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2.xml" ContentType="application/vnd.ms-excel.controlproperties+xml"/>
  <Override PartName="/xl/comments8.xml" ContentType="application/vnd.openxmlformats-officedocument.spreadsheetml.comments+xml"/>
  <Override PartName="/xl/drawings/drawing16.xml" ContentType="application/vnd.openxmlformats-officedocument.drawing+xml"/>
  <Override PartName="/xl/ctrlProps/ctrlProp3.xml" ContentType="application/vnd.ms-excel.controlproperties+xml"/>
  <Override PartName="/xl/comments9.xml" ContentType="application/vnd.openxmlformats-officedocument.spreadsheetml.comments+xml"/>
  <Override PartName="/xl/drawings/drawing17.xml" ContentType="application/vnd.openxmlformats-officedocument.drawing+xml"/>
  <Override PartName="/xl/ctrlProps/ctrlProp4.xml" ContentType="application/vnd.ms-excel.controlproperties+xml"/>
  <Override PartName="/xl/comments10.xml" ContentType="application/vnd.openxmlformats-officedocument.spreadsheetml.comments+xml"/>
  <Override PartName="/xl/drawings/drawing18.xml" ContentType="application/vnd.openxmlformats-officedocument.drawing+xml"/>
  <Override PartName="/xl/ctrlProps/ctrlProp5.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ctrlProps/ctrlProp6.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omments19.xml" ContentType="application/vnd.openxmlformats-officedocument.spreadsheetml.comment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efra-my.sharepoint.com/personal/peter_drury_environment-agency_gov_uk/Documents/Desktop/"/>
    </mc:Choice>
  </mc:AlternateContent>
  <xr:revisionPtr revIDLastSave="108" documentId="8_{5634D4DD-C10B-4739-8231-A4E7D202F5D0}" xr6:coauthVersionLast="47" xr6:coauthVersionMax="47" xr10:uidLastSave="{C08EA369-070A-4CC4-8422-0D8E7913D24E}"/>
  <workbookProtection workbookAlgorithmName="SHA-512" workbookHashValue="d2rnFaq32CmiWLvAOilA2K25EDlc/7jaynhta/XsgnPcJTRAmC09tvG2AxWoQ4Rmll+lrdUYMuw8WC7sf9yD8w==" workbookSaltValue="mIzRVuXa4V3vRiTgm7UChQ==" workbookSpinCount="100000" lockStructure="1"/>
  <bookViews>
    <workbookView showSheetTabs="0" xWindow="-120" yWindow="-120" windowWidth="29040" windowHeight="15840" tabRatio="821" firstSheet="1" xr2:uid="{00000000-000D-0000-FFFF-FFFF00000000}"/>
  </bookViews>
  <sheets>
    <sheet name="Title Page" sheetId="85" r:id="rId1"/>
    <sheet name="Technical trail" sheetId="90" r:id="rId2"/>
    <sheet name="Version History" sheetId="55" r:id="rId3"/>
    <sheet name="Admin" sheetId="89" r:id="rId4"/>
    <sheet name="User Guide" sheetId="10" r:id="rId5"/>
    <sheet name="Underlying Data List" sheetId="86" r:id="rId6"/>
    <sheet name="Appraisal Summary" sheetId="62" r:id="rId7"/>
    <sheet name="Results" sheetId="6" r:id="rId8"/>
    <sheet name="Sensitivity Analysis" sheetId="24" r:id="rId9"/>
    <sheet name="Scenario Analysis" sheetId="27" r:id="rId10"/>
    <sheet name="Data Input - Case description" sheetId="14" r:id="rId11"/>
    <sheet name="Data Input - Qualitative" sheetId="22" r:id="rId12"/>
    <sheet name="Data Input - General" sheetId="11" r:id="rId13"/>
    <sheet name="Data Input - BAU" sheetId="88" r:id="rId14"/>
    <sheet name="Data Input - Proposed" sheetId="76" r:id="rId15"/>
    <sheet name="Data Input - BAT" sheetId="75" r:id="rId16"/>
    <sheet name="Data Input - Option 3" sheetId="77" r:id="rId17"/>
    <sheet name="Data Input - Option 4" sheetId="78" r:id="rId18"/>
    <sheet name="Data Input - Option 5" sheetId="79" r:id="rId19"/>
    <sheet name="Calc_BAU" sheetId="87" r:id="rId20"/>
    <sheet name="Calc_Proposed" sheetId="81" r:id="rId21"/>
    <sheet name="Calc_BAT" sheetId="80" r:id="rId22"/>
    <sheet name="Calc_Option3" sheetId="82" r:id="rId23"/>
    <sheet name="Calc_Option4" sheetId="83" r:id="rId24"/>
    <sheet name="Calc_Option5" sheetId="84" r:id="rId25"/>
    <sheet name="Scenario Calcs" sheetId="44" r:id="rId26"/>
    <sheet name="Sensitivity Calcs" sheetId="43" r:id="rId27"/>
    <sheet name="Energy Prices" sheetId="20" r:id="rId28"/>
    <sheet name="Carbon Prices" sheetId="18" r:id="rId29"/>
    <sheet name="Damage costs" sheetId="21" r:id="rId30"/>
    <sheet name="Emissions factors" sheetId="26" r:id="rId31"/>
    <sheet name="Discount and deflators" sheetId="53" r:id="rId32"/>
    <sheet name="Assumptions" sheetId="34" r:id="rId33"/>
    <sheet name="Data Guide" sheetId="54" r:id="rId34"/>
    <sheet name="Lists" sheetId="30" r:id="rId35"/>
  </sheets>
  <functionGroups builtInGroupCount="19"/>
  <definedNames>
    <definedName name="_AtRisk_SimSetting_AutomaticallyGenerateReports" hidden="1">FALSE</definedName>
    <definedName name="_AtRisk_SimSetting_AutomaticResultsDisplayMode" hidden="1">1</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5" hidden="1">'Underlying Data List'!$C$5:$E$5</definedName>
    <definedName name="anscount" hidden="1">1</definedName>
    <definedName name="lkpGreenHouseGases">Assumptions!$B$20:$B$53</definedName>
    <definedName name="LookupArray1">OFFSET(Lists!$A$6,0,0,COUNTA(Lists!$A:$A)-1,1)</definedName>
    <definedName name="LookupArray10">OFFSET(Lists!$J$6,0,0,COUNTA(Lists!$J:$J)-(1+Lists!$I$3),1)</definedName>
    <definedName name="LookupArray2">OFFSET(Lists!$B$6,0,0,COUNTA(Lists!$B:$B)-1,1)</definedName>
    <definedName name="LookupArray3">OFFSET(Lists!$C$6,0,0,COUNTA(Lists!$C:$C)-1,1)</definedName>
    <definedName name="LookupArray4">OFFSET(Lists!$D$6,0,0,COUNTA(Lists!$D:$D)-1,1)</definedName>
    <definedName name="LookupArray5">OFFSET(Lists!$E$6,0,0,COUNTA(Lists!$E:$E)-1,1)</definedName>
    <definedName name="LookupArray6">OFFSET(Lists!$F$6,0,0,COUNTA(Lists!$F:$F)-1,1)</definedName>
    <definedName name="LookupArray7">OFFSET(Lists!$G$6,0,0,COUNTA(Lists!$G:$G)-1,1)</definedName>
    <definedName name="LookupArray8">OFFSET(Lists!$H$6,0,0,COUNTA(Lists!$H:$H)-1,1)</definedName>
    <definedName name="LookupArray9">OFFSET(Lists!$I$6,0,0,COUNTA(Lists!$I:$I)-3,1)</definedName>
    <definedName name="_xlnm.Print_Area" localSheetId="12">'Data Input - General'!$A$1:$M$39</definedName>
    <definedName name="RiskAfterRecalcMacro" hidden="1">""</definedName>
    <definedName name="RiskAfterSimMacro" hidden="1">""</definedName>
    <definedName name="RiskBeforeRecalcMacro" hidden="1">""</definedName>
    <definedName name="RiskBeforeSimMacro" hidden="1">""</definedName>
    <definedName name="RiskUseMultipleCPUs" hidden="1">FALSE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34" l="1"/>
  <c r="AR7" i="34" s="1"/>
  <c r="AS7" i="34" l="1"/>
  <c r="AT7" i="34" l="1"/>
  <c r="D6" i="20"/>
  <c r="AU7" i="34" l="1"/>
  <c r="U18" i="53" s="1"/>
  <c r="T18" i="53"/>
  <c r="S18" i="53"/>
  <c r="R18" i="53"/>
  <c r="Q18" i="53"/>
  <c r="P18" i="53"/>
  <c r="O18" i="53"/>
  <c r="N18" i="53"/>
  <c r="M18" i="53"/>
  <c r="L18" i="53"/>
  <c r="K18" i="53"/>
  <c r="J18" i="53"/>
  <c r="I18" i="53"/>
  <c r="H18" i="53"/>
  <c r="G23" i="53" s="1"/>
  <c r="F23" i="53" s="1"/>
  <c r="G18" i="53"/>
  <c r="F18" i="53"/>
  <c r="AV7" i="34" l="1"/>
  <c r="AM22" i="44"/>
  <c r="AL22" i="44"/>
  <c r="AM21" i="44"/>
  <c r="AL21" i="44"/>
  <c r="AM20" i="44"/>
  <c r="AL20" i="44"/>
  <c r="AM19" i="44"/>
  <c r="AL19" i="44"/>
  <c r="AM18" i="44"/>
  <c r="AL18" i="44"/>
  <c r="AM17" i="44"/>
  <c r="AL17" i="44"/>
  <c r="AM16" i="44"/>
  <c r="AL16" i="44"/>
  <c r="AM15" i="44"/>
  <c r="AL15" i="44"/>
  <c r="AL12" i="44"/>
  <c r="AL11" i="44"/>
  <c r="AL10" i="44"/>
  <c r="AL9" i="44"/>
  <c r="AL8" i="44"/>
  <c r="AL7" i="44"/>
  <c r="AP5" i="44"/>
  <c r="AF22" i="44"/>
  <c r="AE22" i="44"/>
  <c r="AF21" i="44"/>
  <c r="AE21" i="44"/>
  <c r="AF20" i="44"/>
  <c r="AE20" i="44"/>
  <c r="AF19" i="44"/>
  <c r="AE19" i="44"/>
  <c r="AF18" i="44"/>
  <c r="AE18" i="44"/>
  <c r="AF17" i="44"/>
  <c r="AE17" i="44"/>
  <c r="AF16" i="44"/>
  <c r="AE16" i="44"/>
  <c r="AF15" i="44"/>
  <c r="AE15" i="44"/>
  <c r="AI5" i="44"/>
  <c r="AE8" i="44"/>
  <c r="AE9" i="44"/>
  <c r="AE10" i="44"/>
  <c r="AE11" i="44"/>
  <c r="AE12" i="44"/>
  <c r="AE7" i="44"/>
  <c r="AW7" i="34" l="1"/>
  <c r="V18" i="53"/>
  <c r="Q19" i="44"/>
  <c r="X19" i="44" s="1"/>
  <c r="Q22" i="44"/>
  <c r="X22" i="44" s="1"/>
  <c r="J16" i="44"/>
  <c r="Q16" i="44" s="1"/>
  <c r="X16" i="44" s="1"/>
  <c r="J17" i="44"/>
  <c r="Q17" i="44" s="1"/>
  <c r="X17" i="44" s="1"/>
  <c r="J18" i="44"/>
  <c r="Q18" i="44" s="1"/>
  <c r="X18" i="44" s="1"/>
  <c r="J20" i="44"/>
  <c r="Q20" i="44" s="1"/>
  <c r="X20" i="44" s="1"/>
  <c r="J21" i="44"/>
  <c r="Q21" i="44" s="1"/>
  <c r="X21" i="44" s="1"/>
  <c r="J15" i="44"/>
  <c r="Q15" i="44"/>
  <c r="X15" i="44" s="1"/>
  <c r="Q14" i="44"/>
  <c r="X14" i="44" s="1"/>
  <c r="Q6" i="44"/>
  <c r="X6" i="44" s="1"/>
  <c r="U5" i="44"/>
  <c r="AB5" i="44" s="1"/>
  <c r="Q4" i="44"/>
  <c r="Q10" i="44"/>
  <c r="X10" i="44" s="1"/>
  <c r="Q9" i="44"/>
  <c r="X9" i="44" s="1"/>
  <c r="J4" i="44"/>
  <c r="J8" i="44"/>
  <c r="Q8" i="44" s="1"/>
  <c r="X8" i="44" s="1"/>
  <c r="J9" i="44"/>
  <c r="J10" i="44"/>
  <c r="J11" i="44"/>
  <c r="Q11" i="44" s="1"/>
  <c r="X11" i="44" s="1"/>
  <c r="J12" i="44"/>
  <c r="Q12" i="44" s="1"/>
  <c r="X12" i="44" s="1"/>
  <c r="J7" i="44"/>
  <c r="Q7" i="44" s="1"/>
  <c r="X7" i="44" s="1"/>
  <c r="I267" i="82"/>
  <c r="AX7" i="34" l="1"/>
  <c r="W18" i="53"/>
  <c r="E211" i="87"/>
  <c r="F211" i="87"/>
  <c r="G211" i="87"/>
  <c r="H211" i="87"/>
  <c r="D211" i="87"/>
  <c r="AY7" i="34" l="1"/>
  <c r="X18" i="53"/>
  <c r="J36" i="30"/>
  <c r="J37" i="30"/>
  <c r="J13" i="30"/>
  <c r="J14" i="30"/>
  <c r="J15" i="30"/>
  <c r="J16" i="30"/>
  <c r="J17" i="30"/>
  <c r="J18" i="30"/>
  <c r="J19" i="30"/>
  <c r="J20" i="30"/>
  <c r="J21" i="30"/>
  <c r="J22" i="30"/>
  <c r="J23" i="30"/>
  <c r="J24" i="30"/>
  <c r="J25" i="30"/>
  <c r="J26" i="30"/>
  <c r="J27" i="30"/>
  <c r="J28" i="30"/>
  <c r="J29" i="30"/>
  <c r="J30" i="30"/>
  <c r="J31" i="30"/>
  <c r="J32" i="30"/>
  <c r="J33" i="30"/>
  <c r="J34" i="30"/>
  <c r="J35" i="30"/>
  <c r="J9" i="30"/>
  <c r="J53" i="30"/>
  <c r="J12" i="30"/>
  <c r="J11" i="30"/>
  <c r="AZ7" i="34" l="1"/>
  <c r="Y18" i="53"/>
  <c r="D73" i="27"/>
  <c r="J73" i="27" s="1"/>
  <c r="D74" i="27"/>
  <c r="J74" i="27" s="1"/>
  <c r="D75" i="27"/>
  <c r="J75" i="27" s="1"/>
  <c r="D76" i="27"/>
  <c r="J76" i="27" s="1"/>
  <c r="D77" i="27"/>
  <c r="J77" i="27" s="1"/>
  <c r="D72" i="27"/>
  <c r="J72" i="27" s="1"/>
  <c r="D32" i="27"/>
  <c r="D33" i="27"/>
  <c r="D34" i="27"/>
  <c r="D35" i="27"/>
  <c r="D36" i="27"/>
  <c r="D37" i="27"/>
  <c r="D38" i="27"/>
  <c r="D39" i="27"/>
  <c r="J39" i="27" s="1"/>
  <c r="D40" i="27"/>
  <c r="J40" i="27" s="1"/>
  <c r="D41" i="27"/>
  <c r="J41" i="27" s="1"/>
  <c r="D42" i="27"/>
  <c r="J42" i="27" s="1"/>
  <c r="D43" i="27"/>
  <c r="J43" i="27" s="1"/>
  <c r="D44" i="27"/>
  <c r="J44" i="27" s="1"/>
  <c r="D45" i="27"/>
  <c r="J45" i="27" s="1"/>
  <c r="D46" i="27"/>
  <c r="J46" i="27" s="1"/>
  <c r="D47" i="27"/>
  <c r="J47" i="27" s="1"/>
  <c r="D48" i="27"/>
  <c r="J48" i="27" s="1"/>
  <c r="D49" i="27"/>
  <c r="J49" i="27" s="1"/>
  <c r="D50" i="27"/>
  <c r="J50" i="27" s="1"/>
  <c r="D51" i="27"/>
  <c r="J51" i="27" s="1"/>
  <c r="D52" i="27"/>
  <c r="J52" i="27" s="1"/>
  <c r="D53" i="27"/>
  <c r="J53" i="27" s="1"/>
  <c r="D54" i="27"/>
  <c r="J54" i="27" s="1"/>
  <c r="D55" i="27"/>
  <c r="J55" i="27" s="1"/>
  <c r="D56" i="27"/>
  <c r="J56" i="27" s="1"/>
  <c r="D31" i="27"/>
  <c r="D30" i="27"/>
  <c r="D28" i="27"/>
  <c r="J76" i="24"/>
  <c r="I80" i="24"/>
  <c r="D98" i="24"/>
  <c r="J98" i="24" s="1"/>
  <c r="D82" i="24"/>
  <c r="J82" i="24" s="1"/>
  <c r="D80" i="24"/>
  <c r="J80" i="24" s="1"/>
  <c r="D81" i="24"/>
  <c r="D75" i="24"/>
  <c r="J75" i="24" s="1"/>
  <c r="D76" i="24"/>
  <c r="I76" i="24" s="1"/>
  <c r="D77" i="24"/>
  <c r="J77" i="24" s="1"/>
  <c r="D78" i="24"/>
  <c r="D79" i="24"/>
  <c r="J79" i="24" s="1"/>
  <c r="D70" i="24"/>
  <c r="J70" i="24" s="1"/>
  <c r="D71" i="24"/>
  <c r="J71" i="24" s="1"/>
  <c r="D72" i="24"/>
  <c r="D73" i="24"/>
  <c r="J73" i="24" s="1"/>
  <c r="D74" i="24"/>
  <c r="J74" i="24" s="1"/>
  <c r="D66" i="24"/>
  <c r="J66" i="24" s="1"/>
  <c r="D67" i="24"/>
  <c r="D68" i="24"/>
  <c r="J68" i="24" s="1"/>
  <c r="D69" i="24"/>
  <c r="J69" i="24" s="1"/>
  <c r="D61" i="24"/>
  <c r="D62" i="24"/>
  <c r="D63" i="24"/>
  <c r="D64" i="24"/>
  <c r="D65" i="24"/>
  <c r="J65" i="24" s="1"/>
  <c r="D58" i="24"/>
  <c r="D59" i="24"/>
  <c r="D60" i="24"/>
  <c r="D57" i="24"/>
  <c r="D56" i="24"/>
  <c r="D54" i="24"/>
  <c r="BA7" i="34" l="1"/>
  <c r="Z18" i="53"/>
  <c r="Y41" i="53" s="1"/>
  <c r="I68" i="24"/>
  <c r="J67" i="24"/>
  <c r="I67" i="24"/>
  <c r="J72" i="24"/>
  <c r="I72" i="24"/>
  <c r="J78" i="24"/>
  <c r="I78" i="24"/>
  <c r="J81" i="24"/>
  <c r="I81" i="24"/>
  <c r="I74" i="24"/>
  <c r="I70" i="24"/>
  <c r="I66" i="24"/>
  <c r="I54" i="27"/>
  <c r="I50" i="27"/>
  <c r="I46" i="27"/>
  <c r="I42" i="27"/>
  <c r="I76" i="27"/>
  <c r="I72" i="27"/>
  <c r="I77" i="24"/>
  <c r="I73" i="24"/>
  <c r="I69" i="24"/>
  <c r="I65" i="24"/>
  <c r="I53" i="27"/>
  <c r="I49" i="27"/>
  <c r="I45" i="27"/>
  <c r="I41" i="27"/>
  <c r="I75" i="27"/>
  <c r="I56" i="27"/>
  <c r="I52" i="27"/>
  <c r="I48" i="27"/>
  <c r="I44" i="27"/>
  <c r="I40" i="27"/>
  <c r="I74" i="27"/>
  <c r="I79" i="24"/>
  <c r="I75" i="24"/>
  <c r="I71" i="24"/>
  <c r="I98" i="24"/>
  <c r="I82" i="24"/>
  <c r="I55" i="27"/>
  <c r="I51" i="27"/>
  <c r="I47" i="27"/>
  <c r="I43" i="27"/>
  <c r="I39" i="27"/>
  <c r="I77" i="27"/>
  <c r="I73" i="27"/>
  <c r="O31" i="53"/>
  <c r="N31" i="53" s="1"/>
  <c r="H22" i="53"/>
  <c r="X40" i="53"/>
  <c r="W40" i="53" s="1"/>
  <c r="V40" i="53" s="1"/>
  <c r="U40" i="53" s="1"/>
  <c r="T40" i="53" s="1"/>
  <c r="S40" i="53" s="1"/>
  <c r="R40" i="53" s="1"/>
  <c r="Q40" i="53" s="1"/>
  <c r="P40" i="53" s="1"/>
  <c r="O40" i="53" s="1"/>
  <c r="N40" i="53" s="1"/>
  <c r="M40" i="53" s="1"/>
  <c r="L40" i="53" s="1"/>
  <c r="K40" i="53" s="1"/>
  <c r="J40" i="53" s="1"/>
  <c r="I40" i="53" s="1"/>
  <c r="H40" i="53" s="1"/>
  <c r="G40" i="53" s="1"/>
  <c r="F40" i="53" s="1"/>
  <c r="W39" i="53"/>
  <c r="V38" i="53"/>
  <c r="U38" i="53" s="1"/>
  <c r="T38" i="53" s="1"/>
  <c r="S38" i="53" s="1"/>
  <c r="R38" i="53" s="1"/>
  <c r="Q38" i="53" s="1"/>
  <c r="P38" i="53" s="1"/>
  <c r="O38" i="53" s="1"/>
  <c r="N38" i="53" s="1"/>
  <c r="M38" i="53" s="1"/>
  <c r="L38" i="53" s="1"/>
  <c r="K38" i="53" s="1"/>
  <c r="J38" i="53" s="1"/>
  <c r="I38" i="53" s="1"/>
  <c r="H38" i="53" s="1"/>
  <c r="G38" i="53" s="1"/>
  <c r="F38" i="53" s="1"/>
  <c r="U37" i="53"/>
  <c r="T36" i="53"/>
  <c r="S36" i="53" s="1"/>
  <c r="R36" i="53" s="1"/>
  <c r="T34" i="53"/>
  <c r="S33" i="53"/>
  <c r="T33" i="53" s="1"/>
  <c r="Q33" i="53"/>
  <c r="Q31" i="53"/>
  <c r="R31" i="53" s="1"/>
  <c r="S31" i="53" s="1"/>
  <c r="T31" i="53" s="1"/>
  <c r="U31" i="53" s="1"/>
  <c r="V31" i="53" s="1"/>
  <c r="W31" i="53" s="1"/>
  <c r="X31" i="53" s="1"/>
  <c r="Y31" i="53" s="1"/>
  <c r="Z31" i="53" s="1"/>
  <c r="P30" i="53"/>
  <c r="N30" i="53"/>
  <c r="N28" i="53"/>
  <c r="O28" i="53" s="1"/>
  <c r="P28" i="53" s="1"/>
  <c r="M27" i="53"/>
  <c r="N27" i="53" s="1"/>
  <c r="O27" i="53" s="1"/>
  <c r="P27" i="53" s="1"/>
  <c r="K27" i="53"/>
  <c r="J27" i="53" s="1"/>
  <c r="J26" i="53"/>
  <c r="I25" i="53"/>
  <c r="I23" i="53"/>
  <c r="J23" i="53" s="1"/>
  <c r="K23" i="53" s="1"/>
  <c r="L23" i="53" s="1"/>
  <c r="M23" i="53" s="1"/>
  <c r="N23" i="53" s="1"/>
  <c r="O23" i="53" s="1"/>
  <c r="P23" i="53" s="1"/>
  <c r="Q23" i="53" s="1"/>
  <c r="R23" i="53" s="1"/>
  <c r="S23" i="53" s="1"/>
  <c r="T23" i="53" s="1"/>
  <c r="U23" i="53" s="1"/>
  <c r="V23" i="53" s="1"/>
  <c r="W23" i="53" s="1"/>
  <c r="X23" i="53" s="1"/>
  <c r="Y23" i="53" s="1"/>
  <c r="Z23" i="53" s="1"/>
  <c r="G21" i="53"/>
  <c r="H21" i="53" s="1"/>
  <c r="BB7" i="34" l="1"/>
  <c r="AA18" i="53"/>
  <c r="AA41" i="53" s="1"/>
  <c r="I22" i="53"/>
  <c r="J22" i="53" s="1"/>
  <c r="K22" i="53" s="1"/>
  <c r="L22" i="53" s="1"/>
  <c r="M22" i="53" s="1"/>
  <c r="N22" i="53" s="1"/>
  <c r="O22" i="53" s="1"/>
  <c r="P22" i="53" s="1"/>
  <c r="Q22" i="53" s="1"/>
  <c r="R22" i="53" s="1"/>
  <c r="S22" i="53" s="1"/>
  <c r="T22" i="53" s="1"/>
  <c r="U22" i="53" s="1"/>
  <c r="V22" i="53" s="1"/>
  <c r="W22" i="53" s="1"/>
  <c r="X22" i="53" s="1"/>
  <c r="Y22" i="53" s="1"/>
  <c r="Z22" i="53" s="1"/>
  <c r="I26" i="53"/>
  <c r="H26" i="53" s="1"/>
  <c r="G26" i="53" s="1"/>
  <c r="F26" i="53" s="1"/>
  <c r="L26" i="53"/>
  <c r="M26" i="53" s="1"/>
  <c r="N26" i="53" s="1"/>
  <c r="O26" i="53" s="1"/>
  <c r="P26" i="53" s="1"/>
  <c r="Q26" i="53" s="1"/>
  <c r="R26" i="53" s="1"/>
  <c r="S26" i="53" s="1"/>
  <c r="T26" i="53" s="1"/>
  <c r="U26" i="53" s="1"/>
  <c r="V26" i="53" s="1"/>
  <c r="W26" i="53" s="1"/>
  <c r="X26" i="53" s="1"/>
  <c r="Y26" i="53" s="1"/>
  <c r="Z26" i="53" s="1"/>
  <c r="S35" i="53"/>
  <c r="R35" i="53" s="1"/>
  <c r="Q35" i="53" s="1"/>
  <c r="P35" i="53" s="1"/>
  <c r="O35" i="53" s="1"/>
  <c r="N35" i="53" s="1"/>
  <c r="M35" i="53" s="1"/>
  <c r="L35" i="53" s="1"/>
  <c r="K35" i="53" s="1"/>
  <c r="J35" i="53" s="1"/>
  <c r="I35" i="53" s="1"/>
  <c r="H35" i="53" s="1"/>
  <c r="G35" i="53" s="1"/>
  <c r="F35" i="53" s="1"/>
  <c r="U33" i="53"/>
  <c r="V33" i="53" s="1"/>
  <c r="W33" i="53" s="1"/>
  <c r="X33" i="53" s="1"/>
  <c r="Y33" i="53" s="1"/>
  <c r="Z33" i="53" s="1"/>
  <c r="U34" i="53"/>
  <c r="V34" i="53" s="1"/>
  <c r="W34" i="53" s="1"/>
  <c r="X34" i="53" s="1"/>
  <c r="Y34" i="53" s="1"/>
  <c r="Z34" i="53" s="1"/>
  <c r="W37" i="53"/>
  <c r="X37" i="53" s="1"/>
  <c r="Y37" i="53" s="1"/>
  <c r="Z37" i="53" s="1"/>
  <c r="H25" i="53"/>
  <c r="G25" i="53" s="1"/>
  <c r="F25" i="53" s="1"/>
  <c r="Q36" i="53"/>
  <c r="P36" i="53" s="1"/>
  <c r="O36" i="53" s="1"/>
  <c r="N36" i="53" s="1"/>
  <c r="M36" i="53" s="1"/>
  <c r="L36" i="53" s="1"/>
  <c r="K36" i="53" s="1"/>
  <c r="J36" i="53" s="1"/>
  <c r="I36" i="53" s="1"/>
  <c r="H36" i="53" s="1"/>
  <c r="G36" i="53" s="1"/>
  <c r="F36" i="53" s="1"/>
  <c r="X41" i="53"/>
  <c r="W41" i="53" s="1"/>
  <c r="V41" i="53" s="1"/>
  <c r="U41" i="53" s="1"/>
  <c r="T41" i="53" s="1"/>
  <c r="S41" i="53" s="1"/>
  <c r="R41" i="53" s="1"/>
  <c r="Q41" i="53" s="1"/>
  <c r="P41" i="53" s="1"/>
  <c r="O41" i="53" s="1"/>
  <c r="N41" i="53" s="1"/>
  <c r="M41" i="53" s="1"/>
  <c r="L41" i="53" s="1"/>
  <c r="K41" i="53" s="1"/>
  <c r="J41" i="53" s="1"/>
  <c r="I41" i="53" s="1"/>
  <c r="H41" i="53" s="1"/>
  <c r="G41" i="53" s="1"/>
  <c r="F41" i="53" s="1"/>
  <c r="Q28" i="53"/>
  <c r="R28" i="53" s="1"/>
  <c r="S28" i="53" s="1"/>
  <c r="T28" i="53" s="1"/>
  <c r="U28" i="53" s="1"/>
  <c r="V28" i="53" s="1"/>
  <c r="W28" i="53" s="1"/>
  <c r="X28" i="53" s="1"/>
  <c r="Y28" i="53" s="1"/>
  <c r="Z28" i="53" s="1"/>
  <c r="M29" i="53"/>
  <c r="L29" i="53" s="1"/>
  <c r="K29" i="53" s="1"/>
  <c r="J29" i="53" s="1"/>
  <c r="I29" i="53" s="1"/>
  <c r="H29" i="53" s="1"/>
  <c r="G29" i="53" s="1"/>
  <c r="F29" i="53" s="1"/>
  <c r="X38" i="53"/>
  <c r="Y38" i="53" s="1"/>
  <c r="Z38" i="53" s="1"/>
  <c r="P33" i="53"/>
  <c r="O33" i="53" s="1"/>
  <c r="N33" i="53" s="1"/>
  <c r="M33" i="53" s="1"/>
  <c r="L33" i="53" s="1"/>
  <c r="K33" i="53" s="1"/>
  <c r="J33" i="53" s="1"/>
  <c r="I33" i="53" s="1"/>
  <c r="H33" i="53" s="1"/>
  <c r="G33" i="53" s="1"/>
  <c r="F33" i="53" s="1"/>
  <c r="Q27" i="53"/>
  <c r="R27" i="53" s="1"/>
  <c r="S27" i="53" s="1"/>
  <c r="T27" i="53" s="1"/>
  <c r="U27" i="53" s="1"/>
  <c r="V27" i="53" s="1"/>
  <c r="W27" i="53" s="1"/>
  <c r="X27" i="53" s="1"/>
  <c r="Y27" i="53" s="1"/>
  <c r="Z27" i="53" s="1"/>
  <c r="T37" i="53"/>
  <c r="S37" i="53" s="1"/>
  <c r="R37" i="53" s="1"/>
  <c r="Q37" i="53" s="1"/>
  <c r="P37" i="53" s="1"/>
  <c r="O37" i="53" s="1"/>
  <c r="N37" i="53" s="1"/>
  <c r="M37" i="53" s="1"/>
  <c r="L37" i="53" s="1"/>
  <c r="K37" i="53" s="1"/>
  <c r="J37" i="53" s="1"/>
  <c r="I37" i="53" s="1"/>
  <c r="H37" i="53" s="1"/>
  <c r="G37" i="53" s="1"/>
  <c r="F37" i="53" s="1"/>
  <c r="M30" i="53"/>
  <c r="L30" i="53" s="1"/>
  <c r="K30" i="53" s="1"/>
  <c r="J30" i="53" s="1"/>
  <c r="I30" i="53" s="1"/>
  <c r="H30" i="53" s="1"/>
  <c r="G30" i="53" s="1"/>
  <c r="F30" i="53" s="1"/>
  <c r="O29" i="53"/>
  <c r="P29" i="53" s="1"/>
  <c r="Q29" i="53" s="1"/>
  <c r="R29" i="53" s="1"/>
  <c r="S29" i="53" s="1"/>
  <c r="T29" i="53" s="1"/>
  <c r="U29" i="53" s="1"/>
  <c r="V29" i="53" s="1"/>
  <c r="W29" i="53" s="1"/>
  <c r="X29" i="53" s="1"/>
  <c r="Y29" i="53" s="1"/>
  <c r="Z29" i="53" s="1"/>
  <c r="Z42" i="53"/>
  <c r="Y42" i="53" s="1"/>
  <c r="X42" i="53" s="1"/>
  <c r="W42" i="53" s="1"/>
  <c r="V42" i="53" s="1"/>
  <c r="U42" i="53" s="1"/>
  <c r="T42" i="53" s="1"/>
  <c r="S42" i="53" s="1"/>
  <c r="R42" i="53" s="1"/>
  <c r="Q42" i="53" s="1"/>
  <c r="P42" i="53" s="1"/>
  <c r="O42" i="53" s="1"/>
  <c r="N42" i="53" s="1"/>
  <c r="M42" i="53" s="1"/>
  <c r="L42" i="53" s="1"/>
  <c r="K42" i="53" s="1"/>
  <c r="J42" i="53" s="1"/>
  <c r="I42" i="53" s="1"/>
  <c r="H42" i="53" s="1"/>
  <c r="G42" i="53" s="1"/>
  <c r="F42" i="53" s="1"/>
  <c r="I21" i="53"/>
  <c r="J21" i="53" s="1"/>
  <c r="K21" i="53" s="1"/>
  <c r="L21" i="53" s="1"/>
  <c r="M21" i="53" s="1"/>
  <c r="N21" i="53" s="1"/>
  <c r="O21" i="53" s="1"/>
  <c r="P21" i="53" s="1"/>
  <c r="Q21" i="53" s="1"/>
  <c r="R21" i="53" s="1"/>
  <c r="S21" i="53" s="1"/>
  <c r="T21" i="53" s="1"/>
  <c r="U21" i="53" s="1"/>
  <c r="V21" i="53" s="1"/>
  <c r="W21" i="53" s="1"/>
  <c r="X21" i="53" s="1"/>
  <c r="Y21" i="53" s="1"/>
  <c r="Z21" i="53" s="1"/>
  <c r="AA21" i="53" s="1"/>
  <c r="V39" i="53"/>
  <c r="U39" i="53" s="1"/>
  <c r="T39" i="53" s="1"/>
  <c r="S39" i="53" s="1"/>
  <c r="R39" i="53" s="1"/>
  <c r="Q39" i="53" s="1"/>
  <c r="P39" i="53" s="1"/>
  <c r="O39" i="53" s="1"/>
  <c r="N39" i="53" s="1"/>
  <c r="M39" i="53" s="1"/>
  <c r="L39" i="53" s="1"/>
  <c r="K39" i="53" s="1"/>
  <c r="J39" i="53" s="1"/>
  <c r="I39" i="53" s="1"/>
  <c r="H39" i="53" s="1"/>
  <c r="G39" i="53" s="1"/>
  <c r="F39" i="53" s="1"/>
  <c r="F22" i="53"/>
  <c r="H24" i="53"/>
  <c r="G24" i="53" s="1"/>
  <c r="F24" i="53" s="1"/>
  <c r="Q30" i="53"/>
  <c r="R30" i="53" s="1"/>
  <c r="S30" i="53" s="1"/>
  <c r="T30" i="53" s="1"/>
  <c r="U30" i="53" s="1"/>
  <c r="V30" i="53" s="1"/>
  <c r="W30" i="53" s="1"/>
  <c r="X30" i="53" s="1"/>
  <c r="Y30" i="53" s="1"/>
  <c r="Z30" i="53" s="1"/>
  <c r="AA30" i="53" s="1"/>
  <c r="J24" i="53"/>
  <c r="K24" i="53" s="1"/>
  <c r="L24" i="53" s="1"/>
  <c r="M24" i="53" s="1"/>
  <c r="N24" i="53" s="1"/>
  <c r="O24" i="53" s="1"/>
  <c r="P24" i="53" s="1"/>
  <c r="Q24" i="53" s="1"/>
  <c r="R24" i="53" s="1"/>
  <c r="S24" i="53" s="1"/>
  <c r="T24" i="53" s="1"/>
  <c r="U24" i="53" s="1"/>
  <c r="V24" i="53" s="1"/>
  <c r="W24" i="53" s="1"/>
  <c r="X24" i="53" s="1"/>
  <c r="Y24" i="53" s="1"/>
  <c r="Z24" i="53" s="1"/>
  <c r="AA24" i="53" s="1"/>
  <c r="I27" i="53"/>
  <c r="H27" i="53" s="1"/>
  <c r="G27" i="53" s="1"/>
  <c r="F27" i="53" s="1"/>
  <c r="L28" i="53"/>
  <c r="K28" i="53" s="1"/>
  <c r="J28" i="53" s="1"/>
  <c r="I28" i="53" s="1"/>
  <c r="H28" i="53" s="1"/>
  <c r="G28" i="53" s="1"/>
  <c r="F28" i="53" s="1"/>
  <c r="M31" i="53"/>
  <c r="L31" i="53" s="1"/>
  <c r="K31" i="53" s="1"/>
  <c r="J31" i="53" s="1"/>
  <c r="I31" i="53" s="1"/>
  <c r="H31" i="53" s="1"/>
  <c r="G31" i="53" s="1"/>
  <c r="F31" i="53" s="1"/>
  <c r="P32" i="53"/>
  <c r="O32" i="53" s="1"/>
  <c r="N32" i="53" s="1"/>
  <c r="M32" i="53" s="1"/>
  <c r="L32" i="53" s="1"/>
  <c r="K32" i="53" s="1"/>
  <c r="J32" i="53" s="1"/>
  <c r="I32" i="53" s="1"/>
  <c r="H32" i="53" s="1"/>
  <c r="G32" i="53" s="1"/>
  <c r="F32" i="53" s="1"/>
  <c r="U35" i="53"/>
  <c r="V35" i="53" s="1"/>
  <c r="W35" i="53" s="1"/>
  <c r="X35" i="53" s="1"/>
  <c r="Y35" i="53" s="1"/>
  <c r="Z35" i="53" s="1"/>
  <c r="Z40" i="53"/>
  <c r="K25" i="53"/>
  <c r="L25" i="53" s="1"/>
  <c r="M25" i="53" s="1"/>
  <c r="N25" i="53" s="1"/>
  <c r="O25" i="53" s="1"/>
  <c r="P25" i="53" s="1"/>
  <c r="Q25" i="53" s="1"/>
  <c r="R25" i="53" s="1"/>
  <c r="S25" i="53" s="1"/>
  <c r="T25" i="53" s="1"/>
  <c r="U25" i="53" s="1"/>
  <c r="V25" i="53" s="1"/>
  <c r="W25" i="53" s="1"/>
  <c r="X25" i="53" s="1"/>
  <c r="Y25" i="53" s="1"/>
  <c r="Z25" i="53" s="1"/>
  <c r="AA25" i="53" s="1"/>
  <c r="R32" i="53"/>
  <c r="S32" i="53" s="1"/>
  <c r="T32" i="53" s="1"/>
  <c r="U32" i="53" s="1"/>
  <c r="V32" i="53" s="1"/>
  <c r="W32" i="53" s="1"/>
  <c r="X32" i="53" s="1"/>
  <c r="Y32" i="53" s="1"/>
  <c r="Z32" i="53" s="1"/>
  <c r="AA32" i="53" s="1"/>
  <c r="R34" i="53"/>
  <c r="Q34" i="53" s="1"/>
  <c r="P34" i="53" s="1"/>
  <c r="O34" i="53" s="1"/>
  <c r="N34" i="53" s="1"/>
  <c r="M34" i="53" s="1"/>
  <c r="L34" i="53" s="1"/>
  <c r="K34" i="53" s="1"/>
  <c r="J34" i="53" s="1"/>
  <c r="I34" i="53" s="1"/>
  <c r="H34" i="53" s="1"/>
  <c r="G34" i="53" s="1"/>
  <c r="F34" i="53" s="1"/>
  <c r="Y39" i="53"/>
  <c r="Z39" i="53" s="1"/>
  <c r="AA39" i="53" s="1"/>
  <c r="V36" i="53"/>
  <c r="W36" i="53" s="1"/>
  <c r="X36" i="53" s="1"/>
  <c r="Y36" i="53" s="1"/>
  <c r="Z36" i="53" s="1"/>
  <c r="AA36" i="53" s="1"/>
  <c r="Y7" i="85"/>
  <c r="AA28" i="53" l="1"/>
  <c r="AA38" i="53"/>
  <c r="AA33" i="53"/>
  <c r="AA26" i="53"/>
  <c r="AA29" i="53"/>
  <c r="AA22" i="53"/>
  <c r="AA37" i="53"/>
  <c r="AA40" i="53"/>
  <c r="AA27" i="53"/>
  <c r="AA35" i="53"/>
  <c r="AA34" i="53"/>
  <c r="AA31" i="53"/>
  <c r="BC7" i="34"/>
  <c r="AB18" i="53"/>
  <c r="AA23" i="53"/>
  <c r="E226" i="84"/>
  <c r="F226" i="84"/>
  <c r="G226" i="84"/>
  <c r="H226" i="84"/>
  <c r="I226" i="84"/>
  <c r="J226" i="84"/>
  <c r="K226" i="84"/>
  <c r="L226" i="84"/>
  <c r="M226" i="84"/>
  <c r="N226" i="84"/>
  <c r="O226" i="84"/>
  <c r="P226" i="84"/>
  <c r="Q226" i="84"/>
  <c r="R226" i="84"/>
  <c r="S226" i="84"/>
  <c r="T226" i="84"/>
  <c r="U226" i="84"/>
  <c r="V226" i="84"/>
  <c r="W226" i="84"/>
  <c r="X226" i="84"/>
  <c r="Y226" i="84"/>
  <c r="Z226" i="84"/>
  <c r="AA226" i="84"/>
  <c r="AB226" i="84"/>
  <c r="AC226" i="84"/>
  <c r="AD226" i="84"/>
  <c r="AE226" i="84"/>
  <c r="AF226" i="84"/>
  <c r="AG226" i="84"/>
  <c r="AH226" i="84"/>
  <c r="AI226" i="84"/>
  <c r="AJ226" i="84"/>
  <c r="AK226" i="84"/>
  <c r="AL226" i="84"/>
  <c r="AM226" i="84"/>
  <c r="AN226" i="84"/>
  <c r="AO226" i="84"/>
  <c r="AP226" i="84"/>
  <c r="AQ226" i="84"/>
  <c r="AR226" i="84"/>
  <c r="AS226" i="84"/>
  <c r="AT226" i="84"/>
  <c r="AU226" i="84"/>
  <c r="AV226" i="84"/>
  <c r="AW226" i="84"/>
  <c r="AX226" i="84"/>
  <c r="AY226" i="84"/>
  <c r="AZ226" i="84"/>
  <c r="BA226" i="84"/>
  <c r="BB226" i="84"/>
  <c r="BC226" i="84"/>
  <c r="BD226" i="84"/>
  <c r="BE226" i="84"/>
  <c r="BF226" i="84"/>
  <c r="BG226" i="84"/>
  <c r="BH226" i="84"/>
  <c r="BI226" i="84"/>
  <c r="BJ226" i="84"/>
  <c r="BK226" i="84"/>
  <c r="BL226" i="84"/>
  <c r="BM226" i="84"/>
  <c r="BN226" i="84"/>
  <c r="BO226" i="84"/>
  <c r="BP226" i="84"/>
  <c r="BQ226" i="84"/>
  <c r="BR226" i="84"/>
  <c r="BS226" i="84"/>
  <c r="BT226" i="84"/>
  <c r="BU226" i="84"/>
  <c r="BV226" i="84"/>
  <c r="BW226" i="84"/>
  <c r="BX226" i="84"/>
  <c r="BY226" i="84"/>
  <c r="BZ226" i="84"/>
  <c r="CA226" i="84"/>
  <c r="CB226" i="84"/>
  <c r="CC226" i="84"/>
  <c r="CD226" i="84"/>
  <c r="CE226" i="84"/>
  <c r="CF226" i="84"/>
  <c r="CG226" i="84"/>
  <c r="CH226" i="84"/>
  <c r="CI226" i="84"/>
  <c r="CJ226" i="84"/>
  <c r="CK226" i="84"/>
  <c r="CL226" i="84"/>
  <c r="CM226" i="84"/>
  <c r="CN226" i="84"/>
  <c r="CO226" i="84"/>
  <c r="CP226" i="84"/>
  <c r="CQ226" i="84"/>
  <c r="CR226" i="84"/>
  <c r="CS226" i="84"/>
  <c r="CT226" i="84"/>
  <c r="CU226" i="84"/>
  <c r="CV226" i="84"/>
  <c r="CW226" i="84"/>
  <c r="CX226" i="84"/>
  <c r="CY226" i="84"/>
  <c r="D226" i="84"/>
  <c r="E215" i="84"/>
  <c r="F215" i="84"/>
  <c r="G215" i="84"/>
  <c r="H215" i="84"/>
  <c r="I215" i="84"/>
  <c r="J215" i="84"/>
  <c r="K215" i="84"/>
  <c r="L215" i="84"/>
  <c r="M215" i="84"/>
  <c r="N215" i="84"/>
  <c r="O215" i="84"/>
  <c r="P215" i="84"/>
  <c r="Q215" i="84"/>
  <c r="R215" i="84"/>
  <c r="S215" i="84"/>
  <c r="T215" i="84"/>
  <c r="U215" i="84"/>
  <c r="V215" i="84"/>
  <c r="W215" i="84"/>
  <c r="X215" i="84"/>
  <c r="Y215" i="84"/>
  <c r="Z215" i="84"/>
  <c r="AA215" i="84"/>
  <c r="AB215" i="84"/>
  <c r="AC215" i="84"/>
  <c r="AD215" i="84"/>
  <c r="AE215" i="84"/>
  <c r="AF215" i="84"/>
  <c r="AG215" i="84"/>
  <c r="AH215" i="84"/>
  <c r="AI215" i="84"/>
  <c r="AJ215" i="84"/>
  <c r="AK215" i="84"/>
  <c r="AL215" i="84"/>
  <c r="AM215" i="84"/>
  <c r="AN215" i="84"/>
  <c r="AO215" i="84"/>
  <c r="AP215" i="84"/>
  <c r="AQ215" i="84"/>
  <c r="AR215" i="84"/>
  <c r="AS215" i="84"/>
  <c r="AT215" i="84"/>
  <c r="AU215" i="84"/>
  <c r="AV215" i="84"/>
  <c r="AW215" i="84"/>
  <c r="AX215" i="84"/>
  <c r="AY215" i="84"/>
  <c r="AZ215" i="84"/>
  <c r="BA215" i="84"/>
  <c r="BB215" i="84"/>
  <c r="BC215" i="84"/>
  <c r="BD215" i="84"/>
  <c r="BE215" i="84"/>
  <c r="BF215" i="84"/>
  <c r="BG215" i="84"/>
  <c r="BH215" i="84"/>
  <c r="BI215" i="84"/>
  <c r="BJ215" i="84"/>
  <c r="BK215" i="84"/>
  <c r="BL215" i="84"/>
  <c r="BM215" i="84"/>
  <c r="BN215" i="84"/>
  <c r="BO215" i="84"/>
  <c r="BP215" i="84"/>
  <c r="BQ215" i="84"/>
  <c r="BR215" i="84"/>
  <c r="BS215" i="84"/>
  <c r="BT215" i="84"/>
  <c r="BU215" i="84"/>
  <c r="BV215" i="84"/>
  <c r="BW215" i="84"/>
  <c r="BX215" i="84"/>
  <c r="BY215" i="84"/>
  <c r="BZ215" i="84"/>
  <c r="CA215" i="84"/>
  <c r="CB215" i="84"/>
  <c r="CC215" i="84"/>
  <c r="CD215" i="84"/>
  <c r="CE215" i="84"/>
  <c r="CF215" i="84"/>
  <c r="CG215" i="84"/>
  <c r="CH215" i="84"/>
  <c r="CI215" i="84"/>
  <c r="CJ215" i="84"/>
  <c r="CK215" i="84"/>
  <c r="CL215" i="84"/>
  <c r="CM215" i="84"/>
  <c r="CN215" i="84"/>
  <c r="CO215" i="84"/>
  <c r="CP215" i="84"/>
  <c r="CQ215" i="84"/>
  <c r="CR215" i="84"/>
  <c r="CS215" i="84"/>
  <c r="CT215" i="84"/>
  <c r="CU215" i="84"/>
  <c r="CV215" i="84"/>
  <c r="CW215" i="84"/>
  <c r="CX215" i="84"/>
  <c r="CY215" i="84"/>
  <c r="D215" i="84"/>
  <c r="D220" i="84"/>
  <c r="D209" i="84"/>
  <c r="E226" i="83"/>
  <c r="F226" i="83"/>
  <c r="G226" i="83"/>
  <c r="H226" i="83"/>
  <c r="I226" i="83"/>
  <c r="J226" i="83"/>
  <c r="K226" i="83"/>
  <c r="L226" i="83"/>
  <c r="M226" i="83"/>
  <c r="N226" i="83"/>
  <c r="O226" i="83"/>
  <c r="P226" i="83"/>
  <c r="Q226" i="83"/>
  <c r="R226" i="83"/>
  <c r="S226" i="83"/>
  <c r="T226" i="83"/>
  <c r="U226" i="83"/>
  <c r="V226" i="83"/>
  <c r="W226" i="83"/>
  <c r="X226" i="83"/>
  <c r="Y226" i="83"/>
  <c r="Z226" i="83"/>
  <c r="AA226" i="83"/>
  <c r="AB226" i="83"/>
  <c r="AC226" i="83"/>
  <c r="AD226" i="83"/>
  <c r="AE226" i="83"/>
  <c r="AF226" i="83"/>
  <c r="AG226" i="83"/>
  <c r="AH226" i="83"/>
  <c r="AI226" i="83"/>
  <c r="AJ226" i="83"/>
  <c r="AK226" i="83"/>
  <c r="AL226" i="83"/>
  <c r="AM226" i="83"/>
  <c r="AN226" i="83"/>
  <c r="AO226" i="83"/>
  <c r="AP226" i="83"/>
  <c r="AQ226" i="83"/>
  <c r="AR226" i="83"/>
  <c r="AS226" i="83"/>
  <c r="AT226" i="83"/>
  <c r="AU226" i="83"/>
  <c r="AV226" i="83"/>
  <c r="AW226" i="83"/>
  <c r="AX226" i="83"/>
  <c r="AY226" i="83"/>
  <c r="AZ226" i="83"/>
  <c r="BA226" i="83"/>
  <c r="BB226" i="83"/>
  <c r="BC226" i="83"/>
  <c r="BD226" i="83"/>
  <c r="BE226" i="83"/>
  <c r="BF226" i="83"/>
  <c r="BG226" i="83"/>
  <c r="BH226" i="83"/>
  <c r="BI226" i="83"/>
  <c r="BJ226" i="83"/>
  <c r="BK226" i="83"/>
  <c r="BL226" i="83"/>
  <c r="BM226" i="83"/>
  <c r="BN226" i="83"/>
  <c r="BO226" i="83"/>
  <c r="BP226" i="83"/>
  <c r="BQ226" i="83"/>
  <c r="BR226" i="83"/>
  <c r="BS226" i="83"/>
  <c r="BT226" i="83"/>
  <c r="BU226" i="83"/>
  <c r="BV226" i="83"/>
  <c r="BW226" i="83"/>
  <c r="BX226" i="83"/>
  <c r="BY226" i="83"/>
  <c r="BZ226" i="83"/>
  <c r="CA226" i="83"/>
  <c r="CB226" i="83"/>
  <c r="CC226" i="83"/>
  <c r="CD226" i="83"/>
  <c r="CE226" i="83"/>
  <c r="CF226" i="83"/>
  <c r="CG226" i="83"/>
  <c r="CH226" i="83"/>
  <c r="CI226" i="83"/>
  <c r="CJ226" i="83"/>
  <c r="CK226" i="83"/>
  <c r="CL226" i="83"/>
  <c r="CM226" i="83"/>
  <c r="CN226" i="83"/>
  <c r="CO226" i="83"/>
  <c r="CP226" i="83"/>
  <c r="CQ226" i="83"/>
  <c r="CR226" i="83"/>
  <c r="CS226" i="83"/>
  <c r="CT226" i="83"/>
  <c r="CU226" i="83"/>
  <c r="CV226" i="83"/>
  <c r="CW226" i="83"/>
  <c r="CX226" i="83"/>
  <c r="CY226" i="83"/>
  <c r="D226" i="83"/>
  <c r="E215" i="83"/>
  <c r="F215" i="83"/>
  <c r="G215" i="83"/>
  <c r="H215" i="83"/>
  <c r="I215" i="83"/>
  <c r="J215" i="83"/>
  <c r="K215" i="83"/>
  <c r="L215" i="83"/>
  <c r="M215" i="83"/>
  <c r="N215" i="83"/>
  <c r="O215" i="83"/>
  <c r="P215" i="83"/>
  <c r="Q215" i="83"/>
  <c r="R215" i="83"/>
  <c r="S215" i="83"/>
  <c r="T215" i="83"/>
  <c r="U215" i="83"/>
  <c r="V215" i="83"/>
  <c r="W215" i="83"/>
  <c r="X215" i="83"/>
  <c r="Y215" i="83"/>
  <c r="Z215" i="83"/>
  <c r="AA215" i="83"/>
  <c r="AB215" i="83"/>
  <c r="AC215" i="83"/>
  <c r="AD215" i="83"/>
  <c r="AE215" i="83"/>
  <c r="AF215" i="83"/>
  <c r="AG215" i="83"/>
  <c r="AH215" i="83"/>
  <c r="AI215" i="83"/>
  <c r="AJ215" i="83"/>
  <c r="AK215" i="83"/>
  <c r="AL215" i="83"/>
  <c r="AM215" i="83"/>
  <c r="AN215" i="83"/>
  <c r="AO215" i="83"/>
  <c r="AP215" i="83"/>
  <c r="AQ215" i="83"/>
  <c r="AR215" i="83"/>
  <c r="AS215" i="83"/>
  <c r="AT215" i="83"/>
  <c r="AU215" i="83"/>
  <c r="AV215" i="83"/>
  <c r="AW215" i="83"/>
  <c r="AX215" i="83"/>
  <c r="AY215" i="83"/>
  <c r="AZ215" i="83"/>
  <c r="BA215" i="83"/>
  <c r="BB215" i="83"/>
  <c r="BC215" i="83"/>
  <c r="BD215" i="83"/>
  <c r="BE215" i="83"/>
  <c r="BF215" i="83"/>
  <c r="BG215" i="83"/>
  <c r="BH215" i="83"/>
  <c r="BI215" i="83"/>
  <c r="BJ215" i="83"/>
  <c r="BK215" i="83"/>
  <c r="BL215" i="83"/>
  <c r="BM215" i="83"/>
  <c r="BN215" i="83"/>
  <c r="BO215" i="83"/>
  <c r="BP215" i="83"/>
  <c r="BQ215" i="83"/>
  <c r="BR215" i="83"/>
  <c r="BS215" i="83"/>
  <c r="BT215" i="83"/>
  <c r="BU215" i="83"/>
  <c r="BV215" i="83"/>
  <c r="BW215" i="83"/>
  <c r="BX215" i="83"/>
  <c r="BY215" i="83"/>
  <c r="BZ215" i="83"/>
  <c r="CA215" i="83"/>
  <c r="CB215" i="83"/>
  <c r="CC215" i="83"/>
  <c r="CD215" i="83"/>
  <c r="CE215" i="83"/>
  <c r="CF215" i="83"/>
  <c r="CG215" i="83"/>
  <c r="CH215" i="83"/>
  <c r="CI215" i="83"/>
  <c r="CJ215" i="83"/>
  <c r="CK215" i="83"/>
  <c r="CL215" i="83"/>
  <c r="CM215" i="83"/>
  <c r="CN215" i="83"/>
  <c r="CO215" i="83"/>
  <c r="CP215" i="83"/>
  <c r="CQ215" i="83"/>
  <c r="CR215" i="83"/>
  <c r="CS215" i="83"/>
  <c r="CT215" i="83"/>
  <c r="CU215" i="83"/>
  <c r="CV215" i="83"/>
  <c r="CW215" i="83"/>
  <c r="CX215" i="83"/>
  <c r="CY215" i="83"/>
  <c r="D215" i="83"/>
  <c r="D220" i="83"/>
  <c r="D209" i="83"/>
  <c r="E226" i="82"/>
  <c r="F226" i="82"/>
  <c r="G226" i="82"/>
  <c r="H226" i="82"/>
  <c r="I226" i="82"/>
  <c r="J226" i="82"/>
  <c r="K226" i="82"/>
  <c r="L226" i="82"/>
  <c r="M226" i="82"/>
  <c r="N226" i="82"/>
  <c r="O226" i="82"/>
  <c r="P226" i="82"/>
  <c r="Q226" i="82"/>
  <c r="R226" i="82"/>
  <c r="S226" i="82"/>
  <c r="T226" i="82"/>
  <c r="U226" i="82"/>
  <c r="V226" i="82"/>
  <c r="W226" i="82"/>
  <c r="X226" i="82"/>
  <c r="Y226" i="82"/>
  <c r="Z226" i="82"/>
  <c r="AA226" i="82"/>
  <c r="AB226" i="82"/>
  <c r="AC226" i="82"/>
  <c r="AD226" i="82"/>
  <c r="AE226" i="82"/>
  <c r="AF226" i="82"/>
  <c r="AG226" i="82"/>
  <c r="AH226" i="82"/>
  <c r="AI226" i="82"/>
  <c r="AJ226" i="82"/>
  <c r="AK226" i="82"/>
  <c r="AL226" i="82"/>
  <c r="AM226" i="82"/>
  <c r="AN226" i="82"/>
  <c r="AO226" i="82"/>
  <c r="AP226" i="82"/>
  <c r="AQ226" i="82"/>
  <c r="AR226" i="82"/>
  <c r="AS226" i="82"/>
  <c r="AT226" i="82"/>
  <c r="AU226" i="82"/>
  <c r="AV226" i="82"/>
  <c r="AW226" i="82"/>
  <c r="AX226" i="82"/>
  <c r="AY226" i="82"/>
  <c r="AZ226" i="82"/>
  <c r="BA226" i="82"/>
  <c r="BB226" i="82"/>
  <c r="BC226" i="82"/>
  <c r="BD226" i="82"/>
  <c r="BE226" i="82"/>
  <c r="BF226" i="82"/>
  <c r="BG226" i="82"/>
  <c r="BH226" i="82"/>
  <c r="BI226" i="82"/>
  <c r="BJ226" i="82"/>
  <c r="BK226" i="82"/>
  <c r="BL226" i="82"/>
  <c r="BM226" i="82"/>
  <c r="BN226" i="82"/>
  <c r="BO226" i="82"/>
  <c r="BP226" i="82"/>
  <c r="BQ226" i="82"/>
  <c r="BR226" i="82"/>
  <c r="BS226" i="82"/>
  <c r="BT226" i="82"/>
  <c r="BU226" i="82"/>
  <c r="BV226" i="82"/>
  <c r="BW226" i="82"/>
  <c r="BX226" i="82"/>
  <c r="BY226" i="82"/>
  <c r="BZ226" i="82"/>
  <c r="CA226" i="82"/>
  <c r="CB226" i="82"/>
  <c r="CC226" i="82"/>
  <c r="CD226" i="82"/>
  <c r="CE226" i="82"/>
  <c r="CF226" i="82"/>
  <c r="CG226" i="82"/>
  <c r="CH226" i="82"/>
  <c r="CI226" i="82"/>
  <c r="CJ226" i="82"/>
  <c r="CK226" i="82"/>
  <c r="CL226" i="82"/>
  <c r="CM226" i="82"/>
  <c r="CN226" i="82"/>
  <c r="CO226" i="82"/>
  <c r="CP226" i="82"/>
  <c r="CQ226" i="82"/>
  <c r="CR226" i="82"/>
  <c r="CS226" i="82"/>
  <c r="CT226" i="82"/>
  <c r="CU226" i="82"/>
  <c r="CV226" i="82"/>
  <c r="CW226" i="82"/>
  <c r="CX226" i="82"/>
  <c r="CY226" i="82"/>
  <c r="D226" i="82"/>
  <c r="E215" i="82"/>
  <c r="F215" i="82"/>
  <c r="G215" i="82"/>
  <c r="H215" i="82"/>
  <c r="I215" i="82"/>
  <c r="J215" i="82"/>
  <c r="K215" i="82"/>
  <c r="L215" i="82"/>
  <c r="M215" i="82"/>
  <c r="N215" i="82"/>
  <c r="O215" i="82"/>
  <c r="P215" i="82"/>
  <c r="Q215" i="82"/>
  <c r="R215" i="82"/>
  <c r="S215" i="82"/>
  <c r="T215" i="82"/>
  <c r="U215" i="82"/>
  <c r="V215" i="82"/>
  <c r="W215" i="82"/>
  <c r="X215" i="82"/>
  <c r="Y215" i="82"/>
  <c r="Z215" i="82"/>
  <c r="AA215" i="82"/>
  <c r="AB215" i="82"/>
  <c r="AC215" i="82"/>
  <c r="AD215" i="82"/>
  <c r="AE215" i="82"/>
  <c r="AF215" i="82"/>
  <c r="AG215" i="82"/>
  <c r="AH215" i="82"/>
  <c r="AI215" i="82"/>
  <c r="AJ215" i="82"/>
  <c r="AK215" i="82"/>
  <c r="AL215" i="82"/>
  <c r="AM215" i="82"/>
  <c r="AN215" i="82"/>
  <c r="AO215" i="82"/>
  <c r="AP215" i="82"/>
  <c r="AQ215" i="82"/>
  <c r="AR215" i="82"/>
  <c r="AS215" i="82"/>
  <c r="AT215" i="82"/>
  <c r="AU215" i="82"/>
  <c r="AV215" i="82"/>
  <c r="AW215" i="82"/>
  <c r="AX215" i="82"/>
  <c r="AY215" i="82"/>
  <c r="AZ215" i="82"/>
  <c r="BA215" i="82"/>
  <c r="BB215" i="82"/>
  <c r="BC215" i="82"/>
  <c r="BD215" i="82"/>
  <c r="BE215" i="82"/>
  <c r="BF215" i="82"/>
  <c r="BG215" i="82"/>
  <c r="BH215" i="82"/>
  <c r="BI215" i="82"/>
  <c r="BJ215" i="82"/>
  <c r="BK215" i="82"/>
  <c r="BL215" i="82"/>
  <c r="BM215" i="82"/>
  <c r="BN215" i="82"/>
  <c r="BO215" i="82"/>
  <c r="BP215" i="82"/>
  <c r="BQ215" i="82"/>
  <c r="BR215" i="82"/>
  <c r="BS215" i="82"/>
  <c r="BT215" i="82"/>
  <c r="BU215" i="82"/>
  <c r="BV215" i="82"/>
  <c r="BW215" i="82"/>
  <c r="BX215" i="82"/>
  <c r="BY215" i="82"/>
  <c r="BZ215" i="82"/>
  <c r="CA215" i="82"/>
  <c r="CB215" i="82"/>
  <c r="CC215" i="82"/>
  <c r="CD215" i="82"/>
  <c r="CE215" i="82"/>
  <c r="CF215" i="82"/>
  <c r="CG215" i="82"/>
  <c r="CH215" i="82"/>
  <c r="CI215" i="82"/>
  <c r="CJ215" i="82"/>
  <c r="CK215" i="82"/>
  <c r="CL215" i="82"/>
  <c r="CM215" i="82"/>
  <c r="CN215" i="82"/>
  <c r="CO215" i="82"/>
  <c r="CP215" i="82"/>
  <c r="CQ215" i="82"/>
  <c r="CR215" i="82"/>
  <c r="CS215" i="82"/>
  <c r="CT215" i="82"/>
  <c r="CU215" i="82"/>
  <c r="CV215" i="82"/>
  <c r="CW215" i="82"/>
  <c r="CX215" i="82"/>
  <c r="CY215" i="82"/>
  <c r="D215" i="82"/>
  <c r="D220" i="82"/>
  <c r="D209" i="82"/>
  <c r="E226" i="87"/>
  <c r="F226" i="87"/>
  <c r="G226" i="87"/>
  <c r="H226" i="87"/>
  <c r="I226" i="87"/>
  <c r="J226" i="87"/>
  <c r="K226" i="87"/>
  <c r="L226" i="87"/>
  <c r="M226" i="87"/>
  <c r="N226" i="87"/>
  <c r="O226" i="87"/>
  <c r="P226" i="87"/>
  <c r="Q226" i="87"/>
  <c r="R226" i="87"/>
  <c r="S226" i="87"/>
  <c r="T226" i="87"/>
  <c r="U226" i="87"/>
  <c r="V226" i="87"/>
  <c r="W226" i="87"/>
  <c r="X226" i="87"/>
  <c r="Y226" i="87"/>
  <c r="Z226" i="87"/>
  <c r="AA226" i="87"/>
  <c r="AB226" i="87"/>
  <c r="AC226" i="87"/>
  <c r="AD226" i="87"/>
  <c r="AE226" i="87"/>
  <c r="AF226" i="87"/>
  <c r="AG226" i="87"/>
  <c r="AH226" i="87"/>
  <c r="AI226" i="87"/>
  <c r="AJ226" i="87"/>
  <c r="AK226" i="87"/>
  <c r="AL226" i="87"/>
  <c r="AM226" i="87"/>
  <c r="AN226" i="87"/>
  <c r="AO226" i="87"/>
  <c r="AP226" i="87"/>
  <c r="AQ226" i="87"/>
  <c r="AR226" i="87"/>
  <c r="AS226" i="87"/>
  <c r="AT226" i="87"/>
  <c r="AU226" i="87"/>
  <c r="AV226" i="87"/>
  <c r="AW226" i="87"/>
  <c r="AX226" i="87"/>
  <c r="AY226" i="87"/>
  <c r="AZ226" i="87"/>
  <c r="BA226" i="87"/>
  <c r="BB226" i="87"/>
  <c r="BC226" i="87"/>
  <c r="BD226" i="87"/>
  <c r="BE226" i="87"/>
  <c r="BF226" i="87"/>
  <c r="BG226" i="87"/>
  <c r="BH226" i="87"/>
  <c r="BI226" i="87"/>
  <c r="BJ226" i="87"/>
  <c r="BK226" i="87"/>
  <c r="BL226" i="87"/>
  <c r="BM226" i="87"/>
  <c r="BN226" i="87"/>
  <c r="BO226" i="87"/>
  <c r="BP226" i="87"/>
  <c r="BQ226" i="87"/>
  <c r="BR226" i="87"/>
  <c r="BS226" i="87"/>
  <c r="BT226" i="87"/>
  <c r="BU226" i="87"/>
  <c r="BV226" i="87"/>
  <c r="BW226" i="87"/>
  <c r="BX226" i="87"/>
  <c r="BY226" i="87"/>
  <c r="BZ226" i="87"/>
  <c r="CA226" i="87"/>
  <c r="CB226" i="87"/>
  <c r="CC226" i="87"/>
  <c r="CD226" i="87"/>
  <c r="CE226" i="87"/>
  <c r="CF226" i="87"/>
  <c r="CG226" i="87"/>
  <c r="CH226" i="87"/>
  <c r="CI226" i="87"/>
  <c r="CJ226" i="87"/>
  <c r="CK226" i="87"/>
  <c r="CL226" i="87"/>
  <c r="CM226" i="87"/>
  <c r="CN226" i="87"/>
  <c r="CO226" i="87"/>
  <c r="CP226" i="87"/>
  <c r="CQ226" i="87"/>
  <c r="CR226" i="87"/>
  <c r="CS226" i="87"/>
  <c r="CT226" i="87"/>
  <c r="CU226" i="87"/>
  <c r="CV226" i="87"/>
  <c r="CW226" i="87"/>
  <c r="CX226" i="87"/>
  <c r="CY226" i="87"/>
  <c r="E215" i="87"/>
  <c r="F215" i="87"/>
  <c r="G215" i="87"/>
  <c r="H215" i="87"/>
  <c r="I215" i="87"/>
  <c r="J215" i="87"/>
  <c r="K215" i="87"/>
  <c r="L215" i="87"/>
  <c r="M215" i="87"/>
  <c r="N215" i="87"/>
  <c r="O215" i="87"/>
  <c r="P215" i="87"/>
  <c r="Q215" i="87"/>
  <c r="R215" i="87"/>
  <c r="S215" i="87"/>
  <c r="T215" i="87"/>
  <c r="U215" i="87"/>
  <c r="V215" i="87"/>
  <c r="W215" i="87"/>
  <c r="X215" i="87"/>
  <c r="Y215" i="87"/>
  <c r="Z215" i="87"/>
  <c r="AA215" i="87"/>
  <c r="AB215" i="87"/>
  <c r="AC215" i="87"/>
  <c r="AD215" i="87"/>
  <c r="AE215" i="87"/>
  <c r="AF215" i="87"/>
  <c r="AG215" i="87"/>
  <c r="AH215" i="87"/>
  <c r="AI215" i="87"/>
  <c r="AJ215" i="87"/>
  <c r="AK215" i="87"/>
  <c r="AL215" i="87"/>
  <c r="AM215" i="87"/>
  <c r="AN215" i="87"/>
  <c r="AO215" i="87"/>
  <c r="AP215" i="87"/>
  <c r="AQ215" i="87"/>
  <c r="AR215" i="87"/>
  <c r="AS215" i="87"/>
  <c r="AT215" i="87"/>
  <c r="AU215" i="87"/>
  <c r="AV215" i="87"/>
  <c r="AW215" i="87"/>
  <c r="AX215" i="87"/>
  <c r="AY215" i="87"/>
  <c r="AZ215" i="87"/>
  <c r="BA215" i="87"/>
  <c r="BB215" i="87"/>
  <c r="BC215" i="87"/>
  <c r="BD215" i="87"/>
  <c r="BE215" i="87"/>
  <c r="BF215" i="87"/>
  <c r="BG215" i="87"/>
  <c r="BH215" i="87"/>
  <c r="BI215" i="87"/>
  <c r="BJ215" i="87"/>
  <c r="BK215" i="87"/>
  <c r="BL215" i="87"/>
  <c r="BM215" i="87"/>
  <c r="BN215" i="87"/>
  <c r="BO215" i="87"/>
  <c r="BP215" i="87"/>
  <c r="BQ215" i="87"/>
  <c r="BR215" i="87"/>
  <c r="BS215" i="87"/>
  <c r="BT215" i="87"/>
  <c r="BU215" i="87"/>
  <c r="BV215" i="87"/>
  <c r="BW215" i="87"/>
  <c r="BX215" i="87"/>
  <c r="BY215" i="87"/>
  <c r="BZ215" i="87"/>
  <c r="CA215" i="87"/>
  <c r="CB215" i="87"/>
  <c r="CC215" i="87"/>
  <c r="CD215" i="87"/>
  <c r="CE215" i="87"/>
  <c r="CF215" i="87"/>
  <c r="CG215" i="87"/>
  <c r="CH215" i="87"/>
  <c r="CI215" i="87"/>
  <c r="CJ215" i="87"/>
  <c r="CK215" i="87"/>
  <c r="CL215" i="87"/>
  <c r="CM215" i="87"/>
  <c r="CN215" i="87"/>
  <c r="CO215" i="87"/>
  <c r="CP215" i="87"/>
  <c r="CQ215" i="87"/>
  <c r="CR215" i="87"/>
  <c r="CS215" i="87"/>
  <c r="CT215" i="87"/>
  <c r="CU215" i="87"/>
  <c r="CV215" i="87"/>
  <c r="CW215" i="87"/>
  <c r="CX215" i="87"/>
  <c r="CY215" i="87"/>
  <c r="D226" i="87"/>
  <c r="D215" i="87"/>
  <c r="D220" i="87"/>
  <c r="D209" i="87"/>
  <c r="E226" i="81"/>
  <c r="F226" i="81"/>
  <c r="G226" i="81"/>
  <c r="H226" i="81"/>
  <c r="I226" i="81"/>
  <c r="J226" i="81"/>
  <c r="K226" i="81"/>
  <c r="L226" i="81"/>
  <c r="M226" i="81"/>
  <c r="N226" i="81"/>
  <c r="O226" i="81"/>
  <c r="P226" i="81"/>
  <c r="Q226" i="81"/>
  <c r="R226" i="81"/>
  <c r="S226" i="81"/>
  <c r="T226" i="81"/>
  <c r="U226" i="81"/>
  <c r="V226" i="81"/>
  <c r="W226" i="81"/>
  <c r="X226" i="81"/>
  <c r="Y226" i="81"/>
  <c r="Z226" i="81"/>
  <c r="AA226" i="81"/>
  <c r="AB226" i="81"/>
  <c r="AC226" i="81"/>
  <c r="AD226" i="81"/>
  <c r="AE226" i="81"/>
  <c r="AF226" i="81"/>
  <c r="AG226" i="81"/>
  <c r="AH226" i="81"/>
  <c r="AI226" i="81"/>
  <c r="AJ226" i="81"/>
  <c r="AK226" i="81"/>
  <c r="AL226" i="81"/>
  <c r="AM226" i="81"/>
  <c r="AN226" i="81"/>
  <c r="AO226" i="81"/>
  <c r="AP226" i="81"/>
  <c r="AQ226" i="81"/>
  <c r="AR226" i="81"/>
  <c r="AS226" i="81"/>
  <c r="AT226" i="81"/>
  <c r="AU226" i="81"/>
  <c r="AV226" i="81"/>
  <c r="AW226" i="81"/>
  <c r="AX226" i="81"/>
  <c r="AY226" i="81"/>
  <c r="AZ226" i="81"/>
  <c r="BA226" i="81"/>
  <c r="BB226" i="81"/>
  <c r="BC226" i="81"/>
  <c r="BD226" i="81"/>
  <c r="BE226" i="81"/>
  <c r="BF226" i="81"/>
  <c r="BG226" i="81"/>
  <c r="BH226" i="81"/>
  <c r="BI226" i="81"/>
  <c r="BJ226" i="81"/>
  <c r="BK226" i="81"/>
  <c r="BL226" i="81"/>
  <c r="BM226" i="81"/>
  <c r="BN226" i="81"/>
  <c r="BO226" i="81"/>
  <c r="BP226" i="81"/>
  <c r="BQ226" i="81"/>
  <c r="BR226" i="81"/>
  <c r="BS226" i="81"/>
  <c r="BT226" i="81"/>
  <c r="BU226" i="81"/>
  <c r="BV226" i="81"/>
  <c r="BW226" i="81"/>
  <c r="BX226" i="81"/>
  <c r="BY226" i="81"/>
  <c r="BZ226" i="81"/>
  <c r="CA226" i="81"/>
  <c r="CB226" i="81"/>
  <c r="CC226" i="81"/>
  <c r="CD226" i="81"/>
  <c r="CE226" i="81"/>
  <c r="CF226" i="81"/>
  <c r="CG226" i="81"/>
  <c r="CH226" i="81"/>
  <c r="CI226" i="81"/>
  <c r="CJ226" i="81"/>
  <c r="CK226" i="81"/>
  <c r="CL226" i="81"/>
  <c r="CM226" i="81"/>
  <c r="CN226" i="81"/>
  <c r="CO226" i="81"/>
  <c r="CP226" i="81"/>
  <c r="CQ226" i="81"/>
  <c r="CR226" i="81"/>
  <c r="CS226" i="81"/>
  <c r="CT226" i="81"/>
  <c r="CU226" i="81"/>
  <c r="CV226" i="81"/>
  <c r="CW226" i="81"/>
  <c r="CX226" i="81"/>
  <c r="CY226" i="81"/>
  <c r="D226" i="81"/>
  <c r="D220" i="81"/>
  <c r="AB23" i="53" l="1"/>
  <c r="AB35" i="53"/>
  <c r="AB25" i="53"/>
  <c r="AB39" i="53"/>
  <c r="AB24" i="53"/>
  <c r="AB31" i="53"/>
  <c r="AB34" i="53"/>
  <c r="AB40" i="53"/>
  <c r="AB28" i="53"/>
  <c r="AB21" i="53"/>
  <c r="AB22" i="53"/>
  <c r="AB29" i="53"/>
  <c r="AB27" i="53"/>
  <c r="AA43" i="53"/>
  <c r="Z43" i="53" s="1"/>
  <c r="Y43" i="53" s="1"/>
  <c r="X43" i="53" s="1"/>
  <c r="W43" i="53" s="1"/>
  <c r="V43" i="53" s="1"/>
  <c r="U43" i="53" s="1"/>
  <c r="T43" i="53" s="1"/>
  <c r="S43" i="53" s="1"/>
  <c r="R43" i="53" s="1"/>
  <c r="Q43" i="53" s="1"/>
  <c r="P43" i="53" s="1"/>
  <c r="O43" i="53" s="1"/>
  <c r="N43" i="53" s="1"/>
  <c r="M43" i="53" s="1"/>
  <c r="L43" i="53" s="1"/>
  <c r="K43" i="53" s="1"/>
  <c r="J43" i="53" s="1"/>
  <c r="I43" i="53" s="1"/>
  <c r="H43" i="53" s="1"/>
  <c r="G43" i="53" s="1"/>
  <c r="F43" i="53" s="1"/>
  <c r="AB42" i="53"/>
  <c r="AB38" i="53"/>
  <c r="AB33" i="53"/>
  <c r="AB36" i="53"/>
  <c r="AB30" i="53"/>
  <c r="AB37" i="53"/>
  <c r="BD7" i="34"/>
  <c r="AD18" i="53" s="1"/>
  <c r="AD44" i="53" s="1"/>
  <c r="AC18" i="53"/>
  <c r="AB26" i="53"/>
  <c r="AB41" i="53"/>
  <c r="AB32" i="53"/>
  <c r="E226" i="80"/>
  <c r="F226" i="80"/>
  <c r="G226" i="80"/>
  <c r="H226" i="80"/>
  <c r="I226" i="80"/>
  <c r="J226" i="80"/>
  <c r="K226" i="80"/>
  <c r="L226" i="80"/>
  <c r="M226" i="80"/>
  <c r="N226" i="80"/>
  <c r="O226" i="80"/>
  <c r="P226" i="80"/>
  <c r="Q226" i="80"/>
  <c r="R226" i="80"/>
  <c r="S226" i="80"/>
  <c r="T226" i="80"/>
  <c r="U226" i="80"/>
  <c r="V226" i="80"/>
  <c r="W226" i="80"/>
  <c r="X226" i="80"/>
  <c r="Y226" i="80"/>
  <c r="Z226" i="80"/>
  <c r="AA226" i="80"/>
  <c r="AB226" i="80"/>
  <c r="AC226" i="80"/>
  <c r="AD226" i="80"/>
  <c r="AE226" i="80"/>
  <c r="AF226" i="80"/>
  <c r="AG226" i="80"/>
  <c r="AH226" i="80"/>
  <c r="AI226" i="80"/>
  <c r="AJ226" i="80"/>
  <c r="AK226" i="80"/>
  <c r="AL226" i="80"/>
  <c r="AM226" i="80"/>
  <c r="AN226" i="80"/>
  <c r="AO226" i="80"/>
  <c r="AP226" i="80"/>
  <c r="AQ226" i="80"/>
  <c r="AR226" i="80"/>
  <c r="AS226" i="80"/>
  <c r="AT226" i="80"/>
  <c r="AU226" i="80"/>
  <c r="AV226" i="80"/>
  <c r="AW226" i="80"/>
  <c r="AX226" i="80"/>
  <c r="AY226" i="80"/>
  <c r="AZ226" i="80"/>
  <c r="BA226" i="80"/>
  <c r="BB226" i="80"/>
  <c r="BC226" i="80"/>
  <c r="BD226" i="80"/>
  <c r="BE226" i="80"/>
  <c r="BF226" i="80"/>
  <c r="BG226" i="80"/>
  <c r="BH226" i="80"/>
  <c r="BI226" i="80"/>
  <c r="BJ226" i="80"/>
  <c r="BK226" i="80"/>
  <c r="BL226" i="80"/>
  <c r="BM226" i="80"/>
  <c r="BN226" i="80"/>
  <c r="BO226" i="80"/>
  <c r="BP226" i="80"/>
  <c r="BQ226" i="80"/>
  <c r="BR226" i="80"/>
  <c r="BS226" i="80"/>
  <c r="BT226" i="80"/>
  <c r="BU226" i="80"/>
  <c r="BV226" i="80"/>
  <c r="BW226" i="80"/>
  <c r="BX226" i="80"/>
  <c r="BY226" i="80"/>
  <c r="BZ226" i="80"/>
  <c r="CA226" i="80"/>
  <c r="CB226" i="80"/>
  <c r="CC226" i="80"/>
  <c r="CD226" i="80"/>
  <c r="CE226" i="80"/>
  <c r="CF226" i="80"/>
  <c r="CG226" i="80"/>
  <c r="CH226" i="80"/>
  <c r="CI226" i="80"/>
  <c r="CJ226" i="80"/>
  <c r="CK226" i="80"/>
  <c r="CL226" i="80"/>
  <c r="CM226" i="80"/>
  <c r="CN226" i="80"/>
  <c r="CO226" i="80"/>
  <c r="CP226" i="80"/>
  <c r="CQ226" i="80"/>
  <c r="CR226" i="80"/>
  <c r="CS226" i="80"/>
  <c r="CT226" i="80"/>
  <c r="CU226" i="80"/>
  <c r="CV226" i="80"/>
  <c r="CW226" i="80"/>
  <c r="CX226" i="80"/>
  <c r="CY226" i="80"/>
  <c r="D226" i="80"/>
  <c r="E215" i="80"/>
  <c r="F215" i="80"/>
  <c r="G215" i="80"/>
  <c r="H215" i="80"/>
  <c r="I215" i="80"/>
  <c r="J215" i="80"/>
  <c r="K215" i="80"/>
  <c r="L215" i="80"/>
  <c r="M215" i="80"/>
  <c r="N215" i="80"/>
  <c r="O215" i="80"/>
  <c r="P215" i="80"/>
  <c r="Q215" i="80"/>
  <c r="R215" i="80"/>
  <c r="S215" i="80"/>
  <c r="T215" i="80"/>
  <c r="U215" i="80"/>
  <c r="V215" i="80"/>
  <c r="W215" i="80"/>
  <c r="X215" i="80"/>
  <c r="Y215" i="80"/>
  <c r="Z215" i="80"/>
  <c r="AA215" i="80"/>
  <c r="AB215" i="80"/>
  <c r="AC215" i="80"/>
  <c r="AD215" i="80"/>
  <c r="AE215" i="80"/>
  <c r="AF215" i="80"/>
  <c r="AG215" i="80"/>
  <c r="AH215" i="80"/>
  <c r="AI215" i="80"/>
  <c r="AJ215" i="80"/>
  <c r="AK215" i="80"/>
  <c r="AL215" i="80"/>
  <c r="AM215" i="80"/>
  <c r="AN215" i="80"/>
  <c r="AO215" i="80"/>
  <c r="AP215" i="80"/>
  <c r="AQ215" i="80"/>
  <c r="AR215" i="80"/>
  <c r="AS215" i="80"/>
  <c r="AT215" i="80"/>
  <c r="AU215" i="80"/>
  <c r="AV215" i="80"/>
  <c r="AW215" i="80"/>
  <c r="AX215" i="80"/>
  <c r="AY215" i="80"/>
  <c r="AZ215" i="80"/>
  <c r="BA215" i="80"/>
  <c r="BB215" i="80"/>
  <c r="BC215" i="80"/>
  <c r="BD215" i="80"/>
  <c r="BE215" i="80"/>
  <c r="BF215" i="80"/>
  <c r="BG215" i="80"/>
  <c r="BH215" i="80"/>
  <c r="BI215" i="80"/>
  <c r="BJ215" i="80"/>
  <c r="BK215" i="80"/>
  <c r="BL215" i="80"/>
  <c r="BM215" i="80"/>
  <c r="BN215" i="80"/>
  <c r="BO215" i="80"/>
  <c r="BP215" i="80"/>
  <c r="BQ215" i="80"/>
  <c r="BR215" i="80"/>
  <c r="BS215" i="80"/>
  <c r="BT215" i="80"/>
  <c r="BU215" i="80"/>
  <c r="BV215" i="80"/>
  <c r="BW215" i="80"/>
  <c r="BX215" i="80"/>
  <c r="BY215" i="80"/>
  <c r="BZ215" i="80"/>
  <c r="CA215" i="80"/>
  <c r="CB215" i="80"/>
  <c r="CC215" i="80"/>
  <c r="CD215" i="80"/>
  <c r="CE215" i="80"/>
  <c r="CF215" i="80"/>
  <c r="CG215" i="80"/>
  <c r="CH215" i="80"/>
  <c r="CI215" i="80"/>
  <c r="CJ215" i="80"/>
  <c r="CK215" i="80"/>
  <c r="CL215" i="80"/>
  <c r="CM215" i="80"/>
  <c r="CN215" i="80"/>
  <c r="CO215" i="80"/>
  <c r="CP215" i="80"/>
  <c r="CQ215" i="80"/>
  <c r="CR215" i="80"/>
  <c r="CS215" i="80"/>
  <c r="CT215" i="80"/>
  <c r="CU215" i="80"/>
  <c r="CV215" i="80"/>
  <c r="CW215" i="80"/>
  <c r="CX215" i="80"/>
  <c r="CY215" i="80"/>
  <c r="D215" i="80"/>
  <c r="E215" i="81"/>
  <c r="F215" i="81"/>
  <c r="G215" i="81"/>
  <c r="H215" i="81"/>
  <c r="I215" i="81"/>
  <c r="J215" i="81"/>
  <c r="K215" i="81"/>
  <c r="L215" i="81"/>
  <c r="M215" i="81"/>
  <c r="N215" i="81"/>
  <c r="O215" i="81"/>
  <c r="P215" i="81"/>
  <c r="Q215" i="81"/>
  <c r="R215" i="81"/>
  <c r="S215" i="81"/>
  <c r="T215" i="81"/>
  <c r="U215" i="81"/>
  <c r="V215" i="81"/>
  <c r="W215" i="81"/>
  <c r="X215" i="81"/>
  <c r="Y215" i="81"/>
  <c r="Z215" i="81"/>
  <c r="AA215" i="81"/>
  <c r="AB215" i="81"/>
  <c r="AC215" i="81"/>
  <c r="AD215" i="81"/>
  <c r="AE215" i="81"/>
  <c r="AF215" i="81"/>
  <c r="AG215" i="81"/>
  <c r="AH215" i="81"/>
  <c r="AI215" i="81"/>
  <c r="AJ215" i="81"/>
  <c r="AK215" i="81"/>
  <c r="AL215" i="81"/>
  <c r="AM215" i="81"/>
  <c r="AN215" i="81"/>
  <c r="AO215" i="81"/>
  <c r="AP215" i="81"/>
  <c r="AQ215" i="81"/>
  <c r="AR215" i="81"/>
  <c r="AS215" i="81"/>
  <c r="AT215" i="81"/>
  <c r="AU215" i="81"/>
  <c r="AV215" i="81"/>
  <c r="AW215" i="81"/>
  <c r="AX215" i="81"/>
  <c r="AY215" i="81"/>
  <c r="AZ215" i="81"/>
  <c r="BA215" i="81"/>
  <c r="BB215" i="81"/>
  <c r="BC215" i="81"/>
  <c r="BD215" i="81"/>
  <c r="BE215" i="81"/>
  <c r="BF215" i="81"/>
  <c r="BG215" i="81"/>
  <c r="BH215" i="81"/>
  <c r="BI215" i="81"/>
  <c r="BJ215" i="81"/>
  <c r="BK215" i="81"/>
  <c r="BL215" i="81"/>
  <c r="BM215" i="81"/>
  <c r="BN215" i="81"/>
  <c r="BO215" i="81"/>
  <c r="BP215" i="81"/>
  <c r="BQ215" i="81"/>
  <c r="BR215" i="81"/>
  <c r="BS215" i="81"/>
  <c r="BT215" i="81"/>
  <c r="BU215" i="81"/>
  <c r="BV215" i="81"/>
  <c r="BW215" i="81"/>
  <c r="BX215" i="81"/>
  <c r="BY215" i="81"/>
  <c r="BZ215" i="81"/>
  <c r="CA215" i="81"/>
  <c r="CB215" i="81"/>
  <c r="CC215" i="81"/>
  <c r="CD215" i="81"/>
  <c r="CE215" i="81"/>
  <c r="CF215" i="81"/>
  <c r="CG215" i="81"/>
  <c r="CH215" i="81"/>
  <c r="CI215" i="81"/>
  <c r="CJ215" i="81"/>
  <c r="CK215" i="81"/>
  <c r="CL215" i="81"/>
  <c r="CM215" i="81"/>
  <c r="CN215" i="81"/>
  <c r="CO215" i="81"/>
  <c r="CP215" i="81"/>
  <c r="CQ215" i="81"/>
  <c r="CR215" i="81"/>
  <c r="CS215" i="81"/>
  <c r="CT215" i="81"/>
  <c r="CU215" i="81"/>
  <c r="CV215" i="81"/>
  <c r="CW215" i="81"/>
  <c r="CX215" i="81"/>
  <c r="CY215" i="81"/>
  <c r="D215" i="81"/>
  <c r="D209" i="81"/>
  <c r="D220" i="80"/>
  <c r="D209" i="80"/>
  <c r="D185" i="80"/>
  <c r="AC28" i="53" l="1"/>
  <c r="AD28" i="53" s="1"/>
  <c r="AC38" i="53"/>
  <c r="AD38" i="53" s="1"/>
  <c r="AC26" i="53"/>
  <c r="AD26" i="53" s="1"/>
  <c r="AB44" i="53"/>
  <c r="AA44" i="53" s="1"/>
  <c r="Z44" i="53" s="1"/>
  <c r="Y44" i="53" s="1"/>
  <c r="X44" i="53" s="1"/>
  <c r="W44" i="53" s="1"/>
  <c r="V44" i="53" s="1"/>
  <c r="U44" i="53" s="1"/>
  <c r="T44" i="53" s="1"/>
  <c r="S44" i="53" s="1"/>
  <c r="R44" i="53" s="1"/>
  <c r="Q44" i="53" s="1"/>
  <c r="P44" i="53" s="1"/>
  <c r="O44" i="53" s="1"/>
  <c r="N44" i="53" s="1"/>
  <c r="M44" i="53" s="1"/>
  <c r="L44" i="53" s="1"/>
  <c r="K44" i="53" s="1"/>
  <c r="J44" i="53" s="1"/>
  <c r="I44" i="53" s="1"/>
  <c r="H44" i="53" s="1"/>
  <c r="G44" i="53" s="1"/>
  <c r="F44" i="53" s="1"/>
  <c r="AC43" i="53"/>
  <c r="AD43" i="53" s="1"/>
  <c r="AC42" i="53"/>
  <c r="AD42" i="53" s="1"/>
  <c r="AC40" i="53"/>
  <c r="AD40" i="53" s="1"/>
  <c r="AC34" i="53"/>
  <c r="AD34" i="53" s="1"/>
  <c r="BE7" i="34"/>
  <c r="AC27" i="53"/>
  <c r="AD27" i="53" s="1"/>
  <c r="AC31" i="53"/>
  <c r="AD31" i="53" s="1"/>
  <c r="AC37" i="53"/>
  <c r="AD37" i="53" s="1"/>
  <c r="AC29" i="53"/>
  <c r="AD29" i="53" s="1"/>
  <c r="AC24" i="53"/>
  <c r="AD24" i="53" s="1"/>
  <c r="AC30" i="53"/>
  <c r="AD30" i="53" s="1"/>
  <c r="AC23" i="53"/>
  <c r="AD23" i="53" s="1"/>
  <c r="AC39" i="53"/>
  <c r="AD39" i="53" s="1"/>
  <c r="AC32" i="53"/>
  <c r="AD32" i="53" s="1"/>
  <c r="AC36" i="53"/>
  <c r="AD36" i="53" s="1"/>
  <c r="AC22" i="53"/>
  <c r="AD22" i="53" s="1"/>
  <c r="AC25" i="53"/>
  <c r="AD25" i="53" s="1"/>
  <c r="AC41" i="53"/>
  <c r="AD41" i="53" s="1"/>
  <c r="AC33" i="53"/>
  <c r="AD33" i="53" s="1"/>
  <c r="AC21" i="53"/>
  <c r="AD21" i="53" s="1"/>
  <c r="AC35" i="53"/>
  <c r="AD35" i="53" s="1"/>
  <c r="CY27" i="84"/>
  <c r="CY27" i="83"/>
  <c r="CY27" i="82"/>
  <c r="CY27" i="80"/>
  <c r="CY27" i="81"/>
  <c r="CY29" i="84"/>
  <c r="CY29" i="83"/>
  <c r="CY29" i="82"/>
  <c r="CY29" i="81"/>
  <c r="CY29" i="87"/>
  <c r="CY27" i="87"/>
  <c r="CY29" i="80"/>
  <c r="BF7" i="34" l="1"/>
  <c r="AE18" i="53"/>
  <c r="AC45" i="53"/>
  <c r="AB45" i="53" s="1"/>
  <c r="AA45" i="53" s="1"/>
  <c r="Z45" i="53" s="1"/>
  <c r="Y45" i="53" s="1"/>
  <c r="X45" i="53" s="1"/>
  <c r="W45" i="53" s="1"/>
  <c r="V45" i="53" s="1"/>
  <c r="U45" i="53" s="1"/>
  <c r="T45" i="53" s="1"/>
  <c r="S45" i="53" s="1"/>
  <c r="R45" i="53" s="1"/>
  <c r="Q45" i="53" s="1"/>
  <c r="P45" i="53" s="1"/>
  <c r="O45" i="53" s="1"/>
  <c r="N45" i="53" s="1"/>
  <c r="M45" i="53" s="1"/>
  <c r="L45" i="53" s="1"/>
  <c r="K45" i="53" s="1"/>
  <c r="J45" i="53" s="1"/>
  <c r="I45" i="53" s="1"/>
  <c r="H45" i="53" s="1"/>
  <c r="G45" i="53" s="1"/>
  <c r="F45" i="53" s="1"/>
  <c r="E277" i="83"/>
  <c r="N19" i="27"/>
  <c r="N18" i="27"/>
  <c r="BG7" i="34" l="1"/>
  <c r="AF18" i="53"/>
  <c r="Y6" i="85"/>
  <c r="BH7" i="34" l="1"/>
  <c r="BI7" i="34" s="1"/>
  <c r="BJ7" i="34" s="1"/>
  <c r="BK7" i="34" s="1"/>
  <c r="BL7" i="34" s="1"/>
  <c r="BM7" i="34" s="1"/>
  <c r="BN7" i="34" s="1"/>
  <c r="BO7" i="34" s="1"/>
  <c r="BP7" i="34" s="1"/>
  <c r="BQ7" i="34" s="1"/>
  <c r="BR7" i="34" s="1"/>
  <c r="BS7" i="34" s="1"/>
  <c r="BT7" i="34" s="1"/>
  <c r="BU7" i="34" s="1"/>
  <c r="BV7" i="34" s="1"/>
  <c r="BW7" i="34" s="1"/>
  <c r="BX7" i="34" s="1"/>
  <c r="BY7" i="34" s="1"/>
  <c r="BZ7" i="34" s="1"/>
  <c r="CA7" i="34" s="1"/>
  <c r="CB7" i="34" s="1"/>
  <c r="CC7" i="34" s="1"/>
  <c r="CD7" i="34" s="1"/>
  <c r="CE7" i="34" s="1"/>
  <c r="CF7" i="34" s="1"/>
  <c r="AG18" i="53"/>
  <c r="I117" i="79"/>
  <c r="J117" i="79"/>
  <c r="K117" i="79"/>
  <c r="L117" i="79"/>
  <c r="M117" i="79"/>
  <c r="N117" i="79"/>
  <c r="O117" i="79"/>
  <c r="P117" i="79"/>
  <c r="Q117" i="79"/>
  <c r="R117" i="79"/>
  <c r="S117" i="79"/>
  <c r="T117" i="79"/>
  <c r="U117" i="79"/>
  <c r="V117" i="79"/>
  <c r="W117" i="79"/>
  <c r="X117" i="79"/>
  <c r="Y117" i="79"/>
  <c r="Z117" i="79"/>
  <c r="AA117" i="79"/>
  <c r="AB117" i="79"/>
  <c r="AC117" i="79"/>
  <c r="AD117" i="79"/>
  <c r="AE117" i="79"/>
  <c r="AF117" i="79"/>
  <c r="AG117" i="79"/>
  <c r="AH117" i="79"/>
  <c r="AI117" i="79"/>
  <c r="AJ117" i="79"/>
  <c r="AK117" i="79"/>
  <c r="AL117" i="79"/>
  <c r="AM117" i="79"/>
  <c r="AN117" i="79"/>
  <c r="AO117" i="79"/>
  <c r="AP117" i="79"/>
  <c r="AQ117" i="79"/>
  <c r="AR117" i="79"/>
  <c r="AS117" i="79"/>
  <c r="AT117" i="79"/>
  <c r="AU117" i="79"/>
  <c r="AV117" i="79"/>
  <c r="AW117" i="79"/>
  <c r="AX117" i="79"/>
  <c r="AY117" i="79"/>
  <c r="AZ117" i="79"/>
  <c r="BA117" i="79"/>
  <c r="BB117" i="79"/>
  <c r="BC117" i="79"/>
  <c r="BD117" i="79"/>
  <c r="BE117" i="79"/>
  <c r="BF117" i="79"/>
  <c r="BG117" i="79"/>
  <c r="BH117" i="79"/>
  <c r="BI117" i="79"/>
  <c r="BJ117" i="79"/>
  <c r="BK117" i="79"/>
  <c r="BL117" i="79"/>
  <c r="BM117" i="79"/>
  <c r="BN117" i="79"/>
  <c r="BO117" i="79"/>
  <c r="BP117" i="79"/>
  <c r="BQ117" i="79"/>
  <c r="BR117" i="79"/>
  <c r="BS117" i="79"/>
  <c r="BT117" i="79"/>
  <c r="BU117" i="79"/>
  <c r="BV117" i="79"/>
  <c r="BW117" i="79"/>
  <c r="BX117" i="79"/>
  <c r="BY117" i="79"/>
  <c r="BZ117" i="79"/>
  <c r="CA117" i="79"/>
  <c r="CB117" i="79"/>
  <c r="CC117" i="79"/>
  <c r="CD117" i="79"/>
  <c r="CE117" i="79"/>
  <c r="CF117" i="79"/>
  <c r="CG117" i="79"/>
  <c r="CH117" i="79"/>
  <c r="CI117" i="79"/>
  <c r="CJ117" i="79"/>
  <c r="CK117" i="79"/>
  <c r="CL117" i="79"/>
  <c r="CM117" i="79"/>
  <c r="CN117" i="79"/>
  <c r="CO117" i="79"/>
  <c r="CP117" i="79"/>
  <c r="CQ117" i="79"/>
  <c r="CR117" i="79"/>
  <c r="CS117" i="79"/>
  <c r="CT117" i="79"/>
  <c r="CU117" i="79"/>
  <c r="CV117" i="79"/>
  <c r="CW117" i="79"/>
  <c r="CX117" i="79"/>
  <c r="CY117" i="79"/>
  <c r="CZ117" i="79"/>
  <c r="DA117" i="79"/>
  <c r="DB117" i="79"/>
  <c r="DC117" i="79"/>
  <c r="DD117" i="79"/>
  <c r="H117" i="79"/>
  <c r="I117" i="78"/>
  <c r="J117" i="78"/>
  <c r="K117" i="78"/>
  <c r="L117" i="78"/>
  <c r="M117" i="78"/>
  <c r="N117" i="78"/>
  <c r="O117" i="78"/>
  <c r="P117" i="78"/>
  <c r="Q117" i="78"/>
  <c r="R117" i="78"/>
  <c r="S117" i="78"/>
  <c r="T117" i="78"/>
  <c r="U117" i="78"/>
  <c r="V117" i="78"/>
  <c r="W117" i="78"/>
  <c r="X117" i="78"/>
  <c r="Y117" i="78"/>
  <c r="Z117" i="78"/>
  <c r="AA117" i="78"/>
  <c r="AB117" i="78"/>
  <c r="AC117" i="78"/>
  <c r="AD117" i="78"/>
  <c r="AE117" i="78"/>
  <c r="AF117" i="78"/>
  <c r="AG117" i="78"/>
  <c r="AH117" i="78"/>
  <c r="AI117" i="78"/>
  <c r="AJ117" i="78"/>
  <c r="AK117" i="78"/>
  <c r="AL117" i="78"/>
  <c r="AM117" i="78"/>
  <c r="AN117" i="78"/>
  <c r="AO117" i="78"/>
  <c r="AP117" i="78"/>
  <c r="AQ117" i="78"/>
  <c r="AR117" i="78"/>
  <c r="AS117" i="78"/>
  <c r="AT117" i="78"/>
  <c r="AU117" i="78"/>
  <c r="AV117" i="78"/>
  <c r="AW117" i="78"/>
  <c r="AX117" i="78"/>
  <c r="AY117" i="78"/>
  <c r="AZ117" i="78"/>
  <c r="BA117" i="78"/>
  <c r="BB117" i="78"/>
  <c r="BC117" i="78"/>
  <c r="BD117" i="78"/>
  <c r="BE117" i="78"/>
  <c r="BF117" i="78"/>
  <c r="BG117" i="78"/>
  <c r="BH117" i="78"/>
  <c r="BI117" i="78"/>
  <c r="BJ117" i="78"/>
  <c r="BK117" i="78"/>
  <c r="BL117" i="78"/>
  <c r="BM117" i="78"/>
  <c r="BN117" i="78"/>
  <c r="BO117" i="78"/>
  <c r="BP117" i="78"/>
  <c r="BQ117" i="78"/>
  <c r="BR117" i="78"/>
  <c r="BS117" i="78"/>
  <c r="BT117" i="78"/>
  <c r="BU117" i="78"/>
  <c r="BV117" i="78"/>
  <c r="BW117" i="78"/>
  <c r="BX117" i="78"/>
  <c r="BY117" i="78"/>
  <c r="BZ117" i="78"/>
  <c r="CA117" i="78"/>
  <c r="CB117" i="78"/>
  <c r="CC117" i="78"/>
  <c r="CD117" i="78"/>
  <c r="CE117" i="78"/>
  <c r="CF117" i="78"/>
  <c r="CG117" i="78"/>
  <c r="CH117" i="78"/>
  <c r="CI117" i="78"/>
  <c r="CJ117" i="78"/>
  <c r="CK117" i="78"/>
  <c r="CL117" i="78"/>
  <c r="CM117" i="78"/>
  <c r="CN117" i="78"/>
  <c r="CO117" i="78"/>
  <c r="CP117" i="78"/>
  <c r="CQ117" i="78"/>
  <c r="CR117" i="78"/>
  <c r="CS117" i="78"/>
  <c r="CT117" i="78"/>
  <c r="CU117" i="78"/>
  <c r="CV117" i="78"/>
  <c r="CW117" i="78"/>
  <c r="CX117" i="78"/>
  <c r="CY117" i="78"/>
  <c r="CZ117" i="78"/>
  <c r="DA117" i="78"/>
  <c r="DB117" i="78"/>
  <c r="DC117" i="78"/>
  <c r="DD117" i="78"/>
  <c r="H117" i="78"/>
  <c r="I117" i="77"/>
  <c r="J117" i="77"/>
  <c r="K117" i="77"/>
  <c r="L117" i="77"/>
  <c r="M117" i="77"/>
  <c r="N117" i="77"/>
  <c r="O117" i="77"/>
  <c r="P117" i="77"/>
  <c r="Q117" i="77"/>
  <c r="R117" i="77"/>
  <c r="S117" i="77"/>
  <c r="T117" i="77"/>
  <c r="U117" i="77"/>
  <c r="V117" i="77"/>
  <c r="W117" i="77"/>
  <c r="X117" i="77"/>
  <c r="Y117" i="77"/>
  <c r="Z117" i="77"/>
  <c r="AA117" i="77"/>
  <c r="AB117" i="77"/>
  <c r="AC117" i="77"/>
  <c r="AD117" i="77"/>
  <c r="AE117" i="77"/>
  <c r="AF117" i="77"/>
  <c r="AG117" i="77"/>
  <c r="AH117" i="77"/>
  <c r="AI117" i="77"/>
  <c r="AJ117" i="77"/>
  <c r="AK117" i="77"/>
  <c r="AL117" i="77"/>
  <c r="AM117" i="77"/>
  <c r="AN117" i="77"/>
  <c r="AO117" i="77"/>
  <c r="AP117" i="77"/>
  <c r="AQ117" i="77"/>
  <c r="AR117" i="77"/>
  <c r="AS117" i="77"/>
  <c r="AT117" i="77"/>
  <c r="AU117" i="77"/>
  <c r="AV117" i="77"/>
  <c r="AW117" i="77"/>
  <c r="AX117" i="77"/>
  <c r="AY117" i="77"/>
  <c r="AZ117" i="77"/>
  <c r="BA117" i="77"/>
  <c r="BB117" i="77"/>
  <c r="BC117" i="77"/>
  <c r="BD117" i="77"/>
  <c r="BE117" i="77"/>
  <c r="BF117" i="77"/>
  <c r="BG117" i="77"/>
  <c r="BH117" i="77"/>
  <c r="BI117" i="77"/>
  <c r="BJ117" i="77"/>
  <c r="BK117" i="77"/>
  <c r="BL117" i="77"/>
  <c r="BM117" i="77"/>
  <c r="BN117" i="77"/>
  <c r="BO117" i="77"/>
  <c r="BP117" i="77"/>
  <c r="BQ117" i="77"/>
  <c r="BR117" i="77"/>
  <c r="BS117" i="77"/>
  <c r="BT117" i="77"/>
  <c r="BU117" i="77"/>
  <c r="BV117" i="77"/>
  <c r="BW117" i="77"/>
  <c r="BX117" i="77"/>
  <c r="BY117" i="77"/>
  <c r="BZ117" i="77"/>
  <c r="CA117" i="77"/>
  <c r="CB117" i="77"/>
  <c r="CC117" i="77"/>
  <c r="CD117" i="77"/>
  <c r="CE117" i="77"/>
  <c r="CF117" i="77"/>
  <c r="CG117" i="77"/>
  <c r="CH117" i="77"/>
  <c r="CI117" i="77"/>
  <c r="CJ117" i="77"/>
  <c r="CK117" i="77"/>
  <c r="CL117" i="77"/>
  <c r="CM117" i="77"/>
  <c r="CN117" i="77"/>
  <c r="CO117" i="77"/>
  <c r="CP117" i="77"/>
  <c r="CQ117" i="77"/>
  <c r="CR117" i="77"/>
  <c r="CS117" i="77"/>
  <c r="CT117" i="77"/>
  <c r="CU117" i="77"/>
  <c r="CV117" i="77"/>
  <c r="CW117" i="77"/>
  <c r="CX117" i="77"/>
  <c r="CY117" i="77"/>
  <c r="CZ117" i="77"/>
  <c r="DA117" i="77"/>
  <c r="DB117" i="77"/>
  <c r="DC117" i="77"/>
  <c r="DD117" i="77"/>
  <c r="H117" i="77"/>
  <c r="I117" i="75"/>
  <c r="J117" i="75"/>
  <c r="K117" i="75"/>
  <c r="L117" i="75"/>
  <c r="M117" i="75"/>
  <c r="N117" i="75"/>
  <c r="O117" i="75"/>
  <c r="P117" i="75"/>
  <c r="Q117" i="75"/>
  <c r="R117" i="75"/>
  <c r="S117" i="75"/>
  <c r="T117" i="75"/>
  <c r="U117" i="75"/>
  <c r="V117" i="75"/>
  <c r="W117" i="75"/>
  <c r="X117" i="75"/>
  <c r="Y117" i="75"/>
  <c r="Z117" i="75"/>
  <c r="AA117" i="75"/>
  <c r="AB117" i="75"/>
  <c r="AC117" i="75"/>
  <c r="AD117" i="75"/>
  <c r="AE117" i="75"/>
  <c r="AF117" i="75"/>
  <c r="AG117" i="75"/>
  <c r="AH117" i="75"/>
  <c r="AI117" i="75"/>
  <c r="AJ117" i="75"/>
  <c r="AK117" i="75"/>
  <c r="AL117" i="75"/>
  <c r="AM117" i="75"/>
  <c r="AN117" i="75"/>
  <c r="AO117" i="75"/>
  <c r="AP117" i="75"/>
  <c r="AQ117" i="75"/>
  <c r="AR117" i="75"/>
  <c r="AS117" i="75"/>
  <c r="AT117" i="75"/>
  <c r="AU117" i="75"/>
  <c r="AV117" i="75"/>
  <c r="AW117" i="75"/>
  <c r="AX117" i="75"/>
  <c r="AY117" i="75"/>
  <c r="AZ117" i="75"/>
  <c r="BA117" i="75"/>
  <c r="BB117" i="75"/>
  <c r="BC117" i="75"/>
  <c r="BD117" i="75"/>
  <c r="BE117" i="75"/>
  <c r="BF117" i="75"/>
  <c r="BG117" i="75"/>
  <c r="BH117" i="75"/>
  <c r="BI117" i="75"/>
  <c r="BJ117" i="75"/>
  <c r="BK117" i="75"/>
  <c r="BL117" i="75"/>
  <c r="BM117" i="75"/>
  <c r="BN117" i="75"/>
  <c r="BO117" i="75"/>
  <c r="BP117" i="75"/>
  <c r="BQ117" i="75"/>
  <c r="BR117" i="75"/>
  <c r="BS117" i="75"/>
  <c r="BT117" i="75"/>
  <c r="BU117" i="75"/>
  <c r="BV117" i="75"/>
  <c r="BW117" i="75"/>
  <c r="BX117" i="75"/>
  <c r="BY117" i="75"/>
  <c r="BZ117" i="75"/>
  <c r="CA117" i="75"/>
  <c r="CB117" i="75"/>
  <c r="CC117" i="75"/>
  <c r="CD117" i="75"/>
  <c r="CE117" i="75"/>
  <c r="CF117" i="75"/>
  <c r="CG117" i="75"/>
  <c r="CH117" i="75"/>
  <c r="CI117" i="75"/>
  <c r="CJ117" i="75"/>
  <c r="CK117" i="75"/>
  <c r="CL117" i="75"/>
  <c r="CM117" i="75"/>
  <c r="CN117" i="75"/>
  <c r="CO117" i="75"/>
  <c r="CP117" i="75"/>
  <c r="CQ117" i="75"/>
  <c r="CR117" i="75"/>
  <c r="CS117" i="75"/>
  <c r="CT117" i="75"/>
  <c r="CU117" i="75"/>
  <c r="CV117" i="75"/>
  <c r="CW117" i="75"/>
  <c r="CX117" i="75"/>
  <c r="CY117" i="75"/>
  <c r="CZ117" i="75"/>
  <c r="DA117" i="75"/>
  <c r="DB117" i="75"/>
  <c r="DC117" i="75"/>
  <c r="DD117" i="75"/>
  <c r="H117" i="75"/>
  <c r="H117" i="76"/>
  <c r="I117" i="76"/>
  <c r="J117" i="76"/>
  <c r="K117" i="76"/>
  <c r="L117" i="76"/>
  <c r="M117" i="76"/>
  <c r="N117" i="76"/>
  <c r="O117" i="76"/>
  <c r="P117" i="76"/>
  <c r="Q117" i="76"/>
  <c r="R117" i="76"/>
  <c r="S117" i="76"/>
  <c r="T117" i="76"/>
  <c r="U117" i="76"/>
  <c r="V117" i="76"/>
  <c r="W117" i="76"/>
  <c r="X117" i="76"/>
  <c r="Y117" i="76"/>
  <c r="Z117" i="76"/>
  <c r="AA117" i="76"/>
  <c r="AB117" i="76"/>
  <c r="AC117" i="76"/>
  <c r="AD117" i="76"/>
  <c r="AE117" i="76"/>
  <c r="AF117" i="76"/>
  <c r="AG117" i="76"/>
  <c r="AH117" i="76"/>
  <c r="AI117" i="76"/>
  <c r="AJ117" i="76"/>
  <c r="AK117" i="76"/>
  <c r="AL117" i="76"/>
  <c r="AM117" i="76"/>
  <c r="AN117" i="76"/>
  <c r="AO117" i="76"/>
  <c r="AP117" i="76"/>
  <c r="AQ117" i="76"/>
  <c r="AR117" i="76"/>
  <c r="AS117" i="76"/>
  <c r="AT117" i="76"/>
  <c r="AU117" i="76"/>
  <c r="AV117" i="76"/>
  <c r="AW117" i="76"/>
  <c r="AX117" i="76"/>
  <c r="AY117" i="76"/>
  <c r="AZ117" i="76"/>
  <c r="BA117" i="76"/>
  <c r="BB117" i="76"/>
  <c r="BC117" i="76"/>
  <c r="BD117" i="76"/>
  <c r="BE117" i="76"/>
  <c r="BF117" i="76"/>
  <c r="BG117" i="76"/>
  <c r="BH117" i="76"/>
  <c r="BI117" i="76"/>
  <c r="BJ117" i="76"/>
  <c r="BK117" i="76"/>
  <c r="BL117" i="76"/>
  <c r="BM117" i="76"/>
  <c r="BN117" i="76"/>
  <c r="BO117" i="76"/>
  <c r="BP117" i="76"/>
  <c r="BQ117" i="76"/>
  <c r="BR117" i="76"/>
  <c r="BS117" i="76"/>
  <c r="BT117" i="76"/>
  <c r="BU117" i="76"/>
  <c r="BV117" i="76"/>
  <c r="BW117" i="76"/>
  <c r="BX117" i="76"/>
  <c r="BY117" i="76"/>
  <c r="BZ117" i="76"/>
  <c r="CA117" i="76"/>
  <c r="CB117" i="76"/>
  <c r="CC117" i="76"/>
  <c r="CD117" i="76"/>
  <c r="CE117" i="76"/>
  <c r="CF117" i="76"/>
  <c r="CG117" i="76"/>
  <c r="CH117" i="76"/>
  <c r="CI117" i="76"/>
  <c r="CJ117" i="76"/>
  <c r="CK117" i="76"/>
  <c r="CL117" i="76"/>
  <c r="CM117" i="76"/>
  <c r="CN117" i="76"/>
  <c r="CO117" i="76"/>
  <c r="CP117" i="76"/>
  <c r="CQ117" i="76"/>
  <c r="CR117" i="76"/>
  <c r="CS117" i="76"/>
  <c r="CT117" i="76"/>
  <c r="CU117" i="76"/>
  <c r="CV117" i="76"/>
  <c r="CW117" i="76"/>
  <c r="CX117" i="76"/>
  <c r="CY117" i="76"/>
  <c r="CZ117" i="76"/>
  <c r="DA117" i="76"/>
  <c r="DB117" i="76"/>
  <c r="DC117" i="76"/>
  <c r="DD117" i="76"/>
  <c r="DC117" i="88"/>
  <c r="K117" i="88"/>
  <c r="L117" i="88"/>
  <c r="M117" i="88"/>
  <c r="N117" i="88"/>
  <c r="O117" i="88"/>
  <c r="P117" i="88"/>
  <c r="Q117" i="88"/>
  <c r="R117" i="88"/>
  <c r="S117" i="88"/>
  <c r="T117" i="88"/>
  <c r="U117" i="88"/>
  <c r="V117" i="88"/>
  <c r="W117" i="88"/>
  <c r="X117" i="88"/>
  <c r="Y117" i="88"/>
  <c r="Z117" i="88"/>
  <c r="AA117" i="88"/>
  <c r="AB117" i="88"/>
  <c r="AC117" i="88"/>
  <c r="AD117" i="88"/>
  <c r="AE117" i="88"/>
  <c r="AF117" i="88"/>
  <c r="AG117" i="88"/>
  <c r="AH117" i="88"/>
  <c r="AI117" i="88"/>
  <c r="AJ117" i="88"/>
  <c r="AK117" i="88"/>
  <c r="AL117" i="88"/>
  <c r="AM117" i="88"/>
  <c r="AN117" i="88"/>
  <c r="AO117" i="88"/>
  <c r="AP117" i="88"/>
  <c r="AQ117" i="88"/>
  <c r="AR117" i="88"/>
  <c r="AS117" i="88"/>
  <c r="AT117" i="88"/>
  <c r="AU117" i="88"/>
  <c r="AV117" i="88"/>
  <c r="AW117" i="88"/>
  <c r="AX117" i="88"/>
  <c r="AY117" i="88"/>
  <c r="AZ117" i="88"/>
  <c r="BA117" i="88"/>
  <c r="BB117" i="88"/>
  <c r="BC117" i="88"/>
  <c r="BD117" i="88"/>
  <c r="BE117" i="88"/>
  <c r="BF117" i="88"/>
  <c r="BG117" i="88"/>
  <c r="BH117" i="88"/>
  <c r="BI117" i="88"/>
  <c r="BJ117" i="88"/>
  <c r="BK117" i="88"/>
  <c r="BL117" i="88"/>
  <c r="BM117" i="88"/>
  <c r="BN117" i="88"/>
  <c r="BO117" i="88"/>
  <c r="BP117" i="88"/>
  <c r="BQ117" i="88"/>
  <c r="BR117" i="88"/>
  <c r="BS117" i="88"/>
  <c r="BT117" i="88"/>
  <c r="BU117" i="88"/>
  <c r="BV117" i="88"/>
  <c r="BW117" i="88"/>
  <c r="BX117" i="88"/>
  <c r="BY117" i="88"/>
  <c r="BZ117" i="88"/>
  <c r="CA117" i="88"/>
  <c r="CB117" i="88"/>
  <c r="CC117" i="88"/>
  <c r="CD117" i="88"/>
  <c r="CE117" i="88"/>
  <c r="CF117" i="88"/>
  <c r="CG117" i="88"/>
  <c r="CH117" i="88"/>
  <c r="CI117" i="88"/>
  <c r="CJ117" i="88"/>
  <c r="CK117" i="88"/>
  <c r="CL117" i="88"/>
  <c r="CM117" i="88"/>
  <c r="CN117" i="88"/>
  <c r="CO117" i="88"/>
  <c r="CP117" i="88"/>
  <c r="CQ117" i="88"/>
  <c r="CR117" i="88"/>
  <c r="CS117" i="88"/>
  <c r="CT117" i="88"/>
  <c r="CU117" i="88"/>
  <c r="CV117" i="88"/>
  <c r="CW117" i="88"/>
  <c r="CX117" i="88"/>
  <c r="CY117" i="88"/>
  <c r="CZ117" i="88"/>
  <c r="DA117" i="88"/>
  <c r="DB117" i="88"/>
  <c r="I117" i="88"/>
  <c r="J117" i="88"/>
  <c r="H117" i="88"/>
  <c r="AD46" i="53" l="1"/>
  <c r="AC46" i="53" s="1"/>
  <c r="AB46" i="53" s="1"/>
  <c r="AA46" i="53" s="1"/>
  <c r="Z46" i="53" s="1"/>
  <c r="Y46" i="53" s="1"/>
  <c r="X46" i="53" s="1"/>
  <c r="W46" i="53" s="1"/>
  <c r="V46" i="53" s="1"/>
  <c r="U46" i="53" s="1"/>
  <c r="T46" i="53" s="1"/>
  <c r="S46" i="53" s="1"/>
  <c r="R46" i="53" s="1"/>
  <c r="Q46" i="53" s="1"/>
  <c r="P46" i="53" s="1"/>
  <c r="O46" i="53" s="1"/>
  <c r="N46" i="53" s="1"/>
  <c r="M46" i="53" s="1"/>
  <c r="L46" i="53" s="1"/>
  <c r="K46" i="53" s="1"/>
  <c r="J46" i="53" s="1"/>
  <c r="I46" i="53" s="1"/>
  <c r="H46" i="53" s="1"/>
  <c r="G46" i="53" s="1"/>
  <c r="F46" i="53" s="1"/>
  <c r="AG45" i="53"/>
  <c r="AG44" i="53"/>
  <c r="AG22" i="53"/>
  <c r="AG29" i="53"/>
  <c r="AG38" i="53"/>
  <c r="AG34" i="53"/>
  <c r="AG21" i="53"/>
  <c r="AG27" i="53"/>
  <c r="AG33" i="53"/>
  <c r="AG43" i="53"/>
  <c r="AG35" i="53"/>
  <c r="AG30" i="53"/>
  <c r="AG36" i="53"/>
  <c r="AG39" i="53"/>
  <c r="AG31" i="53"/>
  <c r="AG40" i="53"/>
  <c r="AG41" i="53"/>
  <c r="AG26" i="53"/>
  <c r="AG24" i="53"/>
  <c r="AG37" i="53"/>
  <c r="AG28" i="53"/>
  <c r="AG32" i="53"/>
  <c r="AG25" i="53"/>
  <c r="AG23" i="53"/>
  <c r="AG42" i="53"/>
  <c r="J57" i="30"/>
  <c r="J58" i="30"/>
  <c r="J7" i="30"/>
  <c r="J8" i="30"/>
  <c r="J10" i="30"/>
  <c r="J38" i="30"/>
  <c r="J39" i="30"/>
  <c r="J40" i="30"/>
  <c r="J41" i="30"/>
  <c r="J42" i="30"/>
  <c r="J43" i="30"/>
  <c r="J44" i="30"/>
  <c r="J45" i="30"/>
  <c r="J46" i="30"/>
  <c r="J47" i="30"/>
  <c r="J48" i="30"/>
  <c r="J49" i="30"/>
  <c r="J50" i="30"/>
  <c r="J51" i="30"/>
  <c r="J52" i="30"/>
  <c r="J54" i="30"/>
  <c r="J55" i="30"/>
  <c r="J56" i="30"/>
  <c r="J6" i="30"/>
  <c r="I3" i="30" l="1"/>
  <c r="B1" i="24"/>
  <c r="B1" i="27" l="1"/>
  <c r="B1" i="6"/>
  <c r="B1" i="62"/>
  <c r="B1" i="75"/>
  <c r="B1" i="76"/>
  <c r="B1" i="88"/>
  <c r="B1" i="11"/>
  <c r="B1" i="22"/>
  <c r="B1" i="14"/>
  <c r="H15" i="6" l="1"/>
  <c r="H61" i="6" l="1"/>
  <c r="H50" i="6"/>
  <c r="H30" i="11"/>
  <c r="I30" i="11"/>
  <c r="J30" i="11"/>
  <c r="K30" i="11"/>
  <c r="G30" i="11"/>
  <c r="F30" i="11"/>
  <c r="H32" i="11" l="1"/>
  <c r="G32" i="11"/>
  <c r="D99" i="24"/>
  <c r="D100" i="24"/>
  <c r="D101" i="24"/>
  <c r="D102" i="24"/>
  <c r="D103" i="24"/>
  <c r="J50" i="24"/>
  <c r="I50" i="24"/>
  <c r="H50" i="24"/>
  <c r="G50" i="24"/>
  <c r="D52" i="24"/>
  <c r="D53" i="24"/>
  <c r="D55" i="24"/>
  <c r="D83" i="24"/>
  <c r="D84" i="24"/>
  <c r="D85" i="24"/>
  <c r="D86" i="24"/>
  <c r="D87" i="24"/>
  <c r="D88" i="24"/>
  <c r="D89" i="24"/>
  <c r="D90" i="24"/>
  <c r="D91" i="24"/>
  <c r="D92" i="24"/>
  <c r="D93" i="24"/>
  <c r="D94" i="24"/>
  <c r="D95" i="24"/>
  <c r="D96" i="24"/>
  <c r="D97" i="24"/>
  <c r="D51" i="24"/>
  <c r="D93" i="75"/>
  <c r="D121" i="75" s="1"/>
  <c r="D94" i="75"/>
  <c r="D122" i="75" s="1"/>
  <c r="D95" i="75"/>
  <c r="D123" i="75" s="1"/>
  <c r="D96" i="75"/>
  <c r="D124" i="75" s="1"/>
  <c r="D97" i="75"/>
  <c r="D125" i="75" s="1"/>
  <c r="D98" i="75"/>
  <c r="D126" i="75" s="1"/>
  <c r="D92" i="75"/>
  <c r="D120" i="75" s="1"/>
  <c r="D93" i="77"/>
  <c r="D121" i="77" s="1"/>
  <c r="D94" i="77"/>
  <c r="D122" i="77" s="1"/>
  <c r="D95" i="77"/>
  <c r="D123" i="77" s="1"/>
  <c r="D96" i="77"/>
  <c r="D124" i="77" s="1"/>
  <c r="D97" i="77"/>
  <c r="D125" i="77" s="1"/>
  <c r="D98" i="77"/>
  <c r="D126" i="77" s="1"/>
  <c r="D92" i="77"/>
  <c r="D120" i="77" s="1"/>
  <c r="D93" i="78"/>
  <c r="D121" i="78" s="1"/>
  <c r="D94" i="78"/>
  <c r="D122" i="78" s="1"/>
  <c r="D95" i="78"/>
  <c r="D123" i="78" s="1"/>
  <c r="D96" i="78"/>
  <c r="D124" i="78" s="1"/>
  <c r="D97" i="78"/>
  <c r="D125" i="78" s="1"/>
  <c r="D98" i="78"/>
  <c r="D126" i="78" s="1"/>
  <c r="D92" i="78"/>
  <c r="D120" i="78" s="1"/>
  <c r="D93" i="79"/>
  <c r="D121" i="79" s="1"/>
  <c r="D94" i="79"/>
  <c r="D122" i="79" s="1"/>
  <c r="D95" i="79"/>
  <c r="D123" i="79" s="1"/>
  <c r="D96" i="79"/>
  <c r="D124" i="79" s="1"/>
  <c r="D97" i="79"/>
  <c r="D125" i="79" s="1"/>
  <c r="D98" i="79"/>
  <c r="D126" i="79" s="1"/>
  <c r="D92" i="79"/>
  <c r="D120" i="79" s="1"/>
  <c r="I30" i="76"/>
  <c r="K7" i="30"/>
  <c r="K8" i="30"/>
  <c r="K9" i="30"/>
  <c r="K10" i="30"/>
  <c r="K11" i="30"/>
  <c r="K6" i="30"/>
  <c r="G24" i="27"/>
  <c r="J24" i="27"/>
  <c r="I24" i="27"/>
  <c r="H24" i="27"/>
  <c r="D61" i="27"/>
  <c r="D62" i="27"/>
  <c r="D63" i="27"/>
  <c r="D64" i="27"/>
  <c r="D65" i="27"/>
  <c r="D66" i="27"/>
  <c r="D67" i="27"/>
  <c r="D68" i="27"/>
  <c r="D69" i="27"/>
  <c r="D70" i="27"/>
  <c r="D71" i="27"/>
  <c r="D25" i="27"/>
  <c r="D26" i="27"/>
  <c r="D27" i="27"/>
  <c r="D29" i="27"/>
  <c r="D57" i="27"/>
  <c r="D58" i="27"/>
  <c r="D59" i="27"/>
  <c r="D60" i="27"/>
  <c r="D24" i="27"/>
  <c r="G6" i="6"/>
  <c r="F23" i="11"/>
  <c r="CY202" i="87"/>
  <c r="CX202" i="87"/>
  <c r="CW202" i="87"/>
  <c r="CV202" i="87"/>
  <c r="CU202" i="87"/>
  <c r="CT202" i="87"/>
  <c r="CS202" i="87"/>
  <c r="CR202" i="87"/>
  <c r="CQ202" i="87"/>
  <c r="CP202" i="87"/>
  <c r="CO202" i="87"/>
  <c r="CN202" i="87"/>
  <c r="CM202" i="87"/>
  <c r="CL202" i="87"/>
  <c r="CK202" i="87"/>
  <c r="CJ202" i="87"/>
  <c r="CI202" i="87"/>
  <c r="CH202" i="87"/>
  <c r="CG202" i="87"/>
  <c r="CF202" i="87"/>
  <c r="CE202" i="87"/>
  <c r="CD202" i="87"/>
  <c r="CC202" i="87"/>
  <c r="CB202" i="87"/>
  <c r="CA202" i="87"/>
  <c r="BZ202" i="87"/>
  <c r="BY202" i="87"/>
  <c r="BX202" i="87"/>
  <c r="BW202" i="87"/>
  <c r="BV202" i="87"/>
  <c r="BU202" i="87"/>
  <c r="BT202" i="87"/>
  <c r="BS202" i="87"/>
  <c r="BR202" i="87"/>
  <c r="BQ202" i="87"/>
  <c r="BP202" i="87"/>
  <c r="BO202" i="87"/>
  <c r="BN202" i="87"/>
  <c r="BM202" i="87"/>
  <c r="BL202" i="87"/>
  <c r="BK202" i="87"/>
  <c r="BJ202" i="87"/>
  <c r="BI202" i="87"/>
  <c r="BH202" i="87"/>
  <c r="BG202" i="87"/>
  <c r="BF202" i="87"/>
  <c r="BE202" i="87"/>
  <c r="BD202" i="87"/>
  <c r="BC202" i="87"/>
  <c r="BB202" i="87"/>
  <c r="BA202" i="87"/>
  <c r="AZ202" i="87"/>
  <c r="AY202" i="87"/>
  <c r="AX202" i="87"/>
  <c r="AW202" i="87"/>
  <c r="AV202" i="87"/>
  <c r="AU202" i="87"/>
  <c r="AT202" i="87"/>
  <c r="AS202" i="87"/>
  <c r="AR202" i="87"/>
  <c r="AQ202" i="87"/>
  <c r="AP202" i="87"/>
  <c r="AO202" i="87"/>
  <c r="AN202" i="87"/>
  <c r="AM202" i="87"/>
  <c r="AL202" i="87"/>
  <c r="AK202" i="87"/>
  <c r="AJ202" i="87"/>
  <c r="AI202" i="87"/>
  <c r="AH202" i="87"/>
  <c r="AG202" i="87"/>
  <c r="AF202" i="87"/>
  <c r="AE202" i="87"/>
  <c r="AD202" i="87"/>
  <c r="AC202" i="87"/>
  <c r="AB202" i="87"/>
  <c r="AA202" i="87"/>
  <c r="Z202" i="87"/>
  <c r="Y202" i="87"/>
  <c r="X202" i="87"/>
  <c r="W202" i="87"/>
  <c r="V202" i="87"/>
  <c r="U202" i="87"/>
  <c r="T202" i="87"/>
  <c r="S202" i="87"/>
  <c r="R202" i="87"/>
  <c r="Q202" i="87"/>
  <c r="P202" i="87"/>
  <c r="O202" i="87"/>
  <c r="N202" i="87"/>
  <c r="M202" i="87"/>
  <c r="L202" i="87"/>
  <c r="K202" i="87"/>
  <c r="J202" i="87"/>
  <c r="I202" i="87"/>
  <c r="H202" i="87"/>
  <c r="G202" i="87"/>
  <c r="F202" i="87"/>
  <c r="E202" i="87"/>
  <c r="D202" i="87"/>
  <c r="CY191" i="87"/>
  <c r="CX191" i="87"/>
  <c r="CW191" i="87"/>
  <c r="CV191" i="87"/>
  <c r="CU191" i="87"/>
  <c r="CT191" i="87"/>
  <c r="CS191" i="87"/>
  <c r="CR191" i="87"/>
  <c r="CQ191" i="87"/>
  <c r="CP191" i="87"/>
  <c r="CO191" i="87"/>
  <c r="CN191" i="87"/>
  <c r="CM191" i="87"/>
  <c r="CL191" i="87"/>
  <c r="CK191" i="87"/>
  <c r="CJ191" i="87"/>
  <c r="CI191" i="87"/>
  <c r="CH191" i="87"/>
  <c r="CG191" i="87"/>
  <c r="CF191" i="87"/>
  <c r="CE191" i="87"/>
  <c r="CD191" i="87"/>
  <c r="CC191" i="87"/>
  <c r="CB191" i="87"/>
  <c r="CA191" i="87"/>
  <c r="BZ191" i="87"/>
  <c r="BY191" i="87"/>
  <c r="BX191" i="87"/>
  <c r="BW191" i="87"/>
  <c r="BV191" i="87"/>
  <c r="BU191" i="87"/>
  <c r="BT191" i="87"/>
  <c r="BS191" i="87"/>
  <c r="BR191" i="87"/>
  <c r="BQ191" i="87"/>
  <c r="BP191" i="87"/>
  <c r="BO191" i="87"/>
  <c r="BN191" i="87"/>
  <c r="BM191" i="87"/>
  <c r="BL191" i="87"/>
  <c r="BK191" i="87"/>
  <c r="BJ191" i="87"/>
  <c r="BI191" i="87"/>
  <c r="BH191" i="87"/>
  <c r="BG191" i="87"/>
  <c r="BF191" i="87"/>
  <c r="BE191" i="87"/>
  <c r="BD191" i="87"/>
  <c r="BC191" i="87"/>
  <c r="BB191" i="87"/>
  <c r="BA191" i="87"/>
  <c r="AZ191" i="87"/>
  <c r="AY191" i="87"/>
  <c r="AX191" i="87"/>
  <c r="AW191" i="87"/>
  <c r="AV191" i="87"/>
  <c r="AU191" i="87"/>
  <c r="AT191" i="87"/>
  <c r="AS191" i="87"/>
  <c r="AR191" i="87"/>
  <c r="AQ191" i="87"/>
  <c r="AP191" i="87"/>
  <c r="AO191" i="87"/>
  <c r="AN191" i="87"/>
  <c r="AM191" i="87"/>
  <c r="AL191" i="87"/>
  <c r="AK191" i="87"/>
  <c r="AJ191" i="87"/>
  <c r="AI191" i="87"/>
  <c r="AH191" i="87"/>
  <c r="AG191" i="87"/>
  <c r="AF191" i="87"/>
  <c r="AE191" i="87"/>
  <c r="AD191" i="87"/>
  <c r="AC191" i="87"/>
  <c r="AB191" i="87"/>
  <c r="AA191" i="87"/>
  <c r="Z191" i="87"/>
  <c r="Y191" i="87"/>
  <c r="X191" i="87"/>
  <c r="W191" i="87"/>
  <c r="V191" i="87"/>
  <c r="U191" i="87"/>
  <c r="T191" i="87"/>
  <c r="S191" i="87"/>
  <c r="R191" i="87"/>
  <c r="Q191" i="87"/>
  <c r="P191" i="87"/>
  <c r="O191" i="87"/>
  <c r="N191" i="87"/>
  <c r="M191" i="87"/>
  <c r="L191" i="87"/>
  <c r="K191" i="87"/>
  <c r="J191" i="87"/>
  <c r="I191" i="87"/>
  <c r="H191" i="87"/>
  <c r="G191" i="87"/>
  <c r="F191" i="87"/>
  <c r="E191" i="87"/>
  <c r="D191" i="87"/>
  <c r="D181" i="87"/>
  <c r="D177" i="87"/>
  <c r="CY58" i="87"/>
  <c r="CX58" i="87"/>
  <c r="CW58" i="87"/>
  <c r="CV58" i="87"/>
  <c r="CU58" i="87"/>
  <c r="CT58" i="87"/>
  <c r="CS58" i="87"/>
  <c r="CR58" i="87"/>
  <c r="CQ58" i="87"/>
  <c r="CP58" i="87"/>
  <c r="CO58" i="87"/>
  <c r="CN58" i="87"/>
  <c r="CM58" i="87"/>
  <c r="CL58" i="87"/>
  <c r="CK58" i="87"/>
  <c r="CJ58" i="87"/>
  <c r="CI58" i="87"/>
  <c r="CH58" i="87"/>
  <c r="CG58" i="87"/>
  <c r="CF58" i="87"/>
  <c r="CE58" i="87"/>
  <c r="CD58" i="87"/>
  <c r="CC58" i="87"/>
  <c r="CB58" i="87"/>
  <c r="CA58" i="87"/>
  <c r="BZ58" i="87"/>
  <c r="BY58" i="87"/>
  <c r="BX58" i="87"/>
  <c r="BW58" i="87"/>
  <c r="BV58" i="87"/>
  <c r="BU58" i="87"/>
  <c r="BT58" i="87"/>
  <c r="BS58" i="87"/>
  <c r="BR58" i="87"/>
  <c r="BQ58" i="87"/>
  <c r="BP58" i="87"/>
  <c r="BO58" i="87"/>
  <c r="BN58" i="87"/>
  <c r="BM58" i="87"/>
  <c r="BL58" i="87"/>
  <c r="BK58" i="87"/>
  <c r="BJ58" i="87"/>
  <c r="BI58" i="87"/>
  <c r="BH58" i="87"/>
  <c r="BG58" i="87"/>
  <c r="BF58" i="87"/>
  <c r="BE58" i="87"/>
  <c r="BD58" i="87"/>
  <c r="BC58" i="87"/>
  <c r="BB58" i="87"/>
  <c r="BA58" i="87"/>
  <c r="AZ58" i="87"/>
  <c r="AY58" i="87"/>
  <c r="AX58" i="87"/>
  <c r="AW58" i="87"/>
  <c r="AV58" i="87"/>
  <c r="AU58" i="87"/>
  <c r="AT58" i="87"/>
  <c r="AS58" i="87"/>
  <c r="AR58" i="87"/>
  <c r="AQ58" i="87"/>
  <c r="AP58" i="87"/>
  <c r="AO58" i="87"/>
  <c r="AN58" i="87"/>
  <c r="AM58" i="87"/>
  <c r="AL58" i="87"/>
  <c r="AK58" i="87"/>
  <c r="AJ58" i="87"/>
  <c r="AI58" i="87"/>
  <c r="AH58" i="87"/>
  <c r="AG58" i="87"/>
  <c r="AF58" i="87"/>
  <c r="AE58" i="87"/>
  <c r="AD58" i="87"/>
  <c r="AC58" i="87"/>
  <c r="AB58" i="87"/>
  <c r="AA58" i="87"/>
  <c r="Z58" i="87"/>
  <c r="Y58" i="87"/>
  <c r="X58" i="87"/>
  <c r="W58" i="87"/>
  <c r="V58" i="87"/>
  <c r="U58" i="87"/>
  <c r="T58" i="87"/>
  <c r="S58" i="87"/>
  <c r="R58" i="87"/>
  <c r="Q58" i="87"/>
  <c r="P58" i="87"/>
  <c r="O58" i="87"/>
  <c r="N58" i="87"/>
  <c r="M58" i="87"/>
  <c r="L58" i="87"/>
  <c r="K58" i="87"/>
  <c r="J58" i="87"/>
  <c r="I58" i="87"/>
  <c r="H58" i="87"/>
  <c r="G58" i="87"/>
  <c r="F58" i="87"/>
  <c r="E58" i="87"/>
  <c r="D58" i="87"/>
  <c r="B58" i="87"/>
  <c r="CY57" i="87"/>
  <c r="CX57" i="87"/>
  <c r="CW57" i="87"/>
  <c r="CV57" i="87"/>
  <c r="CU57" i="87"/>
  <c r="CT57" i="87"/>
  <c r="CS57" i="87"/>
  <c r="CR57" i="87"/>
  <c r="CQ57" i="87"/>
  <c r="CP57" i="87"/>
  <c r="CO57" i="87"/>
  <c r="CN57" i="87"/>
  <c r="CM57" i="87"/>
  <c r="CL57" i="87"/>
  <c r="CK57" i="87"/>
  <c r="CJ57" i="87"/>
  <c r="CI57" i="87"/>
  <c r="CH57" i="87"/>
  <c r="CG57" i="87"/>
  <c r="CF57" i="87"/>
  <c r="CE57" i="87"/>
  <c r="CD57" i="87"/>
  <c r="CC57" i="87"/>
  <c r="CB57" i="87"/>
  <c r="CA57" i="87"/>
  <c r="BZ57" i="87"/>
  <c r="BY57" i="87"/>
  <c r="BX57" i="87"/>
  <c r="BW57" i="87"/>
  <c r="BV57" i="87"/>
  <c r="BU57" i="87"/>
  <c r="BT57" i="87"/>
  <c r="BS57" i="87"/>
  <c r="BR57" i="87"/>
  <c r="BQ57" i="87"/>
  <c r="BP57" i="87"/>
  <c r="BO57" i="87"/>
  <c r="BN57" i="87"/>
  <c r="BM57" i="87"/>
  <c r="BL57" i="87"/>
  <c r="BK57" i="87"/>
  <c r="BJ57" i="87"/>
  <c r="BI57" i="87"/>
  <c r="BH57" i="87"/>
  <c r="BG57" i="87"/>
  <c r="BF57" i="87"/>
  <c r="BE57" i="87"/>
  <c r="BD57" i="87"/>
  <c r="BC57" i="87"/>
  <c r="BB57" i="87"/>
  <c r="BA57" i="87"/>
  <c r="AZ57" i="87"/>
  <c r="AY57" i="87"/>
  <c r="AX57" i="87"/>
  <c r="AW57" i="87"/>
  <c r="AV57" i="87"/>
  <c r="AU57" i="87"/>
  <c r="AT57" i="87"/>
  <c r="AS57" i="87"/>
  <c r="AR57" i="87"/>
  <c r="AQ57" i="87"/>
  <c r="AP57" i="87"/>
  <c r="AO57" i="87"/>
  <c r="AN57" i="87"/>
  <c r="AM57" i="87"/>
  <c r="AL57" i="87"/>
  <c r="AK57" i="87"/>
  <c r="AJ57" i="87"/>
  <c r="AI57" i="87"/>
  <c r="AH57" i="87"/>
  <c r="AG57" i="87"/>
  <c r="AF57" i="87"/>
  <c r="AE57" i="87"/>
  <c r="AD57" i="87"/>
  <c r="AC57" i="87"/>
  <c r="AB57" i="87"/>
  <c r="AA57" i="87"/>
  <c r="Z57" i="87"/>
  <c r="Y57" i="87"/>
  <c r="X57" i="87"/>
  <c r="W57" i="87"/>
  <c r="V57" i="87"/>
  <c r="U57" i="87"/>
  <c r="T57" i="87"/>
  <c r="S57" i="87"/>
  <c r="R57" i="87"/>
  <c r="Q57" i="87"/>
  <c r="P57" i="87"/>
  <c r="O57" i="87"/>
  <c r="N57" i="87"/>
  <c r="M57" i="87"/>
  <c r="L57" i="87"/>
  <c r="K57" i="87"/>
  <c r="J57" i="87"/>
  <c r="I57" i="87"/>
  <c r="H57" i="87"/>
  <c r="G57" i="87"/>
  <c r="F57" i="87"/>
  <c r="E57" i="87"/>
  <c r="D57" i="87"/>
  <c r="B57" i="87"/>
  <c r="CY56" i="87"/>
  <c r="CX56" i="87"/>
  <c r="CW56" i="87"/>
  <c r="CV56" i="87"/>
  <c r="CU56" i="87"/>
  <c r="CT56" i="87"/>
  <c r="CS56" i="87"/>
  <c r="CR56" i="87"/>
  <c r="CQ56" i="87"/>
  <c r="CP56" i="87"/>
  <c r="CO56" i="87"/>
  <c r="CN56" i="87"/>
  <c r="CM56" i="87"/>
  <c r="CL56" i="87"/>
  <c r="CK56" i="87"/>
  <c r="CJ56" i="87"/>
  <c r="CI56" i="87"/>
  <c r="CH56" i="87"/>
  <c r="CG56" i="87"/>
  <c r="CF56" i="87"/>
  <c r="CE56" i="87"/>
  <c r="CD56" i="87"/>
  <c r="CC56" i="87"/>
  <c r="CB56" i="87"/>
  <c r="CA56" i="87"/>
  <c r="BZ56" i="87"/>
  <c r="BY56" i="87"/>
  <c r="BX56" i="87"/>
  <c r="BW56" i="87"/>
  <c r="BV56" i="87"/>
  <c r="BU56" i="87"/>
  <c r="BT56" i="87"/>
  <c r="BS56" i="87"/>
  <c r="BR56" i="87"/>
  <c r="BQ56" i="87"/>
  <c r="BP56" i="87"/>
  <c r="BO56" i="87"/>
  <c r="BN56" i="87"/>
  <c r="BM56" i="87"/>
  <c r="BL56" i="87"/>
  <c r="BK56" i="87"/>
  <c r="BJ56" i="87"/>
  <c r="BI56" i="87"/>
  <c r="BH56" i="87"/>
  <c r="BG56" i="87"/>
  <c r="BF56" i="87"/>
  <c r="BE56" i="87"/>
  <c r="BD56" i="87"/>
  <c r="BC56" i="87"/>
  <c r="BB56" i="87"/>
  <c r="BA56" i="87"/>
  <c r="AZ56" i="87"/>
  <c r="AY56" i="87"/>
  <c r="AX56" i="87"/>
  <c r="AW56" i="87"/>
  <c r="AV56" i="87"/>
  <c r="AU56" i="87"/>
  <c r="AT56" i="87"/>
  <c r="AS56" i="87"/>
  <c r="AR56" i="87"/>
  <c r="AQ56" i="87"/>
  <c r="AP56" i="87"/>
  <c r="AO56" i="87"/>
  <c r="AN56" i="87"/>
  <c r="AM56" i="87"/>
  <c r="AL56" i="87"/>
  <c r="AK56" i="87"/>
  <c r="AJ56" i="87"/>
  <c r="AI56" i="87"/>
  <c r="AH56" i="87"/>
  <c r="AG56" i="87"/>
  <c r="AF56" i="87"/>
  <c r="AE56" i="87"/>
  <c r="AD56" i="87"/>
  <c r="AC56" i="87"/>
  <c r="AB56" i="87"/>
  <c r="AA56" i="87"/>
  <c r="Z56" i="87"/>
  <c r="Y56" i="87"/>
  <c r="X56" i="87"/>
  <c r="W56" i="87"/>
  <c r="V56" i="87"/>
  <c r="U56" i="87"/>
  <c r="T56" i="87"/>
  <c r="S56" i="87"/>
  <c r="R56" i="87"/>
  <c r="Q56" i="87"/>
  <c r="P56" i="87"/>
  <c r="O56" i="87"/>
  <c r="N56" i="87"/>
  <c r="M56" i="87"/>
  <c r="L56" i="87"/>
  <c r="K56" i="87"/>
  <c r="J56" i="87"/>
  <c r="I56" i="87"/>
  <c r="H56" i="87"/>
  <c r="G56" i="87"/>
  <c r="F56" i="87"/>
  <c r="E56" i="87"/>
  <c r="D56" i="87"/>
  <c r="B56" i="87"/>
  <c r="B64" i="87" s="1"/>
  <c r="B107" i="87" s="1"/>
  <c r="CY55" i="87"/>
  <c r="CX55" i="87"/>
  <c r="CW55" i="87"/>
  <c r="CV55" i="87"/>
  <c r="CU55" i="87"/>
  <c r="CT55" i="87"/>
  <c r="CS55" i="87"/>
  <c r="CR55" i="87"/>
  <c r="CQ55" i="87"/>
  <c r="CP55" i="87"/>
  <c r="CO55" i="87"/>
  <c r="CN55" i="87"/>
  <c r="CM55" i="87"/>
  <c r="CL55" i="87"/>
  <c r="CK55" i="87"/>
  <c r="CJ55" i="87"/>
  <c r="CI55" i="87"/>
  <c r="CH55" i="87"/>
  <c r="CG55" i="87"/>
  <c r="CF55" i="87"/>
  <c r="CE55" i="87"/>
  <c r="CD55" i="87"/>
  <c r="CC55" i="87"/>
  <c r="CB55" i="87"/>
  <c r="CA55" i="87"/>
  <c r="BZ55" i="87"/>
  <c r="BY55" i="87"/>
  <c r="BX55" i="87"/>
  <c r="BW55" i="87"/>
  <c r="BV55" i="87"/>
  <c r="BU55" i="87"/>
  <c r="BT55" i="87"/>
  <c r="BS55" i="87"/>
  <c r="BR55" i="87"/>
  <c r="BQ55" i="87"/>
  <c r="BP55" i="87"/>
  <c r="BO55" i="87"/>
  <c r="BN55" i="87"/>
  <c r="BM55" i="87"/>
  <c r="BL55" i="87"/>
  <c r="BK55" i="87"/>
  <c r="BJ55" i="87"/>
  <c r="BI55" i="87"/>
  <c r="BH55" i="87"/>
  <c r="BG55" i="87"/>
  <c r="BF55" i="87"/>
  <c r="BE55" i="87"/>
  <c r="BD55" i="87"/>
  <c r="BC55" i="87"/>
  <c r="BB55" i="87"/>
  <c r="BA55" i="87"/>
  <c r="AZ55" i="87"/>
  <c r="AY55" i="87"/>
  <c r="AX55" i="87"/>
  <c r="AW55" i="87"/>
  <c r="AV55" i="87"/>
  <c r="AU55" i="87"/>
  <c r="AT55" i="87"/>
  <c r="AS55" i="87"/>
  <c r="AR55" i="87"/>
  <c r="AQ55" i="87"/>
  <c r="AP55" i="87"/>
  <c r="AO55" i="87"/>
  <c r="AN55" i="87"/>
  <c r="AM55" i="87"/>
  <c r="AL55" i="87"/>
  <c r="AK55" i="87"/>
  <c r="AJ55" i="87"/>
  <c r="AI55" i="87"/>
  <c r="AH55" i="87"/>
  <c r="AG55" i="87"/>
  <c r="AF55" i="87"/>
  <c r="AE55" i="87"/>
  <c r="AD55" i="87"/>
  <c r="AC55" i="87"/>
  <c r="AB55" i="87"/>
  <c r="AA55" i="87"/>
  <c r="Z55" i="87"/>
  <c r="Y55" i="87"/>
  <c r="X55" i="87"/>
  <c r="W55" i="87"/>
  <c r="V55" i="87"/>
  <c r="U55" i="87"/>
  <c r="T55" i="87"/>
  <c r="S55" i="87"/>
  <c r="R55" i="87"/>
  <c r="Q55" i="87"/>
  <c r="P55" i="87"/>
  <c r="O55" i="87"/>
  <c r="N55" i="87"/>
  <c r="M55" i="87"/>
  <c r="L55" i="87"/>
  <c r="K55" i="87"/>
  <c r="J55" i="87"/>
  <c r="I55" i="87"/>
  <c r="H55" i="87"/>
  <c r="G55" i="87"/>
  <c r="F55" i="87"/>
  <c r="E55" i="87"/>
  <c r="D55" i="87"/>
  <c r="B55" i="87"/>
  <c r="B140" i="87" s="1"/>
  <c r="B164" i="87" s="1"/>
  <c r="CY54" i="87"/>
  <c r="CX54" i="87"/>
  <c r="CW54" i="87"/>
  <c r="CV54" i="87"/>
  <c r="CU54" i="87"/>
  <c r="CT54" i="87"/>
  <c r="CS54" i="87"/>
  <c r="CR54" i="87"/>
  <c r="CQ54" i="87"/>
  <c r="CP54" i="87"/>
  <c r="CO54" i="87"/>
  <c r="CN54" i="87"/>
  <c r="CM54" i="87"/>
  <c r="CL54" i="87"/>
  <c r="CK54" i="87"/>
  <c r="CJ54" i="87"/>
  <c r="CI54" i="87"/>
  <c r="CH54" i="87"/>
  <c r="CG54" i="87"/>
  <c r="CF54" i="87"/>
  <c r="CE54" i="87"/>
  <c r="CD54" i="87"/>
  <c r="CC54" i="87"/>
  <c r="CB54" i="87"/>
  <c r="CA54" i="87"/>
  <c r="BZ54" i="87"/>
  <c r="BY54" i="87"/>
  <c r="BX54" i="87"/>
  <c r="BW54" i="87"/>
  <c r="BV54" i="87"/>
  <c r="BU54" i="87"/>
  <c r="BT54" i="87"/>
  <c r="BS54" i="87"/>
  <c r="BR54" i="87"/>
  <c r="BQ54" i="87"/>
  <c r="BP54" i="87"/>
  <c r="BO54" i="87"/>
  <c r="BN54" i="87"/>
  <c r="BM54" i="87"/>
  <c r="BL54" i="87"/>
  <c r="BK54" i="87"/>
  <c r="BJ54" i="87"/>
  <c r="BI54" i="87"/>
  <c r="BH54" i="87"/>
  <c r="BG54" i="87"/>
  <c r="BF54" i="87"/>
  <c r="BE54" i="87"/>
  <c r="BD54" i="87"/>
  <c r="BC54" i="87"/>
  <c r="BB54" i="87"/>
  <c r="BA54" i="87"/>
  <c r="AZ54" i="87"/>
  <c r="AY54" i="87"/>
  <c r="AX54" i="87"/>
  <c r="AW54" i="87"/>
  <c r="AV54" i="87"/>
  <c r="AU54" i="87"/>
  <c r="AT54" i="87"/>
  <c r="AS54" i="87"/>
  <c r="AR54" i="87"/>
  <c r="AQ54" i="87"/>
  <c r="AP54" i="87"/>
  <c r="AO54" i="87"/>
  <c r="AN54" i="87"/>
  <c r="AM54" i="87"/>
  <c r="AL54" i="87"/>
  <c r="AK54" i="87"/>
  <c r="AJ54" i="87"/>
  <c r="AI54" i="87"/>
  <c r="AH54" i="87"/>
  <c r="AG54" i="87"/>
  <c r="AF54" i="87"/>
  <c r="AE54" i="87"/>
  <c r="AD54" i="87"/>
  <c r="AC54" i="87"/>
  <c r="AB54" i="87"/>
  <c r="AA54" i="87"/>
  <c r="Z54" i="87"/>
  <c r="Y54" i="87"/>
  <c r="X54" i="87"/>
  <c r="W54" i="87"/>
  <c r="V54" i="87"/>
  <c r="U54" i="87"/>
  <c r="T54" i="87"/>
  <c r="S54" i="87"/>
  <c r="R54" i="87"/>
  <c r="Q54" i="87"/>
  <c r="P54" i="87"/>
  <c r="O54" i="87"/>
  <c r="N54" i="87"/>
  <c r="M54" i="87"/>
  <c r="L54" i="87"/>
  <c r="K54" i="87"/>
  <c r="J54" i="87"/>
  <c r="I54" i="87"/>
  <c r="H54" i="87"/>
  <c r="G54" i="87"/>
  <c r="F54" i="87"/>
  <c r="E54" i="87"/>
  <c r="D54" i="87"/>
  <c r="B54" i="87"/>
  <c r="B139" i="87" s="1"/>
  <c r="B163" i="87" s="1"/>
  <c r="CY53" i="87"/>
  <c r="CX53" i="87"/>
  <c r="CW53" i="87"/>
  <c r="CV53" i="87"/>
  <c r="CU53" i="87"/>
  <c r="CT53" i="87"/>
  <c r="CS53" i="87"/>
  <c r="CR53" i="87"/>
  <c r="CQ53" i="87"/>
  <c r="CP53" i="87"/>
  <c r="CO53" i="87"/>
  <c r="CN53" i="87"/>
  <c r="CM53" i="87"/>
  <c r="CL53" i="87"/>
  <c r="CK53" i="87"/>
  <c r="CJ53" i="87"/>
  <c r="CI53" i="87"/>
  <c r="CH53" i="87"/>
  <c r="CG53" i="87"/>
  <c r="CF53" i="87"/>
  <c r="CE53" i="87"/>
  <c r="CD53" i="87"/>
  <c r="CC53" i="87"/>
  <c r="CB53" i="87"/>
  <c r="CA53" i="87"/>
  <c r="BZ53" i="87"/>
  <c r="BY53" i="87"/>
  <c r="BX53" i="87"/>
  <c r="BW53" i="87"/>
  <c r="BV53" i="87"/>
  <c r="BU53" i="87"/>
  <c r="BT53" i="87"/>
  <c r="BS53" i="87"/>
  <c r="BR53" i="87"/>
  <c r="BQ53" i="87"/>
  <c r="BP53" i="87"/>
  <c r="BO53" i="87"/>
  <c r="BN53" i="87"/>
  <c r="BM53" i="87"/>
  <c r="BL53" i="87"/>
  <c r="BK53" i="87"/>
  <c r="BJ53" i="87"/>
  <c r="BI53" i="87"/>
  <c r="BH53" i="87"/>
  <c r="BG53" i="87"/>
  <c r="BF53" i="87"/>
  <c r="BE53" i="87"/>
  <c r="BD53" i="87"/>
  <c r="BC53" i="87"/>
  <c r="BB53" i="87"/>
  <c r="BA53" i="87"/>
  <c r="AZ53" i="87"/>
  <c r="AY53" i="87"/>
  <c r="AX53" i="87"/>
  <c r="AW53" i="87"/>
  <c r="AV53" i="87"/>
  <c r="AU53" i="87"/>
  <c r="AT53" i="87"/>
  <c r="AS53" i="87"/>
  <c r="AR53" i="87"/>
  <c r="AQ53" i="87"/>
  <c r="AP53" i="87"/>
  <c r="AO53" i="87"/>
  <c r="AN53" i="87"/>
  <c r="AM53" i="87"/>
  <c r="AL53" i="87"/>
  <c r="AK53" i="87"/>
  <c r="AJ53" i="87"/>
  <c r="AI53" i="87"/>
  <c r="AH53" i="87"/>
  <c r="AG53" i="87"/>
  <c r="AF53" i="87"/>
  <c r="AE53" i="87"/>
  <c r="AD53" i="87"/>
  <c r="AC53" i="87"/>
  <c r="AB53" i="87"/>
  <c r="AA53" i="87"/>
  <c r="Z53" i="87"/>
  <c r="Y53" i="87"/>
  <c r="X53" i="87"/>
  <c r="W53" i="87"/>
  <c r="V53" i="87"/>
  <c r="U53" i="87"/>
  <c r="T53" i="87"/>
  <c r="S53" i="87"/>
  <c r="R53" i="87"/>
  <c r="Q53" i="87"/>
  <c r="P53" i="87"/>
  <c r="O53" i="87"/>
  <c r="N53" i="87"/>
  <c r="M53" i="87"/>
  <c r="L53" i="87"/>
  <c r="K53" i="87"/>
  <c r="J53" i="87"/>
  <c r="I53" i="87"/>
  <c r="H53" i="87"/>
  <c r="G53" i="87"/>
  <c r="F53" i="87"/>
  <c r="E53" i="87"/>
  <c r="D53" i="87"/>
  <c r="B53" i="87"/>
  <c r="B138" i="87" s="1"/>
  <c r="CY33" i="87"/>
  <c r="CX33" i="87"/>
  <c r="CW33" i="87"/>
  <c r="CV33" i="87"/>
  <c r="CU33" i="87"/>
  <c r="CT33" i="87"/>
  <c r="CS33" i="87"/>
  <c r="CR33" i="87"/>
  <c r="CQ33" i="87"/>
  <c r="CP33" i="87"/>
  <c r="CO33" i="87"/>
  <c r="CN33" i="87"/>
  <c r="CM33" i="87"/>
  <c r="CL33" i="87"/>
  <c r="CK33" i="87"/>
  <c r="CJ33" i="87"/>
  <c r="CI33" i="87"/>
  <c r="CH33" i="87"/>
  <c r="CG33" i="87"/>
  <c r="CF33" i="87"/>
  <c r="CE33" i="87"/>
  <c r="CD33" i="87"/>
  <c r="CC33" i="87"/>
  <c r="CB33" i="87"/>
  <c r="CA33" i="87"/>
  <c r="BZ33" i="87"/>
  <c r="BY33" i="87"/>
  <c r="BX33" i="87"/>
  <c r="BW33" i="87"/>
  <c r="BV33" i="87"/>
  <c r="BU33" i="87"/>
  <c r="BT33" i="87"/>
  <c r="BS33" i="87"/>
  <c r="BR33" i="87"/>
  <c r="BQ33" i="87"/>
  <c r="BP33" i="87"/>
  <c r="BO33" i="87"/>
  <c r="BN33" i="87"/>
  <c r="BM33" i="87"/>
  <c r="BL33" i="87"/>
  <c r="BK33" i="87"/>
  <c r="BJ33" i="87"/>
  <c r="BI33" i="87"/>
  <c r="BH33" i="87"/>
  <c r="BG33" i="87"/>
  <c r="BF33" i="87"/>
  <c r="BE33" i="87"/>
  <c r="BD33" i="87"/>
  <c r="BC33" i="87"/>
  <c r="BB33" i="87"/>
  <c r="BA33" i="87"/>
  <c r="AZ33" i="87"/>
  <c r="AY33" i="87"/>
  <c r="AX33" i="87"/>
  <c r="AW33" i="87"/>
  <c r="AV33" i="87"/>
  <c r="AU33" i="87"/>
  <c r="AT33" i="87"/>
  <c r="AS33" i="87"/>
  <c r="AR33" i="87"/>
  <c r="AQ33" i="87"/>
  <c r="AP33" i="87"/>
  <c r="AO33" i="87"/>
  <c r="AN33" i="87"/>
  <c r="AM33" i="87"/>
  <c r="AL33" i="87"/>
  <c r="AK33" i="87"/>
  <c r="AJ33" i="87"/>
  <c r="AI33" i="87"/>
  <c r="AH33" i="87"/>
  <c r="AG33" i="87"/>
  <c r="AF33" i="87"/>
  <c r="AE33" i="87"/>
  <c r="AD33" i="87"/>
  <c r="AC33" i="87"/>
  <c r="AB33" i="87"/>
  <c r="AA33" i="87"/>
  <c r="Z33" i="87"/>
  <c r="Y33" i="87"/>
  <c r="X33" i="87"/>
  <c r="W33" i="87"/>
  <c r="V33" i="87"/>
  <c r="U33" i="87"/>
  <c r="T33" i="87"/>
  <c r="S33" i="87"/>
  <c r="R33" i="87"/>
  <c r="Q33" i="87"/>
  <c r="P33" i="87"/>
  <c r="O33" i="87"/>
  <c r="N33" i="87"/>
  <c r="M33" i="87"/>
  <c r="L33" i="87"/>
  <c r="K33" i="87"/>
  <c r="J33" i="87"/>
  <c r="I33" i="87"/>
  <c r="H33" i="87"/>
  <c r="G33" i="87"/>
  <c r="F33" i="87"/>
  <c r="E33" i="87"/>
  <c r="D33" i="87"/>
  <c r="D126" i="88"/>
  <c r="D125" i="88"/>
  <c r="D124" i="88"/>
  <c r="D123" i="88"/>
  <c r="D122" i="88"/>
  <c r="D121" i="88"/>
  <c r="D120" i="88"/>
  <c r="CY75" i="87"/>
  <c r="CX75" i="87"/>
  <c r="CW75" i="87"/>
  <c r="CV75" i="87"/>
  <c r="CU75" i="87"/>
  <c r="CT75" i="87"/>
  <c r="CS75" i="87"/>
  <c r="CR75" i="87"/>
  <c r="CQ75" i="87"/>
  <c r="CP75" i="87"/>
  <c r="CO75" i="87"/>
  <c r="CN75" i="87"/>
  <c r="CM75" i="87"/>
  <c r="CL75" i="87"/>
  <c r="CK75" i="87"/>
  <c r="CJ75" i="87"/>
  <c r="CI75" i="87"/>
  <c r="CH75" i="87"/>
  <c r="CG75" i="87"/>
  <c r="CF75" i="87"/>
  <c r="CE75" i="87"/>
  <c r="CD75" i="87"/>
  <c r="CC75" i="87"/>
  <c r="CB75" i="87"/>
  <c r="CA75" i="87"/>
  <c r="BZ75" i="87"/>
  <c r="BY75" i="87"/>
  <c r="BX75" i="87"/>
  <c r="BW75" i="87"/>
  <c r="BV75" i="87"/>
  <c r="BU75" i="87"/>
  <c r="BT75" i="87"/>
  <c r="BS75" i="87"/>
  <c r="BR75" i="87"/>
  <c r="BQ75" i="87"/>
  <c r="BP75" i="87"/>
  <c r="BO75" i="87"/>
  <c r="BN75" i="87"/>
  <c r="BM75" i="87"/>
  <c r="BL75" i="87"/>
  <c r="BK75" i="87"/>
  <c r="BJ75" i="87"/>
  <c r="BI75" i="87"/>
  <c r="BH75" i="87"/>
  <c r="BG75" i="87"/>
  <c r="BF75" i="87"/>
  <c r="BE75" i="87"/>
  <c r="BD75" i="87"/>
  <c r="BC75" i="87"/>
  <c r="BB75" i="87"/>
  <c r="BA75" i="87"/>
  <c r="AZ75" i="87"/>
  <c r="AY75" i="87"/>
  <c r="AX75" i="87"/>
  <c r="AW75" i="87"/>
  <c r="AV75" i="87"/>
  <c r="AU75" i="87"/>
  <c r="AT75" i="87"/>
  <c r="AS75" i="87"/>
  <c r="AR75" i="87"/>
  <c r="AQ75" i="87"/>
  <c r="AP75" i="87"/>
  <c r="AO75" i="87"/>
  <c r="AN75" i="87"/>
  <c r="AM75" i="87"/>
  <c r="AL75" i="87"/>
  <c r="AK75" i="87"/>
  <c r="AJ75" i="87"/>
  <c r="AI75" i="87"/>
  <c r="AH75" i="87"/>
  <c r="AG75" i="87"/>
  <c r="AF75" i="87"/>
  <c r="AE75" i="87"/>
  <c r="AD75" i="87"/>
  <c r="AC75" i="87"/>
  <c r="AB75" i="87"/>
  <c r="AA75" i="87"/>
  <c r="Z75" i="87"/>
  <c r="Y75" i="87"/>
  <c r="X75" i="87"/>
  <c r="W75" i="87"/>
  <c r="V75" i="87"/>
  <c r="U75" i="87"/>
  <c r="T75" i="87"/>
  <c r="S75" i="87"/>
  <c r="R75" i="87"/>
  <c r="Q75" i="87"/>
  <c r="P75" i="87"/>
  <c r="O75" i="87"/>
  <c r="N75" i="87"/>
  <c r="M75" i="87"/>
  <c r="L75" i="87"/>
  <c r="K75" i="87"/>
  <c r="J75" i="87"/>
  <c r="I75" i="87"/>
  <c r="H75" i="87"/>
  <c r="G75" i="87"/>
  <c r="F75" i="87"/>
  <c r="E75" i="87"/>
  <c r="D75" i="87"/>
  <c r="D98" i="88"/>
  <c r="D97" i="88"/>
  <c r="D96" i="88"/>
  <c r="D95" i="88"/>
  <c r="D94" i="88"/>
  <c r="D93" i="88"/>
  <c r="D92" i="88"/>
  <c r="DC79" i="88"/>
  <c r="CY43" i="87" s="1"/>
  <c r="DB79" i="88"/>
  <c r="CX43" i="87" s="1"/>
  <c r="DA79" i="88"/>
  <c r="CW43" i="87" s="1"/>
  <c r="CZ79" i="88"/>
  <c r="CV43" i="87" s="1"/>
  <c r="CY79" i="88"/>
  <c r="CU43" i="87" s="1"/>
  <c r="CX79" i="88"/>
  <c r="CT43" i="87" s="1"/>
  <c r="CW79" i="88"/>
  <c r="CS43" i="87" s="1"/>
  <c r="CV79" i="88"/>
  <c r="CR43" i="87" s="1"/>
  <c r="CU79" i="88"/>
  <c r="CQ43" i="87" s="1"/>
  <c r="CT79" i="88"/>
  <c r="CP43" i="87" s="1"/>
  <c r="CS79" i="88"/>
  <c r="CO43" i="87" s="1"/>
  <c r="CR79" i="88"/>
  <c r="CN43" i="87" s="1"/>
  <c r="CQ79" i="88"/>
  <c r="CM43" i="87" s="1"/>
  <c r="CP79" i="88"/>
  <c r="CL43" i="87" s="1"/>
  <c r="CO79" i="88"/>
  <c r="CK43" i="87" s="1"/>
  <c r="CN79" i="88"/>
  <c r="CJ43" i="87" s="1"/>
  <c r="CM79" i="88"/>
  <c r="CI43" i="87" s="1"/>
  <c r="CL79" i="88"/>
  <c r="CH43" i="87" s="1"/>
  <c r="CK79" i="88"/>
  <c r="CG43" i="87" s="1"/>
  <c r="CJ79" i="88"/>
  <c r="CF43" i="87" s="1"/>
  <c r="CI79" i="88"/>
  <c r="CE43" i="87" s="1"/>
  <c r="CH79" i="88"/>
  <c r="CD43" i="87" s="1"/>
  <c r="CG79" i="88"/>
  <c r="CC43" i="87" s="1"/>
  <c r="CF79" i="88"/>
  <c r="CB43" i="87" s="1"/>
  <c r="CE79" i="88"/>
  <c r="CA43" i="87" s="1"/>
  <c r="CD79" i="88"/>
  <c r="BZ43" i="87" s="1"/>
  <c r="CC79" i="88"/>
  <c r="BY43" i="87" s="1"/>
  <c r="CB79" i="88"/>
  <c r="BX43" i="87" s="1"/>
  <c r="CA79" i="88"/>
  <c r="BW43" i="87" s="1"/>
  <c r="BZ79" i="88"/>
  <c r="BV43" i="87" s="1"/>
  <c r="BY79" i="88"/>
  <c r="BU43" i="87" s="1"/>
  <c r="BX79" i="88"/>
  <c r="BT43" i="87" s="1"/>
  <c r="BW79" i="88"/>
  <c r="BS43" i="87" s="1"/>
  <c r="BV79" i="88"/>
  <c r="BR43" i="87" s="1"/>
  <c r="BU79" i="88"/>
  <c r="BQ43" i="87" s="1"/>
  <c r="BT79" i="88"/>
  <c r="BP43" i="87" s="1"/>
  <c r="BS79" i="88"/>
  <c r="BO43" i="87" s="1"/>
  <c r="BR79" i="88"/>
  <c r="BN43" i="87" s="1"/>
  <c r="BQ79" i="88"/>
  <c r="BM43" i="87" s="1"/>
  <c r="BP79" i="88"/>
  <c r="BL43" i="87" s="1"/>
  <c r="BO79" i="88"/>
  <c r="BK43" i="87" s="1"/>
  <c r="BN79" i="88"/>
  <c r="BJ43" i="87" s="1"/>
  <c r="BM79" i="88"/>
  <c r="BI43" i="87" s="1"/>
  <c r="BL79" i="88"/>
  <c r="BH43" i="87" s="1"/>
  <c r="BK79" i="88"/>
  <c r="BG43" i="87" s="1"/>
  <c r="BJ79" i="88"/>
  <c r="BF43" i="87" s="1"/>
  <c r="BI79" i="88"/>
  <c r="BE43" i="87" s="1"/>
  <c r="BH79" i="88"/>
  <c r="BD43" i="87" s="1"/>
  <c r="BG79" i="88"/>
  <c r="BC43" i="87" s="1"/>
  <c r="BF79" i="88"/>
  <c r="BB43" i="87" s="1"/>
  <c r="BE79" i="88"/>
  <c r="BA43" i="87" s="1"/>
  <c r="BD79" i="88"/>
  <c r="AZ43" i="87" s="1"/>
  <c r="BC79" i="88"/>
  <c r="AY43" i="87" s="1"/>
  <c r="BB79" i="88"/>
  <c r="AX43" i="87" s="1"/>
  <c r="BA79" i="88"/>
  <c r="AW43" i="87" s="1"/>
  <c r="AZ79" i="88"/>
  <c r="AV43" i="87" s="1"/>
  <c r="AY79" i="88"/>
  <c r="AU43" i="87" s="1"/>
  <c r="AX79" i="88"/>
  <c r="AT43" i="87" s="1"/>
  <c r="AW79" i="88"/>
  <c r="AS43" i="87" s="1"/>
  <c r="AV79" i="88"/>
  <c r="AR43" i="87" s="1"/>
  <c r="AU79" i="88"/>
  <c r="AQ43" i="87" s="1"/>
  <c r="AT79" i="88"/>
  <c r="AP43" i="87" s="1"/>
  <c r="AS79" i="88"/>
  <c r="AO43" i="87" s="1"/>
  <c r="AR79" i="88"/>
  <c r="AN43" i="87" s="1"/>
  <c r="AQ79" i="88"/>
  <c r="AM43" i="87" s="1"/>
  <c r="AP79" i="88"/>
  <c r="AL43" i="87" s="1"/>
  <c r="AO79" i="88"/>
  <c r="AK43" i="87" s="1"/>
  <c r="AN79" i="88"/>
  <c r="AJ43" i="87" s="1"/>
  <c r="AM79" i="88"/>
  <c r="AI43" i="87" s="1"/>
  <c r="AL79" i="88"/>
  <c r="AH43" i="87" s="1"/>
  <c r="AK79" i="88"/>
  <c r="AG43" i="87" s="1"/>
  <c r="AJ79" i="88"/>
  <c r="AF43" i="87" s="1"/>
  <c r="AI79" i="88"/>
  <c r="AE43" i="87" s="1"/>
  <c r="AH79" i="88"/>
  <c r="AD43" i="87" s="1"/>
  <c r="AG79" i="88"/>
  <c r="AC43" i="87" s="1"/>
  <c r="AF79" i="88"/>
  <c r="AB43" i="87" s="1"/>
  <c r="AE79" i="88"/>
  <c r="AA43" i="87" s="1"/>
  <c r="AD79" i="88"/>
  <c r="Z43" i="87" s="1"/>
  <c r="AC79" i="88"/>
  <c r="Y43" i="87" s="1"/>
  <c r="AB79" i="88"/>
  <c r="X43" i="87" s="1"/>
  <c r="AA79" i="88"/>
  <c r="W43" i="87" s="1"/>
  <c r="Z79" i="88"/>
  <c r="V43" i="87" s="1"/>
  <c r="Y79" i="88"/>
  <c r="U43" i="87" s="1"/>
  <c r="X79" i="88"/>
  <c r="T43" i="87" s="1"/>
  <c r="W79" i="88"/>
  <c r="S43" i="87" s="1"/>
  <c r="V79" i="88"/>
  <c r="R43" i="87" s="1"/>
  <c r="U79" i="88"/>
  <c r="Q43" i="87" s="1"/>
  <c r="T79" i="88"/>
  <c r="P43" i="87" s="1"/>
  <c r="S79" i="88"/>
  <c r="O43" i="87" s="1"/>
  <c r="R79" i="88"/>
  <c r="N43" i="87" s="1"/>
  <c r="Q79" i="88"/>
  <c r="M43" i="87" s="1"/>
  <c r="P79" i="88"/>
  <c r="L43" i="87" s="1"/>
  <c r="O79" i="88"/>
  <c r="K43" i="87" s="1"/>
  <c r="N79" i="88"/>
  <c r="J43" i="87" s="1"/>
  <c r="M79" i="88"/>
  <c r="I43" i="87" s="1"/>
  <c r="L79" i="88"/>
  <c r="H43" i="87" s="1"/>
  <c r="K79" i="88"/>
  <c r="G43" i="87" s="1"/>
  <c r="J79" i="88"/>
  <c r="F43" i="87" s="1"/>
  <c r="I79" i="88"/>
  <c r="E43" i="87" s="1"/>
  <c r="H79" i="88"/>
  <c r="D43" i="87" s="1"/>
  <c r="DC50" i="88"/>
  <c r="CY39" i="87" s="1"/>
  <c r="DB50" i="88"/>
  <c r="CX39" i="87" s="1"/>
  <c r="DA50" i="88"/>
  <c r="CW39" i="87" s="1"/>
  <c r="CZ50" i="88"/>
  <c r="CV39" i="87" s="1"/>
  <c r="CY50" i="88"/>
  <c r="CU39" i="87" s="1"/>
  <c r="CX50" i="88"/>
  <c r="CT39" i="87" s="1"/>
  <c r="CW50" i="88"/>
  <c r="CS39" i="87" s="1"/>
  <c r="CV50" i="88"/>
  <c r="CR39" i="87" s="1"/>
  <c r="CU50" i="88"/>
  <c r="CQ39" i="87" s="1"/>
  <c r="CT50" i="88"/>
  <c r="CP39" i="87" s="1"/>
  <c r="CS50" i="88"/>
  <c r="CO39" i="87" s="1"/>
  <c r="CR50" i="88"/>
  <c r="CN39" i="87" s="1"/>
  <c r="CQ50" i="88"/>
  <c r="CM39" i="87" s="1"/>
  <c r="CP50" i="88"/>
  <c r="CL39" i="87" s="1"/>
  <c r="CO50" i="88"/>
  <c r="CK39" i="87" s="1"/>
  <c r="CN50" i="88"/>
  <c r="CJ39" i="87" s="1"/>
  <c r="CM50" i="88"/>
  <c r="CI39" i="87" s="1"/>
  <c r="CL50" i="88"/>
  <c r="CH39" i="87" s="1"/>
  <c r="CK50" i="88"/>
  <c r="CG39" i="87" s="1"/>
  <c r="CJ50" i="88"/>
  <c r="CF39" i="87" s="1"/>
  <c r="CI50" i="88"/>
  <c r="CE39" i="87" s="1"/>
  <c r="CH50" i="88"/>
  <c r="CD39" i="87" s="1"/>
  <c r="CG50" i="88"/>
  <c r="CC39" i="87" s="1"/>
  <c r="CF50" i="88"/>
  <c r="CB39" i="87" s="1"/>
  <c r="CE50" i="88"/>
  <c r="CA39" i="87" s="1"/>
  <c r="CD50" i="88"/>
  <c r="BZ39" i="87" s="1"/>
  <c r="CC50" i="88"/>
  <c r="BY39" i="87" s="1"/>
  <c r="CB50" i="88"/>
  <c r="BX39" i="87" s="1"/>
  <c r="CA50" i="88"/>
  <c r="BW39" i="87" s="1"/>
  <c r="BZ50" i="88"/>
  <c r="BV39" i="87" s="1"/>
  <c r="BY50" i="88"/>
  <c r="BU39" i="87" s="1"/>
  <c r="BX50" i="88"/>
  <c r="BT39" i="87" s="1"/>
  <c r="BW50" i="88"/>
  <c r="BS39" i="87" s="1"/>
  <c r="BV50" i="88"/>
  <c r="BR39" i="87" s="1"/>
  <c r="BU50" i="88"/>
  <c r="BQ39" i="87" s="1"/>
  <c r="BT50" i="88"/>
  <c r="BP39" i="87" s="1"/>
  <c r="BS50" i="88"/>
  <c r="BO39" i="87" s="1"/>
  <c r="BR50" i="88"/>
  <c r="BN39" i="87" s="1"/>
  <c r="BQ50" i="88"/>
  <c r="BM39" i="87" s="1"/>
  <c r="BP50" i="88"/>
  <c r="BL39" i="87" s="1"/>
  <c r="BO50" i="88"/>
  <c r="BK39" i="87" s="1"/>
  <c r="BN50" i="88"/>
  <c r="BJ39" i="87" s="1"/>
  <c r="BM50" i="88"/>
  <c r="BI39" i="87" s="1"/>
  <c r="BL50" i="88"/>
  <c r="BH39" i="87" s="1"/>
  <c r="BK50" i="88"/>
  <c r="BG39" i="87" s="1"/>
  <c r="BJ50" i="88"/>
  <c r="BF39" i="87" s="1"/>
  <c r="BI50" i="88"/>
  <c r="BE39" i="87" s="1"/>
  <c r="BH50" i="88"/>
  <c r="BD39" i="87" s="1"/>
  <c r="BG50" i="88"/>
  <c r="BC39" i="87" s="1"/>
  <c r="BF50" i="88"/>
  <c r="BB39" i="87" s="1"/>
  <c r="BE50" i="88"/>
  <c r="BA39" i="87" s="1"/>
  <c r="BD50" i="88"/>
  <c r="AZ39" i="87" s="1"/>
  <c r="BC50" i="88"/>
  <c r="AY39" i="87" s="1"/>
  <c r="BB50" i="88"/>
  <c r="AX39" i="87" s="1"/>
  <c r="BA50" i="88"/>
  <c r="AW39" i="87" s="1"/>
  <c r="AZ50" i="88"/>
  <c r="AV39" i="87" s="1"/>
  <c r="AY50" i="88"/>
  <c r="AU39" i="87" s="1"/>
  <c r="AX50" i="88"/>
  <c r="AT39" i="87" s="1"/>
  <c r="AW50" i="88"/>
  <c r="AS39" i="87" s="1"/>
  <c r="AV50" i="88"/>
  <c r="AR39" i="87" s="1"/>
  <c r="AU50" i="88"/>
  <c r="AQ39" i="87" s="1"/>
  <c r="AT50" i="88"/>
  <c r="AP39" i="87" s="1"/>
  <c r="AS50" i="88"/>
  <c r="AO39" i="87" s="1"/>
  <c r="AR50" i="88"/>
  <c r="AN39" i="87" s="1"/>
  <c r="AQ50" i="88"/>
  <c r="AM39" i="87" s="1"/>
  <c r="AP50" i="88"/>
  <c r="AL39" i="87" s="1"/>
  <c r="AO50" i="88"/>
  <c r="AK39" i="87" s="1"/>
  <c r="AN50" i="88"/>
  <c r="AJ39" i="87" s="1"/>
  <c r="AM50" i="88"/>
  <c r="AI39" i="87" s="1"/>
  <c r="AL50" i="88"/>
  <c r="AH39" i="87" s="1"/>
  <c r="AK50" i="88"/>
  <c r="AG39" i="87" s="1"/>
  <c r="AJ50" i="88"/>
  <c r="AF39" i="87" s="1"/>
  <c r="AI50" i="88"/>
  <c r="AE39" i="87" s="1"/>
  <c r="AH50" i="88"/>
  <c r="AD39" i="87" s="1"/>
  <c r="AG50" i="88"/>
  <c r="AC39" i="87" s="1"/>
  <c r="AF50" i="88"/>
  <c r="AB39" i="87" s="1"/>
  <c r="AE50" i="88"/>
  <c r="AA39" i="87" s="1"/>
  <c r="AD50" i="88"/>
  <c r="Z39" i="87" s="1"/>
  <c r="AC50" i="88"/>
  <c r="Y39" i="87" s="1"/>
  <c r="AB50" i="88"/>
  <c r="X39" i="87" s="1"/>
  <c r="AA50" i="88"/>
  <c r="W39" i="87" s="1"/>
  <c r="Z50" i="88"/>
  <c r="V39" i="87" s="1"/>
  <c r="Y50" i="88"/>
  <c r="U39" i="87" s="1"/>
  <c r="X50" i="88"/>
  <c r="T39" i="87" s="1"/>
  <c r="W50" i="88"/>
  <c r="S39" i="87" s="1"/>
  <c r="V50" i="88"/>
  <c r="R39" i="87" s="1"/>
  <c r="U50" i="88"/>
  <c r="Q39" i="87" s="1"/>
  <c r="T50" i="88"/>
  <c r="P39" i="87" s="1"/>
  <c r="S50" i="88"/>
  <c r="O39" i="87" s="1"/>
  <c r="R50" i="88"/>
  <c r="N39" i="87" s="1"/>
  <c r="Q50" i="88"/>
  <c r="M39" i="87" s="1"/>
  <c r="P50" i="88"/>
  <c r="L39" i="87" s="1"/>
  <c r="O50" i="88"/>
  <c r="K39" i="87" s="1"/>
  <c r="N50" i="88"/>
  <c r="J39" i="87" s="1"/>
  <c r="M50" i="88"/>
  <c r="I39" i="87" s="1"/>
  <c r="L50" i="88"/>
  <c r="H39" i="87" s="1"/>
  <c r="K50" i="88"/>
  <c r="G39" i="87" s="1"/>
  <c r="J50" i="88"/>
  <c r="F39" i="87" s="1"/>
  <c r="I50" i="88"/>
  <c r="E39" i="87" s="1"/>
  <c r="H50" i="88"/>
  <c r="DC30" i="88"/>
  <c r="CY12" i="87" s="1"/>
  <c r="DB30" i="88"/>
  <c r="CX12" i="87" s="1"/>
  <c r="DA30" i="88"/>
  <c r="CW12" i="87" s="1"/>
  <c r="CZ30" i="88"/>
  <c r="CV12" i="87" s="1"/>
  <c r="CY30" i="88"/>
  <c r="CU12" i="87" s="1"/>
  <c r="CX30" i="88"/>
  <c r="CT12" i="87" s="1"/>
  <c r="CW30" i="88"/>
  <c r="CS12" i="87" s="1"/>
  <c r="CV30" i="88"/>
  <c r="CR12" i="87" s="1"/>
  <c r="CU30" i="88"/>
  <c r="CQ12" i="87" s="1"/>
  <c r="CT30" i="88"/>
  <c r="CP12" i="87" s="1"/>
  <c r="CS30" i="88"/>
  <c r="CO12" i="87" s="1"/>
  <c r="CR30" i="88"/>
  <c r="CN12" i="87" s="1"/>
  <c r="CQ30" i="88"/>
  <c r="CM12" i="87" s="1"/>
  <c r="CP30" i="88"/>
  <c r="CL12" i="87" s="1"/>
  <c r="CO30" i="88"/>
  <c r="CK12" i="87" s="1"/>
  <c r="CN30" i="88"/>
  <c r="CJ12" i="87" s="1"/>
  <c r="CM30" i="88"/>
  <c r="CI12" i="87" s="1"/>
  <c r="CL30" i="88"/>
  <c r="CH12" i="87" s="1"/>
  <c r="CK30" i="88"/>
  <c r="CG12" i="87" s="1"/>
  <c r="CJ30" i="88"/>
  <c r="CF12" i="87" s="1"/>
  <c r="CI30" i="88"/>
  <c r="CE12" i="87" s="1"/>
  <c r="CH30" i="88"/>
  <c r="CD12" i="87" s="1"/>
  <c r="CG30" i="88"/>
  <c r="CC12" i="87" s="1"/>
  <c r="CF30" i="88"/>
  <c r="CB12" i="87" s="1"/>
  <c r="CE30" i="88"/>
  <c r="CA12" i="87" s="1"/>
  <c r="CD30" i="88"/>
  <c r="BZ12" i="87" s="1"/>
  <c r="CC30" i="88"/>
  <c r="BY12" i="87" s="1"/>
  <c r="CB30" i="88"/>
  <c r="BX12" i="87" s="1"/>
  <c r="CA30" i="88"/>
  <c r="BW12" i="87" s="1"/>
  <c r="BZ30" i="88"/>
  <c r="BV12" i="87" s="1"/>
  <c r="BY30" i="88"/>
  <c r="BU12" i="87" s="1"/>
  <c r="BX30" i="88"/>
  <c r="BT12" i="87" s="1"/>
  <c r="BW30" i="88"/>
  <c r="BS12" i="87" s="1"/>
  <c r="BV30" i="88"/>
  <c r="BR12" i="87" s="1"/>
  <c r="BU30" i="88"/>
  <c r="BQ12" i="87" s="1"/>
  <c r="BT30" i="88"/>
  <c r="BP12" i="87" s="1"/>
  <c r="BS30" i="88"/>
  <c r="BO12" i="87" s="1"/>
  <c r="BR30" i="88"/>
  <c r="BN12" i="87" s="1"/>
  <c r="BQ30" i="88"/>
  <c r="BM12" i="87" s="1"/>
  <c r="BP30" i="88"/>
  <c r="BL12" i="87" s="1"/>
  <c r="BO30" i="88"/>
  <c r="BK12" i="87" s="1"/>
  <c r="BN30" i="88"/>
  <c r="BJ12" i="87" s="1"/>
  <c r="BM30" i="88"/>
  <c r="BI12" i="87" s="1"/>
  <c r="BL30" i="88"/>
  <c r="BH12" i="87" s="1"/>
  <c r="BK30" i="88"/>
  <c r="BG12" i="87" s="1"/>
  <c r="BJ30" i="88"/>
  <c r="BF12" i="87" s="1"/>
  <c r="BI30" i="88"/>
  <c r="BE12" i="87" s="1"/>
  <c r="BH30" i="88"/>
  <c r="BD12" i="87" s="1"/>
  <c r="BG30" i="88"/>
  <c r="BC12" i="87" s="1"/>
  <c r="BF30" i="88"/>
  <c r="BB12" i="87" s="1"/>
  <c r="BE30" i="88"/>
  <c r="BA12" i="87" s="1"/>
  <c r="BD30" i="88"/>
  <c r="AZ12" i="87" s="1"/>
  <c r="BC30" i="88"/>
  <c r="AY12" i="87" s="1"/>
  <c r="BB30" i="88"/>
  <c r="AX12" i="87" s="1"/>
  <c r="BA30" i="88"/>
  <c r="AW12" i="87" s="1"/>
  <c r="AZ30" i="88"/>
  <c r="AV12" i="87" s="1"/>
  <c r="AY30" i="88"/>
  <c r="AU12" i="87" s="1"/>
  <c r="AX30" i="88"/>
  <c r="AT12" i="87" s="1"/>
  <c r="AW30" i="88"/>
  <c r="AS12" i="87" s="1"/>
  <c r="AV30" i="88"/>
  <c r="AR12" i="87" s="1"/>
  <c r="AU30" i="88"/>
  <c r="AQ12" i="87" s="1"/>
  <c r="AT30" i="88"/>
  <c r="AP12" i="87" s="1"/>
  <c r="AS30" i="88"/>
  <c r="AO12" i="87" s="1"/>
  <c r="AR30" i="88"/>
  <c r="AN12" i="87" s="1"/>
  <c r="AQ30" i="88"/>
  <c r="AM12" i="87" s="1"/>
  <c r="AP30" i="88"/>
  <c r="AL12" i="87" s="1"/>
  <c r="AO30" i="88"/>
  <c r="AK12" i="87" s="1"/>
  <c r="AN30" i="88"/>
  <c r="AJ12" i="87" s="1"/>
  <c r="AM30" i="88"/>
  <c r="AI12" i="87" s="1"/>
  <c r="AL30" i="88"/>
  <c r="AH12" i="87" s="1"/>
  <c r="AK30" i="88"/>
  <c r="AG12" i="87" s="1"/>
  <c r="AJ30" i="88"/>
  <c r="AF12" i="87" s="1"/>
  <c r="AI30" i="88"/>
  <c r="AE12" i="87" s="1"/>
  <c r="AH30" i="88"/>
  <c r="AD12" i="87" s="1"/>
  <c r="AG30" i="88"/>
  <c r="AC12" i="87" s="1"/>
  <c r="AF30" i="88"/>
  <c r="AB12" i="87" s="1"/>
  <c r="AE30" i="88"/>
  <c r="AA12" i="87" s="1"/>
  <c r="AD30" i="88"/>
  <c r="Z12" i="87" s="1"/>
  <c r="AC30" i="88"/>
  <c r="Y12" i="87" s="1"/>
  <c r="AB30" i="88"/>
  <c r="X12" i="87" s="1"/>
  <c r="AA30" i="88"/>
  <c r="W12" i="87" s="1"/>
  <c r="Z30" i="88"/>
  <c r="V12" i="87" s="1"/>
  <c r="Y30" i="88"/>
  <c r="U12" i="87" s="1"/>
  <c r="X30" i="88"/>
  <c r="T12" i="87" s="1"/>
  <c r="W30" i="88"/>
  <c r="S12" i="87" s="1"/>
  <c r="V30" i="88"/>
  <c r="R12" i="87" s="1"/>
  <c r="U30" i="88"/>
  <c r="Q12" i="87" s="1"/>
  <c r="T30" i="88"/>
  <c r="P12" i="87" s="1"/>
  <c r="S30" i="88"/>
  <c r="O12" i="87" s="1"/>
  <c r="R30" i="88"/>
  <c r="N12" i="87" s="1"/>
  <c r="Q30" i="88"/>
  <c r="M12" i="87" s="1"/>
  <c r="P30" i="88"/>
  <c r="L12" i="87" s="1"/>
  <c r="O30" i="88"/>
  <c r="K12" i="87" s="1"/>
  <c r="N30" i="88"/>
  <c r="J12" i="87" s="1"/>
  <c r="M30" i="88"/>
  <c r="I12" i="87" s="1"/>
  <c r="L30" i="88"/>
  <c r="H12" i="87" s="1"/>
  <c r="K30" i="88"/>
  <c r="G12" i="87" s="1"/>
  <c r="J30" i="88"/>
  <c r="F12" i="87" s="1"/>
  <c r="I30" i="88"/>
  <c r="E12" i="87" s="1"/>
  <c r="H30" i="88"/>
  <c r="E277" i="87"/>
  <c r="D277" i="87"/>
  <c r="N267" i="87"/>
  <c r="M267" i="87"/>
  <c r="L267" i="87"/>
  <c r="K267" i="87"/>
  <c r="J267" i="87"/>
  <c r="I267" i="87"/>
  <c r="H267" i="87"/>
  <c r="G267" i="87"/>
  <c r="F267" i="87"/>
  <c r="E267" i="87"/>
  <c r="D267" i="87"/>
  <c r="N266" i="87"/>
  <c r="M266" i="87"/>
  <c r="L266" i="87"/>
  <c r="K266" i="87"/>
  <c r="J266" i="87"/>
  <c r="I266" i="87"/>
  <c r="H266" i="87"/>
  <c r="G266" i="87"/>
  <c r="N265" i="87"/>
  <c r="M265" i="87"/>
  <c r="L265" i="87"/>
  <c r="K265" i="87"/>
  <c r="J265" i="87"/>
  <c r="I265" i="87"/>
  <c r="H265" i="87"/>
  <c r="N264" i="87"/>
  <c r="M264" i="87"/>
  <c r="L264" i="87"/>
  <c r="K264" i="87"/>
  <c r="J264" i="87"/>
  <c r="I264" i="87"/>
  <c r="H264" i="87"/>
  <c r="G264" i="87"/>
  <c r="N263" i="87"/>
  <c r="M263" i="87"/>
  <c r="L263" i="87"/>
  <c r="K263" i="87"/>
  <c r="J263" i="87"/>
  <c r="I263" i="87"/>
  <c r="H263" i="87"/>
  <c r="G263" i="87"/>
  <c r="F263" i="87"/>
  <c r="E263" i="87"/>
  <c r="N262" i="87"/>
  <c r="M262" i="87"/>
  <c r="L262" i="87"/>
  <c r="K262" i="87"/>
  <c r="H262" i="87"/>
  <c r="G262" i="87"/>
  <c r="F262" i="87"/>
  <c r="E262" i="87"/>
  <c r="H261" i="87"/>
  <c r="G261" i="87"/>
  <c r="F261" i="87"/>
  <c r="E261" i="87"/>
  <c r="M247" i="87"/>
  <c r="M274" i="87" s="1"/>
  <c r="D196" i="87"/>
  <c r="D185" i="87"/>
  <c r="D170" i="87"/>
  <c r="D146" i="87"/>
  <c r="D112" i="87"/>
  <c r="D69" i="87"/>
  <c r="C4" i="87"/>
  <c r="J58" i="27" l="1"/>
  <c r="I58" i="27"/>
  <c r="J69" i="27"/>
  <c r="I69" i="27"/>
  <c r="J65" i="27"/>
  <c r="I65" i="27"/>
  <c r="J61" i="27"/>
  <c r="I61" i="27"/>
  <c r="J94" i="24"/>
  <c r="I94" i="24"/>
  <c r="J90" i="24"/>
  <c r="I90" i="24"/>
  <c r="J86" i="24"/>
  <c r="I86" i="24"/>
  <c r="J102" i="24"/>
  <c r="I102" i="24"/>
  <c r="J57" i="27"/>
  <c r="I57" i="27"/>
  <c r="J68" i="27"/>
  <c r="I68" i="27"/>
  <c r="J64" i="27"/>
  <c r="I64" i="27"/>
  <c r="J97" i="24"/>
  <c r="I97" i="24"/>
  <c r="J93" i="24"/>
  <c r="I93" i="24"/>
  <c r="J89" i="24"/>
  <c r="I89" i="24"/>
  <c r="J85" i="24"/>
  <c r="I85" i="24"/>
  <c r="J101" i="24"/>
  <c r="I101" i="24"/>
  <c r="J60" i="27"/>
  <c r="I60" i="27"/>
  <c r="J71" i="27"/>
  <c r="I71" i="27"/>
  <c r="J67" i="27"/>
  <c r="I67" i="27"/>
  <c r="J63" i="27"/>
  <c r="I63" i="27"/>
  <c r="J96" i="24"/>
  <c r="I96" i="24"/>
  <c r="J92" i="24"/>
  <c r="I92" i="24"/>
  <c r="J88" i="24"/>
  <c r="I88" i="24"/>
  <c r="J84" i="24"/>
  <c r="I84" i="24"/>
  <c r="J100" i="24"/>
  <c r="I100" i="24"/>
  <c r="J59" i="27"/>
  <c r="I59" i="27"/>
  <c r="J70" i="27"/>
  <c r="I70" i="27"/>
  <c r="J66" i="27"/>
  <c r="I66" i="27"/>
  <c r="J62" i="27"/>
  <c r="I62" i="27"/>
  <c r="J95" i="24"/>
  <c r="I95" i="24"/>
  <c r="J91" i="24"/>
  <c r="I91" i="24"/>
  <c r="J87" i="24"/>
  <c r="I87" i="24"/>
  <c r="J83" i="24"/>
  <c r="I83" i="24"/>
  <c r="I103" i="24"/>
  <c r="J103" i="24"/>
  <c r="J99" i="24"/>
  <c r="I99" i="24"/>
  <c r="D39" i="87"/>
  <c r="H52" i="88"/>
  <c r="B62" i="87"/>
  <c r="B105" i="87" s="1"/>
  <c r="D12" i="87"/>
  <c r="H32" i="88"/>
  <c r="B61" i="87"/>
  <c r="B104" i="87" s="1"/>
  <c r="B141" i="87"/>
  <c r="B165" i="87" s="1"/>
  <c r="B143" i="87"/>
  <c r="B167" i="87" s="1"/>
  <c r="B66" i="87"/>
  <c r="B109" i="87" s="1"/>
  <c r="B162" i="87"/>
  <c r="B142" i="87"/>
  <c r="B166" i="87" s="1"/>
  <c r="B65" i="87"/>
  <c r="B108" i="87" s="1"/>
  <c r="B63" i="87"/>
  <c r="B106" i="87" s="1"/>
  <c r="D121" i="76"/>
  <c r="D122" i="76"/>
  <c r="D123" i="76"/>
  <c r="D124" i="76"/>
  <c r="D125" i="76"/>
  <c r="D126" i="76"/>
  <c r="D120" i="76"/>
  <c r="D93" i="76"/>
  <c r="D94" i="76"/>
  <c r="D95" i="76"/>
  <c r="D96" i="76"/>
  <c r="D97" i="76"/>
  <c r="D98" i="76"/>
  <c r="D92" i="76"/>
  <c r="G12" i="53"/>
  <c r="H222" i="87" l="1"/>
  <c r="D222" i="87"/>
  <c r="G222" i="87"/>
  <c r="F222" i="87"/>
  <c r="E222" i="87"/>
  <c r="D15" i="87"/>
  <c r="C110" i="87"/>
  <c r="CK109" i="87" s="1"/>
  <c r="C168" i="87"/>
  <c r="CN167" i="87" s="1"/>
  <c r="C144" i="87"/>
  <c r="C67" i="87"/>
  <c r="E15" i="87" l="1"/>
  <c r="D29" i="87"/>
  <c r="AT106" i="87"/>
  <c r="CQ106" i="87"/>
  <c r="CG106" i="87"/>
  <c r="AB108" i="87"/>
  <c r="BV108" i="87"/>
  <c r="BB107" i="87"/>
  <c r="T109" i="87"/>
  <c r="E106" i="87"/>
  <c r="AP109" i="87"/>
  <c r="CQ107" i="87"/>
  <c r="AW107" i="87"/>
  <c r="BO106" i="87"/>
  <c r="AN108" i="87"/>
  <c r="BK108" i="87"/>
  <c r="CR106" i="87"/>
  <c r="CN108" i="87"/>
  <c r="CV108" i="87"/>
  <c r="M107" i="87"/>
  <c r="BA108" i="87"/>
  <c r="CB107" i="87"/>
  <c r="P106" i="87"/>
  <c r="BA109" i="87"/>
  <c r="W109" i="87"/>
  <c r="CN109" i="87"/>
  <c r="CY109" i="87"/>
  <c r="BU107" i="87"/>
  <c r="CP107" i="87"/>
  <c r="AX106" i="87"/>
  <c r="BY107" i="87"/>
  <c r="AQ109" i="87"/>
  <c r="CL107" i="87"/>
  <c r="AV109" i="87"/>
  <c r="BA106" i="87"/>
  <c r="AF107" i="87"/>
  <c r="O108" i="87"/>
  <c r="J109" i="87"/>
  <c r="CL109" i="87"/>
  <c r="BL106" i="87"/>
  <c r="AU107" i="87"/>
  <c r="Z108" i="87"/>
  <c r="U109" i="87"/>
  <c r="CW109" i="87"/>
  <c r="E167" i="87"/>
  <c r="CS108" i="87"/>
  <c r="AG108" i="87"/>
  <c r="V106" i="87"/>
  <c r="AA106" i="87"/>
  <c r="AJ108" i="87"/>
  <c r="BE108" i="87"/>
  <c r="CD106" i="87"/>
  <c r="H108" i="87"/>
  <c r="BW109" i="87"/>
  <c r="BK106" i="87"/>
  <c r="U108" i="87"/>
  <c r="CB109" i="87"/>
  <c r="BQ106" i="87"/>
  <c r="AV107" i="87"/>
  <c r="AU108" i="87"/>
  <c r="Z109" i="87"/>
  <c r="CB106" i="87"/>
  <c r="BK107" i="87"/>
  <c r="BF108" i="87"/>
  <c r="AK109" i="87"/>
  <c r="BR106" i="87"/>
  <c r="AL107" i="87"/>
  <c r="BX108" i="87"/>
  <c r="CC108" i="87"/>
  <c r="I107" i="87"/>
  <c r="BK109" i="87"/>
  <c r="AD107" i="87"/>
  <c r="CF109" i="87"/>
  <c r="R106" i="87"/>
  <c r="AS107" i="87"/>
  <c r="K109" i="87"/>
  <c r="Z107" i="87"/>
  <c r="P109" i="87"/>
  <c r="U106" i="87"/>
  <c r="P107" i="87"/>
  <c r="CR107" i="87"/>
  <c r="CA108" i="87"/>
  <c r="BV109" i="87"/>
  <c r="AF106" i="87"/>
  <c r="AE107" i="87"/>
  <c r="J108" i="87"/>
  <c r="CL108" i="87"/>
  <c r="CG109" i="87"/>
  <c r="CF165" i="87"/>
  <c r="BU165" i="87"/>
  <c r="J167" i="87"/>
  <c r="BQ167" i="87"/>
  <c r="CI167" i="87"/>
  <c r="CR166" i="87"/>
  <c r="O165" i="87"/>
  <c r="AX165" i="87"/>
  <c r="BT108" i="87"/>
  <c r="AE106" i="87"/>
  <c r="BF107" i="87"/>
  <c r="CG108" i="87"/>
  <c r="AK106" i="87"/>
  <c r="CW106" i="87"/>
  <c r="BL107" i="87"/>
  <c r="AE108" i="87"/>
  <c r="CQ108" i="87"/>
  <c r="BF109" i="87"/>
  <c r="AV106" i="87"/>
  <c r="O107" i="87"/>
  <c r="CA107" i="87"/>
  <c r="AP108" i="87"/>
  <c r="E109" i="87"/>
  <c r="BQ109" i="87"/>
  <c r="BJ167" i="87"/>
  <c r="BQ165" i="87"/>
  <c r="AV164" i="87"/>
  <c r="BO164" i="87"/>
  <c r="AQ106" i="87"/>
  <c r="AR108" i="87"/>
  <c r="AD106" i="87"/>
  <c r="E107" i="87"/>
  <c r="CR108" i="87"/>
  <c r="CD107" i="87"/>
  <c r="H109" i="87"/>
  <c r="AW106" i="87"/>
  <c r="L107" i="87"/>
  <c r="BH107" i="87"/>
  <c r="K108" i="87"/>
  <c r="AQ108" i="87"/>
  <c r="CM108" i="87"/>
  <c r="V109" i="87"/>
  <c r="BR109" i="87"/>
  <c r="BH106" i="87"/>
  <c r="K107" i="87"/>
  <c r="BG107" i="87"/>
  <c r="CM107" i="87"/>
  <c r="V108" i="87"/>
  <c r="AL108" i="87"/>
  <c r="BB108" i="87"/>
  <c r="BR108" i="87"/>
  <c r="CH108" i="87"/>
  <c r="CX108" i="87"/>
  <c r="Q109" i="87"/>
  <c r="AG109" i="87"/>
  <c r="AW109" i="87"/>
  <c r="CC109" i="87"/>
  <c r="BR107" i="87"/>
  <c r="BW106" i="87"/>
  <c r="CP106" i="87"/>
  <c r="AY106" i="87"/>
  <c r="AP106" i="87"/>
  <c r="BC106" i="87"/>
  <c r="CS106" i="87"/>
  <c r="CS109" i="87"/>
  <c r="F107" i="87"/>
  <c r="CS107" i="87"/>
  <c r="AL106" i="87"/>
  <c r="K106" i="87"/>
  <c r="BM108" i="87"/>
  <c r="CH106" i="87"/>
  <c r="L108" i="87"/>
  <c r="AM109" i="87"/>
  <c r="CM106" i="87"/>
  <c r="Q108" i="87"/>
  <c r="AR109" i="87"/>
  <c r="N106" i="87"/>
  <c r="BZ106" i="87"/>
  <c r="AO107" i="87"/>
  <c r="D108" i="87"/>
  <c r="BP108" i="87"/>
  <c r="AE109" i="87"/>
  <c r="CQ109" i="87"/>
  <c r="AI106" i="87"/>
  <c r="CU106" i="87"/>
  <c r="BJ107" i="87"/>
  <c r="Y108" i="87"/>
  <c r="CK108" i="87"/>
  <c r="AZ109" i="87"/>
  <c r="AH106" i="87"/>
  <c r="BN106" i="87"/>
  <c r="CT106" i="87"/>
  <c r="AC107" i="87"/>
  <c r="BI107" i="87"/>
  <c r="CO107" i="87"/>
  <c r="X108" i="87"/>
  <c r="BD108" i="87"/>
  <c r="CJ108" i="87"/>
  <c r="AA109" i="87"/>
  <c r="BG109" i="87"/>
  <c r="CM109" i="87"/>
  <c r="O106" i="87"/>
  <c r="AU106" i="87"/>
  <c r="CA106" i="87"/>
  <c r="J107" i="87"/>
  <c r="AP107" i="87"/>
  <c r="BV107" i="87"/>
  <c r="E108" i="87"/>
  <c r="AK108" i="87"/>
  <c r="BQ108" i="87"/>
  <c r="CW108" i="87"/>
  <c r="AF109" i="87"/>
  <c r="BL109" i="87"/>
  <c r="CR109" i="87"/>
  <c r="M106" i="87"/>
  <c r="AC106" i="87"/>
  <c r="AS106" i="87"/>
  <c r="BI106" i="87"/>
  <c r="BY106" i="87"/>
  <c r="CO106" i="87"/>
  <c r="H107" i="87"/>
  <c r="X107" i="87"/>
  <c r="AN107" i="87"/>
  <c r="BD107" i="87"/>
  <c r="BT107" i="87"/>
  <c r="CJ107" i="87"/>
  <c r="G108" i="87"/>
  <c r="W108" i="87"/>
  <c r="AM108" i="87"/>
  <c r="BC108" i="87"/>
  <c r="BS108" i="87"/>
  <c r="CI108" i="87"/>
  <c r="CY108" i="87"/>
  <c r="R109" i="87"/>
  <c r="AH109" i="87"/>
  <c r="AX109" i="87"/>
  <c r="BN109" i="87"/>
  <c r="CD109" i="87"/>
  <c r="CT109" i="87"/>
  <c r="H106" i="87"/>
  <c r="X106" i="87"/>
  <c r="AN106" i="87"/>
  <c r="BD106" i="87"/>
  <c r="BT106" i="87"/>
  <c r="CJ106" i="87"/>
  <c r="G107" i="87"/>
  <c r="W107" i="87"/>
  <c r="AM107" i="87"/>
  <c r="BC107" i="87"/>
  <c r="BS107" i="87"/>
  <c r="CI107" i="87"/>
  <c r="CY107" i="87"/>
  <c r="R108" i="87"/>
  <c r="AH108" i="87"/>
  <c r="AX108" i="87"/>
  <c r="BN108" i="87"/>
  <c r="CD108" i="87"/>
  <c r="CT108" i="87"/>
  <c r="M109" i="87"/>
  <c r="AC109" i="87"/>
  <c r="AS109" i="87"/>
  <c r="BI109" i="87"/>
  <c r="BY109" i="87"/>
  <c r="CO109" i="87"/>
  <c r="G167" i="87"/>
  <c r="BL165" i="87"/>
  <c r="AP164" i="87"/>
  <c r="BE164" i="87"/>
  <c r="AP166" i="87"/>
  <c r="T167" i="87"/>
  <c r="CX106" i="87"/>
  <c r="F106" i="87"/>
  <c r="BH108" i="87"/>
  <c r="BM107" i="87"/>
  <c r="AB109" i="87"/>
  <c r="Q107" i="87"/>
  <c r="BS109" i="87"/>
  <c r="V107" i="87"/>
  <c r="AW108" i="87"/>
  <c r="BX109" i="87"/>
  <c r="BE107" i="87"/>
  <c r="T108" i="87"/>
  <c r="CF108" i="87"/>
  <c r="AU109" i="87"/>
  <c r="N107" i="87"/>
  <c r="BZ107" i="87"/>
  <c r="AO108" i="87"/>
  <c r="D109" i="87"/>
  <c r="BP109" i="87"/>
  <c r="J106" i="87"/>
  <c r="BV106" i="87"/>
  <c r="AK107" i="87"/>
  <c r="BQ107" i="87"/>
  <c r="CW107" i="87"/>
  <c r="AF108" i="87"/>
  <c r="BL108" i="87"/>
  <c r="AI109" i="87"/>
  <c r="BO109" i="87"/>
  <c r="CU109" i="87"/>
  <c r="W106" i="87"/>
  <c r="CI106" i="87"/>
  <c r="R107" i="87"/>
  <c r="AX107" i="87"/>
  <c r="M108" i="87"/>
  <c r="AS108" i="87"/>
  <c r="BY108" i="87"/>
  <c r="AN109" i="87"/>
  <c r="BT109" i="87"/>
  <c r="Q106" i="87"/>
  <c r="AG106" i="87"/>
  <c r="BM106" i="87"/>
  <c r="CC106" i="87"/>
  <c r="AB107" i="87"/>
  <c r="AR107" i="87"/>
  <c r="BX107" i="87"/>
  <c r="CN107" i="87"/>
  <c r="AA108" i="87"/>
  <c r="BG108" i="87"/>
  <c r="BW108" i="87"/>
  <c r="F109" i="87"/>
  <c r="AL109" i="87"/>
  <c r="BB109" i="87"/>
  <c r="CH109" i="87"/>
  <c r="CX109" i="87"/>
  <c r="L106" i="87"/>
  <c r="AB106" i="87"/>
  <c r="AR106" i="87"/>
  <c r="BX106" i="87"/>
  <c r="CN106" i="87"/>
  <c r="AA107" i="87"/>
  <c r="AQ107" i="87"/>
  <c r="BW107" i="87"/>
  <c r="F108" i="87"/>
  <c r="BM109" i="87"/>
  <c r="BH109" i="87"/>
  <c r="BC109" i="87"/>
  <c r="AG107" i="87"/>
  <c r="CI109" i="87"/>
  <c r="CX107" i="87"/>
  <c r="BB106" i="87"/>
  <c r="CC107" i="87"/>
  <c r="G109" i="87"/>
  <c r="BG106" i="87"/>
  <c r="CH107" i="87"/>
  <c r="L109" i="87"/>
  <c r="BJ106" i="87"/>
  <c r="Y107" i="87"/>
  <c r="CK107" i="87"/>
  <c r="AZ108" i="87"/>
  <c r="O109" i="87"/>
  <c r="CA109" i="87"/>
  <c r="S106" i="87"/>
  <c r="CE106" i="87"/>
  <c r="AT107" i="87"/>
  <c r="I108" i="87"/>
  <c r="BU108" i="87"/>
  <c r="AJ109" i="87"/>
  <c r="CV109" i="87"/>
  <c r="Z106" i="87"/>
  <c r="BF106" i="87"/>
  <c r="CL106" i="87"/>
  <c r="U107" i="87"/>
  <c r="BA107" i="87"/>
  <c r="CG107" i="87"/>
  <c r="P108" i="87"/>
  <c r="AV108" i="87"/>
  <c r="CB108" i="87"/>
  <c r="S109" i="87"/>
  <c r="AY109" i="87"/>
  <c r="CE109" i="87"/>
  <c r="G106" i="87"/>
  <c r="AM106" i="87"/>
  <c r="BS106" i="87"/>
  <c r="CY106" i="87"/>
  <c r="AH107" i="87"/>
  <c r="BN107" i="87"/>
  <c r="CT107" i="87"/>
  <c r="AC108" i="87"/>
  <c r="BI108" i="87"/>
  <c r="CO108" i="87"/>
  <c r="X109" i="87"/>
  <c r="BD109" i="87"/>
  <c r="CJ109" i="87"/>
  <c r="I106" i="87"/>
  <c r="Y106" i="87"/>
  <c r="AO106" i="87"/>
  <c r="BE106" i="87"/>
  <c r="BU106" i="87"/>
  <c r="CK106" i="87"/>
  <c r="D107" i="87"/>
  <c r="T107" i="87"/>
  <c r="AJ107" i="87"/>
  <c r="AZ107" i="87"/>
  <c r="BP107" i="87"/>
  <c r="CF107" i="87"/>
  <c r="CV107" i="87"/>
  <c r="S108" i="87"/>
  <c r="AI108" i="87"/>
  <c r="AY108" i="87"/>
  <c r="BO108" i="87"/>
  <c r="CE108" i="87"/>
  <c r="CU108" i="87"/>
  <c r="N109" i="87"/>
  <c r="AD109" i="87"/>
  <c r="AT109" i="87"/>
  <c r="BJ109" i="87"/>
  <c r="BZ109" i="87"/>
  <c r="CP109" i="87"/>
  <c r="D106" i="87"/>
  <c r="T106" i="87"/>
  <c r="AJ106" i="87"/>
  <c r="AZ106" i="87"/>
  <c r="BP106" i="87"/>
  <c r="CF106" i="87"/>
  <c r="CV106" i="87"/>
  <c r="S107" i="87"/>
  <c r="AI107" i="87"/>
  <c r="AY107" i="87"/>
  <c r="BO107" i="87"/>
  <c r="CE107" i="87"/>
  <c r="CU107" i="87"/>
  <c r="N108" i="87"/>
  <c r="AD108" i="87"/>
  <c r="AT108" i="87"/>
  <c r="BJ108" i="87"/>
  <c r="BZ108" i="87"/>
  <c r="CP108" i="87"/>
  <c r="I109" i="87"/>
  <c r="Y109" i="87"/>
  <c r="AO109" i="87"/>
  <c r="BE109" i="87"/>
  <c r="BU109" i="87"/>
  <c r="CA165" i="87"/>
  <c r="AK166" i="87"/>
  <c r="CP167" i="87"/>
  <c r="H165" i="87"/>
  <c r="BH166" i="87"/>
  <c r="CE166" i="87"/>
  <c r="CW164" i="87"/>
  <c r="BB167" i="87"/>
  <c r="I165" i="87"/>
  <c r="BK167" i="87"/>
  <c r="J164" i="87"/>
  <c r="AK165" i="87"/>
  <c r="BL166" i="87"/>
  <c r="CU167" i="87"/>
  <c r="Y164" i="87"/>
  <c r="AZ165" i="87"/>
  <c r="CA166" i="87"/>
  <c r="AF164" i="87"/>
  <c r="CR164" i="87"/>
  <c r="BK165" i="87"/>
  <c r="Z166" i="87"/>
  <c r="CL166" i="87"/>
  <c r="BA167" i="87"/>
  <c r="AU164" i="87"/>
  <c r="AD165" i="87"/>
  <c r="M166" i="87"/>
  <c r="CW166" i="87"/>
  <c r="CF167" i="87"/>
  <c r="AD167" i="87"/>
  <c r="CY167" i="87"/>
  <c r="AG165" i="87"/>
  <c r="BD165" i="87"/>
  <c r="AK164" i="87"/>
  <c r="CM166" i="87"/>
  <c r="AT164" i="87"/>
  <c r="CV166" i="87"/>
  <c r="E165" i="87"/>
  <c r="AF166" i="87"/>
  <c r="BO167" i="87"/>
  <c r="T165" i="87"/>
  <c r="AU166" i="87"/>
  <c r="BV167" i="87"/>
  <c r="P164" i="87"/>
  <c r="CB164" i="87"/>
  <c r="AU165" i="87"/>
  <c r="J166" i="87"/>
  <c r="BV166" i="87"/>
  <c r="AK167" i="87"/>
  <c r="CW167" i="87"/>
  <c r="AE164" i="87"/>
  <c r="J165" i="87"/>
  <c r="CP165" i="87"/>
  <c r="BY166" i="87"/>
  <c r="BL167" i="87"/>
  <c r="AR166" i="87"/>
  <c r="AW165" i="87"/>
  <c r="F164" i="87"/>
  <c r="AC164" i="87"/>
  <c r="AA166" i="87"/>
  <c r="AJ166" i="87"/>
  <c r="BV164" i="87"/>
  <c r="CW165" i="87"/>
  <c r="AI167" i="87"/>
  <c r="CK164" i="87"/>
  <c r="O166" i="87"/>
  <c r="AP167" i="87"/>
  <c r="BL164" i="87"/>
  <c r="AE165" i="87"/>
  <c r="CQ165" i="87"/>
  <c r="BF166" i="87"/>
  <c r="U167" i="87"/>
  <c r="CG167" i="87"/>
  <c r="O164" i="87"/>
  <c r="CI164" i="87"/>
  <c r="BV165" i="87"/>
  <c r="BE166" i="87"/>
  <c r="AN167" i="87"/>
  <c r="BY164" i="87"/>
  <c r="BO166" i="87"/>
  <c r="CC165" i="87"/>
  <c r="CH164" i="87"/>
  <c r="AM167" i="87"/>
  <c r="AS164" i="87"/>
  <c r="CU166" i="87"/>
  <c r="CX164" i="87"/>
  <c r="AB166" i="87"/>
  <c r="BC167" i="87"/>
  <c r="X165" i="87"/>
  <c r="AY166" i="87"/>
  <c r="BZ167" i="87"/>
  <c r="U164" i="87"/>
  <c r="CG164" i="87"/>
  <c r="AV165" i="87"/>
  <c r="K166" i="87"/>
  <c r="BW166" i="87"/>
  <c r="AL167" i="87"/>
  <c r="CX167" i="87"/>
  <c r="AD164" i="87"/>
  <c r="CP164" i="87"/>
  <c r="BE165" i="87"/>
  <c r="T166" i="87"/>
  <c r="CF166" i="87"/>
  <c r="AU167" i="87"/>
  <c r="AH164" i="87"/>
  <c r="BN164" i="87"/>
  <c r="CT164" i="87"/>
  <c r="AC165" i="87"/>
  <c r="BI165" i="87"/>
  <c r="CO165" i="87"/>
  <c r="X166" i="87"/>
  <c r="BD166" i="87"/>
  <c r="CJ166" i="87"/>
  <c r="AA167" i="87"/>
  <c r="BG167" i="87"/>
  <c r="CM167" i="87"/>
  <c r="Q164" i="87"/>
  <c r="AW164" i="87"/>
  <c r="CC164" i="87"/>
  <c r="L165" i="87"/>
  <c r="AR165" i="87"/>
  <c r="BX165" i="87"/>
  <c r="G166" i="87"/>
  <c r="AM166" i="87"/>
  <c r="BS166" i="87"/>
  <c r="CY166" i="87"/>
  <c r="AH167" i="87"/>
  <c r="BN167" i="87"/>
  <c r="CT167" i="87"/>
  <c r="L164" i="87"/>
  <c r="AB164" i="87"/>
  <c r="AR164" i="87"/>
  <c r="BH164" i="87"/>
  <c r="BX164" i="87"/>
  <c r="CN164" i="87"/>
  <c r="K165" i="87"/>
  <c r="AA165" i="87"/>
  <c r="AQ165" i="87"/>
  <c r="BG165" i="87"/>
  <c r="BW165" i="87"/>
  <c r="CM165" i="87"/>
  <c r="F166" i="87"/>
  <c r="V166" i="87"/>
  <c r="AL166" i="87"/>
  <c r="BB166" i="87"/>
  <c r="BR166" i="87"/>
  <c r="CH166" i="87"/>
  <c r="CX166" i="87"/>
  <c r="Q167" i="87"/>
  <c r="AG167" i="87"/>
  <c r="AW167" i="87"/>
  <c r="BM167" i="87"/>
  <c r="CC167" i="87"/>
  <c r="CS167" i="87"/>
  <c r="K164" i="87"/>
  <c r="AA164" i="87"/>
  <c r="AQ164" i="87"/>
  <c r="BK164" i="87"/>
  <c r="CE164" i="87"/>
  <c r="CY164" i="87"/>
  <c r="Z165" i="87"/>
  <c r="AT165" i="87"/>
  <c r="BN165" i="87"/>
  <c r="CL165" i="87"/>
  <c r="I166" i="87"/>
  <c r="AC166" i="87"/>
  <c r="BA166" i="87"/>
  <c r="BU166" i="87"/>
  <c r="CO166" i="87"/>
  <c r="P167" i="87"/>
  <c r="AJ167" i="87"/>
  <c r="BD167" i="87"/>
  <c r="CB167" i="87"/>
  <c r="CV167" i="87"/>
  <c r="BS167" i="87"/>
  <c r="AN165" i="87"/>
  <c r="BB164" i="87"/>
  <c r="V164" i="87"/>
  <c r="BX166" i="87"/>
  <c r="AI166" i="87"/>
  <c r="BR164" i="87"/>
  <c r="CS165" i="87"/>
  <c r="W167" i="87"/>
  <c r="CO164" i="87"/>
  <c r="S166" i="87"/>
  <c r="AT167" i="87"/>
  <c r="E164" i="87"/>
  <c r="BQ164" i="87"/>
  <c r="AF165" i="87"/>
  <c r="CR165" i="87"/>
  <c r="BG166" i="87"/>
  <c r="V167" i="87"/>
  <c r="CH167" i="87"/>
  <c r="N164" i="87"/>
  <c r="BZ164" i="87"/>
  <c r="AO165" i="87"/>
  <c r="D166" i="87"/>
  <c r="BP166" i="87"/>
  <c r="AE167" i="87"/>
  <c r="CQ167" i="87"/>
  <c r="Z164" i="87"/>
  <c r="BF164" i="87"/>
  <c r="CL164" i="87"/>
  <c r="U165" i="87"/>
  <c r="BA165" i="87"/>
  <c r="CG165" i="87"/>
  <c r="P166" i="87"/>
  <c r="AV166" i="87"/>
  <c r="CB166" i="87"/>
  <c r="S167" i="87"/>
  <c r="AY167" i="87"/>
  <c r="CE167" i="87"/>
  <c r="I164" i="87"/>
  <c r="AO164" i="87"/>
  <c r="BU164" i="87"/>
  <c r="D165" i="87"/>
  <c r="AJ165" i="87"/>
  <c r="BP165" i="87"/>
  <c r="CV165" i="87"/>
  <c r="AE166" i="87"/>
  <c r="BK166" i="87"/>
  <c r="CQ166" i="87"/>
  <c r="Z167" i="87"/>
  <c r="BF167" i="87"/>
  <c r="CL167" i="87"/>
  <c r="H164" i="87"/>
  <c r="X164" i="87"/>
  <c r="AN164" i="87"/>
  <c r="BD164" i="87"/>
  <c r="BT164" i="87"/>
  <c r="CJ164" i="87"/>
  <c r="G165" i="87"/>
  <c r="W165" i="87"/>
  <c r="AM165" i="87"/>
  <c r="BC165" i="87"/>
  <c r="BS165" i="87"/>
  <c r="CI165" i="87"/>
  <c r="CY165" i="87"/>
  <c r="R166" i="87"/>
  <c r="AH166" i="87"/>
  <c r="AX166" i="87"/>
  <c r="BN166" i="87"/>
  <c r="CD166" i="87"/>
  <c r="CT166" i="87"/>
  <c r="M167" i="87"/>
  <c r="AC167" i="87"/>
  <c r="AS167" i="87"/>
  <c r="BI167" i="87"/>
  <c r="BY167" i="87"/>
  <c r="CO167" i="87"/>
  <c r="G164" i="87"/>
  <c r="W164" i="87"/>
  <c r="AM164" i="87"/>
  <c r="BC164" i="87"/>
  <c r="CA164" i="87"/>
  <c r="CU164" i="87"/>
  <c r="R165" i="87"/>
  <c r="AP165" i="87"/>
  <c r="BJ165" i="87"/>
  <c r="CD165" i="87"/>
  <c r="E166" i="87"/>
  <c r="Y166" i="87"/>
  <c r="AS166" i="87"/>
  <c r="BQ166" i="87"/>
  <c r="CK166" i="87"/>
  <c r="H167" i="87"/>
  <c r="AF167" i="87"/>
  <c r="AZ167" i="87"/>
  <c r="BT167" i="87"/>
  <c r="CR167" i="87"/>
  <c r="Q165" i="87"/>
  <c r="M164" i="87"/>
  <c r="L166" i="87"/>
  <c r="BT165" i="87"/>
  <c r="AL164" i="87"/>
  <c r="BM165" i="87"/>
  <c r="CN166" i="87"/>
  <c r="BI164" i="87"/>
  <c r="CJ165" i="87"/>
  <c r="N167" i="87"/>
  <c r="BA164" i="87"/>
  <c r="P165" i="87"/>
  <c r="CB165" i="87"/>
  <c r="AQ166" i="87"/>
  <c r="F167" i="87"/>
  <c r="BR167" i="87"/>
  <c r="BJ164" i="87"/>
  <c r="Y165" i="87"/>
  <c r="CK165" i="87"/>
  <c r="AZ166" i="87"/>
  <c r="O167" i="87"/>
  <c r="CA167" i="87"/>
  <c r="R164" i="87"/>
  <c r="AX164" i="87"/>
  <c r="CD164" i="87"/>
  <c r="M165" i="87"/>
  <c r="AS165" i="87"/>
  <c r="BY165" i="87"/>
  <c r="H166" i="87"/>
  <c r="AN166" i="87"/>
  <c r="BT166" i="87"/>
  <c r="K167" i="87"/>
  <c r="AQ167" i="87"/>
  <c r="BW167" i="87"/>
  <c r="AG164" i="87"/>
  <c r="BM164" i="87"/>
  <c r="CS164" i="87"/>
  <c r="AB165" i="87"/>
  <c r="BH165" i="87"/>
  <c r="CN165" i="87"/>
  <c r="W166" i="87"/>
  <c r="BC166" i="87"/>
  <c r="CI166" i="87"/>
  <c r="R167" i="87"/>
  <c r="AX167" i="87"/>
  <c r="CD167" i="87"/>
  <c r="D164" i="87"/>
  <c r="T164" i="87"/>
  <c r="AJ164" i="87"/>
  <c r="AZ164" i="87"/>
  <c r="BP164" i="87"/>
  <c r="CF164" i="87"/>
  <c r="CV164" i="87"/>
  <c r="S165" i="87"/>
  <c r="AI165" i="87"/>
  <c r="AY165" i="87"/>
  <c r="BO165" i="87"/>
  <c r="CE165" i="87"/>
  <c r="CU165" i="87"/>
  <c r="N166" i="87"/>
  <c r="AD166" i="87"/>
  <c r="AT166" i="87"/>
  <c r="BJ166" i="87"/>
  <c r="BZ166" i="87"/>
  <c r="CP166" i="87"/>
  <c r="I167" i="87"/>
  <c r="Y167" i="87"/>
  <c r="AO167" i="87"/>
  <c r="BE167" i="87"/>
  <c r="BU167" i="87"/>
  <c r="CK167" i="87"/>
  <c r="S164" i="87"/>
  <c r="AI164" i="87"/>
  <c r="AY164" i="87"/>
  <c r="BS164" i="87"/>
  <c r="CQ164" i="87"/>
  <c r="N165" i="87"/>
  <c r="AH165" i="87"/>
  <c r="BF165" i="87"/>
  <c r="BZ165" i="87"/>
  <c r="CT165" i="87"/>
  <c r="U166" i="87"/>
  <c r="AO166" i="87"/>
  <c r="BI166" i="87"/>
  <c r="CG166" i="87"/>
  <c r="D167" i="87"/>
  <c r="X167" i="87"/>
  <c r="AV167" i="87"/>
  <c r="BP167" i="87"/>
  <c r="CJ167" i="87"/>
  <c r="BG164" i="87"/>
  <c r="BW164" i="87"/>
  <c r="CM164" i="87"/>
  <c r="F165" i="87"/>
  <c r="V165" i="87"/>
  <c r="AL165" i="87"/>
  <c r="BB165" i="87"/>
  <c r="BR165" i="87"/>
  <c r="CH165" i="87"/>
  <c r="CX165" i="87"/>
  <c r="Q166" i="87"/>
  <c r="AG166" i="87"/>
  <c r="AW166" i="87"/>
  <c r="BM166" i="87"/>
  <c r="CC166" i="87"/>
  <c r="CS166" i="87"/>
  <c r="L167" i="87"/>
  <c r="AB167" i="87"/>
  <c r="AR167" i="87"/>
  <c r="BH167" i="87"/>
  <c r="BX167" i="87"/>
  <c r="CX66" i="87"/>
  <c r="CT66" i="87"/>
  <c r="CP66" i="87"/>
  <c r="CL66" i="87"/>
  <c r="CH66" i="87"/>
  <c r="CD66" i="87"/>
  <c r="BZ66" i="87"/>
  <c r="BV66" i="87"/>
  <c r="BR66" i="87"/>
  <c r="BN66" i="87"/>
  <c r="BJ66" i="87"/>
  <c r="BF66" i="87"/>
  <c r="BB66" i="87"/>
  <c r="AX66" i="87"/>
  <c r="AT66" i="87"/>
  <c r="AP66" i="87"/>
  <c r="AL66" i="87"/>
  <c r="AH66" i="87"/>
  <c r="AD66" i="87"/>
  <c r="Z66" i="87"/>
  <c r="V66" i="87"/>
  <c r="R66" i="87"/>
  <c r="N66" i="87"/>
  <c r="J66" i="87"/>
  <c r="F66" i="87"/>
  <c r="CY65" i="87"/>
  <c r="CU65" i="87"/>
  <c r="CQ65" i="87"/>
  <c r="CM65" i="87"/>
  <c r="CI65" i="87"/>
  <c r="CE65" i="87"/>
  <c r="CA65" i="87"/>
  <c r="BW65" i="87"/>
  <c r="BS65" i="87"/>
  <c r="BO65" i="87"/>
  <c r="BK65" i="87"/>
  <c r="BG65" i="87"/>
  <c r="BC65" i="87"/>
  <c r="AY65" i="87"/>
  <c r="AU65" i="87"/>
  <c r="AQ65" i="87"/>
  <c r="AM65" i="87"/>
  <c r="AI65" i="87"/>
  <c r="AE65" i="87"/>
  <c r="AA65" i="87"/>
  <c r="W65" i="87"/>
  <c r="S65" i="87"/>
  <c r="O65" i="87"/>
  <c r="K65" i="87"/>
  <c r="G65" i="87"/>
  <c r="CV64" i="87"/>
  <c r="CR64" i="87"/>
  <c r="CN64" i="87"/>
  <c r="CJ64" i="87"/>
  <c r="CF64" i="87"/>
  <c r="CB64" i="87"/>
  <c r="BX64" i="87"/>
  <c r="BT64" i="87"/>
  <c r="BP64" i="87"/>
  <c r="BL64" i="87"/>
  <c r="BH64" i="87"/>
  <c r="BD64" i="87"/>
  <c r="AZ64" i="87"/>
  <c r="AV64" i="87"/>
  <c r="AR64" i="87"/>
  <c r="AN64" i="87"/>
  <c r="AJ64" i="87"/>
  <c r="AF64" i="87"/>
  <c r="AB64" i="87"/>
  <c r="X64" i="87"/>
  <c r="T64" i="87"/>
  <c r="P64" i="87"/>
  <c r="L64" i="87"/>
  <c r="H64" i="87"/>
  <c r="CY66" i="87"/>
  <c r="CU66" i="87"/>
  <c r="CQ66" i="87"/>
  <c r="CM66" i="87"/>
  <c r="CI66" i="87"/>
  <c r="CE66" i="87"/>
  <c r="CA66" i="87"/>
  <c r="BW66" i="87"/>
  <c r="BS66" i="87"/>
  <c r="BO66" i="87"/>
  <c r="BK66" i="87"/>
  <c r="BG66" i="87"/>
  <c r="BC66" i="87"/>
  <c r="AY66" i="87"/>
  <c r="AU66" i="87"/>
  <c r="AQ66" i="87"/>
  <c r="AM66" i="87"/>
  <c r="AI66" i="87"/>
  <c r="AE66" i="87"/>
  <c r="AA66" i="87"/>
  <c r="W66" i="87"/>
  <c r="S66" i="87"/>
  <c r="O66" i="87"/>
  <c r="K66" i="87"/>
  <c r="G66" i="87"/>
  <c r="CV65" i="87"/>
  <c r="CR65" i="87"/>
  <c r="CN65" i="87"/>
  <c r="CJ65" i="87"/>
  <c r="CF65" i="87"/>
  <c r="CB65" i="87"/>
  <c r="BX65" i="87"/>
  <c r="BT65" i="87"/>
  <c r="BP65" i="87"/>
  <c r="BL65" i="87"/>
  <c r="BH65" i="87"/>
  <c r="BD65" i="87"/>
  <c r="AZ65" i="87"/>
  <c r="AV65" i="87"/>
  <c r="AR65" i="87"/>
  <c r="AN65" i="87"/>
  <c r="AJ65" i="87"/>
  <c r="AF65" i="87"/>
  <c r="AB65" i="87"/>
  <c r="X65" i="87"/>
  <c r="T65" i="87"/>
  <c r="P65" i="87"/>
  <c r="L65" i="87"/>
  <c r="H65" i="87"/>
  <c r="D65" i="87"/>
  <c r="CW64" i="87"/>
  <c r="CS64" i="87"/>
  <c r="CO64" i="87"/>
  <c r="CK64" i="87"/>
  <c r="CG64" i="87"/>
  <c r="CC64" i="87"/>
  <c r="BY64" i="87"/>
  <c r="BU64" i="87"/>
  <c r="BQ64" i="87"/>
  <c r="BM64" i="87"/>
  <c r="BI64" i="87"/>
  <c r="BE64" i="87"/>
  <c r="BA64" i="87"/>
  <c r="AW64" i="87"/>
  <c r="AS64" i="87"/>
  <c r="AO64" i="87"/>
  <c r="AK64" i="87"/>
  <c r="AG64" i="87"/>
  <c r="AC64" i="87"/>
  <c r="Y64" i="87"/>
  <c r="U64" i="87"/>
  <c r="Q64" i="87"/>
  <c r="M64" i="87"/>
  <c r="I64" i="87"/>
  <c r="E64" i="87"/>
  <c r="CV66" i="87"/>
  <c r="CN66" i="87"/>
  <c r="CF66" i="87"/>
  <c r="BX66" i="87"/>
  <c r="BP66" i="87"/>
  <c r="BH66" i="87"/>
  <c r="AZ66" i="87"/>
  <c r="AR66" i="87"/>
  <c r="AJ66" i="87"/>
  <c r="AB66" i="87"/>
  <c r="T66" i="87"/>
  <c r="L66" i="87"/>
  <c r="D66" i="87"/>
  <c r="CS65" i="87"/>
  <c r="CK65" i="87"/>
  <c r="CC65" i="87"/>
  <c r="BU65" i="87"/>
  <c r="BM65" i="87"/>
  <c r="BE65" i="87"/>
  <c r="AW65" i="87"/>
  <c r="AO65" i="87"/>
  <c r="AG65" i="87"/>
  <c r="Y65" i="87"/>
  <c r="Q65" i="87"/>
  <c r="I65" i="87"/>
  <c r="CX64" i="87"/>
  <c r="CP64" i="87"/>
  <c r="CH64" i="87"/>
  <c r="BZ64" i="87"/>
  <c r="BR64" i="87"/>
  <c r="BJ64" i="87"/>
  <c r="BB64" i="87"/>
  <c r="AT64" i="87"/>
  <c r="AL64" i="87"/>
  <c r="AD64" i="87"/>
  <c r="V64" i="87"/>
  <c r="N64" i="87"/>
  <c r="F64" i="87"/>
  <c r="CX63" i="87"/>
  <c r="CT63" i="87"/>
  <c r="CP63" i="87"/>
  <c r="CL63" i="87"/>
  <c r="CH63" i="87"/>
  <c r="CD63" i="87"/>
  <c r="BZ63" i="87"/>
  <c r="BV63" i="87"/>
  <c r="BR63" i="87"/>
  <c r="BN63" i="87"/>
  <c r="BJ63" i="87"/>
  <c r="BF63" i="87"/>
  <c r="BB63" i="87"/>
  <c r="AX63" i="87"/>
  <c r="AT63" i="87"/>
  <c r="AP63" i="87"/>
  <c r="AL63" i="87"/>
  <c r="AH63" i="87"/>
  <c r="AD63" i="87"/>
  <c r="Z63" i="87"/>
  <c r="V63" i="87"/>
  <c r="R63" i="87"/>
  <c r="N63" i="87"/>
  <c r="J63" i="87"/>
  <c r="F63" i="87"/>
  <c r="CS66" i="87"/>
  <c r="CK66" i="87"/>
  <c r="CC66" i="87"/>
  <c r="BU66" i="87"/>
  <c r="BM66" i="87"/>
  <c r="BE66" i="87"/>
  <c r="AW66" i="87"/>
  <c r="AO66" i="87"/>
  <c r="AG66" i="87"/>
  <c r="Y66" i="87"/>
  <c r="Q66" i="87"/>
  <c r="I66" i="87"/>
  <c r="CX65" i="87"/>
  <c r="CP65" i="87"/>
  <c r="CH65" i="87"/>
  <c r="BZ65" i="87"/>
  <c r="BR65" i="87"/>
  <c r="BJ65" i="87"/>
  <c r="BB65" i="87"/>
  <c r="AT65" i="87"/>
  <c r="AL65" i="87"/>
  <c r="AD65" i="87"/>
  <c r="V65" i="87"/>
  <c r="N65" i="87"/>
  <c r="F65" i="87"/>
  <c r="CU64" i="87"/>
  <c r="CM64" i="87"/>
  <c r="CE64" i="87"/>
  <c r="BW64" i="87"/>
  <c r="BO64" i="87"/>
  <c r="BG64" i="87"/>
  <c r="AY64" i="87"/>
  <c r="AQ64" i="87"/>
  <c r="AI64" i="87"/>
  <c r="AA64" i="87"/>
  <c r="S64" i="87"/>
  <c r="K64" i="87"/>
  <c r="D64" i="87"/>
  <c r="CW63" i="87"/>
  <c r="CS63" i="87"/>
  <c r="CO63" i="87"/>
  <c r="CK63" i="87"/>
  <c r="CG63" i="87"/>
  <c r="CC63" i="87"/>
  <c r="BY63" i="87"/>
  <c r="BU63" i="87"/>
  <c r="BQ63" i="87"/>
  <c r="BM63" i="87"/>
  <c r="BI63" i="87"/>
  <c r="BE63" i="87"/>
  <c r="BA63" i="87"/>
  <c r="AW63" i="87"/>
  <c r="AS63" i="87"/>
  <c r="AO63" i="87"/>
  <c r="AK63" i="87"/>
  <c r="AG63" i="87"/>
  <c r="AC63" i="87"/>
  <c r="Y63" i="87"/>
  <c r="U63" i="87"/>
  <c r="Q63" i="87"/>
  <c r="M63" i="87"/>
  <c r="I63" i="87"/>
  <c r="E63" i="87"/>
  <c r="CW66" i="87"/>
  <c r="CG66" i="87"/>
  <c r="BQ66" i="87"/>
  <c r="BA66" i="87"/>
  <c r="AK66" i="87"/>
  <c r="U66" i="87"/>
  <c r="E66" i="87"/>
  <c r="CL65" i="87"/>
  <c r="BV65" i="87"/>
  <c r="BF65" i="87"/>
  <c r="AP65" i="87"/>
  <c r="Z65" i="87"/>
  <c r="J65" i="87"/>
  <c r="CQ64" i="87"/>
  <c r="CA64" i="87"/>
  <c r="BK64" i="87"/>
  <c r="AU64" i="87"/>
  <c r="AE64" i="87"/>
  <c r="O64" i="87"/>
  <c r="CY63" i="87"/>
  <c r="CQ63" i="87"/>
  <c r="CI63" i="87"/>
  <c r="CA63" i="87"/>
  <c r="BS63" i="87"/>
  <c r="BK63" i="87"/>
  <c r="BC63" i="87"/>
  <c r="AU63" i="87"/>
  <c r="AM63" i="87"/>
  <c r="AE63" i="87"/>
  <c r="W63" i="87"/>
  <c r="O63" i="87"/>
  <c r="G63" i="87"/>
  <c r="BT66" i="87"/>
  <c r="AN66" i="87"/>
  <c r="H66" i="87"/>
  <c r="BY65" i="87"/>
  <c r="AS65" i="87"/>
  <c r="M65" i="87"/>
  <c r="CD64" i="87"/>
  <c r="AX64" i="87"/>
  <c r="R64" i="87"/>
  <c r="CR63" i="87"/>
  <c r="CJ63" i="87"/>
  <c r="CB63" i="87"/>
  <c r="BL63" i="87"/>
  <c r="BD63" i="87"/>
  <c r="AN63" i="87"/>
  <c r="X63" i="87"/>
  <c r="H63" i="87"/>
  <c r="AS66" i="87"/>
  <c r="CT65" i="87"/>
  <c r="AX65" i="87"/>
  <c r="R65" i="87"/>
  <c r="BS64" i="87"/>
  <c r="AM64" i="87"/>
  <c r="G64" i="87"/>
  <c r="CM63" i="87"/>
  <c r="BO63" i="87"/>
  <c r="AY63" i="87"/>
  <c r="AI63" i="87"/>
  <c r="S63" i="87"/>
  <c r="CR66" i="87"/>
  <c r="CB66" i="87"/>
  <c r="BL66" i="87"/>
  <c r="AV66" i="87"/>
  <c r="AF66" i="87"/>
  <c r="P66" i="87"/>
  <c r="CW65" i="87"/>
  <c r="CG65" i="87"/>
  <c r="BQ65" i="87"/>
  <c r="BA65" i="87"/>
  <c r="AK65" i="87"/>
  <c r="U65" i="87"/>
  <c r="E65" i="87"/>
  <c r="CL64" i="87"/>
  <c r="BV64" i="87"/>
  <c r="BF64" i="87"/>
  <c r="AP64" i="87"/>
  <c r="Z64" i="87"/>
  <c r="J64" i="87"/>
  <c r="CV63" i="87"/>
  <c r="CN63" i="87"/>
  <c r="CF63" i="87"/>
  <c r="BX63" i="87"/>
  <c r="BP63" i="87"/>
  <c r="BH63" i="87"/>
  <c r="AZ63" i="87"/>
  <c r="AR63" i="87"/>
  <c r="AJ63" i="87"/>
  <c r="AB63" i="87"/>
  <c r="T63" i="87"/>
  <c r="L63" i="87"/>
  <c r="D63" i="87"/>
  <c r="CJ66" i="87"/>
  <c r="BD66" i="87"/>
  <c r="X66" i="87"/>
  <c r="CO65" i="87"/>
  <c r="BI65" i="87"/>
  <c r="AC65" i="87"/>
  <c r="CT64" i="87"/>
  <c r="BN64" i="87"/>
  <c r="AH64" i="87"/>
  <c r="BT63" i="87"/>
  <c r="AV63" i="87"/>
  <c r="AF63" i="87"/>
  <c r="P63" i="87"/>
  <c r="CO66" i="87"/>
  <c r="BY66" i="87"/>
  <c r="BI66" i="87"/>
  <c r="AC66" i="87"/>
  <c r="M66" i="87"/>
  <c r="CD65" i="87"/>
  <c r="BN65" i="87"/>
  <c r="AH65" i="87"/>
  <c r="CY64" i="87"/>
  <c r="CI64" i="87"/>
  <c r="BC64" i="87"/>
  <c r="W64" i="87"/>
  <c r="CU63" i="87"/>
  <c r="CE63" i="87"/>
  <c r="BW63" i="87"/>
  <c r="BG63" i="87"/>
  <c r="AQ63" i="87"/>
  <c r="AA63" i="87"/>
  <c r="K63" i="87"/>
  <c r="CV143" i="87"/>
  <c r="CR143" i="87"/>
  <c r="CN143" i="87"/>
  <c r="CJ143" i="87"/>
  <c r="CF143" i="87"/>
  <c r="CB143" i="87"/>
  <c r="BX143" i="87"/>
  <c r="BT143" i="87"/>
  <c r="BP143" i="87"/>
  <c r="BL143" i="87"/>
  <c r="BH143" i="87"/>
  <c r="BD143" i="87"/>
  <c r="AZ143" i="87"/>
  <c r="AV143" i="87"/>
  <c r="AR143" i="87"/>
  <c r="AN143" i="87"/>
  <c r="AJ143" i="87"/>
  <c r="AF143" i="87"/>
  <c r="AB143" i="87"/>
  <c r="X143" i="87"/>
  <c r="T143" i="87"/>
  <c r="P143" i="87"/>
  <c r="L143" i="87"/>
  <c r="H143" i="87"/>
  <c r="D143" i="87"/>
  <c r="CW142" i="87"/>
  <c r="CS142" i="87"/>
  <c r="CO142" i="87"/>
  <c r="CK142" i="87"/>
  <c r="CG142" i="87"/>
  <c r="CC142" i="87"/>
  <c r="BY142" i="87"/>
  <c r="BU142" i="87"/>
  <c r="BQ142" i="87"/>
  <c r="BM142" i="87"/>
  <c r="BI142" i="87"/>
  <c r="BE142" i="87"/>
  <c r="BA142" i="87"/>
  <c r="AW142" i="87"/>
  <c r="AS142" i="87"/>
  <c r="AO142" i="87"/>
  <c r="AK142" i="87"/>
  <c r="AG142" i="87"/>
  <c r="AC142" i="87"/>
  <c r="Y142" i="87"/>
  <c r="U142" i="87"/>
  <c r="Q142" i="87"/>
  <c r="M142" i="87"/>
  <c r="I142" i="87"/>
  <c r="E142" i="87"/>
  <c r="CX141" i="87"/>
  <c r="CT141" i="87"/>
  <c r="CP141" i="87"/>
  <c r="CL141" i="87"/>
  <c r="CY143" i="87"/>
  <c r="CT143" i="87"/>
  <c r="CO143" i="87"/>
  <c r="CI143" i="87"/>
  <c r="CD143" i="87"/>
  <c r="BY143" i="87"/>
  <c r="BS143" i="87"/>
  <c r="BN143" i="87"/>
  <c r="BI143" i="87"/>
  <c r="BC143" i="87"/>
  <c r="AX143" i="87"/>
  <c r="AS143" i="87"/>
  <c r="AM143" i="87"/>
  <c r="AH143" i="87"/>
  <c r="AC143" i="87"/>
  <c r="W143" i="87"/>
  <c r="R143" i="87"/>
  <c r="M143" i="87"/>
  <c r="G143" i="87"/>
  <c r="CY142" i="87"/>
  <c r="CT142" i="87"/>
  <c r="CN142" i="87"/>
  <c r="CI142" i="87"/>
  <c r="CD142" i="87"/>
  <c r="BX142" i="87"/>
  <c r="BS142" i="87"/>
  <c r="BN142" i="87"/>
  <c r="BH142" i="87"/>
  <c r="BC142" i="87"/>
  <c r="AX142" i="87"/>
  <c r="AR142" i="87"/>
  <c r="AM142" i="87"/>
  <c r="AH142" i="87"/>
  <c r="AB142" i="87"/>
  <c r="W142" i="87"/>
  <c r="R142" i="87"/>
  <c r="L142" i="87"/>
  <c r="G142" i="87"/>
  <c r="CY141" i="87"/>
  <c r="CS141" i="87"/>
  <c r="CN141" i="87"/>
  <c r="CI141" i="87"/>
  <c r="CE141" i="87"/>
  <c r="CA141" i="87"/>
  <c r="BW141" i="87"/>
  <c r="BS141" i="87"/>
  <c r="BO141" i="87"/>
  <c r="BK141" i="87"/>
  <c r="BG141" i="87"/>
  <c r="BC141" i="87"/>
  <c r="AY141" i="87"/>
  <c r="AU141" i="87"/>
  <c r="AQ141" i="87"/>
  <c r="AM141" i="87"/>
  <c r="AI141" i="87"/>
  <c r="AE141" i="87"/>
  <c r="AA141" i="87"/>
  <c r="W141" i="87"/>
  <c r="S141" i="87"/>
  <c r="O141" i="87"/>
  <c r="K141" i="87"/>
  <c r="G141" i="87"/>
  <c r="CV140" i="87"/>
  <c r="CR140" i="87"/>
  <c r="CN140" i="87"/>
  <c r="CJ140" i="87"/>
  <c r="CF140" i="87"/>
  <c r="CB140" i="87"/>
  <c r="BX140" i="87"/>
  <c r="BT140" i="87"/>
  <c r="BP140" i="87"/>
  <c r="BL140" i="87"/>
  <c r="BH140" i="87"/>
  <c r="BD140" i="87"/>
  <c r="AZ140" i="87"/>
  <c r="AV140" i="87"/>
  <c r="AR140" i="87"/>
  <c r="AN140" i="87"/>
  <c r="AJ140" i="87"/>
  <c r="AF140" i="87"/>
  <c r="AB140" i="87"/>
  <c r="X140" i="87"/>
  <c r="T140" i="87"/>
  <c r="P140" i="87"/>
  <c r="L140" i="87"/>
  <c r="H140" i="87"/>
  <c r="D140" i="87"/>
  <c r="CU143" i="87"/>
  <c r="CP143" i="87"/>
  <c r="CK143" i="87"/>
  <c r="CE143" i="87"/>
  <c r="BZ143" i="87"/>
  <c r="BU143" i="87"/>
  <c r="BO143" i="87"/>
  <c r="BJ143" i="87"/>
  <c r="BE143" i="87"/>
  <c r="AY143" i="87"/>
  <c r="AT143" i="87"/>
  <c r="AO143" i="87"/>
  <c r="AI143" i="87"/>
  <c r="AD143" i="87"/>
  <c r="Y143" i="87"/>
  <c r="S143" i="87"/>
  <c r="N143" i="87"/>
  <c r="I143" i="87"/>
  <c r="CU142" i="87"/>
  <c r="CP142" i="87"/>
  <c r="CJ142" i="87"/>
  <c r="CE142" i="87"/>
  <c r="BZ142" i="87"/>
  <c r="BT142" i="87"/>
  <c r="BO142" i="87"/>
  <c r="BJ142" i="87"/>
  <c r="BD142" i="87"/>
  <c r="AY142" i="87"/>
  <c r="AT142" i="87"/>
  <c r="AN142" i="87"/>
  <c r="AI142" i="87"/>
  <c r="AD142" i="87"/>
  <c r="X142" i="87"/>
  <c r="S142" i="87"/>
  <c r="N142" i="87"/>
  <c r="H142" i="87"/>
  <c r="CU141" i="87"/>
  <c r="CO141" i="87"/>
  <c r="CJ141" i="87"/>
  <c r="CF141" i="87"/>
  <c r="CB141" i="87"/>
  <c r="BX141" i="87"/>
  <c r="BT141" i="87"/>
  <c r="BP141" i="87"/>
  <c r="BL141" i="87"/>
  <c r="BH141" i="87"/>
  <c r="BD141" i="87"/>
  <c r="AZ141" i="87"/>
  <c r="AV141" i="87"/>
  <c r="AR141" i="87"/>
  <c r="AN141" i="87"/>
  <c r="AJ141" i="87"/>
  <c r="AF141" i="87"/>
  <c r="AB141" i="87"/>
  <c r="X141" i="87"/>
  <c r="T141" i="87"/>
  <c r="P141" i="87"/>
  <c r="L141" i="87"/>
  <c r="H141" i="87"/>
  <c r="D141" i="87"/>
  <c r="CW140" i="87"/>
  <c r="CS140" i="87"/>
  <c r="CO140" i="87"/>
  <c r="CK140" i="87"/>
  <c r="CG140" i="87"/>
  <c r="CC140" i="87"/>
  <c r="BY140" i="87"/>
  <c r="BU140" i="87"/>
  <c r="BQ140" i="87"/>
  <c r="BM140" i="87"/>
  <c r="BI140" i="87"/>
  <c r="BE140" i="87"/>
  <c r="BA140" i="87"/>
  <c r="AW140" i="87"/>
  <c r="AS140" i="87"/>
  <c r="AO140" i="87"/>
  <c r="AK140" i="87"/>
  <c r="AG140" i="87"/>
  <c r="AC140" i="87"/>
  <c r="Y140" i="87"/>
  <c r="U140" i="87"/>
  <c r="Q140" i="87"/>
  <c r="M140" i="87"/>
  <c r="I140" i="87"/>
  <c r="E140" i="87"/>
  <c r="CQ143" i="87"/>
  <c r="CG143" i="87"/>
  <c r="BV143" i="87"/>
  <c r="BK143" i="87"/>
  <c r="BA143" i="87"/>
  <c r="AP143" i="87"/>
  <c r="AE143" i="87"/>
  <c r="U143" i="87"/>
  <c r="J143" i="87"/>
  <c r="CV142" i="87"/>
  <c r="CL142" i="87"/>
  <c r="CA142" i="87"/>
  <c r="BP142" i="87"/>
  <c r="BF142" i="87"/>
  <c r="AU142" i="87"/>
  <c r="AJ142" i="87"/>
  <c r="Z142" i="87"/>
  <c r="O142" i="87"/>
  <c r="D142" i="87"/>
  <c r="CQ141" i="87"/>
  <c r="CG141" i="87"/>
  <c r="BY141" i="87"/>
  <c r="BQ141" i="87"/>
  <c r="BI141" i="87"/>
  <c r="BA141" i="87"/>
  <c r="AS141" i="87"/>
  <c r="AK141" i="87"/>
  <c r="AC141" i="87"/>
  <c r="U141" i="87"/>
  <c r="M141" i="87"/>
  <c r="E141" i="87"/>
  <c r="CT140" i="87"/>
  <c r="CL140" i="87"/>
  <c r="CD140" i="87"/>
  <c r="BV140" i="87"/>
  <c r="BN140" i="87"/>
  <c r="BF140" i="87"/>
  <c r="AX140" i="87"/>
  <c r="AP140" i="87"/>
  <c r="AH140" i="87"/>
  <c r="Z140" i="87"/>
  <c r="R140" i="87"/>
  <c r="J140" i="87"/>
  <c r="CS143" i="87"/>
  <c r="CH143" i="87"/>
  <c r="BW143" i="87"/>
  <c r="BM143" i="87"/>
  <c r="BB143" i="87"/>
  <c r="AQ143" i="87"/>
  <c r="AG143" i="87"/>
  <c r="V143" i="87"/>
  <c r="K143" i="87"/>
  <c r="CX142" i="87"/>
  <c r="CM142" i="87"/>
  <c r="CB142" i="87"/>
  <c r="BR142" i="87"/>
  <c r="BG142" i="87"/>
  <c r="AV142" i="87"/>
  <c r="AL142" i="87"/>
  <c r="AA142" i="87"/>
  <c r="P142" i="87"/>
  <c r="F142" i="87"/>
  <c r="CR141" i="87"/>
  <c r="CH141" i="87"/>
  <c r="BZ141" i="87"/>
  <c r="BR141" i="87"/>
  <c r="BJ141" i="87"/>
  <c r="BB141" i="87"/>
  <c r="AT141" i="87"/>
  <c r="AL141" i="87"/>
  <c r="AD141" i="87"/>
  <c r="V141" i="87"/>
  <c r="N141" i="87"/>
  <c r="F141" i="87"/>
  <c r="CU140" i="87"/>
  <c r="CM140" i="87"/>
  <c r="CE140" i="87"/>
  <c r="BW140" i="87"/>
  <c r="BO140" i="87"/>
  <c r="BG140" i="87"/>
  <c r="AY140" i="87"/>
  <c r="AQ140" i="87"/>
  <c r="AI140" i="87"/>
  <c r="AA140" i="87"/>
  <c r="S140" i="87"/>
  <c r="K140" i="87"/>
  <c r="CX143" i="87"/>
  <c r="CC143" i="87"/>
  <c r="BG143" i="87"/>
  <c r="AL143" i="87"/>
  <c r="Q143" i="87"/>
  <c r="CR142" i="87"/>
  <c r="BW142" i="87"/>
  <c r="BB142" i="87"/>
  <c r="AF142" i="87"/>
  <c r="K142" i="87"/>
  <c r="CM141" i="87"/>
  <c r="BV141" i="87"/>
  <c r="BF141" i="87"/>
  <c r="AP141" i="87"/>
  <c r="Z141" i="87"/>
  <c r="J141" i="87"/>
  <c r="CQ140" i="87"/>
  <c r="CA140" i="87"/>
  <c r="BK140" i="87"/>
  <c r="AU140" i="87"/>
  <c r="AE140" i="87"/>
  <c r="O140" i="87"/>
  <c r="CW143" i="87"/>
  <c r="CA143" i="87"/>
  <c r="BF143" i="87"/>
  <c r="AK143" i="87"/>
  <c r="O143" i="87"/>
  <c r="CQ142" i="87"/>
  <c r="BV142" i="87"/>
  <c r="AZ142" i="87"/>
  <c r="AE142" i="87"/>
  <c r="J142" i="87"/>
  <c r="CK141" i="87"/>
  <c r="BU141" i="87"/>
  <c r="BE141" i="87"/>
  <c r="AO141" i="87"/>
  <c r="Y141" i="87"/>
  <c r="I141" i="87"/>
  <c r="CP140" i="87"/>
  <c r="BZ140" i="87"/>
  <c r="BJ140" i="87"/>
  <c r="AT140" i="87"/>
  <c r="AD140" i="87"/>
  <c r="N140" i="87"/>
  <c r="CM143" i="87"/>
  <c r="AW143" i="87"/>
  <c r="F143" i="87"/>
  <c r="BL142" i="87"/>
  <c r="V142" i="87"/>
  <c r="CD141" i="87"/>
  <c r="AX141" i="87"/>
  <c r="R141" i="87"/>
  <c r="CI140" i="87"/>
  <c r="BC140" i="87"/>
  <c r="W140" i="87"/>
  <c r="CL143" i="87"/>
  <c r="AU143" i="87"/>
  <c r="E143" i="87"/>
  <c r="BK142" i="87"/>
  <c r="T142" i="87"/>
  <c r="CC141" i="87"/>
  <c r="AW141" i="87"/>
  <c r="Q141" i="87"/>
  <c r="CH140" i="87"/>
  <c r="BB140" i="87"/>
  <c r="V140" i="87"/>
  <c r="BR143" i="87"/>
  <c r="CH142" i="87"/>
  <c r="CW141" i="87"/>
  <c r="AH141" i="87"/>
  <c r="BS140" i="87"/>
  <c r="G140" i="87"/>
  <c r="BQ143" i="87"/>
  <c r="CF142" i="87"/>
  <c r="CV141" i="87"/>
  <c r="AG141" i="87"/>
  <c r="BR140" i="87"/>
  <c r="F140" i="87"/>
  <c r="Z143" i="87"/>
  <c r="AP142" i="87"/>
  <c r="BM141" i="87"/>
  <c r="CX140" i="87"/>
  <c r="AL140" i="87"/>
  <c r="AA143" i="87"/>
  <c r="AQ142" i="87"/>
  <c r="BN141" i="87"/>
  <c r="CY140" i="87"/>
  <c r="AM140" i="87"/>
  <c r="F15" i="87" l="1"/>
  <c r="E29" i="87"/>
  <c r="D170" i="84"/>
  <c r="D146" i="84"/>
  <c r="D112" i="84"/>
  <c r="D69" i="84"/>
  <c r="D170" i="83"/>
  <c r="D146" i="83"/>
  <c r="D112" i="83"/>
  <c r="D69" i="83"/>
  <c r="D170" i="82"/>
  <c r="D146" i="82"/>
  <c r="D112" i="82"/>
  <c r="D69" i="82"/>
  <c r="D170" i="81"/>
  <c r="D146" i="81"/>
  <c r="D112" i="81"/>
  <c r="D69" i="81"/>
  <c r="D170" i="80"/>
  <c r="D146" i="80"/>
  <c r="D112" i="80"/>
  <c r="D69" i="80"/>
  <c r="G15" i="87" l="1"/>
  <c r="F29" i="87"/>
  <c r="B3" i="80"/>
  <c r="B3" i="81"/>
  <c r="B3" i="82"/>
  <c r="B3" i="83"/>
  <c r="B3" i="84"/>
  <c r="G29" i="87" l="1"/>
  <c r="G27" i="87"/>
  <c r="G28" i="87" s="1"/>
  <c r="H15" i="87"/>
  <c r="G21" i="87"/>
  <c r="CY202" i="84"/>
  <c r="CX202" i="84"/>
  <c r="CW202" i="84"/>
  <c r="CV202" i="84"/>
  <c r="CU202" i="84"/>
  <c r="CT202" i="84"/>
  <c r="CS202" i="84"/>
  <c r="CR202" i="84"/>
  <c r="CQ202" i="84"/>
  <c r="CP202" i="84"/>
  <c r="CO202" i="84"/>
  <c r="CN202" i="84"/>
  <c r="CM202" i="84"/>
  <c r="CL202" i="84"/>
  <c r="CK202" i="84"/>
  <c r="CJ202" i="84"/>
  <c r="CI202" i="84"/>
  <c r="CH202" i="84"/>
  <c r="CG202" i="84"/>
  <c r="CF202" i="84"/>
  <c r="CE202" i="84"/>
  <c r="CD202" i="84"/>
  <c r="CC202" i="84"/>
  <c r="CB202" i="84"/>
  <c r="CA202" i="84"/>
  <c r="BZ202" i="84"/>
  <c r="BY202" i="84"/>
  <c r="BX202" i="84"/>
  <c r="BW202" i="84"/>
  <c r="BV202" i="84"/>
  <c r="BU202" i="84"/>
  <c r="BT202" i="84"/>
  <c r="BS202" i="84"/>
  <c r="BR202" i="84"/>
  <c r="BQ202" i="84"/>
  <c r="BP202" i="84"/>
  <c r="BO202" i="84"/>
  <c r="BN202" i="84"/>
  <c r="BM202" i="84"/>
  <c r="BL202" i="84"/>
  <c r="BK202" i="84"/>
  <c r="BJ202" i="84"/>
  <c r="BI202" i="84"/>
  <c r="BH202" i="84"/>
  <c r="BG202" i="84"/>
  <c r="BF202" i="84"/>
  <c r="BE202" i="84"/>
  <c r="BD202" i="84"/>
  <c r="BC202" i="84"/>
  <c r="BB202" i="84"/>
  <c r="BA202" i="84"/>
  <c r="AZ202" i="84"/>
  <c r="AY202" i="84"/>
  <c r="AX202" i="84"/>
  <c r="AW202" i="84"/>
  <c r="AV202" i="84"/>
  <c r="AU202" i="84"/>
  <c r="AT202" i="84"/>
  <c r="AS202" i="84"/>
  <c r="AR202" i="84"/>
  <c r="AQ202" i="84"/>
  <c r="AP202" i="84"/>
  <c r="AO202" i="84"/>
  <c r="AN202" i="84"/>
  <c r="AM202" i="84"/>
  <c r="AL202" i="84"/>
  <c r="AK202" i="84"/>
  <c r="AJ202" i="84"/>
  <c r="AI202" i="84"/>
  <c r="AH202" i="84"/>
  <c r="AG202" i="84"/>
  <c r="AF202" i="84"/>
  <c r="AE202" i="84"/>
  <c r="AD202" i="84"/>
  <c r="AC202" i="84"/>
  <c r="AB202" i="84"/>
  <c r="AA202" i="84"/>
  <c r="Z202" i="84"/>
  <c r="Y202" i="84"/>
  <c r="X202" i="84"/>
  <c r="W202" i="84"/>
  <c r="V202" i="84"/>
  <c r="U202" i="84"/>
  <c r="T202" i="84"/>
  <c r="S202" i="84"/>
  <c r="R202" i="84"/>
  <c r="Q202" i="84"/>
  <c r="P202" i="84"/>
  <c r="O202" i="84"/>
  <c r="N202" i="84"/>
  <c r="M202" i="84"/>
  <c r="L202" i="84"/>
  <c r="K202" i="84"/>
  <c r="J202" i="84"/>
  <c r="I202" i="84"/>
  <c r="H202" i="84"/>
  <c r="G202" i="84"/>
  <c r="F202" i="84"/>
  <c r="E202" i="84"/>
  <c r="D202" i="84"/>
  <c r="CY191" i="84"/>
  <c r="CX191" i="84"/>
  <c r="CW191" i="84"/>
  <c r="CV191" i="84"/>
  <c r="CU191" i="84"/>
  <c r="CT191" i="84"/>
  <c r="CS191" i="84"/>
  <c r="CR191" i="84"/>
  <c r="CQ191" i="84"/>
  <c r="CP191" i="84"/>
  <c r="CO191" i="84"/>
  <c r="CN191" i="84"/>
  <c r="CM191" i="84"/>
  <c r="CL191" i="84"/>
  <c r="CK191" i="84"/>
  <c r="CJ191" i="84"/>
  <c r="CI191" i="84"/>
  <c r="CH191" i="84"/>
  <c r="CG191" i="84"/>
  <c r="CF191" i="84"/>
  <c r="CE191" i="84"/>
  <c r="CD191" i="84"/>
  <c r="CC191" i="84"/>
  <c r="CB191" i="84"/>
  <c r="CA191" i="84"/>
  <c r="BZ191" i="84"/>
  <c r="BY191" i="84"/>
  <c r="BX191" i="84"/>
  <c r="BW191" i="84"/>
  <c r="BV191" i="84"/>
  <c r="BU191" i="84"/>
  <c r="BT191" i="84"/>
  <c r="BS191" i="84"/>
  <c r="BR191" i="84"/>
  <c r="BQ191" i="84"/>
  <c r="BP191" i="84"/>
  <c r="BO191" i="84"/>
  <c r="BN191" i="84"/>
  <c r="BM191" i="84"/>
  <c r="BL191" i="84"/>
  <c r="BK191" i="84"/>
  <c r="BJ191" i="84"/>
  <c r="BI191" i="84"/>
  <c r="BH191" i="84"/>
  <c r="BG191" i="84"/>
  <c r="BF191" i="84"/>
  <c r="BE191" i="84"/>
  <c r="BD191" i="84"/>
  <c r="BC191" i="84"/>
  <c r="BB191" i="84"/>
  <c r="BA191" i="84"/>
  <c r="AZ191" i="84"/>
  <c r="AY191" i="84"/>
  <c r="AX191" i="84"/>
  <c r="AW191" i="84"/>
  <c r="AV191" i="84"/>
  <c r="AU191" i="84"/>
  <c r="AT191" i="84"/>
  <c r="AS191" i="84"/>
  <c r="AR191" i="84"/>
  <c r="AQ191" i="84"/>
  <c r="AP191" i="84"/>
  <c r="AO191" i="84"/>
  <c r="AN191" i="84"/>
  <c r="AM191" i="84"/>
  <c r="AL191" i="84"/>
  <c r="AK191" i="84"/>
  <c r="AJ191" i="84"/>
  <c r="AI191" i="84"/>
  <c r="AH191" i="84"/>
  <c r="AG191" i="84"/>
  <c r="AF191" i="84"/>
  <c r="AE191" i="84"/>
  <c r="AD191" i="84"/>
  <c r="AC191" i="84"/>
  <c r="AB191" i="84"/>
  <c r="AA191" i="84"/>
  <c r="Z191" i="84"/>
  <c r="Y191" i="84"/>
  <c r="X191" i="84"/>
  <c r="W191" i="84"/>
  <c r="V191" i="84"/>
  <c r="U191" i="84"/>
  <c r="T191" i="84"/>
  <c r="S191" i="84"/>
  <c r="R191" i="84"/>
  <c r="Q191" i="84"/>
  <c r="P191" i="84"/>
  <c r="O191" i="84"/>
  <c r="N191" i="84"/>
  <c r="M191" i="84"/>
  <c r="L191" i="84"/>
  <c r="K191" i="84"/>
  <c r="J191" i="84"/>
  <c r="I191" i="84"/>
  <c r="H191" i="84"/>
  <c r="G191" i="84"/>
  <c r="F191" i="84"/>
  <c r="E191" i="84"/>
  <c r="D191" i="84"/>
  <c r="D181" i="84"/>
  <c r="D177" i="84"/>
  <c r="CY58" i="84"/>
  <c r="CX58" i="84"/>
  <c r="CW58" i="84"/>
  <c r="CV58" i="84"/>
  <c r="CU58" i="84"/>
  <c r="CT58" i="84"/>
  <c r="CS58" i="84"/>
  <c r="CR58" i="84"/>
  <c r="CQ58" i="84"/>
  <c r="CP58" i="84"/>
  <c r="CO58" i="84"/>
  <c r="CN58" i="84"/>
  <c r="CM58" i="84"/>
  <c r="CL58" i="84"/>
  <c r="CK58" i="84"/>
  <c r="CJ58" i="84"/>
  <c r="CI58" i="84"/>
  <c r="CH58" i="84"/>
  <c r="CG58" i="84"/>
  <c r="CF58" i="84"/>
  <c r="CE58" i="84"/>
  <c r="CD58" i="84"/>
  <c r="CC58" i="84"/>
  <c r="CB58" i="84"/>
  <c r="CA58" i="84"/>
  <c r="BZ58" i="84"/>
  <c r="BY58" i="84"/>
  <c r="BX58" i="84"/>
  <c r="BW58" i="84"/>
  <c r="BV58" i="84"/>
  <c r="BU58" i="84"/>
  <c r="BT58" i="84"/>
  <c r="BS58" i="84"/>
  <c r="BR58" i="84"/>
  <c r="BQ58" i="84"/>
  <c r="BP58" i="84"/>
  <c r="BO58" i="84"/>
  <c r="BN58" i="84"/>
  <c r="BM58" i="84"/>
  <c r="BL58" i="84"/>
  <c r="BK58" i="84"/>
  <c r="BJ58" i="84"/>
  <c r="BI58" i="84"/>
  <c r="BH58" i="84"/>
  <c r="BG58" i="84"/>
  <c r="BF58" i="84"/>
  <c r="BE58" i="84"/>
  <c r="BD58" i="84"/>
  <c r="BC58" i="84"/>
  <c r="BB58" i="84"/>
  <c r="BA58" i="84"/>
  <c r="AZ58" i="84"/>
  <c r="AY58" i="84"/>
  <c r="AX58" i="84"/>
  <c r="AW58" i="84"/>
  <c r="AV58" i="84"/>
  <c r="AU58" i="84"/>
  <c r="AT58" i="84"/>
  <c r="AS58" i="84"/>
  <c r="AR58" i="84"/>
  <c r="AQ58" i="84"/>
  <c r="AP58" i="84"/>
  <c r="AO58" i="84"/>
  <c r="AN58" i="84"/>
  <c r="AM58" i="84"/>
  <c r="AL58" i="84"/>
  <c r="AK58" i="84"/>
  <c r="AJ58" i="84"/>
  <c r="AI58" i="84"/>
  <c r="AH58" i="84"/>
  <c r="AG58" i="84"/>
  <c r="AF58" i="84"/>
  <c r="AE58" i="84"/>
  <c r="AD58" i="84"/>
  <c r="AC58" i="84"/>
  <c r="AB58" i="84"/>
  <c r="AA58" i="84"/>
  <c r="Z58" i="84"/>
  <c r="Y58" i="84"/>
  <c r="X58" i="84"/>
  <c r="W58" i="84"/>
  <c r="V58" i="84"/>
  <c r="U58" i="84"/>
  <c r="T58" i="84"/>
  <c r="S58" i="84"/>
  <c r="R58" i="84"/>
  <c r="Q58" i="84"/>
  <c r="P58" i="84"/>
  <c r="O58" i="84"/>
  <c r="N58" i="84"/>
  <c r="M58" i="84"/>
  <c r="L58" i="84"/>
  <c r="K58" i="84"/>
  <c r="J58" i="84"/>
  <c r="I58" i="84"/>
  <c r="H58" i="84"/>
  <c r="G58" i="84"/>
  <c r="F58" i="84"/>
  <c r="E58" i="84"/>
  <c r="D58" i="84"/>
  <c r="B58" i="84"/>
  <c r="B66" i="84" s="1"/>
  <c r="CY57" i="84"/>
  <c r="CX57" i="84"/>
  <c r="CW57" i="84"/>
  <c r="CV57" i="84"/>
  <c r="CU57" i="84"/>
  <c r="CT57" i="84"/>
  <c r="CS57" i="84"/>
  <c r="CR57" i="84"/>
  <c r="CQ57" i="84"/>
  <c r="CP57" i="84"/>
  <c r="CO57" i="84"/>
  <c r="CN57" i="84"/>
  <c r="CM57" i="84"/>
  <c r="CL57" i="84"/>
  <c r="CK57" i="84"/>
  <c r="CJ57" i="84"/>
  <c r="CI57" i="84"/>
  <c r="CH57" i="84"/>
  <c r="CG57" i="84"/>
  <c r="CF57" i="84"/>
  <c r="CE57" i="84"/>
  <c r="CD57" i="84"/>
  <c r="CC57" i="84"/>
  <c r="CB57" i="84"/>
  <c r="CA57" i="84"/>
  <c r="BZ57" i="84"/>
  <c r="BY57" i="84"/>
  <c r="BX57" i="84"/>
  <c r="BW57" i="84"/>
  <c r="BV57" i="84"/>
  <c r="BU57" i="84"/>
  <c r="BT57" i="84"/>
  <c r="BS57" i="84"/>
  <c r="BR57" i="84"/>
  <c r="BQ57" i="84"/>
  <c r="BP57" i="84"/>
  <c r="BO57" i="84"/>
  <c r="BN57" i="84"/>
  <c r="BM57" i="84"/>
  <c r="BL57" i="84"/>
  <c r="BK57" i="84"/>
  <c r="BJ57" i="84"/>
  <c r="BI57" i="84"/>
  <c r="BH57" i="84"/>
  <c r="BG57" i="84"/>
  <c r="BF57" i="84"/>
  <c r="BE57" i="84"/>
  <c r="BD57" i="84"/>
  <c r="BC57" i="84"/>
  <c r="BB57" i="84"/>
  <c r="BA57" i="84"/>
  <c r="AZ57" i="84"/>
  <c r="AY57" i="84"/>
  <c r="AX57" i="84"/>
  <c r="AW57" i="84"/>
  <c r="AV57" i="84"/>
  <c r="AU57" i="84"/>
  <c r="AT57" i="84"/>
  <c r="AS57" i="84"/>
  <c r="AR57" i="84"/>
  <c r="AQ57" i="84"/>
  <c r="AP57" i="84"/>
  <c r="AO57" i="84"/>
  <c r="AN57" i="84"/>
  <c r="AM57" i="84"/>
  <c r="AL57" i="84"/>
  <c r="AK57" i="84"/>
  <c r="AJ57" i="84"/>
  <c r="AI57" i="84"/>
  <c r="AH57" i="84"/>
  <c r="AG57" i="84"/>
  <c r="AF57" i="84"/>
  <c r="AE57" i="84"/>
  <c r="AD57" i="84"/>
  <c r="AC57" i="84"/>
  <c r="AB57" i="84"/>
  <c r="AA57" i="84"/>
  <c r="Z57" i="84"/>
  <c r="Y57" i="84"/>
  <c r="X57" i="84"/>
  <c r="W57" i="84"/>
  <c r="V57" i="84"/>
  <c r="U57" i="84"/>
  <c r="T57" i="84"/>
  <c r="S57" i="84"/>
  <c r="R57" i="84"/>
  <c r="Q57" i="84"/>
  <c r="P57" i="84"/>
  <c r="O57" i="84"/>
  <c r="N57" i="84"/>
  <c r="M57" i="84"/>
  <c r="L57" i="84"/>
  <c r="K57" i="84"/>
  <c r="J57" i="84"/>
  <c r="I57" i="84"/>
  <c r="H57" i="84"/>
  <c r="G57" i="84"/>
  <c r="F57" i="84"/>
  <c r="E57" i="84"/>
  <c r="D57" i="84"/>
  <c r="B57" i="84"/>
  <c r="CY56" i="84"/>
  <c r="CX56" i="84"/>
  <c r="CW56" i="84"/>
  <c r="CV56" i="84"/>
  <c r="CU56" i="84"/>
  <c r="CT56" i="84"/>
  <c r="CS56" i="84"/>
  <c r="CR56" i="84"/>
  <c r="CQ56" i="84"/>
  <c r="CP56" i="84"/>
  <c r="CO56" i="84"/>
  <c r="CN56" i="84"/>
  <c r="CM56" i="84"/>
  <c r="CL56" i="84"/>
  <c r="CK56" i="84"/>
  <c r="CJ56" i="84"/>
  <c r="CI56" i="84"/>
  <c r="CH56" i="84"/>
  <c r="CG56" i="84"/>
  <c r="CF56" i="84"/>
  <c r="CE56" i="84"/>
  <c r="CD56" i="84"/>
  <c r="CC56" i="84"/>
  <c r="CB56" i="84"/>
  <c r="CA56" i="84"/>
  <c r="BZ56" i="84"/>
  <c r="BY56" i="84"/>
  <c r="BX56" i="84"/>
  <c r="BW56" i="84"/>
  <c r="BV56" i="84"/>
  <c r="BU56" i="84"/>
  <c r="BT56" i="84"/>
  <c r="BS56" i="84"/>
  <c r="BR56" i="84"/>
  <c r="BQ56" i="84"/>
  <c r="BP56" i="84"/>
  <c r="BO56" i="84"/>
  <c r="BN56" i="84"/>
  <c r="BM56" i="84"/>
  <c r="BL56" i="84"/>
  <c r="BK56" i="84"/>
  <c r="BJ56" i="84"/>
  <c r="BI56" i="84"/>
  <c r="BH56" i="84"/>
  <c r="BG56" i="84"/>
  <c r="BF56" i="84"/>
  <c r="BE56" i="84"/>
  <c r="BD56" i="84"/>
  <c r="BC56" i="84"/>
  <c r="BB56" i="84"/>
  <c r="BA56" i="84"/>
  <c r="AZ56" i="84"/>
  <c r="AY56" i="84"/>
  <c r="AX56" i="84"/>
  <c r="AW56" i="84"/>
  <c r="AV56" i="84"/>
  <c r="AU56" i="84"/>
  <c r="AT56" i="84"/>
  <c r="AS56" i="84"/>
  <c r="AR56" i="84"/>
  <c r="AQ56" i="84"/>
  <c r="AP56" i="84"/>
  <c r="AO56" i="84"/>
  <c r="AN56" i="84"/>
  <c r="AM56" i="84"/>
  <c r="AL56" i="84"/>
  <c r="AK56" i="84"/>
  <c r="AJ56" i="84"/>
  <c r="AI56" i="84"/>
  <c r="AH56" i="84"/>
  <c r="AG56" i="84"/>
  <c r="AF56" i="84"/>
  <c r="AE56" i="84"/>
  <c r="AD56" i="84"/>
  <c r="AC56" i="84"/>
  <c r="AB56" i="84"/>
  <c r="AA56" i="84"/>
  <c r="Z56" i="84"/>
  <c r="Y56" i="84"/>
  <c r="X56" i="84"/>
  <c r="W56" i="84"/>
  <c r="V56" i="84"/>
  <c r="U56" i="84"/>
  <c r="T56" i="84"/>
  <c r="S56" i="84"/>
  <c r="R56" i="84"/>
  <c r="Q56" i="84"/>
  <c r="P56" i="84"/>
  <c r="O56" i="84"/>
  <c r="N56" i="84"/>
  <c r="M56" i="84"/>
  <c r="L56" i="84"/>
  <c r="K56" i="84"/>
  <c r="J56" i="84"/>
  <c r="I56" i="84"/>
  <c r="H56" i="84"/>
  <c r="G56" i="84"/>
  <c r="F56" i="84"/>
  <c r="E56" i="84"/>
  <c r="D56" i="84"/>
  <c r="B56" i="84"/>
  <c r="CY55" i="84"/>
  <c r="CX55" i="84"/>
  <c r="CW55" i="84"/>
  <c r="CV55" i="84"/>
  <c r="CU55" i="84"/>
  <c r="CT55" i="84"/>
  <c r="CS55" i="84"/>
  <c r="CR55" i="84"/>
  <c r="CQ55" i="84"/>
  <c r="CP55" i="84"/>
  <c r="CO55" i="84"/>
  <c r="CN55" i="84"/>
  <c r="CM55" i="84"/>
  <c r="CL55" i="84"/>
  <c r="CK55" i="84"/>
  <c r="CJ55" i="84"/>
  <c r="CI55" i="84"/>
  <c r="CH55" i="84"/>
  <c r="CG55" i="84"/>
  <c r="CF55" i="84"/>
  <c r="CE55" i="84"/>
  <c r="CD55" i="84"/>
  <c r="CC55" i="84"/>
  <c r="CB55" i="84"/>
  <c r="CA55" i="84"/>
  <c r="BZ55" i="84"/>
  <c r="BY55" i="84"/>
  <c r="BX55" i="84"/>
  <c r="BW55" i="84"/>
  <c r="BV55" i="84"/>
  <c r="BU55" i="84"/>
  <c r="BT55" i="84"/>
  <c r="BS55" i="84"/>
  <c r="BR55" i="84"/>
  <c r="BQ55" i="84"/>
  <c r="BP55" i="84"/>
  <c r="BO55" i="84"/>
  <c r="BN55" i="84"/>
  <c r="BM55" i="84"/>
  <c r="BL55" i="84"/>
  <c r="BK55" i="84"/>
  <c r="BJ55" i="84"/>
  <c r="BI55" i="84"/>
  <c r="BH55" i="84"/>
  <c r="BG55" i="84"/>
  <c r="BF55" i="84"/>
  <c r="BE55" i="84"/>
  <c r="BD55" i="84"/>
  <c r="BC55" i="84"/>
  <c r="BB55" i="84"/>
  <c r="BA55" i="84"/>
  <c r="AZ55" i="84"/>
  <c r="AY55" i="84"/>
  <c r="AX55" i="84"/>
  <c r="AW55" i="84"/>
  <c r="AV55" i="84"/>
  <c r="AU55" i="84"/>
  <c r="AT55" i="84"/>
  <c r="AS55" i="84"/>
  <c r="AR55" i="84"/>
  <c r="AQ55" i="84"/>
  <c r="AP55" i="84"/>
  <c r="AO55" i="84"/>
  <c r="AN55" i="84"/>
  <c r="AM55" i="84"/>
  <c r="AL55" i="84"/>
  <c r="AK55" i="84"/>
  <c r="AJ55" i="84"/>
  <c r="AI55" i="84"/>
  <c r="AH55" i="84"/>
  <c r="AG55" i="84"/>
  <c r="AF55" i="84"/>
  <c r="AE55" i="84"/>
  <c r="AD55" i="84"/>
  <c r="AC55" i="84"/>
  <c r="AB55" i="84"/>
  <c r="AA55" i="84"/>
  <c r="Z55" i="84"/>
  <c r="Y55" i="84"/>
  <c r="X55" i="84"/>
  <c r="W55" i="84"/>
  <c r="V55" i="84"/>
  <c r="U55" i="84"/>
  <c r="T55" i="84"/>
  <c r="S55" i="84"/>
  <c r="R55" i="84"/>
  <c r="Q55" i="84"/>
  <c r="P55" i="84"/>
  <c r="O55" i="84"/>
  <c r="N55" i="84"/>
  <c r="M55" i="84"/>
  <c r="L55" i="84"/>
  <c r="K55" i="84"/>
  <c r="J55" i="84"/>
  <c r="I55" i="84"/>
  <c r="H55" i="84"/>
  <c r="G55" i="84"/>
  <c r="F55" i="84"/>
  <c r="E55" i="84"/>
  <c r="D55" i="84"/>
  <c r="B55" i="84"/>
  <c r="B63" i="84" s="1"/>
  <c r="CY54" i="84"/>
  <c r="CX54" i="84"/>
  <c r="CW54" i="84"/>
  <c r="CV54" i="84"/>
  <c r="CU54" i="84"/>
  <c r="CT54" i="84"/>
  <c r="CS54" i="84"/>
  <c r="CR54" i="84"/>
  <c r="CQ54" i="84"/>
  <c r="CP54" i="84"/>
  <c r="CO54" i="84"/>
  <c r="CN54" i="84"/>
  <c r="CM54" i="84"/>
  <c r="CL54" i="84"/>
  <c r="CK54" i="84"/>
  <c r="CJ54" i="84"/>
  <c r="CI54" i="84"/>
  <c r="CH54" i="84"/>
  <c r="CG54" i="84"/>
  <c r="CF54" i="84"/>
  <c r="CE54" i="84"/>
  <c r="CD54" i="84"/>
  <c r="CC54" i="84"/>
  <c r="CB54" i="84"/>
  <c r="CA54" i="84"/>
  <c r="BZ54" i="84"/>
  <c r="BY54" i="84"/>
  <c r="BX54" i="84"/>
  <c r="BW54" i="84"/>
  <c r="BV54" i="84"/>
  <c r="BU54" i="84"/>
  <c r="BT54" i="84"/>
  <c r="BS54" i="84"/>
  <c r="BR54" i="84"/>
  <c r="BQ54" i="84"/>
  <c r="BP54" i="84"/>
  <c r="BO54" i="84"/>
  <c r="BN54" i="84"/>
  <c r="BM54" i="84"/>
  <c r="BL54" i="84"/>
  <c r="BK54" i="84"/>
  <c r="BJ54" i="84"/>
  <c r="BI54" i="84"/>
  <c r="BH54" i="84"/>
  <c r="BG54" i="84"/>
  <c r="BF54" i="84"/>
  <c r="BE54" i="84"/>
  <c r="BD54" i="84"/>
  <c r="BC54" i="84"/>
  <c r="BB54" i="84"/>
  <c r="BA54" i="84"/>
  <c r="AZ54" i="84"/>
  <c r="AY54" i="84"/>
  <c r="AX54" i="84"/>
  <c r="AW54" i="84"/>
  <c r="AV54" i="84"/>
  <c r="AU54" i="84"/>
  <c r="AT54" i="84"/>
  <c r="AS54" i="84"/>
  <c r="AR54" i="84"/>
  <c r="AQ54" i="84"/>
  <c r="AP54" i="84"/>
  <c r="AO54" i="84"/>
  <c r="AN54" i="84"/>
  <c r="AM54" i="84"/>
  <c r="AL54" i="84"/>
  <c r="AK54" i="84"/>
  <c r="AJ54" i="84"/>
  <c r="AI54" i="84"/>
  <c r="AH54" i="84"/>
  <c r="AG54" i="84"/>
  <c r="AF54" i="84"/>
  <c r="AE54" i="84"/>
  <c r="AD54" i="84"/>
  <c r="AC54" i="84"/>
  <c r="AB54" i="84"/>
  <c r="AA54" i="84"/>
  <c r="Z54" i="84"/>
  <c r="Y54" i="84"/>
  <c r="X54" i="84"/>
  <c r="W54" i="84"/>
  <c r="V54" i="84"/>
  <c r="U54" i="84"/>
  <c r="T54" i="84"/>
  <c r="S54" i="84"/>
  <c r="R54" i="84"/>
  <c r="Q54" i="84"/>
  <c r="P54" i="84"/>
  <c r="O54" i="84"/>
  <c r="N54" i="84"/>
  <c r="M54" i="84"/>
  <c r="L54" i="84"/>
  <c r="K54" i="84"/>
  <c r="J54" i="84"/>
  <c r="I54" i="84"/>
  <c r="H54" i="84"/>
  <c r="G54" i="84"/>
  <c r="F54" i="84"/>
  <c r="E54" i="84"/>
  <c r="D54" i="84"/>
  <c r="B54" i="84"/>
  <c r="B139" i="84" s="1"/>
  <c r="B163" i="84" s="1"/>
  <c r="CY53" i="84"/>
  <c r="CX53" i="84"/>
  <c r="CW53" i="84"/>
  <c r="CV53" i="84"/>
  <c r="CU53" i="84"/>
  <c r="CT53" i="84"/>
  <c r="CS53" i="84"/>
  <c r="CR53" i="84"/>
  <c r="CQ53" i="84"/>
  <c r="CP53" i="84"/>
  <c r="CO53" i="84"/>
  <c r="CN53" i="84"/>
  <c r="CM53" i="84"/>
  <c r="CL53" i="84"/>
  <c r="CK53" i="84"/>
  <c r="CJ53" i="84"/>
  <c r="CI53" i="84"/>
  <c r="CH53" i="84"/>
  <c r="CG53" i="84"/>
  <c r="CF53" i="84"/>
  <c r="CE53" i="84"/>
  <c r="CD53" i="84"/>
  <c r="CC53" i="84"/>
  <c r="CB53" i="84"/>
  <c r="CA53" i="84"/>
  <c r="BZ53" i="84"/>
  <c r="BY53" i="84"/>
  <c r="BX53" i="84"/>
  <c r="BW53" i="84"/>
  <c r="BV53" i="84"/>
  <c r="BU53" i="84"/>
  <c r="BT53" i="84"/>
  <c r="BS53" i="84"/>
  <c r="BR53" i="84"/>
  <c r="BQ53" i="84"/>
  <c r="BP53" i="84"/>
  <c r="BO53" i="84"/>
  <c r="BN53" i="84"/>
  <c r="BM53" i="84"/>
  <c r="BL53" i="84"/>
  <c r="BK53" i="84"/>
  <c r="BJ53" i="84"/>
  <c r="BI53" i="84"/>
  <c r="BH53" i="84"/>
  <c r="BG53" i="84"/>
  <c r="BF53" i="84"/>
  <c r="BE53" i="84"/>
  <c r="BD53" i="84"/>
  <c r="BC53" i="84"/>
  <c r="BB53" i="84"/>
  <c r="BA53" i="84"/>
  <c r="AZ53" i="84"/>
  <c r="AY53" i="84"/>
  <c r="AX53" i="84"/>
  <c r="AW53" i="84"/>
  <c r="AV53" i="84"/>
  <c r="AU53" i="84"/>
  <c r="AT53" i="84"/>
  <c r="AS53" i="84"/>
  <c r="AR53" i="84"/>
  <c r="AQ53" i="84"/>
  <c r="AP53" i="84"/>
  <c r="AO53" i="84"/>
  <c r="AN53" i="84"/>
  <c r="AM53" i="84"/>
  <c r="AL53" i="84"/>
  <c r="AK53" i="84"/>
  <c r="AJ53" i="84"/>
  <c r="AI53" i="84"/>
  <c r="AH53" i="84"/>
  <c r="AG53" i="84"/>
  <c r="AF53" i="84"/>
  <c r="AE53" i="84"/>
  <c r="AD53" i="84"/>
  <c r="AC53" i="84"/>
  <c r="AB53" i="84"/>
  <c r="AA53" i="84"/>
  <c r="Z53" i="84"/>
  <c r="Y53" i="84"/>
  <c r="X53" i="84"/>
  <c r="W53" i="84"/>
  <c r="V53" i="84"/>
  <c r="U53" i="84"/>
  <c r="T53" i="84"/>
  <c r="S53" i="84"/>
  <c r="R53" i="84"/>
  <c r="Q53" i="84"/>
  <c r="P53" i="84"/>
  <c r="O53" i="84"/>
  <c r="N53" i="84"/>
  <c r="M53" i="84"/>
  <c r="L53" i="84"/>
  <c r="K53" i="84"/>
  <c r="J53" i="84"/>
  <c r="I53" i="84"/>
  <c r="H53" i="84"/>
  <c r="G53" i="84"/>
  <c r="F53" i="84"/>
  <c r="E53" i="84"/>
  <c r="D53" i="84"/>
  <c r="B53" i="84"/>
  <c r="CY33" i="84"/>
  <c r="CX33" i="84"/>
  <c r="CW33" i="84"/>
  <c r="CV33" i="84"/>
  <c r="CU33" i="84"/>
  <c r="CT33" i="84"/>
  <c r="CS33" i="84"/>
  <c r="CR33" i="84"/>
  <c r="CQ33" i="84"/>
  <c r="CP33" i="84"/>
  <c r="CO33" i="84"/>
  <c r="CN33" i="84"/>
  <c r="CM33" i="84"/>
  <c r="CL33" i="84"/>
  <c r="CK33" i="84"/>
  <c r="CJ33" i="84"/>
  <c r="CI33" i="84"/>
  <c r="CH33" i="84"/>
  <c r="CG33" i="84"/>
  <c r="CF33" i="84"/>
  <c r="CE33" i="84"/>
  <c r="CD33" i="84"/>
  <c r="CC33" i="84"/>
  <c r="CB33" i="84"/>
  <c r="CA33" i="84"/>
  <c r="BZ33" i="84"/>
  <c r="BY33" i="84"/>
  <c r="BX33" i="84"/>
  <c r="BW33" i="84"/>
  <c r="BV33" i="84"/>
  <c r="BU33" i="84"/>
  <c r="BT33" i="84"/>
  <c r="BS33" i="84"/>
  <c r="BR33" i="84"/>
  <c r="BQ33" i="84"/>
  <c r="BP33" i="84"/>
  <c r="BO33" i="84"/>
  <c r="BN33" i="84"/>
  <c r="BM33" i="84"/>
  <c r="BL33" i="84"/>
  <c r="BK33" i="84"/>
  <c r="BJ33" i="84"/>
  <c r="BI33" i="84"/>
  <c r="BH33" i="84"/>
  <c r="BG33" i="84"/>
  <c r="BF33" i="84"/>
  <c r="BE33" i="84"/>
  <c r="BD33" i="84"/>
  <c r="BC33" i="84"/>
  <c r="BB33" i="84"/>
  <c r="BA33" i="84"/>
  <c r="AZ33" i="84"/>
  <c r="AY33" i="84"/>
  <c r="AX33" i="84"/>
  <c r="AW33" i="84"/>
  <c r="AV33" i="84"/>
  <c r="AU33" i="84"/>
  <c r="AT33" i="84"/>
  <c r="AS33" i="84"/>
  <c r="AR33" i="84"/>
  <c r="AQ33" i="84"/>
  <c r="AP33" i="84"/>
  <c r="AO33" i="84"/>
  <c r="AN33" i="84"/>
  <c r="AM33" i="84"/>
  <c r="AL33" i="84"/>
  <c r="AK33" i="84"/>
  <c r="AJ33" i="84"/>
  <c r="AI33" i="84"/>
  <c r="AH33" i="84"/>
  <c r="AG33" i="84"/>
  <c r="AF33" i="84"/>
  <c r="AE33" i="84"/>
  <c r="AD33" i="84"/>
  <c r="AC33" i="84"/>
  <c r="AB33" i="84"/>
  <c r="AA33" i="84"/>
  <c r="Z33" i="84"/>
  <c r="Y33" i="84"/>
  <c r="X33" i="84"/>
  <c r="W33" i="84"/>
  <c r="V33" i="84"/>
  <c r="U33" i="84"/>
  <c r="T33" i="84"/>
  <c r="S33" i="84"/>
  <c r="R33" i="84"/>
  <c r="Q33" i="84"/>
  <c r="P33" i="84"/>
  <c r="O33" i="84"/>
  <c r="N33" i="84"/>
  <c r="M33" i="84"/>
  <c r="L33" i="84"/>
  <c r="K33" i="84"/>
  <c r="J33" i="84"/>
  <c r="I33" i="84"/>
  <c r="H33" i="84"/>
  <c r="G33" i="84"/>
  <c r="F33" i="84"/>
  <c r="E33" i="84"/>
  <c r="D33" i="84"/>
  <c r="E277" i="84"/>
  <c r="D277" i="84"/>
  <c r="N267" i="84"/>
  <c r="M267" i="84"/>
  <c r="L267" i="84"/>
  <c r="K267" i="84"/>
  <c r="J267" i="84"/>
  <c r="I267" i="84"/>
  <c r="H267" i="84"/>
  <c r="G267" i="84"/>
  <c r="F267" i="84"/>
  <c r="E267" i="84"/>
  <c r="D267" i="84"/>
  <c r="N266" i="84"/>
  <c r="M266" i="84"/>
  <c r="L266" i="84"/>
  <c r="K266" i="84"/>
  <c r="J266" i="84"/>
  <c r="I266" i="84"/>
  <c r="H266" i="84"/>
  <c r="G266" i="84"/>
  <c r="N265" i="84"/>
  <c r="M265" i="84"/>
  <c r="L265" i="84"/>
  <c r="K265" i="84"/>
  <c r="J265" i="84"/>
  <c r="I265" i="84"/>
  <c r="N264" i="84"/>
  <c r="M264" i="84"/>
  <c r="L264" i="84"/>
  <c r="K264" i="84"/>
  <c r="J264" i="84"/>
  <c r="I264" i="84"/>
  <c r="H264" i="84"/>
  <c r="G264" i="84"/>
  <c r="N263" i="84"/>
  <c r="M263" i="84"/>
  <c r="L263" i="84"/>
  <c r="K263" i="84"/>
  <c r="J263" i="84"/>
  <c r="I263" i="84"/>
  <c r="H263" i="84"/>
  <c r="G263" i="84"/>
  <c r="F263" i="84"/>
  <c r="E263" i="84"/>
  <c r="N262" i="84"/>
  <c r="M262" i="84"/>
  <c r="L262" i="84"/>
  <c r="K262" i="84"/>
  <c r="H262" i="84"/>
  <c r="G262" i="84"/>
  <c r="F262" i="84"/>
  <c r="E262" i="84"/>
  <c r="H261" i="84"/>
  <c r="G261" i="84"/>
  <c r="F261" i="84"/>
  <c r="E261" i="84"/>
  <c r="D196" i="84"/>
  <c r="D185" i="84"/>
  <c r="C4" i="84"/>
  <c r="CY202" i="83"/>
  <c r="CX202" i="83"/>
  <c r="CW202" i="83"/>
  <c r="CV202" i="83"/>
  <c r="CU202" i="83"/>
  <c r="CT202" i="83"/>
  <c r="CS202" i="83"/>
  <c r="CR202" i="83"/>
  <c r="CQ202" i="83"/>
  <c r="CP202" i="83"/>
  <c r="CO202" i="83"/>
  <c r="CN202" i="83"/>
  <c r="CM202" i="83"/>
  <c r="CL202" i="83"/>
  <c r="CK202" i="83"/>
  <c r="CJ202" i="83"/>
  <c r="CI202" i="83"/>
  <c r="CH202" i="83"/>
  <c r="CG202" i="83"/>
  <c r="CF202" i="83"/>
  <c r="CE202" i="83"/>
  <c r="CD202" i="83"/>
  <c r="CC202" i="83"/>
  <c r="CB202" i="83"/>
  <c r="CA202" i="83"/>
  <c r="BZ202" i="83"/>
  <c r="BY202" i="83"/>
  <c r="BX202" i="83"/>
  <c r="BW202" i="83"/>
  <c r="BV202" i="83"/>
  <c r="BU202" i="83"/>
  <c r="BT202" i="83"/>
  <c r="BS202" i="83"/>
  <c r="BR202" i="83"/>
  <c r="BQ202" i="83"/>
  <c r="BP202" i="83"/>
  <c r="BO202" i="83"/>
  <c r="BN202" i="83"/>
  <c r="BM202" i="83"/>
  <c r="BL202" i="83"/>
  <c r="BK202" i="83"/>
  <c r="BJ202" i="83"/>
  <c r="BI202" i="83"/>
  <c r="BH202" i="83"/>
  <c r="BG202" i="83"/>
  <c r="BF202" i="83"/>
  <c r="BE202" i="83"/>
  <c r="BD202" i="83"/>
  <c r="BC202" i="83"/>
  <c r="BB202" i="83"/>
  <c r="BA202" i="83"/>
  <c r="AZ202" i="83"/>
  <c r="AY202" i="83"/>
  <c r="AX202" i="83"/>
  <c r="AW202" i="83"/>
  <c r="AV202" i="83"/>
  <c r="AU202" i="83"/>
  <c r="AT202" i="83"/>
  <c r="AS202" i="83"/>
  <c r="AR202" i="83"/>
  <c r="AQ202" i="83"/>
  <c r="AP202" i="83"/>
  <c r="AO202" i="83"/>
  <c r="AN202" i="83"/>
  <c r="AM202" i="83"/>
  <c r="AL202" i="83"/>
  <c r="AK202" i="83"/>
  <c r="AJ202" i="83"/>
  <c r="AI202" i="83"/>
  <c r="AH202" i="83"/>
  <c r="AG202" i="83"/>
  <c r="AF202" i="83"/>
  <c r="AE202" i="83"/>
  <c r="AD202" i="83"/>
  <c r="AC202" i="83"/>
  <c r="AB202" i="83"/>
  <c r="AA202" i="83"/>
  <c r="Z202" i="83"/>
  <c r="Y202" i="83"/>
  <c r="X202" i="83"/>
  <c r="W202" i="83"/>
  <c r="V202" i="83"/>
  <c r="U202" i="83"/>
  <c r="T202" i="83"/>
  <c r="S202" i="83"/>
  <c r="R202" i="83"/>
  <c r="Q202" i="83"/>
  <c r="P202" i="83"/>
  <c r="O202" i="83"/>
  <c r="N202" i="83"/>
  <c r="M202" i="83"/>
  <c r="L202" i="83"/>
  <c r="K202" i="83"/>
  <c r="J202" i="83"/>
  <c r="I202" i="83"/>
  <c r="H202" i="83"/>
  <c r="G202" i="83"/>
  <c r="F202" i="83"/>
  <c r="E202" i="83"/>
  <c r="D202" i="83"/>
  <c r="CY191" i="83"/>
  <c r="CX191" i="83"/>
  <c r="CW191" i="83"/>
  <c r="CV191" i="83"/>
  <c r="CU191" i="83"/>
  <c r="CT191" i="83"/>
  <c r="CS191" i="83"/>
  <c r="CR191" i="83"/>
  <c r="CQ191" i="83"/>
  <c r="CP191" i="83"/>
  <c r="CO191" i="83"/>
  <c r="CN191" i="83"/>
  <c r="CM191" i="83"/>
  <c r="CL191" i="83"/>
  <c r="CK191" i="83"/>
  <c r="CJ191" i="83"/>
  <c r="CI191" i="83"/>
  <c r="CH191" i="83"/>
  <c r="CG191" i="83"/>
  <c r="CF191" i="83"/>
  <c r="CE191" i="83"/>
  <c r="CD191" i="83"/>
  <c r="CC191" i="83"/>
  <c r="CB191" i="83"/>
  <c r="CA191" i="83"/>
  <c r="BZ191" i="83"/>
  <c r="BY191" i="83"/>
  <c r="BX191" i="83"/>
  <c r="BW191" i="83"/>
  <c r="BV191" i="83"/>
  <c r="BU191" i="83"/>
  <c r="BT191" i="83"/>
  <c r="BS191" i="83"/>
  <c r="BR191" i="83"/>
  <c r="BQ191" i="83"/>
  <c r="BP191" i="83"/>
  <c r="BO191" i="83"/>
  <c r="BN191" i="83"/>
  <c r="BM191" i="83"/>
  <c r="BL191" i="83"/>
  <c r="BK191" i="83"/>
  <c r="BJ191" i="83"/>
  <c r="BI191" i="83"/>
  <c r="BH191" i="83"/>
  <c r="BG191" i="83"/>
  <c r="BF191" i="83"/>
  <c r="BE191" i="83"/>
  <c r="BD191" i="83"/>
  <c r="BC191" i="83"/>
  <c r="BB191" i="83"/>
  <c r="BA191" i="83"/>
  <c r="AZ191" i="83"/>
  <c r="AY191" i="83"/>
  <c r="AX191" i="83"/>
  <c r="AW191" i="83"/>
  <c r="AV191" i="83"/>
  <c r="AU191" i="83"/>
  <c r="AT191" i="83"/>
  <c r="AS191" i="83"/>
  <c r="AR191" i="83"/>
  <c r="AQ191" i="83"/>
  <c r="AP191" i="83"/>
  <c r="AO191" i="83"/>
  <c r="AN191" i="83"/>
  <c r="AM191" i="83"/>
  <c r="AL191" i="83"/>
  <c r="AK191" i="83"/>
  <c r="AJ191" i="83"/>
  <c r="AI191" i="83"/>
  <c r="AH191" i="83"/>
  <c r="AG191" i="83"/>
  <c r="AF191" i="83"/>
  <c r="AE191" i="83"/>
  <c r="AD191" i="83"/>
  <c r="AC191" i="83"/>
  <c r="AB191" i="83"/>
  <c r="AA191" i="83"/>
  <c r="Z191" i="83"/>
  <c r="Y191" i="83"/>
  <c r="X191" i="83"/>
  <c r="W191" i="83"/>
  <c r="V191" i="83"/>
  <c r="U191" i="83"/>
  <c r="T191" i="83"/>
  <c r="S191" i="83"/>
  <c r="R191" i="83"/>
  <c r="Q191" i="83"/>
  <c r="P191" i="83"/>
  <c r="O191" i="83"/>
  <c r="N191" i="83"/>
  <c r="M191" i="83"/>
  <c r="L191" i="83"/>
  <c r="K191" i="83"/>
  <c r="J191" i="83"/>
  <c r="I191" i="83"/>
  <c r="H191" i="83"/>
  <c r="G191" i="83"/>
  <c r="F191" i="83"/>
  <c r="E191" i="83"/>
  <c r="D191" i="83"/>
  <c r="D181" i="83"/>
  <c r="D177" i="83"/>
  <c r="CY58" i="83"/>
  <c r="CX58" i="83"/>
  <c r="CW58" i="83"/>
  <c r="CV58" i="83"/>
  <c r="CU58" i="83"/>
  <c r="CT58" i="83"/>
  <c r="CS58" i="83"/>
  <c r="CR58" i="83"/>
  <c r="CQ58" i="83"/>
  <c r="CP58" i="83"/>
  <c r="CO58" i="83"/>
  <c r="CN58" i="83"/>
  <c r="CM58" i="83"/>
  <c r="CL58" i="83"/>
  <c r="CK58" i="83"/>
  <c r="CJ58" i="83"/>
  <c r="CI58" i="83"/>
  <c r="CH58" i="83"/>
  <c r="CG58" i="83"/>
  <c r="CF58" i="83"/>
  <c r="CE58" i="83"/>
  <c r="CD58" i="83"/>
  <c r="CC58" i="83"/>
  <c r="CB58" i="83"/>
  <c r="CA58" i="83"/>
  <c r="BZ58" i="83"/>
  <c r="BY58" i="83"/>
  <c r="BX58" i="83"/>
  <c r="BW58" i="83"/>
  <c r="BV58" i="83"/>
  <c r="BU58" i="83"/>
  <c r="BT58" i="83"/>
  <c r="BS58" i="83"/>
  <c r="BR58" i="83"/>
  <c r="BQ58" i="83"/>
  <c r="BP58" i="83"/>
  <c r="BO58" i="83"/>
  <c r="BN58" i="83"/>
  <c r="BM58" i="83"/>
  <c r="BL58" i="83"/>
  <c r="BK58" i="83"/>
  <c r="BJ58" i="83"/>
  <c r="BI58" i="83"/>
  <c r="BH58" i="83"/>
  <c r="BG58" i="83"/>
  <c r="BF58" i="83"/>
  <c r="BE58" i="83"/>
  <c r="BD58" i="83"/>
  <c r="BC58" i="83"/>
  <c r="BB58" i="83"/>
  <c r="BA58" i="83"/>
  <c r="AZ58" i="83"/>
  <c r="AY58" i="83"/>
  <c r="AX58" i="83"/>
  <c r="AW58" i="83"/>
  <c r="AV58" i="83"/>
  <c r="AU58" i="83"/>
  <c r="AT58" i="83"/>
  <c r="AS58" i="83"/>
  <c r="AR58" i="83"/>
  <c r="AQ58" i="83"/>
  <c r="AP58" i="83"/>
  <c r="AO58" i="83"/>
  <c r="AN58" i="83"/>
  <c r="AM58" i="83"/>
  <c r="AL58" i="83"/>
  <c r="AK58" i="83"/>
  <c r="AJ58" i="83"/>
  <c r="AI58" i="83"/>
  <c r="AH58" i="83"/>
  <c r="AG58" i="83"/>
  <c r="AF58" i="83"/>
  <c r="AE58" i="83"/>
  <c r="AD58" i="83"/>
  <c r="AC58" i="83"/>
  <c r="AB58" i="83"/>
  <c r="AA58" i="83"/>
  <c r="Z58" i="83"/>
  <c r="Y58" i="83"/>
  <c r="X58" i="83"/>
  <c r="W58" i="83"/>
  <c r="V58" i="83"/>
  <c r="U58" i="83"/>
  <c r="T58" i="83"/>
  <c r="S58" i="83"/>
  <c r="R58" i="83"/>
  <c r="Q58" i="83"/>
  <c r="P58" i="83"/>
  <c r="O58" i="83"/>
  <c r="N58" i="83"/>
  <c r="M58" i="83"/>
  <c r="L58" i="83"/>
  <c r="K58" i="83"/>
  <c r="J58" i="83"/>
  <c r="I58" i="83"/>
  <c r="H58" i="83"/>
  <c r="G58" i="83"/>
  <c r="F58" i="83"/>
  <c r="E58" i="83"/>
  <c r="D58" i="83"/>
  <c r="B58" i="83"/>
  <c r="B143" i="83" s="1"/>
  <c r="B167" i="83" s="1"/>
  <c r="CY57" i="83"/>
  <c r="CX57" i="83"/>
  <c r="CW57" i="83"/>
  <c r="CV57" i="83"/>
  <c r="CU57" i="83"/>
  <c r="CT57" i="83"/>
  <c r="CS57" i="83"/>
  <c r="CR57" i="83"/>
  <c r="CQ57" i="83"/>
  <c r="CP57" i="83"/>
  <c r="CO57" i="83"/>
  <c r="CN57" i="83"/>
  <c r="CM57" i="83"/>
  <c r="CL57" i="83"/>
  <c r="CK57" i="83"/>
  <c r="CJ57" i="83"/>
  <c r="CI57" i="83"/>
  <c r="CH57" i="83"/>
  <c r="CG57" i="83"/>
  <c r="CF57" i="83"/>
  <c r="CE57" i="83"/>
  <c r="CD57" i="83"/>
  <c r="CC57" i="83"/>
  <c r="CB57" i="83"/>
  <c r="CA57" i="83"/>
  <c r="BZ57" i="83"/>
  <c r="BY57" i="83"/>
  <c r="BX57" i="83"/>
  <c r="BW57" i="83"/>
  <c r="BV57" i="83"/>
  <c r="BU57" i="83"/>
  <c r="BT57" i="83"/>
  <c r="BS57" i="83"/>
  <c r="BR57" i="83"/>
  <c r="BQ57" i="83"/>
  <c r="BP57" i="83"/>
  <c r="BO57" i="83"/>
  <c r="BN57" i="83"/>
  <c r="BM57" i="83"/>
  <c r="BL57" i="83"/>
  <c r="BK57" i="83"/>
  <c r="BJ57" i="83"/>
  <c r="BI57" i="83"/>
  <c r="BH57" i="83"/>
  <c r="BG57" i="83"/>
  <c r="BF57" i="83"/>
  <c r="BE57" i="83"/>
  <c r="BD57" i="83"/>
  <c r="BC57" i="83"/>
  <c r="BB57" i="83"/>
  <c r="BA57" i="83"/>
  <c r="AZ57" i="83"/>
  <c r="AY57" i="83"/>
  <c r="AX57" i="83"/>
  <c r="AW57" i="83"/>
  <c r="AV57" i="83"/>
  <c r="AU57" i="83"/>
  <c r="AT57" i="83"/>
  <c r="AS57" i="83"/>
  <c r="AR57" i="83"/>
  <c r="AQ57" i="83"/>
  <c r="AP57" i="83"/>
  <c r="AO57" i="83"/>
  <c r="AN57" i="83"/>
  <c r="AM57" i="83"/>
  <c r="AL57" i="83"/>
  <c r="AK57" i="83"/>
  <c r="AJ57" i="83"/>
  <c r="AI57" i="83"/>
  <c r="AH57" i="83"/>
  <c r="AG57" i="83"/>
  <c r="AF57" i="83"/>
  <c r="AE57" i="83"/>
  <c r="AD57" i="83"/>
  <c r="AC57" i="83"/>
  <c r="AB57" i="83"/>
  <c r="AA57" i="83"/>
  <c r="Z57" i="83"/>
  <c r="Y57" i="83"/>
  <c r="X57" i="83"/>
  <c r="W57" i="83"/>
  <c r="V57" i="83"/>
  <c r="U57" i="83"/>
  <c r="T57" i="83"/>
  <c r="S57" i="83"/>
  <c r="R57" i="83"/>
  <c r="Q57" i="83"/>
  <c r="P57" i="83"/>
  <c r="O57" i="83"/>
  <c r="N57" i="83"/>
  <c r="M57" i="83"/>
  <c r="L57" i="83"/>
  <c r="K57" i="83"/>
  <c r="J57" i="83"/>
  <c r="I57" i="83"/>
  <c r="H57" i="83"/>
  <c r="G57" i="83"/>
  <c r="F57" i="83"/>
  <c r="E57" i="83"/>
  <c r="D57" i="83"/>
  <c r="B57" i="83"/>
  <c r="B65" i="83" s="1"/>
  <c r="CY56" i="83"/>
  <c r="CX56" i="83"/>
  <c r="CW56" i="83"/>
  <c r="CV56" i="83"/>
  <c r="CU56" i="83"/>
  <c r="CT56" i="83"/>
  <c r="CS56" i="83"/>
  <c r="CR56" i="83"/>
  <c r="CQ56" i="83"/>
  <c r="CP56" i="83"/>
  <c r="CO56" i="83"/>
  <c r="CN56" i="83"/>
  <c r="CM56" i="83"/>
  <c r="CL56" i="83"/>
  <c r="CK56" i="83"/>
  <c r="CJ56" i="83"/>
  <c r="CI56" i="83"/>
  <c r="CH56" i="83"/>
  <c r="CG56" i="83"/>
  <c r="CF56" i="83"/>
  <c r="CE56" i="83"/>
  <c r="CD56" i="83"/>
  <c r="CC56" i="83"/>
  <c r="CB56" i="83"/>
  <c r="CA56" i="83"/>
  <c r="BZ56" i="83"/>
  <c r="BY56" i="83"/>
  <c r="BX56" i="83"/>
  <c r="BW56" i="83"/>
  <c r="BV56" i="83"/>
  <c r="BU56" i="83"/>
  <c r="BT56" i="83"/>
  <c r="BS56" i="83"/>
  <c r="BR56" i="83"/>
  <c r="BQ56" i="83"/>
  <c r="BP56" i="83"/>
  <c r="BO56" i="83"/>
  <c r="BN56" i="83"/>
  <c r="BM56" i="83"/>
  <c r="BL56" i="83"/>
  <c r="BK56" i="83"/>
  <c r="BJ56" i="83"/>
  <c r="BI56" i="83"/>
  <c r="BH56" i="83"/>
  <c r="BG56" i="83"/>
  <c r="BF56" i="83"/>
  <c r="BE56" i="83"/>
  <c r="BD56" i="83"/>
  <c r="BC56" i="83"/>
  <c r="BB56" i="83"/>
  <c r="BA56" i="83"/>
  <c r="AZ56" i="83"/>
  <c r="AY56" i="83"/>
  <c r="AX56" i="83"/>
  <c r="AW56" i="83"/>
  <c r="AV56" i="83"/>
  <c r="AU56" i="83"/>
  <c r="AT56" i="83"/>
  <c r="AS56" i="83"/>
  <c r="AR56" i="83"/>
  <c r="AQ56" i="83"/>
  <c r="AP56" i="83"/>
  <c r="AO56" i="83"/>
  <c r="AN56" i="83"/>
  <c r="AM56" i="83"/>
  <c r="AL56" i="83"/>
  <c r="AK56" i="83"/>
  <c r="AJ56" i="83"/>
  <c r="AI56" i="83"/>
  <c r="AH56" i="83"/>
  <c r="AG56" i="83"/>
  <c r="AF56" i="83"/>
  <c r="AE56" i="83"/>
  <c r="AD56" i="83"/>
  <c r="AC56" i="83"/>
  <c r="AB56" i="83"/>
  <c r="AA56" i="83"/>
  <c r="Z56" i="83"/>
  <c r="Y56" i="83"/>
  <c r="X56" i="83"/>
  <c r="W56" i="83"/>
  <c r="V56" i="83"/>
  <c r="U56" i="83"/>
  <c r="T56" i="83"/>
  <c r="S56" i="83"/>
  <c r="R56" i="83"/>
  <c r="Q56" i="83"/>
  <c r="P56" i="83"/>
  <c r="O56" i="83"/>
  <c r="N56" i="83"/>
  <c r="M56" i="83"/>
  <c r="L56" i="83"/>
  <c r="K56" i="83"/>
  <c r="J56" i="83"/>
  <c r="I56" i="83"/>
  <c r="H56" i="83"/>
  <c r="G56" i="83"/>
  <c r="F56" i="83"/>
  <c r="E56" i="83"/>
  <c r="D56" i="83"/>
  <c r="B56" i="83"/>
  <c r="B141" i="83" s="1"/>
  <c r="B165" i="83" s="1"/>
  <c r="CY55" i="83"/>
  <c r="CX55" i="83"/>
  <c r="CW55" i="83"/>
  <c r="CV55" i="83"/>
  <c r="CU55" i="83"/>
  <c r="CT55" i="83"/>
  <c r="CS55" i="83"/>
  <c r="CR55" i="83"/>
  <c r="CQ55" i="83"/>
  <c r="CP55" i="83"/>
  <c r="CO55" i="83"/>
  <c r="CN55" i="83"/>
  <c r="CM55" i="83"/>
  <c r="CL55" i="83"/>
  <c r="CK55" i="83"/>
  <c r="CJ55" i="83"/>
  <c r="CI55" i="83"/>
  <c r="CH55" i="83"/>
  <c r="CG55" i="83"/>
  <c r="CF55" i="83"/>
  <c r="CE55" i="83"/>
  <c r="CD55" i="83"/>
  <c r="CC55" i="83"/>
  <c r="CB55" i="83"/>
  <c r="CA55" i="83"/>
  <c r="BZ55" i="83"/>
  <c r="BY55" i="83"/>
  <c r="BX55" i="83"/>
  <c r="BW55" i="83"/>
  <c r="BV55" i="83"/>
  <c r="BU55" i="83"/>
  <c r="BT55" i="83"/>
  <c r="BS55" i="83"/>
  <c r="BR55" i="83"/>
  <c r="BQ55" i="83"/>
  <c r="BP55" i="83"/>
  <c r="BO55" i="83"/>
  <c r="BN55" i="83"/>
  <c r="BM55" i="83"/>
  <c r="BL55" i="83"/>
  <c r="BK55" i="83"/>
  <c r="BJ55" i="83"/>
  <c r="BI55" i="83"/>
  <c r="BH55" i="83"/>
  <c r="BG55" i="83"/>
  <c r="BF55" i="83"/>
  <c r="BE55" i="83"/>
  <c r="BD55" i="83"/>
  <c r="BC55" i="83"/>
  <c r="BB55" i="83"/>
  <c r="BA55" i="83"/>
  <c r="AZ55" i="83"/>
  <c r="AY55" i="83"/>
  <c r="AX55" i="83"/>
  <c r="AW55" i="83"/>
  <c r="AV55" i="83"/>
  <c r="AU55" i="83"/>
  <c r="AT55" i="83"/>
  <c r="AS55" i="83"/>
  <c r="AR55" i="83"/>
  <c r="AQ55" i="83"/>
  <c r="AP55" i="83"/>
  <c r="AO55" i="83"/>
  <c r="AN55" i="83"/>
  <c r="AM55" i="83"/>
  <c r="AL55" i="83"/>
  <c r="AK55" i="83"/>
  <c r="AJ55" i="83"/>
  <c r="AI55" i="83"/>
  <c r="AH55" i="83"/>
  <c r="AG55" i="83"/>
  <c r="AF55" i="83"/>
  <c r="AE55" i="83"/>
  <c r="AD55" i="83"/>
  <c r="AC55" i="83"/>
  <c r="AB55" i="83"/>
  <c r="AA55" i="83"/>
  <c r="Z55" i="83"/>
  <c r="Y55" i="83"/>
  <c r="X55" i="83"/>
  <c r="W55" i="83"/>
  <c r="V55" i="83"/>
  <c r="U55" i="83"/>
  <c r="T55" i="83"/>
  <c r="S55" i="83"/>
  <c r="R55" i="83"/>
  <c r="Q55" i="83"/>
  <c r="P55" i="83"/>
  <c r="O55" i="83"/>
  <c r="N55" i="83"/>
  <c r="M55" i="83"/>
  <c r="L55" i="83"/>
  <c r="K55" i="83"/>
  <c r="J55" i="83"/>
  <c r="I55" i="83"/>
  <c r="H55" i="83"/>
  <c r="G55" i="83"/>
  <c r="F55" i="83"/>
  <c r="E55" i="83"/>
  <c r="D55" i="83"/>
  <c r="B55" i="83"/>
  <c r="CY54" i="83"/>
  <c r="CX54" i="83"/>
  <c r="CW54" i="83"/>
  <c r="CV54" i="83"/>
  <c r="CU54" i="83"/>
  <c r="CT54" i="83"/>
  <c r="CS54" i="83"/>
  <c r="CR54" i="83"/>
  <c r="CQ54" i="83"/>
  <c r="CP54" i="83"/>
  <c r="CO54" i="83"/>
  <c r="CN54" i="83"/>
  <c r="CM54" i="83"/>
  <c r="CL54" i="83"/>
  <c r="CK54" i="83"/>
  <c r="CJ54" i="83"/>
  <c r="CI54" i="83"/>
  <c r="CH54" i="83"/>
  <c r="CG54" i="83"/>
  <c r="CF54" i="83"/>
  <c r="CE54" i="83"/>
  <c r="CD54" i="83"/>
  <c r="CC54" i="83"/>
  <c r="CB54" i="83"/>
  <c r="CA54" i="83"/>
  <c r="BZ54" i="83"/>
  <c r="BY54" i="83"/>
  <c r="BX54" i="83"/>
  <c r="BW54" i="83"/>
  <c r="BV54" i="83"/>
  <c r="BU54" i="83"/>
  <c r="BT54" i="83"/>
  <c r="BS54" i="83"/>
  <c r="BR54" i="83"/>
  <c r="BQ54" i="83"/>
  <c r="BP54" i="83"/>
  <c r="BO54" i="83"/>
  <c r="BN54" i="83"/>
  <c r="BM54" i="83"/>
  <c r="BL54" i="83"/>
  <c r="BK54" i="83"/>
  <c r="BJ54" i="83"/>
  <c r="BI54" i="83"/>
  <c r="BH54" i="83"/>
  <c r="BG54" i="83"/>
  <c r="BF54" i="83"/>
  <c r="BE54" i="83"/>
  <c r="BD54" i="83"/>
  <c r="BC54" i="83"/>
  <c r="BB54" i="83"/>
  <c r="BA54" i="83"/>
  <c r="AZ54" i="83"/>
  <c r="AY54" i="83"/>
  <c r="AX54" i="83"/>
  <c r="AW54" i="83"/>
  <c r="AV54" i="83"/>
  <c r="AU54" i="83"/>
  <c r="AT54" i="83"/>
  <c r="AS54" i="83"/>
  <c r="AR54" i="83"/>
  <c r="AQ54" i="83"/>
  <c r="AP54" i="83"/>
  <c r="AO54" i="83"/>
  <c r="AN54" i="83"/>
  <c r="AM54" i="83"/>
  <c r="AL54" i="83"/>
  <c r="AK54" i="83"/>
  <c r="AJ54" i="83"/>
  <c r="AI54" i="83"/>
  <c r="AH54" i="83"/>
  <c r="AG54" i="83"/>
  <c r="AF54" i="83"/>
  <c r="AE54" i="83"/>
  <c r="AD54" i="83"/>
  <c r="AC54" i="83"/>
  <c r="AB54" i="83"/>
  <c r="AA54" i="83"/>
  <c r="Z54" i="83"/>
  <c r="Y54" i="83"/>
  <c r="X54" i="83"/>
  <c r="W54" i="83"/>
  <c r="V54" i="83"/>
  <c r="U54" i="83"/>
  <c r="T54" i="83"/>
  <c r="S54" i="83"/>
  <c r="R54" i="83"/>
  <c r="Q54" i="83"/>
  <c r="P54" i="83"/>
  <c r="O54" i="83"/>
  <c r="N54" i="83"/>
  <c r="M54" i="83"/>
  <c r="L54" i="83"/>
  <c r="K54" i="83"/>
  <c r="J54" i="83"/>
  <c r="I54" i="83"/>
  <c r="H54" i="83"/>
  <c r="G54" i="83"/>
  <c r="F54" i="83"/>
  <c r="E54" i="83"/>
  <c r="D54" i="83"/>
  <c r="B54" i="83"/>
  <c r="CY53" i="83"/>
  <c r="CX53" i="83"/>
  <c r="CW53" i="83"/>
  <c r="CV53" i="83"/>
  <c r="CU53" i="83"/>
  <c r="CT53" i="83"/>
  <c r="CS53" i="83"/>
  <c r="CR53" i="83"/>
  <c r="CQ53" i="83"/>
  <c r="CP53" i="83"/>
  <c r="CO53" i="83"/>
  <c r="CN53" i="83"/>
  <c r="CM53" i="83"/>
  <c r="CL53" i="83"/>
  <c r="CK53" i="83"/>
  <c r="CJ53" i="83"/>
  <c r="CI53" i="83"/>
  <c r="CH53" i="83"/>
  <c r="CG53" i="83"/>
  <c r="CF53" i="83"/>
  <c r="CE53" i="83"/>
  <c r="CD53" i="83"/>
  <c r="CC53" i="83"/>
  <c r="CB53" i="83"/>
  <c r="CA53" i="83"/>
  <c r="BZ53" i="83"/>
  <c r="BY53" i="83"/>
  <c r="BX53" i="83"/>
  <c r="BW53" i="83"/>
  <c r="BV53" i="83"/>
  <c r="BU53" i="83"/>
  <c r="BT53" i="83"/>
  <c r="BS53" i="83"/>
  <c r="BR53" i="83"/>
  <c r="BQ53" i="83"/>
  <c r="BP53" i="83"/>
  <c r="BO53" i="83"/>
  <c r="BN53" i="83"/>
  <c r="BM53" i="83"/>
  <c r="BL53" i="83"/>
  <c r="BK53" i="83"/>
  <c r="BJ53" i="83"/>
  <c r="BI53" i="83"/>
  <c r="BH53" i="83"/>
  <c r="BG53" i="83"/>
  <c r="BF53" i="83"/>
  <c r="BE53" i="83"/>
  <c r="BD53" i="83"/>
  <c r="BC53" i="83"/>
  <c r="BB53" i="83"/>
  <c r="BA53" i="83"/>
  <c r="AZ53" i="83"/>
  <c r="AY53" i="83"/>
  <c r="AX53" i="83"/>
  <c r="AW53" i="83"/>
  <c r="AV53" i="83"/>
  <c r="AU53" i="83"/>
  <c r="AT53" i="83"/>
  <c r="AS53" i="83"/>
  <c r="AR53" i="83"/>
  <c r="AQ53" i="83"/>
  <c r="AP53" i="83"/>
  <c r="AO53" i="83"/>
  <c r="AN53" i="83"/>
  <c r="AM53" i="83"/>
  <c r="AL53" i="83"/>
  <c r="AK53" i="83"/>
  <c r="AJ53" i="83"/>
  <c r="AI53" i="83"/>
  <c r="AH53" i="83"/>
  <c r="AG53" i="83"/>
  <c r="AF53" i="83"/>
  <c r="AE53" i="83"/>
  <c r="AD53" i="83"/>
  <c r="AC53" i="83"/>
  <c r="AB53" i="83"/>
  <c r="AA53" i="83"/>
  <c r="Z53" i="83"/>
  <c r="Y53" i="83"/>
  <c r="X53" i="83"/>
  <c r="W53" i="83"/>
  <c r="V53" i="83"/>
  <c r="U53" i="83"/>
  <c r="T53" i="83"/>
  <c r="S53" i="83"/>
  <c r="R53" i="83"/>
  <c r="Q53" i="83"/>
  <c r="P53" i="83"/>
  <c r="O53" i="83"/>
  <c r="N53" i="83"/>
  <c r="M53" i="83"/>
  <c r="L53" i="83"/>
  <c r="K53" i="83"/>
  <c r="J53" i="83"/>
  <c r="I53" i="83"/>
  <c r="H53" i="83"/>
  <c r="G53" i="83"/>
  <c r="F53" i="83"/>
  <c r="E53" i="83"/>
  <c r="D53" i="83"/>
  <c r="B53" i="83"/>
  <c r="B138" i="83" s="1"/>
  <c r="B162" i="83" s="1"/>
  <c r="CY33" i="83"/>
  <c r="CX33" i="83"/>
  <c r="CW33" i="83"/>
  <c r="CV33" i="83"/>
  <c r="CU33" i="83"/>
  <c r="CT33" i="83"/>
  <c r="CS33" i="83"/>
  <c r="CR33" i="83"/>
  <c r="CQ33" i="83"/>
  <c r="CP33" i="83"/>
  <c r="CO33" i="83"/>
  <c r="CN33" i="83"/>
  <c r="CM33" i="83"/>
  <c r="CL33" i="83"/>
  <c r="CK33" i="83"/>
  <c r="CJ33" i="83"/>
  <c r="CI33" i="83"/>
  <c r="CH33" i="83"/>
  <c r="CG33" i="83"/>
  <c r="CF33" i="83"/>
  <c r="CE33" i="83"/>
  <c r="CD33" i="83"/>
  <c r="CC33" i="83"/>
  <c r="CB33" i="83"/>
  <c r="CA33" i="83"/>
  <c r="BZ33" i="83"/>
  <c r="BY33" i="83"/>
  <c r="BX33" i="83"/>
  <c r="BW33" i="83"/>
  <c r="BV33" i="83"/>
  <c r="BU33" i="83"/>
  <c r="BT33" i="83"/>
  <c r="BS33" i="83"/>
  <c r="BR33" i="83"/>
  <c r="BQ33" i="83"/>
  <c r="BP33" i="83"/>
  <c r="BO33" i="83"/>
  <c r="BN33" i="83"/>
  <c r="BM33" i="83"/>
  <c r="BL33" i="83"/>
  <c r="BK33" i="83"/>
  <c r="BJ33" i="83"/>
  <c r="BI33" i="83"/>
  <c r="BH33" i="83"/>
  <c r="BG33" i="83"/>
  <c r="BF33" i="83"/>
  <c r="BE33" i="83"/>
  <c r="BD33" i="83"/>
  <c r="BC33" i="83"/>
  <c r="BB33" i="83"/>
  <c r="BA33" i="83"/>
  <c r="AZ33" i="83"/>
  <c r="AY33" i="83"/>
  <c r="AX33" i="83"/>
  <c r="AW33" i="83"/>
  <c r="AV33" i="83"/>
  <c r="AU33" i="83"/>
  <c r="AT33" i="83"/>
  <c r="AS33" i="83"/>
  <c r="AR33" i="83"/>
  <c r="AQ33" i="83"/>
  <c r="AP33" i="83"/>
  <c r="AO33" i="83"/>
  <c r="AN33" i="83"/>
  <c r="AM33" i="83"/>
  <c r="AL33" i="83"/>
  <c r="AK33" i="83"/>
  <c r="AJ33" i="83"/>
  <c r="AI33" i="83"/>
  <c r="AH33" i="83"/>
  <c r="AG33" i="83"/>
  <c r="AF33" i="83"/>
  <c r="AE33" i="83"/>
  <c r="AD33" i="83"/>
  <c r="AC33" i="83"/>
  <c r="AB33" i="83"/>
  <c r="AA33" i="83"/>
  <c r="Z33" i="83"/>
  <c r="Y33" i="83"/>
  <c r="X33" i="83"/>
  <c r="W33" i="83"/>
  <c r="V33" i="83"/>
  <c r="U33" i="83"/>
  <c r="T33" i="83"/>
  <c r="S33" i="83"/>
  <c r="R33" i="83"/>
  <c r="Q33" i="83"/>
  <c r="P33" i="83"/>
  <c r="O33" i="83"/>
  <c r="N33" i="83"/>
  <c r="M33" i="83"/>
  <c r="L33" i="83"/>
  <c r="K33" i="83"/>
  <c r="J33" i="83"/>
  <c r="I33" i="83"/>
  <c r="H33" i="83"/>
  <c r="G33" i="83"/>
  <c r="F33" i="83"/>
  <c r="E33" i="83"/>
  <c r="D33" i="83"/>
  <c r="D277" i="83"/>
  <c r="N267" i="83"/>
  <c r="M267" i="83"/>
  <c r="L267" i="83"/>
  <c r="K267" i="83"/>
  <c r="J267" i="83"/>
  <c r="I267" i="83"/>
  <c r="H267" i="83"/>
  <c r="G267" i="83"/>
  <c r="F267" i="83"/>
  <c r="E267" i="83"/>
  <c r="D267" i="83"/>
  <c r="N266" i="83"/>
  <c r="M266" i="83"/>
  <c r="L266" i="83"/>
  <c r="K266" i="83"/>
  <c r="J266" i="83"/>
  <c r="I266" i="83"/>
  <c r="H266" i="83"/>
  <c r="G266" i="83"/>
  <c r="N265" i="83"/>
  <c r="M265" i="83"/>
  <c r="L265" i="83"/>
  <c r="K265" i="83"/>
  <c r="J265" i="83"/>
  <c r="I265" i="83"/>
  <c r="N264" i="83"/>
  <c r="M264" i="83"/>
  <c r="L264" i="83"/>
  <c r="K264" i="83"/>
  <c r="J264" i="83"/>
  <c r="I264" i="83"/>
  <c r="H264" i="83"/>
  <c r="G264" i="83"/>
  <c r="N263" i="83"/>
  <c r="M263" i="83"/>
  <c r="L263" i="83"/>
  <c r="K263" i="83"/>
  <c r="J263" i="83"/>
  <c r="I263" i="83"/>
  <c r="H263" i="83"/>
  <c r="G263" i="83"/>
  <c r="F263" i="83"/>
  <c r="E263" i="83"/>
  <c r="N262" i="83"/>
  <c r="M262" i="83"/>
  <c r="L262" i="83"/>
  <c r="K262" i="83"/>
  <c r="H262" i="83"/>
  <c r="G262" i="83"/>
  <c r="F262" i="83"/>
  <c r="E262" i="83"/>
  <c r="H261" i="83"/>
  <c r="G261" i="83"/>
  <c r="F261" i="83"/>
  <c r="E261" i="83"/>
  <c r="D196" i="83"/>
  <c r="D185" i="83"/>
  <c r="C4" i="83"/>
  <c r="CY202" i="82"/>
  <c r="CX202" i="82"/>
  <c r="CW202" i="82"/>
  <c r="CV202" i="82"/>
  <c r="CU202" i="82"/>
  <c r="CT202" i="82"/>
  <c r="CS202" i="82"/>
  <c r="CR202" i="82"/>
  <c r="CQ202" i="82"/>
  <c r="CP202" i="82"/>
  <c r="CO202" i="82"/>
  <c r="CN202" i="82"/>
  <c r="CM202" i="82"/>
  <c r="CL202" i="82"/>
  <c r="CK202" i="82"/>
  <c r="CJ202" i="82"/>
  <c r="CI202" i="82"/>
  <c r="CH202" i="82"/>
  <c r="CG202" i="82"/>
  <c r="CF202" i="82"/>
  <c r="CE202" i="82"/>
  <c r="CD202" i="82"/>
  <c r="CC202" i="82"/>
  <c r="CB202" i="82"/>
  <c r="CA202" i="82"/>
  <c r="BZ202" i="82"/>
  <c r="BY202" i="82"/>
  <c r="BX202" i="82"/>
  <c r="BW202" i="82"/>
  <c r="BV202" i="82"/>
  <c r="BU202" i="82"/>
  <c r="BT202" i="82"/>
  <c r="BS202" i="82"/>
  <c r="BR202" i="82"/>
  <c r="BQ202" i="82"/>
  <c r="BP202" i="82"/>
  <c r="BO202" i="82"/>
  <c r="BN202" i="82"/>
  <c r="BM202" i="82"/>
  <c r="BL202" i="82"/>
  <c r="BK202" i="82"/>
  <c r="BJ202" i="82"/>
  <c r="BI202" i="82"/>
  <c r="BH202" i="82"/>
  <c r="BG202" i="82"/>
  <c r="BF202" i="82"/>
  <c r="BE202" i="82"/>
  <c r="BD202" i="82"/>
  <c r="BC202" i="82"/>
  <c r="BB202" i="82"/>
  <c r="BA202" i="82"/>
  <c r="AZ202" i="82"/>
  <c r="AY202" i="82"/>
  <c r="AX202" i="82"/>
  <c r="AW202" i="82"/>
  <c r="AV202" i="82"/>
  <c r="AU202" i="82"/>
  <c r="AT202" i="82"/>
  <c r="AS202" i="82"/>
  <c r="AR202" i="82"/>
  <c r="AQ202" i="82"/>
  <c r="AP202" i="82"/>
  <c r="AO202" i="82"/>
  <c r="AN202" i="82"/>
  <c r="AM202" i="82"/>
  <c r="AL202" i="82"/>
  <c r="AK202" i="82"/>
  <c r="AJ202" i="82"/>
  <c r="AI202" i="82"/>
  <c r="AH202" i="82"/>
  <c r="AG202" i="82"/>
  <c r="AF202" i="82"/>
  <c r="AE202" i="82"/>
  <c r="AD202" i="82"/>
  <c r="AC202" i="82"/>
  <c r="AB202" i="82"/>
  <c r="AA202" i="82"/>
  <c r="Z202" i="82"/>
  <c r="Y202" i="82"/>
  <c r="X202" i="82"/>
  <c r="W202" i="82"/>
  <c r="V202" i="82"/>
  <c r="U202" i="82"/>
  <c r="T202" i="82"/>
  <c r="S202" i="82"/>
  <c r="R202" i="82"/>
  <c r="Q202" i="82"/>
  <c r="P202" i="82"/>
  <c r="O202" i="82"/>
  <c r="N202" i="82"/>
  <c r="M202" i="82"/>
  <c r="L202" i="82"/>
  <c r="K202" i="82"/>
  <c r="J202" i="82"/>
  <c r="I202" i="82"/>
  <c r="H202" i="82"/>
  <c r="G202" i="82"/>
  <c r="F202" i="82"/>
  <c r="E202" i="82"/>
  <c r="D202" i="82"/>
  <c r="CY191" i="82"/>
  <c r="CX191" i="82"/>
  <c r="CW191" i="82"/>
  <c r="CV191" i="82"/>
  <c r="CU191" i="82"/>
  <c r="CT191" i="82"/>
  <c r="CS191" i="82"/>
  <c r="CR191" i="82"/>
  <c r="CQ191" i="82"/>
  <c r="CP191" i="82"/>
  <c r="CO191" i="82"/>
  <c r="CN191" i="82"/>
  <c r="CM191" i="82"/>
  <c r="CL191" i="82"/>
  <c r="CK191" i="82"/>
  <c r="CJ191" i="82"/>
  <c r="CI191" i="82"/>
  <c r="CH191" i="82"/>
  <c r="CG191" i="82"/>
  <c r="CF191" i="82"/>
  <c r="CE191" i="82"/>
  <c r="CD191" i="82"/>
  <c r="CC191" i="82"/>
  <c r="CB191" i="82"/>
  <c r="CA191" i="82"/>
  <c r="BZ191" i="82"/>
  <c r="BY191" i="82"/>
  <c r="BX191" i="82"/>
  <c r="BW191" i="82"/>
  <c r="BV191" i="82"/>
  <c r="BU191" i="82"/>
  <c r="BT191" i="82"/>
  <c r="BS191" i="82"/>
  <c r="BR191" i="82"/>
  <c r="BQ191" i="82"/>
  <c r="BP191" i="82"/>
  <c r="BO191" i="82"/>
  <c r="BN191" i="82"/>
  <c r="BM191" i="82"/>
  <c r="BL191" i="82"/>
  <c r="BK191" i="82"/>
  <c r="BJ191" i="82"/>
  <c r="BI191" i="82"/>
  <c r="BH191" i="82"/>
  <c r="BG191" i="82"/>
  <c r="BF191" i="82"/>
  <c r="BE191" i="82"/>
  <c r="BD191" i="82"/>
  <c r="BC191" i="82"/>
  <c r="BB191" i="82"/>
  <c r="BA191" i="82"/>
  <c r="AZ191" i="82"/>
  <c r="AY191" i="82"/>
  <c r="AX191" i="82"/>
  <c r="AW191" i="82"/>
  <c r="AV191" i="82"/>
  <c r="AU191" i="82"/>
  <c r="AT191" i="82"/>
  <c r="AS191" i="82"/>
  <c r="AR191" i="82"/>
  <c r="AQ191" i="82"/>
  <c r="AP191" i="82"/>
  <c r="AO191" i="82"/>
  <c r="AN191" i="82"/>
  <c r="AM191" i="82"/>
  <c r="AL191" i="82"/>
  <c r="AK191" i="82"/>
  <c r="AJ191" i="82"/>
  <c r="AI191" i="82"/>
  <c r="AH191" i="82"/>
  <c r="AG191" i="82"/>
  <c r="AF191" i="82"/>
  <c r="AE191" i="82"/>
  <c r="AD191" i="82"/>
  <c r="AC191" i="82"/>
  <c r="AB191" i="82"/>
  <c r="AA191" i="82"/>
  <c r="Z191" i="82"/>
  <c r="Y191" i="82"/>
  <c r="X191" i="82"/>
  <c r="W191" i="82"/>
  <c r="V191" i="82"/>
  <c r="U191" i="82"/>
  <c r="T191" i="82"/>
  <c r="S191" i="82"/>
  <c r="R191" i="82"/>
  <c r="Q191" i="82"/>
  <c r="P191" i="82"/>
  <c r="O191" i="82"/>
  <c r="N191" i="82"/>
  <c r="M191" i="82"/>
  <c r="L191" i="82"/>
  <c r="K191" i="82"/>
  <c r="J191" i="82"/>
  <c r="I191" i="82"/>
  <c r="H191" i="82"/>
  <c r="G191" i="82"/>
  <c r="F191" i="82"/>
  <c r="E191" i="82"/>
  <c r="D191" i="82"/>
  <c r="D181" i="82"/>
  <c r="D177" i="82"/>
  <c r="CY58" i="82"/>
  <c r="CX58" i="82"/>
  <c r="CW58" i="82"/>
  <c r="CV58" i="82"/>
  <c r="CU58" i="82"/>
  <c r="CT58" i="82"/>
  <c r="CS58" i="82"/>
  <c r="CR58" i="82"/>
  <c r="CQ58" i="82"/>
  <c r="CP58" i="82"/>
  <c r="CO58" i="82"/>
  <c r="CN58" i="82"/>
  <c r="CM58" i="82"/>
  <c r="CL58" i="82"/>
  <c r="CK58" i="82"/>
  <c r="CJ58" i="82"/>
  <c r="CI58" i="82"/>
  <c r="CH58" i="82"/>
  <c r="CG58" i="82"/>
  <c r="CF58" i="82"/>
  <c r="CE58" i="82"/>
  <c r="CD58" i="82"/>
  <c r="CC58" i="82"/>
  <c r="CB58" i="82"/>
  <c r="CA58" i="82"/>
  <c r="BZ58" i="82"/>
  <c r="BY58" i="82"/>
  <c r="BX58" i="82"/>
  <c r="BW58" i="82"/>
  <c r="BV58" i="82"/>
  <c r="BU58" i="82"/>
  <c r="BT58" i="82"/>
  <c r="BS58" i="82"/>
  <c r="BR58" i="82"/>
  <c r="BQ58" i="82"/>
  <c r="BP58" i="82"/>
  <c r="BO58" i="82"/>
  <c r="BN58" i="82"/>
  <c r="BM58" i="82"/>
  <c r="BL58" i="82"/>
  <c r="BK58" i="82"/>
  <c r="BJ58" i="82"/>
  <c r="BI58" i="82"/>
  <c r="BH58" i="82"/>
  <c r="BG58" i="82"/>
  <c r="BF58" i="82"/>
  <c r="BE58" i="82"/>
  <c r="BD58" i="82"/>
  <c r="BC58" i="82"/>
  <c r="BB58" i="82"/>
  <c r="BA58" i="82"/>
  <c r="AZ58" i="82"/>
  <c r="AY58" i="82"/>
  <c r="AX58" i="82"/>
  <c r="AW58" i="82"/>
  <c r="AV58" i="82"/>
  <c r="AU58" i="82"/>
  <c r="AT58" i="82"/>
  <c r="AS58" i="82"/>
  <c r="AR58" i="82"/>
  <c r="AQ58" i="82"/>
  <c r="AP58" i="82"/>
  <c r="AO58" i="82"/>
  <c r="AN58" i="82"/>
  <c r="AM58" i="82"/>
  <c r="AL58" i="82"/>
  <c r="AK58" i="82"/>
  <c r="AJ58" i="82"/>
  <c r="AI58" i="82"/>
  <c r="AH58" i="82"/>
  <c r="AG58" i="82"/>
  <c r="AF58" i="82"/>
  <c r="AE58" i="82"/>
  <c r="AD58" i="82"/>
  <c r="AC58" i="82"/>
  <c r="AB58" i="82"/>
  <c r="AA58" i="82"/>
  <c r="Z58" i="82"/>
  <c r="Y58" i="82"/>
  <c r="X58" i="82"/>
  <c r="W58" i="82"/>
  <c r="V58" i="82"/>
  <c r="U58" i="82"/>
  <c r="T58" i="82"/>
  <c r="S58" i="82"/>
  <c r="R58" i="82"/>
  <c r="Q58" i="82"/>
  <c r="P58" i="82"/>
  <c r="O58" i="82"/>
  <c r="N58" i="82"/>
  <c r="M58" i="82"/>
  <c r="L58" i="82"/>
  <c r="K58" i="82"/>
  <c r="J58" i="82"/>
  <c r="I58" i="82"/>
  <c r="H58" i="82"/>
  <c r="G58" i="82"/>
  <c r="F58" i="82"/>
  <c r="E58" i="82"/>
  <c r="D58" i="82"/>
  <c r="B58" i="82"/>
  <c r="CY57" i="82"/>
  <c r="CX57" i="82"/>
  <c r="CW57" i="82"/>
  <c r="CV57" i="82"/>
  <c r="CU57" i="82"/>
  <c r="CT57" i="82"/>
  <c r="CS57" i="82"/>
  <c r="CR57" i="82"/>
  <c r="CQ57" i="82"/>
  <c r="CP57" i="82"/>
  <c r="CO57" i="82"/>
  <c r="CN57" i="82"/>
  <c r="CM57" i="82"/>
  <c r="CL57" i="82"/>
  <c r="CK57" i="82"/>
  <c r="CJ57" i="82"/>
  <c r="CI57" i="82"/>
  <c r="CH57" i="82"/>
  <c r="CG57" i="82"/>
  <c r="CF57" i="82"/>
  <c r="CE57" i="82"/>
  <c r="CD57" i="82"/>
  <c r="CC57" i="82"/>
  <c r="CB57" i="82"/>
  <c r="CA57" i="82"/>
  <c r="BZ57" i="82"/>
  <c r="BY57" i="82"/>
  <c r="BX57" i="82"/>
  <c r="BW57" i="82"/>
  <c r="BV57" i="82"/>
  <c r="BU57" i="82"/>
  <c r="BT57" i="82"/>
  <c r="BS57" i="82"/>
  <c r="BR57" i="82"/>
  <c r="BQ57" i="82"/>
  <c r="BP57" i="82"/>
  <c r="BO57" i="82"/>
  <c r="BN57" i="82"/>
  <c r="BM57" i="82"/>
  <c r="BL57" i="82"/>
  <c r="BK57" i="82"/>
  <c r="BJ57" i="82"/>
  <c r="BI57" i="82"/>
  <c r="BH57" i="82"/>
  <c r="BG57" i="82"/>
  <c r="BF57" i="82"/>
  <c r="BE57" i="82"/>
  <c r="BD57" i="82"/>
  <c r="BC57" i="82"/>
  <c r="BB57" i="82"/>
  <c r="BA57" i="82"/>
  <c r="AZ57" i="82"/>
  <c r="AY57" i="82"/>
  <c r="AX57" i="82"/>
  <c r="AW57" i="82"/>
  <c r="AV57" i="82"/>
  <c r="AU57" i="82"/>
  <c r="AT57" i="82"/>
  <c r="AS57" i="82"/>
  <c r="AR57" i="82"/>
  <c r="AQ57" i="82"/>
  <c r="AP57" i="82"/>
  <c r="AO57" i="82"/>
  <c r="AN57" i="82"/>
  <c r="AM57" i="82"/>
  <c r="AL57" i="82"/>
  <c r="AK57" i="82"/>
  <c r="AJ57" i="82"/>
  <c r="AI57" i="82"/>
  <c r="AH57" i="82"/>
  <c r="AG57" i="82"/>
  <c r="AF57" i="82"/>
  <c r="AE57" i="82"/>
  <c r="AD57" i="82"/>
  <c r="AC57" i="82"/>
  <c r="AB57" i="82"/>
  <c r="AA57" i="82"/>
  <c r="Z57" i="82"/>
  <c r="Y57" i="82"/>
  <c r="X57" i="82"/>
  <c r="W57" i="82"/>
  <c r="V57" i="82"/>
  <c r="U57" i="82"/>
  <c r="T57" i="82"/>
  <c r="S57" i="82"/>
  <c r="R57" i="82"/>
  <c r="Q57" i="82"/>
  <c r="P57" i="82"/>
  <c r="O57" i="82"/>
  <c r="N57" i="82"/>
  <c r="M57" i="82"/>
  <c r="L57" i="82"/>
  <c r="K57" i="82"/>
  <c r="J57" i="82"/>
  <c r="I57" i="82"/>
  <c r="H57" i="82"/>
  <c r="G57" i="82"/>
  <c r="F57" i="82"/>
  <c r="E57" i="82"/>
  <c r="D57" i="82"/>
  <c r="B57" i="82"/>
  <c r="B65" i="82" s="1"/>
  <c r="CY56" i="82"/>
  <c r="CX56" i="82"/>
  <c r="CW56" i="82"/>
  <c r="CV56" i="82"/>
  <c r="CU56" i="82"/>
  <c r="CT56" i="82"/>
  <c r="CS56" i="82"/>
  <c r="CR56" i="82"/>
  <c r="CQ56" i="82"/>
  <c r="CP56" i="82"/>
  <c r="CO56" i="82"/>
  <c r="CN56" i="82"/>
  <c r="CM56" i="82"/>
  <c r="CL56" i="82"/>
  <c r="CK56" i="82"/>
  <c r="CJ56" i="82"/>
  <c r="CI56" i="82"/>
  <c r="CH56" i="82"/>
  <c r="CG56" i="82"/>
  <c r="CF56" i="82"/>
  <c r="CE56" i="82"/>
  <c r="CD56" i="82"/>
  <c r="CC56" i="82"/>
  <c r="CB56" i="82"/>
  <c r="CA56" i="82"/>
  <c r="BZ56" i="82"/>
  <c r="BY56" i="82"/>
  <c r="BX56" i="82"/>
  <c r="BW56" i="82"/>
  <c r="BV56" i="82"/>
  <c r="BU56" i="82"/>
  <c r="BT56" i="82"/>
  <c r="BS56" i="82"/>
  <c r="BR56" i="82"/>
  <c r="BQ56" i="82"/>
  <c r="BP56" i="82"/>
  <c r="BO56" i="82"/>
  <c r="BN56" i="82"/>
  <c r="BM56" i="82"/>
  <c r="BL56" i="82"/>
  <c r="BK56" i="82"/>
  <c r="BJ56" i="82"/>
  <c r="BI56" i="82"/>
  <c r="BH56" i="82"/>
  <c r="BG56" i="82"/>
  <c r="BF56" i="82"/>
  <c r="BE56" i="82"/>
  <c r="BD56" i="82"/>
  <c r="BC56" i="82"/>
  <c r="BB56" i="82"/>
  <c r="BA56" i="82"/>
  <c r="AZ56" i="82"/>
  <c r="AY56" i="82"/>
  <c r="AX56" i="82"/>
  <c r="AW56" i="82"/>
  <c r="AV56" i="82"/>
  <c r="AU56" i="82"/>
  <c r="AT56" i="82"/>
  <c r="AS56" i="82"/>
  <c r="AR56" i="82"/>
  <c r="AQ56" i="82"/>
  <c r="AP56" i="82"/>
  <c r="AO56" i="82"/>
  <c r="AN56" i="82"/>
  <c r="AM56" i="82"/>
  <c r="AL56" i="82"/>
  <c r="AK56" i="82"/>
  <c r="AJ56" i="82"/>
  <c r="AI56" i="82"/>
  <c r="AH56" i="82"/>
  <c r="AG56" i="82"/>
  <c r="AF56" i="82"/>
  <c r="AE56" i="82"/>
  <c r="AD56" i="82"/>
  <c r="AC56" i="82"/>
  <c r="AB56" i="82"/>
  <c r="AA56" i="82"/>
  <c r="Z56" i="82"/>
  <c r="Y56" i="82"/>
  <c r="X56" i="82"/>
  <c r="W56" i="82"/>
  <c r="V56" i="82"/>
  <c r="U56" i="82"/>
  <c r="T56" i="82"/>
  <c r="S56" i="82"/>
  <c r="R56" i="82"/>
  <c r="Q56" i="82"/>
  <c r="P56" i="82"/>
  <c r="O56" i="82"/>
  <c r="N56" i="82"/>
  <c r="M56" i="82"/>
  <c r="L56" i="82"/>
  <c r="K56" i="82"/>
  <c r="J56" i="82"/>
  <c r="I56" i="82"/>
  <c r="H56" i="82"/>
  <c r="G56" i="82"/>
  <c r="F56" i="82"/>
  <c r="E56" i="82"/>
  <c r="D56" i="82"/>
  <c r="B56" i="82"/>
  <c r="B64" i="82" s="1"/>
  <c r="CY55" i="82"/>
  <c r="CX55" i="82"/>
  <c r="CW55" i="82"/>
  <c r="CV55" i="82"/>
  <c r="CU55" i="82"/>
  <c r="CT55" i="82"/>
  <c r="CS55" i="82"/>
  <c r="CR55" i="82"/>
  <c r="CQ55" i="82"/>
  <c r="CP55" i="82"/>
  <c r="CO55" i="82"/>
  <c r="CN55" i="82"/>
  <c r="CM55" i="82"/>
  <c r="CL55" i="82"/>
  <c r="CK55" i="82"/>
  <c r="CJ55" i="82"/>
  <c r="CI55" i="82"/>
  <c r="CH55" i="82"/>
  <c r="CG55" i="82"/>
  <c r="CF55" i="82"/>
  <c r="CE55" i="82"/>
  <c r="CD55" i="82"/>
  <c r="CC55" i="82"/>
  <c r="CB55" i="82"/>
  <c r="CA55" i="82"/>
  <c r="BZ55" i="82"/>
  <c r="BY55" i="82"/>
  <c r="BX55" i="82"/>
  <c r="BW55" i="82"/>
  <c r="BV55" i="82"/>
  <c r="BU55" i="82"/>
  <c r="BT55" i="82"/>
  <c r="BS55" i="82"/>
  <c r="BR55" i="82"/>
  <c r="BQ55" i="82"/>
  <c r="BP55" i="82"/>
  <c r="BO55" i="82"/>
  <c r="BN55" i="82"/>
  <c r="BM55" i="82"/>
  <c r="BL55" i="82"/>
  <c r="BK55" i="82"/>
  <c r="BJ55" i="82"/>
  <c r="BI55" i="82"/>
  <c r="BH55" i="82"/>
  <c r="BG55" i="82"/>
  <c r="BF55" i="82"/>
  <c r="BE55" i="82"/>
  <c r="BD55" i="82"/>
  <c r="BC55" i="82"/>
  <c r="BB55" i="82"/>
  <c r="BA55" i="82"/>
  <c r="AZ55" i="82"/>
  <c r="AY55" i="82"/>
  <c r="AX55" i="82"/>
  <c r="AW55" i="82"/>
  <c r="AV55" i="82"/>
  <c r="AU55" i="82"/>
  <c r="AT55" i="82"/>
  <c r="AS55" i="82"/>
  <c r="AR55" i="82"/>
  <c r="AQ55" i="82"/>
  <c r="AP55" i="82"/>
  <c r="AO55" i="82"/>
  <c r="AN55" i="82"/>
  <c r="AM55" i="82"/>
  <c r="AL55" i="82"/>
  <c r="AK55" i="82"/>
  <c r="AJ55" i="82"/>
  <c r="AI55" i="82"/>
  <c r="AH55" i="82"/>
  <c r="AG55" i="82"/>
  <c r="AF55" i="82"/>
  <c r="AE55" i="82"/>
  <c r="AD55" i="82"/>
  <c r="AC55" i="82"/>
  <c r="AB55" i="82"/>
  <c r="AA55" i="82"/>
  <c r="Z55" i="82"/>
  <c r="Y55" i="82"/>
  <c r="X55" i="82"/>
  <c r="W55" i="82"/>
  <c r="V55" i="82"/>
  <c r="U55" i="82"/>
  <c r="T55" i="82"/>
  <c r="S55" i="82"/>
  <c r="R55" i="82"/>
  <c r="Q55" i="82"/>
  <c r="P55" i="82"/>
  <c r="O55" i="82"/>
  <c r="N55" i="82"/>
  <c r="M55" i="82"/>
  <c r="L55" i="82"/>
  <c r="K55" i="82"/>
  <c r="J55" i="82"/>
  <c r="I55" i="82"/>
  <c r="H55" i="82"/>
  <c r="G55" i="82"/>
  <c r="F55" i="82"/>
  <c r="E55" i="82"/>
  <c r="D55" i="82"/>
  <c r="B55" i="82"/>
  <c r="B63" i="82" s="1"/>
  <c r="CY54" i="82"/>
  <c r="CX54" i="82"/>
  <c r="CW54" i="82"/>
  <c r="CV54" i="82"/>
  <c r="CU54" i="82"/>
  <c r="CT54" i="82"/>
  <c r="CS54" i="82"/>
  <c r="CR54" i="82"/>
  <c r="CQ54" i="82"/>
  <c r="CP54" i="82"/>
  <c r="CO54" i="82"/>
  <c r="CN54" i="82"/>
  <c r="CM54" i="82"/>
  <c r="CL54" i="82"/>
  <c r="CK54" i="82"/>
  <c r="CJ54" i="82"/>
  <c r="CI54" i="82"/>
  <c r="CH54" i="82"/>
  <c r="CG54" i="82"/>
  <c r="CF54" i="82"/>
  <c r="CE54" i="82"/>
  <c r="CD54" i="82"/>
  <c r="CC54" i="82"/>
  <c r="CB54" i="82"/>
  <c r="CA54" i="82"/>
  <c r="BZ54" i="82"/>
  <c r="BY54" i="82"/>
  <c r="BX54" i="82"/>
  <c r="BW54" i="82"/>
  <c r="BV54" i="82"/>
  <c r="BU54" i="82"/>
  <c r="BT54" i="82"/>
  <c r="BS54" i="82"/>
  <c r="BR54" i="82"/>
  <c r="BQ54" i="82"/>
  <c r="BP54" i="82"/>
  <c r="BO54" i="82"/>
  <c r="BN54" i="82"/>
  <c r="BM54" i="82"/>
  <c r="BL54" i="82"/>
  <c r="BK54" i="82"/>
  <c r="BJ54" i="82"/>
  <c r="BI54" i="82"/>
  <c r="BH54" i="82"/>
  <c r="BG54" i="82"/>
  <c r="BF54" i="82"/>
  <c r="BE54" i="82"/>
  <c r="BD54" i="82"/>
  <c r="BC54" i="82"/>
  <c r="BB54" i="82"/>
  <c r="BA54" i="82"/>
  <c r="AZ54" i="82"/>
  <c r="AY54" i="82"/>
  <c r="AX54" i="82"/>
  <c r="AW54" i="82"/>
  <c r="AV54" i="82"/>
  <c r="AU54" i="82"/>
  <c r="AT54" i="82"/>
  <c r="AS54" i="82"/>
  <c r="AR54" i="82"/>
  <c r="AQ54" i="82"/>
  <c r="AP54" i="82"/>
  <c r="AO54" i="82"/>
  <c r="AN54" i="82"/>
  <c r="AM54" i="82"/>
  <c r="AL54" i="82"/>
  <c r="AK54" i="82"/>
  <c r="AJ54" i="82"/>
  <c r="AI54" i="82"/>
  <c r="AH54" i="82"/>
  <c r="AG54" i="82"/>
  <c r="AF54" i="82"/>
  <c r="AE54" i="82"/>
  <c r="AD54" i="82"/>
  <c r="AC54" i="82"/>
  <c r="AB54" i="82"/>
  <c r="AA54" i="82"/>
  <c r="Z54" i="82"/>
  <c r="Y54" i="82"/>
  <c r="X54" i="82"/>
  <c r="W54" i="82"/>
  <c r="V54" i="82"/>
  <c r="U54" i="82"/>
  <c r="T54" i="82"/>
  <c r="S54" i="82"/>
  <c r="R54" i="82"/>
  <c r="Q54" i="82"/>
  <c r="P54" i="82"/>
  <c r="O54" i="82"/>
  <c r="N54" i="82"/>
  <c r="M54" i="82"/>
  <c r="L54" i="82"/>
  <c r="K54" i="82"/>
  <c r="J54" i="82"/>
  <c r="I54" i="82"/>
  <c r="H54" i="82"/>
  <c r="G54" i="82"/>
  <c r="F54" i="82"/>
  <c r="E54" i="82"/>
  <c r="D54" i="82"/>
  <c r="B54" i="82"/>
  <c r="CY53" i="82"/>
  <c r="CX53" i="82"/>
  <c r="CW53" i="82"/>
  <c r="CV53" i="82"/>
  <c r="CU53" i="82"/>
  <c r="CT53" i="82"/>
  <c r="CS53" i="82"/>
  <c r="CR53" i="82"/>
  <c r="CQ53" i="82"/>
  <c r="CP53" i="82"/>
  <c r="CO53" i="82"/>
  <c r="CN53" i="82"/>
  <c r="CM53" i="82"/>
  <c r="CL53" i="82"/>
  <c r="CK53" i="82"/>
  <c r="CJ53" i="82"/>
  <c r="CI53" i="82"/>
  <c r="CH53" i="82"/>
  <c r="CG53" i="82"/>
  <c r="CF53" i="82"/>
  <c r="CE53" i="82"/>
  <c r="CD53" i="82"/>
  <c r="CC53" i="82"/>
  <c r="CB53" i="82"/>
  <c r="CA53" i="82"/>
  <c r="BZ53" i="82"/>
  <c r="BY53" i="82"/>
  <c r="BX53" i="82"/>
  <c r="BW53" i="82"/>
  <c r="BV53" i="82"/>
  <c r="BU53" i="82"/>
  <c r="BT53" i="82"/>
  <c r="BS53" i="82"/>
  <c r="BR53" i="82"/>
  <c r="BQ53" i="82"/>
  <c r="BP53" i="82"/>
  <c r="BO53" i="82"/>
  <c r="BN53" i="82"/>
  <c r="BM53" i="82"/>
  <c r="BL53" i="82"/>
  <c r="BK53" i="82"/>
  <c r="BJ53" i="82"/>
  <c r="BI53" i="82"/>
  <c r="BH53" i="82"/>
  <c r="BG53" i="82"/>
  <c r="BF53" i="82"/>
  <c r="BE53" i="82"/>
  <c r="BD53" i="82"/>
  <c r="BC53" i="82"/>
  <c r="BB53" i="82"/>
  <c r="BA53" i="82"/>
  <c r="AZ53" i="82"/>
  <c r="AY53" i="82"/>
  <c r="AX53" i="82"/>
  <c r="AW53" i="82"/>
  <c r="AV53" i="82"/>
  <c r="AU53" i="82"/>
  <c r="AT53" i="82"/>
  <c r="AS53" i="82"/>
  <c r="AR53" i="82"/>
  <c r="AQ53" i="82"/>
  <c r="AP53" i="82"/>
  <c r="AO53" i="82"/>
  <c r="AN53" i="82"/>
  <c r="AM53" i="82"/>
  <c r="AL53" i="82"/>
  <c r="AK53" i="82"/>
  <c r="AJ53" i="82"/>
  <c r="AI53" i="82"/>
  <c r="AH53" i="82"/>
  <c r="AG53" i="82"/>
  <c r="AF53" i="82"/>
  <c r="AE53" i="82"/>
  <c r="AD53" i="82"/>
  <c r="AC53" i="82"/>
  <c r="AB53" i="82"/>
  <c r="AA53" i="82"/>
  <c r="Z53" i="82"/>
  <c r="Y53" i="82"/>
  <c r="X53" i="82"/>
  <c r="W53" i="82"/>
  <c r="V53" i="82"/>
  <c r="U53" i="82"/>
  <c r="T53" i="82"/>
  <c r="S53" i="82"/>
  <c r="R53" i="82"/>
  <c r="Q53" i="82"/>
  <c r="P53" i="82"/>
  <c r="O53" i="82"/>
  <c r="N53" i="82"/>
  <c r="M53" i="82"/>
  <c r="L53" i="82"/>
  <c r="K53" i="82"/>
  <c r="J53" i="82"/>
  <c r="I53" i="82"/>
  <c r="H53" i="82"/>
  <c r="G53" i="82"/>
  <c r="F53" i="82"/>
  <c r="E53" i="82"/>
  <c r="D53" i="82"/>
  <c r="B53" i="82"/>
  <c r="CY33" i="82"/>
  <c r="CX33" i="82"/>
  <c r="CW33" i="82"/>
  <c r="CV33" i="82"/>
  <c r="CU33" i="82"/>
  <c r="CT33" i="82"/>
  <c r="CS33" i="82"/>
  <c r="CR33" i="82"/>
  <c r="CQ33" i="82"/>
  <c r="CP33" i="82"/>
  <c r="CO33" i="82"/>
  <c r="CN33" i="82"/>
  <c r="CM33" i="82"/>
  <c r="CL33" i="82"/>
  <c r="CK33" i="82"/>
  <c r="CJ33" i="82"/>
  <c r="CI33" i="82"/>
  <c r="CH33" i="82"/>
  <c r="CG33" i="82"/>
  <c r="CF33" i="82"/>
  <c r="CE33" i="82"/>
  <c r="CD33" i="82"/>
  <c r="CC33" i="82"/>
  <c r="CB33" i="82"/>
  <c r="CA33" i="82"/>
  <c r="BZ33" i="82"/>
  <c r="BY33" i="82"/>
  <c r="BX33" i="82"/>
  <c r="BW33" i="82"/>
  <c r="BV33" i="82"/>
  <c r="BU33" i="82"/>
  <c r="BT33" i="82"/>
  <c r="BS33" i="82"/>
  <c r="BR33" i="82"/>
  <c r="BQ33" i="82"/>
  <c r="BP33" i="82"/>
  <c r="BO33" i="82"/>
  <c r="BN33" i="82"/>
  <c r="BM33" i="82"/>
  <c r="BL33" i="82"/>
  <c r="BK33" i="82"/>
  <c r="BJ33" i="82"/>
  <c r="BI33" i="82"/>
  <c r="BH33" i="82"/>
  <c r="BG33" i="82"/>
  <c r="BF33" i="82"/>
  <c r="BE33" i="82"/>
  <c r="BD33" i="82"/>
  <c r="BC33" i="82"/>
  <c r="BB33" i="82"/>
  <c r="BA33" i="82"/>
  <c r="AZ33" i="82"/>
  <c r="AY33" i="82"/>
  <c r="AX33" i="82"/>
  <c r="AW33" i="82"/>
  <c r="AV33" i="82"/>
  <c r="AU33" i="82"/>
  <c r="AT33" i="82"/>
  <c r="AS33" i="82"/>
  <c r="AR33" i="82"/>
  <c r="AQ33" i="82"/>
  <c r="AP33" i="82"/>
  <c r="AO33" i="82"/>
  <c r="AN33" i="82"/>
  <c r="AM33" i="82"/>
  <c r="AL33" i="82"/>
  <c r="AK33" i="82"/>
  <c r="AJ33" i="82"/>
  <c r="AI33" i="82"/>
  <c r="AH33" i="82"/>
  <c r="AG33" i="82"/>
  <c r="AF33" i="82"/>
  <c r="AE33" i="82"/>
  <c r="AD33" i="82"/>
  <c r="AC33" i="82"/>
  <c r="AB33" i="82"/>
  <c r="AA33" i="82"/>
  <c r="Z33" i="82"/>
  <c r="Y33" i="82"/>
  <c r="X33" i="82"/>
  <c r="W33" i="82"/>
  <c r="V33" i="82"/>
  <c r="U33" i="82"/>
  <c r="T33" i="82"/>
  <c r="S33" i="82"/>
  <c r="R33" i="82"/>
  <c r="Q33" i="82"/>
  <c r="P33" i="82"/>
  <c r="O33" i="82"/>
  <c r="N33" i="82"/>
  <c r="M33" i="82"/>
  <c r="L33" i="82"/>
  <c r="K33" i="82"/>
  <c r="J33" i="82"/>
  <c r="I33" i="82"/>
  <c r="H33" i="82"/>
  <c r="G33" i="82"/>
  <c r="F33" i="82"/>
  <c r="E33" i="82"/>
  <c r="D33" i="82"/>
  <c r="E277" i="82"/>
  <c r="D277" i="82"/>
  <c r="N267" i="82"/>
  <c r="M267" i="82"/>
  <c r="L267" i="82"/>
  <c r="K267" i="82"/>
  <c r="J267" i="82"/>
  <c r="H267" i="82"/>
  <c r="G267" i="82"/>
  <c r="F267" i="82"/>
  <c r="E267" i="82"/>
  <c r="D267" i="82"/>
  <c r="N266" i="82"/>
  <c r="M266" i="82"/>
  <c r="L266" i="82"/>
  <c r="K266" i="82"/>
  <c r="J266" i="82"/>
  <c r="I266" i="82"/>
  <c r="H266" i="82"/>
  <c r="G266" i="82"/>
  <c r="N265" i="82"/>
  <c r="M265" i="82"/>
  <c r="L265" i="82"/>
  <c r="K265" i="82"/>
  <c r="J265" i="82"/>
  <c r="I265" i="82"/>
  <c r="N264" i="82"/>
  <c r="M264" i="82"/>
  <c r="L264" i="82"/>
  <c r="K264" i="82"/>
  <c r="J264" i="82"/>
  <c r="I264" i="82"/>
  <c r="H264" i="82"/>
  <c r="G264" i="82"/>
  <c r="N263" i="82"/>
  <c r="M263" i="82"/>
  <c r="L263" i="82"/>
  <c r="K263" i="82"/>
  <c r="J263" i="82"/>
  <c r="I263" i="82"/>
  <c r="H263" i="82"/>
  <c r="G263" i="82"/>
  <c r="F263" i="82"/>
  <c r="E263" i="82"/>
  <c r="N262" i="82"/>
  <c r="M262" i="82"/>
  <c r="L262" i="82"/>
  <c r="K262" i="82"/>
  <c r="H262" i="82"/>
  <c r="G262" i="82"/>
  <c r="F262" i="82"/>
  <c r="E262" i="82"/>
  <c r="H261" i="82"/>
  <c r="G261" i="82"/>
  <c r="F261" i="82"/>
  <c r="E261" i="82"/>
  <c r="D196" i="82"/>
  <c r="D185" i="82"/>
  <c r="C4" i="82"/>
  <c r="CY202" i="81"/>
  <c r="CX202" i="81"/>
  <c r="CW202" i="81"/>
  <c r="CV202" i="81"/>
  <c r="CU202" i="81"/>
  <c r="CT202" i="81"/>
  <c r="CS202" i="81"/>
  <c r="CR202" i="81"/>
  <c r="CQ202" i="81"/>
  <c r="CP202" i="81"/>
  <c r="CO202" i="81"/>
  <c r="CN202" i="81"/>
  <c r="CM202" i="81"/>
  <c r="CL202" i="81"/>
  <c r="CK202" i="81"/>
  <c r="CJ202" i="81"/>
  <c r="CI202" i="81"/>
  <c r="CH202" i="81"/>
  <c r="CG202" i="81"/>
  <c r="CF202" i="81"/>
  <c r="CE202" i="81"/>
  <c r="CD202" i="81"/>
  <c r="CC202" i="81"/>
  <c r="CB202" i="81"/>
  <c r="CA202" i="81"/>
  <c r="BZ202" i="81"/>
  <c r="BY202" i="81"/>
  <c r="BX202" i="81"/>
  <c r="BW202" i="81"/>
  <c r="BV202" i="81"/>
  <c r="BU202" i="81"/>
  <c r="BT202" i="81"/>
  <c r="BS202" i="81"/>
  <c r="BR202" i="81"/>
  <c r="BQ202" i="81"/>
  <c r="BP202" i="81"/>
  <c r="BO202" i="81"/>
  <c r="BN202" i="81"/>
  <c r="BM202" i="81"/>
  <c r="BL202" i="81"/>
  <c r="BK202" i="81"/>
  <c r="BJ202" i="81"/>
  <c r="BI202" i="81"/>
  <c r="BH202" i="81"/>
  <c r="BG202" i="81"/>
  <c r="BF202" i="81"/>
  <c r="BE202" i="81"/>
  <c r="BD202" i="81"/>
  <c r="BC202" i="81"/>
  <c r="BB202" i="81"/>
  <c r="BA202" i="81"/>
  <c r="AZ202" i="81"/>
  <c r="AY202" i="81"/>
  <c r="AX202" i="81"/>
  <c r="AW202" i="81"/>
  <c r="AV202" i="81"/>
  <c r="AU202" i="81"/>
  <c r="AT202" i="81"/>
  <c r="AS202" i="81"/>
  <c r="AR202" i="81"/>
  <c r="AQ202" i="81"/>
  <c r="AP202" i="81"/>
  <c r="AO202" i="81"/>
  <c r="AN202" i="81"/>
  <c r="AM202" i="81"/>
  <c r="AL202" i="81"/>
  <c r="AK202" i="81"/>
  <c r="AJ202" i="81"/>
  <c r="AI202" i="81"/>
  <c r="AH202" i="81"/>
  <c r="AG202" i="81"/>
  <c r="AF202" i="81"/>
  <c r="AE202" i="81"/>
  <c r="AD202" i="81"/>
  <c r="AC202" i="81"/>
  <c r="AB202" i="81"/>
  <c r="AA202" i="81"/>
  <c r="Z202" i="81"/>
  <c r="Y202" i="81"/>
  <c r="X202" i="81"/>
  <c r="W202" i="81"/>
  <c r="V202" i="81"/>
  <c r="U202" i="81"/>
  <c r="T202" i="81"/>
  <c r="S202" i="81"/>
  <c r="R202" i="81"/>
  <c r="Q202" i="81"/>
  <c r="P202" i="81"/>
  <c r="O202" i="81"/>
  <c r="N202" i="81"/>
  <c r="M202" i="81"/>
  <c r="L202" i="81"/>
  <c r="K202" i="81"/>
  <c r="J202" i="81"/>
  <c r="I202" i="81"/>
  <c r="H202" i="81"/>
  <c r="G202" i="81"/>
  <c r="F202" i="81"/>
  <c r="E202" i="81"/>
  <c r="D202" i="81"/>
  <c r="CY191" i="81"/>
  <c r="CX191" i="81"/>
  <c r="CW191" i="81"/>
  <c r="CV191" i="81"/>
  <c r="CU191" i="81"/>
  <c r="CT191" i="81"/>
  <c r="CS191" i="81"/>
  <c r="CR191" i="81"/>
  <c r="CQ191" i="81"/>
  <c r="CP191" i="81"/>
  <c r="CO191" i="81"/>
  <c r="CN191" i="81"/>
  <c r="CM191" i="81"/>
  <c r="CL191" i="81"/>
  <c r="CK191" i="81"/>
  <c r="CJ191" i="81"/>
  <c r="CI191" i="81"/>
  <c r="CH191" i="81"/>
  <c r="CG191" i="81"/>
  <c r="CF191" i="81"/>
  <c r="CE191" i="81"/>
  <c r="CD191" i="81"/>
  <c r="CC191" i="81"/>
  <c r="CB191" i="81"/>
  <c r="CA191" i="81"/>
  <c r="BZ191" i="81"/>
  <c r="BY191" i="81"/>
  <c r="BX191" i="81"/>
  <c r="BW191" i="81"/>
  <c r="BV191" i="81"/>
  <c r="BU191" i="81"/>
  <c r="BT191" i="81"/>
  <c r="BS191" i="81"/>
  <c r="BR191" i="81"/>
  <c r="BQ191" i="81"/>
  <c r="BP191" i="81"/>
  <c r="BO191" i="81"/>
  <c r="BN191" i="81"/>
  <c r="BM191" i="81"/>
  <c r="BL191" i="81"/>
  <c r="BK191" i="81"/>
  <c r="BJ191" i="81"/>
  <c r="BI191" i="81"/>
  <c r="BH191" i="81"/>
  <c r="BG191" i="81"/>
  <c r="BF191" i="81"/>
  <c r="BE191" i="81"/>
  <c r="BD191" i="81"/>
  <c r="BC191" i="81"/>
  <c r="BB191" i="81"/>
  <c r="BA191" i="81"/>
  <c r="AZ191" i="81"/>
  <c r="AY191" i="81"/>
  <c r="AX191" i="81"/>
  <c r="AW191" i="81"/>
  <c r="AV191" i="81"/>
  <c r="AU191" i="81"/>
  <c r="AT191" i="81"/>
  <c r="AS191" i="81"/>
  <c r="AR191" i="81"/>
  <c r="AQ191" i="81"/>
  <c r="AP191" i="81"/>
  <c r="AO191" i="81"/>
  <c r="AN191" i="81"/>
  <c r="AM191" i="81"/>
  <c r="AL191" i="81"/>
  <c r="AK191" i="81"/>
  <c r="AJ191" i="81"/>
  <c r="AI191" i="81"/>
  <c r="AH191" i="81"/>
  <c r="AG191" i="81"/>
  <c r="AF191" i="81"/>
  <c r="AE191" i="81"/>
  <c r="AD191" i="81"/>
  <c r="AC191" i="81"/>
  <c r="AB191" i="81"/>
  <c r="AA191" i="81"/>
  <c r="Z191" i="81"/>
  <c r="Y191" i="81"/>
  <c r="X191" i="81"/>
  <c r="W191" i="81"/>
  <c r="V191" i="81"/>
  <c r="U191" i="81"/>
  <c r="T191" i="81"/>
  <c r="S191" i="81"/>
  <c r="R191" i="81"/>
  <c r="Q191" i="81"/>
  <c r="P191" i="81"/>
  <c r="O191" i="81"/>
  <c r="N191" i="81"/>
  <c r="M191" i="81"/>
  <c r="L191" i="81"/>
  <c r="K191" i="81"/>
  <c r="J191" i="81"/>
  <c r="I191" i="81"/>
  <c r="H191" i="81"/>
  <c r="G191" i="81"/>
  <c r="F191" i="81"/>
  <c r="E191" i="81"/>
  <c r="D191" i="81"/>
  <c r="D181" i="81"/>
  <c r="D177" i="81"/>
  <c r="CY58" i="81"/>
  <c r="CX58" i="81"/>
  <c r="CW58" i="81"/>
  <c r="CV58" i="81"/>
  <c r="CU58" i="81"/>
  <c r="CT58" i="81"/>
  <c r="CS58" i="81"/>
  <c r="CR58" i="81"/>
  <c r="CQ58" i="81"/>
  <c r="CP58" i="81"/>
  <c r="CO58" i="81"/>
  <c r="CN58" i="81"/>
  <c r="CM58" i="81"/>
  <c r="CL58" i="81"/>
  <c r="CK58" i="81"/>
  <c r="CJ58" i="81"/>
  <c r="CI58" i="81"/>
  <c r="CH58" i="81"/>
  <c r="CG58" i="81"/>
  <c r="CF58" i="81"/>
  <c r="CE58" i="81"/>
  <c r="CD58" i="81"/>
  <c r="CC58" i="81"/>
  <c r="CB58" i="81"/>
  <c r="CA58" i="81"/>
  <c r="BZ58" i="81"/>
  <c r="BY58" i="81"/>
  <c r="BX58" i="81"/>
  <c r="BW58" i="81"/>
  <c r="BV58" i="81"/>
  <c r="BU58" i="81"/>
  <c r="BT58" i="81"/>
  <c r="BS58" i="81"/>
  <c r="BR58" i="81"/>
  <c r="BQ58" i="81"/>
  <c r="BP58" i="81"/>
  <c r="BO58" i="81"/>
  <c r="BN58" i="81"/>
  <c r="BM58" i="81"/>
  <c r="BL58" i="81"/>
  <c r="BK58" i="81"/>
  <c r="BJ58" i="81"/>
  <c r="BI58" i="81"/>
  <c r="BH58" i="81"/>
  <c r="BG58" i="81"/>
  <c r="BF58" i="81"/>
  <c r="BE58" i="81"/>
  <c r="BD58" i="81"/>
  <c r="BC58" i="81"/>
  <c r="BB58" i="81"/>
  <c r="BA58" i="81"/>
  <c r="AZ58" i="81"/>
  <c r="AY58" i="81"/>
  <c r="AX58" i="81"/>
  <c r="AW58" i="81"/>
  <c r="AV58" i="81"/>
  <c r="AU58" i="81"/>
  <c r="AT58" i="81"/>
  <c r="AS58" i="81"/>
  <c r="AR58" i="81"/>
  <c r="AQ58" i="81"/>
  <c r="AP58" i="81"/>
  <c r="AO58" i="81"/>
  <c r="AN58" i="81"/>
  <c r="AM58" i="81"/>
  <c r="AL58" i="81"/>
  <c r="AK58" i="81"/>
  <c r="AJ58" i="81"/>
  <c r="AI58" i="81"/>
  <c r="AH58" i="81"/>
  <c r="AG58" i="81"/>
  <c r="AF58" i="81"/>
  <c r="AE58" i="81"/>
  <c r="AD58" i="81"/>
  <c r="AC58" i="81"/>
  <c r="AB58" i="81"/>
  <c r="AA58" i="81"/>
  <c r="Z58" i="81"/>
  <c r="Y58" i="81"/>
  <c r="X58" i="81"/>
  <c r="W58" i="81"/>
  <c r="V58" i="81"/>
  <c r="U58" i="81"/>
  <c r="T58" i="81"/>
  <c r="S58" i="81"/>
  <c r="R58" i="81"/>
  <c r="Q58" i="81"/>
  <c r="P58" i="81"/>
  <c r="O58" i="81"/>
  <c r="N58" i="81"/>
  <c r="M58" i="81"/>
  <c r="L58" i="81"/>
  <c r="K58" i="81"/>
  <c r="J58" i="81"/>
  <c r="I58" i="81"/>
  <c r="H58" i="81"/>
  <c r="G58" i="81"/>
  <c r="F58" i="81"/>
  <c r="E58" i="81"/>
  <c r="D58" i="81"/>
  <c r="B58" i="81"/>
  <c r="B66" i="81" s="1"/>
  <c r="CY57" i="81"/>
  <c r="CX57" i="81"/>
  <c r="CW57" i="81"/>
  <c r="CV57" i="81"/>
  <c r="CU57" i="81"/>
  <c r="CT57" i="81"/>
  <c r="CS57" i="81"/>
  <c r="CR57" i="81"/>
  <c r="CQ57" i="81"/>
  <c r="CP57" i="81"/>
  <c r="CO57" i="81"/>
  <c r="CN57" i="81"/>
  <c r="CM57" i="81"/>
  <c r="CL57" i="81"/>
  <c r="CK57" i="81"/>
  <c r="CJ57" i="81"/>
  <c r="CI57" i="81"/>
  <c r="CH57" i="81"/>
  <c r="CG57" i="81"/>
  <c r="CF57" i="81"/>
  <c r="CE57" i="81"/>
  <c r="CD57" i="81"/>
  <c r="CC57" i="81"/>
  <c r="CB57" i="81"/>
  <c r="CA57" i="81"/>
  <c r="BZ57" i="81"/>
  <c r="BY57" i="81"/>
  <c r="BX57" i="81"/>
  <c r="BW57" i="81"/>
  <c r="BV57" i="81"/>
  <c r="BU57" i="81"/>
  <c r="BT57" i="81"/>
  <c r="BS57" i="81"/>
  <c r="BR57" i="81"/>
  <c r="BQ57" i="81"/>
  <c r="BP57" i="81"/>
  <c r="BO57" i="81"/>
  <c r="BN57" i="81"/>
  <c r="BM57" i="81"/>
  <c r="BL57" i="81"/>
  <c r="BK57" i="81"/>
  <c r="BJ57" i="81"/>
  <c r="BI57" i="81"/>
  <c r="BH57" i="81"/>
  <c r="BG57" i="81"/>
  <c r="BF57" i="81"/>
  <c r="BE57" i="81"/>
  <c r="BD57" i="81"/>
  <c r="BC57" i="81"/>
  <c r="BB57" i="81"/>
  <c r="BA57" i="81"/>
  <c r="AZ57" i="81"/>
  <c r="AY57" i="81"/>
  <c r="AX57" i="81"/>
  <c r="AW57" i="81"/>
  <c r="AV57" i="81"/>
  <c r="AU57" i="81"/>
  <c r="AT57" i="81"/>
  <c r="AS57" i="81"/>
  <c r="AR57" i="81"/>
  <c r="AQ57" i="81"/>
  <c r="AP57" i="81"/>
  <c r="AO57" i="81"/>
  <c r="AN57" i="81"/>
  <c r="AM57" i="81"/>
  <c r="AL57" i="81"/>
  <c r="AK57" i="81"/>
  <c r="AJ57" i="81"/>
  <c r="AI57" i="81"/>
  <c r="AH57" i="81"/>
  <c r="AG57" i="81"/>
  <c r="AF57" i="81"/>
  <c r="AE57" i="81"/>
  <c r="AD57" i="81"/>
  <c r="AC57" i="81"/>
  <c r="AB57" i="81"/>
  <c r="AA57" i="81"/>
  <c r="Z57" i="81"/>
  <c r="Y57" i="81"/>
  <c r="X57" i="81"/>
  <c r="W57" i="81"/>
  <c r="V57" i="81"/>
  <c r="U57" i="81"/>
  <c r="T57" i="81"/>
  <c r="S57" i="81"/>
  <c r="R57" i="81"/>
  <c r="Q57" i="81"/>
  <c r="P57" i="81"/>
  <c r="O57" i="81"/>
  <c r="N57" i="81"/>
  <c r="M57" i="81"/>
  <c r="L57" i="81"/>
  <c r="K57" i="81"/>
  <c r="J57" i="81"/>
  <c r="I57" i="81"/>
  <c r="H57" i="81"/>
  <c r="G57" i="81"/>
  <c r="F57" i="81"/>
  <c r="E57" i="81"/>
  <c r="D57" i="81"/>
  <c r="B57" i="81"/>
  <c r="CY56" i="81"/>
  <c r="CX56" i="81"/>
  <c r="CW56" i="81"/>
  <c r="CV56" i="81"/>
  <c r="CU56" i="81"/>
  <c r="CT56" i="81"/>
  <c r="CS56" i="81"/>
  <c r="CR56" i="81"/>
  <c r="CQ56" i="81"/>
  <c r="CP56" i="81"/>
  <c r="CO56" i="81"/>
  <c r="CN56" i="81"/>
  <c r="CM56" i="81"/>
  <c r="CL56" i="81"/>
  <c r="CK56" i="81"/>
  <c r="CJ56" i="81"/>
  <c r="CI56" i="81"/>
  <c r="CH56" i="81"/>
  <c r="CG56" i="81"/>
  <c r="CF56" i="81"/>
  <c r="CE56" i="81"/>
  <c r="CD56" i="81"/>
  <c r="CC56" i="81"/>
  <c r="CB56" i="81"/>
  <c r="CA56" i="81"/>
  <c r="BZ56" i="81"/>
  <c r="BY56" i="81"/>
  <c r="BX56" i="81"/>
  <c r="BW56" i="81"/>
  <c r="BV56" i="81"/>
  <c r="BU56" i="81"/>
  <c r="BT56" i="81"/>
  <c r="BS56" i="81"/>
  <c r="BR56" i="81"/>
  <c r="BQ56" i="81"/>
  <c r="BP56" i="81"/>
  <c r="BO56" i="81"/>
  <c r="BN56" i="81"/>
  <c r="BM56" i="81"/>
  <c r="BL56" i="81"/>
  <c r="BK56" i="81"/>
  <c r="BJ56" i="81"/>
  <c r="BI56" i="81"/>
  <c r="BH56" i="81"/>
  <c r="BG56" i="81"/>
  <c r="BF56" i="81"/>
  <c r="BE56" i="81"/>
  <c r="BD56" i="81"/>
  <c r="BC56" i="81"/>
  <c r="BB56" i="81"/>
  <c r="BA56" i="81"/>
  <c r="AZ56" i="81"/>
  <c r="AY56" i="81"/>
  <c r="AX56" i="81"/>
  <c r="AW56" i="81"/>
  <c r="AV56" i="81"/>
  <c r="AU56" i="81"/>
  <c r="AT56" i="81"/>
  <c r="AS56" i="81"/>
  <c r="AR56" i="81"/>
  <c r="AQ56" i="81"/>
  <c r="AP56" i="81"/>
  <c r="AO56" i="81"/>
  <c r="AN56" i="81"/>
  <c r="AM56" i="81"/>
  <c r="AL56" i="81"/>
  <c r="AK56" i="81"/>
  <c r="AJ56" i="81"/>
  <c r="AI56" i="81"/>
  <c r="AH56" i="81"/>
  <c r="AG56" i="81"/>
  <c r="AF56" i="81"/>
  <c r="AE56" i="81"/>
  <c r="AD56" i="81"/>
  <c r="AC56" i="81"/>
  <c r="AB56" i="81"/>
  <c r="AA56" i="81"/>
  <c r="Z56" i="81"/>
  <c r="Y56" i="81"/>
  <c r="X56" i="81"/>
  <c r="W56" i="81"/>
  <c r="V56" i="81"/>
  <c r="U56" i="81"/>
  <c r="T56" i="81"/>
  <c r="S56" i="81"/>
  <c r="R56" i="81"/>
  <c r="Q56" i="81"/>
  <c r="P56" i="81"/>
  <c r="O56" i="81"/>
  <c r="N56" i="81"/>
  <c r="M56" i="81"/>
  <c r="L56" i="81"/>
  <c r="K56" i="81"/>
  <c r="J56" i="81"/>
  <c r="I56" i="81"/>
  <c r="H56" i="81"/>
  <c r="G56" i="81"/>
  <c r="F56" i="81"/>
  <c r="E56" i="81"/>
  <c r="D56" i="81"/>
  <c r="B56" i="81"/>
  <c r="CY55" i="81"/>
  <c r="CX55" i="81"/>
  <c r="CW55" i="81"/>
  <c r="CV55" i="81"/>
  <c r="CU55" i="81"/>
  <c r="CT55" i="81"/>
  <c r="CS55" i="81"/>
  <c r="CR55" i="81"/>
  <c r="CQ55" i="81"/>
  <c r="CP55" i="81"/>
  <c r="CO55" i="81"/>
  <c r="CN55" i="81"/>
  <c r="CM55" i="81"/>
  <c r="CL55" i="81"/>
  <c r="CK55" i="81"/>
  <c r="CJ55" i="81"/>
  <c r="CI55" i="81"/>
  <c r="CH55" i="81"/>
  <c r="CG55" i="81"/>
  <c r="CF55" i="81"/>
  <c r="CE55" i="81"/>
  <c r="CD55" i="81"/>
  <c r="CC55" i="81"/>
  <c r="CB55" i="81"/>
  <c r="CA55" i="81"/>
  <c r="BZ55" i="81"/>
  <c r="BY55" i="81"/>
  <c r="BX55" i="81"/>
  <c r="BW55" i="81"/>
  <c r="BV55" i="81"/>
  <c r="BU55" i="81"/>
  <c r="BT55" i="81"/>
  <c r="BS55" i="81"/>
  <c r="BR55" i="81"/>
  <c r="BQ55" i="81"/>
  <c r="BP55" i="81"/>
  <c r="BO55" i="81"/>
  <c r="BN55" i="81"/>
  <c r="BM55" i="81"/>
  <c r="BL55" i="81"/>
  <c r="BK55" i="81"/>
  <c r="BJ55" i="81"/>
  <c r="BI55" i="81"/>
  <c r="BH55" i="81"/>
  <c r="BG55" i="81"/>
  <c r="BF55" i="81"/>
  <c r="BE55" i="81"/>
  <c r="BD55" i="81"/>
  <c r="BC55" i="81"/>
  <c r="BB55" i="81"/>
  <c r="BA55" i="81"/>
  <c r="AZ55" i="81"/>
  <c r="AY55" i="81"/>
  <c r="AX55" i="81"/>
  <c r="AW55" i="81"/>
  <c r="AV55" i="81"/>
  <c r="AU55" i="81"/>
  <c r="AT55" i="81"/>
  <c r="AS55" i="81"/>
  <c r="AR55" i="81"/>
  <c r="AQ55" i="81"/>
  <c r="AP55" i="81"/>
  <c r="AO55" i="81"/>
  <c r="AN55" i="81"/>
  <c r="AM55" i="81"/>
  <c r="AL55" i="81"/>
  <c r="AK55" i="81"/>
  <c r="AJ55" i="81"/>
  <c r="AI55" i="81"/>
  <c r="AH55" i="81"/>
  <c r="AG55" i="81"/>
  <c r="AF55" i="81"/>
  <c r="AE55" i="81"/>
  <c r="AD55" i="81"/>
  <c r="AC55" i="81"/>
  <c r="AB55" i="81"/>
  <c r="AA55" i="81"/>
  <c r="Z55" i="81"/>
  <c r="Y55" i="81"/>
  <c r="X55" i="81"/>
  <c r="W55" i="81"/>
  <c r="V55" i="81"/>
  <c r="U55" i="81"/>
  <c r="T55" i="81"/>
  <c r="S55" i="81"/>
  <c r="R55" i="81"/>
  <c r="Q55" i="81"/>
  <c r="P55" i="81"/>
  <c r="O55" i="81"/>
  <c r="N55" i="81"/>
  <c r="M55" i="81"/>
  <c r="L55" i="81"/>
  <c r="K55" i="81"/>
  <c r="J55" i="81"/>
  <c r="I55" i="81"/>
  <c r="H55" i="81"/>
  <c r="G55" i="81"/>
  <c r="F55" i="81"/>
  <c r="E55" i="81"/>
  <c r="D55" i="81"/>
  <c r="B55" i="81"/>
  <c r="CY54" i="81"/>
  <c r="CX54" i="81"/>
  <c r="CW54" i="81"/>
  <c r="CV54" i="81"/>
  <c r="CU54" i="81"/>
  <c r="CT54" i="81"/>
  <c r="CS54" i="81"/>
  <c r="CR54" i="81"/>
  <c r="CQ54" i="81"/>
  <c r="CP54" i="81"/>
  <c r="CO54" i="81"/>
  <c r="CN54" i="81"/>
  <c r="CM54" i="81"/>
  <c r="CL54" i="81"/>
  <c r="CK54" i="81"/>
  <c r="CJ54" i="81"/>
  <c r="CI54" i="81"/>
  <c r="CH54" i="81"/>
  <c r="CG54" i="81"/>
  <c r="CF54" i="81"/>
  <c r="CE54" i="81"/>
  <c r="CD54" i="81"/>
  <c r="CC54" i="81"/>
  <c r="CB54" i="81"/>
  <c r="CA54" i="81"/>
  <c r="BZ54" i="81"/>
  <c r="BY54" i="81"/>
  <c r="BX54" i="81"/>
  <c r="BW54" i="81"/>
  <c r="BV54" i="81"/>
  <c r="BU54" i="81"/>
  <c r="BT54" i="81"/>
  <c r="BS54" i="81"/>
  <c r="BR54" i="81"/>
  <c r="BQ54" i="81"/>
  <c r="BP54" i="81"/>
  <c r="BO54" i="81"/>
  <c r="BN54" i="81"/>
  <c r="BM54" i="81"/>
  <c r="BL54" i="81"/>
  <c r="BK54" i="81"/>
  <c r="BJ54" i="81"/>
  <c r="BI54" i="81"/>
  <c r="BH54" i="81"/>
  <c r="BG54" i="81"/>
  <c r="BF54" i="81"/>
  <c r="BE54" i="81"/>
  <c r="BD54" i="81"/>
  <c r="BC54" i="81"/>
  <c r="BB54" i="81"/>
  <c r="BA54" i="81"/>
  <c r="AZ54" i="81"/>
  <c r="AY54" i="81"/>
  <c r="AX54" i="81"/>
  <c r="AW54" i="81"/>
  <c r="AV54" i="81"/>
  <c r="AU54" i="81"/>
  <c r="AT54" i="81"/>
  <c r="AS54" i="81"/>
  <c r="AR54" i="81"/>
  <c r="AQ54" i="81"/>
  <c r="AP54" i="81"/>
  <c r="AO54" i="81"/>
  <c r="AN54" i="81"/>
  <c r="AM54" i="81"/>
  <c r="AL54" i="81"/>
  <c r="AK54" i="81"/>
  <c r="AJ54" i="81"/>
  <c r="AI54" i="81"/>
  <c r="AH54" i="81"/>
  <c r="AG54" i="81"/>
  <c r="AF54" i="81"/>
  <c r="AE54" i="81"/>
  <c r="AD54" i="81"/>
  <c r="AC54" i="81"/>
  <c r="AB54" i="81"/>
  <c r="AA54" i="81"/>
  <c r="Z54" i="81"/>
  <c r="Y54" i="81"/>
  <c r="X54" i="81"/>
  <c r="W54" i="81"/>
  <c r="V54" i="81"/>
  <c r="U54" i="81"/>
  <c r="T54" i="81"/>
  <c r="S54" i="81"/>
  <c r="R54" i="81"/>
  <c r="Q54" i="81"/>
  <c r="P54" i="81"/>
  <c r="O54" i="81"/>
  <c r="N54" i="81"/>
  <c r="M54" i="81"/>
  <c r="L54" i="81"/>
  <c r="K54" i="81"/>
  <c r="J54" i="81"/>
  <c r="I54" i="81"/>
  <c r="H54" i="81"/>
  <c r="G54" i="81"/>
  <c r="F54" i="81"/>
  <c r="E54" i="81"/>
  <c r="D54" i="81"/>
  <c r="B54" i="81"/>
  <c r="B139" i="81" s="1"/>
  <c r="B163" i="81" s="1"/>
  <c r="CY53" i="81"/>
  <c r="CX53" i="81"/>
  <c r="CW53" i="81"/>
  <c r="CV53" i="81"/>
  <c r="CU53" i="81"/>
  <c r="CT53" i="81"/>
  <c r="CS53" i="81"/>
  <c r="CR53" i="81"/>
  <c r="CQ53" i="81"/>
  <c r="CP53" i="81"/>
  <c r="CO53" i="81"/>
  <c r="CN53" i="81"/>
  <c r="CM53" i="81"/>
  <c r="CL53" i="81"/>
  <c r="CK53" i="81"/>
  <c r="CJ53" i="81"/>
  <c r="CI53" i="81"/>
  <c r="CH53" i="81"/>
  <c r="CG53" i="81"/>
  <c r="CF53" i="81"/>
  <c r="CE53" i="81"/>
  <c r="CD53" i="81"/>
  <c r="CC53" i="81"/>
  <c r="CB53" i="81"/>
  <c r="CA53" i="81"/>
  <c r="BZ53" i="81"/>
  <c r="BY53" i="81"/>
  <c r="BX53" i="81"/>
  <c r="BW53" i="81"/>
  <c r="BV53" i="81"/>
  <c r="BU53" i="81"/>
  <c r="BT53" i="81"/>
  <c r="BS53" i="81"/>
  <c r="BR53" i="81"/>
  <c r="BQ53" i="81"/>
  <c r="BP53" i="81"/>
  <c r="BO53" i="81"/>
  <c r="BN53" i="81"/>
  <c r="BM53" i="81"/>
  <c r="BL53" i="81"/>
  <c r="BK53" i="81"/>
  <c r="BJ53" i="81"/>
  <c r="BI53" i="81"/>
  <c r="BH53" i="81"/>
  <c r="BG53" i="81"/>
  <c r="BF53" i="81"/>
  <c r="BE53" i="81"/>
  <c r="BD53" i="81"/>
  <c r="BC53" i="81"/>
  <c r="BB53" i="81"/>
  <c r="BA53" i="81"/>
  <c r="AZ53" i="81"/>
  <c r="AY53" i="81"/>
  <c r="AX53" i="81"/>
  <c r="AW53" i="81"/>
  <c r="AV53" i="81"/>
  <c r="AU53" i="81"/>
  <c r="AT53" i="81"/>
  <c r="AS53" i="81"/>
  <c r="AR53" i="81"/>
  <c r="AQ53" i="81"/>
  <c r="AP53" i="81"/>
  <c r="AO53" i="81"/>
  <c r="AN53" i="81"/>
  <c r="AM53" i="81"/>
  <c r="AL53" i="81"/>
  <c r="AK53" i="81"/>
  <c r="AJ53" i="81"/>
  <c r="AI53" i="81"/>
  <c r="AH53" i="81"/>
  <c r="AG53" i="81"/>
  <c r="AF53" i="81"/>
  <c r="AE53" i="81"/>
  <c r="AD53" i="81"/>
  <c r="AC53" i="81"/>
  <c r="AB53" i="81"/>
  <c r="AA53" i="81"/>
  <c r="Z53" i="81"/>
  <c r="Y53" i="81"/>
  <c r="X53" i="81"/>
  <c r="W53" i="81"/>
  <c r="V53" i="81"/>
  <c r="U53" i="81"/>
  <c r="T53" i="81"/>
  <c r="S53" i="81"/>
  <c r="R53" i="81"/>
  <c r="Q53" i="81"/>
  <c r="P53" i="81"/>
  <c r="O53" i="81"/>
  <c r="N53" i="81"/>
  <c r="M53" i="81"/>
  <c r="L53" i="81"/>
  <c r="K53" i="81"/>
  <c r="J53" i="81"/>
  <c r="I53" i="81"/>
  <c r="H53" i="81"/>
  <c r="G53" i="81"/>
  <c r="F53" i="81"/>
  <c r="E53" i="81"/>
  <c r="D53" i="81"/>
  <c r="B53" i="81"/>
  <c r="B61" i="81" s="1"/>
  <c r="CY33" i="81"/>
  <c r="CX33" i="81"/>
  <c r="CW33" i="81"/>
  <c r="CV33" i="81"/>
  <c r="CU33" i="81"/>
  <c r="CT33" i="81"/>
  <c r="CS33" i="81"/>
  <c r="CR33" i="81"/>
  <c r="CQ33" i="81"/>
  <c r="CP33" i="81"/>
  <c r="CO33" i="81"/>
  <c r="CN33" i="81"/>
  <c r="CM33" i="81"/>
  <c r="CL33" i="81"/>
  <c r="CK33" i="81"/>
  <c r="CJ33" i="81"/>
  <c r="CI33" i="81"/>
  <c r="CH33" i="81"/>
  <c r="CG33" i="81"/>
  <c r="CF33" i="81"/>
  <c r="CE33" i="81"/>
  <c r="CD33" i="81"/>
  <c r="CC33" i="81"/>
  <c r="CB33" i="81"/>
  <c r="CA33" i="81"/>
  <c r="BZ33" i="81"/>
  <c r="BY33" i="81"/>
  <c r="BX33" i="81"/>
  <c r="BW33" i="81"/>
  <c r="BV33" i="81"/>
  <c r="BU33" i="81"/>
  <c r="BT33" i="81"/>
  <c r="BS33" i="81"/>
  <c r="BR33" i="81"/>
  <c r="BQ33" i="81"/>
  <c r="BP33" i="81"/>
  <c r="BO33" i="81"/>
  <c r="BN33" i="81"/>
  <c r="BM33" i="81"/>
  <c r="BL33" i="81"/>
  <c r="BK33" i="81"/>
  <c r="BJ33" i="81"/>
  <c r="BI33" i="81"/>
  <c r="BH33" i="81"/>
  <c r="BG33" i="81"/>
  <c r="BF33" i="81"/>
  <c r="BE33" i="81"/>
  <c r="BD33" i="81"/>
  <c r="BC33" i="81"/>
  <c r="BB33" i="81"/>
  <c r="BA33" i="81"/>
  <c r="AZ33" i="81"/>
  <c r="AY33" i="81"/>
  <c r="AX33" i="81"/>
  <c r="AW33" i="81"/>
  <c r="AV33" i="81"/>
  <c r="AU33" i="81"/>
  <c r="AT33" i="81"/>
  <c r="AS33" i="81"/>
  <c r="AR33" i="81"/>
  <c r="AQ33" i="81"/>
  <c r="AP33" i="81"/>
  <c r="AO33" i="81"/>
  <c r="AN33" i="81"/>
  <c r="AM33" i="81"/>
  <c r="AL33" i="81"/>
  <c r="AK33" i="81"/>
  <c r="AJ33" i="81"/>
  <c r="AI33" i="81"/>
  <c r="AH33" i="81"/>
  <c r="AG33" i="81"/>
  <c r="AF33" i="81"/>
  <c r="AE33" i="81"/>
  <c r="AD33" i="81"/>
  <c r="AC33" i="81"/>
  <c r="AB33" i="81"/>
  <c r="AA33" i="81"/>
  <c r="Z33" i="81"/>
  <c r="Y33" i="81"/>
  <c r="X33" i="81"/>
  <c r="W33" i="81"/>
  <c r="V33" i="81"/>
  <c r="U33" i="81"/>
  <c r="T33" i="81"/>
  <c r="S33" i="81"/>
  <c r="R33" i="81"/>
  <c r="Q33" i="81"/>
  <c r="P33" i="81"/>
  <c r="O33" i="81"/>
  <c r="N33" i="81"/>
  <c r="M33" i="81"/>
  <c r="L33" i="81"/>
  <c r="K33" i="81"/>
  <c r="J33" i="81"/>
  <c r="I33" i="81"/>
  <c r="H33" i="81"/>
  <c r="G33" i="81"/>
  <c r="F33" i="81"/>
  <c r="E33" i="81"/>
  <c r="D33" i="81"/>
  <c r="E277" i="81"/>
  <c r="D277" i="81"/>
  <c r="N267" i="81"/>
  <c r="M267" i="81"/>
  <c r="L267" i="81"/>
  <c r="K267" i="81"/>
  <c r="J267" i="81"/>
  <c r="I267" i="81"/>
  <c r="H267" i="81"/>
  <c r="G267" i="81"/>
  <c r="F267" i="81"/>
  <c r="E267" i="81"/>
  <c r="D267" i="81"/>
  <c r="F112" i="43" s="1"/>
  <c r="N266" i="81"/>
  <c r="M266" i="81"/>
  <c r="L266" i="81"/>
  <c r="K266" i="81"/>
  <c r="J266" i="81"/>
  <c r="I266" i="81"/>
  <c r="H266" i="81"/>
  <c r="G266" i="81"/>
  <c r="N265" i="81"/>
  <c r="M265" i="81"/>
  <c r="L265" i="81"/>
  <c r="K265" i="81"/>
  <c r="J265" i="81"/>
  <c r="I265" i="81"/>
  <c r="N264" i="81"/>
  <c r="M264" i="81"/>
  <c r="L264" i="81"/>
  <c r="K264" i="81"/>
  <c r="J264" i="81"/>
  <c r="I264" i="81"/>
  <c r="H264" i="81"/>
  <c r="G264" i="81"/>
  <c r="N263" i="81"/>
  <c r="M263" i="81"/>
  <c r="L263" i="81"/>
  <c r="K263" i="81"/>
  <c r="J263" i="81"/>
  <c r="I263" i="81"/>
  <c r="H263" i="81"/>
  <c r="G263" i="81"/>
  <c r="F263" i="81"/>
  <c r="E263" i="81"/>
  <c r="N262" i="81"/>
  <c r="M262" i="81"/>
  <c r="L262" i="81"/>
  <c r="K262" i="81"/>
  <c r="H262" i="81"/>
  <c r="G262" i="81"/>
  <c r="F262" i="81"/>
  <c r="E262" i="81"/>
  <c r="H261" i="81"/>
  <c r="G261" i="81"/>
  <c r="F261" i="81"/>
  <c r="E261" i="81"/>
  <c r="D196" i="81"/>
  <c r="D185" i="81"/>
  <c r="C4" i="81"/>
  <c r="CY202" i="80"/>
  <c r="CX202" i="80"/>
  <c r="CW202" i="80"/>
  <c r="CV202" i="80"/>
  <c r="CU202" i="80"/>
  <c r="CT202" i="80"/>
  <c r="CS202" i="80"/>
  <c r="CR202" i="80"/>
  <c r="CQ202" i="80"/>
  <c r="CP202" i="80"/>
  <c r="CO202" i="80"/>
  <c r="CN202" i="80"/>
  <c r="CM202" i="80"/>
  <c r="CL202" i="80"/>
  <c r="CK202" i="80"/>
  <c r="CJ202" i="80"/>
  <c r="CI202" i="80"/>
  <c r="CH202" i="80"/>
  <c r="CG202" i="80"/>
  <c r="CF202" i="80"/>
  <c r="CE202" i="80"/>
  <c r="CD202" i="80"/>
  <c r="CC202" i="80"/>
  <c r="CB202" i="80"/>
  <c r="CA202" i="80"/>
  <c r="BZ202" i="80"/>
  <c r="BY202" i="80"/>
  <c r="BX202" i="80"/>
  <c r="BW202" i="80"/>
  <c r="BV202" i="80"/>
  <c r="BU202" i="80"/>
  <c r="BT202" i="80"/>
  <c r="BS202" i="80"/>
  <c r="BR202" i="80"/>
  <c r="BQ202" i="80"/>
  <c r="BP202" i="80"/>
  <c r="BO202" i="80"/>
  <c r="BN202" i="80"/>
  <c r="BM202" i="80"/>
  <c r="BL202" i="80"/>
  <c r="BK202" i="80"/>
  <c r="BJ202" i="80"/>
  <c r="BI202" i="80"/>
  <c r="BH202" i="80"/>
  <c r="BG202" i="80"/>
  <c r="BF202" i="80"/>
  <c r="BE202" i="80"/>
  <c r="BD202" i="80"/>
  <c r="BC202" i="80"/>
  <c r="BB202" i="80"/>
  <c r="BA202" i="80"/>
  <c r="AZ202" i="80"/>
  <c r="AY202" i="80"/>
  <c r="AX202" i="80"/>
  <c r="AW202" i="80"/>
  <c r="AV202" i="80"/>
  <c r="AU202" i="80"/>
  <c r="AT202" i="80"/>
  <c r="AS202" i="80"/>
  <c r="AR202" i="80"/>
  <c r="AQ202" i="80"/>
  <c r="AP202" i="80"/>
  <c r="AO202" i="80"/>
  <c r="AN202" i="80"/>
  <c r="AM202" i="80"/>
  <c r="AL202" i="80"/>
  <c r="AK202" i="80"/>
  <c r="AJ202" i="80"/>
  <c r="AI202" i="80"/>
  <c r="AH202" i="80"/>
  <c r="AG202" i="80"/>
  <c r="AF202" i="80"/>
  <c r="AE202" i="80"/>
  <c r="AD202" i="80"/>
  <c r="AC202" i="80"/>
  <c r="AB202" i="80"/>
  <c r="AA202" i="80"/>
  <c r="Z202" i="80"/>
  <c r="Y202" i="80"/>
  <c r="X202" i="80"/>
  <c r="W202" i="80"/>
  <c r="V202" i="80"/>
  <c r="U202" i="80"/>
  <c r="T202" i="80"/>
  <c r="S202" i="80"/>
  <c r="R202" i="80"/>
  <c r="Q202" i="80"/>
  <c r="P202" i="80"/>
  <c r="O202" i="80"/>
  <c r="N202" i="80"/>
  <c r="M202" i="80"/>
  <c r="L202" i="80"/>
  <c r="K202" i="80"/>
  <c r="J202" i="80"/>
  <c r="I202" i="80"/>
  <c r="H202" i="80"/>
  <c r="G202" i="80"/>
  <c r="F202" i="80"/>
  <c r="E202" i="80"/>
  <c r="D202" i="80"/>
  <c r="CY191" i="80"/>
  <c r="CX191" i="80"/>
  <c r="CW191" i="80"/>
  <c r="CV191" i="80"/>
  <c r="CU191" i="80"/>
  <c r="CT191" i="80"/>
  <c r="CS191" i="80"/>
  <c r="CR191" i="80"/>
  <c r="CQ191" i="80"/>
  <c r="CP191" i="80"/>
  <c r="CO191" i="80"/>
  <c r="CN191" i="80"/>
  <c r="CM191" i="80"/>
  <c r="CL191" i="80"/>
  <c r="CK191" i="80"/>
  <c r="CJ191" i="80"/>
  <c r="CI191" i="80"/>
  <c r="CH191" i="80"/>
  <c r="CG191" i="80"/>
  <c r="CF191" i="80"/>
  <c r="CE191" i="80"/>
  <c r="CD191" i="80"/>
  <c r="CC191" i="80"/>
  <c r="CB191" i="80"/>
  <c r="CA191" i="80"/>
  <c r="BZ191" i="80"/>
  <c r="BY191" i="80"/>
  <c r="BX191" i="80"/>
  <c r="BW191" i="80"/>
  <c r="BV191" i="80"/>
  <c r="BU191" i="80"/>
  <c r="BT191" i="80"/>
  <c r="BS191" i="80"/>
  <c r="BR191" i="80"/>
  <c r="BQ191" i="80"/>
  <c r="BP191" i="80"/>
  <c r="BO191" i="80"/>
  <c r="BN191" i="80"/>
  <c r="BM191" i="80"/>
  <c r="BL191" i="80"/>
  <c r="BK191" i="80"/>
  <c r="BJ191" i="80"/>
  <c r="BI191" i="80"/>
  <c r="BH191" i="80"/>
  <c r="BG191" i="80"/>
  <c r="BF191" i="80"/>
  <c r="BE191" i="80"/>
  <c r="BD191" i="80"/>
  <c r="BC191" i="80"/>
  <c r="BB191" i="80"/>
  <c r="BA191" i="80"/>
  <c r="AZ191" i="80"/>
  <c r="AY191" i="80"/>
  <c r="AX191" i="80"/>
  <c r="AW191" i="80"/>
  <c r="AV191" i="80"/>
  <c r="AU191" i="80"/>
  <c r="AT191" i="80"/>
  <c r="AS191" i="80"/>
  <c r="AR191" i="80"/>
  <c r="AQ191" i="80"/>
  <c r="AP191" i="80"/>
  <c r="AO191" i="80"/>
  <c r="AN191" i="80"/>
  <c r="AM191" i="80"/>
  <c r="AL191" i="80"/>
  <c r="AK191" i="80"/>
  <c r="AJ191" i="80"/>
  <c r="AI191" i="80"/>
  <c r="AH191" i="80"/>
  <c r="AG191" i="80"/>
  <c r="AF191" i="80"/>
  <c r="AE191" i="80"/>
  <c r="AD191" i="80"/>
  <c r="AC191" i="80"/>
  <c r="AB191" i="80"/>
  <c r="AA191" i="80"/>
  <c r="Z191" i="80"/>
  <c r="Y191" i="80"/>
  <c r="X191" i="80"/>
  <c r="W191" i="80"/>
  <c r="V191" i="80"/>
  <c r="U191" i="80"/>
  <c r="T191" i="80"/>
  <c r="S191" i="80"/>
  <c r="R191" i="80"/>
  <c r="Q191" i="80"/>
  <c r="P191" i="80"/>
  <c r="O191" i="80"/>
  <c r="N191" i="80"/>
  <c r="M191" i="80"/>
  <c r="L191" i="80"/>
  <c r="K191" i="80"/>
  <c r="J191" i="80"/>
  <c r="I191" i="80"/>
  <c r="H191" i="80"/>
  <c r="G191" i="80"/>
  <c r="F191" i="80"/>
  <c r="E191" i="80"/>
  <c r="D191" i="80"/>
  <c r="D181" i="80"/>
  <c r="D177" i="80"/>
  <c r="CY58" i="80"/>
  <c r="CX58" i="80"/>
  <c r="CW58" i="80"/>
  <c r="CV58" i="80"/>
  <c r="CU58" i="80"/>
  <c r="CT58" i="80"/>
  <c r="CS58" i="80"/>
  <c r="CR58" i="80"/>
  <c r="CQ58" i="80"/>
  <c r="CP58" i="80"/>
  <c r="CO58" i="80"/>
  <c r="CN58" i="80"/>
  <c r="CM58" i="80"/>
  <c r="CL58" i="80"/>
  <c r="CK58" i="80"/>
  <c r="CJ58" i="80"/>
  <c r="CI58" i="80"/>
  <c r="CH58" i="80"/>
  <c r="CG58" i="80"/>
  <c r="CF58" i="80"/>
  <c r="CE58" i="80"/>
  <c r="CD58" i="80"/>
  <c r="CC58" i="80"/>
  <c r="CB58" i="80"/>
  <c r="CA58" i="80"/>
  <c r="BZ58" i="80"/>
  <c r="BY58" i="80"/>
  <c r="BX58" i="80"/>
  <c r="BW58" i="80"/>
  <c r="BV58" i="80"/>
  <c r="BU58" i="80"/>
  <c r="BT58" i="80"/>
  <c r="BS58" i="80"/>
  <c r="BR58" i="80"/>
  <c r="BQ58" i="80"/>
  <c r="BP58" i="80"/>
  <c r="BO58" i="80"/>
  <c r="BN58" i="80"/>
  <c r="BM58" i="80"/>
  <c r="BL58" i="80"/>
  <c r="BK58" i="80"/>
  <c r="BJ58" i="80"/>
  <c r="BI58" i="80"/>
  <c r="BH58" i="80"/>
  <c r="BG58" i="80"/>
  <c r="BF58" i="80"/>
  <c r="BE58" i="80"/>
  <c r="BD58" i="80"/>
  <c r="BC58" i="80"/>
  <c r="BB58" i="80"/>
  <c r="BA58" i="80"/>
  <c r="AZ58" i="80"/>
  <c r="AY58" i="80"/>
  <c r="AX58" i="80"/>
  <c r="AW58" i="80"/>
  <c r="AV58" i="80"/>
  <c r="AU58" i="80"/>
  <c r="AT58" i="80"/>
  <c r="AS58" i="80"/>
  <c r="AR58" i="80"/>
  <c r="AQ58" i="80"/>
  <c r="AP58" i="80"/>
  <c r="AO58" i="80"/>
  <c r="AN58" i="80"/>
  <c r="AM58" i="80"/>
  <c r="AL58" i="80"/>
  <c r="AK58" i="80"/>
  <c r="AJ58" i="80"/>
  <c r="AI58" i="80"/>
  <c r="AH58" i="80"/>
  <c r="AG58" i="80"/>
  <c r="AF58" i="80"/>
  <c r="AE58" i="80"/>
  <c r="AD58" i="80"/>
  <c r="AC58" i="80"/>
  <c r="AB58" i="80"/>
  <c r="AA58" i="80"/>
  <c r="Z58" i="80"/>
  <c r="Y58" i="80"/>
  <c r="X58" i="80"/>
  <c r="W58" i="80"/>
  <c r="V58" i="80"/>
  <c r="U58" i="80"/>
  <c r="T58" i="80"/>
  <c r="S58" i="80"/>
  <c r="R58" i="80"/>
  <c r="Q58" i="80"/>
  <c r="P58" i="80"/>
  <c r="O58" i="80"/>
  <c r="N58" i="80"/>
  <c r="M58" i="80"/>
  <c r="L58" i="80"/>
  <c r="K58" i="80"/>
  <c r="J58" i="80"/>
  <c r="I58" i="80"/>
  <c r="H58" i="80"/>
  <c r="G58" i="80"/>
  <c r="F58" i="80"/>
  <c r="E58" i="80"/>
  <c r="D58" i="80"/>
  <c r="B58" i="80"/>
  <c r="B143" i="80" s="1"/>
  <c r="B167" i="80" s="1"/>
  <c r="CY57" i="80"/>
  <c r="CX57" i="80"/>
  <c r="CW57" i="80"/>
  <c r="CV57" i="80"/>
  <c r="CU57" i="80"/>
  <c r="CT57" i="80"/>
  <c r="CS57" i="80"/>
  <c r="CR57" i="80"/>
  <c r="CQ57" i="80"/>
  <c r="CP57" i="80"/>
  <c r="CO57" i="80"/>
  <c r="CN57" i="80"/>
  <c r="CM57" i="80"/>
  <c r="CL57" i="80"/>
  <c r="CK57" i="80"/>
  <c r="CJ57" i="80"/>
  <c r="CI57" i="80"/>
  <c r="CH57" i="80"/>
  <c r="CG57" i="80"/>
  <c r="CF57" i="80"/>
  <c r="CE57" i="80"/>
  <c r="CD57" i="80"/>
  <c r="CC57" i="80"/>
  <c r="CB57" i="80"/>
  <c r="CA57" i="80"/>
  <c r="BZ57" i="80"/>
  <c r="BY57" i="80"/>
  <c r="BX57" i="80"/>
  <c r="BW57" i="80"/>
  <c r="BV57" i="80"/>
  <c r="BU57" i="80"/>
  <c r="BT57" i="80"/>
  <c r="BS57" i="80"/>
  <c r="BR57" i="80"/>
  <c r="BQ57" i="80"/>
  <c r="BP57" i="80"/>
  <c r="BO57" i="80"/>
  <c r="BN57" i="80"/>
  <c r="BM57" i="80"/>
  <c r="BL57" i="80"/>
  <c r="BK57" i="80"/>
  <c r="BJ57" i="80"/>
  <c r="BI57" i="80"/>
  <c r="BH57" i="80"/>
  <c r="BG57" i="80"/>
  <c r="BF57" i="80"/>
  <c r="BE57" i="80"/>
  <c r="BD57" i="80"/>
  <c r="BC57" i="80"/>
  <c r="BB57" i="80"/>
  <c r="BA57" i="80"/>
  <c r="AZ57" i="80"/>
  <c r="AY57" i="80"/>
  <c r="AX57" i="80"/>
  <c r="AW57" i="80"/>
  <c r="AV57" i="80"/>
  <c r="AU57" i="80"/>
  <c r="AT57" i="80"/>
  <c r="AS57" i="80"/>
  <c r="AR57" i="80"/>
  <c r="AQ57" i="80"/>
  <c r="AP57" i="80"/>
  <c r="AO57" i="80"/>
  <c r="AN57" i="80"/>
  <c r="AM57" i="80"/>
  <c r="AL57" i="80"/>
  <c r="AK57" i="80"/>
  <c r="AJ57" i="80"/>
  <c r="AI57" i="80"/>
  <c r="AH57" i="80"/>
  <c r="AG57" i="80"/>
  <c r="AF57" i="80"/>
  <c r="AE57" i="80"/>
  <c r="AD57" i="80"/>
  <c r="AC57" i="80"/>
  <c r="AB57" i="80"/>
  <c r="AA57" i="80"/>
  <c r="Z57" i="80"/>
  <c r="Y57" i="80"/>
  <c r="X57" i="80"/>
  <c r="W57" i="80"/>
  <c r="V57" i="80"/>
  <c r="U57" i="80"/>
  <c r="T57" i="80"/>
  <c r="S57" i="80"/>
  <c r="R57" i="80"/>
  <c r="Q57" i="80"/>
  <c r="P57" i="80"/>
  <c r="O57" i="80"/>
  <c r="N57" i="80"/>
  <c r="M57" i="80"/>
  <c r="L57" i="80"/>
  <c r="K57" i="80"/>
  <c r="J57" i="80"/>
  <c r="I57" i="80"/>
  <c r="H57" i="80"/>
  <c r="G57" i="80"/>
  <c r="F57" i="80"/>
  <c r="E57" i="80"/>
  <c r="D57" i="80"/>
  <c r="B57" i="80"/>
  <c r="B142" i="80" s="1"/>
  <c r="B166" i="80" s="1"/>
  <c r="CY56" i="80"/>
  <c r="CX56" i="80"/>
  <c r="CW56" i="80"/>
  <c r="CV56" i="80"/>
  <c r="CU56" i="80"/>
  <c r="CT56" i="80"/>
  <c r="CS56" i="80"/>
  <c r="CR56" i="80"/>
  <c r="CQ56" i="80"/>
  <c r="CP56" i="80"/>
  <c r="CO56" i="80"/>
  <c r="CN56" i="80"/>
  <c r="CM56" i="80"/>
  <c r="CL56" i="80"/>
  <c r="CK56" i="80"/>
  <c r="CJ56" i="80"/>
  <c r="CI56" i="80"/>
  <c r="CH56" i="80"/>
  <c r="CG56" i="80"/>
  <c r="CF56" i="80"/>
  <c r="CE56" i="80"/>
  <c r="CD56" i="80"/>
  <c r="CC56" i="80"/>
  <c r="CB56" i="80"/>
  <c r="CA56" i="80"/>
  <c r="BZ56" i="80"/>
  <c r="BY56" i="80"/>
  <c r="BX56" i="80"/>
  <c r="BW56" i="80"/>
  <c r="BV56" i="80"/>
  <c r="BU56" i="80"/>
  <c r="BT56" i="80"/>
  <c r="BS56" i="80"/>
  <c r="BR56" i="80"/>
  <c r="BQ56" i="80"/>
  <c r="BP56" i="80"/>
  <c r="BO56" i="80"/>
  <c r="BN56" i="80"/>
  <c r="BM56" i="80"/>
  <c r="BL56" i="80"/>
  <c r="BK56" i="80"/>
  <c r="BJ56" i="80"/>
  <c r="BI56" i="80"/>
  <c r="BH56" i="80"/>
  <c r="BG56" i="80"/>
  <c r="BF56" i="80"/>
  <c r="BE56" i="80"/>
  <c r="BD56" i="80"/>
  <c r="BC56" i="80"/>
  <c r="BB56" i="80"/>
  <c r="BA56" i="80"/>
  <c r="AZ56" i="80"/>
  <c r="AY56" i="80"/>
  <c r="AX56" i="80"/>
  <c r="AW56" i="80"/>
  <c r="AV56" i="80"/>
  <c r="AU56" i="80"/>
  <c r="AT56" i="80"/>
  <c r="AS56" i="80"/>
  <c r="AR56" i="80"/>
  <c r="AQ56" i="80"/>
  <c r="AP56" i="80"/>
  <c r="AO56" i="80"/>
  <c r="AN56" i="80"/>
  <c r="AM56" i="80"/>
  <c r="AL56" i="80"/>
  <c r="AK56" i="80"/>
  <c r="AJ56" i="80"/>
  <c r="AI56" i="80"/>
  <c r="AH56" i="80"/>
  <c r="AG56" i="80"/>
  <c r="AF56" i="80"/>
  <c r="AE56" i="80"/>
  <c r="AD56" i="80"/>
  <c r="AC56" i="80"/>
  <c r="AB56" i="80"/>
  <c r="AA56" i="80"/>
  <c r="Z56" i="80"/>
  <c r="Y56" i="80"/>
  <c r="X56" i="80"/>
  <c r="W56" i="80"/>
  <c r="V56" i="80"/>
  <c r="U56" i="80"/>
  <c r="T56" i="80"/>
  <c r="S56" i="80"/>
  <c r="R56" i="80"/>
  <c r="Q56" i="80"/>
  <c r="P56" i="80"/>
  <c r="O56" i="80"/>
  <c r="N56" i="80"/>
  <c r="M56" i="80"/>
  <c r="L56" i="80"/>
  <c r="K56" i="80"/>
  <c r="J56" i="80"/>
  <c r="I56" i="80"/>
  <c r="H56" i="80"/>
  <c r="G56" i="80"/>
  <c r="F56" i="80"/>
  <c r="E56" i="80"/>
  <c r="D56" i="80"/>
  <c r="B56" i="80"/>
  <c r="B141" i="80" s="1"/>
  <c r="B165" i="80" s="1"/>
  <c r="CY55" i="80"/>
  <c r="CX55" i="80"/>
  <c r="CW55" i="80"/>
  <c r="CV55" i="80"/>
  <c r="CU55" i="80"/>
  <c r="CT55" i="80"/>
  <c r="CS55" i="80"/>
  <c r="CR55" i="80"/>
  <c r="CQ55" i="80"/>
  <c r="CP55" i="80"/>
  <c r="CO55" i="80"/>
  <c r="CN55" i="80"/>
  <c r="CM55" i="80"/>
  <c r="CL55" i="80"/>
  <c r="CK55" i="80"/>
  <c r="CJ55" i="80"/>
  <c r="CI55" i="80"/>
  <c r="CH55" i="80"/>
  <c r="CG55" i="80"/>
  <c r="CF55" i="80"/>
  <c r="CE55" i="80"/>
  <c r="CD55" i="80"/>
  <c r="CC55" i="80"/>
  <c r="CB55" i="80"/>
  <c r="CA55" i="80"/>
  <c r="BZ55" i="80"/>
  <c r="BY55" i="80"/>
  <c r="BX55" i="80"/>
  <c r="BW55" i="80"/>
  <c r="BV55" i="80"/>
  <c r="BU55" i="80"/>
  <c r="BT55" i="80"/>
  <c r="BS55" i="80"/>
  <c r="BR55" i="80"/>
  <c r="BQ55" i="80"/>
  <c r="BP55" i="80"/>
  <c r="BO55" i="80"/>
  <c r="BN55" i="80"/>
  <c r="BM55" i="80"/>
  <c r="BL55" i="80"/>
  <c r="BK55" i="80"/>
  <c r="BJ55" i="80"/>
  <c r="BI55" i="80"/>
  <c r="BH55" i="80"/>
  <c r="BG55" i="80"/>
  <c r="BF55" i="80"/>
  <c r="BE55" i="80"/>
  <c r="BD55" i="80"/>
  <c r="BC55" i="80"/>
  <c r="BB55" i="80"/>
  <c r="BA55" i="80"/>
  <c r="AZ55" i="80"/>
  <c r="AY55" i="80"/>
  <c r="AX55" i="80"/>
  <c r="AW55" i="80"/>
  <c r="AV55" i="80"/>
  <c r="AU55" i="80"/>
  <c r="AT55" i="80"/>
  <c r="AS55" i="80"/>
  <c r="AR55" i="80"/>
  <c r="AQ55" i="80"/>
  <c r="AP55" i="80"/>
  <c r="AO55" i="80"/>
  <c r="AN55" i="80"/>
  <c r="AM55" i="80"/>
  <c r="AL55" i="80"/>
  <c r="AK55" i="80"/>
  <c r="AJ55" i="80"/>
  <c r="AI55" i="80"/>
  <c r="AH55" i="80"/>
  <c r="AG55" i="80"/>
  <c r="AF55" i="80"/>
  <c r="AE55" i="80"/>
  <c r="AD55" i="80"/>
  <c r="AC55" i="80"/>
  <c r="AB55" i="80"/>
  <c r="AA55" i="80"/>
  <c r="Z55" i="80"/>
  <c r="Y55" i="80"/>
  <c r="X55" i="80"/>
  <c r="W55" i="80"/>
  <c r="V55" i="80"/>
  <c r="U55" i="80"/>
  <c r="T55" i="80"/>
  <c r="S55" i="80"/>
  <c r="R55" i="80"/>
  <c r="Q55" i="80"/>
  <c r="P55" i="80"/>
  <c r="O55" i="80"/>
  <c r="N55" i="80"/>
  <c r="M55" i="80"/>
  <c r="L55" i="80"/>
  <c r="K55" i="80"/>
  <c r="J55" i="80"/>
  <c r="I55" i="80"/>
  <c r="H55" i="80"/>
  <c r="G55" i="80"/>
  <c r="F55" i="80"/>
  <c r="E55" i="80"/>
  <c r="D55" i="80"/>
  <c r="B55" i="80"/>
  <c r="B140" i="80" s="1"/>
  <c r="B164" i="80" s="1"/>
  <c r="CY54" i="80"/>
  <c r="CX54" i="80"/>
  <c r="CW54" i="80"/>
  <c r="CV54" i="80"/>
  <c r="CU54" i="80"/>
  <c r="CT54" i="80"/>
  <c r="CS54" i="80"/>
  <c r="CR54" i="80"/>
  <c r="CQ54" i="80"/>
  <c r="CP54" i="80"/>
  <c r="CO54" i="80"/>
  <c r="CN54" i="80"/>
  <c r="CM54" i="80"/>
  <c r="CL54" i="80"/>
  <c r="CK54" i="80"/>
  <c r="CJ54" i="80"/>
  <c r="CI54" i="80"/>
  <c r="CH54" i="80"/>
  <c r="CG54" i="80"/>
  <c r="CF54" i="80"/>
  <c r="CE54" i="80"/>
  <c r="CD54" i="80"/>
  <c r="CC54" i="80"/>
  <c r="CB54" i="80"/>
  <c r="CA54" i="80"/>
  <c r="BZ54" i="80"/>
  <c r="BY54" i="80"/>
  <c r="BX54" i="80"/>
  <c r="BW54" i="80"/>
  <c r="BV54" i="80"/>
  <c r="BU54" i="80"/>
  <c r="BT54" i="80"/>
  <c r="BS54" i="80"/>
  <c r="BR54" i="80"/>
  <c r="BQ54" i="80"/>
  <c r="BP54" i="80"/>
  <c r="BO54" i="80"/>
  <c r="BN54" i="80"/>
  <c r="BM54" i="80"/>
  <c r="BL54" i="80"/>
  <c r="BK54" i="80"/>
  <c r="BJ54" i="80"/>
  <c r="BI54" i="80"/>
  <c r="BH54" i="80"/>
  <c r="BG54" i="80"/>
  <c r="BF54" i="80"/>
  <c r="BE54" i="80"/>
  <c r="BD54" i="80"/>
  <c r="BC54" i="80"/>
  <c r="BB54" i="80"/>
  <c r="BA54" i="80"/>
  <c r="AZ54" i="80"/>
  <c r="AY54" i="80"/>
  <c r="AX54" i="80"/>
  <c r="AW54" i="80"/>
  <c r="AV54" i="80"/>
  <c r="AU54" i="80"/>
  <c r="AT54" i="80"/>
  <c r="AS54" i="80"/>
  <c r="AR54" i="80"/>
  <c r="AQ54" i="80"/>
  <c r="AP54" i="80"/>
  <c r="AO54" i="80"/>
  <c r="AN54" i="80"/>
  <c r="AM54" i="80"/>
  <c r="AL54" i="80"/>
  <c r="AK54" i="80"/>
  <c r="AJ54" i="80"/>
  <c r="AI54" i="80"/>
  <c r="AH54" i="80"/>
  <c r="AG54" i="80"/>
  <c r="AF54" i="80"/>
  <c r="AE54" i="80"/>
  <c r="AD54" i="80"/>
  <c r="AC54" i="80"/>
  <c r="AB54" i="80"/>
  <c r="AA54" i="80"/>
  <c r="Z54" i="80"/>
  <c r="Y54" i="80"/>
  <c r="X54" i="80"/>
  <c r="W54" i="80"/>
  <c r="V54" i="80"/>
  <c r="U54" i="80"/>
  <c r="T54" i="80"/>
  <c r="S54" i="80"/>
  <c r="R54" i="80"/>
  <c r="Q54" i="80"/>
  <c r="P54" i="80"/>
  <c r="O54" i="80"/>
  <c r="N54" i="80"/>
  <c r="M54" i="80"/>
  <c r="L54" i="80"/>
  <c r="K54" i="80"/>
  <c r="J54" i="80"/>
  <c r="I54" i="80"/>
  <c r="H54" i="80"/>
  <c r="G54" i="80"/>
  <c r="F54" i="80"/>
  <c r="E54" i="80"/>
  <c r="D54" i="80"/>
  <c r="B54" i="80"/>
  <c r="B139" i="80" s="1"/>
  <c r="B163" i="80" s="1"/>
  <c r="CY53" i="80"/>
  <c r="CX53" i="80"/>
  <c r="CW53" i="80"/>
  <c r="CV53" i="80"/>
  <c r="CU53" i="80"/>
  <c r="CT53" i="80"/>
  <c r="CS53" i="80"/>
  <c r="CR53" i="80"/>
  <c r="CQ53" i="80"/>
  <c r="CP53" i="80"/>
  <c r="CO53" i="80"/>
  <c r="CN53" i="80"/>
  <c r="CM53" i="80"/>
  <c r="CL53" i="80"/>
  <c r="CK53" i="80"/>
  <c r="CJ53" i="80"/>
  <c r="CI53" i="80"/>
  <c r="CH53" i="80"/>
  <c r="CG53" i="80"/>
  <c r="CF53" i="80"/>
  <c r="CE53" i="80"/>
  <c r="CD53" i="80"/>
  <c r="CC53" i="80"/>
  <c r="CB53" i="80"/>
  <c r="CA53" i="80"/>
  <c r="BZ53" i="80"/>
  <c r="BY53" i="80"/>
  <c r="BX53" i="80"/>
  <c r="BW53" i="80"/>
  <c r="BV53" i="80"/>
  <c r="BU53" i="80"/>
  <c r="BT53" i="80"/>
  <c r="BS53" i="80"/>
  <c r="BR53" i="80"/>
  <c r="BQ53" i="80"/>
  <c r="BP53" i="80"/>
  <c r="BO53" i="80"/>
  <c r="BN53" i="80"/>
  <c r="BM53" i="80"/>
  <c r="BL53" i="80"/>
  <c r="BK53" i="80"/>
  <c r="BJ53" i="80"/>
  <c r="BI53" i="80"/>
  <c r="BH53" i="80"/>
  <c r="BG53" i="80"/>
  <c r="BF53" i="80"/>
  <c r="BE53" i="80"/>
  <c r="BD53" i="80"/>
  <c r="BC53" i="80"/>
  <c r="BB53" i="80"/>
  <c r="BA53" i="80"/>
  <c r="AZ53" i="80"/>
  <c r="AY53" i="80"/>
  <c r="AX53" i="80"/>
  <c r="AW53" i="80"/>
  <c r="AV53" i="80"/>
  <c r="AU53" i="80"/>
  <c r="AT53" i="80"/>
  <c r="AS53" i="80"/>
  <c r="AR53" i="80"/>
  <c r="AQ53" i="80"/>
  <c r="AP53" i="80"/>
  <c r="AO53" i="80"/>
  <c r="AN53" i="80"/>
  <c r="AM53" i="80"/>
  <c r="AL53" i="80"/>
  <c r="AK53" i="80"/>
  <c r="AJ53" i="80"/>
  <c r="AI53" i="80"/>
  <c r="AH53" i="80"/>
  <c r="AG53" i="80"/>
  <c r="AF53" i="80"/>
  <c r="AE53" i="80"/>
  <c r="AD53" i="80"/>
  <c r="AC53" i="80"/>
  <c r="AB53" i="80"/>
  <c r="AA53" i="80"/>
  <c r="Z53" i="80"/>
  <c r="Y53" i="80"/>
  <c r="X53" i="80"/>
  <c r="W53" i="80"/>
  <c r="V53" i="80"/>
  <c r="U53" i="80"/>
  <c r="T53" i="80"/>
  <c r="S53" i="80"/>
  <c r="R53" i="80"/>
  <c r="Q53" i="80"/>
  <c r="P53" i="80"/>
  <c r="O53" i="80"/>
  <c r="N53" i="80"/>
  <c r="M53" i="80"/>
  <c r="L53" i="80"/>
  <c r="K53" i="80"/>
  <c r="J53" i="80"/>
  <c r="I53" i="80"/>
  <c r="H53" i="80"/>
  <c r="G53" i="80"/>
  <c r="F53" i="80"/>
  <c r="E53" i="80"/>
  <c r="D53" i="80"/>
  <c r="B53" i="80"/>
  <c r="B61" i="80" s="1"/>
  <c r="CY33" i="80"/>
  <c r="CX33" i="80"/>
  <c r="CW33" i="80"/>
  <c r="CV33" i="80"/>
  <c r="CU33" i="80"/>
  <c r="CT33" i="80"/>
  <c r="CS33" i="80"/>
  <c r="CR33" i="80"/>
  <c r="CQ33" i="80"/>
  <c r="CP33" i="80"/>
  <c r="CO33" i="80"/>
  <c r="CN33" i="80"/>
  <c r="CM33" i="80"/>
  <c r="CL33" i="80"/>
  <c r="CK33" i="80"/>
  <c r="CJ33" i="80"/>
  <c r="CI33" i="80"/>
  <c r="CH33" i="80"/>
  <c r="CG33" i="80"/>
  <c r="CF33" i="80"/>
  <c r="CE33" i="80"/>
  <c r="CD33" i="80"/>
  <c r="CC33" i="80"/>
  <c r="CB33" i="80"/>
  <c r="CA33" i="80"/>
  <c r="BZ33" i="80"/>
  <c r="BY33" i="80"/>
  <c r="BX33" i="80"/>
  <c r="BW33" i="80"/>
  <c r="BV33" i="80"/>
  <c r="BU33" i="80"/>
  <c r="BT33" i="80"/>
  <c r="BS33" i="80"/>
  <c r="BR33" i="80"/>
  <c r="BQ33" i="80"/>
  <c r="BP33" i="80"/>
  <c r="BO33" i="80"/>
  <c r="BN33" i="80"/>
  <c r="BM33" i="80"/>
  <c r="BL33" i="80"/>
  <c r="BK33" i="80"/>
  <c r="BJ33" i="80"/>
  <c r="BI33" i="80"/>
  <c r="BH33" i="80"/>
  <c r="BG33" i="80"/>
  <c r="BF33" i="80"/>
  <c r="BE33" i="80"/>
  <c r="BD33" i="80"/>
  <c r="BC33" i="80"/>
  <c r="BB33" i="80"/>
  <c r="BA33" i="80"/>
  <c r="AZ33" i="80"/>
  <c r="AY33" i="80"/>
  <c r="AX33" i="80"/>
  <c r="AW33" i="80"/>
  <c r="AV33" i="80"/>
  <c r="AU33" i="80"/>
  <c r="AT33" i="80"/>
  <c r="AS33" i="80"/>
  <c r="AR33" i="80"/>
  <c r="AQ33" i="80"/>
  <c r="AP33" i="80"/>
  <c r="AO33" i="80"/>
  <c r="AN33" i="80"/>
  <c r="AM33" i="80"/>
  <c r="AL33" i="80"/>
  <c r="AK33" i="80"/>
  <c r="AJ33" i="80"/>
  <c r="AI33" i="80"/>
  <c r="AH33" i="80"/>
  <c r="AG33" i="80"/>
  <c r="AF33" i="80"/>
  <c r="AE33" i="80"/>
  <c r="AD33" i="80"/>
  <c r="AC33" i="80"/>
  <c r="AB33" i="80"/>
  <c r="AA33" i="80"/>
  <c r="Z33" i="80"/>
  <c r="Y33" i="80"/>
  <c r="X33" i="80"/>
  <c r="W33" i="80"/>
  <c r="V33" i="80"/>
  <c r="U33" i="80"/>
  <c r="T33" i="80"/>
  <c r="S33" i="80"/>
  <c r="R33" i="80"/>
  <c r="Q33" i="80"/>
  <c r="P33" i="80"/>
  <c r="O33" i="80"/>
  <c r="N33" i="80"/>
  <c r="M33" i="80"/>
  <c r="L33" i="80"/>
  <c r="K33" i="80"/>
  <c r="J33" i="80"/>
  <c r="I33" i="80"/>
  <c r="H33" i="80"/>
  <c r="G33" i="80"/>
  <c r="F33" i="80"/>
  <c r="E33" i="80"/>
  <c r="D33" i="80"/>
  <c r="E277" i="80"/>
  <c r="D277" i="80"/>
  <c r="N267" i="80"/>
  <c r="M267" i="80"/>
  <c r="L267" i="80"/>
  <c r="K267" i="80"/>
  <c r="J267" i="80"/>
  <c r="I267" i="80"/>
  <c r="H267" i="80"/>
  <c r="G267" i="80"/>
  <c r="F267" i="80"/>
  <c r="E267" i="80"/>
  <c r="D267" i="80"/>
  <c r="G112" i="43" s="1"/>
  <c r="N266" i="80"/>
  <c r="M266" i="80"/>
  <c r="L266" i="80"/>
  <c r="K266" i="80"/>
  <c r="J266" i="80"/>
  <c r="I266" i="80"/>
  <c r="H266" i="80"/>
  <c r="G266" i="80"/>
  <c r="N265" i="80"/>
  <c r="M265" i="80"/>
  <c r="L265" i="80"/>
  <c r="K265" i="80"/>
  <c r="J265" i="80"/>
  <c r="I265" i="80"/>
  <c r="N264" i="80"/>
  <c r="M264" i="80"/>
  <c r="L264" i="80"/>
  <c r="K264" i="80"/>
  <c r="J264" i="80"/>
  <c r="I264" i="80"/>
  <c r="H264" i="80"/>
  <c r="G264" i="80"/>
  <c r="N263" i="80"/>
  <c r="M263" i="80"/>
  <c r="L263" i="80"/>
  <c r="K263" i="80"/>
  <c r="J263" i="80"/>
  <c r="I263" i="80"/>
  <c r="H263" i="80"/>
  <c r="G263" i="80"/>
  <c r="F263" i="80"/>
  <c r="E263" i="80"/>
  <c r="N262" i="80"/>
  <c r="M262" i="80"/>
  <c r="L262" i="80"/>
  <c r="K262" i="80"/>
  <c r="H262" i="80"/>
  <c r="G262" i="80"/>
  <c r="F262" i="80"/>
  <c r="E262" i="80"/>
  <c r="H261" i="80"/>
  <c r="G261" i="80"/>
  <c r="F261" i="80"/>
  <c r="E261" i="80"/>
  <c r="D196" i="80"/>
  <c r="C4" i="80"/>
  <c r="CY75" i="84"/>
  <c r="CX75" i="84"/>
  <c r="CW75" i="84"/>
  <c r="CV75" i="84"/>
  <c r="CU75" i="84"/>
  <c r="CT75" i="84"/>
  <c r="CS75" i="84"/>
  <c r="CR75" i="84"/>
  <c r="CQ75" i="84"/>
  <c r="CP75" i="84"/>
  <c r="CO75" i="84"/>
  <c r="CN75" i="84"/>
  <c r="CM75" i="84"/>
  <c r="CL75" i="84"/>
  <c r="CK75" i="84"/>
  <c r="CJ75" i="84"/>
  <c r="CI75" i="84"/>
  <c r="CH75" i="84"/>
  <c r="CG75" i="84"/>
  <c r="CF75" i="84"/>
  <c r="CE75" i="84"/>
  <c r="CD75" i="84"/>
  <c r="CC75" i="84"/>
  <c r="CB75" i="84"/>
  <c r="CA75" i="84"/>
  <c r="BZ75" i="84"/>
  <c r="BY75" i="84"/>
  <c r="BX75" i="84"/>
  <c r="BW75" i="84"/>
  <c r="BV75" i="84"/>
  <c r="BU75" i="84"/>
  <c r="BT75" i="84"/>
  <c r="BS75" i="84"/>
  <c r="BR75" i="84"/>
  <c r="BQ75" i="84"/>
  <c r="BP75" i="84"/>
  <c r="BO75" i="84"/>
  <c r="BN75" i="84"/>
  <c r="BM75" i="84"/>
  <c r="BL75" i="84"/>
  <c r="BK75" i="84"/>
  <c r="BJ75" i="84"/>
  <c r="BI75" i="84"/>
  <c r="BH75" i="84"/>
  <c r="BG75" i="84"/>
  <c r="BF75" i="84"/>
  <c r="BE75" i="84"/>
  <c r="BD75" i="84"/>
  <c r="BC75" i="84"/>
  <c r="BB75" i="84"/>
  <c r="BA75" i="84"/>
  <c r="AZ75" i="84"/>
  <c r="AY75" i="84"/>
  <c r="AX75" i="84"/>
  <c r="AW75" i="84"/>
  <c r="AV75" i="84"/>
  <c r="AU75" i="84"/>
  <c r="AT75" i="84"/>
  <c r="AS75" i="84"/>
  <c r="AR75" i="84"/>
  <c r="AQ75" i="84"/>
  <c r="AP75" i="84"/>
  <c r="AO75" i="84"/>
  <c r="AN75" i="84"/>
  <c r="AM75" i="84"/>
  <c r="AL75" i="84"/>
  <c r="AK75" i="84"/>
  <c r="AJ75" i="84"/>
  <c r="AI75" i="84"/>
  <c r="AH75" i="84"/>
  <c r="AG75" i="84"/>
  <c r="AF75" i="84"/>
  <c r="AE75" i="84"/>
  <c r="AD75" i="84"/>
  <c r="AC75" i="84"/>
  <c r="AB75" i="84"/>
  <c r="AA75" i="84"/>
  <c r="Z75" i="84"/>
  <c r="Y75" i="84"/>
  <c r="X75" i="84"/>
  <c r="W75" i="84"/>
  <c r="V75" i="84"/>
  <c r="U75" i="84"/>
  <c r="T75" i="84"/>
  <c r="S75" i="84"/>
  <c r="R75" i="84"/>
  <c r="Q75" i="84"/>
  <c r="P75" i="84"/>
  <c r="O75" i="84"/>
  <c r="N75" i="84"/>
  <c r="M75" i="84"/>
  <c r="L75" i="84"/>
  <c r="K75" i="84"/>
  <c r="J75" i="84"/>
  <c r="I75" i="84"/>
  <c r="H75" i="84"/>
  <c r="G75" i="84"/>
  <c r="F75" i="84"/>
  <c r="E75" i="84"/>
  <c r="D75" i="84"/>
  <c r="DC79" i="79"/>
  <c r="CY43" i="84" s="1"/>
  <c r="DB79" i="79"/>
  <c r="CX43" i="84" s="1"/>
  <c r="DA79" i="79"/>
  <c r="CW43" i="84" s="1"/>
  <c r="CZ79" i="79"/>
  <c r="CV43" i="84" s="1"/>
  <c r="CY79" i="79"/>
  <c r="CU43" i="84" s="1"/>
  <c r="CX79" i="79"/>
  <c r="CT43" i="84" s="1"/>
  <c r="CW79" i="79"/>
  <c r="CS43" i="84" s="1"/>
  <c r="CV79" i="79"/>
  <c r="CR43" i="84" s="1"/>
  <c r="CU79" i="79"/>
  <c r="CQ43" i="84" s="1"/>
  <c r="CT79" i="79"/>
  <c r="CP43" i="84" s="1"/>
  <c r="CS79" i="79"/>
  <c r="CO43" i="84" s="1"/>
  <c r="CR79" i="79"/>
  <c r="CN43" i="84" s="1"/>
  <c r="CQ79" i="79"/>
  <c r="CM43" i="84" s="1"/>
  <c r="CP79" i="79"/>
  <c r="CL43" i="84" s="1"/>
  <c r="CO79" i="79"/>
  <c r="CK43" i="84" s="1"/>
  <c r="CN79" i="79"/>
  <c r="CJ43" i="84" s="1"/>
  <c r="CM79" i="79"/>
  <c r="CI43" i="84" s="1"/>
  <c r="CL79" i="79"/>
  <c r="CH43" i="84" s="1"/>
  <c r="CK79" i="79"/>
  <c r="CG43" i="84" s="1"/>
  <c r="CJ79" i="79"/>
  <c r="CF43" i="84" s="1"/>
  <c r="CI79" i="79"/>
  <c r="CE43" i="84" s="1"/>
  <c r="CH79" i="79"/>
  <c r="CD43" i="84" s="1"/>
  <c r="CG79" i="79"/>
  <c r="CC43" i="84" s="1"/>
  <c r="CF79" i="79"/>
  <c r="CB43" i="84" s="1"/>
  <c r="CE79" i="79"/>
  <c r="CA43" i="84" s="1"/>
  <c r="CD79" i="79"/>
  <c r="BZ43" i="84" s="1"/>
  <c r="CC79" i="79"/>
  <c r="BY43" i="84" s="1"/>
  <c r="CB79" i="79"/>
  <c r="BX43" i="84" s="1"/>
  <c r="CA79" i="79"/>
  <c r="BW43" i="84" s="1"/>
  <c r="BZ79" i="79"/>
  <c r="BV43" i="84" s="1"/>
  <c r="BY79" i="79"/>
  <c r="BU43" i="84" s="1"/>
  <c r="BX79" i="79"/>
  <c r="BT43" i="84" s="1"/>
  <c r="BW79" i="79"/>
  <c r="BS43" i="84" s="1"/>
  <c r="BV79" i="79"/>
  <c r="BR43" i="84" s="1"/>
  <c r="BU79" i="79"/>
  <c r="BQ43" i="84" s="1"/>
  <c r="BT79" i="79"/>
  <c r="BP43" i="84" s="1"/>
  <c r="BS79" i="79"/>
  <c r="BO43" i="84" s="1"/>
  <c r="BR79" i="79"/>
  <c r="BN43" i="84" s="1"/>
  <c r="BQ79" i="79"/>
  <c r="BM43" i="84" s="1"/>
  <c r="BP79" i="79"/>
  <c r="BL43" i="84" s="1"/>
  <c r="BO79" i="79"/>
  <c r="BK43" i="84" s="1"/>
  <c r="BN79" i="79"/>
  <c r="BJ43" i="84" s="1"/>
  <c r="BM79" i="79"/>
  <c r="BI43" i="84" s="1"/>
  <c r="BL79" i="79"/>
  <c r="BH43" i="84" s="1"/>
  <c r="BK79" i="79"/>
  <c r="BG43" i="84" s="1"/>
  <c r="BJ79" i="79"/>
  <c r="BF43" i="84" s="1"/>
  <c r="BI79" i="79"/>
  <c r="BE43" i="84" s="1"/>
  <c r="BH79" i="79"/>
  <c r="BD43" i="84" s="1"/>
  <c r="BG79" i="79"/>
  <c r="BC43" i="84" s="1"/>
  <c r="BF79" i="79"/>
  <c r="BB43" i="84" s="1"/>
  <c r="BE79" i="79"/>
  <c r="BA43" i="84" s="1"/>
  <c r="BD79" i="79"/>
  <c r="AZ43" i="84" s="1"/>
  <c r="BC79" i="79"/>
  <c r="AY43" i="84" s="1"/>
  <c r="BB79" i="79"/>
  <c r="AX43" i="84" s="1"/>
  <c r="BA79" i="79"/>
  <c r="AW43" i="84" s="1"/>
  <c r="AZ79" i="79"/>
  <c r="AV43" i="84" s="1"/>
  <c r="AY79" i="79"/>
  <c r="AU43" i="84" s="1"/>
  <c r="AX79" i="79"/>
  <c r="AT43" i="84" s="1"/>
  <c r="AW79" i="79"/>
  <c r="AS43" i="84" s="1"/>
  <c r="AV79" i="79"/>
  <c r="AR43" i="84" s="1"/>
  <c r="AU79" i="79"/>
  <c r="AQ43" i="84" s="1"/>
  <c r="AT79" i="79"/>
  <c r="AP43" i="84" s="1"/>
  <c r="AS79" i="79"/>
  <c r="AO43" i="84" s="1"/>
  <c r="AR79" i="79"/>
  <c r="AN43" i="84" s="1"/>
  <c r="AQ79" i="79"/>
  <c r="AM43" i="84" s="1"/>
  <c r="AP79" i="79"/>
  <c r="AL43" i="84" s="1"/>
  <c r="AO79" i="79"/>
  <c r="AK43" i="84" s="1"/>
  <c r="AN79" i="79"/>
  <c r="AJ43" i="84" s="1"/>
  <c r="AM79" i="79"/>
  <c r="AI43" i="84" s="1"/>
  <c r="AL79" i="79"/>
  <c r="AH43" i="84" s="1"/>
  <c r="AK79" i="79"/>
  <c r="AG43" i="84" s="1"/>
  <c r="AJ79" i="79"/>
  <c r="AF43" i="84" s="1"/>
  <c r="AI79" i="79"/>
  <c r="AE43" i="84" s="1"/>
  <c r="AH79" i="79"/>
  <c r="AD43" i="84" s="1"/>
  <c r="AG79" i="79"/>
  <c r="AC43" i="84" s="1"/>
  <c r="AF79" i="79"/>
  <c r="AB43" i="84" s="1"/>
  <c r="AE79" i="79"/>
  <c r="AA43" i="84" s="1"/>
  <c r="AD79" i="79"/>
  <c r="Z43" i="84" s="1"/>
  <c r="AC79" i="79"/>
  <c r="Y43" i="84" s="1"/>
  <c r="AB79" i="79"/>
  <c r="X43" i="84" s="1"/>
  <c r="AA79" i="79"/>
  <c r="W43" i="84" s="1"/>
  <c r="Z79" i="79"/>
  <c r="V43" i="84" s="1"/>
  <c r="Y79" i="79"/>
  <c r="U43" i="84" s="1"/>
  <c r="X79" i="79"/>
  <c r="T43" i="84" s="1"/>
  <c r="W79" i="79"/>
  <c r="S43" i="84" s="1"/>
  <c r="V79" i="79"/>
  <c r="R43" i="84" s="1"/>
  <c r="U79" i="79"/>
  <c r="Q43" i="84" s="1"/>
  <c r="T79" i="79"/>
  <c r="P43" i="84" s="1"/>
  <c r="S79" i="79"/>
  <c r="O43" i="84" s="1"/>
  <c r="R79" i="79"/>
  <c r="N43" i="84" s="1"/>
  <c r="Q79" i="79"/>
  <c r="M43" i="84" s="1"/>
  <c r="P79" i="79"/>
  <c r="L43" i="84" s="1"/>
  <c r="O79" i="79"/>
  <c r="K43" i="84" s="1"/>
  <c r="N79" i="79"/>
  <c r="J43" i="84" s="1"/>
  <c r="M79" i="79"/>
  <c r="I43" i="84" s="1"/>
  <c r="L79" i="79"/>
  <c r="H43" i="84" s="1"/>
  <c r="K79" i="79"/>
  <c r="G43" i="84" s="1"/>
  <c r="J79" i="79"/>
  <c r="F43" i="84" s="1"/>
  <c r="I79" i="79"/>
  <c r="E43" i="84" s="1"/>
  <c r="H79" i="79"/>
  <c r="D43" i="84" s="1"/>
  <c r="DC50" i="79"/>
  <c r="CY39" i="84" s="1"/>
  <c r="DB50" i="79"/>
  <c r="CX39" i="84" s="1"/>
  <c r="DA50" i="79"/>
  <c r="CW39" i="84" s="1"/>
  <c r="CZ50" i="79"/>
  <c r="CV39" i="84" s="1"/>
  <c r="CY50" i="79"/>
  <c r="CU39" i="84" s="1"/>
  <c r="CX50" i="79"/>
  <c r="CT39" i="84" s="1"/>
  <c r="CW50" i="79"/>
  <c r="CS39" i="84" s="1"/>
  <c r="CV50" i="79"/>
  <c r="CR39" i="84" s="1"/>
  <c r="CU50" i="79"/>
  <c r="CQ39" i="84" s="1"/>
  <c r="CT50" i="79"/>
  <c r="CP39" i="84" s="1"/>
  <c r="CS50" i="79"/>
  <c r="CO39" i="84" s="1"/>
  <c r="CR50" i="79"/>
  <c r="CN39" i="84" s="1"/>
  <c r="CQ50" i="79"/>
  <c r="CM39" i="84" s="1"/>
  <c r="CP50" i="79"/>
  <c r="CL39" i="84" s="1"/>
  <c r="CO50" i="79"/>
  <c r="CK39" i="84" s="1"/>
  <c r="CN50" i="79"/>
  <c r="CJ39" i="84" s="1"/>
  <c r="CM50" i="79"/>
  <c r="CI39" i="84" s="1"/>
  <c r="CL50" i="79"/>
  <c r="CH39" i="84" s="1"/>
  <c r="CK50" i="79"/>
  <c r="CG39" i="84" s="1"/>
  <c r="CJ50" i="79"/>
  <c r="CF39" i="84" s="1"/>
  <c r="CI50" i="79"/>
  <c r="CE39" i="84" s="1"/>
  <c r="CH50" i="79"/>
  <c r="CD39" i="84" s="1"/>
  <c r="CG50" i="79"/>
  <c r="CC39" i="84" s="1"/>
  <c r="CF50" i="79"/>
  <c r="CB39" i="84" s="1"/>
  <c r="CE50" i="79"/>
  <c r="CA39" i="84" s="1"/>
  <c r="CD50" i="79"/>
  <c r="BZ39" i="84" s="1"/>
  <c r="CC50" i="79"/>
  <c r="BY39" i="84" s="1"/>
  <c r="CB50" i="79"/>
  <c r="BX39" i="84" s="1"/>
  <c r="CA50" i="79"/>
  <c r="BW39" i="84" s="1"/>
  <c r="BZ50" i="79"/>
  <c r="BV39" i="84" s="1"/>
  <c r="BY50" i="79"/>
  <c r="BU39" i="84" s="1"/>
  <c r="BX50" i="79"/>
  <c r="BT39" i="84" s="1"/>
  <c r="BW50" i="79"/>
  <c r="BS39" i="84" s="1"/>
  <c r="BV50" i="79"/>
  <c r="BR39" i="84" s="1"/>
  <c r="BU50" i="79"/>
  <c r="BQ39" i="84" s="1"/>
  <c r="BT50" i="79"/>
  <c r="BP39" i="84" s="1"/>
  <c r="BS50" i="79"/>
  <c r="BO39" i="84" s="1"/>
  <c r="BR50" i="79"/>
  <c r="BN39" i="84" s="1"/>
  <c r="BQ50" i="79"/>
  <c r="BM39" i="84" s="1"/>
  <c r="BP50" i="79"/>
  <c r="BL39" i="84" s="1"/>
  <c r="BO50" i="79"/>
  <c r="BK39" i="84" s="1"/>
  <c r="BN50" i="79"/>
  <c r="BJ39" i="84" s="1"/>
  <c r="BM50" i="79"/>
  <c r="BI39" i="84" s="1"/>
  <c r="BL50" i="79"/>
  <c r="BH39" i="84" s="1"/>
  <c r="BK50" i="79"/>
  <c r="BG39" i="84" s="1"/>
  <c r="BJ50" i="79"/>
  <c r="BF39" i="84" s="1"/>
  <c r="BI50" i="79"/>
  <c r="BE39" i="84" s="1"/>
  <c r="BH50" i="79"/>
  <c r="BD39" i="84" s="1"/>
  <c r="BG50" i="79"/>
  <c r="BC39" i="84" s="1"/>
  <c r="BF50" i="79"/>
  <c r="BB39" i="84" s="1"/>
  <c r="BE50" i="79"/>
  <c r="BA39" i="84" s="1"/>
  <c r="BD50" i="79"/>
  <c r="AZ39" i="84" s="1"/>
  <c r="BC50" i="79"/>
  <c r="AY39" i="84" s="1"/>
  <c r="BB50" i="79"/>
  <c r="AX39" i="84" s="1"/>
  <c r="BA50" i="79"/>
  <c r="AW39" i="84" s="1"/>
  <c r="AZ50" i="79"/>
  <c r="AV39" i="84" s="1"/>
  <c r="AY50" i="79"/>
  <c r="AU39" i="84" s="1"/>
  <c r="AX50" i="79"/>
  <c r="AT39" i="84" s="1"/>
  <c r="AW50" i="79"/>
  <c r="AS39" i="84" s="1"/>
  <c r="AV50" i="79"/>
  <c r="AR39" i="84" s="1"/>
  <c r="AU50" i="79"/>
  <c r="AQ39" i="84" s="1"/>
  <c r="AT50" i="79"/>
  <c r="AP39" i="84" s="1"/>
  <c r="AS50" i="79"/>
  <c r="AO39" i="84" s="1"/>
  <c r="AR50" i="79"/>
  <c r="AN39" i="84" s="1"/>
  <c r="AQ50" i="79"/>
  <c r="AM39" i="84" s="1"/>
  <c r="AP50" i="79"/>
  <c r="AL39" i="84" s="1"/>
  <c r="AO50" i="79"/>
  <c r="AK39" i="84" s="1"/>
  <c r="AN50" i="79"/>
  <c r="AJ39" i="84" s="1"/>
  <c r="AM50" i="79"/>
  <c r="AI39" i="84" s="1"/>
  <c r="AL50" i="79"/>
  <c r="AH39" i="84" s="1"/>
  <c r="AK50" i="79"/>
  <c r="AG39" i="84" s="1"/>
  <c r="AJ50" i="79"/>
  <c r="AF39" i="84" s="1"/>
  <c r="AI50" i="79"/>
  <c r="AE39" i="84" s="1"/>
  <c r="AH50" i="79"/>
  <c r="AD39" i="84" s="1"/>
  <c r="AG50" i="79"/>
  <c r="AC39" i="84" s="1"/>
  <c r="AF50" i="79"/>
  <c r="AB39" i="84" s="1"/>
  <c r="AE50" i="79"/>
  <c r="AA39" i="84" s="1"/>
  <c r="AD50" i="79"/>
  <c r="Z39" i="84" s="1"/>
  <c r="AC50" i="79"/>
  <c r="Y39" i="84" s="1"/>
  <c r="AB50" i="79"/>
  <c r="X39" i="84" s="1"/>
  <c r="AA50" i="79"/>
  <c r="W39" i="84" s="1"/>
  <c r="Z50" i="79"/>
  <c r="V39" i="84" s="1"/>
  <c r="Y50" i="79"/>
  <c r="U39" i="84" s="1"/>
  <c r="X50" i="79"/>
  <c r="T39" i="84" s="1"/>
  <c r="W50" i="79"/>
  <c r="S39" i="84" s="1"/>
  <c r="V50" i="79"/>
  <c r="R39" i="84" s="1"/>
  <c r="U50" i="79"/>
  <c r="Q39" i="84" s="1"/>
  <c r="T50" i="79"/>
  <c r="P39" i="84" s="1"/>
  <c r="S50" i="79"/>
  <c r="O39" i="84" s="1"/>
  <c r="R50" i="79"/>
  <c r="N39" i="84" s="1"/>
  <c r="Q50" i="79"/>
  <c r="M39" i="84" s="1"/>
  <c r="P50" i="79"/>
  <c r="L39" i="84" s="1"/>
  <c r="O50" i="79"/>
  <c r="K39" i="84" s="1"/>
  <c r="N50" i="79"/>
  <c r="J39" i="84" s="1"/>
  <c r="M50" i="79"/>
  <c r="I39" i="84" s="1"/>
  <c r="L50" i="79"/>
  <c r="H39" i="84" s="1"/>
  <c r="K50" i="79"/>
  <c r="G39" i="84" s="1"/>
  <c r="J50" i="79"/>
  <c r="F39" i="84" s="1"/>
  <c r="I50" i="79"/>
  <c r="E39" i="84" s="1"/>
  <c r="H50" i="79"/>
  <c r="DC30" i="79"/>
  <c r="DB30" i="79"/>
  <c r="CX12" i="84" s="1"/>
  <c r="DA30" i="79"/>
  <c r="CW12" i="84" s="1"/>
  <c r="CZ30" i="79"/>
  <c r="CV12" i="84" s="1"/>
  <c r="CY30" i="79"/>
  <c r="CX30" i="79"/>
  <c r="CT12" i="84" s="1"/>
  <c r="CW30" i="79"/>
  <c r="CS12" i="84" s="1"/>
  <c r="CV30" i="79"/>
  <c r="CR12" i="84" s="1"/>
  <c r="CU30" i="79"/>
  <c r="CT30" i="79"/>
  <c r="CP12" i="84" s="1"/>
  <c r="CS30" i="79"/>
  <c r="CO12" i="84" s="1"/>
  <c r="CR30" i="79"/>
  <c r="CN12" i="84" s="1"/>
  <c r="CQ30" i="79"/>
  <c r="CP30" i="79"/>
  <c r="CL12" i="84" s="1"/>
  <c r="CO30" i="79"/>
  <c r="CK12" i="84" s="1"/>
  <c r="CN30" i="79"/>
  <c r="CJ12" i="84" s="1"/>
  <c r="CM30" i="79"/>
  <c r="CL30" i="79"/>
  <c r="CH12" i="84" s="1"/>
  <c r="CK30" i="79"/>
  <c r="CG12" i="84" s="1"/>
  <c r="CJ30" i="79"/>
  <c r="CF12" i="84" s="1"/>
  <c r="CI30" i="79"/>
  <c r="CH30" i="79"/>
  <c r="CD12" i="84" s="1"/>
  <c r="CG30" i="79"/>
  <c r="CC12" i="84" s="1"/>
  <c r="CF30" i="79"/>
  <c r="CB12" i="84" s="1"/>
  <c r="CE30" i="79"/>
  <c r="CD30" i="79"/>
  <c r="BZ12" i="84" s="1"/>
  <c r="CC30" i="79"/>
  <c r="BY12" i="84" s="1"/>
  <c r="CB30" i="79"/>
  <c r="BX12" i="84" s="1"/>
  <c r="CA30" i="79"/>
  <c r="BZ30" i="79"/>
  <c r="BV12" i="84" s="1"/>
  <c r="BY30" i="79"/>
  <c r="BU12" i="84" s="1"/>
  <c r="BX30" i="79"/>
  <c r="BT12" i="84" s="1"/>
  <c r="BW30" i="79"/>
  <c r="BV30" i="79"/>
  <c r="BR12" i="84" s="1"/>
  <c r="BU30" i="79"/>
  <c r="BQ12" i="84" s="1"/>
  <c r="BT30" i="79"/>
  <c r="BP12" i="84" s="1"/>
  <c r="BS30" i="79"/>
  <c r="BR30" i="79"/>
  <c r="BN12" i="84" s="1"/>
  <c r="BQ30" i="79"/>
  <c r="BM12" i="84" s="1"/>
  <c r="BP30" i="79"/>
  <c r="BL12" i="84" s="1"/>
  <c r="BO30" i="79"/>
  <c r="BN30" i="79"/>
  <c r="BJ12" i="84" s="1"/>
  <c r="BM30" i="79"/>
  <c r="BI12" i="84" s="1"/>
  <c r="BL30" i="79"/>
  <c r="BH12" i="84" s="1"/>
  <c r="BK30" i="79"/>
  <c r="BJ30" i="79"/>
  <c r="BF12" i="84" s="1"/>
  <c r="BI30" i="79"/>
  <c r="BE12" i="84" s="1"/>
  <c r="BH30" i="79"/>
  <c r="BD12" i="84" s="1"/>
  <c r="BG30" i="79"/>
  <c r="BF30" i="79"/>
  <c r="BB12" i="84" s="1"/>
  <c r="BE30" i="79"/>
  <c r="BA12" i="84" s="1"/>
  <c r="BD30" i="79"/>
  <c r="AZ12" i="84" s="1"/>
  <c r="BC30" i="79"/>
  <c r="BB30" i="79"/>
  <c r="AX12" i="84" s="1"/>
  <c r="BA30" i="79"/>
  <c r="AW12" i="84" s="1"/>
  <c r="AZ30" i="79"/>
  <c r="AV12" i="84" s="1"/>
  <c r="AY30" i="79"/>
  <c r="AX30" i="79"/>
  <c r="AT12" i="84" s="1"/>
  <c r="AW30" i="79"/>
  <c r="AS12" i="84" s="1"/>
  <c r="AV30" i="79"/>
  <c r="AR12" i="84" s="1"/>
  <c r="AU30" i="79"/>
  <c r="AT30" i="79"/>
  <c r="AP12" i="84" s="1"/>
  <c r="AS30" i="79"/>
  <c r="AO12" i="84" s="1"/>
  <c r="AR30" i="79"/>
  <c r="AN12" i="84" s="1"/>
  <c r="AQ30" i="79"/>
  <c r="AP30" i="79"/>
  <c r="AL12" i="84" s="1"/>
  <c r="AO30" i="79"/>
  <c r="AK12" i="84" s="1"/>
  <c r="AN30" i="79"/>
  <c r="AJ12" i="84" s="1"/>
  <c r="AM30" i="79"/>
  <c r="AL30" i="79"/>
  <c r="AH12" i="84" s="1"/>
  <c r="AK30" i="79"/>
  <c r="AG12" i="84" s="1"/>
  <c r="AJ30" i="79"/>
  <c r="AF12" i="84" s="1"/>
  <c r="AI30" i="79"/>
  <c r="AH30" i="79"/>
  <c r="AD12" i="84" s="1"/>
  <c r="AG30" i="79"/>
  <c r="AC12" i="84" s="1"/>
  <c r="AF30" i="79"/>
  <c r="AB12" i="84" s="1"/>
  <c r="AE30" i="79"/>
  <c r="AD30" i="79"/>
  <c r="Z12" i="84" s="1"/>
  <c r="AC30" i="79"/>
  <c r="Y12" i="84" s="1"/>
  <c r="AB30" i="79"/>
  <c r="X12" i="84" s="1"/>
  <c r="AA30" i="79"/>
  <c r="Z30" i="79"/>
  <c r="V12" i="84" s="1"/>
  <c r="Y30" i="79"/>
  <c r="U12" i="84" s="1"/>
  <c r="X30" i="79"/>
  <c r="T12" i="84" s="1"/>
  <c r="W30" i="79"/>
  <c r="V30" i="79"/>
  <c r="R12" i="84" s="1"/>
  <c r="U30" i="79"/>
  <c r="Q12" i="84" s="1"/>
  <c r="T30" i="79"/>
  <c r="P12" i="84" s="1"/>
  <c r="S30" i="79"/>
  <c r="R30" i="79"/>
  <c r="N12" i="84" s="1"/>
  <c r="Q30" i="79"/>
  <c r="M12" i="84" s="1"/>
  <c r="P30" i="79"/>
  <c r="L12" i="84" s="1"/>
  <c r="O30" i="79"/>
  <c r="N30" i="79"/>
  <c r="J12" i="84" s="1"/>
  <c r="M30" i="79"/>
  <c r="I12" i="84" s="1"/>
  <c r="L30" i="79"/>
  <c r="H12" i="84" s="1"/>
  <c r="K30" i="79"/>
  <c r="J30" i="79"/>
  <c r="F12" i="84" s="1"/>
  <c r="I30" i="79"/>
  <c r="H30" i="79"/>
  <c r="CY75" i="83"/>
  <c r="CX75" i="83"/>
  <c r="CW75" i="83"/>
  <c r="CV75" i="83"/>
  <c r="CU75" i="83"/>
  <c r="CT75" i="83"/>
  <c r="CS75" i="83"/>
  <c r="CR75" i="83"/>
  <c r="CQ75" i="83"/>
  <c r="CP75" i="83"/>
  <c r="CO75" i="83"/>
  <c r="CN75" i="83"/>
  <c r="CM75" i="83"/>
  <c r="CL75" i="83"/>
  <c r="CK75" i="83"/>
  <c r="CJ75" i="83"/>
  <c r="CI75" i="83"/>
  <c r="CH75" i="83"/>
  <c r="CG75" i="83"/>
  <c r="CF75" i="83"/>
  <c r="CE75" i="83"/>
  <c r="CD75" i="83"/>
  <c r="CC75" i="83"/>
  <c r="CB75" i="83"/>
  <c r="CA75" i="83"/>
  <c r="BZ75" i="83"/>
  <c r="BY75" i="83"/>
  <c r="BX75" i="83"/>
  <c r="BW75" i="83"/>
  <c r="BV75" i="83"/>
  <c r="BU75" i="83"/>
  <c r="BT75" i="83"/>
  <c r="BS75" i="83"/>
  <c r="BR75" i="83"/>
  <c r="BQ75" i="83"/>
  <c r="BP75" i="83"/>
  <c r="BO75" i="83"/>
  <c r="BN75" i="83"/>
  <c r="BM75" i="83"/>
  <c r="BL75" i="83"/>
  <c r="BK75" i="83"/>
  <c r="BJ75" i="83"/>
  <c r="BI75" i="83"/>
  <c r="BH75" i="83"/>
  <c r="BG75" i="83"/>
  <c r="BF75" i="83"/>
  <c r="BE75" i="83"/>
  <c r="BD75" i="83"/>
  <c r="BC75" i="83"/>
  <c r="BB75" i="83"/>
  <c r="BA75" i="83"/>
  <c r="AZ75" i="83"/>
  <c r="AY75" i="83"/>
  <c r="AX75" i="83"/>
  <c r="AW75" i="83"/>
  <c r="AV75" i="83"/>
  <c r="AU75" i="83"/>
  <c r="AT75" i="83"/>
  <c r="AS75" i="83"/>
  <c r="AR75" i="83"/>
  <c r="AQ75" i="83"/>
  <c r="AP75" i="83"/>
  <c r="AO75" i="83"/>
  <c r="AN75" i="83"/>
  <c r="AM75" i="83"/>
  <c r="AL75" i="83"/>
  <c r="AK75" i="83"/>
  <c r="AJ75" i="83"/>
  <c r="AI75" i="83"/>
  <c r="AH75" i="83"/>
  <c r="AG75" i="83"/>
  <c r="AF75" i="83"/>
  <c r="AE75" i="83"/>
  <c r="AD75" i="83"/>
  <c r="AC75" i="83"/>
  <c r="AB75" i="83"/>
  <c r="AA75" i="83"/>
  <c r="Z75" i="83"/>
  <c r="Y75" i="83"/>
  <c r="X75" i="83"/>
  <c r="W75" i="83"/>
  <c r="V75" i="83"/>
  <c r="U75" i="83"/>
  <c r="T75" i="83"/>
  <c r="S75" i="83"/>
  <c r="R75" i="83"/>
  <c r="Q75" i="83"/>
  <c r="P75" i="83"/>
  <c r="O75" i="83"/>
  <c r="N75" i="83"/>
  <c r="M75" i="83"/>
  <c r="L75" i="83"/>
  <c r="K75" i="83"/>
  <c r="J75" i="83"/>
  <c r="I75" i="83"/>
  <c r="H75" i="83"/>
  <c r="G75" i="83"/>
  <c r="F75" i="83"/>
  <c r="E75" i="83"/>
  <c r="D75" i="83"/>
  <c r="DC79" i="78"/>
  <c r="CY43" i="83" s="1"/>
  <c r="DB79" i="78"/>
  <c r="CX43" i="83" s="1"/>
  <c r="DA79" i="78"/>
  <c r="CW43" i="83" s="1"/>
  <c r="CZ79" i="78"/>
  <c r="CV43" i="83" s="1"/>
  <c r="CY79" i="78"/>
  <c r="CU43" i="83" s="1"/>
  <c r="CX79" i="78"/>
  <c r="CT43" i="83" s="1"/>
  <c r="CW79" i="78"/>
  <c r="CS43" i="83" s="1"/>
  <c r="CV79" i="78"/>
  <c r="CR43" i="83" s="1"/>
  <c r="CU79" i="78"/>
  <c r="CQ43" i="83" s="1"/>
  <c r="CT79" i="78"/>
  <c r="CP43" i="83" s="1"/>
  <c r="CS79" i="78"/>
  <c r="CO43" i="83" s="1"/>
  <c r="CR79" i="78"/>
  <c r="CN43" i="83" s="1"/>
  <c r="CQ79" i="78"/>
  <c r="CM43" i="83" s="1"/>
  <c r="CP79" i="78"/>
  <c r="CL43" i="83" s="1"/>
  <c r="CO79" i="78"/>
  <c r="CK43" i="83" s="1"/>
  <c r="CN79" i="78"/>
  <c r="CJ43" i="83" s="1"/>
  <c r="CM79" i="78"/>
  <c r="CI43" i="83" s="1"/>
  <c r="CL79" i="78"/>
  <c r="CH43" i="83" s="1"/>
  <c r="CK79" i="78"/>
  <c r="CG43" i="83" s="1"/>
  <c r="CJ79" i="78"/>
  <c r="CF43" i="83" s="1"/>
  <c r="CI79" i="78"/>
  <c r="CE43" i="83" s="1"/>
  <c r="CH79" i="78"/>
  <c r="CD43" i="83" s="1"/>
  <c r="CG79" i="78"/>
  <c r="CC43" i="83" s="1"/>
  <c r="CF79" i="78"/>
  <c r="CB43" i="83" s="1"/>
  <c r="CE79" i="78"/>
  <c r="CA43" i="83" s="1"/>
  <c r="CD79" i="78"/>
  <c r="BZ43" i="83" s="1"/>
  <c r="CC79" i="78"/>
  <c r="BY43" i="83" s="1"/>
  <c r="CB79" i="78"/>
  <c r="BX43" i="83" s="1"/>
  <c r="CA79" i="78"/>
  <c r="BW43" i="83" s="1"/>
  <c r="BZ79" i="78"/>
  <c r="BV43" i="83" s="1"/>
  <c r="BY79" i="78"/>
  <c r="BU43" i="83" s="1"/>
  <c r="BX79" i="78"/>
  <c r="BT43" i="83" s="1"/>
  <c r="BW79" i="78"/>
  <c r="BS43" i="83" s="1"/>
  <c r="BV79" i="78"/>
  <c r="BR43" i="83" s="1"/>
  <c r="BU79" i="78"/>
  <c r="BQ43" i="83" s="1"/>
  <c r="BT79" i="78"/>
  <c r="BP43" i="83" s="1"/>
  <c r="BS79" i="78"/>
  <c r="BO43" i="83" s="1"/>
  <c r="BR79" i="78"/>
  <c r="BN43" i="83" s="1"/>
  <c r="BQ79" i="78"/>
  <c r="BM43" i="83" s="1"/>
  <c r="BP79" i="78"/>
  <c r="BL43" i="83" s="1"/>
  <c r="BO79" i="78"/>
  <c r="BK43" i="83" s="1"/>
  <c r="BN79" i="78"/>
  <c r="BJ43" i="83" s="1"/>
  <c r="BM79" i="78"/>
  <c r="BI43" i="83" s="1"/>
  <c r="BL79" i="78"/>
  <c r="BH43" i="83" s="1"/>
  <c r="BK79" i="78"/>
  <c r="BG43" i="83" s="1"/>
  <c r="BJ79" i="78"/>
  <c r="BF43" i="83" s="1"/>
  <c r="BI79" i="78"/>
  <c r="BE43" i="83" s="1"/>
  <c r="BH79" i="78"/>
  <c r="BD43" i="83" s="1"/>
  <c r="BG79" i="78"/>
  <c r="BC43" i="83" s="1"/>
  <c r="BF79" i="78"/>
  <c r="BB43" i="83" s="1"/>
  <c r="BE79" i="78"/>
  <c r="BA43" i="83" s="1"/>
  <c r="BD79" i="78"/>
  <c r="AZ43" i="83" s="1"/>
  <c r="BC79" i="78"/>
  <c r="AY43" i="83" s="1"/>
  <c r="BB79" i="78"/>
  <c r="AX43" i="83" s="1"/>
  <c r="BA79" i="78"/>
  <c r="AW43" i="83" s="1"/>
  <c r="AZ79" i="78"/>
  <c r="AV43" i="83" s="1"/>
  <c r="AY79" i="78"/>
  <c r="AU43" i="83" s="1"/>
  <c r="AX79" i="78"/>
  <c r="AT43" i="83" s="1"/>
  <c r="AW79" i="78"/>
  <c r="AS43" i="83" s="1"/>
  <c r="AV79" i="78"/>
  <c r="AR43" i="83" s="1"/>
  <c r="AU79" i="78"/>
  <c r="AQ43" i="83" s="1"/>
  <c r="AT79" i="78"/>
  <c r="AP43" i="83" s="1"/>
  <c r="AS79" i="78"/>
  <c r="AO43" i="83" s="1"/>
  <c r="AR79" i="78"/>
  <c r="AN43" i="83" s="1"/>
  <c r="AQ79" i="78"/>
  <c r="AM43" i="83" s="1"/>
  <c r="AP79" i="78"/>
  <c r="AL43" i="83" s="1"/>
  <c r="AO79" i="78"/>
  <c r="AK43" i="83" s="1"/>
  <c r="AN79" i="78"/>
  <c r="AJ43" i="83" s="1"/>
  <c r="AM79" i="78"/>
  <c r="AI43" i="83" s="1"/>
  <c r="AL79" i="78"/>
  <c r="AH43" i="83" s="1"/>
  <c r="AK79" i="78"/>
  <c r="AG43" i="83" s="1"/>
  <c r="AJ79" i="78"/>
  <c r="AF43" i="83" s="1"/>
  <c r="AI79" i="78"/>
  <c r="AE43" i="83" s="1"/>
  <c r="AH79" i="78"/>
  <c r="AD43" i="83" s="1"/>
  <c r="AG79" i="78"/>
  <c r="AC43" i="83" s="1"/>
  <c r="AF79" i="78"/>
  <c r="AB43" i="83" s="1"/>
  <c r="AE79" i="78"/>
  <c r="AA43" i="83" s="1"/>
  <c r="AD79" i="78"/>
  <c r="Z43" i="83" s="1"/>
  <c r="AC79" i="78"/>
  <c r="Y43" i="83" s="1"/>
  <c r="AB79" i="78"/>
  <c r="X43" i="83" s="1"/>
  <c r="AA79" i="78"/>
  <c r="W43" i="83" s="1"/>
  <c r="Z79" i="78"/>
  <c r="V43" i="83" s="1"/>
  <c r="Y79" i="78"/>
  <c r="U43" i="83" s="1"/>
  <c r="X79" i="78"/>
  <c r="T43" i="83" s="1"/>
  <c r="W79" i="78"/>
  <c r="S43" i="83" s="1"/>
  <c r="V79" i="78"/>
  <c r="R43" i="83" s="1"/>
  <c r="U79" i="78"/>
  <c r="Q43" i="83" s="1"/>
  <c r="T79" i="78"/>
  <c r="P43" i="83" s="1"/>
  <c r="S79" i="78"/>
  <c r="O43" i="83" s="1"/>
  <c r="R79" i="78"/>
  <c r="N43" i="83" s="1"/>
  <c r="Q79" i="78"/>
  <c r="M43" i="83" s="1"/>
  <c r="P79" i="78"/>
  <c r="L43" i="83" s="1"/>
  <c r="O79" i="78"/>
  <c r="K43" i="83" s="1"/>
  <c r="N79" i="78"/>
  <c r="J43" i="83" s="1"/>
  <c r="M79" i="78"/>
  <c r="I43" i="83" s="1"/>
  <c r="L79" i="78"/>
  <c r="H43" i="83" s="1"/>
  <c r="K79" i="78"/>
  <c r="G43" i="83" s="1"/>
  <c r="J79" i="78"/>
  <c r="F43" i="83" s="1"/>
  <c r="I79" i="78"/>
  <c r="E43" i="83" s="1"/>
  <c r="H79" i="78"/>
  <c r="D43" i="83" s="1"/>
  <c r="DC50" i="78"/>
  <c r="CY39" i="83" s="1"/>
  <c r="DB50" i="78"/>
  <c r="CX39" i="83" s="1"/>
  <c r="DA50" i="78"/>
  <c r="CW39" i="83" s="1"/>
  <c r="CZ50" i="78"/>
  <c r="CV39" i="83" s="1"/>
  <c r="CY50" i="78"/>
  <c r="CU39" i="83" s="1"/>
  <c r="CX50" i="78"/>
  <c r="CT39" i="83" s="1"/>
  <c r="CW50" i="78"/>
  <c r="CS39" i="83" s="1"/>
  <c r="CV50" i="78"/>
  <c r="CR39" i="83" s="1"/>
  <c r="CU50" i="78"/>
  <c r="CQ39" i="83" s="1"/>
  <c r="CT50" i="78"/>
  <c r="CP39" i="83" s="1"/>
  <c r="CS50" i="78"/>
  <c r="CO39" i="83" s="1"/>
  <c r="CR50" i="78"/>
  <c r="CN39" i="83" s="1"/>
  <c r="CQ50" i="78"/>
  <c r="CM39" i="83" s="1"/>
  <c r="CP50" i="78"/>
  <c r="CL39" i="83" s="1"/>
  <c r="CO50" i="78"/>
  <c r="CK39" i="83" s="1"/>
  <c r="CN50" i="78"/>
  <c r="CJ39" i="83" s="1"/>
  <c r="CM50" i="78"/>
  <c r="CI39" i="83" s="1"/>
  <c r="CL50" i="78"/>
  <c r="CH39" i="83" s="1"/>
  <c r="CK50" i="78"/>
  <c r="CG39" i="83" s="1"/>
  <c r="CJ50" i="78"/>
  <c r="CF39" i="83" s="1"/>
  <c r="CI50" i="78"/>
  <c r="CE39" i="83" s="1"/>
  <c r="CH50" i="78"/>
  <c r="CD39" i="83" s="1"/>
  <c r="CG50" i="78"/>
  <c r="CC39" i="83" s="1"/>
  <c r="CF50" i="78"/>
  <c r="CB39" i="83" s="1"/>
  <c r="CE50" i="78"/>
  <c r="CA39" i="83" s="1"/>
  <c r="CD50" i="78"/>
  <c r="BZ39" i="83" s="1"/>
  <c r="CC50" i="78"/>
  <c r="BY39" i="83" s="1"/>
  <c r="CB50" i="78"/>
  <c r="BX39" i="83" s="1"/>
  <c r="CA50" i="78"/>
  <c r="BW39" i="83" s="1"/>
  <c r="BZ50" i="78"/>
  <c r="BV39" i="83" s="1"/>
  <c r="BY50" i="78"/>
  <c r="BU39" i="83" s="1"/>
  <c r="BX50" i="78"/>
  <c r="BT39" i="83" s="1"/>
  <c r="BW50" i="78"/>
  <c r="BS39" i="83" s="1"/>
  <c r="BV50" i="78"/>
  <c r="BR39" i="83" s="1"/>
  <c r="BU50" i="78"/>
  <c r="BQ39" i="83" s="1"/>
  <c r="BT50" i="78"/>
  <c r="BP39" i="83" s="1"/>
  <c r="BS50" i="78"/>
  <c r="BO39" i="83" s="1"/>
  <c r="BR50" i="78"/>
  <c r="BN39" i="83" s="1"/>
  <c r="BQ50" i="78"/>
  <c r="BM39" i="83" s="1"/>
  <c r="BP50" i="78"/>
  <c r="BL39" i="83" s="1"/>
  <c r="BO50" i="78"/>
  <c r="BK39" i="83" s="1"/>
  <c r="BN50" i="78"/>
  <c r="BJ39" i="83" s="1"/>
  <c r="BM50" i="78"/>
  <c r="BI39" i="83" s="1"/>
  <c r="BL50" i="78"/>
  <c r="BH39" i="83" s="1"/>
  <c r="BK50" i="78"/>
  <c r="BG39" i="83" s="1"/>
  <c r="BJ50" i="78"/>
  <c r="BF39" i="83" s="1"/>
  <c r="BI50" i="78"/>
  <c r="BE39" i="83" s="1"/>
  <c r="BH50" i="78"/>
  <c r="BD39" i="83" s="1"/>
  <c r="BG50" i="78"/>
  <c r="BC39" i="83" s="1"/>
  <c r="BF50" i="78"/>
  <c r="BB39" i="83" s="1"/>
  <c r="BE50" i="78"/>
  <c r="BA39" i="83" s="1"/>
  <c r="BD50" i="78"/>
  <c r="AZ39" i="83" s="1"/>
  <c r="BC50" i="78"/>
  <c r="AY39" i="83" s="1"/>
  <c r="BB50" i="78"/>
  <c r="AX39" i="83" s="1"/>
  <c r="BA50" i="78"/>
  <c r="AW39" i="83" s="1"/>
  <c r="AZ50" i="78"/>
  <c r="AV39" i="83" s="1"/>
  <c r="AY50" i="78"/>
  <c r="AU39" i="83" s="1"/>
  <c r="AX50" i="78"/>
  <c r="AT39" i="83" s="1"/>
  <c r="AW50" i="78"/>
  <c r="AS39" i="83" s="1"/>
  <c r="AV50" i="78"/>
  <c r="AR39" i="83" s="1"/>
  <c r="AU50" i="78"/>
  <c r="AQ39" i="83" s="1"/>
  <c r="AT50" i="78"/>
  <c r="AP39" i="83" s="1"/>
  <c r="AS50" i="78"/>
  <c r="AO39" i="83" s="1"/>
  <c r="AR50" i="78"/>
  <c r="AN39" i="83" s="1"/>
  <c r="AQ50" i="78"/>
  <c r="AM39" i="83" s="1"/>
  <c r="AP50" i="78"/>
  <c r="AL39" i="83" s="1"/>
  <c r="AO50" i="78"/>
  <c r="AK39" i="83" s="1"/>
  <c r="AN50" i="78"/>
  <c r="AJ39" i="83" s="1"/>
  <c r="AM50" i="78"/>
  <c r="AI39" i="83" s="1"/>
  <c r="AL50" i="78"/>
  <c r="AH39" i="83" s="1"/>
  <c r="AK50" i="78"/>
  <c r="AG39" i="83" s="1"/>
  <c r="AJ50" i="78"/>
  <c r="AF39" i="83" s="1"/>
  <c r="AI50" i="78"/>
  <c r="AE39" i="83" s="1"/>
  <c r="AH50" i="78"/>
  <c r="AD39" i="83" s="1"/>
  <c r="AG50" i="78"/>
  <c r="AC39" i="83" s="1"/>
  <c r="AF50" i="78"/>
  <c r="AB39" i="83" s="1"/>
  <c r="AE50" i="78"/>
  <c r="AA39" i="83" s="1"/>
  <c r="AD50" i="78"/>
  <c r="Z39" i="83" s="1"/>
  <c r="AC50" i="78"/>
  <c r="Y39" i="83" s="1"/>
  <c r="AB50" i="78"/>
  <c r="X39" i="83" s="1"/>
  <c r="AA50" i="78"/>
  <c r="W39" i="83" s="1"/>
  <c r="Z50" i="78"/>
  <c r="V39" i="83" s="1"/>
  <c r="Y50" i="78"/>
  <c r="U39" i="83" s="1"/>
  <c r="X50" i="78"/>
  <c r="T39" i="83" s="1"/>
  <c r="W50" i="78"/>
  <c r="S39" i="83" s="1"/>
  <c r="V50" i="78"/>
  <c r="R39" i="83" s="1"/>
  <c r="U50" i="78"/>
  <c r="Q39" i="83" s="1"/>
  <c r="T50" i="78"/>
  <c r="P39" i="83" s="1"/>
  <c r="S50" i="78"/>
  <c r="O39" i="83" s="1"/>
  <c r="R50" i="78"/>
  <c r="N39" i="83" s="1"/>
  <c r="Q50" i="78"/>
  <c r="M39" i="83" s="1"/>
  <c r="P50" i="78"/>
  <c r="L39" i="83" s="1"/>
  <c r="O50" i="78"/>
  <c r="K39" i="83" s="1"/>
  <c r="N50" i="78"/>
  <c r="J39" i="83" s="1"/>
  <c r="M50" i="78"/>
  <c r="I39" i="83" s="1"/>
  <c r="L50" i="78"/>
  <c r="H39" i="83" s="1"/>
  <c r="K50" i="78"/>
  <c r="G39" i="83" s="1"/>
  <c r="J50" i="78"/>
  <c r="F39" i="83" s="1"/>
  <c r="I50" i="78"/>
  <c r="E39" i="83" s="1"/>
  <c r="H50" i="78"/>
  <c r="DC30" i="78"/>
  <c r="DB30" i="78"/>
  <c r="CX12" i="83" s="1"/>
  <c r="DA30" i="78"/>
  <c r="CW12" i="83" s="1"/>
  <c r="CZ30" i="78"/>
  <c r="CV12" i="83" s="1"/>
  <c r="CY30" i="78"/>
  <c r="CX30" i="78"/>
  <c r="CT12" i="83" s="1"/>
  <c r="CW30" i="78"/>
  <c r="CS12" i="83" s="1"/>
  <c r="CV30" i="78"/>
  <c r="CR12" i="83" s="1"/>
  <c r="CU30" i="78"/>
  <c r="CT30" i="78"/>
  <c r="CP12" i="83" s="1"/>
  <c r="CS30" i="78"/>
  <c r="CO12" i="83" s="1"/>
  <c r="CR30" i="78"/>
  <c r="CN12" i="83" s="1"/>
  <c r="CQ30" i="78"/>
  <c r="CP30" i="78"/>
  <c r="CL12" i="83" s="1"/>
  <c r="CO30" i="78"/>
  <c r="CK12" i="83" s="1"/>
  <c r="CN30" i="78"/>
  <c r="CJ12" i="83" s="1"/>
  <c r="CM30" i="78"/>
  <c r="CL30" i="78"/>
  <c r="CH12" i="83" s="1"/>
  <c r="CK30" i="78"/>
  <c r="CG12" i="83" s="1"/>
  <c r="CJ30" i="78"/>
  <c r="CF12" i="83" s="1"/>
  <c r="CI30" i="78"/>
  <c r="CH30" i="78"/>
  <c r="CD12" i="83" s="1"/>
  <c r="CG30" i="78"/>
  <c r="CC12" i="83" s="1"/>
  <c r="CF30" i="78"/>
  <c r="CB12" i="83" s="1"/>
  <c r="CE30" i="78"/>
  <c r="CD30" i="78"/>
  <c r="BZ12" i="83" s="1"/>
  <c r="CC30" i="78"/>
  <c r="BY12" i="83" s="1"/>
  <c r="CB30" i="78"/>
  <c r="BX12" i="83" s="1"/>
  <c r="CA30" i="78"/>
  <c r="BZ30" i="78"/>
  <c r="BV12" i="83" s="1"/>
  <c r="BY30" i="78"/>
  <c r="BU12" i="83" s="1"/>
  <c r="BX30" i="78"/>
  <c r="BT12" i="83" s="1"/>
  <c r="BW30" i="78"/>
  <c r="BV30" i="78"/>
  <c r="BR12" i="83" s="1"/>
  <c r="BU30" i="78"/>
  <c r="BQ12" i="83" s="1"/>
  <c r="BT30" i="78"/>
  <c r="BP12" i="83" s="1"/>
  <c r="BS30" i="78"/>
  <c r="BR30" i="78"/>
  <c r="BN12" i="83" s="1"/>
  <c r="BQ30" i="78"/>
  <c r="BM12" i="83" s="1"/>
  <c r="BP30" i="78"/>
  <c r="BL12" i="83" s="1"/>
  <c r="BO30" i="78"/>
  <c r="BN30" i="78"/>
  <c r="BJ12" i="83" s="1"/>
  <c r="BM30" i="78"/>
  <c r="BI12" i="83" s="1"/>
  <c r="BL30" i="78"/>
  <c r="BH12" i="83" s="1"/>
  <c r="BK30" i="78"/>
  <c r="BJ30" i="78"/>
  <c r="BF12" i="83" s="1"/>
  <c r="BI30" i="78"/>
  <c r="BE12" i="83" s="1"/>
  <c r="BH30" i="78"/>
  <c r="BD12" i="83" s="1"/>
  <c r="BG30" i="78"/>
  <c r="BF30" i="78"/>
  <c r="BB12" i="83" s="1"/>
  <c r="BE30" i="78"/>
  <c r="BA12" i="83" s="1"/>
  <c r="BD30" i="78"/>
  <c r="AZ12" i="83" s="1"/>
  <c r="BC30" i="78"/>
  <c r="BB30" i="78"/>
  <c r="AX12" i="83" s="1"/>
  <c r="BA30" i="78"/>
  <c r="AW12" i="83" s="1"/>
  <c r="AZ30" i="78"/>
  <c r="AV12" i="83" s="1"/>
  <c r="AY30" i="78"/>
  <c r="AX30" i="78"/>
  <c r="AT12" i="83" s="1"/>
  <c r="AW30" i="78"/>
  <c r="AS12" i="83" s="1"/>
  <c r="AV30" i="78"/>
  <c r="AR12" i="83" s="1"/>
  <c r="AU30" i="78"/>
  <c r="AT30" i="78"/>
  <c r="AP12" i="83" s="1"/>
  <c r="AS30" i="78"/>
  <c r="AO12" i="83" s="1"/>
  <c r="AR30" i="78"/>
  <c r="AN12" i="83" s="1"/>
  <c r="AQ30" i="78"/>
  <c r="AP30" i="78"/>
  <c r="AL12" i="83" s="1"/>
  <c r="AO30" i="78"/>
  <c r="AK12" i="83" s="1"/>
  <c r="AN30" i="78"/>
  <c r="AJ12" i="83" s="1"/>
  <c r="AM30" i="78"/>
  <c r="AL30" i="78"/>
  <c r="AH12" i="83" s="1"/>
  <c r="AK30" i="78"/>
  <c r="AG12" i="83" s="1"/>
  <c r="AJ30" i="78"/>
  <c r="AF12" i="83" s="1"/>
  <c r="AI30" i="78"/>
  <c r="AH30" i="78"/>
  <c r="AD12" i="83" s="1"/>
  <c r="AG30" i="78"/>
  <c r="AC12" i="83" s="1"/>
  <c r="AF30" i="78"/>
  <c r="AB12" i="83" s="1"/>
  <c r="AE30" i="78"/>
  <c r="AD30" i="78"/>
  <c r="Z12" i="83" s="1"/>
  <c r="AC30" i="78"/>
  <c r="Y12" i="83" s="1"/>
  <c r="AB30" i="78"/>
  <c r="X12" i="83" s="1"/>
  <c r="AA30" i="78"/>
  <c r="Z30" i="78"/>
  <c r="V12" i="83" s="1"/>
  <c r="Y30" i="78"/>
  <c r="U12" i="83" s="1"/>
  <c r="X30" i="78"/>
  <c r="T12" i="83" s="1"/>
  <c r="W30" i="78"/>
  <c r="V30" i="78"/>
  <c r="R12" i="83" s="1"/>
  <c r="U30" i="78"/>
  <c r="Q12" i="83" s="1"/>
  <c r="T30" i="78"/>
  <c r="P12" i="83" s="1"/>
  <c r="S30" i="78"/>
  <c r="R30" i="78"/>
  <c r="N12" i="83" s="1"/>
  <c r="Q30" i="78"/>
  <c r="M12" i="83" s="1"/>
  <c r="P30" i="78"/>
  <c r="L12" i="83" s="1"/>
  <c r="O30" i="78"/>
  <c r="N30" i="78"/>
  <c r="J12" i="83" s="1"/>
  <c r="M30" i="78"/>
  <c r="I12" i="83" s="1"/>
  <c r="L30" i="78"/>
  <c r="H12" i="83" s="1"/>
  <c r="K30" i="78"/>
  <c r="J30" i="78"/>
  <c r="F12" i="83" s="1"/>
  <c r="I30" i="78"/>
  <c r="E12" i="83" s="1"/>
  <c r="H30" i="78"/>
  <c r="CY75" i="82"/>
  <c r="CX75" i="82"/>
  <c r="CW75" i="82"/>
  <c r="CV75" i="82"/>
  <c r="CU75" i="82"/>
  <c r="CT75" i="82"/>
  <c r="CS75" i="82"/>
  <c r="CR75" i="82"/>
  <c r="CQ75" i="82"/>
  <c r="CP75" i="82"/>
  <c r="CO75" i="82"/>
  <c r="CN75" i="82"/>
  <c r="CM75" i="82"/>
  <c r="CL75" i="82"/>
  <c r="CK75" i="82"/>
  <c r="CJ75" i="82"/>
  <c r="CI75" i="82"/>
  <c r="CH75" i="82"/>
  <c r="CG75" i="82"/>
  <c r="CF75" i="82"/>
  <c r="CE75" i="82"/>
  <c r="CD75" i="82"/>
  <c r="CC75" i="82"/>
  <c r="CB75" i="82"/>
  <c r="CA75" i="82"/>
  <c r="BZ75" i="82"/>
  <c r="BY75" i="82"/>
  <c r="BX75" i="82"/>
  <c r="BW75" i="82"/>
  <c r="BV75" i="82"/>
  <c r="BU75" i="82"/>
  <c r="BT75" i="82"/>
  <c r="BS75" i="82"/>
  <c r="BR75" i="82"/>
  <c r="BQ75" i="82"/>
  <c r="BP75" i="82"/>
  <c r="BO75" i="82"/>
  <c r="BN75" i="82"/>
  <c r="BM75" i="82"/>
  <c r="BL75" i="82"/>
  <c r="BK75" i="82"/>
  <c r="BJ75" i="82"/>
  <c r="BI75" i="82"/>
  <c r="BH75" i="82"/>
  <c r="BG75" i="82"/>
  <c r="BF75" i="82"/>
  <c r="BE75" i="82"/>
  <c r="BD75" i="82"/>
  <c r="BC75" i="82"/>
  <c r="BB75" i="82"/>
  <c r="BA75" i="82"/>
  <c r="AZ75" i="82"/>
  <c r="AY75" i="82"/>
  <c r="AX75" i="82"/>
  <c r="AW75" i="82"/>
  <c r="AV75" i="82"/>
  <c r="AU75" i="82"/>
  <c r="AT75" i="82"/>
  <c r="AS75" i="82"/>
  <c r="AR75" i="82"/>
  <c r="AQ75" i="82"/>
  <c r="AP75" i="82"/>
  <c r="AO75" i="82"/>
  <c r="AN75" i="82"/>
  <c r="AM75" i="82"/>
  <c r="AL75" i="82"/>
  <c r="AK75" i="82"/>
  <c r="AJ75" i="82"/>
  <c r="AI75" i="82"/>
  <c r="AH75" i="82"/>
  <c r="AG75" i="82"/>
  <c r="AF75" i="82"/>
  <c r="AE75" i="82"/>
  <c r="AD75" i="82"/>
  <c r="AC75" i="82"/>
  <c r="AB75" i="82"/>
  <c r="AA75" i="82"/>
  <c r="Z75" i="82"/>
  <c r="Y75" i="82"/>
  <c r="X75" i="82"/>
  <c r="W75" i="82"/>
  <c r="V75" i="82"/>
  <c r="U75" i="82"/>
  <c r="T75" i="82"/>
  <c r="S75" i="82"/>
  <c r="R75" i="82"/>
  <c r="Q75" i="82"/>
  <c r="P75" i="82"/>
  <c r="O75" i="82"/>
  <c r="N75" i="82"/>
  <c r="M75" i="82"/>
  <c r="L75" i="82"/>
  <c r="K75" i="82"/>
  <c r="J75" i="82"/>
  <c r="I75" i="82"/>
  <c r="H75" i="82"/>
  <c r="G75" i="82"/>
  <c r="F75" i="82"/>
  <c r="E75" i="82"/>
  <c r="D75" i="82"/>
  <c r="DC79" i="77"/>
  <c r="CY43" i="82" s="1"/>
  <c r="DB79" i="77"/>
  <c r="CX43" i="82" s="1"/>
  <c r="DA79" i="77"/>
  <c r="CW43" i="82" s="1"/>
  <c r="CZ79" i="77"/>
  <c r="CV43" i="82" s="1"/>
  <c r="CY79" i="77"/>
  <c r="CU43" i="82" s="1"/>
  <c r="CX79" i="77"/>
  <c r="CT43" i="82" s="1"/>
  <c r="CW79" i="77"/>
  <c r="CS43" i="82" s="1"/>
  <c r="CV79" i="77"/>
  <c r="CR43" i="82" s="1"/>
  <c r="CU79" i="77"/>
  <c r="CQ43" i="82" s="1"/>
  <c r="CT79" i="77"/>
  <c r="CP43" i="82" s="1"/>
  <c r="CS79" i="77"/>
  <c r="CO43" i="82" s="1"/>
  <c r="CR79" i="77"/>
  <c r="CN43" i="82" s="1"/>
  <c r="CQ79" i="77"/>
  <c r="CM43" i="82" s="1"/>
  <c r="CP79" i="77"/>
  <c r="CL43" i="82" s="1"/>
  <c r="CO79" i="77"/>
  <c r="CK43" i="82" s="1"/>
  <c r="CN79" i="77"/>
  <c r="CJ43" i="82" s="1"/>
  <c r="CM79" i="77"/>
  <c r="CI43" i="82" s="1"/>
  <c r="CL79" i="77"/>
  <c r="CH43" i="82" s="1"/>
  <c r="CK79" i="77"/>
  <c r="CG43" i="82" s="1"/>
  <c r="CJ79" i="77"/>
  <c r="CF43" i="82" s="1"/>
  <c r="CI79" i="77"/>
  <c r="CE43" i="82" s="1"/>
  <c r="CH79" i="77"/>
  <c r="CD43" i="82" s="1"/>
  <c r="CG79" i="77"/>
  <c r="CC43" i="82" s="1"/>
  <c r="CF79" i="77"/>
  <c r="CB43" i="82" s="1"/>
  <c r="CE79" i="77"/>
  <c r="CA43" i="82" s="1"/>
  <c r="CD79" i="77"/>
  <c r="BZ43" i="82" s="1"/>
  <c r="CC79" i="77"/>
  <c r="BY43" i="82" s="1"/>
  <c r="CB79" i="77"/>
  <c r="BX43" i="82" s="1"/>
  <c r="CA79" i="77"/>
  <c r="BW43" i="82" s="1"/>
  <c r="BZ79" i="77"/>
  <c r="BV43" i="82" s="1"/>
  <c r="BY79" i="77"/>
  <c r="BU43" i="82" s="1"/>
  <c r="BX79" i="77"/>
  <c r="BT43" i="82" s="1"/>
  <c r="BW79" i="77"/>
  <c r="BS43" i="82" s="1"/>
  <c r="BV79" i="77"/>
  <c r="BR43" i="82" s="1"/>
  <c r="BU79" i="77"/>
  <c r="BQ43" i="82" s="1"/>
  <c r="BT79" i="77"/>
  <c r="BP43" i="82" s="1"/>
  <c r="BS79" i="77"/>
  <c r="BO43" i="82" s="1"/>
  <c r="BR79" i="77"/>
  <c r="BN43" i="82" s="1"/>
  <c r="BQ79" i="77"/>
  <c r="BM43" i="82" s="1"/>
  <c r="BP79" i="77"/>
  <c r="BL43" i="82" s="1"/>
  <c r="BO79" i="77"/>
  <c r="BK43" i="82" s="1"/>
  <c r="BN79" i="77"/>
  <c r="BJ43" i="82" s="1"/>
  <c r="BM79" i="77"/>
  <c r="BI43" i="82" s="1"/>
  <c r="BL79" i="77"/>
  <c r="BH43" i="82" s="1"/>
  <c r="BK79" i="77"/>
  <c r="BG43" i="82" s="1"/>
  <c r="BJ79" i="77"/>
  <c r="BF43" i="82" s="1"/>
  <c r="BI79" i="77"/>
  <c r="BE43" i="82" s="1"/>
  <c r="BH79" i="77"/>
  <c r="BD43" i="82" s="1"/>
  <c r="BG79" i="77"/>
  <c r="BC43" i="82" s="1"/>
  <c r="BF79" i="77"/>
  <c r="BB43" i="82" s="1"/>
  <c r="BE79" i="77"/>
  <c r="BA43" i="82" s="1"/>
  <c r="BD79" i="77"/>
  <c r="AZ43" i="82" s="1"/>
  <c r="BC79" i="77"/>
  <c r="AY43" i="82" s="1"/>
  <c r="BB79" i="77"/>
  <c r="AX43" i="82" s="1"/>
  <c r="BA79" i="77"/>
  <c r="AW43" i="82" s="1"/>
  <c r="AZ79" i="77"/>
  <c r="AV43" i="82" s="1"/>
  <c r="AY79" i="77"/>
  <c r="AU43" i="82" s="1"/>
  <c r="AX79" i="77"/>
  <c r="AT43" i="82" s="1"/>
  <c r="AW79" i="77"/>
  <c r="AS43" i="82" s="1"/>
  <c r="AV79" i="77"/>
  <c r="AR43" i="82" s="1"/>
  <c r="AU79" i="77"/>
  <c r="AQ43" i="82" s="1"/>
  <c r="AT79" i="77"/>
  <c r="AP43" i="82" s="1"/>
  <c r="AS79" i="77"/>
  <c r="AO43" i="82" s="1"/>
  <c r="AR79" i="77"/>
  <c r="AN43" i="82" s="1"/>
  <c r="AQ79" i="77"/>
  <c r="AM43" i="82" s="1"/>
  <c r="AP79" i="77"/>
  <c r="AL43" i="82" s="1"/>
  <c r="AO79" i="77"/>
  <c r="AK43" i="82" s="1"/>
  <c r="AN79" i="77"/>
  <c r="AJ43" i="82" s="1"/>
  <c r="AM79" i="77"/>
  <c r="AI43" i="82" s="1"/>
  <c r="AL79" i="77"/>
  <c r="AH43" i="82" s="1"/>
  <c r="AK79" i="77"/>
  <c r="AG43" i="82" s="1"/>
  <c r="AJ79" i="77"/>
  <c r="AF43" i="82" s="1"/>
  <c r="AI79" i="77"/>
  <c r="AE43" i="82" s="1"/>
  <c r="AH79" i="77"/>
  <c r="AD43" i="82" s="1"/>
  <c r="AG79" i="77"/>
  <c r="AC43" i="82" s="1"/>
  <c r="AF79" i="77"/>
  <c r="AB43" i="82" s="1"/>
  <c r="AE79" i="77"/>
  <c r="AA43" i="82" s="1"/>
  <c r="AD79" i="77"/>
  <c r="Z43" i="82" s="1"/>
  <c r="AC79" i="77"/>
  <c r="Y43" i="82" s="1"/>
  <c r="AB79" i="77"/>
  <c r="X43" i="82" s="1"/>
  <c r="AA79" i="77"/>
  <c r="W43" i="82" s="1"/>
  <c r="Z79" i="77"/>
  <c r="V43" i="82" s="1"/>
  <c r="Y79" i="77"/>
  <c r="U43" i="82" s="1"/>
  <c r="X79" i="77"/>
  <c r="T43" i="82" s="1"/>
  <c r="W79" i="77"/>
  <c r="S43" i="82" s="1"/>
  <c r="V79" i="77"/>
  <c r="R43" i="82" s="1"/>
  <c r="U79" i="77"/>
  <c r="Q43" i="82" s="1"/>
  <c r="T79" i="77"/>
  <c r="P43" i="82" s="1"/>
  <c r="S79" i="77"/>
  <c r="O43" i="82" s="1"/>
  <c r="R79" i="77"/>
  <c r="N43" i="82" s="1"/>
  <c r="Q79" i="77"/>
  <c r="M43" i="82" s="1"/>
  <c r="P79" i="77"/>
  <c r="L43" i="82" s="1"/>
  <c r="O79" i="77"/>
  <c r="K43" i="82" s="1"/>
  <c r="N79" i="77"/>
  <c r="J43" i="82" s="1"/>
  <c r="M79" i="77"/>
  <c r="I43" i="82" s="1"/>
  <c r="L79" i="77"/>
  <c r="H43" i="82" s="1"/>
  <c r="K79" i="77"/>
  <c r="G43" i="82" s="1"/>
  <c r="J79" i="77"/>
  <c r="F43" i="82" s="1"/>
  <c r="I79" i="77"/>
  <c r="E43" i="82" s="1"/>
  <c r="H79" i="77"/>
  <c r="D43" i="82" s="1"/>
  <c r="DC50" i="77"/>
  <c r="CY39" i="82" s="1"/>
  <c r="DB50" i="77"/>
  <c r="CX39" i="82" s="1"/>
  <c r="DA50" i="77"/>
  <c r="CW39" i="82" s="1"/>
  <c r="CZ50" i="77"/>
  <c r="CV39" i="82" s="1"/>
  <c r="CY50" i="77"/>
  <c r="CU39" i="82" s="1"/>
  <c r="CX50" i="77"/>
  <c r="CT39" i="82" s="1"/>
  <c r="CW50" i="77"/>
  <c r="CS39" i="82" s="1"/>
  <c r="CV50" i="77"/>
  <c r="CR39" i="82" s="1"/>
  <c r="CU50" i="77"/>
  <c r="CQ39" i="82" s="1"/>
  <c r="CT50" i="77"/>
  <c r="CP39" i="82" s="1"/>
  <c r="CS50" i="77"/>
  <c r="CO39" i="82" s="1"/>
  <c r="CR50" i="77"/>
  <c r="CN39" i="82" s="1"/>
  <c r="CQ50" i="77"/>
  <c r="CM39" i="82" s="1"/>
  <c r="CP50" i="77"/>
  <c r="CL39" i="82" s="1"/>
  <c r="CO50" i="77"/>
  <c r="CK39" i="82" s="1"/>
  <c r="CN50" i="77"/>
  <c r="CJ39" i="82" s="1"/>
  <c r="CM50" i="77"/>
  <c r="CI39" i="82" s="1"/>
  <c r="CL50" i="77"/>
  <c r="CH39" i="82" s="1"/>
  <c r="CK50" i="77"/>
  <c r="CG39" i="82" s="1"/>
  <c r="CJ50" i="77"/>
  <c r="CF39" i="82" s="1"/>
  <c r="CI50" i="77"/>
  <c r="CE39" i="82" s="1"/>
  <c r="CH50" i="77"/>
  <c r="CD39" i="82" s="1"/>
  <c r="CG50" i="77"/>
  <c r="CC39" i="82" s="1"/>
  <c r="CF50" i="77"/>
  <c r="CB39" i="82" s="1"/>
  <c r="CE50" i="77"/>
  <c r="CA39" i="82" s="1"/>
  <c r="CD50" i="77"/>
  <c r="BZ39" i="82" s="1"/>
  <c r="CC50" i="77"/>
  <c r="BY39" i="82" s="1"/>
  <c r="CB50" i="77"/>
  <c r="BX39" i="82" s="1"/>
  <c r="CA50" i="77"/>
  <c r="BW39" i="82" s="1"/>
  <c r="BZ50" i="77"/>
  <c r="BV39" i="82" s="1"/>
  <c r="BY50" i="77"/>
  <c r="BU39" i="82" s="1"/>
  <c r="BX50" i="77"/>
  <c r="BT39" i="82" s="1"/>
  <c r="BW50" i="77"/>
  <c r="BS39" i="82" s="1"/>
  <c r="BV50" i="77"/>
  <c r="BR39" i="82" s="1"/>
  <c r="BU50" i="77"/>
  <c r="BQ39" i="82" s="1"/>
  <c r="BT50" i="77"/>
  <c r="BP39" i="82" s="1"/>
  <c r="BS50" i="77"/>
  <c r="BO39" i="82" s="1"/>
  <c r="BR50" i="77"/>
  <c r="BN39" i="82" s="1"/>
  <c r="BQ50" i="77"/>
  <c r="BM39" i="82" s="1"/>
  <c r="BP50" i="77"/>
  <c r="BL39" i="82" s="1"/>
  <c r="BO50" i="77"/>
  <c r="BK39" i="82" s="1"/>
  <c r="BN50" i="77"/>
  <c r="BJ39" i="82" s="1"/>
  <c r="BM50" i="77"/>
  <c r="BI39" i="82" s="1"/>
  <c r="BL50" i="77"/>
  <c r="BH39" i="82" s="1"/>
  <c r="BK50" i="77"/>
  <c r="BG39" i="82" s="1"/>
  <c r="BJ50" i="77"/>
  <c r="BF39" i="82" s="1"/>
  <c r="BI50" i="77"/>
  <c r="BE39" i="82" s="1"/>
  <c r="BH50" i="77"/>
  <c r="BD39" i="82" s="1"/>
  <c r="BG50" i="77"/>
  <c r="BC39" i="82" s="1"/>
  <c r="BF50" i="77"/>
  <c r="BB39" i="82" s="1"/>
  <c r="BE50" i="77"/>
  <c r="BA39" i="82" s="1"/>
  <c r="BD50" i="77"/>
  <c r="AZ39" i="82" s="1"/>
  <c r="BC50" i="77"/>
  <c r="AY39" i="82" s="1"/>
  <c r="BB50" i="77"/>
  <c r="AX39" i="82" s="1"/>
  <c r="BA50" i="77"/>
  <c r="AW39" i="82" s="1"/>
  <c r="AZ50" i="77"/>
  <c r="AV39" i="82" s="1"/>
  <c r="AY50" i="77"/>
  <c r="AU39" i="82" s="1"/>
  <c r="AX50" i="77"/>
  <c r="AT39" i="82" s="1"/>
  <c r="AW50" i="77"/>
  <c r="AS39" i="82" s="1"/>
  <c r="AV50" i="77"/>
  <c r="AR39" i="82" s="1"/>
  <c r="AU50" i="77"/>
  <c r="AQ39" i="82" s="1"/>
  <c r="AT50" i="77"/>
  <c r="AP39" i="82" s="1"/>
  <c r="AS50" i="77"/>
  <c r="AO39" i="82" s="1"/>
  <c r="AR50" i="77"/>
  <c r="AN39" i="82" s="1"/>
  <c r="AQ50" i="77"/>
  <c r="AM39" i="82" s="1"/>
  <c r="AP50" i="77"/>
  <c r="AL39" i="82" s="1"/>
  <c r="AO50" i="77"/>
  <c r="AK39" i="82" s="1"/>
  <c r="AN50" i="77"/>
  <c r="AJ39" i="82" s="1"/>
  <c r="AM50" i="77"/>
  <c r="AI39" i="82" s="1"/>
  <c r="AL50" i="77"/>
  <c r="AH39" i="82" s="1"/>
  <c r="AK50" i="77"/>
  <c r="AG39" i="82" s="1"/>
  <c r="AJ50" i="77"/>
  <c r="AF39" i="82" s="1"/>
  <c r="AI50" i="77"/>
  <c r="AE39" i="82" s="1"/>
  <c r="AH50" i="77"/>
  <c r="AD39" i="82" s="1"/>
  <c r="AG50" i="77"/>
  <c r="AC39" i="82" s="1"/>
  <c r="AF50" i="77"/>
  <c r="AB39" i="82" s="1"/>
  <c r="AE50" i="77"/>
  <c r="AA39" i="82" s="1"/>
  <c r="AD50" i="77"/>
  <c r="Z39" i="82" s="1"/>
  <c r="AC50" i="77"/>
  <c r="Y39" i="82" s="1"/>
  <c r="AB50" i="77"/>
  <c r="X39" i="82" s="1"/>
  <c r="AA50" i="77"/>
  <c r="W39" i="82" s="1"/>
  <c r="Z50" i="77"/>
  <c r="V39" i="82" s="1"/>
  <c r="Y50" i="77"/>
  <c r="U39" i="82" s="1"/>
  <c r="X50" i="77"/>
  <c r="T39" i="82" s="1"/>
  <c r="W50" i="77"/>
  <c r="S39" i="82" s="1"/>
  <c r="V50" i="77"/>
  <c r="R39" i="82" s="1"/>
  <c r="U50" i="77"/>
  <c r="Q39" i="82" s="1"/>
  <c r="T50" i="77"/>
  <c r="P39" i="82" s="1"/>
  <c r="S50" i="77"/>
  <c r="O39" i="82" s="1"/>
  <c r="R50" i="77"/>
  <c r="N39" i="82" s="1"/>
  <c r="Q50" i="77"/>
  <c r="M39" i="82" s="1"/>
  <c r="P50" i="77"/>
  <c r="L39" i="82" s="1"/>
  <c r="O50" i="77"/>
  <c r="K39" i="82" s="1"/>
  <c r="N50" i="77"/>
  <c r="J39" i="82" s="1"/>
  <c r="M50" i="77"/>
  <c r="I39" i="82" s="1"/>
  <c r="L50" i="77"/>
  <c r="H39" i="82" s="1"/>
  <c r="K50" i="77"/>
  <c r="G39" i="82" s="1"/>
  <c r="J50" i="77"/>
  <c r="F39" i="82" s="1"/>
  <c r="I50" i="77"/>
  <c r="E39" i="82" s="1"/>
  <c r="H50" i="77"/>
  <c r="DC30" i="77"/>
  <c r="CY12" i="82" s="1"/>
  <c r="DB30" i="77"/>
  <c r="CX12" i="82" s="1"/>
  <c r="DA30" i="77"/>
  <c r="CW12" i="82" s="1"/>
  <c r="CZ30" i="77"/>
  <c r="CV12" i="82" s="1"/>
  <c r="CY30" i="77"/>
  <c r="CU12" i="82" s="1"/>
  <c r="CX30" i="77"/>
  <c r="CT12" i="82" s="1"/>
  <c r="CW30" i="77"/>
  <c r="CS12" i="82" s="1"/>
  <c r="CV30" i="77"/>
  <c r="CR12" i="82" s="1"/>
  <c r="CU30" i="77"/>
  <c r="CQ12" i="82" s="1"/>
  <c r="CT30" i="77"/>
  <c r="CP12" i="82" s="1"/>
  <c r="CS30" i="77"/>
  <c r="CO12" i="82" s="1"/>
  <c r="CR30" i="77"/>
  <c r="CN12" i="82" s="1"/>
  <c r="CQ30" i="77"/>
  <c r="CM12" i="82" s="1"/>
  <c r="CP30" i="77"/>
  <c r="CL12" i="82" s="1"/>
  <c r="CO30" i="77"/>
  <c r="CK12" i="82" s="1"/>
  <c r="CN30" i="77"/>
  <c r="CJ12" i="82" s="1"/>
  <c r="CM30" i="77"/>
  <c r="CI12" i="82" s="1"/>
  <c r="CL30" i="77"/>
  <c r="CH12" i="82" s="1"/>
  <c r="CK30" i="77"/>
  <c r="CG12" i="82" s="1"/>
  <c r="CJ30" i="77"/>
  <c r="CF12" i="82" s="1"/>
  <c r="CI30" i="77"/>
  <c r="CE12" i="82" s="1"/>
  <c r="CH30" i="77"/>
  <c r="CD12" i="82" s="1"/>
  <c r="CG30" i="77"/>
  <c r="CC12" i="82" s="1"/>
  <c r="CF30" i="77"/>
  <c r="CB12" i="82" s="1"/>
  <c r="CE30" i="77"/>
  <c r="CA12" i="82" s="1"/>
  <c r="CD30" i="77"/>
  <c r="BZ12" i="82" s="1"/>
  <c r="CC30" i="77"/>
  <c r="BY12" i="82" s="1"/>
  <c r="CB30" i="77"/>
  <c r="BX12" i="82" s="1"/>
  <c r="CA30" i="77"/>
  <c r="BW12" i="82" s="1"/>
  <c r="BZ30" i="77"/>
  <c r="BV12" i="82" s="1"/>
  <c r="BY30" i="77"/>
  <c r="BU12" i="82" s="1"/>
  <c r="BX30" i="77"/>
  <c r="BT12" i="82" s="1"/>
  <c r="BW30" i="77"/>
  <c r="BS12" i="82" s="1"/>
  <c r="BV30" i="77"/>
  <c r="BR12" i="82" s="1"/>
  <c r="BU30" i="77"/>
  <c r="BQ12" i="82" s="1"/>
  <c r="BT30" i="77"/>
  <c r="BP12" i="82" s="1"/>
  <c r="BS30" i="77"/>
  <c r="BO12" i="82" s="1"/>
  <c r="BR30" i="77"/>
  <c r="BN12" i="82" s="1"/>
  <c r="BQ30" i="77"/>
  <c r="BM12" i="82" s="1"/>
  <c r="BP30" i="77"/>
  <c r="BL12" i="82" s="1"/>
  <c r="BO30" i="77"/>
  <c r="BK12" i="82" s="1"/>
  <c r="BN30" i="77"/>
  <c r="BJ12" i="82" s="1"/>
  <c r="BM30" i="77"/>
  <c r="BI12" i="82" s="1"/>
  <c r="BL30" i="77"/>
  <c r="BH12" i="82" s="1"/>
  <c r="BK30" i="77"/>
  <c r="BG12" i="82" s="1"/>
  <c r="BJ30" i="77"/>
  <c r="BF12" i="82" s="1"/>
  <c r="BI30" i="77"/>
  <c r="BE12" i="82" s="1"/>
  <c r="BH30" i="77"/>
  <c r="BD12" i="82" s="1"/>
  <c r="BG30" i="77"/>
  <c r="BC12" i="82" s="1"/>
  <c r="BF30" i="77"/>
  <c r="BB12" i="82" s="1"/>
  <c r="BE30" i="77"/>
  <c r="BA12" i="82" s="1"/>
  <c r="BD30" i="77"/>
  <c r="AZ12" i="82" s="1"/>
  <c r="BC30" i="77"/>
  <c r="AY12" i="82" s="1"/>
  <c r="BB30" i="77"/>
  <c r="AX12" i="82" s="1"/>
  <c r="BA30" i="77"/>
  <c r="AW12" i="82" s="1"/>
  <c r="AZ30" i="77"/>
  <c r="AV12" i="82" s="1"/>
  <c r="AY30" i="77"/>
  <c r="AU12" i="82" s="1"/>
  <c r="AX30" i="77"/>
  <c r="AT12" i="82" s="1"/>
  <c r="AW30" i="77"/>
  <c r="AS12" i="82" s="1"/>
  <c r="AV30" i="77"/>
  <c r="AR12" i="82" s="1"/>
  <c r="AU30" i="77"/>
  <c r="AQ12" i="82" s="1"/>
  <c r="AT30" i="77"/>
  <c r="AP12" i="82" s="1"/>
  <c r="AS30" i="77"/>
  <c r="AO12" i="82" s="1"/>
  <c r="AR30" i="77"/>
  <c r="AN12" i="82" s="1"/>
  <c r="AQ30" i="77"/>
  <c r="AM12" i="82" s="1"/>
  <c r="AP30" i="77"/>
  <c r="AL12" i="82" s="1"/>
  <c r="AO30" i="77"/>
  <c r="AK12" i="82" s="1"/>
  <c r="AN30" i="77"/>
  <c r="AJ12" i="82" s="1"/>
  <c r="AM30" i="77"/>
  <c r="AI12" i="82" s="1"/>
  <c r="AL30" i="77"/>
  <c r="AH12" i="82" s="1"/>
  <c r="AK30" i="77"/>
  <c r="AG12" i="82" s="1"/>
  <c r="AJ30" i="77"/>
  <c r="AF12" i="82" s="1"/>
  <c r="AI30" i="77"/>
  <c r="AE12" i="82" s="1"/>
  <c r="AH30" i="77"/>
  <c r="AD12" i="82" s="1"/>
  <c r="AG30" i="77"/>
  <c r="AC12" i="82" s="1"/>
  <c r="AF30" i="77"/>
  <c r="AB12" i="82" s="1"/>
  <c r="AE30" i="77"/>
  <c r="AA12" i="82" s="1"/>
  <c r="AD30" i="77"/>
  <c r="Z12" i="82" s="1"/>
  <c r="AC30" i="77"/>
  <c r="Y12" i="82" s="1"/>
  <c r="AB30" i="77"/>
  <c r="X12" i="82" s="1"/>
  <c r="AA30" i="77"/>
  <c r="W12" i="82" s="1"/>
  <c r="Z30" i="77"/>
  <c r="V12" i="82" s="1"/>
  <c r="Y30" i="77"/>
  <c r="U12" i="82" s="1"/>
  <c r="X30" i="77"/>
  <c r="T12" i="82" s="1"/>
  <c r="W30" i="77"/>
  <c r="S12" i="82" s="1"/>
  <c r="V30" i="77"/>
  <c r="R12" i="82" s="1"/>
  <c r="U30" i="77"/>
  <c r="Q12" i="82" s="1"/>
  <c r="T30" i="77"/>
  <c r="P12" i="82" s="1"/>
  <c r="S30" i="77"/>
  <c r="O12" i="82" s="1"/>
  <c r="R30" i="77"/>
  <c r="N12" i="82" s="1"/>
  <c r="Q30" i="77"/>
  <c r="M12" i="82" s="1"/>
  <c r="P30" i="77"/>
  <c r="L12" i="82" s="1"/>
  <c r="O30" i="77"/>
  <c r="K12" i="82" s="1"/>
  <c r="N30" i="77"/>
  <c r="J12" i="82" s="1"/>
  <c r="M30" i="77"/>
  <c r="I12" i="82" s="1"/>
  <c r="L30" i="77"/>
  <c r="H12" i="82" s="1"/>
  <c r="K30" i="77"/>
  <c r="G12" i="82" s="1"/>
  <c r="J30" i="77"/>
  <c r="F12" i="82" s="1"/>
  <c r="I30" i="77"/>
  <c r="E12" i="82" s="1"/>
  <c r="H30" i="77"/>
  <c r="CY75" i="81"/>
  <c r="CX75" i="81"/>
  <c r="CW75" i="81"/>
  <c r="CV75" i="81"/>
  <c r="CU75" i="81"/>
  <c r="CT75" i="81"/>
  <c r="CS75" i="81"/>
  <c r="CR75" i="81"/>
  <c r="CQ75" i="81"/>
  <c r="CP75" i="81"/>
  <c r="CO75" i="81"/>
  <c r="CN75" i="81"/>
  <c r="CM75" i="81"/>
  <c r="CL75" i="81"/>
  <c r="CK75" i="81"/>
  <c r="CJ75" i="81"/>
  <c r="CI75" i="81"/>
  <c r="CH75" i="81"/>
  <c r="CG75" i="81"/>
  <c r="CF75" i="81"/>
  <c r="CE75" i="81"/>
  <c r="CD75" i="81"/>
  <c r="CC75" i="81"/>
  <c r="CB75" i="81"/>
  <c r="CA75" i="81"/>
  <c r="BZ75" i="81"/>
  <c r="BY75" i="81"/>
  <c r="BX75" i="81"/>
  <c r="BW75" i="81"/>
  <c r="BV75" i="81"/>
  <c r="BU75" i="81"/>
  <c r="BT75" i="81"/>
  <c r="BS75" i="81"/>
  <c r="BR75" i="81"/>
  <c r="BQ75" i="81"/>
  <c r="BP75" i="81"/>
  <c r="BO75" i="81"/>
  <c r="BN75" i="81"/>
  <c r="BM75" i="81"/>
  <c r="BL75" i="81"/>
  <c r="BK75" i="81"/>
  <c r="BJ75" i="81"/>
  <c r="BI75" i="81"/>
  <c r="BH75" i="81"/>
  <c r="BG75" i="81"/>
  <c r="BF75" i="81"/>
  <c r="BE75" i="81"/>
  <c r="BD75" i="81"/>
  <c r="BC75" i="81"/>
  <c r="BB75" i="81"/>
  <c r="BA75" i="81"/>
  <c r="AZ75" i="81"/>
  <c r="AY75" i="81"/>
  <c r="AX75" i="81"/>
  <c r="AW75" i="81"/>
  <c r="AV75" i="81"/>
  <c r="AU75" i="81"/>
  <c r="AT75" i="81"/>
  <c r="AS75" i="81"/>
  <c r="AR75" i="81"/>
  <c r="AQ75" i="81"/>
  <c r="AP75" i="81"/>
  <c r="AO75" i="81"/>
  <c r="AN75" i="81"/>
  <c r="AM75" i="81"/>
  <c r="AL75" i="81"/>
  <c r="AK75" i="81"/>
  <c r="AJ75" i="81"/>
  <c r="AI75" i="81"/>
  <c r="AH75" i="81"/>
  <c r="AG75" i="81"/>
  <c r="AF75" i="81"/>
  <c r="AE75" i="81"/>
  <c r="AD75" i="81"/>
  <c r="AC75" i="81"/>
  <c r="AB75" i="81"/>
  <c r="AA75" i="81"/>
  <c r="Z75" i="81"/>
  <c r="Y75" i="81"/>
  <c r="X75" i="81"/>
  <c r="W75" i="81"/>
  <c r="V75" i="81"/>
  <c r="U75" i="81"/>
  <c r="T75" i="81"/>
  <c r="S75" i="81"/>
  <c r="R75" i="81"/>
  <c r="Q75" i="81"/>
  <c r="P75" i="81"/>
  <c r="O75" i="81"/>
  <c r="N75" i="81"/>
  <c r="M75" i="81"/>
  <c r="L75" i="81"/>
  <c r="K75" i="81"/>
  <c r="J75" i="81"/>
  <c r="I75" i="81"/>
  <c r="H75" i="81"/>
  <c r="G75" i="81"/>
  <c r="F75" i="81"/>
  <c r="E75" i="81"/>
  <c r="D75" i="81"/>
  <c r="DC79" i="76"/>
  <c r="CY43" i="81" s="1"/>
  <c r="DB79" i="76"/>
  <c r="CX43" i="81" s="1"/>
  <c r="DA79" i="76"/>
  <c r="CW43" i="81" s="1"/>
  <c r="CZ79" i="76"/>
  <c r="CV43" i="81" s="1"/>
  <c r="CY79" i="76"/>
  <c r="CU43" i="81" s="1"/>
  <c r="CX79" i="76"/>
  <c r="CT43" i="81" s="1"/>
  <c r="CW79" i="76"/>
  <c r="CS43" i="81" s="1"/>
  <c r="CV79" i="76"/>
  <c r="CR43" i="81" s="1"/>
  <c r="CU79" i="76"/>
  <c r="CQ43" i="81" s="1"/>
  <c r="CT79" i="76"/>
  <c r="CP43" i="81" s="1"/>
  <c r="CS79" i="76"/>
  <c r="CO43" i="81" s="1"/>
  <c r="CR79" i="76"/>
  <c r="CN43" i="81" s="1"/>
  <c r="CQ79" i="76"/>
  <c r="CM43" i="81" s="1"/>
  <c r="CP79" i="76"/>
  <c r="CL43" i="81" s="1"/>
  <c r="CO79" i="76"/>
  <c r="CK43" i="81" s="1"/>
  <c r="CN79" i="76"/>
  <c r="CJ43" i="81" s="1"/>
  <c r="CM79" i="76"/>
  <c r="CI43" i="81" s="1"/>
  <c r="CL79" i="76"/>
  <c r="CH43" i="81" s="1"/>
  <c r="CK79" i="76"/>
  <c r="CG43" i="81" s="1"/>
  <c r="CJ79" i="76"/>
  <c r="CF43" i="81" s="1"/>
  <c r="CI79" i="76"/>
  <c r="CE43" i="81" s="1"/>
  <c r="CH79" i="76"/>
  <c r="CD43" i="81" s="1"/>
  <c r="CG79" i="76"/>
  <c r="CC43" i="81" s="1"/>
  <c r="CF79" i="76"/>
  <c r="CB43" i="81" s="1"/>
  <c r="CE79" i="76"/>
  <c r="CA43" i="81" s="1"/>
  <c r="CD79" i="76"/>
  <c r="BZ43" i="81" s="1"/>
  <c r="CC79" i="76"/>
  <c r="BY43" i="81" s="1"/>
  <c r="CB79" i="76"/>
  <c r="BX43" i="81" s="1"/>
  <c r="CA79" i="76"/>
  <c r="BW43" i="81" s="1"/>
  <c r="BZ79" i="76"/>
  <c r="BV43" i="81" s="1"/>
  <c r="BY79" i="76"/>
  <c r="BU43" i="81" s="1"/>
  <c r="BX79" i="76"/>
  <c r="BT43" i="81" s="1"/>
  <c r="BW79" i="76"/>
  <c r="BS43" i="81" s="1"/>
  <c r="BV79" i="76"/>
  <c r="BR43" i="81" s="1"/>
  <c r="BU79" i="76"/>
  <c r="BQ43" i="81" s="1"/>
  <c r="BT79" i="76"/>
  <c r="BP43" i="81" s="1"/>
  <c r="BS79" i="76"/>
  <c r="BO43" i="81" s="1"/>
  <c r="BR79" i="76"/>
  <c r="BN43" i="81" s="1"/>
  <c r="BQ79" i="76"/>
  <c r="BM43" i="81" s="1"/>
  <c r="BP79" i="76"/>
  <c r="BL43" i="81" s="1"/>
  <c r="BO79" i="76"/>
  <c r="BK43" i="81" s="1"/>
  <c r="BN79" i="76"/>
  <c r="BJ43" i="81" s="1"/>
  <c r="BM79" i="76"/>
  <c r="BI43" i="81" s="1"/>
  <c r="BL79" i="76"/>
  <c r="BH43" i="81" s="1"/>
  <c r="BK79" i="76"/>
  <c r="BG43" i="81" s="1"/>
  <c r="BJ79" i="76"/>
  <c r="BF43" i="81" s="1"/>
  <c r="BI79" i="76"/>
  <c r="BE43" i="81" s="1"/>
  <c r="BH79" i="76"/>
  <c r="BD43" i="81" s="1"/>
  <c r="BG79" i="76"/>
  <c r="BC43" i="81" s="1"/>
  <c r="BF79" i="76"/>
  <c r="BB43" i="81" s="1"/>
  <c r="BE79" i="76"/>
  <c r="BA43" i="81" s="1"/>
  <c r="BD79" i="76"/>
  <c r="AZ43" i="81" s="1"/>
  <c r="BC79" i="76"/>
  <c r="AY43" i="81" s="1"/>
  <c r="BB79" i="76"/>
  <c r="AX43" i="81" s="1"/>
  <c r="BA79" i="76"/>
  <c r="AW43" i="81" s="1"/>
  <c r="AZ79" i="76"/>
  <c r="AV43" i="81" s="1"/>
  <c r="AY79" i="76"/>
  <c r="AU43" i="81" s="1"/>
  <c r="AX79" i="76"/>
  <c r="AT43" i="81" s="1"/>
  <c r="AW79" i="76"/>
  <c r="AS43" i="81" s="1"/>
  <c r="AV79" i="76"/>
  <c r="AR43" i="81" s="1"/>
  <c r="AU79" i="76"/>
  <c r="AQ43" i="81" s="1"/>
  <c r="AT79" i="76"/>
  <c r="AP43" i="81" s="1"/>
  <c r="AS79" i="76"/>
  <c r="AO43" i="81" s="1"/>
  <c r="AR79" i="76"/>
  <c r="AN43" i="81" s="1"/>
  <c r="AQ79" i="76"/>
  <c r="AM43" i="81" s="1"/>
  <c r="AP79" i="76"/>
  <c r="AL43" i="81" s="1"/>
  <c r="AO79" i="76"/>
  <c r="AK43" i="81" s="1"/>
  <c r="AN79" i="76"/>
  <c r="AJ43" i="81" s="1"/>
  <c r="AM79" i="76"/>
  <c r="AI43" i="81" s="1"/>
  <c r="AL79" i="76"/>
  <c r="AH43" i="81" s="1"/>
  <c r="AK79" i="76"/>
  <c r="AG43" i="81" s="1"/>
  <c r="AJ79" i="76"/>
  <c r="AF43" i="81" s="1"/>
  <c r="AI79" i="76"/>
  <c r="AE43" i="81" s="1"/>
  <c r="AH79" i="76"/>
  <c r="AD43" i="81" s="1"/>
  <c r="AG79" i="76"/>
  <c r="AC43" i="81" s="1"/>
  <c r="AF79" i="76"/>
  <c r="AB43" i="81" s="1"/>
  <c r="AE79" i="76"/>
  <c r="AA43" i="81" s="1"/>
  <c r="AD79" i="76"/>
  <c r="Z43" i="81" s="1"/>
  <c r="AC79" i="76"/>
  <c r="Y43" i="81" s="1"/>
  <c r="AB79" i="76"/>
  <c r="X43" i="81" s="1"/>
  <c r="AA79" i="76"/>
  <c r="W43" i="81" s="1"/>
  <c r="Z79" i="76"/>
  <c r="V43" i="81" s="1"/>
  <c r="Y79" i="76"/>
  <c r="U43" i="81" s="1"/>
  <c r="X79" i="76"/>
  <c r="T43" i="81" s="1"/>
  <c r="W79" i="76"/>
  <c r="S43" i="81" s="1"/>
  <c r="V79" i="76"/>
  <c r="R43" i="81" s="1"/>
  <c r="U79" i="76"/>
  <c r="Q43" i="81" s="1"/>
  <c r="T79" i="76"/>
  <c r="P43" i="81" s="1"/>
  <c r="S79" i="76"/>
  <c r="O43" i="81" s="1"/>
  <c r="R79" i="76"/>
  <c r="N43" i="81" s="1"/>
  <c r="Q79" i="76"/>
  <c r="M43" i="81" s="1"/>
  <c r="P79" i="76"/>
  <c r="L43" i="81" s="1"/>
  <c r="O79" i="76"/>
  <c r="K43" i="81" s="1"/>
  <c r="N79" i="76"/>
  <c r="J43" i="81" s="1"/>
  <c r="M79" i="76"/>
  <c r="I43" i="81" s="1"/>
  <c r="L79" i="76"/>
  <c r="H43" i="81" s="1"/>
  <c r="K79" i="76"/>
  <c r="G43" i="81" s="1"/>
  <c r="J79" i="76"/>
  <c r="F43" i="81" s="1"/>
  <c r="I79" i="76"/>
  <c r="E43" i="81" s="1"/>
  <c r="H79" i="76"/>
  <c r="D43" i="81" s="1"/>
  <c r="DC50" i="76"/>
  <c r="CY39" i="81" s="1"/>
  <c r="DB50" i="76"/>
  <c r="CX39" i="81" s="1"/>
  <c r="DA50" i="76"/>
  <c r="CW39" i="81" s="1"/>
  <c r="CZ50" i="76"/>
  <c r="CV39" i="81" s="1"/>
  <c r="CY50" i="76"/>
  <c r="CU39" i="81" s="1"/>
  <c r="CX50" i="76"/>
  <c r="CT39" i="81" s="1"/>
  <c r="CW50" i="76"/>
  <c r="CS39" i="81" s="1"/>
  <c r="CV50" i="76"/>
  <c r="CR39" i="81" s="1"/>
  <c r="CU50" i="76"/>
  <c r="CQ39" i="81" s="1"/>
  <c r="CT50" i="76"/>
  <c r="CP39" i="81" s="1"/>
  <c r="CS50" i="76"/>
  <c r="CO39" i="81" s="1"/>
  <c r="CR50" i="76"/>
  <c r="CN39" i="81" s="1"/>
  <c r="CQ50" i="76"/>
  <c r="CM39" i="81" s="1"/>
  <c r="CP50" i="76"/>
  <c r="CL39" i="81" s="1"/>
  <c r="CO50" i="76"/>
  <c r="CK39" i="81" s="1"/>
  <c r="CN50" i="76"/>
  <c r="CJ39" i="81" s="1"/>
  <c r="CM50" i="76"/>
  <c r="CI39" i="81" s="1"/>
  <c r="CL50" i="76"/>
  <c r="CH39" i="81" s="1"/>
  <c r="CK50" i="76"/>
  <c r="CG39" i="81" s="1"/>
  <c r="CJ50" i="76"/>
  <c r="CF39" i="81" s="1"/>
  <c r="CI50" i="76"/>
  <c r="CE39" i="81" s="1"/>
  <c r="CH50" i="76"/>
  <c r="CD39" i="81" s="1"/>
  <c r="CG50" i="76"/>
  <c r="CC39" i="81" s="1"/>
  <c r="CF50" i="76"/>
  <c r="CB39" i="81" s="1"/>
  <c r="CE50" i="76"/>
  <c r="CA39" i="81" s="1"/>
  <c r="CD50" i="76"/>
  <c r="BZ39" i="81" s="1"/>
  <c r="CC50" i="76"/>
  <c r="BY39" i="81" s="1"/>
  <c r="CB50" i="76"/>
  <c r="BX39" i="81" s="1"/>
  <c r="CA50" i="76"/>
  <c r="BW39" i="81" s="1"/>
  <c r="BZ50" i="76"/>
  <c r="BV39" i="81" s="1"/>
  <c r="BY50" i="76"/>
  <c r="BU39" i="81" s="1"/>
  <c r="BX50" i="76"/>
  <c r="BT39" i="81" s="1"/>
  <c r="BW50" i="76"/>
  <c r="BS39" i="81" s="1"/>
  <c r="BV50" i="76"/>
  <c r="BR39" i="81" s="1"/>
  <c r="BU50" i="76"/>
  <c r="BQ39" i="81" s="1"/>
  <c r="BT50" i="76"/>
  <c r="BP39" i="81" s="1"/>
  <c r="BS50" i="76"/>
  <c r="BO39" i="81" s="1"/>
  <c r="BR50" i="76"/>
  <c r="BN39" i="81" s="1"/>
  <c r="BQ50" i="76"/>
  <c r="BM39" i="81" s="1"/>
  <c r="BP50" i="76"/>
  <c r="BL39" i="81" s="1"/>
  <c r="BO50" i="76"/>
  <c r="BK39" i="81" s="1"/>
  <c r="BN50" i="76"/>
  <c r="BJ39" i="81" s="1"/>
  <c r="BM50" i="76"/>
  <c r="BI39" i="81" s="1"/>
  <c r="BL50" i="76"/>
  <c r="BH39" i="81" s="1"/>
  <c r="BK50" i="76"/>
  <c r="BG39" i="81" s="1"/>
  <c r="BJ50" i="76"/>
  <c r="BF39" i="81" s="1"/>
  <c r="BI50" i="76"/>
  <c r="BE39" i="81" s="1"/>
  <c r="BH50" i="76"/>
  <c r="BD39" i="81" s="1"/>
  <c r="BG50" i="76"/>
  <c r="BC39" i="81" s="1"/>
  <c r="BF50" i="76"/>
  <c r="BB39" i="81" s="1"/>
  <c r="BE50" i="76"/>
  <c r="BA39" i="81" s="1"/>
  <c r="BD50" i="76"/>
  <c r="AZ39" i="81" s="1"/>
  <c r="BC50" i="76"/>
  <c r="AY39" i="81" s="1"/>
  <c r="BB50" i="76"/>
  <c r="AX39" i="81" s="1"/>
  <c r="BA50" i="76"/>
  <c r="AW39" i="81" s="1"/>
  <c r="AZ50" i="76"/>
  <c r="AV39" i="81" s="1"/>
  <c r="AY50" i="76"/>
  <c r="AU39" i="81" s="1"/>
  <c r="AX50" i="76"/>
  <c r="AT39" i="81" s="1"/>
  <c r="AW50" i="76"/>
  <c r="AS39" i="81" s="1"/>
  <c r="AV50" i="76"/>
  <c r="AR39" i="81" s="1"/>
  <c r="AU50" i="76"/>
  <c r="AQ39" i="81" s="1"/>
  <c r="AT50" i="76"/>
  <c r="AP39" i="81" s="1"/>
  <c r="AS50" i="76"/>
  <c r="AO39" i="81" s="1"/>
  <c r="AR50" i="76"/>
  <c r="AN39" i="81" s="1"/>
  <c r="AQ50" i="76"/>
  <c r="AM39" i="81" s="1"/>
  <c r="AP50" i="76"/>
  <c r="AL39" i="81" s="1"/>
  <c r="AO50" i="76"/>
  <c r="AK39" i="81" s="1"/>
  <c r="AN50" i="76"/>
  <c r="AJ39" i="81" s="1"/>
  <c r="AM50" i="76"/>
  <c r="AI39" i="81" s="1"/>
  <c r="AL50" i="76"/>
  <c r="AH39" i="81" s="1"/>
  <c r="AK50" i="76"/>
  <c r="AG39" i="81" s="1"/>
  <c r="AJ50" i="76"/>
  <c r="AF39" i="81" s="1"/>
  <c r="AI50" i="76"/>
  <c r="AE39" i="81" s="1"/>
  <c r="AH50" i="76"/>
  <c r="AD39" i="81" s="1"/>
  <c r="AG50" i="76"/>
  <c r="AC39" i="81" s="1"/>
  <c r="AF50" i="76"/>
  <c r="AB39" i="81" s="1"/>
  <c r="AE50" i="76"/>
  <c r="AA39" i="81" s="1"/>
  <c r="AD50" i="76"/>
  <c r="Z39" i="81" s="1"/>
  <c r="AC50" i="76"/>
  <c r="Y39" i="81" s="1"/>
  <c r="AB50" i="76"/>
  <c r="X39" i="81" s="1"/>
  <c r="AA50" i="76"/>
  <c r="W39" i="81" s="1"/>
  <c r="Z50" i="76"/>
  <c r="V39" i="81" s="1"/>
  <c r="Y50" i="76"/>
  <c r="U39" i="81" s="1"/>
  <c r="X50" i="76"/>
  <c r="T39" i="81" s="1"/>
  <c r="W50" i="76"/>
  <c r="S39" i="81" s="1"/>
  <c r="V50" i="76"/>
  <c r="R39" i="81" s="1"/>
  <c r="U50" i="76"/>
  <c r="Q39" i="81" s="1"/>
  <c r="T50" i="76"/>
  <c r="P39" i="81" s="1"/>
  <c r="S50" i="76"/>
  <c r="O39" i="81" s="1"/>
  <c r="R50" i="76"/>
  <c r="N39" i="81" s="1"/>
  <c r="Q50" i="76"/>
  <c r="M39" i="81" s="1"/>
  <c r="P50" i="76"/>
  <c r="L39" i="81" s="1"/>
  <c r="O50" i="76"/>
  <c r="K39" i="81" s="1"/>
  <c r="N50" i="76"/>
  <c r="J39" i="81" s="1"/>
  <c r="M50" i="76"/>
  <c r="I39" i="81" s="1"/>
  <c r="L50" i="76"/>
  <c r="H39" i="81" s="1"/>
  <c r="K50" i="76"/>
  <c r="G39" i="81" s="1"/>
  <c r="J50" i="76"/>
  <c r="F39" i="81" s="1"/>
  <c r="I50" i="76"/>
  <c r="E39" i="81" s="1"/>
  <c r="H50" i="76"/>
  <c r="DC30" i="76"/>
  <c r="CY12" i="81" s="1"/>
  <c r="DB30" i="76"/>
  <c r="CX12" i="81" s="1"/>
  <c r="DA30" i="76"/>
  <c r="CW12" i="81" s="1"/>
  <c r="CZ30" i="76"/>
  <c r="CV12" i="81" s="1"/>
  <c r="CY30" i="76"/>
  <c r="CU12" i="81" s="1"/>
  <c r="CX30" i="76"/>
  <c r="CT12" i="81" s="1"/>
  <c r="CW30" i="76"/>
  <c r="CS12" i="81" s="1"/>
  <c r="CV30" i="76"/>
  <c r="CR12" i="81" s="1"/>
  <c r="CU30" i="76"/>
  <c r="CQ12" i="81" s="1"/>
  <c r="CT30" i="76"/>
  <c r="CP12" i="81" s="1"/>
  <c r="CS30" i="76"/>
  <c r="CO12" i="81" s="1"/>
  <c r="CR30" i="76"/>
  <c r="CN12" i="81" s="1"/>
  <c r="CQ30" i="76"/>
  <c r="CM12" i="81" s="1"/>
  <c r="CP30" i="76"/>
  <c r="CL12" i="81" s="1"/>
  <c r="CO30" i="76"/>
  <c r="CK12" i="81" s="1"/>
  <c r="CN30" i="76"/>
  <c r="CJ12" i="81" s="1"/>
  <c r="CM30" i="76"/>
  <c r="CI12" i="81" s="1"/>
  <c r="CL30" i="76"/>
  <c r="CH12" i="81" s="1"/>
  <c r="CK30" i="76"/>
  <c r="CG12" i="81" s="1"/>
  <c r="CJ30" i="76"/>
  <c r="CF12" i="81" s="1"/>
  <c r="CI30" i="76"/>
  <c r="CE12" i="81" s="1"/>
  <c r="CH30" i="76"/>
  <c r="CD12" i="81" s="1"/>
  <c r="CG30" i="76"/>
  <c r="CC12" i="81" s="1"/>
  <c r="CF30" i="76"/>
  <c r="CB12" i="81" s="1"/>
  <c r="CE30" i="76"/>
  <c r="CA12" i="81" s="1"/>
  <c r="CD30" i="76"/>
  <c r="BZ12" i="81" s="1"/>
  <c r="CC30" i="76"/>
  <c r="BY12" i="81" s="1"/>
  <c r="CB30" i="76"/>
  <c r="BX12" i="81" s="1"/>
  <c r="CA30" i="76"/>
  <c r="BW12" i="81" s="1"/>
  <c r="BZ30" i="76"/>
  <c r="BV12" i="81" s="1"/>
  <c r="BY30" i="76"/>
  <c r="BU12" i="81" s="1"/>
  <c r="BX30" i="76"/>
  <c r="BT12" i="81" s="1"/>
  <c r="BW30" i="76"/>
  <c r="BS12" i="81" s="1"/>
  <c r="BV30" i="76"/>
  <c r="BR12" i="81" s="1"/>
  <c r="BU30" i="76"/>
  <c r="BQ12" i="81" s="1"/>
  <c r="BT30" i="76"/>
  <c r="BP12" i="81" s="1"/>
  <c r="BS30" i="76"/>
  <c r="BO12" i="81" s="1"/>
  <c r="BR30" i="76"/>
  <c r="BN12" i="81" s="1"/>
  <c r="BQ30" i="76"/>
  <c r="BM12" i="81" s="1"/>
  <c r="BP30" i="76"/>
  <c r="BL12" i="81" s="1"/>
  <c r="BO30" i="76"/>
  <c r="BK12" i="81" s="1"/>
  <c r="BN30" i="76"/>
  <c r="BJ12" i="81" s="1"/>
  <c r="BM30" i="76"/>
  <c r="BI12" i="81" s="1"/>
  <c r="BL30" i="76"/>
  <c r="BH12" i="81" s="1"/>
  <c r="BK30" i="76"/>
  <c r="BG12" i="81" s="1"/>
  <c r="BJ30" i="76"/>
  <c r="BF12" i="81" s="1"/>
  <c r="BI30" i="76"/>
  <c r="BE12" i="81" s="1"/>
  <c r="BH30" i="76"/>
  <c r="BD12" i="81" s="1"/>
  <c r="BG30" i="76"/>
  <c r="BC12" i="81" s="1"/>
  <c r="BF30" i="76"/>
  <c r="BB12" i="81" s="1"/>
  <c r="BE30" i="76"/>
  <c r="BA12" i="81" s="1"/>
  <c r="BD30" i="76"/>
  <c r="AZ12" i="81" s="1"/>
  <c r="BC30" i="76"/>
  <c r="AY12" i="81" s="1"/>
  <c r="BB30" i="76"/>
  <c r="AX12" i="81" s="1"/>
  <c r="BA30" i="76"/>
  <c r="AW12" i="81" s="1"/>
  <c r="AZ30" i="76"/>
  <c r="AV12" i="81" s="1"/>
  <c r="AY30" i="76"/>
  <c r="AU12" i="81" s="1"/>
  <c r="AX30" i="76"/>
  <c r="AT12" i="81" s="1"/>
  <c r="AW30" i="76"/>
  <c r="AS12" i="81" s="1"/>
  <c r="AV30" i="76"/>
  <c r="AR12" i="81" s="1"/>
  <c r="AU30" i="76"/>
  <c r="AQ12" i="81" s="1"/>
  <c r="AT30" i="76"/>
  <c r="AP12" i="81" s="1"/>
  <c r="AS30" i="76"/>
  <c r="AO12" i="81" s="1"/>
  <c r="AR30" i="76"/>
  <c r="AN12" i="81" s="1"/>
  <c r="AQ30" i="76"/>
  <c r="AM12" i="81" s="1"/>
  <c r="AP30" i="76"/>
  <c r="AL12" i="81" s="1"/>
  <c r="AO30" i="76"/>
  <c r="AK12" i="81" s="1"/>
  <c r="AN30" i="76"/>
  <c r="AJ12" i="81" s="1"/>
  <c r="AM30" i="76"/>
  <c r="AI12" i="81" s="1"/>
  <c r="AL30" i="76"/>
  <c r="AH12" i="81" s="1"/>
  <c r="AK30" i="76"/>
  <c r="AG12" i="81" s="1"/>
  <c r="AJ30" i="76"/>
  <c r="AF12" i="81" s="1"/>
  <c r="AI30" i="76"/>
  <c r="AE12" i="81" s="1"/>
  <c r="AH30" i="76"/>
  <c r="AD12" i="81" s="1"/>
  <c r="AG30" i="76"/>
  <c r="AC12" i="81" s="1"/>
  <c r="AF30" i="76"/>
  <c r="AB12" i="81" s="1"/>
  <c r="AE30" i="76"/>
  <c r="AA12" i="81" s="1"/>
  <c r="AD30" i="76"/>
  <c r="Z12" i="81" s="1"/>
  <c r="AC30" i="76"/>
  <c r="Y12" i="81" s="1"/>
  <c r="AB30" i="76"/>
  <c r="X12" i="81" s="1"/>
  <c r="AA30" i="76"/>
  <c r="W12" i="81" s="1"/>
  <c r="Z30" i="76"/>
  <c r="V12" i="81" s="1"/>
  <c r="Y30" i="76"/>
  <c r="U12" i="81" s="1"/>
  <c r="X30" i="76"/>
  <c r="T12" i="81" s="1"/>
  <c r="W30" i="76"/>
  <c r="S12" i="81" s="1"/>
  <c r="V30" i="76"/>
  <c r="R12" i="81" s="1"/>
  <c r="U30" i="76"/>
  <c r="Q12" i="81" s="1"/>
  <c r="T30" i="76"/>
  <c r="P12" i="81" s="1"/>
  <c r="S30" i="76"/>
  <c r="O12" i="81" s="1"/>
  <c r="R30" i="76"/>
  <c r="N12" i="81" s="1"/>
  <c r="Q30" i="76"/>
  <c r="M12" i="81" s="1"/>
  <c r="P30" i="76"/>
  <c r="L12" i="81" s="1"/>
  <c r="O30" i="76"/>
  <c r="K12" i="81" s="1"/>
  <c r="N30" i="76"/>
  <c r="J12" i="81" s="1"/>
  <c r="M30" i="76"/>
  <c r="I12" i="81" s="1"/>
  <c r="L30" i="76"/>
  <c r="H12" i="81" s="1"/>
  <c r="K30" i="76"/>
  <c r="G12" i="81" s="1"/>
  <c r="J30" i="76"/>
  <c r="F12" i="81" s="1"/>
  <c r="E12" i="81"/>
  <c r="H30" i="76"/>
  <c r="CY75" i="80"/>
  <c r="CX75" i="80"/>
  <c r="CW75" i="80"/>
  <c r="CV75" i="80"/>
  <c r="CU75" i="80"/>
  <c r="CT75" i="80"/>
  <c r="CS75" i="80"/>
  <c r="CR75" i="80"/>
  <c r="CQ75" i="80"/>
  <c r="CP75" i="80"/>
  <c r="CO75" i="80"/>
  <c r="CN75" i="80"/>
  <c r="CM75" i="80"/>
  <c r="CL75" i="80"/>
  <c r="CK75" i="80"/>
  <c r="CJ75" i="80"/>
  <c r="CI75" i="80"/>
  <c r="CH75" i="80"/>
  <c r="CG75" i="80"/>
  <c r="CF75" i="80"/>
  <c r="CE75" i="80"/>
  <c r="CD75" i="80"/>
  <c r="CC75" i="80"/>
  <c r="CB75" i="80"/>
  <c r="CA75" i="80"/>
  <c r="BZ75" i="80"/>
  <c r="BY75" i="80"/>
  <c r="BX75" i="80"/>
  <c r="BW75" i="80"/>
  <c r="BV75" i="80"/>
  <c r="BU75" i="80"/>
  <c r="BT75" i="80"/>
  <c r="BS75" i="80"/>
  <c r="BR75" i="80"/>
  <c r="BQ75" i="80"/>
  <c r="BP75" i="80"/>
  <c r="BO75" i="80"/>
  <c r="BN75" i="80"/>
  <c r="BM75" i="80"/>
  <c r="BL75" i="80"/>
  <c r="BK75" i="80"/>
  <c r="BJ75" i="80"/>
  <c r="BI75" i="80"/>
  <c r="BH75" i="80"/>
  <c r="BG75" i="80"/>
  <c r="BF75" i="80"/>
  <c r="BE75" i="80"/>
  <c r="BD75" i="80"/>
  <c r="BC75" i="80"/>
  <c r="BB75" i="80"/>
  <c r="BA75" i="80"/>
  <c r="AZ75" i="80"/>
  <c r="AY75" i="80"/>
  <c r="AX75" i="80"/>
  <c r="AW75" i="80"/>
  <c r="AV75" i="80"/>
  <c r="AU75" i="80"/>
  <c r="AT75" i="80"/>
  <c r="AS75" i="80"/>
  <c r="AR75" i="80"/>
  <c r="AQ75" i="80"/>
  <c r="AP75" i="80"/>
  <c r="AO75" i="80"/>
  <c r="AN75" i="80"/>
  <c r="AM75" i="80"/>
  <c r="AL75" i="80"/>
  <c r="AK75" i="80"/>
  <c r="AJ75" i="80"/>
  <c r="AI75" i="80"/>
  <c r="AH75" i="80"/>
  <c r="AG75" i="80"/>
  <c r="AF75" i="80"/>
  <c r="AE75" i="80"/>
  <c r="AD75" i="80"/>
  <c r="AC75" i="80"/>
  <c r="AB75" i="80"/>
  <c r="AA75" i="80"/>
  <c r="Z75" i="80"/>
  <c r="Y75" i="80"/>
  <c r="X75" i="80"/>
  <c r="W75" i="80"/>
  <c r="V75" i="80"/>
  <c r="U75" i="80"/>
  <c r="T75" i="80"/>
  <c r="S75" i="80"/>
  <c r="R75" i="80"/>
  <c r="Q75" i="80"/>
  <c r="P75" i="80"/>
  <c r="O75" i="80"/>
  <c r="N75" i="80"/>
  <c r="M75" i="80"/>
  <c r="L75" i="80"/>
  <c r="K75" i="80"/>
  <c r="J75" i="80"/>
  <c r="I75" i="80"/>
  <c r="H75" i="80"/>
  <c r="G75" i="80"/>
  <c r="F75" i="80"/>
  <c r="E75" i="80"/>
  <c r="D75" i="80"/>
  <c r="DC79" i="75"/>
  <c r="CY43" i="80" s="1"/>
  <c r="DB79" i="75"/>
  <c r="CX43" i="80" s="1"/>
  <c r="DA79" i="75"/>
  <c r="CW43" i="80" s="1"/>
  <c r="CZ79" i="75"/>
  <c r="CV43" i="80" s="1"/>
  <c r="CY79" i="75"/>
  <c r="CU43" i="80" s="1"/>
  <c r="CX79" i="75"/>
  <c r="CT43" i="80" s="1"/>
  <c r="CW79" i="75"/>
  <c r="CS43" i="80" s="1"/>
  <c r="CV79" i="75"/>
  <c r="CR43" i="80" s="1"/>
  <c r="CU79" i="75"/>
  <c r="CQ43" i="80" s="1"/>
  <c r="CT79" i="75"/>
  <c r="CP43" i="80" s="1"/>
  <c r="CS79" i="75"/>
  <c r="CO43" i="80" s="1"/>
  <c r="CR79" i="75"/>
  <c r="CN43" i="80" s="1"/>
  <c r="CQ79" i="75"/>
  <c r="CM43" i="80" s="1"/>
  <c r="CP79" i="75"/>
  <c r="CL43" i="80" s="1"/>
  <c r="CO79" i="75"/>
  <c r="CK43" i="80" s="1"/>
  <c r="CN79" i="75"/>
  <c r="CJ43" i="80" s="1"/>
  <c r="CM79" i="75"/>
  <c r="CI43" i="80" s="1"/>
  <c r="CL79" i="75"/>
  <c r="CH43" i="80" s="1"/>
  <c r="CK79" i="75"/>
  <c r="CG43" i="80" s="1"/>
  <c r="CJ79" i="75"/>
  <c r="CF43" i="80" s="1"/>
  <c r="CI79" i="75"/>
  <c r="CE43" i="80" s="1"/>
  <c r="CH79" i="75"/>
  <c r="CD43" i="80" s="1"/>
  <c r="CG79" i="75"/>
  <c r="CC43" i="80" s="1"/>
  <c r="CF79" i="75"/>
  <c r="CB43" i="80" s="1"/>
  <c r="CE79" i="75"/>
  <c r="CA43" i="80" s="1"/>
  <c r="CD79" i="75"/>
  <c r="BZ43" i="80" s="1"/>
  <c r="CC79" i="75"/>
  <c r="BY43" i="80" s="1"/>
  <c r="CB79" i="75"/>
  <c r="BX43" i="80" s="1"/>
  <c r="CA79" i="75"/>
  <c r="BW43" i="80" s="1"/>
  <c r="BZ79" i="75"/>
  <c r="BV43" i="80" s="1"/>
  <c r="BY79" i="75"/>
  <c r="BU43" i="80" s="1"/>
  <c r="BX79" i="75"/>
  <c r="BT43" i="80" s="1"/>
  <c r="BW79" i="75"/>
  <c r="BS43" i="80" s="1"/>
  <c r="BV79" i="75"/>
  <c r="BR43" i="80" s="1"/>
  <c r="BU79" i="75"/>
  <c r="BQ43" i="80" s="1"/>
  <c r="BT79" i="75"/>
  <c r="BP43" i="80" s="1"/>
  <c r="BS79" i="75"/>
  <c r="BO43" i="80" s="1"/>
  <c r="BR79" i="75"/>
  <c r="BN43" i="80" s="1"/>
  <c r="BQ79" i="75"/>
  <c r="BM43" i="80" s="1"/>
  <c r="BP79" i="75"/>
  <c r="BL43" i="80" s="1"/>
  <c r="BO79" i="75"/>
  <c r="BK43" i="80" s="1"/>
  <c r="BN79" i="75"/>
  <c r="BJ43" i="80" s="1"/>
  <c r="BM79" i="75"/>
  <c r="BI43" i="80" s="1"/>
  <c r="BL79" i="75"/>
  <c r="BH43" i="80" s="1"/>
  <c r="BK79" i="75"/>
  <c r="BG43" i="80" s="1"/>
  <c r="BJ79" i="75"/>
  <c r="BF43" i="80" s="1"/>
  <c r="BI79" i="75"/>
  <c r="BE43" i="80" s="1"/>
  <c r="BH79" i="75"/>
  <c r="BD43" i="80" s="1"/>
  <c r="BG79" i="75"/>
  <c r="BC43" i="80" s="1"/>
  <c r="BF79" i="75"/>
  <c r="BB43" i="80" s="1"/>
  <c r="BE79" i="75"/>
  <c r="BA43" i="80" s="1"/>
  <c r="BD79" i="75"/>
  <c r="AZ43" i="80" s="1"/>
  <c r="BC79" i="75"/>
  <c r="AY43" i="80" s="1"/>
  <c r="BB79" i="75"/>
  <c r="AX43" i="80" s="1"/>
  <c r="BA79" i="75"/>
  <c r="AW43" i="80" s="1"/>
  <c r="AZ79" i="75"/>
  <c r="AV43" i="80" s="1"/>
  <c r="AY79" i="75"/>
  <c r="AU43" i="80" s="1"/>
  <c r="AX79" i="75"/>
  <c r="AT43" i="80" s="1"/>
  <c r="AW79" i="75"/>
  <c r="AS43" i="80" s="1"/>
  <c r="AV79" i="75"/>
  <c r="AR43" i="80" s="1"/>
  <c r="AU79" i="75"/>
  <c r="AQ43" i="80" s="1"/>
  <c r="AT79" i="75"/>
  <c r="AP43" i="80" s="1"/>
  <c r="AS79" i="75"/>
  <c r="AO43" i="80" s="1"/>
  <c r="AR79" i="75"/>
  <c r="AN43" i="80" s="1"/>
  <c r="AQ79" i="75"/>
  <c r="AM43" i="80" s="1"/>
  <c r="AP79" i="75"/>
  <c r="AL43" i="80" s="1"/>
  <c r="AO79" i="75"/>
  <c r="AK43" i="80" s="1"/>
  <c r="AN79" i="75"/>
  <c r="AJ43" i="80" s="1"/>
  <c r="AM79" i="75"/>
  <c r="AI43" i="80" s="1"/>
  <c r="AL79" i="75"/>
  <c r="AH43" i="80" s="1"/>
  <c r="AK79" i="75"/>
  <c r="AG43" i="80" s="1"/>
  <c r="AJ79" i="75"/>
  <c r="AF43" i="80" s="1"/>
  <c r="AI79" i="75"/>
  <c r="AE43" i="80" s="1"/>
  <c r="AH79" i="75"/>
  <c r="AD43" i="80" s="1"/>
  <c r="AG79" i="75"/>
  <c r="AC43" i="80" s="1"/>
  <c r="AF79" i="75"/>
  <c r="AB43" i="80" s="1"/>
  <c r="AE79" i="75"/>
  <c r="AA43" i="80" s="1"/>
  <c r="AD79" i="75"/>
  <c r="Z43" i="80" s="1"/>
  <c r="AC79" i="75"/>
  <c r="Y43" i="80" s="1"/>
  <c r="AB79" i="75"/>
  <c r="X43" i="80" s="1"/>
  <c r="AA79" i="75"/>
  <c r="W43" i="80" s="1"/>
  <c r="Z79" i="75"/>
  <c r="V43" i="80" s="1"/>
  <c r="Y79" i="75"/>
  <c r="U43" i="80" s="1"/>
  <c r="X79" i="75"/>
  <c r="T43" i="80" s="1"/>
  <c r="W79" i="75"/>
  <c r="S43" i="80" s="1"/>
  <c r="V79" i="75"/>
  <c r="R43" i="80" s="1"/>
  <c r="U79" i="75"/>
  <c r="Q43" i="80" s="1"/>
  <c r="T79" i="75"/>
  <c r="P43" i="80" s="1"/>
  <c r="S79" i="75"/>
  <c r="O43" i="80" s="1"/>
  <c r="R79" i="75"/>
  <c r="N43" i="80" s="1"/>
  <c r="Q79" i="75"/>
  <c r="M43" i="80" s="1"/>
  <c r="P79" i="75"/>
  <c r="L43" i="80" s="1"/>
  <c r="O79" i="75"/>
  <c r="K43" i="80" s="1"/>
  <c r="N79" i="75"/>
  <c r="J43" i="80" s="1"/>
  <c r="M79" i="75"/>
  <c r="I43" i="80" s="1"/>
  <c r="L79" i="75"/>
  <c r="H43" i="80" s="1"/>
  <c r="K79" i="75"/>
  <c r="G43" i="80" s="1"/>
  <c r="J79" i="75"/>
  <c r="F43" i="80" s="1"/>
  <c r="I79" i="75"/>
  <c r="E43" i="80" s="1"/>
  <c r="H79" i="75"/>
  <c r="D43" i="80" s="1"/>
  <c r="DC50" i="75"/>
  <c r="CY39" i="80" s="1"/>
  <c r="DB50" i="75"/>
  <c r="CX39" i="80" s="1"/>
  <c r="DA50" i="75"/>
  <c r="CW39" i="80" s="1"/>
  <c r="CZ50" i="75"/>
  <c r="CV39" i="80" s="1"/>
  <c r="CY50" i="75"/>
  <c r="CU39" i="80" s="1"/>
  <c r="CX50" i="75"/>
  <c r="CT39" i="80" s="1"/>
  <c r="CW50" i="75"/>
  <c r="CS39" i="80" s="1"/>
  <c r="CV50" i="75"/>
  <c r="CR39" i="80" s="1"/>
  <c r="CU50" i="75"/>
  <c r="CQ39" i="80" s="1"/>
  <c r="CT50" i="75"/>
  <c r="CP39" i="80" s="1"/>
  <c r="CS50" i="75"/>
  <c r="CO39" i="80" s="1"/>
  <c r="CR50" i="75"/>
  <c r="CN39" i="80" s="1"/>
  <c r="CQ50" i="75"/>
  <c r="CM39" i="80" s="1"/>
  <c r="CP50" i="75"/>
  <c r="CL39" i="80" s="1"/>
  <c r="CO50" i="75"/>
  <c r="CK39" i="80" s="1"/>
  <c r="CN50" i="75"/>
  <c r="CJ39" i="80" s="1"/>
  <c r="CM50" i="75"/>
  <c r="CI39" i="80" s="1"/>
  <c r="CL50" i="75"/>
  <c r="CH39" i="80" s="1"/>
  <c r="CK50" i="75"/>
  <c r="CG39" i="80" s="1"/>
  <c r="CJ50" i="75"/>
  <c r="CF39" i="80" s="1"/>
  <c r="CI50" i="75"/>
  <c r="CE39" i="80" s="1"/>
  <c r="CH50" i="75"/>
  <c r="CD39" i="80" s="1"/>
  <c r="CG50" i="75"/>
  <c r="CC39" i="80" s="1"/>
  <c r="CF50" i="75"/>
  <c r="CB39" i="80" s="1"/>
  <c r="CE50" i="75"/>
  <c r="CA39" i="80" s="1"/>
  <c r="CD50" i="75"/>
  <c r="BZ39" i="80" s="1"/>
  <c r="CC50" i="75"/>
  <c r="BY39" i="80" s="1"/>
  <c r="CB50" i="75"/>
  <c r="BX39" i="80" s="1"/>
  <c r="CA50" i="75"/>
  <c r="BW39" i="80" s="1"/>
  <c r="BZ50" i="75"/>
  <c r="BV39" i="80" s="1"/>
  <c r="BY50" i="75"/>
  <c r="BU39" i="80" s="1"/>
  <c r="BX50" i="75"/>
  <c r="BT39" i="80" s="1"/>
  <c r="BW50" i="75"/>
  <c r="BS39" i="80" s="1"/>
  <c r="BV50" i="75"/>
  <c r="BR39" i="80" s="1"/>
  <c r="BU50" i="75"/>
  <c r="BQ39" i="80" s="1"/>
  <c r="BT50" i="75"/>
  <c r="BP39" i="80" s="1"/>
  <c r="BS50" i="75"/>
  <c r="BO39" i="80" s="1"/>
  <c r="BR50" i="75"/>
  <c r="BN39" i="80" s="1"/>
  <c r="BQ50" i="75"/>
  <c r="BM39" i="80" s="1"/>
  <c r="BP50" i="75"/>
  <c r="BL39" i="80" s="1"/>
  <c r="BO50" i="75"/>
  <c r="BK39" i="80" s="1"/>
  <c r="BN50" i="75"/>
  <c r="BJ39" i="80" s="1"/>
  <c r="BM50" i="75"/>
  <c r="BI39" i="80" s="1"/>
  <c r="BL50" i="75"/>
  <c r="BH39" i="80" s="1"/>
  <c r="BK50" i="75"/>
  <c r="BG39" i="80" s="1"/>
  <c r="BJ50" i="75"/>
  <c r="BF39" i="80" s="1"/>
  <c r="BI50" i="75"/>
  <c r="BE39" i="80" s="1"/>
  <c r="BH50" i="75"/>
  <c r="BD39" i="80" s="1"/>
  <c r="BG50" i="75"/>
  <c r="BC39" i="80" s="1"/>
  <c r="BF50" i="75"/>
  <c r="BB39" i="80" s="1"/>
  <c r="BE50" i="75"/>
  <c r="BA39" i="80" s="1"/>
  <c r="BD50" i="75"/>
  <c r="AZ39" i="80" s="1"/>
  <c r="BC50" i="75"/>
  <c r="AY39" i="80" s="1"/>
  <c r="BB50" i="75"/>
  <c r="AX39" i="80" s="1"/>
  <c r="BA50" i="75"/>
  <c r="AW39" i="80" s="1"/>
  <c r="AZ50" i="75"/>
  <c r="AV39" i="80" s="1"/>
  <c r="AY50" i="75"/>
  <c r="AU39" i="80" s="1"/>
  <c r="AX50" i="75"/>
  <c r="AT39" i="80" s="1"/>
  <c r="AW50" i="75"/>
  <c r="AS39" i="80" s="1"/>
  <c r="AV50" i="75"/>
  <c r="AR39" i="80" s="1"/>
  <c r="AU50" i="75"/>
  <c r="AQ39" i="80" s="1"/>
  <c r="AT50" i="75"/>
  <c r="AP39" i="80" s="1"/>
  <c r="AS50" i="75"/>
  <c r="AO39" i="80" s="1"/>
  <c r="AR50" i="75"/>
  <c r="AN39" i="80" s="1"/>
  <c r="AQ50" i="75"/>
  <c r="AM39" i="80" s="1"/>
  <c r="AP50" i="75"/>
  <c r="AL39" i="80" s="1"/>
  <c r="AO50" i="75"/>
  <c r="AK39" i="80" s="1"/>
  <c r="AN50" i="75"/>
  <c r="AJ39" i="80" s="1"/>
  <c r="AM50" i="75"/>
  <c r="AI39" i="80" s="1"/>
  <c r="AL50" i="75"/>
  <c r="AH39" i="80" s="1"/>
  <c r="AK50" i="75"/>
  <c r="AG39" i="80" s="1"/>
  <c r="AJ50" i="75"/>
  <c r="AF39" i="80" s="1"/>
  <c r="AI50" i="75"/>
  <c r="AE39" i="80" s="1"/>
  <c r="AH50" i="75"/>
  <c r="AD39" i="80" s="1"/>
  <c r="AG50" i="75"/>
  <c r="AC39" i="80" s="1"/>
  <c r="AF50" i="75"/>
  <c r="AB39" i="80" s="1"/>
  <c r="AE50" i="75"/>
  <c r="AA39" i="80" s="1"/>
  <c r="AD50" i="75"/>
  <c r="Z39" i="80" s="1"/>
  <c r="AC50" i="75"/>
  <c r="Y39" i="80" s="1"/>
  <c r="AB50" i="75"/>
  <c r="X39" i="80" s="1"/>
  <c r="AA50" i="75"/>
  <c r="W39" i="80" s="1"/>
  <c r="Z50" i="75"/>
  <c r="V39" i="80" s="1"/>
  <c r="Y50" i="75"/>
  <c r="U39" i="80" s="1"/>
  <c r="X50" i="75"/>
  <c r="T39" i="80" s="1"/>
  <c r="W50" i="75"/>
  <c r="S39" i="80" s="1"/>
  <c r="V50" i="75"/>
  <c r="R39" i="80" s="1"/>
  <c r="U50" i="75"/>
  <c r="Q39" i="80" s="1"/>
  <c r="T50" i="75"/>
  <c r="P39" i="80" s="1"/>
  <c r="S50" i="75"/>
  <c r="O39" i="80" s="1"/>
  <c r="R50" i="75"/>
  <c r="N39" i="80" s="1"/>
  <c r="Q50" i="75"/>
  <c r="M39" i="80" s="1"/>
  <c r="P50" i="75"/>
  <c r="L39" i="80" s="1"/>
  <c r="O50" i="75"/>
  <c r="K39" i="80" s="1"/>
  <c r="N50" i="75"/>
  <c r="J39" i="80" s="1"/>
  <c r="M50" i="75"/>
  <c r="I39" i="80" s="1"/>
  <c r="L50" i="75"/>
  <c r="H39" i="80" s="1"/>
  <c r="K50" i="75"/>
  <c r="G39" i="80" s="1"/>
  <c r="J50" i="75"/>
  <c r="F39" i="80" s="1"/>
  <c r="I50" i="75"/>
  <c r="E39" i="80" s="1"/>
  <c r="H50" i="75"/>
  <c r="D39" i="80" s="1"/>
  <c r="DC30" i="75"/>
  <c r="DB30" i="75"/>
  <c r="DA30" i="75"/>
  <c r="CZ30" i="75"/>
  <c r="CY30" i="75"/>
  <c r="CX30" i="75"/>
  <c r="CW30" i="75"/>
  <c r="CV30" i="75"/>
  <c r="CU30" i="75"/>
  <c r="CT30" i="75"/>
  <c r="CS30" i="75"/>
  <c r="CR30" i="75"/>
  <c r="CQ30" i="75"/>
  <c r="CP30" i="75"/>
  <c r="CO30" i="75"/>
  <c r="CN30" i="75"/>
  <c r="CM30" i="75"/>
  <c r="CL30" i="75"/>
  <c r="CK30" i="75"/>
  <c r="CJ30" i="75"/>
  <c r="CI30" i="75"/>
  <c r="CH30" i="75"/>
  <c r="CG30" i="75"/>
  <c r="CF30" i="75"/>
  <c r="CE30" i="75"/>
  <c r="CD30" i="75"/>
  <c r="CC30" i="75"/>
  <c r="CB30" i="75"/>
  <c r="CA30" i="75"/>
  <c r="BZ30" i="75"/>
  <c r="BY30" i="75"/>
  <c r="BX30" i="75"/>
  <c r="BW30" i="75"/>
  <c r="BV30" i="75"/>
  <c r="BU30" i="75"/>
  <c r="BT30" i="75"/>
  <c r="BS30" i="75"/>
  <c r="BR30" i="75"/>
  <c r="BQ30" i="75"/>
  <c r="BP30" i="75"/>
  <c r="BO30" i="75"/>
  <c r="BN30" i="75"/>
  <c r="BM30" i="75"/>
  <c r="BL30" i="75"/>
  <c r="BK30" i="75"/>
  <c r="BJ30" i="75"/>
  <c r="BI30" i="75"/>
  <c r="BH30" i="75"/>
  <c r="BG30" i="75"/>
  <c r="BF30" i="75"/>
  <c r="BE30" i="75"/>
  <c r="BD30" i="75"/>
  <c r="BC30" i="75"/>
  <c r="BB30" i="75"/>
  <c r="BA30" i="75"/>
  <c r="AZ30" i="75"/>
  <c r="AY30" i="75"/>
  <c r="AX30" i="75"/>
  <c r="AW30" i="75"/>
  <c r="AV30" i="75"/>
  <c r="AU30" i="75"/>
  <c r="AT30" i="75"/>
  <c r="AS30" i="75"/>
  <c r="AR30" i="75"/>
  <c r="AQ30" i="75"/>
  <c r="AP30" i="75"/>
  <c r="AO30" i="75"/>
  <c r="AN30" i="75"/>
  <c r="AM30" i="75"/>
  <c r="AL30" i="75"/>
  <c r="AK30" i="75"/>
  <c r="AJ30" i="75"/>
  <c r="AI30" i="75"/>
  <c r="AH30" i="75"/>
  <c r="AG30" i="75"/>
  <c r="AF30" i="75"/>
  <c r="AE30" i="75"/>
  <c r="AD30" i="75"/>
  <c r="AC30" i="75"/>
  <c r="AB30" i="75"/>
  <c r="AA30" i="75"/>
  <c r="Z30" i="75"/>
  <c r="Y30" i="75"/>
  <c r="X30" i="75"/>
  <c r="W30" i="75"/>
  <c r="V30" i="75"/>
  <c r="U30" i="75"/>
  <c r="T30" i="75"/>
  <c r="S30" i="75"/>
  <c r="R30" i="75"/>
  <c r="Q30" i="75"/>
  <c r="P30" i="75"/>
  <c r="O30" i="75"/>
  <c r="N30" i="75"/>
  <c r="M30" i="75"/>
  <c r="L30" i="75"/>
  <c r="K30" i="75"/>
  <c r="J30" i="75"/>
  <c r="I30" i="75"/>
  <c r="H30" i="75"/>
  <c r="E21" i="14"/>
  <c r="E22" i="14"/>
  <c r="E20" i="14"/>
  <c r="I6" i="30"/>
  <c r="I7" i="30" s="1"/>
  <c r="I8" i="30" s="1"/>
  <c r="I9" i="30" s="1"/>
  <c r="I10" i="30" s="1"/>
  <c r="I11" i="30" s="1"/>
  <c r="I12" i="30" s="1"/>
  <c r="I13" i="30" s="1"/>
  <c r="I14" i="30" s="1"/>
  <c r="I15" i="30" s="1"/>
  <c r="I16" i="30" s="1"/>
  <c r="I17" i="30" s="1"/>
  <c r="I18" i="30" s="1"/>
  <c r="I19" i="30" s="1"/>
  <c r="I20" i="30" s="1"/>
  <c r="I21" i="30" s="1"/>
  <c r="I22" i="30" s="1"/>
  <c r="I23" i="30" s="1"/>
  <c r="I24" i="30" s="1"/>
  <c r="I25" i="30" s="1"/>
  <c r="I26" i="30" s="1"/>
  <c r="I27" i="30" s="1"/>
  <c r="I28" i="30" s="1"/>
  <c r="I29" i="30" s="1"/>
  <c r="I30" i="30" s="1"/>
  <c r="I31" i="30" s="1"/>
  <c r="E33" i="22"/>
  <c r="E21" i="22"/>
  <c r="E46" i="22"/>
  <c r="I24" i="11"/>
  <c r="I32" i="11" s="1"/>
  <c r="I15" i="87" l="1"/>
  <c r="H29" i="87"/>
  <c r="H27" i="87"/>
  <c r="H28" i="87" s="1"/>
  <c r="H21" i="87"/>
  <c r="G22" i="87"/>
  <c r="G23" i="87"/>
  <c r="H32" i="76"/>
  <c r="D39" i="84"/>
  <c r="H52" i="79"/>
  <c r="D39" i="83"/>
  <c r="H52" i="78"/>
  <c r="D39" i="82"/>
  <c r="H52" i="77"/>
  <c r="H52" i="75"/>
  <c r="D39" i="81"/>
  <c r="H52" i="76"/>
  <c r="D12" i="84"/>
  <c r="H32" i="79"/>
  <c r="D12" i="83"/>
  <c r="H32" i="78"/>
  <c r="D12" i="82"/>
  <c r="H32" i="77"/>
  <c r="H32" i="75"/>
  <c r="J14" i="62"/>
  <c r="C9" i="77"/>
  <c r="B1" i="77" s="1"/>
  <c r="B138" i="81"/>
  <c r="D12" i="81"/>
  <c r="E12" i="84"/>
  <c r="G12" i="84"/>
  <c r="K12" i="84"/>
  <c r="O12" i="84"/>
  <c r="S12" i="84"/>
  <c r="W12" i="84"/>
  <c r="AA12" i="84"/>
  <c r="AE12" i="84"/>
  <c r="AI12" i="84"/>
  <c r="AM12" i="84"/>
  <c r="AQ12" i="84"/>
  <c r="AU12" i="84"/>
  <c r="AY12" i="84"/>
  <c r="BC12" i="84"/>
  <c r="BG12" i="84"/>
  <c r="BK12" i="84"/>
  <c r="BO12" i="84"/>
  <c r="BS12" i="84"/>
  <c r="BW12" i="84"/>
  <c r="CA12" i="84"/>
  <c r="CE12" i="84"/>
  <c r="CI12" i="84"/>
  <c r="CM12" i="84"/>
  <c r="CQ12" i="84"/>
  <c r="CU12" i="84"/>
  <c r="CY12" i="84"/>
  <c r="G12" i="83"/>
  <c r="K12" i="83"/>
  <c r="O12" i="83"/>
  <c r="S12" i="83"/>
  <c r="W12" i="83"/>
  <c r="AA12" i="83"/>
  <c r="AE12" i="83"/>
  <c r="AI12" i="83"/>
  <c r="AM12" i="83"/>
  <c r="AQ12" i="83"/>
  <c r="AU12" i="83"/>
  <c r="AY12" i="83"/>
  <c r="BC12" i="83"/>
  <c r="BG12" i="83"/>
  <c r="BK12" i="83"/>
  <c r="BO12" i="83"/>
  <c r="BS12" i="83"/>
  <c r="BW12" i="83"/>
  <c r="CA12" i="83"/>
  <c r="CE12" i="83"/>
  <c r="CI12" i="83"/>
  <c r="CM12" i="83"/>
  <c r="CQ12" i="83"/>
  <c r="CU12" i="83"/>
  <c r="CY12" i="83"/>
  <c r="K12" i="80"/>
  <c r="S12" i="80"/>
  <c r="AA12" i="80"/>
  <c r="AI12" i="80"/>
  <c r="AQ12" i="80"/>
  <c r="AY12" i="80"/>
  <c r="BG12" i="80"/>
  <c r="BO12" i="80"/>
  <c r="BW12" i="80"/>
  <c r="CE12" i="80"/>
  <c r="CM12" i="80"/>
  <c r="CU12" i="80"/>
  <c r="F12" i="80"/>
  <c r="N12" i="80"/>
  <c r="V12" i="80"/>
  <c r="AD12" i="80"/>
  <c r="AL12" i="80"/>
  <c r="AT12" i="80"/>
  <c r="BB12" i="80"/>
  <c r="BJ12" i="80"/>
  <c r="BR12" i="80"/>
  <c r="BZ12" i="80"/>
  <c r="CL12" i="80"/>
  <c r="CT12" i="80"/>
  <c r="E12" i="80"/>
  <c r="I12" i="80"/>
  <c r="M12" i="80"/>
  <c r="Q12" i="80"/>
  <c r="U12" i="80"/>
  <c r="Y12" i="80"/>
  <c r="AC12" i="80"/>
  <c r="AG12" i="80"/>
  <c r="AK12" i="80"/>
  <c r="AO12" i="80"/>
  <c r="AS12" i="80"/>
  <c r="AW12" i="80"/>
  <c r="BA12" i="80"/>
  <c r="BE12" i="80"/>
  <c r="BI12" i="80"/>
  <c r="BM12" i="80"/>
  <c r="BQ12" i="80"/>
  <c r="BU12" i="80"/>
  <c r="BY12" i="80"/>
  <c r="CC12" i="80"/>
  <c r="CG12" i="80"/>
  <c r="CK12" i="80"/>
  <c r="CO12" i="80"/>
  <c r="CS12" i="80"/>
  <c r="CW12" i="80"/>
  <c r="G12" i="80"/>
  <c r="O12" i="80"/>
  <c r="W12" i="80"/>
  <c r="AE12" i="80"/>
  <c r="AM12" i="80"/>
  <c r="AU12" i="80"/>
  <c r="BC12" i="80"/>
  <c r="BK12" i="80"/>
  <c r="BS12" i="80"/>
  <c r="CA12" i="80"/>
  <c r="CI12" i="80"/>
  <c r="CQ12" i="80"/>
  <c r="CY12" i="80"/>
  <c r="J12" i="80"/>
  <c r="R12" i="80"/>
  <c r="Z12" i="80"/>
  <c r="AH12" i="80"/>
  <c r="AP12" i="80"/>
  <c r="AX12" i="80"/>
  <c r="BF12" i="80"/>
  <c r="BN12" i="80"/>
  <c r="BV12" i="80"/>
  <c r="CD12" i="80"/>
  <c r="CH12" i="80"/>
  <c r="CP12" i="80"/>
  <c r="CX12" i="80"/>
  <c r="D12" i="80"/>
  <c r="H12" i="80"/>
  <c r="L12" i="80"/>
  <c r="P12" i="80"/>
  <c r="T12" i="80"/>
  <c r="X12" i="80"/>
  <c r="AB12" i="80"/>
  <c r="AF12" i="80"/>
  <c r="AJ12" i="80"/>
  <c r="AN12" i="80"/>
  <c r="AR12" i="80"/>
  <c r="AV12" i="80"/>
  <c r="AZ12" i="80"/>
  <c r="BD12" i="80"/>
  <c r="BH12" i="80"/>
  <c r="BL12" i="80"/>
  <c r="BP12" i="80"/>
  <c r="BT12" i="80"/>
  <c r="BX12" i="80"/>
  <c r="CB12" i="80"/>
  <c r="CF12" i="80"/>
  <c r="CJ12" i="80"/>
  <c r="CN12" i="80"/>
  <c r="CR12" i="80"/>
  <c r="CV12" i="80"/>
  <c r="B143" i="81"/>
  <c r="B167" i="81" s="1"/>
  <c r="B143" i="84"/>
  <c r="B167" i="84" s="1"/>
  <c r="B62" i="84"/>
  <c r="B105" i="84" s="1"/>
  <c r="B140" i="84"/>
  <c r="B164" i="84" s="1"/>
  <c r="B64" i="83"/>
  <c r="B61" i="83"/>
  <c r="B142" i="83"/>
  <c r="B166" i="83" s="1"/>
  <c r="B140" i="82"/>
  <c r="B164" i="82" s="1"/>
  <c r="B62" i="81"/>
  <c r="B65" i="80"/>
  <c r="B138" i="80"/>
  <c r="J6" i="6"/>
  <c r="B141" i="82"/>
  <c r="B165" i="82" s="1"/>
  <c r="B142" i="82"/>
  <c r="B166" i="82" s="1"/>
  <c r="B106" i="84"/>
  <c r="B142" i="84"/>
  <c r="B166" i="84" s="1"/>
  <c r="B65" i="84"/>
  <c r="B138" i="84"/>
  <c r="B61" i="84"/>
  <c r="B141" i="84"/>
  <c r="B165" i="84" s="1"/>
  <c r="B64" i="84"/>
  <c r="B109" i="84"/>
  <c r="B140" i="83"/>
  <c r="B164" i="83" s="1"/>
  <c r="B63" i="83"/>
  <c r="B108" i="83"/>
  <c r="B139" i="83"/>
  <c r="B163" i="83" s="1"/>
  <c r="B62" i="83"/>
  <c r="B66" i="83"/>
  <c r="B66" i="82"/>
  <c r="B109" i="82" s="1"/>
  <c r="B143" i="82"/>
  <c r="B167" i="82" s="1"/>
  <c r="B106" i="82"/>
  <c r="B139" i="82"/>
  <c r="B163" i="82" s="1"/>
  <c r="B62" i="82"/>
  <c r="B108" i="82"/>
  <c r="B138" i="82"/>
  <c r="B61" i="82"/>
  <c r="B107" i="82"/>
  <c r="B65" i="81"/>
  <c r="B142" i="81"/>
  <c r="B166" i="81" s="1"/>
  <c r="B141" i="81"/>
  <c r="B165" i="81" s="1"/>
  <c r="B64" i="81"/>
  <c r="B109" i="81"/>
  <c r="B140" i="81"/>
  <c r="B164" i="81" s="1"/>
  <c r="B63" i="81"/>
  <c r="B104" i="80"/>
  <c r="B63" i="80"/>
  <c r="B62" i="80"/>
  <c r="B66" i="80"/>
  <c r="B64" i="80"/>
  <c r="D15" i="82" l="1"/>
  <c r="E15" i="82" s="1"/>
  <c r="D222" i="82"/>
  <c r="D211" i="82"/>
  <c r="H22" i="87"/>
  <c r="H23" i="87"/>
  <c r="J15" i="87"/>
  <c r="I21" i="87"/>
  <c r="I27" i="87" s="1"/>
  <c r="I28" i="87" s="1"/>
  <c r="D15" i="80"/>
  <c r="D15" i="84"/>
  <c r="D15" i="83"/>
  <c r="D187" i="82"/>
  <c r="D198" i="82"/>
  <c r="D15" i="81"/>
  <c r="C168" i="83"/>
  <c r="C144" i="84"/>
  <c r="S139" i="84" s="1"/>
  <c r="B162" i="84"/>
  <c r="C168" i="84" s="1"/>
  <c r="C144" i="83"/>
  <c r="C144" i="82"/>
  <c r="B162" i="82"/>
  <c r="C168" i="82" s="1"/>
  <c r="C144" i="80"/>
  <c r="B162" i="80"/>
  <c r="C168" i="80" s="1"/>
  <c r="C144" i="81"/>
  <c r="B162" i="81"/>
  <c r="C168" i="81" s="1"/>
  <c r="C67" i="81"/>
  <c r="H15" i="27"/>
  <c r="H8" i="27"/>
  <c r="P17" i="27" s="1"/>
  <c r="G32" i="24"/>
  <c r="G11" i="24"/>
  <c r="T11" i="24" s="1"/>
  <c r="C67" i="80"/>
  <c r="C67" i="84"/>
  <c r="C67" i="82"/>
  <c r="C67" i="83"/>
  <c r="B107" i="83"/>
  <c r="B104" i="83"/>
  <c r="B105" i="81"/>
  <c r="B104" i="81"/>
  <c r="B108" i="80"/>
  <c r="B104" i="84"/>
  <c r="B108" i="84"/>
  <c r="B107" i="84"/>
  <c r="B106" i="83"/>
  <c r="B105" i="83"/>
  <c r="B109" i="83"/>
  <c r="B104" i="82"/>
  <c r="B105" i="82"/>
  <c r="B108" i="81"/>
  <c r="B106" i="81"/>
  <c r="B107" i="81"/>
  <c r="B105" i="80"/>
  <c r="B107" i="80"/>
  <c r="B106" i="80"/>
  <c r="B109" i="80"/>
  <c r="D29" i="82" l="1"/>
  <c r="E15" i="84"/>
  <c r="E15" i="83"/>
  <c r="F15" i="82"/>
  <c r="I23" i="87"/>
  <c r="I22" i="87"/>
  <c r="K15" i="87"/>
  <c r="J21" i="87"/>
  <c r="J27" i="87" s="1"/>
  <c r="J28" i="87" s="1"/>
  <c r="E15" i="81"/>
  <c r="I166" i="83"/>
  <c r="CL167" i="83"/>
  <c r="CH167" i="83"/>
  <c r="CV165" i="83"/>
  <c r="S165" i="83"/>
  <c r="BK166" i="83"/>
  <c r="CR165" i="83"/>
  <c r="F167" i="83"/>
  <c r="CN167" i="83"/>
  <c r="AS165" i="83"/>
  <c r="CO166" i="83"/>
  <c r="CT164" i="83"/>
  <c r="CG166" i="83"/>
  <c r="AF166" i="83"/>
  <c r="BZ167" i="83"/>
  <c r="BV167" i="83"/>
  <c r="CU164" i="83"/>
  <c r="V166" i="83"/>
  <c r="M164" i="83"/>
  <c r="AO167" i="83"/>
  <c r="Y166" i="83"/>
  <c r="CN165" i="83"/>
  <c r="AD167" i="83"/>
  <c r="CO167" i="83"/>
  <c r="O165" i="83"/>
  <c r="BH167" i="83"/>
  <c r="N164" i="83"/>
  <c r="BT164" i="83"/>
  <c r="CD165" i="83"/>
  <c r="Z167" i="83"/>
  <c r="BW164" i="83"/>
  <c r="Q166" i="83"/>
  <c r="AX167" i="83"/>
  <c r="AA164" i="83"/>
  <c r="U167" i="83"/>
  <c r="CT166" i="83"/>
  <c r="N165" i="83"/>
  <c r="BN164" i="83"/>
  <c r="CQ164" i="83"/>
  <c r="AK166" i="83"/>
  <c r="BB167" i="83"/>
  <c r="BK167" i="83"/>
  <c r="BS165" i="83"/>
  <c r="CV166" i="83"/>
  <c r="BO164" i="83"/>
  <c r="BW167" i="83"/>
  <c r="CQ165" i="83"/>
  <c r="BO167" i="83"/>
  <c r="CN166" i="83"/>
  <c r="BX165" i="83"/>
  <c r="BK164" i="83"/>
  <c r="CA167" i="83"/>
  <c r="Q167" i="83"/>
  <c r="CY165" i="83"/>
  <c r="CI164" i="83"/>
  <c r="CI167" i="83"/>
  <c r="AS167" i="83"/>
  <c r="BX166" i="83"/>
  <c r="CJ165" i="83"/>
  <c r="CY164" i="83"/>
  <c r="R164" i="83"/>
  <c r="CJ167" i="83"/>
  <c r="BD167" i="83"/>
  <c r="E167" i="83"/>
  <c r="X166" i="83"/>
  <c r="K165" i="83"/>
  <c r="CL166" i="83"/>
  <c r="J166" i="83"/>
  <c r="AK165" i="83"/>
  <c r="BH164" i="83"/>
  <c r="AB167" i="83"/>
  <c r="BG166" i="83"/>
  <c r="BZ165" i="83"/>
  <c r="CS164" i="83"/>
  <c r="CE167" i="83"/>
  <c r="W165" i="83"/>
  <c r="AI164" i="83"/>
  <c r="N167" i="83"/>
  <c r="CE164" i="83"/>
  <c r="CG167" i="83"/>
  <c r="M166" i="83"/>
  <c r="AG167" i="83"/>
  <c r="H165" i="83"/>
  <c r="CX167" i="83"/>
  <c r="AT167" i="83"/>
  <c r="AW166" i="83"/>
  <c r="AF165" i="83"/>
  <c r="S164" i="83"/>
  <c r="BF167" i="83"/>
  <c r="BU166" i="83"/>
  <c r="BH165" i="83"/>
  <c r="AQ164" i="83"/>
  <c r="BS167" i="83"/>
  <c r="AC167" i="83"/>
  <c r="AR166" i="83"/>
  <c r="BD165" i="83"/>
  <c r="BS164" i="83"/>
  <c r="D167" i="83"/>
  <c r="BX167" i="83"/>
  <c r="AR167" i="83"/>
  <c r="BT166" i="83"/>
  <c r="CE165" i="83"/>
  <c r="BR164" i="83"/>
  <c r="BN166" i="83"/>
  <c r="CG165" i="83"/>
  <c r="E165" i="83"/>
  <c r="AF164" i="83"/>
  <c r="CY166" i="83"/>
  <c r="AA166" i="83"/>
  <c r="AX165" i="83"/>
  <c r="BI164" i="83"/>
  <c r="U164" i="83"/>
  <c r="CC164" i="83"/>
  <c r="R165" i="83"/>
  <c r="BF165" i="83"/>
  <c r="CT165" i="83"/>
  <c r="AM166" i="83"/>
  <c r="BS166" i="83"/>
  <c r="L167" i="83"/>
  <c r="H164" i="83"/>
  <c r="AN164" i="83"/>
  <c r="BX164" i="83"/>
  <c r="U165" i="83"/>
  <c r="BE165" i="83"/>
  <c r="CK165" i="83"/>
  <c r="AH166" i="83"/>
  <c r="BR166" i="83"/>
  <c r="G167" i="83"/>
  <c r="V164" i="83"/>
  <c r="BZ164" i="83"/>
  <c r="AQ165" i="83"/>
  <c r="CU165" i="83"/>
  <c r="AN166" i="83"/>
  <c r="CJ166" i="83"/>
  <c r="AA167" i="83"/>
  <c r="AV167" i="83"/>
  <c r="BL167" i="83"/>
  <c r="CB167" i="83"/>
  <c r="CR167" i="83"/>
  <c r="AM164" i="83"/>
  <c r="CD164" i="83"/>
  <c r="X165" i="83"/>
  <c r="BP165" i="83"/>
  <c r="L166" i="83"/>
  <c r="BA166" i="83"/>
  <c r="CS166" i="83"/>
  <c r="AH167" i="83"/>
  <c r="BC167" i="83"/>
  <c r="BY167" i="83"/>
  <c r="CT167" i="83"/>
  <c r="BF164" i="83"/>
  <c r="P165" i="83"/>
  <c r="BT165" i="83"/>
  <c r="AC166" i="83"/>
  <c r="CK166" i="83"/>
  <c r="AK167" i="83"/>
  <c r="BM167" i="83"/>
  <c r="CP167" i="83"/>
  <c r="AH164" i="83"/>
  <c r="CL164" i="83"/>
  <c r="AV165" i="83"/>
  <c r="E166" i="83"/>
  <c r="BI166" i="83"/>
  <c r="V167" i="83"/>
  <c r="BA167" i="83"/>
  <c r="CC167" i="83"/>
  <c r="W164" i="83"/>
  <c r="AM165" i="83"/>
  <c r="AZ166" i="83"/>
  <c r="AU167" i="83"/>
  <c r="D164" i="83"/>
  <c r="K164" i="83"/>
  <c r="AB165" i="83"/>
  <c r="AO166" i="83"/>
  <c r="AP167" i="83"/>
  <c r="CU167" i="83"/>
  <c r="L165" i="83"/>
  <c r="AB166" i="83"/>
  <c r="AI167" i="83"/>
  <c r="CM167" i="83"/>
  <c r="AZ165" i="83"/>
  <c r="CB165" i="83"/>
  <c r="AK164" i="83"/>
  <c r="CG164" i="83"/>
  <c r="AD165" i="83"/>
  <c r="BV165" i="83"/>
  <c r="G166" i="83"/>
  <c r="AQ166" i="83"/>
  <c r="CI166" i="83"/>
  <c r="X167" i="83"/>
  <c r="L164" i="83"/>
  <c r="AV164" i="83"/>
  <c r="CN164" i="83"/>
  <c r="Y165" i="83"/>
  <c r="BI165" i="83"/>
  <c r="F166" i="83"/>
  <c r="AP166" i="83"/>
  <c r="BV166" i="83"/>
  <c r="S167" i="83"/>
  <c r="AL164" i="83"/>
  <c r="CX164" i="83"/>
  <c r="AY165" i="83"/>
  <c r="H166" i="83"/>
  <c r="BD166" i="83"/>
  <c r="CR166" i="83"/>
  <c r="AF167" i="83"/>
  <c r="AZ167" i="83"/>
  <c r="BP167" i="83"/>
  <c r="CF167" i="83"/>
  <c r="CV167" i="83"/>
  <c r="G164" i="83"/>
  <c r="AX164" i="83"/>
  <c r="CM164" i="83"/>
  <c r="AJ165" i="83"/>
  <c r="CA165" i="83"/>
  <c r="U166" i="83"/>
  <c r="BM166" i="83"/>
  <c r="I167" i="83"/>
  <c r="AM167" i="83"/>
  <c r="BI167" i="83"/>
  <c r="CD167" i="83"/>
  <c r="CY167" i="83"/>
  <c r="O164" i="83"/>
  <c r="BV164" i="83"/>
  <c r="AE165" i="83"/>
  <c r="CI165" i="83"/>
  <c r="AS166" i="83"/>
  <c r="CW166" i="83"/>
  <c r="AQ167" i="83"/>
  <c r="BU167" i="83"/>
  <c r="CW167" i="83"/>
  <c r="AU164" i="83"/>
  <c r="G165" i="83"/>
  <c r="BK165" i="83"/>
  <c r="T166" i="83"/>
  <c r="BY166" i="83"/>
  <c r="AE167" i="83"/>
  <c r="BG167" i="83"/>
  <c r="CK167" i="83"/>
  <c r="AY164" i="83"/>
  <c r="BL165" i="83"/>
  <c r="CC166" i="83"/>
  <c r="BJ167" i="83"/>
  <c r="AP164" i="83"/>
  <c r="BC165" i="83"/>
  <c r="BQ166" i="83"/>
  <c r="BE167" i="83"/>
  <c r="Z164" i="83"/>
  <c r="AN165" i="83"/>
  <c r="BE166" i="83"/>
  <c r="AW167" i="83"/>
  <c r="D165" i="83"/>
  <c r="BP166" i="83"/>
  <c r="BQ167" i="83"/>
  <c r="Y167" i="83"/>
  <c r="CS167" i="83"/>
  <c r="J164" i="83"/>
  <c r="CF166" i="83"/>
  <c r="BC164" i="83"/>
  <c r="BR167" i="83"/>
  <c r="CF165" i="83"/>
  <c r="J167" i="83"/>
  <c r="CA164" i="83"/>
  <c r="CQ167" i="83"/>
  <c r="AL167" i="83"/>
  <c r="AJ166" i="83"/>
  <c r="T165" i="83"/>
  <c r="D166" i="83"/>
  <c r="AY167" i="83"/>
  <c r="BH166" i="83"/>
  <c r="AR165" i="83"/>
  <c r="AE164" i="83"/>
  <c r="BN167" i="83"/>
  <c r="R167" i="83"/>
  <c r="AG166" i="83"/>
  <c r="AU165" i="83"/>
  <c r="BG164" i="83"/>
  <c r="BT167" i="83"/>
  <c r="AN167" i="83"/>
  <c r="BL166" i="83"/>
  <c r="BO165" i="83"/>
  <c r="BB164" i="83"/>
  <c r="AX166" i="83"/>
  <c r="BY165" i="83"/>
  <c r="CR164" i="83"/>
  <c r="P164" i="83"/>
  <c r="CM166" i="83"/>
  <c r="O166" i="83"/>
  <c r="AP165" i="83"/>
  <c r="BA164" i="83"/>
  <c r="AJ167" i="83"/>
  <c r="M167" i="83"/>
  <c r="CB166" i="83"/>
  <c r="AV166" i="83"/>
  <c r="P166" i="83"/>
  <c r="BW165" i="83"/>
  <c r="AI165" i="83"/>
  <c r="CH164" i="83"/>
  <c r="AT164" i="83"/>
  <c r="O167" i="83"/>
  <c r="CH166" i="83"/>
  <c r="BB166" i="83"/>
  <c r="Z166" i="83"/>
  <c r="CW165" i="83"/>
  <c r="BQ165" i="83"/>
  <c r="AO165" i="83"/>
  <c r="M165" i="83"/>
  <c r="CB164" i="83"/>
  <c r="BD164" i="83"/>
  <c r="AB164" i="83"/>
  <c r="H167" i="83"/>
  <c r="CA166" i="83"/>
  <c r="AU166" i="83"/>
  <c r="W166" i="83"/>
  <c r="CP165" i="83"/>
  <c r="BJ165" i="83"/>
  <c r="AH165" i="83"/>
  <c r="J165" i="83"/>
  <c r="BM164" i="83"/>
  <c r="AG164" i="83"/>
  <c r="CM165" i="83"/>
  <c r="BG165" i="83"/>
  <c r="AA165" i="83"/>
  <c r="CP164" i="83"/>
  <c r="BJ164" i="83"/>
  <c r="AD164" i="83"/>
  <c r="W167" i="83"/>
  <c r="CX166" i="83"/>
  <c r="CD166" i="83"/>
  <c r="BF166" i="83"/>
  <c r="AL166" i="83"/>
  <c r="R166" i="83"/>
  <c r="CO165" i="83"/>
  <c r="BU165" i="83"/>
  <c r="BA165" i="83"/>
  <c r="AC165" i="83"/>
  <c r="I165" i="83"/>
  <c r="CJ164" i="83"/>
  <c r="BL164" i="83"/>
  <c r="AR164" i="83"/>
  <c r="X164" i="83"/>
  <c r="T167" i="83"/>
  <c r="CQ166" i="83"/>
  <c r="BW166" i="83"/>
  <c r="BC166" i="83"/>
  <c r="AE166" i="83"/>
  <c r="K166" i="83"/>
  <c r="CL165" i="83"/>
  <c r="BN165" i="83"/>
  <c r="AT165" i="83"/>
  <c r="Z165" i="83"/>
  <c r="CW164" i="83"/>
  <c r="BY164" i="83"/>
  <c r="AS164" i="83"/>
  <c r="Q164" i="83"/>
  <c r="CO164" i="83"/>
  <c r="BQ164" i="83"/>
  <c r="AW164" i="83"/>
  <c r="AC164" i="83"/>
  <c r="E164" i="83"/>
  <c r="F164" i="83"/>
  <c r="K167" i="83"/>
  <c r="CP166" i="83"/>
  <c r="BZ166" i="83"/>
  <c r="BJ166" i="83"/>
  <c r="AT166" i="83"/>
  <c r="AD166" i="83"/>
  <c r="N166" i="83"/>
  <c r="CS165" i="83"/>
  <c r="CC165" i="83"/>
  <c r="BM165" i="83"/>
  <c r="AW165" i="83"/>
  <c r="AG165" i="83"/>
  <c r="Q165" i="83"/>
  <c r="CV164" i="83"/>
  <c r="CF164" i="83"/>
  <c r="BP164" i="83"/>
  <c r="AZ164" i="83"/>
  <c r="AJ164" i="83"/>
  <c r="T164" i="83"/>
  <c r="P167" i="83"/>
  <c r="CU166" i="83"/>
  <c r="CE166" i="83"/>
  <c r="BO166" i="83"/>
  <c r="AY166" i="83"/>
  <c r="AI166" i="83"/>
  <c r="S166" i="83"/>
  <c r="CX165" i="83"/>
  <c r="CH165" i="83"/>
  <c r="BR165" i="83"/>
  <c r="BB165" i="83"/>
  <c r="AL165" i="83"/>
  <c r="V165" i="83"/>
  <c r="F165" i="83"/>
  <c r="CK164" i="83"/>
  <c r="BU164" i="83"/>
  <c r="BE164" i="83"/>
  <c r="AO164" i="83"/>
  <c r="Y164" i="83"/>
  <c r="I164" i="83"/>
  <c r="P143" i="83"/>
  <c r="AF143" i="83"/>
  <c r="AS142" i="80"/>
  <c r="AO142" i="80"/>
  <c r="I141" i="80"/>
  <c r="AL142" i="80"/>
  <c r="BA142" i="80"/>
  <c r="BO143" i="80"/>
  <c r="BD143" i="80"/>
  <c r="AW142" i="80"/>
  <c r="AJ141" i="84"/>
  <c r="CP140" i="84"/>
  <c r="CW141" i="84"/>
  <c r="AO139" i="84"/>
  <c r="CL141" i="84"/>
  <c r="BC143" i="84"/>
  <c r="CR143" i="84"/>
  <c r="BD143" i="84"/>
  <c r="BO142" i="84"/>
  <c r="G140" i="84"/>
  <c r="BD142" i="84"/>
  <c r="BR139" i="84"/>
  <c r="AV141" i="84"/>
  <c r="X141" i="84"/>
  <c r="AG143" i="84"/>
  <c r="BS140" i="84"/>
  <c r="V143" i="84"/>
  <c r="BH140" i="84"/>
  <c r="AC140" i="84"/>
  <c r="E142" i="84"/>
  <c r="CF143" i="84"/>
  <c r="CS143" i="84"/>
  <c r="AK141" i="84"/>
  <c r="CH143" i="84"/>
  <c r="Z141" i="84"/>
  <c r="Y142" i="84"/>
  <c r="AC140" i="83"/>
  <c r="AT141" i="83"/>
  <c r="CW140" i="83"/>
  <c r="N142" i="84"/>
  <c r="CV141" i="84"/>
  <c r="CJ141" i="84"/>
  <c r="BH141" i="84"/>
  <c r="AW143" i="84"/>
  <c r="S142" i="84"/>
  <c r="CI140" i="84"/>
  <c r="BE139" i="84"/>
  <c r="AL143" i="84"/>
  <c r="H142" i="84"/>
  <c r="BX140" i="84"/>
  <c r="CI143" i="84"/>
  <c r="CO140" i="84"/>
  <c r="AZ139" i="84"/>
  <c r="AN139" i="84"/>
  <c r="AB139" i="84"/>
  <c r="D142" i="84"/>
  <c r="CE142" i="84"/>
  <c r="BA141" i="84"/>
  <c r="W140" i="84"/>
  <c r="CX143" i="84"/>
  <c r="BT142" i="84"/>
  <c r="AP141" i="84"/>
  <c r="CX139" i="84"/>
  <c r="BE142" i="84"/>
  <c r="CX142" i="80"/>
  <c r="BU141" i="80"/>
  <c r="AR140" i="80"/>
  <c r="BH143" i="83"/>
  <c r="BB143" i="84"/>
  <c r="BR143" i="80"/>
  <c r="BV143" i="80"/>
  <c r="BZ143" i="80"/>
  <c r="CU143" i="80"/>
  <c r="BR142" i="80"/>
  <c r="AO141" i="80"/>
  <c r="L140" i="80"/>
  <c r="CJ143" i="80"/>
  <c r="BF141" i="83"/>
  <c r="BW142" i="83"/>
  <c r="AK143" i="83"/>
  <c r="BZ142" i="84"/>
  <c r="R140" i="84"/>
  <c r="BN142" i="84"/>
  <c r="F140" i="84"/>
  <c r="BB142" i="84"/>
  <c r="CN139" i="84"/>
  <c r="Z142" i="84"/>
  <c r="BL139" i="84"/>
  <c r="BM143" i="84"/>
  <c r="CU142" i="84"/>
  <c r="AI142" i="84"/>
  <c r="BQ141" i="84"/>
  <c r="CY140" i="84"/>
  <c r="AM140" i="84"/>
  <c r="BU139" i="84"/>
  <c r="I139" i="84"/>
  <c r="CJ142" i="84"/>
  <c r="X142" i="84"/>
  <c r="BF141" i="84"/>
  <c r="CN140" i="84"/>
  <c r="AB140" i="84"/>
  <c r="F139" i="84"/>
  <c r="CK142" i="84"/>
  <c r="AA141" i="84"/>
  <c r="BK139" i="84"/>
  <c r="X141" i="80"/>
  <c r="L141" i="80"/>
  <c r="P141" i="80"/>
  <c r="T141" i="80"/>
  <c r="AI143" i="80"/>
  <c r="F142" i="80"/>
  <c r="BX140" i="80"/>
  <c r="X143" i="80"/>
  <c r="BE140" i="83"/>
  <c r="CW143" i="83"/>
  <c r="AR143" i="84"/>
  <c r="CD140" i="84"/>
  <c r="AF143" i="84"/>
  <c r="BR140" i="84"/>
  <c r="T143" i="84"/>
  <c r="BF140" i="84"/>
  <c r="CL142" i="84"/>
  <c r="AD140" i="84"/>
  <c r="CC143" i="84"/>
  <c r="Q143" i="84"/>
  <c r="AY142" i="84"/>
  <c r="CG141" i="84"/>
  <c r="U141" i="84"/>
  <c r="BC140" i="84"/>
  <c r="CK139" i="84"/>
  <c r="Y139" i="84"/>
  <c r="BR143" i="84"/>
  <c r="F143" i="84"/>
  <c r="AN142" i="84"/>
  <c r="BV141" i="84"/>
  <c r="J141" i="84"/>
  <c r="AR140" i="84"/>
  <c r="AL139" i="84"/>
  <c r="W143" i="84"/>
  <c r="BG141" i="84"/>
  <c r="CQ139" i="84"/>
  <c r="CE143" i="81"/>
  <c r="BB142" i="81"/>
  <c r="Y141" i="81"/>
  <c r="BX143" i="81"/>
  <c r="AU142" i="81"/>
  <c r="R141" i="81"/>
  <c r="BQ143" i="81"/>
  <c r="AN142" i="81"/>
  <c r="K141" i="81"/>
  <c r="BF143" i="81"/>
  <c r="CU140" i="81"/>
  <c r="AX143" i="80"/>
  <c r="CJ141" i="80"/>
  <c r="BG140" i="80"/>
  <c r="F143" i="80"/>
  <c r="BX141" i="80"/>
  <c r="AU140" i="80"/>
  <c r="J143" i="80"/>
  <c r="CB141" i="80"/>
  <c r="AY140" i="80"/>
  <c r="N143" i="80"/>
  <c r="CF141" i="80"/>
  <c r="BC140" i="80"/>
  <c r="CE143" i="80"/>
  <c r="AY143" i="80"/>
  <c r="S143" i="80"/>
  <c r="CH142" i="80"/>
  <c r="BB142" i="80"/>
  <c r="V142" i="80"/>
  <c r="CK141" i="80"/>
  <c r="BE141" i="80"/>
  <c r="Y141" i="80"/>
  <c r="CN140" i="80"/>
  <c r="BH140" i="80"/>
  <c r="AB140" i="80"/>
  <c r="BT143" i="80"/>
  <c r="AN143" i="80"/>
  <c r="H143" i="80"/>
  <c r="BW142" i="80"/>
  <c r="AQ142" i="80"/>
  <c r="K142" i="80"/>
  <c r="BZ141" i="80"/>
  <c r="AT141" i="80"/>
  <c r="N141" i="80"/>
  <c r="CC140" i="80"/>
  <c r="AW140" i="80"/>
  <c r="Q140" i="80"/>
  <c r="CO143" i="80"/>
  <c r="CE141" i="80"/>
  <c r="C110" i="84"/>
  <c r="CA105" i="84" s="1"/>
  <c r="CU143" i="81"/>
  <c r="BR142" i="81"/>
  <c r="AO141" i="81"/>
  <c r="L140" i="81"/>
  <c r="CN143" i="81"/>
  <c r="BK142" i="81"/>
  <c r="AH141" i="81"/>
  <c r="E140" i="81"/>
  <c r="CG143" i="81"/>
  <c r="BD142" i="81"/>
  <c r="AA141" i="81"/>
  <c r="BL141" i="81"/>
  <c r="CT143" i="80"/>
  <c r="AK142" i="80"/>
  <c r="H141" i="80"/>
  <c r="BB143" i="80"/>
  <c r="Y142" i="80"/>
  <c r="CQ140" i="80"/>
  <c r="BF143" i="80"/>
  <c r="AC142" i="80"/>
  <c r="CU140" i="80"/>
  <c r="BJ143" i="80"/>
  <c r="AG142" i="80"/>
  <c r="CY140" i="80"/>
  <c r="CQ143" i="80"/>
  <c r="BK143" i="80"/>
  <c r="AE143" i="80"/>
  <c r="CT142" i="80"/>
  <c r="BN142" i="80"/>
  <c r="AH142" i="80"/>
  <c r="CW141" i="80"/>
  <c r="BQ141" i="80"/>
  <c r="AK141" i="80"/>
  <c r="E141" i="80"/>
  <c r="BT140" i="80"/>
  <c r="AN140" i="80"/>
  <c r="H140" i="80"/>
  <c r="CF143" i="80"/>
  <c r="AZ143" i="80"/>
  <c r="T143" i="80"/>
  <c r="CI142" i="80"/>
  <c r="BC142" i="80"/>
  <c r="W142" i="80"/>
  <c r="CL141" i="80"/>
  <c r="BF141" i="80"/>
  <c r="Z141" i="80"/>
  <c r="CO140" i="80"/>
  <c r="BI140" i="80"/>
  <c r="AC140" i="80"/>
  <c r="AV142" i="80"/>
  <c r="S143" i="81"/>
  <c r="CK141" i="81"/>
  <c r="BH140" i="81"/>
  <c r="L143" i="81"/>
  <c r="CD141" i="81"/>
  <c r="BA140" i="81"/>
  <c r="E143" i="81"/>
  <c r="BW141" i="81"/>
  <c r="AC142" i="81"/>
  <c r="CM142" i="80"/>
  <c r="BG142" i="80"/>
  <c r="AA142" i="80"/>
  <c r="CP141" i="80"/>
  <c r="BJ141" i="80"/>
  <c r="AD141" i="80"/>
  <c r="CS140" i="80"/>
  <c r="BM140" i="80"/>
  <c r="AG140" i="80"/>
  <c r="M143" i="80"/>
  <c r="BB140" i="80"/>
  <c r="AI143" i="81"/>
  <c r="F142" i="81"/>
  <c r="BX140" i="81"/>
  <c r="AB143" i="81"/>
  <c r="CT141" i="81"/>
  <c r="BQ140" i="81"/>
  <c r="U143" i="81"/>
  <c r="CM141" i="81"/>
  <c r="AT140" i="81"/>
  <c r="CO142" i="81"/>
  <c r="AI140" i="81"/>
  <c r="CW142" i="80"/>
  <c r="BT141" i="80"/>
  <c r="AQ140" i="80"/>
  <c r="CK142" i="80"/>
  <c r="BH141" i="80"/>
  <c r="AE140" i="80"/>
  <c r="AH143" i="80"/>
  <c r="CO142" i="80"/>
  <c r="BL141" i="80"/>
  <c r="AI140" i="80"/>
  <c r="CS142" i="80"/>
  <c r="BP141" i="80"/>
  <c r="AM140" i="80"/>
  <c r="CA143" i="80"/>
  <c r="AU143" i="80"/>
  <c r="O143" i="80"/>
  <c r="CD142" i="80"/>
  <c r="AX142" i="80"/>
  <c r="R142" i="80"/>
  <c r="CG141" i="80"/>
  <c r="BA141" i="80"/>
  <c r="U141" i="80"/>
  <c r="CJ140" i="80"/>
  <c r="BD140" i="80"/>
  <c r="X140" i="80"/>
  <c r="CV143" i="80"/>
  <c r="BP143" i="80"/>
  <c r="AJ143" i="80"/>
  <c r="CY142" i="80"/>
  <c r="BS142" i="80"/>
  <c r="AM142" i="80"/>
  <c r="G142" i="80"/>
  <c r="BV141" i="80"/>
  <c r="AP141" i="80"/>
  <c r="J141" i="80"/>
  <c r="BY140" i="80"/>
  <c r="AS140" i="80"/>
  <c r="M140" i="80"/>
  <c r="BY143" i="80"/>
  <c r="S141" i="80"/>
  <c r="CI142" i="83"/>
  <c r="BU140" i="83"/>
  <c r="Q140" i="83"/>
  <c r="AE142" i="83"/>
  <c r="BQ143" i="83"/>
  <c r="CM141" i="84"/>
  <c r="BI140" i="84"/>
  <c r="AE139" i="84"/>
  <c r="AS143" i="82"/>
  <c r="BP141" i="82"/>
  <c r="BH143" i="84"/>
  <c r="CP142" i="84"/>
  <c r="AD142" i="84"/>
  <c r="BL141" i="84"/>
  <c r="CT140" i="84"/>
  <c r="AH140" i="84"/>
  <c r="BP139" i="84"/>
  <c r="D141" i="84"/>
  <c r="AV143" i="84"/>
  <c r="CD142" i="84"/>
  <c r="R142" i="84"/>
  <c r="AZ141" i="84"/>
  <c r="CH140" i="84"/>
  <c r="V140" i="84"/>
  <c r="BD139" i="84"/>
  <c r="CV143" i="84"/>
  <c r="AJ143" i="84"/>
  <c r="BR142" i="84"/>
  <c r="F142" i="84"/>
  <c r="AN141" i="84"/>
  <c r="BV140" i="84"/>
  <c r="J140" i="84"/>
  <c r="AR139" i="84"/>
  <c r="BT143" i="84"/>
  <c r="H143" i="84"/>
  <c r="AP142" i="84"/>
  <c r="BX141" i="84"/>
  <c r="L141" i="84"/>
  <c r="AT140" i="84"/>
  <c r="CB139" i="84"/>
  <c r="P139" i="84"/>
  <c r="CW143" i="84"/>
  <c r="CG143" i="84"/>
  <c r="BQ143" i="84"/>
  <c r="BA143" i="84"/>
  <c r="AK143" i="84"/>
  <c r="U143" i="84"/>
  <c r="CY142" i="84"/>
  <c r="CI142" i="84"/>
  <c r="BS142" i="84"/>
  <c r="BC142" i="84"/>
  <c r="AM142" i="84"/>
  <c r="W142" i="84"/>
  <c r="G142" i="84"/>
  <c r="CK141" i="84"/>
  <c r="BU141" i="84"/>
  <c r="BE141" i="84"/>
  <c r="AO141" i="84"/>
  <c r="Y141" i="84"/>
  <c r="I141" i="84"/>
  <c r="CM140" i="84"/>
  <c r="BW140" i="84"/>
  <c r="BG140" i="84"/>
  <c r="AQ140" i="84"/>
  <c r="AA140" i="84"/>
  <c r="K140" i="84"/>
  <c r="CO139" i="84"/>
  <c r="BY139" i="84"/>
  <c r="BI139" i="84"/>
  <c r="AS139" i="84"/>
  <c r="AC139" i="84"/>
  <c r="M139" i="84"/>
  <c r="E140" i="84"/>
  <c r="CL143" i="84"/>
  <c r="BV143" i="84"/>
  <c r="BF143" i="84"/>
  <c r="AP143" i="84"/>
  <c r="Z143" i="84"/>
  <c r="J143" i="84"/>
  <c r="CN142" i="84"/>
  <c r="BX142" i="84"/>
  <c r="BH142" i="84"/>
  <c r="AR142" i="84"/>
  <c r="AB142" i="84"/>
  <c r="L142" i="84"/>
  <c r="CP141" i="84"/>
  <c r="BZ141" i="84"/>
  <c r="BJ141" i="84"/>
  <c r="AT141" i="84"/>
  <c r="AD141" i="84"/>
  <c r="N141" i="84"/>
  <c r="CR140" i="84"/>
  <c r="CB140" i="84"/>
  <c r="BL140" i="84"/>
  <c r="AV140" i="84"/>
  <c r="AF140" i="84"/>
  <c r="H140" i="84"/>
  <c r="BV139" i="84"/>
  <c r="AP139" i="84"/>
  <c r="J139" i="84"/>
  <c r="CM143" i="84"/>
  <c r="BG143" i="84"/>
  <c r="AA143" i="84"/>
  <c r="CO142" i="84"/>
  <c r="BI142" i="84"/>
  <c r="AC142" i="84"/>
  <c r="CQ141" i="84"/>
  <c r="BK141" i="84"/>
  <c r="AE141" i="84"/>
  <c r="CS140" i="84"/>
  <c r="BM140" i="84"/>
  <c r="AG140" i="84"/>
  <c r="CU139" i="84"/>
  <c r="BO139" i="84"/>
  <c r="AI139" i="84"/>
  <c r="BA143" i="82"/>
  <c r="BJ143" i="82"/>
  <c r="BC143" i="82"/>
  <c r="BP142" i="82"/>
  <c r="AG142" i="82"/>
  <c r="Z142" i="82"/>
  <c r="BX143" i="84"/>
  <c r="L143" i="84"/>
  <c r="AT142" i="84"/>
  <c r="CB141" i="84"/>
  <c r="P141" i="84"/>
  <c r="AX140" i="84"/>
  <c r="CF139" i="84"/>
  <c r="T139" i="84"/>
  <c r="BL143" i="84"/>
  <c r="CT142" i="84"/>
  <c r="AH142" i="84"/>
  <c r="BP141" i="84"/>
  <c r="CX140" i="84"/>
  <c r="AL140" i="84"/>
  <c r="BT139" i="84"/>
  <c r="H139" i="84"/>
  <c r="AZ143" i="84"/>
  <c r="CH142" i="84"/>
  <c r="V142" i="84"/>
  <c r="BD141" i="84"/>
  <c r="CL140" i="84"/>
  <c r="Z140" i="84"/>
  <c r="BH139" i="84"/>
  <c r="CJ143" i="84"/>
  <c r="X143" i="84"/>
  <c r="BF142" i="84"/>
  <c r="CN141" i="84"/>
  <c r="AB141" i="84"/>
  <c r="BJ140" i="84"/>
  <c r="CR139" i="84"/>
  <c r="AF139" i="84"/>
  <c r="E139" i="84"/>
  <c r="CK143" i="84"/>
  <c r="BU143" i="84"/>
  <c r="BE143" i="84"/>
  <c r="AO143" i="84"/>
  <c r="Y143" i="84"/>
  <c r="I143" i="84"/>
  <c r="CM142" i="84"/>
  <c r="BW142" i="84"/>
  <c r="BG142" i="84"/>
  <c r="AQ142" i="84"/>
  <c r="AA142" i="84"/>
  <c r="K142" i="84"/>
  <c r="CO141" i="84"/>
  <c r="BY141" i="84"/>
  <c r="BI141" i="84"/>
  <c r="AS141" i="84"/>
  <c r="AC141" i="84"/>
  <c r="M141" i="84"/>
  <c r="CQ140" i="84"/>
  <c r="CA140" i="84"/>
  <c r="BK140" i="84"/>
  <c r="AU140" i="84"/>
  <c r="AE140" i="84"/>
  <c r="O140" i="84"/>
  <c r="CS139" i="84"/>
  <c r="CC139" i="84"/>
  <c r="BM139" i="84"/>
  <c r="AW139" i="84"/>
  <c r="AG139" i="84"/>
  <c r="Q139" i="84"/>
  <c r="D139" i="84"/>
  <c r="CP143" i="84"/>
  <c r="BZ143" i="84"/>
  <c r="BJ143" i="84"/>
  <c r="AT143" i="84"/>
  <c r="AD143" i="84"/>
  <c r="N143" i="84"/>
  <c r="CR142" i="84"/>
  <c r="CB142" i="84"/>
  <c r="BL142" i="84"/>
  <c r="AV142" i="84"/>
  <c r="AF142" i="84"/>
  <c r="P142" i="84"/>
  <c r="CT141" i="84"/>
  <c r="CD141" i="84"/>
  <c r="BN141" i="84"/>
  <c r="AX141" i="84"/>
  <c r="AH141" i="84"/>
  <c r="R141" i="84"/>
  <c r="CV140" i="84"/>
  <c r="CF140" i="84"/>
  <c r="BP140" i="84"/>
  <c r="AZ140" i="84"/>
  <c r="AJ140" i="84"/>
  <c r="T140" i="84"/>
  <c r="CH139" i="84"/>
  <c r="BB139" i="84"/>
  <c r="V139" i="84"/>
  <c r="CY143" i="84"/>
  <c r="BS143" i="84"/>
  <c r="AM143" i="84"/>
  <c r="G143" i="84"/>
  <c r="BU142" i="84"/>
  <c r="AO142" i="84"/>
  <c r="I142" i="84"/>
  <c r="BW141" i="84"/>
  <c r="AQ141" i="84"/>
  <c r="K141" i="84"/>
  <c r="BY140" i="84"/>
  <c r="AS140" i="84"/>
  <c r="M140" i="84"/>
  <c r="CA139" i="84"/>
  <c r="AU139" i="84"/>
  <c r="O139" i="84"/>
  <c r="BX142" i="82"/>
  <c r="AA141" i="82"/>
  <c r="CS142" i="82"/>
  <c r="CL142" i="82"/>
  <c r="CN143" i="84"/>
  <c r="AB143" i="84"/>
  <c r="BJ142" i="84"/>
  <c r="CR141" i="84"/>
  <c r="AF141" i="84"/>
  <c r="BN140" i="84"/>
  <c r="CV139" i="84"/>
  <c r="AJ139" i="84"/>
  <c r="CB143" i="84"/>
  <c r="P143" i="84"/>
  <c r="AX142" i="84"/>
  <c r="CF141" i="84"/>
  <c r="T141" i="84"/>
  <c r="BB140" i="84"/>
  <c r="CJ139" i="84"/>
  <c r="X139" i="84"/>
  <c r="BP143" i="84"/>
  <c r="CX142" i="84"/>
  <c r="AL142" i="84"/>
  <c r="BT141" i="84"/>
  <c r="H141" i="84"/>
  <c r="AP140" i="84"/>
  <c r="BX139" i="84"/>
  <c r="L139" i="84"/>
  <c r="AN143" i="84"/>
  <c r="BV142" i="84"/>
  <c r="J142" i="84"/>
  <c r="AR141" i="84"/>
  <c r="BZ140" i="84"/>
  <c r="N140" i="84"/>
  <c r="AV139" i="84"/>
  <c r="E143" i="84"/>
  <c r="CO143" i="84"/>
  <c r="BY143" i="84"/>
  <c r="BI143" i="84"/>
  <c r="AS143" i="84"/>
  <c r="AC143" i="84"/>
  <c r="M143" i="84"/>
  <c r="CQ142" i="84"/>
  <c r="CA142" i="84"/>
  <c r="BK142" i="84"/>
  <c r="AU142" i="84"/>
  <c r="AE142" i="84"/>
  <c r="O142" i="84"/>
  <c r="CS141" i="84"/>
  <c r="CC141" i="84"/>
  <c r="BM141" i="84"/>
  <c r="AW141" i="84"/>
  <c r="AG141" i="84"/>
  <c r="Q141" i="84"/>
  <c r="CU140" i="84"/>
  <c r="CE140" i="84"/>
  <c r="BO140" i="84"/>
  <c r="AY140" i="84"/>
  <c r="AI140" i="84"/>
  <c r="S140" i="84"/>
  <c r="CW139" i="84"/>
  <c r="CG139" i="84"/>
  <c r="BQ139" i="84"/>
  <c r="BA139" i="84"/>
  <c r="AK139" i="84"/>
  <c r="U139" i="84"/>
  <c r="D143" i="84"/>
  <c r="CT143" i="84"/>
  <c r="CD143" i="84"/>
  <c r="BN143" i="84"/>
  <c r="AX143" i="84"/>
  <c r="AH143" i="84"/>
  <c r="R143" i="84"/>
  <c r="CV142" i="84"/>
  <c r="CF142" i="84"/>
  <c r="BP142" i="84"/>
  <c r="AZ142" i="84"/>
  <c r="AJ142" i="84"/>
  <c r="T142" i="84"/>
  <c r="CX141" i="84"/>
  <c r="CH141" i="84"/>
  <c r="BR141" i="84"/>
  <c r="BB141" i="84"/>
  <c r="AL141" i="84"/>
  <c r="V141" i="84"/>
  <c r="F141" i="84"/>
  <c r="CJ140" i="84"/>
  <c r="BT140" i="84"/>
  <c r="BD140" i="84"/>
  <c r="AN140" i="84"/>
  <c r="X140" i="84"/>
  <c r="CL139" i="84"/>
  <c r="BF139" i="84"/>
  <c r="Z139" i="84"/>
  <c r="E141" i="84"/>
  <c r="BW143" i="84"/>
  <c r="AQ143" i="84"/>
  <c r="K143" i="84"/>
  <c r="BY142" i="84"/>
  <c r="AS142" i="84"/>
  <c r="M142" i="84"/>
  <c r="CA141" i="84"/>
  <c r="AU141" i="84"/>
  <c r="O141" i="84"/>
  <c r="CC140" i="84"/>
  <c r="AW140" i="84"/>
  <c r="Q140" i="84"/>
  <c r="CE139" i="84"/>
  <c r="AY139" i="84"/>
  <c r="H63" i="80"/>
  <c r="L63" i="80"/>
  <c r="P63" i="80"/>
  <c r="T63" i="80"/>
  <c r="X63" i="80"/>
  <c r="AB63" i="80"/>
  <c r="AF63" i="80"/>
  <c r="AJ63" i="80"/>
  <c r="AN63" i="80"/>
  <c r="AR63" i="80"/>
  <c r="AV63" i="80"/>
  <c r="AZ63" i="80"/>
  <c r="BD63" i="80"/>
  <c r="BH63" i="80"/>
  <c r="BL63" i="80"/>
  <c r="BP63" i="80"/>
  <c r="BT63" i="80"/>
  <c r="BX63" i="80"/>
  <c r="CB63" i="80"/>
  <c r="CF63" i="80"/>
  <c r="CJ63" i="80"/>
  <c r="CN63" i="80"/>
  <c r="CR63" i="80"/>
  <c r="CV63" i="80"/>
  <c r="E64" i="80"/>
  <c r="I64" i="80"/>
  <c r="M64" i="80"/>
  <c r="Q64" i="80"/>
  <c r="U64" i="80"/>
  <c r="Y64" i="80"/>
  <c r="AC64" i="80"/>
  <c r="AG64" i="80"/>
  <c r="AK64" i="80"/>
  <c r="AO64" i="80"/>
  <c r="AS64" i="80"/>
  <c r="AW64" i="80"/>
  <c r="BA64" i="80"/>
  <c r="BE64" i="80"/>
  <c r="BI64" i="80"/>
  <c r="BM64" i="80"/>
  <c r="BQ64" i="80"/>
  <c r="BU64" i="80"/>
  <c r="BY64" i="80"/>
  <c r="CC64" i="80"/>
  <c r="CG64" i="80"/>
  <c r="CK64" i="80"/>
  <c r="CO64" i="80"/>
  <c r="CS64" i="80"/>
  <c r="CW64" i="80"/>
  <c r="F65" i="80"/>
  <c r="J65" i="80"/>
  <c r="N65" i="80"/>
  <c r="R65" i="80"/>
  <c r="V65" i="80"/>
  <c r="Z65" i="80"/>
  <c r="AD65" i="80"/>
  <c r="AH65" i="80"/>
  <c r="AL65" i="80"/>
  <c r="AP65" i="80"/>
  <c r="AT65" i="80"/>
  <c r="AX65" i="80"/>
  <c r="BB65" i="80"/>
  <c r="BF65" i="80"/>
  <c r="BJ65" i="80"/>
  <c r="BN65" i="80"/>
  <c r="BR65" i="80"/>
  <c r="BV65" i="80"/>
  <c r="BZ65" i="80"/>
  <c r="CD65" i="80"/>
  <c r="CH65" i="80"/>
  <c r="CL65" i="80"/>
  <c r="CP65" i="80"/>
  <c r="CT65" i="80"/>
  <c r="CX65" i="80"/>
  <c r="G66" i="80"/>
  <c r="K66" i="80"/>
  <c r="O66" i="80"/>
  <c r="S66" i="80"/>
  <c r="W66" i="80"/>
  <c r="AA66" i="80"/>
  <c r="AE66" i="80"/>
  <c r="AI66" i="80"/>
  <c r="AM66" i="80"/>
  <c r="AQ66" i="80"/>
  <c r="AU66" i="80"/>
  <c r="AY66" i="80"/>
  <c r="BC66" i="80"/>
  <c r="BG66" i="80"/>
  <c r="BK66" i="80"/>
  <c r="BO66" i="80"/>
  <c r="BS66" i="80"/>
  <c r="BW66" i="80"/>
  <c r="CA66" i="80"/>
  <c r="CE66" i="80"/>
  <c r="CI66" i="80"/>
  <c r="CM66" i="80"/>
  <c r="CQ66" i="80"/>
  <c r="CU66" i="80"/>
  <c r="CY66" i="80"/>
  <c r="D65" i="80"/>
  <c r="E63" i="80"/>
  <c r="I63" i="80"/>
  <c r="M63" i="80"/>
  <c r="Q63" i="80"/>
  <c r="U63" i="80"/>
  <c r="Y63" i="80"/>
  <c r="AC63" i="80"/>
  <c r="AG63" i="80"/>
  <c r="AK63" i="80"/>
  <c r="AO63" i="80"/>
  <c r="AS63" i="80"/>
  <c r="AW63" i="80"/>
  <c r="BA63" i="80"/>
  <c r="BE63" i="80"/>
  <c r="BI63" i="80"/>
  <c r="BM63" i="80"/>
  <c r="BQ63" i="80"/>
  <c r="BU63" i="80"/>
  <c r="BY63" i="80"/>
  <c r="CC63" i="80"/>
  <c r="CG63" i="80"/>
  <c r="CK63" i="80"/>
  <c r="CO63" i="80"/>
  <c r="CS63" i="80"/>
  <c r="CW63" i="80"/>
  <c r="F64" i="80"/>
  <c r="J64" i="80"/>
  <c r="N64" i="80"/>
  <c r="R64" i="80"/>
  <c r="V64" i="80"/>
  <c r="Z64" i="80"/>
  <c r="AD64" i="80"/>
  <c r="AH64" i="80"/>
  <c r="AL64" i="80"/>
  <c r="AP64" i="80"/>
  <c r="AT64" i="80"/>
  <c r="AX64" i="80"/>
  <c r="BB64" i="80"/>
  <c r="BF64" i="80"/>
  <c r="BJ64" i="80"/>
  <c r="BN64" i="80"/>
  <c r="BR64" i="80"/>
  <c r="BV64" i="80"/>
  <c r="BZ64" i="80"/>
  <c r="CD64" i="80"/>
  <c r="CH64" i="80"/>
  <c r="CL64" i="80"/>
  <c r="CP64" i="80"/>
  <c r="CT64" i="80"/>
  <c r="CX64" i="80"/>
  <c r="G65" i="80"/>
  <c r="K65" i="80"/>
  <c r="O65" i="80"/>
  <c r="S65" i="80"/>
  <c r="W65" i="80"/>
  <c r="AA65" i="80"/>
  <c r="AE65" i="80"/>
  <c r="AI65" i="80"/>
  <c r="AM65" i="80"/>
  <c r="AQ65" i="80"/>
  <c r="AU65" i="80"/>
  <c r="AY65" i="80"/>
  <c r="BC65" i="80"/>
  <c r="BG65" i="80"/>
  <c r="BK65" i="80"/>
  <c r="BO65" i="80"/>
  <c r="BS65" i="80"/>
  <c r="BW65" i="80"/>
  <c r="CA65" i="80"/>
  <c r="CE65" i="80"/>
  <c r="CI65" i="80"/>
  <c r="CM65" i="80"/>
  <c r="CQ65" i="80"/>
  <c r="CU65" i="80"/>
  <c r="CY65" i="80"/>
  <c r="H66" i="80"/>
  <c r="L66" i="80"/>
  <c r="P66" i="80"/>
  <c r="T66" i="80"/>
  <c r="X66" i="80"/>
  <c r="AB66" i="80"/>
  <c r="AF66" i="80"/>
  <c r="AJ66" i="80"/>
  <c r="AN66" i="80"/>
  <c r="AR66" i="80"/>
  <c r="AV66" i="80"/>
  <c r="AZ66" i="80"/>
  <c r="BD66" i="80"/>
  <c r="BH66" i="80"/>
  <c r="BL66" i="80"/>
  <c r="BP66" i="80"/>
  <c r="BT66" i="80"/>
  <c r="BX66" i="80"/>
  <c r="CB66" i="80"/>
  <c r="CF66" i="80"/>
  <c r="CJ66" i="80"/>
  <c r="CN66" i="80"/>
  <c r="CR66" i="80"/>
  <c r="CV66" i="80"/>
  <c r="D66" i="80"/>
  <c r="K63" i="80"/>
  <c r="S63" i="80"/>
  <c r="AA63" i="80"/>
  <c r="AI63" i="80"/>
  <c r="AQ63" i="80"/>
  <c r="AY63" i="80"/>
  <c r="BG63" i="80"/>
  <c r="BO63" i="80"/>
  <c r="BW63" i="80"/>
  <c r="CE63" i="80"/>
  <c r="CM63" i="80"/>
  <c r="CU63" i="80"/>
  <c r="H64" i="80"/>
  <c r="P64" i="80"/>
  <c r="X64" i="80"/>
  <c r="AF64" i="80"/>
  <c r="AN64" i="80"/>
  <c r="AV64" i="80"/>
  <c r="BD64" i="80"/>
  <c r="BL64" i="80"/>
  <c r="BT64" i="80"/>
  <c r="CB64" i="80"/>
  <c r="CJ64" i="80"/>
  <c r="CR64" i="80"/>
  <c r="E65" i="80"/>
  <c r="M65" i="80"/>
  <c r="U65" i="80"/>
  <c r="AC65" i="80"/>
  <c r="AK65" i="80"/>
  <c r="AS65" i="80"/>
  <c r="BA65" i="80"/>
  <c r="BI65" i="80"/>
  <c r="BQ65" i="80"/>
  <c r="BY65" i="80"/>
  <c r="CG65" i="80"/>
  <c r="CO65" i="80"/>
  <c r="CW65" i="80"/>
  <c r="J66" i="80"/>
  <c r="R66" i="80"/>
  <c r="Z66" i="80"/>
  <c r="AH66" i="80"/>
  <c r="AP66" i="80"/>
  <c r="AX66" i="80"/>
  <c r="BF66" i="80"/>
  <c r="BN66" i="80"/>
  <c r="BV66" i="80"/>
  <c r="CD66" i="80"/>
  <c r="CL66" i="80"/>
  <c r="CT66" i="80"/>
  <c r="D64" i="80"/>
  <c r="CC66" i="80"/>
  <c r="G63" i="80"/>
  <c r="W63" i="80"/>
  <c r="AM63" i="80"/>
  <c r="BC63" i="80"/>
  <c r="BS63" i="80"/>
  <c r="CI63" i="80"/>
  <c r="CY63" i="80"/>
  <c r="T64" i="80"/>
  <c r="AJ64" i="80"/>
  <c r="AZ64" i="80"/>
  <c r="BP64" i="80"/>
  <c r="CF64" i="80"/>
  <c r="CV64" i="80"/>
  <c r="Q65" i="80"/>
  <c r="AG65" i="80"/>
  <c r="AW65" i="80"/>
  <c r="BM65" i="80"/>
  <c r="CC65" i="80"/>
  <c r="CS65" i="80"/>
  <c r="N66" i="80"/>
  <c r="AD66" i="80"/>
  <c r="AT66" i="80"/>
  <c r="BJ66" i="80"/>
  <c r="BZ66" i="80"/>
  <c r="CP66" i="80"/>
  <c r="F63" i="80"/>
  <c r="V63" i="80"/>
  <c r="AL63" i="80"/>
  <c r="BB63" i="80"/>
  <c r="BR63" i="80"/>
  <c r="CH63" i="80"/>
  <c r="CX63" i="80"/>
  <c r="S64" i="80"/>
  <c r="AI64" i="80"/>
  <c r="AY64" i="80"/>
  <c r="BO64" i="80"/>
  <c r="CE64" i="80"/>
  <c r="CU64" i="80"/>
  <c r="P65" i="80"/>
  <c r="AF65" i="80"/>
  <c r="AV65" i="80"/>
  <c r="BL65" i="80"/>
  <c r="CB65" i="80"/>
  <c r="CR65" i="80"/>
  <c r="M66" i="80"/>
  <c r="AC66" i="80"/>
  <c r="AS66" i="80"/>
  <c r="BI66" i="80"/>
  <c r="BY66" i="80"/>
  <c r="CO66" i="80"/>
  <c r="J63" i="80"/>
  <c r="R63" i="80"/>
  <c r="Z63" i="80"/>
  <c r="AH63" i="80"/>
  <c r="AP63" i="80"/>
  <c r="AX63" i="80"/>
  <c r="BF63" i="80"/>
  <c r="BN63" i="80"/>
  <c r="BV63" i="80"/>
  <c r="CD63" i="80"/>
  <c r="CL63" i="80"/>
  <c r="CT63" i="80"/>
  <c r="G64" i="80"/>
  <c r="O64" i="80"/>
  <c r="W64" i="80"/>
  <c r="AE64" i="80"/>
  <c r="AM64" i="80"/>
  <c r="AU64" i="80"/>
  <c r="BC64" i="80"/>
  <c r="BK64" i="80"/>
  <c r="BS64" i="80"/>
  <c r="CA64" i="80"/>
  <c r="CI64" i="80"/>
  <c r="CQ64" i="80"/>
  <c r="CY64" i="80"/>
  <c r="L65" i="80"/>
  <c r="T65" i="80"/>
  <c r="AB65" i="80"/>
  <c r="AJ65" i="80"/>
  <c r="AR65" i="80"/>
  <c r="AZ65" i="80"/>
  <c r="BH65" i="80"/>
  <c r="BP65" i="80"/>
  <c r="BX65" i="80"/>
  <c r="CF65" i="80"/>
  <c r="CN65" i="80"/>
  <c r="CV65" i="80"/>
  <c r="I66" i="80"/>
  <c r="Q66" i="80"/>
  <c r="Y66" i="80"/>
  <c r="AG66" i="80"/>
  <c r="AO66" i="80"/>
  <c r="AW66" i="80"/>
  <c r="BE66" i="80"/>
  <c r="BM66" i="80"/>
  <c r="BU66" i="80"/>
  <c r="CK66" i="80"/>
  <c r="CS66" i="80"/>
  <c r="D63" i="80"/>
  <c r="O63" i="80"/>
  <c r="AE63" i="80"/>
  <c r="AU63" i="80"/>
  <c r="BK63" i="80"/>
  <c r="CA63" i="80"/>
  <c r="CQ63" i="80"/>
  <c r="L64" i="80"/>
  <c r="AB64" i="80"/>
  <c r="AR64" i="80"/>
  <c r="BH64" i="80"/>
  <c r="BX64" i="80"/>
  <c r="CN64" i="80"/>
  <c r="I65" i="80"/>
  <c r="Y65" i="80"/>
  <c r="AO65" i="80"/>
  <c r="BE65" i="80"/>
  <c r="BU65" i="80"/>
  <c r="CK65" i="80"/>
  <c r="F66" i="80"/>
  <c r="V66" i="80"/>
  <c r="AL66" i="80"/>
  <c r="BB66" i="80"/>
  <c r="BR66" i="80"/>
  <c r="CH66" i="80"/>
  <c r="CX66" i="80"/>
  <c r="N63" i="80"/>
  <c r="AD63" i="80"/>
  <c r="AT63" i="80"/>
  <c r="BJ63" i="80"/>
  <c r="BZ63" i="80"/>
  <c r="CP63" i="80"/>
  <c r="K64" i="80"/>
  <c r="AA64" i="80"/>
  <c r="AQ64" i="80"/>
  <c r="BG64" i="80"/>
  <c r="BW64" i="80"/>
  <c r="CM64" i="80"/>
  <c r="H65" i="80"/>
  <c r="X65" i="80"/>
  <c r="AN65" i="80"/>
  <c r="BD65" i="80"/>
  <c r="BT65" i="80"/>
  <c r="CJ65" i="80"/>
  <c r="E66" i="80"/>
  <c r="U66" i="80"/>
  <c r="AK66" i="80"/>
  <c r="BA66" i="80"/>
  <c r="BQ66" i="80"/>
  <c r="CG66" i="80"/>
  <c r="CW66" i="80"/>
  <c r="F163" i="84"/>
  <c r="J163" i="84"/>
  <c r="N163" i="84"/>
  <c r="R163" i="84"/>
  <c r="V163" i="84"/>
  <c r="Z163" i="84"/>
  <c r="AD163" i="84"/>
  <c r="AH163" i="84"/>
  <c r="AL163" i="84"/>
  <c r="AP163" i="84"/>
  <c r="AT163" i="84"/>
  <c r="AX163" i="84"/>
  <c r="BB163" i="84"/>
  <c r="BF163" i="84"/>
  <c r="BJ163" i="84"/>
  <c r="BN163" i="84"/>
  <c r="BR163" i="84"/>
  <c r="BV163" i="84"/>
  <c r="BZ163" i="84"/>
  <c r="CD163" i="84"/>
  <c r="CH163" i="84"/>
  <c r="CL163" i="84"/>
  <c r="CP163" i="84"/>
  <c r="CT163" i="84"/>
  <c r="CX163" i="84"/>
  <c r="G164" i="84"/>
  <c r="K164" i="84"/>
  <c r="O164" i="84"/>
  <c r="S164" i="84"/>
  <c r="W164" i="84"/>
  <c r="AA164" i="84"/>
  <c r="AE164" i="84"/>
  <c r="AI164" i="84"/>
  <c r="AM164" i="84"/>
  <c r="AQ164" i="84"/>
  <c r="AU164" i="84"/>
  <c r="AY164" i="84"/>
  <c r="BC164" i="84"/>
  <c r="BG164" i="84"/>
  <c r="BK164" i="84"/>
  <c r="BO164" i="84"/>
  <c r="BS164" i="84"/>
  <c r="BW164" i="84"/>
  <c r="CA164" i="84"/>
  <c r="CE164" i="84"/>
  <c r="CI164" i="84"/>
  <c r="CM164" i="84"/>
  <c r="CQ164" i="84"/>
  <c r="CU164" i="84"/>
  <c r="CY164" i="84"/>
  <c r="I165" i="84"/>
  <c r="M165" i="84"/>
  <c r="Q165" i="84"/>
  <c r="U165" i="84"/>
  <c r="Y165" i="84"/>
  <c r="AC165" i="84"/>
  <c r="AG165" i="84"/>
  <c r="AK165" i="84"/>
  <c r="AO165" i="84"/>
  <c r="AS165" i="84"/>
  <c r="AW165" i="84"/>
  <c r="BA165" i="84"/>
  <c r="BE165" i="84"/>
  <c r="BI165" i="84"/>
  <c r="BM165" i="84"/>
  <c r="BQ165" i="84"/>
  <c r="BU165" i="84"/>
  <c r="BY165" i="84"/>
  <c r="CC165" i="84"/>
  <c r="CG165" i="84"/>
  <c r="CK165" i="84"/>
  <c r="CO165" i="84"/>
  <c r="CS165" i="84"/>
  <c r="CW165" i="84"/>
  <c r="G166" i="84"/>
  <c r="K166" i="84"/>
  <c r="O166" i="84"/>
  <c r="S166" i="84"/>
  <c r="W166" i="84"/>
  <c r="AA166" i="84"/>
  <c r="AE166" i="84"/>
  <c r="AI166" i="84"/>
  <c r="AM166" i="84"/>
  <c r="AQ166" i="84"/>
  <c r="AU166" i="84"/>
  <c r="AY166" i="84"/>
  <c r="BC166" i="84"/>
  <c r="BG166" i="84"/>
  <c r="BK166" i="84"/>
  <c r="BO166" i="84"/>
  <c r="BS166" i="84"/>
  <c r="BW166" i="84"/>
  <c r="CA166" i="84"/>
  <c r="CE166" i="84"/>
  <c r="CI166" i="84"/>
  <c r="CM166" i="84"/>
  <c r="CQ166" i="84"/>
  <c r="CU166" i="84"/>
  <c r="CY166" i="84"/>
  <c r="H167" i="84"/>
  <c r="L167" i="84"/>
  <c r="P167" i="84"/>
  <c r="T167" i="84"/>
  <c r="X167" i="84"/>
  <c r="AB167" i="84"/>
  <c r="AF167" i="84"/>
  <c r="AJ167" i="84"/>
  <c r="AN167" i="84"/>
  <c r="AR167" i="84"/>
  <c r="AV167" i="84"/>
  <c r="AZ167" i="84"/>
  <c r="BD167" i="84"/>
  <c r="BH167" i="84"/>
  <c r="BL167" i="84"/>
  <c r="BP167" i="84"/>
  <c r="BT167" i="84"/>
  <c r="BX167" i="84"/>
  <c r="CB167" i="84"/>
  <c r="CF167" i="84"/>
  <c r="CJ167" i="84"/>
  <c r="CN167" i="84"/>
  <c r="CR167" i="84"/>
  <c r="CV167" i="84"/>
  <c r="D163" i="84"/>
  <c r="D167" i="84"/>
  <c r="E163" i="84"/>
  <c r="I163" i="84"/>
  <c r="M163" i="84"/>
  <c r="Q163" i="84"/>
  <c r="U163" i="84"/>
  <c r="Y163" i="84"/>
  <c r="AC163" i="84"/>
  <c r="AG163" i="84"/>
  <c r="AK163" i="84"/>
  <c r="AO163" i="84"/>
  <c r="AS163" i="84"/>
  <c r="AW163" i="84"/>
  <c r="BA163" i="84"/>
  <c r="BE163" i="84"/>
  <c r="BI163" i="84"/>
  <c r="BM163" i="84"/>
  <c r="BQ163" i="84"/>
  <c r="BU163" i="84"/>
  <c r="BY163" i="84"/>
  <c r="CC163" i="84"/>
  <c r="CG163" i="84"/>
  <c r="CK163" i="84"/>
  <c r="CO163" i="84"/>
  <c r="CS163" i="84"/>
  <c r="CW163" i="84"/>
  <c r="F164" i="84"/>
  <c r="J164" i="84"/>
  <c r="N164" i="84"/>
  <c r="R164" i="84"/>
  <c r="V164" i="84"/>
  <c r="Z164" i="84"/>
  <c r="AD164" i="84"/>
  <c r="AH164" i="84"/>
  <c r="AL164" i="84"/>
  <c r="AP164" i="84"/>
  <c r="AT164" i="84"/>
  <c r="AX164" i="84"/>
  <c r="BB164" i="84"/>
  <c r="BF164" i="84"/>
  <c r="BJ164" i="84"/>
  <c r="BN164" i="84"/>
  <c r="BR164" i="84"/>
  <c r="BV164" i="84"/>
  <c r="BZ164" i="84"/>
  <c r="CD164" i="84"/>
  <c r="CH164" i="84"/>
  <c r="CL164" i="84"/>
  <c r="CP164" i="84"/>
  <c r="CT164" i="84"/>
  <c r="CX164" i="84"/>
  <c r="H165" i="84"/>
  <c r="L165" i="84"/>
  <c r="P165" i="84"/>
  <c r="T165" i="84"/>
  <c r="X165" i="84"/>
  <c r="AB165" i="84"/>
  <c r="AF165" i="84"/>
  <c r="AJ165" i="84"/>
  <c r="AN165" i="84"/>
  <c r="AR165" i="84"/>
  <c r="AV165" i="84"/>
  <c r="AZ165" i="84"/>
  <c r="BD165" i="84"/>
  <c r="BH165" i="84"/>
  <c r="BL165" i="84"/>
  <c r="BP165" i="84"/>
  <c r="BT165" i="84"/>
  <c r="BX165" i="84"/>
  <c r="CB165" i="84"/>
  <c r="CF165" i="84"/>
  <c r="CJ165" i="84"/>
  <c r="CN165" i="84"/>
  <c r="CR165" i="84"/>
  <c r="CV165" i="84"/>
  <c r="F166" i="84"/>
  <c r="J166" i="84"/>
  <c r="N166" i="84"/>
  <c r="R166" i="84"/>
  <c r="V166" i="84"/>
  <c r="Z166" i="84"/>
  <c r="AD166" i="84"/>
  <c r="AH166" i="84"/>
  <c r="AL166" i="84"/>
  <c r="AP166" i="84"/>
  <c r="AT166" i="84"/>
  <c r="AX166" i="84"/>
  <c r="BB166" i="84"/>
  <c r="BF166" i="84"/>
  <c r="BJ166" i="84"/>
  <c r="BN166" i="84"/>
  <c r="BR166" i="84"/>
  <c r="BV166" i="84"/>
  <c r="BZ166" i="84"/>
  <c r="CD166" i="84"/>
  <c r="CH166" i="84"/>
  <c r="CL166" i="84"/>
  <c r="CP166" i="84"/>
  <c r="CT166" i="84"/>
  <c r="CX166" i="84"/>
  <c r="G167" i="84"/>
  <c r="K167" i="84"/>
  <c r="O167" i="84"/>
  <c r="S167" i="84"/>
  <c r="W167" i="84"/>
  <c r="AA167" i="84"/>
  <c r="AE167" i="84"/>
  <c r="AI167" i="84"/>
  <c r="AM167" i="84"/>
  <c r="AQ167" i="84"/>
  <c r="AU167" i="84"/>
  <c r="AY167" i="84"/>
  <c r="BC167" i="84"/>
  <c r="BG167" i="84"/>
  <c r="BK167" i="84"/>
  <c r="BO167" i="84"/>
  <c r="BS167" i="84"/>
  <c r="BW167" i="84"/>
  <c r="CA167" i="84"/>
  <c r="CE167" i="84"/>
  <c r="CI167" i="84"/>
  <c r="CM167" i="84"/>
  <c r="CQ167" i="84"/>
  <c r="CU167" i="84"/>
  <c r="CY167" i="84"/>
  <c r="D166" i="84"/>
  <c r="E166" i="84"/>
  <c r="K163" i="84"/>
  <c r="S163" i="84"/>
  <c r="AA163" i="84"/>
  <c r="AI163" i="84"/>
  <c r="AQ163" i="84"/>
  <c r="AY163" i="84"/>
  <c r="BG163" i="84"/>
  <c r="BO163" i="84"/>
  <c r="BW163" i="84"/>
  <c r="CE163" i="84"/>
  <c r="CM163" i="84"/>
  <c r="CU163" i="84"/>
  <c r="H164" i="84"/>
  <c r="P164" i="84"/>
  <c r="X164" i="84"/>
  <c r="AF164" i="84"/>
  <c r="AN164" i="84"/>
  <c r="AV164" i="84"/>
  <c r="BD164" i="84"/>
  <c r="BL164" i="84"/>
  <c r="BT164" i="84"/>
  <c r="CB164" i="84"/>
  <c r="CJ164" i="84"/>
  <c r="CR164" i="84"/>
  <c r="F165" i="84"/>
  <c r="N165" i="84"/>
  <c r="V165" i="84"/>
  <c r="AD165" i="84"/>
  <c r="AL165" i="84"/>
  <c r="AT165" i="84"/>
  <c r="BB165" i="84"/>
  <c r="BJ165" i="84"/>
  <c r="BR165" i="84"/>
  <c r="BZ165" i="84"/>
  <c r="CH165" i="84"/>
  <c r="CP165" i="84"/>
  <c r="CX165" i="84"/>
  <c r="L166" i="84"/>
  <c r="T166" i="84"/>
  <c r="AB166" i="84"/>
  <c r="AJ166" i="84"/>
  <c r="AR166" i="84"/>
  <c r="AZ166" i="84"/>
  <c r="BH166" i="84"/>
  <c r="BP166" i="84"/>
  <c r="BX166" i="84"/>
  <c r="CF166" i="84"/>
  <c r="CN166" i="84"/>
  <c r="CV166" i="84"/>
  <c r="I167" i="84"/>
  <c r="Q167" i="84"/>
  <c r="Y167" i="84"/>
  <c r="AG167" i="84"/>
  <c r="AO167" i="84"/>
  <c r="AW167" i="84"/>
  <c r="BE167" i="84"/>
  <c r="BM167" i="84"/>
  <c r="BU167" i="84"/>
  <c r="CC167" i="84"/>
  <c r="CK167" i="84"/>
  <c r="CS167" i="84"/>
  <c r="D164" i="84"/>
  <c r="G163" i="84"/>
  <c r="P163" i="84"/>
  <c r="AB163" i="84"/>
  <c r="AM163" i="84"/>
  <c r="AV163" i="84"/>
  <c r="BH163" i="84"/>
  <c r="BS163" i="84"/>
  <c r="CB163" i="84"/>
  <c r="CN163" i="84"/>
  <c r="CY163" i="84"/>
  <c r="M164" i="84"/>
  <c r="Y164" i="84"/>
  <c r="AJ164" i="84"/>
  <c r="AS164" i="84"/>
  <c r="BE164" i="84"/>
  <c r="BP164" i="84"/>
  <c r="BY164" i="84"/>
  <c r="CK164" i="84"/>
  <c r="CV164" i="84"/>
  <c r="K165" i="84"/>
  <c r="W165" i="84"/>
  <c r="AH165" i="84"/>
  <c r="AQ165" i="84"/>
  <c r="BC165" i="84"/>
  <c r="BN165" i="84"/>
  <c r="BW165" i="84"/>
  <c r="CI165" i="84"/>
  <c r="CT165" i="84"/>
  <c r="I166" i="84"/>
  <c r="U166" i="84"/>
  <c r="AF166" i="84"/>
  <c r="AO166" i="84"/>
  <c r="BA166" i="84"/>
  <c r="BL166" i="84"/>
  <c r="BU166" i="84"/>
  <c r="CG166" i="84"/>
  <c r="CR166" i="84"/>
  <c r="F167" i="84"/>
  <c r="R167" i="84"/>
  <c r="AC167" i="84"/>
  <c r="AL167" i="84"/>
  <c r="AX167" i="84"/>
  <c r="BI167" i="84"/>
  <c r="BR167" i="84"/>
  <c r="CD167" i="84"/>
  <c r="CO167" i="84"/>
  <c r="CX167" i="84"/>
  <c r="O163" i="84"/>
  <c r="AE163" i="84"/>
  <c r="AR163" i="84"/>
  <c r="BD163" i="84"/>
  <c r="BT163" i="84"/>
  <c r="CI163" i="84"/>
  <c r="CV163" i="84"/>
  <c r="Q164" i="84"/>
  <c r="AC164" i="84"/>
  <c r="AR164" i="84"/>
  <c r="BH164" i="84"/>
  <c r="BU164" i="84"/>
  <c r="CG164" i="84"/>
  <c r="CW164" i="84"/>
  <c r="R165" i="84"/>
  <c r="AE165" i="84"/>
  <c r="AU165" i="84"/>
  <c r="BG165" i="84"/>
  <c r="BV165" i="84"/>
  <c r="CL165" i="84"/>
  <c r="CY165" i="84"/>
  <c r="Q166" i="84"/>
  <c r="AG166" i="84"/>
  <c r="AV166" i="84"/>
  <c r="BI166" i="84"/>
  <c r="BY166" i="84"/>
  <c r="CK166" i="84"/>
  <c r="E167" i="84"/>
  <c r="U167" i="84"/>
  <c r="AH167" i="84"/>
  <c r="AT167" i="84"/>
  <c r="BJ167" i="84"/>
  <c r="BY167" i="84"/>
  <c r="CL167" i="84"/>
  <c r="D165" i="84"/>
  <c r="E165" i="84"/>
  <c r="T163" i="84"/>
  <c r="AF163" i="84"/>
  <c r="AU163" i="84"/>
  <c r="BK163" i="84"/>
  <c r="BX163" i="84"/>
  <c r="CJ163" i="84"/>
  <c r="E164" i="84"/>
  <c r="T164" i="84"/>
  <c r="AG164" i="84"/>
  <c r="AW164" i="84"/>
  <c r="BI164" i="84"/>
  <c r="BX164" i="84"/>
  <c r="CN164" i="84"/>
  <c r="G165" i="84"/>
  <c r="S165" i="84"/>
  <c r="AI165" i="84"/>
  <c r="AX165" i="84"/>
  <c r="BK165" i="84"/>
  <c r="CA165" i="84"/>
  <c r="CM165" i="84"/>
  <c r="H166" i="84"/>
  <c r="X166" i="84"/>
  <c r="AK166" i="84"/>
  <c r="AW166" i="84"/>
  <c r="BM166" i="84"/>
  <c r="CB166" i="84"/>
  <c r="CO166" i="84"/>
  <c r="J167" i="84"/>
  <c r="V167" i="84"/>
  <c r="AK167" i="84"/>
  <c r="BA167" i="84"/>
  <c r="BN167" i="84"/>
  <c r="BZ167" i="84"/>
  <c r="CP167" i="84"/>
  <c r="W163" i="84"/>
  <c r="AZ163" i="84"/>
  <c r="CA163" i="84"/>
  <c r="I164" i="84"/>
  <c r="AK164" i="84"/>
  <c r="BM164" i="84"/>
  <c r="CO164" i="84"/>
  <c r="Z165" i="84"/>
  <c r="AY165" i="84"/>
  <c r="CD165" i="84"/>
  <c r="M166" i="84"/>
  <c r="AN166" i="84"/>
  <c r="BQ166" i="84"/>
  <c r="CS166" i="84"/>
  <c r="Z167" i="84"/>
  <c r="BB167" i="84"/>
  <c r="CG167" i="84"/>
  <c r="L163" i="84"/>
  <c r="AN163" i="84"/>
  <c r="BP163" i="84"/>
  <c r="CR163" i="84"/>
  <c r="AB164" i="84"/>
  <c r="BA164" i="84"/>
  <c r="O165" i="84"/>
  <c r="AP165" i="84"/>
  <c r="BS165" i="84"/>
  <c r="CU165" i="84"/>
  <c r="AC166" i="84"/>
  <c r="BE166" i="84"/>
  <c r="CJ166" i="84"/>
  <c r="N167" i="84"/>
  <c r="AS167" i="84"/>
  <c r="BV167" i="84"/>
  <c r="CW167" i="84"/>
  <c r="X163" i="84"/>
  <c r="BC163" i="84"/>
  <c r="CF163" i="84"/>
  <c r="L164" i="84"/>
  <c r="AO164" i="84"/>
  <c r="BQ164" i="84"/>
  <c r="CS164" i="84"/>
  <c r="AA165" i="84"/>
  <c r="BF165" i="84"/>
  <c r="CE165" i="84"/>
  <c r="P166" i="84"/>
  <c r="AS166" i="84"/>
  <c r="BT166" i="84"/>
  <c r="CW166" i="84"/>
  <c r="AD167" i="84"/>
  <c r="BF167" i="84"/>
  <c r="CH167" i="84"/>
  <c r="CF164" i="84"/>
  <c r="BL163" i="84"/>
  <c r="CC164" i="84"/>
  <c r="CQ165" i="84"/>
  <c r="M167" i="84"/>
  <c r="BD166" i="84"/>
  <c r="CQ163" i="84"/>
  <c r="Y166" i="84"/>
  <c r="AJ163" i="84"/>
  <c r="AZ164" i="84"/>
  <c r="BO165" i="84"/>
  <c r="CC166" i="84"/>
  <c r="CT167" i="84"/>
  <c r="H163" i="84"/>
  <c r="U164" i="84"/>
  <c r="AM165" i="84"/>
  <c r="BQ167" i="84"/>
  <c r="J165" i="84"/>
  <c r="AP167" i="84"/>
  <c r="E63" i="84"/>
  <c r="E65" i="84"/>
  <c r="D62" i="84"/>
  <c r="D66" i="84"/>
  <c r="J62" i="84"/>
  <c r="N62" i="84"/>
  <c r="R62" i="84"/>
  <c r="V62" i="84"/>
  <c r="Z62" i="84"/>
  <c r="AD62" i="84"/>
  <c r="AH62" i="84"/>
  <c r="AL62" i="84"/>
  <c r="AP62" i="84"/>
  <c r="AT62" i="84"/>
  <c r="AX62" i="84"/>
  <c r="BB62" i="84"/>
  <c r="BF62" i="84"/>
  <c r="BJ62" i="84"/>
  <c r="BN62" i="84"/>
  <c r="BR62" i="84"/>
  <c r="BV62" i="84"/>
  <c r="BZ62" i="84"/>
  <c r="CD62" i="84"/>
  <c r="CH62" i="84"/>
  <c r="CL62" i="84"/>
  <c r="CP62" i="84"/>
  <c r="CT62" i="84"/>
  <c r="CX62" i="84"/>
  <c r="I63" i="84"/>
  <c r="M63" i="84"/>
  <c r="Q63" i="84"/>
  <c r="U63" i="84"/>
  <c r="Y63" i="84"/>
  <c r="AC63" i="84"/>
  <c r="AG63" i="84"/>
  <c r="AK63" i="84"/>
  <c r="AO63" i="84"/>
  <c r="AS63" i="84"/>
  <c r="AW63" i="84"/>
  <c r="BA63" i="84"/>
  <c r="BE63" i="84"/>
  <c r="BI63" i="84"/>
  <c r="BM63" i="84"/>
  <c r="BQ63" i="84"/>
  <c r="BU63" i="84"/>
  <c r="BY63" i="84"/>
  <c r="CC63" i="84"/>
  <c r="CG63" i="84"/>
  <c r="CK63" i="84"/>
  <c r="CO63" i="84"/>
  <c r="CS63" i="84"/>
  <c r="CW63" i="84"/>
  <c r="H64" i="84"/>
  <c r="L64" i="84"/>
  <c r="P64" i="84"/>
  <c r="T64" i="84"/>
  <c r="X64" i="84"/>
  <c r="AB64" i="84"/>
  <c r="AF64" i="84"/>
  <c r="AJ64" i="84"/>
  <c r="AN64" i="84"/>
  <c r="AR64" i="84"/>
  <c r="AV64" i="84"/>
  <c r="AZ64" i="84"/>
  <c r="BD64" i="84"/>
  <c r="BH64" i="84"/>
  <c r="BL64" i="84"/>
  <c r="BP64" i="84"/>
  <c r="BT64" i="84"/>
  <c r="BX64" i="84"/>
  <c r="CB64" i="84"/>
  <c r="CF64" i="84"/>
  <c r="CJ64" i="84"/>
  <c r="CN64" i="84"/>
  <c r="CR64" i="84"/>
  <c r="CV64" i="84"/>
  <c r="G65" i="84"/>
  <c r="K65" i="84"/>
  <c r="O65" i="84"/>
  <c r="S65" i="84"/>
  <c r="W65" i="84"/>
  <c r="AA65" i="84"/>
  <c r="AE65" i="84"/>
  <c r="AI65" i="84"/>
  <c r="AM65" i="84"/>
  <c r="AQ65" i="84"/>
  <c r="AU65" i="84"/>
  <c r="AY65" i="84"/>
  <c r="BC65" i="84"/>
  <c r="BG65" i="84"/>
  <c r="BK65" i="84"/>
  <c r="BO65" i="84"/>
  <c r="BS65" i="84"/>
  <c r="BW65" i="84"/>
  <c r="CA65" i="84"/>
  <c r="CE65" i="84"/>
  <c r="CI65" i="84"/>
  <c r="CM65" i="84"/>
  <c r="CQ65" i="84"/>
  <c r="CU65" i="84"/>
  <c r="CY65" i="84"/>
  <c r="J66" i="84"/>
  <c r="N66" i="84"/>
  <c r="R66" i="84"/>
  <c r="V66" i="84"/>
  <c r="Z66" i="84"/>
  <c r="AD66" i="84"/>
  <c r="AH66" i="84"/>
  <c r="AL66" i="84"/>
  <c r="AP66" i="84"/>
  <c r="AT66" i="84"/>
  <c r="AX66" i="84"/>
  <c r="BB66" i="84"/>
  <c r="BF66" i="84"/>
  <c r="BJ66" i="84"/>
  <c r="BN66" i="84"/>
  <c r="BR66" i="84"/>
  <c r="BV66" i="84"/>
  <c r="BZ66" i="84"/>
  <c r="CD66" i="84"/>
  <c r="CH66" i="84"/>
  <c r="CL66" i="84"/>
  <c r="CP66" i="84"/>
  <c r="F63" i="84"/>
  <c r="F65" i="84"/>
  <c r="D63" i="84"/>
  <c r="G62" i="84"/>
  <c r="K62" i="84"/>
  <c r="O62" i="84"/>
  <c r="S62" i="84"/>
  <c r="W62" i="84"/>
  <c r="AA62" i="84"/>
  <c r="AE62" i="84"/>
  <c r="AI62" i="84"/>
  <c r="AM62" i="84"/>
  <c r="AQ62" i="84"/>
  <c r="AU62" i="84"/>
  <c r="AY62" i="84"/>
  <c r="BC62" i="84"/>
  <c r="BG62" i="84"/>
  <c r="BK62" i="84"/>
  <c r="BO62" i="84"/>
  <c r="BS62" i="84"/>
  <c r="BW62" i="84"/>
  <c r="CA62" i="84"/>
  <c r="CE62" i="84"/>
  <c r="CI62" i="84"/>
  <c r="CM62" i="84"/>
  <c r="CQ62" i="84"/>
  <c r="CU62" i="84"/>
  <c r="CY62" i="84"/>
  <c r="J63" i="84"/>
  <c r="N63" i="84"/>
  <c r="R63" i="84"/>
  <c r="V63" i="84"/>
  <c r="Z63" i="84"/>
  <c r="AD63" i="84"/>
  <c r="AH63" i="84"/>
  <c r="AL63" i="84"/>
  <c r="AP63" i="84"/>
  <c r="AT63" i="84"/>
  <c r="AX63" i="84"/>
  <c r="BB63" i="84"/>
  <c r="BF63" i="84"/>
  <c r="BJ63" i="84"/>
  <c r="BN63" i="84"/>
  <c r="BR63" i="84"/>
  <c r="BV63" i="84"/>
  <c r="BZ63" i="84"/>
  <c r="CD63" i="84"/>
  <c r="CH63" i="84"/>
  <c r="CL63" i="84"/>
  <c r="CP63" i="84"/>
  <c r="CT63" i="84"/>
  <c r="CX63" i="84"/>
  <c r="I64" i="84"/>
  <c r="M64" i="84"/>
  <c r="Q64" i="84"/>
  <c r="U64" i="84"/>
  <c r="Y64" i="84"/>
  <c r="AC64" i="84"/>
  <c r="AG64" i="84"/>
  <c r="AK64" i="84"/>
  <c r="AO64" i="84"/>
  <c r="AS64" i="84"/>
  <c r="AW64" i="84"/>
  <c r="BA64" i="84"/>
  <c r="BE64" i="84"/>
  <c r="BI64" i="84"/>
  <c r="BM64" i="84"/>
  <c r="BQ64" i="84"/>
  <c r="BU64" i="84"/>
  <c r="BY64" i="84"/>
  <c r="CC64" i="84"/>
  <c r="CG64" i="84"/>
  <c r="CK64" i="84"/>
  <c r="CO64" i="84"/>
  <c r="CS64" i="84"/>
  <c r="CW64" i="84"/>
  <c r="H65" i="84"/>
  <c r="L65" i="84"/>
  <c r="P65" i="84"/>
  <c r="T65" i="84"/>
  <c r="X65" i="84"/>
  <c r="AB65" i="84"/>
  <c r="AF65" i="84"/>
  <c r="AJ65" i="84"/>
  <c r="AN65" i="84"/>
  <c r="AR65" i="84"/>
  <c r="AV65" i="84"/>
  <c r="AZ65" i="84"/>
  <c r="BD65" i="84"/>
  <c r="BH65" i="84"/>
  <c r="BL65" i="84"/>
  <c r="BP65" i="84"/>
  <c r="BT65" i="84"/>
  <c r="BX65" i="84"/>
  <c r="CB65" i="84"/>
  <c r="CF65" i="84"/>
  <c r="CJ65" i="84"/>
  <c r="CN65" i="84"/>
  <c r="CR65" i="84"/>
  <c r="CV65" i="84"/>
  <c r="G66" i="84"/>
  <c r="K66" i="84"/>
  <c r="O66" i="84"/>
  <c r="S66" i="84"/>
  <c r="W66" i="84"/>
  <c r="AA66" i="84"/>
  <c r="AE66" i="84"/>
  <c r="AI66" i="84"/>
  <c r="AM66" i="84"/>
  <c r="AQ66" i="84"/>
  <c r="AU66" i="84"/>
  <c r="AY66" i="84"/>
  <c r="BC66" i="84"/>
  <c r="BG66" i="84"/>
  <c r="BK66" i="84"/>
  <c r="BO66" i="84"/>
  <c r="BS66" i="84"/>
  <c r="BW66" i="84"/>
  <c r="CA66" i="84"/>
  <c r="CE66" i="84"/>
  <c r="CI66" i="84"/>
  <c r="CM66" i="84"/>
  <c r="CQ66" i="84"/>
  <c r="E62" i="84"/>
  <c r="E66" i="84"/>
  <c r="H62" i="84"/>
  <c r="P62" i="84"/>
  <c r="X62" i="84"/>
  <c r="AF62" i="84"/>
  <c r="AN62" i="84"/>
  <c r="AV62" i="84"/>
  <c r="BD62" i="84"/>
  <c r="BL62" i="84"/>
  <c r="BT62" i="84"/>
  <c r="CB62" i="84"/>
  <c r="CJ62" i="84"/>
  <c r="CR62" i="84"/>
  <c r="G63" i="84"/>
  <c r="O63" i="84"/>
  <c r="W63" i="84"/>
  <c r="AE63" i="84"/>
  <c r="AM63" i="84"/>
  <c r="AU63" i="84"/>
  <c r="BC63" i="84"/>
  <c r="BK63" i="84"/>
  <c r="BS63" i="84"/>
  <c r="CA63" i="84"/>
  <c r="CI63" i="84"/>
  <c r="CQ63" i="84"/>
  <c r="CY63" i="84"/>
  <c r="N64" i="84"/>
  <c r="V64" i="84"/>
  <c r="AD64" i="84"/>
  <c r="AL64" i="84"/>
  <c r="AT64" i="84"/>
  <c r="BB64" i="84"/>
  <c r="BJ64" i="84"/>
  <c r="BR64" i="84"/>
  <c r="BZ64" i="84"/>
  <c r="CH64" i="84"/>
  <c r="CP64" i="84"/>
  <c r="CX64" i="84"/>
  <c r="M65" i="84"/>
  <c r="U65" i="84"/>
  <c r="AC65" i="84"/>
  <c r="AK65" i="84"/>
  <c r="AS65" i="84"/>
  <c r="BA65" i="84"/>
  <c r="BI65" i="84"/>
  <c r="BQ65" i="84"/>
  <c r="BY65" i="84"/>
  <c r="CG65" i="84"/>
  <c r="CO65" i="84"/>
  <c r="CW65" i="84"/>
  <c r="L66" i="84"/>
  <c r="T66" i="84"/>
  <c r="AB66" i="84"/>
  <c r="AJ66" i="84"/>
  <c r="AR66" i="84"/>
  <c r="AZ66" i="84"/>
  <c r="BH66" i="84"/>
  <c r="BP66" i="84"/>
  <c r="BX66" i="84"/>
  <c r="CF66" i="84"/>
  <c r="CN66" i="84"/>
  <c r="CT66" i="84"/>
  <c r="CX66" i="84"/>
  <c r="D65" i="84"/>
  <c r="U62" i="84"/>
  <c r="AK62" i="84"/>
  <c r="BA62" i="84"/>
  <c r="BQ62" i="84"/>
  <c r="CG62" i="84"/>
  <c r="CW62" i="84"/>
  <c r="T63" i="84"/>
  <c r="AJ63" i="84"/>
  <c r="AZ63" i="84"/>
  <c r="BP63" i="84"/>
  <c r="CF63" i="84"/>
  <c r="CV63" i="84"/>
  <c r="S64" i="84"/>
  <c r="AI64" i="84"/>
  <c r="AY64" i="84"/>
  <c r="BO64" i="84"/>
  <c r="CE64" i="84"/>
  <c r="CU64" i="84"/>
  <c r="R65" i="84"/>
  <c r="AH65" i="84"/>
  <c r="AX65" i="84"/>
  <c r="BN65" i="84"/>
  <c r="CD65" i="84"/>
  <c r="CT65" i="84"/>
  <c r="Q66" i="84"/>
  <c r="AG66" i="84"/>
  <c r="AW66" i="84"/>
  <c r="BM66" i="84"/>
  <c r="CC66" i="84"/>
  <c r="CS66" i="84"/>
  <c r="F62" i="84"/>
  <c r="F66" i="84"/>
  <c r="I62" i="84"/>
  <c r="Q62" i="84"/>
  <c r="Y62" i="84"/>
  <c r="AG62" i="84"/>
  <c r="AO62" i="84"/>
  <c r="AW62" i="84"/>
  <c r="BE62" i="84"/>
  <c r="BM62" i="84"/>
  <c r="BU62" i="84"/>
  <c r="CC62" i="84"/>
  <c r="CK62" i="84"/>
  <c r="CS62" i="84"/>
  <c r="H63" i="84"/>
  <c r="P63" i="84"/>
  <c r="X63" i="84"/>
  <c r="AF63" i="84"/>
  <c r="AN63" i="84"/>
  <c r="AV63" i="84"/>
  <c r="BD63" i="84"/>
  <c r="BL63" i="84"/>
  <c r="BT63" i="84"/>
  <c r="CB63" i="84"/>
  <c r="CJ63" i="84"/>
  <c r="CR63" i="84"/>
  <c r="G64" i="84"/>
  <c r="O64" i="84"/>
  <c r="W64" i="84"/>
  <c r="AE64" i="84"/>
  <c r="AM64" i="84"/>
  <c r="AU64" i="84"/>
  <c r="BC64" i="84"/>
  <c r="BK64" i="84"/>
  <c r="BS64" i="84"/>
  <c r="CA64" i="84"/>
  <c r="CI64" i="84"/>
  <c r="CQ64" i="84"/>
  <c r="CY64" i="84"/>
  <c r="N65" i="84"/>
  <c r="V65" i="84"/>
  <c r="AD65" i="84"/>
  <c r="AL65" i="84"/>
  <c r="AT65" i="84"/>
  <c r="BB65" i="84"/>
  <c r="BJ65" i="84"/>
  <c r="BR65" i="84"/>
  <c r="BZ65" i="84"/>
  <c r="CH65" i="84"/>
  <c r="CP65" i="84"/>
  <c r="CX65" i="84"/>
  <c r="M66" i="84"/>
  <c r="U66" i="84"/>
  <c r="AC66" i="84"/>
  <c r="AK66" i="84"/>
  <c r="AS66" i="84"/>
  <c r="BA66" i="84"/>
  <c r="BI66" i="84"/>
  <c r="BQ66" i="84"/>
  <c r="BY66" i="84"/>
  <c r="CG66" i="84"/>
  <c r="CO66" i="84"/>
  <c r="CU66" i="84"/>
  <c r="CY66" i="84"/>
  <c r="F64" i="84"/>
  <c r="M62" i="84"/>
  <c r="AC62" i="84"/>
  <c r="AS62" i="84"/>
  <c r="BI62" i="84"/>
  <c r="BY62" i="84"/>
  <c r="CO62" i="84"/>
  <c r="L63" i="84"/>
  <c r="AB63" i="84"/>
  <c r="AR63" i="84"/>
  <c r="BH63" i="84"/>
  <c r="BX63" i="84"/>
  <c r="CN63" i="84"/>
  <c r="K64" i="84"/>
  <c r="AA64" i="84"/>
  <c r="AQ64" i="84"/>
  <c r="BG64" i="84"/>
  <c r="BW64" i="84"/>
  <c r="CM64" i="84"/>
  <c r="J65" i="84"/>
  <c r="Z65" i="84"/>
  <c r="AP65" i="84"/>
  <c r="BF65" i="84"/>
  <c r="BV65" i="84"/>
  <c r="CL65" i="84"/>
  <c r="I66" i="84"/>
  <c r="Y66" i="84"/>
  <c r="AO66" i="84"/>
  <c r="BE66" i="84"/>
  <c r="BU66" i="84"/>
  <c r="CK66" i="84"/>
  <c r="CW66" i="84"/>
  <c r="E64" i="84"/>
  <c r="AB62" i="84"/>
  <c r="BH62" i="84"/>
  <c r="CN62" i="84"/>
  <c r="AA63" i="84"/>
  <c r="BG63" i="84"/>
  <c r="CM63" i="84"/>
  <c r="Z64" i="84"/>
  <c r="BF64" i="84"/>
  <c r="CL64" i="84"/>
  <c r="Y65" i="84"/>
  <c r="BE65" i="84"/>
  <c r="CK65" i="84"/>
  <c r="X66" i="84"/>
  <c r="BD66" i="84"/>
  <c r="CJ66" i="84"/>
  <c r="AR62" i="84"/>
  <c r="K63" i="84"/>
  <c r="BW63" i="84"/>
  <c r="AP64" i="84"/>
  <c r="I65" i="84"/>
  <c r="BU65" i="84"/>
  <c r="H66" i="84"/>
  <c r="BT66" i="84"/>
  <c r="CV66" i="84"/>
  <c r="D64" i="84"/>
  <c r="BP62" i="84"/>
  <c r="AI63" i="84"/>
  <c r="CU63" i="84"/>
  <c r="BN64" i="84"/>
  <c r="AG65" i="84"/>
  <c r="CS65" i="84"/>
  <c r="BL66" i="84"/>
  <c r="T62" i="84"/>
  <c r="AZ62" i="84"/>
  <c r="CF62" i="84"/>
  <c r="S63" i="84"/>
  <c r="AY63" i="84"/>
  <c r="CE63" i="84"/>
  <c r="R64" i="84"/>
  <c r="AX64" i="84"/>
  <c r="CD64" i="84"/>
  <c r="Q65" i="84"/>
  <c r="AW65" i="84"/>
  <c r="CC65" i="84"/>
  <c r="P66" i="84"/>
  <c r="AV66" i="84"/>
  <c r="CB66" i="84"/>
  <c r="L62" i="84"/>
  <c r="BX62" i="84"/>
  <c r="AQ63" i="84"/>
  <c r="J64" i="84"/>
  <c r="BV64" i="84"/>
  <c r="AO65" i="84"/>
  <c r="AN66" i="84"/>
  <c r="AJ62" i="84"/>
  <c r="CV62" i="84"/>
  <c r="BO63" i="84"/>
  <c r="AH64" i="84"/>
  <c r="CT64" i="84"/>
  <c r="BM65" i="84"/>
  <c r="AF66" i="84"/>
  <c r="CR66" i="84"/>
  <c r="H63" i="83"/>
  <c r="L63" i="83"/>
  <c r="P63" i="83"/>
  <c r="T63" i="83"/>
  <c r="X63" i="83"/>
  <c r="AB63" i="83"/>
  <c r="AF63" i="83"/>
  <c r="AJ63" i="83"/>
  <c r="AN63" i="83"/>
  <c r="AR63" i="83"/>
  <c r="AV63" i="83"/>
  <c r="AZ63" i="83"/>
  <c r="BD63" i="83"/>
  <c r="BH63" i="83"/>
  <c r="BL63" i="83"/>
  <c r="BP63" i="83"/>
  <c r="BT63" i="83"/>
  <c r="BX63" i="83"/>
  <c r="CB63" i="83"/>
  <c r="CF63" i="83"/>
  <c r="CJ63" i="83"/>
  <c r="CN63" i="83"/>
  <c r="CR63" i="83"/>
  <c r="CV63" i="83"/>
  <c r="E64" i="83"/>
  <c r="I64" i="83"/>
  <c r="M64" i="83"/>
  <c r="Q64" i="83"/>
  <c r="U64" i="83"/>
  <c r="Y64" i="83"/>
  <c r="AC64" i="83"/>
  <c r="AG64" i="83"/>
  <c r="AK64" i="83"/>
  <c r="AO64" i="83"/>
  <c r="AS64" i="83"/>
  <c r="AW64" i="83"/>
  <c r="BA64" i="83"/>
  <c r="BE64" i="83"/>
  <c r="BI64" i="83"/>
  <c r="BM64" i="83"/>
  <c r="BQ64" i="83"/>
  <c r="BU64" i="83"/>
  <c r="BY64" i="83"/>
  <c r="CC64" i="83"/>
  <c r="CG64" i="83"/>
  <c r="CK64" i="83"/>
  <c r="CO64" i="83"/>
  <c r="CS64" i="83"/>
  <c r="CW64" i="83"/>
  <c r="F65" i="83"/>
  <c r="J65" i="83"/>
  <c r="N65" i="83"/>
  <c r="R65" i="83"/>
  <c r="V65" i="83"/>
  <c r="Z65" i="83"/>
  <c r="AD65" i="83"/>
  <c r="AH65" i="83"/>
  <c r="AL65" i="83"/>
  <c r="AP65" i="83"/>
  <c r="AT65" i="83"/>
  <c r="AX65" i="83"/>
  <c r="BB65" i="83"/>
  <c r="BF65" i="83"/>
  <c r="BJ65" i="83"/>
  <c r="BN65" i="83"/>
  <c r="BR65" i="83"/>
  <c r="BV65" i="83"/>
  <c r="BZ65" i="83"/>
  <c r="CD65" i="83"/>
  <c r="CH65" i="83"/>
  <c r="CL65" i="83"/>
  <c r="CP65" i="83"/>
  <c r="CT65" i="83"/>
  <c r="CX65" i="83"/>
  <c r="G66" i="83"/>
  <c r="K66" i="83"/>
  <c r="O66" i="83"/>
  <c r="S66" i="83"/>
  <c r="W66" i="83"/>
  <c r="AA66" i="83"/>
  <c r="AE66" i="83"/>
  <c r="AI66" i="83"/>
  <c r="AM66" i="83"/>
  <c r="AQ66" i="83"/>
  <c r="AU66" i="83"/>
  <c r="AY66" i="83"/>
  <c r="BC66" i="83"/>
  <c r="BG66" i="83"/>
  <c r="BK66" i="83"/>
  <c r="BO66" i="83"/>
  <c r="BS66" i="83"/>
  <c r="BW66" i="83"/>
  <c r="CA66" i="83"/>
  <c r="CE66" i="83"/>
  <c r="CI66" i="83"/>
  <c r="CM66" i="83"/>
  <c r="CQ66" i="83"/>
  <c r="CU66" i="83"/>
  <c r="CY66" i="83"/>
  <c r="D65" i="83"/>
  <c r="K63" i="83"/>
  <c r="S63" i="83"/>
  <c r="AA63" i="83"/>
  <c r="AI63" i="83"/>
  <c r="AQ63" i="83"/>
  <c r="AY63" i="83"/>
  <c r="BG63" i="83"/>
  <c r="BO63" i="83"/>
  <c r="BW63" i="83"/>
  <c r="CE63" i="83"/>
  <c r="CM63" i="83"/>
  <c r="CU63" i="83"/>
  <c r="H64" i="83"/>
  <c r="P64" i="83"/>
  <c r="X64" i="83"/>
  <c r="AF64" i="83"/>
  <c r="AN64" i="83"/>
  <c r="AV64" i="83"/>
  <c r="BD64" i="83"/>
  <c r="BL64" i="83"/>
  <c r="BT64" i="83"/>
  <c r="CB64" i="83"/>
  <c r="CJ64" i="83"/>
  <c r="CR64" i="83"/>
  <c r="E65" i="83"/>
  <c r="M65" i="83"/>
  <c r="U65" i="83"/>
  <c r="AC65" i="83"/>
  <c r="AK65" i="83"/>
  <c r="AS65" i="83"/>
  <c r="BA65" i="83"/>
  <c r="BI65" i="83"/>
  <c r="BQ65" i="83"/>
  <c r="BY65" i="83"/>
  <c r="CG65" i="83"/>
  <c r="CO65" i="83"/>
  <c r="CW65" i="83"/>
  <c r="J66" i="83"/>
  <c r="R66" i="83"/>
  <c r="Z66" i="83"/>
  <c r="AH66" i="83"/>
  <c r="AP66" i="83"/>
  <c r="AX66" i="83"/>
  <c r="BF66" i="83"/>
  <c r="BN66" i="83"/>
  <c r="BV66" i="83"/>
  <c r="CD66" i="83"/>
  <c r="CL66" i="83"/>
  <c r="CT66" i="83"/>
  <c r="D64" i="83"/>
  <c r="E63" i="83"/>
  <c r="I63" i="83"/>
  <c r="M63" i="83"/>
  <c r="Q63" i="83"/>
  <c r="U63" i="83"/>
  <c r="Y63" i="83"/>
  <c r="AC63" i="83"/>
  <c r="AG63" i="83"/>
  <c r="AK63" i="83"/>
  <c r="AO63" i="83"/>
  <c r="AS63" i="83"/>
  <c r="AW63" i="83"/>
  <c r="BA63" i="83"/>
  <c r="BE63" i="83"/>
  <c r="BI63" i="83"/>
  <c r="BM63" i="83"/>
  <c r="BQ63" i="83"/>
  <c r="BU63" i="83"/>
  <c r="BY63" i="83"/>
  <c r="CC63" i="83"/>
  <c r="CG63" i="83"/>
  <c r="CK63" i="83"/>
  <c r="CO63" i="83"/>
  <c r="CS63" i="83"/>
  <c r="CW63" i="83"/>
  <c r="F64" i="83"/>
  <c r="J64" i="83"/>
  <c r="N64" i="83"/>
  <c r="R64" i="83"/>
  <c r="V64" i="83"/>
  <c r="Z64" i="83"/>
  <c r="AD64" i="83"/>
  <c r="AH64" i="83"/>
  <c r="AL64" i="83"/>
  <c r="AP64" i="83"/>
  <c r="AT64" i="83"/>
  <c r="AX64" i="83"/>
  <c r="BB64" i="83"/>
  <c r="BF64" i="83"/>
  <c r="BJ64" i="83"/>
  <c r="BN64" i="83"/>
  <c r="BR64" i="83"/>
  <c r="BV64" i="83"/>
  <c r="BZ64" i="83"/>
  <c r="CD64" i="83"/>
  <c r="CH64" i="83"/>
  <c r="CL64" i="83"/>
  <c r="CP64" i="83"/>
  <c r="CT64" i="83"/>
  <c r="CX64" i="83"/>
  <c r="G65" i="83"/>
  <c r="K65" i="83"/>
  <c r="O65" i="83"/>
  <c r="S65" i="83"/>
  <c r="W65" i="83"/>
  <c r="AA65" i="83"/>
  <c r="AE65" i="83"/>
  <c r="AI65" i="83"/>
  <c r="AM65" i="83"/>
  <c r="AQ65" i="83"/>
  <c r="AU65" i="83"/>
  <c r="AY65" i="83"/>
  <c r="BC65" i="83"/>
  <c r="BG65" i="83"/>
  <c r="BK65" i="83"/>
  <c r="BO65" i="83"/>
  <c r="BS65" i="83"/>
  <c r="BW65" i="83"/>
  <c r="CA65" i="83"/>
  <c r="CE65" i="83"/>
  <c r="CI65" i="83"/>
  <c r="CM65" i="83"/>
  <c r="CQ65" i="83"/>
  <c r="CU65" i="83"/>
  <c r="CY65" i="83"/>
  <c r="H66" i="83"/>
  <c r="L66" i="83"/>
  <c r="P66" i="83"/>
  <c r="T66" i="83"/>
  <c r="X66" i="83"/>
  <c r="AB66" i="83"/>
  <c r="AF66" i="83"/>
  <c r="AJ66" i="83"/>
  <c r="AN66" i="83"/>
  <c r="AR66" i="83"/>
  <c r="AV66" i="83"/>
  <c r="AZ66" i="83"/>
  <c r="BD66" i="83"/>
  <c r="BH66" i="83"/>
  <c r="BL66" i="83"/>
  <c r="BP66" i="83"/>
  <c r="BT66" i="83"/>
  <c r="BX66" i="83"/>
  <c r="CB66" i="83"/>
  <c r="CF66" i="83"/>
  <c r="CJ66" i="83"/>
  <c r="CN66" i="83"/>
  <c r="CR66" i="83"/>
  <c r="CV66" i="83"/>
  <c r="D66" i="83"/>
  <c r="G63" i="83"/>
  <c r="O63" i="83"/>
  <c r="W63" i="83"/>
  <c r="AE63" i="83"/>
  <c r="AM63" i="83"/>
  <c r="AU63" i="83"/>
  <c r="BC63" i="83"/>
  <c r="BK63" i="83"/>
  <c r="BS63" i="83"/>
  <c r="CA63" i="83"/>
  <c r="CI63" i="83"/>
  <c r="CQ63" i="83"/>
  <c r="CY63" i="83"/>
  <c r="L64" i="83"/>
  <c r="T64" i="83"/>
  <c r="AB64" i="83"/>
  <c r="AJ64" i="83"/>
  <c r="AR64" i="83"/>
  <c r="AZ64" i="83"/>
  <c r="BH64" i="83"/>
  <c r="BP64" i="83"/>
  <c r="BX64" i="83"/>
  <c r="CF64" i="83"/>
  <c r="CN64" i="83"/>
  <c r="CV64" i="83"/>
  <c r="I65" i="83"/>
  <c r="Q65" i="83"/>
  <c r="Y65" i="83"/>
  <c r="AG65" i="83"/>
  <c r="AO65" i="83"/>
  <c r="AW65" i="83"/>
  <c r="BE65" i="83"/>
  <c r="BM65" i="83"/>
  <c r="BU65" i="83"/>
  <c r="CC65" i="83"/>
  <c r="CK65" i="83"/>
  <c r="CS65" i="83"/>
  <c r="F66" i="83"/>
  <c r="N66" i="83"/>
  <c r="V66" i="83"/>
  <c r="AD66" i="83"/>
  <c r="AL66" i="83"/>
  <c r="AT66" i="83"/>
  <c r="BB66" i="83"/>
  <c r="BJ66" i="83"/>
  <c r="BR66" i="83"/>
  <c r="BZ66" i="83"/>
  <c r="CH66" i="83"/>
  <c r="CP66" i="83"/>
  <c r="CX66" i="83"/>
  <c r="F63" i="83"/>
  <c r="V63" i="83"/>
  <c r="AL63" i="83"/>
  <c r="BB63" i="83"/>
  <c r="BR63" i="83"/>
  <c r="CH63" i="83"/>
  <c r="CX63" i="83"/>
  <c r="S64" i="83"/>
  <c r="AI64" i="83"/>
  <c r="AY64" i="83"/>
  <c r="BO64" i="83"/>
  <c r="CE64" i="83"/>
  <c r="CU64" i="83"/>
  <c r="P65" i="83"/>
  <c r="AF65" i="83"/>
  <c r="AV65" i="83"/>
  <c r="BL65" i="83"/>
  <c r="CB65" i="83"/>
  <c r="CR65" i="83"/>
  <c r="M66" i="83"/>
  <c r="AC66" i="83"/>
  <c r="AS66" i="83"/>
  <c r="BI66" i="83"/>
  <c r="BY66" i="83"/>
  <c r="CO66" i="83"/>
  <c r="N63" i="83"/>
  <c r="AT63" i="83"/>
  <c r="BZ63" i="83"/>
  <c r="K64" i="83"/>
  <c r="AQ64" i="83"/>
  <c r="BW64" i="83"/>
  <c r="H65" i="83"/>
  <c r="AN65" i="83"/>
  <c r="BT65" i="83"/>
  <c r="E66" i="83"/>
  <c r="AK66" i="83"/>
  <c r="BQ66" i="83"/>
  <c r="CW66" i="83"/>
  <c r="J63" i="83"/>
  <c r="AP63" i="83"/>
  <c r="BV63" i="83"/>
  <c r="G64" i="83"/>
  <c r="AM64" i="83"/>
  <c r="BS64" i="83"/>
  <c r="CY64" i="83"/>
  <c r="AJ65" i="83"/>
  <c r="BP65" i="83"/>
  <c r="CV65" i="83"/>
  <c r="AG66" i="83"/>
  <c r="BM66" i="83"/>
  <c r="CS66" i="83"/>
  <c r="R63" i="83"/>
  <c r="AH63" i="83"/>
  <c r="AX63" i="83"/>
  <c r="BN63" i="83"/>
  <c r="CD63" i="83"/>
  <c r="CT63" i="83"/>
  <c r="O64" i="83"/>
  <c r="AE64" i="83"/>
  <c r="AU64" i="83"/>
  <c r="BK64" i="83"/>
  <c r="CA64" i="83"/>
  <c r="CQ64" i="83"/>
  <c r="L65" i="83"/>
  <c r="AB65" i="83"/>
  <c r="AR65" i="83"/>
  <c r="BH65" i="83"/>
  <c r="BX65" i="83"/>
  <c r="CN65" i="83"/>
  <c r="I66" i="83"/>
  <c r="Y66" i="83"/>
  <c r="AO66" i="83"/>
  <c r="BE66" i="83"/>
  <c r="BU66" i="83"/>
  <c r="CK66" i="83"/>
  <c r="D63" i="83"/>
  <c r="AD63" i="83"/>
  <c r="BJ63" i="83"/>
  <c r="CP63" i="83"/>
  <c r="AA64" i="83"/>
  <c r="BG64" i="83"/>
  <c r="CM64" i="83"/>
  <c r="X65" i="83"/>
  <c r="BD65" i="83"/>
  <c r="CJ65" i="83"/>
  <c r="U66" i="83"/>
  <c r="BA66" i="83"/>
  <c r="CG66" i="83"/>
  <c r="Z63" i="83"/>
  <c r="BF63" i="83"/>
  <c r="CL63" i="83"/>
  <c r="W64" i="83"/>
  <c r="BC64" i="83"/>
  <c r="CI64" i="83"/>
  <c r="T65" i="83"/>
  <c r="AZ65" i="83"/>
  <c r="CF65" i="83"/>
  <c r="Q66" i="83"/>
  <c r="AW66" i="83"/>
  <c r="CC66" i="83"/>
  <c r="H63" i="81"/>
  <c r="L63" i="81"/>
  <c r="P63" i="81"/>
  <c r="T63" i="81"/>
  <c r="X63" i="81"/>
  <c r="AB63" i="81"/>
  <c r="AF63" i="81"/>
  <c r="AJ63" i="81"/>
  <c r="AN63" i="81"/>
  <c r="AR63" i="81"/>
  <c r="AV63" i="81"/>
  <c r="AZ63" i="81"/>
  <c r="BD63" i="81"/>
  <c r="BH63" i="81"/>
  <c r="BL63" i="81"/>
  <c r="BP63" i="81"/>
  <c r="BT63" i="81"/>
  <c r="BX63" i="81"/>
  <c r="CB63" i="81"/>
  <c r="CF63" i="81"/>
  <c r="CJ63" i="81"/>
  <c r="CN63" i="81"/>
  <c r="CR63" i="81"/>
  <c r="CV63" i="81"/>
  <c r="E64" i="81"/>
  <c r="I64" i="81"/>
  <c r="M64" i="81"/>
  <c r="Q64" i="81"/>
  <c r="U64" i="81"/>
  <c r="Y64" i="81"/>
  <c r="AC64" i="81"/>
  <c r="AG64" i="81"/>
  <c r="AK64" i="81"/>
  <c r="AO64" i="81"/>
  <c r="AS64" i="81"/>
  <c r="AW64" i="81"/>
  <c r="BA64" i="81"/>
  <c r="BE64" i="81"/>
  <c r="BI64" i="81"/>
  <c r="BM64" i="81"/>
  <c r="BQ64" i="81"/>
  <c r="BU64" i="81"/>
  <c r="BY64" i="81"/>
  <c r="CC64" i="81"/>
  <c r="CG64" i="81"/>
  <c r="CK64" i="81"/>
  <c r="CO64" i="81"/>
  <c r="CS64" i="81"/>
  <c r="CW64" i="81"/>
  <c r="F65" i="81"/>
  <c r="J65" i="81"/>
  <c r="N65" i="81"/>
  <c r="R65" i="81"/>
  <c r="V65" i="81"/>
  <c r="Z65" i="81"/>
  <c r="AD65" i="81"/>
  <c r="AH65" i="81"/>
  <c r="AL65" i="81"/>
  <c r="AP65" i="81"/>
  <c r="AT65" i="81"/>
  <c r="AX65" i="81"/>
  <c r="BB65" i="81"/>
  <c r="BF65" i="81"/>
  <c r="BJ65" i="81"/>
  <c r="BN65" i="81"/>
  <c r="BR65" i="81"/>
  <c r="BV65" i="81"/>
  <c r="BZ65" i="81"/>
  <c r="CD65" i="81"/>
  <c r="CH65" i="81"/>
  <c r="CL65" i="81"/>
  <c r="CP65" i="81"/>
  <c r="CT65" i="81"/>
  <c r="CX65" i="81"/>
  <c r="G66" i="81"/>
  <c r="K66" i="81"/>
  <c r="O66" i="81"/>
  <c r="S66" i="81"/>
  <c r="W66" i="81"/>
  <c r="AA66" i="81"/>
  <c r="AE66" i="81"/>
  <c r="AI66" i="81"/>
  <c r="AM66" i="81"/>
  <c r="AQ66" i="81"/>
  <c r="AU66" i="81"/>
  <c r="AY66" i="81"/>
  <c r="BC66" i="81"/>
  <c r="BG66" i="81"/>
  <c r="BK66" i="81"/>
  <c r="BO66" i="81"/>
  <c r="BS66" i="81"/>
  <c r="BW66" i="81"/>
  <c r="CA66" i="81"/>
  <c r="CE66" i="81"/>
  <c r="CI66" i="81"/>
  <c r="CM66" i="81"/>
  <c r="CQ66" i="81"/>
  <c r="CU66" i="81"/>
  <c r="CY66" i="81"/>
  <c r="D65" i="81"/>
  <c r="E63" i="81"/>
  <c r="I63" i="81"/>
  <c r="M63" i="81"/>
  <c r="Q63" i="81"/>
  <c r="U63" i="81"/>
  <c r="Y63" i="81"/>
  <c r="AC63" i="81"/>
  <c r="AG63" i="81"/>
  <c r="AK63" i="81"/>
  <c r="AO63" i="81"/>
  <c r="AS63" i="81"/>
  <c r="AW63" i="81"/>
  <c r="BA63" i="81"/>
  <c r="BE63" i="81"/>
  <c r="BI63" i="81"/>
  <c r="BM63" i="81"/>
  <c r="BQ63" i="81"/>
  <c r="BU63" i="81"/>
  <c r="BY63" i="81"/>
  <c r="CC63" i="81"/>
  <c r="CG63" i="81"/>
  <c r="CK63" i="81"/>
  <c r="CO63" i="81"/>
  <c r="CS63" i="81"/>
  <c r="CW63" i="81"/>
  <c r="F64" i="81"/>
  <c r="J64" i="81"/>
  <c r="N64" i="81"/>
  <c r="R64" i="81"/>
  <c r="V64" i="81"/>
  <c r="Z64" i="81"/>
  <c r="AD64" i="81"/>
  <c r="AH64" i="81"/>
  <c r="AL64" i="81"/>
  <c r="AP64" i="81"/>
  <c r="AT64" i="81"/>
  <c r="AX64" i="81"/>
  <c r="BB64" i="81"/>
  <c r="BF64" i="81"/>
  <c r="BJ64" i="81"/>
  <c r="BN64" i="81"/>
  <c r="BR64" i="81"/>
  <c r="BV64" i="81"/>
  <c r="BZ64" i="81"/>
  <c r="CD64" i="81"/>
  <c r="CH64" i="81"/>
  <c r="CL64" i="81"/>
  <c r="CP64" i="81"/>
  <c r="CT64" i="81"/>
  <c r="CX64" i="81"/>
  <c r="G65" i="81"/>
  <c r="K65" i="81"/>
  <c r="O65" i="81"/>
  <c r="S65" i="81"/>
  <c r="W65" i="81"/>
  <c r="AA65" i="81"/>
  <c r="AE65" i="81"/>
  <c r="AI65" i="81"/>
  <c r="AM65" i="81"/>
  <c r="AQ65" i="81"/>
  <c r="AU65" i="81"/>
  <c r="AY65" i="81"/>
  <c r="BC65" i="81"/>
  <c r="BG65" i="81"/>
  <c r="BK65" i="81"/>
  <c r="BO65" i="81"/>
  <c r="BS65" i="81"/>
  <c r="BW65" i="81"/>
  <c r="CA65" i="81"/>
  <c r="CE65" i="81"/>
  <c r="CI65" i="81"/>
  <c r="CM65" i="81"/>
  <c r="CQ65" i="81"/>
  <c r="CU65" i="81"/>
  <c r="CY65" i="81"/>
  <c r="H66" i="81"/>
  <c r="L66" i="81"/>
  <c r="P66" i="81"/>
  <c r="T66" i="81"/>
  <c r="X66" i="81"/>
  <c r="AB66" i="81"/>
  <c r="AF66" i="81"/>
  <c r="AJ66" i="81"/>
  <c r="AN66" i="81"/>
  <c r="AR66" i="81"/>
  <c r="AV66" i="81"/>
  <c r="AZ66" i="81"/>
  <c r="BD66" i="81"/>
  <c r="BH66" i="81"/>
  <c r="BL66" i="81"/>
  <c r="BP66" i="81"/>
  <c r="BT66" i="81"/>
  <c r="BX66" i="81"/>
  <c r="CB66" i="81"/>
  <c r="CF66" i="81"/>
  <c r="CJ66" i="81"/>
  <c r="CN66" i="81"/>
  <c r="CR66" i="81"/>
  <c r="CV66" i="81"/>
  <c r="D66" i="81"/>
  <c r="G63" i="81"/>
  <c r="O63" i="81"/>
  <c r="W63" i="81"/>
  <c r="AE63" i="81"/>
  <c r="AM63" i="81"/>
  <c r="AU63" i="81"/>
  <c r="BC63" i="81"/>
  <c r="BK63" i="81"/>
  <c r="BS63" i="81"/>
  <c r="CA63" i="81"/>
  <c r="CI63" i="81"/>
  <c r="CQ63" i="81"/>
  <c r="CY63" i="81"/>
  <c r="L64" i="81"/>
  <c r="T64" i="81"/>
  <c r="AB64" i="81"/>
  <c r="AJ64" i="81"/>
  <c r="AR64" i="81"/>
  <c r="AZ64" i="81"/>
  <c r="BH64" i="81"/>
  <c r="BP64" i="81"/>
  <c r="BX64" i="81"/>
  <c r="CF64" i="81"/>
  <c r="CN64" i="81"/>
  <c r="CV64" i="81"/>
  <c r="I65" i="81"/>
  <c r="Q65" i="81"/>
  <c r="Y65" i="81"/>
  <c r="AG65" i="81"/>
  <c r="AO65" i="81"/>
  <c r="AW65" i="81"/>
  <c r="BE65" i="81"/>
  <c r="BM65" i="81"/>
  <c r="BU65" i="81"/>
  <c r="CC65" i="81"/>
  <c r="CK65" i="81"/>
  <c r="CS65" i="81"/>
  <c r="F66" i="81"/>
  <c r="N66" i="81"/>
  <c r="V66" i="81"/>
  <c r="AD66" i="81"/>
  <c r="AL66" i="81"/>
  <c r="AT66" i="81"/>
  <c r="BB66" i="81"/>
  <c r="BJ66" i="81"/>
  <c r="BR66" i="81"/>
  <c r="BZ66" i="81"/>
  <c r="CH66" i="81"/>
  <c r="CP66" i="81"/>
  <c r="CX66" i="81"/>
  <c r="F63" i="81"/>
  <c r="N63" i="81"/>
  <c r="V63" i="81"/>
  <c r="AD63" i="81"/>
  <c r="AT63" i="81"/>
  <c r="BB63" i="81"/>
  <c r="BJ63" i="81"/>
  <c r="BR63" i="81"/>
  <c r="BZ63" i="81"/>
  <c r="CP63" i="81"/>
  <c r="CX63" i="81"/>
  <c r="K64" i="81"/>
  <c r="S64" i="81"/>
  <c r="AA64" i="81"/>
  <c r="AQ64" i="81"/>
  <c r="AY64" i="81"/>
  <c r="BG64" i="81"/>
  <c r="BO64" i="81"/>
  <c r="BW64" i="81"/>
  <c r="CE64" i="81"/>
  <c r="CU64" i="81"/>
  <c r="H65" i="81"/>
  <c r="P65" i="81"/>
  <c r="X65" i="81"/>
  <c r="AF65" i="81"/>
  <c r="AN65" i="81"/>
  <c r="AV65" i="81"/>
  <c r="BD65" i="81"/>
  <c r="BT65" i="81"/>
  <c r="CB65" i="81"/>
  <c r="CJ65" i="81"/>
  <c r="CR65" i="81"/>
  <c r="E66" i="81"/>
  <c r="M66" i="81"/>
  <c r="U66" i="81"/>
  <c r="AC66" i="81"/>
  <c r="AK66" i="81"/>
  <c r="AS66" i="81"/>
  <c r="BI66" i="81"/>
  <c r="BQ66" i="81"/>
  <c r="BY66" i="81"/>
  <c r="CG66" i="81"/>
  <c r="CO66" i="81"/>
  <c r="CW66" i="81"/>
  <c r="S63" i="81"/>
  <c r="AI63" i="81"/>
  <c r="AY63" i="81"/>
  <c r="BO63" i="81"/>
  <c r="CE63" i="81"/>
  <c r="CU63" i="81"/>
  <c r="P64" i="81"/>
  <c r="AF64" i="81"/>
  <c r="AV64" i="81"/>
  <c r="BL64" i="81"/>
  <c r="CB64" i="81"/>
  <c r="CR64" i="81"/>
  <c r="M65" i="81"/>
  <c r="AC65" i="81"/>
  <c r="AS65" i="81"/>
  <c r="BI65" i="81"/>
  <c r="BY65" i="81"/>
  <c r="CO65" i="81"/>
  <c r="J66" i="81"/>
  <c r="Z66" i="81"/>
  <c r="AP66" i="81"/>
  <c r="BF66" i="81"/>
  <c r="BV66" i="81"/>
  <c r="CL66" i="81"/>
  <c r="D64" i="81"/>
  <c r="R63" i="81"/>
  <c r="AH63" i="81"/>
  <c r="AX63" i="81"/>
  <c r="BN63" i="81"/>
  <c r="CD63" i="81"/>
  <c r="CT63" i="81"/>
  <c r="O64" i="81"/>
  <c r="AE64" i="81"/>
  <c r="AU64" i="81"/>
  <c r="BK64" i="81"/>
  <c r="CA64" i="81"/>
  <c r="CQ64" i="81"/>
  <c r="L65" i="81"/>
  <c r="AB65" i="81"/>
  <c r="AR65" i="81"/>
  <c r="BH65" i="81"/>
  <c r="BX65" i="81"/>
  <c r="CN65" i="81"/>
  <c r="I66" i="81"/>
  <c r="Y66" i="81"/>
  <c r="AO66" i="81"/>
  <c r="BE66" i="81"/>
  <c r="BU66" i="81"/>
  <c r="CK66" i="81"/>
  <c r="D63" i="81"/>
  <c r="AL63" i="81"/>
  <c r="CH63" i="81"/>
  <c r="AI64" i="81"/>
  <c r="CM64" i="81"/>
  <c r="BL65" i="81"/>
  <c r="BA66" i="81"/>
  <c r="K63" i="81"/>
  <c r="AA63" i="81"/>
  <c r="AQ63" i="81"/>
  <c r="BG63" i="81"/>
  <c r="BW63" i="81"/>
  <c r="CM63" i="81"/>
  <c r="H64" i="81"/>
  <c r="X64" i="81"/>
  <c r="AN64" i="81"/>
  <c r="BD64" i="81"/>
  <c r="BT64" i="81"/>
  <c r="CJ64" i="81"/>
  <c r="E65" i="81"/>
  <c r="U65" i="81"/>
  <c r="AK65" i="81"/>
  <c r="BA65" i="81"/>
  <c r="BQ65" i="81"/>
  <c r="CG65" i="81"/>
  <c r="CW65" i="81"/>
  <c r="R66" i="81"/>
  <c r="AH66" i="81"/>
  <c r="AX66" i="81"/>
  <c r="BN66" i="81"/>
  <c r="CD66" i="81"/>
  <c r="CT66" i="81"/>
  <c r="J63" i="81"/>
  <c r="Z63" i="81"/>
  <c r="AP63" i="81"/>
  <c r="BF63" i="81"/>
  <c r="BV63" i="81"/>
  <c r="CL63" i="81"/>
  <c r="G64" i="81"/>
  <c r="W64" i="81"/>
  <c r="AM64" i="81"/>
  <c r="BC64" i="81"/>
  <c r="BS64" i="81"/>
  <c r="CI64" i="81"/>
  <c r="CY64" i="81"/>
  <c r="T65" i="81"/>
  <c r="AJ65" i="81"/>
  <c r="AZ65" i="81"/>
  <c r="BP65" i="81"/>
  <c r="CF65" i="81"/>
  <c r="CV65" i="81"/>
  <c r="Q66" i="81"/>
  <c r="AG66" i="81"/>
  <c r="AW66" i="81"/>
  <c r="BM66" i="81"/>
  <c r="CC66" i="81"/>
  <c r="CS66" i="81"/>
  <c r="BI141" i="82"/>
  <c r="CR143" i="82"/>
  <c r="AF143" i="82"/>
  <c r="BO142" i="82"/>
  <c r="CX141" i="82"/>
  <c r="AL141" i="82"/>
  <c r="AO143" i="82"/>
  <c r="AY141" i="82"/>
  <c r="AG143" i="82"/>
  <c r="BZ143" i="82"/>
  <c r="N143" i="82"/>
  <c r="AW142" i="82"/>
  <c r="CF141" i="82"/>
  <c r="T141" i="82"/>
  <c r="BS143" i="82"/>
  <c r="G143" i="82"/>
  <c r="AP142" i="82"/>
  <c r="BY141" i="82"/>
  <c r="M141" i="82"/>
  <c r="AV143" i="82"/>
  <c r="CE142" i="82"/>
  <c r="S142" i="82"/>
  <c r="BB141" i="82"/>
  <c r="AJ143" i="83"/>
  <c r="BY140" i="83"/>
  <c r="BR141" i="83"/>
  <c r="CM142" i="83"/>
  <c r="AG140" i="83"/>
  <c r="CK140" i="83"/>
  <c r="CA142" i="83"/>
  <c r="U140" i="83"/>
  <c r="AO143" i="83"/>
  <c r="BW141" i="83"/>
  <c r="AP143" i="83"/>
  <c r="BO143" i="81"/>
  <c r="CX142" i="81"/>
  <c r="AL142" i="81"/>
  <c r="BU141" i="81"/>
  <c r="I141" i="81"/>
  <c r="AR140" i="81"/>
  <c r="BH143" i="81"/>
  <c r="CQ142" i="81"/>
  <c r="AE142" i="81"/>
  <c r="BN141" i="81"/>
  <c r="CW140" i="81"/>
  <c r="AK140" i="81"/>
  <c r="BA143" i="81"/>
  <c r="CJ142" i="81"/>
  <c r="X142" i="81"/>
  <c r="BG141" i="81"/>
  <c r="CP140" i="81"/>
  <c r="AD140" i="81"/>
  <c r="D141" i="81"/>
  <c r="AP143" i="81"/>
  <c r="BY142" i="81"/>
  <c r="M142" i="81"/>
  <c r="AV141" i="81"/>
  <c r="CE140" i="81"/>
  <c r="S140" i="81"/>
  <c r="CD143" i="80"/>
  <c r="CG142" i="80"/>
  <c r="U142" i="80"/>
  <c r="BD141" i="80"/>
  <c r="CM140" i="80"/>
  <c r="AA140" i="80"/>
  <c r="CX143" i="80"/>
  <c r="AL143" i="80"/>
  <c r="BU142" i="80"/>
  <c r="I142" i="80"/>
  <c r="AR141" i="80"/>
  <c r="CA140" i="80"/>
  <c r="O140" i="80"/>
  <c r="D141" i="80"/>
  <c r="AP143" i="80"/>
  <c r="BY142" i="80"/>
  <c r="M142" i="80"/>
  <c r="AV141" i="80"/>
  <c r="CE140" i="80"/>
  <c r="S140" i="80"/>
  <c r="R143" i="80"/>
  <c r="AT143" i="80"/>
  <c r="CC142" i="80"/>
  <c r="Q142" i="80"/>
  <c r="AZ141" i="80"/>
  <c r="CI140" i="80"/>
  <c r="W140" i="80"/>
  <c r="D142" i="80"/>
  <c r="CM143" i="80"/>
  <c r="BW143" i="80"/>
  <c r="BG143" i="80"/>
  <c r="AQ143" i="80"/>
  <c r="AA143" i="80"/>
  <c r="K143" i="80"/>
  <c r="CP142" i="80"/>
  <c r="BZ142" i="80"/>
  <c r="BJ142" i="80"/>
  <c r="AT142" i="80"/>
  <c r="AD142" i="80"/>
  <c r="N142" i="80"/>
  <c r="CS141" i="80"/>
  <c r="CC141" i="80"/>
  <c r="BM141" i="80"/>
  <c r="AW141" i="80"/>
  <c r="AG141" i="80"/>
  <c r="Q141" i="80"/>
  <c r="CV140" i="80"/>
  <c r="CF140" i="80"/>
  <c r="BP140" i="80"/>
  <c r="AZ140" i="80"/>
  <c r="AJ140" i="80"/>
  <c r="T140" i="80"/>
  <c r="CR143" i="80"/>
  <c r="CB143" i="80"/>
  <c r="BL143" i="80"/>
  <c r="AV143" i="80"/>
  <c r="AF143" i="80"/>
  <c r="P143" i="80"/>
  <c r="CU142" i="80"/>
  <c r="CE142" i="80"/>
  <c r="BO142" i="80"/>
  <c r="AY142" i="80"/>
  <c r="AI142" i="80"/>
  <c r="S142" i="80"/>
  <c r="CX141" i="80"/>
  <c r="CH141" i="80"/>
  <c r="BR141" i="80"/>
  <c r="BB141" i="80"/>
  <c r="AL141" i="80"/>
  <c r="V141" i="80"/>
  <c r="F141" i="80"/>
  <c r="CK140" i="80"/>
  <c r="BU140" i="80"/>
  <c r="BE140" i="80"/>
  <c r="AO140" i="80"/>
  <c r="Y140" i="80"/>
  <c r="I140" i="80"/>
  <c r="BI143" i="80"/>
  <c r="CR142" i="80"/>
  <c r="AF142" i="80"/>
  <c r="BO141" i="80"/>
  <c r="CX140" i="80"/>
  <c r="AL140" i="80"/>
  <c r="AQ141" i="82"/>
  <c r="L142" i="82"/>
  <c r="CB142" i="82"/>
  <c r="CY141" i="82"/>
  <c r="AT143" i="82"/>
  <c r="CC142" i="82"/>
  <c r="Q142" i="82"/>
  <c r="AZ141" i="82"/>
  <c r="CY143" i="82"/>
  <c r="AM143" i="82"/>
  <c r="BV142" i="82"/>
  <c r="J142" i="82"/>
  <c r="AS141" i="82"/>
  <c r="CB143" i="82"/>
  <c r="P143" i="82"/>
  <c r="AY142" i="82"/>
  <c r="CH141" i="82"/>
  <c r="V141" i="82"/>
  <c r="CV143" i="83"/>
  <c r="BS142" i="83"/>
  <c r="AP141" i="83"/>
  <c r="M140" i="83"/>
  <c r="CU142" i="83"/>
  <c r="AO140" i="83"/>
  <c r="BD143" i="83"/>
  <c r="AA142" i="83"/>
  <c r="CS140" i="83"/>
  <c r="S142" i="83"/>
  <c r="AR143" i="83"/>
  <c r="O142" i="83"/>
  <c r="CG140" i="83"/>
  <c r="CK143" i="83"/>
  <c r="BE143" i="83"/>
  <c r="Y143" i="83"/>
  <c r="BT142" i="83"/>
  <c r="H142" i="83"/>
  <c r="AQ141" i="83"/>
  <c r="BJ140" i="83"/>
  <c r="BV143" i="83"/>
  <c r="CO142" i="83"/>
  <c r="M142" i="83"/>
  <c r="P141" i="83"/>
  <c r="AI140" i="83"/>
  <c r="CE143" i="83"/>
  <c r="G143" i="83"/>
  <c r="V142" i="83"/>
  <c r="AO141" i="83"/>
  <c r="BH140" i="83"/>
  <c r="F165" i="82"/>
  <c r="J165" i="82"/>
  <c r="N165" i="82"/>
  <c r="R165" i="82"/>
  <c r="V165" i="82"/>
  <c r="Z165" i="82"/>
  <c r="AD165" i="82"/>
  <c r="AH165" i="82"/>
  <c r="AL165" i="82"/>
  <c r="AP165" i="82"/>
  <c r="AT165" i="82"/>
  <c r="AX165" i="82"/>
  <c r="BB165" i="82"/>
  <c r="BF165" i="82"/>
  <c r="BJ165" i="82"/>
  <c r="BN165" i="82"/>
  <c r="BR165" i="82"/>
  <c r="BV165" i="82"/>
  <c r="BZ165" i="82"/>
  <c r="CD165" i="82"/>
  <c r="CH165" i="82"/>
  <c r="CL165" i="82"/>
  <c r="CP165" i="82"/>
  <c r="CT165" i="82"/>
  <c r="CX165" i="82"/>
  <c r="G166" i="82"/>
  <c r="K166" i="82"/>
  <c r="O166" i="82"/>
  <c r="S166" i="82"/>
  <c r="W166" i="82"/>
  <c r="AA166" i="82"/>
  <c r="AE166" i="82"/>
  <c r="AI166" i="82"/>
  <c r="AM166" i="82"/>
  <c r="AQ166" i="82"/>
  <c r="AU166" i="82"/>
  <c r="AY166" i="82"/>
  <c r="BC166" i="82"/>
  <c r="BG166" i="82"/>
  <c r="BK166" i="82"/>
  <c r="BO166" i="82"/>
  <c r="BS166" i="82"/>
  <c r="BW166" i="82"/>
  <c r="CA166" i="82"/>
  <c r="CE166" i="82"/>
  <c r="CI166" i="82"/>
  <c r="CM166" i="82"/>
  <c r="CQ166" i="82"/>
  <c r="CU166" i="82"/>
  <c r="CY166" i="82"/>
  <c r="H167" i="82"/>
  <c r="L167" i="82"/>
  <c r="P167" i="82"/>
  <c r="T167" i="82"/>
  <c r="X167" i="82"/>
  <c r="AB167" i="82"/>
  <c r="AF167" i="82"/>
  <c r="I165" i="82"/>
  <c r="O165" i="82"/>
  <c r="T165" i="82"/>
  <c r="Y165" i="82"/>
  <c r="AE165" i="82"/>
  <c r="AJ165" i="82"/>
  <c r="AO165" i="82"/>
  <c r="AU165" i="82"/>
  <c r="AZ165" i="82"/>
  <c r="BE165" i="82"/>
  <c r="BK165" i="82"/>
  <c r="BP165" i="82"/>
  <c r="BU165" i="82"/>
  <c r="CA165" i="82"/>
  <c r="CF165" i="82"/>
  <c r="CK165" i="82"/>
  <c r="CQ165" i="82"/>
  <c r="CV165" i="82"/>
  <c r="F166" i="82"/>
  <c r="L166" i="82"/>
  <c r="Q166" i="82"/>
  <c r="V166" i="82"/>
  <c r="AB166" i="82"/>
  <c r="AG166" i="82"/>
  <c r="AL166" i="82"/>
  <c r="AR166" i="82"/>
  <c r="AW166" i="82"/>
  <c r="BB166" i="82"/>
  <c r="BH166" i="82"/>
  <c r="BM166" i="82"/>
  <c r="BR166" i="82"/>
  <c r="BX166" i="82"/>
  <c r="CC166" i="82"/>
  <c r="CH166" i="82"/>
  <c r="CN166" i="82"/>
  <c r="CS166" i="82"/>
  <c r="CX166" i="82"/>
  <c r="I167" i="82"/>
  <c r="N167" i="82"/>
  <c r="S167" i="82"/>
  <c r="Y167" i="82"/>
  <c r="AD167" i="82"/>
  <c r="AI167" i="82"/>
  <c r="AM167" i="82"/>
  <c r="AQ167" i="82"/>
  <c r="AU167" i="82"/>
  <c r="AY167" i="82"/>
  <c r="BC167" i="82"/>
  <c r="BG167" i="82"/>
  <c r="BK167" i="82"/>
  <c r="BO167" i="82"/>
  <c r="BS167" i="82"/>
  <c r="BW167" i="82"/>
  <c r="CA167" i="82"/>
  <c r="CE167" i="82"/>
  <c r="CI167" i="82"/>
  <c r="CM167" i="82"/>
  <c r="CQ167" i="82"/>
  <c r="CU167" i="82"/>
  <c r="CY167" i="82"/>
  <c r="D166" i="82"/>
  <c r="E165" i="82"/>
  <c r="L165" i="82"/>
  <c r="S165" i="82"/>
  <c r="AA165" i="82"/>
  <c r="AG165" i="82"/>
  <c r="AN165" i="82"/>
  <c r="AV165" i="82"/>
  <c r="BC165" i="82"/>
  <c r="BI165" i="82"/>
  <c r="BQ165" i="82"/>
  <c r="BX165" i="82"/>
  <c r="CE165" i="82"/>
  <c r="CM165" i="82"/>
  <c r="CS165" i="82"/>
  <c r="E166" i="82"/>
  <c r="M166" i="82"/>
  <c r="T166" i="82"/>
  <c r="Z166" i="82"/>
  <c r="AH166" i="82"/>
  <c r="AO166" i="82"/>
  <c r="AV166" i="82"/>
  <c r="BD166" i="82"/>
  <c r="BJ166" i="82"/>
  <c r="BQ166" i="82"/>
  <c r="BY166" i="82"/>
  <c r="CF166" i="82"/>
  <c r="CL166" i="82"/>
  <c r="CT166" i="82"/>
  <c r="F167" i="82"/>
  <c r="M167" i="82"/>
  <c r="U167" i="82"/>
  <c r="AA167" i="82"/>
  <c r="AH167" i="82"/>
  <c r="AN167" i="82"/>
  <c r="AS167" i="82"/>
  <c r="AX167" i="82"/>
  <c r="BD167" i="82"/>
  <c r="BI167" i="82"/>
  <c r="BN167" i="82"/>
  <c r="BT167" i="82"/>
  <c r="BY167" i="82"/>
  <c r="CD167" i="82"/>
  <c r="CJ167" i="82"/>
  <c r="CO167" i="82"/>
  <c r="CT167" i="82"/>
  <c r="G165" i="82"/>
  <c r="M165" i="82"/>
  <c r="U165" i="82"/>
  <c r="AB165" i="82"/>
  <c r="AI165" i="82"/>
  <c r="AQ165" i="82"/>
  <c r="AW165" i="82"/>
  <c r="BD165" i="82"/>
  <c r="BL165" i="82"/>
  <c r="BS165" i="82"/>
  <c r="BY165" i="82"/>
  <c r="CG165" i="82"/>
  <c r="CN165" i="82"/>
  <c r="CU165" i="82"/>
  <c r="H166" i="82"/>
  <c r="N166" i="82"/>
  <c r="U166" i="82"/>
  <c r="AC166" i="82"/>
  <c r="AJ166" i="82"/>
  <c r="AP166" i="82"/>
  <c r="AX166" i="82"/>
  <c r="BE166" i="82"/>
  <c r="BL166" i="82"/>
  <c r="BT166" i="82"/>
  <c r="BZ166" i="82"/>
  <c r="CG166" i="82"/>
  <c r="CO166" i="82"/>
  <c r="CV166" i="82"/>
  <c r="G167" i="82"/>
  <c r="O167" i="82"/>
  <c r="V167" i="82"/>
  <c r="AC167" i="82"/>
  <c r="AJ167" i="82"/>
  <c r="AO167" i="82"/>
  <c r="AT167" i="82"/>
  <c r="AZ167" i="82"/>
  <c r="BE167" i="82"/>
  <c r="BJ167" i="82"/>
  <c r="BP167" i="82"/>
  <c r="BU167" i="82"/>
  <c r="BZ167" i="82"/>
  <c r="CF167" i="82"/>
  <c r="CK167" i="82"/>
  <c r="CP167" i="82"/>
  <c r="CV167" i="82"/>
  <c r="P165" i="82"/>
  <c r="AC165" i="82"/>
  <c r="AR165" i="82"/>
  <c r="BG165" i="82"/>
  <c r="BT165" i="82"/>
  <c r="CI165" i="82"/>
  <c r="CW165" i="82"/>
  <c r="P166" i="82"/>
  <c r="AD166" i="82"/>
  <c r="AS166" i="82"/>
  <c r="BF166" i="82"/>
  <c r="BU166" i="82"/>
  <c r="CJ166" i="82"/>
  <c r="CW166" i="82"/>
  <c r="Q167" i="82"/>
  <c r="AE167" i="82"/>
  <c r="AP167" i="82"/>
  <c r="BA167" i="82"/>
  <c r="BL167" i="82"/>
  <c r="BV167" i="82"/>
  <c r="CG167" i="82"/>
  <c r="CR167" i="82"/>
  <c r="D165" i="82"/>
  <c r="K165" i="82"/>
  <c r="X165" i="82"/>
  <c r="AM165" i="82"/>
  <c r="BA165" i="82"/>
  <c r="BO165" i="82"/>
  <c r="CR165" i="82"/>
  <c r="J166" i="82"/>
  <c r="Y166" i="82"/>
  <c r="AN166" i="82"/>
  <c r="BA166" i="82"/>
  <c r="BP166" i="82"/>
  <c r="CD166" i="82"/>
  <c r="CR166" i="82"/>
  <c r="K167" i="82"/>
  <c r="Z167" i="82"/>
  <c r="AL167" i="82"/>
  <c r="AW167" i="82"/>
  <c r="BH167" i="82"/>
  <c r="BR167" i="82"/>
  <c r="CC167" i="82"/>
  <c r="CN167" i="82"/>
  <c r="CX167" i="82"/>
  <c r="Q165" i="82"/>
  <c r="AF165" i="82"/>
  <c r="AS165" i="82"/>
  <c r="BH165" i="82"/>
  <c r="BW165" i="82"/>
  <c r="CJ165" i="82"/>
  <c r="CY165" i="82"/>
  <c r="R166" i="82"/>
  <c r="AF166" i="82"/>
  <c r="AT166" i="82"/>
  <c r="BI166" i="82"/>
  <c r="BV166" i="82"/>
  <c r="CK166" i="82"/>
  <c r="E167" i="82"/>
  <c r="R167" i="82"/>
  <c r="AG167" i="82"/>
  <c r="AR167" i="82"/>
  <c r="BB167" i="82"/>
  <c r="BM167" i="82"/>
  <c r="BX167" i="82"/>
  <c r="CH167" i="82"/>
  <c r="CS167" i="82"/>
  <c r="D167" i="82"/>
  <c r="CC165" i="82"/>
  <c r="AK165" i="82"/>
  <c r="CO165" i="82"/>
  <c r="AZ166" i="82"/>
  <c r="J167" i="82"/>
  <c r="BF167" i="82"/>
  <c r="CW167" i="82"/>
  <c r="I166" i="82"/>
  <c r="W167" i="82"/>
  <c r="W165" i="82"/>
  <c r="CB165" i="82"/>
  <c r="AK166" i="82"/>
  <c r="CP166" i="82"/>
  <c r="AV167" i="82"/>
  <c r="CL167" i="82"/>
  <c r="H165" i="82"/>
  <c r="BM165" i="82"/>
  <c r="X166" i="82"/>
  <c r="CB166" i="82"/>
  <c r="AK167" i="82"/>
  <c r="CB167" i="82"/>
  <c r="AY165" i="82"/>
  <c r="BN166" i="82"/>
  <c r="BQ167" i="82"/>
  <c r="E64" i="82"/>
  <c r="I64" i="82"/>
  <c r="M64" i="82"/>
  <c r="Q64" i="82"/>
  <c r="U64" i="82"/>
  <c r="Y64" i="82"/>
  <c r="AC64" i="82"/>
  <c r="AG64" i="82"/>
  <c r="AK64" i="82"/>
  <c r="AO64" i="82"/>
  <c r="AS64" i="82"/>
  <c r="AW64" i="82"/>
  <c r="BA64" i="82"/>
  <c r="BE64" i="82"/>
  <c r="BI64" i="82"/>
  <c r="BM64" i="82"/>
  <c r="BQ64" i="82"/>
  <c r="BU64" i="82"/>
  <c r="BY64" i="82"/>
  <c r="CC64" i="82"/>
  <c r="CG64" i="82"/>
  <c r="CK64" i="82"/>
  <c r="CO64" i="82"/>
  <c r="CS64" i="82"/>
  <c r="CW64" i="82"/>
  <c r="F65" i="82"/>
  <c r="J65" i="82"/>
  <c r="N65" i="82"/>
  <c r="R65" i="82"/>
  <c r="V65" i="82"/>
  <c r="Z65" i="82"/>
  <c r="AD65" i="82"/>
  <c r="AH65" i="82"/>
  <c r="AL65" i="82"/>
  <c r="AP65" i="82"/>
  <c r="AT65" i="82"/>
  <c r="AX65" i="82"/>
  <c r="BB65" i="82"/>
  <c r="BF65" i="82"/>
  <c r="BJ65" i="82"/>
  <c r="BN65" i="82"/>
  <c r="BR65" i="82"/>
  <c r="BV65" i="82"/>
  <c r="BZ65" i="82"/>
  <c r="CD65" i="82"/>
  <c r="CH65" i="82"/>
  <c r="CL65" i="82"/>
  <c r="CP65" i="82"/>
  <c r="CT65" i="82"/>
  <c r="CX65" i="82"/>
  <c r="G66" i="82"/>
  <c r="K66" i="82"/>
  <c r="O66" i="82"/>
  <c r="S66" i="82"/>
  <c r="W66" i="82"/>
  <c r="AA66" i="82"/>
  <c r="AE66" i="82"/>
  <c r="AI66" i="82"/>
  <c r="AM66" i="82"/>
  <c r="AQ66" i="82"/>
  <c r="AU66" i="82"/>
  <c r="AY66" i="82"/>
  <c r="BC66" i="82"/>
  <c r="BG66" i="82"/>
  <c r="BK66" i="82"/>
  <c r="BO66" i="82"/>
  <c r="BS66" i="82"/>
  <c r="BW66" i="82"/>
  <c r="CA66" i="82"/>
  <c r="CE66" i="82"/>
  <c r="CI66" i="82"/>
  <c r="CM66" i="82"/>
  <c r="CQ66" i="82"/>
  <c r="CU66" i="82"/>
  <c r="CY66" i="82"/>
  <c r="D65" i="82"/>
  <c r="L64" i="82"/>
  <c r="T64" i="82"/>
  <c r="F64" i="82"/>
  <c r="J64" i="82"/>
  <c r="N64" i="82"/>
  <c r="R64" i="82"/>
  <c r="V64" i="82"/>
  <c r="Z64" i="82"/>
  <c r="AD64" i="82"/>
  <c r="AH64" i="82"/>
  <c r="AL64" i="82"/>
  <c r="AP64" i="82"/>
  <c r="AT64" i="82"/>
  <c r="AX64" i="82"/>
  <c r="BB64" i="82"/>
  <c r="BF64" i="82"/>
  <c r="BJ64" i="82"/>
  <c r="BN64" i="82"/>
  <c r="BR64" i="82"/>
  <c r="BV64" i="82"/>
  <c r="BZ64" i="82"/>
  <c r="CD64" i="82"/>
  <c r="CH64" i="82"/>
  <c r="CL64" i="82"/>
  <c r="CP64" i="82"/>
  <c r="CT64" i="82"/>
  <c r="CX64" i="82"/>
  <c r="G65" i="82"/>
  <c r="K65" i="82"/>
  <c r="O65" i="82"/>
  <c r="S65" i="82"/>
  <c r="W65" i="82"/>
  <c r="AA65" i="82"/>
  <c r="AE65" i="82"/>
  <c r="AI65" i="82"/>
  <c r="AM65" i="82"/>
  <c r="AQ65" i="82"/>
  <c r="AU65" i="82"/>
  <c r="AY65" i="82"/>
  <c r="BC65" i="82"/>
  <c r="BG65" i="82"/>
  <c r="BK65" i="82"/>
  <c r="BO65" i="82"/>
  <c r="BS65" i="82"/>
  <c r="BW65" i="82"/>
  <c r="CA65" i="82"/>
  <c r="CE65" i="82"/>
  <c r="CI65" i="82"/>
  <c r="CM65" i="82"/>
  <c r="CQ65" i="82"/>
  <c r="CU65" i="82"/>
  <c r="CY65" i="82"/>
  <c r="H66" i="82"/>
  <c r="L66" i="82"/>
  <c r="P66" i="82"/>
  <c r="T66" i="82"/>
  <c r="X66" i="82"/>
  <c r="AB66" i="82"/>
  <c r="AF66" i="82"/>
  <c r="AJ66" i="82"/>
  <c r="AN66" i="82"/>
  <c r="AR66" i="82"/>
  <c r="AV66" i="82"/>
  <c r="AZ66" i="82"/>
  <c r="BD66" i="82"/>
  <c r="BH66" i="82"/>
  <c r="BL66" i="82"/>
  <c r="BP66" i="82"/>
  <c r="BT66" i="82"/>
  <c r="BX66" i="82"/>
  <c r="CB66" i="82"/>
  <c r="CF66" i="82"/>
  <c r="CJ66" i="82"/>
  <c r="CN66" i="82"/>
  <c r="CR66" i="82"/>
  <c r="CV66" i="82"/>
  <c r="D66" i="82"/>
  <c r="H64" i="82"/>
  <c r="P64" i="82"/>
  <c r="X64" i="82"/>
  <c r="O64" i="82"/>
  <c r="AB64" i="82"/>
  <c r="AJ64" i="82"/>
  <c r="AR64" i="82"/>
  <c r="AZ64" i="82"/>
  <c r="BH64" i="82"/>
  <c r="BP64" i="82"/>
  <c r="BX64" i="82"/>
  <c r="CF64" i="82"/>
  <c r="CN64" i="82"/>
  <c r="CV64" i="82"/>
  <c r="I65" i="82"/>
  <c r="Q65" i="82"/>
  <c r="Y65" i="82"/>
  <c r="AG65" i="82"/>
  <c r="AO65" i="82"/>
  <c r="AW65" i="82"/>
  <c r="BE65" i="82"/>
  <c r="BM65" i="82"/>
  <c r="BU65" i="82"/>
  <c r="CC65" i="82"/>
  <c r="CK65" i="82"/>
  <c r="CS65" i="82"/>
  <c r="F66" i="82"/>
  <c r="N66" i="82"/>
  <c r="V66" i="82"/>
  <c r="AD66" i="82"/>
  <c r="AL66" i="82"/>
  <c r="AT66" i="82"/>
  <c r="BB66" i="82"/>
  <c r="BJ66" i="82"/>
  <c r="BR66" i="82"/>
  <c r="BZ66" i="82"/>
  <c r="CH66" i="82"/>
  <c r="CP66" i="82"/>
  <c r="CX66" i="82"/>
  <c r="W64" i="82"/>
  <c r="AN64" i="82"/>
  <c r="BD64" i="82"/>
  <c r="BT64" i="82"/>
  <c r="CJ64" i="82"/>
  <c r="E65" i="82"/>
  <c r="U65" i="82"/>
  <c r="AK65" i="82"/>
  <c r="BA65" i="82"/>
  <c r="BQ65" i="82"/>
  <c r="CG65" i="82"/>
  <c r="CO65" i="82"/>
  <c r="J66" i="82"/>
  <c r="R66" i="82"/>
  <c r="AH66" i="82"/>
  <c r="AX66" i="82"/>
  <c r="BF66" i="82"/>
  <c r="BV66" i="82"/>
  <c r="CL66" i="82"/>
  <c r="CT66" i="82"/>
  <c r="S64" i="82"/>
  <c r="AM64" i="82"/>
  <c r="BC64" i="82"/>
  <c r="BS64" i="82"/>
  <c r="CI64" i="82"/>
  <c r="CY64" i="82"/>
  <c r="T65" i="82"/>
  <c r="AJ65" i="82"/>
  <c r="AZ65" i="82"/>
  <c r="BP65" i="82"/>
  <c r="CF65" i="82"/>
  <c r="CV65" i="82"/>
  <c r="Q66" i="82"/>
  <c r="AG66" i="82"/>
  <c r="AW66" i="82"/>
  <c r="BM66" i="82"/>
  <c r="CC66" i="82"/>
  <c r="CS66" i="82"/>
  <c r="K64" i="82"/>
  <c r="AA64" i="82"/>
  <c r="AI64" i="82"/>
  <c r="AQ64" i="82"/>
  <c r="AY64" i="82"/>
  <c r="BG64" i="82"/>
  <c r="BO64" i="82"/>
  <c r="BW64" i="82"/>
  <c r="CE64" i="82"/>
  <c r="CM64" i="82"/>
  <c r="CU64" i="82"/>
  <c r="H65" i="82"/>
  <c r="P65" i="82"/>
  <c r="X65" i="82"/>
  <c r="AF65" i="82"/>
  <c r="AN65" i="82"/>
  <c r="AV65" i="82"/>
  <c r="BD65" i="82"/>
  <c r="BL65" i="82"/>
  <c r="BT65" i="82"/>
  <c r="CB65" i="82"/>
  <c r="CJ65" i="82"/>
  <c r="CR65" i="82"/>
  <c r="E66" i="82"/>
  <c r="M66" i="82"/>
  <c r="U66" i="82"/>
  <c r="AC66" i="82"/>
  <c r="AK66" i="82"/>
  <c r="AS66" i="82"/>
  <c r="BA66" i="82"/>
  <c r="BI66" i="82"/>
  <c r="BQ66" i="82"/>
  <c r="BY66" i="82"/>
  <c r="CG66" i="82"/>
  <c r="CO66" i="82"/>
  <c r="CW66" i="82"/>
  <c r="G64" i="82"/>
  <c r="AF64" i="82"/>
  <c r="AV64" i="82"/>
  <c r="BL64" i="82"/>
  <c r="CB64" i="82"/>
  <c r="CR64" i="82"/>
  <c r="M65" i="82"/>
  <c r="AC65" i="82"/>
  <c r="AS65" i="82"/>
  <c r="BI65" i="82"/>
  <c r="BY65" i="82"/>
  <c r="CW65" i="82"/>
  <c r="Z66" i="82"/>
  <c r="AP66" i="82"/>
  <c r="BN66" i="82"/>
  <c r="CD66" i="82"/>
  <c r="D64" i="82"/>
  <c r="AE64" i="82"/>
  <c r="AU64" i="82"/>
  <c r="BK64" i="82"/>
  <c r="CA64" i="82"/>
  <c r="CQ64" i="82"/>
  <c r="L65" i="82"/>
  <c r="AB65" i="82"/>
  <c r="AR65" i="82"/>
  <c r="BH65" i="82"/>
  <c r="BX65" i="82"/>
  <c r="CN65" i="82"/>
  <c r="I66" i="82"/>
  <c r="Y66" i="82"/>
  <c r="AO66" i="82"/>
  <c r="BE66" i="82"/>
  <c r="BU66" i="82"/>
  <c r="CK66" i="82"/>
  <c r="H164" i="81"/>
  <c r="L164" i="81"/>
  <c r="P164" i="81"/>
  <c r="T164" i="81"/>
  <c r="X164" i="81"/>
  <c r="AB164" i="81"/>
  <c r="AF164" i="81"/>
  <c r="AJ164" i="81"/>
  <c r="AN164" i="81"/>
  <c r="AR164" i="81"/>
  <c r="AV164" i="81"/>
  <c r="AZ164" i="81"/>
  <c r="BD164" i="81"/>
  <c r="BH164" i="81"/>
  <c r="BL164" i="81"/>
  <c r="BP164" i="81"/>
  <c r="BT164" i="81"/>
  <c r="BX164" i="81"/>
  <c r="CB164" i="81"/>
  <c r="CF164" i="81"/>
  <c r="CJ164" i="81"/>
  <c r="CN164" i="81"/>
  <c r="CR164" i="81"/>
  <c r="CV164" i="81"/>
  <c r="E165" i="81"/>
  <c r="I165" i="81"/>
  <c r="M165" i="81"/>
  <c r="Q165" i="81"/>
  <c r="U165" i="81"/>
  <c r="Y165" i="81"/>
  <c r="AC165" i="81"/>
  <c r="AG165" i="81"/>
  <c r="AK165" i="81"/>
  <c r="AO165" i="81"/>
  <c r="AS165" i="81"/>
  <c r="AW165" i="81"/>
  <c r="BA165" i="81"/>
  <c r="BE165" i="81"/>
  <c r="BI165" i="81"/>
  <c r="BM165" i="81"/>
  <c r="BQ165" i="81"/>
  <c r="BU165" i="81"/>
  <c r="BY165" i="81"/>
  <c r="CC165" i="81"/>
  <c r="CG165" i="81"/>
  <c r="CK165" i="81"/>
  <c r="CO165" i="81"/>
  <c r="CS165" i="81"/>
  <c r="CW165" i="81"/>
  <c r="F166" i="81"/>
  <c r="J166" i="81"/>
  <c r="N166" i="81"/>
  <c r="R166" i="81"/>
  <c r="V166" i="81"/>
  <c r="Z166" i="81"/>
  <c r="AD166" i="81"/>
  <c r="AH166" i="81"/>
  <c r="AL166" i="81"/>
  <c r="AP166" i="81"/>
  <c r="AT166" i="81"/>
  <c r="AX166" i="81"/>
  <c r="BB166" i="81"/>
  <c r="BF166" i="81"/>
  <c r="BJ166" i="81"/>
  <c r="BN166" i="81"/>
  <c r="BR166" i="81"/>
  <c r="BV166" i="81"/>
  <c r="BZ166" i="81"/>
  <c r="CD166" i="81"/>
  <c r="CH166" i="81"/>
  <c r="CL166" i="81"/>
  <c r="CP166" i="81"/>
  <c r="CT166" i="81"/>
  <c r="CX166" i="81"/>
  <c r="G167" i="81"/>
  <c r="K167" i="81"/>
  <c r="O167" i="81"/>
  <c r="S167" i="81"/>
  <c r="W167" i="81"/>
  <c r="AA167" i="81"/>
  <c r="AE167" i="81"/>
  <c r="AI167" i="81"/>
  <c r="AM167" i="81"/>
  <c r="AQ167" i="81"/>
  <c r="AU167" i="81"/>
  <c r="AY167" i="81"/>
  <c r="BC167" i="81"/>
  <c r="BG167" i="81"/>
  <c r="BK167" i="81"/>
  <c r="BO167" i="81"/>
  <c r="BS167" i="81"/>
  <c r="BW167" i="81"/>
  <c r="CA167" i="81"/>
  <c r="CE167" i="81"/>
  <c r="CI167" i="81"/>
  <c r="CM167" i="81"/>
  <c r="CQ167" i="81"/>
  <c r="CU167" i="81"/>
  <c r="CY167" i="81"/>
  <c r="D166" i="81"/>
  <c r="E164" i="81"/>
  <c r="I164" i="81"/>
  <c r="M164" i="81"/>
  <c r="Q164" i="81"/>
  <c r="U164" i="81"/>
  <c r="Y164" i="81"/>
  <c r="AC164" i="81"/>
  <c r="AG164" i="81"/>
  <c r="AK164" i="81"/>
  <c r="AO164" i="81"/>
  <c r="AS164" i="81"/>
  <c r="AW164" i="81"/>
  <c r="BA164" i="81"/>
  <c r="BE164" i="81"/>
  <c r="BI164" i="81"/>
  <c r="BM164" i="81"/>
  <c r="BQ164" i="81"/>
  <c r="BU164" i="81"/>
  <c r="BY164" i="81"/>
  <c r="CC164" i="81"/>
  <c r="CG164" i="81"/>
  <c r="CK164" i="81"/>
  <c r="CO164" i="81"/>
  <c r="CS164" i="81"/>
  <c r="CW164" i="81"/>
  <c r="F165" i="81"/>
  <c r="J165" i="81"/>
  <c r="N165" i="81"/>
  <c r="R165" i="81"/>
  <c r="V165" i="81"/>
  <c r="Z165" i="81"/>
  <c r="AD165" i="81"/>
  <c r="AH165" i="81"/>
  <c r="AL165" i="81"/>
  <c r="AP165" i="81"/>
  <c r="AT165" i="81"/>
  <c r="AX165" i="81"/>
  <c r="BB165" i="81"/>
  <c r="BF165" i="81"/>
  <c r="BJ165" i="81"/>
  <c r="BN165" i="81"/>
  <c r="BR165" i="81"/>
  <c r="BV165" i="81"/>
  <c r="BZ165" i="81"/>
  <c r="CD165" i="81"/>
  <c r="CH165" i="81"/>
  <c r="CL165" i="81"/>
  <c r="CP165" i="81"/>
  <c r="CT165" i="81"/>
  <c r="CX165" i="81"/>
  <c r="G166" i="81"/>
  <c r="K166" i="81"/>
  <c r="O166" i="81"/>
  <c r="S166" i="81"/>
  <c r="W166" i="81"/>
  <c r="AA166" i="81"/>
  <c r="AE166" i="81"/>
  <c r="AI166" i="81"/>
  <c r="AM166" i="81"/>
  <c r="AQ166" i="81"/>
  <c r="AU166" i="81"/>
  <c r="AY166" i="81"/>
  <c r="BC166" i="81"/>
  <c r="BG166" i="81"/>
  <c r="BK166" i="81"/>
  <c r="BO166" i="81"/>
  <c r="BS166" i="81"/>
  <c r="BW166" i="81"/>
  <c r="CA166" i="81"/>
  <c r="CE166" i="81"/>
  <c r="CI166" i="81"/>
  <c r="CM166" i="81"/>
  <c r="CQ166" i="81"/>
  <c r="CU166" i="81"/>
  <c r="CY166" i="81"/>
  <c r="H167" i="81"/>
  <c r="L167" i="81"/>
  <c r="P167" i="81"/>
  <c r="T167" i="81"/>
  <c r="X167" i="81"/>
  <c r="AB167" i="81"/>
  <c r="AF167" i="81"/>
  <c r="AJ167" i="81"/>
  <c r="AN167" i="81"/>
  <c r="AR167" i="81"/>
  <c r="AV167" i="81"/>
  <c r="AZ167" i="81"/>
  <c r="BD167" i="81"/>
  <c r="BH167" i="81"/>
  <c r="BL167" i="81"/>
  <c r="BP167" i="81"/>
  <c r="BT167" i="81"/>
  <c r="BX167" i="81"/>
  <c r="CB167" i="81"/>
  <c r="CF167" i="81"/>
  <c r="CJ167" i="81"/>
  <c r="CN167" i="81"/>
  <c r="CR167" i="81"/>
  <c r="CV167" i="81"/>
  <c r="D167" i="81"/>
  <c r="F164" i="81"/>
  <c r="N164" i="81"/>
  <c r="V164" i="81"/>
  <c r="AD164" i="81"/>
  <c r="AL164" i="81"/>
  <c r="AT164" i="81"/>
  <c r="BB164" i="81"/>
  <c r="BJ164" i="81"/>
  <c r="BR164" i="81"/>
  <c r="BZ164" i="81"/>
  <c r="CH164" i="81"/>
  <c r="CP164" i="81"/>
  <c r="CX164" i="81"/>
  <c r="K165" i="81"/>
  <c r="S165" i="81"/>
  <c r="AA165" i="81"/>
  <c r="AI165" i="81"/>
  <c r="AQ165" i="81"/>
  <c r="AY165" i="81"/>
  <c r="BG165" i="81"/>
  <c r="BO165" i="81"/>
  <c r="BW165" i="81"/>
  <c r="CE165" i="81"/>
  <c r="CM165" i="81"/>
  <c r="CU165" i="81"/>
  <c r="H166" i="81"/>
  <c r="P166" i="81"/>
  <c r="X166" i="81"/>
  <c r="AF166" i="81"/>
  <c r="AN166" i="81"/>
  <c r="AV166" i="81"/>
  <c r="BD166" i="81"/>
  <c r="BL166" i="81"/>
  <c r="BT166" i="81"/>
  <c r="CB166" i="81"/>
  <c r="CJ166" i="81"/>
  <c r="CR166" i="81"/>
  <c r="E167" i="81"/>
  <c r="M167" i="81"/>
  <c r="U167" i="81"/>
  <c r="AC167" i="81"/>
  <c r="AK167" i="81"/>
  <c r="AS167" i="81"/>
  <c r="BA167" i="81"/>
  <c r="BI167" i="81"/>
  <c r="BQ167" i="81"/>
  <c r="BY167" i="81"/>
  <c r="CG167" i="81"/>
  <c r="CO167" i="81"/>
  <c r="CW167" i="81"/>
  <c r="S164" i="81"/>
  <c r="AI164" i="81"/>
  <c r="AY164" i="81"/>
  <c r="BO164" i="81"/>
  <c r="CE164" i="81"/>
  <c r="CU164" i="81"/>
  <c r="P165" i="81"/>
  <c r="AF165" i="81"/>
  <c r="AV165" i="81"/>
  <c r="BL165" i="81"/>
  <c r="CB165" i="81"/>
  <c r="CR165" i="81"/>
  <c r="M166" i="81"/>
  <c r="AC166" i="81"/>
  <c r="AS166" i="81"/>
  <c r="BI166" i="81"/>
  <c r="BY166" i="81"/>
  <c r="CO166" i="81"/>
  <c r="J167" i="81"/>
  <c r="Z167" i="81"/>
  <c r="AP167" i="81"/>
  <c r="BF167" i="81"/>
  <c r="BV167" i="81"/>
  <c r="CL167" i="81"/>
  <c r="D165" i="81"/>
  <c r="G164" i="81"/>
  <c r="O164" i="81"/>
  <c r="W164" i="81"/>
  <c r="AE164" i="81"/>
  <c r="AM164" i="81"/>
  <c r="AU164" i="81"/>
  <c r="BC164" i="81"/>
  <c r="BK164" i="81"/>
  <c r="BS164" i="81"/>
  <c r="CA164" i="81"/>
  <c r="CI164" i="81"/>
  <c r="CQ164" i="81"/>
  <c r="CY164" i="81"/>
  <c r="L165" i="81"/>
  <c r="T165" i="81"/>
  <c r="AB165" i="81"/>
  <c r="AJ165" i="81"/>
  <c r="AR165" i="81"/>
  <c r="AZ165" i="81"/>
  <c r="BH165" i="81"/>
  <c r="BP165" i="81"/>
  <c r="BX165" i="81"/>
  <c r="CF165" i="81"/>
  <c r="CN165" i="81"/>
  <c r="CV165" i="81"/>
  <c r="I166" i="81"/>
  <c r="Q166" i="81"/>
  <c r="Y166" i="81"/>
  <c r="AG166" i="81"/>
  <c r="AO166" i="81"/>
  <c r="AW166" i="81"/>
  <c r="BE166" i="81"/>
  <c r="BM166" i="81"/>
  <c r="BU166" i="81"/>
  <c r="CC166" i="81"/>
  <c r="CK166" i="81"/>
  <c r="CS166" i="81"/>
  <c r="F167" i="81"/>
  <c r="N167" i="81"/>
  <c r="V167" i="81"/>
  <c r="AD167" i="81"/>
  <c r="AL167" i="81"/>
  <c r="AT167" i="81"/>
  <c r="BB167" i="81"/>
  <c r="BJ167" i="81"/>
  <c r="BR167" i="81"/>
  <c r="BZ167" i="81"/>
  <c r="CH167" i="81"/>
  <c r="CP167" i="81"/>
  <c r="CX167" i="81"/>
  <c r="K164" i="81"/>
  <c r="AA164" i="81"/>
  <c r="AQ164" i="81"/>
  <c r="BG164" i="81"/>
  <c r="BW164" i="81"/>
  <c r="CM164" i="81"/>
  <c r="H165" i="81"/>
  <c r="X165" i="81"/>
  <c r="AN165" i="81"/>
  <c r="BD165" i="81"/>
  <c r="BT165" i="81"/>
  <c r="CJ165" i="81"/>
  <c r="E166" i="81"/>
  <c r="U166" i="81"/>
  <c r="AK166" i="81"/>
  <c r="BA166" i="81"/>
  <c r="BQ166" i="81"/>
  <c r="CG166" i="81"/>
  <c r="CW166" i="81"/>
  <c r="R167" i="81"/>
  <c r="AH167" i="81"/>
  <c r="AX167" i="81"/>
  <c r="BN167" i="81"/>
  <c r="CD167" i="81"/>
  <c r="CT167" i="81"/>
  <c r="Z164" i="81"/>
  <c r="BF164" i="81"/>
  <c r="CL164" i="81"/>
  <c r="W165" i="81"/>
  <c r="BC165" i="81"/>
  <c r="CI165" i="81"/>
  <c r="T166" i="81"/>
  <c r="AZ166" i="81"/>
  <c r="CF166" i="81"/>
  <c r="Q167" i="81"/>
  <c r="AW167" i="81"/>
  <c r="CC167" i="81"/>
  <c r="J164" i="81"/>
  <c r="BV164" i="81"/>
  <c r="AM165" i="81"/>
  <c r="CY165" i="81"/>
  <c r="BP166" i="81"/>
  <c r="AG167" i="81"/>
  <c r="CS167" i="81"/>
  <c r="AH164" i="81"/>
  <c r="CT164" i="81"/>
  <c r="BK165" i="81"/>
  <c r="AB166" i="81"/>
  <c r="CN166" i="81"/>
  <c r="BE167" i="81"/>
  <c r="R164" i="81"/>
  <c r="AX164" i="81"/>
  <c r="CD164" i="81"/>
  <c r="O165" i="81"/>
  <c r="AU165" i="81"/>
  <c r="CA165" i="81"/>
  <c r="L166" i="81"/>
  <c r="AR166" i="81"/>
  <c r="BX166" i="81"/>
  <c r="I167" i="81"/>
  <c r="AO167" i="81"/>
  <c r="BU167" i="81"/>
  <c r="D164" i="81"/>
  <c r="AP164" i="81"/>
  <c r="G165" i="81"/>
  <c r="BS165" i="81"/>
  <c r="AJ166" i="81"/>
  <c r="CV166" i="81"/>
  <c r="BM167" i="81"/>
  <c r="BN164" i="81"/>
  <c r="AE165" i="81"/>
  <c r="CQ165" i="81"/>
  <c r="BH166" i="81"/>
  <c r="Y167" i="81"/>
  <c r="CK167" i="81"/>
  <c r="H164" i="80"/>
  <c r="L164" i="80"/>
  <c r="P164" i="80"/>
  <c r="T164" i="80"/>
  <c r="X164" i="80"/>
  <c r="AB164" i="80"/>
  <c r="AF164" i="80"/>
  <c r="AJ164" i="80"/>
  <c r="AN164" i="80"/>
  <c r="AR164" i="80"/>
  <c r="AV164" i="80"/>
  <c r="AZ164" i="80"/>
  <c r="BD164" i="80"/>
  <c r="BH164" i="80"/>
  <c r="BL164" i="80"/>
  <c r="BP164" i="80"/>
  <c r="BT164" i="80"/>
  <c r="BX164" i="80"/>
  <c r="CB164" i="80"/>
  <c r="CF164" i="80"/>
  <c r="CJ164" i="80"/>
  <c r="CN164" i="80"/>
  <c r="CR164" i="80"/>
  <c r="CV164" i="80"/>
  <c r="E165" i="80"/>
  <c r="G164" i="80"/>
  <c r="M164" i="80"/>
  <c r="R164" i="80"/>
  <c r="W164" i="80"/>
  <c r="AC164" i="80"/>
  <c r="AH164" i="80"/>
  <c r="AM164" i="80"/>
  <c r="AS164" i="80"/>
  <c r="AX164" i="80"/>
  <c r="BC164" i="80"/>
  <c r="BI164" i="80"/>
  <c r="BN164" i="80"/>
  <c r="BS164" i="80"/>
  <c r="BY164" i="80"/>
  <c r="CD164" i="80"/>
  <c r="CI164" i="80"/>
  <c r="CO164" i="80"/>
  <c r="CT164" i="80"/>
  <c r="CY164" i="80"/>
  <c r="I165" i="80"/>
  <c r="M165" i="80"/>
  <c r="Q165" i="80"/>
  <c r="U165" i="80"/>
  <c r="Y165" i="80"/>
  <c r="AC165" i="80"/>
  <c r="AG165" i="80"/>
  <c r="AK165" i="80"/>
  <c r="AO165" i="80"/>
  <c r="AS165" i="80"/>
  <c r="AW165" i="80"/>
  <c r="BA165" i="80"/>
  <c r="BE165" i="80"/>
  <c r="BI165" i="80"/>
  <c r="BM165" i="80"/>
  <c r="BQ165" i="80"/>
  <c r="BU165" i="80"/>
  <c r="BY165" i="80"/>
  <c r="CC165" i="80"/>
  <c r="CG165" i="80"/>
  <c r="CK165" i="80"/>
  <c r="CO165" i="80"/>
  <c r="CS165" i="80"/>
  <c r="CW165" i="80"/>
  <c r="F166" i="80"/>
  <c r="J166" i="80"/>
  <c r="N166" i="80"/>
  <c r="R166" i="80"/>
  <c r="V166" i="80"/>
  <c r="Z166" i="80"/>
  <c r="AD166" i="80"/>
  <c r="AH166" i="80"/>
  <c r="AL166" i="80"/>
  <c r="AP166" i="80"/>
  <c r="AT166" i="80"/>
  <c r="AX166" i="80"/>
  <c r="BB166" i="80"/>
  <c r="BF166" i="80"/>
  <c r="BJ166" i="80"/>
  <c r="BN166" i="80"/>
  <c r="BR166" i="80"/>
  <c r="BV166" i="80"/>
  <c r="BZ166" i="80"/>
  <c r="CD166" i="80"/>
  <c r="CH166" i="80"/>
  <c r="CL166" i="80"/>
  <c r="CP166" i="80"/>
  <c r="CT166" i="80"/>
  <c r="CX166" i="80"/>
  <c r="G167" i="80"/>
  <c r="K167" i="80"/>
  <c r="O167" i="80"/>
  <c r="S167" i="80"/>
  <c r="W167" i="80"/>
  <c r="AA167" i="80"/>
  <c r="AE167" i="80"/>
  <c r="AI167" i="80"/>
  <c r="AM167" i="80"/>
  <c r="AQ167" i="80"/>
  <c r="AU167" i="80"/>
  <c r="AY167" i="80"/>
  <c r="BC167" i="80"/>
  <c r="BG167" i="80"/>
  <c r="BK167" i="80"/>
  <c r="BO167" i="80"/>
  <c r="BS167" i="80"/>
  <c r="BW167" i="80"/>
  <c r="CA167" i="80"/>
  <c r="CE167" i="80"/>
  <c r="CI167" i="80"/>
  <c r="CM167" i="80"/>
  <c r="CQ167" i="80"/>
  <c r="CU167" i="80"/>
  <c r="CY167" i="80"/>
  <c r="D166" i="80"/>
  <c r="I164" i="80"/>
  <c r="N164" i="80"/>
  <c r="S164" i="80"/>
  <c r="Y164" i="80"/>
  <c r="AD164" i="80"/>
  <c r="AI164" i="80"/>
  <c r="AO164" i="80"/>
  <c r="AT164" i="80"/>
  <c r="AY164" i="80"/>
  <c r="BE164" i="80"/>
  <c r="BJ164" i="80"/>
  <c r="BO164" i="80"/>
  <c r="BU164" i="80"/>
  <c r="BZ164" i="80"/>
  <c r="CE164" i="80"/>
  <c r="CK164" i="80"/>
  <c r="CP164" i="80"/>
  <c r="CU164" i="80"/>
  <c r="F165" i="80"/>
  <c r="J165" i="80"/>
  <c r="N165" i="80"/>
  <c r="R165" i="80"/>
  <c r="V165" i="80"/>
  <c r="Z165" i="80"/>
  <c r="AD165" i="80"/>
  <c r="AH165" i="80"/>
  <c r="AL165" i="80"/>
  <c r="AP165" i="80"/>
  <c r="AT165" i="80"/>
  <c r="AX165" i="80"/>
  <c r="BB165" i="80"/>
  <c r="BF165" i="80"/>
  <c r="BJ165" i="80"/>
  <c r="BN165" i="80"/>
  <c r="BR165" i="80"/>
  <c r="BV165" i="80"/>
  <c r="BZ165" i="80"/>
  <c r="CD165" i="80"/>
  <c r="CH165" i="80"/>
  <c r="CL165" i="80"/>
  <c r="CP165" i="80"/>
  <c r="CT165" i="80"/>
  <c r="CX165" i="80"/>
  <c r="G166" i="80"/>
  <c r="K166" i="80"/>
  <c r="O166" i="80"/>
  <c r="S166" i="80"/>
  <c r="W166" i="80"/>
  <c r="AA166" i="80"/>
  <c r="AE166" i="80"/>
  <c r="AI166" i="80"/>
  <c r="AM166" i="80"/>
  <c r="AQ166" i="80"/>
  <c r="AU166" i="80"/>
  <c r="AY166" i="80"/>
  <c r="BC166" i="80"/>
  <c r="BG166" i="80"/>
  <c r="BK166" i="80"/>
  <c r="BO166" i="80"/>
  <c r="BS166" i="80"/>
  <c r="BW166" i="80"/>
  <c r="CA166" i="80"/>
  <c r="CE166" i="80"/>
  <c r="CI166" i="80"/>
  <c r="CM166" i="80"/>
  <c r="CQ166" i="80"/>
  <c r="CU166" i="80"/>
  <c r="CY166" i="80"/>
  <c r="H167" i="80"/>
  <c r="L167" i="80"/>
  <c r="P167" i="80"/>
  <c r="T167" i="80"/>
  <c r="X167" i="80"/>
  <c r="AB167" i="80"/>
  <c r="AF167" i="80"/>
  <c r="AJ167" i="80"/>
  <c r="AN167" i="80"/>
  <c r="AR167" i="80"/>
  <c r="AV167" i="80"/>
  <c r="AZ167" i="80"/>
  <c r="BD167" i="80"/>
  <c r="BH167" i="80"/>
  <c r="BL167" i="80"/>
  <c r="BP167" i="80"/>
  <c r="BT167" i="80"/>
  <c r="BX167" i="80"/>
  <c r="CB167" i="80"/>
  <c r="CF167" i="80"/>
  <c r="CJ167" i="80"/>
  <c r="CN167" i="80"/>
  <c r="CR167" i="80"/>
  <c r="CV167" i="80"/>
  <c r="D167" i="80"/>
  <c r="J164" i="80"/>
  <c r="U164" i="80"/>
  <c r="AE164" i="80"/>
  <c r="AP164" i="80"/>
  <c r="BA164" i="80"/>
  <c r="BK164" i="80"/>
  <c r="BV164" i="80"/>
  <c r="CG164" i="80"/>
  <c r="CQ164" i="80"/>
  <c r="G165" i="80"/>
  <c r="O165" i="80"/>
  <c r="W165" i="80"/>
  <c r="AE165" i="80"/>
  <c r="AM165" i="80"/>
  <c r="AU165" i="80"/>
  <c r="BC165" i="80"/>
  <c r="BK165" i="80"/>
  <c r="BS165" i="80"/>
  <c r="CA165" i="80"/>
  <c r="CI165" i="80"/>
  <c r="CQ165" i="80"/>
  <c r="CY165" i="80"/>
  <c r="L166" i="80"/>
  <c r="T166" i="80"/>
  <c r="AB166" i="80"/>
  <c r="AJ166" i="80"/>
  <c r="AR166" i="80"/>
  <c r="AZ166" i="80"/>
  <c r="BH166" i="80"/>
  <c r="BP166" i="80"/>
  <c r="BX166" i="80"/>
  <c r="CF166" i="80"/>
  <c r="CN166" i="80"/>
  <c r="CV166" i="80"/>
  <c r="I167" i="80"/>
  <c r="Q167" i="80"/>
  <c r="Y167" i="80"/>
  <c r="AG167" i="80"/>
  <c r="AO167" i="80"/>
  <c r="AW167" i="80"/>
  <c r="BE167" i="80"/>
  <c r="BM167" i="80"/>
  <c r="BU167" i="80"/>
  <c r="CC167" i="80"/>
  <c r="CK167" i="80"/>
  <c r="CS167" i="80"/>
  <c r="D164" i="80"/>
  <c r="F164" i="80"/>
  <c r="Q164" i="80"/>
  <c r="AA164" i="80"/>
  <c r="AL164" i="80"/>
  <c r="BG164" i="80"/>
  <c r="BR164" i="80"/>
  <c r="CC164" i="80"/>
  <c r="CM164" i="80"/>
  <c r="CX164" i="80"/>
  <c r="T165" i="80"/>
  <c r="AB165" i="80"/>
  <c r="AJ165" i="80"/>
  <c r="AZ165" i="80"/>
  <c r="BH165" i="80"/>
  <c r="BX165" i="80"/>
  <c r="CF165" i="80"/>
  <c r="CV165" i="80"/>
  <c r="Q166" i="80"/>
  <c r="AG166" i="80"/>
  <c r="AW166" i="80"/>
  <c r="BM166" i="80"/>
  <c r="CC166" i="80"/>
  <c r="CS166" i="80"/>
  <c r="N167" i="80"/>
  <c r="AD167" i="80"/>
  <c r="AT167" i="80"/>
  <c r="BJ167" i="80"/>
  <c r="BZ167" i="80"/>
  <c r="CP167" i="80"/>
  <c r="K164" i="80"/>
  <c r="V164" i="80"/>
  <c r="AG164" i="80"/>
  <c r="AQ164" i="80"/>
  <c r="BB164" i="80"/>
  <c r="BM164" i="80"/>
  <c r="BW164" i="80"/>
  <c r="CH164" i="80"/>
  <c r="CS164" i="80"/>
  <c r="H165" i="80"/>
  <c r="P165" i="80"/>
  <c r="X165" i="80"/>
  <c r="AF165" i="80"/>
  <c r="AN165" i="80"/>
  <c r="AV165" i="80"/>
  <c r="BD165" i="80"/>
  <c r="BL165" i="80"/>
  <c r="BT165" i="80"/>
  <c r="CB165" i="80"/>
  <c r="CJ165" i="80"/>
  <c r="CR165" i="80"/>
  <c r="E166" i="80"/>
  <c r="M166" i="80"/>
  <c r="U166" i="80"/>
  <c r="AC166" i="80"/>
  <c r="AK166" i="80"/>
  <c r="AS166" i="80"/>
  <c r="BA166" i="80"/>
  <c r="BI166" i="80"/>
  <c r="BQ166" i="80"/>
  <c r="BY166" i="80"/>
  <c r="CG166" i="80"/>
  <c r="CO166" i="80"/>
  <c r="CW166" i="80"/>
  <c r="J167" i="80"/>
  <c r="R167" i="80"/>
  <c r="Z167" i="80"/>
  <c r="AH167" i="80"/>
  <c r="AP167" i="80"/>
  <c r="AX167" i="80"/>
  <c r="BF167" i="80"/>
  <c r="BN167" i="80"/>
  <c r="BV167" i="80"/>
  <c r="CD167" i="80"/>
  <c r="CL167" i="80"/>
  <c r="CT167" i="80"/>
  <c r="D165" i="80"/>
  <c r="AW164" i="80"/>
  <c r="L165" i="80"/>
  <c r="AR165" i="80"/>
  <c r="BP165" i="80"/>
  <c r="CN165" i="80"/>
  <c r="I166" i="80"/>
  <c r="Y166" i="80"/>
  <c r="AO166" i="80"/>
  <c r="BE166" i="80"/>
  <c r="BU166" i="80"/>
  <c r="CK166" i="80"/>
  <c r="F167" i="80"/>
  <c r="V167" i="80"/>
  <c r="AL167" i="80"/>
  <c r="BB167" i="80"/>
  <c r="BR167" i="80"/>
  <c r="CH167" i="80"/>
  <c r="CX167" i="80"/>
  <c r="Z164" i="80"/>
  <c r="BQ164" i="80"/>
  <c r="K165" i="80"/>
  <c r="AQ165" i="80"/>
  <c r="BW165" i="80"/>
  <c r="H166" i="80"/>
  <c r="AN166" i="80"/>
  <c r="BT166" i="80"/>
  <c r="E167" i="80"/>
  <c r="AK167" i="80"/>
  <c r="BQ167" i="80"/>
  <c r="CW167" i="80"/>
  <c r="E164" i="80"/>
  <c r="U167" i="80"/>
  <c r="CA164" i="80"/>
  <c r="AY165" i="80"/>
  <c r="P166" i="80"/>
  <c r="CB166" i="80"/>
  <c r="AS167" i="80"/>
  <c r="O164" i="80"/>
  <c r="BF164" i="80"/>
  <c r="CW164" i="80"/>
  <c r="AI165" i="80"/>
  <c r="BO165" i="80"/>
  <c r="CU165" i="80"/>
  <c r="AF166" i="80"/>
  <c r="BL166" i="80"/>
  <c r="CR166" i="80"/>
  <c r="AC167" i="80"/>
  <c r="BI167" i="80"/>
  <c r="CO167" i="80"/>
  <c r="AU164" i="80"/>
  <c r="CL164" i="80"/>
  <c r="AA165" i="80"/>
  <c r="BG165" i="80"/>
  <c r="CM165" i="80"/>
  <c r="X166" i="80"/>
  <c r="BD166" i="80"/>
  <c r="CJ166" i="80"/>
  <c r="BA167" i="80"/>
  <c r="CG167" i="80"/>
  <c r="AK164" i="80"/>
  <c r="S165" i="80"/>
  <c r="CE165" i="80"/>
  <c r="AV166" i="80"/>
  <c r="M167" i="80"/>
  <c r="BY167" i="80"/>
  <c r="CJ142" i="83"/>
  <c r="X142" i="83"/>
  <c r="BG141" i="83"/>
  <c r="BZ140" i="83"/>
  <c r="D141" i="83"/>
  <c r="J143" i="83"/>
  <c r="AC142" i="83"/>
  <c r="AV141" i="83"/>
  <c r="AY140" i="83"/>
  <c r="CU143" i="83"/>
  <c r="S143" i="83"/>
  <c r="BB142" i="83"/>
  <c r="BE141" i="83"/>
  <c r="BX140" i="83"/>
  <c r="BJ140" i="81"/>
  <c r="BV143" i="81"/>
  <c r="J143" i="81"/>
  <c r="AS142" i="81"/>
  <c r="CB141" i="81"/>
  <c r="P141" i="81"/>
  <c r="AY140" i="81"/>
  <c r="AC143" i="80"/>
  <c r="BL142" i="80"/>
  <c r="CU141" i="80"/>
  <c r="AI141" i="80"/>
  <c r="BR140" i="80"/>
  <c r="F140" i="80"/>
  <c r="E143" i="82"/>
  <c r="G142" i="83"/>
  <c r="BJ141" i="83"/>
  <c r="AV143" i="83"/>
  <c r="D143" i="83"/>
  <c r="AX141" i="83"/>
  <c r="D140" i="83"/>
  <c r="BU143" i="83"/>
  <c r="E143" i="83"/>
  <c r="AN142" i="83"/>
  <c r="CP140" i="83"/>
  <c r="N140" i="83"/>
  <c r="AS142" i="83"/>
  <c r="BL141" i="83"/>
  <c r="CE140" i="83"/>
  <c r="AI143" i="83"/>
  <c r="BR142" i="83"/>
  <c r="CK141" i="83"/>
  <c r="CN140" i="83"/>
  <c r="L140" i="83"/>
  <c r="AY143" i="81"/>
  <c r="CH142" i="81"/>
  <c r="V142" i="81"/>
  <c r="BE141" i="81"/>
  <c r="CN140" i="81"/>
  <c r="AB140" i="81"/>
  <c r="D143" i="81"/>
  <c r="AR143" i="81"/>
  <c r="CA142" i="81"/>
  <c r="O142" i="81"/>
  <c r="AX141" i="81"/>
  <c r="CG140" i="81"/>
  <c r="U140" i="81"/>
  <c r="CW143" i="81"/>
  <c r="AK143" i="81"/>
  <c r="BT142" i="81"/>
  <c r="H142" i="81"/>
  <c r="AQ141" i="81"/>
  <c r="BZ140" i="81"/>
  <c r="N140" i="81"/>
  <c r="CL143" i="81"/>
  <c r="Z143" i="81"/>
  <c r="BI142" i="81"/>
  <c r="CR141" i="81"/>
  <c r="AF141" i="81"/>
  <c r="BO140" i="81"/>
  <c r="BN143" i="80"/>
  <c r="BQ142" i="80"/>
  <c r="E142" i="80"/>
  <c r="AN141" i="80"/>
  <c r="BW140" i="80"/>
  <c r="K140" i="80"/>
  <c r="CH143" i="80"/>
  <c r="V143" i="80"/>
  <c r="BE142" i="80"/>
  <c r="CN141" i="80"/>
  <c r="AB141" i="80"/>
  <c r="BK140" i="80"/>
  <c r="CL143" i="80"/>
  <c r="Z143" i="80"/>
  <c r="BI142" i="80"/>
  <c r="CR141" i="80"/>
  <c r="AF141" i="80"/>
  <c r="BO140" i="80"/>
  <c r="CP143" i="80"/>
  <c r="AD143" i="80"/>
  <c r="BM142" i="80"/>
  <c r="CV141" i="80"/>
  <c r="AJ141" i="80"/>
  <c r="BS140" i="80"/>
  <c r="G140" i="80"/>
  <c r="CY143" i="80"/>
  <c r="CI143" i="80"/>
  <c r="BS143" i="80"/>
  <c r="BC143" i="80"/>
  <c r="AM143" i="80"/>
  <c r="W143" i="80"/>
  <c r="G143" i="80"/>
  <c r="CL142" i="80"/>
  <c r="BV142" i="80"/>
  <c r="BF142" i="80"/>
  <c r="AP142" i="80"/>
  <c r="Z142" i="80"/>
  <c r="J142" i="80"/>
  <c r="CO141" i="80"/>
  <c r="BY141" i="80"/>
  <c r="BI141" i="80"/>
  <c r="AS141" i="80"/>
  <c r="AC141" i="80"/>
  <c r="M141" i="80"/>
  <c r="CR140" i="80"/>
  <c r="CB140" i="80"/>
  <c r="BL140" i="80"/>
  <c r="AV140" i="80"/>
  <c r="AF140" i="80"/>
  <c r="P140" i="80"/>
  <c r="D143" i="80"/>
  <c r="CN143" i="80"/>
  <c r="BX143" i="80"/>
  <c r="BH143" i="80"/>
  <c r="AR143" i="80"/>
  <c r="AB143" i="80"/>
  <c r="L143" i="80"/>
  <c r="CQ142" i="80"/>
  <c r="CA142" i="80"/>
  <c r="BK142" i="80"/>
  <c r="AU142" i="80"/>
  <c r="AE142" i="80"/>
  <c r="O142" i="80"/>
  <c r="CT141" i="80"/>
  <c r="CD141" i="80"/>
  <c r="BN141" i="80"/>
  <c r="AX141" i="80"/>
  <c r="AH141" i="80"/>
  <c r="R141" i="80"/>
  <c r="CW140" i="80"/>
  <c r="CG140" i="80"/>
  <c r="BQ140" i="80"/>
  <c r="BA140" i="80"/>
  <c r="AK140" i="80"/>
  <c r="U140" i="80"/>
  <c r="E140" i="80"/>
  <c r="AS143" i="80"/>
  <c r="CB142" i="80"/>
  <c r="P142" i="80"/>
  <c r="AY141" i="80"/>
  <c r="CH140" i="80"/>
  <c r="V140" i="80"/>
  <c r="AU141" i="82"/>
  <c r="BD142" i="82"/>
  <c r="P142" i="82"/>
  <c r="CS143" i="82"/>
  <c r="AM141" i="82"/>
  <c r="CP143" i="82"/>
  <c r="AD143" i="82"/>
  <c r="BM142" i="82"/>
  <c r="CV141" i="82"/>
  <c r="AJ141" i="82"/>
  <c r="CI143" i="82"/>
  <c r="W143" i="82"/>
  <c r="BF142" i="82"/>
  <c r="CO141" i="82"/>
  <c r="AC141" i="82"/>
  <c r="BL143" i="82"/>
  <c r="CU142" i="82"/>
  <c r="AI142" i="82"/>
  <c r="BR141" i="82"/>
  <c r="F141" i="82"/>
  <c r="AZ143" i="83"/>
  <c r="W142" i="83"/>
  <c r="CO140" i="83"/>
  <c r="CX141" i="83"/>
  <c r="AN143" i="83"/>
  <c r="K142" i="83"/>
  <c r="CC140" i="83"/>
  <c r="CH141" i="83"/>
  <c r="CQ142" i="83"/>
  <c r="BN141" i="83"/>
  <c r="AK140" i="83"/>
  <c r="CG143" i="83"/>
  <c r="BA143" i="83"/>
  <c r="U143" i="83"/>
  <c r="BD142" i="83"/>
  <c r="CM141" i="83"/>
  <c r="AA141" i="83"/>
  <c r="AD140" i="83"/>
  <c r="BF143" i="83"/>
  <c r="BY142" i="83"/>
  <c r="CB141" i="83"/>
  <c r="CU140" i="83"/>
  <c r="S140" i="83"/>
  <c r="BO143" i="83"/>
  <c r="CH142" i="83"/>
  <c r="F142" i="83"/>
  <c r="Y141" i="83"/>
  <c r="AB140" i="83"/>
  <c r="L140" i="84"/>
  <c r="CP139" i="84"/>
  <c r="BZ139" i="84"/>
  <c r="BJ139" i="84"/>
  <c r="AT139" i="84"/>
  <c r="AD139" i="84"/>
  <c r="N139" i="84"/>
  <c r="D140" i="84"/>
  <c r="CQ143" i="84"/>
  <c r="CA143" i="84"/>
  <c r="BK143" i="84"/>
  <c r="AU143" i="84"/>
  <c r="AE143" i="84"/>
  <c r="O143" i="84"/>
  <c r="CS142" i="84"/>
  <c r="CC142" i="84"/>
  <c r="BM142" i="84"/>
  <c r="AW142" i="84"/>
  <c r="AG142" i="84"/>
  <c r="Q142" i="84"/>
  <c r="CU141" i="84"/>
  <c r="CE141" i="84"/>
  <c r="BO141" i="84"/>
  <c r="AY141" i="84"/>
  <c r="AI141" i="84"/>
  <c r="S141" i="84"/>
  <c r="CW140" i="84"/>
  <c r="CG140" i="84"/>
  <c r="BQ140" i="84"/>
  <c r="BA140" i="84"/>
  <c r="AK140" i="84"/>
  <c r="U140" i="84"/>
  <c r="CY139" i="84"/>
  <c r="CI139" i="84"/>
  <c r="BS139" i="84"/>
  <c r="BC139" i="84"/>
  <c r="AM139" i="84"/>
  <c r="W139" i="84"/>
  <c r="G139" i="84"/>
  <c r="P140" i="84"/>
  <c r="CT139" i="84"/>
  <c r="CD139" i="84"/>
  <c r="BN139" i="84"/>
  <c r="AX139" i="84"/>
  <c r="AH139" i="84"/>
  <c r="R139" i="84"/>
  <c r="CU143" i="84"/>
  <c r="CE143" i="84"/>
  <c r="BO143" i="84"/>
  <c r="AY143" i="84"/>
  <c r="AI143" i="84"/>
  <c r="S143" i="84"/>
  <c r="CW142" i="84"/>
  <c r="CG142" i="84"/>
  <c r="BQ142" i="84"/>
  <c r="BA142" i="84"/>
  <c r="AK142" i="84"/>
  <c r="U142" i="84"/>
  <c r="CY141" i="84"/>
  <c r="CI141" i="84"/>
  <c r="BS141" i="84"/>
  <c r="BC141" i="84"/>
  <c r="AM141" i="84"/>
  <c r="W141" i="84"/>
  <c r="G141" i="84"/>
  <c r="CK140" i="84"/>
  <c r="BU140" i="84"/>
  <c r="BE140" i="84"/>
  <c r="AO140" i="84"/>
  <c r="Y140" i="84"/>
  <c r="I140" i="84"/>
  <c r="CM139" i="84"/>
  <c r="BW139" i="84"/>
  <c r="BG139" i="84"/>
  <c r="AQ139" i="84"/>
  <c r="AA139" i="84"/>
  <c r="K139" i="84"/>
  <c r="BZ105" i="84"/>
  <c r="BF108" i="84"/>
  <c r="BH106" i="84"/>
  <c r="CT109" i="84"/>
  <c r="H140" i="83"/>
  <c r="X140" i="83"/>
  <c r="AN140" i="83"/>
  <c r="BD140" i="83"/>
  <c r="BT140" i="83"/>
  <c r="CJ140" i="83"/>
  <c r="E141" i="83"/>
  <c r="U141" i="83"/>
  <c r="AK141" i="83"/>
  <c r="BA141" i="83"/>
  <c r="BQ141" i="83"/>
  <c r="CG141" i="83"/>
  <c r="CW141" i="83"/>
  <c r="R142" i="83"/>
  <c r="AH142" i="83"/>
  <c r="AX142" i="83"/>
  <c r="BN142" i="83"/>
  <c r="CD142" i="83"/>
  <c r="CT142" i="83"/>
  <c r="O143" i="83"/>
  <c r="AE143" i="83"/>
  <c r="AU143" i="83"/>
  <c r="BK143" i="83"/>
  <c r="CA143" i="83"/>
  <c r="CQ143" i="83"/>
  <c r="O140" i="83"/>
  <c r="AE140" i="83"/>
  <c r="AU140" i="83"/>
  <c r="BK140" i="83"/>
  <c r="CA140" i="83"/>
  <c r="CQ140" i="83"/>
  <c r="L141" i="83"/>
  <c r="AB141" i="83"/>
  <c r="AR141" i="83"/>
  <c r="BH141" i="83"/>
  <c r="BX141" i="83"/>
  <c r="CN141" i="83"/>
  <c r="I142" i="83"/>
  <c r="Y142" i="83"/>
  <c r="AO142" i="83"/>
  <c r="BE142" i="83"/>
  <c r="BU142" i="83"/>
  <c r="CK142" i="83"/>
  <c r="F143" i="83"/>
  <c r="V143" i="83"/>
  <c r="AL143" i="83"/>
  <c r="BB143" i="83"/>
  <c r="BR143" i="83"/>
  <c r="CH143" i="83"/>
  <c r="CX143" i="83"/>
  <c r="J140" i="83"/>
  <c r="Z140" i="83"/>
  <c r="AP140" i="83"/>
  <c r="BF140" i="83"/>
  <c r="BV140" i="83"/>
  <c r="CL140" i="83"/>
  <c r="G141" i="83"/>
  <c r="W141" i="83"/>
  <c r="AM141" i="83"/>
  <c r="BC141" i="83"/>
  <c r="BS141" i="83"/>
  <c r="CI141" i="83"/>
  <c r="CY141" i="83"/>
  <c r="T142" i="83"/>
  <c r="AJ142" i="83"/>
  <c r="AZ142" i="83"/>
  <c r="BP142" i="83"/>
  <c r="CF142" i="83"/>
  <c r="CV142" i="83"/>
  <c r="Q143" i="83"/>
  <c r="AG143" i="83"/>
  <c r="AW143" i="83"/>
  <c r="BM143" i="83"/>
  <c r="CC143" i="83"/>
  <c r="CS143" i="83"/>
  <c r="E140" i="83"/>
  <c r="BQ140" i="83"/>
  <c r="AH141" i="83"/>
  <c r="CT141" i="83"/>
  <c r="BK142" i="83"/>
  <c r="AB143" i="83"/>
  <c r="CN143" i="83"/>
  <c r="Y140" i="83"/>
  <c r="BB141" i="83"/>
  <c r="CE142" i="83"/>
  <c r="BM140" i="83"/>
  <c r="AD141" i="83"/>
  <c r="CP141" i="83"/>
  <c r="BG142" i="83"/>
  <c r="X143" i="83"/>
  <c r="CJ143" i="83"/>
  <c r="I140" i="83"/>
  <c r="AL141" i="83"/>
  <c r="BO142" i="83"/>
  <c r="CR143" i="83"/>
  <c r="BI140" i="83"/>
  <c r="Z141" i="83"/>
  <c r="CL141" i="83"/>
  <c r="BC142" i="83"/>
  <c r="T143" i="83"/>
  <c r="CF143" i="83"/>
  <c r="P140" i="83"/>
  <c r="AF140" i="83"/>
  <c r="AV140" i="83"/>
  <c r="BL140" i="83"/>
  <c r="CB140" i="83"/>
  <c r="CR140" i="83"/>
  <c r="M141" i="83"/>
  <c r="AC141" i="83"/>
  <c r="AS141" i="83"/>
  <c r="BI141" i="83"/>
  <c r="BY141" i="83"/>
  <c r="CO141" i="83"/>
  <c r="J142" i="83"/>
  <c r="Z142" i="83"/>
  <c r="AP142" i="83"/>
  <c r="BF142" i="83"/>
  <c r="BV142" i="83"/>
  <c r="CL142" i="83"/>
  <c r="W143" i="83"/>
  <c r="AM143" i="83"/>
  <c r="BC143" i="83"/>
  <c r="BS143" i="83"/>
  <c r="CI143" i="83"/>
  <c r="CY143" i="83"/>
  <c r="G140" i="83"/>
  <c r="W140" i="83"/>
  <c r="AM140" i="83"/>
  <c r="BC140" i="83"/>
  <c r="BS140" i="83"/>
  <c r="CI140" i="83"/>
  <c r="CY140" i="83"/>
  <c r="T141" i="83"/>
  <c r="AJ141" i="83"/>
  <c r="AZ141" i="83"/>
  <c r="BP141" i="83"/>
  <c r="CF141" i="83"/>
  <c r="CV141" i="83"/>
  <c r="Q142" i="83"/>
  <c r="AG142" i="83"/>
  <c r="AW142" i="83"/>
  <c r="BM142" i="83"/>
  <c r="CC142" i="83"/>
  <c r="CS142" i="83"/>
  <c r="N143" i="83"/>
  <c r="AD143" i="83"/>
  <c r="AT143" i="83"/>
  <c r="BJ143" i="83"/>
  <c r="BZ143" i="83"/>
  <c r="CP143" i="83"/>
  <c r="R140" i="83"/>
  <c r="AH140" i="83"/>
  <c r="AX140" i="83"/>
  <c r="BN140" i="83"/>
  <c r="CD140" i="83"/>
  <c r="CT140" i="83"/>
  <c r="O141" i="83"/>
  <c r="AE141" i="83"/>
  <c r="AU141" i="83"/>
  <c r="BK141" i="83"/>
  <c r="CA141" i="83"/>
  <c r="CQ141" i="83"/>
  <c r="L142" i="83"/>
  <c r="AB142" i="83"/>
  <c r="AR142" i="83"/>
  <c r="BH142" i="83"/>
  <c r="BX142" i="83"/>
  <c r="CN142" i="83"/>
  <c r="I143" i="83"/>
  <c r="T140" i="83"/>
  <c r="AJ140" i="83"/>
  <c r="AZ140" i="83"/>
  <c r="BP140" i="83"/>
  <c r="CF140" i="83"/>
  <c r="CV140" i="83"/>
  <c r="Q141" i="83"/>
  <c r="AG141" i="83"/>
  <c r="AW141" i="83"/>
  <c r="BM141" i="83"/>
  <c r="CC141" i="83"/>
  <c r="CS141" i="83"/>
  <c r="N142" i="83"/>
  <c r="AD142" i="83"/>
  <c r="AT142" i="83"/>
  <c r="BJ142" i="83"/>
  <c r="BZ142" i="83"/>
  <c r="CP142" i="83"/>
  <c r="K143" i="83"/>
  <c r="AA143" i="83"/>
  <c r="AQ143" i="83"/>
  <c r="BG143" i="83"/>
  <c r="BW143" i="83"/>
  <c r="CM143" i="83"/>
  <c r="D142" i="83"/>
  <c r="K140" i="83"/>
  <c r="AA140" i="83"/>
  <c r="AQ140" i="83"/>
  <c r="BG140" i="83"/>
  <c r="BW140" i="83"/>
  <c r="CM140" i="83"/>
  <c r="H141" i="83"/>
  <c r="X141" i="83"/>
  <c r="AN141" i="83"/>
  <c r="BD141" i="83"/>
  <c r="BT141" i="83"/>
  <c r="CJ141" i="83"/>
  <c r="E142" i="83"/>
  <c r="U142" i="83"/>
  <c r="AK142" i="83"/>
  <c r="BA142" i="83"/>
  <c r="BQ142" i="83"/>
  <c r="CG142" i="83"/>
  <c r="CW142" i="83"/>
  <c r="R143" i="83"/>
  <c r="AH143" i="83"/>
  <c r="AX143" i="83"/>
  <c r="BN143" i="83"/>
  <c r="CD143" i="83"/>
  <c r="CT143" i="83"/>
  <c r="F140" i="83"/>
  <c r="V140" i="83"/>
  <c r="AL140" i="83"/>
  <c r="BB140" i="83"/>
  <c r="BR140" i="83"/>
  <c r="CH140" i="83"/>
  <c r="CX140" i="83"/>
  <c r="S141" i="83"/>
  <c r="AI141" i="83"/>
  <c r="AY141" i="83"/>
  <c r="BO141" i="83"/>
  <c r="CE141" i="83"/>
  <c r="CU141" i="83"/>
  <c r="P142" i="83"/>
  <c r="AF142" i="83"/>
  <c r="AV142" i="83"/>
  <c r="BL142" i="83"/>
  <c r="CB142" i="83"/>
  <c r="CR142" i="83"/>
  <c r="M143" i="83"/>
  <c r="AC143" i="83"/>
  <c r="AS143" i="83"/>
  <c r="BI143" i="83"/>
  <c r="BY143" i="83"/>
  <c r="CO143" i="83"/>
  <c r="BA140" i="83"/>
  <c r="R141" i="83"/>
  <c r="CD141" i="83"/>
  <c r="AU142" i="83"/>
  <c r="L143" i="83"/>
  <c r="BX143" i="83"/>
  <c r="V141" i="83"/>
  <c r="AY142" i="83"/>
  <c r="CB143" i="83"/>
  <c r="AW140" i="83"/>
  <c r="N141" i="83"/>
  <c r="BZ141" i="83"/>
  <c r="AQ142" i="83"/>
  <c r="H143" i="83"/>
  <c r="BT143" i="83"/>
  <c r="F141" i="83"/>
  <c r="AI142" i="83"/>
  <c r="BL143" i="83"/>
  <c r="AS140" i="83"/>
  <c r="J141" i="83"/>
  <c r="BV141" i="83"/>
  <c r="AM142" i="83"/>
  <c r="CY142" i="83"/>
  <c r="BP143" i="83"/>
  <c r="K141" i="83"/>
  <c r="AT140" i="83"/>
  <c r="CL143" i="83"/>
  <c r="Z143" i="83"/>
  <c r="BI142" i="83"/>
  <c r="CR141" i="83"/>
  <c r="AF141" i="83"/>
  <c r="BO140" i="83"/>
  <c r="AY143" i="83"/>
  <c r="CX142" i="83"/>
  <c r="AL142" i="83"/>
  <c r="BU141" i="83"/>
  <c r="I141" i="83"/>
  <c r="AR140" i="83"/>
  <c r="C110" i="83"/>
  <c r="CW143" i="82"/>
  <c r="CM141" i="82"/>
  <c r="BE143" i="82"/>
  <c r="CN142" i="82"/>
  <c r="AB142" i="82"/>
  <c r="BK141" i="82"/>
  <c r="U143" i="82"/>
  <c r="K141" i="82"/>
  <c r="BI143" i="82"/>
  <c r="CR142" i="82"/>
  <c r="AF142" i="82"/>
  <c r="BO141" i="82"/>
  <c r="AK143" i="82"/>
  <c r="BW141" i="82"/>
  <c r="AW143" i="82"/>
  <c r="CF142" i="82"/>
  <c r="T142" i="82"/>
  <c r="BC141" i="82"/>
  <c r="CT143" i="82"/>
  <c r="CD143" i="82"/>
  <c r="BN143" i="82"/>
  <c r="AX143" i="82"/>
  <c r="AH143" i="82"/>
  <c r="R143" i="82"/>
  <c r="CW142" i="82"/>
  <c r="CG142" i="82"/>
  <c r="BQ142" i="82"/>
  <c r="BA142" i="82"/>
  <c r="AK142" i="82"/>
  <c r="U142" i="82"/>
  <c r="E142" i="82"/>
  <c r="CJ141" i="82"/>
  <c r="BT141" i="82"/>
  <c r="BD141" i="82"/>
  <c r="AN141" i="82"/>
  <c r="X141" i="82"/>
  <c r="H141" i="82"/>
  <c r="D142" i="82"/>
  <c r="CM143" i="82"/>
  <c r="BW143" i="82"/>
  <c r="BG143" i="82"/>
  <c r="AQ143" i="82"/>
  <c r="AA143" i="82"/>
  <c r="K143" i="82"/>
  <c r="CP142" i="82"/>
  <c r="BZ142" i="82"/>
  <c r="BJ142" i="82"/>
  <c r="AT142" i="82"/>
  <c r="AD142" i="82"/>
  <c r="N142" i="82"/>
  <c r="CS141" i="82"/>
  <c r="CC141" i="82"/>
  <c r="BM141" i="82"/>
  <c r="AW141" i="82"/>
  <c r="AG141" i="82"/>
  <c r="Q141" i="82"/>
  <c r="CV143" i="82"/>
  <c r="CF143" i="82"/>
  <c r="BP143" i="82"/>
  <c r="AZ143" i="82"/>
  <c r="AJ143" i="82"/>
  <c r="T143" i="82"/>
  <c r="CY142" i="82"/>
  <c r="CI142" i="82"/>
  <c r="BS142" i="82"/>
  <c r="BC142" i="82"/>
  <c r="AM142" i="82"/>
  <c r="W142" i="82"/>
  <c r="G142" i="82"/>
  <c r="CL141" i="82"/>
  <c r="BV141" i="82"/>
  <c r="BF141" i="82"/>
  <c r="AP141" i="82"/>
  <c r="Z141" i="82"/>
  <c r="J141" i="82"/>
  <c r="AN142" i="82"/>
  <c r="BU143" i="82"/>
  <c r="I143" i="82"/>
  <c r="AR142" i="82"/>
  <c r="CA141" i="82"/>
  <c r="O141" i="82"/>
  <c r="BQ143" i="82"/>
  <c r="BG141" i="82"/>
  <c r="BY143" i="82"/>
  <c r="M143" i="82"/>
  <c r="AV142" i="82"/>
  <c r="CE141" i="82"/>
  <c r="S141" i="82"/>
  <c r="CG143" i="82"/>
  <c r="X142" i="82"/>
  <c r="BM143" i="82"/>
  <c r="CV142" i="82"/>
  <c r="AJ142" i="82"/>
  <c r="BS141" i="82"/>
  <c r="G141" i="82"/>
  <c r="CX143" i="82"/>
  <c r="CH143" i="82"/>
  <c r="BR143" i="82"/>
  <c r="BB143" i="82"/>
  <c r="AL143" i="82"/>
  <c r="V143" i="82"/>
  <c r="F143" i="82"/>
  <c r="CK142" i="82"/>
  <c r="BU142" i="82"/>
  <c r="BE142" i="82"/>
  <c r="AO142" i="82"/>
  <c r="Y142" i="82"/>
  <c r="I142" i="82"/>
  <c r="CN141" i="82"/>
  <c r="BX141" i="82"/>
  <c r="BH141" i="82"/>
  <c r="AR141" i="82"/>
  <c r="AB141" i="82"/>
  <c r="L141" i="82"/>
  <c r="CQ143" i="82"/>
  <c r="CA143" i="82"/>
  <c r="BK143" i="82"/>
  <c r="AU143" i="82"/>
  <c r="AE143" i="82"/>
  <c r="O143" i="82"/>
  <c r="CT142" i="82"/>
  <c r="CD142" i="82"/>
  <c r="BN142" i="82"/>
  <c r="AX142" i="82"/>
  <c r="AH142" i="82"/>
  <c r="R142" i="82"/>
  <c r="CW141" i="82"/>
  <c r="CG141" i="82"/>
  <c r="BQ141" i="82"/>
  <c r="BA141" i="82"/>
  <c r="AK141" i="82"/>
  <c r="U141" i="82"/>
  <c r="E141" i="82"/>
  <c r="CJ143" i="82"/>
  <c r="BT143" i="82"/>
  <c r="BD143" i="82"/>
  <c r="AN143" i="82"/>
  <c r="X143" i="82"/>
  <c r="H143" i="82"/>
  <c r="CM142" i="82"/>
  <c r="BW142" i="82"/>
  <c r="BG142" i="82"/>
  <c r="AQ142" i="82"/>
  <c r="AA142" i="82"/>
  <c r="K142" i="82"/>
  <c r="CP141" i="82"/>
  <c r="BZ141" i="82"/>
  <c r="BJ141" i="82"/>
  <c r="AT141" i="82"/>
  <c r="AD141" i="82"/>
  <c r="N141" i="82"/>
  <c r="CJ142" i="82"/>
  <c r="CK143" i="82"/>
  <c r="Y143" i="82"/>
  <c r="BH142" i="82"/>
  <c r="CQ141" i="82"/>
  <c r="AE141" i="82"/>
  <c r="H142" i="82"/>
  <c r="CO143" i="82"/>
  <c r="AC143" i="82"/>
  <c r="BL142" i="82"/>
  <c r="CU141" i="82"/>
  <c r="AI141" i="82"/>
  <c r="BT142" i="82"/>
  <c r="CC143" i="82"/>
  <c r="Q143" i="82"/>
  <c r="AZ142" i="82"/>
  <c r="CI141" i="82"/>
  <c r="W141" i="82"/>
  <c r="D141" i="82"/>
  <c r="CL143" i="82"/>
  <c r="BV143" i="82"/>
  <c r="BF143" i="82"/>
  <c r="AP143" i="82"/>
  <c r="Z143" i="82"/>
  <c r="J143" i="82"/>
  <c r="CO142" i="82"/>
  <c r="BY142" i="82"/>
  <c r="BI142" i="82"/>
  <c r="AS142" i="82"/>
  <c r="AC142" i="82"/>
  <c r="M142" i="82"/>
  <c r="CR141" i="82"/>
  <c r="CB141" i="82"/>
  <c r="BL141" i="82"/>
  <c r="AV141" i="82"/>
  <c r="AF141" i="82"/>
  <c r="P141" i="82"/>
  <c r="CU143" i="82"/>
  <c r="CE143" i="82"/>
  <c r="BO143" i="82"/>
  <c r="AY143" i="82"/>
  <c r="AI143" i="82"/>
  <c r="S143" i="82"/>
  <c r="CX142" i="82"/>
  <c r="CH142" i="82"/>
  <c r="BR142" i="82"/>
  <c r="BB142" i="82"/>
  <c r="AL142" i="82"/>
  <c r="V142" i="82"/>
  <c r="F142" i="82"/>
  <c r="CK141" i="82"/>
  <c r="BU141" i="82"/>
  <c r="BE141" i="82"/>
  <c r="AO141" i="82"/>
  <c r="Y141" i="82"/>
  <c r="I141" i="82"/>
  <c r="D143" i="82"/>
  <c r="CN143" i="82"/>
  <c r="BX143" i="82"/>
  <c r="BH143" i="82"/>
  <c r="AR143" i="82"/>
  <c r="AB143" i="82"/>
  <c r="L143" i="82"/>
  <c r="CQ142" i="82"/>
  <c r="CA142" i="82"/>
  <c r="BK142" i="82"/>
  <c r="AU142" i="82"/>
  <c r="AE142" i="82"/>
  <c r="O142" i="82"/>
  <c r="CT141" i="82"/>
  <c r="CD141" i="82"/>
  <c r="BN141" i="82"/>
  <c r="AX141" i="82"/>
  <c r="AH141" i="82"/>
  <c r="R141" i="82"/>
  <c r="C110" i="82"/>
  <c r="CS143" i="80"/>
  <c r="CC143" i="80"/>
  <c r="BM143" i="80"/>
  <c r="AW143" i="80"/>
  <c r="AG143" i="80"/>
  <c r="Q143" i="80"/>
  <c r="CV142" i="80"/>
  <c r="CF142" i="80"/>
  <c r="BP142" i="80"/>
  <c r="AZ142" i="80"/>
  <c r="AJ142" i="80"/>
  <c r="T142" i="80"/>
  <c r="CY141" i="80"/>
  <c r="CI141" i="80"/>
  <c r="BS141" i="80"/>
  <c r="BC141" i="80"/>
  <c r="AM141" i="80"/>
  <c r="W141" i="80"/>
  <c r="G141" i="80"/>
  <c r="CL140" i="80"/>
  <c r="BV140" i="80"/>
  <c r="BF140" i="80"/>
  <c r="AP140" i="80"/>
  <c r="Z140" i="80"/>
  <c r="J140" i="80"/>
  <c r="C110" i="80"/>
  <c r="CW143" i="80"/>
  <c r="CG143" i="80"/>
  <c r="BQ143" i="80"/>
  <c r="BA143" i="80"/>
  <c r="AK143" i="80"/>
  <c r="U143" i="80"/>
  <c r="E143" i="80"/>
  <c r="CJ142" i="80"/>
  <c r="BT142" i="80"/>
  <c r="BD142" i="80"/>
  <c r="AN142" i="80"/>
  <c r="X142" i="80"/>
  <c r="H142" i="80"/>
  <c r="CM141" i="80"/>
  <c r="BW141" i="80"/>
  <c r="BG141" i="80"/>
  <c r="AQ141" i="80"/>
  <c r="AA141" i="80"/>
  <c r="K141" i="80"/>
  <c r="CP140" i="80"/>
  <c r="BZ140" i="80"/>
  <c r="BJ140" i="80"/>
  <c r="AT140" i="80"/>
  <c r="AD140" i="80"/>
  <c r="N140" i="80"/>
  <c r="D140" i="80"/>
  <c r="CK143" i="80"/>
  <c r="BU143" i="80"/>
  <c r="BE143" i="80"/>
  <c r="AO143" i="80"/>
  <c r="Y143" i="80"/>
  <c r="I143" i="80"/>
  <c r="CN142" i="80"/>
  <c r="BX142" i="80"/>
  <c r="BH142" i="80"/>
  <c r="AR142" i="80"/>
  <c r="AB142" i="80"/>
  <c r="L142" i="80"/>
  <c r="CQ141" i="80"/>
  <c r="CA141" i="80"/>
  <c r="BK141" i="80"/>
  <c r="AU141" i="80"/>
  <c r="AE141" i="80"/>
  <c r="O141" i="80"/>
  <c r="CT140" i="80"/>
  <c r="CD140" i="80"/>
  <c r="BN140" i="80"/>
  <c r="AX140" i="80"/>
  <c r="AH140" i="80"/>
  <c r="R140" i="80"/>
  <c r="CI143" i="81"/>
  <c r="BC143" i="81"/>
  <c r="W143" i="81"/>
  <c r="CL142" i="81"/>
  <c r="BF142" i="81"/>
  <c r="Z142" i="81"/>
  <c r="CO141" i="81"/>
  <c r="BI141" i="81"/>
  <c r="AC141" i="81"/>
  <c r="CR140" i="81"/>
  <c r="BL140" i="81"/>
  <c r="AF140" i="81"/>
  <c r="CB143" i="81"/>
  <c r="AV143" i="81"/>
  <c r="P143" i="81"/>
  <c r="CE142" i="81"/>
  <c r="AY142" i="81"/>
  <c r="AI142" i="81"/>
  <c r="CX141" i="81"/>
  <c r="BR141" i="81"/>
  <c r="AL141" i="81"/>
  <c r="F141" i="81"/>
  <c r="BU140" i="81"/>
  <c r="AO140" i="81"/>
  <c r="I140" i="81"/>
  <c r="CK143" i="81"/>
  <c r="BE143" i="81"/>
  <c r="Y143" i="81"/>
  <c r="CN142" i="81"/>
  <c r="BH142" i="81"/>
  <c r="AB142" i="81"/>
  <c r="CQ141" i="81"/>
  <c r="BK141" i="81"/>
  <c r="AE141" i="81"/>
  <c r="CT140" i="81"/>
  <c r="BN140" i="81"/>
  <c r="AH140" i="81"/>
  <c r="BZ143" i="81"/>
  <c r="AT143" i="81"/>
  <c r="AD143" i="81"/>
  <c r="CS142" i="81"/>
  <c r="BM142" i="81"/>
  <c r="AG142" i="81"/>
  <c r="CV141" i="81"/>
  <c r="BP141" i="81"/>
  <c r="AZ141" i="81"/>
  <c r="T141" i="81"/>
  <c r="CY140" i="81"/>
  <c r="BS140" i="81"/>
  <c r="BC140" i="81"/>
  <c r="AM140" i="81"/>
  <c r="W140" i="81"/>
  <c r="G140" i="81"/>
  <c r="D142" i="81"/>
  <c r="CM143" i="81"/>
  <c r="BW143" i="81"/>
  <c r="BG143" i="81"/>
  <c r="AQ143" i="81"/>
  <c r="AA143" i="81"/>
  <c r="K143" i="81"/>
  <c r="CP142" i="81"/>
  <c r="BZ142" i="81"/>
  <c r="BJ142" i="81"/>
  <c r="AT142" i="81"/>
  <c r="AD142" i="81"/>
  <c r="N142" i="81"/>
  <c r="CS141" i="81"/>
  <c r="CC141" i="81"/>
  <c r="BM141" i="81"/>
  <c r="AW141" i="81"/>
  <c r="AG141" i="81"/>
  <c r="Q141" i="81"/>
  <c r="CV140" i="81"/>
  <c r="CF140" i="81"/>
  <c r="BP140" i="81"/>
  <c r="AZ140" i="81"/>
  <c r="AJ140" i="81"/>
  <c r="T140" i="81"/>
  <c r="CV143" i="81"/>
  <c r="CF143" i="81"/>
  <c r="BP143" i="81"/>
  <c r="AZ143" i="81"/>
  <c r="AJ143" i="81"/>
  <c r="T143" i="81"/>
  <c r="CY142" i="81"/>
  <c r="CI142" i="81"/>
  <c r="BS142" i="81"/>
  <c r="BC142" i="81"/>
  <c r="AM142" i="81"/>
  <c r="W142" i="81"/>
  <c r="G142" i="81"/>
  <c r="CL141" i="81"/>
  <c r="BV141" i="81"/>
  <c r="BF141" i="81"/>
  <c r="AP141" i="81"/>
  <c r="Z141" i="81"/>
  <c r="J141" i="81"/>
  <c r="CO140" i="81"/>
  <c r="BY140" i="81"/>
  <c r="BI140" i="81"/>
  <c r="AS140" i="81"/>
  <c r="AC140" i="81"/>
  <c r="M140" i="81"/>
  <c r="CO143" i="81"/>
  <c r="BY143" i="81"/>
  <c r="BI143" i="81"/>
  <c r="AS143" i="81"/>
  <c r="AC143" i="81"/>
  <c r="M143" i="81"/>
  <c r="CR142" i="81"/>
  <c r="CB142" i="81"/>
  <c r="BL142" i="81"/>
  <c r="AV142" i="81"/>
  <c r="AF142" i="81"/>
  <c r="P142" i="81"/>
  <c r="CU141" i="81"/>
  <c r="CE141" i="81"/>
  <c r="BO141" i="81"/>
  <c r="AY141" i="81"/>
  <c r="AI141" i="81"/>
  <c r="S141" i="81"/>
  <c r="CX140" i="81"/>
  <c r="CH140" i="81"/>
  <c r="BR140" i="81"/>
  <c r="BB140" i="81"/>
  <c r="AL140" i="81"/>
  <c r="V140" i="81"/>
  <c r="F140" i="81"/>
  <c r="CT143" i="81"/>
  <c r="CD143" i="81"/>
  <c r="BN143" i="81"/>
  <c r="AX143" i="81"/>
  <c r="AH143" i="81"/>
  <c r="R143" i="81"/>
  <c r="CW142" i="81"/>
  <c r="CG142" i="81"/>
  <c r="BQ142" i="81"/>
  <c r="BA142" i="81"/>
  <c r="AK142" i="81"/>
  <c r="U142" i="81"/>
  <c r="E142" i="81"/>
  <c r="CJ141" i="81"/>
  <c r="BT141" i="81"/>
  <c r="BD141" i="81"/>
  <c r="AN141" i="81"/>
  <c r="X141" i="81"/>
  <c r="H141" i="81"/>
  <c r="CM140" i="81"/>
  <c r="BW140" i="81"/>
  <c r="BG140" i="81"/>
  <c r="AQ140" i="81"/>
  <c r="AA140" i="81"/>
  <c r="K140" i="81"/>
  <c r="CY143" i="81"/>
  <c r="BS143" i="81"/>
  <c r="AM143" i="81"/>
  <c r="G143" i="81"/>
  <c r="BV142" i="81"/>
  <c r="AP142" i="81"/>
  <c r="J142" i="81"/>
  <c r="BY141" i="81"/>
  <c r="AS141" i="81"/>
  <c r="M141" i="81"/>
  <c r="CB140" i="81"/>
  <c r="AV140" i="81"/>
  <c r="P140" i="81"/>
  <c r="CR143" i="81"/>
  <c r="BL143" i="81"/>
  <c r="AF143" i="81"/>
  <c r="CU142" i="81"/>
  <c r="BO142" i="81"/>
  <c r="S142" i="81"/>
  <c r="CH141" i="81"/>
  <c r="BB141" i="81"/>
  <c r="V141" i="81"/>
  <c r="CK140" i="81"/>
  <c r="BE140" i="81"/>
  <c r="Y140" i="81"/>
  <c r="D140" i="81"/>
  <c r="BU143" i="81"/>
  <c r="AO143" i="81"/>
  <c r="I143" i="81"/>
  <c r="BX142" i="81"/>
  <c r="AR142" i="81"/>
  <c r="L142" i="81"/>
  <c r="CA141" i="81"/>
  <c r="AU141" i="81"/>
  <c r="O141" i="81"/>
  <c r="CD140" i="81"/>
  <c r="AX140" i="81"/>
  <c r="R140" i="81"/>
  <c r="CP143" i="81"/>
  <c r="BJ143" i="81"/>
  <c r="N143" i="81"/>
  <c r="CC142" i="81"/>
  <c r="AW142" i="81"/>
  <c r="Q142" i="81"/>
  <c r="CF141" i="81"/>
  <c r="AJ141" i="81"/>
  <c r="CI140" i="81"/>
  <c r="CQ143" i="81"/>
  <c r="CA143" i="81"/>
  <c r="BK143" i="81"/>
  <c r="AU143" i="81"/>
  <c r="AE143" i="81"/>
  <c r="O143" i="81"/>
  <c r="CT142" i="81"/>
  <c r="CD142" i="81"/>
  <c r="BN142" i="81"/>
  <c r="AX142" i="81"/>
  <c r="AH142" i="81"/>
  <c r="R142" i="81"/>
  <c r="CW141" i="81"/>
  <c r="CG141" i="81"/>
  <c r="BQ141" i="81"/>
  <c r="BA141" i="81"/>
  <c r="AK141" i="81"/>
  <c r="U141" i="81"/>
  <c r="E141" i="81"/>
  <c r="CJ140" i="81"/>
  <c r="BT140" i="81"/>
  <c r="BD140" i="81"/>
  <c r="AN140" i="81"/>
  <c r="X140" i="81"/>
  <c r="H140" i="81"/>
  <c r="CJ143" i="81"/>
  <c r="BT143" i="81"/>
  <c r="BD143" i="81"/>
  <c r="AN143" i="81"/>
  <c r="X143" i="81"/>
  <c r="H143" i="81"/>
  <c r="CM142" i="81"/>
  <c r="BW142" i="81"/>
  <c r="BG142" i="81"/>
  <c r="AQ142" i="81"/>
  <c r="AA142" i="81"/>
  <c r="K142" i="81"/>
  <c r="CP141" i="81"/>
  <c r="BZ141" i="81"/>
  <c r="BJ141" i="81"/>
  <c r="AT141" i="81"/>
  <c r="AD141" i="81"/>
  <c r="N141" i="81"/>
  <c r="CS140" i="81"/>
  <c r="CC140" i="81"/>
  <c r="BM140" i="81"/>
  <c r="AW140" i="81"/>
  <c r="AG140" i="81"/>
  <c r="Q140" i="81"/>
  <c r="CS143" i="81"/>
  <c r="CC143" i="81"/>
  <c r="BM143" i="81"/>
  <c r="AW143" i="81"/>
  <c r="AG143" i="81"/>
  <c r="Q143" i="81"/>
  <c r="CV142" i="81"/>
  <c r="CF142" i="81"/>
  <c r="BP142" i="81"/>
  <c r="AZ142" i="81"/>
  <c r="AJ142" i="81"/>
  <c r="T142" i="81"/>
  <c r="CY141" i="81"/>
  <c r="CI141" i="81"/>
  <c r="BS141" i="81"/>
  <c r="BC141" i="81"/>
  <c r="AM141" i="81"/>
  <c r="W141" i="81"/>
  <c r="G141" i="81"/>
  <c r="CL140" i="81"/>
  <c r="BV140" i="81"/>
  <c r="BF140" i="81"/>
  <c r="AP140" i="81"/>
  <c r="Z140" i="81"/>
  <c r="J140" i="81"/>
  <c r="CX143" i="81"/>
  <c r="CH143" i="81"/>
  <c r="BR143" i="81"/>
  <c r="BB143" i="81"/>
  <c r="AL143" i="81"/>
  <c r="V143" i="81"/>
  <c r="F143" i="81"/>
  <c r="CK142" i="81"/>
  <c r="BU142" i="81"/>
  <c r="BE142" i="81"/>
  <c r="AO142" i="81"/>
  <c r="Y142" i="81"/>
  <c r="I142" i="81"/>
  <c r="CN141" i="81"/>
  <c r="BX141" i="81"/>
  <c r="BH141" i="81"/>
  <c r="AR141" i="81"/>
  <c r="AB141" i="81"/>
  <c r="L141" i="81"/>
  <c r="CQ140" i="81"/>
  <c r="CA140" i="81"/>
  <c r="BK140" i="81"/>
  <c r="AU140" i="81"/>
  <c r="AE140" i="81"/>
  <c r="O140" i="81"/>
  <c r="C110" i="81"/>
  <c r="F15" i="84"/>
  <c r="E15" i="80"/>
  <c r="AZ106" i="84" l="1"/>
  <c r="AA109" i="84"/>
  <c r="BQ109" i="84"/>
  <c r="BM106" i="84"/>
  <c r="G15" i="84"/>
  <c r="F15" i="83"/>
  <c r="G15" i="82"/>
  <c r="J23" i="87"/>
  <c r="J22" i="87"/>
  <c r="L15" i="87"/>
  <c r="K21" i="87"/>
  <c r="K27" i="87" s="1"/>
  <c r="K28" i="87" s="1"/>
  <c r="F15" i="81"/>
  <c r="CK109" i="84"/>
  <c r="BR109" i="84"/>
  <c r="AS108" i="84"/>
  <c r="V106" i="84"/>
  <c r="K106" i="84"/>
  <c r="CJ106" i="84"/>
  <c r="CA109" i="84"/>
  <c r="CC105" i="84"/>
  <c r="BO107" i="84"/>
  <c r="CJ105" i="84"/>
  <c r="CJ109" i="84"/>
  <c r="AF105" i="84"/>
  <c r="U108" i="84"/>
  <c r="BN107" i="84"/>
  <c r="BW106" i="84"/>
  <c r="CF109" i="84"/>
  <c r="J108" i="84"/>
  <c r="AV108" i="84"/>
  <c r="D109" i="84"/>
  <c r="AL109" i="84"/>
  <c r="H108" i="84"/>
  <c r="AF106" i="84"/>
  <c r="BM107" i="84"/>
  <c r="AO105" i="84"/>
  <c r="V107" i="84"/>
  <c r="AL105" i="84"/>
  <c r="AJ109" i="84"/>
  <c r="L106" i="84"/>
  <c r="T107" i="84"/>
  <c r="R107" i="84"/>
  <c r="AN107" i="84"/>
  <c r="I105" i="84"/>
  <c r="CF105" i="84"/>
  <c r="BY106" i="84"/>
  <c r="CD108" i="84"/>
  <c r="CX106" i="84"/>
  <c r="BC108" i="84"/>
  <c r="CR107" i="84"/>
  <c r="F108" i="84"/>
  <c r="AO109" i="84"/>
  <c r="G106" i="84"/>
  <c r="I106" i="84"/>
  <c r="AH109" i="84"/>
  <c r="AV107" i="84"/>
  <c r="AQ109" i="84"/>
  <c r="CW108" i="84"/>
  <c r="Y107" i="84"/>
  <c r="BU105" i="84"/>
  <c r="CX107" i="84"/>
  <c r="AL106" i="84"/>
  <c r="CU108" i="84"/>
  <c r="AM106" i="84"/>
  <c r="L107" i="84"/>
  <c r="AF109" i="84"/>
  <c r="D108" i="84"/>
  <c r="CO109" i="84"/>
  <c r="AC109" i="84"/>
  <c r="CN105" i="84"/>
  <c r="K108" i="84"/>
  <c r="CL109" i="84"/>
  <c r="AZ108" i="84"/>
  <c r="AB109" i="84"/>
  <c r="E105" i="84"/>
  <c r="CN107" i="84"/>
  <c r="BE108" i="84"/>
  <c r="BE107" i="84"/>
  <c r="AK106" i="84"/>
  <c r="CT108" i="84"/>
  <c r="CT107" i="84"/>
  <c r="BV106" i="84"/>
  <c r="AP105" i="84"/>
  <c r="CY107" i="84"/>
  <c r="AE105" i="84"/>
  <c r="AY105" i="84"/>
  <c r="CQ105" i="84"/>
  <c r="AQ106" i="84"/>
  <c r="CA106" i="84"/>
  <c r="AM107" i="84"/>
  <c r="BW107" i="84"/>
  <c r="W108" i="84"/>
  <c r="BO108" i="84"/>
  <c r="CY108" i="84"/>
  <c r="BB105" i="84"/>
  <c r="CP105" i="84"/>
  <c r="AP106" i="84"/>
  <c r="CD106" i="84"/>
  <c r="AL107" i="84"/>
  <c r="BZ107" i="84"/>
  <c r="Z108" i="84"/>
  <c r="BN108" i="84"/>
  <c r="V109" i="84"/>
  <c r="BA105" i="84"/>
  <c r="CS105" i="84"/>
  <c r="AS106" i="84"/>
  <c r="CC106" i="84"/>
  <c r="AO107" i="84"/>
  <c r="BY107" i="84"/>
  <c r="Y108" i="84"/>
  <c r="BQ108" i="84"/>
  <c r="U109" i="84"/>
  <c r="BL106" i="84"/>
  <c r="BT108" i="84"/>
  <c r="AU109" i="84"/>
  <c r="CE109" i="84"/>
  <c r="J106" i="84"/>
  <c r="P108" i="84"/>
  <c r="AZ109" i="84"/>
  <c r="CB105" i="84"/>
  <c r="BD107" i="84"/>
  <c r="CF108" i="84"/>
  <c r="AX109" i="84"/>
  <c r="BV109" i="84"/>
  <c r="CX109" i="84"/>
  <c r="F107" i="84"/>
  <c r="S108" i="84"/>
  <c r="AF107" i="84"/>
  <c r="I108" i="84"/>
  <c r="X106" i="84"/>
  <c r="AZ107" i="84"/>
  <c r="CR108" i="84"/>
  <c r="AS109" i="84"/>
  <c r="BU109" i="84"/>
  <c r="G105" i="84"/>
  <c r="E107" i="84"/>
  <c r="N108" i="84"/>
  <c r="AN105" i="84"/>
  <c r="BP106" i="84"/>
  <c r="AR108" i="84"/>
  <c r="AV109" i="84"/>
  <c r="CR109" i="84"/>
  <c r="P107" i="84"/>
  <c r="CE107" i="84"/>
  <c r="BB106" i="84"/>
  <c r="AP108" i="84"/>
  <c r="BM105" i="84"/>
  <c r="CS106" i="84"/>
  <c r="CC107" i="84"/>
  <c r="BY108" i="84"/>
  <c r="T105" i="84"/>
  <c r="CJ108" i="84"/>
  <c r="CU109" i="84"/>
  <c r="I109" i="84"/>
  <c r="AR106" i="84"/>
  <c r="Z109" i="84"/>
  <c r="CD109" i="84"/>
  <c r="J107" i="84"/>
  <c r="H109" i="84"/>
  <c r="AB105" i="84"/>
  <c r="CF107" i="84"/>
  <c r="BA109" i="84"/>
  <c r="K105" i="84"/>
  <c r="K109" i="84"/>
  <c r="BT105" i="84"/>
  <c r="BX108" i="84"/>
  <c r="J105" i="84"/>
  <c r="CU107" i="84"/>
  <c r="BK105" i="84"/>
  <c r="CU105" i="84"/>
  <c r="BC106" i="84"/>
  <c r="CQ106" i="84"/>
  <c r="AQ107" i="84"/>
  <c r="AM108" i="84"/>
  <c r="CA108" i="84"/>
  <c r="V105" i="84"/>
  <c r="BJ105" i="84"/>
  <c r="CX105" i="84"/>
  <c r="CT106" i="84"/>
  <c r="AT107" i="84"/>
  <c r="CD107" i="84"/>
  <c r="BZ108" i="84"/>
  <c r="U105" i="84"/>
  <c r="CW105" i="84"/>
  <c r="BA106" i="84"/>
  <c r="AS107" i="84"/>
  <c r="AO108" i="84"/>
  <c r="AB107" i="84"/>
  <c r="BG109" i="84"/>
  <c r="N106" i="84"/>
  <c r="S106" i="84"/>
  <c r="BT107" i="84"/>
  <c r="BB109" i="84"/>
  <c r="P105" i="84"/>
  <c r="BX109" i="84"/>
  <c r="AN106" i="84"/>
  <c r="Y109" i="84"/>
  <c r="CG109" i="84"/>
  <c r="I107" i="84"/>
  <c r="CF106" i="84"/>
  <c r="BH109" i="84"/>
  <c r="N109" i="84"/>
  <c r="AI105" i="84"/>
  <c r="BW105" i="84"/>
  <c r="W106" i="84"/>
  <c r="BK106" i="84"/>
  <c r="CY106" i="84"/>
  <c r="BC107" i="84"/>
  <c r="AU108" i="84"/>
  <c r="H15" i="84"/>
  <c r="G21" i="84"/>
  <c r="R109" i="84"/>
  <c r="BL109" i="84"/>
  <c r="CB107" i="84"/>
  <c r="O109" i="84"/>
  <c r="S105" i="84"/>
  <c r="BI109" i="84"/>
  <c r="AF108" i="84"/>
  <c r="AR105" i="84"/>
  <c r="D105" i="84"/>
  <c r="E106" i="84"/>
  <c r="BF109" i="84"/>
  <c r="AJ108" i="84"/>
  <c r="F109" i="84"/>
  <c r="K107" i="84"/>
  <c r="BO109" i="84"/>
  <c r="BX107" i="84"/>
  <c r="CG108" i="84"/>
  <c r="CS107" i="84"/>
  <c r="CW106" i="84"/>
  <c r="U106" i="84"/>
  <c r="AK105" i="84"/>
  <c r="AT108" i="84"/>
  <c r="BB107" i="84"/>
  <c r="BN106" i="84"/>
  <c r="BV105" i="84"/>
  <c r="CE108" i="84"/>
  <c r="W107" i="84"/>
  <c r="AQ105" i="84"/>
  <c r="M108" i="84"/>
  <c r="N105" i="84"/>
  <c r="CB109" i="84"/>
  <c r="AN109" i="84"/>
  <c r="BH108" i="84"/>
  <c r="BL107" i="84"/>
  <c r="T106" i="84"/>
  <c r="X105" i="84"/>
  <c r="G109" i="84"/>
  <c r="M107" i="84"/>
  <c r="H106" i="84"/>
  <c r="CW109" i="84"/>
  <c r="BY109" i="84"/>
  <c r="BE109" i="84"/>
  <c r="AK109" i="84"/>
  <c r="BL108" i="84"/>
  <c r="BP107" i="84"/>
  <c r="BT106" i="84"/>
  <c r="BH105" i="84"/>
  <c r="H107" i="84"/>
  <c r="BD109" i="84"/>
  <c r="L109" i="84"/>
  <c r="G108" i="84"/>
  <c r="Q106" i="84"/>
  <c r="H105" i="84"/>
  <c r="CH109" i="84"/>
  <c r="BN109" i="84"/>
  <c r="AP109" i="84"/>
  <c r="CV108" i="84"/>
  <c r="T108" i="84"/>
  <c r="BX106" i="84"/>
  <c r="BL105" i="84"/>
  <c r="R105" i="84"/>
  <c r="M109" i="84"/>
  <c r="O107" i="84"/>
  <c r="F106" i="84"/>
  <c r="CM109" i="84"/>
  <c r="BK109" i="84"/>
  <c r="AI109" i="84"/>
  <c r="X108" i="84"/>
  <c r="CR106" i="84"/>
  <c r="BP105" i="84"/>
  <c r="CK108" i="84"/>
  <c r="BI108" i="84"/>
  <c r="AK108" i="84"/>
  <c r="CK107" i="84"/>
  <c r="BI107" i="84"/>
  <c r="AG107" i="84"/>
  <c r="CG106" i="84"/>
  <c r="BI106" i="84"/>
  <c r="AG106" i="84"/>
  <c r="CG105" i="84"/>
  <c r="BE105" i="84"/>
  <c r="AG105" i="84"/>
  <c r="CL108" i="84"/>
  <c r="BJ108" i="84"/>
  <c r="AH108" i="84"/>
  <c r="CH107" i="84"/>
  <c r="BJ107" i="84"/>
  <c r="AH107" i="84"/>
  <c r="CH106" i="84"/>
  <c r="BF106" i="84"/>
  <c r="AH106" i="84"/>
  <c r="CH105" i="84"/>
  <c r="BF105" i="84"/>
  <c r="AD105" i="84"/>
  <c r="CI108" i="84"/>
  <c r="BK108" i="84"/>
  <c r="AI108" i="84"/>
  <c r="CI107" i="84"/>
  <c r="BG107" i="84"/>
  <c r="AI107" i="84"/>
  <c r="CI106" i="84"/>
  <c r="BG106" i="84"/>
  <c r="AE106" i="84"/>
  <c r="CE105" i="84"/>
  <c r="BG105" i="84"/>
  <c r="W105" i="84"/>
  <c r="AM105" i="84"/>
  <c r="BC105" i="84"/>
  <c r="BS105" i="84"/>
  <c r="CI105" i="84"/>
  <c r="CY105" i="84"/>
  <c r="AI106" i="84"/>
  <c r="AY106" i="84"/>
  <c r="BO106" i="84"/>
  <c r="CE106" i="84"/>
  <c r="CU106" i="84"/>
  <c r="AE107" i="84"/>
  <c r="AU107" i="84"/>
  <c r="BK107" i="84"/>
  <c r="CA107" i="84"/>
  <c r="CQ107" i="84"/>
  <c r="AA108" i="84"/>
  <c r="AQ108" i="84"/>
  <c r="BG108" i="84"/>
  <c r="BW108" i="84"/>
  <c r="CM108" i="84"/>
  <c r="W109" i="84"/>
  <c r="AH105" i="84"/>
  <c r="AX105" i="84"/>
  <c r="BN105" i="84"/>
  <c r="CD105" i="84"/>
  <c r="CT105" i="84"/>
  <c r="AD106" i="84"/>
  <c r="AT106" i="84"/>
  <c r="BJ106" i="84"/>
  <c r="BZ106" i="84"/>
  <c r="CP106" i="84"/>
  <c r="Z107" i="84"/>
  <c r="AP107" i="84"/>
  <c r="BF107" i="84"/>
  <c r="BV107" i="84"/>
  <c r="CL107" i="84"/>
  <c r="V108" i="84"/>
  <c r="AL108" i="84"/>
  <c r="BB108" i="84"/>
  <c r="BR108" i="84"/>
  <c r="CH108" i="84"/>
  <c r="CX108" i="84"/>
  <c r="AC105" i="84"/>
  <c r="AS105" i="84"/>
  <c r="BI105" i="84"/>
  <c r="BY105" i="84"/>
  <c r="CO105" i="84"/>
  <c r="Y106" i="84"/>
  <c r="AO106" i="84"/>
  <c r="BE106" i="84"/>
  <c r="BU106" i="84"/>
  <c r="CK106" i="84"/>
  <c r="U107" i="84"/>
  <c r="AK107" i="84"/>
  <c r="BA107" i="84"/>
  <c r="BQ107" i="84"/>
  <c r="CG107" i="84"/>
  <c r="CW107" i="84"/>
  <c r="AG108" i="84"/>
  <c r="AW108" i="84"/>
  <c r="BM108" i="84"/>
  <c r="CC108" i="84"/>
  <c r="CS108" i="84"/>
  <c r="AJ105" i="84"/>
  <c r="CV105" i="84"/>
  <c r="CB106" i="84"/>
  <c r="BH107" i="84"/>
  <c r="AN108" i="84"/>
  <c r="T109" i="84"/>
  <c r="AM109" i="84"/>
  <c r="BC109" i="84"/>
  <c r="BS109" i="84"/>
  <c r="CI109" i="84"/>
  <c r="CY109" i="84"/>
  <c r="Q105" i="84"/>
  <c r="R106" i="84"/>
  <c r="S107" i="84"/>
  <c r="E109" i="84"/>
  <c r="D106" i="84"/>
  <c r="BT109" i="84"/>
  <c r="E108" i="84"/>
  <c r="AV105" i="84"/>
  <c r="AB106" i="84"/>
  <c r="CN106" i="84"/>
  <c r="Q108" i="84"/>
  <c r="O106" i="84"/>
  <c r="CV109" i="84"/>
  <c r="BP109" i="84"/>
  <c r="AR109" i="84"/>
  <c r="CN108" i="84"/>
  <c r="AB108" i="84"/>
  <c r="CV106" i="84"/>
  <c r="AJ106" i="84"/>
  <c r="BD105" i="84"/>
  <c r="S109" i="84"/>
  <c r="R108" i="84"/>
  <c r="Q107" i="84"/>
  <c r="P106" i="84"/>
  <c r="O105" i="84"/>
  <c r="CS109" i="84"/>
  <c r="CC109" i="84"/>
  <c r="BM109" i="84"/>
  <c r="AW109" i="84"/>
  <c r="AG109" i="84"/>
  <c r="CB108" i="84"/>
  <c r="CV107" i="84"/>
  <c r="AJ107" i="84"/>
  <c r="BD106" i="84"/>
  <c r="BX105" i="84"/>
  <c r="J109" i="84"/>
  <c r="F105" i="84"/>
  <c r="X109" i="84"/>
  <c r="P109" i="84"/>
  <c r="O108" i="84"/>
  <c r="N107" i="84"/>
  <c r="M106" i="84"/>
  <c r="L105" i="84"/>
  <c r="CP109" i="84"/>
  <c r="BZ109" i="84"/>
  <c r="BJ109" i="84"/>
  <c r="AT109" i="84"/>
  <c r="AD109" i="84"/>
  <c r="BP108" i="84"/>
  <c r="CJ107" i="84"/>
  <c r="X107" i="84"/>
  <c r="CR105" i="84"/>
  <c r="D107" i="84"/>
  <c r="CN109" i="84"/>
  <c r="Q109" i="84"/>
  <c r="L108" i="84"/>
  <c r="G107" i="84"/>
  <c r="M105" i="84"/>
  <c r="CQ109" i="84"/>
  <c r="BW109" i="84"/>
  <c r="AY109" i="84"/>
  <c r="AE109" i="84"/>
  <c r="BD108" i="84"/>
  <c r="AR107" i="84"/>
  <c r="AV106" i="84"/>
  <c r="AZ105" i="84"/>
  <c r="CO108" i="84"/>
  <c r="BU108" i="84"/>
  <c r="BA108" i="84"/>
  <c r="AC108" i="84"/>
  <c r="CO107" i="84"/>
  <c r="BU107" i="84"/>
  <c r="AW107" i="84"/>
  <c r="AC107" i="84"/>
  <c r="CO106" i="84"/>
  <c r="BQ106" i="84"/>
  <c r="AW106" i="84"/>
  <c r="AC106" i="84"/>
  <c r="CK105" i="84"/>
  <c r="BQ105" i="84"/>
  <c r="AW105" i="84"/>
  <c r="Y105" i="84"/>
  <c r="CP108" i="84"/>
  <c r="BV108" i="84"/>
  <c r="AX108" i="84"/>
  <c r="AD108" i="84"/>
  <c r="CP107" i="84"/>
  <c r="BR107" i="84"/>
  <c r="AX107" i="84"/>
  <c r="AD107" i="84"/>
  <c r="CL106" i="84"/>
  <c r="BR106" i="84"/>
  <c r="AX106" i="84"/>
  <c r="Z106" i="84"/>
  <c r="CL105" i="84"/>
  <c r="BR105" i="84"/>
  <c r="AT105" i="84"/>
  <c r="Z105" i="84"/>
  <c r="CQ108" i="84"/>
  <c r="BS108" i="84"/>
  <c r="AY108" i="84"/>
  <c r="AE108" i="84"/>
  <c r="CM107" i="84"/>
  <c r="BS107" i="84"/>
  <c r="AY107" i="84"/>
  <c r="AA107" i="84"/>
  <c r="CM106" i="84"/>
  <c r="BS106" i="84"/>
  <c r="AU106" i="84"/>
  <c r="AA106" i="84"/>
  <c r="CM105" i="84"/>
  <c r="BO105" i="84"/>
  <c r="AU105" i="84"/>
  <c r="AA105" i="84"/>
  <c r="BB108" i="80"/>
  <c r="CL108" i="80"/>
  <c r="AH108" i="80"/>
  <c r="AR109" i="80"/>
  <c r="S108" i="80"/>
  <c r="CJ109" i="80"/>
  <c r="U107" i="80"/>
  <c r="BD108" i="80"/>
  <c r="AP109" i="80"/>
  <c r="BW106" i="80"/>
  <c r="AZ106" i="80"/>
  <c r="AO106" i="80"/>
  <c r="CN108" i="80"/>
  <c r="AC107" i="80"/>
  <c r="CH109" i="80"/>
  <c r="N107" i="80"/>
  <c r="CV106" i="80"/>
  <c r="CG106" i="80"/>
  <c r="AQ109" i="80"/>
  <c r="BE108" i="80"/>
  <c r="AO109" i="80"/>
  <c r="BC108" i="80"/>
  <c r="BJ107" i="80"/>
  <c r="AU107" i="80"/>
  <c r="X107" i="80"/>
  <c r="CI109" i="80"/>
  <c r="Y107" i="80"/>
  <c r="CO108" i="80"/>
  <c r="CG109" i="80"/>
  <c r="Q107" i="80"/>
  <c r="CM108" i="80"/>
  <c r="I108" i="80"/>
  <c r="AE106" i="80"/>
  <c r="CE107" i="80"/>
  <c r="P106" i="80"/>
  <c r="BT107" i="80"/>
  <c r="BQ107" i="80"/>
  <c r="CA106" i="80"/>
  <c r="CU107" i="80"/>
  <c r="T106" i="80"/>
  <c r="CF107" i="80"/>
  <c r="CK106" i="80"/>
  <c r="I106" i="80"/>
  <c r="CM109" i="80"/>
  <c r="BC109" i="80"/>
  <c r="K109" i="80"/>
  <c r="BH108" i="80"/>
  <c r="BU107" i="80"/>
  <c r="CN109" i="80"/>
  <c r="BD109" i="80"/>
  <c r="L109" i="80"/>
  <c r="BI108" i="80"/>
  <c r="BY107" i="80"/>
  <c r="CK109" i="80"/>
  <c r="BA109" i="80"/>
  <c r="I109" i="80"/>
  <c r="BF108" i="80"/>
  <c r="BM107" i="80"/>
  <c r="CL109" i="80"/>
  <c r="BB109" i="80"/>
  <c r="J109" i="80"/>
  <c r="BG108" i="80"/>
  <c r="M108" i="80"/>
  <c r="BV107" i="80"/>
  <c r="AD107" i="80"/>
  <c r="AQ106" i="80"/>
  <c r="AY107" i="80"/>
  <c r="O107" i="80"/>
  <c r="BP106" i="80"/>
  <c r="W108" i="80"/>
  <c r="AN107" i="80"/>
  <c r="BA106" i="80"/>
  <c r="BG109" i="80"/>
  <c r="W109" i="80"/>
  <c r="BX108" i="80"/>
  <c r="CK107" i="80"/>
  <c r="AP106" i="80"/>
  <c r="E108" i="80"/>
  <c r="BH109" i="80"/>
  <c r="X109" i="80"/>
  <c r="BY108" i="80"/>
  <c r="CO107" i="80"/>
  <c r="AT106" i="80"/>
  <c r="F106" i="80"/>
  <c r="BE109" i="80"/>
  <c r="U109" i="80"/>
  <c r="BV108" i="80"/>
  <c r="CC107" i="80"/>
  <c r="AH106" i="80"/>
  <c r="BF109" i="80"/>
  <c r="V109" i="80"/>
  <c r="BW108" i="80"/>
  <c r="CG107" i="80"/>
  <c r="AL106" i="80"/>
  <c r="AC108" i="80"/>
  <c r="BZ107" i="80"/>
  <c r="AP107" i="80"/>
  <c r="CQ106" i="80"/>
  <c r="AU106" i="80"/>
  <c r="K106" i="80"/>
  <c r="N108" i="80"/>
  <c r="BO107" i="80"/>
  <c r="S107" i="80"/>
  <c r="CB106" i="80"/>
  <c r="AJ106" i="80"/>
  <c r="AM108" i="80"/>
  <c r="CJ107" i="80"/>
  <c r="AZ107" i="80"/>
  <c r="H107" i="80"/>
  <c r="BE106" i="80"/>
  <c r="U106" i="80"/>
  <c r="D108" i="80"/>
  <c r="BW109" i="80"/>
  <c r="AA109" i="80"/>
  <c r="CJ108" i="80"/>
  <c r="AR108" i="80"/>
  <c r="BF106" i="80"/>
  <c r="BX109" i="80"/>
  <c r="AB109" i="80"/>
  <c r="CK108" i="80"/>
  <c r="AS108" i="80"/>
  <c r="BJ106" i="80"/>
  <c r="BU109" i="80"/>
  <c r="Y109" i="80"/>
  <c r="CH108" i="80"/>
  <c r="AP108" i="80"/>
  <c r="AX106" i="80"/>
  <c r="D107" i="80"/>
  <c r="BV109" i="80"/>
  <c r="Z109" i="80"/>
  <c r="CI108" i="80"/>
  <c r="AQ108" i="80"/>
  <c r="BB106" i="80"/>
  <c r="CP107" i="80"/>
  <c r="AT107" i="80"/>
  <c r="J107" i="80"/>
  <c r="BK106" i="80"/>
  <c r="O106" i="80"/>
  <c r="R108" i="80"/>
  <c r="CA107" i="80"/>
  <c r="AI107" i="80"/>
  <c r="CF106" i="80"/>
  <c r="AV106" i="80"/>
  <c r="G108" i="80"/>
  <c r="BD107" i="80"/>
  <c r="T107" i="80"/>
  <c r="BU106" i="80"/>
  <c r="Y106" i="80"/>
  <c r="CY109" i="80"/>
  <c r="BS109" i="80"/>
  <c r="AM109" i="80"/>
  <c r="G109" i="80"/>
  <c r="BT108" i="80"/>
  <c r="AN108" i="80"/>
  <c r="I107" i="80"/>
  <c r="E106" i="80"/>
  <c r="BT109" i="80"/>
  <c r="AN109" i="80"/>
  <c r="H109" i="80"/>
  <c r="BU108" i="80"/>
  <c r="AO108" i="80"/>
  <c r="M107" i="80"/>
  <c r="CW109" i="80"/>
  <c r="BQ109" i="80"/>
  <c r="AK109" i="80"/>
  <c r="CX108" i="80"/>
  <c r="BR108" i="80"/>
  <c r="AF108" i="80"/>
  <c r="CT106" i="80"/>
  <c r="CX109" i="80"/>
  <c r="BR109" i="80"/>
  <c r="AL109" i="80"/>
  <c r="CY108" i="80"/>
  <c r="BS108" i="80"/>
  <c r="AJ108" i="80"/>
  <c r="CX106" i="80"/>
  <c r="Y108" i="80"/>
  <c r="CL107" i="80"/>
  <c r="BF107" i="80"/>
  <c r="Z107" i="80"/>
  <c r="CM106" i="80"/>
  <c r="BG106" i="80"/>
  <c r="AA106" i="80"/>
  <c r="AD108" i="80"/>
  <c r="CQ107" i="80"/>
  <c r="BK107" i="80"/>
  <c r="AE107" i="80"/>
  <c r="CR106" i="80"/>
  <c r="BL106" i="80"/>
  <c r="AF106" i="80"/>
  <c r="AI108" i="80"/>
  <c r="CV107" i="80"/>
  <c r="BP107" i="80"/>
  <c r="AJ107" i="80"/>
  <c r="CW106" i="80"/>
  <c r="BQ106" i="80"/>
  <c r="AK106" i="80"/>
  <c r="F107" i="80"/>
  <c r="CA109" i="80"/>
  <c r="BK109" i="80"/>
  <c r="AU109" i="80"/>
  <c r="O109" i="80"/>
  <c r="CR108" i="80"/>
  <c r="CB108" i="80"/>
  <c r="BL108" i="80"/>
  <c r="H108" i="80"/>
  <c r="AO107" i="80"/>
  <c r="J106" i="80"/>
  <c r="CB109" i="80"/>
  <c r="BL109" i="80"/>
  <c r="AV109" i="80"/>
  <c r="P109" i="80"/>
  <c r="CS108" i="80"/>
  <c r="CC108" i="80"/>
  <c r="AW108" i="80"/>
  <c r="L108" i="80"/>
  <c r="AS107" i="80"/>
  <c r="N106" i="80"/>
  <c r="F108" i="80"/>
  <c r="BY109" i="80"/>
  <c r="BI109" i="80"/>
  <c r="AS109" i="80"/>
  <c r="M109" i="80"/>
  <c r="CP108" i="80"/>
  <c r="BZ108" i="80"/>
  <c r="AT108" i="80"/>
  <c r="CS107" i="80"/>
  <c r="AG107" i="80"/>
  <c r="CP109" i="80"/>
  <c r="BZ109" i="80"/>
  <c r="BJ109" i="80"/>
  <c r="AD109" i="80"/>
  <c r="N109" i="80"/>
  <c r="CQ108" i="80"/>
  <c r="BK108" i="80"/>
  <c r="AU108" i="80"/>
  <c r="CW107" i="80"/>
  <c r="BR106" i="80"/>
  <c r="Q108" i="80"/>
  <c r="CT107" i="80"/>
  <c r="CD107" i="80"/>
  <c r="AX107" i="80"/>
  <c r="AH107" i="80"/>
  <c r="R107" i="80"/>
  <c r="CE106" i="80"/>
  <c r="BO106" i="80"/>
  <c r="AY106" i="80"/>
  <c r="S106" i="80"/>
  <c r="V108" i="80"/>
  <c r="CY107" i="80"/>
  <c r="CI107" i="80"/>
  <c r="BC107" i="80"/>
  <c r="AM107" i="80"/>
  <c r="W107" i="80"/>
  <c r="CJ106" i="80"/>
  <c r="BT106" i="80"/>
  <c r="BD106" i="80"/>
  <c r="X106" i="80"/>
  <c r="H106" i="80"/>
  <c r="AA108" i="80"/>
  <c r="CN107" i="80"/>
  <c r="BX107" i="80"/>
  <c r="BH107" i="80"/>
  <c r="AR107" i="80"/>
  <c r="L107" i="80"/>
  <c r="CO106" i="80"/>
  <c r="BY106" i="80"/>
  <c r="BI106" i="80"/>
  <c r="AS106" i="80"/>
  <c r="M106" i="80"/>
  <c r="F109" i="80"/>
  <c r="CU109" i="80"/>
  <c r="CE109" i="80"/>
  <c r="BO109" i="80"/>
  <c r="AY109" i="80"/>
  <c r="AI109" i="80"/>
  <c r="S109" i="80"/>
  <c r="CV108" i="80"/>
  <c r="CF108" i="80"/>
  <c r="BP108" i="80"/>
  <c r="AZ108" i="80"/>
  <c r="X108" i="80"/>
  <c r="BE107" i="80"/>
  <c r="CL106" i="80"/>
  <c r="Z106" i="80"/>
  <c r="D109" i="80"/>
  <c r="CV109" i="80"/>
  <c r="CF109" i="80"/>
  <c r="BP109" i="80"/>
  <c r="AZ109" i="80"/>
  <c r="AJ109" i="80"/>
  <c r="T109" i="80"/>
  <c r="CW108" i="80"/>
  <c r="CG108" i="80"/>
  <c r="BQ108" i="80"/>
  <c r="BA108" i="80"/>
  <c r="AB108" i="80"/>
  <c r="BI107" i="80"/>
  <c r="CP106" i="80"/>
  <c r="AD106" i="80"/>
  <c r="D106" i="80"/>
  <c r="CS109" i="80"/>
  <c r="CC109" i="80"/>
  <c r="BM109" i="80"/>
  <c r="AW109" i="80"/>
  <c r="AG109" i="80"/>
  <c r="Q109" i="80"/>
  <c r="CT108" i="80"/>
  <c r="CD108" i="80"/>
  <c r="BN108" i="80"/>
  <c r="AX108" i="80"/>
  <c r="P108" i="80"/>
  <c r="AW107" i="80"/>
  <c r="CD106" i="80"/>
  <c r="R106" i="80"/>
  <c r="E109" i="80"/>
  <c r="CT109" i="80"/>
  <c r="CD109" i="80"/>
  <c r="BN109" i="80"/>
  <c r="AX109" i="80"/>
  <c r="AH109" i="80"/>
  <c r="R109" i="80"/>
  <c r="CU108" i="80"/>
  <c r="CE108" i="80"/>
  <c r="BO108" i="80"/>
  <c r="AY108" i="80"/>
  <c r="T108" i="80"/>
  <c r="BA107" i="80"/>
  <c r="CH106" i="80"/>
  <c r="V106" i="80"/>
  <c r="AK108" i="80"/>
  <c r="U108" i="80"/>
  <c r="CX107" i="80"/>
  <c r="CH107" i="80"/>
  <c r="BR107" i="80"/>
  <c r="BB107" i="80"/>
  <c r="AL107" i="80"/>
  <c r="V107" i="80"/>
  <c r="CY106" i="80"/>
  <c r="CI106" i="80"/>
  <c r="BS106" i="80"/>
  <c r="BC106" i="80"/>
  <c r="AM106" i="80"/>
  <c r="W106" i="80"/>
  <c r="G106" i="80"/>
  <c r="Z108" i="80"/>
  <c r="J108" i="80"/>
  <c r="CM107" i="80"/>
  <c r="BW107" i="80"/>
  <c r="BG107" i="80"/>
  <c r="AQ107" i="80"/>
  <c r="AA107" i="80"/>
  <c r="K107" i="80"/>
  <c r="CN106" i="80"/>
  <c r="BX106" i="80"/>
  <c r="BH106" i="80"/>
  <c r="AR106" i="80"/>
  <c r="AB106" i="80"/>
  <c r="L106" i="80"/>
  <c r="AE108" i="80"/>
  <c r="O108" i="80"/>
  <c r="CR107" i="80"/>
  <c r="CB107" i="80"/>
  <c r="BL107" i="80"/>
  <c r="AV107" i="80"/>
  <c r="AF107" i="80"/>
  <c r="P107" i="80"/>
  <c r="CS106" i="80"/>
  <c r="CC106" i="80"/>
  <c r="BM106" i="80"/>
  <c r="AW106" i="80"/>
  <c r="AG106" i="80"/>
  <c r="Q106" i="80"/>
  <c r="CQ109" i="80"/>
  <c r="AE109" i="80"/>
  <c r="AV108" i="80"/>
  <c r="BV106" i="80"/>
  <c r="CR109" i="80"/>
  <c r="AF109" i="80"/>
  <c r="BM108" i="80"/>
  <c r="BZ106" i="80"/>
  <c r="CO109" i="80"/>
  <c r="AC109" i="80"/>
  <c r="BJ108" i="80"/>
  <c r="BN106" i="80"/>
  <c r="E107" i="80"/>
  <c r="AT109" i="80"/>
  <c r="CA108" i="80"/>
  <c r="AK107" i="80"/>
  <c r="AG108" i="80"/>
  <c r="BN107" i="80"/>
  <c r="CU106" i="80"/>
  <c r="AI106" i="80"/>
  <c r="AL108" i="80"/>
  <c r="BS107" i="80"/>
  <c r="G107" i="80"/>
  <c r="AN106" i="80"/>
  <c r="K108" i="80"/>
  <c r="AB107" i="80"/>
  <c r="AC106" i="80"/>
  <c r="Q106" i="83"/>
  <c r="U106" i="83"/>
  <c r="Y106" i="83"/>
  <c r="AC106" i="83"/>
  <c r="AG106" i="83"/>
  <c r="AK106" i="83"/>
  <c r="AO106" i="83"/>
  <c r="AS106" i="83"/>
  <c r="AW106" i="83"/>
  <c r="BA106" i="83"/>
  <c r="BE106" i="83"/>
  <c r="BI106" i="83"/>
  <c r="BM106" i="83"/>
  <c r="BQ106" i="83"/>
  <c r="BU106" i="83"/>
  <c r="BY106" i="83"/>
  <c r="CC106" i="83"/>
  <c r="CG106" i="83"/>
  <c r="CK106" i="83"/>
  <c r="CO106" i="83"/>
  <c r="CS106" i="83"/>
  <c r="CW106" i="83"/>
  <c r="Q107" i="83"/>
  <c r="U107" i="83"/>
  <c r="Y107" i="83"/>
  <c r="AC107" i="83"/>
  <c r="AG107" i="83"/>
  <c r="AK107" i="83"/>
  <c r="AO107" i="83"/>
  <c r="AS107" i="83"/>
  <c r="AW107" i="83"/>
  <c r="BA107" i="83"/>
  <c r="BE107" i="83"/>
  <c r="BI107" i="83"/>
  <c r="BM107" i="83"/>
  <c r="BQ107" i="83"/>
  <c r="BU107" i="83"/>
  <c r="BY107" i="83"/>
  <c r="CC107" i="83"/>
  <c r="CG107" i="83"/>
  <c r="CK107" i="83"/>
  <c r="CO107" i="83"/>
  <c r="CS107" i="83"/>
  <c r="CW107" i="83"/>
  <c r="Q108" i="83"/>
  <c r="U108" i="83"/>
  <c r="Y108" i="83"/>
  <c r="AC108" i="83"/>
  <c r="AG108" i="83"/>
  <c r="AK108" i="83"/>
  <c r="AO108" i="83"/>
  <c r="AS108" i="83"/>
  <c r="AW108" i="83"/>
  <c r="BA108" i="83"/>
  <c r="BE108" i="83"/>
  <c r="BI108" i="83"/>
  <c r="BM108" i="83"/>
  <c r="BQ108" i="83"/>
  <c r="BU108" i="83"/>
  <c r="BY108" i="83"/>
  <c r="CC108" i="83"/>
  <c r="CG108" i="83"/>
  <c r="P106" i="83"/>
  <c r="T106" i="83"/>
  <c r="X106" i="83"/>
  <c r="AB106" i="83"/>
  <c r="AF106" i="83"/>
  <c r="AJ106" i="83"/>
  <c r="AN106" i="83"/>
  <c r="AR106" i="83"/>
  <c r="AV106" i="83"/>
  <c r="AZ106" i="83"/>
  <c r="BD106" i="83"/>
  <c r="BH106" i="83"/>
  <c r="BL106" i="83"/>
  <c r="BP106" i="83"/>
  <c r="BT106" i="83"/>
  <c r="BX106" i="83"/>
  <c r="CB106" i="83"/>
  <c r="CF106" i="83"/>
  <c r="CJ106" i="83"/>
  <c r="CN106" i="83"/>
  <c r="CR106" i="83"/>
  <c r="CV106" i="83"/>
  <c r="P107" i="83"/>
  <c r="T107" i="83"/>
  <c r="X107" i="83"/>
  <c r="AB107" i="83"/>
  <c r="AF107" i="83"/>
  <c r="AJ107" i="83"/>
  <c r="AN107" i="83"/>
  <c r="AR107" i="83"/>
  <c r="AV107" i="83"/>
  <c r="AZ107" i="83"/>
  <c r="BD107" i="83"/>
  <c r="BH107" i="83"/>
  <c r="BL107" i="83"/>
  <c r="BP107" i="83"/>
  <c r="BT107" i="83"/>
  <c r="BX107" i="83"/>
  <c r="CB107" i="83"/>
  <c r="CF107" i="83"/>
  <c r="CJ107" i="83"/>
  <c r="CN107" i="83"/>
  <c r="CR107" i="83"/>
  <c r="CV107" i="83"/>
  <c r="P108" i="83"/>
  <c r="T108" i="83"/>
  <c r="X108" i="83"/>
  <c r="AB108" i="83"/>
  <c r="AF108" i="83"/>
  <c r="AJ108" i="83"/>
  <c r="AN108" i="83"/>
  <c r="AR108" i="83"/>
  <c r="AV108" i="83"/>
  <c r="AZ108" i="83"/>
  <c r="BD108" i="83"/>
  <c r="BH108" i="83"/>
  <c r="BL108" i="83"/>
  <c r="BP108" i="83"/>
  <c r="BT108" i="83"/>
  <c r="BX108" i="83"/>
  <c r="CB108" i="83"/>
  <c r="CF108" i="83"/>
  <c r="S106" i="83"/>
  <c r="W106" i="83"/>
  <c r="AA106" i="83"/>
  <c r="AE106" i="83"/>
  <c r="AI106" i="83"/>
  <c r="AM106" i="83"/>
  <c r="AQ106" i="83"/>
  <c r="AU106" i="83"/>
  <c r="AY106" i="83"/>
  <c r="BC106" i="83"/>
  <c r="BG106" i="83"/>
  <c r="BK106" i="83"/>
  <c r="BO106" i="83"/>
  <c r="BS106" i="83"/>
  <c r="BW106" i="83"/>
  <c r="CA106" i="83"/>
  <c r="CE106" i="83"/>
  <c r="CI106" i="83"/>
  <c r="CM106" i="83"/>
  <c r="CQ106" i="83"/>
  <c r="CU106" i="83"/>
  <c r="CY106" i="83"/>
  <c r="S107" i="83"/>
  <c r="W107" i="83"/>
  <c r="AA107" i="83"/>
  <c r="AE107" i="83"/>
  <c r="AI107" i="83"/>
  <c r="AM107" i="83"/>
  <c r="AQ107" i="83"/>
  <c r="AU107" i="83"/>
  <c r="AY107" i="83"/>
  <c r="BC107" i="83"/>
  <c r="BG107" i="83"/>
  <c r="BK107" i="83"/>
  <c r="BO107" i="83"/>
  <c r="BS107" i="83"/>
  <c r="BW107" i="83"/>
  <c r="CA107" i="83"/>
  <c r="CE107" i="83"/>
  <c r="CI107" i="83"/>
  <c r="CM107" i="83"/>
  <c r="CQ107" i="83"/>
  <c r="CU107" i="83"/>
  <c r="CY107" i="83"/>
  <c r="S108" i="83"/>
  <c r="W108" i="83"/>
  <c r="AA108" i="83"/>
  <c r="AE108" i="83"/>
  <c r="AI108" i="83"/>
  <c r="AM108" i="83"/>
  <c r="AQ108" i="83"/>
  <c r="AU108" i="83"/>
  <c r="AY108" i="83"/>
  <c r="BC108" i="83"/>
  <c r="BG108" i="83"/>
  <c r="BK108" i="83"/>
  <c r="BO108" i="83"/>
  <c r="BS108" i="83"/>
  <c r="BW108" i="83"/>
  <c r="CA108" i="83"/>
  <c r="CE108" i="83"/>
  <c r="CI108" i="83"/>
  <c r="AD106" i="83"/>
  <c r="AT106" i="83"/>
  <c r="BJ106" i="83"/>
  <c r="BZ106" i="83"/>
  <c r="CP106" i="83"/>
  <c r="V107" i="83"/>
  <c r="AL107" i="83"/>
  <c r="BB107" i="83"/>
  <c r="BR107" i="83"/>
  <c r="CH107" i="83"/>
  <c r="CX107" i="83"/>
  <c r="AD108" i="83"/>
  <c r="AT108" i="83"/>
  <c r="BJ108" i="83"/>
  <c r="BZ108" i="83"/>
  <c r="CK108" i="83"/>
  <c r="CO108" i="83"/>
  <c r="CS108" i="83"/>
  <c r="CW108" i="83"/>
  <c r="Q109" i="83"/>
  <c r="U109" i="83"/>
  <c r="Y109" i="83"/>
  <c r="AC109" i="83"/>
  <c r="AG109" i="83"/>
  <c r="AK109" i="83"/>
  <c r="AO109" i="83"/>
  <c r="AS109" i="83"/>
  <c r="AW109" i="83"/>
  <c r="BA109" i="83"/>
  <c r="BE109" i="83"/>
  <c r="BI109" i="83"/>
  <c r="BM109" i="83"/>
  <c r="BQ109" i="83"/>
  <c r="BU109" i="83"/>
  <c r="BY109" i="83"/>
  <c r="CC109" i="83"/>
  <c r="CG109" i="83"/>
  <c r="CK109" i="83"/>
  <c r="CO109" i="83"/>
  <c r="CS109" i="83"/>
  <c r="CW109" i="83"/>
  <c r="H106" i="83"/>
  <c r="L106" i="83"/>
  <c r="E107" i="83"/>
  <c r="I107" i="83"/>
  <c r="M107" i="83"/>
  <c r="F108" i="83"/>
  <c r="J108" i="83"/>
  <c r="N108" i="83"/>
  <c r="G109" i="83"/>
  <c r="K109" i="83"/>
  <c r="O109" i="83"/>
  <c r="D108" i="83"/>
  <c r="R106" i="83"/>
  <c r="AX106" i="83"/>
  <c r="CD106" i="83"/>
  <c r="Z107" i="83"/>
  <c r="BF107" i="83"/>
  <c r="CL107" i="83"/>
  <c r="AH108" i="83"/>
  <c r="BN108" i="83"/>
  <c r="CL108" i="83"/>
  <c r="CT108" i="83"/>
  <c r="R109" i="83"/>
  <c r="Z109" i="83"/>
  <c r="AH109" i="83"/>
  <c r="AP109" i="83"/>
  <c r="AX109" i="83"/>
  <c r="BF109" i="83"/>
  <c r="BN109" i="83"/>
  <c r="BV109" i="83"/>
  <c r="CD109" i="83"/>
  <c r="CL109" i="83"/>
  <c r="CT109" i="83"/>
  <c r="I106" i="83"/>
  <c r="F107" i="83"/>
  <c r="N107" i="83"/>
  <c r="O108" i="83"/>
  <c r="L109" i="83"/>
  <c r="D109" i="83"/>
  <c r="Z106" i="83"/>
  <c r="AP106" i="83"/>
  <c r="BF106" i="83"/>
  <c r="BV106" i="83"/>
  <c r="CL106" i="83"/>
  <c r="R107" i="83"/>
  <c r="AH107" i="83"/>
  <c r="AX107" i="83"/>
  <c r="BN107" i="83"/>
  <c r="CD107" i="83"/>
  <c r="CT107" i="83"/>
  <c r="Z108" i="83"/>
  <c r="AP108" i="83"/>
  <c r="BF108" i="83"/>
  <c r="BV108" i="83"/>
  <c r="CJ108" i="83"/>
  <c r="CN108" i="83"/>
  <c r="CR108" i="83"/>
  <c r="CV108" i="83"/>
  <c r="P109" i="83"/>
  <c r="T109" i="83"/>
  <c r="X109" i="83"/>
  <c r="AB109" i="83"/>
  <c r="AF109" i="83"/>
  <c r="AJ109" i="83"/>
  <c r="AN109" i="83"/>
  <c r="AR109" i="83"/>
  <c r="AV109" i="83"/>
  <c r="AZ109" i="83"/>
  <c r="BD109" i="83"/>
  <c r="BH109" i="83"/>
  <c r="BL109" i="83"/>
  <c r="BP109" i="83"/>
  <c r="BT109" i="83"/>
  <c r="BX109" i="83"/>
  <c r="CB109" i="83"/>
  <c r="CF109" i="83"/>
  <c r="CJ109" i="83"/>
  <c r="CN109" i="83"/>
  <c r="CR109" i="83"/>
  <c r="CV109" i="83"/>
  <c r="G106" i="83"/>
  <c r="K106" i="83"/>
  <c r="O106" i="83"/>
  <c r="H107" i="83"/>
  <c r="L107" i="83"/>
  <c r="E108" i="83"/>
  <c r="I108" i="83"/>
  <c r="M108" i="83"/>
  <c r="F109" i="83"/>
  <c r="J109" i="83"/>
  <c r="N109" i="83"/>
  <c r="D107" i="83"/>
  <c r="AH106" i="83"/>
  <c r="BN106" i="83"/>
  <c r="CT106" i="83"/>
  <c r="AP107" i="83"/>
  <c r="BV107" i="83"/>
  <c r="R108" i="83"/>
  <c r="AX108" i="83"/>
  <c r="CD108" i="83"/>
  <c r="CP108" i="83"/>
  <c r="CX108" i="83"/>
  <c r="V109" i="83"/>
  <c r="AD109" i="83"/>
  <c r="AL109" i="83"/>
  <c r="AT109" i="83"/>
  <c r="BB109" i="83"/>
  <c r="BJ109" i="83"/>
  <c r="BR109" i="83"/>
  <c r="BZ109" i="83"/>
  <c r="CH109" i="83"/>
  <c r="CP109" i="83"/>
  <c r="CX109" i="83"/>
  <c r="E106" i="83"/>
  <c r="M106" i="83"/>
  <c r="J107" i="83"/>
  <c r="G108" i="83"/>
  <c r="H109" i="83"/>
  <c r="V106" i="83"/>
  <c r="AL106" i="83"/>
  <c r="BB106" i="83"/>
  <c r="BR106" i="83"/>
  <c r="CH106" i="83"/>
  <c r="CX106" i="83"/>
  <c r="AD107" i="83"/>
  <c r="AT107" i="83"/>
  <c r="BJ107" i="83"/>
  <c r="BZ107" i="83"/>
  <c r="CP107" i="83"/>
  <c r="V108" i="83"/>
  <c r="AL108" i="83"/>
  <c r="BB108" i="83"/>
  <c r="BR108" i="83"/>
  <c r="CH108" i="83"/>
  <c r="CM108" i="83"/>
  <c r="CQ108" i="83"/>
  <c r="CU108" i="83"/>
  <c r="CY108" i="83"/>
  <c r="S109" i="83"/>
  <c r="W109" i="83"/>
  <c r="AA109" i="83"/>
  <c r="AE109" i="83"/>
  <c r="AI109" i="83"/>
  <c r="AM109" i="83"/>
  <c r="AQ109" i="83"/>
  <c r="AU109" i="83"/>
  <c r="AY109" i="83"/>
  <c r="BC109" i="83"/>
  <c r="BG109" i="83"/>
  <c r="BK109" i="83"/>
  <c r="BO109" i="83"/>
  <c r="BS109" i="83"/>
  <c r="BW109" i="83"/>
  <c r="CA109" i="83"/>
  <c r="CE109" i="83"/>
  <c r="CI109" i="83"/>
  <c r="CM109" i="83"/>
  <c r="CQ109" i="83"/>
  <c r="CU109" i="83"/>
  <c r="CY109" i="83"/>
  <c r="F106" i="83"/>
  <c r="J106" i="83"/>
  <c r="N106" i="83"/>
  <c r="G107" i="83"/>
  <c r="K107" i="83"/>
  <c r="O107" i="83"/>
  <c r="H108" i="83"/>
  <c r="L108" i="83"/>
  <c r="E109" i="83"/>
  <c r="I109" i="83"/>
  <c r="M109" i="83"/>
  <c r="D106" i="83"/>
  <c r="K108" i="83"/>
  <c r="H107" i="82"/>
  <c r="L107" i="82"/>
  <c r="P107" i="82"/>
  <c r="T107" i="82"/>
  <c r="X107" i="82"/>
  <c r="AB107" i="82"/>
  <c r="AF107" i="82"/>
  <c r="AJ107" i="82"/>
  <c r="AN107" i="82"/>
  <c r="AR107" i="82"/>
  <c r="AV107" i="82"/>
  <c r="AZ107" i="82"/>
  <c r="BD107" i="82"/>
  <c r="BH107" i="82"/>
  <c r="BL107" i="82"/>
  <c r="BP107" i="82"/>
  <c r="BT107" i="82"/>
  <c r="BX107" i="82"/>
  <c r="CB107" i="82"/>
  <c r="CF107" i="82"/>
  <c r="CJ107" i="82"/>
  <c r="CN107" i="82"/>
  <c r="CR107" i="82"/>
  <c r="CV107" i="82"/>
  <c r="F108" i="82"/>
  <c r="J108" i="82"/>
  <c r="N108" i="82"/>
  <c r="R108" i="82"/>
  <c r="V108" i="82"/>
  <c r="Z108" i="82"/>
  <c r="AD108" i="82"/>
  <c r="D108" i="82"/>
  <c r="G107" i="82"/>
  <c r="K107" i="82"/>
  <c r="O107" i="82"/>
  <c r="S107" i="82"/>
  <c r="W107" i="82"/>
  <c r="AA107" i="82"/>
  <c r="AE107" i="82"/>
  <c r="AI107" i="82"/>
  <c r="AM107" i="82"/>
  <c r="AQ107" i="82"/>
  <c r="AU107" i="82"/>
  <c r="AY107" i="82"/>
  <c r="BC107" i="82"/>
  <c r="BG107" i="82"/>
  <c r="BK107" i="82"/>
  <c r="BO107" i="82"/>
  <c r="BS107" i="82"/>
  <c r="BW107" i="82"/>
  <c r="CA107" i="82"/>
  <c r="CE107" i="82"/>
  <c r="CI107" i="82"/>
  <c r="CM107" i="82"/>
  <c r="CQ107" i="82"/>
  <c r="CU107" i="82"/>
  <c r="CY107" i="82"/>
  <c r="I108" i="82"/>
  <c r="M108" i="82"/>
  <c r="Q108" i="82"/>
  <c r="U108" i="82"/>
  <c r="Y108" i="82"/>
  <c r="AC108" i="82"/>
  <c r="E108" i="82"/>
  <c r="F107" i="82"/>
  <c r="J107" i="82"/>
  <c r="N107" i="82"/>
  <c r="R107" i="82"/>
  <c r="V107" i="82"/>
  <c r="Z107" i="82"/>
  <c r="AD107" i="82"/>
  <c r="AH107" i="82"/>
  <c r="AL107" i="82"/>
  <c r="AP107" i="82"/>
  <c r="AT107" i="82"/>
  <c r="AX107" i="82"/>
  <c r="BB107" i="82"/>
  <c r="BF107" i="82"/>
  <c r="BJ107" i="82"/>
  <c r="BN107" i="82"/>
  <c r="BR107" i="82"/>
  <c r="BV107" i="82"/>
  <c r="BZ107" i="82"/>
  <c r="CD107" i="82"/>
  <c r="CH107" i="82"/>
  <c r="CL107" i="82"/>
  <c r="CP107" i="82"/>
  <c r="CT107" i="82"/>
  <c r="CX107" i="82"/>
  <c r="H108" i="82"/>
  <c r="L108" i="82"/>
  <c r="P108" i="82"/>
  <c r="T108" i="82"/>
  <c r="X108" i="82"/>
  <c r="AB108" i="82"/>
  <c r="M107" i="82"/>
  <c r="AC107" i="82"/>
  <c r="AS107" i="82"/>
  <c r="BI107" i="82"/>
  <c r="BY107" i="82"/>
  <c r="CO107" i="82"/>
  <c r="K108" i="82"/>
  <c r="AA108" i="82"/>
  <c r="AH108" i="82"/>
  <c r="AL108" i="82"/>
  <c r="AP108" i="82"/>
  <c r="AT108" i="82"/>
  <c r="AX108" i="82"/>
  <c r="BB108" i="82"/>
  <c r="BF108" i="82"/>
  <c r="BJ108" i="82"/>
  <c r="BN108" i="82"/>
  <c r="BR108" i="82"/>
  <c r="BV108" i="82"/>
  <c r="BZ108" i="82"/>
  <c r="CD108" i="82"/>
  <c r="CH108" i="82"/>
  <c r="CL108" i="82"/>
  <c r="CP108" i="82"/>
  <c r="CT108" i="82"/>
  <c r="CX108" i="82"/>
  <c r="G109" i="82"/>
  <c r="K109" i="82"/>
  <c r="O109" i="82"/>
  <c r="S109" i="82"/>
  <c r="W109" i="82"/>
  <c r="AA109" i="82"/>
  <c r="AE109" i="82"/>
  <c r="AI109" i="82"/>
  <c r="AM109" i="82"/>
  <c r="AQ109" i="82"/>
  <c r="AU109" i="82"/>
  <c r="AY109" i="82"/>
  <c r="BC109" i="82"/>
  <c r="BG109" i="82"/>
  <c r="BK109" i="82"/>
  <c r="BO109" i="82"/>
  <c r="BS109" i="82"/>
  <c r="BW109" i="82"/>
  <c r="CA109" i="82"/>
  <c r="CE109" i="82"/>
  <c r="CI109" i="82"/>
  <c r="CM109" i="82"/>
  <c r="CQ109" i="82"/>
  <c r="CU109" i="82"/>
  <c r="CY109" i="82"/>
  <c r="D109" i="82"/>
  <c r="Q107" i="82"/>
  <c r="AW107" i="82"/>
  <c r="CS107" i="82"/>
  <c r="AI108" i="82"/>
  <c r="AU108" i="82"/>
  <c r="BG108" i="82"/>
  <c r="BS108" i="82"/>
  <c r="CE108" i="82"/>
  <c r="CQ108" i="82"/>
  <c r="H109" i="82"/>
  <c r="T109" i="82"/>
  <c r="AF109" i="82"/>
  <c r="AR109" i="82"/>
  <c r="BD109" i="82"/>
  <c r="BP109" i="82"/>
  <c r="CB109" i="82"/>
  <c r="CN109" i="82"/>
  <c r="CR109" i="82"/>
  <c r="I107" i="82"/>
  <c r="Y107" i="82"/>
  <c r="AO107" i="82"/>
  <c r="BE107" i="82"/>
  <c r="BU107" i="82"/>
  <c r="CK107" i="82"/>
  <c r="G108" i="82"/>
  <c r="W108" i="82"/>
  <c r="AG108" i="82"/>
  <c r="AK108" i="82"/>
  <c r="AO108" i="82"/>
  <c r="AS108" i="82"/>
  <c r="AW108" i="82"/>
  <c r="BA108" i="82"/>
  <c r="BE108" i="82"/>
  <c r="BI108" i="82"/>
  <c r="BM108" i="82"/>
  <c r="BQ108" i="82"/>
  <c r="BU108" i="82"/>
  <c r="BY108" i="82"/>
  <c r="CC108" i="82"/>
  <c r="CG108" i="82"/>
  <c r="CK108" i="82"/>
  <c r="CO108" i="82"/>
  <c r="CS108" i="82"/>
  <c r="CW108" i="82"/>
  <c r="F109" i="82"/>
  <c r="J109" i="82"/>
  <c r="N109" i="82"/>
  <c r="R109" i="82"/>
  <c r="V109" i="82"/>
  <c r="Z109" i="82"/>
  <c r="AD109" i="82"/>
  <c r="AH109" i="82"/>
  <c r="AL109" i="82"/>
  <c r="AP109" i="82"/>
  <c r="AT109" i="82"/>
  <c r="AX109" i="82"/>
  <c r="BB109" i="82"/>
  <c r="BF109" i="82"/>
  <c r="BJ109" i="82"/>
  <c r="BN109" i="82"/>
  <c r="BR109" i="82"/>
  <c r="BV109" i="82"/>
  <c r="BZ109" i="82"/>
  <c r="CD109" i="82"/>
  <c r="CH109" i="82"/>
  <c r="CL109" i="82"/>
  <c r="CP109" i="82"/>
  <c r="CT109" i="82"/>
  <c r="CX109" i="82"/>
  <c r="D107" i="82"/>
  <c r="BM107" i="82"/>
  <c r="O108" i="82"/>
  <c r="AM108" i="82"/>
  <c r="AY108" i="82"/>
  <c r="BK108" i="82"/>
  <c r="BW108" i="82"/>
  <c r="CI108" i="82"/>
  <c r="CU108" i="82"/>
  <c r="L109" i="82"/>
  <c r="X109" i="82"/>
  <c r="AJ109" i="82"/>
  <c r="AZ109" i="82"/>
  <c r="BL109" i="82"/>
  <c r="BT109" i="82"/>
  <c r="CJ109" i="82"/>
  <c r="CV109" i="82"/>
  <c r="E107" i="82"/>
  <c r="U107" i="82"/>
  <c r="AK107" i="82"/>
  <c r="BA107" i="82"/>
  <c r="BQ107" i="82"/>
  <c r="CG107" i="82"/>
  <c r="CW107" i="82"/>
  <c r="S108" i="82"/>
  <c r="AF108" i="82"/>
  <c r="AJ108" i="82"/>
  <c r="AN108" i="82"/>
  <c r="AR108" i="82"/>
  <c r="AV108" i="82"/>
  <c r="AZ108" i="82"/>
  <c r="BD108" i="82"/>
  <c r="BH108" i="82"/>
  <c r="BL108" i="82"/>
  <c r="BP108" i="82"/>
  <c r="BT108" i="82"/>
  <c r="BX108" i="82"/>
  <c r="CB108" i="82"/>
  <c r="CF108" i="82"/>
  <c r="CJ108" i="82"/>
  <c r="CN108" i="82"/>
  <c r="CR108" i="82"/>
  <c r="CV108" i="82"/>
  <c r="E109" i="82"/>
  <c r="I109" i="82"/>
  <c r="M109" i="82"/>
  <c r="Q109" i="82"/>
  <c r="U109" i="82"/>
  <c r="Y109" i="82"/>
  <c r="AC109" i="82"/>
  <c r="AG109" i="82"/>
  <c r="AK109" i="82"/>
  <c r="AO109" i="82"/>
  <c r="AS109" i="82"/>
  <c r="AW109" i="82"/>
  <c r="BA109" i="82"/>
  <c r="BE109" i="82"/>
  <c r="BI109" i="82"/>
  <c r="BM109" i="82"/>
  <c r="BQ109" i="82"/>
  <c r="BU109" i="82"/>
  <c r="BY109" i="82"/>
  <c r="CC109" i="82"/>
  <c r="CG109" i="82"/>
  <c r="CK109" i="82"/>
  <c r="CO109" i="82"/>
  <c r="CS109" i="82"/>
  <c r="CW109" i="82"/>
  <c r="AG107" i="82"/>
  <c r="CC107" i="82"/>
  <c r="AE108" i="82"/>
  <c r="AQ108" i="82"/>
  <c r="BC108" i="82"/>
  <c r="BO108" i="82"/>
  <c r="CA108" i="82"/>
  <c r="CM108" i="82"/>
  <c r="CY108" i="82"/>
  <c r="P109" i="82"/>
  <c r="AB109" i="82"/>
  <c r="AN109" i="82"/>
  <c r="AV109" i="82"/>
  <c r="BH109" i="82"/>
  <c r="BX109" i="82"/>
  <c r="CF109" i="82"/>
  <c r="G106" i="81"/>
  <c r="K106" i="81"/>
  <c r="O106" i="81"/>
  <c r="S106" i="81"/>
  <c r="W106" i="81"/>
  <c r="AA106" i="81"/>
  <c r="AE106" i="81"/>
  <c r="AI106" i="81"/>
  <c r="AM106" i="81"/>
  <c r="AQ106" i="81"/>
  <c r="AU106" i="81"/>
  <c r="AY106" i="81"/>
  <c r="BC106" i="81"/>
  <c r="BG106" i="81"/>
  <c r="BK106" i="81"/>
  <c r="BO106" i="81"/>
  <c r="BS106" i="81"/>
  <c r="BW106" i="81"/>
  <c r="CA106" i="81"/>
  <c r="CE106" i="81"/>
  <c r="CI106" i="81"/>
  <c r="CM106" i="81"/>
  <c r="CQ106" i="81"/>
  <c r="CU106" i="81"/>
  <c r="CY106" i="81"/>
  <c r="H107" i="81"/>
  <c r="L107" i="81"/>
  <c r="P107" i="81"/>
  <c r="T107" i="81"/>
  <c r="X107" i="81"/>
  <c r="AB107" i="81"/>
  <c r="AF107" i="81"/>
  <c r="AJ107" i="81"/>
  <c r="AN107" i="81"/>
  <c r="AR107" i="81"/>
  <c r="AV107" i="81"/>
  <c r="AZ107" i="81"/>
  <c r="BD107" i="81"/>
  <c r="BH107" i="81"/>
  <c r="BL107" i="81"/>
  <c r="BP107" i="81"/>
  <c r="BT107" i="81"/>
  <c r="BX107" i="81"/>
  <c r="CB107" i="81"/>
  <c r="CF107" i="81"/>
  <c r="CJ107" i="81"/>
  <c r="CN107" i="81"/>
  <c r="CR107" i="81"/>
  <c r="CV107" i="81"/>
  <c r="E108" i="81"/>
  <c r="I108" i="81"/>
  <c r="M108" i="81"/>
  <c r="Q108" i="81"/>
  <c r="U108" i="81"/>
  <c r="Y108" i="81"/>
  <c r="AC108" i="81"/>
  <c r="F106" i="81"/>
  <c r="J106" i="81"/>
  <c r="N106" i="81"/>
  <c r="R106" i="81"/>
  <c r="V106" i="81"/>
  <c r="Z106" i="81"/>
  <c r="AD106" i="81"/>
  <c r="AH106" i="81"/>
  <c r="AL106" i="81"/>
  <c r="AP106" i="81"/>
  <c r="AT106" i="81"/>
  <c r="AX106" i="81"/>
  <c r="BB106" i="81"/>
  <c r="BF106" i="81"/>
  <c r="BJ106" i="81"/>
  <c r="BN106" i="81"/>
  <c r="BR106" i="81"/>
  <c r="BV106" i="81"/>
  <c r="BZ106" i="81"/>
  <c r="CD106" i="81"/>
  <c r="CH106" i="81"/>
  <c r="CL106" i="81"/>
  <c r="CP106" i="81"/>
  <c r="CT106" i="81"/>
  <c r="CX106" i="81"/>
  <c r="G107" i="81"/>
  <c r="K107" i="81"/>
  <c r="O107" i="81"/>
  <c r="S107" i="81"/>
  <c r="W107" i="81"/>
  <c r="AA107" i="81"/>
  <c r="AE107" i="81"/>
  <c r="AI107" i="81"/>
  <c r="AM107" i="81"/>
  <c r="AQ107" i="81"/>
  <c r="AU107" i="81"/>
  <c r="AY107" i="81"/>
  <c r="BC107" i="81"/>
  <c r="BG107" i="81"/>
  <c r="BK107" i="81"/>
  <c r="BO107" i="81"/>
  <c r="BS107" i="81"/>
  <c r="BW107" i="81"/>
  <c r="CA107" i="81"/>
  <c r="CE107" i="81"/>
  <c r="CI107" i="81"/>
  <c r="CM107" i="81"/>
  <c r="CQ107" i="81"/>
  <c r="CU107" i="81"/>
  <c r="CY107" i="81"/>
  <c r="H108" i="81"/>
  <c r="L108" i="81"/>
  <c r="P108" i="81"/>
  <c r="T108" i="81"/>
  <c r="X108" i="81"/>
  <c r="AB108" i="81"/>
  <c r="AF108" i="81"/>
  <c r="E106" i="81"/>
  <c r="I106" i="81"/>
  <c r="M106" i="81"/>
  <c r="Q106" i="81"/>
  <c r="U106" i="81"/>
  <c r="Y106" i="81"/>
  <c r="AC106" i="81"/>
  <c r="AG106" i="81"/>
  <c r="AK106" i="81"/>
  <c r="AO106" i="81"/>
  <c r="AS106" i="81"/>
  <c r="AW106" i="81"/>
  <c r="BA106" i="81"/>
  <c r="BE106" i="81"/>
  <c r="BI106" i="81"/>
  <c r="BM106" i="81"/>
  <c r="BQ106" i="81"/>
  <c r="BU106" i="81"/>
  <c r="BY106" i="81"/>
  <c r="CC106" i="81"/>
  <c r="CG106" i="81"/>
  <c r="CK106" i="81"/>
  <c r="CO106" i="81"/>
  <c r="CS106" i="81"/>
  <c r="CW106" i="81"/>
  <c r="F107" i="81"/>
  <c r="J107" i="81"/>
  <c r="N107" i="81"/>
  <c r="R107" i="81"/>
  <c r="V107" i="81"/>
  <c r="Z107" i="81"/>
  <c r="AD107" i="81"/>
  <c r="AH107" i="81"/>
  <c r="AL107" i="81"/>
  <c r="AP107" i="81"/>
  <c r="AT107" i="81"/>
  <c r="AX107" i="81"/>
  <c r="BB107" i="81"/>
  <c r="BF107" i="81"/>
  <c r="BJ107" i="81"/>
  <c r="BN107" i="81"/>
  <c r="BR107" i="81"/>
  <c r="BV107" i="81"/>
  <c r="BZ107" i="81"/>
  <c r="CD107" i="81"/>
  <c r="CH107" i="81"/>
  <c r="CL107" i="81"/>
  <c r="CP107" i="81"/>
  <c r="CT107" i="81"/>
  <c r="CX107" i="81"/>
  <c r="G108" i="81"/>
  <c r="K108" i="81"/>
  <c r="O108" i="81"/>
  <c r="S108" i="81"/>
  <c r="W108" i="81"/>
  <c r="AA108" i="81"/>
  <c r="AE108" i="81"/>
  <c r="H106" i="81"/>
  <c r="L106" i="81"/>
  <c r="P106" i="81"/>
  <c r="T106" i="81"/>
  <c r="X106" i="81"/>
  <c r="AB106" i="81"/>
  <c r="AF106" i="81"/>
  <c r="AJ106" i="81"/>
  <c r="AN106" i="81"/>
  <c r="AR106" i="81"/>
  <c r="AV106" i="81"/>
  <c r="AZ106" i="81"/>
  <c r="BD106" i="81"/>
  <c r="BH106" i="81"/>
  <c r="BL106" i="81"/>
  <c r="BP106" i="81"/>
  <c r="BT106" i="81"/>
  <c r="BX106" i="81"/>
  <c r="CB106" i="81"/>
  <c r="CF106" i="81"/>
  <c r="CJ106" i="81"/>
  <c r="CN106" i="81"/>
  <c r="CR106" i="81"/>
  <c r="CV106" i="81"/>
  <c r="E107" i="81"/>
  <c r="I107" i="81"/>
  <c r="M107" i="81"/>
  <c r="Q107" i="81"/>
  <c r="U107" i="81"/>
  <c r="Y107" i="81"/>
  <c r="AC107" i="81"/>
  <c r="AG107" i="81"/>
  <c r="AK107" i="81"/>
  <c r="AO107" i="81"/>
  <c r="AS107" i="81"/>
  <c r="AW107" i="81"/>
  <c r="BA107" i="81"/>
  <c r="BE107" i="81"/>
  <c r="BI107" i="81"/>
  <c r="BM107" i="81"/>
  <c r="BQ107" i="81"/>
  <c r="BU107" i="81"/>
  <c r="BY107" i="81"/>
  <c r="CC107" i="81"/>
  <c r="CG107" i="81"/>
  <c r="CK107" i="81"/>
  <c r="CO107" i="81"/>
  <c r="CS107" i="81"/>
  <c r="CW107" i="81"/>
  <c r="F108" i="81"/>
  <c r="J108" i="81"/>
  <c r="N108" i="81"/>
  <c r="R108" i="81"/>
  <c r="V108" i="81"/>
  <c r="Z108" i="81"/>
  <c r="AD108" i="81"/>
  <c r="AG108" i="81"/>
  <c r="AK108" i="81"/>
  <c r="AO108" i="81"/>
  <c r="AS108" i="81"/>
  <c r="AW108" i="81"/>
  <c r="BA108" i="81"/>
  <c r="BE108" i="81"/>
  <c r="BI108" i="81"/>
  <c r="BM108" i="81"/>
  <c r="BQ108" i="81"/>
  <c r="BU108" i="81"/>
  <c r="BY108" i="81"/>
  <c r="CC108" i="81"/>
  <c r="CG108" i="81"/>
  <c r="CK108" i="81"/>
  <c r="CO108" i="81"/>
  <c r="CS108" i="81"/>
  <c r="CW108" i="81"/>
  <c r="F109" i="81"/>
  <c r="J109" i="81"/>
  <c r="N109" i="81"/>
  <c r="R109" i="81"/>
  <c r="V109" i="81"/>
  <c r="Z109" i="81"/>
  <c r="AD109" i="81"/>
  <c r="AH109" i="81"/>
  <c r="AL109" i="81"/>
  <c r="AP109" i="81"/>
  <c r="AT109" i="81"/>
  <c r="AX109" i="81"/>
  <c r="BB109" i="81"/>
  <c r="BF109" i="81"/>
  <c r="BJ109" i="81"/>
  <c r="BN109" i="81"/>
  <c r="BR109" i="81"/>
  <c r="BV109" i="81"/>
  <c r="BZ109" i="81"/>
  <c r="CD109" i="81"/>
  <c r="CH109" i="81"/>
  <c r="CL109" i="81"/>
  <c r="CP109" i="81"/>
  <c r="CT109" i="81"/>
  <c r="CX109" i="81"/>
  <c r="D107" i="81"/>
  <c r="AN108" i="81"/>
  <c r="AJ108" i="81"/>
  <c r="AI108" i="81"/>
  <c r="AM108" i="81"/>
  <c r="AQ108" i="81"/>
  <c r="AU108" i="81"/>
  <c r="AY108" i="81"/>
  <c r="BC108" i="81"/>
  <c r="BG108" i="81"/>
  <c r="BK108" i="81"/>
  <c r="BO108" i="81"/>
  <c r="BS108" i="81"/>
  <c r="BW108" i="81"/>
  <c r="CA108" i="81"/>
  <c r="CE108" i="81"/>
  <c r="CI108" i="81"/>
  <c r="CM108" i="81"/>
  <c r="CQ108" i="81"/>
  <c r="CU108" i="81"/>
  <c r="CY108" i="81"/>
  <c r="H109" i="81"/>
  <c r="L109" i="81"/>
  <c r="P109" i="81"/>
  <c r="T109" i="81"/>
  <c r="X109" i="81"/>
  <c r="AB109" i="81"/>
  <c r="AF109" i="81"/>
  <c r="AJ109" i="81"/>
  <c r="AN109" i="81"/>
  <c r="AR109" i="81"/>
  <c r="AV109" i="81"/>
  <c r="AZ109" i="81"/>
  <c r="BD109" i="81"/>
  <c r="BH109" i="81"/>
  <c r="BL109" i="81"/>
  <c r="BP109" i="81"/>
  <c r="BT109" i="81"/>
  <c r="BX109" i="81"/>
  <c r="CB109" i="81"/>
  <c r="CF109" i="81"/>
  <c r="CJ109" i="81"/>
  <c r="CN109" i="81"/>
  <c r="CR109" i="81"/>
  <c r="CV109" i="81"/>
  <c r="D109" i="81"/>
  <c r="AH108" i="81"/>
  <c r="AL108" i="81"/>
  <c r="AP108" i="81"/>
  <c r="AT108" i="81"/>
  <c r="AX108" i="81"/>
  <c r="BB108" i="81"/>
  <c r="BF108" i="81"/>
  <c r="BJ108" i="81"/>
  <c r="BN108" i="81"/>
  <c r="BR108" i="81"/>
  <c r="BV108" i="81"/>
  <c r="BZ108" i="81"/>
  <c r="CD108" i="81"/>
  <c r="CH108" i="81"/>
  <c r="CL108" i="81"/>
  <c r="CP108" i="81"/>
  <c r="CT108" i="81"/>
  <c r="CX108" i="81"/>
  <c r="G109" i="81"/>
  <c r="K109" i="81"/>
  <c r="O109" i="81"/>
  <c r="S109" i="81"/>
  <c r="W109" i="81"/>
  <c r="AA109" i="81"/>
  <c r="AE109" i="81"/>
  <c r="AI109" i="81"/>
  <c r="AM109" i="81"/>
  <c r="AQ109" i="81"/>
  <c r="AU109" i="81"/>
  <c r="AY109" i="81"/>
  <c r="BC109" i="81"/>
  <c r="BG109" i="81"/>
  <c r="BK109" i="81"/>
  <c r="BO109" i="81"/>
  <c r="BS109" i="81"/>
  <c r="BW109" i="81"/>
  <c r="CA109" i="81"/>
  <c r="CE109" i="81"/>
  <c r="CI109" i="81"/>
  <c r="CM109" i="81"/>
  <c r="CQ109" i="81"/>
  <c r="CU109" i="81"/>
  <c r="CY109" i="81"/>
  <c r="D108" i="81"/>
  <c r="AR108" i="81"/>
  <c r="AV108" i="81"/>
  <c r="AZ108" i="81"/>
  <c r="BD108" i="81"/>
  <c r="BH108" i="81"/>
  <c r="BL108" i="81"/>
  <c r="BP108" i="81"/>
  <c r="BT108" i="81"/>
  <c r="BX108" i="81"/>
  <c r="CB108" i="81"/>
  <c r="CF108" i="81"/>
  <c r="CJ108" i="81"/>
  <c r="CN108" i="81"/>
  <c r="CR108" i="81"/>
  <c r="CV108" i="81"/>
  <c r="E109" i="81"/>
  <c r="I109" i="81"/>
  <c r="M109" i="81"/>
  <c r="Q109" i="81"/>
  <c r="U109" i="81"/>
  <c r="Y109" i="81"/>
  <c r="AC109" i="81"/>
  <c r="AG109" i="81"/>
  <c r="AK109" i="81"/>
  <c r="AO109" i="81"/>
  <c r="AS109" i="81"/>
  <c r="AW109" i="81"/>
  <c r="BA109" i="81"/>
  <c r="BE109" i="81"/>
  <c r="BI109" i="81"/>
  <c r="BM109" i="81"/>
  <c r="BQ109" i="81"/>
  <c r="BU109" i="81"/>
  <c r="BY109" i="81"/>
  <c r="CC109" i="81"/>
  <c r="CG109" i="81"/>
  <c r="CK109" i="81"/>
  <c r="CO109" i="81"/>
  <c r="CS109" i="81"/>
  <c r="CW109" i="81"/>
  <c r="D106" i="81"/>
  <c r="F15" i="80"/>
  <c r="G27" i="84" l="1"/>
  <c r="G28" i="84" s="1"/>
  <c r="G15" i="83"/>
  <c r="H15" i="82"/>
  <c r="G21" i="82"/>
  <c r="G27" i="82" s="1"/>
  <c r="G28" i="82" s="1"/>
  <c r="M15" i="87"/>
  <c r="L21" i="87"/>
  <c r="L27" i="87" s="1"/>
  <c r="L28" i="87" s="1"/>
  <c r="K22" i="87"/>
  <c r="K23" i="87"/>
  <c r="G15" i="81"/>
  <c r="G15" i="80"/>
  <c r="H15" i="80" s="1"/>
  <c r="G23" i="84"/>
  <c r="G22" i="84"/>
  <c r="I15" i="84"/>
  <c r="H21" i="84"/>
  <c r="H27" i="84" s="1"/>
  <c r="F9" i="53"/>
  <c r="G9" i="53" s="1"/>
  <c r="H9" i="53" s="1"/>
  <c r="I9" i="53" s="1"/>
  <c r="J9" i="53" s="1"/>
  <c r="K9" i="53" s="1"/>
  <c r="L9" i="53" s="1"/>
  <c r="M9" i="53" s="1"/>
  <c r="N9" i="53" s="1"/>
  <c r="O9" i="53" s="1"/>
  <c r="P9" i="53" s="1"/>
  <c r="Q9" i="53" s="1"/>
  <c r="R9" i="53" s="1"/>
  <c r="S9" i="53" s="1"/>
  <c r="T9" i="53" s="1"/>
  <c r="U9" i="53" s="1"/>
  <c r="V9" i="53" s="1"/>
  <c r="W9" i="53" s="1"/>
  <c r="X9" i="53" s="1"/>
  <c r="Y9" i="53" s="1"/>
  <c r="Z9" i="53" s="1"/>
  <c r="AA9" i="53" s="1"/>
  <c r="AB9" i="53" s="1"/>
  <c r="AC9" i="53" s="1"/>
  <c r="AD9" i="53" s="1"/>
  <c r="AE9" i="53" s="1"/>
  <c r="AF9" i="53" s="1"/>
  <c r="AG9" i="53" s="1"/>
  <c r="AH9" i="53" s="1"/>
  <c r="AI9" i="53" s="1"/>
  <c r="AJ9" i="53" s="1"/>
  <c r="AK9" i="53" s="1"/>
  <c r="AL9" i="53" s="1"/>
  <c r="AM9" i="53" s="1"/>
  <c r="AN9" i="53" s="1"/>
  <c r="AO9" i="53" s="1"/>
  <c r="AP9" i="53" s="1"/>
  <c r="AQ9" i="53" s="1"/>
  <c r="AR9" i="53" s="1"/>
  <c r="AS9" i="53" s="1"/>
  <c r="AT9" i="53" s="1"/>
  <c r="AU9" i="53" s="1"/>
  <c r="AV9" i="53" s="1"/>
  <c r="AW9" i="53" s="1"/>
  <c r="AX9" i="53" s="1"/>
  <c r="AY9" i="53" s="1"/>
  <c r="AZ9" i="53" s="1"/>
  <c r="BA9" i="53" s="1"/>
  <c r="BB9" i="53" s="1"/>
  <c r="BC9" i="53" s="1"/>
  <c r="BD9" i="53" s="1"/>
  <c r="BE9" i="53" s="1"/>
  <c r="BF9" i="53" s="1"/>
  <c r="BG9" i="53" s="1"/>
  <c r="BH9" i="53" s="1"/>
  <c r="BI9" i="53" s="1"/>
  <c r="BJ9" i="53" s="1"/>
  <c r="BK9" i="53" s="1"/>
  <c r="BL9" i="53" s="1"/>
  <c r="BM9" i="53" s="1"/>
  <c r="BN9" i="53" s="1"/>
  <c r="BO9" i="53" s="1"/>
  <c r="BP9" i="53" s="1"/>
  <c r="BQ9" i="53" s="1"/>
  <c r="BR9" i="53" s="1"/>
  <c r="BS9" i="53" s="1"/>
  <c r="BT9" i="53" s="1"/>
  <c r="BU9" i="53" s="1"/>
  <c r="BV9" i="53" s="1"/>
  <c r="BW9" i="53" s="1"/>
  <c r="BX9" i="53" s="1"/>
  <c r="BY9" i="53" s="1"/>
  <c r="BZ9" i="53" s="1"/>
  <c r="CA9" i="53" s="1"/>
  <c r="CB9" i="53" s="1"/>
  <c r="CC9" i="53" s="1"/>
  <c r="CD9" i="53" s="1"/>
  <c r="CE9" i="53" s="1"/>
  <c r="CF9" i="53" s="1"/>
  <c r="CG9" i="53" s="1"/>
  <c r="CH9" i="53" s="1"/>
  <c r="CI9" i="53" s="1"/>
  <c r="CJ9" i="53" s="1"/>
  <c r="CK9" i="53" s="1"/>
  <c r="CL9" i="53" s="1"/>
  <c r="CM9" i="53" s="1"/>
  <c r="CN9" i="53" s="1"/>
  <c r="CO9" i="53" s="1"/>
  <c r="CP9" i="53" s="1"/>
  <c r="CQ9" i="53" s="1"/>
  <c r="CR9" i="53" s="1"/>
  <c r="CS9" i="53" s="1"/>
  <c r="CT9" i="53" s="1"/>
  <c r="CU9" i="53" s="1"/>
  <c r="CV9" i="53" s="1"/>
  <c r="CW9" i="53" s="1"/>
  <c r="CX9" i="53" s="1"/>
  <c r="CY9" i="53" s="1"/>
  <c r="CZ9" i="53" s="1"/>
  <c r="DA9" i="53" s="1"/>
  <c r="H28" i="84" l="1"/>
  <c r="H15" i="83"/>
  <c r="G21" i="83"/>
  <c r="G27" i="83" s="1"/>
  <c r="G28" i="83" s="1"/>
  <c r="I15" i="82"/>
  <c r="H21" i="82"/>
  <c r="H27" i="82" s="1"/>
  <c r="H28" i="82" s="1"/>
  <c r="G23" i="82"/>
  <c r="G22" i="82"/>
  <c r="L22" i="87"/>
  <c r="L23" i="87"/>
  <c r="N15" i="87"/>
  <c r="M21" i="87"/>
  <c r="M22" i="87" s="1"/>
  <c r="H15" i="81"/>
  <c r="G21" i="81"/>
  <c r="G27" i="81" s="1"/>
  <c r="G28" i="81" s="1"/>
  <c r="G21" i="80"/>
  <c r="G27" i="80" s="1"/>
  <c r="G28" i="80" s="1"/>
  <c r="I15" i="80"/>
  <c r="J15" i="80" s="1"/>
  <c r="J15" i="84"/>
  <c r="I21" i="84"/>
  <c r="I27" i="84" s="1"/>
  <c r="H23" i="84"/>
  <c r="H22" i="84"/>
  <c r="M27" i="87" l="1"/>
  <c r="M28" i="87" s="1"/>
  <c r="H21" i="80"/>
  <c r="H27" i="80" s="1"/>
  <c r="H28" i="80" s="1"/>
  <c r="I28" i="84"/>
  <c r="I15" i="83"/>
  <c r="H21" i="83"/>
  <c r="H27" i="83" s="1"/>
  <c r="H28" i="83" s="1"/>
  <c r="G23" i="83"/>
  <c r="G22" i="83"/>
  <c r="J15" i="82"/>
  <c r="I21" i="82"/>
  <c r="I27" i="82" s="1"/>
  <c r="I28" i="82" s="1"/>
  <c r="H23" i="82"/>
  <c r="H22" i="82"/>
  <c r="O15" i="87"/>
  <c r="N21" i="87"/>
  <c r="N22" i="87" s="1"/>
  <c r="G23" i="81"/>
  <c r="G22" i="81"/>
  <c r="I15" i="81"/>
  <c r="H21" i="81"/>
  <c r="H27" i="81" s="1"/>
  <c r="H28" i="81" s="1"/>
  <c r="G22" i="80"/>
  <c r="G23" i="80"/>
  <c r="K15" i="80"/>
  <c r="I23" i="84"/>
  <c r="I22" i="84"/>
  <c r="K15" i="84"/>
  <c r="J21" i="84"/>
  <c r="J27" i="84" s="1"/>
  <c r="F34" i="11"/>
  <c r="CR7" i="88" s="1"/>
  <c r="F32" i="11"/>
  <c r="I21" i="80" l="1"/>
  <c r="J21" i="80" s="1"/>
  <c r="J27" i="80" s="1"/>
  <c r="N27" i="87"/>
  <c r="N28" i="87" s="1"/>
  <c r="H22" i="80"/>
  <c r="H23" i="80"/>
  <c r="J28" i="84"/>
  <c r="J15" i="83"/>
  <c r="I21" i="83"/>
  <c r="I27" i="83" s="1"/>
  <c r="I28" i="83" s="1"/>
  <c r="H22" i="83"/>
  <c r="H23" i="83"/>
  <c r="K15" i="82"/>
  <c r="J21" i="82"/>
  <c r="J27" i="82" s="1"/>
  <c r="J28" i="82" s="1"/>
  <c r="I22" i="82"/>
  <c r="I23" i="82"/>
  <c r="P15" i="87"/>
  <c r="O27" i="87"/>
  <c r="O21" i="87"/>
  <c r="O22" i="87" s="1"/>
  <c r="J15" i="81"/>
  <c r="I21" i="81"/>
  <c r="I27" i="81" s="1"/>
  <c r="I28" i="81" s="1"/>
  <c r="H23" i="81"/>
  <c r="H22" i="81"/>
  <c r="L15" i="80"/>
  <c r="L15" i="84"/>
  <c r="K21" i="84"/>
  <c r="K27" i="84" s="1"/>
  <c r="J23" i="84"/>
  <c r="J22" i="84"/>
  <c r="AM7" i="77"/>
  <c r="AM121" i="77" s="1"/>
  <c r="BI7" i="77"/>
  <c r="BI125" i="77" s="1"/>
  <c r="Z7" i="77"/>
  <c r="V6" i="82" s="1"/>
  <c r="AY7" i="77"/>
  <c r="AY125" i="77" s="1"/>
  <c r="AP7" i="77"/>
  <c r="AL6" i="82" s="1"/>
  <c r="G34" i="11"/>
  <c r="CH7" i="77"/>
  <c r="CH121" i="77" s="1"/>
  <c r="AO7" i="77"/>
  <c r="AK6" i="82" s="1"/>
  <c r="CS7" i="77"/>
  <c r="CS92" i="77" s="1"/>
  <c r="DA7" i="77"/>
  <c r="DA93" i="77" s="1"/>
  <c r="AB7" i="88"/>
  <c r="X6" i="87" s="1"/>
  <c r="DB7" i="88"/>
  <c r="DB123" i="88" s="1"/>
  <c r="AJ7" i="77"/>
  <c r="AJ120" i="77" s="1"/>
  <c r="AF80" i="82" s="1"/>
  <c r="BV7" i="77"/>
  <c r="BW7" i="77"/>
  <c r="BS6" i="82" s="1"/>
  <c r="CK7" i="77"/>
  <c r="CK125" i="77" s="1"/>
  <c r="R7" i="77"/>
  <c r="R125" i="77" s="1"/>
  <c r="CO7" i="77"/>
  <c r="CO121" i="77" s="1"/>
  <c r="BA7" i="77"/>
  <c r="BA122" i="77" s="1"/>
  <c r="AT7" i="77"/>
  <c r="AT124" i="77" s="1"/>
  <c r="CU7" i="88"/>
  <c r="CU124" i="88" s="1"/>
  <c r="L7" i="88"/>
  <c r="L120" i="88" s="1"/>
  <c r="CO7" i="88"/>
  <c r="CO124" i="88" s="1"/>
  <c r="BX7" i="88"/>
  <c r="BB7" i="88"/>
  <c r="AG7" i="77"/>
  <c r="CH7" i="88"/>
  <c r="CD6" i="87" s="1"/>
  <c r="S7" i="88"/>
  <c r="S124" i="88" s="1"/>
  <c r="CC7" i="88"/>
  <c r="BY6" i="87" s="1"/>
  <c r="AF7" i="77"/>
  <c r="AF121" i="77" s="1"/>
  <c r="CL7" i="77"/>
  <c r="CL120" i="77" s="1"/>
  <c r="BC7" i="77"/>
  <c r="AY6" i="82" s="1"/>
  <c r="CI7" i="77"/>
  <c r="CI120" i="77" s="1"/>
  <c r="CE80" i="82" s="1"/>
  <c r="AL7" i="77"/>
  <c r="I7" i="77"/>
  <c r="I124" i="77" s="1"/>
  <c r="AR7" i="77"/>
  <c r="AR120" i="77" s="1"/>
  <c r="BD7" i="77"/>
  <c r="BD123" i="77" s="1"/>
  <c r="BP7" i="77"/>
  <c r="BP121" i="77" s="1"/>
  <c r="CE7" i="77"/>
  <c r="CA6" i="82" s="1"/>
  <c r="BZ7" i="77"/>
  <c r="BZ123" i="77" s="1"/>
  <c r="BK7" i="88"/>
  <c r="BK121" i="88" s="1"/>
  <c r="CM7" i="88"/>
  <c r="BI7" i="88"/>
  <c r="BE6" i="87" s="1"/>
  <c r="AY7" i="88"/>
  <c r="AY120" i="88" s="1"/>
  <c r="AL7" i="88"/>
  <c r="AL124" i="88" s="1"/>
  <c r="AO7" i="88"/>
  <c r="AO122" i="88" s="1"/>
  <c r="CP7" i="77"/>
  <c r="CP125" i="77" s="1"/>
  <c r="AH7" i="77"/>
  <c r="AH121" i="77" s="1"/>
  <c r="H7" i="77"/>
  <c r="H122" i="77" s="1"/>
  <c r="M7" i="77"/>
  <c r="M120" i="77" s="1"/>
  <c r="I80" i="82" s="1"/>
  <c r="BQ7" i="77"/>
  <c r="BM6" i="82" s="1"/>
  <c r="AZ7" i="77"/>
  <c r="AV6" i="82" s="1"/>
  <c r="CV7" i="77"/>
  <c r="CV121" i="77" s="1"/>
  <c r="CN7" i="77"/>
  <c r="CN120" i="77" s="1"/>
  <c r="AS7" i="77"/>
  <c r="AS124" i="77" s="1"/>
  <c r="T7" i="77"/>
  <c r="T122" i="77" s="1"/>
  <c r="BG7" i="77"/>
  <c r="BG122" i="77" s="1"/>
  <c r="BZ7" i="88"/>
  <c r="BS7" i="88"/>
  <c r="BS120" i="88" s="1"/>
  <c r="BO80" i="87" s="1"/>
  <c r="AR7" i="88"/>
  <c r="AI7" i="88"/>
  <c r="AI124" i="88" s="1"/>
  <c r="V7" i="88"/>
  <c r="V120" i="88" s="1"/>
  <c r="Y7" i="88"/>
  <c r="U6" i="87" s="1"/>
  <c r="I7" i="88"/>
  <c r="I123" i="88" s="1"/>
  <c r="CJ7" i="88"/>
  <c r="CF6" i="87" s="1"/>
  <c r="BE7" i="88"/>
  <c r="BE122" i="88" s="1"/>
  <c r="CB7" i="77"/>
  <c r="CB122" i="77" s="1"/>
  <c r="BL7" i="77"/>
  <c r="BL124" i="77" s="1"/>
  <c r="AQ7" i="77"/>
  <c r="AQ123" i="77" s="1"/>
  <c r="BE7" i="77"/>
  <c r="AU7" i="77"/>
  <c r="AQ6" i="82" s="1"/>
  <c r="CT7" i="77"/>
  <c r="CT124" i="77" s="1"/>
  <c r="CF7" i="77"/>
  <c r="CB6" i="82" s="1"/>
  <c r="DC7" i="77"/>
  <c r="CY6" i="82" s="1"/>
  <c r="DB7" i="77"/>
  <c r="DB92" i="77" s="1"/>
  <c r="CC7" i="77"/>
  <c r="CC120" i="77" s="1"/>
  <c r="U7" i="77"/>
  <c r="U122" i="77" s="1"/>
  <c r="CA7" i="77"/>
  <c r="CA120" i="77" s="1"/>
  <c r="BO7" i="77"/>
  <c r="BO122" i="77" s="1"/>
  <c r="BF7" i="77"/>
  <c r="BB6" i="82" s="1"/>
  <c r="BU7" i="77"/>
  <c r="BU120" i="77" s="1"/>
  <c r="CM7" i="77"/>
  <c r="P7" i="77"/>
  <c r="P122" i="77" s="1"/>
  <c r="X7" i="77"/>
  <c r="X122" i="77" s="1"/>
  <c r="BJ7" i="77"/>
  <c r="BJ124" i="77" s="1"/>
  <c r="CW7" i="77"/>
  <c r="CW124" i="77" s="1"/>
  <c r="CG7" i="77"/>
  <c r="CG122" i="77" s="1"/>
  <c r="BH7" i="77"/>
  <c r="BH123" i="77" s="1"/>
  <c r="CY7" i="77"/>
  <c r="CY96" i="77" s="1"/>
  <c r="BK7" i="77"/>
  <c r="BK121" i="77" s="1"/>
  <c r="O7" i="77"/>
  <c r="O122" i="77" s="1"/>
  <c r="CP7" i="88"/>
  <c r="CL6" i="87" s="1"/>
  <c r="CA7" i="88"/>
  <c r="CA120" i="88" s="1"/>
  <c r="BW80" i="87" s="1"/>
  <c r="BN7" i="88"/>
  <c r="CX7" i="88"/>
  <c r="CT6" i="87" s="1"/>
  <c r="CI7" i="88"/>
  <c r="CI123" i="88" s="1"/>
  <c r="DC7" i="88"/>
  <c r="DC96" i="88" s="1"/>
  <c r="H7" i="88"/>
  <c r="X7" i="88"/>
  <c r="X123" i="88" s="1"/>
  <c r="AN7" i="88"/>
  <c r="AN125" i="88" s="1"/>
  <c r="BD7" i="88"/>
  <c r="CG7" i="88"/>
  <c r="O7" i="88"/>
  <c r="K6" i="87" s="1"/>
  <c r="AE7" i="88"/>
  <c r="AE125" i="88" s="1"/>
  <c r="AU7" i="88"/>
  <c r="AU122" i="88" s="1"/>
  <c r="BP7" i="88"/>
  <c r="CV7" i="88"/>
  <c r="CV94" i="88" s="1"/>
  <c r="R7" i="88"/>
  <c r="N6" i="87" s="1"/>
  <c r="AH7" i="88"/>
  <c r="AX7" i="88"/>
  <c r="AT6" i="87" s="1"/>
  <c r="BU7" i="88"/>
  <c r="DA7" i="88"/>
  <c r="DA97" i="88" s="1"/>
  <c r="U7" i="88"/>
  <c r="U123" i="88" s="1"/>
  <c r="AK7" i="88"/>
  <c r="BA7" i="88"/>
  <c r="AW6" i="87" s="1"/>
  <c r="CB7" i="88"/>
  <c r="BX6" i="87" s="1"/>
  <c r="V7" i="77"/>
  <c r="R6" i="82" s="1"/>
  <c r="J7" i="77"/>
  <c r="CJ7" i="77"/>
  <c r="CF6" i="82" s="1"/>
  <c r="BX7" i="77"/>
  <c r="BX121" i="77" s="1"/>
  <c r="AA7" i="77"/>
  <c r="AA123" i="77" s="1"/>
  <c r="BR7" i="77"/>
  <c r="BN6" i="82" s="1"/>
  <c r="AE7" i="77"/>
  <c r="AE121" i="77" s="1"/>
  <c r="CQ7" i="88"/>
  <c r="CM6" i="87" s="1"/>
  <c r="CD7" i="88"/>
  <c r="BZ6" i="87" s="1"/>
  <c r="BO7" i="88"/>
  <c r="BO124" i="88" s="1"/>
  <c r="CY7" i="88"/>
  <c r="CY123" i="88" s="1"/>
  <c r="BV7" i="88"/>
  <c r="BG7" i="88"/>
  <c r="BG125" i="88" s="1"/>
  <c r="T7" i="88"/>
  <c r="AJ7" i="88"/>
  <c r="AJ125" i="88" s="1"/>
  <c r="AZ7" i="88"/>
  <c r="AV6" i="87" s="1"/>
  <c r="BY7" i="88"/>
  <c r="K7" i="88"/>
  <c r="AA7" i="88"/>
  <c r="W6" i="87" s="1"/>
  <c r="AQ7" i="88"/>
  <c r="AQ122" i="88" s="1"/>
  <c r="BH7" i="88"/>
  <c r="CN7" i="88"/>
  <c r="CN123" i="88" s="1"/>
  <c r="N7" i="88"/>
  <c r="J6" i="87" s="1"/>
  <c r="AD7" i="88"/>
  <c r="AT7" i="88"/>
  <c r="BM7" i="88"/>
  <c r="BM120" i="88" s="1"/>
  <c r="CS7" i="88"/>
  <c r="CS94" i="88" s="1"/>
  <c r="Q7" i="88"/>
  <c r="M6" i="87" s="1"/>
  <c r="AG7" i="88"/>
  <c r="AG121" i="88" s="1"/>
  <c r="AW7" i="88"/>
  <c r="BT7" i="88"/>
  <c r="BT125" i="88" s="1"/>
  <c r="CZ7" i="88"/>
  <c r="CZ125" i="88" s="1"/>
  <c r="CX7" i="77"/>
  <c r="CX95" i="77" s="1"/>
  <c r="AK7" i="77"/>
  <c r="AG6" i="82" s="1"/>
  <c r="CQ7" i="77"/>
  <c r="CQ92" i="77" s="1"/>
  <c r="N7" i="77"/>
  <c r="N123" i="77" s="1"/>
  <c r="BN7" i="77"/>
  <c r="BN123" i="77" s="1"/>
  <c r="AI7" i="77"/>
  <c r="K7" i="77"/>
  <c r="K125" i="77" s="1"/>
  <c r="CD7" i="77"/>
  <c r="CD125" i="77" s="1"/>
  <c r="Y7" i="77"/>
  <c r="Y121" i="77" s="1"/>
  <c r="AW7" i="77"/>
  <c r="AV7" i="77"/>
  <c r="AR6" i="82" s="1"/>
  <c r="AB7" i="77"/>
  <c r="X6" i="82" s="1"/>
  <c r="AC7" i="77"/>
  <c r="AC122" i="77" s="1"/>
  <c r="BT7" i="77"/>
  <c r="BT121" i="77" s="1"/>
  <c r="BB7" i="77"/>
  <c r="BB121" i="77" s="1"/>
  <c r="BY7" i="77"/>
  <c r="BY120" i="77" s="1"/>
  <c r="CR7" i="77"/>
  <c r="CR122" i="77" s="1"/>
  <c r="W7" i="77"/>
  <c r="S6" i="82" s="1"/>
  <c r="CZ7" i="77"/>
  <c r="CZ94" i="77" s="1"/>
  <c r="BM7" i="77"/>
  <c r="BM121" i="77" s="1"/>
  <c r="BS7" i="77"/>
  <c r="BS120" i="77" s="1"/>
  <c r="Q7" i="77"/>
  <c r="Q120" i="77" s="1"/>
  <c r="AD7" i="77"/>
  <c r="AD121" i="77" s="1"/>
  <c r="L7" i="77"/>
  <c r="L124" i="77" s="1"/>
  <c r="AN7" i="77"/>
  <c r="AN124" i="77" s="1"/>
  <c r="AX7" i="77"/>
  <c r="S7" i="77"/>
  <c r="S122" i="77" s="1"/>
  <c r="CU7" i="77"/>
  <c r="CU97" i="77" s="1"/>
  <c r="BJ7" i="88"/>
  <c r="CT7" i="88"/>
  <c r="CE7" i="88"/>
  <c r="CA6" i="87" s="1"/>
  <c r="BR7" i="88"/>
  <c r="CL7" i="88"/>
  <c r="BW7" i="88"/>
  <c r="BW120" i="88" s="1"/>
  <c r="P7" i="88"/>
  <c r="L6" i="87" s="1"/>
  <c r="AF7" i="88"/>
  <c r="AF121" i="88" s="1"/>
  <c r="AV7" i="88"/>
  <c r="BQ7" i="88"/>
  <c r="CW7" i="88"/>
  <c r="CS6" i="87" s="1"/>
  <c r="W7" i="88"/>
  <c r="W121" i="88" s="1"/>
  <c r="AM7" i="88"/>
  <c r="BC7" i="88"/>
  <c r="CF7" i="88"/>
  <c r="CB6" i="87" s="1"/>
  <c r="J7" i="88"/>
  <c r="J122" i="88" s="1"/>
  <c r="Z7" i="88"/>
  <c r="Z125" i="88" s="1"/>
  <c r="AP7" i="88"/>
  <c r="AP123" i="88" s="1"/>
  <c r="BF7" i="88"/>
  <c r="BB6" i="87" s="1"/>
  <c r="CK7" i="88"/>
  <c r="M7" i="88"/>
  <c r="M121" i="88" s="1"/>
  <c r="AC7" i="88"/>
  <c r="AC125" i="88" s="1"/>
  <c r="AS7" i="88"/>
  <c r="AO6" i="87" s="1"/>
  <c r="BL7" i="88"/>
  <c r="BL121" i="88" s="1"/>
  <c r="CR93" i="88"/>
  <c r="CR125" i="88"/>
  <c r="CN6" i="87"/>
  <c r="CR96" i="88"/>
  <c r="CR94" i="88"/>
  <c r="CR121" i="88"/>
  <c r="CR97" i="88"/>
  <c r="CR124" i="88"/>
  <c r="CR122" i="88"/>
  <c r="CR92" i="88"/>
  <c r="CR123" i="88"/>
  <c r="CR95" i="88"/>
  <c r="CR120" i="88"/>
  <c r="E70" i="22"/>
  <c r="E58" i="22"/>
  <c r="D4" i="18"/>
  <c r="D6" i="18" s="1"/>
  <c r="J23" i="80" l="1"/>
  <c r="J22" i="80"/>
  <c r="I23" i="80"/>
  <c r="I27" i="80"/>
  <c r="I28" i="80" s="1"/>
  <c r="J28" i="80" s="1"/>
  <c r="I22" i="80"/>
  <c r="K21" i="80"/>
  <c r="K27" i="80" s="1"/>
  <c r="O28" i="87"/>
  <c r="K28" i="84"/>
  <c r="I22" i="83"/>
  <c r="I23" i="83"/>
  <c r="K15" i="83"/>
  <c r="J21" i="83"/>
  <c r="J27" i="83" s="1"/>
  <c r="J28" i="83" s="1"/>
  <c r="L15" i="82"/>
  <c r="K21" i="82"/>
  <c r="K27" i="82" s="1"/>
  <c r="K28" i="82" s="1"/>
  <c r="J22" i="82"/>
  <c r="J23" i="82"/>
  <c r="Q15" i="87"/>
  <c r="P21" i="87"/>
  <c r="P22" i="87" s="1"/>
  <c r="K15" i="81"/>
  <c r="J21" i="81"/>
  <c r="J27" i="81" s="1"/>
  <c r="J28" i="81" s="1"/>
  <c r="I22" i="81"/>
  <c r="I23" i="81"/>
  <c r="M15" i="80"/>
  <c r="K22" i="84"/>
  <c r="K23" i="84"/>
  <c r="M15" i="84"/>
  <c r="L21" i="84"/>
  <c r="L27" i="84" s="1"/>
  <c r="AO122" i="77"/>
  <c r="DB120" i="88"/>
  <c r="CX80" i="87" s="1"/>
  <c r="AY124" i="88"/>
  <c r="CC123" i="77"/>
  <c r="AP6" i="82"/>
  <c r="AP7" i="82" s="1"/>
  <c r="BH125" i="77"/>
  <c r="AZ122" i="77"/>
  <c r="BX120" i="88"/>
  <c r="BT80" i="87" s="1"/>
  <c r="CT92" i="77"/>
  <c r="AU6" i="82"/>
  <c r="AU113" i="82" s="1"/>
  <c r="CU124" i="77"/>
  <c r="R124" i="88"/>
  <c r="BF123" i="77"/>
  <c r="BL125" i="77"/>
  <c r="AH120" i="77"/>
  <c r="AD80" i="82" s="1"/>
  <c r="T125" i="77"/>
  <c r="I120" i="88"/>
  <c r="E80" i="87" s="1"/>
  <c r="AY125" i="88"/>
  <c r="AR125" i="88"/>
  <c r="AZ125" i="88"/>
  <c r="CE6" i="87"/>
  <c r="N120" i="77"/>
  <c r="J80" i="82" s="1"/>
  <c r="DA120" i="88"/>
  <c r="CW80" i="87" s="1"/>
  <c r="CT95" i="77"/>
  <c r="CK120" i="77"/>
  <c r="CG80" i="82" s="1"/>
  <c r="BM122" i="77"/>
  <c r="AR125" i="77"/>
  <c r="DB93" i="88"/>
  <c r="S123" i="88"/>
  <c r="CB122" i="88"/>
  <c r="AN121" i="88"/>
  <c r="Q123" i="88"/>
  <c r="AB120" i="77"/>
  <c r="X80" i="82" s="1"/>
  <c r="AQ125" i="88"/>
  <c r="CK121" i="88"/>
  <c r="W123" i="88"/>
  <c r="BH122" i="77"/>
  <c r="X121" i="77"/>
  <c r="BF125" i="77"/>
  <c r="CT96" i="77"/>
  <c r="CT122" i="77"/>
  <c r="BL123" i="77"/>
  <c r="AT125" i="77"/>
  <c r="BV6" i="82"/>
  <c r="BV147" i="82" s="1"/>
  <c r="CK123" i="77"/>
  <c r="AH122" i="77"/>
  <c r="CU96" i="77"/>
  <c r="L120" i="77"/>
  <c r="H80" i="82" s="1"/>
  <c r="BY122" i="77"/>
  <c r="N121" i="77"/>
  <c r="T120" i="77"/>
  <c r="P80" i="82" s="1"/>
  <c r="AO120" i="77"/>
  <c r="AK80" i="82" s="1"/>
  <c r="AR122" i="77"/>
  <c r="AY120" i="77"/>
  <c r="AU80" i="82" s="1"/>
  <c r="BC122" i="77"/>
  <c r="DB96" i="88"/>
  <c r="DB92" i="88"/>
  <c r="BT6" i="87"/>
  <c r="S121" i="88"/>
  <c r="AN6" i="87"/>
  <c r="BL122" i="88"/>
  <c r="J125" i="88"/>
  <c r="CB120" i="88"/>
  <c r="BX80" i="87" s="1"/>
  <c r="DA125" i="88"/>
  <c r="CZ93" i="88"/>
  <c r="AQ123" i="88"/>
  <c r="CQ92" i="88"/>
  <c r="CI122" i="88"/>
  <c r="CI120" i="88"/>
  <c r="CE80" i="87" s="1"/>
  <c r="CP121" i="88"/>
  <c r="BH121" i="77"/>
  <c r="T6" i="82"/>
  <c r="T70" i="82" s="1"/>
  <c r="BF122" i="77"/>
  <c r="CC121" i="77"/>
  <c r="CT123" i="77"/>
  <c r="BH6" i="82"/>
  <c r="BH70" i="82" s="1"/>
  <c r="AT123" i="77"/>
  <c r="BZ124" i="77"/>
  <c r="CK121" i="77"/>
  <c r="AZ120" i="77"/>
  <c r="AV80" i="82" s="1"/>
  <c r="AD6" i="82"/>
  <c r="AD113" i="82" s="1"/>
  <c r="L123" i="77"/>
  <c r="BY125" i="77"/>
  <c r="CD122" i="77"/>
  <c r="BX122" i="77"/>
  <c r="AO125" i="77"/>
  <c r="AR123" i="77"/>
  <c r="AY122" i="77"/>
  <c r="BC121" i="77"/>
  <c r="E6" i="87"/>
  <c r="E113" i="87" s="1"/>
  <c r="DB121" i="88"/>
  <c r="BX123" i="88"/>
  <c r="AU6" i="87"/>
  <c r="AR122" i="88"/>
  <c r="BL120" i="88"/>
  <c r="BH80" i="87" s="1"/>
  <c r="AF122" i="88"/>
  <c r="CZ122" i="88"/>
  <c r="AD121" i="88"/>
  <c r="BR6" i="87"/>
  <c r="AE124" i="88"/>
  <c r="CP95" i="88"/>
  <c r="BH120" i="77"/>
  <c r="BD80" i="82" s="1"/>
  <c r="X120" i="77"/>
  <c r="T80" i="82" s="1"/>
  <c r="BF120" i="77"/>
  <c r="BB80" i="82" s="1"/>
  <c r="CC125" i="77"/>
  <c r="CT125" i="77"/>
  <c r="CT97" i="77"/>
  <c r="AT122" i="77"/>
  <c r="BZ125" i="77"/>
  <c r="CG6" i="82"/>
  <c r="CG70" i="82" s="1"/>
  <c r="AZ123" i="77"/>
  <c r="AH125" i="77"/>
  <c r="CU121" i="77"/>
  <c r="BM125" i="77"/>
  <c r="CD124" i="77"/>
  <c r="BX124" i="77"/>
  <c r="P6" i="82"/>
  <c r="P113" i="82" s="1"/>
  <c r="AO123" i="77"/>
  <c r="AY123" i="77"/>
  <c r="BC124" i="77"/>
  <c r="I124" i="88"/>
  <c r="DB125" i="88"/>
  <c r="CX6" i="87"/>
  <c r="CX132" i="87" s="1"/>
  <c r="AY121" i="88"/>
  <c r="AY122" i="88"/>
  <c r="S120" i="88"/>
  <c r="O80" i="87" s="1"/>
  <c r="AR120" i="88"/>
  <c r="AN80" i="87" s="1"/>
  <c r="W122" i="88"/>
  <c r="BR122" i="88"/>
  <c r="CB125" i="88"/>
  <c r="CW6" i="87"/>
  <c r="CW132" i="87" s="1"/>
  <c r="AD125" i="88"/>
  <c r="BV120" i="88"/>
  <c r="BR80" i="87" s="1"/>
  <c r="AN120" i="88"/>
  <c r="AJ80" i="87" s="1"/>
  <c r="CP94" i="88"/>
  <c r="CQ120" i="88"/>
  <c r="CM80" i="87" s="1"/>
  <c r="J124" i="88"/>
  <c r="AF120" i="88"/>
  <c r="AB80" i="87" s="1"/>
  <c r="BR123" i="88"/>
  <c r="CV6" i="87"/>
  <c r="CV128" i="87" s="1"/>
  <c r="AZ124" i="88"/>
  <c r="BV122" i="88"/>
  <c r="CQ124" i="88"/>
  <c r="BD6" i="82"/>
  <c r="BD7" i="82" s="1"/>
  <c r="X125" i="77"/>
  <c r="X124" i="77"/>
  <c r="BF121" i="77"/>
  <c r="BF124" i="77"/>
  <c r="CC122" i="77"/>
  <c r="CC124" i="77"/>
  <c r="CT120" i="77"/>
  <c r="CT93" i="77"/>
  <c r="CT121" i="77"/>
  <c r="BL122" i="77"/>
  <c r="BL120" i="77"/>
  <c r="BH80" i="82" s="1"/>
  <c r="AT121" i="77"/>
  <c r="BZ122" i="77"/>
  <c r="BZ121" i="77"/>
  <c r="CK124" i="77"/>
  <c r="CK122" i="77"/>
  <c r="AZ121" i="77"/>
  <c r="AZ125" i="77"/>
  <c r="AH124" i="77"/>
  <c r="CU120" i="77"/>
  <c r="CQ80" i="82" s="1"/>
  <c r="CU95" i="77"/>
  <c r="L121" i="77"/>
  <c r="BI6" i="82"/>
  <c r="BI171" i="82" s="1"/>
  <c r="BU6" i="82"/>
  <c r="BU147" i="82" s="1"/>
  <c r="AB123" i="77"/>
  <c r="BZ6" i="82"/>
  <c r="BZ171" i="82" s="1"/>
  <c r="BX125" i="77"/>
  <c r="T124" i="77"/>
  <c r="T123" i="77"/>
  <c r="AO124" i="77"/>
  <c r="AO121" i="77"/>
  <c r="AN6" i="82"/>
  <c r="AN171" i="82" s="1"/>
  <c r="AR124" i="77"/>
  <c r="AY124" i="77"/>
  <c r="BC123" i="77"/>
  <c r="BC120" i="77"/>
  <c r="AY80" i="82" s="1"/>
  <c r="I125" i="88"/>
  <c r="I122" i="88"/>
  <c r="DB95" i="88"/>
  <c r="DB122" i="88"/>
  <c r="DB94" i="88"/>
  <c r="BX124" i="88"/>
  <c r="BX122" i="88"/>
  <c r="BX125" i="88"/>
  <c r="AY123" i="88"/>
  <c r="S122" i="88"/>
  <c r="O6" i="87"/>
  <c r="O70" i="87" s="1"/>
  <c r="AR121" i="88"/>
  <c r="BL123" i="88"/>
  <c r="CK122" i="88"/>
  <c r="F6" i="87"/>
  <c r="F171" i="87" s="1"/>
  <c r="S6" i="87"/>
  <c r="S171" i="87" s="1"/>
  <c r="CB123" i="88"/>
  <c r="CB121" i="88"/>
  <c r="DA96" i="88"/>
  <c r="CZ121" i="88"/>
  <c r="CZ97" i="88"/>
  <c r="Q122" i="88"/>
  <c r="AD122" i="88"/>
  <c r="AQ120" i="88"/>
  <c r="AM80" i="87" s="1"/>
  <c r="AM6" i="87"/>
  <c r="BV124" i="88"/>
  <c r="CQ95" i="88"/>
  <c r="R125" i="88"/>
  <c r="AA6" i="87"/>
  <c r="CI124" i="88"/>
  <c r="CI121" i="88"/>
  <c r="CP123" i="88"/>
  <c r="CP96" i="88"/>
  <c r="BH124" i="77"/>
  <c r="X123" i="77"/>
  <c r="BY6" i="82"/>
  <c r="BY70" i="82" s="1"/>
  <c r="CP6" i="82"/>
  <c r="CP76" i="82" s="1"/>
  <c r="CP77" i="82" s="1"/>
  <c r="CT94" i="77"/>
  <c r="BL121" i="77"/>
  <c r="AT120" i="77"/>
  <c r="BZ120" i="77"/>
  <c r="BV80" i="82" s="1"/>
  <c r="AZ124" i="77"/>
  <c r="AH123" i="77"/>
  <c r="CU125" i="77"/>
  <c r="CQ6" i="82"/>
  <c r="CQ130" i="82" s="1"/>
  <c r="BM120" i="77"/>
  <c r="BI80" i="82" s="1"/>
  <c r="BY121" i="77"/>
  <c r="AB125" i="77"/>
  <c r="CD121" i="77"/>
  <c r="N122" i="77"/>
  <c r="BT6" i="82"/>
  <c r="BT7" i="82" s="1"/>
  <c r="T121" i="77"/>
  <c r="AR121" i="77"/>
  <c r="AY121" i="77"/>
  <c r="BC125" i="77"/>
  <c r="I121" i="88"/>
  <c r="DB97" i="88"/>
  <c r="DB124" i="88"/>
  <c r="BX121" i="88"/>
  <c r="S125" i="88"/>
  <c r="AR123" i="88"/>
  <c r="AR124" i="88"/>
  <c r="CK125" i="88"/>
  <c r="J123" i="88"/>
  <c r="W120" i="88"/>
  <c r="S80" i="87" s="1"/>
  <c r="AF123" i="88"/>
  <c r="AF125" i="88"/>
  <c r="BR124" i="88"/>
  <c r="DA95" i="88"/>
  <c r="DA124" i="88"/>
  <c r="CZ120" i="88"/>
  <c r="CV80" i="87" s="1"/>
  <c r="Q124" i="88"/>
  <c r="AD124" i="88"/>
  <c r="Z6" i="87"/>
  <c r="AQ121" i="88"/>
  <c r="AZ120" i="88"/>
  <c r="AV80" i="87" s="1"/>
  <c r="BV123" i="88"/>
  <c r="CQ122" i="88"/>
  <c r="CQ121" i="88"/>
  <c r="R123" i="88"/>
  <c r="AN122" i="88"/>
  <c r="AJ6" i="87"/>
  <c r="CI125" i="88"/>
  <c r="CP120" i="88"/>
  <c r="CL80" i="87" s="1"/>
  <c r="AP121" i="77"/>
  <c r="AM122" i="77"/>
  <c r="CF123" i="77"/>
  <c r="AM125" i="77"/>
  <c r="AP124" i="77"/>
  <c r="AP123" i="77"/>
  <c r="AP125" i="77"/>
  <c r="AP122" i="77"/>
  <c r="AM120" i="77"/>
  <c r="AI80" i="82" s="1"/>
  <c r="AI6" i="82"/>
  <c r="AI70" i="82" s="1"/>
  <c r="AM124" i="77"/>
  <c r="BI120" i="77"/>
  <c r="BE80" i="82" s="1"/>
  <c r="CI125" i="77"/>
  <c r="AP120" i="77"/>
  <c r="AL80" i="82" s="1"/>
  <c r="AM123" i="77"/>
  <c r="BI122" i="77"/>
  <c r="BI121" i="77"/>
  <c r="G6" i="82"/>
  <c r="G113" i="82" s="1"/>
  <c r="CJ123" i="77"/>
  <c r="BE6" i="82"/>
  <c r="BE7" i="82" s="1"/>
  <c r="BI123" i="77"/>
  <c r="BI124" i="77"/>
  <c r="CH120" i="77"/>
  <c r="CD80" i="82" s="1"/>
  <c r="CH124" i="77"/>
  <c r="Z124" i="77"/>
  <c r="BI122" i="88"/>
  <c r="AB122" i="88"/>
  <c r="CL125" i="77"/>
  <c r="CP121" i="77"/>
  <c r="O123" i="88"/>
  <c r="CD6" i="82"/>
  <c r="CD70" i="82" s="1"/>
  <c r="Z121" i="77"/>
  <c r="Z120" i="77"/>
  <c r="V80" i="82" s="1"/>
  <c r="BO6" i="87"/>
  <c r="CH125" i="77"/>
  <c r="CH123" i="77"/>
  <c r="CE122" i="77"/>
  <c r="BW125" i="77"/>
  <c r="BQ123" i="77"/>
  <c r="Z123" i="77"/>
  <c r="Z125" i="77"/>
  <c r="BS123" i="88"/>
  <c r="AA120" i="88"/>
  <c r="W80" i="87" s="1"/>
  <c r="AJ123" i="88"/>
  <c r="CH122" i="77"/>
  <c r="Z122" i="77"/>
  <c r="CO94" i="88"/>
  <c r="AB120" i="88"/>
  <c r="X80" i="87" s="1"/>
  <c r="X120" i="88"/>
  <c r="T80" i="87" s="1"/>
  <c r="CG124" i="77"/>
  <c r="P125" i="77"/>
  <c r="BK6" i="82"/>
  <c r="BK147" i="82" s="1"/>
  <c r="DB97" i="77"/>
  <c r="AU121" i="77"/>
  <c r="CP92" i="77"/>
  <c r="DC96" i="77"/>
  <c r="CE123" i="77"/>
  <c r="BU125" i="77"/>
  <c r="AQ124" i="77"/>
  <c r="CY124" i="77"/>
  <c r="CS125" i="77"/>
  <c r="CV124" i="77"/>
  <c r="CY121" i="77"/>
  <c r="U121" i="77"/>
  <c r="BG123" i="77"/>
  <c r="CS124" i="77"/>
  <c r="CN121" i="77"/>
  <c r="CV123" i="77"/>
  <c r="H120" i="77"/>
  <c r="D80" i="82" s="1"/>
  <c r="BJ121" i="77"/>
  <c r="CY93" i="77"/>
  <c r="Q6" i="82"/>
  <c r="CF121" i="77"/>
  <c r="AM6" i="82"/>
  <c r="AM171" i="82" s="1"/>
  <c r="CS94" i="77"/>
  <c r="R123" i="77"/>
  <c r="AF6" i="82"/>
  <c r="AF7" i="82" s="1"/>
  <c r="P121" i="77"/>
  <c r="DB123" i="77"/>
  <c r="CL122" i="77"/>
  <c r="BA123" i="77"/>
  <c r="AS120" i="77"/>
  <c r="AO80" i="82" s="1"/>
  <c r="CL6" i="82"/>
  <c r="CL98" i="82" s="1"/>
  <c r="I120" i="77"/>
  <c r="E80" i="82" s="1"/>
  <c r="BB124" i="77"/>
  <c r="Y124" i="88"/>
  <c r="CO95" i="88"/>
  <c r="BS124" i="88"/>
  <c r="BK123" i="77"/>
  <c r="O125" i="77"/>
  <c r="CG121" i="77"/>
  <c r="BO125" i="77"/>
  <c r="DB96" i="77"/>
  <c r="BA124" i="77"/>
  <c r="AO6" i="82"/>
  <c r="AO113" i="82" s="1"/>
  <c r="BW123" i="77"/>
  <c r="CP122" i="77"/>
  <c r="K123" i="77"/>
  <c r="Y120" i="88"/>
  <c r="U80" i="87" s="1"/>
  <c r="BF125" i="88"/>
  <c r="CV125" i="88"/>
  <c r="CO6" i="87"/>
  <c r="CO98" i="87" s="1"/>
  <c r="CU6" i="87"/>
  <c r="CU95" i="87" s="1"/>
  <c r="M124" i="88"/>
  <c r="AI125" i="88"/>
  <c r="CU96" i="88"/>
  <c r="BJ122" i="88"/>
  <c r="DC125" i="88"/>
  <c r="AL123" i="88"/>
  <c r="CC123" i="88"/>
  <c r="AR6" i="87"/>
  <c r="CL122" i="88"/>
  <c r="AG125" i="88"/>
  <c r="AH122" i="88"/>
  <c r="BD123" i="88"/>
  <c r="AT124" i="88"/>
  <c r="CR123" i="77"/>
  <c r="V122" i="77"/>
  <c r="AK124" i="77"/>
  <c r="BW6" i="87"/>
  <c r="BW7" i="87" s="1"/>
  <c r="CN125" i="88"/>
  <c r="CY123" i="77"/>
  <c r="CY97" i="77"/>
  <c r="BU121" i="77"/>
  <c r="AQ122" i="77"/>
  <c r="AQ125" i="77"/>
  <c r="CV93" i="77"/>
  <c r="CV120" i="77"/>
  <c r="CR80" i="82" s="1"/>
  <c r="CV122" i="77"/>
  <c r="AJ124" i="77"/>
  <c r="H121" i="77"/>
  <c r="CI124" i="77"/>
  <c r="CR92" i="77"/>
  <c r="AC121" i="77"/>
  <c r="Y122" i="77"/>
  <c r="CX92" i="77"/>
  <c r="BD124" i="77"/>
  <c r="BB120" i="88"/>
  <c r="AX80" i="87" s="1"/>
  <c r="AE6" i="87"/>
  <c r="CU120" i="88"/>
  <c r="CQ80" i="87" s="1"/>
  <c r="BK125" i="88"/>
  <c r="AM120" i="88"/>
  <c r="AI80" i="87" s="1"/>
  <c r="AV121" i="88"/>
  <c r="BD125" i="88"/>
  <c r="DC123" i="88"/>
  <c r="CA124" i="88"/>
  <c r="BU6" i="87"/>
  <c r="BF6" i="82"/>
  <c r="BF171" i="82" s="1"/>
  <c r="U120" i="77"/>
  <c r="BG125" i="77"/>
  <c r="BC6" i="82"/>
  <c r="BC7" i="82" s="1"/>
  <c r="CS123" i="77"/>
  <c r="BU124" i="77"/>
  <c r="CS95" i="77"/>
  <c r="CS97" i="77"/>
  <c r="CV92" i="77"/>
  <c r="CV95" i="77"/>
  <c r="CV125" i="77"/>
  <c r="AJ125" i="77"/>
  <c r="D6" i="82"/>
  <c r="D147" i="82" s="1"/>
  <c r="CJ122" i="88"/>
  <c r="AI123" i="88"/>
  <c r="CU125" i="88"/>
  <c r="BK123" i="88"/>
  <c r="CH6" i="87"/>
  <c r="AQ6" i="87"/>
  <c r="DC124" i="88"/>
  <c r="AP6" i="87"/>
  <c r="BH120" i="88"/>
  <c r="BD80" i="87" s="1"/>
  <c r="BY125" i="88"/>
  <c r="BJ120" i="77"/>
  <c r="BF80" i="82" s="1"/>
  <c r="CF125" i="77"/>
  <c r="CS96" i="77"/>
  <c r="R124" i="77"/>
  <c r="CY125" i="77"/>
  <c r="CY120" i="77"/>
  <c r="CU80" i="82" s="1"/>
  <c r="BJ123" i="77"/>
  <c r="BQ6" i="82"/>
  <c r="BQ7" i="82" s="1"/>
  <c r="U124" i="77"/>
  <c r="CF124" i="77"/>
  <c r="AQ120" i="77"/>
  <c r="AM80" i="82" s="1"/>
  <c r="BG120" i="77"/>
  <c r="BC80" i="82" s="1"/>
  <c r="BG124" i="77"/>
  <c r="R121" i="77"/>
  <c r="AJ123" i="77"/>
  <c r="CR93" i="77"/>
  <c r="BN122" i="77"/>
  <c r="AA124" i="77"/>
  <c r="CX125" i="77"/>
  <c r="CY122" i="77"/>
  <c r="CY92" i="77"/>
  <c r="CU6" i="82"/>
  <c r="CU129" i="82" s="1"/>
  <c r="BJ122" i="77"/>
  <c r="BU123" i="77"/>
  <c r="BU122" i="77"/>
  <c r="U125" i="77"/>
  <c r="CF122" i="77"/>
  <c r="AQ121" i="77"/>
  <c r="BG121" i="77"/>
  <c r="CS120" i="77"/>
  <c r="CO80" i="82" s="1"/>
  <c r="CS122" i="77"/>
  <c r="CO6" i="82"/>
  <c r="CO133" i="82" s="1"/>
  <c r="R120" i="77"/>
  <c r="N80" i="82" s="1"/>
  <c r="N6" i="82"/>
  <c r="N70" i="82" s="1"/>
  <c r="CV94" i="77"/>
  <c r="CV96" i="77"/>
  <c r="AJ122" i="77"/>
  <c r="H124" i="77"/>
  <c r="CE6" i="82"/>
  <c r="CE171" i="82" s="1"/>
  <c r="AJ6" i="82"/>
  <c r="AJ147" i="82" s="1"/>
  <c r="BS124" i="77"/>
  <c r="CX121" i="77"/>
  <c r="AL121" i="88"/>
  <c r="Z120" i="88"/>
  <c r="V80" i="87" s="1"/>
  <c r="CL121" i="88"/>
  <c r="BJ121" i="88"/>
  <c r="BD124" i="88"/>
  <c r="DC93" i="88"/>
  <c r="AT122" i="88"/>
  <c r="O120" i="77"/>
  <c r="K80" i="82" s="1"/>
  <c r="CG120" i="77"/>
  <c r="CC80" i="82" s="1"/>
  <c r="P124" i="77"/>
  <c r="BO123" i="77"/>
  <c r="DB120" i="77"/>
  <c r="CX80" i="82" s="1"/>
  <c r="AU120" i="77"/>
  <c r="AQ80" i="82" s="1"/>
  <c r="DA125" i="77"/>
  <c r="BA125" i="77"/>
  <c r="CE121" i="77"/>
  <c r="AS122" i="77"/>
  <c r="BW120" i="77"/>
  <c r="BS80" i="82" s="1"/>
  <c r="BQ120" i="77"/>
  <c r="BM80" i="82" s="1"/>
  <c r="CP124" i="77"/>
  <c r="CP96" i="77"/>
  <c r="I122" i="77"/>
  <c r="CZ92" i="77"/>
  <c r="AV124" i="77"/>
  <c r="AE123" i="77"/>
  <c r="CJ121" i="77"/>
  <c r="Y125" i="88"/>
  <c r="CO125" i="88"/>
  <c r="CO97" i="88"/>
  <c r="CH124" i="88"/>
  <c r="AS125" i="88"/>
  <c r="CW122" i="88"/>
  <c r="X125" i="88"/>
  <c r="BT121" i="88"/>
  <c r="CW95" i="77"/>
  <c r="K6" i="82"/>
  <c r="L6" i="82"/>
  <c r="L147" i="82" s="1"/>
  <c r="BO121" i="77"/>
  <c r="DB121" i="77"/>
  <c r="DB94" i="77"/>
  <c r="AU124" i="77"/>
  <c r="CL124" i="77"/>
  <c r="CE120" i="77"/>
  <c r="CA80" i="82" s="1"/>
  <c r="AS125" i="77"/>
  <c r="BW122" i="77"/>
  <c r="BQ121" i="77"/>
  <c r="CP97" i="77"/>
  <c r="I125" i="77"/>
  <c r="AD124" i="77"/>
  <c r="BB120" i="77"/>
  <c r="AX80" i="82" s="1"/>
  <c r="CQ123" i="77"/>
  <c r="Y123" i="88"/>
  <c r="CO123" i="88"/>
  <c r="CK6" i="87"/>
  <c r="CK99" i="87" s="1"/>
  <c r="BI121" i="88"/>
  <c r="AB121" i="88"/>
  <c r="BS122" i="88"/>
  <c r="CH120" i="88"/>
  <c r="CD80" i="87" s="1"/>
  <c r="CH125" i="88"/>
  <c r="CW95" i="88"/>
  <c r="CV92" i="88"/>
  <c r="CX124" i="88"/>
  <c r="BP6" i="87"/>
  <c r="CS124" i="88"/>
  <c r="N122" i="88"/>
  <c r="AJ120" i="88"/>
  <c r="AF80" i="87" s="1"/>
  <c r="AC124" i="88"/>
  <c r="AC120" i="88"/>
  <c r="Y80" i="87" s="1"/>
  <c r="AC121" i="88"/>
  <c r="AP122" i="88"/>
  <c r="AP124" i="88"/>
  <c r="AP120" i="88"/>
  <c r="AL80" i="87" s="1"/>
  <c r="BC122" i="88"/>
  <c r="BC120" i="88"/>
  <c r="AY80" i="87" s="1"/>
  <c r="AY6" i="87"/>
  <c r="BC125" i="88"/>
  <c r="BM6" i="87"/>
  <c r="BQ121" i="88"/>
  <c r="BQ122" i="88"/>
  <c r="BS6" i="87"/>
  <c r="BW124" i="88"/>
  <c r="CT125" i="88"/>
  <c r="CT97" i="88"/>
  <c r="CT120" i="88"/>
  <c r="CP80" i="87" s="1"/>
  <c r="CT122" i="88"/>
  <c r="CT123" i="88"/>
  <c r="CT124" i="88"/>
  <c r="AX122" i="77"/>
  <c r="AX124" i="77"/>
  <c r="M6" i="82"/>
  <c r="M171" i="82" s="1"/>
  <c r="Q124" i="77"/>
  <c r="Q121" i="77"/>
  <c r="W121" i="77"/>
  <c r="W122" i="77"/>
  <c r="W124" i="77"/>
  <c r="BT122" i="77"/>
  <c r="BP6" i="82"/>
  <c r="BP113" i="82" s="1"/>
  <c r="BT123" i="77"/>
  <c r="AW122" i="77"/>
  <c r="AW124" i="77"/>
  <c r="AW125" i="77"/>
  <c r="AI122" i="77"/>
  <c r="AI124" i="77"/>
  <c r="AI125" i="77"/>
  <c r="AK120" i="77"/>
  <c r="AG80" i="82" s="1"/>
  <c r="AK122" i="77"/>
  <c r="AS6" i="87"/>
  <c r="AW125" i="88"/>
  <c r="AW122" i="88"/>
  <c r="AW120" i="88"/>
  <c r="AS80" i="87" s="1"/>
  <c r="BI6" i="87"/>
  <c r="BM125" i="88"/>
  <c r="BM122" i="88"/>
  <c r="CJ6" i="87"/>
  <c r="CN122" i="88"/>
  <c r="CN121" i="88"/>
  <c r="CN124" i="88"/>
  <c r="K121" i="88"/>
  <c r="G6" i="87"/>
  <c r="G113" i="87" s="1"/>
  <c r="K124" i="88"/>
  <c r="T125" i="88"/>
  <c r="T120" i="88"/>
  <c r="P80" i="87" s="1"/>
  <c r="T124" i="88"/>
  <c r="T123" i="88"/>
  <c r="BO121" i="88"/>
  <c r="BK6" i="87"/>
  <c r="BR122" i="77"/>
  <c r="BR120" i="77"/>
  <c r="BN80" i="82" s="1"/>
  <c r="BR121" i="77"/>
  <c r="J124" i="77"/>
  <c r="J122" i="77"/>
  <c r="J123" i="77"/>
  <c r="AG6" i="87"/>
  <c r="AK120" i="88"/>
  <c r="AG80" i="87" s="1"/>
  <c r="AK125" i="88"/>
  <c r="AK121" i="88"/>
  <c r="AX123" i="88"/>
  <c r="AX121" i="88"/>
  <c r="AX120" i="88"/>
  <c r="AT80" i="87" s="1"/>
  <c r="BL6" i="87"/>
  <c r="BP125" i="88"/>
  <c r="BP122" i="88"/>
  <c r="BP123" i="88"/>
  <c r="CG123" i="88"/>
  <c r="CG121" i="88"/>
  <c r="H121" i="88"/>
  <c r="H123" i="88"/>
  <c r="H124" i="88"/>
  <c r="H120" i="88"/>
  <c r="D80" i="87" s="1"/>
  <c r="BN121" i="88"/>
  <c r="BN124" i="88"/>
  <c r="BJ6" i="87"/>
  <c r="BK122" i="77"/>
  <c r="BK124" i="77"/>
  <c r="BG6" i="82"/>
  <c r="BG147" i="82" s="1"/>
  <c r="CW120" i="77"/>
  <c r="CS80" i="82" s="1"/>
  <c r="CW123" i="77"/>
  <c r="CW94" i="77"/>
  <c r="CS6" i="82"/>
  <c r="CS82" i="82" s="1"/>
  <c r="CM123" i="77"/>
  <c r="CM124" i="77"/>
  <c r="CM120" i="77"/>
  <c r="CI80" i="82" s="1"/>
  <c r="CA125" i="77"/>
  <c r="CA121" i="77"/>
  <c r="CA122" i="77"/>
  <c r="DC124" i="77"/>
  <c r="DC122" i="77"/>
  <c r="DC95" i="77"/>
  <c r="DC92" i="77"/>
  <c r="BE123" i="77"/>
  <c r="BA6" i="82"/>
  <c r="BA113" i="82" s="1"/>
  <c r="BE122" i="77"/>
  <c r="BE120" i="88"/>
  <c r="BE123" i="88"/>
  <c r="V125" i="88"/>
  <c r="V124" i="88"/>
  <c r="V123" i="88"/>
  <c r="BV6" i="87"/>
  <c r="BZ125" i="88"/>
  <c r="BZ124" i="88"/>
  <c r="BZ123" i="88"/>
  <c r="CN125" i="77"/>
  <c r="CN124" i="77"/>
  <c r="I6" i="82"/>
  <c r="I70" i="82" s="1"/>
  <c r="M123" i="77"/>
  <c r="M125" i="77"/>
  <c r="AO124" i="88"/>
  <c r="AO121" i="88"/>
  <c r="CM120" i="88"/>
  <c r="CI80" i="87" s="1"/>
  <c r="CM124" i="88"/>
  <c r="BP124" i="77"/>
  <c r="BL6" i="82"/>
  <c r="BL7" i="82" s="1"/>
  <c r="BP122" i="77"/>
  <c r="AL124" i="77"/>
  <c r="AL121" i="77"/>
  <c r="AH6" i="82"/>
  <c r="AH171" i="82" s="1"/>
  <c r="AF124" i="77"/>
  <c r="AF125" i="77"/>
  <c r="AB6" i="82"/>
  <c r="AB113" i="82" s="1"/>
  <c r="AG122" i="77"/>
  <c r="AG124" i="77"/>
  <c r="AG121" i="77"/>
  <c r="L121" i="88"/>
  <c r="L122" i="88"/>
  <c r="L124" i="88"/>
  <c r="CK6" i="82"/>
  <c r="CK147" i="82" s="1"/>
  <c r="CO124" i="77"/>
  <c r="CO122" i="77"/>
  <c r="BV124" i="77"/>
  <c r="BR6" i="82"/>
  <c r="BR113" i="82" s="1"/>
  <c r="BV123" i="77"/>
  <c r="DA96" i="77"/>
  <c r="DA97" i="77"/>
  <c r="DA92" i="77"/>
  <c r="CW122" i="77"/>
  <c r="CI6" i="82"/>
  <c r="CI147" i="82" s="1"/>
  <c r="DC94" i="77"/>
  <c r="BE125" i="77"/>
  <c r="DA94" i="77"/>
  <c r="BV120" i="77"/>
  <c r="BR80" i="82" s="1"/>
  <c r="AX123" i="77"/>
  <c r="AW121" i="77"/>
  <c r="AI123" i="77"/>
  <c r="AL122" i="77"/>
  <c r="AO125" i="88"/>
  <c r="V121" i="88"/>
  <c r="L123" i="88"/>
  <c r="CI6" i="87"/>
  <c r="BC123" i="88"/>
  <c r="CT96" i="88"/>
  <c r="AW121" i="88"/>
  <c r="BO120" i="88"/>
  <c r="BK80" i="87" s="1"/>
  <c r="BP124" i="88"/>
  <c r="CG122" i="88"/>
  <c r="BN125" i="88"/>
  <c r="CW125" i="77"/>
  <c r="CM125" i="77"/>
  <c r="BW6" i="82"/>
  <c r="BW7" i="82" s="1"/>
  <c r="DC93" i="77"/>
  <c r="BE120" i="77"/>
  <c r="DA121" i="77"/>
  <c r="AG120" i="77"/>
  <c r="AC80" i="82" s="1"/>
  <c r="BP120" i="77"/>
  <c r="BL80" i="82" s="1"/>
  <c r="BV122" i="77"/>
  <c r="AF123" i="77"/>
  <c r="AX121" i="77"/>
  <c r="Q122" i="77"/>
  <c r="W125" i="77"/>
  <c r="AW123" i="77"/>
  <c r="BR124" i="77"/>
  <c r="J121" i="77"/>
  <c r="AL120" i="77"/>
  <c r="AH80" i="82" s="1"/>
  <c r="BA6" i="87"/>
  <c r="BQ123" i="88"/>
  <c r="CT95" i="88"/>
  <c r="K125" i="88"/>
  <c r="T121" i="88"/>
  <c r="H125" i="88"/>
  <c r="O123" i="77"/>
  <c r="O124" i="77"/>
  <c r="CG123" i="77"/>
  <c r="CG125" i="77"/>
  <c r="P123" i="77"/>
  <c r="P120" i="77"/>
  <c r="BO124" i="77"/>
  <c r="BO120" i="77"/>
  <c r="BK80" i="82" s="1"/>
  <c r="DB125" i="77"/>
  <c r="DB124" i="77"/>
  <c r="CX6" i="82"/>
  <c r="CX130" i="82" s="1"/>
  <c r="AU123" i="77"/>
  <c r="CL121" i="77"/>
  <c r="CL123" i="77"/>
  <c r="AW6" i="82"/>
  <c r="AW113" i="82" s="1"/>
  <c r="BA121" i="77"/>
  <c r="CE124" i="77"/>
  <c r="AS121" i="77"/>
  <c r="BW124" i="77"/>
  <c r="BQ124" i="77"/>
  <c r="BQ122" i="77"/>
  <c r="CP93" i="77"/>
  <c r="CP123" i="77"/>
  <c r="CP94" i="77"/>
  <c r="I123" i="77"/>
  <c r="E6" i="82"/>
  <c r="E70" i="82" s="1"/>
  <c r="S125" i="77"/>
  <c r="Z6" i="82"/>
  <c r="Z113" i="82" s="1"/>
  <c r="CZ122" i="77"/>
  <c r="CQ94" i="77"/>
  <c r="Y122" i="88"/>
  <c r="CO122" i="88"/>
  <c r="CO121" i="88"/>
  <c r="CO92" i="88"/>
  <c r="BI123" i="88"/>
  <c r="BI124" i="88"/>
  <c r="AB124" i="88"/>
  <c r="AB125" i="88"/>
  <c r="BS121" i="88"/>
  <c r="CH122" i="88"/>
  <c r="CH123" i="88"/>
  <c r="BF121" i="88"/>
  <c r="CF121" i="88"/>
  <c r="CW124" i="88"/>
  <c r="P125" i="88"/>
  <c r="BQ6" i="87"/>
  <c r="CV95" i="88"/>
  <c r="O121" i="77"/>
  <c r="CC6" i="82"/>
  <c r="CC171" i="82" s="1"/>
  <c r="DB93" i="77"/>
  <c r="DB122" i="77"/>
  <c r="DB95" i="77"/>
  <c r="AU125" i="77"/>
  <c r="CB125" i="77"/>
  <c r="CH6" i="82"/>
  <c r="CH70" i="82" s="1"/>
  <c r="BA120" i="77"/>
  <c r="AW80" i="82" s="1"/>
  <c r="CE125" i="77"/>
  <c r="AS123" i="77"/>
  <c r="BW121" i="77"/>
  <c r="BQ125" i="77"/>
  <c r="CP95" i="77"/>
  <c r="CP120" i="77"/>
  <c r="I121" i="77"/>
  <c r="S121" i="77"/>
  <c r="CZ125" i="77"/>
  <c r="AV123" i="77"/>
  <c r="AE124" i="77"/>
  <c r="CQ125" i="77"/>
  <c r="Y121" i="88"/>
  <c r="CO96" i="88"/>
  <c r="CO120" i="88"/>
  <c r="CK80" i="87" s="1"/>
  <c r="CO93" i="88"/>
  <c r="BI125" i="88"/>
  <c r="BI120" i="88"/>
  <c r="AB123" i="88"/>
  <c r="BS125" i="88"/>
  <c r="CH121" i="88"/>
  <c r="AS120" i="88"/>
  <c r="AO80" i="87" s="1"/>
  <c r="CF122" i="88"/>
  <c r="CE124" i="88"/>
  <c r="BA125" i="88"/>
  <c r="BU122" i="88"/>
  <c r="CV124" i="88"/>
  <c r="O125" i="88"/>
  <c r="CX123" i="88"/>
  <c r="AA121" i="88"/>
  <c r="AF6" i="87"/>
  <c r="CY96" i="88"/>
  <c r="CX93" i="88"/>
  <c r="BT122" i="88"/>
  <c r="CS120" i="88"/>
  <c r="CO80" i="87" s="1"/>
  <c r="CY125" i="88"/>
  <c r="CY95" i="77"/>
  <c r="CY94" i="77"/>
  <c r="BJ125" i="77"/>
  <c r="U123" i="77"/>
  <c r="CF120" i="77"/>
  <c r="CS93" i="77"/>
  <c r="CS121" i="77"/>
  <c r="R122" i="77"/>
  <c r="CR6" i="82"/>
  <c r="CR129" i="82" s="1"/>
  <c r="CV97" i="77"/>
  <c r="AJ121" i="77"/>
  <c r="H125" i="77"/>
  <c r="CI121" i="77"/>
  <c r="CI123" i="77"/>
  <c r="AN125" i="77"/>
  <c r="AN122" i="77"/>
  <c r="BS125" i="77"/>
  <c r="BO6" i="82"/>
  <c r="BO70" i="82" s="1"/>
  <c r="CR124" i="77"/>
  <c r="CR96" i="77"/>
  <c r="CR121" i="77"/>
  <c r="CR97" i="77"/>
  <c r="AC123" i="77"/>
  <c r="AC120" i="77"/>
  <c r="Y80" i="82" s="1"/>
  <c r="Y123" i="77"/>
  <c r="Y124" i="77"/>
  <c r="BN124" i="77"/>
  <c r="BN121" i="77"/>
  <c r="AA122" i="77"/>
  <c r="AA121" i="77"/>
  <c r="V123" i="77"/>
  <c r="V120" i="77"/>
  <c r="R80" i="82" s="1"/>
  <c r="CT6" i="82"/>
  <c r="CT132" i="82" s="1"/>
  <c r="CX123" i="77"/>
  <c r="CX122" i="77"/>
  <c r="BD121" i="77"/>
  <c r="BD120" i="77"/>
  <c r="AZ80" i="82" s="1"/>
  <c r="CJ120" i="88"/>
  <c r="CF80" i="87" s="1"/>
  <c r="CC125" i="88"/>
  <c r="CC122" i="88"/>
  <c r="BB121" i="88"/>
  <c r="BB124" i="88"/>
  <c r="BB123" i="88"/>
  <c r="AH6" i="87"/>
  <c r="AI122" i="88"/>
  <c r="CU121" i="88"/>
  <c r="CU95" i="88"/>
  <c r="CU92" i="88"/>
  <c r="BK122" i="88"/>
  <c r="BK120" i="88"/>
  <c r="BG6" i="87"/>
  <c r="M125" i="88"/>
  <c r="M123" i="88"/>
  <c r="Z123" i="88"/>
  <c r="V6" i="87"/>
  <c r="V147" i="87" s="1"/>
  <c r="AM124" i="88"/>
  <c r="AM121" i="88"/>
  <c r="AV123" i="88"/>
  <c r="CL124" i="88"/>
  <c r="BJ123" i="88"/>
  <c r="BJ124" i="88"/>
  <c r="AH121" i="88"/>
  <c r="AD6" i="87"/>
  <c r="AU120" i="88"/>
  <c r="AQ80" i="87" s="1"/>
  <c r="BD122" i="88"/>
  <c r="BD120" i="88"/>
  <c r="AZ80" i="87" s="1"/>
  <c r="AZ6" i="87"/>
  <c r="DC122" i="88"/>
  <c r="DC92" i="88"/>
  <c r="CY6" i="87"/>
  <c r="CY132" i="87" s="1"/>
  <c r="CA121" i="88"/>
  <c r="AC6" i="87"/>
  <c r="AT123" i="88"/>
  <c r="BY120" i="88"/>
  <c r="BU80" i="87" s="1"/>
  <c r="BG124" i="88"/>
  <c r="CD122" i="88"/>
  <c r="U122" i="88"/>
  <c r="H123" i="77"/>
  <c r="CI122" i="77"/>
  <c r="AN121" i="77"/>
  <c r="AN123" i="77"/>
  <c r="BS121" i="77"/>
  <c r="BS122" i="77"/>
  <c r="CR125" i="77"/>
  <c r="CR120" i="77"/>
  <c r="CN80" i="82" s="1"/>
  <c r="CR95" i="77"/>
  <c r="Y6" i="82"/>
  <c r="Y113" i="82" s="1"/>
  <c r="AC125" i="77"/>
  <c r="U6" i="82"/>
  <c r="U113" i="82" s="1"/>
  <c r="Y125" i="77"/>
  <c r="BJ6" i="82"/>
  <c r="BJ171" i="82" s="1"/>
  <c r="BN125" i="77"/>
  <c r="AA125" i="77"/>
  <c r="AA120" i="77"/>
  <c r="W80" i="82" s="1"/>
  <c r="V125" i="77"/>
  <c r="V121" i="77"/>
  <c r="CX97" i="77"/>
  <c r="CX96" i="77"/>
  <c r="CX93" i="77"/>
  <c r="AZ6" i="82"/>
  <c r="AZ113" i="82" s="1"/>
  <c r="BD125" i="77"/>
  <c r="CJ123" i="88"/>
  <c r="CJ125" i="88"/>
  <c r="CC120" i="88"/>
  <c r="BY80" i="87" s="1"/>
  <c r="CC124" i="88"/>
  <c r="CC121" i="88"/>
  <c r="AX6" i="87"/>
  <c r="AL122" i="88"/>
  <c r="AL125" i="88"/>
  <c r="AI120" i="88"/>
  <c r="CU94" i="88"/>
  <c r="CU97" i="88"/>
  <c r="CU122" i="88"/>
  <c r="CQ6" i="87"/>
  <c r="CQ129" i="87" s="1"/>
  <c r="M122" i="88"/>
  <c r="I6" i="87"/>
  <c r="Z121" i="88"/>
  <c r="Z122" i="88"/>
  <c r="AM123" i="88"/>
  <c r="AM125" i="88"/>
  <c r="AI6" i="87"/>
  <c r="AV124" i="88"/>
  <c r="CL123" i="88"/>
  <c r="CL125" i="88"/>
  <c r="CL120" i="88"/>
  <c r="BJ125" i="88"/>
  <c r="BF6" i="87"/>
  <c r="AH125" i="88"/>
  <c r="AH124" i="88"/>
  <c r="AH123" i="88"/>
  <c r="AU124" i="88"/>
  <c r="DC94" i="88"/>
  <c r="DC97" i="88"/>
  <c r="DC120" i="88"/>
  <c r="CY80" i="87" s="1"/>
  <c r="CA122" i="88"/>
  <c r="CA123" i="88"/>
  <c r="CA125" i="88"/>
  <c r="AG120" i="88"/>
  <c r="AG124" i="88"/>
  <c r="AG122" i="88"/>
  <c r="AT125" i="88"/>
  <c r="BH124" i="88"/>
  <c r="BD6" i="87"/>
  <c r="BC6" i="87"/>
  <c r="CD125" i="88"/>
  <c r="AN120" i="77"/>
  <c r="AJ80" i="82" s="1"/>
  <c r="BS123" i="77"/>
  <c r="CN6" i="82"/>
  <c r="CN130" i="82" s="1"/>
  <c r="CR94" i="77"/>
  <c r="AC124" i="77"/>
  <c r="Y120" i="77"/>
  <c r="U80" i="82" s="1"/>
  <c r="BN120" i="77"/>
  <c r="W6" i="82"/>
  <c r="W113" i="82" s="1"/>
  <c r="V124" i="77"/>
  <c r="CX124" i="77"/>
  <c r="CX120" i="77"/>
  <c r="CT80" i="82" s="1"/>
  <c r="CX94" i="77"/>
  <c r="BD122" i="77"/>
  <c r="CJ124" i="88"/>
  <c r="CJ121" i="88"/>
  <c r="BB122" i="88"/>
  <c r="BB125" i="88"/>
  <c r="AL120" i="88"/>
  <c r="AH80" i="87" s="1"/>
  <c r="AI121" i="88"/>
  <c r="CU93" i="88"/>
  <c r="CU123" i="88"/>
  <c r="BK124" i="88"/>
  <c r="M120" i="88"/>
  <c r="Z124" i="88"/>
  <c r="AM122" i="88"/>
  <c r="AV120" i="88"/>
  <c r="AR80" i="87" s="1"/>
  <c r="AV122" i="88"/>
  <c r="AV125" i="88"/>
  <c r="BJ120" i="88"/>
  <c r="AH120" i="88"/>
  <c r="AU121" i="88"/>
  <c r="AU123" i="88"/>
  <c r="AU125" i="88"/>
  <c r="BD121" i="88"/>
  <c r="DC95" i="88"/>
  <c r="DC121" i="88"/>
  <c r="AG123" i="88"/>
  <c r="AT120" i="88"/>
  <c r="AP80" i="87" s="1"/>
  <c r="AT121" i="88"/>
  <c r="BH123" i="88"/>
  <c r="BG122" i="88"/>
  <c r="BK125" i="77"/>
  <c r="CW92" i="77"/>
  <c r="CW97" i="77"/>
  <c r="CW96" i="77"/>
  <c r="CM122" i="77"/>
  <c r="CA124" i="77"/>
  <c r="DC123" i="77"/>
  <c r="DC97" i="77"/>
  <c r="DC120" i="77"/>
  <c r="CY80" i="82" s="1"/>
  <c r="BE124" i="77"/>
  <c r="DA95" i="77"/>
  <c r="DA122" i="77"/>
  <c r="CW6" i="82"/>
  <c r="CW94" i="82" s="1"/>
  <c r="DA123" i="77"/>
  <c r="AG123" i="77"/>
  <c r="AC6" i="82"/>
  <c r="AC70" i="82" s="1"/>
  <c r="CO120" i="77"/>
  <c r="CK80" i="82" s="1"/>
  <c r="CO123" i="77"/>
  <c r="BP123" i="77"/>
  <c r="BP125" i="77"/>
  <c r="CN123" i="77"/>
  <c r="CJ6" i="82"/>
  <c r="CJ147" i="82" s="1"/>
  <c r="BV125" i="77"/>
  <c r="M122" i="77"/>
  <c r="M124" i="77"/>
  <c r="AF122" i="77"/>
  <c r="CU93" i="77"/>
  <c r="CU122" i="77"/>
  <c r="CU94" i="77"/>
  <c r="AX125" i="77"/>
  <c r="AX120" i="77"/>
  <c r="AT80" i="82" s="1"/>
  <c r="L125" i="77"/>
  <c r="H6" i="82"/>
  <c r="H70" i="82" s="1"/>
  <c r="Q123" i="77"/>
  <c r="Q125" i="77"/>
  <c r="BM124" i="77"/>
  <c r="W123" i="77"/>
  <c r="W120" i="77"/>
  <c r="S80" i="82" s="1"/>
  <c r="BY124" i="77"/>
  <c r="BY123" i="77"/>
  <c r="BT120" i="77"/>
  <c r="BP80" i="82" s="1"/>
  <c r="BT124" i="77"/>
  <c r="AB121" i="77"/>
  <c r="AB122" i="77"/>
  <c r="AW120" i="77"/>
  <c r="AS6" i="82"/>
  <c r="AS147" i="82" s="1"/>
  <c r="CD123" i="77"/>
  <c r="AI120" i="77"/>
  <c r="AE80" i="82" s="1"/>
  <c r="AE6" i="82"/>
  <c r="AE147" i="82" s="1"/>
  <c r="N124" i="77"/>
  <c r="J6" i="82"/>
  <c r="BR125" i="77"/>
  <c r="BX123" i="77"/>
  <c r="BX120" i="77"/>
  <c r="BT80" i="82" s="1"/>
  <c r="J120" i="77"/>
  <c r="F80" i="82" s="1"/>
  <c r="J125" i="77"/>
  <c r="AK125" i="77"/>
  <c r="AK121" i="77"/>
  <c r="AL123" i="77"/>
  <c r="AL125" i="77"/>
  <c r="BE125" i="88"/>
  <c r="BE121" i="88"/>
  <c r="AK6" i="87"/>
  <c r="V122" i="88"/>
  <c r="R6" i="87"/>
  <c r="R70" i="87" s="1"/>
  <c r="L125" i="88"/>
  <c r="H6" i="87"/>
  <c r="H147" i="87" s="1"/>
  <c r="CM121" i="88"/>
  <c r="CM123" i="88"/>
  <c r="CM125" i="88"/>
  <c r="BZ122" i="88"/>
  <c r="BZ121" i="88"/>
  <c r="BL125" i="88"/>
  <c r="BH6" i="87"/>
  <c r="AC123" i="88"/>
  <c r="Y6" i="87"/>
  <c r="CK120" i="88"/>
  <c r="CG80" i="87" s="1"/>
  <c r="CG6" i="87"/>
  <c r="AL6" i="87"/>
  <c r="J120" i="88"/>
  <c r="F80" i="87" s="1"/>
  <c r="BC124" i="88"/>
  <c r="BC121" i="88"/>
  <c r="W125" i="88"/>
  <c r="BQ120" i="88"/>
  <c r="BM80" i="87" s="1"/>
  <c r="BQ125" i="88"/>
  <c r="BQ124" i="88"/>
  <c r="AB6" i="87"/>
  <c r="BW125" i="88"/>
  <c r="BW123" i="88"/>
  <c r="BR125" i="88"/>
  <c r="BN6" i="87"/>
  <c r="CT121" i="88"/>
  <c r="CT94" i="88"/>
  <c r="CP6" i="87"/>
  <c r="CP120" i="87" s="1"/>
  <c r="CB124" i="88"/>
  <c r="AK124" i="88"/>
  <c r="AK123" i="88"/>
  <c r="DA123" i="88"/>
  <c r="DA121" i="88"/>
  <c r="DA92" i="88"/>
  <c r="DA94" i="88"/>
  <c r="AX122" i="88"/>
  <c r="CZ92" i="88"/>
  <c r="CZ95" i="88"/>
  <c r="CZ94" i="88"/>
  <c r="Q120" i="88"/>
  <c r="M80" i="87" s="1"/>
  <c r="Q121" i="88"/>
  <c r="BM121" i="88"/>
  <c r="AD120" i="88"/>
  <c r="AD123" i="88"/>
  <c r="AQ124" i="88"/>
  <c r="K120" i="88"/>
  <c r="G80" i="87" s="1"/>
  <c r="K122" i="88"/>
  <c r="AZ122" i="88"/>
  <c r="T122" i="88"/>
  <c r="P6" i="87"/>
  <c r="P113" i="87" s="1"/>
  <c r="BV121" i="88"/>
  <c r="BO123" i="88"/>
  <c r="CQ97" i="88"/>
  <c r="CQ93" i="88"/>
  <c r="CQ123" i="88"/>
  <c r="R120" i="88"/>
  <c r="R121" i="88"/>
  <c r="BP120" i="88"/>
  <c r="BL80" i="87" s="1"/>
  <c r="AE121" i="88"/>
  <c r="AE123" i="88"/>
  <c r="AE122" i="88"/>
  <c r="CG120" i="88"/>
  <c r="CG125" i="88"/>
  <c r="CC6" i="87"/>
  <c r="H122" i="88"/>
  <c r="D6" i="87"/>
  <c r="BN122" i="88"/>
  <c r="BK120" i="77"/>
  <c r="CW93" i="77"/>
  <c r="CW121" i="77"/>
  <c r="CM121" i="77"/>
  <c r="CA123" i="77"/>
  <c r="DC121" i="77"/>
  <c r="DC125" i="77"/>
  <c r="BE121" i="77"/>
  <c r="DA120" i="77"/>
  <c r="DA124" i="77"/>
  <c r="AG125" i="77"/>
  <c r="CO125" i="77"/>
  <c r="CN122" i="77"/>
  <c r="BV121" i="77"/>
  <c r="M121" i="77"/>
  <c r="AF120" i="77"/>
  <c r="AB80" i="82" s="1"/>
  <c r="CU92" i="77"/>
  <c r="CU123" i="77"/>
  <c r="AT6" i="82"/>
  <c r="AT70" i="82" s="1"/>
  <c r="L122" i="77"/>
  <c r="BM123" i="77"/>
  <c r="BT125" i="77"/>
  <c r="AB124" i="77"/>
  <c r="CD120" i="77"/>
  <c r="BZ80" i="82" s="1"/>
  <c r="AI121" i="77"/>
  <c r="N125" i="77"/>
  <c r="BR123" i="77"/>
  <c r="F6" i="82"/>
  <c r="F113" i="82" s="1"/>
  <c r="AK123" i="77"/>
  <c r="BE124" i="88"/>
  <c r="AO123" i="88"/>
  <c r="AO120" i="88"/>
  <c r="CM122" i="88"/>
  <c r="BZ120" i="88"/>
  <c r="BV80" i="87" s="1"/>
  <c r="BL124" i="88"/>
  <c r="AC122" i="88"/>
  <c r="CK123" i="88"/>
  <c r="CK124" i="88"/>
  <c r="AP121" i="88"/>
  <c r="AP125" i="88"/>
  <c r="J121" i="88"/>
  <c r="W124" i="88"/>
  <c r="AF124" i="88"/>
  <c r="BW122" i="88"/>
  <c r="BW121" i="88"/>
  <c r="BR121" i="88"/>
  <c r="BR120" i="88"/>
  <c r="CT92" i="88"/>
  <c r="CT93" i="88"/>
  <c r="AK122" i="88"/>
  <c r="DA122" i="88"/>
  <c r="DA93" i="88"/>
  <c r="AX125" i="88"/>
  <c r="AX124" i="88"/>
  <c r="CZ123" i="88"/>
  <c r="CZ124" i="88"/>
  <c r="CZ96" i="88"/>
  <c r="AW123" i="88"/>
  <c r="AW124" i="88"/>
  <c r="Q125" i="88"/>
  <c r="BM124" i="88"/>
  <c r="BM123" i="88"/>
  <c r="CN120" i="88"/>
  <c r="CJ80" i="87" s="1"/>
  <c r="K123" i="88"/>
  <c r="AZ121" i="88"/>
  <c r="AZ123" i="88"/>
  <c r="BV125" i="88"/>
  <c r="BO125" i="88"/>
  <c r="BO122" i="88"/>
  <c r="CQ94" i="88"/>
  <c r="CQ96" i="88"/>
  <c r="CQ125" i="88"/>
  <c r="R122" i="88"/>
  <c r="BP121" i="88"/>
  <c r="AE120" i="88"/>
  <c r="AA80" i="87" s="1"/>
  <c r="CG124" i="88"/>
  <c r="AN123" i="88"/>
  <c r="AN124" i="88"/>
  <c r="BN120" i="88"/>
  <c r="BJ80" i="87" s="1"/>
  <c r="BN123" i="88"/>
  <c r="BH121" i="88"/>
  <c r="BH122" i="88"/>
  <c r="BH125" i="88"/>
  <c r="BY123" i="88"/>
  <c r="BY121" i="88"/>
  <c r="BY124" i="88"/>
  <c r="BG123" i="88"/>
  <c r="CD121" i="88"/>
  <c r="U121" i="88"/>
  <c r="U125" i="88"/>
  <c r="BY122" i="88"/>
  <c r="BG120" i="88"/>
  <c r="BC80" i="87" s="1"/>
  <c r="CD120" i="88"/>
  <c r="BZ80" i="87" s="1"/>
  <c r="U120" i="88"/>
  <c r="Q80" i="87" s="1"/>
  <c r="Q6" i="87"/>
  <c r="Q113" i="87" s="1"/>
  <c r="BG121" i="88"/>
  <c r="CD124" i="88"/>
  <c r="CD123" i="88"/>
  <c r="U124" i="88"/>
  <c r="AU122" i="77"/>
  <c r="CB124" i="77"/>
  <c r="BX6" i="82"/>
  <c r="BX70" i="82" s="1"/>
  <c r="S124" i="77"/>
  <c r="S123" i="77"/>
  <c r="AD120" i="77"/>
  <c r="Z80" i="82" s="1"/>
  <c r="AD125" i="77"/>
  <c r="CZ123" i="77"/>
  <c r="CZ93" i="77"/>
  <c r="CZ120" i="77"/>
  <c r="CV80" i="82" s="1"/>
  <c r="CZ124" i="77"/>
  <c r="AX6" i="82"/>
  <c r="AX113" i="82" s="1"/>
  <c r="BB122" i="77"/>
  <c r="AV121" i="77"/>
  <c r="AV120" i="77"/>
  <c r="AR80" i="82" s="1"/>
  <c r="K121" i="77"/>
  <c r="K124" i="77"/>
  <c r="AE120" i="77"/>
  <c r="AA80" i="82" s="1"/>
  <c r="AA6" i="82"/>
  <c r="CJ122" i="77"/>
  <c r="CJ124" i="77"/>
  <c r="CQ95" i="77"/>
  <c r="CQ122" i="77"/>
  <c r="CQ121" i="77"/>
  <c r="CM6" i="82"/>
  <c r="CM82" i="82" s="1"/>
  <c r="AS122" i="88"/>
  <c r="AS121" i="88"/>
  <c r="BF123" i="88"/>
  <c r="BF120" i="88"/>
  <c r="BB80" i="87" s="1"/>
  <c r="CF120" i="88"/>
  <c r="CB80" i="87" s="1"/>
  <c r="CF123" i="88"/>
  <c r="CW93" i="88"/>
  <c r="CW120" i="88"/>
  <c r="CS80" i="87" s="1"/>
  <c r="CW97" i="88"/>
  <c r="P122" i="88"/>
  <c r="CE121" i="88"/>
  <c r="CE120" i="88"/>
  <c r="CA80" i="87" s="1"/>
  <c r="BA122" i="88"/>
  <c r="BA120" i="88"/>
  <c r="AW80" i="87" s="1"/>
  <c r="BU124" i="88"/>
  <c r="CV120" i="88"/>
  <c r="CR80" i="87" s="1"/>
  <c r="CV123" i="88"/>
  <c r="CR6" i="87"/>
  <c r="CR98" i="87" s="1"/>
  <c r="X124" i="88"/>
  <c r="X121" i="88"/>
  <c r="CX95" i="88"/>
  <c r="CX94" i="88"/>
  <c r="CX125" i="88"/>
  <c r="BT120" i="88"/>
  <c r="BP80" i="87" s="1"/>
  <c r="CS96" i="88"/>
  <c r="CS123" i="88"/>
  <c r="CS97" i="88"/>
  <c r="N123" i="88"/>
  <c r="AA124" i="88"/>
  <c r="AA122" i="88"/>
  <c r="CY94" i="88"/>
  <c r="CY97" i="88"/>
  <c r="CY92" i="88"/>
  <c r="CB121" i="77"/>
  <c r="CB123" i="77"/>
  <c r="O6" i="82"/>
  <c r="O147" i="82" s="1"/>
  <c r="AD123" i="77"/>
  <c r="CZ97" i="77"/>
  <c r="CZ96" i="77"/>
  <c r="CZ95" i="77"/>
  <c r="BB123" i="77"/>
  <c r="AV122" i="77"/>
  <c r="K120" i="77"/>
  <c r="G80" i="82" s="1"/>
  <c r="AE125" i="77"/>
  <c r="CJ125" i="77"/>
  <c r="CQ124" i="77"/>
  <c r="CQ97" i="77"/>
  <c r="CQ120" i="77"/>
  <c r="CM80" i="82" s="1"/>
  <c r="AS124" i="88"/>
  <c r="BF124" i="88"/>
  <c r="BF122" i="88"/>
  <c r="CF124" i="88"/>
  <c r="CF125" i="88"/>
  <c r="CW121" i="88"/>
  <c r="CW96" i="88"/>
  <c r="CW123" i="88"/>
  <c r="CW94" i="88"/>
  <c r="P120" i="88"/>
  <c r="L80" i="87" s="1"/>
  <c r="P121" i="88"/>
  <c r="P124" i="88"/>
  <c r="CE123" i="88"/>
  <c r="BA121" i="88"/>
  <c r="BU123" i="88"/>
  <c r="BU121" i="88"/>
  <c r="CV96" i="88"/>
  <c r="CV122" i="88"/>
  <c r="CV97" i="88"/>
  <c r="O121" i="88"/>
  <c r="O120" i="88"/>
  <c r="K80" i="87" s="1"/>
  <c r="O122" i="88"/>
  <c r="X122" i="88"/>
  <c r="T6" i="87"/>
  <c r="T113" i="87" s="1"/>
  <c r="CX121" i="88"/>
  <c r="CX122" i="88"/>
  <c r="CX97" i="88"/>
  <c r="CX96" i="88"/>
  <c r="CS92" i="88"/>
  <c r="CS125" i="88"/>
  <c r="CS122" i="88"/>
  <c r="N125" i="88"/>
  <c r="N121" i="88"/>
  <c r="AA123" i="88"/>
  <c r="AA125" i="88"/>
  <c r="AJ121" i="88"/>
  <c r="AJ122" i="88"/>
  <c r="CY120" i="88"/>
  <c r="CU80" i="87" s="1"/>
  <c r="CY121" i="88"/>
  <c r="CY124" i="88"/>
  <c r="CP93" i="88"/>
  <c r="CP92" i="88"/>
  <c r="CP124" i="88"/>
  <c r="CP97" i="88"/>
  <c r="CB120" i="77"/>
  <c r="BX80" i="82" s="1"/>
  <c r="S120" i="77"/>
  <c r="O80" i="82" s="1"/>
  <c r="AD122" i="77"/>
  <c r="CV6" i="82"/>
  <c r="CV97" i="82" s="1"/>
  <c r="CZ121" i="77"/>
  <c r="BB125" i="77"/>
  <c r="AV125" i="77"/>
  <c r="K122" i="77"/>
  <c r="AE122" i="77"/>
  <c r="CJ120" i="77"/>
  <c r="CQ93" i="77"/>
  <c r="CQ96" i="77"/>
  <c r="AS123" i="88"/>
  <c r="CW92" i="88"/>
  <c r="CW125" i="88"/>
  <c r="P123" i="88"/>
  <c r="CE125" i="88"/>
  <c r="CE122" i="88"/>
  <c r="BA124" i="88"/>
  <c r="BA123" i="88"/>
  <c r="BU125" i="88"/>
  <c r="BU120" i="88"/>
  <c r="BQ80" i="87" s="1"/>
  <c r="CV121" i="88"/>
  <c r="CV93" i="88"/>
  <c r="O124" i="88"/>
  <c r="CX120" i="88"/>
  <c r="CT80" i="87" s="1"/>
  <c r="CX92" i="88"/>
  <c r="BT123" i="88"/>
  <c r="BT124" i="88"/>
  <c r="CS93" i="88"/>
  <c r="CS95" i="88"/>
  <c r="CS121" i="88"/>
  <c r="N120" i="88"/>
  <c r="J80" i="87" s="1"/>
  <c r="N124" i="88"/>
  <c r="AJ124" i="88"/>
  <c r="CY93" i="88"/>
  <c r="CY122" i="88"/>
  <c r="CY95" i="88"/>
  <c r="CP122" i="88"/>
  <c r="CP125" i="88"/>
  <c r="AO147" i="87"/>
  <c r="AO171" i="87"/>
  <c r="AO113" i="87"/>
  <c r="AO7" i="87"/>
  <c r="AO70" i="87"/>
  <c r="CA7" i="87"/>
  <c r="CA147" i="87"/>
  <c r="CA70" i="87"/>
  <c r="CA171" i="87"/>
  <c r="CA113" i="87"/>
  <c r="BX113" i="87"/>
  <c r="BX171" i="87"/>
  <c r="BX7" i="87"/>
  <c r="BX147" i="87"/>
  <c r="BX70" i="87"/>
  <c r="K113" i="87"/>
  <c r="K171" i="87"/>
  <c r="K147" i="87"/>
  <c r="K70" i="87"/>
  <c r="CT133" i="87"/>
  <c r="CT129" i="87"/>
  <c r="CT97" i="87"/>
  <c r="CT70" i="87"/>
  <c r="CT130" i="87"/>
  <c r="CT98" i="87"/>
  <c r="CT94" i="87"/>
  <c r="CT131" i="87"/>
  <c r="CT99" i="87"/>
  <c r="CT95" i="87"/>
  <c r="CT132" i="87"/>
  <c r="CT128" i="87"/>
  <c r="CT96" i="87"/>
  <c r="CT171" i="87"/>
  <c r="CT120" i="87"/>
  <c r="CT76" i="87"/>
  <c r="CT77" i="87" s="1"/>
  <c r="CT147" i="87"/>
  <c r="CT82" i="87"/>
  <c r="CT7" i="87"/>
  <c r="CT154" i="87"/>
  <c r="CT121" i="87"/>
  <c r="CT83" i="87"/>
  <c r="CT155" i="87"/>
  <c r="CT113" i="87"/>
  <c r="W113" i="87"/>
  <c r="W70" i="87"/>
  <c r="W171" i="87"/>
  <c r="W147" i="87"/>
  <c r="CM130" i="87"/>
  <c r="CM99" i="87"/>
  <c r="CM95" i="87"/>
  <c r="CM131" i="87"/>
  <c r="CM128" i="87"/>
  <c r="CM96" i="87"/>
  <c r="CM7" i="87"/>
  <c r="CM132" i="87"/>
  <c r="CM97" i="87"/>
  <c r="CM133" i="87"/>
  <c r="CM129" i="87"/>
  <c r="CM98" i="87"/>
  <c r="CM94" i="87"/>
  <c r="CM171" i="87"/>
  <c r="CM154" i="87"/>
  <c r="CM76" i="87"/>
  <c r="CM77" i="87" s="1"/>
  <c r="CM113" i="87"/>
  <c r="CM70" i="87"/>
  <c r="CM120" i="87"/>
  <c r="CM83" i="87"/>
  <c r="CM147" i="87"/>
  <c r="CM121" i="87"/>
  <c r="CM155" i="87"/>
  <c r="CM82" i="87"/>
  <c r="CR100" i="88"/>
  <c r="U147" i="87"/>
  <c r="U113" i="87"/>
  <c r="U171" i="87"/>
  <c r="U70" i="87"/>
  <c r="X113" i="87"/>
  <c r="X70" i="87"/>
  <c r="X171" i="87"/>
  <c r="X147" i="87"/>
  <c r="H80" i="87"/>
  <c r="CN130" i="87"/>
  <c r="CN128" i="87"/>
  <c r="CN99" i="87"/>
  <c r="CN97" i="87"/>
  <c r="CN95" i="87"/>
  <c r="CN132" i="87"/>
  <c r="CN98" i="87"/>
  <c r="CN96" i="87"/>
  <c r="CN94" i="87"/>
  <c r="CN133" i="87"/>
  <c r="CN131" i="87"/>
  <c r="CN129" i="87"/>
  <c r="CN154" i="87"/>
  <c r="CN113" i="87"/>
  <c r="CN70" i="87"/>
  <c r="CN7" i="87"/>
  <c r="CN171" i="87"/>
  <c r="CN120" i="87"/>
  <c r="CN76" i="87"/>
  <c r="CN77" i="87" s="1"/>
  <c r="CN121" i="87"/>
  <c r="CN82" i="87"/>
  <c r="CN147" i="87"/>
  <c r="CN83" i="87"/>
  <c r="CN155" i="87"/>
  <c r="BB171" i="87"/>
  <c r="BB70" i="87"/>
  <c r="BB147" i="87"/>
  <c r="BB7" i="87"/>
  <c r="BB113" i="87"/>
  <c r="L147" i="87"/>
  <c r="L70" i="87"/>
  <c r="L113" i="87"/>
  <c r="L171" i="87"/>
  <c r="BS80" i="87"/>
  <c r="AT113" i="87"/>
  <c r="AT147" i="87"/>
  <c r="AT171" i="87"/>
  <c r="AT70" i="87"/>
  <c r="AT7" i="87"/>
  <c r="CL133" i="87"/>
  <c r="CL129" i="87"/>
  <c r="CL98" i="87"/>
  <c r="CL94" i="87"/>
  <c r="CL130" i="87"/>
  <c r="CL99" i="87"/>
  <c r="CL95" i="87"/>
  <c r="CL131" i="87"/>
  <c r="CL128" i="87"/>
  <c r="CL96" i="87"/>
  <c r="CL132" i="87"/>
  <c r="CL97" i="87"/>
  <c r="CL83" i="87"/>
  <c r="CL155" i="87"/>
  <c r="CL113" i="87"/>
  <c r="CL70" i="87"/>
  <c r="CL171" i="87"/>
  <c r="CL120" i="87"/>
  <c r="CL76" i="87"/>
  <c r="CL77" i="87" s="1"/>
  <c r="CL7" i="87"/>
  <c r="CL147" i="87"/>
  <c r="CL82" i="87"/>
  <c r="CL154" i="87"/>
  <c r="CL121" i="87"/>
  <c r="CF147" i="87"/>
  <c r="CF7" i="87"/>
  <c r="CF171" i="87"/>
  <c r="CF113" i="87"/>
  <c r="CF70" i="87"/>
  <c r="BY113" i="87"/>
  <c r="BY171" i="87"/>
  <c r="BY7" i="87"/>
  <c r="BY70" i="87"/>
  <c r="BY147" i="87"/>
  <c r="R80" i="87"/>
  <c r="AU80" i="87"/>
  <c r="CD70" i="87"/>
  <c r="CD113" i="87"/>
  <c r="CD171" i="87"/>
  <c r="CD7" i="87"/>
  <c r="CD147" i="87"/>
  <c r="M113" i="87"/>
  <c r="M171" i="87"/>
  <c r="M70" i="87"/>
  <c r="M147" i="87"/>
  <c r="BZ70" i="87"/>
  <c r="BZ171" i="87"/>
  <c r="BZ147" i="87"/>
  <c r="BZ113" i="87"/>
  <c r="BZ7" i="87"/>
  <c r="BE7" i="87"/>
  <c r="BE113" i="87"/>
  <c r="BE171" i="87"/>
  <c r="BE147" i="87"/>
  <c r="BE70" i="87"/>
  <c r="CN80" i="87"/>
  <c r="CR128" i="88"/>
  <c r="CN81" i="87" s="1"/>
  <c r="CB113" i="87"/>
  <c r="CB171" i="87"/>
  <c r="CB147" i="87"/>
  <c r="CB70" i="87"/>
  <c r="CB7" i="87"/>
  <c r="CS99" i="87"/>
  <c r="CS97" i="87"/>
  <c r="CS95" i="87"/>
  <c r="CS133" i="87"/>
  <c r="CS129" i="87"/>
  <c r="CS98" i="87"/>
  <c r="CS96" i="87"/>
  <c r="CS94" i="87"/>
  <c r="CS131" i="87"/>
  <c r="CS128" i="87"/>
  <c r="CS130" i="87"/>
  <c r="CS132" i="87"/>
  <c r="CS82" i="87"/>
  <c r="CS7" i="87"/>
  <c r="CS154" i="87"/>
  <c r="CS83" i="87"/>
  <c r="CS121" i="87"/>
  <c r="CS171" i="87"/>
  <c r="CS113" i="87"/>
  <c r="CS70" i="87"/>
  <c r="CS147" i="87"/>
  <c r="CS155" i="87"/>
  <c r="CS120" i="87"/>
  <c r="CS76" i="87"/>
  <c r="CS77" i="87" s="1"/>
  <c r="AW7" i="87"/>
  <c r="AW171" i="87"/>
  <c r="AW113" i="87"/>
  <c r="AW70" i="87"/>
  <c r="AW147" i="87"/>
  <c r="BI80" i="87"/>
  <c r="J113" i="87"/>
  <c r="J171" i="87"/>
  <c r="J70" i="87"/>
  <c r="J147" i="87"/>
  <c r="AV113" i="87"/>
  <c r="AV171" i="87"/>
  <c r="AV147" i="87"/>
  <c r="AV70" i="87"/>
  <c r="AV7" i="87"/>
  <c r="N113" i="87"/>
  <c r="N171" i="87"/>
  <c r="N147" i="87"/>
  <c r="N70" i="87"/>
  <c r="AQ70" i="82"/>
  <c r="AQ147" i="82"/>
  <c r="AQ113" i="82"/>
  <c r="AQ171" i="82"/>
  <c r="AQ7" i="82"/>
  <c r="BQ80" i="82"/>
  <c r="BY80" i="82"/>
  <c r="CY120" i="82"/>
  <c r="CY97" i="82"/>
  <c r="CY128" i="82"/>
  <c r="CY7" i="82"/>
  <c r="CY155" i="82"/>
  <c r="CY171" i="82"/>
  <c r="CY94" i="82"/>
  <c r="CY131" i="82"/>
  <c r="CY98" i="82"/>
  <c r="CY83" i="82"/>
  <c r="CY70" i="82"/>
  <c r="CY130" i="82"/>
  <c r="CY96" i="82"/>
  <c r="CY133" i="82"/>
  <c r="CY147" i="82"/>
  <c r="CY113" i="82"/>
  <c r="CY76" i="82"/>
  <c r="CY77" i="82" s="1"/>
  <c r="CY129" i="82"/>
  <c r="CY121" i="82"/>
  <c r="CY95" i="82"/>
  <c r="CY154" i="82"/>
  <c r="CY99" i="82"/>
  <c r="CY132" i="82"/>
  <c r="CY82" i="82"/>
  <c r="CH80" i="82"/>
  <c r="CJ80" i="82"/>
  <c r="BS147" i="82"/>
  <c r="BS113" i="82"/>
  <c r="BS7" i="82"/>
  <c r="BS171" i="82"/>
  <c r="BS70" i="82"/>
  <c r="M80" i="82"/>
  <c r="V70" i="82"/>
  <c r="V113" i="82"/>
  <c r="V171" i="82"/>
  <c r="V147" i="82"/>
  <c r="BO80" i="82"/>
  <c r="AR113" i="82"/>
  <c r="AR147" i="82"/>
  <c r="AR171" i="82"/>
  <c r="AR7" i="82"/>
  <c r="AR70" i="82"/>
  <c r="AG113" i="82"/>
  <c r="AG70" i="82"/>
  <c r="AG171" i="82"/>
  <c r="AG7" i="82"/>
  <c r="AG147" i="82"/>
  <c r="AN80" i="82"/>
  <c r="BW80" i="82"/>
  <c r="S113" i="82"/>
  <c r="S147" i="82"/>
  <c r="S70" i="82"/>
  <c r="S171" i="82"/>
  <c r="X171" i="82"/>
  <c r="X70" i="82"/>
  <c r="X113" i="82"/>
  <c r="X147" i="82"/>
  <c r="BN70" i="82"/>
  <c r="BN171" i="82"/>
  <c r="BN113" i="82"/>
  <c r="BN7" i="82"/>
  <c r="BN147" i="82"/>
  <c r="AL147" i="82"/>
  <c r="AL171" i="82"/>
  <c r="AL70" i="82"/>
  <c r="AL7" i="82"/>
  <c r="AL113" i="82"/>
  <c r="BB113" i="82"/>
  <c r="BB7" i="82"/>
  <c r="BB171" i="82"/>
  <c r="BB70" i="82"/>
  <c r="BB147" i="82"/>
  <c r="BM113" i="82"/>
  <c r="BM171" i="82"/>
  <c r="BM7" i="82"/>
  <c r="BM147" i="82"/>
  <c r="BM70" i="82"/>
  <c r="CF113" i="82"/>
  <c r="CF171" i="82"/>
  <c r="CF7" i="82"/>
  <c r="CF70" i="82"/>
  <c r="CF147" i="82"/>
  <c r="R147" i="82"/>
  <c r="R113" i="82"/>
  <c r="R171" i="82"/>
  <c r="R70" i="82"/>
  <c r="AK70" i="82"/>
  <c r="AK113" i="82"/>
  <c r="AK171" i="82"/>
  <c r="AK147" i="82"/>
  <c r="AK7" i="82"/>
  <c r="CB7" i="82"/>
  <c r="CB171" i="82"/>
  <c r="CB113" i="82"/>
  <c r="CB147" i="82"/>
  <c r="CB70" i="82"/>
  <c r="CA70" i="82"/>
  <c r="CA171" i="82"/>
  <c r="CA113" i="82"/>
  <c r="CA147" i="82"/>
  <c r="CA7" i="82"/>
  <c r="AV70" i="82"/>
  <c r="AV171" i="82"/>
  <c r="AV7" i="82"/>
  <c r="AV147" i="82"/>
  <c r="AV113" i="82"/>
  <c r="BU80" i="82"/>
  <c r="AY171" i="82"/>
  <c r="AY70" i="82"/>
  <c r="AY113" i="82"/>
  <c r="AY147" i="82"/>
  <c r="AY7" i="82"/>
  <c r="CR5" i="88" l="1"/>
  <c r="L21" i="80"/>
  <c r="L27" i="80" s="1"/>
  <c r="K22" i="80"/>
  <c r="K23" i="80"/>
  <c r="P27" i="87"/>
  <c r="P28" i="87" s="1"/>
  <c r="L28" i="84"/>
  <c r="AW227" i="87"/>
  <c r="AW216" i="87"/>
  <c r="BE216" i="87"/>
  <c r="BE227" i="87"/>
  <c r="CD227" i="87"/>
  <c r="CD216" i="87"/>
  <c r="BY216" i="87"/>
  <c r="BY227" i="87"/>
  <c r="CL227" i="87"/>
  <c r="CL216" i="87"/>
  <c r="AT227" i="87"/>
  <c r="AT216" i="87"/>
  <c r="BB227" i="87"/>
  <c r="BB216" i="87"/>
  <c r="CN227" i="87"/>
  <c r="CN216" i="87"/>
  <c r="BX227" i="87"/>
  <c r="BX216" i="87"/>
  <c r="AV227" i="87"/>
  <c r="AV216" i="87"/>
  <c r="CB216" i="87"/>
  <c r="CB227" i="87"/>
  <c r="BZ227" i="87"/>
  <c r="BZ216" i="87"/>
  <c r="CM227" i="87"/>
  <c r="CM216" i="87"/>
  <c r="AO216" i="87"/>
  <c r="AO227" i="87"/>
  <c r="CF216" i="87"/>
  <c r="CF227" i="87"/>
  <c r="CT227" i="87"/>
  <c r="CT216" i="87"/>
  <c r="BW216" i="87"/>
  <c r="BW227" i="87"/>
  <c r="CS216" i="87"/>
  <c r="CS227" i="87"/>
  <c r="CA227" i="87"/>
  <c r="CA216" i="87"/>
  <c r="CA216" i="82"/>
  <c r="CA227" i="82"/>
  <c r="AL227" i="82"/>
  <c r="AL216" i="82"/>
  <c r="BW227" i="82"/>
  <c r="BW216" i="82"/>
  <c r="AY227" i="82"/>
  <c r="AY216" i="82"/>
  <c r="AV227" i="82"/>
  <c r="AV216" i="82"/>
  <c r="CB227" i="82"/>
  <c r="CB216" i="82"/>
  <c r="BB216" i="82"/>
  <c r="BB227" i="82"/>
  <c r="BN216" i="82"/>
  <c r="BN227" i="82"/>
  <c r="CY30" i="82"/>
  <c r="CY227" i="82"/>
  <c r="CY216" i="82"/>
  <c r="AF216" i="82"/>
  <c r="AF227" i="82"/>
  <c r="AP216" i="82"/>
  <c r="AP227" i="82"/>
  <c r="BS216" i="82"/>
  <c r="BS227" i="82"/>
  <c r="BQ216" i="82"/>
  <c r="BQ227" i="82"/>
  <c r="AK216" i="82"/>
  <c r="AK227" i="82"/>
  <c r="CF216" i="82"/>
  <c r="CF227" i="82"/>
  <c r="AG216" i="82"/>
  <c r="AG227" i="82"/>
  <c r="BL216" i="82"/>
  <c r="BL227" i="82"/>
  <c r="BE216" i="82"/>
  <c r="BE227" i="82"/>
  <c r="BD216" i="82"/>
  <c r="BD227" i="82"/>
  <c r="BM227" i="82"/>
  <c r="BM216" i="82"/>
  <c r="AR216" i="82"/>
  <c r="AR227" i="82"/>
  <c r="AQ227" i="82"/>
  <c r="AQ216" i="82"/>
  <c r="BC227" i="82"/>
  <c r="BC216" i="82"/>
  <c r="BT216" i="82"/>
  <c r="BT227" i="82"/>
  <c r="J23" i="83"/>
  <c r="J22" i="83"/>
  <c r="L15" i="83"/>
  <c r="K21" i="83"/>
  <c r="K27" i="83" s="1"/>
  <c r="K28" i="83" s="1"/>
  <c r="M15" i="82"/>
  <c r="L21" i="82"/>
  <c r="L27" i="82" s="1"/>
  <c r="L28" i="82" s="1"/>
  <c r="K23" i="82"/>
  <c r="K22" i="82"/>
  <c r="R15" i="87"/>
  <c r="Q21" i="87"/>
  <c r="Q27" i="87" s="1"/>
  <c r="L15" i="81"/>
  <c r="K21" i="81"/>
  <c r="K27" i="81" s="1"/>
  <c r="K28" i="81" s="1"/>
  <c r="J23" i="81"/>
  <c r="J22" i="81"/>
  <c r="K28" i="80"/>
  <c r="CX155" i="87"/>
  <c r="N15" i="80"/>
  <c r="M21" i="80"/>
  <c r="M27" i="80" s="1"/>
  <c r="N15" i="84"/>
  <c r="M21" i="84"/>
  <c r="M27" i="84" s="1"/>
  <c r="L23" i="84"/>
  <c r="L22" i="84"/>
  <c r="AP147" i="82"/>
  <c r="AP113" i="82"/>
  <c r="CX94" i="87"/>
  <c r="AP70" i="82"/>
  <c r="CX133" i="87"/>
  <c r="CV99" i="87"/>
  <c r="AP171" i="82"/>
  <c r="AU147" i="82"/>
  <c r="AU7" i="82"/>
  <c r="AU171" i="82"/>
  <c r="BH128" i="77"/>
  <c r="BD81" i="82" s="1"/>
  <c r="BD153" i="82" s="1"/>
  <c r="AU70" i="82"/>
  <c r="CW98" i="87"/>
  <c r="BH113" i="82"/>
  <c r="CX147" i="87"/>
  <c r="CX171" i="87"/>
  <c r="CE171" i="87"/>
  <c r="CE113" i="87"/>
  <c r="CE7" i="87"/>
  <c r="CE70" i="87"/>
  <c r="CE147" i="87"/>
  <c r="T171" i="82"/>
  <c r="BH7" i="82"/>
  <c r="CX7" i="87"/>
  <c r="CX128" i="87"/>
  <c r="BH147" i="82"/>
  <c r="CX113" i="87"/>
  <c r="CX130" i="87"/>
  <c r="AJ113" i="87"/>
  <c r="CV83" i="87"/>
  <c r="CX154" i="87"/>
  <c r="CX131" i="87"/>
  <c r="CX97" i="87"/>
  <c r="CV82" i="87"/>
  <c r="CV84" i="87" s="1"/>
  <c r="AD7" i="82"/>
  <c r="BT113" i="87"/>
  <c r="BT147" i="87"/>
  <c r="AD70" i="82"/>
  <c r="AN70" i="87"/>
  <c r="BT70" i="87"/>
  <c r="AD171" i="82"/>
  <c r="AD147" i="82"/>
  <c r="AN113" i="87"/>
  <c r="AN147" i="87"/>
  <c r="AN171" i="87"/>
  <c r="AN7" i="87"/>
  <c r="BT171" i="87"/>
  <c r="BT7" i="87"/>
  <c r="E147" i="87"/>
  <c r="P147" i="82"/>
  <c r="CW154" i="87"/>
  <c r="BR113" i="87"/>
  <c r="CW130" i="87"/>
  <c r="E7" i="87"/>
  <c r="CW171" i="87"/>
  <c r="CW128" i="87"/>
  <c r="BV171" i="82"/>
  <c r="AU113" i="87"/>
  <c r="CW147" i="87"/>
  <c r="P171" i="82"/>
  <c r="BV113" i="82"/>
  <c r="BV7" i="82"/>
  <c r="CW76" i="87"/>
  <c r="CW77" i="87" s="1"/>
  <c r="CW129" i="87"/>
  <c r="CW99" i="87"/>
  <c r="CW96" i="87"/>
  <c r="P70" i="82"/>
  <c r="BV70" i="82"/>
  <c r="AU171" i="87"/>
  <c r="E70" i="87"/>
  <c r="BR7" i="87"/>
  <c r="CW120" i="87"/>
  <c r="CW113" i="87"/>
  <c r="CW70" i="87"/>
  <c r="CW133" i="87"/>
  <c r="CW97" i="87"/>
  <c r="CW94" i="87"/>
  <c r="E171" i="87"/>
  <c r="BR171" i="87"/>
  <c r="CW82" i="87"/>
  <c r="CW84" i="87" s="1"/>
  <c r="CW121" i="87"/>
  <c r="CG7" i="82"/>
  <c r="BR70" i="87"/>
  <c r="BR147" i="87"/>
  <c r="CW7" i="87"/>
  <c r="CW83" i="87"/>
  <c r="CW155" i="87"/>
  <c r="CW131" i="87"/>
  <c r="CW95" i="87"/>
  <c r="T113" i="82"/>
  <c r="T147" i="82"/>
  <c r="BZ70" i="82"/>
  <c r="CG171" i="82"/>
  <c r="BH171" i="82"/>
  <c r="AU70" i="87"/>
  <c r="AU147" i="87"/>
  <c r="CX120" i="87"/>
  <c r="CX82" i="87"/>
  <c r="CX84" i="87" s="1"/>
  <c r="CX83" i="87"/>
  <c r="CX96" i="87"/>
  <c r="CX99" i="87"/>
  <c r="CX129" i="87"/>
  <c r="AA70" i="87"/>
  <c r="O171" i="87"/>
  <c r="CV70" i="87"/>
  <c r="CV96" i="87"/>
  <c r="AY128" i="88"/>
  <c r="AU81" i="87" s="1"/>
  <c r="AU118" i="87" s="1"/>
  <c r="CG113" i="82"/>
  <c r="BT70" i="82"/>
  <c r="BZ7" i="82"/>
  <c r="CG147" i="82"/>
  <c r="AU7" i="87"/>
  <c r="CX70" i="87"/>
  <c r="CX121" i="87"/>
  <c r="CX76" i="87"/>
  <c r="CX77" i="87" s="1"/>
  <c r="CX95" i="87"/>
  <c r="CX98" i="87"/>
  <c r="AJ171" i="87"/>
  <c r="F70" i="87"/>
  <c r="O113" i="87"/>
  <c r="CV131" i="87"/>
  <c r="BE171" i="82"/>
  <c r="F113" i="87"/>
  <c r="CV113" i="87"/>
  <c r="CV121" i="87"/>
  <c r="CV98" i="87"/>
  <c r="BT147" i="82"/>
  <c r="O147" i="87"/>
  <c r="CV147" i="87"/>
  <c r="CV129" i="87"/>
  <c r="CV97" i="87"/>
  <c r="CQ120" i="82"/>
  <c r="CP147" i="82"/>
  <c r="L128" i="77"/>
  <c r="H81" i="82" s="1"/>
  <c r="H153" i="82" s="1"/>
  <c r="X128" i="77"/>
  <c r="T81" i="82" s="1"/>
  <c r="T153" i="82" s="1"/>
  <c r="CM84" i="87"/>
  <c r="CQ97" i="82"/>
  <c r="S128" i="88"/>
  <c r="O81" i="87" s="1"/>
  <c r="O119" i="87" s="1"/>
  <c r="CC128" i="77"/>
  <c r="BY81" i="82" s="1"/>
  <c r="BY119" i="82" s="1"/>
  <c r="BZ113" i="82"/>
  <c r="AJ147" i="87"/>
  <c r="AA113" i="87"/>
  <c r="F147" i="87"/>
  <c r="CV7" i="87"/>
  <c r="CV154" i="87"/>
  <c r="CV120" i="87"/>
  <c r="CV94" i="87"/>
  <c r="CV95" i="87"/>
  <c r="CV132" i="87"/>
  <c r="AF128" i="88"/>
  <c r="AB81" i="87" s="1"/>
  <c r="AB153" i="87" s="1"/>
  <c r="AO128" i="77"/>
  <c r="AK81" i="82" s="1"/>
  <c r="AK118" i="82" s="1"/>
  <c r="BT113" i="82"/>
  <c r="AJ70" i="87"/>
  <c r="AA147" i="87"/>
  <c r="CO94" i="87"/>
  <c r="BT171" i="82"/>
  <c r="BZ147" i="82"/>
  <c r="AJ7" i="87"/>
  <c r="AA171" i="87"/>
  <c r="CO76" i="87"/>
  <c r="CO77" i="87" s="1"/>
  <c r="CV171" i="87"/>
  <c r="CV155" i="87"/>
  <c r="CV76" i="87"/>
  <c r="CV77" i="87" s="1"/>
  <c r="CV133" i="87"/>
  <c r="CV130" i="87"/>
  <c r="CI128" i="88"/>
  <c r="BX128" i="88"/>
  <c r="BT81" i="87" s="1"/>
  <c r="BT119" i="87" s="1"/>
  <c r="CT100" i="77"/>
  <c r="CP47" i="82" s="1"/>
  <c r="AY128" i="77"/>
  <c r="AU81" i="82" s="1"/>
  <c r="AU119" i="82" s="1"/>
  <c r="CQ154" i="82"/>
  <c r="CP97" i="82"/>
  <c r="CP130" i="82"/>
  <c r="BD171" i="82"/>
  <c r="CQ82" i="82"/>
  <c r="CQ84" i="82" s="1"/>
  <c r="CQ94" i="82"/>
  <c r="Z171" i="87"/>
  <c r="W128" i="88"/>
  <c r="S81" i="87" s="1"/>
  <c r="S119" i="87" s="1"/>
  <c r="N128" i="77"/>
  <c r="J81" i="82" s="1"/>
  <c r="J153" i="82" s="1"/>
  <c r="AQ128" i="88"/>
  <c r="AM81" i="87" s="1"/>
  <c r="AM119" i="87" s="1"/>
  <c r="I128" i="88"/>
  <c r="E81" i="87" s="1"/>
  <c r="E153" i="87" s="1"/>
  <c r="T128" i="77"/>
  <c r="P81" i="82" s="1"/>
  <c r="P153" i="82" s="1"/>
  <c r="AT128" i="77"/>
  <c r="AP81" i="82" s="1"/>
  <c r="AP153" i="82" s="1"/>
  <c r="BC128" i="77"/>
  <c r="AY81" i="82" s="1"/>
  <c r="AY153" i="82" s="1"/>
  <c r="AH128" i="77"/>
  <c r="AD81" i="82" s="1"/>
  <c r="AD153" i="82" s="1"/>
  <c r="CK128" i="77"/>
  <c r="CG81" i="82" s="1"/>
  <c r="CG153" i="82" s="1"/>
  <c r="CT128" i="77"/>
  <c r="CP81" i="82" s="1"/>
  <c r="CP153" i="82" s="1"/>
  <c r="BF128" i="77"/>
  <c r="BB81" i="82" s="1"/>
  <c r="BB153" i="82" s="1"/>
  <c r="CP132" i="82"/>
  <c r="BU7" i="82"/>
  <c r="AN7" i="82"/>
  <c r="CP82" i="82"/>
  <c r="CP98" i="82"/>
  <c r="CQ121" i="82"/>
  <c r="CP131" i="82"/>
  <c r="CP7" i="82"/>
  <c r="CP154" i="82"/>
  <c r="BD70" i="82"/>
  <c r="BU113" i="82"/>
  <c r="CQ128" i="82"/>
  <c r="CQ132" i="82"/>
  <c r="CQ113" i="82"/>
  <c r="AN70" i="82"/>
  <c r="CP70" i="82"/>
  <c r="CP128" i="82"/>
  <c r="CP171" i="82"/>
  <c r="BU171" i="82"/>
  <c r="CQ133" i="82"/>
  <c r="CQ131" i="82"/>
  <c r="CQ76" i="82"/>
  <c r="CQ77" i="82" s="1"/>
  <c r="Z147" i="87"/>
  <c r="Z113" i="87"/>
  <c r="S147" i="87"/>
  <c r="AR128" i="88"/>
  <c r="AN81" i="87" s="1"/>
  <c r="AN119" i="87" s="1"/>
  <c r="BI147" i="82"/>
  <c r="CP80" i="82"/>
  <c r="BY171" i="82"/>
  <c r="AN113" i="82"/>
  <c r="AN147" i="82"/>
  <c r="AP80" i="82"/>
  <c r="CP96" i="82"/>
  <c r="CP113" i="82"/>
  <c r="CP121" i="82"/>
  <c r="CP95" i="82"/>
  <c r="CP120" i="82"/>
  <c r="CP99" i="82"/>
  <c r="BD147" i="82"/>
  <c r="BD113" i="82"/>
  <c r="BU70" i="82"/>
  <c r="BI70" i="82"/>
  <c r="CQ129" i="82"/>
  <c r="CQ83" i="82"/>
  <c r="CQ96" i="82"/>
  <c r="CQ155" i="82"/>
  <c r="CQ7" i="82"/>
  <c r="CQ98" i="82"/>
  <c r="BL128" i="77"/>
  <c r="BH81" i="82" s="1"/>
  <c r="BH153" i="82" s="1"/>
  <c r="BY147" i="82"/>
  <c r="AM147" i="87"/>
  <c r="Z70" i="87"/>
  <c r="DB128" i="88"/>
  <c r="CX81" i="87" s="1"/>
  <c r="CX119" i="87" s="1"/>
  <c r="DB100" i="88"/>
  <c r="AR128" i="77"/>
  <c r="AN81" i="82" s="1"/>
  <c r="AN153" i="82" s="1"/>
  <c r="AZ128" i="77"/>
  <c r="AV81" i="82" s="1"/>
  <c r="AV119" i="82" s="1"/>
  <c r="BZ128" i="77"/>
  <c r="BV81" i="82" s="1"/>
  <c r="BV153" i="82" s="1"/>
  <c r="CP83" i="82"/>
  <c r="CP129" i="82"/>
  <c r="CP94" i="82"/>
  <c r="CP155" i="82"/>
  <c r="CP133" i="82"/>
  <c r="CQ70" i="82"/>
  <c r="CQ99" i="82"/>
  <c r="CQ147" i="82"/>
  <c r="CQ171" i="82"/>
  <c r="CQ95" i="82"/>
  <c r="BY113" i="82"/>
  <c r="AM70" i="87"/>
  <c r="S113" i="87"/>
  <c r="BI7" i="82"/>
  <c r="BI113" i="82"/>
  <c r="BY7" i="82"/>
  <c r="AM113" i="87"/>
  <c r="S70" i="87"/>
  <c r="CB128" i="88"/>
  <c r="BX81" i="87" s="1"/>
  <c r="AM171" i="87"/>
  <c r="AM7" i="87"/>
  <c r="CO82" i="82"/>
  <c r="CO84" i="82" s="1"/>
  <c r="CD7" i="82"/>
  <c r="AR147" i="87"/>
  <c r="BO113" i="87"/>
  <c r="BO7" i="87"/>
  <c r="CO95" i="82"/>
  <c r="BO171" i="87"/>
  <c r="AF70" i="82"/>
  <c r="CU155" i="82"/>
  <c r="CE147" i="82"/>
  <c r="Q147" i="82"/>
  <c r="G70" i="82"/>
  <c r="AJ7" i="82"/>
  <c r="CO94" i="82"/>
  <c r="AI113" i="82"/>
  <c r="BO147" i="87"/>
  <c r="BI128" i="77"/>
  <c r="BE81" i="82" s="1"/>
  <c r="BE152" i="82" s="1"/>
  <c r="G171" i="82"/>
  <c r="CR171" i="82"/>
  <c r="CT82" i="82"/>
  <c r="CT84" i="82" s="1"/>
  <c r="AP128" i="77"/>
  <c r="AL81" i="82" s="1"/>
  <c r="AL118" i="82" s="1"/>
  <c r="AT7" i="82"/>
  <c r="CO97" i="82"/>
  <c r="BQ70" i="82"/>
  <c r="AI7" i="82"/>
  <c r="CR96" i="82"/>
  <c r="BW113" i="82"/>
  <c r="BO70" i="87"/>
  <c r="BK171" i="82"/>
  <c r="G147" i="82"/>
  <c r="AI147" i="82"/>
  <c r="AI171" i="82"/>
  <c r="AA113" i="82"/>
  <c r="BK113" i="82"/>
  <c r="CT95" i="82"/>
  <c r="CV94" i="82"/>
  <c r="CH171" i="82"/>
  <c r="AM128" i="77"/>
  <c r="AI81" i="82" s="1"/>
  <c r="AI152" i="82" s="1"/>
  <c r="AB147" i="82"/>
  <c r="BF147" i="82"/>
  <c r="CU147" i="87"/>
  <c r="BA147" i="87"/>
  <c r="CD113" i="82"/>
  <c r="CO99" i="87"/>
  <c r="BE147" i="82"/>
  <c r="CD171" i="82"/>
  <c r="AQ147" i="87"/>
  <c r="AR113" i="87"/>
  <c r="CO83" i="87"/>
  <c r="CO97" i="87"/>
  <c r="BE70" i="82"/>
  <c r="CO154" i="87"/>
  <c r="CL121" i="82"/>
  <c r="BE113" i="82"/>
  <c r="CD147" i="82"/>
  <c r="BV7" i="87"/>
  <c r="AQ70" i="87"/>
  <c r="CU130" i="87"/>
  <c r="CO147" i="87"/>
  <c r="BJ7" i="87"/>
  <c r="CO155" i="87"/>
  <c r="CO129" i="87"/>
  <c r="CH128" i="77"/>
  <c r="CD81" i="82" s="1"/>
  <c r="CD118" i="82" s="1"/>
  <c r="AF70" i="87"/>
  <c r="AP7" i="87"/>
  <c r="V70" i="87"/>
  <c r="BG171" i="87"/>
  <c r="CU133" i="87"/>
  <c r="BU7" i="87"/>
  <c r="BD70" i="87"/>
  <c r="CK171" i="82"/>
  <c r="CR171" i="87"/>
  <c r="BG7" i="87"/>
  <c r="CU120" i="87"/>
  <c r="BS7" i="87"/>
  <c r="CU96" i="82"/>
  <c r="CU70" i="87"/>
  <c r="CU96" i="87"/>
  <c r="BD171" i="87"/>
  <c r="AD70" i="87"/>
  <c r="BS113" i="87"/>
  <c r="Z128" i="77"/>
  <c r="V81" i="82" s="1"/>
  <c r="V118" i="82" s="1"/>
  <c r="CT133" i="82"/>
  <c r="CR121" i="82"/>
  <c r="D70" i="82"/>
  <c r="DB100" i="77"/>
  <c r="CX47" i="82" s="1"/>
  <c r="CV132" i="82"/>
  <c r="J70" i="82"/>
  <c r="BX171" i="82"/>
  <c r="D7" i="82"/>
  <c r="D216" i="82" s="1"/>
  <c r="CR94" i="82"/>
  <c r="BF113" i="82"/>
  <c r="AE113" i="87"/>
  <c r="BP7" i="82"/>
  <c r="Q70" i="82"/>
  <c r="BK70" i="82"/>
  <c r="CT155" i="82"/>
  <c r="CT83" i="82"/>
  <c r="CV98" i="82"/>
  <c r="CV131" i="82"/>
  <c r="CR99" i="82"/>
  <c r="AE70" i="87"/>
  <c r="BP171" i="82"/>
  <c r="I113" i="82"/>
  <c r="Q113" i="82"/>
  <c r="BK7" i="82"/>
  <c r="CT171" i="82"/>
  <c r="CT147" i="82"/>
  <c r="CV133" i="82"/>
  <c r="CE113" i="82"/>
  <c r="AT147" i="82"/>
  <c r="AB70" i="82"/>
  <c r="CR133" i="82"/>
  <c r="BW70" i="82"/>
  <c r="Q171" i="82"/>
  <c r="CL130" i="82"/>
  <c r="CU130" i="82"/>
  <c r="CS171" i="82"/>
  <c r="CL133" i="82"/>
  <c r="AM147" i="82"/>
  <c r="CV128" i="82"/>
  <c r="CV70" i="82"/>
  <c r="CO70" i="87"/>
  <c r="CO131" i="87"/>
  <c r="CO96" i="87"/>
  <c r="CN119" i="87"/>
  <c r="CN153" i="87"/>
  <c r="AO70" i="82"/>
  <c r="CM113" i="82"/>
  <c r="CL155" i="82"/>
  <c r="CW130" i="82"/>
  <c r="CU7" i="82"/>
  <c r="CU171" i="82"/>
  <c r="AZ171" i="82"/>
  <c r="L70" i="82"/>
  <c r="AO7" i="82"/>
  <c r="BC70" i="82"/>
  <c r="CX154" i="82"/>
  <c r="AZ7" i="82"/>
  <c r="CS95" i="82"/>
  <c r="K113" i="82"/>
  <c r="AS113" i="82"/>
  <c r="CL120" i="82"/>
  <c r="CL154" i="82"/>
  <c r="AM70" i="82"/>
  <c r="CU99" i="82"/>
  <c r="AW171" i="82"/>
  <c r="W70" i="82"/>
  <c r="AO171" i="82"/>
  <c r="CX128" i="82"/>
  <c r="CO132" i="82"/>
  <c r="CO113" i="82"/>
  <c r="BQ113" i="82"/>
  <c r="AF147" i="82"/>
  <c r="AM113" i="82"/>
  <c r="AJ171" i="82"/>
  <c r="CO129" i="82"/>
  <c r="CO7" i="82"/>
  <c r="CO171" i="82"/>
  <c r="CO120" i="82"/>
  <c r="CO99" i="82"/>
  <c r="BA147" i="82"/>
  <c r="BQ147" i="82"/>
  <c r="AO147" i="82"/>
  <c r="CX121" i="82"/>
  <c r="CX99" i="82"/>
  <c r="CS7" i="82"/>
  <c r="K171" i="82"/>
  <c r="BJ70" i="87"/>
  <c r="AR7" i="87"/>
  <c r="CO171" i="87"/>
  <c r="CO82" i="87"/>
  <c r="CO84" i="87" s="1"/>
  <c r="CO113" i="87"/>
  <c r="CO133" i="87"/>
  <c r="CO95" i="87"/>
  <c r="CO130" i="87"/>
  <c r="AB128" i="88"/>
  <c r="X81" i="87" s="1"/>
  <c r="X118" i="87" s="1"/>
  <c r="BQ128" i="77"/>
  <c r="BM81" i="82" s="1"/>
  <c r="BM152" i="82" s="1"/>
  <c r="AX128" i="77"/>
  <c r="AT81" i="82" s="1"/>
  <c r="AT152" i="82" s="1"/>
  <c r="AF171" i="82"/>
  <c r="AJ70" i="82"/>
  <c r="CO147" i="82"/>
  <c r="CO154" i="82"/>
  <c r="BG113" i="82"/>
  <c r="AF113" i="82"/>
  <c r="AM7" i="82"/>
  <c r="BG70" i="82"/>
  <c r="CN171" i="82"/>
  <c r="AJ113" i="82"/>
  <c r="CO155" i="82"/>
  <c r="CO128" i="82"/>
  <c r="CO98" i="82"/>
  <c r="CO83" i="82"/>
  <c r="CO130" i="82"/>
  <c r="BQ171" i="82"/>
  <c r="CX113" i="82"/>
  <c r="CI70" i="82"/>
  <c r="CS132" i="82"/>
  <c r="CP155" i="87"/>
  <c r="CJ70" i="87"/>
  <c r="AQ7" i="87"/>
  <c r="AR70" i="87"/>
  <c r="AR171" i="87"/>
  <c r="CO120" i="87"/>
  <c r="CO7" i="87"/>
  <c r="CO121" i="87"/>
  <c r="CO132" i="87"/>
  <c r="CO128" i="87"/>
  <c r="CL76" i="82"/>
  <c r="CL77" i="82" s="1"/>
  <c r="CL99" i="82"/>
  <c r="CL95" i="82"/>
  <c r="CH147" i="82"/>
  <c r="CU83" i="82"/>
  <c r="CU147" i="82"/>
  <c r="CU131" i="82"/>
  <c r="N171" i="82"/>
  <c r="BC113" i="82"/>
  <c r="BC171" i="82"/>
  <c r="AP147" i="87"/>
  <c r="CR76" i="87"/>
  <c r="CR77" i="87" s="1"/>
  <c r="CU76" i="87"/>
  <c r="CU77" i="87" s="1"/>
  <c r="CU155" i="87"/>
  <c r="CU132" i="87"/>
  <c r="BU113" i="87"/>
  <c r="BA171" i="87"/>
  <c r="CF128" i="77"/>
  <c r="CB81" i="82" s="1"/>
  <c r="CB153" i="82" s="1"/>
  <c r="AA171" i="82"/>
  <c r="BP70" i="82"/>
  <c r="CL147" i="82"/>
  <c r="CL129" i="82"/>
  <c r="CL131" i="82"/>
  <c r="CL97" i="82"/>
  <c r="CL113" i="82"/>
  <c r="CL132" i="82"/>
  <c r="I171" i="82"/>
  <c r="CT99" i="82"/>
  <c r="CT7" i="82"/>
  <c r="CT128" i="82"/>
  <c r="CT130" i="82"/>
  <c r="CV154" i="82"/>
  <c r="CV120" i="82"/>
  <c r="CV130" i="82"/>
  <c r="CE70" i="82"/>
  <c r="CH113" i="82"/>
  <c r="CU121" i="82"/>
  <c r="CU154" i="82"/>
  <c r="CU98" i="82"/>
  <c r="CU94" i="82"/>
  <c r="CU97" i="82"/>
  <c r="CU120" i="82"/>
  <c r="J147" i="82"/>
  <c r="Z147" i="82"/>
  <c r="CK113" i="82"/>
  <c r="L171" i="82"/>
  <c r="BX113" i="82"/>
  <c r="U171" i="82"/>
  <c r="D113" i="82"/>
  <c r="AB171" i="82"/>
  <c r="BR147" i="82"/>
  <c r="CR82" i="82"/>
  <c r="CR84" i="82" s="1"/>
  <c r="CR155" i="82"/>
  <c r="CR130" i="82"/>
  <c r="CR132" i="82"/>
  <c r="N147" i="82"/>
  <c r="N113" i="82"/>
  <c r="BC147" i="82"/>
  <c r="BW171" i="82"/>
  <c r="BF70" i="82"/>
  <c r="CH171" i="87"/>
  <c r="AP70" i="87"/>
  <c r="CR132" i="87"/>
  <c r="BV70" i="87"/>
  <c r="AE147" i="87"/>
  <c r="CU83" i="87"/>
  <c r="CU154" i="87"/>
  <c r="CU121" i="87"/>
  <c r="CU94" i="87"/>
  <c r="CU97" i="87"/>
  <c r="CU131" i="87"/>
  <c r="BU70" i="87"/>
  <c r="BU147" i="87"/>
  <c r="AD7" i="87"/>
  <c r="BS147" i="87"/>
  <c r="BA7" i="87"/>
  <c r="CL94" i="82"/>
  <c r="CL128" i="82"/>
  <c r="CL7" i="82"/>
  <c r="CU133" i="82"/>
  <c r="CU82" i="82"/>
  <c r="CU84" i="82" s="1"/>
  <c r="CU95" i="82"/>
  <c r="Z70" i="82"/>
  <c r="CJ70" i="82"/>
  <c r="CK70" i="82"/>
  <c r="L113" i="82"/>
  <c r="U147" i="82"/>
  <c r="BR7" i="82"/>
  <c r="BV147" i="87"/>
  <c r="AS171" i="87"/>
  <c r="AS147" i="87"/>
  <c r="BN147" i="87"/>
  <c r="CU7" i="87"/>
  <c r="CU129" i="87"/>
  <c r="CU99" i="87"/>
  <c r="BU171" i="87"/>
  <c r="AA147" i="82"/>
  <c r="BP147" i="82"/>
  <c r="CL171" i="82"/>
  <c r="CL70" i="82"/>
  <c r="CL82" i="82"/>
  <c r="CL96" i="82"/>
  <c r="CL83" i="82"/>
  <c r="I147" i="82"/>
  <c r="CB80" i="82"/>
  <c r="CT154" i="82"/>
  <c r="CT97" i="82"/>
  <c r="CT113" i="82"/>
  <c r="CV129" i="82"/>
  <c r="CV95" i="82"/>
  <c r="CV155" i="82"/>
  <c r="CV7" i="82"/>
  <c r="CE7" i="82"/>
  <c r="CH7" i="82"/>
  <c r="CU132" i="82"/>
  <c r="CU70" i="82"/>
  <c r="CU113" i="82"/>
  <c r="CU128" i="82"/>
  <c r="CU76" i="82"/>
  <c r="CU77" i="82" s="1"/>
  <c r="J171" i="82"/>
  <c r="Z171" i="82"/>
  <c r="CJ171" i="82"/>
  <c r="CK7" i="82"/>
  <c r="U70" i="82"/>
  <c r="D171" i="82"/>
  <c r="BR70" i="82"/>
  <c r="CR97" i="82"/>
  <c r="CR98" i="82"/>
  <c r="CR131" i="82"/>
  <c r="CR95" i="82"/>
  <c r="BW147" i="82"/>
  <c r="BF7" i="82"/>
  <c r="AP113" i="87"/>
  <c r="AP171" i="87"/>
  <c r="CR131" i="87"/>
  <c r="BV113" i="87"/>
  <c r="BG147" i="87"/>
  <c r="AE171" i="87"/>
  <c r="CU113" i="87"/>
  <c r="CU171" i="87"/>
  <c r="CU82" i="87"/>
  <c r="CU84" i="87" s="1"/>
  <c r="CU98" i="87"/>
  <c r="CU128" i="87"/>
  <c r="BA113" i="87"/>
  <c r="CY128" i="77"/>
  <c r="CU81" i="82" s="1"/>
  <c r="CU152" i="82" s="1"/>
  <c r="U128" i="77"/>
  <c r="Q81" i="82" s="1"/>
  <c r="Q153" i="82" s="1"/>
  <c r="H128" i="77"/>
  <c r="D81" i="82" s="1"/>
  <c r="D153" i="82" s="1"/>
  <c r="CV128" i="77"/>
  <c r="CR81" i="82" s="1"/>
  <c r="CR152" i="82" s="1"/>
  <c r="BU128" i="77"/>
  <c r="BQ81" i="82" s="1"/>
  <c r="BQ152" i="82" s="1"/>
  <c r="BA128" i="77"/>
  <c r="AW81" i="82" s="1"/>
  <c r="AW119" i="82" s="1"/>
  <c r="I128" i="77"/>
  <c r="E81" i="82" s="1"/>
  <c r="E118" i="82" s="1"/>
  <c r="CR128" i="77"/>
  <c r="CN81" i="82" s="1"/>
  <c r="CN118" i="82" s="1"/>
  <c r="BO128" i="77"/>
  <c r="BK81" i="82" s="1"/>
  <c r="BK152" i="82" s="1"/>
  <c r="AQ128" i="77"/>
  <c r="AM81" i="82" s="1"/>
  <c r="AM153" i="82" s="1"/>
  <c r="DA100" i="88"/>
  <c r="CH7" i="87"/>
  <c r="CH113" i="87"/>
  <c r="CQ7" i="87"/>
  <c r="BW70" i="87"/>
  <c r="BW147" i="87"/>
  <c r="AQ113" i="87"/>
  <c r="AG147" i="87"/>
  <c r="BW171" i="87"/>
  <c r="AQ171" i="87"/>
  <c r="R128" i="77"/>
  <c r="N81" i="82" s="1"/>
  <c r="N118" i="82" s="1"/>
  <c r="CX128" i="77"/>
  <c r="CT81" i="82" s="1"/>
  <c r="CT119" i="82" s="1"/>
  <c r="Q80" i="82"/>
  <c r="BG128" i="77"/>
  <c r="BC81" i="82" s="1"/>
  <c r="BC153" i="82" s="1"/>
  <c r="AX70" i="82"/>
  <c r="AC7" i="82"/>
  <c r="CO70" i="82"/>
  <c r="CO131" i="82"/>
  <c r="CO121" i="82"/>
  <c r="CO76" i="82"/>
  <c r="CO77" i="82" s="1"/>
  <c r="CO96" i="82"/>
  <c r="BP147" i="87"/>
  <c r="BW113" i="87"/>
  <c r="DB128" i="77"/>
  <c r="CX81" i="82" s="1"/>
  <c r="CX152" i="82" s="1"/>
  <c r="BT128" i="77"/>
  <c r="BP81" i="82" s="1"/>
  <c r="BP118" i="82" s="1"/>
  <c r="BD128" i="77"/>
  <c r="AZ81" i="82" s="1"/>
  <c r="AZ152" i="82" s="1"/>
  <c r="BS128" i="88"/>
  <c r="BO81" i="87" s="1"/>
  <c r="AA70" i="82"/>
  <c r="AS171" i="82"/>
  <c r="CT131" i="82"/>
  <c r="CT129" i="82"/>
  <c r="CT98" i="82"/>
  <c r="CT94" i="82"/>
  <c r="CV113" i="82"/>
  <c r="CV147" i="82"/>
  <c r="CV171" i="82"/>
  <c r="CV82" i="82"/>
  <c r="CV84" i="82" s="1"/>
  <c r="J113" i="82"/>
  <c r="AT171" i="82"/>
  <c r="BX147" i="82"/>
  <c r="BR171" i="82"/>
  <c r="CR128" i="82"/>
  <c r="CR154" i="82"/>
  <c r="CR113" i="82"/>
  <c r="CR147" i="82"/>
  <c r="CH70" i="87"/>
  <c r="CH147" i="87"/>
  <c r="CG70" i="87"/>
  <c r="CY129" i="87"/>
  <c r="CR82" i="87"/>
  <c r="CR84" i="87" s="1"/>
  <c r="BM70" i="87"/>
  <c r="AI7" i="87"/>
  <c r="AI171" i="87"/>
  <c r="V113" i="87"/>
  <c r="BV171" i="87"/>
  <c r="AE7" i="87"/>
  <c r="AS7" i="87"/>
  <c r="CK97" i="87"/>
  <c r="BD147" i="87"/>
  <c r="AD171" i="87"/>
  <c r="AE128" i="77"/>
  <c r="AA81" i="82" s="1"/>
  <c r="AA118" i="82" s="1"/>
  <c r="CZ128" i="77"/>
  <c r="CV81" i="82" s="1"/>
  <c r="CV118" i="82" s="1"/>
  <c r="S128" i="77"/>
  <c r="O81" i="82" s="1"/>
  <c r="O152" i="82" s="1"/>
  <c r="BY128" i="77"/>
  <c r="BU81" i="82" s="1"/>
  <c r="BU152" i="82" s="1"/>
  <c r="DC100" i="88"/>
  <c r="BJ128" i="88"/>
  <c r="BF81" i="87" s="1"/>
  <c r="BN128" i="77"/>
  <c r="BJ81" i="82" s="1"/>
  <c r="BJ153" i="82" s="1"/>
  <c r="CX100" i="77"/>
  <c r="CT47" i="82" s="1"/>
  <c r="BS128" i="77"/>
  <c r="BO81" i="82" s="1"/>
  <c r="BO118" i="82" s="1"/>
  <c r="CI128" i="77"/>
  <c r="CE81" i="82" s="1"/>
  <c r="CE152" i="82" s="1"/>
  <c r="CU128" i="88"/>
  <c r="CQ81" i="87" s="1"/>
  <c r="CQ152" i="87" s="1"/>
  <c r="AA128" i="77"/>
  <c r="W81" i="82" s="1"/>
  <c r="W152" i="82" s="1"/>
  <c r="CV100" i="77"/>
  <c r="CS100" i="77"/>
  <c r="CY100" i="77"/>
  <c r="CU47" i="82" s="1"/>
  <c r="Y128" i="88"/>
  <c r="U81" i="87" s="1"/>
  <c r="CE128" i="77"/>
  <c r="CA81" i="82" s="1"/>
  <c r="CA153" i="82" s="1"/>
  <c r="CP100" i="77"/>
  <c r="AS128" i="77"/>
  <c r="AO81" i="82" s="1"/>
  <c r="AO152" i="82" s="1"/>
  <c r="CL128" i="77"/>
  <c r="CH81" i="82" s="1"/>
  <c r="CH152" i="82" s="1"/>
  <c r="P128" i="77"/>
  <c r="L81" i="82" s="1"/>
  <c r="L153" i="82" s="1"/>
  <c r="O128" i="77"/>
  <c r="K81" i="82" s="1"/>
  <c r="K118" i="82" s="1"/>
  <c r="Q128" i="77"/>
  <c r="M81" i="82" s="1"/>
  <c r="M152" i="82" s="1"/>
  <c r="DC100" i="77"/>
  <c r="CY47" i="82" s="1"/>
  <c r="CY48" i="82" s="1"/>
  <c r="DA100" i="77"/>
  <c r="CW47" i="82" s="1"/>
  <c r="AG128" i="77"/>
  <c r="AC81" i="82" s="1"/>
  <c r="AC118" i="82" s="1"/>
  <c r="CG113" i="87"/>
  <c r="CR154" i="87"/>
  <c r="AI113" i="87"/>
  <c r="V171" i="87"/>
  <c r="BG113" i="87"/>
  <c r="BN113" i="87"/>
  <c r="BN70" i="87"/>
  <c r="CK121" i="87"/>
  <c r="BS70" i="87"/>
  <c r="BA70" i="87"/>
  <c r="CN128" i="77"/>
  <c r="CJ81" i="82" s="1"/>
  <c r="CJ152" i="82" s="1"/>
  <c r="AW128" i="77"/>
  <c r="AS81" i="82" s="1"/>
  <c r="AS153" i="82" s="1"/>
  <c r="AN128" i="77"/>
  <c r="AJ81" i="82" s="1"/>
  <c r="AJ118" i="82" s="1"/>
  <c r="AJ128" i="77"/>
  <c r="AF81" i="82" s="1"/>
  <c r="AF153" i="82" s="1"/>
  <c r="CS128" i="77"/>
  <c r="CO81" i="82" s="1"/>
  <c r="CO118" i="82" s="1"/>
  <c r="BJ128" i="77"/>
  <c r="BF81" i="82" s="1"/>
  <c r="BF118" i="82" s="1"/>
  <c r="BW128" i="77"/>
  <c r="BS81" i="82" s="1"/>
  <c r="BS152" i="82" s="1"/>
  <c r="CG128" i="77"/>
  <c r="CC81" i="82" s="1"/>
  <c r="CC152" i="82" s="1"/>
  <c r="Y70" i="87"/>
  <c r="CQ155" i="87"/>
  <c r="H113" i="87"/>
  <c r="CY155" i="87"/>
  <c r="CK96" i="87"/>
  <c r="CY171" i="87"/>
  <c r="CK129" i="87"/>
  <c r="CK83" i="87"/>
  <c r="CQ147" i="87"/>
  <c r="CQ97" i="87"/>
  <c r="P70" i="87"/>
  <c r="Y113" i="87"/>
  <c r="CQ130" i="87"/>
  <c r="CK155" i="87"/>
  <c r="CC171" i="87"/>
  <c r="P171" i="87"/>
  <c r="CQ95" i="87"/>
  <c r="BM7" i="87"/>
  <c r="CK113" i="87"/>
  <c r="CK171" i="87"/>
  <c r="CK95" i="87"/>
  <c r="X128" i="88"/>
  <c r="T81" i="87" s="1"/>
  <c r="BW128" i="88"/>
  <c r="BS81" i="87" s="1"/>
  <c r="CO100" i="88"/>
  <c r="P147" i="87"/>
  <c r="BP70" i="87"/>
  <c r="CQ82" i="87"/>
  <c r="CQ84" i="87" s="1"/>
  <c r="CQ154" i="87"/>
  <c r="CQ131" i="87"/>
  <c r="CQ98" i="87"/>
  <c r="H171" i="87"/>
  <c r="CY83" i="87"/>
  <c r="CY96" i="87"/>
  <c r="CY128" i="87"/>
  <c r="BF171" i="87"/>
  <c r="BM147" i="87"/>
  <c r="BM171" i="87"/>
  <c r="CK82" i="87"/>
  <c r="CK84" i="87" s="1"/>
  <c r="CK76" i="87"/>
  <c r="CK77" i="87" s="1"/>
  <c r="CK147" i="87"/>
  <c r="CK132" i="87"/>
  <c r="CK154" i="87"/>
  <c r="CK131" i="87"/>
  <c r="AC128" i="88"/>
  <c r="Y81" i="87" s="1"/>
  <c r="DC128" i="88"/>
  <c r="CY81" i="87" s="1"/>
  <c r="Z128" i="88"/>
  <c r="V81" i="87" s="1"/>
  <c r="CQ76" i="87"/>
  <c r="CQ77" i="87" s="1"/>
  <c r="CQ121" i="87"/>
  <c r="CQ133" i="87"/>
  <c r="H70" i="87"/>
  <c r="CY121" i="87"/>
  <c r="CY70" i="87"/>
  <c r="CY99" i="87"/>
  <c r="BF113" i="87"/>
  <c r="CK120" i="87"/>
  <c r="CK128" i="87"/>
  <c r="CK94" i="87"/>
  <c r="V128" i="88"/>
  <c r="R81" i="87" s="1"/>
  <c r="CH128" i="88"/>
  <c r="CD81" i="87" s="1"/>
  <c r="CT128" i="88"/>
  <c r="CP81" i="87" s="1"/>
  <c r="Y147" i="87"/>
  <c r="CQ120" i="87"/>
  <c r="CQ171" i="87"/>
  <c r="CQ128" i="87"/>
  <c r="CQ94" i="87"/>
  <c r="CQ132" i="87"/>
  <c r="AK147" i="87"/>
  <c r="CY154" i="87"/>
  <c r="CY7" i="87"/>
  <c r="CY98" i="87"/>
  <c r="BF147" i="87"/>
  <c r="BM113" i="87"/>
  <c r="T70" i="87"/>
  <c r="CK7" i="87"/>
  <c r="CK70" i="87"/>
  <c r="CK130" i="87"/>
  <c r="CK133" i="87"/>
  <c r="CK98" i="87"/>
  <c r="E113" i="82"/>
  <c r="BP7" i="87"/>
  <c r="BH171" i="87"/>
  <c r="BM128" i="77"/>
  <c r="BI81" i="82" s="1"/>
  <c r="BI118" i="82" s="1"/>
  <c r="AH128" i="88"/>
  <c r="AD81" i="87" s="1"/>
  <c r="CR100" i="77"/>
  <c r="CN47" i="82" s="1"/>
  <c r="V128" i="77"/>
  <c r="R81" i="82" s="1"/>
  <c r="R153" i="82" s="1"/>
  <c r="AC128" i="77"/>
  <c r="Y81" i="82" s="1"/>
  <c r="Y152" i="82" s="1"/>
  <c r="AL128" i="77"/>
  <c r="AH81" i="82" s="1"/>
  <c r="AH152" i="82" s="1"/>
  <c r="BE128" i="88"/>
  <c r="BA81" i="87" s="1"/>
  <c r="CM120" i="82"/>
  <c r="CN70" i="82"/>
  <c r="CN82" i="82"/>
  <c r="CN84" i="82" s="1"/>
  <c r="AC113" i="82"/>
  <c r="AW70" i="82"/>
  <c r="BA7" i="82"/>
  <c r="W171" i="82"/>
  <c r="M70" i="82"/>
  <c r="CX98" i="82"/>
  <c r="CX147" i="82"/>
  <c r="CX133" i="82"/>
  <c r="CS83" i="82"/>
  <c r="CS99" i="82"/>
  <c r="K147" i="82"/>
  <c r="K70" i="82"/>
  <c r="BI113" i="87"/>
  <c r="BP113" i="87"/>
  <c r="CP132" i="87"/>
  <c r="CJ113" i="87"/>
  <c r="AG70" i="87"/>
  <c r="AL7" i="87"/>
  <c r="J128" i="77"/>
  <c r="F81" i="82" s="1"/>
  <c r="F118" i="82" s="1"/>
  <c r="BO113" i="82"/>
  <c r="CN97" i="82"/>
  <c r="BJ147" i="82"/>
  <c r="BL171" i="82"/>
  <c r="BL70" i="87"/>
  <c r="M128" i="88"/>
  <c r="I81" i="87" s="1"/>
  <c r="CP128" i="77"/>
  <c r="CL81" i="82" s="1"/>
  <c r="CL119" i="82" s="1"/>
  <c r="BE128" i="77"/>
  <c r="BA81" i="82" s="1"/>
  <c r="BA119" i="82" s="1"/>
  <c r="AH113" i="82"/>
  <c r="CM70" i="82"/>
  <c r="CN7" i="82"/>
  <c r="CN132" i="82"/>
  <c r="CW147" i="82"/>
  <c r="Y70" i="82"/>
  <c r="H147" i="82"/>
  <c r="E171" i="82"/>
  <c r="BL147" i="82"/>
  <c r="CX7" i="82"/>
  <c r="CX131" i="82"/>
  <c r="CS94" i="82"/>
  <c r="CS128" i="82"/>
  <c r="CC7" i="82"/>
  <c r="AC171" i="87"/>
  <c r="BP171" i="87"/>
  <c r="G171" i="87"/>
  <c r="CJ147" i="87"/>
  <c r="BQ147" i="87"/>
  <c r="AG7" i="87"/>
  <c r="H128" i="88"/>
  <c r="D81" i="87" s="1"/>
  <c r="Q147" i="87"/>
  <c r="AX7" i="87"/>
  <c r="J128" i="88"/>
  <c r="F81" i="87" s="1"/>
  <c r="CO128" i="88"/>
  <c r="CK81" i="87" s="1"/>
  <c r="AB171" i="87"/>
  <c r="BH147" i="87"/>
  <c r="CH80" i="87"/>
  <c r="CL128" i="88"/>
  <c r="I113" i="87"/>
  <c r="I70" i="87"/>
  <c r="BL147" i="87"/>
  <c r="BL7" i="87"/>
  <c r="AY70" i="87"/>
  <c r="AY147" i="87"/>
  <c r="D147" i="87"/>
  <c r="AC70" i="87"/>
  <c r="AC147" i="87"/>
  <c r="AC113" i="87"/>
  <c r="CR133" i="87"/>
  <c r="CR129" i="87"/>
  <c r="CR95" i="87"/>
  <c r="CR155" i="87"/>
  <c r="BR128" i="88"/>
  <c r="BN81" i="87" s="1"/>
  <c r="BN80" i="87"/>
  <c r="CK128" i="88"/>
  <c r="CG81" i="87" s="1"/>
  <c r="AH147" i="82"/>
  <c r="AX171" i="82"/>
  <c r="CN83" i="82"/>
  <c r="F147" i="82"/>
  <c r="BJ7" i="82"/>
  <c r="E147" i="82"/>
  <c r="BL70" i="82"/>
  <c r="CC147" i="82"/>
  <c r="AB113" i="87"/>
  <c r="BH7" i="87"/>
  <c r="AH147" i="87"/>
  <c r="AH113" i="87"/>
  <c r="CI113" i="87"/>
  <c r="CI7" i="87"/>
  <c r="CC113" i="87"/>
  <c r="Q171" i="87"/>
  <c r="AY7" i="87"/>
  <c r="BN128" i="88"/>
  <c r="BJ81" i="87" s="1"/>
  <c r="AI128" i="77"/>
  <c r="AE81" i="82" s="1"/>
  <c r="AE152" i="82" s="1"/>
  <c r="BK128" i="77"/>
  <c r="BG81" i="82" s="1"/>
  <c r="BG119" i="82" s="1"/>
  <c r="DA128" i="88"/>
  <c r="BK128" i="88"/>
  <c r="BG81" i="87" s="1"/>
  <c r="AH7" i="82"/>
  <c r="CM98" i="82"/>
  <c r="L80" i="82"/>
  <c r="CN76" i="82"/>
  <c r="CN77" i="82" s="1"/>
  <c r="CN155" i="82"/>
  <c r="CN133" i="82"/>
  <c r="CW98" i="82"/>
  <c r="F70" i="82"/>
  <c r="E7" i="82"/>
  <c r="CS147" i="82"/>
  <c r="CC70" i="82"/>
  <c r="BI7" i="87"/>
  <c r="AC7" i="87"/>
  <c r="BL113" i="87"/>
  <c r="G147" i="87"/>
  <c r="AZ147" i="87"/>
  <c r="BG80" i="87"/>
  <c r="CI70" i="87"/>
  <c r="CI147" i="87"/>
  <c r="CC147" i="87"/>
  <c r="Q70" i="87"/>
  <c r="AY113" i="87"/>
  <c r="AX147" i="87"/>
  <c r="BU128" i="88"/>
  <c r="BQ81" i="87" s="1"/>
  <c r="CW128" i="88"/>
  <c r="CS81" i="87" s="1"/>
  <c r="CN128" i="88"/>
  <c r="CJ81" i="87" s="1"/>
  <c r="CU128" i="77"/>
  <c r="CQ81" i="82" s="1"/>
  <c r="CQ118" i="82" s="1"/>
  <c r="T128" i="88"/>
  <c r="P81" i="87" s="1"/>
  <c r="CU100" i="88"/>
  <c r="CU5" i="88" s="1"/>
  <c r="CC70" i="87"/>
  <c r="BC7" i="87"/>
  <c r="AZ113" i="87"/>
  <c r="AH7" i="87"/>
  <c r="BK70" i="87"/>
  <c r="BI171" i="87"/>
  <c r="BI147" i="87"/>
  <c r="CP133" i="87"/>
  <c r="CP76" i="87"/>
  <c r="CP77" i="87" s="1"/>
  <c r="AX171" i="87"/>
  <c r="AF171" i="87"/>
  <c r="BQ70" i="87"/>
  <c r="BQ7" i="87"/>
  <c r="CX70" i="82"/>
  <c r="CX82" i="82"/>
  <c r="CX84" i="82" s="1"/>
  <c r="CX120" i="82"/>
  <c r="CX97" i="82"/>
  <c r="CX95" i="82"/>
  <c r="CS96" i="82"/>
  <c r="CS133" i="82"/>
  <c r="CS155" i="82"/>
  <c r="CS131" i="82"/>
  <c r="CS97" i="82"/>
  <c r="CS113" i="82"/>
  <c r="BJ147" i="87"/>
  <c r="AG171" i="87"/>
  <c r="CJ7" i="87"/>
  <c r="CJ171" i="87"/>
  <c r="CA128" i="88"/>
  <c r="BW81" i="87" s="1"/>
  <c r="AX147" i="82"/>
  <c r="BO171" i="82"/>
  <c r="CN98" i="82"/>
  <c r="CN131" i="82"/>
  <c r="CN154" i="82"/>
  <c r="CN95" i="82"/>
  <c r="CN147" i="82"/>
  <c r="AC147" i="82"/>
  <c r="M113" i="82"/>
  <c r="Y171" i="82"/>
  <c r="CI113" i="82"/>
  <c r="BK147" i="87"/>
  <c r="BI70" i="87"/>
  <c r="BL171" i="87"/>
  <c r="BC147" i="87"/>
  <c r="BC113" i="87"/>
  <c r="AZ171" i="87"/>
  <c r="AH70" i="87"/>
  <c r="I171" i="87"/>
  <c r="AY171" i="87"/>
  <c r="CV128" i="88"/>
  <c r="CR81" i="87" s="1"/>
  <c r="AU128" i="77"/>
  <c r="AQ81" i="82" s="1"/>
  <c r="AQ118" i="82" s="1"/>
  <c r="CQ128" i="88"/>
  <c r="CM81" i="87" s="1"/>
  <c r="AO128" i="88"/>
  <c r="AK81" i="87" s="1"/>
  <c r="BI128" i="88"/>
  <c r="BE81" i="87" s="1"/>
  <c r="AX128" i="88"/>
  <c r="AT81" i="87" s="1"/>
  <c r="AH70" i="82"/>
  <c r="CM95" i="82"/>
  <c r="AX7" i="82"/>
  <c r="BO7" i="82"/>
  <c r="BO147" i="82"/>
  <c r="BG7" i="82"/>
  <c r="BG171" i="82"/>
  <c r="CN96" i="82"/>
  <c r="CN94" i="82"/>
  <c r="CN113" i="82"/>
  <c r="AC171" i="82"/>
  <c r="CW133" i="82"/>
  <c r="AZ70" i="82"/>
  <c r="AW147" i="82"/>
  <c r="AW7" i="82"/>
  <c r="BA70" i="82"/>
  <c r="W147" i="82"/>
  <c r="BJ80" i="82"/>
  <c r="M147" i="82"/>
  <c r="CL80" i="82"/>
  <c r="BJ113" i="82"/>
  <c r="BJ70" i="82"/>
  <c r="Y147" i="82"/>
  <c r="BL113" i="82"/>
  <c r="BA80" i="82"/>
  <c r="CX171" i="82"/>
  <c r="CX83" i="82"/>
  <c r="CX76" i="82"/>
  <c r="CX77" i="82" s="1"/>
  <c r="CI171" i="82"/>
  <c r="CS154" i="82"/>
  <c r="CS120" i="82"/>
  <c r="CS129" i="82"/>
  <c r="BK171" i="87"/>
  <c r="CP129" i="87"/>
  <c r="AB70" i="87"/>
  <c r="AB147" i="87"/>
  <c r="I80" i="87"/>
  <c r="BE80" i="87"/>
  <c r="BJ113" i="87"/>
  <c r="BJ171" i="87"/>
  <c r="BC171" i="87"/>
  <c r="AZ70" i="87"/>
  <c r="AU128" i="88"/>
  <c r="AQ81" i="87" s="1"/>
  <c r="AD80" i="87"/>
  <c r="BQ113" i="87"/>
  <c r="BH70" i="87"/>
  <c r="AH171" i="87"/>
  <c r="BA80" i="87"/>
  <c r="D7" i="87"/>
  <c r="AF7" i="87"/>
  <c r="CM154" i="82"/>
  <c r="AS80" i="82"/>
  <c r="CN129" i="82"/>
  <c r="CN128" i="82"/>
  <c r="CN121" i="82"/>
  <c r="CN99" i="82"/>
  <c r="CN120" i="82"/>
  <c r="CW70" i="82"/>
  <c r="CW97" i="82"/>
  <c r="AZ147" i="82"/>
  <c r="F171" i="82"/>
  <c r="AE113" i="82"/>
  <c r="BA171" i="82"/>
  <c r="BP128" i="77"/>
  <c r="BL81" i="82" s="1"/>
  <c r="BL118" i="82" s="1"/>
  <c r="CX94" i="82"/>
  <c r="CX155" i="82"/>
  <c r="CX96" i="82"/>
  <c r="CX132" i="82"/>
  <c r="CX129" i="82"/>
  <c r="CI7" i="82"/>
  <c r="CS121" i="82"/>
  <c r="CS76" i="82"/>
  <c r="CS77" i="82" s="1"/>
  <c r="CS70" i="82"/>
  <c r="CS130" i="82"/>
  <c r="CS98" i="82"/>
  <c r="CC113" i="82"/>
  <c r="BK113" i="87"/>
  <c r="BK7" i="87"/>
  <c r="BF80" i="87"/>
  <c r="CP130" i="87"/>
  <c r="BC70" i="87"/>
  <c r="G70" i="87"/>
  <c r="AZ7" i="87"/>
  <c r="CR121" i="87"/>
  <c r="CR128" i="87"/>
  <c r="BQ171" i="87"/>
  <c r="BH113" i="87"/>
  <c r="AF113" i="87"/>
  <c r="AF147" i="87"/>
  <c r="AG113" i="87"/>
  <c r="I147" i="87"/>
  <c r="CI171" i="87"/>
  <c r="R171" i="87"/>
  <c r="CC7" i="87"/>
  <c r="AX113" i="87"/>
  <c r="AX70" i="87"/>
  <c r="L128" i="88"/>
  <c r="H81" i="87" s="1"/>
  <c r="AK128" i="77"/>
  <c r="AG81" i="82" s="1"/>
  <c r="AG118" i="82" s="1"/>
  <c r="AF128" i="77"/>
  <c r="AB81" i="82" s="1"/>
  <c r="AB119" i="82" s="1"/>
  <c r="CG171" i="87"/>
  <c r="AI147" i="87"/>
  <c r="AI70" i="87"/>
  <c r="BG70" i="87"/>
  <c r="AS70" i="87"/>
  <c r="AS113" i="87"/>
  <c r="BD113" i="87"/>
  <c r="BD7" i="87"/>
  <c r="AD147" i="87"/>
  <c r="AD113" i="87"/>
  <c r="BS171" i="87"/>
  <c r="N128" i="88"/>
  <c r="J81" i="87" s="1"/>
  <c r="CE128" i="88"/>
  <c r="CA81" i="87" s="1"/>
  <c r="CD128" i="88"/>
  <c r="BZ81" i="87" s="1"/>
  <c r="AZ128" i="88"/>
  <c r="AV81" i="87" s="1"/>
  <c r="CT100" i="88"/>
  <c r="BR128" i="77"/>
  <c r="BN81" i="82" s="1"/>
  <c r="BN152" i="82" s="1"/>
  <c r="CW128" i="77"/>
  <c r="CS81" i="82" s="1"/>
  <c r="CS118" i="82" s="1"/>
  <c r="AE128" i="88"/>
  <c r="AA81" i="87" s="1"/>
  <c r="BP128" i="88"/>
  <c r="BL81" i="87" s="1"/>
  <c r="CQ100" i="88"/>
  <c r="AD128" i="88"/>
  <c r="Z81" i="87" s="1"/>
  <c r="BC128" i="88"/>
  <c r="AY81" i="87" s="1"/>
  <c r="BL128" i="88"/>
  <c r="BH81" i="87" s="1"/>
  <c r="BZ128" i="88"/>
  <c r="BV81" i="87" s="1"/>
  <c r="CD128" i="77"/>
  <c r="BZ81" i="82" s="1"/>
  <c r="BZ118" i="82" s="1"/>
  <c r="AB128" i="77"/>
  <c r="X81" i="82" s="1"/>
  <c r="X118" i="82" s="1"/>
  <c r="BV128" i="77"/>
  <c r="BR81" i="82" s="1"/>
  <c r="BR152" i="82" s="1"/>
  <c r="AT128" i="88"/>
  <c r="AP81" i="87" s="1"/>
  <c r="AV128" i="88"/>
  <c r="AR81" i="87" s="1"/>
  <c r="BB128" i="88"/>
  <c r="AX81" i="87" s="1"/>
  <c r="Y128" i="77"/>
  <c r="U81" i="82" s="1"/>
  <c r="U118" i="82" s="1"/>
  <c r="AG128" i="88"/>
  <c r="AC81" i="87" s="1"/>
  <c r="AM128" i="88"/>
  <c r="AI128" i="88"/>
  <c r="AE81" i="87" s="1"/>
  <c r="AL128" i="88"/>
  <c r="AH81" i="87" s="1"/>
  <c r="CC128" i="88"/>
  <c r="BY81" i="87" s="1"/>
  <c r="CJ128" i="88"/>
  <c r="CF81" i="87" s="1"/>
  <c r="BD128" i="88"/>
  <c r="AZ81" i="87" s="1"/>
  <c r="CT96" i="82"/>
  <c r="CT121" i="82"/>
  <c r="CT76" i="82"/>
  <c r="CT77" i="82" s="1"/>
  <c r="CT70" i="82"/>
  <c r="CT120" i="82"/>
  <c r="CV96" i="82"/>
  <c r="CV83" i="82"/>
  <c r="CV121" i="82"/>
  <c r="CV99" i="82"/>
  <c r="CV76" i="82"/>
  <c r="CV77" i="82" s="1"/>
  <c r="AT113" i="82"/>
  <c r="BX7" i="82"/>
  <c r="CR120" i="82"/>
  <c r="CR76" i="82"/>
  <c r="CR77" i="82" s="1"/>
  <c r="CR70" i="82"/>
  <c r="CR7" i="82"/>
  <c r="CR83" i="82"/>
  <c r="Y171" i="87"/>
  <c r="CQ70" i="87"/>
  <c r="CQ113" i="87"/>
  <c r="CQ83" i="87"/>
  <c r="CQ96" i="87"/>
  <c r="CQ99" i="87"/>
  <c r="AK7" i="87"/>
  <c r="AK70" i="87"/>
  <c r="AK113" i="87"/>
  <c r="CY82" i="87"/>
  <c r="CY84" i="87" s="1"/>
  <c r="CY120" i="87"/>
  <c r="CY147" i="87"/>
  <c r="CY131" i="87"/>
  <c r="CY95" i="87"/>
  <c r="CY94" i="87"/>
  <c r="BF7" i="87"/>
  <c r="Z80" i="87"/>
  <c r="AK171" i="87"/>
  <c r="CY76" i="87"/>
  <c r="CY77" i="87" s="1"/>
  <c r="CY113" i="87"/>
  <c r="CY97" i="87"/>
  <c r="CY130" i="87"/>
  <c r="CY133" i="87"/>
  <c r="BF70" i="87"/>
  <c r="T147" i="87"/>
  <c r="T171" i="87"/>
  <c r="AC80" i="87"/>
  <c r="AE80" i="87"/>
  <c r="CS100" i="88"/>
  <c r="CV100" i="88"/>
  <c r="CJ128" i="77"/>
  <c r="CF81" i="82" s="1"/>
  <c r="CF119" i="82" s="1"/>
  <c r="CP100" i="88"/>
  <c r="CY128" i="88"/>
  <c r="CU81" i="87" s="1"/>
  <c r="AA128" i="88"/>
  <c r="W81" i="87" s="1"/>
  <c r="CS128" i="88"/>
  <c r="CO81" i="87" s="1"/>
  <c r="CX128" i="88"/>
  <c r="CT81" i="87" s="1"/>
  <c r="O128" i="88"/>
  <c r="K81" i="87" s="1"/>
  <c r="BA128" i="88"/>
  <c r="AW81" i="87" s="1"/>
  <c r="CY100" i="88"/>
  <c r="BT128" i="88"/>
  <c r="BP81" i="87" s="1"/>
  <c r="CF128" i="88"/>
  <c r="CB81" i="87" s="1"/>
  <c r="BF128" i="88"/>
  <c r="BB81" i="87" s="1"/>
  <c r="CM84" i="82"/>
  <c r="K128" i="77"/>
  <c r="G81" i="82" s="1"/>
  <c r="G118" i="82" s="1"/>
  <c r="BB128" i="77"/>
  <c r="AX81" i="82" s="1"/>
  <c r="AX118" i="82" s="1"/>
  <c r="BY128" i="88"/>
  <c r="BU81" i="87" s="1"/>
  <c r="BH128" i="88"/>
  <c r="BD81" i="87" s="1"/>
  <c r="AN128" i="88"/>
  <c r="AJ81" i="87" s="1"/>
  <c r="BO128" i="88"/>
  <c r="AW128" i="88"/>
  <c r="AS81" i="87" s="1"/>
  <c r="CZ128" i="88"/>
  <c r="CV81" i="87" s="1"/>
  <c r="AP128" i="88"/>
  <c r="AL81" i="87" s="1"/>
  <c r="CU100" i="77"/>
  <c r="DA128" i="77"/>
  <c r="CA128" i="77"/>
  <c r="BW81" i="82" s="1"/>
  <c r="BW118" i="82" s="1"/>
  <c r="R128" i="88"/>
  <c r="N81" i="87" s="1"/>
  <c r="BM128" i="88"/>
  <c r="BI81" i="87" s="1"/>
  <c r="CZ100" i="88"/>
  <c r="AK128" i="88"/>
  <c r="AG81" i="87" s="1"/>
  <c r="BQ128" i="88"/>
  <c r="CM128" i="88"/>
  <c r="CI81" i="87" s="1"/>
  <c r="M128" i="77"/>
  <c r="I81" i="82" s="1"/>
  <c r="I118" i="82" s="1"/>
  <c r="CO128" i="77"/>
  <c r="CK81" i="82" s="1"/>
  <c r="CK152" i="82" s="1"/>
  <c r="CM128" i="77"/>
  <c r="CI81" i="82" s="1"/>
  <c r="CI119" i="82" s="1"/>
  <c r="CP128" i="88"/>
  <c r="CL81" i="87" s="1"/>
  <c r="AJ128" i="88"/>
  <c r="AF81" i="87" s="1"/>
  <c r="P128" i="88"/>
  <c r="L81" i="87" s="1"/>
  <c r="AS128" i="88"/>
  <c r="AO81" i="87" s="1"/>
  <c r="AV128" i="77"/>
  <c r="AR81" i="82" s="1"/>
  <c r="AR118" i="82" s="1"/>
  <c r="AD128" i="77"/>
  <c r="Z81" i="82" s="1"/>
  <c r="Z152" i="82" s="1"/>
  <c r="CB128" i="77"/>
  <c r="BX81" i="82" s="1"/>
  <c r="BX118" i="82" s="1"/>
  <c r="U128" i="88"/>
  <c r="Q81" i="87" s="1"/>
  <c r="CG128" i="88"/>
  <c r="BV128" i="88"/>
  <c r="BR81" i="87" s="1"/>
  <c r="Q128" i="88"/>
  <c r="M81" i="87" s="1"/>
  <c r="CZ100" i="77"/>
  <c r="CW100" i="88"/>
  <c r="CQ100" i="77"/>
  <c r="CX100" i="88"/>
  <c r="CW100" i="77"/>
  <c r="CS47" i="82" s="1"/>
  <c r="CM7" i="82"/>
  <c r="CM130" i="82"/>
  <c r="DC128" i="77"/>
  <c r="CY81" i="82" s="1"/>
  <c r="CY152" i="82" s="1"/>
  <c r="CW7" i="82"/>
  <c r="CW113" i="82"/>
  <c r="AE70" i="82"/>
  <c r="H171" i="82"/>
  <c r="O113" i="82"/>
  <c r="CP7" i="87"/>
  <c r="CP128" i="87"/>
  <c r="CP99" i="87"/>
  <c r="N80" i="87"/>
  <c r="AL147" i="87"/>
  <c r="CM133" i="82"/>
  <c r="CM83" i="82"/>
  <c r="CM96" i="82"/>
  <c r="CM94" i="82"/>
  <c r="CM129" i="82"/>
  <c r="CM97" i="82"/>
  <c r="AS70" i="82"/>
  <c r="AS7" i="82"/>
  <c r="CW80" i="82"/>
  <c r="BG80" i="82"/>
  <c r="CF80" i="82"/>
  <c r="CW129" i="82"/>
  <c r="CW132" i="82"/>
  <c r="CW128" i="82"/>
  <c r="CW154" i="82"/>
  <c r="CW121" i="82"/>
  <c r="CW95" i="82"/>
  <c r="AE7" i="82"/>
  <c r="AE171" i="82"/>
  <c r="CJ7" i="82"/>
  <c r="BX128" i="77"/>
  <c r="BT81" i="82" s="1"/>
  <c r="BT118" i="82" s="1"/>
  <c r="H113" i="82"/>
  <c r="O171" i="82"/>
  <c r="CQ128" i="77"/>
  <c r="CM81" i="82" s="1"/>
  <c r="CM153" i="82" s="1"/>
  <c r="CP113" i="87"/>
  <c r="CP147" i="87"/>
  <c r="CP121" i="87"/>
  <c r="CP98" i="87"/>
  <c r="CP131" i="87"/>
  <c r="CP95" i="87"/>
  <c r="CG7" i="87"/>
  <c r="K128" i="88"/>
  <c r="G81" i="87" s="1"/>
  <c r="CR7" i="87"/>
  <c r="CR147" i="87"/>
  <c r="CR120" i="87"/>
  <c r="CR130" i="87"/>
  <c r="CR99" i="87"/>
  <c r="CR96" i="87"/>
  <c r="D113" i="87"/>
  <c r="BN171" i="87"/>
  <c r="AK80" i="87"/>
  <c r="BG128" i="88"/>
  <c r="BC81" i="87" s="1"/>
  <c r="CC80" i="87"/>
  <c r="AL113" i="87"/>
  <c r="CM155" i="82"/>
  <c r="CM147" i="82"/>
  <c r="CM99" i="82"/>
  <c r="CM121" i="82"/>
  <c r="CW96" i="82"/>
  <c r="CW131" i="82"/>
  <c r="CW82" i="82"/>
  <c r="CW99" i="82"/>
  <c r="CP154" i="87"/>
  <c r="CP171" i="87"/>
  <c r="CP96" i="87"/>
  <c r="D171" i="87"/>
  <c r="R147" i="87"/>
  <c r="AL171" i="87"/>
  <c r="CM76" i="82"/>
  <c r="CM77" i="82" s="1"/>
  <c r="CM131" i="82"/>
  <c r="CM171" i="82"/>
  <c r="CM132" i="82"/>
  <c r="CM128" i="82"/>
  <c r="CW120" i="82"/>
  <c r="CW76" i="82"/>
  <c r="CW77" i="82" s="1"/>
  <c r="CW155" i="82"/>
  <c r="CW171" i="82"/>
  <c r="CW83" i="82"/>
  <c r="CJ113" i="82"/>
  <c r="W128" i="77"/>
  <c r="S81" i="82" s="1"/>
  <c r="S118" i="82" s="1"/>
  <c r="O70" i="82"/>
  <c r="CP83" i="87"/>
  <c r="CP70" i="87"/>
  <c r="CP94" i="87"/>
  <c r="CP97" i="87"/>
  <c r="CP82" i="87"/>
  <c r="CP84" i="87" s="1"/>
  <c r="CG147" i="87"/>
  <c r="CR70" i="87"/>
  <c r="CR83" i="87"/>
  <c r="CR113" i="87"/>
  <c r="CR97" i="87"/>
  <c r="CR94" i="87"/>
  <c r="D70" i="87"/>
  <c r="BN7" i="87"/>
  <c r="R113" i="87"/>
  <c r="AL70" i="87"/>
  <c r="CS84" i="87"/>
  <c r="AV203" i="87"/>
  <c r="AV44" i="87"/>
  <c r="AV192" i="87"/>
  <c r="AV40" i="87"/>
  <c r="AV34" i="87"/>
  <c r="AV13" i="87"/>
  <c r="CB192" i="87"/>
  <c r="CB44" i="87"/>
  <c r="CB203" i="87"/>
  <c r="CB34" i="87"/>
  <c r="CB13" i="87"/>
  <c r="CB40" i="87"/>
  <c r="CD203" i="87"/>
  <c r="CD34" i="87"/>
  <c r="CD13" i="87"/>
  <c r="CD192" i="87"/>
  <c r="CD44" i="87"/>
  <c r="CD40" i="87"/>
  <c r="CL203" i="87"/>
  <c r="CL135" i="87"/>
  <c r="CL34" i="87"/>
  <c r="CL40" i="87"/>
  <c r="CL101" i="87"/>
  <c r="CL13" i="87"/>
  <c r="CL44" i="87"/>
  <c r="CL192" i="87"/>
  <c r="CM192" i="87"/>
  <c r="CM44" i="87"/>
  <c r="CM40" i="87"/>
  <c r="CM13" i="87"/>
  <c r="CM101" i="87"/>
  <c r="CM203" i="87"/>
  <c r="CM34" i="87"/>
  <c r="CM135" i="87"/>
  <c r="AW40" i="87"/>
  <c r="AW34" i="87"/>
  <c r="AW192" i="87"/>
  <c r="AW203" i="87"/>
  <c r="AW13" i="87"/>
  <c r="AW44" i="87"/>
  <c r="BZ192" i="87"/>
  <c r="BZ203" i="87"/>
  <c r="BZ40" i="87"/>
  <c r="BZ13" i="87"/>
  <c r="BZ34" i="87"/>
  <c r="BZ44" i="87"/>
  <c r="BW13" i="87"/>
  <c r="BW192" i="87"/>
  <c r="BW34" i="87"/>
  <c r="BW44" i="87"/>
  <c r="BW40" i="87"/>
  <c r="BW203" i="87"/>
  <c r="CN47" i="87"/>
  <c r="CN48" i="87" s="1"/>
  <c r="BX192" i="87"/>
  <c r="BX203" i="87"/>
  <c r="BX34" i="87"/>
  <c r="BX13" i="87"/>
  <c r="BX40" i="87"/>
  <c r="BX44" i="87"/>
  <c r="CN85" i="87"/>
  <c r="CL84" i="87"/>
  <c r="CF203" i="87"/>
  <c r="CF40" i="87"/>
  <c r="CF13" i="87"/>
  <c r="CF192" i="87"/>
  <c r="CF44" i="87"/>
  <c r="CF34" i="87"/>
  <c r="CN49" i="87"/>
  <c r="CN203" i="87"/>
  <c r="CN192" i="87"/>
  <c r="CN40" i="87"/>
  <c r="CN13" i="87"/>
  <c r="CN101" i="87"/>
  <c r="CN44" i="87"/>
  <c r="CN34" i="87"/>
  <c r="CN135" i="87"/>
  <c r="AO203" i="87"/>
  <c r="AO34" i="87"/>
  <c r="AO44" i="87"/>
  <c r="AO13" i="87"/>
  <c r="AO192" i="87"/>
  <c r="AO40" i="87"/>
  <c r="CT84" i="87"/>
  <c r="CS192" i="87"/>
  <c r="CS40" i="87"/>
  <c r="CS44" i="87"/>
  <c r="CS34" i="87"/>
  <c r="CS135" i="87"/>
  <c r="CS101" i="87"/>
  <c r="CS13" i="87"/>
  <c r="CS203" i="87"/>
  <c r="CN118" i="87"/>
  <c r="CN152" i="87"/>
  <c r="BE192" i="87"/>
  <c r="BE44" i="87"/>
  <c r="BE13" i="87"/>
  <c r="BE203" i="87"/>
  <c r="BE40" i="87"/>
  <c r="BE34" i="87"/>
  <c r="BY40" i="87"/>
  <c r="BY34" i="87"/>
  <c r="BY203" i="87"/>
  <c r="BY192" i="87"/>
  <c r="BY44" i="87"/>
  <c r="BY13" i="87"/>
  <c r="AT13" i="87"/>
  <c r="AT40" i="87"/>
  <c r="AT34" i="87"/>
  <c r="AT44" i="87"/>
  <c r="AT203" i="87"/>
  <c r="AT192" i="87"/>
  <c r="BB203" i="87"/>
  <c r="BB34" i="87"/>
  <c r="BB192" i="87"/>
  <c r="BB13" i="87"/>
  <c r="BB40" i="87"/>
  <c r="BB44" i="87"/>
  <c r="CT101" i="87"/>
  <c r="CT192" i="87"/>
  <c r="CT203" i="87"/>
  <c r="CT34" i="87"/>
  <c r="CT40" i="87"/>
  <c r="CT135" i="87"/>
  <c r="CT44" i="87"/>
  <c r="CT13" i="87"/>
  <c r="CA40" i="87"/>
  <c r="CA44" i="87"/>
  <c r="CA13" i="87"/>
  <c r="CA203" i="87"/>
  <c r="CA192" i="87"/>
  <c r="CA34" i="87"/>
  <c r="CN84" i="87"/>
  <c r="CA40" i="82"/>
  <c r="CA34" i="82"/>
  <c r="CA192" i="82"/>
  <c r="CA13" i="82"/>
  <c r="CA44" i="82"/>
  <c r="CA203" i="82"/>
  <c r="CS84" i="82"/>
  <c r="AK34" i="82"/>
  <c r="AK203" i="82"/>
  <c r="AK13" i="82"/>
  <c r="AK44" i="82"/>
  <c r="AK40" i="82"/>
  <c r="AK192" i="82"/>
  <c r="AL40" i="82"/>
  <c r="AL203" i="82"/>
  <c r="AL34" i="82"/>
  <c r="AL13" i="82"/>
  <c r="AL44" i="82"/>
  <c r="AL192" i="82"/>
  <c r="AP40" i="82"/>
  <c r="AP203" i="82"/>
  <c r="AP192" i="82"/>
  <c r="AP34" i="82"/>
  <c r="AP13" i="82"/>
  <c r="AP44" i="82"/>
  <c r="CY101" i="82"/>
  <c r="CY135" i="82"/>
  <c r="AV44" i="82"/>
  <c r="AV34" i="82"/>
  <c r="AV13" i="82"/>
  <c r="AV203" i="82"/>
  <c r="AV40" i="82"/>
  <c r="AV192" i="82"/>
  <c r="BS192" i="82"/>
  <c r="BS40" i="82"/>
  <c r="BS203" i="82"/>
  <c r="BS44" i="82"/>
  <c r="BS34" i="82"/>
  <c r="BS13" i="82"/>
  <c r="BC34" i="82"/>
  <c r="BC192" i="82"/>
  <c r="BC203" i="82"/>
  <c r="BC44" i="82"/>
  <c r="BC13" i="82"/>
  <c r="BC40" i="82"/>
  <c r="BE40" i="82"/>
  <c r="BE13" i="82"/>
  <c r="BE192" i="82"/>
  <c r="BE44" i="82"/>
  <c r="BE203" i="82"/>
  <c r="BE34" i="82"/>
  <c r="BN13" i="82"/>
  <c r="BN203" i="82"/>
  <c r="BN44" i="82"/>
  <c r="BN192" i="82"/>
  <c r="BN40" i="82"/>
  <c r="BN34" i="82"/>
  <c r="BQ34" i="82"/>
  <c r="BQ40" i="82"/>
  <c r="BQ192" i="82"/>
  <c r="BQ44" i="82"/>
  <c r="BQ203" i="82"/>
  <c r="BQ13" i="82"/>
  <c r="BL192" i="82"/>
  <c r="BL34" i="82"/>
  <c r="BL203" i="82"/>
  <c r="BL40" i="82"/>
  <c r="BL44" i="82"/>
  <c r="BL13" i="82"/>
  <c r="AQ34" i="82"/>
  <c r="AQ203" i="82"/>
  <c r="AQ40" i="82"/>
  <c r="AQ192" i="82"/>
  <c r="AQ13" i="82"/>
  <c r="AQ44" i="82"/>
  <c r="AG203" i="82"/>
  <c r="AG192" i="82"/>
  <c r="AG44" i="82"/>
  <c r="AG34" i="82"/>
  <c r="AG13" i="82"/>
  <c r="AG40" i="82"/>
  <c r="CY40" i="82"/>
  <c r="CY192" i="82"/>
  <c r="CY44" i="82"/>
  <c r="CY203" i="82"/>
  <c r="CY34" i="82"/>
  <c r="CY13" i="82"/>
  <c r="CB40" i="82"/>
  <c r="CB192" i="82"/>
  <c r="CB44" i="82"/>
  <c r="CB34" i="82"/>
  <c r="CB203" i="82"/>
  <c r="CB13" i="82"/>
  <c r="CY84" i="82"/>
  <c r="BM13" i="82"/>
  <c r="BM40" i="82"/>
  <c r="BM192" i="82"/>
  <c r="BM203" i="82"/>
  <c r="BM34" i="82"/>
  <c r="BM44" i="82"/>
  <c r="AY192" i="82"/>
  <c r="AY203" i="82"/>
  <c r="AY34" i="82"/>
  <c r="AY44" i="82"/>
  <c r="AY40" i="82"/>
  <c r="AY13" i="82"/>
  <c r="AF192" i="82"/>
  <c r="AF13" i="82"/>
  <c r="AF44" i="82"/>
  <c r="AF203" i="82"/>
  <c r="AF40" i="82"/>
  <c r="AF34" i="82"/>
  <c r="CF34" i="82"/>
  <c r="CF192" i="82"/>
  <c r="CF203" i="82"/>
  <c r="CF13" i="82"/>
  <c r="CF40" i="82"/>
  <c r="CF44" i="82"/>
  <c r="BB203" i="82"/>
  <c r="BB40" i="82"/>
  <c r="BB44" i="82"/>
  <c r="BB13" i="82"/>
  <c r="BB192" i="82"/>
  <c r="BB34" i="82"/>
  <c r="BD34" i="82"/>
  <c r="BD203" i="82"/>
  <c r="BD192" i="82"/>
  <c r="BD13" i="82"/>
  <c r="BD40" i="82"/>
  <c r="BD44" i="82"/>
  <c r="BT203" i="82"/>
  <c r="BT44" i="82"/>
  <c r="BT13" i="82"/>
  <c r="BT192" i="82"/>
  <c r="BT34" i="82"/>
  <c r="BT40" i="82"/>
  <c r="AR40" i="82"/>
  <c r="AR34" i="82"/>
  <c r="AR13" i="82"/>
  <c r="AR192" i="82"/>
  <c r="AR44" i="82"/>
  <c r="AR203" i="82"/>
  <c r="BW44" i="82"/>
  <c r="BW13" i="82"/>
  <c r="BW203" i="82"/>
  <c r="BW34" i="82"/>
  <c r="BW192" i="82"/>
  <c r="BW40" i="82"/>
  <c r="CV47" i="87" l="1"/>
  <c r="CV48" i="87" s="1"/>
  <c r="CZ5" i="88"/>
  <c r="CP5" i="88"/>
  <c r="CT5" i="88"/>
  <c r="CY47" i="87"/>
  <c r="CY48" i="87" s="1"/>
  <c r="DC5" i="88"/>
  <c r="CW47" i="87"/>
  <c r="CW48" i="87" s="1"/>
  <c r="DA5" i="88"/>
  <c r="CK47" i="87"/>
  <c r="CK48" i="87" s="1"/>
  <c r="CO5" i="88"/>
  <c r="CT47" i="87"/>
  <c r="CT48" i="87" s="1"/>
  <c r="CX5" i="88"/>
  <c r="CR47" i="87"/>
  <c r="CR48" i="87" s="1"/>
  <c r="CV5" i="88"/>
  <c r="CS47" i="87"/>
  <c r="CS48" i="87" s="1"/>
  <c r="CW5" i="88"/>
  <c r="CS5" i="88"/>
  <c r="CM47" i="87"/>
  <c r="CM48" i="87" s="1"/>
  <c r="CQ5" i="88"/>
  <c r="CX47" i="87"/>
  <c r="CX48" i="87" s="1"/>
  <c r="DB5" i="88"/>
  <c r="CU47" i="87"/>
  <c r="CU48" i="87" s="1"/>
  <c r="CY5" i="88"/>
  <c r="L23" i="80"/>
  <c r="L22" i="80"/>
  <c r="Q28" i="87"/>
  <c r="M28" i="84"/>
  <c r="CG216" i="87"/>
  <c r="CG227" i="87"/>
  <c r="CP227" i="87"/>
  <c r="CP216" i="87"/>
  <c r="AZ203" i="87"/>
  <c r="AZ227" i="87"/>
  <c r="AZ216" i="87"/>
  <c r="BC227" i="87"/>
  <c r="BC216" i="87"/>
  <c r="CK192" i="87"/>
  <c r="CK216" i="87"/>
  <c r="CK227" i="87"/>
  <c r="CH44" i="87"/>
  <c r="CH216" i="87"/>
  <c r="CH227" i="87"/>
  <c r="AR192" i="87"/>
  <c r="AR216" i="87"/>
  <c r="AR227" i="87"/>
  <c r="BG34" i="87"/>
  <c r="BG227" i="87"/>
  <c r="BG216" i="87"/>
  <c r="BU192" i="87"/>
  <c r="BU216" i="87"/>
  <c r="BU227" i="87"/>
  <c r="AP227" i="87"/>
  <c r="AP216" i="87"/>
  <c r="CV40" i="87"/>
  <c r="CV216" i="87"/>
  <c r="CV227" i="87"/>
  <c r="BR40" i="87"/>
  <c r="BR216" i="87"/>
  <c r="BR227" i="87"/>
  <c r="CC34" i="87"/>
  <c r="CC216" i="87"/>
  <c r="CC227" i="87"/>
  <c r="AL34" i="87"/>
  <c r="AL227" i="87"/>
  <c r="AL216" i="87"/>
  <c r="AJ203" i="87"/>
  <c r="AJ227" i="87"/>
  <c r="AJ216" i="87"/>
  <c r="CW192" i="87"/>
  <c r="CW216" i="87"/>
  <c r="CW227" i="87"/>
  <c r="E216" i="87"/>
  <c r="E223" i="87"/>
  <c r="E227" i="87"/>
  <c r="E212" i="87"/>
  <c r="AN13" i="87"/>
  <c r="AN227" i="87"/>
  <c r="AN216" i="87"/>
  <c r="BN40" i="87"/>
  <c r="BN227" i="87"/>
  <c r="BN216" i="87"/>
  <c r="CR227" i="87"/>
  <c r="CR216" i="87"/>
  <c r="BF203" i="87"/>
  <c r="BF216" i="87"/>
  <c r="BF227" i="87"/>
  <c r="BD34" i="87"/>
  <c r="BD216" i="87"/>
  <c r="BD227" i="87"/>
  <c r="D30" i="87"/>
  <c r="D212" i="87"/>
  <c r="D216" i="87"/>
  <c r="D223" i="87"/>
  <c r="D227" i="87"/>
  <c r="AH34" i="87"/>
  <c r="AH227" i="87"/>
  <c r="AH216" i="87"/>
  <c r="AC216" i="87"/>
  <c r="AC227" i="87"/>
  <c r="BP44" i="87"/>
  <c r="BP227" i="87"/>
  <c r="BP216" i="87"/>
  <c r="CQ192" i="87"/>
  <c r="CQ216" i="87"/>
  <c r="CQ227" i="87"/>
  <c r="BS13" i="87"/>
  <c r="BS216" i="87"/>
  <c r="BS227" i="87"/>
  <c r="BJ203" i="87"/>
  <c r="BJ227" i="87"/>
  <c r="BJ216" i="87"/>
  <c r="BV192" i="87"/>
  <c r="BV227" i="87"/>
  <c r="BV216" i="87"/>
  <c r="AU192" i="87"/>
  <c r="AU227" i="87"/>
  <c r="AU216" i="87"/>
  <c r="AY203" i="87"/>
  <c r="AY227" i="87"/>
  <c r="AY216" i="87"/>
  <c r="AG40" i="87"/>
  <c r="AG216" i="87"/>
  <c r="AG227" i="87"/>
  <c r="AS44" i="87"/>
  <c r="AS216" i="87"/>
  <c r="AS227" i="87"/>
  <c r="CU227" i="87"/>
  <c r="CU216" i="87"/>
  <c r="CE13" i="87"/>
  <c r="CE227" i="87"/>
  <c r="CE216" i="87"/>
  <c r="BK192" i="87"/>
  <c r="BK227" i="87"/>
  <c r="BK216" i="87"/>
  <c r="AF13" i="87"/>
  <c r="AF227" i="87"/>
  <c r="AF216" i="87"/>
  <c r="BQ34" i="87"/>
  <c r="BQ227" i="87"/>
  <c r="BQ216" i="87"/>
  <c r="AX34" i="87"/>
  <c r="AX216" i="87"/>
  <c r="AX227" i="87"/>
  <c r="CY227" i="87"/>
  <c r="CY216" i="87"/>
  <c r="AE203" i="87"/>
  <c r="AE227" i="87"/>
  <c r="AE216" i="87"/>
  <c r="AI34" i="87"/>
  <c r="AI227" i="87"/>
  <c r="AI216" i="87"/>
  <c r="BA13" i="87"/>
  <c r="BA216" i="87"/>
  <c r="BA227" i="87"/>
  <c r="CO13" i="87"/>
  <c r="CO227" i="87"/>
  <c r="CO216" i="87"/>
  <c r="AQ192" i="87"/>
  <c r="AQ216" i="87"/>
  <c r="AQ227" i="87"/>
  <c r="AM34" i="87"/>
  <c r="AM227" i="87"/>
  <c r="AM216" i="87"/>
  <c r="AK216" i="87"/>
  <c r="AK227" i="87"/>
  <c r="CJ203" i="87"/>
  <c r="CJ227" i="87"/>
  <c r="CJ216" i="87"/>
  <c r="BI40" i="87"/>
  <c r="BI216" i="87"/>
  <c r="BI227" i="87"/>
  <c r="CI34" i="87"/>
  <c r="CI227" i="87"/>
  <c r="CI216" i="87"/>
  <c r="BH227" i="87"/>
  <c r="BH216" i="87"/>
  <c r="BL203" i="87"/>
  <c r="BL227" i="87"/>
  <c r="BL216" i="87"/>
  <c r="BM44" i="87"/>
  <c r="BM216" i="87"/>
  <c r="BM227" i="87"/>
  <c r="AD13" i="87"/>
  <c r="AD216" i="87"/>
  <c r="AD227" i="87"/>
  <c r="BO13" i="87"/>
  <c r="BO227" i="87"/>
  <c r="BO216" i="87"/>
  <c r="BT40" i="87"/>
  <c r="BT227" i="87"/>
  <c r="BT216" i="87"/>
  <c r="CX192" i="87"/>
  <c r="CX227" i="87"/>
  <c r="CX216" i="87"/>
  <c r="AH34" i="82"/>
  <c r="AH216" i="82"/>
  <c r="AH227" i="82"/>
  <c r="CC192" i="82"/>
  <c r="CC216" i="82"/>
  <c r="CC227" i="82"/>
  <c r="CX40" i="82"/>
  <c r="CX227" i="82"/>
  <c r="CX216" i="82"/>
  <c r="AI40" i="82"/>
  <c r="AI216" i="82"/>
  <c r="AI227" i="82"/>
  <c r="CD40" i="82"/>
  <c r="CD216" i="82"/>
  <c r="CD227" i="82"/>
  <c r="BY44" i="82"/>
  <c r="BY216" i="82"/>
  <c r="BY227" i="82"/>
  <c r="BU34" i="82"/>
  <c r="BU216" i="82"/>
  <c r="BU227" i="82"/>
  <c r="CR216" i="82"/>
  <c r="CR227" i="82"/>
  <c r="BX13" i="82"/>
  <c r="BX227" i="82"/>
  <c r="BX216" i="82"/>
  <c r="AW203" i="82"/>
  <c r="AW216" i="82"/>
  <c r="AW227" i="82"/>
  <c r="AX203" i="82"/>
  <c r="AX227" i="82"/>
  <c r="AX216" i="82"/>
  <c r="CH40" i="82"/>
  <c r="CH227" i="82"/>
  <c r="CH216" i="82"/>
  <c r="BK192" i="82"/>
  <c r="BK227" i="82"/>
  <c r="BK216" i="82"/>
  <c r="BP40" i="82"/>
  <c r="BP227" i="82"/>
  <c r="BP216" i="82"/>
  <c r="AU34" i="82"/>
  <c r="AU227" i="82"/>
  <c r="AU216" i="82"/>
  <c r="CJ40" i="82"/>
  <c r="CJ216" i="82"/>
  <c r="CJ227" i="82"/>
  <c r="AS192" i="82"/>
  <c r="AS227" i="82"/>
  <c r="AS216" i="82"/>
  <c r="CM216" i="82"/>
  <c r="CM227" i="82"/>
  <c r="BG203" i="82"/>
  <c r="BG216" i="82"/>
  <c r="BG227" i="82"/>
  <c r="BA13" i="82"/>
  <c r="BA216" i="82"/>
  <c r="BA227" i="82"/>
  <c r="BF34" i="82"/>
  <c r="BF227" i="82"/>
  <c r="BF216" i="82"/>
  <c r="CE192" i="82"/>
  <c r="CE227" i="82"/>
  <c r="CE216" i="82"/>
  <c r="CT40" i="82"/>
  <c r="CT216" i="82"/>
  <c r="CT227" i="82"/>
  <c r="AM34" i="82"/>
  <c r="AM227" i="82"/>
  <c r="AM216" i="82"/>
  <c r="CO34" i="82"/>
  <c r="CO216" i="82"/>
  <c r="CO227" i="82"/>
  <c r="AO34" i="82"/>
  <c r="AO216" i="82"/>
  <c r="AO227" i="82"/>
  <c r="BI13" i="82"/>
  <c r="BI216" i="82"/>
  <c r="BI227" i="82"/>
  <c r="CP34" i="82"/>
  <c r="CP227" i="82"/>
  <c r="CP216" i="82"/>
  <c r="BZ34" i="82"/>
  <c r="BZ227" i="82"/>
  <c r="BZ216" i="82"/>
  <c r="CG34" i="82"/>
  <c r="CG227" i="82"/>
  <c r="CG216" i="82"/>
  <c r="AD203" i="82"/>
  <c r="AD227" i="82"/>
  <c r="AD216" i="82"/>
  <c r="BH34" i="82"/>
  <c r="BH216" i="82"/>
  <c r="BH227" i="82"/>
  <c r="AE40" i="82"/>
  <c r="AE227" i="82"/>
  <c r="AE216" i="82"/>
  <c r="BO34" i="82"/>
  <c r="BO227" i="82"/>
  <c r="BO216" i="82"/>
  <c r="E216" i="82"/>
  <c r="E227" i="82"/>
  <c r="AC40" i="82"/>
  <c r="AC216" i="82"/>
  <c r="AC227" i="82"/>
  <c r="CK34" i="82"/>
  <c r="CK227" i="82"/>
  <c r="CK216" i="82"/>
  <c r="CL13" i="82"/>
  <c r="CL227" i="82"/>
  <c r="CL216" i="82"/>
  <c r="CS13" i="82"/>
  <c r="CS216" i="82"/>
  <c r="CS227" i="82"/>
  <c r="D227" i="82"/>
  <c r="D212" i="82"/>
  <c r="D223" i="82"/>
  <c r="AJ13" i="82"/>
  <c r="AJ227" i="82"/>
  <c r="AJ216" i="82"/>
  <c r="CW44" i="82"/>
  <c r="CW216" i="82"/>
  <c r="CW227" i="82"/>
  <c r="CI203" i="82"/>
  <c r="CI227" i="82"/>
  <c r="CI216" i="82"/>
  <c r="BJ192" i="82"/>
  <c r="BJ227" i="82"/>
  <c r="BJ216" i="82"/>
  <c r="CN34" i="82"/>
  <c r="CN227" i="82"/>
  <c r="CN216" i="82"/>
  <c r="CV40" i="82"/>
  <c r="CV216" i="82"/>
  <c r="CV227" i="82"/>
  <c r="BR203" i="82"/>
  <c r="BR227" i="82"/>
  <c r="BR216" i="82"/>
  <c r="AZ192" i="82"/>
  <c r="AZ216" i="82"/>
  <c r="AZ227" i="82"/>
  <c r="CU34" i="82"/>
  <c r="CU227" i="82"/>
  <c r="CU216" i="82"/>
  <c r="AT40" i="82"/>
  <c r="AT227" i="82"/>
  <c r="AT216" i="82"/>
  <c r="CQ34" i="82"/>
  <c r="CQ227" i="82"/>
  <c r="CQ216" i="82"/>
  <c r="AN34" i="82"/>
  <c r="AN227" i="82"/>
  <c r="AN216" i="82"/>
  <c r="BV13" i="82"/>
  <c r="BV227" i="82"/>
  <c r="BV216" i="82"/>
  <c r="K22" i="83"/>
  <c r="K23" i="83"/>
  <c r="M15" i="83"/>
  <c r="L21" i="83"/>
  <c r="L27" i="83" s="1"/>
  <c r="L28" i="83" s="1"/>
  <c r="D34" i="82"/>
  <c r="D30" i="82"/>
  <c r="N15" i="82"/>
  <c r="M21" i="82"/>
  <c r="M27" i="82" s="1"/>
  <c r="M28" i="82" s="1"/>
  <c r="L23" i="82"/>
  <c r="L22" i="82"/>
  <c r="E203" i="87"/>
  <c r="E30" i="87"/>
  <c r="S15" i="87"/>
  <c r="R21" i="87"/>
  <c r="R27" i="87" s="1"/>
  <c r="CY34" i="87"/>
  <c r="CY30" i="87"/>
  <c r="Q22" i="87"/>
  <c r="Q23" i="87"/>
  <c r="K23" i="81"/>
  <c r="K22" i="81"/>
  <c r="M15" i="81"/>
  <c r="L21" i="81"/>
  <c r="L27" i="81" s="1"/>
  <c r="L28" i="81" s="1"/>
  <c r="AU192" i="82"/>
  <c r="L28" i="80"/>
  <c r="BD118" i="82"/>
  <c r="BD152" i="82"/>
  <c r="CP85" i="82"/>
  <c r="O15" i="80"/>
  <c r="N21" i="80"/>
  <c r="N27" i="80" s="1"/>
  <c r="M22" i="80"/>
  <c r="M23" i="80"/>
  <c r="O15" i="84"/>
  <c r="N21" i="84"/>
  <c r="N27" i="84" s="1"/>
  <c r="M23" i="84"/>
  <c r="M22" i="84"/>
  <c r="AU13" i="82"/>
  <c r="AU40" i="82"/>
  <c r="AU203" i="82"/>
  <c r="CX40" i="87"/>
  <c r="AU44" i="82"/>
  <c r="BD119" i="82"/>
  <c r="BH192" i="82"/>
  <c r="CE40" i="87"/>
  <c r="CE203" i="87"/>
  <c r="CX34" i="87"/>
  <c r="CE44" i="87"/>
  <c r="CE34" i="87"/>
  <c r="AN203" i="87"/>
  <c r="CX13" i="87"/>
  <c r="CE192" i="87"/>
  <c r="CX203" i="87"/>
  <c r="BH13" i="82"/>
  <c r="BH40" i="82"/>
  <c r="BH44" i="82"/>
  <c r="J119" i="82"/>
  <c r="AN192" i="87"/>
  <c r="E40" i="87"/>
  <c r="CX44" i="87"/>
  <c r="BH203" i="82"/>
  <c r="AN119" i="82"/>
  <c r="CX135" i="87"/>
  <c r="BT192" i="87"/>
  <c r="BT13" i="87"/>
  <c r="AD40" i="82"/>
  <c r="AD13" i="82"/>
  <c r="AD192" i="82"/>
  <c r="AD44" i="82"/>
  <c r="AD34" i="82"/>
  <c r="AU119" i="87"/>
  <c r="AU153" i="87"/>
  <c r="BT203" i="87"/>
  <c r="AN44" i="87"/>
  <c r="AN34" i="87"/>
  <c r="BT44" i="87"/>
  <c r="BT34" i="87"/>
  <c r="E13" i="87"/>
  <c r="AN40" i="87"/>
  <c r="E44" i="87"/>
  <c r="E192" i="87"/>
  <c r="CG203" i="82"/>
  <c r="CG44" i="82"/>
  <c r="CW13" i="87"/>
  <c r="CW44" i="87"/>
  <c r="BV203" i="82"/>
  <c r="AU203" i="87"/>
  <c r="CW40" i="87"/>
  <c r="BV44" i="82"/>
  <c r="CW203" i="87"/>
  <c r="CG192" i="82"/>
  <c r="BV34" i="82"/>
  <c r="CG13" i="82"/>
  <c r="BZ192" i="82"/>
  <c r="BV40" i="82"/>
  <c r="P118" i="82"/>
  <c r="E34" i="87"/>
  <c r="CW135" i="87"/>
  <c r="CG40" i="82"/>
  <c r="AU44" i="87"/>
  <c r="BZ203" i="82"/>
  <c r="J152" i="82"/>
  <c r="BV192" i="82"/>
  <c r="BH118" i="82"/>
  <c r="CX118" i="87"/>
  <c r="CX122" i="87" s="1"/>
  <c r="AN118" i="87"/>
  <c r="CW101" i="87"/>
  <c r="BR13" i="87"/>
  <c r="BR44" i="87"/>
  <c r="BR34" i="87"/>
  <c r="CW34" i="87"/>
  <c r="CX101" i="87"/>
  <c r="BR192" i="87"/>
  <c r="BR203" i="87"/>
  <c r="AU34" i="87"/>
  <c r="BZ44" i="82"/>
  <c r="BZ13" i="82"/>
  <c r="AN118" i="82"/>
  <c r="AU152" i="87"/>
  <c r="AU40" i="87"/>
  <c r="AU13" i="87"/>
  <c r="BZ40" i="82"/>
  <c r="BT152" i="87"/>
  <c r="BV118" i="82"/>
  <c r="AK152" i="82"/>
  <c r="AB118" i="87"/>
  <c r="S152" i="87"/>
  <c r="CG118" i="82"/>
  <c r="S118" i="87"/>
  <c r="CG152" i="82"/>
  <c r="P152" i="82"/>
  <c r="BT118" i="87"/>
  <c r="AN152" i="87"/>
  <c r="AJ13" i="87"/>
  <c r="BY152" i="82"/>
  <c r="AU152" i="82"/>
  <c r="E152" i="87"/>
  <c r="BH152" i="82"/>
  <c r="AN152" i="82"/>
  <c r="AB152" i="87"/>
  <c r="CX152" i="87"/>
  <c r="CP118" i="82"/>
  <c r="J118" i="82"/>
  <c r="BV152" i="82"/>
  <c r="AJ192" i="87"/>
  <c r="AM192" i="87"/>
  <c r="AD152" i="82"/>
  <c r="AU118" i="82"/>
  <c r="T118" i="82"/>
  <c r="E118" i="87"/>
  <c r="AJ40" i="87"/>
  <c r="AN13" i="82"/>
  <c r="BY118" i="82"/>
  <c r="CQ13" i="82"/>
  <c r="AJ34" i="87"/>
  <c r="BX152" i="87"/>
  <c r="H118" i="82"/>
  <c r="AN40" i="82"/>
  <c r="BY34" i="82"/>
  <c r="AD118" i="82"/>
  <c r="BB118" i="82"/>
  <c r="T152" i="82"/>
  <c r="O152" i="87"/>
  <c r="AM13" i="87"/>
  <c r="AJ44" i="87"/>
  <c r="AP152" i="82"/>
  <c r="AY118" i="82"/>
  <c r="AY152" i="82"/>
  <c r="AM118" i="87"/>
  <c r="AV118" i="82"/>
  <c r="AN192" i="82"/>
  <c r="O118" i="87"/>
  <c r="AM44" i="87"/>
  <c r="BX118" i="87"/>
  <c r="H152" i="82"/>
  <c r="BB152" i="82"/>
  <c r="AV152" i="82"/>
  <c r="AN44" i="82"/>
  <c r="AM152" i="87"/>
  <c r="AN203" i="82"/>
  <c r="CP48" i="82"/>
  <c r="CP152" i="82"/>
  <c r="CP156" i="82" s="1"/>
  <c r="CE81" i="87"/>
  <c r="AV153" i="82"/>
  <c r="H119" i="82"/>
  <c r="O153" i="87"/>
  <c r="CP84" i="82"/>
  <c r="BB119" i="82"/>
  <c r="AM153" i="87"/>
  <c r="BT153" i="87"/>
  <c r="AI153" i="82"/>
  <c r="AY119" i="82"/>
  <c r="T119" i="82"/>
  <c r="AB119" i="87"/>
  <c r="AD119" i="82"/>
  <c r="AU153" i="82"/>
  <c r="BV119" i="82"/>
  <c r="BY153" i="82"/>
  <c r="E119" i="87"/>
  <c r="CV135" i="87"/>
  <c r="BQ119" i="82"/>
  <c r="CV44" i="87"/>
  <c r="CV13" i="87"/>
  <c r="CV101" i="87"/>
  <c r="AP119" i="82"/>
  <c r="AK153" i="82"/>
  <c r="CP119" i="82"/>
  <c r="BI40" i="82"/>
  <c r="BU13" i="82"/>
  <c r="CG119" i="82"/>
  <c r="CV203" i="87"/>
  <c r="M119" i="82"/>
  <c r="AK119" i="82"/>
  <c r="BI192" i="82"/>
  <c r="CV192" i="87"/>
  <c r="CV34" i="87"/>
  <c r="CX49" i="87"/>
  <c r="CQ85" i="87"/>
  <c r="CQ87" i="87" s="1"/>
  <c r="CX153" i="87"/>
  <c r="P119" i="82"/>
  <c r="CP192" i="82"/>
  <c r="CQ135" i="82"/>
  <c r="BU192" i="82"/>
  <c r="CP40" i="82"/>
  <c r="BH119" i="82"/>
  <c r="S153" i="82"/>
  <c r="BU203" i="82"/>
  <c r="BU40" i="82"/>
  <c r="CM119" i="82"/>
  <c r="CT5" i="77"/>
  <c r="S153" i="87"/>
  <c r="BU44" i="82"/>
  <c r="CP44" i="82"/>
  <c r="Y119" i="82"/>
  <c r="BZ153" i="82"/>
  <c r="BI34" i="82"/>
  <c r="CJ119" i="82"/>
  <c r="AX119" i="82"/>
  <c r="CQ40" i="82"/>
  <c r="CQ101" i="82"/>
  <c r="CP101" i="82"/>
  <c r="BY203" i="82"/>
  <c r="BY40" i="82"/>
  <c r="CL153" i="82"/>
  <c r="CP13" i="82"/>
  <c r="CP203" i="82"/>
  <c r="AS119" i="82"/>
  <c r="CP49" i="82"/>
  <c r="F153" i="82"/>
  <c r="CQ203" i="82"/>
  <c r="CQ44" i="82"/>
  <c r="CB119" i="82"/>
  <c r="BX153" i="87"/>
  <c r="CP135" i="82"/>
  <c r="BY192" i="82"/>
  <c r="CK153" i="82"/>
  <c r="BX119" i="87"/>
  <c r="BY13" i="82"/>
  <c r="CQ192" i="82"/>
  <c r="AN153" i="87"/>
  <c r="AP118" i="82"/>
  <c r="BI203" i="82"/>
  <c r="BI44" i="82"/>
  <c r="CX85" i="87"/>
  <c r="CX87" i="87" s="1"/>
  <c r="CD119" i="82"/>
  <c r="AT119" i="82"/>
  <c r="AM203" i="87"/>
  <c r="AM40" i="87"/>
  <c r="G153" i="82"/>
  <c r="BQ153" i="82"/>
  <c r="AG153" i="82"/>
  <c r="CU153" i="82"/>
  <c r="CU156" i="82" s="1"/>
  <c r="BK119" i="82"/>
  <c r="CX119" i="82"/>
  <c r="CN119" i="82"/>
  <c r="CN122" i="82" s="1"/>
  <c r="CU119" i="82"/>
  <c r="AT153" i="82"/>
  <c r="CH119" i="82"/>
  <c r="G119" i="82"/>
  <c r="BT153" i="82"/>
  <c r="AI119" i="82"/>
  <c r="BK153" i="82"/>
  <c r="BF153" i="82"/>
  <c r="Z153" i="82"/>
  <c r="CA119" i="82"/>
  <c r="AQ153" i="82"/>
  <c r="CO119" i="82"/>
  <c r="CO122" i="82" s="1"/>
  <c r="BM153" i="82"/>
  <c r="BO153" i="82"/>
  <c r="CR119" i="82"/>
  <c r="CQ119" i="82"/>
  <c r="CQ122" i="82" s="1"/>
  <c r="CC153" i="82"/>
  <c r="BO119" i="82"/>
  <c r="AA153" i="82"/>
  <c r="R119" i="82"/>
  <c r="CO153" i="82"/>
  <c r="CV153" i="82"/>
  <c r="CH153" i="82"/>
  <c r="W119" i="82"/>
  <c r="V119" i="82"/>
  <c r="CD153" i="82"/>
  <c r="AQ119" i="82"/>
  <c r="BE153" i="82"/>
  <c r="CR153" i="82"/>
  <c r="CR156" i="82" s="1"/>
  <c r="CV119" i="82"/>
  <c r="CV122" i="82" s="1"/>
  <c r="AH153" i="82"/>
  <c r="CJ153" i="82"/>
  <c r="CN153" i="82"/>
  <c r="CQ153" i="82"/>
  <c r="W153" i="82"/>
  <c r="AL153" i="82"/>
  <c r="BT119" i="82"/>
  <c r="S119" i="82"/>
  <c r="BL119" i="82"/>
  <c r="CT153" i="82"/>
  <c r="M153" i="82"/>
  <c r="CI153" i="82"/>
  <c r="BX119" i="82"/>
  <c r="Z119" i="82"/>
  <c r="AF119" i="82"/>
  <c r="BR119" i="82"/>
  <c r="BR153" i="82"/>
  <c r="CK119" i="82"/>
  <c r="V153" i="82"/>
  <c r="BA153" i="82"/>
  <c r="BS153" i="82"/>
  <c r="CF153" i="82"/>
  <c r="CS153" i="82"/>
  <c r="BU119" i="82"/>
  <c r="AC119" i="82"/>
  <c r="AZ119" i="82"/>
  <c r="BG153" i="82"/>
  <c r="AO119" i="82"/>
  <c r="AJ44" i="82"/>
  <c r="AL119" i="82"/>
  <c r="CC119" i="82"/>
  <c r="CY153" i="82"/>
  <c r="CY156" i="82" s="1"/>
  <c r="F119" i="82"/>
  <c r="BJ119" i="82"/>
  <c r="BX153" i="82"/>
  <c r="BS119" i="82"/>
  <c r="CS119" i="82"/>
  <c r="CS122" i="82" s="1"/>
  <c r="BU153" i="82"/>
  <c r="AA119" i="82"/>
  <c r="BE119" i="82"/>
  <c r="AZ153" i="82"/>
  <c r="AO153" i="82"/>
  <c r="AH119" i="82"/>
  <c r="AE153" i="82"/>
  <c r="BL153" i="82"/>
  <c r="BM119" i="82"/>
  <c r="AX153" i="82"/>
  <c r="CY119" i="82"/>
  <c r="AB153" i="82"/>
  <c r="BS40" i="87"/>
  <c r="AJ34" i="82"/>
  <c r="AI13" i="82"/>
  <c r="BO34" i="87"/>
  <c r="AI203" i="82"/>
  <c r="CO152" i="82"/>
  <c r="BO44" i="87"/>
  <c r="CD13" i="82"/>
  <c r="AO40" i="82"/>
  <c r="AI44" i="82"/>
  <c r="CD192" i="82"/>
  <c r="BO203" i="87"/>
  <c r="BO40" i="87"/>
  <c r="AC13" i="82"/>
  <c r="BU118" i="82"/>
  <c r="AI192" i="82"/>
  <c r="AI34" i="82"/>
  <c r="CD203" i="82"/>
  <c r="CD44" i="82"/>
  <c r="BO192" i="87"/>
  <c r="AT118" i="82"/>
  <c r="AL152" i="82"/>
  <c r="CD34" i="82"/>
  <c r="BU40" i="87"/>
  <c r="BJ192" i="87"/>
  <c r="AA152" i="82"/>
  <c r="BA203" i="82"/>
  <c r="AS34" i="87"/>
  <c r="AE13" i="87"/>
  <c r="BG152" i="82"/>
  <c r="CL84" i="82"/>
  <c r="CO44" i="87"/>
  <c r="CO40" i="87"/>
  <c r="AS13" i="87"/>
  <c r="AE34" i="87"/>
  <c r="D44" i="82"/>
  <c r="AJ40" i="82"/>
  <c r="AJ192" i="82"/>
  <c r="AT13" i="82"/>
  <c r="CK192" i="82"/>
  <c r="BA203" i="87"/>
  <c r="CO44" i="82"/>
  <c r="BG44" i="87"/>
  <c r="CO203" i="82"/>
  <c r="AT34" i="82"/>
  <c r="CK13" i="82"/>
  <c r="BV203" i="87"/>
  <c r="BA44" i="87"/>
  <c r="AT44" i="82"/>
  <c r="AT192" i="82"/>
  <c r="AJ203" i="82"/>
  <c r="AD203" i="87"/>
  <c r="BG203" i="87"/>
  <c r="BV40" i="87"/>
  <c r="BG192" i="87"/>
  <c r="AT203" i="82"/>
  <c r="V152" i="82"/>
  <c r="CK203" i="82"/>
  <c r="AD192" i="87"/>
  <c r="BG13" i="87"/>
  <c r="BV34" i="87"/>
  <c r="D203" i="82"/>
  <c r="CW13" i="82"/>
  <c r="AW152" i="82"/>
  <c r="CS40" i="82"/>
  <c r="CX5" i="77"/>
  <c r="AQ40" i="87"/>
  <c r="AR203" i="87"/>
  <c r="BQ192" i="87"/>
  <c r="Q152" i="82"/>
  <c r="BS34" i="87"/>
  <c r="D188" i="82"/>
  <c r="CV192" i="82"/>
  <c r="BE118" i="82"/>
  <c r="CH13" i="87"/>
  <c r="AC118" i="87"/>
  <c r="BU13" i="87"/>
  <c r="BJ44" i="87"/>
  <c r="CO40" i="82"/>
  <c r="CO13" i="82"/>
  <c r="BK34" i="82"/>
  <c r="CH192" i="82"/>
  <c r="BQ118" i="82"/>
  <c r="AR152" i="82"/>
  <c r="CK44" i="82"/>
  <c r="AI118" i="82"/>
  <c r="CU118" i="82"/>
  <c r="AD44" i="87"/>
  <c r="BG40" i="87"/>
  <c r="BU203" i="87"/>
  <c r="BU44" i="87"/>
  <c r="BV13" i="87"/>
  <c r="BV44" i="87"/>
  <c r="BJ34" i="87"/>
  <c r="BJ40" i="87"/>
  <c r="BA34" i="87"/>
  <c r="CY49" i="82"/>
  <c r="CH203" i="82"/>
  <c r="AO192" i="82"/>
  <c r="BU34" i="87"/>
  <c r="BJ13" i="87"/>
  <c r="CV85" i="82"/>
  <c r="CV87" i="82" s="1"/>
  <c r="CO192" i="82"/>
  <c r="BK203" i="82"/>
  <c r="CN152" i="82"/>
  <c r="CR118" i="82"/>
  <c r="CK40" i="82"/>
  <c r="AD40" i="87"/>
  <c r="CN156" i="87"/>
  <c r="BA192" i="87"/>
  <c r="CR85" i="82"/>
  <c r="CR87" i="82" s="1"/>
  <c r="CB118" i="82"/>
  <c r="D199" i="82"/>
  <c r="D40" i="82"/>
  <c r="O118" i="82"/>
  <c r="BS44" i="87"/>
  <c r="AR44" i="87"/>
  <c r="CH34" i="87"/>
  <c r="D192" i="82"/>
  <c r="E152" i="82"/>
  <c r="BP34" i="82"/>
  <c r="AM152" i="82"/>
  <c r="AG152" i="82"/>
  <c r="CU13" i="87"/>
  <c r="BS203" i="87"/>
  <c r="AR34" i="87"/>
  <c r="CH40" i="87"/>
  <c r="CH203" i="87"/>
  <c r="X152" i="87"/>
  <c r="CI34" i="82"/>
  <c r="CL34" i="82"/>
  <c r="AR40" i="87"/>
  <c r="CO101" i="87"/>
  <c r="D13" i="82"/>
  <c r="CV13" i="82"/>
  <c r="AW118" i="82"/>
  <c r="BP13" i="82"/>
  <c r="CX118" i="82"/>
  <c r="CN44" i="82"/>
  <c r="CE118" i="82"/>
  <c r="AM118" i="82"/>
  <c r="CA118" i="82"/>
  <c r="AQ13" i="87"/>
  <c r="AP192" i="87"/>
  <c r="BS192" i="87"/>
  <c r="AR13" i="87"/>
  <c r="CH192" i="87"/>
  <c r="CD152" i="82"/>
  <c r="AQ203" i="87"/>
  <c r="CQ203" i="87"/>
  <c r="CO192" i="87"/>
  <c r="CU34" i="87"/>
  <c r="AP203" i="87"/>
  <c r="BF192" i="82"/>
  <c r="AQ34" i="87"/>
  <c r="AP34" i="87"/>
  <c r="G152" i="82"/>
  <c r="CU101" i="87"/>
  <c r="CQ34" i="87"/>
  <c r="AZ44" i="82"/>
  <c r="AQ44" i="87"/>
  <c r="AP40" i="87"/>
  <c r="CT85" i="82"/>
  <c r="CT87" i="82" s="1"/>
  <c r="CU135" i="87"/>
  <c r="CL101" i="82"/>
  <c r="BP203" i="82"/>
  <c r="BP192" i="82"/>
  <c r="CE203" i="82"/>
  <c r="CO34" i="87"/>
  <c r="CU40" i="87"/>
  <c r="BN34" i="87"/>
  <c r="AP44" i="87"/>
  <c r="CQ44" i="87"/>
  <c r="E34" i="82"/>
  <c r="AM13" i="82"/>
  <c r="BP44" i="82"/>
  <c r="CT203" i="82"/>
  <c r="CE13" i="82"/>
  <c r="CO203" i="87"/>
  <c r="CU203" i="87"/>
  <c r="BN192" i="87"/>
  <c r="AP13" i="87"/>
  <c r="CN122" i="87"/>
  <c r="CQ13" i="87"/>
  <c r="CQ40" i="87"/>
  <c r="CO49" i="87"/>
  <c r="Q118" i="82"/>
  <c r="BA44" i="82"/>
  <c r="AC203" i="82"/>
  <c r="CT152" i="82"/>
  <c r="AZ118" i="82"/>
  <c r="AS203" i="87"/>
  <c r="AS192" i="87"/>
  <c r="AE44" i="87"/>
  <c r="AE40" i="87"/>
  <c r="CB152" i="82"/>
  <c r="CU85" i="82"/>
  <c r="CU87" i="82" s="1"/>
  <c r="BA34" i="82"/>
  <c r="AC44" i="82"/>
  <c r="AS40" i="87"/>
  <c r="BI203" i="87"/>
  <c r="AG34" i="87"/>
  <c r="CO135" i="87"/>
  <c r="BK44" i="82"/>
  <c r="BK13" i="82"/>
  <c r="CH13" i="82"/>
  <c r="AO203" i="82"/>
  <c r="BA40" i="82"/>
  <c r="AC34" i="82"/>
  <c r="CR5" i="77"/>
  <c r="AE192" i="87"/>
  <c r="BQ40" i="87"/>
  <c r="CQ118" i="87"/>
  <c r="CJ192" i="87"/>
  <c r="BP192" i="87"/>
  <c r="M118" i="82"/>
  <c r="BK40" i="82"/>
  <c r="CH44" i="82"/>
  <c r="BG192" i="82"/>
  <c r="AO13" i="82"/>
  <c r="AO44" i="82"/>
  <c r="BA192" i="82"/>
  <c r="AC192" i="82"/>
  <c r="AO118" i="82"/>
  <c r="BR118" i="82"/>
  <c r="CT118" i="82"/>
  <c r="CT122" i="82" s="1"/>
  <c r="AG13" i="87"/>
  <c r="CQ49" i="87"/>
  <c r="CJ34" i="87"/>
  <c r="CV5" i="77"/>
  <c r="CE153" i="82"/>
  <c r="CV203" i="82"/>
  <c r="AW153" i="82"/>
  <c r="Y153" i="82"/>
  <c r="CL40" i="82"/>
  <c r="BF119" i="82"/>
  <c r="CX153" i="82"/>
  <c r="CX156" i="82" s="1"/>
  <c r="CV135" i="82"/>
  <c r="BP153" i="82"/>
  <c r="AJ153" i="82"/>
  <c r="BW119" i="82"/>
  <c r="CE119" i="82"/>
  <c r="CV44" i="82"/>
  <c r="U119" i="82"/>
  <c r="Q119" i="82"/>
  <c r="AM192" i="82"/>
  <c r="I119" i="82"/>
  <c r="AZ34" i="82"/>
  <c r="AE119" i="82"/>
  <c r="BN119" i="82"/>
  <c r="L119" i="82"/>
  <c r="CL44" i="82"/>
  <c r="CL192" i="82"/>
  <c r="CS34" i="82"/>
  <c r="CS203" i="82"/>
  <c r="X119" i="82"/>
  <c r="E153" i="82"/>
  <c r="BI119" i="82"/>
  <c r="N153" i="82"/>
  <c r="K119" i="82"/>
  <c r="AR153" i="82"/>
  <c r="O153" i="82"/>
  <c r="D119" i="82"/>
  <c r="BC119" i="82"/>
  <c r="CU135" i="82"/>
  <c r="BW153" i="82"/>
  <c r="CV34" i="82"/>
  <c r="AG119" i="82"/>
  <c r="BN153" i="82"/>
  <c r="CL203" i="82"/>
  <c r="CS192" i="82"/>
  <c r="CS44" i="82"/>
  <c r="O119" i="82"/>
  <c r="CL49" i="82"/>
  <c r="BP119" i="82"/>
  <c r="AJ119" i="82"/>
  <c r="U153" i="82"/>
  <c r="AC153" i="82"/>
  <c r="I153" i="82"/>
  <c r="BZ119" i="82"/>
  <c r="BR40" i="82"/>
  <c r="BJ203" i="82"/>
  <c r="CR47" i="82"/>
  <c r="CR48" i="82" s="1"/>
  <c r="X153" i="82"/>
  <c r="E119" i="82"/>
  <c r="BI153" i="82"/>
  <c r="CU13" i="82"/>
  <c r="N119" i="82"/>
  <c r="K153" i="82"/>
  <c r="AR119" i="82"/>
  <c r="AM119" i="82"/>
  <c r="CS48" i="82"/>
  <c r="AF152" i="87"/>
  <c r="AF153" i="87"/>
  <c r="AF119" i="87"/>
  <c r="N119" i="87"/>
  <c r="N153" i="87"/>
  <c r="AL152" i="87"/>
  <c r="AL119" i="87"/>
  <c r="AL153" i="87"/>
  <c r="AS152" i="87"/>
  <c r="AS119" i="87"/>
  <c r="AS153" i="87"/>
  <c r="BD153" i="87"/>
  <c r="BD119" i="87"/>
  <c r="AW118" i="87"/>
  <c r="AW119" i="87"/>
  <c r="AW153" i="87"/>
  <c r="W152" i="87"/>
  <c r="W119" i="87"/>
  <c r="W153" i="87"/>
  <c r="AZ118" i="87"/>
  <c r="AZ119" i="87"/>
  <c r="AZ153" i="87"/>
  <c r="AH152" i="87"/>
  <c r="AH153" i="87"/>
  <c r="AH119" i="87"/>
  <c r="AC153" i="87"/>
  <c r="AC119" i="87"/>
  <c r="AR119" i="87"/>
  <c r="AR153" i="87"/>
  <c r="BZ119" i="87"/>
  <c r="BZ153" i="87"/>
  <c r="AQ119" i="87"/>
  <c r="AQ153" i="87"/>
  <c r="AK119" i="87"/>
  <c r="AK153" i="87"/>
  <c r="CJ118" i="87"/>
  <c r="CJ153" i="87"/>
  <c r="CJ119" i="87"/>
  <c r="CK118" i="87"/>
  <c r="CK119" i="87"/>
  <c r="CK153" i="87"/>
  <c r="AD119" i="87"/>
  <c r="AD153" i="87"/>
  <c r="CP118" i="87"/>
  <c r="CP153" i="87"/>
  <c r="CP119" i="87"/>
  <c r="R119" i="87"/>
  <c r="R153" i="87"/>
  <c r="BS153" i="87"/>
  <c r="BS119" i="87"/>
  <c r="CU101" i="82"/>
  <c r="BR153" i="87"/>
  <c r="BR119" i="87"/>
  <c r="L118" i="87"/>
  <c r="L119" i="87"/>
  <c r="L153" i="87"/>
  <c r="AG152" i="87"/>
  <c r="AG119" i="87"/>
  <c r="AG153" i="87"/>
  <c r="CV118" i="87"/>
  <c r="CV153" i="87"/>
  <c r="CV119" i="87"/>
  <c r="AJ152" i="87"/>
  <c r="AJ119" i="87"/>
  <c r="AJ153" i="87"/>
  <c r="CB119" i="87"/>
  <c r="CB153" i="87"/>
  <c r="CO152" i="87"/>
  <c r="CO119" i="87"/>
  <c r="CO153" i="87"/>
  <c r="BY152" i="87"/>
  <c r="BY119" i="87"/>
  <c r="BY153" i="87"/>
  <c r="BH119" i="87"/>
  <c r="BH153" i="87"/>
  <c r="J118" i="87"/>
  <c r="J153" i="87"/>
  <c r="J119" i="87"/>
  <c r="CR118" i="87"/>
  <c r="CR119" i="87"/>
  <c r="CR153" i="87"/>
  <c r="BN119" i="87"/>
  <c r="BN153" i="87"/>
  <c r="I119" i="87"/>
  <c r="I153" i="87"/>
  <c r="Y152" i="87"/>
  <c r="Y119" i="87"/>
  <c r="Y153" i="87"/>
  <c r="CQ119" i="87"/>
  <c r="CQ153" i="87"/>
  <c r="CQ156" i="87" s="1"/>
  <c r="BC118" i="87"/>
  <c r="BC153" i="87"/>
  <c r="BC119" i="87"/>
  <c r="G152" i="87"/>
  <c r="G119" i="87"/>
  <c r="G153" i="87"/>
  <c r="M118" i="87"/>
  <c r="M153" i="87"/>
  <c r="M119" i="87"/>
  <c r="Q152" i="87"/>
  <c r="Q119" i="87"/>
  <c r="Q153" i="87"/>
  <c r="AO152" i="87"/>
  <c r="AO153" i="87"/>
  <c r="AO119" i="87"/>
  <c r="BI118" i="87"/>
  <c r="BI119" i="87"/>
  <c r="BI153" i="87"/>
  <c r="BB119" i="87"/>
  <c r="BB153" i="87"/>
  <c r="CT153" i="87"/>
  <c r="CT119" i="87"/>
  <c r="CF153" i="87"/>
  <c r="CF119" i="87"/>
  <c r="AX119" i="87"/>
  <c r="AX153" i="87"/>
  <c r="AP118" i="87"/>
  <c r="AP119" i="87"/>
  <c r="AP153" i="87"/>
  <c r="BV153" i="87"/>
  <c r="BV119" i="87"/>
  <c r="Z153" i="87"/>
  <c r="Z119" i="87"/>
  <c r="AA153" i="87"/>
  <c r="AA119" i="87"/>
  <c r="AV153" i="87"/>
  <c r="AV119" i="87"/>
  <c r="H152" i="87"/>
  <c r="H119" i="87"/>
  <c r="H153" i="87"/>
  <c r="BE119" i="87"/>
  <c r="BE153" i="87"/>
  <c r="BQ152" i="87"/>
  <c r="BQ119" i="87"/>
  <c r="BQ153" i="87"/>
  <c r="BJ153" i="87"/>
  <c r="BJ119" i="87"/>
  <c r="BA153" i="87"/>
  <c r="BA119" i="87"/>
  <c r="CD118" i="87"/>
  <c r="CD153" i="87"/>
  <c r="CD119" i="87"/>
  <c r="CY118" i="87"/>
  <c r="CY153" i="87"/>
  <c r="CY119" i="87"/>
  <c r="U152" i="87"/>
  <c r="U119" i="87"/>
  <c r="U153" i="87"/>
  <c r="CL118" i="87"/>
  <c r="CL119" i="87"/>
  <c r="CL153" i="87"/>
  <c r="CI118" i="87"/>
  <c r="CI153" i="87"/>
  <c r="CI119" i="87"/>
  <c r="BU119" i="87"/>
  <c r="BU153" i="87"/>
  <c r="BP152" i="87"/>
  <c r="BP119" i="87"/>
  <c r="BP153" i="87"/>
  <c r="K152" i="87"/>
  <c r="K153" i="87"/>
  <c r="K119" i="87"/>
  <c r="CU152" i="87"/>
  <c r="CU153" i="87"/>
  <c r="CU119" i="87"/>
  <c r="AE119" i="87"/>
  <c r="AE153" i="87"/>
  <c r="AY152" i="87"/>
  <c r="AY153" i="87"/>
  <c r="AY119" i="87"/>
  <c r="BL152" i="87"/>
  <c r="BL153" i="87"/>
  <c r="BL119" i="87"/>
  <c r="CA119" i="87"/>
  <c r="CA153" i="87"/>
  <c r="AT152" i="87"/>
  <c r="AT153" i="87"/>
  <c r="AT119" i="87"/>
  <c r="CM118" i="87"/>
  <c r="CM119" i="87"/>
  <c r="CM153" i="87"/>
  <c r="BW118" i="87"/>
  <c r="BW119" i="87"/>
  <c r="BW153" i="87"/>
  <c r="P118" i="87"/>
  <c r="P153" i="87"/>
  <c r="P119" i="87"/>
  <c r="CS152" i="87"/>
  <c r="CS119" i="87"/>
  <c r="CS153" i="87"/>
  <c r="BG119" i="87"/>
  <c r="BG153" i="87"/>
  <c r="CG152" i="87"/>
  <c r="CG119" i="87"/>
  <c r="CG153" i="87"/>
  <c r="F118" i="87"/>
  <c r="F119" i="87"/>
  <c r="F153" i="87"/>
  <c r="D152" i="87"/>
  <c r="D153" i="87"/>
  <c r="D119" i="87"/>
  <c r="V152" i="87"/>
  <c r="V153" i="87"/>
  <c r="V119" i="87"/>
  <c r="T118" i="87"/>
  <c r="T119" i="87"/>
  <c r="T153" i="87"/>
  <c r="BF153" i="87"/>
  <c r="BF119" i="87"/>
  <c r="BO118" i="87"/>
  <c r="BO153" i="87"/>
  <c r="BO119" i="87"/>
  <c r="X153" i="87"/>
  <c r="X119" i="87"/>
  <c r="E40" i="82"/>
  <c r="AM44" i="82"/>
  <c r="AM40" i="82"/>
  <c r="BF13" i="82"/>
  <c r="AZ40" i="82"/>
  <c r="N152" i="82"/>
  <c r="BR13" i="82"/>
  <c r="BJ40" i="82"/>
  <c r="CT13" i="82"/>
  <c r="CT44" i="82"/>
  <c r="CU44" i="82"/>
  <c r="CE34" i="82"/>
  <c r="CU48" i="82"/>
  <c r="AM203" i="82"/>
  <c r="CH34" i="82"/>
  <c r="BF203" i="82"/>
  <c r="BF44" i="82"/>
  <c r="AZ13" i="82"/>
  <c r="CU49" i="82"/>
  <c r="BR44" i="82"/>
  <c r="CL118" i="82"/>
  <c r="CL122" i="82" s="1"/>
  <c r="BJ44" i="82"/>
  <c r="CT34" i="82"/>
  <c r="CU203" i="82"/>
  <c r="CU40" i="82"/>
  <c r="CE40" i="82"/>
  <c r="BM118" i="82"/>
  <c r="CN85" i="82"/>
  <c r="CN87" i="82" s="1"/>
  <c r="CL135" i="82"/>
  <c r="CO101" i="82"/>
  <c r="BF40" i="82"/>
  <c r="AZ203" i="82"/>
  <c r="BR34" i="82"/>
  <c r="CT192" i="82"/>
  <c r="CU192" i="82"/>
  <c r="CE44" i="82"/>
  <c r="AH203" i="82"/>
  <c r="CS49" i="82"/>
  <c r="BK118" i="82"/>
  <c r="AD34" i="87"/>
  <c r="CW49" i="87"/>
  <c r="BA40" i="87"/>
  <c r="CL85" i="82"/>
  <c r="CR101" i="82"/>
  <c r="CO49" i="82"/>
  <c r="CO135" i="82"/>
  <c r="BO44" i="82"/>
  <c r="BN118" i="82"/>
  <c r="CT135" i="82"/>
  <c r="CW40" i="82"/>
  <c r="BO203" i="82"/>
  <c r="CN48" i="82"/>
  <c r="BR192" i="82"/>
  <c r="BJ13" i="82"/>
  <c r="AS44" i="82"/>
  <c r="CU44" i="87"/>
  <c r="CU192" i="87"/>
  <c r="BN203" i="87"/>
  <c r="AI192" i="87"/>
  <c r="BM40" i="87"/>
  <c r="CT48" i="82"/>
  <c r="CI40" i="82"/>
  <c r="CN49" i="82"/>
  <c r="BJ34" i="82"/>
  <c r="AS13" i="82"/>
  <c r="CN13" i="82"/>
  <c r="AI203" i="87"/>
  <c r="BL192" i="87"/>
  <c r="CU85" i="87"/>
  <c r="CU87" i="87" s="1"/>
  <c r="CU118" i="87"/>
  <c r="D152" i="82"/>
  <c r="D118" i="82"/>
  <c r="CX135" i="82"/>
  <c r="BG118" i="82"/>
  <c r="AS152" i="82"/>
  <c r="AH118" i="82"/>
  <c r="AF118" i="82"/>
  <c r="CQ47" i="87"/>
  <c r="CQ48" i="87" s="1"/>
  <c r="AQ118" i="87"/>
  <c r="BS118" i="87"/>
  <c r="AH118" i="87"/>
  <c r="BR118" i="87"/>
  <c r="CY152" i="87"/>
  <c r="L152" i="87"/>
  <c r="CK40" i="87"/>
  <c r="AL40" i="87"/>
  <c r="CK13" i="87"/>
  <c r="T152" i="87"/>
  <c r="AR118" i="87"/>
  <c r="AX192" i="87"/>
  <c r="AI13" i="87"/>
  <c r="AF34" i="87"/>
  <c r="BF152" i="87"/>
  <c r="CK44" i="87"/>
  <c r="AX203" i="87"/>
  <c r="AY40" i="87"/>
  <c r="BS152" i="87"/>
  <c r="AH13" i="87"/>
  <c r="AI40" i="87"/>
  <c r="V118" i="87"/>
  <c r="BK34" i="87"/>
  <c r="BO152" i="87"/>
  <c r="BG118" i="87"/>
  <c r="K152" i="82"/>
  <c r="BS118" i="82"/>
  <c r="F152" i="82"/>
  <c r="CC118" i="82"/>
  <c r="CM85" i="82"/>
  <c r="CM87" i="82" s="1"/>
  <c r="AJ152" i="82"/>
  <c r="AC152" i="82"/>
  <c r="BP152" i="82"/>
  <c r="AF152" i="82"/>
  <c r="CO85" i="82"/>
  <c r="CO87" i="82" s="1"/>
  <c r="BO152" i="82"/>
  <c r="CV152" i="82"/>
  <c r="W118" i="82"/>
  <c r="CJ118" i="82"/>
  <c r="BC118" i="82"/>
  <c r="BF152" i="82"/>
  <c r="BC152" i="82"/>
  <c r="DB5" i="77"/>
  <c r="AS118" i="82"/>
  <c r="CX85" i="82"/>
  <c r="CX87" i="82" s="1"/>
  <c r="CH118" i="82"/>
  <c r="CA152" i="82"/>
  <c r="CL152" i="82"/>
  <c r="BJ152" i="82"/>
  <c r="CO47" i="82"/>
  <c r="CO48" i="82" s="1"/>
  <c r="CT49" i="82"/>
  <c r="CY5" i="77"/>
  <c r="CS5" i="77"/>
  <c r="CL47" i="82"/>
  <c r="CL48" i="82" s="1"/>
  <c r="CP5" i="77"/>
  <c r="CR203" i="82"/>
  <c r="CW5" i="77"/>
  <c r="AQ152" i="87"/>
  <c r="BL118" i="87"/>
  <c r="CO47" i="87"/>
  <c r="CO48" i="87" s="1"/>
  <c r="AY44" i="87"/>
  <c r="AH40" i="87"/>
  <c r="AI44" i="87"/>
  <c r="CJ152" i="87"/>
  <c r="BL40" i="87"/>
  <c r="AK203" i="87"/>
  <c r="CI203" i="87"/>
  <c r="BM34" i="87"/>
  <c r="BM192" i="87"/>
  <c r="BK40" i="87"/>
  <c r="CT101" i="82"/>
  <c r="BJ118" i="82"/>
  <c r="CR192" i="82"/>
  <c r="CK152" i="87"/>
  <c r="AH203" i="87"/>
  <c r="CP152" i="87"/>
  <c r="BL44" i="87"/>
  <c r="BL13" i="87"/>
  <c r="BM13" i="87"/>
  <c r="BM203" i="87"/>
  <c r="BK44" i="87"/>
  <c r="BK203" i="87"/>
  <c r="CP85" i="87"/>
  <c r="CP87" i="87" s="1"/>
  <c r="CX101" i="82"/>
  <c r="CN135" i="82"/>
  <c r="CS135" i="82"/>
  <c r="CQ135" i="87"/>
  <c r="CK101" i="87"/>
  <c r="CK85" i="87"/>
  <c r="CK87" i="87" s="1"/>
  <c r="AB152" i="82"/>
  <c r="BL34" i="87"/>
  <c r="BK13" i="87"/>
  <c r="BA152" i="82"/>
  <c r="CK135" i="87"/>
  <c r="CT49" i="87"/>
  <c r="BN44" i="87"/>
  <c r="CY44" i="87"/>
  <c r="BX152" i="82"/>
  <c r="U118" i="87"/>
  <c r="CZ5" i="77"/>
  <c r="CS49" i="87"/>
  <c r="CK203" i="87"/>
  <c r="CK34" i="87"/>
  <c r="BN13" i="87"/>
  <c r="CY203" i="87"/>
  <c r="CG118" i="87"/>
  <c r="CK49" i="87"/>
  <c r="AK152" i="87"/>
  <c r="AZ40" i="87"/>
  <c r="AL13" i="87"/>
  <c r="AF192" i="87"/>
  <c r="CM152" i="87"/>
  <c r="CY85" i="87"/>
  <c r="CY87" i="87" s="1"/>
  <c r="CY192" i="87"/>
  <c r="CD152" i="87"/>
  <c r="CY49" i="87"/>
  <c r="P152" i="87"/>
  <c r="AK118" i="87"/>
  <c r="AL192" i="87"/>
  <c r="AF44" i="87"/>
  <c r="BW152" i="87"/>
  <c r="CM85" i="87"/>
  <c r="CM87" i="87" s="1"/>
  <c r="I118" i="87"/>
  <c r="BI192" i="87"/>
  <c r="AG192" i="87"/>
  <c r="BQ203" i="87"/>
  <c r="I152" i="87"/>
  <c r="BP34" i="87"/>
  <c r="BP203" i="87"/>
  <c r="CR85" i="87"/>
  <c r="CR87" i="87" s="1"/>
  <c r="CP135" i="87"/>
  <c r="W118" i="87"/>
  <c r="Y118" i="87"/>
  <c r="CY13" i="87"/>
  <c r="CY40" i="87"/>
  <c r="BI44" i="87"/>
  <c r="BY118" i="87"/>
  <c r="AG44" i="87"/>
  <c r="BF44" i="87"/>
  <c r="BQ13" i="87"/>
  <c r="CJ40" i="87"/>
  <c r="BP13" i="87"/>
  <c r="BP40" i="87"/>
  <c r="AG203" i="87"/>
  <c r="BQ44" i="87"/>
  <c r="CJ44" i="87"/>
  <c r="CJ13" i="87"/>
  <c r="Z118" i="87"/>
  <c r="CV49" i="87"/>
  <c r="BQ118" i="87"/>
  <c r="BF192" i="87"/>
  <c r="CV85" i="87"/>
  <c r="CV87" i="87" s="1"/>
  <c r="M152" i="87"/>
  <c r="AD152" i="87"/>
  <c r="BD152" i="87"/>
  <c r="CP44" i="87"/>
  <c r="CP13" i="87"/>
  <c r="CP40" i="87"/>
  <c r="CP192" i="87"/>
  <c r="CM44" i="82"/>
  <c r="CM34" i="82"/>
  <c r="CM40" i="82"/>
  <c r="CM203" i="82"/>
  <c r="AI81" i="87"/>
  <c r="AX152" i="87"/>
  <c r="AX118" i="87"/>
  <c r="AV118" i="87"/>
  <c r="CC44" i="87"/>
  <c r="CC192" i="87"/>
  <c r="CC203" i="87"/>
  <c r="CC13" i="87"/>
  <c r="D40" i="87"/>
  <c r="D44" i="87"/>
  <c r="D192" i="87"/>
  <c r="D13" i="87"/>
  <c r="BE152" i="87"/>
  <c r="BC44" i="87"/>
  <c r="BC34" i="87"/>
  <c r="BC40" i="87"/>
  <c r="BC13" i="87"/>
  <c r="BC203" i="87"/>
  <c r="CQ152" i="82"/>
  <c r="CQ85" i="82"/>
  <c r="CQ87" i="82" s="1"/>
  <c r="BG152" i="87"/>
  <c r="AC203" i="87"/>
  <c r="AC34" i="87"/>
  <c r="AC13" i="87"/>
  <c r="AC192" i="87"/>
  <c r="AC44" i="87"/>
  <c r="BH34" i="87"/>
  <c r="BH203" i="87"/>
  <c r="BH13" i="87"/>
  <c r="BH44" i="87"/>
  <c r="CH81" i="87"/>
  <c r="CC13" i="82"/>
  <c r="CC40" i="82"/>
  <c r="CX34" i="82"/>
  <c r="CX192" i="82"/>
  <c r="BB152" i="87"/>
  <c r="BB118" i="87"/>
  <c r="CT85" i="87"/>
  <c r="CT87" i="87" s="1"/>
  <c r="CT152" i="87"/>
  <c r="CL47" i="87"/>
  <c r="CL48" i="87" s="1"/>
  <c r="CL49" i="87"/>
  <c r="AK13" i="87"/>
  <c r="AK34" i="87"/>
  <c r="AK44" i="87"/>
  <c r="AK40" i="87"/>
  <c r="AK192" i="87"/>
  <c r="CR135" i="82"/>
  <c r="CR49" i="82"/>
  <c r="CR34" i="82"/>
  <c r="CR44" i="82"/>
  <c r="CR40" i="82"/>
  <c r="CR13" i="82"/>
  <c r="BX192" i="82"/>
  <c r="BX203" i="82"/>
  <c r="BX34" i="82"/>
  <c r="BX44" i="82"/>
  <c r="BX40" i="82"/>
  <c r="CX44" i="82"/>
  <c r="CM13" i="82"/>
  <c r="BH192" i="87"/>
  <c r="CC34" i="82"/>
  <c r="CX13" i="82"/>
  <c r="CC203" i="82"/>
  <c r="CX203" i="82"/>
  <c r="CX49" i="82"/>
  <c r="BC192" i="87"/>
  <c r="AV152" i="87"/>
  <c r="CT118" i="87"/>
  <c r="CP34" i="87"/>
  <c r="CC40" i="87"/>
  <c r="AE44" i="82"/>
  <c r="AE34" i="82"/>
  <c r="AE13" i="82"/>
  <c r="AE203" i="82"/>
  <c r="BV118" i="87"/>
  <c r="BV152" i="87"/>
  <c r="AA118" i="87"/>
  <c r="BD192" i="87"/>
  <c r="BD44" i="87"/>
  <c r="BD40" i="87"/>
  <c r="BD13" i="87"/>
  <c r="AW192" i="82"/>
  <c r="AW44" i="82"/>
  <c r="AW34" i="82"/>
  <c r="AX44" i="82"/>
  <c r="AX13" i="82"/>
  <c r="L118" i="82"/>
  <c r="L152" i="82"/>
  <c r="CW81" i="87"/>
  <c r="BJ152" i="87"/>
  <c r="BJ118" i="87"/>
  <c r="BN118" i="87"/>
  <c r="BA152" i="87"/>
  <c r="R118" i="82"/>
  <c r="R152" i="82"/>
  <c r="CC81" i="87"/>
  <c r="AF118" i="87"/>
  <c r="CI152" i="82"/>
  <c r="CI118" i="82"/>
  <c r="BM81" i="87"/>
  <c r="CW81" i="82"/>
  <c r="DA5" i="77"/>
  <c r="BK81" i="87"/>
  <c r="CC44" i="82"/>
  <c r="AX34" i="82"/>
  <c r="CM192" i="82"/>
  <c r="Z118" i="82"/>
  <c r="AE192" i="82"/>
  <c r="H118" i="87"/>
  <c r="AA152" i="87"/>
  <c r="BD203" i="87"/>
  <c r="AC40" i="87"/>
  <c r="BH40" i="87"/>
  <c r="BI152" i="87"/>
  <c r="BI152" i="82"/>
  <c r="BO13" i="82"/>
  <c r="BO40" i="82"/>
  <c r="U152" i="82"/>
  <c r="CI192" i="82"/>
  <c r="CI13" i="82"/>
  <c r="BA118" i="82"/>
  <c r="BW152" i="82"/>
  <c r="AS203" i="82"/>
  <c r="AS40" i="82"/>
  <c r="CX48" i="82"/>
  <c r="CN203" i="82"/>
  <c r="CN192" i="82"/>
  <c r="Y118" i="82"/>
  <c r="BZ152" i="82"/>
  <c r="D118" i="87"/>
  <c r="AY118" i="87"/>
  <c r="K118" i="87"/>
  <c r="BF13" i="87"/>
  <c r="BF40" i="87"/>
  <c r="G118" i="87"/>
  <c r="AX40" i="87"/>
  <c r="AX13" i="87"/>
  <c r="BP118" i="87"/>
  <c r="AZ192" i="87"/>
  <c r="AZ34" i="87"/>
  <c r="BU118" i="87"/>
  <c r="AL44" i="87"/>
  <c r="AL203" i="87"/>
  <c r="AF40" i="87"/>
  <c r="AF203" i="87"/>
  <c r="CI152" i="87"/>
  <c r="CU5" i="77"/>
  <c r="CF118" i="82"/>
  <c r="CY101" i="87"/>
  <c r="BA118" i="87"/>
  <c r="BE118" i="87"/>
  <c r="CN101" i="82"/>
  <c r="BN152" i="87"/>
  <c r="CS101" i="82"/>
  <c r="BO192" i="82"/>
  <c r="CI44" i="82"/>
  <c r="AS34" i="82"/>
  <c r="CN40" i="82"/>
  <c r="BR152" i="87"/>
  <c r="BF34" i="87"/>
  <c r="AX44" i="87"/>
  <c r="AZ13" i="87"/>
  <c r="AZ44" i="87"/>
  <c r="CP101" i="87"/>
  <c r="CR49" i="87"/>
  <c r="CW135" i="82"/>
  <c r="CM49" i="82"/>
  <c r="CY135" i="87"/>
  <c r="CV101" i="82"/>
  <c r="CP49" i="87"/>
  <c r="CM135" i="82"/>
  <c r="BG13" i="82"/>
  <c r="AH44" i="82"/>
  <c r="BZ118" i="87"/>
  <c r="AY13" i="87"/>
  <c r="AY192" i="87"/>
  <c r="BD118" i="87"/>
  <c r="CI44" i="87"/>
  <c r="AS118" i="87"/>
  <c r="CQ101" i="87"/>
  <c r="E192" i="82"/>
  <c r="CS85" i="82"/>
  <c r="CS87" i="82" s="1"/>
  <c r="BG34" i="82"/>
  <c r="BG44" i="82"/>
  <c r="AX40" i="82"/>
  <c r="AX192" i="82"/>
  <c r="AQ152" i="82"/>
  <c r="AE118" i="82"/>
  <c r="CM47" i="82"/>
  <c r="CM48" i="82" s="1"/>
  <c r="AW13" i="82"/>
  <c r="CV47" i="82"/>
  <c r="CV48" i="82" s="1"/>
  <c r="AH13" i="82"/>
  <c r="AH192" i="82"/>
  <c r="AB118" i="82"/>
  <c r="X152" i="82"/>
  <c r="AC152" i="87"/>
  <c r="AO118" i="87"/>
  <c r="BZ152" i="87"/>
  <c r="D203" i="87"/>
  <c r="J152" i="87"/>
  <c r="BI34" i="87"/>
  <c r="BI13" i="87"/>
  <c r="AR152" i="87"/>
  <c r="CM49" i="87"/>
  <c r="CR152" i="87"/>
  <c r="CL152" i="87"/>
  <c r="BF118" i="87"/>
  <c r="AY34" i="87"/>
  <c r="AJ118" i="87"/>
  <c r="CS118" i="87"/>
  <c r="AH44" i="87"/>
  <c r="CI40" i="87"/>
  <c r="CI192" i="87"/>
  <c r="CP47" i="87"/>
  <c r="CP48" i="87" s="1"/>
  <c r="CS85" i="87"/>
  <c r="CS87" i="87" s="1"/>
  <c r="E203" i="82"/>
  <c r="E13" i="82"/>
  <c r="BG40" i="82"/>
  <c r="CJ34" i="82"/>
  <c r="CS152" i="82"/>
  <c r="AH40" i="82"/>
  <c r="CG34" i="87"/>
  <c r="E44" i="82"/>
  <c r="CW192" i="82"/>
  <c r="CQ49" i="82"/>
  <c r="AW40" i="82"/>
  <c r="CW49" i="82"/>
  <c r="I152" i="82"/>
  <c r="CM152" i="82"/>
  <c r="CM156" i="82" s="1"/>
  <c r="BL152" i="82"/>
  <c r="CU49" i="87"/>
  <c r="D34" i="87"/>
  <c r="AZ152" i="87"/>
  <c r="AE118" i="87"/>
  <c r="AH192" i="87"/>
  <c r="CI13" i="87"/>
  <c r="CQ47" i="82"/>
  <c r="CQ48" i="82" s="1"/>
  <c r="CJ192" i="82"/>
  <c r="CB152" i="87"/>
  <c r="CR135" i="87"/>
  <c r="CL85" i="87"/>
  <c r="CL87" i="87" s="1"/>
  <c r="CO118" i="87"/>
  <c r="CV152" i="87"/>
  <c r="BU152" i="87"/>
  <c r="CP203" i="87"/>
  <c r="N118" i="87"/>
  <c r="CK118" i="82"/>
  <c r="CF152" i="82"/>
  <c r="AG118" i="87"/>
  <c r="CO85" i="87"/>
  <c r="CO87" i="87" s="1"/>
  <c r="CR40" i="87"/>
  <c r="AX152" i="82"/>
  <c r="CV49" i="82"/>
  <c r="CB118" i="87"/>
  <c r="CG192" i="87"/>
  <c r="AE152" i="87"/>
  <c r="CM101" i="82"/>
  <c r="CY118" i="82"/>
  <c r="CG40" i="87"/>
  <c r="CG44" i="87"/>
  <c r="CR203" i="87"/>
  <c r="CW84" i="82"/>
  <c r="CW34" i="82"/>
  <c r="CJ203" i="82"/>
  <c r="CW101" i="82"/>
  <c r="CM118" i="82"/>
  <c r="DC5" i="77"/>
  <c r="AP152" i="87"/>
  <c r="CG203" i="87"/>
  <c r="CR192" i="87"/>
  <c r="CR13" i="87"/>
  <c r="CJ44" i="82"/>
  <c r="CY85" i="82"/>
  <c r="CY87" i="82" s="1"/>
  <c r="CR44" i="87"/>
  <c r="BC152" i="87"/>
  <c r="CW203" i="82"/>
  <c r="CJ13" i="82"/>
  <c r="CW48" i="82"/>
  <c r="S152" i="82"/>
  <c r="BT152" i="82"/>
  <c r="CQ5" i="77"/>
  <c r="CG13" i="87"/>
  <c r="CR101" i="87"/>
  <c r="CR34" i="87"/>
  <c r="R118" i="87"/>
  <c r="F152" i="87"/>
  <c r="R152" i="87"/>
  <c r="CN87" i="87"/>
  <c r="Z152" i="87"/>
  <c r="BH152" i="87"/>
  <c r="Q118" i="87"/>
  <c r="CA118" i="87"/>
  <c r="AW152" i="87"/>
  <c r="AD118" i="87"/>
  <c r="CF118" i="87"/>
  <c r="AT118" i="87"/>
  <c r="AL118" i="87"/>
  <c r="N152" i="87"/>
  <c r="CA152" i="87"/>
  <c r="BH118" i="87"/>
  <c r="CF152" i="87"/>
  <c r="D8" i="20"/>
  <c r="R28" i="87" l="1"/>
  <c r="N28" i="84"/>
  <c r="D5" i="21"/>
  <c r="E218" i="87"/>
  <c r="D229" i="87"/>
  <c r="E229" i="87"/>
  <c r="D218" i="87"/>
  <c r="D229" i="82"/>
  <c r="D218" i="82"/>
  <c r="L23" i="83"/>
  <c r="L22" i="83"/>
  <c r="N15" i="83"/>
  <c r="M21" i="83"/>
  <c r="M27" i="83" s="1"/>
  <c r="M28" i="83" s="1"/>
  <c r="O15" i="82"/>
  <c r="N21" i="82"/>
  <c r="N27" i="82" s="1"/>
  <c r="N28" i="82" s="1"/>
  <c r="M23" i="82"/>
  <c r="M22" i="82"/>
  <c r="R23" i="87"/>
  <c r="R22" i="87"/>
  <c r="T15" i="87"/>
  <c r="S21" i="87"/>
  <c r="S27" i="87" s="1"/>
  <c r="L23" i="81"/>
  <c r="L22" i="81"/>
  <c r="N15" i="81"/>
  <c r="M21" i="81"/>
  <c r="M27" i="81" s="1"/>
  <c r="M28" i="81" s="1"/>
  <c r="M28" i="80"/>
  <c r="CP87" i="82"/>
  <c r="N23" i="80"/>
  <c r="N22" i="80"/>
  <c r="P15" i="80"/>
  <c r="O21" i="80"/>
  <c r="O27" i="80" s="1"/>
  <c r="N23" i="84"/>
  <c r="N22" i="84"/>
  <c r="P15" i="84"/>
  <c r="O21" i="84"/>
  <c r="O27" i="84" s="1"/>
  <c r="O28" i="84" s="1"/>
  <c r="CN156" i="82"/>
  <c r="CX156" i="87"/>
  <c r="CP122" i="82"/>
  <c r="CE118" i="87"/>
  <c r="CE152" i="87"/>
  <c r="CE153" i="87"/>
  <c r="CE119" i="87"/>
  <c r="CV156" i="82"/>
  <c r="CM122" i="82"/>
  <c r="CT156" i="82"/>
  <c r="CL156" i="82"/>
  <c r="CX122" i="82"/>
  <c r="CU122" i="82"/>
  <c r="CY122" i="82"/>
  <c r="CQ156" i="82"/>
  <c r="CR122" i="82"/>
  <c r="CO156" i="82"/>
  <c r="CS156" i="82"/>
  <c r="CY156" i="87"/>
  <c r="CL87" i="82"/>
  <c r="D205" i="82"/>
  <c r="D194" i="82"/>
  <c r="CL156" i="87"/>
  <c r="CT156" i="87"/>
  <c r="CQ122" i="87"/>
  <c r="CR156" i="87"/>
  <c r="CK122" i="87"/>
  <c r="CO122" i="87"/>
  <c r="CS122" i="87"/>
  <c r="CM156" i="87"/>
  <c r="CV156" i="87"/>
  <c r="CT122" i="87"/>
  <c r="CY122" i="87"/>
  <c r="CR122" i="87"/>
  <c r="CV122" i="87"/>
  <c r="CP122" i="87"/>
  <c r="CK156" i="87"/>
  <c r="CP156" i="87"/>
  <c r="CL122" i="87"/>
  <c r="CU122" i="87"/>
  <c r="CS156" i="87"/>
  <c r="CU156" i="87"/>
  <c r="CO156" i="87"/>
  <c r="CW85" i="82"/>
  <c r="CW87" i="82" s="1"/>
  <c r="CW119" i="82"/>
  <c r="CW153" i="82"/>
  <c r="CW153" i="87"/>
  <c r="CW119" i="87"/>
  <c r="AI153" i="87"/>
  <c r="AI119" i="87"/>
  <c r="CC153" i="87"/>
  <c r="CC119" i="87"/>
  <c r="CH153" i="87"/>
  <c r="CH119" i="87"/>
  <c r="BK119" i="87"/>
  <c r="BK153" i="87"/>
  <c r="BM153" i="87"/>
  <c r="BM119" i="87"/>
  <c r="CM122" i="87"/>
  <c r="CW152" i="82"/>
  <c r="CW118" i="82"/>
  <c r="CC118" i="87"/>
  <c r="CC152" i="87"/>
  <c r="CH152" i="87"/>
  <c r="CW118" i="87"/>
  <c r="CW152" i="87"/>
  <c r="CW85" i="87"/>
  <c r="CW87" i="87" s="1"/>
  <c r="CH118" i="87"/>
  <c r="AI152" i="87"/>
  <c r="AI118" i="87"/>
  <c r="BK118" i="87"/>
  <c r="BK152" i="87"/>
  <c r="BM152" i="87"/>
  <c r="BM118" i="87"/>
  <c r="S28" i="87" l="1"/>
  <c r="D9" i="21"/>
  <c r="R28" i="21" s="1"/>
  <c r="D8" i="21"/>
  <c r="M23" i="83"/>
  <c r="M22" i="83"/>
  <c r="O15" i="83"/>
  <c r="N21" i="83"/>
  <c r="N27" i="83" s="1"/>
  <c r="N28" i="83" s="1"/>
  <c r="P15" i="82"/>
  <c r="O21" i="82"/>
  <c r="O27" i="82" s="1"/>
  <c r="O28" i="82" s="1"/>
  <c r="N23" i="82"/>
  <c r="N22" i="82"/>
  <c r="S23" i="87"/>
  <c r="S22" i="87"/>
  <c r="U15" i="87"/>
  <c r="T21" i="87"/>
  <c r="T22" i="87" s="1"/>
  <c r="M23" i="81"/>
  <c r="M22" i="81"/>
  <c r="O15" i="81"/>
  <c r="N21" i="81"/>
  <c r="N27" i="81" s="1"/>
  <c r="N28" i="81" s="1"/>
  <c r="N28" i="80"/>
  <c r="CW156" i="82"/>
  <c r="Q15" i="80"/>
  <c r="P21" i="80"/>
  <c r="P27" i="80" s="1"/>
  <c r="O23" i="80"/>
  <c r="O22" i="80"/>
  <c r="O23" i="84"/>
  <c r="O22" i="84"/>
  <c r="Q15" i="84"/>
  <c r="P21" i="84"/>
  <c r="P27" i="84" s="1"/>
  <c r="P28" i="84" s="1"/>
  <c r="CW156" i="87"/>
  <c r="CW122" i="87"/>
  <c r="CW122" i="82"/>
  <c r="CD15" i="18"/>
  <c r="AR14" i="18"/>
  <c r="F13" i="18"/>
  <c r="Z11" i="18"/>
  <c r="AZ10" i="18"/>
  <c r="D10" i="18"/>
  <c r="J15" i="18"/>
  <c r="T14" i="18"/>
  <c r="AB12" i="18"/>
  <c r="AH11" i="18"/>
  <c r="AN10" i="18"/>
  <c r="Z15" i="18"/>
  <c r="N13" i="18"/>
  <c r="BR11" i="18"/>
  <c r="BX10" i="18"/>
  <c r="G10" i="18"/>
  <c r="AJ14" i="18"/>
  <c r="AV12" i="18"/>
  <c r="BN11" i="18"/>
  <c r="R11" i="18"/>
  <c r="BF15" i="18"/>
  <c r="CB12" i="18"/>
  <c r="AR10" i="18"/>
  <c r="CE15" i="18"/>
  <c r="BO15" i="18"/>
  <c r="AY15" i="18"/>
  <c r="AI15" i="18"/>
  <c r="S15" i="18"/>
  <c r="BY14" i="18"/>
  <c r="BI14" i="18"/>
  <c r="AS14" i="18"/>
  <c r="AC14" i="18"/>
  <c r="M14" i="18"/>
  <c r="BS13" i="18"/>
  <c r="BC13" i="18"/>
  <c r="AM13" i="18"/>
  <c r="W13" i="18"/>
  <c r="G13" i="18"/>
  <c r="CC12" i="18"/>
  <c r="BM12" i="18"/>
  <c r="AW12" i="18"/>
  <c r="AG12" i="18"/>
  <c r="BU15" i="18"/>
  <c r="BE15" i="18"/>
  <c r="AO15" i="18"/>
  <c r="Y15" i="18"/>
  <c r="I15" i="18"/>
  <c r="CE14" i="18"/>
  <c r="BO14" i="18"/>
  <c r="AY14" i="18"/>
  <c r="AI14" i="18"/>
  <c r="S14" i="18"/>
  <c r="BY13" i="18"/>
  <c r="BI13" i="18"/>
  <c r="AS13" i="18"/>
  <c r="AC13" i="18"/>
  <c r="M13" i="18"/>
  <c r="BS12" i="18"/>
  <c r="BC12" i="18"/>
  <c r="AM12" i="18"/>
  <c r="BL15" i="18"/>
  <c r="AF15" i="18"/>
  <c r="BF14" i="18"/>
  <c r="Z14" i="18"/>
  <c r="CF13" i="18"/>
  <c r="AZ13" i="18"/>
  <c r="T13" i="18"/>
  <c r="BZ12" i="18"/>
  <c r="AT12" i="18"/>
  <c r="W12" i="18"/>
  <c r="G12" i="18"/>
  <c r="CC11" i="18"/>
  <c r="BM11" i="18"/>
  <c r="AW11" i="18"/>
  <c r="AG11" i="18"/>
  <c r="Q11" i="18"/>
  <c r="R15" i="18"/>
  <c r="BR13" i="18"/>
  <c r="AF12" i="18"/>
  <c r="BF11" i="18"/>
  <c r="CF10" i="18"/>
  <c r="Z10" i="18"/>
  <c r="BV15" i="18"/>
  <c r="AH15" i="18"/>
  <c r="V13" i="18"/>
  <c r="BZ11" i="18"/>
  <c r="CB10" i="18"/>
  <c r="J10" i="18"/>
  <c r="D14" i="18"/>
  <c r="X12" i="18"/>
  <c r="AD11" i="18"/>
  <c r="AH10" i="18"/>
  <c r="BN15" i="18"/>
  <c r="AT13" i="18"/>
  <c r="AB14" i="18"/>
  <c r="BT10" i="18"/>
  <c r="L12" i="18"/>
  <c r="AB10" i="18"/>
  <c r="CH11" i="18"/>
  <c r="R10" i="18"/>
  <c r="AL11" i="18"/>
  <c r="BW15" i="18"/>
  <c r="BG15" i="18"/>
  <c r="AQ15" i="18"/>
  <c r="AA15" i="18"/>
  <c r="K15" i="18"/>
  <c r="CG14" i="18"/>
  <c r="BQ14" i="18"/>
  <c r="BA14" i="18"/>
  <c r="AK14" i="18"/>
  <c r="U14" i="18"/>
  <c r="E14" i="18"/>
  <c r="CA13" i="18"/>
  <c r="BK13" i="18"/>
  <c r="AU13" i="18"/>
  <c r="AE13" i="18"/>
  <c r="O13" i="18"/>
  <c r="BU12" i="18"/>
  <c r="BE12" i="18"/>
  <c r="AO12" i="18"/>
  <c r="CC15" i="18"/>
  <c r="BM15" i="18"/>
  <c r="AW15" i="18"/>
  <c r="AG15" i="18"/>
  <c r="Q15" i="18"/>
  <c r="BW14" i="18"/>
  <c r="BG14" i="18"/>
  <c r="AQ14" i="18"/>
  <c r="AA14" i="18"/>
  <c r="K14" i="18"/>
  <c r="CG13" i="18"/>
  <c r="BQ13" i="18"/>
  <c r="BA13" i="18"/>
  <c r="AK13" i="18"/>
  <c r="U13" i="18"/>
  <c r="E13" i="18"/>
  <c r="CA12" i="18"/>
  <c r="BK12" i="18"/>
  <c r="AU12" i="18"/>
  <c r="CB15" i="18"/>
  <c r="AV15" i="18"/>
  <c r="P15" i="18"/>
  <c r="BV14" i="18"/>
  <c r="AP14" i="18"/>
  <c r="J14" i="18"/>
  <c r="BP13" i="18"/>
  <c r="AJ13" i="18"/>
  <c r="L14" i="18"/>
  <c r="BV11" i="18"/>
  <c r="AJ10" i="18"/>
  <c r="BP14" i="18"/>
  <c r="H12" i="18"/>
  <c r="W10" i="18"/>
  <c r="BD12" i="18"/>
  <c r="BD10" i="18"/>
  <c r="CH13" i="18"/>
  <c r="V11" i="18"/>
  <c r="BL10" i="18"/>
  <c r="AV10" i="18"/>
  <c r="L10" i="18"/>
  <c r="BK15" i="18"/>
  <c r="AE15" i="18"/>
  <c r="BE14" i="18"/>
  <c r="Y14" i="18"/>
  <c r="CE13" i="18"/>
  <c r="AY13" i="18"/>
  <c r="S13" i="18"/>
  <c r="BY12" i="18"/>
  <c r="AS12" i="18"/>
  <c r="BQ15" i="18"/>
  <c r="AK15" i="18"/>
  <c r="E15" i="18"/>
  <c r="BK14" i="18"/>
  <c r="AE14" i="18"/>
  <c r="BE13" i="18"/>
  <c r="Y13" i="18"/>
  <c r="CE12" i="18"/>
  <c r="AY12" i="18"/>
  <c r="BD15" i="18"/>
  <c r="CD14" i="18"/>
  <c r="R14" i="18"/>
  <c r="AR13" i="18"/>
  <c r="CH12" i="18"/>
  <c r="AL12" i="18"/>
  <c r="O12" i="18"/>
  <c r="CG11" i="18"/>
  <c r="BI11" i="18"/>
  <c r="AO11" i="18"/>
  <c r="U11" i="18"/>
  <c r="BW10" i="18"/>
  <c r="BG10" i="18"/>
  <c r="AQ10" i="18"/>
  <c r="BP15" i="18"/>
  <c r="AX15" i="18"/>
  <c r="BL12" i="18"/>
  <c r="J11" i="18"/>
  <c r="BJ13" i="18"/>
  <c r="N11" i="18"/>
  <c r="AZ14" i="18"/>
  <c r="AX11" i="18"/>
  <c r="T12" i="18"/>
  <c r="BZ13" i="18"/>
  <c r="AD13" i="18"/>
  <c r="CD11" i="18"/>
  <c r="CA15" i="18"/>
  <c r="AU15" i="18"/>
  <c r="O15" i="18"/>
  <c r="BU14" i="18"/>
  <c r="AO14" i="18"/>
  <c r="I14" i="18"/>
  <c r="BO13" i="18"/>
  <c r="AI13" i="18"/>
  <c r="BI12" i="18"/>
  <c r="CG15" i="18"/>
  <c r="BA15" i="18"/>
  <c r="U15" i="18"/>
  <c r="CA14" i="18"/>
  <c r="AU14" i="18"/>
  <c r="O14" i="18"/>
  <c r="BU13" i="18"/>
  <c r="AO13" i="18"/>
  <c r="I13" i="18"/>
  <c r="BO12" i="18"/>
  <c r="AI12" i="18"/>
  <c r="X15" i="18"/>
  <c r="AX14" i="18"/>
  <c r="BX13" i="18"/>
  <c r="L13" i="18"/>
  <c r="BJ12" i="18"/>
  <c r="AA12" i="18"/>
  <c r="AD154" i="82" s="1"/>
  <c r="BU11" i="18"/>
  <c r="BA11" i="18"/>
  <c r="AC11" i="18"/>
  <c r="I11" i="18"/>
  <c r="CE10" i="18"/>
  <c r="BO10" i="18"/>
  <c r="AY10" i="18"/>
  <c r="CF15" i="18"/>
  <c r="AZ15" i="18"/>
  <c r="T15" i="18"/>
  <c r="BZ14" i="18"/>
  <c r="AT14" i="18"/>
  <c r="N14" i="18"/>
  <c r="BT13" i="18"/>
  <c r="AN13" i="18"/>
  <c r="H13" i="18"/>
  <c r="BN12" i="18"/>
  <c r="AH12" i="18"/>
  <c r="Q12" i="18"/>
  <c r="BW11" i="18"/>
  <c r="BG11" i="18"/>
  <c r="AQ11" i="18"/>
  <c r="AA11" i="18"/>
  <c r="K11" i="18"/>
  <c r="CG10" i="18"/>
  <c r="BQ10" i="18"/>
  <c r="BA10" i="18"/>
  <c r="AK10" i="18"/>
  <c r="U10" i="18"/>
  <c r="E10" i="18"/>
  <c r="P10" i="18"/>
  <c r="AL10" i="18"/>
  <c r="BR10" i="18"/>
  <c r="L11" i="18"/>
  <c r="AR11" i="18"/>
  <c r="BX11" i="18"/>
  <c r="R12" i="18"/>
  <c r="BP12" i="18"/>
  <c r="AP13" i="18"/>
  <c r="P14" i="18"/>
  <c r="CB14" i="18"/>
  <c r="BB15" i="18"/>
  <c r="AP11" i="18"/>
  <c r="BH14" i="18"/>
  <c r="T10" i="18"/>
  <c r="AE10" i="18"/>
  <c r="CF14" i="18"/>
  <c r="BC15" i="18"/>
  <c r="CC14" i="18"/>
  <c r="Q14" i="18"/>
  <c r="AQ13" i="18"/>
  <c r="BQ12" i="18"/>
  <c r="BI15" i="18"/>
  <c r="W14" i="18"/>
  <c r="AW13" i="18"/>
  <c r="BW12" i="18"/>
  <c r="AN15" i="18"/>
  <c r="BR12" i="18"/>
  <c r="K12" i="18"/>
  <c r="BE11" i="18"/>
  <c r="M11" i="18"/>
  <c r="BS10" i="18"/>
  <c r="AM10" i="18"/>
  <c r="AJ15" i="18"/>
  <c r="CH14" i="18"/>
  <c r="AL14" i="18"/>
  <c r="AV13" i="18"/>
  <c r="AX12" i="18"/>
  <c r="U12" i="18"/>
  <c r="BO11" i="18"/>
  <c r="AU11" i="18"/>
  <c r="W11" i="18"/>
  <c r="BU10" i="18"/>
  <c r="AW10" i="18"/>
  <c r="AC10" i="18"/>
  <c r="I10" i="18"/>
  <c r="AA10" i="18"/>
  <c r="BJ10" i="18"/>
  <c r="T11" i="18"/>
  <c r="BH11" i="18"/>
  <c r="J12" i="18"/>
  <c r="CF12" i="18"/>
  <c r="BV13" i="18"/>
  <c r="BL14" i="18"/>
  <c r="BR15" i="18"/>
  <c r="X10" i="18"/>
  <c r="AX10" i="18"/>
  <c r="CD10" i="18"/>
  <c r="X11" i="18"/>
  <c r="BD11" i="18"/>
  <c r="AD12" i="18"/>
  <c r="BN13" i="18"/>
  <c r="AN14" i="18"/>
  <c r="N15" i="18"/>
  <c r="BZ15" i="18"/>
  <c r="BB11" i="18"/>
  <c r="W15" i="18"/>
  <c r="AW14" i="18"/>
  <c r="BW13" i="18"/>
  <c r="K13" i="18"/>
  <c r="AK12" i="18"/>
  <c r="AC15" i="18"/>
  <c r="BC14" i="18"/>
  <c r="CC13" i="18"/>
  <c r="Q13" i="18"/>
  <c r="AQ12" i="18"/>
  <c r="BN14" i="18"/>
  <c r="AB13" i="18"/>
  <c r="AE12" i="18"/>
  <c r="AK11" i="18"/>
  <c r="BC10" i="18"/>
  <c r="L15" i="18"/>
  <c r="V14" i="18"/>
  <c r="BL13" i="18"/>
  <c r="BV12" i="18"/>
  <c r="I12" i="18"/>
  <c r="BC11" i="18"/>
  <c r="O11" i="18"/>
  <c r="BI10" i="18"/>
  <c r="Q10" i="18"/>
  <c r="K10" i="18"/>
  <c r="CH10" i="18"/>
  <c r="CF11" i="18"/>
  <c r="Z13" i="18"/>
  <c r="AF14" i="18"/>
  <c r="BX14" i="18"/>
  <c r="BP10" i="18"/>
  <c r="BT12" i="18"/>
  <c r="BB13" i="18"/>
  <c r="BJ11" i="18"/>
  <c r="AM15" i="18"/>
  <c r="BM14" i="18"/>
  <c r="AA13" i="18"/>
  <c r="BA12" i="18"/>
  <c r="AS15" i="18"/>
  <c r="BS14" i="18"/>
  <c r="G14" i="18"/>
  <c r="AG13" i="18"/>
  <c r="BG12" i="18"/>
  <c r="H15" i="18"/>
  <c r="BH13" i="18"/>
  <c r="BB12" i="18"/>
  <c r="AS11" i="18"/>
  <c r="E11" i="18"/>
  <c r="BK10" i="18"/>
  <c r="BX15" i="18"/>
  <c r="AB15" i="18"/>
  <c r="BR14" i="18"/>
  <c r="AD14" i="18"/>
  <c r="CB13" i="18"/>
  <c r="AF13" i="18"/>
  <c r="CD12" i="18"/>
  <c r="AP12" i="18"/>
  <c r="M12" i="18"/>
  <c r="CE11" i="18"/>
  <c r="BK11" i="18"/>
  <c r="AM11" i="18"/>
  <c r="S11" i="18"/>
  <c r="BM10" i="18"/>
  <c r="AS10" i="18"/>
  <c r="Y10" i="18"/>
  <c r="F10" i="18"/>
  <c r="AF10" i="18"/>
  <c r="BZ10" i="18"/>
  <c r="AB11" i="18"/>
  <c r="BP11" i="18"/>
  <c r="Z12" i="18"/>
  <c r="J13" i="18"/>
  <c r="F15" i="18"/>
  <c r="CH15" i="18"/>
  <c r="H10" i="18"/>
  <c r="AD10" i="18"/>
  <c r="BF10" i="18"/>
  <c r="AF11" i="18"/>
  <c r="BL11" i="18"/>
  <c r="F12" i="18"/>
  <c r="AR12" i="18"/>
  <c r="R13" i="18"/>
  <c r="CD13" i="18"/>
  <c r="BD14" i="18"/>
  <c r="AD15" i="18"/>
  <c r="AL13" i="18"/>
  <c r="O10" i="18"/>
  <c r="D12" i="18"/>
  <c r="BY11" i="18"/>
  <c r="BH15" i="18"/>
  <c r="BJ14" i="18"/>
  <c r="X13" i="18"/>
  <c r="AC12" i="18"/>
  <c r="CA11" i="18"/>
  <c r="AI11" i="18"/>
  <c r="CC10" i="18"/>
  <c r="AO10" i="18"/>
  <c r="AT10" i="18"/>
  <c r="AJ11" i="18"/>
  <c r="AJ12" i="18"/>
  <c r="V15" i="18"/>
  <c r="F11" i="18"/>
  <c r="G15" i="18"/>
  <c r="BY15" i="18"/>
  <c r="S12" i="18"/>
  <c r="AU10" i="18"/>
  <c r="F14" i="18"/>
  <c r="Y12" i="18"/>
  <c r="AE11" i="18"/>
  <c r="AG10" i="18"/>
  <c r="BB10" i="18"/>
  <c r="AZ12" i="18"/>
  <c r="AP10" i="18"/>
  <c r="P11" i="18"/>
  <c r="CB11" i="18"/>
  <c r="BX12" i="18"/>
  <c r="X14" i="18"/>
  <c r="BJ15" i="18"/>
  <c r="P13" i="18"/>
  <c r="BY10" i="18"/>
  <c r="AZ11" i="18"/>
  <c r="S10" i="18"/>
  <c r="AV11" i="18"/>
  <c r="AX13" i="18"/>
  <c r="BS15" i="18"/>
  <c r="D13" i="18"/>
  <c r="BB14" i="18"/>
  <c r="AY11" i="18"/>
  <c r="V10" i="18"/>
  <c r="AL15" i="18"/>
  <c r="AI10" i="18"/>
  <c r="BT11" i="18"/>
  <c r="H14" i="18"/>
  <c r="P12" i="18"/>
  <c r="AN12" i="18"/>
  <c r="AG14" i="18"/>
  <c r="M15" i="18"/>
  <c r="BT15" i="18"/>
  <c r="BQ11" i="18"/>
  <c r="AR15" i="18"/>
  <c r="BD13" i="18"/>
  <c r="E12" i="18"/>
  <c r="G11" i="18"/>
  <c r="M10" i="18"/>
  <c r="D11" i="18"/>
  <c r="BF13" i="18"/>
  <c r="N10" i="18"/>
  <c r="BN10" i="18"/>
  <c r="AN11" i="18"/>
  <c r="N12" i="18"/>
  <c r="AH13" i="18"/>
  <c r="BT14" i="18"/>
  <c r="AP15" i="18"/>
  <c r="AT11" i="18"/>
  <c r="BG13" i="18"/>
  <c r="AM14" i="18"/>
  <c r="AH14" i="18"/>
  <c r="Y11" i="18"/>
  <c r="D15" i="18"/>
  <c r="BS11" i="18"/>
  <c r="AV14" i="18"/>
  <c r="BV10" i="18"/>
  <c r="V12" i="18"/>
  <c r="BH10" i="18"/>
  <c r="CG12" i="18"/>
  <c r="BM13" i="18"/>
  <c r="CA10" i="18"/>
  <c r="BF12" i="18"/>
  <c r="BE10" i="18"/>
  <c r="H11" i="18"/>
  <c r="BH12" i="18"/>
  <c r="AT15" i="18"/>
  <c r="F13" i="20"/>
  <c r="AP20" i="20"/>
  <c r="BY31" i="20"/>
  <c r="T13" i="20"/>
  <c r="AO14" i="20"/>
  <c r="CA20" i="20"/>
  <c r="AW23" i="20"/>
  <c r="K26" i="20"/>
  <c r="Y29" i="20"/>
  <c r="AA21" i="20"/>
  <c r="BE20" i="20"/>
  <c r="AC28" i="20"/>
  <c r="BM19" i="20"/>
  <c r="BS24" i="20"/>
  <c r="BE27" i="20"/>
  <c r="M31" i="20"/>
  <c r="X14" i="20"/>
  <c r="BT17" i="20"/>
  <c r="BN22" i="20"/>
  <c r="AY28" i="20"/>
  <c r="BO13" i="20"/>
  <c r="X16" i="20"/>
  <c r="Q19" i="20"/>
  <c r="AK21" i="20"/>
  <c r="W24" i="20"/>
  <c r="BO26" i="20"/>
  <c r="O30" i="20"/>
  <c r="AZ17" i="20"/>
  <c r="AY15" i="20"/>
  <c r="AD26" i="20"/>
  <c r="AL19" i="20"/>
  <c r="AC22" i="20"/>
  <c r="X23" i="20"/>
  <c r="BU23" i="20"/>
  <c r="AQ24" i="20"/>
  <c r="AI26" i="20"/>
  <c r="AC27" i="20"/>
  <c r="CA28" i="20"/>
  <c r="BU29" i="20"/>
  <c r="AU30" i="20"/>
  <c r="AK31" i="20"/>
  <c r="BJ21" i="20"/>
  <c r="AW19" i="20"/>
  <c r="AJ15" i="20"/>
  <c r="CD15" i="20"/>
  <c r="BC22" i="20"/>
  <c r="BX20" i="20"/>
  <c r="Z17" i="20"/>
  <c r="AY16" i="20"/>
  <c r="AI12" i="20"/>
  <c r="P30" i="20"/>
  <c r="BP28" i="20"/>
  <c r="AQ20" i="20"/>
  <c r="T14" i="20"/>
  <c r="AS16" i="20"/>
  <c r="BC19" i="20"/>
  <c r="AX20" i="20"/>
  <c r="BG21" i="20"/>
  <c r="BI22" i="20"/>
  <c r="AG23" i="20"/>
  <c r="BK24" i="20"/>
  <c r="BK26" i="20"/>
  <c r="AK27" i="20"/>
  <c r="AA28" i="20"/>
  <c r="U29" i="20"/>
  <c r="CG29" i="20"/>
  <c r="BS30" i="20"/>
  <c r="BM31" i="20"/>
  <c r="BD21" i="20"/>
  <c r="AP12" i="20"/>
  <c r="BT14" i="20"/>
  <c r="K22" i="20"/>
  <c r="BW16" i="20"/>
  <c r="L20" i="20"/>
  <c r="AV16" i="20"/>
  <c r="BV14" i="20"/>
  <c r="AB24" i="20"/>
  <c r="AV21" i="20"/>
  <c r="BA22" i="20"/>
  <c r="H29" i="20"/>
  <c r="U12" i="20"/>
  <c r="AB15" i="20"/>
  <c r="BE17" i="20"/>
  <c r="AB21" i="20"/>
  <c r="H22" i="20"/>
  <c r="CJ22" i="20"/>
  <c r="BQ23" i="20"/>
  <c r="AA24" i="20"/>
  <c r="CI24" i="20"/>
  <c r="S26" i="20"/>
  <c r="CI26" i="20"/>
  <c r="CG27" i="20"/>
  <c r="BG28" i="20"/>
  <c r="AW29" i="20"/>
  <c r="AQ30" i="20"/>
  <c r="Q31" i="20"/>
  <c r="J20" i="20"/>
  <c r="BB16" i="20"/>
  <c r="AF17" i="20"/>
  <c r="BI19" i="20"/>
  <c r="CB13" i="20"/>
  <c r="U15" i="20"/>
  <c r="BU22" i="20"/>
  <c r="AT16" i="20"/>
  <c r="AH13" i="20"/>
  <c r="AZ15" i="20"/>
  <c r="O17" i="20"/>
  <c r="AA19" i="20"/>
  <c r="M20" i="20"/>
  <c r="BN21" i="20"/>
  <c r="AN22" i="20"/>
  <c r="BA23" i="20"/>
  <c r="G24" i="20"/>
  <c r="AU24" i="20"/>
  <c r="AM26" i="20"/>
  <c r="I27" i="20"/>
  <c r="BI27" i="20"/>
  <c r="AE28" i="20"/>
  <c r="BA29" i="20"/>
  <c r="W30" i="20"/>
  <c r="CA30" i="20"/>
  <c r="AS31" i="20"/>
  <c r="BG20" i="20"/>
  <c r="M14" i="20"/>
  <c r="BQ16" i="20"/>
  <c r="BA12" i="20"/>
  <c r="AW21" i="20"/>
  <c r="BS17" i="20"/>
  <c r="Q12" i="20"/>
  <c r="AU15" i="20"/>
  <c r="BY15" i="20"/>
  <c r="BU13" i="20"/>
  <c r="BV30" i="20"/>
  <c r="AP27" i="20"/>
  <c r="Y26" i="20"/>
  <c r="BP21" i="20"/>
  <c r="AT27" i="20"/>
  <c r="BQ28" i="20"/>
  <c r="O31" i="20"/>
  <c r="R23" i="20"/>
  <c r="F26" i="20"/>
  <c r="CD27" i="20"/>
  <c r="O29" i="20"/>
  <c r="AL30" i="20"/>
  <c r="AP31" i="20"/>
  <c r="Y24" i="20"/>
  <c r="BY26" i="20"/>
  <c r="Z28" i="20"/>
  <c r="AY29" i="20"/>
  <c r="BU30" i="20"/>
  <c r="BP31" i="20"/>
  <c r="BO27" i="20"/>
  <c r="J31" i="20"/>
  <c r="BF29" i="20"/>
  <c r="AE19" i="20"/>
  <c r="P13" i="20"/>
  <c r="BE14" i="20"/>
  <c r="CA17" i="20"/>
  <c r="T19" i="20"/>
  <c r="BQ19" i="20"/>
  <c r="AC20" i="20"/>
  <c r="CD20" i="20"/>
  <c r="AP21" i="20"/>
  <c r="CA21" i="20"/>
  <c r="T22" i="20"/>
  <c r="AV22" i="20"/>
  <c r="BX22" i="20"/>
  <c r="O23" i="20"/>
  <c r="AM23" i="20"/>
  <c r="BH23" i="20"/>
  <c r="CD23" i="20"/>
  <c r="M24" i="20"/>
  <c r="AH24" i="20"/>
  <c r="AX12" i="20"/>
  <c r="AW14" i="20"/>
  <c r="AG16" i="20"/>
  <c r="AY17" i="20"/>
  <c r="AG19" i="20"/>
  <c r="K20" i="20"/>
  <c r="BY20" i="20"/>
  <c r="BB21" i="20"/>
  <c r="I22" i="20"/>
  <c r="AT22" i="20"/>
  <c r="CG22" i="20"/>
  <c r="AE23" i="20"/>
  <c r="BG23" i="20"/>
  <c r="CJ23" i="20"/>
  <c r="Z24" i="20"/>
  <c r="AZ24" i="20"/>
  <c r="BU24" i="20"/>
  <c r="U26" i="20"/>
  <c r="AP26" i="20"/>
  <c r="BL26" i="20"/>
  <c r="CG26" i="20"/>
  <c r="P27" i="20"/>
  <c r="AL27" i="20"/>
  <c r="BG27" i="20"/>
  <c r="CB27" i="20"/>
  <c r="L28" i="20"/>
  <c r="AG28" i="20"/>
  <c r="BB28" i="20"/>
  <c r="BX28" i="20"/>
  <c r="G29" i="20"/>
  <c r="AB29" i="20"/>
  <c r="BX19" i="20"/>
  <c r="BF24" i="20"/>
  <c r="H27" i="20"/>
  <c r="AO28" i="20"/>
  <c r="BL29" i="20"/>
  <c r="CF30" i="20"/>
  <c r="CA31" i="20"/>
  <c r="F22" i="20"/>
  <c r="AZ27" i="20"/>
  <c r="BY28" i="20"/>
  <c r="J30" i="20"/>
  <c r="T31" i="20"/>
  <c r="AN23" i="20"/>
  <c r="T26" i="20"/>
  <c r="CJ27" i="20"/>
  <c r="V29" i="20"/>
  <c r="AT30" i="20"/>
  <c r="AU31" i="20"/>
  <c r="AD29" i="20"/>
  <c r="BS16" i="20"/>
  <c r="AJ27" i="20"/>
  <c r="BZ30" i="20"/>
  <c r="AR24" i="20"/>
  <c r="BN12" i="20"/>
  <c r="V14" i="20"/>
  <c r="BN15" i="20"/>
  <c r="BU16" i="20"/>
  <c r="BI17" i="20"/>
  <c r="BG19" i="20"/>
  <c r="R20" i="20"/>
  <c r="BQ20" i="20"/>
  <c r="AC21" i="20"/>
  <c r="BR21" i="20"/>
  <c r="L22" i="20"/>
  <c r="AO22" i="20"/>
  <c r="BQ22" i="20"/>
  <c r="G23" i="20"/>
  <c r="AH23" i="20"/>
  <c r="BC23" i="20"/>
  <c r="BX23" i="20"/>
  <c r="H24" i="20"/>
  <c r="AC24" i="20"/>
  <c r="J12" i="20"/>
  <c r="CH15" i="20"/>
  <c r="Y17" i="20"/>
  <c r="P19" i="20"/>
  <c r="CI19" i="20"/>
  <c r="BK20" i="20"/>
  <c r="AM21" i="20"/>
  <c r="AK22" i="20"/>
  <c r="BV22" i="20"/>
  <c r="W23" i="20"/>
  <c r="AZ23" i="20"/>
  <c r="CB23" i="20"/>
  <c r="T24" i="20"/>
  <c r="AT24" i="20"/>
  <c r="BP24" i="20"/>
  <c r="P26" i="20"/>
  <c r="AK26" i="20"/>
  <c r="BF26" i="20"/>
  <c r="CB26" i="20"/>
  <c r="K27" i="20"/>
  <c r="AF27" i="20"/>
  <c r="BB27" i="20"/>
  <c r="BW27" i="20"/>
  <c r="F28" i="20"/>
  <c r="AB28" i="20"/>
  <c r="AW28" i="20"/>
  <c r="BR28" i="20"/>
  <c r="W29" i="20"/>
  <c r="BZ23" i="20"/>
  <c r="M28" i="20"/>
  <c r="BH30" i="20"/>
  <c r="AH20" i="20"/>
  <c r="R27" i="20"/>
  <c r="BT29" i="20"/>
  <c r="CF31" i="20"/>
  <c r="CF28" i="20"/>
  <c r="Z31" i="20"/>
  <c r="BF23" i="20"/>
  <c r="BF22" i="20"/>
  <c r="BV31" i="20"/>
  <c r="AF12" i="20"/>
  <c r="AI15" i="20"/>
  <c r="AN17" i="20"/>
  <c r="F20" i="20"/>
  <c r="P21" i="20"/>
  <c r="BJ22" i="20"/>
  <c r="AB23" i="20"/>
  <c r="BS23" i="20"/>
  <c r="X24" i="20"/>
  <c r="BB13" i="20"/>
  <c r="CI16" i="20"/>
  <c r="AU20" i="20"/>
  <c r="BX21" i="20"/>
  <c r="BM22" i="20"/>
  <c r="AT23" i="20"/>
  <c r="L24" i="20"/>
  <c r="BJ24" i="20"/>
  <c r="J26" i="20"/>
  <c r="BA26" i="20"/>
  <c r="F27" i="20"/>
  <c r="AV27" i="20"/>
  <c r="AR28" i="20"/>
  <c r="CH28" i="20"/>
  <c r="AM29" i="20"/>
  <c r="BH29" i="20"/>
  <c r="CD29" i="20"/>
  <c r="M30" i="20"/>
  <c r="AH30" i="20"/>
  <c r="BD30" i="20"/>
  <c r="AL13" i="20"/>
  <c r="I16" i="20"/>
  <c r="BO17" i="20"/>
  <c r="CH20" i="20"/>
  <c r="BW21" i="20"/>
  <c r="AL22" i="20"/>
  <c r="AQ23" i="20"/>
  <c r="CE23" i="20"/>
  <c r="AD24" i="20"/>
  <c r="BI24" i="20"/>
  <c r="X26" i="20"/>
  <c r="AZ26" i="20"/>
  <c r="CC26" i="20"/>
  <c r="AU17" i="20"/>
  <c r="AW26" i="20"/>
  <c r="AJ29" i="20"/>
  <c r="BF31" i="20"/>
  <c r="BT24" i="20"/>
  <c r="AV28" i="20"/>
  <c r="AF22" i="20"/>
  <c r="BH27" i="20"/>
  <c r="Q30" i="20"/>
  <c r="BA30" i="20"/>
  <c r="Y30" i="20"/>
  <c r="BJ28" i="20"/>
  <c r="BW13" i="20"/>
  <c r="AZ16" i="20"/>
  <c r="AR19" i="20"/>
  <c r="BC20" i="20"/>
  <c r="BH21" i="20"/>
  <c r="AG22" i="20"/>
  <c r="AX23" i="20"/>
  <c r="AL12" i="20"/>
  <c r="AT15" i="20"/>
  <c r="BP19" i="20"/>
  <c r="W21" i="20"/>
  <c r="AB22" i="20"/>
  <c r="L23" i="20"/>
  <c r="BV23" i="20"/>
  <c r="AO24" i="20"/>
  <c r="CF24" i="20"/>
  <c r="AF26" i="20"/>
  <c r="BV26" i="20"/>
  <c r="AA27" i="20"/>
  <c r="BR27" i="20"/>
  <c r="V28" i="20"/>
  <c r="BM28" i="20"/>
  <c r="R29" i="20"/>
  <c r="AX29" i="20"/>
  <c r="BS29" i="20"/>
  <c r="X30" i="20"/>
  <c r="AS30" i="20"/>
  <c r="BN30" i="20"/>
  <c r="BY14" i="20"/>
  <c r="CE16" i="20"/>
  <c r="AO19" i="20"/>
  <c r="AM20" i="20"/>
  <c r="AQ21" i="20"/>
  <c r="N22" i="20"/>
  <c r="BL22" i="20"/>
  <c r="Z23" i="20"/>
  <c r="BK23" i="20"/>
  <c r="J24" i="20"/>
  <c r="AV24" i="20"/>
  <c r="BX24" i="20"/>
  <c r="I26" i="20"/>
  <c r="AL26" i="20"/>
  <c r="BN26" i="20"/>
  <c r="AH27" i="20"/>
  <c r="BJ13" i="20"/>
  <c r="Q16" i="20"/>
  <c r="BP17" i="20"/>
  <c r="CD21" i="20"/>
  <c r="AP22" i="20"/>
  <c r="AU23" i="20"/>
  <c r="CF23" i="20"/>
  <c r="AF24" i="20"/>
  <c r="BL24" i="20"/>
  <c r="BV27" i="20"/>
  <c r="AQ29" i="20"/>
  <c r="CH24" i="20"/>
  <c r="X17" i="20"/>
  <c r="CC19" i="20"/>
  <c r="CJ21" i="20"/>
  <c r="V23" i="20"/>
  <c r="R24" i="20"/>
  <c r="BN16" i="20"/>
  <c r="AA20" i="20"/>
  <c r="BE22" i="20"/>
  <c r="CH27" i="20"/>
  <c r="CC28" i="20"/>
  <c r="BC29" i="20"/>
  <c r="H30" i="20"/>
  <c r="AX30" i="20"/>
  <c r="AR15" i="20"/>
  <c r="BM20" i="20"/>
  <c r="Y22" i="20"/>
  <c r="AI23" i="20"/>
  <c r="U24" i="20"/>
  <c r="CD24" i="20"/>
  <c r="Q26" i="20"/>
  <c r="BU26" i="20"/>
  <c r="Z27" i="20"/>
  <c r="AC14" i="20"/>
  <c r="H17" i="20"/>
  <c r="Z20" i="20"/>
  <c r="AU21" i="20"/>
  <c r="AD22" i="20"/>
  <c r="P23" i="20"/>
  <c r="BL23" i="20"/>
  <c r="V24" i="20"/>
  <c r="BR24" i="20"/>
  <c r="R26" i="20"/>
  <c r="AT26" i="20"/>
  <c r="BX26" i="20"/>
  <c r="BZ31" i="20"/>
  <c r="AI31" i="20"/>
  <c r="BY30" i="20"/>
  <c r="V30" i="20"/>
  <c r="BD29" i="20"/>
  <c r="CD28" i="20"/>
  <c r="Y28" i="20"/>
  <c r="BF27" i="20"/>
  <c r="BT26" i="20"/>
  <c r="Q24" i="20"/>
  <c r="CH21" i="20"/>
  <c r="CD31" i="20"/>
  <c r="BH31" i="20"/>
  <c r="AM31" i="20"/>
  <c r="R31" i="20"/>
  <c r="CH30" i="20"/>
  <c r="BL30" i="20"/>
  <c r="AJ30" i="20"/>
  <c r="F30" i="20"/>
  <c r="BP29" i="20"/>
  <c r="AN29" i="20"/>
  <c r="K29" i="20"/>
  <c r="BU28" i="20"/>
  <c r="AS28" i="20"/>
  <c r="P28" i="20"/>
  <c r="BZ27" i="20"/>
  <c r="AX27" i="20"/>
  <c r="N27" i="20"/>
  <c r="BD26" i="20"/>
  <c r="BM24" i="20"/>
  <c r="CH23" i="20"/>
  <c r="F23" i="20"/>
  <c r="CF21" i="20"/>
  <c r="G20" i="20"/>
  <c r="CE17" i="20"/>
  <c r="BT13" i="20"/>
  <c r="R13" i="20"/>
  <c r="BT31" i="20"/>
  <c r="AD31" i="20"/>
  <c r="CD30" i="20"/>
  <c r="AD30" i="20"/>
  <c r="BK29" i="20"/>
  <c r="N29" i="20"/>
  <c r="AT28" i="20"/>
  <c r="CA27" i="20"/>
  <c r="O27" i="20"/>
  <c r="BN24" i="20"/>
  <c r="AF23" i="20"/>
  <c r="BF20" i="20"/>
  <c r="X15" i="20"/>
  <c r="BW31" i="20"/>
  <c r="BB31" i="20"/>
  <c r="AF31" i="20"/>
  <c r="K31" i="20"/>
  <c r="CB30" i="20"/>
  <c r="BB30" i="20"/>
  <c r="Z30" i="20"/>
  <c r="CJ29" i="20"/>
  <c r="BG29" i="20"/>
  <c r="AE29" i="20"/>
  <c r="BL28" i="20"/>
  <c r="AJ28" i="20"/>
  <c r="H28" i="20"/>
  <c r="BP27" i="20"/>
  <c r="AM27" i="20"/>
  <c r="AJ26" i="20"/>
  <c r="AS24" i="20"/>
  <c r="BJ23" i="20"/>
  <c r="BH22" i="20"/>
  <c r="AI21" i="20"/>
  <c r="AM19" i="20"/>
  <c r="CD16" i="20"/>
  <c r="O12" i="20"/>
  <c r="AE12" i="20"/>
  <c r="AU12" i="20"/>
  <c r="BK12" i="20"/>
  <c r="CA12" i="20"/>
  <c r="U13" i="20"/>
  <c r="AK13" i="20"/>
  <c r="BA13" i="20"/>
  <c r="BQ13" i="20"/>
  <c r="CG13" i="20"/>
  <c r="K14" i="20"/>
  <c r="AA14" i="20"/>
  <c r="AQ14" i="20"/>
  <c r="BG14" i="20"/>
  <c r="BW14" i="20"/>
  <c r="Q15" i="20"/>
  <c r="AG15" i="20"/>
  <c r="AW15" i="20"/>
  <c r="BM15" i="20"/>
  <c r="T12" i="20"/>
  <c r="AO12" i="20"/>
  <c r="BJ12" i="20"/>
  <c r="CF12" i="20"/>
  <c r="O13" i="20"/>
  <c r="AJ13" i="20"/>
  <c r="BF13" i="20"/>
  <c r="CA13" i="20"/>
  <c r="J14" i="20"/>
  <c r="CC22" i="20"/>
  <c r="AF30" i="20"/>
  <c r="BJ26" i="20"/>
  <c r="BK31" i="20"/>
  <c r="BD28" i="20"/>
  <c r="AH26" i="20"/>
  <c r="AF21" i="20"/>
  <c r="CH14" i="20"/>
  <c r="BB22" i="20"/>
  <c r="BN23" i="20"/>
  <c r="CJ12" i="20"/>
  <c r="BL21" i="20"/>
  <c r="AL23" i="20"/>
  <c r="BE24" i="20"/>
  <c r="AV26" i="20"/>
  <c r="AQ27" i="20"/>
  <c r="AL28" i="20"/>
  <c r="AH29" i="20"/>
  <c r="BX29" i="20"/>
  <c r="AC30" i="20"/>
  <c r="BY12" i="20"/>
  <c r="AI17" i="20"/>
  <c r="BK19" i="20"/>
  <c r="BF21" i="20"/>
  <c r="BZ22" i="20"/>
  <c r="BT23" i="20"/>
  <c r="BB24" i="20"/>
  <c r="AS26" i="20"/>
  <c r="L27" i="20"/>
  <c r="M12" i="20"/>
  <c r="BK15" i="20"/>
  <c r="AV19" i="20"/>
  <c r="BS20" i="20"/>
  <c r="BP22" i="20"/>
  <c r="AJ23" i="20"/>
  <c r="AW24" i="20"/>
  <c r="CG24" i="20"/>
  <c r="AG26" i="20"/>
  <c r="BI26" i="20"/>
  <c r="BD31" i="20"/>
  <c r="H31" i="20"/>
  <c r="AZ30" i="20"/>
  <c r="CF29" i="20"/>
  <c r="AA29" i="20"/>
  <c r="BA28" i="20"/>
  <c r="CI27" i="20"/>
  <c r="X27" i="20"/>
  <c r="N26" i="20"/>
  <c r="CC24" i="20"/>
  <c r="J23" i="20"/>
  <c r="O20" i="20"/>
  <c r="BS31" i="20"/>
  <c r="AX31" i="20"/>
  <c r="AB31" i="20"/>
  <c r="G31" i="20"/>
  <c r="BX30" i="20"/>
  <c r="AW30" i="20"/>
  <c r="U30" i="20"/>
  <c r="CE29" i="20"/>
  <c r="BB29" i="20"/>
  <c r="Z29" i="20"/>
  <c r="CJ28" i="20"/>
  <c r="BF28" i="20"/>
  <c r="AD28" i="20"/>
  <c r="BK27" i="20"/>
  <c r="AE27" i="20"/>
  <c r="CF26" i="20"/>
  <c r="AB26" i="20"/>
  <c r="AJ24" i="20"/>
  <c r="AV23" i="20"/>
  <c r="AR22" i="20"/>
  <c r="K21" i="20"/>
  <c r="K19" i="20"/>
  <c r="R16" i="20"/>
  <c r="BS15" i="20"/>
  <c r="AY31" i="20"/>
  <c r="N31" i="20"/>
  <c r="BF30" i="20"/>
  <c r="AI29" i="20"/>
  <c r="BV28" i="20"/>
  <c r="R28" i="20"/>
  <c r="AY27" i="20"/>
  <c r="BE26" i="20"/>
  <c r="V22" i="20"/>
  <c r="CH31" i="20"/>
  <c r="BL31" i="20"/>
  <c r="AQ31" i="20"/>
  <c r="V31" i="20"/>
  <c r="BQ30" i="20"/>
  <c r="AO30" i="20"/>
  <c r="L30" i="20"/>
  <c r="BV29" i="20"/>
  <c r="AT29" i="20"/>
  <c r="P29" i="20"/>
  <c r="BZ28" i="20"/>
  <c r="AX28" i="20"/>
  <c r="U28" i="20"/>
  <c r="CE27" i="20"/>
  <c r="BC27" i="20"/>
  <c r="T27" i="20"/>
  <c r="BM26" i="20"/>
  <c r="H26" i="20"/>
  <c r="BV24" i="20"/>
  <c r="I24" i="20"/>
  <c r="T23" i="20"/>
  <c r="J22" i="20"/>
  <c r="AK20" i="20"/>
  <c r="BI14" i="20"/>
  <c r="G12" i="20"/>
  <c r="W12" i="20"/>
  <c r="AM12" i="20"/>
  <c r="BC12" i="20"/>
  <c r="BS12" i="20"/>
  <c r="CI12" i="20"/>
  <c r="M13" i="20"/>
  <c r="AC13" i="20"/>
  <c r="AS13" i="20"/>
  <c r="BI13" i="20"/>
  <c r="BY13" i="20"/>
  <c r="S14" i="20"/>
  <c r="AI14" i="20"/>
  <c r="AY14" i="20"/>
  <c r="BO14" i="20"/>
  <c r="CE14" i="20"/>
  <c r="I15" i="20"/>
  <c r="Y15" i="20"/>
  <c r="AO15" i="20"/>
  <c r="BE15" i="20"/>
  <c r="I12" i="20"/>
  <c r="AD12" i="20"/>
  <c r="AZ12" i="20"/>
  <c r="BU12" i="20"/>
  <c r="Z13" i="20"/>
  <c r="AU13" i="20"/>
  <c r="BP13" i="20"/>
  <c r="U14" i="20"/>
  <c r="AP14" i="20"/>
  <c r="BL14" i="20"/>
  <c r="CG14" i="20"/>
  <c r="P15" i="20"/>
  <c r="AJ31" i="20"/>
  <c r="BW20" i="20"/>
  <c r="AE31" i="20"/>
  <c r="AD16" i="20"/>
  <c r="AX21" i="20"/>
  <c r="CI23" i="20"/>
  <c r="AZ19" i="20"/>
  <c r="BO23" i="20"/>
  <c r="BL27" i="20"/>
  <c r="AR29" i="20"/>
  <c r="AN30" i="20"/>
  <c r="BH26" i="20"/>
  <c r="CH12" i="20"/>
  <c r="X21" i="20"/>
  <c r="CB22" i="20"/>
  <c r="N24" i="20"/>
  <c r="AN26" i="20"/>
  <c r="CJ31" i="20"/>
  <c r="CJ30" i="20"/>
  <c r="BR29" i="20"/>
  <c r="AN28" i="20"/>
  <c r="G27" i="20"/>
  <c r="BA24" i="20"/>
  <c r="L19" i="20"/>
  <c r="CI31" i="20"/>
  <c r="AR31" i="20"/>
  <c r="AP30" i="20"/>
  <c r="BW29" i="20"/>
  <c r="S29" i="20"/>
  <c r="AZ28" i="20"/>
  <c r="CF27" i="20"/>
  <c r="W27" i="20"/>
  <c r="M26" i="20"/>
  <c r="CB24" i="20"/>
  <c r="AD23" i="20"/>
  <c r="BB20" i="20"/>
  <c r="O15" i="20"/>
  <c r="CE31" i="20"/>
  <c r="BZ29" i="20"/>
  <c r="BI28" i="20"/>
  <c r="AI27" i="20"/>
  <c r="BC21" i="20"/>
  <c r="BG31" i="20"/>
  <c r="P31" i="20"/>
  <c r="BJ30" i="20"/>
  <c r="AL29" i="20"/>
  <c r="BT28" i="20"/>
  <c r="N28" i="20"/>
  <c r="AU27" i="20"/>
  <c r="AX26" i="20"/>
  <c r="CA23" i="20"/>
  <c r="BS21" i="20"/>
  <c r="BD17" i="20"/>
  <c r="K12" i="20"/>
  <c r="AQ12" i="20"/>
  <c r="BW12" i="20"/>
  <c r="Q13" i="20"/>
  <c r="AW13" i="20"/>
  <c r="CC13" i="20"/>
  <c r="W14" i="20"/>
  <c r="BC14" i="20"/>
  <c r="CI14" i="20"/>
  <c r="AC15" i="20"/>
  <c r="BI15" i="20"/>
  <c r="AJ12" i="20"/>
  <c r="BZ12" i="20"/>
  <c r="AE13" i="20"/>
  <c r="BV13" i="20"/>
  <c r="Z14" i="20"/>
  <c r="BA14" i="20"/>
  <c r="CB14" i="20"/>
  <c r="V15" i="20"/>
  <c r="AQ15" i="20"/>
  <c r="BL15" i="20"/>
  <c r="CC15" i="20"/>
  <c r="G16" i="20"/>
  <c r="W16" i="20"/>
  <c r="AM16" i="20"/>
  <c r="BC16" i="20"/>
  <c r="L12" i="20"/>
  <c r="AN12" i="20"/>
  <c r="BQ12" i="20"/>
  <c r="G13" i="20"/>
  <c r="AI13" i="20"/>
  <c r="BL13" i="20"/>
  <c r="AD14" i="20"/>
  <c r="BH14" i="20"/>
  <c r="CJ14" i="20"/>
  <c r="Z15" i="20"/>
  <c r="BC15" i="20"/>
  <c r="CA15" i="20"/>
  <c r="J16" i="20"/>
  <c r="AF16" i="20"/>
  <c r="BA16" i="20"/>
  <c r="BT16" i="20"/>
  <c r="CJ16" i="20"/>
  <c r="N17" i="20"/>
  <c r="AD17" i="20"/>
  <c r="AT17" i="20"/>
  <c r="BJ17" i="20"/>
  <c r="BZ17" i="20"/>
  <c r="J19" i="20"/>
  <c r="Z19" i="20"/>
  <c r="AP19" i="20"/>
  <c r="BF19" i="20"/>
  <c r="BV19" i="20"/>
  <c r="P20" i="20"/>
  <c r="AF20" i="20"/>
  <c r="AV20" i="20"/>
  <c r="BL20" i="20"/>
  <c r="CB20" i="20"/>
  <c r="F21" i="20"/>
  <c r="V21" i="20"/>
  <c r="AL21" i="20"/>
  <c r="AB12" i="20"/>
  <c r="BM12" i="20"/>
  <c r="L13" i="20"/>
  <c r="AY13" i="20"/>
  <c r="CJ13" i="20"/>
  <c r="AJ14" i="20"/>
  <c r="BX14" i="20"/>
  <c r="W15" i="20"/>
  <c r="BH15" i="20"/>
  <c r="AC16" i="20"/>
  <c r="BE16" i="20"/>
  <c r="CC16" i="20"/>
  <c r="L17" i="20"/>
  <c r="AG17" i="20"/>
  <c r="BC17" i="20"/>
  <c r="BX17" i="20"/>
  <c r="X19" i="20"/>
  <c r="AS19" i="20"/>
  <c r="BO19" i="20"/>
  <c r="CJ19" i="20"/>
  <c r="S20" i="20"/>
  <c r="AO20" i="20"/>
  <c r="BJ20" i="20"/>
  <c r="CE20" i="20"/>
  <c r="O21" i="20"/>
  <c r="AJ21" i="20"/>
  <c r="BA21" i="20"/>
  <c r="BQ21" i="20"/>
  <c r="T28" i="20"/>
  <c r="CA29" i="20"/>
  <c r="AH28" i="20"/>
  <c r="AF19" i="20"/>
  <c r="CF22" i="20"/>
  <c r="H15" i="20"/>
  <c r="Q22" i="20"/>
  <c r="BZ24" i="20"/>
  <c r="BQ26" i="20"/>
  <c r="BH28" i="20"/>
  <c r="CI29" i="20"/>
  <c r="L14" i="20"/>
  <c r="U20" i="20"/>
  <c r="K23" i="20"/>
  <c r="BQ24" i="20"/>
  <c r="S27" i="20"/>
  <c r="BH16" i="20"/>
  <c r="BU19" i="20"/>
  <c r="P22" i="20"/>
  <c r="BD23" i="20"/>
  <c r="BD24" i="20"/>
  <c r="L26" i="20"/>
  <c r="BP26" i="20"/>
  <c r="AT31" i="20"/>
  <c r="AK30" i="20"/>
  <c r="F29" i="20"/>
  <c r="BT27" i="20"/>
  <c r="AW22" i="20"/>
  <c r="BN31" i="20"/>
  <c r="W31" i="20"/>
  <c r="BR30" i="20"/>
  <c r="N30" i="20"/>
  <c r="AU29" i="20"/>
  <c r="CB28" i="20"/>
  <c r="X28" i="20"/>
  <c r="BD27" i="20"/>
  <c r="BR26" i="20"/>
  <c r="P24" i="20"/>
  <c r="U22" i="20"/>
  <c r="AN14" i="20"/>
  <c r="AN31" i="20"/>
  <c r="AR30" i="20"/>
  <c r="T29" i="20"/>
  <c r="AC26" i="20"/>
  <c r="AD128" i="82" s="1"/>
  <c r="BR23" i="20"/>
  <c r="S17" i="20"/>
  <c r="CB31" i="20"/>
  <c r="AL31" i="20"/>
  <c r="CG30" i="20"/>
  <c r="AG30" i="20"/>
  <c r="BO29" i="20"/>
  <c r="J29" i="20"/>
  <c r="AP28" i="20"/>
  <c r="BX27" i="20"/>
  <c r="J27" i="20"/>
  <c r="BH24" i="20"/>
  <c r="CH22" i="20"/>
  <c r="CB19" i="20"/>
  <c r="X13" i="20"/>
  <c r="AA12" i="20"/>
  <c r="BG12" i="20"/>
  <c r="AG13" i="20"/>
  <c r="BM13" i="20"/>
  <c r="G14" i="20"/>
  <c r="AM14" i="20"/>
  <c r="BS14" i="20"/>
  <c r="M15" i="20"/>
  <c r="AS15" i="20"/>
  <c r="N12" i="20"/>
  <c r="BE12" i="20"/>
  <c r="J13" i="20"/>
  <c r="AZ13" i="20"/>
  <c r="AK14" i="20"/>
  <c r="BQ14" i="20"/>
  <c r="F15" i="20"/>
  <c r="AF15" i="20"/>
  <c r="BB15" i="20"/>
  <c r="BU15" i="20"/>
  <c r="O16" i="20"/>
  <c r="AE16" i="20"/>
  <c r="AU16" i="20"/>
  <c r="BK16" i="20"/>
  <c r="Z12" i="20"/>
  <c r="BB12" i="20"/>
  <c r="CD12" i="20"/>
  <c r="V13" i="20"/>
  <c r="AX13" i="20"/>
  <c r="BZ13" i="20"/>
  <c r="Q14" i="20"/>
  <c r="AS14" i="20"/>
  <c r="BU14" i="20"/>
  <c r="L15" i="20"/>
  <c r="AN15" i="20"/>
  <c r="BP15" i="20"/>
  <c r="U16" i="20"/>
  <c r="AP16" i="20"/>
  <c r="BL16" i="20"/>
  <c r="CB16" i="20"/>
  <c r="F17" i="20"/>
  <c r="V17" i="20"/>
  <c r="AL17" i="20"/>
  <c r="BB17" i="20"/>
  <c r="BR17" i="20"/>
  <c r="CH17" i="20"/>
  <c r="R19" i="20"/>
  <c r="AH19" i="20"/>
  <c r="AX19" i="20"/>
  <c r="BN19" i="20"/>
  <c r="CD19" i="20"/>
  <c r="H20" i="20"/>
  <c r="X20" i="20"/>
  <c r="AN20" i="20"/>
  <c r="BD20" i="20"/>
  <c r="BT20" i="20"/>
  <c r="CJ20" i="20"/>
  <c r="N21" i="20"/>
  <c r="AD21" i="20"/>
  <c r="H12" i="20"/>
  <c r="AS12" i="20"/>
  <c r="CG12" i="20"/>
  <c r="AF13" i="20"/>
  <c r="BR13" i="20"/>
  <c r="R14" i="20"/>
  <c r="BD14" i="20"/>
  <c r="AP15" i="20"/>
  <c r="BX15" i="20"/>
  <c r="N16" i="20"/>
  <c r="AR16" i="20"/>
  <c r="BR16" i="20"/>
  <c r="W17" i="20"/>
  <c r="AR17" i="20"/>
  <c r="BM17" i="20"/>
  <c r="CI17" i="20"/>
  <c r="M19" i="20"/>
  <c r="AI19" i="20"/>
  <c r="BD19" i="20"/>
  <c r="BY19" i="20"/>
  <c r="I20" i="20"/>
  <c r="AD20" i="20"/>
  <c r="AY20" i="20"/>
  <c r="BU20" i="20"/>
  <c r="Y21" i="20"/>
  <c r="AS21" i="20"/>
  <c r="BI21" i="20"/>
  <c r="BY21" i="20"/>
  <c r="S22" i="20"/>
  <c r="AI22" i="20"/>
  <c r="AY22" i="20"/>
  <c r="BO22" i="20"/>
  <c r="CE22" i="20"/>
  <c r="I23" i="20"/>
  <c r="Y23" i="20"/>
  <c r="AH12" i="20"/>
  <c r="BT12" i="20"/>
  <c r="S13" i="20"/>
  <c r="BG13" i="20"/>
  <c r="F14" i="20"/>
  <c r="AR14" i="20"/>
  <c r="CD14" i="20"/>
  <c r="AD15" i="20"/>
  <c r="BO15" i="20"/>
  <c r="F16" i="20"/>
  <c r="AH16" i="20"/>
  <c r="BJ16" i="20"/>
  <c r="CG16" i="20"/>
  <c r="P17" i="20"/>
  <c r="AK17" i="20"/>
  <c r="BG17" i="20"/>
  <c r="CB17" i="20"/>
  <c r="V12" i="20"/>
  <c r="H13" i="20"/>
  <c r="CE13" i="20"/>
  <c r="BR14" i="20"/>
  <c r="BD15" i="20"/>
  <c r="Y16" i="20"/>
  <c r="BZ16" i="20"/>
  <c r="AE17" i="20"/>
  <c r="BU17" i="20"/>
  <c r="AB19" i="20"/>
  <c r="BE19" i="20"/>
  <c r="CG19" i="20"/>
  <c r="W20" i="20"/>
  <c r="BA20" i="20"/>
  <c r="CC20" i="20"/>
  <c r="S21" i="20"/>
  <c r="AT21" i="20"/>
  <c r="BO21" i="20"/>
  <c r="BU31" i="20"/>
  <c r="BE31" i="20"/>
  <c r="AO31" i="20"/>
  <c r="Y31" i="20"/>
  <c r="I31" i="20"/>
  <c r="CE30" i="20"/>
  <c r="BO30" i="20"/>
  <c r="AY30" i="20"/>
  <c r="AI30" i="20"/>
  <c r="S30" i="20"/>
  <c r="BY29" i="20"/>
  <c r="BI29" i="20"/>
  <c r="AS29" i="20"/>
  <c r="AC29" i="20"/>
  <c r="M29" i="20"/>
  <c r="CI28" i="20"/>
  <c r="BS28" i="20"/>
  <c r="BC28" i="20"/>
  <c r="AM28" i="20"/>
  <c r="W28" i="20"/>
  <c r="G28" i="20"/>
  <c r="CC27" i="20"/>
  <c r="BM27" i="20"/>
  <c r="AW27" i="20"/>
  <c r="AG27" i="20"/>
  <c r="Q27" i="20"/>
  <c r="BW26" i="20"/>
  <c r="BG26" i="20"/>
  <c r="AQ26" i="20"/>
  <c r="BP30" i="20"/>
  <c r="AR13" i="20"/>
  <c r="AR23" i="20"/>
  <c r="V27" i="20"/>
  <c r="R30" i="20"/>
  <c r="U21" i="20"/>
  <c r="AN27" i="20"/>
  <c r="AW20" i="20"/>
  <c r="BW23" i="20"/>
  <c r="CD26" i="20"/>
  <c r="I30" i="20"/>
  <c r="AR27" i="20"/>
  <c r="M21" i="20"/>
  <c r="BC31" i="20"/>
  <c r="BE30" i="20"/>
  <c r="AF29" i="20"/>
  <c r="I28" i="20"/>
  <c r="AO26" i="20"/>
  <c r="BP23" i="20"/>
  <c r="M17" i="20"/>
  <c r="S31" i="20"/>
  <c r="BF12" i="20"/>
  <c r="AA31" i="20"/>
  <c r="T30" i="20"/>
  <c r="CG28" i="20"/>
  <c r="BJ27" i="20"/>
  <c r="AJ22" i="20"/>
  <c r="BO12" i="20"/>
  <c r="AO13" i="20"/>
  <c r="O14" i="20"/>
  <c r="CA14" i="20"/>
  <c r="BA15" i="20"/>
  <c r="BP12" i="20"/>
  <c r="BK13" i="20"/>
  <c r="AV14" i="20"/>
  <c r="K15" i="20"/>
  <c r="BG15" i="20"/>
  <c r="AI16" i="20"/>
  <c r="BI12" i="20"/>
  <c r="AB13" i="20"/>
  <c r="CH13" i="20"/>
  <c r="AZ14" i="20"/>
  <c r="S15" i="20"/>
  <c r="BV15" i="20"/>
  <c r="Z16" i="20"/>
  <c r="BP16" i="20"/>
  <c r="J17" i="20"/>
  <c r="AP17" i="20"/>
  <c r="BV17" i="20"/>
  <c r="V19" i="20"/>
  <c r="BB19" i="20"/>
  <c r="CH19" i="20"/>
  <c r="AB20" i="20"/>
  <c r="BH20" i="20"/>
  <c r="AH21" i="20"/>
  <c r="BD12" i="20"/>
  <c r="AN13" i="20"/>
  <c r="AB14" i="20"/>
  <c r="N15" i="20"/>
  <c r="CE15" i="20"/>
  <c r="AX16" i="20"/>
  <c r="G17" i="20"/>
  <c r="AW17" i="20"/>
  <c r="AN19" i="20"/>
  <c r="CE19" i="20"/>
  <c r="AI20" i="20"/>
  <c r="BZ20" i="20"/>
  <c r="AE21" i="20"/>
  <c r="BM21" i="20"/>
  <c r="W22" i="20"/>
  <c r="AQ22" i="20"/>
  <c r="BK22" i="20"/>
  <c r="CI22" i="20"/>
  <c r="Q23" i="20"/>
  <c r="X12" i="20"/>
  <c r="CC12" i="20"/>
  <c r="AM13" i="20"/>
  <c r="CI13" i="20"/>
  <c r="BB14" i="20"/>
  <c r="J15" i="20"/>
  <c r="BF15" i="20"/>
  <c r="M16" i="20"/>
  <c r="AW16" i="20"/>
  <c r="CA16" i="20"/>
  <c r="U17" i="20"/>
  <c r="AV17" i="20"/>
  <c r="BW17" i="20"/>
  <c r="F24" i="20"/>
  <c r="CH29" i="20"/>
  <c r="Z22" i="20"/>
  <c r="G21" i="20"/>
  <c r="Z26" i="20"/>
  <c r="BN29" i="20"/>
  <c r="W19" i="20"/>
  <c r="AL24" i="20"/>
  <c r="CJ26" i="20"/>
  <c r="Y19" i="20"/>
  <c r="AA23" i="20"/>
  <c r="BB26" i="20"/>
  <c r="BM30" i="20"/>
  <c r="J28" i="20"/>
  <c r="AY23" i="20"/>
  <c r="BX31" i="20"/>
  <c r="CC30" i="20"/>
  <c r="BJ29" i="20"/>
  <c r="AK28" i="20"/>
  <c r="AX24" i="20"/>
  <c r="BA19" i="20"/>
  <c r="BJ31" i="20"/>
  <c r="AV29" i="20"/>
  <c r="CH26" i="20"/>
  <c r="BH19" i="20"/>
  <c r="AV31" i="20"/>
  <c r="AV30" i="20"/>
  <c r="X29" i="20"/>
  <c r="V26" i="20"/>
  <c r="AP23" i="20"/>
  <c r="CB15" i="20"/>
  <c r="AY12" i="20"/>
  <c r="Y13" i="20"/>
  <c r="BK14" i="20"/>
  <c r="AK15" i="20"/>
  <c r="AT12" i="20"/>
  <c r="AP13" i="20"/>
  <c r="AF14" i="20"/>
  <c r="AV15" i="20"/>
  <c r="CG15" i="20"/>
  <c r="AA16" i="20"/>
  <c r="BG16" i="20"/>
  <c r="AV12" i="20"/>
  <c r="N13" i="20"/>
  <c r="BS13" i="20"/>
  <c r="AL14" i="20"/>
  <c r="BJ15" i="20"/>
  <c r="P16" i="20"/>
  <c r="BF16" i="20"/>
  <c r="AH17" i="20"/>
  <c r="BN17" i="20"/>
  <c r="N19" i="20"/>
  <c r="AT19" i="20"/>
  <c r="BZ19" i="20"/>
  <c r="T20" i="20"/>
  <c r="AZ20" i="20"/>
  <c r="CF20" i="20"/>
  <c r="Z21" i="20"/>
  <c r="AK12" i="20"/>
  <c r="W13" i="20"/>
  <c r="H14" i="20"/>
  <c r="CF14" i="20"/>
  <c r="BR15" i="20"/>
  <c r="AJ16" i="20"/>
  <c r="CH16" i="20"/>
  <c r="AM17" i="20"/>
  <c r="CC17" i="20"/>
  <c r="AC19" i="20"/>
  <c r="BT19" i="20"/>
  <c r="Y20" i="20"/>
  <c r="BO20" i="20"/>
  <c r="T21" i="20"/>
  <c r="BE21" i="20"/>
  <c r="CG21" i="20"/>
  <c r="O22" i="20"/>
  <c r="AM22" i="20"/>
  <c r="BG22" i="20"/>
  <c r="CA22" i="20"/>
  <c r="M23" i="20"/>
  <c r="P12" i="20"/>
  <c r="BL12" i="20"/>
  <c r="AD13" i="20"/>
  <c r="BX13" i="20"/>
  <c r="AH14" i="20"/>
  <c r="AX15" i="20"/>
  <c r="CJ15" i="20"/>
  <c r="AO16" i="20"/>
  <c r="BV16" i="20"/>
  <c r="K17" i="20"/>
  <c r="AQ17" i="20"/>
  <c r="BQ17" i="20"/>
  <c r="BH12" i="20"/>
  <c r="BN13" i="20"/>
  <c r="CI15" i="20"/>
  <c r="BO16" i="20"/>
  <c r="AO17" i="20"/>
  <c r="G19" i="20"/>
  <c r="AQ19" i="20"/>
  <c r="CA19" i="20"/>
  <c r="AE20" i="20"/>
  <c r="BN20" i="20"/>
  <c r="L21" i="20"/>
  <c r="AY21" i="20"/>
  <c r="BZ21" i="20"/>
  <c r="BQ31" i="20"/>
  <c r="AW31" i="20"/>
  <c r="AC31" i="20"/>
  <c r="AD133" i="82" s="1"/>
  <c r="BW30" i="20"/>
  <c r="BC30" i="20"/>
  <c r="AE30" i="20"/>
  <c r="K30" i="20"/>
  <c r="CC29" i="20"/>
  <c r="BE29" i="20"/>
  <c r="AK29" i="20"/>
  <c r="Q29" i="20"/>
  <c r="CE28" i="20"/>
  <c r="BK28" i="20"/>
  <c r="AQ28" i="20"/>
  <c r="S28" i="20"/>
  <c r="BQ27" i="20"/>
  <c r="AS27" i="20"/>
  <c r="Y27" i="20"/>
  <c r="BS26" i="20"/>
  <c r="AY26" i="20"/>
  <c r="AE26" i="20"/>
  <c r="O26" i="20"/>
  <c r="CE24" i="20"/>
  <c r="BO24" i="20"/>
  <c r="AY24" i="20"/>
  <c r="AI24" i="20"/>
  <c r="S24" i="20"/>
  <c r="BY23" i="20"/>
  <c r="BI23" i="20"/>
  <c r="AS23" i="20"/>
  <c r="AC23" i="20"/>
  <c r="H23" i="20"/>
  <c r="BY22" i="20"/>
  <c r="BD22" i="20"/>
  <c r="AH22" i="20"/>
  <c r="M22" i="20"/>
  <c r="CB21" i="20"/>
  <c r="BC13" i="20"/>
  <c r="BZ15" i="20"/>
  <c r="AC17" i="20"/>
  <c r="AK19" i="20"/>
  <c r="V20" i="20"/>
  <c r="H21" i="20"/>
  <c r="BV21" i="20"/>
  <c r="R22" i="20"/>
  <c r="BT22" i="20"/>
  <c r="AK23" i="20"/>
  <c r="CC23" i="20"/>
  <c r="AE24" i="20"/>
  <c r="BW24" i="20"/>
  <c r="W26" i="20"/>
  <c r="CA26" i="20"/>
  <c r="AO27" i="20"/>
  <c r="BU27" i="20"/>
  <c r="AI28" i="20"/>
  <c r="AG29" i="20"/>
  <c r="BG30" i="20"/>
  <c r="CI30" i="20"/>
  <c r="BA31" i="20"/>
  <c r="CE21" i="20"/>
  <c r="CI20" i="20"/>
  <c r="BS19" i="20"/>
  <c r="I17" i="20"/>
  <c r="AA13" i="20"/>
  <c r="F12" i="20"/>
  <c r="BR12" i="20"/>
  <c r="CD13" i="20"/>
  <c r="G15" i="20"/>
  <c r="BY16" i="20"/>
  <c r="AS17" i="20"/>
  <c r="I19" i="20"/>
  <c r="D94" i="87" s="1"/>
  <c r="AU19" i="20"/>
  <c r="CF19" i="20"/>
  <c r="AG20" i="20"/>
  <c r="BR20" i="20"/>
  <c r="Q21" i="20"/>
  <c r="AZ21" i="20"/>
  <c r="CI21" i="20"/>
  <c r="X22" i="20"/>
  <c r="AX22" i="20"/>
  <c r="CD22" i="20"/>
  <c r="S23" i="20"/>
  <c r="AO23" i="20"/>
  <c r="BM23" i="20"/>
  <c r="CG23" i="20"/>
  <c r="O24" i="20"/>
  <c r="AM24" i="20"/>
  <c r="BG24" i="20"/>
  <c r="CA24" i="20"/>
  <c r="G26" i="20"/>
  <c r="AA26" i="20"/>
  <c r="BC26" i="20"/>
  <c r="CE26" i="20"/>
  <c r="U27" i="20"/>
  <c r="BA27" i="20"/>
  <c r="BY27" i="20"/>
  <c r="O28" i="20"/>
  <c r="AU28" i="20"/>
  <c r="BW28" i="20"/>
  <c r="I29" i="20"/>
  <c r="AO29" i="20"/>
  <c r="BQ29" i="20"/>
  <c r="G30" i="20"/>
  <c r="AM30" i="20"/>
  <c r="BK30" i="20"/>
  <c r="AG31" i="20"/>
  <c r="BI31" i="20"/>
  <c r="CG31" i="20"/>
  <c r="BT21" i="20"/>
  <c r="AG21" i="20"/>
  <c r="BV20" i="20"/>
  <c r="Q20" i="20"/>
  <c r="BL19" i="20"/>
  <c r="O19" i="20"/>
  <c r="BK17" i="20"/>
  <c r="BT15" i="20"/>
  <c r="AG14" i="20"/>
  <c r="CB12" i="20"/>
  <c r="BA17" i="20"/>
  <c r="T16" i="20"/>
  <c r="T15" i="20"/>
  <c r="N14" i="20"/>
  <c r="U23" i="20"/>
  <c r="BS22" i="20"/>
  <c r="AA22" i="20"/>
  <c r="BU21" i="20"/>
  <c r="H19" i="20"/>
  <c r="Q17" i="20"/>
  <c r="H16" i="20"/>
  <c r="AT14" i="20"/>
  <c r="BV12" i="20"/>
  <c r="J21" i="20"/>
  <c r="AJ20" i="20"/>
  <c r="BJ19" i="20"/>
  <c r="AX17" i="20"/>
  <c r="BX16" i="20"/>
  <c r="CF15" i="20"/>
  <c r="BN14" i="20"/>
  <c r="AQ13" i="20"/>
  <c r="R12" i="20"/>
  <c r="K16" i="20"/>
  <c r="J96" i="88" s="1"/>
  <c r="AA15" i="20"/>
  <c r="CF13" i="20"/>
  <c r="AE14" i="20"/>
  <c r="CE12" i="20"/>
  <c r="CG20" i="20"/>
  <c r="AD27" i="20"/>
  <c r="CB29" i="20"/>
  <c r="AF28" i="20"/>
  <c r="AC12" i="20"/>
  <c r="AH31" i="20"/>
  <c r="AR26" i="20"/>
  <c r="BO31" i="20"/>
  <c r="AP24" i="20"/>
  <c r="BZ14" i="20"/>
  <c r="AZ22" i="20"/>
  <c r="Q28" i="20"/>
  <c r="AN24" i="20"/>
  <c r="AB27" i="20"/>
  <c r="AS20" i="20"/>
  <c r="AJ19" i="20"/>
  <c r="T17" i="20"/>
  <c r="AN16" i="20"/>
  <c r="R15" i="20"/>
  <c r="AT13" i="20"/>
  <c r="CG17" i="20"/>
  <c r="AA17" i="20"/>
  <c r="BD16" i="20"/>
  <c r="BW15" i="20"/>
  <c r="BJ14" i="20"/>
  <c r="AV13" i="20"/>
  <c r="AR12" i="20"/>
  <c r="AU22" i="20"/>
  <c r="G22" i="20"/>
  <c r="AO21" i="20"/>
  <c r="AT20" i="20"/>
  <c r="AY19" i="20"/>
  <c r="BH17" i="20"/>
  <c r="BM16" i="20"/>
  <c r="AE15" i="20"/>
  <c r="BH13" i="20"/>
  <c r="BP20" i="20"/>
  <c r="AD19" i="20"/>
  <c r="CD17" i="20"/>
  <c r="R17" i="20"/>
  <c r="AK16" i="20"/>
  <c r="AH15" i="20"/>
  <c r="I14" i="20"/>
  <c r="H94" i="88" s="1"/>
  <c r="BX12" i="20"/>
  <c r="AQ16" i="20"/>
  <c r="BQ15" i="20"/>
  <c r="BF14" i="20"/>
  <c r="BE13" i="20"/>
  <c r="S12" i="20"/>
  <c r="CJ24" i="20"/>
  <c r="BE28" i="20"/>
  <c r="F31" i="20"/>
  <c r="AK24" i="20"/>
  <c r="BT30" i="20"/>
  <c r="BR22" i="20"/>
  <c r="BS27" i="20"/>
  <c r="AB30" i="20"/>
  <c r="AL16" i="20"/>
  <c r="AP29" i="20"/>
  <c r="BK21" i="20"/>
  <c r="BI30" i="20"/>
  <c r="AG24" i="20"/>
  <c r="AW12" i="20"/>
  <c r="BP14" i="20"/>
  <c r="BI16" i="20"/>
  <c r="CJ17" i="20"/>
  <c r="BW19" i="20"/>
  <c r="BI20" i="20"/>
  <c r="AR21" i="20"/>
  <c r="AS22" i="20"/>
  <c r="N23" i="20"/>
  <c r="BE23" i="20"/>
  <c r="K24" i="20"/>
  <c r="BC24" i="20"/>
  <c r="AU26" i="20"/>
  <c r="M27" i="20"/>
  <c r="K28" i="20"/>
  <c r="BO28" i="20"/>
  <c r="BM29" i="20"/>
  <c r="AA30" i="20"/>
  <c r="U31" i="20"/>
  <c r="CC31" i="20"/>
  <c r="AN21" i="20"/>
  <c r="AL20" i="20"/>
  <c r="U19" i="20"/>
  <c r="CF17" i="20"/>
  <c r="L16" i="20"/>
  <c r="AX14" i="20"/>
  <c r="BL17" i="20"/>
  <c r="AB16" i="20"/>
  <c r="AM15" i="20"/>
  <c r="Y14" i="20"/>
  <c r="K13" i="20"/>
  <c r="BW22" i="20"/>
  <c r="AE22" i="20"/>
  <c r="CC21" i="20"/>
  <c r="I21" i="20"/>
  <c r="N20" i="20"/>
  <c r="S19" i="20"/>
  <c r="AB17" i="20"/>
  <c r="V16" i="20"/>
  <c r="BM14" i="20"/>
  <c r="R21" i="20"/>
  <c r="AR20" i="20"/>
  <c r="BR19" i="20"/>
  <c r="F19" i="20"/>
  <c r="BF17" i="20"/>
  <c r="CF16" i="20"/>
  <c r="CC14" i="20"/>
  <c r="BD13" i="20"/>
  <c r="AG12" i="20"/>
  <c r="S16" i="20"/>
  <c r="AL15" i="20"/>
  <c r="P14" i="20"/>
  <c r="Y12" i="20"/>
  <c r="AU14" i="20"/>
  <c r="I13" i="20"/>
  <c r="BZ26" i="20"/>
  <c r="AZ29" i="20"/>
  <c r="BR31" i="20"/>
  <c r="BN27" i="20"/>
  <c r="BN28" i="20"/>
  <c r="L31" i="20"/>
  <c r="X31" i="20"/>
  <c r="BY24" i="20"/>
  <c r="AJ17" i="20"/>
  <c r="BB23" i="20"/>
  <c r="L29" i="20"/>
  <c r="BY17" i="20"/>
  <c r="AZ31" i="20"/>
  <c r="J95" i="88" l="1"/>
  <c r="AD120" i="82"/>
  <c r="N20" i="21"/>
  <c r="O46" i="21"/>
  <c r="Q40" i="21"/>
  <c r="N46" i="21"/>
  <c r="N21" i="21"/>
  <c r="P63" i="21"/>
  <c r="Q44" i="21"/>
  <c r="S27" i="21"/>
  <c r="P24" i="21"/>
  <c r="N45" i="21"/>
  <c r="S26" i="21"/>
  <c r="P67" i="21"/>
  <c r="O47" i="21"/>
  <c r="R19" i="21"/>
  <c r="O31" i="21"/>
  <c r="N40" i="21"/>
  <c r="P56" i="21"/>
  <c r="S21" i="21"/>
  <c r="N41" i="21"/>
  <c r="P62" i="21"/>
  <c r="S16" i="21"/>
  <c r="O41" i="21"/>
  <c r="Q37" i="21"/>
  <c r="O61" i="21"/>
  <c r="S29" i="21"/>
  <c r="Q70" i="21"/>
  <c r="S17" i="21"/>
  <c r="P70" i="21"/>
  <c r="AD98" i="82"/>
  <c r="N69" i="21"/>
  <c r="N35" i="21"/>
  <c r="P48" i="21"/>
  <c r="S18" i="21"/>
  <c r="N39" i="21"/>
  <c r="P54" i="21"/>
  <c r="S25" i="21"/>
  <c r="O40" i="21"/>
  <c r="S31" i="21"/>
  <c r="O56" i="21"/>
  <c r="U29" i="21"/>
  <c r="Q53" i="21"/>
  <c r="T30" i="21"/>
  <c r="P64" i="21"/>
  <c r="N26" i="21"/>
  <c r="N60" i="21"/>
  <c r="Q50" i="21"/>
  <c r="U21" i="21"/>
  <c r="O16" i="21"/>
  <c r="P23" i="21"/>
  <c r="U16" i="21"/>
  <c r="P60" i="21"/>
  <c r="T31" i="21"/>
  <c r="O19" i="21"/>
  <c r="O36" i="21"/>
  <c r="Q45" i="21"/>
  <c r="U26" i="21"/>
  <c r="P61" i="21"/>
  <c r="O54" i="21"/>
  <c r="N52" i="21"/>
  <c r="Q42" i="21"/>
  <c r="U18" i="21"/>
  <c r="O66" i="21"/>
  <c r="Q69" i="21"/>
  <c r="U25" i="21"/>
  <c r="P52" i="21"/>
  <c r="T23" i="21"/>
  <c r="P58" i="21"/>
  <c r="O17" i="21"/>
  <c r="Q41" i="21"/>
  <c r="U17" i="21"/>
  <c r="P41" i="21"/>
  <c r="O23" i="21"/>
  <c r="N44" i="21"/>
  <c r="Q33" i="21"/>
  <c r="N70" i="21"/>
  <c r="O63" i="21"/>
  <c r="Q63" i="21"/>
  <c r="U19" i="21"/>
  <c r="P44" i="21"/>
  <c r="N65" i="21"/>
  <c r="P50" i="21"/>
  <c r="P65" i="21"/>
  <c r="Q26" i="21"/>
  <c r="N34" i="21"/>
  <c r="P36" i="21"/>
  <c r="N50" i="21"/>
  <c r="N38" i="21"/>
  <c r="Q27" i="21"/>
  <c r="N66" i="21"/>
  <c r="O58" i="21"/>
  <c r="Q56" i="21"/>
  <c r="N29" i="21"/>
  <c r="P38" i="21"/>
  <c r="N55" i="21"/>
  <c r="P18" i="21"/>
  <c r="P59" i="21"/>
  <c r="Q17" i="21"/>
  <c r="O59" i="21"/>
  <c r="P32" i="21"/>
  <c r="AD131" i="82"/>
  <c r="N42" i="21"/>
  <c r="N54" i="21"/>
  <c r="P69" i="21"/>
  <c r="R18" i="21"/>
  <c r="N49" i="21"/>
  <c r="O29" i="21"/>
  <c r="R25" i="21"/>
  <c r="O52" i="21"/>
  <c r="Q54" i="21"/>
  <c r="N51" i="21"/>
  <c r="Q52" i="21"/>
  <c r="P34" i="21"/>
  <c r="R30" i="21"/>
  <c r="O51" i="21"/>
  <c r="T27" i="87"/>
  <c r="T28" i="87" s="1"/>
  <c r="N63" i="21"/>
  <c r="N31" i="21"/>
  <c r="O67" i="21"/>
  <c r="N32" i="21"/>
  <c r="P25" i="21"/>
  <c r="Q21" i="21"/>
  <c r="T27" i="21"/>
  <c r="N64" i="21"/>
  <c r="N33" i="21"/>
  <c r="O53" i="21"/>
  <c r="P46" i="21"/>
  <c r="Q48" i="21"/>
  <c r="S19" i="21"/>
  <c r="N23" i="21"/>
  <c r="O33" i="21"/>
  <c r="P35" i="21"/>
  <c r="Q31" i="21"/>
  <c r="U31" i="21"/>
  <c r="N47" i="21"/>
  <c r="O50" i="21"/>
  <c r="P42" i="21"/>
  <c r="Q38" i="21"/>
  <c r="O32" i="21"/>
  <c r="P55" i="21"/>
  <c r="Q66" i="21"/>
  <c r="Q39" i="21"/>
  <c r="R26" i="21"/>
  <c r="T26" i="21"/>
  <c r="N28" i="21"/>
  <c r="O43" i="21"/>
  <c r="P57" i="21"/>
  <c r="P30" i="21"/>
  <c r="K96" i="88"/>
  <c r="N56" i="21"/>
  <c r="O60" i="21"/>
  <c r="O49" i="21"/>
  <c r="O64" i="21"/>
  <c r="P19" i="21"/>
  <c r="Q18" i="21"/>
  <c r="T21" i="21"/>
  <c r="N61" i="21"/>
  <c r="N30" i="21"/>
  <c r="O48" i="21"/>
  <c r="P40" i="21"/>
  <c r="Q25" i="21"/>
  <c r="T16" i="21"/>
  <c r="O70" i="21"/>
  <c r="O27" i="21"/>
  <c r="P29" i="21"/>
  <c r="Q23" i="21"/>
  <c r="U23" i="21"/>
  <c r="N43" i="21"/>
  <c r="O45" i="21"/>
  <c r="P33" i="21"/>
  <c r="Q35" i="21"/>
  <c r="O30" i="21"/>
  <c r="P51" i="21"/>
  <c r="Q64" i="21"/>
  <c r="Q36" i="21"/>
  <c r="R20" i="21"/>
  <c r="T20" i="21"/>
  <c r="N24" i="21"/>
  <c r="O34" i="21"/>
  <c r="P53" i="21"/>
  <c r="P20" i="21"/>
  <c r="N18" i="21"/>
  <c r="N48" i="21"/>
  <c r="N67" i="21"/>
  <c r="O38" i="21"/>
  <c r="O44" i="21"/>
  <c r="Q16" i="21"/>
  <c r="R27" i="21"/>
  <c r="T18" i="21"/>
  <c r="N57" i="21"/>
  <c r="N25" i="21"/>
  <c r="O42" i="21"/>
  <c r="P37" i="21"/>
  <c r="Q19" i="21"/>
  <c r="T25" i="21"/>
  <c r="O62" i="21"/>
  <c r="O21" i="21"/>
  <c r="Q67" i="21"/>
  <c r="R31" i="21"/>
  <c r="N17" i="21"/>
  <c r="N36" i="21"/>
  <c r="O39" i="21"/>
  <c r="P27" i="21"/>
  <c r="Q29" i="21"/>
  <c r="O26" i="21"/>
  <c r="P47" i="21"/>
  <c r="Q61" i="21"/>
  <c r="Q32" i="21"/>
  <c r="R17" i="21"/>
  <c r="T17" i="21"/>
  <c r="O68" i="21"/>
  <c r="O28" i="21"/>
  <c r="P49" i="21"/>
  <c r="Q51" i="21"/>
  <c r="N58" i="21"/>
  <c r="N37" i="21"/>
  <c r="N62" i="21"/>
  <c r="N16" i="21"/>
  <c r="O37" i="21"/>
  <c r="Q58" i="21"/>
  <c r="R21" i="21"/>
  <c r="U27" i="21"/>
  <c r="N53" i="21"/>
  <c r="N19" i="21"/>
  <c r="O35" i="21"/>
  <c r="P31" i="21"/>
  <c r="R16" i="21"/>
  <c r="AB16" i="21" s="1"/>
  <c r="AC16" i="21" s="1"/>
  <c r="T19" i="21"/>
  <c r="O57" i="21"/>
  <c r="O18" i="21"/>
  <c r="Q62" i="21"/>
  <c r="R23" i="21"/>
  <c r="N68" i="21"/>
  <c r="N27" i="21"/>
  <c r="O25" i="21"/>
  <c r="P21" i="21"/>
  <c r="R29" i="21"/>
  <c r="O20" i="21"/>
  <c r="P43" i="21"/>
  <c r="Q57" i="21"/>
  <c r="Q30" i="21"/>
  <c r="S30" i="21"/>
  <c r="U30" i="21"/>
  <c r="O65" i="21"/>
  <c r="O24" i="21"/>
  <c r="P45" i="21"/>
  <c r="Q46" i="21"/>
  <c r="S23" i="21"/>
  <c r="N59" i="21"/>
  <c r="O69" i="21"/>
  <c r="P16" i="21"/>
  <c r="Q60" i="21"/>
  <c r="T29" i="21"/>
  <c r="P68" i="21"/>
  <c r="P28" i="21"/>
  <c r="Q49" i="21"/>
  <c r="Q20" i="21"/>
  <c r="S20" i="21"/>
  <c r="U20" i="21"/>
  <c r="O55" i="21"/>
  <c r="P66" i="21"/>
  <c r="P39" i="21"/>
  <c r="P17" i="21"/>
  <c r="Q55" i="21"/>
  <c r="Q68" i="21"/>
  <c r="Q47" i="21"/>
  <c r="Q28" i="21"/>
  <c r="P26" i="21"/>
  <c r="Q65" i="21"/>
  <c r="Q24" i="21"/>
  <c r="Q59" i="21"/>
  <c r="Q43" i="21"/>
  <c r="S28" i="21"/>
  <c r="N22" i="21"/>
  <c r="R22" i="21"/>
  <c r="O22" i="21"/>
  <c r="S22" i="21"/>
  <c r="P22" i="21"/>
  <c r="T22" i="21"/>
  <c r="Q22" i="21"/>
  <c r="U22" i="21"/>
  <c r="R24" i="21"/>
  <c r="T28" i="21"/>
  <c r="Q34" i="21"/>
  <c r="U28" i="21"/>
  <c r="AB28" i="21" s="1"/>
  <c r="AC28" i="21" s="1"/>
  <c r="S24" i="21"/>
  <c r="T24" i="21"/>
  <c r="U24" i="21"/>
  <c r="J105" i="80"/>
  <c r="AD105" i="80"/>
  <c r="CE105" i="80"/>
  <c r="BF105" i="80"/>
  <c r="L105" i="80"/>
  <c r="CC105" i="80"/>
  <c r="P105" i="80"/>
  <c r="O105" i="80"/>
  <c r="G105" i="80"/>
  <c r="AB105" i="80"/>
  <c r="CS105" i="80"/>
  <c r="AL105" i="80"/>
  <c r="AQ105" i="80"/>
  <c r="AU105" i="80"/>
  <c r="AI105" i="80"/>
  <c r="AM105" i="80"/>
  <c r="CF105" i="80"/>
  <c r="BU105" i="80"/>
  <c r="BZ105" i="80"/>
  <c r="BT105" i="80"/>
  <c r="H105" i="80"/>
  <c r="BY105" i="80"/>
  <c r="M105" i="80"/>
  <c r="CD105" i="80"/>
  <c r="R105" i="80"/>
  <c r="Y105" i="83"/>
  <c r="AO105" i="83"/>
  <c r="BE105" i="83"/>
  <c r="BU105" i="83"/>
  <c r="CK105" i="83"/>
  <c r="X105" i="83"/>
  <c r="AN105" i="83"/>
  <c r="BD105" i="83"/>
  <c r="BT105" i="83"/>
  <c r="CJ105" i="83"/>
  <c r="AA105" i="83"/>
  <c r="AQ105" i="83"/>
  <c r="BG105" i="83"/>
  <c r="BW105" i="83"/>
  <c r="CM105" i="83"/>
  <c r="BB105" i="83"/>
  <c r="Z105" i="83"/>
  <c r="AX105" i="83"/>
  <c r="AP105" i="83"/>
  <c r="BJ105" i="83"/>
  <c r="BV105" i="83"/>
  <c r="N105" i="81"/>
  <c r="AD105" i="81"/>
  <c r="AT105" i="81"/>
  <c r="BJ105" i="81"/>
  <c r="BZ105" i="81"/>
  <c r="CP105" i="81"/>
  <c r="I105" i="81"/>
  <c r="Y105" i="81"/>
  <c r="AO105" i="81"/>
  <c r="BE105" i="81"/>
  <c r="BU105" i="81"/>
  <c r="CK105" i="81"/>
  <c r="T105" i="81"/>
  <c r="AJ105" i="81"/>
  <c r="AZ105" i="81"/>
  <c r="BP105" i="81"/>
  <c r="CF105" i="81"/>
  <c r="CV105" i="81"/>
  <c r="O105" i="81"/>
  <c r="AE105" i="81"/>
  <c r="AU105" i="81"/>
  <c r="BK105" i="81"/>
  <c r="CA105" i="81"/>
  <c r="CQ105" i="81"/>
  <c r="CR105" i="80"/>
  <c r="K105" i="80"/>
  <c r="BA105" i="80"/>
  <c r="CA105" i="80"/>
  <c r="BS105" i="80"/>
  <c r="AT105" i="80"/>
  <c r="AN105" i="80"/>
  <c r="AX105" i="80"/>
  <c r="Q105" i="83"/>
  <c r="AW105" i="83"/>
  <c r="CC105" i="83"/>
  <c r="AF105" i="83"/>
  <c r="BL105" i="83"/>
  <c r="CR105" i="83"/>
  <c r="AY105" i="83"/>
  <c r="CE105" i="83"/>
  <c r="CH105" i="83"/>
  <c r="R105" i="83"/>
  <c r="CD105" i="83"/>
  <c r="AD105" i="83"/>
  <c r="I105" i="83"/>
  <c r="V105" i="81"/>
  <c r="BB105" i="81"/>
  <c r="CH105" i="81"/>
  <c r="AG105" i="81"/>
  <c r="BM105" i="81"/>
  <c r="CS105" i="81"/>
  <c r="AB105" i="81"/>
  <c r="BH105" i="81"/>
  <c r="CN105" i="81"/>
  <c r="W105" i="81"/>
  <c r="BC105" i="81"/>
  <c r="CI105" i="81"/>
  <c r="AV105" i="80"/>
  <c r="BL105" i="80"/>
  <c r="AW105" i="80"/>
  <c r="Q105" i="80"/>
  <c r="BR105" i="80"/>
  <c r="CY105" i="80"/>
  <c r="T105" i="80"/>
  <c r="I105" i="80"/>
  <c r="N105" i="80"/>
  <c r="BG105" i="80"/>
  <c r="BK105" i="80"/>
  <c r="CJ105" i="80"/>
  <c r="X105" i="80"/>
  <c r="CO105" i="80"/>
  <c r="AH105" i="80"/>
  <c r="U105" i="83"/>
  <c r="AK105" i="83"/>
  <c r="BQ105" i="83"/>
  <c r="CW105" i="83"/>
  <c r="AZ105" i="83"/>
  <c r="CF105" i="83"/>
  <c r="AM105" i="83"/>
  <c r="BS105" i="83"/>
  <c r="CY105" i="83"/>
  <c r="AL105" i="83"/>
  <c r="CX105" i="83"/>
  <c r="L105" i="83"/>
  <c r="AH105" i="83"/>
  <c r="N105" i="83"/>
  <c r="H105" i="83"/>
  <c r="AT105" i="83"/>
  <c r="M105" i="83"/>
  <c r="J105" i="81"/>
  <c r="AP105" i="81"/>
  <c r="BV105" i="81"/>
  <c r="E105" i="81"/>
  <c r="AK105" i="81"/>
  <c r="BQ105" i="81"/>
  <c r="CW105" i="81"/>
  <c r="AF105" i="81"/>
  <c r="BL105" i="81"/>
  <c r="CR105" i="81"/>
  <c r="AA105" i="81"/>
  <c r="BG105" i="81"/>
  <c r="CM105" i="81"/>
  <c r="W105" i="80"/>
  <c r="U105" i="80"/>
  <c r="CB105" i="80"/>
  <c r="BB105" i="80"/>
  <c r="CL105" i="80"/>
  <c r="V105" i="80"/>
  <c r="CI105" i="80"/>
  <c r="AK105" i="80"/>
  <c r="F105" i="80"/>
  <c r="CW105" i="80"/>
  <c r="CH105" i="80"/>
  <c r="BM105" i="80"/>
  <c r="D105" i="80"/>
  <c r="AZ105" i="80"/>
  <c r="AO105" i="80"/>
  <c r="BJ105" i="80"/>
  <c r="BD105" i="80"/>
  <c r="BI105" i="80"/>
  <c r="BN105" i="80"/>
  <c r="BP105" i="80"/>
  <c r="AC105" i="83"/>
  <c r="AS105" i="83"/>
  <c r="BI105" i="83"/>
  <c r="BY105" i="83"/>
  <c r="CO105" i="83"/>
  <c r="AB105" i="83"/>
  <c r="AR105" i="83"/>
  <c r="BH105" i="83"/>
  <c r="BX105" i="83"/>
  <c r="CN105" i="83"/>
  <c r="AE105" i="83"/>
  <c r="AU105" i="83"/>
  <c r="BK105" i="83"/>
  <c r="CA105" i="83"/>
  <c r="CQ105" i="83"/>
  <c r="BR105" i="83"/>
  <c r="G105" i="83"/>
  <c r="BF105" i="83"/>
  <c r="BN105" i="83"/>
  <c r="F105" i="83"/>
  <c r="CL105" i="83"/>
  <c r="D105" i="83"/>
  <c r="BZ105" i="83"/>
  <c r="E105" i="83"/>
  <c r="R105" i="81"/>
  <c r="AH105" i="81"/>
  <c r="AX105" i="81"/>
  <c r="BN105" i="81"/>
  <c r="CD105" i="81"/>
  <c r="CT105" i="81"/>
  <c r="M105" i="81"/>
  <c r="AC105" i="81"/>
  <c r="AS105" i="81"/>
  <c r="BI105" i="81"/>
  <c r="BY105" i="81"/>
  <c r="CO105" i="81"/>
  <c r="H105" i="81"/>
  <c r="X105" i="81"/>
  <c r="AN105" i="81"/>
  <c r="BD105" i="81"/>
  <c r="BT105" i="81"/>
  <c r="CJ105" i="81"/>
  <c r="S105" i="81"/>
  <c r="AI105" i="81"/>
  <c r="AY105" i="81"/>
  <c r="BO105" i="81"/>
  <c r="CE105" i="81"/>
  <c r="CU105" i="81"/>
  <c r="S105" i="80"/>
  <c r="CM105" i="80"/>
  <c r="CG105" i="80"/>
  <c r="BV105" i="80"/>
  <c r="BX105" i="80"/>
  <c r="AP105" i="80"/>
  <c r="BW105" i="80"/>
  <c r="BO105" i="80"/>
  <c r="CN105" i="80"/>
  <c r="AG105" i="80"/>
  <c r="CX105" i="80"/>
  <c r="AJ105" i="80"/>
  <c r="Y105" i="80"/>
  <c r="AS105" i="80"/>
  <c r="BE105" i="80"/>
  <c r="AG105" i="83"/>
  <c r="BM105" i="83"/>
  <c r="CS105" i="83"/>
  <c r="P105" i="83"/>
  <c r="AV105" i="83"/>
  <c r="CB105" i="83"/>
  <c r="S105" i="83"/>
  <c r="AI105" i="83"/>
  <c r="BO105" i="83"/>
  <c r="CU105" i="83"/>
  <c r="V105" i="83"/>
  <c r="K105" i="83"/>
  <c r="J105" i="83"/>
  <c r="CP105" i="83"/>
  <c r="F105" i="81"/>
  <c r="AL105" i="81"/>
  <c r="BR105" i="81"/>
  <c r="CX105" i="81"/>
  <c r="Q105" i="81"/>
  <c r="AW105" i="81"/>
  <c r="CC105" i="81"/>
  <c r="L105" i="81"/>
  <c r="AR105" i="81"/>
  <c r="BX105" i="81"/>
  <c r="G105" i="81"/>
  <c r="AM105" i="81"/>
  <c r="BS105" i="81"/>
  <c r="CY105" i="81"/>
  <c r="AR105" i="80"/>
  <c r="AE105" i="80"/>
  <c r="AA105" i="80"/>
  <c r="BQ105" i="80"/>
  <c r="CQ105" i="80"/>
  <c r="E105" i="80"/>
  <c r="Z105" i="80"/>
  <c r="AF105" i="80"/>
  <c r="BH105" i="80"/>
  <c r="CU105" i="80"/>
  <c r="CV105" i="80"/>
  <c r="CK105" i="80"/>
  <c r="CP105" i="80"/>
  <c r="AY105" i="80"/>
  <c r="BC105" i="80"/>
  <c r="AC105" i="80"/>
  <c r="CT105" i="80"/>
  <c r="BA105" i="83"/>
  <c r="CG105" i="83"/>
  <c r="T105" i="83"/>
  <c r="AJ105" i="83"/>
  <c r="BP105" i="83"/>
  <c r="CV105" i="83"/>
  <c r="W105" i="83"/>
  <c r="BC105" i="83"/>
  <c r="CI105" i="83"/>
  <c r="O105" i="83"/>
  <c r="CT105" i="83"/>
  <c r="Z105" i="81"/>
  <c r="BF105" i="81"/>
  <c r="CL105" i="81"/>
  <c r="U105" i="81"/>
  <c r="BA105" i="81"/>
  <c r="CG105" i="81"/>
  <c r="P105" i="81"/>
  <c r="AV105" i="81"/>
  <c r="CB105" i="81"/>
  <c r="K105" i="81"/>
  <c r="AQ105" i="81"/>
  <c r="BW105" i="81"/>
  <c r="D105" i="81"/>
  <c r="F162" i="84"/>
  <c r="AX163" i="83"/>
  <c r="BR163" i="83"/>
  <c r="CD163" i="83"/>
  <c r="E163" i="83"/>
  <c r="L163" i="83"/>
  <c r="BK163" i="83"/>
  <c r="CP163" i="83"/>
  <c r="AS163" i="83"/>
  <c r="F163" i="83"/>
  <c r="AE163" i="83"/>
  <c r="BJ163" i="83"/>
  <c r="CL163" i="83"/>
  <c r="N163" i="83"/>
  <c r="AQ163" i="83"/>
  <c r="CR163" i="83"/>
  <c r="BG163" i="83"/>
  <c r="T163" i="83"/>
  <c r="AO163" i="83"/>
  <c r="BC163" i="83"/>
  <c r="CN163" i="83"/>
  <c r="AB163" i="83"/>
  <c r="G163" i="81"/>
  <c r="W163" i="81"/>
  <c r="AM163" i="81"/>
  <c r="BC163" i="81"/>
  <c r="BS163" i="81"/>
  <c r="CI163" i="81"/>
  <c r="CY163" i="81"/>
  <c r="T163" i="81"/>
  <c r="AJ163" i="81"/>
  <c r="AZ163" i="81"/>
  <c r="BP163" i="81"/>
  <c r="CF163" i="81"/>
  <c r="CV163" i="81"/>
  <c r="D163" i="81"/>
  <c r="Y163" i="81"/>
  <c r="BE163" i="81"/>
  <c r="CK163" i="81"/>
  <c r="F163" i="81"/>
  <c r="BR163" i="81"/>
  <c r="J163" i="81"/>
  <c r="AP163" i="81"/>
  <c r="BV163" i="81"/>
  <c r="AT163" i="81"/>
  <c r="AS163" i="81"/>
  <c r="E163" i="81"/>
  <c r="U163" i="81"/>
  <c r="M163" i="81"/>
  <c r="AK163" i="81"/>
  <c r="G163" i="80"/>
  <c r="W163" i="80"/>
  <c r="AM163" i="80"/>
  <c r="BC163" i="80"/>
  <c r="BS163" i="80"/>
  <c r="CI163" i="80"/>
  <c r="CY163" i="80"/>
  <c r="P163" i="80"/>
  <c r="AK163" i="80"/>
  <c r="BF163" i="80"/>
  <c r="CB163" i="80"/>
  <c r="CW163" i="80"/>
  <c r="L163" i="80"/>
  <c r="AG163" i="80"/>
  <c r="BB163" i="80"/>
  <c r="BX163" i="80"/>
  <c r="CS163" i="80"/>
  <c r="M163" i="80"/>
  <c r="BD163" i="80"/>
  <c r="CT163" i="80"/>
  <c r="I163" i="80"/>
  <c r="BJ163" i="80"/>
  <c r="AT163" i="80"/>
  <c r="CK163" i="80"/>
  <c r="AN163" i="80"/>
  <c r="H163" i="80"/>
  <c r="BT163" i="80"/>
  <c r="CM163" i="83"/>
  <c r="AL163" i="83"/>
  <c r="CC163" i="83"/>
  <c r="BZ163" i="83"/>
  <c r="AC163" i="83"/>
  <c r="X163" i="83"/>
  <c r="CW163" i="83"/>
  <c r="BW163" i="83"/>
  <c r="BF163" i="83"/>
  <c r="AK163" i="83"/>
  <c r="Q163" i="83"/>
  <c r="CS163" i="83"/>
  <c r="K163" i="83"/>
  <c r="AZ163" i="83"/>
  <c r="CK163" i="83"/>
  <c r="AI163" i="83"/>
  <c r="CJ163" i="83"/>
  <c r="CF163" i="83"/>
  <c r="H163" i="83"/>
  <c r="I163" i="83"/>
  <c r="CY163" i="83"/>
  <c r="AM163" i="83"/>
  <c r="BX163" i="83"/>
  <c r="K163" i="81"/>
  <c r="AA163" i="81"/>
  <c r="AQ163" i="81"/>
  <c r="BG163" i="81"/>
  <c r="BW163" i="81"/>
  <c r="CM163" i="81"/>
  <c r="H163" i="81"/>
  <c r="X163" i="81"/>
  <c r="AN163" i="81"/>
  <c r="BD163" i="81"/>
  <c r="BT163" i="81"/>
  <c r="CJ163" i="81"/>
  <c r="AG163" i="81"/>
  <c r="BM163" i="81"/>
  <c r="CS163" i="81"/>
  <c r="V163" i="81"/>
  <c r="CH163" i="81"/>
  <c r="R163" i="81"/>
  <c r="AX163" i="81"/>
  <c r="CD163" i="81"/>
  <c r="BJ163" i="81"/>
  <c r="AC163" i="81"/>
  <c r="BQ163" i="81"/>
  <c r="BA163" i="81"/>
  <c r="BY163" i="81"/>
  <c r="CW163" i="81"/>
  <c r="K163" i="80"/>
  <c r="AA163" i="80"/>
  <c r="AQ163" i="80"/>
  <c r="BG163" i="80"/>
  <c r="BW163" i="80"/>
  <c r="CM163" i="80"/>
  <c r="U163" i="80"/>
  <c r="AP163" i="80"/>
  <c r="BL163" i="80"/>
  <c r="CG163" i="80"/>
  <c r="Q163" i="80"/>
  <c r="AL163" i="80"/>
  <c r="BH163" i="80"/>
  <c r="CC163" i="80"/>
  <c r="CX163" i="80"/>
  <c r="X163" i="80"/>
  <c r="BN163" i="80"/>
  <c r="T163" i="80"/>
  <c r="BU163" i="80"/>
  <c r="N163" i="80"/>
  <c r="BE163" i="80"/>
  <c r="CV163" i="80"/>
  <c r="AO163" i="80"/>
  <c r="CD163" i="80"/>
  <c r="CO163" i="80"/>
  <c r="R163" i="80"/>
  <c r="AX163" i="80"/>
  <c r="BP163" i="83"/>
  <c r="CH163" i="83"/>
  <c r="S163" i="83"/>
  <c r="AP163" i="83"/>
  <c r="BQ163" i="83"/>
  <c r="CO163" i="83"/>
  <c r="BN163" i="83"/>
  <c r="CE163" i="83"/>
  <c r="Y163" i="83"/>
  <c r="BT163" i="83"/>
  <c r="BE163" i="83"/>
  <c r="J163" i="83"/>
  <c r="R163" i="83"/>
  <c r="AJ163" i="83"/>
  <c r="Z163" i="83"/>
  <c r="V163" i="83"/>
  <c r="CX163" i="83"/>
  <c r="BV163" i="83"/>
  <c r="AU163" i="83"/>
  <c r="AG163" i="83"/>
  <c r="CQ163" i="83"/>
  <c r="P163" i="83"/>
  <c r="AW163" i="83"/>
  <c r="CU163" i="83"/>
  <c r="O163" i="83"/>
  <c r="BD163" i="83"/>
  <c r="BL163" i="83"/>
  <c r="CI163" i="83"/>
  <c r="W163" i="83"/>
  <c r="BH163" i="83"/>
  <c r="O163" i="81"/>
  <c r="AE163" i="81"/>
  <c r="AU163" i="81"/>
  <c r="BK163" i="81"/>
  <c r="CA163" i="81"/>
  <c r="CQ163" i="81"/>
  <c r="L163" i="81"/>
  <c r="AB163" i="81"/>
  <c r="AR163" i="81"/>
  <c r="BH163" i="81"/>
  <c r="BX163" i="81"/>
  <c r="CN163" i="81"/>
  <c r="I163" i="81"/>
  <c r="AO163" i="81"/>
  <c r="BU163" i="81"/>
  <c r="AL163" i="81"/>
  <c r="CX163" i="81"/>
  <c r="Z163" i="81"/>
  <c r="BF163" i="81"/>
  <c r="CL163" i="81"/>
  <c r="N163" i="81"/>
  <c r="BZ163" i="81"/>
  <c r="BI163" i="81"/>
  <c r="CG163" i="81"/>
  <c r="O163" i="80"/>
  <c r="AE163" i="80"/>
  <c r="AU163" i="80"/>
  <c r="BK163" i="80"/>
  <c r="CA163" i="80"/>
  <c r="CQ163" i="80"/>
  <c r="E163" i="80"/>
  <c r="Z163" i="80"/>
  <c r="AV163" i="80"/>
  <c r="BQ163" i="80"/>
  <c r="CL163" i="80"/>
  <c r="V163" i="80"/>
  <c r="AR163" i="80"/>
  <c r="BM163" i="80"/>
  <c r="CH163" i="80"/>
  <c r="D163" i="80"/>
  <c r="AH163" i="80"/>
  <c r="BY163" i="80"/>
  <c r="AD163" i="80"/>
  <c r="CF163" i="80"/>
  <c r="Y163" i="80"/>
  <c r="BP163" i="80"/>
  <c r="BI163" i="80"/>
  <c r="CV163" i="83"/>
  <c r="CG163" i="83"/>
  <c r="AA163" i="83"/>
  <c r="CT163" i="83"/>
  <c r="M163" i="83"/>
  <c r="D163" i="83"/>
  <c r="AN163" i="83"/>
  <c r="AR163" i="83"/>
  <c r="S163" i="81"/>
  <c r="CE163" i="81"/>
  <c r="AV163" i="81"/>
  <c r="Q163" i="81"/>
  <c r="BN163" i="81"/>
  <c r="AD163" i="81"/>
  <c r="AY163" i="80"/>
  <c r="BV163" i="80"/>
  <c r="F163" i="80"/>
  <c r="CN163" i="80"/>
  <c r="CP163" i="80"/>
  <c r="AC163" i="80"/>
  <c r="AY163" i="81"/>
  <c r="CB163" i="81"/>
  <c r="CE163" i="80"/>
  <c r="AF163" i="80"/>
  <c r="AT163" i="83"/>
  <c r="AY163" i="83"/>
  <c r="CB163" i="83"/>
  <c r="BO163" i="83"/>
  <c r="AF163" i="81"/>
  <c r="AH163" i="81"/>
  <c r="CU163" i="80"/>
  <c r="CJ163" i="80"/>
  <c r="AZ163" i="80"/>
  <c r="BA163" i="83"/>
  <c r="BY163" i="83"/>
  <c r="BM163" i="83"/>
  <c r="U163" i="83"/>
  <c r="AI163" i="81"/>
  <c r="CU163" i="81"/>
  <c r="BL163" i="81"/>
  <c r="AW163" i="81"/>
  <c r="BB163" i="81"/>
  <c r="CT163" i="81"/>
  <c r="CP163" i="81"/>
  <c r="BO163" i="80"/>
  <c r="J163" i="80"/>
  <c r="CR163" i="80"/>
  <c r="AB163" i="80"/>
  <c r="AD163" i="83"/>
  <c r="AV163" i="83"/>
  <c r="AF163" i="83"/>
  <c r="BU163" i="83"/>
  <c r="BS163" i="83"/>
  <c r="P163" i="81"/>
  <c r="CC163" i="81"/>
  <c r="S163" i="80"/>
  <c r="AW163" i="80"/>
  <c r="AS163" i="80"/>
  <c r="AJ163" i="80"/>
  <c r="BI163" i="83"/>
  <c r="AH163" i="83"/>
  <c r="BB163" i="83"/>
  <c r="CA163" i="83"/>
  <c r="G163" i="83"/>
  <c r="BO163" i="81"/>
  <c r="CR163" i="81"/>
  <c r="CO163" i="81"/>
  <c r="AI163" i="80"/>
  <c r="BA163" i="80"/>
  <c r="BR163" i="80"/>
  <c r="BZ163" i="80"/>
  <c r="S62" i="80"/>
  <c r="AI62" i="80"/>
  <c r="AY62" i="80"/>
  <c r="BO62" i="80"/>
  <c r="CE62" i="80"/>
  <c r="CU62" i="80"/>
  <c r="P62" i="80"/>
  <c r="AF62" i="80"/>
  <c r="AV62" i="80"/>
  <c r="BL62" i="80"/>
  <c r="CB62" i="80"/>
  <c r="CR62" i="80"/>
  <c r="N62" i="80"/>
  <c r="AT62" i="80"/>
  <c r="BZ62" i="80"/>
  <c r="Z62" i="80"/>
  <c r="CL62" i="80"/>
  <c r="AO62" i="80"/>
  <c r="AC62" i="80"/>
  <c r="BI62" i="80"/>
  <c r="CO62" i="80"/>
  <c r="AH62" i="80"/>
  <c r="CT62" i="80"/>
  <c r="AW62" i="80"/>
  <c r="S62" i="83"/>
  <c r="AI62" i="83"/>
  <c r="AY62" i="83"/>
  <c r="BO62" i="83"/>
  <c r="CE62" i="83"/>
  <c r="CU62" i="83"/>
  <c r="V62" i="83"/>
  <c r="BB62" i="83"/>
  <c r="CH62" i="83"/>
  <c r="T62" i="83"/>
  <c r="AJ62" i="83"/>
  <c r="AZ62" i="83"/>
  <c r="BP62" i="83"/>
  <c r="CF62" i="83"/>
  <c r="CV62" i="83"/>
  <c r="D62" i="83"/>
  <c r="Z62" i="83"/>
  <c r="BF62" i="83"/>
  <c r="CL62" i="83"/>
  <c r="I62" i="83"/>
  <c r="BU62" i="83"/>
  <c r="AW62" i="83"/>
  <c r="AS62" i="83"/>
  <c r="U62" i="83"/>
  <c r="CG62" i="83"/>
  <c r="BM62" i="83"/>
  <c r="CO62" i="83"/>
  <c r="S62" i="81"/>
  <c r="AI62" i="81"/>
  <c r="AY62" i="81"/>
  <c r="BO62" i="81"/>
  <c r="CE62" i="81"/>
  <c r="CU62" i="81"/>
  <c r="P62" i="81"/>
  <c r="AF62" i="81"/>
  <c r="AV62" i="81"/>
  <c r="BL62" i="81"/>
  <c r="CB62" i="81"/>
  <c r="CR62" i="81"/>
  <c r="R62" i="81"/>
  <c r="AX62" i="81"/>
  <c r="CD62" i="81"/>
  <c r="BE62" i="81"/>
  <c r="F62" i="81"/>
  <c r="BR62" i="81"/>
  <c r="E62" i="81"/>
  <c r="BQ62" i="81"/>
  <c r="I62" i="81"/>
  <c r="CS62" i="81"/>
  <c r="AD62" i="81"/>
  <c r="CP62" i="81"/>
  <c r="AS62" i="81"/>
  <c r="G62" i="80"/>
  <c r="W62" i="80"/>
  <c r="AM62" i="80"/>
  <c r="BC62" i="80"/>
  <c r="BS62" i="80"/>
  <c r="CI62" i="80"/>
  <c r="CY62" i="80"/>
  <c r="T62" i="80"/>
  <c r="AJ62" i="80"/>
  <c r="AZ62" i="80"/>
  <c r="BP62" i="80"/>
  <c r="CF62" i="80"/>
  <c r="CV62" i="80"/>
  <c r="D62" i="80"/>
  <c r="V62" i="80"/>
  <c r="BB62" i="80"/>
  <c r="CH62" i="80"/>
  <c r="AP62" i="80"/>
  <c r="BE62" i="80"/>
  <c r="E62" i="80"/>
  <c r="AK62" i="80"/>
  <c r="BQ62" i="80"/>
  <c r="CW62" i="80"/>
  <c r="AX62" i="80"/>
  <c r="BM62" i="80"/>
  <c r="G62" i="83"/>
  <c r="W62" i="83"/>
  <c r="AM62" i="83"/>
  <c r="BC62" i="83"/>
  <c r="BS62" i="83"/>
  <c r="CI62" i="83"/>
  <c r="CY62" i="83"/>
  <c r="AD62" i="83"/>
  <c r="BJ62" i="83"/>
  <c r="CP62" i="83"/>
  <c r="H62" i="83"/>
  <c r="X62" i="83"/>
  <c r="AN62" i="83"/>
  <c r="BD62" i="83"/>
  <c r="BT62" i="83"/>
  <c r="CJ62" i="83"/>
  <c r="AH62" i="83"/>
  <c r="BN62" i="83"/>
  <c r="CT62" i="83"/>
  <c r="Y62" i="83"/>
  <c r="CK62" i="83"/>
  <c r="CC62" i="83"/>
  <c r="BY62" i="83"/>
  <c r="AK62" i="83"/>
  <c r="CW62" i="83"/>
  <c r="CS62" i="83"/>
  <c r="G62" i="81"/>
  <c r="W62" i="81"/>
  <c r="AM62" i="81"/>
  <c r="BC62" i="81"/>
  <c r="BS62" i="81"/>
  <c r="CI62" i="81"/>
  <c r="CY62" i="81"/>
  <c r="T62" i="81"/>
  <c r="AJ62" i="81"/>
  <c r="AZ62" i="81"/>
  <c r="BP62" i="81"/>
  <c r="CF62" i="81"/>
  <c r="CV62" i="81"/>
  <c r="D62" i="81"/>
  <c r="Z62" i="81"/>
  <c r="BF62" i="81"/>
  <c r="CL62" i="81"/>
  <c r="Q62" i="81"/>
  <c r="BU62" i="81"/>
  <c r="V62" i="81"/>
  <c r="CH62" i="81"/>
  <c r="U62" i="81"/>
  <c r="CG62" i="81"/>
  <c r="Y62" i="81"/>
  <c r="AT62" i="81"/>
  <c r="BI62" i="81"/>
  <c r="K62" i="80"/>
  <c r="AA62" i="80"/>
  <c r="AQ62" i="80"/>
  <c r="BG62" i="80"/>
  <c r="BW62" i="80"/>
  <c r="CM62" i="80"/>
  <c r="H62" i="80"/>
  <c r="X62" i="80"/>
  <c r="AN62" i="80"/>
  <c r="BD62" i="80"/>
  <c r="BT62" i="80"/>
  <c r="CJ62" i="80"/>
  <c r="AD62" i="80"/>
  <c r="BJ62" i="80"/>
  <c r="CP62" i="80"/>
  <c r="BF62" i="80"/>
  <c r="I62" i="80"/>
  <c r="BU62" i="80"/>
  <c r="M62" i="80"/>
  <c r="AS62" i="80"/>
  <c r="BY62" i="80"/>
  <c r="BN62" i="80"/>
  <c r="Q62" i="80"/>
  <c r="CC62" i="80"/>
  <c r="K62" i="83"/>
  <c r="AA62" i="83"/>
  <c r="AQ62" i="83"/>
  <c r="BG62" i="83"/>
  <c r="BW62" i="83"/>
  <c r="CM62" i="83"/>
  <c r="F62" i="83"/>
  <c r="AL62" i="83"/>
  <c r="BR62" i="83"/>
  <c r="CX62" i="83"/>
  <c r="L62" i="83"/>
  <c r="AB62" i="83"/>
  <c r="AR62" i="83"/>
  <c r="BH62" i="83"/>
  <c r="BX62" i="83"/>
  <c r="CN62" i="83"/>
  <c r="J62" i="83"/>
  <c r="AP62" i="83"/>
  <c r="BV62" i="83"/>
  <c r="AO62" i="83"/>
  <c r="BA62" i="83"/>
  <c r="AC62" i="83"/>
  <c r="K62" i="81"/>
  <c r="AA62" i="81"/>
  <c r="AQ62" i="81"/>
  <c r="BG62" i="81"/>
  <c r="BW62" i="81"/>
  <c r="CM62" i="81"/>
  <c r="H62" i="81"/>
  <c r="X62" i="81"/>
  <c r="AN62" i="81"/>
  <c r="BD62" i="81"/>
  <c r="BT62" i="81"/>
  <c r="CJ62" i="81"/>
  <c r="AH62" i="81"/>
  <c r="BN62" i="81"/>
  <c r="CT62" i="81"/>
  <c r="AG62" i="81"/>
  <c r="CC62" i="81"/>
  <c r="AL62" i="81"/>
  <c r="CX62" i="81"/>
  <c r="AK62" i="81"/>
  <c r="CW62" i="81"/>
  <c r="AO62" i="81"/>
  <c r="BJ62" i="81"/>
  <c r="M62" i="81"/>
  <c r="BY62" i="81"/>
  <c r="O62" i="80"/>
  <c r="CA62" i="80"/>
  <c r="AR62" i="80"/>
  <c r="F62" i="80"/>
  <c r="BV62" i="80"/>
  <c r="AG62" i="80"/>
  <c r="AE62" i="83"/>
  <c r="CQ62" i="83"/>
  <c r="AV62" i="83"/>
  <c r="R62" i="83"/>
  <c r="BQ62" i="83"/>
  <c r="O62" i="81"/>
  <c r="CA62" i="81"/>
  <c r="AR62" i="81"/>
  <c r="J62" i="81"/>
  <c r="BR62" i="80"/>
  <c r="CD62" i="80"/>
  <c r="BK62" i="83"/>
  <c r="AT62" i="83"/>
  <c r="CB62" i="83"/>
  <c r="CD62" i="83"/>
  <c r="Q62" i="83"/>
  <c r="AU62" i="81"/>
  <c r="BX62" i="81"/>
  <c r="CK62" i="81"/>
  <c r="N62" i="81"/>
  <c r="CO62" i="81"/>
  <c r="CN62" i="80"/>
  <c r="J62" i="80"/>
  <c r="CK62" i="80"/>
  <c r="O62" i="83"/>
  <c r="AF62" i="83"/>
  <c r="AG62" i="83"/>
  <c r="BK62" i="81"/>
  <c r="AB62" i="81"/>
  <c r="CN62" i="81"/>
  <c r="BM62" i="81"/>
  <c r="BZ62" i="81"/>
  <c r="AE62" i="80"/>
  <c r="CQ62" i="80"/>
  <c r="BH62" i="80"/>
  <c r="AL62" i="80"/>
  <c r="U62" i="80"/>
  <c r="R62" i="80"/>
  <c r="CS62" i="80"/>
  <c r="AU62" i="83"/>
  <c r="N62" i="83"/>
  <c r="BL62" i="83"/>
  <c r="AX62" i="83"/>
  <c r="BE62" i="83"/>
  <c r="M62" i="83"/>
  <c r="AE62" i="81"/>
  <c r="CQ62" i="81"/>
  <c r="BH62" i="81"/>
  <c r="AP62" i="81"/>
  <c r="AW62" i="81"/>
  <c r="BA62" i="81"/>
  <c r="AC62" i="81"/>
  <c r="AU62" i="80"/>
  <c r="L62" i="80"/>
  <c r="BX62" i="80"/>
  <c r="Y62" i="80"/>
  <c r="BA62" i="80"/>
  <c r="P62" i="83"/>
  <c r="L62" i="81"/>
  <c r="BV62" i="81"/>
  <c r="BK62" i="80"/>
  <c r="AB62" i="80"/>
  <c r="CX62" i="80"/>
  <c r="CG62" i="80"/>
  <c r="CA62" i="83"/>
  <c r="BZ62" i="83"/>
  <c r="CR62" i="83"/>
  <c r="E62" i="83"/>
  <c r="BI62" i="83"/>
  <c r="BB62" i="81"/>
  <c r="N23" i="83"/>
  <c r="N22" i="83"/>
  <c r="P15" i="83"/>
  <c r="O21" i="83"/>
  <c r="O27" i="83" s="1"/>
  <c r="O28" i="83" s="1"/>
  <c r="Q15" i="82"/>
  <c r="P21" i="82"/>
  <c r="P27" i="82" s="1"/>
  <c r="P28" i="82" s="1"/>
  <c r="O22" i="82"/>
  <c r="O23" i="82"/>
  <c r="V15" i="87"/>
  <c r="U21" i="87"/>
  <c r="U22" i="87" s="1"/>
  <c r="N23" i="81"/>
  <c r="N22" i="81"/>
  <c r="P15" i="81"/>
  <c r="O21" i="81"/>
  <c r="O27" i="81" s="1"/>
  <c r="O28" i="81" s="1"/>
  <c r="AA162" i="83"/>
  <c r="D36" i="82"/>
  <c r="BA133" i="82"/>
  <c r="AZ133" i="87"/>
  <c r="BO130" i="82"/>
  <c r="BN130" i="87"/>
  <c r="CK96" i="77"/>
  <c r="CJ96" i="88"/>
  <c r="CD133" i="82"/>
  <c r="CC133" i="87"/>
  <c r="BX94" i="82"/>
  <c r="BW94" i="87"/>
  <c r="BL96" i="82"/>
  <c r="BK96" i="87"/>
  <c r="AS128" i="82"/>
  <c r="AR128" i="87"/>
  <c r="CK93" i="77"/>
  <c r="CJ93" i="88"/>
  <c r="BC97" i="77"/>
  <c r="BB97" i="88"/>
  <c r="BF97" i="77"/>
  <c r="BE97" i="88"/>
  <c r="BL132" i="82"/>
  <c r="BK132" i="87"/>
  <c r="CB99" i="82"/>
  <c r="CA99" i="87"/>
  <c r="CE97" i="82"/>
  <c r="CD97" i="87"/>
  <c r="CG94" i="82"/>
  <c r="CF94" i="87"/>
  <c r="BW92" i="77"/>
  <c r="BV92" i="88"/>
  <c r="CJ132" i="82"/>
  <c r="CI132" i="87"/>
  <c r="CB128" i="82"/>
  <c r="CA128" i="87"/>
  <c r="BW96" i="82"/>
  <c r="BV96" i="87"/>
  <c r="AZ99" i="82"/>
  <c r="AY99" i="87"/>
  <c r="CF130" i="82"/>
  <c r="CE130" i="87"/>
  <c r="BX132" i="82"/>
  <c r="BW132" i="87"/>
  <c r="CN95" i="77"/>
  <c r="CM95" i="88"/>
  <c r="AT96" i="77"/>
  <c r="AS96" i="88"/>
  <c r="BA95" i="82"/>
  <c r="AZ95" i="87"/>
  <c r="BD92" i="77"/>
  <c r="BC92" i="88"/>
  <c r="BI94" i="82"/>
  <c r="BH94" i="87"/>
  <c r="BK131" i="82"/>
  <c r="BJ131" i="87"/>
  <c r="CI131" i="82"/>
  <c r="CH131" i="87"/>
  <c r="AR93" i="77"/>
  <c r="AQ93" i="88"/>
  <c r="BL95" i="77"/>
  <c r="BK95" i="88"/>
  <c r="BP132" i="82"/>
  <c r="BO132" i="87"/>
  <c r="BF94" i="82"/>
  <c r="BE94" i="87"/>
  <c r="BW94" i="77"/>
  <c r="BV94" i="88"/>
  <c r="CL96" i="77"/>
  <c r="CK96" i="88"/>
  <c r="BP97" i="82"/>
  <c r="BO97" i="87"/>
  <c r="AW97" i="77"/>
  <c r="AV97" i="88"/>
  <c r="CE94" i="82"/>
  <c r="CD94" i="87"/>
  <c r="BG97" i="77"/>
  <c r="BF97" i="88"/>
  <c r="BZ94" i="77"/>
  <c r="BY94" i="88"/>
  <c r="BG94" i="82"/>
  <c r="BF94" i="87"/>
  <c r="BV92" i="77"/>
  <c r="BU92" i="88"/>
  <c r="BQ95" i="77"/>
  <c r="BP95" i="88"/>
  <c r="CE92" i="77"/>
  <c r="CD92" i="88"/>
  <c r="BB93" i="77"/>
  <c r="BA93" i="88"/>
  <c r="AY128" i="82"/>
  <c r="AX128" i="87"/>
  <c r="BH133" i="82"/>
  <c r="BG133" i="87"/>
  <c r="BP98" i="82"/>
  <c r="BO98" i="87"/>
  <c r="BD94" i="77"/>
  <c r="BC94" i="88"/>
  <c r="BD129" i="82"/>
  <c r="BC129" i="87"/>
  <c r="BX95" i="77"/>
  <c r="BW95" i="88"/>
  <c r="CG128" i="82"/>
  <c r="CF128" i="87"/>
  <c r="BC131" i="82"/>
  <c r="BB131" i="87"/>
  <c r="BT133" i="82"/>
  <c r="BS133" i="87"/>
  <c r="CJ129" i="82"/>
  <c r="CI129" i="87"/>
  <c r="BJ128" i="82"/>
  <c r="BI128" i="87"/>
  <c r="BF99" i="82"/>
  <c r="BE99" i="87"/>
  <c r="BK128" i="82"/>
  <c r="BJ128" i="87"/>
  <c r="CK92" i="77"/>
  <c r="CJ92" i="88"/>
  <c r="BF93" i="77"/>
  <c r="BE93" i="88"/>
  <c r="BH131" i="82"/>
  <c r="BG131" i="87"/>
  <c r="BX133" i="82"/>
  <c r="BW133" i="87"/>
  <c r="CB129" i="82"/>
  <c r="CA129" i="87"/>
  <c r="BE128" i="82"/>
  <c r="BD128" i="87"/>
  <c r="AO131" i="82"/>
  <c r="AN131" i="87"/>
  <c r="BI133" i="82"/>
  <c r="BH133" i="87"/>
  <c r="CE130" i="82"/>
  <c r="CD130" i="87"/>
  <c r="CK96" i="82"/>
  <c r="CJ96" i="87"/>
  <c r="AR96" i="82"/>
  <c r="AQ96" i="87"/>
  <c r="BW128" i="82"/>
  <c r="BV128" i="87"/>
  <c r="BQ94" i="82"/>
  <c r="BP94" i="87"/>
  <c r="BD95" i="82"/>
  <c r="BC95" i="87"/>
  <c r="AX128" i="82"/>
  <c r="AW128" i="87"/>
  <c r="AR98" i="82"/>
  <c r="AQ98" i="87"/>
  <c r="AS130" i="82"/>
  <c r="AR130" i="87"/>
  <c r="AU98" i="82"/>
  <c r="AT98" i="87"/>
  <c r="BT98" i="82"/>
  <c r="BS98" i="87"/>
  <c r="AX130" i="82"/>
  <c r="AW130" i="87"/>
  <c r="BG128" i="82"/>
  <c r="BF128" i="87"/>
  <c r="AS99" i="82"/>
  <c r="AR99" i="87"/>
  <c r="AU132" i="82"/>
  <c r="AT132" i="87"/>
  <c r="BZ130" i="82"/>
  <c r="BY130" i="87"/>
  <c r="BG99" i="82"/>
  <c r="BF99" i="87"/>
  <c r="CC129" i="82"/>
  <c r="CB129" i="87"/>
  <c r="AU97" i="82"/>
  <c r="AT97" i="87"/>
  <c r="BB94" i="77"/>
  <c r="BA94" i="88"/>
  <c r="BY97" i="82"/>
  <c r="BX97" i="87"/>
  <c r="BZ128" i="82"/>
  <c r="BY128" i="87"/>
  <c r="BW132" i="82"/>
  <c r="BV132" i="87"/>
  <c r="BV96" i="77"/>
  <c r="BU96" i="88"/>
  <c r="AO97" i="82"/>
  <c r="AN97" i="87"/>
  <c r="AY96" i="77"/>
  <c r="AX96" i="88"/>
  <c r="CH129" i="82"/>
  <c r="CG129" i="87"/>
  <c r="BE96" i="82"/>
  <c r="BD96" i="87"/>
  <c r="BL99" i="82"/>
  <c r="BK99" i="87"/>
  <c r="BD97" i="82"/>
  <c r="BC97" i="87"/>
  <c r="CB130" i="82"/>
  <c r="CA130" i="87"/>
  <c r="AQ95" i="82"/>
  <c r="AP95" i="87"/>
  <c r="CD120" i="82"/>
  <c r="CC120" i="87"/>
  <c r="AS155" i="82"/>
  <c r="AR155" i="87"/>
  <c r="BG121" i="82"/>
  <c r="BF121" i="87"/>
  <c r="BV155" i="82"/>
  <c r="BU155" i="87"/>
  <c r="CC120" i="82"/>
  <c r="CB120" i="87"/>
  <c r="CE121" i="82"/>
  <c r="CD121" i="87"/>
  <c r="BJ154" i="82"/>
  <c r="BI154" i="87"/>
  <c r="BO76" i="87"/>
  <c r="BO77" i="87" s="1"/>
  <c r="BO83" i="87"/>
  <c r="BO85" i="87" s="1"/>
  <c r="BZ83" i="87"/>
  <c r="BZ85" i="87" s="1"/>
  <c r="BZ76" i="87"/>
  <c r="BZ77" i="87" s="1"/>
  <c r="BL120" i="82"/>
  <c r="BK120" i="87"/>
  <c r="BF120" i="82"/>
  <c r="BE120" i="87"/>
  <c r="CF121" i="82"/>
  <c r="CE121" i="87"/>
  <c r="BE82" i="82"/>
  <c r="BE84" i="82" s="1"/>
  <c r="BD82" i="87"/>
  <c r="BD84" i="87" s="1"/>
  <c r="BG82" i="82"/>
  <c r="BG84" i="82" s="1"/>
  <c r="BF82" i="87"/>
  <c r="BF84" i="87" s="1"/>
  <c r="BY121" i="82"/>
  <c r="BX121" i="87"/>
  <c r="BH82" i="82"/>
  <c r="BH84" i="82" s="1"/>
  <c r="BG82" i="87"/>
  <c r="BG84" i="87" s="1"/>
  <c r="AS121" i="82"/>
  <c r="AR121" i="87"/>
  <c r="BQ154" i="82"/>
  <c r="BP154" i="87"/>
  <c r="BC155" i="82"/>
  <c r="BB155" i="87"/>
  <c r="BX82" i="82"/>
  <c r="BX84" i="82" s="1"/>
  <c r="BW82" i="87"/>
  <c r="BW84" i="87" s="1"/>
  <c r="CD155" i="82"/>
  <c r="CC155" i="87"/>
  <c r="BJ120" i="82"/>
  <c r="BI120" i="87"/>
  <c r="AO154" i="82"/>
  <c r="AN154" i="87"/>
  <c r="CH121" i="82"/>
  <c r="CG121" i="87"/>
  <c r="BG154" i="82"/>
  <c r="BF154" i="87"/>
  <c r="BS121" i="82"/>
  <c r="BR121" i="87"/>
  <c r="BN154" i="82"/>
  <c r="BM154" i="87"/>
  <c r="AZ155" i="82"/>
  <c r="AY155" i="87"/>
  <c r="BS83" i="87"/>
  <c r="BS85" i="87" s="1"/>
  <c r="BS76" i="87"/>
  <c r="BS77" i="87" s="1"/>
  <c r="CF82" i="82"/>
  <c r="CF84" i="82" s="1"/>
  <c r="CE82" i="87"/>
  <c r="CE84" i="87" s="1"/>
  <c r="CC154" i="82"/>
  <c r="CB154" i="87"/>
  <c r="BO155" i="82"/>
  <c r="BN155" i="87"/>
  <c r="BL121" i="82"/>
  <c r="BK121" i="87"/>
  <c r="CF154" i="82"/>
  <c r="CE154" i="87"/>
  <c r="BF121" i="82"/>
  <c r="BE121" i="87"/>
  <c r="BR155" i="82"/>
  <c r="BQ155" i="87"/>
  <c r="BQ82" i="82"/>
  <c r="BQ84" i="82" s="1"/>
  <c r="BP82" i="87"/>
  <c r="BP84" i="87" s="1"/>
  <c r="CA120" i="82"/>
  <c r="BZ120" i="87"/>
  <c r="AQ120" i="82"/>
  <c r="AP120" i="87"/>
  <c r="CD97" i="77"/>
  <c r="CC97" i="88"/>
  <c r="CA128" i="82"/>
  <c r="BZ128" i="87"/>
  <c r="BI93" i="77"/>
  <c r="BH93" i="88"/>
  <c r="BK97" i="77"/>
  <c r="BJ97" i="88"/>
  <c r="CD96" i="82"/>
  <c r="CC96" i="87"/>
  <c r="BQ97" i="77"/>
  <c r="BP97" i="88"/>
  <c r="BD99" i="82"/>
  <c r="BC99" i="87"/>
  <c r="AT97" i="82"/>
  <c r="AS97" i="87"/>
  <c r="BB92" i="77"/>
  <c r="BA92" i="88"/>
  <c r="AQ131" i="82"/>
  <c r="AP131" i="87"/>
  <c r="BS97" i="82"/>
  <c r="BR97" i="87"/>
  <c r="BF130" i="82"/>
  <c r="BE130" i="87"/>
  <c r="AV96" i="77"/>
  <c r="AU96" i="88"/>
  <c r="AP96" i="82"/>
  <c r="AO96" i="87"/>
  <c r="BI96" i="77"/>
  <c r="BH96" i="88"/>
  <c r="CE94" i="77"/>
  <c r="CD94" i="88"/>
  <c r="BS94" i="77"/>
  <c r="BR94" i="88"/>
  <c r="AY94" i="77"/>
  <c r="AX94" i="88"/>
  <c r="BT97" i="82"/>
  <c r="BS97" i="87"/>
  <c r="CG92" i="77"/>
  <c r="CF92" i="88"/>
  <c r="BP97" i="77"/>
  <c r="BO97" i="88"/>
  <c r="BW95" i="82"/>
  <c r="BV95" i="87"/>
  <c r="BJ133" i="82"/>
  <c r="BI133" i="87"/>
  <c r="BZ129" i="82"/>
  <c r="BY129" i="87"/>
  <c r="BD128" i="82"/>
  <c r="BC128" i="87"/>
  <c r="BH99" i="82"/>
  <c r="BG99" i="87"/>
  <c r="BN98" i="82"/>
  <c r="BM98" i="87"/>
  <c r="AY97" i="82"/>
  <c r="AX97" i="87"/>
  <c r="AV94" i="82"/>
  <c r="AU94" i="87"/>
  <c r="CJ95" i="82"/>
  <c r="CI95" i="87"/>
  <c r="BH132" i="82"/>
  <c r="BG132" i="87"/>
  <c r="CE95" i="77"/>
  <c r="CD95" i="88"/>
  <c r="BO95" i="82"/>
  <c r="BN95" i="87"/>
  <c r="AV97" i="77"/>
  <c r="AU97" i="88"/>
  <c r="CC93" i="77"/>
  <c r="CB93" i="88"/>
  <c r="CH97" i="77"/>
  <c r="CG97" i="88"/>
  <c r="BS97" i="77"/>
  <c r="BR97" i="88"/>
  <c r="BX93" i="77"/>
  <c r="BW93" i="88"/>
  <c r="CG95" i="77"/>
  <c r="CF95" i="88"/>
  <c r="CI128" i="82"/>
  <c r="CH128" i="87"/>
  <c r="CD132" i="82"/>
  <c r="CC132" i="87"/>
  <c r="CK128" i="82"/>
  <c r="CJ128" i="87"/>
  <c r="CH92" i="77"/>
  <c r="CG92" i="88"/>
  <c r="BN96" i="82"/>
  <c r="BM96" i="87"/>
  <c r="BC96" i="77"/>
  <c r="BB96" i="88"/>
  <c r="BI95" i="82"/>
  <c r="BH95" i="87"/>
  <c r="BU96" i="77"/>
  <c r="BT96" i="88"/>
  <c r="BF95" i="77"/>
  <c r="BE95" i="88"/>
  <c r="CH130" i="82"/>
  <c r="CG130" i="87"/>
  <c r="AP128" i="82"/>
  <c r="AO128" i="87"/>
  <c r="CE128" i="82"/>
  <c r="CD128" i="87"/>
  <c r="AS98" i="82"/>
  <c r="AR98" i="87"/>
  <c r="AT131" i="82"/>
  <c r="AS131" i="87"/>
  <c r="CF132" i="82"/>
  <c r="CE132" i="87"/>
  <c r="BP96" i="82"/>
  <c r="BO96" i="87"/>
  <c r="BB95" i="82"/>
  <c r="BA95" i="87"/>
  <c r="CE96" i="77"/>
  <c r="CD96" i="88"/>
  <c r="CJ93" i="77"/>
  <c r="CI93" i="88"/>
  <c r="BO96" i="77"/>
  <c r="BN96" i="88"/>
  <c r="BZ96" i="82"/>
  <c r="BY96" i="87"/>
  <c r="BI94" i="77"/>
  <c r="BH94" i="88"/>
  <c r="BO94" i="82"/>
  <c r="BN94" i="87"/>
  <c r="BU95" i="77"/>
  <c r="BT95" i="88"/>
  <c r="BP96" i="77"/>
  <c r="BO96" i="88"/>
  <c r="BE93" i="77"/>
  <c r="BD93" i="88"/>
  <c r="CI97" i="82"/>
  <c r="CH97" i="87"/>
  <c r="AQ130" i="82"/>
  <c r="AP130" i="87"/>
  <c r="AS132" i="82"/>
  <c r="AR132" i="87"/>
  <c r="CC130" i="82"/>
  <c r="CB130" i="87"/>
  <c r="BV94" i="82"/>
  <c r="BU94" i="87"/>
  <c r="CJ131" i="82"/>
  <c r="CI131" i="87"/>
  <c r="BK95" i="82"/>
  <c r="BJ95" i="87"/>
  <c r="CC97" i="77"/>
  <c r="CB97" i="88"/>
  <c r="BM95" i="77"/>
  <c r="BL95" i="88"/>
  <c r="BO97" i="77"/>
  <c r="BN97" i="88"/>
  <c r="CO94" i="77"/>
  <c r="CN94" i="88"/>
  <c r="AS92" i="77"/>
  <c r="AR92" i="88"/>
  <c r="AV95" i="77"/>
  <c r="AU95" i="88"/>
  <c r="BH94" i="77"/>
  <c r="BG94" i="88"/>
  <c r="BI97" i="77"/>
  <c r="BH97" i="88"/>
  <c r="BC95" i="82"/>
  <c r="BB95" i="87"/>
  <c r="CJ133" i="82"/>
  <c r="CI133" i="87"/>
  <c r="AO128" i="82"/>
  <c r="AN128" i="87"/>
  <c r="AO132" i="82"/>
  <c r="AN132" i="87"/>
  <c r="CL94" i="77"/>
  <c r="CK94" i="88"/>
  <c r="CN92" i="77"/>
  <c r="CM92" i="88"/>
  <c r="CF129" i="82"/>
  <c r="CE129" i="87"/>
  <c r="AP132" i="82"/>
  <c r="AO132" i="87"/>
  <c r="BG132" i="82"/>
  <c r="BF132" i="87"/>
  <c r="AW98" i="82"/>
  <c r="AV98" i="87"/>
  <c r="BG130" i="82"/>
  <c r="BF130" i="87"/>
  <c r="CD99" i="82"/>
  <c r="CC99" i="87"/>
  <c r="CA97" i="82"/>
  <c r="BZ97" i="87"/>
  <c r="BC97" i="82"/>
  <c r="BB97" i="87"/>
  <c r="BO92" i="77"/>
  <c r="BN92" i="88"/>
  <c r="CB94" i="77"/>
  <c r="CA94" i="88"/>
  <c r="BK98" i="82"/>
  <c r="BJ98" i="87"/>
  <c r="BM130" i="82"/>
  <c r="BL130" i="87"/>
  <c r="BO99" i="82"/>
  <c r="BN99" i="87"/>
  <c r="CE132" i="82"/>
  <c r="CD132" i="87"/>
  <c r="CI132" i="82"/>
  <c r="CH132" i="87"/>
  <c r="BE131" i="82"/>
  <c r="BD131" i="87"/>
  <c r="BS99" i="82"/>
  <c r="BR99" i="87"/>
  <c r="BN95" i="82"/>
  <c r="BM95" i="87"/>
  <c r="CD94" i="82"/>
  <c r="CC94" i="87"/>
  <c r="CG98" i="82"/>
  <c r="CF98" i="87"/>
  <c r="BU97" i="77"/>
  <c r="BT97" i="88"/>
  <c r="BY99" i="82"/>
  <c r="BX99" i="87"/>
  <c r="BO132" i="82"/>
  <c r="BN132" i="87"/>
  <c r="BK130" i="82"/>
  <c r="BJ130" i="87"/>
  <c r="BU99" i="82"/>
  <c r="BT99" i="87"/>
  <c r="BE132" i="82"/>
  <c r="BD132" i="87"/>
  <c r="CN96" i="77"/>
  <c r="CM96" i="88"/>
  <c r="CG130" i="82"/>
  <c r="CF130" i="87"/>
  <c r="BL95" i="82"/>
  <c r="BK95" i="87"/>
  <c r="BH94" i="82"/>
  <c r="BG94" i="87"/>
  <c r="CA132" i="82"/>
  <c r="BZ132" i="87"/>
  <c r="BA129" i="82"/>
  <c r="AZ129" i="87"/>
  <c r="BY94" i="82"/>
  <c r="BX94" i="87"/>
  <c r="BH129" i="82"/>
  <c r="BG129" i="87"/>
  <c r="BV99" i="82"/>
  <c r="BU99" i="87"/>
  <c r="BC92" i="77"/>
  <c r="BB92" i="88"/>
  <c r="CE95" i="82"/>
  <c r="CD95" i="87"/>
  <c r="BV132" i="82"/>
  <c r="BU132" i="87"/>
  <c r="CE129" i="82"/>
  <c r="CD129" i="87"/>
  <c r="BQ96" i="82"/>
  <c r="BP96" i="87"/>
  <c r="BX97" i="77"/>
  <c r="BW97" i="88"/>
  <c r="CG93" i="77"/>
  <c r="CF93" i="88"/>
  <c r="CJ128" i="82"/>
  <c r="CI128" i="87"/>
  <c r="CA94" i="77"/>
  <c r="BZ94" i="88"/>
  <c r="BN133" i="82"/>
  <c r="BM133" i="87"/>
  <c r="AR95" i="82"/>
  <c r="AQ95" i="87"/>
  <c r="CI95" i="77"/>
  <c r="CH95" i="88"/>
  <c r="AT94" i="77"/>
  <c r="AS94" i="88"/>
  <c r="AO76" i="87"/>
  <c r="AO77" i="87" s="1"/>
  <c r="AO83" i="87"/>
  <c r="AO85" i="87" s="1"/>
  <c r="BQ120" i="82"/>
  <c r="BP120" i="87"/>
  <c r="AU155" i="82"/>
  <c r="AT155" i="87"/>
  <c r="BW82" i="82"/>
  <c r="BW84" i="82" s="1"/>
  <c r="BV82" i="87"/>
  <c r="BV84" i="87" s="1"/>
  <c r="BA121" i="82"/>
  <c r="AZ121" i="87"/>
  <c r="CA154" i="82"/>
  <c r="BZ154" i="87"/>
  <c r="AU154" i="82"/>
  <c r="AT154" i="87"/>
  <c r="AT156" i="87" s="1"/>
  <c r="CK155" i="82"/>
  <c r="CJ155" i="87"/>
  <c r="AP82" i="82"/>
  <c r="AP84" i="82" s="1"/>
  <c r="AO82" i="87"/>
  <c r="AO84" i="87" s="1"/>
  <c r="BN120" i="82"/>
  <c r="BM120" i="87"/>
  <c r="BE121" i="82"/>
  <c r="BD121" i="87"/>
  <c r="CK120" i="82"/>
  <c r="CJ120" i="87"/>
  <c r="BO121" i="82"/>
  <c r="BN121" i="87"/>
  <c r="BP83" i="87"/>
  <c r="BP85" i="87" s="1"/>
  <c r="BP76" i="87"/>
  <c r="BP77" i="87" s="1"/>
  <c r="BZ121" i="82"/>
  <c r="BY121" i="87"/>
  <c r="AP120" i="82"/>
  <c r="AO120" i="87"/>
  <c r="BZ154" i="82"/>
  <c r="BY154" i="87"/>
  <c r="CE83" i="87"/>
  <c r="CE85" i="87" s="1"/>
  <c r="CE76" i="87"/>
  <c r="CE77" i="87" s="1"/>
  <c r="BE155" i="82"/>
  <c r="BD155" i="87"/>
  <c r="BD120" i="82"/>
  <c r="BC120" i="87"/>
  <c r="CI155" i="82"/>
  <c r="CH155" i="87"/>
  <c r="BR154" i="82"/>
  <c r="BQ154" i="87"/>
  <c r="BD155" i="82"/>
  <c r="BC155" i="87"/>
  <c r="BW83" i="87"/>
  <c r="BW85" i="87" s="1"/>
  <c r="BW76" i="87"/>
  <c r="BW77" i="87" s="1"/>
  <c r="BA155" i="82"/>
  <c r="AZ155" i="87"/>
  <c r="CK154" i="82"/>
  <c r="CJ154" i="87"/>
  <c r="BH121" i="82"/>
  <c r="BG121" i="87"/>
  <c r="CB154" i="82"/>
  <c r="CA154" i="87"/>
  <c r="BN155" i="82"/>
  <c r="BM155" i="87"/>
  <c r="CD154" i="82"/>
  <c r="CC154" i="87"/>
  <c r="CC156" i="87" s="1"/>
  <c r="BX154" i="82"/>
  <c r="BW154" i="87"/>
  <c r="BJ155" i="82"/>
  <c r="BI155" i="87"/>
  <c r="CE120" i="82"/>
  <c r="CE122" i="82" s="1"/>
  <c r="CD120" i="87"/>
  <c r="CD122" i="87" s="1"/>
  <c r="AP154" i="82"/>
  <c r="AO154" i="87"/>
  <c r="CB121" i="82"/>
  <c r="CA121" i="87"/>
  <c r="AU76" i="87"/>
  <c r="AU77" i="87" s="1"/>
  <c r="AU83" i="87"/>
  <c r="AU85" i="87" s="1"/>
  <c r="CH155" i="82"/>
  <c r="CG155" i="87"/>
  <c r="AY154" i="82"/>
  <c r="AX154" i="87"/>
  <c r="BU82" i="82"/>
  <c r="BU84" i="82" s="1"/>
  <c r="BT82" i="87"/>
  <c r="BT84" i="87" s="1"/>
  <c r="AE162" i="83"/>
  <c r="T162" i="83"/>
  <c r="BO129" i="82"/>
  <c r="BN129" i="87"/>
  <c r="CH94" i="77"/>
  <c r="CG94" i="88"/>
  <c r="H93" i="88"/>
  <c r="AR95" i="77"/>
  <c r="AQ95" i="88"/>
  <c r="BC94" i="77"/>
  <c r="BB94" i="88"/>
  <c r="AS96" i="82"/>
  <c r="AR96" i="87"/>
  <c r="CO97" i="77"/>
  <c r="CN97" i="88"/>
  <c r="BU132" i="82"/>
  <c r="BT132" i="87"/>
  <c r="CK99" i="82"/>
  <c r="CJ99" i="87"/>
  <c r="CC92" i="77"/>
  <c r="CB92" i="88"/>
  <c r="BQ95" i="82"/>
  <c r="BP95" i="87"/>
  <c r="BM97" i="77"/>
  <c r="BL97" i="88"/>
  <c r="BA93" i="77"/>
  <c r="AZ93" i="88"/>
  <c r="AO99" i="82"/>
  <c r="AN99" i="87"/>
  <c r="AQ99" i="82"/>
  <c r="AP99" i="87"/>
  <c r="CC131" i="82"/>
  <c r="CB131" i="87"/>
  <c r="CK95" i="77"/>
  <c r="CJ95" i="88"/>
  <c r="BX130" i="82"/>
  <c r="BW130" i="87"/>
  <c r="BB129" i="82"/>
  <c r="BA129" i="87"/>
  <c r="AN99" i="82"/>
  <c r="AM99" i="87"/>
  <c r="AP98" i="82"/>
  <c r="AO98" i="87"/>
  <c r="BS95" i="82"/>
  <c r="BR95" i="87"/>
  <c r="CF96" i="82"/>
  <c r="CE96" i="87"/>
  <c r="BV129" i="82"/>
  <c r="BU129" i="87"/>
  <c r="BX99" i="82"/>
  <c r="BW99" i="87"/>
  <c r="BU97" i="82"/>
  <c r="BT97" i="87"/>
  <c r="BH93" i="77"/>
  <c r="BG93" i="88"/>
  <c r="BE97" i="82"/>
  <c r="BD97" i="87"/>
  <c r="AT98" i="82"/>
  <c r="AS98" i="87"/>
  <c r="CF99" i="82"/>
  <c r="CE99" i="87"/>
  <c r="AZ128" i="82"/>
  <c r="AY128" i="87"/>
  <c r="AT129" i="82"/>
  <c r="AS129" i="87"/>
  <c r="AR130" i="82"/>
  <c r="AQ130" i="87"/>
  <c r="CA96" i="82"/>
  <c r="BZ96" i="87"/>
  <c r="AT97" i="77"/>
  <c r="AS97" i="88"/>
  <c r="BS93" i="77"/>
  <c r="BR93" i="88"/>
  <c r="BC95" i="77"/>
  <c r="BB95" i="88"/>
  <c r="CB97" i="82"/>
  <c r="CA97" i="87"/>
  <c r="CH96" i="82"/>
  <c r="CG96" i="87"/>
  <c r="AR97" i="77"/>
  <c r="AQ97" i="88"/>
  <c r="CK94" i="77"/>
  <c r="CJ94" i="88"/>
  <c r="CA94" i="82"/>
  <c r="BZ94" i="87"/>
  <c r="BO95" i="77"/>
  <c r="BN95" i="88"/>
  <c r="CL95" i="77"/>
  <c r="CK95" i="88"/>
  <c r="AU93" i="77"/>
  <c r="AT93" i="88"/>
  <c r="AQ98" i="82"/>
  <c r="AP98" i="87"/>
  <c r="AW132" i="82"/>
  <c r="AV132" i="87"/>
  <c r="AW131" i="82"/>
  <c r="AV131" i="87"/>
  <c r="BY133" i="82"/>
  <c r="BX133" i="87"/>
  <c r="BC128" i="82"/>
  <c r="BB128" i="87"/>
  <c r="CB97" i="77"/>
  <c r="CA97" i="88"/>
  <c r="BB96" i="77"/>
  <c r="BA96" i="88"/>
  <c r="BG94" i="77"/>
  <c r="BF94" i="88"/>
  <c r="AR97" i="82"/>
  <c r="AQ97" i="87"/>
  <c r="AO94" i="82"/>
  <c r="AN94" i="87"/>
  <c r="CJ95" i="77"/>
  <c r="CI95" i="88"/>
  <c r="BI92" i="77"/>
  <c r="BH92" i="88"/>
  <c r="CA97" i="77"/>
  <c r="BZ97" i="88"/>
  <c r="CM93" i="77"/>
  <c r="CL93" i="88"/>
  <c r="BA94" i="77"/>
  <c r="AZ94" i="88"/>
  <c r="CF94" i="77"/>
  <c r="CE94" i="88"/>
  <c r="BX98" i="82"/>
  <c r="BW98" i="87"/>
  <c r="AW93" i="77"/>
  <c r="AV93" i="88"/>
  <c r="BX128" i="82"/>
  <c r="BW128" i="87"/>
  <c r="AX129" i="82"/>
  <c r="AW129" i="87"/>
  <c r="CJ130" i="82"/>
  <c r="CI130" i="87"/>
  <c r="BJ131" i="82"/>
  <c r="BI131" i="87"/>
  <c r="BV133" i="82"/>
  <c r="BU133" i="87"/>
  <c r="AU96" i="82"/>
  <c r="AT96" i="87"/>
  <c r="CI94" i="77"/>
  <c r="CH94" i="88"/>
  <c r="BJ96" i="82"/>
  <c r="BI96" i="87"/>
  <c r="BV95" i="82"/>
  <c r="BU95" i="87"/>
  <c r="BZ94" i="82"/>
  <c r="BY94" i="87"/>
  <c r="CN97" i="77"/>
  <c r="CM97" i="88"/>
  <c r="CC95" i="77"/>
  <c r="CB95" i="88"/>
  <c r="AX92" i="77"/>
  <c r="AW92" i="88"/>
  <c r="CK95" i="82"/>
  <c r="CJ95" i="87"/>
  <c r="AY94" i="82"/>
  <c r="AX94" i="87"/>
  <c r="CM97" i="77"/>
  <c r="CL97" i="88"/>
  <c r="AU96" i="77"/>
  <c r="AT96" i="88"/>
  <c r="AS95" i="77"/>
  <c r="AR95" i="88"/>
  <c r="CI92" i="77"/>
  <c r="CH92" i="88"/>
  <c r="AZ96" i="77"/>
  <c r="AY96" i="88"/>
  <c r="BZ95" i="77"/>
  <c r="BY95" i="88"/>
  <c r="BV94" i="77"/>
  <c r="BU94" i="88"/>
  <c r="BR93" i="77"/>
  <c r="BQ93" i="88"/>
  <c r="BI99" i="82"/>
  <c r="BH99" i="87"/>
  <c r="AO133" i="82"/>
  <c r="AN133" i="87"/>
  <c r="BS128" i="82"/>
  <c r="BR128" i="87"/>
  <c r="AV131" i="82"/>
  <c r="AU131" i="87"/>
  <c r="BO133" i="82"/>
  <c r="BN133" i="87"/>
  <c r="BE99" i="82"/>
  <c r="BD99" i="87"/>
  <c r="BM96" i="77"/>
  <c r="BL96" i="88"/>
  <c r="BI130" i="82"/>
  <c r="BH130" i="87"/>
  <c r="CB131" i="82"/>
  <c r="CA131" i="87"/>
  <c r="AP95" i="82"/>
  <c r="AO95" i="87"/>
  <c r="AT94" i="82"/>
  <c r="AS94" i="87"/>
  <c r="BH97" i="77"/>
  <c r="BG97" i="88"/>
  <c r="BJ96" i="77"/>
  <c r="BI96" i="88"/>
  <c r="BD93" i="77"/>
  <c r="BC93" i="88"/>
  <c r="BM95" i="82"/>
  <c r="BL95" i="87"/>
  <c r="AY97" i="77"/>
  <c r="AX97" i="88"/>
  <c r="BY96" i="77"/>
  <c r="BX96" i="88"/>
  <c r="CF95" i="77"/>
  <c r="CE95" i="88"/>
  <c r="BM94" i="77"/>
  <c r="BL94" i="88"/>
  <c r="CA93" i="77"/>
  <c r="BZ93" i="88"/>
  <c r="BN95" i="77"/>
  <c r="BM95" i="88"/>
  <c r="CB92" i="77"/>
  <c r="CA92" i="88"/>
  <c r="BT96" i="82"/>
  <c r="BS96" i="87"/>
  <c r="BK132" i="82"/>
  <c r="BJ132" i="87"/>
  <c r="BD96" i="82"/>
  <c r="BC96" i="87"/>
  <c r="CG129" i="82"/>
  <c r="CF129" i="87"/>
  <c r="AQ132" i="82"/>
  <c r="AP132" i="87"/>
  <c r="BS131" i="82"/>
  <c r="BR131" i="87"/>
  <c r="BI128" i="82"/>
  <c r="BH128" i="87"/>
  <c r="AS131" i="82"/>
  <c r="AR131" i="87"/>
  <c r="CJ98" i="82"/>
  <c r="CI98" i="87"/>
  <c r="BX95" i="82"/>
  <c r="BW95" i="87"/>
  <c r="BQ94" i="77"/>
  <c r="BP94" i="88"/>
  <c r="BU93" i="77"/>
  <c r="BT93" i="88"/>
  <c r="BZ92" i="77"/>
  <c r="BY92" i="88"/>
  <c r="BJ95" i="77"/>
  <c r="BI95" i="88"/>
  <c r="CJ94" i="77"/>
  <c r="CI94" i="88"/>
  <c r="AX93" i="77"/>
  <c r="AW93" i="88"/>
  <c r="BX92" i="77"/>
  <c r="BW92" i="88"/>
  <c r="BN128" i="82"/>
  <c r="BM128" i="87"/>
  <c r="AU131" i="82"/>
  <c r="AT131" i="87"/>
  <c r="BR132" i="82"/>
  <c r="BQ132" i="87"/>
  <c r="BM133" i="82"/>
  <c r="BL133" i="87"/>
  <c r="BW130" i="82"/>
  <c r="BV130" i="87"/>
  <c r="BL129" i="82"/>
  <c r="BK129" i="87"/>
  <c r="CK130" i="82"/>
  <c r="CJ130" i="87"/>
  <c r="BE133" i="82"/>
  <c r="BD133" i="87"/>
  <c r="AW94" i="82"/>
  <c r="AV94" i="87"/>
  <c r="AT128" i="82"/>
  <c r="AS128" i="87"/>
  <c r="BG96" i="82"/>
  <c r="BF96" i="87"/>
  <c r="AD132" i="82"/>
  <c r="AR129" i="82"/>
  <c r="AQ129" i="87"/>
  <c r="BM96" i="82"/>
  <c r="BL96" i="87"/>
  <c r="BE130" i="82"/>
  <c r="BD130" i="87"/>
  <c r="CD97" i="82"/>
  <c r="CC97" i="87"/>
  <c r="AT92" i="77"/>
  <c r="AS92" i="88"/>
  <c r="BL94" i="77"/>
  <c r="BK94" i="88"/>
  <c r="CL93" i="77"/>
  <c r="CK93" i="88"/>
  <c r="AZ92" i="77"/>
  <c r="AY92" i="88"/>
  <c r="AN94" i="82"/>
  <c r="AM94" i="87"/>
  <c r="AT99" i="82"/>
  <c r="AS99" i="87"/>
  <c r="BQ129" i="82"/>
  <c r="BP129" i="87"/>
  <c r="CJ97" i="77"/>
  <c r="CI97" i="88"/>
  <c r="CI98" i="82"/>
  <c r="CH98" i="87"/>
  <c r="AY129" i="82"/>
  <c r="AX129" i="87"/>
  <c r="BV130" i="82"/>
  <c r="BU130" i="87"/>
  <c r="BG129" i="82"/>
  <c r="BF129" i="87"/>
  <c r="BY128" i="82"/>
  <c r="BX128" i="87"/>
  <c r="AV96" i="82"/>
  <c r="AU96" i="87"/>
  <c r="AW95" i="77"/>
  <c r="AV95" i="88"/>
  <c r="CD130" i="82"/>
  <c r="CC130" i="87"/>
  <c r="BW129" i="82"/>
  <c r="BV129" i="87"/>
  <c r="AV98" i="82"/>
  <c r="AU98" i="87"/>
  <c r="BO128" i="82"/>
  <c r="BN128" i="87"/>
  <c r="AW99" i="82"/>
  <c r="AV99" i="87"/>
  <c r="BM97" i="82"/>
  <c r="BL97" i="87"/>
  <c r="AP94" i="82"/>
  <c r="AO94" i="87"/>
  <c r="AT132" i="82"/>
  <c r="AS132" i="87"/>
  <c r="AY131" i="82"/>
  <c r="AX131" i="87"/>
  <c r="BS129" i="82"/>
  <c r="BR129" i="87"/>
  <c r="CG99" i="82"/>
  <c r="CF99" i="87"/>
  <c r="BE96" i="77"/>
  <c r="BD96" i="88"/>
  <c r="BG133" i="82"/>
  <c r="BF133" i="87"/>
  <c r="CD128" i="82"/>
  <c r="CC128" i="87"/>
  <c r="BT97" i="77"/>
  <c r="BS97" i="88"/>
  <c r="AN131" i="82"/>
  <c r="AM131" i="87"/>
  <c r="AW129" i="82"/>
  <c r="AV129" i="87"/>
  <c r="BK99" i="82"/>
  <c r="BJ99" i="87"/>
  <c r="BY96" i="82"/>
  <c r="BX96" i="87"/>
  <c r="BG93" i="77"/>
  <c r="BF93" i="88"/>
  <c r="BK97" i="82"/>
  <c r="BJ97" i="87"/>
  <c r="AS97" i="77"/>
  <c r="AR97" i="88"/>
  <c r="BG97" i="82"/>
  <c r="BF97" i="87"/>
  <c r="CG133" i="82"/>
  <c r="CF133" i="87"/>
  <c r="BI132" i="82"/>
  <c r="BH132" i="87"/>
  <c r="CC98" i="82"/>
  <c r="CB98" i="87"/>
  <c r="CJ94" i="82"/>
  <c r="CI94" i="87"/>
  <c r="BY98" i="82"/>
  <c r="BX98" i="87"/>
  <c r="BR97" i="82"/>
  <c r="BQ97" i="87"/>
  <c r="CK129" i="82"/>
  <c r="CJ129" i="87"/>
  <c r="AP130" i="82"/>
  <c r="AO130" i="87"/>
  <c r="AQ128" i="82"/>
  <c r="AP128" i="87"/>
  <c r="BA99" i="82"/>
  <c r="AZ99" i="87"/>
  <c r="BC96" i="82"/>
  <c r="BB96" i="87"/>
  <c r="BD97" i="77"/>
  <c r="BC97" i="88"/>
  <c r="AN98" i="82"/>
  <c r="AM98" i="87"/>
  <c r="AZ131" i="82"/>
  <c r="AY131" i="87"/>
  <c r="AQ133" i="82"/>
  <c r="AP133" i="87"/>
  <c r="CD95" i="77"/>
  <c r="CC95" i="88"/>
  <c r="AX96" i="82"/>
  <c r="AW96" i="87"/>
  <c r="BH95" i="82"/>
  <c r="BG95" i="87"/>
  <c r="BB131" i="82"/>
  <c r="BA131" i="87"/>
  <c r="BB98" i="82"/>
  <c r="BA98" i="87"/>
  <c r="BE95" i="77"/>
  <c r="BD95" i="88"/>
  <c r="BV97" i="82"/>
  <c r="BU97" i="87"/>
  <c r="BJ94" i="82"/>
  <c r="BI94" i="87"/>
  <c r="AX131" i="82"/>
  <c r="AW131" i="87"/>
  <c r="CK97" i="82"/>
  <c r="CJ97" i="87"/>
  <c r="BJ97" i="77"/>
  <c r="BI97" i="88"/>
  <c r="BB97" i="82"/>
  <c r="BA97" i="87"/>
  <c r="BA96" i="77"/>
  <c r="AZ96" i="88"/>
  <c r="BY94" i="77"/>
  <c r="BX94" i="88"/>
  <c r="BT132" i="82"/>
  <c r="BS132" i="87"/>
  <c r="BD94" i="82"/>
  <c r="BC94" i="87"/>
  <c r="BQ130" i="82"/>
  <c r="BP130" i="87"/>
  <c r="AV132" i="82"/>
  <c r="AU132" i="87"/>
  <c r="BP128" i="82"/>
  <c r="BO128" i="87"/>
  <c r="BY97" i="77"/>
  <c r="BX97" i="88"/>
  <c r="BT99" i="82"/>
  <c r="BS99" i="87"/>
  <c r="AW155" i="82"/>
  <c r="AV155" i="87"/>
  <c r="BH120" i="82"/>
  <c r="BG120" i="87"/>
  <c r="CJ154" i="82"/>
  <c r="CI154" i="87"/>
  <c r="BY120" i="82"/>
  <c r="BY122" i="82" s="1"/>
  <c r="BX120" i="87"/>
  <c r="BX122" i="87" s="1"/>
  <c r="BJ121" i="82"/>
  <c r="BI121" i="87"/>
  <c r="BT82" i="82"/>
  <c r="BT84" i="82" s="1"/>
  <c r="BS82" i="87"/>
  <c r="BS84" i="87" s="1"/>
  <c r="AQ154" i="82"/>
  <c r="AP154" i="87"/>
  <c r="BD76" i="87"/>
  <c r="BD77" i="87" s="1"/>
  <c r="BD83" i="87"/>
  <c r="BD85" i="87" s="1"/>
  <c r="AY82" i="82"/>
  <c r="AY84" i="82" s="1"/>
  <c r="AX82" i="87"/>
  <c r="AX84" i="87" s="1"/>
  <c r="CE82" i="82"/>
  <c r="CE84" i="82" s="1"/>
  <c r="CD82" i="87"/>
  <c r="CD84" i="87" s="1"/>
  <c r="BC154" i="82"/>
  <c r="BB154" i="87"/>
  <c r="CD82" i="82"/>
  <c r="CD84" i="82" s="1"/>
  <c r="CC82" i="87"/>
  <c r="CC84" i="87" s="1"/>
  <c r="BK155" i="82"/>
  <c r="BJ155" i="87"/>
  <c r="BF76" i="87"/>
  <c r="BF77" i="87" s="1"/>
  <c r="BF83" i="87"/>
  <c r="BF85" i="87" s="1"/>
  <c r="BI120" i="82"/>
  <c r="BH120" i="87"/>
  <c r="BS82" i="82"/>
  <c r="BS84" i="82" s="1"/>
  <c r="BR82" i="87"/>
  <c r="BR84" i="87" s="1"/>
  <c r="BP120" i="82"/>
  <c r="BO120" i="87"/>
  <c r="BN82" i="82"/>
  <c r="BN84" i="82" s="1"/>
  <c r="BM82" i="87"/>
  <c r="BM84" i="87" s="1"/>
  <c r="CG154" i="82"/>
  <c r="CF154" i="87"/>
  <c r="BT83" i="87"/>
  <c r="BT85" i="87" s="1"/>
  <c r="BT76" i="87"/>
  <c r="BT77" i="87" s="1"/>
  <c r="BK121" i="82"/>
  <c r="BJ121" i="87"/>
  <c r="AD121" i="82"/>
  <c r="AD122" i="82" s="1"/>
  <c r="BW154" i="82"/>
  <c r="BV154" i="87"/>
  <c r="BF82" i="82"/>
  <c r="BF84" i="82" s="1"/>
  <c r="BE82" i="87"/>
  <c r="BE84" i="87" s="1"/>
  <c r="AN82" i="82"/>
  <c r="AN84" i="82" s="1"/>
  <c r="AM82" i="87"/>
  <c r="AM84" i="87" s="1"/>
  <c r="AT154" i="82"/>
  <c r="AS154" i="87"/>
  <c r="AY76" i="87"/>
  <c r="AY77" i="87" s="1"/>
  <c r="AY83" i="87"/>
  <c r="AY85" i="87" s="1"/>
  <c r="CG120" i="82"/>
  <c r="CF120" i="87"/>
  <c r="BU155" i="82"/>
  <c r="BT155" i="87"/>
  <c r="AZ120" i="82"/>
  <c r="AY120" i="87"/>
  <c r="AX82" i="82"/>
  <c r="AX84" i="82" s="1"/>
  <c r="AW82" i="87"/>
  <c r="AW84" i="87" s="1"/>
  <c r="BA154" i="82"/>
  <c r="AZ154" i="87"/>
  <c r="AN83" i="87"/>
  <c r="AN85" i="87" s="1"/>
  <c r="AN76" i="87"/>
  <c r="AN77" i="87" s="1"/>
  <c r="BV120" i="82"/>
  <c r="BU120" i="87"/>
  <c r="BU154" i="82"/>
  <c r="BT154" i="87"/>
  <c r="AZ121" i="82"/>
  <c r="AY121" i="87"/>
  <c r="BT154" i="82"/>
  <c r="BS154" i="87"/>
  <c r="BF155" i="82"/>
  <c r="BE155" i="87"/>
  <c r="CD76" i="87"/>
  <c r="CD77" i="87" s="1"/>
  <c r="CD83" i="87"/>
  <c r="CD85" i="87" s="1"/>
  <c r="BU120" i="82"/>
  <c r="BT120" i="87"/>
  <c r="BT120" i="82"/>
  <c r="BS120" i="87"/>
  <c r="AT82" i="82"/>
  <c r="AT84" i="82" s="1"/>
  <c r="AS82" i="87"/>
  <c r="AS84" i="87" s="1"/>
  <c r="AQ121" i="82"/>
  <c r="AP121" i="87"/>
  <c r="CB76" i="87"/>
  <c r="CB77" i="87" s="1"/>
  <c r="CB83" i="87"/>
  <c r="CB85" i="87" s="1"/>
  <c r="BB120" i="82"/>
  <c r="BA120" i="87"/>
  <c r="AZ76" i="87"/>
  <c r="AZ77" i="87" s="1"/>
  <c r="AZ83" i="87"/>
  <c r="AZ85" i="87" s="1"/>
  <c r="AW83" i="87"/>
  <c r="AW85" i="87" s="1"/>
  <c r="AW76" i="87"/>
  <c r="AW77" i="87" s="1"/>
  <c r="CJ155" i="82"/>
  <c r="CI155" i="87"/>
  <c r="BR121" i="82"/>
  <c r="BQ121" i="87"/>
  <c r="BA82" i="82"/>
  <c r="BA84" i="82" s="1"/>
  <c r="AZ82" i="87"/>
  <c r="AZ84" i="87" s="1"/>
  <c r="BS155" i="82"/>
  <c r="BR155" i="87"/>
  <c r="CJ82" i="82"/>
  <c r="CJ84" i="82" s="1"/>
  <c r="CI82" i="87"/>
  <c r="CI84" i="87" s="1"/>
  <c r="AU121" i="82"/>
  <c r="AT121" i="87"/>
  <c r="BB154" i="82"/>
  <c r="BA154" i="87"/>
  <c r="AN155" i="82"/>
  <c r="AM155" i="87"/>
  <c r="BG76" i="87"/>
  <c r="BG77" i="87" s="1"/>
  <c r="BG83" i="87"/>
  <c r="BG85" i="87" s="1"/>
  <c r="CK121" i="82"/>
  <c r="CJ121" i="87"/>
  <c r="AR83" i="87"/>
  <c r="AR85" i="87" s="1"/>
  <c r="AR76" i="87"/>
  <c r="AR77" i="87" s="1"/>
  <c r="CE155" i="82"/>
  <c r="CD155" i="87"/>
  <c r="BT121" i="82"/>
  <c r="BS121" i="87"/>
  <c r="AS83" i="87"/>
  <c r="AS85" i="87" s="1"/>
  <c r="AS76" i="87"/>
  <c r="AS77" i="87" s="1"/>
  <c r="CF155" i="82"/>
  <c r="CE155" i="87"/>
  <c r="BN121" i="82"/>
  <c r="BM121" i="87"/>
  <c r="AM83" i="87"/>
  <c r="AM85" i="87" s="1"/>
  <c r="AM76" i="87"/>
  <c r="AM77" i="87" s="1"/>
  <c r="BZ155" i="82"/>
  <c r="BY155" i="87"/>
  <c r="AW121" i="82"/>
  <c r="AV121" i="87"/>
  <c r="CC82" i="82"/>
  <c r="CC84" i="82" s="1"/>
  <c r="CB82" i="87"/>
  <c r="CB84" i="87" s="1"/>
  <c r="BU121" i="82"/>
  <c r="BT121" i="87"/>
  <c r="AZ82" i="82"/>
  <c r="AZ84" i="82" s="1"/>
  <c r="AY82" i="87"/>
  <c r="AY84" i="87" s="1"/>
  <c r="BC121" i="82"/>
  <c r="BB121" i="87"/>
  <c r="BF154" i="82"/>
  <c r="BE154" i="87"/>
  <c r="BQ76" i="87"/>
  <c r="BQ77" i="87" s="1"/>
  <c r="BQ83" i="87"/>
  <c r="BQ85" i="87" s="1"/>
  <c r="AR155" i="82"/>
  <c r="AQ155" i="87"/>
  <c r="AZ154" i="82"/>
  <c r="AY154" i="87"/>
  <c r="BK76" i="87"/>
  <c r="BK77" i="87" s="1"/>
  <c r="BK83" i="87"/>
  <c r="BK85" i="87" s="1"/>
  <c r="AU120" i="82"/>
  <c r="AT120" i="87"/>
  <c r="BC120" i="82"/>
  <c r="BB120" i="87"/>
  <c r="AT76" i="87"/>
  <c r="AT77" i="87" s="1"/>
  <c r="AT83" i="87"/>
  <c r="AT85" i="87" s="1"/>
  <c r="AY162" i="83"/>
  <c r="BY162" i="82"/>
  <c r="AL162" i="83"/>
  <c r="BA131" i="82"/>
  <c r="AZ131" i="87"/>
  <c r="AS95" i="82"/>
  <c r="AR95" i="87"/>
  <c r="CK97" i="77"/>
  <c r="CJ97" i="88"/>
  <c r="BP130" i="82"/>
  <c r="BO130" i="87"/>
  <c r="BU94" i="77"/>
  <c r="BT94" i="88"/>
  <c r="BT129" i="82"/>
  <c r="BS129" i="87"/>
  <c r="BJ93" i="77"/>
  <c r="BI93" i="88"/>
  <c r="BV95" i="77"/>
  <c r="BU95" i="88"/>
  <c r="AU95" i="82"/>
  <c r="AT95" i="87"/>
  <c r="CB95" i="77"/>
  <c r="CA95" i="88"/>
  <c r="BA97" i="82"/>
  <c r="AZ97" i="87"/>
  <c r="CH95" i="82"/>
  <c r="CG95" i="87"/>
  <c r="AV93" i="77"/>
  <c r="AU93" i="88"/>
  <c r="CA92" i="77"/>
  <c r="BZ92" i="88"/>
  <c r="CH133" i="82"/>
  <c r="CG133" i="87"/>
  <c r="AP131" i="82"/>
  <c r="AO131" i="87"/>
  <c r="CF128" i="82"/>
  <c r="CE128" i="87"/>
  <c r="CH98" i="82"/>
  <c r="CG98" i="87"/>
  <c r="BA96" i="82"/>
  <c r="AZ96" i="87"/>
  <c r="CD96" i="77"/>
  <c r="CC96" i="88"/>
  <c r="BT94" i="82"/>
  <c r="BS94" i="87"/>
  <c r="CD98" i="82"/>
  <c r="CC98" i="87"/>
  <c r="BZ98" i="82"/>
  <c r="BY98" i="87"/>
  <c r="CD131" i="82"/>
  <c r="CC131" i="87"/>
  <c r="BR133" i="82"/>
  <c r="BQ133" i="87"/>
  <c r="AR94" i="82"/>
  <c r="AQ94" i="87"/>
  <c r="BV97" i="77"/>
  <c r="BU97" i="88"/>
  <c r="AN97" i="82"/>
  <c r="AM97" i="87"/>
  <c r="BK96" i="77"/>
  <c r="BJ96" i="88"/>
  <c r="BL96" i="77"/>
  <c r="BK96" i="88"/>
  <c r="BB94" i="82"/>
  <c r="BA94" i="87"/>
  <c r="BO131" i="82"/>
  <c r="BN131" i="87"/>
  <c r="BK95" i="77"/>
  <c r="BJ95" i="88"/>
  <c r="CJ97" i="82"/>
  <c r="CI97" i="87"/>
  <c r="BC94" i="82"/>
  <c r="BB94" i="87"/>
  <c r="BN92" i="77"/>
  <c r="BM92" i="88"/>
  <c r="BU92" i="77"/>
  <c r="BT92" i="88"/>
  <c r="AT93" i="77"/>
  <c r="AS93" i="88"/>
  <c r="BK129" i="82"/>
  <c r="BJ129" i="87"/>
  <c r="BK92" i="77"/>
  <c r="BJ92" i="88"/>
  <c r="BQ98" i="82"/>
  <c r="BP98" i="87"/>
  <c r="BF132" i="82"/>
  <c r="BE132" i="87"/>
  <c r="AO129" i="82"/>
  <c r="AN129" i="87"/>
  <c r="AR128" i="82"/>
  <c r="AQ128" i="87"/>
  <c r="CD129" i="82"/>
  <c r="CC129" i="87"/>
  <c r="BD130" i="82"/>
  <c r="BC130" i="87"/>
  <c r="AP133" i="82"/>
  <c r="AO133" i="87"/>
  <c r="CD95" i="82"/>
  <c r="CC95" i="87"/>
  <c r="CG97" i="77"/>
  <c r="CF97" i="88"/>
  <c r="BT95" i="77"/>
  <c r="BS95" i="88"/>
  <c r="AW96" i="77"/>
  <c r="AV96" i="88"/>
  <c r="BE95" i="82"/>
  <c r="BD95" i="87"/>
  <c r="CG96" i="77"/>
  <c r="CF96" i="88"/>
  <c r="BC93" i="77"/>
  <c r="BB93" i="88"/>
  <c r="AR94" i="77"/>
  <c r="AQ94" i="88"/>
  <c r="CC94" i="82"/>
  <c r="CB94" i="87"/>
  <c r="BY129" i="82"/>
  <c r="BX129" i="87"/>
  <c r="BS132" i="82"/>
  <c r="BR132" i="87"/>
  <c r="BU129" i="82"/>
  <c r="BT129" i="87"/>
  <c r="BQ128" i="82"/>
  <c r="BP128" i="87"/>
  <c r="CA99" i="82"/>
  <c r="BZ99" i="87"/>
  <c r="BR96" i="82"/>
  <c r="BQ96" i="87"/>
  <c r="CF95" i="82"/>
  <c r="CE95" i="87"/>
  <c r="CK94" i="82"/>
  <c r="CJ94" i="87"/>
  <c r="BR92" i="77"/>
  <c r="BQ92" i="88"/>
  <c r="CE97" i="77"/>
  <c r="CD97" i="88"/>
  <c r="AR96" i="77"/>
  <c r="AQ96" i="88"/>
  <c r="BF94" i="77"/>
  <c r="BE94" i="88"/>
  <c r="CN94" i="77"/>
  <c r="CM94" i="88"/>
  <c r="BJ130" i="82"/>
  <c r="BI130" i="87"/>
  <c r="AS133" i="82"/>
  <c r="AR133" i="87"/>
  <c r="CK133" i="82"/>
  <c r="CJ133" i="87"/>
  <c r="CD93" i="77"/>
  <c r="CC93" i="88"/>
  <c r="AR92" i="77"/>
  <c r="AQ92" i="88"/>
  <c r="BW99" i="82"/>
  <c r="BV99" i="87"/>
  <c r="CA130" i="82"/>
  <c r="BZ130" i="87"/>
  <c r="AZ129" i="82"/>
  <c r="AY129" i="87"/>
  <c r="AS97" i="82"/>
  <c r="AR97" i="87"/>
  <c r="BY132" i="82"/>
  <c r="BX132" i="87"/>
  <c r="BA132" i="82"/>
  <c r="AZ132" i="87"/>
  <c r="AX99" i="82"/>
  <c r="AW99" i="87"/>
  <c r="BU98" i="82"/>
  <c r="BT98" i="87"/>
  <c r="BO98" i="82"/>
  <c r="BN98" i="87"/>
  <c r="CF93" i="77"/>
  <c r="CE93" i="88"/>
  <c r="BR95" i="77"/>
  <c r="BQ95" i="88"/>
  <c r="CF92" i="77"/>
  <c r="CE92" i="88"/>
  <c r="BI97" i="82"/>
  <c r="BH97" i="87"/>
  <c r="CC132" i="82"/>
  <c r="CB132" i="87"/>
  <c r="CG96" i="82"/>
  <c r="CF96" i="87"/>
  <c r="BM132" i="82"/>
  <c r="BL132" i="87"/>
  <c r="CI99" i="82"/>
  <c r="CH99" i="87"/>
  <c r="AQ97" i="82"/>
  <c r="AP97" i="87"/>
  <c r="BL98" i="82"/>
  <c r="BK98" i="87"/>
  <c r="CD94" i="77"/>
  <c r="CC94" i="88"/>
  <c r="BN130" i="82"/>
  <c r="BM130" i="87"/>
  <c r="BW98" i="82"/>
  <c r="BV98" i="87"/>
  <c r="AY98" i="82"/>
  <c r="AX98" i="87"/>
  <c r="AW130" i="82"/>
  <c r="AV130" i="87"/>
  <c r="CI95" i="82"/>
  <c r="CH95" i="87"/>
  <c r="CE131" i="82"/>
  <c r="CD131" i="87"/>
  <c r="BB128" i="82"/>
  <c r="BA128" i="87"/>
  <c r="CA98" i="82"/>
  <c r="BZ98" i="87"/>
  <c r="BC129" i="82"/>
  <c r="BB129" i="87"/>
  <c r="AU99" i="82"/>
  <c r="AT99" i="87"/>
  <c r="AN96" i="82"/>
  <c r="AM96" i="87"/>
  <c r="BZ96" i="77"/>
  <c r="BY96" i="88"/>
  <c r="AO98" i="82"/>
  <c r="AN98" i="87"/>
  <c r="CG132" i="82"/>
  <c r="CF132" i="87"/>
  <c r="BY130" i="82"/>
  <c r="BX130" i="87"/>
  <c r="CH128" i="82"/>
  <c r="CG128" i="87"/>
  <c r="CK98" i="82"/>
  <c r="CJ98" i="87"/>
  <c r="CE98" i="82"/>
  <c r="CD98" i="87"/>
  <c r="AQ96" i="82"/>
  <c r="AP96" i="87"/>
  <c r="BJ94" i="77"/>
  <c r="BI94" i="88"/>
  <c r="BQ133" i="82"/>
  <c r="BP133" i="87"/>
  <c r="AU129" i="82"/>
  <c r="AT129" i="87"/>
  <c r="CB132" i="82"/>
  <c r="CA132" i="87"/>
  <c r="AV99" i="82"/>
  <c r="AU99" i="87"/>
  <c r="CB96" i="77"/>
  <c r="CA96" i="88"/>
  <c r="BH96" i="82"/>
  <c r="BG96" i="87"/>
  <c r="BK96" i="82"/>
  <c r="BJ96" i="87"/>
  <c r="AR99" i="82"/>
  <c r="AQ99" i="87"/>
  <c r="BE97" i="77"/>
  <c r="BD97" i="88"/>
  <c r="AZ130" i="82"/>
  <c r="AY130" i="87"/>
  <c r="BN94" i="82"/>
  <c r="BM94" i="87"/>
  <c r="CB95" i="82"/>
  <c r="CA95" i="87"/>
  <c r="AQ82" i="82"/>
  <c r="AQ84" i="82" s="1"/>
  <c r="AP82" i="87"/>
  <c r="AP84" i="87" s="1"/>
  <c r="BC82" i="82"/>
  <c r="BC84" i="82" s="1"/>
  <c r="BB82" i="87"/>
  <c r="BB84" i="87" s="1"/>
  <c r="AS120" i="82"/>
  <c r="AR120" i="87"/>
  <c r="AR122" i="87" s="1"/>
  <c r="AX120" i="82"/>
  <c r="AW120" i="87"/>
  <c r="CF120" i="82"/>
  <c r="CE120" i="87"/>
  <c r="AO121" i="82"/>
  <c r="AN121" i="87"/>
  <c r="CA155" i="82"/>
  <c r="BZ155" i="87"/>
  <c r="AV155" i="82"/>
  <c r="AU155" i="87"/>
  <c r="CI82" i="82"/>
  <c r="CI84" i="82" s="1"/>
  <c r="CH82" i="87"/>
  <c r="CH84" i="87" s="1"/>
  <c r="BY154" i="82"/>
  <c r="BX154" i="87"/>
  <c r="BQ121" i="82"/>
  <c r="BP121" i="87"/>
  <c r="AY121" i="82"/>
  <c r="AX121" i="87"/>
  <c r="AQ155" i="82"/>
  <c r="AP155" i="87"/>
  <c r="AS82" i="82"/>
  <c r="AS84" i="82" s="1"/>
  <c r="AR82" i="87"/>
  <c r="AR84" i="87" s="1"/>
  <c r="AU82" i="82"/>
  <c r="AU84" i="82" s="1"/>
  <c r="AT82" i="87"/>
  <c r="AT84" i="87" s="1"/>
  <c r="AN120" i="82"/>
  <c r="AM120" i="87"/>
  <c r="BZ82" i="82"/>
  <c r="BZ84" i="82" s="1"/>
  <c r="BY82" i="87"/>
  <c r="BY84" i="87" s="1"/>
  <c r="CH120" i="82"/>
  <c r="CG120" i="87"/>
  <c r="BX121" i="82"/>
  <c r="BW121" i="87"/>
  <c r="AQ76" i="87"/>
  <c r="AQ77" i="87" s="1"/>
  <c r="AQ83" i="87"/>
  <c r="AQ85" i="87" s="1"/>
  <c r="BO154" i="82"/>
  <c r="BN154" i="87"/>
  <c r="AR82" i="82"/>
  <c r="AR84" i="82" s="1"/>
  <c r="AQ82" i="87"/>
  <c r="AQ84" i="87" s="1"/>
  <c r="CF76" i="87"/>
  <c r="CF77" i="87" s="1"/>
  <c r="CF83" i="87"/>
  <c r="CF85" i="87" s="1"/>
  <c r="BM76" i="87"/>
  <c r="BM77" i="87" s="1"/>
  <c r="BM83" i="87"/>
  <c r="BM85" i="87" s="1"/>
  <c r="AV154" i="82"/>
  <c r="AU154" i="87"/>
  <c r="BO120" i="82"/>
  <c r="BO122" i="82" s="1"/>
  <c r="BN120" i="87"/>
  <c r="BN122" i="87" s="1"/>
  <c r="AN121" i="82"/>
  <c r="AM121" i="87"/>
  <c r="BY76" i="87"/>
  <c r="BY77" i="87" s="1"/>
  <c r="BY83" i="87"/>
  <c r="BY85" i="87" s="1"/>
  <c r="BH154" i="82"/>
  <c r="BG154" i="87"/>
  <c r="AT155" i="82"/>
  <c r="AS155" i="87"/>
  <c r="BW120" i="82"/>
  <c r="BV120" i="87"/>
  <c r="BI82" i="82"/>
  <c r="BI84" i="82" s="1"/>
  <c r="BH82" i="87"/>
  <c r="BH84" i="87" s="1"/>
  <c r="BX155" i="82"/>
  <c r="BW155" i="87"/>
  <c r="BZ99" i="82"/>
  <c r="BY99" i="87"/>
  <c r="BR96" i="77"/>
  <c r="BQ96" i="88"/>
  <c r="AW92" i="77"/>
  <c r="AV92" i="88"/>
  <c r="AY93" i="77"/>
  <c r="AX93" i="88"/>
  <c r="CJ92" i="77"/>
  <c r="CI92" i="88"/>
  <c r="BK94" i="82"/>
  <c r="BJ94" i="87"/>
  <c r="AN132" i="82"/>
  <c r="AM132" i="87"/>
  <c r="BP99" i="82"/>
  <c r="BO99" i="87"/>
  <c r="CO95" i="77"/>
  <c r="CN95" i="88"/>
  <c r="BP95" i="82"/>
  <c r="BO95" i="87"/>
  <c r="BW95" i="77"/>
  <c r="BV95" i="88"/>
  <c r="BP94" i="77"/>
  <c r="BO94" i="88"/>
  <c r="AY99" i="82"/>
  <c r="AX99" i="87"/>
  <c r="BN132" i="82"/>
  <c r="BM132" i="87"/>
  <c r="CF96" i="77"/>
  <c r="CE96" i="88"/>
  <c r="BL97" i="82"/>
  <c r="BK97" i="87"/>
  <c r="CF94" i="82"/>
  <c r="CE94" i="87"/>
  <c r="AS93" i="77"/>
  <c r="AR93" i="88"/>
  <c r="BE94" i="77"/>
  <c r="BD94" i="88"/>
  <c r="BT92" i="77"/>
  <c r="BS92" i="88"/>
  <c r="BD133" i="82"/>
  <c r="BC133" i="87"/>
  <c r="BH128" i="82"/>
  <c r="BG128" i="87"/>
  <c r="BT130" i="82"/>
  <c r="BS130" i="87"/>
  <c r="BF133" i="82"/>
  <c r="BE133" i="87"/>
  <c r="BL97" i="77"/>
  <c r="BK97" i="88"/>
  <c r="BL93" i="77"/>
  <c r="BK93" i="88"/>
  <c r="AZ97" i="82"/>
  <c r="AY97" i="87"/>
  <c r="CL92" i="77"/>
  <c r="CK92" i="88"/>
  <c r="AO95" i="82"/>
  <c r="AN95" i="87"/>
  <c r="BQ96" i="77"/>
  <c r="BP96" i="88"/>
  <c r="AX94" i="77"/>
  <c r="AW94" i="88"/>
  <c r="AX95" i="77"/>
  <c r="AW95" i="88"/>
  <c r="BL92" i="77"/>
  <c r="BK92" i="88"/>
  <c r="CH132" i="82"/>
  <c r="CG132" i="87"/>
  <c r="BS98" i="82"/>
  <c r="BR98" i="87"/>
  <c r="BR99" i="82"/>
  <c r="BQ99" i="87"/>
  <c r="BB96" i="82"/>
  <c r="BA96" i="87"/>
  <c r="BP94" i="82"/>
  <c r="BO94" i="87"/>
  <c r="CH96" i="77"/>
  <c r="CG96" i="88"/>
  <c r="CO93" i="77"/>
  <c r="CN93" i="88"/>
  <c r="CC95" i="82"/>
  <c r="CB95" i="87"/>
  <c r="AQ94" i="82"/>
  <c r="AP94" i="87"/>
  <c r="CO96" i="77"/>
  <c r="CN96" i="88"/>
  <c r="BQ93" i="77"/>
  <c r="BP93" i="88"/>
  <c r="AV129" i="82"/>
  <c r="AU129" i="87"/>
  <c r="CA131" i="82"/>
  <c r="BZ131" i="87"/>
  <c r="BX131" i="82"/>
  <c r="BW131" i="87"/>
  <c r="AO130" i="82"/>
  <c r="AN130" i="87"/>
  <c r="CM92" i="77"/>
  <c r="CL92" i="88"/>
  <c r="BA94" i="82"/>
  <c r="AZ94" i="87"/>
  <c r="BN93" i="77"/>
  <c r="BM93" i="88"/>
  <c r="AR133" i="82"/>
  <c r="AQ133" i="87"/>
  <c r="CF131" i="82"/>
  <c r="CE131" i="87"/>
  <c r="BB130" i="82"/>
  <c r="BA130" i="87"/>
  <c r="BT95" i="82"/>
  <c r="BS95" i="87"/>
  <c r="CD92" i="77"/>
  <c r="CC92" i="88"/>
  <c r="BK93" i="77"/>
  <c r="BJ93" i="88"/>
  <c r="BB95" i="77"/>
  <c r="BA95" i="88"/>
  <c r="BP92" i="77"/>
  <c r="BO92" i="88"/>
  <c r="CI96" i="77"/>
  <c r="CH96" i="88"/>
  <c r="AN129" i="82"/>
  <c r="AM129" i="87"/>
  <c r="CK131" i="82"/>
  <c r="CJ131" i="87"/>
  <c r="AU130" i="82"/>
  <c r="AT130" i="87"/>
  <c r="BY93" i="77"/>
  <c r="BX93" i="88"/>
  <c r="AT130" i="82"/>
  <c r="AS130" i="87"/>
  <c r="BQ131" i="82"/>
  <c r="BP131" i="87"/>
  <c r="CE133" i="82"/>
  <c r="CD133" i="87"/>
  <c r="BU128" i="82"/>
  <c r="BT128" i="87"/>
  <c r="CA133" i="82"/>
  <c r="BZ133" i="87"/>
  <c r="CE99" i="82"/>
  <c r="CD99" i="87"/>
  <c r="BD131" i="82"/>
  <c r="BC131" i="87"/>
  <c r="BS96" i="77"/>
  <c r="BR96" i="88"/>
  <c r="AR131" i="82"/>
  <c r="AQ131" i="87"/>
  <c r="CE96" i="82"/>
  <c r="CD96" i="87"/>
  <c r="AN95" i="82"/>
  <c r="AM95" i="87"/>
  <c r="BT131" i="82"/>
  <c r="BS131" i="87"/>
  <c r="AY95" i="77"/>
  <c r="AX95" i="88"/>
  <c r="AS94" i="82"/>
  <c r="AR94" i="87"/>
  <c r="BI129" i="82"/>
  <c r="BH129" i="87"/>
  <c r="AZ97" i="77"/>
  <c r="AY97" i="88"/>
  <c r="BJ99" i="82"/>
  <c r="BI99" i="87"/>
  <c r="BI131" i="82"/>
  <c r="BH131" i="87"/>
  <c r="BN97" i="82"/>
  <c r="BM97" i="87"/>
  <c r="BW133" i="82"/>
  <c r="BV133" i="87"/>
  <c r="BW97" i="82"/>
  <c r="BV97" i="87"/>
  <c r="CM95" i="77"/>
  <c r="CL95" i="88"/>
  <c r="BS96" i="82"/>
  <c r="BR96" i="87"/>
  <c r="BS95" i="77"/>
  <c r="BR95" i="88"/>
  <c r="BX96" i="77"/>
  <c r="BW96" i="88"/>
  <c r="BM131" i="82"/>
  <c r="BL131" i="87"/>
  <c r="BC130" i="82"/>
  <c r="BB130" i="87"/>
  <c r="BM128" i="82"/>
  <c r="BL128" i="87"/>
  <c r="BH98" i="82"/>
  <c r="BG98" i="87"/>
  <c r="BI98" i="82"/>
  <c r="BH98" i="87"/>
  <c r="AW97" i="82"/>
  <c r="AV97" i="87"/>
  <c r="CF97" i="77"/>
  <c r="CE97" i="88"/>
  <c r="BP129" i="82"/>
  <c r="BO129" i="87"/>
  <c r="BZ93" i="77"/>
  <c r="BY93" i="88"/>
  <c r="BJ129" i="82"/>
  <c r="BI129" i="87"/>
  <c r="BO96" i="82"/>
  <c r="BN96" i="87"/>
  <c r="BG96" i="77"/>
  <c r="BF96" i="88"/>
  <c r="AR132" i="82"/>
  <c r="AQ132" i="87"/>
  <c r="BR98" i="82"/>
  <c r="BQ98" i="87"/>
  <c r="AY95" i="82"/>
  <c r="AX95" i="87"/>
  <c r="BD96" i="77"/>
  <c r="BC96" i="88"/>
  <c r="BV98" i="82"/>
  <c r="BU98" i="87"/>
  <c r="BO97" i="82"/>
  <c r="BN97" i="87"/>
  <c r="BF129" i="82"/>
  <c r="BE129" i="87"/>
  <c r="BP121" i="82"/>
  <c r="BO121" i="87"/>
  <c r="BV82" i="82"/>
  <c r="BV84" i="82" s="1"/>
  <c r="BU82" i="87"/>
  <c r="BU84" i="87" s="1"/>
  <c r="BV83" i="87"/>
  <c r="BV85" i="87" s="1"/>
  <c r="BV76" i="87"/>
  <c r="BV77" i="87" s="1"/>
  <c r="BB82" i="82"/>
  <c r="BB84" i="82" s="1"/>
  <c r="BA82" i="87"/>
  <c r="BA84" i="87" s="1"/>
  <c r="CB120" i="82"/>
  <c r="CA120" i="87"/>
  <c r="AW120" i="82"/>
  <c r="AV120" i="87"/>
  <c r="BL76" i="87"/>
  <c r="BL77" i="87" s="1"/>
  <c r="BL83" i="87"/>
  <c r="BL85" i="87" s="1"/>
  <c r="AV120" i="82"/>
  <c r="AU120" i="87"/>
  <c r="AS154" i="82"/>
  <c r="AS156" i="82" s="1"/>
  <c r="AR154" i="87"/>
  <c r="AR156" i="87" s="1"/>
  <c r="BE154" i="82"/>
  <c r="BD154" i="87"/>
  <c r="BD154" i="82"/>
  <c r="BD156" i="82" s="1"/>
  <c r="BC154" i="87"/>
  <c r="BC156" i="87" s="1"/>
  <c r="AP155" i="82"/>
  <c r="AO155" i="87"/>
  <c r="BE76" i="87"/>
  <c r="BE77" i="87" s="1"/>
  <c r="BE83" i="87"/>
  <c r="BE85" i="87" s="1"/>
  <c r="CC155" i="82"/>
  <c r="CB155" i="87"/>
  <c r="CI154" i="82"/>
  <c r="CH154" i="87"/>
  <c r="BM120" i="82"/>
  <c r="BL120" i="87"/>
  <c r="BL155" i="82"/>
  <c r="BK155" i="87"/>
  <c r="BS154" i="82"/>
  <c r="BR154" i="87"/>
  <c r="AV76" i="87"/>
  <c r="AV77" i="87" s="1"/>
  <c r="AV83" i="87"/>
  <c r="AV85" i="87" s="1"/>
  <c r="CA121" i="82"/>
  <c r="BZ121" i="87"/>
  <c r="CG82" i="82"/>
  <c r="CG84" i="82" s="1"/>
  <c r="CF82" i="87"/>
  <c r="CF84" i="87" s="1"/>
  <c r="BM121" i="82"/>
  <c r="BL121" i="87"/>
  <c r="BZ120" i="82"/>
  <c r="BZ122" i="82" s="1"/>
  <c r="BY120" i="87"/>
  <c r="BY122" i="87" s="1"/>
  <c r="BL82" i="82"/>
  <c r="BL84" i="82" s="1"/>
  <c r="BK82" i="87"/>
  <c r="BK84" i="87" s="1"/>
  <c r="BG155" i="82"/>
  <c r="BF155" i="87"/>
  <c r="BY82" i="82"/>
  <c r="BY84" i="82" s="1"/>
  <c r="BX82" i="87"/>
  <c r="BX84" i="87" s="1"/>
  <c r="AY155" i="82"/>
  <c r="AX155" i="87"/>
  <c r="BD121" i="82"/>
  <c r="BC121" i="87"/>
  <c r="BP155" i="82"/>
  <c r="BO155" i="87"/>
  <c r="AX121" i="82"/>
  <c r="AW121" i="87"/>
  <c r="CI83" i="87"/>
  <c r="CI85" i="87" s="1"/>
  <c r="CI76" i="87"/>
  <c r="CI77" i="87" s="1"/>
  <c r="CK82" i="82"/>
  <c r="CK84" i="82" s="1"/>
  <c r="CJ82" i="87"/>
  <c r="CJ84" i="87" s="1"/>
  <c r="BY155" i="82"/>
  <c r="BX155" i="87"/>
  <c r="BH83" i="87"/>
  <c r="BH85" i="87" s="1"/>
  <c r="BH76" i="87"/>
  <c r="BH77" i="87" s="1"/>
  <c r="BA76" i="87"/>
  <c r="BA77" i="87" s="1"/>
  <c r="BA83" i="87"/>
  <c r="BA85" i="87" s="1"/>
  <c r="BV121" i="82"/>
  <c r="BU121" i="87"/>
  <c r="BI155" i="82"/>
  <c r="BH155" i="87"/>
  <c r="BN162" i="82"/>
  <c r="BC98" i="82"/>
  <c r="BB98" i="87"/>
  <c r="BS133" i="82"/>
  <c r="BR133" i="87"/>
  <c r="AZ94" i="77"/>
  <c r="AY94" i="88"/>
  <c r="BS94" i="82"/>
  <c r="BR94" i="87"/>
  <c r="BR94" i="77"/>
  <c r="BQ94" i="88"/>
  <c r="BX97" i="82"/>
  <c r="BW97" i="87"/>
  <c r="AO96" i="82"/>
  <c r="AN96" i="87"/>
  <c r="BN131" i="82"/>
  <c r="BM131" i="87"/>
  <c r="AV128" i="82"/>
  <c r="AU128" i="87"/>
  <c r="BF98" i="82"/>
  <c r="BE98" i="87"/>
  <c r="BJ95" i="82"/>
  <c r="BI95" i="87"/>
  <c r="BN96" i="77"/>
  <c r="BM96" i="88"/>
  <c r="BJ132" i="82"/>
  <c r="BI132" i="87"/>
  <c r="BK94" i="77"/>
  <c r="BJ94" i="88"/>
  <c r="CI97" i="77"/>
  <c r="CH97" i="88"/>
  <c r="BM93" i="77"/>
  <c r="BL93" i="88"/>
  <c r="AZ94" i="82"/>
  <c r="AY94" i="87"/>
  <c r="AV97" i="82"/>
  <c r="AU97" i="87"/>
  <c r="BO94" i="77"/>
  <c r="BN94" i="88"/>
  <c r="CL97" i="77"/>
  <c r="CK97" i="88"/>
  <c r="AS96" i="77"/>
  <c r="AR96" i="88"/>
  <c r="AT95" i="82"/>
  <c r="AS95" i="87"/>
  <c r="BP133" i="82"/>
  <c r="BO133" i="87"/>
  <c r="AH92" i="77"/>
  <c r="I92" i="88"/>
  <c r="CC96" i="77"/>
  <c r="CB96" i="88"/>
  <c r="BV96" i="82"/>
  <c r="BU96" i="87"/>
  <c r="BY95" i="77"/>
  <c r="BX95" i="88"/>
  <c r="BM94" i="82"/>
  <c r="BL94" i="87"/>
  <c r="BU96" i="82"/>
  <c r="BT96" i="87"/>
  <c r="BR131" i="82"/>
  <c r="BQ131" i="87"/>
  <c r="AV130" i="82"/>
  <c r="AU130" i="87"/>
  <c r="CJ96" i="82"/>
  <c r="CI96" i="87"/>
  <c r="AX97" i="77"/>
  <c r="AW97" i="88"/>
  <c r="CI93" i="77"/>
  <c r="CH93" i="88"/>
  <c r="BB133" i="82"/>
  <c r="BA133" i="87"/>
  <c r="AP129" i="82"/>
  <c r="AO129" i="87"/>
  <c r="CC96" i="82"/>
  <c r="CB96" i="87"/>
  <c r="BZ97" i="82"/>
  <c r="BY97" i="87"/>
  <c r="BJ98" i="82"/>
  <c r="BI98" i="87"/>
  <c r="BT128" i="82"/>
  <c r="BS128" i="87"/>
  <c r="BR129" i="82"/>
  <c r="BQ129" i="87"/>
  <c r="BL130" i="82"/>
  <c r="BK130" i="87"/>
  <c r="BF131" i="82"/>
  <c r="BE131" i="87"/>
  <c r="BD132" i="82"/>
  <c r="BC132" i="87"/>
  <c r="AX133" i="82"/>
  <c r="AW133" i="87"/>
  <c r="AZ96" i="82"/>
  <c r="AY96" i="87"/>
  <c r="CB94" i="82"/>
  <c r="CA94" i="87"/>
  <c r="BT96" i="77"/>
  <c r="BS96" i="88"/>
  <c r="BM92" i="77"/>
  <c r="BL92" i="88"/>
  <c r="CA96" i="77"/>
  <c r="BZ96" i="88"/>
  <c r="BQ92" i="77"/>
  <c r="BP92" i="88"/>
  <c r="BH97" i="82"/>
  <c r="BG97" i="87"/>
  <c r="BF96" i="82"/>
  <c r="BE96" i="87"/>
  <c r="BU94" i="82"/>
  <c r="BT94" i="87"/>
  <c r="CM96" i="77"/>
  <c r="CL96" i="88"/>
  <c r="CG95" i="82"/>
  <c r="CF95" i="87"/>
  <c r="AU94" i="82"/>
  <c r="AT94" i="87"/>
  <c r="I95" i="88"/>
  <c r="BA92" i="77"/>
  <c r="AZ92" i="88"/>
  <c r="BA95" i="77"/>
  <c r="AZ95" i="88"/>
  <c r="AY92" i="77"/>
  <c r="AX92" i="88"/>
  <c r="AW133" i="82"/>
  <c r="AV133" i="87"/>
  <c r="BK133" i="82"/>
  <c r="BJ133" i="87"/>
  <c r="AZ98" i="82"/>
  <c r="AY98" i="87"/>
  <c r="BA97" i="77"/>
  <c r="AZ97" i="88"/>
  <c r="CN93" i="77"/>
  <c r="CM93" i="88"/>
  <c r="CA95" i="82"/>
  <c r="BZ95" i="87"/>
  <c r="BB97" i="77"/>
  <c r="BA97" i="88"/>
  <c r="CI94" i="82"/>
  <c r="CH94" i="87"/>
  <c r="AU97" i="77"/>
  <c r="AT97" i="88"/>
  <c r="CA95" i="77"/>
  <c r="BZ95" i="88"/>
  <c r="H96" i="88"/>
  <c r="BP93" i="77"/>
  <c r="BO93" i="88"/>
  <c r="AS129" i="82"/>
  <c r="AR129" i="87"/>
  <c r="AX95" i="82"/>
  <c r="AW95" i="87"/>
  <c r="BQ132" i="82"/>
  <c r="BP132" i="87"/>
  <c r="BN129" i="82"/>
  <c r="BM129" i="87"/>
  <c r="AN130" i="82"/>
  <c r="AM130" i="87"/>
  <c r="BZ131" i="82"/>
  <c r="BY131" i="87"/>
  <c r="AZ132" i="82"/>
  <c r="AY132" i="87"/>
  <c r="CH94" i="82"/>
  <c r="CG94" i="87"/>
  <c r="BZ97" i="77"/>
  <c r="BY97" i="88"/>
  <c r="BI95" i="77"/>
  <c r="BH95" i="88"/>
  <c r="AW94" i="77"/>
  <c r="AV94" i="88"/>
  <c r="BY92" i="77"/>
  <c r="BX92" i="88"/>
  <c r="CF97" i="82"/>
  <c r="CE97" i="87"/>
  <c r="AT96" i="82"/>
  <c r="AS96" i="87"/>
  <c r="AZ95" i="82"/>
  <c r="AY95" i="87"/>
  <c r="BE94" i="82"/>
  <c r="BD94" i="87"/>
  <c r="BR97" i="77"/>
  <c r="BQ97" i="88"/>
  <c r="BW96" i="77"/>
  <c r="BV96" i="88"/>
  <c r="AU95" i="77"/>
  <c r="AT95" i="88"/>
  <c r="BW93" i="77"/>
  <c r="BV93" i="88"/>
  <c r="BU95" i="82"/>
  <c r="BT95" i="87"/>
  <c r="BW97" i="77"/>
  <c r="BV97" i="88"/>
  <c r="K97" i="88"/>
  <c r="CE93" i="77"/>
  <c r="CD93" i="88"/>
  <c r="BG92" i="77"/>
  <c r="BF92" i="88"/>
  <c r="BG95" i="77"/>
  <c r="BF95" i="88"/>
  <c r="BJ92" i="77"/>
  <c r="BI92" i="88"/>
  <c r="BX94" i="77"/>
  <c r="BW94" i="88"/>
  <c r="BP131" i="82"/>
  <c r="BO131" i="87"/>
  <c r="CC133" i="82"/>
  <c r="CB133" i="87"/>
  <c r="AS94" i="77"/>
  <c r="AR94" i="88"/>
  <c r="BE129" i="82"/>
  <c r="BD129" i="87"/>
  <c r="AX97" i="82"/>
  <c r="AW97" i="87"/>
  <c r="AU133" i="82"/>
  <c r="AT133" i="87"/>
  <c r="BE98" i="82"/>
  <c r="BD98" i="87"/>
  <c r="BR128" i="82"/>
  <c r="BQ128" i="87"/>
  <c r="CG97" i="82"/>
  <c r="CF97" i="87"/>
  <c r="AH96" i="77"/>
  <c r="CC94" i="77"/>
  <c r="CB94" i="88"/>
  <c r="AW95" i="82"/>
  <c r="AV95" i="87"/>
  <c r="BW94" i="82"/>
  <c r="BV94" i="87"/>
  <c r="BF96" i="77"/>
  <c r="BE96" i="88"/>
  <c r="BH95" i="77"/>
  <c r="BG95" i="88"/>
  <c r="BH96" i="77"/>
  <c r="BG96" i="88"/>
  <c r="CH95" i="77"/>
  <c r="CG95" i="88"/>
  <c r="CG94" i="77"/>
  <c r="CF94" i="88"/>
  <c r="AH95" i="77"/>
  <c r="CH93" i="77"/>
  <c r="CG93" i="88"/>
  <c r="AV92" i="77"/>
  <c r="AU92" i="88"/>
  <c r="CB98" i="82"/>
  <c r="CA98" i="87"/>
  <c r="BU130" i="82"/>
  <c r="BT130" i="87"/>
  <c r="CF133" i="82"/>
  <c r="CE133" i="87"/>
  <c r="CC99" i="82"/>
  <c r="CB99" i="87"/>
  <c r="BA130" i="82"/>
  <c r="AZ130" i="87"/>
  <c r="BB99" i="82"/>
  <c r="BA99" i="87"/>
  <c r="CK132" i="82"/>
  <c r="CJ132" i="87"/>
  <c r="CC97" i="82"/>
  <c r="CB97" i="87"/>
  <c r="BM129" i="82"/>
  <c r="BL129" i="87"/>
  <c r="AY96" i="82"/>
  <c r="AX96" i="87"/>
  <c r="AU94" i="77"/>
  <c r="AT94" i="88"/>
  <c r="AZ93" i="77"/>
  <c r="AY93" i="88"/>
  <c r="BE92" i="77"/>
  <c r="BD92" i="88"/>
  <c r="AT95" i="77"/>
  <c r="AS95" i="88"/>
  <c r="BT94" i="77"/>
  <c r="BS94" i="88"/>
  <c r="AH93" i="77"/>
  <c r="BH92" i="77"/>
  <c r="BG92" i="88"/>
  <c r="BN94" i="77"/>
  <c r="BM94" i="88"/>
  <c r="AY130" i="82"/>
  <c r="AX130" i="87"/>
  <c r="BW131" i="82"/>
  <c r="BV131" i="87"/>
  <c r="CI133" i="82"/>
  <c r="CH133" i="87"/>
  <c r="BF128" i="82"/>
  <c r="BE128" i="87"/>
  <c r="AZ133" i="82"/>
  <c r="AY133" i="87"/>
  <c r="AX132" i="82"/>
  <c r="AW132" i="87"/>
  <c r="AY133" i="82"/>
  <c r="AX133" i="87"/>
  <c r="CG131" i="82"/>
  <c r="CF131" i="87"/>
  <c r="CH99" i="82"/>
  <c r="CG99" i="87"/>
  <c r="BQ97" i="82"/>
  <c r="BP97" i="87"/>
  <c r="BP95" i="77"/>
  <c r="BO95" i="88"/>
  <c r="BC99" i="82"/>
  <c r="BB99" i="87"/>
  <c r="BL94" i="82"/>
  <c r="BK94" i="87"/>
  <c r="BY131" i="82"/>
  <c r="BX131" i="87"/>
  <c r="AW128" i="82"/>
  <c r="AV128" i="87"/>
  <c r="CO92" i="77"/>
  <c r="CN92" i="88"/>
  <c r="CM94" i="77"/>
  <c r="CL94" i="88"/>
  <c r="BL133" i="82"/>
  <c r="BK133" i="87"/>
  <c r="AV94" i="77"/>
  <c r="AU94" i="88"/>
  <c r="BV93" i="77"/>
  <c r="BU93" i="88"/>
  <c r="J93" i="88"/>
  <c r="BC132" i="82"/>
  <c r="BB132" i="87"/>
  <c r="BC133" i="82"/>
  <c r="BB133" i="87"/>
  <c r="BG95" i="82"/>
  <c r="BF95" i="87"/>
  <c r="BL131" i="82"/>
  <c r="BK131" i="87"/>
  <c r="BU133" i="82"/>
  <c r="BT133" i="87"/>
  <c r="BN99" i="82"/>
  <c r="BM99" i="87"/>
  <c r="CA129" i="82"/>
  <c r="BZ129" i="87"/>
  <c r="AN133" i="82"/>
  <c r="AM133" i="87"/>
  <c r="CI96" i="82"/>
  <c r="CH96" i="87"/>
  <c r="BZ132" i="82"/>
  <c r="BY132" i="87"/>
  <c r="AU128" i="82"/>
  <c r="AT128" i="87"/>
  <c r="BM98" i="82"/>
  <c r="BL98" i="87"/>
  <c r="BV128" i="82"/>
  <c r="BU128" i="87"/>
  <c r="AY132" i="82"/>
  <c r="AX132" i="87"/>
  <c r="CI129" i="82"/>
  <c r="CH129" i="87"/>
  <c r="BF97" i="82"/>
  <c r="BE97" i="87"/>
  <c r="BM99" i="82"/>
  <c r="BL99" i="87"/>
  <c r="BO93" i="77"/>
  <c r="BN93" i="88"/>
  <c r="CJ96" i="77"/>
  <c r="CI96" i="88"/>
  <c r="AP99" i="82"/>
  <c r="AO99" i="87"/>
  <c r="BI96" i="82"/>
  <c r="BH96" i="87"/>
  <c r="CB93" i="77"/>
  <c r="CA93" i="88"/>
  <c r="BB132" i="82"/>
  <c r="BA132" i="87"/>
  <c r="BA128" i="82"/>
  <c r="AZ128" i="87"/>
  <c r="CF98" i="82"/>
  <c r="CE98" i="87"/>
  <c r="BX96" i="82"/>
  <c r="BW96" i="87"/>
  <c r="CI130" i="82"/>
  <c r="CH130" i="87"/>
  <c r="AV95" i="82"/>
  <c r="AU95" i="87"/>
  <c r="BG98" i="82"/>
  <c r="BF98" i="87"/>
  <c r="BU131" i="82"/>
  <c r="BT131" i="87"/>
  <c r="BS130" i="82"/>
  <c r="BR130" i="87"/>
  <c r="BX129" i="82"/>
  <c r="BW129" i="87"/>
  <c r="CC128" i="82"/>
  <c r="CB128" i="87"/>
  <c r="BQ99" i="82"/>
  <c r="BP99" i="87"/>
  <c r="BA98" i="82"/>
  <c r="AZ98" i="87"/>
  <c r="BD98" i="82"/>
  <c r="BC98" i="87"/>
  <c r="AP97" i="82"/>
  <c r="AO97" i="87"/>
  <c r="BR95" i="82"/>
  <c r="BQ95" i="87"/>
  <c r="BN97" i="77"/>
  <c r="BM97" i="88"/>
  <c r="BS92" i="77"/>
  <c r="BR92" i="88"/>
  <c r="AV133" i="82"/>
  <c r="AU133" i="87"/>
  <c r="CB133" i="82"/>
  <c r="CA133" i="87"/>
  <c r="CH97" i="82"/>
  <c r="CG97" i="87"/>
  <c r="BZ95" i="82"/>
  <c r="BY95" i="87"/>
  <c r="CB96" i="82"/>
  <c r="CA96" i="87"/>
  <c r="BR94" i="82"/>
  <c r="BQ94" i="87"/>
  <c r="BG131" i="82"/>
  <c r="BF131" i="87"/>
  <c r="BR130" i="82"/>
  <c r="BQ130" i="87"/>
  <c r="AQ129" i="82"/>
  <c r="AP129" i="87"/>
  <c r="AZ95" i="77"/>
  <c r="AY95" i="88"/>
  <c r="BF92" i="77"/>
  <c r="BE92" i="88"/>
  <c r="AT133" i="82"/>
  <c r="AS133" i="87"/>
  <c r="AN128" i="82"/>
  <c r="AM128" i="87"/>
  <c r="BH130" i="82"/>
  <c r="BG130" i="87"/>
  <c r="CJ99" i="82"/>
  <c r="CI99" i="87"/>
  <c r="AW96" i="82"/>
  <c r="AV96" i="87"/>
  <c r="AU92" i="77"/>
  <c r="AT92" i="88"/>
  <c r="CH131" i="82"/>
  <c r="CG131" i="87"/>
  <c r="BL128" i="82"/>
  <c r="BK128" i="87"/>
  <c r="BJ97" i="82"/>
  <c r="BI97" i="87"/>
  <c r="AX96" i="77"/>
  <c r="AW96" i="88"/>
  <c r="BY95" i="82"/>
  <c r="BX95" i="87"/>
  <c r="AX94" i="82"/>
  <c r="AW94" i="87"/>
  <c r="BV131" i="82"/>
  <c r="BU131" i="87"/>
  <c r="AD97" i="82"/>
  <c r="BD95" i="77"/>
  <c r="BC95" i="88"/>
  <c r="BT93" i="77"/>
  <c r="BS93" i="88"/>
  <c r="BF95" i="82"/>
  <c r="BE95" i="87"/>
  <c r="AX98" i="82"/>
  <c r="AW98" i="87"/>
  <c r="BZ133" i="82"/>
  <c r="BY133" i="87"/>
  <c r="BK154" i="82"/>
  <c r="BJ154" i="87"/>
  <c r="BI154" i="82"/>
  <c r="BH154" i="87"/>
  <c r="BK120" i="82"/>
  <c r="BJ120" i="87"/>
  <c r="AX83" i="87"/>
  <c r="AX85" i="87" s="1"/>
  <c r="AX76" i="87"/>
  <c r="AX77" i="87" s="1"/>
  <c r="AW82" i="82"/>
  <c r="AW84" i="82" s="1"/>
  <c r="AV82" i="87"/>
  <c r="AV84" i="87" s="1"/>
  <c r="BI121" i="82"/>
  <c r="BH121" i="87"/>
  <c r="BW155" i="82"/>
  <c r="BV155" i="87"/>
  <c r="AO155" i="82"/>
  <c r="AN155" i="87"/>
  <c r="BM155" i="82"/>
  <c r="BL155" i="87"/>
  <c r="BE120" i="82"/>
  <c r="BD120" i="87"/>
  <c r="CB155" i="82"/>
  <c r="CA155" i="87"/>
  <c r="AR120" i="82"/>
  <c r="AQ120" i="87"/>
  <c r="CB82" i="82"/>
  <c r="CB84" i="82" s="1"/>
  <c r="CA82" i="87"/>
  <c r="CA84" i="87" s="1"/>
  <c r="CG121" i="82"/>
  <c r="CF121" i="87"/>
  <c r="BO82" i="82"/>
  <c r="BO84" i="82" s="1"/>
  <c r="BN82" i="87"/>
  <c r="BN84" i="87" s="1"/>
  <c r="CH82" i="82"/>
  <c r="CH84" i="82" s="1"/>
  <c r="CG82" i="87"/>
  <c r="CG84" i="87" s="1"/>
  <c r="AV82" i="82"/>
  <c r="AV84" i="82" s="1"/>
  <c r="AU82" i="87"/>
  <c r="AU84" i="87" s="1"/>
  <c r="BU76" i="87"/>
  <c r="BU77" i="87" s="1"/>
  <c r="BU83" i="87"/>
  <c r="BU85" i="87" s="1"/>
  <c r="BM82" i="82"/>
  <c r="BM84" i="82" s="1"/>
  <c r="BL82" i="87"/>
  <c r="BL84" i="87" s="1"/>
  <c r="BS120" i="82"/>
  <c r="BR120" i="87"/>
  <c r="AN154" i="82"/>
  <c r="AM154" i="87"/>
  <c r="AP76" i="87"/>
  <c r="AP77" i="87" s="1"/>
  <c r="AP83" i="87"/>
  <c r="AP85" i="87" s="1"/>
  <c r="BA120" i="82"/>
  <c r="AZ120" i="87"/>
  <c r="BN76" i="87"/>
  <c r="BN77" i="87" s="1"/>
  <c r="BN83" i="87"/>
  <c r="BN85" i="87" s="1"/>
  <c r="BK82" i="82"/>
  <c r="BK84" i="82" s="1"/>
  <c r="BJ82" i="87"/>
  <c r="BJ84" i="87" s="1"/>
  <c r="BX120" i="82"/>
  <c r="BW120" i="87"/>
  <c r="BR82" i="82"/>
  <c r="BR84" i="82" s="1"/>
  <c r="BQ82" i="87"/>
  <c r="BQ84" i="87" s="1"/>
  <c r="CJ76" i="87"/>
  <c r="CJ77" i="87" s="1"/>
  <c r="CJ83" i="87"/>
  <c r="CJ85" i="87" s="1"/>
  <c r="AT121" i="82"/>
  <c r="AS121" i="87"/>
  <c r="CH83" i="87"/>
  <c r="CH85" i="87" s="1"/>
  <c r="CH76" i="87"/>
  <c r="CH77" i="87" s="1"/>
  <c r="BJ76" i="87"/>
  <c r="BJ77" i="87" s="1"/>
  <c r="BJ83" i="87"/>
  <c r="BJ85" i="87" s="1"/>
  <c r="CA82" i="82"/>
  <c r="CA84" i="82" s="1"/>
  <c r="BZ82" i="87"/>
  <c r="BZ84" i="87" s="1"/>
  <c r="AO120" i="82"/>
  <c r="AN120" i="87"/>
  <c r="CJ120" i="82"/>
  <c r="CI120" i="87"/>
  <c r="BJ82" i="82"/>
  <c r="BJ84" i="82" s="1"/>
  <c r="BI82" i="87"/>
  <c r="BI84" i="87" s="1"/>
  <c r="BW121" i="82"/>
  <c r="BV121" i="87"/>
  <c r="BR120" i="82"/>
  <c r="BQ120" i="87"/>
  <c r="BD82" i="82"/>
  <c r="BD84" i="82" s="1"/>
  <c r="BC82" i="87"/>
  <c r="BC84" i="87" s="1"/>
  <c r="BM154" i="82"/>
  <c r="BL154" i="87"/>
  <c r="AR121" i="82"/>
  <c r="AQ121" i="87"/>
  <c r="CC76" i="87"/>
  <c r="CC77" i="87" s="1"/>
  <c r="CC83" i="87"/>
  <c r="CC85" i="87" s="1"/>
  <c r="BL154" i="82"/>
  <c r="BK154" i="87"/>
  <c r="AX155" i="82"/>
  <c r="AW155" i="87"/>
  <c r="CC121" i="82"/>
  <c r="CB121" i="87"/>
  <c r="BB76" i="87"/>
  <c r="BB77" i="87" s="1"/>
  <c r="BB83" i="87"/>
  <c r="BB85" i="87" s="1"/>
  <c r="AT120" i="82"/>
  <c r="AS120" i="87"/>
  <c r="CH154" i="82"/>
  <c r="CG154" i="87"/>
  <c r="BT155" i="82"/>
  <c r="BS155" i="87"/>
  <c r="BB121" i="82"/>
  <c r="BA121" i="87"/>
  <c r="AY120" i="82"/>
  <c r="AX120" i="87"/>
  <c r="BG120" i="82"/>
  <c r="BF120" i="87"/>
  <c r="BR83" i="87"/>
  <c r="BR85" i="87" s="1"/>
  <c r="BR76" i="87"/>
  <c r="BR77" i="87" s="1"/>
  <c r="BX76" i="87"/>
  <c r="BX77" i="87" s="1"/>
  <c r="BX83" i="87"/>
  <c r="BX85" i="87" s="1"/>
  <c r="AX154" i="82"/>
  <c r="AW154" i="87"/>
  <c r="CJ121" i="82"/>
  <c r="CI121" i="87"/>
  <c r="BI83" i="87"/>
  <c r="BI85" i="87" s="1"/>
  <c r="BI76" i="87"/>
  <c r="BI77" i="87" s="1"/>
  <c r="AR154" i="82"/>
  <c r="AQ154" i="87"/>
  <c r="CD121" i="82"/>
  <c r="CC121" i="87"/>
  <c r="BC76" i="87"/>
  <c r="BC77" i="87" s="1"/>
  <c r="BC83" i="87"/>
  <c r="BC85" i="87" s="1"/>
  <c r="AO82" i="82"/>
  <c r="AO84" i="82" s="1"/>
  <c r="AN82" i="87"/>
  <c r="AN84" i="87" s="1"/>
  <c r="BQ155" i="82"/>
  <c r="BP155" i="87"/>
  <c r="CI120" i="82"/>
  <c r="CH120" i="87"/>
  <c r="BP82" i="82"/>
  <c r="BP84" i="82" s="1"/>
  <c r="BO82" i="87"/>
  <c r="BO84" i="87" s="1"/>
  <c r="AW154" i="82"/>
  <c r="AV154" i="87"/>
  <c r="CI121" i="82"/>
  <c r="CH121" i="87"/>
  <c r="BV154" i="82"/>
  <c r="BU154" i="87"/>
  <c r="AV121" i="82"/>
  <c r="AU121" i="87"/>
  <c r="CG76" i="87"/>
  <c r="CG77" i="87" s="1"/>
  <c r="CG83" i="87"/>
  <c r="CG85" i="87" s="1"/>
  <c r="BH155" i="82"/>
  <c r="BG155" i="87"/>
  <c r="BP154" i="82"/>
  <c r="BO154" i="87"/>
  <c r="AP121" i="82"/>
  <c r="AO121" i="87"/>
  <c r="CA76" i="87"/>
  <c r="CA77" i="87" s="1"/>
  <c r="CA83" i="87"/>
  <c r="CA85" i="87" s="1"/>
  <c r="BB155" i="82"/>
  <c r="BA155" i="87"/>
  <c r="CE154" i="82"/>
  <c r="CD154" i="87"/>
  <c r="CG155" i="82"/>
  <c r="CF155" i="87"/>
  <c r="AM162" i="83"/>
  <c r="AW162" i="83"/>
  <c r="H162" i="84"/>
  <c r="O28" i="80"/>
  <c r="AL99" i="82"/>
  <c r="AK99" i="87"/>
  <c r="AE129" i="82"/>
  <c r="AD129" i="87"/>
  <c r="AH95" i="82"/>
  <c r="AG95" i="87"/>
  <c r="AJ99" i="82"/>
  <c r="AI99" i="87"/>
  <c r="AL130" i="82"/>
  <c r="AK130" i="87"/>
  <c r="AI96" i="82"/>
  <c r="AH96" i="87"/>
  <c r="AK97" i="82"/>
  <c r="AJ97" i="87"/>
  <c r="AG131" i="82"/>
  <c r="AF131" i="87"/>
  <c r="AI94" i="82"/>
  <c r="AH94" i="87"/>
  <c r="AJ96" i="77"/>
  <c r="AI96" i="88"/>
  <c r="AL93" i="77"/>
  <c r="AK93" i="88"/>
  <c r="AI94" i="77"/>
  <c r="AH94" i="88"/>
  <c r="AJ93" i="77"/>
  <c r="AI93" i="88"/>
  <c r="AJ92" i="77"/>
  <c r="AI92" i="88"/>
  <c r="AJ96" i="82"/>
  <c r="AI96" i="87"/>
  <c r="AK128" i="82"/>
  <c r="AJ128" i="87"/>
  <c r="AF131" i="82"/>
  <c r="AE131" i="87"/>
  <c r="AK132" i="82"/>
  <c r="AJ132" i="87"/>
  <c r="AJ98" i="82"/>
  <c r="AI98" i="87"/>
  <c r="AM128" i="82"/>
  <c r="AL128" i="87"/>
  <c r="AK131" i="82"/>
  <c r="AJ131" i="87"/>
  <c r="AN95" i="77"/>
  <c r="AM95" i="88"/>
  <c r="AL96" i="77"/>
  <c r="AK96" i="88"/>
  <c r="AM132" i="82"/>
  <c r="AL132" i="87"/>
  <c r="AM93" i="77"/>
  <c r="AL93" i="88"/>
  <c r="AJ128" i="82"/>
  <c r="AI128" i="87"/>
  <c r="AM154" i="82"/>
  <c r="AL154" i="87"/>
  <c r="AF154" i="82"/>
  <c r="AE154" i="87"/>
  <c r="AG120" i="82"/>
  <c r="AF120" i="87"/>
  <c r="AE82" i="82"/>
  <c r="AE84" i="82" s="1"/>
  <c r="AD82" i="87"/>
  <c r="AD84" i="87" s="1"/>
  <c r="AI121" i="82"/>
  <c r="AH121" i="87"/>
  <c r="AE155" i="82"/>
  <c r="AD155" i="87"/>
  <c r="AH154" i="82"/>
  <c r="AG154" i="87"/>
  <c r="AK154" i="82"/>
  <c r="AJ154" i="87"/>
  <c r="AG76" i="87"/>
  <c r="AG77" i="87" s="1"/>
  <c r="AG83" i="87"/>
  <c r="AG85" i="87" s="1"/>
  <c r="AM121" i="82"/>
  <c r="AL121" i="87"/>
  <c r="AJ155" i="82"/>
  <c r="AI155" i="87"/>
  <c r="AD155" i="82"/>
  <c r="AD156" i="82" s="1"/>
  <c r="AI155" i="82"/>
  <c r="AH155" i="87"/>
  <c r="AO97" i="77"/>
  <c r="AN97" i="88"/>
  <c r="AL92" i="77"/>
  <c r="AK92" i="88"/>
  <c r="AM95" i="77"/>
  <c r="AL95" i="88"/>
  <c r="AE94" i="82"/>
  <c r="AD94" i="87"/>
  <c r="AJ95" i="77"/>
  <c r="AI95" i="88"/>
  <c r="AG130" i="82"/>
  <c r="AF130" i="87"/>
  <c r="AH97" i="77"/>
  <c r="AM94" i="77"/>
  <c r="AL94" i="88"/>
  <c r="AD94" i="82"/>
  <c r="AO96" i="77"/>
  <c r="AN96" i="88"/>
  <c r="AQ94" i="77"/>
  <c r="AP94" i="88"/>
  <c r="AP95" i="77"/>
  <c r="AO95" i="88"/>
  <c r="AJ95" i="82"/>
  <c r="AI95" i="87"/>
  <c r="AJ97" i="77"/>
  <c r="AI97" i="88"/>
  <c r="K94" i="88"/>
  <c r="AM92" i="77"/>
  <c r="AL92" i="88"/>
  <c r="AE95" i="82"/>
  <c r="AD95" i="87"/>
  <c r="AJ94" i="82"/>
  <c r="AI94" i="87"/>
  <c r="AK93" i="77"/>
  <c r="AJ93" i="88"/>
  <c r="AE96" i="82"/>
  <c r="AD96" i="87"/>
  <c r="AK95" i="77"/>
  <c r="AJ95" i="88"/>
  <c r="AH132" i="82"/>
  <c r="AG132" i="87"/>
  <c r="AG94" i="82"/>
  <c r="AF94" i="87"/>
  <c r="AO94" i="77"/>
  <c r="AN94" i="88"/>
  <c r="AG95" i="82"/>
  <c r="AF95" i="87"/>
  <c r="AK96" i="77"/>
  <c r="AJ96" i="88"/>
  <c r="AM131" i="82"/>
  <c r="AL131" i="87"/>
  <c r="AI96" i="77"/>
  <c r="AH96" i="88"/>
  <c r="AI92" i="77"/>
  <c r="AH92" i="88"/>
  <c r="AL95" i="82"/>
  <c r="AK95" i="87"/>
  <c r="AE130" i="82"/>
  <c r="AD130" i="87"/>
  <c r="AN97" i="77"/>
  <c r="AM97" i="88"/>
  <c r="AI131" i="82"/>
  <c r="AH131" i="87"/>
  <c r="AG96" i="82"/>
  <c r="AF96" i="87"/>
  <c r="AK130" i="82"/>
  <c r="AJ130" i="87"/>
  <c r="AG98" i="82"/>
  <c r="AF98" i="87"/>
  <c r="AE132" i="82"/>
  <c r="AD132" i="87"/>
  <c r="AJ133" i="82"/>
  <c r="AI133" i="87"/>
  <c r="AG99" i="82"/>
  <c r="AF99" i="87"/>
  <c r="AI129" i="82"/>
  <c r="AH129" i="87"/>
  <c r="AQ93" i="77"/>
  <c r="AP93" i="88"/>
  <c r="AK92" i="77"/>
  <c r="AJ92" i="88"/>
  <c r="AD99" i="82"/>
  <c r="AI98" i="82"/>
  <c r="AH98" i="87"/>
  <c r="AF130" i="82"/>
  <c r="AE130" i="87"/>
  <c r="AK97" i="77"/>
  <c r="AJ97" i="88"/>
  <c r="AN92" i="77"/>
  <c r="AM92" i="88"/>
  <c r="AL96" i="82"/>
  <c r="AK96" i="87"/>
  <c r="AJ76" i="87"/>
  <c r="AJ77" i="87" s="1"/>
  <c r="AJ83" i="87"/>
  <c r="AJ85" i="87" s="1"/>
  <c r="AJ120" i="82"/>
  <c r="AI120" i="87"/>
  <c r="AM82" i="82"/>
  <c r="AM84" i="82" s="1"/>
  <c r="AL82" i="87"/>
  <c r="AL84" i="87" s="1"/>
  <c r="AI82" i="82"/>
  <c r="AI84" i="82" s="1"/>
  <c r="AH82" i="87"/>
  <c r="AH84" i="87" s="1"/>
  <c r="AE121" i="82"/>
  <c r="AD121" i="87"/>
  <c r="AM155" i="82"/>
  <c r="AL155" i="87"/>
  <c r="AH120" i="82"/>
  <c r="AG120" i="87"/>
  <c r="AL154" i="82"/>
  <c r="AK154" i="87"/>
  <c r="AH155" i="82"/>
  <c r="AG155" i="87"/>
  <c r="AM120" i="82"/>
  <c r="AL120" i="87"/>
  <c r="AH121" i="82"/>
  <c r="AG121" i="87"/>
  <c r="AK120" i="82"/>
  <c r="AJ120" i="87"/>
  <c r="AK155" i="82"/>
  <c r="AJ155" i="87"/>
  <c r="AK76" i="87"/>
  <c r="AK77" i="87" s="1"/>
  <c r="AK83" i="87"/>
  <c r="AK85" i="87" s="1"/>
  <c r="AE83" i="87"/>
  <c r="AE85" i="87" s="1"/>
  <c r="AE76" i="87"/>
  <c r="AE77" i="87" s="1"/>
  <c r="AH131" i="82"/>
  <c r="AG131" i="87"/>
  <c r="AF99" i="82"/>
  <c r="AE99" i="87"/>
  <c r="AL94" i="82"/>
  <c r="AK94" i="87"/>
  <c r="AJ131" i="82"/>
  <c r="AI131" i="87"/>
  <c r="AP96" i="77"/>
  <c r="AO96" i="88"/>
  <c r="AK94" i="82"/>
  <c r="AJ94" i="87"/>
  <c r="AI133" i="82"/>
  <c r="AH133" i="87"/>
  <c r="AJ130" i="82"/>
  <c r="AI130" i="87"/>
  <c r="AL98" i="82"/>
  <c r="AK98" i="87"/>
  <c r="AI97" i="82"/>
  <c r="AH97" i="87"/>
  <c r="AF128" i="82"/>
  <c r="AE128" i="87"/>
  <c r="AP92" i="77"/>
  <c r="AO92" i="88"/>
  <c r="AK94" i="77"/>
  <c r="AJ94" i="88"/>
  <c r="AH129" i="82"/>
  <c r="AG129" i="87"/>
  <c r="AI95" i="77"/>
  <c r="AH95" i="88"/>
  <c r="AQ97" i="77"/>
  <c r="AP97" i="88"/>
  <c r="AI130" i="82"/>
  <c r="AH130" i="87"/>
  <c r="AO92" i="77"/>
  <c r="AN92" i="88"/>
  <c r="AF133" i="82"/>
  <c r="AE133" i="87"/>
  <c r="AN94" i="77"/>
  <c r="AM94" i="88"/>
  <c r="AF129" i="82"/>
  <c r="AE129" i="87"/>
  <c r="AH128" i="82"/>
  <c r="AG128" i="87"/>
  <c r="AM130" i="82"/>
  <c r="AL130" i="87"/>
  <c r="AM98" i="82"/>
  <c r="AL98" i="87"/>
  <c r="AI128" i="82"/>
  <c r="AH128" i="87"/>
  <c r="AG132" i="82"/>
  <c r="AF132" i="87"/>
  <c r="AP93" i="77"/>
  <c r="AO93" i="88"/>
  <c r="AE97" i="82"/>
  <c r="AD97" i="87"/>
  <c r="AH94" i="77"/>
  <c r="AG128" i="82"/>
  <c r="AF128" i="87"/>
  <c r="AI95" i="82"/>
  <c r="AH95" i="87"/>
  <c r="AG129" i="82"/>
  <c r="AF129" i="87"/>
  <c r="AL128" i="82"/>
  <c r="AK128" i="87"/>
  <c r="AH94" i="82"/>
  <c r="AG94" i="87"/>
  <c r="AL133" i="82"/>
  <c r="AK133" i="87"/>
  <c r="AM94" i="82"/>
  <c r="AL94" i="87"/>
  <c r="AI83" i="87"/>
  <c r="AI85" i="87" s="1"/>
  <c r="AI76" i="87"/>
  <c r="AI77" i="87" s="1"/>
  <c r="AH82" i="82"/>
  <c r="AH84" i="82" s="1"/>
  <c r="AG82" i="87"/>
  <c r="AG84" i="87" s="1"/>
  <c r="AL82" i="82"/>
  <c r="AL84" i="82" s="1"/>
  <c r="AK82" i="87"/>
  <c r="AK84" i="87" s="1"/>
  <c r="AG155" i="82"/>
  <c r="AF155" i="87"/>
  <c r="AI120" i="82"/>
  <c r="AH120" i="87"/>
  <c r="AF83" i="87"/>
  <c r="AF85" i="87" s="1"/>
  <c r="AF76" i="87"/>
  <c r="AF77" i="87" s="1"/>
  <c r="AJ121" i="82"/>
  <c r="AI121" i="87"/>
  <c r="AF120" i="82"/>
  <c r="AE120" i="87"/>
  <c r="AD82" i="82"/>
  <c r="AD84" i="82" s="1"/>
  <c r="AL121" i="82"/>
  <c r="AK121" i="87"/>
  <c r="AD83" i="87"/>
  <c r="AD85" i="87" s="1"/>
  <c r="AD76" i="87"/>
  <c r="AD77" i="87" s="1"/>
  <c r="AG82" i="82"/>
  <c r="AG84" i="82" s="1"/>
  <c r="AF82" i="87"/>
  <c r="AF84" i="87" s="1"/>
  <c r="AI154" i="82"/>
  <c r="AH154" i="87"/>
  <c r="AJ82" i="82"/>
  <c r="AJ84" i="82" s="1"/>
  <c r="AI82" i="87"/>
  <c r="AI84" i="87" s="1"/>
  <c r="AJ154" i="82"/>
  <c r="AI154" i="87"/>
  <c r="AK82" i="82"/>
  <c r="AK84" i="82" s="1"/>
  <c r="AJ82" i="87"/>
  <c r="AJ84" i="87" s="1"/>
  <c r="AP94" i="77"/>
  <c r="AO94" i="88"/>
  <c r="AL97" i="77"/>
  <c r="AK97" i="88"/>
  <c r="AI97" i="77"/>
  <c r="AH97" i="88"/>
  <c r="AJ129" i="82"/>
  <c r="AI129" i="87"/>
  <c r="AK133" i="82"/>
  <c r="AJ133" i="87"/>
  <c r="AQ95" i="77"/>
  <c r="AP95" i="88"/>
  <c r="AF97" i="82"/>
  <c r="AE97" i="87"/>
  <c r="AM95" i="82"/>
  <c r="AL95" i="87"/>
  <c r="AH99" i="82"/>
  <c r="AG99" i="87"/>
  <c r="AQ96" i="77"/>
  <c r="AP96" i="88"/>
  <c r="AJ94" i="77"/>
  <c r="AI94" i="88"/>
  <c r="AK95" i="82"/>
  <c r="AJ95" i="87"/>
  <c r="AL94" i="77"/>
  <c r="AK94" i="88"/>
  <c r="AH96" i="82"/>
  <c r="AG96" i="87"/>
  <c r="AH133" i="82"/>
  <c r="AG133" i="87"/>
  <c r="AL131" i="82"/>
  <c r="AK131" i="87"/>
  <c r="AF132" i="82"/>
  <c r="AE132" i="87"/>
  <c r="AF95" i="82"/>
  <c r="AE95" i="87"/>
  <c r="AI93" i="77"/>
  <c r="AH93" i="88"/>
  <c r="AM97" i="77"/>
  <c r="AL97" i="88"/>
  <c r="AM99" i="82"/>
  <c r="AL99" i="87"/>
  <c r="AF96" i="82"/>
  <c r="AE96" i="87"/>
  <c r="AN96" i="77"/>
  <c r="AM96" i="88"/>
  <c r="AJ132" i="82"/>
  <c r="AI132" i="87"/>
  <c r="AP97" i="77"/>
  <c r="AO97" i="88"/>
  <c r="AM96" i="77"/>
  <c r="AL96" i="88"/>
  <c r="AJ97" i="82"/>
  <c r="AI97" i="87"/>
  <c r="AM133" i="82"/>
  <c r="AL133" i="87"/>
  <c r="AL132" i="82"/>
  <c r="AK132" i="87"/>
  <c r="AK96" i="82"/>
  <c r="AJ96" i="87"/>
  <c r="AM96" i="82"/>
  <c r="AL96" i="87"/>
  <c r="AN93" i="77"/>
  <c r="AM93" i="88"/>
  <c r="AE98" i="82"/>
  <c r="AD98" i="87"/>
  <c r="AK99" i="82"/>
  <c r="AJ99" i="87"/>
  <c r="AK98" i="82"/>
  <c r="AJ98" i="87"/>
  <c r="AO93" i="77"/>
  <c r="AN93" i="88"/>
  <c r="AL95" i="77"/>
  <c r="AK95" i="88"/>
  <c r="AG133" i="82"/>
  <c r="AF133" i="87"/>
  <c r="AE133" i="82"/>
  <c r="AD133" i="87"/>
  <c r="AQ92" i="77"/>
  <c r="AP92" i="88"/>
  <c r="AH97" i="82"/>
  <c r="AG97" i="87"/>
  <c r="AG97" i="82"/>
  <c r="AF97" i="87"/>
  <c r="AE99" i="82"/>
  <c r="AD99" i="87"/>
  <c r="AM97" i="82"/>
  <c r="AL97" i="87"/>
  <c r="AI132" i="82"/>
  <c r="AH132" i="87"/>
  <c r="AL97" i="82"/>
  <c r="AK97" i="87"/>
  <c r="I94" i="88"/>
  <c r="AD96" i="82"/>
  <c r="AK129" i="82"/>
  <c r="AJ129" i="87"/>
  <c r="AE131" i="82"/>
  <c r="AD131" i="87"/>
  <c r="AH130" i="82"/>
  <c r="AG130" i="87"/>
  <c r="AM129" i="82"/>
  <c r="AL129" i="87"/>
  <c r="AF98" i="82"/>
  <c r="AE98" i="87"/>
  <c r="AI99" i="82"/>
  <c r="AH99" i="87"/>
  <c r="AD95" i="82"/>
  <c r="I97" i="88"/>
  <c r="AF94" i="82"/>
  <c r="AE94" i="87"/>
  <c r="AL129" i="82"/>
  <c r="AK129" i="87"/>
  <c r="AH98" i="82"/>
  <c r="AG98" i="87"/>
  <c r="AO95" i="77"/>
  <c r="AN95" i="88"/>
  <c r="AD129" i="82"/>
  <c r="AE128" i="82"/>
  <c r="AD128" i="87"/>
  <c r="AD130" i="82"/>
  <c r="AK121" i="82"/>
  <c r="AJ121" i="87"/>
  <c r="AL120" i="82"/>
  <c r="AL122" i="82" s="1"/>
  <c r="AK120" i="87"/>
  <c r="AK122" i="87" s="1"/>
  <c r="AH83" i="87"/>
  <c r="AH85" i="87" s="1"/>
  <c r="AH76" i="87"/>
  <c r="AH77" i="87" s="1"/>
  <c r="AF155" i="82"/>
  <c r="AE155" i="87"/>
  <c r="AG154" i="82"/>
  <c r="AF154" i="87"/>
  <c r="AF82" i="82"/>
  <c r="AF84" i="82" s="1"/>
  <c r="AE82" i="87"/>
  <c r="AE84" i="87" s="1"/>
  <c r="AG121" i="82"/>
  <c r="AF121" i="87"/>
  <c r="AE120" i="82"/>
  <c r="AD120" i="87"/>
  <c r="AF121" i="82"/>
  <c r="AE121" i="87"/>
  <c r="AL155" i="82"/>
  <c r="AK155" i="87"/>
  <c r="AL76" i="87"/>
  <c r="AL77" i="87" s="1"/>
  <c r="AL83" i="87"/>
  <c r="AL85" i="87" s="1"/>
  <c r="AE154" i="82"/>
  <c r="AD154" i="87"/>
  <c r="CY62" i="87"/>
  <c r="CI62" i="87"/>
  <c r="BS62" i="87"/>
  <c r="BC62" i="87"/>
  <c r="AM62" i="87"/>
  <c r="CT62" i="87"/>
  <c r="CD62" i="87"/>
  <c r="BN62" i="87"/>
  <c r="AX62" i="87"/>
  <c r="AH62" i="87"/>
  <c r="R62" i="87"/>
  <c r="CV62" i="87"/>
  <c r="BP62" i="87"/>
  <c r="AJ62" i="87"/>
  <c r="K62" i="87"/>
  <c r="CG62" i="87"/>
  <c r="W62" i="87"/>
  <c r="AF62" i="87"/>
  <c r="CK62" i="87"/>
  <c r="BE62" i="87"/>
  <c r="Y62" i="87"/>
  <c r="D62" i="87"/>
  <c r="BI62" i="87"/>
  <c r="G62" i="87"/>
  <c r="CR62" i="87"/>
  <c r="AV62" i="87"/>
  <c r="CU62" i="87"/>
  <c r="CE62" i="87"/>
  <c r="BO62" i="87"/>
  <c r="AY62" i="87"/>
  <c r="AI62" i="87"/>
  <c r="CP62" i="87"/>
  <c r="BZ62" i="87"/>
  <c r="BJ62" i="87"/>
  <c r="AT62" i="87"/>
  <c r="AD62" i="87"/>
  <c r="N62" i="87"/>
  <c r="CN62" i="87"/>
  <c r="BH62" i="87"/>
  <c r="AB62" i="87"/>
  <c r="E62" i="87"/>
  <c r="BQ62" i="87"/>
  <c r="L62" i="87"/>
  <c r="S62" i="87"/>
  <c r="CC62" i="87"/>
  <c r="AW62" i="87"/>
  <c r="T62" i="87"/>
  <c r="AS62" i="87"/>
  <c r="CQ62" i="87"/>
  <c r="BK62" i="87"/>
  <c r="AE62" i="87"/>
  <c r="BV62" i="87"/>
  <c r="AP62" i="87"/>
  <c r="J62" i="87"/>
  <c r="AZ62" i="87"/>
  <c r="BT62" i="87"/>
  <c r="BU62" i="87"/>
  <c r="O62" i="87"/>
  <c r="BY62" i="87"/>
  <c r="BL62" i="87"/>
  <c r="CA62" i="87"/>
  <c r="CL62" i="87"/>
  <c r="CF62" i="87"/>
  <c r="BA62" i="87"/>
  <c r="AO62" i="87"/>
  <c r="CJ62" i="87"/>
  <c r="CM62" i="87"/>
  <c r="BG62" i="87"/>
  <c r="AA62" i="87"/>
  <c r="CX62" i="87"/>
  <c r="BR62" i="87"/>
  <c r="AL62" i="87"/>
  <c r="F62" i="87"/>
  <c r="AR62" i="87"/>
  <c r="CW62" i="87"/>
  <c r="BD62" i="87"/>
  <c r="BM62" i="87"/>
  <c r="I62" i="87"/>
  <c r="AC62" i="87"/>
  <c r="AN62" i="87"/>
  <c r="AU62" i="87"/>
  <c r="BF62" i="87"/>
  <c r="Z62" i="87"/>
  <c r="U62" i="87"/>
  <c r="H62" i="87"/>
  <c r="Q62" i="87"/>
  <c r="BW62" i="87"/>
  <c r="BX62" i="87"/>
  <c r="CS62" i="87"/>
  <c r="X62" i="87"/>
  <c r="V62" i="87"/>
  <c r="CB62" i="87"/>
  <c r="AQ62" i="87"/>
  <c r="CH62" i="87"/>
  <c r="P62" i="87"/>
  <c r="AG62" i="87"/>
  <c r="M62" i="87"/>
  <c r="BB62" i="87"/>
  <c r="AK62" i="87"/>
  <c r="CO62" i="87"/>
  <c r="T63" i="82"/>
  <c r="AJ63" i="82"/>
  <c r="AZ63" i="82"/>
  <c r="BP63" i="82"/>
  <c r="CF63" i="82"/>
  <c r="CV63" i="82"/>
  <c r="AE63" i="82"/>
  <c r="BK63" i="82"/>
  <c r="CQ63" i="82"/>
  <c r="E63" i="82"/>
  <c r="U63" i="82"/>
  <c r="AK63" i="82"/>
  <c r="BA63" i="82"/>
  <c r="BQ63" i="82"/>
  <c r="CG63" i="82"/>
  <c r="CW63" i="82"/>
  <c r="AA63" i="82"/>
  <c r="BG63" i="82"/>
  <c r="CM63" i="82"/>
  <c r="R63" i="82"/>
  <c r="CD63" i="82"/>
  <c r="BB63" i="82"/>
  <c r="AT63" i="82"/>
  <c r="AP63" i="82"/>
  <c r="BR63" i="82"/>
  <c r="H63" i="82"/>
  <c r="AB63" i="82"/>
  <c r="AV63" i="82"/>
  <c r="BT63" i="82"/>
  <c r="CN63" i="82"/>
  <c r="O63" i="82"/>
  <c r="BC63" i="82"/>
  <c r="CY63" i="82"/>
  <c r="Y63" i="82"/>
  <c r="AS63" i="82"/>
  <c r="BM63" i="82"/>
  <c r="CK63" i="82"/>
  <c r="AQ63" i="82"/>
  <c r="CE63" i="82"/>
  <c r="AX63" i="82"/>
  <c r="BJ63" i="82"/>
  <c r="CX63" i="82"/>
  <c r="L63" i="82"/>
  <c r="AF63" i="82"/>
  <c r="BD63" i="82"/>
  <c r="BX63" i="82"/>
  <c r="CR63" i="82"/>
  <c r="W63" i="82"/>
  <c r="BS63" i="82"/>
  <c r="I63" i="82"/>
  <c r="AC63" i="82"/>
  <c r="AW63" i="82"/>
  <c r="BU63" i="82"/>
  <c r="CO63" i="82"/>
  <c r="K63" i="82"/>
  <c r="AY63" i="82"/>
  <c r="CU63" i="82"/>
  <c r="BN63" i="82"/>
  <c r="Z63" i="82"/>
  <c r="BZ63" i="82"/>
  <c r="X63" i="82"/>
  <c r="AR63" i="82"/>
  <c r="BL63" i="82"/>
  <c r="CJ63" i="82"/>
  <c r="G63" i="82"/>
  <c r="AU63" i="82"/>
  <c r="CI63" i="82"/>
  <c r="Q63" i="82"/>
  <c r="AO63" i="82"/>
  <c r="BI63" i="82"/>
  <c r="CC63" i="82"/>
  <c r="AI63" i="82"/>
  <c r="BW63" i="82"/>
  <c r="AH63" i="82"/>
  <c r="CL63" i="82"/>
  <c r="CH63" i="82"/>
  <c r="AD63" i="82"/>
  <c r="AL63" i="82"/>
  <c r="CB63" i="82"/>
  <c r="CS63" i="82"/>
  <c r="P63" i="82"/>
  <c r="CA63" i="82"/>
  <c r="AG63" i="82"/>
  <c r="CT63" i="82"/>
  <c r="J63" i="82"/>
  <c r="F63" i="82"/>
  <c r="N63" i="82"/>
  <c r="AM63" i="82"/>
  <c r="CP63" i="82"/>
  <c r="AN63" i="82"/>
  <c r="BE63" i="82"/>
  <c r="S63" i="82"/>
  <c r="BF63" i="82"/>
  <c r="BV63" i="82"/>
  <c r="BH63" i="82"/>
  <c r="BY63" i="82"/>
  <c r="BO63" i="82"/>
  <c r="V63" i="82"/>
  <c r="D63" i="82"/>
  <c r="M63" i="82"/>
  <c r="G62" i="82"/>
  <c r="W62" i="82"/>
  <c r="AM62" i="82"/>
  <c r="BC62" i="82"/>
  <c r="BS62" i="82"/>
  <c r="CI62" i="82"/>
  <c r="CY62" i="82"/>
  <c r="AH62" i="82"/>
  <c r="BN62" i="82"/>
  <c r="CT62" i="82"/>
  <c r="H62" i="82"/>
  <c r="X62" i="82"/>
  <c r="AN62" i="82"/>
  <c r="BD62" i="82"/>
  <c r="BT62" i="82"/>
  <c r="CJ62" i="82"/>
  <c r="AD62" i="82"/>
  <c r="BJ62" i="82"/>
  <c r="CP62" i="82"/>
  <c r="BA62" i="82"/>
  <c r="CO62" i="82"/>
  <c r="Y62" i="82"/>
  <c r="Q62" i="82"/>
  <c r="CC62" i="82"/>
  <c r="M62" i="82"/>
  <c r="AO62" i="82"/>
  <c r="S62" i="82"/>
  <c r="AQ62" i="82"/>
  <c r="BK62" i="82"/>
  <c r="CE62" i="82"/>
  <c r="Z62" i="82"/>
  <c r="BV62" i="82"/>
  <c r="P62" i="82"/>
  <c r="AJ62" i="82"/>
  <c r="BH62" i="82"/>
  <c r="CB62" i="82"/>
  <c r="CV62" i="82"/>
  <c r="N62" i="82"/>
  <c r="BB62" i="82"/>
  <c r="CX62" i="82"/>
  <c r="BQ62" i="82"/>
  <c r="BI62" i="82"/>
  <c r="BE62" i="82"/>
  <c r="BM62" i="82"/>
  <c r="BY62" i="82"/>
  <c r="I62" i="82"/>
  <c r="AA62" i="82"/>
  <c r="AU62" i="82"/>
  <c r="BO62" i="82"/>
  <c r="CM62" i="82"/>
  <c r="AP62" i="82"/>
  <c r="CD62" i="82"/>
  <c r="T62" i="82"/>
  <c r="AR62" i="82"/>
  <c r="BL62" i="82"/>
  <c r="CF62" i="82"/>
  <c r="D62" i="82"/>
  <c r="V62" i="82"/>
  <c r="BR62" i="82"/>
  <c r="E62" i="82"/>
  <c r="CG62" i="82"/>
  <c r="CK62" i="82"/>
  <c r="CS62" i="82"/>
  <c r="O62" i="82"/>
  <c r="AI62" i="82"/>
  <c r="BG62" i="82"/>
  <c r="CA62" i="82"/>
  <c r="CU62" i="82"/>
  <c r="R62" i="82"/>
  <c r="BF62" i="82"/>
  <c r="L62" i="82"/>
  <c r="AF62" i="82"/>
  <c r="AZ62" i="82"/>
  <c r="BX62" i="82"/>
  <c r="CR62" i="82"/>
  <c r="F62" i="82"/>
  <c r="AT62" i="82"/>
  <c r="CH62" i="82"/>
  <c r="AK62" i="82"/>
  <c r="AC62" i="82"/>
  <c r="AW62" i="82"/>
  <c r="AS62" i="82"/>
  <c r="CW62" i="82"/>
  <c r="BU62" i="82"/>
  <c r="AE62" i="82"/>
  <c r="J62" i="82"/>
  <c r="AV62" i="82"/>
  <c r="BZ62" i="82"/>
  <c r="CL62" i="82"/>
  <c r="CN62" i="82"/>
  <c r="U62" i="82"/>
  <c r="AL62" i="82"/>
  <c r="AY62" i="82"/>
  <c r="AX62" i="82"/>
  <c r="BP62" i="82"/>
  <c r="AG62" i="82"/>
  <c r="BW62" i="82"/>
  <c r="K62" i="82"/>
  <c r="CQ62" i="82"/>
  <c r="AB62" i="82"/>
  <c r="S163" i="87"/>
  <c r="O163" i="87"/>
  <c r="AF163" i="87"/>
  <c r="CA163" i="87"/>
  <c r="CP163" i="87"/>
  <c r="BA163" i="87"/>
  <c r="BL163" i="87"/>
  <c r="CE163" i="87"/>
  <c r="CM163" i="87"/>
  <c r="BW163" i="87"/>
  <c r="CT163" i="87"/>
  <c r="BF163" i="87"/>
  <c r="BO163" i="87"/>
  <c r="AM163" i="87"/>
  <c r="BB163" i="87"/>
  <c r="AG163" i="87"/>
  <c r="CS163" i="87"/>
  <c r="AR163" i="87"/>
  <c r="AX163" i="87"/>
  <c r="AQ163" i="87"/>
  <c r="BN163" i="87"/>
  <c r="AP163" i="87"/>
  <c r="AY163" i="87"/>
  <c r="AE163" i="87"/>
  <c r="AT163" i="87"/>
  <c r="AC163" i="87"/>
  <c r="CO163" i="87"/>
  <c r="AN163" i="87"/>
  <c r="CL163" i="87"/>
  <c r="CU163" i="87"/>
  <c r="BC163" i="87"/>
  <c r="BR163" i="87"/>
  <c r="AO163" i="87"/>
  <c r="AZ163" i="87"/>
  <c r="CR163" i="87"/>
  <c r="AD163" i="87"/>
  <c r="E163" i="87"/>
  <c r="P163" i="87"/>
  <c r="BS163" i="87"/>
  <c r="CH163" i="87"/>
  <c r="AW163" i="87"/>
  <c r="BH163" i="87"/>
  <c r="BK163" i="87"/>
  <c r="BZ163" i="87"/>
  <c r="AS163" i="87"/>
  <c r="BD163" i="87"/>
  <c r="R163" i="87"/>
  <c r="CI163" i="87"/>
  <c r="CX163" i="87"/>
  <c r="BE163" i="87"/>
  <c r="D163" i="87"/>
  <c r="BP163" i="87"/>
  <c r="BQ163" i="87"/>
  <c r="V163" i="87"/>
  <c r="CC163" i="87"/>
  <c r="BX163" i="87"/>
  <c r="M163" i="87"/>
  <c r="H163" i="87"/>
  <c r="W163" i="87"/>
  <c r="Y163" i="87"/>
  <c r="T163" i="87"/>
  <c r="U163" i="87"/>
  <c r="BJ163" i="87"/>
  <c r="L163" i="87"/>
  <c r="BY163" i="87"/>
  <c r="K163" i="87"/>
  <c r="Z163" i="87"/>
  <c r="AL163" i="87"/>
  <c r="CF163" i="87"/>
  <c r="CG163" i="87"/>
  <c r="J163" i="87"/>
  <c r="CN163" i="87"/>
  <c r="CQ163" i="87"/>
  <c r="BI163" i="87"/>
  <c r="X163" i="87"/>
  <c r="AI163" i="87"/>
  <c r="F163" i="87"/>
  <c r="BU163" i="87"/>
  <c r="AJ163" i="87"/>
  <c r="AU163" i="87"/>
  <c r="AK163" i="87"/>
  <c r="AV163" i="87"/>
  <c r="G163" i="87"/>
  <c r="Q163" i="87"/>
  <c r="N163" i="87"/>
  <c r="BT163" i="87"/>
  <c r="AA163" i="87"/>
  <c r="AH163" i="87"/>
  <c r="CK163" i="87"/>
  <c r="CB163" i="87"/>
  <c r="BV163" i="87"/>
  <c r="BG163" i="87"/>
  <c r="CY163" i="87"/>
  <c r="CV163" i="87"/>
  <c r="CW163" i="87"/>
  <c r="BM163" i="87"/>
  <c r="CD163" i="87"/>
  <c r="CJ163" i="87"/>
  <c r="I163" i="87"/>
  <c r="AB163" i="87"/>
  <c r="E164" i="82"/>
  <c r="U164" i="82"/>
  <c r="AK164" i="82"/>
  <c r="BA164" i="82"/>
  <c r="BQ164" i="82"/>
  <c r="CG164" i="82"/>
  <c r="CW164" i="82"/>
  <c r="W164" i="82"/>
  <c r="AR164" i="82"/>
  <c r="BN164" i="82"/>
  <c r="CI164" i="82"/>
  <c r="S164" i="82"/>
  <c r="AU164" i="82"/>
  <c r="BW164" i="82"/>
  <c r="F164" i="82"/>
  <c r="AI164" i="82"/>
  <c r="BK164" i="82"/>
  <c r="CM164" i="82"/>
  <c r="AD164" i="82"/>
  <c r="CH164" i="82"/>
  <c r="J164" i="82"/>
  <c r="BO164" i="82"/>
  <c r="P164" i="82"/>
  <c r="BV164" i="82"/>
  <c r="AY164" i="82"/>
  <c r="AJ164" i="82"/>
  <c r="I164" i="82"/>
  <c r="AC164" i="82"/>
  <c r="AW164" i="82"/>
  <c r="BU164" i="82"/>
  <c r="CO164" i="82"/>
  <c r="AB164" i="82"/>
  <c r="BC164" i="82"/>
  <c r="CD164" i="82"/>
  <c r="K164" i="82"/>
  <c r="BB164" i="82"/>
  <c r="CL164" i="82"/>
  <c r="T164" i="82"/>
  <c r="BD164" i="82"/>
  <c r="CU164" i="82"/>
  <c r="O164" i="82"/>
  <c r="CV164" i="82"/>
  <c r="AZ164" i="82"/>
  <c r="AT164" i="82"/>
  <c r="M164" i="82"/>
  <c r="AG164" i="82"/>
  <c r="BE164" i="82"/>
  <c r="BY164" i="82"/>
  <c r="CS164" i="82"/>
  <c r="G164" i="82"/>
  <c r="AH164" i="82"/>
  <c r="BH164" i="82"/>
  <c r="CN164" i="82"/>
  <c r="Z164" i="82"/>
  <c r="BJ164" i="82"/>
  <c r="CR164" i="82"/>
  <c r="AA164" i="82"/>
  <c r="BR164" i="82"/>
  <c r="AQ164" i="82"/>
  <c r="CB164" i="82"/>
  <c r="BG164" i="82"/>
  <c r="V164" i="82"/>
  <c r="Y164" i="82"/>
  <c r="AS164" i="82"/>
  <c r="BM164" i="82"/>
  <c r="CK164" i="82"/>
  <c r="R164" i="82"/>
  <c r="AX164" i="82"/>
  <c r="BX164" i="82"/>
  <c r="CY164" i="82"/>
  <c r="AN164" i="82"/>
  <c r="CE164" i="82"/>
  <c r="N164" i="82"/>
  <c r="AV164" i="82"/>
  <c r="CF164" i="82"/>
  <c r="BT164" i="82"/>
  <c r="AL164" i="82"/>
  <c r="AE164" i="82"/>
  <c r="CX164" i="82"/>
  <c r="BL164" i="82"/>
  <c r="CT164" i="82"/>
  <c r="BF164" i="82"/>
  <c r="Q164" i="82"/>
  <c r="L164" i="82"/>
  <c r="AF164" i="82"/>
  <c r="X164" i="82"/>
  <c r="BS164" i="82"/>
  <c r="AP164" i="82"/>
  <c r="CP164" i="82"/>
  <c r="CC164" i="82"/>
  <c r="BZ164" i="82"/>
  <c r="AO164" i="82"/>
  <c r="AM164" i="82"/>
  <c r="BP164" i="82"/>
  <c r="D164" i="82"/>
  <c r="CQ164" i="82"/>
  <c r="H164" i="82"/>
  <c r="BI164" i="82"/>
  <c r="CJ164" i="82"/>
  <c r="CA164" i="82"/>
  <c r="H163" i="82"/>
  <c r="X163" i="82"/>
  <c r="AN163" i="82"/>
  <c r="BD163" i="82"/>
  <c r="BT163" i="82"/>
  <c r="CJ163" i="82"/>
  <c r="O163" i="82"/>
  <c r="AK163" i="82"/>
  <c r="BF163" i="82"/>
  <c r="CA163" i="82"/>
  <c r="CW163" i="82"/>
  <c r="AG163" i="82"/>
  <c r="BI163" i="82"/>
  <c r="CK163" i="82"/>
  <c r="S163" i="82"/>
  <c r="AW163" i="82"/>
  <c r="BY163" i="82"/>
  <c r="N163" i="82"/>
  <c r="BS163" i="82"/>
  <c r="AY163" i="82"/>
  <c r="BG163" i="82"/>
  <c r="BM163" i="82"/>
  <c r="L163" i="82"/>
  <c r="AB163" i="82"/>
  <c r="AR163" i="82"/>
  <c r="BH163" i="82"/>
  <c r="BX163" i="82"/>
  <c r="CN163" i="82"/>
  <c r="AJ163" i="82"/>
  <c r="BP163" i="82"/>
  <c r="CV163" i="82"/>
  <c r="J163" i="82"/>
  <c r="AP163" i="82"/>
  <c r="BQ163" i="82"/>
  <c r="CQ163" i="82"/>
  <c r="AM163" i="82"/>
  <c r="BW163" i="82"/>
  <c r="F163" i="82"/>
  <c r="AO163" i="82"/>
  <c r="CE163" i="82"/>
  <c r="AQ163" i="82"/>
  <c r="I163" i="82"/>
  <c r="CC163" i="82"/>
  <c r="BU163" i="82"/>
  <c r="G163" i="82"/>
  <c r="P163" i="82"/>
  <c r="AV163" i="82"/>
  <c r="CB163" i="82"/>
  <c r="U163" i="82"/>
  <c r="AU163" i="82"/>
  <c r="BV163" i="82"/>
  <c r="K163" i="82"/>
  <c r="AT163" i="82"/>
  <c r="CD163" i="82"/>
  <c r="M163" i="82"/>
  <c r="BC163" i="82"/>
  <c r="CM163" i="82"/>
  <c r="BE163" i="82"/>
  <c r="W163" i="82"/>
  <c r="CP163" i="82"/>
  <c r="Q163" i="82"/>
  <c r="CI163" i="82"/>
  <c r="BZ163" i="82"/>
  <c r="AX163" i="82"/>
  <c r="AF163" i="82"/>
  <c r="BL163" i="82"/>
  <c r="CR163" i="82"/>
  <c r="E163" i="82"/>
  <c r="AE163" i="82"/>
  <c r="BK163" i="82"/>
  <c r="CL163" i="82"/>
  <c r="Y163" i="82"/>
  <c r="BO163" i="82"/>
  <c r="CY163" i="82"/>
  <c r="D163" i="82"/>
  <c r="AH163" i="82"/>
  <c r="BR163" i="82"/>
  <c r="AC163" i="82"/>
  <c r="CU163" i="82"/>
  <c r="BN163" i="82"/>
  <c r="AS163" i="82"/>
  <c r="CO163" i="82"/>
  <c r="BJ163" i="82"/>
  <c r="AD163" i="82"/>
  <c r="AI163" i="82"/>
  <c r="AZ163" i="82"/>
  <c r="T163" i="82"/>
  <c r="Z163" i="82"/>
  <c r="R163" i="82"/>
  <c r="CT163" i="82"/>
  <c r="CX163" i="82"/>
  <c r="BA163" i="82"/>
  <c r="BB163" i="82"/>
  <c r="CH163" i="82"/>
  <c r="CF163" i="82"/>
  <c r="CG163" i="82"/>
  <c r="CS163" i="82"/>
  <c r="AA163" i="82"/>
  <c r="AL163" i="82"/>
  <c r="V163" i="82"/>
  <c r="AP162" i="87"/>
  <c r="AD94" i="77"/>
  <c r="AD94" i="88"/>
  <c r="Z98" i="82"/>
  <c r="Z98" i="87"/>
  <c r="AC130" i="82"/>
  <c r="AC130" i="87"/>
  <c r="Z99" i="82"/>
  <c r="Z99" i="87"/>
  <c r="AC154" i="82"/>
  <c r="AC154" i="87"/>
  <c r="Z120" i="82"/>
  <c r="Z120" i="87"/>
  <c r="AB128" i="82"/>
  <c r="AB128" i="87"/>
  <c r="AF93" i="77"/>
  <c r="AF93" i="88"/>
  <c r="Z95" i="82"/>
  <c r="Z95" i="87"/>
  <c r="AC92" i="77"/>
  <c r="AC92" i="88"/>
  <c r="AC95" i="82"/>
  <c r="AC95" i="87"/>
  <c r="AC133" i="82"/>
  <c r="AC133" i="87"/>
  <c r="AB131" i="82"/>
  <c r="AB131" i="87"/>
  <c r="AA132" i="82"/>
  <c r="AA132" i="87"/>
  <c r="AC95" i="77"/>
  <c r="AC95" i="88"/>
  <c r="AC97" i="77"/>
  <c r="AC97" i="88"/>
  <c r="Z121" i="82"/>
  <c r="Z121" i="87"/>
  <c r="AC94" i="82"/>
  <c r="AC94" i="87"/>
  <c r="AG92" i="77"/>
  <c r="AG92" i="88"/>
  <c r="Z131" i="82"/>
  <c r="Z131" i="87"/>
  <c r="AB76" i="87"/>
  <c r="AB77" i="87" s="1"/>
  <c r="AB83" i="87"/>
  <c r="AB85" i="87" s="1"/>
  <c r="Y82" i="82"/>
  <c r="Y84" i="82" s="1"/>
  <c r="Y82" i="87"/>
  <c r="Y84" i="87" s="1"/>
  <c r="Y95" i="82"/>
  <c r="Y95" i="87"/>
  <c r="AA129" i="82"/>
  <c r="AA129" i="87"/>
  <c r="AC131" i="82"/>
  <c r="AC131" i="87"/>
  <c r="AE97" i="77"/>
  <c r="AE97" i="88"/>
  <c r="AA154" i="82"/>
  <c r="AA154" i="87"/>
  <c r="AD93" i="77"/>
  <c r="AD93" i="88"/>
  <c r="Z133" i="82"/>
  <c r="Z133" i="87"/>
  <c r="AC93" i="77"/>
  <c r="AC93" i="88"/>
  <c r="Y94" i="82"/>
  <c r="Y94" i="87"/>
  <c r="AC128" i="82"/>
  <c r="AC128" i="87"/>
  <c r="AA131" i="82"/>
  <c r="AA131" i="87"/>
  <c r="Y129" i="82"/>
  <c r="Y129" i="87"/>
  <c r="Z130" i="82"/>
  <c r="Z130" i="87"/>
  <c r="AA95" i="82"/>
  <c r="AA95" i="87"/>
  <c r="Y132" i="82"/>
  <c r="Y132" i="87"/>
  <c r="AB129" i="82"/>
  <c r="AB129" i="87"/>
  <c r="Y99" i="82"/>
  <c r="Y99" i="87"/>
  <c r="AA99" i="82"/>
  <c r="AA99" i="87"/>
  <c r="AA130" i="82"/>
  <c r="AA130" i="87"/>
  <c r="AG95" i="77"/>
  <c r="AG95" i="88"/>
  <c r="AC94" i="77"/>
  <c r="AC94" i="88"/>
  <c r="AB82" i="82"/>
  <c r="AB84" i="82" s="1"/>
  <c r="AB82" i="87"/>
  <c r="AB84" i="87" s="1"/>
  <c r="AC121" i="82"/>
  <c r="AC121" i="87"/>
  <c r="Z155" i="82"/>
  <c r="Z155" i="87"/>
  <c r="Z83" i="87"/>
  <c r="Z85" i="87" s="1"/>
  <c r="Z76" i="87"/>
  <c r="Z77" i="87" s="1"/>
  <c r="AA155" i="82"/>
  <c r="AA155" i="87"/>
  <c r="Y121" i="82"/>
  <c r="Y121" i="87"/>
  <c r="AC155" i="82"/>
  <c r="AC155" i="87"/>
  <c r="AC82" i="82"/>
  <c r="AC84" i="82" s="1"/>
  <c r="AC82" i="87"/>
  <c r="AC84" i="87" s="1"/>
  <c r="AG97" i="77"/>
  <c r="AG97" i="88"/>
  <c r="AC129" i="82"/>
  <c r="AC129" i="87"/>
  <c r="AF95" i="77"/>
  <c r="AF95" i="88"/>
  <c r="Z129" i="82"/>
  <c r="Z129" i="87"/>
  <c r="AF96" i="77"/>
  <c r="AF96" i="88"/>
  <c r="Y131" i="82"/>
  <c r="Y131" i="87"/>
  <c r="AA128" i="82"/>
  <c r="AA128" i="87"/>
  <c r="AE94" i="77"/>
  <c r="AE94" i="88"/>
  <c r="AA98" i="82"/>
  <c r="AA98" i="87"/>
  <c r="AC98" i="82"/>
  <c r="AC98" i="87"/>
  <c r="AB130" i="82"/>
  <c r="AB130" i="87"/>
  <c r="Y154" i="82"/>
  <c r="Y154" i="87"/>
  <c r="AA82" i="82"/>
  <c r="AA84" i="82" s="1"/>
  <c r="AA82" i="87"/>
  <c r="AA84" i="87" s="1"/>
  <c r="Z82" i="82"/>
  <c r="Z84" i="82" s="1"/>
  <c r="Z82" i="87"/>
  <c r="Z84" i="87" s="1"/>
  <c r="AB155" i="82"/>
  <c r="AB155" i="87"/>
  <c r="Y133" i="82"/>
  <c r="Y133" i="87"/>
  <c r="AB132" i="82"/>
  <c r="AB132" i="87"/>
  <c r="AF97" i="77"/>
  <c r="AF97" i="88"/>
  <c r="Y97" i="82"/>
  <c r="Y97" i="87"/>
  <c r="AA96" i="82"/>
  <c r="AA96" i="87"/>
  <c r="AE96" i="77"/>
  <c r="AE96" i="88"/>
  <c r="AD96" i="77"/>
  <c r="AD96" i="88"/>
  <c r="AF92" i="77"/>
  <c r="AF92" i="88"/>
  <c r="AA94" i="82"/>
  <c r="AA94" i="87"/>
  <c r="AC97" i="82"/>
  <c r="AC97" i="87"/>
  <c r="Z132" i="82"/>
  <c r="Z132" i="87"/>
  <c r="Z128" i="82"/>
  <c r="Z128" i="87"/>
  <c r="Y98" i="82"/>
  <c r="Y98" i="87"/>
  <c r="AC96" i="77"/>
  <c r="AC96" i="88"/>
  <c r="AB154" i="82"/>
  <c r="AB154" i="87"/>
  <c r="Y155" i="82"/>
  <c r="Y155" i="87"/>
  <c r="Y83" i="87"/>
  <c r="Y85" i="87" s="1"/>
  <c r="Y76" i="87"/>
  <c r="Y77" i="87" s="1"/>
  <c r="AC120" i="82"/>
  <c r="AC120" i="87"/>
  <c r="Z154" i="82"/>
  <c r="Z154" i="87"/>
  <c r="AG96" i="77"/>
  <c r="AG96" i="88"/>
  <c r="AC132" i="82"/>
  <c r="AC132" i="87"/>
  <c r="AB98" i="82"/>
  <c r="AB98" i="87"/>
  <c r="AA97" i="82"/>
  <c r="AA97" i="87"/>
  <c r="AG93" i="77"/>
  <c r="AG93" i="88"/>
  <c r="AB133" i="82"/>
  <c r="AB133" i="87"/>
  <c r="AD92" i="77"/>
  <c r="AD92" i="88"/>
  <c r="AB97" i="82"/>
  <c r="AB97" i="87"/>
  <c r="Z94" i="82"/>
  <c r="Z94" i="87"/>
  <c r="AG94" i="77"/>
  <c r="AG94" i="88"/>
  <c r="Z96" i="82"/>
  <c r="Z96" i="87"/>
  <c r="AE92" i="77"/>
  <c r="AE92" i="88"/>
  <c r="Y130" i="82"/>
  <c r="Y130" i="87"/>
  <c r="AE95" i="77"/>
  <c r="AE95" i="88"/>
  <c r="Y96" i="82"/>
  <c r="Y96" i="87"/>
  <c r="AE93" i="77"/>
  <c r="AE93" i="88"/>
  <c r="AD95" i="77"/>
  <c r="AD95" i="88"/>
  <c r="AF94" i="77"/>
  <c r="AF94" i="88"/>
  <c r="Z97" i="82"/>
  <c r="Z97" i="87"/>
  <c r="AB95" i="82"/>
  <c r="AB95" i="87"/>
  <c r="Y128" i="82"/>
  <c r="Y128" i="87"/>
  <c r="AA133" i="82"/>
  <c r="AA133" i="87"/>
  <c r="AD97" i="77"/>
  <c r="AD97" i="88"/>
  <c r="AB94" i="82"/>
  <c r="AB94" i="87"/>
  <c r="AB99" i="82"/>
  <c r="AB99" i="87"/>
  <c r="AC96" i="82"/>
  <c r="AC96" i="87"/>
  <c r="AC99" i="82"/>
  <c r="AC99" i="87"/>
  <c r="AB96" i="82"/>
  <c r="AB96" i="87"/>
  <c r="Y120" i="82"/>
  <c r="Y120" i="87"/>
  <c r="AA76" i="87"/>
  <c r="AA77" i="87" s="1"/>
  <c r="AA83" i="87"/>
  <c r="AA85" i="87" s="1"/>
  <c r="AA121" i="82"/>
  <c r="AA121" i="87"/>
  <c r="AB120" i="82"/>
  <c r="AB120" i="87"/>
  <c r="AA120" i="82"/>
  <c r="AA120" i="87"/>
  <c r="AB121" i="82"/>
  <c r="AB121" i="87"/>
  <c r="AC83" i="87"/>
  <c r="AC85" i="87" s="1"/>
  <c r="AC76" i="87"/>
  <c r="AC77" i="87" s="1"/>
  <c r="P22" i="80"/>
  <c r="P23" i="80"/>
  <c r="R15" i="80"/>
  <c r="Q21" i="80"/>
  <c r="Q27" i="80" s="1"/>
  <c r="R15" i="84"/>
  <c r="Q21" i="84"/>
  <c r="Q27" i="84" s="1"/>
  <c r="Q28" i="84" s="1"/>
  <c r="P23" i="84"/>
  <c r="P22" i="84"/>
  <c r="BI162" i="87"/>
  <c r="BX162" i="80"/>
  <c r="AV162" i="87"/>
  <c r="E162" i="81"/>
  <c r="CP162" i="80"/>
  <c r="BY61" i="87"/>
  <c r="AS61" i="83"/>
  <c r="AG61" i="82"/>
  <c r="BF61" i="87"/>
  <c r="BK61" i="80"/>
  <c r="CT61" i="81"/>
  <c r="F61" i="87"/>
  <c r="CK61" i="80"/>
  <c r="BI61" i="84"/>
  <c r="AW61" i="87"/>
  <c r="G61" i="82"/>
  <c r="CC61" i="84"/>
  <c r="H92" i="88"/>
  <c r="I96" i="88"/>
  <c r="K92" i="88"/>
  <c r="J92" i="88"/>
  <c r="K95" i="88"/>
  <c r="I93" i="88"/>
  <c r="H97" i="88"/>
  <c r="K93" i="88"/>
  <c r="J97" i="88"/>
  <c r="H95" i="88"/>
  <c r="J94" i="88"/>
  <c r="M61" i="87"/>
  <c r="BY61" i="80"/>
  <c r="AJ61" i="84"/>
  <c r="U61" i="84"/>
  <c r="AR61" i="80"/>
  <c r="AP61" i="82"/>
  <c r="I61" i="87"/>
  <c r="D61" i="80"/>
  <c r="BK61" i="84"/>
  <c r="CG61" i="84"/>
  <c r="H61" i="81"/>
  <c r="CL61" i="82"/>
  <c r="AF61" i="87"/>
  <c r="CL61" i="87"/>
  <c r="H61" i="87"/>
  <c r="BK61" i="81"/>
  <c r="CN61" i="82"/>
  <c r="U61" i="83"/>
  <c r="AV61" i="81"/>
  <c r="CN61" i="83"/>
  <c r="AZ61" i="82"/>
  <c r="P61" i="80"/>
  <c r="BU61" i="83"/>
  <c r="BR61" i="80"/>
  <c r="N61" i="83"/>
  <c r="AG61" i="87"/>
  <c r="BM61" i="87"/>
  <c r="AE61" i="87"/>
  <c r="CK61" i="81"/>
  <c r="S61" i="80"/>
  <c r="AV61" i="83"/>
  <c r="BW61" i="81"/>
  <c r="BD61" i="82"/>
  <c r="AA61" i="80"/>
  <c r="BC61" i="81"/>
  <c r="AK61" i="82"/>
  <c r="R61" i="81"/>
  <c r="BJ61" i="83"/>
  <c r="AO61" i="87"/>
  <c r="BS61" i="87"/>
  <c r="BI61" i="87"/>
  <c r="BN61" i="87"/>
  <c r="BL61" i="87"/>
  <c r="CK61" i="87"/>
  <c r="CM61" i="87"/>
  <c r="T61" i="81"/>
  <c r="AI61" i="80"/>
  <c r="AW61" i="82"/>
  <c r="BL61" i="83"/>
  <c r="CA61" i="84"/>
  <c r="CM61" i="81"/>
  <c r="E61" i="81"/>
  <c r="BY61" i="82"/>
  <c r="G61" i="83"/>
  <c r="BQ61" i="80"/>
  <c r="BO61" i="83"/>
  <c r="CS61" i="81"/>
  <c r="AC61" i="81"/>
  <c r="BG61" i="82"/>
  <c r="CE61" i="84"/>
  <c r="AH61" i="81"/>
  <c r="F61" i="80"/>
  <c r="BZ61" i="83"/>
  <c r="AX61" i="84"/>
  <c r="BH61" i="87"/>
  <c r="W61" i="87"/>
  <c r="AJ61" i="87"/>
  <c r="AY61" i="87"/>
  <c r="Q61" i="87"/>
  <c r="BR61" i="87"/>
  <c r="K61" i="87"/>
  <c r="AU61" i="81"/>
  <c r="BI61" i="80"/>
  <c r="BX61" i="82"/>
  <c r="CM61" i="83"/>
  <c r="E61" i="83"/>
  <c r="T61" i="84"/>
  <c r="AF61" i="81"/>
  <c r="AO61" i="80"/>
  <c r="BS61" i="83"/>
  <c r="CN61" i="81"/>
  <c r="AE61" i="82"/>
  <c r="BH61" i="84"/>
  <c r="CO61" i="81"/>
  <c r="W61" i="80"/>
  <c r="AZ61" i="83"/>
  <c r="CD61" i="81"/>
  <c r="BB61" i="80"/>
  <c r="Z61" i="82"/>
  <c r="T162" i="87"/>
  <c r="AA162" i="87"/>
  <c r="AD162" i="87"/>
  <c r="G162" i="81"/>
  <c r="CQ162" i="80"/>
  <c r="CE162" i="80"/>
  <c r="CI162" i="80"/>
  <c r="BQ162" i="81"/>
  <c r="AO162" i="80"/>
  <c r="M162" i="82"/>
  <c r="CI162" i="84"/>
  <c r="BF162" i="81"/>
  <c r="AD162" i="80"/>
  <c r="CX162" i="83"/>
  <c r="BT162" i="84"/>
  <c r="AN162" i="81"/>
  <c r="L162" i="80"/>
  <c r="CF162" i="83"/>
  <c r="BF162" i="84"/>
  <c r="X162" i="87"/>
  <c r="AT162" i="87"/>
  <c r="Q162" i="87"/>
  <c r="BY162" i="84"/>
  <c r="CC162" i="84"/>
  <c r="BQ162" i="84"/>
  <c r="BE162" i="84"/>
  <c r="CK162" i="80"/>
  <c r="BI162" i="82"/>
  <c r="AG162" i="83"/>
  <c r="G162" i="84"/>
  <c r="BZ162" i="80"/>
  <c r="AX162" i="82"/>
  <c r="V162" i="83"/>
  <c r="CJ162" i="81"/>
  <c r="BH162" i="80"/>
  <c r="AF162" i="82"/>
  <c r="D162" i="84"/>
  <c r="BO162" i="87"/>
  <c r="AH162" i="87"/>
  <c r="AM162" i="87"/>
  <c r="AQ162" i="80"/>
  <c r="AE162" i="80"/>
  <c r="S162" i="80"/>
  <c r="W162" i="80"/>
  <c r="BA162" i="81"/>
  <c r="Y162" i="80"/>
  <c r="CS162" i="83"/>
  <c r="BS162" i="84"/>
  <c r="AP162" i="81"/>
  <c r="N162" i="80"/>
  <c r="CH162" i="83"/>
  <c r="BD162" i="84"/>
  <c r="X162" i="81"/>
  <c r="CR162" i="82"/>
  <c r="BP162" i="83"/>
  <c r="AP162" i="84"/>
  <c r="J61" i="84"/>
  <c r="Z61" i="84"/>
  <c r="AP61" i="84"/>
  <c r="BF61" i="84"/>
  <c r="BV61" i="84"/>
  <c r="CL61" i="84"/>
  <c r="F61" i="83"/>
  <c r="V61" i="83"/>
  <c r="AL61" i="83"/>
  <c r="BB61" i="83"/>
  <c r="BR61" i="83"/>
  <c r="CH61" i="83"/>
  <c r="CX61" i="83"/>
  <c r="R61" i="82"/>
  <c r="AH61" i="82"/>
  <c r="AX61" i="82"/>
  <c r="BN61" i="82"/>
  <c r="CD61" i="82"/>
  <c r="CT61" i="82"/>
  <c r="N61" i="80"/>
  <c r="AD61" i="80"/>
  <c r="AT61" i="80"/>
  <c r="BJ61" i="80"/>
  <c r="BZ61" i="80"/>
  <c r="CP61" i="80"/>
  <c r="J61" i="81"/>
  <c r="Z61" i="81"/>
  <c r="AP61" i="81"/>
  <c r="BF61" i="81"/>
  <c r="BV61" i="81"/>
  <c r="CL61" i="81"/>
  <c r="H61" i="84"/>
  <c r="AC61" i="84"/>
  <c r="AY61" i="84"/>
  <c r="BT61" i="84"/>
  <c r="CO61" i="84"/>
  <c r="T61" i="83"/>
  <c r="AO61" i="83"/>
  <c r="BK61" i="83"/>
  <c r="CF61" i="83"/>
  <c r="E61" i="82"/>
  <c r="AA61" i="82"/>
  <c r="AV61" i="82"/>
  <c r="BQ61" i="82"/>
  <c r="CM61" i="82"/>
  <c r="L61" i="80"/>
  <c r="AG61" i="80"/>
  <c r="BC61" i="80"/>
  <c r="BX61" i="80"/>
  <c r="CS61" i="80"/>
  <c r="S61" i="81"/>
  <c r="AN61" i="81"/>
  <c r="BI61" i="81"/>
  <c r="CE61" i="81"/>
  <c r="D61" i="81"/>
  <c r="AQ61" i="80"/>
  <c r="CG61" i="80"/>
  <c r="AG61" i="81"/>
  <c r="BX61" i="81"/>
  <c r="G61" i="84"/>
  <c r="AB61" i="84"/>
  <c r="AW61" i="84"/>
  <c r="BS61" i="84"/>
  <c r="CN61" i="84"/>
  <c r="M61" i="83"/>
  <c r="AI61" i="83"/>
  <c r="BD61" i="83"/>
  <c r="BY61" i="83"/>
  <c r="CU61" i="83"/>
  <c r="T61" i="82"/>
  <c r="AO61" i="82"/>
  <c r="BK61" i="82"/>
  <c r="CF61" i="82"/>
  <c r="K61" i="80"/>
  <c r="AV61" i="80"/>
  <c r="CM61" i="80"/>
  <c r="AB61" i="81"/>
  <c r="BS61" i="81"/>
  <c r="K61" i="84"/>
  <c r="AF61" i="84"/>
  <c r="BA61" i="84"/>
  <c r="BW61" i="84"/>
  <c r="CR61" i="84"/>
  <c r="Q61" i="83"/>
  <c r="AM61" i="83"/>
  <c r="BH61" i="83"/>
  <c r="CC61" i="83"/>
  <c r="CY61" i="83"/>
  <c r="X61" i="82"/>
  <c r="AS61" i="82"/>
  <c r="BO61" i="82"/>
  <c r="CJ61" i="82"/>
  <c r="I61" i="80"/>
  <c r="AE61" i="80"/>
  <c r="AZ61" i="80"/>
  <c r="BU61" i="80"/>
  <c r="CQ61" i="80"/>
  <c r="P61" i="81"/>
  <c r="AK61" i="81"/>
  <c r="BG61" i="81"/>
  <c r="CB61" i="81"/>
  <c r="CW61" i="81"/>
  <c r="Y61" i="84"/>
  <c r="AU61" i="84"/>
  <c r="BP61" i="84"/>
  <c r="CK61" i="84"/>
  <c r="K61" i="83"/>
  <c r="AF61" i="83"/>
  <c r="BA61" i="83"/>
  <c r="BW61" i="83"/>
  <c r="CR61" i="83"/>
  <c r="Q61" i="82"/>
  <c r="AM61" i="82"/>
  <c r="BH61" i="82"/>
  <c r="CC61" i="82"/>
  <c r="CY61" i="82"/>
  <c r="X61" i="80"/>
  <c r="AS61" i="80"/>
  <c r="BO61" i="80"/>
  <c r="CJ61" i="80"/>
  <c r="I61" i="81"/>
  <c r="AE61" i="81"/>
  <c r="AZ61" i="81"/>
  <c r="BU61" i="81"/>
  <c r="CQ61" i="81"/>
  <c r="BG61" i="87"/>
  <c r="CW61" i="87"/>
  <c r="P61" i="87"/>
  <c r="CD61" i="87"/>
  <c r="AT61" i="87"/>
  <c r="V61" i="87"/>
  <c r="CA61" i="87"/>
  <c r="O61" i="87"/>
  <c r="U61" i="87"/>
  <c r="CO61" i="87"/>
  <c r="BU61" i="87"/>
  <c r="BX61" i="87"/>
  <c r="CU61" i="87"/>
  <c r="AI61" i="87"/>
  <c r="AV61" i="87"/>
  <c r="AB61" i="87"/>
  <c r="CV61" i="87"/>
  <c r="N61" i="87"/>
  <c r="AC61" i="87"/>
  <c r="BC61" i="87"/>
  <c r="CR61" i="87"/>
  <c r="J61" i="87"/>
  <c r="AH61" i="87"/>
  <c r="T61" i="87"/>
  <c r="CJ61" i="87"/>
  <c r="D61" i="84"/>
  <c r="AL61" i="84"/>
  <c r="BR61" i="84"/>
  <c r="CX61" i="84"/>
  <c r="AH61" i="83"/>
  <c r="BN61" i="83"/>
  <c r="CT61" i="83"/>
  <c r="AD61" i="82"/>
  <c r="BJ61" i="82"/>
  <c r="CP61" i="82"/>
  <c r="Z61" i="80"/>
  <c r="BF61" i="80"/>
  <c r="CL61" i="80"/>
  <c r="V61" i="81"/>
  <c r="BB61" i="81"/>
  <c r="CH61" i="81"/>
  <c r="X61" i="84"/>
  <c r="BO61" i="84"/>
  <c r="O61" i="83"/>
  <c r="BE61" i="83"/>
  <c r="CV61" i="83"/>
  <c r="AQ61" i="82"/>
  <c r="CG61" i="82"/>
  <c r="AB61" i="80"/>
  <c r="BS61" i="80"/>
  <c r="M61" i="81"/>
  <c r="BD61" i="81"/>
  <c r="CU61" i="81"/>
  <c r="BW61" i="80"/>
  <c r="BM61" i="81"/>
  <c r="E61" i="84"/>
  <c r="BM61" i="84"/>
  <c r="H61" i="83"/>
  <c r="AY61" i="83"/>
  <c r="CO61" i="83"/>
  <c r="AJ61" i="82"/>
  <c r="CA61" i="82"/>
  <c r="AK61" i="80"/>
  <c r="Q61" i="81"/>
  <c r="CY61" i="81"/>
  <c r="AA61" i="84"/>
  <c r="BQ61" i="84"/>
  <c r="AG61" i="83"/>
  <c r="BX61" i="83"/>
  <c r="S61" i="82"/>
  <c r="BI61" i="82"/>
  <c r="D61" i="82"/>
  <c r="AU61" i="80"/>
  <c r="N61" i="84"/>
  <c r="AD61" i="84"/>
  <c r="AT61" i="84"/>
  <c r="BJ61" i="84"/>
  <c r="BZ61" i="84"/>
  <c r="CP61" i="84"/>
  <c r="J61" i="83"/>
  <c r="Z61" i="83"/>
  <c r="AP61" i="83"/>
  <c r="BF61" i="83"/>
  <c r="BV61" i="83"/>
  <c r="CL61" i="83"/>
  <c r="F61" i="82"/>
  <c r="V61" i="82"/>
  <c r="AL61" i="82"/>
  <c r="BB61" i="82"/>
  <c r="BR61" i="82"/>
  <c r="CH61" i="82"/>
  <c r="CX61" i="82"/>
  <c r="R61" i="80"/>
  <c r="AH61" i="80"/>
  <c r="AX61" i="80"/>
  <c r="BN61" i="80"/>
  <c r="CD61" i="80"/>
  <c r="CT61" i="80"/>
  <c r="N61" i="81"/>
  <c r="AD61" i="81"/>
  <c r="AT61" i="81"/>
  <c r="BJ61" i="81"/>
  <c r="BZ61" i="81"/>
  <c r="CP61" i="81"/>
  <c r="M61" i="84"/>
  <c r="AI61" i="84"/>
  <c r="BD61" i="84"/>
  <c r="BY61" i="84"/>
  <c r="CU61" i="84"/>
  <c r="Y61" i="83"/>
  <c r="AU61" i="83"/>
  <c r="BP61" i="83"/>
  <c r="CK61" i="83"/>
  <c r="K61" i="82"/>
  <c r="AF61" i="82"/>
  <c r="BA61" i="82"/>
  <c r="BW61" i="82"/>
  <c r="CR61" i="82"/>
  <c r="Q61" i="80"/>
  <c r="AM61" i="80"/>
  <c r="BH61" i="80"/>
  <c r="CC61" i="80"/>
  <c r="CY61" i="80"/>
  <c r="X61" i="81"/>
  <c r="AS61" i="81"/>
  <c r="BO61" i="81"/>
  <c r="CJ61" i="81"/>
  <c r="E61" i="80"/>
  <c r="BA61" i="80"/>
  <c r="CR61" i="80"/>
  <c r="AR61" i="81"/>
  <c r="CI61" i="81"/>
  <c r="L61" i="84"/>
  <c r="AG61" i="84"/>
  <c r="BC61" i="84"/>
  <c r="BX61" i="84"/>
  <c r="CS61" i="84"/>
  <c r="S61" i="83"/>
  <c r="AN61" i="83"/>
  <c r="BI61" i="83"/>
  <c r="CE61" i="83"/>
  <c r="D61" i="83"/>
  <c r="Y61" i="82"/>
  <c r="AU61" i="82"/>
  <c r="BP61" i="82"/>
  <c r="CK61" i="82"/>
  <c r="U61" i="80"/>
  <c r="BG61" i="80"/>
  <c r="CW61" i="80"/>
  <c r="AM61" i="81"/>
  <c r="CC61" i="81"/>
  <c r="P61" i="84"/>
  <c r="AK61" i="84"/>
  <c r="BG61" i="84"/>
  <c r="CB61" i="84"/>
  <c r="CW61" i="84"/>
  <c r="W61" i="83"/>
  <c r="AR61" i="83"/>
  <c r="BM61" i="83"/>
  <c r="CI61" i="83"/>
  <c r="H61" i="82"/>
  <c r="AC61" i="82"/>
  <c r="AY61" i="82"/>
  <c r="BT61" i="82"/>
  <c r="CO61" i="82"/>
  <c r="O61" i="80"/>
  <c r="AJ61" i="80"/>
  <c r="BE61" i="80"/>
  <c r="CA61" i="80"/>
  <c r="CV61" i="80"/>
  <c r="U61" i="81"/>
  <c r="AQ61" i="81"/>
  <c r="BL61" i="81"/>
  <c r="CG61" i="81"/>
  <c r="I61" i="84"/>
  <c r="AE61" i="84"/>
  <c r="AZ61" i="84"/>
  <c r="BU61" i="84"/>
  <c r="CQ61" i="84"/>
  <c r="P61" i="83"/>
  <c r="AK61" i="83"/>
  <c r="BG61" i="83"/>
  <c r="CB61" i="83"/>
  <c r="CW61" i="83"/>
  <c r="W61" i="82"/>
  <c r="AR61" i="82"/>
  <c r="BM61" i="82"/>
  <c r="CI61" i="82"/>
  <c r="H61" i="80"/>
  <c r="AC61" i="80"/>
  <c r="AY61" i="80"/>
  <c r="BT61" i="80"/>
  <c r="CO61" i="80"/>
  <c r="O61" i="81"/>
  <c r="AJ61" i="81"/>
  <c r="BE61" i="81"/>
  <c r="CA61" i="81"/>
  <c r="CV61" i="81"/>
  <c r="AQ61" i="87"/>
  <c r="CB61" i="87"/>
  <c r="CN61" i="87"/>
  <c r="AS61" i="87"/>
  <c r="Y61" i="87"/>
  <c r="BD61" i="87"/>
  <c r="BK61" i="87"/>
  <c r="CG61" i="87"/>
  <c r="CX61" i="87"/>
  <c r="AX61" i="87"/>
  <c r="AZ61" i="87"/>
  <c r="AL61" i="87"/>
  <c r="CE61" i="87"/>
  <c r="S61" i="87"/>
  <c r="Z61" i="87"/>
  <c r="CT61" i="87"/>
  <c r="BZ61" i="87"/>
  <c r="CH61" i="87"/>
  <c r="CY61" i="87"/>
  <c r="AM61" i="87"/>
  <c r="BV61" i="87"/>
  <c r="CC61" i="87"/>
  <c r="CF61" i="87"/>
  <c r="CS61" i="87"/>
  <c r="AN61" i="87"/>
  <c r="V61" i="84"/>
  <c r="BB61" i="84"/>
  <c r="CH61" i="84"/>
  <c r="R61" i="83"/>
  <c r="AX61" i="83"/>
  <c r="CD61" i="83"/>
  <c r="N61" i="82"/>
  <c r="AT61" i="82"/>
  <c r="BZ61" i="82"/>
  <c r="J61" i="80"/>
  <c r="AP61" i="80"/>
  <c r="BV61" i="80"/>
  <c r="F61" i="81"/>
  <c r="AL61" i="81"/>
  <c r="BR61" i="81"/>
  <c r="CX61" i="81"/>
  <c r="AS61" i="84"/>
  <c r="CJ61" i="84"/>
  <c r="AJ61" i="83"/>
  <c r="CA61" i="83"/>
  <c r="U61" i="82"/>
  <c r="BL61" i="82"/>
  <c r="G61" i="80"/>
  <c r="AW61" i="80"/>
  <c r="CN61" i="80"/>
  <c r="AI61" i="81"/>
  <c r="BY61" i="81"/>
  <c r="AF61" i="80"/>
  <c r="W61" i="81"/>
  <c r="W61" i="84"/>
  <c r="AR61" i="84"/>
  <c r="CI61" i="84"/>
  <c r="AC61" i="83"/>
  <c r="BT61" i="83"/>
  <c r="O61" i="82"/>
  <c r="BE61" i="82"/>
  <c r="CV61" i="82"/>
  <c r="CB61" i="80"/>
  <c r="BH61" i="81"/>
  <c r="AV61" i="84"/>
  <c r="CM61" i="84"/>
  <c r="L61" i="83"/>
  <c r="BC61" i="83"/>
  <c r="CS61" i="83"/>
  <c r="AN61" i="82"/>
  <c r="CE61" i="82"/>
  <c r="Y61" i="80"/>
  <c r="L61" i="87"/>
  <c r="BT61" i="87"/>
  <c r="G61" i="87"/>
  <c r="X61" i="87"/>
  <c r="BQ61" i="87"/>
  <c r="R61" i="87"/>
  <c r="CP61" i="87"/>
  <c r="AP61" i="87"/>
  <c r="CQ61" i="87"/>
  <c r="BP61" i="87"/>
  <c r="AK61" i="87"/>
  <c r="BW61" i="87"/>
  <c r="BP61" i="81"/>
  <c r="Y61" i="81"/>
  <c r="CE61" i="80"/>
  <c r="AN61" i="80"/>
  <c r="CS61" i="82"/>
  <c r="BC61" i="82"/>
  <c r="L61" i="82"/>
  <c r="BQ61" i="83"/>
  <c r="AA61" i="83"/>
  <c r="CF61" i="84"/>
  <c r="AO61" i="84"/>
  <c r="CR61" i="81"/>
  <c r="BA61" i="81"/>
  <c r="K61" i="81"/>
  <c r="BP61" i="80"/>
  <c r="CU61" i="82"/>
  <c r="M61" i="82"/>
  <c r="AB61" i="83"/>
  <c r="AQ61" i="84"/>
  <c r="G61" i="81"/>
  <c r="BU61" i="82"/>
  <c r="CJ61" i="83"/>
  <c r="CY61" i="84"/>
  <c r="Q61" i="84"/>
  <c r="BL61" i="80"/>
  <c r="AY61" i="81"/>
  <c r="BM61" i="80"/>
  <c r="CB61" i="82"/>
  <c r="CQ61" i="83"/>
  <c r="I61" i="83"/>
  <c r="S61" i="84"/>
  <c r="AX61" i="81"/>
  <c r="CH61" i="80"/>
  <c r="V61" i="80"/>
  <c r="BF61" i="82"/>
  <c r="CP61" i="83"/>
  <c r="AD61" i="83"/>
  <c r="BN61" i="84"/>
  <c r="F61" i="84"/>
  <c r="BJ61" i="87"/>
  <c r="BA61" i="87"/>
  <c r="CI61" i="87"/>
  <c r="BE61" i="87"/>
  <c r="E61" i="87"/>
  <c r="BO61" i="87"/>
  <c r="AD61" i="87"/>
  <c r="BB61" i="87"/>
  <c r="AU61" i="87"/>
  <c r="D61" i="87"/>
  <c r="AR61" i="87"/>
  <c r="AA61" i="87"/>
  <c r="CF61" i="81"/>
  <c r="AO61" i="81"/>
  <c r="CU61" i="80"/>
  <c r="BD61" i="80"/>
  <c r="M61" i="80"/>
  <c r="BS61" i="82"/>
  <c r="AB61" i="82"/>
  <c r="CG61" i="83"/>
  <c r="AQ61" i="83"/>
  <c r="CV61" i="84"/>
  <c r="BE61" i="84"/>
  <c r="O61" i="84"/>
  <c r="BQ61" i="81"/>
  <c r="AA61" i="81"/>
  <c r="CF61" i="80"/>
  <c r="T61" i="80"/>
  <c r="AI61" i="82"/>
  <c r="AW61" i="83"/>
  <c r="BL61" i="84"/>
  <c r="AW61" i="81"/>
  <c r="CQ61" i="82"/>
  <c r="I61" i="82"/>
  <c r="X61" i="83"/>
  <c r="AM61" i="84"/>
  <c r="L61" i="81"/>
  <c r="BT61" i="81"/>
  <c r="CI61" i="80"/>
  <c r="CW61" i="82"/>
  <c r="P61" i="82"/>
  <c r="AE61" i="83"/>
  <c r="AN61" i="84"/>
  <c r="BN61" i="81"/>
  <c r="CX61" i="80"/>
  <c r="AL61" i="80"/>
  <c r="BV61" i="82"/>
  <c r="J61" i="82"/>
  <c r="AT61" i="83"/>
  <c r="CD61" i="84"/>
  <c r="R61" i="84"/>
  <c r="AJ162" i="87"/>
  <c r="AL162" i="87"/>
  <c r="CB162" i="87"/>
  <c r="CT162" i="87"/>
  <c r="U162" i="87"/>
  <c r="AB162" i="87"/>
  <c r="CC162" i="87"/>
  <c r="CA162" i="82"/>
  <c r="M162" i="84"/>
  <c r="BO162" i="82"/>
  <c r="Q162" i="84"/>
  <c r="BC162" i="82"/>
  <c r="E162" i="84"/>
  <c r="BG162" i="82"/>
  <c r="CW162" i="81"/>
  <c r="AK162" i="81"/>
  <c r="BU162" i="80"/>
  <c r="I162" i="80"/>
  <c r="AS162" i="82"/>
  <c r="CC162" i="83"/>
  <c r="Q162" i="83"/>
  <c r="BC162" i="84"/>
  <c r="CL162" i="81"/>
  <c r="Z162" i="81"/>
  <c r="BJ162" i="80"/>
  <c r="CT162" i="82"/>
  <c r="AH162" i="82"/>
  <c r="BR162" i="83"/>
  <c r="F162" i="83"/>
  <c r="AN162" i="84"/>
  <c r="BT162" i="81"/>
  <c r="H162" i="81"/>
  <c r="AR162" i="80"/>
  <c r="CB162" i="82"/>
  <c r="P162" i="82"/>
  <c r="AZ162" i="83"/>
  <c r="CL162" i="84"/>
  <c r="Z162" i="84"/>
  <c r="G162" i="87"/>
  <c r="CX162" i="87"/>
  <c r="AN162" i="87"/>
  <c r="BE162" i="87"/>
  <c r="CG162" i="87"/>
  <c r="AQ162" i="87"/>
  <c r="BS162" i="81"/>
  <c r="O162" i="82"/>
  <c r="BG162" i="81"/>
  <c r="CY162" i="83"/>
  <c r="AU162" i="81"/>
  <c r="CM162" i="83"/>
  <c r="AY162" i="81"/>
  <c r="CQ162" i="83"/>
  <c r="CG162" i="81"/>
  <c r="U162" i="81"/>
  <c r="BE162" i="80"/>
  <c r="CO162" i="82"/>
  <c r="AC162" i="82"/>
  <c r="BM162" i="83"/>
  <c r="CY162" i="84"/>
  <c r="AM162" i="84"/>
  <c r="BV162" i="81"/>
  <c r="J162" i="81"/>
  <c r="AT162" i="80"/>
  <c r="CD162" i="82"/>
  <c r="R162" i="82"/>
  <c r="BB162" i="83"/>
  <c r="CJ162" i="84"/>
  <c r="X162" i="84"/>
  <c r="BD162" i="81"/>
  <c r="CN162" i="80"/>
  <c r="AB162" i="80"/>
  <c r="BL162" i="82"/>
  <c r="CV162" i="83"/>
  <c r="AJ162" i="83"/>
  <c r="BV162" i="84"/>
  <c r="J162" i="84"/>
  <c r="CJ162" i="87"/>
  <c r="BC162" i="87"/>
  <c r="AI162" i="87"/>
  <c r="CH162" i="87"/>
  <c r="BK162" i="87"/>
  <c r="CA162" i="87"/>
  <c r="R162" i="87"/>
  <c r="AO162" i="87"/>
  <c r="N162" i="87"/>
  <c r="BQ162" i="87"/>
  <c r="P162" i="87"/>
  <c r="K162" i="87"/>
  <c r="CL162" i="87"/>
  <c r="CI162" i="81"/>
  <c r="BG162" i="80"/>
  <c r="AE162" i="82"/>
  <c r="CO162" i="84"/>
  <c r="K162" i="81"/>
  <c r="CE162" i="82"/>
  <c r="BC162" i="83"/>
  <c r="AG162" i="84"/>
  <c r="CU162" i="80"/>
  <c r="BS162" i="82"/>
  <c r="AQ162" i="83"/>
  <c r="U162" i="84"/>
  <c r="CY162" i="80"/>
  <c r="BW162" i="82"/>
  <c r="AU162" i="83"/>
  <c r="BU162" i="84"/>
  <c r="CK162" i="81"/>
  <c r="BE162" i="81"/>
  <c r="Y162" i="81"/>
  <c r="CO162" i="80"/>
  <c r="BI162" i="80"/>
  <c r="AC162" i="80"/>
  <c r="CS162" i="82"/>
  <c r="BM162" i="82"/>
  <c r="AG162" i="82"/>
  <c r="CW162" i="83"/>
  <c r="BQ162" i="83"/>
  <c r="AK162" i="83"/>
  <c r="E162" i="83"/>
  <c r="BW162" i="84"/>
  <c r="AQ162" i="84"/>
  <c r="K162" i="84"/>
  <c r="BZ162" i="81"/>
  <c r="AT162" i="81"/>
  <c r="N162" i="81"/>
  <c r="CD162" i="80"/>
  <c r="AX162" i="80"/>
  <c r="R162" i="80"/>
  <c r="CH162" i="82"/>
  <c r="BB162" i="82"/>
  <c r="F162" i="82"/>
  <c r="BV162" i="83"/>
  <c r="AP162" i="83"/>
  <c r="J162" i="83"/>
  <c r="BX162" i="84"/>
  <c r="AR162" i="84"/>
  <c r="L162" i="84"/>
  <c r="BX162" i="81"/>
  <c r="AR162" i="81"/>
  <c r="L162" i="81"/>
  <c r="CB162" i="80"/>
  <c r="AV162" i="80"/>
  <c r="P162" i="80"/>
  <c r="CF162" i="82"/>
  <c r="AZ162" i="82"/>
  <c r="T162" i="82"/>
  <c r="CJ162" i="83"/>
  <c r="BD162" i="83"/>
  <c r="X162" i="83"/>
  <c r="CP162" i="84"/>
  <c r="BZ162" i="84"/>
  <c r="BJ162" i="84"/>
  <c r="AD162" i="84"/>
  <c r="N162" i="84"/>
  <c r="BS162" i="87"/>
  <c r="S162" i="87"/>
  <c r="CQ162" i="87"/>
  <c r="CF162" i="87"/>
  <c r="F162" i="87"/>
  <c r="BR162" i="87"/>
  <c r="AC162" i="87"/>
  <c r="CO162" i="87"/>
  <c r="BJ162" i="87"/>
  <c r="O162" i="87"/>
  <c r="AR162" i="87"/>
  <c r="CM162" i="87"/>
  <c r="BN162" i="87"/>
  <c r="Y162" i="87"/>
  <c r="CK162" i="87"/>
  <c r="CE162" i="87"/>
  <c r="CP162" i="87"/>
  <c r="BA162" i="87"/>
  <c r="AF162" i="87"/>
  <c r="CI162" i="87"/>
  <c r="H162" i="87"/>
  <c r="CN162" i="87"/>
  <c r="J162" i="87"/>
  <c r="BV162" i="87"/>
  <c r="AW162" i="87"/>
  <c r="CY162" i="81"/>
  <c r="AM162" i="81"/>
  <c r="BW162" i="80"/>
  <c r="K162" i="80"/>
  <c r="AU162" i="82"/>
  <c r="CE162" i="83"/>
  <c r="S162" i="83"/>
  <c r="AS162" i="84"/>
  <c r="CM162" i="81"/>
  <c r="AA162" i="81"/>
  <c r="BK162" i="80"/>
  <c r="CU162" i="82"/>
  <c r="AI162" i="82"/>
  <c r="BS162" i="83"/>
  <c r="G162" i="83"/>
  <c r="AW162" i="84"/>
  <c r="CA162" i="81"/>
  <c r="O162" i="81"/>
  <c r="AY162" i="80"/>
  <c r="CI162" i="82"/>
  <c r="W162" i="82"/>
  <c r="BG162" i="83"/>
  <c r="CW162" i="84"/>
  <c r="AK162" i="84"/>
  <c r="CE162" i="81"/>
  <c r="S162" i="81"/>
  <c r="BC162" i="80"/>
  <c r="CM162" i="82"/>
  <c r="AA162" i="82"/>
  <c r="BK162" i="83"/>
  <c r="CK162" i="84"/>
  <c r="Y162" i="84"/>
  <c r="CO162" i="81"/>
  <c r="BY162" i="81"/>
  <c r="BI162" i="81"/>
  <c r="AS162" i="81"/>
  <c r="AC162" i="81"/>
  <c r="M162" i="81"/>
  <c r="CS162" i="80"/>
  <c r="CC162" i="80"/>
  <c r="BM162" i="80"/>
  <c r="AW162" i="80"/>
  <c r="AG162" i="80"/>
  <c r="Q162" i="80"/>
  <c r="CW162" i="82"/>
  <c r="CG162" i="82"/>
  <c r="BQ162" i="82"/>
  <c r="BA162" i="82"/>
  <c r="AK162" i="82"/>
  <c r="U162" i="82"/>
  <c r="E162" i="82"/>
  <c r="CK162" i="83"/>
  <c r="BU162" i="83"/>
  <c r="BE162" i="83"/>
  <c r="AO162" i="83"/>
  <c r="Y162" i="83"/>
  <c r="I162" i="83"/>
  <c r="CQ162" i="84"/>
  <c r="CA162" i="84"/>
  <c r="BK162" i="84"/>
  <c r="AU162" i="84"/>
  <c r="AE162" i="84"/>
  <c r="O162" i="84"/>
  <c r="CT162" i="81"/>
  <c r="CD162" i="81"/>
  <c r="BN162" i="81"/>
  <c r="AX162" i="81"/>
  <c r="AH162" i="81"/>
  <c r="R162" i="81"/>
  <c r="CX162" i="80"/>
  <c r="CH162" i="80"/>
  <c r="BR162" i="80"/>
  <c r="BB162" i="80"/>
  <c r="AL162" i="80"/>
  <c r="V162" i="80"/>
  <c r="F162" i="80"/>
  <c r="CL162" i="82"/>
  <c r="BV162" i="82"/>
  <c r="BF162" i="82"/>
  <c r="AP162" i="82"/>
  <c r="Z162" i="82"/>
  <c r="J162" i="82"/>
  <c r="CP162" i="83"/>
  <c r="BZ162" i="83"/>
  <c r="BJ162" i="83"/>
  <c r="AT162" i="83"/>
  <c r="AD162" i="83"/>
  <c r="N162" i="83"/>
  <c r="CR162" i="84"/>
  <c r="CB162" i="84"/>
  <c r="BL162" i="84"/>
  <c r="AV162" i="84"/>
  <c r="AF162" i="84"/>
  <c r="P162" i="84"/>
  <c r="CR162" i="81"/>
  <c r="CB162" i="81"/>
  <c r="BL162" i="81"/>
  <c r="AV162" i="81"/>
  <c r="AF162" i="81"/>
  <c r="P162" i="81"/>
  <c r="CV162" i="80"/>
  <c r="CF162" i="80"/>
  <c r="BP162" i="80"/>
  <c r="AZ162" i="80"/>
  <c r="AJ162" i="80"/>
  <c r="T162" i="80"/>
  <c r="D162" i="82"/>
  <c r="CJ162" i="82"/>
  <c r="BT162" i="82"/>
  <c r="BD162" i="82"/>
  <c r="AN162" i="82"/>
  <c r="X162" i="82"/>
  <c r="H162" i="82"/>
  <c r="CN162" i="83"/>
  <c r="BX162" i="83"/>
  <c r="BH162" i="83"/>
  <c r="AR162" i="83"/>
  <c r="AB162" i="83"/>
  <c r="L162" i="83"/>
  <c r="CT162" i="84"/>
  <c r="CD162" i="84"/>
  <c r="BN162" i="84"/>
  <c r="AX162" i="84"/>
  <c r="AH162" i="84"/>
  <c r="R162" i="84"/>
  <c r="BD162" i="87"/>
  <c r="V162" i="87"/>
  <c r="AS162" i="87"/>
  <c r="CR162" i="87"/>
  <c r="BX162" i="87"/>
  <c r="CD162" i="87"/>
  <c r="W162" i="87"/>
  <c r="E162" i="87"/>
  <c r="BP162" i="87"/>
  <c r="BT162" i="87"/>
  <c r="Z162" i="87"/>
  <c r="BM162" i="87"/>
  <c r="W162" i="81"/>
  <c r="CQ162" i="82"/>
  <c r="BO162" i="83"/>
  <c r="AC162" i="84"/>
  <c r="BW162" i="81"/>
  <c r="AU162" i="80"/>
  <c r="S162" i="82"/>
  <c r="CS162" i="84"/>
  <c r="BK162" i="81"/>
  <c r="AI162" i="80"/>
  <c r="G162" i="82"/>
  <c r="CG162" i="84"/>
  <c r="BO162" i="81"/>
  <c r="AM162" i="80"/>
  <c r="K162" i="82"/>
  <c r="I162" i="84"/>
  <c r="BU162" i="81"/>
  <c r="AO162" i="81"/>
  <c r="I162" i="81"/>
  <c r="BY162" i="80"/>
  <c r="AS162" i="80"/>
  <c r="M162" i="80"/>
  <c r="CC162" i="82"/>
  <c r="AW162" i="82"/>
  <c r="Q162" i="82"/>
  <c r="CG162" i="83"/>
  <c r="BA162" i="83"/>
  <c r="U162" i="83"/>
  <c r="CM162" i="84"/>
  <c r="BG162" i="84"/>
  <c r="AA162" i="84"/>
  <c r="CP162" i="81"/>
  <c r="BJ162" i="81"/>
  <c r="AD162" i="81"/>
  <c r="CT162" i="80"/>
  <c r="BN162" i="80"/>
  <c r="AH162" i="80"/>
  <c r="CX162" i="82"/>
  <c r="BR162" i="82"/>
  <c r="AL162" i="82"/>
  <c r="V162" i="82"/>
  <c r="CL162" i="83"/>
  <c r="BF162" i="83"/>
  <c r="Z162" i="83"/>
  <c r="CN162" i="84"/>
  <c r="BH162" i="84"/>
  <c r="AB162" i="84"/>
  <c r="CN162" i="81"/>
  <c r="BH162" i="81"/>
  <c r="AB162" i="81"/>
  <c r="CR162" i="80"/>
  <c r="BL162" i="80"/>
  <c r="AF162" i="80"/>
  <c r="CV162" i="82"/>
  <c r="BP162" i="82"/>
  <c r="AJ162" i="82"/>
  <c r="D162" i="83"/>
  <c r="BT162" i="83"/>
  <c r="AN162" i="83"/>
  <c r="H162" i="83"/>
  <c r="AT162" i="84"/>
  <c r="CV162" i="87"/>
  <c r="AE162" i="87"/>
  <c r="AZ162" i="87"/>
  <c r="CU162" i="87"/>
  <c r="BB162" i="87"/>
  <c r="M162" i="87"/>
  <c r="BY162" i="87"/>
  <c r="AY162" i="87"/>
  <c r="CY162" i="87"/>
  <c r="L162" i="87"/>
  <c r="BG162" i="87"/>
  <c r="AX162" i="87"/>
  <c r="I162" i="87"/>
  <c r="BU162" i="87"/>
  <c r="D162" i="87"/>
  <c r="BZ162" i="87"/>
  <c r="AK162" i="87"/>
  <c r="CW162" i="87"/>
  <c r="BL162" i="87"/>
  <c r="AU162" i="87"/>
  <c r="BH162" i="87"/>
  <c r="BW162" i="87"/>
  <c r="BF162" i="87"/>
  <c r="AG162" i="87"/>
  <c r="CS162" i="87"/>
  <c r="BC162" i="81"/>
  <c r="CM162" i="80"/>
  <c r="AA162" i="80"/>
  <c r="BK162" i="82"/>
  <c r="CU162" i="83"/>
  <c r="AI162" i="83"/>
  <c r="BI162" i="84"/>
  <c r="D162" i="81"/>
  <c r="AQ162" i="81"/>
  <c r="CA162" i="80"/>
  <c r="O162" i="80"/>
  <c r="AY162" i="82"/>
  <c r="CI162" i="83"/>
  <c r="W162" i="83"/>
  <c r="BM162" i="84"/>
  <c r="CQ162" i="81"/>
  <c r="AE162" i="81"/>
  <c r="BO162" i="80"/>
  <c r="CY162" i="82"/>
  <c r="AM162" i="82"/>
  <c r="BW162" i="83"/>
  <c r="K162" i="83"/>
  <c r="BA162" i="84"/>
  <c r="CU162" i="81"/>
  <c r="AI162" i="81"/>
  <c r="BS162" i="80"/>
  <c r="G162" i="80"/>
  <c r="AQ162" i="82"/>
  <c r="CA162" i="83"/>
  <c r="O162" i="83"/>
  <c r="AO162" i="84"/>
  <c r="CS162" i="81"/>
  <c r="CC162" i="81"/>
  <c r="BM162" i="81"/>
  <c r="AW162" i="81"/>
  <c r="AG162" i="81"/>
  <c r="Q162" i="81"/>
  <c r="CW162" i="80"/>
  <c r="CG162" i="80"/>
  <c r="BQ162" i="80"/>
  <c r="BA162" i="80"/>
  <c r="AK162" i="80"/>
  <c r="U162" i="80"/>
  <c r="E162" i="80"/>
  <c r="CK162" i="82"/>
  <c r="BU162" i="82"/>
  <c r="BE162" i="82"/>
  <c r="AO162" i="82"/>
  <c r="Y162" i="82"/>
  <c r="I162" i="82"/>
  <c r="CO162" i="83"/>
  <c r="BY162" i="83"/>
  <c r="BI162" i="83"/>
  <c r="AS162" i="83"/>
  <c r="AC162" i="83"/>
  <c r="M162" i="83"/>
  <c r="CU162" i="84"/>
  <c r="CE162" i="84"/>
  <c r="BO162" i="84"/>
  <c r="AY162" i="84"/>
  <c r="AI162" i="84"/>
  <c r="S162" i="84"/>
  <c r="CX162" i="81"/>
  <c r="CH162" i="81"/>
  <c r="BR162" i="81"/>
  <c r="BB162" i="81"/>
  <c r="AL162" i="81"/>
  <c r="V162" i="81"/>
  <c r="F162" i="81"/>
  <c r="CL162" i="80"/>
  <c r="BV162" i="80"/>
  <c r="BF162" i="80"/>
  <c r="AP162" i="80"/>
  <c r="Z162" i="80"/>
  <c r="J162" i="80"/>
  <c r="CP162" i="82"/>
  <c r="BZ162" i="82"/>
  <c r="BJ162" i="82"/>
  <c r="AT162" i="82"/>
  <c r="AD162" i="82"/>
  <c r="N162" i="82"/>
  <c r="CT162" i="83"/>
  <c r="CD162" i="83"/>
  <c r="BN162" i="83"/>
  <c r="AX162" i="83"/>
  <c r="AH162" i="83"/>
  <c r="R162" i="83"/>
  <c r="CV162" i="84"/>
  <c r="CF162" i="84"/>
  <c r="BP162" i="84"/>
  <c r="AZ162" i="84"/>
  <c r="AJ162" i="84"/>
  <c r="T162" i="84"/>
  <c r="CV162" i="81"/>
  <c r="CF162" i="81"/>
  <c r="BP162" i="81"/>
  <c r="AZ162" i="81"/>
  <c r="AJ162" i="81"/>
  <c r="T162" i="81"/>
  <c r="D162" i="80"/>
  <c r="CJ162" i="80"/>
  <c r="BT162" i="80"/>
  <c r="BD162" i="80"/>
  <c r="AN162" i="80"/>
  <c r="X162" i="80"/>
  <c r="H162" i="80"/>
  <c r="CN162" i="82"/>
  <c r="BX162" i="82"/>
  <c r="BH162" i="82"/>
  <c r="AR162" i="82"/>
  <c r="AB162" i="82"/>
  <c r="L162" i="82"/>
  <c r="CR162" i="83"/>
  <c r="CB162" i="83"/>
  <c r="BL162" i="83"/>
  <c r="AV162" i="83"/>
  <c r="AF162" i="83"/>
  <c r="P162" i="83"/>
  <c r="CX162" i="84"/>
  <c r="CH162" i="84"/>
  <c r="BR162" i="84"/>
  <c r="BB162" i="84"/>
  <c r="AL162" i="84"/>
  <c r="V162" i="84"/>
  <c r="T99" i="82"/>
  <c r="T99" i="87"/>
  <c r="S93" i="77"/>
  <c r="S93" i="88"/>
  <c r="D129" i="82"/>
  <c r="D129" i="87"/>
  <c r="H96" i="82"/>
  <c r="H96" i="87"/>
  <c r="U132" i="82"/>
  <c r="U132" i="87"/>
  <c r="T133" i="82"/>
  <c r="T133" i="87"/>
  <c r="J130" i="82"/>
  <c r="J130" i="87"/>
  <c r="N96" i="82"/>
  <c r="N96" i="87"/>
  <c r="S132" i="82"/>
  <c r="S132" i="87"/>
  <c r="X130" i="82"/>
  <c r="X130" i="87"/>
  <c r="J133" i="82"/>
  <c r="J133" i="87"/>
  <c r="X95" i="82"/>
  <c r="X95" i="87"/>
  <c r="M93" i="77"/>
  <c r="M93" i="88"/>
  <c r="X93" i="77"/>
  <c r="X93" i="88"/>
  <c r="J98" i="82"/>
  <c r="J98" i="87"/>
  <c r="W94" i="77"/>
  <c r="W94" i="88"/>
  <c r="AA97" i="77"/>
  <c r="AA97" i="88"/>
  <c r="V94" i="77"/>
  <c r="V94" i="88"/>
  <c r="O93" i="77"/>
  <c r="O93" i="88"/>
  <c r="R95" i="77"/>
  <c r="R95" i="88"/>
  <c r="K131" i="82"/>
  <c r="K131" i="87"/>
  <c r="L98" i="82"/>
  <c r="L98" i="87"/>
  <c r="M95" i="77"/>
  <c r="M95" i="88"/>
  <c r="AB95" i="77"/>
  <c r="AB95" i="88"/>
  <c r="Q92" i="77"/>
  <c r="Q92" i="88"/>
  <c r="L96" i="77"/>
  <c r="L96" i="88"/>
  <c r="AA95" i="77"/>
  <c r="AA95" i="88"/>
  <c r="AB94" i="77"/>
  <c r="AB94" i="88"/>
  <c r="O130" i="82"/>
  <c r="O130" i="87"/>
  <c r="D133" i="82"/>
  <c r="D133" i="87"/>
  <c r="M94" i="82"/>
  <c r="M94" i="87"/>
  <c r="O99" i="82"/>
  <c r="O99" i="87"/>
  <c r="X94" i="77"/>
  <c r="X94" i="88"/>
  <c r="L92" i="77"/>
  <c r="L92" i="88"/>
  <c r="U98" i="82"/>
  <c r="U98" i="87"/>
  <c r="V130" i="82"/>
  <c r="V130" i="87"/>
  <c r="O133" i="82"/>
  <c r="O133" i="87"/>
  <c r="L94" i="82"/>
  <c r="L94" i="87"/>
  <c r="V132" i="82"/>
  <c r="V132" i="87"/>
  <c r="O128" i="82"/>
  <c r="O128" i="87"/>
  <c r="E128" i="82"/>
  <c r="E128" i="87"/>
  <c r="D96" i="82"/>
  <c r="D96" i="87"/>
  <c r="Z93" i="77"/>
  <c r="Z93" i="88"/>
  <c r="D131" i="82"/>
  <c r="D131" i="87"/>
  <c r="O131" i="82"/>
  <c r="O131" i="87"/>
  <c r="G132" i="82"/>
  <c r="G132" i="87"/>
  <c r="S133" i="82"/>
  <c r="S133" i="87"/>
  <c r="W132" i="82"/>
  <c r="W132" i="87"/>
  <c r="W99" i="82"/>
  <c r="W99" i="87"/>
  <c r="V99" i="82"/>
  <c r="V99" i="87"/>
  <c r="F99" i="82"/>
  <c r="F99" i="87"/>
  <c r="S99" i="82"/>
  <c r="S99" i="87"/>
  <c r="V96" i="77"/>
  <c r="V96" i="88"/>
  <c r="G130" i="82"/>
  <c r="G130" i="87"/>
  <c r="L129" i="82"/>
  <c r="L129" i="87"/>
  <c r="Q128" i="82"/>
  <c r="Q128" i="87"/>
  <c r="F94" i="82"/>
  <c r="F94" i="87"/>
  <c r="AA94" i="77"/>
  <c r="AA94" i="88"/>
  <c r="U133" i="82"/>
  <c r="U133" i="87"/>
  <c r="G97" i="82"/>
  <c r="G97" i="87"/>
  <c r="U97" i="82"/>
  <c r="U97" i="87"/>
  <c r="G128" i="82"/>
  <c r="G128" i="87"/>
  <c r="E132" i="82"/>
  <c r="E132" i="87"/>
  <c r="J129" i="82"/>
  <c r="J129" i="87"/>
  <c r="K95" i="82"/>
  <c r="K95" i="87"/>
  <c r="T128" i="82"/>
  <c r="T128" i="87"/>
  <c r="L128" i="82"/>
  <c r="L128" i="87"/>
  <c r="Y93" i="77"/>
  <c r="Y93" i="88"/>
  <c r="G155" i="82"/>
  <c r="G155" i="87"/>
  <c r="Q120" i="82"/>
  <c r="Q120" i="87"/>
  <c r="J82" i="82"/>
  <c r="J84" i="82" s="1"/>
  <c r="J83" i="87"/>
  <c r="J85" i="87" s="1"/>
  <c r="J76" i="87"/>
  <c r="J77" i="87" s="1"/>
  <c r="J82" i="87"/>
  <c r="J84" i="87" s="1"/>
  <c r="S121" i="82"/>
  <c r="S121" i="87"/>
  <c r="D121" i="82"/>
  <c r="D121" i="87"/>
  <c r="G154" i="82"/>
  <c r="G154" i="87"/>
  <c r="I154" i="82"/>
  <c r="I154" i="87"/>
  <c r="I155" i="82"/>
  <c r="I155" i="87"/>
  <c r="I120" i="82"/>
  <c r="I120" i="87"/>
  <c r="H82" i="82"/>
  <c r="H84" i="82" s="1"/>
  <c r="H83" i="87"/>
  <c r="H85" i="87" s="1"/>
  <c r="H76" i="87"/>
  <c r="H77" i="87" s="1"/>
  <c r="H82" i="87"/>
  <c r="H84" i="87" s="1"/>
  <c r="N120" i="82"/>
  <c r="N120" i="87"/>
  <c r="Q155" i="82"/>
  <c r="Q155" i="87"/>
  <c r="M154" i="82"/>
  <c r="M154" i="87"/>
  <c r="U154" i="82"/>
  <c r="U154" i="87"/>
  <c r="H120" i="82"/>
  <c r="H120" i="87"/>
  <c r="T154" i="82"/>
  <c r="T154" i="87"/>
  <c r="L121" i="82"/>
  <c r="L121" i="87"/>
  <c r="R155" i="82"/>
  <c r="R155" i="87"/>
  <c r="D82" i="82"/>
  <c r="D84" i="82" s="1"/>
  <c r="D83" i="87"/>
  <c r="D85" i="87" s="1"/>
  <c r="D76" i="87"/>
  <c r="D77" i="87" s="1"/>
  <c r="D82" i="87"/>
  <c r="D84" i="87" s="1"/>
  <c r="V121" i="82"/>
  <c r="V121" i="87"/>
  <c r="O120" i="82"/>
  <c r="O120" i="87"/>
  <c r="K154" i="82"/>
  <c r="K154" i="87"/>
  <c r="H121" i="82"/>
  <c r="H121" i="87"/>
  <c r="T155" i="82"/>
  <c r="T155" i="87"/>
  <c r="N155" i="82"/>
  <c r="N155" i="87"/>
  <c r="U82" i="82"/>
  <c r="U84" i="82" s="1"/>
  <c r="U83" i="87"/>
  <c r="U85" i="87" s="1"/>
  <c r="U76" i="87"/>
  <c r="U77" i="87" s="1"/>
  <c r="U82" i="87"/>
  <c r="U84" i="87" s="1"/>
  <c r="Q121" i="82"/>
  <c r="Q121" i="87"/>
  <c r="G94" i="82"/>
  <c r="G94" i="87"/>
  <c r="T94" i="82"/>
  <c r="T94" i="87"/>
  <c r="W97" i="77"/>
  <c r="W97" i="88"/>
  <c r="W95" i="77"/>
  <c r="W95" i="88"/>
  <c r="P94" i="82"/>
  <c r="P94" i="87"/>
  <c r="H132" i="82"/>
  <c r="H132" i="87"/>
  <c r="J94" i="82"/>
  <c r="J94" i="87"/>
  <c r="L95" i="77"/>
  <c r="L95" i="88"/>
  <c r="W95" i="82"/>
  <c r="W95" i="87"/>
  <c r="U94" i="77"/>
  <c r="U94" i="88"/>
  <c r="S96" i="82"/>
  <c r="S96" i="87"/>
  <c r="V94" i="82"/>
  <c r="V94" i="87"/>
  <c r="V133" i="82"/>
  <c r="V133" i="87"/>
  <c r="L130" i="82"/>
  <c r="L130" i="87"/>
  <c r="E95" i="82"/>
  <c r="E95" i="87"/>
  <c r="D95" i="82"/>
  <c r="D95" i="87"/>
  <c r="Y95" i="77"/>
  <c r="Y95" i="88"/>
  <c r="J131" i="82"/>
  <c r="J131" i="87"/>
  <c r="R96" i="82"/>
  <c r="R96" i="87"/>
  <c r="X128" i="82"/>
  <c r="X128" i="87"/>
  <c r="I96" i="82"/>
  <c r="I96" i="87"/>
  <c r="D99" i="82"/>
  <c r="D99" i="87"/>
  <c r="T130" i="82"/>
  <c r="T130" i="87"/>
  <c r="R131" i="82"/>
  <c r="R131" i="87"/>
  <c r="L132" i="82"/>
  <c r="L132" i="87"/>
  <c r="F133" i="82"/>
  <c r="F133" i="87"/>
  <c r="H94" i="82"/>
  <c r="H94" i="87"/>
  <c r="N98" i="82"/>
  <c r="N98" i="87"/>
  <c r="P97" i="82"/>
  <c r="P97" i="87"/>
  <c r="U95" i="82"/>
  <c r="U95" i="87"/>
  <c r="U96" i="77"/>
  <c r="U96" i="88"/>
  <c r="G99" i="82"/>
  <c r="G99" i="87"/>
  <c r="O95" i="77"/>
  <c r="O95" i="88"/>
  <c r="W94" i="82"/>
  <c r="W94" i="87"/>
  <c r="P95" i="77"/>
  <c r="P95" i="88"/>
  <c r="V96" i="82"/>
  <c r="V96" i="87"/>
  <c r="H130" i="82"/>
  <c r="H130" i="87"/>
  <c r="T132" i="82"/>
  <c r="T132" i="87"/>
  <c r="E96" i="82"/>
  <c r="E96" i="87"/>
  <c r="J95" i="82"/>
  <c r="J95" i="87"/>
  <c r="N94" i="82"/>
  <c r="N94" i="87"/>
  <c r="AB97" i="77"/>
  <c r="AB97" i="88"/>
  <c r="S96" i="77"/>
  <c r="S96" i="88"/>
  <c r="O96" i="82"/>
  <c r="O96" i="87"/>
  <c r="AA93" i="77"/>
  <c r="AA93" i="88"/>
  <c r="L94" i="77"/>
  <c r="L94" i="88"/>
  <c r="Q99" i="82"/>
  <c r="Q99" i="87"/>
  <c r="X133" i="82"/>
  <c r="X133" i="87"/>
  <c r="G131" i="82"/>
  <c r="G131" i="87"/>
  <c r="M128" i="82"/>
  <c r="M128" i="87"/>
  <c r="R97" i="82"/>
  <c r="R97" i="87"/>
  <c r="Q95" i="82"/>
  <c r="Q95" i="87"/>
  <c r="O96" i="77"/>
  <c r="O96" i="88"/>
  <c r="AB96" i="77"/>
  <c r="AB96" i="88"/>
  <c r="V93" i="77"/>
  <c r="V93" i="88"/>
  <c r="F132" i="82"/>
  <c r="F132" i="87"/>
  <c r="X129" i="82"/>
  <c r="X129" i="87"/>
  <c r="N92" i="77"/>
  <c r="N92" i="88"/>
  <c r="N95" i="77"/>
  <c r="N95" i="88"/>
  <c r="AB92" i="77"/>
  <c r="AB92" i="88"/>
  <c r="K97" i="82"/>
  <c r="K97" i="87"/>
  <c r="I128" i="82"/>
  <c r="I128" i="87"/>
  <c r="Q131" i="82"/>
  <c r="Q131" i="87"/>
  <c r="W97" i="82"/>
  <c r="W97" i="87"/>
  <c r="S130" i="82"/>
  <c r="S130" i="87"/>
  <c r="W96" i="77"/>
  <c r="W96" i="88"/>
  <c r="H133" i="82"/>
  <c r="H133" i="87"/>
  <c r="I133" i="82"/>
  <c r="I133" i="87"/>
  <c r="E99" i="82"/>
  <c r="E99" i="87"/>
  <c r="M129" i="82"/>
  <c r="M129" i="87"/>
  <c r="P94" i="77"/>
  <c r="P94" i="88"/>
  <c r="L133" i="82"/>
  <c r="L133" i="87"/>
  <c r="G98" i="82"/>
  <c r="G98" i="87"/>
  <c r="O129" i="82"/>
  <c r="O129" i="87"/>
  <c r="F128" i="82"/>
  <c r="F128" i="87"/>
  <c r="E129" i="82"/>
  <c r="E129" i="87"/>
  <c r="W130" i="82"/>
  <c r="W130" i="87"/>
  <c r="M98" i="82"/>
  <c r="M98" i="87"/>
  <c r="K128" i="82"/>
  <c r="K128" i="87"/>
  <c r="G95" i="82"/>
  <c r="G95" i="87"/>
  <c r="X131" i="82"/>
  <c r="X131" i="87"/>
  <c r="U99" i="82"/>
  <c r="U99" i="87"/>
  <c r="I99" i="82"/>
  <c r="I99" i="87"/>
  <c r="H98" i="82"/>
  <c r="H98" i="87"/>
  <c r="W131" i="82"/>
  <c r="W131" i="87"/>
  <c r="J97" i="82"/>
  <c r="J97" i="87"/>
  <c r="U93" i="77"/>
  <c r="U93" i="88"/>
  <c r="P133" i="82"/>
  <c r="P133" i="87"/>
  <c r="R94" i="77"/>
  <c r="R94" i="88"/>
  <c r="X132" i="82"/>
  <c r="X132" i="87"/>
  <c r="H99" i="82"/>
  <c r="H99" i="87"/>
  <c r="T97" i="77"/>
  <c r="T97" i="88"/>
  <c r="F95" i="82"/>
  <c r="F95" i="87"/>
  <c r="I131" i="82"/>
  <c r="I131" i="87"/>
  <c r="L97" i="82"/>
  <c r="L97" i="87"/>
  <c r="D130" i="82"/>
  <c r="D130" i="87"/>
  <c r="P132" i="82"/>
  <c r="P132" i="87"/>
  <c r="R94" i="82"/>
  <c r="R94" i="87"/>
  <c r="E154" i="82"/>
  <c r="E154" i="87"/>
  <c r="P120" i="82"/>
  <c r="P120" i="87"/>
  <c r="V154" i="82"/>
  <c r="V154" i="87"/>
  <c r="I82" i="82"/>
  <c r="I84" i="82" s="1"/>
  <c r="I76" i="87"/>
  <c r="I77" i="87" s="1"/>
  <c r="I82" i="87"/>
  <c r="I84" i="87" s="1"/>
  <c r="I83" i="87"/>
  <c r="I85" i="87" s="1"/>
  <c r="R82" i="82"/>
  <c r="R84" i="82" s="1"/>
  <c r="R83" i="87"/>
  <c r="R85" i="87" s="1"/>
  <c r="R82" i="87"/>
  <c r="R84" i="87" s="1"/>
  <c r="R76" i="87"/>
  <c r="R77" i="87" s="1"/>
  <c r="E121" i="82"/>
  <c r="E121" i="87"/>
  <c r="F120" i="82"/>
  <c r="F120" i="87"/>
  <c r="X154" i="82"/>
  <c r="X154" i="87"/>
  <c r="N154" i="82"/>
  <c r="N154" i="87"/>
  <c r="W120" i="82"/>
  <c r="W120" i="87"/>
  <c r="O82" i="82"/>
  <c r="O84" i="82" s="1"/>
  <c r="O82" i="87"/>
  <c r="O84" i="87" s="1"/>
  <c r="O83" i="87"/>
  <c r="O85" i="87" s="1"/>
  <c r="O76" i="87"/>
  <c r="O77" i="87" s="1"/>
  <c r="D154" i="82"/>
  <c r="D154" i="87"/>
  <c r="K121" i="82"/>
  <c r="K121" i="87"/>
  <c r="L82" i="82"/>
  <c r="L84" i="82" s="1"/>
  <c r="L83" i="87"/>
  <c r="L85" i="87" s="1"/>
  <c r="L76" i="87"/>
  <c r="L77" i="87" s="1"/>
  <c r="L82" i="87"/>
  <c r="L84" i="87" s="1"/>
  <c r="F154" i="82"/>
  <c r="F154" i="87"/>
  <c r="H155" i="82"/>
  <c r="H155" i="87"/>
  <c r="D155" i="82"/>
  <c r="D155" i="87"/>
  <c r="J154" i="82"/>
  <c r="J154" i="87"/>
  <c r="W121" i="82"/>
  <c r="W121" i="87"/>
  <c r="P121" i="82"/>
  <c r="P121" i="87"/>
  <c r="J121" i="82"/>
  <c r="J121" i="87"/>
  <c r="V155" i="82"/>
  <c r="V155" i="87"/>
  <c r="G120" i="82"/>
  <c r="G120" i="87"/>
  <c r="I121" i="82"/>
  <c r="I121" i="87"/>
  <c r="M131" i="82"/>
  <c r="M131" i="87"/>
  <c r="N93" i="77"/>
  <c r="N93" i="88"/>
  <c r="N129" i="82"/>
  <c r="N129" i="87"/>
  <c r="L99" i="82"/>
  <c r="L99" i="87"/>
  <c r="P96" i="77"/>
  <c r="P96" i="88"/>
  <c r="AA96" i="77"/>
  <c r="AA96" i="88"/>
  <c r="J96" i="82"/>
  <c r="J96" i="87"/>
  <c r="P93" i="77"/>
  <c r="P93" i="88"/>
  <c r="D128" i="82"/>
  <c r="D128" i="87"/>
  <c r="O98" i="82"/>
  <c r="O98" i="87"/>
  <c r="G133" i="82"/>
  <c r="G133" i="87"/>
  <c r="Y97" i="77"/>
  <c r="Y97" i="88"/>
  <c r="F96" i="82"/>
  <c r="F96" i="87"/>
  <c r="I94" i="82"/>
  <c r="I94" i="87"/>
  <c r="S94" i="77"/>
  <c r="S94" i="88"/>
  <c r="R95" i="82"/>
  <c r="R95" i="87"/>
  <c r="P130" i="82"/>
  <c r="P130" i="87"/>
  <c r="F131" i="82"/>
  <c r="F131" i="87"/>
  <c r="N97" i="82"/>
  <c r="N97" i="87"/>
  <c r="I98" i="82"/>
  <c r="I98" i="87"/>
  <c r="P128" i="82"/>
  <c r="P128" i="87"/>
  <c r="F129" i="82"/>
  <c r="F129" i="87"/>
  <c r="M96" i="82"/>
  <c r="M96" i="87"/>
  <c r="U92" i="77"/>
  <c r="U92" i="88"/>
  <c r="U96" i="82"/>
  <c r="U96" i="87"/>
  <c r="AB93" i="77"/>
  <c r="AB93" i="88"/>
  <c r="O94" i="82"/>
  <c r="O94" i="87"/>
  <c r="K130" i="82"/>
  <c r="K130" i="87"/>
  <c r="Z97" i="77"/>
  <c r="Z97" i="88"/>
  <c r="L97" i="77"/>
  <c r="L97" i="88"/>
  <c r="O97" i="77"/>
  <c r="O97" i="88"/>
  <c r="X95" i="77"/>
  <c r="X95" i="88"/>
  <c r="J132" i="82"/>
  <c r="J132" i="87"/>
  <c r="E98" i="82"/>
  <c r="E98" i="87"/>
  <c r="R129" i="82"/>
  <c r="R129" i="87"/>
  <c r="D132" i="82"/>
  <c r="D132" i="87"/>
  <c r="D97" i="82"/>
  <c r="D97" i="87"/>
  <c r="S94" i="82"/>
  <c r="S94" i="87"/>
  <c r="T96" i="77"/>
  <c r="T96" i="88"/>
  <c r="S92" i="77"/>
  <c r="S92" i="88"/>
  <c r="X97" i="77"/>
  <c r="X97" i="88"/>
  <c r="U131" i="82"/>
  <c r="U131" i="87"/>
  <c r="V97" i="82"/>
  <c r="V97" i="87"/>
  <c r="Q97" i="82"/>
  <c r="Q97" i="87"/>
  <c r="Q94" i="77"/>
  <c r="Q94" i="88"/>
  <c r="D94" i="82"/>
  <c r="Q97" i="77"/>
  <c r="Q97" i="88"/>
  <c r="G96" i="82"/>
  <c r="G96" i="87"/>
  <c r="S97" i="77"/>
  <c r="S97" i="88"/>
  <c r="P92" i="77"/>
  <c r="P92" i="88"/>
  <c r="T95" i="77"/>
  <c r="T95" i="88"/>
  <c r="N128" i="82"/>
  <c r="N128" i="87"/>
  <c r="T131" i="82"/>
  <c r="T131" i="87"/>
  <c r="H129" i="82"/>
  <c r="H129" i="87"/>
  <c r="U95" i="77"/>
  <c r="U95" i="88"/>
  <c r="Z94" i="77"/>
  <c r="Z94" i="88"/>
  <c r="R93" i="77"/>
  <c r="R93" i="88"/>
  <c r="M132" i="82"/>
  <c r="M132" i="87"/>
  <c r="W133" i="82"/>
  <c r="W133" i="87"/>
  <c r="K98" i="82"/>
  <c r="K98" i="87"/>
  <c r="E97" i="82"/>
  <c r="E97" i="87"/>
  <c r="R92" i="77"/>
  <c r="R92" i="88"/>
  <c r="T92" i="77"/>
  <c r="T92" i="88"/>
  <c r="W93" i="77"/>
  <c r="W93" i="88"/>
  <c r="Q130" i="82"/>
  <c r="Q130" i="87"/>
  <c r="R99" i="82"/>
  <c r="R99" i="87"/>
  <c r="S128" i="82"/>
  <c r="S128" i="87"/>
  <c r="Q98" i="82"/>
  <c r="Q98" i="87"/>
  <c r="M97" i="77"/>
  <c r="M97" i="88"/>
  <c r="R128" i="82"/>
  <c r="R128" i="87"/>
  <c r="I132" i="82"/>
  <c r="I132" i="87"/>
  <c r="E94" i="82"/>
  <c r="E94" i="87"/>
  <c r="J128" i="82"/>
  <c r="J128" i="87"/>
  <c r="R132" i="82"/>
  <c r="R132" i="87"/>
  <c r="Q96" i="82"/>
  <c r="Q96" i="87"/>
  <c r="S129" i="82"/>
  <c r="S129" i="87"/>
  <c r="X98" i="82"/>
  <c r="X98" i="87"/>
  <c r="M97" i="82"/>
  <c r="M97" i="87"/>
  <c r="S95" i="82"/>
  <c r="S95" i="87"/>
  <c r="L95" i="82"/>
  <c r="L95" i="87"/>
  <c r="U94" i="82"/>
  <c r="U94" i="87"/>
  <c r="K133" i="82"/>
  <c r="K133" i="87"/>
  <c r="P131" i="82"/>
  <c r="P131" i="87"/>
  <c r="V92" i="77"/>
  <c r="V92" i="88"/>
  <c r="R133" i="82"/>
  <c r="R133" i="87"/>
  <c r="Z92" i="77"/>
  <c r="Z92" i="88"/>
  <c r="V131" i="82"/>
  <c r="V131" i="87"/>
  <c r="Y94" i="77"/>
  <c r="Y94" i="88"/>
  <c r="N133" i="82"/>
  <c r="N133" i="87"/>
  <c r="K82" i="82"/>
  <c r="K84" i="82" s="1"/>
  <c r="K82" i="87"/>
  <c r="K84" i="87" s="1"/>
  <c r="K83" i="87"/>
  <c r="K85" i="87" s="1"/>
  <c r="K76" i="87"/>
  <c r="K77" i="87" s="1"/>
  <c r="G82" i="82"/>
  <c r="G84" i="82" s="1"/>
  <c r="G82" i="87"/>
  <c r="G84" i="87" s="1"/>
  <c r="G83" i="87"/>
  <c r="G85" i="87" s="1"/>
  <c r="G76" i="87"/>
  <c r="G77" i="87" s="1"/>
  <c r="P155" i="82"/>
  <c r="P155" i="87"/>
  <c r="J155" i="82"/>
  <c r="J155" i="87"/>
  <c r="U121" i="82"/>
  <c r="U121" i="87"/>
  <c r="K120" i="82"/>
  <c r="K120" i="87"/>
  <c r="M121" i="82"/>
  <c r="M121" i="87"/>
  <c r="V82" i="82"/>
  <c r="V84" i="82" s="1"/>
  <c r="V82" i="87"/>
  <c r="V84" i="87" s="1"/>
  <c r="V76" i="87"/>
  <c r="V77" i="87" s="1"/>
  <c r="V83" i="87"/>
  <c r="V85" i="87" s="1"/>
  <c r="P154" i="82"/>
  <c r="P154" i="87"/>
  <c r="E155" i="82"/>
  <c r="E155" i="87"/>
  <c r="N121" i="82"/>
  <c r="N121" i="87"/>
  <c r="W82" i="82"/>
  <c r="W84" i="82" s="1"/>
  <c r="W83" i="87"/>
  <c r="W85" i="87" s="1"/>
  <c r="W76" i="87"/>
  <c r="W77" i="87" s="1"/>
  <c r="W82" i="87"/>
  <c r="W84" i="87" s="1"/>
  <c r="L120" i="82"/>
  <c r="L120" i="87"/>
  <c r="F82" i="82"/>
  <c r="F84" i="82" s="1"/>
  <c r="F76" i="87"/>
  <c r="F77" i="87" s="1"/>
  <c r="F83" i="87"/>
  <c r="F85" i="87" s="1"/>
  <c r="F82" i="87"/>
  <c r="F84" i="87" s="1"/>
  <c r="S120" i="82"/>
  <c r="S120" i="87"/>
  <c r="N82" i="82"/>
  <c r="N84" i="82" s="1"/>
  <c r="N82" i="87"/>
  <c r="N84" i="87" s="1"/>
  <c r="N76" i="87"/>
  <c r="N77" i="87" s="1"/>
  <c r="N83" i="87"/>
  <c r="N85" i="87" s="1"/>
  <c r="O121" i="82"/>
  <c r="O121" i="87"/>
  <c r="X155" i="82"/>
  <c r="X155" i="87"/>
  <c r="F121" i="82"/>
  <c r="F121" i="87"/>
  <c r="W154" i="82"/>
  <c r="W154" i="87"/>
  <c r="Q82" i="82"/>
  <c r="Q84" i="82" s="1"/>
  <c r="Q76" i="87"/>
  <c r="Q77" i="87" s="1"/>
  <c r="Q82" i="87"/>
  <c r="Q84" i="87" s="1"/>
  <c r="Q83" i="87"/>
  <c r="Q85" i="87" s="1"/>
  <c r="S155" i="82"/>
  <c r="S155" i="87"/>
  <c r="U120" i="82"/>
  <c r="U120" i="87"/>
  <c r="M120" i="82"/>
  <c r="M120" i="87"/>
  <c r="T82" i="82"/>
  <c r="T84" i="82" s="1"/>
  <c r="T82" i="87"/>
  <c r="T84" i="87" s="1"/>
  <c r="T83" i="87"/>
  <c r="T85" i="87" s="1"/>
  <c r="T76" i="87"/>
  <c r="T77" i="87" s="1"/>
  <c r="L155" i="82"/>
  <c r="L155" i="87"/>
  <c r="F155" i="82"/>
  <c r="F155" i="87"/>
  <c r="E82" i="82"/>
  <c r="E84" i="82" s="1"/>
  <c r="E83" i="87"/>
  <c r="E85" i="87" s="1"/>
  <c r="E76" i="87"/>
  <c r="E77" i="87" s="1"/>
  <c r="E82" i="87"/>
  <c r="E84" i="87" s="1"/>
  <c r="M155" i="82"/>
  <c r="M155" i="87"/>
  <c r="H97" i="82"/>
  <c r="H97" i="87"/>
  <c r="E131" i="82"/>
  <c r="E131" i="87"/>
  <c r="M96" i="77"/>
  <c r="M96" i="88"/>
  <c r="V98" i="82"/>
  <c r="V98" i="87"/>
  <c r="Y96" i="77"/>
  <c r="Y96" i="88"/>
  <c r="P97" i="77"/>
  <c r="P97" i="88"/>
  <c r="M133" i="82"/>
  <c r="M133" i="87"/>
  <c r="X96" i="77"/>
  <c r="X96" i="88"/>
  <c r="O95" i="82"/>
  <c r="O95" i="87"/>
  <c r="Q96" i="77"/>
  <c r="Q96" i="88"/>
  <c r="X92" i="77"/>
  <c r="X92" i="88"/>
  <c r="N94" i="77"/>
  <c r="N94" i="88"/>
  <c r="R130" i="82"/>
  <c r="R130" i="87"/>
  <c r="W92" i="77"/>
  <c r="W92" i="88"/>
  <c r="K96" i="82"/>
  <c r="K96" i="87"/>
  <c r="V97" i="77"/>
  <c r="V97" i="88"/>
  <c r="V129" i="82"/>
  <c r="V129" i="87"/>
  <c r="H128" i="82"/>
  <c r="H128" i="87"/>
  <c r="P99" i="82"/>
  <c r="P99" i="87"/>
  <c r="T98" i="82"/>
  <c r="T98" i="87"/>
  <c r="N97" i="77"/>
  <c r="N97" i="88"/>
  <c r="S97" i="82"/>
  <c r="S97" i="87"/>
  <c r="M94" i="77"/>
  <c r="M94" i="88"/>
  <c r="W128" i="82"/>
  <c r="W128" i="87"/>
  <c r="X94" i="82"/>
  <c r="X94" i="87"/>
  <c r="R96" i="77"/>
  <c r="R96" i="88"/>
  <c r="R98" i="82"/>
  <c r="R98" i="87"/>
  <c r="X97" i="82"/>
  <c r="X97" i="87"/>
  <c r="S95" i="77"/>
  <c r="S95" i="88"/>
  <c r="T94" i="77"/>
  <c r="T94" i="88"/>
  <c r="R97" i="77"/>
  <c r="R97" i="88"/>
  <c r="W129" i="82"/>
  <c r="W129" i="87"/>
  <c r="N131" i="82"/>
  <c r="N131" i="87"/>
  <c r="T96" i="82"/>
  <c r="T96" i="87"/>
  <c r="AA92" i="77"/>
  <c r="AA92" i="88"/>
  <c r="U97" i="77"/>
  <c r="U97" i="88"/>
  <c r="T97" i="82"/>
  <c r="T97" i="87"/>
  <c r="M92" i="77"/>
  <c r="M92" i="88"/>
  <c r="I95" i="82"/>
  <c r="I95" i="87"/>
  <c r="Z96" i="77"/>
  <c r="Z96" i="88"/>
  <c r="Q95" i="77"/>
  <c r="Q95" i="88"/>
  <c r="K129" i="82"/>
  <c r="K129" i="87"/>
  <c r="E130" i="82"/>
  <c r="E130" i="87"/>
  <c r="O132" i="82"/>
  <c r="O132" i="87"/>
  <c r="T129" i="82"/>
  <c r="T129" i="87"/>
  <c r="V95" i="82"/>
  <c r="V95" i="87"/>
  <c r="U130" i="82"/>
  <c r="U130" i="87"/>
  <c r="P96" i="82"/>
  <c r="P96" i="87"/>
  <c r="T95" i="82"/>
  <c r="T95" i="87"/>
  <c r="Q93" i="77"/>
  <c r="Q93" i="88"/>
  <c r="W96" i="82"/>
  <c r="W96" i="87"/>
  <c r="K94" i="82"/>
  <c r="K94" i="87"/>
  <c r="L93" i="77"/>
  <c r="L93" i="88"/>
  <c r="Q133" i="82"/>
  <c r="Q133" i="87"/>
  <c r="J99" i="82"/>
  <c r="J99" i="87"/>
  <c r="U129" i="82"/>
  <c r="U129" i="87"/>
  <c r="L96" i="82"/>
  <c r="L96" i="87"/>
  <c r="P95" i="82"/>
  <c r="P95" i="87"/>
  <c r="O94" i="77"/>
  <c r="O94" i="88"/>
  <c r="T93" i="77"/>
  <c r="T93" i="88"/>
  <c r="Y92" i="77"/>
  <c r="Y92" i="88"/>
  <c r="V95" i="77"/>
  <c r="V95" i="88"/>
  <c r="I130" i="82"/>
  <c r="I130" i="87"/>
  <c r="P129" i="82"/>
  <c r="P129" i="87"/>
  <c r="H95" i="82"/>
  <c r="H95" i="87"/>
  <c r="L131" i="82"/>
  <c r="L131" i="87"/>
  <c r="W98" i="82"/>
  <c r="W98" i="87"/>
  <c r="E133" i="82"/>
  <c r="E133" i="87"/>
  <c r="K99" i="82"/>
  <c r="K99" i="87"/>
  <c r="O97" i="82"/>
  <c r="O97" i="87"/>
  <c r="S131" i="82"/>
  <c r="S131" i="87"/>
  <c r="X96" i="82"/>
  <c r="X96" i="87"/>
  <c r="N96" i="77"/>
  <c r="N96" i="88"/>
  <c r="N132" i="82"/>
  <c r="N132" i="87"/>
  <c r="G129" i="82"/>
  <c r="G129" i="87"/>
  <c r="M99" i="82"/>
  <c r="M99" i="87"/>
  <c r="F97" i="82"/>
  <c r="F97" i="87"/>
  <c r="N130" i="82"/>
  <c r="N130" i="87"/>
  <c r="Q94" i="82"/>
  <c r="Q94" i="87"/>
  <c r="O92" i="77"/>
  <c r="O92" i="88"/>
  <c r="U128" i="82"/>
  <c r="U128" i="87"/>
  <c r="K132" i="82"/>
  <c r="K132" i="87"/>
  <c r="I129" i="82"/>
  <c r="I129" i="87"/>
  <c r="H131" i="82"/>
  <c r="H131" i="87"/>
  <c r="M130" i="82"/>
  <c r="M130" i="87"/>
  <c r="Q129" i="82"/>
  <c r="Q129" i="87"/>
  <c r="V128" i="82"/>
  <c r="V128" i="87"/>
  <c r="N99" i="82"/>
  <c r="N99" i="87"/>
  <c r="P98" i="82"/>
  <c r="P98" i="87"/>
  <c r="F130" i="82"/>
  <c r="F130" i="87"/>
  <c r="S98" i="82"/>
  <c r="S98" i="87"/>
  <c r="D98" i="82"/>
  <c r="D98" i="87"/>
  <c r="N95" i="82"/>
  <c r="N95" i="87"/>
  <c r="Z95" i="77"/>
  <c r="Z95" i="88"/>
  <c r="F98" i="82"/>
  <c r="F98" i="87"/>
  <c r="I97" i="82"/>
  <c r="I97" i="87"/>
  <c r="M95" i="82"/>
  <c r="M95" i="87"/>
  <c r="Q132" i="82"/>
  <c r="Q132" i="87"/>
  <c r="X99" i="82"/>
  <c r="X99" i="87"/>
  <c r="Q154" i="82"/>
  <c r="Q154" i="87"/>
  <c r="H154" i="82"/>
  <c r="H154" i="87"/>
  <c r="S154" i="82"/>
  <c r="S154" i="87"/>
  <c r="G121" i="82"/>
  <c r="G121" i="87"/>
  <c r="V120" i="82"/>
  <c r="V120" i="87"/>
  <c r="S82" i="82"/>
  <c r="S84" i="82" s="1"/>
  <c r="S76" i="87"/>
  <c r="S77" i="87" s="1"/>
  <c r="S82" i="87"/>
  <c r="S84" i="87" s="1"/>
  <c r="S83" i="87"/>
  <c r="S85" i="87" s="1"/>
  <c r="R120" i="82"/>
  <c r="R120" i="87"/>
  <c r="D120" i="82"/>
  <c r="D120" i="87"/>
  <c r="K155" i="82"/>
  <c r="K155" i="87"/>
  <c r="T120" i="82"/>
  <c r="T120" i="87"/>
  <c r="L154" i="82"/>
  <c r="L154" i="87"/>
  <c r="O155" i="82"/>
  <c r="O155" i="87"/>
  <c r="T121" i="82"/>
  <c r="T121" i="87"/>
  <c r="P82" i="82"/>
  <c r="P84" i="82" s="1"/>
  <c r="P82" i="87"/>
  <c r="P84" i="87" s="1"/>
  <c r="P76" i="87"/>
  <c r="P77" i="87" s="1"/>
  <c r="P83" i="87"/>
  <c r="P85" i="87" s="1"/>
  <c r="X120" i="82"/>
  <c r="X120" i="87"/>
  <c r="W155" i="82"/>
  <c r="W155" i="87"/>
  <c r="M82" i="82"/>
  <c r="M84" i="82" s="1"/>
  <c r="M76" i="87"/>
  <c r="M77" i="87" s="1"/>
  <c r="M82" i="87"/>
  <c r="M84" i="87" s="1"/>
  <c r="M83" i="87"/>
  <c r="M85" i="87" s="1"/>
  <c r="X82" i="82"/>
  <c r="X84" i="82" s="1"/>
  <c r="X76" i="87"/>
  <c r="X77" i="87" s="1"/>
  <c r="X82" i="87"/>
  <c r="X84" i="87" s="1"/>
  <c r="X83" i="87"/>
  <c r="X85" i="87" s="1"/>
  <c r="R154" i="82"/>
  <c r="R154" i="87"/>
  <c r="X121" i="82"/>
  <c r="X121" i="87"/>
  <c r="R121" i="82"/>
  <c r="R121" i="87"/>
  <c r="O154" i="82"/>
  <c r="O154" i="87"/>
  <c r="U155" i="82"/>
  <c r="U155" i="87"/>
  <c r="E120" i="82"/>
  <c r="E120" i="87"/>
  <c r="J120" i="82"/>
  <c r="J120" i="87"/>
  <c r="CJ76" i="82"/>
  <c r="CJ77" i="82" s="1"/>
  <c r="CJ83" i="82"/>
  <c r="CJ85" i="82" s="1"/>
  <c r="CK83" i="82"/>
  <c r="CK85" i="82" s="1"/>
  <c r="CK76" i="82"/>
  <c r="CK77" i="82" s="1"/>
  <c r="CI76" i="82"/>
  <c r="CI77" i="82" s="1"/>
  <c r="CI83" i="82"/>
  <c r="CI85" i="82" s="1"/>
  <c r="CH76" i="82"/>
  <c r="CH77" i="82" s="1"/>
  <c r="CH83" i="82"/>
  <c r="CH85" i="82" s="1"/>
  <c r="K94" i="77"/>
  <c r="I92" i="77"/>
  <c r="I95" i="77"/>
  <c r="H96" i="77"/>
  <c r="K96" i="77"/>
  <c r="K97" i="77"/>
  <c r="H94" i="77"/>
  <c r="J93" i="77"/>
  <c r="H97" i="77"/>
  <c r="BE83" i="82"/>
  <c r="BE85" i="82" s="1"/>
  <c r="BE76" i="82"/>
  <c r="BE77" i="82" s="1"/>
  <c r="BG76" i="82"/>
  <c r="BG77" i="82" s="1"/>
  <c r="BG83" i="82"/>
  <c r="BG85" i="82" s="1"/>
  <c r="BU83" i="82"/>
  <c r="BU85" i="82" s="1"/>
  <c r="BU76" i="82"/>
  <c r="BU77" i="82" s="1"/>
  <c r="J76" i="82"/>
  <c r="J77" i="82" s="1"/>
  <c r="J83" i="82"/>
  <c r="J85" i="82" s="1"/>
  <c r="AI83" i="82"/>
  <c r="AI85" i="82" s="1"/>
  <c r="AI76" i="82"/>
  <c r="AI77" i="82" s="1"/>
  <c r="Y83" i="82"/>
  <c r="Y85" i="82" s="1"/>
  <c r="Y76" i="82"/>
  <c r="Y77" i="82" s="1"/>
  <c r="AZ83" i="82"/>
  <c r="AZ85" i="82" s="1"/>
  <c r="AZ76" i="82"/>
  <c r="AZ77" i="82" s="1"/>
  <c r="AO83" i="82"/>
  <c r="AO85" i="82" s="1"/>
  <c r="AO76" i="82"/>
  <c r="AO77" i="82" s="1"/>
  <c r="CE76" i="82"/>
  <c r="CE77" i="82" s="1"/>
  <c r="CE83" i="82"/>
  <c r="CE85" i="82" s="1"/>
  <c r="CC83" i="82"/>
  <c r="CC85" i="82" s="1"/>
  <c r="CC76" i="82"/>
  <c r="CC77" i="82" s="1"/>
  <c r="BA76" i="82"/>
  <c r="BA77" i="82" s="1"/>
  <c r="BA83" i="82"/>
  <c r="BA85" i="82" s="1"/>
  <c r="AX83" i="82"/>
  <c r="AX85" i="82" s="1"/>
  <c r="AX76" i="82"/>
  <c r="AX77" i="82" s="1"/>
  <c r="BH83" i="82"/>
  <c r="BH85" i="82" s="1"/>
  <c r="BH76" i="82"/>
  <c r="BH77" i="82" s="1"/>
  <c r="O83" i="82"/>
  <c r="O85" i="82" s="1"/>
  <c r="O76" i="82"/>
  <c r="O77" i="82" s="1"/>
  <c r="AS76" i="82"/>
  <c r="AS77" i="82" s="1"/>
  <c r="AS83" i="82"/>
  <c r="AS85" i="82" s="1"/>
  <c r="AT83" i="82"/>
  <c r="AT85" i="82" s="1"/>
  <c r="AT76" i="82"/>
  <c r="AT77" i="82" s="1"/>
  <c r="AN83" i="82"/>
  <c r="AN85" i="82" s="1"/>
  <c r="AN76" i="82"/>
  <c r="AN77" i="82" s="1"/>
  <c r="F76" i="82"/>
  <c r="F77" i="82" s="1"/>
  <c r="F83" i="82"/>
  <c r="F85" i="82" s="1"/>
  <c r="BR76" i="82"/>
  <c r="BR77" i="82" s="1"/>
  <c r="BR83" i="82"/>
  <c r="BR85" i="82" s="1"/>
  <c r="BL83" i="82"/>
  <c r="BL85" i="82" s="1"/>
  <c r="BL76" i="82"/>
  <c r="BL77" i="82" s="1"/>
  <c r="AM76" i="82"/>
  <c r="AM77" i="82" s="1"/>
  <c r="AM83" i="82"/>
  <c r="AM85" i="82" s="1"/>
  <c r="AU83" i="82"/>
  <c r="AU85" i="82" s="1"/>
  <c r="AU76" i="82"/>
  <c r="AU77" i="82" s="1"/>
  <c r="J97" i="77"/>
  <c r="H95" i="77"/>
  <c r="J94" i="77"/>
  <c r="J96" i="77"/>
  <c r="H93" i="77"/>
  <c r="H92" i="77"/>
  <c r="I94" i="77"/>
  <c r="I97" i="77"/>
  <c r="AP83" i="82"/>
  <c r="AP85" i="82" s="1"/>
  <c r="AP76" i="82"/>
  <c r="AP77" i="82" s="1"/>
  <c r="BW83" i="82"/>
  <c r="BW85" i="82" s="1"/>
  <c r="BW76" i="82"/>
  <c r="BW77" i="82" s="1"/>
  <c r="AJ76" i="82"/>
  <c r="AJ77" i="82" s="1"/>
  <c r="AJ83" i="82"/>
  <c r="AJ85" i="82" s="1"/>
  <c r="BM83" i="82"/>
  <c r="BM85" i="82" s="1"/>
  <c r="BM76" i="82"/>
  <c r="BM77" i="82" s="1"/>
  <c r="AG76" i="82"/>
  <c r="AG77" i="82" s="1"/>
  <c r="AG83" i="82"/>
  <c r="AG85" i="82" s="1"/>
  <c r="BQ76" i="82"/>
  <c r="BQ77" i="82" s="1"/>
  <c r="BQ83" i="82"/>
  <c r="BQ85" i="82" s="1"/>
  <c r="BF76" i="82"/>
  <c r="BF77" i="82" s="1"/>
  <c r="BF83" i="82"/>
  <c r="BF85" i="82" s="1"/>
  <c r="CF76" i="82"/>
  <c r="CF77" i="82" s="1"/>
  <c r="CF83" i="82"/>
  <c r="CF85" i="82" s="1"/>
  <c r="AW76" i="82"/>
  <c r="AW77" i="82" s="1"/>
  <c r="AW83" i="82"/>
  <c r="AW85" i="82" s="1"/>
  <c r="R76" i="82"/>
  <c r="R77" i="82" s="1"/>
  <c r="R83" i="82"/>
  <c r="R85" i="82" s="1"/>
  <c r="BX76" i="82"/>
  <c r="BX77" i="82" s="1"/>
  <c r="BX83" i="82"/>
  <c r="BX85" i="82" s="1"/>
  <c r="AB76" i="82"/>
  <c r="AB77" i="82" s="1"/>
  <c r="AB83" i="82"/>
  <c r="AB85" i="82" s="1"/>
  <c r="M76" i="82"/>
  <c r="M77" i="82" s="1"/>
  <c r="M83" i="82"/>
  <c r="M85" i="82" s="1"/>
  <c r="AD76" i="82"/>
  <c r="AD77" i="82" s="1"/>
  <c r="AD83" i="82"/>
  <c r="AD85" i="82" s="1"/>
  <c r="X83" i="82"/>
  <c r="X85" i="82" s="1"/>
  <c r="X76" i="82"/>
  <c r="X77" i="82" s="1"/>
  <c r="AE83" i="82"/>
  <c r="AE85" i="82" s="1"/>
  <c r="AE76" i="82"/>
  <c r="AE77" i="82" s="1"/>
  <c r="BI76" i="82"/>
  <c r="BI77" i="82" s="1"/>
  <c r="BI83" i="82"/>
  <c r="BI85" i="82" s="1"/>
  <c r="BB83" i="82"/>
  <c r="BB85" i="82" s="1"/>
  <c r="BB76" i="82"/>
  <c r="BB77" i="82" s="1"/>
  <c r="AV83" i="82"/>
  <c r="AV85" i="82" s="1"/>
  <c r="AV76" i="82"/>
  <c r="AV77" i="82" s="1"/>
  <c r="J95" i="77"/>
  <c r="I96" i="77"/>
  <c r="K92" i="77"/>
  <c r="J92" i="77"/>
  <c r="K95" i="77"/>
  <c r="I93" i="77"/>
  <c r="AK83" i="82"/>
  <c r="AK85" i="82" s="1"/>
  <c r="AK76" i="82"/>
  <c r="AK77" i="82" s="1"/>
  <c r="K76" i="82"/>
  <c r="K77" i="82" s="1"/>
  <c r="K83" i="82"/>
  <c r="K85" i="82" s="1"/>
  <c r="AA83" i="82"/>
  <c r="AA85" i="82" s="1"/>
  <c r="AA76" i="82"/>
  <c r="AA77" i="82" s="1"/>
  <c r="BP76" i="82"/>
  <c r="BP77" i="82" s="1"/>
  <c r="BP83" i="82"/>
  <c r="BP85" i="82" s="1"/>
  <c r="CA76" i="82"/>
  <c r="CA77" i="82" s="1"/>
  <c r="CA83" i="82"/>
  <c r="CA85" i="82" s="1"/>
  <c r="T83" i="82"/>
  <c r="T85" i="82" s="1"/>
  <c r="T76" i="82"/>
  <c r="T77" i="82" s="1"/>
  <c r="Q76" i="82"/>
  <c r="Q77" i="82" s="1"/>
  <c r="Q83" i="82"/>
  <c r="Q85" i="82" s="1"/>
  <c r="AR83" i="82"/>
  <c r="AR85" i="82" s="1"/>
  <c r="AR76" i="82"/>
  <c r="AR77" i="82" s="1"/>
  <c r="CG83" i="82"/>
  <c r="CG85" i="82" s="1"/>
  <c r="CG76" i="82"/>
  <c r="CG77" i="82" s="1"/>
  <c r="BN76" i="82"/>
  <c r="BN77" i="82" s="1"/>
  <c r="BN83" i="82"/>
  <c r="BN85" i="82" s="1"/>
  <c r="N76" i="82"/>
  <c r="N77" i="82" s="1"/>
  <c r="N83" i="82"/>
  <c r="N85" i="82" s="1"/>
  <c r="BZ76" i="82"/>
  <c r="BZ77" i="82" s="1"/>
  <c r="BZ83" i="82"/>
  <c r="BZ85" i="82" s="1"/>
  <c r="H76" i="82"/>
  <c r="H77" i="82" s="1"/>
  <c r="H83" i="82"/>
  <c r="H85" i="82" s="1"/>
  <c r="BT83" i="82"/>
  <c r="BT85" i="82" s="1"/>
  <c r="BT76" i="82"/>
  <c r="BT77" i="82" s="1"/>
  <c r="AC83" i="82"/>
  <c r="AC85" i="82" s="1"/>
  <c r="AC76" i="82"/>
  <c r="AC77" i="82" s="1"/>
  <c r="AL83" i="82"/>
  <c r="AL85" i="82" s="1"/>
  <c r="AL76" i="82"/>
  <c r="AL77" i="82" s="1"/>
  <c r="AF83" i="82"/>
  <c r="AF85" i="82" s="1"/>
  <c r="AF76" i="82"/>
  <c r="AF77" i="82" s="1"/>
  <c r="K93" i="77"/>
  <c r="AY83" i="82"/>
  <c r="AY85" i="82" s="1"/>
  <c r="AY76" i="82"/>
  <c r="AY77" i="82" s="1"/>
  <c r="I83" i="82"/>
  <c r="I85" i="82" s="1"/>
  <c r="I76" i="82"/>
  <c r="I77" i="82" s="1"/>
  <c r="BV76" i="82"/>
  <c r="BV77" i="82" s="1"/>
  <c r="BV83" i="82"/>
  <c r="BV85" i="82" s="1"/>
  <c r="D83" i="82"/>
  <c r="D85" i="82" s="1"/>
  <c r="D76" i="82"/>
  <c r="D77" i="82" s="1"/>
  <c r="AQ76" i="82"/>
  <c r="AQ77" i="82" s="1"/>
  <c r="AQ83" i="82"/>
  <c r="AQ85" i="82" s="1"/>
  <c r="BO76" i="82"/>
  <c r="BO77" i="82" s="1"/>
  <c r="BO83" i="82"/>
  <c r="BO85" i="82" s="1"/>
  <c r="E76" i="82"/>
  <c r="E77" i="82" s="1"/>
  <c r="E83" i="82"/>
  <c r="E85" i="82" s="1"/>
  <c r="Z76" i="82"/>
  <c r="Z77" i="82" s="1"/>
  <c r="Z83" i="82"/>
  <c r="Z85" i="82" s="1"/>
  <c r="BK76" i="82"/>
  <c r="BK77" i="82" s="1"/>
  <c r="BK83" i="82"/>
  <c r="BK85" i="82" s="1"/>
  <c r="S76" i="82"/>
  <c r="S77" i="82" s="1"/>
  <c r="S83" i="82"/>
  <c r="S85" i="82" s="1"/>
  <c r="CD76" i="82"/>
  <c r="CD77" i="82" s="1"/>
  <c r="CD83" i="82"/>
  <c r="CD85" i="82" s="1"/>
  <c r="L76" i="82"/>
  <c r="L77" i="82" s="1"/>
  <c r="L83" i="82"/>
  <c r="L85" i="82" s="1"/>
  <c r="BC76" i="82"/>
  <c r="BC77" i="82" s="1"/>
  <c r="BC83" i="82"/>
  <c r="BC85" i="82" s="1"/>
  <c r="U83" i="82"/>
  <c r="U85" i="82" s="1"/>
  <c r="U76" i="82"/>
  <c r="U77" i="82" s="1"/>
  <c r="AH76" i="82"/>
  <c r="AH77" i="82" s="1"/>
  <c r="AH83" i="82"/>
  <c r="AH85" i="82" s="1"/>
  <c r="BS83" i="82"/>
  <c r="BS85" i="82" s="1"/>
  <c r="BS76" i="82"/>
  <c r="BS77" i="82" s="1"/>
  <c r="BY83" i="82"/>
  <c r="BY85" i="82" s="1"/>
  <c r="BY76" i="82"/>
  <c r="BY77" i="82" s="1"/>
  <c r="BJ83" i="82"/>
  <c r="BJ85" i="82" s="1"/>
  <c r="BJ76" i="82"/>
  <c r="BJ77" i="82" s="1"/>
  <c r="BD83" i="82"/>
  <c r="BD85" i="82" s="1"/>
  <c r="BD76" i="82"/>
  <c r="BD77" i="82" s="1"/>
  <c r="G76" i="82"/>
  <c r="G77" i="82" s="1"/>
  <c r="G83" i="82"/>
  <c r="G85" i="82" s="1"/>
  <c r="V76" i="82"/>
  <c r="V77" i="82" s="1"/>
  <c r="V83" i="82"/>
  <c r="V85" i="82" s="1"/>
  <c r="P76" i="82"/>
  <c r="P77" i="82" s="1"/>
  <c r="P83" i="82"/>
  <c r="P85" i="82" s="1"/>
  <c r="CB76" i="82"/>
  <c r="CB77" i="82" s="1"/>
  <c r="CB83" i="82"/>
  <c r="CB85" i="82" s="1"/>
  <c r="W76" i="82"/>
  <c r="W77" i="82" s="1"/>
  <c r="W83" i="82"/>
  <c r="W85" i="82" s="1"/>
  <c r="G10" i="53"/>
  <c r="H10" i="53" s="1"/>
  <c r="I10" i="53" s="1"/>
  <c r="J10" i="53" s="1"/>
  <c r="K10" i="53" s="1"/>
  <c r="L10" i="53" s="1"/>
  <c r="M10" i="53" s="1"/>
  <c r="N10" i="53" s="1"/>
  <c r="O10" i="53" s="1"/>
  <c r="P10" i="53" s="1"/>
  <c r="Q10" i="53" s="1"/>
  <c r="R10" i="53" s="1"/>
  <c r="S10" i="53" s="1"/>
  <c r="T10" i="53" s="1"/>
  <c r="U10" i="53" s="1"/>
  <c r="V10" i="53" s="1"/>
  <c r="W10" i="53" s="1"/>
  <c r="X10" i="53" s="1"/>
  <c r="Y10" i="53" s="1"/>
  <c r="Z10" i="53" s="1"/>
  <c r="AA10" i="53" s="1"/>
  <c r="AB10" i="53" s="1"/>
  <c r="AC10" i="53" s="1"/>
  <c r="AD10" i="53" s="1"/>
  <c r="AE10" i="53" s="1"/>
  <c r="AF10" i="53" s="1"/>
  <c r="AG10" i="53" s="1"/>
  <c r="AH10" i="53" s="1"/>
  <c r="AI10" i="53" s="1"/>
  <c r="AJ10" i="53" s="1"/>
  <c r="AK10" i="53" s="1"/>
  <c r="AL10" i="53" s="1"/>
  <c r="AM10" i="53" s="1"/>
  <c r="AN10" i="53" s="1"/>
  <c r="AO10" i="53" s="1"/>
  <c r="AP10" i="53" s="1"/>
  <c r="AQ10" i="53" s="1"/>
  <c r="AR10" i="53" s="1"/>
  <c r="AS10" i="53" s="1"/>
  <c r="AT10" i="53" s="1"/>
  <c r="AU10" i="53" s="1"/>
  <c r="AV10" i="53" s="1"/>
  <c r="AW10" i="53" s="1"/>
  <c r="AX10" i="53" s="1"/>
  <c r="AY10" i="53" s="1"/>
  <c r="AZ10" i="53" s="1"/>
  <c r="BA10" i="53" s="1"/>
  <c r="BB10" i="53" s="1"/>
  <c r="BC10" i="53" s="1"/>
  <c r="BD10" i="53" s="1"/>
  <c r="BE10" i="53" s="1"/>
  <c r="BF10" i="53" s="1"/>
  <c r="BG10" i="53" s="1"/>
  <c r="BH10" i="53" s="1"/>
  <c r="BI10" i="53" s="1"/>
  <c r="BJ10" i="53" s="1"/>
  <c r="BK10" i="53" s="1"/>
  <c r="BL10" i="53" s="1"/>
  <c r="BM10" i="53" s="1"/>
  <c r="BN10" i="53" s="1"/>
  <c r="BO10" i="53" s="1"/>
  <c r="BP10" i="53" s="1"/>
  <c r="BQ10" i="53" s="1"/>
  <c r="BR10" i="53" s="1"/>
  <c r="BS10" i="53" s="1"/>
  <c r="BT10" i="53" s="1"/>
  <c r="BU10" i="53" s="1"/>
  <c r="BV10" i="53" s="1"/>
  <c r="BW10" i="53" s="1"/>
  <c r="BX10" i="53" s="1"/>
  <c r="H12" i="53"/>
  <c r="AB29" i="21" l="1"/>
  <c r="AC29" i="21" s="1"/>
  <c r="J36" i="27" s="1"/>
  <c r="AB26" i="21"/>
  <c r="AC26" i="21" s="1"/>
  <c r="J59" i="24" s="1"/>
  <c r="AB25" i="21"/>
  <c r="AC25" i="21" s="1"/>
  <c r="J58" i="24" s="1"/>
  <c r="AB30" i="21"/>
  <c r="AC30" i="21" s="1"/>
  <c r="J37" i="27" s="1"/>
  <c r="V65" i="21"/>
  <c r="CA122" i="87"/>
  <c r="CG122" i="87"/>
  <c r="CD156" i="87"/>
  <c r="V58" i="21"/>
  <c r="W58" i="21" s="1"/>
  <c r="G65" i="27" s="1"/>
  <c r="X50" i="21"/>
  <c r="Y50" i="21" s="1"/>
  <c r="H57" i="27" s="1"/>
  <c r="AB19" i="21"/>
  <c r="AC19" i="21" s="1"/>
  <c r="J26" i="27" s="1"/>
  <c r="X46" i="21"/>
  <c r="Y46" i="21" s="1"/>
  <c r="H79" i="24" s="1"/>
  <c r="AS122" i="82"/>
  <c r="CD156" i="82"/>
  <c r="X51" i="21"/>
  <c r="Y51" i="21" s="1"/>
  <c r="H84" i="24" s="1"/>
  <c r="V23" i="21"/>
  <c r="W23" i="21" s="1"/>
  <c r="G56" i="24" s="1"/>
  <c r="AB31" i="21"/>
  <c r="AC31" i="21" s="1"/>
  <c r="J64" i="24" s="1"/>
  <c r="X26" i="21"/>
  <c r="Y26" i="21" s="1"/>
  <c r="H33" i="27" s="1"/>
  <c r="Z29" i="21"/>
  <c r="AA29" i="21" s="1"/>
  <c r="I62" i="24" s="1"/>
  <c r="CH156" i="87"/>
  <c r="CK156" i="82"/>
  <c r="V17" i="21"/>
  <c r="W17" i="21" s="1"/>
  <c r="V42" i="21"/>
  <c r="W42" i="21" s="1"/>
  <c r="G49" i="27" s="1"/>
  <c r="X41" i="21"/>
  <c r="Y41" i="21" s="1"/>
  <c r="H48" i="27" s="1"/>
  <c r="Z21" i="21"/>
  <c r="AA21" i="21" s="1"/>
  <c r="I28" i="27" s="1"/>
  <c r="V66" i="21"/>
  <c r="W66" i="21" s="1"/>
  <c r="G73" i="27" s="1"/>
  <c r="Z19" i="21"/>
  <c r="AA19" i="21" s="1"/>
  <c r="I52" i="24" s="1"/>
  <c r="X29" i="21"/>
  <c r="Y29" i="21" s="1"/>
  <c r="H36" i="27" s="1"/>
  <c r="V45" i="21"/>
  <c r="W45" i="21" s="1"/>
  <c r="G78" i="24" s="1"/>
  <c r="AB18" i="21"/>
  <c r="AC18" i="21" s="1"/>
  <c r="Z18" i="21"/>
  <c r="AA18" i="21" s="1"/>
  <c r="I51" i="24" s="1"/>
  <c r="CI156" i="82"/>
  <c r="X48" i="21"/>
  <c r="Y48" i="21" s="1"/>
  <c r="H81" i="24" s="1"/>
  <c r="V46" i="21"/>
  <c r="W46" i="21" s="1"/>
  <c r="G53" i="27" s="1"/>
  <c r="X67" i="21"/>
  <c r="Y67" i="21" s="1"/>
  <c r="H74" i="27" s="1"/>
  <c r="V51" i="21"/>
  <c r="W51" i="21" s="1"/>
  <c r="G84" i="24" s="1"/>
  <c r="V54" i="21"/>
  <c r="W54" i="21" s="1"/>
  <c r="G61" i="27" s="1"/>
  <c r="X69" i="21"/>
  <c r="Y69" i="21" s="1"/>
  <c r="H76" i="27" s="1"/>
  <c r="V56" i="21"/>
  <c r="W56" i="21" s="1"/>
  <c r="G89" i="24" s="1"/>
  <c r="X42" i="21"/>
  <c r="Y42" i="21" s="1"/>
  <c r="H49" i="27" s="1"/>
  <c r="X38" i="21"/>
  <c r="Y38" i="21" s="1"/>
  <c r="H71" i="24" s="1"/>
  <c r="V60" i="21"/>
  <c r="W60" i="21" s="1"/>
  <c r="G67" i="27" s="1"/>
  <c r="V40" i="21"/>
  <c r="W40" i="21" s="1"/>
  <c r="G47" i="27" s="1"/>
  <c r="AB21" i="21"/>
  <c r="AC21" i="21" s="1"/>
  <c r="J54" i="24" s="1"/>
  <c r="AB27" i="21"/>
  <c r="AC27" i="21" s="1"/>
  <c r="J60" i="24" s="1"/>
  <c r="X35" i="21"/>
  <c r="Y35" i="21" s="1"/>
  <c r="H42" i="27" s="1"/>
  <c r="X64" i="21"/>
  <c r="Y64" i="21" s="1"/>
  <c r="H97" i="24" s="1"/>
  <c r="V52" i="21"/>
  <c r="W52" i="21" s="1"/>
  <c r="G85" i="24" s="1"/>
  <c r="X54" i="21"/>
  <c r="Y54" i="21" s="1"/>
  <c r="H87" i="24" s="1"/>
  <c r="V41" i="21"/>
  <c r="W41" i="21" s="1"/>
  <c r="G48" i="27" s="1"/>
  <c r="X23" i="21"/>
  <c r="Y23" i="21" s="1"/>
  <c r="H56" i="24" s="1"/>
  <c r="X66" i="21"/>
  <c r="Y66" i="21" s="1"/>
  <c r="H73" i="27" s="1"/>
  <c r="X47" i="21"/>
  <c r="Y47" i="21" s="1"/>
  <c r="H54" i="27" s="1"/>
  <c r="Z30" i="21"/>
  <c r="AA30" i="21" s="1"/>
  <c r="I63" i="24" s="1"/>
  <c r="X16" i="21"/>
  <c r="Y16" i="21" s="1"/>
  <c r="X52" i="21"/>
  <c r="Y52" i="21" s="1"/>
  <c r="H59" i="27" s="1"/>
  <c r="X62" i="21"/>
  <c r="Y62" i="21" s="1"/>
  <c r="H95" i="24" s="1"/>
  <c r="AB17" i="21"/>
  <c r="AC17" i="21" s="1"/>
  <c r="X45" i="21"/>
  <c r="Y45" i="21" s="1"/>
  <c r="H78" i="24" s="1"/>
  <c r="X65" i="21"/>
  <c r="Y65" i="21" s="1"/>
  <c r="H98" i="24" s="1"/>
  <c r="X40" i="21"/>
  <c r="Y40" i="21" s="1"/>
  <c r="H47" i="27" s="1"/>
  <c r="X49" i="21"/>
  <c r="Y49" i="21" s="1"/>
  <c r="H56" i="27" s="1"/>
  <c r="AB23" i="21"/>
  <c r="AC23" i="21" s="1"/>
  <c r="J30" i="27" s="1"/>
  <c r="V67" i="21"/>
  <c r="W67" i="21" s="1"/>
  <c r="G74" i="27" s="1"/>
  <c r="V49" i="21"/>
  <c r="W49" i="21" s="1"/>
  <c r="G82" i="24" s="1"/>
  <c r="Z26" i="21"/>
  <c r="AA26" i="21" s="1"/>
  <c r="I33" i="27" s="1"/>
  <c r="V50" i="21"/>
  <c r="W50" i="21" s="1"/>
  <c r="G83" i="24" s="1"/>
  <c r="V38" i="21"/>
  <c r="W38" i="21" s="1"/>
  <c r="G71" i="24" s="1"/>
  <c r="V29" i="21"/>
  <c r="W29" i="21" s="1"/>
  <c r="G36" i="27" s="1"/>
  <c r="X56" i="21"/>
  <c r="Y56" i="21" s="1"/>
  <c r="H89" i="24" s="1"/>
  <c r="X57" i="21"/>
  <c r="Y57" i="21" s="1"/>
  <c r="H90" i="24" s="1"/>
  <c r="X21" i="21"/>
  <c r="Y21" i="21" s="1"/>
  <c r="H28" i="27" s="1"/>
  <c r="X20" i="21"/>
  <c r="Y20" i="21" s="1"/>
  <c r="H53" i="24" s="1"/>
  <c r="V61" i="21"/>
  <c r="W61" i="21" s="1"/>
  <c r="G68" i="27" s="1"/>
  <c r="V63" i="21"/>
  <c r="W63" i="21" s="1"/>
  <c r="G70" i="27" s="1"/>
  <c r="X63" i="21"/>
  <c r="Y63" i="21" s="1"/>
  <c r="H96" i="24" s="1"/>
  <c r="V59" i="21"/>
  <c r="W59" i="21" s="1"/>
  <c r="G66" i="27" s="1"/>
  <c r="X17" i="21"/>
  <c r="Y17" i="21" s="1"/>
  <c r="V62" i="21"/>
  <c r="W62" i="21" s="1"/>
  <c r="G69" i="27" s="1"/>
  <c r="X53" i="21"/>
  <c r="Y53" i="21" s="1"/>
  <c r="H60" i="27" s="1"/>
  <c r="X58" i="21"/>
  <c r="Y58" i="21" s="1"/>
  <c r="H65" i="27" s="1"/>
  <c r="X61" i="21"/>
  <c r="Y61" i="21" s="1"/>
  <c r="H68" i="27" s="1"/>
  <c r="Z31" i="21"/>
  <c r="AA31" i="21" s="1"/>
  <c r="I64" i="24" s="1"/>
  <c r="X25" i="21"/>
  <c r="Y25" i="21" s="1"/>
  <c r="H32" i="27" s="1"/>
  <c r="V48" i="21"/>
  <c r="W48" i="21" s="1"/>
  <c r="G55" i="27" s="1"/>
  <c r="X36" i="21"/>
  <c r="Y36" i="21" s="1"/>
  <c r="H43" i="27" s="1"/>
  <c r="Z23" i="21"/>
  <c r="AA23" i="21" s="1"/>
  <c r="I30" i="27" s="1"/>
  <c r="X60" i="21"/>
  <c r="Y60" i="21" s="1"/>
  <c r="H67" i="27" s="1"/>
  <c r="AV162" i="82"/>
  <c r="AV172" i="82" s="1"/>
  <c r="AV173" i="82" s="1"/>
  <c r="W162" i="84"/>
  <c r="V30" i="21"/>
  <c r="W30" i="21" s="1"/>
  <c r="G63" i="24" s="1"/>
  <c r="V55" i="21"/>
  <c r="W55" i="21" s="1"/>
  <c r="G62" i="27" s="1"/>
  <c r="V21" i="21"/>
  <c r="W21" i="21" s="1"/>
  <c r="G28" i="27" s="1"/>
  <c r="V28" i="21"/>
  <c r="W28" i="21" s="1"/>
  <c r="G35" i="27" s="1"/>
  <c r="AB20" i="21"/>
  <c r="AC20" i="21" s="1"/>
  <c r="J53" i="24" s="1"/>
  <c r="V25" i="21"/>
  <c r="W25" i="21" s="1"/>
  <c r="G32" i="27" s="1"/>
  <c r="V37" i="21"/>
  <c r="W37" i="21" s="1"/>
  <c r="G70" i="24" s="1"/>
  <c r="X68" i="21"/>
  <c r="Y68" i="21" s="1"/>
  <c r="H75" i="27" s="1"/>
  <c r="Z25" i="21"/>
  <c r="AA25" i="21" s="1"/>
  <c r="I58" i="24" s="1"/>
  <c r="X70" i="21"/>
  <c r="Y70" i="21" s="1"/>
  <c r="H77" i="27" s="1"/>
  <c r="V18" i="21"/>
  <c r="W18" i="21" s="1"/>
  <c r="V57" i="21"/>
  <c r="W57" i="21" s="1"/>
  <c r="G64" i="27" s="1"/>
  <c r="X33" i="21"/>
  <c r="Y33" i="21" s="1"/>
  <c r="H40" i="27" s="1"/>
  <c r="Z27" i="21"/>
  <c r="AA27" i="21" s="1"/>
  <c r="I34" i="27" s="1"/>
  <c r="AH61" i="84"/>
  <c r="CT61" i="84"/>
  <c r="V20" i="21"/>
  <c r="W20" i="21" s="1"/>
  <c r="G27" i="27" s="1"/>
  <c r="Z20" i="21"/>
  <c r="AA20" i="21" s="1"/>
  <c r="I53" i="24" s="1"/>
  <c r="V69" i="21"/>
  <c r="W69" i="21" s="1"/>
  <c r="G102" i="24" s="1"/>
  <c r="X27" i="21"/>
  <c r="Y27" i="21" s="1"/>
  <c r="H34" i="27" s="1"/>
  <c r="X31" i="21"/>
  <c r="Y31" i="21" s="1"/>
  <c r="H38" i="27" s="1"/>
  <c r="V16" i="21"/>
  <c r="W16" i="21" s="1"/>
  <c r="Z17" i="21"/>
  <c r="AA17" i="21" s="1"/>
  <c r="X39" i="21"/>
  <c r="Y39" i="21" s="1"/>
  <c r="H46" i="27" s="1"/>
  <c r="X44" i="21"/>
  <c r="Y44" i="21" s="1"/>
  <c r="H51" i="27" s="1"/>
  <c r="V19" i="21"/>
  <c r="W19" i="21" s="1"/>
  <c r="X32" i="21"/>
  <c r="Y32" i="21" s="1"/>
  <c r="H65" i="24" s="1"/>
  <c r="CJ156" i="87"/>
  <c r="BM156" i="82"/>
  <c r="CE156" i="82"/>
  <c r="U27" i="87"/>
  <c r="U28" i="87" s="1"/>
  <c r="X30" i="21"/>
  <c r="Y30" i="21" s="1"/>
  <c r="H63" i="24" s="1"/>
  <c r="V70" i="21"/>
  <c r="W70" i="21" s="1"/>
  <c r="G77" i="27" s="1"/>
  <c r="V36" i="21"/>
  <c r="W36" i="21" s="1"/>
  <c r="G43" i="27" s="1"/>
  <c r="X18" i="21"/>
  <c r="Y18" i="21" s="1"/>
  <c r="CB122" i="82"/>
  <c r="CH122" i="82"/>
  <c r="BT156" i="87"/>
  <c r="V64" i="21"/>
  <c r="W64" i="21" s="1"/>
  <c r="G71" i="27" s="1"/>
  <c r="V35" i="21"/>
  <c r="W35" i="21" s="1"/>
  <c r="G68" i="24" s="1"/>
  <c r="V33" i="21"/>
  <c r="W33" i="21" s="1"/>
  <c r="G66" i="24" s="1"/>
  <c r="Z16" i="21"/>
  <c r="AA16" i="21" s="1"/>
  <c r="X37" i="21"/>
  <c r="Y37" i="21" s="1"/>
  <c r="H70" i="24" s="1"/>
  <c r="V43" i="21"/>
  <c r="W43" i="21" s="1"/>
  <c r="G76" i="24" s="1"/>
  <c r="X55" i="21"/>
  <c r="Y55" i="21" s="1"/>
  <c r="H88" i="24" s="1"/>
  <c r="BU156" i="82"/>
  <c r="BL156" i="87"/>
  <c r="AP156" i="82"/>
  <c r="V68" i="21"/>
  <c r="W68" i="21" s="1"/>
  <c r="G101" i="24" s="1"/>
  <c r="V39" i="21"/>
  <c r="W39" i="21" s="1"/>
  <c r="G72" i="24" s="1"/>
  <c r="V32" i="21"/>
  <c r="W32" i="21" s="1"/>
  <c r="G65" i="24" s="1"/>
  <c r="X19" i="21"/>
  <c r="Y19" i="21" s="1"/>
  <c r="H26" i="27" s="1"/>
  <c r="V27" i="21"/>
  <c r="W27" i="21" s="1"/>
  <c r="G60" i="24" s="1"/>
  <c r="V53" i="21"/>
  <c r="W53" i="21" s="1"/>
  <c r="G86" i="24" s="1"/>
  <c r="V31" i="21"/>
  <c r="W31" i="21" s="1"/>
  <c r="G64" i="24" s="1"/>
  <c r="V44" i="21"/>
  <c r="W44" i="21" s="1"/>
  <c r="G51" i="27" s="1"/>
  <c r="X24" i="21"/>
  <c r="Y24" i="21" s="1"/>
  <c r="H57" i="24" s="1"/>
  <c r="I12" i="53"/>
  <c r="F7" i="87"/>
  <c r="F135" i="87" s="1"/>
  <c r="F7" i="82"/>
  <c r="F156" i="82" s="1"/>
  <c r="V34" i="21"/>
  <c r="W34" i="21" s="1"/>
  <c r="G41" i="27" s="1"/>
  <c r="J62" i="24"/>
  <c r="J61" i="24"/>
  <c r="J35" i="27"/>
  <c r="G52" i="27"/>
  <c r="X59" i="21"/>
  <c r="Y59" i="21" s="1"/>
  <c r="V47" i="21"/>
  <c r="W47" i="21" s="1"/>
  <c r="X34" i="21"/>
  <c r="Y34" i="21" s="1"/>
  <c r="V24" i="21"/>
  <c r="W24" i="21" s="1"/>
  <c r="V26" i="21"/>
  <c r="W26" i="21" s="1"/>
  <c r="X28" i="21"/>
  <c r="Y28" i="21" s="1"/>
  <c r="X43" i="21"/>
  <c r="Y43" i="21" s="1"/>
  <c r="Z22" i="21"/>
  <c r="AA22" i="21" s="1"/>
  <c r="AB22" i="21"/>
  <c r="AC22" i="21" s="1"/>
  <c r="V22" i="21"/>
  <c r="W22" i="21" s="1"/>
  <c r="X22" i="21"/>
  <c r="Y22" i="21" s="1"/>
  <c r="Z24" i="21"/>
  <c r="AA24" i="21" s="1"/>
  <c r="Z28" i="21"/>
  <c r="AA28" i="21" s="1"/>
  <c r="AB24" i="21"/>
  <c r="AC24" i="21" s="1"/>
  <c r="AU156" i="82"/>
  <c r="U71" i="82"/>
  <c r="CD71" i="87"/>
  <c r="CD72" i="87" s="1"/>
  <c r="BR71" i="87"/>
  <c r="BR72" i="87" s="1"/>
  <c r="CT172" i="87"/>
  <c r="CT173" i="87" s="1"/>
  <c r="K138" i="82"/>
  <c r="AV138" i="83"/>
  <c r="CD138" i="81"/>
  <c r="BE138" i="87"/>
  <c r="AL139" i="81"/>
  <c r="CA139" i="80"/>
  <c r="CH139" i="80"/>
  <c r="CD139" i="80"/>
  <c r="AU139" i="80"/>
  <c r="CQ139" i="80"/>
  <c r="CF139" i="80"/>
  <c r="Q139" i="81"/>
  <c r="BW139" i="80"/>
  <c r="AZ139" i="80"/>
  <c r="AU139" i="81"/>
  <c r="AN139" i="81"/>
  <c r="AA139" i="80"/>
  <c r="CI139" i="80"/>
  <c r="W139" i="80"/>
  <c r="BX139" i="80"/>
  <c r="BU139" i="80"/>
  <c r="CS139" i="83"/>
  <c r="BE139" i="80"/>
  <c r="CL139" i="80"/>
  <c r="O139" i="80"/>
  <c r="BK139" i="80"/>
  <c r="AQ139" i="80"/>
  <c r="CC139" i="81"/>
  <c r="CV139" i="80"/>
  <c r="N139" i="80"/>
  <c r="F139" i="80"/>
  <c r="J139" i="80"/>
  <c r="BJ139" i="80"/>
  <c r="AX139" i="80"/>
  <c r="BB139" i="80"/>
  <c r="BF139" i="80"/>
  <c r="BS139" i="80"/>
  <c r="G139" i="80"/>
  <c r="AJ139" i="80"/>
  <c r="I139" i="80"/>
  <c r="BP139" i="83"/>
  <c r="BB139" i="83"/>
  <c r="AV139" i="83"/>
  <c r="AG139" i="83"/>
  <c r="CH139" i="83"/>
  <c r="CX139" i="81"/>
  <c r="AY139" i="80"/>
  <c r="AQ139" i="83"/>
  <c r="BN139" i="83"/>
  <c r="M139" i="83"/>
  <c r="BY139" i="83"/>
  <c r="AY139" i="83"/>
  <c r="J139" i="83"/>
  <c r="BV139" i="83"/>
  <c r="U139" i="83"/>
  <c r="CG139" i="83"/>
  <c r="BC139" i="83"/>
  <c r="BJ139" i="83"/>
  <c r="I139" i="83"/>
  <c r="BU139" i="83"/>
  <c r="CJ139" i="83"/>
  <c r="CF139" i="83"/>
  <c r="CB139" i="83"/>
  <c r="AN139" i="80"/>
  <c r="CO139" i="80"/>
  <c r="AC139" i="80"/>
  <c r="AR139" i="80"/>
  <c r="CS139" i="80"/>
  <c r="AG139" i="80"/>
  <c r="AF139" i="80"/>
  <c r="CG139" i="80"/>
  <c r="U139" i="80"/>
  <c r="BO139" i="81"/>
  <c r="BX139" i="81"/>
  <c r="BQ139" i="81"/>
  <c r="BF139" i="81"/>
  <c r="BC139" i="81"/>
  <c r="AV139" i="81"/>
  <c r="CK139" i="81"/>
  <c r="Y139" i="81"/>
  <c r="BZ139" i="81"/>
  <c r="N139" i="81"/>
  <c r="CN139" i="81"/>
  <c r="CG139" i="81"/>
  <c r="CL139" i="81"/>
  <c r="BG139" i="81"/>
  <c r="D139" i="81"/>
  <c r="AZ139" i="81"/>
  <c r="CO139" i="81"/>
  <c r="AC139" i="81"/>
  <c r="CD139" i="81"/>
  <c r="R139" i="81"/>
  <c r="D139" i="83"/>
  <c r="CQ139" i="81"/>
  <c r="CJ139" i="81"/>
  <c r="AE139" i="80"/>
  <c r="F139" i="81"/>
  <c r="BZ139" i="80"/>
  <c r="BN139" i="80"/>
  <c r="BR139" i="80"/>
  <c r="BV139" i="80"/>
  <c r="K139" i="80"/>
  <c r="CK139" i="80"/>
  <c r="AE139" i="81"/>
  <c r="X139" i="81"/>
  <c r="BP139" i="80"/>
  <c r="CM139" i="80"/>
  <c r="CB139" i="80"/>
  <c r="CA139" i="81"/>
  <c r="BT139" i="81"/>
  <c r="BM139" i="81"/>
  <c r="BB139" i="81"/>
  <c r="BC139" i="80"/>
  <c r="BR139" i="83"/>
  <c r="CS139" i="81"/>
  <c r="CH139" i="81"/>
  <c r="AO139" i="80"/>
  <c r="L139" i="83"/>
  <c r="BK139" i="81"/>
  <c r="BD139" i="81"/>
  <c r="AW139" i="81"/>
  <c r="CU139" i="80"/>
  <c r="AI139" i="80"/>
  <c r="CJ139" i="80"/>
  <c r="BL139" i="83"/>
  <c r="AB139" i="83"/>
  <c r="H139" i="83"/>
  <c r="AW139" i="83"/>
  <c r="BG139" i="83"/>
  <c r="R139" i="83"/>
  <c r="CD139" i="83"/>
  <c r="AC139" i="83"/>
  <c r="CO139" i="83"/>
  <c r="BO139" i="83"/>
  <c r="Z139" i="83"/>
  <c r="CL139" i="83"/>
  <c r="AK139" i="83"/>
  <c r="CW139" i="83"/>
  <c r="G139" i="83"/>
  <c r="BS139" i="83"/>
  <c r="N139" i="83"/>
  <c r="BZ139" i="83"/>
  <c r="Y139" i="83"/>
  <c r="CK139" i="83"/>
  <c r="CC139" i="83"/>
  <c r="CX139" i="83"/>
  <c r="CA139" i="83"/>
  <c r="X139" i="80"/>
  <c r="AU139" i="83"/>
  <c r="BR139" i="81"/>
  <c r="BG139" i="80"/>
  <c r="H139" i="81"/>
  <c r="BH139" i="83"/>
  <c r="BD139" i="83"/>
  <c r="BM139" i="83"/>
  <c r="V139" i="81"/>
  <c r="AT139" i="80"/>
  <c r="AH139" i="80"/>
  <c r="AL139" i="80"/>
  <c r="AP139" i="80"/>
  <c r="S139" i="80"/>
  <c r="T139" i="80"/>
  <c r="V139" i="83"/>
  <c r="AA139" i="83"/>
  <c r="AH139" i="83"/>
  <c r="AS139" i="83"/>
  <c r="CE139" i="83"/>
  <c r="AM139" i="83"/>
  <c r="AD139" i="83"/>
  <c r="AO139" i="83"/>
  <c r="O139" i="83"/>
  <c r="BY139" i="80"/>
  <c r="Q139" i="80"/>
  <c r="AK139" i="80"/>
  <c r="AY139" i="81"/>
  <c r="L139" i="81"/>
  <c r="BV139" i="81"/>
  <c r="AM139" i="81"/>
  <c r="CR139" i="81"/>
  <c r="P139" i="81"/>
  <c r="AO139" i="81"/>
  <c r="BJ139" i="81"/>
  <c r="CE139" i="81"/>
  <c r="AA139" i="81"/>
  <c r="BP139" i="81"/>
  <c r="BY139" i="81"/>
  <c r="AH139" i="81"/>
  <c r="CE139" i="80"/>
  <c r="CM139" i="83"/>
  <c r="AF139" i="83"/>
  <c r="S139" i="83"/>
  <c r="BA139" i="83"/>
  <c r="CP139" i="83"/>
  <c r="T139" i="83"/>
  <c r="AS139" i="80"/>
  <c r="BM139" i="80"/>
  <c r="BQ139" i="80"/>
  <c r="Z139" i="81"/>
  <c r="G139" i="81"/>
  <c r="BU139" i="81"/>
  <c r="AD139" i="81"/>
  <c r="BW139" i="81"/>
  <c r="T139" i="81"/>
  <c r="AS139" i="81"/>
  <c r="D139" i="80"/>
  <c r="CQ139" i="83"/>
  <c r="CT139" i="80"/>
  <c r="CX139" i="80"/>
  <c r="BT139" i="80"/>
  <c r="AR139" i="83"/>
  <c r="AZ139" i="83"/>
  <c r="K139" i="83"/>
  <c r="CV139" i="83"/>
  <c r="BF139" i="83"/>
  <c r="W139" i="83"/>
  <c r="X139" i="83"/>
  <c r="M139" i="80"/>
  <c r="AW139" i="80"/>
  <c r="P139" i="80"/>
  <c r="J139" i="81"/>
  <c r="BS139" i="81"/>
  <c r="BE139" i="81"/>
  <c r="AQ139" i="81"/>
  <c r="AX139" i="81"/>
  <c r="CR139" i="80"/>
  <c r="O139" i="81"/>
  <c r="CN139" i="80"/>
  <c r="AG139" i="81"/>
  <c r="BW139" i="83"/>
  <c r="AX139" i="83"/>
  <c r="BI139" i="83"/>
  <c r="CU139" i="83"/>
  <c r="E139" i="83"/>
  <c r="CI139" i="83"/>
  <c r="AT139" i="83"/>
  <c r="BE139" i="83"/>
  <c r="BX139" i="83"/>
  <c r="P139" i="83"/>
  <c r="AL139" i="83"/>
  <c r="BD139" i="80"/>
  <c r="BI139" i="80"/>
  <c r="BH139" i="80"/>
  <c r="CC139" i="80"/>
  <c r="BL139" i="80"/>
  <c r="CW139" i="80"/>
  <c r="E139" i="80"/>
  <c r="S139" i="81"/>
  <c r="CW139" i="81"/>
  <c r="AP139" i="81"/>
  <c r="CY139" i="81"/>
  <c r="W139" i="81"/>
  <c r="CB139" i="81"/>
  <c r="I139" i="81"/>
  <c r="AT139" i="81"/>
  <c r="AI139" i="81"/>
  <c r="BA139" i="81"/>
  <c r="CM139" i="81"/>
  <c r="K139" i="81"/>
  <c r="AJ139" i="81"/>
  <c r="BI139" i="81"/>
  <c r="CT139" i="81"/>
  <c r="CP139" i="80"/>
  <c r="AD139" i="80"/>
  <c r="R139" i="80"/>
  <c r="V139" i="80"/>
  <c r="Z139" i="80"/>
  <c r="Y139" i="80"/>
  <c r="F139" i="83"/>
  <c r="CY139" i="80"/>
  <c r="CT139" i="83"/>
  <c r="AJ139" i="83"/>
  <c r="AP139" i="83"/>
  <c r="CY139" i="83"/>
  <c r="CN139" i="83"/>
  <c r="Q139" i="83"/>
  <c r="H139" i="80"/>
  <c r="AB139" i="80"/>
  <c r="AV139" i="80"/>
  <c r="AK139" i="81"/>
  <c r="CI139" i="81"/>
  <c r="BL139" i="81"/>
  <c r="BH139" i="81"/>
  <c r="U139" i="81"/>
  <c r="CV139" i="81"/>
  <c r="BN139" i="81"/>
  <c r="BT139" i="83"/>
  <c r="AM139" i="80"/>
  <c r="BK139" i="83"/>
  <c r="AE139" i="83"/>
  <c r="BO139" i="80"/>
  <c r="AN139" i="83"/>
  <c r="CR139" i="83"/>
  <c r="AI139" i="83"/>
  <c r="BQ139" i="83"/>
  <c r="L139" i="80"/>
  <c r="BA139" i="80"/>
  <c r="CU139" i="81"/>
  <c r="AR139" i="81"/>
  <c r="E139" i="81"/>
  <c r="AF139" i="81"/>
  <c r="CP139" i="81"/>
  <c r="AB139" i="81"/>
  <c r="CF139" i="81"/>
  <c r="M139" i="81"/>
  <c r="AN138" i="87"/>
  <c r="BZ138" i="81"/>
  <c r="O22" i="83"/>
  <c r="O23" i="83"/>
  <c r="Q15" i="83"/>
  <c r="P21" i="83"/>
  <c r="P27" i="83" s="1"/>
  <c r="P28" i="83" s="1"/>
  <c r="BB156" i="82"/>
  <c r="BX135" i="82"/>
  <c r="CG122" i="82"/>
  <c r="R15" i="82"/>
  <c r="Q21" i="82"/>
  <c r="Q27" i="82" s="1"/>
  <c r="Q28" i="82" s="1"/>
  <c r="P22" i="82"/>
  <c r="P23" i="82"/>
  <c r="BD156" i="87"/>
  <c r="BO101" i="87"/>
  <c r="BN156" i="87"/>
  <c r="CE122" i="87"/>
  <c r="BG122" i="87"/>
  <c r="BQ156" i="87"/>
  <c r="BU156" i="87"/>
  <c r="BR122" i="87"/>
  <c r="CG156" i="87"/>
  <c r="AZ122" i="87"/>
  <c r="BD122" i="87"/>
  <c r="W15" i="87"/>
  <c r="V21" i="87"/>
  <c r="V22" i="87" s="1"/>
  <c r="AN122" i="87"/>
  <c r="BJ122" i="87"/>
  <c r="BJ156" i="87"/>
  <c r="O23" i="81"/>
  <c r="O22" i="81"/>
  <c r="Q15" i="81"/>
  <c r="P21" i="81"/>
  <c r="P27" i="81" s="1"/>
  <c r="P28" i="81" s="1"/>
  <c r="AW138" i="82"/>
  <c r="CM138" i="80"/>
  <c r="R138" i="80"/>
  <c r="AE138" i="83"/>
  <c r="CD138" i="82"/>
  <c r="AA138" i="82"/>
  <c r="CY138" i="82"/>
  <c r="Q138" i="82"/>
  <c r="CQ138" i="82"/>
  <c r="G138" i="81"/>
  <c r="AN138" i="83"/>
  <c r="CB138" i="83"/>
  <c r="CP138" i="80"/>
  <c r="Q138" i="80"/>
  <c r="AE172" i="87"/>
  <c r="AE173" i="87" s="1"/>
  <c r="BM172" i="87"/>
  <c r="BM173" i="87" s="1"/>
  <c r="CA172" i="87"/>
  <c r="CA173" i="87" s="1"/>
  <c r="CB172" i="82"/>
  <c r="CB173" i="82" s="1"/>
  <c r="AQ172" i="87"/>
  <c r="AQ173" i="87" s="1"/>
  <c r="AB172" i="87"/>
  <c r="AL172" i="87"/>
  <c r="AL173" i="87" s="1"/>
  <c r="BE71" i="87"/>
  <c r="BE72" i="87" s="1"/>
  <c r="AL71" i="87"/>
  <c r="AL72" i="87" s="1"/>
  <c r="CG71" i="87"/>
  <c r="CG72" i="87" s="1"/>
  <c r="AS71" i="87"/>
  <c r="AS72" i="87" s="1"/>
  <c r="CO71" i="87"/>
  <c r="CO72" i="87" s="1"/>
  <c r="L172" i="87"/>
  <c r="BV122" i="82"/>
  <c r="AW122" i="82"/>
  <c r="AY156" i="87"/>
  <c r="AZ156" i="87"/>
  <c r="AV156" i="87"/>
  <c r="AX122" i="87"/>
  <c r="BY156" i="82"/>
  <c r="AO122" i="82"/>
  <c r="BP122" i="82"/>
  <c r="BK156" i="82"/>
  <c r="BB87" i="87"/>
  <c r="BJ87" i="87"/>
  <c r="BR101" i="87"/>
  <c r="BR156" i="87"/>
  <c r="BC87" i="87"/>
  <c r="AQ156" i="87"/>
  <c r="BQ122" i="87"/>
  <c r="AM156" i="87"/>
  <c r="BG100" i="88"/>
  <c r="BT101" i="87"/>
  <c r="AV122" i="82"/>
  <c r="BH156" i="82"/>
  <c r="AT122" i="87"/>
  <c r="CB87" i="87"/>
  <c r="CF122" i="87"/>
  <c r="AS156" i="87"/>
  <c r="BW135" i="87"/>
  <c r="CB156" i="82"/>
  <c r="AP122" i="82"/>
  <c r="BG122" i="82"/>
  <c r="AH172" i="87"/>
  <c r="AH173" i="87" s="1"/>
  <c r="AD172" i="87"/>
  <c r="AD173" i="87" s="1"/>
  <c r="BE87" i="87"/>
  <c r="BO156" i="87"/>
  <c r="BK156" i="87"/>
  <c r="BH156" i="87"/>
  <c r="AT156" i="82"/>
  <c r="BI87" i="87"/>
  <c r="BR87" i="87"/>
  <c r="CH87" i="87"/>
  <c r="AX87" i="87"/>
  <c r="AW101" i="87"/>
  <c r="BK135" i="87"/>
  <c r="AT100" i="88"/>
  <c r="AM135" i="87"/>
  <c r="BE100" i="88"/>
  <c r="CB135" i="87"/>
  <c r="BU135" i="87"/>
  <c r="AT135" i="87"/>
  <c r="BD100" i="88"/>
  <c r="BI100" i="88"/>
  <c r="BF100" i="88"/>
  <c r="AX100" i="88"/>
  <c r="BX87" i="87"/>
  <c r="AU122" i="87"/>
  <c r="AV122" i="87"/>
  <c r="BA87" i="87"/>
  <c r="AR101" i="87"/>
  <c r="CC100" i="88"/>
  <c r="AP101" i="87"/>
  <c r="CK100" i="88"/>
  <c r="BG135" i="87"/>
  <c r="BJ101" i="87"/>
  <c r="BV122" i="87"/>
  <c r="BG156" i="87"/>
  <c r="AU156" i="87"/>
  <c r="CF87" i="87"/>
  <c r="BM101" i="87"/>
  <c r="BT100" i="88"/>
  <c r="BB101" i="87"/>
  <c r="BA101" i="87"/>
  <c r="BS101" i="87"/>
  <c r="AS87" i="87"/>
  <c r="AW87" i="87"/>
  <c r="AN87" i="87"/>
  <c r="BD87" i="87"/>
  <c r="AX156" i="87"/>
  <c r="AU87" i="87"/>
  <c r="CA156" i="87"/>
  <c r="AO122" i="87"/>
  <c r="CJ122" i="87"/>
  <c r="BM122" i="87"/>
  <c r="BB100" i="88"/>
  <c r="AP122" i="87"/>
  <c r="BM156" i="87"/>
  <c r="BF156" i="87"/>
  <c r="AN156" i="87"/>
  <c r="CB122" i="87"/>
  <c r="CC122" i="87"/>
  <c r="BS101" i="82"/>
  <c r="BK122" i="82"/>
  <c r="CG156" i="82"/>
  <c r="CL100" i="77"/>
  <c r="CL5" i="77" s="1"/>
  <c r="CH156" i="82"/>
  <c r="BA156" i="82"/>
  <c r="BA122" i="82"/>
  <c r="BO100" i="77"/>
  <c r="BO5" i="77" s="1"/>
  <c r="BD135" i="82"/>
  <c r="CF156" i="82"/>
  <c r="AZ156" i="82"/>
  <c r="BJ122" i="82"/>
  <c r="BQ156" i="82"/>
  <c r="BW100" i="77"/>
  <c r="BW5" i="77" s="1"/>
  <c r="BV156" i="82"/>
  <c r="BS122" i="82"/>
  <c r="AX101" i="82"/>
  <c r="CC135" i="82"/>
  <c r="BV135" i="82"/>
  <c r="BE100" i="77"/>
  <c r="BE5" i="77" s="1"/>
  <c r="CH100" i="77"/>
  <c r="CH5" i="77" s="1"/>
  <c r="BE101" i="82"/>
  <c r="CA101" i="82"/>
  <c r="AY100" i="77"/>
  <c r="AY5" i="77" s="1"/>
  <c r="AX122" i="82"/>
  <c r="CA122" i="82"/>
  <c r="BE156" i="82"/>
  <c r="AY101" i="82"/>
  <c r="BS100" i="77"/>
  <c r="BS5" i="77" s="1"/>
  <c r="AS101" i="82"/>
  <c r="BT135" i="82"/>
  <c r="CE101" i="82"/>
  <c r="CD100" i="77"/>
  <c r="CD5" i="77" s="1"/>
  <c r="BP101" i="82"/>
  <c r="BL100" i="77"/>
  <c r="BL5" i="77" s="1"/>
  <c r="BH135" i="82"/>
  <c r="BP100" i="77"/>
  <c r="BP5" i="77" s="1"/>
  <c r="BK101" i="82"/>
  <c r="BX156" i="82"/>
  <c r="AV156" i="82"/>
  <c r="BO156" i="82"/>
  <c r="AQ156" i="82"/>
  <c r="CF122" i="82"/>
  <c r="BN101" i="82"/>
  <c r="AN101" i="82"/>
  <c r="CD135" i="82"/>
  <c r="BU100" i="77"/>
  <c r="BU5" i="77" s="1"/>
  <c r="BK100" i="77"/>
  <c r="BK5" i="77" s="1"/>
  <c r="BB101" i="82"/>
  <c r="AV100" i="77"/>
  <c r="AV5" i="77" s="1"/>
  <c r="BH122" i="82"/>
  <c r="BY101" i="82"/>
  <c r="CD101" i="82"/>
  <c r="AY156" i="82"/>
  <c r="BR156" i="82"/>
  <c r="AR101" i="82"/>
  <c r="BN156" i="82"/>
  <c r="BG156" i="82"/>
  <c r="BC156" i="82"/>
  <c r="AT122" i="82"/>
  <c r="BB122" i="82"/>
  <c r="BX101" i="82"/>
  <c r="BE135" i="82"/>
  <c r="BJ101" i="82"/>
  <c r="BQ100" i="77"/>
  <c r="BQ5" i="77" s="1"/>
  <c r="CO100" i="77"/>
  <c r="CO5" i="77" s="1"/>
  <c r="AW100" i="77"/>
  <c r="AW5" i="77" s="1"/>
  <c r="BR135" i="82"/>
  <c r="AT100" i="77"/>
  <c r="AT5" i="77" s="1"/>
  <c r="CC122" i="82"/>
  <c r="AU100" i="77"/>
  <c r="AU5" i="77" s="1"/>
  <c r="AU135" i="82"/>
  <c r="BY100" i="77"/>
  <c r="BY5" i="77" s="1"/>
  <c r="BN135" i="82"/>
  <c r="BV101" i="82"/>
  <c r="BE122" i="82"/>
  <c r="AP135" i="82"/>
  <c r="AV101" i="82"/>
  <c r="BU135" i="82"/>
  <c r="BT100" i="77"/>
  <c r="BT5" i="77" s="1"/>
  <c r="CF135" i="82"/>
  <c r="BQ122" i="82"/>
  <c r="BH101" i="82"/>
  <c r="CN100" i="77"/>
  <c r="CN5" i="77" s="1"/>
  <c r="BO101" i="82"/>
  <c r="CI135" i="82"/>
  <c r="BJ156" i="82"/>
  <c r="BM135" i="82"/>
  <c r="BR101" i="82"/>
  <c r="AY135" i="82"/>
  <c r="BM101" i="82"/>
  <c r="CA100" i="77"/>
  <c r="BW47" i="82" s="1"/>
  <c r="BW48" i="82" s="1"/>
  <c r="BA135" i="82"/>
  <c r="CE100" i="77"/>
  <c r="CE5" i="77" s="1"/>
  <c r="CA135" i="82"/>
  <c r="CC156" i="82"/>
  <c r="BG135" i="82"/>
  <c r="BB100" i="77"/>
  <c r="AX49" i="82" s="1"/>
  <c r="CI101" i="82"/>
  <c r="BA101" i="82"/>
  <c r="BC135" i="82"/>
  <c r="AR100" i="77"/>
  <c r="AR5" i="77" s="1"/>
  <c r="AO135" i="82"/>
  <c r="BK135" i="82"/>
  <c r="CA156" i="82"/>
  <c r="CK135" i="82"/>
  <c r="BW101" i="82"/>
  <c r="CH135" i="82"/>
  <c r="CE135" i="82"/>
  <c r="CJ135" i="82"/>
  <c r="BG101" i="82"/>
  <c r="CG101" i="82"/>
  <c r="BY172" i="82"/>
  <c r="BY173" i="82" s="1"/>
  <c r="BP156" i="82"/>
  <c r="AW156" i="82"/>
  <c r="CI122" i="82"/>
  <c r="AX156" i="82"/>
  <c r="AY122" i="82"/>
  <c r="BL156" i="82"/>
  <c r="BW122" i="82"/>
  <c r="CJ122" i="82"/>
  <c r="BX122" i="82"/>
  <c r="AO156" i="82"/>
  <c r="BI122" i="82"/>
  <c r="BI156" i="82"/>
  <c r="BV100" i="77"/>
  <c r="BV5" i="77" s="1"/>
  <c r="CG135" i="82"/>
  <c r="BF135" i="82"/>
  <c r="BW135" i="82"/>
  <c r="BN100" i="77"/>
  <c r="BN5" i="77" s="1"/>
  <c r="AW101" i="82"/>
  <c r="BU101" i="82"/>
  <c r="AN135" i="82"/>
  <c r="AS135" i="82"/>
  <c r="AU101" i="82"/>
  <c r="BM100" i="77"/>
  <c r="BM5" i="77" s="1"/>
  <c r="CB101" i="82"/>
  <c r="CC101" i="82"/>
  <c r="AZ101" i="82"/>
  <c r="CI100" i="77"/>
  <c r="CI5" i="77" s="1"/>
  <c r="AZ100" i="77"/>
  <c r="AZ5" i="77" s="1"/>
  <c r="BC122" i="82"/>
  <c r="AR156" i="82"/>
  <c r="BF156" i="82"/>
  <c r="BZ156" i="82"/>
  <c r="CK122" i="82"/>
  <c r="AN156" i="82"/>
  <c r="AU122" i="82"/>
  <c r="BR122" i="82"/>
  <c r="AQ122" i="82"/>
  <c r="BT122" i="82"/>
  <c r="BW156" i="82"/>
  <c r="AT135" i="82"/>
  <c r="BX100" i="77"/>
  <c r="BX5" i="77" s="1"/>
  <c r="CJ100" i="77"/>
  <c r="CF47" i="82" s="1"/>
  <c r="CF48" i="82" s="1"/>
  <c r="BI135" i="82"/>
  <c r="BD101" i="82"/>
  <c r="BT101" i="82"/>
  <c r="BJ100" i="77"/>
  <c r="BJ5" i="77" s="1"/>
  <c r="AT101" i="82"/>
  <c r="BO135" i="82"/>
  <c r="BS135" i="82"/>
  <c r="BI101" i="82"/>
  <c r="AS100" i="77"/>
  <c r="AS5" i="77" s="1"/>
  <c r="CK101" i="82"/>
  <c r="CC100" i="77"/>
  <c r="CC5" i="77" s="1"/>
  <c r="BZ101" i="82"/>
  <c r="BJ135" i="82"/>
  <c r="AX135" i="82"/>
  <c r="CF100" i="77"/>
  <c r="CF5" i="77" s="1"/>
  <c r="CM100" i="77"/>
  <c r="CM5" i="77" s="1"/>
  <c r="BI100" i="77"/>
  <c r="BI5" i="77" s="1"/>
  <c r="CB100" i="77"/>
  <c r="CB5" i="77" s="1"/>
  <c r="AW135" i="82"/>
  <c r="CH101" i="82"/>
  <c r="AR135" i="82"/>
  <c r="AZ135" i="82"/>
  <c r="AP101" i="82"/>
  <c r="BB135" i="82"/>
  <c r="BA100" i="77"/>
  <c r="BA5" i="77" s="1"/>
  <c r="BL101" i="82"/>
  <c r="R71" i="87"/>
  <c r="T71" i="87"/>
  <c r="F138" i="87"/>
  <c r="BP138" i="87"/>
  <c r="CJ138" i="87"/>
  <c r="BM138" i="87"/>
  <c r="CY138" i="87"/>
  <c r="AR138" i="87"/>
  <c r="AF138" i="87"/>
  <c r="CP138" i="87"/>
  <c r="BG138" i="87"/>
  <c r="BA138" i="87"/>
  <c r="BN138" i="87"/>
  <c r="AH138" i="87"/>
  <c r="BA138" i="84"/>
  <c r="CN138" i="84"/>
  <c r="BO138" i="84"/>
  <c r="CT138" i="84"/>
  <c r="V138" i="84"/>
  <c r="AJ138" i="83"/>
  <c r="CU138" i="83"/>
  <c r="BI138" i="82"/>
  <c r="W138" i="80"/>
  <c r="BI138" i="80"/>
  <c r="T138" i="81"/>
  <c r="Q138" i="84"/>
  <c r="BD138" i="84"/>
  <c r="AU138" i="84"/>
  <c r="R138" i="84"/>
  <c r="AP138" i="84"/>
  <c r="Y138" i="83"/>
  <c r="CI138" i="83"/>
  <c r="F138" i="82"/>
  <c r="CN138" i="80"/>
  <c r="CH138" i="80"/>
  <c r="Y138" i="81"/>
  <c r="AK138" i="84"/>
  <c r="AR138" i="84"/>
  <c r="AQ138" i="84"/>
  <c r="BN138" i="84"/>
  <c r="BB138" i="84"/>
  <c r="CF138" i="83"/>
  <c r="O138" i="82"/>
  <c r="CO138" i="82"/>
  <c r="AH138" i="80"/>
  <c r="E138" i="80"/>
  <c r="BN138" i="81"/>
  <c r="H138" i="84"/>
  <c r="W138" i="84"/>
  <c r="CI138" i="84"/>
  <c r="CP138" i="84"/>
  <c r="CX138" i="84"/>
  <c r="AA138" i="83"/>
  <c r="AL138" i="82"/>
  <c r="CN138" i="82"/>
  <c r="AM138" i="80"/>
  <c r="M138" i="80"/>
  <c r="BW138" i="81"/>
  <c r="CV138" i="84"/>
  <c r="CP138" i="83"/>
  <c r="BW138" i="83"/>
  <c r="X138" i="83"/>
  <c r="BM138" i="83"/>
  <c r="AX138" i="83"/>
  <c r="AP138" i="82"/>
  <c r="AK138" i="82"/>
  <c r="BT138" i="82"/>
  <c r="CT138" i="82"/>
  <c r="CQ138" i="80"/>
  <c r="H138" i="81"/>
  <c r="AG138" i="81"/>
  <c r="CK138" i="84"/>
  <c r="N138" i="83"/>
  <c r="CR138" i="83"/>
  <c r="CX138" i="83"/>
  <c r="BT138" i="83"/>
  <c r="AB138" i="83"/>
  <c r="I138" i="83"/>
  <c r="BF138" i="82"/>
  <c r="BA138" i="82"/>
  <c r="AM138" i="82"/>
  <c r="BW138" i="82"/>
  <c r="BT138" i="80"/>
  <c r="D138" i="81"/>
  <c r="N138" i="81"/>
  <c r="CB138" i="84"/>
  <c r="D138" i="84"/>
  <c r="AK138" i="83"/>
  <c r="BS138" i="83"/>
  <c r="BY138" i="83"/>
  <c r="CS138" i="83"/>
  <c r="BU138" i="83"/>
  <c r="BV138" i="82"/>
  <c r="BD138" i="82"/>
  <c r="CP138" i="82"/>
  <c r="AO138" i="82"/>
  <c r="BG138" i="80"/>
  <c r="X138" i="80"/>
  <c r="AR138" i="81"/>
  <c r="P138" i="81"/>
  <c r="CR138" i="84"/>
  <c r="T138" i="84"/>
  <c r="CG138" i="83"/>
  <c r="F138" i="83"/>
  <c r="AP138" i="83"/>
  <c r="BK138" i="83"/>
  <c r="CV138" i="82"/>
  <c r="AY138" i="82"/>
  <c r="BS138" i="82"/>
  <c r="BP138" i="82"/>
  <c r="AQ138" i="82"/>
  <c r="O138" i="80"/>
  <c r="AS138" i="81"/>
  <c r="CX138" i="81"/>
  <c r="W138" i="81"/>
  <c r="AY138" i="87"/>
  <c r="CB138" i="87"/>
  <c r="AM138" i="87"/>
  <c r="AB138" i="87"/>
  <c r="CF138" i="87"/>
  <c r="AE138" i="87"/>
  <c r="AB138" i="84"/>
  <c r="CU138" i="84"/>
  <c r="BN138" i="83"/>
  <c r="V138" i="82"/>
  <c r="AP138" i="80"/>
  <c r="CT138" i="81"/>
  <c r="O138" i="84"/>
  <c r="E138" i="84"/>
  <c r="CV138" i="83"/>
  <c r="AS138" i="82"/>
  <c r="BU138" i="80"/>
  <c r="CW138" i="84"/>
  <c r="BW138" i="84"/>
  <c r="CT138" i="83"/>
  <c r="BB138" i="82"/>
  <c r="CT138" i="80"/>
  <c r="BM138" i="84"/>
  <c r="BC138" i="84"/>
  <c r="BV138" i="84"/>
  <c r="S138" i="83"/>
  <c r="M138" i="82"/>
  <c r="AG138" i="80"/>
  <c r="BI138" i="84"/>
  <c r="BB138" i="83"/>
  <c r="BG138" i="83"/>
  <c r="AV138" i="82"/>
  <c r="CI138" i="82"/>
  <c r="BG138" i="82"/>
  <c r="AY138" i="81"/>
  <c r="AZ138" i="84"/>
  <c r="CA138" i="83"/>
  <c r="BV138" i="83"/>
  <c r="CS138" i="82"/>
  <c r="N138" i="82"/>
  <c r="AU138" i="80"/>
  <c r="V138" i="81"/>
  <c r="AO138" i="84"/>
  <c r="P138" i="83"/>
  <c r="CH138" i="83"/>
  <c r="BX138" i="83"/>
  <c r="CU138" i="82"/>
  <c r="BC138" i="82"/>
  <c r="CF138" i="80"/>
  <c r="CP138" i="81"/>
  <c r="BE138" i="84"/>
  <c r="CQ138" i="83"/>
  <c r="CC138" i="83"/>
  <c r="CL138" i="82"/>
  <c r="CH138" i="87"/>
  <c r="BO138" i="87"/>
  <c r="CW138" i="87"/>
  <c r="Q138" i="87"/>
  <c r="BV138" i="87"/>
  <c r="BC138" i="87"/>
  <c r="AS138" i="87"/>
  <c r="CN138" i="87"/>
  <c r="AT138" i="87"/>
  <c r="K138" i="87"/>
  <c r="Y138" i="87"/>
  <c r="CQ138" i="87"/>
  <c r="CO138" i="87"/>
  <c r="CG138" i="84"/>
  <c r="S138" i="84"/>
  <c r="CE138" i="84"/>
  <c r="N138" i="84"/>
  <c r="CH138" i="84"/>
  <c r="O138" i="83"/>
  <c r="AU138" i="82"/>
  <c r="CF138" i="82"/>
  <c r="CI138" i="80"/>
  <c r="Y138" i="80"/>
  <c r="CF138" i="81"/>
  <c r="AW138" i="84"/>
  <c r="CJ138" i="84"/>
  <c r="BK138" i="84"/>
  <c r="CD138" i="84"/>
  <c r="F138" i="84"/>
  <c r="T138" i="83"/>
  <c r="CE138" i="83"/>
  <c r="BR138" i="82"/>
  <c r="G138" i="80"/>
  <c r="CX138" i="80"/>
  <c r="CK138" i="81"/>
  <c r="BQ138" i="84"/>
  <c r="BX138" i="84"/>
  <c r="BG138" i="84"/>
  <c r="AT138" i="84"/>
  <c r="R138" i="83"/>
  <c r="AQ138" i="83"/>
  <c r="CA138" i="82"/>
  <c r="P138" i="82"/>
  <c r="CD138" i="80"/>
  <c r="I138" i="81"/>
  <c r="AG138" i="84"/>
  <c r="AN138" i="84"/>
  <c r="AM138" i="84"/>
  <c r="CY138" i="84"/>
  <c r="J138" i="84"/>
  <c r="CD138" i="83"/>
  <c r="W138" i="83"/>
  <c r="CX138" i="82"/>
  <c r="D138" i="82"/>
  <c r="AD138" i="80"/>
  <c r="BA138" i="80"/>
  <c r="AV138" i="84"/>
  <c r="AJ138" i="84"/>
  <c r="E138" i="83"/>
  <c r="BO138" i="83"/>
  <c r="CJ138" i="83"/>
  <c r="AR138" i="83"/>
  <c r="AJ138" i="82"/>
  <c r="BO138" i="82"/>
  <c r="BJ138" i="82"/>
  <c r="BX138" i="82"/>
  <c r="AH138" i="82"/>
  <c r="AE138" i="80"/>
  <c r="BI138" i="81"/>
  <c r="BK138" i="81"/>
  <c r="Y138" i="84"/>
  <c r="BZ138" i="83"/>
  <c r="K138" i="83"/>
  <c r="AC138" i="83"/>
  <c r="J138" i="83"/>
  <c r="CN138" i="83"/>
  <c r="AF138" i="82"/>
  <c r="CE138" i="82"/>
  <c r="BZ138" i="82"/>
  <c r="CK138" i="82"/>
  <c r="BL138" i="80"/>
  <c r="AN138" i="81"/>
  <c r="AW138" i="81"/>
  <c r="BL138" i="81"/>
  <c r="P138" i="84"/>
  <c r="CO138" i="84"/>
  <c r="CW138" i="83"/>
  <c r="V138" i="83"/>
  <c r="BD138" i="83"/>
  <c r="L138" i="83"/>
  <c r="T138" i="82"/>
  <c r="J138" i="82"/>
  <c r="BH138" i="82"/>
  <c r="AD138" i="82"/>
  <c r="BN138" i="82"/>
  <c r="BK138" i="80"/>
  <c r="CO138" i="81"/>
  <c r="CJ138" i="81"/>
  <c r="CI138" i="81"/>
  <c r="AF138" i="84"/>
  <c r="AS138" i="84"/>
  <c r="BL138" i="83"/>
  <c r="BR138" i="83"/>
  <c r="Q138" i="83"/>
  <c r="AZ138" i="83"/>
  <c r="BM138" i="82"/>
  <c r="CG138" i="82"/>
  <c r="G138" i="82"/>
  <c r="BE138" i="82"/>
  <c r="BW138" i="80"/>
  <c r="CE138" i="80"/>
  <c r="CU138" i="81"/>
  <c r="BS138" i="81"/>
  <c r="BR138" i="87"/>
  <c r="BQ138" i="87"/>
  <c r="BF138" i="87"/>
  <c r="M138" i="87"/>
  <c r="AD138" i="87"/>
  <c r="BD138" i="87"/>
  <c r="AO138" i="87"/>
  <c r="AI138" i="84"/>
  <c r="BZ138" i="84"/>
  <c r="CY138" i="83"/>
  <c r="AB138" i="82"/>
  <c r="CW138" i="80"/>
  <c r="CC138" i="84"/>
  <c r="CA138" i="84"/>
  <c r="BR138" i="84"/>
  <c r="AE138" i="82"/>
  <c r="V138" i="80"/>
  <c r="R138" i="81"/>
  <c r="K138" i="84"/>
  <c r="Z138" i="84"/>
  <c r="AM138" i="83"/>
  <c r="L138" i="80"/>
  <c r="BU138" i="81"/>
  <c r="BT138" i="84"/>
  <c r="AX138" i="84"/>
  <c r="BE138" i="83"/>
  <c r="CJ138" i="82"/>
  <c r="AT138" i="80"/>
  <c r="BU138" i="84"/>
  <c r="BQ138" i="83"/>
  <c r="Z138" i="83"/>
  <c r="CC138" i="82"/>
  <c r="BU138" i="82"/>
  <c r="AI138" i="80"/>
  <c r="E138" i="81"/>
  <c r="BA138" i="83"/>
  <c r="CO138" i="83"/>
  <c r="D138" i="83"/>
  <c r="S138" i="82"/>
  <c r="Y138" i="82"/>
  <c r="BY138" i="81"/>
  <c r="CG138" i="81"/>
  <c r="AC138" i="84"/>
  <c r="BF138" i="83"/>
  <c r="CR138" i="82"/>
  <c r="BQ138" i="82"/>
  <c r="CM138" i="82"/>
  <c r="AC138" i="81"/>
  <c r="BQ138" i="81"/>
  <c r="AT138" i="83"/>
  <c r="BI138" i="83"/>
  <c r="AN138" i="82"/>
  <c r="AZ100" i="88"/>
  <c r="AZ5" i="88" s="1"/>
  <c r="BL135" i="87"/>
  <c r="BT135" i="87"/>
  <c r="AZ101" i="87"/>
  <c r="BA135" i="87"/>
  <c r="BT156" i="82"/>
  <c r="BO135" i="87"/>
  <c r="CI101" i="87"/>
  <c r="BZ100" i="77"/>
  <c r="BZ5" i="77" s="1"/>
  <c r="AO101" i="82"/>
  <c r="AO156" i="87"/>
  <c r="BU101" i="87"/>
  <c r="CH135" i="87"/>
  <c r="CF100" i="88"/>
  <c r="CF5" i="88" s="1"/>
  <c r="CB156" i="87"/>
  <c r="BI156" i="87"/>
  <c r="BP101" i="87"/>
  <c r="BH101" i="87"/>
  <c r="CF101" i="87"/>
  <c r="Q138" i="81"/>
  <c r="L138" i="82"/>
  <c r="G138" i="83"/>
  <c r="BL138" i="82"/>
  <c r="BJ138" i="83"/>
  <c r="AZ138" i="82"/>
  <c r="BL138" i="84"/>
  <c r="AY138" i="83"/>
  <c r="BH138" i="80"/>
  <c r="CS138" i="84"/>
  <c r="CM138" i="84"/>
  <c r="CM138" i="83"/>
  <c r="BF138" i="80"/>
  <c r="BH138" i="84"/>
  <c r="CV138" i="87"/>
  <c r="BF100" i="77"/>
  <c r="BF5" i="77" s="1"/>
  <c r="AQ101" i="82"/>
  <c r="BR100" i="77"/>
  <c r="BR5" i="77" s="1"/>
  <c r="CF101" i="82"/>
  <c r="BY135" i="82"/>
  <c r="BP135" i="82"/>
  <c r="BQ135" i="82"/>
  <c r="CJ101" i="82"/>
  <c r="BN122" i="82"/>
  <c r="BC100" i="77"/>
  <c r="BC5" i="77" s="1"/>
  <c r="BZ135" i="82"/>
  <c r="CG100" i="77"/>
  <c r="CG5" i="77" s="1"/>
  <c r="CD122" i="82"/>
  <c r="BQ101" i="82"/>
  <c r="CB135" i="82"/>
  <c r="CK100" i="77"/>
  <c r="CK5" i="77" s="1"/>
  <c r="BD100" i="77"/>
  <c r="BD5" i="77" s="1"/>
  <c r="BF101" i="82"/>
  <c r="AI138" i="81"/>
  <c r="K138" i="80"/>
  <c r="H138" i="82"/>
  <c r="AR138" i="82"/>
  <c r="U138" i="83"/>
  <c r="S138" i="81"/>
  <c r="E138" i="82"/>
  <c r="AG138" i="83"/>
  <c r="BP138" i="84"/>
  <c r="AY138" i="80"/>
  <c r="AG138" i="82"/>
  <c r="AL138" i="83"/>
  <c r="BX138" i="81"/>
  <c r="W138" i="82"/>
  <c r="CL138" i="83"/>
  <c r="I138" i="84"/>
  <c r="BY138" i="82"/>
  <c r="AD138" i="84"/>
  <c r="CM138" i="81"/>
  <c r="AI138" i="83"/>
  <c r="AA138" i="84"/>
  <c r="AL138" i="80"/>
  <c r="AH138" i="83"/>
  <c r="X138" i="84"/>
  <c r="X138" i="82"/>
  <c r="BF138" i="84"/>
  <c r="U138" i="84"/>
  <c r="BW138" i="87"/>
  <c r="J138" i="87"/>
  <c r="V138" i="87"/>
  <c r="AR122" i="82"/>
  <c r="CH101" i="87"/>
  <c r="AV135" i="82"/>
  <c r="BL122" i="87"/>
  <c r="BS100" i="88"/>
  <c r="BS5" i="88" s="1"/>
  <c r="BQ100" i="88"/>
  <c r="BQ5" i="88" s="1"/>
  <c r="CE135" i="87"/>
  <c r="AO101" i="87"/>
  <c r="AY100" i="88"/>
  <c r="AY5" i="88" s="1"/>
  <c r="BH100" i="77"/>
  <c r="BH5" i="77" s="1"/>
  <c r="BC122" i="87"/>
  <c r="BZ156" i="87"/>
  <c r="BP122" i="87"/>
  <c r="BG101" i="87"/>
  <c r="CM100" i="88"/>
  <c r="CM5" i="88" s="1"/>
  <c r="BN101" i="87"/>
  <c r="AO135" i="87"/>
  <c r="CJ135" i="87"/>
  <c r="BZ135" i="87"/>
  <c r="BE122" i="87"/>
  <c r="BF135" i="87"/>
  <c r="AW135" i="87"/>
  <c r="CJ100" i="88"/>
  <c r="CJ5" i="88" s="1"/>
  <c r="BF101" i="87"/>
  <c r="BE101" i="87"/>
  <c r="CA138" i="80"/>
  <c r="Z138" i="82"/>
  <c r="CB138" i="81"/>
  <c r="BC138" i="83"/>
  <c r="BO138" i="81"/>
  <c r="H138" i="83"/>
  <c r="I138" i="82"/>
  <c r="AD138" i="83"/>
  <c r="AL138" i="84"/>
  <c r="AC138" i="82"/>
  <c r="U138" i="80"/>
  <c r="AE138" i="84"/>
  <c r="AO138" i="83"/>
  <c r="CG138" i="87"/>
  <c r="BX138" i="87"/>
  <c r="BL135" i="82"/>
  <c r="AQ135" i="82"/>
  <c r="BG100" i="77"/>
  <c r="BG5" i="77" s="1"/>
  <c r="BS156" i="82"/>
  <c r="AX100" i="77"/>
  <c r="AX5" i="77" s="1"/>
  <c r="BC101" i="82"/>
  <c r="BA138" i="81"/>
  <c r="O138" i="81"/>
  <c r="R138" i="82"/>
  <c r="AT138" i="82"/>
  <c r="BH138" i="83"/>
  <c r="CF138" i="84"/>
  <c r="CJ138" i="80"/>
  <c r="AI138" i="82"/>
  <c r="M138" i="83"/>
  <c r="M138" i="84"/>
  <c r="AX138" i="82"/>
  <c r="AU138" i="83"/>
  <c r="AF138" i="83"/>
  <c r="BD138" i="80"/>
  <c r="CW138" i="82"/>
  <c r="AS138" i="83"/>
  <c r="K138" i="81"/>
  <c r="BK138" i="82"/>
  <c r="BS138" i="84"/>
  <c r="BE138" i="80"/>
  <c r="CK138" i="83"/>
  <c r="L138" i="84"/>
  <c r="CB138" i="82"/>
  <c r="BJ138" i="84"/>
  <c r="AJ138" i="81"/>
  <c r="CH138" i="82"/>
  <c r="AH138" i="84"/>
  <c r="CD138" i="87"/>
  <c r="AW138" i="87"/>
  <c r="AC138" i="87"/>
  <c r="M172" i="87"/>
  <c r="CQ172" i="87"/>
  <c r="CQ173" i="87" s="1"/>
  <c r="CX172" i="87"/>
  <c r="CX173" i="87" s="1"/>
  <c r="AA71" i="87"/>
  <c r="AP71" i="87"/>
  <c r="AP72" i="87" s="1"/>
  <c r="CS71" i="87"/>
  <c r="CS72" i="87" s="1"/>
  <c r="AW71" i="82"/>
  <c r="AW72" i="82" s="1"/>
  <c r="CC87" i="87"/>
  <c r="BN87" i="87"/>
  <c r="AV135" i="87"/>
  <c r="BV101" i="87"/>
  <c r="BD101" i="87"/>
  <c r="BX100" i="88"/>
  <c r="BX5" i="88" s="1"/>
  <c r="CG101" i="87"/>
  <c r="BH87" i="87"/>
  <c r="BQ87" i="87"/>
  <c r="BA156" i="87"/>
  <c r="AZ87" i="87"/>
  <c r="BT122" i="87"/>
  <c r="AY122" i="87"/>
  <c r="AX101" i="87"/>
  <c r="BB135" i="87"/>
  <c r="BZ101" i="87"/>
  <c r="CB100" i="88"/>
  <c r="CB5" i="88" s="1"/>
  <c r="BD122" i="82"/>
  <c r="BS87" i="87"/>
  <c r="BF122" i="82"/>
  <c r="CN172" i="87"/>
  <c r="CN173" i="87" s="1"/>
  <c r="Y172" i="87"/>
  <c r="BR172" i="87"/>
  <c r="BR173" i="87" s="1"/>
  <c r="AD71" i="87"/>
  <c r="AD72" i="87" s="1"/>
  <c r="CP71" i="87"/>
  <c r="CP72" i="87" s="1"/>
  <c r="G71" i="87"/>
  <c r="CV71" i="87"/>
  <c r="CV72" i="87" s="1"/>
  <c r="U71" i="87"/>
  <c r="BG71" i="87"/>
  <c r="BG72" i="87" s="1"/>
  <c r="Q172" i="87"/>
  <c r="BL71" i="87"/>
  <c r="BL72" i="87" s="1"/>
  <c r="BQ101" i="87"/>
  <c r="BR100" i="88"/>
  <c r="BR5" i="88" s="1"/>
  <c r="AZ135" i="87"/>
  <c r="AU100" i="88"/>
  <c r="AU5" i="88" s="1"/>
  <c r="BQ135" i="87"/>
  <c r="AV87" i="87"/>
  <c r="BL87" i="87"/>
  <c r="BO100" i="88"/>
  <c r="BO5" i="88" s="1"/>
  <c r="CL100" i="88"/>
  <c r="CL5" i="88" s="1"/>
  <c r="BK100" i="88"/>
  <c r="BK5" i="88" s="1"/>
  <c r="CE101" i="87"/>
  <c r="CI100" i="88"/>
  <c r="CI5" i="88" s="1"/>
  <c r="AV100" i="88"/>
  <c r="AV5" i="88" s="1"/>
  <c r="BY87" i="87"/>
  <c r="BM87" i="87"/>
  <c r="AQ87" i="87"/>
  <c r="AM122" i="87"/>
  <c r="BX156" i="87"/>
  <c r="AW122" i="87"/>
  <c r="CG135" i="87"/>
  <c r="CE100" i="88"/>
  <c r="CE5" i="88" s="1"/>
  <c r="AQ100" i="88"/>
  <c r="AQ5" i="88" s="1"/>
  <c r="CJ101" i="87"/>
  <c r="BP135" i="87"/>
  <c r="CB101" i="87"/>
  <c r="AQ135" i="87"/>
  <c r="BJ100" i="88"/>
  <c r="BJ5" i="88" s="1"/>
  <c r="BM100" i="88"/>
  <c r="BM5" i="88" s="1"/>
  <c r="AQ101" i="87"/>
  <c r="BZ100" i="88"/>
  <c r="BZ5" i="88" s="1"/>
  <c r="AM87" i="87"/>
  <c r="AR87" i="87"/>
  <c r="BU122" i="82"/>
  <c r="AZ122" i="82"/>
  <c r="CF156" i="87"/>
  <c r="BO122" i="87"/>
  <c r="BH122" i="87"/>
  <c r="BB156" i="87"/>
  <c r="AP156" i="87"/>
  <c r="CI156" i="87"/>
  <c r="BC101" i="87"/>
  <c r="BI101" i="87"/>
  <c r="AP135" i="87"/>
  <c r="CC135" i="87"/>
  <c r="BN135" i="87"/>
  <c r="BX135" i="87"/>
  <c r="AM101" i="87"/>
  <c r="AS100" i="88"/>
  <c r="AS5" i="88" s="1"/>
  <c r="BW156" i="87"/>
  <c r="BY156" i="87"/>
  <c r="AO87" i="87"/>
  <c r="CI135" i="87"/>
  <c r="BX101" i="87"/>
  <c r="CC101" i="87"/>
  <c r="BN100" i="88"/>
  <c r="BN5" i="88" s="1"/>
  <c r="AN135" i="87"/>
  <c r="AR100" i="88"/>
  <c r="AR5" i="88" s="1"/>
  <c r="CD135" i="87"/>
  <c r="CG100" i="88"/>
  <c r="CG5" i="88" s="1"/>
  <c r="AU101" i="87"/>
  <c r="BC135" i="87"/>
  <c r="BA100" i="88"/>
  <c r="BA5" i="88" s="1"/>
  <c r="BZ122" i="87"/>
  <c r="CE156" i="87"/>
  <c r="BI122" i="87"/>
  <c r="BP156" i="87"/>
  <c r="BG87" i="87"/>
  <c r="BF87" i="87"/>
  <c r="BK122" i="87"/>
  <c r="BO87" i="87"/>
  <c r="BY135" i="87"/>
  <c r="BV135" i="87"/>
  <c r="BD135" i="87"/>
  <c r="BJ135" i="87"/>
  <c r="BI135" i="87"/>
  <c r="CF135" i="87"/>
  <c r="AX135" i="87"/>
  <c r="CD100" i="88"/>
  <c r="CD5" i="88" s="1"/>
  <c r="BU100" i="88"/>
  <c r="BU5" i="88" s="1"/>
  <c r="CD101" i="87"/>
  <c r="BC100" i="88"/>
  <c r="BC5" i="88" s="1"/>
  <c r="CA135" i="87"/>
  <c r="BV100" i="88"/>
  <c r="BV5" i="88" s="1"/>
  <c r="AR135" i="87"/>
  <c r="BW101" i="87"/>
  <c r="AW172" i="82"/>
  <c r="AW173" i="82" s="1"/>
  <c r="E172" i="87"/>
  <c r="E173" i="87" s="1"/>
  <c r="J172" i="82"/>
  <c r="CK172" i="87"/>
  <c r="CK173" i="87" s="1"/>
  <c r="BQ172" i="87"/>
  <c r="BQ173" i="87" s="1"/>
  <c r="BG172" i="82"/>
  <c r="BG173" i="82" s="1"/>
  <c r="CU71" i="82"/>
  <c r="CU72" i="82" s="1"/>
  <c r="AM71" i="87"/>
  <c r="AM72" i="87" s="1"/>
  <c r="N71" i="87"/>
  <c r="BO71" i="82"/>
  <c r="BO72" i="82" s="1"/>
  <c r="G71" i="82"/>
  <c r="BF122" i="87"/>
  <c r="BK101" i="87"/>
  <c r="BS135" i="87"/>
  <c r="BL101" i="87"/>
  <c r="BM122" i="82"/>
  <c r="AT87" i="87"/>
  <c r="BU122" i="87"/>
  <c r="BT87" i="87"/>
  <c r="AV101" i="87"/>
  <c r="BM135" i="87"/>
  <c r="CA100" i="88"/>
  <c r="CA5" i="88" s="1"/>
  <c r="CH100" i="88"/>
  <c r="CH5" i="88" s="1"/>
  <c r="AW100" i="88"/>
  <c r="AW5" i="88" s="1"/>
  <c r="BW87" i="87"/>
  <c r="CE87" i="87"/>
  <c r="BP87" i="87"/>
  <c r="BZ87" i="87"/>
  <c r="AG172" i="87"/>
  <c r="AG173" i="87" s="1"/>
  <c r="AU172" i="87"/>
  <c r="AU173" i="87" s="1"/>
  <c r="BZ172" i="87"/>
  <c r="BZ173" i="87" s="1"/>
  <c r="BA71" i="87"/>
  <c r="BA72" i="87" s="1"/>
  <c r="BT71" i="87"/>
  <c r="BT72" i="87" s="1"/>
  <c r="S71" i="87"/>
  <c r="CA87" i="87"/>
  <c r="CG87" i="87"/>
  <c r="CH122" i="87"/>
  <c r="AW156" i="87"/>
  <c r="AS122" i="87"/>
  <c r="CI122" i="87"/>
  <c r="CJ87" i="87"/>
  <c r="BW122" i="87"/>
  <c r="AP87" i="87"/>
  <c r="BU87" i="87"/>
  <c r="AQ122" i="87"/>
  <c r="CN100" i="88"/>
  <c r="CN5" i="88" s="1"/>
  <c r="BE135" i="87"/>
  <c r="AT101" i="87"/>
  <c r="BP100" i="88"/>
  <c r="BP5" i="88" s="1"/>
  <c r="BL100" i="88"/>
  <c r="BL5" i="88" s="1"/>
  <c r="CA101" i="87"/>
  <c r="AY101" i="87"/>
  <c r="AU135" i="87"/>
  <c r="CI87" i="87"/>
  <c r="BV87" i="87"/>
  <c r="AN122" i="82"/>
  <c r="BB122" i="87"/>
  <c r="BK87" i="87"/>
  <c r="BE156" i="87"/>
  <c r="BA122" i="87"/>
  <c r="BS122" i="87"/>
  <c r="CD87" i="87"/>
  <c r="BS156" i="87"/>
  <c r="AY87" i="87"/>
  <c r="BV156" i="87"/>
  <c r="CJ156" i="82"/>
  <c r="AS135" i="87"/>
  <c r="BW100" i="88"/>
  <c r="BW5" i="88" s="1"/>
  <c r="BY100" i="88"/>
  <c r="BY5" i="88" s="1"/>
  <c r="BH135" i="87"/>
  <c r="AS101" i="87"/>
  <c r="BR135" i="87"/>
  <c r="BY101" i="87"/>
  <c r="BH100" i="88"/>
  <c r="BH5" i="88" s="1"/>
  <c r="AN101" i="87"/>
  <c r="AY135" i="87"/>
  <c r="BL122" i="82"/>
  <c r="AK87" i="87"/>
  <c r="AM156" i="82"/>
  <c r="AH156" i="87"/>
  <c r="AI122" i="82"/>
  <c r="AF122" i="82"/>
  <c r="AG122" i="82"/>
  <c r="AG156" i="82"/>
  <c r="AJ156" i="82"/>
  <c r="AE156" i="82"/>
  <c r="AF156" i="82"/>
  <c r="AD101" i="82"/>
  <c r="AG101" i="82"/>
  <c r="AK100" i="77"/>
  <c r="AK5" i="77" s="1"/>
  <c r="AM122" i="82"/>
  <c r="P28" i="80"/>
  <c r="AH156" i="82"/>
  <c r="AD135" i="87"/>
  <c r="BA172" i="82"/>
  <c r="BA173" i="82" s="1"/>
  <c r="CH172" i="82"/>
  <c r="CH173" i="82" s="1"/>
  <c r="CH172" i="87"/>
  <c r="CH173" i="87" s="1"/>
  <c r="CA172" i="82"/>
  <c r="CA173" i="82" s="1"/>
  <c r="BC71" i="82"/>
  <c r="BC72" i="82" s="1"/>
  <c r="BZ71" i="82"/>
  <c r="BZ72" i="82" s="1"/>
  <c r="BD71" i="87"/>
  <c r="BD72" i="87" s="1"/>
  <c r="CB71" i="87"/>
  <c r="CB72" i="87" s="1"/>
  <c r="BC71" i="87"/>
  <c r="BC72" i="87" s="1"/>
  <c r="AB71" i="87"/>
  <c r="BX71" i="87"/>
  <c r="BX72" i="87" s="1"/>
  <c r="AM71" i="82"/>
  <c r="AM72" i="82" s="1"/>
  <c r="BN71" i="87"/>
  <c r="BN72" i="87" s="1"/>
  <c r="AG71" i="87"/>
  <c r="AG72" i="87" s="1"/>
  <c r="AP71" i="82"/>
  <c r="AP72" i="82" s="1"/>
  <c r="BF172" i="87"/>
  <c r="BF173" i="87" s="1"/>
  <c r="BG172" i="87"/>
  <c r="BG173" i="87" s="1"/>
  <c r="BP172" i="87"/>
  <c r="BP173" i="87" s="1"/>
  <c r="BX172" i="87"/>
  <c r="BX173" i="87" s="1"/>
  <c r="CI172" i="87"/>
  <c r="CI173" i="87" s="1"/>
  <c r="CE172" i="87"/>
  <c r="CE173" i="87" s="1"/>
  <c r="CE172" i="82"/>
  <c r="CE173" i="82" s="1"/>
  <c r="AI172" i="87"/>
  <c r="AI173" i="87" s="1"/>
  <c r="AN172" i="87"/>
  <c r="AN173" i="87" s="1"/>
  <c r="AN71" i="87"/>
  <c r="AN72" i="87" s="1"/>
  <c r="BV71" i="87"/>
  <c r="BV72" i="87" s="1"/>
  <c r="CE71" i="87"/>
  <c r="CE72" i="87" s="1"/>
  <c r="BM71" i="82"/>
  <c r="BM72" i="82" s="1"/>
  <c r="CJ71" i="82"/>
  <c r="CJ72" i="82" s="1"/>
  <c r="AD135" i="82"/>
  <c r="AE122" i="82"/>
  <c r="AL135" i="82"/>
  <c r="AH135" i="82"/>
  <c r="AK135" i="82"/>
  <c r="AQ100" i="77"/>
  <c r="AQ5" i="77" s="1"/>
  <c r="AN100" i="77"/>
  <c r="AN5" i="77" s="1"/>
  <c r="AM100" i="77"/>
  <c r="AM5" i="77" s="1"/>
  <c r="AH101" i="82"/>
  <c r="AH122" i="87"/>
  <c r="AH100" i="77"/>
  <c r="AH5" i="77" s="1"/>
  <c r="AP100" i="77"/>
  <c r="AP5" i="77" s="1"/>
  <c r="AI135" i="82"/>
  <c r="AI100" i="77"/>
  <c r="AI5" i="77" s="1"/>
  <c r="AK122" i="82"/>
  <c r="AJ122" i="82"/>
  <c r="AI101" i="82"/>
  <c r="AH100" i="88"/>
  <c r="AH5" i="88" s="1"/>
  <c r="AJ101" i="82"/>
  <c r="AE101" i="82"/>
  <c r="AI156" i="82"/>
  <c r="AJ156" i="87"/>
  <c r="AD87" i="87"/>
  <c r="AE156" i="87"/>
  <c r="AI135" i="87"/>
  <c r="AI100" i="88"/>
  <c r="AE135" i="82"/>
  <c r="AI156" i="87"/>
  <c r="AK156" i="82"/>
  <c r="AJ100" i="77"/>
  <c r="AJ5" i="77" s="1"/>
  <c r="CP172" i="82"/>
  <c r="CP173" i="82" s="1"/>
  <c r="AY172" i="82"/>
  <c r="AY173" i="82" s="1"/>
  <c r="CS172" i="87"/>
  <c r="CS173" i="87" s="1"/>
  <c r="AS172" i="87"/>
  <c r="AS173" i="87" s="1"/>
  <c r="CN172" i="82"/>
  <c r="CN173" i="82" s="1"/>
  <c r="CD172" i="87"/>
  <c r="CD173" i="87" s="1"/>
  <c r="AW172" i="87"/>
  <c r="AW173" i="87" s="1"/>
  <c r="CP172" i="87"/>
  <c r="CP173" i="87" s="1"/>
  <c r="BN172" i="87"/>
  <c r="BN173" i="87" s="1"/>
  <c r="F172" i="87"/>
  <c r="AO172" i="87"/>
  <c r="AO173" i="87" s="1"/>
  <c r="BC172" i="82"/>
  <c r="BC173" i="82" s="1"/>
  <c r="BS71" i="82"/>
  <c r="BS72" i="82" s="1"/>
  <c r="BO71" i="87"/>
  <c r="BO72" i="87" s="1"/>
  <c r="BP71" i="87"/>
  <c r="BP72" i="87" s="1"/>
  <c r="CC71" i="87"/>
  <c r="CC72" i="87" s="1"/>
  <c r="AX71" i="87"/>
  <c r="AX72" i="87" s="1"/>
  <c r="BT71" i="82"/>
  <c r="BT72" i="82" s="1"/>
  <c r="BA71" i="82"/>
  <c r="BA72" i="82" s="1"/>
  <c r="CG71" i="82"/>
  <c r="CG72" i="82" s="1"/>
  <c r="CF71" i="82"/>
  <c r="CF72" i="82" s="1"/>
  <c r="AT172" i="87"/>
  <c r="AT173" i="87" s="1"/>
  <c r="T172" i="87"/>
  <c r="W71" i="87"/>
  <c r="BY172" i="87"/>
  <c r="BY173" i="87" s="1"/>
  <c r="BQ172" i="82"/>
  <c r="BQ173" i="82" s="1"/>
  <c r="CM172" i="87"/>
  <c r="CM173" i="87" s="1"/>
  <c r="CF172" i="87"/>
  <c r="CF173" i="87" s="1"/>
  <c r="AU71" i="87"/>
  <c r="AU72" i="87" s="1"/>
  <c r="E71" i="87"/>
  <c r="E72" i="87" s="1"/>
  <c r="BU71" i="82"/>
  <c r="BU72" i="82" s="1"/>
  <c r="CQ71" i="87"/>
  <c r="CQ72" i="87" s="1"/>
  <c r="BZ71" i="87"/>
  <c r="BZ72" i="87" s="1"/>
  <c r="Y71" i="87"/>
  <c r="AQ71" i="87"/>
  <c r="AQ72" i="87" s="1"/>
  <c r="AY71" i="82"/>
  <c r="AY72" i="82" s="1"/>
  <c r="BU71" i="87"/>
  <c r="BU72" i="87" s="1"/>
  <c r="CA71" i="87"/>
  <c r="CA72" i="87" s="1"/>
  <c r="BK71" i="82"/>
  <c r="BK72" i="82" s="1"/>
  <c r="BY71" i="82"/>
  <c r="BY72" i="82" s="1"/>
  <c r="M71" i="87"/>
  <c r="AM172" i="82"/>
  <c r="AM173" i="82" s="1"/>
  <c r="CY172" i="87"/>
  <c r="CY173" i="87" s="1"/>
  <c r="BT172" i="82"/>
  <c r="BT173" i="82" s="1"/>
  <c r="BB172" i="82"/>
  <c r="BB173" i="82" s="1"/>
  <c r="CL172" i="87"/>
  <c r="CL173" i="87" s="1"/>
  <c r="CY71" i="87"/>
  <c r="CY72" i="87" s="1"/>
  <c r="BW71" i="82"/>
  <c r="BW72" i="82" s="1"/>
  <c r="CR71" i="87"/>
  <c r="CR72" i="87" s="1"/>
  <c r="CD71" i="82"/>
  <c r="CD72" i="82" s="1"/>
  <c r="BO172" i="87"/>
  <c r="BO173" i="87" s="1"/>
  <c r="AO71" i="87"/>
  <c r="AO72" i="87" s="1"/>
  <c r="BM71" i="87"/>
  <c r="BM72" i="87" s="1"/>
  <c r="BB71" i="87"/>
  <c r="BB72" i="87" s="1"/>
  <c r="CT71" i="87"/>
  <c r="CT72" i="87" s="1"/>
  <c r="AY71" i="87"/>
  <c r="AY72" i="87" s="1"/>
  <c r="AV172" i="87"/>
  <c r="AV173" i="87" s="1"/>
  <c r="AP172" i="87"/>
  <c r="AP173" i="87" s="1"/>
  <c r="BH172" i="87"/>
  <c r="BH173" i="87" s="1"/>
  <c r="CV172" i="87"/>
  <c r="CV173" i="87" s="1"/>
  <c r="BA172" i="87"/>
  <c r="BA173" i="87" s="1"/>
  <c r="CJ172" i="87"/>
  <c r="CJ173" i="87" s="1"/>
  <c r="CG172" i="87"/>
  <c r="CG173" i="87" s="1"/>
  <c r="AM135" i="82"/>
  <c r="AK101" i="82"/>
  <c r="AF135" i="82"/>
  <c r="AL101" i="82"/>
  <c r="AG135" i="82"/>
  <c r="AH87" i="87"/>
  <c r="AD122" i="87"/>
  <c r="AE87" i="87"/>
  <c r="AF101" i="82"/>
  <c r="AJ135" i="82"/>
  <c r="AL156" i="82"/>
  <c r="AL100" i="77"/>
  <c r="AL5" i="77" s="1"/>
  <c r="AE122" i="87"/>
  <c r="AO100" i="77"/>
  <c r="AO5" i="77" s="1"/>
  <c r="AM101" i="82"/>
  <c r="H172" i="82"/>
  <c r="AI172" i="82"/>
  <c r="AI173" i="82" s="1"/>
  <c r="AD71" i="82"/>
  <c r="AD72" i="82" s="1"/>
  <c r="T71" i="82"/>
  <c r="R71" i="82"/>
  <c r="AB172" i="82"/>
  <c r="D71" i="82"/>
  <c r="D72" i="82" s="1"/>
  <c r="X71" i="82"/>
  <c r="AE71" i="82"/>
  <c r="AE72" i="82" s="1"/>
  <c r="AG71" i="82"/>
  <c r="AG72" i="82" s="1"/>
  <c r="E172" i="82"/>
  <c r="E173" i="82" s="1"/>
  <c r="AC172" i="82"/>
  <c r="AC173" i="82" s="1"/>
  <c r="P71" i="82"/>
  <c r="AI71" i="82"/>
  <c r="AI72" i="82" s="1"/>
  <c r="M71" i="82"/>
  <c r="AF71" i="82"/>
  <c r="AF72" i="82" s="1"/>
  <c r="BS172" i="82"/>
  <c r="BS173" i="82" s="1"/>
  <c r="BH172" i="82"/>
  <c r="BH173" i="82" s="1"/>
  <c r="N172" i="82"/>
  <c r="BL172" i="82"/>
  <c r="BL173" i="82" s="1"/>
  <c r="CT172" i="82"/>
  <c r="CT173" i="82" s="1"/>
  <c r="BO172" i="82"/>
  <c r="BO173" i="82" s="1"/>
  <c r="J71" i="82"/>
  <c r="AR71" i="82"/>
  <c r="AR72" i="82" s="1"/>
  <c r="CK71" i="82"/>
  <c r="CK72" i="82" s="1"/>
  <c r="F71" i="82"/>
  <c r="BJ71" i="82"/>
  <c r="BJ72" i="82" s="1"/>
  <c r="AO71" i="82"/>
  <c r="AO72" i="82" s="1"/>
  <c r="CT71" i="82"/>
  <c r="CT72" i="82" s="1"/>
  <c r="AH71" i="82"/>
  <c r="AH72" i="82" s="1"/>
  <c r="BJ172" i="82"/>
  <c r="BJ173" i="82" s="1"/>
  <c r="I172" i="82"/>
  <c r="AN172" i="82"/>
  <c r="AN173" i="82" s="1"/>
  <c r="D172" i="82"/>
  <c r="D173" i="82" s="1"/>
  <c r="CF172" i="82"/>
  <c r="CF173" i="82" s="1"/>
  <c r="BK172" i="82"/>
  <c r="BK173" i="82" s="1"/>
  <c r="BP172" i="82"/>
  <c r="BP173" i="82" s="1"/>
  <c r="BR172" i="82"/>
  <c r="BR173" i="82" s="1"/>
  <c r="G172" i="82"/>
  <c r="Z172" i="82"/>
  <c r="AA172" i="82"/>
  <c r="AU172" i="82"/>
  <c r="AU173" i="82" s="1"/>
  <c r="BM172" i="82"/>
  <c r="BM173" i="82" s="1"/>
  <c r="BN172" i="82"/>
  <c r="BN173" i="82" s="1"/>
  <c r="X71" i="87"/>
  <c r="J71" i="87"/>
  <c r="AK172" i="87"/>
  <c r="AK173" i="87" s="1"/>
  <c r="O172" i="87"/>
  <c r="S172" i="87"/>
  <c r="N172" i="87"/>
  <c r="H71" i="87"/>
  <c r="F71" i="87"/>
  <c r="BL172" i="87"/>
  <c r="BL173" i="87" s="1"/>
  <c r="D172" i="87"/>
  <c r="D173" i="87" s="1"/>
  <c r="BV172" i="87"/>
  <c r="BV173" i="87" s="1"/>
  <c r="CO172" i="87"/>
  <c r="CO173" i="87" s="1"/>
  <c r="R172" i="87"/>
  <c r="AK135" i="87"/>
  <c r="AF101" i="87"/>
  <c r="AL135" i="87"/>
  <c r="AJ135" i="87"/>
  <c r="BZ172" i="82"/>
  <c r="BZ173" i="82" s="1"/>
  <c r="Y172" i="82"/>
  <c r="CW172" i="87"/>
  <c r="CW173" i="87" s="1"/>
  <c r="AL172" i="82"/>
  <c r="AL173" i="82" s="1"/>
  <c r="CR172" i="87"/>
  <c r="CR173" i="87" s="1"/>
  <c r="BD172" i="82"/>
  <c r="BD173" i="82" s="1"/>
  <c r="BV172" i="82"/>
  <c r="BV173" i="82" s="1"/>
  <c r="J172" i="87"/>
  <c r="AF172" i="87"/>
  <c r="AF173" i="87" s="1"/>
  <c r="F172" i="82"/>
  <c r="BC172" i="87"/>
  <c r="BC173" i="87" s="1"/>
  <c r="CO172" i="82"/>
  <c r="CO173" i="82" s="1"/>
  <c r="P172" i="82"/>
  <c r="AH172" i="82"/>
  <c r="AH173" i="82" s="1"/>
  <c r="CC172" i="87"/>
  <c r="CC173" i="87" s="1"/>
  <c r="CQ71" i="82"/>
  <c r="CQ72" i="82" s="1"/>
  <c r="CS71" i="82"/>
  <c r="CS72" i="82" s="1"/>
  <c r="L71" i="87"/>
  <c r="BE71" i="82"/>
  <c r="BE72" i="82" s="1"/>
  <c r="AT71" i="82"/>
  <c r="AT72" i="82" s="1"/>
  <c r="CP71" i="82"/>
  <c r="CP72" i="82" s="1"/>
  <c r="AC71" i="87"/>
  <c r="AC72" i="87" s="1"/>
  <c r="P71" i="87"/>
  <c r="CY71" i="82"/>
  <c r="CY72" i="82" s="1"/>
  <c r="Q71" i="82"/>
  <c r="AX172" i="82"/>
  <c r="AX173" i="82" s="1"/>
  <c r="X172" i="87"/>
  <c r="Z71" i="82"/>
  <c r="BH71" i="87"/>
  <c r="BH72" i="87" s="1"/>
  <c r="CM71" i="87"/>
  <c r="CM72" i="87" s="1"/>
  <c r="BI71" i="87"/>
  <c r="BI72" i="87" s="1"/>
  <c r="AZ71" i="82"/>
  <c r="AZ72" i="82" s="1"/>
  <c r="AL87" i="87"/>
  <c r="AF156" i="87"/>
  <c r="AE101" i="87"/>
  <c r="AI87" i="87"/>
  <c r="AG135" i="87"/>
  <c r="AN100" i="88"/>
  <c r="AN5" i="88" s="1"/>
  <c r="AO100" i="88"/>
  <c r="AO5" i="88" s="1"/>
  <c r="AJ101" i="87"/>
  <c r="AG122" i="87"/>
  <c r="AJ87" i="87"/>
  <c r="AM100" i="88"/>
  <c r="AM5" i="88" s="1"/>
  <c r="L172" i="82"/>
  <c r="BX172" i="82"/>
  <c r="BX173" i="82" s="1"/>
  <c r="AD172" i="82"/>
  <c r="AD173" i="82" s="1"/>
  <c r="AO172" i="82"/>
  <c r="AO173" i="82" s="1"/>
  <c r="AQ172" i="82"/>
  <c r="AQ173" i="82" s="1"/>
  <c r="I172" i="87"/>
  <c r="BB172" i="87"/>
  <c r="BB173" i="87" s="1"/>
  <c r="CC172" i="82"/>
  <c r="CC173" i="82" s="1"/>
  <c r="K172" i="82"/>
  <c r="S172" i="82"/>
  <c r="Z172" i="87"/>
  <c r="W172" i="87"/>
  <c r="CL172" i="82"/>
  <c r="CL173" i="82" s="1"/>
  <c r="AK172" i="82"/>
  <c r="AK173" i="82" s="1"/>
  <c r="CW172" i="82"/>
  <c r="CW173" i="82" s="1"/>
  <c r="W172" i="82"/>
  <c r="T172" i="82"/>
  <c r="BK172" i="87"/>
  <c r="BK173" i="87" s="1"/>
  <c r="G172" i="87"/>
  <c r="CW71" i="82"/>
  <c r="CW72" i="82" s="1"/>
  <c r="CB71" i="82"/>
  <c r="CB72" i="82" s="1"/>
  <c r="BW71" i="87"/>
  <c r="BW72" i="87" s="1"/>
  <c r="O71" i="82"/>
  <c r="N71" i="82"/>
  <c r="AC71" i="82"/>
  <c r="AC72" i="82" s="1"/>
  <c r="CR71" i="82"/>
  <c r="CR72" i="82" s="1"/>
  <c r="K71" i="82"/>
  <c r="BR71" i="82"/>
  <c r="BR72" i="82" s="1"/>
  <c r="S71" i="82"/>
  <c r="CA71" i="82"/>
  <c r="CA72" i="82" s="1"/>
  <c r="AI71" i="87"/>
  <c r="AI72" i="87" s="1"/>
  <c r="V71" i="87"/>
  <c r="CW71" i="87"/>
  <c r="CW72" i="87" s="1"/>
  <c r="CC71" i="82"/>
  <c r="CC72" i="82" s="1"/>
  <c r="AV71" i="82"/>
  <c r="AV72" i="82" s="1"/>
  <c r="CK71" i="87"/>
  <c r="CK72" i="87" s="1"/>
  <c r="BS71" i="87"/>
  <c r="BS72" i="87" s="1"/>
  <c r="AK71" i="82"/>
  <c r="AK72" i="82" s="1"/>
  <c r="AE71" i="87"/>
  <c r="AE72" i="87" s="1"/>
  <c r="CL71" i="82"/>
  <c r="CL72" i="82" s="1"/>
  <c r="BY71" i="87"/>
  <c r="BY72" i="87" s="1"/>
  <c r="AL101" i="87"/>
  <c r="AG101" i="87"/>
  <c r="AF135" i="87"/>
  <c r="AH122" i="82"/>
  <c r="AJ100" i="88"/>
  <c r="AJ5" i="88" s="1"/>
  <c r="AI101" i="87"/>
  <c r="AL100" i="88"/>
  <c r="AL5" i="88" s="1"/>
  <c r="AG87" i="87"/>
  <c r="AG156" i="87"/>
  <c r="AF122" i="87"/>
  <c r="AL156" i="87"/>
  <c r="AH101" i="87"/>
  <c r="BE172" i="82"/>
  <c r="BE173" i="82" s="1"/>
  <c r="AX172" i="87"/>
  <c r="AX173" i="87" s="1"/>
  <c r="AY172" i="87"/>
  <c r="AY173" i="87" s="1"/>
  <c r="CX172" i="82"/>
  <c r="CX173" i="82" s="1"/>
  <c r="CQ172" i="82"/>
  <c r="CQ173" i="82" s="1"/>
  <c r="CJ172" i="82"/>
  <c r="CJ173" i="82" s="1"/>
  <c r="CI172" i="82"/>
  <c r="CI173" i="82" s="1"/>
  <c r="CU172" i="82"/>
  <c r="CU173" i="82" s="1"/>
  <c r="BJ172" i="87"/>
  <c r="BJ173" i="87" s="1"/>
  <c r="BS172" i="87"/>
  <c r="BS173" i="87" s="1"/>
  <c r="AZ172" i="82"/>
  <c r="AZ173" i="82" s="1"/>
  <c r="O172" i="82"/>
  <c r="AJ172" i="87"/>
  <c r="AJ173" i="87" s="1"/>
  <c r="AB71" i="82"/>
  <c r="L71" i="82"/>
  <c r="AK71" i="87"/>
  <c r="AK72" i="87" s="1"/>
  <c r="BL71" i="82"/>
  <c r="BL72" i="82" s="1"/>
  <c r="CF71" i="87"/>
  <c r="CF72" i="87" s="1"/>
  <c r="Z71" i="87"/>
  <c r="AZ71" i="87"/>
  <c r="AZ72" i="87" s="1"/>
  <c r="BP71" i="82"/>
  <c r="BP72" i="82" s="1"/>
  <c r="CU71" i="87"/>
  <c r="CU72" i="87" s="1"/>
  <c r="AT71" i="87"/>
  <c r="AT72" i="87" s="1"/>
  <c r="BH71" i="82"/>
  <c r="BH72" i="82" s="1"/>
  <c r="AA71" i="82"/>
  <c r="CR172" i="82"/>
  <c r="CR173" i="82" s="1"/>
  <c r="M172" i="82"/>
  <c r="AA172" i="87"/>
  <c r="K71" i="87"/>
  <c r="AD156" i="87"/>
  <c r="AP100" i="88"/>
  <c r="AP5" i="88" s="1"/>
  <c r="AF87" i="87"/>
  <c r="AH135" i="87"/>
  <c r="AE135" i="87"/>
  <c r="AK101" i="87"/>
  <c r="AJ122" i="87"/>
  <c r="AL122" i="87"/>
  <c r="AK156" i="87"/>
  <c r="AI122" i="87"/>
  <c r="AD101" i="87"/>
  <c r="AK100" i="88"/>
  <c r="AK5" i="88" s="1"/>
  <c r="AT172" i="82"/>
  <c r="AT173" i="82" s="1"/>
  <c r="CY172" i="82"/>
  <c r="CY173" i="82" s="1"/>
  <c r="CU172" i="87"/>
  <c r="CU173" i="87" s="1"/>
  <c r="CV172" i="82"/>
  <c r="CV173" i="82" s="1"/>
  <c r="BT172" i="87"/>
  <c r="BT173" i="87" s="1"/>
  <c r="V172" i="87"/>
  <c r="X172" i="82"/>
  <c r="AP172" i="82"/>
  <c r="AP173" i="82" s="1"/>
  <c r="CM172" i="82"/>
  <c r="CM173" i="82" s="1"/>
  <c r="H172" i="87"/>
  <c r="CS172" i="82"/>
  <c r="CS173" i="82" s="1"/>
  <c r="AE172" i="82"/>
  <c r="AE173" i="82" s="1"/>
  <c r="K172" i="87"/>
  <c r="BE172" i="87"/>
  <c r="BE173" i="87" s="1"/>
  <c r="U172" i="87"/>
  <c r="BV71" i="82"/>
  <c r="BV72" i="82" s="1"/>
  <c r="AR71" i="87"/>
  <c r="AR72" i="87" s="1"/>
  <c r="CI71" i="87"/>
  <c r="CI72" i="87" s="1"/>
  <c r="BF71" i="82"/>
  <c r="BF72" i="82" s="1"/>
  <c r="CE71" i="82"/>
  <c r="CE72" i="82" s="1"/>
  <c r="BK71" i="87"/>
  <c r="BK72" i="87" s="1"/>
  <c r="CN71" i="87"/>
  <c r="CN72" i="87" s="1"/>
  <c r="W71" i="82"/>
  <c r="CO71" i="82"/>
  <c r="CO72" i="82" s="1"/>
  <c r="H71" i="82"/>
  <c r="BB71" i="82"/>
  <c r="BB72" i="82" s="1"/>
  <c r="AJ71" i="82"/>
  <c r="AJ72" i="82" s="1"/>
  <c r="CJ71" i="87"/>
  <c r="CJ72" i="87" s="1"/>
  <c r="AS71" i="82"/>
  <c r="AS72" i="82" s="1"/>
  <c r="AJ71" i="87"/>
  <c r="AJ72" i="87" s="1"/>
  <c r="BG71" i="82"/>
  <c r="BG72" i="82" s="1"/>
  <c r="I71" i="87"/>
  <c r="AW71" i="87"/>
  <c r="AW72" i="87" s="1"/>
  <c r="BF71" i="87"/>
  <c r="BF72" i="87" s="1"/>
  <c r="AR172" i="82"/>
  <c r="AR173" i="82" s="1"/>
  <c r="BU172" i="82"/>
  <c r="BU173" i="82" s="1"/>
  <c r="AZ172" i="87"/>
  <c r="AZ173" i="87" s="1"/>
  <c r="V172" i="82"/>
  <c r="Q172" i="82"/>
  <c r="BD172" i="87"/>
  <c r="BD173" i="87" s="1"/>
  <c r="BF172" i="82"/>
  <c r="BF173" i="82" s="1"/>
  <c r="BW172" i="82"/>
  <c r="BW173" i="82" s="1"/>
  <c r="P172" i="87"/>
  <c r="R172" i="82"/>
  <c r="S105" i="87"/>
  <c r="W105" i="87"/>
  <c r="CV105" i="87"/>
  <c r="CE105" i="87"/>
  <c r="BC105" i="87"/>
  <c r="E105" i="87"/>
  <c r="AP105" i="87"/>
  <c r="BT105" i="87"/>
  <c r="CN105" i="87"/>
  <c r="CH105" i="87"/>
  <c r="AQ105" i="87"/>
  <c r="CY105" i="87"/>
  <c r="BN105" i="87"/>
  <c r="M105" i="87"/>
  <c r="BY105" i="87"/>
  <c r="CM105" i="87"/>
  <c r="F105" i="87"/>
  <c r="CX105" i="87"/>
  <c r="CC105" i="87"/>
  <c r="K105" i="87"/>
  <c r="CU105" i="87"/>
  <c r="BK105" i="87"/>
  <c r="BX105" i="87"/>
  <c r="AT105" i="87"/>
  <c r="BE105" i="87"/>
  <c r="BQ105" i="87"/>
  <c r="CW105" i="87"/>
  <c r="BP105" i="87"/>
  <c r="D105" i="87"/>
  <c r="J105" i="87"/>
  <c r="U105" i="87"/>
  <c r="O105" i="87"/>
  <c r="AG105" i="87"/>
  <c r="G105" i="87"/>
  <c r="T105" i="87"/>
  <c r="R105" i="87"/>
  <c r="CD105" i="87"/>
  <c r="AC105" i="87"/>
  <c r="CO105" i="87"/>
  <c r="AU105" i="87"/>
  <c r="AB105" i="87"/>
  <c r="AL105" i="87"/>
  <c r="Q105" i="87"/>
  <c r="AV105" i="87"/>
  <c r="CQ105" i="87"/>
  <c r="BJ105" i="87"/>
  <c r="I105" i="87"/>
  <c r="BU105" i="87"/>
  <c r="X105" i="87"/>
  <c r="CJ105" i="87"/>
  <c r="CL105" i="87"/>
  <c r="CG105" i="87"/>
  <c r="CR105" i="87"/>
  <c r="BW105" i="87"/>
  <c r="CF105" i="87"/>
  <c r="CT105" i="87"/>
  <c r="BH105" i="87"/>
  <c r="AW105" i="87"/>
  <c r="CB105" i="87"/>
  <c r="CP105" i="87"/>
  <c r="CK105" i="87"/>
  <c r="BL105" i="87"/>
  <c r="AH105" i="87"/>
  <c r="AA105" i="87"/>
  <c r="AI105" i="87"/>
  <c r="L105" i="87"/>
  <c r="AD105" i="87"/>
  <c r="BV105" i="87"/>
  <c r="AM105" i="87"/>
  <c r="CA105" i="87"/>
  <c r="BM105" i="87"/>
  <c r="AN105" i="87"/>
  <c r="AE105" i="87"/>
  <c r="N105" i="87"/>
  <c r="AK105" i="87"/>
  <c r="Z105" i="87"/>
  <c r="V105" i="87"/>
  <c r="P105" i="87"/>
  <c r="BG105" i="87"/>
  <c r="AY105" i="87"/>
  <c r="BD105" i="87"/>
  <c r="BS105" i="87"/>
  <c r="AS105" i="87"/>
  <c r="BO105" i="87"/>
  <c r="BB105" i="87"/>
  <c r="AF105" i="87"/>
  <c r="Y105" i="87"/>
  <c r="BF105" i="87"/>
  <c r="AX105" i="87"/>
  <c r="H105" i="87"/>
  <c r="AR105" i="87"/>
  <c r="AO105" i="87"/>
  <c r="CS105" i="87"/>
  <c r="BR105" i="87"/>
  <c r="CI105" i="87"/>
  <c r="AJ105" i="87"/>
  <c r="BA105" i="87"/>
  <c r="AZ105" i="87"/>
  <c r="BI105" i="87"/>
  <c r="BZ105" i="87"/>
  <c r="G106" i="82"/>
  <c r="W106" i="82"/>
  <c r="AM106" i="82"/>
  <c r="BC106" i="82"/>
  <c r="BS106" i="82"/>
  <c r="CI106" i="82"/>
  <c r="CY106" i="82"/>
  <c r="N106" i="82"/>
  <c r="AD106" i="82"/>
  <c r="AT106" i="82"/>
  <c r="BJ106" i="82"/>
  <c r="BZ106" i="82"/>
  <c r="CP106" i="82"/>
  <c r="I106" i="82"/>
  <c r="Y106" i="82"/>
  <c r="AO106" i="82"/>
  <c r="BE106" i="82"/>
  <c r="BU106" i="82"/>
  <c r="CK106" i="82"/>
  <c r="BL106" i="82"/>
  <c r="AB106" i="82"/>
  <c r="CN106" i="82"/>
  <c r="AZ106" i="82"/>
  <c r="H106" i="82"/>
  <c r="BT106" i="82"/>
  <c r="AJ106" i="82"/>
  <c r="AC106" i="82"/>
  <c r="BI106" i="82"/>
  <c r="CO106" i="82"/>
  <c r="P106" i="82"/>
  <c r="T106" i="82"/>
  <c r="AR106" i="82"/>
  <c r="CV106" i="82"/>
  <c r="CJ106" i="82"/>
  <c r="D106" i="82"/>
  <c r="O106" i="82"/>
  <c r="BK106" i="82"/>
  <c r="CA106" i="82"/>
  <c r="F106" i="82"/>
  <c r="AL106" i="82"/>
  <c r="BR106" i="82"/>
  <c r="CX106" i="82"/>
  <c r="AG106" i="82"/>
  <c r="BM106" i="82"/>
  <c r="CS106" i="82"/>
  <c r="CR106" i="82"/>
  <c r="BP106" i="82"/>
  <c r="S106" i="82"/>
  <c r="AY106" i="82"/>
  <c r="CE106" i="82"/>
  <c r="J106" i="82"/>
  <c r="AP106" i="82"/>
  <c r="BV106" i="82"/>
  <c r="E106" i="82"/>
  <c r="AK106" i="82"/>
  <c r="BQ106" i="82"/>
  <c r="CW106" i="82"/>
  <c r="L106" i="82"/>
  <c r="K106" i="82"/>
  <c r="AA106" i="82"/>
  <c r="AQ106" i="82"/>
  <c r="BG106" i="82"/>
  <c r="BW106" i="82"/>
  <c r="CM106" i="82"/>
  <c r="R106" i="82"/>
  <c r="AH106" i="82"/>
  <c r="AX106" i="82"/>
  <c r="BN106" i="82"/>
  <c r="CD106" i="82"/>
  <c r="CT106" i="82"/>
  <c r="M106" i="82"/>
  <c r="AS106" i="82"/>
  <c r="BY106" i="82"/>
  <c r="CB106" i="82"/>
  <c r="X106" i="82"/>
  <c r="CF106" i="82"/>
  <c r="AE106" i="82"/>
  <c r="AU106" i="82"/>
  <c r="CQ106" i="82"/>
  <c r="V106" i="82"/>
  <c r="BB106" i="82"/>
  <c r="CH106" i="82"/>
  <c r="Q106" i="82"/>
  <c r="AW106" i="82"/>
  <c r="CC106" i="82"/>
  <c r="AF106" i="82"/>
  <c r="BH106" i="82"/>
  <c r="AN106" i="82"/>
  <c r="AI106" i="82"/>
  <c r="BO106" i="82"/>
  <c r="CU106" i="82"/>
  <c r="Z106" i="82"/>
  <c r="BF106" i="82"/>
  <c r="CL106" i="82"/>
  <c r="U106" i="82"/>
  <c r="BA106" i="82"/>
  <c r="CG106" i="82"/>
  <c r="AV106" i="82"/>
  <c r="BX106" i="82"/>
  <c r="BD106" i="82"/>
  <c r="I71" i="82"/>
  <c r="D71" i="87"/>
  <c r="D72" i="87" s="1"/>
  <c r="AN71" i="82"/>
  <c r="AN72" i="82" s="1"/>
  <c r="CV71" i="82"/>
  <c r="CV72" i="82" s="1"/>
  <c r="CH71" i="87"/>
  <c r="CH72" i="87" s="1"/>
  <c r="CI71" i="82"/>
  <c r="CI72" i="82" s="1"/>
  <c r="AU71" i="82"/>
  <c r="AU72" i="82" s="1"/>
  <c r="CX71" i="82"/>
  <c r="CX72" i="82" s="1"/>
  <c r="AL71" i="82"/>
  <c r="AL72" i="82" s="1"/>
  <c r="O71" i="87"/>
  <c r="CM71" i="82"/>
  <c r="CM72" i="82" s="1"/>
  <c r="E71" i="82"/>
  <c r="E72" i="82" s="1"/>
  <c r="BN71" i="82"/>
  <c r="BN72" i="82" s="1"/>
  <c r="BX71" i="82"/>
  <c r="BX72" i="82" s="1"/>
  <c r="CL71" i="87"/>
  <c r="CL72" i="87" s="1"/>
  <c r="BI172" i="87"/>
  <c r="BI173" i="87" s="1"/>
  <c r="CK139" i="87"/>
  <c r="BU139" i="87"/>
  <c r="BE139" i="87"/>
  <c r="AO139" i="87"/>
  <c r="Y139" i="87"/>
  <c r="I139" i="87"/>
  <c r="CT139" i="87"/>
  <c r="CD139" i="87"/>
  <c r="BN139" i="87"/>
  <c r="AX139" i="87"/>
  <c r="AH139" i="87"/>
  <c r="R139" i="87"/>
  <c r="CQ139" i="87"/>
  <c r="BK139" i="87"/>
  <c r="AE139" i="87"/>
  <c r="CJ139" i="87"/>
  <c r="BD139" i="87"/>
  <c r="X139" i="87"/>
  <c r="AZ139" i="87"/>
  <c r="BO139" i="87"/>
  <c r="BH139" i="87"/>
  <c r="K139" i="87"/>
  <c r="CW139" i="87"/>
  <c r="CG139" i="87"/>
  <c r="BQ139" i="87"/>
  <c r="BA139" i="87"/>
  <c r="AK139" i="87"/>
  <c r="U139" i="87"/>
  <c r="E139" i="87"/>
  <c r="CP139" i="87"/>
  <c r="BZ139" i="87"/>
  <c r="BJ139" i="87"/>
  <c r="AT139" i="87"/>
  <c r="AD139" i="87"/>
  <c r="N139" i="87"/>
  <c r="CI139" i="87"/>
  <c r="BC139" i="87"/>
  <c r="W139" i="87"/>
  <c r="CB139" i="87"/>
  <c r="AV139" i="87"/>
  <c r="P139" i="87"/>
  <c r="CV139" i="87"/>
  <c r="AJ139" i="87"/>
  <c r="AY139" i="87"/>
  <c r="AB139" i="87"/>
  <c r="CM139" i="87"/>
  <c r="AQ139" i="87"/>
  <c r="CO139" i="87"/>
  <c r="BI139" i="87"/>
  <c r="AC139" i="87"/>
  <c r="CX139" i="87"/>
  <c r="BR139" i="87"/>
  <c r="AL139" i="87"/>
  <c r="F139" i="87"/>
  <c r="CY139" i="87"/>
  <c r="AM139" i="87"/>
  <c r="BL139" i="87"/>
  <c r="T139" i="87"/>
  <c r="CU139" i="87"/>
  <c r="AA139" i="87"/>
  <c r="CR139" i="87"/>
  <c r="CF139" i="87"/>
  <c r="L139" i="87"/>
  <c r="BM139" i="87"/>
  <c r="AP139" i="87"/>
  <c r="BT139" i="87"/>
  <c r="S139" i="87"/>
  <c r="CC139" i="87"/>
  <c r="AW139" i="87"/>
  <c r="Q139" i="87"/>
  <c r="CL139" i="87"/>
  <c r="BF139" i="87"/>
  <c r="Z139" i="87"/>
  <c r="CA139" i="87"/>
  <c r="O139" i="87"/>
  <c r="AN139" i="87"/>
  <c r="D139" i="87"/>
  <c r="CE139" i="87"/>
  <c r="BX139" i="87"/>
  <c r="BY139" i="87"/>
  <c r="AS139" i="87"/>
  <c r="M139" i="87"/>
  <c r="CH139" i="87"/>
  <c r="BB139" i="87"/>
  <c r="V139" i="87"/>
  <c r="BS139" i="87"/>
  <c r="G139" i="87"/>
  <c r="AF139" i="87"/>
  <c r="AI139" i="87"/>
  <c r="CS139" i="87"/>
  <c r="AG139" i="87"/>
  <c r="BV139" i="87"/>
  <c r="J139" i="87"/>
  <c r="AU139" i="87"/>
  <c r="H139" i="87"/>
  <c r="BP139" i="87"/>
  <c r="CN139" i="87"/>
  <c r="BG139" i="87"/>
  <c r="AR139" i="87"/>
  <c r="BW139" i="87"/>
  <c r="J140" i="82"/>
  <c r="AF140" i="82"/>
  <c r="I140" i="82"/>
  <c r="BJ140" i="82"/>
  <c r="CK140" i="82"/>
  <c r="G140" i="82"/>
  <c r="AH140" i="82"/>
  <c r="CL140" i="82"/>
  <c r="BG140" i="82"/>
  <c r="AZ140" i="82"/>
  <c r="AS140" i="82"/>
  <c r="AX140" i="82"/>
  <c r="AT140" i="82"/>
  <c r="AU140" i="82"/>
  <c r="CJ140" i="82"/>
  <c r="X140" i="82"/>
  <c r="CC140" i="82"/>
  <c r="Q140" i="82"/>
  <c r="CP140" i="82"/>
  <c r="BR140" i="82"/>
  <c r="BZ140" i="82"/>
  <c r="AY140" i="82"/>
  <c r="AR140" i="82"/>
  <c r="CW140" i="82"/>
  <c r="AK140" i="82"/>
  <c r="CH140" i="82"/>
  <c r="R140" i="82"/>
  <c r="BC140" i="82"/>
  <c r="AV140" i="82"/>
  <c r="Y140" i="82"/>
  <c r="V140" i="82"/>
  <c r="CI140" i="82"/>
  <c r="CB140" i="82"/>
  <c r="BE140" i="82"/>
  <c r="CY140" i="82"/>
  <c r="BU140" i="82"/>
  <c r="P140" i="82"/>
  <c r="AO140" i="82"/>
  <c r="CX140" i="82"/>
  <c r="BW140" i="82"/>
  <c r="CF140" i="82"/>
  <c r="CO140" i="82"/>
  <c r="M140" i="82"/>
  <c r="AP140" i="82"/>
  <c r="AE140" i="82"/>
  <c r="H140" i="82"/>
  <c r="CS140" i="82"/>
  <c r="F140" i="82"/>
  <c r="BO140" i="82"/>
  <c r="BX140" i="82"/>
  <c r="BQ140" i="82"/>
  <c r="BV140" i="82"/>
  <c r="W140" i="82"/>
  <c r="CT140" i="82"/>
  <c r="CM140" i="82"/>
  <c r="K140" i="82"/>
  <c r="CV140" i="82"/>
  <c r="T140" i="82"/>
  <c r="AM140" i="82"/>
  <c r="AW140" i="82"/>
  <c r="BH140" i="82"/>
  <c r="E140" i="82"/>
  <c r="BL140" i="82"/>
  <c r="AL140" i="82"/>
  <c r="N140" i="82"/>
  <c r="BP140" i="82"/>
  <c r="BY140" i="82"/>
  <c r="CA140" i="82"/>
  <c r="AG140" i="82"/>
  <c r="CE140" i="82"/>
  <c r="AB140" i="82"/>
  <c r="CG140" i="82"/>
  <c r="D140" i="82"/>
  <c r="BS140" i="82"/>
  <c r="AA140" i="82"/>
  <c r="O140" i="82"/>
  <c r="BN140" i="82"/>
  <c r="BF140" i="82"/>
  <c r="CN140" i="82"/>
  <c r="CR140" i="82"/>
  <c r="AD140" i="82"/>
  <c r="CQ140" i="82"/>
  <c r="CU140" i="82"/>
  <c r="Z140" i="82"/>
  <c r="AQ140" i="82"/>
  <c r="AJ140" i="82"/>
  <c r="BI140" i="82"/>
  <c r="BB140" i="82"/>
  <c r="BK140" i="82"/>
  <c r="BT140" i="82"/>
  <c r="AI140" i="82"/>
  <c r="L140" i="82"/>
  <c r="BA140" i="82"/>
  <c r="CD140" i="82"/>
  <c r="AC140" i="82"/>
  <c r="BD140" i="82"/>
  <c r="BM140" i="82"/>
  <c r="S140" i="82"/>
  <c r="U140" i="82"/>
  <c r="AN140" i="82"/>
  <c r="CK172" i="82"/>
  <c r="CK173" i="82" s="1"/>
  <c r="BW172" i="87"/>
  <c r="BW173" i="87" s="1"/>
  <c r="BU172" i="87"/>
  <c r="BU173" i="87" s="1"/>
  <c r="AJ172" i="82"/>
  <c r="AJ173" i="82" s="1"/>
  <c r="U172" i="82"/>
  <c r="CG172" i="82"/>
  <c r="CG173" i="82" s="1"/>
  <c r="AR172" i="87"/>
  <c r="AR173" i="87" s="1"/>
  <c r="AC172" i="87"/>
  <c r="AC173" i="87" s="1"/>
  <c r="J105" i="82"/>
  <c r="Z105" i="82"/>
  <c r="AP105" i="82"/>
  <c r="BF105" i="82"/>
  <c r="BV105" i="82"/>
  <c r="CL105" i="82"/>
  <c r="Q105" i="82"/>
  <c r="AG105" i="82"/>
  <c r="AW105" i="82"/>
  <c r="BM105" i="82"/>
  <c r="CC105" i="82"/>
  <c r="CS105" i="82"/>
  <c r="L105" i="82"/>
  <c r="AB105" i="82"/>
  <c r="AR105" i="82"/>
  <c r="BH105" i="82"/>
  <c r="BX105" i="82"/>
  <c r="CN105" i="82"/>
  <c r="AI105" i="82"/>
  <c r="CU105" i="82"/>
  <c r="BS105" i="82"/>
  <c r="BK105" i="82"/>
  <c r="AQ105" i="82"/>
  <c r="AV105" i="82"/>
  <c r="CR105" i="82"/>
  <c r="CA105" i="82"/>
  <c r="G105" i="82"/>
  <c r="BG105" i="82"/>
  <c r="AH105" i="82"/>
  <c r="AX105" i="82"/>
  <c r="CD105" i="82"/>
  <c r="Y105" i="82"/>
  <c r="BE105" i="82"/>
  <c r="CK105" i="82"/>
  <c r="AJ105" i="82"/>
  <c r="BP105" i="82"/>
  <c r="CV105" i="82"/>
  <c r="BO105" i="82"/>
  <c r="CQ105" i="82"/>
  <c r="BC105" i="82"/>
  <c r="K105" i="82"/>
  <c r="BW105" i="82"/>
  <c r="D105" i="82"/>
  <c r="F105" i="82"/>
  <c r="AL105" i="82"/>
  <c r="BB105" i="82"/>
  <c r="CH105" i="82"/>
  <c r="AS105" i="82"/>
  <c r="BY105" i="82"/>
  <c r="X105" i="82"/>
  <c r="BD105" i="82"/>
  <c r="CE105" i="82"/>
  <c r="W105" i="82"/>
  <c r="CY105" i="82"/>
  <c r="AA105" i="82"/>
  <c r="CM105" i="82"/>
  <c r="CI105" i="82"/>
  <c r="N105" i="82"/>
  <c r="AD105" i="82"/>
  <c r="AT105" i="82"/>
  <c r="BJ105" i="82"/>
  <c r="BZ105" i="82"/>
  <c r="CP105" i="82"/>
  <c r="E105" i="82"/>
  <c r="U105" i="82"/>
  <c r="AK105" i="82"/>
  <c r="BA105" i="82"/>
  <c r="BQ105" i="82"/>
  <c r="CG105" i="82"/>
  <c r="CW105" i="82"/>
  <c r="P105" i="82"/>
  <c r="AF105" i="82"/>
  <c r="BL105" i="82"/>
  <c r="CB105" i="82"/>
  <c r="AY105" i="82"/>
  <c r="O105" i="82"/>
  <c r="R105" i="82"/>
  <c r="BN105" i="82"/>
  <c r="CT105" i="82"/>
  <c r="I105" i="82"/>
  <c r="AO105" i="82"/>
  <c r="BU105" i="82"/>
  <c r="T105" i="82"/>
  <c r="AZ105" i="82"/>
  <c r="CF105" i="82"/>
  <c r="AE105" i="82"/>
  <c r="AM105" i="82"/>
  <c r="V105" i="82"/>
  <c r="BR105" i="82"/>
  <c r="CX105" i="82"/>
  <c r="M105" i="82"/>
  <c r="AC105" i="82"/>
  <c r="BI105" i="82"/>
  <c r="CO105" i="82"/>
  <c r="H105" i="82"/>
  <c r="AN105" i="82"/>
  <c r="BT105" i="82"/>
  <c r="CJ105" i="82"/>
  <c r="S105" i="82"/>
  <c r="AU105" i="82"/>
  <c r="AG172" i="82"/>
  <c r="AG173" i="82" s="1"/>
  <c r="CD172" i="82"/>
  <c r="CD173" i="82" s="1"/>
  <c r="AS172" i="82"/>
  <c r="AS173" i="82" s="1"/>
  <c r="CB172" i="87"/>
  <c r="CB173" i="87" s="1"/>
  <c r="BJ71" i="87"/>
  <c r="BJ72" i="87" s="1"/>
  <c r="BQ71" i="87"/>
  <c r="BQ72" i="87" s="1"/>
  <c r="CX71" i="87"/>
  <c r="CX72" i="87" s="1"/>
  <c r="Y71" i="82"/>
  <c r="CH71" i="82"/>
  <c r="CH72" i="82" s="1"/>
  <c r="V71" i="82"/>
  <c r="BI71" i="82"/>
  <c r="BI72" i="82" s="1"/>
  <c r="AQ71" i="82"/>
  <c r="AQ72" i="82" s="1"/>
  <c r="AH71" i="87"/>
  <c r="AH72" i="87" s="1"/>
  <c r="AV71" i="87"/>
  <c r="AV72" i="87" s="1"/>
  <c r="BQ71" i="82"/>
  <c r="BQ72" i="82" s="1"/>
  <c r="AX71" i="82"/>
  <c r="AX72" i="82" s="1"/>
  <c r="AM172" i="87"/>
  <c r="AM173" i="87" s="1"/>
  <c r="AF172" i="82"/>
  <c r="AF173" i="82" s="1"/>
  <c r="BI172" i="82"/>
  <c r="BI173" i="82" s="1"/>
  <c r="Q71" i="87"/>
  <c r="BD71" i="82"/>
  <c r="BD72" i="82" s="1"/>
  <c r="CN71" i="82"/>
  <c r="CN72" i="82" s="1"/>
  <c r="AF71" i="87"/>
  <c r="AF72" i="87" s="1"/>
  <c r="L139" i="82"/>
  <c r="BV139" i="82"/>
  <c r="AS139" i="82"/>
  <c r="CU139" i="82"/>
  <c r="BX139" i="82"/>
  <c r="I139" i="82"/>
  <c r="CP139" i="82"/>
  <c r="AD139" i="82"/>
  <c r="CI139" i="82"/>
  <c r="W139" i="82"/>
  <c r="CB139" i="82"/>
  <c r="P139" i="82"/>
  <c r="CK139" i="82"/>
  <c r="BY139" i="82"/>
  <c r="CD139" i="82"/>
  <c r="R139" i="82"/>
  <c r="BG139" i="82"/>
  <c r="D139" i="82"/>
  <c r="AZ139" i="82"/>
  <c r="AK139" i="82"/>
  <c r="CO139" i="82"/>
  <c r="CH139" i="82"/>
  <c r="V139" i="82"/>
  <c r="CA139" i="82"/>
  <c r="O139" i="82"/>
  <c r="BT139" i="82"/>
  <c r="H139" i="82"/>
  <c r="BO139" i="82"/>
  <c r="AR139" i="82"/>
  <c r="J139" i="82"/>
  <c r="Z139" i="82"/>
  <c r="BH139" i="82"/>
  <c r="AB139" i="82"/>
  <c r="BQ139" i="82"/>
  <c r="BZ139" i="82"/>
  <c r="CY139" i="82"/>
  <c r="G139" i="82"/>
  <c r="AF139" i="82"/>
  <c r="CG139" i="82"/>
  <c r="Q139" i="82"/>
  <c r="AX139" i="82"/>
  <c r="AA139" i="82"/>
  <c r="CV139" i="82"/>
  <c r="T139" i="82"/>
  <c r="CW139" i="82"/>
  <c r="BR139" i="82"/>
  <c r="CQ139" i="82"/>
  <c r="CJ139" i="82"/>
  <c r="BA139" i="82"/>
  <c r="AY139" i="82"/>
  <c r="CL139" i="82"/>
  <c r="S139" i="82"/>
  <c r="CC139" i="82"/>
  <c r="CN139" i="82"/>
  <c r="AP139" i="82"/>
  <c r="BI139" i="82"/>
  <c r="N139" i="82"/>
  <c r="CR139" i="82"/>
  <c r="M139" i="82"/>
  <c r="BM139" i="82"/>
  <c r="AT139" i="82"/>
  <c r="AM139" i="82"/>
  <c r="BL139" i="82"/>
  <c r="BN139" i="82"/>
  <c r="CM139" i="82"/>
  <c r="CS139" i="82"/>
  <c r="AW139" i="82"/>
  <c r="BB139" i="82"/>
  <c r="AE139" i="82"/>
  <c r="BD139" i="82"/>
  <c r="BS139" i="82"/>
  <c r="Y139" i="82"/>
  <c r="BP139" i="82"/>
  <c r="F139" i="82"/>
  <c r="X139" i="82"/>
  <c r="K139" i="82"/>
  <c r="AI139" i="82"/>
  <c r="E139" i="82"/>
  <c r="BU139" i="82"/>
  <c r="AV139" i="82"/>
  <c r="U139" i="82"/>
  <c r="AG139" i="82"/>
  <c r="AH139" i="82"/>
  <c r="BW139" i="82"/>
  <c r="CF139" i="82"/>
  <c r="AL139" i="82"/>
  <c r="AN139" i="82"/>
  <c r="BF139" i="82"/>
  <c r="BE139" i="82"/>
  <c r="AQ139" i="82"/>
  <c r="AO139" i="82"/>
  <c r="BK139" i="82"/>
  <c r="CE139" i="82"/>
  <c r="BJ139" i="82"/>
  <c r="BC139" i="82"/>
  <c r="CT139" i="82"/>
  <c r="AJ139" i="82"/>
  <c r="AC139" i="82"/>
  <c r="CX139" i="82"/>
  <c r="AU139" i="82"/>
  <c r="AG100" i="77"/>
  <c r="AG5" i="77" s="1"/>
  <c r="AC122" i="82"/>
  <c r="AC156" i="82"/>
  <c r="AF100" i="77"/>
  <c r="AF5" i="77" s="1"/>
  <c r="AE100" i="77"/>
  <c r="AE5" i="77" s="1"/>
  <c r="AD100" i="77"/>
  <c r="AC100" i="77"/>
  <c r="AC5" i="77" s="1"/>
  <c r="AC135" i="82"/>
  <c r="AC101" i="82"/>
  <c r="AC122" i="87"/>
  <c r="AF100" i="88"/>
  <c r="AF5" i="88" s="1"/>
  <c r="AC135" i="87"/>
  <c r="AD100" i="88"/>
  <c r="AD5" i="88" s="1"/>
  <c r="AC101" i="87"/>
  <c r="AC100" i="88"/>
  <c r="AC5" i="88" s="1"/>
  <c r="AE100" i="88"/>
  <c r="AE5" i="88" s="1"/>
  <c r="AC87" i="87"/>
  <c r="AG100" i="88"/>
  <c r="AG5" i="88" s="1"/>
  <c r="AC156" i="87"/>
  <c r="Q22" i="80"/>
  <c r="Q23" i="80"/>
  <c r="S15" i="80"/>
  <c r="R21" i="80"/>
  <c r="R27" i="80" s="1"/>
  <c r="Q23" i="84"/>
  <c r="Q22" i="84"/>
  <c r="S15" i="84"/>
  <c r="R21" i="84"/>
  <c r="R27" i="84" s="1"/>
  <c r="R28" i="84" s="1"/>
  <c r="D187" i="87"/>
  <c r="D188" i="87" s="1"/>
  <c r="D194" i="87" s="1"/>
  <c r="I100" i="88"/>
  <c r="I5" i="88" s="1"/>
  <c r="E187" i="87"/>
  <c r="E188" i="87" s="1"/>
  <c r="E194" i="87" s="1"/>
  <c r="F187" i="87"/>
  <c r="G187" i="87"/>
  <c r="H187" i="87"/>
  <c r="AF138" i="81"/>
  <c r="AT138" i="81"/>
  <c r="CC138" i="81"/>
  <c r="J138" i="81"/>
  <c r="AL138" i="81"/>
  <c r="AJ138" i="80"/>
  <c r="AF138" i="80"/>
  <c r="AK138" i="81"/>
  <c r="BC138" i="81"/>
  <c r="BB138" i="81"/>
  <c r="CE138" i="81"/>
  <c r="BT138" i="81"/>
  <c r="BO138" i="80"/>
  <c r="P138" i="80"/>
  <c r="AV138" i="81"/>
  <c r="AM138" i="81"/>
  <c r="BD138" i="81"/>
  <c r="AB138" i="81"/>
  <c r="AP138" i="81"/>
  <c r="CA138" i="81"/>
  <c r="D138" i="80"/>
  <c r="AQ138" i="80"/>
  <c r="BJ138" i="81"/>
  <c r="CS138" i="81"/>
  <c r="Z138" i="81"/>
  <c r="AU138" i="81"/>
  <c r="CU138" i="80"/>
  <c r="AV138" i="80"/>
  <c r="BE138" i="81"/>
  <c r="AO138" i="80"/>
  <c r="BZ138" i="80"/>
  <c r="N138" i="80"/>
  <c r="AA138" i="81"/>
  <c r="AW138" i="80"/>
  <c r="CO138" i="80"/>
  <c r="BN138" i="80"/>
  <c r="BC138" i="80"/>
  <c r="AQ138" i="81"/>
  <c r="BM138" i="80"/>
  <c r="I138" i="80"/>
  <c r="BR138" i="80"/>
  <c r="F138" i="80"/>
  <c r="AB138" i="80"/>
  <c r="AH138" i="81"/>
  <c r="AO138" i="81"/>
  <c r="AK138" i="80"/>
  <c r="CL138" i="80"/>
  <c r="Z138" i="80"/>
  <c r="AR138" i="80"/>
  <c r="O138" i="87"/>
  <c r="CR138" i="87"/>
  <c r="R138" i="87"/>
  <c r="BL138" i="87"/>
  <c r="CK138" i="87"/>
  <c r="T138" i="87"/>
  <c r="AA138" i="87"/>
  <c r="CM138" i="87"/>
  <c r="BJ138" i="87"/>
  <c r="P138" i="87"/>
  <c r="BK138" i="87"/>
  <c r="I138" i="87"/>
  <c r="BY138" i="87"/>
  <c r="G138" i="87"/>
  <c r="BS138" i="87"/>
  <c r="Z138" i="87"/>
  <c r="CL138" i="87"/>
  <c r="BH138" i="87"/>
  <c r="CS138" i="87"/>
  <c r="E138" i="87"/>
  <c r="D138" i="87"/>
  <c r="S138" i="87"/>
  <c r="CE138" i="87"/>
  <c r="AL138" i="87"/>
  <c r="CX138" i="87"/>
  <c r="CR138" i="81"/>
  <c r="AE138" i="81"/>
  <c r="BH138" i="81"/>
  <c r="BV138" i="81"/>
  <c r="AN138" i="80"/>
  <c r="CV138" i="80"/>
  <c r="CR138" i="80"/>
  <c r="CW138" i="81"/>
  <c r="AD138" i="81"/>
  <c r="BM138" i="81"/>
  <c r="BF138" i="81"/>
  <c r="F138" i="81"/>
  <c r="T138" i="80"/>
  <c r="CB138" i="80"/>
  <c r="U138" i="81"/>
  <c r="CY138" i="81"/>
  <c r="CQ138" i="81"/>
  <c r="CN138" i="81"/>
  <c r="M138" i="81"/>
  <c r="CH138" i="81"/>
  <c r="BP138" i="80"/>
  <c r="X138" i="81"/>
  <c r="L138" i="81"/>
  <c r="CL138" i="81"/>
  <c r="BR138" i="81"/>
  <c r="AZ138" i="80"/>
  <c r="AA138" i="80"/>
  <c r="H138" i="80"/>
  <c r="CS138" i="80"/>
  <c r="BY138" i="80"/>
  <c r="BJ138" i="80"/>
  <c r="CY138" i="80"/>
  <c r="AZ138" i="81"/>
  <c r="BQ138" i="80"/>
  <c r="AC138" i="80"/>
  <c r="AX138" i="80"/>
  <c r="BX138" i="80"/>
  <c r="CV138" i="81"/>
  <c r="BP138" i="81"/>
  <c r="CG138" i="80"/>
  <c r="AS138" i="80"/>
  <c r="BB138" i="80"/>
  <c r="BS138" i="80"/>
  <c r="AX138" i="81"/>
  <c r="BG138" i="81"/>
  <c r="CC138" i="80"/>
  <c r="CK138" i="80"/>
  <c r="BV138" i="80"/>
  <c r="J138" i="80"/>
  <c r="BT138" i="87"/>
  <c r="CA138" i="87"/>
  <c r="H138" i="87"/>
  <c r="AX138" i="87"/>
  <c r="AG138" i="87"/>
  <c r="U138" i="87"/>
  <c r="AZ138" i="87"/>
  <c r="AQ138" i="87"/>
  <c r="N138" i="87"/>
  <c r="BZ138" i="87"/>
  <c r="BI138" i="87"/>
  <c r="CC138" i="87"/>
  <c r="BU138" i="87"/>
  <c r="L138" i="87"/>
  <c r="W138" i="87"/>
  <c r="CI138" i="87"/>
  <c r="AP138" i="87"/>
  <c r="AV138" i="87"/>
  <c r="AU138" i="87"/>
  <c r="X138" i="87"/>
  <c r="AK138" i="87"/>
  <c r="AJ138" i="87"/>
  <c r="AI138" i="87"/>
  <c r="CU138" i="87"/>
  <c r="BB138" i="87"/>
  <c r="BD104" i="81"/>
  <c r="J25" i="27"/>
  <c r="J51" i="24"/>
  <c r="H25" i="27"/>
  <c r="H51" i="24"/>
  <c r="G26" i="27"/>
  <c r="G52" i="24"/>
  <c r="G25" i="27"/>
  <c r="G51" i="24"/>
  <c r="E101" i="82"/>
  <c r="Q100" i="77"/>
  <c r="Q5" i="77" s="1"/>
  <c r="E198" i="87"/>
  <c r="E199" i="87" s="1"/>
  <c r="E205" i="87" s="1"/>
  <c r="F198" i="87"/>
  <c r="G198" i="87"/>
  <c r="H198" i="87"/>
  <c r="K100" i="88"/>
  <c r="AF104" i="87"/>
  <c r="CV104" i="82"/>
  <c r="E156" i="82"/>
  <c r="Z104" i="80"/>
  <c r="E122" i="87"/>
  <c r="J100" i="88"/>
  <c r="J5" i="88" s="1"/>
  <c r="H100" i="88"/>
  <c r="BB104" i="83"/>
  <c r="CB104" i="82"/>
  <c r="D122" i="87"/>
  <c r="BH104" i="83"/>
  <c r="I104" i="82"/>
  <c r="D122" i="82"/>
  <c r="H104" i="83"/>
  <c r="N104" i="81"/>
  <c r="AE104" i="83"/>
  <c r="S104" i="80"/>
  <c r="BC104" i="84"/>
  <c r="BL104" i="87"/>
  <c r="AZ104" i="82"/>
  <c r="CG104" i="80"/>
  <c r="AN104" i="84"/>
  <c r="BE104" i="81"/>
  <c r="BT104" i="84"/>
  <c r="L104" i="81"/>
  <c r="AA104" i="84"/>
  <c r="J104" i="80"/>
  <c r="BN104" i="83"/>
  <c r="BR104" i="87"/>
  <c r="BS104" i="81"/>
  <c r="BM104" i="84"/>
  <c r="R104" i="82"/>
  <c r="AK104" i="84"/>
  <c r="AH104" i="82"/>
  <c r="BM104" i="80"/>
  <c r="CL104" i="81"/>
  <c r="BJ104" i="87"/>
  <c r="E104" i="83"/>
  <c r="CS104" i="82"/>
  <c r="CT104" i="81"/>
  <c r="BD104" i="82"/>
  <c r="AG104" i="80"/>
  <c r="O104" i="81"/>
  <c r="BP104" i="83"/>
  <c r="BC104" i="80"/>
  <c r="BS104" i="82"/>
  <c r="S104" i="81"/>
  <c r="N104" i="80"/>
  <c r="AX104" i="84"/>
  <c r="S104" i="82"/>
  <c r="BM104" i="82"/>
  <c r="CK104" i="80"/>
  <c r="AE104" i="87"/>
  <c r="AV104" i="81"/>
  <c r="Y104" i="83"/>
  <c r="AC104" i="80"/>
  <c r="R104" i="83"/>
  <c r="AB104" i="83"/>
  <c r="BH104" i="81"/>
  <c r="AC104" i="84"/>
  <c r="U104" i="84"/>
  <c r="CW104" i="81"/>
  <c r="BW104" i="81"/>
  <c r="BQ104" i="83"/>
  <c r="BG104" i="83"/>
  <c r="V104" i="83"/>
  <c r="BR104" i="84"/>
  <c r="H104" i="80"/>
  <c r="V104" i="80"/>
  <c r="T104" i="81"/>
  <c r="F104" i="81"/>
  <c r="BU104" i="83"/>
  <c r="CA104" i="83"/>
  <c r="CR104" i="80"/>
  <c r="AX104" i="80"/>
  <c r="CR104" i="84"/>
  <c r="CJ104" i="84"/>
  <c r="AG104" i="83"/>
  <c r="E104" i="80"/>
  <c r="AB104" i="84"/>
  <c r="AF104" i="81"/>
  <c r="BU104" i="87"/>
  <c r="L104" i="87"/>
  <c r="CL104" i="87"/>
  <c r="Z104" i="81"/>
  <c r="S104" i="83"/>
  <c r="CS104" i="80"/>
  <c r="X104" i="81"/>
  <c r="CP104" i="80"/>
  <c r="AY104" i="82"/>
  <c r="I104" i="81"/>
  <c r="BV104" i="81"/>
  <c r="BU104" i="80"/>
  <c r="H104" i="84"/>
  <c r="AS104" i="81"/>
  <c r="AB104" i="80"/>
  <c r="D104" i="84"/>
  <c r="X104" i="82"/>
  <c r="BN104" i="87"/>
  <c r="W104" i="87"/>
  <c r="AS104" i="82"/>
  <c r="CL104" i="82"/>
  <c r="AD104" i="80"/>
  <c r="CU104" i="82"/>
  <c r="CK104" i="82"/>
  <c r="BL104" i="83"/>
  <c r="CL104" i="80"/>
  <c r="BN104" i="80"/>
  <c r="AT104" i="81"/>
  <c r="BD104" i="83"/>
  <c r="BF104" i="83"/>
  <c r="CO104" i="82"/>
  <c r="AU104" i="82"/>
  <c r="O104" i="80"/>
  <c r="CL104" i="84"/>
  <c r="D104" i="80"/>
  <c r="CD104" i="81"/>
  <c r="BX104" i="83"/>
  <c r="CD104" i="83"/>
  <c r="CC104" i="82"/>
  <c r="BY104" i="84"/>
  <c r="BH104" i="80"/>
  <c r="Q104" i="80"/>
  <c r="BO104" i="84"/>
  <c r="AM104" i="83"/>
  <c r="CN104" i="82"/>
  <c r="Y104" i="81"/>
  <c r="CW104" i="87"/>
  <c r="BA104" i="87"/>
  <c r="CG104" i="87"/>
  <c r="AK104" i="80"/>
  <c r="E122" i="82"/>
  <c r="CX104" i="80"/>
  <c r="F104" i="83"/>
  <c r="CY104" i="81"/>
  <c r="BS104" i="80"/>
  <c r="U104" i="82"/>
  <c r="AR104" i="87"/>
  <c r="Y104" i="87"/>
  <c r="BQ104" i="87"/>
  <c r="CI104" i="87"/>
  <c r="D104" i="87"/>
  <c r="BI104" i="84"/>
  <c r="BN104" i="81"/>
  <c r="CF104" i="83"/>
  <c r="AE104" i="81"/>
  <c r="BV104" i="87"/>
  <c r="BW104" i="87"/>
  <c r="M104" i="87"/>
  <c r="K104" i="87"/>
  <c r="BH104" i="87"/>
  <c r="G104" i="87"/>
  <c r="CQ104" i="87"/>
  <c r="BJ104" i="81"/>
  <c r="AB104" i="82"/>
  <c r="BJ104" i="83"/>
  <c r="T104" i="83"/>
  <c r="AD104" i="81"/>
  <c r="BL104" i="82"/>
  <c r="AQ104" i="83"/>
  <c r="BP104" i="80"/>
  <c r="AI104" i="84"/>
  <c r="BN104" i="84"/>
  <c r="AK104" i="82"/>
  <c r="AJ104" i="81"/>
  <c r="BS104" i="83"/>
  <c r="BW104" i="82"/>
  <c r="CU104" i="81"/>
  <c r="CQ104" i="83"/>
  <c r="CO104" i="84"/>
  <c r="P104" i="84"/>
  <c r="Q104" i="84"/>
  <c r="N104" i="84"/>
  <c r="BL104" i="81"/>
  <c r="BA104" i="82"/>
  <c r="AX104" i="81"/>
  <c r="AM104" i="82"/>
  <c r="AR104" i="83"/>
  <c r="M104" i="81"/>
  <c r="CP104" i="83"/>
  <c r="BX104" i="81"/>
  <c r="AW104" i="82"/>
  <c r="P104" i="80"/>
  <c r="AS104" i="84"/>
  <c r="CE104" i="80"/>
  <c r="AV104" i="80"/>
  <c r="CW104" i="84"/>
  <c r="CH104" i="80"/>
  <c r="CM104" i="84"/>
  <c r="CF104" i="81"/>
  <c r="BU104" i="82"/>
  <c r="BR104" i="81"/>
  <c r="BG104" i="82"/>
  <c r="AV104" i="83"/>
  <c r="Q104" i="81"/>
  <c r="O104" i="83"/>
  <c r="BV104" i="80"/>
  <c r="BK104" i="84"/>
  <c r="CV104" i="84"/>
  <c r="M104" i="80"/>
  <c r="AD104" i="84"/>
  <c r="K104" i="80"/>
  <c r="M104" i="84"/>
  <c r="AU104" i="84"/>
  <c r="AF104" i="83"/>
  <c r="BP104" i="81"/>
  <c r="CR104" i="81"/>
  <c r="CS104" i="84"/>
  <c r="CH104" i="82"/>
  <c r="D104" i="83"/>
  <c r="CX104" i="82"/>
  <c r="W100" i="77"/>
  <c r="W5" i="77" s="1"/>
  <c r="D135" i="82"/>
  <c r="AB100" i="77"/>
  <c r="AB5" i="77" s="1"/>
  <c r="AL104" i="80"/>
  <c r="CH104" i="84"/>
  <c r="BW104" i="83"/>
  <c r="CM104" i="81"/>
  <c r="BC104" i="81"/>
  <c r="CE104" i="87"/>
  <c r="P104" i="87"/>
  <c r="BG104" i="87"/>
  <c r="H104" i="87"/>
  <c r="CF104" i="87"/>
  <c r="CR104" i="87"/>
  <c r="CV104" i="87"/>
  <c r="BS104" i="87"/>
  <c r="BT104" i="87"/>
  <c r="CN104" i="87"/>
  <c r="AC104" i="87"/>
  <c r="CA104" i="87"/>
  <c r="BO104" i="82"/>
  <c r="AA104" i="81"/>
  <c r="AF104" i="82"/>
  <c r="BF104" i="82"/>
  <c r="CX104" i="83"/>
  <c r="CJ104" i="81"/>
  <c r="AE104" i="82"/>
  <c r="T104" i="80"/>
  <c r="BS104" i="84"/>
  <c r="U104" i="81"/>
  <c r="BM104" i="83"/>
  <c r="W104" i="82"/>
  <c r="BK104" i="81"/>
  <c r="AD104" i="83"/>
  <c r="CQ104" i="82"/>
  <c r="BQ104" i="80"/>
  <c r="BE104" i="80"/>
  <c r="CO104" i="80"/>
  <c r="F104" i="80"/>
  <c r="AL104" i="82"/>
  <c r="AI104" i="83"/>
  <c r="BU104" i="81"/>
  <c r="L104" i="83"/>
  <c r="CA104" i="81"/>
  <c r="BP104" i="82"/>
  <c r="AO104" i="83"/>
  <c r="V104" i="82"/>
  <c r="AU104" i="83"/>
  <c r="CA104" i="80"/>
  <c r="CF104" i="80"/>
  <c r="CC104" i="84"/>
  <c r="R104" i="80"/>
  <c r="W104" i="84"/>
  <c r="AR104" i="84"/>
  <c r="AW104" i="83"/>
  <c r="Z104" i="82"/>
  <c r="BC104" i="83"/>
  <c r="H104" i="81"/>
  <c r="BR104" i="83"/>
  <c r="CE104" i="81"/>
  <c r="AN104" i="82"/>
  <c r="BI104" i="83"/>
  <c r="L104" i="84"/>
  <c r="BZ104" i="80"/>
  <c r="CE104" i="84"/>
  <c r="CB104" i="84"/>
  <c r="CC104" i="80"/>
  <c r="Y104" i="84"/>
  <c r="CT104" i="80"/>
  <c r="J104" i="83"/>
  <c r="BB104" i="81"/>
  <c r="CG104" i="82"/>
  <c r="AM104" i="84"/>
  <c r="CQ104" i="80"/>
  <c r="CF104" i="82"/>
  <c r="AY104" i="83"/>
  <c r="CP104" i="81"/>
  <c r="BT104" i="80"/>
  <c r="CH104" i="83"/>
  <c r="CG104" i="83"/>
  <c r="AR104" i="82"/>
  <c r="U104" i="87"/>
  <c r="F104" i="87"/>
  <c r="AO104" i="87"/>
  <c r="AX104" i="87"/>
  <c r="J104" i="87"/>
  <c r="AN104" i="87"/>
  <c r="BI104" i="87"/>
  <c r="CS104" i="87"/>
  <c r="AT104" i="87"/>
  <c r="Z104" i="87"/>
  <c r="AP104" i="87"/>
  <c r="CC104" i="87"/>
  <c r="BB104" i="87"/>
  <c r="CJ104" i="82"/>
  <c r="V104" i="84"/>
  <c r="BL104" i="84"/>
  <c r="X100" i="77"/>
  <c r="X5" i="77" s="1"/>
  <c r="N100" i="77"/>
  <c r="N5" i="77" s="1"/>
  <c r="T100" i="77"/>
  <c r="T5" i="77" s="1"/>
  <c r="R100" i="77"/>
  <c r="R5" i="77" s="1"/>
  <c r="P100" i="77"/>
  <c r="P5" i="77" s="1"/>
  <c r="D101" i="82"/>
  <c r="U100" i="77"/>
  <c r="U5" i="77" s="1"/>
  <c r="Y100" i="77"/>
  <c r="Y5" i="77" s="1"/>
  <c r="L100" i="77"/>
  <c r="L5" i="77" s="1"/>
  <c r="AA100" i="77"/>
  <c r="AA5" i="77" s="1"/>
  <c r="S100" i="77"/>
  <c r="S5" i="77" s="1"/>
  <c r="V100" i="77"/>
  <c r="V5" i="77" s="1"/>
  <c r="Z100" i="77"/>
  <c r="Z5" i="77" s="1"/>
  <c r="E135" i="82"/>
  <c r="O100" i="77"/>
  <c r="O5" i="77" s="1"/>
  <c r="M100" i="77"/>
  <c r="M5" i="77" s="1"/>
  <c r="CJ104" i="80"/>
  <c r="BU104" i="84"/>
  <c r="BH104" i="82"/>
  <c r="D104" i="82"/>
  <c r="CH104" i="81"/>
  <c r="M104" i="82"/>
  <c r="AG104" i="81"/>
  <c r="AZ104" i="83"/>
  <c r="BB104" i="84"/>
  <c r="BV104" i="84"/>
  <c r="CG104" i="84"/>
  <c r="G104" i="84"/>
  <c r="CG104" i="81"/>
  <c r="CW104" i="82"/>
  <c r="AN104" i="83"/>
  <c r="CV104" i="81"/>
  <c r="CI104" i="82"/>
  <c r="AX104" i="83"/>
  <c r="V104" i="81"/>
  <c r="BV104" i="82"/>
  <c r="G104" i="83"/>
  <c r="BF104" i="81"/>
  <c r="CT104" i="82"/>
  <c r="K104" i="83"/>
  <c r="CN104" i="80"/>
  <c r="R104" i="84"/>
  <c r="AR104" i="80"/>
  <c r="BH104" i="84"/>
  <c r="CV104" i="80"/>
  <c r="J104" i="84"/>
  <c r="BX104" i="80"/>
  <c r="AA104" i="80"/>
  <c r="BW104" i="84"/>
  <c r="W104" i="81"/>
  <c r="AD104" i="82"/>
  <c r="L104" i="82"/>
  <c r="CU104" i="83"/>
  <c r="Q104" i="83"/>
  <c r="AZ104" i="81"/>
  <c r="CY104" i="82"/>
  <c r="AO104" i="82"/>
  <c r="W104" i="83"/>
  <c r="AL104" i="81"/>
  <c r="BY104" i="81"/>
  <c r="AA104" i="82"/>
  <c r="BV104" i="83"/>
  <c r="P104" i="83"/>
  <c r="AY104" i="81"/>
  <c r="N104" i="82"/>
  <c r="H104" i="82"/>
  <c r="AT104" i="83"/>
  <c r="AC104" i="83"/>
  <c r="AP104" i="80"/>
  <c r="X104" i="84"/>
  <c r="AE104" i="84"/>
  <c r="AT104" i="80"/>
  <c r="I104" i="84"/>
  <c r="AY104" i="84"/>
  <c r="CD104" i="80"/>
  <c r="AZ104" i="84"/>
  <c r="CI104" i="84"/>
  <c r="AW104" i="80"/>
  <c r="CN104" i="84"/>
  <c r="CD104" i="84"/>
  <c r="X104" i="83"/>
  <c r="AQ104" i="81"/>
  <c r="AT104" i="82"/>
  <c r="AV104" i="82"/>
  <c r="BZ104" i="83"/>
  <c r="AK104" i="83"/>
  <c r="BT104" i="81"/>
  <c r="BR104" i="82"/>
  <c r="BI104" i="82"/>
  <c r="AA104" i="83"/>
  <c r="AP104" i="81"/>
  <c r="CC104" i="81"/>
  <c r="O104" i="82"/>
  <c r="CT104" i="83"/>
  <c r="AJ104" i="83"/>
  <c r="BA104" i="80"/>
  <c r="AV104" i="84"/>
  <c r="AL104" i="84"/>
  <c r="AO104" i="80"/>
  <c r="F104" i="84"/>
  <c r="BF104" i="84"/>
  <c r="BY104" i="80"/>
  <c r="W104" i="80"/>
  <c r="CP104" i="84"/>
  <c r="AZ104" i="80"/>
  <c r="BW104" i="80"/>
  <c r="CK104" i="84"/>
  <c r="CT104" i="84"/>
  <c r="S104" i="84"/>
  <c r="BJ104" i="80"/>
  <c r="AS104" i="83"/>
  <c r="BO104" i="81"/>
  <c r="CO104" i="81"/>
  <c r="BB104" i="82"/>
  <c r="AL104" i="83"/>
  <c r="BQ104" i="81"/>
  <c r="AF104" i="84"/>
  <c r="AH104" i="80"/>
  <c r="AF104" i="80"/>
  <c r="BK104" i="83"/>
  <c r="BE104" i="83"/>
  <c r="CQ104" i="81"/>
  <c r="CK104" i="81"/>
  <c r="BQ104" i="82"/>
  <c r="CB104" i="81"/>
  <c r="AQ104" i="84"/>
  <c r="BA104" i="84"/>
  <c r="AI104" i="80"/>
  <c r="CW104" i="80"/>
  <c r="AB104" i="81"/>
  <c r="CD104" i="82"/>
  <c r="CR104" i="82"/>
  <c r="N104" i="83"/>
  <c r="E104" i="81"/>
  <c r="BE104" i="87"/>
  <c r="AZ104" i="87"/>
  <c r="BY104" i="87"/>
  <c r="O104" i="87"/>
  <c r="AQ104" i="87"/>
  <c r="AH104" i="87"/>
  <c r="CT104" i="87"/>
  <c r="BF104" i="87"/>
  <c r="T104" i="87"/>
  <c r="N104" i="87"/>
  <c r="E104" i="87"/>
  <c r="I104" i="87"/>
  <c r="BP104" i="87"/>
  <c r="BM104" i="87"/>
  <c r="BC104" i="87"/>
  <c r="AD104" i="87"/>
  <c r="CP104" i="87"/>
  <c r="AI104" i="87"/>
  <c r="AB104" i="87"/>
  <c r="CU104" i="87"/>
  <c r="BD104" i="87"/>
  <c r="AW104" i="87"/>
  <c r="BK104" i="87"/>
  <c r="AL104" i="87"/>
  <c r="CX104" i="87"/>
  <c r="K104" i="84"/>
  <c r="CS104" i="83"/>
  <c r="BI104" i="80"/>
  <c r="U104" i="83"/>
  <c r="BZ104" i="84"/>
  <c r="F104" i="82"/>
  <c r="G104" i="80"/>
  <c r="P104" i="81"/>
  <c r="J104" i="82"/>
  <c r="AH104" i="81"/>
  <c r="CN104" i="83"/>
  <c r="K104" i="82"/>
  <c r="AI104" i="81"/>
  <c r="Z104" i="83"/>
  <c r="T104" i="84"/>
  <c r="O104" i="84"/>
  <c r="AM104" i="80"/>
  <c r="CM104" i="80"/>
  <c r="G104" i="81"/>
  <c r="AI104" i="82"/>
  <c r="CE104" i="83"/>
  <c r="BG104" i="81"/>
  <c r="AP104" i="82"/>
  <c r="Y104" i="82"/>
  <c r="BA104" i="83"/>
  <c r="BI104" i="81"/>
  <c r="BY104" i="82"/>
  <c r="CK104" i="83"/>
  <c r="CS104" i="81"/>
  <c r="AG104" i="82"/>
  <c r="BY104" i="83"/>
  <c r="BK104" i="80"/>
  <c r="CA104" i="84"/>
  <c r="BO104" i="80"/>
  <c r="CU104" i="84"/>
  <c r="CY104" i="80"/>
  <c r="AT104" i="84"/>
  <c r="BR104" i="80"/>
  <c r="AO104" i="84"/>
  <c r="CI104" i="81"/>
  <c r="AK104" i="81"/>
  <c r="BX104" i="82"/>
  <c r="AP104" i="83"/>
  <c r="CC104" i="83"/>
  <c r="K104" i="81"/>
  <c r="BN104" i="82"/>
  <c r="P104" i="82"/>
  <c r="CI104" i="83"/>
  <c r="CX104" i="81"/>
  <c r="AN104" i="81"/>
  <c r="CM104" i="82"/>
  <c r="AC104" i="82"/>
  <c r="CB104" i="83"/>
  <c r="J104" i="81"/>
  <c r="AW104" i="81"/>
  <c r="BT104" i="82"/>
  <c r="CL104" i="83"/>
  <c r="CO104" i="83"/>
  <c r="U104" i="80"/>
  <c r="CF104" i="84"/>
  <c r="CQ104" i="84"/>
  <c r="I104" i="80"/>
  <c r="E104" i="84"/>
  <c r="Z104" i="84"/>
  <c r="AS104" i="80"/>
  <c r="BX104" i="84"/>
  <c r="BJ104" i="84"/>
  <c r="X104" i="80"/>
  <c r="AQ104" i="80"/>
  <c r="BE104" i="84"/>
  <c r="CJ104" i="83"/>
  <c r="R104" i="81"/>
  <c r="AO104" i="81"/>
  <c r="G104" i="82"/>
  <c r="AH104" i="83"/>
  <c r="CW104" i="83"/>
  <c r="AU104" i="81"/>
  <c r="BJ104" i="82"/>
  <c r="AJ104" i="82"/>
  <c r="CM104" i="83"/>
  <c r="D104" i="81"/>
  <c r="AR104" i="81"/>
  <c r="CA104" i="82"/>
  <c r="Q104" i="82"/>
  <c r="CV104" i="83"/>
  <c r="AN104" i="80"/>
  <c r="AU104" i="80"/>
  <c r="CX104" i="84"/>
  <c r="BD104" i="80"/>
  <c r="AY104" i="80"/>
  <c r="AW104" i="84"/>
  <c r="AJ104" i="80"/>
  <c r="CI104" i="80"/>
  <c r="BQ104" i="84"/>
  <c r="L104" i="80"/>
  <c r="BB104" i="80"/>
  <c r="BP104" i="84"/>
  <c r="BG104" i="84"/>
  <c r="CY104" i="84"/>
  <c r="AJ104" i="84"/>
  <c r="BF104" i="80"/>
  <c r="BZ104" i="82"/>
  <c r="AQ104" i="82"/>
  <c r="BE104" i="82"/>
  <c r="BO104" i="83"/>
  <c r="AX104" i="82"/>
  <c r="O100" i="88"/>
  <c r="O5" i="88" s="1"/>
  <c r="M100" i="88"/>
  <c r="M5" i="88" s="1"/>
  <c r="W100" i="88"/>
  <c r="AH104" i="84"/>
  <c r="BD104" i="84"/>
  <c r="CU104" i="80"/>
  <c r="CB104" i="80"/>
  <c r="CN104" i="81"/>
  <c r="AC104" i="81"/>
  <c r="BC104" i="82"/>
  <c r="I104" i="83"/>
  <c r="BA104" i="81"/>
  <c r="BL104" i="80"/>
  <c r="AG104" i="84"/>
  <c r="AE104" i="80"/>
  <c r="BK104" i="82"/>
  <c r="T104" i="82"/>
  <c r="M104" i="83"/>
  <c r="BT104" i="83"/>
  <c r="CE104" i="82"/>
  <c r="BZ104" i="81"/>
  <c r="AS104" i="87"/>
  <c r="CO104" i="87"/>
  <c r="Q104" i="87"/>
  <c r="BX104" i="87"/>
  <c r="AA104" i="87"/>
  <c r="CM104" i="87"/>
  <c r="CD104" i="87"/>
  <c r="BO104" i="87"/>
  <c r="R104" i="87"/>
  <c r="AV104" i="87"/>
  <c r="CB104" i="87"/>
  <c r="CJ104" i="87"/>
  <c r="AJ104" i="87"/>
  <c r="AG104" i="87"/>
  <c r="AM104" i="87"/>
  <c r="CY104" i="87"/>
  <c r="BZ104" i="87"/>
  <c r="CK104" i="87"/>
  <c r="AK104" i="87"/>
  <c r="AY104" i="87"/>
  <c r="X104" i="87"/>
  <c r="S104" i="87"/>
  <c r="AU104" i="87"/>
  <c r="V104" i="87"/>
  <c r="CH104" i="87"/>
  <c r="D87" i="87"/>
  <c r="AP104" i="84"/>
  <c r="CY104" i="83"/>
  <c r="BG104" i="80"/>
  <c r="CR104" i="83"/>
  <c r="AM104" i="81"/>
  <c r="BM104" i="81"/>
  <c r="CP104" i="82"/>
  <c r="Y104" i="80"/>
  <c r="E104" i="82"/>
  <c r="Y100" i="88"/>
  <c r="AA100" i="88"/>
  <c r="T100" i="88"/>
  <c r="T5" i="88" s="1"/>
  <c r="D135" i="87"/>
  <c r="AB100" i="88"/>
  <c r="AB5" i="88" s="1"/>
  <c r="N100" i="88"/>
  <c r="N5" i="88" s="1"/>
  <c r="E135" i="87"/>
  <c r="Q100" i="88"/>
  <c r="Q5" i="88" s="1"/>
  <c r="X100" i="88"/>
  <c r="X5" i="88" s="1"/>
  <c r="D156" i="82"/>
  <c r="E87" i="87"/>
  <c r="Z100" i="88"/>
  <c r="Z5" i="88" s="1"/>
  <c r="V100" i="88"/>
  <c r="V5" i="88" s="1"/>
  <c r="E101" i="87"/>
  <c r="R100" i="88"/>
  <c r="R5" i="88" s="1"/>
  <c r="P100" i="88"/>
  <c r="P5" i="88" s="1"/>
  <c r="D101" i="87"/>
  <c r="S100" i="88"/>
  <c r="S5" i="88" s="1"/>
  <c r="U100" i="88"/>
  <c r="U5" i="88" s="1"/>
  <c r="D156" i="87"/>
  <c r="E156" i="87"/>
  <c r="L100" i="88"/>
  <c r="L5" i="88" s="1"/>
  <c r="CA5" i="77"/>
  <c r="BB5" i="77"/>
  <c r="CJ5" i="77"/>
  <c r="CI87" i="82"/>
  <c r="M247" i="82"/>
  <c r="M274" i="82" s="1"/>
  <c r="O23" i="43" s="1"/>
  <c r="H265" i="82"/>
  <c r="CJ87" i="82"/>
  <c r="CK87" i="82"/>
  <c r="CH87" i="82"/>
  <c r="AX87" i="82"/>
  <c r="BY87" i="82"/>
  <c r="AY87" i="82"/>
  <c r="AU87" i="82"/>
  <c r="BL87" i="82"/>
  <c r="AT87" i="82"/>
  <c r="CC87" i="82"/>
  <c r="AO87" i="82"/>
  <c r="BG87" i="82"/>
  <c r="CG87" i="82"/>
  <c r="BB87" i="82"/>
  <c r="AE87" i="82"/>
  <c r="AD87" i="82"/>
  <c r="CF87" i="82"/>
  <c r="BM87" i="82"/>
  <c r="BW87" i="82"/>
  <c r="AV87" i="82"/>
  <c r="BI87" i="82"/>
  <c r="BX87" i="82"/>
  <c r="CE87" i="82"/>
  <c r="BQ87" i="82"/>
  <c r="AS87" i="82"/>
  <c r="AL87" i="82"/>
  <c r="BT87" i="82"/>
  <c r="BZ87" i="82"/>
  <c r="AR87" i="82"/>
  <c r="BP87" i="82"/>
  <c r="AW87" i="82"/>
  <c r="BF87" i="82"/>
  <c r="AG87" i="82"/>
  <c r="AJ87" i="82"/>
  <c r="AP87" i="82"/>
  <c r="CA87" i="82"/>
  <c r="BS87" i="82"/>
  <c r="J100" i="77"/>
  <c r="H100" i="77"/>
  <c r="H5" i="77" s="1"/>
  <c r="AM87" i="82"/>
  <c r="AN87" i="82"/>
  <c r="BH87" i="82"/>
  <c r="BU87" i="82"/>
  <c r="CB87" i="82"/>
  <c r="BD87" i="82"/>
  <c r="AH87" i="82"/>
  <c r="BC87" i="82"/>
  <c r="CD87" i="82"/>
  <c r="BK87" i="82"/>
  <c r="E87" i="82"/>
  <c r="AQ87" i="82"/>
  <c r="BV87" i="82"/>
  <c r="BN87" i="82"/>
  <c r="BR87" i="82"/>
  <c r="BA87" i="82"/>
  <c r="AZ87" i="82"/>
  <c r="AI87" i="82"/>
  <c r="BE87" i="82"/>
  <c r="BJ87" i="82"/>
  <c r="BO87" i="82"/>
  <c r="D87" i="82"/>
  <c r="AF87" i="82"/>
  <c r="AC87" i="82"/>
  <c r="AK87" i="82"/>
  <c r="I100" i="77"/>
  <c r="I5" i="77" s="1"/>
  <c r="K100" i="77"/>
  <c r="K5" i="77" s="1"/>
  <c r="BX11" i="53"/>
  <c r="BY10" i="53"/>
  <c r="C44" i="44"/>
  <c r="C45" i="44"/>
  <c r="C46" i="44"/>
  <c r="C47" i="44"/>
  <c r="C48" i="44"/>
  <c r="C50" i="44"/>
  <c r="C51" i="44"/>
  <c r="C52" i="44"/>
  <c r="C53" i="44"/>
  <c r="C54" i="44"/>
  <c r="C56" i="44"/>
  <c r="C57" i="44"/>
  <c r="C58" i="44"/>
  <c r="C59" i="44"/>
  <c r="C60" i="44"/>
  <c r="C38" i="44"/>
  <c r="C39" i="44"/>
  <c r="C40" i="44"/>
  <c r="C41" i="44"/>
  <c r="C42" i="44"/>
  <c r="C44" i="43"/>
  <c r="C45" i="43"/>
  <c r="C46" i="43"/>
  <c r="C47" i="43"/>
  <c r="C48" i="43"/>
  <c r="C50" i="43"/>
  <c r="C51" i="43"/>
  <c r="C52" i="43"/>
  <c r="C53" i="43"/>
  <c r="C54" i="43"/>
  <c r="C56" i="43"/>
  <c r="C57" i="43"/>
  <c r="C58" i="43"/>
  <c r="C59" i="43"/>
  <c r="C60" i="43"/>
  <c r="I25" i="27" l="1"/>
  <c r="H58" i="27"/>
  <c r="H73" i="24"/>
  <c r="H53" i="27"/>
  <c r="H69" i="27"/>
  <c r="H80" i="24"/>
  <c r="H59" i="24"/>
  <c r="J33" i="27"/>
  <c r="J63" i="24"/>
  <c r="G62" i="24"/>
  <c r="H93" i="24"/>
  <c r="G58" i="24"/>
  <c r="G56" i="27"/>
  <c r="G91" i="24"/>
  <c r="G75" i="24"/>
  <c r="H69" i="24"/>
  <c r="G81" i="24"/>
  <c r="G87" i="24"/>
  <c r="H83" i="24"/>
  <c r="G54" i="24"/>
  <c r="H60" i="24"/>
  <c r="G63" i="27"/>
  <c r="G69" i="24"/>
  <c r="J32" i="27"/>
  <c r="J52" i="24"/>
  <c r="G74" i="24"/>
  <c r="J56" i="24"/>
  <c r="H68" i="24"/>
  <c r="H71" i="27"/>
  <c r="G97" i="24"/>
  <c r="J38" i="27"/>
  <c r="G57" i="27"/>
  <c r="H61" i="27"/>
  <c r="G30" i="27"/>
  <c r="I54" i="24"/>
  <c r="H74" i="24"/>
  <c r="W47" i="87"/>
  <c r="AA5" i="88"/>
  <c r="AX47" i="87"/>
  <c r="AX48" i="87" s="1"/>
  <c r="BB5" i="88"/>
  <c r="BY49" i="87"/>
  <c r="CC5" i="88"/>
  <c r="BC49" i="87"/>
  <c r="BG5" i="88"/>
  <c r="H30" i="27"/>
  <c r="H52" i="27"/>
  <c r="I36" i="27"/>
  <c r="G61" i="24"/>
  <c r="G73" i="24"/>
  <c r="I26" i="27"/>
  <c r="BA47" i="87"/>
  <c r="BA48" i="87" s="1"/>
  <c r="BE5" i="88"/>
  <c r="D47" i="87"/>
  <c r="D48" i="87" s="1"/>
  <c r="H5" i="88"/>
  <c r="BP49" i="87"/>
  <c r="BT5" i="88"/>
  <c r="CG47" i="87"/>
  <c r="CG48" i="87" s="1"/>
  <c r="CK5" i="88"/>
  <c r="AT49" i="87"/>
  <c r="AX5" i="88"/>
  <c r="H37" i="27"/>
  <c r="U47" i="87"/>
  <c r="Y5" i="88"/>
  <c r="S47" i="87"/>
  <c r="W5" i="88"/>
  <c r="G47" i="87"/>
  <c r="K5" i="88"/>
  <c r="BB47" i="87"/>
  <c r="BB48" i="87" s="1"/>
  <c r="BF5" i="88"/>
  <c r="AP47" i="87"/>
  <c r="AP48" i="87" s="1"/>
  <c r="AT5" i="88"/>
  <c r="H64" i="27"/>
  <c r="BE49" i="87"/>
  <c r="BI5" i="88"/>
  <c r="AE47" i="87"/>
  <c r="AE48" i="87" s="1"/>
  <c r="AI5" i="88"/>
  <c r="AZ49" i="87"/>
  <c r="BD5" i="88"/>
  <c r="H58" i="24"/>
  <c r="H62" i="24"/>
  <c r="G46" i="27"/>
  <c r="G88" i="24"/>
  <c r="G58" i="27"/>
  <c r="H103" i="24"/>
  <c r="J34" i="27"/>
  <c r="G53" i="24"/>
  <c r="H72" i="27"/>
  <c r="J28" i="27"/>
  <c r="H100" i="24"/>
  <c r="G99" i="24"/>
  <c r="H99" i="24"/>
  <c r="I32" i="27"/>
  <c r="H102" i="24"/>
  <c r="H63" i="27"/>
  <c r="H27" i="27"/>
  <c r="H45" i="27"/>
  <c r="G79" i="24"/>
  <c r="H55" i="27"/>
  <c r="I59" i="24"/>
  <c r="G94" i="24"/>
  <c r="H91" i="24"/>
  <c r="G76" i="27"/>
  <c r="G93" i="24"/>
  <c r="I37" i="27"/>
  <c r="H86" i="24"/>
  <c r="G92" i="24"/>
  <c r="G44" i="27"/>
  <c r="I60" i="24"/>
  <c r="H39" i="27"/>
  <c r="G60" i="27"/>
  <c r="G95" i="24"/>
  <c r="G34" i="27"/>
  <c r="G100" i="24"/>
  <c r="H64" i="24"/>
  <c r="G59" i="27"/>
  <c r="H85" i="24"/>
  <c r="H54" i="24"/>
  <c r="H66" i="24"/>
  <c r="H75" i="24"/>
  <c r="I56" i="24"/>
  <c r="J27" i="27"/>
  <c r="G67" i="24"/>
  <c r="H77" i="24"/>
  <c r="H44" i="27"/>
  <c r="H82" i="24"/>
  <c r="H101" i="24"/>
  <c r="G103" i="24"/>
  <c r="I27" i="27"/>
  <c r="G42" i="27"/>
  <c r="H72" i="24"/>
  <c r="G77" i="24"/>
  <c r="G90" i="24"/>
  <c r="I38" i="27"/>
  <c r="H31" i="27"/>
  <c r="G96" i="24"/>
  <c r="G75" i="27"/>
  <c r="G40" i="27"/>
  <c r="G45" i="27"/>
  <c r="G37" i="27"/>
  <c r="H94" i="24"/>
  <c r="H70" i="27"/>
  <c r="G39" i="27"/>
  <c r="G50" i="27"/>
  <c r="W65" i="21"/>
  <c r="BP138" i="83"/>
  <c r="G138" i="84"/>
  <c r="BY138" i="84"/>
  <c r="AW138" i="83"/>
  <c r="U138" i="82"/>
  <c r="U148" i="82" s="1"/>
  <c r="CT138" i="87"/>
  <c r="CT148" i="87" s="1"/>
  <c r="CT149" i="87" s="1"/>
  <c r="S138" i="80"/>
  <c r="AY138" i="84"/>
  <c r="CQ138" i="84"/>
  <c r="CL138" i="84"/>
  <c r="F87" i="82"/>
  <c r="F72" i="82"/>
  <c r="F122" i="82"/>
  <c r="F173" i="82"/>
  <c r="F101" i="82"/>
  <c r="F135" i="82"/>
  <c r="V27" i="87"/>
  <c r="V28" i="87" s="1"/>
  <c r="F156" i="87"/>
  <c r="F101" i="87"/>
  <c r="F87" i="87"/>
  <c r="F188" i="87"/>
  <c r="F194" i="87" s="1"/>
  <c r="F72" i="87"/>
  <c r="F173" i="87"/>
  <c r="H62" i="27"/>
  <c r="H52" i="24"/>
  <c r="G38" i="27"/>
  <c r="J12" i="53"/>
  <c r="G7" i="82"/>
  <c r="G49" i="82" s="1"/>
  <c r="G7" i="87"/>
  <c r="G49" i="87" s="1"/>
  <c r="F199" i="87"/>
  <c r="F205" i="87" s="1"/>
  <c r="F34" i="87"/>
  <c r="F13" i="87"/>
  <c r="F216" i="87"/>
  <c r="F30" i="87"/>
  <c r="F227" i="87"/>
  <c r="F192" i="87"/>
  <c r="F223" i="87"/>
  <c r="F229" i="87" s="1"/>
  <c r="F203" i="87"/>
  <c r="F212" i="87"/>
  <c r="F218" i="87" s="1"/>
  <c r="F44" i="87"/>
  <c r="F40" i="87"/>
  <c r="F49" i="87"/>
  <c r="F122" i="87"/>
  <c r="F216" i="82"/>
  <c r="F34" i="82"/>
  <c r="F44" i="82"/>
  <c r="F13" i="82"/>
  <c r="F227" i="82"/>
  <c r="F40" i="82"/>
  <c r="F192" i="82"/>
  <c r="F203" i="82"/>
  <c r="AZ47" i="87"/>
  <c r="AZ48" i="87" s="1"/>
  <c r="BA49" i="87"/>
  <c r="I31" i="27"/>
  <c r="I57" i="24"/>
  <c r="I55" i="24"/>
  <c r="I29" i="27"/>
  <c r="J57" i="24"/>
  <c r="J31" i="27"/>
  <c r="I61" i="24"/>
  <c r="I35" i="27"/>
  <c r="J55" i="24"/>
  <c r="J29" i="27"/>
  <c r="H66" i="27"/>
  <c r="H92" i="24"/>
  <c r="G80" i="24"/>
  <c r="G54" i="27"/>
  <c r="H50" i="27"/>
  <c r="H76" i="24"/>
  <c r="H41" i="27"/>
  <c r="H67" i="24"/>
  <c r="H35" i="27"/>
  <c r="H61" i="24"/>
  <c r="G33" i="27"/>
  <c r="G59" i="24"/>
  <c r="G31" i="27"/>
  <c r="G57" i="24"/>
  <c r="CY148" i="87"/>
  <c r="CY149" i="87" s="1"/>
  <c r="BN148" i="87"/>
  <c r="BN149" i="87" s="1"/>
  <c r="CN148" i="87"/>
  <c r="CN149" i="87" s="1"/>
  <c r="CQ148" i="87"/>
  <c r="CQ149" i="87" s="1"/>
  <c r="BP148" i="87"/>
  <c r="BP149" i="87" s="1"/>
  <c r="AY148" i="87"/>
  <c r="AY149" i="87" s="1"/>
  <c r="H29" i="27"/>
  <c r="H55" i="24"/>
  <c r="M148" i="87"/>
  <c r="CP148" i="87"/>
  <c r="CP149" i="87" s="1"/>
  <c r="G55" i="24"/>
  <c r="G29" i="27"/>
  <c r="V148" i="87"/>
  <c r="AN148" i="87"/>
  <c r="AN149" i="87" s="1"/>
  <c r="BL47" i="82"/>
  <c r="BL48" i="82" s="1"/>
  <c r="BE148" i="87"/>
  <c r="BE149" i="87" s="1"/>
  <c r="P23" i="83"/>
  <c r="P22" i="83"/>
  <c r="R15" i="83"/>
  <c r="Q21" i="83"/>
  <c r="Q27" i="83" s="1"/>
  <c r="Q28" i="83" s="1"/>
  <c r="S15" i="82"/>
  <c r="R21" i="82"/>
  <c r="R27" i="82" s="1"/>
  <c r="R28" i="82" s="1"/>
  <c r="Q23" i="82"/>
  <c r="Q22" i="82"/>
  <c r="X15" i="87"/>
  <c r="W21" i="87"/>
  <c r="W22" i="87" s="1"/>
  <c r="R15" i="81"/>
  <c r="Q21" i="81"/>
  <c r="Q27" i="81" s="1"/>
  <c r="Q28" i="81" s="1"/>
  <c r="P23" i="81"/>
  <c r="P22" i="81"/>
  <c r="BG148" i="87"/>
  <c r="BG149" i="87" s="1"/>
  <c r="AS148" i="87"/>
  <c r="AS149" i="87" s="1"/>
  <c r="BQ148" i="87"/>
  <c r="BQ149" i="87" s="1"/>
  <c r="BD148" i="87"/>
  <c r="BD149" i="87" s="1"/>
  <c r="Y148" i="87"/>
  <c r="BO47" i="82"/>
  <c r="BO48" i="82" s="1"/>
  <c r="CD49" i="82"/>
  <c r="BY47" i="87"/>
  <c r="BY48" i="87" s="1"/>
  <c r="BZ47" i="82"/>
  <c r="BZ48" i="82" s="1"/>
  <c r="AP49" i="82"/>
  <c r="BU47" i="82"/>
  <c r="BU48" i="82" s="1"/>
  <c r="BO49" i="82"/>
  <c r="AY49" i="82"/>
  <c r="AR47" i="82"/>
  <c r="AR48" i="82" s="1"/>
  <c r="BQ49" i="82"/>
  <c r="CD47" i="82"/>
  <c r="CD48" i="82" s="1"/>
  <c r="BC47" i="87"/>
  <c r="BC48" i="87" s="1"/>
  <c r="BE47" i="87"/>
  <c r="BE48" i="87" s="1"/>
  <c r="BS47" i="82"/>
  <c r="BS48" i="82" s="1"/>
  <c r="AX47" i="82"/>
  <c r="AX48" i="82" s="1"/>
  <c r="AX49" i="87"/>
  <c r="BD47" i="82"/>
  <c r="BD48" i="82" s="1"/>
  <c r="BG49" i="82"/>
  <c r="BA49" i="82"/>
  <c r="AR49" i="82"/>
  <c r="BS49" i="82"/>
  <c r="BA47" i="82"/>
  <c r="BA48" i="82" s="1"/>
  <c r="AU49" i="82"/>
  <c r="BG47" i="82"/>
  <c r="BG48" i="82" s="1"/>
  <c r="CH49" i="82"/>
  <c r="BH47" i="82"/>
  <c r="BH48" i="82" s="1"/>
  <c r="AO49" i="82"/>
  <c r="AU47" i="82"/>
  <c r="AU48" i="82" s="1"/>
  <c r="BK49" i="82"/>
  <c r="CH47" i="82"/>
  <c r="CH48" i="82" s="1"/>
  <c r="BP47" i="87"/>
  <c r="BP48" i="87" s="1"/>
  <c r="BE49" i="82"/>
  <c r="BW49" i="82"/>
  <c r="BC47" i="82"/>
  <c r="BC48" i="82" s="1"/>
  <c r="BK47" i="82"/>
  <c r="BK48" i="82" s="1"/>
  <c r="BW148" i="87"/>
  <c r="BW149" i="87" s="1"/>
  <c r="BV148" i="87"/>
  <c r="BV149" i="87" s="1"/>
  <c r="AF148" i="87"/>
  <c r="AF149" i="87" s="1"/>
  <c r="CJ148" i="87"/>
  <c r="CJ149" i="87" s="1"/>
  <c r="CG49" i="87"/>
  <c r="AT47" i="87"/>
  <c r="AT48" i="87" s="1"/>
  <c r="BB49" i="87"/>
  <c r="AP49" i="87"/>
  <c r="CH148" i="87"/>
  <c r="CH149" i="87" s="1"/>
  <c r="AH148" i="87"/>
  <c r="AH149" i="87" s="1"/>
  <c r="BH49" i="82"/>
  <c r="BQ47" i="82"/>
  <c r="BQ48" i="82" s="1"/>
  <c r="AS49" i="82"/>
  <c r="BZ49" i="82"/>
  <c r="AQ49" i="82"/>
  <c r="AP47" i="82"/>
  <c r="AP48" i="82" s="1"/>
  <c r="BL49" i="82"/>
  <c r="BJ47" i="82"/>
  <c r="BJ48" i="82" s="1"/>
  <c r="CK47" i="82"/>
  <c r="CK48" i="82" s="1"/>
  <c r="AZ47" i="82"/>
  <c r="AZ48" i="82" s="1"/>
  <c r="AQ47" i="82"/>
  <c r="AQ48" i="82" s="1"/>
  <c r="AS47" i="82"/>
  <c r="AS48" i="82" s="1"/>
  <c r="AT49" i="82"/>
  <c r="BF49" i="82"/>
  <c r="BV47" i="82"/>
  <c r="BV48" i="82" s="1"/>
  <c r="CI49" i="82"/>
  <c r="BF47" i="82"/>
  <c r="BF48" i="82" s="1"/>
  <c r="CF49" i="82"/>
  <c r="CI47" i="82"/>
  <c r="CI48" i="82" s="1"/>
  <c r="AN47" i="82"/>
  <c r="AN48" i="82" s="1"/>
  <c r="AV49" i="82"/>
  <c r="BY49" i="82"/>
  <c r="BM49" i="82"/>
  <c r="BR47" i="82"/>
  <c r="BR48" i="82" s="1"/>
  <c r="BJ49" i="82"/>
  <c r="CB49" i="82"/>
  <c r="BT49" i="82"/>
  <c r="CA47" i="82"/>
  <c r="CA48" i="82" s="1"/>
  <c r="BM47" i="82"/>
  <c r="BM48" i="82" s="1"/>
  <c r="BU49" i="82"/>
  <c r="CC49" i="82"/>
  <c r="CB47" i="82"/>
  <c r="CB48" i="82" s="1"/>
  <c r="BY47" i="82"/>
  <c r="BY48" i="82" s="1"/>
  <c r="AN49" i="82"/>
  <c r="BR49" i="82"/>
  <c r="CK49" i="82"/>
  <c r="CG49" i="82"/>
  <c r="AM47" i="82"/>
  <c r="AM48" i="82" s="1"/>
  <c r="BT47" i="82"/>
  <c r="BT48" i="82" s="1"/>
  <c r="CA49" i="82"/>
  <c r="BI47" i="82"/>
  <c r="BI48" i="82" s="1"/>
  <c r="BE47" i="82"/>
  <c r="BE48" i="82" s="1"/>
  <c r="CJ49" i="82"/>
  <c r="CE49" i="82"/>
  <c r="AW47" i="82"/>
  <c r="AW48" i="82" s="1"/>
  <c r="CJ47" i="82"/>
  <c r="CJ48" i="82" s="1"/>
  <c r="BD49" i="82"/>
  <c r="CE47" i="82"/>
  <c r="CE48" i="82" s="1"/>
  <c r="BP47" i="82"/>
  <c r="BP48" i="82" s="1"/>
  <c r="AY47" i="82"/>
  <c r="AY48" i="82" s="1"/>
  <c r="AW49" i="82"/>
  <c r="AO47" i="82"/>
  <c r="AO48" i="82" s="1"/>
  <c r="BI49" i="82"/>
  <c r="BP49" i="82"/>
  <c r="BC49" i="82"/>
  <c r="AV47" i="82"/>
  <c r="AV48" i="82" s="1"/>
  <c r="BX49" i="82"/>
  <c r="BN49" i="82"/>
  <c r="AG49" i="82"/>
  <c r="BX47" i="82"/>
  <c r="BX48" i="82" s="1"/>
  <c r="BN47" i="82"/>
  <c r="BN48" i="82" s="1"/>
  <c r="BC148" i="87"/>
  <c r="BC149" i="87" s="1"/>
  <c r="AT148" i="87"/>
  <c r="AT149" i="87" s="1"/>
  <c r="BM148" i="87"/>
  <c r="BM149" i="87" s="1"/>
  <c r="AM148" i="87"/>
  <c r="AM149" i="87" s="1"/>
  <c r="BR148" i="87"/>
  <c r="BR149" i="87" s="1"/>
  <c r="CO148" i="87"/>
  <c r="CO149" i="87" s="1"/>
  <c r="CG148" i="87"/>
  <c r="CG149" i="87" s="1"/>
  <c r="BO148" i="87"/>
  <c r="BO149" i="87" s="1"/>
  <c r="CD148" i="87"/>
  <c r="CD149" i="87" s="1"/>
  <c r="F148" i="87"/>
  <c r="F149" i="87" s="1"/>
  <c r="AD148" i="87"/>
  <c r="AD149" i="87" s="1"/>
  <c r="K148" i="87"/>
  <c r="J148" i="87"/>
  <c r="AW148" i="87"/>
  <c r="AW149" i="87" s="1"/>
  <c r="AB148" i="87"/>
  <c r="BS47" i="87"/>
  <c r="BS48" i="87" s="1"/>
  <c r="BS49" i="87"/>
  <c r="AS49" i="87"/>
  <c r="AS47" i="87"/>
  <c r="AS48" i="87" s="1"/>
  <c r="BR49" i="87"/>
  <c r="BR47" i="87"/>
  <c r="BR48" i="87" s="1"/>
  <c r="BQ47" i="87"/>
  <c r="BQ48" i="87" s="1"/>
  <c r="BQ49" i="87"/>
  <c r="CC47" i="87"/>
  <c r="CC48" i="87" s="1"/>
  <c r="CC49" i="87"/>
  <c r="BJ47" i="87"/>
  <c r="BJ48" i="87" s="1"/>
  <c r="BJ49" i="87"/>
  <c r="BF49" i="87"/>
  <c r="BF47" i="87"/>
  <c r="BF48" i="87" s="1"/>
  <c r="BT47" i="87"/>
  <c r="BT48" i="87" s="1"/>
  <c r="BT49" i="87"/>
  <c r="AU47" i="87"/>
  <c r="AU48" i="87" s="1"/>
  <c r="AU49" i="87"/>
  <c r="BO47" i="87"/>
  <c r="BO48" i="87" s="1"/>
  <c r="BO49" i="87"/>
  <c r="AV49" i="87"/>
  <c r="AV47" i="87"/>
  <c r="AV48" i="87" s="1"/>
  <c r="BF148" i="87"/>
  <c r="BF149" i="87" s="1"/>
  <c r="AO148" i="87"/>
  <c r="AO149" i="87" s="1"/>
  <c r="BZ47" i="87"/>
  <c r="BZ48" i="87" s="1"/>
  <c r="BZ49" i="87"/>
  <c r="BV47" i="87"/>
  <c r="BV48" i="87" s="1"/>
  <c r="BV49" i="87"/>
  <c r="AM47" i="87"/>
  <c r="AM48" i="87" s="1"/>
  <c r="AM49" i="87"/>
  <c r="BX49" i="87"/>
  <c r="BX47" i="87"/>
  <c r="BX48" i="87" s="1"/>
  <c r="CC47" i="82"/>
  <c r="CC48" i="82" s="1"/>
  <c r="CG47" i="82"/>
  <c r="CG48" i="82" s="1"/>
  <c r="BB49" i="82"/>
  <c r="AT47" i="82"/>
  <c r="AT48" i="82" s="1"/>
  <c r="AR148" i="87"/>
  <c r="AR149" i="87" s="1"/>
  <c r="BX148" i="87"/>
  <c r="BX149" i="87" s="1"/>
  <c r="CB148" i="87"/>
  <c r="CB149" i="87" s="1"/>
  <c r="CW148" i="87"/>
  <c r="CW149" i="87" s="1"/>
  <c r="AE148" i="87"/>
  <c r="AE149" i="87" s="1"/>
  <c r="BD47" i="87"/>
  <c r="BD48" i="87" s="1"/>
  <c r="BD49" i="87"/>
  <c r="BH49" i="87"/>
  <c r="BH47" i="87"/>
  <c r="BH48" i="87" s="1"/>
  <c r="CJ47" i="87"/>
  <c r="CJ48" i="87" s="1"/>
  <c r="CJ49" i="87"/>
  <c r="BW47" i="87"/>
  <c r="BW48" i="87" s="1"/>
  <c r="BW49" i="87"/>
  <c r="AY47" i="87"/>
  <c r="AY48" i="87" s="1"/>
  <c r="AY49" i="87"/>
  <c r="AN47" i="87"/>
  <c r="AN48" i="87" s="1"/>
  <c r="AN49" i="87"/>
  <c r="CA49" i="87"/>
  <c r="CA47" i="87"/>
  <c r="CA48" i="87" s="1"/>
  <c r="AR47" i="87"/>
  <c r="AR48" i="87" s="1"/>
  <c r="AR49" i="87"/>
  <c r="CH47" i="87"/>
  <c r="CH48" i="87" s="1"/>
  <c r="CH49" i="87"/>
  <c r="CF47" i="87"/>
  <c r="CF48" i="87" s="1"/>
  <c r="CF49" i="87"/>
  <c r="CI49" i="87"/>
  <c r="CI47" i="87"/>
  <c r="CI48" i="87" s="1"/>
  <c r="CD47" i="87"/>
  <c r="CD48" i="87" s="1"/>
  <c r="CD49" i="87"/>
  <c r="AW47" i="87"/>
  <c r="AW48" i="87" s="1"/>
  <c r="AW49" i="87"/>
  <c r="BG47" i="87"/>
  <c r="BG48" i="87" s="1"/>
  <c r="BG49" i="87"/>
  <c r="BN47" i="87"/>
  <c r="BN48" i="87" s="1"/>
  <c r="BN49" i="87"/>
  <c r="CB49" i="87"/>
  <c r="CB47" i="87"/>
  <c r="CB48" i="87" s="1"/>
  <c r="BB47" i="82"/>
  <c r="BB48" i="82" s="1"/>
  <c r="BV49" i="82"/>
  <c r="AZ49" i="82"/>
  <c r="Q28" i="80"/>
  <c r="Q148" i="87"/>
  <c r="CF148" i="87"/>
  <c r="CF149" i="87" s="1"/>
  <c r="AC148" i="87"/>
  <c r="AC149" i="87" s="1"/>
  <c r="CV148" i="87"/>
  <c r="CV149" i="87" s="1"/>
  <c r="BA148" i="87"/>
  <c r="BA149" i="87" s="1"/>
  <c r="BU47" i="87"/>
  <c r="BU48" i="87" s="1"/>
  <c r="BU49" i="87"/>
  <c r="BL47" i="87"/>
  <c r="BL48" i="87" s="1"/>
  <c r="BL49" i="87"/>
  <c r="AO47" i="87"/>
  <c r="AO48" i="87" s="1"/>
  <c r="AO49" i="87"/>
  <c r="BI47" i="87"/>
  <c r="BI48" i="87" s="1"/>
  <c r="BI49" i="87"/>
  <c r="CE47" i="87"/>
  <c r="CE48" i="87" s="1"/>
  <c r="CE49" i="87"/>
  <c r="BK47" i="87"/>
  <c r="BK48" i="87" s="1"/>
  <c r="BK49" i="87"/>
  <c r="AQ47" i="87"/>
  <c r="AQ48" i="87" s="1"/>
  <c r="AQ49" i="87"/>
  <c r="BM47" i="87"/>
  <c r="BM48" i="87" s="1"/>
  <c r="BM49" i="87"/>
  <c r="AG47" i="82"/>
  <c r="AG48" i="82" s="1"/>
  <c r="AI49" i="82"/>
  <c r="AE47" i="82"/>
  <c r="AE48" i="82" s="1"/>
  <c r="AF49" i="82"/>
  <c r="AK49" i="82"/>
  <c r="AD47" i="82"/>
  <c r="AD48" i="82" s="1"/>
  <c r="CM114" i="87"/>
  <c r="CM115" i="87" s="1"/>
  <c r="CT114" i="87"/>
  <c r="CT115" i="87" s="1"/>
  <c r="AT114" i="87"/>
  <c r="AT115" i="87" s="1"/>
  <c r="CG114" i="87"/>
  <c r="CG115" i="87" s="1"/>
  <c r="AV114" i="87"/>
  <c r="AV115" i="87" s="1"/>
  <c r="BU114" i="87"/>
  <c r="BU115" i="87" s="1"/>
  <c r="AY114" i="87"/>
  <c r="AY115" i="87" s="1"/>
  <c r="CY114" i="87"/>
  <c r="CY115" i="87" s="1"/>
  <c r="BO114" i="87"/>
  <c r="BO115" i="87" s="1"/>
  <c r="CP114" i="87"/>
  <c r="CP115" i="87" s="1"/>
  <c r="BP114" i="87"/>
  <c r="BP115" i="87" s="1"/>
  <c r="AO114" i="87"/>
  <c r="AO115" i="87" s="1"/>
  <c r="BT114" i="87"/>
  <c r="BT115" i="87" s="1"/>
  <c r="CE114" i="87"/>
  <c r="CE115" i="87" s="1"/>
  <c r="BV114" i="87"/>
  <c r="BV115" i="87" s="1"/>
  <c r="AZ148" i="87"/>
  <c r="AZ149" i="87" s="1"/>
  <c r="CX148" i="87"/>
  <c r="CX149" i="87" s="1"/>
  <c r="CL148" i="87"/>
  <c r="CL149" i="87" s="1"/>
  <c r="CJ114" i="87"/>
  <c r="CJ115" i="87" s="1"/>
  <c r="CA114" i="82"/>
  <c r="CA115" i="82" s="1"/>
  <c r="CX114" i="87"/>
  <c r="CX115" i="87" s="1"/>
  <c r="BQ114" i="87"/>
  <c r="BQ115" i="87" s="1"/>
  <c r="W114" i="87"/>
  <c r="BI148" i="87"/>
  <c r="BI149" i="87" s="1"/>
  <c r="CK148" i="87"/>
  <c r="CK149" i="87" s="1"/>
  <c r="AI148" i="87"/>
  <c r="AI149" i="87" s="1"/>
  <c r="D148" i="87"/>
  <c r="D149" i="87" s="1"/>
  <c r="Q114" i="87"/>
  <c r="AM49" i="82"/>
  <c r="AF47" i="82"/>
  <c r="AF48" i="82" s="1"/>
  <c r="AE49" i="82"/>
  <c r="H114" i="82"/>
  <c r="AL49" i="82"/>
  <c r="AO148" i="82"/>
  <c r="AO149" i="82" s="1"/>
  <c r="BS148" i="82"/>
  <c r="BS149" i="82" s="1"/>
  <c r="CQ148" i="82"/>
  <c r="CQ149" i="82" s="1"/>
  <c r="H148" i="82"/>
  <c r="AZ148" i="82"/>
  <c r="AZ149" i="82" s="1"/>
  <c r="M114" i="82"/>
  <c r="AD49" i="87"/>
  <c r="AK114" i="87"/>
  <c r="AK115" i="87" s="1"/>
  <c r="CB114" i="87"/>
  <c r="CB115" i="87" s="1"/>
  <c r="AD114" i="87"/>
  <c r="AD115" i="87" s="1"/>
  <c r="I114" i="87"/>
  <c r="Y114" i="87"/>
  <c r="AE49" i="87"/>
  <c r="AD47" i="87"/>
  <c r="AD48" i="87" s="1"/>
  <c r="AI47" i="82"/>
  <c r="AI48" i="82" s="1"/>
  <c r="AK47" i="82"/>
  <c r="AK48" i="82" s="1"/>
  <c r="AL47" i="82"/>
  <c r="AL48" i="82" s="1"/>
  <c r="AJ47" i="82"/>
  <c r="AJ48" i="82" s="1"/>
  <c r="AD49" i="82"/>
  <c r="AJ49" i="82"/>
  <c r="BC148" i="82"/>
  <c r="BC149" i="82" s="1"/>
  <c r="AN148" i="82"/>
  <c r="AN149" i="82" s="1"/>
  <c r="BU148" i="82"/>
  <c r="BU149" i="82" s="1"/>
  <c r="X148" i="82"/>
  <c r="AW148" i="82"/>
  <c r="AW149" i="82" s="1"/>
  <c r="AP148" i="82"/>
  <c r="AP149" i="82" s="1"/>
  <c r="CL148" i="82"/>
  <c r="CL149" i="82" s="1"/>
  <c r="CG148" i="82"/>
  <c r="CG149" i="82" s="1"/>
  <c r="Z148" i="82"/>
  <c r="CO114" i="87"/>
  <c r="CO115" i="87" s="1"/>
  <c r="BY114" i="87"/>
  <c r="BY115" i="87" s="1"/>
  <c r="CV114" i="87"/>
  <c r="CV115" i="87" s="1"/>
  <c r="BG114" i="87"/>
  <c r="BG115" i="87" s="1"/>
  <c r="AR114" i="87"/>
  <c r="AR115" i="87" s="1"/>
  <c r="R148" i="87"/>
  <c r="BJ148" i="82"/>
  <c r="BJ149" i="82" s="1"/>
  <c r="BD148" i="82"/>
  <c r="BD149" i="82" s="1"/>
  <c r="CR148" i="82"/>
  <c r="CR149" i="82" s="1"/>
  <c r="BR148" i="82"/>
  <c r="BR149" i="82" s="1"/>
  <c r="BV148" i="82"/>
  <c r="BV149" i="82" s="1"/>
  <c r="AS114" i="87"/>
  <c r="AS115" i="87" s="1"/>
  <c r="K114" i="82"/>
  <c r="BM114" i="87"/>
  <c r="BM115" i="87" s="1"/>
  <c r="AH114" i="87"/>
  <c r="AH115" i="87" s="1"/>
  <c r="CC114" i="87"/>
  <c r="CC115" i="87" s="1"/>
  <c r="CI114" i="87"/>
  <c r="CI115" i="87" s="1"/>
  <c r="U114" i="82"/>
  <c r="BE148" i="82"/>
  <c r="BE149" i="82" s="1"/>
  <c r="BP148" i="82"/>
  <c r="BP149" i="82" s="1"/>
  <c r="BX114" i="87"/>
  <c r="BX115" i="87" s="1"/>
  <c r="AP114" i="82"/>
  <c r="AP115" i="82" s="1"/>
  <c r="T114" i="87"/>
  <c r="AQ114" i="87"/>
  <c r="AQ115" i="87" s="1"/>
  <c r="CT114" i="82"/>
  <c r="CT115" i="82" s="1"/>
  <c r="AP114" i="87"/>
  <c r="AP115" i="87" s="1"/>
  <c r="BI114" i="87"/>
  <c r="BI115" i="87" s="1"/>
  <c r="CF114" i="87"/>
  <c r="CF115" i="87" s="1"/>
  <c r="BA114" i="82"/>
  <c r="BA115" i="82" s="1"/>
  <c r="CW114" i="87"/>
  <c r="CW115" i="87" s="1"/>
  <c r="CL114" i="87"/>
  <c r="CL115" i="87" s="1"/>
  <c r="BY148" i="87"/>
  <c r="BY149" i="87" s="1"/>
  <c r="BJ148" i="87"/>
  <c r="BJ149" i="87" s="1"/>
  <c r="AU148" i="82"/>
  <c r="AU149" i="82" s="1"/>
  <c r="CT148" i="82"/>
  <c r="CT149" i="82" s="1"/>
  <c r="BK148" i="82"/>
  <c r="BK149" i="82" s="1"/>
  <c r="BF148" i="82"/>
  <c r="BF149" i="82" s="1"/>
  <c r="BW148" i="82"/>
  <c r="BW149" i="82" s="1"/>
  <c r="AV148" i="82"/>
  <c r="AV149" i="82" s="1"/>
  <c r="BB148" i="82"/>
  <c r="BB149" i="82" s="1"/>
  <c r="BN148" i="82"/>
  <c r="BN149" i="82" s="1"/>
  <c r="BM148" i="82"/>
  <c r="BM149" i="82" s="1"/>
  <c r="BH148" i="82"/>
  <c r="BH149" i="82" s="1"/>
  <c r="BO148" i="82"/>
  <c r="BO149" i="82" s="1"/>
  <c r="CA148" i="82"/>
  <c r="CA149" i="82" s="1"/>
  <c r="AK148" i="82"/>
  <c r="AK149" i="82" s="1"/>
  <c r="P148" i="82"/>
  <c r="AD148" i="82"/>
  <c r="AD149" i="82" s="1"/>
  <c r="AR114" i="82"/>
  <c r="AR115" i="82" s="1"/>
  <c r="BD114" i="82"/>
  <c r="BD115" i="82" s="1"/>
  <c r="AH47" i="82"/>
  <c r="AH48" i="82" s="1"/>
  <c r="V114" i="82"/>
  <c r="CH114" i="82"/>
  <c r="CH115" i="82" s="1"/>
  <c r="AL148" i="87"/>
  <c r="AL149" i="87" s="1"/>
  <c r="E148" i="87"/>
  <c r="E149" i="87" s="1"/>
  <c r="Z148" i="87"/>
  <c r="BL148" i="87"/>
  <c r="BL149" i="87" s="1"/>
  <c r="CV148" i="82"/>
  <c r="CV149" i="82" s="1"/>
  <c r="BZ148" i="82"/>
  <c r="BZ149" i="82" s="1"/>
  <c r="CB148" i="82"/>
  <c r="CB149" i="82" s="1"/>
  <c r="CE114" i="82"/>
  <c r="CE115" i="82" s="1"/>
  <c r="J114" i="87"/>
  <c r="AP148" i="87"/>
  <c r="AP149" i="87" s="1"/>
  <c r="Z47" i="82"/>
  <c r="AH49" i="82"/>
  <c r="AG114" i="82"/>
  <c r="AG115" i="82" s="1"/>
  <c r="BK114" i="87"/>
  <c r="BK115" i="87" s="1"/>
  <c r="E114" i="87"/>
  <c r="E115" i="87" s="1"/>
  <c r="AC114" i="87"/>
  <c r="AC115" i="87" s="1"/>
  <c r="M114" i="87"/>
  <c r="CN114" i="82"/>
  <c r="CN115" i="82" s="1"/>
  <c r="CL114" i="82"/>
  <c r="CL115" i="82" s="1"/>
  <c r="CR114" i="82"/>
  <c r="CR115" i="82" s="1"/>
  <c r="L114" i="82"/>
  <c r="BH148" i="87"/>
  <c r="BH149" i="87" s="1"/>
  <c r="P148" i="87"/>
  <c r="CR148" i="87"/>
  <c r="CR149" i="87" s="1"/>
  <c r="CF148" i="82"/>
  <c r="CF149" i="82" s="1"/>
  <c r="AT148" i="82"/>
  <c r="AT149" i="82" s="1"/>
  <c r="N148" i="82"/>
  <c r="CC148" i="82"/>
  <c r="CC149" i="82" s="1"/>
  <c r="CW148" i="82"/>
  <c r="CW149" i="82" s="1"/>
  <c r="AX148" i="82"/>
  <c r="AX149" i="82" s="1"/>
  <c r="BG148" i="82"/>
  <c r="BG149" i="82" s="1"/>
  <c r="CK148" i="82"/>
  <c r="CK149" i="82" s="1"/>
  <c r="CI148" i="82"/>
  <c r="CI149" i="82" s="1"/>
  <c r="AL148" i="82"/>
  <c r="AL149" i="82" s="1"/>
  <c r="F148" i="82"/>
  <c r="F149" i="82" s="1"/>
  <c r="Q114" i="82"/>
  <c r="D114" i="82"/>
  <c r="D115" i="82" s="1"/>
  <c r="O148" i="82"/>
  <c r="L148" i="82"/>
  <c r="T114" i="82"/>
  <c r="AJ114" i="82"/>
  <c r="AJ115" i="82" s="1"/>
  <c r="P114" i="82"/>
  <c r="K148" i="82"/>
  <c r="Y148" i="82"/>
  <c r="S148" i="82"/>
  <c r="T148" i="82"/>
  <c r="CF114" i="82"/>
  <c r="CF115" i="82" s="1"/>
  <c r="AL114" i="82"/>
  <c r="AL115" i="82" s="1"/>
  <c r="BL114" i="82"/>
  <c r="BL115" i="82" s="1"/>
  <c r="BI148" i="82"/>
  <c r="BI149" i="82" s="1"/>
  <c r="CJ148" i="82"/>
  <c r="CJ149" i="82" s="1"/>
  <c r="CY148" i="82"/>
  <c r="CY149" i="82" s="1"/>
  <c r="R148" i="82"/>
  <c r="CU148" i="82"/>
  <c r="CU149" i="82" s="1"/>
  <c r="BJ114" i="82"/>
  <c r="BJ115" i="82" s="1"/>
  <c r="BX114" i="82"/>
  <c r="BX115" i="82" s="1"/>
  <c r="W114" i="82"/>
  <c r="AW114" i="82"/>
  <c r="AW115" i="82" s="1"/>
  <c r="CX148" i="82"/>
  <c r="CX149" i="82" s="1"/>
  <c r="V148" i="82"/>
  <c r="J114" i="82"/>
  <c r="BI114" i="82"/>
  <c r="BI115" i="82" s="1"/>
  <c r="AA114" i="82"/>
  <c r="AO114" i="82"/>
  <c r="AO115" i="82" s="1"/>
  <c r="CI114" i="82"/>
  <c r="CI115" i="82" s="1"/>
  <c r="CQ114" i="82"/>
  <c r="CQ115" i="82" s="1"/>
  <c r="AM114" i="82"/>
  <c r="AM115" i="82" s="1"/>
  <c r="X114" i="82"/>
  <c r="S114" i="82"/>
  <c r="AH114" i="82"/>
  <c r="AH115" i="82" s="1"/>
  <c r="AQ148" i="82"/>
  <c r="AQ149" i="82" s="1"/>
  <c r="AG148" i="82"/>
  <c r="AG149" i="82" s="1"/>
  <c r="E148" i="82"/>
  <c r="E149" i="82" s="1"/>
  <c r="AY148" i="82"/>
  <c r="AY149" i="82" s="1"/>
  <c r="AF148" i="82"/>
  <c r="AF149" i="82" s="1"/>
  <c r="J148" i="82"/>
  <c r="BT148" i="82"/>
  <c r="BT149" i="82" s="1"/>
  <c r="CH148" i="82"/>
  <c r="CH149" i="82" s="1"/>
  <c r="D148" i="82"/>
  <c r="D149" i="82" s="1"/>
  <c r="W148" i="82"/>
  <c r="H148" i="87"/>
  <c r="O148" i="87"/>
  <c r="U114" i="87"/>
  <c r="AU114" i="87"/>
  <c r="AU115" i="87" s="1"/>
  <c r="AL114" i="87"/>
  <c r="AL115" i="87" s="1"/>
  <c r="BF114" i="87"/>
  <c r="BF115" i="87" s="1"/>
  <c r="O114" i="87"/>
  <c r="Z114" i="87"/>
  <c r="AN114" i="87"/>
  <c r="AN115" i="87" s="1"/>
  <c r="CA114" i="87"/>
  <c r="CA115" i="87" s="1"/>
  <c r="BS114" i="87"/>
  <c r="BS115" i="87" s="1"/>
  <c r="H114" i="87"/>
  <c r="K114" i="87"/>
  <c r="L114" i="87"/>
  <c r="BL114" i="87"/>
  <c r="BL115" i="87" s="1"/>
  <c r="AF114" i="87"/>
  <c r="AF115" i="87" s="1"/>
  <c r="AV148" i="87"/>
  <c r="AV149" i="87" s="1"/>
  <c r="U148" i="87"/>
  <c r="BB148" i="87"/>
  <c r="BB149" i="87" s="1"/>
  <c r="AA148" i="87"/>
  <c r="CH114" i="87"/>
  <c r="CH115" i="87" s="1"/>
  <c r="BZ114" i="87"/>
  <c r="BZ115" i="87" s="1"/>
  <c r="AJ114" i="87"/>
  <c r="AJ115" i="87" s="1"/>
  <c r="R114" i="87"/>
  <c r="AA114" i="87"/>
  <c r="AW114" i="87"/>
  <c r="AW115" i="87" s="1"/>
  <c r="N114" i="87"/>
  <c r="AZ114" i="87"/>
  <c r="AZ115" i="87" s="1"/>
  <c r="P114" i="87"/>
  <c r="G114" i="87"/>
  <c r="BW114" i="87"/>
  <c r="BW115" i="87" s="1"/>
  <c r="BJ114" i="87"/>
  <c r="BJ115" i="87" s="1"/>
  <c r="BR114" i="87"/>
  <c r="BR115" i="87" s="1"/>
  <c r="X148" i="87"/>
  <c r="CI148" i="87"/>
  <c r="CI149" i="87" s="1"/>
  <c r="CC148" i="87"/>
  <c r="CC149" i="87" s="1"/>
  <c r="AX148" i="87"/>
  <c r="AX149" i="87" s="1"/>
  <c r="T148" i="87"/>
  <c r="S114" i="87"/>
  <c r="O114" i="82"/>
  <c r="AF114" i="82"/>
  <c r="AF115" i="82" s="1"/>
  <c r="BG114" i="82"/>
  <c r="BG115" i="82" s="1"/>
  <c r="CQ114" i="87"/>
  <c r="CQ115" i="87" s="1"/>
  <c r="D114" i="87"/>
  <c r="D115" i="87" s="1"/>
  <c r="AY114" i="82"/>
  <c r="AY115" i="82" s="1"/>
  <c r="BS114" i="82"/>
  <c r="BS115" i="82" s="1"/>
  <c r="AJ148" i="87"/>
  <c r="AJ149" i="87" s="1"/>
  <c r="L148" i="87"/>
  <c r="BZ148" i="87"/>
  <c r="BZ149" i="87" s="1"/>
  <c r="AH148" i="82"/>
  <c r="AH149" i="82" s="1"/>
  <c r="BL148" i="82"/>
  <c r="BL149" i="82" s="1"/>
  <c r="M148" i="82"/>
  <c r="CP148" i="82"/>
  <c r="CP149" i="82" s="1"/>
  <c r="AS148" i="82"/>
  <c r="AS149" i="82" s="1"/>
  <c r="CD148" i="82"/>
  <c r="CD149" i="82" s="1"/>
  <c r="Q148" i="82"/>
  <c r="G148" i="82"/>
  <c r="CP114" i="82"/>
  <c r="CP115" i="82" s="1"/>
  <c r="CK114" i="87"/>
  <c r="CK115" i="87" s="1"/>
  <c r="BE114" i="82"/>
  <c r="BE115" i="82" s="1"/>
  <c r="AC114" i="82"/>
  <c r="AC115" i="82" s="1"/>
  <c r="CS114" i="87"/>
  <c r="CS115" i="87" s="1"/>
  <c r="AN114" i="82"/>
  <c r="AN115" i="82" s="1"/>
  <c r="BP114" i="82"/>
  <c r="BP115" i="82" s="1"/>
  <c r="AU114" i="82"/>
  <c r="AU115" i="82" s="1"/>
  <c r="AS114" i="82"/>
  <c r="AS115" i="82" s="1"/>
  <c r="I114" i="82"/>
  <c r="AK148" i="87"/>
  <c r="AK149" i="87" s="1"/>
  <c r="N148" i="87"/>
  <c r="AG148" i="87"/>
  <c r="AG149" i="87" s="1"/>
  <c r="AC148" i="82"/>
  <c r="AC149" i="82" s="1"/>
  <c r="CS148" i="82"/>
  <c r="CS149" i="82" s="1"/>
  <c r="AM148" i="82"/>
  <c r="AM149" i="82" s="1"/>
  <c r="CN148" i="82"/>
  <c r="CN149" i="82" s="1"/>
  <c r="AA148" i="82"/>
  <c r="BQ148" i="82"/>
  <c r="BQ149" i="82" s="1"/>
  <c r="BY148" i="82"/>
  <c r="BY149" i="82" s="1"/>
  <c r="I148" i="82"/>
  <c r="AL49" i="87"/>
  <c r="AL47" i="87"/>
  <c r="AL48" i="87" s="1"/>
  <c r="AH47" i="87"/>
  <c r="AH48" i="87" s="1"/>
  <c r="AH49" i="87"/>
  <c r="AI47" i="87"/>
  <c r="AI48" i="87" s="1"/>
  <c r="AI49" i="87"/>
  <c r="AK49" i="87"/>
  <c r="AK47" i="87"/>
  <c r="AK48" i="87" s="1"/>
  <c r="AG47" i="87"/>
  <c r="AG48" i="87" s="1"/>
  <c r="AG49" i="87"/>
  <c r="AF49" i="87"/>
  <c r="AF47" i="87"/>
  <c r="AF48" i="87" s="1"/>
  <c r="AG114" i="87"/>
  <c r="AG115" i="87" s="1"/>
  <c r="F114" i="82"/>
  <c r="F115" i="82" s="1"/>
  <c r="X114" i="87"/>
  <c r="Y114" i="82"/>
  <c r="BQ114" i="82"/>
  <c r="BQ115" i="82" s="1"/>
  <c r="AV114" i="82"/>
  <c r="AV115" i="82" s="1"/>
  <c r="AX114" i="87"/>
  <c r="AX115" i="87" s="1"/>
  <c r="E114" i="82"/>
  <c r="E115" i="82" s="1"/>
  <c r="V114" i="87"/>
  <c r="BC114" i="82"/>
  <c r="BC115" i="82" s="1"/>
  <c r="AQ114" i="82"/>
  <c r="AQ115" i="82" s="1"/>
  <c r="CM114" i="82"/>
  <c r="CM115" i="82" s="1"/>
  <c r="BY114" i="82"/>
  <c r="BY115" i="82" s="1"/>
  <c r="BD114" i="87"/>
  <c r="BD115" i="87" s="1"/>
  <c r="BE114" i="87"/>
  <c r="BE115" i="87" s="1"/>
  <c r="CD114" i="82"/>
  <c r="CD115" i="82" s="1"/>
  <c r="AT114" i="82"/>
  <c r="AT115" i="82" s="1"/>
  <c r="AD114" i="82"/>
  <c r="AD115" i="82" s="1"/>
  <c r="BH114" i="82"/>
  <c r="BH115" i="82" s="1"/>
  <c r="CU114" i="82"/>
  <c r="CU115" i="82" s="1"/>
  <c r="R114" i="82"/>
  <c r="AZ114" i="82"/>
  <c r="AZ115" i="82" s="1"/>
  <c r="CV114" i="82"/>
  <c r="CV115" i="82" s="1"/>
  <c r="CU148" i="87"/>
  <c r="CU149" i="87" s="1"/>
  <c r="AQ148" i="87"/>
  <c r="AQ149" i="87" s="1"/>
  <c r="S148" i="87"/>
  <c r="G148" i="87"/>
  <c r="AJ148" i="82"/>
  <c r="AJ149" i="82" s="1"/>
  <c r="CE148" i="82"/>
  <c r="CE149" i="82" s="1"/>
  <c r="AI148" i="82"/>
  <c r="AI149" i="82" s="1"/>
  <c r="AE148" i="82"/>
  <c r="AE149" i="82" s="1"/>
  <c r="CM148" i="82"/>
  <c r="CM149" i="82" s="1"/>
  <c r="BA148" i="82"/>
  <c r="BA149" i="82" s="1"/>
  <c r="AB148" i="82"/>
  <c r="AR148" i="82"/>
  <c r="AR149" i="82" s="1"/>
  <c r="CO148" i="82"/>
  <c r="CO149" i="82" s="1"/>
  <c r="BX148" i="82"/>
  <c r="BX149" i="82" s="1"/>
  <c r="AJ47" i="87"/>
  <c r="AJ48" i="87" s="1"/>
  <c r="AJ49" i="87"/>
  <c r="AB47" i="87"/>
  <c r="AD5" i="77"/>
  <c r="AM114" i="87"/>
  <c r="AM115" i="87" s="1"/>
  <c r="CD114" i="87"/>
  <c r="CD115" i="87" s="1"/>
  <c r="BK114" i="82"/>
  <c r="BK115" i="82" s="1"/>
  <c r="AX114" i="82"/>
  <c r="AX115" i="82" s="1"/>
  <c r="BZ114" i="82"/>
  <c r="BZ115" i="82" s="1"/>
  <c r="G114" i="82"/>
  <c r="BN114" i="82"/>
  <c r="BN115" i="82" s="1"/>
  <c r="CU114" i="87"/>
  <c r="CU115" i="87" s="1"/>
  <c r="BB114" i="82"/>
  <c r="BB115" i="82" s="1"/>
  <c r="CW114" i="82"/>
  <c r="CW115" i="82" s="1"/>
  <c r="CG114" i="82"/>
  <c r="CG115" i="82" s="1"/>
  <c r="Z114" i="82"/>
  <c r="CN114" i="87"/>
  <c r="CN115" i="87" s="1"/>
  <c r="CR114" i="87"/>
  <c r="CR115" i="87" s="1"/>
  <c r="CX114" i="82"/>
  <c r="CX115" i="82" s="1"/>
  <c r="AK114" i="82"/>
  <c r="AK115" i="82" s="1"/>
  <c r="BA114" i="87"/>
  <c r="BA115" i="87" s="1"/>
  <c r="CK114" i="82"/>
  <c r="CK115" i="82" s="1"/>
  <c r="AE114" i="87"/>
  <c r="AE115" i="87" s="1"/>
  <c r="CB114" i="82"/>
  <c r="CB115" i="82" s="1"/>
  <c r="AU148" i="87"/>
  <c r="AU149" i="87" s="1"/>
  <c r="W148" i="87"/>
  <c r="AB114" i="87"/>
  <c r="BC114" i="87"/>
  <c r="BC115" i="87" s="1"/>
  <c r="N114" i="82"/>
  <c r="CJ114" i="82"/>
  <c r="CJ115" i="82" s="1"/>
  <c r="F114" i="87"/>
  <c r="F115" i="87" s="1"/>
  <c r="BO114" i="82"/>
  <c r="BO115" i="82" s="1"/>
  <c r="BU114" i="82"/>
  <c r="BU115" i="82" s="1"/>
  <c r="BW114" i="82"/>
  <c r="BW115" i="82" s="1"/>
  <c r="AB114" i="82"/>
  <c r="BH114" i="87"/>
  <c r="BH115" i="87" s="1"/>
  <c r="CC114" i="82"/>
  <c r="CC115" i="82" s="1"/>
  <c r="CO114" i="82"/>
  <c r="CO115" i="82" s="1"/>
  <c r="CA148" i="87"/>
  <c r="CA149" i="87" s="1"/>
  <c r="I148" i="87"/>
  <c r="CM148" i="87"/>
  <c r="CM149" i="87" s="1"/>
  <c r="BT114" i="82"/>
  <c r="BT115" i="82" s="1"/>
  <c r="AI114" i="82"/>
  <c r="AI115" i="82" s="1"/>
  <c r="AI114" i="87"/>
  <c r="AI115" i="87" s="1"/>
  <c r="BR114" i="82"/>
  <c r="BR115" i="82" s="1"/>
  <c r="CY114" i="82"/>
  <c r="CY115" i="82" s="1"/>
  <c r="BV114" i="82"/>
  <c r="BV115" i="82" s="1"/>
  <c r="BB114" i="87"/>
  <c r="BB115" i="87" s="1"/>
  <c r="AE114" i="82"/>
  <c r="AE115" i="82" s="1"/>
  <c r="BF114" i="82"/>
  <c r="BF115" i="82" s="1"/>
  <c r="BN114" i="87"/>
  <c r="BN115" i="87" s="1"/>
  <c r="BM114" i="82"/>
  <c r="BM115" i="82" s="1"/>
  <c r="CS114" i="82"/>
  <c r="CS115" i="82" s="1"/>
  <c r="BU148" i="87"/>
  <c r="BU149" i="87" s="1"/>
  <c r="BT148" i="87"/>
  <c r="BT149" i="87" s="1"/>
  <c r="CE148" i="87"/>
  <c r="CE149" i="87" s="1"/>
  <c r="CS148" i="87"/>
  <c r="CS149" i="87" s="1"/>
  <c r="BS148" i="87"/>
  <c r="BS149" i="87" s="1"/>
  <c r="BK148" i="87"/>
  <c r="BK149" i="87" s="1"/>
  <c r="AB47" i="82"/>
  <c r="E47" i="87"/>
  <c r="E48" i="87" s="1"/>
  <c r="AC49" i="82"/>
  <c r="Y47" i="82"/>
  <c r="AA47" i="82"/>
  <c r="AC47" i="82"/>
  <c r="AC48" i="82" s="1"/>
  <c r="E49" i="87"/>
  <c r="AC47" i="87"/>
  <c r="AC48" i="87" s="1"/>
  <c r="AC49" i="87"/>
  <c r="AA47" i="87"/>
  <c r="Y47" i="87"/>
  <c r="Z47" i="87"/>
  <c r="R22" i="80"/>
  <c r="R23" i="80"/>
  <c r="T15" i="80"/>
  <c r="S21" i="80"/>
  <c r="S27" i="80" s="1"/>
  <c r="R23" i="84"/>
  <c r="R22" i="84"/>
  <c r="T15" i="84"/>
  <c r="S21" i="84"/>
  <c r="S27" i="84" s="1"/>
  <c r="S28" i="84" s="1"/>
  <c r="Q47" i="82"/>
  <c r="W47" i="82"/>
  <c r="U47" i="82"/>
  <c r="V47" i="82"/>
  <c r="P47" i="82"/>
  <c r="I47" i="82"/>
  <c r="K47" i="82"/>
  <c r="D49" i="87"/>
  <c r="I47" i="87"/>
  <c r="F47" i="87"/>
  <c r="F48" i="87" s="1"/>
  <c r="H47" i="82"/>
  <c r="M47" i="82"/>
  <c r="S47" i="82"/>
  <c r="L47" i="82"/>
  <c r="T47" i="82"/>
  <c r="O47" i="82"/>
  <c r="X47" i="82"/>
  <c r="N47" i="82"/>
  <c r="J47" i="82"/>
  <c r="R47" i="82"/>
  <c r="K47" i="87"/>
  <c r="T47" i="87"/>
  <c r="J47" i="87"/>
  <c r="P47" i="87"/>
  <c r="O47" i="87"/>
  <c r="N47" i="87"/>
  <c r="V47" i="87"/>
  <c r="M47" i="87"/>
  <c r="R47" i="87"/>
  <c r="H47" i="87"/>
  <c r="Q47" i="87"/>
  <c r="L47" i="87"/>
  <c r="X47" i="87"/>
  <c r="F49" i="82"/>
  <c r="J5" i="77"/>
  <c r="D49" i="82"/>
  <c r="D47" i="82"/>
  <c r="D48" i="82" s="1"/>
  <c r="F47" i="82"/>
  <c r="F48" i="82" s="1"/>
  <c r="G47" i="82"/>
  <c r="E47" i="82"/>
  <c r="E48" i="82" s="1"/>
  <c r="E49" i="82"/>
  <c r="BZ10" i="53"/>
  <c r="BY11" i="53"/>
  <c r="K24" i="11"/>
  <c r="K32" i="11" s="1"/>
  <c r="J24" i="11"/>
  <c r="G24" i="11"/>
  <c r="F14" i="62" s="1"/>
  <c r="H24" i="11"/>
  <c r="H14" i="62" s="1"/>
  <c r="L14" i="62" l="1"/>
  <c r="J32" i="11"/>
  <c r="G115" i="87"/>
  <c r="G149" i="87"/>
  <c r="G48" i="87"/>
  <c r="N14" i="62"/>
  <c r="G115" i="82"/>
  <c r="G48" i="82"/>
  <c r="G149" i="82"/>
  <c r="G98" i="24"/>
  <c r="G72" i="27"/>
  <c r="W27" i="87"/>
  <c r="W28" i="87" s="1"/>
  <c r="G173" i="87"/>
  <c r="G216" i="87"/>
  <c r="G223" i="87"/>
  <c r="G229" i="87" s="1"/>
  <c r="G13" i="87"/>
  <c r="G44" i="87"/>
  <c r="G192" i="87"/>
  <c r="G34" i="87"/>
  <c r="G212" i="87"/>
  <c r="G218" i="87" s="1"/>
  <c r="G30" i="87"/>
  <c r="G203" i="87"/>
  <c r="G40" i="87"/>
  <c r="G227" i="87"/>
  <c r="G156" i="87"/>
  <c r="G101" i="87"/>
  <c r="G135" i="87"/>
  <c r="G122" i="87"/>
  <c r="G87" i="87"/>
  <c r="G199" i="87"/>
  <c r="G205" i="87" s="1"/>
  <c r="G203" i="82"/>
  <c r="G13" i="82"/>
  <c r="G34" i="82"/>
  <c r="G192" i="82"/>
  <c r="G40" i="82"/>
  <c r="G44" i="82"/>
  <c r="G216" i="82"/>
  <c r="G227" i="82"/>
  <c r="G135" i="82"/>
  <c r="G156" i="82"/>
  <c r="G122" i="82"/>
  <c r="G101" i="82"/>
  <c r="G87" i="82"/>
  <c r="G173" i="82"/>
  <c r="G72" i="87"/>
  <c r="G188" i="87"/>
  <c r="G194" i="87" s="1"/>
  <c r="K12" i="53"/>
  <c r="H7" i="87"/>
  <c r="H48" i="87" s="1"/>
  <c r="H7" i="82"/>
  <c r="H48" i="82" s="1"/>
  <c r="G72" i="82"/>
  <c r="Q22" i="83"/>
  <c r="Q23" i="83"/>
  <c r="S15" i="83"/>
  <c r="R21" i="83"/>
  <c r="R27" i="83" s="1"/>
  <c r="R28" i="83" s="1"/>
  <c r="T15" i="82"/>
  <c r="S21" i="82"/>
  <c r="S27" i="82" s="1"/>
  <c r="S28" i="82" s="1"/>
  <c r="R23" i="82"/>
  <c r="R22" i="82"/>
  <c r="Y15" i="87"/>
  <c r="X21" i="87"/>
  <c r="X22" i="87" s="1"/>
  <c r="S15" i="81"/>
  <c r="R21" i="81"/>
  <c r="R27" i="81" s="1"/>
  <c r="R28" i="81" s="1"/>
  <c r="Q22" i="81"/>
  <c r="Q23" i="81"/>
  <c r="R28" i="80"/>
  <c r="S22" i="80"/>
  <c r="S23" i="80"/>
  <c r="U15" i="80"/>
  <c r="T21" i="80"/>
  <c r="T27" i="80" s="1"/>
  <c r="S22" i="84"/>
  <c r="S23" i="84"/>
  <c r="U15" i="84"/>
  <c r="T21" i="84"/>
  <c r="T27" i="84" s="1"/>
  <c r="T28" i="84" s="1"/>
  <c r="C7" i="44"/>
  <c r="K5" i="44" s="1"/>
  <c r="R5" i="44" s="1"/>
  <c r="Y5" i="44" s="1"/>
  <c r="AF5" i="44" s="1"/>
  <c r="AM5" i="44" s="1"/>
  <c r="C7" i="43"/>
  <c r="H6" i="6"/>
  <c r="C9" i="76"/>
  <c r="L6" i="6"/>
  <c r="C9" i="79"/>
  <c r="B1" i="79" s="1"/>
  <c r="I6" i="6"/>
  <c r="C9" i="75"/>
  <c r="K6" i="6"/>
  <c r="C9" i="78"/>
  <c r="B1" i="78" s="1"/>
  <c r="C13" i="43"/>
  <c r="C19" i="43"/>
  <c r="C43" i="43" s="1"/>
  <c r="C25" i="43"/>
  <c r="C49" i="43" s="1"/>
  <c r="C31" i="43"/>
  <c r="C55" i="43" s="1"/>
  <c r="CA10" i="53"/>
  <c r="BZ11" i="53"/>
  <c r="X27" i="87" l="1"/>
  <c r="X28" i="87" s="1"/>
  <c r="H115" i="82"/>
  <c r="H149" i="82"/>
  <c r="L12" i="53"/>
  <c r="I7" i="82"/>
  <c r="I7" i="87"/>
  <c r="H13" i="87"/>
  <c r="H203" i="87"/>
  <c r="H40" i="87"/>
  <c r="H34" i="87"/>
  <c r="H212" i="87"/>
  <c r="H218" i="87" s="1"/>
  <c r="H30" i="87"/>
  <c r="H192" i="87"/>
  <c r="H223" i="87"/>
  <c r="H229" i="87" s="1"/>
  <c r="H216" i="87"/>
  <c r="H227" i="87"/>
  <c r="H44" i="87"/>
  <c r="H122" i="87"/>
  <c r="H135" i="87"/>
  <c r="H87" i="87"/>
  <c r="H101" i="87"/>
  <c r="H156" i="87"/>
  <c r="H72" i="87"/>
  <c r="H173" i="87"/>
  <c r="H49" i="87"/>
  <c r="H188" i="87"/>
  <c r="H194" i="87" s="1"/>
  <c r="H199" i="87"/>
  <c r="H205" i="87" s="1"/>
  <c r="H149" i="87"/>
  <c r="H115" i="87"/>
  <c r="H40" i="82"/>
  <c r="H216" i="82"/>
  <c r="H227" i="82"/>
  <c r="H192" i="82"/>
  <c r="H13" i="82"/>
  <c r="H203" i="82"/>
  <c r="H44" i="82"/>
  <c r="H34" i="82"/>
  <c r="H101" i="82"/>
  <c r="H122" i="82"/>
  <c r="H87" i="82"/>
  <c r="H135" i="82"/>
  <c r="H156" i="82"/>
  <c r="H173" i="82"/>
  <c r="H49" i="82"/>
  <c r="H72" i="82"/>
  <c r="R22" i="83"/>
  <c r="R23" i="83"/>
  <c r="T15" i="83"/>
  <c r="S21" i="83"/>
  <c r="S27" i="83" s="1"/>
  <c r="S28" i="83" s="1"/>
  <c r="U15" i="82"/>
  <c r="T21" i="82"/>
  <c r="T27" i="82" s="1"/>
  <c r="T28" i="82" s="1"/>
  <c r="S22" i="82"/>
  <c r="S23" i="82"/>
  <c r="Y27" i="87"/>
  <c r="Z15" i="87"/>
  <c r="Y21" i="87"/>
  <c r="R22" i="81"/>
  <c r="R23" i="81"/>
  <c r="T15" i="81"/>
  <c r="S21" i="81"/>
  <c r="S27" i="81" s="1"/>
  <c r="S28" i="81" s="1"/>
  <c r="S28" i="80"/>
  <c r="T22" i="80"/>
  <c r="T23" i="80"/>
  <c r="V15" i="80"/>
  <c r="U21" i="80"/>
  <c r="U27" i="80" s="1"/>
  <c r="T23" i="84"/>
  <c r="T22" i="84"/>
  <c r="V15" i="84"/>
  <c r="U21" i="84"/>
  <c r="U27" i="84" s="1"/>
  <c r="U28" i="84" s="1"/>
  <c r="H32" i="24"/>
  <c r="H11" i="24"/>
  <c r="AA11" i="24" s="1"/>
  <c r="I15" i="27"/>
  <c r="I8" i="27"/>
  <c r="G15" i="27"/>
  <c r="G8" i="27"/>
  <c r="O17" i="27" s="1"/>
  <c r="F32" i="24"/>
  <c r="F11" i="24"/>
  <c r="M11" i="24" s="1"/>
  <c r="I32" i="24"/>
  <c r="I11" i="24"/>
  <c r="AH11" i="24" s="1"/>
  <c r="J15" i="27"/>
  <c r="J8" i="27"/>
  <c r="F105" i="43"/>
  <c r="G105" i="43"/>
  <c r="DB7" i="78"/>
  <c r="CK7" i="78"/>
  <c r="BP7" i="78"/>
  <c r="AT7" i="78"/>
  <c r="Y7" i="78"/>
  <c r="CP7" i="78"/>
  <c r="BU7" i="78"/>
  <c r="AZ7" i="78"/>
  <c r="AD7" i="78"/>
  <c r="I7" i="78"/>
  <c r="CV7" i="78"/>
  <c r="BZ7" i="78"/>
  <c r="BE7" i="78"/>
  <c r="AJ7" i="78"/>
  <c r="N7" i="78"/>
  <c r="N120" i="78" s="1"/>
  <c r="DA7" i="78"/>
  <c r="CF7" i="78"/>
  <c r="BJ7" i="78"/>
  <c r="AO7" i="78"/>
  <c r="T7" i="78"/>
  <c r="X7" i="78"/>
  <c r="AS7" i="78"/>
  <c r="BN7" i="78"/>
  <c r="CJ7" i="78"/>
  <c r="AB7" i="78"/>
  <c r="AW7" i="78"/>
  <c r="BR7" i="78"/>
  <c r="CN7" i="78"/>
  <c r="J7" i="78"/>
  <c r="AF7" i="78"/>
  <c r="BA7" i="78"/>
  <c r="BV7" i="78"/>
  <c r="CR7" i="78"/>
  <c r="R7" i="78"/>
  <c r="AN7" i="78"/>
  <c r="BI7" i="78"/>
  <c r="CD7" i="78"/>
  <c r="CZ7" i="78"/>
  <c r="V7" i="78"/>
  <c r="AR7" i="78"/>
  <c r="BM7" i="78"/>
  <c r="CH7" i="78"/>
  <c r="DC7" i="78"/>
  <c r="Z7" i="78"/>
  <c r="AV7" i="78"/>
  <c r="BQ7" i="78"/>
  <c r="CL7" i="78"/>
  <c r="M7" i="78"/>
  <c r="AH7" i="78"/>
  <c r="BD7" i="78"/>
  <c r="BY7" i="78"/>
  <c r="CT7" i="78"/>
  <c r="Q7" i="78"/>
  <c r="AL7" i="78"/>
  <c r="BH7" i="78"/>
  <c r="CC7" i="78"/>
  <c r="CX7" i="78"/>
  <c r="U7" i="78"/>
  <c r="AP7" i="78"/>
  <c r="BL7" i="78"/>
  <c r="CG7" i="78"/>
  <c r="H7" i="78"/>
  <c r="AC7" i="78"/>
  <c r="AX7" i="78"/>
  <c r="BT7" i="78"/>
  <c r="CO7" i="78"/>
  <c r="L7" i="78"/>
  <c r="AG7" i="78"/>
  <c r="BB7" i="78"/>
  <c r="BX7" i="78"/>
  <c r="CS7" i="78"/>
  <c r="P7" i="78"/>
  <c r="AK7" i="78"/>
  <c r="BF7" i="78"/>
  <c r="CB7" i="78"/>
  <c r="CW7" i="78"/>
  <c r="O7" i="78"/>
  <c r="AE7" i="78"/>
  <c r="AU7" i="78"/>
  <c r="BK7" i="78"/>
  <c r="CA7" i="78"/>
  <c r="CQ7" i="78"/>
  <c r="K7" i="78"/>
  <c r="AA7" i="78"/>
  <c r="BG7" i="78"/>
  <c r="CM7" i="78"/>
  <c r="W7" i="78"/>
  <c r="AM7" i="78"/>
  <c r="BC7" i="78"/>
  <c r="BS7" i="78"/>
  <c r="CI7" i="78"/>
  <c r="CY7" i="78"/>
  <c r="BW7" i="78"/>
  <c r="S7" i="78"/>
  <c r="AI7" i="78"/>
  <c r="AY7" i="78"/>
  <c r="BO7" i="78"/>
  <c r="CE7" i="78"/>
  <c r="CU7" i="78"/>
  <c r="AQ7" i="78"/>
  <c r="L7" i="75"/>
  <c r="AN7" i="75"/>
  <c r="BO7" i="75"/>
  <c r="CX7" i="75"/>
  <c r="AL7" i="75"/>
  <c r="CC7" i="75"/>
  <c r="W7" i="75"/>
  <c r="BA7" i="75"/>
  <c r="CN7" i="75"/>
  <c r="DC7" i="75"/>
  <c r="AQ7" i="75"/>
  <c r="BZ7" i="75"/>
  <c r="N7" i="75"/>
  <c r="BI7" i="75"/>
  <c r="BP7" i="75"/>
  <c r="AM7" i="75"/>
  <c r="AO7" i="75"/>
  <c r="BQ7" i="75"/>
  <c r="CF7" i="75"/>
  <c r="CQ7" i="75"/>
  <c r="AE7" i="75"/>
  <c r="BN7" i="75"/>
  <c r="Y7" i="75"/>
  <c r="BC7" i="75"/>
  <c r="DA7" i="75"/>
  <c r="AS7" i="75"/>
  <c r="H7" i="75"/>
  <c r="CE7" i="75"/>
  <c r="S7" i="75"/>
  <c r="BB7" i="75"/>
  <c r="AW7" i="75"/>
  <c r="BS7" i="75"/>
  <c r="AC7" i="75"/>
  <c r="BH7" i="75"/>
  <c r="CJ7" i="75"/>
  <c r="BG7" i="75"/>
  <c r="CP7" i="75"/>
  <c r="AD7" i="75"/>
  <c r="CS7" i="75"/>
  <c r="AJ7" i="75"/>
  <c r="CR7" i="75"/>
  <c r="Z7" i="75"/>
  <c r="U7" i="75"/>
  <c r="AZ7" i="75"/>
  <c r="CB7" i="75"/>
  <c r="AU7" i="75"/>
  <c r="CD7" i="75"/>
  <c r="R7" i="75"/>
  <c r="CY7" i="75"/>
  <c r="J7" i="75"/>
  <c r="AK7" i="75"/>
  <c r="BX7" i="75"/>
  <c r="CU7" i="75"/>
  <c r="AI7" i="75"/>
  <c r="BR7" i="75"/>
  <c r="Q7" i="75"/>
  <c r="CI7" i="75"/>
  <c r="I7" i="75"/>
  <c r="AB7" i="75"/>
  <c r="BD7" i="75"/>
  <c r="BW7" i="75"/>
  <c r="K7" i="75"/>
  <c r="AT7" i="75"/>
  <c r="BM7" i="75"/>
  <c r="M7" i="75"/>
  <c r="AF7" i="75"/>
  <c r="BV7" i="75"/>
  <c r="CZ7" i="75"/>
  <c r="T7" i="75"/>
  <c r="AV7" i="75"/>
  <c r="BK7" i="75"/>
  <c r="CT7" i="75"/>
  <c r="AH7" i="75"/>
  <c r="CK7" i="75"/>
  <c r="AP7" i="75"/>
  <c r="CO7" i="75"/>
  <c r="AR7" i="75"/>
  <c r="BT7" i="75"/>
  <c r="AY7" i="75"/>
  <c r="CH7" i="75"/>
  <c r="V7" i="75"/>
  <c r="BL7" i="75"/>
  <c r="BF7" i="75"/>
  <c r="CW7" i="75"/>
  <c r="X7" i="75"/>
  <c r="CM7" i="75"/>
  <c r="AA7" i="75"/>
  <c r="BJ7" i="75"/>
  <c r="AG7" i="75"/>
  <c r="CG7" i="75"/>
  <c r="CV7" i="75"/>
  <c r="CL7" i="75"/>
  <c r="BU7" i="75"/>
  <c r="BY7" i="75"/>
  <c r="P7" i="75"/>
  <c r="CA7" i="75"/>
  <c r="O7" i="75"/>
  <c r="AX7" i="75"/>
  <c r="BE7" i="75"/>
  <c r="DB7" i="75"/>
  <c r="DA7" i="76"/>
  <c r="CV7" i="76"/>
  <c r="CP7" i="76"/>
  <c r="CK7" i="76"/>
  <c r="CF7" i="76"/>
  <c r="BZ7" i="76"/>
  <c r="BU7" i="76"/>
  <c r="BP7" i="76"/>
  <c r="BJ7" i="76"/>
  <c r="BE7" i="76"/>
  <c r="AZ7" i="76"/>
  <c r="AT7" i="76"/>
  <c r="AO7" i="76"/>
  <c r="AJ7" i="76"/>
  <c r="AD7" i="76"/>
  <c r="Y7" i="76"/>
  <c r="T7" i="76"/>
  <c r="N7" i="76"/>
  <c r="J7" i="76"/>
  <c r="DB7" i="76"/>
  <c r="CW7" i="76"/>
  <c r="CR7" i="76"/>
  <c r="CL7" i="76"/>
  <c r="CG7" i="76"/>
  <c r="CB7" i="76"/>
  <c r="BV7" i="76"/>
  <c r="BQ7" i="76"/>
  <c r="BL7" i="76"/>
  <c r="BF7" i="76"/>
  <c r="BA7" i="76"/>
  <c r="AV7" i="76"/>
  <c r="AP7" i="76"/>
  <c r="AK7" i="76"/>
  <c r="AF7" i="76"/>
  <c r="Z7" i="76"/>
  <c r="U7" i="76"/>
  <c r="P7" i="76"/>
  <c r="K7" i="76"/>
  <c r="DC7" i="76"/>
  <c r="CX7" i="76"/>
  <c r="CS7" i="76"/>
  <c r="CN7" i="76"/>
  <c r="CH7" i="76"/>
  <c r="CC7" i="76"/>
  <c r="BX7" i="76"/>
  <c r="BR7" i="76"/>
  <c r="BM7" i="76"/>
  <c r="BH7" i="76"/>
  <c r="BB7" i="76"/>
  <c r="AW7" i="76"/>
  <c r="AR7" i="76"/>
  <c r="AL7" i="76"/>
  <c r="AG7" i="76"/>
  <c r="AB7" i="76"/>
  <c r="V7" i="76"/>
  <c r="Q7" i="76"/>
  <c r="L7" i="76"/>
  <c r="H7" i="76"/>
  <c r="H97" i="76" s="1"/>
  <c r="CZ7" i="76"/>
  <c r="CT7" i="76"/>
  <c r="CO7" i="76"/>
  <c r="CJ7" i="76"/>
  <c r="CD7" i="76"/>
  <c r="BY7" i="76"/>
  <c r="BT7" i="76"/>
  <c r="BN7" i="76"/>
  <c r="BI7" i="76"/>
  <c r="BD7" i="76"/>
  <c r="AX7" i="76"/>
  <c r="AS7" i="76"/>
  <c r="AN7" i="76"/>
  <c r="AH7" i="76"/>
  <c r="AC7" i="76"/>
  <c r="X7" i="76"/>
  <c r="R7" i="76"/>
  <c r="M7" i="76"/>
  <c r="I7" i="76"/>
  <c r="AA7" i="76"/>
  <c r="AQ7" i="76"/>
  <c r="BG7" i="76"/>
  <c r="BW7" i="76"/>
  <c r="CM7" i="76"/>
  <c r="BC7" i="76"/>
  <c r="S7" i="76"/>
  <c r="AI7" i="76"/>
  <c r="AY7" i="76"/>
  <c r="BO7" i="76"/>
  <c r="CE7" i="76"/>
  <c r="CU7" i="76"/>
  <c r="W7" i="76"/>
  <c r="BS7" i="76"/>
  <c r="CY7" i="76"/>
  <c r="O7" i="76"/>
  <c r="AE7" i="76"/>
  <c r="AU7" i="76"/>
  <c r="BK7" i="76"/>
  <c r="CA7" i="76"/>
  <c r="CQ7" i="76"/>
  <c r="AM7" i="76"/>
  <c r="CI7" i="76"/>
  <c r="CZ7" i="79"/>
  <c r="BQ7" i="79"/>
  <c r="CW7" i="79"/>
  <c r="AK7" i="79"/>
  <c r="AC7" i="79"/>
  <c r="BA7" i="79"/>
  <c r="BY7" i="79"/>
  <c r="AJ7" i="79"/>
  <c r="BP7" i="79"/>
  <c r="CV7" i="79"/>
  <c r="AF7" i="79"/>
  <c r="BL7" i="79"/>
  <c r="CR7" i="79"/>
  <c r="CY7" i="79"/>
  <c r="CI7" i="79"/>
  <c r="BS7" i="79"/>
  <c r="BC7" i="79"/>
  <c r="AM7" i="79"/>
  <c r="W7" i="79"/>
  <c r="DB7" i="79"/>
  <c r="CL7" i="79"/>
  <c r="BV7" i="79"/>
  <c r="BF7" i="79"/>
  <c r="AP7" i="79"/>
  <c r="Z7" i="79"/>
  <c r="J7" i="79"/>
  <c r="Q7" i="79"/>
  <c r="AW7" i="79"/>
  <c r="CC7" i="79"/>
  <c r="U7" i="79"/>
  <c r="AS7" i="79"/>
  <c r="AB7" i="79"/>
  <c r="BH7" i="79"/>
  <c r="CN7" i="79"/>
  <c r="X7" i="79"/>
  <c r="BD7" i="79"/>
  <c r="CJ7" i="79"/>
  <c r="DC7" i="79"/>
  <c r="CM7" i="79"/>
  <c r="BW7" i="79"/>
  <c r="BG7" i="79"/>
  <c r="AQ7" i="79"/>
  <c r="AA7" i="79"/>
  <c r="K7" i="79"/>
  <c r="CP7" i="79"/>
  <c r="BZ7" i="79"/>
  <c r="BJ7" i="79"/>
  <c r="AT7" i="79"/>
  <c r="AD7" i="79"/>
  <c r="N7" i="79"/>
  <c r="I7" i="79"/>
  <c r="AO7" i="79"/>
  <c r="BU7" i="79"/>
  <c r="DA7" i="79"/>
  <c r="CO7" i="79"/>
  <c r="M7" i="79"/>
  <c r="T7" i="79"/>
  <c r="AZ7" i="79"/>
  <c r="CF7" i="79"/>
  <c r="P7" i="79"/>
  <c r="AV7" i="79"/>
  <c r="CB7" i="79"/>
  <c r="CQ7" i="79"/>
  <c r="CA7" i="79"/>
  <c r="BK7" i="79"/>
  <c r="AU7" i="79"/>
  <c r="AE7" i="79"/>
  <c r="O7" i="79"/>
  <c r="CT7" i="79"/>
  <c r="CD7" i="79"/>
  <c r="BN7" i="79"/>
  <c r="AX7" i="79"/>
  <c r="AH7" i="79"/>
  <c r="R7" i="79"/>
  <c r="AG7" i="79"/>
  <c r="BM7" i="79"/>
  <c r="CS7" i="79"/>
  <c r="BI7" i="79"/>
  <c r="CG7" i="79"/>
  <c r="L7" i="79"/>
  <c r="AR7" i="79"/>
  <c r="BX7" i="79"/>
  <c r="H7" i="79"/>
  <c r="AN7" i="79"/>
  <c r="BT7" i="79"/>
  <c r="CU7" i="79"/>
  <c r="CE7" i="79"/>
  <c r="BO7" i="79"/>
  <c r="AY7" i="79"/>
  <c r="AI7" i="79"/>
  <c r="S7" i="79"/>
  <c r="CX7" i="79"/>
  <c r="CH7" i="79"/>
  <c r="BR7" i="79"/>
  <c r="BB7" i="79"/>
  <c r="AL7" i="79"/>
  <c r="V7" i="79"/>
  <c r="Y7" i="79"/>
  <c r="BE7" i="79"/>
  <c r="CK7" i="79"/>
  <c r="CB10" i="53"/>
  <c r="CA11" i="53"/>
  <c r="Y28" i="87" l="1"/>
  <c r="M12" i="53"/>
  <c r="J7" i="87"/>
  <c r="J7" i="82"/>
  <c r="I40" i="82"/>
  <c r="I203" i="82"/>
  <c r="I227" i="82"/>
  <c r="I34" i="82"/>
  <c r="I216" i="82"/>
  <c r="I44" i="82"/>
  <c r="I192" i="82"/>
  <c r="I13" i="82"/>
  <c r="I87" i="82"/>
  <c r="I122" i="82"/>
  <c r="I135" i="82"/>
  <c r="I101" i="82"/>
  <c r="I156" i="82"/>
  <c r="I72" i="82"/>
  <c r="I49" i="82"/>
  <c r="I173" i="82"/>
  <c r="I115" i="82"/>
  <c r="I149" i="82"/>
  <c r="I48" i="82"/>
  <c r="I216" i="87"/>
  <c r="I13" i="87"/>
  <c r="I203" i="87"/>
  <c r="I227" i="87"/>
  <c r="I192" i="87"/>
  <c r="I34" i="87"/>
  <c r="I40" i="87"/>
  <c r="I44" i="87"/>
  <c r="I87" i="87"/>
  <c r="I135" i="87"/>
  <c r="I122" i="87"/>
  <c r="I101" i="87"/>
  <c r="I156" i="87"/>
  <c r="I173" i="87"/>
  <c r="I49" i="87"/>
  <c r="I72" i="87"/>
  <c r="I149" i="87"/>
  <c r="I48" i="87"/>
  <c r="I115" i="87"/>
  <c r="S23" i="83"/>
  <c r="S22" i="83"/>
  <c r="U15" i="83"/>
  <c r="T21" i="83"/>
  <c r="T27" i="83" s="1"/>
  <c r="T28" i="83" s="1"/>
  <c r="V15" i="82"/>
  <c r="U21" i="82"/>
  <c r="U27" i="82" s="1"/>
  <c r="U28" i="82" s="1"/>
  <c r="T22" i="82"/>
  <c r="T23" i="82"/>
  <c r="AA15" i="87"/>
  <c r="Z21" i="87"/>
  <c r="Z27" i="87" s="1"/>
  <c r="Y23" i="87"/>
  <c r="Y22" i="87"/>
  <c r="S23" i="81"/>
  <c r="S22" i="81"/>
  <c r="U15" i="81"/>
  <c r="T21" i="81"/>
  <c r="T27" i="81" s="1"/>
  <c r="T28" i="81" s="1"/>
  <c r="T28" i="80"/>
  <c r="U28" i="80" s="1"/>
  <c r="U22" i="80"/>
  <c r="U23" i="80"/>
  <c r="W15" i="80"/>
  <c r="V21" i="80"/>
  <c r="V27" i="80" s="1"/>
  <c r="U22" i="84"/>
  <c r="U23" i="84"/>
  <c r="W15" i="84"/>
  <c r="V21" i="84"/>
  <c r="V27" i="84" s="1"/>
  <c r="V28" i="84" s="1"/>
  <c r="H95" i="76"/>
  <c r="H120" i="76"/>
  <c r="CG6" i="84"/>
  <c r="CK123" i="79"/>
  <c r="CK97" i="79"/>
  <c r="CK92" i="79"/>
  <c r="CK124" i="79"/>
  <c r="CK120" i="79"/>
  <c r="CK94" i="79"/>
  <c r="CK125" i="79"/>
  <c r="CK121" i="79"/>
  <c r="CK95" i="79"/>
  <c r="CK122" i="79"/>
  <c r="CK96" i="79"/>
  <c r="CK93" i="79"/>
  <c r="AJ6" i="84"/>
  <c r="AN124" i="79"/>
  <c r="AN120" i="79"/>
  <c r="AN94" i="79"/>
  <c r="AN125" i="79"/>
  <c r="AN121" i="79"/>
  <c r="AN95" i="79"/>
  <c r="AN122" i="79"/>
  <c r="AN96" i="79"/>
  <c r="AN92" i="79"/>
  <c r="AN123" i="79"/>
  <c r="AN97" i="79"/>
  <c r="AN93" i="79"/>
  <c r="AT6" i="84"/>
  <c r="AX121" i="79"/>
  <c r="AX120" i="79"/>
  <c r="AX97" i="79"/>
  <c r="AX123" i="79"/>
  <c r="AX124" i="79"/>
  <c r="AX122" i="79"/>
  <c r="AX125" i="79"/>
  <c r="AX92" i="79"/>
  <c r="AX93" i="79"/>
  <c r="AX96" i="79"/>
  <c r="AX95" i="79"/>
  <c r="AX94" i="79"/>
  <c r="BW6" i="84"/>
  <c r="CA123" i="79"/>
  <c r="CA94" i="79"/>
  <c r="CA97" i="79"/>
  <c r="CA125" i="79"/>
  <c r="CA95" i="79"/>
  <c r="CA122" i="79"/>
  <c r="CA96" i="79"/>
  <c r="CA92" i="79"/>
  <c r="CA124" i="79"/>
  <c r="CA121" i="79"/>
  <c r="CA93" i="79"/>
  <c r="CA120" i="79"/>
  <c r="AK6" i="84"/>
  <c r="AO124" i="79"/>
  <c r="AO120" i="79"/>
  <c r="AO92" i="79"/>
  <c r="AO125" i="79"/>
  <c r="AO121" i="79"/>
  <c r="AO94" i="79"/>
  <c r="AO122" i="79"/>
  <c r="AO96" i="79"/>
  <c r="AO93" i="79"/>
  <c r="AO123" i="79"/>
  <c r="AO97" i="79"/>
  <c r="AO95" i="79"/>
  <c r="G6" i="84"/>
  <c r="K122" i="79"/>
  <c r="K94" i="79"/>
  <c r="K121" i="79"/>
  <c r="K124" i="79"/>
  <c r="K95" i="79"/>
  <c r="K123" i="79"/>
  <c r="K97" i="79"/>
  <c r="K92" i="79"/>
  <c r="K125" i="79"/>
  <c r="K120" i="79"/>
  <c r="K93" i="79"/>
  <c r="K96" i="79"/>
  <c r="AS6" i="84"/>
  <c r="AW124" i="79"/>
  <c r="AW120" i="79"/>
  <c r="AW92" i="79"/>
  <c r="AW125" i="79"/>
  <c r="AW121" i="79"/>
  <c r="AW94" i="79"/>
  <c r="AW122" i="79"/>
  <c r="AW96" i="79"/>
  <c r="AW95" i="79"/>
  <c r="AW123" i="79"/>
  <c r="AW97" i="79"/>
  <c r="AW93" i="79"/>
  <c r="CX6" i="84"/>
  <c r="DB121" i="79"/>
  <c r="DB93" i="79"/>
  <c r="DB94" i="79"/>
  <c r="DB123" i="79"/>
  <c r="DB97" i="79"/>
  <c r="DB95" i="79"/>
  <c r="DB125" i="79"/>
  <c r="DB122" i="79"/>
  <c r="DB120" i="79"/>
  <c r="DB96" i="79"/>
  <c r="DB124" i="79"/>
  <c r="DB92" i="79"/>
  <c r="AG6" i="84"/>
  <c r="AK122" i="79"/>
  <c r="AK96" i="79"/>
  <c r="AK123" i="79"/>
  <c r="AK97" i="79"/>
  <c r="AK95" i="79"/>
  <c r="AK94" i="79"/>
  <c r="AK124" i="79"/>
  <c r="AK120" i="79"/>
  <c r="AK92" i="79"/>
  <c r="AK93" i="79"/>
  <c r="AK125" i="79"/>
  <c r="AK121" i="79"/>
  <c r="CU6" i="81"/>
  <c r="CY94" i="76"/>
  <c r="CY120" i="76"/>
  <c r="CY121" i="76"/>
  <c r="CY96" i="76"/>
  <c r="CY122" i="76"/>
  <c r="CY125" i="76"/>
  <c r="CY123" i="76"/>
  <c r="CY124" i="76"/>
  <c r="CY95" i="76"/>
  <c r="CY92" i="76"/>
  <c r="CY97" i="76"/>
  <c r="CY93" i="76"/>
  <c r="O6" i="81"/>
  <c r="S94" i="76"/>
  <c r="S123" i="76"/>
  <c r="S120" i="76"/>
  <c r="S97" i="76"/>
  <c r="S125" i="76"/>
  <c r="S124" i="76"/>
  <c r="S122" i="76"/>
  <c r="S92" i="76"/>
  <c r="S96" i="76"/>
  <c r="S93" i="76"/>
  <c r="S121" i="76"/>
  <c r="S95" i="76"/>
  <c r="AH125" i="76"/>
  <c r="AD6" i="81"/>
  <c r="AH122" i="76"/>
  <c r="AH124" i="76"/>
  <c r="AH94" i="76"/>
  <c r="AH120" i="76"/>
  <c r="AH96" i="76"/>
  <c r="AH92" i="76"/>
  <c r="AH123" i="76"/>
  <c r="AH95" i="76"/>
  <c r="AH97" i="76"/>
  <c r="AH121" i="76"/>
  <c r="AH93" i="76"/>
  <c r="CT125" i="76"/>
  <c r="CP6" i="81"/>
  <c r="CT122" i="76"/>
  <c r="CT120" i="76"/>
  <c r="CT96" i="76"/>
  <c r="CT92" i="76"/>
  <c r="CT93" i="76"/>
  <c r="CT94" i="76"/>
  <c r="CT124" i="76"/>
  <c r="CT123" i="76"/>
  <c r="CT95" i="76"/>
  <c r="CT97" i="76"/>
  <c r="CT121" i="76"/>
  <c r="BD6" i="81"/>
  <c r="BH123" i="76"/>
  <c r="BH97" i="76"/>
  <c r="BH95" i="76"/>
  <c r="BH94" i="76"/>
  <c r="BH125" i="76"/>
  <c r="BH121" i="76"/>
  <c r="BH93" i="76"/>
  <c r="BH124" i="76"/>
  <c r="BH122" i="76"/>
  <c r="BH96" i="76"/>
  <c r="BH92" i="76"/>
  <c r="BH120" i="76"/>
  <c r="U95" i="76"/>
  <c r="Q6" i="81"/>
  <c r="U94" i="76"/>
  <c r="U125" i="76"/>
  <c r="U121" i="76"/>
  <c r="U96" i="76"/>
  <c r="U92" i="76"/>
  <c r="U123" i="76"/>
  <c r="U97" i="76"/>
  <c r="U122" i="76"/>
  <c r="U124" i="76"/>
  <c r="U120" i="76"/>
  <c r="U93" i="76"/>
  <c r="DB125" i="76"/>
  <c r="CX6" i="81"/>
  <c r="DB120" i="76"/>
  <c r="DB124" i="76"/>
  <c r="DB93" i="76"/>
  <c r="DB97" i="76"/>
  <c r="DB121" i="76"/>
  <c r="DB92" i="76"/>
  <c r="DB94" i="76"/>
  <c r="DB95" i="76"/>
  <c r="DB122" i="76"/>
  <c r="DB96" i="76"/>
  <c r="DB123" i="76"/>
  <c r="BL6" i="81"/>
  <c r="BP123" i="76"/>
  <c r="BP97" i="76"/>
  <c r="BP93" i="76"/>
  <c r="BP125" i="76"/>
  <c r="BP121" i="76"/>
  <c r="BP95" i="76"/>
  <c r="BP120" i="76"/>
  <c r="BP122" i="76"/>
  <c r="BP96" i="76"/>
  <c r="BP94" i="76"/>
  <c r="BP124" i="76"/>
  <c r="BP92" i="76"/>
  <c r="CC6" i="80"/>
  <c r="CG122" i="75"/>
  <c r="CG121" i="75"/>
  <c r="CG94" i="75"/>
  <c r="CG124" i="75"/>
  <c r="CG96" i="75"/>
  <c r="CG93" i="75"/>
  <c r="CG92" i="75"/>
  <c r="CG120" i="75"/>
  <c r="CG95" i="75"/>
  <c r="CG123" i="75"/>
  <c r="CG97" i="75"/>
  <c r="CG125" i="75"/>
  <c r="BP6" i="80"/>
  <c r="BT124" i="75"/>
  <c r="BT125" i="75"/>
  <c r="BT120" i="75"/>
  <c r="BT92" i="75"/>
  <c r="BT123" i="75"/>
  <c r="BT122" i="75"/>
  <c r="BT96" i="75"/>
  <c r="BT97" i="75"/>
  <c r="BT121" i="75"/>
  <c r="BT94" i="75"/>
  <c r="BT93" i="75"/>
  <c r="BT95" i="75"/>
  <c r="AB6" i="80"/>
  <c r="AF96" i="75"/>
  <c r="AF93" i="75"/>
  <c r="AF94" i="75"/>
  <c r="AF122" i="75"/>
  <c r="AF121" i="75"/>
  <c r="AF123" i="75"/>
  <c r="AF95" i="75"/>
  <c r="AF120" i="75"/>
  <c r="AF97" i="75"/>
  <c r="AF125" i="75"/>
  <c r="AF92" i="75"/>
  <c r="AF124" i="75"/>
  <c r="AE6" i="80"/>
  <c r="AI97" i="75"/>
  <c r="AI93" i="75"/>
  <c r="AI95" i="75"/>
  <c r="AI121" i="75"/>
  <c r="AI120" i="75"/>
  <c r="AI125" i="75"/>
  <c r="AI94" i="75"/>
  <c r="AI123" i="75"/>
  <c r="AI124" i="75"/>
  <c r="AI122" i="75"/>
  <c r="AI92" i="75"/>
  <c r="AI96" i="75"/>
  <c r="V6" i="80"/>
  <c r="Z122" i="75"/>
  <c r="Z97" i="75"/>
  <c r="Z120" i="75"/>
  <c r="Z92" i="75"/>
  <c r="Z123" i="75"/>
  <c r="Z95" i="75"/>
  <c r="Z121" i="75"/>
  <c r="Z94" i="75"/>
  <c r="Z124" i="75"/>
  <c r="Z125" i="75"/>
  <c r="Z96" i="75"/>
  <c r="Z93" i="75"/>
  <c r="BD6" i="80"/>
  <c r="BH120" i="75"/>
  <c r="BH121" i="75"/>
  <c r="BH96" i="75"/>
  <c r="BH125" i="75"/>
  <c r="BH95" i="75"/>
  <c r="BH123" i="75"/>
  <c r="BH94" i="75"/>
  <c r="BH93" i="75"/>
  <c r="BH97" i="75"/>
  <c r="BH122" i="75"/>
  <c r="BH92" i="75"/>
  <c r="BH124" i="75"/>
  <c r="BM6" i="80"/>
  <c r="BQ120" i="75"/>
  <c r="BQ95" i="75"/>
  <c r="BQ121" i="75"/>
  <c r="BQ94" i="75"/>
  <c r="BQ122" i="75"/>
  <c r="BQ123" i="75"/>
  <c r="BQ124" i="75"/>
  <c r="BQ97" i="75"/>
  <c r="BQ93" i="75"/>
  <c r="BQ125" i="75"/>
  <c r="BQ92" i="75"/>
  <c r="BQ96" i="75"/>
  <c r="BY6" i="80"/>
  <c r="CC123" i="75"/>
  <c r="CC120" i="75"/>
  <c r="CC94" i="75"/>
  <c r="CC93" i="75"/>
  <c r="CC124" i="75"/>
  <c r="CC125" i="75"/>
  <c r="CC96" i="75"/>
  <c r="CC95" i="75"/>
  <c r="CC121" i="75"/>
  <c r="CC122" i="75"/>
  <c r="CC97" i="75"/>
  <c r="CC92" i="75"/>
  <c r="AJ6" i="80"/>
  <c r="AN92" i="75"/>
  <c r="AN123" i="75"/>
  <c r="AN120" i="75"/>
  <c r="AN96" i="75"/>
  <c r="AN97" i="75"/>
  <c r="AN122" i="75"/>
  <c r="AN125" i="75"/>
  <c r="AN93" i="75"/>
  <c r="AN121" i="75"/>
  <c r="AN94" i="75"/>
  <c r="AN124" i="75"/>
  <c r="AN95" i="75"/>
  <c r="BO6" i="83"/>
  <c r="BS125" i="78"/>
  <c r="BS121" i="78"/>
  <c r="BS94" i="78"/>
  <c r="BS122" i="78"/>
  <c r="BS96" i="78"/>
  <c r="BS93" i="78"/>
  <c r="BS123" i="78"/>
  <c r="BS97" i="78"/>
  <c r="BS95" i="78"/>
  <c r="BS124" i="78"/>
  <c r="BS120" i="78"/>
  <c r="BS92" i="78"/>
  <c r="AA6" i="83"/>
  <c r="AE125" i="78"/>
  <c r="AE121" i="78"/>
  <c r="AE93" i="78"/>
  <c r="AE122" i="78"/>
  <c r="AE96" i="78"/>
  <c r="AE95" i="78"/>
  <c r="AE123" i="78"/>
  <c r="AE97" i="78"/>
  <c r="AE92" i="78"/>
  <c r="AE124" i="78"/>
  <c r="AE120" i="78"/>
  <c r="AE94" i="78"/>
  <c r="CO121" i="78"/>
  <c r="CK6" i="83"/>
  <c r="CO123" i="78"/>
  <c r="CO93" i="78"/>
  <c r="CO120" i="78"/>
  <c r="CO97" i="78"/>
  <c r="CO124" i="78"/>
  <c r="CO96" i="78"/>
  <c r="CO92" i="78"/>
  <c r="CO125" i="78"/>
  <c r="CO95" i="78"/>
  <c r="CO122" i="78"/>
  <c r="CO94" i="78"/>
  <c r="AL94" i="78"/>
  <c r="AH6" i="83"/>
  <c r="AL95" i="78"/>
  <c r="AL97" i="78"/>
  <c r="AL121" i="78"/>
  <c r="AL120" i="78"/>
  <c r="AL92" i="78"/>
  <c r="AL123" i="78"/>
  <c r="AL93" i="78"/>
  <c r="AL122" i="78"/>
  <c r="AL124" i="78"/>
  <c r="AL125" i="78"/>
  <c r="AL96" i="78"/>
  <c r="CH94" i="78"/>
  <c r="CD6" i="83"/>
  <c r="CH93" i="78"/>
  <c r="CH121" i="78"/>
  <c r="CH95" i="78"/>
  <c r="CH124" i="78"/>
  <c r="CH120" i="78"/>
  <c r="CH125" i="78"/>
  <c r="CH96" i="78"/>
  <c r="CH97" i="78"/>
  <c r="CH122" i="78"/>
  <c r="CH123" i="78"/>
  <c r="CH92" i="78"/>
  <c r="I124" i="78"/>
  <c r="E6" i="83"/>
  <c r="I123" i="78"/>
  <c r="I94" i="78"/>
  <c r="I97" i="78"/>
  <c r="I125" i="78"/>
  <c r="I95" i="78"/>
  <c r="I120" i="78"/>
  <c r="I96" i="78"/>
  <c r="I92" i="78"/>
  <c r="I122" i="78"/>
  <c r="I121" i="78"/>
  <c r="I93" i="78"/>
  <c r="BA6" i="84"/>
  <c r="BE123" i="79"/>
  <c r="BE97" i="79"/>
  <c r="BE95" i="79"/>
  <c r="BE124" i="79"/>
  <c r="BE120" i="79"/>
  <c r="BE92" i="79"/>
  <c r="BE125" i="79"/>
  <c r="BE121" i="79"/>
  <c r="BE94" i="79"/>
  <c r="BE122" i="79"/>
  <c r="BE96" i="79"/>
  <c r="BE93" i="79"/>
  <c r="AX6" i="84"/>
  <c r="BB122" i="79"/>
  <c r="BB94" i="79"/>
  <c r="BB96" i="79"/>
  <c r="BB124" i="79"/>
  <c r="BB123" i="79"/>
  <c r="BB121" i="79"/>
  <c r="BB97" i="79"/>
  <c r="BB125" i="79"/>
  <c r="BB93" i="79"/>
  <c r="BB120" i="79"/>
  <c r="BB92" i="79"/>
  <c r="BB95" i="79"/>
  <c r="O6" i="84"/>
  <c r="S122" i="79"/>
  <c r="S94" i="79"/>
  <c r="S121" i="79"/>
  <c r="S124" i="79"/>
  <c r="S95" i="79"/>
  <c r="S125" i="79"/>
  <c r="S97" i="79"/>
  <c r="S92" i="79"/>
  <c r="S123" i="79"/>
  <c r="S120" i="79"/>
  <c r="S93" i="79"/>
  <c r="S96" i="79"/>
  <c r="CA6" i="84"/>
  <c r="CE122" i="79"/>
  <c r="CE94" i="79"/>
  <c r="CE121" i="79"/>
  <c r="CE124" i="79"/>
  <c r="CE95" i="79"/>
  <c r="CE125" i="79"/>
  <c r="CE97" i="79"/>
  <c r="CE92" i="79"/>
  <c r="CE123" i="79"/>
  <c r="CE120" i="79"/>
  <c r="CE93" i="79"/>
  <c r="CE96" i="79"/>
  <c r="D6" i="84"/>
  <c r="H124" i="79"/>
  <c r="H120" i="79"/>
  <c r="H94" i="79"/>
  <c r="H125" i="79"/>
  <c r="H121" i="79"/>
  <c r="H95" i="79"/>
  <c r="H122" i="79"/>
  <c r="H96" i="79"/>
  <c r="H92" i="79"/>
  <c r="H123" i="79"/>
  <c r="H97" i="79"/>
  <c r="H93" i="79"/>
  <c r="CG94" i="79"/>
  <c r="CC6" i="84"/>
  <c r="CG97" i="79"/>
  <c r="CG125" i="79"/>
  <c r="CG122" i="79"/>
  <c r="CG124" i="79"/>
  <c r="CG96" i="79"/>
  <c r="CG121" i="79"/>
  <c r="CG93" i="79"/>
  <c r="CG120" i="79"/>
  <c r="CG95" i="79"/>
  <c r="CG123" i="79"/>
  <c r="CG92" i="79"/>
  <c r="AC6" i="84"/>
  <c r="AG124" i="79"/>
  <c r="AG120" i="79"/>
  <c r="AG92" i="79"/>
  <c r="AG125" i="79"/>
  <c r="AG121" i="79"/>
  <c r="AG94" i="79"/>
  <c r="AG122" i="79"/>
  <c r="AG96" i="79"/>
  <c r="AG95" i="79"/>
  <c r="AG123" i="79"/>
  <c r="AG97" i="79"/>
  <c r="AG93" i="79"/>
  <c r="BJ6" i="84"/>
  <c r="BN123" i="79"/>
  <c r="BN120" i="79"/>
  <c r="BN97" i="79"/>
  <c r="BN125" i="79"/>
  <c r="BN124" i="79"/>
  <c r="BN122" i="79"/>
  <c r="BN96" i="79"/>
  <c r="BN93" i="79"/>
  <c r="BN92" i="79"/>
  <c r="BN121" i="79"/>
  <c r="BN95" i="79"/>
  <c r="BN94" i="79"/>
  <c r="AA6" i="84"/>
  <c r="AE123" i="79"/>
  <c r="AE94" i="79"/>
  <c r="AE97" i="79"/>
  <c r="AE125" i="79"/>
  <c r="AE95" i="79"/>
  <c r="AE122" i="79"/>
  <c r="AE96" i="79"/>
  <c r="AE92" i="79"/>
  <c r="AE120" i="79"/>
  <c r="AE121" i="79"/>
  <c r="AE93" i="79"/>
  <c r="AE124" i="79"/>
  <c r="CM6" i="84"/>
  <c r="CQ123" i="79"/>
  <c r="CQ93" i="79"/>
  <c r="CQ124" i="79"/>
  <c r="CQ125" i="79"/>
  <c r="CQ94" i="79"/>
  <c r="CQ97" i="79"/>
  <c r="CQ96" i="79"/>
  <c r="CQ122" i="79"/>
  <c r="CQ95" i="79"/>
  <c r="CQ121" i="79"/>
  <c r="CQ92" i="79"/>
  <c r="CQ120" i="79"/>
  <c r="CB6" i="84"/>
  <c r="CF123" i="79"/>
  <c r="CF97" i="79"/>
  <c r="CF93" i="79"/>
  <c r="CF124" i="79"/>
  <c r="CF120" i="79"/>
  <c r="CF94" i="79"/>
  <c r="CF125" i="79"/>
  <c r="CF121" i="79"/>
  <c r="CF95" i="79"/>
  <c r="CF122" i="79"/>
  <c r="CF96" i="79"/>
  <c r="CF92" i="79"/>
  <c r="CO123" i="79"/>
  <c r="CK6" i="84"/>
  <c r="CO121" i="79"/>
  <c r="CO120" i="79"/>
  <c r="CK80" i="84" s="1"/>
  <c r="CO94" i="79"/>
  <c r="CO125" i="79"/>
  <c r="CO124" i="79"/>
  <c r="CO95" i="79"/>
  <c r="CO122" i="79"/>
  <c r="CO93" i="79"/>
  <c r="CO92" i="79"/>
  <c r="CO96" i="79"/>
  <c r="CO97" i="79"/>
  <c r="E6" i="84"/>
  <c r="I123" i="79"/>
  <c r="I97" i="79"/>
  <c r="I95" i="79"/>
  <c r="I124" i="79"/>
  <c r="I120" i="79"/>
  <c r="I92" i="79"/>
  <c r="I125" i="79"/>
  <c r="I121" i="79"/>
  <c r="I94" i="79"/>
  <c r="I122" i="79"/>
  <c r="I96" i="79"/>
  <c r="I93" i="79"/>
  <c r="BF6" i="84"/>
  <c r="BJ120" i="79"/>
  <c r="BJ121" i="79"/>
  <c r="BJ123" i="79"/>
  <c r="BJ122" i="79"/>
  <c r="BJ125" i="79"/>
  <c r="BJ92" i="79"/>
  <c r="BJ124" i="79"/>
  <c r="BJ93" i="79"/>
  <c r="BJ94" i="79"/>
  <c r="BJ97" i="79"/>
  <c r="BJ96" i="79"/>
  <c r="BJ95" i="79"/>
  <c r="W6" i="84"/>
  <c r="AA120" i="79"/>
  <c r="AA93" i="79"/>
  <c r="AA121" i="79"/>
  <c r="AA122" i="79"/>
  <c r="AA94" i="79"/>
  <c r="AA125" i="79"/>
  <c r="AA124" i="79"/>
  <c r="AA95" i="79"/>
  <c r="AA123" i="79"/>
  <c r="AA97" i="79"/>
  <c r="AA92" i="79"/>
  <c r="AA96" i="79"/>
  <c r="CI6" i="84"/>
  <c r="CM120" i="79"/>
  <c r="CM93" i="79"/>
  <c r="CM121" i="79"/>
  <c r="CM122" i="79"/>
  <c r="CM94" i="79"/>
  <c r="CM125" i="79"/>
  <c r="CM124" i="79"/>
  <c r="CM95" i="79"/>
  <c r="CM123" i="79"/>
  <c r="CM97" i="79"/>
  <c r="CM92" i="79"/>
  <c r="CM96" i="79"/>
  <c r="T6" i="84"/>
  <c r="X123" i="79"/>
  <c r="X97" i="79"/>
  <c r="X93" i="79"/>
  <c r="X124" i="79"/>
  <c r="X120" i="79"/>
  <c r="X94" i="79"/>
  <c r="X125" i="79"/>
  <c r="X121" i="79"/>
  <c r="X95" i="79"/>
  <c r="X122" i="79"/>
  <c r="X96" i="79"/>
  <c r="X92" i="79"/>
  <c r="AO6" i="84"/>
  <c r="AS124" i="79"/>
  <c r="AS120" i="79"/>
  <c r="AS94" i="79"/>
  <c r="AS95" i="79"/>
  <c r="AS125" i="79"/>
  <c r="AS121" i="79"/>
  <c r="AS92" i="79"/>
  <c r="AS93" i="79"/>
  <c r="AS122" i="79"/>
  <c r="AS96" i="79"/>
  <c r="AS123" i="79"/>
  <c r="AS97" i="79"/>
  <c r="M6" i="84"/>
  <c r="Q124" i="79"/>
  <c r="Q120" i="79"/>
  <c r="Q92" i="79"/>
  <c r="Q125" i="79"/>
  <c r="Q121" i="79"/>
  <c r="Q94" i="79"/>
  <c r="Q122" i="79"/>
  <c r="Q96" i="79"/>
  <c r="Q95" i="79"/>
  <c r="Q123" i="79"/>
  <c r="Q97" i="79"/>
  <c r="Q93" i="79"/>
  <c r="BB6" i="84"/>
  <c r="BF121" i="79"/>
  <c r="BF97" i="79"/>
  <c r="BF120" i="79"/>
  <c r="BF123" i="79"/>
  <c r="BF122" i="79"/>
  <c r="BF124" i="79"/>
  <c r="BF125" i="79"/>
  <c r="BF94" i="79"/>
  <c r="BF93" i="79"/>
  <c r="BF96" i="79"/>
  <c r="BF95" i="79"/>
  <c r="BF92" i="79"/>
  <c r="S6" i="84"/>
  <c r="W121" i="79"/>
  <c r="W93" i="79"/>
  <c r="W122" i="79"/>
  <c r="W123" i="79"/>
  <c r="W94" i="79"/>
  <c r="W120" i="79"/>
  <c r="W125" i="79"/>
  <c r="W95" i="79"/>
  <c r="W124" i="79"/>
  <c r="W96" i="79"/>
  <c r="W92" i="79"/>
  <c r="W97" i="79"/>
  <c r="CE6" i="84"/>
  <c r="CI121" i="79"/>
  <c r="CI92" i="79"/>
  <c r="CI122" i="79"/>
  <c r="CI123" i="79"/>
  <c r="CI93" i="79"/>
  <c r="CI95" i="79"/>
  <c r="CI125" i="79"/>
  <c r="CI94" i="79"/>
  <c r="CI120" i="79"/>
  <c r="CI96" i="79"/>
  <c r="CI124" i="79"/>
  <c r="CI97" i="79"/>
  <c r="AB6" i="84"/>
  <c r="AF123" i="79"/>
  <c r="AF97" i="79"/>
  <c r="AF93" i="79"/>
  <c r="AF124" i="79"/>
  <c r="AF120" i="79"/>
  <c r="AF94" i="79"/>
  <c r="AF125" i="79"/>
  <c r="AF121" i="79"/>
  <c r="AF95" i="79"/>
  <c r="AF122" i="79"/>
  <c r="AF96" i="79"/>
  <c r="AF92" i="79"/>
  <c r="BU6" i="84"/>
  <c r="BY125" i="79"/>
  <c r="BY121" i="79"/>
  <c r="BY92" i="79"/>
  <c r="BY122" i="79"/>
  <c r="BY96" i="79"/>
  <c r="BY95" i="79"/>
  <c r="BY123" i="79"/>
  <c r="BY97" i="79"/>
  <c r="BY94" i="79"/>
  <c r="BY93" i="79"/>
  <c r="BY124" i="79"/>
  <c r="BY120" i="79"/>
  <c r="CW94" i="79"/>
  <c r="CS6" i="84"/>
  <c r="CW123" i="79"/>
  <c r="CW97" i="79"/>
  <c r="CW124" i="79"/>
  <c r="CW120" i="79"/>
  <c r="CW93" i="79"/>
  <c r="CW125" i="79"/>
  <c r="CW121" i="79"/>
  <c r="CW95" i="79"/>
  <c r="CW122" i="79"/>
  <c r="CW96" i="79"/>
  <c r="CW92" i="79"/>
  <c r="AI6" i="81"/>
  <c r="AM96" i="76"/>
  <c r="AM97" i="76"/>
  <c r="AM93" i="76"/>
  <c r="AM121" i="76"/>
  <c r="AM120" i="76"/>
  <c r="AM94" i="76"/>
  <c r="AM123" i="76"/>
  <c r="AM122" i="76"/>
  <c r="AM95" i="76"/>
  <c r="AM124" i="76"/>
  <c r="AM125" i="76"/>
  <c r="AM92" i="76"/>
  <c r="AQ6" i="81"/>
  <c r="AU96" i="76"/>
  <c r="AU122" i="76"/>
  <c r="AU121" i="76"/>
  <c r="AU123" i="76"/>
  <c r="AU124" i="76"/>
  <c r="AU125" i="76"/>
  <c r="AU94" i="76"/>
  <c r="AU97" i="76"/>
  <c r="AU92" i="76"/>
  <c r="AU95" i="76"/>
  <c r="AU120" i="76"/>
  <c r="AU93" i="76"/>
  <c r="BO6" i="81"/>
  <c r="BS96" i="76"/>
  <c r="BS122" i="76"/>
  <c r="BS95" i="76"/>
  <c r="BS121" i="76"/>
  <c r="BS124" i="76"/>
  <c r="BS125" i="76"/>
  <c r="BS123" i="76"/>
  <c r="BS92" i="76"/>
  <c r="BS97" i="76"/>
  <c r="BS94" i="76"/>
  <c r="BS120" i="76"/>
  <c r="BS93" i="76"/>
  <c r="BK6" i="81"/>
  <c r="BO95" i="76"/>
  <c r="BO121" i="76"/>
  <c r="BO97" i="76"/>
  <c r="BO122" i="76"/>
  <c r="BO123" i="76"/>
  <c r="BO120" i="76"/>
  <c r="BO125" i="76"/>
  <c r="BO124" i="76"/>
  <c r="BO93" i="76"/>
  <c r="BO92" i="76"/>
  <c r="BO96" i="76"/>
  <c r="BO94" i="76"/>
  <c r="AY6" i="81"/>
  <c r="BC96" i="76"/>
  <c r="BC122" i="76"/>
  <c r="BC93" i="76"/>
  <c r="BC121" i="76"/>
  <c r="BC124" i="76"/>
  <c r="BC125" i="76"/>
  <c r="BC123" i="76"/>
  <c r="BC94" i="76"/>
  <c r="BC97" i="76"/>
  <c r="BC95" i="76"/>
  <c r="BC120" i="76"/>
  <c r="BC92" i="76"/>
  <c r="AM6" i="81"/>
  <c r="AQ95" i="76"/>
  <c r="AQ123" i="76"/>
  <c r="AQ97" i="76"/>
  <c r="AQ120" i="76"/>
  <c r="AQ125" i="76"/>
  <c r="AQ124" i="76"/>
  <c r="AQ122" i="76"/>
  <c r="AQ92" i="76"/>
  <c r="AQ96" i="76"/>
  <c r="AQ94" i="76"/>
  <c r="AQ121" i="76"/>
  <c r="AQ93" i="76"/>
  <c r="R125" i="76"/>
  <c r="N6" i="81"/>
  <c r="R92" i="76"/>
  <c r="R122" i="76"/>
  <c r="R123" i="76"/>
  <c r="R121" i="76"/>
  <c r="R94" i="76"/>
  <c r="R96" i="76"/>
  <c r="R124" i="76"/>
  <c r="R95" i="76"/>
  <c r="R120" i="76"/>
  <c r="R97" i="76"/>
  <c r="R93" i="76"/>
  <c r="AJ6" i="81"/>
  <c r="AN123" i="76"/>
  <c r="AN97" i="76"/>
  <c r="AN92" i="76"/>
  <c r="AN120" i="76"/>
  <c r="AN125" i="76"/>
  <c r="AN121" i="76"/>
  <c r="AN94" i="76"/>
  <c r="AN124" i="76"/>
  <c r="AN95" i="76"/>
  <c r="AN122" i="76"/>
  <c r="AN96" i="76"/>
  <c r="AN93" i="76"/>
  <c r="BI95" i="76"/>
  <c r="BE6" i="81"/>
  <c r="BI92" i="76"/>
  <c r="BI125" i="76"/>
  <c r="BI121" i="76"/>
  <c r="BI96" i="76"/>
  <c r="BI94" i="76"/>
  <c r="BI123" i="76"/>
  <c r="BI97" i="76"/>
  <c r="BI93" i="76"/>
  <c r="BI124" i="76"/>
  <c r="BI120" i="76"/>
  <c r="BI122" i="76"/>
  <c r="CD125" i="76"/>
  <c r="BZ6" i="81"/>
  <c r="CD92" i="76"/>
  <c r="CD93" i="76"/>
  <c r="CD94" i="76"/>
  <c r="CD95" i="76"/>
  <c r="CD97" i="76"/>
  <c r="CD123" i="76"/>
  <c r="CD122" i="76"/>
  <c r="CD96" i="76"/>
  <c r="CD121" i="76"/>
  <c r="CD124" i="76"/>
  <c r="CD120" i="76"/>
  <c r="CV6" i="81"/>
  <c r="CZ124" i="76"/>
  <c r="CZ120" i="76"/>
  <c r="CZ92" i="76"/>
  <c r="CZ122" i="76"/>
  <c r="CZ96" i="76"/>
  <c r="CZ94" i="76"/>
  <c r="CZ125" i="76"/>
  <c r="CZ95" i="76"/>
  <c r="CZ123" i="76"/>
  <c r="CZ97" i="76"/>
  <c r="CZ93" i="76"/>
  <c r="CZ121" i="76"/>
  <c r="V124" i="76"/>
  <c r="R6" i="81"/>
  <c r="V122" i="76"/>
  <c r="V96" i="76"/>
  <c r="V123" i="76"/>
  <c r="V97" i="76"/>
  <c r="V120" i="76"/>
  <c r="V93" i="76"/>
  <c r="V94" i="76"/>
  <c r="V95" i="76"/>
  <c r="V121" i="76"/>
  <c r="V125" i="76"/>
  <c r="V92" i="76"/>
  <c r="AN6" i="81"/>
  <c r="AR123" i="76"/>
  <c r="AR97" i="76"/>
  <c r="AR95" i="76"/>
  <c r="AR125" i="76"/>
  <c r="AR121" i="76"/>
  <c r="AR93" i="76"/>
  <c r="AR120" i="76"/>
  <c r="AR122" i="76"/>
  <c r="AR96" i="76"/>
  <c r="AR92" i="76"/>
  <c r="AR124" i="76"/>
  <c r="AR94" i="76"/>
  <c r="BI6" i="81"/>
  <c r="BM124" i="76"/>
  <c r="BM120" i="76"/>
  <c r="BM122" i="76"/>
  <c r="BM96" i="76"/>
  <c r="BM93" i="76"/>
  <c r="BM95" i="76"/>
  <c r="BM125" i="76"/>
  <c r="BM123" i="76"/>
  <c r="BM97" i="76"/>
  <c r="BM92" i="76"/>
  <c r="BM121" i="76"/>
  <c r="BM94" i="76"/>
  <c r="CH124" i="76"/>
  <c r="CD6" i="81"/>
  <c r="CH122" i="76"/>
  <c r="CH97" i="76"/>
  <c r="CH93" i="76"/>
  <c r="CH121" i="76"/>
  <c r="CH95" i="76"/>
  <c r="CH96" i="76"/>
  <c r="CH120" i="76"/>
  <c r="CH123" i="76"/>
  <c r="CH125" i="76"/>
  <c r="CH92" i="76"/>
  <c r="CH94" i="76"/>
  <c r="CY6" i="81"/>
  <c r="DC120" i="76"/>
  <c r="DC92" i="76"/>
  <c r="DC96" i="76"/>
  <c r="DC121" i="76"/>
  <c r="DC95" i="76"/>
  <c r="DC123" i="76"/>
  <c r="DC93" i="76"/>
  <c r="DC122" i="76"/>
  <c r="DC94" i="76"/>
  <c r="DC97" i="76"/>
  <c r="DC125" i="76"/>
  <c r="DC124" i="76"/>
  <c r="Z125" i="76"/>
  <c r="V6" i="81"/>
  <c r="Z95" i="76"/>
  <c r="Z97" i="76"/>
  <c r="Z121" i="76"/>
  <c r="Z94" i="76"/>
  <c r="Z93" i="76"/>
  <c r="Z92" i="76"/>
  <c r="Z124" i="76"/>
  <c r="Z123" i="76"/>
  <c r="Z120" i="76"/>
  <c r="Z122" i="76"/>
  <c r="Z96" i="76"/>
  <c r="AR6" i="81"/>
  <c r="AV123" i="76"/>
  <c r="AV97" i="76"/>
  <c r="AV94" i="76"/>
  <c r="AV120" i="76"/>
  <c r="AV125" i="76"/>
  <c r="AV121" i="76"/>
  <c r="AV92" i="76"/>
  <c r="AV122" i="76"/>
  <c r="AV96" i="76"/>
  <c r="AV95" i="76"/>
  <c r="AV124" i="76"/>
  <c r="AV93" i="76"/>
  <c r="BQ95" i="76"/>
  <c r="BM6" i="81"/>
  <c r="BQ94" i="76"/>
  <c r="BQ125" i="76"/>
  <c r="BQ121" i="76"/>
  <c r="BQ92" i="76"/>
  <c r="BQ123" i="76"/>
  <c r="BQ97" i="76"/>
  <c r="BQ122" i="76"/>
  <c r="BQ124" i="76"/>
  <c r="BQ120" i="76"/>
  <c r="BQ93" i="76"/>
  <c r="BQ96" i="76"/>
  <c r="CL125" i="76"/>
  <c r="CH6" i="81"/>
  <c r="CL95" i="76"/>
  <c r="CL122" i="76"/>
  <c r="CL121" i="76"/>
  <c r="CL124" i="76"/>
  <c r="CL96" i="76"/>
  <c r="CL120" i="76"/>
  <c r="CL92" i="76"/>
  <c r="CL93" i="76"/>
  <c r="CL94" i="76"/>
  <c r="CL97" i="76"/>
  <c r="CL123" i="76"/>
  <c r="J125" i="76"/>
  <c r="F6" i="81"/>
  <c r="J93" i="76"/>
  <c r="J124" i="76"/>
  <c r="J122" i="76"/>
  <c r="J95" i="76"/>
  <c r="J120" i="76"/>
  <c r="J121" i="76"/>
  <c r="J92" i="76"/>
  <c r="J94" i="76"/>
  <c r="J96" i="76"/>
  <c r="J97" i="76"/>
  <c r="J123" i="76"/>
  <c r="AD124" i="76"/>
  <c r="Z6" i="81"/>
  <c r="AD125" i="76"/>
  <c r="AD97" i="76"/>
  <c r="AD120" i="76"/>
  <c r="AD93" i="76"/>
  <c r="AD94" i="76"/>
  <c r="AD95" i="76"/>
  <c r="AD92" i="76"/>
  <c r="AD121" i="76"/>
  <c r="AD123" i="76"/>
  <c r="AD122" i="76"/>
  <c r="AD96" i="76"/>
  <c r="AV6" i="81"/>
  <c r="AZ123" i="76"/>
  <c r="AZ97" i="76"/>
  <c r="AZ93" i="76"/>
  <c r="AZ92" i="76"/>
  <c r="AZ125" i="76"/>
  <c r="AZ121" i="76"/>
  <c r="AZ95" i="76"/>
  <c r="AZ124" i="76"/>
  <c r="AZ120" i="76"/>
  <c r="AZ122" i="76"/>
  <c r="AZ96" i="76"/>
  <c r="AZ94" i="76"/>
  <c r="BQ6" i="81"/>
  <c r="BU124" i="76"/>
  <c r="BU120" i="76"/>
  <c r="BU93" i="76"/>
  <c r="BU125" i="76"/>
  <c r="BU122" i="76"/>
  <c r="BU96" i="76"/>
  <c r="BU121" i="76"/>
  <c r="BU123" i="76"/>
  <c r="BU97" i="76"/>
  <c r="BU94" i="76"/>
  <c r="BU92" i="76"/>
  <c r="BU95" i="76"/>
  <c r="CP124" i="76"/>
  <c r="CL6" i="81"/>
  <c r="CP94" i="76"/>
  <c r="CP125" i="76"/>
  <c r="CP97" i="76"/>
  <c r="CP120" i="76"/>
  <c r="CP92" i="76"/>
  <c r="CP96" i="76"/>
  <c r="CP95" i="76"/>
  <c r="CP121" i="76"/>
  <c r="CP122" i="76"/>
  <c r="CP93" i="76"/>
  <c r="CP123" i="76"/>
  <c r="K6" i="80"/>
  <c r="O121" i="75"/>
  <c r="O94" i="75"/>
  <c r="O122" i="75"/>
  <c r="O124" i="75"/>
  <c r="O123" i="75"/>
  <c r="O125" i="75"/>
  <c r="O92" i="75"/>
  <c r="O120" i="75"/>
  <c r="O95" i="75"/>
  <c r="O96" i="75"/>
  <c r="O93" i="75"/>
  <c r="O97" i="75"/>
  <c r="BQ6" i="80"/>
  <c r="BU122" i="75"/>
  <c r="BU97" i="75"/>
  <c r="BU120" i="75"/>
  <c r="BU94" i="75"/>
  <c r="BU123" i="75"/>
  <c r="BU92" i="75"/>
  <c r="BU121" i="75"/>
  <c r="BU95" i="75"/>
  <c r="BU124" i="75"/>
  <c r="BU125" i="75"/>
  <c r="BU96" i="75"/>
  <c r="BU93" i="75"/>
  <c r="AC6" i="80"/>
  <c r="AG123" i="75"/>
  <c r="AG95" i="75"/>
  <c r="AG97" i="75"/>
  <c r="AG92" i="75"/>
  <c r="AG121" i="75"/>
  <c r="AG94" i="75"/>
  <c r="AG120" i="75"/>
  <c r="AG125" i="75"/>
  <c r="AG122" i="75"/>
  <c r="AG124" i="75"/>
  <c r="AG96" i="75"/>
  <c r="AG93" i="75"/>
  <c r="T6" i="80"/>
  <c r="X96" i="75"/>
  <c r="X93" i="75"/>
  <c r="X122" i="75"/>
  <c r="X124" i="75"/>
  <c r="X121" i="75"/>
  <c r="X123" i="75"/>
  <c r="X95" i="75"/>
  <c r="X120" i="75"/>
  <c r="X94" i="75"/>
  <c r="X125" i="75"/>
  <c r="X92" i="75"/>
  <c r="X97" i="75"/>
  <c r="R6" i="80"/>
  <c r="V125" i="75"/>
  <c r="V122" i="75"/>
  <c r="V96" i="75"/>
  <c r="V94" i="75"/>
  <c r="V92" i="75"/>
  <c r="V123" i="75"/>
  <c r="V120" i="75"/>
  <c r="V95" i="75"/>
  <c r="V121" i="75"/>
  <c r="V124" i="75"/>
  <c r="V97" i="75"/>
  <c r="V93" i="75"/>
  <c r="AN6" i="80"/>
  <c r="AR92" i="75"/>
  <c r="AR122" i="75"/>
  <c r="AR125" i="75"/>
  <c r="AR97" i="75"/>
  <c r="AR96" i="75"/>
  <c r="AR120" i="75"/>
  <c r="AR124" i="75"/>
  <c r="AR93" i="75"/>
  <c r="AR95" i="75"/>
  <c r="AR94" i="75"/>
  <c r="AR123" i="75"/>
  <c r="AR121" i="75"/>
  <c r="AD6" i="80"/>
  <c r="AH123" i="75"/>
  <c r="AH120" i="75"/>
  <c r="AH125" i="75"/>
  <c r="AH92" i="75"/>
  <c r="AH124" i="75"/>
  <c r="AH121" i="75"/>
  <c r="AH96" i="75"/>
  <c r="AH93" i="75"/>
  <c r="AH94" i="75"/>
  <c r="AH122" i="75"/>
  <c r="AH97" i="75"/>
  <c r="AH95" i="75"/>
  <c r="P6" i="80"/>
  <c r="T120" i="75"/>
  <c r="T94" i="75"/>
  <c r="T95" i="75"/>
  <c r="T96" i="75"/>
  <c r="T122" i="75"/>
  <c r="T123" i="75"/>
  <c r="T92" i="75"/>
  <c r="T121" i="75"/>
  <c r="T124" i="75"/>
  <c r="T97" i="75"/>
  <c r="T93" i="75"/>
  <c r="T125" i="75"/>
  <c r="I6" i="80"/>
  <c r="M97" i="75"/>
  <c r="M94" i="75"/>
  <c r="M125" i="75"/>
  <c r="M95" i="75"/>
  <c r="M96" i="75"/>
  <c r="M93" i="75"/>
  <c r="M120" i="75"/>
  <c r="M123" i="75"/>
  <c r="M92" i="75"/>
  <c r="M122" i="75"/>
  <c r="M121" i="75"/>
  <c r="M124" i="75"/>
  <c r="BS6" i="80"/>
  <c r="BW97" i="75"/>
  <c r="BW93" i="75"/>
  <c r="BW96" i="75"/>
  <c r="BW121" i="75"/>
  <c r="BW124" i="75"/>
  <c r="BW95" i="75"/>
  <c r="BW94" i="75"/>
  <c r="BW92" i="75"/>
  <c r="BW120" i="75"/>
  <c r="BW122" i="75"/>
  <c r="BW123" i="75"/>
  <c r="BW125" i="75"/>
  <c r="CE6" i="80"/>
  <c r="CI96" i="75"/>
  <c r="CI92" i="75"/>
  <c r="CI93" i="75"/>
  <c r="CI120" i="75"/>
  <c r="CI121" i="75"/>
  <c r="CI123" i="75"/>
  <c r="CI94" i="75"/>
  <c r="CI97" i="75"/>
  <c r="CI95" i="75"/>
  <c r="CI125" i="75"/>
  <c r="CI124" i="75"/>
  <c r="CI122" i="75"/>
  <c r="CQ6" i="80"/>
  <c r="CU92" i="75"/>
  <c r="CU121" i="75"/>
  <c r="CU95" i="75"/>
  <c r="CU97" i="75"/>
  <c r="CU96" i="75"/>
  <c r="CU94" i="75"/>
  <c r="CU125" i="75"/>
  <c r="CU93" i="75"/>
  <c r="CU120" i="75"/>
  <c r="CU122" i="75"/>
  <c r="CU123" i="75"/>
  <c r="CU124" i="75"/>
  <c r="CU6" i="80"/>
  <c r="CY96" i="75"/>
  <c r="CY92" i="75"/>
  <c r="CY123" i="75"/>
  <c r="CY120" i="75"/>
  <c r="CY121" i="75"/>
  <c r="CY93" i="75"/>
  <c r="CY94" i="75"/>
  <c r="CY97" i="75"/>
  <c r="CY95" i="75"/>
  <c r="CY125" i="75"/>
  <c r="CY124" i="75"/>
  <c r="CY122" i="75"/>
  <c r="BX6" i="80"/>
  <c r="CB121" i="75"/>
  <c r="CB94" i="75"/>
  <c r="CB125" i="75"/>
  <c r="CB97" i="75"/>
  <c r="CB123" i="75"/>
  <c r="CB95" i="75"/>
  <c r="CB92" i="75"/>
  <c r="CB122" i="75"/>
  <c r="CB124" i="75"/>
  <c r="CB96" i="75"/>
  <c r="CB93" i="75"/>
  <c r="CB120" i="75"/>
  <c r="CN6" i="80"/>
  <c r="CR96" i="75"/>
  <c r="CR92" i="75"/>
  <c r="CR93" i="75"/>
  <c r="CR97" i="75"/>
  <c r="CR121" i="75"/>
  <c r="CR124" i="75"/>
  <c r="CR94" i="75"/>
  <c r="CR95" i="75"/>
  <c r="CR123" i="75"/>
  <c r="CR125" i="75"/>
  <c r="CR122" i="75"/>
  <c r="CR120" i="75"/>
  <c r="CL6" i="80"/>
  <c r="CP123" i="75"/>
  <c r="CP120" i="75"/>
  <c r="CP121" i="75"/>
  <c r="CP93" i="75"/>
  <c r="CP124" i="75"/>
  <c r="CP125" i="75"/>
  <c r="CP96" i="75"/>
  <c r="CP92" i="75"/>
  <c r="CP95" i="75"/>
  <c r="CP122" i="75"/>
  <c r="CP97" i="75"/>
  <c r="CP94" i="75"/>
  <c r="Y6" i="80"/>
  <c r="AC96" i="75"/>
  <c r="AC92" i="75"/>
  <c r="AC122" i="75"/>
  <c r="AC95" i="75"/>
  <c r="AC123" i="75"/>
  <c r="AC120" i="75"/>
  <c r="AC97" i="75"/>
  <c r="AC94" i="75"/>
  <c r="AC93" i="75"/>
  <c r="AC124" i="75"/>
  <c r="AC121" i="75"/>
  <c r="AC125" i="75"/>
  <c r="O6" i="80"/>
  <c r="S97" i="75"/>
  <c r="S93" i="75"/>
  <c r="S96" i="75"/>
  <c r="S121" i="75"/>
  <c r="S124" i="75"/>
  <c r="S120" i="75"/>
  <c r="S94" i="75"/>
  <c r="S92" i="75"/>
  <c r="S95" i="75"/>
  <c r="S122" i="75"/>
  <c r="S125" i="75"/>
  <c r="S123" i="75"/>
  <c r="CW6" i="80"/>
  <c r="DA122" i="75"/>
  <c r="DA97" i="75"/>
  <c r="DA124" i="75"/>
  <c r="DA95" i="75"/>
  <c r="DA123" i="75"/>
  <c r="DA120" i="75"/>
  <c r="DA121" i="75"/>
  <c r="DA93" i="75"/>
  <c r="DA94" i="75"/>
  <c r="DA125" i="75"/>
  <c r="DA96" i="75"/>
  <c r="DA92" i="75"/>
  <c r="AA6" i="80"/>
  <c r="AE121" i="75"/>
  <c r="AE94" i="75"/>
  <c r="AE95" i="75"/>
  <c r="AE120" i="75"/>
  <c r="AE123" i="75"/>
  <c r="AE125" i="75"/>
  <c r="AE92" i="75"/>
  <c r="AE124" i="75"/>
  <c r="AE122" i="75"/>
  <c r="AE96" i="75"/>
  <c r="AE93" i="75"/>
  <c r="AE97" i="75"/>
  <c r="AK6" i="80"/>
  <c r="AO122" i="75"/>
  <c r="AO97" i="75"/>
  <c r="AO92" i="75"/>
  <c r="AO94" i="75"/>
  <c r="AO123" i="75"/>
  <c r="AO124" i="75"/>
  <c r="AO121" i="75"/>
  <c r="AO95" i="75"/>
  <c r="AO120" i="75"/>
  <c r="AO125" i="75"/>
  <c r="AO96" i="75"/>
  <c r="AO93" i="75"/>
  <c r="J6" i="80"/>
  <c r="N122" i="75"/>
  <c r="N97" i="75"/>
  <c r="N120" i="75"/>
  <c r="N95" i="75"/>
  <c r="N123" i="75"/>
  <c r="N124" i="75"/>
  <c r="N121" i="75"/>
  <c r="N93" i="75"/>
  <c r="N94" i="75"/>
  <c r="N125" i="75"/>
  <c r="N96" i="75"/>
  <c r="N92" i="75"/>
  <c r="CJ6" i="80"/>
  <c r="CN97" i="75"/>
  <c r="CN93" i="75"/>
  <c r="CN121" i="75"/>
  <c r="CN125" i="75"/>
  <c r="CN124" i="75"/>
  <c r="CN95" i="75"/>
  <c r="CN94" i="75"/>
  <c r="CN120" i="75"/>
  <c r="CN92" i="75"/>
  <c r="CN122" i="75"/>
  <c r="CN123" i="75"/>
  <c r="CN96" i="75"/>
  <c r="AH6" i="80"/>
  <c r="AL121" i="75"/>
  <c r="AL93" i="75"/>
  <c r="AL122" i="75"/>
  <c r="AL94" i="75"/>
  <c r="AL96" i="75"/>
  <c r="AL95" i="75"/>
  <c r="AL120" i="75"/>
  <c r="AL123" i="75"/>
  <c r="AL97" i="75"/>
  <c r="AL124" i="75"/>
  <c r="AL92" i="75"/>
  <c r="AL125" i="75"/>
  <c r="H6" i="80"/>
  <c r="L92" i="75"/>
  <c r="L94" i="75"/>
  <c r="L122" i="75"/>
  <c r="L97" i="75"/>
  <c r="L96" i="75"/>
  <c r="L120" i="75"/>
  <c r="L95" i="75"/>
  <c r="L93" i="75"/>
  <c r="L125" i="75"/>
  <c r="L121" i="75"/>
  <c r="L123" i="75"/>
  <c r="L124" i="75"/>
  <c r="BK6" i="83"/>
  <c r="BO123" i="78"/>
  <c r="BO97" i="78"/>
  <c r="BO93" i="78"/>
  <c r="BO124" i="78"/>
  <c r="BO120" i="78"/>
  <c r="BO95" i="78"/>
  <c r="BO125" i="78"/>
  <c r="BO121" i="78"/>
  <c r="BO92" i="78"/>
  <c r="BO122" i="78"/>
  <c r="BO96" i="78"/>
  <c r="BO94" i="78"/>
  <c r="BS6" i="83"/>
  <c r="BW123" i="78"/>
  <c r="BW97" i="78"/>
  <c r="BW93" i="78"/>
  <c r="BW124" i="78"/>
  <c r="BW120" i="78"/>
  <c r="BW95" i="78"/>
  <c r="BW125" i="78"/>
  <c r="BW121" i="78"/>
  <c r="BW94" i="78"/>
  <c r="BW122" i="78"/>
  <c r="BW96" i="78"/>
  <c r="BW92" i="78"/>
  <c r="AY6" i="83"/>
  <c r="BC125" i="78"/>
  <c r="BC121" i="78"/>
  <c r="BC95" i="78"/>
  <c r="BC122" i="78"/>
  <c r="BC96" i="78"/>
  <c r="BC93" i="78"/>
  <c r="BC123" i="78"/>
  <c r="BC97" i="78"/>
  <c r="BC92" i="78"/>
  <c r="BC124" i="78"/>
  <c r="BC120" i="78"/>
  <c r="BC94" i="78"/>
  <c r="BC6" i="83"/>
  <c r="BG123" i="78"/>
  <c r="BG97" i="78"/>
  <c r="BG93" i="78"/>
  <c r="BG124" i="78"/>
  <c r="BG120" i="78"/>
  <c r="BG95" i="78"/>
  <c r="BG125" i="78"/>
  <c r="BG121" i="78"/>
  <c r="BG94" i="78"/>
  <c r="BG122" i="78"/>
  <c r="BG96" i="78"/>
  <c r="BG92" i="78"/>
  <c r="BW6" i="83"/>
  <c r="CA125" i="78"/>
  <c r="CA121" i="78"/>
  <c r="CA95" i="78"/>
  <c r="CA122" i="78"/>
  <c r="CA96" i="78"/>
  <c r="CA92" i="78"/>
  <c r="CA123" i="78"/>
  <c r="CA97" i="78"/>
  <c r="CA94" i="78"/>
  <c r="CA124" i="78"/>
  <c r="CA120" i="78"/>
  <c r="CA93" i="78"/>
  <c r="K6" i="83"/>
  <c r="O125" i="78"/>
  <c r="O121" i="78"/>
  <c r="O93" i="78"/>
  <c r="O122" i="78"/>
  <c r="O96" i="78"/>
  <c r="O95" i="78"/>
  <c r="O123" i="78"/>
  <c r="O97" i="78"/>
  <c r="O92" i="78"/>
  <c r="O124" i="78"/>
  <c r="O120" i="78"/>
  <c r="O94" i="78"/>
  <c r="AK123" i="78"/>
  <c r="AG6" i="83"/>
  <c r="AK125" i="78"/>
  <c r="AK95" i="78"/>
  <c r="AK124" i="78"/>
  <c r="AK121" i="78"/>
  <c r="AK97" i="78"/>
  <c r="AK122" i="78"/>
  <c r="AK92" i="78"/>
  <c r="AK94" i="78"/>
  <c r="AK120" i="78"/>
  <c r="AK96" i="78"/>
  <c r="AK93" i="78"/>
  <c r="BB122" i="78"/>
  <c r="AX6" i="83"/>
  <c r="BB125" i="78"/>
  <c r="BB97" i="78"/>
  <c r="BB123" i="78"/>
  <c r="BB92" i="78"/>
  <c r="BB95" i="78"/>
  <c r="BB94" i="78"/>
  <c r="BB124" i="78"/>
  <c r="BB96" i="78"/>
  <c r="BB93" i="78"/>
  <c r="BB120" i="78"/>
  <c r="AX80" i="83" s="1"/>
  <c r="BB121" i="78"/>
  <c r="BT95" i="78"/>
  <c r="BP6" i="83"/>
  <c r="BT122" i="78"/>
  <c r="BT93" i="78"/>
  <c r="BT96" i="78"/>
  <c r="BT125" i="78"/>
  <c r="BT123" i="78"/>
  <c r="BT92" i="78"/>
  <c r="BT124" i="78"/>
  <c r="BT97" i="78"/>
  <c r="BT120" i="78"/>
  <c r="BT121" i="78"/>
  <c r="BT94" i="78"/>
  <c r="CG123" i="78"/>
  <c r="CC6" i="83"/>
  <c r="CG120" i="78"/>
  <c r="CC80" i="83" s="1"/>
  <c r="CG92" i="78"/>
  <c r="CG93" i="78"/>
  <c r="CG97" i="78"/>
  <c r="CG122" i="78"/>
  <c r="CG94" i="78"/>
  <c r="CG96" i="78"/>
  <c r="CG121" i="78"/>
  <c r="CG125" i="78"/>
  <c r="CG124" i="78"/>
  <c r="CG95" i="78"/>
  <c r="CX94" i="78"/>
  <c r="CT6" i="83"/>
  <c r="CX120" i="78"/>
  <c r="CT80" i="83" s="1"/>
  <c r="CX121" i="78"/>
  <c r="CX122" i="78"/>
  <c r="CX123" i="78"/>
  <c r="CX96" i="78"/>
  <c r="CX124" i="78"/>
  <c r="CX92" i="78"/>
  <c r="CX95" i="78"/>
  <c r="CX93" i="78"/>
  <c r="CX97" i="78"/>
  <c r="CX125" i="78"/>
  <c r="Q96" i="78"/>
  <c r="M6" i="83"/>
  <c r="Q94" i="78"/>
  <c r="Q121" i="78"/>
  <c r="Q123" i="78"/>
  <c r="Q93" i="78"/>
  <c r="Q97" i="78"/>
  <c r="Q124" i="78"/>
  <c r="Q120" i="78"/>
  <c r="Q92" i="78"/>
  <c r="Q125" i="78"/>
  <c r="Q122" i="78"/>
  <c r="Q95" i="78"/>
  <c r="AH122" i="78"/>
  <c r="AD6" i="83"/>
  <c r="AH123" i="78"/>
  <c r="AH97" i="78"/>
  <c r="AH95" i="78"/>
  <c r="AH124" i="78"/>
  <c r="AH96" i="78"/>
  <c r="AH93" i="78"/>
  <c r="AH125" i="78"/>
  <c r="AH121" i="78"/>
  <c r="AH120" i="78"/>
  <c r="AH92" i="78"/>
  <c r="AH94" i="78"/>
  <c r="AV95" i="78"/>
  <c r="AR6" i="83"/>
  <c r="AV121" i="78"/>
  <c r="AV125" i="78"/>
  <c r="AV94" i="78"/>
  <c r="AV122" i="78"/>
  <c r="AV96" i="78"/>
  <c r="AV123" i="78"/>
  <c r="AV93" i="78"/>
  <c r="AV120" i="78"/>
  <c r="AV124" i="78"/>
  <c r="AV97" i="78"/>
  <c r="AV92" i="78"/>
  <c r="BM124" i="78"/>
  <c r="BI6" i="83"/>
  <c r="BM93" i="78"/>
  <c r="BM121" i="78"/>
  <c r="BM122" i="78"/>
  <c r="BM95" i="78"/>
  <c r="BM96" i="78"/>
  <c r="BM92" i="78"/>
  <c r="BM123" i="78"/>
  <c r="BM97" i="78"/>
  <c r="BM94" i="78"/>
  <c r="BM125" i="78"/>
  <c r="BM120" i="78"/>
  <c r="CD124" i="78"/>
  <c r="BZ6" i="83"/>
  <c r="CD94" i="78"/>
  <c r="CD122" i="78"/>
  <c r="CD93" i="78"/>
  <c r="CD123" i="78"/>
  <c r="CD96" i="78"/>
  <c r="CD95" i="78"/>
  <c r="CD125" i="78"/>
  <c r="CD97" i="78"/>
  <c r="CD92" i="78"/>
  <c r="CD120" i="78"/>
  <c r="CD121" i="78"/>
  <c r="CR94" i="78"/>
  <c r="CN6" i="83"/>
  <c r="CR121" i="78"/>
  <c r="CR125" i="78"/>
  <c r="CR95" i="78"/>
  <c r="CR124" i="78"/>
  <c r="CR120" i="78"/>
  <c r="CR96" i="78"/>
  <c r="CR123" i="78"/>
  <c r="CR97" i="78"/>
  <c r="CR92" i="78"/>
  <c r="CR122" i="78"/>
  <c r="CR93" i="78"/>
  <c r="J125" i="78"/>
  <c r="F6" i="83"/>
  <c r="J97" i="78"/>
  <c r="J124" i="78"/>
  <c r="J93" i="78"/>
  <c r="J95" i="78"/>
  <c r="J92" i="78"/>
  <c r="J122" i="78"/>
  <c r="J96" i="78"/>
  <c r="J94" i="78"/>
  <c r="J121" i="78"/>
  <c r="J120" i="78"/>
  <c r="J123" i="78"/>
  <c r="AB95" i="78"/>
  <c r="X6" i="83"/>
  <c r="AB93" i="78"/>
  <c r="AB94" i="78"/>
  <c r="AB121" i="78"/>
  <c r="AB92" i="78"/>
  <c r="AB125" i="78"/>
  <c r="AB124" i="78"/>
  <c r="AB120" i="78"/>
  <c r="AB122" i="78"/>
  <c r="AB96" i="78"/>
  <c r="AB123" i="78"/>
  <c r="AB97" i="78"/>
  <c r="X95" i="78"/>
  <c r="T6" i="83"/>
  <c r="X121" i="78"/>
  <c r="X125" i="78"/>
  <c r="X92" i="78"/>
  <c r="X120" i="78"/>
  <c r="T80" i="83" s="1"/>
  <c r="X93" i="78"/>
  <c r="X124" i="78"/>
  <c r="X123" i="78"/>
  <c r="X94" i="78"/>
  <c r="X97" i="78"/>
  <c r="X122" i="78"/>
  <c r="X96" i="78"/>
  <c r="CF95" i="78"/>
  <c r="CB6" i="83"/>
  <c r="CF93" i="78"/>
  <c r="CF123" i="78"/>
  <c r="CF97" i="78"/>
  <c r="CF94" i="78"/>
  <c r="CF124" i="78"/>
  <c r="CF92" i="78"/>
  <c r="CF125" i="78"/>
  <c r="CF121" i="78"/>
  <c r="CF120" i="78"/>
  <c r="CF122" i="78"/>
  <c r="CF96" i="78"/>
  <c r="BE120" i="78"/>
  <c r="BA6" i="83"/>
  <c r="BE123" i="78"/>
  <c r="BE94" i="78"/>
  <c r="BE124" i="78"/>
  <c r="BE125" i="78"/>
  <c r="BE95" i="78"/>
  <c r="BE97" i="78"/>
  <c r="BE96" i="78"/>
  <c r="BE92" i="78"/>
  <c r="BE121" i="78"/>
  <c r="BE93" i="78"/>
  <c r="BE122" i="78"/>
  <c r="AD92" i="78"/>
  <c r="Z6" i="83"/>
  <c r="AD123" i="78"/>
  <c r="AD122" i="78"/>
  <c r="AD124" i="78"/>
  <c r="AD125" i="78"/>
  <c r="AD93" i="78"/>
  <c r="AD95" i="78"/>
  <c r="AD96" i="78"/>
  <c r="AD120" i="78"/>
  <c r="AD94" i="78"/>
  <c r="AD121" i="78"/>
  <c r="AD97" i="78"/>
  <c r="Y120" i="78"/>
  <c r="U6" i="83"/>
  <c r="Y123" i="78"/>
  <c r="Y94" i="78"/>
  <c r="Y124" i="78"/>
  <c r="Y125" i="78"/>
  <c r="Y95" i="78"/>
  <c r="Y122" i="78"/>
  <c r="Y96" i="78"/>
  <c r="Y92" i="78"/>
  <c r="Y121" i="78"/>
  <c r="Y93" i="78"/>
  <c r="Y97" i="78"/>
  <c r="DB93" i="78"/>
  <c r="CX6" i="83"/>
  <c r="DB96" i="78"/>
  <c r="DB121" i="78"/>
  <c r="DB124" i="78"/>
  <c r="DB95" i="78"/>
  <c r="DB94" i="78"/>
  <c r="DB97" i="78"/>
  <c r="DB120" i="78"/>
  <c r="DB122" i="78"/>
  <c r="DB125" i="78"/>
  <c r="DB92" i="78"/>
  <c r="DB123" i="78"/>
  <c r="CT6" i="84"/>
  <c r="CX122" i="79"/>
  <c r="CX93" i="79"/>
  <c r="CX125" i="79"/>
  <c r="CX124" i="79"/>
  <c r="CX95" i="79"/>
  <c r="CX92" i="79"/>
  <c r="CX97" i="79"/>
  <c r="CX94" i="79"/>
  <c r="CX96" i="79"/>
  <c r="CX120" i="79"/>
  <c r="CX123" i="79"/>
  <c r="CX121" i="79"/>
  <c r="BI6" i="84"/>
  <c r="BM124" i="79"/>
  <c r="BM120" i="79"/>
  <c r="BM92" i="79"/>
  <c r="BM125" i="79"/>
  <c r="BM121" i="79"/>
  <c r="BM94" i="79"/>
  <c r="BM122" i="79"/>
  <c r="BM96" i="79"/>
  <c r="BM93" i="79"/>
  <c r="BM123" i="79"/>
  <c r="BM97" i="79"/>
  <c r="BM95" i="79"/>
  <c r="L6" i="84"/>
  <c r="P124" i="79"/>
  <c r="P120" i="79"/>
  <c r="P94" i="79"/>
  <c r="P125" i="79"/>
  <c r="P121" i="79"/>
  <c r="P95" i="79"/>
  <c r="P122" i="79"/>
  <c r="P96" i="79"/>
  <c r="P92" i="79"/>
  <c r="P123" i="79"/>
  <c r="P97" i="79"/>
  <c r="P93" i="79"/>
  <c r="AP6" i="84"/>
  <c r="AT122" i="79"/>
  <c r="AT121" i="79"/>
  <c r="AT123" i="79"/>
  <c r="AT124" i="79"/>
  <c r="AT125" i="79"/>
  <c r="AT92" i="79"/>
  <c r="AT97" i="79"/>
  <c r="AT94" i="79"/>
  <c r="AT93" i="79"/>
  <c r="AT120" i="79"/>
  <c r="AT96" i="79"/>
  <c r="AT95" i="79"/>
  <c r="AZ6" i="84"/>
  <c r="BD124" i="79"/>
  <c r="BD120" i="79"/>
  <c r="BD94" i="79"/>
  <c r="BD125" i="79"/>
  <c r="BD121" i="79"/>
  <c r="BD95" i="79"/>
  <c r="BD122" i="79"/>
  <c r="BD96" i="79"/>
  <c r="BD92" i="79"/>
  <c r="BD123" i="79"/>
  <c r="BD97" i="79"/>
  <c r="BD93" i="79"/>
  <c r="AL6" i="84"/>
  <c r="AP121" i="79"/>
  <c r="AP95" i="79"/>
  <c r="AP94" i="79"/>
  <c r="AP123" i="79"/>
  <c r="AP97" i="79"/>
  <c r="AP120" i="79"/>
  <c r="AP125" i="79"/>
  <c r="AP122" i="79"/>
  <c r="AP124" i="79"/>
  <c r="AP96" i="79"/>
  <c r="AP93" i="79"/>
  <c r="AP92" i="79"/>
  <c r="BH6" i="84"/>
  <c r="BL123" i="79"/>
  <c r="BL97" i="79"/>
  <c r="BL93" i="79"/>
  <c r="BL124" i="79"/>
  <c r="BL120" i="79"/>
  <c r="BL94" i="79"/>
  <c r="BL125" i="79"/>
  <c r="BL121" i="79"/>
  <c r="BL95" i="79"/>
  <c r="BL122" i="79"/>
  <c r="BL96" i="79"/>
  <c r="BL92" i="79"/>
  <c r="BG6" i="81"/>
  <c r="BK121" i="76"/>
  <c r="BK124" i="76"/>
  <c r="BK125" i="76"/>
  <c r="BK123" i="76"/>
  <c r="BK94" i="76"/>
  <c r="BK97" i="76"/>
  <c r="BK95" i="76"/>
  <c r="BK120" i="76"/>
  <c r="BK92" i="76"/>
  <c r="BK96" i="76"/>
  <c r="BK122" i="76"/>
  <c r="BK93" i="76"/>
  <c r="BC6" i="81"/>
  <c r="BG95" i="76"/>
  <c r="BG123" i="76"/>
  <c r="BG97" i="76"/>
  <c r="BG120" i="76"/>
  <c r="BG125" i="76"/>
  <c r="BG124" i="76"/>
  <c r="BG122" i="76"/>
  <c r="BG92" i="76"/>
  <c r="BG96" i="76"/>
  <c r="BG94" i="76"/>
  <c r="BG121" i="76"/>
  <c r="BG93" i="76"/>
  <c r="AZ6" i="81"/>
  <c r="BD123" i="76"/>
  <c r="BD97" i="76"/>
  <c r="BD92" i="76"/>
  <c r="BD120" i="76"/>
  <c r="BD125" i="76"/>
  <c r="BD121" i="76"/>
  <c r="BD94" i="76"/>
  <c r="BD122" i="76"/>
  <c r="BD96" i="76"/>
  <c r="BD93" i="76"/>
  <c r="BD124" i="76"/>
  <c r="BD95" i="76"/>
  <c r="M6" i="81"/>
  <c r="Q124" i="76"/>
  <c r="Q120" i="76"/>
  <c r="Q95" i="76"/>
  <c r="Q121" i="76"/>
  <c r="Q122" i="76"/>
  <c r="Q96" i="76"/>
  <c r="Q93" i="76"/>
  <c r="Q123" i="76"/>
  <c r="Q97" i="76"/>
  <c r="Q92" i="76"/>
  <c r="Q125" i="76"/>
  <c r="Q94" i="76"/>
  <c r="BY6" i="81"/>
  <c r="CC124" i="76"/>
  <c r="CC120" i="76"/>
  <c r="CC95" i="76"/>
  <c r="CC94" i="76"/>
  <c r="CC122" i="76"/>
  <c r="CC96" i="76"/>
  <c r="CC93" i="76"/>
  <c r="CC121" i="76"/>
  <c r="CC123" i="76"/>
  <c r="CC97" i="76"/>
  <c r="CC92" i="76"/>
  <c r="CC125" i="76"/>
  <c r="BH6" i="81"/>
  <c r="BL123" i="76"/>
  <c r="BL97" i="76"/>
  <c r="BL94" i="76"/>
  <c r="BL120" i="76"/>
  <c r="BL125" i="76"/>
  <c r="BL121" i="76"/>
  <c r="BL92" i="76"/>
  <c r="BL124" i="76"/>
  <c r="BL93" i="76"/>
  <c r="BL122" i="76"/>
  <c r="BL96" i="76"/>
  <c r="BL95" i="76"/>
  <c r="U6" i="81"/>
  <c r="Y124" i="76"/>
  <c r="Y120" i="76"/>
  <c r="Y93" i="76"/>
  <c r="Y92" i="76"/>
  <c r="Y122" i="76"/>
  <c r="Y96" i="76"/>
  <c r="Y125" i="76"/>
  <c r="Y123" i="76"/>
  <c r="Y97" i="76"/>
  <c r="Y94" i="76"/>
  <c r="Y95" i="76"/>
  <c r="Y121" i="76"/>
  <c r="CG6" i="81"/>
  <c r="CK124" i="76"/>
  <c r="CK120" i="76"/>
  <c r="CK93" i="76"/>
  <c r="CK94" i="76"/>
  <c r="CK121" i="76"/>
  <c r="CK122" i="76"/>
  <c r="CK96" i="76"/>
  <c r="CK95" i="76"/>
  <c r="CK92" i="76"/>
  <c r="CK123" i="76"/>
  <c r="CK97" i="76"/>
  <c r="CK125" i="76"/>
  <c r="AT6" i="80"/>
  <c r="AX122" i="75"/>
  <c r="AX97" i="75"/>
  <c r="AX120" i="75"/>
  <c r="AX94" i="75"/>
  <c r="AX123" i="75"/>
  <c r="AX95" i="75"/>
  <c r="AX121" i="75"/>
  <c r="AX92" i="75"/>
  <c r="AX124" i="75"/>
  <c r="AX125" i="75"/>
  <c r="AX96" i="75"/>
  <c r="AX93" i="75"/>
  <c r="CI6" i="80"/>
  <c r="CM120" i="75"/>
  <c r="CM124" i="75"/>
  <c r="CM93" i="75"/>
  <c r="CM96" i="75"/>
  <c r="CM125" i="75"/>
  <c r="CM123" i="75"/>
  <c r="CM94" i="75"/>
  <c r="CM95" i="75"/>
  <c r="CM97" i="75"/>
  <c r="CM122" i="75"/>
  <c r="CM92" i="75"/>
  <c r="CM121" i="75"/>
  <c r="CG6" i="80"/>
  <c r="CK122" i="75"/>
  <c r="CK97" i="75"/>
  <c r="CK120" i="75"/>
  <c r="CK95" i="75"/>
  <c r="CK123" i="75"/>
  <c r="CK94" i="75"/>
  <c r="CK121" i="75"/>
  <c r="CK93" i="75"/>
  <c r="CK124" i="75"/>
  <c r="CK125" i="75"/>
  <c r="CK96" i="75"/>
  <c r="CK92" i="75"/>
  <c r="G6" i="80"/>
  <c r="K120" i="75"/>
  <c r="K94" i="75"/>
  <c r="K124" i="75"/>
  <c r="K125" i="75"/>
  <c r="K122" i="75"/>
  <c r="K95" i="75"/>
  <c r="K92" i="75"/>
  <c r="K96" i="75"/>
  <c r="K123" i="75"/>
  <c r="K97" i="75"/>
  <c r="K93" i="75"/>
  <c r="K121" i="75"/>
  <c r="F6" i="80"/>
  <c r="J122" i="75"/>
  <c r="J97" i="75"/>
  <c r="J95" i="75"/>
  <c r="J92" i="75"/>
  <c r="J123" i="75"/>
  <c r="J124" i="75"/>
  <c r="J121" i="75"/>
  <c r="J94" i="75"/>
  <c r="J120" i="75"/>
  <c r="J125" i="75"/>
  <c r="J96" i="75"/>
  <c r="J93" i="75"/>
  <c r="Z6" i="80"/>
  <c r="AD123" i="75"/>
  <c r="AD120" i="75"/>
  <c r="AD121" i="75"/>
  <c r="AD93" i="75"/>
  <c r="AD124" i="75"/>
  <c r="AD95" i="75"/>
  <c r="AD96" i="75"/>
  <c r="AD92" i="75"/>
  <c r="AD125" i="75"/>
  <c r="AD122" i="75"/>
  <c r="AD97" i="75"/>
  <c r="AD94" i="75"/>
  <c r="AO6" i="80"/>
  <c r="AS94" i="75"/>
  <c r="AS92" i="75"/>
  <c r="AS95" i="75"/>
  <c r="AS123" i="75"/>
  <c r="AS125" i="75"/>
  <c r="AS96" i="75"/>
  <c r="AS120" i="75"/>
  <c r="AS93" i="75"/>
  <c r="AS121" i="75"/>
  <c r="AS122" i="75"/>
  <c r="AS124" i="75"/>
  <c r="AS97" i="75"/>
  <c r="CY6" i="80"/>
  <c r="DC124" i="75"/>
  <c r="DC97" i="75"/>
  <c r="DC92" i="75"/>
  <c r="DC125" i="75"/>
  <c r="DC95" i="75"/>
  <c r="DC120" i="75"/>
  <c r="DC94" i="75"/>
  <c r="DC96" i="75"/>
  <c r="DC121" i="75"/>
  <c r="DC122" i="75"/>
  <c r="DC93" i="75"/>
  <c r="DC123" i="75"/>
  <c r="O6" i="83"/>
  <c r="S123" i="78"/>
  <c r="S97" i="78"/>
  <c r="S94" i="78"/>
  <c r="S124" i="78"/>
  <c r="S120" i="78"/>
  <c r="S93" i="78"/>
  <c r="S125" i="78"/>
  <c r="S121" i="78"/>
  <c r="S95" i="78"/>
  <c r="S122" i="78"/>
  <c r="S96" i="78"/>
  <c r="S92" i="78"/>
  <c r="CM6" i="83"/>
  <c r="CQ125" i="78"/>
  <c r="CQ121" i="78"/>
  <c r="CQ95" i="78"/>
  <c r="CQ122" i="78"/>
  <c r="CQ96" i="78"/>
  <c r="CQ92" i="78"/>
  <c r="CQ123" i="78"/>
  <c r="CQ97" i="78"/>
  <c r="CQ94" i="78"/>
  <c r="CQ124" i="78"/>
  <c r="CQ120" i="78"/>
  <c r="CQ93" i="78"/>
  <c r="BX95" i="78"/>
  <c r="BT6" i="83"/>
  <c r="BX122" i="78"/>
  <c r="BX92" i="78"/>
  <c r="BX96" i="78"/>
  <c r="BX93" i="78"/>
  <c r="BX97" i="78"/>
  <c r="BX125" i="78"/>
  <c r="BX120" i="78"/>
  <c r="BX94" i="78"/>
  <c r="BX121" i="78"/>
  <c r="BX123" i="78"/>
  <c r="BX124" i="78"/>
  <c r="U123" i="78"/>
  <c r="Q6" i="83"/>
  <c r="U94" i="78"/>
  <c r="U121" i="78"/>
  <c r="U95" i="78"/>
  <c r="U122" i="78"/>
  <c r="U124" i="78"/>
  <c r="U120" i="78"/>
  <c r="U125" i="78"/>
  <c r="U93" i="78"/>
  <c r="U97" i="78"/>
  <c r="U92" i="78"/>
  <c r="U96" i="78"/>
  <c r="BQ123" i="78"/>
  <c r="BM6" i="83"/>
  <c r="BQ122" i="78"/>
  <c r="BQ121" i="78"/>
  <c r="BQ94" i="78"/>
  <c r="BQ97" i="78"/>
  <c r="BQ125" i="78"/>
  <c r="BQ92" i="78"/>
  <c r="BQ124" i="78"/>
  <c r="BQ120" i="78"/>
  <c r="BQ95" i="78"/>
  <c r="BQ93" i="78"/>
  <c r="BQ96" i="78"/>
  <c r="R123" i="78"/>
  <c r="N6" i="83"/>
  <c r="R124" i="78"/>
  <c r="R96" i="78"/>
  <c r="R121" i="78"/>
  <c r="R93" i="78"/>
  <c r="R92" i="78"/>
  <c r="R97" i="78"/>
  <c r="R120" i="78"/>
  <c r="N80" i="83" s="1"/>
  <c r="R95" i="78"/>
  <c r="R125" i="78"/>
  <c r="R122" i="78"/>
  <c r="R94" i="78"/>
  <c r="AF95" i="78"/>
  <c r="AB6" i="83"/>
  <c r="AF121" i="78"/>
  <c r="AF125" i="78"/>
  <c r="AF94" i="78"/>
  <c r="AF120" i="78"/>
  <c r="AF124" i="78"/>
  <c r="AF123" i="78"/>
  <c r="AF97" i="78"/>
  <c r="AF93" i="78"/>
  <c r="AF92" i="78"/>
  <c r="AF122" i="78"/>
  <c r="AF96" i="78"/>
  <c r="AW124" i="78"/>
  <c r="AS6" i="83"/>
  <c r="AW122" i="78"/>
  <c r="AW95" i="78"/>
  <c r="AW120" i="78"/>
  <c r="AW96" i="78"/>
  <c r="AW125" i="78"/>
  <c r="AW92" i="78"/>
  <c r="AW93" i="78"/>
  <c r="AW123" i="78"/>
  <c r="AW94" i="78"/>
  <c r="AW97" i="78"/>
  <c r="AW121" i="78"/>
  <c r="AS122" i="78"/>
  <c r="AO6" i="83"/>
  <c r="AS120" i="78"/>
  <c r="AS92" i="78"/>
  <c r="AS123" i="78"/>
  <c r="AS93" i="78"/>
  <c r="AS97" i="78"/>
  <c r="AS121" i="78"/>
  <c r="AS125" i="78"/>
  <c r="AS124" i="78"/>
  <c r="AS94" i="78"/>
  <c r="AS95" i="78"/>
  <c r="AS96" i="78"/>
  <c r="BJ92" i="78"/>
  <c r="BF6" i="83"/>
  <c r="BJ124" i="78"/>
  <c r="BJ123" i="78"/>
  <c r="BJ125" i="78"/>
  <c r="BJ97" i="78"/>
  <c r="BJ120" i="78"/>
  <c r="BJ96" i="78"/>
  <c r="BJ95" i="78"/>
  <c r="BJ122" i="78"/>
  <c r="BJ94" i="78"/>
  <c r="BJ121" i="78"/>
  <c r="BJ93" i="78"/>
  <c r="AJ95" i="78"/>
  <c r="AF6" i="83"/>
  <c r="AJ123" i="78"/>
  <c r="AJ97" i="78"/>
  <c r="AJ124" i="78"/>
  <c r="AJ94" i="78"/>
  <c r="AJ125" i="78"/>
  <c r="AJ121" i="78"/>
  <c r="AJ120" i="78"/>
  <c r="AJ93" i="78"/>
  <c r="AJ122" i="78"/>
  <c r="AJ96" i="78"/>
  <c r="AJ92" i="78"/>
  <c r="CP92" i="78"/>
  <c r="CL6" i="83"/>
  <c r="CP94" i="78"/>
  <c r="CP124" i="78"/>
  <c r="CP121" i="78"/>
  <c r="CP93" i="78"/>
  <c r="CP123" i="78"/>
  <c r="CP120" i="78"/>
  <c r="CP95" i="78"/>
  <c r="CP125" i="78"/>
  <c r="CP96" i="78"/>
  <c r="CP97" i="78"/>
  <c r="CP122" i="78"/>
  <c r="R6" i="84"/>
  <c r="V122" i="79"/>
  <c r="V94" i="79"/>
  <c r="V96" i="79"/>
  <c r="V124" i="79"/>
  <c r="V123" i="79"/>
  <c r="V121" i="79"/>
  <c r="V97" i="79"/>
  <c r="V125" i="79"/>
  <c r="V93" i="79"/>
  <c r="V120" i="79"/>
  <c r="V92" i="79"/>
  <c r="V95" i="79"/>
  <c r="CD6" i="84"/>
  <c r="CH122" i="79"/>
  <c r="CH123" i="79"/>
  <c r="CH121" i="79"/>
  <c r="CH124" i="79"/>
  <c r="CH95" i="79"/>
  <c r="CH125" i="79"/>
  <c r="CH97" i="79"/>
  <c r="CH92" i="79"/>
  <c r="CH93" i="79"/>
  <c r="CH120" i="79"/>
  <c r="CH94" i="79"/>
  <c r="CH96" i="79"/>
  <c r="AU6" i="84"/>
  <c r="AY122" i="79"/>
  <c r="AY94" i="79"/>
  <c r="AY121" i="79"/>
  <c r="AY124" i="79"/>
  <c r="AY95" i="79"/>
  <c r="AY125" i="79"/>
  <c r="AY97" i="79"/>
  <c r="AY92" i="79"/>
  <c r="AY123" i="79"/>
  <c r="AY120" i="79"/>
  <c r="AY93" i="79"/>
  <c r="AY96" i="79"/>
  <c r="BP6" i="84"/>
  <c r="BT124" i="79"/>
  <c r="BT120" i="79"/>
  <c r="BT94" i="79"/>
  <c r="BT125" i="79"/>
  <c r="BT121" i="79"/>
  <c r="BT95" i="79"/>
  <c r="BT122" i="79"/>
  <c r="BT96" i="79"/>
  <c r="BT92" i="79"/>
  <c r="BT123" i="79"/>
  <c r="BT97" i="79"/>
  <c r="BT93" i="79"/>
  <c r="AN6" i="84"/>
  <c r="AR124" i="79"/>
  <c r="AR120" i="79"/>
  <c r="AR94" i="79"/>
  <c r="AR125" i="79"/>
  <c r="AR121" i="79"/>
  <c r="AR95" i="79"/>
  <c r="AR122" i="79"/>
  <c r="AR96" i="79"/>
  <c r="AR92" i="79"/>
  <c r="AR123" i="79"/>
  <c r="AR97" i="79"/>
  <c r="AR93" i="79"/>
  <c r="CO6" i="84"/>
  <c r="CS124" i="79"/>
  <c r="CS120" i="79"/>
  <c r="CS94" i="79"/>
  <c r="CS125" i="79"/>
  <c r="CS121" i="79"/>
  <c r="CS95" i="79"/>
  <c r="CS122" i="79"/>
  <c r="CS96" i="79"/>
  <c r="CS93" i="79"/>
  <c r="CS123" i="79"/>
  <c r="CS97" i="79"/>
  <c r="CS92" i="79"/>
  <c r="AD6" i="84"/>
  <c r="AH123" i="79"/>
  <c r="AH124" i="79"/>
  <c r="AH122" i="79"/>
  <c r="AH125" i="79"/>
  <c r="AH92" i="79"/>
  <c r="AH93" i="79"/>
  <c r="AH96" i="79"/>
  <c r="AH95" i="79"/>
  <c r="AH94" i="79"/>
  <c r="AH121" i="79"/>
  <c r="AH120" i="79"/>
  <c r="AH97" i="79"/>
  <c r="CP6" i="84"/>
  <c r="CT121" i="79"/>
  <c r="CT120" i="79"/>
  <c r="CT97" i="79"/>
  <c r="CT123" i="79"/>
  <c r="CT124" i="79"/>
  <c r="CT122" i="79"/>
  <c r="CT125" i="79"/>
  <c r="CT92" i="79"/>
  <c r="CT93" i="79"/>
  <c r="CT96" i="79"/>
  <c r="CT95" i="79"/>
  <c r="CT94" i="79"/>
  <c r="BG6" i="84"/>
  <c r="BK123" i="79"/>
  <c r="BK94" i="79"/>
  <c r="BK97" i="79"/>
  <c r="BK125" i="79"/>
  <c r="BK95" i="79"/>
  <c r="BK122" i="79"/>
  <c r="BK96" i="79"/>
  <c r="BK92" i="79"/>
  <c r="BK120" i="79"/>
  <c r="BK121" i="79"/>
  <c r="BK93" i="79"/>
  <c r="BK124" i="79"/>
  <c r="AR6" i="84"/>
  <c r="AV123" i="79"/>
  <c r="AV97" i="79"/>
  <c r="AV93" i="79"/>
  <c r="AV124" i="79"/>
  <c r="AV120" i="79"/>
  <c r="AV94" i="79"/>
  <c r="AV125" i="79"/>
  <c r="AV121" i="79"/>
  <c r="AV95" i="79"/>
  <c r="AV122" i="79"/>
  <c r="AV96" i="79"/>
  <c r="AV92" i="79"/>
  <c r="P6" i="84"/>
  <c r="T123" i="79"/>
  <c r="T97" i="79"/>
  <c r="T93" i="79"/>
  <c r="T124" i="79"/>
  <c r="T120" i="79"/>
  <c r="T94" i="79"/>
  <c r="T125" i="79"/>
  <c r="T121" i="79"/>
  <c r="T95" i="79"/>
  <c r="T122" i="79"/>
  <c r="T96" i="79"/>
  <c r="T92" i="79"/>
  <c r="BQ6" i="84"/>
  <c r="BU123" i="79"/>
  <c r="BU97" i="79"/>
  <c r="BU95" i="79"/>
  <c r="BU124" i="79"/>
  <c r="BU120" i="79"/>
  <c r="BU92" i="79"/>
  <c r="BU125" i="79"/>
  <c r="BU121" i="79"/>
  <c r="BU94" i="79"/>
  <c r="BU122" i="79"/>
  <c r="BU96" i="79"/>
  <c r="BU93" i="79"/>
  <c r="Z6" i="84"/>
  <c r="AD120" i="79"/>
  <c r="AD96" i="79"/>
  <c r="AD95" i="79"/>
  <c r="AD122" i="79"/>
  <c r="AD121" i="79"/>
  <c r="AD123" i="79"/>
  <c r="AD124" i="79"/>
  <c r="AD125" i="79"/>
  <c r="AD92" i="79"/>
  <c r="AD97" i="79"/>
  <c r="AD94" i="79"/>
  <c r="AD93" i="79"/>
  <c r="CL6" i="84"/>
  <c r="CP120" i="79"/>
  <c r="CP121" i="79"/>
  <c r="CP123" i="79"/>
  <c r="CP122" i="79"/>
  <c r="CP125" i="79"/>
  <c r="CP92" i="79"/>
  <c r="CP124" i="79"/>
  <c r="CP95" i="79"/>
  <c r="CP94" i="79"/>
  <c r="CP97" i="79"/>
  <c r="CP96" i="79"/>
  <c r="CP93" i="79"/>
  <c r="BC6" i="84"/>
  <c r="BG120" i="79"/>
  <c r="BG93" i="79"/>
  <c r="BG121" i="79"/>
  <c r="BG122" i="79"/>
  <c r="BG94" i="79"/>
  <c r="BG125" i="79"/>
  <c r="BG124" i="79"/>
  <c r="BG95" i="79"/>
  <c r="BG123" i="79"/>
  <c r="BG97" i="79"/>
  <c r="BG92" i="79"/>
  <c r="BG96" i="79"/>
  <c r="CF6" i="84"/>
  <c r="CJ124" i="79"/>
  <c r="CJ120" i="79"/>
  <c r="CJ94" i="79"/>
  <c r="CJ125" i="79"/>
  <c r="CJ121" i="79"/>
  <c r="CJ95" i="79"/>
  <c r="CJ122" i="79"/>
  <c r="CJ96" i="79"/>
  <c r="CJ92" i="79"/>
  <c r="CJ123" i="79"/>
  <c r="CJ97" i="79"/>
  <c r="CJ93" i="79"/>
  <c r="BD6" i="84"/>
  <c r="BH124" i="79"/>
  <c r="BH120" i="79"/>
  <c r="BH94" i="79"/>
  <c r="BH125" i="79"/>
  <c r="BH121" i="79"/>
  <c r="BH95" i="79"/>
  <c r="BH122" i="79"/>
  <c r="BH96" i="79"/>
  <c r="BH92" i="79"/>
  <c r="BH123" i="79"/>
  <c r="BH97" i="79"/>
  <c r="BH93" i="79"/>
  <c r="BY6" i="84"/>
  <c r="CC123" i="79"/>
  <c r="CC97" i="79"/>
  <c r="CC95" i="79"/>
  <c r="CC124" i="79"/>
  <c r="CC120" i="79"/>
  <c r="CC92" i="79"/>
  <c r="CC125" i="79"/>
  <c r="CC121" i="79"/>
  <c r="CC94" i="79"/>
  <c r="CC122" i="79"/>
  <c r="CC96" i="79"/>
  <c r="CC93" i="79"/>
  <c r="V6" i="84"/>
  <c r="Z121" i="79"/>
  <c r="Z95" i="79"/>
  <c r="Z94" i="79"/>
  <c r="Z123" i="79"/>
  <c r="Z97" i="79"/>
  <c r="Z120" i="79"/>
  <c r="Z125" i="79"/>
  <c r="Z122" i="79"/>
  <c r="Z124" i="79"/>
  <c r="Z96" i="79"/>
  <c r="Z93" i="79"/>
  <c r="Z92" i="79"/>
  <c r="CH6" i="84"/>
  <c r="CL121" i="79"/>
  <c r="CL93" i="79"/>
  <c r="CL94" i="79"/>
  <c r="CL123" i="79"/>
  <c r="CL97" i="79"/>
  <c r="CL95" i="79"/>
  <c r="CL125" i="79"/>
  <c r="CL122" i="79"/>
  <c r="CL120" i="79"/>
  <c r="CL96" i="79"/>
  <c r="CL124" i="79"/>
  <c r="CL92" i="79"/>
  <c r="AY6" i="84"/>
  <c r="BC121" i="79"/>
  <c r="BC93" i="79"/>
  <c r="BC122" i="79"/>
  <c r="BC123" i="79"/>
  <c r="BC94" i="79"/>
  <c r="BC120" i="79"/>
  <c r="BC125" i="79"/>
  <c r="BC95" i="79"/>
  <c r="BC124" i="79"/>
  <c r="BC96" i="79"/>
  <c r="BC92" i="79"/>
  <c r="BC97" i="79"/>
  <c r="CN6" i="84"/>
  <c r="CR123" i="79"/>
  <c r="CR97" i="79"/>
  <c r="CR93" i="79"/>
  <c r="CR124" i="79"/>
  <c r="CR120" i="79"/>
  <c r="CR94" i="79"/>
  <c r="CR125" i="79"/>
  <c r="CR121" i="79"/>
  <c r="CR95" i="79"/>
  <c r="CR122" i="79"/>
  <c r="CR96" i="79"/>
  <c r="CR92" i="79"/>
  <c r="BL6" i="84"/>
  <c r="BP123" i="79"/>
  <c r="BP97" i="79"/>
  <c r="BP93" i="79"/>
  <c r="BP124" i="79"/>
  <c r="BP120" i="79"/>
  <c r="BP94" i="79"/>
  <c r="BP125" i="79"/>
  <c r="BP121" i="79"/>
  <c r="BP95" i="79"/>
  <c r="BP122" i="79"/>
  <c r="BP96" i="79"/>
  <c r="BP92" i="79"/>
  <c r="Y6" i="84"/>
  <c r="AC124" i="79"/>
  <c r="AC120" i="79"/>
  <c r="AC125" i="79"/>
  <c r="AC121" i="79"/>
  <c r="AC94" i="79"/>
  <c r="AC122" i="79"/>
  <c r="AC96" i="79"/>
  <c r="AC95" i="79"/>
  <c r="AC123" i="79"/>
  <c r="AC97" i="79"/>
  <c r="AC92" i="79"/>
  <c r="AC93" i="79"/>
  <c r="CV6" i="84"/>
  <c r="CZ122" i="79"/>
  <c r="CZ96" i="79"/>
  <c r="CZ92" i="79"/>
  <c r="CZ123" i="79"/>
  <c r="CZ97" i="79"/>
  <c r="CZ93" i="79"/>
  <c r="CZ124" i="79"/>
  <c r="CZ120" i="79"/>
  <c r="CZ94" i="79"/>
  <c r="CZ125" i="79"/>
  <c r="CZ121" i="79"/>
  <c r="CZ95" i="79"/>
  <c r="BW6" i="81"/>
  <c r="CA121" i="76"/>
  <c r="CA92" i="76"/>
  <c r="CA97" i="76"/>
  <c r="CA123" i="76"/>
  <c r="CA94" i="76"/>
  <c r="CA120" i="76"/>
  <c r="CA95" i="76"/>
  <c r="CA122" i="76"/>
  <c r="CA93" i="76"/>
  <c r="CA96" i="76"/>
  <c r="CA124" i="76"/>
  <c r="CA125" i="76"/>
  <c r="K6" i="81"/>
  <c r="O96" i="76"/>
  <c r="O122" i="76"/>
  <c r="O121" i="76"/>
  <c r="O123" i="76"/>
  <c r="O124" i="76"/>
  <c r="O125" i="76"/>
  <c r="O93" i="76"/>
  <c r="O97" i="76"/>
  <c r="O92" i="76"/>
  <c r="O95" i="76"/>
  <c r="O120" i="76"/>
  <c r="O94" i="76"/>
  <c r="CQ6" i="81"/>
  <c r="CU95" i="76"/>
  <c r="CU123" i="76"/>
  <c r="CU120" i="76"/>
  <c r="CU122" i="76"/>
  <c r="CU125" i="76"/>
  <c r="CU124" i="76"/>
  <c r="CU92" i="76"/>
  <c r="CU96" i="76"/>
  <c r="CU93" i="76"/>
  <c r="CU94" i="76"/>
  <c r="CU121" i="76"/>
  <c r="CU97" i="76"/>
  <c r="AE6" i="81"/>
  <c r="AI97" i="76"/>
  <c r="AI125" i="76"/>
  <c r="AI124" i="76"/>
  <c r="AI122" i="76"/>
  <c r="AI92" i="76"/>
  <c r="AI96" i="76"/>
  <c r="AI94" i="76"/>
  <c r="AI121" i="76"/>
  <c r="AI93" i="76"/>
  <c r="AI95" i="76"/>
  <c r="AI123" i="76"/>
  <c r="AI120" i="76"/>
  <c r="BS6" i="81"/>
  <c r="BW97" i="76"/>
  <c r="BW123" i="76"/>
  <c r="BW93" i="76"/>
  <c r="BW120" i="76"/>
  <c r="BW125" i="76"/>
  <c r="BW124" i="76"/>
  <c r="BW122" i="76"/>
  <c r="BW94" i="76"/>
  <c r="BW96" i="76"/>
  <c r="BW95" i="76"/>
  <c r="BW121" i="76"/>
  <c r="BW92" i="76"/>
  <c r="E6" i="81"/>
  <c r="I124" i="76"/>
  <c r="I120" i="76"/>
  <c r="I93" i="76"/>
  <c r="I122" i="76"/>
  <c r="I96" i="76"/>
  <c r="I125" i="76"/>
  <c r="I121" i="76"/>
  <c r="I123" i="76"/>
  <c r="I97" i="76"/>
  <c r="I94" i="76"/>
  <c r="I92" i="76"/>
  <c r="I95" i="76"/>
  <c r="AC95" i="76"/>
  <c r="Y6" i="81"/>
  <c r="AC92" i="76"/>
  <c r="AC125" i="76"/>
  <c r="AC121" i="76"/>
  <c r="AC94" i="76"/>
  <c r="AC123" i="76"/>
  <c r="AC97" i="76"/>
  <c r="AC96" i="76"/>
  <c r="AC93" i="76"/>
  <c r="AC124" i="76"/>
  <c r="AC120" i="76"/>
  <c r="AC122" i="76"/>
  <c r="AX125" i="76"/>
  <c r="AT6" i="81"/>
  <c r="AX92" i="76"/>
  <c r="AX123" i="76"/>
  <c r="AX94" i="76"/>
  <c r="AX97" i="76"/>
  <c r="AX96" i="76"/>
  <c r="AX122" i="76"/>
  <c r="AX124" i="76"/>
  <c r="AX93" i="76"/>
  <c r="AX120" i="76"/>
  <c r="AX95" i="76"/>
  <c r="AX121" i="76"/>
  <c r="BP6" i="81"/>
  <c r="BT123" i="76"/>
  <c r="BT97" i="76"/>
  <c r="BT92" i="76"/>
  <c r="BT120" i="76"/>
  <c r="BT95" i="76"/>
  <c r="BT125" i="76"/>
  <c r="BT121" i="76"/>
  <c r="BT94" i="76"/>
  <c r="BT122" i="76"/>
  <c r="BT96" i="76"/>
  <c r="BT93" i="76"/>
  <c r="BT124" i="76"/>
  <c r="CO94" i="76"/>
  <c r="CK6" i="81"/>
  <c r="CO92" i="76"/>
  <c r="CO122" i="76"/>
  <c r="CO96" i="76"/>
  <c r="CO124" i="76"/>
  <c r="CO120" i="76"/>
  <c r="CO97" i="76"/>
  <c r="CO93" i="76"/>
  <c r="CO125" i="76"/>
  <c r="CO121" i="76"/>
  <c r="CO95" i="76"/>
  <c r="CO123" i="76"/>
  <c r="H6" i="81"/>
  <c r="L123" i="76"/>
  <c r="L97" i="76"/>
  <c r="L95" i="76"/>
  <c r="L124" i="76"/>
  <c r="L125" i="76"/>
  <c r="L121" i="76"/>
  <c r="L93" i="76"/>
  <c r="L122" i="76"/>
  <c r="L96" i="76"/>
  <c r="L92" i="76"/>
  <c r="L120" i="76"/>
  <c r="L94" i="76"/>
  <c r="AC6" i="81"/>
  <c r="AG124" i="76"/>
  <c r="AG120" i="76"/>
  <c r="AG121" i="76"/>
  <c r="AG94" i="76"/>
  <c r="AG122" i="76"/>
  <c r="AG96" i="76"/>
  <c r="AG93" i="76"/>
  <c r="AG95" i="76"/>
  <c r="AG125" i="76"/>
  <c r="AG123" i="76"/>
  <c r="AG97" i="76"/>
  <c r="AG92" i="76"/>
  <c r="BB124" i="76"/>
  <c r="AX6" i="81"/>
  <c r="BB96" i="76"/>
  <c r="BB122" i="76"/>
  <c r="BB121" i="76"/>
  <c r="BB125" i="76"/>
  <c r="BB94" i="76"/>
  <c r="BB93" i="76"/>
  <c r="BB95" i="76"/>
  <c r="BB92" i="76"/>
  <c r="BB123" i="76"/>
  <c r="BB97" i="76"/>
  <c r="BB120" i="76"/>
  <c r="BT6" i="81"/>
  <c r="BX123" i="76"/>
  <c r="BX97" i="76"/>
  <c r="BX95" i="76"/>
  <c r="BX125" i="76"/>
  <c r="BX121" i="76"/>
  <c r="BX93" i="76"/>
  <c r="BX124" i="76"/>
  <c r="BX94" i="76"/>
  <c r="BX122" i="76"/>
  <c r="BX96" i="76"/>
  <c r="BX92" i="76"/>
  <c r="BX120" i="76"/>
  <c r="CO6" i="81"/>
  <c r="CS125" i="76"/>
  <c r="CS121" i="76"/>
  <c r="CS95" i="76"/>
  <c r="CS96" i="76"/>
  <c r="CS123" i="76"/>
  <c r="CS97" i="76"/>
  <c r="CS93" i="76"/>
  <c r="CS124" i="76"/>
  <c r="CS120" i="76"/>
  <c r="CS92" i="76"/>
  <c r="CS94" i="76"/>
  <c r="CS122" i="76"/>
  <c r="L6" i="81"/>
  <c r="P123" i="76"/>
  <c r="P97" i="76"/>
  <c r="P94" i="76"/>
  <c r="P120" i="76"/>
  <c r="P125" i="76"/>
  <c r="P121" i="76"/>
  <c r="P92" i="76"/>
  <c r="P124" i="76"/>
  <c r="P93" i="76"/>
  <c r="P122" i="76"/>
  <c r="P96" i="76"/>
  <c r="P95" i="76"/>
  <c r="AK95" i="76"/>
  <c r="AG6" i="81"/>
  <c r="AK94" i="76"/>
  <c r="AK125" i="76"/>
  <c r="AK121" i="76"/>
  <c r="AK92" i="76"/>
  <c r="AK123" i="76"/>
  <c r="AK97" i="76"/>
  <c r="AK93" i="76"/>
  <c r="AK96" i="76"/>
  <c r="AK124" i="76"/>
  <c r="AK120" i="76"/>
  <c r="AK122" i="76"/>
  <c r="BF125" i="76"/>
  <c r="BB6" i="81"/>
  <c r="BF95" i="76"/>
  <c r="BF121" i="76"/>
  <c r="BF97" i="76"/>
  <c r="BF124" i="76"/>
  <c r="BF93" i="76"/>
  <c r="BF122" i="76"/>
  <c r="BF92" i="76"/>
  <c r="BF94" i="76"/>
  <c r="BF120" i="76"/>
  <c r="BF123" i="76"/>
  <c r="BF96" i="76"/>
  <c r="BX6" i="81"/>
  <c r="CB123" i="76"/>
  <c r="CB97" i="76"/>
  <c r="CB94" i="76"/>
  <c r="CB125" i="76"/>
  <c r="CB121" i="76"/>
  <c r="CB92" i="76"/>
  <c r="CB124" i="76"/>
  <c r="CB93" i="76"/>
  <c r="CB122" i="76"/>
  <c r="CB96" i="76"/>
  <c r="CB95" i="76"/>
  <c r="CB120" i="76"/>
  <c r="CS6" i="81"/>
  <c r="CW122" i="76"/>
  <c r="CW96" i="76"/>
  <c r="CW124" i="76"/>
  <c r="CW120" i="76"/>
  <c r="CW92" i="76"/>
  <c r="CW94" i="76"/>
  <c r="CW97" i="76"/>
  <c r="CW93" i="76"/>
  <c r="CW125" i="76"/>
  <c r="CW121" i="76"/>
  <c r="CW95" i="76"/>
  <c r="CW123" i="76"/>
  <c r="P6" i="81"/>
  <c r="T123" i="76"/>
  <c r="T97" i="76"/>
  <c r="T93" i="76"/>
  <c r="T125" i="76"/>
  <c r="T121" i="76"/>
  <c r="T95" i="76"/>
  <c r="T124" i="76"/>
  <c r="T122" i="76"/>
  <c r="T96" i="76"/>
  <c r="T94" i="76"/>
  <c r="T120" i="76"/>
  <c r="T92" i="76"/>
  <c r="AK6" i="81"/>
  <c r="AO124" i="76"/>
  <c r="AO120" i="76"/>
  <c r="AO93" i="76"/>
  <c r="AO122" i="76"/>
  <c r="AO96" i="76"/>
  <c r="AO125" i="76"/>
  <c r="AO95" i="76"/>
  <c r="AO123" i="76"/>
  <c r="AO97" i="76"/>
  <c r="AO94" i="76"/>
  <c r="AO121" i="76"/>
  <c r="AO92" i="76"/>
  <c r="BJ124" i="76"/>
  <c r="BF6" i="81"/>
  <c r="BJ94" i="76"/>
  <c r="BJ121" i="76"/>
  <c r="BJ97" i="76"/>
  <c r="BJ120" i="76"/>
  <c r="BJ93" i="76"/>
  <c r="BJ95" i="76"/>
  <c r="BJ92" i="76"/>
  <c r="BJ125" i="76"/>
  <c r="BJ96" i="76"/>
  <c r="BJ123" i="76"/>
  <c r="BJ122" i="76"/>
  <c r="CB6" i="81"/>
  <c r="CF123" i="76"/>
  <c r="CF97" i="76"/>
  <c r="CF93" i="76"/>
  <c r="CF124" i="76"/>
  <c r="CF125" i="76"/>
  <c r="CF121" i="76"/>
  <c r="CF95" i="76"/>
  <c r="CF120" i="76"/>
  <c r="CF92" i="76"/>
  <c r="CF122" i="76"/>
  <c r="CF96" i="76"/>
  <c r="CF94" i="76"/>
  <c r="DA94" i="76"/>
  <c r="CW6" i="81"/>
  <c r="DA93" i="76"/>
  <c r="DA123" i="76"/>
  <c r="DA97" i="76"/>
  <c r="DA92" i="76"/>
  <c r="DA124" i="76"/>
  <c r="DA125" i="76"/>
  <c r="DA121" i="76"/>
  <c r="DA95" i="76"/>
  <c r="DA122" i="76"/>
  <c r="DA96" i="76"/>
  <c r="DA120" i="76"/>
  <c r="BA6" i="80"/>
  <c r="BE122" i="75"/>
  <c r="BE97" i="75"/>
  <c r="BE92" i="75"/>
  <c r="BE94" i="75"/>
  <c r="BE123" i="75"/>
  <c r="BE124" i="75"/>
  <c r="BE121" i="75"/>
  <c r="BE95" i="75"/>
  <c r="BE120" i="75"/>
  <c r="BE125" i="75"/>
  <c r="BE96" i="75"/>
  <c r="BE93" i="75"/>
  <c r="L6" i="80"/>
  <c r="P121" i="75"/>
  <c r="P94" i="75"/>
  <c r="P124" i="75"/>
  <c r="P97" i="75"/>
  <c r="P123" i="75"/>
  <c r="P125" i="75"/>
  <c r="P92" i="75"/>
  <c r="P122" i="75"/>
  <c r="P95" i="75"/>
  <c r="P96" i="75"/>
  <c r="P93" i="75"/>
  <c r="P120" i="75"/>
  <c r="CR6" i="80"/>
  <c r="CV97" i="75"/>
  <c r="CV93" i="75"/>
  <c r="CV122" i="75"/>
  <c r="CV121" i="75"/>
  <c r="CV120" i="75"/>
  <c r="CV96" i="75"/>
  <c r="CV95" i="75"/>
  <c r="CV125" i="75"/>
  <c r="CV94" i="75"/>
  <c r="CV124" i="75"/>
  <c r="CV92" i="75"/>
  <c r="CV123" i="75"/>
  <c r="W6" i="80"/>
  <c r="AA97" i="75"/>
  <c r="AA93" i="75"/>
  <c r="AA125" i="75"/>
  <c r="AA123" i="75"/>
  <c r="AA120" i="75"/>
  <c r="AA122" i="75"/>
  <c r="AA95" i="75"/>
  <c r="AA96" i="75"/>
  <c r="AA94" i="75"/>
  <c r="AA124" i="75"/>
  <c r="AA92" i="75"/>
  <c r="AA121" i="75"/>
  <c r="BB6" i="80"/>
  <c r="BF122" i="75"/>
  <c r="BF97" i="75"/>
  <c r="BF124" i="75"/>
  <c r="BF92" i="75"/>
  <c r="BF123" i="75"/>
  <c r="BF120" i="75"/>
  <c r="BF121" i="75"/>
  <c r="BF94" i="75"/>
  <c r="BF95" i="75"/>
  <c r="BF125" i="75"/>
  <c r="BF96" i="75"/>
  <c r="BF93" i="75"/>
  <c r="AU6" i="80"/>
  <c r="AY124" i="75"/>
  <c r="AY93" i="75"/>
  <c r="AY125" i="75"/>
  <c r="AY121" i="75"/>
  <c r="AY123" i="75"/>
  <c r="AY120" i="75"/>
  <c r="AY94" i="75"/>
  <c r="AY92" i="75"/>
  <c r="AY95" i="75"/>
  <c r="AY122" i="75"/>
  <c r="AY97" i="75"/>
  <c r="AY96" i="75"/>
  <c r="AL6" i="80"/>
  <c r="AP122" i="75"/>
  <c r="AP97" i="75"/>
  <c r="AP95" i="75"/>
  <c r="AP92" i="75"/>
  <c r="AP123" i="75"/>
  <c r="AP124" i="75"/>
  <c r="AP121" i="75"/>
  <c r="AP94" i="75"/>
  <c r="AP120" i="75"/>
  <c r="AP125" i="75"/>
  <c r="AP96" i="75"/>
  <c r="AP93" i="75"/>
  <c r="BG6" i="80"/>
  <c r="BK121" i="75"/>
  <c r="BK94" i="75"/>
  <c r="BK95" i="75"/>
  <c r="BK120" i="75"/>
  <c r="BK123" i="75"/>
  <c r="BK122" i="75"/>
  <c r="BK92" i="75"/>
  <c r="BK124" i="75"/>
  <c r="BK125" i="75"/>
  <c r="BK96" i="75"/>
  <c r="BK93" i="75"/>
  <c r="BK97" i="75"/>
  <c r="BR6" i="80"/>
  <c r="BV122" i="75"/>
  <c r="BV97" i="75"/>
  <c r="BV124" i="75"/>
  <c r="BV92" i="75"/>
  <c r="BV123" i="75"/>
  <c r="BV95" i="75"/>
  <c r="BV121" i="75"/>
  <c r="BV94" i="75"/>
  <c r="BV120" i="75"/>
  <c r="BV125" i="75"/>
  <c r="BV96" i="75"/>
  <c r="BV93" i="75"/>
  <c r="AP6" i="80"/>
  <c r="AT122" i="75"/>
  <c r="AT97" i="75"/>
  <c r="AT124" i="75"/>
  <c r="AT95" i="75"/>
  <c r="AT123" i="75"/>
  <c r="AT94" i="75"/>
  <c r="AT121" i="75"/>
  <c r="AT93" i="75"/>
  <c r="AT120" i="75"/>
  <c r="AT125" i="75"/>
  <c r="AT96" i="75"/>
  <c r="AT92" i="75"/>
  <c r="X6" i="80"/>
  <c r="AB124" i="75"/>
  <c r="AB123" i="75"/>
  <c r="AB92" i="75"/>
  <c r="AB125" i="75"/>
  <c r="AB97" i="75"/>
  <c r="AB120" i="75"/>
  <c r="AB94" i="75"/>
  <c r="AB96" i="75"/>
  <c r="AB121" i="75"/>
  <c r="AB122" i="75"/>
  <c r="AB93" i="75"/>
  <c r="AB95" i="75"/>
  <c r="BN6" i="80"/>
  <c r="BR123" i="75"/>
  <c r="BR92" i="75"/>
  <c r="BR95" i="75"/>
  <c r="BR94" i="75"/>
  <c r="BR121" i="75"/>
  <c r="BR93" i="75"/>
  <c r="BR120" i="75"/>
  <c r="BR125" i="75"/>
  <c r="BR122" i="75"/>
  <c r="BR124" i="75"/>
  <c r="BR96" i="75"/>
  <c r="BR97" i="75"/>
  <c r="AG6" i="80"/>
  <c r="AK121" i="75"/>
  <c r="AK93" i="75"/>
  <c r="AK97" i="75"/>
  <c r="AK124" i="75"/>
  <c r="AK94" i="75"/>
  <c r="AK95" i="75"/>
  <c r="AK92" i="75"/>
  <c r="AK125" i="75"/>
  <c r="AK96" i="75"/>
  <c r="AK123" i="75"/>
  <c r="AK120" i="75"/>
  <c r="AK122" i="75"/>
  <c r="BZ6" i="80"/>
  <c r="CD123" i="75"/>
  <c r="CD120" i="75"/>
  <c r="CD121" i="75"/>
  <c r="CD92" i="75"/>
  <c r="CD124" i="75"/>
  <c r="CD94" i="75"/>
  <c r="CD96" i="75"/>
  <c r="CD93" i="75"/>
  <c r="CD125" i="75"/>
  <c r="CD122" i="75"/>
  <c r="CD97" i="75"/>
  <c r="CD95" i="75"/>
  <c r="Q6" i="80"/>
  <c r="U96" i="75"/>
  <c r="U92" i="75"/>
  <c r="U120" i="75"/>
  <c r="U93" i="75"/>
  <c r="U121" i="75"/>
  <c r="U97" i="75"/>
  <c r="U122" i="75"/>
  <c r="U125" i="75"/>
  <c r="U124" i="75"/>
  <c r="U123" i="75"/>
  <c r="U95" i="75"/>
  <c r="U94" i="75"/>
  <c r="CO6" i="80"/>
  <c r="CS121" i="75"/>
  <c r="CS96" i="75"/>
  <c r="CS95" i="75"/>
  <c r="CS94" i="75"/>
  <c r="CS123" i="75"/>
  <c r="CS93" i="75"/>
  <c r="CS120" i="75"/>
  <c r="CS122" i="75"/>
  <c r="CS97" i="75"/>
  <c r="CS124" i="75"/>
  <c r="CS92" i="75"/>
  <c r="CS125" i="75"/>
  <c r="CF6" i="80"/>
  <c r="CJ96" i="75"/>
  <c r="CJ92" i="75"/>
  <c r="CJ93" i="75"/>
  <c r="CJ122" i="75"/>
  <c r="CJ121" i="75"/>
  <c r="CJ123" i="75"/>
  <c r="CJ94" i="75"/>
  <c r="CJ95" i="75"/>
  <c r="CJ97" i="75"/>
  <c r="CJ125" i="75"/>
  <c r="CJ124" i="75"/>
  <c r="CJ120" i="75"/>
  <c r="AS6" i="80"/>
  <c r="AW123" i="75"/>
  <c r="AW120" i="75"/>
  <c r="AW121" i="75"/>
  <c r="AW93" i="75"/>
  <c r="AW124" i="75"/>
  <c r="AW125" i="75"/>
  <c r="AW96" i="75"/>
  <c r="AW95" i="75"/>
  <c r="AW94" i="75"/>
  <c r="AW122" i="75"/>
  <c r="AW97" i="75"/>
  <c r="AW92" i="75"/>
  <c r="D6" i="80"/>
  <c r="D147" i="80" s="1"/>
  <c r="D148" i="80" s="1"/>
  <c r="H124" i="75"/>
  <c r="H94" i="75"/>
  <c r="H120" i="75"/>
  <c r="H92" i="75"/>
  <c r="H123" i="75"/>
  <c r="H122" i="75"/>
  <c r="H96" i="75"/>
  <c r="H97" i="75"/>
  <c r="H121" i="75"/>
  <c r="H95" i="75"/>
  <c r="H93" i="75"/>
  <c r="H125" i="75"/>
  <c r="U6" i="80"/>
  <c r="Y122" i="75"/>
  <c r="Y97" i="75"/>
  <c r="Y124" i="75"/>
  <c r="Y94" i="75"/>
  <c r="Y123" i="75"/>
  <c r="Y120" i="75"/>
  <c r="Y121" i="75"/>
  <c r="Y95" i="75"/>
  <c r="Y92" i="75"/>
  <c r="Y125" i="75"/>
  <c r="Y96" i="75"/>
  <c r="Y93" i="75"/>
  <c r="CB6" i="80"/>
  <c r="CF120" i="75"/>
  <c r="CF94" i="75"/>
  <c r="CF95" i="75"/>
  <c r="CF96" i="75"/>
  <c r="CF122" i="75"/>
  <c r="CF124" i="75"/>
  <c r="CF92" i="75"/>
  <c r="CF121" i="75"/>
  <c r="CF123" i="75"/>
  <c r="CF97" i="75"/>
  <c r="CF93" i="75"/>
  <c r="CF125" i="75"/>
  <c r="BL6" i="80"/>
  <c r="BP97" i="75"/>
  <c r="BP93" i="75"/>
  <c r="BP94" i="75"/>
  <c r="BP121" i="75"/>
  <c r="BP120" i="75"/>
  <c r="BP96" i="75"/>
  <c r="BP95" i="75"/>
  <c r="BP125" i="75"/>
  <c r="BP122" i="75"/>
  <c r="BP124" i="75"/>
  <c r="BP92" i="75"/>
  <c r="BP123" i="75"/>
  <c r="AM6" i="80"/>
  <c r="AQ120" i="75"/>
  <c r="AQ94" i="75"/>
  <c r="AQ95" i="75"/>
  <c r="AQ125" i="75"/>
  <c r="AQ122" i="75"/>
  <c r="AQ123" i="75"/>
  <c r="AQ92" i="75"/>
  <c r="AQ96" i="75"/>
  <c r="AQ124" i="75"/>
  <c r="AQ97" i="75"/>
  <c r="AQ93" i="75"/>
  <c r="AQ121" i="75"/>
  <c r="S6" i="80"/>
  <c r="W96" i="75"/>
  <c r="W93" i="75"/>
  <c r="W94" i="75"/>
  <c r="W124" i="75"/>
  <c r="W121" i="75"/>
  <c r="W123" i="75"/>
  <c r="W95" i="75"/>
  <c r="W122" i="75"/>
  <c r="W120" i="75"/>
  <c r="W125" i="75"/>
  <c r="W92" i="75"/>
  <c r="W97" i="75"/>
  <c r="BK6" i="80"/>
  <c r="BO92" i="75"/>
  <c r="BO94" i="75"/>
  <c r="BO121" i="75"/>
  <c r="BO97" i="75"/>
  <c r="BO96" i="75"/>
  <c r="BO120" i="75"/>
  <c r="BO95" i="75"/>
  <c r="BO93" i="75"/>
  <c r="BO125" i="75"/>
  <c r="BO122" i="75"/>
  <c r="BO123" i="75"/>
  <c r="BO124" i="75"/>
  <c r="CQ6" i="83"/>
  <c r="CU123" i="78"/>
  <c r="CU97" i="78"/>
  <c r="CU93" i="78"/>
  <c r="CU124" i="78"/>
  <c r="CU120" i="78"/>
  <c r="CU92" i="78"/>
  <c r="CU125" i="78"/>
  <c r="CU121" i="78"/>
  <c r="CU95" i="78"/>
  <c r="CU122" i="78"/>
  <c r="CU96" i="78"/>
  <c r="CU94" i="78"/>
  <c r="AE6" i="83"/>
  <c r="AI123" i="78"/>
  <c r="AI97" i="78"/>
  <c r="AI93" i="78"/>
  <c r="AI124" i="78"/>
  <c r="AI120" i="78"/>
  <c r="AI95" i="78"/>
  <c r="AI125" i="78"/>
  <c r="AI121" i="78"/>
  <c r="AI92" i="78"/>
  <c r="AI122" i="78"/>
  <c r="AI96" i="78"/>
  <c r="AI94" i="78"/>
  <c r="CE6" i="83"/>
  <c r="CI125" i="78"/>
  <c r="CI121" i="78"/>
  <c r="CI95" i="78"/>
  <c r="CI122" i="78"/>
  <c r="CI96" i="78"/>
  <c r="CI93" i="78"/>
  <c r="CI123" i="78"/>
  <c r="CI97" i="78"/>
  <c r="CI92" i="78"/>
  <c r="CI124" i="78"/>
  <c r="CI120" i="78"/>
  <c r="CI94" i="78"/>
  <c r="S6" i="83"/>
  <c r="W125" i="78"/>
  <c r="W121" i="78"/>
  <c r="W95" i="78"/>
  <c r="W122" i="78"/>
  <c r="W96" i="78"/>
  <c r="W93" i="78"/>
  <c r="W123" i="78"/>
  <c r="W97" i="78"/>
  <c r="W92" i="78"/>
  <c r="W124" i="78"/>
  <c r="W120" i="78"/>
  <c r="W94" i="78"/>
  <c r="G6" i="83"/>
  <c r="K123" i="78"/>
  <c r="K97" i="78"/>
  <c r="K95" i="78"/>
  <c r="K124" i="78"/>
  <c r="K120" i="78"/>
  <c r="K92" i="78"/>
  <c r="K125" i="78"/>
  <c r="K121" i="78"/>
  <c r="K94" i="78"/>
  <c r="K122" i="78"/>
  <c r="K96" i="78"/>
  <c r="K93" i="78"/>
  <c r="AQ6" i="83"/>
  <c r="AU125" i="78"/>
  <c r="AU121" i="78"/>
  <c r="AU93" i="78"/>
  <c r="AU122" i="78"/>
  <c r="AU96" i="78"/>
  <c r="AU95" i="78"/>
  <c r="AU123" i="78"/>
  <c r="AU97" i="78"/>
  <c r="AU92" i="78"/>
  <c r="AU124" i="78"/>
  <c r="AU120" i="78"/>
  <c r="AU94" i="78"/>
  <c r="CB95" i="78"/>
  <c r="BX6" i="83"/>
  <c r="CB122" i="78"/>
  <c r="CB96" i="78"/>
  <c r="CB94" i="78"/>
  <c r="CB123" i="78"/>
  <c r="CB121" i="78"/>
  <c r="CB124" i="78"/>
  <c r="CB93" i="78"/>
  <c r="CB125" i="78"/>
  <c r="CB97" i="78"/>
  <c r="CB120" i="78"/>
  <c r="CB92" i="78"/>
  <c r="CS124" i="78"/>
  <c r="CO6" i="83"/>
  <c r="CS95" i="78"/>
  <c r="CS94" i="78"/>
  <c r="CS125" i="78"/>
  <c r="CS96" i="78"/>
  <c r="CS123" i="78"/>
  <c r="CS121" i="78"/>
  <c r="CS122" i="78"/>
  <c r="CS120" i="78"/>
  <c r="CO80" i="83" s="1"/>
  <c r="CS93" i="78"/>
  <c r="CS97" i="78"/>
  <c r="CS92" i="78"/>
  <c r="L95" i="78"/>
  <c r="H6" i="83"/>
  <c r="L92" i="78"/>
  <c r="L122" i="78"/>
  <c r="L96" i="78"/>
  <c r="L97" i="78"/>
  <c r="L120" i="78"/>
  <c r="H80" i="83" s="1"/>
  <c r="L125" i="78"/>
  <c r="L93" i="78"/>
  <c r="L121" i="78"/>
  <c r="L94" i="78"/>
  <c r="L123" i="78"/>
  <c r="L124" i="78"/>
  <c r="AC122" i="78"/>
  <c r="Y6" i="83"/>
  <c r="AC97" i="78"/>
  <c r="AC92" i="78"/>
  <c r="AC120" i="78"/>
  <c r="AC123" i="78"/>
  <c r="AC124" i="78"/>
  <c r="AC93" i="78"/>
  <c r="AC121" i="78"/>
  <c r="AC95" i="78"/>
  <c r="AC125" i="78"/>
  <c r="AC96" i="78"/>
  <c r="AC94" i="78"/>
  <c r="AL6" i="83"/>
  <c r="AP124" i="78"/>
  <c r="AP94" i="78"/>
  <c r="AP122" i="78"/>
  <c r="AP123" i="78"/>
  <c r="AP93" i="78"/>
  <c r="AP120" i="78"/>
  <c r="AP125" i="78"/>
  <c r="AP92" i="78"/>
  <c r="AP97" i="78"/>
  <c r="AP96" i="78"/>
  <c r="AP95" i="78"/>
  <c r="AP121" i="78"/>
  <c r="BH95" i="78"/>
  <c r="BD6" i="83"/>
  <c r="BH125" i="78"/>
  <c r="BH92" i="78"/>
  <c r="BH121" i="78"/>
  <c r="BH96" i="78"/>
  <c r="BH93" i="78"/>
  <c r="BH122" i="78"/>
  <c r="BH123" i="78"/>
  <c r="BH124" i="78"/>
  <c r="BH97" i="78"/>
  <c r="BH120" i="78"/>
  <c r="BH94" i="78"/>
  <c r="BY124" i="78"/>
  <c r="BU6" i="83"/>
  <c r="BY92" i="78"/>
  <c r="BY93" i="78"/>
  <c r="BY96" i="78"/>
  <c r="BY125" i="78"/>
  <c r="BY97" i="78"/>
  <c r="BY120" i="78"/>
  <c r="BU80" i="83" s="1"/>
  <c r="BY121" i="78"/>
  <c r="BY122" i="78"/>
  <c r="BY95" i="78"/>
  <c r="BY123" i="78"/>
  <c r="BY94" i="78"/>
  <c r="CL97" i="78"/>
  <c r="CH6" i="83"/>
  <c r="CL124" i="78"/>
  <c r="CL95" i="78"/>
  <c r="CL122" i="78"/>
  <c r="CL123" i="78"/>
  <c r="CL92" i="78"/>
  <c r="CL96" i="78"/>
  <c r="CL125" i="78"/>
  <c r="CL94" i="78"/>
  <c r="CL93" i="78"/>
  <c r="CL120" i="78"/>
  <c r="CL121" i="78"/>
  <c r="DC93" i="78"/>
  <c r="CY6" i="83"/>
  <c r="DC125" i="78"/>
  <c r="DC95" i="78"/>
  <c r="DC121" i="78"/>
  <c r="DC120" i="78"/>
  <c r="CY80" i="83" s="1"/>
  <c r="DC122" i="78"/>
  <c r="DC96" i="78"/>
  <c r="DC123" i="78"/>
  <c r="DC92" i="78"/>
  <c r="DC94" i="78"/>
  <c r="DC124" i="78"/>
  <c r="DC97" i="78"/>
  <c r="V97" i="78"/>
  <c r="R6" i="83"/>
  <c r="V125" i="78"/>
  <c r="V95" i="78"/>
  <c r="V124" i="78"/>
  <c r="V123" i="78"/>
  <c r="V93" i="78"/>
  <c r="V92" i="78"/>
  <c r="V122" i="78"/>
  <c r="V120" i="78"/>
  <c r="V96" i="78"/>
  <c r="V121" i="78"/>
  <c r="V94" i="78"/>
  <c r="AN95" i="78"/>
  <c r="AJ6" i="83"/>
  <c r="AN92" i="78"/>
  <c r="AN93" i="78"/>
  <c r="AN125" i="78"/>
  <c r="AN121" i="78"/>
  <c r="AN120" i="78"/>
  <c r="AJ80" i="83" s="1"/>
  <c r="AN122" i="78"/>
  <c r="AN124" i="78"/>
  <c r="AN96" i="78"/>
  <c r="AN94" i="78"/>
  <c r="AN123" i="78"/>
  <c r="AN97" i="78"/>
  <c r="BA123" i="78"/>
  <c r="AW6" i="83"/>
  <c r="BA121" i="78"/>
  <c r="BA95" i="78"/>
  <c r="BA96" i="78"/>
  <c r="BA97" i="78"/>
  <c r="BA124" i="78"/>
  <c r="BA92" i="78"/>
  <c r="BA125" i="78"/>
  <c r="BA93" i="78"/>
  <c r="BA122" i="78"/>
  <c r="BA94" i="78"/>
  <c r="BA120" i="78"/>
  <c r="BR94" i="78"/>
  <c r="BN6" i="83"/>
  <c r="BR123" i="78"/>
  <c r="BR125" i="78"/>
  <c r="BR95" i="78"/>
  <c r="BR120" i="78"/>
  <c r="BR92" i="78"/>
  <c r="BR122" i="78"/>
  <c r="BR124" i="78"/>
  <c r="BR121" i="78"/>
  <c r="BR93" i="78"/>
  <c r="BR97" i="78"/>
  <c r="BR96" i="78"/>
  <c r="BN97" i="78"/>
  <c r="BJ6" i="83"/>
  <c r="BN122" i="78"/>
  <c r="BN124" i="78"/>
  <c r="BN92" i="78"/>
  <c r="BN125" i="78"/>
  <c r="BN123" i="78"/>
  <c r="BN96" i="78"/>
  <c r="BN120" i="78"/>
  <c r="BN95" i="78"/>
  <c r="BN93" i="78"/>
  <c r="BN121" i="78"/>
  <c r="BN94" i="78"/>
  <c r="AO124" i="78"/>
  <c r="AK6" i="83"/>
  <c r="AO123" i="78"/>
  <c r="AO94" i="78"/>
  <c r="AO122" i="78"/>
  <c r="AO120" i="78"/>
  <c r="AO125" i="78"/>
  <c r="AO95" i="78"/>
  <c r="AO96" i="78"/>
  <c r="AO92" i="78"/>
  <c r="AO97" i="78"/>
  <c r="AO121" i="78"/>
  <c r="AO93" i="78"/>
  <c r="N124" i="78"/>
  <c r="J6" i="83"/>
  <c r="N123" i="78"/>
  <c r="N97" i="78"/>
  <c r="N94" i="78"/>
  <c r="N125" i="78"/>
  <c r="N122" i="78"/>
  <c r="N92" i="78"/>
  <c r="N96" i="78"/>
  <c r="N93" i="78"/>
  <c r="N121" i="78"/>
  <c r="N95" i="78"/>
  <c r="CV94" i="78"/>
  <c r="CR6" i="83"/>
  <c r="CV92" i="78"/>
  <c r="CV124" i="78"/>
  <c r="CV120" i="78"/>
  <c r="CV95" i="78"/>
  <c r="CV93" i="78"/>
  <c r="CV122" i="78"/>
  <c r="CV96" i="78"/>
  <c r="CV121" i="78"/>
  <c r="CV123" i="78"/>
  <c r="CV97" i="78"/>
  <c r="CV125" i="78"/>
  <c r="BU124" i="78"/>
  <c r="BQ6" i="83"/>
  <c r="BU120" i="78"/>
  <c r="BU123" i="78"/>
  <c r="BU94" i="78"/>
  <c r="BU97" i="78"/>
  <c r="BU125" i="78"/>
  <c r="BU95" i="78"/>
  <c r="BU96" i="78"/>
  <c r="BU92" i="78"/>
  <c r="BU122" i="78"/>
  <c r="BU121" i="78"/>
  <c r="BU93" i="78"/>
  <c r="BP95" i="78"/>
  <c r="BL6" i="83"/>
  <c r="BP92" i="78"/>
  <c r="BP125" i="78"/>
  <c r="BP121" i="78"/>
  <c r="BP122" i="78"/>
  <c r="BP93" i="78"/>
  <c r="BP94" i="78"/>
  <c r="BP123" i="78"/>
  <c r="BP97" i="78"/>
  <c r="BP96" i="78"/>
  <c r="BP124" i="78"/>
  <c r="BP120" i="78"/>
  <c r="AH6" i="84"/>
  <c r="AL122" i="79"/>
  <c r="AL123" i="79"/>
  <c r="AL121" i="79"/>
  <c r="AL124" i="79"/>
  <c r="AL93" i="79"/>
  <c r="AL125" i="79"/>
  <c r="AL97" i="79"/>
  <c r="AL92" i="79"/>
  <c r="AL95" i="79"/>
  <c r="AL120" i="79"/>
  <c r="AL94" i="79"/>
  <c r="AL96" i="79"/>
  <c r="BK6" i="84"/>
  <c r="BO122" i="79"/>
  <c r="BO94" i="79"/>
  <c r="BO121" i="79"/>
  <c r="BO124" i="79"/>
  <c r="BO95" i="79"/>
  <c r="BO125" i="79"/>
  <c r="BO97" i="79"/>
  <c r="BO92" i="79"/>
  <c r="BO123" i="79"/>
  <c r="BO120" i="79"/>
  <c r="BO93" i="79"/>
  <c r="BO96" i="79"/>
  <c r="H6" i="84"/>
  <c r="L124" i="79"/>
  <c r="L120" i="79"/>
  <c r="L94" i="79"/>
  <c r="L125" i="79"/>
  <c r="L121" i="79"/>
  <c r="L95" i="79"/>
  <c r="L122" i="79"/>
  <c r="L96" i="79"/>
  <c r="L92" i="79"/>
  <c r="L123" i="79"/>
  <c r="L97" i="79"/>
  <c r="L93" i="79"/>
  <c r="K6" i="84"/>
  <c r="O123" i="79"/>
  <c r="O94" i="79"/>
  <c r="O97" i="79"/>
  <c r="O125" i="79"/>
  <c r="O95" i="79"/>
  <c r="O122" i="79"/>
  <c r="O96" i="79"/>
  <c r="O92" i="79"/>
  <c r="O124" i="79"/>
  <c r="O121" i="79"/>
  <c r="O93" i="79"/>
  <c r="O120" i="79"/>
  <c r="M123" i="79"/>
  <c r="I6" i="84"/>
  <c r="M95" i="79"/>
  <c r="M124" i="79"/>
  <c r="M94" i="79"/>
  <c r="M125" i="79"/>
  <c r="M93" i="79"/>
  <c r="M121" i="79"/>
  <c r="M120" i="79"/>
  <c r="M97" i="79"/>
  <c r="M122" i="79"/>
  <c r="M96" i="79"/>
  <c r="M92" i="79"/>
  <c r="BS6" i="84"/>
  <c r="BW120" i="79"/>
  <c r="BW93" i="79"/>
  <c r="BW96" i="79"/>
  <c r="BW122" i="79"/>
  <c r="BW94" i="79"/>
  <c r="BW121" i="79"/>
  <c r="BW124" i="79"/>
  <c r="BW95" i="79"/>
  <c r="BW123" i="79"/>
  <c r="BW97" i="79"/>
  <c r="BW92" i="79"/>
  <c r="BW125" i="79"/>
  <c r="X6" i="84"/>
  <c r="AB124" i="79"/>
  <c r="AB120" i="79"/>
  <c r="AB94" i="79"/>
  <c r="AB125" i="79"/>
  <c r="AB121" i="79"/>
  <c r="AB95" i="79"/>
  <c r="AB122" i="79"/>
  <c r="AB96" i="79"/>
  <c r="AB92" i="79"/>
  <c r="AB123" i="79"/>
  <c r="AB97" i="79"/>
  <c r="AB93" i="79"/>
  <c r="BO6" i="84"/>
  <c r="BS121" i="79"/>
  <c r="BS93" i="79"/>
  <c r="BS122" i="79"/>
  <c r="BS123" i="79"/>
  <c r="BS94" i="79"/>
  <c r="BS120" i="79"/>
  <c r="BS125" i="79"/>
  <c r="BS95" i="79"/>
  <c r="BS124" i="79"/>
  <c r="BS96" i="79"/>
  <c r="BS92" i="79"/>
  <c r="BS97" i="79"/>
  <c r="AF6" i="84"/>
  <c r="AJ124" i="79"/>
  <c r="AJ120" i="79"/>
  <c r="AJ94" i="79"/>
  <c r="AJ125" i="79"/>
  <c r="AJ121" i="79"/>
  <c r="AJ95" i="79"/>
  <c r="AJ122" i="79"/>
  <c r="AJ96" i="79"/>
  <c r="AJ92" i="79"/>
  <c r="AJ123" i="79"/>
  <c r="AJ97" i="79"/>
  <c r="AJ93" i="79"/>
  <c r="CE6" i="81"/>
  <c r="CI121" i="76"/>
  <c r="CI124" i="76"/>
  <c r="CI95" i="76"/>
  <c r="CI123" i="76"/>
  <c r="CI92" i="76"/>
  <c r="CI97" i="76"/>
  <c r="CI94" i="76"/>
  <c r="CI120" i="76"/>
  <c r="CI93" i="76"/>
  <c r="CI96" i="76"/>
  <c r="CI122" i="76"/>
  <c r="CI125" i="76"/>
  <c r="CA6" i="81"/>
  <c r="CE94" i="76"/>
  <c r="CE121" i="76"/>
  <c r="CE97" i="76"/>
  <c r="CE95" i="76"/>
  <c r="CE123" i="76"/>
  <c r="CE120" i="76"/>
  <c r="CE122" i="76"/>
  <c r="CE125" i="76"/>
  <c r="CE124" i="76"/>
  <c r="CE92" i="76"/>
  <c r="CE96" i="76"/>
  <c r="CE93" i="76"/>
  <c r="M95" i="76"/>
  <c r="I6" i="81"/>
  <c r="M92" i="76"/>
  <c r="M125" i="76"/>
  <c r="M121" i="76"/>
  <c r="M94" i="76"/>
  <c r="M123" i="76"/>
  <c r="M97" i="76"/>
  <c r="M122" i="76"/>
  <c r="M93" i="76"/>
  <c r="M124" i="76"/>
  <c r="M120" i="76"/>
  <c r="M96" i="76"/>
  <c r="BY95" i="76"/>
  <c r="BU6" i="81"/>
  <c r="BY92" i="76"/>
  <c r="BY125" i="76"/>
  <c r="BY121" i="76"/>
  <c r="BY94" i="76"/>
  <c r="BY123" i="76"/>
  <c r="BY97" i="76"/>
  <c r="BY122" i="76"/>
  <c r="BY93" i="76"/>
  <c r="BY124" i="76"/>
  <c r="BY120" i="76"/>
  <c r="BY96" i="76"/>
  <c r="AL124" i="76"/>
  <c r="AH6" i="81"/>
  <c r="AL95" i="76"/>
  <c r="AL121" i="76"/>
  <c r="AL123" i="76"/>
  <c r="AL125" i="76"/>
  <c r="AL122" i="76"/>
  <c r="AL93" i="76"/>
  <c r="AL94" i="76"/>
  <c r="AL96" i="76"/>
  <c r="AL97" i="76"/>
  <c r="AL120" i="76"/>
  <c r="AL92" i="76"/>
  <c r="CX124" i="76"/>
  <c r="CT6" i="81"/>
  <c r="CX96" i="76"/>
  <c r="CX93" i="76"/>
  <c r="CX95" i="76"/>
  <c r="CX121" i="76"/>
  <c r="CX123" i="76"/>
  <c r="CX125" i="76"/>
  <c r="CX122" i="76"/>
  <c r="CX92" i="76"/>
  <c r="CX94" i="76"/>
  <c r="CX97" i="76"/>
  <c r="CX120" i="76"/>
  <c r="AP125" i="76"/>
  <c r="AL6" i="81"/>
  <c r="AP120" i="76"/>
  <c r="AP93" i="76"/>
  <c r="AP92" i="76"/>
  <c r="AP97" i="76"/>
  <c r="AP95" i="76"/>
  <c r="AP124" i="76"/>
  <c r="AP121" i="76"/>
  <c r="AP123" i="76"/>
  <c r="AP94" i="76"/>
  <c r="AP122" i="76"/>
  <c r="AP96" i="76"/>
  <c r="CG94" i="76"/>
  <c r="CC6" i="81"/>
  <c r="CG125" i="76"/>
  <c r="CG121" i="76"/>
  <c r="CG95" i="76"/>
  <c r="CG93" i="76"/>
  <c r="CG122" i="76"/>
  <c r="CG92" i="76"/>
  <c r="CG123" i="76"/>
  <c r="CG97" i="76"/>
  <c r="CG96" i="76"/>
  <c r="CG124" i="76"/>
  <c r="CG120" i="76"/>
  <c r="AT124" i="76"/>
  <c r="AP6" i="81"/>
  <c r="AT93" i="76"/>
  <c r="AT94" i="76"/>
  <c r="AT95" i="76"/>
  <c r="AT96" i="76"/>
  <c r="AT92" i="76"/>
  <c r="AT123" i="76"/>
  <c r="AT97" i="76"/>
  <c r="AT120" i="76"/>
  <c r="AT121" i="76"/>
  <c r="AT122" i="76"/>
  <c r="AT125" i="76"/>
  <c r="BU6" i="80"/>
  <c r="BY124" i="75"/>
  <c r="BY122" i="75"/>
  <c r="BY123" i="75"/>
  <c r="BY120" i="75"/>
  <c r="BY97" i="75"/>
  <c r="BY121" i="75"/>
  <c r="BY94" i="75"/>
  <c r="BY93" i="75"/>
  <c r="BY96" i="75"/>
  <c r="BY125" i="75"/>
  <c r="BY92" i="75"/>
  <c r="BY95" i="75"/>
  <c r="BH6" i="80"/>
  <c r="BL96" i="75"/>
  <c r="BL93" i="75"/>
  <c r="BL97" i="75"/>
  <c r="BL122" i="75"/>
  <c r="BL121" i="75"/>
  <c r="BL123" i="75"/>
  <c r="BL95" i="75"/>
  <c r="BL120" i="75"/>
  <c r="BL94" i="75"/>
  <c r="BL125" i="75"/>
  <c r="BL92" i="75"/>
  <c r="BL124" i="75"/>
  <c r="AR6" i="80"/>
  <c r="AV121" i="75"/>
  <c r="AV94" i="75"/>
  <c r="AV95" i="75"/>
  <c r="AV97" i="75"/>
  <c r="AV123" i="75"/>
  <c r="AV124" i="75"/>
  <c r="AV92" i="75"/>
  <c r="AV122" i="75"/>
  <c r="AV125" i="75"/>
  <c r="AV96" i="75"/>
  <c r="AV93" i="75"/>
  <c r="AV120" i="75"/>
  <c r="E6" i="80"/>
  <c r="I122" i="75"/>
  <c r="I97" i="75"/>
  <c r="I120" i="75"/>
  <c r="I94" i="75"/>
  <c r="I123" i="75"/>
  <c r="I124" i="75"/>
  <c r="I121" i="75"/>
  <c r="I95" i="75"/>
  <c r="I92" i="75"/>
  <c r="I125" i="75"/>
  <c r="I96" i="75"/>
  <c r="I93" i="75"/>
  <c r="AQ6" i="80"/>
  <c r="AU121" i="75"/>
  <c r="AU94" i="75"/>
  <c r="AU125" i="75"/>
  <c r="AU124" i="75"/>
  <c r="AU123" i="75"/>
  <c r="AU95" i="75"/>
  <c r="AU92" i="75"/>
  <c r="AU120" i="75"/>
  <c r="AU122" i="75"/>
  <c r="AU96" i="75"/>
  <c r="AU93" i="75"/>
  <c r="AU97" i="75"/>
  <c r="AX6" i="80"/>
  <c r="BB122" i="75"/>
  <c r="BB95" i="75"/>
  <c r="BB96" i="75"/>
  <c r="BB94" i="75"/>
  <c r="BB97" i="75"/>
  <c r="BB92" i="75"/>
  <c r="BB120" i="75"/>
  <c r="BB125" i="75"/>
  <c r="BB121" i="75"/>
  <c r="BB124" i="75"/>
  <c r="BB93" i="75"/>
  <c r="BB123" i="75"/>
  <c r="BJ6" i="80"/>
  <c r="BN123" i="75"/>
  <c r="BN120" i="75"/>
  <c r="BN125" i="75"/>
  <c r="BN92" i="75"/>
  <c r="BN124" i="75"/>
  <c r="BN94" i="75"/>
  <c r="BN96" i="75"/>
  <c r="BN93" i="75"/>
  <c r="BN121" i="75"/>
  <c r="BN122" i="75"/>
  <c r="BN97" i="75"/>
  <c r="BN95" i="75"/>
  <c r="BE6" i="80"/>
  <c r="BI95" i="75"/>
  <c r="BI93" i="75"/>
  <c r="BI120" i="75"/>
  <c r="BI121" i="75"/>
  <c r="BI97" i="75"/>
  <c r="BI96" i="75"/>
  <c r="BI92" i="75"/>
  <c r="BI123" i="75"/>
  <c r="BI125" i="75"/>
  <c r="BI122" i="75"/>
  <c r="BI124" i="75"/>
  <c r="BI94" i="75"/>
  <c r="CA6" i="83"/>
  <c r="CE123" i="78"/>
  <c r="CE97" i="78"/>
  <c r="CE93" i="78"/>
  <c r="CE124" i="78"/>
  <c r="CE120" i="78"/>
  <c r="CE95" i="78"/>
  <c r="CE125" i="78"/>
  <c r="CE121" i="78"/>
  <c r="CE92" i="78"/>
  <c r="CE122" i="78"/>
  <c r="CE96" i="78"/>
  <c r="CE94" i="78"/>
  <c r="CI6" i="83"/>
  <c r="CM125" i="78"/>
  <c r="CM121" i="78"/>
  <c r="CM95" i="78"/>
  <c r="CM122" i="78"/>
  <c r="CM96" i="78"/>
  <c r="CM92" i="78"/>
  <c r="CM123" i="78"/>
  <c r="CM97" i="78"/>
  <c r="CM93" i="78"/>
  <c r="CM124" i="78"/>
  <c r="CM120" i="78"/>
  <c r="CM94" i="78"/>
  <c r="BB6" i="83"/>
  <c r="BF97" i="78"/>
  <c r="BF125" i="78"/>
  <c r="BF92" i="78"/>
  <c r="BF123" i="78"/>
  <c r="BF94" i="78"/>
  <c r="BF121" i="78"/>
  <c r="BF122" i="78"/>
  <c r="BF96" i="78"/>
  <c r="BF124" i="78"/>
  <c r="BF95" i="78"/>
  <c r="BF120" i="78"/>
  <c r="BF93" i="78"/>
  <c r="H95" i="78"/>
  <c r="D6" i="83"/>
  <c r="H122" i="78"/>
  <c r="H93" i="78"/>
  <c r="H96" i="78"/>
  <c r="H125" i="78"/>
  <c r="H121" i="78"/>
  <c r="H123" i="78"/>
  <c r="H124" i="78"/>
  <c r="H97" i="78"/>
  <c r="H94" i="78"/>
  <c r="H120" i="78"/>
  <c r="H92" i="78"/>
  <c r="BD95" i="78"/>
  <c r="AZ6" i="83"/>
  <c r="BD93" i="78"/>
  <c r="BD125" i="78"/>
  <c r="BD96" i="78"/>
  <c r="BD121" i="78"/>
  <c r="BD94" i="78"/>
  <c r="BD122" i="78"/>
  <c r="BD97" i="78"/>
  <c r="BD92" i="78"/>
  <c r="BD120" i="78"/>
  <c r="BD123" i="78"/>
  <c r="BD124" i="78"/>
  <c r="CZ94" i="78"/>
  <c r="CV6" i="83"/>
  <c r="CZ123" i="78"/>
  <c r="CZ97" i="78"/>
  <c r="CZ121" i="78"/>
  <c r="CZ96" i="78"/>
  <c r="CZ95" i="78"/>
  <c r="CZ124" i="78"/>
  <c r="CZ120" i="78"/>
  <c r="CZ92" i="78"/>
  <c r="CZ125" i="78"/>
  <c r="CZ122" i="78"/>
  <c r="CZ93" i="78"/>
  <c r="CK95" i="78"/>
  <c r="CG6" i="83"/>
  <c r="CK124" i="78"/>
  <c r="CK123" i="78"/>
  <c r="CK93" i="78"/>
  <c r="CK120" i="78"/>
  <c r="CK125" i="78"/>
  <c r="CK94" i="78"/>
  <c r="CK122" i="78"/>
  <c r="CK96" i="78"/>
  <c r="CK121" i="78"/>
  <c r="CK92" i="78"/>
  <c r="CK97" i="78"/>
  <c r="U6" i="84"/>
  <c r="Y123" i="79"/>
  <c r="Y97" i="79"/>
  <c r="Y95" i="79"/>
  <c r="Y124" i="79"/>
  <c r="Y120" i="79"/>
  <c r="Y92" i="79"/>
  <c r="Y125" i="79"/>
  <c r="Y121" i="79"/>
  <c r="Y94" i="79"/>
  <c r="Y122" i="79"/>
  <c r="Y96" i="79"/>
  <c r="Y93" i="79"/>
  <c r="BN6" i="84"/>
  <c r="BR122" i="79"/>
  <c r="BR94" i="79"/>
  <c r="BR96" i="79"/>
  <c r="BR124" i="79"/>
  <c r="BR123" i="79"/>
  <c r="BR121" i="79"/>
  <c r="BR97" i="79"/>
  <c r="BR125" i="79"/>
  <c r="BR93" i="79"/>
  <c r="BR120" i="79"/>
  <c r="BR92" i="79"/>
  <c r="BR95" i="79"/>
  <c r="AE6" i="84"/>
  <c r="AI122" i="79"/>
  <c r="AI94" i="79"/>
  <c r="AI121" i="79"/>
  <c r="AI124" i="79"/>
  <c r="AI95" i="79"/>
  <c r="AI125" i="79"/>
  <c r="AI97" i="79"/>
  <c r="AI92" i="79"/>
  <c r="AI123" i="79"/>
  <c r="AI120" i="79"/>
  <c r="AI93" i="79"/>
  <c r="AI96" i="79"/>
  <c r="CQ6" i="84"/>
  <c r="CU122" i="79"/>
  <c r="CU94" i="79"/>
  <c r="CU121" i="79"/>
  <c r="CU124" i="79"/>
  <c r="CU95" i="79"/>
  <c r="CU125" i="79"/>
  <c r="CU97" i="79"/>
  <c r="CU92" i="79"/>
  <c r="CU123" i="79"/>
  <c r="CU120" i="79"/>
  <c r="CU93" i="79"/>
  <c r="CU96" i="79"/>
  <c r="BT6" i="84"/>
  <c r="BX124" i="79"/>
  <c r="BX120" i="79"/>
  <c r="BX94" i="79"/>
  <c r="BX125" i="79"/>
  <c r="BX121" i="79"/>
  <c r="BX95" i="79"/>
  <c r="BX122" i="79"/>
  <c r="BX96" i="79"/>
  <c r="BX92" i="79"/>
  <c r="BX123" i="79"/>
  <c r="BX97" i="79"/>
  <c r="BX93" i="79"/>
  <c r="BI123" i="79"/>
  <c r="BE6" i="84"/>
  <c r="BI125" i="79"/>
  <c r="BI94" i="79"/>
  <c r="BI121" i="79"/>
  <c r="BI124" i="79"/>
  <c r="BI92" i="79"/>
  <c r="BI122" i="79"/>
  <c r="BI120" i="79"/>
  <c r="BI96" i="79"/>
  <c r="BI93" i="79"/>
  <c r="BI97" i="79"/>
  <c r="BI95" i="79"/>
  <c r="N6" i="84"/>
  <c r="R121" i="79"/>
  <c r="R95" i="79"/>
  <c r="R94" i="79"/>
  <c r="R123" i="79"/>
  <c r="R120" i="79"/>
  <c r="R97" i="79"/>
  <c r="R125" i="79"/>
  <c r="R124" i="79"/>
  <c r="R122" i="79"/>
  <c r="R96" i="79"/>
  <c r="R93" i="79"/>
  <c r="R92" i="79"/>
  <c r="BZ6" i="84"/>
  <c r="CD123" i="79"/>
  <c r="CD120" i="79"/>
  <c r="CD97" i="79"/>
  <c r="CD125" i="79"/>
  <c r="CD124" i="79"/>
  <c r="CD122" i="79"/>
  <c r="CD96" i="79"/>
  <c r="CD93" i="79"/>
  <c r="CD92" i="79"/>
  <c r="CD121" i="79"/>
  <c r="CD95" i="79"/>
  <c r="CD94" i="79"/>
  <c r="AQ6" i="84"/>
  <c r="AU123" i="79"/>
  <c r="AU94" i="79"/>
  <c r="AU97" i="79"/>
  <c r="AU125" i="79"/>
  <c r="AU95" i="79"/>
  <c r="AU122" i="79"/>
  <c r="AU96" i="79"/>
  <c r="AU92" i="79"/>
  <c r="AU124" i="79"/>
  <c r="AU121" i="79"/>
  <c r="AU93" i="79"/>
  <c r="AU120" i="79"/>
  <c r="BX6" i="84"/>
  <c r="CB124" i="79"/>
  <c r="CB120" i="79"/>
  <c r="CB94" i="79"/>
  <c r="CB125" i="79"/>
  <c r="CB121" i="79"/>
  <c r="CB95" i="79"/>
  <c r="CB122" i="79"/>
  <c r="CB96" i="79"/>
  <c r="CB92" i="79"/>
  <c r="CB123" i="79"/>
  <c r="CB97" i="79"/>
  <c r="CB93" i="79"/>
  <c r="AV6" i="84"/>
  <c r="AZ123" i="79"/>
  <c r="AZ97" i="79"/>
  <c r="AZ93" i="79"/>
  <c r="AZ124" i="79"/>
  <c r="AZ120" i="79"/>
  <c r="AZ94" i="79"/>
  <c r="AZ125" i="79"/>
  <c r="AZ121" i="79"/>
  <c r="AZ95" i="79"/>
  <c r="AZ122" i="79"/>
  <c r="AZ96" i="79"/>
  <c r="AZ92" i="79"/>
  <c r="CW6" i="84"/>
  <c r="DA124" i="79"/>
  <c r="DA120" i="79"/>
  <c r="DA94" i="79"/>
  <c r="DA125" i="79"/>
  <c r="DA121" i="79"/>
  <c r="DA95" i="79"/>
  <c r="DA122" i="79"/>
  <c r="DA96" i="79"/>
  <c r="DA93" i="79"/>
  <c r="DA123" i="79"/>
  <c r="DA97" i="79"/>
  <c r="DA92" i="79"/>
  <c r="J6" i="84"/>
  <c r="N122" i="79"/>
  <c r="N125" i="79"/>
  <c r="N92" i="79"/>
  <c r="N124" i="79"/>
  <c r="N93" i="79"/>
  <c r="N94" i="79"/>
  <c r="N97" i="79"/>
  <c r="N96" i="79"/>
  <c r="N95" i="79"/>
  <c r="N120" i="79"/>
  <c r="N121" i="79"/>
  <c r="N123" i="79"/>
  <c r="BV6" i="84"/>
  <c r="BZ122" i="79"/>
  <c r="BZ125" i="79"/>
  <c r="BZ92" i="79"/>
  <c r="BZ124" i="79"/>
  <c r="BZ95" i="79"/>
  <c r="BZ94" i="79"/>
  <c r="BZ97" i="79"/>
  <c r="BZ96" i="79"/>
  <c r="BZ93" i="79"/>
  <c r="BZ120" i="79"/>
  <c r="BZ121" i="79"/>
  <c r="BZ123" i="79"/>
  <c r="AM6" i="84"/>
  <c r="AQ122" i="79"/>
  <c r="AQ94" i="79"/>
  <c r="AQ121" i="79"/>
  <c r="AQ124" i="79"/>
  <c r="AQ95" i="79"/>
  <c r="AQ123" i="79"/>
  <c r="AQ97" i="79"/>
  <c r="AQ92" i="79"/>
  <c r="AQ125" i="79"/>
  <c r="AQ120" i="79"/>
  <c r="AQ93" i="79"/>
  <c r="AQ96" i="79"/>
  <c r="CY6" i="84"/>
  <c r="DC120" i="79"/>
  <c r="DC93" i="79"/>
  <c r="DC96" i="79"/>
  <c r="DC122" i="79"/>
  <c r="DC94" i="79"/>
  <c r="DC121" i="79"/>
  <c r="DC124" i="79"/>
  <c r="DC95" i="79"/>
  <c r="DC123" i="79"/>
  <c r="DC97" i="79"/>
  <c r="DC92" i="79"/>
  <c r="DC125" i="79"/>
  <c r="CJ6" i="84"/>
  <c r="CN124" i="79"/>
  <c r="CN120" i="79"/>
  <c r="CN94" i="79"/>
  <c r="CN125" i="79"/>
  <c r="CN121" i="79"/>
  <c r="CN95" i="79"/>
  <c r="CN122" i="79"/>
  <c r="CN96" i="79"/>
  <c r="CN92" i="79"/>
  <c r="CN123" i="79"/>
  <c r="CN97" i="79"/>
  <c r="CN93" i="79"/>
  <c r="Q6" i="84"/>
  <c r="U122" i="79"/>
  <c r="U96" i="79"/>
  <c r="U93" i="79"/>
  <c r="U123" i="79"/>
  <c r="U97" i="79"/>
  <c r="U92" i="79"/>
  <c r="U124" i="79"/>
  <c r="U120" i="79"/>
  <c r="U94" i="79"/>
  <c r="U125" i="79"/>
  <c r="U121" i="79"/>
  <c r="U95" i="79"/>
  <c r="F6" i="84"/>
  <c r="J121" i="79"/>
  <c r="J97" i="79"/>
  <c r="J120" i="79"/>
  <c r="J123" i="79"/>
  <c r="J122" i="79"/>
  <c r="J124" i="79"/>
  <c r="J125" i="79"/>
  <c r="J92" i="79"/>
  <c r="J93" i="79"/>
  <c r="J96" i="79"/>
  <c r="J95" i="79"/>
  <c r="J94" i="79"/>
  <c r="BR6" i="84"/>
  <c r="BV121" i="79"/>
  <c r="BV97" i="79"/>
  <c r="BV120" i="79"/>
  <c r="BV123" i="79"/>
  <c r="BV122" i="79"/>
  <c r="BV124" i="79"/>
  <c r="BV125" i="79"/>
  <c r="BV92" i="79"/>
  <c r="BV93" i="79"/>
  <c r="BV96" i="79"/>
  <c r="BV95" i="79"/>
  <c r="BV94" i="79"/>
  <c r="AI6" i="84"/>
  <c r="AM121" i="79"/>
  <c r="AM93" i="79"/>
  <c r="AM122" i="79"/>
  <c r="AM123" i="79"/>
  <c r="AM94" i="79"/>
  <c r="AM120" i="79"/>
  <c r="AM125" i="79"/>
  <c r="AM95" i="79"/>
  <c r="AM124" i="79"/>
  <c r="AM96" i="79"/>
  <c r="AM92" i="79"/>
  <c r="AM97" i="79"/>
  <c r="CU6" i="84"/>
  <c r="CY121" i="79"/>
  <c r="CY92" i="79"/>
  <c r="CY122" i="79"/>
  <c r="CY123" i="79"/>
  <c r="CY93" i="79"/>
  <c r="CY95" i="79"/>
  <c r="CY125" i="79"/>
  <c r="CY94" i="79"/>
  <c r="CY120" i="79"/>
  <c r="CY96" i="79"/>
  <c r="CY124" i="79"/>
  <c r="CY97" i="79"/>
  <c r="CR6" i="84"/>
  <c r="CV124" i="79"/>
  <c r="CV120" i="79"/>
  <c r="CV94" i="79"/>
  <c r="CV125" i="79"/>
  <c r="CV121" i="79"/>
  <c r="CV95" i="79"/>
  <c r="CV122" i="79"/>
  <c r="CV96" i="79"/>
  <c r="CV92" i="79"/>
  <c r="CV123" i="79"/>
  <c r="CV97" i="79"/>
  <c r="CV93" i="79"/>
  <c r="AW6" i="84"/>
  <c r="BA122" i="79"/>
  <c r="BA96" i="79"/>
  <c r="BA93" i="79"/>
  <c r="BA94" i="79"/>
  <c r="BA123" i="79"/>
  <c r="BA97" i="79"/>
  <c r="BA92" i="79"/>
  <c r="BA124" i="79"/>
  <c r="BA120" i="79"/>
  <c r="BA125" i="79"/>
  <c r="BA121" i="79"/>
  <c r="BA95" i="79"/>
  <c r="BM6" i="84"/>
  <c r="BQ94" i="79"/>
  <c r="BQ122" i="79"/>
  <c r="BQ96" i="79"/>
  <c r="BQ92" i="79"/>
  <c r="BQ123" i="79"/>
  <c r="BQ97" i="79"/>
  <c r="BQ124" i="79"/>
  <c r="BQ120" i="79"/>
  <c r="BQ95" i="79"/>
  <c r="BQ125" i="79"/>
  <c r="BQ121" i="79"/>
  <c r="BQ93" i="79"/>
  <c r="CM6" i="81"/>
  <c r="CQ121" i="76"/>
  <c r="CQ124" i="76"/>
  <c r="CQ95" i="76"/>
  <c r="CQ123" i="76"/>
  <c r="CQ92" i="76"/>
  <c r="CQ97" i="76"/>
  <c r="CQ94" i="76"/>
  <c r="CQ120" i="76"/>
  <c r="CQ93" i="76"/>
  <c r="CQ96" i="76"/>
  <c r="CQ122" i="76"/>
  <c r="CQ125" i="76"/>
  <c r="AA6" i="81"/>
  <c r="AE121" i="76"/>
  <c r="AE124" i="76"/>
  <c r="AE125" i="76"/>
  <c r="AE123" i="76"/>
  <c r="AE93" i="76"/>
  <c r="AE97" i="76"/>
  <c r="AE95" i="76"/>
  <c r="AE120" i="76"/>
  <c r="AE92" i="76"/>
  <c r="AE96" i="76"/>
  <c r="AE122" i="76"/>
  <c r="AE94" i="76"/>
  <c r="S6" i="81"/>
  <c r="W96" i="76"/>
  <c r="W120" i="76"/>
  <c r="W93" i="76"/>
  <c r="W121" i="76"/>
  <c r="W122" i="76"/>
  <c r="W94" i="76"/>
  <c r="W123" i="76"/>
  <c r="W124" i="76"/>
  <c r="W125" i="76"/>
  <c r="W95" i="76"/>
  <c r="W97" i="76"/>
  <c r="W92" i="76"/>
  <c r="AU6" i="81"/>
  <c r="AY95" i="76"/>
  <c r="AY123" i="76"/>
  <c r="AY120" i="76"/>
  <c r="AY97" i="76"/>
  <c r="AY125" i="76"/>
  <c r="AY124" i="76"/>
  <c r="AY122" i="76"/>
  <c r="AY92" i="76"/>
  <c r="AY96" i="76"/>
  <c r="AY93" i="76"/>
  <c r="AY121" i="76"/>
  <c r="AY94" i="76"/>
  <c r="CI6" i="81"/>
  <c r="CM95" i="76"/>
  <c r="CM123" i="76"/>
  <c r="CM97" i="76"/>
  <c r="CM120" i="76"/>
  <c r="CM125" i="76"/>
  <c r="CM124" i="76"/>
  <c r="CM122" i="76"/>
  <c r="CM92" i="76"/>
  <c r="CM96" i="76"/>
  <c r="CM94" i="76"/>
  <c r="CM121" i="76"/>
  <c r="CM93" i="76"/>
  <c r="W6" i="81"/>
  <c r="AA94" i="76"/>
  <c r="AA121" i="76"/>
  <c r="AA95" i="76"/>
  <c r="AA120" i="76"/>
  <c r="AA123" i="76"/>
  <c r="AA97" i="76"/>
  <c r="AA122" i="76"/>
  <c r="AA125" i="76"/>
  <c r="AA124" i="76"/>
  <c r="AA92" i="76"/>
  <c r="AA96" i="76"/>
  <c r="AA93" i="76"/>
  <c r="T6" i="81"/>
  <c r="X123" i="76"/>
  <c r="X97" i="76"/>
  <c r="X92" i="76"/>
  <c r="X120" i="76"/>
  <c r="X95" i="76"/>
  <c r="X125" i="76"/>
  <c r="X121" i="76"/>
  <c r="X94" i="76"/>
  <c r="X124" i="76"/>
  <c r="X122" i="76"/>
  <c r="X96" i="76"/>
  <c r="X93" i="76"/>
  <c r="AS95" i="76"/>
  <c r="AO6" i="81"/>
  <c r="AS92" i="76"/>
  <c r="AS125" i="76"/>
  <c r="AS121" i="76"/>
  <c r="AS122" i="76"/>
  <c r="AS94" i="76"/>
  <c r="AS123" i="76"/>
  <c r="AS97" i="76"/>
  <c r="AS96" i="76"/>
  <c r="AS93" i="76"/>
  <c r="AS124" i="76"/>
  <c r="AS120" i="76"/>
  <c r="BN125" i="76"/>
  <c r="BJ6" i="81"/>
  <c r="BN124" i="76"/>
  <c r="BN96" i="76"/>
  <c r="BN97" i="76"/>
  <c r="BN92" i="76"/>
  <c r="BN94" i="76"/>
  <c r="BN122" i="76"/>
  <c r="BN120" i="76"/>
  <c r="BN123" i="76"/>
  <c r="BN93" i="76"/>
  <c r="BN95" i="76"/>
  <c r="BN121" i="76"/>
  <c r="CF6" i="81"/>
  <c r="CJ124" i="76"/>
  <c r="CJ120" i="76"/>
  <c r="CJ92" i="76"/>
  <c r="CJ122" i="76"/>
  <c r="CJ96" i="76"/>
  <c r="CJ94" i="76"/>
  <c r="CJ121" i="76"/>
  <c r="CJ123" i="76"/>
  <c r="CJ97" i="76"/>
  <c r="CJ93" i="76"/>
  <c r="CJ125" i="76"/>
  <c r="CJ95" i="76"/>
  <c r="D6" i="81"/>
  <c r="H123" i="76"/>
  <c r="H92" i="76"/>
  <c r="H125" i="76"/>
  <c r="H121" i="76"/>
  <c r="H94" i="76"/>
  <c r="H122" i="76"/>
  <c r="H96" i="76"/>
  <c r="H93" i="76"/>
  <c r="H124" i="76"/>
  <c r="X6" i="81"/>
  <c r="AB123" i="76"/>
  <c r="AB97" i="76"/>
  <c r="AB95" i="76"/>
  <c r="AB125" i="76"/>
  <c r="AB121" i="76"/>
  <c r="AB93" i="76"/>
  <c r="AB120" i="76"/>
  <c r="AB94" i="76"/>
  <c r="AB122" i="76"/>
  <c r="AB96" i="76"/>
  <c r="AB92" i="76"/>
  <c r="AB124" i="76"/>
  <c r="AS6" i="81"/>
  <c r="AW124" i="76"/>
  <c r="AW120" i="76"/>
  <c r="AW95" i="76"/>
  <c r="AW125" i="76"/>
  <c r="AW122" i="76"/>
  <c r="AW96" i="76"/>
  <c r="AW93" i="76"/>
  <c r="AW121" i="76"/>
  <c r="AW94" i="76"/>
  <c r="AW123" i="76"/>
  <c r="AW97" i="76"/>
  <c r="AW92" i="76"/>
  <c r="BR124" i="76"/>
  <c r="BN6" i="81"/>
  <c r="BR123" i="76"/>
  <c r="BR125" i="76"/>
  <c r="BR92" i="76"/>
  <c r="BR95" i="76"/>
  <c r="BR122" i="76"/>
  <c r="BR94" i="76"/>
  <c r="BR96" i="76"/>
  <c r="BR121" i="76"/>
  <c r="BR97" i="76"/>
  <c r="BR120" i="76"/>
  <c r="BR93" i="76"/>
  <c r="CJ6" i="81"/>
  <c r="CN125" i="76"/>
  <c r="CN121" i="76"/>
  <c r="CN95" i="76"/>
  <c r="CN122" i="76"/>
  <c r="CN123" i="76"/>
  <c r="CN97" i="76"/>
  <c r="CN93" i="76"/>
  <c r="CN96" i="76"/>
  <c r="CN124" i="76"/>
  <c r="CN120" i="76"/>
  <c r="CN92" i="76"/>
  <c r="CN94" i="76"/>
  <c r="K125" i="76"/>
  <c r="G6" i="81"/>
  <c r="K122" i="76"/>
  <c r="K124" i="76"/>
  <c r="K120" i="76"/>
  <c r="K123" i="76"/>
  <c r="K95" i="76"/>
  <c r="K97" i="76"/>
  <c r="K121" i="76"/>
  <c r="K93" i="76"/>
  <c r="K94" i="76"/>
  <c r="K92" i="76"/>
  <c r="K96" i="76"/>
  <c r="AB6" i="81"/>
  <c r="AF123" i="76"/>
  <c r="AF97" i="76"/>
  <c r="AF94" i="76"/>
  <c r="AF120" i="76"/>
  <c r="AF93" i="76"/>
  <c r="AF125" i="76"/>
  <c r="AF121" i="76"/>
  <c r="AF92" i="76"/>
  <c r="AF122" i="76"/>
  <c r="AF96" i="76"/>
  <c r="AF95" i="76"/>
  <c r="AF124" i="76"/>
  <c r="BA95" i="76"/>
  <c r="AW6" i="81"/>
  <c r="BA94" i="76"/>
  <c r="BA125" i="76"/>
  <c r="BA121" i="76"/>
  <c r="BA92" i="76"/>
  <c r="BA123" i="76"/>
  <c r="BA97" i="76"/>
  <c r="BA93" i="76"/>
  <c r="BA96" i="76"/>
  <c r="BA124" i="76"/>
  <c r="BA120" i="76"/>
  <c r="BA122" i="76"/>
  <c r="BV125" i="76"/>
  <c r="BR6" i="81"/>
  <c r="BV97" i="76"/>
  <c r="BV93" i="76"/>
  <c r="BV123" i="76"/>
  <c r="BV120" i="76"/>
  <c r="BV124" i="76"/>
  <c r="BV121" i="76"/>
  <c r="BV96" i="76"/>
  <c r="BV92" i="76"/>
  <c r="BV94" i="76"/>
  <c r="BV95" i="76"/>
  <c r="BV122" i="76"/>
  <c r="CN6" i="81"/>
  <c r="CR122" i="76"/>
  <c r="CR96" i="76"/>
  <c r="CR94" i="76"/>
  <c r="CR93" i="76"/>
  <c r="CR124" i="76"/>
  <c r="CR120" i="76"/>
  <c r="CR92" i="76"/>
  <c r="CR97" i="76"/>
  <c r="CR125" i="76"/>
  <c r="CR121" i="76"/>
  <c r="CR95" i="76"/>
  <c r="CR123" i="76"/>
  <c r="N124" i="76"/>
  <c r="J6" i="81"/>
  <c r="N93" i="76"/>
  <c r="N94" i="76"/>
  <c r="N95" i="76"/>
  <c r="N92" i="76"/>
  <c r="N122" i="76"/>
  <c r="N96" i="76"/>
  <c r="N97" i="76"/>
  <c r="N120" i="76"/>
  <c r="N125" i="76"/>
  <c r="N123" i="76"/>
  <c r="N121" i="76"/>
  <c r="AF6" i="81"/>
  <c r="AJ123" i="76"/>
  <c r="AJ97" i="76"/>
  <c r="AJ93" i="76"/>
  <c r="AJ125" i="76"/>
  <c r="AJ121" i="76"/>
  <c r="AJ95" i="76"/>
  <c r="AJ124" i="76"/>
  <c r="AJ92" i="76"/>
  <c r="AJ122" i="76"/>
  <c r="AJ96" i="76"/>
  <c r="AJ94" i="76"/>
  <c r="AJ120" i="76"/>
  <c r="BA6" i="81"/>
  <c r="BE124" i="76"/>
  <c r="BE120" i="76"/>
  <c r="BE93" i="76"/>
  <c r="BE121" i="76"/>
  <c r="BE122" i="76"/>
  <c r="BE96" i="76"/>
  <c r="BE92" i="76"/>
  <c r="BE123" i="76"/>
  <c r="BE97" i="76"/>
  <c r="BE94" i="76"/>
  <c r="BE95" i="76"/>
  <c r="BE125" i="76"/>
  <c r="BZ124" i="76"/>
  <c r="BV6" i="81"/>
  <c r="BZ121" i="76"/>
  <c r="BZ92" i="76"/>
  <c r="BZ95" i="76"/>
  <c r="BZ96" i="76"/>
  <c r="BZ94" i="76"/>
  <c r="BZ123" i="76"/>
  <c r="BZ97" i="76"/>
  <c r="BZ120" i="76"/>
  <c r="BZ93" i="76"/>
  <c r="BZ125" i="76"/>
  <c r="BZ122" i="76"/>
  <c r="CR6" i="81"/>
  <c r="CV123" i="76"/>
  <c r="CV97" i="76"/>
  <c r="CV93" i="76"/>
  <c r="CV120" i="76"/>
  <c r="CV125" i="76"/>
  <c r="CV121" i="76"/>
  <c r="CV95" i="76"/>
  <c r="CV122" i="76"/>
  <c r="CV96" i="76"/>
  <c r="CV94" i="76"/>
  <c r="CV124" i="76"/>
  <c r="CV92" i="76"/>
  <c r="CX6" i="80"/>
  <c r="DB122" i="75"/>
  <c r="DB97" i="75"/>
  <c r="DB124" i="75"/>
  <c r="DB95" i="75"/>
  <c r="DB123" i="75"/>
  <c r="DB92" i="75"/>
  <c r="DB121" i="75"/>
  <c r="DB94" i="75"/>
  <c r="DB120" i="75"/>
  <c r="DB125" i="75"/>
  <c r="DB96" i="75"/>
  <c r="DB93" i="75"/>
  <c r="BW6" i="80"/>
  <c r="CA121" i="75"/>
  <c r="CA94" i="75"/>
  <c r="CA122" i="75"/>
  <c r="CA124" i="75"/>
  <c r="CA123" i="75"/>
  <c r="CA125" i="75"/>
  <c r="CA92" i="75"/>
  <c r="CA120" i="75"/>
  <c r="CA95" i="75"/>
  <c r="CA96" i="75"/>
  <c r="CA93" i="75"/>
  <c r="CA97" i="75"/>
  <c r="CH6" i="80"/>
  <c r="CL122" i="75"/>
  <c r="CL97" i="75"/>
  <c r="CL120" i="75"/>
  <c r="CL95" i="75"/>
  <c r="CL123" i="75"/>
  <c r="CL92" i="75"/>
  <c r="CL121" i="75"/>
  <c r="CL94" i="75"/>
  <c r="CL124" i="75"/>
  <c r="CL125" i="75"/>
  <c r="CL96" i="75"/>
  <c r="CL93" i="75"/>
  <c r="BF6" i="80"/>
  <c r="BJ123" i="75"/>
  <c r="BJ120" i="75"/>
  <c r="BJ125" i="75"/>
  <c r="BJ93" i="75"/>
  <c r="BJ124" i="75"/>
  <c r="BJ95" i="75"/>
  <c r="BJ96" i="75"/>
  <c r="BJ92" i="75"/>
  <c r="BJ121" i="75"/>
  <c r="BJ122" i="75"/>
  <c r="BJ97" i="75"/>
  <c r="BJ94" i="75"/>
  <c r="CS6" i="80"/>
  <c r="CW124" i="75"/>
  <c r="CW94" i="75"/>
  <c r="CW97" i="75"/>
  <c r="CW96" i="75"/>
  <c r="CW125" i="75"/>
  <c r="CW95" i="75"/>
  <c r="CW122" i="75"/>
  <c r="CW121" i="75"/>
  <c r="CW93" i="75"/>
  <c r="CW92" i="75"/>
  <c r="CW123" i="75"/>
  <c r="CW120" i="75"/>
  <c r="CD6" i="80"/>
  <c r="CH125" i="75"/>
  <c r="CH122" i="75"/>
  <c r="CH96" i="75"/>
  <c r="CH93" i="75"/>
  <c r="CH94" i="75"/>
  <c r="CH121" i="75"/>
  <c r="CH120" i="75"/>
  <c r="CH92" i="75"/>
  <c r="CH123" i="75"/>
  <c r="CH124" i="75"/>
  <c r="CH97" i="75"/>
  <c r="CH95" i="75"/>
  <c r="CK6" i="80"/>
  <c r="CO123" i="75"/>
  <c r="CO124" i="75"/>
  <c r="CO97" i="75"/>
  <c r="CO92" i="75"/>
  <c r="CO125" i="75"/>
  <c r="CO95" i="75"/>
  <c r="CO120" i="75"/>
  <c r="CO94" i="75"/>
  <c r="CO93" i="75"/>
  <c r="CO122" i="75"/>
  <c r="CO96" i="75"/>
  <c r="CO121" i="75"/>
  <c r="CP6" i="80"/>
  <c r="CT122" i="75"/>
  <c r="CT97" i="75"/>
  <c r="CT124" i="75"/>
  <c r="CT95" i="75"/>
  <c r="CT123" i="75"/>
  <c r="CT94" i="75"/>
  <c r="CT121" i="75"/>
  <c r="CT92" i="75"/>
  <c r="CT120" i="75"/>
  <c r="CT125" i="75"/>
  <c r="CT96" i="75"/>
  <c r="CT93" i="75"/>
  <c r="CV6" i="80"/>
  <c r="CZ93" i="75"/>
  <c r="CZ123" i="75"/>
  <c r="CZ122" i="75"/>
  <c r="CZ97" i="75"/>
  <c r="CZ95" i="75"/>
  <c r="CZ124" i="75"/>
  <c r="CZ92" i="75"/>
  <c r="CZ94" i="75"/>
  <c r="CZ120" i="75"/>
  <c r="CZ121" i="75"/>
  <c r="CZ125" i="75"/>
  <c r="CZ96" i="75"/>
  <c r="BI6" i="80"/>
  <c r="BM122" i="75"/>
  <c r="BM93" i="75"/>
  <c r="BM95" i="75"/>
  <c r="BM92" i="75"/>
  <c r="BM97" i="75"/>
  <c r="BM121" i="75"/>
  <c r="BM120" i="75"/>
  <c r="BM125" i="75"/>
  <c r="BM96" i="75"/>
  <c r="BM124" i="75"/>
  <c r="BM94" i="75"/>
  <c r="BM123" i="75"/>
  <c r="AZ6" i="80"/>
  <c r="BD95" i="75"/>
  <c r="BD124" i="75"/>
  <c r="BD96" i="75"/>
  <c r="BD122" i="75"/>
  <c r="BD92" i="75"/>
  <c r="BD120" i="75"/>
  <c r="BD94" i="75"/>
  <c r="BD121" i="75"/>
  <c r="BD93" i="75"/>
  <c r="BD123" i="75"/>
  <c r="BD97" i="75"/>
  <c r="BD125" i="75"/>
  <c r="M6" i="80"/>
  <c r="Q123" i="75"/>
  <c r="Q120" i="75"/>
  <c r="Q125" i="75"/>
  <c r="Q93" i="75"/>
  <c r="Q124" i="75"/>
  <c r="Q94" i="75"/>
  <c r="Q96" i="75"/>
  <c r="Q95" i="75"/>
  <c r="Q121" i="75"/>
  <c r="Q122" i="75"/>
  <c r="Q97" i="75"/>
  <c r="Q92" i="75"/>
  <c r="BT6" i="80"/>
  <c r="BX123" i="75"/>
  <c r="BX124" i="75"/>
  <c r="BX95" i="75"/>
  <c r="BX92" i="75"/>
  <c r="BX94" i="75"/>
  <c r="BX121" i="75"/>
  <c r="BX97" i="75"/>
  <c r="BX96" i="75"/>
  <c r="BX120" i="75"/>
  <c r="BX122" i="75"/>
  <c r="BX93" i="75"/>
  <c r="BX125" i="75"/>
  <c r="N6" i="80"/>
  <c r="R122" i="75"/>
  <c r="R97" i="75"/>
  <c r="R124" i="75"/>
  <c r="R94" i="75"/>
  <c r="R123" i="75"/>
  <c r="R120" i="75"/>
  <c r="R121" i="75"/>
  <c r="R92" i="75"/>
  <c r="R95" i="75"/>
  <c r="R125" i="75"/>
  <c r="R96" i="75"/>
  <c r="R93" i="75"/>
  <c r="AV6" i="80"/>
  <c r="AZ120" i="75"/>
  <c r="AZ94" i="75"/>
  <c r="AZ123" i="75"/>
  <c r="AZ96" i="75"/>
  <c r="AZ122" i="75"/>
  <c r="AZ124" i="75"/>
  <c r="AZ92" i="75"/>
  <c r="AZ121" i="75"/>
  <c r="AZ95" i="75"/>
  <c r="AZ97" i="75"/>
  <c r="AZ93" i="75"/>
  <c r="AZ125" i="75"/>
  <c r="AF6" i="80"/>
  <c r="AJ97" i="75"/>
  <c r="AJ93" i="75"/>
  <c r="AJ122" i="75"/>
  <c r="AJ125" i="75"/>
  <c r="AJ120" i="75"/>
  <c r="AJ121" i="75"/>
  <c r="AJ95" i="75"/>
  <c r="AJ123" i="75"/>
  <c r="AJ94" i="75"/>
  <c r="AJ124" i="75"/>
  <c r="AJ92" i="75"/>
  <c r="AJ96" i="75"/>
  <c r="BC6" i="80"/>
  <c r="BG94" i="75"/>
  <c r="BG92" i="75"/>
  <c r="BG123" i="75"/>
  <c r="BG122" i="75"/>
  <c r="BG121" i="75"/>
  <c r="BG96" i="75"/>
  <c r="BG120" i="75"/>
  <c r="BG95" i="75"/>
  <c r="BG93" i="75"/>
  <c r="BG97" i="75"/>
  <c r="BG125" i="75"/>
  <c r="BG124" i="75"/>
  <c r="BO6" i="80"/>
  <c r="BS96" i="75"/>
  <c r="BS93" i="75"/>
  <c r="BS120" i="75"/>
  <c r="BS124" i="75"/>
  <c r="BS121" i="75"/>
  <c r="BS123" i="75"/>
  <c r="BS95" i="75"/>
  <c r="BS97" i="75"/>
  <c r="BS94" i="75"/>
  <c r="BS125" i="75"/>
  <c r="BS92" i="75"/>
  <c r="BS122" i="75"/>
  <c r="CA6" i="80"/>
  <c r="CE92" i="75"/>
  <c r="CE94" i="75"/>
  <c r="CE124" i="75"/>
  <c r="CE97" i="75"/>
  <c r="CE96" i="75"/>
  <c r="CE120" i="75"/>
  <c r="CE95" i="75"/>
  <c r="CE93" i="75"/>
  <c r="CE125" i="75"/>
  <c r="CE122" i="75"/>
  <c r="CE123" i="75"/>
  <c r="CE121" i="75"/>
  <c r="AY6" i="80"/>
  <c r="BC96" i="75"/>
  <c r="BC93" i="75"/>
  <c r="BC94" i="75"/>
  <c r="BC124" i="75"/>
  <c r="BC121" i="75"/>
  <c r="BC120" i="75"/>
  <c r="BC95" i="75"/>
  <c r="BC122" i="75"/>
  <c r="BC123" i="75"/>
  <c r="BC125" i="75"/>
  <c r="BC92" i="75"/>
  <c r="BC97" i="75"/>
  <c r="CM6" i="80"/>
  <c r="CQ121" i="75"/>
  <c r="CQ93" i="75"/>
  <c r="CQ94" i="75"/>
  <c r="CQ95" i="75"/>
  <c r="CQ123" i="75"/>
  <c r="CQ125" i="75"/>
  <c r="CQ122" i="75"/>
  <c r="CQ120" i="75"/>
  <c r="CQ97" i="75"/>
  <c r="CQ96" i="75"/>
  <c r="CQ92" i="75"/>
  <c r="CQ124" i="75"/>
  <c r="AI6" i="80"/>
  <c r="AM96" i="75"/>
  <c r="AM93" i="75"/>
  <c r="AM123" i="75"/>
  <c r="AM124" i="75"/>
  <c r="AM121" i="75"/>
  <c r="AM94" i="75"/>
  <c r="AM95" i="75"/>
  <c r="AM97" i="75"/>
  <c r="AM120" i="75"/>
  <c r="AM125" i="75"/>
  <c r="AM92" i="75"/>
  <c r="AM122" i="75"/>
  <c r="BV6" i="80"/>
  <c r="BZ122" i="75"/>
  <c r="BZ97" i="75"/>
  <c r="BZ120" i="75"/>
  <c r="BZ95" i="75"/>
  <c r="BZ123" i="75"/>
  <c r="BZ94" i="75"/>
  <c r="BZ121" i="75"/>
  <c r="BZ93" i="75"/>
  <c r="BZ124" i="75"/>
  <c r="BZ125" i="75"/>
  <c r="BZ96" i="75"/>
  <c r="BZ92" i="75"/>
  <c r="AW6" i="80"/>
  <c r="BA121" i="75"/>
  <c r="BA122" i="75"/>
  <c r="BA97" i="75"/>
  <c r="BA92" i="75"/>
  <c r="BA120" i="75"/>
  <c r="BA96" i="75"/>
  <c r="BA94" i="75"/>
  <c r="BA93" i="75"/>
  <c r="BA123" i="75"/>
  <c r="BA125" i="75"/>
  <c r="BA124" i="75"/>
  <c r="BA95" i="75"/>
  <c r="CT6" i="80"/>
  <c r="CX121" i="75"/>
  <c r="CX125" i="75"/>
  <c r="CX95" i="75"/>
  <c r="CX93" i="75"/>
  <c r="CX96" i="75"/>
  <c r="CX92" i="75"/>
  <c r="CX120" i="75"/>
  <c r="CX123" i="75"/>
  <c r="CX122" i="75"/>
  <c r="CX124" i="75"/>
  <c r="CX94" i="75"/>
  <c r="CX97" i="75"/>
  <c r="AM6" i="83"/>
  <c r="AQ125" i="78"/>
  <c r="AQ121" i="78"/>
  <c r="AQ94" i="78"/>
  <c r="AQ122" i="78"/>
  <c r="AQ96" i="78"/>
  <c r="AQ92" i="78"/>
  <c r="AQ123" i="78"/>
  <c r="AQ97" i="78"/>
  <c r="AQ93" i="78"/>
  <c r="AQ124" i="78"/>
  <c r="AQ120" i="78"/>
  <c r="AQ95" i="78"/>
  <c r="AU6" i="83"/>
  <c r="AY123" i="78"/>
  <c r="AY97" i="78"/>
  <c r="AY93" i="78"/>
  <c r="AY124" i="78"/>
  <c r="AY120" i="78"/>
  <c r="AY95" i="78"/>
  <c r="AY125" i="78"/>
  <c r="AY121" i="78"/>
  <c r="AY92" i="78"/>
  <c r="AY122" i="78"/>
  <c r="AY96" i="78"/>
  <c r="AY94" i="78"/>
  <c r="CU6" i="83"/>
  <c r="CY125" i="78"/>
  <c r="CY121" i="78"/>
  <c r="CY95" i="78"/>
  <c r="CY122" i="78"/>
  <c r="CY96" i="78"/>
  <c r="CY93" i="78"/>
  <c r="CY123" i="78"/>
  <c r="CY97" i="78"/>
  <c r="CY92" i="78"/>
  <c r="CY124" i="78"/>
  <c r="CY120" i="78"/>
  <c r="CY94" i="78"/>
  <c r="AI6" i="83"/>
  <c r="AM125" i="78"/>
  <c r="AM121" i="78"/>
  <c r="AM95" i="78"/>
  <c r="AM122" i="78"/>
  <c r="AM96" i="78"/>
  <c r="AM93" i="78"/>
  <c r="AM123" i="78"/>
  <c r="AM97" i="78"/>
  <c r="AM92" i="78"/>
  <c r="AM124" i="78"/>
  <c r="AM120" i="78"/>
  <c r="AM94" i="78"/>
  <c r="W6" i="83"/>
  <c r="AA123" i="78"/>
  <c r="AA97" i="78"/>
  <c r="AA93" i="78"/>
  <c r="AA124" i="78"/>
  <c r="AA120" i="78"/>
  <c r="AA95" i="78"/>
  <c r="AA125" i="78"/>
  <c r="AA121" i="78"/>
  <c r="AA94" i="78"/>
  <c r="AA122" i="78"/>
  <c r="AA96" i="78"/>
  <c r="AA92" i="78"/>
  <c r="BG6" i="83"/>
  <c r="BK123" i="78"/>
  <c r="BK97" i="78"/>
  <c r="BK92" i="78"/>
  <c r="BK124" i="78"/>
  <c r="BK120" i="78"/>
  <c r="BK94" i="78"/>
  <c r="BK125" i="78"/>
  <c r="BK121" i="78"/>
  <c r="BK93" i="78"/>
  <c r="BK122" i="78"/>
  <c r="BK96" i="78"/>
  <c r="BK95" i="78"/>
  <c r="CW96" i="78"/>
  <c r="CS6" i="83"/>
  <c r="CW95" i="78"/>
  <c r="CW124" i="78"/>
  <c r="CW120" i="78"/>
  <c r="CW122" i="78"/>
  <c r="CW121" i="78"/>
  <c r="CW93" i="78"/>
  <c r="CW94" i="78"/>
  <c r="CW97" i="78"/>
  <c r="CW125" i="78"/>
  <c r="CW92" i="78"/>
  <c r="CW123" i="78"/>
  <c r="P95" i="78"/>
  <c r="L6" i="83"/>
  <c r="P122" i="78"/>
  <c r="P96" i="78"/>
  <c r="P123" i="78"/>
  <c r="P124" i="78"/>
  <c r="P92" i="78"/>
  <c r="P97" i="78"/>
  <c r="P94" i="78"/>
  <c r="P121" i="78"/>
  <c r="P120" i="78"/>
  <c r="P125" i="78"/>
  <c r="P93" i="78"/>
  <c r="AG96" i="78"/>
  <c r="AC6" i="83"/>
  <c r="AG94" i="78"/>
  <c r="AG123" i="78"/>
  <c r="AG97" i="78"/>
  <c r="AG124" i="78"/>
  <c r="AG122" i="78"/>
  <c r="AG125" i="78"/>
  <c r="AG95" i="78"/>
  <c r="AG120" i="78"/>
  <c r="AG121" i="78"/>
  <c r="AG92" i="78"/>
  <c r="AG93" i="78"/>
  <c r="AX122" i="78"/>
  <c r="AT6" i="83"/>
  <c r="AX97" i="78"/>
  <c r="AX123" i="78"/>
  <c r="AX92" i="78"/>
  <c r="AX121" i="78"/>
  <c r="AX124" i="78"/>
  <c r="AX94" i="78"/>
  <c r="AX125" i="78"/>
  <c r="AX93" i="78"/>
  <c r="AX95" i="78"/>
  <c r="AX96" i="78"/>
  <c r="AX120" i="78"/>
  <c r="BL95" i="78"/>
  <c r="BH6" i="83"/>
  <c r="BL125" i="78"/>
  <c r="BL121" i="78"/>
  <c r="BL92" i="78"/>
  <c r="BL122" i="78"/>
  <c r="BL96" i="78"/>
  <c r="BL97" i="78"/>
  <c r="BL120" i="78"/>
  <c r="BL93" i="78"/>
  <c r="BL123" i="78"/>
  <c r="BL94" i="78"/>
  <c r="BL124" i="78"/>
  <c r="CC124" i="78"/>
  <c r="BY6" i="83"/>
  <c r="CC94" i="78"/>
  <c r="CC97" i="78"/>
  <c r="CC95" i="78"/>
  <c r="CC123" i="78"/>
  <c r="CC122" i="78"/>
  <c r="CC125" i="78"/>
  <c r="CC92" i="78"/>
  <c r="CC121" i="78"/>
  <c r="CC93" i="78"/>
  <c r="CC120" i="78"/>
  <c r="CC96" i="78"/>
  <c r="CT125" i="78"/>
  <c r="CP6" i="83"/>
  <c r="CT122" i="78"/>
  <c r="CT96" i="78"/>
  <c r="CT93" i="78"/>
  <c r="CT120" i="78"/>
  <c r="CT94" i="78"/>
  <c r="CT124" i="78"/>
  <c r="CT121" i="78"/>
  <c r="CT95" i="78"/>
  <c r="CT123" i="78"/>
  <c r="CT97" i="78"/>
  <c r="CT92" i="78"/>
  <c r="M122" i="78"/>
  <c r="I6" i="83"/>
  <c r="M124" i="78"/>
  <c r="M121" i="78"/>
  <c r="M92" i="78"/>
  <c r="M95" i="78"/>
  <c r="M123" i="78"/>
  <c r="M125" i="78"/>
  <c r="M97" i="78"/>
  <c r="M96" i="78"/>
  <c r="M120" i="78"/>
  <c r="M94" i="78"/>
  <c r="M93" i="78"/>
  <c r="Z120" i="78"/>
  <c r="V80" i="83" s="1"/>
  <c r="V6" i="83"/>
  <c r="Z97" i="78"/>
  <c r="Z94" i="78"/>
  <c r="Z123" i="78"/>
  <c r="Z125" i="78"/>
  <c r="Z124" i="78"/>
  <c r="Z122" i="78"/>
  <c r="Z121" i="78"/>
  <c r="Z92" i="78"/>
  <c r="Z95" i="78"/>
  <c r="Z93" i="78"/>
  <c r="Z96" i="78"/>
  <c r="AR95" i="78"/>
  <c r="AN6" i="83"/>
  <c r="AR125" i="78"/>
  <c r="AR94" i="78"/>
  <c r="AR121" i="78"/>
  <c r="AR123" i="78"/>
  <c r="AR97" i="78"/>
  <c r="AR120" i="78"/>
  <c r="AR124" i="78"/>
  <c r="AR92" i="78"/>
  <c r="AR93" i="78"/>
  <c r="AR122" i="78"/>
  <c r="AR96" i="78"/>
  <c r="BI121" i="78"/>
  <c r="BE6" i="83"/>
  <c r="BI96" i="78"/>
  <c r="BI95" i="78"/>
  <c r="BI124" i="78"/>
  <c r="BI122" i="78"/>
  <c r="BI97" i="78"/>
  <c r="BI120" i="78"/>
  <c r="BE80" i="83" s="1"/>
  <c r="BI92" i="78"/>
  <c r="BI93" i="78"/>
  <c r="BI123" i="78"/>
  <c r="BI94" i="78"/>
  <c r="BI125" i="78"/>
  <c r="BV93" i="78"/>
  <c r="BR6" i="83"/>
  <c r="BV92" i="78"/>
  <c r="BV96" i="78"/>
  <c r="BV122" i="78"/>
  <c r="BV124" i="78"/>
  <c r="BV123" i="78"/>
  <c r="BV95" i="78"/>
  <c r="BV97" i="78"/>
  <c r="BV120" i="78"/>
  <c r="BV121" i="78"/>
  <c r="BV94" i="78"/>
  <c r="BV125" i="78"/>
  <c r="CN94" i="78"/>
  <c r="CJ6" i="83"/>
  <c r="CN120" i="78"/>
  <c r="CJ80" i="83" s="1"/>
  <c r="CN123" i="78"/>
  <c r="CN124" i="78"/>
  <c r="CN97" i="78"/>
  <c r="CN96" i="78"/>
  <c r="CN92" i="78"/>
  <c r="CN125" i="78"/>
  <c r="CN121" i="78"/>
  <c r="CN95" i="78"/>
  <c r="CN122" i="78"/>
  <c r="CN93" i="78"/>
  <c r="CJ94" i="78"/>
  <c r="CF6" i="83"/>
  <c r="CJ97" i="78"/>
  <c r="CJ123" i="78"/>
  <c r="CJ92" i="78"/>
  <c r="CJ93" i="78"/>
  <c r="CJ96" i="78"/>
  <c r="CJ122" i="78"/>
  <c r="CJ125" i="78"/>
  <c r="CJ121" i="78"/>
  <c r="CJ95" i="78"/>
  <c r="CJ124" i="78"/>
  <c r="CJ120" i="78"/>
  <c r="T95" i="78"/>
  <c r="P6" i="83"/>
  <c r="T92" i="78"/>
  <c r="T123" i="78"/>
  <c r="T97" i="78"/>
  <c r="T120" i="78"/>
  <c r="T93" i="78"/>
  <c r="T125" i="78"/>
  <c r="T121" i="78"/>
  <c r="T124" i="78"/>
  <c r="T122" i="78"/>
  <c r="T96" i="78"/>
  <c r="T94" i="78"/>
  <c r="DA124" i="78"/>
  <c r="CW6" i="83"/>
  <c r="DA95" i="78"/>
  <c r="DA121" i="78"/>
  <c r="DA92" i="78"/>
  <c r="DA122" i="78"/>
  <c r="DA123" i="78"/>
  <c r="DA93" i="78"/>
  <c r="DA125" i="78"/>
  <c r="DA94" i="78"/>
  <c r="DA97" i="78"/>
  <c r="DA120" i="78"/>
  <c r="DA96" i="78"/>
  <c r="BZ124" i="78"/>
  <c r="BV6" i="83"/>
  <c r="BZ92" i="78"/>
  <c r="BZ123" i="78"/>
  <c r="BZ95" i="78"/>
  <c r="BZ97" i="78"/>
  <c r="BZ120" i="78"/>
  <c r="BZ125" i="78"/>
  <c r="BZ96" i="78"/>
  <c r="BZ93" i="78"/>
  <c r="BZ94" i="78"/>
  <c r="BZ121" i="78"/>
  <c r="BZ122" i="78"/>
  <c r="AZ95" i="78"/>
  <c r="AV6" i="83"/>
  <c r="AZ94" i="78"/>
  <c r="AZ125" i="78"/>
  <c r="AZ121" i="78"/>
  <c r="AZ93" i="78"/>
  <c r="AZ123" i="78"/>
  <c r="AZ97" i="78"/>
  <c r="AZ122" i="78"/>
  <c r="AZ92" i="78"/>
  <c r="AZ124" i="78"/>
  <c r="AZ120" i="78"/>
  <c r="AZ96" i="78"/>
  <c r="AT124" i="78"/>
  <c r="AP6" i="83"/>
  <c r="AT92" i="78"/>
  <c r="AT94" i="78"/>
  <c r="AT123" i="78"/>
  <c r="AT93" i="78"/>
  <c r="AT125" i="78"/>
  <c r="AT120" i="78"/>
  <c r="AT96" i="78"/>
  <c r="AT97" i="78"/>
  <c r="AT121" i="78"/>
  <c r="AT95" i="78"/>
  <c r="AT122" i="78"/>
  <c r="CB11" i="53"/>
  <c r="CC10" i="53"/>
  <c r="Z28" i="87" l="1"/>
  <c r="O100" i="76"/>
  <c r="J216" i="82"/>
  <c r="J44" i="82"/>
  <c r="J13" i="82"/>
  <c r="J192" i="82"/>
  <c r="J203" i="82"/>
  <c r="J227" i="82"/>
  <c r="J34" i="82"/>
  <c r="J40" i="82"/>
  <c r="J156" i="82"/>
  <c r="J101" i="82"/>
  <c r="J122" i="82"/>
  <c r="J135" i="82"/>
  <c r="J87" i="82"/>
  <c r="J173" i="82"/>
  <c r="J49" i="82"/>
  <c r="J72" i="82"/>
  <c r="J149" i="82"/>
  <c r="J115" i="82"/>
  <c r="J48" i="82"/>
  <c r="J44" i="87"/>
  <c r="J34" i="87"/>
  <c r="J13" i="87"/>
  <c r="J192" i="87"/>
  <c r="J203" i="87"/>
  <c r="J227" i="87"/>
  <c r="J216" i="87"/>
  <c r="J40" i="87"/>
  <c r="J122" i="87"/>
  <c r="J87" i="87"/>
  <c r="J101" i="87"/>
  <c r="J135" i="87"/>
  <c r="J156" i="87"/>
  <c r="J173" i="87"/>
  <c r="J72" i="87"/>
  <c r="J49" i="87"/>
  <c r="J115" i="87"/>
  <c r="J48" i="87"/>
  <c r="J149" i="87"/>
  <c r="N12" i="53"/>
  <c r="K7" i="87"/>
  <c r="K7" i="82"/>
  <c r="T22" i="83"/>
  <c r="T23" i="83"/>
  <c r="V15" i="83"/>
  <c r="U21" i="83"/>
  <c r="U27" i="83" s="1"/>
  <c r="U28" i="83" s="1"/>
  <c r="W15" i="82"/>
  <c r="V21" i="82"/>
  <c r="V27" i="82" s="1"/>
  <c r="V28" i="82" s="1"/>
  <c r="U23" i="82"/>
  <c r="U22" i="82"/>
  <c r="AB15" i="87"/>
  <c r="AA21" i="87"/>
  <c r="AA27" i="87" s="1"/>
  <c r="Z22" i="87"/>
  <c r="Z23" i="87"/>
  <c r="T23" i="81"/>
  <c r="T22" i="81"/>
  <c r="V15" i="81"/>
  <c r="U21" i="81"/>
  <c r="U27" i="81" s="1"/>
  <c r="U28" i="81" s="1"/>
  <c r="X15" i="80"/>
  <c r="W21" i="80"/>
  <c r="W27" i="80" s="1"/>
  <c r="V28" i="80"/>
  <c r="V23" i="80"/>
  <c r="V22" i="80"/>
  <c r="V23" i="84"/>
  <c r="V22" i="84"/>
  <c r="X15" i="84"/>
  <c r="W21" i="84"/>
  <c r="W27" i="84" s="1"/>
  <c r="W28" i="84" s="1"/>
  <c r="H100" i="76"/>
  <c r="D171" i="80"/>
  <c r="D172" i="80" s="1"/>
  <c r="AW100" i="76"/>
  <c r="BW100" i="79"/>
  <c r="AO100" i="78"/>
  <c r="AG100" i="76"/>
  <c r="CJ100" i="79"/>
  <c r="BK100" i="79"/>
  <c r="BT100" i="79"/>
  <c r="AS100" i="78"/>
  <c r="AO47" i="83" s="1"/>
  <c r="AF100" i="78"/>
  <c r="R128" i="78"/>
  <c r="N81" i="83" s="1"/>
  <c r="N153" i="83" s="1"/>
  <c r="U100" i="78"/>
  <c r="S100" i="78"/>
  <c r="O47" i="83" s="1"/>
  <c r="CK100" i="76"/>
  <c r="P100" i="79"/>
  <c r="Y100" i="78"/>
  <c r="CR100" i="78"/>
  <c r="Q100" i="78"/>
  <c r="W100" i="79"/>
  <c r="CO128" i="79"/>
  <c r="CK81" i="84" s="1"/>
  <c r="CK118" i="84" s="1"/>
  <c r="BM100" i="78"/>
  <c r="BF100" i="79"/>
  <c r="M100" i="79"/>
  <c r="AK100" i="79"/>
  <c r="BB100" i="78"/>
  <c r="CJ100" i="78"/>
  <c r="AG100" i="78"/>
  <c r="CY100" i="78"/>
  <c r="AM100" i="75"/>
  <c r="BS100" i="75"/>
  <c r="R100" i="79"/>
  <c r="BY100" i="75"/>
  <c r="AK100" i="75"/>
  <c r="I100" i="76"/>
  <c r="AC100" i="75"/>
  <c r="CL100" i="76"/>
  <c r="BM100" i="76"/>
  <c r="CC100" i="75"/>
  <c r="K100" i="76"/>
  <c r="W100" i="76"/>
  <c r="AE100" i="76"/>
  <c r="CV100" i="79"/>
  <c r="AM100" i="79"/>
  <c r="U100" i="79"/>
  <c r="DA100" i="79"/>
  <c r="AV100" i="76"/>
  <c r="BZ100" i="76"/>
  <c r="CX100" i="76"/>
  <c r="BU100" i="78"/>
  <c r="BY100" i="78"/>
  <c r="J100" i="78"/>
  <c r="CY100" i="75"/>
  <c r="I100" i="75"/>
  <c r="CK100" i="75"/>
  <c r="BZ100" i="75"/>
  <c r="BC100" i="75"/>
  <c r="AJ100" i="75"/>
  <c r="AT100" i="75"/>
  <c r="CR100" i="75"/>
  <c r="CI100" i="75"/>
  <c r="BQ100" i="75"/>
  <c r="AF100" i="75"/>
  <c r="Y100" i="75"/>
  <c r="BD100" i="75"/>
  <c r="N100" i="75"/>
  <c r="S100" i="75"/>
  <c r="AW133" i="81"/>
  <c r="AW98" i="81"/>
  <c r="AW95" i="81"/>
  <c r="AW99" i="81"/>
  <c r="AW96" i="81"/>
  <c r="AW128" i="81"/>
  <c r="AW129" i="81"/>
  <c r="AW130" i="81"/>
  <c r="AW132" i="81"/>
  <c r="AW131" i="81"/>
  <c r="AW97" i="81"/>
  <c r="AW94" i="81"/>
  <c r="AW76" i="81"/>
  <c r="AW77" i="81" s="1"/>
  <c r="AW82" i="81"/>
  <c r="AW155" i="81"/>
  <c r="AW7" i="81"/>
  <c r="AW70" i="81"/>
  <c r="AW71" i="81" s="1"/>
  <c r="AW154" i="81"/>
  <c r="AW113" i="81"/>
  <c r="AW147" i="81"/>
  <c r="AW148" i="81" s="1"/>
  <c r="AW171" i="81"/>
  <c r="AW120" i="81"/>
  <c r="AW83" i="81"/>
  <c r="AW121" i="81"/>
  <c r="AF154" i="84"/>
  <c r="AF82" i="84"/>
  <c r="AF130" i="84"/>
  <c r="AF98" i="84"/>
  <c r="AF94" i="84"/>
  <c r="AF83" i="84"/>
  <c r="AF113" i="84"/>
  <c r="AF171" i="84"/>
  <c r="AF131" i="84"/>
  <c r="AF99" i="84"/>
  <c r="AF95" i="84"/>
  <c r="AF155" i="84"/>
  <c r="AF132" i="84"/>
  <c r="AF128" i="84"/>
  <c r="AF96" i="84"/>
  <c r="AF121" i="84"/>
  <c r="AF147" i="84"/>
  <c r="AF133" i="84"/>
  <c r="AF129" i="84"/>
  <c r="AF97" i="84"/>
  <c r="AF120" i="84"/>
  <c r="AF7" i="84"/>
  <c r="AF70" i="84"/>
  <c r="AF71" i="84" s="1"/>
  <c r="AF76" i="84"/>
  <c r="AF77" i="84" s="1"/>
  <c r="I80" i="84"/>
  <c r="M128" i="79"/>
  <c r="I81" i="84" s="1"/>
  <c r="H80" i="84"/>
  <c r="L128" i="79"/>
  <c r="H81" i="84" s="1"/>
  <c r="AH94" i="84"/>
  <c r="AH133" i="84"/>
  <c r="AH129" i="84"/>
  <c r="AH98" i="84"/>
  <c r="AH130" i="84"/>
  <c r="AH99" i="84"/>
  <c r="AH95" i="84"/>
  <c r="AH131" i="84"/>
  <c r="AH96" i="84"/>
  <c r="AH132" i="84"/>
  <c r="AH128" i="84"/>
  <c r="AH97" i="84"/>
  <c r="AH76" i="84"/>
  <c r="AH77" i="84" s="1"/>
  <c r="AH83" i="84"/>
  <c r="AH121" i="84"/>
  <c r="AH70" i="84"/>
  <c r="AH71" i="84" s="1"/>
  <c r="AH82" i="84"/>
  <c r="AH171" i="84"/>
  <c r="AH155" i="84"/>
  <c r="AH7" i="84"/>
  <c r="AH154" i="84"/>
  <c r="AH113" i="84"/>
  <c r="AH114" i="84" s="1"/>
  <c r="AH147" i="84"/>
  <c r="AH120" i="84"/>
  <c r="BQ80" i="83"/>
  <c r="BU128" i="78"/>
  <c r="BQ81" i="83" s="1"/>
  <c r="AV80" i="80"/>
  <c r="AZ128" i="75"/>
  <c r="AV81" i="80" s="1"/>
  <c r="W80" i="81"/>
  <c r="AA128" i="76"/>
  <c r="W81" i="81" s="1"/>
  <c r="W96" i="81"/>
  <c r="W113" i="81"/>
  <c r="W97" i="81"/>
  <c r="W99" i="81"/>
  <c r="W121" i="81"/>
  <c r="W132" i="81"/>
  <c r="W128" i="81"/>
  <c r="W154" i="81"/>
  <c r="W95" i="81"/>
  <c r="W133" i="81"/>
  <c r="W129" i="81"/>
  <c r="W98" i="81"/>
  <c r="W155" i="81"/>
  <c r="W120" i="81"/>
  <c r="W70" i="81"/>
  <c r="W71" i="81" s="1"/>
  <c r="W94" i="81"/>
  <c r="W130" i="81"/>
  <c r="W82" i="81"/>
  <c r="W171" i="81"/>
  <c r="W83" i="81"/>
  <c r="W131" i="81"/>
  <c r="W147" i="81"/>
  <c r="W76" i="81"/>
  <c r="W77" i="81" s="1"/>
  <c r="AH80" i="81"/>
  <c r="AL128" i="76"/>
  <c r="AH81" i="81" s="1"/>
  <c r="BU155" i="81"/>
  <c r="BU147" i="81"/>
  <c r="BU148" i="81" s="1"/>
  <c r="BU129" i="81"/>
  <c r="BU97" i="81"/>
  <c r="BU95" i="81"/>
  <c r="BU131" i="81"/>
  <c r="BU98" i="81"/>
  <c r="BU128" i="81"/>
  <c r="BU130" i="81"/>
  <c r="BU133" i="81"/>
  <c r="BU99" i="81"/>
  <c r="BU132" i="81"/>
  <c r="BU96" i="81"/>
  <c r="BU94" i="81"/>
  <c r="BU121" i="81"/>
  <c r="BU83" i="81"/>
  <c r="BU154" i="81"/>
  <c r="BU76" i="81"/>
  <c r="BU77" i="81" s="1"/>
  <c r="BU82" i="81"/>
  <c r="BU171" i="81"/>
  <c r="BU113" i="81"/>
  <c r="BU7" i="81"/>
  <c r="BU70" i="81"/>
  <c r="BU71" i="81" s="1"/>
  <c r="BU120" i="81"/>
  <c r="BL80" i="80"/>
  <c r="BP128" i="75"/>
  <c r="BL81" i="80" s="1"/>
  <c r="Q80" i="80"/>
  <c r="U128" i="75"/>
  <c r="Q81" i="80" s="1"/>
  <c r="AU129" i="80"/>
  <c r="AU131" i="80"/>
  <c r="AU99" i="80"/>
  <c r="AU133" i="80"/>
  <c r="AU98" i="80"/>
  <c r="AU96" i="80"/>
  <c r="AU97" i="80"/>
  <c r="AU94" i="80"/>
  <c r="AU95" i="80"/>
  <c r="AU132" i="80"/>
  <c r="AU171" i="80"/>
  <c r="AU147" i="80"/>
  <c r="AU7" i="80"/>
  <c r="AU130" i="80"/>
  <c r="AU76" i="80"/>
  <c r="AU77" i="80" s="1"/>
  <c r="AU121" i="80"/>
  <c r="AU128" i="80"/>
  <c r="AU113" i="80"/>
  <c r="AU114" i="80" s="1"/>
  <c r="AU154" i="80"/>
  <c r="AU82" i="80"/>
  <c r="AU70" i="80"/>
  <c r="AU71" i="80" s="1"/>
  <c r="AU120" i="80"/>
  <c r="AU155" i="80"/>
  <c r="AU83" i="80"/>
  <c r="L80" i="80"/>
  <c r="P128" i="75"/>
  <c r="L81" i="80" s="1"/>
  <c r="L76" i="80"/>
  <c r="L77" i="80" s="1"/>
  <c r="L132" i="80"/>
  <c r="L128" i="80"/>
  <c r="L96" i="80"/>
  <c r="L147" i="80"/>
  <c r="L120" i="80"/>
  <c r="L133" i="80"/>
  <c r="L129" i="80"/>
  <c r="L95" i="80"/>
  <c r="L99" i="80"/>
  <c r="L155" i="80"/>
  <c r="L121" i="80"/>
  <c r="L7" i="80"/>
  <c r="L130" i="80"/>
  <c r="L94" i="80"/>
  <c r="L98" i="80"/>
  <c r="L82" i="80"/>
  <c r="L154" i="80"/>
  <c r="L131" i="80"/>
  <c r="L97" i="80"/>
  <c r="L70" i="80"/>
  <c r="L71" i="80" s="1"/>
  <c r="L171" i="80"/>
  <c r="L172" i="80" s="1"/>
  <c r="L83" i="80"/>
  <c r="L113" i="80"/>
  <c r="P80" i="81"/>
  <c r="T128" i="76"/>
  <c r="P81" i="81" s="1"/>
  <c r="CS80" i="81"/>
  <c r="CW128" i="76"/>
  <c r="CS81" i="81" s="1"/>
  <c r="CS99" i="81"/>
  <c r="CS130" i="81"/>
  <c r="CS128" i="81"/>
  <c r="CS129" i="81"/>
  <c r="CS96" i="81"/>
  <c r="CS132" i="81"/>
  <c r="CS131" i="81"/>
  <c r="CS97" i="81"/>
  <c r="CS94" i="81"/>
  <c r="CS133" i="81"/>
  <c r="CS98" i="81"/>
  <c r="CS95" i="81"/>
  <c r="CS76" i="81"/>
  <c r="CS77" i="81" s="1"/>
  <c r="CS82" i="81"/>
  <c r="CS155" i="81"/>
  <c r="CS7" i="81"/>
  <c r="CS70" i="81"/>
  <c r="CS71" i="81" s="1"/>
  <c r="CS154" i="81"/>
  <c r="CS113" i="81"/>
  <c r="CS114" i="81" s="1"/>
  <c r="CS171" i="81"/>
  <c r="CS120" i="81"/>
  <c r="CS147" i="81"/>
  <c r="CS148" i="81" s="1"/>
  <c r="CS83" i="81"/>
  <c r="CS121" i="81"/>
  <c r="Y129" i="81"/>
  <c r="Y97" i="81"/>
  <c r="Y128" i="81"/>
  <c r="Y130" i="81"/>
  <c r="Y131" i="81"/>
  <c r="Y98" i="81"/>
  <c r="Y132" i="81"/>
  <c r="Y94" i="81"/>
  <c r="Y133" i="81"/>
  <c r="Y99" i="81"/>
  <c r="Y155" i="81"/>
  <c r="Y95" i="81"/>
  <c r="Y147" i="81"/>
  <c r="Y148" i="81" s="1"/>
  <c r="Y96" i="81"/>
  <c r="Y121" i="81"/>
  <c r="Y83" i="81"/>
  <c r="Y154" i="81"/>
  <c r="Y76" i="81"/>
  <c r="Y77" i="81" s="1"/>
  <c r="Y82" i="81"/>
  <c r="Y171" i="81"/>
  <c r="Y113" i="81"/>
  <c r="Y114" i="81" s="1"/>
  <c r="Y70" i="81"/>
  <c r="Y71" i="81" s="1"/>
  <c r="Y120" i="81"/>
  <c r="BT80" i="80"/>
  <c r="BX128" i="75"/>
  <c r="BT81" i="80" s="1"/>
  <c r="CD80" i="80"/>
  <c r="CH128" i="75"/>
  <c r="CD81" i="80" s="1"/>
  <c r="D7" i="81"/>
  <c r="D132" i="81"/>
  <c r="D128" i="81"/>
  <c r="D96" i="81"/>
  <c r="D171" i="81"/>
  <c r="D83" i="81"/>
  <c r="D154" i="81"/>
  <c r="D133" i="81"/>
  <c r="D129" i="81"/>
  <c r="D97" i="81"/>
  <c r="D120" i="81"/>
  <c r="D70" i="81"/>
  <c r="D71" i="81" s="1"/>
  <c r="D130" i="81"/>
  <c r="D98" i="81"/>
  <c r="D94" i="81"/>
  <c r="D147" i="81"/>
  <c r="D148" i="81" s="1"/>
  <c r="D76" i="81"/>
  <c r="D77" i="81" s="1"/>
  <c r="D113" i="81"/>
  <c r="D131" i="81"/>
  <c r="D99" i="81"/>
  <c r="D95" i="81"/>
  <c r="D155" i="81"/>
  <c r="D82" i="81"/>
  <c r="D121" i="81"/>
  <c r="AU80" i="81"/>
  <c r="AY128" i="76"/>
  <c r="AU81" i="81" s="1"/>
  <c r="S96" i="81"/>
  <c r="S98" i="81"/>
  <c r="S76" i="81"/>
  <c r="S77" i="81" s="1"/>
  <c r="S70" i="81"/>
  <c r="S71" i="81" s="1"/>
  <c r="S130" i="81"/>
  <c r="S154" i="81"/>
  <c r="S113" i="81"/>
  <c r="S131" i="81"/>
  <c r="S99" i="81"/>
  <c r="S155" i="81"/>
  <c r="S121" i="81"/>
  <c r="S95" i="81"/>
  <c r="S132" i="81"/>
  <c r="S128" i="81"/>
  <c r="S97" i="81"/>
  <c r="S171" i="81"/>
  <c r="S147" i="81"/>
  <c r="S148" i="81" s="1"/>
  <c r="S82" i="81"/>
  <c r="S83" i="81"/>
  <c r="S94" i="81"/>
  <c r="S133" i="81"/>
  <c r="S129" i="81"/>
  <c r="S120" i="81"/>
  <c r="AW131" i="84"/>
  <c r="AW99" i="84"/>
  <c r="AW95" i="84"/>
  <c r="AW147" i="84"/>
  <c r="AW113" i="84"/>
  <c r="AW70" i="84"/>
  <c r="AW71" i="84" s="1"/>
  <c r="AW132" i="84"/>
  <c r="AW128" i="84"/>
  <c r="AW96" i="84"/>
  <c r="AW154" i="84"/>
  <c r="AW120" i="84"/>
  <c r="AW76" i="84"/>
  <c r="AW77" i="84" s="1"/>
  <c r="AW133" i="84"/>
  <c r="AW129" i="84"/>
  <c r="AW97" i="84"/>
  <c r="AW155" i="84"/>
  <c r="AW121" i="84"/>
  <c r="AW82" i="84"/>
  <c r="AW130" i="84"/>
  <c r="AW98" i="84"/>
  <c r="AW94" i="84"/>
  <c r="AW171" i="84"/>
  <c r="AW83" i="84"/>
  <c r="AW7" i="84"/>
  <c r="BR133" i="84"/>
  <c r="BR129" i="84"/>
  <c r="BR97" i="84"/>
  <c r="BR130" i="84"/>
  <c r="BR98" i="84"/>
  <c r="BR94" i="84"/>
  <c r="BR131" i="84"/>
  <c r="BR99" i="84"/>
  <c r="BR95" i="84"/>
  <c r="BR132" i="84"/>
  <c r="BR128" i="84"/>
  <c r="BR96" i="84"/>
  <c r="BR70" i="84"/>
  <c r="BR71" i="84" s="1"/>
  <c r="BR82" i="84"/>
  <c r="BR147" i="84"/>
  <c r="BR148" i="84" s="1"/>
  <c r="BR113" i="84"/>
  <c r="BR114" i="84" s="1"/>
  <c r="BR7" i="84"/>
  <c r="BR155" i="84"/>
  <c r="BR120" i="84"/>
  <c r="BR171" i="84"/>
  <c r="BR172" i="84" s="1"/>
  <c r="BR121" i="84"/>
  <c r="BR76" i="84"/>
  <c r="BR77" i="84" s="1"/>
  <c r="BR83" i="84"/>
  <c r="BR154" i="84"/>
  <c r="CY97" i="84"/>
  <c r="CY76" i="84"/>
  <c r="CY77" i="84" s="1"/>
  <c r="CY155" i="84"/>
  <c r="CY113" i="84"/>
  <c r="CY114" i="84" s="1"/>
  <c r="CY70" i="84"/>
  <c r="CY71" i="84" s="1"/>
  <c r="CY121" i="84"/>
  <c r="CY83" i="84"/>
  <c r="CY82" i="84"/>
  <c r="CY129" i="84"/>
  <c r="CY131" i="84"/>
  <c r="CY99" i="84"/>
  <c r="CY98" i="84"/>
  <c r="CY130" i="84"/>
  <c r="CY128" i="84"/>
  <c r="CY96" i="84"/>
  <c r="CY133" i="84"/>
  <c r="CY95" i="84"/>
  <c r="CY94" i="84"/>
  <c r="CY132" i="84"/>
  <c r="CY171" i="84"/>
  <c r="CY120" i="84"/>
  <c r="CY147" i="84"/>
  <c r="CY7" i="84"/>
  <c r="CY154" i="84"/>
  <c r="BV80" i="84"/>
  <c r="BZ128" i="79"/>
  <c r="BV81" i="84" s="1"/>
  <c r="CW133" i="84"/>
  <c r="CW129" i="84"/>
  <c r="CW98" i="84"/>
  <c r="CW94" i="84"/>
  <c r="CW171" i="84"/>
  <c r="CW172" i="84" s="1"/>
  <c r="CW121" i="84"/>
  <c r="CW82" i="84"/>
  <c r="CW130" i="84"/>
  <c r="CW99" i="84"/>
  <c r="CW95" i="84"/>
  <c r="CW147" i="84"/>
  <c r="CW148" i="84" s="1"/>
  <c r="CW83" i="84"/>
  <c r="CW131" i="84"/>
  <c r="CW96" i="84"/>
  <c r="CW154" i="84"/>
  <c r="CW113" i="84"/>
  <c r="CW70" i="84"/>
  <c r="CW71" i="84" s="1"/>
  <c r="CW132" i="84"/>
  <c r="CW128" i="84"/>
  <c r="CW97" i="84"/>
  <c r="CW155" i="84"/>
  <c r="CW120" i="84"/>
  <c r="CW76" i="84"/>
  <c r="CW77" i="84" s="1"/>
  <c r="CW7" i="84"/>
  <c r="AV80" i="84"/>
  <c r="AZ128" i="79"/>
  <c r="AV81" i="84" s="1"/>
  <c r="BX80" i="84"/>
  <c r="CB128" i="79"/>
  <c r="BX81" i="84" s="1"/>
  <c r="BZ131" i="84"/>
  <c r="BZ99" i="84"/>
  <c r="BZ95" i="84"/>
  <c r="BZ132" i="84"/>
  <c r="BZ128" i="84"/>
  <c r="BZ96" i="84"/>
  <c r="BZ133" i="84"/>
  <c r="BZ129" i="84"/>
  <c r="BZ97" i="84"/>
  <c r="BZ130" i="84"/>
  <c r="BZ98" i="84"/>
  <c r="BZ94" i="84"/>
  <c r="BZ121" i="84"/>
  <c r="BZ76" i="84"/>
  <c r="BZ77" i="84" s="1"/>
  <c r="BZ83" i="84"/>
  <c r="BZ171" i="84"/>
  <c r="BZ147" i="84"/>
  <c r="BZ148" i="84" s="1"/>
  <c r="BZ70" i="84"/>
  <c r="BZ71" i="84" s="1"/>
  <c r="BZ82" i="84"/>
  <c r="BZ155" i="84"/>
  <c r="BZ113" i="84"/>
  <c r="BZ114" i="84" s="1"/>
  <c r="BZ7" i="84"/>
  <c r="BZ154" i="84"/>
  <c r="BZ120" i="84"/>
  <c r="N80" i="84"/>
  <c r="R128" i="79"/>
  <c r="N81" i="84" s="1"/>
  <c r="CQ95" i="84"/>
  <c r="CQ99" i="84"/>
  <c r="CQ82" i="84"/>
  <c r="CQ70" i="84"/>
  <c r="CQ71" i="84" s="1"/>
  <c r="CQ113" i="84"/>
  <c r="CQ114" i="84" s="1"/>
  <c r="CQ83" i="84"/>
  <c r="CQ121" i="84"/>
  <c r="CQ76" i="84"/>
  <c r="CQ77" i="84" s="1"/>
  <c r="CQ154" i="84"/>
  <c r="CQ132" i="84"/>
  <c r="CQ130" i="84"/>
  <c r="CQ129" i="84"/>
  <c r="CQ131" i="84"/>
  <c r="CQ133" i="84"/>
  <c r="CQ98" i="84"/>
  <c r="CQ97" i="84"/>
  <c r="CQ96" i="84"/>
  <c r="CQ128" i="84"/>
  <c r="CQ94" i="84"/>
  <c r="CQ155" i="84"/>
  <c r="CQ7" i="84"/>
  <c r="CQ147" i="84"/>
  <c r="CQ148" i="84" s="1"/>
  <c r="CQ120" i="84"/>
  <c r="CQ171" i="84"/>
  <c r="CQ172" i="84" s="1"/>
  <c r="BN80" i="84"/>
  <c r="BR128" i="79"/>
  <c r="BN81" i="84" s="1"/>
  <c r="D94" i="83"/>
  <c r="D95" i="83"/>
  <c r="D96" i="83"/>
  <c r="D113" i="83"/>
  <c r="D114" i="83" s="1"/>
  <c r="D121" i="83"/>
  <c r="D133" i="83"/>
  <c r="D129" i="83"/>
  <c r="D99" i="83"/>
  <c r="D130" i="83"/>
  <c r="D131" i="83"/>
  <c r="D97" i="83"/>
  <c r="D132" i="83"/>
  <c r="D128" i="83"/>
  <c r="D98" i="83"/>
  <c r="D83" i="83"/>
  <c r="D155" i="83"/>
  <c r="D82" i="83"/>
  <c r="D171" i="83"/>
  <c r="D120" i="83"/>
  <c r="D76" i="83"/>
  <c r="D77" i="83" s="1"/>
  <c r="D147" i="83"/>
  <c r="D70" i="83"/>
  <c r="D71" i="83" s="1"/>
  <c r="D154" i="83"/>
  <c r="D7" i="83"/>
  <c r="CI80" i="83"/>
  <c r="CM128" i="78"/>
  <c r="CI81" i="83" s="1"/>
  <c r="CA130" i="83"/>
  <c r="CA97" i="83"/>
  <c r="CA94" i="83"/>
  <c r="CA131" i="83"/>
  <c r="CA132" i="83"/>
  <c r="CA128" i="83"/>
  <c r="CA133" i="83"/>
  <c r="CA129" i="83"/>
  <c r="CA99" i="83"/>
  <c r="CA155" i="83"/>
  <c r="CA76" i="83"/>
  <c r="CA77" i="83" s="1"/>
  <c r="CA171" i="83"/>
  <c r="CA172" i="83" s="1"/>
  <c r="CA82" i="83"/>
  <c r="CA83" i="83"/>
  <c r="CA95" i="83"/>
  <c r="CA98" i="83"/>
  <c r="CA147" i="83"/>
  <c r="CA113" i="83"/>
  <c r="CA121" i="83"/>
  <c r="CA7" i="83"/>
  <c r="CA96" i="83"/>
  <c r="CA154" i="83"/>
  <c r="CA120" i="83"/>
  <c r="CA70" i="83"/>
  <c r="CA71" i="83" s="1"/>
  <c r="I80" i="81"/>
  <c r="M128" i="76"/>
  <c r="I81" i="81" s="1"/>
  <c r="AG80" i="80"/>
  <c r="AK128" i="75"/>
  <c r="AG81" i="80" s="1"/>
  <c r="BB80" i="80"/>
  <c r="BF128" i="75"/>
  <c r="BB81" i="80" s="1"/>
  <c r="AG129" i="81"/>
  <c r="AG97" i="81"/>
  <c r="AG94" i="81"/>
  <c r="AG131" i="81"/>
  <c r="AG98" i="81"/>
  <c r="AG95" i="81"/>
  <c r="AG133" i="81"/>
  <c r="AG99" i="81"/>
  <c r="AG96" i="81"/>
  <c r="AG128" i="81"/>
  <c r="AG130" i="81"/>
  <c r="AG132" i="81"/>
  <c r="AG76" i="81"/>
  <c r="AG77" i="81" s="1"/>
  <c r="AG82" i="81"/>
  <c r="AG171" i="81"/>
  <c r="AG120" i="81"/>
  <c r="AG7" i="81"/>
  <c r="AG70" i="81"/>
  <c r="AG71" i="81" s="1"/>
  <c r="AG121" i="81"/>
  <c r="AG155" i="81"/>
  <c r="AG147" i="81"/>
  <c r="AG148" i="81" s="1"/>
  <c r="AG83" i="81"/>
  <c r="AG154" i="81"/>
  <c r="AG113" i="81"/>
  <c r="AG114" i="81" s="1"/>
  <c r="CE100" i="75"/>
  <c r="BA100" i="76"/>
  <c r="AS100" i="76"/>
  <c r="X100" i="76"/>
  <c r="AV100" i="75"/>
  <c r="AQ100" i="75"/>
  <c r="AY100" i="75"/>
  <c r="CY100" i="79"/>
  <c r="BV100" i="79"/>
  <c r="N100" i="79"/>
  <c r="BI100" i="79"/>
  <c r="CU100" i="79"/>
  <c r="CF100" i="75"/>
  <c r="AK100" i="76"/>
  <c r="CF80" i="81"/>
  <c r="CJ128" i="76"/>
  <c r="CF81" i="81" s="1"/>
  <c r="X80" i="84"/>
  <c r="AB128" i="79"/>
  <c r="X81" i="84" s="1"/>
  <c r="BL95" i="83"/>
  <c r="BL94" i="83"/>
  <c r="BL83" i="83"/>
  <c r="BL130" i="83"/>
  <c r="BL99" i="83"/>
  <c r="BL131" i="83"/>
  <c r="BL96" i="83"/>
  <c r="BL132" i="83"/>
  <c r="BL128" i="83"/>
  <c r="BL97" i="83"/>
  <c r="BL133" i="83"/>
  <c r="BL129" i="83"/>
  <c r="BL98" i="83"/>
  <c r="BL70" i="83"/>
  <c r="BL71" i="83" s="1"/>
  <c r="BL171" i="83"/>
  <c r="BL121" i="83"/>
  <c r="BL147" i="83"/>
  <c r="BL148" i="83" s="1"/>
  <c r="BL82" i="83"/>
  <c r="BL120" i="83"/>
  <c r="BL154" i="83"/>
  <c r="BL76" i="83"/>
  <c r="BL77" i="83" s="1"/>
  <c r="BL113" i="83"/>
  <c r="BL155" i="83"/>
  <c r="BL7" i="83"/>
  <c r="AK80" i="83"/>
  <c r="AO128" i="78"/>
  <c r="AK81" i="83" s="1"/>
  <c r="AK129" i="83"/>
  <c r="AK133" i="83"/>
  <c r="AK154" i="83"/>
  <c r="AK82" i="83"/>
  <c r="AK70" i="83"/>
  <c r="AK71" i="83" s="1"/>
  <c r="AK76" i="83"/>
  <c r="AK77" i="83" s="1"/>
  <c r="AK94" i="83"/>
  <c r="AK128" i="83"/>
  <c r="AK97" i="83"/>
  <c r="AK96" i="83"/>
  <c r="AK130" i="83"/>
  <c r="AK98" i="83"/>
  <c r="AK95" i="83"/>
  <c r="AK131" i="83"/>
  <c r="AK132" i="83"/>
  <c r="AK99" i="83"/>
  <c r="AK147" i="83"/>
  <c r="AK148" i="83" s="1"/>
  <c r="AK171" i="83"/>
  <c r="AK172" i="83" s="1"/>
  <c r="AK155" i="83"/>
  <c r="AK7" i="83"/>
  <c r="AK120" i="83"/>
  <c r="AK121" i="83"/>
  <c r="AK83" i="83"/>
  <c r="AK113" i="83"/>
  <c r="BA128" i="78"/>
  <c r="AW81" i="83" s="1"/>
  <c r="AW80" i="83"/>
  <c r="AJ94" i="83"/>
  <c r="AJ95" i="83"/>
  <c r="AJ96" i="83"/>
  <c r="AJ121" i="83"/>
  <c r="AJ113" i="83"/>
  <c r="AJ114" i="83" s="1"/>
  <c r="AJ132" i="83"/>
  <c r="AJ128" i="83"/>
  <c r="AJ98" i="83"/>
  <c r="AJ133" i="83"/>
  <c r="AJ129" i="83"/>
  <c r="AJ99" i="83"/>
  <c r="AJ130" i="83"/>
  <c r="AJ131" i="83"/>
  <c r="AJ97" i="83"/>
  <c r="AJ154" i="83"/>
  <c r="AJ82" i="83"/>
  <c r="AJ84" i="83" s="1"/>
  <c r="AJ155" i="83"/>
  <c r="AJ76" i="83"/>
  <c r="AJ77" i="83" s="1"/>
  <c r="AJ83" i="83"/>
  <c r="AJ171" i="83"/>
  <c r="AJ120" i="83"/>
  <c r="AJ70" i="83"/>
  <c r="AJ71" i="83" s="1"/>
  <c r="AJ147" i="83"/>
  <c r="AJ7" i="83"/>
  <c r="BU128" i="83"/>
  <c r="BU132" i="83"/>
  <c r="BU147" i="83"/>
  <c r="BU148" i="83" s="1"/>
  <c r="BU82" i="83"/>
  <c r="BU84" i="83" s="1"/>
  <c r="BU76" i="83"/>
  <c r="BU77" i="83" s="1"/>
  <c r="BU70" i="83"/>
  <c r="BU71" i="83" s="1"/>
  <c r="BU113" i="83"/>
  <c r="BU114" i="83" s="1"/>
  <c r="BU95" i="83"/>
  <c r="BU94" i="83"/>
  <c r="BU130" i="83"/>
  <c r="BU129" i="83"/>
  <c r="BU98" i="83"/>
  <c r="BU83" i="83"/>
  <c r="BU7" i="83"/>
  <c r="BU131" i="83"/>
  <c r="BU99" i="83"/>
  <c r="BU171" i="83"/>
  <c r="BU172" i="83" s="1"/>
  <c r="BU154" i="83"/>
  <c r="BU133" i="83"/>
  <c r="BU96" i="83"/>
  <c r="BU120" i="83"/>
  <c r="BU97" i="83"/>
  <c r="BU121" i="83"/>
  <c r="BU155" i="83"/>
  <c r="Y80" i="83"/>
  <c r="AC128" i="78"/>
  <c r="Y81" i="83" s="1"/>
  <c r="H94" i="83"/>
  <c r="H95" i="83"/>
  <c r="H96" i="83"/>
  <c r="H120" i="83"/>
  <c r="H133" i="83"/>
  <c r="H129" i="83"/>
  <c r="H99" i="83"/>
  <c r="H130" i="83"/>
  <c r="H131" i="83"/>
  <c r="H97" i="83"/>
  <c r="H132" i="83"/>
  <c r="H128" i="83"/>
  <c r="H98" i="83"/>
  <c r="H82" i="83"/>
  <c r="H84" i="83" s="1"/>
  <c r="H154" i="83"/>
  <c r="H76" i="83"/>
  <c r="H77" i="83" s="1"/>
  <c r="H155" i="83"/>
  <c r="H70" i="83"/>
  <c r="H71" i="83" s="1"/>
  <c r="H113" i="83"/>
  <c r="H114" i="83" s="1"/>
  <c r="H121" i="83"/>
  <c r="H171" i="83"/>
  <c r="H147" i="83"/>
  <c r="H83" i="83"/>
  <c r="H7" i="83"/>
  <c r="CB128" i="78"/>
  <c r="BX81" i="83" s="1"/>
  <c r="BX80" i="83"/>
  <c r="AQ131" i="83"/>
  <c r="AQ96" i="83"/>
  <c r="AQ132" i="83"/>
  <c r="AQ128" i="83"/>
  <c r="AQ133" i="83"/>
  <c r="AQ129" i="83"/>
  <c r="AQ130" i="83"/>
  <c r="AQ154" i="83"/>
  <c r="AQ120" i="83"/>
  <c r="AQ83" i="83"/>
  <c r="AQ98" i="83"/>
  <c r="AQ155" i="83"/>
  <c r="AQ113" i="83"/>
  <c r="AQ70" i="83"/>
  <c r="AQ71" i="83" s="1"/>
  <c r="AQ95" i="83"/>
  <c r="AQ99" i="83"/>
  <c r="AQ171" i="83"/>
  <c r="AQ121" i="83"/>
  <c r="AQ76" i="83"/>
  <c r="AQ77" i="83" s="1"/>
  <c r="AQ94" i="83"/>
  <c r="AQ97" i="83"/>
  <c r="AQ147" i="83"/>
  <c r="AQ82" i="83"/>
  <c r="AQ7" i="83"/>
  <c r="G80" i="83"/>
  <c r="K128" i="78"/>
  <c r="G81" i="83" s="1"/>
  <c r="CE80" i="83"/>
  <c r="CI128" i="78"/>
  <c r="CE81" i="83" s="1"/>
  <c r="AE94" i="83"/>
  <c r="AE132" i="83"/>
  <c r="AE128" i="83"/>
  <c r="AE133" i="83"/>
  <c r="AE129" i="83"/>
  <c r="AE130" i="83"/>
  <c r="AE97" i="83"/>
  <c r="AE131" i="83"/>
  <c r="AE95" i="83"/>
  <c r="AE96" i="83"/>
  <c r="AE98" i="83"/>
  <c r="AE154" i="83"/>
  <c r="AE82" i="83"/>
  <c r="AE121" i="83"/>
  <c r="AE155" i="83"/>
  <c r="AE113" i="83"/>
  <c r="AE83" i="83"/>
  <c r="AE171" i="83"/>
  <c r="AE7" i="83"/>
  <c r="AE120" i="83"/>
  <c r="AE70" i="83"/>
  <c r="AE71" i="83" s="1"/>
  <c r="AE99" i="83"/>
  <c r="AE147" i="83"/>
  <c r="AE148" i="83" s="1"/>
  <c r="AE76" i="83"/>
  <c r="AE77" i="83" s="1"/>
  <c r="CQ80" i="83"/>
  <c r="CU128" i="78"/>
  <c r="CQ81" i="83" s="1"/>
  <c r="D80" i="80"/>
  <c r="H128" i="75"/>
  <c r="D81" i="80" s="1"/>
  <c r="AP80" i="80"/>
  <c r="AT128" i="75"/>
  <c r="W99" i="80"/>
  <c r="W129" i="80"/>
  <c r="W131" i="80"/>
  <c r="W133" i="80"/>
  <c r="W96" i="80"/>
  <c r="W97" i="80"/>
  <c r="W94" i="80"/>
  <c r="W95" i="80"/>
  <c r="W98" i="80"/>
  <c r="W130" i="80"/>
  <c r="W171" i="80"/>
  <c r="W172" i="80" s="1"/>
  <c r="W147" i="80"/>
  <c r="W128" i="80"/>
  <c r="W154" i="80"/>
  <c r="W82" i="80"/>
  <c r="W113" i="80"/>
  <c r="W114" i="80" s="1"/>
  <c r="W121" i="80"/>
  <c r="W76" i="80"/>
  <c r="W77" i="80" s="1"/>
  <c r="W132" i="80"/>
  <c r="W155" i="80"/>
  <c r="W83" i="80"/>
  <c r="W70" i="80"/>
  <c r="W71" i="80" s="1"/>
  <c r="W120" i="80"/>
  <c r="CW80" i="81"/>
  <c r="DA128" i="76"/>
  <c r="CW81" i="81" s="1"/>
  <c r="CO80" i="81"/>
  <c r="CS128" i="76"/>
  <c r="CO81" i="81" s="1"/>
  <c r="CQ95" i="81"/>
  <c r="CQ99" i="81"/>
  <c r="CQ97" i="81"/>
  <c r="CQ94" i="81"/>
  <c r="CQ130" i="81"/>
  <c r="CQ98" i="81"/>
  <c r="CQ155" i="81"/>
  <c r="CQ171" i="81"/>
  <c r="CQ70" i="81"/>
  <c r="CQ71" i="81" s="1"/>
  <c r="CQ131" i="81"/>
  <c r="CQ96" i="81"/>
  <c r="CQ7" i="81"/>
  <c r="CQ82" i="81"/>
  <c r="CQ113" i="81"/>
  <c r="CQ147" i="81"/>
  <c r="CQ132" i="81"/>
  <c r="CQ128" i="81"/>
  <c r="CQ83" i="81"/>
  <c r="CQ121" i="81"/>
  <c r="CQ76" i="81"/>
  <c r="CQ77" i="81" s="1"/>
  <c r="CQ133" i="81"/>
  <c r="CQ129" i="81"/>
  <c r="CQ154" i="81"/>
  <c r="CQ120" i="81"/>
  <c r="AP80" i="83"/>
  <c r="AT128" i="78"/>
  <c r="AP81" i="83" s="1"/>
  <c r="BV132" i="83"/>
  <c r="BV128" i="83"/>
  <c r="BV129" i="83"/>
  <c r="BV131" i="83"/>
  <c r="BV96" i="83"/>
  <c r="BV99" i="83"/>
  <c r="BV133" i="83"/>
  <c r="BV97" i="83"/>
  <c r="BV94" i="83"/>
  <c r="BV121" i="83"/>
  <c r="BV113" i="83"/>
  <c r="BV114" i="83" s="1"/>
  <c r="BV154" i="83"/>
  <c r="BV130" i="83"/>
  <c r="BV70" i="83"/>
  <c r="BV71" i="83" s="1"/>
  <c r="BV147" i="83"/>
  <c r="BV148" i="83" s="1"/>
  <c r="BV155" i="83"/>
  <c r="BV82" i="83"/>
  <c r="BV98" i="83"/>
  <c r="BV95" i="83"/>
  <c r="BV76" i="83"/>
  <c r="BV77" i="83" s="1"/>
  <c r="BV171" i="83"/>
  <c r="BV172" i="83" s="1"/>
  <c r="BV120" i="83"/>
  <c r="BV83" i="83"/>
  <c r="BV7" i="83"/>
  <c r="CJ128" i="78"/>
  <c r="CF81" i="83" s="1"/>
  <c r="CF80" i="83"/>
  <c r="CJ94" i="83"/>
  <c r="CJ95" i="83"/>
  <c r="CJ120" i="83"/>
  <c r="CJ132" i="83"/>
  <c r="CJ128" i="83"/>
  <c r="CJ96" i="83"/>
  <c r="CJ133" i="83"/>
  <c r="CJ129" i="83"/>
  <c r="CJ97" i="83"/>
  <c r="CJ130" i="83"/>
  <c r="CJ98" i="83"/>
  <c r="CJ131" i="83"/>
  <c r="CJ99" i="83"/>
  <c r="CJ82" i="83"/>
  <c r="CJ84" i="83" s="1"/>
  <c r="CJ113" i="83"/>
  <c r="CJ114" i="83" s="1"/>
  <c r="CJ155" i="83"/>
  <c r="CJ76" i="83"/>
  <c r="CJ77" i="83" s="1"/>
  <c r="CJ171" i="83"/>
  <c r="CJ121" i="83"/>
  <c r="CJ70" i="83"/>
  <c r="CJ71" i="83" s="1"/>
  <c r="CJ147" i="83"/>
  <c r="CJ148" i="83" s="1"/>
  <c r="CJ154" i="83"/>
  <c r="CJ7" i="83"/>
  <c r="CJ83" i="83"/>
  <c r="V129" i="83"/>
  <c r="V133" i="83"/>
  <c r="V155" i="83"/>
  <c r="V76" i="83"/>
  <c r="V77" i="83" s="1"/>
  <c r="V98" i="83"/>
  <c r="V132" i="83"/>
  <c r="V97" i="83"/>
  <c r="V128" i="83"/>
  <c r="V130" i="83"/>
  <c r="V99" i="83"/>
  <c r="V95" i="83"/>
  <c r="V121" i="83"/>
  <c r="V70" i="83"/>
  <c r="V71" i="83" s="1"/>
  <c r="V94" i="83"/>
  <c r="V171" i="83"/>
  <c r="V172" i="83" s="1"/>
  <c r="V113" i="83"/>
  <c r="V114" i="83" s="1"/>
  <c r="V82" i="83"/>
  <c r="V84" i="83" s="1"/>
  <c r="V131" i="83"/>
  <c r="V154" i="83"/>
  <c r="V147" i="83"/>
  <c r="V148" i="83" s="1"/>
  <c r="V96" i="83"/>
  <c r="V120" i="83"/>
  <c r="V83" i="83"/>
  <c r="M128" i="78"/>
  <c r="I81" i="83" s="1"/>
  <c r="I80" i="83"/>
  <c r="BH94" i="83"/>
  <c r="BH95" i="83"/>
  <c r="BH113" i="83"/>
  <c r="BH114" i="83" s="1"/>
  <c r="BH83" i="83"/>
  <c r="BH133" i="83"/>
  <c r="BH129" i="83"/>
  <c r="BH99" i="83"/>
  <c r="BH130" i="83"/>
  <c r="BH96" i="83"/>
  <c r="BH131" i="83"/>
  <c r="BH97" i="83"/>
  <c r="BH132" i="83"/>
  <c r="BH128" i="83"/>
  <c r="BH98" i="83"/>
  <c r="BH76" i="83"/>
  <c r="BH77" i="83" s="1"/>
  <c r="BH121" i="83"/>
  <c r="BH147" i="83"/>
  <c r="BH148" i="83" s="1"/>
  <c r="BH70" i="83"/>
  <c r="BH71" i="83" s="1"/>
  <c r="BH154" i="83"/>
  <c r="BH155" i="83"/>
  <c r="BH171" i="83"/>
  <c r="BH172" i="83" s="1"/>
  <c r="BH82" i="83"/>
  <c r="BH120" i="83"/>
  <c r="BH7" i="83"/>
  <c r="CS132" i="83"/>
  <c r="CS130" i="83"/>
  <c r="CS113" i="83"/>
  <c r="CS114" i="83" s="1"/>
  <c r="CS82" i="83"/>
  <c r="CS70" i="83"/>
  <c r="CS71" i="83" s="1"/>
  <c r="CS155" i="83"/>
  <c r="CS76" i="83"/>
  <c r="CS77" i="83" s="1"/>
  <c r="CS95" i="83"/>
  <c r="CS94" i="83"/>
  <c r="CS128" i="83"/>
  <c r="CS133" i="83"/>
  <c r="CS96" i="83"/>
  <c r="CS121" i="83"/>
  <c r="CS83" i="83"/>
  <c r="CS97" i="83"/>
  <c r="CS171" i="83"/>
  <c r="CS172" i="83" s="1"/>
  <c r="CS154" i="83"/>
  <c r="CS129" i="83"/>
  <c r="CS98" i="83"/>
  <c r="CS7" i="83"/>
  <c r="CS131" i="83"/>
  <c r="CS99" i="83"/>
  <c r="CS120" i="83"/>
  <c r="CS147" i="83"/>
  <c r="CS148" i="83" s="1"/>
  <c r="AI133" i="83"/>
  <c r="AI129" i="83"/>
  <c r="AI130" i="83"/>
  <c r="AI98" i="83"/>
  <c r="AI95" i="83"/>
  <c r="AI96" i="83"/>
  <c r="AI131" i="83"/>
  <c r="AI132" i="83"/>
  <c r="AI128" i="83"/>
  <c r="AI94" i="83"/>
  <c r="AI97" i="83"/>
  <c r="AI154" i="83"/>
  <c r="AI83" i="83"/>
  <c r="AI120" i="83"/>
  <c r="AI7" i="83"/>
  <c r="AI155" i="83"/>
  <c r="AI113" i="83"/>
  <c r="AI70" i="83"/>
  <c r="AI71" i="83" s="1"/>
  <c r="AI171" i="83"/>
  <c r="AI172" i="83" s="1"/>
  <c r="AI121" i="83"/>
  <c r="AI76" i="83"/>
  <c r="AI77" i="83" s="1"/>
  <c r="AI99" i="83"/>
  <c r="AI147" i="83"/>
  <c r="AI82" i="83"/>
  <c r="AM80" i="83"/>
  <c r="AQ128" i="78"/>
  <c r="AM81" i="83" s="1"/>
  <c r="BO80" i="80"/>
  <c r="BS128" i="75"/>
  <c r="BO81" i="80" s="1"/>
  <c r="BI80" i="80"/>
  <c r="BM128" i="75"/>
  <c r="BI81" i="80" s="1"/>
  <c r="CV80" i="80"/>
  <c r="CZ128" i="75"/>
  <c r="CV81" i="80" s="1"/>
  <c r="CX99" i="80"/>
  <c r="CX98" i="80"/>
  <c r="CX96" i="80"/>
  <c r="CX94" i="80"/>
  <c r="CX133" i="80"/>
  <c r="CX70" i="80"/>
  <c r="CX71" i="80" s="1"/>
  <c r="CX171" i="80"/>
  <c r="CX147" i="80"/>
  <c r="CX83" i="80"/>
  <c r="CX128" i="80"/>
  <c r="CX113" i="80"/>
  <c r="CX97" i="80"/>
  <c r="CX130" i="80"/>
  <c r="CX129" i="80"/>
  <c r="CX154" i="80"/>
  <c r="CX120" i="80"/>
  <c r="CX76" i="80"/>
  <c r="CX77" i="80" s="1"/>
  <c r="CX7" i="80"/>
  <c r="CX95" i="80"/>
  <c r="CX132" i="80"/>
  <c r="CX131" i="80"/>
  <c r="CX155" i="80"/>
  <c r="CX121" i="80"/>
  <c r="CX82" i="80"/>
  <c r="AS154" i="81"/>
  <c r="AS132" i="81"/>
  <c r="AS98" i="81"/>
  <c r="AS95" i="81"/>
  <c r="AS99" i="81"/>
  <c r="AS96" i="81"/>
  <c r="AS129" i="81"/>
  <c r="AS128" i="81"/>
  <c r="AS131" i="81"/>
  <c r="AS133" i="81"/>
  <c r="AS130" i="81"/>
  <c r="AS97" i="81"/>
  <c r="AS94" i="81"/>
  <c r="AS83" i="81"/>
  <c r="AS155" i="81"/>
  <c r="AS147" i="81"/>
  <c r="AS76" i="81"/>
  <c r="AS77" i="81" s="1"/>
  <c r="AS82" i="81"/>
  <c r="AS113" i="81"/>
  <c r="AS114" i="81" s="1"/>
  <c r="AS7" i="81"/>
  <c r="AS70" i="81"/>
  <c r="AS71" i="81" s="1"/>
  <c r="AS120" i="81"/>
  <c r="AS171" i="81"/>
  <c r="AS121" i="81"/>
  <c r="BJ80" i="81"/>
  <c r="BN128" i="76"/>
  <c r="BJ81" i="81" s="1"/>
  <c r="CT98" i="81"/>
  <c r="CT94" i="81"/>
  <c r="CT95" i="81"/>
  <c r="CT82" i="81"/>
  <c r="CT130" i="81"/>
  <c r="CT96" i="81"/>
  <c r="CT83" i="81"/>
  <c r="CT76" i="81"/>
  <c r="CT77" i="81" s="1"/>
  <c r="CT70" i="81"/>
  <c r="CT71" i="81" s="1"/>
  <c r="CT129" i="81"/>
  <c r="CT154" i="81"/>
  <c r="CT121" i="81"/>
  <c r="CT131" i="81"/>
  <c r="CT99" i="81"/>
  <c r="CT155" i="81"/>
  <c r="CT133" i="81"/>
  <c r="CT97" i="81"/>
  <c r="CT132" i="81"/>
  <c r="CT171" i="81"/>
  <c r="CT147" i="81"/>
  <c r="CT113" i="81"/>
  <c r="CT114" i="81" s="1"/>
  <c r="CT128" i="81"/>
  <c r="CT120" i="81"/>
  <c r="CT7" i="81"/>
  <c r="S80" i="80"/>
  <c r="W128" i="75"/>
  <c r="S81" i="80" s="1"/>
  <c r="H80" i="81"/>
  <c r="L128" i="76"/>
  <c r="H81" i="81" s="1"/>
  <c r="CV80" i="84"/>
  <c r="CZ128" i="79"/>
  <c r="CV81" i="84" s="1"/>
  <c r="CV133" i="84"/>
  <c r="CV129" i="84"/>
  <c r="CV97" i="84"/>
  <c r="CV83" i="84"/>
  <c r="CV171" i="84"/>
  <c r="CV121" i="84"/>
  <c r="CV76" i="84"/>
  <c r="CV77" i="84" s="1"/>
  <c r="CV120" i="84"/>
  <c r="CV130" i="84"/>
  <c r="CV98" i="84"/>
  <c r="CV94" i="84"/>
  <c r="CV147" i="84"/>
  <c r="CV148" i="84" s="1"/>
  <c r="CV131" i="84"/>
  <c r="CV99" i="84"/>
  <c r="CV95" i="84"/>
  <c r="CV154" i="84"/>
  <c r="CV132" i="84"/>
  <c r="CV128" i="84"/>
  <c r="CV96" i="84"/>
  <c r="CV155" i="84"/>
  <c r="CV113" i="84"/>
  <c r="CV82" i="84"/>
  <c r="CV7" i="84"/>
  <c r="CV70" i="84"/>
  <c r="CV71" i="84" s="1"/>
  <c r="AY94" i="84"/>
  <c r="AY98" i="84"/>
  <c r="AY83" i="84"/>
  <c r="AY82" i="84"/>
  <c r="AY70" i="84"/>
  <c r="AY71" i="84" s="1"/>
  <c r="AY120" i="84"/>
  <c r="AY76" i="84"/>
  <c r="AY77" i="84" s="1"/>
  <c r="AY131" i="84"/>
  <c r="AY129" i="84"/>
  <c r="AY130" i="84"/>
  <c r="AY133" i="84"/>
  <c r="AY128" i="84"/>
  <c r="AY99" i="84"/>
  <c r="AY132" i="84"/>
  <c r="AY97" i="84"/>
  <c r="AY96" i="84"/>
  <c r="AY95" i="84"/>
  <c r="AY154" i="84"/>
  <c r="AY113" i="84"/>
  <c r="AY147" i="84"/>
  <c r="AY171" i="84"/>
  <c r="AY121" i="84"/>
  <c r="AY155" i="84"/>
  <c r="AY7" i="84"/>
  <c r="CH80" i="84"/>
  <c r="CL128" i="79"/>
  <c r="CH81" i="84" s="1"/>
  <c r="V80" i="84"/>
  <c r="Z128" i="79"/>
  <c r="V81" i="84" s="1"/>
  <c r="BD113" i="84"/>
  <c r="BD114" i="84" s="1"/>
  <c r="BD130" i="84"/>
  <c r="BD96" i="84"/>
  <c r="BD154" i="84"/>
  <c r="BD131" i="84"/>
  <c r="BD97" i="84"/>
  <c r="BD121" i="84"/>
  <c r="BD171" i="84"/>
  <c r="BD172" i="84" s="1"/>
  <c r="BD120" i="84"/>
  <c r="BD83" i="84"/>
  <c r="BD132" i="84"/>
  <c r="BD128" i="84"/>
  <c r="BD98" i="84"/>
  <c r="BD94" i="84"/>
  <c r="BD147" i="84"/>
  <c r="BD148" i="84" s="1"/>
  <c r="BD133" i="84"/>
  <c r="BD129" i="84"/>
  <c r="BD99" i="84"/>
  <c r="BD95" i="84"/>
  <c r="BD82" i="84"/>
  <c r="BD155" i="84"/>
  <c r="BD7" i="84"/>
  <c r="BD70" i="84"/>
  <c r="BD71" i="84" s="1"/>
  <c r="BD76" i="84"/>
  <c r="BD77" i="84" s="1"/>
  <c r="Z94" i="84"/>
  <c r="Z133" i="84"/>
  <c r="Z129" i="84"/>
  <c r="Z97" i="84"/>
  <c r="Z130" i="84"/>
  <c r="Z98" i="84"/>
  <c r="Z131" i="84"/>
  <c r="Z99" i="84"/>
  <c r="Z95" i="84"/>
  <c r="Z132" i="84"/>
  <c r="Z128" i="84"/>
  <c r="Z96" i="84"/>
  <c r="Z171" i="84"/>
  <c r="Z147" i="84"/>
  <c r="Z154" i="84"/>
  <c r="Z113" i="84"/>
  <c r="Z76" i="84"/>
  <c r="Z77" i="84" s="1"/>
  <c r="Z83" i="84"/>
  <c r="Z120" i="84"/>
  <c r="Z70" i="84"/>
  <c r="Z71" i="84" s="1"/>
  <c r="Z82" i="84"/>
  <c r="Z155" i="84"/>
  <c r="Z121" i="84"/>
  <c r="BQ80" i="84"/>
  <c r="BU128" i="79"/>
  <c r="BQ81" i="84" s="1"/>
  <c r="AL100" i="79"/>
  <c r="AB100" i="75"/>
  <c r="P100" i="76"/>
  <c r="AU100" i="75"/>
  <c r="AP100" i="76"/>
  <c r="AN113" i="84"/>
  <c r="AN114" i="84" s="1"/>
  <c r="AN131" i="84"/>
  <c r="AN97" i="84"/>
  <c r="AN154" i="84"/>
  <c r="AN132" i="84"/>
  <c r="AN128" i="84"/>
  <c r="AN98" i="84"/>
  <c r="AN94" i="84"/>
  <c r="AN121" i="84"/>
  <c r="AN171" i="84"/>
  <c r="AN120" i="84"/>
  <c r="AN133" i="84"/>
  <c r="AN129" i="84"/>
  <c r="AN99" i="84"/>
  <c r="AN95" i="84"/>
  <c r="AN147" i="84"/>
  <c r="AN148" i="84" s="1"/>
  <c r="AN130" i="84"/>
  <c r="AN96" i="84"/>
  <c r="AN82" i="84"/>
  <c r="AN83" i="84"/>
  <c r="AN155" i="84"/>
  <c r="AN7" i="84"/>
  <c r="AN70" i="84"/>
  <c r="AN71" i="84" s="1"/>
  <c r="AN76" i="84"/>
  <c r="AN77" i="84" s="1"/>
  <c r="O94" i="83"/>
  <c r="O97" i="83"/>
  <c r="O131" i="83"/>
  <c r="O132" i="83"/>
  <c r="O128" i="83"/>
  <c r="O133" i="83"/>
  <c r="O129" i="83"/>
  <c r="O130" i="83"/>
  <c r="O99" i="83"/>
  <c r="O171" i="83"/>
  <c r="O172" i="83" s="1"/>
  <c r="O82" i="83"/>
  <c r="O83" i="83"/>
  <c r="O147" i="83"/>
  <c r="O148" i="83" s="1"/>
  <c r="O113" i="83"/>
  <c r="O121" i="83"/>
  <c r="O95" i="83"/>
  <c r="O96" i="83"/>
  <c r="O98" i="83"/>
  <c r="O154" i="83"/>
  <c r="O120" i="83"/>
  <c r="O70" i="83"/>
  <c r="O71" i="83" s="1"/>
  <c r="O155" i="83"/>
  <c r="O76" i="83"/>
  <c r="O77" i="83" s="1"/>
  <c r="CY80" i="80"/>
  <c r="DC128" i="75"/>
  <c r="CY81" i="80" s="1"/>
  <c r="F98" i="80"/>
  <c r="F96" i="80"/>
  <c r="F94" i="80"/>
  <c r="F130" i="80"/>
  <c r="F129" i="80"/>
  <c r="F154" i="80"/>
  <c r="F120" i="80"/>
  <c r="F99" i="80"/>
  <c r="F132" i="80"/>
  <c r="F131" i="80"/>
  <c r="F155" i="80"/>
  <c r="F121" i="80"/>
  <c r="F82" i="80"/>
  <c r="F97" i="80"/>
  <c r="F133" i="80"/>
  <c r="F171" i="80"/>
  <c r="F172" i="80" s="1"/>
  <c r="F147" i="80"/>
  <c r="F83" i="80"/>
  <c r="F7" i="80"/>
  <c r="F95" i="80"/>
  <c r="F128" i="80"/>
  <c r="F70" i="80"/>
  <c r="F71" i="80" s="1"/>
  <c r="F76" i="80"/>
  <c r="F77" i="80" s="1"/>
  <c r="F113" i="80"/>
  <c r="BH80" i="81"/>
  <c r="BL128" i="76"/>
  <c r="BH131" i="81"/>
  <c r="BH99" i="81"/>
  <c r="BH95" i="81"/>
  <c r="BH147" i="81"/>
  <c r="BH82" i="81"/>
  <c r="BH113" i="81"/>
  <c r="BH114" i="81" s="1"/>
  <c r="BH7" i="81"/>
  <c r="BH132" i="81"/>
  <c r="BH128" i="81"/>
  <c r="BH96" i="81"/>
  <c r="BH155" i="81"/>
  <c r="BH83" i="81"/>
  <c r="BH121" i="81"/>
  <c r="BH133" i="81"/>
  <c r="BH129" i="81"/>
  <c r="BH97" i="81"/>
  <c r="BH120" i="81"/>
  <c r="BH70" i="81"/>
  <c r="BH71" i="81" s="1"/>
  <c r="BH130" i="81"/>
  <c r="BH98" i="81"/>
  <c r="BH94" i="81"/>
  <c r="BH171" i="81"/>
  <c r="BH154" i="81"/>
  <c r="BH76" i="81"/>
  <c r="BH77" i="81" s="1"/>
  <c r="BY80" i="81"/>
  <c r="CC128" i="76"/>
  <c r="BY81" i="81" s="1"/>
  <c r="AL80" i="84"/>
  <c r="AP128" i="79"/>
  <c r="AL81" i="84" s="1"/>
  <c r="BI80" i="84"/>
  <c r="BM128" i="79"/>
  <c r="BI81" i="84" s="1"/>
  <c r="F80" i="83"/>
  <c r="J128" i="78"/>
  <c r="BW95" i="83"/>
  <c r="BW131" i="83"/>
  <c r="BW132" i="83"/>
  <c r="BW128" i="83"/>
  <c r="BW133" i="83"/>
  <c r="BW129" i="83"/>
  <c r="BW98" i="83"/>
  <c r="BW130" i="83"/>
  <c r="BW96" i="83"/>
  <c r="BW171" i="83"/>
  <c r="BW172" i="83" s="1"/>
  <c r="BW121" i="83"/>
  <c r="BW76" i="83"/>
  <c r="BW77" i="83" s="1"/>
  <c r="BW147" i="83"/>
  <c r="BW148" i="83" s="1"/>
  <c r="BW82" i="83"/>
  <c r="BW99" i="83"/>
  <c r="BW154" i="83"/>
  <c r="BW120" i="83"/>
  <c r="BW83" i="83"/>
  <c r="BW94" i="83"/>
  <c r="BW97" i="83"/>
  <c r="BW155" i="83"/>
  <c r="BW113" i="83"/>
  <c r="BW70" i="83"/>
  <c r="BW71" i="83" s="1"/>
  <c r="BW7" i="83"/>
  <c r="BC80" i="83"/>
  <c r="BG128" i="78"/>
  <c r="BC81" i="83" s="1"/>
  <c r="BK94" i="83"/>
  <c r="BK131" i="83"/>
  <c r="BK97" i="83"/>
  <c r="BK132" i="83"/>
  <c r="BK128" i="83"/>
  <c r="BK133" i="83"/>
  <c r="BK129" i="83"/>
  <c r="BK130" i="83"/>
  <c r="BK95" i="83"/>
  <c r="BK7" i="83"/>
  <c r="BK98" i="83"/>
  <c r="BK154" i="83"/>
  <c r="BK82" i="83"/>
  <c r="BK83" i="83"/>
  <c r="BK99" i="83"/>
  <c r="BK96" i="83"/>
  <c r="BK155" i="83"/>
  <c r="BK113" i="83"/>
  <c r="BK171" i="83"/>
  <c r="BK120" i="83"/>
  <c r="BK70" i="83"/>
  <c r="BK71" i="83" s="1"/>
  <c r="BK147" i="83"/>
  <c r="BK76" i="83"/>
  <c r="BK77" i="83" s="1"/>
  <c r="BK121" i="83"/>
  <c r="AH99" i="80"/>
  <c r="AH70" i="80"/>
  <c r="AH71" i="80" s="1"/>
  <c r="AH97" i="80"/>
  <c r="AH95" i="80"/>
  <c r="AH129" i="80"/>
  <c r="AH130" i="80"/>
  <c r="AH94" i="80"/>
  <c r="AH113" i="80"/>
  <c r="AH131" i="80"/>
  <c r="AH154" i="80"/>
  <c r="AH120" i="80"/>
  <c r="AH76" i="80"/>
  <c r="AH77" i="80" s="1"/>
  <c r="AH133" i="80"/>
  <c r="AH128" i="80"/>
  <c r="AH98" i="80"/>
  <c r="AH155" i="80"/>
  <c r="AH121" i="80"/>
  <c r="AH82" i="80"/>
  <c r="AH132" i="80"/>
  <c r="AH96" i="80"/>
  <c r="AH171" i="80"/>
  <c r="AH172" i="80" s="1"/>
  <c r="AH147" i="80"/>
  <c r="AH83" i="80"/>
  <c r="AH7" i="80"/>
  <c r="AA128" i="80"/>
  <c r="AA130" i="80"/>
  <c r="AA99" i="80"/>
  <c r="AA132" i="80"/>
  <c r="AA98" i="80"/>
  <c r="AA95" i="80"/>
  <c r="AA96" i="80"/>
  <c r="AA94" i="80"/>
  <c r="AA120" i="80"/>
  <c r="AA97" i="80"/>
  <c r="AA129" i="80"/>
  <c r="AA154" i="80"/>
  <c r="AA82" i="80"/>
  <c r="AA121" i="80"/>
  <c r="AA133" i="80"/>
  <c r="AA76" i="80"/>
  <c r="AA77" i="80" s="1"/>
  <c r="AA155" i="80"/>
  <c r="AA83" i="80"/>
  <c r="AA70" i="80"/>
  <c r="AA71" i="80" s="1"/>
  <c r="AA113" i="80"/>
  <c r="AA114" i="80" s="1"/>
  <c r="AA131" i="80"/>
  <c r="AA171" i="80"/>
  <c r="AA147" i="80"/>
  <c r="CW80" i="80"/>
  <c r="DA128" i="75"/>
  <c r="CW81" i="80" s="1"/>
  <c r="CL99" i="80"/>
  <c r="CL97" i="80"/>
  <c r="CL95" i="80"/>
  <c r="CL133" i="80"/>
  <c r="CL132" i="80"/>
  <c r="CL96" i="80"/>
  <c r="CL155" i="80"/>
  <c r="CL121" i="80"/>
  <c r="CL82" i="80"/>
  <c r="CL70" i="80"/>
  <c r="CL71" i="80" s="1"/>
  <c r="CL128" i="80"/>
  <c r="CL94" i="80"/>
  <c r="CL171" i="80"/>
  <c r="CL147" i="80"/>
  <c r="CL148" i="80" s="1"/>
  <c r="CL83" i="80"/>
  <c r="CL7" i="80"/>
  <c r="CL129" i="80"/>
  <c r="CL113" i="80"/>
  <c r="CL131" i="80"/>
  <c r="CL130" i="80"/>
  <c r="CL98" i="80"/>
  <c r="CL154" i="80"/>
  <c r="CL120" i="80"/>
  <c r="CL76" i="80"/>
  <c r="CL77" i="80" s="1"/>
  <c r="BX70" i="80"/>
  <c r="BX71" i="80" s="1"/>
  <c r="BX131" i="80"/>
  <c r="BX96" i="80"/>
  <c r="BX171" i="80"/>
  <c r="BX83" i="80"/>
  <c r="BX120" i="80"/>
  <c r="BX132" i="80"/>
  <c r="BX128" i="80"/>
  <c r="BX95" i="80"/>
  <c r="BX99" i="80"/>
  <c r="BX147" i="80"/>
  <c r="BX121" i="80"/>
  <c r="BX7" i="80"/>
  <c r="BX133" i="80"/>
  <c r="BX129" i="80"/>
  <c r="BX94" i="80"/>
  <c r="BX98" i="80"/>
  <c r="BX155" i="80"/>
  <c r="BX76" i="80"/>
  <c r="BX77" i="80" s="1"/>
  <c r="BX154" i="80"/>
  <c r="BX130" i="80"/>
  <c r="BX97" i="80"/>
  <c r="BX82" i="80"/>
  <c r="BX113" i="80"/>
  <c r="BX114" i="80" s="1"/>
  <c r="BM80" i="81"/>
  <c r="BQ128" i="76"/>
  <c r="BM81" i="81" s="1"/>
  <c r="CD98" i="81"/>
  <c r="CD94" i="81"/>
  <c r="CD76" i="81"/>
  <c r="CD77" i="81" s="1"/>
  <c r="CD130" i="81"/>
  <c r="CD95" i="81"/>
  <c r="CD82" i="81"/>
  <c r="CD70" i="81"/>
  <c r="CD71" i="81" s="1"/>
  <c r="CD96" i="81"/>
  <c r="CD83" i="81"/>
  <c r="CD133" i="81"/>
  <c r="CD97" i="81"/>
  <c r="CD128" i="81"/>
  <c r="CD155" i="81"/>
  <c r="CD121" i="81"/>
  <c r="CD171" i="81"/>
  <c r="CD147" i="81"/>
  <c r="CD148" i="81" s="1"/>
  <c r="CD129" i="81"/>
  <c r="CD113" i="81"/>
  <c r="CD131" i="81"/>
  <c r="CD99" i="81"/>
  <c r="CD132" i="81"/>
  <c r="CD154" i="81"/>
  <c r="CD120" i="81"/>
  <c r="CD7" i="81"/>
  <c r="AY80" i="81"/>
  <c r="BC128" i="76"/>
  <c r="AY81" i="81" s="1"/>
  <c r="BK96" i="81"/>
  <c r="BK99" i="81"/>
  <c r="BK97" i="81"/>
  <c r="BK94" i="81"/>
  <c r="BK131" i="81"/>
  <c r="BK98" i="81"/>
  <c r="BK83" i="81"/>
  <c r="BK154" i="81"/>
  <c r="BK120" i="81"/>
  <c r="BK70" i="81"/>
  <c r="BK71" i="81" s="1"/>
  <c r="BK132" i="81"/>
  <c r="BK128" i="81"/>
  <c r="BK7" i="81"/>
  <c r="BK82" i="81"/>
  <c r="BK155" i="81"/>
  <c r="BK171" i="81"/>
  <c r="BK133" i="81"/>
  <c r="BK129" i="81"/>
  <c r="BK113" i="81"/>
  <c r="BK114" i="81" s="1"/>
  <c r="BK147" i="81"/>
  <c r="BK76" i="81"/>
  <c r="BK77" i="81" s="1"/>
  <c r="BK95" i="81"/>
  <c r="BK130" i="81"/>
  <c r="BK121" i="81"/>
  <c r="AB80" i="84"/>
  <c r="AF128" i="79"/>
  <c r="AB81" i="84" s="1"/>
  <c r="AX80" i="84"/>
  <c r="BB128" i="79"/>
  <c r="AX81" i="84" s="1"/>
  <c r="CD130" i="83"/>
  <c r="CD83" i="83"/>
  <c r="CD129" i="83"/>
  <c r="CD98" i="83"/>
  <c r="CD99" i="83"/>
  <c r="CD131" i="83"/>
  <c r="CD97" i="83"/>
  <c r="CD133" i="83"/>
  <c r="CD132" i="83"/>
  <c r="CD70" i="83"/>
  <c r="CD71" i="83" s="1"/>
  <c r="CD121" i="83"/>
  <c r="CD113" i="83"/>
  <c r="CD95" i="83"/>
  <c r="CD128" i="83"/>
  <c r="CD147" i="83"/>
  <c r="CD82" i="83"/>
  <c r="CD94" i="83"/>
  <c r="CD76" i="83"/>
  <c r="CD77" i="83" s="1"/>
  <c r="CD171" i="83"/>
  <c r="CD155" i="83"/>
  <c r="CD7" i="83"/>
  <c r="CD96" i="83"/>
  <c r="CD120" i="83"/>
  <c r="CD154" i="83"/>
  <c r="AA131" i="83"/>
  <c r="AA132" i="83"/>
  <c r="AA128" i="83"/>
  <c r="AA133" i="83"/>
  <c r="AA129" i="83"/>
  <c r="AA95" i="83"/>
  <c r="AA96" i="83"/>
  <c r="AA130" i="83"/>
  <c r="AA99" i="83"/>
  <c r="AA154" i="83"/>
  <c r="AA120" i="83"/>
  <c r="AA83" i="83"/>
  <c r="AA94" i="83"/>
  <c r="AA97" i="83"/>
  <c r="AA155" i="83"/>
  <c r="AA113" i="83"/>
  <c r="AA70" i="83"/>
  <c r="AA71" i="83" s="1"/>
  <c r="AA98" i="83"/>
  <c r="AA171" i="83"/>
  <c r="AA121" i="83"/>
  <c r="AA76" i="83"/>
  <c r="AA77" i="83" s="1"/>
  <c r="AA147" i="83"/>
  <c r="AA82" i="83"/>
  <c r="AV80" i="83"/>
  <c r="AZ128" i="78"/>
  <c r="AV81" i="83" s="1"/>
  <c r="CW129" i="83"/>
  <c r="CW133" i="83"/>
  <c r="CW82" i="83"/>
  <c r="CW70" i="83"/>
  <c r="CW71" i="83" s="1"/>
  <c r="CW154" i="83"/>
  <c r="CW76" i="83"/>
  <c r="CW77" i="83" s="1"/>
  <c r="CW94" i="83"/>
  <c r="CW95" i="83"/>
  <c r="CW131" i="83"/>
  <c r="CW99" i="83"/>
  <c r="CW121" i="83"/>
  <c r="CW83" i="83"/>
  <c r="CW128" i="83"/>
  <c r="CW96" i="83"/>
  <c r="CW147" i="83"/>
  <c r="CW7" i="83"/>
  <c r="CW130" i="83"/>
  <c r="CW97" i="83"/>
  <c r="CW171" i="83"/>
  <c r="CW155" i="83"/>
  <c r="CW132" i="83"/>
  <c r="CW98" i="83"/>
  <c r="CW120" i="83"/>
  <c r="CW113" i="83"/>
  <c r="CW114" i="83" s="1"/>
  <c r="BR80" i="83"/>
  <c r="BV128" i="78"/>
  <c r="BR81" i="83" s="1"/>
  <c r="BR133" i="83"/>
  <c r="BR129" i="83"/>
  <c r="BR7" i="83"/>
  <c r="BR82" i="83"/>
  <c r="BR70" i="83"/>
  <c r="BR71" i="83" s="1"/>
  <c r="BR128" i="83"/>
  <c r="BR98" i="83"/>
  <c r="BR130" i="83"/>
  <c r="BR97" i="83"/>
  <c r="BR96" i="83"/>
  <c r="BR132" i="83"/>
  <c r="BR76" i="83"/>
  <c r="BR77" i="83" s="1"/>
  <c r="BR95" i="83"/>
  <c r="BR171" i="83"/>
  <c r="BR113" i="83"/>
  <c r="BR114" i="83" s="1"/>
  <c r="BR99" i="83"/>
  <c r="BR94" i="83"/>
  <c r="BR154" i="83"/>
  <c r="BR83" i="83"/>
  <c r="BR155" i="83"/>
  <c r="BR120" i="83"/>
  <c r="BR147" i="83"/>
  <c r="BR131" i="83"/>
  <c r="BR121" i="83"/>
  <c r="AN80" i="83"/>
  <c r="AR128" i="78"/>
  <c r="AN81" i="83" s="1"/>
  <c r="I128" i="83"/>
  <c r="I132" i="83"/>
  <c r="I147" i="83"/>
  <c r="I148" i="83" s="1"/>
  <c r="I82" i="83"/>
  <c r="I76" i="83"/>
  <c r="I77" i="83" s="1"/>
  <c r="I70" i="83"/>
  <c r="I71" i="83" s="1"/>
  <c r="I113" i="83"/>
  <c r="I114" i="83" s="1"/>
  <c r="I133" i="83"/>
  <c r="I96" i="83"/>
  <c r="I97" i="83"/>
  <c r="I95" i="83"/>
  <c r="I129" i="83"/>
  <c r="I98" i="83"/>
  <c r="I94" i="83"/>
  <c r="I130" i="83"/>
  <c r="I131" i="83"/>
  <c r="I99" i="83"/>
  <c r="I171" i="83"/>
  <c r="I172" i="83" s="1"/>
  <c r="I7" i="83"/>
  <c r="I120" i="83"/>
  <c r="I121" i="83"/>
  <c r="I83" i="83"/>
  <c r="I154" i="83"/>
  <c r="I155" i="83"/>
  <c r="BY80" i="83"/>
  <c r="CC128" i="78"/>
  <c r="BY81" i="83" s="1"/>
  <c r="BH80" i="83"/>
  <c r="BL128" i="78"/>
  <c r="BH81" i="83" s="1"/>
  <c r="AT131" i="83"/>
  <c r="AT147" i="83"/>
  <c r="AT148" i="83" s="1"/>
  <c r="AT82" i="83"/>
  <c r="AT70" i="83"/>
  <c r="AT71" i="83" s="1"/>
  <c r="AT76" i="83"/>
  <c r="AT77" i="83" s="1"/>
  <c r="AT130" i="83"/>
  <c r="AT98" i="83"/>
  <c r="AT132" i="83"/>
  <c r="AT7" i="83"/>
  <c r="AT128" i="83"/>
  <c r="AT133" i="83"/>
  <c r="AT154" i="83"/>
  <c r="AT155" i="83"/>
  <c r="AT96" i="83"/>
  <c r="AT129" i="83"/>
  <c r="AT171" i="83"/>
  <c r="AT83" i="83"/>
  <c r="AT95" i="83"/>
  <c r="AT120" i="83"/>
  <c r="AT97" i="83"/>
  <c r="AT99" i="83"/>
  <c r="AT94" i="83"/>
  <c r="AT121" i="83"/>
  <c r="AT113" i="83"/>
  <c r="CS80" i="83"/>
  <c r="CW128" i="78"/>
  <c r="CS81" i="83" s="1"/>
  <c r="BG80" i="83"/>
  <c r="BK128" i="78"/>
  <c r="BG81" i="83" s="1"/>
  <c r="AI80" i="83"/>
  <c r="AM128" i="78"/>
  <c r="AI81" i="83" s="1"/>
  <c r="CU95" i="83"/>
  <c r="CU131" i="83"/>
  <c r="CU96" i="83"/>
  <c r="CU132" i="83"/>
  <c r="CU128" i="83"/>
  <c r="CU133" i="83"/>
  <c r="CU129" i="83"/>
  <c r="CU130" i="83"/>
  <c r="CU94" i="83"/>
  <c r="CU97" i="83"/>
  <c r="CU154" i="83"/>
  <c r="CU83" i="83"/>
  <c r="CU120" i="83"/>
  <c r="CU7" i="83"/>
  <c r="CU98" i="83"/>
  <c r="CU155" i="83"/>
  <c r="CU113" i="83"/>
  <c r="CU70" i="83"/>
  <c r="CU71" i="83" s="1"/>
  <c r="CU171" i="83"/>
  <c r="CU121" i="83"/>
  <c r="CU76" i="83"/>
  <c r="CU77" i="83" s="1"/>
  <c r="CU99" i="83"/>
  <c r="CU147" i="83"/>
  <c r="CU82" i="83"/>
  <c r="AU80" i="83"/>
  <c r="AY128" i="78"/>
  <c r="AU81" i="83" s="1"/>
  <c r="CT99" i="80"/>
  <c r="CT70" i="80"/>
  <c r="CT71" i="80" s="1"/>
  <c r="CT97" i="80"/>
  <c r="CT95" i="80"/>
  <c r="CT133" i="80"/>
  <c r="CT132" i="80"/>
  <c r="CT94" i="80"/>
  <c r="CT113" i="80"/>
  <c r="CT128" i="80"/>
  <c r="CT154" i="80"/>
  <c r="CT120" i="80"/>
  <c r="CT76" i="80"/>
  <c r="CT77" i="80" s="1"/>
  <c r="CT129" i="80"/>
  <c r="CT98" i="80"/>
  <c r="CT155" i="80"/>
  <c r="CT121" i="80"/>
  <c r="CT82" i="80"/>
  <c r="CT131" i="80"/>
  <c r="CT130" i="80"/>
  <c r="CT96" i="80"/>
  <c r="CT171" i="80"/>
  <c r="CT147" i="80"/>
  <c r="CT83" i="80"/>
  <c r="CT7" i="80"/>
  <c r="BV99" i="80"/>
  <c r="BV97" i="80"/>
  <c r="BV95" i="80"/>
  <c r="BV133" i="80"/>
  <c r="BV130" i="80"/>
  <c r="BV154" i="80"/>
  <c r="BV120" i="80"/>
  <c r="BV76" i="80"/>
  <c r="BV77" i="80" s="1"/>
  <c r="BV70" i="80"/>
  <c r="BV71" i="80" s="1"/>
  <c r="BV98" i="80"/>
  <c r="BV155" i="80"/>
  <c r="BV121" i="80"/>
  <c r="BV82" i="80"/>
  <c r="BV7" i="80"/>
  <c r="BV129" i="80"/>
  <c r="BV128" i="80"/>
  <c r="BV96" i="80"/>
  <c r="BV171" i="80"/>
  <c r="BV147" i="80"/>
  <c r="BV83" i="80"/>
  <c r="BV131" i="80"/>
  <c r="BV132" i="80"/>
  <c r="BV94" i="80"/>
  <c r="BV113" i="80"/>
  <c r="CM80" i="80"/>
  <c r="CQ128" i="75"/>
  <c r="CM81" i="80" s="1"/>
  <c r="CM98" i="80"/>
  <c r="CM128" i="80"/>
  <c r="CM130" i="80"/>
  <c r="CM99" i="80"/>
  <c r="CM132" i="80"/>
  <c r="CM95" i="80"/>
  <c r="CM96" i="80"/>
  <c r="CM94" i="80"/>
  <c r="CM97" i="80"/>
  <c r="CM129" i="80"/>
  <c r="CM155" i="80"/>
  <c r="CM83" i="80"/>
  <c r="CM120" i="80"/>
  <c r="CM171" i="80"/>
  <c r="CM172" i="80" s="1"/>
  <c r="CM147" i="80"/>
  <c r="CM70" i="80"/>
  <c r="CM71" i="80" s="1"/>
  <c r="CM7" i="80"/>
  <c r="CM121" i="80"/>
  <c r="CM133" i="80"/>
  <c r="CM76" i="80"/>
  <c r="CM77" i="80" s="1"/>
  <c r="CM113" i="80"/>
  <c r="CM131" i="80"/>
  <c r="CM154" i="80"/>
  <c r="CM82" i="80"/>
  <c r="AY80" i="80"/>
  <c r="BC128" i="75"/>
  <c r="AY81" i="80" s="1"/>
  <c r="CA129" i="80"/>
  <c r="CA98" i="80"/>
  <c r="CA131" i="80"/>
  <c r="CA99" i="80"/>
  <c r="CA133" i="80"/>
  <c r="CA96" i="80"/>
  <c r="CA70" i="80"/>
  <c r="CA71" i="80" s="1"/>
  <c r="CA97" i="80"/>
  <c r="CA94" i="80"/>
  <c r="CA95" i="80"/>
  <c r="CA132" i="80"/>
  <c r="CA113" i="80"/>
  <c r="CA114" i="80" s="1"/>
  <c r="CA121" i="80"/>
  <c r="CA154" i="80"/>
  <c r="CA82" i="80"/>
  <c r="CA120" i="80"/>
  <c r="CA130" i="80"/>
  <c r="CA7" i="80"/>
  <c r="CA155" i="80"/>
  <c r="CA83" i="80"/>
  <c r="CA128" i="80"/>
  <c r="CA171" i="80"/>
  <c r="CA147" i="80"/>
  <c r="CA76" i="80"/>
  <c r="CA77" i="80" s="1"/>
  <c r="BC99" i="80"/>
  <c r="BC129" i="80"/>
  <c r="BC131" i="80"/>
  <c r="BC133" i="80"/>
  <c r="BC98" i="80"/>
  <c r="BC96" i="80"/>
  <c r="BC97" i="80"/>
  <c r="BC94" i="80"/>
  <c r="BC95" i="80"/>
  <c r="BC120" i="80"/>
  <c r="BC130" i="80"/>
  <c r="BC121" i="80"/>
  <c r="BC70" i="80"/>
  <c r="BC71" i="80" s="1"/>
  <c r="BC154" i="80"/>
  <c r="BC82" i="80"/>
  <c r="BC128" i="80"/>
  <c r="BC155" i="80"/>
  <c r="BC83" i="80"/>
  <c r="BC171" i="80"/>
  <c r="BC147" i="80"/>
  <c r="BC132" i="80"/>
  <c r="BC76" i="80"/>
  <c r="BC77" i="80" s="1"/>
  <c r="BC7" i="80"/>
  <c r="BC113" i="80"/>
  <c r="BC114" i="80" s="1"/>
  <c r="AV147" i="80"/>
  <c r="AV148" i="80" s="1"/>
  <c r="AV70" i="80"/>
  <c r="AV71" i="80" s="1"/>
  <c r="AV131" i="80"/>
  <c r="AV95" i="80"/>
  <c r="AV99" i="80"/>
  <c r="AV171" i="80"/>
  <c r="AV172" i="80" s="1"/>
  <c r="AV83" i="80"/>
  <c r="AV120" i="80"/>
  <c r="AV7" i="80"/>
  <c r="AV132" i="80"/>
  <c r="AV128" i="80"/>
  <c r="AV94" i="80"/>
  <c r="AV98" i="80"/>
  <c r="AV155" i="80"/>
  <c r="AV121" i="80"/>
  <c r="AV133" i="80"/>
  <c r="AV129" i="80"/>
  <c r="AV97" i="80"/>
  <c r="AV154" i="80"/>
  <c r="AV76" i="80"/>
  <c r="AV77" i="80" s="1"/>
  <c r="AV130" i="80"/>
  <c r="AV96" i="80"/>
  <c r="AV82" i="80"/>
  <c r="AV113" i="80"/>
  <c r="N80" i="80"/>
  <c r="R128" i="75"/>
  <c r="N81" i="80" s="1"/>
  <c r="BT70" i="80"/>
  <c r="BT71" i="80" s="1"/>
  <c r="BT132" i="80"/>
  <c r="BT128" i="80"/>
  <c r="BT97" i="80"/>
  <c r="BT154" i="80"/>
  <c r="BT121" i="80"/>
  <c r="BT133" i="80"/>
  <c r="BT129" i="80"/>
  <c r="BT96" i="80"/>
  <c r="BT76" i="80"/>
  <c r="BT77" i="80" s="1"/>
  <c r="BT147" i="80"/>
  <c r="BT130" i="80"/>
  <c r="BT95" i="80"/>
  <c r="BT99" i="80"/>
  <c r="BT171" i="80"/>
  <c r="BT82" i="80"/>
  <c r="BT113" i="80"/>
  <c r="BT7" i="80"/>
  <c r="BT131" i="80"/>
  <c r="BT94" i="80"/>
  <c r="BT98" i="80"/>
  <c r="BT83" i="80"/>
  <c r="BT120" i="80"/>
  <c r="BT155" i="80"/>
  <c r="M80" i="80"/>
  <c r="Q128" i="75"/>
  <c r="M81" i="80" s="1"/>
  <c r="AZ70" i="80"/>
  <c r="AZ71" i="80" s="1"/>
  <c r="AZ130" i="80"/>
  <c r="AZ94" i="80"/>
  <c r="AZ98" i="80"/>
  <c r="AZ155" i="80"/>
  <c r="AZ76" i="80"/>
  <c r="AZ77" i="80" s="1"/>
  <c r="AZ120" i="80"/>
  <c r="AZ131" i="80"/>
  <c r="AZ97" i="80"/>
  <c r="AZ82" i="80"/>
  <c r="AZ121" i="80"/>
  <c r="AZ132" i="80"/>
  <c r="AZ128" i="80"/>
  <c r="AZ96" i="80"/>
  <c r="AZ171" i="80"/>
  <c r="AZ83" i="80"/>
  <c r="AZ133" i="80"/>
  <c r="AZ129" i="80"/>
  <c r="AZ95" i="80"/>
  <c r="AZ99" i="80"/>
  <c r="AZ154" i="80"/>
  <c r="AZ147" i="80"/>
  <c r="AZ113" i="80"/>
  <c r="AZ7" i="80"/>
  <c r="CV70" i="80"/>
  <c r="CV71" i="80" s="1"/>
  <c r="CV131" i="80"/>
  <c r="CV94" i="80"/>
  <c r="CV98" i="80"/>
  <c r="CV171" i="80"/>
  <c r="CV83" i="80"/>
  <c r="CV121" i="80"/>
  <c r="CV132" i="80"/>
  <c r="CV128" i="80"/>
  <c r="CV97" i="80"/>
  <c r="CV154" i="80"/>
  <c r="CV147" i="80"/>
  <c r="CV133" i="80"/>
  <c r="CV129" i="80"/>
  <c r="CV96" i="80"/>
  <c r="CV155" i="80"/>
  <c r="CV76" i="80"/>
  <c r="CV77" i="80" s="1"/>
  <c r="CV113" i="80"/>
  <c r="CV114" i="80" s="1"/>
  <c r="CV130" i="80"/>
  <c r="CV95" i="80"/>
  <c r="CV99" i="80"/>
  <c r="CV82" i="80"/>
  <c r="CV120" i="80"/>
  <c r="CV7" i="80"/>
  <c r="CK132" i="80"/>
  <c r="CK128" i="80"/>
  <c r="CK97" i="80"/>
  <c r="CK155" i="80"/>
  <c r="CK120" i="80"/>
  <c r="CK83" i="80"/>
  <c r="CK133" i="80"/>
  <c r="CK129" i="80"/>
  <c r="CK98" i="80"/>
  <c r="CK94" i="80"/>
  <c r="CK121" i="80"/>
  <c r="CK130" i="80"/>
  <c r="CK99" i="80"/>
  <c r="CK95" i="80"/>
  <c r="CK171" i="80"/>
  <c r="CK172" i="80" s="1"/>
  <c r="CK147" i="80"/>
  <c r="CK7" i="80"/>
  <c r="CK76" i="80"/>
  <c r="CK77" i="80" s="1"/>
  <c r="CK70" i="80"/>
  <c r="CK71" i="80" s="1"/>
  <c r="CK131" i="80"/>
  <c r="CK82" i="80"/>
  <c r="CK96" i="80"/>
  <c r="CK154" i="80"/>
  <c r="CK113" i="80"/>
  <c r="CS80" i="80"/>
  <c r="CW128" i="75"/>
  <c r="CS81" i="80" s="1"/>
  <c r="CS133" i="80"/>
  <c r="CS129" i="80"/>
  <c r="CS98" i="80"/>
  <c r="CS94" i="80"/>
  <c r="CS155" i="80"/>
  <c r="CS120" i="80"/>
  <c r="CS7" i="80"/>
  <c r="CS82" i="80"/>
  <c r="CS70" i="80"/>
  <c r="CS71" i="80" s="1"/>
  <c r="CS130" i="80"/>
  <c r="CS99" i="80"/>
  <c r="CS95" i="80"/>
  <c r="CS121" i="80"/>
  <c r="CS131" i="80"/>
  <c r="CS76" i="80"/>
  <c r="CS77" i="80" s="1"/>
  <c r="CS96" i="80"/>
  <c r="CS171" i="80"/>
  <c r="CS172" i="80" s="1"/>
  <c r="CS147" i="80"/>
  <c r="CS83" i="80"/>
  <c r="CS132" i="80"/>
  <c r="CS128" i="80"/>
  <c r="CS97" i="80"/>
  <c r="CS154" i="80"/>
  <c r="CS113" i="80"/>
  <c r="BF80" i="80"/>
  <c r="BJ128" i="75"/>
  <c r="BF81" i="80" s="1"/>
  <c r="CH99" i="80"/>
  <c r="CH98" i="80"/>
  <c r="CH94" i="80"/>
  <c r="CH96" i="80"/>
  <c r="CH70" i="80"/>
  <c r="CH71" i="80" s="1"/>
  <c r="CH97" i="80"/>
  <c r="CH130" i="80"/>
  <c r="CH171" i="80"/>
  <c r="CH172" i="80" s="1"/>
  <c r="CH147" i="80"/>
  <c r="CH83" i="80"/>
  <c r="CH95" i="80"/>
  <c r="CH132" i="80"/>
  <c r="CH129" i="80"/>
  <c r="CH113" i="80"/>
  <c r="CH131" i="80"/>
  <c r="CH154" i="80"/>
  <c r="CH120" i="80"/>
  <c r="CH76" i="80"/>
  <c r="CH77" i="80" s="1"/>
  <c r="CH7" i="80"/>
  <c r="CH128" i="80"/>
  <c r="CH133" i="80"/>
  <c r="CH155" i="80"/>
  <c r="CH121" i="80"/>
  <c r="CH82" i="80"/>
  <c r="BA132" i="81"/>
  <c r="BA98" i="81"/>
  <c r="BA96" i="81"/>
  <c r="BA131" i="81"/>
  <c r="BA99" i="81"/>
  <c r="BA129" i="81"/>
  <c r="BA128" i="81"/>
  <c r="BA133" i="81"/>
  <c r="BA94" i="81"/>
  <c r="BA130" i="81"/>
  <c r="BA97" i="81"/>
  <c r="BA95" i="81"/>
  <c r="BA70" i="81"/>
  <c r="BA71" i="81" s="1"/>
  <c r="BA121" i="81"/>
  <c r="BA154" i="81"/>
  <c r="BA147" i="81"/>
  <c r="BA83" i="81"/>
  <c r="BA155" i="81"/>
  <c r="BA113" i="81"/>
  <c r="BA76" i="81"/>
  <c r="BA77" i="81" s="1"/>
  <c r="BA82" i="81"/>
  <c r="BA171" i="81"/>
  <c r="BA120" i="81"/>
  <c r="BA7" i="81"/>
  <c r="CN132" i="81"/>
  <c r="CN128" i="81"/>
  <c r="CN96" i="81"/>
  <c r="CN147" i="81"/>
  <c r="CN82" i="81"/>
  <c r="CN113" i="81"/>
  <c r="CN114" i="81" s="1"/>
  <c r="CN133" i="81"/>
  <c r="CN129" i="81"/>
  <c r="CN97" i="81"/>
  <c r="CN155" i="81"/>
  <c r="CN83" i="81"/>
  <c r="CN121" i="81"/>
  <c r="CN130" i="81"/>
  <c r="CN98" i="81"/>
  <c r="CN94" i="81"/>
  <c r="CN120" i="81"/>
  <c r="CN70" i="81"/>
  <c r="CN71" i="81" s="1"/>
  <c r="CN7" i="81"/>
  <c r="CN131" i="81"/>
  <c r="CN99" i="81"/>
  <c r="CN95" i="81"/>
  <c r="CN171" i="81"/>
  <c r="CN154" i="81"/>
  <c r="CN76" i="81"/>
  <c r="CN77" i="81" s="1"/>
  <c r="CJ133" i="81"/>
  <c r="CJ129" i="81"/>
  <c r="CJ97" i="81"/>
  <c r="CJ154" i="81"/>
  <c r="CJ113" i="81"/>
  <c r="CJ70" i="81"/>
  <c r="CJ71" i="81" s="1"/>
  <c r="CJ130" i="81"/>
  <c r="CJ98" i="81"/>
  <c r="CJ94" i="81"/>
  <c r="CJ121" i="81"/>
  <c r="CJ76" i="81"/>
  <c r="CJ77" i="81" s="1"/>
  <c r="CJ131" i="81"/>
  <c r="CJ99" i="81"/>
  <c r="CJ95" i="81"/>
  <c r="CJ171" i="81"/>
  <c r="CJ155" i="81"/>
  <c r="CJ82" i="81"/>
  <c r="CJ7" i="81"/>
  <c r="CJ132" i="81"/>
  <c r="CJ128" i="81"/>
  <c r="CJ96" i="81"/>
  <c r="CJ147" i="81"/>
  <c r="CJ83" i="81"/>
  <c r="CJ120" i="81"/>
  <c r="BN130" i="81"/>
  <c r="BN98" i="81"/>
  <c r="BN94" i="81"/>
  <c r="BN95" i="81"/>
  <c r="BN82" i="81"/>
  <c r="BN96" i="81"/>
  <c r="BN83" i="81"/>
  <c r="BN76" i="81"/>
  <c r="BN77" i="81" s="1"/>
  <c r="BN70" i="81"/>
  <c r="BN71" i="81" s="1"/>
  <c r="BN131" i="81"/>
  <c r="BN132" i="81"/>
  <c r="BN171" i="81"/>
  <c r="BN147" i="81"/>
  <c r="BN148" i="81" s="1"/>
  <c r="BN133" i="81"/>
  <c r="BN99" i="81"/>
  <c r="BN128" i="81"/>
  <c r="BN113" i="81"/>
  <c r="BN97" i="81"/>
  <c r="BN154" i="81"/>
  <c r="BN120" i="81"/>
  <c r="BN129" i="81"/>
  <c r="BN155" i="81"/>
  <c r="BN121" i="81"/>
  <c r="BN7" i="81"/>
  <c r="D80" i="81"/>
  <c r="H128" i="76"/>
  <c r="D81" i="81" s="1"/>
  <c r="AO147" i="81"/>
  <c r="AO148" i="81" s="1"/>
  <c r="AO155" i="81"/>
  <c r="AO95" i="81"/>
  <c r="AO129" i="81"/>
  <c r="AO97" i="81"/>
  <c r="AO96" i="81"/>
  <c r="AO130" i="81"/>
  <c r="AO131" i="81"/>
  <c r="AO98" i="81"/>
  <c r="AO128" i="81"/>
  <c r="AO133" i="81"/>
  <c r="AO99" i="81"/>
  <c r="AO132" i="81"/>
  <c r="AO94" i="81"/>
  <c r="AO121" i="81"/>
  <c r="AO83" i="81"/>
  <c r="AO171" i="81"/>
  <c r="AO76" i="81"/>
  <c r="AO77" i="81" s="1"/>
  <c r="AO82" i="81"/>
  <c r="AO154" i="81"/>
  <c r="AO113" i="81"/>
  <c r="AO7" i="81"/>
  <c r="AO70" i="81"/>
  <c r="AO71" i="81" s="1"/>
  <c r="AO120" i="81"/>
  <c r="CI80" i="81"/>
  <c r="CM128" i="76"/>
  <c r="CI81" i="81" s="1"/>
  <c r="CI95" i="81"/>
  <c r="CI97" i="81"/>
  <c r="CI121" i="81"/>
  <c r="CI113" i="81"/>
  <c r="CI99" i="81"/>
  <c r="CI132" i="81"/>
  <c r="CI128" i="81"/>
  <c r="CI154" i="81"/>
  <c r="CI133" i="81"/>
  <c r="CI129" i="81"/>
  <c r="CI98" i="81"/>
  <c r="CI155" i="81"/>
  <c r="CI120" i="81"/>
  <c r="CI70" i="81"/>
  <c r="CI71" i="81" s="1"/>
  <c r="CI94" i="81"/>
  <c r="CI130" i="81"/>
  <c r="CI96" i="81"/>
  <c r="CI7" i="81"/>
  <c r="CI82" i="81"/>
  <c r="CI171" i="81"/>
  <c r="CI83" i="81"/>
  <c r="CI131" i="81"/>
  <c r="CI147" i="81"/>
  <c r="CI76" i="81"/>
  <c r="CI77" i="81" s="1"/>
  <c r="AA80" i="81"/>
  <c r="AE128" i="76"/>
  <c r="AA96" i="81"/>
  <c r="AA120" i="81"/>
  <c r="AA76" i="81"/>
  <c r="AA77" i="81" s="1"/>
  <c r="AA70" i="81"/>
  <c r="AA71" i="81" s="1"/>
  <c r="AA98" i="81"/>
  <c r="AA95" i="81"/>
  <c r="AA131" i="81"/>
  <c r="AA99" i="81"/>
  <c r="AA113" i="81"/>
  <c r="AA114" i="81" s="1"/>
  <c r="AA94" i="81"/>
  <c r="AA132" i="81"/>
  <c r="AA128" i="81"/>
  <c r="AA97" i="81"/>
  <c r="AA154" i="81"/>
  <c r="AA121" i="81"/>
  <c r="AA82" i="81"/>
  <c r="AA83" i="81"/>
  <c r="AA133" i="81"/>
  <c r="AA129" i="81"/>
  <c r="AA155" i="81"/>
  <c r="AA147" i="81"/>
  <c r="AA148" i="81" s="1"/>
  <c r="AA130" i="81"/>
  <c r="AA171" i="81"/>
  <c r="CR82" i="84"/>
  <c r="CR121" i="84"/>
  <c r="CR132" i="84"/>
  <c r="CR128" i="84"/>
  <c r="CR96" i="84"/>
  <c r="CR113" i="84"/>
  <c r="CR133" i="84"/>
  <c r="CR129" i="84"/>
  <c r="CR97" i="84"/>
  <c r="CR83" i="84"/>
  <c r="CR130" i="84"/>
  <c r="CR98" i="84"/>
  <c r="CR94" i="84"/>
  <c r="CR131" i="84"/>
  <c r="CR99" i="84"/>
  <c r="CR95" i="84"/>
  <c r="CR171" i="84"/>
  <c r="CR155" i="84"/>
  <c r="CR154" i="84"/>
  <c r="CR7" i="84"/>
  <c r="CR147" i="84"/>
  <c r="CR148" i="84" s="1"/>
  <c r="CR70" i="84"/>
  <c r="CR71" i="84" s="1"/>
  <c r="CR76" i="84"/>
  <c r="CR77" i="84" s="1"/>
  <c r="CR120" i="84"/>
  <c r="CU80" i="84"/>
  <c r="CY128" i="79"/>
  <c r="AI80" i="84"/>
  <c r="AM128" i="79"/>
  <c r="BR80" i="84"/>
  <c r="BV128" i="79"/>
  <c r="BR81" i="84" s="1"/>
  <c r="F132" i="84"/>
  <c r="F128" i="84"/>
  <c r="F96" i="84"/>
  <c r="F133" i="84"/>
  <c r="F129" i="84"/>
  <c r="F97" i="84"/>
  <c r="F94" i="84"/>
  <c r="F130" i="84"/>
  <c r="F98" i="84"/>
  <c r="F131" i="84"/>
  <c r="F99" i="84"/>
  <c r="F95" i="84"/>
  <c r="F70" i="84"/>
  <c r="F71" i="84" s="1"/>
  <c r="F82" i="84"/>
  <c r="F147" i="84"/>
  <c r="F148" i="84" s="1"/>
  <c r="F113" i="84"/>
  <c r="F114" i="84" s="1"/>
  <c r="F7" i="84"/>
  <c r="F120" i="84"/>
  <c r="F171" i="84"/>
  <c r="F121" i="84"/>
  <c r="F155" i="84"/>
  <c r="F76" i="84"/>
  <c r="F77" i="84" s="1"/>
  <c r="F83" i="84"/>
  <c r="F154" i="84"/>
  <c r="CJ80" i="84"/>
  <c r="CN128" i="79"/>
  <c r="CJ81" i="84" s="1"/>
  <c r="AM97" i="84"/>
  <c r="AM76" i="84"/>
  <c r="AM77" i="84" s="1"/>
  <c r="AM113" i="84"/>
  <c r="AM114" i="84" s="1"/>
  <c r="AM83" i="84"/>
  <c r="AM82" i="84"/>
  <c r="AM155" i="84"/>
  <c r="AM121" i="84"/>
  <c r="AM70" i="84"/>
  <c r="AM71" i="84" s="1"/>
  <c r="AM132" i="84"/>
  <c r="AM131" i="84"/>
  <c r="AM94" i="84"/>
  <c r="AM99" i="84"/>
  <c r="AM129" i="84"/>
  <c r="AM98" i="84"/>
  <c r="AM96" i="84"/>
  <c r="AM95" i="84"/>
  <c r="AM130" i="84"/>
  <c r="AM128" i="84"/>
  <c r="AM133" i="84"/>
  <c r="AM147" i="84"/>
  <c r="AM148" i="84" s="1"/>
  <c r="AM120" i="84"/>
  <c r="AM154" i="84"/>
  <c r="AM7" i="84"/>
  <c r="AM171" i="84"/>
  <c r="J80" i="84"/>
  <c r="N128" i="79"/>
  <c r="J81" i="84" s="1"/>
  <c r="AV130" i="84"/>
  <c r="AV98" i="84"/>
  <c r="AV94" i="84"/>
  <c r="AV155" i="84"/>
  <c r="AV131" i="84"/>
  <c r="AV99" i="84"/>
  <c r="AV95" i="84"/>
  <c r="AV121" i="84"/>
  <c r="AV154" i="84"/>
  <c r="AV132" i="84"/>
  <c r="AV128" i="84"/>
  <c r="AV96" i="84"/>
  <c r="AV82" i="84"/>
  <c r="AV83" i="84"/>
  <c r="AV147" i="84"/>
  <c r="AV133" i="84"/>
  <c r="AV129" i="84"/>
  <c r="AV97" i="84"/>
  <c r="AV113" i="84"/>
  <c r="AV171" i="84"/>
  <c r="AV120" i="84"/>
  <c r="AV70" i="84"/>
  <c r="AV71" i="84" s="1"/>
  <c r="AV76" i="84"/>
  <c r="AV77" i="84" s="1"/>
  <c r="AV7" i="84"/>
  <c r="N133" i="84"/>
  <c r="N129" i="84"/>
  <c r="N98" i="84"/>
  <c r="N130" i="84"/>
  <c r="N99" i="84"/>
  <c r="N95" i="84"/>
  <c r="N131" i="84"/>
  <c r="N96" i="84"/>
  <c r="N132" i="84"/>
  <c r="N128" i="84"/>
  <c r="N97" i="84"/>
  <c r="N94" i="84"/>
  <c r="N121" i="84"/>
  <c r="N76" i="84"/>
  <c r="N77" i="84" s="1"/>
  <c r="N83" i="84"/>
  <c r="N171" i="84"/>
  <c r="N147" i="84"/>
  <c r="N70" i="84"/>
  <c r="N71" i="84" s="1"/>
  <c r="N82" i="84"/>
  <c r="N155" i="84"/>
  <c r="N113" i="84"/>
  <c r="N154" i="84"/>
  <c r="N120" i="84"/>
  <c r="BE132" i="84"/>
  <c r="BE128" i="84"/>
  <c r="BE96" i="84"/>
  <c r="BE121" i="84"/>
  <c r="BE82" i="84"/>
  <c r="BE133" i="84"/>
  <c r="BE129" i="84"/>
  <c r="BE97" i="84"/>
  <c r="BE171" i="84"/>
  <c r="BE172" i="84" s="1"/>
  <c r="BE147" i="84"/>
  <c r="BE83" i="84"/>
  <c r="BE130" i="84"/>
  <c r="BE98" i="84"/>
  <c r="BE94" i="84"/>
  <c r="BE154" i="84"/>
  <c r="BE113" i="84"/>
  <c r="BE70" i="84"/>
  <c r="BE71" i="84" s="1"/>
  <c r="BE7" i="84"/>
  <c r="BE131" i="84"/>
  <c r="BE99" i="84"/>
  <c r="BE95" i="84"/>
  <c r="BE155" i="84"/>
  <c r="BE120" i="84"/>
  <c r="BE76" i="84"/>
  <c r="BE77" i="84" s="1"/>
  <c r="BT80" i="84"/>
  <c r="BX128" i="79"/>
  <c r="BT81" i="84" s="1"/>
  <c r="AE95" i="84"/>
  <c r="AE99" i="84"/>
  <c r="AE113" i="84"/>
  <c r="AE114" i="84" s="1"/>
  <c r="AE70" i="84"/>
  <c r="AE71" i="84" s="1"/>
  <c r="AE121" i="84"/>
  <c r="AE82" i="84"/>
  <c r="AE76" i="84"/>
  <c r="AE77" i="84" s="1"/>
  <c r="AE154" i="84"/>
  <c r="AE83" i="84"/>
  <c r="AE133" i="84"/>
  <c r="AE128" i="84"/>
  <c r="AE132" i="84"/>
  <c r="AE130" i="84"/>
  <c r="AE98" i="84"/>
  <c r="AE94" i="84"/>
  <c r="AE97" i="84"/>
  <c r="AE131" i="84"/>
  <c r="AE96" i="84"/>
  <c r="AE129" i="84"/>
  <c r="AE7" i="84"/>
  <c r="AE155" i="84"/>
  <c r="AE147" i="84"/>
  <c r="AE120" i="84"/>
  <c r="AE171" i="84"/>
  <c r="CG80" i="83"/>
  <c r="CK128" i="78"/>
  <c r="CG81" i="83" s="1"/>
  <c r="CG133" i="83"/>
  <c r="CG129" i="83"/>
  <c r="CG154" i="83"/>
  <c r="CG76" i="83"/>
  <c r="CG77" i="83" s="1"/>
  <c r="CG82" i="83"/>
  <c r="CG70" i="83"/>
  <c r="CG71" i="83" s="1"/>
  <c r="CG94" i="83"/>
  <c r="CG131" i="83"/>
  <c r="CG95" i="83"/>
  <c r="CG128" i="83"/>
  <c r="CG97" i="83"/>
  <c r="CG121" i="83"/>
  <c r="CG83" i="83"/>
  <c r="CG130" i="83"/>
  <c r="CG98" i="83"/>
  <c r="CG147" i="83"/>
  <c r="CG148" i="83" s="1"/>
  <c r="CG7" i="83"/>
  <c r="CG132" i="83"/>
  <c r="CG99" i="83"/>
  <c r="CG171" i="83"/>
  <c r="CG172" i="83" s="1"/>
  <c r="CG155" i="83"/>
  <c r="CG96" i="83"/>
  <c r="CG120" i="83"/>
  <c r="CG113" i="83"/>
  <c r="BJ80" i="80"/>
  <c r="BN128" i="75"/>
  <c r="AX99" i="80"/>
  <c r="AX95" i="80"/>
  <c r="AX97" i="80"/>
  <c r="AX129" i="80"/>
  <c r="AX98" i="80"/>
  <c r="AX113" i="80"/>
  <c r="AX131" i="80"/>
  <c r="AX130" i="80"/>
  <c r="AX96" i="80"/>
  <c r="AX154" i="80"/>
  <c r="AX120" i="80"/>
  <c r="AX76" i="80"/>
  <c r="AX77" i="80" s="1"/>
  <c r="AX133" i="80"/>
  <c r="AX128" i="80"/>
  <c r="AX70" i="80"/>
  <c r="AX71" i="80" s="1"/>
  <c r="AX94" i="80"/>
  <c r="AX155" i="80"/>
  <c r="AX121" i="80"/>
  <c r="AX82" i="80"/>
  <c r="AX132" i="80"/>
  <c r="AX171" i="80"/>
  <c r="AX172" i="80" s="1"/>
  <c r="AX147" i="80"/>
  <c r="AX83" i="80"/>
  <c r="AX7" i="80"/>
  <c r="E132" i="80"/>
  <c r="E128" i="80"/>
  <c r="E96" i="80"/>
  <c r="E155" i="80"/>
  <c r="E120" i="80"/>
  <c r="E133" i="80"/>
  <c r="E129" i="80"/>
  <c r="E97" i="80"/>
  <c r="E83" i="80"/>
  <c r="E121" i="80"/>
  <c r="E130" i="80"/>
  <c r="E98" i="80"/>
  <c r="E94" i="80"/>
  <c r="E171" i="80"/>
  <c r="E147" i="80"/>
  <c r="E76" i="80"/>
  <c r="E77" i="80" s="1"/>
  <c r="E82" i="80"/>
  <c r="E131" i="80"/>
  <c r="E99" i="80"/>
  <c r="E95" i="80"/>
  <c r="E154" i="80"/>
  <c r="E113" i="80"/>
  <c r="E7" i="80"/>
  <c r="E70" i="80"/>
  <c r="E71" i="80" s="1"/>
  <c r="BH80" i="80"/>
  <c r="BL128" i="75"/>
  <c r="BH81" i="80" s="1"/>
  <c r="BH70" i="80"/>
  <c r="BH71" i="80" s="1"/>
  <c r="BH131" i="80"/>
  <c r="BH96" i="80"/>
  <c r="BH147" i="80"/>
  <c r="BH154" i="80"/>
  <c r="BH132" i="80"/>
  <c r="BH128" i="80"/>
  <c r="BH95" i="80"/>
  <c r="BH99" i="80"/>
  <c r="BH155" i="80"/>
  <c r="BH76" i="80"/>
  <c r="BH77" i="80" s="1"/>
  <c r="BH113" i="80"/>
  <c r="BH7" i="80"/>
  <c r="BH133" i="80"/>
  <c r="BH129" i="80"/>
  <c r="BH94" i="80"/>
  <c r="BH98" i="80"/>
  <c r="BH82" i="80"/>
  <c r="BH120" i="80"/>
  <c r="BH130" i="80"/>
  <c r="BH97" i="80"/>
  <c r="BH171" i="80"/>
  <c r="BH83" i="80"/>
  <c r="BH121" i="80"/>
  <c r="CC131" i="81"/>
  <c r="CC97" i="81"/>
  <c r="CC94" i="81"/>
  <c r="CC133" i="81"/>
  <c r="CC98" i="81"/>
  <c r="CC95" i="81"/>
  <c r="CC99" i="81"/>
  <c r="CC130" i="81"/>
  <c r="CC128" i="81"/>
  <c r="CC129" i="81"/>
  <c r="CC96" i="81"/>
  <c r="CC132" i="81"/>
  <c r="CC76" i="81"/>
  <c r="CC77" i="81" s="1"/>
  <c r="CC82" i="81"/>
  <c r="CC155" i="81"/>
  <c r="CC7" i="81"/>
  <c r="CC70" i="81"/>
  <c r="CC71" i="81" s="1"/>
  <c r="CC113" i="81"/>
  <c r="CC114" i="81" s="1"/>
  <c r="CC154" i="81"/>
  <c r="CC120" i="81"/>
  <c r="CC83" i="81"/>
  <c r="CC171" i="81"/>
  <c r="CC121" i="81"/>
  <c r="CC147" i="81"/>
  <c r="CC148" i="81" s="1"/>
  <c r="CT80" i="81"/>
  <c r="CX128" i="76"/>
  <c r="CT81" i="81" s="1"/>
  <c r="CA96" i="81"/>
  <c r="CA99" i="81"/>
  <c r="CA97" i="81"/>
  <c r="CA94" i="81"/>
  <c r="CA130" i="81"/>
  <c r="CA155" i="81"/>
  <c r="CA120" i="81"/>
  <c r="CA113" i="81"/>
  <c r="CA114" i="81" s="1"/>
  <c r="CA76" i="81"/>
  <c r="CA77" i="81" s="1"/>
  <c r="CA131" i="81"/>
  <c r="CA171" i="81"/>
  <c r="CA147" i="81"/>
  <c r="CA95" i="81"/>
  <c r="CA132" i="81"/>
  <c r="CA128" i="81"/>
  <c r="CA98" i="81"/>
  <c r="CA121" i="81"/>
  <c r="CA70" i="81"/>
  <c r="CA71" i="81" s="1"/>
  <c r="CA133" i="81"/>
  <c r="CA129" i="81"/>
  <c r="CA154" i="81"/>
  <c r="CA83" i="81"/>
  <c r="CA7" i="81"/>
  <c r="CA82" i="81"/>
  <c r="BO94" i="84"/>
  <c r="BO98" i="84"/>
  <c r="BO120" i="84"/>
  <c r="BO83" i="84"/>
  <c r="BO82" i="84"/>
  <c r="BO70" i="84"/>
  <c r="BO71" i="84" s="1"/>
  <c r="BO76" i="84"/>
  <c r="BO77" i="84" s="1"/>
  <c r="BO133" i="84"/>
  <c r="BO128" i="84"/>
  <c r="BO99" i="84"/>
  <c r="BO132" i="84"/>
  <c r="BO97" i="84"/>
  <c r="BO96" i="84"/>
  <c r="BO95" i="84"/>
  <c r="BO131" i="84"/>
  <c r="BO129" i="84"/>
  <c r="BO130" i="84"/>
  <c r="BO154" i="84"/>
  <c r="BO121" i="84"/>
  <c r="BO171" i="84"/>
  <c r="BO147" i="84"/>
  <c r="BO155" i="84"/>
  <c r="BO7" i="84"/>
  <c r="BO113" i="84"/>
  <c r="BO114" i="84" s="1"/>
  <c r="K80" i="84"/>
  <c r="O128" i="79"/>
  <c r="K81" i="84" s="1"/>
  <c r="K96" i="84"/>
  <c r="K120" i="84"/>
  <c r="K83" i="84"/>
  <c r="K82" i="84"/>
  <c r="K76" i="84"/>
  <c r="K77" i="84" s="1"/>
  <c r="K154" i="84"/>
  <c r="K70" i="84"/>
  <c r="K71" i="84" s="1"/>
  <c r="K131" i="84"/>
  <c r="K130" i="84"/>
  <c r="K99" i="84"/>
  <c r="K132" i="84"/>
  <c r="K98" i="84"/>
  <c r="K97" i="84"/>
  <c r="K129" i="84"/>
  <c r="K95" i="84"/>
  <c r="K94" i="84"/>
  <c r="K133" i="84"/>
  <c r="K128" i="84"/>
  <c r="K147" i="84"/>
  <c r="K7" i="84"/>
  <c r="K171" i="84"/>
  <c r="K172" i="84" s="1"/>
  <c r="K113" i="84"/>
  <c r="K155" i="84"/>
  <c r="K121" i="84"/>
  <c r="BK80" i="84"/>
  <c r="BO128" i="79"/>
  <c r="BK81" i="84" s="1"/>
  <c r="BL80" i="83"/>
  <c r="BP128" i="78"/>
  <c r="BL81" i="83" s="1"/>
  <c r="BQ129" i="83"/>
  <c r="BQ133" i="83"/>
  <c r="BQ154" i="83"/>
  <c r="BQ82" i="83"/>
  <c r="BQ70" i="83"/>
  <c r="BQ71" i="83" s="1"/>
  <c r="BQ76" i="83"/>
  <c r="BQ77" i="83" s="1"/>
  <c r="BQ94" i="83"/>
  <c r="BQ131" i="83"/>
  <c r="BQ95" i="83"/>
  <c r="BQ96" i="83"/>
  <c r="BQ155" i="83"/>
  <c r="BQ128" i="83"/>
  <c r="BQ97" i="83"/>
  <c r="BQ171" i="83"/>
  <c r="BQ120" i="83"/>
  <c r="BQ7" i="83"/>
  <c r="BQ130" i="83"/>
  <c r="BQ98" i="83"/>
  <c r="BQ121" i="83"/>
  <c r="BQ83" i="83"/>
  <c r="BQ132" i="83"/>
  <c r="BQ99" i="83"/>
  <c r="BQ147" i="83"/>
  <c r="BQ113" i="83"/>
  <c r="BJ131" i="83"/>
  <c r="BJ76" i="83"/>
  <c r="BJ77" i="83" s="1"/>
  <c r="BJ82" i="83"/>
  <c r="BJ96" i="83"/>
  <c r="BJ128" i="83"/>
  <c r="BJ147" i="83"/>
  <c r="BJ7" i="83"/>
  <c r="BJ130" i="83"/>
  <c r="BJ132" i="83"/>
  <c r="BJ99" i="83"/>
  <c r="BJ70" i="83"/>
  <c r="BJ71" i="83" s="1"/>
  <c r="BJ98" i="83"/>
  <c r="BJ129" i="83"/>
  <c r="BJ121" i="83"/>
  <c r="BJ83" i="83"/>
  <c r="BJ113" i="83"/>
  <c r="BJ97" i="83"/>
  <c r="BJ95" i="83"/>
  <c r="BJ171" i="83"/>
  <c r="BJ172" i="83" s="1"/>
  <c r="BJ154" i="83"/>
  <c r="BJ155" i="83"/>
  <c r="BJ94" i="83"/>
  <c r="BJ133" i="83"/>
  <c r="BJ120" i="83"/>
  <c r="V128" i="78"/>
  <c r="R81" i="83" s="1"/>
  <c r="R80" i="83"/>
  <c r="R130" i="83"/>
  <c r="R83" i="83"/>
  <c r="R131" i="83"/>
  <c r="R98" i="83"/>
  <c r="R99" i="83"/>
  <c r="R133" i="83"/>
  <c r="R97" i="83"/>
  <c r="R129" i="83"/>
  <c r="R96" i="83"/>
  <c r="R132" i="83"/>
  <c r="R70" i="83"/>
  <c r="R71" i="83" s="1"/>
  <c r="R76" i="83"/>
  <c r="R77" i="83" s="1"/>
  <c r="R171" i="83"/>
  <c r="R120" i="83"/>
  <c r="R154" i="83"/>
  <c r="R95" i="83"/>
  <c r="R128" i="83"/>
  <c r="R121" i="83"/>
  <c r="R113" i="83"/>
  <c r="R82" i="83"/>
  <c r="R94" i="83"/>
  <c r="R147" i="83"/>
  <c r="R155" i="83"/>
  <c r="CL128" i="78"/>
  <c r="CH81" i="83" s="1"/>
  <c r="CH80" i="83"/>
  <c r="BD94" i="83"/>
  <c r="BD95" i="83"/>
  <c r="BD96" i="83"/>
  <c r="BD120" i="83"/>
  <c r="BD131" i="83"/>
  <c r="BD99" i="83"/>
  <c r="BD132" i="83"/>
  <c r="BD128" i="83"/>
  <c r="BD133" i="83"/>
  <c r="BD129" i="83"/>
  <c r="BD97" i="83"/>
  <c r="BD130" i="83"/>
  <c r="BD98" i="83"/>
  <c r="BD82" i="83"/>
  <c r="BD113" i="83"/>
  <c r="BD114" i="83" s="1"/>
  <c r="BD171" i="83"/>
  <c r="BD121" i="83"/>
  <c r="BD76" i="83"/>
  <c r="BD77" i="83" s="1"/>
  <c r="BD147" i="83"/>
  <c r="BD70" i="83"/>
  <c r="BD71" i="83" s="1"/>
  <c r="BD154" i="83"/>
  <c r="BD155" i="83"/>
  <c r="BD83" i="83"/>
  <c r="BD7" i="83"/>
  <c r="AL80" i="83"/>
  <c r="AP128" i="78"/>
  <c r="AL81" i="83" s="1"/>
  <c r="CO133" i="83"/>
  <c r="CO131" i="83"/>
  <c r="CO82" i="83"/>
  <c r="CO84" i="83" s="1"/>
  <c r="CO76" i="83"/>
  <c r="CO77" i="83" s="1"/>
  <c r="CO70" i="83"/>
  <c r="CO71" i="83" s="1"/>
  <c r="CO129" i="83"/>
  <c r="CO95" i="83"/>
  <c r="CO94" i="83"/>
  <c r="CO132" i="83"/>
  <c r="CO98" i="83"/>
  <c r="CO171" i="83"/>
  <c r="CO155" i="83"/>
  <c r="CO99" i="83"/>
  <c r="CO120" i="83"/>
  <c r="CO128" i="83"/>
  <c r="CO96" i="83"/>
  <c r="CO121" i="83"/>
  <c r="CO83" i="83"/>
  <c r="CO130" i="83"/>
  <c r="CO97" i="83"/>
  <c r="CO147" i="83"/>
  <c r="CO148" i="83" s="1"/>
  <c r="CO7" i="83"/>
  <c r="CO154" i="83"/>
  <c r="CO113" i="83"/>
  <c r="CO114" i="83" s="1"/>
  <c r="AQ80" i="83"/>
  <c r="AU128" i="78"/>
  <c r="AQ81" i="83" s="1"/>
  <c r="G83" i="83"/>
  <c r="G7" i="83"/>
  <c r="G131" i="83"/>
  <c r="G99" i="83"/>
  <c r="G96" i="83"/>
  <c r="G132" i="83"/>
  <c r="G128" i="83"/>
  <c r="G94" i="83"/>
  <c r="G133" i="83"/>
  <c r="G129" i="83"/>
  <c r="G130" i="83"/>
  <c r="G155" i="83"/>
  <c r="G120" i="83"/>
  <c r="G76" i="83"/>
  <c r="G77" i="83" s="1"/>
  <c r="G171" i="83"/>
  <c r="G82" i="83"/>
  <c r="G97" i="83"/>
  <c r="G147" i="83"/>
  <c r="G121" i="83"/>
  <c r="G95" i="83"/>
  <c r="G98" i="83"/>
  <c r="G154" i="83"/>
  <c r="G113" i="83"/>
  <c r="G114" i="83" s="1"/>
  <c r="G70" i="83"/>
  <c r="G71" i="83" s="1"/>
  <c r="CQ131" i="83"/>
  <c r="CQ132" i="83"/>
  <c r="CQ128" i="83"/>
  <c r="CQ133" i="83"/>
  <c r="CQ129" i="83"/>
  <c r="CQ94" i="83"/>
  <c r="CQ130" i="83"/>
  <c r="CQ97" i="83"/>
  <c r="CQ171" i="83"/>
  <c r="CQ172" i="83" s="1"/>
  <c r="CQ95" i="83"/>
  <c r="CQ98" i="83"/>
  <c r="CQ147" i="83"/>
  <c r="CQ148" i="83" s="1"/>
  <c r="CQ82" i="83"/>
  <c r="CQ121" i="83"/>
  <c r="CQ96" i="83"/>
  <c r="CQ154" i="83"/>
  <c r="CQ113" i="83"/>
  <c r="CQ83" i="83"/>
  <c r="CQ7" i="83"/>
  <c r="CQ155" i="83"/>
  <c r="CQ120" i="83"/>
  <c r="CQ70" i="83"/>
  <c r="CQ71" i="83" s="1"/>
  <c r="CQ99" i="83"/>
  <c r="CQ76" i="83"/>
  <c r="CQ77" i="83" s="1"/>
  <c r="BK80" i="80"/>
  <c r="BO128" i="75"/>
  <c r="BK81" i="80" s="1"/>
  <c r="S128" i="80"/>
  <c r="S130" i="80"/>
  <c r="S132" i="80"/>
  <c r="S99" i="80"/>
  <c r="S97" i="80"/>
  <c r="S98" i="80"/>
  <c r="S95" i="80"/>
  <c r="S96" i="80"/>
  <c r="S94" i="80"/>
  <c r="S131" i="80"/>
  <c r="S120" i="80"/>
  <c r="S70" i="80"/>
  <c r="S71" i="80" s="1"/>
  <c r="S171" i="80"/>
  <c r="S147" i="80"/>
  <c r="S113" i="80"/>
  <c r="S129" i="80"/>
  <c r="S121" i="80"/>
  <c r="S154" i="80"/>
  <c r="S82" i="80"/>
  <c r="S133" i="80"/>
  <c r="S76" i="80"/>
  <c r="S77" i="80" s="1"/>
  <c r="S155" i="80"/>
  <c r="S83" i="80"/>
  <c r="BL70" i="80"/>
  <c r="BL71" i="80" s="1"/>
  <c r="BL130" i="80"/>
  <c r="BL95" i="80"/>
  <c r="BL99" i="80"/>
  <c r="BL171" i="80"/>
  <c r="BL83" i="80"/>
  <c r="BL120" i="80"/>
  <c r="BL7" i="80"/>
  <c r="BL131" i="80"/>
  <c r="BL94" i="80"/>
  <c r="BL98" i="80"/>
  <c r="BL155" i="80"/>
  <c r="BL121" i="80"/>
  <c r="BL147" i="80"/>
  <c r="BL148" i="80" s="1"/>
  <c r="BL132" i="80"/>
  <c r="BL128" i="80"/>
  <c r="BL97" i="80"/>
  <c r="BL154" i="80"/>
  <c r="BL76" i="80"/>
  <c r="BL77" i="80" s="1"/>
  <c r="BL133" i="80"/>
  <c r="BL129" i="80"/>
  <c r="BL96" i="80"/>
  <c r="BL82" i="80"/>
  <c r="BL113" i="80"/>
  <c r="U83" i="80"/>
  <c r="U133" i="80"/>
  <c r="U129" i="80"/>
  <c r="U97" i="80"/>
  <c r="U155" i="80"/>
  <c r="U120" i="80"/>
  <c r="U130" i="80"/>
  <c r="U98" i="80"/>
  <c r="U94" i="80"/>
  <c r="U121" i="80"/>
  <c r="U82" i="80"/>
  <c r="U131" i="80"/>
  <c r="U99" i="80"/>
  <c r="U95" i="80"/>
  <c r="U171" i="80"/>
  <c r="U147" i="80"/>
  <c r="U76" i="80"/>
  <c r="U77" i="80" s="1"/>
  <c r="U132" i="80"/>
  <c r="U128" i="80"/>
  <c r="U96" i="80"/>
  <c r="U154" i="80"/>
  <c r="U113" i="80"/>
  <c r="U70" i="80"/>
  <c r="U71" i="80" s="1"/>
  <c r="AS132" i="80"/>
  <c r="AS128" i="80"/>
  <c r="AS96" i="80"/>
  <c r="AS155" i="80"/>
  <c r="AS120" i="80"/>
  <c r="AS133" i="80"/>
  <c r="AS129" i="80"/>
  <c r="AS97" i="80"/>
  <c r="AS121" i="80"/>
  <c r="AS7" i="80"/>
  <c r="AS83" i="80"/>
  <c r="AS82" i="80"/>
  <c r="AS70" i="80"/>
  <c r="AS71" i="80" s="1"/>
  <c r="AS130" i="80"/>
  <c r="AS98" i="80"/>
  <c r="AS94" i="80"/>
  <c r="AS171" i="80"/>
  <c r="AS172" i="80" s="1"/>
  <c r="AS147" i="80"/>
  <c r="AS148" i="80" s="1"/>
  <c r="AS131" i="80"/>
  <c r="AS99" i="80"/>
  <c r="AS95" i="80"/>
  <c r="AS154" i="80"/>
  <c r="AS113" i="80"/>
  <c r="AS76" i="80"/>
  <c r="AS77" i="80" s="1"/>
  <c r="CO133" i="80"/>
  <c r="CO129" i="80"/>
  <c r="CO97" i="80"/>
  <c r="CO155" i="80"/>
  <c r="CO120" i="80"/>
  <c r="CO76" i="80"/>
  <c r="CO77" i="80" s="1"/>
  <c r="CO130" i="80"/>
  <c r="CO98" i="80"/>
  <c r="CO94" i="80"/>
  <c r="CO121" i="80"/>
  <c r="CO7" i="80"/>
  <c r="CO70" i="80"/>
  <c r="CO71" i="80" s="1"/>
  <c r="CO131" i="80"/>
  <c r="CO99" i="80"/>
  <c r="CO95" i="80"/>
  <c r="CO171" i="80"/>
  <c r="CO147" i="80"/>
  <c r="CO83" i="80"/>
  <c r="CO82" i="80"/>
  <c r="CO132" i="80"/>
  <c r="CO128" i="80"/>
  <c r="CO96" i="80"/>
  <c r="CO154" i="80"/>
  <c r="CO113" i="80"/>
  <c r="BZ99" i="80"/>
  <c r="BZ98" i="80"/>
  <c r="BZ96" i="80"/>
  <c r="BZ94" i="80"/>
  <c r="BZ132" i="80"/>
  <c r="BZ70" i="80"/>
  <c r="BZ71" i="80" s="1"/>
  <c r="BZ147" i="80"/>
  <c r="BZ83" i="80"/>
  <c r="BZ7" i="80"/>
  <c r="BZ97" i="80"/>
  <c r="BZ133" i="80"/>
  <c r="BZ154" i="80"/>
  <c r="BZ113" i="80"/>
  <c r="BZ95" i="80"/>
  <c r="BZ128" i="80"/>
  <c r="BZ129" i="80"/>
  <c r="BZ155" i="80"/>
  <c r="BZ120" i="80"/>
  <c r="BZ76" i="80"/>
  <c r="BZ77" i="80" s="1"/>
  <c r="BZ130" i="80"/>
  <c r="BZ131" i="80"/>
  <c r="BZ171" i="80"/>
  <c r="BZ121" i="80"/>
  <c r="BZ82" i="80"/>
  <c r="BN99" i="80"/>
  <c r="BN97" i="80"/>
  <c r="BN95" i="80"/>
  <c r="BN70" i="80"/>
  <c r="BN71" i="80" s="1"/>
  <c r="BN132" i="80"/>
  <c r="BN94" i="80"/>
  <c r="BN155" i="80"/>
  <c r="BN121" i="80"/>
  <c r="BN82" i="80"/>
  <c r="BN129" i="80"/>
  <c r="BN171" i="80"/>
  <c r="BN147" i="80"/>
  <c r="BN83" i="80"/>
  <c r="BN131" i="80"/>
  <c r="BN130" i="80"/>
  <c r="BN98" i="80"/>
  <c r="BN113" i="80"/>
  <c r="BN114" i="80" s="1"/>
  <c r="BN133" i="80"/>
  <c r="BN128" i="80"/>
  <c r="BN96" i="80"/>
  <c r="BN154" i="80"/>
  <c r="BN120" i="80"/>
  <c r="BN76" i="80"/>
  <c r="BN77" i="80" s="1"/>
  <c r="BN7" i="80"/>
  <c r="X80" i="80"/>
  <c r="AB128" i="75"/>
  <c r="X81" i="80" s="1"/>
  <c r="AP99" i="80"/>
  <c r="AP97" i="80"/>
  <c r="AP95" i="80"/>
  <c r="AP70" i="80"/>
  <c r="AP71" i="80" s="1"/>
  <c r="AP128" i="80"/>
  <c r="AP155" i="80"/>
  <c r="AP121" i="80"/>
  <c r="AP82" i="80"/>
  <c r="AP129" i="80"/>
  <c r="AP132" i="80"/>
  <c r="AP98" i="80"/>
  <c r="AP171" i="80"/>
  <c r="AP147" i="80"/>
  <c r="AP148" i="80" s="1"/>
  <c r="AP83" i="80"/>
  <c r="AP7" i="80"/>
  <c r="AP131" i="80"/>
  <c r="AP96" i="80"/>
  <c r="AP113" i="80"/>
  <c r="AP133" i="80"/>
  <c r="AP130" i="80"/>
  <c r="AP94" i="80"/>
  <c r="AP154" i="80"/>
  <c r="AP120" i="80"/>
  <c r="AP76" i="80"/>
  <c r="AP77" i="80" s="1"/>
  <c r="BG80" i="80"/>
  <c r="BK128" i="75"/>
  <c r="BG81" i="80" s="1"/>
  <c r="BG98" i="80"/>
  <c r="BG128" i="80"/>
  <c r="BG130" i="80"/>
  <c r="BG99" i="80"/>
  <c r="BG132" i="80"/>
  <c r="BG95" i="80"/>
  <c r="BG96" i="80"/>
  <c r="BG120" i="80"/>
  <c r="BG94" i="80"/>
  <c r="BG97" i="80"/>
  <c r="BG129" i="80"/>
  <c r="BG171" i="80"/>
  <c r="BG147" i="80"/>
  <c r="BG113" i="80"/>
  <c r="BG114" i="80" s="1"/>
  <c r="BG76" i="80"/>
  <c r="BG77" i="80" s="1"/>
  <c r="BG133" i="80"/>
  <c r="BG154" i="80"/>
  <c r="BG82" i="80"/>
  <c r="BG131" i="80"/>
  <c r="BG155" i="80"/>
  <c r="BG83" i="80"/>
  <c r="BG7" i="80"/>
  <c r="BG70" i="80"/>
  <c r="BG71" i="80" s="1"/>
  <c r="BG121" i="80"/>
  <c r="AL80" i="80"/>
  <c r="AP128" i="75"/>
  <c r="AL81" i="80" s="1"/>
  <c r="CR80" i="80"/>
  <c r="CV128" i="75"/>
  <c r="CR81" i="80" s="1"/>
  <c r="BA80" i="80"/>
  <c r="BE128" i="75"/>
  <c r="BA81" i="80" s="1"/>
  <c r="AK132" i="81"/>
  <c r="AK98" i="81"/>
  <c r="AK96" i="81"/>
  <c r="AK99" i="81"/>
  <c r="AK129" i="81"/>
  <c r="AK131" i="81"/>
  <c r="AK128" i="81"/>
  <c r="AK133" i="81"/>
  <c r="AK94" i="81"/>
  <c r="AK130" i="81"/>
  <c r="AK97" i="81"/>
  <c r="AK95" i="81"/>
  <c r="AK70" i="81"/>
  <c r="AK71" i="81" s="1"/>
  <c r="AK154" i="81"/>
  <c r="AK147" i="81"/>
  <c r="AK148" i="81" s="1"/>
  <c r="AK155" i="81"/>
  <c r="AK113" i="81"/>
  <c r="AK114" i="81" s="1"/>
  <c r="AK83" i="81"/>
  <c r="AK120" i="81"/>
  <c r="AK76" i="81"/>
  <c r="AK77" i="81" s="1"/>
  <c r="AK82" i="81"/>
  <c r="AK121" i="81"/>
  <c r="AK7" i="81"/>
  <c r="AK171" i="81"/>
  <c r="BX80" i="81"/>
  <c r="CB128" i="76"/>
  <c r="BX132" i="81"/>
  <c r="BX128" i="81"/>
  <c r="BX95" i="81"/>
  <c r="BX147" i="81"/>
  <c r="BX82" i="81"/>
  <c r="BX113" i="81"/>
  <c r="BX114" i="81" s="1"/>
  <c r="BX133" i="81"/>
  <c r="BX129" i="81"/>
  <c r="BX97" i="81"/>
  <c r="BX155" i="81"/>
  <c r="BX83" i="81"/>
  <c r="BX121" i="81"/>
  <c r="BX130" i="81"/>
  <c r="BX98" i="81"/>
  <c r="BX96" i="81"/>
  <c r="BX120" i="81"/>
  <c r="BX70" i="81"/>
  <c r="BX71" i="81" s="1"/>
  <c r="BX131" i="81"/>
  <c r="BX99" i="81"/>
  <c r="BX94" i="81"/>
  <c r="BX171" i="81"/>
  <c r="BX154" i="81"/>
  <c r="BX76" i="81"/>
  <c r="BX77" i="81" s="1"/>
  <c r="BX7" i="81"/>
  <c r="BB80" i="81"/>
  <c r="BF128" i="76"/>
  <c r="BB81" i="81" s="1"/>
  <c r="CO154" i="81"/>
  <c r="CO132" i="81"/>
  <c r="CO98" i="81"/>
  <c r="CO129" i="81"/>
  <c r="CO99" i="81"/>
  <c r="CO131" i="81"/>
  <c r="CO133" i="81"/>
  <c r="CO128" i="81"/>
  <c r="CO96" i="81"/>
  <c r="CO94" i="81"/>
  <c r="CO130" i="81"/>
  <c r="CO97" i="81"/>
  <c r="CO95" i="81"/>
  <c r="CO83" i="81"/>
  <c r="CO155" i="81"/>
  <c r="CO147" i="81"/>
  <c r="CO76" i="81"/>
  <c r="CO77" i="81" s="1"/>
  <c r="CO82" i="81"/>
  <c r="CO113" i="81"/>
  <c r="CO7" i="81"/>
  <c r="CO70" i="81"/>
  <c r="CO71" i="81" s="1"/>
  <c r="CO171" i="81"/>
  <c r="CO120" i="81"/>
  <c r="CO121" i="81"/>
  <c r="AC154" i="81"/>
  <c r="AC128" i="81"/>
  <c r="AC131" i="81"/>
  <c r="AC133" i="81"/>
  <c r="AC130" i="81"/>
  <c r="AC97" i="81"/>
  <c r="AC94" i="81"/>
  <c r="AC132" i="81"/>
  <c r="AC98" i="81"/>
  <c r="AC95" i="81"/>
  <c r="AC99" i="81"/>
  <c r="AC96" i="81"/>
  <c r="AC129" i="81"/>
  <c r="AC83" i="81"/>
  <c r="AC120" i="81"/>
  <c r="AC76" i="81"/>
  <c r="AC77" i="81" s="1"/>
  <c r="AC82" i="81"/>
  <c r="AC171" i="81"/>
  <c r="AC121" i="81"/>
  <c r="AC7" i="81"/>
  <c r="AC70" i="81"/>
  <c r="AC71" i="81" s="1"/>
  <c r="AC155" i="81"/>
  <c r="AC147" i="81"/>
  <c r="AC148" i="81" s="1"/>
  <c r="AC113" i="81"/>
  <c r="AC114" i="81" s="1"/>
  <c r="AT80" i="81"/>
  <c r="AX128" i="76"/>
  <c r="AT81" i="81" s="1"/>
  <c r="E80" i="81"/>
  <c r="I128" i="76"/>
  <c r="E81" i="81" s="1"/>
  <c r="BS80" i="81"/>
  <c r="BW128" i="76"/>
  <c r="BS81" i="81" s="1"/>
  <c r="BS95" i="81"/>
  <c r="BS96" i="81"/>
  <c r="BS97" i="81"/>
  <c r="BS99" i="81"/>
  <c r="BS133" i="81"/>
  <c r="BS129" i="81"/>
  <c r="BS7" i="81"/>
  <c r="BS82" i="81"/>
  <c r="BS147" i="81"/>
  <c r="BS148" i="81" s="1"/>
  <c r="BS121" i="81"/>
  <c r="BS130" i="81"/>
  <c r="BS154" i="81"/>
  <c r="BS76" i="81"/>
  <c r="BS77" i="81" s="1"/>
  <c r="BS94" i="81"/>
  <c r="BS131" i="81"/>
  <c r="BS155" i="81"/>
  <c r="BS132" i="81"/>
  <c r="BS128" i="81"/>
  <c r="BS98" i="81"/>
  <c r="BS171" i="81"/>
  <c r="BS120" i="81"/>
  <c r="BS83" i="81"/>
  <c r="BS70" i="81"/>
  <c r="BS71" i="81" s="1"/>
  <c r="BS113" i="81"/>
  <c r="CQ80" i="81"/>
  <c r="CU128" i="76"/>
  <c r="CQ81" i="81" s="1"/>
  <c r="BW80" i="81"/>
  <c r="CA128" i="76"/>
  <c r="BW81" i="81" s="1"/>
  <c r="Y133" i="84"/>
  <c r="Y129" i="84"/>
  <c r="Y97" i="84"/>
  <c r="Y171" i="84"/>
  <c r="Y147" i="84"/>
  <c r="Y83" i="84"/>
  <c r="Y130" i="84"/>
  <c r="Y98" i="84"/>
  <c r="Y94" i="84"/>
  <c r="Y154" i="84"/>
  <c r="Y113" i="84"/>
  <c r="Y70" i="84"/>
  <c r="Y71" i="84" s="1"/>
  <c r="Y131" i="84"/>
  <c r="Y99" i="84"/>
  <c r="Y95" i="84"/>
  <c r="Y155" i="84"/>
  <c r="Y120" i="84"/>
  <c r="Y76" i="84"/>
  <c r="Y77" i="84" s="1"/>
  <c r="Y132" i="84"/>
  <c r="Y128" i="84"/>
  <c r="Y96" i="84"/>
  <c r="Y121" i="84"/>
  <c r="Y82" i="84"/>
  <c r="BL80" i="84"/>
  <c r="BP128" i="79"/>
  <c r="BL81" i="84" s="1"/>
  <c r="CH154" i="84"/>
  <c r="CH131" i="84"/>
  <c r="CH99" i="84"/>
  <c r="CH95" i="84"/>
  <c r="CH132" i="84"/>
  <c r="CH128" i="84"/>
  <c r="CH96" i="84"/>
  <c r="CH133" i="84"/>
  <c r="CH129" i="84"/>
  <c r="CH97" i="84"/>
  <c r="CH130" i="84"/>
  <c r="CH98" i="84"/>
  <c r="CH94" i="84"/>
  <c r="CH70" i="84"/>
  <c r="CH71" i="84" s="1"/>
  <c r="CH82" i="84"/>
  <c r="CH147" i="84"/>
  <c r="CH148" i="84" s="1"/>
  <c r="CH120" i="84"/>
  <c r="CH7" i="84"/>
  <c r="CH171" i="84"/>
  <c r="CH121" i="84"/>
  <c r="CH76" i="84"/>
  <c r="CH77" i="84" s="1"/>
  <c r="CH83" i="84"/>
  <c r="CH155" i="84"/>
  <c r="CH113" i="84"/>
  <c r="CH114" i="84" s="1"/>
  <c r="CF147" i="84"/>
  <c r="CF148" i="84" s="1"/>
  <c r="CF133" i="84"/>
  <c r="CF129" i="84"/>
  <c r="CF97" i="84"/>
  <c r="CF155" i="84"/>
  <c r="CF130" i="84"/>
  <c r="CF98" i="84"/>
  <c r="CF94" i="84"/>
  <c r="CF171" i="84"/>
  <c r="CF172" i="84" s="1"/>
  <c r="CF113" i="84"/>
  <c r="CF82" i="84"/>
  <c r="CF120" i="84"/>
  <c r="CF131" i="84"/>
  <c r="CF99" i="84"/>
  <c r="CF95" i="84"/>
  <c r="CF121" i="84"/>
  <c r="CF132" i="84"/>
  <c r="CF128" i="84"/>
  <c r="CF96" i="84"/>
  <c r="CF83" i="84"/>
  <c r="CF154" i="84"/>
  <c r="CF70" i="84"/>
  <c r="CF71" i="84" s="1"/>
  <c r="CF76" i="84"/>
  <c r="CF77" i="84" s="1"/>
  <c r="CF7" i="84"/>
  <c r="BC80" i="84"/>
  <c r="BG128" i="79"/>
  <c r="BC81" i="84" s="1"/>
  <c r="BQ132" i="84"/>
  <c r="BQ128" i="84"/>
  <c r="BQ96" i="84"/>
  <c r="BQ154" i="84"/>
  <c r="BQ120" i="84"/>
  <c r="BQ76" i="84"/>
  <c r="BQ77" i="84" s="1"/>
  <c r="BQ133" i="84"/>
  <c r="BQ129" i="84"/>
  <c r="BQ97" i="84"/>
  <c r="BQ155" i="84"/>
  <c r="BQ121" i="84"/>
  <c r="BQ82" i="84"/>
  <c r="BQ130" i="84"/>
  <c r="BQ98" i="84"/>
  <c r="BQ94" i="84"/>
  <c r="BQ171" i="84"/>
  <c r="BQ172" i="84" s="1"/>
  <c r="BQ83" i="84"/>
  <c r="BQ131" i="84"/>
  <c r="BQ99" i="84"/>
  <c r="BQ95" i="84"/>
  <c r="BQ147" i="84"/>
  <c r="BQ148" i="84" s="1"/>
  <c r="BQ113" i="84"/>
  <c r="BQ114" i="84" s="1"/>
  <c r="BQ70" i="84"/>
  <c r="BQ71" i="84" s="1"/>
  <c r="BQ7" i="84"/>
  <c r="P80" i="84"/>
  <c r="T128" i="79"/>
  <c r="P81" i="84" s="1"/>
  <c r="CP131" i="84"/>
  <c r="CP99" i="84"/>
  <c r="CP95" i="84"/>
  <c r="CP132" i="84"/>
  <c r="CP128" i="84"/>
  <c r="CP96" i="84"/>
  <c r="CP133" i="84"/>
  <c r="CP129" i="84"/>
  <c r="CP97" i="84"/>
  <c r="CP130" i="84"/>
  <c r="CP98" i="84"/>
  <c r="CP94" i="84"/>
  <c r="CP154" i="84"/>
  <c r="CP113" i="84"/>
  <c r="CP114" i="84" s="1"/>
  <c r="CP147" i="84"/>
  <c r="CP148" i="84" s="1"/>
  <c r="CP76" i="84"/>
  <c r="CP77" i="84" s="1"/>
  <c r="CP83" i="84"/>
  <c r="CP120" i="84"/>
  <c r="CP70" i="84"/>
  <c r="CP71" i="84" s="1"/>
  <c r="CP82" i="84"/>
  <c r="CP171" i="84"/>
  <c r="CP121" i="84"/>
  <c r="CP7" i="84"/>
  <c r="CP155" i="84"/>
  <c r="CO80" i="84"/>
  <c r="CS128" i="79"/>
  <c r="CO81" i="84" s="1"/>
  <c r="BP83" i="84"/>
  <c r="BP130" i="84"/>
  <c r="BP99" i="84"/>
  <c r="BP95" i="84"/>
  <c r="BP147" i="84"/>
  <c r="BP148" i="84" s="1"/>
  <c r="BP131" i="84"/>
  <c r="BP96" i="84"/>
  <c r="BP154" i="84"/>
  <c r="BP132" i="84"/>
  <c r="BP128" i="84"/>
  <c r="BP97" i="84"/>
  <c r="BP155" i="84"/>
  <c r="BP113" i="84"/>
  <c r="BP114" i="84" s="1"/>
  <c r="BP120" i="84"/>
  <c r="BP133" i="84"/>
  <c r="BP129" i="84"/>
  <c r="BP98" i="84"/>
  <c r="BP94" i="84"/>
  <c r="BP171" i="84"/>
  <c r="BP121" i="84"/>
  <c r="BP82" i="84"/>
  <c r="BP7" i="84"/>
  <c r="BP70" i="84"/>
  <c r="BP71" i="84" s="1"/>
  <c r="BP76" i="84"/>
  <c r="BP77" i="84" s="1"/>
  <c r="CD80" i="84"/>
  <c r="CH128" i="79"/>
  <c r="CD81" i="84" s="1"/>
  <c r="AF95" i="83"/>
  <c r="AF96" i="83"/>
  <c r="AF94" i="83"/>
  <c r="AF83" i="83"/>
  <c r="AF130" i="83"/>
  <c r="AF98" i="83"/>
  <c r="AF131" i="83"/>
  <c r="AF99" i="83"/>
  <c r="AF132" i="83"/>
  <c r="AF128" i="83"/>
  <c r="AF133" i="83"/>
  <c r="AF129" i="83"/>
  <c r="AF97" i="83"/>
  <c r="AF70" i="83"/>
  <c r="AF71" i="83" s="1"/>
  <c r="AF120" i="83"/>
  <c r="AF171" i="83"/>
  <c r="AF172" i="83" s="1"/>
  <c r="AF121" i="83"/>
  <c r="AF147" i="83"/>
  <c r="AF148" i="83" s="1"/>
  <c r="AF82" i="83"/>
  <c r="AF154" i="83"/>
  <c r="AF76" i="83"/>
  <c r="AF77" i="83" s="1"/>
  <c r="AF113" i="83"/>
  <c r="AF155" i="83"/>
  <c r="AF7" i="83"/>
  <c r="BF80" i="83"/>
  <c r="BJ128" i="78"/>
  <c r="BF81" i="83" s="1"/>
  <c r="AS80" i="83"/>
  <c r="AW128" i="78"/>
  <c r="AS81" i="83" s="1"/>
  <c r="AB80" i="83"/>
  <c r="AF128" i="78"/>
  <c r="AB81" i="83" s="1"/>
  <c r="AB96" i="83"/>
  <c r="AB94" i="83"/>
  <c r="AB95" i="83"/>
  <c r="AB113" i="83"/>
  <c r="AB114" i="83" s="1"/>
  <c r="AB83" i="83"/>
  <c r="AB131" i="83"/>
  <c r="AB97" i="83"/>
  <c r="AB132" i="83"/>
  <c r="AB128" i="83"/>
  <c r="AB98" i="83"/>
  <c r="AB133" i="83"/>
  <c r="AB129" i="83"/>
  <c r="AB99" i="83"/>
  <c r="AB130" i="83"/>
  <c r="AB76" i="83"/>
  <c r="AB77" i="83" s="1"/>
  <c r="AB147" i="83"/>
  <c r="AB148" i="83" s="1"/>
  <c r="AB70" i="83"/>
  <c r="AB71" i="83" s="1"/>
  <c r="AB154" i="83"/>
  <c r="AB121" i="83"/>
  <c r="AB155" i="83"/>
  <c r="AB171" i="83"/>
  <c r="AB82" i="83"/>
  <c r="AB120" i="83"/>
  <c r="BT94" i="83"/>
  <c r="BT95" i="83"/>
  <c r="BT120" i="83"/>
  <c r="BT130" i="83"/>
  <c r="BT99" i="83"/>
  <c r="BT131" i="83"/>
  <c r="BT96" i="83"/>
  <c r="BT132" i="83"/>
  <c r="BT128" i="83"/>
  <c r="BT97" i="83"/>
  <c r="BT133" i="83"/>
  <c r="BT129" i="83"/>
  <c r="BT98" i="83"/>
  <c r="BT82" i="83"/>
  <c r="BT147" i="83"/>
  <c r="BT148" i="83" s="1"/>
  <c r="BT76" i="83"/>
  <c r="BT77" i="83" s="1"/>
  <c r="BT154" i="83"/>
  <c r="BT70" i="83"/>
  <c r="BT71" i="83" s="1"/>
  <c r="BT113" i="83"/>
  <c r="BT155" i="83"/>
  <c r="BT121" i="83"/>
  <c r="BT171" i="83"/>
  <c r="BT83" i="83"/>
  <c r="BT7" i="83"/>
  <c r="AO80" i="80"/>
  <c r="AS128" i="75"/>
  <c r="AO81" i="80" s="1"/>
  <c r="G80" i="80"/>
  <c r="K128" i="75"/>
  <c r="G81" i="80" s="1"/>
  <c r="CG80" i="80"/>
  <c r="CK128" i="75"/>
  <c r="CG81" i="80" s="1"/>
  <c r="CI80" i="80"/>
  <c r="CM128" i="75"/>
  <c r="CI81" i="80" s="1"/>
  <c r="CG130" i="81"/>
  <c r="CG97" i="81"/>
  <c r="CG95" i="81"/>
  <c r="CG132" i="81"/>
  <c r="CG98" i="81"/>
  <c r="CG129" i="81"/>
  <c r="CG99" i="81"/>
  <c r="CG133" i="81"/>
  <c r="CG131" i="81"/>
  <c r="CG128" i="81"/>
  <c r="CG96" i="81"/>
  <c r="CG94" i="81"/>
  <c r="CG70" i="81"/>
  <c r="CG71" i="81" s="1"/>
  <c r="CG121" i="81"/>
  <c r="CG154" i="81"/>
  <c r="CG147" i="81"/>
  <c r="CG83" i="81"/>
  <c r="CG155" i="81"/>
  <c r="CG113" i="81"/>
  <c r="CG114" i="81" s="1"/>
  <c r="CG76" i="81"/>
  <c r="CG77" i="81" s="1"/>
  <c r="CG82" i="81"/>
  <c r="CG171" i="81"/>
  <c r="CG120" i="81"/>
  <c r="CG7" i="81"/>
  <c r="U80" i="81"/>
  <c r="Y128" i="76"/>
  <c r="U81" i="81" s="1"/>
  <c r="BH155" i="84"/>
  <c r="BH83" i="84"/>
  <c r="BH133" i="84"/>
  <c r="BH129" i="84"/>
  <c r="BH97" i="84"/>
  <c r="BH70" i="84"/>
  <c r="BH71" i="84" s="1"/>
  <c r="BH171" i="84"/>
  <c r="BH121" i="84"/>
  <c r="BH130" i="84"/>
  <c r="BH98" i="84"/>
  <c r="BH94" i="84"/>
  <c r="BH120" i="84"/>
  <c r="BH131" i="84"/>
  <c r="BH99" i="84"/>
  <c r="BH95" i="84"/>
  <c r="BH82" i="84"/>
  <c r="BH76" i="84"/>
  <c r="BH77" i="84" s="1"/>
  <c r="BH154" i="84"/>
  <c r="BH132" i="84"/>
  <c r="BH128" i="84"/>
  <c r="BH96" i="84"/>
  <c r="BH7" i="84"/>
  <c r="BH147" i="84"/>
  <c r="BH113" i="84"/>
  <c r="AZ80" i="84"/>
  <c r="BD128" i="79"/>
  <c r="AZ81" i="84" s="1"/>
  <c r="L131" i="84"/>
  <c r="L96" i="84"/>
  <c r="L83" i="84"/>
  <c r="L155" i="84"/>
  <c r="L132" i="84"/>
  <c r="L128" i="84"/>
  <c r="L97" i="84"/>
  <c r="L154" i="84"/>
  <c r="L113" i="84"/>
  <c r="L114" i="84" s="1"/>
  <c r="L82" i="84"/>
  <c r="L133" i="84"/>
  <c r="L129" i="84"/>
  <c r="L98" i="84"/>
  <c r="L147" i="84"/>
  <c r="L121" i="84"/>
  <c r="L130" i="84"/>
  <c r="L99" i="84"/>
  <c r="L95" i="84"/>
  <c r="L94" i="84"/>
  <c r="L120" i="84"/>
  <c r="L171" i="84"/>
  <c r="L70" i="84"/>
  <c r="L71" i="84" s="1"/>
  <c r="L76" i="84"/>
  <c r="L77" i="84" s="1"/>
  <c r="L7" i="84"/>
  <c r="CT80" i="84"/>
  <c r="CX128" i="79"/>
  <c r="CT81" i="84" s="1"/>
  <c r="U80" i="83"/>
  <c r="Y128" i="78"/>
  <c r="U81" i="83" s="1"/>
  <c r="Z80" i="83"/>
  <c r="AD128" i="78"/>
  <c r="Z81" i="83" s="1"/>
  <c r="Z128" i="83"/>
  <c r="Z132" i="83"/>
  <c r="Z131" i="83"/>
  <c r="Z97" i="83"/>
  <c r="Z133" i="83"/>
  <c r="Z129" i="83"/>
  <c r="Z99" i="83"/>
  <c r="Z154" i="83"/>
  <c r="Z94" i="83"/>
  <c r="Z130" i="83"/>
  <c r="Z171" i="83"/>
  <c r="Z155" i="83"/>
  <c r="Z82" i="83"/>
  <c r="Z76" i="83"/>
  <c r="Z77" i="83" s="1"/>
  <c r="Z120" i="83"/>
  <c r="Z83" i="83"/>
  <c r="Z98" i="83"/>
  <c r="Z96" i="83"/>
  <c r="Z121" i="83"/>
  <c r="Z113" i="83"/>
  <c r="Z95" i="83"/>
  <c r="Z70" i="83"/>
  <c r="Z71" i="83" s="1"/>
  <c r="Z147" i="83"/>
  <c r="Z148" i="83" s="1"/>
  <c r="X94" i="83"/>
  <c r="X95" i="83"/>
  <c r="X96" i="83"/>
  <c r="X120" i="83"/>
  <c r="X130" i="83"/>
  <c r="X98" i="83"/>
  <c r="X131" i="83"/>
  <c r="X99" i="83"/>
  <c r="X132" i="83"/>
  <c r="X128" i="83"/>
  <c r="X133" i="83"/>
  <c r="X129" i="83"/>
  <c r="X97" i="83"/>
  <c r="X82" i="83"/>
  <c r="X113" i="83"/>
  <c r="X114" i="83" s="1"/>
  <c r="X171" i="83"/>
  <c r="X121" i="83"/>
  <c r="X76" i="83"/>
  <c r="X77" i="83" s="1"/>
  <c r="X147" i="83"/>
  <c r="X70" i="83"/>
  <c r="X71" i="83" s="1"/>
  <c r="X154" i="83"/>
  <c r="X155" i="83"/>
  <c r="X83" i="83"/>
  <c r="BI133" i="83"/>
  <c r="BI96" i="83"/>
  <c r="BI131" i="83"/>
  <c r="BI82" i="83"/>
  <c r="BI76" i="83"/>
  <c r="BI77" i="83" s="1"/>
  <c r="BI70" i="83"/>
  <c r="BI71" i="83" s="1"/>
  <c r="BI95" i="83"/>
  <c r="BI94" i="83"/>
  <c r="BI129" i="83"/>
  <c r="BI99" i="83"/>
  <c r="BI147" i="83"/>
  <c r="BI128" i="83"/>
  <c r="BI171" i="83"/>
  <c r="BI172" i="83" s="1"/>
  <c r="BI155" i="83"/>
  <c r="BI130" i="83"/>
  <c r="BI97" i="83"/>
  <c r="BI120" i="83"/>
  <c r="BI132" i="83"/>
  <c r="BI98" i="83"/>
  <c r="BI121" i="83"/>
  <c r="BI83" i="83"/>
  <c r="BI7" i="83"/>
  <c r="BI154" i="83"/>
  <c r="BI113" i="83"/>
  <c r="BI114" i="83" s="1"/>
  <c r="M80" i="83"/>
  <c r="Q128" i="78"/>
  <c r="CT130" i="83"/>
  <c r="CT83" i="83"/>
  <c r="CT133" i="83"/>
  <c r="CT129" i="83"/>
  <c r="CT99" i="83"/>
  <c r="CT131" i="83"/>
  <c r="CT98" i="83"/>
  <c r="CT97" i="83"/>
  <c r="CT128" i="83"/>
  <c r="CT120" i="83"/>
  <c r="CT7" i="83"/>
  <c r="CT95" i="83"/>
  <c r="CT76" i="83"/>
  <c r="CT77" i="83" s="1"/>
  <c r="CT121" i="83"/>
  <c r="CT113" i="83"/>
  <c r="CT96" i="83"/>
  <c r="CT94" i="83"/>
  <c r="CT70" i="83"/>
  <c r="CT71" i="83" s="1"/>
  <c r="CT147" i="83"/>
  <c r="CT148" i="83" s="1"/>
  <c r="CT132" i="83"/>
  <c r="CT171" i="83"/>
  <c r="CT155" i="83"/>
  <c r="CT154" i="83"/>
  <c r="CT82" i="83"/>
  <c r="CT84" i="83" s="1"/>
  <c r="AG132" i="83"/>
  <c r="AG130" i="83"/>
  <c r="AG113" i="83"/>
  <c r="AG114" i="83" s="1"/>
  <c r="AG82" i="83"/>
  <c r="AG70" i="83"/>
  <c r="AG71" i="83" s="1"/>
  <c r="AG155" i="83"/>
  <c r="AG76" i="83"/>
  <c r="AG77" i="83" s="1"/>
  <c r="AG95" i="83"/>
  <c r="AG97" i="83"/>
  <c r="AG94" i="83"/>
  <c r="AG129" i="83"/>
  <c r="AG98" i="83"/>
  <c r="AG128" i="83"/>
  <c r="AG131" i="83"/>
  <c r="AG99" i="83"/>
  <c r="AG96" i="83"/>
  <c r="AG133" i="83"/>
  <c r="AG120" i="83"/>
  <c r="AG121" i="83"/>
  <c r="AG83" i="83"/>
  <c r="AG7" i="83"/>
  <c r="AG171" i="83"/>
  <c r="AG172" i="83" s="1"/>
  <c r="AG154" i="83"/>
  <c r="AG147" i="83"/>
  <c r="BW80" i="83"/>
  <c r="CA128" i="78"/>
  <c r="BW81" i="83" s="1"/>
  <c r="BC83" i="83"/>
  <c r="BC7" i="83"/>
  <c r="BC95" i="83"/>
  <c r="BC131" i="83"/>
  <c r="BC132" i="83"/>
  <c r="BC128" i="83"/>
  <c r="BC99" i="83"/>
  <c r="BC94" i="83"/>
  <c r="BC133" i="83"/>
  <c r="BC129" i="83"/>
  <c r="BC130" i="83"/>
  <c r="BC154" i="83"/>
  <c r="BC113" i="83"/>
  <c r="BC76" i="83"/>
  <c r="BC77" i="83" s="1"/>
  <c r="BC96" i="83"/>
  <c r="BC98" i="83"/>
  <c r="BC155" i="83"/>
  <c r="BC120" i="83"/>
  <c r="BC82" i="83"/>
  <c r="BC171" i="83"/>
  <c r="BC121" i="83"/>
  <c r="BC97" i="83"/>
  <c r="BC147" i="83"/>
  <c r="BC148" i="83" s="1"/>
  <c r="BC70" i="83"/>
  <c r="BC71" i="83" s="1"/>
  <c r="AH80" i="80"/>
  <c r="AL128" i="75"/>
  <c r="AH81" i="80" s="1"/>
  <c r="J80" i="80"/>
  <c r="N128" i="75"/>
  <c r="J81" i="80" s="1"/>
  <c r="AK80" i="80"/>
  <c r="AO128" i="75"/>
  <c r="AK81" i="80" s="1"/>
  <c r="I80" i="80"/>
  <c r="M128" i="75"/>
  <c r="P80" i="80"/>
  <c r="T128" i="75"/>
  <c r="P81" i="80" s="1"/>
  <c r="AD80" i="80"/>
  <c r="AH128" i="75"/>
  <c r="AN70" i="80"/>
  <c r="AN71" i="80" s="1"/>
  <c r="AN132" i="80"/>
  <c r="AN128" i="80"/>
  <c r="AN97" i="80"/>
  <c r="AN76" i="80"/>
  <c r="AN77" i="80" s="1"/>
  <c r="AN155" i="80"/>
  <c r="AN133" i="80"/>
  <c r="AN129" i="80"/>
  <c r="AN96" i="80"/>
  <c r="AN171" i="80"/>
  <c r="AN82" i="80"/>
  <c r="AN113" i="80"/>
  <c r="AN130" i="80"/>
  <c r="AN95" i="80"/>
  <c r="AN99" i="80"/>
  <c r="AN83" i="80"/>
  <c r="AN120" i="80"/>
  <c r="AN7" i="80"/>
  <c r="AN131" i="80"/>
  <c r="AN94" i="80"/>
  <c r="AN98" i="80"/>
  <c r="AN154" i="80"/>
  <c r="AN121" i="80"/>
  <c r="AN147" i="80"/>
  <c r="BQ80" i="80"/>
  <c r="BU128" i="75"/>
  <c r="BQ81" i="80" s="1"/>
  <c r="O128" i="75"/>
  <c r="K81" i="80" s="1"/>
  <c r="K80" i="80"/>
  <c r="K130" i="80"/>
  <c r="K99" i="80"/>
  <c r="K132" i="80"/>
  <c r="K128" i="80"/>
  <c r="K94" i="80"/>
  <c r="K97" i="80"/>
  <c r="K98" i="80"/>
  <c r="K95" i="80"/>
  <c r="K96" i="80"/>
  <c r="K133" i="80"/>
  <c r="K131" i="80"/>
  <c r="K154" i="80"/>
  <c r="K82" i="80"/>
  <c r="K76" i="80"/>
  <c r="K77" i="80" s="1"/>
  <c r="K7" i="80"/>
  <c r="K129" i="80"/>
  <c r="K155" i="80"/>
  <c r="K83" i="80"/>
  <c r="K120" i="80"/>
  <c r="K70" i="80"/>
  <c r="K71" i="80" s="1"/>
  <c r="K121" i="80"/>
  <c r="K171" i="80"/>
  <c r="K147" i="80"/>
  <c r="K113" i="80"/>
  <c r="BQ132" i="81"/>
  <c r="BQ99" i="81"/>
  <c r="BQ133" i="81"/>
  <c r="BQ131" i="81"/>
  <c r="BQ96" i="81"/>
  <c r="BQ94" i="81"/>
  <c r="BQ128" i="81"/>
  <c r="BQ97" i="81"/>
  <c r="BQ95" i="81"/>
  <c r="BQ130" i="81"/>
  <c r="BQ98" i="81"/>
  <c r="BQ129" i="81"/>
  <c r="BQ70" i="81"/>
  <c r="BQ71" i="81" s="1"/>
  <c r="BQ154" i="81"/>
  <c r="BQ147" i="81"/>
  <c r="BQ155" i="81"/>
  <c r="BQ113" i="81"/>
  <c r="BQ114" i="81" s="1"/>
  <c r="BQ83" i="81"/>
  <c r="BQ171" i="81"/>
  <c r="BQ120" i="81"/>
  <c r="BQ76" i="81"/>
  <c r="BQ77" i="81" s="1"/>
  <c r="BQ82" i="81"/>
  <c r="BQ121" i="81"/>
  <c r="BQ7" i="81"/>
  <c r="F97" i="81"/>
  <c r="F76" i="81"/>
  <c r="F77" i="81" s="1"/>
  <c r="F94" i="81"/>
  <c r="F70" i="81"/>
  <c r="F71" i="81" s="1"/>
  <c r="F129" i="81"/>
  <c r="F99" i="81"/>
  <c r="F95" i="81"/>
  <c r="F82" i="81"/>
  <c r="F133" i="81"/>
  <c r="F96" i="81"/>
  <c r="F83" i="81"/>
  <c r="F128" i="81"/>
  <c r="F154" i="81"/>
  <c r="F130" i="81"/>
  <c r="F98" i="81"/>
  <c r="F155" i="81"/>
  <c r="F113" i="81"/>
  <c r="F114" i="81" s="1"/>
  <c r="F7" i="81"/>
  <c r="F132" i="81"/>
  <c r="F131" i="81"/>
  <c r="F120" i="81"/>
  <c r="F171" i="81"/>
  <c r="F121" i="81"/>
  <c r="F147" i="81"/>
  <c r="F148" i="81" s="1"/>
  <c r="CH80" i="81"/>
  <c r="CL128" i="76"/>
  <c r="CH81" i="81" s="1"/>
  <c r="BM133" i="81"/>
  <c r="BM98" i="81"/>
  <c r="BM95" i="81"/>
  <c r="BM99" i="81"/>
  <c r="BM130" i="81"/>
  <c r="BM128" i="81"/>
  <c r="BM129" i="81"/>
  <c r="BM96" i="81"/>
  <c r="BM132" i="81"/>
  <c r="BM131" i="81"/>
  <c r="BM97" i="81"/>
  <c r="BM94" i="81"/>
  <c r="BM76" i="81"/>
  <c r="BM77" i="81" s="1"/>
  <c r="BM82" i="81"/>
  <c r="BM155" i="81"/>
  <c r="BM7" i="81"/>
  <c r="BM147" i="81"/>
  <c r="BM70" i="81"/>
  <c r="BM71" i="81" s="1"/>
  <c r="BM154" i="81"/>
  <c r="BM113" i="81"/>
  <c r="BM114" i="81" s="1"/>
  <c r="BM171" i="81"/>
  <c r="BM120" i="81"/>
  <c r="BM83" i="81"/>
  <c r="BM121" i="81"/>
  <c r="CD80" i="81"/>
  <c r="CH128" i="76"/>
  <c r="CD81" i="81" s="1"/>
  <c r="BI80" i="81"/>
  <c r="BM128" i="76"/>
  <c r="BI81" i="81" s="1"/>
  <c r="AN130" i="81"/>
  <c r="AN98" i="81"/>
  <c r="AN94" i="81"/>
  <c r="AN154" i="81"/>
  <c r="AN113" i="81"/>
  <c r="AN70" i="81"/>
  <c r="AN71" i="81" s="1"/>
  <c r="AN7" i="81"/>
  <c r="AN131" i="81"/>
  <c r="AN99" i="81"/>
  <c r="AN95" i="81"/>
  <c r="AN121" i="81"/>
  <c r="AN76" i="81"/>
  <c r="AN77" i="81" s="1"/>
  <c r="AN132" i="81"/>
  <c r="AN128" i="81"/>
  <c r="AN96" i="81"/>
  <c r="AN171" i="81"/>
  <c r="AN155" i="81"/>
  <c r="AN82" i="81"/>
  <c r="AN133" i="81"/>
  <c r="AN129" i="81"/>
  <c r="AN97" i="81"/>
  <c r="AN147" i="81"/>
  <c r="AN83" i="81"/>
  <c r="AN120" i="81"/>
  <c r="R80" i="81"/>
  <c r="V128" i="76"/>
  <c r="R81" i="81" s="1"/>
  <c r="CV130" i="81"/>
  <c r="CV98" i="81"/>
  <c r="CV94" i="81"/>
  <c r="CV147" i="81"/>
  <c r="CV76" i="81"/>
  <c r="CV77" i="81" s="1"/>
  <c r="CV113" i="81"/>
  <c r="CV114" i="81" s="1"/>
  <c r="CV131" i="81"/>
  <c r="CV99" i="81"/>
  <c r="CV95" i="81"/>
  <c r="CV155" i="81"/>
  <c r="CV82" i="81"/>
  <c r="CV121" i="81"/>
  <c r="CV132" i="81"/>
  <c r="CV128" i="81"/>
  <c r="CV96" i="81"/>
  <c r="CV171" i="81"/>
  <c r="CV83" i="81"/>
  <c r="CV154" i="81"/>
  <c r="CV7" i="81"/>
  <c r="CV133" i="81"/>
  <c r="CV129" i="81"/>
  <c r="CV97" i="81"/>
  <c r="CV120" i="81"/>
  <c r="CV70" i="81"/>
  <c r="CV71" i="81" s="1"/>
  <c r="BE80" i="81"/>
  <c r="BI128" i="76"/>
  <c r="BE81" i="81" s="1"/>
  <c r="AQ80" i="81"/>
  <c r="AU128" i="76"/>
  <c r="AQ81" i="81" s="1"/>
  <c r="AI80" i="81"/>
  <c r="AM128" i="76"/>
  <c r="AI81" i="81" s="1"/>
  <c r="AB83" i="84"/>
  <c r="AB130" i="84"/>
  <c r="AB98" i="84"/>
  <c r="AB94" i="84"/>
  <c r="AB171" i="84"/>
  <c r="AB121" i="84"/>
  <c r="AB131" i="84"/>
  <c r="AB99" i="84"/>
  <c r="AB95" i="84"/>
  <c r="AB155" i="84"/>
  <c r="AB132" i="84"/>
  <c r="AB128" i="84"/>
  <c r="AB96" i="84"/>
  <c r="AB154" i="84"/>
  <c r="AB133" i="84"/>
  <c r="AB129" i="84"/>
  <c r="AB97" i="84"/>
  <c r="AB120" i="84"/>
  <c r="AB147" i="84"/>
  <c r="AB113" i="84"/>
  <c r="AB82" i="84"/>
  <c r="AB70" i="84"/>
  <c r="AB71" i="84" s="1"/>
  <c r="AB76" i="84"/>
  <c r="AB77" i="84" s="1"/>
  <c r="CE80" i="84"/>
  <c r="CI128" i="79"/>
  <c r="CE81" i="84" s="1"/>
  <c r="S80" i="84"/>
  <c r="W128" i="79"/>
  <c r="S81" i="84" s="1"/>
  <c r="BB80" i="84"/>
  <c r="BF128" i="79"/>
  <c r="BB81" i="84" s="1"/>
  <c r="M94" i="84"/>
  <c r="M133" i="84"/>
  <c r="M129" i="84"/>
  <c r="M98" i="84"/>
  <c r="M121" i="84"/>
  <c r="M82" i="84"/>
  <c r="M130" i="84"/>
  <c r="M99" i="84"/>
  <c r="M95" i="84"/>
  <c r="M171" i="84"/>
  <c r="M147" i="84"/>
  <c r="M148" i="84" s="1"/>
  <c r="M83" i="84"/>
  <c r="M131" i="84"/>
  <c r="M96" i="84"/>
  <c r="M154" i="84"/>
  <c r="M113" i="84"/>
  <c r="M70" i="84"/>
  <c r="M71" i="84" s="1"/>
  <c r="M132" i="84"/>
  <c r="M128" i="84"/>
  <c r="M97" i="84"/>
  <c r="M155" i="84"/>
  <c r="M120" i="84"/>
  <c r="M76" i="84"/>
  <c r="M77" i="84" s="1"/>
  <c r="W97" i="84"/>
  <c r="W121" i="84"/>
  <c r="W83" i="84"/>
  <c r="W82" i="84"/>
  <c r="W76" i="84"/>
  <c r="W77" i="84" s="1"/>
  <c r="W70" i="84"/>
  <c r="W71" i="84" s="1"/>
  <c r="W113" i="84"/>
  <c r="W130" i="84"/>
  <c r="W128" i="84"/>
  <c r="W132" i="84"/>
  <c r="W131" i="84"/>
  <c r="W99" i="84"/>
  <c r="W98" i="84"/>
  <c r="W129" i="84"/>
  <c r="W96" i="84"/>
  <c r="W94" i="84"/>
  <c r="W95" i="84"/>
  <c r="W133" i="84"/>
  <c r="W155" i="84"/>
  <c r="W171" i="84"/>
  <c r="W154" i="84"/>
  <c r="W120" i="84"/>
  <c r="W147" i="84"/>
  <c r="BF80" i="84"/>
  <c r="BJ128" i="79"/>
  <c r="BF81" i="84" s="1"/>
  <c r="CB132" i="84"/>
  <c r="CB128" i="84"/>
  <c r="CB96" i="84"/>
  <c r="CB121" i="84"/>
  <c r="CB154" i="84"/>
  <c r="CB133" i="84"/>
  <c r="CB129" i="84"/>
  <c r="CB97" i="84"/>
  <c r="CB82" i="84"/>
  <c r="CB113" i="84"/>
  <c r="CB147" i="84"/>
  <c r="CB130" i="84"/>
  <c r="CB98" i="84"/>
  <c r="CB94" i="84"/>
  <c r="CB83" i="84"/>
  <c r="CB120" i="84"/>
  <c r="CB131" i="84"/>
  <c r="CB99" i="84"/>
  <c r="CB95" i="84"/>
  <c r="CB171" i="84"/>
  <c r="CB155" i="84"/>
  <c r="CB70" i="84"/>
  <c r="CB71" i="84" s="1"/>
  <c r="CB76" i="84"/>
  <c r="CB77" i="84" s="1"/>
  <c r="CB7" i="84"/>
  <c r="AC133" i="84"/>
  <c r="AC129" i="84"/>
  <c r="AC97" i="84"/>
  <c r="AC155" i="84"/>
  <c r="AC120" i="84"/>
  <c r="AC76" i="84"/>
  <c r="AC77" i="84" s="1"/>
  <c r="AC130" i="84"/>
  <c r="AC98" i="84"/>
  <c r="AC94" i="84"/>
  <c r="AC121" i="84"/>
  <c r="AC82" i="84"/>
  <c r="AC131" i="84"/>
  <c r="AC99" i="84"/>
  <c r="AC95" i="84"/>
  <c r="AC171" i="84"/>
  <c r="AC147" i="84"/>
  <c r="AC148" i="84" s="1"/>
  <c r="AC83" i="84"/>
  <c r="AC132" i="84"/>
  <c r="AC128" i="84"/>
  <c r="AC96" i="84"/>
  <c r="AC154" i="84"/>
  <c r="AC113" i="84"/>
  <c r="AC114" i="84" s="1"/>
  <c r="AC70" i="84"/>
  <c r="AC71" i="84" s="1"/>
  <c r="AC7" i="84"/>
  <c r="CC80" i="84"/>
  <c r="CG128" i="79"/>
  <c r="CC81" i="84" s="1"/>
  <c r="CC132" i="84"/>
  <c r="CC128" i="84"/>
  <c r="CC96" i="84"/>
  <c r="CC155" i="84"/>
  <c r="CC121" i="84"/>
  <c r="CC82" i="84"/>
  <c r="CC133" i="84"/>
  <c r="CC129" i="84"/>
  <c r="CC97" i="84"/>
  <c r="CC171" i="84"/>
  <c r="CC83" i="84"/>
  <c r="CC130" i="84"/>
  <c r="CC98" i="84"/>
  <c r="CC94" i="84"/>
  <c r="CC147" i="84"/>
  <c r="CC113" i="84"/>
  <c r="CC114" i="84" s="1"/>
  <c r="CC70" i="84"/>
  <c r="CC71" i="84" s="1"/>
  <c r="CC131" i="84"/>
  <c r="CC99" i="84"/>
  <c r="CC95" i="84"/>
  <c r="CC154" i="84"/>
  <c r="CC120" i="84"/>
  <c r="CC76" i="84"/>
  <c r="CC77" i="84" s="1"/>
  <c r="CC7" i="84"/>
  <c r="D80" i="84"/>
  <c r="H128" i="79"/>
  <c r="D81" i="84" s="1"/>
  <c r="O95" i="84"/>
  <c r="O99" i="84"/>
  <c r="O70" i="84"/>
  <c r="O71" i="84" s="1"/>
  <c r="O113" i="84"/>
  <c r="O114" i="84" s="1"/>
  <c r="O83" i="84"/>
  <c r="O82" i="84"/>
  <c r="O76" i="84"/>
  <c r="O77" i="84" s="1"/>
  <c r="O121" i="84"/>
  <c r="O129" i="84"/>
  <c r="O133" i="84"/>
  <c r="O94" i="84"/>
  <c r="O128" i="84"/>
  <c r="O132" i="84"/>
  <c r="O130" i="84"/>
  <c r="O98" i="84"/>
  <c r="O97" i="84"/>
  <c r="O96" i="84"/>
  <c r="O131" i="84"/>
  <c r="O154" i="84"/>
  <c r="O155" i="84"/>
  <c r="O171" i="84"/>
  <c r="O172" i="84" s="1"/>
  <c r="O147" i="84"/>
  <c r="O120" i="84"/>
  <c r="E80" i="83"/>
  <c r="I128" i="78"/>
  <c r="E81" i="83" s="1"/>
  <c r="AH80" i="83"/>
  <c r="AL128" i="78"/>
  <c r="AH130" i="83"/>
  <c r="AH83" i="83"/>
  <c r="AH129" i="83"/>
  <c r="AH131" i="83"/>
  <c r="AH133" i="83"/>
  <c r="AH99" i="83"/>
  <c r="AH98" i="83"/>
  <c r="AH97" i="83"/>
  <c r="AH96" i="83"/>
  <c r="AH128" i="83"/>
  <c r="AH121" i="83"/>
  <c r="AH113" i="83"/>
  <c r="AH114" i="83" s="1"/>
  <c r="AH7" i="83"/>
  <c r="AH95" i="83"/>
  <c r="AH147" i="83"/>
  <c r="AH148" i="83" s="1"/>
  <c r="AH94" i="83"/>
  <c r="AH70" i="83"/>
  <c r="AH71" i="83" s="1"/>
  <c r="AH171" i="83"/>
  <c r="AH155" i="83"/>
  <c r="AH132" i="83"/>
  <c r="AH76" i="83"/>
  <c r="AH77" i="83" s="1"/>
  <c r="AH120" i="83"/>
  <c r="AH154" i="83"/>
  <c r="AH82" i="83"/>
  <c r="AA80" i="83"/>
  <c r="AE128" i="78"/>
  <c r="AA81" i="83" s="1"/>
  <c r="BO132" i="83"/>
  <c r="BO128" i="83"/>
  <c r="BO133" i="83"/>
  <c r="BO129" i="83"/>
  <c r="BO130" i="83"/>
  <c r="BO95" i="83"/>
  <c r="BO131" i="83"/>
  <c r="BO96" i="83"/>
  <c r="BO94" i="83"/>
  <c r="BO97" i="83"/>
  <c r="BO155" i="83"/>
  <c r="BO113" i="83"/>
  <c r="BO70" i="83"/>
  <c r="BO71" i="83" s="1"/>
  <c r="BO7" i="83"/>
  <c r="BO171" i="83"/>
  <c r="BO172" i="83" s="1"/>
  <c r="BO121" i="83"/>
  <c r="BO76" i="83"/>
  <c r="BO77" i="83" s="1"/>
  <c r="BO147" i="83"/>
  <c r="BO82" i="83"/>
  <c r="BO98" i="83"/>
  <c r="BO99" i="83"/>
  <c r="BO154" i="83"/>
  <c r="BO83" i="83"/>
  <c r="BO120" i="83"/>
  <c r="BY133" i="80"/>
  <c r="BY129" i="80"/>
  <c r="BY97" i="80"/>
  <c r="BY155" i="80"/>
  <c r="BY120" i="80"/>
  <c r="BY130" i="80"/>
  <c r="BY98" i="80"/>
  <c r="BY94" i="80"/>
  <c r="BY121" i="80"/>
  <c r="BY7" i="80"/>
  <c r="BY70" i="80"/>
  <c r="BY71" i="80" s="1"/>
  <c r="BY76" i="80"/>
  <c r="BY77" i="80" s="1"/>
  <c r="BY131" i="80"/>
  <c r="BY99" i="80"/>
  <c r="BY95" i="80"/>
  <c r="BY171" i="80"/>
  <c r="BY147" i="80"/>
  <c r="BY132" i="80"/>
  <c r="BY128" i="80"/>
  <c r="BY96" i="80"/>
  <c r="BY154" i="80"/>
  <c r="BY113" i="80"/>
  <c r="BY83" i="80"/>
  <c r="BY82" i="80"/>
  <c r="BD70" i="80"/>
  <c r="BD71" i="80" s="1"/>
  <c r="BD132" i="80"/>
  <c r="BD128" i="80"/>
  <c r="BD97" i="80"/>
  <c r="BD171" i="80"/>
  <c r="BD172" i="80" s="1"/>
  <c r="BD83" i="80"/>
  <c r="BD120" i="80"/>
  <c r="BD133" i="80"/>
  <c r="BD129" i="80"/>
  <c r="BD96" i="80"/>
  <c r="BD155" i="80"/>
  <c r="BD121" i="80"/>
  <c r="BD130" i="80"/>
  <c r="BD95" i="80"/>
  <c r="BD99" i="80"/>
  <c r="BD154" i="80"/>
  <c r="BD76" i="80"/>
  <c r="BD77" i="80" s="1"/>
  <c r="BD147" i="80"/>
  <c r="BD7" i="80"/>
  <c r="BD131" i="80"/>
  <c r="BD94" i="80"/>
  <c r="BD98" i="80"/>
  <c r="BD82" i="80"/>
  <c r="BD113" i="80"/>
  <c r="AE133" i="80"/>
  <c r="AE129" i="80"/>
  <c r="AE131" i="80"/>
  <c r="AE99" i="80"/>
  <c r="AE97" i="80"/>
  <c r="AE94" i="80"/>
  <c r="AE70" i="80"/>
  <c r="AE71" i="80" s="1"/>
  <c r="AE95" i="80"/>
  <c r="AE98" i="80"/>
  <c r="AE96" i="80"/>
  <c r="AE128" i="80"/>
  <c r="AE155" i="80"/>
  <c r="AE83" i="80"/>
  <c r="AE76" i="80"/>
  <c r="AE77" i="80" s="1"/>
  <c r="AE7" i="80"/>
  <c r="AE171" i="80"/>
  <c r="AE172" i="80" s="1"/>
  <c r="AE147" i="80"/>
  <c r="AE132" i="80"/>
  <c r="AE121" i="80"/>
  <c r="AE130" i="80"/>
  <c r="AE113" i="80"/>
  <c r="AE114" i="80" s="1"/>
  <c r="AE154" i="80"/>
  <c r="AE82" i="80"/>
  <c r="AE120" i="80"/>
  <c r="BP70" i="80"/>
  <c r="BP71" i="80" s="1"/>
  <c r="BP133" i="80"/>
  <c r="BP129" i="80"/>
  <c r="BP94" i="80"/>
  <c r="BP98" i="80"/>
  <c r="BP82" i="80"/>
  <c r="BP120" i="80"/>
  <c r="BP130" i="80"/>
  <c r="BP97" i="80"/>
  <c r="BP171" i="80"/>
  <c r="BP172" i="80" s="1"/>
  <c r="BP83" i="80"/>
  <c r="BP121" i="80"/>
  <c r="BP131" i="80"/>
  <c r="BP96" i="80"/>
  <c r="BP154" i="80"/>
  <c r="BP147" i="80"/>
  <c r="BP148" i="80" s="1"/>
  <c r="BP132" i="80"/>
  <c r="BP128" i="80"/>
  <c r="BP95" i="80"/>
  <c r="BP99" i="80"/>
  <c r="BP155" i="80"/>
  <c r="BP76" i="80"/>
  <c r="BP77" i="80" s="1"/>
  <c r="BP113" i="80"/>
  <c r="BP7" i="80"/>
  <c r="BL133" i="81"/>
  <c r="BL129" i="81"/>
  <c r="BL97" i="81"/>
  <c r="BL171" i="81"/>
  <c r="BL113" i="81"/>
  <c r="BL70" i="81"/>
  <c r="BL71" i="81" s="1"/>
  <c r="BL130" i="81"/>
  <c r="BL98" i="81"/>
  <c r="BL94" i="81"/>
  <c r="BL121" i="81"/>
  <c r="BL76" i="81"/>
  <c r="BL77" i="81" s="1"/>
  <c r="BL7" i="81"/>
  <c r="BL131" i="81"/>
  <c r="BL99" i="81"/>
  <c r="BL95" i="81"/>
  <c r="BL147" i="81"/>
  <c r="BL148" i="81" s="1"/>
  <c r="BL82" i="81"/>
  <c r="BL120" i="81"/>
  <c r="BL132" i="81"/>
  <c r="BL128" i="81"/>
  <c r="BL96" i="81"/>
  <c r="BL154" i="81"/>
  <c r="BL83" i="81"/>
  <c r="BL155" i="81"/>
  <c r="CX80" i="81"/>
  <c r="DB128" i="76"/>
  <c r="CX81" i="81" s="1"/>
  <c r="Q80" i="81"/>
  <c r="U128" i="76"/>
  <c r="Q81" i="81" s="1"/>
  <c r="CP80" i="81"/>
  <c r="CT128" i="76"/>
  <c r="CP81" i="81" s="1"/>
  <c r="AG80" i="84"/>
  <c r="AK128" i="79"/>
  <c r="AG81" i="84" s="1"/>
  <c r="AG133" i="84"/>
  <c r="AG129" i="84"/>
  <c r="AG97" i="84"/>
  <c r="AG171" i="84"/>
  <c r="AG172" i="84" s="1"/>
  <c r="AG83" i="84"/>
  <c r="AG7" i="84"/>
  <c r="AG130" i="84"/>
  <c r="AG98" i="84"/>
  <c r="AG94" i="84"/>
  <c r="AG147" i="84"/>
  <c r="AG113" i="84"/>
  <c r="AG70" i="84"/>
  <c r="AG71" i="84" s="1"/>
  <c r="AG131" i="84"/>
  <c r="AG99" i="84"/>
  <c r="AG95" i="84"/>
  <c r="AG154" i="84"/>
  <c r="AG120" i="84"/>
  <c r="AG76" i="84"/>
  <c r="AG77" i="84" s="1"/>
  <c r="AG132" i="84"/>
  <c r="AG128" i="84"/>
  <c r="AG96" i="84"/>
  <c r="AG155" i="84"/>
  <c r="AG121" i="84"/>
  <c r="AG82" i="84"/>
  <c r="CX80" i="84"/>
  <c r="DB128" i="79"/>
  <c r="CX81" i="84" s="1"/>
  <c r="AS80" i="84"/>
  <c r="AW128" i="79"/>
  <c r="AS81" i="84" s="1"/>
  <c r="AK130" i="84"/>
  <c r="AK99" i="84"/>
  <c r="AK95" i="84"/>
  <c r="AK147" i="84"/>
  <c r="AK148" i="84" s="1"/>
  <c r="AK113" i="84"/>
  <c r="AK114" i="84" s="1"/>
  <c r="AK70" i="84"/>
  <c r="AK71" i="84" s="1"/>
  <c r="AK131" i="84"/>
  <c r="AK96" i="84"/>
  <c r="AK154" i="84"/>
  <c r="AK120" i="84"/>
  <c r="AK76" i="84"/>
  <c r="AK77" i="84" s="1"/>
  <c r="AK132" i="84"/>
  <c r="AK128" i="84"/>
  <c r="AK97" i="84"/>
  <c r="AK155" i="84"/>
  <c r="AK121" i="84"/>
  <c r="AK82" i="84"/>
  <c r="AK7" i="84"/>
  <c r="AK133" i="84"/>
  <c r="AK129" i="84"/>
  <c r="AK98" i="84"/>
  <c r="AK94" i="84"/>
  <c r="AK171" i="84"/>
  <c r="AK83" i="84"/>
  <c r="AT80" i="84"/>
  <c r="AX128" i="79"/>
  <c r="AT81" i="84" s="1"/>
  <c r="CG132" i="84"/>
  <c r="CG128" i="84"/>
  <c r="CG96" i="84"/>
  <c r="CG171" i="84"/>
  <c r="CG172" i="84" s="1"/>
  <c r="CG147" i="84"/>
  <c r="CG148" i="84" s="1"/>
  <c r="CG83" i="84"/>
  <c r="CG133" i="84"/>
  <c r="CG129" i="84"/>
  <c r="CG97" i="84"/>
  <c r="CG154" i="84"/>
  <c r="CG113" i="84"/>
  <c r="CG114" i="84" s="1"/>
  <c r="CG70" i="84"/>
  <c r="CG71" i="84" s="1"/>
  <c r="CG130" i="84"/>
  <c r="CG98" i="84"/>
  <c r="CG94" i="84"/>
  <c r="CG155" i="84"/>
  <c r="CG120" i="84"/>
  <c r="CG76" i="84"/>
  <c r="CG77" i="84" s="1"/>
  <c r="CG131" i="84"/>
  <c r="CG99" i="84"/>
  <c r="CG95" i="84"/>
  <c r="CG121" i="84"/>
  <c r="CG82" i="84"/>
  <c r="CG7" i="84"/>
  <c r="AD100" i="76"/>
  <c r="BJ100" i="79"/>
  <c r="AT100" i="78"/>
  <c r="T100" i="78"/>
  <c r="CN100" i="78"/>
  <c r="BI128" i="78"/>
  <c r="BE81" i="83" s="1"/>
  <c r="BE152" i="83" s="1"/>
  <c r="Z128" i="78"/>
  <c r="V81" i="83" s="1"/>
  <c r="V152" i="83" s="1"/>
  <c r="BL100" i="78"/>
  <c r="AY100" i="78"/>
  <c r="AQ100" i="78"/>
  <c r="BX100" i="75"/>
  <c r="CO100" i="75"/>
  <c r="CM100" i="76"/>
  <c r="CQ100" i="76"/>
  <c r="BA100" i="79"/>
  <c r="J100" i="79"/>
  <c r="DC100" i="79"/>
  <c r="AQ100" i="79"/>
  <c r="AZ100" i="79"/>
  <c r="CB100" i="79"/>
  <c r="AI100" i="79"/>
  <c r="Y100" i="79"/>
  <c r="H100" i="78"/>
  <c r="CM100" i="78"/>
  <c r="M100" i="76"/>
  <c r="AB100" i="79"/>
  <c r="O100" i="79"/>
  <c r="L100" i="79"/>
  <c r="CV100" i="78"/>
  <c r="N100" i="78"/>
  <c r="BR100" i="78"/>
  <c r="BA100" i="78"/>
  <c r="AN100" i="78"/>
  <c r="AC100" i="78"/>
  <c r="CS100" i="78"/>
  <c r="W100" i="78"/>
  <c r="AW100" i="75"/>
  <c r="CJ100" i="75"/>
  <c r="U100" i="75"/>
  <c r="CD100" i="75"/>
  <c r="AA100" i="75"/>
  <c r="P100" i="75"/>
  <c r="CF100" i="76"/>
  <c r="AO100" i="76"/>
  <c r="L100" i="76"/>
  <c r="AX100" i="76"/>
  <c r="BW100" i="76"/>
  <c r="CU100" i="76"/>
  <c r="CA100" i="76"/>
  <c r="CZ100" i="79"/>
  <c r="BC100" i="79"/>
  <c r="CL100" i="79"/>
  <c r="CC100" i="79"/>
  <c r="CP100" i="79"/>
  <c r="CT100" i="79"/>
  <c r="AH100" i="79"/>
  <c r="V100" i="79"/>
  <c r="CP100" i="78"/>
  <c r="R100" i="78"/>
  <c r="BQ100" i="78"/>
  <c r="BX100" i="78"/>
  <c r="CQ100" i="78"/>
  <c r="BL100" i="76"/>
  <c r="BL100" i="79"/>
  <c r="CX100" i="79"/>
  <c r="DB100" i="78"/>
  <c r="CF100" i="78"/>
  <c r="X100" i="78"/>
  <c r="AH100" i="78"/>
  <c r="BT100" i="78"/>
  <c r="BB128" i="78"/>
  <c r="AX81" i="83" s="1"/>
  <c r="AX152" i="83" s="1"/>
  <c r="BG100" i="78"/>
  <c r="BC100" i="78"/>
  <c r="L100" i="75"/>
  <c r="AL100" i="75"/>
  <c r="CN100" i="75"/>
  <c r="AE100" i="75"/>
  <c r="CB100" i="75"/>
  <c r="X100" i="75"/>
  <c r="CP100" i="76"/>
  <c r="BQ100" i="76"/>
  <c r="DC100" i="76"/>
  <c r="CD100" i="76"/>
  <c r="BY100" i="79"/>
  <c r="AF100" i="79"/>
  <c r="CM100" i="79"/>
  <c r="I100" i="79"/>
  <c r="CF100" i="79"/>
  <c r="S100" i="79"/>
  <c r="BE100" i="79"/>
  <c r="CH100" i="78"/>
  <c r="BS100" i="78"/>
  <c r="BT100" i="75"/>
  <c r="BP100" i="76"/>
  <c r="CL128" i="83"/>
  <c r="CL132" i="83"/>
  <c r="CL154" i="83"/>
  <c r="CL96" i="83"/>
  <c r="CL97" i="83"/>
  <c r="CL129" i="83"/>
  <c r="CL131" i="83"/>
  <c r="CL133" i="83"/>
  <c r="CL99" i="83"/>
  <c r="CL76" i="83"/>
  <c r="CL77" i="83" s="1"/>
  <c r="CL94" i="83"/>
  <c r="CL130" i="83"/>
  <c r="CL147" i="83"/>
  <c r="CL82" i="83"/>
  <c r="CL171" i="83"/>
  <c r="CL155" i="83"/>
  <c r="CL7" i="83"/>
  <c r="CL98" i="83"/>
  <c r="CL120" i="83"/>
  <c r="CL83" i="83"/>
  <c r="CL95" i="83"/>
  <c r="CL70" i="83"/>
  <c r="CL71" i="83" s="1"/>
  <c r="CL121" i="83"/>
  <c r="CL113" i="83"/>
  <c r="AS133" i="83"/>
  <c r="AS131" i="83"/>
  <c r="AS82" i="83"/>
  <c r="AS76" i="83"/>
  <c r="AS77" i="83" s="1"/>
  <c r="AS70" i="83"/>
  <c r="AS71" i="83" s="1"/>
  <c r="AS96" i="83"/>
  <c r="AS95" i="83"/>
  <c r="AS94" i="83"/>
  <c r="AS129" i="83"/>
  <c r="AS132" i="83"/>
  <c r="AS130" i="83"/>
  <c r="AS97" i="83"/>
  <c r="AS171" i="83"/>
  <c r="AS172" i="83" s="1"/>
  <c r="AS155" i="83"/>
  <c r="AS98" i="83"/>
  <c r="AS120" i="83"/>
  <c r="AS99" i="83"/>
  <c r="AS121" i="83"/>
  <c r="AS83" i="83"/>
  <c r="AS128" i="83"/>
  <c r="AS147" i="83"/>
  <c r="AS148" i="83" s="1"/>
  <c r="AS7" i="83"/>
  <c r="AS113" i="83"/>
  <c r="AS154" i="83"/>
  <c r="AO131" i="80"/>
  <c r="AO99" i="80"/>
  <c r="AO95" i="80"/>
  <c r="AO155" i="80"/>
  <c r="AO120" i="80"/>
  <c r="AO132" i="80"/>
  <c r="AO128" i="80"/>
  <c r="AO96" i="80"/>
  <c r="AO121" i="80"/>
  <c r="AO76" i="80"/>
  <c r="AO77" i="80" s="1"/>
  <c r="AO133" i="80"/>
  <c r="AO129" i="80"/>
  <c r="AO97" i="80"/>
  <c r="AO82" i="80"/>
  <c r="AO171" i="80"/>
  <c r="AO172" i="80" s="1"/>
  <c r="AO147" i="80"/>
  <c r="AO7" i="80"/>
  <c r="AO70" i="80"/>
  <c r="AO71" i="80" s="1"/>
  <c r="AO130" i="80"/>
  <c r="AO98" i="80"/>
  <c r="AO94" i="80"/>
  <c r="AO154" i="80"/>
  <c r="AO113" i="80"/>
  <c r="AO83" i="80"/>
  <c r="Z80" i="80"/>
  <c r="AD128" i="75"/>
  <c r="Z81" i="80" s="1"/>
  <c r="CX80" i="83"/>
  <c r="DB128" i="78"/>
  <c r="CX81" i="83" s="1"/>
  <c r="U133" i="83"/>
  <c r="U129" i="83"/>
  <c r="U154" i="83"/>
  <c r="U76" i="83"/>
  <c r="U77" i="83" s="1"/>
  <c r="U82" i="83"/>
  <c r="U70" i="83"/>
  <c r="U71" i="83" s="1"/>
  <c r="U94" i="83"/>
  <c r="U131" i="83"/>
  <c r="U130" i="83"/>
  <c r="U98" i="83"/>
  <c r="U132" i="83"/>
  <c r="U99" i="83"/>
  <c r="U96" i="83"/>
  <c r="U95" i="83"/>
  <c r="U128" i="83"/>
  <c r="U97" i="83"/>
  <c r="U120" i="83"/>
  <c r="U121" i="83"/>
  <c r="U83" i="83"/>
  <c r="U147" i="83"/>
  <c r="U148" i="83" s="1"/>
  <c r="U171" i="83"/>
  <c r="U155" i="83"/>
  <c r="U113" i="83"/>
  <c r="T94" i="83"/>
  <c r="T95" i="83"/>
  <c r="T96" i="83"/>
  <c r="T121" i="83"/>
  <c r="T113" i="83"/>
  <c r="T114" i="83" s="1"/>
  <c r="T133" i="83"/>
  <c r="T129" i="83"/>
  <c r="T99" i="83"/>
  <c r="T130" i="83"/>
  <c r="T131" i="83"/>
  <c r="T97" i="83"/>
  <c r="T132" i="83"/>
  <c r="T128" i="83"/>
  <c r="T98" i="83"/>
  <c r="T154" i="83"/>
  <c r="T82" i="83"/>
  <c r="T84" i="83" s="1"/>
  <c r="T155" i="83"/>
  <c r="T76" i="83"/>
  <c r="T77" i="83" s="1"/>
  <c r="T171" i="83"/>
  <c r="T120" i="83"/>
  <c r="T70" i="83"/>
  <c r="T71" i="83" s="1"/>
  <c r="T83" i="83"/>
  <c r="T147" i="83"/>
  <c r="BZ131" i="83"/>
  <c r="BZ82" i="83"/>
  <c r="BZ70" i="83"/>
  <c r="BZ71" i="83" s="1"/>
  <c r="BZ7" i="83"/>
  <c r="BZ132" i="83"/>
  <c r="BZ98" i="83"/>
  <c r="BZ99" i="83"/>
  <c r="BZ96" i="83"/>
  <c r="BZ128" i="83"/>
  <c r="BZ76" i="83"/>
  <c r="BZ77" i="83" s="1"/>
  <c r="BZ130" i="83"/>
  <c r="BZ121" i="83"/>
  <c r="BZ83" i="83"/>
  <c r="BZ97" i="83"/>
  <c r="BZ147" i="83"/>
  <c r="BZ113" i="83"/>
  <c r="BZ95" i="83"/>
  <c r="BZ133" i="83"/>
  <c r="BZ171" i="83"/>
  <c r="BZ172" i="83" s="1"/>
  <c r="BZ154" i="83"/>
  <c r="BZ94" i="83"/>
  <c r="BZ129" i="83"/>
  <c r="BZ120" i="83"/>
  <c r="BZ155" i="83"/>
  <c r="M133" i="83"/>
  <c r="M131" i="83"/>
  <c r="M82" i="83"/>
  <c r="M76" i="83"/>
  <c r="M77" i="83" s="1"/>
  <c r="M70" i="83"/>
  <c r="M71" i="83" s="1"/>
  <c r="M96" i="83"/>
  <c r="M132" i="83"/>
  <c r="M99" i="83"/>
  <c r="M95" i="83"/>
  <c r="M129" i="83"/>
  <c r="M94" i="83"/>
  <c r="M128" i="83"/>
  <c r="M97" i="83"/>
  <c r="M130" i="83"/>
  <c r="M98" i="83"/>
  <c r="M121" i="83"/>
  <c r="M83" i="83"/>
  <c r="M171" i="83"/>
  <c r="M147" i="83"/>
  <c r="M155" i="83"/>
  <c r="M120" i="83"/>
  <c r="M113" i="83"/>
  <c r="M114" i="83" s="1"/>
  <c r="M154" i="83"/>
  <c r="AX130" i="83"/>
  <c r="AX83" i="83"/>
  <c r="AX129" i="83"/>
  <c r="AX99" i="83"/>
  <c r="AX131" i="83"/>
  <c r="AX97" i="83"/>
  <c r="AX133" i="83"/>
  <c r="AX98" i="83"/>
  <c r="AX96" i="83"/>
  <c r="AX70" i="83"/>
  <c r="AX71" i="83" s="1"/>
  <c r="AX120" i="83"/>
  <c r="AX154" i="83"/>
  <c r="AX95" i="83"/>
  <c r="AX76" i="83"/>
  <c r="AX77" i="83" s="1"/>
  <c r="AX121" i="83"/>
  <c r="AX113" i="83"/>
  <c r="AX114" i="83" s="1"/>
  <c r="AX82" i="83"/>
  <c r="AX84" i="83" s="1"/>
  <c r="AX94" i="83"/>
  <c r="AX132" i="83"/>
  <c r="AX147" i="83"/>
  <c r="AX7" i="83"/>
  <c r="AX128" i="83"/>
  <c r="AX171" i="83"/>
  <c r="AX172" i="83" s="1"/>
  <c r="AX155" i="83"/>
  <c r="H80" i="80"/>
  <c r="L128" i="75"/>
  <c r="H81" i="80" s="1"/>
  <c r="J99" i="80"/>
  <c r="J97" i="80"/>
  <c r="J95" i="80"/>
  <c r="J133" i="80"/>
  <c r="J70" i="80"/>
  <c r="J71" i="80" s="1"/>
  <c r="J171" i="80"/>
  <c r="J147" i="80"/>
  <c r="J83" i="80"/>
  <c r="J76" i="80"/>
  <c r="J77" i="80" s="1"/>
  <c r="J128" i="80"/>
  <c r="J98" i="80"/>
  <c r="J113" i="80"/>
  <c r="J7" i="80"/>
  <c r="J129" i="80"/>
  <c r="J130" i="80"/>
  <c r="J96" i="80"/>
  <c r="J154" i="80"/>
  <c r="J120" i="80"/>
  <c r="J131" i="80"/>
  <c r="J132" i="80"/>
  <c r="J94" i="80"/>
  <c r="J155" i="80"/>
  <c r="J121" i="80"/>
  <c r="J82" i="80"/>
  <c r="AA80" i="80"/>
  <c r="AE128" i="75"/>
  <c r="AA81" i="80" s="1"/>
  <c r="O129" i="80"/>
  <c r="O131" i="80"/>
  <c r="O99" i="80"/>
  <c r="O133" i="80"/>
  <c r="O98" i="80"/>
  <c r="O96" i="80"/>
  <c r="O97" i="80"/>
  <c r="O94" i="80"/>
  <c r="O95" i="80"/>
  <c r="O132" i="80"/>
  <c r="O113" i="80"/>
  <c r="O114" i="80" s="1"/>
  <c r="O76" i="80"/>
  <c r="O77" i="80" s="1"/>
  <c r="O121" i="80"/>
  <c r="O120" i="80"/>
  <c r="O130" i="80"/>
  <c r="O154" i="80"/>
  <c r="O82" i="80"/>
  <c r="O70" i="80"/>
  <c r="O71" i="80" s="1"/>
  <c r="O128" i="80"/>
  <c r="O155" i="80"/>
  <c r="O83" i="80"/>
  <c r="O171" i="80"/>
  <c r="O172" i="80" s="1"/>
  <c r="O147" i="80"/>
  <c r="Y80" i="80"/>
  <c r="AC128" i="75"/>
  <c r="CQ133" i="80"/>
  <c r="CQ129" i="80"/>
  <c r="CQ98" i="80"/>
  <c r="CQ131" i="80"/>
  <c r="CQ99" i="80"/>
  <c r="CQ97" i="80"/>
  <c r="CQ94" i="80"/>
  <c r="CQ95" i="80"/>
  <c r="CQ70" i="80"/>
  <c r="CQ71" i="80" s="1"/>
  <c r="CQ96" i="80"/>
  <c r="CQ128" i="80"/>
  <c r="CQ154" i="80"/>
  <c r="CQ82" i="80"/>
  <c r="CQ121" i="80"/>
  <c r="CQ155" i="80"/>
  <c r="CQ83" i="80"/>
  <c r="CQ132" i="80"/>
  <c r="CQ171" i="80"/>
  <c r="CQ147" i="80"/>
  <c r="CQ130" i="80"/>
  <c r="CQ7" i="80"/>
  <c r="CQ113" i="80"/>
  <c r="CQ114" i="80" s="1"/>
  <c r="CQ76" i="80"/>
  <c r="CQ77" i="80" s="1"/>
  <c r="CQ120" i="80"/>
  <c r="T76" i="80"/>
  <c r="T77" i="80" s="1"/>
  <c r="T131" i="80"/>
  <c r="T94" i="80"/>
  <c r="T98" i="80"/>
  <c r="T155" i="80"/>
  <c r="T147" i="80"/>
  <c r="T132" i="80"/>
  <c r="T128" i="80"/>
  <c r="T97" i="80"/>
  <c r="T70" i="80"/>
  <c r="T71" i="80" s="1"/>
  <c r="T82" i="80"/>
  <c r="T113" i="80"/>
  <c r="T133" i="80"/>
  <c r="T129" i="80"/>
  <c r="T96" i="80"/>
  <c r="T171" i="80"/>
  <c r="T83" i="80"/>
  <c r="T120" i="80"/>
  <c r="T130" i="80"/>
  <c r="T95" i="80"/>
  <c r="T99" i="80"/>
  <c r="T154" i="80"/>
  <c r="T121" i="80"/>
  <c r="BQ130" i="80"/>
  <c r="BQ98" i="80"/>
  <c r="BQ94" i="80"/>
  <c r="BQ155" i="80"/>
  <c r="BQ120" i="80"/>
  <c r="BQ131" i="80"/>
  <c r="BQ99" i="80"/>
  <c r="BQ95" i="80"/>
  <c r="BQ121" i="80"/>
  <c r="BQ132" i="80"/>
  <c r="BQ128" i="80"/>
  <c r="BQ96" i="80"/>
  <c r="BQ171" i="80"/>
  <c r="BQ147" i="80"/>
  <c r="BQ76" i="80"/>
  <c r="BQ77" i="80" s="1"/>
  <c r="BQ82" i="80"/>
  <c r="BQ133" i="80"/>
  <c r="BQ129" i="80"/>
  <c r="BQ97" i="80"/>
  <c r="BQ83" i="80"/>
  <c r="BQ154" i="80"/>
  <c r="BQ113" i="80"/>
  <c r="BQ7" i="80"/>
  <c r="BQ70" i="80"/>
  <c r="BQ71" i="80" s="1"/>
  <c r="V133" i="81"/>
  <c r="V97" i="81"/>
  <c r="V94" i="81"/>
  <c r="V99" i="81"/>
  <c r="V95" i="81"/>
  <c r="V82" i="81"/>
  <c r="V76" i="81"/>
  <c r="V77" i="81" s="1"/>
  <c r="V129" i="81"/>
  <c r="V96" i="81"/>
  <c r="V83" i="81"/>
  <c r="V70" i="81"/>
  <c r="V71" i="81" s="1"/>
  <c r="V130" i="81"/>
  <c r="V155" i="81"/>
  <c r="V113" i="81"/>
  <c r="V114" i="81" s="1"/>
  <c r="V132" i="81"/>
  <c r="V131" i="81"/>
  <c r="V120" i="81"/>
  <c r="V171" i="81"/>
  <c r="V121" i="81"/>
  <c r="V128" i="81"/>
  <c r="V98" i="81"/>
  <c r="V154" i="81"/>
  <c r="V147" i="81"/>
  <c r="V148" i="81" s="1"/>
  <c r="AQ96" i="81"/>
  <c r="AQ76" i="81"/>
  <c r="AQ77" i="81" s="1"/>
  <c r="AQ98" i="81"/>
  <c r="AQ70" i="81"/>
  <c r="AQ71" i="81" s="1"/>
  <c r="AQ95" i="81"/>
  <c r="AQ133" i="81"/>
  <c r="AQ129" i="81"/>
  <c r="AQ82" i="81"/>
  <c r="AQ155" i="81"/>
  <c r="AQ147" i="81"/>
  <c r="AQ148" i="81" s="1"/>
  <c r="AQ120" i="81"/>
  <c r="AQ94" i="81"/>
  <c r="AQ130" i="81"/>
  <c r="AQ131" i="81"/>
  <c r="AQ99" i="81"/>
  <c r="AQ171" i="81"/>
  <c r="AQ113" i="81"/>
  <c r="AQ114" i="81" s="1"/>
  <c r="AQ132" i="81"/>
  <c r="AQ128" i="81"/>
  <c r="AQ97" i="81"/>
  <c r="AQ7" i="81"/>
  <c r="AQ83" i="81"/>
  <c r="AQ154" i="81"/>
  <c r="AQ121" i="81"/>
  <c r="BU132" i="84"/>
  <c r="BU128" i="84"/>
  <c r="BU96" i="84"/>
  <c r="BU121" i="84"/>
  <c r="BU82" i="84"/>
  <c r="BU7" i="84"/>
  <c r="BU133" i="84"/>
  <c r="BU129" i="84"/>
  <c r="BU97" i="84"/>
  <c r="BU171" i="84"/>
  <c r="BU147" i="84"/>
  <c r="BU83" i="84"/>
  <c r="BU130" i="84"/>
  <c r="BU98" i="84"/>
  <c r="BU94" i="84"/>
  <c r="BU154" i="84"/>
  <c r="BU113" i="84"/>
  <c r="BU70" i="84"/>
  <c r="BU71" i="84" s="1"/>
  <c r="BU131" i="84"/>
  <c r="BU99" i="84"/>
  <c r="BU95" i="84"/>
  <c r="BU155" i="84"/>
  <c r="BU120" i="84"/>
  <c r="BU76" i="84"/>
  <c r="BU77" i="84" s="1"/>
  <c r="BB154" i="84"/>
  <c r="BB131" i="84"/>
  <c r="BB99" i="84"/>
  <c r="BB95" i="84"/>
  <c r="BB132" i="84"/>
  <c r="BB128" i="84"/>
  <c r="BB96" i="84"/>
  <c r="BB133" i="84"/>
  <c r="BB129" i="84"/>
  <c r="BB97" i="84"/>
  <c r="BB130" i="84"/>
  <c r="BB98" i="84"/>
  <c r="BB94" i="84"/>
  <c r="BB70" i="84"/>
  <c r="BB71" i="84" s="1"/>
  <c r="BB82" i="84"/>
  <c r="BB155" i="84"/>
  <c r="BB113" i="84"/>
  <c r="BB114" i="84" s="1"/>
  <c r="BB7" i="84"/>
  <c r="BB147" i="84"/>
  <c r="BB120" i="84"/>
  <c r="BB121" i="84"/>
  <c r="BB76" i="84"/>
  <c r="BB77" i="84" s="1"/>
  <c r="BB83" i="84"/>
  <c r="BB171" i="84"/>
  <c r="BB172" i="84" s="1"/>
  <c r="AO80" i="84"/>
  <c r="AS128" i="79"/>
  <c r="AO81" i="84" s="1"/>
  <c r="CI97" i="84"/>
  <c r="CI113" i="84"/>
  <c r="CI76" i="84"/>
  <c r="CI77" i="84" s="1"/>
  <c r="CI121" i="84"/>
  <c r="CI83" i="84"/>
  <c r="CI82" i="84"/>
  <c r="CI70" i="84"/>
  <c r="CI71" i="84" s="1"/>
  <c r="CI131" i="84"/>
  <c r="CI130" i="84"/>
  <c r="CI128" i="84"/>
  <c r="CI129" i="84"/>
  <c r="CI132" i="84"/>
  <c r="CI99" i="84"/>
  <c r="CI133" i="84"/>
  <c r="CI98" i="84"/>
  <c r="CI96" i="84"/>
  <c r="CI95" i="84"/>
  <c r="CI94" i="84"/>
  <c r="CI155" i="84"/>
  <c r="CI171" i="84"/>
  <c r="CI154" i="84"/>
  <c r="CI7" i="84"/>
  <c r="CI120" i="84"/>
  <c r="CI147" i="84"/>
  <c r="W80" i="84"/>
  <c r="AA128" i="79"/>
  <c r="W81" i="84" s="1"/>
  <c r="CB80" i="84"/>
  <c r="CF128" i="79"/>
  <c r="BD80" i="80"/>
  <c r="BH128" i="75"/>
  <c r="BD81" i="80" s="1"/>
  <c r="O80" i="81"/>
  <c r="S128" i="76"/>
  <c r="O81" i="81" s="1"/>
  <c r="CU95" i="81"/>
  <c r="CU70" i="81"/>
  <c r="CU71" i="81" s="1"/>
  <c r="CU98" i="81"/>
  <c r="CU96" i="81"/>
  <c r="CU76" i="81"/>
  <c r="CU77" i="81" s="1"/>
  <c r="CU130" i="81"/>
  <c r="CU97" i="81"/>
  <c r="CU83" i="81"/>
  <c r="CU131" i="81"/>
  <c r="CU154" i="81"/>
  <c r="CU113" i="81"/>
  <c r="CU120" i="81"/>
  <c r="CU7" i="81"/>
  <c r="CU132" i="81"/>
  <c r="CU128" i="81"/>
  <c r="CU155" i="81"/>
  <c r="CU121" i="81"/>
  <c r="CU94" i="81"/>
  <c r="CU133" i="81"/>
  <c r="CU129" i="81"/>
  <c r="CU99" i="81"/>
  <c r="CU171" i="81"/>
  <c r="CU147" i="81"/>
  <c r="CU82" i="81"/>
  <c r="G129" i="84"/>
  <c r="G97" i="84"/>
  <c r="G83" i="84"/>
  <c r="G82" i="84"/>
  <c r="G76" i="84"/>
  <c r="G77" i="84" s="1"/>
  <c r="G121" i="84"/>
  <c r="G113" i="84"/>
  <c r="G114" i="84" s="1"/>
  <c r="G70" i="84"/>
  <c r="G71" i="84" s="1"/>
  <c r="G130" i="84"/>
  <c r="G128" i="84"/>
  <c r="G96" i="84"/>
  <c r="G95" i="84"/>
  <c r="G133" i="84"/>
  <c r="G132" i="84"/>
  <c r="G131" i="84"/>
  <c r="G94" i="84"/>
  <c r="G99" i="84"/>
  <c r="G98" i="84"/>
  <c r="G171" i="84"/>
  <c r="G120" i="84"/>
  <c r="G147" i="84"/>
  <c r="G155" i="84"/>
  <c r="G7" i="84"/>
  <c r="G154" i="84"/>
  <c r="AV95" i="83"/>
  <c r="AV96" i="83"/>
  <c r="AV94" i="83"/>
  <c r="AV83" i="83"/>
  <c r="AV130" i="83"/>
  <c r="AV98" i="83"/>
  <c r="AV131" i="83"/>
  <c r="AV99" i="83"/>
  <c r="AV132" i="83"/>
  <c r="AV128" i="83"/>
  <c r="AV133" i="83"/>
  <c r="AV129" i="83"/>
  <c r="AV97" i="83"/>
  <c r="AV70" i="83"/>
  <c r="AV71" i="83" s="1"/>
  <c r="AV155" i="83"/>
  <c r="AV113" i="83"/>
  <c r="AV171" i="83"/>
  <c r="AV121" i="83"/>
  <c r="AV82" i="83"/>
  <c r="AV147" i="83"/>
  <c r="AV76" i="83"/>
  <c r="AV77" i="83" s="1"/>
  <c r="AV120" i="83"/>
  <c r="AV154" i="83"/>
  <c r="AV7" i="83"/>
  <c r="BV80" i="83"/>
  <c r="BZ128" i="78"/>
  <c r="BV81" i="83" s="1"/>
  <c r="CW80" i="83"/>
  <c r="DA128" i="78"/>
  <c r="CW81" i="83" s="1"/>
  <c r="CF94" i="83"/>
  <c r="CF95" i="83"/>
  <c r="CF121" i="83"/>
  <c r="CF113" i="83"/>
  <c r="CF114" i="83" s="1"/>
  <c r="CF131" i="83"/>
  <c r="CF97" i="83"/>
  <c r="CF132" i="83"/>
  <c r="CF128" i="83"/>
  <c r="CF98" i="83"/>
  <c r="CF133" i="83"/>
  <c r="CF129" i="83"/>
  <c r="CF99" i="83"/>
  <c r="CF130" i="83"/>
  <c r="CF96" i="83"/>
  <c r="CF171" i="83"/>
  <c r="CF172" i="83" s="1"/>
  <c r="CF120" i="83"/>
  <c r="CF82" i="83"/>
  <c r="CF147" i="83"/>
  <c r="CF76" i="83"/>
  <c r="CF77" i="83" s="1"/>
  <c r="CF154" i="83"/>
  <c r="CF70" i="83"/>
  <c r="CF71" i="83" s="1"/>
  <c r="CF83" i="83"/>
  <c r="CF155" i="83"/>
  <c r="CF7" i="83"/>
  <c r="AN94" i="83"/>
  <c r="AN95" i="83"/>
  <c r="AN96" i="83"/>
  <c r="AN120" i="83"/>
  <c r="AN132" i="83"/>
  <c r="AN128" i="83"/>
  <c r="AN98" i="83"/>
  <c r="AN133" i="83"/>
  <c r="AN129" i="83"/>
  <c r="AN99" i="83"/>
  <c r="AN130" i="83"/>
  <c r="AN131" i="83"/>
  <c r="AN97" i="83"/>
  <c r="AN82" i="83"/>
  <c r="AN171" i="83"/>
  <c r="AN172" i="83" s="1"/>
  <c r="AN121" i="83"/>
  <c r="AN76" i="83"/>
  <c r="AN77" i="83" s="1"/>
  <c r="AN147" i="83"/>
  <c r="AN70" i="83"/>
  <c r="AN71" i="83" s="1"/>
  <c r="AN113" i="83"/>
  <c r="AN114" i="83" s="1"/>
  <c r="AN154" i="83"/>
  <c r="AN155" i="83"/>
  <c r="AN83" i="83"/>
  <c r="AN7" i="83"/>
  <c r="BY133" i="83"/>
  <c r="BY131" i="83"/>
  <c r="BY82" i="83"/>
  <c r="BY76" i="83"/>
  <c r="BY77" i="83" s="1"/>
  <c r="BY70" i="83"/>
  <c r="BY71" i="83" s="1"/>
  <c r="BY95" i="83"/>
  <c r="BY129" i="83"/>
  <c r="BY94" i="83"/>
  <c r="BY132" i="83"/>
  <c r="BY96" i="83"/>
  <c r="BY120" i="83"/>
  <c r="BY97" i="83"/>
  <c r="BY121" i="83"/>
  <c r="BY83" i="83"/>
  <c r="BY128" i="83"/>
  <c r="BY98" i="83"/>
  <c r="BY147" i="83"/>
  <c r="BY148" i="83" s="1"/>
  <c r="BY130" i="83"/>
  <c r="BY99" i="83"/>
  <c r="BY171" i="83"/>
  <c r="BY155" i="83"/>
  <c r="BY7" i="83"/>
  <c r="BY113" i="83"/>
  <c r="BY154" i="83"/>
  <c r="L96" i="83"/>
  <c r="L94" i="83"/>
  <c r="L95" i="83"/>
  <c r="L171" i="83"/>
  <c r="L113" i="83"/>
  <c r="L114" i="83" s="1"/>
  <c r="L83" i="83"/>
  <c r="L132" i="83"/>
  <c r="L128" i="83"/>
  <c r="L98" i="83"/>
  <c r="L133" i="83"/>
  <c r="L129" i="83"/>
  <c r="L99" i="83"/>
  <c r="L130" i="83"/>
  <c r="L131" i="83"/>
  <c r="L97" i="83"/>
  <c r="L76" i="83"/>
  <c r="L77" i="83" s="1"/>
  <c r="L120" i="83"/>
  <c r="L70" i="83"/>
  <c r="L71" i="83" s="1"/>
  <c r="L147" i="83"/>
  <c r="L148" i="83" s="1"/>
  <c r="L154" i="83"/>
  <c r="L82" i="83"/>
  <c r="L121" i="83"/>
  <c r="L155" i="83"/>
  <c r="L7" i="83"/>
  <c r="W83" i="83"/>
  <c r="W99" i="83"/>
  <c r="W133" i="83"/>
  <c r="W129" i="83"/>
  <c r="W94" i="83"/>
  <c r="W130" i="83"/>
  <c r="W131" i="83"/>
  <c r="W132" i="83"/>
  <c r="W128" i="83"/>
  <c r="W154" i="83"/>
  <c r="W113" i="83"/>
  <c r="W70" i="83"/>
  <c r="W71" i="83" s="1"/>
  <c r="W97" i="83"/>
  <c r="W95" i="83"/>
  <c r="W96" i="83"/>
  <c r="W98" i="83"/>
  <c r="W155" i="83"/>
  <c r="W120" i="83"/>
  <c r="W76" i="83"/>
  <c r="W77" i="83" s="1"/>
  <c r="W171" i="83"/>
  <c r="W82" i="83"/>
  <c r="W147" i="83"/>
  <c r="W121" i="83"/>
  <c r="AM83" i="83"/>
  <c r="AM7" i="83"/>
  <c r="AM94" i="83"/>
  <c r="AM132" i="83"/>
  <c r="AM128" i="83"/>
  <c r="AM133" i="83"/>
  <c r="AM129" i="83"/>
  <c r="AM130" i="83"/>
  <c r="AM99" i="83"/>
  <c r="AM131" i="83"/>
  <c r="AM97" i="83"/>
  <c r="AM147" i="83"/>
  <c r="AM148" i="83" s="1"/>
  <c r="AM121" i="83"/>
  <c r="AM154" i="83"/>
  <c r="AM113" i="83"/>
  <c r="AM114" i="83" s="1"/>
  <c r="AM70" i="83"/>
  <c r="AM71" i="83" s="1"/>
  <c r="AM155" i="83"/>
  <c r="AM120" i="83"/>
  <c r="AM76" i="83"/>
  <c r="AM77" i="83" s="1"/>
  <c r="AM95" i="83"/>
  <c r="AM96" i="83"/>
  <c r="AM98" i="83"/>
  <c r="AM171" i="83"/>
  <c r="AM82" i="83"/>
  <c r="AW132" i="80"/>
  <c r="AW128" i="80"/>
  <c r="AW96" i="80"/>
  <c r="AW155" i="80"/>
  <c r="AW120" i="80"/>
  <c r="AW7" i="80"/>
  <c r="AW70" i="80"/>
  <c r="AW71" i="80" s="1"/>
  <c r="AW133" i="80"/>
  <c r="AW129" i="80"/>
  <c r="AW97" i="80"/>
  <c r="AW76" i="80"/>
  <c r="AW77" i="80" s="1"/>
  <c r="AW121" i="80"/>
  <c r="AW83" i="80"/>
  <c r="AW130" i="80"/>
  <c r="AW98" i="80"/>
  <c r="AW94" i="80"/>
  <c r="AW171" i="80"/>
  <c r="AW147" i="80"/>
  <c r="AW131" i="80"/>
  <c r="AW99" i="80"/>
  <c r="AW95" i="80"/>
  <c r="AW154" i="80"/>
  <c r="AW113" i="80"/>
  <c r="AW82" i="80"/>
  <c r="AI132" i="80"/>
  <c r="AI99" i="80"/>
  <c r="AI128" i="80"/>
  <c r="AI130" i="80"/>
  <c r="AI96" i="80"/>
  <c r="AI94" i="80"/>
  <c r="AI97" i="80"/>
  <c r="AI98" i="80"/>
  <c r="AI95" i="80"/>
  <c r="AI155" i="80"/>
  <c r="AI83" i="80"/>
  <c r="AI7" i="80"/>
  <c r="AI133" i="80"/>
  <c r="AI171" i="80"/>
  <c r="AI147" i="80"/>
  <c r="AI70" i="80"/>
  <c r="AI71" i="80" s="1"/>
  <c r="AI121" i="80"/>
  <c r="AI120" i="80"/>
  <c r="AI131" i="80"/>
  <c r="AI76" i="80"/>
  <c r="AI77" i="80" s="1"/>
  <c r="AI129" i="80"/>
  <c r="AI154" i="80"/>
  <c r="AI82" i="80"/>
  <c r="AI113" i="80"/>
  <c r="AI114" i="80" s="1"/>
  <c r="AY128" i="80"/>
  <c r="AY130" i="80"/>
  <c r="AY132" i="80"/>
  <c r="AY99" i="80"/>
  <c r="AY97" i="80"/>
  <c r="AY98" i="80"/>
  <c r="AY95" i="80"/>
  <c r="AY96" i="80"/>
  <c r="AY94" i="80"/>
  <c r="AY131" i="80"/>
  <c r="AY171" i="80"/>
  <c r="AY147" i="80"/>
  <c r="AY121" i="80"/>
  <c r="AY129" i="80"/>
  <c r="AY76" i="80"/>
  <c r="AY77" i="80" s="1"/>
  <c r="AY70" i="80"/>
  <c r="AY71" i="80" s="1"/>
  <c r="AY154" i="80"/>
  <c r="AY82" i="80"/>
  <c r="AY113" i="80"/>
  <c r="AY114" i="80" s="1"/>
  <c r="AY133" i="80"/>
  <c r="AY155" i="80"/>
  <c r="AY83" i="80"/>
  <c r="AY7" i="80"/>
  <c r="AY120" i="80"/>
  <c r="CA80" i="80"/>
  <c r="CE128" i="75"/>
  <c r="CA81" i="80" s="1"/>
  <c r="BO132" i="80"/>
  <c r="BO99" i="80"/>
  <c r="BO128" i="80"/>
  <c r="BO130" i="80"/>
  <c r="BO98" i="80"/>
  <c r="BO96" i="80"/>
  <c r="BO94" i="80"/>
  <c r="BO97" i="80"/>
  <c r="BO95" i="80"/>
  <c r="BO76" i="80"/>
  <c r="BO77" i="80" s="1"/>
  <c r="BO133" i="80"/>
  <c r="BO154" i="80"/>
  <c r="BO82" i="80"/>
  <c r="BO113" i="80"/>
  <c r="BO114" i="80" s="1"/>
  <c r="BO131" i="80"/>
  <c r="BO155" i="80"/>
  <c r="BO83" i="80"/>
  <c r="BO7" i="80"/>
  <c r="BO70" i="80"/>
  <c r="BO71" i="80" s="1"/>
  <c r="BO129" i="80"/>
  <c r="BO171" i="80"/>
  <c r="BO147" i="80"/>
  <c r="BO120" i="80"/>
  <c r="BO121" i="80"/>
  <c r="AF70" i="80"/>
  <c r="AF71" i="80" s="1"/>
  <c r="AF131" i="80"/>
  <c r="AF95" i="80"/>
  <c r="AF99" i="80"/>
  <c r="AF171" i="80"/>
  <c r="AF83" i="80"/>
  <c r="AF121" i="80"/>
  <c r="AF7" i="80"/>
  <c r="AF132" i="80"/>
  <c r="AF128" i="80"/>
  <c r="AF94" i="80"/>
  <c r="AF98" i="80"/>
  <c r="AF155" i="80"/>
  <c r="AF133" i="80"/>
  <c r="AF129" i="80"/>
  <c r="AF97" i="80"/>
  <c r="AF154" i="80"/>
  <c r="AF76" i="80"/>
  <c r="AF77" i="80" s="1"/>
  <c r="AF113" i="80"/>
  <c r="AF114" i="80" s="1"/>
  <c r="AF147" i="80"/>
  <c r="AF130" i="80"/>
  <c r="AF96" i="80"/>
  <c r="AF82" i="80"/>
  <c r="AF120" i="80"/>
  <c r="N96" i="80"/>
  <c r="N94" i="80"/>
  <c r="N98" i="80"/>
  <c r="N99" i="80"/>
  <c r="N129" i="80"/>
  <c r="N133" i="80"/>
  <c r="N154" i="80"/>
  <c r="N113" i="80"/>
  <c r="N97" i="80"/>
  <c r="N128" i="80"/>
  <c r="N155" i="80"/>
  <c r="N120" i="80"/>
  <c r="N95" i="80"/>
  <c r="N130" i="80"/>
  <c r="N70" i="80"/>
  <c r="N71" i="80" s="1"/>
  <c r="N171" i="80"/>
  <c r="N121" i="80"/>
  <c r="N82" i="80"/>
  <c r="N132" i="80"/>
  <c r="N76" i="80"/>
  <c r="N77" i="80" s="1"/>
  <c r="N131" i="80"/>
  <c r="N147" i="80"/>
  <c r="N83" i="80"/>
  <c r="M133" i="80"/>
  <c r="M129" i="80"/>
  <c r="M97" i="80"/>
  <c r="M155" i="80"/>
  <c r="M120" i="80"/>
  <c r="M76" i="80"/>
  <c r="M77" i="80" s="1"/>
  <c r="M130" i="80"/>
  <c r="M98" i="80"/>
  <c r="M94" i="80"/>
  <c r="M121" i="80"/>
  <c r="M70" i="80"/>
  <c r="M71" i="80" s="1"/>
  <c r="M131" i="80"/>
  <c r="M99" i="80"/>
  <c r="M95" i="80"/>
  <c r="M171" i="80"/>
  <c r="M147" i="80"/>
  <c r="M132" i="80"/>
  <c r="M128" i="80"/>
  <c r="M96" i="80"/>
  <c r="M154" i="80"/>
  <c r="M113" i="80"/>
  <c r="M83" i="80"/>
  <c r="M82" i="80"/>
  <c r="AZ80" i="80"/>
  <c r="BD128" i="75"/>
  <c r="BI132" i="80"/>
  <c r="BI128" i="80"/>
  <c r="BI96" i="80"/>
  <c r="BI155" i="80"/>
  <c r="BI120" i="80"/>
  <c r="BI83" i="80"/>
  <c r="BI82" i="80"/>
  <c r="BI133" i="80"/>
  <c r="BI129" i="80"/>
  <c r="BI97" i="80"/>
  <c r="BI121" i="80"/>
  <c r="BI7" i="80"/>
  <c r="BI70" i="80"/>
  <c r="BI71" i="80" s="1"/>
  <c r="BI130" i="80"/>
  <c r="BI98" i="80"/>
  <c r="BI94" i="80"/>
  <c r="BI171" i="80"/>
  <c r="BI172" i="80" s="1"/>
  <c r="BI147" i="80"/>
  <c r="BI148" i="80" s="1"/>
  <c r="BI76" i="80"/>
  <c r="BI77" i="80" s="1"/>
  <c r="BI131" i="80"/>
  <c r="BI99" i="80"/>
  <c r="BI95" i="80"/>
  <c r="BI154" i="80"/>
  <c r="BI113" i="80"/>
  <c r="CP99" i="80"/>
  <c r="CP98" i="80"/>
  <c r="CP96" i="80"/>
  <c r="CP94" i="80"/>
  <c r="CP95" i="80"/>
  <c r="CP128" i="80"/>
  <c r="CP129" i="80"/>
  <c r="CP154" i="80"/>
  <c r="CP120" i="80"/>
  <c r="CP76" i="80"/>
  <c r="CP77" i="80" s="1"/>
  <c r="CP7" i="80"/>
  <c r="CP130" i="80"/>
  <c r="CP131" i="80"/>
  <c r="CP155" i="80"/>
  <c r="CP121" i="80"/>
  <c r="CP82" i="80"/>
  <c r="CP132" i="80"/>
  <c r="CP133" i="80"/>
  <c r="CP171" i="80"/>
  <c r="CP83" i="80"/>
  <c r="CP97" i="80"/>
  <c r="CP70" i="80"/>
  <c r="CP71" i="80" s="1"/>
  <c r="CP147" i="80"/>
  <c r="CP113" i="80"/>
  <c r="CD99" i="80"/>
  <c r="CD95" i="80"/>
  <c r="CD97" i="80"/>
  <c r="CD133" i="80"/>
  <c r="CD128" i="80"/>
  <c r="CD98" i="80"/>
  <c r="CD171" i="80"/>
  <c r="CD147" i="80"/>
  <c r="CD83" i="80"/>
  <c r="CD70" i="80"/>
  <c r="CD71" i="80" s="1"/>
  <c r="CD96" i="80"/>
  <c r="CD113" i="80"/>
  <c r="CD129" i="80"/>
  <c r="CD130" i="80"/>
  <c r="CD94" i="80"/>
  <c r="CD154" i="80"/>
  <c r="CD120" i="80"/>
  <c r="CD76" i="80"/>
  <c r="CD77" i="80" s="1"/>
  <c r="CD131" i="80"/>
  <c r="CD132" i="80"/>
  <c r="CD155" i="80"/>
  <c r="CD121" i="80"/>
  <c r="CD82" i="80"/>
  <c r="CD7" i="80"/>
  <c r="BF99" i="80"/>
  <c r="BF97" i="80"/>
  <c r="BF95" i="80"/>
  <c r="BF70" i="80"/>
  <c r="BF71" i="80" s="1"/>
  <c r="BF128" i="80"/>
  <c r="BF96" i="80"/>
  <c r="BF171" i="80"/>
  <c r="BF172" i="80" s="1"/>
  <c r="BF147" i="80"/>
  <c r="BF83" i="80"/>
  <c r="BF129" i="80"/>
  <c r="BF132" i="80"/>
  <c r="BF94" i="80"/>
  <c r="BF113" i="80"/>
  <c r="BF7" i="80"/>
  <c r="BF131" i="80"/>
  <c r="BF130" i="80"/>
  <c r="BF154" i="80"/>
  <c r="BF120" i="80"/>
  <c r="BF76" i="80"/>
  <c r="BF77" i="80" s="1"/>
  <c r="BF133" i="80"/>
  <c r="BF98" i="80"/>
  <c r="BF155" i="80"/>
  <c r="BF121" i="80"/>
  <c r="BF82" i="80"/>
  <c r="CX80" i="80"/>
  <c r="DB128" i="75"/>
  <c r="CX81" i="80" s="1"/>
  <c r="BA80" i="81"/>
  <c r="BE128" i="76"/>
  <c r="BA81" i="81" s="1"/>
  <c r="AF80" i="81"/>
  <c r="AJ128" i="76"/>
  <c r="AF81" i="81" s="1"/>
  <c r="AF133" i="81"/>
  <c r="AF129" i="81"/>
  <c r="AF97" i="81"/>
  <c r="AF154" i="81"/>
  <c r="AF83" i="81"/>
  <c r="AF155" i="81"/>
  <c r="AF130" i="81"/>
  <c r="AF98" i="81"/>
  <c r="AF94" i="81"/>
  <c r="AF171" i="81"/>
  <c r="AF113" i="81"/>
  <c r="AF70" i="81"/>
  <c r="AF71" i="81" s="1"/>
  <c r="AF7" i="81"/>
  <c r="AF131" i="81"/>
  <c r="AF99" i="81"/>
  <c r="AF95" i="81"/>
  <c r="AF121" i="81"/>
  <c r="AF76" i="81"/>
  <c r="AF77" i="81" s="1"/>
  <c r="AF132" i="81"/>
  <c r="AF128" i="81"/>
  <c r="AF96" i="81"/>
  <c r="AF147" i="81"/>
  <c r="AF148" i="81" s="1"/>
  <c r="AF82" i="81"/>
  <c r="AF120" i="81"/>
  <c r="J80" i="81"/>
  <c r="N128" i="76"/>
  <c r="J81" i="81" s="1"/>
  <c r="J128" i="81"/>
  <c r="J96" i="81"/>
  <c r="J83" i="81"/>
  <c r="J132" i="81"/>
  <c r="J76" i="81"/>
  <c r="J77" i="81" s="1"/>
  <c r="J98" i="81"/>
  <c r="J94" i="81"/>
  <c r="J70" i="81"/>
  <c r="J71" i="81" s="1"/>
  <c r="J95" i="81"/>
  <c r="J82" i="81"/>
  <c r="J99" i="81"/>
  <c r="J130" i="81"/>
  <c r="J113" i="81"/>
  <c r="J114" i="81" s="1"/>
  <c r="J129" i="81"/>
  <c r="J97" i="81"/>
  <c r="J154" i="81"/>
  <c r="J120" i="81"/>
  <c r="J131" i="81"/>
  <c r="J155" i="81"/>
  <c r="J121" i="81"/>
  <c r="J133" i="81"/>
  <c r="J171" i="81"/>
  <c r="J147" i="81"/>
  <c r="J148" i="81" s="1"/>
  <c r="J7" i="81"/>
  <c r="CN80" i="81"/>
  <c r="CR128" i="76"/>
  <c r="CN81" i="81" s="1"/>
  <c r="G80" i="81"/>
  <c r="K128" i="76"/>
  <c r="CJ80" i="81"/>
  <c r="CN128" i="76"/>
  <c r="CJ81" i="81" s="1"/>
  <c r="BN80" i="81"/>
  <c r="BR128" i="76"/>
  <c r="BN81" i="81" s="1"/>
  <c r="X80" i="81"/>
  <c r="AB128" i="76"/>
  <c r="X81" i="81" s="1"/>
  <c r="BJ99" i="81"/>
  <c r="BJ95" i="81"/>
  <c r="BJ147" i="81"/>
  <c r="BJ82" i="81"/>
  <c r="BJ96" i="81"/>
  <c r="BJ83" i="81"/>
  <c r="BJ76" i="81"/>
  <c r="BJ77" i="81" s="1"/>
  <c r="BJ131" i="81"/>
  <c r="BJ97" i="81"/>
  <c r="BJ70" i="81"/>
  <c r="BJ71" i="81" s="1"/>
  <c r="BJ94" i="81"/>
  <c r="BJ132" i="81"/>
  <c r="BJ171" i="81"/>
  <c r="BJ121" i="81"/>
  <c r="BJ154" i="81"/>
  <c r="BJ128" i="81"/>
  <c r="BJ98" i="81"/>
  <c r="BJ133" i="81"/>
  <c r="BJ155" i="81"/>
  <c r="BJ113" i="81"/>
  <c r="BJ130" i="81"/>
  <c r="BJ129" i="81"/>
  <c r="BJ120" i="81"/>
  <c r="BJ7" i="81"/>
  <c r="T80" i="81"/>
  <c r="X128" i="76"/>
  <c r="T81" i="81" s="1"/>
  <c r="T130" i="81"/>
  <c r="T98" i="81"/>
  <c r="T94" i="81"/>
  <c r="T155" i="81"/>
  <c r="T83" i="81"/>
  <c r="T121" i="81"/>
  <c r="T131" i="81"/>
  <c r="T99" i="81"/>
  <c r="T95" i="81"/>
  <c r="T120" i="81"/>
  <c r="T70" i="81"/>
  <c r="T71" i="81" s="1"/>
  <c r="T132" i="81"/>
  <c r="T128" i="81"/>
  <c r="T96" i="81"/>
  <c r="T154" i="81"/>
  <c r="T76" i="81"/>
  <c r="T77" i="81" s="1"/>
  <c r="T171" i="81"/>
  <c r="T133" i="81"/>
  <c r="T129" i="81"/>
  <c r="T97" i="81"/>
  <c r="T147" i="81"/>
  <c r="T148" i="81" s="1"/>
  <c r="T82" i="81"/>
  <c r="T113" i="81"/>
  <c r="AU96" i="81"/>
  <c r="AU99" i="81"/>
  <c r="AU97" i="81"/>
  <c r="AU94" i="81"/>
  <c r="AU132" i="81"/>
  <c r="AU128" i="81"/>
  <c r="AU171" i="81"/>
  <c r="AU147" i="81"/>
  <c r="AU148" i="81" s="1"/>
  <c r="AU76" i="81"/>
  <c r="AU77" i="81" s="1"/>
  <c r="AU133" i="81"/>
  <c r="AU129" i="81"/>
  <c r="AU83" i="81"/>
  <c r="AU113" i="81"/>
  <c r="AU130" i="81"/>
  <c r="AU98" i="81"/>
  <c r="AU154" i="81"/>
  <c r="AU70" i="81"/>
  <c r="AU71" i="81" s="1"/>
  <c r="AU95" i="81"/>
  <c r="AU131" i="81"/>
  <c r="AU7" i="81"/>
  <c r="AU82" i="81"/>
  <c r="AU155" i="81"/>
  <c r="AU120" i="81"/>
  <c r="AU121" i="81"/>
  <c r="BM80" i="84"/>
  <c r="BQ128" i="79"/>
  <c r="BM81" i="84" s="1"/>
  <c r="BM132" i="84"/>
  <c r="BM128" i="84"/>
  <c r="BM96" i="84"/>
  <c r="BM155" i="84"/>
  <c r="BM120" i="84"/>
  <c r="BM76" i="84"/>
  <c r="BM77" i="84" s="1"/>
  <c r="BM133" i="84"/>
  <c r="BM129" i="84"/>
  <c r="BM97" i="84"/>
  <c r="BM171" i="84"/>
  <c r="BM121" i="84"/>
  <c r="BM82" i="84"/>
  <c r="BM7" i="84"/>
  <c r="BM130" i="84"/>
  <c r="BM98" i="84"/>
  <c r="BM94" i="84"/>
  <c r="BM147" i="84"/>
  <c r="BM148" i="84" s="1"/>
  <c r="BM83" i="84"/>
  <c r="BM131" i="84"/>
  <c r="BM99" i="84"/>
  <c r="BM95" i="84"/>
  <c r="BM154" i="84"/>
  <c r="BM113" i="84"/>
  <c r="BM70" i="84"/>
  <c r="BM71" i="84" s="1"/>
  <c r="AW80" i="84"/>
  <c r="BA128" i="79"/>
  <c r="AW81" i="84" s="1"/>
  <c r="CR80" i="84"/>
  <c r="CV128" i="79"/>
  <c r="AI98" i="84"/>
  <c r="AI130" i="84"/>
  <c r="AI94" i="84"/>
  <c r="AI83" i="84"/>
  <c r="AI82" i="84"/>
  <c r="AI70" i="84"/>
  <c r="AI71" i="84" s="1"/>
  <c r="AI120" i="84"/>
  <c r="AI76" i="84"/>
  <c r="AI77" i="84" s="1"/>
  <c r="AI131" i="84"/>
  <c r="AI129" i="84"/>
  <c r="AI97" i="84"/>
  <c r="AI96" i="84"/>
  <c r="AI95" i="84"/>
  <c r="AI133" i="84"/>
  <c r="AI128" i="84"/>
  <c r="AI132" i="84"/>
  <c r="AI99" i="84"/>
  <c r="AI171" i="84"/>
  <c r="AI155" i="84"/>
  <c r="AI121" i="84"/>
  <c r="AI154" i="84"/>
  <c r="AI147" i="84"/>
  <c r="AI7" i="84"/>
  <c r="AI113" i="84"/>
  <c r="AI114" i="84" s="1"/>
  <c r="CJ133" i="84"/>
  <c r="CJ129" i="84"/>
  <c r="CJ97" i="84"/>
  <c r="CJ121" i="84"/>
  <c r="CJ113" i="84"/>
  <c r="CJ171" i="84"/>
  <c r="CJ130" i="84"/>
  <c r="CJ98" i="84"/>
  <c r="CJ94" i="84"/>
  <c r="CJ147" i="84"/>
  <c r="CJ148" i="84" s="1"/>
  <c r="CJ131" i="84"/>
  <c r="CJ99" i="84"/>
  <c r="CJ95" i="84"/>
  <c r="CJ82" i="84"/>
  <c r="CJ155" i="84"/>
  <c r="CJ132" i="84"/>
  <c r="CJ128" i="84"/>
  <c r="CJ96" i="84"/>
  <c r="CJ83" i="84"/>
  <c r="CJ154" i="84"/>
  <c r="CJ120" i="84"/>
  <c r="CJ7" i="84"/>
  <c r="CJ70" i="84"/>
  <c r="CJ71" i="84" s="1"/>
  <c r="CJ76" i="84"/>
  <c r="CJ77" i="84" s="1"/>
  <c r="CY80" i="84"/>
  <c r="DC128" i="79"/>
  <c r="CY81" i="84" s="1"/>
  <c r="AM80" i="84"/>
  <c r="AQ128" i="79"/>
  <c r="AM81" i="84" s="1"/>
  <c r="J154" i="84"/>
  <c r="J147" i="84"/>
  <c r="J148" i="84" s="1"/>
  <c r="J133" i="84"/>
  <c r="J129" i="84"/>
  <c r="J97" i="84"/>
  <c r="J94" i="84"/>
  <c r="J130" i="84"/>
  <c r="J98" i="84"/>
  <c r="J131" i="84"/>
  <c r="J99" i="84"/>
  <c r="J95" i="84"/>
  <c r="J132" i="84"/>
  <c r="J128" i="84"/>
  <c r="J96" i="84"/>
  <c r="J121" i="84"/>
  <c r="J155" i="84"/>
  <c r="J76" i="84"/>
  <c r="J77" i="84" s="1"/>
  <c r="J83" i="84"/>
  <c r="J113" i="84"/>
  <c r="J114" i="84" s="1"/>
  <c r="J70" i="84"/>
  <c r="J71" i="84" s="1"/>
  <c r="J82" i="84"/>
  <c r="J171" i="84"/>
  <c r="J120" i="84"/>
  <c r="J7" i="84"/>
  <c r="AQ80" i="84"/>
  <c r="AU128" i="79"/>
  <c r="AQ81" i="84" s="1"/>
  <c r="AQ128" i="84"/>
  <c r="AQ94" i="84"/>
  <c r="AQ96" i="84"/>
  <c r="AQ120" i="84"/>
  <c r="AQ76" i="84"/>
  <c r="AQ77" i="84" s="1"/>
  <c r="AQ83" i="84"/>
  <c r="AQ82" i="84"/>
  <c r="AQ70" i="84"/>
  <c r="AQ71" i="84" s="1"/>
  <c r="AQ130" i="84"/>
  <c r="AQ95" i="84"/>
  <c r="AQ129" i="84"/>
  <c r="AQ132" i="84"/>
  <c r="AQ133" i="84"/>
  <c r="AQ131" i="84"/>
  <c r="AQ99" i="84"/>
  <c r="AQ98" i="84"/>
  <c r="AQ97" i="84"/>
  <c r="AQ147" i="84"/>
  <c r="AQ171" i="84"/>
  <c r="AQ7" i="84"/>
  <c r="AQ154" i="84"/>
  <c r="AQ113" i="84"/>
  <c r="AQ155" i="84"/>
  <c r="AQ121" i="84"/>
  <c r="BT82" i="84"/>
  <c r="BT121" i="84"/>
  <c r="BT132" i="84"/>
  <c r="BT128" i="84"/>
  <c r="BT96" i="84"/>
  <c r="BT113" i="84"/>
  <c r="BT114" i="84" s="1"/>
  <c r="BT155" i="84"/>
  <c r="BT133" i="84"/>
  <c r="BT129" i="84"/>
  <c r="BT97" i="84"/>
  <c r="BT154" i="84"/>
  <c r="BT120" i="84"/>
  <c r="BT130" i="84"/>
  <c r="BT98" i="84"/>
  <c r="BT94" i="84"/>
  <c r="BT171" i="84"/>
  <c r="BT131" i="84"/>
  <c r="BT99" i="84"/>
  <c r="BT95" i="84"/>
  <c r="BT83" i="84"/>
  <c r="BT147" i="84"/>
  <c r="BT7" i="84"/>
  <c r="BT70" i="84"/>
  <c r="BT71" i="84" s="1"/>
  <c r="BT76" i="84"/>
  <c r="BT77" i="84" s="1"/>
  <c r="AE80" i="84"/>
  <c r="AI128" i="79"/>
  <c r="AE81" i="84" s="1"/>
  <c r="U94" i="84"/>
  <c r="U130" i="84"/>
  <c r="U98" i="84"/>
  <c r="U155" i="84"/>
  <c r="U120" i="84"/>
  <c r="U76" i="84"/>
  <c r="U77" i="84" s="1"/>
  <c r="U131" i="84"/>
  <c r="U99" i="84"/>
  <c r="U95" i="84"/>
  <c r="U121" i="84"/>
  <c r="U82" i="84"/>
  <c r="U132" i="84"/>
  <c r="U128" i="84"/>
  <c r="U96" i="84"/>
  <c r="U171" i="84"/>
  <c r="U147" i="84"/>
  <c r="U83" i="84"/>
  <c r="U133" i="84"/>
  <c r="U129" i="84"/>
  <c r="U97" i="84"/>
  <c r="U154" i="84"/>
  <c r="U113" i="84"/>
  <c r="U70" i="84"/>
  <c r="U71" i="84" s="1"/>
  <c r="CV80" i="83"/>
  <c r="CZ128" i="78"/>
  <c r="CV81" i="83" s="1"/>
  <c r="AZ94" i="83"/>
  <c r="AZ95" i="83"/>
  <c r="AZ96" i="83"/>
  <c r="AZ121" i="83"/>
  <c r="AZ113" i="83"/>
  <c r="AZ114" i="83" s="1"/>
  <c r="AZ132" i="83"/>
  <c r="AZ128" i="83"/>
  <c r="AZ98" i="83"/>
  <c r="AZ133" i="83"/>
  <c r="AZ129" i="83"/>
  <c r="AZ99" i="83"/>
  <c r="AZ130" i="83"/>
  <c r="AZ131" i="83"/>
  <c r="AZ97" i="83"/>
  <c r="AZ154" i="83"/>
  <c r="AZ82" i="83"/>
  <c r="AZ83" i="83"/>
  <c r="AZ155" i="83"/>
  <c r="AZ76" i="83"/>
  <c r="AZ77" i="83" s="1"/>
  <c r="AZ171" i="83"/>
  <c r="AZ120" i="83"/>
  <c r="AZ70" i="83"/>
  <c r="AZ71" i="83" s="1"/>
  <c r="AZ147" i="83"/>
  <c r="AZ148" i="83" s="1"/>
  <c r="AZ7" i="83"/>
  <c r="BB80" i="83"/>
  <c r="BF128" i="78"/>
  <c r="BB81" i="83" s="1"/>
  <c r="CI7" i="83"/>
  <c r="CI132" i="83"/>
  <c r="CI128" i="83"/>
  <c r="CI99" i="83"/>
  <c r="CI133" i="83"/>
  <c r="CI129" i="83"/>
  <c r="CI83" i="83"/>
  <c r="CI130" i="83"/>
  <c r="CI131" i="83"/>
  <c r="CI94" i="83"/>
  <c r="CI147" i="83"/>
  <c r="CI148" i="83" s="1"/>
  <c r="CI121" i="83"/>
  <c r="CI97" i="83"/>
  <c r="CI95" i="83"/>
  <c r="CI98" i="83"/>
  <c r="CI154" i="83"/>
  <c r="CI113" i="83"/>
  <c r="CI70" i="83"/>
  <c r="CI71" i="83" s="1"/>
  <c r="CI96" i="83"/>
  <c r="CI155" i="83"/>
  <c r="CI120" i="83"/>
  <c r="CI76" i="83"/>
  <c r="CI77" i="83" s="1"/>
  <c r="CI171" i="83"/>
  <c r="CI82" i="83"/>
  <c r="CA80" i="83"/>
  <c r="CE128" i="78"/>
  <c r="CA81" i="83" s="1"/>
  <c r="BE80" i="80"/>
  <c r="BI128" i="75"/>
  <c r="BE81" i="80" s="1"/>
  <c r="BJ98" i="80"/>
  <c r="BJ96" i="80"/>
  <c r="BJ94" i="80"/>
  <c r="BJ95" i="80"/>
  <c r="BJ132" i="80"/>
  <c r="BJ70" i="80"/>
  <c r="BJ71" i="80" s="1"/>
  <c r="BJ171" i="80"/>
  <c r="BJ172" i="80" s="1"/>
  <c r="BJ121" i="80"/>
  <c r="BJ83" i="80"/>
  <c r="BJ7" i="80"/>
  <c r="BJ133" i="80"/>
  <c r="BJ129" i="80"/>
  <c r="BJ147" i="80"/>
  <c r="BJ99" i="80"/>
  <c r="BJ128" i="80"/>
  <c r="BJ131" i="80"/>
  <c r="BJ154" i="80"/>
  <c r="BJ113" i="80"/>
  <c r="BJ76" i="80"/>
  <c r="BJ77" i="80" s="1"/>
  <c r="BJ97" i="80"/>
  <c r="BJ130" i="80"/>
  <c r="BJ155" i="80"/>
  <c r="BJ120" i="80"/>
  <c r="BJ82" i="80"/>
  <c r="AQ80" i="80"/>
  <c r="AU128" i="75"/>
  <c r="AQ81" i="80" s="1"/>
  <c r="AQ130" i="80"/>
  <c r="AQ99" i="80"/>
  <c r="AQ132" i="80"/>
  <c r="AQ128" i="80"/>
  <c r="AQ94" i="80"/>
  <c r="AQ97" i="80"/>
  <c r="AQ98" i="80"/>
  <c r="AQ95" i="80"/>
  <c r="AQ96" i="80"/>
  <c r="AQ133" i="80"/>
  <c r="AQ7" i="80"/>
  <c r="AQ154" i="80"/>
  <c r="AQ82" i="80"/>
  <c r="AQ121" i="80"/>
  <c r="AQ131" i="80"/>
  <c r="AQ120" i="80"/>
  <c r="AQ113" i="80"/>
  <c r="AQ114" i="80" s="1"/>
  <c r="AQ155" i="80"/>
  <c r="AQ83" i="80"/>
  <c r="AQ129" i="80"/>
  <c r="AQ171" i="80"/>
  <c r="AQ147" i="80"/>
  <c r="AQ70" i="80"/>
  <c r="AQ71" i="80" s="1"/>
  <c r="AQ76" i="80"/>
  <c r="AQ77" i="80" s="1"/>
  <c r="AR80" i="80"/>
  <c r="AV128" i="75"/>
  <c r="AR81" i="80" s="1"/>
  <c r="AR70" i="80"/>
  <c r="AR71" i="80" s="1"/>
  <c r="AR131" i="80"/>
  <c r="AR96" i="80"/>
  <c r="AR171" i="80"/>
  <c r="AR172" i="80" s="1"/>
  <c r="AR83" i="80"/>
  <c r="AR120" i="80"/>
  <c r="AR154" i="80"/>
  <c r="AR132" i="80"/>
  <c r="AR128" i="80"/>
  <c r="AR95" i="80"/>
  <c r="AR99" i="80"/>
  <c r="AR147" i="80"/>
  <c r="AR121" i="80"/>
  <c r="AR7" i="80"/>
  <c r="AR133" i="80"/>
  <c r="AR129" i="80"/>
  <c r="AR94" i="80"/>
  <c r="AR98" i="80"/>
  <c r="AR155" i="80"/>
  <c r="AR76" i="80"/>
  <c r="AR77" i="80" s="1"/>
  <c r="AR130" i="80"/>
  <c r="AR97" i="80"/>
  <c r="AR82" i="80"/>
  <c r="AR113" i="80"/>
  <c r="BU80" i="80"/>
  <c r="BY128" i="75"/>
  <c r="BU82" i="80"/>
  <c r="BU132" i="80"/>
  <c r="BU128" i="80"/>
  <c r="BU96" i="80"/>
  <c r="BU155" i="80"/>
  <c r="BU120" i="80"/>
  <c r="BU133" i="80"/>
  <c r="BU129" i="80"/>
  <c r="BU97" i="80"/>
  <c r="BU121" i="80"/>
  <c r="BU83" i="80"/>
  <c r="BU130" i="80"/>
  <c r="BU98" i="80"/>
  <c r="BU94" i="80"/>
  <c r="BU171" i="80"/>
  <c r="BU172" i="80" s="1"/>
  <c r="BU147" i="80"/>
  <c r="BU7" i="80"/>
  <c r="BU70" i="80"/>
  <c r="BU71" i="80" s="1"/>
  <c r="BU131" i="80"/>
  <c r="BU99" i="80"/>
  <c r="BU95" i="80"/>
  <c r="BU154" i="80"/>
  <c r="BU113" i="80"/>
  <c r="BU76" i="80"/>
  <c r="BU77" i="80" s="1"/>
  <c r="AP80" i="81"/>
  <c r="AT128" i="76"/>
  <c r="AP81" i="81" s="1"/>
  <c r="AP96" i="81"/>
  <c r="AP83" i="81"/>
  <c r="AP76" i="81"/>
  <c r="AP77" i="81" s="1"/>
  <c r="AP128" i="81"/>
  <c r="AP98" i="81"/>
  <c r="AP94" i="81"/>
  <c r="AP70" i="81"/>
  <c r="AP71" i="81" s="1"/>
  <c r="AP132" i="81"/>
  <c r="AP95" i="81"/>
  <c r="AP82" i="81"/>
  <c r="AP131" i="81"/>
  <c r="AP99" i="81"/>
  <c r="AP113" i="81"/>
  <c r="AP114" i="81" s="1"/>
  <c r="AP133" i="81"/>
  <c r="AP97" i="81"/>
  <c r="AP154" i="81"/>
  <c r="AP120" i="81"/>
  <c r="AP130" i="81"/>
  <c r="AP155" i="81"/>
  <c r="AP121" i="81"/>
  <c r="AP129" i="81"/>
  <c r="AP171" i="81"/>
  <c r="AP147" i="81"/>
  <c r="AP148" i="81" s="1"/>
  <c r="AP7" i="81"/>
  <c r="AL129" i="81"/>
  <c r="AL97" i="81"/>
  <c r="AL76" i="81"/>
  <c r="AL77" i="81" s="1"/>
  <c r="AL133" i="81"/>
  <c r="AL94" i="81"/>
  <c r="AL70" i="81"/>
  <c r="AL71" i="81" s="1"/>
  <c r="AL99" i="81"/>
  <c r="AL95" i="81"/>
  <c r="AL82" i="81"/>
  <c r="AL96" i="81"/>
  <c r="AL83" i="81"/>
  <c r="AL132" i="81"/>
  <c r="AL131" i="81"/>
  <c r="AL154" i="81"/>
  <c r="AL98" i="81"/>
  <c r="AL155" i="81"/>
  <c r="AL113" i="81"/>
  <c r="AL7" i="81"/>
  <c r="AL128" i="81"/>
  <c r="AL120" i="81"/>
  <c r="AL130" i="81"/>
  <c r="AL171" i="81"/>
  <c r="AL121" i="81"/>
  <c r="AL147" i="81"/>
  <c r="CA80" i="81"/>
  <c r="CE128" i="76"/>
  <c r="CA81" i="81" s="1"/>
  <c r="CE80" i="81"/>
  <c r="CI128" i="76"/>
  <c r="CE81" i="81" s="1"/>
  <c r="CE95" i="81"/>
  <c r="CE98" i="81"/>
  <c r="CE76" i="81"/>
  <c r="CE77" i="81" s="1"/>
  <c r="CE70" i="81"/>
  <c r="CE71" i="81" s="1"/>
  <c r="CE96" i="81"/>
  <c r="CE133" i="81"/>
  <c r="CE129" i="81"/>
  <c r="CE155" i="81"/>
  <c r="CE121" i="81"/>
  <c r="CE82" i="81"/>
  <c r="CE130" i="81"/>
  <c r="CE99" i="81"/>
  <c r="CE147" i="81"/>
  <c r="CE148" i="81" s="1"/>
  <c r="CE120" i="81"/>
  <c r="CE131" i="81"/>
  <c r="CE97" i="81"/>
  <c r="CE83" i="81"/>
  <c r="CE171" i="81"/>
  <c r="CE7" i="81"/>
  <c r="CE94" i="81"/>
  <c r="CE132" i="81"/>
  <c r="CE128" i="81"/>
  <c r="CE154" i="81"/>
  <c r="CE113" i="81"/>
  <c r="CE114" i="81" s="1"/>
  <c r="BO80" i="84"/>
  <c r="BS128" i="79"/>
  <c r="BO81" i="84" s="1"/>
  <c r="BS97" i="84"/>
  <c r="BS129" i="84"/>
  <c r="BS76" i="84"/>
  <c r="BS77" i="84" s="1"/>
  <c r="BS121" i="84"/>
  <c r="BS113" i="84"/>
  <c r="BS83" i="84"/>
  <c r="BS82" i="84"/>
  <c r="BS70" i="84"/>
  <c r="BS71" i="84" s="1"/>
  <c r="BS131" i="84"/>
  <c r="BS96" i="84"/>
  <c r="BS95" i="84"/>
  <c r="BS94" i="84"/>
  <c r="BS130" i="84"/>
  <c r="BS128" i="84"/>
  <c r="BS132" i="84"/>
  <c r="BS99" i="84"/>
  <c r="BS98" i="84"/>
  <c r="BS133" i="84"/>
  <c r="BS155" i="84"/>
  <c r="BS120" i="84"/>
  <c r="BS154" i="84"/>
  <c r="BS171" i="84"/>
  <c r="BS7" i="84"/>
  <c r="BS147" i="84"/>
  <c r="I94" i="84"/>
  <c r="I132" i="84"/>
  <c r="I128" i="84"/>
  <c r="I97" i="84"/>
  <c r="I121" i="84"/>
  <c r="I82" i="84"/>
  <c r="I133" i="84"/>
  <c r="I129" i="84"/>
  <c r="I98" i="84"/>
  <c r="I171" i="84"/>
  <c r="I147" i="84"/>
  <c r="I83" i="84"/>
  <c r="I130" i="84"/>
  <c r="I99" i="84"/>
  <c r="I95" i="84"/>
  <c r="I154" i="84"/>
  <c r="I113" i="84"/>
  <c r="I114" i="84" s="1"/>
  <c r="I70" i="84"/>
  <c r="I71" i="84" s="1"/>
  <c r="I7" i="84"/>
  <c r="I131" i="84"/>
  <c r="I96" i="84"/>
  <c r="I155" i="84"/>
  <c r="I120" i="84"/>
  <c r="I76" i="84"/>
  <c r="I77" i="84" s="1"/>
  <c r="BK95" i="84"/>
  <c r="BK131" i="84"/>
  <c r="BK99" i="84"/>
  <c r="BK83" i="84"/>
  <c r="BK70" i="84"/>
  <c r="BK71" i="84" s="1"/>
  <c r="BK121" i="84"/>
  <c r="BK113" i="84"/>
  <c r="BK114" i="84" s="1"/>
  <c r="BK147" i="84"/>
  <c r="BK76" i="84"/>
  <c r="BK77" i="84" s="1"/>
  <c r="BK82" i="84"/>
  <c r="BK133" i="84"/>
  <c r="BK98" i="84"/>
  <c r="BK97" i="84"/>
  <c r="BK96" i="84"/>
  <c r="BK128" i="84"/>
  <c r="BK130" i="84"/>
  <c r="BK94" i="84"/>
  <c r="BK132" i="84"/>
  <c r="BK129" i="84"/>
  <c r="BK7" i="84"/>
  <c r="BK171" i="84"/>
  <c r="BK120" i="84"/>
  <c r="BK155" i="84"/>
  <c r="BK154" i="84"/>
  <c r="CR80" i="83"/>
  <c r="CV128" i="78"/>
  <c r="CR81" i="83" s="1"/>
  <c r="J132" i="83"/>
  <c r="J128" i="83"/>
  <c r="J131" i="83"/>
  <c r="J133" i="83"/>
  <c r="J99" i="83"/>
  <c r="J97" i="83"/>
  <c r="J129" i="83"/>
  <c r="J94" i="83"/>
  <c r="J121" i="83"/>
  <c r="J113" i="83"/>
  <c r="J130" i="83"/>
  <c r="J70" i="83"/>
  <c r="J71" i="83" s="1"/>
  <c r="J76" i="83"/>
  <c r="J77" i="83" s="1"/>
  <c r="J147" i="83"/>
  <c r="J148" i="83" s="1"/>
  <c r="J96" i="83"/>
  <c r="J171" i="83"/>
  <c r="J172" i="83" s="1"/>
  <c r="J155" i="83"/>
  <c r="J82" i="83"/>
  <c r="J154" i="83"/>
  <c r="J98" i="83"/>
  <c r="J95" i="83"/>
  <c r="J120" i="83"/>
  <c r="J83" i="83"/>
  <c r="J7" i="83"/>
  <c r="AW132" i="83"/>
  <c r="AW130" i="83"/>
  <c r="AW113" i="83"/>
  <c r="AW114" i="83" s="1"/>
  <c r="AW76" i="83"/>
  <c r="AW77" i="83" s="1"/>
  <c r="AW155" i="83"/>
  <c r="AW82" i="83"/>
  <c r="AW70" i="83"/>
  <c r="AW71" i="83" s="1"/>
  <c r="AW95" i="83"/>
  <c r="AW133" i="83"/>
  <c r="AW94" i="83"/>
  <c r="AW128" i="83"/>
  <c r="AW96" i="83"/>
  <c r="AW121" i="83"/>
  <c r="AW83" i="83"/>
  <c r="AW97" i="83"/>
  <c r="AW171" i="83"/>
  <c r="AW154" i="83"/>
  <c r="AW129" i="83"/>
  <c r="AW98" i="83"/>
  <c r="AW7" i="83"/>
  <c r="AW131" i="83"/>
  <c r="AW99" i="83"/>
  <c r="AW120" i="83"/>
  <c r="AW147" i="83"/>
  <c r="AW148" i="83" s="1"/>
  <c r="CH129" i="83"/>
  <c r="CH133" i="83"/>
  <c r="CH76" i="83"/>
  <c r="CH77" i="83" s="1"/>
  <c r="CH7" i="83"/>
  <c r="CH98" i="83"/>
  <c r="CH130" i="83"/>
  <c r="CH96" i="83"/>
  <c r="CH132" i="83"/>
  <c r="CH97" i="83"/>
  <c r="CH155" i="83"/>
  <c r="CH128" i="83"/>
  <c r="CH99" i="83"/>
  <c r="CH82" i="83"/>
  <c r="CH95" i="83"/>
  <c r="CH120" i="83"/>
  <c r="CH147" i="83"/>
  <c r="CH94" i="83"/>
  <c r="CH121" i="83"/>
  <c r="CH83" i="83"/>
  <c r="CH131" i="83"/>
  <c r="CH171" i="83"/>
  <c r="CH172" i="83" s="1"/>
  <c r="CH113" i="83"/>
  <c r="CH70" i="83"/>
  <c r="CH71" i="83" s="1"/>
  <c r="CH154" i="83"/>
  <c r="BD80" i="83"/>
  <c r="BH128" i="78"/>
  <c r="BD81" i="83" s="1"/>
  <c r="AL133" i="83"/>
  <c r="AL129" i="83"/>
  <c r="AL7" i="83"/>
  <c r="AL82" i="83"/>
  <c r="AL70" i="83"/>
  <c r="AL71" i="83" s="1"/>
  <c r="AL99" i="83"/>
  <c r="AL130" i="83"/>
  <c r="AL97" i="83"/>
  <c r="AL132" i="83"/>
  <c r="AL98" i="83"/>
  <c r="AL128" i="83"/>
  <c r="AL95" i="83"/>
  <c r="AL120" i="83"/>
  <c r="AL83" i="83"/>
  <c r="AL76" i="83"/>
  <c r="AL77" i="83" s="1"/>
  <c r="AL94" i="83"/>
  <c r="AL131" i="83"/>
  <c r="AL121" i="83"/>
  <c r="AL171" i="83"/>
  <c r="AL172" i="83" s="1"/>
  <c r="AL113" i="83"/>
  <c r="AL155" i="83"/>
  <c r="AL96" i="83"/>
  <c r="AL154" i="83"/>
  <c r="AL147" i="83"/>
  <c r="AL148" i="83" s="1"/>
  <c r="Y132" i="83"/>
  <c r="Y128" i="83"/>
  <c r="Y147" i="83"/>
  <c r="Y148" i="83" s="1"/>
  <c r="Y113" i="83"/>
  <c r="Y114" i="83" s="1"/>
  <c r="Y82" i="83"/>
  <c r="Y76" i="83"/>
  <c r="Y77" i="83" s="1"/>
  <c r="Y70" i="83"/>
  <c r="Y71" i="83" s="1"/>
  <c r="Y131" i="83"/>
  <c r="Y99" i="83"/>
  <c r="Y96" i="83"/>
  <c r="Y133" i="83"/>
  <c r="Y95" i="83"/>
  <c r="Y130" i="83"/>
  <c r="Y97" i="83"/>
  <c r="Y94" i="83"/>
  <c r="Y129" i="83"/>
  <c r="Y98" i="83"/>
  <c r="Y121" i="83"/>
  <c r="Y83" i="83"/>
  <c r="Y154" i="83"/>
  <c r="Y171" i="83"/>
  <c r="Y172" i="83" s="1"/>
  <c r="Y120" i="83"/>
  <c r="Y155" i="83"/>
  <c r="S80" i="83"/>
  <c r="W128" i="78"/>
  <c r="S81" i="83" s="1"/>
  <c r="CE95" i="83"/>
  <c r="CE133" i="83"/>
  <c r="CE129" i="83"/>
  <c r="CE130" i="83"/>
  <c r="CE96" i="83"/>
  <c r="CE131" i="83"/>
  <c r="CE132" i="83"/>
  <c r="CE128" i="83"/>
  <c r="CE147" i="83"/>
  <c r="CE148" i="83" s="1"/>
  <c r="CE82" i="83"/>
  <c r="CE99" i="83"/>
  <c r="CE154" i="83"/>
  <c r="CE83" i="83"/>
  <c r="CE120" i="83"/>
  <c r="CE98" i="83"/>
  <c r="CE94" i="83"/>
  <c r="CE97" i="83"/>
  <c r="CE155" i="83"/>
  <c r="CE113" i="83"/>
  <c r="CE114" i="83" s="1"/>
  <c r="CE70" i="83"/>
  <c r="CE71" i="83" s="1"/>
  <c r="CE7" i="83"/>
  <c r="CE171" i="83"/>
  <c r="CE121" i="83"/>
  <c r="CE76" i="83"/>
  <c r="CE77" i="83" s="1"/>
  <c r="AE80" i="83"/>
  <c r="AI128" i="78"/>
  <c r="AE81" i="83" s="1"/>
  <c r="BK133" i="80"/>
  <c r="BK129" i="80"/>
  <c r="BK98" i="80"/>
  <c r="BK131" i="80"/>
  <c r="BK99" i="80"/>
  <c r="BK97" i="80"/>
  <c r="BK94" i="80"/>
  <c r="BK95" i="80"/>
  <c r="BK96" i="80"/>
  <c r="BK70" i="80"/>
  <c r="BK71" i="80" s="1"/>
  <c r="BK128" i="80"/>
  <c r="BK154" i="80"/>
  <c r="BK82" i="80"/>
  <c r="BK113" i="80"/>
  <c r="BK114" i="80" s="1"/>
  <c r="BK155" i="80"/>
  <c r="BK83" i="80"/>
  <c r="BK120" i="80"/>
  <c r="BK132" i="80"/>
  <c r="BK7" i="80"/>
  <c r="BK171" i="80"/>
  <c r="BK147" i="80"/>
  <c r="BK130" i="80"/>
  <c r="BK76" i="80"/>
  <c r="BK77" i="80" s="1"/>
  <c r="BK121" i="80"/>
  <c r="AM131" i="80"/>
  <c r="AM133" i="80"/>
  <c r="AM99" i="80"/>
  <c r="AM129" i="80"/>
  <c r="AM95" i="80"/>
  <c r="AM98" i="80"/>
  <c r="AM96" i="80"/>
  <c r="AM97" i="80"/>
  <c r="AM94" i="80"/>
  <c r="AM171" i="80"/>
  <c r="AM172" i="80" s="1"/>
  <c r="AM147" i="80"/>
  <c r="AM70" i="80"/>
  <c r="AM71" i="80" s="1"/>
  <c r="AM132" i="80"/>
  <c r="AM121" i="80"/>
  <c r="AM76" i="80"/>
  <c r="AM77" i="80" s="1"/>
  <c r="AM7" i="80"/>
  <c r="AM113" i="80"/>
  <c r="AM114" i="80" s="1"/>
  <c r="AM130" i="80"/>
  <c r="AM154" i="80"/>
  <c r="AM82" i="80"/>
  <c r="AM120" i="80"/>
  <c r="AM128" i="80"/>
  <c r="AM155" i="80"/>
  <c r="AM83" i="80"/>
  <c r="CB147" i="80"/>
  <c r="CB148" i="80" s="1"/>
  <c r="CB131" i="80"/>
  <c r="CB95" i="80"/>
  <c r="CB99" i="80"/>
  <c r="CB70" i="80"/>
  <c r="CB71" i="80" s="1"/>
  <c r="CB82" i="80"/>
  <c r="CB120" i="80"/>
  <c r="CB7" i="80"/>
  <c r="CB132" i="80"/>
  <c r="CB128" i="80"/>
  <c r="CB94" i="80"/>
  <c r="CB98" i="80"/>
  <c r="CB171" i="80"/>
  <c r="CB172" i="80" s="1"/>
  <c r="CB83" i="80"/>
  <c r="CB121" i="80"/>
  <c r="CB133" i="80"/>
  <c r="CB129" i="80"/>
  <c r="CB97" i="80"/>
  <c r="CB155" i="80"/>
  <c r="CB130" i="80"/>
  <c r="CB96" i="80"/>
  <c r="CB154" i="80"/>
  <c r="CB76" i="80"/>
  <c r="CB77" i="80" s="1"/>
  <c r="CB113" i="80"/>
  <c r="U80" i="80"/>
  <c r="Y128" i="75"/>
  <c r="D76" i="80"/>
  <c r="D77" i="80" s="1"/>
  <c r="D130" i="80"/>
  <c r="D94" i="80"/>
  <c r="D98" i="80"/>
  <c r="D154" i="80"/>
  <c r="D121" i="80"/>
  <c r="D131" i="80"/>
  <c r="D97" i="80"/>
  <c r="D70" i="80"/>
  <c r="D71" i="80" s="1"/>
  <c r="D155" i="80"/>
  <c r="D132" i="80"/>
  <c r="D128" i="80"/>
  <c r="D96" i="80"/>
  <c r="D82" i="80"/>
  <c r="D113" i="80"/>
  <c r="D133" i="80"/>
  <c r="D129" i="80"/>
  <c r="D95" i="80"/>
  <c r="D99" i="80"/>
  <c r="D83" i="80"/>
  <c r="D120" i="80"/>
  <c r="D7" i="80"/>
  <c r="AS80" i="80"/>
  <c r="AW128" i="75"/>
  <c r="AS81" i="80" s="1"/>
  <c r="CF80" i="80"/>
  <c r="CJ128" i="75"/>
  <c r="CF81" i="80" s="1"/>
  <c r="CF70" i="80"/>
  <c r="CF71" i="80" s="1"/>
  <c r="CF133" i="80"/>
  <c r="CF129" i="80"/>
  <c r="CF94" i="80"/>
  <c r="CF98" i="80"/>
  <c r="CF155" i="80"/>
  <c r="CF76" i="80"/>
  <c r="CF77" i="80" s="1"/>
  <c r="CF113" i="80"/>
  <c r="CF114" i="80" s="1"/>
  <c r="CF130" i="80"/>
  <c r="CF97" i="80"/>
  <c r="CF82" i="80"/>
  <c r="CF120" i="80"/>
  <c r="CF131" i="80"/>
  <c r="CF96" i="80"/>
  <c r="CF171" i="80"/>
  <c r="CF172" i="80" s="1"/>
  <c r="CF83" i="80"/>
  <c r="CF121" i="80"/>
  <c r="CF132" i="80"/>
  <c r="CF128" i="80"/>
  <c r="CF95" i="80"/>
  <c r="CF99" i="80"/>
  <c r="CF154" i="80"/>
  <c r="CF147" i="80"/>
  <c r="CF7" i="80"/>
  <c r="Q133" i="80"/>
  <c r="Q129" i="80"/>
  <c r="Q97" i="80"/>
  <c r="Q155" i="80"/>
  <c r="Q120" i="80"/>
  <c r="Q70" i="80"/>
  <c r="Q71" i="80" s="1"/>
  <c r="Q130" i="80"/>
  <c r="Q98" i="80"/>
  <c r="Q94" i="80"/>
  <c r="Q121" i="80"/>
  <c r="Q82" i="80"/>
  <c r="Q131" i="80"/>
  <c r="Q99" i="80"/>
  <c r="Q95" i="80"/>
  <c r="Q171" i="80"/>
  <c r="Q147" i="80"/>
  <c r="Q132" i="80"/>
  <c r="Q128" i="80"/>
  <c r="Q96" i="80"/>
  <c r="Q154" i="80"/>
  <c r="Q113" i="80"/>
  <c r="Q76" i="80"/>
  <c r="Q77" i="80" s="1"/>
  <c r="Q83" i="80"/>
  <c r="BZ80" i="80"/>
  <c r="CD128" i="75"/>
  <c r="BZ81" i="80" s="1"/>
  <c r="AG132" i="80"/>
  <c r="AG128" i="80"/>
  <c r="AG97" i="80"/>
  <c r="AG155" i="80"/>
  <c r="AG120" i="80"/>
  <c r="AG7" i="80"/>
  <c r="AG82" i="80"/>
  <c r="AG70" i="80"/>
  <c r="AG71" i="80" s="1"/>
  <c r="AG133" i="80"/>
  <c r="AG129" i="80"/>
  <c r="AG98" i="80"/>
  <c r="AG94" i="80"/>
  <c r="AG121" i="80"/>
  <c r="AG130" i="80"/>
  <c r="AG99" i="80"/>
  <c r="AG95" i="80"/>
  <c r="AG171" i="80"/>
  <c r="AG172" i="80" s="1"/>
  <c r="AG147" i="80"/>
  <c r="AG148" i="80" s="1"/>
  <c r="AG83" i="80"/>
  <c r="AG131" i="80"/>
  <c r="AG76" i="80"/>
  <c r="AG77" i="80" s="1"/>
  <c r="AG96" i="80"/>
  <c r="AG154" i="80"/>
  <c r="AG113" i="80"/>
  <c r="X70" i="80"/>
  <c r="X71" i="80" s="1"/>
  <c r="X133" i="80"/>
  <c r="X129" i="80"/>
  <c r="X97" i="80"/>
  <c r="X83" i="80"/>
  <c r="X121" i="80"/>
  <c r="X130" i="80"/>
  <c r="X96" i="80"/>
  <c r="X154" i="80"/>
  <c r="X155" i="80"/>
  <c r="X147" i="80"/>
  <c r="X131" i="80"/>
  <c r="X95" i="80"/>
  <c r="X99" i="80"/>
  <c r="X76" i="80"/>
  <c r="X77" i="80" s="1"/>
  <c r="X113" i="80"/>
  <c r="X132" i="80"/>
  <c r="X128" i="80"/>
  <c r="X94" i="80"/>
  <c r="X98" i="80"/>
  <c r="X171" i="80"/>
  <c r="X82" i="80"/>
  <c r="X120" i="80"/>
  <c r="BR99" i="80"/>
  <c r="BR98" i="80"/>
  <c r="BR96" i="80"/>
  <c r="BR94" i="80"/>
  <c r="BR131" i="80"/>
  <c r="BR155" i="80"/>
  <c r="BR121" i="80"/>
  <c r="BR82" i="80"/>
  <c r="BR128" i="80"/>
  <c r="BR70" i="80"/>
  <c r="BR71" i="80" s="1"/>
  <c r="BR171" i="80"/>
  <c r="BR147" i="80"/>
  <c r="BR148" i="80" s="1"/>
  <c r="BR83" i="80"/>
  <c r="BR97" i="80"/>
  <c r="BR130" i="80"/>
  <c r="BR133" i="80"/>
  <c r="BR113" i="80"/>
  <c r="BR7" i="80"/>
  <c r="BR95" i="80"/>
  <c r="BR132" i="80"/>
  <c r="BR129" i="80"/>
  <c r="BR154" i="80"/>
  <c r="BR120" i="80"/>
  <c r="BR76" i="80"/>
  <c r="BR77" i="80" s="1"/>
  <c r="W80" i="80"/>
  <c r="AA128" i="75"/>
  <c r="W81" i="80" s="1"/>
  <c r="CW99" i="81"/>
  <c r="CW133" i="81"/>
  <c r="CW131" i="81"/>
  <c r="CW128" i="81"/>
  <c r="CW96" i="81"/>
  <c r="CW94" i="81"/>
  <c r="CW130" i="81"/>
  <c r="CW97" i="81"/>
  <c r="CW95" i="81"/>
  <c r="CW132" i="81"/>
  <c r="CW98" i="81"/>
  <c r="CW129" i="81"/>
  <c r="CW70" i="81"/>
  <c r="CW71" i="81" s="1"/>
  <c r="CW120" i="81"/>
  <c r="CW121" i="81"/>
  <c r="CW147" i="81"/>
  <c r="CW83" i="81"/>
  <c r="CW154" i="81"/>
  <c r="CW171" i="81"/>
  <c r="CW76" i="81"/>
  <c r="CW77" i="81" s="1"/>
  <c r="CW82" i="81"/>
  <c r="CW155" i="81"/>
  <c r="CW113" i="81"/>
  <c r="CW7" i="81"/>
  <c r="AK80" i="81"/>
  <c r="AO128" i="76"/>
  <c r="AK81" i="81" s="1"/>
  <c r="P133" i="81"/>
  <c r="P129" i="81"/>
  <c r="P97" i="81"/>
  <c r="P155" i="81"/>
  <c r="P82" i="81"/>
  <c r="P130" i="81"/>
  <c r="P98" i="81"/>
  <c r="P94" i="81"/>
  <c r="P171" i="81"/>
  <c r="P83" i="81"/>
  <c r="P120" i="81"/>
  <c r="P131" i="81"/>
  <c r="P99" i="81"/>
  <c r="P95" i="81"/>
  <c r="P147" i="81"/>
  <c r="P148" i="81" s="1"/>
  <c r="P113" i="81"/>
  <c r="P70" i="81"/>
  <c r="P71" i="81" s="1"/>
  <c r="P132" i="81"/>
  <c r="P128" i="81"/>
  <c r="P96" i="81"/>
  <c r="P154" i="81"/>
  <c r="P121" i="81"/>
  <c r="P76" i="81"/>
  <c r="P77" i="81" s="1"/>
  <c r="L80" i="81"/>
  <c r="P128" i="76"/>
  <c r="L81" i="81" s="1"/>
  <c r="L130" i="81"/>
  <c r="L96" i="81"/>
  <c r="L120" i="81"/>
  <c r="L70" i="81"/>
  <c r="L71" i="81" s="1"/>
  <c r="L131" i="81"/>
  <c r="L97" i="81"/>
  <c r="L171" i="81"/>
  <c r="L154" i="81"/>
  <c r="L76" i="81"/>
  <c r="L77" i="81" s="1"/>
  <c r="L132" i="81"/>
  <c r="L128" i="81"/>
  <c r="L98" i="81"/>
  <c r="L94" i="81"/>
  <c r="L147" i="81"/>
  <c r="L82" i="81"/>
  <c r="L113" i="81"/>
  <c r="L114" i="81" s="1"/>
  <c r="L7" i="81"/>
  <c r="L133" i="81"/>
  <c r="L129" i="81"/>
  <c r="L99" i="81"/>
  <c r="L95" i="81"/>
  <c r="L155" i="81"/>
  <c r="L83" i="81"/>
  <c r="L121" i="81"/>
  <c r="AX80" i="81"/>
  <c r="BB128" i="76"/>
  <c r="AX81" i="81" s="1"/>
  <c r="AC80" i="81"/>
  <c r="AG128" i="76"/>
  <c r="H133" i="81"/>
  <c r="H129" i="81"/>
  <c r="H99" i="81"/>
  <c r="H95" i="81"/>
  <c r="H171" i="81"/>
  <c r="H155" i="81"/>
  <c r="H82" i="81"/>
  <c r="H7" i="81"/>
  <c r="H130" i="81"/>
  <c r="H96" i="81"/>
  <c r="H147" i="81"/>
  <c r="H148" i="81" s="1"/>
  <c r="H83" i="81"/>
  <c r="H120" i="81"/>
  <c r="H131" i="81"/>
  <c r="H97" i="81"/>
  <c r="H154" i="81"/>
  <c r="H113" i="81"/>
  <c r="H114" i="81" s="1"/>
  <c r="H70" i="81"/>
  <c r="H71" i="81" s="1"/>
  <c r="H132" i="81"/>
  <c r="H128" i="81"/>
  <c r="H98" i="81"/>
  <c r="H94" i="81"/>
  <c r="H121" i="81"/>
  <c r="H76" i="81"/>
  <c r="H77" i="81" s="1"/>
  <c r="CK155" i="81"/>
  <c r="CK96" i="81"/>
  <c r="CK95" i="81"/>
  <c r="CK129" i="81"/>
  <c r="CK97" i="81"/>
  <c r="CK128" i="81"/>
  <c r="CK130" i="81"/>
  <c r="CK131" i="81"/>
  <c r="CK98" i="81"/>
  <c r="CK132" i="81"/>
  <c r="CK133" i="81"/>
  <c r="CK99" i="81"/>
  <c r="CK147" i="81"/>
  <c r="CK148" i="81" s="1"/>
  <c r="CK94" i="81"/>
  <c r="CK120" i="81"/>
  <c r="CK83" i="81"/>
  <c r="CK121" i="81"/>
  <c r="CK76" i="81"/>
  <c r="CK77" i="81" s="1"/>
  <c r="CK82" i="81"/>
  <c r="CK154" i="81"/>
  <c r="CK7" i="81"/>
  <c r="CK70" i="81"/>
  <c r="CK71" i="81" s="1"/>
  <c r="CK171" i="81"/>
  <c r="CK113" i="81"/>
  <c r="E133" i="81"/>
  <c r="E94" i="81"/>
  <c r="E128" i="81"/>
  <c r="E97" i="81"/>
  <c r="E95" i="81"/>
  <c r="E130" i="81"/>
  <c r="E98" i="81"/>
  <c r="E96" i="81"/>
  <c r="E132" i="81"/>
  <c r="E99" i="81"/>
  <c r="E129" i="81"/>
  <c r="E131" i="81"/>
  <c r="E70" i="81"/>
  <c r="E71" i="81" s="1"/>
  <c r="E121" i="81"/>
  <c r="E154" i="81"/>
  <c r="E147" i="81"/>
  <c r="E148" i="81" s="1"/>
  <c r="E83" i="81"/>
  <c r="E155" i="81"/>
  <c r="E113" i="81"/>
  <c r="E76" i="81"/>
  <c r="E77" i="81" s="1"/>
  <c r="E82" i="81"/>
  <c r="E171" i="81"/>
  <c r="E120" i="81"/>
  <c r="E7" i="81"/>
  <c r="AE80" i="81"/>
  <c r="AI128" i="76"/>
  <c r="AE81" i="81" s="1"/>
  <c r="AE96" i="81"/>
  <c r="AE99" i="81"/>
  <c r="AE97" i="81"/>
  <c r="AE94" i="81"/>
  <c r="AE130" i="81"/>
  <c r="AE98" i="81"/>
  <c r="AE121" i="81"/>
  <c r="AE147" i="81"/>
  <c r="AE70" i="81"/>
  <c r="AE71" i="81" s="1"/>
  <c r="AE131" i="81"/>
  <c r="AE7" i="81"/>
  <c r="AE82" i="81"/>
  <c r="AE132" i="81"/>
  <c r="AE128" i="81"/>
  <c r="AE83" i="81"/>
  <c r="AE154" i="81"/>
  <c r="AE120" i="81"/>
  <c r="AE76" i="81"/>
  <c r="AE77" i="81" s="1"/>
  <c r="AE95" i="81"/>
  <c r="AE133" i="81"/>
  <c r="AE129" i="81"/>
  <c r="AE113" i="81"/>
  <c r="AE114" i="81" s="1"/>
  <c r="AE155" i="81"/>
  <c r="AE171" i="81"/>
  <c r="K80" i="81"/>
  <c r="O128" i="76"/>
  <c r="K81" i="81" s="1"/>
  <c r="BW95" i="81"/>
  <c r="BW76" i="81"/>
  <c r="BW77" i="81" s="1"/>
  <c r="BW98" i="81"/>
  <c r="BW70" i="81"/>
  <c r="BW71" i="81" s="1"/>
  <c r="BW131" i="81"/>
  <c r="BW154" i="81"/>
  <c r="BW121" i="81"/>
  <c r="BW94" i="81"/>
  <c r="BW132" i="81"/>
  <c r="BW128" i="81"/>
  <c r="BW7" i="81"/>
  <c r="BW155" i="81"/>
  <c r="BW147" i="81"/>
  <c r="BW133" i="81"/>
  <c r="BW129" i="81"/>
  <c r="BW99" i="81"/>
  <c r="BW82" i="81"/>
  <c r="BW130" i="81"/>
  <c r="BW96" i="81"/>
  <c r="BW97" i="81"/>
  <c r="BW83" i="81"/>
  <c r="BW171" i="81"/>
  <c r="BW113" i="81"/>
  <c r="BW114" i="81" s="1"/>
  <c r="BW120" i="81"/>
  <c r="Y80" i="84"/>
  <c r="AC128" i="79"/>
  <c r="Y81" i="84" s="1"/>
  <c r="CN83" i="84"/>
  <c r="CN133" i="84"/>
  <c r="CN129" i="84"/>
  <c r="CN97" i="84"/>
  <c r="CN155" i="84"/>
  <c r="CN82" i="84"/>
  <c r="CN130" i="84"/>
  <c r="CN98" i="84"/>
  <c r="CN94" i="84"/>
  <c r="CN154" i="84"/>
  <c r="CN7" i="84"/>
  <c r="CN131" i="84"/>
  <c r="CN99" i="84"/>
  <c r="CN95" i="84"/>
  <c r="CN120" i="84"/>
  <c r="CN147" i="84"/>
  <c r="CN148" i="84" s="1"/>
  <c r="CN113" i="84"/>
  <c r="CN70" i="84"/>
  <c r="CN71" i="84" s="1"/>
  <c r="CN132" i="84"/>
  <c r="CN128" i="84"/>
  <c r="CN96" i="84"/>
  <c r="CN171" i="84"/>
  <c r="CN121" i="84"/>
  <c r="CN76" i="84"/>
  <c r="CN77" i="84" s="1"/>
  <c r="BY7" i="84"/>
  <c r="BY132" i="84"/>
  <c r="BY128" i="84"/>
  <c r="BY96" i="84"/>
  <c r="BY155" i="84"/>
  <c r="BY120" i="84"/>
  <c r="BY76" i="84"/>
  <c r="BY77" i="84" s="1"/>
  <c r="BY133" i="84"/>
  <c r="BY129" i="84"/>
  <c r="BY97" i="84"/>
  <c r="BY121" i="84"/>
  <c r="BY82" i="84"/>
  <c r="BY130" i="84"/>
  <c r="BY98" i="84"/>
  <c r="BY94" i="84"/>
  <c r="BY171" i="84"/>
  <c r="BY147" i="84"/>
  <c r="BY83" i="84"/>
  <c r="BY131" i="84"/>
  <c r="BY99" i="84"/>
  <c r="BY95" i="84"/>
  <c r="BY154" i="84"/>
  <c r="BY113" i="84"/>
  <c r="BY70" i="84"/>
  <c r="BY71" i="84" s="1"/>
  <c r="CF80" i="84"/>
  <c r="CJ128" i="79"/>
  <c r="CL131" i="84"/>
  <c r="CL99" i="84"/>
  <c r="CL95" i="84"/>
  <c r="CL132" i="84"/>
  <c r="CL128" i="84"/>
  <c r="CL96" i="84"/>
  <c r="CL133" i="84"/>
  <c r="CL129" i="84"/>
  <c r="CL97" i="84"/>
  <c r="CL130" i="84"/>
  <c r="CL98" i="84"/>
  <c r="CL94" i="84"/>
  <c r="CL120" i="84"/>
  <c r="CL155" i="84"/>
  <c r="CL121" i="84"/>
  <c r="CL76" i="84"/>
  <c r="CL77" i="84" s="1"/>
  <c r="CL83" i="84"/>
  <c r="CL171" i="84"/>
  <c r="CL147" i="84"/>
  <c r="CL148" i="84" s="1"/>
  <c r="CL70" i="84"/>
  <c r="CL71" i="84" s="1"/>
  <c r="CL82" i="84"/>
  <c r="CL154" i="84"/>
  <c r="CL113" i="84"/>
  <c r="CL114" i="84" s="1"/>
  <c r="CL7" i="84"/>
  <c r="Z80" i="84"/>
  <c r="AD128" i="79"/>
  <c r="Z81" i="84" s="1"/>
  <c r="AR83" i="84"/>
  <c r="AR120" i="84"/>
  <c r="AR131" i="84"/>
  <c r="AR96" i="84"/>
  <c r="AR154" i="84"/>
  <c r="AR7" i="84"/>
  <c r="AR132" i="84"/>
  <c r="AR128" i="84"/>
  <c r="AR97" i="84"/>
  <c r="AR147" i="84"/>
  <c r="AR148" i="84" s="1"/>
  <c r="AR113" i="84"/>
  <c r="AR114" i="84" s="1"/>
  <c r="AR70" i="84"/>
  <c r="AR71" i="84" s="1"/>
  <c r="AR82" i="84"/>
  <c r="AR133" i="84"/>
  <c r="AR129" i="84"/>
  <c r="AR98" i="84"/>
  <c r="AR94" i="84"/>
  <c r="AR171" i="84"/>
  <c r="AR172" i="84" s="1"/>
  <c r="AR121" i="84"/>
  <c r="AR130" i="84"/>
  <c r="AR99" i="84"/>
  <c r="AR95" i="84"/>
  <c r="AR155" i="84"/>
  <c r="AR76" i="84"/>
  <c r="AR77" i="84" s="1"/>
  <c r="BG80" i="84"/>
  <c r="BK128" i="79"/>
  <c r="CP80" i="84"/>
  <c r="CT128" i="79"/>
  <c r="CP81" i="84" s="1"/>
  <c r="AD80" i="84"/>
  <c r="AH128" i="79"/>
  <c r="AD81" i="84" s="1"/>
  <c r="CO7" i="84"/>
  <c r="CO133" i="84"/>
  <c r="CO129" i="84"/>
  <c r="CO98" i="84"/>
  <c r="CO94" i="84"/>
  <c r="CO171" i="84"/>
  <c r="CO147" i="84"/>
  <c r="CO148" i="84" s="1"/>
  <c r="CO83" i="84"/>
  <c r="CO130" i="84"/>
  <c r="CO99" i="84"/>
  <c r="CO95" i="84"/>
  <c r="CO154" i="84"/>
  <c r="CO113" i="84"/>
  <c r="CO114" i="84" s="1"/>
  <c r="CO70" i="84"/>
  <c r="CO71" i="84" s="1"/>
  <c r="CO131" i="84"/>
  <c r="CO96" i="84"/>
  <c r="CO155" i="84"/>
  <c r="CO120" i="84"/>
  <c r="CO76" i="84"/>
  <c r="CO77" i="84" s="1"/>
  <c r="CO132" i="84"/>
  <c r="CO128" i="84"/>
  <c r="CO97" i="84"/>
  <c r="CO121" i="84"/>
  <c r="CO82" i="84"/>
  <c r="BP80" i="84"/>
  <c r="BT128" i="79"/>
  <c r="CD155" i="84"/>
  <c r="CD131" i="84"/>
  <c r="CD99" i="84"/>
  <c r="CD95" i="84"/>
  <c r="CD132" i="84"/>
  <c r="CD128" i="84"/>
  <c r="CD96" i="84"/>
  <c r="CD133" i="84"/>
  <c r="CD129" i="84"/>
  <c r="CD97" i="84"/>
  <c r="CD130" i="84"/>
  <c r="CD98" i="84"/>
  <c r="CD94" i="84"/>
  <c r="CD76" i="84"/>
  <c r="CD77" i="84" s="1"/>
  <c r="CD83" i="84"/>
  <c r="CD120" i="84"/>
  <c r="CD70" i="84"/>
  <c r="CD71" i="84" s="1"/>
  <c r="CD82" i="84"/>
  <c r="CD171" i="84"/>
  <c r="CD172" i="84" s="1"/>
  <c r="CD121" i="84"/>
  <c r="CD7" i="84"/>
  <c r="CD154" i="84"/>
  <c r="CD147" i="84"/>
  <c r="CD113" i="84"/>
  <c r="AO128" i="83"/>
  <c r="AO132" i="83"/>
  <c r="AO82" i="83"/>
  <c r="AO76" i="83"/>
  <c r="AO77" i="83" s="1"/>
  <c r="AO70" i="83"/>
  <c r="AO71" i="83" s="1"/>
  <c r="AO147" i="83"/>
  <c r="AO148" i="83" s="1"/>
  <c r="AO113" i="83"/>
  <c r="AO114" i="83" s="1"/>
  <c r="AO97" i="83"/>
  <c r="AO96" i="83"/>
  <c r="AO130" i="83"/>
  <c r="AO129" i="83"/>
  <c r="AO98" i="83"/>
  <c r="AO95" i="83"/>
  <c r="AO131" i="83"/>
  <c r="AO99" i="83"/>
  <c r="AO94" i="83"/>
  <c r="AO133" i="83"/>
  <c r="AO121" i="83"/>
  <c r="AO7" i="83"/>
  <c r="AO171" i="83"/>
  <c r="AO83" i="83"/>
  <c r="AO154" i="83"/>
  <c r="AO120" i="83"/>
  <c r="AO155" i="83"/>
  <c r="BM80" i="83"/>
  <c r="BQ128" i="78"/>
  <c r="BM81" i="83" s="1"/>
  <c r="BM132" i="83"/>
  <c r="BM130" i="83"/>
  <c r="BM155" i="83"/>
  <c r="BM76" i="83"/>
  <c r="BM77" i="83" s="1"/>
  <c r="BM113" i="83"/>
  <c r="BM114" i="83" s="1"/>
  <c r="BM82" i="83"/>
  <c r="BM70" i="83"/>
  <c r="BM71" i="83" s="1"/>
  <c r="BM95" i="83"/>
  <c r="BM128" i="83"/>
  <c r="BM94" i="83"/>
  <c r="BM131" i="83"/>
  <c r="BM99" i="83"/>
  <c r="BM171" i="83"/>
  <c r="BM172" i="83" s="1"/>
  <c r="BM133" i="83"/>
  <c r="BM96" i="83"/>
  <c r="BM120" i="83"/>
  <c r="BM97" i="83"/>
  <c r="BM121" i="83"/>
  <c r="BM83" i="83"/>
  <c r="BM7" i="83"/>
  <c r="BM129" i="83"/>
  <c r="BM98" i="83"/>
  <c r="BM154" i="83"/>
  <c r="BM147" i="83"/>
  <c r="CM95" i="83"/>
  <c r="CM133" i="83"/>
  <c r="CM129" i="83"/>
  <c r="CM130" i="83"/>
  <c r="CM98" i="83"/>
  <c r="CM131" i="83"/>
  <c r="CM132" i="83"/>
  <c r="CM128" i="83"/>
  <c r="CM99" i="83"/>
  <c r="CM147" i="83"/>
  <c r="CM82" i="83"/>
  <c r="CM94" i="83"/>
  <c r="CM97" i="83"/>
  <c r="CM154" i="83"/>
  <c r="CM120" i="83"/>
  <c r="CM83" i="83"/>
  <c r="CM7" i="83"/>
  <c r="CM155" i="83"/>
  <c r="CM113" i="83"/>
  <c r="CM114" i="83" s="1"/>
  <c r="CM70" i="83"/>
  <c r="CM71" i="83" s="1"/>
  <c r="CM96" i="83"/>
  <c r="CM171" i="83"/>
  <c r="CM121" i="83"/>
  <c r="CM76" i="83"/>
  <c r="CM77" i="83" s="1"/>
  <c r="O80" i="83"/>
  <c r="S128" i="78"/>
  <c r="O81" i="83" s="1"/>
  <c r="F80" i="80"/>
  <c r="J128" i="75"/>
  <c r="F81" i="80" s="1"/>
  <c r="AT96" i="80"/>
  <c r="AT94" i="80"/>
  <c r="AT98" i="80"/>
  <c r="AT99" i="80"/>
  <c r="AT133" i="80"/>
  <c r="AT131" i="80"/>
  <c r="AT155" i="80"/>
  <c r="AT120" i="80"/>
  <c r="AT76" i="80"/>
  <c r="AT77" i="80" s="1"/>
  <c r="AT7" i="80"/>
  <c r="AT97" i="80"/>
  <c r="AT128" i="80"/>
  <c r="AT121" i="80"/>
  <c r="AT82" i="80"/>
  <c r="AT95" i="80"/>
  <c r="AT130" i="80"/>
  <c r="AT171" i="80"/>
  <c r="AT147" i="80"/>
  <c r="AT83" i="80"/>
  <c r="AT132" i="80"/>
  <c r="AT70" i="80"/>
  <c r="AT71" i="80" s="1"/>
  <c r="AT129" i="80"/>
  <c r="AT154" i="80"/>
  <c r="AT113" i="80"/>
  <c r="CG80" i="81"/>
  <c r="CK128" i="76"/>
  <c r="CG81" i="81" s="1"/>
  <c r="U132" i="81"/>
  <c r="U99" i="81"/>
  <c r="U129" i="81"/>
  <c r="U133" i="81"/>
  <c r="U94" i="81"/>
  <c r="U128" i="81"/>
  <c r="U97" i="81"/>
  <c r="U95" i="81"/>
  <c r="U130" i="81"/>
  <c r="U98" i="81"/>
  <c r="U96" i="81"/>
  <c r="U131" i="81"/>
  <c r="U70" i="81"/>
  <c r="U71" i="81" s="1"/>
  <c r="U154" i="81"/>
  <c r="U147" i="81"/>
  <c r="U148" i="81" s="1"/>
  <c r="U155" i="81"/>
  <c r="U113" i="81"/>
  <c r="U114" i="81" s="1"/>
  <c r="U83" i="81"/>
  <c r="U171" i="81"/>
  <c r="U120" i="81"/>
  <c r="U76" i="81"/>
  <c r="U77" i="81" s="1"/>
  <c r="U82" i="81"/>
  <c r="U121" i="81"/>
  <c r="BC80" i="81"/>
  <c r="BG128" i="76"/>
  <c r="BC81" i="81" s="1"/>
  <c r="BC96" i="81"/>
  <c r="BC121" i="81"/>
  <c r="BC97" i="81"/>
  <c r="BC113" i="81"/>
  <c r="BC99" i="81"/>
  <c r="BC130" i="81"/>
  <c r="BC171" i="81"/>
  <c r="BC83" i="81"/>
  <c r="BC95" i="81"/>
  <c r="BC131" i="81"/>
  <c r="BC98" i="81"/>
  <c r="BC147" i="81"/>
  <c r="BC148" i="81" s="1"/>
  <c r="BC70" i="81"/>
  <c r="BC71" i="81" s="1"/>
  <c r="BC94" i="81"/>
  <c r="BC132" i="81"/>
  <c r="BC128" i="81"/>
  <c r="BC7" i="81"/>
  <c r="BC82" i="81"/>
  <c r="BC154" i="81"/>
  <c r="BC133" i="81"/>
  <c r="BC129" i="81"/>
  <c r="BC155" i="81"/>
  <c r="BC120" i="81"/>
  <c r="BC76" i="81"/>
  <c r="BC77" i="81" s="1"/>
  <c r="AZ133" i="84"/>
  <c r="AZ129" i="84"/>
  <c r="AZ97" i="84"/>
  <c r="AZ83" i="84"/>
  <c r="AZ82" i="84"/>
  <c r="AZ171" i="84"/>
  <c r="AZ121" i="84"/>
  <c r="AZ130" i="84"/>
  <c r="AZ98" i="84"/>
  <c r="AZ94" i="84"/>
  <c r="AZ147" i="84"/>
  <c r="AZ131" i="84"/>
  <c r="AZ99" i="84"/>
  <c r="AZ95" i="84"/>
  <c r="AZ154" i="84"/>
  <c r="AZ132" i="84"/>
  <c r="AZ128" i="84"/>
  <c r="AZ96" i="84"/>
  <c r="AZ120" i="84"/>
  <c r="AZ155" i="84"/>
  <c r="AZ113" i="84"/>
  <c r="AZ114" i="84" s="1"/>
  <c r="AZ7" i="84"/>
  <c r="AZ70" i="84"/>
  <c r="AZ71" i="84" s="1"/>
  <c r="AZ76" i="84"/>
  <c r="AZ77" i="84" s="1"/>
  <c r="L80" i="84"/>
  <c r="P128" i="79"/>
  <c r="CT131" i="84"/>
  <c r="CT99" i="84"/>
  <c r="CT95" i="84"/>
  <c r="CT132" i="84"/>
  <c r="CT128" i="84"/>
  <c r="CT96" i="84"/>
  <c r="CT133" i="84"/>
  <c r="CT129" i="84"/>
  <c r="CT97" i="84"/>
  <c r="CT130" i="84"/>
  <c r="CT98" i="84"/>
  <c r="CT94" i="84"/>
  <c r="CT76" i="84"/>
  <c r="CT77" i="84" s="1"/>
  <c r="CT83" i="84"/>
  <c r="CT154" i="84"/>
  <c r="CT113" i="84"/>
  <c r="CT70" i="84"/>
  <c r="CT71" i="84" s="1"/>
  <c r="CT82" i="84"/>
  <c r="CT147" i="84"/>
  <c r="CT148" i="84" s="1"/>
  <c r="CT120" i="84"/>
  <c r="CT7" i="84"/>
  <c r="CT121" i="84"/>
  <c r="CT171" i="84"/>
  <c r="CT155" i="84"/>
  <c r="CX133" i="83"/>
  <c r="CX129" i="83"/>
  <c r="CX7" i="83"/>
  <c r="CX82" i="83"/>
  <c r="CX70" i="83"/>
  <c r="CX71" i="83" s="1"/>
  <c r="CX97" i="83"/>
  <c r="CX128" i="83"/>
  <c r="CX98" i="83"/>
  <c r="CX130" i="83"/>
  <c r="CX96" i="83"/>
  <c r="CX132" i="83"/>
  <c r="CX95" i="83"/>
  <c r="CX121" i="83"/>
  <c r="CX155" i="83"/>
  <c r="CX94" i="83"/>
  <c r="CX131" i="83"/>
  <c r="CX171" i="83"/>
  <c r="CX113" i="83"/>
  <c r="CX114" i="83" s="1"/>
  <c r="CX154" i="83"/>
  <c r="CX147" i="83"/>
  <c r="CX99" i="83"/>
  <c r="CX76" i="83"/>
  <c r="CX77" i="83" s="1"/>
  <c r="CX120" i="83"/>
  <c r="CX83" i="83"/>
  <c r="BA80" i="83"/>
  <c r="BE128" i="78"/>
  <c r="BA81" i="83" s="1"/>
  <c r="CB95" i="83"/>
  <c r="CB94" i="83"/>
  <c r="CB83" i="83"/>
  <c r="CB131" i="83"/>
  <c r="CB96" i="83"/>
  <c r="CB132" i="83"/>
  <c r="CB128" i="83"/>
  <c r="CB97" i="83"/>
  <c r="CB133" i="83"/>
  <c r="CB129" i="83"/>
  <c r="CB98" i="83"/>
  <c r="CB130" i="83"/>
  <c r="CB99" i="83"/>
  <c r="CB70" i="83"/>
  <c r="CB71" i="83" s="1"/>
  <c r="CB171" i="83"/>
  <c r="CB147" i="83"/>
  <c r="CB113" i="83"/>
  <c r="CB114" i="83" s="1"/>
  <c r="CB120" i="83"/>
  <c r="CB154" i="83"/>
  <c r="CB82" i="83"/>
  <c r="CB155" i="83"/>
  <c r="CB121" i="83"/>
  <c r="CB76" i="83"/>
  <c r="CB77" i="83" s="1"/>
  <c r="CB7" i="83"/>
  <c r="CN94" i="83"/>
  <c r="CN95" i="83"/>
  <c r="CN113" i="83"/>
  <c r="CN114" i="83" s="1"/>
  <c r="CN83" i="83"/>
  <c r="CN130" i="83"/>
  <c r="CN96" i="83"/>
  <c r="CN131" i="83"/>
  <c r="CN97" i="83"/>
  <c r="CN132" i="83"/>
  <c r="CN128" i="83"/>
  <c r="CN98" i="83"/>
  <c r="CN133" i="83"/>
  <c r="CN129" i="83"/>
  <c r="CN99" i="83"/>
  <c r="CN76" i="83"/>
  <c r="CN77" i="83" s="1"/>
  <c r="CN147" i="83"/>
  <c r="CN70" i="83"/>
  <c r="CN71" i="83" s="1"/>
  <c r="CN154" i="83"/>
  <c r="CN121" i="83"/>
  <c r="CN155" i="83"/>
  <c r="CN171" i="83"/>
  <c r="CN82" i="83"/>
  <c r="CN120" i="83"/>
  <c r="CN7" i="83"/>
  <c r="AD131" i="83"/>
  <c r="AD76" i="83"/>
  <c r="AD77" i="83" s="1"/>
  <c r="AD147" i="83"/>
  <c r="AD148" i="83" s="1"/>
  <c r="AD70" i="83"/>
  <c r="AD71" i="83" s="1"/>
  <c r="AD132" i="83"/>
  <c r="AD99" i="83"/>
  <c r="AD82" i="83"/>
  <c r="AD128" i="83"/>
  <c r="AD7" i="83"/>
  <c r="AD98" i="83"/>
  <c r="AD130" i="83"/>
  <c r="AD97" i="83"/>
  <c r="AD120" i="83"/>
  <c r="AD96" i="83"/>
  <c r="AD133" i="83"/>
  <c r="AD121" i="83"/>
  <c r="AD83" i="83"/>
  <c r="AD95" i="83"/>
  <c r="AD129" i="83"/>
  <c r="AD113" i="83"/>
  <c r="AD114" i="83" s="1"/>
  <c r="AD94" i="83"/>
  <c r="AD171" i="83"/>
  <c r="AD154" i="83"/>
  <c r="AD155" i="83"/>
  <c r="BP94" i="83"/>
  <c r="BP95" i="83"/>
  <c r="BP113" i="83"/>
  <c r="BP114" i="83" s="1"/>
  <c r="BP121" i="83"/>
  <c r="BP133" i="83"/>
  <c r="BP129" i="83"/>
  <c r="BP99" i="83"/>
  <c r="BP130" i="83"/>
  <c r="BP96" i="83"/>
  <c r="BP131" i="83"/>
  <c r="BP97" i="83"/>
  <c r="BP132" i="83"/>
  <c r="BP128" i="83"/>
  <c r="BP98" i="83"/>
  <c r="BP83" i="83"/>
  <c r="BP155" i="83"/>
  <c r="BP82" i="83"/>
  <c r="BP171" i="83"/>
  <c r="BP120" i="83"/>
  <c r="BP76" i="83"/>
  <c r="BP77" i="83" s="1"/>
  <c r="BP147" i="83"/>
  <c r="BP70" i="83"/>
  <c r="BP71" i="83" s="1"/>
  <c r="BP154" i="83"/>
  <c r="BP7" i="83"/>
  <c r="K131" i="83"/>
  <c r="K95" i="83"/>
  <c r="K96" i="83"/>
  <c r="K132" i="83"/>
  <c r="K128" i="83"/>
  <c r="K133" i="83"/>
  <c r="K129" i="83"/>
  <c r="K130" i="83"/>
  <c r="K171" i="83"/>
  <c r="K147" i="83"/>
  <c r="K148" i="83" s="1"/>
  <c r="K82" i="83"/>
  <c r="K154" i="83"/>
  <c r="K120" i="83"/>
  <c r="K83" i="83"/>
  <c r="K99" i="83"/>
  <c r="K155" i="83"/>
  <c r="K113" i="83"/>
  <c r="K70" i="83"/>
  <c r="K71" i="83" s="1"/>
  <c r="K98" i="83"/>
  <c r="K94" i="83"/>
  <c r="K97" i="83"/>
  <c r="K121" i="83"/>
  <c r="K76" i="83"/>
  <c r="K77" i="83" s="1"/>
  <c r="K7" i="83"/>
  <c r="AY80" i="83"/>
  <c r="BC128" i="78"/>
  <c r="AY81" i="83" s="1"/>
  <c r="BS7" i="83"/>
  <c r="BS131" i="83"/>
  <c r="BS132" i="83"/>
  <c r="BS128" i="83"/>
  <c r="BS99" i="83"/>
  <c r="BS94" i="83"/>
  <c r="BS133" i="83"/>
  <c r="BS129" i="83"/>
  <c r="BS83" i="83"/>
  <c r="BS130" i="83"/>
  <c r="BS96" i="83"/>
  <c r="BS154" i="83"/>
  <c r="BS113" i="83"/>
  <c r="BS114" i="83" s="1"/>
  <c r="BS70" i="83"/>
  <c r="BS71" i="83" s="1"/>
  <c r="BS155" i="83"/>
  <c r="BS120" i="83"/>
  <c r="BS76" i="83"/>
  <c r="BS77" i="83" s="1"/>
  <c r="BS97" i="83"/>
  <c r="BS171" i="83"/>
  <c r="BS82" i="83"/>
  <c r="BS95" i="83"/>
  <c r="BS98" i="83"/>
  <c r="BS147" i="83"/>
  <c r="BS121" i="83"/>
  <c r="BK80" i="83"/>
  <c r="BO128" i="78"/>
  <c r="BK81" i="83" s="1"/>
  <c r="CQ80" i="80"/>
  <c r="CU128" i="75"/>
  <c r="CQ81" i="80" s="1"/>
  <c r="BS131" i="80"/>
  <c r="BS133" i="80"/>
  <c r="BS98" i="80"/>
  <c r="BS99" i="80"/>
  <c r="BS129" i="80"/>
  <c r="BS95" i="80"/>
  <c r="BS96" i="80"/>
  <c r="BS97" i="80"/>
  <c r="BS94" i="80"/>
  <c r="BS171" i="80"/>
  <c r="BS147" i="80"/>
  <c r="BS132" i="80"/>
  <c r="BS113" i="80"/>
  <c r="BS114" i="80" s="1"/>
  <c r="BS76" i="80"/>
  <c r="BS77" i="80" s="1"/>
  <c r="BS70" i="80"/>
  <c r="BS71" i="80" s="1"/>
  <c r="BS120" i="80"/>
  <c r="BS130" i="80"/>
  <c r="BS154" i="80"/>
  <c r="BS82" i="80"/>
  <c r="BS7" i="80"/>
  <c r="BS128" i="80"/>
  <c r="BS121" i="80"/>
  <c r="BS155" i="80"/>
  <c r="BS83" i="80"/>
  <c r="AD98" i="80"/>
  <c r="AD96" i="80"/>
  <c r="AD94" i="80"/>
  <c r="AD95" i="80"/>
  <c r="AD128" i="80"/>
  <c r="AD129" i="80"/>
  <c r="AD155" i="80"/>
  <c r="AD121" i="80"/>
  <c r="AD82" i="80"/>
  <c r="AD7" i="80"/>
  <c r="AD130" i="80"/>
  <c r="AD131" i="80"/>
  <c r="AD171" i="80"/>
  <c r="AD83" i="80"/>
  <c r="AD99" i="80"/>
  <c r="AD132" i="80"/>
  <c r="AD70" i="80"/>
  <c r="AD71" i="80" s="1"/>
  <c r="AD147" i="80"/>
  <c r="AD113" i="80"/>
  <c r="AD76" i="80"/>
  <c r="AD77" i="80" s="1"/>
  <c r="AD97" i="80"/>
  <c r="AD133" i="80"/>
  <c r="AD154" i="80"/>
  <c r="AD120" i="80"/>
  <c r="AN80" i="80"/>
  <c r="AR128" i="75"/>
  <c r="AN81" i="80" s="1"/>
  <c r="R99" i="80"/>
  <c r="R95" i="80"/>
  <c r="R97" i="80"/>
  <c r="R133" i="80"/>
  <c r="R128" i="80"/>
  <c r="R76" i="80"/>
  <c r="R77" i="80" s="1"/>
  <c r="R98" i="80"/>
  <c r="R171" i="80"/>
  <c r="R172" i="80" s="1"/>
  <c r="R147" i="80"/>
  <c r="R83" i="80"/>
  <c r="R132" i="80"/>
  <c r="R96" i="80"/>
  <c r="R113" i="80"/>
  <c r="R129" i="80"/>
  <c r="R130" i="80"/>
  <c r="R94" i="80"/>
  <c r="R154" i="80"/>
  <c r="R120" i="80"/>
  <c r="R131" i="80"/>
  <c r="R70" i="80"/>
  <c r="R71" i="80" s="1"/>
  <c r="R155" i="80"/>
  <c r="R121" i="80"/>
  <c r="R82" i="80"/>
  <c r="AC80" i="80"/>
  <c r="AG128" i="75"/>
  <c r="AC81" i="80" s="1"/>
  <c r="BQ80" i="81"/>
  <c r="BU128" i="76"/>
  <c r="BQ81" i="81" s="1"/>
  <c r="AV130" i="81"/>
  <c r="AV99" i="81"/>
  <c r="AV95" i="81"/>
  <c r="AV154" i="81"/>
  <c r="AV121" i="81"/>
  <c r="AV76" i="81"/>
  <c r="AV77" i="81" s="1"/>
  <c r="AV131" i="81"/>
  <c r="AV96" i="81"/>
  <c r="AV171" i="81"/>
  <c r="AV155" i="81"/>
  <c r="AV82" i="81"/>
  <c r="AV132" i="81"/>
  <c r="AV128" i="81"/>
  <c r="AV97" i="81"/>
  <c r="AV83" i="81"/>
  <c r="AV120" i="81"/>
  <c r="AV133" i="81"/>
  <c r="AV129" i="81"/>
  <c r="AV98" i="81"/>
  <c r="AV94" i="81"/>
  <c r="AV147" i="81"/>
  <c r="AV113" i="81"/>
  <c r="AV70" i="81"/>
  <c r="AV71" i="81" s="1"/>
  <c r="AV7" i="81"/>
  <c r="Z96" i="81"/>
  <c r="Z83" i="81"/>
  <c r="Z70" i="81"/>
  <c r="Z71" i="81" s="1"/>
  <c r="Z128" i="81"/>
  <c r="Z132" i="81"/>
  <c r="Z98" i="81"/>
  <c r="Z94" i="81"/>
  <c r="Z95" i="81"/>
  <c r="Z82" i="81"/>
  <c r="Z76" i="81"/>
  <c r="Z77" i="81" s="1"/>
  <c r="Z129" i="81"/>
  <c r="Z147" i="81"/>
  <c r="Z131" i="81"/>
  <c r="Z154" i="81"/>
  <c r="Z113" i="81"/>
  <c r="Z133" i="81"/>
  <c r="Z99" i="81"/>
  <c r="Z155" i="81"/>
  <c r="Z120" i="81"/>
  <c r="Z97" i="81"/>
  <c r="Z130" i="81"/>
  <c r="Z171" i="81"/>
  <c r="Z121" i="81"/>
  <c r="CH133" i="81"/>
  <c r="CH97" i="81"/>
  <c r="CH94" i="81"/>
  <c r="CH99" i="81"/>
  <c r="CH95" i="81"/>
  <c r="CH82" i="81"/>
  <c r="CH76" i="81"/>
  <c r="CH77" i="81" s="1"/>
  <c r="CH129" i="81"/>
  <c r="CH83" i="81"/>
  <c r="CH70" i="81"/>
  <c r="CH71" i="81" s="1"/>
  <c r="CH130" i="81"/>
  <c r="CH96" i="81"/>
  <c r="CH171" i="81"/>
  <c r="CH121" i="81"/>
  <c r="CH132" i="81"/>
  <c r="CH131" i="81"/>
  <c r="CH154" i="81"/>
  <c r="CH155" i="81"/>
  <c r="CH113" i="81"/>
  <c r="CH114" i="81" s="1"/>
  <c r="CH128" i="81"/>
  <c r="CH98" i="81"/>
  <c r="CH120" i="81"/>
  <c r="CH7" i="81"/>
  <c r="CH147" i="81"/>
  <c r="CH148" i="81" s="1"/>
  <c r="AR80" i="81"/>
  <c r="AV128" i="76"/>
  <c r="AR133" i="81"/>
  <c r="AR129" i="81"/>
  <c r="AR97" i="81"/>
  <c r="AR147" i="81"/>
  <c r="AR82" i="81"/>
  <c r="AR113" i="81"/>
  <c r="AR114" i="81" s="1"/>
  <c r="AR130" i="81"/>
  <c r="AR98" i="81"/>
  <c r="AR94" i="81"/>
  <c r="AR155" i="81"/>
  <c r="AR83" i="81"/>
  <c r="AR121" i="81"/>
  <c r="AR7" i="81"/>
  <c r="AR131" i="81"/>
  <c r="AR99" i="81"/>
  <c r="AR95" i="81"/>
  <c r="AR120" i="81"/>
  <c r="AR70" i="81"/>
  <c r="AR71" i="81" s="1"/>
  <c r="AR132" i="81"/>
  <c r="AR128" i="81"/>
  <c r="AR96" i="81"/>
  <c r="AR171" i="81"/>
  <c r="AR154" i="81"/>
  <c r="AR76" i="81"/>
  <c r="AR77" i="81" s="1"/>
  <c r="V80" i="81"/>
  <c r="Z128" i="76"/>
  <c r="V81" i="81" s="1"/>
  <c r="CY95" i="81"/>
  <c r="CY97" i="81"/>
  <c r="CY99" i="81"/>
  <c r="CY132" i="81"/>
  <c r="CY128" i="81"/>
  <c r="CY96" i="81"/>
  <c r="CY7" i="81"/>
  <c r="CY82" i="81"/>
  <c r="CY155" i="81"/>
  <c r="CY120" i="81"/>
  <c r="CY133" i="81"/>
  <c r="CY129" i="81"/>
  <c r="CY171" i="81"/>
  <c r="CY83" i="81"/>
  <c r="CY76" i="81"/>
  <c r="CY77" i="81" s="1"/>
  <c r="CY94" i="81"/>
  <c r="CY130" i="81"/>
  <c r="CY147" i="81"/>
  <c r="CY148" i="81" s="1"/>
  <c r="CY113" i="81"/>
  <c r="CY131" i="81"/>
  <c r="CY98" i="81"/>
  <c r="CY154" i="81"/>
  <c r="CY70" i="81"/>
  <c r="CY71" i="81" s="1"/>
  <c r="CY121" i="81"/>
  <c r="BI154" i="81"/>
  <c r="BI94" i="81"/>
  <c r="BI128" i="81"/>
  <c r="BI97" i="81"/>
  <c r="BI95" i="81"/>
  <c r="BI130" i="81"/>
  <c r="BI98" i="81"/>
  <c r="BI96" i="81"/>
  <c r="BI129" i="81"/>
  <c r="BI132" i="81"/>
  <c r="BI99" i="81"/>
  <c r="BI131" i="81"/>
  <c r="BI133" i="81"/>
  <c r="BI83" i="81"/>
  <c r="BI155" i="81"/>
  <c r="BI147" i="81"/>
  <c r="BI76" i="81"/>
  <c r="BI77" i="81" s="1"/>
  <c r="BI82" i="81"/>
  <c r="BI113" i="81"/>
  <c r="BI114" i="81" s="1"/>
  <c r="BI7" i="81"/>
  <c r="BI70" i="81"/>
  <c r="BI71" i="81" s="1"/>
  <c r="BI171" i="81"/>
  <c r="BI120" i="81"/>
  <c r="BI121" i="81"/>
  <c r="CV80" i="81"/>
  <c r="CZ128" i="76"/>
  <c r="CV81" i="81" s="1"/>
  <c r="BZ80" i="81"/>
  <c r="CD128" i="76"/>
  <c r="BZ81" i="81" s="1"/>
  <c r="BE129" i="81"/>
  <c r="BE147" i="81"/>
  <c r="BE95" i="81"/>
  <c r="BE155" i="81"/>
  <c r="BE131" i="81"/>
  <c r="BE97" i="81"/>
  <c r="BE96" i="81"/>
  <c r="BE130" i="81"/>
  <c r="BE133" i="81"/>
  <c r="BE98" i="81"/>
  <c r="BE128" i="81"/>
  <c r="BE99" i="81"/>
  <c r="BE132" i="81"/>
  <c r="BE94" i="81"/>
  <c r="BE120" i="81"/>
  <c r="BE83" i="81"/>
  <c r="BE121" i="81"/>
  <c r="BE76" i="81"/>
  <c r="BE77" i="81" s="1"/>
  <c r="BE82" i="81"/>
  <c r="BE154" i="81"/>
  <c r="BE7" i="81"/>
  <c r="BE70" i="81"/>
  <c r="BE71" i="81" s="1"/>
  <c r="BE171" i="81"/>
  <c r="BE113" i="81"/>
  <c r="BE114" i="81" s="1"/>
  <c r="N99" i="81"/>
  <c r="N95" i="81"/>
  <c r="N147" i="81"/>
  <c r="N148" i="81" s="1"/>
  <c r="N82" i="81"/>
  <c r="N70" i="81"/>
  <c r="N71" i="81" s="1"/>
  <c r="N96" i="81"/>
  <c r="N83" i="81"/>
  <c r="N97" i="81"/>
  <c r="N131" i="81"/>
  <c r="N94" i="81"/>
  <c r="N76" i="81"/>
  <c r="N77" i="81" s="1"/>
  <c r="N98" i="81"/>
  <c r="N120" i="81"/>
  <c r="N128" i="81"/>
  <c r="N133" i="81"/>
  <c r="N171" i="81"/>
  <c r="N121" i="81"/>
  <c r="N130" i="81"/>
  <c r="N129" i="81"/>
  <c r="N154" i="81"/>
  <c r="N132" i="81"/>
  <c r="N155" i="81"/>
  <c r="N113" i="81"/>
  <c r="N114" i="81" s="1"/>
  <c r="AY96" i="81"/>
  <c r="AY98" i="81"/>
  <c r="AY76" i="81"/>
  <c r="AY77" i="81" s="1"/>
  <c r="AY70" i="81"/>
  <c r="AY71" i="81" s="1"/>
  <c r="AY131" i="81"/>
  <c r="AY7" i="81"/>
  <c r="AY132" i="81"/>
  <c r="AY128" i="81"/>
  <c r="AY99" i="81"/>
  <c r="AY154" i="81"/>
  <c r="AY113" i="81"/>
  <c r="AY95" i="81"/>
  <c r="AY133" i="81"/>
  <c r="AY129" i="81"/>
  <c r="AY97" i="81"/>
  <c r="AY155" i="81"/>
  <c r="AY121" i="81"/>
  <c r="AY83" i="81"/>
  <c r="AY82" i="81"/>
  <c r="AY120" i="81"/>
  <c r="AY94" i="81"/>
  <c r="AY130" i="81"/>
  <c r="AY171" i="81"/>
  <c r="AY147" i="81"/>
  <c r="AY148" i="81" s="1"/>
  <c r="BO80" i="81"/>
  <c r="BS128" i="76"/>
  <c r="BO81" i="81" s="1"/>
  <c r="S98" i="84"/>
  <c r="S120" i="84"/>
  <c r="S70" i="84"/>
  <c r="S71" i="84" s="1"/>
  <c r="S147" i="84"/>
  <c r="S148" i="84" s="1"/>
  <c r="S83" i="84"/>
  <c r="S82" i="84"/>
  <c r="S76" i="84"/>
  <c r="S77" i="84" s="1"/>
  <c r="S132" i="84"/>
  <c r="S130" i="84"/>
  <c r="S94" i="84"/>
  <c r="S99" i="84"/>
  <c r="S131" i="84"/>
  <c r="S129" i="84"/>
  <c r="S97" i="84"/>
  <c r="S96" i="84"/>
  <c r="S95" i="84"/>
  <c r="S133" i="84"/>
  <c r="S128" i="84"/>
  <c r="S171" i="84"/>
  <c r="S155" i="84"/>
  <c r="S113" i="84"/>
  <c r="S154" i="84"/>
  <c r="S121" i="84"/>
  <c r="M80" i="84"/>
  <c r="Q128" i="79"/>
  <c r="M81" i="84" s="1"/>
  <c r="T94" i="84"/>
  <c r="T130" i="84"/>
  <c r="T99" i="84"/>
  <c r="T95" i="84"/>
  <c r="T154" i="84"/>
  <c r="T76" i="84"/>
  <c r="T77" i="84" s="1"/>
  <c r="T82" i="84"/>
  <c r="T120" i="84"/>
  <c r="T131" i="84"/>
  <c r="T96" i="84"/>
  <c r="T83" i="84"/>
  <c r="T155" i="84"/>
  <c r="T132" i="84"/>
  <c r="T128" i="84"/>
  <c r="T97" i="84"/>
  <c r="T171" i="84"/>
  <c r="T113" i="84"/>
  <c r="T70" i="84"/>
  <c r="T71" i="84" s="1"/>
  <c r="T133" i="84"/>
  <c r="T129" i="84"/>
  <c r="T98" i="84"/>
  <c r="T121" i="84"/>
  <c r="T147" i="84"/>
  <c r="T148" i="84" s="1"/>
  <c r="CI80" i="84"/>
  <c r="CM128" i="79"/>
  <c r="CI81" i="84" s="1"/>
  <c r="E94" i="84"/>
  <c r="E7" i="84"/>
  <c r="E133" i="84"/>
  <c r="E129" i="84"/>
  <c r="E97" i="84"/>
  <c r="E147" i="84"/>
  <c r="E113" i="84"/>
  <c r="E70" i="84"/>
  <c r="E71" i="84" s="1"/>
  <c r="E130" i="84"/>
  <c r="E98" i="84"/>
  <c r="E154" i="84"/>
  <c r="E120" i="84"/>
  <c r="E76" i="84"/>
  <c r="E77" i="84" s="1"/>
  <c r="E131" i="84"/>
  <c r="E99" i="84"/>
  <c r="E95" i="84"/>
  <c r="E155" i="84"/>
  <c r="E121" i="84"/>
  <c r="E82" i="84"/>
  <c r="E132" i="84"/>
  <c r="E128" i="84"/>
  <c r="E96" i="84"/>
  <c r="E171" i="84"/>
  <c r="E83" i="84"/>
  <c r="CK132" i="84"/>
  <c r="CK128" i="84"/>
  <c r="CK96" i="84"/>
  <c r="CK121" i="84"/>
  <c r="CK82" i="84"/>
  <c r="CK84" i="84" s="1"/>
  <c r="CK133" i="84"/>
  <c r="CK129" i="84"/>
  <c r="CK97" i="84"/>
  <c r="CK171" i="84"/>
  <c r="CK147" i="84"/>
  <c r="CK83" i="84"/>
  <c r="CK130" i="84"/>
  <c r="CK98" i="84"/>
  <c r="CK94" i="84"/>
  <c r="CK154" i="84"/>
  <c r="CK113" i="84"/>
  <c r="CK70" i="84"/>
  <c r="CK71" i="84" s="1"/>
  <c r="CK7" i="84"/>
  <c r="CK131" i="84"/>
  <c r="CK99" i="84"/>
  <c r="CK95" i="84"/>
  <c r="CK155" i="84"/>
  <c r="CK120" i="84"/>
  <c r="CK76" i="84"/>
  <c r="CK77" i="84" s="1"/>
  <c r="AA96" i="84"/>
  <c r="AA132" i="84"/>
  <c r="AA94" i="84"/>
  <c r="AA83" i="84"/>
  <c r="AA82" i="84"/>
  <c r="AA76" i="84"/>
  <c r="AA77" i="84" s="1"/>
  <c r="AA120" i="84"/>
  <c r="AA70" i="84"/>
  <c r="AA71" i="84" s="1"/>
  <c r="AA99" i="84"/>
  <c r="AA98" i="84"/>
  <c r="AA97" i="84"/>
  <c r="AA130" i="84"/>
  <c r="AA95" i="84"/>
  <c r="AA129" i="84"/>
  <c r="AA133" i="84"/>
  <c r="AA131" i="84"/>
  <c r="AA128" i="84"/>
  <c r="AA154" i="84"/>
  <c r="AA113" i="84"/>
  <c r="AA147" i="84"/>
  <c r="AA148" i="84" s="1"/>
  <c r="AA121" i="84"/>
  <c r="AA155" i="84"/>
  <c r="AA171" i="84"/>
  <c r="AA172" i="84" s="1"/>
  <c r="AC80" i="84"/>
  <c r="AG128" i="79"/>
  <c r="AC81" i="84" s="1"/>
  <c r="D94" i="84"/>
  <c r="D133" i="84"/>
  <c r="D129" i="84"/>
  <c r="D98" i="84"/>
  <c r="D154" i="84"/>
  <c r="D130" i="84"/>
  <c r="D99" i="84"/>
  <c r="D95" i="84"/>
  <c r="D155" i="84"/>
  <c r="D113" i="84"/>
  <c r="D76" i="84"/>
  <c r="D77" i="84" s="1"/>
  <c r="D120" i="84"/>
  <c r="D83" i="84"/>
  <c r="D131" i="84"/>
  <c r="D96" i="84"/>
  <c r="D171" i="84"/>
  <c r="D121" i="84"/>
  <c r="D82" i="84"/>
  <c r="D132" i="84"/>
  <c r="D128" i="84"/>
  <c r="D97" i="84"/>
  <c r="D147" i="84"/>
  <c r="D7" i="84"/>
  <c r="D70" i="84"/>
  <c r="D71" i="84" s="1"/>
  <c r="O80" i="84"/>
  <c r="S128" i="79"/>
  <c r="O81" i="84" s="1"/>
  <c r="BA7" i="84"/>
  <c r="BA131" i="84"/>
  <c r="BA99" i="84"/>
  <c r="BA95" i="84"/>
  <c r="BA171" i="84"/>
  <c r="BA147" i="84"/>
  <c r="BA83" i="84"/>
  <c r="BA132" i="84"/>
  <c r="BA128" i="84"/>
  <c r="BA96" i="84"/>
  <c r="BA154" i="84"/>
  <c r="BA113" i="84"/>
  <c r="BA70" i="84"/>
  <c r="BA71" i="84" s="1"/>
  <c r="BA133" i="84"/>
  <c r="BA129" i="84"/>
  <c r="BA97" i="84"/>
  <c r="BA155" i="84"/>
  <c r="BA120" i="84"/>
  <c r="BA76" i="84"/>
  <c r="BA77" i="84" s="1"/>
  <c r="BA130" i="84"/>
  <c r="BA98" i="84"/>
  <c r="BA94" i="84"/>
  <c r="BA121" i="84"/>
  <c r="BA82" i="84"/>
  <c r="E129" i="83"/>
  <c r="E133" i="83"/>
  <c r="E154" i="83"/>
  <c r="E82" i="83"/>
  <c r="E70" i="83"/>
  <c r="E71" i="83" s="1"/>
  <c r="E76" i="83"/>
  <c r="E77" i="83" s="1"/>
  <c r="E94" i="83"/>
  <c r="E132" i="83"/>
  <c r="E99" i="83"/>
  <c r="E131" i="83"/>
  <c r="E96" i="83"/>
  <c r="E128" i="83"/>
  <c r="E97" i="83"/>
  <c r="E95" i="83"/>
  <c r="E130" i="83"/>
  <c r="E98" i="83"/>
  <c r="E121" i="83"/>
  <c r="E147" i="83"/>
  <c r="E171" i="83"/>
  <c r="E155" i="83"/>
  <c r="E7" i="83"/>
  <c r="E120" i="83"/>
  <c r="E83" i="83"/>
  <c r="E113" i="83"/>
  <c r="CD80" i="83"/>
  <c r="CH128" i="78"/>
  <c r="CD81" i="83" s="1"/>
  <c r="CK80" i="83"/>
  <c r="CO128" i="78"/>
  <c r="CK81" i="83" s="1"/>
  <c r="AJ70" i="80"/>
  <c r="AJ71" i="80" s="1"/>
  <c r="AJ133" i="80"/>
  <c r="AJ129" i="80"/>
  <c r="AJ94" i="80"/>
  <c r="AJ98" i="80"/>
  <c r="AJ171" i="80"/>
  <c r="AJ83" i="80"/>
  <c r="AJ121" i="80"/>
  <c r="AJ130" i="80"/>
  <c r="AJ97" i="80"/>
  <c r="AJ154" i="80"/>
  <c r="AJ147" i="80"/>
  <c r="AJ148" i="80" s="1"/>
  <c r="AJ131" i="80"/>
  <c r="AJ96" i="80"/>
  <c r="AJ155" i="80"/>
  <c r="AJ76" i="80"/>
  <c r="AJ77" i="80" s="1"/>
  <c r="AJ113" i="80"/>
  <c r="AJ132" i="80"/>
  <c r="AJ128" i="80"/>
  <c r="AJ95" i="80"/>
  <c r="AJ99" i="80"/>
  <c r="AJ82" i="80"/>
  <c r="AJ120" i="80"/>
  <c r="AJ7" i="80"/>
  <c r="BY80" i="80"/>
  <c r="CC128" i="75"/>
  <c r="BM76" i="80"/>
  <c r="BM77" i="80" s="1"/>
  <c r="BM133" i="80"/>
  <c r="BM129" i="80"/>
  <c r="BM97" i="80"/>
  <c r="BM155" i="80"/>
  <c r="BM120" i="80"/>
  <c r="BM7" i="80"/>
  <c r="BM70" i="80"/>
  <c r="BM71" i="80" s="1"/>
  <c r="BM83" i="80"/>
  <c r="BM130" i="80"/>
  <c r="BM98" i="80"/>
  <c r="BM94" i="80"/>
  <c r="BM121" i="80"/>
  <c r="BM131" i="80"/>
  <c r="BM99" i="80"/>
  <c r="BM95" i="80"/>
  <c r="BM171" i="80"/>
  <c r="BM147" i="80"/>
  <c r="BM82" i="80"/>
  <c r="BM132" i="80"/>
  <c r="BM128" i="80"/>
  <c r="BM96" i="80"/>
  <c r="BM154" i="80"/>
  <c r="BM113" i="80"/>
  <c r="V94" i="80"/>
  <c r="V76" i="80"/>
  <c r="V77" i="80" s="1"/>
  <c r="V98" i="80"/>
  <c r="V96" i="80"/>
  <c r="V70" i="80"/>
  <c r="V71" i="80" s="1"/>
  <c r="V97" i="80"/>
  <c r="V130" i="80"/>
  <c r="V133" i="80"/>
  <c r="V155" i="80"/>
  <c r="V121" i="80"/>
  <c r="V82" i="80"/>
  <c r="V95" i="80"/>
  <c r="V132" i="80"/>
  <c r="V171" i="80"/>
  <c r="V172" i="80" s="1"/>
  <c r="V147" i="80"/>
  <c r="V148" i="80" s="1"/>
  <c r="V83" i="80"/>
  <c r="V131" i="80"/>
  <c r="V113" i="80"/>
  <c r="V99" i="80"/>
  <c r="V128" i="80"/>
  <c r="V129" i="80"/>
  <c r="V154" i="80"/>
  <c r="V120" i="80"/>
  <c r="AB80" i="80"/>
  <c r="AF128" i="75"/>
  <c r="AB81" i="80" s="1"/>
  <c r="AB70" i="80"/>
  <c r="AB71" i="80" s="1"/>
  <c r="AB132" i="80"/>
  <c r="AB128" i="80"/>
  <c r="AB96" i="80"/>
  <c r="AB154" i="80"/>
  <c r="AB76" i="80"/>
  <c r="AB77" i="80" s="1"/>
  <c r="AB133" i="80"/>
  <c r="AB129" i="80"/>
  <c r="AB95" i="80"/>
  <c r="AB99" i="80"/>
  <c r="AB155" i="80"/>
  <c r="AB82" i="80"/>
  <c r="AB113" i="80"/>
  <c r="AB114" i="80" s="1"/>
  <c r="AB130" i="80"/>
  <c r="AB94" i="80"/>
  <c r="AB98" i="80"/>
  <c r="AB83" i="80"/>
  <c r="AB120" i="80"/>
  <c r="AB131" i="80"/>
  <c r="AB97" i="80"/>
  <c r="AB171" i="80"/>
  <c r="AB172" i="80" s="1"/>
  <c r="AB147" i="80"/>
  <c r="AB121" i="80"/>
  <c r="CC80" i="80"/>
  <c r="CG128" i="75"/>
  <c r="CC81" i="80" s="1"/>
  <c r="CC76" i="80"/>
  <c r="CC77" i="80" s="1"/>
  <c r="CC130" i="80"/>
  <c r="CC98" i="80"/>
  <c r="CC94" i="80"/>
  <c r="CC155" i="80"/>
  <c r="CC120" i="80"/>
  <c r="CC7" i="80"/>
  <c r="CC70" i="80"/>
  <c r="CC71" i="80" s="1"/>
  <c r="CC131" i="80"/>
  <c r="CC99" i="80"/>
  <c r="CC95" i="80"/>
  <c r="CC121" i="80"/>
  <c r="CC82" i="80"/>
  <c r="CC132" i="80"/>
  <c r="CC128" i="80"/>
  <c r="CC96" i="80"/>
  <c r="CC171" i="80"/>
  <c r="CC147" i="80"/>
  <c r="CC133" i="80"/>
  <c r="CC129" i="80"/>
  <c r="CC97" i="80"/>
  <c r="CC154" i="80"/>
  <c r="CC113" i="80"/>
  <c r="CC83" i="80"/>
  <c r="Q129" i="81"/>
  <c r="Q97" i="81"/>
  <c r="Q95" i="81"/>
  <c r="Q131" i="81"/>
  <c r="Q98" i="81"/>
  <c r="Q96" i="81"/>
  <c r="Q128" i="81"/>
  <c r="Q133" i="81"/>
  <c r="Q99" i="81"/>
  <c r="Q130" i="81"/>
  <c r="Q132" i="81"/>
  <c r="Q94" i="81"/>
  <c r="Q76" i="81"/>
  <c r="Q77" i="81" s="1"/>
  <c r="Q82" i="81"/>
  <c r="Q154" i="81"/>
  <c r="Q113" i="81"/>
  <c r="Q114" i="81" s="1"/>
  <c r="Q70" i="81"/>
  <c r="Q71" i="81" s="1"/>
  <c r="Q171" i="81"/>
  <c r="Q120" i="81"/>
  <c r="Q121" i="81"/>
  <c r="Q83" i="81"/>
  <c r="Q155" i="81"/>
  <c r="Q147" i="81"/>
  <c r="Q148" i="81" s="1"/>
  <c r="CP131" i="81"/>
  <c r="CP99" i="81"/>
  <c r="CP95" i="81"/>
  <c r="CP82" i="81"/>
  <c r="CP83" i="81"/>
  <c r="CP76" i="81"/>
  <c r="CP77" i="81" s="1"/>
  <c r="CP97" i="81"/>
  <c r="CP70" i="81"/>
  <c r="CP71" i="81" s="1"/>
  <c r="CP94" i="81"/>
  <c r="CP147" i="81"/>
  <c r="CP128" i="81"/>
  <c r="CP133" i="81"/>
  <c r="CP120" i="81"/>
  <c r="CP130" i="81"/>
  <c r="CP129" i="81"/>
  <c r="CP171" i="81"/>
  <c r="CP121" i="81"/>
  <c r="CP132" i="81"/>
  <c r="CP98" i="81"/>
  <c r="CP154" i="81"/>
  <c r="CP96" i="81"/>
  <c r="CP155" i="81"/>
  <c r="CP113" i="81"/>
  <c r="CP114" i="81" s="1"/>
  <c r="CP7" i="81"/>
  <c r="O96" i="81"/>
  <c r="O99" i="81"/>
  <c r="O97" i="81"/>
  <c r="O94" i="81"/>
  <c r="O131" i="81"/>
  <c r="O171" i="81"/>
  <c r="O147" i="81"/>
  <c r="O148" i="81" s="1"/>
  <c r="O121" i="81"/>
  <c r="O76" i="81"/>
  <c r="O77" i="81" s="1"/>
  <c r="O132" i="81"/>
  <c r="O128" i="81"/>
  <c r="O133" i="81"/>
  <c r="O129" i="81"/>
  <c r="O98" i="81"/>
  <c r="O154" i="81"/>
  <c r="O113" i="81"/>
  <c r="O70" i="81"/>
  <c r="O71" i="81" s="1"/>
  <c r="O95" i="81"/>
  <c r="O130" i="81"/>
  <c r="O83" i="81"/>
  <c r="O82" i="81"/>
  <c r="O155" i="81"/>
  <c r="O120" i="81"/>
  <c r="AS131" i="84"/>
  <c r="AS99" i="84"/>
  <c r="AS95" i="84"/>
  <c r="AS155" i="84"/>
  <c r="AS120" i="84"/>
  <c r="AS76" i="84"/>
  <c r="AS77" i="84" s="1"/>
  <c r="AS132" i="84"/>
  <c r="AS128" i="84"/>
  <c r="AS96" i="84"/>
  <c r="AS121" i="84"/>
  <c r="AS82" i="84"/>
  <c r="AS133" i="84"/>
  <c r="AS129" i="84"/>
  <c r="AS97" i="84"/>
  <c r="AS171" i="84"/>
  <c r="AS147" i="84"/>
  <c r="AS83" i="84"/>
  <c r="AS130" i="84"/>
  <c r="AS98" i="84"/>
  <c r="AS94" i="84"/>
  <c r="AS154" i="84"/>
  <c r="AS113" i="84"/>
  <c r="AS70" i="84"/>
  <c r="AS71" i="84" s="1"/>
  <c r="AS7" i="84"/>
  <c r="AK80" i="84"/>
  <c r="AO128" i="79"/>
  <c r="AK81" i="84" s="1"/>
  <c r="AT130" i="84"/>
  <c r="AT99" i="84"/>
  <c r="AT95" i="84"/>
  <c r="AT131" i="84"/>
  <c r="AT96" i="84"/>
  <c r="AT132" i="84"/>
  <c r="AT128" i="84"/>
  <c r="AT97" i="84"/>
  <c r="AT94" i="84"/>
  <c r="AT133" i="84"/>
  <c r="AT129" i="84"/>
  <c r="AT98" i="84"/>
  <c r="AT154" i="84"/>
  <c r="AT120" i="84"/>
  <c r="AT76" i="84"/>
  <c r="AT77" i="84" s="1"/>
  <c r="AT83" i="84"/>
  <c r="AT121" i="84"/>
  <c r="AT70" i="84"/>
  <c r="AT71" i="84" s="1"/>
  <c r="AT82" i="84"/>
  <c r="AT171" i="84"/>
  <c r="AT172" i="84" s="1"/>
  <c r="AT147" i="84"/>
  <c r="AT7" i="84"/>
  <c r="AT155" i="84"/>
  <c r="AT113" i="84"/>
  <c r="J100" i="75"/>
  <c r="CG100" i="78"/>
  <c r="CP100" i="75"/>
  <c r="AR100" i="75"/>
  <c r="CI100" i="79"/>
  <c r="CE100" i="79"/>
  <c r="CG100" i="75"/>
  <c r="DB100" i="76"/>
  <c r="AZ100" i="78"/>
  <c r="BZ100" i="78"/>
  <c r="BV100" i="78"/>
  <c r="BI100" i="78"/>
  <c r="AR100" i="78"/>
  <c r="CT100" i="78"/>
  <c r="BK100" i="78"/>
  <c r="AA100" i="78"/>
  <c r="AM100" i="78"/>
  <c r="CX100" i="75"/>
  <c r="BA100" i="75"/>
  <c r="BG100" i="75"/>
  <c r="R100" i="75"/>
  <c r="Q100" i="75"/>
  <c r="BM100" i="75"/>
  <c r="CT100" i="75"/>
  <c r="CH100" i="75"/>
  <c r="CW100" i="75"/>
  <c r="BJ100" i="75"/>
  <c r="CL100" i="75"/>
  <c r="CA100" i="75"/>
  <c r="AJ100" i="76"/>
  <c r="N100" i="76"/>
  <c r="AB100" i="76"/>
  <c r="CJ100" i="76"/>
  <c r="BN100" i="76"/>
  <c r="AY100" i="76"/>
  <c r="BQ100" i="79"/>
  <c r="BZ100" i="79"/>
  <c r="AU100" i="79"/>
  <c r="CD100" i="79"/>
  <c r="BR100" i="79"/>
  <c r="CK100" i="78"/>
  <c r="BD100" i="78"/>
  <c r="BF100" i="78"/>
  <c r="CE100" i="78"/>
  <c r="BI100" i="75"/>
  <c r="BN100" i="75"/>
  <c r="BB100" i="75"/>
  <c r="CG100" i="76"/>
  <c r="AL100" i="76"/>
  <c r="BY100" i="76"/>
  <c r="CE100" i="76"/>
  <c r="AJ100" i="79"/>
  <c r="BO100" i="79"/>
  <c r="BP100" i="78"/>
  <c r="DC128" i="78"/>
  <c r="CY81" i="83" s="1"/>
  <c r="CY118" i="83" s="1"/>
  <c r="BH100" i="78"/>
  <c r="AP100" i="78"/>
  <c r="L100" i="78"/>
  <c r="CS128" i="78"/>
  <c r="CO81" i="83" s="1"/>
  <c r="CO118" i="83" s="1"/>
  <c r="CB100" i="78"/>
  <c r="AU100" i="78"/>
  <c r="K100" i="78"/>
  <c r="AI100" i="78"/>
  <c r="CU100" i="78"/>
  <c r="H100" i="75"/>
  <c r="BR100" i="75"/>
  <c r="BV100" i="75"/>
  <c r="CV100" i="75"/>
  <c r="BE100" i="75"/>
  <c r="DA100" i="76"/>
  <c r="BJ100" i="76"/>
  <c r="T100" i="76"/>
  <c r="CW100" i="76"/>
  <c r="CB100" i="76"/>
  <c r="BF100" i="76"/>
  <c r="CS100" i="76"/>
  <c r="BX100" i="76"/>
  <c r="BT100" i="76"/>
  <c r="AC100" i="76"/>
  <c r="CR100" i="79"/>
  <c r="BH100" i="79"/>
  <c r="BG100" i="79"/>
  <c r="AD100" i="79"/>
  <c r="BU100" i="79"/>
  <c r="AV100" i="79"/>
  <c r="CS100" i="79"/>
  <c r="AR100" i="79"/>
  <c r="CH100" i="79"/>
  <c r="BJ100" i="78"/>
  <c r="DC100" i="75"/>
  <c r="K100" i="75"/>
  <c r="CM100" i="75"/>
  <c r="AX100" i="75"/>
  <c r="Y100" i="76"/>
  <c r="CC100" i="76"/>
  <c r="BD100" i="76"/>
  <c r="BG100" i="76"/>
  <c r="BK100" i="76"/>
  <c r="BM100" i="79"/>
  <c r="CD100" i="78"/>
  <c r="AV100" i="78"/>
  <c r="CX128" i="78"/>
  <c r="CT81" i="83" s="1"/>
  <c r="CT118" i="83" s="1"/>
  <c r="BW100" i="78"/>
  <c r="BO100" i="78"/>
  <c r="AO100" i="75"/>
  <c r="CU100" i="75"/>
  <c r="BW100" i="75"/>
  <c r="M100" i="75"/>
  <c r="T100" i="75"/>
  <c r="AH100" i="75"/>
  <c r="AZ100" i="76"/>
  <c r="AR100" i="76"/>
  <c r="V100" i="76"/>
  <c r="AN100" i="76"/>
  <c r="BC100" i="76"/>
  <c r="AU100" i="76"/>
  <c r="CW100" i="79"/>
  <c r="AS100" i="79"/>
  <c r="X100" i="79"/>
  <c r="CQ100" i="79"/>
  <c r="AE100" i="79"/>
  <c r="BN100" i="79"/>
  <c r="BB100" i="79"/>
  <c r="I100" i="78"/>
  <c r="CO100" i="78"/>
  <c r="AE100" i="78"/>
  <c r="Z100" i="75"/>
  <c r="BH100" i="76"/>
  <c r="CT100" i="76"/>
  <c r="S100" i="76"/>
  <c r="AX100" i="79"/>
  <c r="AN100" i="79"/>
  <c r="BG96" i="84"/>
  <c r="BG76" i="84"/>
  <c r="BG77" i="84" s="1"/>
  <c r="BG83" i="84"/>
  <c r="BG82" i="84"/>
  <c r="BG155" i="84"/>
  <c r="BG120" i="84"/>
  <c r="BG70" i="84"/>
  <c r="BG71" i="84" s="1"/>
  <c r="BG132" i="84"/>
  <c r="BG130" i="84"/>
  <c r="BG129" i="84"/>
  <c r="BG99" i="84"/>
  <c r="BG98" i="84"/>
  <c r="BG97" i="84"/>
  <c r="BG133" i="84"/>
  <c r="BG131" i="84"/>
  <c r="BG95" i="84"/>
  <c r="BG94" i="84"/>
  <c r="BG128" i="84"/>
  <c r="BG113" i="84"/>
  <c r="BG114" i="84" s="1"/>
  <c r="BG171" i="84"/>
  <c r="BG7" i="84"/>
  <c r="BG121" i="84"/>
  <c r="BG154" i="84"/>
  <c r="BG147" i="84"/>
  <c r="AU80" i="84"/>
  <c r="AY128" i="79"/>
  <c r="AU81" i="84" s="1"/>
  <c r="R155" i="84"/>
  <c r="R130" i="84"/>
  <c r="R99" i="84"/>
  <c r="R95" i="84"/>
  <c r="R131" i="84"/>
  <c r="R96" i="84"/>
  <c r="R132" i="84"/>
  <c r="R128" i="84"/>
  <c r="R97" i="84"/>
  <c r="R94" i="84"/>
  <c r="R133" i="84"/>
  <c r="R129" i="84"/>
  <c r="R98" i="84"/>
  <c r="R76" i="84"/>
  <c r="R77" i="84" s="1"/>
  <c r="R83" i="84"/>
  <c r="R120" i="84"/>
  <c r="R70" i="84"/>
  <c r="R71" i="84" s="1"/>
  <c r="R82" i="84"/>
  <c r="R171" i="84"/>
  <c r="R121" i="84"/>
  <c r="R154" i="84"/>
  <c r="R147" i="84"/>
  <c r="R113" i="84"/>
  <c r="R114" i="84" s="1"/>
  <c r="Q132" i="83"/>
  <c r="Q130" i="83"/>
  <c r="Q155" i="83"/>
  <c r="Q76" i="83"/>
  <c r="Q77" i="83" s="1"/>
  <c r="Q113" i="83"/>
  <c r="Q114" i="83" s="1"/>
  <c r="Q82" i="83"/>
  <c r="Q70" i="83"/>
  <c r="Q71" i="83" s="1"/>
  <c r="Q95" i="83"/>
  <c r="Q131" i="83"/>
  <c r="Q99" i="83"/>
  <c r="Q94" i="83"/>
  <c r="Q133" i="83"/>
  <c r="Q97" i="83"/>
  <c r="Q96" i="83"/>
  <c r="Q128" i="83"/>
  <c r="Q129" i="83"/>
  <c r="Q98" i="83"/>
  <c r="Q120" i="83"/>
  <c r="Q121" i="83"/>
  <c r="Q83" i="83"/>
  <c r="Q171" i="83"/>
  <c r="Q154" i="83"/>
  <c r="Q147" i="83"/>
  <c r="Q148" i="83" s="1"/>
  <c r="CM80" i="83"/>
  <c r="CQ128" i="78"/>
  <c r="CM81" i="83" s="1"/>
  <c r="CG83" i="80"/>
  <c r="CG131" i="80"/>
  <c r="CG99" i="80"/>
  <c r="CG95" i="80"/>
  <c r="CG155" i="80"/>
  <c r="CG120" i="80"/>
  <c r="CG132" i="80"/>
  <c r="CG128" i="80"/>
  <c r="CG96" i="80"/>
  <c r="CG121" i="80"/>
  <c r="CG76" i="80"/>
  <c r="CG77" i="80" s="1"/>
  <c r="CG82" i="80"/>
  <c r="CG133" i="80"/>
  <c r="CG129" i="80"/>
  <c r="CG97" i="80"/>
  <c r="CG171" i="80"/>
  <c r="CG147" i="80"/>
  <c r="CG130" i="80"/>
  <c r="CG98" i="80"/>
  <c r="CG94" i="80"/>
  <c r="CG154" i="80"/>
  <c r="CG113" i="80"/>
  <c r="CG7" i="80"/>
  <c r="CG70" i="80"/>
  <c r="CG71" i="80" s="1"/>
  <c r="AT80" i="80"/>
  <c r="AX128" i="75"/>
  <c r="M99" i="81"/>
  <c r="M131" i="81"/>
  <c r="M133" i="81"/>
  <c r="M128" i="81"/>
  <c r="M154" i="81"/>
  <c r="M94" i="81"/>
  <c r="M130" i="81"/>
  <c r="M97" i="81"/>
  <c r="M95" i="81"/>
  <c r="M132" i="81"/>
  <c r="M98" i="81"/>
  <c r="M96" i="81"/>
  <c r="M129" i="81"/>
  <c r="M83" i="81"/>
  <c r="M113" i="81"/>
  <c r="M114" i="81" s="1"/>
  <c r="M76" i="81"/>
  <c r="M77" i="81" s="1"/>
  <c r="M82" i="81"/>
  <c r="M171" i="81"/>
  <c r="M120" i="81"/>
  <c r="M70" i="81"/>
  <c r="M71" i="81" s="1"/>
  <c r="M121" i="81"/>
  <c r="M155" i="81"/>
  <c r="M147" i="81"/>
  <c r="M148" i="81" s="1"/>
  <c r="BG80" i="81"/>
  <c r="BK128" i="76"/>
  <c r="BG81" i="81" s="1"/>
  <c r="BG96" i="81"/>
  <c r="BG76" i="81"/>
  <c r="BG77" i="81" s="1"/>
  <c r="BG120" i="81"/>
  <c r="BG70" i="81"/>
  <c r="BG71" i="81" s="1"/>
  <c r="BG98" i="81"/>
  <c r="BG95" i="81"/>
  <c r="BG132" i="81"/>
  <c r="BG128" i="81"/>
  <c r="BG99" i="81"/>
  <c r="BG155" i="81"/>
  <c r="BG171" i="81"/>
  <c r="BG94" i="81"/>
  <c r="BG133" i="81"/>
  <c r="BG129" i="81"/>
  <c r="BG97" i="81"/>
  <c r="BG147" i="81"/>
  <c r="BG148" i="81" s="1"/>
  <c r="BG83" i="81"/>
  <c r="BG130" i="81"/>
  <c r="BG113" i="81"/>
  <c r="BG114" i="81" s="1"/>
  <c r="BG7" i="81"/>
  <c r="BG131" i="81"/>
  <c r="BG154" i="81"/>
  <c r="BG121" i="81"/>
  <c r="BG82" i="81"/>
  <c r="BH80" i="84"/>
  <c r="BL128" i="79"/>
  <c r="BH81" i="84" s="1"/>
  <c r="AP94" i="84"/>
  <c r="AP147" i="84"/>
  <c r="AP148" i="84" s="1"/>
  <c r="AP130" i="84"/>
  <c r="AP98" i="84"/>
  <c r="AP131" i="84"/>
  <c r="AP99" i="84"/>
  <c r="AP95" i="84"/>
  <c r="AP132" i="84"/>
  <c r="AP128" i="84"/>
  <c r="AP96" i="84"/>
  <c r="AP133" i="84"/>
  <c r="AP129" i="84"/>
  <c r="AP97" i="84"/>
  <c r="AP155" i="84"/>
  <c r="AP154" i="84"/>
  <c r="AP113" i="84"/>
  <c r="AP76" i="84"/>
  <c r="AP77" i="84" s="1"/>
  <c r="AP83" i="84"/>
  <c r="AP171" i="84"/>
  <c r="AP120" i="84"/>
  <c r="AP70" i="84"/>
  <c r="AP71" i="84" s="1"/>
  <c r="AP82" i="84"/>
  <c r="AP121" i="84"/>
  <c r="AP7" i="84"/>
  <c r="AG80" i="83"/>
  <c r="AK128" i="78"/>
  <c r="AG81" i="83" s="1"/>
  <c r="K80" i="83"/>
  <c r="O128" i="78"/>
  <c r="K81" i="83" s="1"/>
  <c r="BX80" i="80"/>
  <c r="CB128" i="75"/>
  <c r="BX81" i="80" s="1"/>
  <c r="I82" i="80"/>
  <c r="I133" i="80"/>
  <c r="I129" i="80"/>
  <c r="I97" i="80"/>
  <c r="I155" i="80"/>
  <c r="I120" i="80"/>
  <c r="I130" i="80"/>
  <c r="I98" i="80"/>
  <c r="I94" i="80"/>
  <c r="I121" i="80"/>
  <c r="I83" i="80"/>
  <c r="I76" i="80"/>
  <c r="I77" i="80" s="1"/>
  <c r="I131" i="80"/>
  <c r="I99" i="80"/>
  <c r="I95" i="80"/>
  <c r="I171" i="80"/>
  <c r="I172" i="80" s="1"/>
  <c r="I147" i="80"/>
  <c r="I7" i="80"/>
  <c r="I70" i="80"/>
  <c r="I71" i="80" s="1"/>
  <c r="I132" i="80"/>
  <c r="I128" i="80"/>
  <c r="I96" i="80"/>
  <c r="I154" i="80"/>
  <c r="I113" i="80"/>
  <c r="R80" i="80"/>
  <c r="V128" i="75"/>
  <c r="R81" i="80" s="1"/>
  <c r="T80" i="80"/>
  <c r="X128" i="75"/>
  <c r="T81" i="80" s="1"/>
  <c r="Z80" i="81"/>
  <c r="AD128" i="76"/>
  <c r="F80" i="81"/>
  <c r="J128" i="76"/>
  <c r="F81" i="81" s="1"/>
  <c r="BU80" i="84"/>
  <c r="BY128" i="79"/>
  <c r="BU81" i="84" s="1"/>
  <c r="BJ147" i="84"/>
  <c r="BJ148" i="84" s="1"/>
  <c r="BJ133" i="84"/>
  <c r="BJ129" i="84"/>
  <c r="BJ97" i="84"/>
  <c r="BJ130" i="84"/>
  <c r="BJ98" i="84"/>
  <c r="BJ94" i="84"/>
  <c r="BJ131" i="84"/>
  <c r="BJ99" i="84"/>
  <c r="BJ95" i="84"/>
  <c r="BJ132" i="84"/>
  <c r="BJ128" i="84"/>
  <c r="BJ96" i="84"/>
  <c r="BJ155" i="84"/>
  <c r="BJ76" i="84"/>
  <c r="BJ77" i="84" s="1"/>
  <c r="BJ83" i="84"/>
  <c r="BJ154" i="84"/>
  <c r="BJ113" i="84"/>
  <c r="BJ114" i="84" s="1"/>
  <c r="BJ70" i="84"/>
  <c r="BJ71" i="84" s="1"/>
  <c r="BJ82" i="84"/>
  <c r="BJ120" i="84"/>
  <c r="BJ7" i="84"/>
  <c r="BJ171" i="84"/>
  <c r="BJ172" i="84" s="1"/>
  <c r="BJ121" i="84"/>
  <c r="CA95" i="84"/>
  <c r="CA99" i="84"/>
  <c r="CA121" i="84"/>
  <c r="CA83" i="84"/>
  <c r="CA82" i="84"/>
  <c r="CA70" i="84"/>
  <c r="CA71" i="84" s="1"/>
  <c r="CA76" i="84"/>
  <c r="CA77" i="84" s="1"/>
  <c r="CA113" i="84"/>
  <c r="CA114" i="84" s="1"/>
  <c r="CA132" i="84"/>
  <c r="CA130" i="84"/>
  <c r="CA94" i="84"/>
  <c r="CA129" i="84"/>
  <c r="CA133" i="84"/>
  <c r="CA131" i="84"/>
  <c r="CA128" i="84"/>
  <c r="CA98" i="84"/>
  <c r="CA97" i="84"/>
  <c r="CA96" i="84"/>
  <c r="CA7" i="84"/>
  <c r="CA155" i="84"/>
  <c r="CA171" i="84"/>
  <c r="CA172" i="84" s="1"/>
  <c r="CA147" i="84"/>
  <c r="CA154" i="84"/>
  <c r="CA120" i="84"/>
  <c r="AJ80" i="80"/>
  <c r="AN128" i="75"/>
  <c r="AJ81" i="80" s="1"/>
  <c r="V80" i="80"/>
  <c r="Z128" i="75"/>
  <c r="V81" i="80" s="1"/>
  <c r="AE80" i="80"/>
  <c r="AI128" i="75"/>
  <c r="AE81" i="80" s="1"/>
  <c r="AD80" i="81"/>
  <c r="AH128" i="76"/>
  <c r="AD131" i="81"/>
  <c r="AD99" i="81"/>
  <c r="AD95" i="81"/>
  <c r="AD82" i="81"/>
  <c r="AD96" i="81"/>
  <c r="AD147" i="81"/>
  <c r="AD148" i="81" s="1"/>
  <c r="AD83" i="81"/>
  <c r="AD76" i="81"/>
  <c r="AD77" i="81" s="1"/>
  <c r="AD97" i="81"/>
  <c r="AD70" i="81"/>
  <c r="AD71" i="81" s="1"/>
  <c r="AD94" i="81"/>
  <c r="AD128" i="81"/>
  <c r="AD133" i="81"/>
  <c r="AD171" i="81"/>
  <c r="AD121" i="81"/>
  <c r="AD130" i="81"/>
  <c r="AD129" i="81"/>
  <c r="AD154" i="81"/>
  <c r="AD132" i="81"/>
  <c r="AD98" i="81"/>
  <c r="AD155" i="81"/>
  <c r="AD113" i="81"/>
  <c r="AD114" i="81" s="1"/>
  <c r="AD120" i="81"/>
  <c r="AD7" i="81"/>
  <c r="AJ131" i="84"/>
  <c r="AJ99" i="84"/>
  <c r="AJ95" i="84"/>
  <c r="AJ155" i="84"/>
  <c r="AJ113" i="84"/>
  <c r="AJ114" i="84" s="1"/>
  <c r="AJ132" i="84"/>
  <c r="AJ128" i="84"/>
  <c r="AJ96" i="84"/>
  <c r="AJ83" i="84"/>
  <c r="AJ171" i="84"/>
  <c r="AJ121" i="84"/>
  <c r="AJ7" i="84"/>
  <c r="AJ133" i="84"/>
  <c r="AJ129" i="84"/>
  <c r="AJ97" i="84"/>
  <c r="AJ147" i="84"/>
  <c r="AJ82" i="84"/>
  <c r="AJ130" i="84"/>
  <c r="AJ98" i="84"/>
  <c r="AJ94" i="84"/>
  <c r="AJ154" i="84"/>
  <c r="AJ120" i="84"/>
  <c r="AJ76" i="84"/>
  <c r="AJ77" i="84" s="1"/>
  <c r="AJ70" i="84"/>
  <c r="AJ71" i="84" s="1"/>
  <c r="CG80" i="84"/>
  <c r="CK128" i="79"/>
  <c r="CG81" i="84" s="1"/>
  <c r="AP132" i="83"/>
  <c r="AP128" i="83"/>
  <c r="AP129" i="83"/>
  <c r="AP131" i="83"/>
  <c r="AP99" i="83"/>
  <c r="AP133" i="83"/>
  <c r="AP97" i="83"/>
  <c r="AP94" i="83"/>
  <c r="AP147" i="83"/>
  <c r="AP98" i="83"/>
  <c r="AP70" i="83"/>
  <c r="AP71" i="83" s="1"/>
  <c r="AP155" i="83"/>
  <c r="AP154" i="83"/>
  <c r="AP96" i="83"/>
  <c r="AP76" i="83"/>
  <c r="AP77" i="83" s="1"/>
  <c r="AP171" i="83"/>
  <c r="AP120" i="83"/>
  <c r="AP83" i="83"/>
  <c r="AP82" i="83"/>
  <c r="AP95" i="83"/>
  <c r="AP130" i="83"/>
  <c r="AP121" i="83"/>
  <c r="AP113" i="83"/>
  <c r="AP114" i="83" s="1"/>
  <c r="AP7" i="83"/>
  <c r="P80" i="83"/>
  <c r="T128" i="78"/>
  <c r="P81" i="83" s="1"/>
  <c r="P95" i="83"/>
  <c r="P96" i="83"/>
  <c r="P94" i="83"/>
  <c r="P83" i="83"/>
  <c r="P131" i="83"/>
  <c r="P99" i="83"/>
  <c r="P132" i="83"/>
  <c r="P128" i="83"/>
  <c r="P133" i="83"/>
  <c r="P129" i="83"/>
  <c r="P97" i="83"/>
  <c r="P130" i="83"/>
  <c r="P98" i="83"/>
  <c r="P70" i="83"/>
  <c r="P71" i="83" s="1"/>
  <c r="P121" i="83"/>
  <c r="P113" i="83"/>
  <c r="P120" i="83"/>
  <c r="P171" i="83"/>
  <c r="P147" i="83"/>
  <c r="P148" i="83" s="1"/>
  <c r="P82" i="83"/>
  <c r="P154" i="83"/>
  <c r="P76" i="83"/>
  <c r="P77" i="83" s="1"/>
  <c r="P155" i="83"/>
  <c r="BE132" i="83"/>
  <c r="BE128" i="83"/>
  <c r="BE147" i="83"/>
  <c r="BE148" i="83" s="1"/>
  <c r="BE82" i="83"/>
  <c r="BE84" i="83" s="1"/>
  <c r="BE76" i="83"/>
  <c r="BE77" i="83" s="1"/>
  <c r="BE70" i="83"/>
  <c r="BE71" i="83" s="1"/>
  <c r="BE113" i="83"/>
  <c r="BE114" i="83" s="1"/>
  <c r="BE130" i="83"/>
  <c r="BE96" i="83"/>
  <c r="BE95" i="83"/>
  <c r="BE94" i="83"/>
  <c r="BE133" i="83"/>
  <c r="BE121" i="83"/>
  <c r="BE83" i="83"/>
  <c r="BE7" i="83"/>
  <c r="BE97" i="83"/>
  <c r="BE154" i="83"/>
  <c r="BE129" i="83"/>
  <c r="BE98" i="83"/>
  <c r="BE171" i="83"/>
  <c r="BE172" i="83" s="1"/>
  <c r="BE131" i="83"/>
  <c r="BE99" i="83"/>
  <c r="BE120" i="83"/>
  <c r="BE155" i="83"/>
  <c r="CP80" i="83"/>
  <c r="CT128" i="78"/>
  <c r="CP81" i="83" s="1"/>
  <c r="CP131" i="83"/>
  <c r="CP76" i="83"/>
  <c r="CP77" i="83" s="1"/>
  <c r="CP96" i="83"/>
  <c r="CP128" i="83"/>
  <c r="CP99" i="83"/>
  <c r="CP130" i="83"/>
  <c r="CP70" i="83"/>
  <c r="CP71" i="83" s="1"/>
  <c r="CP132" i="83"/>
  <c r="CP7" i="83"/>
  <c r="CP82" i="83"/>
  <c r="CP98" i="83"/>
  <c r="CP97" i="83"/>
  <c r="CP120" i="83"/>
  <c r="CP155" i="83"/>
  <c r="CP133" i="83"/>
  <c r="CP147" i="83"/>
  <c r="CP121" i="83"/>
  <c r="CP83" i="83"/>
  <c r="CP95" i="83"/>
  <c r="CP129" i="83"/>
  <c r="CP113" i="83"/>
  <c r="CP94" i="83"/>
  <c r="CP171" i="83"/>
  <c r="CP172" i="83" s="1"/>
  <c r="CP154" i="83"/>
  <c r="AT80" i="83"/>
  <c r="AX128" i="78"/>
  <c r="AT81" i="83" s="1"/>
  <c r="AC80" i="83"/>
  <c r="AG128" i="78"/>
  <c r="AC133" i="83"/>
  <c r="AC131" i="83"/>
  <c r="AC82" i="83"/>
  <c r="AC76" i="83"/>
  <c r="AC77" i="83" s="1"/>
  <c r="AC70" i="83"/>
  <c r="AC71" i="83" s="1"/>
  <c r="AC96" i="83"/>
  <c r="AC129" i="83"/>
  <c r="AC130" i="83"/>
  <c r="AC97" i="83"/>
  <c r="AC95" i="83"/>
  <c r="AC132" i="83"/>
  <c r="AC98" i="83"/>
  <c r="AC94" i="83"/>
  <c r="AC99" i="83"/>
  <c r="AC128" i="83"/>
  <c r="AC121" i="83"/>
  <c r="AC83" i="83"/>
  <c r="AC147" i="83"/>
  <c r="AC171" i="83"/>
  <c r="AC155" i="83"/>
  <c r="AC120" i="83"/>
  <c r="AC7" i="83"/>
  <c r="AC154" i="83"/>
  <c r="AC113" i="83"/>
  <c r="AC114" i="83" s="1"/>
  <c r="L80" i="83"/>
  <c r="P128" i="78"/>
  <c r="L81" i="83" s="1"/>
  <c r="BG133" i="83"/>
  <c r="BG129" i="83"/>
  <c r="BG130" i="83"/>
  <c r="BG131" i="83"/>
  <c r="BG96" i="83"/>
  <c r="BG132" i="83"/>
  <c r="BG128" i="83"/>
  <c r="BG95" i="83"/>
  <c r="BG98" i="83"/>
  <c r="BG99" i="83"/>
  <c r="BG155" i="83"/>
  <c r="BG113" i="83"/>
  <c r="BG70" i="83"/>
  <c r="BG71" i="83" s="1"/>
  <c r="BG94" i="83"/>
  <c r="BG97" i="83"/>
  <c r="BG171" i="83"/>
  <c r="BG172" i="83" s="1"/>
  <c r="BG121" i="83"/>
  <c r="BG76" i="83"/>
  <c r="BG77" i="83" s="1"/>
  <c r="BG7" i="83"/>
  <c r="BG147" i="83"/>
  <c r="BG82" i="83"/>
  <c r="BG154" i="83"/>
  <c r="BG120" i="83"/>
  <c r="BG83" i="83"/>
  <c r="W80" i="83"/>
  <c r="AA128" i="78"/>
  <c r="W81" i="83" s="1"/>
  <c r="CU80" i="83"/>
  <c r="CY128" i="78"/>
  <c r="AU95" i="83"/>
  <c r="AU131" i="83"/>
  <c r="AU132" i="83"/>
  <c r="AU128" i="83"/>
  <c r="AU97" i="83"/>
  <c r="AU133" i="83"/>
  <c r="AU129" i="83"/>
  <c r="AU94" i="83"/>
  <c r="AU130" i="83"/>
  <c r="AU147" i="83"/>
  <c r="AU82" i="83"/>
  <c r="AU83" i="83"/>
  <c r="AU7" i="83"/>
  <c r="AU154" i="83"/>
  <c r="AU113" i="83"/>
  <c r="AU121" i="83"/>
  <c r="AU99" i="83"/>
  <c r="AU96" i="83"/>
  <c r="AU98" i="83"/>
  <c r="AU155" i="83"/>
  <c r="AU120" i="83"/>
  <c r="AU70" i="83"/>
  <c r="AU71" i="83" s="1"/>
  <c r="AU171" i="83"/>
  <c r="AU172" i="83" s="1"/>
  <c r="AU76" i="83"/>
  <c r="AU77" i="83" s="1"/>
  <c r="CT80" i="80"/>
  <c r="CX128" i="75"/>
  <c r="CT81" i="80" s="1"/>
  <c r="AW80" i="80"/>
  <c r="BA128" i="75"/>
  <c r="AW81" i="80" s="1"/>
  <c r="BV80" i="80"/>
  <c r="BZ128" i="75"/>
  <c r="AI80" i="80"/>
  <c r="AM128" i="75"/>
  <c r="BC80" i="80"/>
  <c r="BG128" i="75"/>
  <c r="BC81" i="80" s="1"/>
  <c r="AF80" i="80"/>
  <c r="AJ128" i="75"/>
  <c r="CP80" i="80"/>
  <c r="CT128" i="75"/>
  <c r="CP81" i="80" s="1"/>
  <c r="CK80" i="80"/>
  <c r="CO128" i="75"/>
  <c r="CK81" i="80" s="1"/>
  <c r="CH80" i="80"/>
  <c r="CL128" i="75"/>
  <c r="CH81" i="80" s="1"/>
  <c r="CA128" i="75"/>
  <c r="BW81" i="80" s="1"/>
  <c r="BW80" i="80"/>
  <c r="BW130" i="80"/>
  <c r="BW99" i="80"/>
  <c r="BW132" i="80"/>
  <c r="BW98" i="80"/>
  <c r="BW128" i="80"/>
  <c r="BW94" i="80"/>
  <c r="BW97" i="80"/>
  <c r="BW95" i="80"/>
  <c r="BW96" i="80"/>
  <c r="BW120" i="80"/>
  <c r="BW133" i="80"/>
  <c r="BW171" i="80"/>
  <c r="BW172" i="80" s="1"/>
  <c r="BW147" i="80"/>
  <c r="BW70" i="80"/>
  <c r="BW71" i="80" s="1"/>
  <c r="BW131" i="80"/>
  <c r="BW7" i="80"/>
  <c r="BW76" i="80"/>
  <c r="BW77" i="80" s="1"/>
  <c r="BW129" i="80"/>
  <c r="BW154" i="80"/>
  <c r="BW82" i="80"/>
  <c r="BW121" i="80"/>
  <c r="BW155" i="80"/>
  <c r="BW83" i="80"/>
  <c r="BW113" i="80"/>
  <c r="BW114" i="80" s="1"/>
  <c r="CR80" i="81"/>
  <c r="CV128" i="76"/>
  <c r="CR81" i="81" s="1"/>
  <c r="CR133" i="81"/>
  <c r="CR129" i="81"/>
  <c r="CR98" i="81"/>
  <c r="CR94" i="81"/>
  <c r="CR171" i="81"/>
  <c r="CR113" i="81"/>
  <c r="CR70" i="81"/>
  <c r="CR71" i="81" s="1"/>
  <c r="CR130" i="81"/>
  <c r="CR99" i="81"/>
  <c r="CR95" i="81"/>
  <c r="CR121" i="81"/>
  <c r="CR76" i="81"/>
  <c r="CR77" i="81" s="1"/>
  <c r="CR7" i="81"/>
  <c r="CR131" i="81"/>
  <c r="CR96" i="81"/>
  <c r="CR147" i="81"/>
  <c r="CR148" i="81" s="1"/>
  <c r="CR82" i="81"/>
  <c r="CR120" i="81"/>
  <c r="CR132" i="81"/>
  <c r="CR128" i="81"/>
  <c r="CR97" i="81"/>
  <c r="CR154" i="81"/>
  <c r="CR83" i="81"/>
  <c r="CR155" i="81"/>
  <c r="BV80" i="81"/>
  <c r="BZ128" i="76"/>
  <c r="BV128" i="81"/>
  <c r="BV83" i="81"/>
  <c r="BV132" i="81"/>
  <c r="BV76" i="81"/>
  <c r="BV77" i="81" s="1"/>
  <c r="BV98" i="81"/>
  <c r="BV94" i="81"/>
  <c r="BV70" i="81"/>
  <c r="BV71" i="81" s="1"/>
  <c r="BV95" i="81"/>
  <c r="BV82" i="81"/>
  <c r="BV99" i="81"/>
  <c r="BV130" i="81"/>
  <c r="BV171" i="81"/>
  <c r="BV147" i="81"/>
  <c r="BV129" i="81"/>
  <c r="BV96" i="81"/>
  <c r="BV97" i="81"/>
  <c r="BV113" i="81"/>
  <c r="BV114" i="81" s="1"/>
  <c r="BV131" i="81"/>
  <c r="BV154" i="81"/>
  <c r="BV120" i="81"/>
  <c r="BV133" i="81"/>
  <c r="BV155" i="81"/>
  <c r="BV121" i="81"/>
  <c r="BV7" i="81"/>
  <c r="BR80" i="81"/>
  <c r="BV128" i="76"/>
  <c r="BR81" i="81" s="1"/>
  <c r="BR97" i="81"/>
  <c r="BR76" i="81"/>
  <c r="BR77" i="81" s="1"/>
  <c r="BR94" i="81"/>
  <c r="BR70" i="81"/>
  <c r="BR71" i="81" s="1"/>
  <c r="BR129" i="81"/>
  <c r="BR99" i="81"/>
  <c r="BR95" i="81"/>
  <c r="BR82" i="81"/>
  <c r="BR133" i="81"/>
  <c r="BR83" i="81"/>
  <c r="BR128" i="81"/>
  <c r="BR96" i="81"/>
  <c r="BR154" i="81"/>
  <c r="BR130" i="81"/>
  <c r="BR98" i="81"/>
  <c r="BR155" i="81"/>
  <c r="BR113" i="81"/>
  <c r="BR114" i="81" s="1"/>
  <c r="BR132" i="81"/>
  <c r="BR131" i="81"/>
  <c r="BR120" i="81"/>
  <c r="BR171" i="81"/>
  <c r="BR121" i="81"/>
  <c r="BR147" i="81"/>
  <c r="BR7" i="81"/>
  <c r="AW80" i="81"/>
  <c r="BA128" i="76"/>
  <c r="AW81" i="81" s="1"/>
  <c r="AB80" i="81"/>
  <c r="AF128" i="76"/>
  <c r="AB131" i="81"/>
  <c r="AB99" i="81"/>
  <c r="AB95" i="81"/>
  <c r="AB147" i="81"/>
  <c r="AB148" i="81" s="1"/>
  <c r="AB82" i="81"/>
  <c r="AB113" i="81"/>
  <c r="AB114" i="81" s="1"/>
  <c r="AB132" i="81"/>
  <c r="AB128" i="81"/>
  <c r="AB96" i="81"/>
  <c r="AB155" i="81"/>
  <c r="AB83" i="81"/>
  <c r="AB121" i="81"/>
  <c r="AB133" i="81"/>
  <c r="AB129" i="81"/>
  <c r="AB97" i="81"/>
  <c r="AB120" i="81"/>
  <c r="AB70" i="81"/>
  <c r="AB71" i="81" s="1"/>
  <c r="AB130" i="81"/>
  <c r="AB98" i="81"/>
  <c r="AB94" i="81"/>
  <c r="AB171" i="81"/>
  <c r="AB154" i="81"/>
  <c r="AB76" i="81"/>
  <c r="AB77" i="81" s="1"/>
  <c r="G96" i="81"/>
  <c r="G97" i="81"/>
  <c r="G99" i="81"/>
  <c r="G131" i="81"/>
  <c r="G83" i="81"/>
  <c r="G7" i="81"/>
  <c r="G82" i="81"/>
  <c r="G154" i="81"/>
  <c r="G95" i="81"/>
  <c r="G132" i="81"/>
  <c r="G128" i="81"/>
  <c r="G155" i="81"/>
  <c r="G120" i="81"/>
  <c r="G76" i="81"/>
  <c r="G77" i="81" s="1"/>
  <c r="G113" i="81"/>
  <c r="G94" i="81"/>
  <c r="G133" i="81"/>
  <c r="G129" i="81"/>
  <c r="G171" i="81"/>
  <c r="G121" i="81"/>
  <c r="G130" i="81"/>
  <c r="G98" i="81"/>
  <c r="G147" i="81"/>
  <c r="G148" i="81" s="1"/>
  <c r="G70" i="81"/>
  <c r="G71" i="81" s="1"/>
  <c r="AS80" i="81"/>
  <c r="AW128" i="76"/>
  <c r="X133" i="81"/>
  <c r="X129" i="81"/>
  <c r="X99" i="81"/>
  <c r="X95" i="81"/>
  <c r="X147" i="81"/>
  <c r="X83" i="81"/>
  <c r="X120" i="81"/>
  <c r="X130" i="81"/>
  <c r="X96" i="81"/>
  <c r="X154" i="81"/>
  <c r="X113" i="81"/>
  <c r="X114" i="81" s="1"/>
  <c r="X70" i="81"/>
  <c r="X71" i="81" s="1"/>
  <c r="X131" i="81"/>
  <c r="X97" i="81"/>
  <c r="X121" i="81"/>
  <c r="X76" i="81"/>
  <c r="X77" i="81" s="1"/>
  <c r="X132" i="81"/>
  <c r="X128" i="81"/>
  <c r="X98" i="81"/>
  <c r="X94" i="81"/>
  <c r="X171" i="81"/>
  <c r="X155" i="81"/>
  <c r="X82" i="81"/>
  <c r="CF131" i="81"/>
  <c r="CF96" i="81"/>
  <c r="CF171" i="81"/>
  <c r="CF82" i="81"/>
  <c r="CF113" i="81"/>
  <c r="CF114" i="81" s="1"/>
  <c r="CF132" i="81"/>
  <c r="CF128" i="81"/>
  <c r="CF97" i="81"/>
  <c r="CF147" i="81"/>
  <c r="CF83" i="81"/>
  <c r="CF121" i="81"/>
  <c r="CF133" i="81"/>
  <c r="CF129" i="81"/>
  <c r="CF98" i="81"/>
  <c r="CF94" i="81"/>
  <c r="CF155" i="81"/>
  <c r="CF120" i="81"/>
  <c r="CF70" i="81"/>
  <c r="CF71" i="81" s="1"/>
  <c r="CF130" i="81"/>
  <c r="CF99" i="81"/>
  <c r="CF95" i="81"/>
  <c r="CF154" i="81"/>
  <c r="CF76" i="81"/>
  <c r="CF77" i="81" s="1"/>
  <c r="CF7" i="81"/>
  <c r="AO80" i="81"/>
  <c r="AS128" i="76"/>
  <c r="AO81" i="81" s="1"/>
  <c r="S80" i="81"/>
  <c r="W128" i="76"/>
  <c r="CM80" i="81"/>
  <c r="CQ128" i="76"/>
  <c r="CM81" i="81" s="1"/>
  <c r="CM95" i="81"/>
  <c r="CM76" i="81"/>
  <c r="CM77" i="81" s="1"/>
  <c r="CM96" i="81"/>
  <c r="CM70" i="81"/>
  <c r="CM71" i="81" s="1"/>
  <c r="CM120" i="81"/>
  <c r="CM98" i="81"/>
  <c r="CM132" i="81"/>
  <c r="CM128" i="81"/>
  <c r="CM99" i="81"/>
  <c r="CM113" i="81"/>
  <c r="CM114" i="81" s="1"/>
  <c r="CM7" i="81"/>
  <c r="CM94" i="81"/>
  <c r="CM133" i="81"/>
  <c r="CM129" i="81"/>
  <c r="CM97" i="81"/>
  <c r="CM154" i="81"/>
  <c r="CM121" i="81"/>
  <c r="CM82" i="81"/>
  <c r="CM83" i="81"/>
  <c r="CM130" i="81"/>
  <c r="CM155" i="81"/>
  <c r="CM147" i="81"/>
  <c r="CM131" i="81"/>
  <c r="CM171" i="81"/>
  <c r="CU130" i="84"/>
  <c r="CU94" i="84"/>
  <c r="CU98" i="84"/>
  <c r="CU120" i="84"/>
  <c r="CU70" i="84"/>
  <c r="CU71" i="84" s="1"/>
  <c r="CU83" i="84"/>
  <c r="CU82" i="84"/>
  <c r="CU76" i="84"/>
  <c r="CU77" i="84" s="1"/>
  <c r="CU133" i="84"/>
  <c r="CU97" i="84"/>
  <c r="CU96" i="84"/>
  <c r="CU95" i="84"/>
  <c r="CU128" i="84"/>
  <c r="CU132" i="84"/>
  <c r="CU131" i="84"/>
  <c r="CU129" i="84"/>
  <c r="CU99" i="84"/>
  <c r="CU155" i="84"/>
  <c r="CU121" i="84"/>
  <c r="CU154" i="84"/>
  <c r="CU171" i="84"/>
  <c r="CU147" i="84"/>
  <c r="CU148" i="84" s="1"/>
  <c r="CU7" i="84"/>
  <c r="CU113" i="84"/>
  <c r="CU114" i="84" s="1"/>
  <c r="F80" i="84"/>
  <c r="J128" i="79"/>
  <c r="F81" i="84" s="1"/>
  <c r="Q80" i="84"/>
  <c r="U128" i="79"/>
  <c r="Q94" i="84"/>
  <c r="Q130" i="84"/>
  <c r="Q99" i="84"/>
  <c r="Q95" i="84"/>
  <c r="Q154" i="84"/>
  <c r="Q120" i="84"/>
  <c r="Q76" i="84"/>
  <c r="Q77" i="84" s="1"/>
  <c r="Q131" i="84"/>
  <c r="Q96" i="84"/>
  <c r="Q155" i="84"/>
  <c r="Q121" i="84"/>
  <c r="Q82" i="84"/>
  <c r="Q132" i="84"/>
  <c r="Q128" i="84"/>
  <c r="Q97" i="84"/>
  <c r="Q171" i="84"/>
  <c r="Q83" i="84"/>
  <c r="Q133" i="84"/>
  <c r="Q129" i="84"/>
  <c r="Q98" i="84"/>
  <c r="Q147" i="84"/>
  <c r="Q113" i="84"/>
  <c r="Q114" i="84" s="1"/>
  <c r="Q70" i="84"/>
  <c r="Q71" i="84" s="1"/>
  <c r="BV154" i="84"/>
  <c r="BV147" i="84"/>
  <c r="BV131" i="84"/>
  <c r="BV99" i="84"/>
  <c r="BV95" i="84"/>
  <c r="BV132" i="84"/>
  <c r="BV128" i="84"/>
  <c r="BV96" i="84"/>
  <c r="BV133" i="84"/>
  <c r="BV129" i="84"/>
  <c r="BV97" i="84"/>
  <c r="BV130" i="84"/>
  <c r="BV98" i="84"/>
  <c r="BV94" i="84"/>
  <c r="BV121" i="84"/>
  <c r="BV155" i="84"/>
  <c r="BV76" i="84"/>
  <c r="BV77" i="84" s="1"/>
  <c r="BV83" i="84"/>
  <c r="BV113" i="84"/>
  <c r="BV114" i="84" s="1"/>
  <c r="BV70" i="84"/>
  <c r="BV71" i="84" s="1"/>
  <c r="BV82" i="84"/>
  <c r="BV171" i="84"/>
  <c r="BV120" i="84"/>
  <c r="BV7" i="84"/>
  <c r="CW80" i="84"/>
  <c r="DA128" i="79"/>
  <c r="BX133" i="84"/>
  <c r="BX129" i="84"/>
  <c r="BX97" i="84"/>
  <c r="BX171" i="84"/>
  <c r="BX121" i="84"/>
  <c r="BX130" i="84"/>
  <c r="BX98" i="84"/>
  <c r="BX94" i="84"/>
  <c r="BX155" i="84"/>
  <c r="BX76" i="84"/>
  <c r="BX77" i="84" s="1"/>
  <c r="BX131" i="84"/>
  <c r="BX99" i="84"/>
  <c r="BX95" i="84"/>
  <c r="BX120" i="84"/>
  <c r="BX154" i="84"/>
  <c r="BX7" i="84"/>
  <c r="BX82" i="84"/>
  <c r="BX132" i="84"/>
  <c r="BX128" i="84"/>
  <c r="BX96" i="84"/>
  <c r="BX83" i="84"/>
  <c r="BX147" i="84"/>
  <c r="BX113" i="84"/>
  <c r="BX70" i="84"/>
  <c r="BX71" i="84" s="1"/>
  <c r="BX72" i="84" s="1"/>
  <c r="BZ80" i="84"/>
  <c r="CD128" i="79"/>
  <c r="BZ81" i="84" s="1"/>
  <c r="BE80" i="84"/>
  <c r="BI128" i="79"/>
  <c r="BE81" i="84" s="1"/>
  <c r="CQ80" i="84"/>
  <c r="CU128" i="79"/>
  <c r="CQ81" i="84" s="1"/>
  <c r="BN133" i="84"/>
  <c r="BN129" i="84"/>
  <c r="BN97" i="84"/>
  <c r="BN130" i="84"/>
  <c r="BN98" i="84"/>
  <c r="BN94" i="84"/>
  <c r="BN131" i="84"/>
  <c r="BN99" i="84"/>
  <c r="BN95" i="84"/>
  <c r="BN132" i="84"/>
  <c r="BN128" i="84"/>
  <c r="BN96" i="84"/>
  <c r="BN76" i="84"/>
  <c r="BN77" i="84" s="1"/>
  <c r="BN83" i="84"/>
  <c r="BN171" i="84"/>
  <c r="BN155" i="84"/>
  <c r="BN70" i="84"/>
  <c r="BN71" i="84" s="1"/>
  <c r="BN82" i="84"/>
  <c r="BN154" i="84"/>
  <c r="BN113" i="84"/>
  <c r="BN114" i="84" s="1"/>
  <c r="BN7" i="84"/>
  <c r="BN147" i="84"/>
  <c r="BN148" i="84" s="1"/>
  <c r="BN120" i="84"/>
  <c r="BN121" i="84"/>
  <c r="U80" i="84"/>
  <c r="Y128" i="79"/>
  <c r="U81" i="84" s="1"/>
  <c r="CV94" i="83"/>
  <c r="CV95" i="83"/>
  <c r="CV121" i="83"/>
  <c r="CV113" i="83"/>
  <c r="CV114" i="83" s="1"/>
  <c r="CV130" i="83"/>
  <c r="CV96" i="83"/>
  <c r="CV131" i="83"/>
  <c r="CV97" i="83"/>
  <c r="CV132" i="83"/>
  <c r="CV128" i="83"/>
  <c r="CV98" i="83"/>
  <c r="CV133" i="83"/>
  <c r="CV129" i="83"/>
  <c r="CV99" i="83"/>
  <c r="CV155" i="83"/>
  <c r="CV82" i="83"/>
  <c r="CV171" i="83"/>
  <c r="CV120" i="83"/>
  <c r="CV76" i="83"/>
  <c r="CV77" i="83" s="1"/>
  <c r="CV83" i="83"/>
  <c r="CV147" i="83"/>
  <c r="CV70" i="83"/>
  <c r="CV71" i="83" s="1"/>
  <c r="CV154" i="83"/>
  <c r="CV7" i="83"/>
  <c r="AZ80" i="83"/>
  <c r="BD128" i="78"/>
  <c r="D80" i="83"/>
  <c r="H128" i="78"/>
  <c r="D81" i="83" s="1"/>
  <c r="BB129" i="83"/>
  <c r="BB133" i="83"/>
  <c r="BB76" i="83"/>
  <c r="BB77" i="83" s="1"/>
  <c r="BB7" i="83"/>
  <c r="BB97" i="83"/>
  <c r="BB98" i="83"/>
  <c r="BB128" i="83"/>
  <c r="BB130" i="83"/>
  <c r="BB132" i="83"/>
  <c r="BB70" i="83"/>
  <c r="BB71" i="83" s="1"/>
  <c r="BB95" i="83"/>
  <c r="BB131" i="83"/>
  <c r="BB154" i="83"/>
  <c r="BB147" i="83"/>
  <c r="BB82" i="83"/>
  <c r="BB94" i="83"/>
  <c r="BB120" i="83"/>
  <c r="BB83" i="83"/>
  <c r="BB99" i="83"/>
  <c r="BB121" i="83"/>
  <c r="BB155" i="83"/>
  <c r="BB96" i="83"/>
  <c r="BB171" i="83"/>
  <c r="BB172" i="83" s="1"/>
  <c r="BB113" i="83"/>
  <c r="BB114" i="83" s="1"/>
  <c r="BE82" i="80"/>
  <c r="BE131" i="80"/>
  <c r="BE99" i="80"/>
  <c r="BE95" i="80"/>
  <c r="BE155" i="80"/>
  <c r="BE120" i="80"/>
  <c r="BE76" i="80"/>
  <c r="BE77" i="80" s="1"/>
  <c r="BE132" i="80"/>
  <c r="BE128" i="80"/>
  <c r="BE96" i="80"/>
  <c r="BE121" i="80"/>
  <c r="BE133" i="80"/>
  <c r="BE129" i="80"/>
  <c r="BE97" i="80"/>
  <c r="BE171" i="80"/>
  <c r="BE172" i="80" s="1"/>
  <c r="BE147" i="80"/>
  <c r="BE148" i="80" s="1"/>
  <c r="BE7" i="80"/>
  <c r="BE83" i="80"/>
  <c r="BE70" i="80"/>
  <c r="BE71" i="80" s="1"/>
  <c r="BE130" i="80"/>
  <c r="BE98" i="80"/>
  <c r="BE94" i="80"/>
  <c r="BE154" i="80"/>
  <c r="BE113" i="80"/>
  <c r="AX80" i="80"/>
  <c r="BB128" i="75"/>
  <c r="AX81" i="80" s="1"/>
  <c r="E80" i="80"/>
  <c r="I128" i="75"/>
  <c r="CC80" i="81"/>
  <c r="CG128" i="76"/>
  <c r="CC81" i="81" s="1"/>
  <c r="AL80" i="81"/>
  <c r="AP128" i="76"/>
  <c r="AL81" i="81" s="1"/>
  <c r="AH98" i="81"/>
  <c r="AH94" i="81"/>
  <c r="AH95" i="81"/>
  <c r="AH82" i="81"/>
  <c r="AH130" i="81"/>
  <c r="AH96" i="81"/>
  <c r="AH83" i="81"/>
  <c r="AH76" i="81"/>
  <c r="AH77" i="81" s="1"/>
  <c r="AH70" i="81"/>
  <c r="AH71" i="81" s="1"/>
  <c r="AH171" i="81"/>
  <c r="AH147" i="81"/>
  <c r="AH148" i="81" s="1"/>
  <c r="AH129" i="81"/>
  <c r="AH99" i="81"/>
  <c r="AH113" i="81"/>
  <c r="AH131" i="81"/>
  <c r="AH97" i="81"/>
  <c r="AH132" i="81"/>
  <c r="AH154" i="81"/>
  <c r="AH120" i="81"/>
  <c r="AH133" i="81"/>
  <c r="AH128" i="81"/>
  <c r="AH155" i="81"/>
  <c r="AH121" i="81"/>
  <c r="AH7" i="81"/>
  <c r="BU80" i="81"/>
  <c r="BY128" i="76"/>
  <c r="BU81" i="81" s="1"/>
  <c r="I147" i="81"/>
  <c r="I148" i="81" s="1"/>
  <c r="I131" i="81"/>
  <c r="I97" i="81"/>
  <c r="I95" i="81"/>
  <c r="I155" i="81"/>
  <c r="I133" i="81"/>
  <c r="I98" i="81"/>
  <c r="I96" i="81"/>
  <c r="I130" i="81"/>
  <c r="I99" i="81"/>
  <c r="I128" i="81"/>
  <c r="I129" i="81"/>
  <c r="I132" i="81"/>
  <c r="I94" i="81"/>
  <c r="I120" i="81"/>
  <c r="I83" i="81"/>
  <c r="I121" i="81"/>
  <c r="I76" i="81"/>
  <c r="I77" i="81" s="1"/>
  <c r="I82" i="81"/>
  <c r="I154" i="81"/>
  <c r="I7" i="81"/>
  <c r="I70" i="81"/>
  <c r="I71" i="81" s="1"/>
  <c r="I171" i="81"/>
  <c r="I113" i="81"/>
  <c r="I114" i="81" s="1"/>
  <c r="AF80" i="84"/>
  <c r="AJ128" i="79"/>
  <c r="X131" i="84"/>
  <c r="X99" i="84"/>
  <c r="X95" i="84"/>
  <c r="X83" i="84"/>
  <c r="X82" i="84"/>
  <c r="X132" i="84"/>
  <c r="X128" i="84"/>
  <c r="X96" i="84"/>
  <c r="X121" i="84"/>
  <c r="X113" i="84"/>
  <c r="X154" i="84"/>
  <c r="X120" i="84"/>
  <c r="X133" i="84"/>
  <c r="X129" i="84"/>
  <c r="X97" i="84"/>
  <c r="X171" i="84"/>
  <c r="X147" i="84"/>
  <c r="X148" i="84" s="1"/>
  <c r="X130" i="84"/>
  <c r="X98" i="84"/>
  <c r="X94" i="84"/>
  <c r="X155" i="84"/>
  <c r="X70" i="84"/>
  <c r="X71" i="84" s="1"/>
  <c r="X76" i="84"/>
  <c r="X77" i="84" s="1"/>
  <c r="BS80" i="84"/>
  <c r="BW128" i="79"/>
  <c r="H121" i="84"/>
  <c r="H130" i="84"/>
  <c r="H99" i="84"/>
  <c r="H95" i="84"/>
  <c r="H82" i="84"/>
  <c r="H94" i="84"/>
  <c r="H155" i="84"/>
  <c r="H131" i="84"/>
  <c r="H96" i="84"/>
  <c r="H113" i="84"/>
  <c r="H154" i="84"/>
  <c r="H132" i="84"/>
  <c r="H128" i="84"/>
  <c r="H97" i="84"/>
  <c r="H83" i="84"/>
  <c r="H171" i="84"/>
  <c r="H120" i="84"/>
  <c r="H133" i="84"/>
  <c r="H129" i="84"/>
  <c r="H98" i="84"/>
  <c r="H147" i="84"/>
  <c r="H7" i="84"/>
  <c r="H70" i="84"/>
  <c r="H71" i="84" s="1"/>
  <c r="H76" i="84"/>
  <c r="H77" i="84" s="1"/>
  <c r="AH80" i="84"/>
  <c r="AL128" i="79"/>
  <c r="AH81" i="84" s="1"/>
  <c r="CR95" i="83"/>
  <c r="CR94" i="83"/>
  <c r="CR83" i="83"/>
  <c r="CR131" i="83"/>
  <c r="CR96" i="83"/>
  <c r="CR132" i="83"/>
  <c r="CR128" i="83"/>
  <c r="CR97" i="83"/>
  <c r="CR133" i="83"/>
  <c r="CR129" i="83"/>
  <c r="CR98" i="83"/>
  <c r="CR130" i="83"/>
  <c r="CR99" i="83"/>
  <c r="CR70" i="83"/>
  <c r="CR71" i="83" s="1"/>
  <c r="CR120" i="83"/>
  <c r="CR147" i="83"/>
  <c r="CR148" i="83" s="1"/>
  <c r="CR154" i="83"/>
  <c r="CR82" i="83"/>
  <c r="CR155" i="83"/>
  <c r="CR76" i="83"/>
  <c r="CR77" i="83" s="1"/>
  <c r="CR113" i="83"/>
  <c r="CR171" i="83"/>
  <c r="CR121" i="83"/>
  <c r="CR7" i="83"/>
  <c r="J80" i="83"/>
  <c r="N128" i="78"/>
  <c r="J81" i="83" s="1"/>
  <c r="BJ80" i="83"/>
  <c r="BN128" i="78"/>
  <c r="BJ81" i="83" s="1"/>
  <c r="BN80" i="83"/>
  <c r="BR128" i="78"/>
  <c r="BN81" i="83" s="1"/>
  <c r="BN130" i="83"/>
  <c r="BN83" i="83"/>
  <c r="BN129" i="83"/>
  <c r="BN131" i="83"/>
  <c r="BN98" i="83"/>
  <c r="BN133" i="83"/>
  <c r="BN99" i="83"/>
  <c r="BN97" i="83"/>
  <c r="BN96" i="83"/>
  <c r="BN76" i="83"/>
  <c r="BN77" i="83" s="1"/>
  <c r="BN171" i="83"/>
  <c r="BN172" i="83" s="1"/>
  <c r="BN155" i="83"/>
  <c r="BN7" i="83"/>
  <c r="BN95" i="83"/>
  <c r="BN132" i="83"/>
  <c r="BN120" i="83"/>
  <c r="BN154" i="83"/>
  <c r="BN94" i="83"/>
  <c r="BN128" i="83"/>
  <c r="BN70" i="83"/>
  <c r="BN71" i="83" s="1"/>
  <c r="BN121" i="83"/>
  <c r="BN113" i="83"/>
  <c r="BN114" i="83" s="1"/>
  <c r="BN147" i="83"/>
  <c r="BN148" i="83" s="1"/>
  <c r="BN82" i="83"/>
  <c r="CY7" i="83"/>
  <c r="CY133" i="83"/>
  <c r="CY129" i="83"/>
  <c r="CY83" i="83"/>
  <c r="CY130" i="83"/>
  <c r="CY94" i="83"/>
  <c r="CY131" i="83"/>
  <c r="CY132" i="83"/>
  <c r="CY128" i="83"/>
  <c r="CY99" i="83"/>
  <c r="CY97" i="83"/>
  <c r="CY96" i="83"/>
  <c r="CY147" i="83"/>
  <c r="CY121" i="83"/>
  <c r="CY154" i="83"/>
  <c r="CY113" i="83"/>
  <c r="CY114" i="83" s="1"/>
  <c r="CY70" i="83"/>
  <c r="CY71" i="83" s="1"/>
  <c r="CY155" i="83"/>
  <c r="CY120" i="83"/>
  <c r="CY76" i="83"/>
  <c r="CY77" i="83" s="1"/>
  <c r="CY95" i="83"/>
  <c r="CY98" i="83"/>
  <c r="CY171" i="83"/>
  <c r="CY82" i="83"/>
  <c r="CY84" i="83" s="1"/>
  <c r="BX94" i="83"/>
  <c r="BX95" i="83"/>
  <c r="BX113" i="83"/>
  <c r="BX114" i="83" s="1"/>
  <c r="BX83" i="83"/>
  <c r="BX171" i="83"/>
  <c r="BX172" i="83" s="1"/>
  <c r="BX130" i="83"/>
  <c r="BX96" i="83"/>
  <c r="BX131" i="83"/>
  <c r="BX97" i="83"/>
  <c r="BX132" i="83"/>
  <c r="BX128" i="83"/>
  <c r="BX98" i="83"/>
  <c r="BX133" i="83"/>
  <c r="BX129" i="83"/>
  <c r="BX99" i="83"/>
  <c r="BX76" i="83"/>
  <c r="BX77" i="83" s="1"/>
  <c r="BX147" i="83"/>
  <c r="BX70" i="83"/>
  <c r="BX71" i="83" s="1"/>
  <c r="BX154" i="83"/>
  <c r="BX155" i="83"/>
  <c r="BX82" i="83"/>
  <c r="BX121" i="83"/>
  <c r="BX120" i="83"/>
  <c r="BX7" i="83"/>
  <c r="S133" i="83"/>
  <c r="S129" i="83"/>
  <c r="S130" i="83"/>
  <c r="S131" i="83"/>
  <c r="S98" i="83"/>
  <c r="S132" i="83"/>
  <c r="S128" i="83"/>
  <c r="S95" i="83"/>
  <c r="S96" i="83"/>
  <c r="S154" i="83"/>
  <c r="S83" i="83"/>
  <c r="S120" i="83"/>
  <c r="S99" i="83"/>
  <c r="S155" i="83"/>
  <c r="S113" i="83"/>
  <c r="S114" i="83" s="1"/>
  <c r="S70" i="83"/>
  <c r="S71" i="83" s="1"/>
  <c r="S94" i="83"/>
  <c r="S97" i="83"/>
  <c r="S171" i="83"/>
  <c r="S121" i="83"/>
  <c r="S76" i="83"/>
  <c r="S77" i="83" s="1"/>
  <c r="S147" i="83"/>
  <c r="S148" i="83" s="1"/>
  <c r="S82" i="83"/>
  <c r="AM80" i="80"/>
  <c r="AQ128" i="75"/>
  <c r="AM81" i="80" s="1"/>
  <c r="CB80" i="80"/>
  <c r="CF128" i="75"/>
  <c r="CB81" i="80" s="1"/>
  <c r="CO80" i="80"/>
  <c r="CS128" i="75"/>
  <c r="CO81" i="80" s="1"/>
  <c r="BN80" i="80"/>
  <c r="BR128" i="75"/>
  <c r="BN81" i="80" s="1"/>
  <c r="BR80" i="80"/>
  <c r="BV128" i="75"/>
  <c r="BR81" i="80" s="1"/>
  <c r="AL98" i="80"/>
  <c r="AL96" i="80"/>
  <c r="AL94" i="80"/>
  <c r="AL128" i="80"/>
  <c r="AL171" i="80"/>
  <c r="AL172" i="80" s="1"/>
  <c r="AL147" i="80"/>
  <c r="AL83" i="80"/>
  <c r="AL99" i="80"/>
  <c r="AL130" i="80"/>
  <c r="AL133" i="80"/>
  <c r="AL113" i="80"/>
  <c r="AL97" i="80"/>
  <c r="AL132" i="80"/>
  <c r="AL129" i="80"/>
  <c r="AL70" i="80"/>
  <c r="AL71" i="80" s="1"/>
  <c r="AL154" i="80"/>
  <c r="AL120" i="80"/>
  <c r="AL76" i="80"/>
  <c r="AL77" i="80" s="1"/>
  <c r="AL7" i="80"/>
  <c r="AL95" i="80"/>
  <c r="AL131" i="80"/>
  <c r="AL155" i="80"/>
  <c r="AL121" i="80"/>
  <c r="AL82" i="80"/>
  <c r="AU80" i="80"/>
  <c r="AY128" i="75"/>
  <c r="AU81" i="80" s="1"/>
  <c r="BB94" i="80"/>
  <c r="BB70" i="80"/>
  <c r="BB71" i="80" s="1"/>
  <c r="BB98" i="80"/>
  <c r="BB96" i="80"/>
  <c r="BB97" i="80"/>
  <c r="BB128" i="80"/>
  <c r="BB171" i="80"/>
  <c r="BB172" i="80" s="1"/>
  <c r="BB147" i="80"/>
  <c r="BB83" i="80"/>
  <c r="BB95" i="80"/>
  <c r="BB130" i="80"/>
  <c r="BB133" i="80"/>
  <c r="BB113" i="80"/>
  <c r="BB132" i="80"/>
  <c r="BB129" i="80"/>
  <c r="BB154" i="80"/>
  <c r="BB120" i="80"/>
  <c r="BB76" i="80"/>
  <c r="BB77" i="80" s="1"/>
  <c r="BB7" i="80"/>
  <c r="BB99" i="80"/>
  <c r="BB131" i="80"/>
  <c r="BB155" i="80"/>
  <c r="BB121" i="80"/>
  <c r="BB82" i="80"/>
  <c r="CR70" i="80"/>
  <c r="CR71" i="80" s="1"/>
  <c r="CR133" i="80"/>
  <c r="CR129" i="80"/>
  <c r="CR95" i="80"/>
  <c r="CR99" i="80"/>
  <c r="CR154" i="80"/>
  <c r="CR76" i="80"/>
  <c r="CR77" i="80" s="1"/>
  <c r="CR7" i="80"/>
  <c r="CR130" i="80"/>
  <c r="CR94" i="80"/>
  <c r="CR98" i="80"/>
  <c r="CR82" i="80"/>
  <c r="CR113" i="80"/>
  <c r="CR147" i="80"/>
  <c r="CR148" i="80" s="1"/>
  <c r="CR131" i="80"/>
  <c r="CR97" i="80"/>
  <c r="CR171" i="80"/>
  <c r="CR83" i="80"/>
  <c r="CR120" i="80"/>
  <c r="CR132" i="80"/>
  <c r="CR128" i="80"/>
  <c r="CR96" i="80"/>
  <c r="CR155" i="80"/>
  <c r="CR121" i="80"/>
  <c r="BA133" i="80"/>
  <c r="BA129" i="80"/>
  <c r="BA98" i="80"/>
  <c r="BA94" i="80"/>
  <c r="BA155" i="80"/>
  <c r="BA120" i="80"/>
  <c r="BA130" i="80"/>
  <c r="BA99" i="80"/>
  <c r="BA95" i="80"/>
  <c r="BA121" i="80"/>
  <c r="BA131" i="80"/>
  <c r="BA83" i="80"/>
  <c r="BA96" i="80"/>
  <c r="BA171" i="80"/>
  <c r="BA147" i="80"/>
  <c r="BA148" i="80" s="1"/>
  <c r="BA132" i="80"/>
  <c r="BA128" i="80"/>
  <c r="BA97" i="80"/>
  <c r="BA154" i="80"/>
  <c r="BA113" i="80"/>
  <c r="BA7" i="80"/>
  <c r="BA76" i="80"/>
  <c r="BA77" i="80" s="1"/>
  <c r="BA70" i="80"/>
  <c r="BA71" i="80" s="1"/>
  <c r="BA82" i="80"/>
  <c r="CB80" i="81"/>
  <c r="CF128" i="76"/>
  <c r="CB81" i="81" s="1"/>
  <c r="CB132" i="81"/>
  <c r="CB128" i="81"/>
  <c r="CB97" i="81"/>
  <c r="CB155" i="81"/>
  <c r="CB82" i="81"/>
  <c r="CB171" i="81"/>
  <c r="CB133" i="81"/>
  <c r="CB129" i="81"/>
  <c r="CB98" i="81"/>
  <c r="CB94" i="81"/>
  <c r="CB147" i="81"/>
  <c r="CB83" i="81"/>
  <c r="CB120" i="81"/>
  <c r="CB130" i="81"/>
  <c r="CB99" i="81"/>
  <c r="CB95" i="81"/>
  <c r="CB154" i="81"/>
  <c r="CB113" i="81"/>
  <c r="CB70" i="81"/>
  <c r="CB71" i="81" s="1"/>
  <c r="CB131" i="81"/>
  <c r="CB96" i="81"/>
  <c r="CB121" i="81"/>
  <c r="CB76" i="81"/>
  <c r="CB77" i="81" s="1"/>
  <c r="CB7" i="81"/>
  <c r="BF80" i="81"/>
  <c r="BJ128" i="76"/>
  <c r="BF132" i="81"/>
  <c r="BF96" i="81"/>
  <c r="BF83" i="81"/>
  <c r="BF70" i="81"/>
  <c r="BF71" i="81" s="1"/>
  <c r="BF98" i="81"/>
  <c r="BF94" i="81"/>
  <c r="BF128" i="81"/>
  <c r="BF95" i="81"/>
  <c r="BF82" i="81"/>
  <c r="BF76" i="81"/>
  <c r="BF77" i="81" s="1"/>
  <c r="BF133" i="81"/>
  <c r="BF171" i="81"/>
  <c r="BF121" i="81"/>
  <c r="BF130" i="81"/>
  <c r="BF147" i="81"/>
  <c r="BF148" i="81" s="1"/>
  <c r="BF129" i="81"/>
  <c r="BF99" i="81"/>
  <c r="BF154" i="81"/>
  <c r="BF113" i="81"/>
  <c r="BF114" i="81" s="1"/>
  <c r="BF131" i="81"/>
  <c r="BF97" i="81"/>
  <c r="BF155" i="81"/>
  <c r="BF120" i="81"/>
  <c r="BF7" i="81"/>
  <c r="BB97" i="81"/>
  <c r="BB129" i="81"/>
  <c r="BB94" i="81"/>
  <c r="BB133" i="81"/>
  <c r="BB99" i="81"/>
  <c r="BB95" i="81"/>
  <c r="BB82" i="81"/>
  <c r="BB76" i="81"/>
  <c r="BB77" i="81" s="1"/>
  <c r="BB96" i="81"/>
  <c r="BB83" i="81"/>
  <c r="BB70" i="81"/>
  <c r="BB71" i="81" s="1"/>
  <c r="BB171" i="81"/>
  <c r="BB121" i="81"/>
  <c r="BB128" i="81"/>
  <c r="BB154" i="81"/>
  <c r="BB7" i="81"/>
  <c r="BB130" i="81"/>
  <c r="BB155" i="81"/>
  <c r="BB113" i="81"/>
  <c r="BB114" i="81" s="1"/>
  <c r="BB132" i="81"/>
  <c r="BB98" i="81"/>
  <c r="BB131" i="81"/>
  <c r="BB120" i="81"/>
  <c r="BB147" i="81"/>
  <c r="BB148" i="81" s="1"/>
  <c r="AG80" i="81"/>
  <c r="AK128" i="76"/>
  <c r="AG81" i="81" s="1"/>
  <c r="BT80" i="81"/>
  <c r="BX128" i="76"/>
  <c r="BT81" i="81" s="1"/>
  <c r="BT133" i="81"/>
  <c r="BT129" i="81"/>
  <c r="BT99" i="81"/>
  <c r="BT94" i="81"/>
  <c r="BT82" i="81"/>
  <c r="BT7" i="81"/>
  <c r="BT130" i="81"/>
  <c r="BT95" i="81"/>
  <c r="BT171" i="81"/>
  <c r="BT155" i="81"/>
  <c r="BT83" i="81"/>
  <c r="BT120" i="81"/>
  <c r="BT131" i="81"/>
  <c r="BT97" i="81"/>
  <c r="BT147" i="81"/>
  <c r="BT113" i="81"/>
  <c r="BT114" i="81" s="1"/>
  <c r="BT70" i="81"/>
  <c r="BT71" i="81" s="1"/>
  <c r="BT132" i="81"/>
  <c r="BT128" i="81"/>
  <c r="BT98" i="81"/>
  <c r="BT96" i="81"/>
  <c r="BT154" i="81"/>
  <c r="BT121" i="81"/>
  <c r="BT76" i="81"/>
  <c r="BT77" i="81" s="1"/>
  <c r="AX98" i="81"/>
  <c r="AX94" i="81"/>
  <c r="AX76" i="81"/>
  <c r="AX77" i="81" s="1"/>
  <c r="AX95" i="81"/>
  <c r="AX82" i="81"/>
  <c r="AX70" i="81"/>
  <c r="AX71" i="81" s="1"/>
  <c r="AX96" i="81"/>
  <c r="AX83" i="81"/>
  <c r="AX130" i="81"/>
  <c r="AX129" i="81"/>
  <c r="AX97" i="81"/>
  <c r="AX171" i="81"/>
  <c r="AX147" i="81"/>
  <c r="AX148" i="81" s="1"/>
  <c r="AX131" i="81"/>
  <c r="AX132" i="81"/>
  <c r="AX113" i="81"/>
  <c r="AX114" i="81" s="1"/>
  <c r="AX133" i="81"/>
  <c r="AX128" i="81"/>
  <c r="AX154" i="81"/>
  <c r="AX120" i="81"/>
  <c r="AX99" i="81"/>
  <c r="AX155" i="81"/>
  <c r="AX121" i="81"/>
  <c r="AX7" i="81"/>
  <c r="CK80" i="81"/>
  <c r="CO128" i="76"/>
  <c r="CK81" i="81" s="1"/>
  <c r="BP80" i="81"/>
  <c r="BT128" i="76"/>
  <c r="BP81" i="81" s="1"/>
  <c r="BP131" i="81"/>
  <c r="BP95" i="81"/>
  <c r="BP147" i="81"/>
  <c r="BP76" i="81"/>
  <c r="BP77" i="81" s="1"/>
  <c r="BP113" i="81"/>
  <c r="BP114" i="81" s="1"/>
  <c r="BP7" i="81"/>
  <c r="BP132" i="81"/>
  <c r="BP128" i="81"/>
  <c r="BP97" i="81"/>
  <c r="BP155" i="81"/>
  <c r="BP82" i="81"/>
  <c r="BP121" i="81"/>
  <c r="BP133" i="81"/>
  <c r="BP129" i="81"/>
  <c r="BP98" i="81"/>
  <c r="BP96" i="81"/>
  <c r="BP171" i="81"/>
  <c r="BP83" i="81"/>
  <c r="BP154" i="81"/>
  <c r="BP130" i="81"/>
  <c r="BP99" i="81"/>
  <c r="BP94" i="81"/>
  <c r="BP120" i="81"/>
  <c r="BP70" i="81"/>
  <c r="BP71" i="81" s="1"/>
  <c r="AT99" i="81"/>
  <c r="AT95" i="81"/>
  <c r="AT82" i="81"/>
  <c r="AT70" i="81"/>
  <c r="AT71" i="81" s="1"/>
  <c r="AT131" i="81"/>
  <c r="AT96" i="81"/>
  <c r="AT83" i="81"/>
  <c r="AT97" i="81"/>
  <c r="AT94" i="81"/>
  <c r="AT147" i="81"/>
  <c r="AT148" i="81" s="1"/>
  <c r="AT76" i="81"/>
  <c r="AT77" i="81" s="1"/>
  <c r="AT130" i="81"/>
  <c r="AT98" i="81"/>
  <c r="AT129" i="81"/>
  <c r="AT154" i="81"/>
  <c r="AT132" i="81"/>
  <c r="AT155" i="81"/>
  <c r="AT113" i="81"/>
  <c r="AT114" i="81" s="1"/>
  <c r="AT120" i="81"/>
  <c r="AT128" i="81"/>
  <c r="AT133" i="81"/>
  <c r="AT171" i="81"/>
  <c r="AT121" i="81"/>
  <c r="AT7" i="81"/>
  <c r="Y80" i="81"/>
  <c r="AC128" i="76"/>
  <c r="Y81" i="81" s="1"/>
  <c r="K96" i="81"/>
  <c r="K76" i="81"/>
  <c r="K77" i="81" s="1"/>
  <c r="K98" i="81"/>
  <c r="K70" i="81"/>
  <c r="K71" i="81" s="1"/>
  <c r="K95" i="81"/>
  <c r="K133" i="81"/>
  <c r="K129" i="81"/>
  <c r="K154" i="81"/>
  <c r="K121" i="81"/>
  <c r="K82" i="81"/>
  <c r="K94" i="81"/>
  <c r="K130" i="81"/>
  <c r="K155" i="81"/>
  <c r="K147" i="81"/>
  <c r="K148" i="81" s="1"/>
  <c r="K7" i="81"/>
  <c r="K120" i="81"/>
  <c r="K131" i="81"/>
  <c r="K99" i="81"/>
  <c r="K132" i="81"/>
  <c r="K128" i="81"/>
  <c r="K97" i="81"/>
  <c r="K171" i="81"/>
  <c r="K113" i="81"/>
  <c r="K114" i="81" s="1"/>
  <c r="K83" i="81"/>
  <c r="BL82" i="84"/>
  <c r="BL133" i="84"/>
  <c r="BL129" i="84"/>
  <c r="BL97" i="84"/>
  <c r="BL121" i="84"/>
  <c r="BL83" i="84"/>
  <c r="BL155" i="84"/>
  <c r="BL130" i="84"/>
  <c r="BL98" i="84"/>
  <c r="BL94" i="84"/>
  <c r="BL147" i="84"/>
  <c r="BL120" i="84"/>
  <c r="BL131" i="84"/>
  <c r="BL99" i="84"/>
  <c r="BL95" i="84"/>
  <c r="BL113" i="84"/>
  <c r="BL114" i="84" s="1"/>
  <c r="BL154" i="84"/>
  <c r="BL132" i="84"/>
  <c r="BL128" i="84"/>
  <c r="BL96" i="84"/>
  <c r="BL171" i="84"/>
  <c r="BL7" i="84"/>
  <c r="BL70" i="84"/>
  <c r="BL71" i="84" s="1"/>
  <c r="BL76" i="84"/>
  <c r="BL77" i="84" s="1"/>
  <c r="CN80" i="84"/>
  <c r="CR128" i="79"/>
  <c r="CN81" i="84" s="1"/>
  <c r="AY80" i="84"/>
  <c r="BC128" i="79"/>
  <c r="AY81" i="84" s="1"/>
  <c r="V154" i="84"/>
  <c r="V130" i="84"/>
  <c r="V98" i="84"/>
  <c r="V131" i="84"/>
  <c r="V99" i="84"/>
  <c r="V95" i="84"/>
  <c r="V94" i="84"/>
  <c r="V132" i="84"/>
  <c r="V128" i="84"/>
  <c r="V96" i="84"/>
  <c r="V133" i="84"/>
  <c r="V129" i="84"/>
  <c r="V97" i="84"/>
  <c r="V70" i="84"/>
  <c r="V71" i="84" s="1"/>
  <c r="V82" i="84"/>
  <c r="V155" i="84"/>
  <c r="V147" i="84"/>
  <c r="V113" i="84"/>
  <c r="V114" i="84" s="1"/>
  <c r="V171" i="84"/>
  <c r="V120" i="84"/>
  <c r="V76" i="84"/>
  <c r="V77" i="84" s="1"/>
  <c r="V83" i="84"/>
  <c r="V121" i="84"/>
  <c r="BY80" i="84"/>
  <c r="CC128" i="79"/>
  <c r="BY81" i="84" s="1"/>
  <c r="BD80" i="84"/>
  <c r="BH128" i="79"/>
  <c r="BD81" i="84" s="1"/>
  <c r="BC133" i="84"/>
  <c r="BC97" i="84"/>
  <c r="BC121" i="84"/>
  <c r="BC113" i="84"/>
  <c r="BC114" i="84" s="1"/>
  <c r="BC76" i="84"/>
  <c r="BC77" i="84" s="1"/>
  <c r="BC83" i="84"/>
  <c r="BC82" i="84"/>
  <c r="BC70" i="84"/>
  <c r="BC71" i="84" s="1"/>
  <c r="BC128" i="84"/>
  <c r="BC99" i="84"/>
  <c r="BC98" i="84"/>
  <c r="BC132" i="84"/>
  <c r="BC96" i="84"/>
  <c r="BC129" i="84"/>
  <c r="BC95" i="84"/>
  <c r="BC94" i="84"/>
  <c r="BC131" i="84"/>
  <c r="BC130" i="84"/>
  <c r="BC154" i="84"/>
  <c r="BC147" i="84"/>
  <c r="BC7" i="84"/>
  <c r="BC120" i="84"/>
  <c r="BC171" i="84"/>
  <c r="BC155" i="84"/>
  <c r="CL80" i="84"/>
  <c r="CP128" i="79"/>
  <c r="CL81" i="84" s="1"/>
  <c r="P82" i="84"/>
  <c r="P133" i="84"/>
  <c r="P129" i="84"/>
  <c r="P98" i="84"/>
  <c r="P171" i="84"/>
  <c r="P120" i="84"/>
  <c r="P130" i="84"/>
  <c r="P99" i="84"/>
  <c r="P95" i="84"/>
  <c r="P83" i="84"/>
  <c r="P113" i="84"/>
  <c r="P155" i="84"/>
  <c r="P94" i="84"/>
  <c r="P131" i="84"/>
  <c r="P96" i="84"/>
  <c r="P154" i="84"/>
  <c r="P132" i="84"/>
  <c r="P128" i="84"/>
  <c r="P97" i="84"/>
  <c r="P121" i="84"/>
  <c r="P147" i="84"/>
  <c r="P70" i="84"/>
  <c r="P71" i="84" s="1"/>
  <c r="P76" i="84"/>
  <c r="P77" i="84" s="1"/>
  <c r="AR80" i="84"/>
  <c r="AV128" i="79"/>
  <c r="AR81" i="84" s="1"/>
  <c r="AD132" i="84"/>
  <c r="AD128" i="84"/>
  <c r="AD97" i="84"/>
  <c r="AD94" i="84"/>
  <c r="AD133" i="84"/>
  <c r="AD129" i="84"/>
  <c r="AD98" i="84"/>
  <c r="AD130" i="84"/>
  <c r="AD99" i="84"/>
  <c r="AD95" i="84"/>
  <c r="AD131" i="84"/>
  <c r="AD96" i="84"/>
  <c r="AD171" i="84"/>
  <c r="AD172" i="84" s="1"/>
  <c r="AD121" i="84"/>
  <c r="AD76" i="84"/>
  <c r="AD77" i="84" s="1"/>
  <c r="AD83" i="84"/>
  <c r="AD155" i="84"/>
  <c r="AD70" i="84"/>
  <c r="AD71" i="84" s="1"/>
  <c r="AD82" i="84"/>
  <c r="AD154" i="84"/>
  <c r="AD113" i="84"/>
  <c r="AD7" i="84"/>
  <c r="AD147" i="84"/>
  <c r="AD120" i="84"/>
  <c r="AN80" i="84"/>
  <c r="AR128" i="79"/>
  <c r="AN81" i="84" s="1"/>
  <c r="AU99" i="84"/>
  <c r="AU95" i="84"/>
  <c r="AU70" i="84"/>
  <c r="AU71" i="84" s="1"/>
  <c r="AU76" i="84"/>
  <c r="AU77" i="84" s="1"/>
  <c r="AU121" i="84"/>
  <c r="AU113" i="84"/>
  <c r="AU114" i="84" s="1"/>
  <c r="AU83" i="84"/>
  <c r="AU82" i="84"/>
  <c r="AU133" i="84"/>
  <c r="AU94" i="84"/>
  <c r="AU128" i="84"/>
  <c r="AU98" i="84"/>
  <c r="AU97" i="84"/>
  <c r="AU96" i="84"/>
  <c r="AU132" i="84"/>
  <c r="AU130" i="84"/>
  <c r="AU131" i="84"/>
  <c r="AU129" i="84"/>
  <c r="AU154" i="84"/>
  <c r="AU7" i="84"/>
  <c r="AU155" i="84"/>
  <c r="AU171" i="84"/>
  <c r="AU172" i="84" s="1"/>
  <c r="AU147" i="84"/>
  <c r="AU120" i="84"/>
  <c r="R80" i="84"/>
  <c r="V128" i="79"/>
  <c r="R81" i="84" s="1"/>
  <c r="CL80" i="83"/>
  <c r="CP128" i="78"/>
  <c r="CL81" i="83" s="1"/>
  <c r="AF80" i="83"/>
  <c r="AJ128" i="78"/>
  <c r="AF81" i="83" s="1"/>
  <c r="BF128" i="83"/>
  <c r="BF132" i="83"/>
  <c r="BF76" i="83"/>
  <c r="BF77" i="83" s="1"/>
  <c r="BF129" i="83"/>
  <c r="BF154" i="83"/>
  <c r="BF97" i="83"/>
  <c r="BF131" i="83"/>
  <c r="BF133" i="83"/>
  <c r="BF99" i="83"/>
  <c r="BF98" i="83"/>
  <c r="BF94" i="83"/>
  <c r="BF121" i="83"/>
  <c r="BF113" i="83"/>
  <c r="BF114" i="83" s="1"/>
  <c r="BF82" i="83"/>
  <c r="BF147" i="83"/>
  <c r="BF148" i="83" s="1"/>
  <c r="BF7" i="83"/>
  <c r="BF96" i="83"/>
  <c r="BF130" i="83"/>
  <c r="BF171" i="83"/>
  <c r="BF155" i="83"/>
  <c r="BF95" i="83"/>
  <c r="BF70" i="83"/>
  <c r="BF71" i="83" s="1"/>
  <c r="BF120" i="83"/>
  <c r="BF83" i="83"/>
  <c r="AO80" i="83"/>
  <c r="AS128" i="78"/>
  <c r="AO81" i="83" s="1"/>
  <c r="N131" i="83"/>
  <c r="N82" i="83"/>
  <c r="N84" i="83" s="1"/>
  <c r="N70" i="83"/>
  <c r="N71" i="83" s="1"/>
  <c r="N147" i="83"/>
  <c r="N76" i="83"/>
  <c r="N77" i="83" s="1"/>
  <c r="N98" i="83"/>
  <c r="N128" i="83"/>
  <c r="N99" i="83"/>
  <c r="N130" i="83"/>
  <c r="N132" i="83"/>
  <c r="N154" i="83"/>
  <c r="N97" i="83"/>
  <c r="N96" i="83"/>
  <c r="N155" i="83"/>
  <c r="N95" i="83"/>
  <c r="N133" i="83"/>
  <c r="N171" i="83"/>
  <c r="N172" i="83" s="1"/>
  <c r="N120" i="83"/>
  <c r="N83" i="83"/>
  <c r="N94" i="83"/>
  <c r="N129" i="83"/>
  <c r="N121" i="83"/>
  <c r="N113" i="83"/>
  <c r="N114" i="83" s="1"/>
  <c r="Q80" i="83"/>
  <c r="U128" i="78"/>
  <c r="BT80" i="83"/>
  <c r="BX128" i="78"/>
  <c r="BT81" i="83" s="1"/>
  <c r="CY131" i="80"/>
  <c r="CY133" i="80"/>
  <c r="CY98" i="80"/>
  <c r="CY99" i="80"/>
  <c r="CY129" i="80"/>
  <c r="CY95" i="80"/>
  <c r="CY96" i="80"/>
  <c r="CY97" i="80"/>
  <c r="CY94" i="80"/>
  <c r="CY171" i="80"/>
  <c r="CY172" i="80" s="1"/>
  <c r="CY147" i="80"/>
  <c r="CY132" i="80"/>
  <c r="CY76" i="80"/>
  <c r="CY77" i="80" s="1"/>
  <c r="CY121" i="80"/>
  <c r="CY130" i="80"/>
  <c r="CY154" i="80"/>
  <c r="CY82" i="80"/>
  <c r="CY7" i="80"/>
  <c r="CY113" i="80"/>
  <c r="CY114" i="80" s="1"/>
  <c r="CY128" i="80"/>
  <c r="CY155" i="80"/>
  <c r="CY83" i="80"/>
  <c r="CY70" i="80"/>
  <c r="CY71" i="80" s="1"/>
  <c r="CY120" i="80"/>
  <c r="Z99" i="80"/>
  <c r="Z97" i="80"/>
  <c r="Z95" i="80"/>
  <c r="Z131" i="80"/>
  <c r="Z132" i="80"/>
  <c r="Z96" i="80"/>
  <c r="Z113" i="80"/>
  <c r="Z133" i="80"/>
  <c r="Z130" i="80"/>
  <c r="Z94" i="80"/>
  <c r="Z154" i="80"/>
  <c r="Z120" i="80"/>
  <c r="Z76" i="80"/>
  <c r="Z77" i="80" s="1"/>
  <c r="Z70" i="80"/>
  <c r="Z71" i="80" s="1"/>
  <c r="Z155" i="80"/>
  <c r="Z121" i="80"/>
  <c r="Z82" i="80"/>
  <c r="Z129" i="80"/>
  <c r="Z128" i="80"/>
  <c r="Z98" i="80"/>
  <c r="Z171" i="80"/>
  <c r="Z147" i="80"/>
  <c r="Z83" i="80"/>
  <c r="G131" i="80"/>
  <c r="G133" i="80"/>
  <c r="G99" i="80"/>
  <c r="G129" i="80"/>
  <c r="G95" i="80"/>
  <c r="G120" i="80"/>
  <c r="G98" i="80"/>
  <c r="G96" i="80"/>
  <c r="G97" i="80"/>
  <c r="G94" i="80"/>
  <c r="G7" i="80"/>
  <c r="G171" i="80"/>
  <c r="G172" i="80" s="1"/>
  <c r="G147" i="80"/>
  <c r="G148" i="80" s="1"/>
  <c r="G113" i="80"/>
  <c r="G114" i="80" s="1"/>
  <c r="G132" i="80"/>
  <c r="G130" i="80"/>
  <c r="G76" i="80"/>
  <c r="G77" i="80" s="1"/>
  <c r="G154" i="80"/>
  <c r="G82" i="80"/>
  <c r="G128" i="80"/>
  <c r="G121" i="80"/>
  <c r="G70" i="80"/>
  <c r="G71" i="80" s="1"/>
  <c r="G155" i="80"/>
  <c r="G83" i="80"/>
  <c r="CI99" i="80"/>
  <c r="CI129" i="80"/>
  <c r="CI131" i="80"/>
  <c r="CI133" i="80"/>
  <c r="CI98" i="80"/>
  <c r="CI96" i="80"/>
  <c r="CI97" i="80"/>
  <c r="CI94" i="80"/>
  <c r="CI95" i="80"/>
  <c r="CI130" i="80"/>
  <c r="CI171" i="80"/>
  <c r="CI172" i="80" s="1"/>
  <c r="CI147" i="80"/>
  <c r="CI7" i="80"/>
  <c r="CI113" i="80"/>
  <c r="CI114" i="80" s="1"/>
  <c r="CI120" i="80"/>
  <c r="CI128" i="80"/>
  <c r="CI76" i="80"/>
  <c r="CI77" i="80" s="1"/>
  <c r="CI121" i="80"/>
  <c r="CI154" i="80"/>
  <c r="CI82" i="80"/>
  <c r="CI70" i="80"/>
  <c r="CI71" i="80" s="1"/>
  <c r="CI132" i="80"/>
  <c r="CI155" i="80"/>
  <c r="CI83" i="80"/>
  <c r="BY154" i="81"/>
  <c r="BY96" i="81"/>
  <c r="BY133" i="81"/>
  <c r="BY128" i="81"/>
  <c r="BY97" i="81"/>
  <c r="BY94" i="81"/>
  <c r="BY130" i="81"/>
  <c r="BY98" i="81"/>
  <c r="BY95" i="81"/>
  <c r="BY132" i="81"/>
  <c r="BY99" i="81"/>
  <c r="BY131" i="81"/>
  <c r="BY129" i="81"/>
  <c r="BY83" i="81"/>
  <c r="BY113" i="81"/>
  <c r="BY114" i="81" s="1"/>
  <c r="BY76" i="81"/>
  <c r="BY77" i="81" s="1"/>
  <c r="BY82" i="81"/>
  <c r="BY120" i="81"/>
  <c r="BY7" i="81"/>
  <c r="BY70" i="81"/>
  <c r="BY71" i="81" s="1"/>
  <c r="BY121" i="81"/>
  <c r="BY171" i="81"/>
  <c r="BY155" i="81"/>
  <c r="BY147" i="81"/>
  <c r="M80" i="81"/>
  <c r="Q128" i="76"/>
  <c r="M81" i="81" s="1"/>
  <c r="AZ80" i="81"/>
  <c r="BD128" i="76"/>
  <c r="AZ81" i="81" s="1"/>
  <c r="AZ130" i="81"/>
  <c r="AZ99" i="81"/>
  <c r="AZ95" i="81"/>
  <c r="AZ155" i="81"/>
  <c r="AZ120" i="81"/>
  <c r="AZ70" i="81"/>
  <c r="AZ71" i="81" s="1"/>
  <c r="AZ131" i="81"/>
  <c r="AZ96" i="81"/>
  <c r="AZ154" i="81"/>
  <c r="AZ76" i="81"/>
  <c r="AZ77" i="81" s="1"/>
  <c r="AZ132" i="81"/>
  <c r="AZ128" i="81"/>
  <c r="AZ97" i="81"/>
  <c r="AZ7" i="81"/>
  <c r="AZ147" i="81"/>
  <c r="AZ82" i="81"/>
  <c r="AZ121" i="81"/>
  <c r="AZ133" i="81"/>
  <c r="AZ129" i="81"/>
  <c r="AZ98" i="81"/>
  <c r="AZ94" i="81"/>
  <c r="AZ171" i="81"/>
  <c r="AZ83" i="81"/>
  <c r="AZ113" i="81"/>
  <c r="AL155" i="84"/>
  <c r="AL133" i="84"/>
  <c r="AL129" i="84"/>
  <c r="AL97" i="84"/>
  <c r="AL130" i="84"/>
  <c r="AL98" i="84"/>
  <c r="AL131" i="84"/>
  <c r="AL99" i="84"/>
  <c r="AL95" i="84"/>
  <c r="AL132" i="84"/>
  <c r="AL128" i="84"/>
  <c r="AL96" i="84"/>
  <c r="AL94" i="84"/>
  <c r="AL70" i="84"/>
  <c r="AL71" i="84" s="1"/>
  <c r="AL82" i="84"/>
  <c r="AL120" i="84"/>
  <c r="AL7" i="84"/>
  <c r="AL171" i="84"/>
  <c r="AL121" i="84"/>
  <c r="AL154" i="84"/>
  <c r="AL76" i="84"/>
  <c r="AL77" i="84" s="1"/>
  <c r="AL83" i="84"/>
  <c r="AL147" i="84"/>
  <c r="AL113" i="84"/>
  <c r="AL114" i="84" s="1"/>
  <c r="AP80" i="84"/>
  <c r="AT128" i="79"/>
  <c r="AP81" i="84" s="1"/>
  <c r="BI132" i="84"/>
  <c r="BI128" i="84"/>
  <c r="BI96" i="84"/>
  <c r="BI171" i="84"/>
  <c r="BI147" i="84"/>
  <c r="BI83" i="84"/>
  <c r="BI133" i="84"/>
  <c r="BI129" i="84"/>
  <c r="BI97" i="84"/>
  <c r="BI154" i="84"/>
  <c r="BI113" i="84"/>
  <c r="BI70" i="84"/>
  <c r="BI71" i="84" s="1"/>
  <c r="BI130" i="84"/>
  <c r="BI98" i="84"/>
  <c r="BI94" i="84"/>
  <c r="BI155" i="84"/>
  <c r="BI120" i="84"/>
  <c r="BI76" i="84"/>
  <c r="BI77" i="84" s="1"/>
  <c r="BI131" i="84"/>
  <c r="BI99" i="84"/>
  <c r="BI95" i="84"/>
  <c r="BI121" i="84"/>
  <c r="BI82" i="84"/>
  <c r="BI7" i="84"/>
  <c r="BA133" i="83"/>
  <c r="BA129" i="83"/>
  <c r="BA82" i="83"/>
  <c r="BA70" i="83"/>
  <c r="BA71" i="83" s="1"/>
  <c r="BA154" i="83"/>
  <c r="BA76" i="83"/>
  <c r="BA77" i="83" s="1"/>
  <c r="BA94" i="83"/>
  <c r="BA96" i="83"/>
  <c r="BA131" i="83"/>
  <c r="BA95" i="83"/>
  <c r="BA132" i="83"/>
  <c r="BA99" i="83"/>
  <c r="BA147" i="83"/>
  <c r="BA148" i="83" s="1"/>
  <c r="BA155" i="83"/>
  <c r="BA7" i="83"/>
  <c r="BA128" i="83"/>
  <c r="BA97" i="83"/>
  <c r="BA171" i="83"/>
  <c r="BA120" i="83"/>
  <c r="BA130" i="83"/>
  <c r="BA98" i="83"/>
  <c r="BA121" i="83"/>
  <c r="BA83" i="83"/>
  <c r="BA113" i="83"/>
  <c r="BA114" i="83" s="1"/>
  <c r="CB80" i="83"/>
  <c r="CF128" i="78"/>
  <c r="CB81" i="83" s="1"/>
  <c r="X80" i="83"/>
  <c r="AB128" i="78"/>
  <c r="X81" i="83" s="1"/>
  <c r="F133" i="83"/>
  <c r="F129" i="83"/>
  <c r="F7" i="83"/>
  <c r="F82" i="83"/>
  <c r="F70" i="83"/>
  <c r="F71" i="83" s="1"/>
  <c r="F130" i="83"/>
  <c r="F132" i="83"/>
  <c r="F98" i="83"/>
  <c r="F128" i="83"/>
  <c r="F97" i="83"/>
  <c r="F95" i="83"/>
  <c r="F121" i="83"/>
  <c r="F83" i="83"/>
  <c r="F99" i="83"/>
  <c r="F94" i="83"/>
  <c r="F113" i="83"/>
  <c r="F114" i="83" s="1"/>
  <c r="F76" i="83"/>
  <c r="F77" i="83" s="1"/>
  <c r="F154" i="83"/>
  <c r="F96" i="83"/>
  <c r="F131" i="83"/>
  <c r="F171" i="83"/>
  <c r="F172" i="83" s="1"/>
  <c r="F120" i="83"/>
  <c r="F147" i="83"/>
  <c r="F155" i="83"/>
  <c r="CN80" i="83"/>
  <c r="CR128" i="78"/>
  <c r="CD128" i="78"/>
  <c r="BZ81" i="83" s="1"/>
  <c r="BZ80" i="83"/>
  <c r="BM128" i="78"/>
  <c r="BI80" i="83"/>
  <c r="AR80" i="83"/>
  <c r="AV128" i="78"/>
  <c r="AR81" i="83" s="1"/>
  <c r="AR96" i="83"/>
  <c r="AR94" i="83"/>
  <c r="AR95" i="83"/>
  <c r="AR113" i="83"/>
  <c r="AR114" i="83" s="1"/>
  <c r="AR83" i="83"/>
  <c r="AR131" i="83"/>
  <c r="AR97" i="83"/>
  <c r="AR132" i="83"/>
  <c r="AR128" i="83"/>
  <c r="AR98" i="83"/>
  <c r="AR133" i="83"/>
  <c r="AR129" i="83"/>
  <c r="AR99" i="83"/>
  <c r="AR130" i="83"/>
  <c r="AR76" i="83"/>
  <c r="AR77" i="83" s="1"/>
  <c r="AR147" i="83"/>
  <c r="AR148" i="83" s="1"/>
  <c r="AR70" i="83"/>
  <c r="AR71" i="83" s="1"/>
  <c r="AR121" i="83"/>
  <c r="AR154" i="83"/>
  <c r="AR155" i="83"/>
  <c r="AR82" i="83"/>
  <c r="AR120" i="83"/>
  <c r="AR7" i="83"/>
  <c r="AR171" i="83"/>
  <c r="AD80" i="83"/>
  <c r="AH128" i="78"/>
  <c r="AD81" i="83" s="1"/>
  <c r="CC132" i="83"/>
  <c r="CC130" i="83"/>
  <c r="CC76" i="83"/>
  <c r="CC77" i="83" s="1"/>
  <c r="CC155" i="83"/>
  <c r="CC113" i="83"/>
  <c r="CC114" i="83" s="1"/>
  <c r="CC82" i="83"/>
  <c r="CC84" i="83" s="1"/>
  <c r="CC70" i="83"/>
  <c r="CC71" i="83" s="1"/>
  <c r="CC95" i="83"/>
  <c r="CC94" i="83"/>
  <c r="CC128" i="83"/>
  <c r="CC97" i="83"/>
  <c r="CC171" i="83"/>
  <c r="CC172" i="83" s="1"/>
  <c r="CC154" i="83"/>
  <c r="CC129" i="83"/>
  <c r="CC98" i="83"/>
  <c r="CC131" i="83"/>
  <c r="CC99" i="83"/>
  <c r="CC120" i="83"/>
  <c r="CC7" i="83"/>
  <c r="CC133" i="83"/>
  <c r="CC96" i="83"/>
  <c r="CC121" i="83"/>
  <c r="CC83" i="83"/>
  <c r="CC147" i="83"/>
  <c r="CC148" i="83" s="1"/>
  <c r="BP80" i="83"/>
  <c r="BT128" i="78"/>
  <c r="AY130" i="83"/>
  <c r="AY98" i="83"/>
  <c r="AY131" i="83"/>
  <c r="AY132" i="83"/>
  <c r="AY128" i="83"/>
  <c r="AY133" i="83"/>
  <c r="AY129" i="83"/>
  <c r="AY96" i="83"/>
  <c r="AY155" i="83"/>
  <c r="AY113" i="83"/>
  <c r="AY114" i="83" s="1"/>
  <c r="AY70" i="83"/>
  <c r="AY71" i="83" s="1"/>
  <c r="AY95" i="83"/>
  <c r="AY99" i="83"/>
  <c r="AY171" i="83"/>
  <c r="AY121" i="83"/>
  <c r="AY76" i="83"/>
  <c r="AY77" i="83" s="1"/>
  <c r="AY94" i="83"/>
  <c r="AY97" i="83"/>
  <c r="AY147" i="83"/>
  <c r="AY82" i="83"/>
  <c r="AY7" i="83"/>
  <c r="AY154" i="83"/>
  <c r="AY83" i="83"/>
  <c r="AY120" i="83"/>
  <c r="BS80" i="83"/>
  <c r="BW128" i="78"/>
  <c r="BS81" i="83" s="1"/>
  <c r="H76" i="80"/>
  <c r="H77" i="80" s="1"/>
  <c r="H155" i="80"/>
  <c r="H133" i="80"/>
  <c r="H129" i="80"/>
  <c r="H97" i="80"/>
  <c r="H70" i="80"/>
  <c r="H71" i="80" s="1"/>
  <c r="H121" i="80"/>
  <c r="H130" i="80"/>
  <c r="H96" i="80"/>
  <c r="H171" i="80"/>
  <c r="H82" i="80"/>
  <c r="H147" i="80"/>
  <c r="H148" i="80" s="1"/>
  <c r="H131" i="80"/>
  <c r="H95" i="80"/>
  <c r="H99" i="80"/>
  <c r="H83" i="80"/>
  <c r="H113" i="80"/>
  <c r="H7" i="80"/>
  <c r="H132" i="80"/>
  <c r="H128" i="80"/>
  <c r="H94" i="80"/>
  <c r="H98" i="80"/>
  <c r="H154" i="80"/>
  <c r="H120" i="80"/>
  <c r="CJ80" i="80"/>
  <c r="CN128" i="75"/>
  <c r="CJ81" i="80" s="1"/>
  <c r="CJ70" i="80"/>
  <c r="CJ71" i="80" s="1"/>
  <c r="CJ132" i="80"/>
  <c r="CJ128" i="80"/>
  <c r="CJ97" i="80"/>
  <c r="CJ76" i="80"/>
  <c r="CJ77" i="80" s="1"/>
  <c r="CJ113" i="80"/>
  <c r="CJ133" i="80"/>
  <c r="CJ129" i="80"/>
  <c r="CJ96" i="80"/>
  <c r="CJ171" i="80"/>
  <c r="CJ172" i="80" s="1"/>
  <c r="CJ82" i="80"/>
  <c r="CJ120" i="80"/>
  <c r="CJ130" i="80"/>
  <c r="CJ95" i="80"/>
  <c r="CJ99" i="80"/>
  <c r="CJ83" i="80"/>
  <c r="CJ121" i="80"/>
  <c r="CJ7" i="80"/>
  <c r="CJ131" i="80"/>
  <c r="CJ94" i="80"/>
  <c r="CJ98" i="80"/>
  <c r="CJ154" i="80"/>
  <c r="CJ155" i="80"/>
  <c r="CJ147" i="80"/>
  <c r="AK83" i="80"/>
  <c r="AK130" i="80"/>
  <c r="AK98" i="80"/>
  <c r="AK94" i="80"/>
  <c r="AK155" i="80"/>
  <c r="AK120" i="80"/>
  <c r="AK76" i="80"/>
  <c r="AK77" i="80" s="1"/>
  <c r="AK82" i="80"/>
  <c r="AK131" i="80"/>
  <c r="AK99" i="80"/>
  <c r="AK95" i="80"/>
  <c r="AK121" i="80"/>
  <c r="AK132" i="80"/>
  <c r="AK128" i="80"/>
  <c r="AK96" i="80"/>
  <c r="AK171" i="80"/>
  <c r="AK172" i="80" s="1"/>
  <c r="AK147" i="80"/>
  <c r="AK148" i="80" s="1"/>
  <c r="AK133" i="80"/>
  <c r="AK129" i="80"/>
  <c r="AK97" i="80"/>
  <c r="AK154" i="80"/>
  <c r="AK113" i="80"/>
  <c r="AK7" i="80"/>
  <c r="AK70" i="80"/>
  <c r="AK71" i="80" s="1"/>
  <c r="CW83" i="80"/>
  <c r="CW130" i="80"/>
  <c r="CW98" i="80"/>
  <c r="CW94" i="80"/>
  <c r="CW155" i="80"/>
  <c r="CW120" i="80"/>
  <c r="CW76" i="80"/>
  <c r="CW77" i="80" s="1"/>
  <c r="CW82" i="80"/>
  <c r="CW131" i="80"/>
  <c r="CW99" i="80"/>
  <c r="CW95" i="80"/>
  <c r="CW121" i="80"/>
  <c r="CW132" i="80"/>
  <c r="CW128" i="80"/>
  <c r="CW96" i="80"/>
  <c r="CW171" i="80"/>
  <c r="CW147" i="80"/>
  <c r="CW133" i="80"/>
  <c r="CW129" i="80"/>
  <c r="CW97" i="80"/>
  <c r="CW154" i="80"/>
  <c r="CW113" i="80"/>
  <c r="CW7" i="80"/>
  <c r="CW70" i="80"/>
  <c r="CW71" i="80" s="1"/>
  <c r="O80" i="80"/>
  <c r="S128" i="75"/>
  <c r="Y133" i="80"/>
  <c r="Y129" i="80"/>
  <c r="Y98" i="80"/>
  <c r="Y94" i="80"/>
  <c r="Y155" i="80"/>
  <c r="Y120" i="80"/>
  <c r="Y83" i="80"/>
  <c r="Y130" i="80"/>
  <c r="Y99" i="80"/>
  <c r="Y95" i="80"/>
  <c r="Y121" i="80"/>
  <c r="Y131" i="80"/>
  <c r="Y82" i="80"/>
  <c r="Y96" i="80"/>
  <c r="Y171" i="80"/>
  <c r="Y147" i="80"/>
  <c r="Y76" i="80"/>
  <c r="Y77" i="80" s="1"/>
  <c r="Y70" i="80"/>
  <c r="Y71" i="80" s="1"/>
  <c r="Y132" i="80"/>
  <c r="Y128" i="80"/>
  <c r="Y97" i="80"/>
  <c r="Y154" i="80"/>
  <c r="Y113" i="80"/>
  <c r="CL80" i="80"/>
  <c r="CP128" i="75"/>
  <c r="CL81" i="80" s="1"/>
  <c r="CN80" i="80"/>
  <c r="CR128" i="75"/>
  <c r="CN70" i="80"/>
  <c r="CN71" i="80" s="1"/>
  <c r="CN130" i="80"/>
  <c r="CN96" i="80"/>
  <c r="CN83" i="80"/>
  <c r="CN120" i="80"/>
  <c r="CN131" i="80"/>
  <c r="CN95" i="80"/>
  <c r="CN99" i="80"/>
  <c r="CN171" i="80"/>
  <c r="CN172" i="80" s="1"/>
  <c r="CN147" i="80"/>
  <c r="CN121" i="80"/>
  <c r="CN7" i="80"/>
  <c r="CN132" i="80"/>
  <c r="CN128" i="80"/>
  <c r="CN94" i="80"/>
  <c r="CN98" i="80"/>
  <c r="CN154" i="80"/>
  <c r="CN76" i="80"/>
  <c r="CN77" i="80" s="1"/>
  <c r="CN133" i="80"/>
  <c r="CN129" i="80"/>
  <c r="CN97" i="80"/>
  <c r="CN155" i="80"/>
  <c r="CN82" i="80"/>
  <c r="CN113" i="80"/>
  <c r="CU80" i="80"/>
  <c r="CY128" i="75"/>
  <c r="CU132" i="80"/>
  <c r="CU99" i="80"/>
  <c r="CU128" i="80"/>
  <c r="CU130" i="80"/>
  <c r="CU98" i="80"/>
  <c r="CU96" i="80"/>
  <c r="CU120" i="80"/>
  <c r="CU94" i="80"/>
  <c r="CU97" i="80"/>
  <c r="CU95" i="80"/>
  <c r="CU171" i="80"/>
  <c r="CU172" i="80" s="1"/>
  <c r="CU147" i="80"/>
  <c r="CU70" i="80"/>
  <c r="CU71" i="80" s="1"/>
  <c r="CU133" i="80"/>
  <c r="CU76" i="80"/>
  <c r="CU77" i="80" s="1"/>
  <c r="CU121" i="80"/>
  <c r="CU131" i="80"/>
  <c r="CU154" i="80"/>
  <c r="CU82" i="80"/>
  <c r="CU129" i="80"/>
  <c r="CU155" i="80"/>
  <c r="CU83" i="80"/>
  <c r="CU7" i="80"/>
  <c r="CU113" i="80"/>
  <c r="CE80" i="80"/>
  <c r="CI128" i="75"/>
  <c r="CE128" i="80"/>
  <c r="CE130" i="80"/>
  <c r="CE98" i="80"/>
  <c r="CE132" i="80"/>
  <c r="CE99" i="80"/>
  <c r="CE97" i="80"/>
  <c r="CE95" i="80"/>
  <c r="CE96" i="80"/>
  <c r="CE94" i="80"/>
  <c r="CE131" i="80"/>
  <c r="CE76" i="80"/>
  <c r="CE77" i="80" s="1"/>
  <c r="CE7" i="80"/>
  <c r="CE113" i="80"/>
  <c r="CE129" i="80"/>
  <c r="CE154" i="80"/>
  <c r="CE82" i="80"/>
  <c r="CE155" i="80"/>
  <c r="CE83" i="80"/>
  <c r="CE120" i="80"/>
  <c r="CE121" i="80"/>
  <c r="CE133" i="80"/>
  <c r="CE171" i="80"/>
  <c r="CE147" i="80"/>
  <c r="CE70" i="80"/>
  <c r="CE71" i="80" s="1"/>
  <c r="BS80" i="80"/>
  <c r="BW128" i="75"/>
  <c r="P147" i="80"/>
  <c r="P148" i="80" s="1"/>
  <c r="P132" i="80"/>
  <c r="P128" i="80"/>
  <c r="P95" i="80"/>
  <c r="P99" i="80"/>
  <c r="P171" i="80"/>
  <c r="P172" i="80" s="1"/>
  <c r="P83" i="80"/>
  <c r="P113" i="80"/>
  <c r="P114" i="80" s="1"/>
  <c r="P133" i="80"/>
  <c r="P129" i="80"/>
  <c r="P94" i="80"/>
  <c r="P98" i="80"/>
  <c r="P155" i="80"/>
  <c r="P120" i="80"/>
  <c r="P130" i="80"/>
  <c r="P97" i="80"/>
  <c r="P70" i="80"/>
  <c r="P71" i="80" s="1"/>
  <c r="P154" i="80"/>
  <c r="P121" i="80"/>
  <c r="P131" i="80"/>
  <c r="P96" i="80"/>
  <c r="P76" i="80"/>
  <c r="P77" i="80" s="1"/>
  <c r="P82" i="80"/>
  <c r="AC131" i="80"/>
  <c r="AC99" i="80"/>
  <c r="AC95" i="80"/>
  <c r="AC155" i="80"/>
  <c r="AC120" i="80"/>
  <c r="AC132" i="80"/>
  <c r="AC128" i="80"/>
  <c r="AC96" i="80"/>
  <c r="AC121" i="80"/>
  <c r="AC7" i="80"/>
  <c r="AC76" i="80"/>
  <c r="AC77" i="80" s="1"/>
  <c r="AC70" i="80"/>
  <c r="AC71" i="80" s="1"/>
  <c r="AC133" i="80"/>
  <c r="AC129" i="80"/>
  <c r="AC97" i="80"/>
  <c r="AC171" i="80"/>
  <c r="AC147" i="80"/>
  <c r="AC83" i="80"/>
  <c r="AC82" i="80"/>
  <c r="AC130" i="80"/>
  <c r="AC98" i="80"/>
  <c r="AC94" i="80"/>
  <c r="AC154" i="80"/>
  <c r="AC113" i="80"/>
  <c r="CL80" i="81"/>
  <c r="CP128" i="76"/>
  <c r="CL81" i="81" s="1"/>
  <c r="CL96" i="81"/>
  <c r="CL83" i="81"/>
  <c r="CL70" i="81"/>
  <c r="CL71" i="81" s="1"/>
  <c r="CL128" i="81"/>
  <c r="CL132" i="81"/>
  <c r="CL98" i="81"/>
  <c r="CL94" i="81"/>
  <c r="CL95" i="81"/>
  <c r="CL82" i="81"/>
  <c r="CL76" i="81"/>
  <c r="CL77" i="81" s="1"/>
  <c r="CL129" i="81"/>
  <c r="CL171" i="81"/>
  <c r="CL121" i="81"/>
  <c r="CL131" i="81"/>
  <c r="CL147" i="81"/>
  <c r="CL133" i="81"/>
  <c r="CL99" i="81"/>
  <c r="CL154" i="81"/>
  <c r="CL113" i="81"/>
  <c r="CL114" i="81" s="1"/>
  <c r="CL97" i="81"/>
  <c r="CL130" i="81"/>
  <c r="CL155" i="81"/>
  <c r="CL120" i="81"/>
  <c r="CL7" i="81"/>
  <c r="AV80" i="81"/>
  <c r="AZ128" i="76"/>
  <c r="AV81" i="81" s="1"/>
  <c r="CY80" i="81"/>
  <c r="DC128" i="76"/>
  <c r="CY81" i="81" s="1"/>
  <c r="AN80" i="81"/>
  <c r="AR128" i="76"/>
  <c r="AN81" i="81" s="1"/>
  <c r="R98" i="81"/>
  <c r="R94" i="81"/>
  <c r="R76" i="81"/>
  <c r="R77" i="81" s="1"/>
  <c r="R130" i="81"/>
  <c r="R95" i="81"/>
  <c r="R82" i="81"/>
  <c r="R70" i="81"/>
  <c r="R71" i="81" s="1"/>
  <c r="R96" i="81"/>
  <c r="R83" i="81"/>
  <c r="R133" i="81"/>
  <c r="R97" i="81"/>
  <c r="R128" i="81"/>
  <c r="R154" i="81"/>
  <c r="R120" i="81"/>
  <c r="R155" i="81"/>
  <c r="R121" i="81"/>
  <c r="R129" i="81"/>
  <c r="R171" i="81"/>
  <c r="R147" i="81"/>
  <c r="R131" i="81"/>
  <c r="R99" i="81"/>
  <c r="R132" i="81"/>
  <c r="R113" i="81"/>
  <c r="R114" i="81" s="1"/>
  <c r="BZ99" i="81"/>
  <c r="BZ95" i="81"/>
  <c r="BZ82" i="81"/>
  <c r="BZ70" i="81"/>
  <c r="BZ71" i="81" s="1"/>
  <c r="BZ96" i="81"/>
  <c r="BZ83" i="81"/>
  <c r="BZ97" i="81"/>
  <c r="BZ147" i="81"/>
  <c r="BZ148" i="81" s="1"/>
  <c r="BZ131" i="81"/>
  <c r="BZ94" i="81"/>
  <c r="BZ76" i="81"/>
  <c r="BZ77" i="81" s="1"/>
  <c r="BZ98" i="81"/>
  <c r="BZ171" i="81"/>
  <c r="BZ121" i="81"/>
  <c r="BZ128" i="81"/>
  <c r="BZ133" i="81"/>
  <c r="BZ154" i="81"/>
  <c r="BZ130" i="81"/>
  <c r="BZ129" i="81"/>
  <c r="BZ155" i="81"/>
  <c r="BZ113" i="81"/>
  <c r="BZ114" i="81" s="1"/>
  <c r="BZ132" i="81"/>
  <c r="BZ120" i="81"/>
  <c r="BZ7" i="81"/>
  <c r="AJ80" i="81"/>
  <c r="AN128" i="76"/>
  <c r="AJ81" i="81" s="1"/>
  <c r="AJ132" i="81"/>
  <c r="AJ128" i="81"/>
  <c r="AJ97" i="81"/>
  <c r="AJ147" i="81"/>
  <c r="AJ76" i="81"/>
  <c r="AJ77" i="81" s="1"/>
  <c r="AJ121" i="81"/>
  <c r="AJ133" i="81"/>
  <c r="AJ129" i="81"/>
  <c r="AJ98" i="81"/>
  <c r="AJ94" i="81"/>
  <c r="AJ155" i="81"/>
  <c r="AJ82" i="81"/>
  <c r="AJ154" i="81"/>
  <c r="AJ7" i="81"/>
  <c r="AJ130" i="81"/>
  <c r="AJ99" i="81"/>
  <c r="AJ95" i="81"/>
  <c r="AJ171" i="81"/>
  <c r="AJ83" i="81"/>
  <c r="AJ113" i="81"/>
  <c r="AJ114" i="81" s="1"/>
  <c r="AJ131" i="81"/>
  <c r="AJ96" i="81"/>
  <c r="AJ120" i="81"/>
  <c r="AJ70" i="81"/>
  <c r="AJ71" i="81" s="1"/>
  <c r="N80" i="81"/>
  <c r="R128" i="76"/>
  <c r="N81" i="81" s="1"/>
  <c r="AM80" i="81"/>
  <c r="AQ128" i="76"/>
  <c r="AM81" i="81" s="1"/>
  <c r="AM96" i="81"/>
  <c r="AM97" i="81"/>
  <c r="AM99" i="81"/>
  <c r="AM131" i="81"/>
  <c r="AM154" i="81"/>
  <c r="AM7" i="81"/>
  <c r="AM82" i="81"/>
  <c r="AM113" i="81"/>
  <c r="AM95" i="81"/>
  <c r="AM132" i="81"/>
  <c r="AM128" i="81"/>
  <c r="AM155" i="81"/>
  <c r="AM120" i="81"/>
  <c r="AM83" i="81"/>
  <c r="AM76" i="81"/>
  <c r="AM77" i="81" s="1"/>
  <c r="AM121" i="81"/>
  <c r="AM94" i="81"/>
  <c r="AM133" i="81"/>
  <c r="AM129" i="81"/>
  <c r="AM171" i="81"/>
  <c r="AM130" i="81"/>
  <c r="AM98" i="81"/>
  <c r="AM147" i="81"/>
  <c r="AM148" i="81" s="1"/>
  <c r="AM70" i="81"/>
  <c r="AM71" i="81" s="1"/>
  <c r="BK80" i="81"/>
  <c r="BO128" i="76"/>
  <c r="BK81" i="81" s="1"/>
  <c r="BO95" i="81"/>
  <c r="BO70" i="81"/>
  <c r="BO71" i="81" s="1"/>
  <c r="BO98" i="81"/>
  <c r="BO96" i="81"/>
  <c r="BO76" i="81"/>
  <c r="BO77" i="81" s="1"/>
  <c r="BO130" i="81"/>
  <c r="BO97" i="81"/>
  <c r="BO171" i="81"/>
  <c r="BO147" i="81"/>
  <c r="BO113" i="81"/>
  <c r="BO83" i="81"/>
  <c r="BO131" i="81"/>
  <c r="BO121" i="81"/>
  <c r="BO82" i="81"/>
  <c r="BO132" i="81"/>
  <c r="BO128" i="81"/>
  <c r="BO154" i="81"/>
  <c r="BO120" i="81"/>
  <c r="BO94" i="81"/>
  <c r="BO133" i="81"/>
  <c r="BO129" i="81"/>
  <c r="BO99" i="81"/>
  <c r="BO155" i="81"/>
  <c r="BO7" i="81"/>
  <c r="AI96" i="81"/>
  <c r="AI70" i="81"/>
  <c r="AI71" i="81" s="1"/>
  <c r="AI98" i="81"/>
  <c r="AI76" i="81"/>
  <c r="AI77" i="81" s="1"/>
  <c r="AI133" i="81"/>
  <c r="AI129" i="81"/>
  <c r="AI97" i="81"/>
  <c r="AI83" i="81"/>
  <c r="AI171" i="81"/>
  <c r="AI147" i="81"/>
  <c r="AI130" i="81"/>
  <c r="AI113" i="81"/>
  <c r="AI7" i="81"/>
  <c r="AI95" i="81"/>
  <c r="AI131" i="81"/>
  <c r="AI154" i="81"/>
  <c r="AI121" i="81"/>
  <c r="AI94" i="81"/>
  <c r="AI132" i="81"/>
  <c r="AI128" i="81"/>
  <c r="AI99" i="81"/>
  <c r="AI120" i="81"/>
  <c r="AI155" i="81"/>
  <c r="AI82" i="81"/>
  <c r="CS80" i="84"/>
  <c r="CW128" i="79"/>
  <c r="CS81" i="84" s="1"/>
  <c r="CS132" i="84"/>
  <c r="CS128" i="84"/>
  <c r="CS97" i="84"/>
  <c r="CS155" i="84"/>
  <c r="CS121" i="84"/>
  <c r="CS82" i="84"/>
  <c r="CS133" i="84"/>
  <c r="CS129" i="84"/>
  <c r="CS98" i="84"/>
  <c r="CS94" i="84"/>
  <c r="CS171" i="84"/>
  <c r="CS172" i="84" s="1"/>
  <c r="CS83" i="84"/>
  <c r="CS7" i="84"/>
  <c r="CS130" i="84"/>
  <c r="CS99" i="84"/>
  <c r="CS95" i="84"/>
  <c r="CS147" i="84"/>
  <c r="CS113" i="84"/>
  <c r="CS70" i="84"/>
  <c r="CS71" i="84" s="1"/>
  <c r="CS131" i="84"/>
  <c r="CS96" i="84"/>
  <c r="CS154" i="84"/>
  <c r="CS120" i="84"/>
  <c r="CS76" i="84"/>
  <c r="CS77" i="84" s="1"/>
  <c r="CE98" i="84"/>
  <c r="CE94" i="84"/>
  <c r="CE83" i="84"/>
  <c r="CE82" i="84"/>
  <c r="CE70" i="84"/>
  <c r="CE71" i="84" s="1"/>
  <c r="CE120" i="84"/>
  <c r="CE147" i="84"/>
  <c r="CE148" i="84" s="1"/>
  <c r="CE76" i="84"/>
  <c r="CE77" i="84" s="1"/>
  <c r="CE128" i="84"/>
  <c r="CE99" i="84"/>
  <c r="CE132" i="84"/>
  <c r="CE97" i="84"/>
  <c r="CE96" i="84"/>
  <c r="CE95" i="84"/>
  <c r="CE131" i="84"/>
  <c r="CE129" i="84"/>
  <c r="CE133" i="84"/>
  <c r="CE130" i="84"/>
  <c r="CE171" i="84"/>
  <c r="CE155" i="84"/>
  <c r="CE113" i="84"/>
  <c r="CE154" i="84"/>
  <c r="CE121" i="84"/>
  <c r="CE7" i="84"/>
  <c r="AO7" i="84"/>
  <c r="AO131" i="84"/>
  <c r="AO99" i="84"/>
  <c r="AO95" i="84"/>
  <c r="AO155" i="84"/>
  <c r="AO120" i="84"/>
  <c r="AO76" i="84"/>
  <c r="AO77" i="84" s="1"/>
  <c r="AO132" i="84"/>
  <c r="AO128" i="84"/>
  <c r="AO96" i="84"/>
  <c r="AO121" i="84"/>
  <c r="AO82" i="84"/>
  <c r="AO133" i="84"/>
  <c r="AO129" i="84"/>
  <c r="AO97" i="84"/>
  <c r="AO171" i="84"/>
  <c r="AO147" i="84"/>
  <c r="AO83" i="84"/>
  <c r="AO130" i="84"/>
  <c r="AO98" i="84"/>
  <c r="AO94" i="84"/>
  <c r="AO154" i="84"/>
  <c r="AO113" i="84"/>
  <c r="AO70" i="84"/>
  <c r="AO71" i="84" s="1"/>
  <c r="T80" i="84"/>
  <c r="X128" i="79"/>
  <c r="T81" i="84" s="1"/>
  <c r="BF131" i="84"/>
  <c r="BF99" i="84"/>
  <c r="BF95" i="84"/>
  <c r="BF132" i="84"/>
  <c r="BF128" i="84"/>
  <c r="BF96" i="84"/>
  <c r="BF133" i="84"/>
  <c r="BF129" i="84"/>
  <c r="BF97" i="84"/>
  <c r="BF130" i="84"/>
  <c r="BF98" i="84"/>
  <c r="BF94" i="84"/>
  <c r="BF154" i="84"/>
  <c r="BF113" i="84"/>
  <c r="BF114" i="84" s="1"/>
  <c r="BF155" i="84"/>
  <c r="BF120" i="84"/>
  <c r="BF76" i="84"/>
  <c r="BF77" i="84" s="1"/>
  <c r="BF83" i="84"/>
  <c r="BF171" i="84"/>
  <c r="BF121" i="84"/>
  <c r="BF70" i="84"/>
  <c r="BF71" i="84" s="1"/>
  <c r="BF82" i="84"/>
  <c r="BF147" i="84"/>
  <c r="BF148" i="84" s="1"/>
  <c r="BF7" i="84"/>
  <c r="E80" i="84"/>
  <c r="I128" i="79"/>
  <c r="E81" i="84" s="1"/>
  <c r="CM80" i="84"/>
  <c r="CQ128" i="79"/>
  <c r="CM81" i="84" s="1"/>
  <c r="CM96" i="84"/>
  <c r="CM132" i="84"/>
  <c r="CM76" i="84"/>
  <c r="CM77" i="84" s="1"/>
  <c r="CM120" i="84"/>
  <c r="CM83" i="84"/>
  <c r="CM82" i="84"/>
  <c r="CM70" i="84"/>
  <c r="CM71" i="84" s="1"/>
  <c r="CM133" i="84"/>
  <c r="CM99" i="84"/>
  <c r="CM98" i="84"/>
  <c r="CM97" i="84"/>
  <c r="CM131" i="84"/>
  <c r="CM95" i="84"/>
  <c r="CM94" i="84"/>
  <c r="CM130" i="84"/>
  <c r="CM128" i="84"/>
  <c r="CM129" i="84"/>
  <c r="CM147" i="84"/>
  <c r="CM148" i="84" s="1"/>
  <c r="CM113" i="84"/>
  <c r="CM114" i="84" s="1"/>
  <c r="CM7" i="84"/>
  <c r="CM121" i="84"/>
  <c r="CM171" i="84"/>
  <c r="CM154" i="84"/>
  <c r="CM155" i="84"/>
  <c r="AA80" i="84"/>
  <c r="AE128" i="79"/>
  <c r="AA81" i="84" s="1"/>
  <c r="BJ80" i="84"/>
  <c r="BN128" i="79"/>
  <c r="BJ81" i="84" s="1"/>
  <c r="CA80" i="84"/>
  <c r="CE128" i="79"/>
  <c r="CA81" i="84" s="1"/>
  <c r="AX94" i="84"/>
  <c r="AX155" i="84"/>
  <c r="AX131" i="84"/>
  <c r="AX96" i="84"/>
  <c r="AX132" i="84"/>
  <c r="AX128" i="84"/>
  <c r="AX97" i="84"/>
  <c r="AX133" i="84"/>
  <c r="AX129" i="84"/>
  <c r="AX98" i="84"/>
  <c r="AX130" i="84"/>
  <c r="AX99" i="84"/>
  <c r="AX95" i="84"/>
  <c r="AX76" i="84"/>
  <c r="AX77" i="84" s="1"/>
  <c r="AX83" i="84"/>
  <c r="AX147" i="84"/>
  <c r="AX148" i="84" s="1"/>
  <c r="AX113" i="84"/>
  <c r="AX114" i="84" s="1"/>
  <c r="AX70" i="84"/>
  <c r="AX71" i="84" s="1"/>
  <c r="AX82" i="84"/>
  <c r="AX120" i="84"/>
  <c r="AX7" i="84"/>
  <c r="AX171" i="84"/>
  <c r="AX121" i="84"/>
  <c r="AX154" i="84"/>
  <c r="BA80" i="84"/>
  <c r="BE128" i="79"/>
  <c r="BA81" i="84" s="1"/>
  <c r="CK132" i="83"/>
  <c r="CK128" i="83"/>
  <c r="CK147" i="83"/>
  <c r="CK148" i="83" s="1"/>
  <c r="CK113" i="83"/>
  <c r="CK114" i="83" s="1"/>
  <c r="CK82" i="83"/>
  <c r="CK76" i="83"/>
  <c r="CK77" i="83" s="1"/>
  <c r="CK70" i="83"/>
  <c r="CK71" i="83" s="1"/>
  <c r="CK95" i="83"/>
  <c r="CK130" i="83"/>
  <c r="CK94" i="83"/>
  <c r="CK131" i="83"/>
  <c r="CK99" i="83"/>
  <c r="CK7" i="83"/>
  <c r="CK133" i="83"/>
  <c r="CK96" i="83"/>
  <c r="CK120" i="83"/>
  <c r="CK97" i="83"/>
  <c r="CK121" i="83"/>
  <c r="CK83" i="83"/>
  <c r="CK129" i="83"/>
  <c r="CK98" i="83"/>
  <c r="CK171" i="83"/>
  <c r="CK154" i="83"/>
  <c r="CK155" i="83"/>
  <c r="BO80" i="83"/>
  <c r="BS128" i="78"/>
  <c r="BO81" i="83" s="1"/>
  <c r="BM80" i="80"/>
  <c r="BQ128" i="75"/>
  <c r="BM81" i="80" s="1"/>
  <c r="BP80" i="80"/>
  <c r="BT128" i="75"/>
  <c r="BP81" i="80" s="1"/>
  <c r="BL80" i="81"/>
  <c r="BP128" i="76"/>
  <c r="BL81" i="81" s="1"/>
  <c r="CX129" i="81"/>
  <c r="CX97" i="81"/>
  <c r="CX76" i="81"/>
  <c r="CX77" i="81" s="1"/>
  <c r="CX133" i="81"/>
  <c r="CX94" i="81"/>
  <c r="CX70" i="81"/>
  <c r="CX71" i="81" s="1"/>
  <c r="CX99" i="81"/>
  <c r="CX95" i="81"/>
  <c r="CX82" i="81"/>
  <c r="CX83" i="81"/>
  <c r="CX130" i="81"/>
  <c r="CX131" i="81"/>
  <c r="CX120" i="81"/>
  <c r="CX132" i="81"/>
  <c r="CX98" i="81"/>
  <c r="CX171" i="81"/>
  <c r="CX121" i="81"/>
  <c r="CX96" i="81"/>
  <c r="CX154" i="81"/>
  <c r="CX128" i="81"/>
  <c r="CX155" i="81"/>
  <c r="CX113" i="81"/>
  <c r="CX114" i="81" s="1"/>
  <c r="CX7" i="81"/>
  <c r="CX147" i="81"/>
  <c r="CX148" i="81" s="1"/>
  <c r="BD80" i="81"/>
  <c r="BH128" i="76"/>
  <c r="BD81" i="81" s="1"/>
  <c r="BD133" i="81"/>
  <c r="BD129" i="81"/>
  <c r="BD99" i="81"/>
  <c r="BD95" i="81"/>
  <c r="BD147" i="81"/>
  <c r="BD148" i="81" s="1"/>
  <c r="BD83" i="81"/>
  <c r="BD120" i="81"/>
  <c r="BD130" i="81"/>
  <c r="BD96" i="81"/>
  <c r="BD154" i="81"/>
  <c r="BD113" i="81"/>
  <c r="BD114" i="81" s="1"/>
  <c r="BD70" i="81"/>
  <c r="BD71" i="81" s="1"/>
  <c r="BD131" i="81"/>
  <c r="BD97" i="81"/>
  <c r="BD121" i="81"/>
  <c r="BD76" i="81"/>
  <c r="BD77" i="81" s="1"/>
  <c r="BD7" i="81"/>
  <c r="BD132" i="81"/>
  <c r="BD128" i="81"/>
  <c r="BD98" i="81"/>
  <c r="BD94" i="81"/>
  <c r="BD171" i="81"/>
  <c r="BD155" i="81"/>
  <c r="BD82" i="81"/>
  <c r="CU80" i="81"/>
  <c r="CY128" i="76"/>
  <c r="CU81" i="81" s="1"/>
  <c r="CX131" i="84"/>
  <c r="CX99" i="84"/>
  <c r="CX95" i="84"/>
  <c r="CX132" i="84"/>
  <c r="CX128" i="84"/>
  <c r="CX96" i="84"/>
  <c r="CX133" i="84"/>
  <c r="CX129" i="84"/>
  <c r="CX97" i="84"/>
  <c r="CX130" i="84"/>
  <c r="CX98" i="84"/>
  <c r="CX94" i="84"/>
  <c r="CX70" i="84"/>
  <c r="CX71" i="84" s="1"/>
  <c r="CX82" i="84"/>
  <c r="CX147" i="84"/>
  <c r="CX148" i="84" s="1"/>
  <c r="CX113" i="84"/>
  <c r="CX114" i="84" s="1"/>
  <c r="CX7" i="84"/>
  <c r="CX120" i="84"/>
  <c r="CX155" i="84"/>
  <c r="CX121" i="84"/>
  <c r="CX76" i="84"/>
  <c r="CX77" i="84" s="1"/>
  <c r="CX83" i="84"/>
  <c r="CX171" i="84"/>
  <c r="CX172" i="84" s="1"/>
  <c r="CX154" i="84"/>
  <c r="G80" i="84"/>
  <c r="K128" i="79"/>
  <c r="G81" i="84" s="1"/>
  <c r="BW80" i="84"/>
  <c r="CA128" i="79"/>
  <c r="BW96" i="84"/>
  <c r="BW120" i="84"/>
  <c r="BW76" i="84"/>
  <c r="BW77" i="84" s="1"/>
  <c r="BW154" i="84"/>
  <c r="BW83" i="84"/>
  <c r="BW82" i="84"/>
  <c r="BW70" i="84"/>
  <c r="BW71" i="84" s="1"/>
  <c r="BW129" i="84"/>
  <c r="BW132" i="84"/>
  <c r="BW133" i="84"/>
  <c r="BW131" i="84"/>
  <c r="BW99" i="84"/>
  <c r="BW98" i="84"/>
  <c r="BW97" i="84"/>
  <c r="BW95" i="84"/>
  <c r="BW94" i="84"/>
  <c r="BW128" i="84"/>
  <c r="BW130" i="84"/>
  <c r="BW147" i="84"/>
  <c r="BW148" i="84" s="1"/>
  <c r="BW7" i="84"/>
  <c r="BW113" i="84"/>
  <c r="BW171" i="84"/>
  <c r="BW155" i="84"/>
  <c r="BW121" i="84"/>
  <c r="AJ80" i="84"/>
  <c r="AN128" i="79"/>
  <c r="AJ81" i="84" s="1"/>
  <c r="AW100" i="79"/>
  <c r="K100" i="79"/>
  <c r="DA100" i="78"/>
  <c r="CN128" i="78"/>
  <c r="CJ81" i="83" s="1"/>
  <c r="CJ118" i="83" s="1"/>
  <c r="Z100" i="78"/>
  <c r="M100" i="78"/>
  <c r="CC100" i="78"/>
  <c r="AX100" i="78"/>
  <c r="P100" i="78"/>
  <c r="CW100" i="78"/>
  <c r="CQ100" i="75"/>
  <c r="AZ100" i="75"/>
  <c r="CZ100" i="75"/>
  <c r="DB100" i="75"/>
  <c r="CV100" i="76"/>
  <c r="BE100" i="76"/>
  <c r="CR100" i="76"/>
  <c r="BV100" i="76"/>
  <c r="AF100" i="76"/>
  <c r="CN100" i="76"/>
  <c r="BR100" i="76"/>
  <c r="AA100" i="76"/>
  <c r="CN100" i="79"/>
  <c r="BX100" i="79"/>
  <c r="CZ100" i="78"/>
  <c r="BL100" i="75"/>
  <c r="AT100" i="76"/>
  <c r="CI100" i="76"/>
  <c r="BS100" i="79"/>
  <c r="BN100" i="78"/>
  <c r="AN128" i="78"/>
  <c r="AJ81" i="83" s="1"/>
  <c r="AJ118" i="83" s="1"/>
  <c r="V100" i="78"/>
  <c r="DC100" i="78"/>
  <c r="CL100" i="78"/>
  <c r="BY128" i="78"/>
  <c r="L128" i="78"/>
  <c r="H81" i="83" s="1"/>
  <c r="H152" i="83" s="1"/>
  <c r="CI100" i="78"/>
  <c r="BO100" i="75"/>
  <c r="W100" i="75"/>
  <c r="BP100" i="75"/>
  <c r="CS100" i="75"/>
  <c r="BK100" i="75"/>
  <c r="AP100" i="75"/>
  <c r="BF100" i="75"/>
  <c r="BB100" i="76"/>
  <c r="CO100" i="76"/>
  <c r="AI100" i="76"/>
  <c r="AC100" i="79"/>
  <c r="BP100" i="79"/>
  <c r="Z100" i="79"/>
  <c r="T100" i="79"/>
  <c r="AY100" i="79"/>
  <c r="AJ100" i="78"/>
  <c r="AW100" i="78"/>
  <c r="AS100" i="75"/>
  <c r="AD100" i="75"/>
  <c r="Q100" i="76"/>
  <c r="AP100" i="79"/>
  <c r="BD100" i="79"/>
  <c r="AT100" i="79"/>
  <c r="AD100" i="78"/>
  <c r="BE100" i="78"/>
  <c r="X128" i="78"/>
  <c r="T81" i="83" s="1"/>
  <c r="T152" i="83" s="1"/>
  <c r="AB100" i="78"/>
  <c r="CX100" i="78"/>
  <c r="CG128" i="78"/>
  <c r="CC81" i="83" s="1"/>
  <c r="CC152" i="83" s="1"/>
  <c r="AK100" i="78"/>
  <c r="O100" i="78"/>
  <c r="CA100" i="78"/>
  <c r="DA100" i="75"/>
  <c r="V100" i="75"/>
  <c r="AG100" i="75"/>
  <c r="BU100" i="75"/>
  <c r="O100" i="75"/>
  <c r="BU100" i="76"/>
  <c r="J100" i="76"/>
  <c r="Z100" i="76"/>
  <c r="CH100" i="76"/>
  <c r="CZ100" i="76"/>
  <c r="BI100" i="76"/>
  <c r="R100" i="76"/>
  <c r="AQ100" i="76"/>
  <c r="BO100" i="76"/>
  <c r="BS100" i="76"/>
  <c r="AM100" i="76"/>
  <c r="Q100" i="79"/>
  <c r="AA100" i="79"/>
  <c r="CO100" i="79"/>
  <c r="AG100" i="79"/>
  <c r="CG100" i="79"/>
  <c r="H100" i="79"/>
  <c r="AL100" i="78"/>
  <c r="AN100" i="75"/>
  <c r="BH100" i="75"/>
  <c r="AI100" i="75"/>
  <c r="U100" i="76"/>
  <c r="AH100" i="76"/>
  <c r="CY100" i="76"/>
  <c r="DB100" i="79"/>
  <c r="AO100" i="79"/>
  <c r="CA100" i="79"/>
  <c r="CK100" i="79"/>
  <c r="CD10" i="53"/>
  <c r="CC11" i="53"/>
  <c r="AA28" i="87" l="1"/>
  <c r="CA72" i="83"/>
  <c r="AI72" i="80"/>
  <c r="AR173" i="84"/>
  <c r="AR149" i="84"/>
  <c r="AW149" i="83"/>
  <c r="I49" i="81"/>
  <c r="CM85" i="80"/>
  <c r="BM115" i="81"/>
  <c r="BR115" i="83"/>
  <c r="CU72" i="83"/>
  <c r="AI173" i="83"/>
  <c r="BU72" i="84"/>
  <c r="BM149" i="84"/>
  <c r="BL149" i="81"/>
  <c r="AC115" i="81"/>
  <c r="CI84" i="81"/>
  <c r="CS149" i="83"/>
  <c r="AW149" i="81"/>
  <c r="K192" i="82"/>
  <c r="K40" i="82"/>
  <c r="K44" i="82"/>
  <c r="K34" i="82"/>
  <c r="K13" i="82"/>
  <c r="K227" i="82"/>
  <c r="K203" i="82"/>
  <c r="K216" i="82"/>
  <c r="K101" i="82"/>
  <c r="K87" i="82"/>
  <c r="K156" i="82"/>
  <c r="K135" i="82"/>
  <c r="K122" i="82"/>
  <c r="K49" i="82"/>
  <c r="K72" i="82"/>
  <c r="K173" i="82"/>
  <c r="K149" i="82"/>
  <c r="K115" i="82"/>
  <c r="K48" i="82"/>
  <c r="K192" i="87"/>
  <c r="K203" i="87"/>
  <c r="K34" i="87"/>
  <c r="K40" i="87"/>
  <c r="K44" i="87"/>
  <c r="K216" i="87"/>
  <c r="K227" i="87"/>
  <c r="K13" i="87"/>
  <c r="K122" i="87"/>
  <c r="K101" i="87"/>
  <c r="K87" i="87"/>
  <c r="K156" i="87"/>
  <c r="K135" i="87"/>
  <c r="K173" i="87"/>
  <c r="K72" i="87"/>
  <c r="K49" i="87"/>
  <c r="K149" i="87"/>
  <c r="K48" i="87"/>
  <c r="K115" i="87"/>
  <c r="O12" i="53"/>
  <c r="L7" i="87"/>
  <c r="L7" i="82"/>
  <c r="CE72" i="80"/>
  <c r="AX216" i="84"/>
  <c r="AX227" i="84"/>
  <c r="I227" i="81"/>
  <c r="I216" i="81"/>
  <c r="BN216" i="84"/>
  <c r="BN227" i="84"/>
  <c r="CR216" i="81"/>
  <c r="CR227" i="81"/>
  <c r="BE227" i="83"/>
  <c r="BE216" i="83"/>
  <c r="CA227" i="84"/>
  <c r="CA216" i="84"/>
  <c r="BG227" i="84"/>
  <c r="BG216" i="84"/>
  <c r="CH216" i="81"/>
  <c r="CH227" i="81"/>
  <c r="BY227" i="84"/>
  <c r="BY216" i="84"/>
  <c r="BW227" i="81"/>
  <c r="BW216" i="81"/>
  <c r="CI216" i="83"/>
  <c r="CI227" i="83"/>
  <c r="BL227" i="81"/>
  <c r="BL216" i="81"/>
  <c r="CC227" i="84"/>
  <c r="CC216" i="84"/>
  <c r="BP227" i="84"/>
  <c r="BP216" i="84"/>
  <c r="BD227" i="83"/>
  <c r="BD216" i="83"/>
  <c r="CU227" i="83"/>
  <c r="CU216" i="83"/>
  <c r="CD227" i="81"/>
  <c r="CD216" i="81"/>
  <c r="CJ216" i="83"/>
  <c r="CJ227" i="83"/>
  <c r="CQ227" i="84"/>
  <c r="CQ216" i="84"/>
  <c r="BL227" i="84"/>
  <c r="BL216" i="84"/>
  <c r="AP227" i="83"/>
  <c r="AP216" i="83"/>
  <c r="AY227" i="81"/>
  <c r="AY216" i="81"/>
  <c r="AZ227" i="84"/>
  <c r="AZ216" i="84"/>
  <c r="CH227" i="83"/>
  <c r="CH216" i="83"/>
  <c r="AW227" i="83"/>
  <c r="AW216" i="83"/>
  <c r="J216" i="83"/>
  <c r="J227" i="83"/>
  <c r="AP227" i="81"/>
  <c r="AP216" i="81"/>
  <c r="BT227" i="84"/>
  <c r="BT216" i="84"/>
  <c r="J216" i="84"/>
  <c r="J227" i="84"/>
  <c r="BJ227" i="81"/>
  <c r="BJ216" i="81"/>
  <c r="AM227" i="83"/>
  <c r="AM216" i="83"/>
  <c r="BY216" i="83"/>
  <c r="BY227" i="83"/>
  <c r="CI227" i="84"/>
  <c r="CI216" i="84"/>
  <c r="AS227" i="83"/>
  <c r="AS216" i="83"/>
  <c r="AH216" i="83"/>
  <c r="AH227" i="83"/>
  <c r="CV227" i="81"/>
  <c r="CV216" i="81"/>
  <c r="AG227" i="83"/>
  <c r="AG216" i="83"/>
  <c r="CP227" i="84"/>
  <c r="CP216" i="84"/>
  <c r="AK227" i="81"/>
  <c r="AK216" i="81"/>
  <c r="CQ216" i="83"/>
  <c r="CQ227" i="83"/>
  <c r="BJ227" i="83"/>
  <c r="BJ216" i="83"/>
  <c r="I216" i="83"/>
  <c r="I227" i="83"/>
  <c r="CD227" i="83"/>
  <c r="CD216" i="83"/>
  <c r="BK227" i="81"/>
  <c r="BK216" i="81"/>
  <c r="AY227" i="84"/>
  <c r="AY216" i="84"/>
  <c r="AS227" i="81"/>
  <c r="AS216" i="81"/>
  <c r="CS227" i="83"/>
  <c r="CS216" i="83"/>
  <c r="BH216" i="83"/>
  <c r="BH227" i="83"/>
  <c r="BV227" i="83"/>
  <c r="BV216" i="83"/>
  <c r="AQ216" i="83"/>
  <c r="AQ227" i="83"/>
  <c r="AJ216" i="83"/>
  <c r="AJ227" i="83"/>
  <c r="BL216" i="83"/>
  <c r="BL227" i="83"/>
  <c r="CA227" i="83"/>
  <c r="CA216" i="83"/>
  <c r="BZ216" i="84"/>
  <c r="BZ227" i="84"/>
  <c r="AW216" i="84"/>
  <c r="AW227" i="84"/>
  <c r="AH216" i="84"/>
  <c r="AH227" i="84"/>
  <c r="AW227" i="81"/>
  <c r="AW216" i="81"/>
  <c r="CX216" i="81"/>
  <c r="CX227" i="81"/>
  <c r="AO227" i="84"/>
  <c r="AO216" i="84"/>
  <c r="CS227" i="84"/>
  <c r="CS216" i="84"/>
  <c r="BA227" i="83"/>
  <c r="BA216" i="83"/>
  <c r="K227" i="81"/>
  <c r="K216" i="81"/>
  <c r="CY30" i="83"/>
  <c r="CY227" i="83"/>
  <c r="CY216" i="83"/>
  <c r="BN227" i="83"/>
  <c r="BN216" i="83"/>
  <c r="E227" i="83"/>
  <c r="E216" i="83"/>
  <c r="BA227" i="84"/>
  <c r="BA216" i="84"/>
  <c r="D216" i="84"/>
  <c r="D227" i="84"/>
  <c r="CY30" i="81"/>
  <c r="CY227" i="81"/>
  <c r="CY216" i="81"/>
  <c r="AR227" i="81"/>
  <c r="AR216" i="81"/>
  <c r="BS227" i="83"/>
  <c r="BS216" i="83"/>
  <c r="CT227" i="84"/>
  <c r="CT216" i="84"/>
  <c r="CE216" i="83"/>
  <c r="CE227" i="83"/>
  <c r="AL216" i="83"/>
  <c r="AL227" i="83"/>
  <c r="I216" i="84"/>
  <c r="I227" i="84"/>
  <c r="BS216" i="84"/>
  <c r="BS227" i="84"/>
  <c r="BM227" i="84"/>
  <c r="BM216" i="84"/>
  <c r="G216" i="84"/>
  <c r="G227" i="84"/>
  <c r="AQ227" i="81"/>
  <c r="AQ216" i="81"/>
  <c r="BQ227" i="81"/>
  <c r="BQ216" i="81"/>
  <c r="AF216" i="83"/>
  <c r="AF227" i="83"/>
  <c r="CF227" i="84"/>
  <c r="CF216" i="84"/>
  <c r="AC216" i="81"/>
  <c r="AC227" i="81"/>
  <c r="CO216" i="81"/>
  <c r="CO227" i="81"/>
  <c r="CO227" i="83"/>
  <c r="CO216" i="83"/>
  <c r="BQ216" i="83"/>
  <c r="BQ227" i="83"/>
  <c r="K216" i="84"/>
  <c r="K227" i="84"/>
  <c r="CC216" i="81"/>
  <c r="CC227" i="81"/>
  <c r="AV227" i="84"/>
  <c r="AV216" i="84"/>
  <c r="AO227" i="81"/>
  <c r="AO216" i="81"/>
  <c r="BN227" i="81"/>
  <c r="BN216" i="81"/>
  <c r="BA227" i="81"/>
  <c r="BA216" i="81"/>
  <c r="CW227" i="83"/>
  <c r="CW216" i="83"/>
  <c r="AN227" i="84"/>
  <c r="AN216" i="84"/>
  <c r="BR216" i="84"/>
  <c r="BR227" i="84"/>
  <c r="CE227" i="84"/>
  <c r="CE216" i="84"/>
  <c r="CL227" i="81"/>
  <c r="CL216" i="81"/>
  <c r="AU227" i="84"/>
  <c r="AU216" i="84"/>
  <c r="AD227" i="84"/>
  <c r="AD216" i="84"/>
  <c r="AT216" i="81"/>
  <c r="AT227" i="81"/>
  <c r="AX216" i="81"/>
  <c r="AX227" i="81"/>
  <c r="BB227" i="81"/>
  <c r="BB216" i="81"/>
  <c r="BF216" i="81"/>
  <c r="BF227" i="81"/>
  <c r="BX227" i="83"/>
  <c r="BX216" i="83"/>
  <c r="BV227" i="84"/>
  <c r="BV216" i="84"/>
  <c r="BR227" i="81"/>
  <c r="BR216" i="81"/>
  <c r="BJ227" i="84"/>
  <c r="BJ216" i="84"/>
  <c r="BG227" i="81"/>
  <c r="BG216" i="81"/>
  <c r="CX227" i="84"/>
  <c r="CX216" i="84"/>
  <c r="CK227" i="83"/>
  <c r="CK216" i="83"/>
  <c r="AI216" i="81"/>
  <c r="AI227" i="81"/>
  <c r="AY216" i="83"/>
  <c r="AY227" i="83"/>
  <c r="CC216" i="83"/>
  <c r="CC227" i="83"/>
  <c r="BY227" i="81"/>
  <c r="BY216" i="81"/>
  <c r="BC227" i="84"/>
  <c r="BC216" i="84"/>
  <c r="CU216" i="84"/>
  <c r="CU227" i="84"/>
  <c r="CM227" i="81"/>
  <c r="CM216" i="81"/>
  <c r="AU227" i="83"/>
  <c r="AU216" i="83"/>
  <c r="BE227" i="81"/>
  <c r="BE216" i="81"/>
  <c r="AD227" i="83"/>
  <c r="AD216" i="83"/>
  <c r="CX216" i="83"/>
  <c r="CX227" i="83"/>
  <c r="BC227" i="81"/>
  <c r="BC216" i="81"/>
  <c r="CM227" i="83"/>
  <c r="CM216" i="83"/>
  <c r="AO227" i="83"/>
  <c r="AO216" i="83"/>
  <c r="CO216" i="84"/>
  <c r="CO227" i="84"/>
  <c r="CN227" i="84"/>
  <c r="CN216" i="84"/>
  <c r="AE227" i="81"/>
  <c r="AE216" i="81"/>
  <c r="CK216" i="81"/>
  <c r="CK227" i="81"/>
  <c r="L216" i="81"/>
  <c r="L227" i="81"/>
  <c r="CE227" i="81"/>
  <c r="CE216" i="81"/>
  <c r="AI216" i="84"/>
  <c r="AI227" i="84"/>
  <c r="CU216" i="81"/>
  <c r="CU227" i="81"/>
  <c r="AX216" i="83"/>
  <c r="AX227" i="83"/>
  <c r="CL216" i="83"/>
  <c r="CL227" i="83"/>
  <c r="CG216" i="84"/>
  <c r="CG227" i="84"/>
  <c r="AK227" i="84"/>
  <c r="AK216" i="84"/>
  <c r="AG227" i="84"/>
  <c r="AG216" i="84"/>
  <c r="BO227" i="83"/>
  <c r="BO216" i="83"/>
  <c r="AC216" i="84"/>
  <c r="AC227" i="84"/>
  <c r="CB227" i="84"/>
  <c r="CB216" i="84"/>
  <c r="BM227" i="81"/>
  <c r="BM216" i="81"/>
  <c r="F227" i="81"/>
  <c r="F216" i="81"/>
  <c r="BC227" i="83"/>
  <c r="BC216" i="83"/>
  <c r="BI216" i="83"/>
  <c r="BI227" i="83"/>
  <c r="L216" i="84"/>
  <c r="L227" i="84"/>
  <c r="BH227" i="84"/>
  <c r="BH216" i="84"/>
  <c r="CG227" i="81"/>
  <c r="CG216" i="81"/>
  <c r="BT227" i="83"/>
  <c r="BT216" i="83"/>
  <c r="BQ227" i="84"/>
  <c r="BQ216" i="84"/>
  <c r="CH216" i="84"/>
  <c r="CH227" i="84"/>
  <c r="BX216" i="81"/>
  <c r="BX227" i="81"/>
  <c r="G216" i="83"/>
  <c r="G227" i="83"/>
  <c r="AE227" i="84"/>
  <c r="AE216" i="84"/>
  <c r="BE216" i="84"/>
  <c r="BE227" i="84"/>
  <c r="CR227" i="84"/>
  <c r="CR216" i="84"/>
  <c r="CI227" i="81"/>
  <c r="CI216" i="81"/>
  <c r="CJ227" i="81"/>
  <c r="CJ216" i="81"/>
  <c r="CN227" i="81"/>
  <c r="CN216" i="81"/>
  <c r="BK216" i="83"/>
  <c r="BK227" i="83"/>
  <c r="BW227" i="83"/>
  <c r="BW216" i="83"/>
  <c r="CV227" i="84"/>
  <c r="CV216" i="84"/>
  <c r="AI227" i="83"/>
  <c r="AI216" i="83"/>
  <c r="AE216" i="83"/>
  <c r="AE227" i="83"/>
  <c r="AG227" i="81"/>
  <c r="AG216" i="81"/>
  <c r="CY30" i="84"/>
  <c r="CY216" i="84"/>
  <c r="CY227" i="84"/>
  <c r="D216" i="81"/>
  <c r="D227" i="81"/>
  <c r="BD227" i="81"/>
  <c r="BD216" i="81"/>
  <c r="AR227" i="83"/>
  <c r="AR216" i="83"/>
  <c r="F216" i="83"/>
  <c r="F227" i="83"/>
  <c r="AL227" i="84"/>
  <c r="AL216" i="84"/>
  <c r="BG216" i="83"/>
  <c r="BG227" i="83"/>
  <c r="CP227" i="83"/>
  <c r="CP216" i="83"/>
  <c r="CD216" i="84"/>
  <c r="CD227" i="84"/>
  <c r="AF227" i="81"/>
  <c r="AF216" i="81"/>
  <c r="BW216" i="84"/>
  <c r="BW227" i="84"/>
  <c r="CM227" i="84"/>
  <c r="CM216" i="84"/>
  <c r="BF216" i="84"/>
  <c r="BF227" i="84"/>
  <c r="BO227" i="81"/>
  <c r="BO216" i="81"/>
  <c r="AM227" i="81"/>
  <c r="AM216" i="81"/>
  <c r="AJ227" i="81"/>
  <c r="AJ216" i="81"/>
  <c r="BZ216" i="81"/>
  <c r="BZ227" i="81"/>
  <c r="BI227" i="84"/>
  <c r="BI216" i="84"/>
  <c r="AZ227" i="81"/>
  <c r="AZ216" i="81"/>
  <c r="BF227" i="83"/>
  <c r="BF216" i="83"/>
  <c r="BP227" i="81"/>
  <c r="BP216" i="81"/>
  <c r="BT227" i="81"/>
  <c r="BT216" i="81"/>
  <c r="CB227" i="81"/>
  <c r="CB216" i="81"/>
  <c r="CR216" i="83"/>
  <c r="CR227" i="83"/>
  <c r="H227" i="84"/>
  <c r="H216" i="84"/>
  <c r="AH227" i="81"/>
  <c r="AH216" i="81"/>
  <c r="BB216" i="83"/>
  <c r="BB227" i="83"/>
  <c r="CV216" i="83"/>
  <c r="CV227" i="83"/>
  <c r="BX216" i="84"/>
  <c r="BX227" i="84"/>
  <c r="CF227" i="81"/>
  <c r="CF216" i="81"/>
  <c r="G216" i="81"/>
  <c r="G227" i="81"/>
  <c r="BV227" i="81"/>
  <c r="BV216" i="81"/>
  <c r="AC227" i="83"/>
  <c r="AC216" i="83"/>
  <c r="AJ227" i="84"/>
  <c r="AJ216" i="84"/>
  <c r="AD216" i="81"/>
  <c r="AD227" i="81"/>
  <c r="AP227" i="84"/>
  <c r="AP216" i="84"/>
  <c r="AT227" i="84"/>
  <c r="AT216" i="84"/>
  <c r="AS216" i="84"/>
  <c r="AS227" i="84"/>
  <c r="CP227" i="81"/>
  <c r="CP216" i="81"/>
  <c r="CK227" i="84"/>
  <c r="CK216" i="84"/>
  <c r="E216" i="84"/>
  <c r="E227" i="84"/>
  <c r="BI216" i="81"/>
  <c r="BI227" i="81"/>
  <c r="AV216" i="81"/>
  <c r="AV227" i="81"/>
  <c r="K216" i="83"/>
  <c r="K227" i="83"/>
  <c r="BP216" i="83"/>
  <c r="BP227" i="83"/>
  <c r="CN216" i="83"/>
  <c r="CN227" i="83"/>
  <c r="CB227" i="83"/>
  <c r="CB216" i="83"/>
  <c r="BM216" i="83"/>
  <c r="BM227" i="83"/>
  <c r="AR227" i="84"/>
  <c r="AR216" i="84"/>
  <c r="CL216" i="84"/>
  <c r="CL227" i="84"/>
  <c r="E227" i="81"/>
  <c r="E216" i="81"/>
  <c r="H227" i="81"/>
  <c r="H216" i="81"/>
  <c r="CW227" i="81"/>
  <c r="CW216" i="81"/>
  <c r="D227" i="80"/>
  <c r="BK227" i="84"/>
  <c r="BK216" i="84"/>
  <c r="AL227" i="81"/>
  <c r="AL216" i="81"/>
  <c r="AZ216" i="83"/>
  <c r="AZ227" i="83"/>
  <c r="AQ216" i="84"/>
  <c r="AQ227" i="84"/>
  <c r="CJ227" i="84"/>
  <c r="CJ216" i="84"/>
  <c r="AU227" i="81"/>
  <c r="AU216" i="81"/>
  <c r="J216" i="81"/>
  <c r="J227" i="81"/>
  <c r="L227" i="83"/>
  <c r="L216" i="83"/>
  <c r="AN216" i="83"/>
  <c r="AN227" i="83"/>
  <c r="CF216" i="83"/>
  <c r="CF227" i="83"/>
  <c r="AV216" i="83"/>
  <c r="AV227" i="83"/>
  <c r="BB216" i="84"/>
  <c r="BB227" i="84"/>
  <c r="BU227" i="84"/>
  <c r="BU216" i="84"/>
  <c r="BZ216" i="83"/>
  <c r="BZ227" i="83"/>
  <c r="AN227" i="81"/>
  <c r="AN216" i="81"/>
  <c r="CT216" i="83"/>
  <c r="CT227" i="83"/>
  <c r="BS216" i="81"/>
  <c r="BS227" i="81"/>
  <c r="BO216" i="84"/>
  <c r="BO227" i="84"/>
  <c r="CA227" i="81"/>
  <c r="CA216" i="81"/>
  <c r="CG227" i="83"/>
  <c r="CG216" i="83"/>
  <c r="AM216" i="84"/>
  <c r="AM227" i="84"/>
  <c r="F227" i="84"/>
  <c r="F216" i="84"/>
  <c r="AT216" i="83"/>
  <c r="AT227" i="83"/>
  <c r="BR227" i="83"/>
  <c r="BR216" i="83"/>
  <c r="BH227" i="81"/>
  <c r="BH216" i="81"/>
  <c r="BD227" i="84"/>
  <c r="BD216" i="84"/>
  <c r="CT227" i="81"/>
  <c r="CT216" i="81"/>
  <c r="CQ227" i="81"/>
  <c r="CQ216" i="81"/>
  <c r="H216" i="83"/>
  <c r="H227" i="83"/>
  <c r="BU227" i="83"/>
  <c r="BU216" i="83"/>
  <c r="AK216" i="83"/>
  <c r="AK227" i="83"/>
  <c r="D216" i="83"/>
  <c r="D227" i="83"/>
  <c r="CW227" i="84"/>
  <c r="CW216" i="84"/>
  <c r="CS227" i="81"/>
  <c r="CS216" i="81"/>
  <c r="BU227" i="81"/>
  <c r="BU216" i="81"/>
  <c r="AF227" i="84"/>
  <c r="AF216" i="84"/>
  <c r="U23" i="83"/>
  <c r="U22" i="83"/>
  <c r="W15" i="83"/>
  <c r="V21" i="83"/>
  <c r="V27" i="83" s="1"/>
  <c r="V28" i="83" s="1"/>
  <c r="X15" i="82"/>
  <c r="W21" i="82"/>
  <c r="W27" i="82" s="1"/>
  <c r="W28" i="82" s="1"/>
  <c r="V22" i="82"/>
  <c r="V23" i="82"/>
  <c r="AC15" i="87"/>
  <c r="AB21" i="87"/>
  <c r="AB22" i="87" s="1"/>
  <c r="AA23" i="87"/>
  <c r="AA22" i="87"/>
  <c r="U22" i="81"/>
  <c r="U23" i="81"/>
  <c r="W15" i="81"/>
  <c r="V21" i="81"/>
  <c r="V27" i="81" s="1"/>
  <c r="V28" i="81" s="1"/>
  <c r="D13" i="81"/>
  <c r="CO216" i="80"/>
  <c r="CO227" i="80"/>
  <c r="BH216" i="80"/>
  <c r="BH227" i="80"/>
  <c r="E216" i="80"/>
  <c r="E227" i="80"/>
  <c r="CS216" i="80"/>
  <c r="CS227" i="80"/>
  <c r="CK227" i="80"/>
  <c r="CK216" i="80"/>
  <c r="AV216" i="80"/>
  <c r="AV227" i="80"/>
  <c r="CX216" i="80"/>
  <c r="CX227" i="80"/>
  <c r="CY227" i="80"/>
  <c r="CY216" i="80"/>
  <c r="BW216" i="80"/>
  <c r="BW227" i="80"/>
  <c r="AD216" i="80"/>
  <c r="AD227" i="80"/>
  <c r="BR216" i="80"/>
  <c r="BR227" i="80"/>
  <c r="CF227" i="80"/>
  <c r="CF216" i="80"/>
  <c r="AM227" i="80"/>
  <c r="AM216" i="80"/>
  <c r="AR227" i="80"/>
  <c r="AR216" i="80"/>
  <c r="BJ216" i="80"/>
  <c r="BJ227" i="80"/>
  <c r="BI227" i="80"/>
  <c r="BI216" i="80"/>
  <c r="BO216" i="80"/>
  <c r="BO227" i="80"/>
  <c r="CU216" i="80"/>
  <c r="CU227" i="80"/>
  <c r="CI227" i="80"/>
  <c r="CI216" i="80"/>
  <c r="BA227" i="80"/>
  <c r="BA216" i="80"/>
  <c r="AL216" i="80"/>
  <c r="AL227" i="80"/>
  <c r="CC227" i="80"/>
  <c r="CC216" i="80"/>
  <c r="BM227" i="80"/>
  <c r="BM216" i="80"/>
  <c r="BK227" i="80"/>
  <c r="BK216" i="80"/>
  <c r="AQ216" i="80"/>
  <c r="AQ227" i="80"/>
  <c r="CP216" i="80"/>
  <c r="CP227" i="80"/>
  <c r="AY227" i="80"/>
  <c r="AY216" i="80"/>
  <c r="CQ227" i="80"/>
  <c r="CQ216" i="80"/>
  <c r="J216" i="80"/>
  <c r="J227" i="80"/>
  <c r="BP227" i="80"/>
  <c r="BP216" i="80"/>
  <c r="BG216" i="80"/>
  <c r="BG227" i="80"/>
  <c r="AS227" i="80"/>
  <c r="AS216" i="80"/>
  <c r="CV227" i="80"/>
  <c r="CV216" i="80"/>
  <c r="AZ227" i="80"/>
  <c r="AZ216" i="80"/>
  <c r="BT216" i="80"/>
  <c r="BT227" i="80"/>
  <c r="CT227" i="80"/>
  <c r="CT216" i="80"/>
  <c r="AH227" i="80"/>
  <c r="AH216" i="80"/>
  <c r="AU216" i="80"/>
  <c r="AU227" i="80"/>
  <c r="H216" i="80"/>
  <c r="H227" i="80"/>
  <c r="AG216" i="80"/>
  <c r="AG227" i="80"/>
  <c r="D216" i="80"/>
  <c r="CB216" i="80"/>
  <c r="CB227" i="80"/>
  <c r="CD227" i="80"/>
  <c r="CD216" i="80"/>
  <c r="AI216" i="80"/>
  <c r="AI227" i="80"/>
  <c r="CW227" i="80"/>
  <c r="CW216" i="80"/>
  <c r="AK227" i="80"/>
  <c r="AK216" i="80"/>
  <c r="AC216" i="80"/>
  <c r="AC227" i="80"/>
  <c r="CE227" i="80"/>
  <c r="CE216" i="80"/>
  <c r="CN216" i="80"/>
  <c r="CN227" i="80"/>
  <c r="CR227" i="80"/>
  <c r="CR216" i="80"/>
  <c r="AJ227" i="80"/>
  <c r="AJ216" i="80"/>
  <c r="BS227" i="80"/>
  <c r="BS216" i="80"/>
  <c r="AT216" i="80"/>
  <c r="AT227" i="80"/>
  <c r="BF216" i="80"/>
  <c r="BF227" i="80"/>
  <c r="AF227" i="80"/>
  <c r="AF216" i="80"/>
  <c r="AW216" i="80"/>
  <c r="AW227" i="80"/>
  <c r="AE227" i="80"/>
  <c r="AE216" i="80"/>
  <c r="BD216" i="80"/>
  <c r="BD227" i="80"/>
  <c r="K216" i="80"/>
  <c r="K227" i="80"/>
  <c r="AP227" i="80"/>
  <c r="AP216" i="80"/>
  <c r="BZ216" i="80"/>
  <c r="BZ227" i="80"/>
  <c r="CH216" i="80"/>
  <c r="CH227" i="80"/>
  <c r="BC227" i="80"/>
  <c r="BC216" i="80"/>
  <c r="CM216" i="80"/>
  <c r="CM227" i="80"/>
  <c r="BX227" i="80"/>
  <c r="BX216" i="80"/>
  <c r="F227" i="80"/>
  <c r="F216" i="80"/>
  <c r="I227" i="80"/>
  <c r="I216" i="80"/>
  <c r="CJ216" i="80"/>
  <c r="CJ227" i="80"/>
  <c r="G227" i="80"/>
  <c r="G216" i="80"/>
  <c r="BB216" i="80"/>
  <c r="BB227" i="80"/>
  <c r="BE227" i="80"/>
  <c r="BE216" i="80"/>
  <c r="CG216" i="80"/>
  <c r="CG227" i="80"/>
  <c r="BU216" i="80"/>
  <c r="BU227" i="80"/>
  <c r="BQ216" i="80"/>
  <c r="BQ227" i="80"/>
  <c r="AO227" i="80"/>
  <c r="AO216" i="80"/>
  <c r="BY216" i="80"/>
  <c r="BY227" i="80"/>
  <c r="AN216" i="80"/>
  <c r="AN227" i="80"/>
  <c r="BN227" i="80"/>
  <c r="BN216" i="80"/>
  <c r="BL227" i="80"/>
  <c r="BL216" i="80"/>
  <c r="AX227" i="80"/>
  <c r="AX216" i="80"/>
  <c r="CA216" i="80"/>
  <c r="CA227" i="80"/>
  <c r="BV227" i="80"/>
  <c r="BV216" i="80"/>
  <c r="CL216" i="80"/>
  <c r="CL227" i="80"/>
  <c r="L227" i="80"/>
  <c r="L216" i="80"/>
  <c r="D149" i="80"/>
  <c r="AS149" i="80"/>
  <c r="W28" i="80"/>
  <c r="W22" i="80"/>
  <c r="W23" i="80"/>
  <c r="Y15" i="80"/>
  <c r="X21" i="80"/>
  <c r="X27" i="80" s="1"/>
  <c r="W23" i="84"/>
  <c r="W22" i="84"/>
  <c r="Y15" i="84"/>
  <c r="X21" i="84"/>
  <c r="X27" i="84" s="1"/>
  <c r="X28" i="84" s="1"/>
  <c r="CK5" i="79"/>
  <c r="AX5" i="78"/>
  <c r="U5" i="76"/>
  <c r="CS5" i="76"/>
  <c r="CV5" i="75"/>
  <c r="AS5" i="75"/>
  <c r="AG5" i="79"/>
  <c r="CI5" i="78"/>
  <c r="CK119" i="84"/>
  <c r="CK122" i="84" s="1"/>
  <c r="CK153" i="84"/>
  <c r="AX5" i="79"/>
  <c r="BM5" i="79"/>
  <c r="CW5" i="78"/>
  <c r="BA5" i="78"/>
  <c r="CM5" i="78"/>
  <c r="U5" i="75"/>
  <c r="BR5" i="76"/>
  <c r="BN5" i="76"/>
  <c r="L5" i="79"/>
  <c r="BS5" i="79"/>
  <c r="CZ5" i="78"/>
  <c r="AC5" i="78"/>
  <c r="S5" i="76"/>
  <c r="BP84" i="81"/>
  <c r="CV85" i="84"/>
  <c r="AD5" i="78"/>
  <c r="CH5" i="76"/>
  <c r="AM5" i="76"/>
  <c r="BD5" i="79"/>
  <c r="CN5" i="79"/>
  <c r="BI5" i="76"/>
  <c r="CW5" i="76"/>
  <c r="W5" i="75"/>
  <c r="H5" i="75"/>
  <c r="O5" i="78"/>
  <c r="T5" i="75"/>
  <c r="AO5" i="75"/>
  <c r="BG5" i="76"/>
  <c r="BQ5" i="76"/>
  <c r="CV84" i="84"/>
  <c r="Q5" i="79"/>
  <c r="CO5" i="76"/>
  <c r="AA5" i="76"/>
  <c r="AD5" i="79"/>
  <c r="AI5" i="78"/>
  <c r="CE5" i="76"/>
  <c r="CU5" i="76"/>
  <c r="CB5" i="79"/>
  <c r="AB5" i="78"/>
  <c r="BJ5" i="78"/>
  <c r="AQ5" i="76"/>
  <c r="CP72" i="80"/>
  <c r="BH72" i="81"/>
  <c r="BT85" i="81"/>
  <c r="AD72" i="80"/>
  <c r="D172" i="83"/>
  <c r="D173" i="83" s="1"/>
  <c r="BM72" i="84"/>
  <c r="CS85" i="80"/>
  <c r="L85" i="80"/>
  <c r="AO72" i="84"/>
  <c r="BY72" i="84"/>
  <c r="CQ173" i="84"/>
  <c r="BR173" i="84"/>
  <c r="BZ173" i="83"/>
  <c r="BB173" i="83"/>
  <c r="CX115" i="83"/>
  <c r="BK72" i="83"/>
  <c r="AG115" i="81"/>
  <c r="AG173" i="80"/>
  <c r="BG84" i="80"/>
  <c r="D149" i="81"/>
  <c r="D72" i="81"/>
  <c r="BC84" i="81"/>
  <c r="AE115" i="81"/>
  <c r="L85" i="81"/>
  <c r="AE85" i="81"/>
  <c r="CC5" i="76"/>
  <c r="AY5" i="76"/>
  <c r="CM5" i="76"/>
  <c r="BU5" i="76"/>
  <c r="V5" i="76"/>
  <c r="BO5" i="79"/>
  <c r="R5" i="78"/>
  <c r="Z5" i="78"/>
  <c r="CK5" i="78"/>
  <c r="AZ5" i="78"/>
  <c r="DB5" i="75"/>
  <c r="AP5" i="75"/>
  <c r="CZ5" i="76"/>
  <c r="AI5" i="76"/>
  <c r="BW5" i="76"/>
  <c r="AC5" i="79"/>
  <c r="BG5" i="79"/>
  <c r="CG5" i="79"/>
  <c r="AP5" i="79"/>
  <c r="DB5" i="79"/>
  <c r="AA5" i="79"/>
  <c r="AU5" i="78"/>
  <c r="AP5" i="78"/>
  <c r="BF5" i="75"/>
  <c r="BP5" i="75"/>
  <c r="AZ5" i="75"/>
  <c r="CH5" i="75"/>
  <c r="AT5" i="76"/>
  <c r="BB5" i="76"/>
  <c r="CK152" i="84"/>
  <c r="AI5" i="75"/>
  <c r="CC5" i="78"/>
  <c r="AU5" i="79"/>
  <c r="AJ5" i="76"/>
  <c r="BZ5" i="78"/>
  <c r="T5" i="79"/>
  <c r="CV5" i="76"/>
  <c r="CA5" i="78"/>
  <c r="BP5" i="79"/>
  <c r="AW5" i="79"/>
  <c r="AW5" i="78"/>
  <c r="CT5" i="76"/>
  <c r="CO5" i="78"/>
  <c r="AL5" i="76"/>
  <c r="CJ5" i="76"/>
  <c r="AM5" i="78"/>
  <c r="AR5" i="78"/>
  <c r="CI5" i="79"/>
  <c r="O5" i="79"/>
  <c r="AZ5" i="79"/>
  <c r="BC5" i="76"/>
  <c r="N5" i="76"/>
  <c r="AQ5" i="78"/>
  <c r="BJ5" i="79"/>
  <c r="J5" i="76"/>
  <c r="AG5" i="75"/>
  <c r="AD5" i="75"/>
  <c r="V5" i="78"/>
  <c r="CN5" i="76"/>
  <c r="BM5" i="75"/>
  <c r="BV5" i="78"/>
  <c r="AH5" i="76"/>
  <c r="R5" i="76"/>
  <c r="Z5" i="76"/>
  <c r="CX5" i="78"/>
  <c r="Q5" i="76"/>
  <c r="DC5" i="78"/>
  <c r="CR5" i="76"/>
  <c r="M5" i="75"/>
  <c r="CM5" i="75"/>
  <c r="CU5" i="78"/>
  <c r="BH5" i="78"/>
  <c r="AB5" i="76"/>
  <c r="DB5" i="76"/>
  <c r="CA5" i="76"/>
  <c r="P5" i="75"/>
  <c r="AT5" i="78"/>
  <c r="BX5" i="76"/>
  <c r="BP5" i="76"/>
  <c r="DC5" i="76"/>
  <c r="CB5" i="75"/>
  <c r="BU5" i="78"/>
  <c r="BD5" i="76"/>
  <c r="AA47" i="81"/>
  <c r="AE5" i="76"/>
  <c r="BI47" i="81"/>
  <c r="BI48" i="81" s="1"/>
  <c r="BM5" i="76"/>
  <c r="AC47" i="81"/>
  <c r="AC48" i="81" s="1"/>
  <c r="AG5" i="76"/>
  <c r="BH47" i="81"/>
  <c r="BH48" i="81" s="1"/>
  <c r="BL5" i="76"/>
  <c r="AR47" i="81"/>
  <c r="AR48" i="81" s="1"/>
  <c r="AV5" i="76"/>
  <c r="E47" i="81"/>
  <c r="E48" i="81" s="1"/>
  <c r="I5" i="76"/>
  <c r="CG47" i="81"/>
  <c r="CG48" i="81" s="1"/>
  <c r="CK5" i="76"/>
  <c r="AS47" i="81"/>
  <c r="AS48" i="81" s="1"/>
  <c r="AW5" i="76"/>
  <c r="CF5" i="76"/>
  <c r="AS5" i="76"/>
  <c r="CR5" i="78"/>
  <c r="AS5" i="78"/>
  <c r="CY5" i="76"/>
  <c r="Z5" i="79"/>
  <c r="BO5" i="75"/>
  <c r="CL5" i="78"/>
  <c r="BN5" i="78"/>
  <c r="BV5" i="76"/>
  <c r="K5" i="79"/>
  <c r="AS5" i="79"/>
  <c r="AN5" i="76"/>
  <c r="BK5" i="76"/>
  <c r="Y5" i="76"/>
  <c r="CS5" i="79"/>
  <c r="BT5" i="76"/>
  <c r="CB5" i="76"/>
  <c r="DA5" i="76"/>
  <c r="K5" i="78"/>
  <c r="BY5" i="76"/>
  <c r="CE5" i="79"/>
  <c r="CG5" i="78"/>
  <c r="CH5" i="78"/>
  <c r="I5" i="79"/>
  <c r="CD5" i="76"/>
  <c r="AL5" i="75"/>
  <c r="CF5" i="78"/>
  <c r="CT5" i="79"/>
  <c r="BC5" i="79"/>
  <c r="AO5" i="76"/>
  <c r="W5" i="78"/>
  <c r="J5" i="79"/>
  <c r="H5" i="76"/>
  <c r="AY5" i="78"/>
  <c r="AD5" i="76"/>
  <c r="AP5" i="76"/>
  <c r="X5" i="76"/>
  <c r="BV47" i="81"/>
  <c r="BV48" i="81" s="1"/>
  <c r="BZ5" i="76"/>
  <c r="G47" i="81"/>
  <c r="G48" i="81" s="1"/>
  <c r="K5" i="76"/>
  <c r="BO5" i="76"/>
  <c r="V5" i="75"/>
  <c r="AF5" i="76"/>
  <c r="X5" i="79"/>
  <c r="AZ5" i="76"/>
  <c r="AC5" i="76"/>
  <c r="BF5" i="76"/>
  <c r="BJ5" i="76"/>
  <c r="BJ5" i="75"/>
  <c r="BS5" i="78"/>
  <c r="BY5" i="79"/>
  <c r="CP5" i="76"/>
  <c r="BG5" i="78"/>
  <c r="X5" i="78"/>
  <c r="O5" i="76"/>
  <c r="L5" i="76"/>
  <c r="AN5" i="78"/>
  <c r="M5" i="76"/>
  <c r="AI5" i="79"/>
  <c r="AB5" i="75"/>
  <c r="BV5" i="79"/>
  <c r="AV5" i="75"/>
  <c r="CE5" i="75"/>
  <c r="CT47" i="81"/>
  <c r="CT48" i="81" s="1"/>
  <c r="CX5" i="76"/>
  <c r="S47" i="81"/>
  <c r="W5" i="76"/>
  <c r="CH47" i="81"/>
  <c r="CH48" i="81" s="1"/>
  <c r="CL5" i="76"/>
  <c r="BS5" i="76"/>
  <c r="CI5" i="76"/>
  <c r="BE5" i="76"/>
  <c r="BH5" i="76"/>
  <c r="I5" i="78"/>
  <c r="AU5" i="76"/>
  <c r="AR5" i="76"/>
  <c r="CH5" i="79"/>
  <c r="BU5" i="79"/>
  <c r="T5" i="76"/>
  <c r="CG5" i="76"/>
  <c r="BQ5" i="79"/>
  <c r="CL5" i="75"/>
  <c r="CT5" i="75"/>
  <c r="BG5" i="75"/>
  <c r="AF5" i="79"/>
  <c r="AX5" i="76"/>
  <c r="CQ5" i="76"/>
  <c r="P5" i="76"/>
  <c r="AK5" i="76"/>
  <c r="BA5" i="76"/>
  <c r="Y5" i="78"/>
  <c r="I84" i="84"/>
  <c r="I47" i="84"/>
  <c r="I48" i="84" s="1"/>
  <c r="M5" i="79"/>
  <c r="L47" i="84"/>
  <c r="L48" i="84" s="1"/>
  <c r="P5" i="79"/>
  <c r="BG47" i="84"/>
  <c r="BG48" i="84" s="1"/>
  <c r="BK5" i="79"/>
  <c r="Q47" i="84"/>
  <c r="U5" i="79"/>
  <c r="AF47" i="84"/>
  <c r="AF48" i="84" s="1"/>
  <c r="AJ5" i="79"/>
  <c r="CW47" i="84"/>
  <c r="CW48" i="84" s="1"/>
  <c r="DA5" i="79"/>
  <c r="BN5" i="79"/>
  <c r="AR5" i="79"/>
  <c r="CD5" i="79"/>
  <c r="CF5" i="79"/>
  <c r="BL5" i="79"/>
  <c r="CL5" i="79"/>
  <c r="DC5" i="79"/>
  <c r="AO5" i="79"/>
  <c r="CO5" i="79"/>
  <c r="AT5" i="79"/>
  <c r="AY5" i="79"/>
  <c r="BX5" i="79"/>
  <c r="AN5" i="79"/>
  <c r="CQ5" i="79"/>
  <c r="CR5" i="79"/>
  <c r="BR5" i="79"/>
  <c r="CK85" i="84"/>
  <c r="CK87" i="84" s="1"/>
  <c r="S5" i="79"/>
  <c r="CX5" i="79"/>
  <c r="V5" i="79"/>
  <c r="CC5" i="79"/>
  <c r="AB5" i="79"/>
  <c r="Y5" i="79"/>
  <c r="AQ5" i="79"/>
  <c r="BI5" i="79"/>
  <c r="AI47" i="84"/>
  <c r="AI48" i="84" s="1"/>
  <c r="AM5" i="79"/>
  <c r="N47" i="84"/>
  <c r="R5" i="79"/>
  <c r="S47" i="84"/>
  <c r="W5" i="79"/>
  <c r="BS47" i="84"/>
  <c r="BS48" i="84" s="1"/>
  <c r="BW5" i="79"/>
  <c r="AG47" i="84"/>
  <c r="AG48" i="84" s="1"/>
  <c r="AK5" i="79"/>
  <c r="BP47" i="84"/>
  <c r="BP48" i="84" s="1"/>
  <c r="BT5" i="79"/>
  <c r="BW47" i="84"/>
  <c r="BW48" i="84" s="1"/>
  <c r="CA5" i="79"/>
  <c r="CR47" i="84"/>
  <c r="CR48" i="84" s="1"/>
  <c r="CV5" i="79"/>
  <c r="BB47" i="84"/>
  <c r="BB48" i="84" s="1"/>
  <c r="BF5" i="79"/>
  <c r="CF47" i="84"/>
  <c r="CF48" i="84" s="1"/>
  <c r="CJ5" i="79"/>
  <c r="H5" i="79"/>
  <c r="BB5" i="79"/>
  <c r="AH5" i="79"/>
  <c r="N5" i="79"/>
  <c r="AE5" i="79"/>
  <c r="CW5" i="79"/>
  <c r="AV5" i="79"/>
  <c r="BH5" i="79"/>
  <c r="BZ5" i="79"/>
  <c r="BE5" i="79"/>
  <c r="CM5" i="79"/>
  <c r="CP5" i="79"/>
  <c r="CZ5" i="79"/>
  <c r="BA5" i="79"/>
  <c r="AL5" i="79"/>
  <c r="CU5" i="79"/>
  <c r="CY5" i="79"/>
  <c r="AH47" i="83"/>
  <c r="AH48" i="83" s="1"/>
  <c r="AL5" i="78"/>
  <c r="CU47" i="83"/>
  <c r="CU48" i="83" s="1"/>
  <c r="CY5" i="78"/>
  <c r="Q47" i="83"/>
  <c r="U5" i="78"/>
  <c r="BP47" i="83"/>
  <c r="BP48" i="83" s="1"/>
  <c r="BT5" i="78"/>
  <c r="F47" i="83"/>
  <c r="F48" i="83" s="1"/>
  <c r="J5" i="78"/>
  <c r="AC47" i="83"/>
  <c r="AC48" i="83" s="1"/>
  <c r="AG5" i="78"/>
  <c r="AJ5" i="78"/>
  <c r="P5" i="78"/>
  <c r="BP5" i="78"/>
  <c r="CT5" i="78"/>
  <c r="BQ5" i="78"/>
  <c r="CV5" i="78"/>
  <c r="S5" i="78"/>
  <c r="AK5" i="78"/>
  <c r="DA5" i="78"/>
  <c r="AX118" i="83"/>
  <c r="BO5" i="78"/>
  <c r="CD5" i="78"/>
  <c r="CB5" i="78"/>
  <c r="CE5" i="78"/>
  <c r="AA5" i="78"/>
  <c r="BI5" i="78"/>
  <c r="U47" i="83"/>
  <c r="DB5" i="78"/>
  <c r="CQ5" i="78"/>
  <c r="CP5" i="78"/>
  <c r="CS5" i="78"/>
  <c r="BR5" i="78"/>
  <c r="H5" i="78"/>
  <c r="BL5" i="78"/>
  <c r="T5" i="78"/>
  <c r="CN47" i="83"/>
  <c r="CN48" i="83" s="1"/>
  <c r="AK47" i="83"/>
  <c r="AK48" i="83" s="1"/>
  <c r="AO5" i="78"/>
  <c r="AZ47" i="83"/>
  <c r="AZ48" i="83" s="1"/>
  <c r="BD5" i="78"/>
  <c r="AX47" i="83"/>
  <c r="AX48" i="83" s="1"/>
  <c r="BB5" i="78"/>
  <c r="BI47" i="83"/>
  <c r="BI48" i="83" s="1"/>
  <c r="BM5" i="78"/>
  <c r="BU47" i="83"/>
  <c r="BU48" i="83" s="1"/>
  <c r="BY5" i="78"/>
  <c r="CF47" i="83"/>
  <c r="CF48" i="83" s="1"/>
  <c r="CJ5" i="78"/>
  <c r="M47" i="83"/>
  <c r="Q5" i="78"/>
  <c r="AB47" i="83"/>
  <c r="AF5" i="78"/>
  <c r="AV5" i="78"/>
  <c r="CN5" i="78"/>
  <c r="AE5" i="78"/>
  <c r="L5" i="78"/>
  <c r="BE5" i="78"/>
  <c r="M5" i="78"/>
  <c r="BW5" i="78"/>
  <c r="BF5" i="78"/>
  <c r="BK5" i="78"/>
  <c r="BC5" i="78"/>
  <c r="AH5" i="78"/>
  <c r="BX5" i="78"/>
  <c r="N5" i="78"/>
  <c r="CQ5" i="75"/>
  <c r="AR5" i="75"/>
  <c r="BI5" i="75"/>
  <c r="CA5" i="75"/>
  <c r="J5" i="75"/>
  <c r="X5" i="75"/>
  <c r="CO5" i="75"/>
  <c r="CF5" i="75"/>
  <c r="BU5" i="75"/>
  <c r="CU5" i="75"/>
  <c r="DC5" i="75"/>
  <c r="Q5" i="75"/>
  <c r="CN47" i="80"/>
  <c r="CN48" i="80" s="1"/>
  <c r="CR5" i="75"/>
  <c r="AZ47" i="80"/>
  <c r="AZ48" i="80" s="1"/>
  <c r="BD5" i="75"/>
  <c r="CE47" i="80"/>
  <c r="CE48" i="80" s="1"/>
  <c r="CI5" i="75"/>
  <c r="AY47" i="80"/>
  <c r="AY48" i="80" s="1"/>
  <c r="BC5" i="75"/>
  <c r="CU47" i="80"/>
  <c r="CU48" i="80" s="1"/>
  <c r="CY5" i="75"/>
  <c r="BU47" i="80"/>
  <c r="BU48" i="80" s="1"/>
  <c r="BY5" i="75"/>
  <c r="L5" i="75"/>
  <c r="AX5" i="75"/>
  <c r="R5" i="75"/>
  <c r="AQ5" i="75"/>
  <c r="BV47" i="80"/>
  <c r="BV48" i="80" s="1"/>
  <c r="BZ5" i="75"/>
  <c r="J47" i="80"/>
  <c r="J48" i="80" s="1"/>
  <c r="N5" i="75"/>
  <c r="BM47" i="80"/>
  <c r="BM48" i="80" s="1"/>
  <c r="BQ5" i="75"/>
  <c r="AF47" i="80"/>
  <c r="AF48" i="80" s="1"/>
  <c r="AJ5" i="75"/>
  <c r="E47" i="80"/>
  <c r="E48" i="80" s="1"/>
  <c r="I5" i="75"/>
  <c r="AG47" i="80"/>
  <c r="AG48" i="80" s="1"/>
  <c r="AK5" i="75"/>
  <c r="AI47" i="80"/>
  <c r="AI48" i="80" s="1"/>
  <c r="AM5" i="75"/>
  <c r="BE5" i="75"/>
  <c r="CD5" i="75"/>
  <c r="AN5" i="75"/>
  <c r="CS5" i="75"/>
  <c r="CZ5" i="75"/>
  <c r="AH5" i="75"/>
  <c r="BR5" i="75"/>
  <c r="BN5" i="75"/>
  <c r="CW5" i="75"/>
  <c r="CX5" i="75"/>
  <c r="CN5" i="75"/>
  <c r="AA5" i="75"/>
  <c r="AW5" i="75"/>
  <c r="AU5" i="75"/>
  <c r="AY5" i="75"/>
  <c r="U47" i="80"/>
  <c r="Y5" i="75"/>
  <c r="Y47" i="80"/>
  <c r="AC5" i="75"/>
  <c r="O47" i="80"/>
  <c r="S5" i="75"/>
  <c r="AB47" i="80"/>
  <c r="AF5" i="75"/>
  <c r="AP47" i="80"/>
  <c r="AP48" i="80" s="1"/>
  <c r="AT5" i="75"/>
  <c r="CG47" i="80"/>
  <c r="CG48" i="80" s="1"/>
  <c r="CK5" i="75"/>
  <c r="BY47" i="80"/>
  <c r="BY48" i="80" s="1"/>
  <c r="CC5" i="75"/>
  <c r="BO47" i="80"/>
  <c r="BO48" i="80" s="1"/>
  <c r="BS5" i="75"/>
  <c r="BH5" i="75"/>
  <c r="O5" i="75"/>
  <c r="DA5" i="75"/>
  <c r="BK5" i="75"/>
  <c r="BL5" i="75"/>
  <c r="Z5" i="75"/>
  <c r="BW5" i="75"/>
  <c r="K5" i="75"/>
  <c r="BV5" i="75"/>
  <c r="BB5" i="75"/>
  <c r="BA5" i="75"/>
  <c r="CG5" i="75"/>
  <c r="CP5" i="75"/>
  <c r="BT5" i="75"/>
  <c r="AE5" i="75"/>
  <c r="CJ5" i="75"/>
  <c r="BX5" i="75"/>
  <c r="CY152" i="83"/>
  <c r="N118" i="83"/>
  <c r="H118" i="83"/>
  <c r="CT152" i="83"/>
  <c r="T118" i="83"/>
  <c r="N152" i="83"/>
  <c r="CJ152" i="83"/>
  <c r="BE118" i="83"/>
  <c r="CC118" i="83"/>
  <c r="CO152" i="83"/>
  <c r="V118" i="83"/>
  <c r="AJ152" i="83"/>
  <c r="N85" i="83"/>
  <c r="Q85" i="80"/>
  <c r="CY85" i="80"/>
  <c r="BO84" i="81"/>
  <c r="AX85" i="84"/>
  <c r="BB49" i="84"/>
  <c r="AS85" i="83"/>
  <c r="N119" i="83"/>
  <c r="BV49" i="80"/>
  <c r="N84" i="84"/>
  <c r="BX84" i="84"/>
  <c r="BI49" i="83"/>
  <c r="CS84" i="81"/>
  <c r="CW85" i="81"/>
  <c r="AG85" i="80"/>
  <c r="CJ84" i="84"/>
  <c r="AU85" i="81"/>
  <c r="I84" i="81"/>
  <c r="CI84" i="83"/>
  <c r="CR84" i="81"/>
  <c r="CT49" i="81"/>
  <c r="BG84" i="83"/>
  <c r="CX84" i="83"/>
  <c r="AY85" i="83"/>
  <c r="AV84" i="83"/>
  <c r="AN85" i="83"/>
  <c r="AD84" i="84"/>
  <c r="AG49" i="84"/>
  <c r="BQ47" i="83"/>
  <c r="BQ48" i="83" s="1"/>
  <c r="BT85" i="80"/>
  <c r="H85" i="80"/>
  <c r="BY84" i="81"/>
  <c r="CY84" i="80"/>
  <c r="H84" i="81"/>
  <c r="P85" i="81"/>
  <c r="Y85" i="83"/>
  <c r="P84" i="84"/>
  <c r="BL85" i="84"/>
  <c r="X85" i="84"/>
  <c r="CK72" i="84"/>
  <c r="AS85" i="84"/>
  <c r="BF85" i="84"/>
  <c r="AO85" i="84"/>
  <c r="D84" i="84"/>
  <c r="CH115" i="84"/>
  <c r="AZ84" i="84"/>
  <c r="CH84" i="84"/>
  <c r="BC101" i="84"/>
  <c r="CD101" i="84"/>
  <c r="AX84" i="84"/>
  <c r="BJ115" i="84"/>
  <c r="E72" i="84"/>
  <c r="BT85" i="84"/>
  <c r="BV85" i="84"/>
  <c r="AL84" i="84"/>
  <c r="AT84" i="84"/>
  <c r="BB85" i="84"/>
  <c r="BE72" i="84"/>
  <c r="F149" i="84"/>
  <c r="AU173" i="84"/>
  <c r="P85" i="84"/>
  <c r="X84" i="84"/>
  <c r="AT85" i="84"/>
  <c r="CT84" i="84"/>
  <c r="AS84" i="84"/>
  <c r="BT84" i="84"/>
  <c r="K72" i="84"/>
  <c r="BL84" i="84"/>
  <c r="CC84" i="84"/>
  <c r="J85" i="84"/>
  <c r="CM135" i="84"/>
  <c r="BV135" i="84"/>
  <c r="CD84" i="84"/>
  <c r="CD85" i="84"/>
  <c r="AR115" i="84"/>
  <c r="AG72" i="84"/>
  <c r="BH135" i="84"/>
  <c r="BQ72" i="84"/>
  <c r="AV84" i="84"/>
  <c r="CR149" i="84"/>
  <c r="BZ115" i="84"/>
  <c r="BZ149" i="84"/>
  <c r="CY72" i="84"/>
  <c r="H84" i="84"/>
  <c r="CJ85" i="84"/>
  <c r="CX84" i="84"/>
  <c r="BI84" i="84"/>
  <c r="BI72" i="84"/>
  <c r="V84" i="84"/>
  <c r="BN84" i="84"/>
  <c r="BN85" i="84"/>
  <c r="BV115" i="84"/>
  <c r="Q84" i="84"/>
  <c r="AZ85" i="84"/>
  <c r="CO85" i="84"/>
  <c r="AB85" i="84"/>
  <c r="L72" i="84"/>
  <c r="N85" i="84"/>
  <c r="AV72" i="84"/>
  <c r="CR72" i="84"/>
  <c r="BO173" i="83"/>
  <c r="BA85" i="83"/>
  <c r="CH85" i="83"/>
  <c r="AN84" i="83"/>
  <c r="CX85" i="83"/>
  <c r="CI72" i="83"/>
  <c r="BZ72" i="83"/>
  <c r="BC72" i="83"/>
  <c r="CQ72" i="83"/>
  <c r="CQ85" i="83"/>
  <c r="AE72" i="83"/>
  <c r="H72" i="83"/>
  <c r="CE84" i="83"/>
  <c r="AP85" i="83"/>
  <c r="CR84" i="83"/>
  <c r="CV85" i="83"/>
  <c r="CI149" i="83"/>
  <c r="AP84" i="83"/>
  <c r="AR84" i="83"/>
  <c r="CF84" i="83"/>
  <c r="AY84" i="83"/>
  <c r="AO48" i="83"/>
  <c r="AM84" i="83"/>
  <c r="BR85" i="83"/>
  <c r="H115" i="83"/>
  <c r="CI85" i="83"/>
  <c r="BX84" i="83"/>
  <c r="BN173" i="83"/>
  <c r="AU84" i="83"/>
  <c r="BE173" i="83"/>
  <c r="CE115" i="83"/>
  <c r="AM85" i="83"/>
  <c r="BY85" i="83"/>
  <c r="BO72" i="83"/>
  <c r="BC84" i="83"/>
  <c r="BJ173" i="83"/>
  <c r="AL85" i="83"/>
  <c r="F173" i="83"/>
  <c r="BF84" i="83"/>
  <c r="CY115" i="83"/>
  <c r="BB85" i="83"/>
  <c r="BB72" i="83"/>
  <c r="CV84" i="83"/>
  <c r="AU85" i="83"/>
  <c r="CP85" i="83"/>
  <c r="AO115" i="83"/>
  <c r="CE72" i="83"/>
  <c r="CH72" i="83"/>
  <c r="AW85" i="83"/>
  <c r="AN72" i="83"/>
  <c r="CF85" i="83"/>
  <c r="BZ101" i="83"/>
  <c r="U85" i="83"/>
  <c r="CL135" i="83"/>
  <c r="AH84" i="83"/>
  <c r="AB84" i="83"/>
  <c r="G84" i="83"/>
  <c r="G85" i="83"/>
  <c r="CO115" i="83"/>
  <c r="CO72" i="83"/>
  <c r="AT72" i="83"/>
  <c r="I72" i="83"/>
  <c r="CS72" i="83"/>
  <c r="BL84" i="83"/>
  <c r="BE85" i="81"/>
  <c r="BI84" i="81"/>
  <c r="AI85" i="81"/>
  <c r="U85" i="81"/>
  <c r="O85" i="81"/>
  <c r="BB84" i="81"/>
  <c r="O84" i="81"/>
  <c r="BW85" i="81"/>
  <c r="BD85" i="81"/>
  <c r="CX84" i="81"/>
  <c r="BM85" i="81"/>
  <c r="X84" i="81"/>
  <c r="G149" i="81"/>
  <c r="BI85" i="81"/>
  <c r="E84" i="81"/>
  <c r="CA115" i="81"/>
  <c r="AA84" i="81"/>
  <c r="BK115" i="81"/>
  <c r="CE115" i="81"/>
  <c r="CE85" i="81"/>
  <c r="AY85" i="81"/>
  <c r="AW72" i="81"/>
  <c r="T84" i="81"/>
  <c r="K85" i="81"/>
  <c r="I85" i="81"/>
  <c r="Q84" i="81"/>
  <c r="P84" i="81"/>
  <c r="CW84" i="81"/>
  <c r="AC149" i="81"/>
  <c r="CO85" i="81"/>
  <c r="CA72" i="81"/>
  <c r="AM72" i="81"/>
  <c r="AZ72" i="81"/>
  <c r="BB115" i="81"/>
  <c r="BB72" i="81"/>
  <c r="G72" i="81"/>
  <c r="AR72" i="81"/>
  <c r="BC149" i="81"/>
  <c r="CE72" i="81"/>
  <c r="BH84" i="81"/>
  <c r="AM85" i="81"/>
  <c r="BZ149" i="81"/>
  <c r="CL115" i="81"/>
  <c r="BE84" i="81"/>
  <c r="L115" i="81"/>
  <c r="L72" i="81"/>
  <c r="CV72" i="81"/>
  <c r="F72" i="81"/>
  <c r="BS101" i="81"/>
  <c r="CA84" i="81"/>
  <c r="AI84" i="81"/>
  <c r="AJ115" i="81"/>
  <c r="BP72" i="81"/>
  <c r="BP115" i="81"/>
  <c r="G135" i="81"/>
  <c r="G84" i="81"/>
  <c r="U84" i="81"/>
  <c r="BW84" i="81"/>
  <c r="CE84" i="81"/>
  <c r="AL135" i="81"/>
  <c r="AQ115" i="81"/>
  <c r="AQ149" i="81"/>
  <c r="CV115" i="81"/>
  <c r="BM84" i="81"/>
  <c r="F149" i="81"/>
  <c r="F115" i="81"/>
  <c r="CR149" i="80"/>
  <c r="F72" i="80"/>
  <c r="J84" i="80"/>
  <c r="CW84" i="80"/>
  <c r="Y84" i="80"/>
  <c r="BW72" i="80"/>
  <c r="AK84" i="80"/>
  <c r="CC84" i="80"/>
  <c r="AS173" i="80"/>
  <c r="AS72" i="80"/>
  <c r="BO85" i="80"/>
  <c r="CG84" i="80"/>
  <c r="BJ84" i="80"/>
  <c r="AL85" i="80"/>
  <c r="AU72" i="80"/>
  <c r="X85" i="80"/>
  <c r="M84" i="80"/>
  <c r="AF115" i="80"/>
  <c r="AV84" i="80"/>
  <c r="BQ72" i="81"/>
  <c r="AK72" i="83"/>
  <c r="BY72" i="81"/>
  <c r="BN135" i="83"/>
  <c r="BB84" i="83"/>
  <c r="CP101" i="83"/>
  <c r="AY84" i="81"/>
  <c r="BI115" i="81"/>
  <c r="CY149" i="81"/>
  <c r="K72" i="83"/>
  <c r="BP101" i="83"/>
  <c r="CN135" i="83"/>
  <c r="CB101" i="83"/>
  <c r="CM72" i="83"/>
  <c r="CM85" i="83"/>
  <c r="CM101" i="83"/>
  <c r="CO101" i="84"/>
  <c r="CL115" i="84"/>
  <c r="CL149" i="84"/>
  <c r="AE84" i="81"/>
  <c r="AL173" i="83"/>
  <c r="AL84" i="83"/>
  <c r="I101" i="84"/>
  <c r="AZ149" i="83"/>
  <c r="J115" i="84"/>
  <c r="CJ72" i="84"/>
  <c r="BM101" i="84"/>
  <c r="BM84" i="84"/>
  <c r="J115" i="81"/>
  <c r="L115" i="83"/>
  <c r="AN101" i="83"/>
  <c r="CU101" i="81"/>
  <c r="CG101" i="84"/>
  <c r="CG115" i="84"/>
  <c r="AH101" i="83"/>
  <c r="CC72" i="84"/>
  <c r="CC135" i="84"/>
  <c r="AC85" i="84"/>
  <c r="L135" i="84"/>
  <c r="BH72" i="84"/>
  <c r="CO84" i="81"/>
  <c r="R84" i="83"/>
  <c r="CA135" i="81"/>
  <c r="CG101" i="83"/>
  <c r="AM149" i="84"/>
  <c r="CS84" i="80"/>
  <c r="BR135" i="83"/>
  <c r="CW85" i="83"/>
  <c r="BH115" i="81"/>
  <c r="CT115" i="81"/>
  <c r="CT72" i="81"/>
  <c r="AS115" i="81"/>
  <c r="CS173" i="83"/>
  <c r="CJ72" i="83"/>
  <c r="BV72" i="83"/>
  <c r="AK149" i="83"/>
  <c r="CA173" i="83"/>
  <c r="D101" i="81"/>
  <c r="CS72" i="81"/>
  <c r="AF72" i="84"/>
  <c r="BX115" i="83"/>
  <c r="CI72" i="84"/>
  <c r="BO85" i="81"/>
  <c r="CS85" i="84"/>
  <c r="CC149" i="83"/>
  <c r="F135" i="83"/>
  <c r="BY85" i="81"/>
  <c r="BF85" i="83"/>
  <c r="K135" i="81"/>
  <c r="BB101" i="81"/>
  <c r="BX173" i="83"/>
  <c r="CY85" i="83"/>
  <c r="CY87" i="83" s="1"/>
  <c r="CR85" i="81"/>
  <c r="AD149" i="81"/>
  <c r="BG115" i="84"/>
  <c r="AT101" i="84"/>
  <c r="AY149" i="81"/>
  <c r="CY72" i="81"/>
  <c r="K84" i="83"/>
  <c r="CT101" i="84"/>
  <c r="BC85" i="81"/>
  <c r="BY101" i="84"/>
  <c r="AE72" i="81"/>
  <c r="E72" i="81"/>
  <c r="CH173" i="83"/>
  <c r="J149" i="83"/>
  <c r="I115" i="84"/>
  <c r="J149" i="84"/>
  <c r="BJ72" i="81"/>
  <c r="CD84" i="80"/>
  <c r="AM135" i="83"/>
  <c r="CF72" i="83"/>
  <c r="AS135" i="83"/>
  <c r="CG72" i="84"/>
  <c r="CG173" i="84"/>
  <c r="AG85" i="84"/>
  <c r="AC115" i="84"/>
  <c r="AN135" i="81"/>
  <c r="CP135" i="84"/>
  <c r="BQ135" i="84"/>
  <c r="BS72" i="81"/>
  <c r="BS84" i="81"/>
  <c r="BQ72" i="83"/>
  <c r="BO115" i="84"/>
  <c r="CS72" i="80"/>
  <c r="BW84" i="83"/>
  <c r="AI84" i="83"/>
  <c r="CQ135" i="81"/>
  <c r="CQ84" i="81"/>
  <c r="AK173" i="83"/>
  <c r="D72" i="83"/>
  <c r="CS149" i="81"/>
  <c r="AR115" i="83"/>
  <c r="CF115" i="81"/>
  <c r="AC135" i="83"/>
  <c r="AR101" i="84"/>
  <c r="BJ135" i="81"/>
  <c r="AT135" i="83"/>
  <c r="AD85" i="84"/>
  <c r="AX101" i="81"/>
  <c r="AX72" i="81"/>
  <c r="S84" i="83"/>
  <c r="CJ85" i="80"/>
  <c r="H135" i="80"/>
  <c r="H149" i="80"/>
  <c r="F115" i="83"/>
  <c r="F72" i="83"/>
  <c r="BA72" i="83"/>
  <c r="BI85" i="84"/>
  <c r="BT115" i="81"/>
  <c r="BB149" i="81"/>
  <c r="H85" i="84"/>
  <c r="BV115" i="81"/>
  <c r="AC101" i="83"/>
  <c r="AC72" i="83"/>
  <c r="BE85" i="83"/>
  <c r="BE87" i="83" s="1"/>
  <c r="AD72" i="81"/>
  <c r="BJ173" i="84"/>
  <c r="BJ135" i="84"/>
  <c r="BD101" i="81"/>
  <c r="CK85" i="83"/>
  <c r="CK72" i="83"/>
  <c r="CK149" i="83"/>
  <c r="CS84" i="84"/>
  <c r="AI135" i="81"/>
  <c r="AJ84" i="81"/>
  <c r="H72" i="80"/>
  <c r="BA115" i="83"/>
  <c r="AL135" i="84"/>
  <c r="AZ84" i="81"/>
  <c r="AZ135" i="81"/>
  <c r="G115" i="80"/>
  <c r="AU115" i="84"/>
  <c r="BL72" i="84"/>
  <c r="BL135" i="84"/>
  <c r="BL115" i="84"/>
  <c r="K84" i="81"/>
  <c r="BN84" i="83"/>
  <c r="CR149" i="83"/>
  <c r="H72" i="84"/>
  <c r="BX85" i="84"/>
  <c r="CF84" i="81"/>
  <c r="X85" i="81"/>
  <c r="AC115" i="83"/>
  <c r="BE115" i="83"/>
  <c r="BE149" i="83"/>
  <c r="AD101" i="81"/>
  <c r="CA173" i="84"/>
  <c r="BG84" i="81"/>
  <c r="BG85" i="81"/>
  <c r="Q85" i="81"/>
  <c r="AB85" i="80"/>
  <c r="BA135" i="84"/>
  <c r="D72" i="84"/>
  <c r="D85" i="84"/>
  <c r="BI72" i="81"/>
  <c r="BI101" i="81"/>
  <c r="AV72" i="81"/>
  <c r="K101" i="83"/>
  <c r="BP72" i="83"/>
  <c r="BP115" i="83"/>
  <c r="BC72" i="81"/>
  <c r="BW135" i="81"/>
  <c r="E85" i="81"/>
  <c r="H135" i="81"/>
  <c r="CE85" i="83"/>
  <c r="J72" i="83"/>
  <c r="I72" i="84"/>
  <c r="AZ72" i="83"/>
  <c r="CJ135" i="84"/>
  <c r="J72" i="81"/>
  <c r="AF84" i="81"/>
  <c r="AF85" i="81"/>
  <c r="L72" i="83"/>
  <c r="AN173" i="83"/>
  <c r="CF173" i="83"/>
  <c r="CF135" i="83"/>
  <c r="AV72" i="83"/>
  <c r="AV135" i="83"/>
  <c r="CG149" i="84"/>
  <c r="AK101" i="84"/>
  <c r="CB84" i="84"/>
  <c r="CB135" i="84"/>
  <c r="BM72" i="81"/>
  <c r="BC149" i="83"/>
  <c r="BC85" i="83"/>
  <c r="Z84" i="83"/>
  <c r="CP115" i="84"/>
  <c r="CH101" i="84"/>
  <c r="BS149" i="81"/>
  <c r="CO135" i="81"/>
  <c r="BX84" i="81"/>
  <c r="G115" i="83"/>
  <c r="BJ72" i="83"/>
  <c r="K173" i="84"/>
  <c r="AO72" i="81"/>
  <c r="CS173" i="80"/>
  <c r="BV101" i="80"/>
  <c r="BK72" i="81"/>
  <c r="BW135" i="83"/>
  <c r="AS72" i="81"/>
  <c r="AI72" i="83"/>
  <c r="AI101" i="83"/>
  <c r="BH115" i="83"/>
  <c r="AQ85" i="83"/>
  <c r="AK84" i="83"/>
  <c r="BR84" i="84"/>
  <c r="CS85" i="81"/>
  <c r="CS115" i="81"/>
  <c r="AU115" i="80"/>
  <c r="W85" i="81"/>
  <c r="AC85" i="80"/>
  <c r="CR85" i="80"/>
  <c r="CC85" i="80"/>
  <c r="AE173" i="80"/>
  <c r="E72" i="80"/>
  <c r="P84" i="80"/>
  <c r="CI72" i="80"/>
  <c r="CI115" i="80"/>
  <c r="CY72" i="80"/>
  <c r="CY115" i="80"/>
  <c r="BA72" i="80"/>
  <c r="BA149" i="80"/>
  <c r="V85" i="80"/>
  <c r="BM135" i="80"/>
  <c r="BS72" i="80"/>
  <c r="BR72" i="80"/>
  <c r="BI85" i="80"/>
  <c r="N84" i="80"/>
  <c r="AY84" i="80"/>
  <c r="J85" i="80"/>
  <c r="BY72" i="80"/>
  <c r="K72" i="80"/>
  <c r="BG72" i="80"/>
  <c r="AP84" i="80"/>
  <c r="BT84" i="80"/>
  <c r="F173" i="80"/>
  <c r="AO85" i="80"/>
  <c r="CI173" i="80"/>
  <c r="G84" i="80"/>
  <c r="G149" i="80"/>
  <c r="BA84" i="80"/>
  <c r="AG84" i="80"/>
  <c r="CF173" i="80"/>
  <c r="CF115" i="80"/>
  <c r="M85" i="80"/>
  <c r="J72" i="80"/>
  <c r="AE115" i="80"/>
  <c r="K84" i="80"/>
  <c r="F135" i="80"/>
  <c r="AU135" i="80"/>
  <c r="AZ72" i="80"/>
  <c r="AV149" i="80"/>
  <c r="H101" i="80"/>
  <c r="G101" i="80"/>
  <c r="Z85" i="80"/>
  <c r="BW101" i="80"/>
  <c r="BU72" i="80"/>
  <c r="AP101" i="80"/>
  <c r="BN101" i="80"/>
  <c r="CV72" i="80"/>
  <c r="BC72" i="80"/>
  <c r="CJ173" i="80"/>
  <c r="AL173" i="80"/>
  <c r="I173" i="80"/>
  <c r="V84" i="80"/>
  <c r="BU173" i="80"/>
  <c r="BF84" i="80"/>
  <c r="BO72" i="80"/>
  <c r="AY72" i="80"/>
  <c r="AW72" i="80"/>
  <c r="CV85" i="80"/>
  <c r="AZ84" i="80"/>
  <c r="AV135" i="80"/>
  <c r="AV85" i="80"/>
  <c r="CN173" i="80"/>
  <c r="CR72" i="80"/>
  <c r="I72" i="80"/>
  <c r="AD101" i="80"/>
  <c r="AM115" i="80"/>
  <c r="AM173" i="80"/>
  <c r="AQ72" i="80"/>
  <c r="AS84" i="80"/>
  <c r="BC115" i="80"/>
  <c r="AK72" i="80"/>
  <c r="AK173" i="80"/>
  <c r="CJ135" i="80"/>
  <c r="BB85" i="80"/>
  <c r="AJ84" i="80"/>
  <c r="AC84" i="80"/>
  <c r="CU173" i="80"/>
  <c r="CU135" i="80"/>
  <c r="H84" i="80"/>
  <c r="CI85" i="80"/>
  <c r="G72" i="80"/>
  <c r="G173" i="80"/>
  <c r="BB84" i="80"/>
  <c r="BB135" i="80"/>
  <c r="BB72" i="80"/>
  <c r="I135" i="80"/>
  <c r="CC72" i="80"/>
  <c r="CC101" i="80"/>
  <c r="AB84" i="80"/>
  <c r="AJ149" i="80"/>
  <c r="Q84" i="80"/>
  <c r="AM72" i="80"/>
  <c r="AR101" i="80"/>
  <c r="AR72" i="80"/>
  <c r="BJ173" i="80"/>
  <c r="BI101" i="80"/>
  <c r="BQ84" i="80"/>
  <c r="AO84" i="80"/>
  <c r="BL149" i="80"/>
  <c r="CK72" i="80"/>
  <c r="CK173" i="80"/>
  <c r="BX101" i="80"/>
  <c r="BX135" i="80"/>
  <c r="CL149" i="80"/>
  <c r="CL72" i="80"/>
  <c r="CX72" i="80"/>
  <c r="AK47" i="84"/>
  <c r="AK48" i="84" s="1"/>
  <c r="Q47" i="81"/>
  <c r="CC47" i="84"/>
  <c r="CC48" i="84" s="1"/>
  <c r="M47" i="84"/>
  <c r="AM47" i="81"/>
  <c r="AM48" i="81" s="1"/>
  <c r="BQ47" i="81"/>
  <c r="BQ48" i="81" s="1"/>
  <c r="R47" i="80"/>
  <c r="AG47" i="83"/>
  <c r="AG48" i="83" s="1"/>
  <c r="T153" i="83"/>
  <c r="T119" i="83"/>
  <c r="AZ47" i="84"/>
  <c r="AZ48" i="84" s="1"/>
  <c r="AO47" i="80"/>
  <c r="AO48" i="80" s="1"/>
  <c r="AO49" i="80"/>
  <c r="P47" i="84"/>
  <c r="AE47" i="81"/>
  <c r="AE48" i="81" s="1"/>
  <c r="AE49" i="81"/>
  <c r="AL47" i="80"/>
  <c r="AL48" i="80" s="1"/>
  <c r="AL49" i="80"/>
  <c r="S47" i="80"/>
  <c r="BU81" i="83"/>
  <c r="AJ153" i="83"/>
  <c r="AJ119" i="83"/>
  <c r="AJ122" i="83" s="1"/>
  <c r="AP47" i="81"/>
  <c r="AP48" i="81" s="1"/>
  <c r="AP49" i="81"/>
  <c r="CJ47" i="84"/>
  <c r="CJ48" i="84" s="1"/>
  <c r="CJ49" i="84"/>
  <c r="AB47" i="81"/>
  <c r="CR47" i="81"/>
  <c r="CR48" i="81" s="1"/>
  <c r="CM47" i="80"/>
  <c r="CM48" i="80" s="1"/>
  <c r="CM49" i="80"/>
  <c r="BY47" i="83"/>
  <c r="BY48" i="83" s="1"/>
  <c r="BY49" i="83"/>
  <c r="CW47" i="83"/>
  <c r="CW48" i="83" s="1"/>
  <c r="AJ152" i="84"/>
  <c r="AJ118" i="84"/>
  <c r="BW49" i="84"/>
  <c r="BW13" i="84"/>
  <c r="BW192" i="84"/>
  <c r="BW34" i="84"/>
  <c r="BW44" i="84"/>
  <c r="BW40" i="84"/>
  <c r="BW203" i="84"/>
  <c r="G119" i="84"/>
  <c r="G153" i="84"/>
  <c r="G85" i="84"/>
  <c r="CX13" i="84"/>
  <c r="CX40" i="84"/>
  <c r="CX44" i="84"/>
  <c r="CX34" i="84"/>
  <c r="CX192" i="84"/>
  <c r="CX203" i="84"/>
  <c r="BD44" i="81"/>
  <c r="BD192" i="81"/>
  <c r="BD34" i="81"/>
  <c r="BD40" i="81"/>
  <c r="BD13" i="81"/>
  <c r="BD203" i="81"/>
  <c r="CX49" i="81"/>
  <c r="CX13" i="81"/>
  <c r="CX34" i="81"/>
  <c r="CX203" i="81"/>
  <c r="CX192" i="81"/>
  <c r="CX44" i="81"/>
  <c r="CX40" i="81"/>
  <c r="BP119" i="80"/>
  <c r="BP153" i="80"/>
  <c r="BO119" i="83"/>
  <c r="BO85" i="83"/>
  <c r="BO153" i="83"/>
  <c r="BA119" i="84"/>
  <c r="BA153" i="84"/>
  <c r="AX49" i="84"/>
  <c r="AX203" i="84"/>
  <c r="AX40" i="84"/>
  <c r="AX34" i="84"/>
  <c r="AX13" i="84"/>
  <c r="AX192" i="84"/>
  <c r="AX44" i="84"/>
  <c r="CA153" i="84"/>
  <c r="CA85" i="84"/>
  <c r="CA119" i="84"/>
  <c r="AA85" i="84"/>
  <c r="AA119" i="84"/>
  <c r="AA153" i="84"/>
  <c r="CM172" i="84"/>
  <c r="CM173" i="84" s="1"/>
  <c r="CM85" i="84"/>
  <c r="CM153" i="84"/>
  <c r="CM119" i="84"/>
  <c r="BF203" i="84"/>
  <c r="BF192" i="84"/>
  <c r="BF40" i="84"/>
  <c r="BF44" i="84"/>
  <c r="BF13" i="84"/>
  <c r="BF34" i="84"/>
  <c r="AO114" i="84"/>
  <c r="AO115" i="84" s="1"/>
  <c r="CS40" i="84"/>
  <c r="CS192" i="84"/>
  <c r="CS13" i="84"/>
  <c r="CS44" i="84"/>
  <c r="CS34" i="84"/>
  <c r="CS203" i="84"/>
  <c r="AI114" i="81"/>
  <c r="AI115" i="81" s="1"/>
  <c r="BO13" i="81"/>
  <c r="BO203" i="81"/>
  <c r="BO34" i="81"/>
  <c r="BO44" i="81"/>
  <c r="BO192" i="81"/>
  <c r="BO40" i="81"/>
  <c r="BK119" i="81"/>
  <c r="BK153" i="81"/>
  <c r="AM49" i="81"/>
  <c r="AM13" i="81"/>
  <c r="AM203" i="81"/>
  <c r="AM44" i="81"/>
  <c r="AM40" i="81"/>
  <c r="AM34" i="81"/>
  <c r="AM192" i="81"/>
  <c r="AM118" i="81"/>
  <c r="AM152" i="81"/>
  <c r="CY119" i="81"/>
  <c r="CY153" i="81"/>
  <c r="CL148" i="81"/>
  <c r="CL149" i="81" s="1"/>
  <c r="AC203" i="80"/>
  <c r="AC192" i="80"/>
  <c r="AC44" i="80"/>
  <c r="AC34" i="80"/>
  <c r="AC40" i="80"/>
  <c r="AC13" i="80"/>
  <c r="CE148" i="80"/>
  <c r="CE149" i="80" s="1"/>
  <c r="CE81" i="80"/>
  <c r="CE152" i="80" s="1"/>
  <c r="CN114" i="80"/>
  <c r="CN115" i="80" s="1"/>
  <c r="CL119" i="80"/>
  <c r="CL153" i="80"/>
  <c r="CW49" i="80"/>
  <c r="CW192" i="80"/>
  <c r="CW203" i="80"/>
  <c r="CW40" i="80"/>
  <c r="CW13" i="80"/>
  <c r="CW44" i="80"/>
  <c r="CW34" i="80"/>
  <c r="CJ148" i="80"/>
  <c r="CJ149" i="80" s="1"/>
  <c r="CJ114" i="80"/>
  <c r="CJ115" i="80" s="1"/>
  <c r="CJ152" i="80"/>
  <c r="CJ118" i="80"/>
  <c r="AY148" i="83"/>
  <c r="AY149" i="83" s="1"/>
  <c r="AD153" i="83"/>
  <c r="AD85" i="83"/>
  <c r="AD119" i="83"/>
  <c r="AR119" i="83"/>
  <c r="AR85" i="83"/>
  <c r="AR153" i="83"/>
  <c r="BZ152" i="83"/>
  <c r="BZ84" i="83"/>
  <c r="BZ118" i="83"/>
  <c r="CB153" i="83"/>
  <c r="CB85" i="83"/>
  <c r="CB119" i="83"/>
  <c r="BA172" i="83"/>
  <c r="BA173" i="83" s="1"/>
  <c r="BI172" i="84"/>
  <c r="BI173" i="84" s="1"/>
  <c r="AP119" i="84"/>
  <c r="AP153" i="84"/>
  <c r="AL172" i="84"/>
  <c r="AL173" i="84" s="1"/>
  <c r="AZ114" i="81"/>
  <c r="AZ115" i="81" s="1"/>
  <c r="AZ152" i="81"/>
  <c r="AZ118" i="81"/>
  <c r="BY148" i="81"/>
  <c r="BY149" i="81" s="1"/>
  <c r="BT153" i="83"/>
  <c r="BT119" i="83"/>
  <c r="BF203" i="83"/>
  <c r="BF40" i="83"/>
  <c r="BF44" i="83"/>
  <c r="BF34" i="83"/>
  <c r="BF192" i="83"/>
  <c r="BF13" i="83"/>
  <c r="CL153" i="83"/>
  <c r="CL119" i="83"/>
  <c r="CL118" i="84"/>
  <c r="CL152" i="84"/>
  <c r="BC172" i="84"/>
  <c r="BC173" i="84" s="1"/>
  <c r="BC148" i="84"/>
  <c r="BC149" i="84" s="1"/>
  <c r="BY119" i="84"/>
  <c r="BY153" i="84"/>
  <c r="V148" i="84"/>
  <c r="AY118" i="84"/>
  <c r="AY84" i="84"/>
  <c r="AY152" i="84"/>
  <c r="BP148" i="81"/>
  <c r="BP149" i="81" s="1"/>
  <c r="BP119" i="81"/>
  <c r="BP153" i="81"/>
  <c r="BT192" i="81"/>
  <c r="BT40" i="81"/>
  <c r="BT34" i="81"/>
  <c r="BT203" i="81"/>
  <c r="BT44" i="81"/>
  <c r="BT13" i="81"/>
  <c r="BT152" i="81"/>
  <c r="BT118" i="81"/>
  <c r="BF44" i="81"/>
  <c r="BF203" i="81"/>
  <c r="BF34" i="81"/>
  <c r="BF13" i="81"/>
  <c r="BF192" i="81"/>
  <c r="BF40" i="81"/>
  <c r="BF84" i="81"/>
  <c r="BN152" i="80"/>
  <c r="BN84" i="80"/>
  <c r="BN118" i="80"/>
  <c r="CB152" i="80"/>
  <c r="CB84" i="80"/>
  <c r="CB118" i="80"/>
  <c r="BN153" i="83"/>
  <c r="BN85" i="83"/>
  <c r="BN119" i="83"/>
  <c r="J119" i="83"/>
  <c r="J153" i="83"/>
  <c r="AH118" i="84"/>
  <c r="AH152" i="84"/>
  <c r="H148" i="84"/>
  <c r="H149" i="84" s="1"/>
  <c r="H114" i="84"/>
  <c r="H115" i="84" s="1"/>
  <c r="AF81" i="84"/>
  <c r="AF152" i="84" s="1"/>
  <c r="I34" i="81"/>
  <c r="I44" i="81"/>
  <c r="I192" i="81"/>
  <c r="I13" i="81"/>
  <c r="I40" i="81"/>
  <c r="I203" i="81"/>
  <c r="AH192" i="81"/>
  <c r="AH40" i="81"/>
  <c r="AH44" i="81"/>
  <c r="AH203" i="81"/>
  <c r="AH34" i="81"/>
  <c r="AH13" i="81"/>
  <c r="CC153" i="81"/>
  <c r="CC119" i="81"/>
  <c r="AX119" i="80"/>
  <c r="AX153" i="80"/>
  <c r="AX85" i="80"/>
  <c r="BE192" i="80"/>
  <c r="BE44" i="80"/>
  <c r="BE13" i="80"/>
  <c r="BE34" i="80"/>
  <c r="BE40" i="80"/>
  <c r="BE203" i="80"/>
  <c r="CV49" i="83"/>
  <c r="CV44" i="83"/>
  <c r="CV192" i="83"/>
  <c r="CV203" i="83"/>
  <c r="CV13" i="83"/>
  <c r="CV40" i="83"/>
  <c r="CV34" i="83"/>
  <c r="CV172" i="83"/>
  <c r="CV173" i="83" s="1"/>
  <c r="U152" i="84"/>
  <c r="U84" i="84"/>
  <c r="U118" i="84"/>
  <c r="BN49" i="84"/>
  <c r="BN192" i="84"/>
  <c r="BN203" i="84"/>
  <c r="BN34" i="84"/>
  <c r="BN40" i="84"/>
  <c r="BN13" i="84"/>
  <c r="BN44" i="84"/>
  <c r="BE118" i="84"/>
  <c r="BE152" i="84"/>
  <c r="BE84" i="84"/>
  <c r="CU172" i="84"/>
  <c r="CU173" i="84" s="1"/>
  <c r="CM148" i="81"/>
  <c r="CM149" i="81" s="1"/>
  <c r="CF148" i="81"/>
  <c r="CF149" i="81" s="1"/>
  <c r="G114" i="81"/>
  <c r="G115" i="81" s="1"/>
  <c r="BG34" i="83"/>
  <c r="BG44" i="83"/>
  <c r="BG192" i="83"/>
  <c r="BG203" i="83"/>
  <c r="BG40" i="83"/>
  <c r="BG13" i="83"/>
  <c r="BU84" i="84"/>
  <c r="BU118" i="84"/>
  <c r="BU152" i="84"/>
  <c r="Z84" i="81"/>
  <c r="R152" i="80"/>
  <c r="R118" i="80"/>
  <c r="R84" i="80"/>
  <c r="R148" i="84"/>
  <c r="R172" i="84"/>
  <c r="CK119" i="83"/>
  <c r="CK153" i="83"/>
  <c r="BA114" i="84"/>
  <c r="BA115" i="84" s="1"/>
  <c r="M152" i="84"/>
  <c r="M118" i="84"/>
  <c r="M84" i="84"/>
  <c r="AY114" i="81"/>
  <c r="AY115" i="81" s="1"/>
  <c r="AR84" i="81"/>
  <c r="Z114" i="81"/>
  <c r="AV148" i="81"/>
  <c r="AV149" i="81" s="1"/>
  <c r="BS49" i="83"/>
  <c r="BS13" i="83"/>
  <c r="BS34" i="83"/>
  <c r="BS44" i="83"/>
  <c r="BS40" i="83"/>
  <c r="BS203" i="83"/>
  <c r="BS192" i="83"/>
  <c r="AT148" i="80"/>
  <c r="AT149" i="80" s="1"/>
  <c r="BM119" i="83"/>
  <c r="BM153" i="83"/>
  <c r="CN114" i="84"/>
  <c r="CN115" i="84" s="1"/>
  <c r="AE148" i="81"/>
  <c r="AE149" i="81" s="1"/>
  <c r="Q114" i="80"/>
  <c r="CB34" i="80"/>
  <c r="CB203" i="80"/>
  <c r="CB192" i="80"/>
  <c r="CB13" i="80"/>
  <c r="CB40" i="80"/>
  <c r="CB44" i="80"/>
  <c r="BK148" i="80"/>
  <c r="BK149" i="80" s="1"/>
  <c r="J114" i="83"/>
  <c r="J115" i="83" s="1"/>
  <c r="BK148" i="84"/>
  <c r="BK149" i="84" s="1"/>
  <c r="BS172" i="84"/>
  <c r="BS173" i="84" s="1"/>
  <c r="BS114" i="84"/>
  <c r="BS115" i="84" s="1"/>
  <c r="BU81" i="80"/>
  <c r="BU85" i="80" s="1"/>
  <c r="BT40" i="84"/>
  <c r="BT192" i="84"/>
  <c r="BT13" i="84"/>
  <c r="BT34" i="84"/>
  <c r="BT44" i="84"/>
  <c r="BT203" i="84"/>
  <c r="CJ172" i="84"/>
  <c r="CJ173" i="84" s="1"/>
  <c r="BM114" i="84"/>
  <c r="BM115" i="84" s="1"/>
  <c r="BM153" i="84"/>
  <c r="BM119" i="84"/>
  <c r="T119" i="81"/>
  <c r="T153" i="81"/>
  <c r="J85" i="81"/>
  <c r="J119" i="81"/>
  <c r="J153" i="81"/>
  <c r="AF49" i="81"/>
  <c r="AF13" i="81"/>
  <c r="AF192" i="81"/>
  <c r="AF203" i="81"/>
  <c r="AF40" i="81"/>
  <c r="AF44" i="81"/>
  <c r="AF34" i="81"/>
  <c r="Y81" i="80"/>
  <c r="Y85" i="80" s="1"/>
  <c r="M172" i="83"/>
  <c r="AO40" i="80"/>
  <c r="AO13" i="80"/>
  <c r="AO203" i="80"/>
  <c r="AO192" i="80"/>
  <c r="AO44" i="80"/>
  <c r="AO34" i="80"/>
  <c r="CD47" i="83"/>
  <c r="CD48" i="83" s="1"/>
  <c r="E47" i="84"/>
  <c r="E48" i="84" s="1"/>
  <c r="BZ47" i="81"/>
  <c r="BZ48" i="81" s="1"/>
  <c r="BZ49" i="81"/>
  <c r="BP114" i="80"/>
  <c r="BP115" i="80" s="1"/>
  <c r="BQ148" i="81"/>
  <c r="BQ149" i="81" s="1"/>
  <c r="BQ119" i="80"/>
  <c r="BQ153" i="80"/>
  <c r="G148" i="83"/>
  <c r="G149" i="83" s="1"/>
  <c r="CC44" i="81"/>
  <c r="CC192" i="81"/>
  <c r="CC34" i="81"/>
  <c r="CC40" i="81"/>
  <c r="CC203" i="81"/>
  <c r="CC13" i="81"/>
  <c r="BH172" i="80"/>
  <c r="BH173" i="80" s="1"/>
  <c r="BH152" i="80"/>
  <c r="BH118" i="80"/>
  <c r="CG114" i="83"/>
  <c r="CG115" i="83" s="1"/>
  <c r="CI114" i="81"/>
  <c r="CI115" i="81" s="1"/>
  <c r="CI153" i="81"/>
  <c r="CI119" i="81"/>
  <c r="BN114" i="81"/>
  <c r="BN115" i="81" s="1"/>
  <c r="CS114" i="80"/>
  <c r="CS115" i="80" s="1"/>
  <c r="AA148" i="80"/>
  <c r="AH47" i="84"/>
  <c r="AH48" i="84" s="1"/>
  <c r="Z172" i="84"/>
  <c r="BW135" i="84"/>
  <c r="CX72" i="84"/>
  <c r="CX135" i="84"/>
  <c r="BD72" i="81"/>
  <c r="CX72" i="81"/>
  <c r="AX72" i="84"/>
  <c r="BF72" i="84"/>
  <c r="BF115" i="84"/>
  <c r="CS101" i="84"/>
  <c r="CS135" i="84"/>
  <c r="BZ135" i="81"/>
  <c r="AC135" i="80"/>
  <c r="CW101" i="80"/>
  <c r="BF115" i="83"/>
  <c r="AU101" i="84"/>
  <c r="BC135" i="84"/>
  <c r="AT101" i="81"/>
  <c r="BF135" i="81"/>
  <c r="BA101" i="80"/>
  <c r="I101" i="81"/>
  <c r="AH101" i="81"/>
  <c r="BN72" i="84"/>
  <c r="CU101" i="84"/>
  <c r="BV101" i="81"/>
  <c r="BG135" i="83"/>
  <c r="AP84" i="84"/>
  <c r="AP85" i="84"/>
  <c r="BM84" i="80"/>
  <c r="BM101" i="80"/>
  <c r="AJ101" i="80"/>
  <c r="BS85" i="83"/>
  <c r="CL84" i="84"/>
  <c r="CL85" i="84"/>
  <c r="CN101" i="84"/>
  <c r="CB72" i="80"/>
  <c r="BT101" i="84"/>
  <c r="AF101" i="81"/>
  <c r="CC135" i="81"/>
  <c r="AD47" i="81"/>
  <c r="AD48" i="81" s="1"/>
  <c r="AD49" i="81"/>
  <c r="BD47" i="80"/>
  <c r="BD48" i="80" s="1"/>
  <c r="BD49" i="80"/>
  <c r="D47" i="84"/>
  <c r="D48" i="84" s="1"/>
  <c r="W47" i="84"/>
  <c r="BK47" i="81"/>
  <c r="BK48" i="81" s="1"/>
  <c r="BK49" i="81"/>
  <c r="CV47" i="81"/>
  <c r="CV48" i="81" s="1"/>
  <c r="CV49" i="81"/>
  <c r="F47" i="81"/>
  <c r="F48" i="81" s="1"/>
  <c r="AC47" i="80"/>
  <c r="AC48" i="80" s="1"/>
  <c r="AC49" i="80"/>
  <c r="K47" i="83"/>
  <c r="K48" i="83" s="1"/>
  <c r="X47" i="83"/>
  <c r="AP47" i="84"/>
  <c r="AP48" i="84" s="1"/>
  <c r="AP49" i="84"/>
  <c r="Z47" i="80"/>
  <c r="AU47" i="84"/>
  <c r="AU48" i="84" s="1"/>
  <c r="Y47" i="84"/>
  <c r="BB47" i="80"/>
  <c r="BB48" i="80" s="1"/>
  <c r="BB49" i="80"/>
  <c r="BL47" i="80"/>
  <c r="BL48" i="80" s="1"/>
  <c r="BL49" i="80"/>
  <c r="H153" i="83"/>
  <c r="H156" i="83" s="1"/>
  <c r="H119" i="83"/>
  <c r="R47" i="83"/>
  <c r="CE47" i="81"/>
  <c r="CE48" i="81" s="1"/>
  <c r="CE49" i="81"/>
  <c r="BT47" i="84"/>
  <c r="BT48" i="84" s="1"/>
  <c r="BT49" i="84"/>
  <c r="CJ47" i="81"/>
  <c r="CJ48" i="81" s="1"/>
  <c r="CJ49" i="81"/>
  <c r="BA47" i="81"/>
  <c r="BA48" i="81" s="1"/>
  <c r="AV47" i="80"/>
  <c r="AV48" i="80" s="1"/>
  <c r="AV49" i="80"/>
  <c r="AT47" i="83"/>
  <c r="AT48" i="83" s="1"/>
  <c r="AT49" i="83"/>
  <c r="CJ153" i="83"/>
  <c r="CJ119" i="83"/>
  <c r="CJ122" i="83" s="1"/>
  <c r="AJ119" i="84"/>
  <c r="AJ153" i="84"/>
  <c r="BW84" i="84"/>
  <c r="BD118" i="81"/>
  <c r="BD152" i="81"/>
  <c r="BD84" i="81"/>
  <c r="BL118" i="81"/>
  <c r="BL152" i="81"/>
  <c r="BM118" i="80"/>
  <c r="BM152" i="80"/>
  <c r="AX172" i="84"/>
  <c r="AX173" i="84" s="1"/>
  <c r="BJ152" i="84"/>
  <c r="BJ118" i="84"/>
  <c r="CM49" i="84"/>
  <c r="CM44" i="84"/>
  <c r="CM34" i="84"/>
  <c r="CM203" i="84"/>
  <c r="CM192" i="84"/>
  <c r="CM40" i="84"/>
  <c r="CM13" i="84"/>
  <c r="E152" i="84"/>
  <c r="E84" i="84"/>
  <c r="E118" i="84"/>
  <c r="T152" i="84"/>
  <c r="T118" i="84"/>
  <c r="AO172" i="84"/>
  <c r="AO173" i="84" s="1"/>
  <c r="AO49" i="84"/>
  <c r="AO13" i="84"/>
  <c r="AO192" i="84"/>
  <c r="AO34" i="84"/>
  <c r="AO203" i="84"/>
  <c r="AO44" i="84"/>
  <c r="AO40" i="84"/>
  <c r="CE172" i="84"/>
  <c r="CE173" i="84" s="1"/>
  <c r="CS148" i="84"/>
  <c r="CS149" i="84" s="1"/>
  <c r="CS118" i="84"/>
  <c r="CS152" i="84"/>
  <c r="AI44" i="81"/>
  <c r="AI203" i="81"/>
  <c r="AI40" i="81"/>
  <c r="AI34" i="81"/>
  <c r="AI13" i="81"/>
  <c r="AI192" i="81"/>
  <c r="AM119" i="81"/>
  <c r="AM153" i="81"/>
  <c r="AJ49" i="81"/>
  <c r="AJ44" i="81"/>
  <c r="AJ34" i="81"/>
  <c r="AJ13" i="81"/>
  <c r="AJ40" i="81"/>
  <c r="AJ203" i="81"/>
  <c r="AJ192" i="81"/>
  <c r="AN152" i="81"/>
  <c r="AN118" i="81"/>
  <c r="AV118" i="81"/>
  <c r="AV152" i="81"/>
  <c r="CL34" i="81"/>
  <c r="CL203" i="81"/>
  <c r="CL13" i="81"/>
  <c r="CL192" i="81"/>
  <c r="CL40" i="81"/>
  <c r="CL44" i="81"/>
  <c r="BS84" i="80"/>
  <c r="CE192" i="80"/>
  <c r="CE203" i="80"/>
  <c r="CE40" i="80"/>
  <c r="CE34" i="80"/>
  <c r="CE44" i="80"/>
  <c r="CE13" i="80"/>
  <c r="CE49" i="80"/>
  <c r="CU192" i="80"/>
  <c r="CU203" i="80"/>
  <c r="CU40" i="80"/>
  <c r="CU44" i="80"/>
  <c r="CU13" i="80"/>
  <c r="CU34" i="80"/>
  <c r="CU148" i="80"/>
  <c r="CU149" i="80" s="1"/>
  <c r="CU81" i="80"/>
  <c r="CU85" i="80" s="1"/>
  <c r="CN148" i="80"/>
  <c r="CN149" i="80" s="1"/>
  <c r="CN84" i="80"/>
  <c r="O84" i="80"/>
  <c r="CW172" i="80"/>
  <c r="CW173" i="80" s="1"/>
  <c r="CJ203" i="80"/>
  <c r="CJ192" i="80"/>
  <c r="CJ44" i="80"/>
  <c r="CJ40" i="80"/>
  <c r="CJ13" i="80"/>
  <c r="CJ34" i="80"/>
  <c r="CJ119" i="80"/>
  <c r="CJ153" i="80"/>
  <c r="H114" i="80"/>
  <c r="H115" i="80" s="1"/>
  <c r="BS118" i="83"/>
  <c r="BS152" i="83"/>
  <c r="BP81" i="83"/>
  <c r="BP85" i="83" s="1"/>
  <c r="CC49" i="83"/>
  <c r="CC203" i="83"/>
  <c r="CC40" i="83"/>
  <c r="CC13" i="83"/>
  <c r="CC34" i="83"/>
  <c r="CC44" i="83"/>
  <c r="CC192" i="83"/>
  <c r="BI81" i="83"/>
  <c r="BI85" i="83" s="1"/>
  <c r="F148" i="83"/>
  <c r="F149" i="83" s="1"/>
  <c r="F192" i="83"/>
  <c r="F44" i="83"/>
  <c r="F13" i="83"/>
  <c r="F34" i="83"/>
  <c r="F40" i="83"/>
  <c r="F203" i="83"/>
  <c r="F49" i="83"/>
  <c r="X152" i="83"/>
  <c r="X118" i="83"/>
  <c r="BA13" i="83"/>
  <c r="BA192" i="83"/>
  <c r="BA44" i="83"/>
  <c r="BA40" i="83"/>
  <c r="BA34" i="83"/>
  <c r="BA203" i="83"/>
  <c r="BI49" i="84"/>
  <c r="BI44" i="84"/>
  <c r="BI13" i="84"/>
  <c r="BI192" i="84"/>
  <c r="BI203" i="84"/>
  <c r="BI34" i="84"/>
  <c r="BI40" i="84"/>
  <c r="BI148" i="84"/>
  <c r="BI149" i="84" s="1"/>
  <c r="AL148" i="84"/>
  <c r="AL149" i="84" s="1"/>
  <c r="AZ119" i="81"/>
  <c r="AZ85" i="81"/>
  <c r="AZ153" i="81"/>
  <c r="CI148" i="80"/>
  <c r="CI149" i="80" s="1"/>
  <c r="Z172" i="80"/>
  <c r="CY203" i="80"/>
  <c r="CY44" i="80"/>
  <c r="CY40" i="80"/>
  <c r="CY34" i="80"/>
  <c r="CY192" i="80"/>
  <c r="CY13" i="80"/>
  <c r="Q84" i="83"/>
  <c r="AO152" i="83"/>
  <c r="AO84" i="83"/>
  <c r="AO118" i="83"/>
  <c r="AF118" i="83"/>
  <c r="AF152" i="83"/>
  <c r="R152" i="84"/>
  <c r="R118" i="84"/>
  <c r="AU49" i="84"/>
  <c r="AU203" i="84"/>
  <c r="AU13" i="84"/>
  <c r="AU192" i="84"/>
  <c r="AU34" i="84"/>
  <c r="AU44" i="84"/>
  <c r="AU40" i="84"/>
  <c r="AN118" i="84"/>
  <c r="AN152" i="84"/>
  <c r="AD114" i="84"/>
  <c r="AD115" i="84" s="1"/>
  <c r="P148" i="84"/>
  <c r="P114" i="84"/>
  <c r="CL153" i="84"/>
  <c r="CL119" i="84"/>
  <c r="BD118" i="84"/>
  <c r="BD152" i="84"/>
  <c r="AY153" i="84"/>
  <c r="AY85" i="84"/>
  <c r="AY119" i="84"/>
  <c r="Y152" i="81"/>
  <c r="Y118" i="81"/>
  <c r="AT192" i="81"/>
  <c r="AT44" i="81"/>
  <c r="AT13" i="81"/>
  <c r="AT203" i="81"/>
  <c r="AT34" i="81"/>
  <c r="AT40" i="81"/>
  <c r="CK152" i="81"/>
  <c r="CK118" i="81"/>
  <c r="BT119" i="81"/>
  <c r="BT153" i="81"/>
  <c r="BF81" i="81"/>
  <c r="BF152" i="81" s="1"/>
  <c r="BA114" i="80"/>
  <c r="BA115" i="80" s="1"/>
  <c r="BB114" i="80"/>
  <c r="BB115" i="80" s="1"/>
  <c r="AU152" i="80"/>
  <c r="AU118" i="80"/>
  <c r="AL148" i="80"/>
  <c r="AL149" i="80" s="1"/>
  <c r="BN119" i="80"/>
  <c r="BN153" i="80"/>
  <c r="CB119" i="80"/>
  <c r="CB153" i="80"/>
  <c r="CB85" i="80"/>
  <c r="BJ118" i="83"/>
  <c r="BJ152" i="83"/>
  <c r="BJ84" i="83"/>
  <c r="CR49" i="83"/>
  <c r="CR34" i="83"/>
  <c r="CR203" i="83"/>
  <c r="CR192" i="83"/>
  <c r="CR40" i="83"/>
  <c r="CR44" i="83"/>
  <c r="CR13" i="83"/>
  <c r="AH119" i="84"/>
  <c r="AH153" i="84"/>
  <c r="H192" i="84"/>
  <c r="H44" i="84"/>
  <c r="H34" i="84"/>
  <c r="H203" i="84"/>
  <c r="H40" i="84"/>
  <c r="H13" i="84"/>
  <c r="X172" i="84"/>
  <c r="BU153" i="81"/>
  <c r="BU119" i="81"/>
  <c r="BB192" i="83"/>
  <c r="BB44" i="83"/>
  <c r="BB13" i="83"/>
  <c r="BB34" i="83"/>
  <c r="BB40" i="83"/>
  <c r="BB203" i="83"/>
  <c r="D119" i="83"/>
  <c r="D153" i="83"/>
  <c r="F119" i="84"/>
  <c r="F153" i="84"/>
  <c r="CM34" i="81"/>
  <c r="CM13" i="81"/>
  <c r="CM40" i="81"/>
  <c r="CM192" i="81"/>
  <c r="CM203" i="81"/>
  <c r="CM44" i="81"/>
  <c r="CM119" i="81"/>
  <c r="CM153" i="81"/>
  <c r="CM85" i="81"/>
  <c r="AO153" i="81"/>
  <c r="AO119" i="81"/>
  <c r="BR148" i="81"/>
  <c r="BR149" i="81" s="1"/>
  <c r="CR49" i="81"/>
  <c r="CR13" i="81"/>
  <c r="CR40" i="81"/>
  <c r="CR192" i="81"/>
  <c r="CR44" i="81"/>
  <c r="CR203" i="81"/>
  <c r="CR34" i="81"/>
  <c r="CR114" i="81"/>
  <c r="CR115" i="81" s="1"/>
  <c r="AU192" i="83"/>
  <c r="AU13" i="83"/>
  <c r="AU203" i="83"/>
  <c r="AU34" i="83"/>
  <c r="AU44" i="83"/>
  <c r="AU40" i="83"/>
  <c r="L119" i="83"/>
  <c r="L85" i="83"/>
  <c r="L153" i="83"/>
  <c r="CP148" i="83"/>
  <c r="CP149" i="83" s="1"/>
  <c r="CP34" i="83"/>
  <c r="CP40" i="83"/>
  <c r="CP203" i="83"/>
  <c r="CP13" i="83"/>
  <c r="CP44" i="83"/>
  <c r="CP192" i="83"/>
  <c r="AP49" i="83"/>
  <c r="AP13" i="83"/>
  <c r="AP203" i="83"/>
  <c r="AP192" i="83"/>
  <c r="AP44" i="83"/>
  <c r="AP40" i="83"/>
  <c r="AP34" i="83"/>
  <c r="AP172" i="83"/>
  <c r="AP173" i="83" s="1"/>
  <c r="AP148" i="83"/>
  <c r="AP149" i="83" s="1"/>
  <c r="AD81" i="81"/>
  <c r="AD118" i="81" s="1"/>
  <c r="AE119" i="80"/>
  <c r="AE153" i="80"/>
  <c r="AE85" i="80"/>
  <c r="AJ119" i="80"/>
  <c r="AJ153" i="80"/>
  <c r="AT114" i="84"/>
  <c r="AT115" i="84" s="1"/>
  <c r="AS114" i="84"/>
  <c r="AS115" i="84" s="1"/>
  <c r="E172" i="83"/>
  <c r="E173" i="83" s="1"/>
  <c r="BA172" i="84"/>
  <c r="BA173" i="84" s="1"/>
  <c r="BA49" i="84"/>
  <c r="BA13" i="84"/>
  <c r="BA40" i="84"/>
  <c r="BA44" i="84"/>
  <c r="BA192" i="84"/>
  <c r="BA34" i="84"/>
  <c r="BA203" i="84"/>
  <c r="CI153" i="84"/>
  <c r="CI85" i="84"/>
  <c r="CI119" i="84"/>
  <c r="T172" i="84"/>
  <c r="CH49" i="81"/>
  <c r="CH203" i="81"/>
  <c r="CH44" i="81"/>
  <c r="CH40" i="81"/>
  <c r="CH192" i="81"/>
  <c r="CH34" i="81"/>
  <c r="CH13" i="81"/>
  <c r="BQ153" i="81"/>
  <c r="BQ119" i="81"/>
  <c r="BQ85" i="81"/>
  <c r="CT172" i="84"/>
  <c r="CT173" i="84" s="1"/>
  <c r="CT114" i="84"/>
  <c r="CT115" i="84" s="1"/>
  <c r="L81" i="84"/>
  <c r="L85" i="84" s="1"/>
  <c r="O152" i="83"/>
  <c r="O118" i="83"/>
  <c r="CD114" i="84"/>
  <c r="CD115" i="84" s="1"/>
  <c r="CW114" i="81"/>
  <c r="CW115" i="81" s="1"/>
  <c r="W119" i="80"/>
  <c r="W85" i="80"/>
  <c r="W153" i="80"/>
  <c r="AS119" i="80"/>
  <c r="AS153" i="80"/>
  <c r="CE172" i="83"/>
  <c r="CE173" i="83" s="1"/>
  <c r="CR153" i="83"/>
  <c r="CR85" i="83"/>
  <c r="CR119" i="83"/>
  <c r="AL148" i="81"/>
  <c r="AL149" i="81" s="1"/>
  <c r="AL114" i="81"/>
  <c r="AL115" i="81" s="1"/>
  <c r="AQ172" i="80"/>
  <c r="AQ173" i="80" s="1"/>
  <c r="BJ114" i="80"/>
  <c r="BJ115" i="80" s="1"/>
  <c r="AM119" i="84"/>
  <c r="AM85" i="84"/>
  <c r="AM153" i="84"/>
  <c r="AI172" i="84"/>
  <c r="AI173" i="84" s="1"/>
  <c r="AU114" i="81"/>
  <c r="AU115" i="81" s="1"/>
  <c r="BJ114" i="81"/>
  <c r="BJ115" i="81" s="1"/>
  <c r="BA153" i="81"/>
  <c r="BA119" i="81"/>
  <c r="BA85" i="81"/>
  <c r="BI114" i="80"/>
  <c r="BI115" i="80" s="1"/>
  <c r="BI192" i="80"/>
  <c r="BI203" i="80"/>
  <c r="BI13" i="80"/>
  <c r="BI44" i="80"/>
  <c r="BI40" i="80"/>
  <c r="BI34" i="80"/>
  <c r="G172" i="84"/>
  <c r="G173" i="84" s="1"/>
  <c r="BQ114" i="80"/>
  <c r="BQ115" i="80" s="1"/>
  <c r="BQ148" i="80"/>
  <c r="BQ149" i="80" s="1"/>
  <c r="BB118" i="84"/>
  <c r="BB152" i="84"/>
  <c r="CE152" i="84"/>
  <c r="CE118" i="84"/>
  <c r="CE84" i="84"/>
  <c r="AN148" i="81"/>
  <c r="AN149" i="81" s="1"/>
  <c r="AN192" i="81"/>
  <c r="AN44" i="81"/>
  <c r="AN34" i="81"/>
  <c r="AN13" i="81"/>
  <c r="AN40" i="81"/>
  <c r="AN203" i="81"/>
  <c r="BC172" i="83"/>
  <c r="BC173" i="83" s="1"/>
  <c r="BC114" i="83"/>
  <c r="BC115" i="83" s="1"/>
  <c r="BT44" i="80"/>
  <c r="BT192" i="80"/>
  <c r="BT203" i="80"/>
  <c r="BT13" i="80"/>
  <c r="BT40" i="80"/>
  <c r="BT34" i="80"/>
  <c r="AT114" i="83"/>
  <c r="AT115" i="83" s="1"/>
  <c r="AT172" i="83"/>
  <c r="AT173" i="83" s="1"/>
  <c r="BH119" i="83"/>
  <c r="BH85" i="83"/>
  <c r="BH153" i="83"/>
  <c r="CH85" i="84"/>
  <c r="CH119" i="84"/>
  <c r="CH153" i="84"/>
  <c r="BW72" i="84"/>
  <c r="CX149" i="81"/>
  <c r="CX135" i="81"/>
  <c r="CK115" i="83"/>
  <c r="AX101" i="84"/>
  <c r="AO135" i="84"/>
  <c r="CE135" i="84"/>
  <c r="CE72" i="84"/>
  <c r="CS173" i="84"/>
  <c r="AM135" i="81"/>
  <c r="AM84" i="81"/>
  <c r="AJ101" i="81"/>
  <c r="AJ135" i="81"/>
  <c r="AC101" i="80"/>
  <c r="CE101" i="80"/>
  <c r="CE135" i="80"/>
  <c r="CU84" i="80"/>
  <c r="CU101" i="80"/>
  <c r="CN135" i="80"/>
  <c r="CW72" i="80"/>
  <c r="AK149" i="80"/>
  <c r="CJ84" i="80"/>
  <c r="AY101" i="83"/>
  <c r="AY135" i="83"/>
  <c r="CC173" i="83"/>
  <c r="CC101" i="83"/>
  <c r="CC115" i="83"/>
  <c r="BA149" i="83"/>
  <c r="AZ101" i="81"/>
  <c r="BY115" i="81"/>
  <c r="BY135" i="81"/>
  <c r="CI135" i="80"/>
  <c r="CI101" i="80"/>
  <c r="G135" i="80"/>
  <c r="CY101" i="80"/>
  <c r="AU72" i="84"/>
  <c r="AD173" i="84"/>
  <c r="AD135" i="84"/>
  <c r="K149" i="81"/>
  <c r="K101" i="81"/>
  <c r="AT135" i="81"/>
  <c r="AT115" i="81"/>
  <c r="AT149" i="81"/>
  <c r="BP135" i="81"/>
  <c r="AX135" i="81"/>
  <c r="BT72" i="81"/>
  <c r="BT101" i="81"/>
  <c r="BB135" i="81"/>
  <c r="BF115" i="81"/>
  <c r="BF149" i="81"/>
  <c r="BF72" i="81"/>
  <c r="CB84" i="81"/>
  <c r="CB135" i="81"/>
  <c r="BB173" i="80"/>
  <c r="BN149" i="83"/>
  <c r="BN72" i="83"/>
  <c r="CR72" i="83"/>
  <c r="CR135" i="83"/>
  <c r="I72" i="81"/>
  <c r="I135" i="81"/>
  <c r="BE101" i="80"/>
  <c r="BB101" i="83"/>
  <c r="CM135" i="81"/>
  <c r="CM72" i="81"/>
  <c r="AP101" i="84"/>
  <c r="BM85" i="80"/>
  <c r="AV84" i="81"/>
  <c r="K85" i="83"/>
  <c r="AT135" i="80"/>
  <c r="AR84" i="84"/>
  <c r="E135" i="81"/>
  <c r="CW135" i="81"/>
  <c r="BT135" i="84"/>
  <c r="BQ101" i="80"/>
  <c r="AN84" i="81"/>
  <c r="AN101" i="81"/>
  <c r="AS101" i="80"/>
  <c r="CG47" i="84"/>
  <c r="CG48" i="84" s="1"/>
  <c r="CG49" i="84"/>
  <c r="CU47" i="81"/>
  <c r="CU48" i="81" s="1"/>
  <c r="CU49" i="81"/>
  <c r="AE47" i="80"/>
  <c r="AE48" i="80" s="1"/>
  <c r="CK47" i="84"/>
  <c r="CK48" i="84" s="1"/>
  <c r="CK49" i="84"/>
  <c r="BO47" i="81"/>
  <c r="BO48" i="81" s="1"/>
  <c r="BO49" i="81"/>
  <c r="BE47" i="81"/>
  <c r="BE48" i="81" s="1"/>
  <c r="BE49" i="81"/>
  <c r="V47" i="81"/>
  <c r="BQ47" i="80"/>
  <c r="BQ48" i="80" s="1"/>
  <c r="BQ49" i="80"/>
  <c r="BW47" i="83"/>
  <c r="BW48" i="83" s="1"/>
  <c r="CT47" i="83"/>
  <c r="CT48" i="83" s="1"/>
  <c r="Z47" i="83"/>
  <c r="M47" i="81"/>
  <c r="AF47" i="83"/>
  <c r="AF48" i="83" s="1"/>
  <c r="BL47" i="84"/>
  <c r="BL48" i="84" s="1"/>
  <c r="AX47" i="81"/>
  <c r="AX48" i="81" s="1"/>
  <c r="AX49" i="81"/>
  <c r="CO47" i="80"/>
  <c r="CO48" i="80" s="1"/>
  <c r="CO49" i="80"/>
  <c r="CE47" i="83"/>
  <c r="CE48" i="83" s="1"/>
  <c r="CY47" i="83"/>
  <c r="CY48" i="83" s="1"/>
  <c r="BO47" i="84"/>
  <c r="BO48" i="84" s="1"/>
  <c r="CV47" i="83"/>
  <c r="CV48" i="83" s="1"/>
  <c r="BN47" i="81"/>
  <c r="BN48" i="81" s="1"/>
  <c r="CN47" i="81"/>
  <c r="CN48" i="81" s="1"/>
  <c r="CV47" i="80"/>
  <c r="CV48" i="80" s="1"/>
  <c r="L47" i="83"/>
  <c r="L48" i="83" s="1"/>
  <c r="L49" i="83"/>
  <c r="V47" i="83"/>
  <c r="AS47" i="84"/>
  <c r="AS48" i="84" s="1"/>
  <c r="BW114" i="84"/>
  <c r="BW115" i="84" s="1"/>
  <c r="BW81" i="84"/>
  <c r="BW152" i="84" s="1"/>
  <c r="CU152" i="81"/>
  <c r="CU84" i="81"/>
  <c r="CU118" i="81"/>
  <c r="BD153" i="81"/>
  <c r="BD119" i="81"/>
  <c r="BL153" i="81"/>
  <c r="BL119" i="81"/>
  <c r="BM119" i="80"/>
  <c r="BM153" i="80"/>
  <c r="BJ119" i="84"/>
  <c r="BJ153" i="84"/>
  <c r="E119" i="84"/>
  <c r="E153" i="84"/>
  <c r="BF172" i="84"/>
  <c r="BF173" i="84" s="1"/>
  <c r="T119" i="84"/>
  <c r="T153" i="84"/>
  <c r="AO148" i="84"/>
  <c r="AO149" i="84" s="1"/>
  <c r="CE192" i="84"/>
  <c r="CE34" i="84"/>
  <c r="CE40" i="84"/>
  <c r="CE13" i="84"/>
  <c r="CE44" i="84"/>
  <c r="CE203" i="84"/>
  <c r="CS114" i="84"/>
  <c r="CS115" i="84" s="1"/>
  <c r="CS153" i="84"/>
  <c r="CS119" i="84"/>
  <c r="BO148" i="81"/>
  <c r="BO149" i="81" s="1"/>
  <c r="AM114" i="81"/>
  <c r="AM115" i="81" s="1"/>
  <c r="N84" i="81"/>
  <c r="N118" i="81"/>
  <c r="N152" i="81"/>
  <c r="AJ152" i="81"/>
  <c r="AJ118" i="81"/>
  <c r="BZ13" i="81"/>
  <c r="BZ34" i="81"/>
  <c r="BZ44" i="81"/>
  <c r="BZ40" i="81"/>
  <c r="BZ192" i="81"/>
  <c r="BZ203" i="81"/>
  <c r="R148" i="81"/>
  <c r="AN119" i="81"/>
  <c r="AN153" i="81"/>
  <c r="AV153" i="81"/>
  <c r="AV119" i="81"/>
  <c r="CL118" i="81"/>
  <c r="CL152" i="81"/>
  <c r="CL84" i="81"/>
  <c r="AC172" i="80"/>
  <c r="AC173" i="80" s="1"/>
  <c r="BS81" i="80"/>
  <c r="BS85" i="80" s="1"/>
  <c r="CE114" i="80"/>
  <c r="CE115" i="80" s="1"/>
  <c r="CU114" i="80"/>
  <c r="CU115" i="80" s="1"/>
  <c r="CN81" i="80"/>
  <c r="CN85" i="80" s="1"/>
  <c r="Y172" i="80"/>
  <c r="O81" i="80"/>
  <c r="O85" i="80" s="1"/>
  <c r="CW148" i="80"/>
  <c r="CW149" i="80" s="1"/>
  <c r="AK114" i="80"/>
  <c r="AK115" i="80" s="1"/>
  <c r="H44" i="80"/>
  <c r="H203" i="80"/>
  <c r="H192" i="80"/>
  <c r="H13" i="80"/>
  <c r="H40" i="80"/>
  <c r="H34" i="80"/>
  <c r="H172" i="80"/>
  <c r="H173" i="80" s="1"/>
  <c r="BS119" i="83"/>
  <c r="BS153" i="83"/>
  <c r="AY49" i="83"/>
  <c r="AY192" i="83"/>
  <c r="AY13" i="83"/>
  <c r="AY44" i="83"/>
  <c r="AY34" i="83"/>
  <c r="AY40" i="83"/>
  <c r="AY203" i="83"/>
  <c r="AY172" i="83"/>
  <c r="AY173" i="83" s="1"/>
  <c r="AR44" i="83"/>
  <c r="AR13" i="83"/>
  <c r="AR40" i="83"/>
  <c r="AR192" i="83"/>
  <c r="AR34" i="83"/>
  <c r="AR203" i="83"/>
  <c r="CN81" i="83"/>
  <c r="CN152" i="83" s="1"/>
  <c r="X153" i="83"/>
  <c r="X119" i="83"/>
  <c r="AZ49" i="81"/>
  <c r="AZ40" i="81"/>
  <c r="AZ13" i="81"/>
  <c r="AZ44" i="81"/>
  <c r="AZ34" i="81"/>
  <c r="AZ192" i="81"/>
  <c r="AZ203" i="81"/>
  <c r="M152" i="81"/>
  <c r="M118" i="81"/>
  <c r="BY49" i="81"/>
  <c r="BY203" i="81"/>
  <c r="BY192" i="81"/>
  <c r="BY34" i="81"/>
  <c r="BY40" i="81"/>
  <c r="BY13" i="81"/>
  <c r="BY44" i="81"/>
  <c r="CI49" i="80"/>
  <c r="CI192" i="80"/>
  <c r="CI13" i="80"/>
  <c r="CI40" i="80"/>
  <c r="CI203" i="80"/>
  <c r="CI34" i="80"/>
  <c r="CI44" i="80"/>
  <c r="G49" i="80"/>
  <c r="G192" i="80"/>
  <c r="G40" i="80"/>
  <c r="G34" i="80"/>
  <c r="G203" i="80"/>
  <c r="G13" i="80"/>
  <c r="G44" i="80"/>
  <c r="Z148" i="80"/>
  <c r="Z114" i="80"/>
  <c r="Q81" i="83"/>
  <c r="Q85" i="83" s="1"/>
  <c r="N148" i="83"/>
  <c r="AO153" i="83"/>
  <c r="AO85" i="83"/>
  <c r="AO119" i="83"/>
  <c r="AF153" i="83"/>
  <c r="AF85" i="83"/>
  <c r="AF119" i="83"/>
  <c r="R119" i="84"/>
  <c r="R153" i="84"/>
  <c r="AU148" i="84"/>
  <c r="AU149" i="84" s="1"/>
  <c r="AN153" i="84"/>
  <c r="AN119" i="84"/>
  <c r="AD49" i="84"/>
  <c r="AD40" i="84"/>
  <c r="AD203" i="84"/>
  <c r="AD192" i="84"/>
  <c r="AD34" i="84"/>
  <c r="AD44" i="84"/>
  <c r="AD13" i="84"/>
  <c r="AR152" i="84"/>
  <c r="AR118" i="84"/>
  <c r="P172" i="84"/>
  <c r="BC49" i="84"/>
  <c r="BC13" i="84"/>
  <c r="BC203" i="84"/>
  <c r="BC192" i="84"/>
  <c r="BC34" i="84"/>
  <c r="BC40" i="84"/>
  <c r="BC44" i="84"/>
  <c r="BD119" i="84"/>
  <c r="BD153" i="84"/>
  <c r="V172" i="84"/>
  <c r="CN118" i="84"/>
  <c r="CN152" i="84"/>
  <c r="BL172" i="84"/>
  <c r="BL173" i="84" s="1"/>
  <c r="K40" i="81"/>
  <c r="K44" i="81"/>
  <c r="K203" i="81"/>
  <c r="K34" i="81"/>
  <c r="K13" i="81"/>
  <c r="K192" i="81"/>
  <c r="Y153" i="81"/>
  <c r="Y119" i="81"/>
  <c r="CK119" i="81"/>
  <c r="CK153" i="81"/>
  <c r="AG152" i="81"/>
  <c r="AG118" i="81"/>
  <c r="CB44" i="81"/>
  <c r="CB192" i="81"/>
  <c r="CB40" i="81"/>
  <c r="CB13" i="81"/>
  <c r="CB203" i="81"/>
  <c r="CB34" i="81"/>
  <c r="CB114" i="81"/>
  <c r="CB115" i="81" s="1"/>
  <c r="CB118" i="81"/>
  <c r="CB152" i="81"/>
  <c r="BA49" i="80"/>
  <c r="BA192" i="80"/>
  <c r="BA203" i="80"/>
  <c r="BA40" i="80"/>
  <c r="BA44" i="80"/>
  <c r="BA34" i="80"/>
  <c r="BA13" i="80"/>
  <c r="CR172" i="80"/>
  <c r="CR173" i="80" s="1"/>
  <c r="CR114" i="80"/>
  <c r="CR115" i="80" s="1"/>
  <c r="BB148" i="80"/>
  <c r="BB149" i="80" s="1"/>
  <c r="AU153" i="80"/>
  <c r="AU85" i="80"/>
  <c r="AU119" i="80"/>
  <c r="BR152" i="80"/>
  <c r="BR118" i="80"/>
  <c r="CO152" i="80"/>
  <c r="CO84" i="80"/>
  <c r="CO118" i="80"/>
  <c r="AM118" i="80"/>
  <c r="AM84" i="80"/>
  <c r="AM152" i="80"/>
  <c r="BX148" i="83"/>
  <c r="BX149" i="83" s="1"/>
  <c r="CY172" i="83"/>
  <c r="CY173" i="83" s="1"/>
  <c r="CY148" i="83"/>
  <c r="CY149" i="83" s="1"/>
  <c r="CY49" i="83"/>
  <c r="CY13" i="83"/>
  <c r="CY203" i="83"/>
  <c r="CY44" i="83"/>
  <c r="CY34" i="83"/>
  <c r="CY40" i="83"/>
  <c r="CY192" i="83"/>
  <c r="BN49" i="83"/>
  <c r="BN13" i="83"/>
  <c r="BN44" i="83"/>
  <c r="BN192" i="83"/>
  <c r="BN203" i="83"/>
  <c r="BN34" i="83"/>
  <c r="BN40" i="83"/>
  <c r="BJ119" i="83"/>
  <c r="BJ153" i="83"/>
  <c r="CR114" i="83"/>
  <c r="CR115" i="83" s="1"/>
  <c r="H172" i="84"/>
  <c r="H173" i="84" s="1"/>
  <c r="BS84" i="84"/>
  <c r="AH114" i="81"/>
  <c r="AH115" i="81" s="1"/>
  <c r="AL119" i="81"/>
  <c r="AL153" i="81"/>
  <c r="AL85" i="81"/>
  <c r="E81" i="80"/>
  <c r="E85" i="80" s="1"/>
  <c r="BN172" i="84"/>
  <c r="BN173" i="84" s="1"/>
  <c r="CQ152" i="84"/>
  <c r="CQ84" i="84"/>
  <c r="CQ118" i="84"/>
  <c r="BZ118" i="84"/>
  <c r="BZ152" i="84"/>
  <c r="BX114" i="84"/>
  <c r="BX115" i="84" s="1"/>
  <c r="BX172" i="84"/>
  <c r="BX173" i="84" s="1"/>
  <c r="CW81" i="84"/>
  <c r="CW85" i="84" s="1"/>
  <c r="Q148" i="84"/>
  <c r="CU40" i="84"/>
  <c r="CU192" i="84"/>
  <c r="CU13" i="84"/>
  <c r="CU203" i="84"/>
  <c r="CU44" i="84"/>
  <c r="CU34" i="84"/>
  <c r="AS81" i="81"/>
  <c r="AS85" i="81" s="1"/>
  <c r="AW152" i="81"/>
  <c r="AW118" i="81"/>
  <c r="AJ172" i="84"/>
  <c r="AJ173" i="84" s="1"/>
  <c r="I148" i="80"/>
  <c r="I149" i="80" s="1"/>
  <c r="AT148" i="84"/>
  <c r="AT149" i="84" s="1"/>
  <c r="CP49" i="81"/>
  <c r="CP192" i="81"/>
  <c r="CP13" i="81"/>
  <c r="CP44" i="81"/>
  <c r="CP40" i="81"/>
  <c r="CP203" i="81"/>
  <c r="CP34" i="81"/>
  <c r="CP148" i="81"/>
  <c r="CP149" i="81" s="1"/>
  <c r="D114" i="84"/>
  <c r="D115" i="84" s="1"/>
  <c r="S172" i="84"/>
  <c r="V153" i="81"/>
  <c r="V85" i="81"/>
  <c r="V119" i="81"/>
  <c r="R148" i="80"/>
  <c r="CQ119" i="80"/>
  <c r="CQ85" i="80"/>
  <c r="CQ153" i="80"/>
  <c r="AD34" i="83"/>
  <c r="AD40" i="83"/>
  <c r="AD203" i="83"/>
  <c r="AD13" i="83"/>
  <c r="AD44" i="83"/>
  <c r="AD192" i="83"/>
  <c r="CB148" i="83"/>
  <c r="CB149" i="83" s="1"/>
  <c r="CX148" i="83"/>
  <c r="CX149" i="83" s="1"/>
  <c r="CO49" i="84"/>
  <c r="CO44" i="84"/>
  <c r="CO13" i="84"/>
  <c r="CO203" i="84"/>
  <c r="CO192" i="84"/>
  <c r="CO34" i="84"/>
  <c r="CO40" i="84"/>
  <c r="CP118" i="84"/>
  <c r="CP152" i="84"/>
  <c r="BY114" i="84"/>
  <c r="BY115" i="84" s="1"/>
  <c r="CK203" i="81"/>
  <c r="CK34" i="81"/>
  <c r="CK13" i="81"/>
  <c r="CK44" i="81"/>
  <c r="CK192" i="81"/>
  <c r="CK40" i="81"/>
  <c r="H49" i="81"/>
  <c r="H192" i="81"/>
  <c r="H203" i="81"/>
  <c r="H40" i="81"/>
  <c r="H13" i="81"/>
  <c r="H34" i="81"/>
  <c r="H44" i="81"/>
  <c r="AC81" i="81"/>
  <c r="AC85" i="81" s="1"/>
  <c r="L152" i="81"/>
  <c r="L118" i="81"/>
  <c r="D173" i="80"/>
  <c r="CA152" i="83"/>
  <c r="CA118" i="83"/>
  <c r="CI172" i="83"/>
  <c r="CI173" i="83" s="1"/>
  <c r="U148" i="84"/>
  <c r="BU172" i="84"/>
  <c r="BU173" i="84" s="1"/>
  <c r="BU203" i="84"/>
  <c r="BU44" i="84"/>
  <c r="BU192" i="84"/>
  <c r="BU40" i="84"/>
  <c r="BU34" i="84"/>
  <c r="BU13" i="84"/>
  <c r="CP119" i="81"/>
  <c r="CP153" i="81"/>
  <c r="CP85" i="81"/>
  <c r="CX119" i="81"/>
  <c r="CX153" i="81"/>
  <c r="CX85" i="81"/>
  <c r="Z119" i="83"/>
  <c r="Z153" i="83"/>
  <c r="CT119" i="84"/>
  <c r="CT153" i="84"/>
  <c r="R114" i="83"/>
  <c r="K114" i="84"/>
  <c r="K115" i="84" s="1"/>
  <c r="K148" i="84"/>
  <c r="K149" i="84" s="1"/>
  <c r="K152" i="84"/>
  <c r="K118" i="84"/>
  <c r="K84" i="84"/>
  <c r="CD172" i="83"/>
  <c r="CD173" i="83" s="1"/>
  <c r="CD148" i="83"/>
  <c r="CD149" i="83" s="1"/>
  <c r="CD114" i="83"/>
  <c r="CD115" i="83" s="1"/>
  <c r="AB118" i="84"/>
  <c r="AB152" i="84"/>
  <c r="BK148" i="83"/>
  <c r="BK149" i="83" s="1"/>
  <c r="BK172" i="83"/>
  <c r="BK173" i="83" s="1"/>
  <c r="CT148" i="81"/>
  <c r="CT149" i="81" s="1"/>
  <c r="BW149" i="84"/>
  <c r="CX149" i="84"/>
  <c r="BD135" i="81"/>
  <c r="AX149" i="84"/>
  <c r="CM149" i="84"/>
  <c r="CM101" i="84"/>
  <c r="BF101" i="84"/>
  <c r="AO101" i="84"/>
  <c r="CE101" i="84"/>
  <c r="AI101" i="81"/>
  <c r="AI72" i="81"/>
  <c r="BO72" i="81"/>
  <c r="AJ72" i="81"/>
  <c r="BZ115" i="81"/>
  <c r="BZ101" i="81"/>
  <c r="CL72" i="81"/>
  <c r="AC72" i="80"/>
  <c r="CU72" i="80"/>
  <c r="CN101" i="80"/>
  <c r="AK135" i="80"/>
  <c r="CJ72" i="80"/>
  <c r="AY115" i="83"/>
  <c r="CC85" i="83"/>
  <c r="CC87" i="83" s="1"/>
  <c r="CC135" i="83"/>
  <c r="AR149" i="83"/>
  <c r="AR135" i="83"/>
  <c r="AR101" i="83"/>
  <c r="BA135" i="83"/>
  <c r="BI135" i="84"/>
  <c r="AL115" i="84"/>
  <c r="AL101" i="84"/>
  <c r="CY173" i="80"/>
  <c r="BF101" i="83"/>
  <c r="AU135" i="84"/>
  <c r="AD72" i="84"/>
  <c r="BL101" i="84"/>
  <c r="K72" i="81"/>
  <c r="CB101" i="81"/>
  <c r="BA135" i="80"/>
  <c r="CR135" i="80"/>
  <c r="CR101" i="80"/>
  <c r="AL101" i="80"/>
  <c r="BX101" i="83"/>
  <c r="CY135" i="83"/>
  <c r="H101" i="84"/>
  <c r="BE72" i="80"/>
  <c r="BE173" i="80"/>
  <c r="CV72" i="83"/>
  <c r="CV101" i="83"/>
  <c r="BN135" i="84"/>
  <c r="BX135" i="84"/>
  <c r="BX101" i="84"/>
  <c r="CF101" i="81"/>
  <c r="CF135" i="81"/>
  <c r="AB84" i="81"/>
  <c r="AJ84" i="84"/>
  <c r="AT135" i="84"/>
  <c r="CY84" i="81"/>
  <c r="CH101" i="81"/>
  <c r="CK101" i="81"/>
  <c r="CE135" i="81"/>
  <c r="AI101" i="84"/>
  <c r="CD101" i="80"/>
  <c r="AG101" i="84"/>
  <c r="CX47" i="84"/>
  <c r="CX48" i="84" s="1"/>
  <c r="CX49" i="84"/>
  <c r="AJ47" i="80"/>
  <c r="AJ48" i="80" s="1"/>
  <c r="AC47" i="84"/>
  <c r="AC48" i="84" s="1"/>
  <c r="AC49" i="84"/>
  <c r="AI47" i="81"/>
  <c r="AI48" i="81" s="1"/>
  <c r="AI49" i="81"/>
  <c r="N47" i="81"/>
  <c r="CD47" i="81"/>
  <c r="CD48" i="81" s="1"/>
  <c r="CD49" i="81"/>
  <c r="K47" i="80"/>
  <c r="K48" i="80" s="1"/>
  <c r="K49" i="80"/>
  <c r="CW47" i="80"/>
  <c r="CW48" i="80" s="1"/>
  <c r="CC119" i="83"/>
  <c r="CC153" i="83"/>
  <c r="CC156" i="83" s="1"/>
  <c r="BA47" i="83"/>
  <c r="BA48" i="83" s="1"/>
  <c r="BA49" i="83"/>
  <c r="AL47" i="84"/>
  <c r="AL48" i="84" s="1"/>
  <c r="AL49" i="84"/>
  <c r="AS47" i="83"/>
  <c r="AS48" i="83" s="1"/>
  <c r="AS49" i="83"/>
  <c r="V47" i="84"/>
  <c r="CK47" i="81"/>
  <c r="CK48" i="81" s="1"/>
  <c r="CK49" i="81"/>
  <c r="BG47" i="80"/>
  <c r="BG48" i="80" s="1"/>
  <c r="BG49" i="80"/>
  <c r="BK47" i="80"/>
  <c r="BK48" i="80" s="1"/>
  <c r="BK49" i="80"/>
  <c r="CH49" i="83"/>
  <c r="CH47" i="83"/>
  <c r="CH48" i="83" s="1"/>
  <c r="BJ47" i="83"/>
  <c r="BJ48" i="83" s="1"/>
  <c r="BJ49" i="83"/>
  <c r="BH47" i="80"/>
  <c r="BH48" i="80" s="1"/>
  <c r="W47" i="81"/>
  <c r="BR47" i="81"/>
  <c r="BR48" i="81" s="1"/>
  <c r="CX47" i="80"/>
  <c r="CX48" i="80" s="1"/>
  <c r="CX49" i="80"/>
  <c r="CS47" i="83"/>
  <c r="CS48" i="83" s="1"/>
  <c r="I47" i="83"/>
  <c r="I48" i="83" s="1"/>
  <c r="G47" i="84"/>
  <c r="G48" i="84" s="1"/>
  <c r="G49" i="84"/>
  <c r="BW172" i="84"/>
  <c r="BW173" i="84" s="1"/>
  <c r="G152" i="84"/>
  <c r="G118" i="84"/>
  <c r="G84" i="84"/>
  <c r="CU119" i="81"/>
  <c r="CU153" i="81"/>
  <c r="BP118" i="80"/>
  <c r="BP152" i="80"/>
  <c r="BP84" i="80"/>
  <c r="BO152" i="83"/>
  <c r="BO118" i="83"/>
  <c r="CK172" i="83"/>
  <c r="CK173" i="83" s="1"/>
  <c r="CK49" i="83"/>
  <c r="CK13" i="83"/>
  <c r="CK192" i="83"/>
  <c r="CK203" i="83"/>
  <c r="CK44" i="83"/>
  <c r="CK40" i="83"/>
  <c r="CK34" i="83"/>
  <c r="BA152" i="84"/>
  <c r="BA118" i="84"/>
  <c r="CA152" i="84"/>
  <c r="CA84" i="84"/>
  <c r="CA118" i="84"/>
  <c r="AA152" i="84"/>
  <c r="AA84" i="84"/>
  <c r="AA118" i="84"/>
  <c r="CM152" i="84"/>
  <c r="CM118" i="84"/>
  <c r="CM84" i="84"/>
  <c r="CE114" i="84"/>
  <c r="CE115" i="84" s="1"/>
  <c r="AI148" i="81"/>
  <c r="AI149" i="81" s="1"/>
  <c r="BO114" i="81"/>
  <c r="BO115" i="81" s="1"/>
  <c r="BK118" i="81"/>
  <c r="BK152" i="81"/>
  <c r="N153" i="81"/>
  <c r="N119" i="81"/>
  <c r="N85" i="81"/>
  <c r="AJ148" i="81"/>
  <c r="AJ149" i="81" s="1"/>
  <c r="AJ119" i="81"/>
  <c r="AJ85" i="81"/>
  <c r="AJ153" i="81"/>
  <c r="CY118" i="81"/>
  <c r="CY152" i="81"/>
  <c r="CL119" i="81"/>
  <c r="CL153" i="81"/>
  <c r="CL85" i="81"/>
  <c r="AC114" i="80"/>
  <c r="AC115" i="80" s="1"/>
  <c r="AC148" i="80"/>
  <c r="AC149" i="80" s="1"/>
  <c r="CE172" i="80"/>
  <c r="CE173" i="80" s="1"/>
  <c r="CE84" i="80"/>
  <c r="CN40" i="80"/>
  <c r="CN34" i="80"/>
  <c r="CN13" i="80"/>
  <c r="CN192" i="80"/>
  <c r="CN44" i="80"/>
  <c r="CN203" i="80"/>
  <c r="CN49" i="80"/>
  <c r="CL152" i="80"/>
  <c r="CL118" i="80"/>
  <c r="Y114" i="80"/>
  <c r="Y148" i="80"/>
  <c r="CW114" i="80"/>
  <c r="CW115" i="80" s="1"/>
  <c r="AK192" i="80"/>
  <c r="AK203" i="80"/>
  <c r="AK34" i="80"/>
  <c r="AK40" i="80"/>
  <c r="AK13" i="80"/>
  <c r="AK44" i="80"/>
  <c r="AD152" i="83"/>
  <c r="AD84" i="83"/>
  <c r="AD118" i="83"/>
  <c r="AR172" i="83"/>
  <c r="AR173" i="83" s="1"/>
  <c r="AR118" i="83"/>
  <c r="AR152" i="83"/>
  <c r="BZ153" i="83"/>
  <c r="BZ119" i="83"/>
  <c r="CB118" i="83"/>
  <c r="CB152" i="83"/>
  <c r="BI114" i="84"/>
  <c r="BI115" i="84" s="1"/>
  <c r="AP118" i="84"/>
  <c r="AP152" i="84"/>
  <c r="AL203" i="84"/>
  <c r="AL40" i="84"/>
  <c r="AL13" i="84"/>
  <c r="AL44" i="84"/>
  <c r="AL192" i="84"/>
  <c r="AL34" i="84"/>
  <c r="AZ148" i="81"/>
  <c r="AZ149" i="81" s="1"/>
  <c r="M153" i="81"/>
  <c r="M119" i="81"/>
  <c r="CY148" i="80"/>
  <c r="CY149" i="80" s="1"/>
  <c r="BT152" i="83"/>
  <c r="BT118" i="83"/>
  <c r="BF172" i="83"/>
  <c r="BF173" i="83" s="1"/>
  <c r="CL152" i="83"/>
  <c r="CL118" i="83"/>
  <c r="AD148" i="84"/>
  <c r="AD149" i="84" s="1"/>
  <c r="AR119" i="84"/>
  <c r="AR153" i="84"/>
  <c r="BY152" i="84"/>
  <c r="BY118" i="84"/>
  <c r="CN119" i="84"/>
  <c r="CN153" i="84"/>
  <c r="BL49" i="84"/>
  <c r="BL192" i="84"/>
  <c r="BL13" i="84"/>
  <c r="BL203" i="84"/>
  <c r="BL34" i="84"/>
  <c r="BL40" i="84"/>
  <c r="BL44" i="84"/>
  <c r="BL148" i="84"/>
  <c r="BL149" i="84" s="1"/>
  <c r="BP49" i="81"/>
  <c r="BP34" i="81"/>
  <c r="BP40" i="81"/>
  <c r="BP13" i="81"/>
  <c r="BP44" i="81"/>
  <c r="BP203" i="81"/>
  <c r="BP192" i="81"/>
  <c r="BP152" i="81"/>
  <c r="BP118" i="81"/>
  <c r="AX13" i="81"/>
  <c r="AX203" i="81"/>
  <c r="AX34" i="81"/>
  <c r="AX40" i="81"/>
  <c r="AX192" i="81"/>
  <c r="AX44" i="81"/>
  <c r="BT148" i="81"/>
  <c r="BT149" i="81" s="1"/>
  <c r="AG153" i="81"/>
  <c r="AG119" i="81"/>
  <c r="BB49" i="81"/>
  <c r="BB203" i="81"/>
  <c r="BB44" i="81"/>
  <c r="BB192" i="81"/>
  <c r="BB40" i="81"/>
  <c r="BB13" i="81"/>
  <c r="BB34" i="81"/>
  <c r="CB148" i="81"/>
  <c r="CB149" i="81" s="1"/>
  <c r="CB153" i="81"/>
  <c r="CB85" i="81"/>
  <c r="CB119" i="81"/>
  <c r="BA172" i="80"/>
  <c r="BA173" i="80" s="1"/>
  <c r="CR192" i="80"/>
  <c r="CR34" i="80"/>
  <c r="CR44" i="80"/>
  <c r="CR203" i="80"/>
  <c r="CR13" i="80"/>
  <c r="CR40" i="80"/>
  <c r="BB44" i="80"/>
  <c r="BB192" i="80"/>
  <c r="BB203" i="80"/>
  <c r="BB34" i="80"/>
  <c r="BB40" i="80"/>
  <c r="BB13" i="80"/>
  <c r="AL44" i="80"/>
  <c r="AL192" i="80"/>
  <c r="AL40" i="80"/>
  <c r="AL203" i="80"/>
  <c r="AL13" i="80"/>
  <c r="AL34" i="80"/>
  <c r="AL114" i="80"/>
  <c r="AL115" i="80" s="1"/>
  <c r="BR153" i="80"/>
  <c r="BR119" i="80"/>
  <c r="CO119" i="80"/>
  <c r="CO153" i="80"/>
  <c r="AM119" i="80"/>
  <c r="AM153" i="80"/>
  <c r="S172" i="83"/>
  <c r="BX40" i="83"/>
  <c r="BX192" i="83"/>
  <c r="BX44" i="83"/>
  <c r="BX13" i="83"/>
  <c r="BX34" i="83"/>
  <c r="BX203" i="83"/>
  <c r="BN152" i="83"/>
  <c r="BN118" i="83"/>
  <c r="J152" i="83"/>
  <c r="J118" i="83"/>
  <c r="CR172" i="83"/>
  <c r="CR173" i="83" s="1"/>
  <c r="BS81" i="84"/>
  <c r="BS118" i="84" s="1"/>
  <c r="X114" i="84"/>
  <c r="BE114" i="80"/>
  <c r="BE115" i="80" s="1"/>
  <c r="BB148" i="83"/>
  <c r="BB149" i="83" s="1"/>
  <c r="AZ81" i="83"/>
  <c r="AZ85" i="83" s="1"/>
  <c r="BV148" i="84"/>
  <c r="BV149" i="84" s="1"/>
  <c r="Q81" i="84"/>
  <c r="Q152" i="84" s="1"/>
  <c r="S81" i="81"/>
  <c r="S85" i="81" s="1"/>
  <c r="X148" i="81"/>
  <c r="BR84" i="81"/>
  <c r="BR118" i="81"/>
  <c r="BR152" i="81"/>
  <c r="CH153" i="80"/>
  <c r="CH85" i="80"/>
  <c r="CH119" i="80"/>
  <c r="CP119" i="80"/>
  <c r="CP153" i="80"/>
  <c r="BC119" i="80"/>
  <c r="BC153" i="80"/>
  <c r="BV81" i="80"/>
  <c r="BV85" i="80" s="1"/>
  <c r="CT119" i="80"/>
  <c r="CT153" i="80"/>
  <c r="AC148" i="83"/>
  <c r="AC149" i="83" s="1"/>
  <c r="AC84" i="83"/>
  <c r="P172" i="83"/>
  <c r="P118" i="83"/>
  <c r="P152" i="83"/>
  <c r="CG152" i="84"/>
  <c r="CG118" i="84"/>
  <c r="CG84" i="84"/>
  <c r="CA148" i="84"/>
  <c r="CA149" i="84" s="1"/>
  <c r="K153" i="83"/>
  <c r="K119" i="83"/>
  <c r="BG49" i="81"/>
  <c r="BG13" i="81"/>
  <c r="BG40" i="81"/>
  <c r="BG203" i="81"/>
  <c r="BG34" i="81"/>
  <c r="BG192" i="81"/>
  <c r="BG44" i="81"/>
  <c r="CP47" i="81"/>
  <c r="CP48" i="81" s="1"/>
  <c r="CK47" i="83"/>
  <c r="CK48" i="83" s="1"/>
  <c r="AA47" i="84"/>
  <c r="CS47" i="84"/>
  <c r="CS48" i="84" s="1"/>
  <c r="CS49" i="84"/>
  <c r="R47" i="81"/>
  <c r="AD47" i="80"/>
  <c r="AD48" i="80" s="1"/>
  <c r="AD49" i="80"/>
  <c r="CQ47" i="80"/>
  <c r="CQ48" i="80" s="1"/>
  <c r="CQ49" i="80"/>
  <c r="BS47" i="83"/>
  <c r="BS48" i="83" s="1"/>
  <c r="BI47" i="84"/>
  <c r="BI48" i="84" s="1"/>
  <c r="BY47" i="81"/>
  <c r="BY48" i="81" s="1"/>
  <c r="CD47" i="84"/>
  <c r="CD48" i="84" s="1"/>
  <c r="CD49" i="84"/>
  <c r="BQ47" i="84"/>
  <c r="BQ48" i="84" s="1"/>
  <c r="CN47" i="84"/>
  <c r="CN48" i="84" s="1"/>
  <c r="CO47" i="81"/>
  <c r="CO48" i="81" s="1"/>
  <c r="P47" i="81"/>
  <c r="CR47" i="80"/>
  <c r="CR48" i="80" s="1"/>
  <c r="CR49" i="80"/>
  <c r="CQ47" i="83"/>
  <c r="CQ48" i="83" s="1"/>
  <c r="CQ49" i="83"/>
  <c r="BX47" i="83"/>
  <c r="BX48" i="83" s="1"/>
  <c r="BX49" i="83"/>
  <c r="BD47" i="83"/>
  <c r="BD48" i="83" s="1"/>
  <c r="CC47" i="81"/>
  <c r="CC48" i="81" s="1"/>
  <c r="CC49" i="81"/>
  <c r="CA47" i="83"/>
  <c r="CA48" i="83" s="1"/>
  <c r="CA49" i="83"/>
  <c r="BN47" i="84"/>
  <c r="BN48" i="84" s="1"/>
  <c r="BM47" i="84"/>
  <c r="BM48" i="84" s="1"/>
  <c r="BM49" i="84"/>
  <c r="X47" i="81"/>
  <c r="CH47" i="80"/>
  <c r="CH48" i="80" s="1"/>
  <c r="CH49" i="80"/>
  <c r="CP47" i="80"/>
  <c r="CP48" i="80" s="1"/>
  <c r="CP49" i="80"/>
  <c r="BC47" i="80"/>
  <c r="BC48" i="80" s="1"/>
  <c r="BC49" i="80"/>
  <c r="W47" i="83"/>
  <c r="BE47" i="83"/>
  <c r="BE48" i="83" s="1"/>
  <c r="CX47" i="81"/>
  <c r="CX48" i="81" s="1"/>
  <c r="AN47" i="80"/>
  <c r="AN48" i="80" s="1"/>
  <c r="AN49" i="80"/>
  <c r="F47" i="80"/>
  <c r="F48" i="80" s="1"/>
  <c r="F49" i="80"/>
  <c r="CC114" i="80"/>
  <c r="CC115" i="80" s="1"/>
  <c r="AC152" i="84"/>
  <c r="AC118" i="84"/>
  <c r="AA114" i="84"/>
  <c r="BE148" i="81"/>
  <c r="BE149" i="81" s="1"/>
  <c r="CV119" i="81"/>
  <c r="CV153" i="81"/>
  <c r="CV85" i="81"/>
  <c r="AD148" i="80"/>
  <c r="AD149" i="80" s="1"/>
  <c r="BS172" i="83"/>
  <c r="BS173" i="83" s="1"/>
  <c r="CN203" i="83"/>
  <c r="CN13" i="83"/>
  <c r="CN34" i="83"/>
  <c r="CN44" i="83"/>
  <c r="CN192" i="83"/>
  <c r="CN40" i="83"/>
  <c r="CN49" i="83"/>
  <c r="CN172" i="83"/>
  <c r="CN173" i="83" s="1"/>
  <c r="CX172" i="83"/>
  <c r="CX173" i="83" s="1"/>
  <c r="AZ49" i="84"/>
  <c r="AZ13" i="84"/>
  <c r="AZ203" i="84"/>
  <c r="AZ40" i="84"/>
  <c r="AZ44" i="84"/>
  <c r="AZ192" i="84"/>
  <c r="AZ34" i="84"/>
  <c r="AZ148" i="84"/>
  <c r="AZ149" i="84" s="1"/>
  <c r="BW148" i="81"/>
  <c r="BW149" i="81" s="1"/>
  <c r="L148" i="81"/>
  <c r="L149" i="81" s="1"/>
  <c r="CF148" i="80"/>
  <c r="CF149" i="80" s="1"/>
  <c r="CA119" i="81"/>
  <c r="CA153" i="81"/>
  <c r="AR152" i="80"/>
  <c r="AR118" i="80"/>
  <c r="AQ49" i="84"/>
  <c r="AQ203" i="84"/>
  <c r="AQ44" i="84"/>
  <c r="AQ13" i="84"/>
  <c r="AQ192" i="84"/>
  <c r="AQ34" i="84"/>
  <c r="AQ40" i="84"/>
  <c r="AQ153" i="84"/>
  <c r="AQ85" i="84"/>
  <c r="AQ119" i="84"/>
  <c r="CA119" i="80"/>
  <c r="CA153" i="80"/>
  <c r="BY172" i="83"/>
  <c r="BY173" i="83" s="1"/>
  <c r="CI148" i="84"/>
  <c r="CI149" i="84" s="1"/>
  <c r="CI172" i="84"/>
  <c r="CI173" i="84" s="1"/>
  <c r="AX148" i="83"/>
  <c r="AX149" i="83" s="1"/>
  <c r="BL114" i="81"/>
  <c r="BL115" i="81" s="1"/>
  <c r="CL114" i="80"/>
  <c r="CL115" i="80" s="1"/>
  <c r="BW101" i="84"/>
  <c r="CX173" i="84"/>
  <c r="CX115" i="84"/>
  <c r="CX101" i="84"/>
  <c r="BD115" i="81"/>
  <c r="BD149" i="81"/>
  <c r="CX115" i="81"/>
  <c r="CX101" i="81"/>
  <c r="CK101" i="83"/>
  <c r="CK135" i="83"/>
  <c r="AX115" i="84"/>
  <c r="AX135" i="84"/>
  <c r="CM115" i="84"/>
  <c r="CM72" i="84"/>
  <c r="BF149" i="84"/>
  <c r="BF135" i="84"/>
  <c r="CE149" i="84"/>
  <c r="CS72" i="84"/>
  <c r="BO101" i="81"/>
  <c r="BO135" i="81"/>
  <c r="AM149" i="81"/>
  <c r="AM101" i="81"/>
  <c r="BZ72" i="81"/>
  <c r="CL101" i="81"/>
  <c r="CL135" i="81"/>
  <c r="CN72" i="80"/>
  <c r="CW135" i="80"/>
  <c r="AK101" i="80"/>
  <c r="CJ101" i="80"/>
  <c r="AY72" i="83"/>
  <c r="CC72" i="83"/>
  <c r="AR72" i="83"/>
  <c r="F101" i="83"/>
  <c r="BA101" i="83"/>
  <c r="BI101" i="84"/>
  <c r="AL72" i="84"/>
  <c r="BY101" i="81"/>
  <c r="CY135" i="80"/>
  <c r="BF72" i="83"/>
  <c r="BF149" i="83"/>
  <c r="BF135" i="83"/>
  <c r="AD101" i="84"/>
  <c r="BC72" i="84"/>
  <c r="BC115" i="84"/>
  <c r="K115" i="81"/>
  <c r="AT72" i="81"/>
  <c r="BP101" i="81"/>
  <c r="BP85" i="81"/>
  <c r="AX115" i="81"/>
  <c r="AX149" i="81"/>
  <c r="BT135" i="81"/>
  <c r="BT84" i="81"/>
  <c r="BF101" i="81"/>
  <c r="CB72" i="81"/>
  <c r="BB101" i="80"/>
  <c r="AL72" i="80"/>
  <c r="AL135" i="80"/>
  <c r="BX72" i="83"/>
  <c r="BX135" i="83"/>
  <c r="CY72" i="83"/>
  <c r="CY101" i="83"/>
  <c r="BN115" i="83"/>
  <c r="BN101" i="83"/>
  <c r="CR101" i="83"/>
  <c r="H135" i="84"/>
  <c r="I115" i="81"/>
  <c r="BV101" i="84"/>
  <c r="BR135" i="81"/>
  <c r="BR101" i="81"/>
  <c r="CA135" i="84"/>
  <c r="BJ101" i="84"/>
  <c r="CU49" i="80"/>
  <c r="CC135" i="80"/>
  <c r="CN72" i="83"/>
  <c r="BM85" i="83"/>
  <c r="CF135" i="80"/>
  <c r="BU101" i="80"/>
  <c r="AQ72" i="84"/>
  <c r="AF135" i="80"/>
  <c r="BV81" i="81"/>
  <c r="BV152" i="81" s="1"/>
  <c r="CR153" i="81"/>
  <c r="CR119" i="81"/>
  <c r="BW49" i="80"/>
  <c r="BW34" i="80"/>
  <c r="BW203" i="80"/>
  <c r="BW192" i="80"/>
  <c r="BW44" i="80"/>
  <c r="BW40" i="80"/>
  <c r="BW13" i="80"/>
  <c r="BW118" i="80"/>
  <c r="BW152" i="80"/>
  <c r="CK119" i="80"/>
  <c r="CK153" i="80"/>
  <c r="AF81" i="80"/>
  <c r="AF152" i="80" s="1"/>
  <c r="AI81" i="80"/>
  <c r="AI85" i="80" s="1"/>
  <c r="AW119" i="80"/>
  <c r="AW153" i="80"/>
  <c r="AU114" i="83"/>
  <c r="AU115" i="83" s="1"/>
  <c r="W152" i="83"/>
  <c r="W118" i="83"/>
  <c r="AT84" i="83"/>
  <c r="AT152" i="83"/>
  <c r="AT118" i="83"/>
  <c r="CP118" i="83"/>
  <c r="CP84" i="83"/>
  <c r="CP152" i="83"/>
  <c r="P114" i="83"/>
  <c r="AJ49" i="84"/>
  <c r="AJ203" i="84"/>
  <c r="AJ40" i="84"/>
  <c r="AJ44" i="84"/>
  <c r="AJ192" i="84"/>
  <c r="AJ34" i="84"/>
  <c r="AJ13" i="84"/>
  <c r="V153" i="80"/>
  <c r="V119" i="80"/>
  <c r="F118" i="81"/>
  <c r="F152" i="81"/>
  <c r="F84" i="81"/>
  <c r="T118" i="80"/>
  <c r="T152" i="80"/>
  <c r="BX119" i="80"/>
  <c r="BX153" i="80"/>
  <c r="AG119" i="83"/>
  <c r="AG153" i="83"/>
  <c r="AP13" i="84"/>
  <c r="AP44" i="84"/>
  <c r="AP40" i="84"/>
  <c r="AP203" i="84"/>
  <c r="AP34" i="84"/>
  <c r="AP192" i="84"/>
  <c r="AP114" i="84"/>
  <c r="AP115" i="84" s="1"/>
  <c r="BH118" i="84"/>
  <c r="BH152" i="84"/>
  <c r="BG152" i="81"/>
  <c r="BG118" i="81"/>
  <c r="CG203" i="80"/>
  <c r="CG192" i="80"/>
  <c r="CG34" i="80"/>
  <c r="CG13" i="80"/>
  <c r="CG40" i="80"/>
  <c r="CG44" i="80"/>
  <c r="CG49" i="80"/>
  <c r="CG172" i="80"/>
  <c r="CG173" i="80" s="1"/>
  <c r="CM153" i="83"/>
  <c r="CM119" i="83"/>
  <c r="AU119" i="84"/>
  <c r="AU153" i="84"/>
  <c r="AU85" i="84"/>
  <c r="BG148" i="84"/>
  <c r="BG149" i="84" s="1"/>
  <c r="BG49" i="84"/>
  <c r="BG192" i="84"/>
  <c r="BG44" i="84"/>
  <c r="BG40" i="84"/>
  <c r="BG203" i="84"/>
  <c r="BG13" i="84"/>
  <c r="BG34" i="84"/>
  <c r="AT47" i="84"/>
  <c r="AT48" i="84" s="1"/>
  <c r="V47" i="80"/>
  <c r="AX47" i="84"/>
  <c r="AX48" i="84" s="1"/>
  <c r="T47" i="84"/>
  <c r="AY47" i="81"/>
  <c r="AY48" i="81" s="1"/>
  <c r="I47" i="80"/>
  <c r="I48" i="80" s="1"/>
  <c r="I49" i="80"/>
  <c r="AR47" i="83"/>
  <c r="AR48" i="83" s="1"/>
  <c r="AR49" i="83"/>
  <c r="BC47" i="81"/>
  <c r="BC48" i="81" s="1"/>
  <c r="AT47" i="80"/>
  <c r="AT48" i="80" s="1"/>
  <c r="AT49" i="80"/>
  <c r="CY47" i="80"/>
  <c r="CY48" i="80" s="1"/>
  <c r="CY49" i="80"/>
  <c r="CO47" i="84"/>
  <c r="CO48" i="84" s="1"/>
  <c r="BC47" i="84"/>
  <c r="BC48" i="84" s="1"/>
  <c r="BP47" i="81"/>
  <c r="BP48" i="81" s="1"/>
  <c r="BX47" i="81"/>
  <c r="BX48" i="81" s="1"/>
  <c r="BX49" i="81"/>
  <c r="CW47" i="81"/>
  <c r="CW48" i="81" s="1"/>
  <c r="BN47" i="80"/>
  <c r="BN48" i="80" s="1"/>
  <c r="G47" i="83"/>
  <c r="G48" i="83" s="1"/>
  <c r="H47" i="83"/>
  <c r="H48" i="83" s="1"/>
  <c r="BL47" i="83"/>
  <c r="BL48" i="83" s="1"/>
  <c r="BU47" i="81"/>
  <c r="BU48" i="81" s="1"/>
  <c r="BU49" i="81"/>
  <c r="BJ47" i="80"/>
  <c r="BJ48" i="80" s="1"/>
  <c r="BJ49" i="80"/>
  <c r="AQ47" i="84"/>
  <c r="AQ48" i="84" s="1"/>
  <c r="BJ47" i="81"/>
  <c r="BJ48" i="81" s="1"/>
  <c r="AF47" i="81"/>
  <c r="AF48" i="81" s="1"/>
  <c r="CS47" i="80"/>
  <c r="CS48" i="80" s="1"/>
  <c r="M47" i="80"/>
  <c r="CT47" i="80"/>
  <c r="CT48" i="80" s="1"/>
  <c r="CP47" i="83"/>
  <c r="CP48" i="83" s="1"/>
  <c r="CP49" i="83"/>
  <c r="BV47" i="83"/>
  <c r="BV48" i="83" s="1"/>
  <c r="CA47" i="84"/>
  <c r="CA48" i="84" s="1"/>
  <c r="CA49" i="84"/>
  <c r="CC47" i="83"/>
  <c r="CC48" i="83" s="1"/>
  <c r="AK152" i="84"/>
  <c r="AK84" i="84"/>
  <c r="AK118" i="84"/>
  <c r="AS49" i="84"/>
  <c r="AS34" i="84"/>
  <c r="AS203" i="84"/>
  <c r="AS44" i="84"/>
  <c r="AS40" i="84"/>
  <c r="AS192" i="84"/>
  <c r="AS13" i="84"/>
  <c r="AS148" i="84"/>
  <c r="AS149" i="84" s="1"/>
  <c r="O114" i="81"/>
  <c r="CC172" i="80"/>
  <c r="CC173" i="80" s="1"/>
  <c r="CC118" i="80"/>
  <c r="CC152" i="80"/>
  <c r="AB152" i="80"/>
  <c r="AB118" i="80"/>
  <c r="BM172" i="80"/>
  <c r="BM173" i="80" s="1"/>
  <c r="BM49" i="80"/>
  <c r="BM44" i="80"/>
  <c r="BM34" i="80"/>
  <c r="BM203" i="80"/>
  <c r="BM192" i="80"/>
  <c r="BM13" i="80"/>
  <c r="BM40" i="80"/>
  <c r="BY84" i="80"/>
  <c r="AJ49" i="80"/>
  <c r="AJ203" i="80"/>
  <c r="AJ192" i="80"/>
  <c r="AJ44" i="80"/>
  <c r="AJ34" i="80"/>
  <c r="AJ40" i="80"/>
  <c r="AJ13" i="80"/>
  <c r="AJ172" i="80"/>
  <c r="AJ173" i="80" s="1"/>
  <c r="CD153" i="83"/>
  <c r="CD119" i="83"/>
  <c r="E49" i="83"/>
  <c r="E13" i="83"/>
  <c r="E44" i="83"/>
  <c r="E203" i="83"/>
  <c r="E40" i="83"/>
  <c r="E192" i="83"/>
  <c r="E34" i="83"/>
  <c r="O152" i="84"/>
  <c r="O118" i="84"/>
  <c r="O84" i="84"/>
  <c r="D148" i="84"/>
  <c r="D149" i="84" s="1"/>
  <c r="CK172" i="84"/>
  <c r="CK173" i="84" s="1"/>
  <c r="E148" i="84"/>
  <c r="E149" i="84" s="1"/>
  <c r="E49" i="84"/>
  <c r="E44" i="84"/>
  <c r="E13" i="84"/>
  <c r="E192" i="84"/>
  <c r="E34" i="84"/>
  <c r="E203" i="84"/>
  <c r="E40" i="84"/>
  <c r="S114" i="84"/>
  <c r="BO119" i="81"/>
  <c r="BO153" i="81"/>
  <c r="BE13" i="81"/>
  <c r="BE40" i="81"/>
  <c r="BE44" i="81"/>
  <c r="BE192" i="81"/>
  <c r="BE34" i="81"/>
  <c r="BE203" i="81"/>
  <c r="BZ85" i="81"/>
  <c r="BZ119" i="81"/>
  <c r="BZ153" i="81"/>
  <c r="BI148" i="81"/>
  <c r="BI149" i="81" s="1"/>
  <c r="CY114" i="81"/>
  <c r="CY115" i="81" s="1"/>
  <c r="AR49" i="81"/>
  <c r="AR203" i="81"/>
  <c r="AR13" i="81"/>
  <c r="AR34" i="81"/>
  <c r="AR44" i="81"/>
  <c r="AR40" i="81"/>
  <c r="AR192" i="81"/>
  <c r="AC119" i="80"/>
  <c r="AC153" i="80"/>
  <c r="AN152" i="80"/>
  <c r="AN118" i="80"/>
  <c r="AD172" i="80"/>
  <c r="AD173" i="80" s="1"/>
  <c r="BS172" i="80"/>
  <c r="BS173" i="80" s="1"/>
  <c r="BK119" i="83"/>
  <c r="BK153" i="83"/>
  <c r="AY118" i="83"/>
  <c r="AY152" i="83"/>
  <c r="K172" i="83"/>
  <c r="K173" i="83" s="1"/>
  <c r="CB49" i="83"/>
  <c r="CB192" i="83"/>
  <c r="CB203" i="83"/>
  <c r="CB44" i="83"/>
  <c r="CB13" i="83"/>
  <c r="CB40" i="83"/>
  <c r="CB34" i="83"/>
  <c r="BA153" i="83"/>
  <c r="BA119" i="83"/>
  <c r="AZ172" i="84"/>
  <c r="AZ173" i="84" s="1"/>
  <c r="BC114" i="81"/>
  <c r="BC115" i="81" s="1"/>
  <c r="BC153" i="81"/>
  <c r="BC119" i="81"/>
  <c r="CG119" i="81"/>
  <c r="CG153" i="81"/>
  <c r="AT114" i="80"/>
  <c r="AT115" i="80" s="1"/>
  <c r="AT203" i="80"/>
  <c r="AT192" i="80"/>
  <c r="AT40" i="80"/>
  <c r="AT44" i="80"/>
  <c r="AT13" i="80"/>
  <c r="AT34" i="80"/>
  <c r="F152" i="80"/>
  <c r="F118" i="80"/>
  <c r="F84" i="80"/>
  <c r="CM172" i="83"/>
  <c r="CM173" i="83" s="1"/>
  <c r="CM148" i="83"/>
  <c r="CM149" i="83" s="1"/>
  <c r="AO172" i="83"/>
  <c r="AO173" i="83" s="1"/>
  <c r="AD118" i="84"/>
  <c r="AD152" i="84"/>
  <c r="BG84" i="84"/>
  <c r="Z153" i="84"/>
  <c r="Z119" i="84"/>
  <c r="CF81" i="84"/>
  <c r="CF85" i="84" s="1"/>
  <c r="BY148" i="84"/>
  <c r="BY149" i="84" s="1"/>
  <c r="CN49" i="84"/>
  <c r="CN192" i="84"/>
  <c r="CN40" i="84"/>
  <c r="CN203" i="84"/>
  <c r="CN34" i="84"/>
  <c r="CN44" i="84"/>
  <c r="CN13" i="84"/>
  <c r="Y153" i="84"/>
  <c r="Y119" i="84"/>
  <c r="BW40" i="81"/>
  <c r="BW34" i="81"/>
  <c r="BW203" i="81"/>
  <c r="BW44" i="81"/>
  <c r="BW192" i="81"/>
  <c r="BW13" i="81"/>
  <c r="K153" i="81"/>
  <c r="K119" i="81"/>
  <c r="AE118" i="81"/>
  <c r="AE152" i="81"/>
  <c r="E114" i="81"/>
  <c r="E115" i="81" s="1"/>
  <c r="AX85" i="81"/>
  <c r="AX119" i="81"/>
  <c r="AX153" i="81"/>
  <c r="AK153" i="81"/>
  <c r="AK119" i="81"/>
  <c r="BR203" i="80"/>
  <c r="BR34" i="80"/>
  <c r="BR44" i="80"/>
  <c r="BR13" i="80"/>
  <c r="BR192" i="80"/>
  <c r="BR40" i="80"/>
  <c r="BZ152" i="80"/>
  <c r="BZ118" i="80"/>
  <c r="Q172" i="80"/>
  <c r="CF119" i="80"/>
  <c r="CF153" i="80"/>
  <c r="U81" i="80"/>
  <c r="U118" i="80" s="1"/>
  <c r="CB114" i="80"/>
  <c r="CB115" i="80" s="1"/>
  <c r="BK192" i="80"/>
  <c r="BK34" i="80"/>
  <c r="BK13" i="80"/>
  <c r="BK40" i="80"/>
  <c r="BK44" i="80"/>
  <c r="BK203" i="80"/>
  <c r="AE152" i="83"/>
  <c r="AE118" i="83"/>
  <c r="S118" i="83"/>
  <c r="S152" i="83"/>
  <c r="BD153" i="83"/>
  <c r="BD119" i="83"/>
  <c r="AW49" i="83"/>
  <c r="AW40" i="83"/>
  <c r="AW13" i="83"/>
  <c r="AW34" i="83"/>
  <c r="AW44" i="83"/>
  <c r="AW203" i="83"/>
  <c r="AW192" i="83"/>
  <c r="BK172" i="84"/>
  <c r="BK173" i="84" s="1"/>
  <c r="I172" i="84"/>
  <c r="I173" i="84" s="1"/>
  <c r="BS148" i="84"/>
  <c r="BS149" i="84" s="1"/>
  <c r="BO119" i="84"/>
  <c r="BO153" i="84"/>
  <c r="BO85" i="84"/>
  <c r="CE119" i="81"/>
  <c r="CE153" i="81"/>
  <c r="AP40" i="81"/>
  <c r="AP203" i="81"/>
  <c r="AP34" i="81"/>
  <c r="AP13" i="81"/>
  <c r="AP192" i="81"/>
  <c r="AP44" i="81"/>
  <c r="AP118" i="81"/>
  <c r="AP84" i="81"/>
  <c r="AP152" i="81"/>
  <c r="BU148" i="80"/>
  <c r="BU149" i="80" s="1"/>
  <c r="AR114" i="80"/>
  <c r="AR115" i="80" s="1"/>
  <c r="AQ153" i="80"/>
  <c r="AQ85" i="80"/>
  <c r="AQ119" i="80"/>
  <c r="BE84" i="80"/>
  <c r="BE118" i="80"/>
  <c r="BE152" i="80"/>
  <c r="BB119" i="83"/>
  <c r="BB153" i="83"/>
  <c r="AZ172" i="83"/>
  <c r="AZ173" i="83" s="1"/>
  <c r="CV153" i="83"/>
  <c r="CV119" i="83"/>
  <c r="AE152" i="84"/>
  <c r="AE84" i="84"/>
  <c r="AE118" i="84"/>
  <c r="AQ148" i="84"/>
  <c r="AQ149" i="84" s="1"/>
  <c r="CY153" i="84"/>
  <c r="CY119" i="84"/>
  <c r="CY85" i="84"/>
  <c r="AI40" i="84"/>
  <c r="AI203" i="84"/>
  <c r="AI34" i="84"/>
  <c r="AI192" i="84"/>
  <c r="AI13" i="84"/>
  <c r="AI44" i="84"/>
  <c r="AI49" i="84"/>
  <c r="AW118" i="84"/>
  <c r="AW152" i="84"/>
  <c r="BM172" i="84"/>
  <c r="BM173" i="84" s="1"/>
  <c r="X153" i="81"/>
  <c r="X119" i="81"/>
  <c r="CJ153" i="81"/>
  <c r="CJ85" i="81"/>
  <c r="CJ119" i="81"/>
  <c r="CN119" i="81"/>
  <c r="CN153" i="81"/>
  <c r="CP172" i="80"/>
  <c r="CP173" i="80" s="1"/>
  <c r="CP34" i="80"/>
  <c r="CP192" i="80"/>
  <c r="CP203" i="80"/>
  <c r="CP44" i="80"/>
  <c r="CP13" i="80"/>
  <c r="CP40" i="80"/>
  <c r="M172" i="80"/>
  <c r="N114" i="80"/>
  <c r="BO172" i="80"/>
  <c r="BO173" i="80" s="1"/>
  <c r="AI49" i="80"/>
  <c r="AI192" i="80"/>
  <c r="AI34" i="80"/>
  <c r="AI40" i="80"/>
  <c r="AI13" i="80"/>
  <c r="AI203" i="80"/>
  <c r="AI44" i="80"/>
  <c r="AW148" i="80"/>
  <c r="AW149" i="80" s="1"/>
  <c r="W148" i="83"/>
  <c r="BV153" i="83"/>
  <c r="BV119" i="83"/>
  <c r="BD152" i="80"/>
  <c r="BD118" i="80"/>
  <c r="W152" i="84"/>
  <c r="W118" i="84"/>
  <c r="W84" i="84"/>
  <c r="AO118" i="84"/>
  <c r="AO152" i="84"/>
  <c r="AO84" i="84"/>
  <c r="BB13" i="84"/>
  <c r="BB44" i="84"/>
  <c r="BB203" i="84"/>
  <c r="BB40" i="84"/>
  <c r="BB34" i="84"/>
  <c r="BB192" i="84"/>
  <c r="CQ40" i="80"/>
  <c r="CQ192" i="80"/>
  <c r="CQ44" i="80"/>
  <c r="CQ13" i="80"/>
  <c r="CQ203" i="80"/>
  <c r="CQ34" i="80"/>
  <c r="AA119" i="80"/>
  <c r="AA153" i="80"/>
  <c r="J114" i="80"/>
  <c r="J115" i="80" s="1"/>
  <c r="U114" i="83"/>
  <c r="AO114" i="80"/>
  <c r="AO115" i="80" s="1"/>
  <c r="AS114" i="83"/>
  <c r="AS115" i="83" s="1"/>
  <c r="BM47" i="81"/>
  <c r="BM48" i="81" s="1"/>
  <c r="BM49" i="81"/>
  <c r="AA47" i="80"/>
  <c r="AY47" i="83"/>
  <c r="AY48" i="83" s="1"/>
  <c r="AD47" i="83"/>
  <c r="AD48" i="83" s="1"/>
  <c r="AD49" i="83"/>
  <c r="CT47" i="84"/>
  <c r="CT48" i="84" s="1"/>
  <c r="BT47" i="83"/>
  <c r="BT48" i="83" s="1"/>
  <c r="R47" i="84"/>
  <c r="BY47" i="84"/>
  <c r="BY48" i="84" s="1"/>
  <c r="BW47" i="81"/>
  <c r="BW48" i="81" s="1"/>
  <c r="BW49" i="81"/>
  <c r="AT47" i="81"/>
  <c r="AT48" i="81" s="1"/>
  <c r="AT49" i="81"/>
  <c r="CB47" i="81"/>
  <c r="CB48" i="81" s="1"/>
  <c r="CB49" i="81"/>
  <c r="Q47" i="80"/>
  <c r="CO47" i="83"/>
  <c r="CO48" i="83" s="1"/>
  <c r="CO49" i="83"/>
  <c r="BN47" i="83"/>
  <c r="BN48" i="83" s="1"/>
  <c r="K47" i="84"/>
  <c r="K48" i="84" s="1"/>
  <c r="D47" i="83"/>
  <c r="D48" i="83" s="1"/>
  <c r="AV47" i="84"/>
  <c r="AV48" i="84" s="1"/>
  <c r="AV49" i="84"/>
  <c r="AW47" i="84"/>
  <c r="AW48" i="84" s="1"/>
  <c r="CK47" i="80"/>
  <c r="CK48" i="80" s="1"/>
  <c r="BH47" i="83"/>
  <c r="BH48" i="83" s="1"/>
  <c r="BH49" i="83"/>
  <c r="P47" i="83"/>
  <c r="AK49" i="84"/>
  <c r="AK13" i="84"/>
  <c r="AK40" i="84"/>
  <c r="AK192" i="84"/>
  <c r="AK34" i="84"/>
  <c r="AK203" i="84"/>
  <c r="AK44" i="84"/>
  <c r="AS119" i="84"/>
  <c r="AS153" i="84"/>
  <c r="AE148" i="80"/>
  <c r="AE149" i="80" s="1"/>
  <c r="BD44" i="80"/>
  <c r="BD203" i="80"/>
  <c r="BD192" i="80"/>
  <c r="BD40" i="80"/>
  <c r="BD34" i="80"/>
  <c r="BD13" i="80"/>
  <c r="BO148" i="83"/>
  <c r="BO149" i="83" s="1"/>
  <c r="AH49" i="83"/>
  <c r="AH192" i="83"/>
  <c r="AH203" i="83"/>
  <c r="AH44" i="83"/>
  <c r="AH13" i="83"/>
  <c r="AH34" i="83"/>
  <c r="AH40" i="83"/>
  <c r="E84" i="83"/>
  <c r="E152" i="83"/>
  <c r="E118" i="83"/>
  <c r="BF119" i="84"/>
  <c r="BF153" i="84"/>
  <c r="AB114" i="84"/>
  <c r="AB172" i="84"/>
  <c r="AQ152" i="81"/>
  <c r="AQ118" i="81"/>
  <c r="BW153" i="83"/>
  <c r="BW119" i="83"/>
  <c r="CT114" i="83"/>
  <c r="CT115" i="83" s="1"/>
  <c r="CT49" i="83"/>
  <c r="CT192" i="83"/>
  <c r="CT13" i="83"/>
  <c r="CT203" i="83"/>
  <c r="CT34" i="83"/>
  <c r="CT44" i="83"/>
  <c r="CT40" i="83"/>
  <c r="X148" i="83"/>
  <c r="X172" i="83"/>
  <c r="L148" i="84"/>
  <c r="L149" i="84" s="1"/>
  <c r="BS153" i="81"/>
  <c r="BS119" i="81"/>
  <c r="AT153" i="81"/>
  <c r="AT119" i="81"/>
  <c r="AT85" i="81"/>
  <c r="CR152" i="80"/>
  <c r="CR118" i="80"/>
  <c r="CR84" i="80"/>
  <c r="U148" i="80"/>
  <c r="BD148" i="83"/>
  <c r="BD149" i="83" s="1"/>
  <c r="BD172" i="83"/>
  <c r="BD173" i="83" s="1"/>
  <c r="AX49" i="80"/>
  <c r="AX192" i="80"/>
  <c r="AX203" i="80"/>
  <c r="AX44" i="80"/>
  <c r="AX34" i="80"/>
  <c r="AX40" i="80"/>
  <c r="AX13" i="80"/>
  <c r="CG118" i="83"/>
  <c r="CG84" i="83"/>
  <c r="CG152" i="83"/>
  <c r="AA81" i="81"/>
  <c r="AA85" i="81" s="1"/>
  <c r="D152" i="81"/>
  <c r="D118" i="81"/>
  <c r="CA172" i="80"/>
  <c r="CA173" i="80" s="1"/>
  <c r="CA192" i="80"/>
  <c r="CA203" i="80"/>
  <c r="CA34" i="80"/>
  <c r="CA13" i="80"/>
  <c r="CA44" i="80"/>
  <c r="CA40" i="80"/>
  <c r="AI119" i="83"/>
  <c r="AI153" i="83"/>
  <c r="AI85" i="83"/>
  <c r="CS119" i="83"/>
  <c r="CS153" i="83"/>
  <c r="AH49" i="80"/>
  <c r="AH192" i="80"/>
  <c r="AH203" i="80"/>
  <c r="AH34" i="80"/>
  <c r="AH40" i="80"/>
  <c r="AH13" i="80"/>
  <c r="AH44" i="80"/>
  <c r="O114" i="83"/>
  <c r="AY49" i="84"/>
  <c r="AY203" i="84"/>
  <c r="AY40" i="84"/>
  <c r="AY34" i="84"/>
  <c r="AY13" i="84"/>
  <c r="AY44" i="84"/>
  <c r="AY192" i="84"/>
  <c r="AY148" i="84"/>
  <c r="AY149" i="84" s="1"/>
  <c r="CV49" i="84"/>
  <c r="CV192" i="84"/>
  <c r="CV40" i="84"/>
  <c r="CV13" i="84"/>
  <c r="CV34" i="84"/>
  <c r="CV203" i="84"/>
  <c r="CV44" i="84"/>
  <c r="CV119" i="84"/>
  <c r="CV153" i="84"/>
  <c r="S153" i="80"/>
  <c r="S85" i="80"/>
  <c r="S119" i="80"/>
  <c r="CR101" i="81"/>
  <c r="BW173" i="80"/>
  <c r="AU101" i="83"/>
  <c r="BG72" i="83"/>
  <c r="CP72" i="83"/>
  <c r="BE101" i="83"/>
  <c r="P84" i="83"/>
  <c r="AP72" i="83"/>
  <c r="AP101" i="83"/>
  <c r="CA101" i="84"/>
  <c r="BJ84" i="84"/>
  <c r="BJ85" i="84"/>
  <c r="AP135" i="84"/>
  <c r="BG135" i="84"/>
  <c r="BG72" i="84"/>
  <c r="AS101" i="84"/>
  <c r="CP72" i="81"/>
  <c r="BA84" i="84"/>
  <c r="BA85" i="84"/>
  <c r="D101" i="84"/>
  <c r="CK135" i="84"/>
  <c r="T84" i="84"/>
  <c r="AY101" i="81"/>
  <c r="BE101" i="81"/>
  <c r="AR135" i="81"/>
  <c r="AR101" i="81"/>
  <c r="CH115" i="81"/>
  <c r="AV85" i="81"/>
  <c r="AV135" i="81"/>
  <c r="AD135" i="80"/>
  <c r="BS135" i="80"/>
  <c r="BS72" i="83"/>
  <c r="BP84" i="83"/>
  <c r="BP135" i="83"/>
  <c r="AD101" i="83"/>
  <c r="AD72" i="83"/>
  <c r="CB72" i="83"/>
  <c r="CB135" i="83"/>
  <c r="CX101" i="83"/>
  <c r="CT85" i="84"/>
  <c r="AZ101" i="84"/>
  <c r="BM101" i="83"/>
  <c r="CO135" i="84"/>
  <c r="CO72" i="84"/>
  <c r="CO149" i="84"/>
  <c r="CL101" i="84"/>
  <c r="BW101" i="81"/>
  <c r="BW72" i="81"/>
  <c r="CK84" i="81"/>
  <c r="H101" i="81"/>
  <c r="H72" i="81"/>
  <c r="CW101" i="81"/>
  <c r="BR149" i="80"/>
  <c r="BR84" i="80"/>
  <c r="CF101" i="80"/>
  <c r="CB135" i="80"/>
  <c r="BK135" i="80"/>
  <c r="BK101" i="80"/>
  <c r="CE101" i="83"/>
  <c r="AL101" i="83"/>
  <c r="CH101" i="83"/>
  <c r="AW135" i="83"/>
  <c r="AW72" i="83"/>
  <c r="AW115" i="83"/>
  <c r="J85" i="83"/>
  <c r="J135" i="83"/>
  <c r="I135" i="84"/>
  <c r="BS135" i="84"/>
  <c r="CE101" i="81"/>
  <c r="AL101" i="81"/>
  <c r="AP72" i="81"/>
  <c r="AR135" i="80"/>
  <c r="AQ135" i="80"/>
  <c r="BJ101" i="80"/>
  <c r="BT115" i="84"/>
  <c r="AQ101" i="84"/>
  <c r="J101" i="84"/>
  <c r="BM85" i="84"/>
  <c r="BM135" i="84"/>
  <c r="T85" i="81"/>
  <c r="BF135" i="80"/>
  <c r="G135" i="84"/>
  <c r="BB72" i="84"/>
  <c r="BB135" i="84"/>
  <c r="CQ84" i="80"/>
  <c r="CQ72" i="80"/>
  <c r="AS101" i="83"/>
  <c r="AK72" i="84"/>
  <c r="AE84" i="80"/>
  <c r="F101" i="81"/>
  <c r="L84" i="84"/>
  <c r="BH85" i="84"/>
  <c r="BD85" i="83"/>
  <c r="BD135" i="83"/>
  <c r="CT135" i="81"/>
  <c r="BU152" i="81"/>
  <c r="BU118" i="81"/>
  <c r="BU84" i="81"/>
  <c r="AL118" i="81"/>
  <c r="AL152" i="81"/>
  <c r="AL84" i="81"/>
  <c r="D152" i="83"/>
  <c r="D118" i="83"/>
  <c r="CV148" i="83"/>
  <c r="CV149" i="83" s="1"/>
  <c r="U119" i="84"/>
  <c r="U153" i="84"/>
  <c r="CQ153" i="84"/>
  <c r="CQ119" i="84"/>
  <c r="CQ85" i="84"/>
  <c r="BZ153" i="84"/>
  <c r="BZ119" i="84"/>
  <c r="BX148" i="84"/>
  <c r="BX149" i="84" s="1"/>
  <c r="CW84" i="84"/>
  <c r="BV203" i="84"/>
  <c r="BV34" i="84"/>
  <c r="BV44" i="84"/>
  <c r="BV192" i="84"/>
  <c r="BV40" i="84"/>
  <c r="BV13" i="84"/>
  <c r="F118" i="84"/>
  <c r="F152" i="84"/>
  <c r="G203" i="81"/>
  <c r="G40" i="81"/>
  <c r="G44" i="81"/>
  <c r="G34" i="81"/>
  <c r="G13" i="81"/>
  <c r="G192" i="81"/>
  <c r="G49" i="81"/>
  <c r="AB81" i="81"/>
  <c r="AB85" i="81" s="1"/>
  <c r="BR49" i="81"/>
  <c r="BR13" i="81"/>
  <c r="BR34" i="81"/>
  <c r="BR203" i="81"/>
  <c r="BR192" i="81"/>
  <c r="BR44" i="81"/>
  <c r="BR40" i="81"/>
  <c r="BV148" i="81"/>
  <c r="BV149" i="81" s="1"/>
  <c r="BW148" i="80"/>
  <c r="BW149" i="80" s="1"/>
  <c r="CH152" i="80"/>
  <c r="CH118" i="80"/>
  <c r="CP152" i="80"/>
  <c r="CP84" i="80"/>
  <c r="CP118" i="80"/>
  <c r="BC118" i="80"/>
  <c r="BC152" i="80"/>
  <c r="CT152" i="80"/>
  <c r="CT118" i="80"/>
  <c r="CT84" i="80"/>
  <c r="W119" i="83"/>
  <c r="W153" i="83"/>
  <c r="BG148" i="83"/>
  <c r="BG149" i="83" s="1"/>
  <c r="L152" i="83"/>
  <c r="L118" i="83"/>
  <c r="AT153" i="83"/>
  <c r="AT85" i="83"/>
  <c r="AT119" i="83"/>
  <c r="CP114" i="83"/>
  <c r="CP115" i="83" s="1"/>
  <c r="CP119" i="83"/>
  <c r="CP153" i="83"/>
  <c r="BE49" i="83"/>
  <c r="BE13" i="83"/>
  <c r="BE192" i="83"/>
  <c r="BE203" i="83"/>
  <c r="BE44" i="83"/>
  <c r="BE40" i="83"/>
  <c r="BE34" i="83"/>
  <c r="AJ148" i="84"/>
  <c r="AJ149" i="84" s="1"/>
  <c r="AD203" i="81"/>
  <c r="AD13" i="81"/>
  <c r="AD34" i="81"/>
  <c r="AD44" i="81"/>
  <c r="AD40" i="81"/>
  <c r="AD192" i="81"/>
  <c r="AD84" i="81"/>
  <c r="AE152" i="80"/>
  <c r="AE118" i="80"/>
  <c r="AJ152" i="80"/>
  <c r="AJ118" i="80"/>
  <c r="F119" i="81"/>
  <c r="F85" i="81"/>
  <c r="F153" i="81"/>
  <c r="T119" i="80"/>
  <c r="T153" i="80"/>
  <c r="I114" i="80"/>
  <c r="I115" i="80" s="1"/>
  <c r="K118" i="83"/>
  <c r="K152" i="83"/>
  <c r="BH119" i="84"/>
  <c r="BH153" i="84"/>
  <c r="BG119" i="81"/>
  <c r="BG153" i="81"/>
  <c r="AT81" i="80"/>
  <c r="AT118" i="80" s="1"/>
  <c r="CG148" i="80"/>
  <c r="CG149" i="80" s="1"/>
  <c r="AJ47" i="84"/>
  <c r="AJ48" i="84" s="1"/>
  <c r="BD47" i="81"/>
  <c r="BD48" i="81" s="1"/>
  <c r="BD49" i="81"/>
  <c r="E47" i="83"/>
  <c r="E48" i="83" s="1"/>
  <c r="CM47" i="84"/>
  <c r="CM48" i="84" s="1"/>
  <c r="AQ47" i="81"/>
  <c r="AQ48" i="81" s="1"/>
  <c r="AN47" i="81"/>
  <c r="AN48" i="81" s="1"/>
  <c r="AN49" i="81"/>
  <c r="P47" i="80"/>
  <c r="AK47" i="80"/>
  <c r="AK48" i="80" s="1"/>
  <c r="AK49" i="80"/>
  <c r="CT153" i="83"/>
  <c r="CT119" i="83"/>
  <c r="CT122" i="83" s="1"/>
  <c r="BG47" i="81"/>
  <c r="BG48" i="81" s="1"/>
  <c r="U47" i="81"/>
  <c r="G47" i="80"/>
  <c r="G48" i="80" s="1"/>
  <c r="AN47" i="84"/>
  <c r="AN48" i="84" s="1"/>
  <c r="AN49" i="84"/>
  <c r="Z47" i="84"/>
  <c r="Y47" i="81"/>
  <c r="BB47" i="81"/>
  <c r="BB48" i="81" s="1"/>
  <c r="BF47" i="81"/>
  <c r="BF48" i="81" s="1"/>
  <c r="BF49" i="81"/>
  <c r="BR47" i="80"/>
  <c r="BR48" i="80" s="1"/>
  <c r="BR49" i="80"/>
  <c r="AE47" i="83"/>
  <c r="AE48" i="83" s="1"/>
  <c r="AE49" i="83"/>
  <c r="CO153" i="83"/>
  <c r="CO119" i="83"/>
  <c r="CO122" i="83" s="1"/>
  <c r="CY119" i="83"/>
  <c r="CY122" i="83" s="1"/>
  <c r="CY153" i="83"/>
  <c r="CA47" i="81"/>
  <c r="CA48" i="81" s="1"/>
  <c r="CA49" i="81"/>
  <c r="AX47" i="80"/>
  <c r="AX48" i="80" s="1"/>
  <c r="BB47" i="83"/>
  <c r="BB48" i="83" s="1"/>
  <c r="BB49" i="83"/>
  <c r="BZ47" i="84"/>
  <c r="BZ48" i="84" s="1"/>
  <c r="AU47" i="81"/>
  <c r="AU48" i="81" s="1"/>
  <c r="AU49" i="81"/>
  <c r="J47" i="81"/>
  <c r="J48" i="81" s="1"/>
  <c r="J49" i="81"/>
  <c r="BF47" i="80"/>
  <c r="BF48" i="80" s="1"/>
  <c r="BF49" i="80"/>
  <c r="BI47" i="80"/>
  <c r="BI48" i="80" s="1"/>
  <c r="BI49" i="80"/>
  <c r="AW47" i="80"/>
  <c r="AW48" i="80" s="1"/>
  <c r="BG47" i="83"/>
  <c r="BG48" i="83" s="1"/>
  <c r="BG49" i="83"/>
  <c r="BR47" i="83"/>
  <c r="BR48" i="83" s="1"/>
  <c r="BR49" i="83"/>
  <c r="CC47" i="80"/>
  <c r="CC48" i="80" s="1"/>
  <c r="CL47" i="80"/>
  <c r="CL48" i="80" s="1"/>
  <c r="AK119" i="84"/>
  <c r="AK153" i="84"/>
  <c r="AK85" i="84"/>
  <c r="CC148" i="80"/>
  <c r="CC149" i="80" s="1"/>
  <c r="CC49" i="80"/>
  <c r="CC192" i="80"/>
  <c r="CC203" i="80"/>
  <c r="CC34" i="80"/>
  <c r="CC44" i="80"/>
  <c r="CC13" i="80"/>
  <c r="CC40" i="80"/>
  <c r="CC153" i="80"/>
  <c r="CC119" i="80"/>
  <c r="AB119" i="80"/>
  <c r="AB153" i="80"/>
  <c r="BM148" i="80"/>
  <c r="BM149" i="80" s="1"/>
  <c r="BY81" i="80"/>
  <c r="BY85" i="80" s="1"/>
  <c r="CK152" i="83"/>
  <c r="CK118" i="83"/>
  <c r="CK84" i="83"/>
  <c r="E114" i="83"/>
  <c r="E115" i="83" s="1"/>
  <c r="E148" i="83"/>
  <c r="E149" i="83" s="1"/>
  <c r="O119" i="84"/>
  <c r="O153" i="84"/>
  <c r="O85" i="84"/>
  <c r="D49" i="84"/>
  <c r="D44" i="84"/>
  <c r="D13" i="84"/>
  <c r="D192" i="84"/>
  <c r="D203" i="84"/>
  <c r="D34" i="84"/>
  <c r="D40" i="84"/>
  <c r="D172" i="84"/>
  <c r="D173" i="84" s="1"/>
  <c r="CK203" i="84"/>
  <c r="CK44" i="84"/>
  <c r="CK34" i="84"/>
  <c r="CK13" i="84"/>
  <c r="CK192" i="84"/>
  <c r="CK40" i="84"/>
  <c r="CK148" i="84"/>
  <c r="CK149" i="84" s="1"/>
  <c r="E172" i="84"/>
  <c r="E173" i="84" s="1"/>
  <c r="E114" i="84"/>
  <c r="E115" i="84" s="1"/>
  <c r="CI152" i="84"/>
  <c r="CI84" i="84"/>
  <c r="CI118" i="84"/>
  <c r="AY49" i="81"/>
  <c r="AY203" i="81"/>
  <c r="AY192" i="81"/>
  <c r="AY44" i="81"/>
  <c r="AY40" i="81"/>
  <c r="AY34" i="81"/>
  <c r="AY13" i="81"/>
  <c r="CV152" i="81"/>
  <c r="CV118" i="81"/>
  <c r="BI49" i="81"/>
  <c r="BI34" i="81"/>
  <c r="BI203" i="81"/>
  <c r="BI192" i="81"/>
  <c r="BI40" i="81"/>
  <c r="BI13" i="81"/>
  <c r="BI44" i="81"/>
  <c r="CY49" i="81"/>
  <c r="CY203" i="81"/>
  <c r="CY13" i="81"/>
  <c r="CY44" i="81"/>
  <c r="CY192" i="81"/>
  <c r="CY34" i="81"/>
  <c r="CY40" i="81"/>
  <c r="V84" i="81"/>
  <c r="V118" i="81"/>
  <c r="V152" i="81"/>
  <c r="AV40" i="81"/>
  <c r="AV203" i="81"/>
  <c r="AV192" i="81"/>
  <c r="AV13" i="81"/>
  <c r="AV34" i="81"/>
  <c r="AV44" i="81"/>
  <c r="BQ118" i="81"/>
  <c r="BQ152" i="81"/>
  <c r="AN119" i="80"/>
  <c r="AN85" i="80"/>
  <c r="AN153" i="80"/>
  <c r="AD192" i="80"/>
  <c r="AD34" i="80"/>
  <c r="AD203" i="80"/>
  <c r="AD44" i="80"/>
  <c r="AD13" i="80"/>
  <c r="AD40" i="80"/>
  <c r="BS148" i="80"/>
  <c r="BS149" i="80" s="1"/>
  <c r="CQ118" i="80"/>
  <c r="CQ152" i="80"/>
  <c r="AY119" i="83"/>
  <c r="AY153" i="83"/>
  <c r="K49" i="83"/>
  <c r="K13" i="83"/>
  <c r="K40" i="83"/>
  <c r="K203" i="83"/>
  <c r="K44" i="83"/>
  <c r="K192" i="83"/>
  <c r="K34" i="83"/>
  <c r="K114" i="83"/>
  <c r="K115" i="83" s="1"/>
  <c r="BP49" i="83"/>
  <c r="BP40" i="83"/>
  <c r="BP203" i="83"/>
  <c r="BP192" i="83"/>
  <c r="BP34" i="83"/>
  <c r="BP13" i="83"/>
  <c r="BP44" i="83"/>
  <c r="BP148" i="83"/>
  <c r="BP149" i="83" s="1"/>
  <c r="BP172" i="83"/>
  <c r="BP173" i="83" s="1"/>
  <c r="AD172" i="83"/>
  <c r="AD173" i="83" s="1"/>
  <c r="CN148" i="83"/>
  <c r="CN149" i="83" s="1"/>
  <c r="CB172" i="83"/>
  <c r="CB173" i="83" s="1"/>
  <c r="BC49" i="81"/>
  <c r="BC40" i="81"/>
  <c r="BC192" i="81"/>
  <c r="BC203" i="81"/>
  <c r="BC44" i="81"/>
  <c r="BC13" i="81"/>
  <c r="BC34" i="81"/>
  <c r="AT172" i="80"/>
  <c r="AT173" i="80" s="1"/>
  <c r="F153" i="80"/>
  <c r="F85" i="80"/>
  <c r="F119" i="80"/>
  <c r="BM118" i="83"/>
  <c r="BM84" i="83"/>
  <c r="BM152" i="83"/>
  <c r="CD148" i="84"/>
  <c r="CD149" i="84" s="1"/>
  <c r="BP81" i="84"/>
  <c r="BP152" i="84" s="1"/>
  <c r="AD119" i="84"/>
  <c r="AD153" i="84"/>
  <c r="BG81" i="84"/>
  <c r="BG152" i="84" s="1"/>
  <c r="CL192" i="84"/>
  <c r="CL13" i="84"/>
  <c r="CL34" i="84"/>
  <c r="CL203" i="84"/>
  <c r="CL44" i="84"/>
  <c r="CL40" i="84"/>
  <c r="AE34" i="81"/>
  <c r="AE192" i="81"/>
  <c r="AE203" i="81"/>
  <c r="AE40" i="81"/>
  <c r="AE44" i="81"/>
  <c r="AE13" i="81"/>
  <c r="AE119" i="81"/>
  <c r="AE153" i="81"/>
  <c r="E203" i="81"/>
  <c r="E192" i="81"/>
  <c r="E13" i="81"/>
  <c r="E34" i="81"/>
  <c r="E40" i="81"/>
  <c r="E44" i="81"/>
  <c r="E49" i="81"/>
  <c r="CK114" i="81"/>
  <c r="CK115" i="81" s="1"/>
  <c r="L49" i="81"/>
  <c r="L203" i="81"/>
  <c r="L34" i="81"/>
  <c r="L44" i="81"/>
  <c r="L40" i="81"/>
  <c r="L192" i="81"/>
  <c r="L13" i="81"/>
  <c r="W84" i="80"/>
  <c r="W152" i="80"/>
  <c r="W118" i="80"/>
  <c r="X114" i="80"/>
  <c r="BZ119" i="80"/>
  <c r="BZ153" i="80"/>
  <c r="Q148" i="80"/>
  <c r="AS152" i="80"/>
  <c r="AS118" i="80"/>
  <c r="D49" i="80"/>
  <c r="D192" i="80"/>
  <c r="D13" i="80"/>
  <c r="D203" i="80"/>
  <c r="D40" i="80"/>
  <c r="D44" i="80"/>
  <c r="D34" i="80"/>
  <c r="D114" i="80"/>
  <c r="D115" i="80" s="1"/>
  <c r="AM148" i="80"/>
  <c r="AM149" i="80" s="1"/>
  <c r="BK172" i="80"/>
  <c r="BK173" i="80" s="1"/>
  <c r="AE153" i="83"/>
  <c r="AE119" i="83"/>
  <c r="CE49" i="83"/>
  <c r="CE34" i="83"/>
  <c r="CE192" i="83"/>
  <c r="CE13" i="83"/>
  <c r="CE40" i="83"/>
  <c r="CE44" i="83"/>
  <c r="CE203" i="83"/>
  <c r="S85" i="83"/>
  <c r="S119" i="83"/>
  <c r="S153" i="83"/>
  <c r="AL114" i="83"/>
  <c r="AL115" i="83" s="1"/>
  <c r="CH114" i="83"/>
  <c r="CH115" i="83" s="1"/>
  <c r="CH192" i="83"/>
  <c r="CH44" i="83"/>
  <c r="CH13" i="83"/>
  <c r="CH34" i="83"/>
  <c r="CH40" i="83"/>
  <c r="CH203" i="83"/>
  <c r="J49" i="83"/>
  <c r="J203" i="83"/>
  <c r="J192" i="83"/>
  <c r="J13" i="83"/>
  <c r="J34" i="83"/>
  <c r="J40" i="83"/>
  <c r="J44" i="83"/>
  <c r="CR118" i="83"/>
  <c r="CR152" i="83"/>
  <c r="I44" i="84"/>
  <c r="I13" i="84"/>
  <c r="I192" i="84"/>
  <c r="I40" i="84"/>
  <c r="I203" i="84"/>
  <c r="I34" i="84"/>
  <c r="I49" i="84"/>
  <c r="I148" i="84"/>
  <c r="I149" i="84" s="1"/>
  <c r="CA152" i="81"/>
  <c r="CA118" i="81"/>
  <c r="AP119" i="81"/>
  <c r="AP153" i="81"/>
  <c r="AP85" i="81"/>
  <c r="BU44" i="80"/>
  <c r="BU203" i="80"/>
  <c r="BU34" i="80"/>
  <c r="BU192" i="80"/>
  <c r="BU13" i="80"/>
  <c r="BU40" i="80"/>
  <c r="BU49" i="80"/>
  <c r="BU84" i="80"/>
  <c r="AR148" i="80"/>
  <c r="AR149" i="80" s="1"/>
  <c r="BE119" i="80"/>
  <c r="BE153" i="80"/>
  <c r="BE85" i="80"/>
  <c r="CI49" i="83"/>
  <c r="CI13" i="83"/>
  <c r="CI40" i="83"/>
  <c r="CI203" i="83"/>
  <c r="CI44" i="83"/>
  <c r="CI34" i="83"/>
  <c r="CI192" i="83"/>
  <c r="AZ49" i="83"/>
  <c r="AZ34" i="83"/>
  <c r="AZ13" i="83"/>
  <c r="AZ203" i="83"/>
  <c r="AZ44" i="83"/>
  <c r="AZ40" i="83"/>
  <c r="AZ192" i="83"/>
  <c r="U114" i="84"/>
  <c r="U172" i="84"/>
  <c r="AE85" i="84"/>
  <c r="AE153" i="84"/>
  <c r="AE119" i="84"/>
  <c r="BT148" i="84"/>
  <c r="BT149" i="84" s="1"/>
  <c r="AQ114" i="84"/>
  <c r="AQ115" i="84" s="1"/>
  <c r="AQ172" i="84"/>
  <c r="AQ173" i="84" s="1"/>
  <c r="AQ152" i="84"/>
  <c r="AQ118" i="84"/>
  <c r="AQ84" i="84"/>
  <c r="J13" i="84"/>
  <c r="J203" i="84"/>
  <c r="J34" i="84"/>
  <c r="J192" i="84"/>
  <c r="J40" i="84"/>
  <c r="J44" i="84"/>
  <c r="AM118" i="84"/>
  <c r="AM152" i="84"/>
  <c r="AM84" i="84"/>
  <c r="CJ114" i="84"/>
  <c r="CJ115" i="84" s="1"/>
  <c r="AW153" i="84"/>
  <c r="AW119" i="84"/>
  <c r="BM118" i="84"/>
  <c r="BM152" i="84"/>
  <c r="T114" i="81"/>
  <c r="T152" i="81"/>
  <c r="T118" i="81"/>
  <c r="J118" i="81"/>
  <c r="J152" i="81"/>
  <c r="J84" i="81"/>
  <c r="CP148" i="80"/>
  <c r="CP149" i="80" s="1"/>
  <c r="N148" i="80"/>
  <c r="AF148" i="80"/>
  <c r="AF149" i="80" s="1"/>
  <c r="AF172" i="80"/>
  <c r="AF173" i="80" s="1"/>
  <c r="CA118" i="80"/>
  <c r="CA152" i="80"/>
  <c r="AW114" i="80"/>
  <c r="AW115" i="80" s="1"/>
  <c r="L192" i="83"/>
  <c r="L44" i="83"/>
  <c r="L13" i="83"/>
  <c r="L34" i="83"/>
  <c r="L203" i="83"/>
  <c r="L40" i="83"/>
  <c r="BY114" i="83"/>
  <c r="BY115" i="83" s="1"/>
  <c r="AN148" i="83"/>
  <c r="AN149" i="83" s="1"/>
  <c r="AV49" i="83"/>
  <c r="AV192" i="83"/>
  <c r="AV203" i="83"/>
  <c r="AV44" i="83"/>
  <c r="AV40" i="83"/>
  <c r="AV34" i="83"/>
  <c r="AV13" i="83"/>
  <c r="AV148" i="83"/>
  <c r="AV149" i="83" s="1"/>
  <c r="AV172" i="83"/>
  <c r="AV173" i="83" s="1"/>
  <c r="BB148" i="84"/>
  <c r="BB149" i="84" s="1"/>
  <c r="J49" i="80"/>
  <c r="J192" i="80"/>
  <c r="J40" i="80"/>
  <c r="J44" i="80"/>
  <c r="J34" i="80"/>
  <c r="J13" i="80"/>
  <c r="J203" i="80"/>
  <c r="J172" i="80"/>
  <c r="J173" i="80" s="1"/>
  <c r="AO148" i="80"/>
  <c r="AO149" i="80" s="1"/>
  <c r="BZ47" i="80"/>
  <c r="BZ48" i="80" s="1"/>
  <c r="BZ49" i="80"/>
  <c r="S47" i="83"/>
  <c r="AW47" i="83"/>
  <c r="AW48" i="83" s="1"/>
  <c r="H47" i="84"/>
  <c r="H48" i="84" s="1"/>
  <c r="H49" i="84"/>
  <c r="CI47" i="83"/>
  <c r="CI48" i="83" s="1"/>
  <c r="BX47" i="84"/>
  <c r="BX48" i="84" s="1"/>
  <c r="F47" i="84"/>
  <c r="F48" i="84" s="1"/>
  <c r="F49" i="84"/>
  <c r="D47" i="81"/>
  <c r="D48" i="81" s="1"/>
  <c r="AU47" i="83"/>
  <c r="AU48" i="83" s="1"/>
  <c r="AU49" i="83"/>
  <c r="CJ47" i="83"/>
  <c r="CJ48" i="83" s="1"/>
  <c r="Z47" i="81"/>
  <c r="CX118" i="84"/>
  <c r="CX152" i="84"/>
  <c r="CP118" i="81"/>
  <c r="CP152" i="81"/>
  <c r="CP84" i="81"/>
  <c r="CX118" i="81"/>
  <c r="CX152" i="81"/>
  <c r="BO114" i="83"/>
  <c r="BO115" i="83" s="1"/>
  <c r="D152" i="84"/>
  <c r="D118" i="84"/>
  <c r="M114" i="84"/>
  <c r="BM148" i="81"/>
  <c r="BM149" i="81" s="1"/>
  <c r="K114" i="80"/>
  <c r="K115" i="80" s="1"/>
  <c r="AN172" i="80"/>
  <c r="AN173" i="80" s="1"/>
  <c r="AD84" i="80"/>
  <c r="I84" i="80"/>
  <c r="J152" i="80"/>
  <c r="J118" i="80"/>
  <c r="AG49" i="83"/>
  <c r="AG40" i="83"/>
  <c r="AG34" i="83"/>
  <c r="AG203" i="83"/>
  <c r="AG44" i="83"/>
  <c r="AG192" i="83"/>
  <c r="AG13" i="83"/>
  <c r="M81" i="83"/>
  <c r="M85" i="83" s="1"/>
  <c r="Z172" i="83"/>
  <c r="AZ119" i="84"/>
  <c r="AZ153" i="84"/>
  <c r="AF49" i="83"/>
  <c r="AF203" i="83"/>
  <c r="AF40" i="83"/>
  <c r="AF192" i="83"/>
  <c r="AF34" i="83"/>
  <c r="AF44" i="83"/>
  <c r="AF13" i="83"/>
  <c r="BP49" i="84"/>
  <c r="BP44" i="84"/>
  <c r="BP203" i="84"/>
  <c r="BP192" i="84"/>
  <c r="BP13" i="84"/>
  <c r="BP34" i="84"/>
  <c r="BP40" i="84"/>
  <c r="CF49" i="84"/>
  <c r="CF203" i="84"/>
  <c r="CF13" i="84"/>
  <c r="CF192" i="84"/>
  <c r="CF34" i="84"/>
  <c r="CF40" i="84"/>
  <c r="CF44" i="84"/>
  <c r="CF114" i="84"/>
  <c r="CF115" i="84" s="1"/>
  <c r="BW152" i="81"/>
  <c r="BW118" i="81"/>
  <c r="CO114" i="81"/>
  <c r="CO115" i="81" s="1"/>
  <c r="CO148" i="81"/>
  <c r="CO149" i="81" s="1"/>
  <c r="AP49" i="80"/>
  <c r="AP203" i="80"/>
  <c r="AP40" i="80"/>
  <c r="AP192" i="80"/>
  <c r="AP44" i="80"/>
  <c r="AP34" i="80"/>
  <c r="AP13" i="80"/>
  <c r="X152" i="80"/>
  <c r="X118" i="80"/>
  <c r="X84" i="80"/>
  <c r="BZ148" i="80"/>
  <c r="BZ149" i="80" s="1"/>
  <c r="S114" i="80"/>
  <c r="BK152" i="80"/>
  <c r="BK118" i="80"/>
  <c r="BK84" i="80"/>
  <c r="AL119" i="83"/>
  <c r="AL153" i="83"/>
  <c r="BO148" i="84"/>
  <c r="BO149" i="84" s="1"/>
  <c r="AE203" i="84"/>
  <c r="AE44" i="84"/>
  <c r="AE192" i="84"/>
  <c r="AE13" i="84"/>
  <c r="AE34" i="84"/>
  <c r="AE40" i="84"/>
  <c r="BE114" i="84"/>
  <c r="BE115" i="84" s="1"/>
  <c r="CR114" i="84"/>
  <c r="CR115" i="84" s="1"/>
  <c r="BA114" i="81"/>
  <c r="BA115" i="81" s="1"/>
  <c r="CM203" i="80"/>
  <c r="CM192" i="80"/>
  <c r="CM34" i="80"/>
  <c r="CM44" i="80"/>
  <c r="CM40" i="80"/>
  <c r="CM13" i="80"/>
  <c r="CT49" i="80"/>
  <c r="CT203" i="80"/>
  <c r="CT192" i="80"/>
  <c r="CT34" i="80"/>
  <c r="CT40" i="80"/>
  <c r="CT13" i="80"/>
  <c r="CT44" i="80"/>
  <c r="CT114" i="80"/>
  <c r="CT115" i="80" s="1"/>
  <c r="BR148" i="83"/>
  <c r="BR149" i="83" s="1"/>
  <c r="BR172" i="83"/>
  <c r="BR173" i="83" s="1"/>
  <c r="CW172" i="83"/>
  <c r="CW173" i="83" s="1"/>
  <c r="CW148" i="83"/>
  <c r="CW149" i="83" s="1"/>
  <c r="BX172" i="80"/>
  <c r="BX173" i="80" s="1"/>
  <c r="F84" i="83"/>
  <c r="AL118" i="84"/>
  <c r="AL152" i="84"/>
  <c r="AH135" i="81"/>
  <c r="AH149" i="81"/>
  <c r="BE149" i="80"/>
  <c r="BE135" i="80"/>
  <c r="BB135" i="83"/>
  <c r="CV135" i="83"/>
  <c r="CV115" i="83"/>
  <c r="BN115" i="84"/>
  <c r="BV72" i="84"/>
  <c r="CU149" i="84"/>
  <c r="CM101" i="81"/>
  <c r="BR115" i="81"/>
  <c r="BV135" i="81"/>
  <c r="BW115" i="80"/>
  <c r="BW84" i="80"/>
  <c r="BW135" i="80"/>
  <c r="AU173" i="83"/>
  <c r="BG101" i="83"/>
  <c r="CP135" i="83"/>
  <c r="AP115" i="83"/>
  <c r="AP135" i="83"/>
  <c r="AJ72" i="84"/>
  <c r="AJ101" i="84"/>
  <c r="AJ85" i="84"/>
  <c r="AJ115" i="84"/>
  <c r="AD115" i="81"/>
  <c r="CA115" i="84"/>
  <c r="I101" i="80"/>
  <c r="AP72" i="84"/>
  <c r="BG115" i="81"/>
  <c r="BG149" i="81"/>
  <c r="BG101" i="81"/>
  <c r="BG135" i="81"/>
  <c r="BG72" i="81"/>
  <c r="CG72" i="80"/>
  <c r="CG101" i="80"/>
  <c r="R84" i="84"/>
  <c r="R85" i="84"/>
  <c r="AT173" i="84"/>
  <c r="CP115" i="81"/>
  <c r="CP101" i="81"/>
  <c r="BM72" i="80"/>
  <c r="AJ135" i="80"/>
  <c r="AJ85" i="80"/>
  <c r="E101" i="83"/>
  <c r="BA101" i="84"/>
  <c r="D135" i="84"/>
  <c r="CK101" i="84"/>
  <c r="T85" i="84"/>
  <c r="AY72" i="81"/>
  <c r="BE72" i="81"/>
  <c r="CY85" i="81"/>
  <c r="AR115" i="81"/>
  <c r="CH135" i="81"/>
  <c r="CH72" i="81"/>
  <c r="AV101" i="81"/>
  <c r="BS135" i="83"/>
  <c r="K149" i="83"/>
  <c r="AD135" i="83"/>
  <c r="CN115" i="83"/>
  <c r="CX72" i="83"/>
  <c r="CT149" i="84"/>
  <c r="AZ115" i="84"/>
  <c r="AZ135" i="84"/>
  <c r="BC101" i="81"/>
  <c r="AT72" i="80"/>
  <c r="AT84" i="80"/>
  <c r="CM115" i="83"/>
  <c r="CM84" i="83"/>
  <c r="CM135" i="83"/>
  <c r="BM72" i="83"/>
  <c r="AO72" i="83"/>
  <c r="AO135" i="83"/>
  <c r="CD173" i="84"/>
  <c r="AR72" i="84"/>
  <c r="AR135" i="84"/>
  <c r="AR85" i="84"/>
  <c r="CL72" i="84"/>
  <c r="CL135" i="84"/>
  <c r="BY85" i="84"/>
  <c r="BY135" i="84"/>
  <c r="CN135" i="84"/>
  <c r="CN149" i="84"/>
  <c r="CN85" i="84"/>
  <c r="BW115" i="81"/>
  <c r="AE135" i="81"/>
  <c r="AE101" i="81"/>
  <c r="E149" i="81"/>
  <c r="E101" i="81"/>
  <c r="CK85" i="81"/>
  <c r="CK149" i="81"/>
  <c r="CK135" i="81"/>
  <c r="L101" i="81"/>
  <c r="BR85" i="80"/>
  <c r="BR135" i="80"/>
  <c r="AG149" i="80"/>
  <c r="AG101" i="80"/>
  <c r="AG72" i="80"/>
  <c r="CF72" i="80"/>
  <c r="D135" i="80"/>
  <c r="D72" i="80"/>
  <c r="CB101" i="80"/>
  <c r="CB149" i="80"/>
  <c r="AM135" i="80"/>
  <c r="CE149" i="83"/>
  <c r="AL149" i="83"/>
  <c r="AL72" i="83"/>
  <c r="CH135" i="83"/>
  <c r="J173" i="83"/>
  <c r="BK135" i="84"/>
  <c r="BK115" i="84"/>
  <c r="BS101" i="84"/>
  <c r="BS72" i="84"/>
  <c r="AL72" i="81"/>
  <c r="AP115" i="81"/>
  <c r="AP135" i="81"/>
  <c r="BU135" i="80"/>
  <c r="AQ115" i="80"/>
  <c r="AQ84" i="80"/>
  <c r="AQ101" i="80"/>
  <c r="AZ115" i="83"/>
  <c r="AZ101" i="83"/>
  <c r="J72" i="84"/>
  <c r="J135" i="84"/>
  <c r="CJ101" i="84"/>
  <c r="AI115" i="84"/>
  <c r="AI72" i="84"/>
  <c r="AU135" i="81"/>
  <c r="J101" i="81"/>
  <c r="CP101" i="80"/>
  <c r="BO101" i="80"/>
  <c r="BO135" i="80"/>
  <c r="AM115" i="83"/>
  <c r="L84" i="83"/>
  <c r="BY101" i="83"/>
  <c r="BB84" i="84"/>
  <c r="J101" i="80"/>
  <c r="J135" i="80"/>
  <c r="AS72" i="83"/>
  <c r="AG135" i="84"/>
  <c r="BP135" i="80"/>
  <c r="BP85" i="80"/>
  <c r="BD84" i="80"/>
  <c r="BD173" i="80"/>
  <c r="BD72" i="80"/>
  <c r="AN135" i="80"/>
  <c r="BP101" i="84"/>
  <c r="BP135" i="84"/>
  <c r="CO85" i="80"/>
  <c r="CQ135" i="83"/>
  <c r="BK84" i="81"/>
  <c r="AH101" i="80"/>
  <c r="O84" i="83"/>
  <c r="CC152" i="81"/>
  <c r="CC118" i="81"/>
  <c r="AX152" i="80"/>
  <c r="AX118" i="80"/>
  <c r="AX84" i="80"/>
  <c r="AZ84" i="83"/>
  <c r="BE153" i="84"/>
  <c r="BE85" i="84"/>
  <c r="BE119" i="84"/>
  <c r="BX49" i="84"/>
  <c r="BX203" i="84"/>
  <c r="BX192" i="84"/>
  <c r="BX34" i="84"/>
  <c r="BX13" i="84"/>
  <c r="BX40" i="84"/>
  <c r="BX44" i="84"/>
  <c r="BV172" i="84"/>
  <c r="BV173" i="84" s="1"/>
  <c r="Q172" i="84"/>
  <c r="CM152" i="81"/>
  <c r="CM84" i="81"/>
  <c r="CM118" i="81"/>
  <c r="AO152" i="81"/>
  <c r="AO118" i="81"/>
  <c r="CF192" i="81"/>
  <c r="CF203" i="81"/>
  <c r="CF44" i="81"/>
  <c r="CF34" i="81"/>
  <c r="CF13" i="81"/>
  <c r="CF40" i="81"/>
  <c r="AW153" i="81"/>
  <c r="AW119" i="81"/>
  <c r="BR153" i="81"/>
  <c r="BR85" i="81"/>
  <c r="BR119" i="81"/>
  <c r="BV40" i="81"/>
  <c r="BV13" i="81"/>
  <c r="BV203" i="81"/>
  <c r="BV44" i="81"/>
  <c r="BV34" i="81"/>
  <c r="BV192" i="81"/>
  <c r="BV49" i="81"/>
  <c r="BV84" i="81"/>
  <c r="CR118" i="81"/>
  <c r="CR152" i="81"/>
  <c r="BW119" i="80"/>
  <c r="BW153" i="80"/>
  <c r="BW85" i="80"/>
  <c r="CK118" i="80"/>
  <c r="CK152" i="80"/>
  <c r="AF84" i="80"/>
  <c r="AI84" i="80"/>
  <c r="AW118" i="80"/>
  <c r="AW152" i="80"/>
  <c r="AU148" i="83"/>
  <c r="AU149" i="83" s="1"/>
  <c r="CU81" i="83"/>
  <c r="CU118" i="83" s="1"/>
  <c r="BG114" i="83"/>
  <c r="BG115" i="83" s="1"/>
  <c r="AC203" i="83"/>
  <c r="AC192" i="83"/>
  <c r="AC13" i="83"/>
  <c r="AC34" i="83"/>
  <c r="AC40" i="83"/>
  <c r="AC44" i="83"/>
  <c r="AC49" i="83"/>
  <c r="AC172" i="83"/>
  <c r="AC173" i="83" s="1"/>
  <c r="AC81" i="83"/>
  <c r="AC85" i="83" s="1"/>
  <c r="P153" i="83"/>
  <c r="P85" i="83"/>
  <c r="P119" i="83"/>
  <c r="CG119" i="84"/>
  <c r="CG153" i="84"/>
  <c r="CG85" i="84"/>
  <c r="V152" i="80"/>
  <c r="V118" i="80"/>
  <c r="CA203" i="84"/>
  <c r="CA192" i="84"/>
  <c r="CA13" i="84"/>
  <c r="CA40" i="84"/>
  <c r="CA44" i="84"/>
  <c r="CA34" i="84"/>
  <c r="BJ49" i="84"/>
  <c r="BJ203" i="84"/>
  <c r="BJ192" i="84"/>
  <c r="BJ40" i="84"/>
  <c r="BJ44" i="84"/>
  <c r="BJ13" i="84"/>
  <c r="BJ34" i="84"/>
  <c r="BU153" i="84"/>
  <c r="BU119" i="84"/>
  <c r="Z81" i="81"/>
  <c r="Z118" i="81" s="1"/>
  <c r="R119" i="80"/>
  <c r="R153" i="80"/>
  <c r="I13" i="80"/>
  <c r="I203" i="80"/>
  <c r="I34" i="80"/>
  <c r="I192" i="80"/>
  <c r="I40" i="80"/>
  <c r="I44" i="80"/>
  <c r="BX152" i="80"/>
  <c r="BX84" i="80"/>
  <c r="BX118" i="80"/>
  <c r="AG84" i="83"/>
  <c r="AG152" i="83"/>
  <c r="AG118" i="83"/>
  <c r="AP172" i="84"/>
  <c r="AP173" i="84" s="1"/>
  <c r="CG114" i="80"/>
  <c r="CG115" i="80" s="1"/>
  <c r="CM152" i="83"/>
  <c r="CM118" i="83"/>
  <c r="Q172" i="83"/>
  <c r="AU152" i="84"/>
  <c r="AU84" i="84"/>
  <c r="AU118" i="84"/>
  <c r="BG172" i="84"/>
  <c r="BG173" i="84" s="1"/>
  <c r="O47" i="81"/>
  <c r="AA47" i="83"/>
  <c r="BJ47" i="84"/>
  <c r="BJ48" i="84" s="1"/>
  <c r="AO47" i="84"/>
  <c r="AO48" i="84" s="1"/>
  <c r="AJ47" i="81"/>
  <c r="AJ48" i="81" s="1"/>
  <c r="AV47" i="81"/>
  <c r="AV48" i="81" s="1"/>
  <c r="AV49" i="81"/>
  <c r="BS47" i="80"/>
  <c r="BS48" i="80" s="1"/>
  <c r="BS49" i="80"/>
  <c r="BK47" i="83"/>
  <c r="BK48" i="83" s="1"/>
  <c r="BK49" i="83"/>
  <c r="BZ47" i="83"/>
  <c r="BZ48" i="83" s="1"/>
  <c r="BZ49" i="83"/>
  <c r="AZ47" i="81"/>
  <c r="AZ48" i="81" s="1"/>
  <c r="CI47" i="80"/>
  <c r="CI48" i="80" s="1"/>
  <c r="BF47" i="83"/>
  <c r="BF48" i="83" s="1"/>
  <c r="BF49" i="83"/>
  <c r="AR47" i="84"/>
  <c r="AR48" i="84" s="1"/>
  <c r="AR49" i="84"/>
  <c r="BD47" i="84"/>
  <c r="BD48" i="84" s="1"/>
  <c r="BD49" i="84"/>
  <c r="BT47" i="81"/>
  <c r="BT48" i="81" s="1"/>
  <c r="BT49" i="81"/>
  <c r="CS47" i="81"/>
  <c r="CS48" i="81" s="1"/>
  <c r="BA47" i="80"/>
  <c r="BA48" i="80" s="1"/>
  <c r="D47" i="80"/>
  <c r="D48" i="80" s="1"/>
  <c r="AQ47" i="83"/>
  <c r="AQ48" i="83" s="1"/>
  <c r="AL49" i="83"/>
  <c r="AL47" i="83"/>
  <c r="AL48" i="83" s="1"/>
  <c r="BK47" i="84"/>
  <c r="BK48" i="84" s="1"/>
  <c r="BK49" i="84"/>
  <c r="AH47" i="81"/>
  <c r="AH48" i="81" s="1"/>
  <c r="AH49" i="81"/>
  <c r="BE47" i="80"/>
  <c r="BE48" i="80" s="1"/>
  <c r="BE49" i="80"/>
  <c r="CG47" i="83"/>
  <c r="CG48" i="83" s="1"/>
  <c r="BV47" i="84"/>
  <c r="BV48" i="84" s="1"/>
  <c r="BV49" i="84"/>
  <c r="CF47" i="81"/>
  <c r="CF48" i="81" s="1"/>
  <c r="CF49" i="81"/>
  <c r="BW47" i="80"/>
  <c r="BW48" i="80" s="1"/>
  <c r="CD47" i="80"/>
  <c r="CD48" i="80" s="1"/>
  <c r="N47" i="80"/>
  <c r="AI47" i="83"/>
  <c r="AI48" i="83" s="1"/>
  <c r="AN47" i="83"/>
  <c r="AN48" i="83" s="1"/>
  <c r="AV47" i="83"/>
  <c r="AV48" i="83" s="1"/>
  <c r="CE47" i="84"/>
  <c r="CE48" i="84" s="1"/>
  <c r="CE49" i="84"/>
  <c r="AT49" i="84"/>
  <c r="AT203" i="84"/>
  <c r="AT13" i="84"/>
  <c r="AT192" i="84"/>
  <c r="AT40" i="84"/>
  <c r="AT44" i="84"/>
  <c r="AT34" i="84"/>
  <c r="AS172" i="84"/>
  <c r="AS173" i="84" s="1"/>
  <c r="AB148" i="80"/>
  <c r="V114" i="80"/>
  <c r="BM114" i="80"/>
  <c r="BM115" i="80" s="1"/>
  <c r="AJ114" i="80"/>
  <c r="AJ115" i="80" s="1"/>
  <c r="CD152" i="83"/>
  <c r="CD118" i="83"/>
  <c r="BA148" i="84"/>
  <c r="BA149" i="84" s="1"/>
  <c r="AC119" i="84"/>
  <c r="AC153" i="84"/>
  <c r="CK114" i="84"/>
  <c r="CK115" i="84" s="1"/>
  <c r="T114" i="84"/>
  <c r="M119" i="84"/>
  <c r="M153" i="84"/>
  <c r="BO152" i="81"/>
  <c r="BO118" i="81"/>
  <c r="BZ84" i="81"/>
  <c r="BZ118" i="81"/>
  <c r="BZ152" i="81"/>
  <c r="AR148" i="81"/>
  <c r="AR149" i="81" s="1"/>
  <c r="AR81" i="81"/>
  <c r="AR85" i="81" s="1"/>
  <c r="Z148" i="81"/>
  <c r="AV114" i="81"/>
  <c r="AV115" i="81" s="1"/>
  <c r="AC118" i="80"/>
  <c r="AC152" i="80"/>
  <c r="R114" i="80"/>
  <c r="AD114" i="80"/>
  <c r="AD115" i="80" s="1"/>
  <c r="BS203" i="80"/>
  <c r="BS34" i="80"/>
  <c r="BS40" i="80"/>
  <c r="BS44" i="80"/>
  <c r="BS192" i="80"/>
  <c r="BS13" i="80"/>
  <c r="BK152" i="83"/>
  <c r="BK84" i="83"/>
  <c r="BK118" i="83"/>
  <c r="BS148" i="83"/>
  <c r="BS149" i="83" s="1"/>
  <c r="BA118" i="83"/>
  <c r="BA84" i="83"/>
  <c r="BA152" i="83"/>
  <c r="CX44" i="83"/>
  <c r="CX13" i="83"/>
  <c r="CX34" i="83"/>
  <c r="CX40" i="83"/>
  <c r="CX192" i="83"/>
  <c r="CX203" i="83"/>
  <c r="CT49" i="84"/>
  <c r="CT44" i="84"/>
  <c r="CT40" i="84"/>
  <c r="CT203" i="84"/>
  <c r="CT192" i="84"/>
  <c r="CT34" i="84"/>
  <c r="CT13" i="84"/>
  <c r="BC118" i="81"/>
  <c r="BC152" i="81"/>
  <c r="CG118" i="81"/>
  <c r="CG152" i="81"/>
  <c r="O153" i="83"/>
  <c r="O119" i="83"/>
  <c r="CM34" i="83"/>
  <c r="CM203" i="83"/>
  <c r="CM44" i="83"/>
  <c r="CM192" i="83"/>
  <c r="CM13" i="83"/>
  <c r="CM40" i="83"/>
  <c r="BM148" i="83"/>
  <c r="BM149" i="83" s="1"/>
  <c r="BM49" i="83"/>
  <c r="BM40" i="83"/>
  <c r="BM203" i="83"/>
  <c r="BM34" i="83"/>
  <c r="BM44" i="83"/>
  <c r="BM192" i="83"/>
  <c r="BM13" i="83"/>
  <c r="AO49" i="83"/>
  <c r="AO40" i="83"/>
  <c r="AO34" i="83"/>
  <c r="AO192" i="83"/>
  <c r="AO203" i="83"/>
  <c r="AO13" i="83"/>
  <c r="AO44" i="83"/>
  <c r="CD192" i="84"/>
  <c r="CD203" i="84"/>
  <c r="CD44" i="84"/>
  <c r="CD34" i="84"/>
  <c r="CD40" i="84"/>
  <c r="CD13" i="84"/>
  <c r="CO172" i="84"/>
  <c r="CO173" i="84" s="1"/>
  <c r="CP119" i="84"/>
  <c r="CP153" i="84"/>
  <c r="AR203" i="84"/>
  <c r="AR34" i="84"/>
  <c r="AR13" i="84"/>
  <c r="AR44" i="84"/>
  <c r="AR192" i="84"/>
  <c r="AR40" i="84"/>
  <c r="Z118" i="84"/>
  <c r="Z152" i="84"/>
  <c r="CL172" i="84"/>
  <c r="CL173" i="84" s="1"/>
  <c r="CF84" i="84"/>
  <c r="BY172" i="84"/>
  <c r="BY173" i="84" s="1"/>
  <c r="BY49" i="84"/>
  <c r="BY203" i="84"/>
  <c r="BY13" i="84"/>
  <c r="BY44" i="84"/>
  <c r="BY34" i="84"/>
  <c r="BY192" i="84"/>
  <c r="BY40" i="84"/>
  <c r="CN172" i="84"/>
  <c r="CN173" i="84" s="1"/>
  <c r="Y118" i="84"/>
  <c r="Y152" i="84"/>
  <c r="K152" i="81"/>
  <c r="K118" i="81"/>
  <c r="AE172" i="81"/>
  <c r="AE173" i="81" s="1"/>
  <c r="AX152" i="81"/>
  <c r="AX118" i="81"/>
  <c r="AX84" i="81"/>
  <c r="L119" i="81"/>
  <c r="L153" i="81"/>
  <c r="P114" i="81"/>
  <c r="AK118" i="81"/>
  <c r="AK152" i="81"/>
  <c r="CW49" i="81"/>
  <c r="CW192" i="81"/>
  <c r="CW203" i="81"/>
  <c r="CW13" i="81"/>
  <c r="CW40" i="81"/>
  <c r="CW34" i="81"/>
  <c r="CW44" i="81"/>
  <c r="CW148" i="81"/>
  <c r="CW149" i="81" s="1"/>
  <c r="BR114" i="80"/>
  <c r="BR115" i="80" s="1"/>
  <c r="BR172" i="80"/>
  <c r="BR173" i="80" s="1"/>
  <c r="X172" i="80"/>
  <c r="X148" i="80"/>
  <c r="AG114" i="80"/>
  <c r="AG115" i="80" s="1"/>
  <c r="AG49" i="80"/>
  <c r="AG13" i="80"/>
  <c r="AG192" i="80"/>
  <c r="AG203" i="80"/>
  <c r="AG40" i="80"/>
  <c r="AG44" i="80"/>
  <c r="AG34" i="80"/>
  <c r="CF49" i="80"/>
  <c r="CF192" i="80"/>
  <c r="CF203" i="80"/>
  <c r="CF44" i="80"/>
  <c r="CF34" i="80"/>
  <c r="CF40" i="80"/>
  <c r="CF13" i="80"/>
  <c r="CF84" i="80"/>
  <c r="CF118" i="80"/>
  <c r="CF152" i="80"/>
  <c r="AM203" i="80"/>
  <c r="AM192" i="80"/>
  <c r="AM40" i="80"/>
  <c r="AM44" i="80"/>
  <c r="AM34" i="80"/>
  <c r="AM13" i="80"/>
  <c r="AL192" i="83"/>
  <c r="AL44" i="83"/>
  <c r="AL13" i="83"/>
  <c r="AL40" i="83"/>
  <c r="AL34" i="83"/>
  <c r="AL203" i="83"/>
  <c r="BD118" i="83"/>
  <c r="BD152" i="83"/>
  <c r="CH148" i="83"/>
  <c r="CH149" i="83" s="1"/>
  <c r="AW172" i="83"/>
  <c r="AW173" i="83" s="1"/>
  <c r="BK203" i="84"/>
  <c r="BK40" i="84"/>
  <c r="BK44" i="84"/>
  <c r="BK192" i="84"/>
  <c r="BK13" i="84"/>
  <c r="BK34" i="84"/>
  <c r="BS40" i="84"/>
  <c r="BS34" i="84"/>
  <c r="BS192" i="84"/>
  <c r="BS203" i="84"/>
  <c r="BS13" i="84"/>
  <c r="BS44" i="84"/>
  <c r="BS49" i="84"/>
  <c r="BO152" i="84"/>
  <c r="BO84" i="84"/>
  <c r="BO118" i="84"/>
  <c r="CE34" i="81"/>
  <c r="CE44" i="81"/>
  <c r="CE192" i="81"/>
  <c r="CE203" i="81"/>
  <c r="CE13" i="81"/>
  <c r="CE40" i="81"/>
  <c r="CE152" i="81"/>
  <c r="CE118" i="81"/>
  <c r="AL49" i="81"/>
  <c r="AL203" i="81"/>
  <c r="AL192" i="81"/>
  <c r="AL13" i="81"/>
  <c r="AL34" i="81"/>
  <c r="AL44" i="81"/>
  <c r="AL40" i="81"/>
  <c r="BU114" i="80"/>
  <c r="BU115" i="80" s="1"/>
  <c r="AR34" i="80"/>
  <c r="AR192" i="80"/>
  <c r="AR13" i="80"/>
  <c r="AR44" i="80"/>
  <c r="AR40" i="80"/>
  <c r="AR203" i="80"/>
  <c r="AR119" i="80"/>
  <c r="AR153" i="80"/>
  <c r="AR85" i="80"/>
  <c r="AQ148" i="80"/>
  <c r="AQ149" i="80" s="1"/>
  <c r="AQ203" i="80"/>
  <c r="AQ192" i="80"/>
  <c r="AQ40" i="80"/>
  <c r="AQ13" i="80"/>
  <c r="AQ34" i="80"/>
  <c r="AQ44" i="80"/>
  <c r="AQ118" i="80"/>
  <c r="AQ152" i="80"/>
  <c r="BJ148" i="80"/>
  <c r="BJ149" i="80" s="1"/>
  <c r="BJ192" i="80"/>
  <c r="BJ203" i="80"/>
  <c r="BJ34" i="80"/>
  <c r="BJ40" i="80"/>
  <c r="BJ44" i="80"/>
  <c r="BJ13" i="80"/>
  <c r="CA153" i="83"/>
  <c r="CA119" i="83"/>
  <c r="CI114" i="83"/>
  <c r="CI115" i="83" s="1"/>
  <c r="BB118" i="83"/>
  <c r="BB152" i="83"/>
  <c r="CV118" i="83"/>
  <c r="CV152" i="83"/>
  <c r="BT172" i="84"/>
  <c r="BT173" i="84" s="1"/>
  <c r="J172" i="84"/>
  <c r="J173" i="84" s="1"/>
  <c r="CY118" i="84"/>
  <c r="CY152" i="84"/>
  <c r="CY84" i="84"/>
  <c r="CJ34" i="84"/>
  <c r="CJ192" i="84"/>
  <c r="CJ44" i="84"/>
  <c r="CJ203" i="84"/>
  <c r="CJ13" i="84"/>
  <c r="CJ40" i="84"/>
  <c r="AI148" i="84"/>
  <c r="AI149" i="84" s="1"/>
  <c r="CR81" i="84"/>
  <c r="CR118" i="84" s="1"/>
  <c r="BM192" i="84"/>
  <c r="BM34" i="84"/>
  <c r="BM203" i="84"/>
  <c r="BM44" i="84"/>
  <c r="BM40" i="84"/>
  <c r="BM13" i="84"/>
  <c r="AU192" i="81"/>
  <c r="AU44" i="81"/>
  <c r="AU13" i="81"/>
  <c r="AU203" i="81"/>
  <c r="AU34" i="81"/>
  <c r="AU40" i="81"/>
  <c r="BJ49" i="81"/>
  <c r="BJ13" i="81"/>
  <c r="BJ44" i="81"/>
  <c r="BJ192" i="81"/>
  <c r="BJ40" i="81"/>
  <c r="BJ203" i="81"/>
  <c r="BJ34" i="81"/>
  <c r="BJ148" i="81"/>
  <c r="BJ149" i="81" s="1"/>
  <c r="X118" i="81"/>
  <c r="X152" i="81"/>
  <c r="CJ118" i="81"/>
  <c r="CJ152" i="81"/>
  <c r="CJ84" i="81"/>
  <c r="CN152" i="81"/>
  <c r="CN118" i="81"/>
  <c r="AF152" i="81"/>
  <c r="AF118" i="81"/>
  <c r="CX152" i="80"/>
  <c r="CX118" i="80"/>
  <c r="BF34" i="80"/>
  <c r="BF13" i="80"/>
  <c r="BF203" i="80"/>
  <c r="BF40" i="80"/>
  <c r="BF192" i="80"/>
  <c r="BF44" i="80"/>
  <c r="BF148" i="80"/>
  <c r="BF149" i="80" s="1"/>
  <c r="CD49" i="80"/>
  <c r="CD192" i="80"/>
  <c r="CD203" i="80"/>
  <c r="CD34" i="80"/>
  <c r="CD40" i="80"/>
  <c r="CD13" i="80"/>
  <c r="CD44" i="80"/>
  <c r="CD114" i="80"/>
  <c r="CD115" i="80" s="1"/>
  <c r="CD172" i="80"/>
  <c r="CD173" i="80" s="1"/>
  <c r="AY172" i="80"/>
  <c r="AY173" i="80" s="1"/>
  <c r="AI148" i="80"/>
  <c r="AI149" i="80" s="1"/>
  <c r="AM49" i="83"/>
  <c r="AM13" i="83"/>
  <c r="AM44" i="83"/>
  <c r="AM40" i="83"/>
  <c r="AM34" i="83"/>
  <c r="AM192" i="83"/>
  <c r="AM203" i="83"/>
  <c r="L172" i="83"/>
  <c r="L173" i="83" s="1"/>
  <c r="CF148" i="83"/>
  <c r="CF149" i="83" s="1"/>
  <c r="BV152" i="83"/>
  <c r="BV118" i="83"/>
  <c r="G40" i="84"/>
  <c r="G34" i="84"/>
  <c r="G203" i="84"/>
  <c r="G192" i="84"/>
  <c r="G44" i="84"/>
  <c r="G13" i="84"/>
  <c r="CU148" i="81"/>
  <c r="CU149" i="81" s="1"/>
  <c r="CU114" i="81"/>
  <c r="CU115" i="81" s="1"/>
  <c r="O119" i="81"/>
  <c r="O153" i="81"/>
  <c r="CB81" i="84"/>
  <c r="CB85" i="84" s="1"/>
  <c r="CI114" i="84"/>
  <c r="CI115" i="84" s="1"/>
  <c r="BU148" i="84"/>
  <c r="BU149" i="84" s="1"/>
  <c r="BQ203" i="80"/>
  <c r="BQ192" i="80"/>
  <c r="BQ34" i="80"/>
  <c r="BQ44" i="80"/>
  <c r="BQ40" i="80"/>
  <c r="BQ13" i="80"/>
  <c r="AA152" i="80"/>
  <c r="AA118" i="80"/>
  <c r="AA84" i="80"/>
  <c r="AX49" i="83"/>
  <c r="AX40" i="83"/>
  <c r="AX203" i="83"/>
  <c r="AX34" i="83"/>
  <c r="AX13" i="83"/>
  <c r="AX44" i="83"/>
  <c r="AX192" i="83"/>
  <c r="BZ148" i="83"/>
  <c r="BZ149" i="83" s="1"/>
  <c r="AS192" i="83"/>
  <c r="AS203" i="83"/>
  <c r="AS13" i="83"/>
  <c r="AS44" i="83"/>
  <c r="AS34" i="83"/>
  <c r="AS40" i="83"/>
  <c r="CL114" i="83"/>
  <c r="CL115" i="83" s="1"/>
  <c r="CL49" i="83"/>
  <c r="CL203" i="83"/>
  <c r="CL192" i="83"/>
  <c r="CL13" i="83"/>
  <c r="CL34" i="83"/>
  <c r="CL44" i="83"/>
  <c r="CL40" i="83"/>
  <c r="CL148" i="83"/>
  <c r="CL149" i="83" s="1"/>
  <c r="BO47" i="83"/>
  <c r="BO48" i="83" s="1"/>
  <c r="CB47" i="84"/>
  <c r="CB48" i="84" s="1"/>
  <c r="CB49" i="84"/>
  <c r="BU47" i="84"/>
  <c r="BU48" i="84" s="1"/>
  <c r="BU49" i="84"/>
  <c r="CL47" i="81"/>
  <c r="CL48" i="81" s="1"/>
  <c r="CL49" i="81"/>
  <c r="CJ47" i="80"/>
  <c r="CJ48" i="80" s="1"/>
  <c r="CJ49" i="80"/>
  <c r="BC47" i="83"/>
  <c r="BC48" i="83" s="1"/>
  <c r="T47" i="83"/>
  <c r="BH47" i="84"/>
  <c r="BH48" i="84" s="1"/>
  <c r="BM47" i="83"/>
  <c r="BM48" i="83" s="1"/>
  <c r="AD47" i="84"/>
  <c r="AD48" i="84" s="1"/>
  <c r="CH47" i="84"/>
  <c r="CH48" i="84" s="1"/>
  <c r="CH49" i="84"/>
  <c r="K47" i="81"/>
  <c r="K48" i="81" s="1"/>
  <c r="K49" i="81"/>
  <c r="H47" i="81"/>
  <c r="H48" i="81" s="1"/>
  <c r="L47" i="80"/>
  <c r="L48" i="80" s="1"/>
  <c r="L49" i="80"/>
  <c r="AT153" i="84"/>
  <c r="AT119" i="84"/>
  <c r="BY172" i="80"/>
  <c r="BY173" i="80" s="1"/>
  <c r="CC172" i="84"/>
  <c r="CC173" i="84" s="1"/>
  <c r="CB192" i="84"/>
  <c r="CB13" i="84"/>
  <c r="CB44" i="84"/>
  <c r="CB34" i="84"/>
  <c r="CB203" i="84"/>
  <c r="CB40" i="84"/>
  <c r="CB172" i="84"/>
  <c r="CB173" i="84" s="1"/>
  <c r="BI153" i="81"/>
  <c r="BI119" i="81"/>
  <c r="BI148" i="83"/>
  <c r="BI149" i="83" s="1"/>
  <c r="L172" i="84"/>
  <c r="L173" i="84" s="1"/>
  <c r="BH114" i="84"/>
  <c r="BH115" i="84" s="1"/>
  <c r="CG49" i="81"/>
  <c r="CG40" i="81"/>
  <c r="CG44" i="81"/>
  <c r="CG192" i="81"/>
  <c r="CG203" i="81"/>
  <c r="CG13" i="81"/>
  <c r="CG34" i="81"/>
  <c r="CG148" i="81"/>
  <c r="CG149" i="81" s="1"/>
  <c r="CG85" i="80"/>
  <c r="CG119" i="80"/>
  <c r="CG153" i="80"/>
  <c r="AO153" i="80"/>
  <c r="AO119" i="80"/>
  <c r="BT49" i="83"/>
  <c r="BT203" i="83"/>
  <c r="BT13" i="83"/>
  <c r="BT40" i="83"/>
  <c r="BT192" i="83"/>
  <c r="BT44" i="83"/>
  <c r="BT34" i="83"/>
  <c r="AS84" i="83"/>
  <c r="AS118" i="83"/>
  <c r="AS152" i="83"/>
  <c r="BX148" i="81"/>
  <c r="BX149" i="81" s="1"/>
  <c r="BX81" i="81"/>
  <c r="BX85" i="81" s="1"/>
  <c r="AK203" i="81"/>
  <c r="AK40" i="81"/>
  <c r="AK44" i="81"/>
  <c r="AK192" i="81"/>
  <c r="AK13" i="81"/>
  <c r="AK34" i="81"/>
  <c r="BG172" i="80"/>
  <c r="BG173" i="80" s="1"/>
  <c r="BG119" i="80"/>
  <c r="BG153" i="80"/>
  <c r="BL114" i="80"/>
  <c r="BL115" i="80" s="1"/>
  <c r="BL172" i="80"/>
  <c r="BL173" i="80" s="1"/>
  <c r="BK153" i="84"/>
  <c r="BK85" i="84"/>
  <c r="BK119" i="84"/>
  <c r="BH114" i="80"/>
  <c r="BH115" i="80" s="1"/>
  <c r="CG49" i="83"/>
  <c r="CG13" i="83"/>
  <c r="CG203" i="83"/>
  <c r="CG192" i="83"/>
  <c r="CG40" i="83"/>
  <c r="CG44" i="83"/>
  <c r="CG34" i="83"/>
  <c r="BE148" i="84"/>
  <c r="BE149" i="84" s="1"/>
  <c r="N114" i="84"/>
  <c r="N148" i="84"/>
  <c r="AI81" i="84"/>
  <c r="AI152" i="84" s="1"/>
  <c r="CJ34" i="81"/>
  <c r="CJ192" i="81"/>
  <c r="CJ40" i="81"/>
  <c r="CJ203" i="81"/>
  <c r="CJ44" i="81"/>
  <c r="CJ13" i="81"/>
  <c r="CN148" i="81"/>
  <c r="CN149" i="81" s="1"/>
  <c r="CH203" i="80"/>
  <c r="CH40" i="80"/>
  <c r="CH192" i="80"/>
  <c r="CH13" i="80"/>
  <c r="CH44" i="80"/>
  <c r="CH34" i="80"/>
  <c r="CH148" i="80"/>
  <c r="CH149" i="80" s="1"/>
  <c r="AZ148" i="80"/>
  <c r="AZ149" i="80" s="1"/>
  <c r="BT148" i="80"/>
  <c r="BT149" i="80" s="1"/>
  <c r="N119" i="80"/>
  <c r="N153" i="80"/>
  <c r="BV148" i="80"/>
  <c r="BV149" i="80" s="1"/>
  <c r="CU172" i="83"/>
  <c r="CU173" i="83" s="1"/>
  <c r="CD40" i="81"/>
  <c r="CD13" i="81"/>
  <c r="CD203" i="81"/>
  <c r="CD34" i="81"/>
  <c r="CD44" i="81"/>
  <c r="CD192" i="81"/>
  <c r="CL172" i="80"/>
  <c r="CL173" i="80" s="1"/>
  <c r="BW49" i="83"/>
  <c r="BW40" i="83"/>
  <c r="BW13" i="83"/>
  <c r="BW44" i="83"/>
  <c r="BW34" i="83"/>
  <c r="BW192" i="83"/>
  <c r="BW203" i="83"/>
  <c r="BH148" i="81"/>
  <c r="BH149" i="81" s="1"/>
  <c r="BH81" i="81"/>
  <c r="BH85" i="81" s="1"/>
  <c r="F148" i="80"/>
  <c r="F149" i="80" s="1"/>
  <c r="BQ152" i="84"/>
  <c r="BQ84" i="84"/>
  <c r="BQ118" i="84"/>
  <c r="I149" i="81"/>
  <c r="AH72" i="81"/>
  <c r="BB115" i="83"/>
  <c r="BN149" i="84"/>
  <c r="BN101" i="84"/>
  <c r="CU115" i="84"/>
  <c r="CU135" i="84"/>
  <c r="CU72" i="84"/>
  <c r="CM115" i="81"/>
  <c r="CF72" i="81"/>
  <c r="G101" i="81"/>
  <c r="BR72" i="81"/>
  <c r="BV72" i="81"/>
  <c r="CR135" i="81"/>
  <c r="CR149" i="81"/>
  <c r="CR72" i="81"/>
  <c r="AU72" i="83"/>
  <c r="AU135" i="83"/>
  <c r="BG173" i="83"/>
  <c r="CP173" i="83"/>
  <c r="BE72" i="83"/>
  <c r="BE135" i="83"/>
  <c r="AJ135" i="84"/>
  <c r="AD135" i="81"/>
  <c r="CA72" i="84"/>
  <c r="BJ72" i="84"/>
  <c r="BJ149" i="84"/>
  <c r="AP149" i="84"/>
  <c r="M84" i="81"/>
  <c r="M85" i="81"/>
  <c r="CG135" i="80"/>
  <c r="BG101" i="84"/>
  <c r="AT72" i="84"/>
  <c r="AS72" i="84"/>
  <c r="AS135" i="84"/>
  <c r="CP135" i="81"/>
  <c r="AJ72" i="80"/>
  <c r="E135" i="83"/>
  <c r="E72" i="83"/>
  <c r="BA72" i="84"/>
  <c r="E85" i="84"/>
  <c r="E135" i="84"/>
  <c r="E101" i="84"/>
  <c r="AY135" i="81"/>
  <c r="BE115" i="81"/>
  <c r="BE135" i="81"/>
  <c r="BI135" i="81"/>
  <c r="CY101" i="81"/>
  <c r="CY135" i="81"/>
  <c r="CH149" i="81"/>
  <c r="R85" i="80"/>
  <c r="BS115" i="80"/>
  <c r="BS101" i="80"/>
  <c r="BS84" i="83"/>
  <c r="BS115" i="83"/>
  <c r="BS101" i="83"/>
  <c r="K135" i="83"/>
  <c r="AD115" i="83"/>
  <c r="AD149" i="83"/>
  <c r="CN84" i="83"/>
  <c r="CN101" i="83"/>
  <c r="CB84" i="83"/>
  <c r="CB115" i="83"/>
  <c r="CX135" i="83"/>
  <c r="CT72" i="84"/>
  <c r="CT135" i="84"/>
  <c r="AZ72" i="84"/>
  <c r="BC135" i="81"/>
  <c r="AT101" i="80"/>
  <c r="BM173" i="83"/>
  <c r="BM135" i="83"/>
  <c r="BM115" i="83"/>
  <c r="AO101" i="83"/>
  <c r="AO149" i="83"/>
  <c r="CD72" i="84"/>
  <c r="CD135" i="84"/>
  <c r="CO115" i="84"/>
  <c r="BY84" i="84"/>
  <c r="CN72" i="84"/>
  <c r="CN84" i="84"/>
  <c r="CK72" i="81"/>
  <c r="H115" i="81"/>
  <c r="H149" i="81"/>
  <c r="L84" i="81"/>
  <c r="L135" i="81"/>
  <c r="CW72" i="81"/>
  <c r="BR101" i="80"/>
  <c r="AG135" i="80"/>
  <c r="CF85" i="80"/>
  <c r="D101" i="80"/>
  <c r="CB173" i="80"/>
  <c r="AM85" i="80"/>
  <c r="AM101" i="80"/>
  <c r="BK115" i="80"/>
  <c r="BK72" i="80"/>
  <c r="CE135" i="83"/>
  <c r="AL135" i="83"/>
  <c r="AW101" i="83"/>
  <c r="J84" i="83"/>
  <c r="J101" i="83"/>
  <c r="BK101" i="84"/>
  <c r="BK72" i="84"/>
  <c r="CE149" i="81"/>
  <c r="AP149" i="81"/>
  <c r="AP101" i="81"/>
  <c r="AR84" i="80"/>
  <c r="AR173" i="80"/>
  <c r="BJ135" i="80"/>
  <c r="BJ72" i="80"/>
  <c r="CI101" i="83"/>
  <c r="CI135" i="83"/>
  <c r="AZ135" i="83"/>
  <c r="U85" i="84"/>
  <c r="BT72" i="84"/>
  <c r="AQ135" i="84"/>
  <c r="CJ149" i="84"/>
  <c r="AI135" i="84"/>
  <c r="AU72" i="81"/>
  <c r="AU149" i="81"/>
  <c r="AU101" i="81"/>
  <c r="BJ101" i="81"/>
  <c r="AF135" i="81"/>
  <c r="BF101" i="80"/>
  <c r="BI72" i="80"/>
  <c r="BI135" i="80"/>
  <c r="AI135" i="80"/>
  <c r="W85" i="83"/>
  <c r="L135" i="83"/>
  <c r="CF101" i="83"/>
  <c r="G101" i="84"/>
  <c r="CU135" i="81"/>
  <c r="CI135" i="84"/>
  <c r="BU101" i="84"/>
  <c r="BQ135" i="80"/>
  <c r="T84" i="80"/>
  <c r="AX101" i="83"/>
  <c r="AX72" i="83"/>
  <c r="T85" i="83"/>
  <c r="CL85" i="83"/>
  <c r="AK135" i="84"/>
  <c r="BL84" i="81"/>
  <c r="CG72" i="81"/>
  <c r="BT135" i="83"/>
  <c r="CP84" i="84"/>
  <c r="CP85" i="84"/>
  <c r="BN85" i="80"/>
  <c r="BH101" i="80"/>
  <c r="CG135" i="83"/>
  <c r="F84" i="84"/>
  <c r="F135" i="84"/>
  <c r="AO85" i="81"/>
  <c r="BN101" i="81"/>
  <c r="BK101" i="83"/>
  <c r="BN118" i="81"/>
  <c r="BN152" i="81"/>
  <c r="BN84" i="81"/>
  <c r="AF114" i="81"/>
  <c r="AF115" i="81" s="1"/>
  <c r="AF153" i="81"/>
  <c r="AF119" i="81"/>
  <c r="CX153" i="80"/>
  <c r="CX119" i="80"/>
  <c r="CD148" i="80"/>
  <c r="CD149" i="80" s="1"/>
  <c r="CP114" i="80"/>
  <c r="CP115" i="80" s="1"/>
  <c r="M148" i="80"/>
  <c r="BO148" i="80"/>
  <c r="BO149" i="80" s="1"/>
  <c r="BO49" i="80"/>
  <c r="BO44" i="80"/>
  <c r="BO13" i="80"/>
  <c r="BO192" i="80"/>
  <c r="BO34" i="80"/>
  <c r="BO40" i="80"/>
  <c r="BO203" i="80"/>
  <c r="AY148" i="80"/>
  <c r="AY149" i="80" s="1"/>
  <c r="AM172" i="83"/>
  <c r="AM173" i="83" s="1"/>
  <c r="W172" i="83"/>
  <c r="CW118" i="83"/>
  <c r="CW84" i="83"/>
  <c r="CW152" i="83"/>
  <c r="G148" i="84"/>
  <c r="G149" i="84" s="1"/>
  <c r="BD119" i="80"/>
  <c r="BD153" i="80"/>
  <c r="BD85" i="80"/>
  <c r="W119" i="84"/>
  <c r="W85" i="84"/>
  <c r="W153" i="84"/>
  <c r="AO153" i="84"/>
  <c r="AO119" i="84"/>
  <c r="AQ49" i="81"/>
  <c r="AQ34" i="81"/>
  <c r="AQ192" i="81"/>
  <c r="AQ40" i="81"/>
  <c r="AQ13" i="81"/>
  <c r="AQ203" i="81"/>
  <c r="AQ44" i="81"/>
  <c r="T172" i="80"/>
  <c r="T114" i="80"/>
  <c r="T148" i="80"/>
  <c r="CQ172" i="80"/>
  <c r="CQ173" i="80" s="1"/>
  <c r="J148" i="80"/>
  <c r="J149" i="80" s="1"/>
  <c r="H152" i="80"/>
  <c r="H118" i="80"/>
  <c r="M148" i="83"/>
  <c r="BZ34" i="83"/>
  <c r="BZ192" i="83"/>
  <c r="BZ13" i="83"/>
  <c r="BZ40" i="83"/>
  <c r="BZ44" i="83"/>
  <c r="BZ203" i="83"/>
  <c r="T172" i="83"/>
  <c r="U172" i="83"/>
  <c r="CX152" i="83"/>
  <c r="CX118" i="83"/>
  <c r="Z152" i="80"/>
  <c r="Z84" i="80"/>
  <c r="Z118" i="80"/>
  <c r="BP47" i="80"/>
  <c r="BP48" i="80" s="1"/>
  <c r="O47" i="84"/>
  <c r="AB47" i="84"/>
  <c r="CY47" i="81"/>
  <c r="CY48" i="81" s="1"/>
  <c r="BX47" i="80"/>
  <c r="BX48" i="80" s="1"/>
  <c r="BX49" i="80"/>
  <c r="H47" i="80"/>
  <c r="H48" i="80" s="1"/>
  <c r="H49" i="80"/>
  <c r="CX49" i="83"/>
  <c r="CX47" i="83"/>
  <c r="CX48" i="83" s="1"/>
  <c r="CM47" i="83"/>
  <c r="CM48" i="83" s="1"/>
  <c r="CM49" i="83"/>
  <c r="CL47" i="83"/>
  <c r="CL48" i="83" s="1"/>
  <c r="CL47" i="84"/>
  <c r="CL48" i="84" s="1"/>
  <c r="CL49" i="84"/>
  <c r="CV47" i="84"/>
  <c r="CV48" i="84" s="1"/>
  <c r="BS47" i="81"/>
  <c r="BS48" i="81" s="1"/>
  <c r="BS49" i="81"/>
  <c r="AK47" i="81"/>
  <c r="AK48" i="81" s="1"/>
  <c r="AK49" i="81"/>
  <c r="AS47" i="80"/>
  <c r="AS48" i="80" s="1"/>
  <c r="AS49" i="80"/>
  <c r="AJ47" i="83"/>
  <c r="AJ48" i="83" s="1"/>
  <c r="CR47" i="83"/>
  <c r="CR48" i="83" s="1"/>
  <c r="I47" i="81"/>
  <c r="I48" i="81" s="1"/>
  <c r="AE47" i="84"/>
  <c r="AE48" i="84" s="1"/>
  <c r="AE49" i="84"/>
  <c r="CY47" i="84"/>
  <c r="CY48" i="84" s="1"/>
  <c r="CY49" i="84"/>
  <c r="CI47" i="81"/>
  <c r="CI48" i="81" s="1"/>
  <c r="AM47" i="83"/>
  <c r="AM48" i="83" s="1"/>
  <c r="BE119" i="83"/>
  <c r="BE153" i="83"/>
  <c r="BE156" i="83" s="1"/>
  <c r="BF47" i="84"/>
  <c r="BF48" i="84" s="1"/>
  <c r="BF49" i="84"/>
  <c r="AK172" i="84"/>
  <c r="AK173" i="84" s="1"/>
  <c r="CX119" i="84"/>
  <c r="CX85" i="84"/>
  <c r="CX153" i="84"/>
  <c r="AG148" i="84"/>
  <c r="AG149" i="84" s="1"/>
  <c r="AG203" i="84"/>
  <c r="AG40" i="84"/>
  <c r="AG192" i="84"/>
  <c r="AG44" i="84"/>
  <c r="AG13" i="84"/>
  <c r="AG34" i="84"/>
  <c r="AG118" i="84"/>
  <c r="AG84" i="84"/>
  <c r="AG152" i="84"/>
  <c r="Q152" i="81"/>
  <c r="Q118" i="81"/>
  <c r="BL44" i="81"/>
  <c r="BL192" i="81"/>
  <c r="BL13" i="81"/>
  <c r="BL203" i="81"/>
  <c r="BL40" i="81"/>
  <c r="BL34" i="81"/>
  <c r="BP49" i="80"/>
  <c r="BP203" i="80"/>
  <c r="BP192" i="80"/>
  <c r="BP40" i="80"/>
  <c r="BP13" i="80"/>
  <c r="BP44" i="80"/>
  <c r="BP34" i="80"/>
  <c r="BD114" i="80"/>
  <c r="BD115" i="80" s="1"/>
  <c r="BY114" i="80"/>
  <c r="BY115" i="80" s="1"/>
  <c r="BY192" i="80"/>
  <c r="BY203" i="80"/>
  <c r="BY44" i="80"/>
  <c r="BY34" i="80"/>
  <c r="BY40" i="80"/>
  <c r="BY13" i="80"/>
  <c r="BO49" i="83"/>
  <c r="BO192" i="83"/>
  <c r="BO44" i="83"/>
  <c r="BO34" i="83"/>
  <c r="BO40" i="83"/>
  <c r="BO13" i="83"/>
  <c r="BO203" i="83"/>
  <c r="AA118" i="83"/>
  <c r="AA152" i="83"/>
  <c r="AH172" i="83"/>
  <c r="AH173" i="83" s="1"/>
  <c r="CC148" i="84"/>
  <c r="CC149" i="84" s="1"/>
  <c r="CC153" i="84"/>
  <c r="CC119" i="84"/>
  <c r="CC85" i="84"/>
  <c r="AC172" i="84"/>
  <c r="AC173" i="84" s="1"/>
  <c r="CB148" i="84"/>
  <c r="CB149" i="84" s="1"/>
  <c r="S152" i="84"/>
  <c r="S118" i="84"/>
  <c r="S84" i="84"/>
  <c r="AI152" i="81"/>
  <c r="AI118" i="81"/>
  <c r="BE152" i="81"/>
  <c r="BE118" i="81"/>
  <c r="CV34" i="81"/>
  <c r="CV44" i="81"/>
  <c r="CV203" i="81"/>
  <c r="CV192" i="81"/>
  <c r="CV40" i="81"/>
  <c r="CV13" i="81"/>
  <c r="R152" i="81"/>
  <c r="R118" i="81"/>
  <c r="R84" i="81"/>
  <c r="AN114" i="81"/>
  <c r="AN115" i="81" s="1"/>
  <c r="CD119" i="81"/>
  <c r="CD153" i="81"/>
  <c r="CD85" i="81"/>
  <c r="CH85" i="81"/>
  <c r="CH119" i="81"/>
  <c r="CH153" i="81"/>
  <c r="BQ49" i="81"/>
  <c r="BQ203" i="81"/>
  <c r="BQ44" i="81"/>
  <c r="BQ40" i="81"/>
  <c r="BQ34" i="81"/>
  <c r="BQ192" i="81"/>
  <c r="BQ13" i="81"/>
  <c r="K172" i="80"/>
  <c r="K173" i="80" s="1"/>
  <c r="K152" i="80"/>
  <c r="K118" i="80"/>
  <c r="AN114" i="80"/>
  <c r="AN115" i="80" s="1"/>
  <c r="P152" i="80"/>
  <c r="P118" i="80"/>
  <c r="AK118" i="80"/>
  <c r="AK152" i="80"/>
  <c r="AH152" i="80"/>
  <c r="AH118" i="80"/>
  <c r="BC49" i="83"/>
  <c r="BC13" i="83"/>
  <c r="BC40" i="83"/>
  <c r="BC34" i="83"/>
  <c r="BC44" i="83"/>
  <c r="BC203" i="83"/>
  <c r="BC192" i="83"/>
  <c r="Z114" i="83"/>
  <c r="U153" i="83"/>
  <c r="U119" i="83"/>
  <c r="BH49" i="84"/>
  <c r="BH40" i="84"/>
  <c r="BH34" i="84"/>
  <c r="BH192" i="84"/>
  <c r="BH203" i="84"/>
  <c r="BH44" i="84"/>
  <c r="BH13" i="84"/>
  <c r="U153" i="81"/>
  <c r="U119" i="81"/>
  <c r="CI119" i="80"/>
  <c r="CI153" i="80"/>
  <c r="G119" i="80"/>
  <c r="G85" i="80"/>
  <c r="G153" i="80"/>
  <c r="BT172" i="83"/>
  <c r="BT173" i="83" s="1"/>
  <c r="AB172" i="83"/>
  <c r="AB152" i="83"/>
  <c r="AB118" i="83"/>
  <c r="BF118" i="83"/>
  <c r="BF152" i="83"/>
  <c r="AF114" i="83"/>
  <c r="AF115" i="83" s="1"/>
  <c r="CD152" i="84"/>
  <c r="CD118" i="84"/>
  <c r="CO152" i="84"/>
  <c r="CO84" i="84"/>
  <c r="CO118" i="84"/>
  <c r="P118" i="84"/>
  <c r="P152" i="84"/>
  <c r="BC119" i="84"/>
  <c r="BC153" i="84"/>
  <c r="BC85" i="84"/>
  <c r="CH172" i="84"/>
  <c r="CH173" i="84" s="1"/>
  <c r="BL118" i="84"/>
  <c r="BL152" i="84"/>
  <c r="Y148" i="84"/>
  <c r="CQ118" i="81"/>
  <c r="CQ152" i="81"/>
  <c r="E153" i="81"/>
  <c r="E119" i="81"/>
  <c r="AC49" i="81"/>
  <c r="AC34" i="81"/>
  <c r="AC13" i="81"/>
  <c r="AC192" i="81"/>
  <c r="AC203" i="81"/>
  <c r="AC40" i="81"/>
  <c r="AC44" i="81"/>
  <c r="BB118" i="81"/>
  <c r="BB152" i="81"/>
  <c r="BA118" i="80"/>
  <c r="BA152" i="80"/>
  <c r="AL152" i="80"/>
  <c r="AL118" i="80"/>
  <c r="AL84" i="80"/>
  <c r="BN172" i="80"/>
  <c r="BN173" i="80" s="1"/>
  <c r="BZ34" i="80"/>
  <c r="BZ192" i="80"/>
  <c r="BZ203" i="80"/>
  <c r="BZ13" i="80"/>
  <c r="BZ40" i="80"/>
  <c r="BZ44" i="80"/>
  <c r="CO114" i="80"/>
  <c r="CO115" i="80" s="1"/>
  <c r="CO172" i="80"/>
  <c r="CO173" i="80" s="1"/>
  <c r="AS203" i="80"/>
  <c r="AS44" i="80"/>
  <c r="AS192" i="80"/>
  <c r="AS34" i="80"/>
  <c r="AS13" i="80"/>
  <c r="AS40" i="80"/>
  <c r="U114" i="80"/>
  <c r="S172" i="80"/>
  <c r="AQ118" i="83"/>
  <c r="AQ152" i="83"/>
  <c r="CO172" i="83"/>
  <c r="CO173" i="83" s="1"/>
  <c r="CH152" i="83"/>
  <c r="CH84" i="83"/>
  <c r="CH118" i="83"/>
  <c r="R172" i="83"/>
  <c r="R85" i="83"/>
  <c r="R153" i="83"/>
  <c r="R119" i="83"/>
  <c r="BJ148" i="83"/>
  <c r="BJ149" i="83" s="1"/>
  <c r="BQ148" i="83"/>
  <c r="BQ149" i="83" s="1"/>
  <c r="BL153" i="83"/>
  <c r="BL85" i="83"/>
  <c r="BL119" i="83"/>
  <c r="K49" i="84"/>
  <c r="K40" i="84"/>
  <c r="K203" i="84"/>
  <c r="K192" i="84"/>
  <c r="K34" i="84"/>
  <c r="K13" i="84"/>
  <c r="K44" i="84"/>
  <c r="BO49" i="84"/>
  <c r="BO40" i="84"/>
  <c r="BO192" i="84"/>
  <c r="BO203" i="84"/>
  <c r="BO13" i="84"/>
  <c r="BO44" i="84"/>
  <c r="BO34" i="84"/>
  <c r="CT152" i="81"/>
  <c r="CT118" i="81"/>
  <c r="CT84" i="81"/>
  <c r="E114" i="80"/>
  <c r="E115" i="80" s="1"/>
  <c r="E172" i="80"/>
  <c r="E173" i="80" s="1"/>
  <c r="AX148" i="80"/>
  <c r="AX149" i="80" s="1"/>
  <c r="BJ81" i="80"/>
  <c r="BJ152" i="80" s="1"/>
  <c r="AE148" i="84"/>
  <c r="AE149" i="84" s="1"/>
  <c r="BT153" i="84"/>
  <c r="BT119" i="84"/>
  <c r="BE192" i="84"/>
  <c r="BE40" i="84"/>
  <c r="BE44" i="84"/>
  <c r="BE34" i="84"/>
  <c r="BE203" i="84"/>
  <c r="BE13" i="84"/>
  <c r="AV114" i="84"/>
  <c r="AV115" i="84" s="1"/>
  <c r="AV148" i="84"/>
  <c r="AV149" i="84" s="1"/>
  <c r="J119" i="84"/>
  <c r="J153" i="84"/>
  <c r="AM40" i="84"/>
  <c r="AM34" i="84"/>
  <c r="AM192" i="84"/>
  <c r="AM203" i="84"/>
  <c r="AM13" i="84"/>
  <c r="AM44" i="84"/>
  <c r="CJ119" i="84"/>
  <c r="CJ153" i="84"/>
  <c r="F172" i="84"/>
  <c r="F173" i="84" s="1"/>
  <c r="BR119" i="84"/>
  <c r="BR153" i="84"/>
  <c r="CU81" i="84"/>
  <c r="CU118" i="84" s="1"/>
  <c r="CR49" i="84"/>
  <c r="CR192" i="84"/>
  <c r="CR203" i="84"/>
  <c r="CR40" i="84"/>
  <c r="CR13" i="84"/>
  <c r="CR34" i="84"/>
  <c r="CR44" i="84"/>
  <c r="CI148" i="81"/>
  <c r="CI149" i="81" s="1"/>
  <c r="CI49" i="81"/>
  <c r="CI192" i="81"/>
  <c r="CI203" i="81"/>
  <c r="CI13" i="81"/>
  <c r="CI44" i="81"/>
  <c r="CI40" i="81"/>
  <c r="CI34" i="81"/>
  <c r="AO34" i="81"/>
  <c r="AO192" i="81"/>
  <c r="AO44" i="81"/>
  <c r="AO13" i="81"/>
  <c r="AO40" i="81"/>
  <c r="AO203" i="81"/>
  <c r="CJ114" i="81"/>
  <c r="CJ115" i="81" s="1"/>
  <c r="BF85" i="80"/>
  <c r="BF119" i="80"/>
  <c r="BF153" i="80"/>
  <c r="CS148" i="80"/>
  <c r="CS149" i="80" s="1"/>
  <c r="CS49" i="80"/>
  <c r="CS192" i="80"/>
  <c r="CS203" i="80"/>
  <c r="CS13" i="80"/>
  <c r="CS44" i="80"/>
  <c r="CS34" i="80"/>
  <c r="CS40" i="80"/>
  <c r="CS118" i="80"/>
  <c r="CS152" i="80"/>
  <c r="CK114" i="80"/>
  <c r="CK115" i="80" s="1"/>
  <c r="CK148" i="80"/>
  <c r="CK149" i="80" s="1"/>
  <c r="CV49" i="80"/>
  <c r="CV192" i="80"/>
  <c r="CV203" i="80"/>
  <c r="CV44" i="80"/>
  <c r="CV34" i="80"/>
  <c r="CV40" i="80"/>
  <c r="CV13" i="80"/>
  <c r="AZ49" i="80"/>
  <c r="AZ192" i="80"/>
  <c r="AZ203" i="80"/>
  <c r="AZ13" i="80"/>
  <c r="AZ44" i="80"/>
  <c r="AZ34" i="80"/>
  <c r="AZ40" i="80"/>
  <c r="M118" i="80"/>
  <c r="M152" i="80"/>
  <c r="AV114" i="80"/>
  <c r="AV115" i="80" s="1"/>
  <c r="AV13" i="80"/>
  <c r="AV192" i="80"/>
  <c r="AV40" i="80"/>
  <c r="AV44" i="80"/>
  <c r="AV34" i="80"/>
  <c r="AV203" i="80"/>
  <c r="BC172" i="80"/>
  <c r="BC173" i="80" s="1"/>
  <c r="AY119" i="80"/>
  <c r="AY153" i="80"/>
  <c r="AY85" i="80"/>
  <c r="CM114" i="80"/>
  <c r="CM115" i="80" s="1"/>
  <c r="CM148" i="80"/>
  <c r="CM149" i="80" s="1"/>
  <c r="CM118" i="80"/>
  <c r="CM152" i="80"/>
  <c r="CM84" i="80"/>
  <c r="BV114" i="80"/>
  <c r="BV115" i="80" s="1"/>
  <c r="CT148" i="80"/>
  <c r="CT149" i="80" s="1"/>
  <c r="AU152" i="83"/>
  <c r="AU118" i="83"/>
  <c r="CU114" i="83"/>
  <c r="CU115" i="83" s="1"/>
  <c r="BG153" i="83"/>
  <c r="BG85" i="83"/>
  <c r="BG119" i="83"/>
  <c r="BY153" i="83"/>
  <c r="BY119" i="83"/>
  <c r="AN153" i="83"/>
  <c r="AN119" i="83"/>
  <c r="BR153" i="83"/>
  <c r="BR119" i="83"/>
  <c r="AV118" i="83"/>
  <c r="AV152" i="83"/>
  <c r="CD49" i="83"/>
  <c r="CD40" i="83"/>
  <c r="CD192" i="83"/>
  <c r="CD13" i="83"/>
  <c r="CD44" i="83"/>
  <c r="CD203" i="83"/>
  <c r="CD34" i="83"/>
  <c r="AX118" i="84"/>
  <c r="AX152" i="84"/>
  <c r="AY119" i="81"/>
  <c r="AY153" i="81"/>
  <c r="CD114" i="81"/>
  <c r="CD115" i="81" s="1"/>
  <c r="BM152" i="81"/>
  <c r="BM118" i="81"/>
  <c r="CW153" i="80"/>
  <c r="CW119" i="80"/>
  <c r="CW85" i="80"/>
  <c r="AH148" i="80"/>
  <c r="AH149" i="80" s="1"/>
  <c r="AH114" i="80"/>
  <c r="AH115" i="80" s="1"/>
  <c r="BC152" i="83"/>
  <c r="BC118" i="83"/>
  <c r="BW114" i="83"/>
  <c r="BW115" i="83" s="1"/>
  <c r="BI152" i="84"/>
  <c r="BI118" i="84"/>
  <c r="BY118" i="81"/>
  <c r="BY152" i="81"/>
  <c r="F203" i="80"/>
  <c r="F44" i="80"/>
  <c r="F34" i="80"/>
  <c r="F13" i="80"/>
  <c r="F192" i="80"/>
  <c r="F40" i="80"/>
  <c r="CY119" i="80"/>
  <c r="CY153" i="80"/>
  <c r="L47" i="81"/>
  <c r="L48" i="81" s="1"/>
  <c r="V119" i="84"/>
  <c r="V153" i="84"/>
  <c r="V85" i="84"/>
  <c r="CV114" i="84"/>
  <c r="CV115" i="84" s="1"/>
  <c r="H119" i="81"/>
  <c r="H153" i="81"/>
  <c r="H85" i="81"/>
  <c r="AS148" i="81"/>
  <c r="AS149" i="81" s="1"/>
  <c r="CX34" i="80"/>
  <c r="CX40" i="80"/>
  <c r="CX44" i="80"/>
  <c r="CX192" i="80"/>
  <c r="CX203" i="80"/>
  <c r="CX13" i="80"/>
  <c r="CX172" i="80"/>
  <c r="CX173" i="80" s="1"/>
  <c r="CV152" i="80"/>
  <c r="CV118" i="80"/>
  <c r="CV84" i="80"/>
  <c r="BO118" i="80"/>
  <c r="BO152" i="80"/>
  <c r="BO84" i="80"/>
  <c r="AM152" i="83"/>
  <c r="AM118" i="83"/>
  <c r="AI49" i="83"/>
  <c r="AI34" i="83"/>
  <c r="AI203" i="83"/>
  <c r="AI44" i="83"/>
  <c r="AI192" i="83"/>
  <c r="AI40" i="83"/>
  <c r="AI13" i="83"/>
  <c r="CJ172" i="83"/>
  <c r="CJ173" i="83" s="1"/>
  <c r="CQ148" i="81"/>
  <c r="CQ149" i="81" s="1"/>
  <c r="CO119" i="81"/>
  <c r="CO153" i="81"/>
  <c r="D119" i="80"/>
  <c r="D153" i="80"/>
  <c r="D85" i="80"/>
  <c r="AE114" i="83"/>
  <c r="AE115" i="83" s="1"/>
  <c r="G152" i="83"/>
  <c r="G118" i="83"/>
  <c r="AQ148" i="83"/>
  <c r="AQ149" i="83" s="1"/>
  <c r="Y153" i="83"/>
  <c r="Y119" i="83"/>
  <c r="BL49" i="83"/>
  <c r="BL203" i="83"/>
  <c r="BL44" i="83"/>
  <c r="BL192" i="83"/>
  <c r="BL40" i="83"/>
  <c r="BL34" i="83"/>
  <c r="BL13" i="83"/>
  <c r="CF119" i="81"/>
  <c r="CF153" i="81"/>
  <c r="CF85" i="81"/>
  <c r="AG47" i="81"/>
  <c r="AG48" i="81" s="1"/>
  <c r="AG49" i="81"/>
  <c r="J47" i="84"/>
  <c r="J48" i="84" s="1"/>
  <c r="J49" i="84"/>
  <c r="T47" i="81"/>
  <c r="CA47" i="80"/>
  <c r="CA48" i="80" s="1"/>
  <c r="CA49" i="80"/>
  <c r="AG13" i="81"/>
  <c r="AG192" i="81"/>
  <c r="AG44" i="81"/>
  <c r="AG34" i="81"/>
  <c r="AG203" i="81"/>
  <c r="AG40" i="81"/>
  <c r="CA148" i="83"/>
  <c r="CA149" i="83" s="1"/>
  <c r="CI119" i="83"/>
  <c r="CI153" i="83"/>
  <c r="D49" i="83"/>
  <c r="D44" i="83"/>
  <c r="D13" i="83"/>
  <c r="D34" i="83"/>
  <c r="D40" i="83"/>
  <c r="D203" i="83"/>
  <c r="D192" i="83"/>
  <c r="BN118" i="84"/>
  <c r="BN152" i="84"/>
  <c r="N119" i="84"/>
  <c r="N153" i="84"/>
  <c r="BX119" i="84"/>
  <c r="BX153" i="84"/>
  <c r="CW49" i="84"/>
  <c r="CW34" i="84"/>
  <c r="CW192" i="84"/>
  <c r="CW40" i="84"/>
  <c r="CW203" i="84"/>
  <c r="CW44" i="84"/>
  <c r="CW13" i="84"/>
  <c r="CW114" i="84"/>
  <c r="CW115" i="84" s="1"/>
  <c r="BV119" i="84"/>
  <c r="BV153" i="84"/>
  <c r="AW49" i="84"/>
  <c r="AW203" i="84"/>
  <c r="AW40" i="84"/>
  <c r="AW192" i="84"/>
  <c r="AW34" i="84"/>
  <c r="AW44" i="84"/>
  <c r="AW13" i="84"/>
  <c r="AW114" i="84"/>
  <c r="AW115" i="84" s="1"/>
  <c r="S114" i="81"/>
  <c r="AU152" i="81"/>
  <c r="AU84" i="81"/>
  <c r="AU118" i="81"/>
  <c r="BT119" i="80"/>
  <c r="BT153" i="80"/>
  <c r="CS49" i="81"/>
  <c r="CS13" i="81"/>
  <c r="CS192" i="81"/>
  <c r="CS203" i="81"/>
  <c r="CS34" i="81"/>
  <c r="CS44" i="81"/>
  <c r="CS40" i="81"/>
  <c r="CS119" i="81"/>
  <c r="CS153" i="81"/>
  <c r="AU148" i="80"/>
  <c r="AU149" i="80" s="1"/>
  <c r="Q119" i="80"/>
  <c r="Q153" i="80"/>
  <c r="W148" i="81"/>
  <c r="BQ84" i="83"/>
  <c r="BQ118" i="83"/>
  <c r="BQ152" i="83"/>
  <c r="AH148" i="84"/>
  <c r="AH149" i="84" s="1"/>
  <c r="I153" i="84"/>
  <c r="I85" i="84"/>
  <c r="I119" i="84"/>
  <c r="J149" i="81"/>
  <c r="J135" i="81"/>
  <c r="CD72" i="80"/>
  <c r="CP85" i="80"/>
  <c r="BI173" i="80"/>
  <c r="BI84" i="80"/>
  <c r="N85" i="80"/>
  <c r="AF101" i="80"/>
  <c r="BO115" i="80"/>
  <c r="AW84" i="80"/>
  <c r="AW101" i="80"/>
  <c r="AM72" i="83"/>
  <c r="AM149" i="83"/>
  <c r="AM101" i="83"/>
  <c r="L101" i="83"/>
  <c r="BY149" i="83"/>
  <c r="BY72" i="83"/>
  <c r="AV101" i="83"/>
  <c r="G115" i="84"/>
  <c r="CU85" i="81"/>
  <c r="CU72" i="81"/>
  <c r="CI101" i="84"/>
  <c r="BU85" i="84"/>
  <c r="BQ72" i="80"/>
  <c r="BQ85" i="80"/>
  <c r="CQ115" i="80"/>
  <c r="CQ101" i="80"/>
  <c r="AX135" i="83"/>
  <c r="AO101" i="80"/>
  <c r="AO72" i="80"/>
  <c r="AO135" i="80"/>
  <c r="AS173" i="83"/>
  <c r="CL84" i="83"/>
  <c r="CL101" i="83"/>
  <c r="CG135" i="84"/>
  <c r="AK149" i="84"/>
  <c r="BL85" i="81"/>
  <c r="BL101" i="81"/>
  <c r="BL72" i="81"/>
  <c r="BP149" i="80"/>
  <c r="BP101" i="80"/>
  <c r="AE101" i="80"/>
  <c r="BD101" i="80"/>
  <c r="BD135" i="80"/>
  <c r="BY49" i="80"/>
  <c r="AC72" i="84"/>
  <c r="AC135" i="84"/>
  <c r="AC84" i="84"/>
  <c r="CB72" i="84"/>
  <c r="CV84" i="81"/>
  <c r="CV101" i="81"/>
  <c r="BQ115" i="81"/>
  <c r="BQ101" i="81"/>
  <c r="K85" i="80"/>
  <c r="K135" i="80"/>
  <c r="AN72" i="80"/>
  <c r="BC101" i="83"/>
  <c r="AG135" i="83"/>
  <c r="CT101" i="83"/>
  <c r="CT85" i="83"/>
  <c r="CT87" i="83" s="1"/>
  <c r="BI173" i="83"/>
  <c r="X84" i="83"/>
  <c r="L101" i="84"/>
  <c r="BH101" i="84"/>
  <c r="BT72" i="83"/>
  <c r="BT101" i="83"/>
  <c r="AF149" i="83"/>
  <c r="AF101" i="83"/>
  <c r="BP149" i="84"/>
  <c r="CP149" i="84"/>
  <c r="BQ149" i="84"/>
  <c r="BQ101" i="84"/>
  <c r="CF72" i="84"/>
  <c r="CF135" i="84"/>
  <c r="CF101" i="84"/>
  <c r="CF149" i="84"/>
  <c r="AC135" i="81"/>
  <c r="CO72" i="81"/>
  <c r="CO101" i="81"/>
  <c r="BX72" i="81"/>
  <c r="BX115" i="81"/>
  <c r="BX135" i="81"/>
  <c r="AK84" i="81"/>
  <c r="AK85" i="81"/>
  <c r="BG85" i="80"/>
  <c r="BG115" i="80"/>
  <c r="BG135" i="80"/>
  <c r="AP149" i="80"/>
  <c r="AP135" i="80"/>
  <c r="BN72" i="80"/>
  <c r="BZ135" i="80"/>
  <c r="CO72" i="80"/>
  <c r="CO101" i="80"/>
  <c r="CQ149" i="83"/>
  <c r="CQ173" i="83"/>
  <c r="G72" i="83"/>
  <c r="G135" i="83"/>
  <c r="CO149" i="83"/>
  <c r="CO85" i="83"/>
  <c r="CO87" i="83" s="1"/>
  <c r="BD84" i="83"/>
  <c r="BO101" i="84"/>
  <c r="CA85" i="81"/>
  <c r="CC149" i="81"/>
  <c r="BH135" i="80"/>
  <c r="BH72" i="80"/>
  <c r="AX72" i="80"/>
  <c r="AE101" i="84"/>
  <c r="AE72" i="84"/>
  <c r="AV135" i="84"/>
  <c r="AM115" i="84"/>
  <c r="F85" i="84"/>
  <c r="F115" i="84"/>
  <c r="CR135" i="84"/>
  <c r="CI85" i="81"/>
  <c r="CI72" i="81"/>
  <c r="AO101" i="81"/>
  <c r="AO149" i="81"/>
  <c r="BN149" i="81"/>
  <c r="BN72" i="81"/>
  <c r="CJ135" i="81"/>
  <c r="CJ101" i="81"/>
  <c r="CN72" i="81"/>
  <c r="CN115" i="81"/>
  <c r="CN135" i="81"/>
  <c r="BA84" i="81"/>
  <c r="CK101" i="80"/>
  <c r="CK85" i="80"/>
  <c r="CK135" i="80"/>
  <c r="BT101" i="80"/>
  <c r="AV72" i="80"/>
  <c r="BC84" i="80"/>
  <c r="CA85" i="80"/>
  <c r="CA115" i="80"/>
  <c r="BV84" i="80"/>
  <c r="BV72" i="80"/>
  <c r="CT101" i="80"/>
  <c r="CU84" i="83"/>
  <c r="CU101" i="83"/>
  <c r="CU135" i="83"/>
  <c r="AT101" i="83"/>
  <c r="I85" i="83"/>
  <c r="CW115" i="83"/>
  <c r="AA84" i="83"/>
  <c r="CD101" i="83"/>
  <c r="CD135" i="83"/>
  <c r="CD72" i="83"/>
  <c r="BK135" i="81"/>
  <c r="BK101" i="81"/>
  <c r="CD72" i="81"/>
  <c r="CL85" i="80"/>
  <c r="CL135" i="80"/>
  <c r="AA85" i="80"/>
  <c r="AH84" i="80"/>
  <c r="AH135" i="80"/>
  <c r="BW101" i="83"/>
  <c r="BH101" i="81"/>
  <c r="AN72" i="84"/>
  <c r="AN84" i="84"/>
  <c r="AN149" i="84"/>
  <c r="BD72" i="84"/>
  <c r="BD84" i="84"/>
  <c r="AY72" i="84"/>
  <c r="AY101" i="84"/>
  <c r="CT101" i="81"/>
  <c r="AS101" i="81"/>
  <c r="CS85" i="83"/>
  <c r="CS115" i="83"/>
  <c r="BH84" i="83"/>
  <c r="BH72" i="83"/>
  <c r="BH101" i="83"/>
  <c r="V85" i="83"/>
  <c r="CJ85" i="83"/>
  <c r="CJ87" i="83" s="1"/>
  <c r="CJ149" i="83"/>
  <c r="BV173" i="83"/>
  <c r="BV84" i="83"/>
  <c r="BV149" i="83"/>
  <c r="BV101" i="83"/>
  <c r="CQ101" i="81"/>
  <c r="AE101" i="83"/>
  <c r="AQ101" i="83"/>
  <c r="H85" i="83"/>
  <c r="H87" i="83" s="1"/>
  <c r="AJ85" i="83"/>
  <c r="AJ87" i="83" s="1"/>
  <c r="AK85" i="83"/>
  <c r="AK135" i="83"/>
  <c r="BL135" i="83"/>
  <c r="AG135" i="81"/>
  <c r="CA85" i="83"/>
  <c r="CA101" i="83"/>
  <c r="CQ149" i="84"/>
  <c r="CQ135" i="84"/>
  <c r="CQ72" i="84"/>
  <c r="BZ84" i="84"/>
  <c r="BZ85" i="84"/>
  <c r="BZ101" i="84"/>
  <c r="BR149" i="84"/>
  <c r="AW101" i="84"/>
  <c r="L72" i="80"/>
  <c r="L84" i="80"/>
  <c r="AU101" i="80"/>
  <c r="BU72" i="81"/>
  <c r="BU149" i="81"/>
  <c r="BN119" i="81"/>
  <c r="BN153" i="81"/>
  <c r="BN85" i="81"/>
  <c r="G81" i="81"/>
  <c r="G152" i="81" s="1"/>
  <c r="J40" i="81"/>
  <c r="J44" i="81"/>
  <c r="J203" i="81"/>
  <c r="J13" i="81"/>
  <c r="J34" i="81"/>
  <c r="J192" i="81"/>
  <c r="BA118" i="81"/>
  <c r="BA152" i="81"/>
  <c r="BF114" i="80"/>
  <c r="BF115" i="80" s="1"/>
  <c r="AZ81" i="80"/>
  <c r="AZ85" i="80" s="1"/>
  <c r="M114" i="80"/>
  <c r="N172" i="80"/>
  <c r="AF192" i="80"/>
  <c r="AF203" i="80"/>
  <c r="AF44" i="80"/>
  <c r="AF13" i="80"/>
  <c r="AF34" i="80"/>
  <c r="AF40" i="80"/>
  <c r="AY49" i="80"/>
  <c r="AY13" i="80"/>
  <c r="AY192" i="80"/>
  <c r="AY34" i="80"/>
  <c r="AY40" i="80"/>
  <c r="AY203" i="80"/>
  <c r="AY44" i="80"/>
  <c r="AI172" i="80"/>
  <c r="AI173" i="80" s="1"/>
  <c r="AW172" i="80"/>
  <c r="AW173" i="80" s="1"/>
  <c r="AW49" i="80"/>
  <c r="AW203" i="80"/>
  <c r="AW192" i="80"/>
  <c r="AW44" i="80"/>
  <c r="AW13" i="80"/>
  <c r="AW40" i="80"/>
  <c r="AW34" i="80"/>
  <c r="W114" i="83"/>
  <c r="BY13" i="83"/>
  <c r="BY203" i="83"/>
  <c r="BY192" i="83"/>
  <c r="BY44" i="83"/>
  <c r="BY40" i="83"/>
  <c r="BY34" i="83"/>
  <c r="AN49" i="83"/>
  <c r="AN203" i="83"/>
  <c r="AN13" i="83"/>
  <c r="AN34" i="83"/>
  <c r="AN40" i="83"/>
  <c r="AN192" i="83"/>
  <c r="AN44" i="83"/>
  <c r="CF49" i="83"/>
  <c r="CF44" i="83"/>
  <c r="CF40" i="83"/>
  <c r="CF13" i="83"/>
  <c r="CF192" i="83"/>
  <c r="CF34" i="83"/>
  <c r="CF203" i="83"/>
  <c r="CW153" i="83"/>
  <c r="CW119" i="83"/>
  <c r="AV114" i="83"/>
  <c r="AV115" i="83" s="1"/>
  <c r="CU44" i="81"/>
  <c r="CU203" i="81"/>
  <c r="CU40" i="81"/>
  <c r="CU13" i="81"/>
  <c r="CU34" i="81"/>
  <c r="CU192" i="81"/>
  <c r="O152" i="81"/>
  <c r="O118" i="81"/>
  <c r="CI49" i="84"/>
  <c r="CI192" i="84"/>
  <c r="CI203" i="84"/>
  <c r="CI13" i="84"/>
  <c r="CI44" i="84"/>
  <c r="CI34" i="84"/>
  <c r="CI40" i="84"/>
  <c r="BU114" i="84"/>
  <c r="BU115" i="84" s="1"/>
  <c r="BQ172" i="80"/>
  <c r="BQ173" i="80" s="1"/>
  <c r="CQ148" i="80"/>
  <c r="CQ149" i="80" s="1"/>
  <c r="O148" i="80"/>
  <c r="H119" i="80"/>
  <c r="H153" i="80"/>
  <c r="BZ114" i="83"/>
  <c r="BZ115" i="83" s="1"/>
  <c r="T148" i="83"/>
  <c r="CX153" i="83"/>
  <c r="CX119" i="83"/>
  <c r="Z119" i="80"/>
  <c r="Z153" i="80"/>
  <c r="CL172" i="83"/>
  <c r="CL173" i="83" s="1"/>
  <c r="BL47" i="81"/>
  <c r="BL48" i="81" s="1"/>
  <c r="BL49" i="81"/>
  <c r="BA47" i="84"/>
  <c r="BA48" i="84" s="1"/>
  <c r="CI47" i="84"/>
  <c r="CI48" i="84" s="1"/>
  <c r="T47" i="80"/>
  <c r="AH47" i="80"/>
  <c r="AH48" i="80" s="1"/>
  <c r="AX85" i="83"/>
  <c r="AX87" i="83" s="1"/>
  <c r="AX153" i="83"/>
  <c r="AX156" i="83" s="1"/>
  <c r="AX119" i="83"/>
  <c r="CB47" i="83"/>
  <c r="CB48" i="83" s="1"/>
  <c r="N47" i="83"/>
  <c r="CP47" i="84"/>
  <c r="CP48" i="84" s="1"/>
  <c r="AY47" i="84"/>
  <c r="AY48" i="84" s="1"/>
  <c r="CQ47" i="81"/>
  <c r="CQ48" i="81" s="1"/>
  <c r="CQ49" i="81"/>
  <c r="W47" i="80"/>
  <c r="CF47" i="80"/>
  <c r="CF48" i="80" s="1"/>
  <c r="Y47" i="83"/>
  <c r="J47" i="83"/>
  <c r="J48" i="83" s="1"/>
  <c r="X47" i="84"/>
  <c r="U47" i="84"/>
  <c r="AM47" i="84"/>
  <c r="AM48" i="84" s="1"/>
  <c r="AM49" i="84"/>
  <c r="CM47" i="81"/>
  <c r="CM48" i="81" s="1"/>
  <c r="CM49" i="81"/>
  <c r="BT47" i="80"/>
  <c r="BT48" i="80" s="1"/>
  <c r="BT49" i="80"/>
  <c r="V153" i="83"/>
  <c r="V119" i="83"/>
  <c r="AP47" i="83"/>
  <c r="AP48" i="83" s="1"/>
  <c r="CG34" i="84"/>
  <c r="CG40" i="84"/>
  <c r="CG13" i="84"/>
  <c r="CG192" i="84"/>
  <c r="CG44" i="84"/>
  <c r="CG203" i="84"/>
  <c r="AT118" i="84"/>
  <c r="AT152" i="84"/>
  <c r="AS152" i="84"/>
  <c r="AS118" i="84"/>
  <c r="AG114" i="84"/>
  <c r="AG115" i="84" s="1"/>
  <c r="AG153" i="84"/>
  <c r="AG119" i="84"/>
  <c r="Q119" i="81"/>
  <c r="Q153" i="81"/>
  <c r="AE49" i="80"/>
  <c r="AE203" i="80"/>
  <c r="AE192" i="80"/>
  <c r="AE40" i="80"/>
  <c r="AE13" i="80"/>
  <c r="AE44" i="80"/>
  <c r="AE34" i="80"/>
  <c r="BD148" i="80"/>
  <c r="BD149" i="80" s="1"/>
  <c r="AA153" i="83"/>
  <c r="AA119" i="83"/>
  <c r="AH81" i="83"/>
  <c r="AH152" i="83" s="1"/>
  <c r="O148" i="84"/>
  <c r="CC49" i="84"/>
  <c r="CC192" i="84"/>
  <c r="CC40" i="84"/>
  <c r="CC203" i="84"/>
  <c r="CC44" i="84"/>
  <c r="CC34" i="84"/>
  <c r="CC13" i="84"/>
  <c r="AC203" i="84"/>
  <c r="AC192" i="84"/>
  <c r="AC44" i="84"/>
  <c r="AC34" i="84"/>
  <c r="AC40" i="84"/>
  <c r="AC13" i="84"/>
  <c r="BF84" i="84"/>
  <c r="BF118" i="84"/>
  <c r="BF152" i="84"/>
  <c r="S153" i="84"/>
  <c r="S85" i="84"/>
  <c r="S119" i="84"/>
  <c r="AB148" i="84"/>
  <c r="AI119" i="81"/>
  <c r="AI153" i="81"/>
  <c r="BE153" i="81"/>
  <c r="BE119" i="81"/>
  <c r="CV148" i="81"/>
  <c r="CV149" i="81" s="1"/>
  <c r="R119" i="81"/>
  <c r="R153" i="81"/>
  <c r="R85" i="81"/>
  <c r="BI152" i="81"/>
  <c r="BI118" i="81"/>
  <c r="BM13" i="81"/>
  <c r="BM44" i="81"/>
  <c r="BM192" i="81"/>
  <c r="BM34" i="81"/>
  <c r="BM203" i="81"/>
  <c r="BM40" i="81"/>
  <c r="F49" i="81"/>
  <c r="F203" i="81"/>
  <c r="F34" i="81"/>
  <c r="F192" i="81"/>
  <c r="F13" i="81"/>
  <c r="F44" i="81"/>
  <c r="F40" i="81"/>
  <c r="K148" i="80"/>
  <c r="K149" i="80" s="1"/>
  <c r="K203" i="80"/>
  <c r="K192" i="80"/>
  <c r="K34" i="80"/>
  <c r="K40" i="80"/>
  <c r="K44" i="80"/>
  <c r="K13" i="80"/>
  <c r="BQ152" i="80"/>
  <c r="BQ118" i="80"/>
  <c r="AN148" i="80"/>
  <c r="AN149" i="80" s="1"/>
  <c r="P153" i="80"/>
  <c r="P85" i="80"/>
  <c r="P119" i="80"/>
  <c r="AK119" i="80"/>
  <c r="AK153" i="80"/>
  <c r="AK85" i="80"/>
  <c r="AH85" i="80"/>
  <c r="AH119" i="80"/>
  <c r="AH153" i="80"/>
  <c r="BW152" i="83"/>
  <c r="BW118" i="83"/>
  <c r="AG148" i="83"/>
  <c r="AG149" i="83" s="1"/>
  <c r="CT172" i="83"/>
  <c r="CT173" i="83" s="1"/>
  <c r="M84" i="83"/>
  <c r="Z152" i="83"/>
  <c r="Z118" i="83"/>
  <c r="CT118" i="84"/>
  <c r="CT152" i="84"/>
  <c r="L49" i="84"/>
  <c r="L40" i="84"/>
  <c r="L203" i="84"/>
  <c r="L192" i="84"/>
  <c r="L34" i="84"/>
  <c r="L44" i="84"/>
  <c r="L13" i="84"/>
  <c r="AZ118" i="84"/>
  <c r="AZ152" i="84"/>
  <c r="BH148" i="84"/>
  <c r="BH149" i="84" s="1"/>
  <c r="CG118" i="80"/>
  <c r="CG152" i="80"/>
  <c r="AO118" i="80"/>
  <c r="AO152" i="80"/>
  <c r="BT114" i="83"/>
  <c r="BT115" i="83" s="1"/>
  <c r="AB119" i="83"/>
  <c r="AB85" i="83"/>
  <c r="AB153" i="83"/>
  <c r="BF153" i="83"/>
  <c r="BF119" i="83"/>
  <c r="CD119" i="84"/>
  <c r="CD153" i="84"/>
  <c r="CO119" i="84"/>
  <c r="CO153" i="84"/>
  <c r="CP49" i="84"/>
  <c r="CP40" i="84"/>
  <c r="CP192" i="84"/>
  <c r="CP203" i="84"/>
  <c r="CP13" i="84"/>
  <c r="CP34" i="84"/>
  <c r="CP44" i="84"/>
  <c r="P119" i="84"/>
  <c r="P153" i="84"/>
  <c r="BL153" i="84"/>
  <c r="BL119" i="84"/>
  <c r="CQ119" i="81"/>
  <c r="CQ153" i="81"/>
  <c r="BS114" i="81"/>
  <c r="BS115" i="81" s="1"/>
  <c r="BS203" i="81"/>
  <c r="BS13" i="81"/>
  <c r="BS192" i="81"/>
  <c r="BS34" i="81"/>
  <c r="BS40" i="81"/>
  <c r="BS44" i="81"/>
  <c r="BS118" i="81"/>
  <c r="BS152" i="81"/>
  <c r="AT118" i="81"/>
  <c r="AT152" i="81"/>
  <c r="AT84" i="81"/>
  <c r="BB85" i="81"/>
  <c r="BB153" i="81"/>
  <c r="BB119" i="81"/>
  <c r="BA85" i="80"/>
  <c r="BA119" i="80"/>
  <c r="BA153" i="80"/>
  <c r="AL153" i="80"/>
  <c r="AL119" i="80"/>
  <c r="BG13" i="80"/>
  <c r="BG44" i="80"/>
  <c r="BG192" i="80"/>
  <c r="BG203" i="80"/>
  <c r="BG34" i="80"/>
  <c r="BG40" i="80"/>
  <c r="BG152" i="80"/>
  <c r="BG118" i="80"/>
  <c r="BN148" i="80"/>
  <c r="BN149" i="80" s="1"/>
  <c r="BZ114" i="80"/>
  <c r="BZ115" i="80" s="1"/>
  <c r="CO148" i="80"/>
  <c r="CO149" i="80" s="1"/>
  <c r="AS114" i="80"/>
  <c r="AS115" i="80" s="1"/>
  <c r="U172" i="80"/>
  <c r="BL203" i="80"/>
  <c r="BL192" i="80"/>
  <c r="BL34" i="80"/>
  <c r="BL40" i="80"/>
  <c r="BL13" i="80"/>
  <c r="BL44" i="80"/>
  <c r="S148" i="80"/>
  <c r="CQ114" i="83"/>
  <c r="CQ115" i="83" s="1"/>
  <c r="G172" i="83"/>
  <c r="G173" i="83" s="1"/>
  <c r="AQ153" i="83"/>
  <c r="AQ119" i="83"/>
  <c r="CO13" i="83"/>
  <c r="CO192" i="83"/>
  <c r="CO203" i="83"/>
  <c r="CO44" i="83"/>
  <c r="CO34" i="83"/>
  <c r="CO40" i="83"/>
  <c r="AL118" i="83"/>
  <c r="AL152" i="83"/>
  <c r="R118" i="83"/>
  <c r="R152" i="83"/>
  <c r="BJ114" i="83"/>
  <c r="BJ115" i="83" s="1"/>
  <c r="BJ34" i="83"/>
  <c r="BJ40" i="83"/>
  <c r="BJ203" i="83"/>
  <c r="BJ192" i="83"/>
  <c r="BJ13" i="83"/>
  <c r="BJ44" i="83"/>
  <c r="BQ114" i="83"/>
  <c r="BQ115" i="83" s="1"/>
  <c r="BQ49" i="83"/>
  <c r="BQ44" i="83"/>
  <c r="BQ13" i="83"/>
  <c r="BQ203" i="83"/>
  <c r="BQ40" i="83"/>
  <c r="BQ34" i="83"/>
  <c r="BQ192" i="83"/>
  <c r="BK152" i="84"/>
  <c r="BK84" i="84"/>
  <c r="BK118" i="84"/>
  <c r="BO172" i="84"/>
  <c r="BO173" i="84" s="1"/>
  <c r="CA192" i="81"/>
  <c r="CA44" i="81"/>
  <c r="CA34" i="81"/>
  <c r="CA203" i="81"/>
  <c r="CA13" i="81"/>
  <c r="CA40" i="81"/>
  <c r="CT119" i="81"/>
  <c r="CT153" i="81"/>
  <c r="CT85" i="81"/>
  <c r="BH148" i="80"/>
  <c r="BH149" i="80" s="1"/>
  <c r="E49" i="80"/>
  <c r="E192" i="80"/>
  <c r="E203" i="80"/>
  <c r="E40" i="80"/>
  <c r="E44" i="80"/>
  <c r="E34" i="80"/>
  <c r="E13" i="80"/>
  <c r="E148" i="80"/>
  <c r="E149" i="80" s="1"/>
  <c r="N172" i="84"/>
  <c r="AV192" i="84"/>
  <c r="AV34" i="84"/>
  <c r="AV203" i="84"/>
  <c r="AV40" i="84"/>
  <c r="AV44" i="84"/>
  <c r="AV13" i="84"/>
  <c r="AV172" i="84"/>
  <c r="AV173" i="84" s="1"/>
  <c r="AM172" i="84"/>
  <c r="AM173" i="84" s="1"/>
  <c r="F192" i="84"/>
  <c r="F44" i="84"/>
  <c r="F34" i="84"/>
  <c r="F203" i="84"/>
  <c r="F40" i="84"/>
  <c r="F13" i="84"/>
  <c r="AI84" i="84"/>
  <c r="CR172" i="84"/>
  <c r="CR173" i="84" s="1"/>
  <c r="CI118" i="81"/>
  <c r="CI152" i="81"/>
  <c r="BN49" i="81"/>
  <c r="BN34" i="81"/>
  <c r="BN203" i="81"/>
  <c r="BN40" i="81"/>
  <c r="BN192" i="81"/>
  <c r="BN44" i="81"/>
  <c r="BN13" i="81"/>
  <c r="CN49" i="81"/>
  <c r="CN13" i="81"/>
  <c r="CN203" i="81"/>
  <c r="CN34" i="81"/>
  <c r="CN44" i="81"/>
  <c r="CN40" i="81"/>
  <c r="CN192" i="81"/>
  <c r="CH114" i="80"/>
  <c r="CH115" i="80" s="1"/>
  <c r="CS119" i="80"/>
  <c r="CS153" i="80"/>
  <c r="CK49" i="80"/>
  <c r="CK44" i="80"/>
  <c r="CK34" i="80"/>
  <c r="CK13" i="80"/>
  <c r="CK203" i="80"/>
  <c r="CK192" i="80"/>
  <c r="CK40" i="80"/>
  <c r="M119" i="80"/>
  <c r="M153" i="80"/>
  <c r="BT114" i="80"/>
  <c r="BT115" i="80" s="1"/>
  <c r="N152" i="80"/>
  <c r="N118" i="80"/>
  <c r="BC192" i="80"/>
  <c r="BC203" i="80"/>
  <c r="BC13" i="80"/>
  <c r="BC34" i="80"/>
  <c r="BC44" i="80"/>
  <c r="BC40" i="80"/>
  <c r="BC148" i="80"/>
  <c r="BC149" i="80" s="1"/>
  <c r="CM119" i="80"/>
  <c r="CM153" i="80"/>
  <c r="BV172" i="80"/>
  <c r="BV173" i="80" s="1"/>
  <c r="BV192" i="80"/>
  <c r="BV44" i="80"/>
  <c r="BV34" i="80"/>
  <c r="BV40" i="80"/>
  <c r="BV13" i="80"/>
  <c r="BV203" i="80"/>
  <c r="AU153" i="83"/>
  <c r="AU119" i="83"/>
  <c r="CU49" i="83"/>
  <c r="CU34" i="83"/>
  <c r="CU44" i="83"/>
  <c r="CU203" i="83"/>
  <c r="CU192" i="83"/>
  <c r="CU40" i="83"/>
  <c r="CU13" i="83"/>
  <c r="AI118" i="83"/>
  <c r="AI152" i="83"/>
  <c r="CS84" i="83"/>
  <c r="CS152" i="83"/>
  <c r="CS118" i="83"/>
  <c r="AT34" i="83"/>
  <c r="AT40" i="83"/>
  <c r="AT192" i="83"/>
  <c r="AT203" i="83"/>
  <c r="AT44" i="83"/>
  <c r="AT13" i="83"/>
  <c r="BH152" i="83"/>
  <c r="BH118" i="83"/>
  <c r="AV153" i="83"/>
  <c r="AV85" i="83"/>
  <c r="AV119" i="83"/>
  <c r="AX119" i="84"/>
  <c r="AX153" i="84"/>
  <c r="BK148" i="81"/>
  <c r="BK149" i="81" s="1"/>
  <c r="BK203" i="81"/>
  <c r="BK192" i="81"/>
  <c r="BK40" i="81"/>
  <c r="BK34" i="81"/>
  <c r="BK44" i="81"/>
  <c r="BK13" i="81"/>
  <c r="BM119" i="81"/>
  <c r="BM153" i="81"/>
  <c r="BX148" i="80"/>
  <c r="BX149" i="80" s="1"/>
  <c r="CL49" i="80"/>
  <c r="CL192" i="80"/>
  <c r="CL44" i="80"/>
  <c r="CL40" i="80"/>
  <c r="CL34" i="80"/>
  <c r="CL13" i="80"/>
  <c r="CL203" i="80"/>
  <c r="AA172" i="80"/>
  <c r="BK114" i="83"/>
  <c r="BK115" i="83" s="1"/>
  <c r="BK34" i="83"/>
  <c r="BK44" i="83"/>
  <c r="BK40" i="83"/>
  <c r="BK203" i="83"/>
  <c r="BK192" i="83"/>
  <c r="BK13" i="83"/>
  <c r="BC119" i="83"/>
  <c r="BC153" i="83"/>
  <c r="BI119" i="84"/>
  <c r="BI153" i="84"/>
  <c r="BY119" i="81"/>
  <c r="BY153" i="81"/>
  <c r="BH49" i="81"/>
  <c r="BH44" i="81"/>
  <c r="BH192" i="81"/>
  <c r="BH203" i="81"/>
  <c r="BH34" i="81"/>
  <c r="BH13" i="81"/>
  <c r="BH40" i="81"/>
  <c r="AN172" i="84"/>
  <c r="AN173" i="84" s="1"/>
  <c r="AL47" i="81"/>
  <c r="AL48" i="81" s="1"/>
  <c r="Z114" i="84"/>
  <c r="CH118" i="84"/>
  <c r="CH152" i="84"/>
  <c r="AY114" i="84"/>
  <c r="AY115" i="84" s="1"/>
  <c r="CV152" i="84"/>
  <c r="CV118" i="84"/>
  <c r="S118" i="80"/>
  <c r="S152" i="80"/>
  <c r="S84" i="80"/>
  <c r="CT203" i="81"/>
  <c r="CT40" i="81"/>
  <c r="CT192" i="81"/>
  <c r="CT13" i="81"/>
  <c r="CT44" i="81"/>
  <c r="CT34" i="81"/>
  <c r="AS49" i="81"/>
  <c r="AS203" i="81"/>
  <c r="AS192" i="81"/>
  <c r="AS40" i="81"/>
  <c r="AS44" i="81"/>
  <c r="AS34" i="81"/>
  <c r="AS13" i="81"/>
  <c r="CX114" i="80"/>
  <c r="CX115" i="80" s="1"/>
  <c r="CX148" i="80"/>
  <c r="CX149" i="80" s="1"/>
  <c r="CV119" i="80"/>
  <c r="CV153" i="80"/>
  <c r="BO153" i="80"/>
  <c r="BO119" i="80"/>
  <c r="AM119" i="83"/>
  <c r="AM153" i="83"/>
  <c r="AI148" i="83"/>
  <c r="AI149" i="83" s="1"/>
  <c r="CS49" i="83"/>
  <c r="CS34" i="83"/>
  <c r="CS44" i="83"/>
  <c r="CS203" i="83"/>
  <c r="CS192" i="83"/>
  <c r="CS13" i="83"/>
  <c r="CS40" i="83"/>
  <c r="AP118" i="83"/>
  <c r="AP152" i="83"/>
  <c r="CQ34" i="81"/>
  <c r="CQ203" i="81"/>
  <c r="CQ192" i="81"/>
  <c r="CQ40" i="81"/>
  <c r="CQ13" i="81"/>
  <c r="CQ44" i="81"/>
  <c r="CW118" i="81"/>
  <c r="CW152" i="81"/>
  <c r="CQ152" i="83"/>
  <c r="CQ84" i="83"/>
  <c r="CQ118" i="83"/>
  <c r="G119" i="83"/>
  <c r="G153" i="83"/>
  <c r="AQ172" i="83"/>
  <c r="AQ173" i="83" s="1"/>
  <c r="AQ114" i="83"/>
  <c r="AQ115" i="83" s="1"/>
  <c r="H49" i="83"/>
  <c r="H203" i="83"/>
  <c r="H13" i="83"/>
  <c r="H192" i="83"/>
  <c r="H44" i="83"/>
  <c r="H40" i="83"/>
  <c r="H34" i="83"/>
  <c r="AJ148" i="83"/>
  <c r="AJ149" i="83" s="1"/>
  <c r="AJ172" i="83"/>
  <c r="AJ173" i="83" s="1"/>
  <c r="AW119" i="83"/>
  <c r="AW153" i="83"/>
  <c r="AK114" i="83"/>
  <c r="AK115" i="83" s="1"/>
  <c r="AK49" i="83"/>
  <c r="AK44" i="83"/>
  <c r="AK13" i="83"/>
  <c r="AK34" i="83"/>
  <c r="AK40" i="83"/>
  <c r="AK203" i="83"/>
  <c r="AK192" i="83"/>
  <c r="AK118" i="83"/>
  <c r="AK152" i="83"/>
  <c r="X118" i="84"/>
  <c r="X152" i="84"/>
  <c r="BE47" i="84"/>
  <c r="BE48" i="84" s="1"/>
  <c r="BE49" i="84"/>
  <c r="AR47" i="80"/>
  <c r="AR48" i="80" s="1"/>
  <c r="AR49" i="80"/>
  <c r="BB152" i="80"/>
  <c r="BB118" i="80"/>
  <c r="AG118" i="80"/>
  <c r="AG152" i="80"/>
  <c r="I152" i="81"/>
  <c r="I118" i="81"/>
  <c r="CA114" i="83"/>
  <c r="CA115" i="83" s="1"/>
  <c r="D148" i="83"/>
  <c r="D149" i="83" s="1"/>
  <c r="BN119" i="84"/>
  <c r="BN153" i="84"/>
  <c r="BZ172" i="84"/>
  <c r="BZ173" i="84" s="1"/>
  <c r="AV118" i="84"/>
  <c r="AV152" i="84"/>
  <c r="CY148" i="84"/>
  <c r="CY149" i="84" s="1"/>
  <c r="AW172" i="84"/>
  <c r="AW173" i="84" s="1"/>
  <c r="AU153" i="81"/>
  <c r="AU119" i="81"/>
  <c r="D114" i="81"/>
  <c r="D115" i="81" s="1"/>
  <c r="CD152" i="80"/>
  <c r="CD118" i="80"/>
  <c r="P118" i="81"/>
  <c r="P152" i="81"/>
  <c r="AU49" i="80"/>
  <c r="AU203" i="80"/>
  <c r="AU192" i="80"/>
  <c r="AU44" i="80"/>
  <c r="AU34" i="80"/>
  <c r="AU13" i="80"/>
  <c r="AU40" i="80"/>
  <c r="BL152" i="80"/>
  <c r="BL118" i="80"/>
  <c r="BL84" i="80"/>
  <c r="AH118" i="81"/>
  <c r="AH152" i="81"/>
  <c r="AH84" i="81"/>
  <c r="W114" i="81"/>
  <c r="AV152" i="80"/>
  <c r="AV118" i="80"/>
  <c r="BQ153" i="83"/>
  <c r="BQ119" i="83"/>
  <c r="BQ85" i="83"/>
  <c r="AH49" i="84"/>
  <c r="AH40" i="84"/>
  <c r="AH34" i="84"/>
  <c r="AH13" i="84"/>
  <c r="AH192" i="84"/>
  <c r="AH44" i="84"/>
  <c r="AH203" i="84"/>
  <c r="H118" i="84"/>
  <c r="H152" i="84"/>
  <c r="AF172" i="84"/>
  <c r="AF173" i="84" s="1"/>
  <c r="AF149" i="81"/>
  <c r="AF72" i="81"/>
  <c r="BF173" i="80"/>
  <c r="BF72" i="80"/>
  <c r="CD135" i="80"/>
  <c r="CP135" i="80"/>
  <c r="BI149" i="80"/>
  <c r="AF72" i="80"/>
  <c r="AY115" i="80"/>
  <c r="AY101" i="80"/>
  <c r="AY135" i="80"/>
  <c r="AI115" i="80"/>
  <c r="AI101" i="80"/>
  <c r="AW85" i="80"/>
  <c r="AW135" i="80"/>
  <c r="W84" i="83"/>
  <c r="L149" i="83"/>
  <c r="BY135" i="83"/>
  <c r="AN115" i="83"/>
  <c r="AN135" i="83"/>
  <c r="CF115" i="83"/>
  <c r="G72" i="84"/>
  <c r="BB173" i="84"/>
  <c r="BB115" i="84"/>
  <c r="BB101" i="84"/>
  <c r="BU135" i="84"/>
  <c r="AQ135" i="81"/>
  <c r="AQ101" i="81"/>
  <c r="AQ84" i="81"/>
  <c r="AQ72" i="81"/>
  <c r="T85" i="80"/>
  <c r="CQ135" i="80"/>
  <c r="AX173" i="83"/>
  <c r="AX115" i="83"/>
  <c r="BZ85" i="83"/>
  <c r="BZ135" i="83"/>
  <c r="AO173" i="80"/>
  <c r="AS149" i="83"/>
  <c r="CL72" i="83"/>
  <c r="AK115" i="84"/>
  <c r="AG173" i="84"/>
  <c r="BL135" i="81"/>
  <c r="BP173" i="80"/>
  <c r="BP72" i="80"/>
  <c r="AE135" i="80"/>
  <c r="AE72" i="80"/>
  <c r="BY135" i="80"/>
  <c r="BY101" i="80"/>
  <c r="AH149" i="83"/>
  <c r="AH115" i="83"/>
  <c r="CC115" i="84"/>
  <c r="AC149" i="84"/>
  <c r="AC101" i="84"/>
  <c r="M85" i="84"/>
  <c r="AN72" i="81"/>
  <c r="BQ84" i="81"/>
  <c r="BQ135" i="81"/>
  <c r="K101" i="80"/>
  <c r="AN101" i="80"/>
  <c r="BC135" i="83"/>
  <c r="AG85" i="83"/>
  <c r="AG101" i="83"/>
  <c r="AG115" i="83"/>
  <c r="CT72" i="83"/>
  <c r="BI115" i="83"/>
  <c r="BI101" i="83"/>
  <c r="BI84" i="83"/>
  <c r="L115" i="84"/>
  <c r="BH84" i="84"/>
  <c r="CG115" i="81"/>
  <c r="CG101" i="81"/>
  <c r="BT85" i="83"/>
  <c r="BT149" i="83"/>
  <c r="AF84" i="83"/>
  <c r="AF173" i="83"/>
  <c r="BP84" i="84"/>
  <c r="BP115" i="84"/>
  <c r="CP72" i="84"/>
  <c r="CP101" i="84"/>
  <c r="BQ115" i="84"/>
  <c r="BQ173" i="84"/>
  <c r="CF173" i="84"/>
  <c r="CH149" i="84"/>
  <c r="Y84" i="84"/>
  <c r="Y85" i="84"/>
  <c r="AC72" i="81"/>
  <c r="AC84" i="81"/>
  <c r="AC101" i="81"/>
  <c r="AK149" i="81"/>
  <c r="AK135" i="81"/>
  <c r="BN135" i="80"/>
  <c r="BZ84" i="80"/>
  <c r="BZ72" i="80"/>
  <c r="CO135" i="80"/>
  <c r="AS85" i="80"/>
  <c r="U84" i="80"/>
  <c r="BL135" i="80"/>
  <c r="BL72" i="80"/>
  <c r="CQ101" i="83"/>
  <c r="G101" i="83"/>
  <c r="CO135" i="83"/>
  <c r="CO101" i="83"/>
  <c r="BD115" i="83"/>
  <c r="BQ135" i="83"/>
  <c r="BQ101" i="83"/>
  <c r="K135" i="84"/>
  <c r="BO135" i="84"/>
  <c r="BO72" i="84"/>
  <c r="CA101" i="81"/>
  <c r="CC85" i="81"/>
  <c r="CC115" i="81"/>
  <c r="BH84" i="80"/>
  <c r="AX101" i="80"/>
  <c r="CG173" i="83"/>
  <c r="CG149" i="83"/>
  <c r="CG72" i="83"/>
  <c r="BE173" i="84"/>
  <c r="BE135" i="84"/>
  <c r="AM135" i="84"/>
  <c r="AM101" i="84"/>
  <c r="AM72" i="84"/>
  <c r="F72" i="84"/>
  <c r="CR101" i="84"/>
  <c r="CR84" i="84"/>
  <c r="CI101" i="81"/>
  <c r="CI135" i="81"/>
  <c r="AO84" i="81"/>
  <c r="CJ72" i="81"/>
  <c r="CN101" i="81"/>
  <c r="CN85" i="81"/>
  <c r="BA135" i="81"/>
  <c r="CH173" i="80"/>
  <c r="CH72" i="80"/>
  <c r="CS101" i="80"/>
  <c r="CK84" i="80"/>
  <c r="CV115" i="80"/>
  <c r="CV101" i="80"/>
  <c r="AZ135" i="80"/>
  <c r="AZ101" i="80"/>
  <c r="BT135" i="80"/>
  <c r="AV173" i="80"/>
  <c r="BC135" i="80"/>
  <c r="BC101" i="80"/>
  <c r="CA135" i="80"/>
  <c r="CA101" i="80"/>
  <c r="CM72" i="80"/>
  <c r="CM101" i="80"/>
  <c r="CT85" i="80"/>
  <c r="AT149" i="83"/>
  <c r="I173" i="83"/>
  <c r="I101" i="83"/>
  <c r="I135" i="83"/>
  <c r="BR101" i="83"/>
  <c r="BR72" i="83"/>
  <c r="CW101" i="83"/>
  <c r="CW72" i="83"/>
  <c r="CD149" i="81"/>
  <c r="CD135" i="81"/>
  <c r="BX115" i="80"/>
  <c r="CL101" i="80"/>
  <c r="CL84" i="80"/>
  <c r="AH72" i="80"/>
  <c r="BK85" i="83"/>
  <c r="BW72" i="83"/>
  <c r="BW149" i="83"/>
  <c r="BW173" i="83"/>
  <c r="AN85" i="84"/>
  <c r="AN135" i="84"/>
  <c r="BD101" i="84"/>
  <c r="BD85" i="84"/>
  <c r="BD115" i="84"/>
  <c r="AY135" i="84"/>
  <c r="CV135" i="84"/>
  <c r="CV101" i="84"/>
  <c r="CX101" i="80"/>
  <c r="AI135" i="83"/>
  <c r="CJ115" i="83"/>
  <c r="BV135" i="83"/>
  <c r="CQ72" i="81"/>
  <c r="AE149" i="83"/>
  <c r="AE85" i="83"/>
  <c r="AE84" i="83"/>
  <c r="AQ84" i="83"/>
  <c r="H101" i="83"/>
  <c r="BU173" i="83"/>
  <c r="BU101" i="83"/>
  <c r="AJ135" i="83"/>
  <c r="AK101" i="83"/>
  <c r="BL149" i="83"/>
  <c r="BL72" i="83"/>
  <c r="AG149" i="81"/>
  <c r="AG72" i="81"/>
  <c r="AG84" i="81"/>
  <c r="AG101" i="81"/>
  <c r="D84" i="83"/>
  <c r="D135" i="83"/>
  <c r="D115" i="83"/>
  <c r="CQ101" i="84"/>
  <c r="CQ115" i="84"/>
  <c r="BZ135" i="84"/>
  <c r="CW72" i="84"/>
  <c r="CW149" i="84"/>
  <c r="CY101" i="84"/>
  <c r="CY135" i="84"/>
  <c r="CY115" i="84"/>
  <c r="BR85" i="84"/>
  <c r="BR115" i="84"/>
  <c r="BR72" i="84"/>
  <c r="AW84" i="84"/>
  <c r="AW72" i="84"/>
  <c r="D135" i="81"/>
  <c r="CS101" i="81"/>
  <c r="L173" i="80"/>
  <c r="L101" i="80"/>
  <c r="AU84" i="80"/>
  <c r="BU85" i="81"/>
  <c r="AH72" i="84"/>
  <c r="AF101" i="84"/>
  <c r="AF84" i="84"/>
  <c r="AW84" i="81"/>
  <c r="AW135" i="81"/>
  <c r="BJ118" i="81"/>
  <c r="BJ152" i="81"/>
  <c r="BJ84" i="81"/>
  <c r="BI118" i="80"/>
  <c r="BI152" i="80"/>
  <c r="AI114" i="83"/>
  <c r="AI115" i="83" s="1"/>
  <c r="I119" i="83"/>
  <c r="I153" i="83"/>
  <c r="CF153" i="83"/>
  <c r="CF119" i="83"/>
  <c r="AP153" i="83"/>
  <c r="AP119" i="83"/>
  <c r="CW119" i="81"/>
  <c r="CW153" i="81"/>
  <c r="W148" i="80"/>
  <c r="AP81" i="80"/>
  <c r="AP152" i="80" s="1"/>
  <c r="CQ153" i="83"/>
  <c r="CQ119" i="83"/>
  <c r="AE172" i="83"/>
  <c r="AE173" i="83" s="1"/>
  <c r="CE152" i="83"/>
  <c r="CE118" i="83"/>
  <c r="AQ49" i="83"/>
  <c r="AQ192" i="83"/>
  <c r="AQ40" i="83"/>
  <c r="AQ34" i="83"/>
  <c r="AQ13" i="83"/>
  <c r="AQ203" i="83"/>
  <c r="AQ44" i="83"/>
  <c r="BX119" i="83"/>
  <c r="BX85" i="83"/>
  <c r="BX153" i="83"/>
  <c r="H172" i="83"/>
  <c r="H173" i="83" s="1"/>
  <c r="BU49" i="83"/>
  <c r="BU40" i="83"/>
  <c r="BU203" i="83"/>
  <c r="BU192" i="83"/>
  <c r="BU13" i="83"/>
  <c r="BU34" i="83"/>
  <c r="BU44" i="83"/>
  <c r="AJ49" i="83"/>
  <c r="AJ44" i="83"/>
  <c r="AJ40" i="83"/>
  <c r="AJ203" i="83"/>
  <c r="AJ192" i="83"/>
  <c r="AJ13" i="83"/>
  <c r="AJ34" i="83"/>
  <c r="AW84" i="83"/>
  <c r="AW152" i="83"/>
  <c r="AW118" i="83"/>
  <c r="AK153" i="83"/>
  <c r="AK119" i="83"/>
  <c r="BL114" i="83"/>
  <c r="BL115" i="83" s="1"/>
  <c r="BL172" i="83"/>
  <c r="BL173" i="83" s="1"/>
  <c r="X119" i="84"/>
  <c r="X153" i="84"/>
  <c r="CQ47" i="84"/>
  <c r="CQ48" i="84" s="1"/>
  <c r="CQ49" i="84"/>
  <c r="CU47" i="84"/>
  <c r="CU48" i="84" s="1"/>
  <c r="CU49" i="84"/>
  <c r="AM47" i="80"/>
  <c r="AM48" i="80" s="1"/>
  <c r="AM49" i="80"/>
  <c r="AW47" i="81"/>
  <c r="AW48" i="81" s="1"/>
  <c r="AW49" i="81"/>
  <c r="BB153" i="80"/>
  <c r="BB119" i="80"/>
  <c r="AG119" i="80"/>
  <c r="AG153" i="80"/>
  <c r="I153" i="81"/>
  <c r="I119" i="81"/>
  <c r="AV119" i="84"/>
  <c r="AV153" i="84"/>
  <c r="BR13" i="84"/>
  <c r="BR192" i="84"/>
  <c r="BR34" i="84"/>
  <c r="BR203" i="84"/>
  <c r="BR40" i="84"/>
  <c r="BR44" i="84"/>
  <c r="CD119" i="80"/>
  <c r="CD153" i="80"/>
  <c r="CD85" i="80"/>
  <c r="P153" i="81"/>
  <c r="P119" i="81"/>
  <c r="L192" i="80"/>
  <c r="L40" i="80"/>
  <c r="L44" i="80"/>
  <c r="L203" i="80"/>
  <c r="L13" i="80"/>
  <c r="L34" i="80"/>
  <c r="L148" i="80"/>
  <c r="L149" i="80" s="1"/>
  <c r="L152" i="80"/>
  <c r="L118" i="80"/>
  <c r="BL153" i="80"/>
  <c r="BL119" i="80"/>
  <c r="BU114" i="81"/>
  <c r="BU115" i="81" s="1"/>
  <c r="AH85" i="81"/>
  <c r="AH119" i="81"/>
  <c r="AH153" i="81"/>
  <c r="W118" i="81"/>
  <c r="W152" i="81"/>
  <c r="AV153" i="80"/>
  <c r="AV119" i="80"/>
  <c r="H119" i="84"/>
  <c r="H153" i="84"/>
  <c r="AF148" i="84"/>
  <c r="AF149" i="84" s="1"/>
  <c r="AW114" i="81"/>
  <c r="AW115" i="81" s="1"/>
  <c r="AS84" i="81"/>
  <c r="CX84" i="80"/>
  <c r="CX85" i="80"/>
  <c r="CS101" i="83"/>
  <c r="CJ135" i="83"/>
  <c r="CJ101" i="83"/>
  <c r="BV85" i="83"/>
  <c r="AE135" i="83"/>
  <c r="AQ72" i="83"/>
  <c r="BU72" i="83"/>
  <c r="AG85" i="81"/>
  <c r="D101" i="83"/>
  <c r="CW101" i="84"/>
  <c r="BR101" i="84"/>
  <c r="D84" i="81"/>
  <c r="Y84" i="81"/>
  <c r="L135" i="80"/>
  <c r="BU135" i="81"/>
  <c r="AH84" i="84"/>
  <c r="AH85" i="84"/>
  <c r="AW85" i="81"/>
  <c r="BY148" i="80"/>
  <c r="BY149" i="80" s="1"/>
  <c r="E85" i="83"/>
  <c r="E153" i="83"/>
  <c r="E119" i="83"/>
  <c r="D119" i="84"/>
  <c r="D153" i="84"/>
  <c r="CC118" i="84"/>
  <c r="CC152" i="84"/>
  <c r="CB114" i="84"/>
  <c r="CB115" i="84" s="1"/>
  <c r="W148" i="84"/>
  <c r="W172" i="84"/>
  <c r="W114" i="84"/>
  <c r="M172" i="84"/>
  <c r="BB119" i="84"/>
  <c r="BB153" i="84"/>
  <c r="CE153" i="84"/>
  <c r="CE85" i="84"/>
  <c r="CE119" i="84"/>
  <c r="AQ153" i="81"/>
  <c r="AQ119" i="81"/>
  <c r="AQ85" i="81"/>
  <c r="CD118" i="81"/>
  <c r="CD152" i="81"/>
  <c r="CD84" i="81"/>
  <c r="CH118" i="81"/>
  <c r="CH152" i="81"/>
  <c r="CH84" i="81"/>
  <c r="K119" i="80"/>
  <c r="K153" i="80"/>
  <c r="AN203" i="80"/>
  <c r="AN44" i="80"/>
  <c r="AN192" i="80"/>
  <c r="AN34" i="80"/>
  <c r="AN13" i="80"/>
  <c r="AN40" i="80"/>
  <c r="AD81" i="80"/>
  <c r="AD118" i="80" s="1"/>
  <c r="I81" i="80"/>
  <c r="I152" i="80" s="1"/>
  <c r="J119" i="80"/>
  <c r="J153" i="80"/>
  <c r="BI203" i="83"/>
  <c r="BI192" i="83"/>
  <c r="BI13" i="83"/>
  <c r="BI40" i="83"/>
  <c r="BI34" i="83"/>
  <c r="BI44" i="83"/>
  <c r="U84" i="83"/>
  <c r="U118" i="83"/>
  <c r="U152" i="83"/>
  <c r="BH172" i="84"/>
  <c r="BH173" i="84" s="1"/>
  <c r="U118" i="81"/>
  <c r="U152" i="81"/>
  <c r="CI152" i="80"/>
  <c r="CI84" i="80"/>
  <c r="CI118" i="80"/>
  <c r="G118" i="80"/>
  <c r="G152" i="80"/>
  <c r="AS153" i="83"/>
  <c r="AS119" i="83"/>
  <c r="BP172" i="84"/>
  <c r="BP173" i="84" s="1"/>
  <c r="CP172" i="84"/>
  <c r="CP173" i="84" s="1"/>
  <c r="BQ49" i="84"/>
  <c r="BQ34" i="84"/>
  <c r="BQ192" i="84"/>
  <c r="BQ40" i="84"/>
  <c r="BQ203" i="84"/>
  <c r="BQ13" i="84"/>
  <c r="BQ44" i="84"/>
  <c r="BC152" i="84"/>
  <c r="BC84" i="84"/>
  <c r="BC118" i="84"/>
  <c r="CH192" i="84"/>
  <c r="CH34" i="84"/>
  <c r="CH13" i="84"/>
  <c r="CH44" i="84"/>
  <c r="CH203" i="84"/>
  <c r="CH40" i="84"/>
  <c r="Y114" i="84"/>
  <c r="Y172" i="84"/>
  <c r="BW153" i="81"/>
  <c r="BW119" i="81"/>
  <c r="E118" i="81"/>
  <c r="E152" i="81"/>
  <c r="CO49" i="81"/>
  <c r="CO34" i="81"/>
  <c r="CO192" i="81"/>
  <c r="CO203" i="81"/>
  <c r="CO13" i="81"/>
  <c r="CO40" i="81"/>
  <c r="CO44" i="81"/>
  <c r="BX34" i="81"/>
  <c r="BX192" i="81"/>
  <c r="BX203" i="81"/>
  <c r="BX44" i="81"/>
  <c r="BX40" i="81"/>
  <c r="BX13" i="81"/>
  <c r="CR119" i="80"/>
  <c r="CR153" i="80"/>
  <c r="BG148" i="80"/>
  <c r="BG149" i="80" s="1"/>
  <c r="AP114" i="80"/>
  <c r="AP115" i="80" s="1"/>
  <c r="AP172" i="80"/>
  <c r="AP173" i="80" s="1"/>
  <c r="X119" i="80"/>
  <c r="X153" i="80"/>
  <c r="BN49" i="80"/>
  <c r="BN203" i="80"/>
  <c r="BN192" i="80"/>
  <c r="BN40" i="80"/>
  <c r="BN13" i="80"/>
  <c r="BN44" i="80"/>
  <c r="BN34" i="80"/>
  <c r="BZ172" i="80"/>
  <c r="BZ173" i="80" s="1"/>
  <c r="CO203" i="80"/>
  <c r="CO192" i="80"/>
  <c r="CO40" i="80"/>
  <c r="CO34" i="80"/>
  <c r="CO44" i="80"/>
  <c r="CO13" i="80"/>
  <c r="BK119" i="80"/>
  <c r="BK153" i="80"/>
  <c r="BK85" i="80"/>
  <c r="CQ13" i="83"/>
  <c r="CQ44" i="83"/>
  <c r="CQ203" i="83"/>
  <c r="CQ192" i="83"/>
  <c r="CQ40" i="83"/>
  <c r="CQ34" i="83"/>
  <c r="G49" i="83"/>
  <c r="G34" i="83"/>
  <c r="G40" i="83"/>
  <c r="G44" i="83"/>
  <c r="G13" i="83"/>
  <c r="G203" i="83"/>
  <c r="G192" i="83"/>
  <c r="BD49" i="83"/>
  <c r="BD13" i="83"/>
  <c r="BD192" i="83"/>
  <c r="BD44" i="83"/>
  <c r="BD34" i="83"/>
  <c r="BD203" i="83"/>
  <c r="BD40" i="83"/>
  <c r="CH153" i="83"/>
  <c r="CH119" i="83"/>
  <c r="R148" i="83"/>
  <c r="BQ172" i="83"/>
  <c r="BQ173" i="83" s="1"/>
  <c r="BL118" i="83"/>
  <c r="BL152" i="83"/>
  <c r="K153" i="84"/>
  <c r="K85" i="84"/>
  <c r="K119" i="84"/>
  <c r="CA148" i="81"/>
  <c r="CA149" i="81" s="1"/>
  <c r="BH49" i="80"/>
  <c r="BH203" i="80"/>
  <c r="BH40" i="80"/>
  <c r="BH34" i="80"/>
  <c r="BH192" i="80"/>
  <c r="BH13" i="80"/>
  <c r="BH44" i="80"/>
  <c r="BH119" i="80"/>
  <c r="BH153" i="80"/>
  <c r="BH85" i="80"/>
  <c r="AX114" i="80"/>
  <c r="AX115" i="80" s="1"/>
  <c r="CG119" i="83"/>
  <c r="CG85" i="83"/>
  <c r="CG153" i="83"/>
  <c r="AE172" i="84"/>
  <c r="AE173" i="84" s="1"/>
  <c r="BT118" i="84"/>
  <c r="BT152" i="84"/>
  <c r="J118" i="84"/>
  <c r="J152" i="84"/>
  <c r="J84" i="84"/>
  <c r="CJ118" i="84"/>
  <c r="CJ152" i="84"/>
  <c r="BR118" i="84"/>
  <c r="BR152" i="84"/>
  <c r="CU84" i="84"/>
  <c r="AO114" i="81"/>
  <c r="AO115" i="81" s="1"/>
  <c r="D119" i="81"/>
  <c r="D85" i="81"/>
  <c r="D153" i="81"/>
  <c r="CJ148" i="81"/>
  <c r="CJ149" i="81" s="1"/>
  <c r="BA49" i="81"/>
  <c r="BA192" i="81"/>
  <c r="BA203" i="81"/>
  <c r="BA40" i="81"/>
  <c r="BA34" i="81"/>
  <c r="BA13" i="81"/>
  <c r="BA44" i="81"/>
  <c r="BA148" i="81"/>
  <c r="BA149" i="81" s="1"/>
  <c r="BF152" i="80"/>
  <c r="BF118" i="80"/>
  <c r="CV148" i="80"/>
  <c r="CV149" i="80" s="1"/>
  <c r="CV172" i="80"/>
  <c r="CV173" i="80" s="1"/>
  <c r="AZ114" i="80"/>
  <c r="AZ115" i="80" s="1"/>
  <c r="AZ172" i="80"/>
  <c r="AZ173" i="80" s="1"/>
  <c r="BT172" i="80"/>
  <c r="BT173" i="80" s="1"/>
  <c r="CA148" i="80"/>
  <c r="CA149" i="80" s="1"/>
  <c r="AY152" i="80"/>
  <c r="AY118" i="80"/>
  <c r="CT172" i="80"/>
  <c r="CT173" i="80" s="1"/>
  <c r="CU148" i="83"/>
  <c r="CU149" i="83" s="1"/>
  <c r="BG118" i="83"/>
  <c r="BG152" i="83"/>
  <c r="BY84" i="83"/>
  <c r="BY118" i="83"/>
  <c r="BY152" i="83"/>
  <c r="I49" i="83"/>
  <c r="I34" i="83"/>
  <c r="I192" i="83"/>
  <c r="I203" i="83"/>
  <c r="I13" i="83"/>
  <c r="I40" i="83"/>
  <c r="I44" i="83"/>
  <c r="AN118" i="83"/>
  <c r="AN152" i="83"/>
  <c r="BR192" i="83"/>
  <c r="BR44" i="83"/>
  <c r="BR13" i="83"/>
  <c r="BR40" i="83"/>
  <c r="BR34" i="83"/>
  <c r="BR203" i="83"/>
  <c r="BR84" i="83"/>
  <c r="BR152" i="83"/>
  <c r="BR118" i="83"/>
  <c r="CW49" i="83"/>
  <c r="CW44" i="83"/>
  <c r="CW203" i="83"/>
  <c r="CW13" i="83"/>
  <c r="CW34" i="83"/>
  <c r="CW192" i="83"/>
  <c r="CW40" i="83"/>
  <c r="AA148" i="83"/>
  <c r="AA172" i="83"/>
  <c r="AA114" i="83"/>
  <c r="AB119" i="84"/>
  <c r="AB153" i="84"/>
  <c r="AY152" i="81"/>
  <c r="AY118" i="81"/>
  <c r="BX40" i="80"/>
  <c r="BX192" i="80"/>
  <c r="BX44" i="80"/>
  <c r="BX13" i="80"/>
  <c r="BX203" i="80"/>
  <c r="BX34" i="80"/>
  <c r="CW118" i="80"/>
  <c r="CW152" i="80"/>
  <c r="F81" i="83"/>
  <c r="F152" i="83" s="1"/>
  <c r="AL119" i="84"/>
  <c r="AL153" i="84"/>
  <c r="AL85" i="84"/>
  <c r="F114" i="80"/>
  <c r="F115" i="80" s="1"/>
  <c r="CY152" i="80"/>
  <c r="CY118" i="80"/>
  <c r="AN40" i="84"/>
  <c r="AN192" i="84"/>
  <c r="AN34" i="84"/>
  <c r="AN203" i="84"/>
  <c r="AN13" i="84"/>
  <c r="AN44" i="84"/>
  <c r="AQ47" i="80"/>
  <c r="AQ48" i="80" s="1"/>
  <c r="AQ49" i="80"/>
  <c r="X47" i="80"/>
  <c r="BQ85" i="84"/>
  <c r="BQ119" i="84"/>
  <c r="BQ153" i="84"/>
  <c r="Z148" i="84"/>
  <c r="BD13" i="84"/>
  <c r="BD40" i="84"/>
  <c r="BD44" i="84"/>
  <c r="BD34" i="84"/>
  <c r="BD203" i="84"/>
  <c r="BD192" i="84"/>
  <c r="V118" i="84"/>
  <c r="V152" i="84"/>
  <c r="AY172" i="84"/>
  <c r="AY173" i="84" s="1"/>
  <c r="CV172" i="84"/>
  <c r="CV173" i="84" s="1"/>
  <c r="H152" i="81"/>
  <c r="H118" i="81"/>
  <c r="BJ153" i="81"/>
  <c r="BJ85" i="81"/>
  <c r="BJ119" i="81"/>
  <c r="BI153" i="80"/>
  <c r="BI119" i="80"/>
  <c r="BH34" i="83"/>
  <c r="BH13" i="83"/>
  <c r="BH44" i="83"/>
  <c r="BH192" i="83"/>
  <c r="BH40" i="83"/>
  <c r="BH203" i="83"/>
  <c r="I84" i="83"/>
  <c r="I152" i="83"/>
  <c r="I118" i="83"/>
  <c r="CJ49" i="83"/>
  <c r="CJ13" i="83"/>
  <c r="CJ203" i="83"/>
  <c r="CJ40" i="83"/>
  <c r="CJ192" i="83"/>
  <c r="CJ44" i="83"/>
  <c r="CJ34" i="83"/>
  <c r="CF118" i="83"/>
  <c r="CF152" i="83"/>
  <c r="BV49" i="83"/>
  <c r="BV44" i="83"/>
  <c r="BV203" i="83"/>
  <c r="BV192" i="83"/>
  <c r="BV13" i="83"/>
  <c r="BV40" i="83"/>
  <c r="BV34" i="83"/>
  <c r="CQ114" i="81"/>
  <c r="CQ115" i="81" s="1"/>
  <c r="CO152" i="81"/>
  <c r="CO118" i="81"/>
  <c r="D118" i="80"/>
  <c r="D152" i="80"/>
  <c r="D84" i="80"/>
  <c r="AE34" i="83"/>
  <c r="AE192" i="83"/>
  <c r="AE203" i="83"/>
  <c r="AE40" i="83"/>
  <c r="AE13" i="83"/>
  <c r="AE44" i="83"/>
  <c r="CE119" i="83"/>
  <c r="CE153" i="83"/>
  <c r="BX152" i="83"/>
  <c r="BX118" i="83"/>
  <c r="H148" i="83"/>
  <c r="H149" i="83" s="1"/>
  <c r="Y152" i="83"/>
  <c r="Y84" i="83"/>
  <c r="Y118" i="83"/>
  <c r="CF152" i="81"/>
  <c r="CF118" i="81"/>
  <c r="CB47" i="80"/>
  <c r="CB48" i="80" s="1"/>
  <c r="CB49" i="80"/>
  <c r="BR47" i="84"/>
  <c r="BR48" i="84" s="1"/>
  <c r="BR49" i="84"/>
  <c r="AU47" i="80"/>
  <c r="AU48" i="80" s="1"/>
  <c r="AO47" i="81"/>
  <c r="AO48" i="81" s="1"/>
  <c r="AO49" i="81"/>
  <c r="CA40" i="83"/>
  <c r="CA34" i="83"/>
  <c r="CA44" i="83"/>
  <c r="CA192" i="83"/>
  <c r="CA203" i="83"/>
  <c r="CA13" i="83"/>
  <c r="CI118" i="83"/>
  <c r="CI152" i="83"/>
  <c r="CQ192" i="84"/>
  <c r="CQ40" i="84"/>
  <c r="CQ34" i="84"/>
  <c r="CQ203" i="84"/>
  <c r="CQ44" i="84"/>
  <c r="CQ13" i="84"/>
  <c r="N118" i="84"/>
  <c r="N152" i="84"/>
  <c r="BZ49" i="84"/>
  <c r="BZ13" i="84"/>
  <c r="BZ203" i="84"/>
  <c r="BZ192" i="84"/>
  <c r="BZ34" i="84"/>
  <c r="BZ44" i="84"/>
  <c r="BZ40" i="84"/>
  <c r="BX152" i="84"/>
  <c r="BX118" i="84"/>
  <c r="BV118" i="84"/>
  <c r="BV84" i="84"/>
  <c r="BV152" i="84"/>
  <c r="CY40" i="84"/>
  <c r="CY34" i="84"/>
  <c r="CY203" i="84"/>
  <c r="CY192" i="84"/>
  <c r="CY13" i="84"/>
  <c r="CY44" i="84"/>
  <c r="CY172" i="84"/>
  <c r="CY173" i="84" s="1"/>
  <c r="AW148" i="84"/>
  <c r="AW149" i="84" s="1"/>
  <c r="D49" i="81"/>
  <c r="D34" i="81"/>
  <c r="D44" i="81"/>
  <c r="D40" i="81"/>
  <c r="D203" i="81"/>
  <c r="D192" i="81"/>
  <c r="BT152" i="80"/>
  <c r="BT118" i="80"/>
  <c r="CS152" i="81"/>
  <c r="CS118" i="81"/>
  <c r="L114" i="80"/>
  <c r="L115" i="80" s="1"/>
  <c r="L119" i="80"/>
  <c r="L153" i="80"/>
  <c r="AU172" i="80"/>
  <c r="AU173" i="80" s="1"/>
  <c r="Q118" i="80"/>
  <c r="Q152" i="80"/>
  <c r="BU13" i="81"/>
  <c r="BU44" i="81"/>
  <c r="BU192" i="81"/>
  <c r="BU34" i="81"/>
  <c r="BU203" i="81"/>
  <c r="BU40" i="81"/>
  <c r="W153" i="81"/>
  <c r="W119" i="81"/>
  <c r="AH172" i="84"/>
  <c r="AH173" i="84" s="1"/>
  <c r="I118" i="84"/>
  <c r="I152" i="84"/>
  <c r="AF49" i="84"/>
  <c r="AF192" i="84"/>
  <c r="AF44" i="84"/>
  <c r="AF34" i="84"/>
  <c r="AF40" i="84"/>
  <c r="AF13" i="84"/>
  <c r="AF203" i="84"/>
  <c r="AF114" i="84"/>
  <c r="AF115" i="84" s="1"/>
  <c r="AW192" i="81"/>
  <c r="AW34" i="81"/>
  <c r="AW44" i="81"/>
  <c r="AW203" i="81"/>
  <c r="AW40" i="81"/>
  <c r="AW13" i="81"/>
  <c r="BO84" i="83"/>
  <c r="BO101" i="83"/>
  <c r="BO135" i="83"/>
  <c r="AH72" i="83"/>
  <c r="AH135" i="83"/>
  <c r="CC101" i="84"/>
  <c r="CB101" i="84"/>
  <c r="AB84" i="84"/>
  <c r="CV135" i="81"/>
  <c r="AN85" i="81"/>
  <c r="BM135" i="81"/>
  <c r="BM101" i="81"/>
  <c r="F135" i="81"/>
  <c r="AN84" i="80"/>
  <c r="AG173" i="83"/>
  <c r="AG72" i="83"/>
  <c r="CT149" i="83"/>
  <c r="CT135" i="83"/>
  <c r="BI135" i="83"/>
  <c r="BI72" i="83"/>
  <c r="X85" i="83"/>
  <c r="Z85" i="83"/>
  <c r="CG84" i="81"/>
  <c r="CG85" i="81"/>
  <c r="CG135" i="81"/>
  <c r="BT84" i="83"/>
  <c r="AF72" i="83"/>
  <c r="AF135" i="83"/>
  <c r="BP72" i="84"/>
  <c r="CH72" i="84"/>
  <c r="CH135" i="84"/>
  <c r="BS85" i="81"/>
  <c r="BS135" i="81"/>
  <c r="BX101" i="81"/>
  <c r="AK115" i="81"/>
  <c r="AK72" i="81"/>
  <c r="AK101" i="81"/>
  <c r="BG101" i="80"/>
  <c r="AP72" i="80"/>
  <c r="BN115" i="80"/>
  <c r="BZ85" i="80"/>
  <c r="BZ101" i="80"/>
  <c r="AS135" i="80"/>
  <c r="BL101" i="80"/>
  <c r="BL85" i="80"/>
  <c r="BD72" i="83"/>
  <c r="BD101" i="83"/>
  <c r="BJ101" i="83"/>
  <c r="BJ85" i="83"/>
  <c r="BJ135" i="83"/>
  <c r="K101" i="84"/>
  <c r="CC72" i="81"/>
  <c r="CC84" i="81"/>
  <c r="CC101" i="81"/>
  <c r="E84" i="80"/>
  <c r="E101" i="80"/>
  <c r="E135" i="80"/>
  <c r="AX173" i="80"/>
  <c r="AX135" i="80"/>
  <c r="AE135" i="84"/>
  <c r="AE115" i="84"/>
  <c r="BE101" i="84"/>
  <c r="AV85" i="84"/>
  <c r="AV101" i="84"/>
  <c r="F101" i="84"/>
  <c r="AO135" i="81"/>
  <c r="BN135" i="81"/>
  <c r="CN84" i="81"/>
  <c r="BA72" i="81"/>
  <c r="BA101" i="81"/>
  <c r="CH84" i="80"/>
  <c r="CH135" i="80"/>
  <c r="CH101" i="80"/>
  <c r="CS135" i="80"/>
  <c r="CV135" i="80"/>
  <c r="BT72" i="80"/>
  <c r="AV101" i="80"/>
  <c r="BC85" i="80"/>
  <c r="CA84" i="80"/>
  <c r="CA72" i="80"/>
  <c r="CM173" i="80"/>
  <c r="CM135" i="80"/>
  <c r="BV135" i="80"/>
  <c r="CT135" i="80"/>
  <c r="CT72" i="80"/>
  <c r="I115" i="83"/>
  <c r="I149" i="83"/>
  <c r="CW135" i="83"/>
  <c r="AA85" i="83"/>
  <c r="CD84" i="83"/>
  <c r="CD85" i="83"/>
  <c r="BK85" i="81"/>
  <c r="CD101" i="81"/>
  <c r="BX85" i="80"/>
  <c r="BX72" i="80"/>
  <c r="AH173" i="80"/>
  <c r="BK135" i="83"/>
  <c r="BW85" i="83"/>
  <c r="BH135" i="81"/>
  <c r="F101" i="80"/>
  <c r="O85" i="83"/>
  <c r="AN101" i="84"/>
  <c r="AN115" i="84"/>
  <c r="Z84" i="84"/>
  <c r="Z85" i="84"/>
  <c r="BD149" i="84"/>
  <c r="BD135" i="84"/>
  <c r="BD173" i="84"/>
  <c r="CV72" i="84"/>
  <c r="CV149" i="84"/>
  <c r="AS135" i="81"/>
  <c r="CX135" i="80"/>
  <c r="CS135" i="83"/>
  <c r="BH173" i="83"/>
  <c r="BH149" i="83"/>
  <c r="BH135" i="83"/>
  <c r="BV115" i="83"/>
  <c r="CQ85" i="81"/>
  <c r="AQ135" i="83"/>
  <c r="H135" i="83"/>
  <c r="BU135" i="83"/>
  <c r="BU115" i="83"/>
  <c r="BU149" i="83"/>
  <c r="AJ72" i="83"/>
  <c r="AJ115" i="83"/>
  <c r="AJ101" i="83"/>
  <c r="BL101" i="83"/>
  <c r="CA84" i="83"/>
  <c r="CA135" i="83"/>
  <c r="D85" i="83"/>
  <c r="BZ72" i="84"/>
  <c r="CW135" i="84"/>
  <c r="CW173" i="84"/>
  <c r="BR135" i="84"/>
  <c r="AW85" i="84"/>
  <c r="AW135" i="84"/>
  <c r="S84" i="81"/>
  <c r="Y85" i="81"/>
  <c r="CS135" i="81"/>
  <c r="BU101" i="81"/>
  <c r="W84" i="81"/>
  <c r="AF49" i="80"/>
  <c r="AH115" i="84"/>
  <c r="AH135" i="84"/>
  <c r="AH101" i="84"/>
  <c r="AF135" i="84"/>
  <c r="AW101" i="81"/>
  <c r="CE10" i="53"/>
  <c r="CD11" i="53"/>
  <c r="CM87" i="80" l="1"/>
  <c r="AB27" i="87"/>
  <c r="AB28" i="87" s="1"/>
  <c r="M7" i="87"/>
  <c r="M7" i="82"/>
  <c r="M7" i="84"/>
  <c r="M115" i="84" s="1"/>
  <c r="M7" i="83"/>
  <c r="M149" i="83" s="1"/>
  <c r="M7" i="81"/>
  <c r="M48" i="81" s="1"/>
  <c r="M7" i="80"/>
  <c r="M48" i="80" s="1"/>
  <c r="CI87" i="81"/>
  <c r="CI172" i="81" s="1"/>
  <c r="CI173" i="81" s="1"/>
  <c r="L44" i="82"/>
  <c r="L13" i="82"/>
  <c r="L34" i="82"/>
  <c r="L192" i="82"/>
  <c r="L40" i="82"/>
  <c r="L203" i="82"/>
  <c r="L227" i="82"/>
  <c r="L216" i="82"/>
  <c r="L135" i="82"/>
  <c r="L87" i="82"/>
  <c r="L156" i="82"/>
  <c r="L122" i="82"/>
  <c r="L101" i="82"/>
  <c r="L173" i="82"/>
  <c r="L49" i="82"/>
  <c r="L72" i="82"/>
  <c r="L149" i="82"/>
  <c r="L115" i="82"/>
  <c r="L48" i="82"/>
  <c r="L34" i="87"/>
  <c r="L192" i="87"/>
  <c r="L203" i="87"/>
  <c r="L13" i="87"/>
  <c r="L216" i="87"/>
  <c r="L40" i="87"/>
  <c r="L227" i="87"/>
  <c r="L44" i="87"/>
  <c r="L122" i="87"/>
  <c r="L156" i="87"/>
  <c r="L101" i="87"/>
  <c r="L87" i="87"/>
  <c r="L135" i="87"/>
  <c r="L72" i="87"/>
  <c r="L173" i="87"/>
  <c r="L49" i="87"/>
  <c r="L48" i="87"/>
  <c r="L149" i="87"/>
  <c r="L115" i="87"/>
  <c r="X15" i="83"/>
  <c r="W21" i="83"/>
  <c r="W27" i="83" s="1"/>
  <c r="W28" i="83" s="1"/>
  <c r="V23" i="83"/>
  <c r="V22" i="83"/>
  <c r="Y15" i="82"/>
  <c r="X21" i="82"/>
  <c r="X27" i="82" s="1"/>
  <c r="X28" i="82" s="1"/>
  <c r="W22" i="82"/>
  <c r="W23" i="82"/>
  <c r="AD15" i="87"/>
  <c r="AC21" i="87"/>
  <c r="AC22" i="87" s="1"/>
  <c r="V23" i="81"/>
  <c r="V22" i="81"/>
  <c r="X15" i="81"/>
  <c r="W21" i="81"/>
  <c r="W27" i="81" s="1"/>
  <c r="W28" i="81" s="1"/>
  <c r="X28" i="80"/>
  <c r="X23" i="80"/>
  <c r="X22" i="80"/>
  <c r="Z15" i="80"/>
  <c r="Y21" i="80"/>
  <c r="Y27" i="80" s="1"/>
  <c r="X22" i="84"/>
  <c r="Z15" i="84"/>
  <c r="Y21" i="84"/>
  <c r="Y27" i="84" s="1"/>
  <c r="Y28" i="84" s="1"/>
  <c r="CK156" i="84"/>
  <c r="BP87" i="81"/>
  <c r="BP172" i="81" s="1"/>
  <c r="BP173" i="81" s="1"/>
  <c r="BC87" i="81"/>
  <c r="BC172" i="81" s="1"/>
  <c r="BC173" i="81" s="1"/>
  <c r="CV87" i="84"/>
  <c r="AE87" i="81"/>
  <c r="BT87" i="81"/>
  <c r="BT172" i="81" s="1"/>
  <c r="BT173" i="81" s="1"/>
  <c r="L87" i="80"/>
  <c r="BG87" i="80"/>
  <c r="CS87" i="80"/>
  <c r="L87" i="81"/>
  <c r="L172" i="81" s="1"/>
  <c r="L173" i="81" s="1"/>
  <c r="BX152" i="81"/>
  <c r="AZ118" i="83"/>
  <c r="BX118" i="81"/>
  <c r="AF118" i="80"/>
  <c r="CY156" i="83"/>
  <c r="I87" i="84"/>
  <c r="CW152" i="84"/>
  <c r="L118" i="84"/>
  <c r="AX122" i="83"/>
  <c r="AZ152" i="83"/>
  <c r="AD152" i="81"/>
  <c r="AA152" i="81"/>
  <c r="CE87" i="81"/>
  <c r="CE172" i="81" s="1"/>
  <c r="CE173" i="81" s="1"/>
  <c r="BH118" i="81"/>
  <c r="BH152" i="81"/>
  <c r="Q118" i="84"/>
  <c r="CW118" i="84"/>
  <c r="BV118" i="80"/>
  <c r="CE118" i="80"/>
  <c r="BV152" i="80"/>
  <c r="AI118" i="80"/>
  <c r="E118" i="80"/>
  <c r="CY87" i="80"/>
  <c r="E152" i="80"/>
  <c r="BU118" i="80"/>
  <c r="AA118" i="81"/>
  <c r="U152" i="80"/>
  <c r="AC152" i="81"/>
  <c r="AC118" i="81"/>
  <c r="S152" i="81"/>
  <c r="BJ118" i="80"/>
  <c r="BE122" i="83"/>
  <c r="CB118" i="84"/>
  <c r="BV118" i="81"/>
  <c r="CT156" i="83"/>
  <c r="AJ156" i="83"/>
  <c r="AF118" i="84"/>
  <c r="AI118" i="84"/>
  <c r="CJ156" i="83"/>
  <c r="H122" i="83"/>
  <c r="BY118" i="80"/>
  <c r="AR152" i="81"/>
  <c r="CU152" i="83"/>
  <c r="CU152" i="84"/>
  <c r="CB152" i="84"/>
  <c r="F118" i="83"/>
  <c r="AD152" i="80"/>
  <c r="BG118" i="84"/>
  <c r="AH118" i="83"/>
  <c r="AT152" i="80"/>
  <c r="Q152" i="83"/>
  <c r="CN152" i="80"/>
  <c r="CR152" i="84"/>
  <c r="Z152" i="81"/>
  <c r="BF118" i="81"/>
  <c r="O118" i="80"/>
  <c r="BS118" i="80"/>
  <c r="AP118" i="80"/>
  <c r="M152" i="83"/>
  <c r="S118" i="81"/>
  <c r="BS152" i="84"/>
  <c r="BI152" i="83"/>
  <c r="AB118" i="81"/>
  <c r="BP152" i="83"/>
  <c r="CU118" i="80"/>
  <c r="I118" i="80"/>
  <c r="BW118" i="84"/>
  <c r="AB152" i="81"/>
  <c r="BP118" i="83"/>
  <c r="AI152" i="80"/>
  <c r="BY152" i="80"/>
  <c r="M118" i="83"/>
  <c r="AZ152" i="80"/>
  <c r="G118" i="81"/>
  <c r="CF118" i="84"/>
  <c r="Y118" i="80"/>
  <c r="BU152" i="80"/>
  <c r="AS118" i="81"/>
  <c r="AC152" i="83"/>
  <c r="BI118" i="83"/>
  <c r="Q118" i="83"/>
  <c r="CN118" i="83"/>
  <c r="CN118" i="80"/>
  <c r="BS152" i="80"/>
  <c r="AR118" i="81"/>
  <c r="CU152" i="80"/>
  <c r="BU85" i="83"/>
  <c r="BU87" i="83" s="1"/>
  <c r="BU118" i="83"/>
  <c r="BU152" i="83"/>
  <c r="BP118" i="84"/>
  <c r="CF152" i="84"/>
  <c r="AZ118" i="80"/>
  <c r="Y152" i="80"/>
  <c r="L152" i="84"/>
  <c r="CO156" i="83"/>
  <c r="AS152" i="81"/>
  <c r="AC118" i="83"/>
  <c r="CC122" i="83"/>
  <c r="O152" i="80"/>
  <c r="CV87" i="83"/>
  <c r="AS87" i="83"/>
  <c r="CI87" i="84"/>
  <c r="BI156" i="81"/>
  <c r="AV87" i="83"/>
  <c r="CJ87" i="84"/>
  <c r="AV87" i="80"/>
  <c r="BX87" i="84"/>
  <c r="BO87" i="81"/>
  <c r="BO172" i="81" s="1"/>
  <c r="BO173" i="81" s="1"/>
  <c r="CS87" i="81"/>
  <c r="CS172" i="81" s="1"/>
  <c r="CS173" i="81" s="1"/>
  <c r="BI87" i="84"/>
  <c r="CO87" i="81"/>
  <c r="CO172" i="81" s="1"/>
  <c r="CO173" i="81" s="1"/>
  <c r="AX87" i="84"/>
  <c r="J87" i="84"/>
  <c r="CW87" i="81"/>
  <c r="CW172" i="81" s="1"/>
  <c r="CW173" i="81" s="1"/>
  <c r="AM87" i="81"/>
  <c r="AM172" i="81" s="1"/>
  <c r="AM173" i="81" s="1"/>
  <c r="CI87" i="83"/>
  <c r="CA156" i="84"/>
  <c r="BO122" i="83"/>
  <c r="H87" i="81"/>
  <c r="H172" i="81" s="1"/>
  <c r="H173" i="81" s="1"/>
  <c r="BE87" i="81"/>
  <c r="BE172" i="81" s="1"/>
  <c r="BE173" i="81" s="1"/>
  <c r="AY87" i="83"/>
  <c r="AZ87" i="84"/>
  <c r="I122" i="84"/>
  <c r="CB122" i="83"/>
  <c r="AR122" i="83"/>
  <c r="AT87" i="81"/>
  <c r="AT172" i="81" s="1"/>
  <c r="AT173" i="81" s="1"/>
  <c r="CG122" i="80"/>
  <c r="AL87" i="84"/>
  <c r="CT87" i="84"/>
  <c r="CF87" i="83"/>
  <c r="CX87" i="83"/>
  <c r="AS87" i="84"/>
  <c r="G122" i="80"/>
  <c r="BX87" i="83"/>
  <c r="CV87" i="81"/>
  <c r="CV172" i="81" s="1"/>
  <c r="CV173" i="81" s="1"/>
  <c r="BA87" i="83"/>
  <c r="BL87" i="84"/>
  <c r="BT87" i="84"/>
  <c r="CA87" i="83"/>
  <c r="BY87" i="83"/>
  <c r="BF87" i="84"/>
  <c r="I87" i="81"/>
  <c r="I172" i="81" s="1"/>
  <c r="I173" i="81" s="1"/>
  <c r="AN87" i="83"/>
  <c r="AU87" i="81"/>
  <c r="AU172" i="81" s="1"/>
  <c r="AU173" i="81" s="1"/>
  <c r="BG87" i="83"/>
  <c r="CM122" i="81"/>
  <c r="CR156" i="83"/>
  <c r="J156" i="83"/>
  <c r="CF156" i="81"/>
  <c r="CH156" i="81"/>
  <c r="CL87" i="80"/>
  <c r="CO87" i="84"/>
  <c r="CX87" i="84"/>
  <c r="AO87" i="84"/>
  <c r="H87" i="80"/>
  <c r="AG87" i="80"/>
  <c r="H87" i="84"/>
  <c r="J87" i="80"/>
  <c r="AI87" i="81"/>
  <c r="AI172" i="81" s="1"/>
  <c r="AI173" i="81" s="1"/>
  <c r="AP87" i="83"/>
  <c r="CG87" i="80"/>
  <c r="CQ87" i="80"/>
  <c r="BD87" i="81"/>
  <c r="BD172" i="81" s="1"/>
  <c r="BD173" i="81" s="1"/>
  <c r="AY122" i="81"/>
  <c r="CR87" i="81"/>
  <c r="CR172" i="81" s="1"/>
  <c r="CR173" i="81" s="1"/>
  <c r="AD87" i="84"/>
  <c r="BV87" i="84"/>
  <c r="CY122" i="84"/>
  <c r="CM87" i="84"/>
  <c r="BK122" i="84"/>
  <c r="AM156" i="84"/>
  <c r="CQ87" i="83"/>
  <c r="AM87" i="83"/>
  <c r="CH87" i="83"/>
  <c r="L87" i="83"/>
  <c r="BP122" i="80"/>
  <c r="BT87" i="80"/>
  <c r="AU87" i="80"/>
  <c r="CD156" i="80"/>
  <c r="BA87" i="81"/>
  <c r="BA172" i="81" s="1"/>
  <c r="BA173" i="81" s="1"/>
  <c r="CX87" i="81"/>
  <c r="CX172" i="81" s="1"/>
  <c r="CX173" i="81" s="1"/>
  <c r="AZ156" i="81"/>
  <c r="AS122" i="84"/>
  <c r="AR87" i="83"/>
  <c r="D87" i="84"/>
  <c r="BY87" i="81"/>
  <c r="BY172" i="81" s="1"/>
  <c r="BY173" i="81" s="1"/>
  <c r="BI122" i="81"/>
  <c r="AK87" i="83"/>
  <c r="CF122" i="80"/>
  <c r="CR122" i="81"/>
  <c r="CK156" i="83"/>
  <c r="F156" i="84"/>
  <c r="BN156" i="83"/>
  <c r="CL122" i="83"/>
  <c r="CE87" i="83"/>
  <c r="AY87" i="81"/>
  <c r="AY172" i="81" s="1"/>
  <c r="AY173" i="81" s="1"/>
  <c r="BM87" i="81"/>
  <c r="BM172" i="81" s="1"/>
  <c r="BM173" i="81" s="1"/>
  <c r="AQ87" i="84"/>
  <c r="CY87" i="84"/>
  <c r="AU87" i="84"/>
  <c r="CA122" i="84"/>
  <c r="CJ122" i="84"/>
  <c r="CV122" i="84"/>
  <c r="CP122" i="84"/>
  <c r="CF87" i="84"/>
  <c r="AQ122" i="84"/>
  <c r="CH156" i="84"/>
  <c r="AZ156" i="84"/>
  <c r="CC87" i="84"/>
  <c r="BY87" i="84"/>
  <c r="CB87" i="84"/>
  <c r="BB87" i="84"/>
  <c r="BM87" i="84"/>
  <c r="BN87" i="84"/>
  <c r="BM156" i="84"/>
  <c r="AM122" i="84"/>
  <c r="BY122" i="84"/>
  <c r="AT87" i="84"/>
  <c r="BX156" i="84"/>
  <c r="BC122" i="84"/>
  <c r="AZ122" i="84"/>
  <c r="CY156" i="84"/>
  <c r="BO87" i="84"/>
  <c r="AU156" i="84"/>
  <c r="CM156" i="84"/>
  <c r="BA156" i="84"/>
  <c r="G122" i="84"/>
  <c r="CH87" i="84"/>
  <c r="CT122" i="84"/>
  <c r="BM122" i="84"/>
  <c r="BY156" i="84"/>
  <c r="AP122" i="84"/>
  <c r="AG87" i="84"/>
  <c r="BX122" i="84"/>
  <c r="J156" i="84"/>
  <c r="CC122" i="84"/>
  <c r="AT156" i="84"/>
  <c r="CA87" i="84"/>
  <c r="G156" i="84"/>
  <c r="AS156" i="84"/>
  <c r="CM122" i="84"/>
  <c r="BK87" i="84"/>
  <c r="AC87" i="84"/>
  <c r="AQ156" i="84"/>
  <c r="BK156" i="84"/>
  <c r="G87" i="84"/>
  <c r="BV156" i="84"/>
  <c r="AT122" i="84"/>
  <c r="AP156" i="84"/>
  <c r="CD87" i="84"/>
  <c r="J122" i="84"/>
  <c r="BT156" i="84"/>
  <c r="BF156" i="84"/>
  <c r="CP87" i="84"/>
  <c r="CN87" i="84"/>
  <c r="CI122" i="84"/>
  <c r="F122" i="84"/>
  <c r="AV87" i="84"/>
  <c r="BR122" i="84"/>
  <c r="BH87" i="84"/>
  <c r="CV156" i="84"/>
  <c r="CH122" i="84"/>
  <c r="CT156" i="84"/>
  <c r="AU122" i="84"/>
  <c r="BR87" i="84"/>
  <c r="BC156" i="84"/>
  <c r="CC156" i="84"/>
  <c r="BO156" i="84"/>
  <c r="CS87" i="84"/>
  <c r="BY156" i="83"/>
  <c r="BL122" i="83"/>
  <c r="I87" i="83"/>
  <c r="BR156" i="83"/>
  <c r="AI156" i="83"/>
  <c r="K122" i="83"/>
  <c r="AD122" i="83"/>
  <c r="J87" i="83"/>
  <c r="BV122" i="83"/>
  <c r="AG156" i="83"/>
  <c r="BN87" i="83"/>
  <c r="BW87" i="83"/>
  <c r="CM122" i="83"/>
  <c r="BP87" i="83"/>
  <c r="E87" i="83"/>
  <c r="AF87" i="83"/>
  <c r="BI87" i="83"/>
  <c r="BA156" i="83"/>
  <c r="CD122" i="83"/>
  <c r="BY122" i="83"/>
  <c r="AW122" i="83"/>
  <c r="AL87" i="83"/>
  <c r="BB87" i="83"/>
  <c r="BR87" i="83"/>
  <c r="CR87" i="83"/>
  <c r="BB156" i="83"/>
  <c r="BK156" i="83"/>
  <c r="BC87" i="83"/>
  <c r="BL87" i="83"/>
  <c r="G87" i="83"/>
  <c r="BF87" i="83"/>
  <c r="I122" i="83"/>
  <c r="BW122" i="83"/>
  <c r="BD87" i="83"/>
  <c r="CR122" i="83"/>
  <c r="K156" i="83"/>
  <c r="BN122" i="83"/>
  <c r="AD87" i="83"/>
  <c r="BT87" i="83"/>
  <c r="BX122" i="83"/>
  <c r="CK87" i="83"/>
  <c r="D122" i="83"/>
  <c r="CB156" i="83"/>
  <c r="AR156" i="83"/>
  <c r="AQ87" i="83"/>
  <c r="BH122" i="83"/>
  <c r="L156" i="83"/>
  <c r="K87" i="83"/>
  <c r="AN122" i="83"/>
  <c r="BG122" i="83"/>
  <c r="AW87" i="83"/>
  <c r="AL156" i="83"/>
  <c r="BS87" i="83"/>
  <c r="BB122" i="83"/>
  <c r="CP87" i="83"/>
  <c r="AI87" i="83"/>
  <c r="AU87" i="83"/>
  <c r="CS87" i="83"/>
  <c r="CM87" i="83"/>
  <c r="BM156" i="83"/>
  <c r="CK122" i="83"/>
  <c r="D156" i="83"/>
  <c r="AN156" i="83"/>
  <c r="BH87" i="83"/>
  <c r="CI156" i="83"/>
  <c r="CF156" i="83"/>
  <c r="I156" i="83"/>
  <c r="AE87" i="83"/>
  <c r="CW87" i="83"/>
  <c r="CV122" i="83"/>
  <c r="BD122" i="83"/>
  <c r="AZ87" i="83"/>
  <c r="BM122" i="83"/>
  <c r="BT156" i="83"/>
  <c r="BO87" i="83"/>
  <c r="BL156" i="83"/>
  <c r="BX156" i="83"/>
  <c r="CS122" i="83"/>
  <c r="BW156" i="83"/>
  <c r="CV156" i="83"/>
  <c r="BD156" i="83"/>
  <c r="BK122" i="83"/>
  <c r="CD156" i="83"/>
  <c r="BM87" i="83"/>
  <c r="BT122" i="83"/>
  <c r="AD156" i="83"/>
  <c r="BO156" i="83"/>
  <c r="CJ122" i="81"/>
  <c r="K156" i="81"/>
  <c r="AX87" i="81"/>
  <c r="AX172" i="81" s="1"/>
  <c r="AX173" i="81" s="1"/>
  <c r="CE122" i="81"/>
  <c r="CG122" i="81"/>
  <c r="BO156" i="81"/>
  <c r="CY122" i="81"/>
  <c r="BW87" i="81"/>
  <c r="BW172" i="81" s="1"/>
  <c r="BW173" i="81" s="1"/>
  <c r="BI87" i="81"/>
  <c r="BI172" i="81" s="1"/>
  <c r="BI173" i="81" s="1"/>
  <c r="E122" i="81"/>
  <c r="CN87" i="81"/>
  <c r="CN172" i="81" s="1"/>
  <c r="CN173" i="81" s="1"/>
  <c r="CA87" i="81"/>
  <c r="CA172" i="81" s="1"/>
  <c r="CA173" i="81" s="1"/>
  <c r="CM156" i="81"/>
  <c r="K87" i="81"/>
  <c r="K172" i="81" s="1"/>
  <c r="K173" i="81" s="1"/>
  <c r="BQ122" i="81"/>
  <c r="H156" i="81"/>
  <c r="CD87" i="81"/>
  <c r="CD172" i="81" s="1"/>
  <c r="CD173" i="81" s="1"/>
  <c r="CX156" i="81"/>
  <c r="CP122" i="81"/>
  <c r="AL122" i="81"/>
  <c r="AO87" i="81"/>
  <c r="AO172" i="81" s="1"/>
  <c r="AO173" i="81" s="1"/>
  <c r="BC122" i="81"/>
  <c r="J87" i="81"/>
  <c r="J172" i="81" s="1"/>
  <c r="J173" i="81" s="1"/>
  <c r="AT122" i="81"/>
  <c r="CJ87" i="81"/>
  <c r="CJ172" i="81" s="1"/>
  <c r="CJ173" i="81" s="1"/>
  <c r="AK156" i="81"/>
  <c r="BZ122" i="81"/>
  <c r="BB87" i="81"/>
  <c r="BB172" i="81" s="1"/>
  <c r="BB173" i="81" s="1"/>
  <c r="BO122" i="81"/>
  <c r="CQ87" i="81"/>
  <c r="CQ172" i="81" s="1"/>
  <c r="CQ173" i="81" s="1"/>
  <c r="CH87" i="81"/>
  <c r="CH172" i="81" s="1"/>
  <c r="CH173" i="81" s="1"/>
  <c r="BA122" i="81"/>
  <c r="CE156" i="81"/>
  <c r="CV156" i="81"/>
  <c r="E87" i="81"/>
  <c r="E172" i="81" s="1"/>
  <c r="E173" i="81" s="1"/>
  <c r="CS122" i="81"/>
  <c r="AO122" i="81"/>
  <c r="BU122" i="81"/>
  <c r="CY156" i="81"/>
  <c r="AJ87" i="81"/>
  <c r="AJ172" i="81" s="1"/>
  <c r="AJ173" i="81" s="1"/>
  <c r="CF122" i="81"/>
  <c r="AK122" i="81"/>
  <c r="J156" i="81"/>
  <c r="CA122" i="81"/>
  <c r="BQ156" i="81"/>
  <c r="H122" i="81"/>
  <c r="AY156" i="81"/>
  <c r="CI122" i="81"/>
  <c r="BS156" i="81"/>
  <c r="BZ156" i="81"/>
  <c r="CC122" i="81"/>
  <c r="CP156" i="81"/>
  <c r="BP156" i="81"/>
  <c r="BK156" i="81"/>
  <c r="BX87" i="81"/>
  <c r="BX172" i="81" s="1"/>
  <c r="BX173" i="81" s="1"/>
  <c r="E156" i="81"/>
  <c r="CD156" i="81"/>
  <c r="CF87" i="81"/>
  <c r="CF172" i="81" s="1"/>
  <c r="CF173" i="81" s="1"/>
  <c r="BH87" i="81"/>
  <c r="BH172" i="81" s="1"/>
  <c r="BH173" i="81" s="1"/>
  <c r="CJ156" i="81"/>
  <c r="BZ87" i="81"/>
  <c r="BZ172" i="81" s="1"/>
  <c r="BZ173" i="81" s="1"/>
  <c r="BP122" i="81"/>
  <c r="BL122" i="81"/>
  <c r="BG87" i="81"/>
  <c r="BG172" i="81" s="1"/>
  <c r="BG173" i="81" s="1"/>
  <c r="BS87" i="81"/>
  <c r="BS172" i="81" s="1"/>
  <c r="BS173" i="81" s="1"/>
  <c r="CO156" i="81"/>
  <c r="CI156" i="81"/>
  <c r="AX156" i="81"/>
  <c r="BC156" i="81"/>
  <c r="CC156" i="81"/>
  <c r="AL156" i="81"/>
  <c r="BU156" i="81"/>
  <c r="AS87" i="81"/>
  <c r="AS172" i="81" s="1"/>
  <c r="AS173" i="81" s="1"/>
  <c r="AT156" i="81"/>
  <c r="BA156" i="81"/>
  <c r="CN156" i="81"/>
  <c r="AO156" i="81"/>
  <c r="CP87" i="81"/>
  <c r="CP172" i="81" s="1"/>
  <c r="CP173" i="81" s="1"/>
  <c r="J122" i="81"/>
  <c r="CA156" i="81"/>
  <c r="BK122" i="81"/>
  <c r="AZ87" i="80"/>
  <c r="CW87" i="80"/>
  <c r="CJ87" i="80"/>
  <c r="AY122" i="80"/>
  <c r="AE87" i="80"/>
  <c r="CD87" i="80"/>
  <c r="AC87" i="80"/>
  <c r="CC87" i="80"/>
  <c r="K87" i="80"/>
  <c r="BQ87" i="80"/>
  <c r="CH156" i="80"/>
  <c r="CA87" i="80"/>
  <c r="AK87" i="80"/>
  <c r="CY122" i="80"/>
  <c r="CI156" i="80"/>
  <c r="CT122" i="80"/>
  <c r="BI87" i="80"/>
  <c r="AC156" i="80"/>
  <c r="BF87" i="80"/>
  <c r="CR87" i="80"/>
  <c r="CK156" i="80"/>
  <c r="AQ87" i="80"/>
  <c r="BT156" i="80"/>
  <c r="CW122" i="80"/>
  <c r="AE156" i="80"/>
  <c r="BC156" i="80"/>
  <c r="CB156" i="80"/>
  <c r="BF156" i="80"/>
  <c r="AN156" i="80"/>
  <c r="AW122" i="80"/>
  <c r="CI87" i="80"/>
  <c r="AO156" i="80"/>
  <c r="AL87" i="80"/>
  <c r="BX122" i="80"/>
  <c r="AX87" i="80"/>
  <c r="BC122" i="80"/>
  <c r="AO87" i="80"/>
  <c r="BO87" i="80"/>
  <c r="AQ122" i="80"/>
  <c r="AJ122" i="80"/>
  <c r="BG122" i="80"/>
  <c r="BA87" i="80"/>
  <c r="BQ122" i="80"/>
  <c r="AR87" i="80"/>
  <c r="AS156" i="80"/>
  <c r="CL122" i="80"/>
  <c r="M247" i="81"/>
  <c r="M274" i="81" s="1"/>
  <c r="O11" i="43" s="1"/>
  <c r="CH87" i="80"/>
  <c r="CG87" i="81"/>
  <c r="CG172" i="81" s="1"/>
  <c r="CG173" i="81" s="1"/>
  <c r="CS156" i="81"/>
  <c r="BV122" i="84"/>
  <c r="BR156" i="84"/>
  <c r="AH87" i="84"/>
  <c r="AW156" i="83"/>
  <c r="BF122" i="84"/>
  <c r="CL87" i="83"/>
  <c r="CV87" i="80"/>
  <c r="AF122" i="81"/>
  <c r="BO122" i="84"/>
  <c r="AX122" i="81"/>
  <c r="CG156" i="81"/>
  <c r="AT87" i="83"/>
  <c r="AL87" i="81"/>
  <c r="AL172" i="81" s="1"/>
  <c r="AL173" i="81" s="1"/>
  <c r="J122" i="83"/>
  <c r="CL156" i="83"/>
  <c r="AP87" i="84"/>
  <c r="CC87" i="81"/>
  <c r="CC172" i="81" s="1"/>
  <c r="CC173" i="81" s="1"/>
  <c r="I156" i="84"/>
  <c r="CI122" i="83"/>
  <c r="CO122" i="81"/>
  <c r="CF122" i="83"/>
  <c r="BG156" i="83"/>
  <c r="BT122" i="84"/>
  <c r="BC87" i="84"/>
  <c r="CH122" i="81"/>
  <c r="AC87" i="81"/>
  <c r="AC172" i="81" s="1"/>
  <c r="AC173" i="81" s="1"/>
  <c r="CW122" i="81"/>
  <c r="BH156" i="83"/>
  <c r="CS156" i="83"/>
  <c r="CB87" i="83"/>
  <c r="BV156" i="83"/>
  <c r="AJ87" i="80"/>
  <c r="CX122" i="81"/>
  <c r="CA122" i="80"/>
  <c r="AM87" i="84"/>
  <c r="AJ156" i="80"/>
  <c r="BA122" i="84"/>
  <c r="AZ87" i="81"/>
  <c r="AZ172" i="81" s="1"/>
  <c r="AZ173" i="81" s="1"/>
  <c r="CL87" i="84"/>
  <c r="AY87" i="80"/>
  <c r="H265" i="84"/>
  <c r="BT122" i="80"/>
  <c r="D87" i="80"/>
  <c r="CW156" i="80"/>
  <c r="BR122" i="83"/>
  <c r="CJ156" i="84"/>
  <c r="CD122" i="81"/>
  <c r="BQ87" i="81"/>
  <c r="BQ172" i="81" s="1"/>
  <c r="BQ173" i="81" s="1"/>
  <c r="AI122" i="83"/>
  <c r="AL122" i="83"/>
  <c r="BS122" i="81"/>
  <c r="BZ87" i="84"/>
  <c r="CN122" i="81"/>
  <c r="K122" i="81"/>
  <c r="BA122" i="83"/>
  <c r="CM156" i="83"/>
  <c r="AG122" i="83"/>
  <c r="CM87" i="81"/>
  <c r="CM172" i="81" s="1"/>
  <c r="CM173" i="81" s="1"/>
  <c r="CV122" i="81"/>
  <c r="L122" i="83"/>
  <c r="AF87" i="81"/>
  <c r="AF172" i="81" s="1"/>
  <c r="AF173" i="81" s="1"/>
  <c r="BF122" i="80"/>
  <c r="G156" i="80"/>
  <c r="AC122" i="80"/>
  <c r="AX122" i="80"/>
  <c r="CQ156" i="80"/>
  <c r="BP156" i="80"/>
  <c r="AS87" i="80"/>
  <c r="CF156" i="80"/>
  <c r="AW156" i="80"/>
  <c r="CP156" i="80"/>
  <c r="AM122" i="80"/>
  <c r="CG156" i="80"/>
  <c r="G87" i="80"/>
  <c r="AE122" i="80"/>
  <c r="CK87" i="80"/>
  <c r="CY156" i="80"/>
  <c r="AY156" i="80"/>
  <c r="H265" i="80"/>
  <c r="BG156" i="80"/>
  <c r="BQ156" i="80"/>
  <c r="CK122" i="80"/>
  <c r="CA156" i="80"/>
  <c r="BU87" i="80"/>
  <c r="F156" i="80"/>
  <c r="CH122" i="80"/>
  <c r="CL156" i="80"/>
  <c r="D122" i="80"/>
  <c r="AQ156" i="80"/>
  <c r="BB87" i="80"/>
  <c r="E87" i="80"/>
  <c r="AN87" i="80"/>
  <c r="L156" i="80"/>
  <c r="D156" i="80"/>
  <c r="CI122" i="80"/>
  <c r="AO122" i="80"/>
  <c r="H156" i="80"/>
  <c r="AX156" i="80"/>
  <c r="BK122" i="80"/>
  <c r="AS122" i="80"/>
  <c r="CQ122" i="80"/>
  <c r="CP122" i="80"/>
  <c r="I119" i="80"/>
  <c r="I153" i="80"/>
  <c r="I156" i="80" s="1"/>
  <c r="I85" i="80"/>
  <c r="I87" i="80" s="1"/>
  <c r="CR85" i="84"/>
  <c r="CR87" i="84" s="1"/>
  <c r="CR153" i="84"/>
  <c r="CR119" i="84"/>
  <c r="CR122" i="84" s="1"/>
  <c r="BP119" i="84"/>
  <c r="BP153" i="84"/>
  <c r="BP156" i="84" s="1"/>
  <c r="BY119" i="80"/>
  <c r="BY153" i="80"/>
  <c r="CF119" i="84"/>
  <c r="CF153" i="84"/>
  <c r="BV119" i="81"/>
  <c r="BV153" i="81"/>
  <c r="BV156" i="81" s="1"/>
  <c r="BV85" i="81"/>
  <c r="BV87" i="81" s="1"/>
  <c r="BV172" i="81" s="1"/>
  <c r="BV173" i="81" s="1"/>
  <c r="AS153" i="81"/>
  <c r="AS119" i="81"/>
  <c r="Q119" i="83"/>
  <c r="Q153" i="83"/>
  <c r="AD153" i="81"/>
  <c r="AD119" i="81"/>
  <c r="AD122" i="81" s="1"/>
  <c r="AD85" i="81"/>
  <c r="AD87" i="81" s="1"/>
  <c r="AD172" i="81" s="1"/>
  <c r="AD173" i="81" s="1"/>
  <c r="Y119" i="80"/>
  <c r="Y153" i="80"/>
  <c r="BU119" i="80"/>
  <c r="BU153" i="80"/>
  <c r="AF153" i="84"/>
  <c r="AF156" i="84" s="1"/>
  <c r="AF85" i="84"/>
  <c r="AF87" i="84" s="1"/>
  <c r="AF119" i="84"/>
  <c r="CD87" i="83"/>
  <c r="CE122" i="83"/>
  <c r="BI156" i="80"/>
  <c r="BJ122" i="81"/>
  <c r="BH87" i="80"/>
  <c r="BZ87" i="80"/>
  <c r="BL87" i="80"/>
  <c r="AV156" i="84"/>
  <c r="AG156" i="80"/>
  <c r="AK156" i="83"/>
  <c r="CQ156" i="83"/>
  <c r="AP122" i="83"/>
  <c r="BD87" i="84"/>
  <c r="AH87" i="80"/>
  <c r="AW87" i="80"/>
  <c r="BN156" i="84"/>
  <c r="AM122" i="83"/>
  <c r="BO122" i="80"/>
  <c r="BY156" i="81"/>
  <c r="BM156" i="81"/>
  <c r="AU156" i="83"/>
  <c r="AL122" i="80"/>
  <c r="CO156" i="84"/>
  <c r="AH122" i="80"/>
  <c r="K122" i="80"/>
  <c r="BE122" i="81"/>
  <c r="AG122" i="84"/>
  <c r="CX122" i="83"/>
  <c r="BQ122" i="84"/>
  <c r="CX122" i="80"/>
  <c r="AL122" i="84"/>
  <c r="J156" i="80"/>
  <c r="CT87" i="80"/>
  <c r="CP87" i="80"/>
  <c r="CG122" i="83"/>
  <c r="AQ156" i="81"/>
  <c r="E122" i="83"/>
  <c r="AO156" i="84"/>
  <c r="AE87" i="84"/>
  <c r="BE156" i="80"/>
  <c r="AP122" i="81"/>
  <c r="AE156" i="83"/>
  <c r="BZ156" i="80"/>
  <c r="AE156" i="81"/>
  <c r="F87" i="80"/>
  <c r="BG122" i="81"/>
  <c r="BH156" i="84"/>
  <c r="BX156" i="80"/>
  <c r="F87" i="81"/>
  <c r="F172" i="81" s="1"/>
  <c r="F173" i="81" s="1"/>
  <c r="CP122" i="83"/>
  <c r="BW156" i="80"/>
  <c r="CG156" i="84"/>
  <c r="BR87" i="81"/>
  <c r="BR172" i="81" s="1"/>
  <c r="BR173" i="81" s="1"/>
  <c r="BP87" i="80"/>
  <c r="AJ87" i="84"/>
  <c r="CA156" i="83"/>
  <c r="L122" i="81"/>
  <c r="BZ122" i="84"/>
  <c r="AM87" i="80"/>
  <c r="CO156" i="80"/>
  <c r="CB122" i="81"/>
  <c r="AG122" i="81"/>
  <c r="CL156" i="81"/>
  <c r="AJ122" i="81"/>
  <c r="CU87" i="81"/>
  <c r="CU172" i="81" s="1"/>
  <c r="CU173" i="81" s="1"/>
  <c r="CU87" i="80"/>
  <c r="CE122" i="84"/>
  <c r="AU156" i="80"/>
  <c r="CK156" i="81"/>
  <c r="BD156" i="84"/>
  <c r="AO87" i="83"/>
  <c r="BS122" i="83"/>
  <c r="AV122" i="81"/>
  <c r="E87" i="84"/>
  <c r="M122" i="84"/>
  <c r="BE87" i="84"/>
  <c r="AH156" i="84"/>
  <c r="CB87" i="80"/>
  <c r="BN156" i="80"/>
  <c r="AY156" i="84"/>
  <c r="CL122" i="84"/>
  <c r="BZ156" i="83"/>
  <c r="CJ156" i="80"/>
  <c r="AM156" i="81"/>
  <c r="AJ156" i="84"/>
  <c r="AP119" i="80"/>
  <c r="AP153" i="80"/>
  <c r="AP156" i="80" s="1"/>
  <c r="CU153" i="84"/>
  <c r="CU85" i="84"/>
  <c r="CU87" i="84" s="1"/>
  <c r="CU119" i="84"/>
  <c r="CU122" i="84" s="1"/>
  <c r="CB119" i="84"/>
  <c r="CB153" i="84"/>
  <c r="Z85" i="81"/>
  <c r="Z119" i="81"/>
  <c r="Z153" i="81"/>
  <c r="AT119" i="80"/>
  <c r="AT122" i="80" s="1"/>
  <c r="AT153" i="80"/>
  <c r="AT85" i="80"/>
  <c r="AT87" i="80" s="1"/>
  <c r="AI153" i="80"/>
  <c r="AI119" i="80"/>
  <c r="Q153" i="84"/>
  <c r="Q119" i="84"/>
  <c r="Q85" i="84"/>
  <c r="AC153" i="81"/>
  <c r="AC119" i="81"/>
  <c r="E119" i="80"/>
  <c r="E153" i="80"/>
  <c r="BS119" i="80"/>
  <c r="BS153" i="80"/>
  <c r="L122" i="80"/>
  <c r="BJ156" i="81"/>
  <c r="AG87" i="81"/>
  <c r="AG172" i="81" s="1"/>
  <c r="AG173" i="81" s="1"/>
  <c r="AH122" i="81"/>
  <c r="I156" i="81"/>
  <c r="BB156" i="80"/>
  <c r="CW156" i="81"/>
  <c r="AP156" i="83"/>
  <c r="AN87" i="84"/>
  <c r="BQ87" i="83"/>
  <c r="AU122" i="81"/>
  <c r="G156" i="83"/>
  <c r="BO156" i="80"/>
  <c r="CV156" i="80"/>
  <c r="BI156" i="84"/>
  <c r="BC156" i="83"/>
  <c r="BM122" i="81"/>
  <c r="AV122" i="83"/>
  <c r="AU122" i="83"/>
  <c r="CM122" i="80"/>
  <c r="CT156" i="81"/>
  <c r="CH156" i="83"/>
  <c r="AQ122" i="83"/>
  <c r="BA122" i="80"/>
  <c r="BB122" i="81"/>
  <c r="AK122" i="80"/>
  <c r="AI156" i="81"/>
  <c r="CW156" i="83"/>
  <c r="BN122" i="81"/>
  <c r="AF156" i="81"/>
  <c r="AG87" i="83"/>
  <c r="AI87" i="80"/>
  <c r="BK87" i="81"/>
  <c r="BK172" i="81" s="1"/>
  <c r="BK173" i="81" s="1"/>
  <c r="AL156" i="84"/>
  <c r="BK87" i="80"/>
  <c r="J122" i="80"/>
  <c r="CW87" i="84"/>
  <c r="BU87" i="81"/>
  <c r="BU172" i="81" s="1"/>
  <c r="BU173" i="81" s="1"/>
  <c r="D156" i="81"/>
  <c r="CG87" i="83"/>
  <c r="AQ122" i="81"/>
  <c r="AE122" i="84"/>
  <c r="AP87" i="81"/>
  <c r="AP172" i="81" s="1"/>
  <c r="AP173" i="81" s="1"/>
  <c r="AE122" i="83"/>
  <c r="BZ122" i="80"/>
  <c r="AD122" i="84"/>
  <c r="AY122" i="83"/>
  <c r="CC122" i="80"/>
  <c r="AK156" i="84"/>
  <c r="AR156" i="80"/>
  <c r="CG122" i="84"/>
  <c r="AC87" i="83"/>
  <c r="CT156" i="80"/>
  <c r="BR122" i="81"/>
  <c r="K156" i="84"/>
  <c r="CA122" i="83"/>
  <c r="CP156" i="84"/>
  <c r="BZ156" i="84"/>
  <c r="CQ156" i="84"/>
  <c r="AM156" i="80"/>
  <c r="CO87" i="80"/>
  <c r="CB156" i="81"/>
  <c r="CN122" i="84"/>
  <c r="CL87" i="81"/>
  <c r="CL172" i="81" s="1"/>
  <c r="CL173" i="81" s="1"/>
  <c r="CU122" i="81"/>
  <c r="BP85" i="84"/>
  <c r="BP87" i="84" s="1"/>
  <c r="AV87" i="81"/>
  <c r="AV172" i="81" s="1"/>
  <c r="AV173" i="81" s="1"/>
  <c r="CE87" i="84"/>
  <c r="BB122" i="84"/>
  <c r="CI156" i="84"/>
  <c r="BJ122" i="83"/>
  <c r="AU122" i="80"/>
  <c r="CK122" i="81"/>
  <c r="AN122" i="84"/>
  <c r="AO122" i="83"/>
  <c r="BS156" i="83"/>
  <c r="BS87" i="80"/>
  <c r="AV156" i="81"/>
  <c r="CS122" i="84"/>
  <c r="E122" i="84"/>
  <c r="BL156" i="81"/>
  <c r="BD122" i="81"/>
  <c r="AR87" i="81"/>
  <c r="AR172" i="81" s="1"/>
  <c r="AR173" i="81" s="1"/>
  <c r="M87" i="84"/>
  <c r="BU87" i="84"/>
  <c r="CB122" i="80"/>
  <c r="BN87" i="80"/>
  <c r="BT156" i="81"/>
  <c r="CL156" i="84"/>
  <c r="AZ122" i="81"/>
  <c r="BZ87" i="83"/>
  <c r="CJ122" i="80"/>
  <c r="AJ122" i="84"/>
  <c r="F119" i="83"/>
  <c r="F153" i="83"/>
  <c r="F156" i="83" s="1"/>
  <c r="AD85" i="80"/>
  <c r="AD87" i="80" s="1"/>
  <c r="AD119" i="80"/>
  <c r="AD122" i="80" s="1"/>
  <c r="AD153" i="80"/>
  <c r="AZ119" i="80"/>
  <c r="AZ153" i="80"/>
  <c r="CU85" i="83"/>
  <c r="CU87" i="83" s="1"/>
  <c r="CU119" i="83"/>
  <c r="CU122" i="83" s="1"/>
  <c r="CU153" i="83"/>
  <c r="M153" i="83"/>
  <c r="M119" i="83"/>
  <c r="U153" i="80"/>
  <c r="U85" i="80"/>
  <c r="U119" i="80"/>
  <c r="BV119" i="80"/>
  <c r="BV153" i="80"/>
  <c r="AZ153" i="83"/>
  <c r="AZ119" i="83"/>
  <c r="CW119" i="84"/>
  <c r="CW153" i="84"/>
  <c r="O119" i="80"/>
  <c r="O153" i="80"/>
  <c r="CN119" i="80"/>
  <c r="CN153" i="80"/>
  <c r="BW119" i="84"/>
  <c r="BW153" i="84"/>
  <c r="BW156" i="84" s="1"/>
  <c r="BW85" i="84"/>
  <c r="BW87" i="84" s="1"/>
  <c r="CU153" i="80"/>
  <c r="CU119" i="80"/>
  <c r="BU119" i="83"/>
  <c r="BU153" i="83"/>
  <c r="D87" i="81"/>
  <c r="D172" i="81" s="1"/>
  <c r="D173" i="81" s="1"/>
  <c r="BJ87" i="81"/>
  <c r="BJ172" i="81" s="1"/>
  <c r="BJ173" i="81" s="1"/>
  <c r="AW87" i="81"/>
  <c r="AW172" i="81" s="1"/>
  <c r="AW173" i="81" s="1"/>
  <c r="AW87" i="84"/>
  <c r="AP85" i="80"/>
  <c r="AP87" i="80" s="1"/>
  <c r="AQ87" i="81"/>
  <c r="AQ172" i="81" s="1"/>
  <c r="AQ173" i="81" s="1"/>
  <c r="H122" i="84"/>
  <c r="AV156" i="80"/>
  <c r="AH156" i="81"/>
  <c r="BL156" i="80"/>
  <c r="CD122" i="80"/>
  <c r="I122" i="81"/>
  <c r="BB122" i="80"/>
  <c r="CQ122" i="83"/>
  <c r="BV87" i="83"/>
  <c r="AK87" i="81"/>
  <c r="AK172" i="81" s="1"/>
  <c r="AK173" i="81" s="1"/>
  <c r="BQ122" i="83"/>
  <c r="G122" i="83"/>
  <c r="CV122" i="80"/>
  <c r="BI122" i="84"/>
  <c r="BC122" i="83"/>
  <c r="AX122" i="84"/>
  <c r="AV156" i="83"/>
  <c r="CM156" i="80"/>
  <c r="CS122" i="80"/>
  <c r="CT122" i="81"/>
  <c r="AQ156" i="83"/>
  <c r="BA156" i="80"/>
  <c r="BB156" i="81"/>
  <c r="CQ122" i="81"/>
  <c r="BL122" i="84"/>
  <c r="CO122" i="84"/>
  <c r="CD156" i="84"/>
  <c r="BF122" i="83"/>
  <c r="AK156" i="80"/>
  <c r="AI122" i="81"/>
  <c r="AG156" i="84"/>
  <c r="H122" i="80"/>
  <c r="BN156" i="81"/>
  <c r="F87" i="84"/>
  <c r="BL87" i="81"/>
  <c r="BL172" i="81" s="1"/>
  <c r="BL173" i="81" s="1"/>
  <c r="BQ156" i="84"/>
  <c r="AS122" i="83"/>
  <c r="CF87" i="80"/>
  <c r="BK87" i="83"/>
  <c r="BD87" i="80"/>
  <c r="BW156" i="81"/>
  <c r="D156" i="84"/>
  <c r="CX122" i="84"/>
  <c r="D122" i="81"/>
  <c r="CG156" i="83"/>
  <c r="CR156" i="80"/>
  <c r="BD156" i="80"/>
  <c r="AW122" i="84"/>
  <c r="BE87" i="80"/>
  <c r="AP156" i="81"/>
  <c r="AD156" i="84"/>
  <c r="AY156" i="83"/>
  <c r="AN122" i="80"/>
  <c r="BY87" i="80"/>
  <c r="CC156" i="80"/>
  <c r="AK87" i="84"/>
  <c r="F122" i="81"/>
  <c r="CP156" i="83"/>
  <c r="AT156" i="83"/>
  <c r="CR156" i="81"/>
  <c r="AR122" i="80"/>
  <c r="AC156" i="84"/>
  <c r="CG87" i="84"/>
  <c r="BR156" i="81"/>
  <c r="K122" i="84"/>
  <c r="AW156" i="81"/>
  <c r="CQ87" i="84"/>
  <c r="CO122" i="80"/>
  <c r="BR156" i="80"/>
  <c r="CN156" i="84"/>
  <c r="AR156" i="84"/>
  <c r="CB87" i="81"/>
  <c r="CB172" i="81" s="1"/>
  <c r="CB173" i="81" s="1"/>
  <c r="BB156" i="84"/>
  <c r="BJ156" i="83"/>
  <c r="AN156" i="84"/>
  <c r="AF122" i="83"/>
  <c r="AN156" i="81"/>
  <c r="CS156" i="84"/>
  <c r="BJ156" i="84"/>
  <c r="BM122" i="80"/>
  <c r="BD156" i="81"/>
  <c r="BH156" i="80"/>
  <c r="BU122" i="84"/>
  <c r="BE122" i="84"/>
  <c r="BN122" i="80"/>
  <c r="BT122" i="81"/>
  <c r="AY122" i="84"/>
  <c r="BZ122" i="83"/>
  <c r="AH153" i="83"/>
  <c r="AH156" i="83" s="1"/>
  <c r="AH119" i="83"/>
  <c r="AH85" i="83"/>
  <c r="AH87" i="83" s="1"/>
  <c r="G153" i="81"/>
  <c r="G156" i="81" s="1"/>
  <c r="G119" i="81"/>
  <c r="BJ85" i="80"/>
  <c r="BJ87" i="80" s="1"/>
  <c r="BJ119" i="80"/>
  <c r="BJ153" i="80"/>
  <c r="BJ156" i="80" s="1"/>
  <c r="BH119" i="81"/>
  <c r="BH153" i="81"/>
  <c r="AI153" i="84"/>
  <c r="AI156" i="84" s="1"/>
  <c r="AI119" i="84"/>
  <c r="AI85" i="84"/>
  <c r="AI87" i="84" s="1"/>
  <c r="BX119" i="81"/>
  <c r="BX153" i="81"/>
  <c r="AR119" i="81"/>
  <c r="AR153" i="81"/>
  <c r="AC153" i="83"/>
  <c r="AC119" i="83"/>
  <c r="BG85" i="84"/>
  <c r="BG87" i="84" s="1"/>
  <c r="BG119" i="84"/>
  <c r="BG153" i="84"/>
  <c r="BG156" i="84" s="1"/>
  <c r="AB119" i="81"/>
  <c r="AB153" i="81"/>
  <c r="AA119" i="81"/>
  <c r="AA153" i="81"/>
  <c r="AF153" i="80"/>
  <c r="AF156" i="80" s="1"/>
  <c r="AF119" i="80"/>
  <c r="S119" i="81"/>
  <c r="S153" i="81"/>
  <c r="BS85" i="84"/>
  <c r="BS87" i="84" s="1"/>
  <c r="BS119" i="84"/>
  <c r="BS122" i="84" s="1"/>
  <c r="BS153" i="84"/>
  <c r="CN119" i="83"/>
  <c r="CN85" i="83"/>
  <c r="CN87" i="83" s="1"/>
  <c r="CN153" i="83"/>
  <c r="CN156" i="83" s="1"/>
  <c r="L119" i="84"/>
  <c r="L153" i="84"/>
  <c r="BF119" i="81"/>
  <c r="BF85" i="81"/>
  <c r="BF87" i="81" s="1"/>
  <c r="BF172" i="81" s="1"/>
  <c r="BF173" i="81" s="1"/>
  <c r="BF153" i="81"/>
  <c r="BF156" i="81" s="1"/>
  <c r="BI153" i="83"/>
  <c r="BI119" i="83"/>
  <c r="BP119" i="83"/>
  <c r="BP153" i="83"/>
  <c r="CE153" i="80"/>
  <c r="CE156" i="80" s="1"/>
  <c r="CE85" i="80"/>
  <c r="CE87" i="80" s="1"/>
  <c r="CE119" i="80"/>
  <c r="CX87" i="80"/>
  <c r="CE156" i="83"/>
  <c r="BI122" i="80"/>
  <c r="D87" i="83"/>
  <c r="H156" i="84"/>
  <c r="AV122" i="80"/>
  <c r="AH87" i="81"/>
  <c r="AH172" i="81" s="1"/>
  <c r="AH173" i="81" s="1"/>
  <c r="BL122" i="80"/>
  <c r="AV122" i="84"/>
  <c r="AG122" i="80"/>
  <c r="AK122" i="83"/>
  <c r="BV87" i="80"/>
  <c r="BC87" i="80"/>
  <c r="BQ156" i="83"/>
  <c r="AU156" i="81"/>
  <c r="BN122" i="84"/>
  <c r="AM156" i="83"/>
  <c r="BY122" i="81"/>
  <c r="AX156" i="84"/>
  <c r="CS156" i="80"/>
  <c r="CT87" i="81"/>
  <c r="CT172" i="81" s="1"/>
  <c r="CT173" i="81" s="1"/>
  <c r="CH122" i="83"/>
  <c r="AL156" i="80"/>
  <c r="CQ156" i="81"/>
  <c r="BL156" i="84"/>
  <c r="CD122" i="84"/>
  <c r="BF156" i="83"/>
  <c r="AH156" i="80"/>
  <c r="K156" i="80"/>
  <c r="BE156" i="81"/>
  <c r="CX156" i="83"/>
  <c r="CW122" i="83"/>
  <c r="BN87" i="81"/>
  <c r="BN172" i="81" s="1"/>
  <c r="BN173" i="81" s="1"/>
  <c r="BQ87" i="84"/>
  <c r="AS156" i="83"/>
  <c r="CX156" i="80"/>
  <c r="BX87" i="80"/>
  <c r="BW87" i="80"/>
  <c r="BK156" i="80"/>
  <c r="BW122" i="81"/>
  <c r="D122" i="84"/>
  <c r="CX156" i="84"/>
  <c r="L87" i="84"/>
  <c r="BR87" i="80"/>
  <c r="CK87" i="81"/>
  <c r="CK172" i="81" s="1"/>
  <c r="CK173" i="81" s="1"/>
  <c r="BA87" i="84"/>
  <c r="BJ87" i="84"/>
  <c r="CR122" i="80"/>
  <c r="E156" i="83"/>
  <c r="AO122" i="84"/>
  <c r="BD122" i="80"/>
  <c r="AW156" i="84"/>
  <c r="AE156" i="84"/>
  <c r="BE122" i="80"/>
  <c r="AE122" i="81"/>
  <c r="F122" i="80"/>
  <c r="AK122" i="84"/>
  <c r="BG156" i="81"/>
  <c r="BH122" i="84"/>
  <c r="F156" i="81"/>
  <c r="AT122" i="83"/>
  <c r="BW122" i="80"/>
  <c r="AF85" i="80"/>
  <c r="AF87" i="80" s="1"/>
  <c r="AC122" i="84"/>
  <c r="CY87" i="81"/>
  <c r="CY172" i="81" s="1"/>
  <c r="CY173" i="81" s="1"/>
  <c r="G85" i="81"/>
  <c r="G87" i="81" s="1"/>
  <c r="G172" i="81" s="1"/>
  <c r="G173" i="81" s="1"/>
  <c r="K87" i="84"/>
  <c r="L156" i="81"/>
  <c r="AW122" i="81"/>
  <c r="CQ122" i="84"/>
  <c r="BR122" i="80"/>
  <c r="AG156" i="81"/>
  <c r="AR122" i="84"/>
  <c r="CL122" i="81"/>
  <c r="AJ156" i="81"/>
  <c r="CU156" i="81"/>
  <c r="AN87" i="81"/>
  <c r="AN172" i="81" s="1"/>
  <c r="AN173" i="81" s="1"/>
  <c r="AR87" i="84"/>
  <c r="F85" i="83"/>
  <c r="F87" i="83" s="1"/>
  <c r="CE156" i="84"/>
  <c r="BJ87" i="83"/>
  <c r="BD122" i="84"/>
  <c r="AF156" i="83"/>
  <c r="AO156" i="83"/>
  <c r="CN87" i="80"/>
  <c r="AN122" i="81"/>
  <c r="E156" i="84"/>
  <c r="BJ122" i="84"/>
  <c r="BM156" i="80"/>
  <c r="BM87" i="80"/>
  <c r="BH122" i="80"/>
  <c r="M156" i="84"/>
  <c r="BU156" i="84"/>
  <c r="BE156" i="84"/>
  <c r="AH122" i="84"/>
  <c r="AY87" i="84"/>
  <c r="AM122" i="81"/>
  <c r="CF10" i="53"/>
  <c r="CE11" i="53"/>
  <c r="H114" i="24"/>
  <c r="J114" i="24" s="1"/>
  <c r="BW11" i="53"/>
  <c r="BV11" i="53"/>
  <c r="BU11" i="53"/>
  <c r="BT11" i="53"/>
  <c r="BS11" i="53"/>
  <c r="BR11" i="53"/>
  <c r="BQ11" i="53"/>
  <c r="BP11" i="53"/>
  <c r="BO11" i="53"/>
  <c r="BN11" i="53"/>
  <c r="BM11" i="53"/>
  <c r="BL11" i="53"/>
  <c r="BK11" i="53"/>
  <c r="BJ11" i="53"/>
  <c r="BI11" i="53"/>
  <c r="BH11" i="53"/>
  <c r="BG11" i="53"/>
  <c r="BF11" i="53"/>
  <c r="BE11" i="53"/>
  <c r="BD11" i="53"/>
  <c r="BC11" i="53"/>
  <c r="BB11" i="53"/>
  <c r="BA11" i="53"/>
  <c r="AZ11" i="53"/>
  <c r="AY11" i="53"/>
  <c r="AX11" i="53"/>
  <c r="AW11" i="53"/>
  <c r="AV11" i="53"/>
  <c r="AU11" i="53"/>
  <c r="AT11" i="53"/>
  <c r="AS11" i="53"/>
  <c r="AR11" i="53"/>
  <c r="AQ11" i="53"/>
  <c r="AP11" i="53"/>
  <c r="AO11" i="53"/>
  <c r="AN11" i="53"/>
  <c r="AM11" i="53"/>
  <c r="AL11" i="53"/>
  <c r="AK11" i="53"/>
  <c r="AJ11" i="53"/>
  <c r="AI11" i="53"/>
  <c r="AH11" i="53"/>
  <c r="AG11" i="53"/>
  <c r="AF11" i="53"/>
  <c r="AE11" i="53"/>
  <c r="AD11" i="53"/>
  <c r="AC11" i="53"/>
  <c r="AB11" i="53"/>
  <c r="AA11" i="53"/>
  <c r="Z11" i="53"/>
  <c r="Y11" i="53"/>
  <c r="X11" i="53"/>
  <c r="W11" i="53"/>
  <c r="V11" i="53"/>
  <c r="U11" i="53"/>
  <c r="T11" i="53"/>
  <c r="S11" i="53"/>
  <c r="R11" i="53"/>
  <c r="Q11" i="53"/>
  <c r="P11" i="53"/>
  <c r="P12" i="53" s="1"/>
  <c r="C38" i="43"/>
  <c r="C39" i="43"/>
  <c r="C40" i="43"/>
  <c r="C41" i="43"/>
  <c r="C42" i="43"/>
  <c r="C62" i="43"/>
  <c r="C66" i="43" s="1"/>
  <c r="C70" i="43" s="1"/>
  <c r="C74" i="43" s="1"/>
  <c r="C63" i="43"/>
  <c r="C67" i="43" s="1"/>
  <c r="C71" i="43" s="1"/>
  <c r="C75" i="43" s="1"/>
  <c r="C64" i="43"/>
  <c r="C68" i="43" s="1"/>
  <c r="C72" i="43" s="1"/>
  <c r="C76" i="43" s="1"/>
  <c r="C37" i="43"/>
  <c r="C61" i="43" s="1"/>
  <c r="C65" i="43" s="1"/>
  <c r="C69" i="43" s="1"/>
  <c r="C73" i="43" s="1"/>
  <c r="M87" i="83" l="1"/>
  <c r="M156" i="81"/>
  <c r="M122" i="81"/>
  <c r="M87" i="81"/>
  <c r="M172" i="81" s="1"/>
  <c r="M173" i="81" s="1"/>
  <c r="AC27" i="87"/>
  <c r="AC28" i="87" s="1"/>
  <c r="M173" i="83"/>
  <c r="M48" i="84"/>
  <c r="M48" i="83"/>
  <c r="M173" i="84"/>
  <c r="M173" i="80"/>
  <c r="M227" i="81"/>
  <c r="M40" i="81"/>
  <c r="M13" i="81"/>
  <c r="M216" i="81"/>
  <c r="M49" i="81"/>
  <c r="M44" i="81"/>
  <c r="M203" i="81"/>
  <c r="M192" i="81"/>
  <c r="M34" i="81"/>
  <c r="M115" i="81"/>
  <c r="M101" i="81"/>
  <c r="M135" i="81"/>
  <c r="M149" i="81"/>
  <c r="M72" i="81"/>
  <c r="M87" i="80"/>
  <c r="M13" i="83"/>
  <c r="M203" i="83"/>
  <c r="M34" i="83"/>
  <c r="M40" i="83"/>
  <c r="M49" i="83"/>
  <c r="M227" i="83"/>
  <c r="M216" i="83"/>
  <c r="M192" i="83"/>
  <c r="M115" i="83"/>
  <c r="M44" i="83"/>
  <c r="M101" i="83"/>
  <c r="M135" i="83"/>
  <c r="M72" i="83"/>
  <c r="M115" i="80"/>
  <c r="M227" i="84"/>
  <c r="M216" i="84"/>
  <c r="M49" i="84"/>
  <c r="M40" i="84"/>
  <c r="M192" i="84"/>
  <c r="M72" i="84"/>
  <c r="M34" i="84"/>
  <c r="M13" i="84"/>
  <c r="M135" i="84"/>
  <c r="M203" i="84"/>
  <c r="M149" i="84"/>
  <c r="M101" i="84"/>
  <c r="M44" i="84"/>
  <c r="M216" i="82"/>
  <c r="M227" i="82"/>
  <c r="M203" i="82"/>
  <c r="M13" i="82"/>
  <c r="M192" i="82"/>
  <c r="M44" i="82"/>
  <c r="M34" i="82"/>
  <c r="M40" i="82"/>
  <c r="M122" i="82"/>
  <c r="M135" i="82"/>
  <c r="M101" i="82"/>
  <c r="M87" i="82"/>
  <c r="M156" i="82"/>
  <c r="M173" i="82"/>
  <c r="M72" i="82"/>
  <c r="M49" i="82"/>
  <c r="M115" i="82"/>
  <c r="M149" i="82"/>
  <c r="M48" i="82"/>
  <c r="M216" i="87"/>
  <c r="M34" i="87"/>
  <c r="M44" i="87"/>
  <c r="M203" i="87"/>
  <c r="M13" i="87"/>
  <c r="M227" i="87"/>
  <c r="M192" i="87"/>
  <c r="M40" i="87"/>
  <c r="M101" i="87"/>
  <c r="M87" i="87"/>
  <c r="M156" i="87"/>
  <c r="M122" i="87"/>
  <c r="M135" i="87"/>
  <c r="M72" i="87"/>
  <c r="M173" i="87"/>
  <c r="M49" i="87"/>
  <c r="M115" i="87"/>
  <c r="M48" i="87"/>
  <c r="M149" i="87"/>
  <c r="M227" i="80"/>
  <c r="M216" i="80"/>
  <c r="M72" i="80"/>
  <c r="M135" i="80"/>
  <c r="M40" i="80"/>
  <c r="M34" i="80"/>
  <c r="M49" i="80"/>
  <c r="M192" i="80"/>
  <c r="M101" i="80"/>
  <c r="M13" i="80"/>
  <c r="M203" i="80"/>
  <c r="M44" i="80"/>
  <c r="N7" i="87"/>
  <c r="N7" i="82"/>
  <c r="N7" i="81"/>
  <c r="N7" i="84"/>
  <c r="N7" i="80"/>
  <c r="N7" i="83"/>
  <c r="M156" i="80"/>
  <c r="M122" i="80"/>
  <c r="M149" i="80"/>
  <c r="Y15" i="83"/>
  <c r="X21" i="83"/>
  <c r="X27" i="83" s="1"/>
  <c r="X28" i="83" s="1"/>
  <c r="W22" i="83"/>
  <c r="W23" i="83"/>
  <c r="Z15" i="82"/>
  <c r="Y21" i="82"/>
  <c r="Y22" i="82" s="1"/>
  <c r="X23" i="82"/>
  <c r="X22" i="82"/>
  <c r="AE15" i="87"/>
  <c r="AD21" i="87"/>
  <c r="AD27" i="87" s="1"/>
  <c r="AD28" i="87" s="1"/>
  <c r="Y15" i="81"/>
  <c r="X21" i="81"/>
  <c r="X27" i="81" s="1"/>
  <c r="X28" i="81" s="1"/>
  <c r="W23" i="81"/>
  <c r="W22" i="81"/>
  <c r="AZ122" i="83"/>
  <c r="Y28" i="80"/>
  <c r="Y23" i="80"/>
  <c r="Y22" i="80"/>
  <c r="AA15" i="80"/>
  <c r="Z21" i="80"/>
  <c r="Z27" i="80" s="1"/>
  <c r="Y23" i="84"/>
  <c r="Y22" i="84"/>
  <c r="AA15" i="84"/>
  <c r="Z21" i="84"/>
  <c r="Z27" i="84" s="1"/>
  <c r="Z28" i="84" s="1"/>
  <c r="CE122" i="80"/>
  <c r="BV122" i="81"/>
  <c r="CU156" i="80"/>
  <c r="AP122" i="80"/>
  <c r="BX122" i="81"/>
  <c r="BX156" i="81"/>
  <c r="AZ156" i="83"/>
  <c r="CW122" i="84"/>
  <c r="AF122" i="80"/>
  <c r="CW156" i="84"/>
  <c r="AD156" i="81"/>
  <c r="BS156" i="84"/>
  <c r="BS122" i="80"/>
  <c r="CB156" i="84"/>
  <c r="AT156" i="80"/>
  <c r="AI156" i="80"/>
  <c r="I122" i="80"/>
  <c r="BI156" i="83"/>
  <c r="CN122" i="83"/>
  <c r="BF122" i="81"/>
  <c r="L156" i="84"/>
  <c r="L122" i="84"/>
  <c r="CB122" i="84"/>
  <c r="M122" i="83"/>
  <c r="AC156" i="83"/>
  <c r="M156" i="83"/>
  <c r="CU156" i="83"/>
  <c r="AC156" i="81"/>
  <c r="BH122" i="81"/>
  <c r="BH156" i="81"/>
  <c r="BU122" i="80"/>
  <c r="CN122" i="80"/>
  <c r="E156" i="80"/>
  <c r="BY156" i="80"/>
  <c r="BV156" i="80"/>
  <c r="AD156" i="80"/>
  <c r="BJ122" i="80"/>
  <c r="AI122" i="84"/>
  <c r="CF122" i="84"/>
  <c r="BW122" i="84"/>
  <c r="CF156" i="84"/>
  <c r="E122" i="80"/>
  <c r="BV122" i="80"/>
  <c r="AI122" i="80"/>
  <c r="AR156" i="81"/>
  <c r="G122" i="81"/>
  <c r="AS122" i="81"/>
  <c r="AC122" i="81"/>
  <c r="BG122" i="84"/>
  <c r="CN156" i="80"/>
  <c r="CU156" i="84"/>
  <c r="AF122" i="84"/>
  <c r="BP122" i="84"/>
  <c r="F122" i="83"/>
  <c r="BY122" i="80"/>
  <c r="BP122" i="83"/>
  <c r="AR122" i="81"/>
  <c r="BU156" i="83"/>
  <c r="BU156" i="80"/>
  <c r="AH122" i="83"/>
  <c r="CU122" i="80"/>
  <c r="AC122" i="83"/>
  <c r="AZ156" i="80"/>
  <c r="CR156" i="84"/>
  <c r="BP156" i="83"/>
  <c r="AZ122" i="80"/>
  <c r="BS156" i="80"/>
  <c r="AS156" i="81"/>
  <c r="BI122" i="83"/>
  <c r="BU122" i="83"/>
  <c r="M247" i="84"/>
  <c r="M274" i="84" s="1"/>
  <c r="O35" i="43" s="1"/>
  <c r="H265" i="81"/>
  <c r="M247" i="80"/>
  <c r="M274" i="80" s="1"/>
  <c r="O17" i="43" s="1"/>
  <c r="M247" i="83"/>
  <c r="M274" i="83" s="1"/>
  <c r="O29" i="43" s="1"/>
  <c r="H265" i="83"/>
  <c r="Q12" i="53"/>
  <c r="CF11" i="53"/>
  <c r="CG10" i="53"/>
  <c r="C84" i="43"/>
  <c r="C80" i="43"/>
  <c r="C83" i="43"/>
  <c r="C79" i="43"/>
  <c r="C82" i="43"/>
  <c r="C78" i="43"/>
  <c r="C81" i="43"/>
  <c r="C77" i="43"/>
  <c r="N216" i="87" l="1"/>
  <c r="N192" i="87"/>
  <c r="N13" i="87"/>
  <c r="N40" i="87"/>
  <c r="N44" i="87"/>
  <c r="N34" i="87"/>
  <c r="N203" i="87"/>
  <c r="N227" i="87"/>
  <c r="N156" i="87"/>
  <c r="N122" i="87"/>
  <c r="N87" i="87"/>
  <c r="N101" i="87"/>
  <c r="N135" i="87"/>
  <c r="N173" i="87"/>
  <c r="N72" i="87"/>
  <c r="N49" i="87"/>
  <c r="N48" i="87"/>
  <c r="N149" i="87"/>
  <c r="N115" i="87"/>
  <c r="N227" i="82"/>
  <c r="N40" i="82"/>
  <c r="N216" i="82"/>
  <c r="N34" i="82"/>
  <c r="N192" i="82"/>
  <c r="N13" i="82"/>
  <c r="N203" i="82"/>
  <c r="N44" i="82"/>
  <c r="N156" i="82"/>
  <c r="N87" i="82"/>
  <c r="N122" i="82"/>
  <c r="N101" i="82"/>
  <c r="N135" i="82"/>
  <c r="N173" i="82"/>
  <c r="N72" i="82"/>
  <c r="N49" i="82"/>
  <c r="N115" i="82"/>
  <c r="N149" i="82"/>
  <c r="N48" i="82"/>
  <c r="N227" i="83"/>
  <c r="N13" i="83"/>
  <c r="N135" i="83"/>
  <c r="N72" i="83"/>
  <c r="N216" i="83"/>
  <c r="N44" i="83"/>
  <c r="N40" i="83"/>
  <c r="N173" i="83"/>
  <c r="N203" i="83"/>
  <c r="N115" i="83"/>
  <c r="N34" i="83"/>
  <c r="N49" i="83"/>
  <c r="N101" i="83"/>
  <c r="N192" i="83"/>
  <c r="N149" i="83"/>
  <c r="N122" i="83"/>
  <c r="N156" i="83"/>
  <c r="N48" i="83"/>
  <c r="N87" i="83"/>
  <c r="O7" i="87"/>
  <c r="O7" i="82"/>
  <c r="O7" i="84"/>
  <c r="O7" i="81"/>
  <c r="O7" i="83"/>
  <c r="O7" i="80"/>
  <c r="N227" i="81"/>
  <c r="N13" i="81"/>
  <c r="N40" i="81"/>
  <c r="N49" i="81"/>
  <c r="N44" i="81"/>
  <c r="N203" i="81"/>
  <c r="N34" i="81"/>
  <c r="N192" i="81"/>
  <c r="N149" i="81"/>
  <c r="N216" i="81"/>
  <c r="N115" i="81"/>
  <c r="N135" i="81"/>
  <c r="N72" i="81"/>
  <c r="N101" i="81"/>
  <c r="N48" i="81"/>
  <c r="N156" i="81"/>
  <c r="N87" i="81"/>
  <c r="N122" i="81"/>
  <c r="N227" i="80"/>
  <c r="N216" i="80"/>
  <c r="N135" i="80"/>
  <c r="N72" i="80"/>
  <c r="N203" i="80"/>
  <c r="N49" i="80"/>
  <c r="N101" i="80"/>
  <c r="N34" i="80"/>
  <c r="N192" i="80"/>
  <c r="N40" i="80"/>
  <c r="N13" i="80"/>
  <c r="N44" i="80"/>
  <c r="N48" i="80"/>
  <c r="N156" i="80"/>
  <c r="N87" i="80"/>
  <c r="N149" i="80"/>
  <c r="N115" i="80"/>
  <c r="N173" i="80"/>
  <c r="N122" i="80"/>
  <c r="N216" i="84"/>
  <c r="N227" i="84"/>
  <c r="N49" i="84"/>
  <c r="N101" i="84"/>
  <c r="N192" i="84"/>
  <c r="N203" i="84"/>
  <c r="N44" i="84"/>
  <c r="N135" i="84"/>
  <c r="N34" i="84"/>
  <c r="N13" i="84"/>
  <c r="N40" i="84"/>
  <c r="N72" i="84"/>
  <c r="N115" i="84"/>
  <c r="N173" i="84"/>
  <c r="N48" i="84"/>
  <c r="N156" i="84"/>
  <c r="N149" i="84"/>
  <c r="N87" i="84"/>
  <c r="N122" i="84"/>
  <c r="Y27" i="82"/>
  <c r="Y28" i="82" s="1"/>
  <c r="Z15" i="83"/>
  <c r="Y21" i="83"/>
  <c r="Y27" i="83" s="1"/>
  <c r="Y28" i="83" s="1"/>
  <c r="X23" i="83"/>
  <c r="X22" i="83"/>
  <c r="AA15" i="82"/>
  <c r="Z21" i="82"/>
  <c r="Z22" i="82" s="1"/>
  <c r="AD23" i="87"/>
  <c r="AD22" i="87"/>
  <c r="AF15" i="87"/>
  <c r="AE21" i="87"/>
  <c r="AE27" i="87" s="1"/>
  <c r="AE28" i="87" s="1"/>
  <c r="X23" i="81"/>
  <c r="X22" i="81"/>
  <c r="Z15" i="81"/>
  <c r="Y21" i="81"/>
  <c r="Y27" i="81" s="1"/>
  <c r="Y28" i="81" s="1"/>
  <c r="Z28" i="80"/>
  <c r="Z23" i="80"/>
  <c r="Z22" i="80"/>
  <c r="AB15" i="80"/>
  <c r="AA21" i="80"/>
  <c r="AA27" i="80" s="1"/>
  <c r="Z23" i="84"/>
  <c r="Z22" i="84"/>
  <c r="AB15" i="84"/>
  <c r="AA21" i="84"/>
  <c r="AA27" i="84" s="1"/>
  <c r="AA28" i="84" s="1"/>
  <c r="R12" i="53"/>
  <c r="CH10" i="53"/>
  <c r="CG11" i="53"/>
  <c r="S12" i="53" l="1"/>
  <c r="P7" i="87"/>
  <c r="P7" i="82"/>
  <c r="P7" i="83"/>
  <c r="P7" i="84"/>
  <c r="P7" i="80"/>
  <c r="P7" i="81"/>
  <c r="N172" i="81"/>
  <c r="N173" i="81" s="1"/>
  <c r="O203" i="80"/>
  <c r="O13" i="80"/>
  <c r="O192" i="80"/>
  <c r="O216" i="80"/>
  <c r="O227" i="80"/>
  <c r="O49" i="80"/>
  <c r="O34" i="80"/>
  <c r="O173" i="80"/>
  <c r="O40" i="80"/>
  <c r="O135" i="80"/>
  <c r="O72" i="80"/>
  <c r="O101" i="80"/>
  <c r="O115" i="80"/>
  <c r="O44" i="80"/>
  <c r="O149" i="80"/>
  <c r="O48" i="80"/>
  <c r="O87" i="80"/>
  <c r="O156" i="80"/>
  <c r="O122" i="80"/>
  <c r="O48" i="83"/>
  <c r="O49" i="83"/>
  <c r="O40" i="83"/>
  <c r="O227" i="83"/>
  <c r="O44" i="83"/>
  <c r="O216" i="83"/>
  <c r="O135" i="83"/>
  <c r="O192" i="83"/>
  <c r="O34" i="83"/>
  <c r="O72" i="83"/>
  <c r="O203" i="83"/>
  <c r="O149" i="83"/>
  <c r="O173" i="83"/>
  <c r="O101" i="83"/>
  <c r="O13" i="83"/>
  <c r="O87" i="83"/>
  <c r="O115" i="83"/>
  <c r="O156" i="83"/>
  <c r="O122" i="83"/>
  <c r="O101" i="81"/>
  <c r="O227" i="81"/>
  <c r="O34" i="81"/>
  <c r="O13" i="81"/>
  <c r="O203" i="81"/>
  <c r="O40" i="81"/>
  <c r="O72" i="81"/>
  <c r="O135" i="81"/>
  <c r="O149" i="81"/>
  <c r="O216" i="81"/>
  <c r="O192" i="81"/>
  <c r="O49" i="81"/>
  <c r="O44" i="81"/>
  <c r="O115" i="81"/>
  <c r="O122" i="81"/>
  <c r="O156" i="81"/>
  <c r="O48" i="81"/>
  <c r="O87" i="81"/>
  <c r="O172" i="81" s="1"/>
  <c r="O173" i="81" s="1"/>
  <c r="O40" i="82"/>
  <c r="O192" i="82"/>
  <c r="O13" i="82"/>
  <c r="O34" i="82"/>
  <c r="O227" i="82"/>
  <c r="O203" i="82"/>
  <c r="O44" i="82"/>
  <c r="O216" i="82"/>
  <c r="O156" i="82"/>
  <c r="O122" i="82"/>
  <c r="O101" i="82"/>
  <c r="O87" i="82"/>
  <c r="O135" i="82"/>
  <c r="O72" i="82"/>
  <c r="O49" i="82"/>
  <c r="O173" i="82"/>
  <c r="O48" i="82"/>
  <c r="O115" i="82"/>
  <c r="O149" i="82"/>
  <c r="O192" i="87"/>
  <c r="O203" i="87"/>
  <c r="O44" i="87"/>
  <c r="O227" i="87"/>
  <c r="O34" i="87"/>
  <c r="O13" i="87"/>
  <c r="O216" i="87"/>
  <c r="O40" i="87"/>
  <c r="O135" i="87"/>
  <c r="O101" i="87"/>
  <c r="O156" i="87"/>
  <c r="O122" i="87"/>
  <c r="O87" i="87"/>
  <c r="O49" i="87"/>
  <c r="O173" i="87"/>
  <c r="O72" i="87"/>
  <c r="O115" i="87"/>
  <c r="O48" i="87"/>
  <c r="O149" i="87"/>
  <c r="O227" i="84"/>
  <c r="O216" i="84"/>
  <c r="O40" i="84"/>
  <c r="O13" i="84"/>
  <c r="O49" i="84"/>
  <c r="O44" i="84"/>
  <c r="O192" i="84"/>
  <c r="O34" i="84"/>
  <c r="O72" i="84"/>
  <c r="O173" i="84"/>
  <c r="O203" i="84"/>
  <c r="O101" i="84"/>
  <c r="O135" i="84"/>
  <c r="O115" i="84"/>
  <c r="O48" i="84"/>
  <c r="O87" i="84"/>
  <c r="O149" i="84"/>
  <c r="O156" i="84"/>
  <c r="O122" i="84"/>
  <c r="Z27" i="82"/>
  <c r="Z28" i="82" s="1"/>
  <c r="AA15" i="83"/>
  <c r="Z21" i="83"/>
  <c r="Z27" i="83" s="1"/>
  <c r="Z28" i="83" s="1"/>
  <c r="Y23" i="83"/>
  <c r="Y22" i="83"/>
  <c r="AB15" i="82"/>
  <c r="AA21" i="82"/>
  <c r="AA27" i="82" s="1"/>
  <c r="AE23" i="87"/>
  <c r="AE22" i="87"/>
  <c r="AG15" i="87"/>
  <c r="AF21" i="87"/>
  <c r="AF27" i="87" s="1"/>
  <c r="AF28" i="87" s="1"/>
  <c r="Y23" i="81"/>
  <c r="Y22" i="81"/>
  <c r="AA15" i="81"/>
  <c r="Z21" i="81"/>
  <c r="Z27" i="81" s="1"/>
  <c r="Z28" i="81" s="1"/>
  <c r="AA28" i="80"/>
  <c r="AA23" i="80"/>
  <c r="AA22" i="80"/>
  <c r="AC15" i="80"/>
  <c r="AB21" i="80"/>
  <c r="AB27" i="80" s="1"/>
  <c r="AA23" i="84"/>
  <c r="AA22" i="84"/>
  <c r="AC15" i="84"/>
  <c r="AB21" i="84"/>
  <c r="AB27" i="84" s="1"/>
  <c r="AB28" i="84" s="1"/>
  <c r="CI10" i="53"/>
  <c r="CH11" i="53"/>
  <c r="P135" i="81" l="1"/>
  <c r="P72" i="81"/>
  <c r="P227" i="81"/>
  <c r="P216" i="81"/>
  <c r="P101" i="81"/>
  <c r="P192" i="81"/>
  <c r="P149" i="81"/>
  <c r="P40" i="81"/>
  <c r="P13" i="81"/>
  <c r="P203" i="81"/>
  <c r="P49" i="81"/>
  <c r="P34" i="81"/>
  <c r="P44" i="81"/>
  <c r="P122" i="81"/>
  <c r="P115" i="81"/>
  <c r="P48" i="81"/>
  <c r="P87" i="81"/>
  <c r="P156" i="81"/>
  <c r="T12" i="53"/>
  <c r="Q7" i="82"/>
  <c r="Q7" i="87"/>
  <c r="Q7" i="84"/>
  <c r="Q7" i="80"/>
  <c r="Q7" i="83"/>
  <c r="Q7" i="81"/>
  <c r="P40" i="80"/>
  <c r="P173" i="80"/>
  <c r="P44" i="80"/>
  <c r="P101" i="80"/>
  <c r="P135" i="80"/>
  <c r="P72" i="80"/>
  <c r="P34" i="80"/>
  <c r="P216" i="80"/>
  <c r="P203" i="80"/>
  <c r="P227" i="80"/>
  <c r="P149" i="80"/>
  <c r="P115" i="80"/>
  <c r="P49" i="80"/>
  <c r="P192" i="80"/>
  <c r="P13" i="80"/>
  <c r="P87" i="80"/>
  <c r="P48" i="80"/>
  <c r="P156" i="80"/>
  <c r="P122" i="80"/>
  <c r="AA28" i="82"/>
  <c r="P227" i="84"/>
  <c r="P192" i="84"/>
  <c r="P216" i="84"/>
  <c r="P49" i="84"/>
  <c r="P13" i="84"/>
  <c r="P72" i="84"/>
  <c r="P203" i="84"/>
  <c r="P135" i="84"/>
  <c r="P34" i="84"/>
  <c r="P44" i="84"/>
  <c r="P40" i="84"/>
  <c r="P101" i="84"/>
  <c r="P115" i="84"/>
  <c r="P48" i="84"/>
  <c r="P87" i="84"/>
  <c r="P156" i="84"/>
  <c r="P149" i="84"/>
  <c r="P122" i="84"/>
  <c r="P173" i="84"/>
  <c r="P149" i="83"/>
  <c r="P227" i="83"/>
  <c r="P101" i="83"/>
  <c r="P216" i="83"/>
  <c r="P13" i="83"/>
  <c r="P34" i="83"/>
  <c r="P72" i="83"/>
  <c r="P49" i="83"/>
  <c r="P203" i="83"/>
  <c r="P44" i="83"/>
  <c r="P192" i="83"/>
  <c r="P40" i="83"/>
  <c r="P135" i="83"/>
  <c r="P122" i="83"/>
  <c r="P48" i="83"/>
  <c r="P115" i="83"/>
  <c r="P156" i="83"/>
  <c r="P173" i="83"/>
  <c r="P87" i="83"/>
  <c r="P216" i="82"/>
  <c r="P192" i="82"/>
  <c r="P227" i="82"/>
  <c r="P203" i="82"/>
  <c r="P44" i="82"/>
  <c r="P40" i="82"/>
  <c r="P13" i="82"/>
  <c r="P34" i="82"/>
  <c r="P156" i="82"/>
  <c r="P101" i="82"/>
  <c r="P135" i="82"/>
  <c r="P122" i="82"/>
  <c r="P87" i="82"/>
  <c r="P173" i="82"/>
  <c r="P72" i="82"/>
  <c r="P49" i="82"/>
  <c r="P149" i="82"/>
  <c r="P48" i="82"/>
  <c r="P115" i="82"/>
  <c r="P34" i="87"/>
  <c r="P227" i="87"/>
  <c r="P216" i="87"/>
  <c r="P44" i="87"/>
  <c r="P40" i="87"/>
  <c r="P203" i="87"/>
  <c r="P192" i="87"/>
  <c r="P13" i="87"/>
  <c r="P101" i="87"/>
  <c r="P122" i="87"/>
  <c r="P87" i="87"/>
  <c r="P135" i="87"/>
  <c r="P156" i="87"/>
  <c r="P49" i="87"/>
  <c r="P173" i="87"/>
  <c r="P72" i="87"/>
  <c r="P149" i="87"/>
  <c r="P48" i="87"/>
  <c r="P115" i="87"/>
  <c r="AB15" i="83"/>
  <c r="AA21" i="83"/>
  <c r="AA27" i="83" s="1"/>
  <c r="AA28" i="83" s="1"/>
  <c r="Z22" i="83"/>
  <c r="Z23" i="83"/>
  <c r="AA23" i="82"/>
  <c r="AA22" i="82"/>
  <c r="AC15" i="82"/>
  <c r="AB21" i="82"/>
  <c r="AB27" i="82" s="1"/>
  <c r="AH15" i="87"/>
  <c r="AG21" i="87"/>
  <c r="AG27" i="87" s="1"/>
  <c r="AG28" i="87" s="1"/>
  <c r="AF23" i="87"/>
  <c r="AF22" i="87"/>
  <c r="Z23" i="81"/>
  <c r="Z22" i="81"/>
  <c r="AB15" i="81"/>
  <c r="AA21" i="81"/>
  <c r="AA27" i="81" s="1"/>
  <c r="AA28" i="81" s="1"/>
  <c r="AD15" i="80"/>
  <c r="AC21" i="80"/>
  <c r="AC27" i="80" s="1"/>
  <c r="AB28" i="80"/>
  <c r="AB23" i="80"/>
  <c r="AB22" i="80"/>
  <c r="AB23" i="84"/>
  <c r="AB22" i="84"/>
  <c r="AD15" i="84"/>
  <c r="AC21" i="84"/>
  <c r="AC27" i="84" s="1"/>
  <c r="AC28" i="84" s="1"/>
  <c r="CJ10" i="53"/>
  <c r="CI11" i="53"/>
  <c r="AB28" i="82" l="1"/>
  <c r="U12" i="53"/>
  <c r="R7" i="82"/>
  <c r="R7" i="87"/>
  <c r="R7" i="81"/>
  <c r="R7" i="84"/>
  <c r="R7" i="83"/>
  <c r="R7" i="80"/>
  <c r="Q44" i="81"/>
  <c r="Q216" i="81"/>
  <c r="Q227" i="81"/>
  <c r="Q49" i="81"/>
  <c r="Q192" i="81"/>
  <c r="Q34" i="81"/>
  <c r="Q40" i="81"/>
  <c r="Q13" i="81"/>
  <c r="Q135" i="81"/>
  <c r="Q203" i="81"/>
  <c r="Q115" i="81"/>
  <c r="Q101" i="81"/>
  <c r="Q149" i="81"/>
  <c r="Q72" i="81"/>
  <c r="Q156" i="81"/>
  <c r="Q48" i="81"/>
  <c r="Q87" i="81"/>
  <c r="Q172" i="81" s="1"/>
  <c r="Q173" i="81" s="1"/>
  <c r="Q122" i="81"/>
  <c r="Q227" i="82"/>
  <c r="Q40" i="82"/>
  <c r="Q192" i="82"/>
  <c r="Q34" i="82"/>
  <c r="Q203" i="82"/>
  <c r="Q13" i="82"/>
  <c r="Q44" i="82"/>
  <c r="Q216" i="82"/>
  <c r="Q101" i="82"/>
  <c r="Q122" i="82"/>
  <c r="Q156" i="82"/>
  <c r="Q87" i="82"/>
  <c r="Q135" i="82"/>
  <c r="Q173" i="82"/>
  <c r="Q49" i="82"/>
  <c r="Q72" i="82"/>
  <c r="Q115" i="82"/>
  <c r="Q48" i="82"/>
  <c r="Q149" i="82"/>
  <c r="Q216" i="83"/>
  <c r="Q227" i="83"/>
  <c r="Q149" i="83"/>
  <c r="Q44" i="83"/>
  <c r="Q13" i="83"/>
  <c r="Q203" i="83"/>
  <c r="Q192" i="83"/>
  <c r="Q101" i="83"/>
  <c r="Q49" i="83"/>
  <c r="Q72" i="83"/>
  <c r="Q40" i="83"/>
  <c r="Q135" i="83"/>
  <c r="Q115" i="83"/>
  <c r="Q34" i="83"/>
  <c r="Q48" i="83"/>
  <c r="Q87" i="83"/>
  <c r="Q173" i="83"/>
  <c r="Q122" i="83"/>
  <c r="Q156" i="83"/>
  <c r="Q227" i="80"/>
  <c r="Q216" i="80"/>
  <c r="Q72" i="80"/>
  <c r="Q44" i="80"/>
  <c r="Q49" i="80"/>
  <c r="Q101" i="80"/>
  <c r="Q192" i="80"/>
  <c r="Q40" i="80"/>
  <c r="Q203" i="80"/>
  <c r="Q13" i="80"/>
  <c r="Q135" i="80"/>
  <c r="Q34" i="80"/>
  <c r="Q48" i="80"/>
  <c r="Q115" i="80"/>
  <c r="Q156" i="80"/>
  <c r="Q122" i="80"/>
  <c r="Q173" i="80"/>
  <c r="Q149" i="80"/>
  <c r="Q87" i="80"/>
  <c r="P172" i="81"/>
  <c r="P173" i="81" s="1"/>
  <c r="Q13" i="84"/>
  <c r="Q44" i="84"/>
  <c r="Q227" i="84"/>
  <c r="Q192" i="84"/>
  <c r="Q216" i="84"/>
  <c r="Q34" i="84"/>
  <c r="Q203" i="84"/>
  <c r="Q72" i="84"/>
  <c r="Q40" i="84"/>
  <c r="Q135" i="84"/>
  <c r="Q101" i="84"/>
  <c r="Q49" i="84"/>
  <c r="Q115" i="84"/>
  <c r="Q149" i="84"/>
  <c r="Q48" i="84"/>
  <c r="Q173" i="84"/>
  <c r="Q87" i="84"/>
  <c r="Q122" i="84"/>
  <c r="Q156" i="84"/>
  <c r="Q192" i="87"/>
  <c r="Q40" i="87"/>
  <c r="Q216" i="87"/>
  <c r="Q227" i="87"/>
  <c r="Q44" i="87"/>
  <c r="Q13" i="87"/>
  <c r="Q34" i="87"/>
  <c r="Q203" i="87"/>
  <c r="Q156" i="87"/>
  <c r="Q101" i="87"/>
  <c r="Q135" i="87"/>
  <c r="Q122" i="87"/>
  <c r="Q87" i="87"/>
  <c r="Q72" i="87"/>
  <c r="Q173" i="87"/>
  <c r="Q49" i="87"/>
  <c r="Q115" i="87"/>
  <c r="Q48" i="87"/>
  <c r="Q149" i="87"/>
  <c r="AA22" i="83"/>
  <c r="AA23" i="83"/>
  <c r="AC15" i="83"/>
  <c r="AB21" i="83"/>
  <c r="AB27" i="83" s="1"/>
  <c r="AB28" i="83" s="1"/>
  <c r="AD15" i="82"/>
  <c r="AC21" i="82"/>
  <c r="AC27" i="82" s="1"/>
  <c r="AB22" i="82"/>
  <c r="AB23" i="82"/>
  <c r="AI15" i="87"/>
  <c r="AH21" i="87"/>
  <c r="AH22" i="87" s="1"/>
  <c r="AG22" i="87"/>
  <c r="AG23" i="87"/>
  <c r="AC15" i="81"/>
  <c r="AB21" i="81"/>
  <c r="AB27" i="81" s="1"/>
  <c r="AB28" i="81" s="1"/>
  <c r="AA23" i="81"/>
  <c r="AA22" i="81"/>
  <c r="AC28" i="80"/>
  <c r="AC23" i="80"/>
  <c r="AC22" i="80"/>
  <c r="AE15" i="80"/>
  <c r="AD21" i="80"/>
  <c r="AD27" i="80" s="1"/>
  <c r="AC23" i="84"/>
  <c r="AC22" i="84"/>
  <c r="AE15" i="84"/>
  <c r="AD21" i="84"/>
  <c r="AD27" i="84" s="1"/>
  <c r="AD28" i="84" s="1"/>
  <c r="CJ11" i="53"/>
  <c r="CK10" i="53"/>
  <c r="AC28" i="82" l="1"/>
  <c r="AH27" i="87"/>
  <c r="AH28" i="87" s="1"/>
  <c r="R40" i="81"/>
  <c r="R49" i="81"/>
  <c r="R72" i="81"/>
  <c r="R13" i="81"/>
  <c r="R192" i="81"/>
  <c r="R44" i="81"/>
  <c r="R34" i="81"/>
  <c r="R227" i="81"/>
  <c r="R115" i="81"/>
  <c r="R216" i="81"/>
  <c r="R101" i="81"/>
  <c r="R203" i="81"/>
  <c r="R135" i="81"/>
  <c r="R122" i="81"/>
  <c r="R48" i="81"/>
  <c r="R149" i="81"/>
  <c r="R87" i="81"/>
  <c r="R156" i="81"/>
  <c r="R192" i="84"/>
  <c r="R216" i="84"/>
  <c r="R40" i="84"/>
  <c r="R135" i="84"/>
  <c r="R49" i="84"/>
  <c r="R227" i="84"/>
  <c r="R13" i="84"/>
  <c r="R34" i="84"/>
  <c r="R44" i="84"/>
  <c r="R72" i="84"/>
  <c r="R101" i="84"/>
  <c r="R203" i="84"/>
  <c r="R115" i="84"/>
  <c r="R149" i="84"/>
  <c r="R156" i="84"/>
  <c r="R48" i="84"/>
  <c r="R122" i="84"/>
  <c r="R173" i="84"/>
  <c r="R87" i="84"/>
  <c r="R203" i="87"/>
  <c r="R13" i="87"/>
  <c r="R44" i="87"/>
  <c r="R216" i="87"/>
  <c r="R34" i="87"/>
  <c r="R40" i="87"/>
  <c r="R192" i="87"/>
  <c r="R227" i="87"/>
  <c r="R101" i="87"/>
  <c r="R87" i="87"/>
  <c r="R122" i="87"/>
  <c r="R135" i="87"/>
  <c r="R156" i="87"/>
  <c r="R173" i="87"/>
  <c r="R72" i="87"/>
  <c r="R49" i="87"/>
  <c r="R48" i="87"/>
  <c r="R149" i="87"/>
  <c r="R115" i="87"/>
  <c r="R44" i="82"/>
  <c r="R13" i="82"/>
  <c r="R34" i="82"/>
  <c r="R40" i="82"/>
  <c r="R216" i="82"/>
  <c r="R227" i="82"/>
  <c r="R203" i="82"/>
  <c r="R192" i="82"/>
  <c r="R122" i="82"/>
  <c r="R135" i="82"/>
  <c r="R101" i="82"/>
  <c r="R156" i="82"/>
  <c r="R87" i="82"/>
  <c r="R173" i="82"/>
  <c r="R72" i="82"/>
  <c r="R49" i="82"/>
  <c r="R48" i="82"/>
  <c r="R115" i="82"/>
  <c r="R149" i="82"/>
  <c r="V12" i="53"/>
  <c r="S7" i="82"/>
  <c r="S7" i="87"/>
  <c r="S7" i="83"/>
  <c r="S7" i="81"/>
  <c r="S7" i="80"/>
  <c r="S7" i="84"/>
  <c r="R216" i="80"/>
  <c r="R101" i="80"/>
  <c r="R203" i="80"/>
  <c r="R34" i="80"/>
  <c r="R135" i="80"/>
  <c r="R40" i="80"/>
  <c r="R227" i="80"/>
  <c r="R13" i="80"/>
  <c r="R44" i="80"/>
  <c r="R173" i="80"/>
  <c r="R72" i="80"/>
  <c r="R49" i="80"/>
  <c r="R192" i="80"/>
  <c r="R115" i="80"/>
  <c r="R156" i="80"/>
  <c r="R87" i="80"/>
  <c r="R48" i="80"/>
  <c r="R149" i="80"/>
  <c r="R122" i="80"/>
  <c r="R227" i="83"/>
  <c r="R216" i="83"/>
  <c r="R72" i="83"/>
  <c r="R13" i="83"/>
  <c r="R135" i="83"/>
  <c r="R44" i="83"/>
  <c r="R49" i="83"/>
  <c r="R101" i="83"/>
  <c r="R34" i="83"/>
  <c r="R192" i="83"/>
  <c r="R40" i="83"/>
  <c r="R203" i="83"/>
  <c r="R122" i="83"/>
  <c r="R48" i="83"/>
  <c r="R115" i="83"/>
  <c r="R156" i="83"/>
  <c r="R173" i="83"/>
  <c r="R149" i="83"/>
  <c r="R87" i="83"/>
  <c r="AB22" i="83"/>
  <c r="AB23" i="83"/>
  <c r="AD15" i="83"/>
  <c r="AC21" i="83"/>
  <c r="AC27" i="83" s="1"/>
  <c r="AC28" i="83" s="1"/>
  <c r="AC23" i="82"/>
  <c r="AC22" i="82"/>
  <c r="AE15" i="82"/>
  <c r="AD21" i="82"/>
  <c r="AD27" i="82" s="1"/>
  <c r="AJ15" i="87"/>
  <c r="AI21" i="87"/>
  <c r="AI27" i="87" s="1"/>
  <c r="AD15" i="81"/>
  <c r="AC21" i="81"/>
  <c r="AC27" i="81" s="1"/>
  <c r="AC28" i="81" s="1"/>
  <c r="AB22" i="81"/>
  <c r="AB23" i="81"/>
  <c r="AD28" i="80"/>
  <c r="AD22" i="80"/>
  <c r="AD23" i="80"/>
  <c r="AF15" i="80"/>
  <c r="AE21" i="80"/>
  <c r="AE27" i="80" s="1"/>
  <c r="AD23" i="84"/>
  <c r="AD22" i="84"/>
  <c r="AF15" i="84"/>
  <c r="AE21" i="84"/>
  <c r="AE27" i="84" s="1"/>
  <c r="AE28" i="84" s="1"/>
  <c r="CL10" i="53"/>
  <c r="CK11" i="53"/>
  <c r="AD28" i="82" l="1"/>
  <c r="AI28" i="87"/>
  <c r="S227" i="83"/>
  <c r="S13" i="83"/>
  <c r="S49" i="83"/>
  <c r="S149" i="83"/>
  <c r="S203" i="83"/>
  <c r="S115" i="83"/>
  <c r="S72" i="83"/>
  <c r="S192" i="83"/>
  <c r="S135" i="83"/>
  <c r="S216" i="83"/>
  <c r="S44" i="83"/>
  <c r="S34" i="83"/>
  <c r="S101" i="83"/>
  <c r="S40" i="83"/>
  <c r="S156" i="83"/>
  <c r="S122" i="83"/>
  <c r="S48" i="83"/>
  <c r="S87" i="83"/>
  <c r="S173" i="83"/>
  <c r="S34" i="87"/>
  <c r="S227" i="87"/>
  <c r="S44" i="87"/>
  <c r="S40" i="87"/>
  <c r="S203" i="87"/>
  <c r="S216" i="87"/>
  <c r="S13" i="87"/>
  <c r="S192" i="87"/>
  <c r="S122" i="87"/>
  <c r="S156" i="87"/>
  <c r="S101" i="87"/>
  <c r="S87" i="87"/>
  <c r="S135" i="87"/>
  <c r="S173" i="87"/>
  <c r="S48" i="87"/>
  <c r="S49" i="87"/>
  <c r="S72" i="87"/>
  <c r="S115" i="87"/>
  <c r="S149" i="87"/>
  <c r="R172" i="81"/>
  <c r="R173" i="81" s="1"/>
  <c r="S216" i="82"/>
  <c r="S40" i="82"/>
  <c r="S44" i="82"/>
  <c r="S192" i="82"/>
  <c r="S227" i="82"/>
  <c r="S34" i="82"/>
  <c r="S13" i="82"/>
  <c r="S203" i="82"/>
  <c r="S122" i="82"/>
  <c r="S87" i="82"/>
  <c r="S101" i="82"/>
  <c r="S156" i="82"/>
  <c r="S135" i="82"/>
  <c r="S49" i="82"/>
  <c r="S173" i="82"/>
  <c r="S72" i="82"/>
  <c r="S149" i="82"/>
  <c r="S48" i="82"/>
  <c r="S115" i="82"/>
  <c r="W12" i="53"/>
  <c r="T7" i="87"/>
  <c r="T7" i="82"/>
  <c r="T7" i="80"/>
  <c r="T7" i="83"/>
  <c r="T7" i="81"/>
  <c r="T7" i="84"/>
  <c r="S49" i="81"/>
  <c r="S227" i="81"/>
  <c r="S149" i="81"/>
  <c r="S216" i="81"/>
  <c r="S101" i="81"/>
  <c r="S34" i="81"/>
  <c r="S192" i="81"/>
  <c r="S72" i="81"/>
  <c r="S203" i="81"/>
  <c r="S135" i="81"/>
  <c r="S13" i="81"/>
  <c r="S44" i="81"/>
  <c r="S40" i="81"/>
  <c r="S115" i="81"/>
  <c r="S48" i="81"/>
  <c r="S87" i="81"/>
  <c r="S172" i="81" s="1"/>
  <c r="S173" i="81" s="1"/>
  <c r="S156" i="81"/>
  <c r="S122" i="81"/>
  <c r="S216" i="84"/>
  <c r="S49" i="84"/>
  <c r="S44" i="84"/>
  <c r="S192" i="84"/>
  <c r="S40" i="84"/>
  <c r="S101" i="84"/>
  <c r="S203" i="84"/>
  <c r="S34" i="84"/>
  <c r="S135" i="84"/>
  <c r="S149" i="84"/>
  <c r="S13" i="84"/>
  <c r="S72" i="84"/>
  <c r="S227" i="84"/>
  <c r="S48" i="84"/>
  <c r="S87" i="84"/>
  <c r="S115" i="84"/>
  <c r="S156" i="84"/>
  <c r="S173" i="84"/>
  <c r="S122" i="84"/>
  <c r="S227" i="80"/>
  <c r="S216" i="80"/>
  <c r="S13" i="80"/>
  <c r="S135" i="80"/>
  <c r="S40" i="80"/>
  <c r="S72" i="80"/>
  <c r="S44" i="80"/>
  <c r="S34" i="80"/>
  <c r="S203" i="80"/>
  <c r="S49" i="80"/>
  <c r="S192" i="80"/>
  <c r="S101" i="80"/>
  <c r="S156" i="80"/>
  <c r="S115" i="80"/>
  <c r="S149" i="80"/>
  <c r="S87" i="80"/>
  <c r="S122" i="80"/>
  <c r="S173" i="80"/>
  <c r="S48" i="80"/>
  <c r="AC22" i="83"/>
  <c r="AC23" i="83"/>
  <c r="AE15" i="83"/>
  <c r="AD21" i="83"/>
  <c r="AD27" i="83" s="1"/>
  <c r="AD28" i="83" s="1"/>
  <c r="AF15" i="82"/>
  <c r="AE21" i="82"/>
  <c r="AE27" i="82" s="1"/>
  <c r="AE28" i="82" s="1"/>
  <c r="AD23" i="82"/>
  <c r="AD22" i="82"/>
  <c r="AI22" i="87"/>
  <c r="AI23" i="87"/>
  <c r="AK15" i="87"/>
  <c r="AJ21" i="87"/>
  <c r="AJ27" i="87" s="1"/>
  <c r="AC23" i="81"/>
  <c r="AC22" i="81"/>
  <c r="AE15" i="81"/>
  <c r="AD21" i="81"/>
  <c r="AD27" i="81" s="1"/>
  <c r="AD28" i="81" s="1"/>
  <c r="AE28" i="80"/>
  <c r="AE23" i="80"/>
  <c r="AE22" i="80"/>
  <c r="AG15" i="80"/>
  <c r="AF21" i="80"/>
  <c r="AF27" i="80" s="1"/>
  <c r="AE23" i="84"/>
  <c r="AE22" i="84"/>
  <c r="AG15" i="84"/>
  <c r="AF21" i="84"/>
  <c r="AF27" i="84" s="1"/>
  <c r="AF28" i="84" s="1"/>
  <c r="CM10" i="53"/>
  <c r="CL11" i="53"/>
  <c r="C19" i="44"/>
  <c r="M5" i="44" s="1"/>
  <c r="T5" i="44" s="1"/>
  <c r="AA5" i="44" s="1"/>
  <c r="AH5" i="44" s="1"/>
  <c r="AO5" i="44" s="1"/>
  <c r="C25" i="44"/>
  <c r="O5" i="44" s="1"/>
  <c r="C31" i="44"/>
  <c r="C13" i="44"/>
  <c r="AJ28" i="87" l="1"/>
  <c r="C37" i="44"/>
  <c r="C61" i="44" s="1"/>
  <c r="C65" i="44" s="1"/>
  <c r="C69" i="44" s="1"/>
  <c r="C73" i="44" s="1"/>
  <c r="C81" i="44" s="1"/>
  <c r="L5" i="44"/>
  <c r="S5" i="44" s="1"/>
  <c r="Z5" i="44" s="1"/>
  <c r="AG5" i="44" s="1"/>
  <c r="AN5" i="44" s="1"/>
  <c r="X12" i="53"/>
  <c r="U7" i="87"/>
  <c r="U7" i="82"/>
  <c r="U7" i="83"/>
  <c r="U7" i="84"/>
  <c r="U7" i="80"/>
  <c r="U7" i="81"/>
  <c r="T49" i="80"/>
  <c r="T203" i="80"/>
  <c r="T227" i="80"/>
  <c r="T192" i="80"/>
  <c r="T216" i="80"/>
  <c r="T44" i="80"/>
  <c r="T34" i="80"/>
  <c r="T40" i="80"/>
  <c r="T135" i="80"/>
  <c r="T72" i="80"/>
  <c r="T13" i="80"/>
  <c r="T101" i="80"/>
  <c r="T115" i="80"/>
  <c r="T173" i="80"/>
  <c r="T87" i="80"/>
  <c r="T156" i="80"/>
  <c r="T48" i="80"/>
  <c r="T149" i="80"/>
  <c r="T122" i="80"/>
  <c r="T40" i="87"/>
  <c r="T44" i="87"/>
  <c r="T216" i="87"/>
  <c r="T203" i="87"/>
  <c r="T227" i="87"/>
  <c r="T192" i="87"/>
  <c r="T34" i="87"/>
  <c r="T13" i="87"/>
  <c r="T156" i="87"/>
  <c r="T87" i="87"/>
  <c r="T122" i="87"/>
  <c r="T101" i="87"/>
  <c r="T135" i="87"/>
  <c r="T49" i="87"/>
  <c r="T72" i="87"/>
  <c r="T173" i="87"/>
  <c r="T48" i="87"/>
  <c r="T115" i="87"/>
  <c r="T149" i="87"/>
  <c r="T216" i="82"/>
  <c r="T34" i="82"/>
  <c r="T40" i="82"/>
  <c r="T13" i="82"/>
  <c r="T203" i="82"/>
  <c r="T192" i="82"/>
  <c r="T44" i="82"/>
  <c r="T227" i="82"/>
  <c r="T135" i="82"/>
  <c r="T156" i="82"/>
  <c r="T101" i="82"/>
  <c r="T122" i="82"/>
  <c r="T87" i="82"/>
  <c r="T72" i="82"/>
  <c r="T173" i="82"/>
  <c r="T49" i="82"/>
  <c r="T48" i="82"/>
  <c r="T115" i="82"/>
  <c r="T149" i="82"/>
  <c r="T40" i="84"/>
  <c r="T216" i="84"/>
  <c r="T203" i="84"/>
  <c r="T192" i="84"/>
  <c r="T44" i="84"/>
  <c r="T34" i="84"/>
  <c r="T135" i="84"/>
  <c r="T149" i="84"/>
  <c r="T13" i="84"/>
  <c r="T72" i="84"/>
  <c r="T101" i="84"/>
  <c r="T227" i="84"/>
  <c r="T49" i="84"/>
  <c r="T48" i="84"/>
  <c r="T122" i="84"/>
  <c r="T115" i="84"/>
  <c r="T173" i="84"/>
  <c r="T156" i="84"/>
  <c r="T87" i="84"/>
  <c r="T13" i="81"/>
  <c r="T227" i="81"/>
  <c r="T40" i="81"/>
  <c r="T216" i="81"/>
  <c r="T192" i="81"/>
  <c r="T44" i="81"/>
  <c r="T203" i="81"/>
  <c r="T135" i="81"/>
  <c r="T101" i="81"/>
  <c r="T72" i="81"/>
  <c r="T149" i="81"/>
  <c r="T49" i="81"/>
  <c r="T34" i="81"/>
  <c r="T122" i="81"/>
  <c r="T87" i="81"/>
  <c r="T115" i="81"/>
  <c r="T48" i="81"/>
  <c r="T156" i="81"/>
  <c r="T49" i="83"/>
  <c r="T203" i="83"/>
  <c r="T34" i="83"/>
  <c r="T13" i="83"/>
  <c r="T227" i="83"/>
  <c r="T192" i="83"/>
  <c r="T216" i="83"/>
  <c r="T40" i="83"/>
  <c r="T72" i="83"/>
  <c r="T115" i="83"/>
  <c r="T44" i="83"/>
  <c r="T135" i="83"/>
  <c r="T101" i="83"/>
  <c r="T173" i="83"/>
  <c r="T87" i="83"/>
  <c r="T156" i="83"/>
  <c r="T122" i="83"/>
  <c r="T48" i="83"/>
  <c r="T149" i="83"/>
  <c r="AF15" i="83"/>
  <c r="AE21" i="83"/>
  <c r="AE27" i="83" s="1"/>
  <c r="AE28" i="83" s="1"/>
  <c r="AD22" i="83"/>
  <c r="AD23" i="83"/>
  <c r="AG15" i="82"/>
  <c r="AF21" i="82"/>
  <c r="AF27" i="82" s="1"/>
  <c r="AF28" i="82" s="1"/>
  <c r="AE22" i="82"/>
  <c r="AE23" i="82"/>
  <c r="AJ22" i="87"/>
  <c r="AJ23" i="87"/>
  <c r="AL15" i="87"/>
  <c r="AK21" i="87"/>
  <c r="AK27" i="87" s="1"/>
  <c r="AD22" i="81"/>
  <c r="AD23" i="81"/>
  <c r="AF15" i="81"/>
  <c r="AE21" i="81"/>
  <c r="AE27" i="81" s="1"/>
  <c r="AE28" i="81" s="1"/>
  <c r="AF28" i="80"/>
  <c r="AF23" i="80"/>
  <c r="AF22" i="80"/>
  <c r="AH15" i="80"/>
  <c r="AG21" i="80"/>
  <c r="AG27" i="80" s="1"/>
  <c r="AF23" i="84"/>
  <c r="AF22" i="84"/>
  <c r="AH15" i="84"/>
  <c r="AG21" i="84"/>
  <c r="AG27" i="84" s="1"/>
  <c r="AG28" i="84" s="1"/>
  <c r="CN10" i="53"/>
  <c r="CM11" i="53"/>
  <c r="C43" i="44"/>
  <c r="C62" i="44" s="1"/>
  <c r="C66" i="44" s="1"/>
  <c r="C70" i="44" s="1"/>
  <c r="C74" i="44" s="1"/>
  <c r="C55" i="44"/>
  <c r="C64" i="44" s="1"/>
  <c r="C68" i="44" s="1"/>
  <c r="C72" i="44" s="1"/>
  <c r="C76" i="44" s="1"/>
  <c r="C49" i="44"/>
  <c r="C63" i="44" s="1"/>
  <c r="C67" i="44" s="1"/>
  <c r="C71" i="44" s="1"/>
  <c r="C75" i="44" s="1"/>
  <c r="AK28" i="87" l="1"/>
  <c r="C77" i="44"/>
  <c r="U227" i="84"/>
  <c r="U216" i="84"/>
  <c r="U72" i="84"/>
  <c r="U34" i="84"/>
  <c r="U203" i="84"/>
  <c r="U40" i="84"/>
  <c r="U135" i="84"/>
  <c r="U101" i="84"/>
  <c r="U192" i="84"/>
  <c r="U44" i="84"/>
  <c r="U13" i="84"/>
  <c r="U49" i="84"/>
  <c r="U149" i="84"/>
  <c r="U156" i="84"/>
  <c r="U87" i="84"/>
  <c r="U48" i="84"/>
  <c r="U122" i="84"/>
  <c r="U173" i="84"/>
  <c r="U115" i="84"/>
  <c r="U72" i="80"/>
  <c r="U49" i="80"/>
  <c r="U216" i="80"/>
  <c r="U227" i="80"/>
  <c r="U101" i="80"/>
  <c r="U203" i="80"/>
  <c r="U192" i="80"/>
  <c r="U135" i="80"/>
  <c r="U13" i="80"/>
  <c r="U40" i="80"/>
  <c r="U44" i="80"/>
  <c r="U34" i="80"/>
  <c r="U48" i="80"/>
  <c r="U173" i="80"/>
  <c r="U149" i="80"/>
  <c r="U115" i="80"/>
  <c r="U156" i="80"/>
  <c r="U87" i="80"/>
  <c r="U122" i="80"/>
  <c r="U227" i="83"/>
  <c r="U135" i="83"/>
  <c r="U101" i="83"/>
  <c r="U149" i="83"/>
  <c r="U49" i="83"/>
  <c r="U13" i="83"/>
  <c r="U192" i="83"/>
  <c r="U216" i="83"/>
  <c r="U34" i="83"/>
  <c r="U203" i="83"/>
  <c r="U40" i="83"/>
  <c r="U44" i="83"/>
  <c r="U72" i="83"/>
  <c r="U156" i="83"/>
  <c r="U115" i="83"/>
  <c r="U87" i="83"/>
  <c r="U173" i="83"/>
  <c r="U122" i="83"/>
  <c r="U48" i="83"/>
  <c r="U227" i="81"/>
  <c r="U216" i="81"/>
  <c r="U34" i="81"/>
  <c r="U115" i="81"/>
  <c r="U135" i="81"/>
  <c r="U13" i="81"/>
  <c r="U72" i="81"/>
  <c r="U101" i="81"/>
  <c r="U49" i="81"/>
  <c r="U192" i="81"/>
  <c r="U203" i="81"/>
  <c r="U149" i="81"/>
  <c r="U40" i="81"/>
  <c r="U44" i="81"/>
  <c r="U156" i="81"/>
  <c r="U122" i="81"/>
  <c r="U87" i="81"/>
  <c r="U172" i="81" s="1"/>
  <c r="U173" i="81" s="1"/>
  <c r="U48" i="81"/>
  <c r="T172" i="81"/>
  <c r="T173" i="81" s="1"/>
  <c r="U203" i="82"/>
  <c r="U44" i="82"/>
  <c r="U34" i="82"/>
  <c r="U40" i="82"/>
  <c r="U227" i="82"/>
  <c r="U216" i="82"/>
  <c r="U192" i="82"/>
  <c r="U13" i="82"/>
  <c r="U156" i="82"/>
  <c r="U101" i="82"/>
  <c r="U122" i="82"/>
  <c r="U87" i="82"/>
  <c r="U135" i="82"/>
  <c r="U72" i="82"/>
  <c r="U173" i="82"/>
  <c r="U49" i="82"/>
  <c r="U149" i="82"/>
  <c r="U48" i="82"/>
  <c r="U115" i="82"/>
  <c r="U44" i="87"/>
  <c r="U216" i="87"/>
  <c r="U13" i="87"/>
  <c r="U192" i="87"/>
  <c r="U203" i="87"/>
  <c r="U34" i="87"/>
  <c r="U227" i="87"/>
  <c r="U40" i="87"/>
  <c r="U135" i="87"/>
  <c r="U87" i="87"/>
  <c r="U101" i="87"/>
  <c r="U156" i="87"/>
  <c r="U122" i="87"/>
  <c r="U173" i="87"/>
  <c r="U48" i="87"/>
  <c r="U72" i="87"/>
  <c r="U49" i="87"/>
  <c r="U149" i="87"/>
  <c r="U115" i="87"/>
  <c r="Y12" i="53"/>
  <c r="V7" i="82"/>
  <c r="V7" i="87"/>
  <c r="V7" i="84"/>
  <c r="V7" i="80"/>
  <c r="V7" i="81"/>
  <c r="V7" i="83"/>
  <c r="AG15" i="83"/>
  <c r="AF21" i="83"/>
  <c r="AF27" i="83" s="1"/>
  <c r="AF28" i="83" s="1"/>
  <c r="AE22" i="83"/>
  <c r="AE23" i="83"/>
  <c r="AH15" i="82"/>
  <c r="AG21" i="82"/>
  <c r="AG27" i="82" s="1"/>
  <c r="AG28" i="82" s="1"/>
  <c r="AF23" i="82"/>
  <c r="AF22" i="82"/>
  <c r="AK23" i="87"/>
  <c r="AK22" i="87"/>
  <c r="AM15" i="87"/>
  <c r="AL21" i="87"/>
  <c r="AL27" i="87" s="1"/>
  <c r="AG15" i="81"/>
  <c r="AF21" i="81"/>
  <c r="AF27" i="81" s="1"/>
  <c r="AF28" i="81" s="1"/>
  <c r="AE22" i="81"/>
  <c r="AE23" i="81"/>
  <c r="AG28" i="80"/>
  <c r="AG23" i="80"/>
  <c r="AG22" i="80"/>
  <c r="AI15" i="80"/>
  <c r="AH21" i="80"/>
  <c r="AH27" i="80" s="1"/>
  <c r="AI15" i="84"/>
  <c r="AH21" i="84"/>
  <c r="AH27" i="84" s="1"/>
  <c r="AH28" i="84" s="1"/>
  <c r="AG23" i="84"/>
  <c r="AG22" i="84"/>
  <c r="CN11" i="53"/>
  <c r="CO10" i="53"/>
  <c r="C84" i="44"/>
  <c r="C80" i="44"/>
  <c r="C83" i="44"/>
  <c r="C79" i="44"/>
  <c r="C82" i="44"/>
  <c r="C78" i="44"/>
  <c r="G124" i="43"/>
  <c r="G115" i="43"/>
  <c r="AL28" i="87" l="1"/>
  <c r="V115" i="84"/>
  <c r="V192" i="84"/>
  <c r="V227" i="84"/>
  <c r="V49" i="84"/>
  <c r="V203" i="84"/>
  <c r="V13" i="84"/>
  <c r="V40" i="84"/>
  <c r="V44" i="84"/>
  <c r="V135" i="84"/>
  <c r="V216" i="84"/>
  <c r="V101" i="84"/>
  <c r="V34" i="84"/>
  <c r="V72" i="84"/>
  <c r="V48" i="84"/>
  <c r="V173" i="84"/>
  <c r="V156" i="84"/>
  <c r="V87" i="84"/>
  <c r="V149" i="84"/>
  <c r="V122" i="84"/>
  <c r="Z12" i="53"/>
  <c r="W7" i="87"/>
  <c r="W7" i="82"/>
  <c r="W7" i="80"/>
  <c r="W7" i="81"/>
  <c r="W7" i="83"/>
  <c r="W7" i="84"/>
  <c r="V72" i="83"/>
  <c r="V227" i="83"/>
  <c r="V216" i="83"/>
  <c r="V101" i="83"/>
  <c r="V49" i="83"/>
  <c r="V115" i="83"/>
  <c r="V135" i="83"/>
  <c r="V40" i="83"/>
  <c r="V192" i="83"/>
  <c r="V203" i="83"/>
  <c r="V173" i="83"/>
  <c r="V13" i="83"/>
  <c r="V44" i="83"/>
  <c r="V34" i="83"/>
  <c r="V149" i="83"/>
  <c r="V87" i="83"/>
  <c r="V122" i="83"/>
  <c r="V48" i="83"/>
  <c r="V156" i="83"/>
  <c r="V216" i="81"/>
  <c r="V227" i="81"/>
  <c r="V40" i="81"/>
  <c r="V149" i="81"/>
  <c r="V203" i="81"/>
  <c r="V135" i="81"/>
  <c r="V44" i="81"/>
  <c r="V72" i="81"/>
  <c r="V192" i="81"/>
  <c r="V115" i="81"/>
  <c r="V101" i="81"/>
  <c r="V13" i="81"/>
  <c r="V34" i="81"/>
  <c r="V49" i="81"/>
  <c r="V87" i="81"/>
  <c r="V172" i="81" s="1"/>
  <c r="V173" i="81" s="1"/>
  <c r="V122" i="81"/>
  <c r="V48" i="81"/>
  <c r="V156" i="81"/>
  <c r="V13" i="82"/>
  <c r="V40" i="82"/>
  <c r="V227" i="82"/>
  <c r="V44" i="82"/>
  <c r="V216" i="82"/>
  <c r="V34" i="82"/>
  <c r="V192" i="82"/>
  <c r="V203" i="82"/>
  <c r="V87" i="82"/>
  <c r="V101" i="82"/>
  <c r="V156" i="82"/>
  <c r="V135" i="82"/>
  <c r="V122" i="82"/>
  <c r="V72" i="82"/>
  <c r="V173" i="82"/>
  <c r="V49" i="82"/>
  <c r="V149" i="82"/>
  <c r="V115" i="82"/>
  <c r="V48" i="82"/>
  <c r="V44" i="80"/>
  <c r="V203" i="80"/>
  <c r="V192" i="80"/>
  <c r="V216" i="80"/>
  <c r="V72" i="80"/>
  <c r="V13" i="80"/>
  <c r="V227" i="80"/>
  <c r="V101" i="80"/>
  <c r="V149" i="80"/>
  <c r="V40" i="80"/>
  <c r="V34" i="80"/>
  <c r="V173" i="80"/>
  <c r="V49" i="80"/>
  <c r="V135" i="80"/>
  <c r="V115" i="80"/>
  <c r="V87" i="80"/>
  <c r="V156" i="80"/>
  <c r="V122" i="80"/>
  <c r="V48" i="80"/>
  <c r="V203" i="87"/>
  <c r="V192" i="87"/>
  <c r="V13" i="87"/>
  <c r="V216" i="87"/>
  <c r="V40" i="87"/>
  <c r="V227" i="87"/>
  <c r="V34" i="87"/>
  <c r="V44" i="87"/>
  <c r="V156" i="87"/>
  <c r="V101" i="87"/>
  <c r="V87" i="87"/>
  <c r="V122" i="87"/>
  <c r="V135" i="87"/>
  <c r="V173" i="87"/>
  <c r="V49" i="87"/>
  <c r="V72" i="87"/>
  <c r="V149" i="87"/>
  <c r="V115" i="87"/>
  <c r="V48" i="87"/>
  <c r="AF23" i="83"/>
  <c r="AF22" i="83"/>
  <c r="AH15" i="83"/>
  <c r="AG21" i="83"/>
  <c r="AG27" i="83" s="1"/>
  <c r="AG28" i="83" s="1"/>
  <c r="AI15" i="82"/>
  <c r="AH21" i="82"/>
  <c r="AH27" i="82" s="1"/>
  <c r="AH28" i="82" s="1"/>
  <c r="AG23" i="82"/>
  <c r="AG22" i="82"/>
  <c r="AL23" i="87"/>
  <c r="AL22" i="87"/>
  <c r="AN15" i="87"/>
  <c r="AM21" i="87"/>
  <c r="AM27" i="87" s="1"/>
  <c r="AF23" i="81"/>
  <c r="AF22" i="81"/>
  <c r="AH15" i="81"/>
  <c r="AG21" i="81"/>
  <c r="AG27" i="81" s="1"/>
  <c r="AG28" i="81" s="1"/>
  <c r="AH28" i="80"/>
  <c r="AH22" i="80"/>
  <c r="AH23" i="80"/>
  <c r="AJ15" i="80"/>
  <c r="AI21" i="80"/>
  <c r="AI27" i="80" s="1"/>
  <c r="AH22" i="84"/>
  <c r="AJ15" i="84"/>
  <c r="AI21" i="84"/>
  <c r="AI27" i="84" s="1"/>
  <c r="AI28" i="84" s="1"/>
  <c r="F88" i="43"/>
  <c r="G88" i="43"/>
  <c r="H88" i="43"/>
  <c r="I88" i="43"/>
  <c r="CP10" i="53"/>
  <c r="CO11" i="53"/>
  <c r="AM28" i="87" l="1"/>
  <c r="AA12" i="53"/>
  <c r="X7" i="87"/>
  <c r="X7" i="82"/>
  <c r="X7" i="80"/>
  <c r="X7" i="84"/>
  <c r="X7" i="81"/>
  <c r="X7" i="83"/>
  <c r="W72" i="84"/>
  <c r="W216" i="84"/>
  <c r="W227" i="84"/>
  <c r="W192" i="84"/>
  <c r="W203" i="84"/>
  <c r="W135" i="84"/>
  <c r="W34" i="84"/>
  <c r="W40" i="84"/>
  <c r="W44" i="84"/>
  <c r="W101" i="84"/>
  <c r="W13" i="84"/>
  <c r="W49" i="84"/>
  <c r="W173" i="84"/>
  <c r="W156" i="84"/>
  <c r="W149" i="84"/>
  <c r="W122" i="84"/>
  <c r="W115" i="84"/>
  <c r="W87" i="84"/>
  <c r="W48" i="84"/>
  <c r="W216" i="83"/>
  <c r="W44" i="83"/>
  <c r="W203" i="83"/>
  <c r="W227" i="83"/>
  <c r="W135" i="83"/>
  <c r="W49" i="83"/>
  <c r="W72" i="83"/>
  <c r="W13" i="83"/>
  <c r="W34" i="83"/>
  <c r="W40" i="83"/>
  <c r="W101" i="83"/>
  <c r="W192" i="83"/>
  <c r="W87" i="83"/>
  <c r="W156" i="83"/>
  <c r="W115" i="83"/>
  <c r="W48" i="83"/>
  <c r="W149" i="83"/>
  <c r="W122" i="83"/>
  <c r="W173" i="83"/>
  <c r="W227" i="81"/>
  <c r="W216" i="81"/>
  <c r="W40" i="81"/>
  <c r="W72" i="81"/>
  <c r="W44" i="81"/>
  <c r="W34" i="81"/>
  <c r="W101" i="81"/>
  <c r="W49" i="81"/>
  <c r="W192" i="81"/>
  <c r="W135" i="81"/>
  <c r="W203" i="81"/>
  <c r="W13" i="81"/>
  <c r="W87" i="81"/>
  <c r="W172" i="81" s="1"/>
  <c r="W173" i="81" s="1"/>
  <c r="W122" i="81"/>
  <c r="W115" i="81"/>
  <c r="W149" i="81"/>
  <c r="W156" i="81"/>
  <c r="W48" i="81"/>
  <c r="W227" i="80"/>
  <c r="W216" i="80"/>
  <c r="W72" i="80"/>
  <c r="W115" i="80"/>
  <c r="W40" i="80"/>
  <c r="W203" i="80"/>
  <c r="W44" i="80"/>
  <c r="W13" i="80"/>
  <c r="W173" i="80"/>
  <c r="W49" i="80"/>
  <c r="W101" i="80"/>
  <c r="W135" i="80"/>
  <c r="W34" i="80"/>
  <c r="W192" i="80"/>
  <c r="W48" i="80"/>
  <c r="W122" i="80"/>
  <c r="W149" i="80"/>
  <c r="W87" i="80"/>
  <c r="W156" i="80"/>
  <c r="W34" i="87"/>
  <c r="W44" i="87"/>
  <c r="W40" i="87"/>
  <c r="W192" i="87"/>
  <c r="W13" i="87"/>
  <c r="W216" i="87"/>
  <c r="W227" i="87"/>
  <c r="W203" i="87"/>
  <c r="W135" i="87"/>
  <c r="W156" i="87"/>
  <c r="W101" i="87"/>
  <c r="W122" i="87"/>
  <c r="W87" i="87"/>
  <c r="W48" i="87"/>
  <c r="W72" i="87"/>
  <c r="W173" i="87"/>
  <c r="W49" i="87"/>
  <c r="W115" i="87"/>
  <c r="W149" i="87"/>
  <c r="W13" i="82"/>
  <c r="W34" i="82"/>
  <c r="W216" i="82"/>
  <c r="W40" i="82"/>
  <c r="W227" i="82"/>
  <c r="W44" i="82"/>
  <c r="W203" i="82"/>
  <c r="W192" i="82"/>
  <c r="W101" i="82"/>
  <c r="W135" i="82"/>
  <c r="W87" i="82"/>
  <c r="W156" i="82"/>
  <c r="W122" i="82"/>
  <c r="W72" i="82"/>
  <c r="W49" i="82"/>
  <c r="W173" i="82"/>
  <c r="W149" i="82"/>
  <c r="W48" i="82"/>
  <c r="W115" i="82"/>
  <c r="AG22" i="83"/>
  <c r="AG23" i="83"/>
  <c r="AI15" i="83"/>
  <c r="AH21" i="83"/>
  <c r="AH27" i="83" s="1"/>
  <c r="AH28" i="83" s="1"/>
  <c r="AJ15" i="82"/>
  <c r="AI21" i="82"/>
  <c r="AI27" i="82" s="1"/>
  <c r="AI28" i="82" s="1"/>
  <c r="AH23" i="82"/>
  <c r="AH22" i="82"/>
  <c r="AM22" i="87"/>
  <c r="AM23" i="87"/>
  <c r="AO15" i="87"/>
  <c r="AN21" i="87"/>
  <c r="AN27" i="87" s="1"/>
  <c r="AI15" i="81"/>
  <c r="AH21" i="81"/>
  <c r="AH27" i="81" s="1"/>
  <c r="AH28" i="81" s="1"/>
  <c r="AG23" i="81"/>
  <c r="AG22" i="81"/>
  <c r="AI28" i="80"/>
  <c r="AI23" i="80"/>
  <c r="AI22" i="80"/>
  <c r="AK15" i="80"/>
  <c r="AJ21" i="80"/>
  <c r="AJ27" i="80" s="1"/>
  <c r="AK15" i="84"/>
  <c r="AJ21" i="84"/>
  <c r="AJ27" i="84" s="1"/>
  <c r="AJ28" i="84" s="1"/>
  <c r="AI23" i="84"/>
  <c r="AI22" i="84"/>
  <c r="CQ10" i="53"/>
  <c r="CP11" i="53"/>
  <c r="AN28" i="87" l="1"/>
  <c r="X40" i="83"/>
  <c r="X203" i="83"/>
  <c r="X227" i="83"/>
  <c r="X216" i="83"/>
  <c r="X44" i="83"/>
  <c r="X72" i="83"/>
  <c r="X49" i="83"/>
  <c r="X115" i="83"/>
  <c r="X13" i="83"/>
  <c r="X101" i="83"/>
  <c r="X34" i="83"/>
  <c r="X135" i="83"/>
  <c r="X192" i="83"/>
  <c r="X149" i="83"/>
  <c r="X48" i="83"/>
  <c r="X87" i="83"/>
  <c r="X156" i="83"/>
  <c r="X173" i="83"/>
  <c r="X122" i="83"/>
  <c r="X34" i="84"/>
  <c r="X203" i="84"/>
  <c r="X135" i="84"/>
  <c r="X40" i="84"/>
  <c r="X227" i="84"/>
  <c r="X44" i="84"/>
  <c r="X72" i="84"/>
  <c r="X192" i="84"/>
  <c r="X101" i="84"/>
  <c r="X149" i="84"/>
  <c r="X13" i="84"/>
  <c r="X49" i="84"/>
  <c r="X216" i="84"/>
  <c r="X48" i="84"/>
  <c r="X156" i="84"/>
  <c r="X173" i="84"/>
  <c r="X115" i="84"/>
  <c r="X87" i="84"/>
  <c r="X122" i="84"/>
  <c r="X44" i="80"/>
  <c r="X216" i="80"/>
  <c r="X40" i="80"/>
  <c r="X227" i="80"/>
  <c r="X13" i="80"/>
  <c r="X34" i="80"/>
  <c r="X192" i="80"/>
  <c r="X72" i="80"/>
  <c r="X49" i="80"/>
  <c r="X101" i="80"/>
  <c r="X135" i="80"/>
  <c r="X203" i="80"/>
  <c r="X149" i="80"/>
  <c r="X48" i="80"/>
  <c r="X156" i="80"/>
  <c r="X122" i="80"/>
  <c r="X115" i="80"/>
  <c r="X87" i="80"/>
  <c r="X173" i="80"/>
  <c r="X34" i="82"/>
  <c r="X192" i="82"/>
  <c r="X13" i="82"/>
  <c r="X44" i="82"/>
  <c r="X40" i="82"/>
  <c r="X216" i="82"/>
  <c r="X203" i="82"/>
  <c r="X227" i="82"/>
  <c r="X156" i="82"/>
  <c r="X135" i="82"/>
  <c r="X122" i="82"/>
  <c r="X87" i="82"/>
  <c r="X101" i="82"/>
  <c r="X173" i="82"/>
  <c r="X72" i="82"/>
  <c r="X49" i="82"/>
  <c r="X48" i="82"/>
  <c r="X115" i="82"/>
  <c r="X149" i="82"/>
  <c r="X227" i="81"/>
  <c r="X216" i="81"/>
  <c r="X72" i="81"/>
  <c r="X203" i="81"/>
  <c r="X13" i="81"/>
  <c r="X44" i="81"/>
  <c r="X49" i="81"/>
  <c r="X34" i="81"/>
  <c r="X101" i="81"/>
  <c r="X135" i="81"/>
  <c r="X40" i="81"/>
  <c r="X192" i="81"/>
  <c r="X115" i="81"/>
  <c r="X149" i="81"/>
  <c r="X87" i="81"/>
  <c r="X172" i="81" s="1"/>
  <c r="X173" i="81" s="1"/>
  <c r="X122" i="81"/>
  <c r="X48" i="81"/>
  <c r="X156" i="81"/>
  <c r="X203" i="87"/>
  <c r="X40" i="87"/>
  <c r="X13" i="87"/>
  <c r="X44" i="87"/>
  <c r="X34" i="87"/>
  <c r="X216" i="87"/>
  <c r="X227" i="87"/>
  <c r="X192" i="87"/>
  <c r="X122" i="87"/>
  <c r="X156" i="87"/>
  <c r="X87" i="87"/>
  <c r="X101" i="87"/>
  <c r="X135" i="87"/>
  <c r="X173" i="87"/>
  <c r="X72" i="87"/>
  <c r="X49" i="87"/>
  <c r="X48" i="87"/>
  <c r="X115" i="87"/>
  <c r="X149" i="87"/>
  <c r="AB12" i="53"/>
  <c r="Y7" i="82"/>
  <c r="Y7" i="87"/>
  <c r="Y7" i="81"/>
  <c r="Y7" i="84"/>
  <c r="Y7" i="80"/>
  <c r="Y7" i="83"/>
  <c r="AH23" i="83"/>
  <c r="AH22" i="83"/>
  <c r="AJ15" i="83"/>
  <c r="AI21" i="83"/>
  <c r="AI27" i="83" s="1"/>
  <c r="AI28" i="83" s="1"/>
  <c r="AK15" i="82"/>
  <c r="AJ21" i="82"/>
  <c r="AJ27" i="82" s="1"/>
  <c r="AJ28" i="82" s="1"/>
  <c r="AI23" i="82"/>
  <c r="AI22" i="82"/>
  <c r="AN23" i="87"/>
  <c r="AN22" i="87"/>
  <c r="AP15" i="87"/>
  <c r="AO21" i="87"/>
  <c r="AO27" i="87" s="1"/>
  <c r="AJ15" i="81"/>
  <c r="AI21" i="81"/>
  <c r="AI27" i="81" s="1"/>
  <c r="AI28" i="81" s="1"/>
  <c r="AH23" i="81"/>
  <c r="AH22" i="81"/>
  <c r="AJ28" i="80"/>
  <c r="AJ23" i="80"/>
  <c r="AJ22" i="80"/>
  <c r="AL15" i="80"/>
  <c r="AK21" i="80"/>
  <c r="AK27" i="80" s="1"/>
  <c r="AJ23" i="84"/>
  <c r="AJ22" i="84"/>
  <c r="AL15" i="84"/>
  <c r="AK21" i="84"/>
  <c r="AK27" i="84" s="1"/>
  <c r="AK28" i="84" s="1"/>
  <c r="CR10" i="53"/>
  <c r="CQ11" i="53"/>
  <c r="AO28" i="87" l="1"/>
  <c r="AC12" i="53"/>
  <c r="Z7" i="87"/>
  <c r="Z7" i="82"/>
  <c r="Z7" i="83"/>
  <c r="Z7" i="81"/>
  <c r="Z7" i="80"/>
  <c r="Z7" i="84"/>
  <c r="Y149" i="83"/>
  <c r="Y216" i="83"/>
  <c r="Y72" i="83"/>
  <c r="Y227" i="83"/>
  <c r="Y192" i="83"/>
  <c r="Y115" i="83"/>
  <c r="Y203" i="83"/>
  <c r="Y173" i="83"/>
  <c r="Y40" i="83"/>
  <c r="Y101" i="83"/>
  <c r="Y34" i="83"/>
  <c r="Y135" i="83"/>
  <c r="Y44" i="83"/>
  <c r="Y49" i="83"/>
  <c r="Y13" i="83"/>
  <c r="Y122" i="83"/>
  <c r="Y87" i="83"/>
  <c r="Y156" i="83"/>
  <c r="Y48" i="83"/>
  <c r="Y34" i="80"/>
  <c r="Y227" i="80"/>
  <c r="Y13" i="80"/>
  <c r="Y216" i="80"/>
  <c r="Y203" i="80"/>
  <c r="Y135" i="80"/>
  <c r="Y44" i="80"/>
  <c r="Y72" i="80"/>
  <c r="Y49" i="80"/>
  <c r="Y192" i="80"/>
  <c r="Y101" i="80"/>
  <c r="Y40" i="80"/>
  <c r="Y48" i="80"/>
  <c r="Y173" i="80"/>
  <c r="Y87" i="80"/>
  <c r="Y149" i="80"/>
  <c r="Y115" i="80"/>
  <c r="Y122" i="80"/>
  <c r="Y156" i="80"/>
  <c r="Y227" i="84"/>
  <c r="Y216" i="84"/>
  <c r="Y72" i="84"/>
  <c r="Y44" i="84"/>
  <c r="Y49" i="84"/>
  <c r="Y34" i="84"/>
  <c r="Y203" i="84"/>
  <c r="Y13" i="84"/>
  <c r="Y101" i="84"/>
  <c r="Y192" i="84"/>
  <c r="Y135" i="84"/>
  <c r="Y40" i="84"/>
  <c r="Y115" i="84"/>
  <c r="Y156" i="84"/>
  <c r="Y122" i="84"/>
  <c r="Y87" i="84"/>
  <c r="Y173" i="84"/>
  <c r="Y48" i="84"/>
  <c r="Y149" i="84"/>
  <c r="Y72" i="81"/>
  <c r="Y216" i="81"/>
  <c r="Y40" i="81"/>
  <c r="Y135" i="81"/>
  <c r="Y49" i="81"/>
  <c r="Y192" i="81"/>
  <c r="Y227" i="81"/>
  <c r="Y101" i="81"/>
  <c r="Y115" i="81"/>
  <c r="Y44" i="81"/>
  <c r="Y149" i="81"/>
  <c r="Y34" i="81"/>
  <c r="Y13" i="81"/>
  <c r="Y203" i="81"/>
  <c r="Y48" i="81"/>
  <c r="Y87" i="81"/>
  <c r="Y172" i="81" s="1"/>
  <c r="Y173" i="81" s="1"/>
  <c r="Y122" i="81"/>
  <c r="Y156" i="81"/>
  <c r="Y34" i="87"/>
  <c r="Y192" i="87"/>
  <c r="Y40" i="87"/>
  <c r="Y216" i="87"/>
  <c r="Y13" i="87"/>
  <c r="Y44" i="87"/>
  <c r="Y203" i="87"/>
  <c r="Y227" i="87"/>
  <c r="Y156" i="87"/>
  <c r="Y87" i="87"/>
  <c r="Y101" i="87"/>
  <c r="Y135" i="87"/>
  <c r="Y122" i="87"/>
  <c r="Y72" i="87"/>
  <c r="Y173" i="87"/>
  <c r="Y49" i="87"/>
  <c r="Y48" i="87"/>
  <c r="Y149" i="87"/>
  <c r="Y115" i="87"/>
  <c r="Y13" i="82"/>
  <c r="Y44" i="82"/>
  <c r="Y203" i="82"/>
  <c r="Y40" i="82"/>
  <c r="Y34" i="82"/>
  <c r="Y227" i="82"/>
  <c r="Y192" i="82"/>
  <c r="Y216" i="82"/>
  <c r="Y156" i="82"/>
  <c r="Y87" i="82"/>
  <c r="Y122" i="82"/>
  <c r="Y135" i="82"/>
  <c r="Y101" i="82"/>
  <c r="Y173" i="82"/>
  <c r="Y72" i="82"/>
  <c r="Y49" i="82"/>
  <c r="Y149" i="82"/>
  <c r="Y48" i="82"/>
  <c r="Y115" i="82"/>
  <c r="AI22" i="83"/>
  <c r="AI23" i="83"/>
  <c r="AK15" i="83"/>
  <c r="AJ21" i="83"/>
  <c r="AJ27" i="83" s="1"/>
  <c r="AJ28" i="83" s="1"/>
  <c r="AL15" i="82"/>
  <c r="AK21" i="82"/>
  <c r="AK27" i="82" s="1"/>
  <c r="AK28" i="82" s="1"/>
  <c r="AJ22" i="82"/>
  <c r="AJ23" i="82"/>
  <c r="AQ15" i="87"/>
  <c r="AP21" i="87"/>
  <c r="AP27" i="87" s="1"/>
  <c r="AP28" i="87" s="1"/>
  <c r="AO23" i="87"/>
  <c r="AO22" i="87"/>
  <c r="AI23" i="81"/>
  <c r="AI22" i="81"/>
  <c r="AK15" i="81"/>
  <c r="AJ21" i="81"/>
  <c r="AJ27" i="81" s="1"/>
  <c r="AJ28" i="81" s="1"/>
  <c r="AK28" i="80"/>
  <c r="AK23" i="80"/>
  <c r="AK22" i="80"/>
  <c r="AM15" i="80"/>
  <c r="AL21" i="80"/>
  <c r="AL27" i="80" s="1"/>
  <c r="AM15" i="84"/>
  <c r="AL21" i="84"/>
  <c r="AL27" i="84" s="1"/>
  <c r="AL28" i="84" s="1"/>
  <c r="AK23" i="84"/>
  <c r="AK22" i="84"/>
  <c r="CR11" i="53"/>
  <c r="CS10" i="53"/>
  <c r="G122" i="43"/>
  <c r="Z34" i="84" l="1"/>
  <c r="Z101" i="84"/>
  <c r="Z203" i="84"/>
  <c r="Z13" i="84"/>
  <c r="Z216" i="84"/>
  <c r="Z40" i="84"/>
  <c r="Z227" i="84"/>
  <c r="Z192" i="84"/>
  <c r="Z44" i="84"/>
  <c r="Z72" i="84"/>
  <c r="Z135" i="84"/>
  <c r="Z49" i="84"/>
  <c r="Z48" i="84"/>
  <c r="Z122" i="84"/>
  <c r="Z156" i="84"/>
  <c r="Z149" i="84"/>
  <c r="Z115" i="84"/>
  <c r="Z87" i="84"/>
  <c r="Z173" i="84"/>
  <c r="Z101" i="80"/>
  <c r="Z216" i="80"/>
  <c r="Z227" i="80"/>
  <c r="Z40" i="80"/>
  <c r="Z192" i="80"/>
  <c r="Z72" i="80"/>
  <c r="Z44" i="80"/>
  <c r="Z49" i="80"/>
  <c r="Z135" i="80"/>
  <c r="Z34" i="80"/>
  <c r="Z13" i="80"/>
  <c r="Z203" i="80"/>
  <c r="Z115" i="80"/>
  <c r="Z122" i="80"/>
  <c r="Z48" i="80"/>
  <c r="Z87" i="80"/>
  <c r="Z173" i="80"/>
  <c r="Z149" i="80"/>
  <c r="Z156" i="80"/>
  <c r="Z72" i="81"/>
  <c r="Z216" i="81"/>
  <c r="Z227" i="81"/>
  <c r="Z192" i="81"/>
  <c r="Z49" i="81"/>
  <c r="Z13" i="81"/>
  <c r="Z101" i="81"/>
  <c r="Z34" i="81"/>
  <c r="Z135" i="81"/>
  <c r="Z203" i="81"/>
  <c r="Z44" i="81"/>
  <c r="Z40" i="81"/>
  <c r="Z149" i="81"/>
  <c r="Z48" i="81"/>
  <c r="Z115" i="81"/>
  <c r="Z122" i="81"/>
  <c r="Z156" i="81"/>
  <c r="Z87" i="81"/>
  <c r="Z172" i="81" s="1"/>
  <c r="Z173" i="81" s="1"/>
  <c r="Z216" i="83"/>
  <c r="Z227" i="83"/>
  <c r="Z49" i="83"/>
  <c r="Z149" i="83"/>
  <c r="Z72" i="83"/>
  <c r="Z44" i="83"/>
  <c r="Z192" i="83"/>
  <c r="Z135" i="83"/>
  <c r="Z203" i="83"/>
  <c r="Z34" i="83"/>
  <c r="Z13" i="83"/>
  <c r="Z101" i="83"/>
  <c r="Z40" i="83"/>
  <c r="Z115" i="83"/>
  <c r="Z156" i="83"/>
  <c r="Z122" i="83"/>
  <c r="Z48" i="83"/>
  <c r="Z87" i="83"/>
  <c r="Z173" i="83"/>
  <c r="Z44" i="82"/>
  <c r="Z13" i="82"/>
  <c r="Z34" i="82"/>
  <c r="Z40" i="82"/>
  <c r="Z203" i="82"/>
  <c r="Z216" i="82"/>
  <c r="Z227" i="82"/>
  <c r="Z192" i="82"/>
  <c r="Z135" i="82"/>
  <c r="Z101" i="82"/>
  <c r="Z87" i="82"/>
  <c r="Z122" i="82"/>
  <c r="Z156" i="82"/>
  <c r="Z173" i="82"/>
  <c r="Z49" i="82"/>
  <c r="Z72" i="82"/>
  <c r="Z115" i="82"/>
  <c r="Z48" i="82"/>
  <c r="Z149" i="82"/>
  <c r="Z44" i="87"/>
  <c r="Z13" i="87"/>
  <c r="Z203" i="87"/>
  <c r="Z40" i="87"/>
  <c r="Z227" i="87"/>
  <c r="Z192" i="87"/>
  <c r="Z34" i="87"/>
  <c r="Z216" i="87"/>
  <c r="Z135" i="87"/>
  <c r="Z87" i="87"/>
  <c r="Z122" i="87"/>
  <c r="Z101" i="87"/>
  <c r="Z156" i="87"/>
  <c r="Z72" i="87"/>
  <c r="Z49" i="87"/>
  <c r="Z173" i="87"/>
  <c r="Z48" i="87"/>
  <c r="Z149" i="87"/>
  <c r="Z115" i="87"/>
  <c r="AD12" i="53"/>
  <c r="AA7" i="82"/>
  <c r="AA7" i="87"/>
  <c r="AA7" i="81"/>
  <c r="AA7" i="84"/>
  <c r="AA7" i="80"/>
  <c r="AA7" i="83"/>
  <c r="AJ23" i="83"/>
  <c r="AJ22" i="83"/>
  <c r="AL15" i="83"/>
  <c r="AK21" i="83"/>
  <c r="AK27" i="83" s="1"/>
  <c r="AK28" i="83" s="1"/>
  <c r="AM15" i="82"/>
  <c r="AL21" i="82"/>
  <c r="AL27" i="82" s="1"/>
  <c r="AL28" i="82" s="1"/>
  <c r="AK23" i="82"/>
  <c r="AK22" i="82"/>
  <c r="AP23" i="87"/>
  <c r="AP22" i="87"/>
  <c r="AR15" i="87"/>
  <c r="AQ21" i="87"/>
  <c r="AQ27" i="87" s="1"/>
  <c r="AQ28" i="87" s="1"/>
  <c r="AL15" i="81"/>
  <c r="AK21" i="81"/>
  <c r="AK27" i="81" s="1"/>
  <c r="AK28" i="81" s="1"/>
  <c r="AJ22" i="81"/>
  <c r="AJ23" i="81"/>
  <c r="AL22" i="80"/>
  <c r="AN15" i="80"/>
  <c r="AM21" i="80"/>
  <c r="AM27" i="80" s="1"/>
  <c r="AL22" i="84"/>
  <c r="AL23" i="84"/>
  <c r="AN15" i="84"/>
  <c r="AM21" i="84"/>
  <c r="AM27" i="84" s="1"/>
  <c r="AM28" i="84" s="1"/>
  <c r="CT10" i="53"/>
  <c r="CS11" i="53"/>
  <c r="AE12" i="53" l="1"/>
  <c r="AF12" i="53" s="1"/>
  <c r="AG12" i="53" s="1"/>
  <c r="AH12" i="53" s="1"/>
  <c r="AI12" i="53" s="1"/>
  <c r="AJ12" i="53" s="1"/>
  <c r="AK12" i="53" s="1"/>
  <c r="AL12" i="53" s="1"/>
  <c r="AM12" i="53" s="1"/>
  <c r="AN12" i="53" s="1"/>
  <c r="AO12" i="53" s="1"/>
  <c r="AP12" i="53" s="1"/>
  <c r="AQ12" i="53" s="1"/>
  <c r="AR12" i="53" s="1"/>
  <c r="AS12" i="53" s="1"/>
  <c r="AT12" i="53" s="1"/>
  <c r="AU12" i="53" s="1"/>
  <c r="AV12" i="53" s="1"/>
  <c r="AW12" i="53" s="1"/>
  <c r="AX12" i="53" s="1"/>
  <c r="AY12" i="53" s="1"/>
  <c r="AZ12" i="53" s="1"/>
  <c r="BA12" i="53" s="1"/>
  <c r="BB12" i="53" s="1"/>
  <c r="BC12" i="53" s="1"/>
  <c r="BD12" i="53" s="1"/>
  <c r="BE12" i="53" s="1"/>
  <c r="BF12" i="53" s="1"/>
  <c r="BG12" i="53" s="1"/>
  <c r="BH12" i="53" s="1"/>
  <c r="BI12" i="53" s="1"/>
  <c r="BJ12" i="53" s="1"/>
  <c r="BK12" i="53" s="1"/>
  <c r="BL12" i="53" s="1"/>
  <c r="BM12" i="53" s="1"/>
  <c r="BN12" i="53" s="1"/>
  <c r="BO12" i="53" s="1"/>
  <c r="BP12" i="53" s="1"/>
  <c r="BQ12" i="53" s="1"/>
  <c r="BR12" i="53" s="1"/>
  <c r="BS12" i="53" s="1"/>
  <c r="BT12" i="53" s="1"/>
  <c r="BU12" i="53" s="1"/>
  <c r="BV12" i="53" s="1"/>
  <c r="BW12" i="53" s="1"/>
  <c r="BX12" i="53" s="1"/>
  <c r="BY12" i="53" s="1"/>
  <c r="BZ12" i="53" s="1"/>
  <c r="CA12" i="53" s="1"/>
  <c r="CB12" i="53" s="1"/>
  <c r="CC12" i="53" s="1"/>
  <c r="CD12" i="53" s="1"/>
  <c r="CE12" i="53" s="1"/>
  <c r="CF12" i="53" s="1"/>
  <c r="CG12" i="53" s="1"/>
  <c r="CH12" i="53" s="1"/>
  <c r="CI12" i="53" s="1"/>
  <c r="CJ12" i="53" s="1"/>
  <c r="CK12" i="53" s="1"/>
  <c r="CL12" i="53" s="1"/>
  <c r="CM12" i="53" s="1"/>
  <c r="CN12" i="53" s="1"/>
  <c r="CO12" i="53" s="1"/>
  <c r="CP12" i="53" s="1"/>
  <c r="CQ12" i="53" s="1"/>
  <c r="CR12" i="53" s="1"/>
  <c r="CS12" i="53" s="1"/>
  <c r="AB7" i="87"/>
  <c r="AB7" i="82"/>
  <c r="AB7" i="80"/>
  <c r="AB7" i="84"/>
  <c r="AB7" i="81"/>
  <c r="AB7" i="83"/>
  <c r="AA135" i="83"/>
  <c r="AA227" i="83"/>
  <c r="AA216" i="83"/>
  <c r="AA49" i="83"/>
  <c r="AA101" i="83"/>
  <c r="AA34" i="83"/>
  <c r="AA44" i="83"/>
  <c r="AA192" i="83"/>
  <c r="AA203" i="83"/>
  <c r="AA40" i="83"/>
  <c r="AA72" i="83"/>
  <c r="AA13" i="83"/>
  <c r="AA115" i="83"/>
  <c r="AA87" i="83"/>
  <c r="AA173" i="83"/>
  <c r="AA48" i="83"/>
  <c r="AA156" i="83"/>
  <c r="AA122" i="83"/>
  <c r="AA149" i="83"/>
  <c r="AA44" i="82"/>
  <c r="AA13" i="82"/>
  <c r="AA34" i="82"/>
  <c r="AA40" i="82"/>
  <c r="AA227" i="82"/>
  <c r="AA203" i="82"/>
  <c r="AA216" i="82"/>
  <c r="AA192" i="82"/>
  <c r="AA122" i="82"/>
  <c r="AA87" i="82"/>
  <c r="AA101" i="82"/>
  <c r="AA156" i="82"/>
  <c r="AA135" i="82"/>
  <c r="AA72" i="82"/>
  <c r="AA173" i="82"/>
  <c r="AA49" i="82"/>
  <c r="AA48" i="82"/>
  <c r="AA115" i="82"/>
  <c r="AA149" i="82"/>
  <c r="AA49" i="80"/>
  <c r="AA216" i="80"/>
  <c r="AA227" i="80"/>
  <c r="AA72" i="80"/>
  <c r="AA44" i="80"/>
  <c r="AA203" i="80"/>
  <c r="AA115" i="80"/>
  <c r="AA101" i="80"/>
  <c r="AA192" i="80"/>
  <c r="AA13" i="80"/>
  <c r="AA34" i="80"/>
  <c r="AA135" i="80"/>
  <c r="AA40" i="80"/>
  <c r="AA48" i="80"/>
  <c r="AA87" i="80"/>
  <c r="AA173" i="80"/>
  <c r="AA122" i="80"/>
  <c r="AA156" i="80"/>
  <c r="AA149" i="80"/>
  <c r="AA13" i="87"/>
  <c r="AA34" i="87"/>
  <c r="AA203" i="87"/>
  <c r="AA227" i="87"/>
  <c r="AA40" i="87"/>
  <c r="AA216" i="87"/>
  <c r="AA44" i="87"/>
  <c r="AA192" i="87"/>
  <c r="AA122" i="87"/>
  <c r="AA135" i="87"/>
  <c r="AA87" i="87"/>
  <c r="AA156" i="87"/>
  <c r="AA101" i="87"/>
  <c r="AA173" i="87"/>
  <c r="AA49" i="87"/>
  <c r="AA72" i="87"/>
  <c r="AA48" i="87"/>
  <c r="AA115" i="87"/>
  <c r="AA149" i="87"/>
  <c r="AA216" i="84"/>
  <c r="AA203" i="84"/>
  <c r="AA192" i="84"/>
  <c r="AA173" i="84"/>
  <c r="AA13" i="84"/>
  <c r="AA227" i="84"/>
  <c r="AA44" i="84"/>
  <c r="AA49" i="84"/>
  <c r="AA34" i="84"/>
  <c r="AA149" i="84"/>
  <c r="AA135" i="84"/>
  <c r="AA40" i="84"/>
  <c r="AA72" i="84"/>
  <c r="AA101" i="84"/>
  <c r="AA115" i="84"/>
  <c r="AA122" i="84"/>
  <c r="AA48" i="84"/>
  <c r="AA87" i="84"/>
  <c r="AA156" i="84"/>
  <c r="AA216" i="81"/>
  <c r="AA101" i="81"/>
  <c r="AA72" i="81"/>
  <c r="AA149" i="81"/>
  <c r="AA115" i="81"/>
  <c r="AA203" i="81"/>
  <c r="AA44" i="81"/>
  <c r="AA49" i="81"/>
  <c r="AA34" i="81"/>
  <c r="AA192" i="81"/>
  <c r="AA40" i="81"/>
  <c r="AA135" i="81"/>
  <c r="AA227" i="81"/>
  <c r="AA13" i="81"/>
  <c r="AA87" i="81"/>
  <c r="AA172" i="81" s="1"/>
  <c r="AA173" i="81" s="1"/>
  <c r="AA48" i="81"/>
  <c r="AA122" i="81"/>
  <c r="AA156" i="81"/>
  <c r="AK22" i="83"/>
  <c r="AK23" i="83"/>
  <c r="AM15" i="83"/>
  <c r="AL21" i="83"/>
  <c r="AL27" i="83" s="1"/>
  <c r="AL28" i="83" s="1"/>
  <c r="AN15" i="82"/>
  <c r="AM21" i="82"/>
  <c r="AM27" i="82" s="1"/>
  <c r="AM28" i="82" s="1"/>
  <c r="AL22" i="82"/>
  <c r="AL23" i="82"/>
  <c r="AQ23" i="87"/>
  <c r="AQ22" i="87"/>
  <c r="AS15" i="87"/>
  <c r="AR21" i="87"/>
  <c r="AR27" i="87" s="1"/>
  <c r="AR28" i="87" s="1"/>
  <c r="AK23" i="81"/>
  <c r="AK22" i="81"/>
  <c r="AM15" i="81"/>
  <c r="AL21" i="81"/>
  <c r="AL27" i="81" s="1"/>
  <c r="AL28" i="81" s="1"/>
  <c r="AM22" i="80"/>
  <c r="AO15" i="80"/>
  <c r="AN21" i="80"/>
  <c r="AN27" i="80" s="1"/>
  <c r="AM23" i="84"/>
  <c r="AM22" i="84"/>
  <c r="AO15" i="84"/>
  <c r="AN21" i="84"/>
  <c r="AN27" i="84" s="1"/>
  <c r="AN28" i="84" s="1"/>
  <c r="CU10" i="53"/>
  <c r="CT11" i="53"/>
  <c r="AB49" i="81" l="1"/>
  <c r="AB40" i="81"/>
  <c r="D235" i="81" s="1"/>
  <c r="AB192" i="81"/>
  <c r="AB44" i="81"/>
  <c r="D236" i="81" s="1"/>
  <c r="AB13" i="81"/>
  <c r="AB34" i="81"/>
  <c r="AB203" i="81"/>
  <c r="AB227" i="81"/>
  <c r="AB149" i="81"/>
  <c r="F238" i="81" s="1"/>
  <c r="AB101" i="81"/>
  <c r="AB72" i="81"/>
  <c r="D238" i="81" s="1"/>
  <c r="AB115" i="81"/>
  <c r="E238" i="81" s="1"/>
  <c r="AB216" i="81"/>
  <c r="AB135" i="81"/>
  <c r="AB87" i="81"/>
  <c r="AB48" i="81"/>
  <c r="D237" i="81" s="1"/>
  <c r="AB156" i="81"/>
  <c r="F239" i="81" s="1"/>
  <c r="AB122" i="81"/>
  <c r="E239" i="81" s="1"/>
  <c r="AB49" i="83"/>
  <c r="AB216" i="83"/>
  <c r="AB227" i="83"/>
  <c r="AB149" i="83"/>
  <c r="F238" i="83" s="1"/>
  <c r="AB44" i="83"/>
  <c r="D236" i="83" s="1"/>
  <c r="AB101" i="83"/>
  <c r="AB34" i="83"/>
  <c r="AB192" i="83"/>
  <c r="AB72" i="83"/>
  <c r="D238" i="83" s="1"/>
  <c r="AB115" i="83"/>
  <c r="E238" i="83" s="1"/>
  <c r="AB13" i="83"/>
  <c r="AB203" i="83"/>
  <c r="AB40" i="83"/>
  <c r="D235" i="83" s="1"/>
  <c r="I235" i="83" s="1"/>
  <c r="AB135" i="83"/>
  <c r="AB87" i="83"/>
  <c r="D239" i="83" s="1"/>
  <c r="AB173" i="83"/>
  <c r="G238" i="83" s="1"/>
  <c r="AB122" i="83"/>
  <c r="E239" i="83" s="1"/>
  <c r="AB156" i="83"/>
  <c r="F239" i="83" s="1"/>
  <c r="AB48" i="83"/>
  <c r="D237" i="83" s="1"/>
  <c r="AB227" i="84"/>
  <c r="AB49" i="84"/>
  <c r="AB216" i="84"/>
  <c r="AB192" i="84"/>
  <c r="AB44" i="84"/>
  <c r="D236" i="84" s="1"/>
  <c r="AB13" i="84"/>
  <c r="AB40" i="84"/>
  <c r="D235" i="84" s="1"/>
  <c r="AB203" i="84"/>
  <c r="AB34" i="84"/>
  <c r="AB135" i="84"/>
  <c r="AB101" i="84"/>
  <c r="AB72" i="84"/>
  <c r="D238" i="84" s="1"/>
  <c r="AB115" i="84"/>
  <c r="E238" i="84" s="1"/>
  <c r="AB48" i="84"/>
  <c r="D237" i="84" s="1"/>
  <c r="AB149" i="84"/>
  <c r="F238" i="84" s="1"/>
  <c r="AB156" i="84"/>
  <c r="F239" i="84" s="1"/>
  <c r="AB122" i="84"/>
  <c r="E239" i="84" s="1"/>
  <c r="AB173" i="84"/>
  <c r="G238" i="84" s="1"/>
  <c r="AB87" i="84"/>
  <c r="D239" i="84" s="1"/>
  <c r="CT12" i="53"/>
  <c r="AB203" i="80"/>
  <c r="AB72" i="80"/>
  <c r="D238" i="80" s="1"/>
  <c r="AB40" i="80"/>
  <c r="D235" i="80" s="1"/>
  <c r="AB173" i="80"/>
  <c r="G238" i="80" s="1"/>
  <c r="AB13" i="80"/>
  <c r="AB216" i="80"/>
  <c r="AB49" i="80"/>
  <c r="AB34" i="80"/>
  <c r="AB227" i="80"/>
  <c r="AB135" i="80"/>
  <c r="AB44" i="80"/>
  <c r="D236" i="80" s="1"/>
  <c r="AB192" i="80"/>
  <c r="AB101" i="80"/>
  <c r="AB115" i="80"/>
  <c r="E238" i="80" s="1"/>
  <c r="AB87" i="80"/>
  <c r="D239" i="80" s="1"/>
  <c r="AB156" i="80"/>
  <c r="F239" i="80" s="1"/>
  <c r="AB122" i="80"/>
  <c r="E239" i="80" s="1"/>
  <c r="AB48" i="80"/>
  <c r="D237" i="80" s="1"/>
  <c r="AB149" i="80"/>
  <c r="F238" i="80" s="1"/>
  <c r="AB203" i="82"/>
  <c r="AB44" i="82"/>
  <c r="D236" i="82" s="1"/>
  <c r="AB192" i="82"/>
  <c r="AB216" i="82"/>
  <c r="AB34" i="82"/>
  <c r="AB227" i="82"/>
  <c r="AB40" i="82"/>
  <c r="D235" i="82" s="1"/>
  <c r="AB13" i="82"/>
  <c r="AB122" i="82"/>
  <c r="E239" i="82" s="1"/>
  <c r="AB87" i="82"/>
  <c r="D239" i="82" s="1"/>
  <c r="AB101" i="82"/>
  <c r="AB156" i="82"/>
  <c r="F239" i="82" s="1"/>
  <c r="AB135" i="82"/>
  <c r="AB173" i="82"/>
  <c r="G238" i="82" s="1"/>
  <c r="AB49" i="82"/>
  <c r="AB72" i="82"/>
  <c r="D238" i="82" s="1"/>
  <c r="AB149" i="82"/>
  <c r="F238" i="82" s="1"/>
  <c r="AB48" i="82"/>
  <c r="D237" i="82" s="1"/>
  <c r="AB115" i="82"/>
  <c r="E238" i="82" s="1"/>
  <c r="AB40" i="87"/>
  <c r="D235" i="87" s="1"/>
  <c r="AB34" i="87"/>
  <c r="AB192" i="87"/>
  <c r="AB227" i="87"/>
  <c r="AB13" i="87"/>
  <c r="AB44" i="87"/>
  <c r="D236" i="87" s="1"/>
  <c r="AB203" i="87"/>
  <c r="AB216" i="87"/>
  <c r="AB122" i="87"/>
  <c r="E239" i="87" s="1"/>
  <c r="AB156" i="87"/>
  <c r="F239" i="87" s="1"/>
  <c r="AB101" i="87"/>
  <c r="AB87" i="87"/>
  <c r="D239" i="87" s="1"/>
  <c r="AB135" i="87"/>
  <c r="AB173" i="87"/>
  <c r="G238" i="87" s="1"/>
  <c r="AB72" i="87"/>
  <c r="D238" i="87" s="1"/>
  <c r="D265" i="87" s="1"/>
  <c r="AB49" i="87"/>
  <c r="AB115" i="87"/>
  <c r="E238" i="87" s="1"/>
  <c r="AB48" i="87"/>
  <c r="D237" i="87" s="1"/>
  <c r="AB149" i="87"/>
  <c r="F238" i="87" s="1"/>
  <c r="AL22" i="83"/>
  <c r="AL23" i="83"/>
  <c r="AN15" i="83"/>
  <c r="AM21" i="83"/>
  <c r="AM27" i="83" s="1"/>
  <c r="AM28" i="83" s="1"/>
  <c r="AO15" i="82"/>
  <c r="AN21" i="82"/>
  <c r="AN27" i="82" s="1"/>
  <c r="AN28" i="82" s="1"/>
  <c r="AM23" i="82"/>
  <c r="AM22" i="82"/>
  <c r="AR23" i="87"/>
  <c r="AR22" i="87"/>
  <c r="AT15" i="87"/>
  <c r="AS21" i="87"/>
  <c r="AS27" i="87" s="1"/>
  <c r="AS28" i="87" s="1"/>
  <c r="AL22" i="81"/>
  <c r="AL23" i="81"/>
  <c r="AN15" i="81"/>
  <c r="AM21" i="81"/>
  <c r="AM27" i="81" s="1"/>
  <c r="AM28" i="81" s="1"/>
  <c r="AN22" i="80"/>
  <c r="AN23" i="80"/>
  <c r="AP15" i="80"/>
  <c r="AO21" i="80"/>
  <c r="AO27" i="80" s="1"/>
  <c r="AN22" i="84"/>
  <c r="AN23" i="84"/>
  <c r="AP15" i="84"/>
  <c r="AO21" i="84"/>
  <c r="AO27" i="84" s="1"/>
  <c r="AO28" i="84" s="1"/>
  <c r="CV10" i="53"/>
  <c r="CU11" i="53"/>
  <c r="CU12" i="53" l="1"/>
  <c r="E237" i="84"/>
  <c r="E254" i="84" s="1"/>
  <c r="E281" i="84" s="1"/>
  <c r="G34" i="44" s="1"/>
  <c r="F237" i="84"/>
  <c r="D254" i="84" s="1"/>
  <c r="D281" i="84" s="1"/>
  <c r="F34" i="44" s="1"/>
  <c r="F237" i="87"/>
  <c r="D254" i="87" s="1"/>
  <c r="E237" i="81"/>
  <c r="E254" i="81" s="1"/>
  <c r="E281" i="81" s="1"/>
  <c r="G10" i="44" s="1"/>
  <c r="E237" i="83"/>
  <c r="E254" i="83" s="1"/>
  <c r="E281" i="83" s="1"/>
  <c r="G28" i="44" s="1"/>
  <c r="E237" i="80"/>
  <c r="E254" i="80" s="1"/>
  <c r="E281" i="80" s="1"/>
  <c r="G16" i="44" s="1"/>
  <c r="F237" i="83"/>
  <c r="D254" i="83" s="1"/>
  <c r="D281" i="83" s="1"/>
  <c r="F28" i="44" s="1"/>
  <c r="F237" i="82"/>
  <c r="D254" i="82" s="1"/>
  <c r="D281" i="82" s="1"/>
  <c r="F22" i="44" s="1"/>
  <c r="F237" i="80"/>
  <c r="D254" i="80" s="1"/>
  <c r="D281" i="80" s="1"/>
  <c r="F16" i="44" s="1"/>
  <c r="E237" i="82"/>
  <c r="E254" i="82" s="1"/>
  <c r="E281" i="82" s="1"/>
  <c r="G22" i="44" s="1"/>
  <c r="F237" i="81"/>
  <c r="D254" i="81" s="1"/>
  <c r="D281" i="81" s="1"/>
  <c r="F10" i="44" s="1"/>
  <c r="K10" i="44" s="1"/>
  <c r="D255" i="82"/>
  <c r="D282" i="82" s="1"/>
  <c r="F23" i="44" s="1"/>
  <c r="M11" i="44" s="1"/>
  <c r="J247" i="82"/>
  <c r="J274" i="82" s="1"/>
  <c r="L23" i="43" s="1"/>
  <c r="E265" i="82"/>
  <c r="K246" i="82"/>
  <c r="K273" i="82" s="1"/>
  <c r="M22" i="43" s="1"/>
  <c r="N246" i="82"/>
  <c r="N273" i="82" s="1"/>
  <c r="P22" i="43" s="1"/>
  <c r="O246" i="82"/>
  <c r="O273" i="82" s="1"/>
  <c r="Q22" i="43" s="1"/>
  <c r="M246" i="82"/>
  <c r="M273" i="82" s="1"/>
  <c r="O22" i="43" s="1"/>
  <c r="J246" i="82"/>
  <c r="J273" i="82" s="1"/>
  <c r="L22" i="43" s="1"/>
  <c r="L246" i="82"/>
  <c r="L273" i="82" s="1"/>
  <c r="N22" i="43" s="1"/>
  <c r="D246" i="82"/>
  <c r="D273" i="82" s="1"/>
  <c r="F22" i="43" s="1"/>
  <c r="G246" i="82"/>
  <c r="G273" i="82" s="1"/>
  <c r="I22" i="43" s="1"/>
  <c r="E246" i="82"/>
  <c r="E273" i="82" s="1"/>
  <c r="G22" i="43" s="1"/>
  <c r="F246" i="82"/>
  <c r="F273" i="82" s="1"/>
  <c r="H22" i="43" s="1"/>
  <c r="D264" i="82"/>
  <c r="L247" i="84"/>
  <c r="L274" i="84" s="1"/>
  <c r="N35" i="43" s="1"/>
  <c r="G265" i="84"/>
  <c r="E248" i="87"/>
  <c r="E275" i="87" s="1"/>
  <c r="L248" i="87"/>
  <c r="L275" i="87" s="1"/>
  <c r="H248" i="87"/>
  <c r="H275" i="87" s="1"/>
  <c r="J248" i="87"/>
  <c r="J275" i="87" s="1"/>
  <c r="G248" i="87"/>
  <c r="G275" i="87" s="1"/>
  <c r="F248" i="87"/>
  <c r="F275" i="87" s="1"/>
  <c r="D266" i="87"/>
  <c r="G44" i="6" s="1"/>
  <c r="K248" i="87"/>
  <c r="K275" i="87" s="1"/>
  <c r="I248" i="87"/>
  <c r="I275" i="87" s="1"/>
  <c r="O248" i="87"/>
  <c r="O275" i="87" s="1"/>
  <c r="M248" i="87"/>
  <c r="M275" i="87" s="1"/>
  <c r="N248" i="87"/>
  <c r="N275" i="87" s="1"/>
  <c r="D248" i="87"/>
  <c r="D275" i="87" s="1"/>
  <c r="F265" i="82"/>
  <c r="K247" i="82"/>
  <c r="K274" i="82" s="1"/>
  <c r="M23" i="43" s="1"/>
  <c r="E255" i="82"/>
  <c r="E282" i="82" s="1"/>
  <c r="G23" i="44" s="1"/>
  <c r="T11" i="44" s="1"/>
  <c r="E266" i="82"/>
  <c r="D256" i="82"/>
  <c r="D283" i="82" s="1"/>
  <c r="F24" i="44" s="1"/>
  <c r="M12" i="44" s="1"/>
  <c r="L247" i="80"/>
  <c r="L274" i="80" s="1"/>
  <c r="N17" i="43" s="1"/>
  <c r="G265" i="80"/>
  <c r="E266" i="84"/>
  <c r="D256" i="84"/>
  <c r="D283" i="84" s="1"/>
  <c r="F36" i="44" s="1"/>
  <c r="O12" i="44" s="1"/>
  <c r="D256" i="83"/>
  <c r="D283" i="83" s="1"/>
  <c r="F30" i="44" s="1"/>
  <c r="N12" i="44" s="1"/>
  <c r="E266" i="83"/>
  <c r="O247" i="83"/>
  <c r="O274" i="83" s="1"/>
  <c r="Q29" i="43" s="1"/>
  <c r="D265" i="83"/>
  <c r="I247" i="83"/>
  <c r="I274" i="83" s="1"/>
  <c r="K29" i="43" s="1"/>
  <c r="N247" i="83"/>
  <c r="N274" i="83" s="1"/>
  <c r="P29" i="43" s="1"/>
  <c r="D247" i="83"/>
  <c r="D274" i="83" s="1"/>
  <c r="F29" i="43" s="1"/>
  <c r="E247" i="83"/>
  <c r="E274" i="83" s="1"/>
  <c r="G29" i="43" s="1"/>
  <c r="F247" i="83"/>
  <c r="F274" i="83" s="1"/>
  <c r="H29" i="43" s="1"/>
  <c r="G247" i="83"/>
  <c r="G274" i="83" s="1"/>
  <c r="I29" i="43" s="1"/>
  <c r="H247" i="83"/>
  <c r="H274" i="83" s="1"/>
  <c r="J29" i="43" s="1"/>
  <c r="AB172" i="81"/>
  <c r="AB173" i="81" s="1"/>
  <c r="G238" i="81" s="1"/>
  <c r="D239" i="81"/>
  <c r="D248" i="82"/>
  <c r="D275" i="82" s="1"/>
  <c r="F24" i="43" s="1"/>
  <c r="F248" i="82"/>
  <c r="F275" i="82" s="1"/>
  <c r="H24" i="43" s="1"/>
  <c r="I248" i="82"/>
  <c r="I275" i="82" s="1"/>
  <c r="K24" i="43" s="1"/>
  <c r="D266" i="82"/>
  <c r="J248" i="82"/>
  <c r="J275" i="82" s="1"/>
  <c r="L24" i="43" s="1"/>
  <c r="L248" i="82"/>
  <c r="L275" i="82" s="1"/>
  <c r="N24" i="43" s="1"/>
  <c r="G248" i="82"/>
  <c r="G275" i="82" s="1"/>
  <c r="I24" i="43" s="1"/>
  <c r="H248" i="82"/>
  <c r="H275" i="82" s="1"/>
  <c r="J24" i="43" s="1"/>
  <c r="N248" i="82"/>
  <c r="N275" i="82" s="1"/>
  <c r="P24" i="43" s="1"/>
  <c r="E248" i="82"/>
  <c r="E275" i="82" s="1"/>
  <c r="G24" i="43" s="1"/>
  <c r="K248" i="82"/>
  <c r="K275" i="82" s="1"/>
  <c r="M24" i="43" s="1"/>
  <c r="O248" i="82"/>
  <c r="O275" i="82" s="1"/>
  <c r="Q24" i="43" s="1"/>
  <c r="M248" i="82"/>
  <c r="M275" i="82" s="1"/>
  <c r="O24" i="43" s="1"/>
  <c r="J247" i="83"/>
  <c r="J274" i="83" s="1"/>
  <c r="L29" i="43" s="1"/>
  <c r="E265" i="83"/>
  <c r="D255" i="83"/>
  <c r="D282" i="83" s="1"/>
  <c r="F29" i="44" s="1"/>
  <c r="N11" i="44" s="1"/>
  <c r="K247" i="87"/>
  <c r="K274" i="87" s="1"/>
  <c r="F265" i="87"/>
  <c r="E255" i="87"/>
  <c r="E282" i="87" s="1"/>
  <c r="E237" i="87"/>
  <c r="E254" i="87" s="1"/>
  <c r="E281" i="87" s="1"/>
  <c r="E247" i="82"/>
  <c r="E274" i="82" s="1"/>
  <c r="G23" i="43" s="1"/>
  <c r="I247" i="82"/>
  <c r="I274" i="82" s="1"/>
  <c r="K23" i="43" s="1"/>
  <c r="H247" i="82"/>
  <c r="H274" i="82" s="1"/>
  <c r="J23" i="43" s="1"/>
  <c r="D247" i="82"/>
  <c r="D274" i="82" s="1"/>
  <c r="F23" i="43" s="1"/>
  <c r="F247" i="82"/>
  <c r="F274" i="82" s="1"/>
  <c r="H23" i="43" s="1"/>
  <c r="D265" i="82"/>
  <c r="G247" i="82"/>
  <c r="G274" i="82" s="1"/>
  <c r="I23" i="43" s="1"/>
  <c r="N247" i="82"/>
  <c r="N274" i="82" s="1"/>
  <c r="P23" i="43" s="1"/>
  <c r="O247" i="82"/>
  <c r="O274" i="82" s="1"/>
  <c r="Q23" i="43" s="1"/>
  <c r="E255" i="80"/>
  <c r="E282" i="80" s="1"/>
  <c r="G17" i="44" s="1"/>
  <c r="K247" i="80"/>
  <c r="K274" i="80" s="1"/>
  <c r="M17" i="43" s="1"/>
  <c r="F265" i="80"/>
  <c r="L245" i="80"/>
  <c r="L272" i="80" s="1"/>
  <c r="N15" i="43" s="1"/>
  <c r="K245" i="80"/>
  <c r="K272" i="80" s="1"/>
  <c r="M15" i="43" s="1"/>
  <c r="I245" i="80"/>
  <c r="I272" i="80" s="1"/>
  <c r="K15" i="43" s="1"/>
  <c r="E253" i="80"/>
  <c r="E280" i="80" s="1"/>
  <c r="G15" i="44" s="1"/>
  <c r="M245" i="80"/>
  <c r="M272" i="80" s="1"/>
  <c r="O15" i="43" s="1"/>
  <c r="D263" i="80"/>
  <c r="Z9" i="44" s="1"/>
  <c r="E245" i="80"/>
  <c r="E272" i="80" s="1"/>
  <c r="G15" i="43" s="1"/>
  <c r="J245" i="80"/>
  <c r="J272" i="80" s="1"/>
  <c r="L15" i="43" s="1"/>
  <c r="H245" i="80"/>
  <c r="H272" i="80" s="1"/>
  <c r="J15" i="43" s="1"/>
  <c r="F245" i="80"/>
  <c r="F272" i="80" s="1"/>
  <c r="H15" i="43" s="1"/>
  <c r="N245" i="80"/>
  <c r="N272" i="80" s="1"/>
  <c r="P15" i="43" s="1"/>
  <c r="G245" i="80"/>
  <c r="G272" i="80" s="1"/>
  <c r="I15" i="43" s="1"/>
  <c r="D245" i="80"/>
  <c r="D272" i="80" s="1"/>
  <c r="F15" i="43" s="1"/>
  <c r="O245" i="80"/>
  <c r="O272" i="80" s="1"/>
  <c r="Q15" i="43" s="1"/>
  <c r="D253" i="80"/>
  <c r="D280" i="80" s="1"/>
  <c r="F15" i="44" s="1"/>
  <c r="I235" i="80"/>
  <c r="H244" i="80"/>
  <c r="H271" i="80" s="1"/>
  <c r="J14" i="43" s="1"/>
  <c r="D244" i="80"/>
  <c r="D271" i="80" s="1"/>
  <c r="F14" i="43" s="1"/>
  <c r="N244" i="80"/>
  <c r="N271" i="80" s="1"/>
  <c r="P14" i="43" s="1"/>
  <c r="J244" i="80"/>
  <c r="J271" i="80" s="1"/>
  <c r="L14" i="43" s="1"/>
  <c r="J235" i="80"/>
  <c r="K244" i="80"/>
  <c r="K271" i="80" s="1"/>
  <c r="M14" i="43" s="1"/>
  <c r="E244" i="80"/>
  <c r="E271" i="80" s="1"/>
  <c r="G14" i="43" s="1"/>
  <c r="L244" i="80"/>
  <c r="L271" i="80" s="1"/>
  <c r="N14" i="43" s="1"/>
  <c r="O244" i="80"/>
  <c r="O271" i="80" s="1"/>
  <c r="Q14" i="43" s="1"/>
  <c r="D262" i="80"/>
  <c r="Z8" i="44" s="1"/>
  <c r="M244" i="80"/>
  <c r="M271" i="80" s="1"/>
  <c r="O14" i="43" s="1"/>
  <c r="I244" i="80"/>
  <c r="I271" i="80" s="1"/>
  <c r="K14" i="43" s="1"/>
  <c r="H256" i="84"/>
  <c r="I256" i="84" s="1"/>
  <c r="E256" i="84"/>
  <c r="E283" i="84" s="1"/>
  <c r="G36" i="44" s="1"/>
  <c r="V12" i="44" s="1"/>
  <c r="F266" i="84"/>
  <c r="G265" i="83"/>
  <c r="L247" i="83"/>
  <c r="L274" i="83" s="1"/>
  <c r="N29" i="43" s="1"/>
  <c r="E265" i="81"/>
  <c r="D255" i="81"/>
  <c r="D282" i="81" s="1"/>
  <c r="F11" i="44" s="1"/>
  <c r="J247" i="81"/>
  <c r="J274" i="81" s="1"/>
  <c r="L11" i="43" s="1"/>
  <c r="N245" i="81"/>
  <c r="N272" i="81" s="1"/>
  <c r="P9" i="43" s="1"/>
  <c r="H245" i="81"/>
  <c r="H272" i="81" s="1"/>
  <c r="J9" i="43" s="1"/>
  <c r="D245" i="81"/>
  <c r="D272" i="81" s="1"/>
  <c r="F9" i="43" s="1"/>
  <c r="E253" i="81"/>
  <c r="E280" i="81" s="1"/>
  <c r="G9" i="44" s="1"/>
  <c r="L245" i="81"/>
  <c r="L272" i="81" s="1"/>
  <c r="N9" i="43" s="1"/>
  <c r="M245" i="81"/>
  <c r="M272" i="81" s="1"/>
  <c r="O9" i="43" s="1"/>
  <c r="G245" i="81"/>
  <c r="G272" i="81" s="1"/>
  <c r="I9" i="43" s="1"/>
  <c r="O245" i="81"/>
  <c r="O272" i="81" s="1"/>
  <c r="Q9" i="43" s="1"/>
  <c r="D263" i="81"/>
  <c r="Y9" i="44" s="1"/>
  <c r="D253" i="81"/>
  <c r="D280" i="81" s="1"/>
  <c r="F9" i="44" s="1"/>
  <c r="F245" i="81"/>
  <c r="F272" i="81" s="1"/>
  <c r="H9" i="43" s="1"/>
  <c r="I245" i="81"/>
  <c r="I272" i="81" s="1"/>
  <c r="K9" i="43" s="1"/>
  <c r="E245" i="81"/>
  <c r="E272" i="81" s="1"/>
  <c r="G9" i="43" s="1"/>
  <c r="K245" i="81"/>
  <c r="K272" i="81" s="1"/>
  <c r="M9" i="43" s="1"/>
  <c r="J245" i="81"/>
  <c r="J272" i="81" s="1"/>
  <c r="L9" i="43" s="1"/>
  <c r="E255" i="83"/>
  <c r="E282" i="83" s="1"/>
  <c r="G29" i="44" s="1"/>
  <c r="F265" i="83"/>
  <c r="K247" i="83"/>
  <c r="K274" i="83" s="1"/>
  <c r="M29" i="43" s="1"/>
  <c r="E246" i="87"/>
  <c r="E273" i="87" s="1"/>
  <c r="F246" i="87"/>
  <c r="F273" i="87" s="1"/>
  <c r="G246" i="87"/>
  <c r="G273" i="87" s="1"/>
  <c r="N246" i="87"/>
  <c r="N273" i="87" s="1"/>
  <c r="L246" i="87"/>
  <c r="L273" i="87" s="1"/>
  <c r="D264" i="87"/>
  <c r="G42" i="6" s="1"/>
  <c r="K246" i="87"/>
  <c r="K273" i="87" s="1"/>
  <c r="O246" i="87"/>
  <c r="O273" i="87" s="1"/>
  <c r="D246" i="87"/>
  <c r="D273" i="87" s="1"/>
  <c r="M246" i="87"/>
  <c r="M273" i="87" s="1"/>
  <c r="J246" i="87"/>
  <c r="J273" i="87" s="1"/>
  <c r="F266" i="87"/>
  <c r="E256" i="87"/>
  <c r="E283" i="87" s="1"/>
  <c r="J244" i="82"/>
  <c r="J271" i="82" s="1"/>
  <c r="L20" i="43" s="1"/>
  <c r="L244" i="82"/>
  <c r="L271" i="82" s="1"/>
  <c r="N20" i="43" s="1"/>
  <c r="K244" i="82"/>
  <c r="K271" i="82" s="1"/>
  <c r="M20" i="43" s="1"/>
  <c r="O244" i="82"/>
  <c r="O271" i="82" s="1"/>
  <c r="Q20" i="43" s="1"/>
  <c r="D262" i="82"/>
  <c r="E244" i="82"/>
  <c r="E271" i="82" s="1"/>
  <c r="G20" i="43" s="1"/>
  <c r="I235" i="82"/>
  <c r="D244" i="82"/>
  <c r="D271" i="82" s="1"/>
  <c r="F20" i="43" s="1"/>
  <c r="J235" i="82"/>
  <c r="N244" i="82"/>
  <c r="N271" i="82" s="1"/>
  <c r="P20" i="43" s="1"/>
  <c r="H244" i="82"/>
  <c r="H271" i="82" s="1"/>
  <c r="J20" i="43" s="1"/>
  <c r="M244" i="82"/>
  <c r="M271" i="82" s="1"/>
  <c r="O20" i="43" s="1"/>
  <c r="I244" i="82"/>
  <c r="I271" i="82" s="1"/>
  <c r="K20" i="43" s="1"/>
  <c r="O246" i="80"/>
  <c r="O273" i="80" s="1"/>
  <c r="Q16" i="43" s="1"/>
  <c r="E246" i="80"/>
  <c r="E273" i="80" s="1"/>
  <c r="G16" i="43" s="1"/>
  <c r="M246" i="80"/>
  <c r="M273" i="80" s="1"/>
  <c r="O16" i="43" s="1"/>
  <c r="D246" i="80"/>
  <c r="D273" i="80" s="1"/>
  <c r="F16" i="43" s="1"/>
  <c r="L246" i="80"/>
  <c r="L273" i="80" s="1"/>
  <c r="N16" i="43" s="1"/>
  <c r="F246" i="80"/>
  <c r="F273" i="80" s="1"/>
  <c r="H16" i="43" s="1"/>
  <c r="D264" i="80"/>
  <c r="Z10" i="44" s="1"/>
  <c r="J246" i="80"/>
  <c r="J273" i="80" s="1"/>
  <c r="L16" i="43" s="1"/>
  <c r="N246" i="80"/>
  <c r="N273" i="80" s="1"/>
  <c r="P16" i="43" s="1"/>
  <c r="G246" i="80"/>
  <c r="G273" i="80" s="1"/>
  <c r="I16" i="43" s="1"/>
  <c r="K246" i="80"/>
  <c r="K273" i="80" s="1"/>
  <c r="M16" i="43" s="1"/>
  <c r="D247" i="80"/>
  <c r="D274" i="80" s="1"/>
  <c r="F17" i="43" s="1"/>
  <c r="E247" i="80"/>
  <c r="E274" i="80" s="1"/>
  <c r="G17" i="43" s="1"/>
  <c r="D265" i="80"/>
  <c r="Z11" i="44" s="1"/>
  <c r="F247" i="80"/>
  <c r="F274" i="80" s="1"/>
  <c r="H17" i="43" s="1"/>
  <c r="H247" i="80"/>
  <c r="H274" i="80" s="1"/>
  <c r="J17" i="43" s="1"/>
  <c r="I247" i="80"/>
  <c r="I274" i="80" s="1"/>
  <c r="K17" i="43" s="1"/>
  <c r="N247" i="80"/>
  <c r="N274" i="80" s="1"/>
  <c r="P17" i="43" s="1"/>
  <c r="G247" i="80"/>
  <c r="G274" i="80" s="1"/>
  <c r="I17" i="43" s="1"/>
  <c r="O247" i="80"/>
  <c r="O274" i="80" s="1"/>
  <c r="Q17" i="43" s="1"/>
  <c r="E255" i="84"/>
  <c r="E282" i="84" s="1"/>
  <c r="G35" i="44" s="1"/>
  <c r="V11" i="44" s="1"/>
  <c r="H255" i="84"/>
  <c r="I255" i="84" s="1"/>
  <c r="K247" i="84"/>
  <c r="K274" i="84" s="1"/>
  <c r="M35" i="43" s="1"/>
  <c r="F265" i="84"/>
  <c r="D244" i="84"/>
  <c r="D271" i="84" s="1"/>
  <c r="F32" i="43" s="1"/>
  <c r="L244" i="84"/>
  <c r="L271" i="84" s="1"/>
  <c r="N32" i="43" s="1"/>
  <c r="N244" i="84"/>
  <c r="N271" i="84" s="1"/>
  <c r="P32" i="43" s="1"/>
  <c r="I235" i="84"/>
  <c r="I244" i="84"/>
  <c r="I271" i="84" s="1"/>
  <c r="K32" i="43" s="1"/>
  <c r="Q244" i="84"/>
  <c r="J244" i="84"/>
  <c r="J271" i="84" s="1"/>
  <c r="L32" i="43" s="1"/>
  <c r="O244" i="84"/>
  <c r="O271" i="84" s="1"/>
  <c r="Q32" i="43" s="1"/>
  <c r="F252" i="84"/>
  <c r="G252" i="84" s="1"/>
  <c r="P244" i="84"/>
  <c r="K244" i="84"/>
  <c r="K271" i="84" s="1"/>
  <c r="M32" i="43" s="1"/>
  <c r="S244" i="84"/>
  <c r="M244" i="84"/>
  <c r="M271" i="84" s="1"/>
  <c r="O32" i="43" s="1"/>
  <c r="J235" i="84"/>
  <c r="D262" i="84"/>
  <c r="E244" i="84"/>
  <c r="E271" i="84" s="1"/>
  <c r="G32" i="43" s="1"/>
  <c r="H244" i="84"/>
  <c r="H271" i="84" s="1"/>
  <c r="J32" i="43" s="1"/>
  <c r="H248" i="83"/>
  <c r="H275" i="83" s="1"/>
  <c r="J30" i="43" s="1"/>
  <c r="D248" i="83"/>
  <c r="D275" i="83" s="1"/>
  <c r="F30" i="43" s="1"/>
  <c r="K248" i="83"/>
  <c r="K275" i="83" s="1"/>
  <c r="M30" i="43" s="1"/>
  <c r="G248" i="83"/>
  <c r="G275" i="83" s="1"/>
  <c r="I30" i="43" s="1"/>
  <c r="L248" i="83"/>
  <c r="L275" i="83" s="1"/>
  <c r="N30" i="43" s="1"/>
  <c r="I248" i="83"/>
  <c r="I275" i="83" s="1"/>
  <c r="K30" i="43" s="1"/>
  <c r="D266" i="83"/>
  <c r="O248" i="83"/>
  <c r="O275" i="83" s="1"/>
  <c r="Q30" i="43" s="1"/>
  <c r="E248" i="83"/>
  <c r="E275" i="83" s="1"/>
  <c r="G30" i="43" s="1"/>
  <c r="N248" i="83"/>
  <c r="N275" i="83" s="1"/>
  <c r="P30" i="43" s="1"/>
  <c r="F248" i="83"/>
  <c r="F275" i="83" s="1"/>
  <c r="H30" i="43" s="1"/>
  <c r="J248" i="83"/>
  <c r="J275" i="83" s="1"/>
  <c r="L30" i="43" s="1"/>
  <c r="M248" i="83"/>
  <c r="M275" i="83" s="1"/>
  <c r="O30" i="43" s="1"/>
  <c r="D265" i="81"/>
  <c r="Y11" i="44" s="1"/>
  <c r="N247" i="81"/>
  <c r="N274" i="81" s="1"/>
  <c r="P11" i="43" s="1"/>
  <c r="G247" i="81"/>
  <c r="G274" i="81" s="1"/>
  <c r="I11" i="43" s="1"/>
  <c r="E247" i="81"/>
  <c r="E274" i="81" s="1"/>
  <c r="G11" i="43" s="1"/>
  <c r="I247" i="81"/>
  <c r="I274" i="81" s="1"/>
  <c r="K11" i="43" s="1"/>
  <c r="D247" i="81"/>
  <c r="D274" i="81" s="1"/>
  <c r="F11" i="43" s="1"/>
  <c r="F247" i="81"/>
  <c r="F274" i="81" s="1"/>
  <c r="H11" i="43" s="1"/>
  <c r="O247" i="81"/>
  <c r="O274" i="81" s="1"/>
  <c r="Q11" i="43" s="1"/>
  <c r="H247" i="81"/>
  <c r="H274" i="81" s="1"/>
  <c r="J11" i="43" s="1"/>
  <c r="G265" i="87"/>
  <c r="L247" i="87"/>
  <c r="L274" i="87" s="1"/>
  <c r="E265" i="80"/>
  <c r="D255" i="80"/>
  <c r="D282" i="80" s="1"/>
  <c r="F17" i="44" s="1"/>
  <c r="J247" i="80"/>
  <c r="J274" i="80" s="1"/>
  <c r="L17" i="43" s="1"/>
  <c r="J247" i="87"/>
  <c r="J274" i="87" s="1"/>
  <c r="D255" i="87"/>
  <c r="D282" i="87" s="1"/>
  <c r="E265" i="87"/>
  <c r="E266" i="87"/>
  <c r="D256" i="87"/>
  <c r="D283" i="87" s="1"/>
  <c r="G265" i="82"/>
  <c r="L247" i="82"/>
  <c r="L274" i="82" s="1"/>
  <c r="N23" i="43" s="1"/>
  <c r="D256" i="80"/>
  <c r="D283" i="80" s="1"/>
  <c r="F18" i="44" s="1"/>
  <c r="E266" i="80"/>
  <c r="P246" i="84"/>
  <c r="F246" i="84"/>
  <c r="F273" i="84" s="1"/>
  <c r="H34" i="43" s="1"/>
  <c r="L246" i="84"/>
  <c r="L273" i="84" s="1"/>
  <c r="N34" i="43" s="1"/>
  <c r="N246" i="84"/>
  <c r="N273" i="84" s="1"/>
  <c r="P34" i="43" s="1"/>
  <c r="O246" i="84"/>
  <c r="O273" i="84" s="1"/>
  <c r="Q34" i="43" s="1"/>
  <c r="Q246" i="84"/>
  <c r="M246" i="84"/>
  <c r="M273" i="84" s="1"/>
  <c r="O34" i="43" s="1"/>
  <c r="D264" i="84"/>
  <c r="E246" i="84"/>
  <c r="E273" i="84" s="1"/>
  <c r="G34" i="43" s="1"/>
  <c r="F254" i="84"/>
  <c r="G254" i="84" s="1"/>
  <c r="D246" i="84"/>
  <c r="D273" i="84" s="1"/>
  <c r="F34" i="43" s="1"/>
  <c r="G246" i="84"/>
  <c r="G273" i="84" s="1"/>
  <c r="I34" i="43" s="1"/>
  <c r="K246" i="84"/>
  <c r="K273" i="84" s="1"/>
  <c r="M34" i="43" s="1"/>
  <c r="S246" i="84"/>
  <c r="J246" i="84"/>
  <c r="J273" i="84" s="1"/>
  <c r="L34" i="43" s="1"/>
  <c r="D256" i="81"/>
  <c r="D283" i="81" s="1"/>
  <c r="F12" i="44" s="1"/>
  <c r="E266" i="81"/>
  <c r="E244" i="81"/>
  <c r="E271" i="81" s="1"/>
  <c r="G8" i="43" s="1"/>
  <c r="I235" i="81"/>
  <c r="L244" i="81"/>
  <c r="L271" i="81" s="1"/>
  <c r="N8" i="43" s="1"/>
  <c r="H244" i="81"/>
  <c r="H271" i="81" s="1"/>
  <c r="J8" i="43" s="1"/>
  <c r="D262" i="81"/>
  <c r="Y8" i="44" s="1"/>
  <c r="M244" i="81"/>
  <c r="M271" i="81" s="1"/>
  <c r="O8" i="43" s="1"/>
  <c r="I244" i="81"/>
  <c r="I271" i="81" s="1"/>
  <c r="K8" i="43" s="1"/>
  <c r="J244" i="81"/>
  <c r="J271" i="81" s="1"/>
  <c r="L8" i="43" s="1"/>
  <c r="J235" i="81"/>
  <c r="K244" i="81"/>
  <c r="K271" i="81" s="1"/>
  <c r="M8" i="43" s="1"/>
  <c r="N244" i="81"/>
  <c r="N271" i="81" s="1"/>
  <c r="P8" i="43" s="1"/>
  <c r="O244" i="81"/>
  <c r="O271" i="81" s="1"/>
  <c r="Q8" i="43" s="1"/>
  <c r="D244" i="81"/>
  <c r="D271" i="81" s="1"/>
  <c r="F8" i="43" s="1"/>
  <c r="K246" i="83"/>
  <c r="K273" i="83" s="1"/>
  <c r="M28" i="43" s="1"/>
  <c r="E246" i="83"/>
  <c r="E273" i="83" s="1"/>
  <c r="G28" i="43" s="1"/>
  <c r="O246" i="83"/>
  <c r="O273" i="83" s="1"/>
  <c r="Q28" i="43" s="1"/>
  <c r="D264" i="83"/>
  <c r="F246" i="83"/>
  <c r="F273" i="83" s="1"/>
  <c r="H28" i="43" s="1"/>
  <c r="L246" i="83"/>
  <c r="L273" i="83" s="1"/>
  <c r="N28" i="43" s="1"/>
  <c r="D246" i="83"/>
  <c r="D273" i="83" s="1"/>
  <c r="F28" i="43" s="1"/>
  <c r="N246" i="83"/>
  <c r="N273" i="83" s="1"/>
  <c r="P28" i="43" s="1"/>
  <c r="G246" i="83"/>
  <c r="G273" i="83" s="1"/>
  <c r="I28" i="43" s="1"/>
  <c r="M246" i="83"/>
  <c r="M273" i="83" s="1"/>
  <c r="O28" i="43" s="1"/>
  <c r="J246" i="83"/>
  <c r="J273" i="83" s="1"/>
  <c r="L28" i="43" s="1"/>
  <c r="M245" i="87"/>
  <c r="M272" i="87" s="1"/>
  <c r="D253" i="87"/>
  <c r="D280" i="87" s="1"/>
  <c r="E245" i="87"/>
  <c r="E272" i="87" s="1"/>
  <c r="F245" i="87"/>
  <c r="F272" i="87" s="1"/>
  <c r="D263" i="87"/>
  <c r="G41" i="6" s="1"/>
  <c r="O245" i="87"/>
  <c r="O272" i="87" s="1"/>
  <c r="H245" i="87"/>
  <c r="H272" i="87" s="1"/>
  <c r="G245" i="87"/>
  <c r="G272" i="87" s="1"/>
  <c r="D245" i="87"/>
  <c r="D272" i="87" s="1"/>
  <c r="I245" i="87"/>
  <c r="I272" i="87" s="1"/>
  <c r="N245" i="87"/>
  <c r="N272" i="87" s="1"/>
  <c r="L245" i="87"/>
  <c r="L272" i="87" s="1"/>
  <c r="E253" i="87"/>
  <c r="E280" i="87" s="1"/>
  <c r="K245" i="87"/>
  <c r="K272" i="87" s="1"/>
  <c r="J245" i="87"/>
  <c r="J272" i="87" s="1"/>
  <c r="E256" i="83"/>
  <c r="E283" i="83" s="1"/>
  <c r="G30" i="44" s="1"/>
  <c r="U12" i="44" s="1"/>
  <c r="F266" i="83"/>
  <c r="F266" i="80"/>
  <c r="E256" i="80"/>
  <c r="E283" i="80" s="1"/>
  <c r="G18" i="44" s="1"/>
  <c r="D255" i="84"/>
  <c r="D282" i="84" s="1"/>
  <c r="F35" i="44" s="1"/>
  <c r="J247" i="84"/>
  <c r="J274" i="84" s="1"/>
  <c r="L35" i="43" s="1"/>
  <c r="E265" i="84"/>
  <c r="N245" i="84"/>
  <c r="N272" i="84" s="1"/>
  <c r="P33" i="43" s="1"/>
  <c r="D245" i="84"/>
  <c r="D272" i="84" s="1"/>
  <c r="F33" i="43" s="1"/>
  <c r="F253" i="84"/>
  <c r="G253" i="84" s="1"/>
  <c r="I245" i="84"/>
  <c r="I272" i="84" s="1"/>
  <c r="K33" i="43" s="1"/>
  <c r="G245" i="84"/>
  <c r="G272" i="84" s="1"/>
  <c r="I33" i="43" s="1"/>
  <c r="S245" i="84"/>
  <c r="P245" i="84"/>
  <c r="F245" i="84"/>
  <c r="F272" i="84" s="1"/>
  <c r="H33" i="43" s="1"/>
  <c r="Q245" i="84"/>
  <c r="E253" i="84"/>
  <c r="E280" i="84" s="1"/>
  <c r="G33" i="44" s="1"/>
  <c r="H253" i="84"/>
  <c r="I253" i="84" s="1"/>
  <c r="O245" i="84"/>
  <c r="O272" i="84" s="1"/>
  <c r="Q33" i="43" s="1"/>
  <c r="D263" i="84"/>
  <c r="E245" i="84"/>
  <c r="E272" i="84" s="1"/>
  <c r="G33" i="43" s="1"/>
  <c r="H245" i="84"/>
  <c r="H272" i="84" s="1"/>
  <c r="J33" i="43" s="1"/>
  <c r="L245" i="84"/>
  <c r="L272" i="84" s="1"/>
  <c r="N33" i="43" s="1"/>
  <c r="J245" i="84"/>
  <c r="J272" i="84" s="1"/>
  <c r="L33" i="43" s="1"/>
  <c r="M245" i="84"/>
  <c r="M272" i="84" s="1"/>
  <c r="O33" i="43" s="1"/>
  <c r="K245" i="84"/>
  <c r="K272" i="84" s="1"/>
  <c r="M33" i="43" s="1"/>
  <c r="D253" i="84"/>
  <c r="D280" i="84" s="1"/>
  <c r="F33" i="44" s="1"/>
  <c r="M244" i="83"/>
  <c r="M271" i="83" s="1"/>
  <c r="O26" i="43" s="1"/>
  <c r="D262" i="83"/>
  <c r="J235" i="83"/>
  <c r="H244" i="83"/>
  <c r="H271" i="83" s="1"/>
  <c r="J26" i="43" s="1"/>
  <c r="I244" i="83"/>
  <c r="I271" i="83" s="1"/>
  <c r="K26" i="43" s="1"/>
  <c r="E244" i="83"/>
  <c r="E271" i="83" s="1"/>
  <c r="G26" i="43" s="1"/>
  <c r="O244" i="83"/>
  <c r="O271" i="83" s="1"/>
  <c r="Q26" i="43" s="1"/>
  <c r="L244" i="83"/>
  <c r="L271" i="83" s="1"/>
  <c r="N26" i="43" s="1"/>
  <c r="J244" i="83"/>
  <c r="J271" i="83" s="1"/>
  <c r="L26" i="43" s="1"/>
  <c r="D244" i="83"/>
  <c r="D271" i="83" s="1"/>
  <c r="F26" i="43" s="1"/>
  <c r="K244" i="83"/>
  <c r="K271" i="83" s="1"/>
  <c r="M26" i="43" s="1"/>
  <c r="N244" i="83"/>
  <c r="N271" i="83" s="1"/>
  <c r="P26" i="43" s="1"/>
  <c r="F266" i="81"/>
  <c r="E256" i="81"/>
  <c r="E283" i="81" s="1"/>
  <c r="G12" i="44" s="1"/>
  <c r="F265" i="81"/>
  <c r="E255" i="81"/>
  <c r="E282" i="81" s="1"/>
  <c r="G11" i="44" s="1"/>
  <c r="K247" i="81"/>
  <c r="K274" i="81" s="1"/>
  <c r="M11" i="43" s="1"/>
  <c r="I248" i="84"/>
  <c r="I275" i="84" s="1"/>
  <c r="K36" i="43" s="1"/>
  <c r="O248" i="84"/>
  <c r="O275" i="84" s="1"/>
  <c r="Q36" i="43" s="1"/>
  <c r="F248" i="84"/>
  <c r="F275" i="84" s="1"/>
  <c r="H36" i="43" s="1"/>
  <c r="K248" i="84"/>
  <c r="K275" i="84" s="1"/>
  <c r="M36" i="43" s="1"/>
  <c r="N248" i="84"/>
  <c r="N275" i="84" s="1"/>
  <c r="P36" i="43" s="1"/>
  <c r="L248" i="84"/>
  <c r="L275" i="84" s="1"/>
  <c r="N36" i="43" s="1"/>
  <c r="F256" i="84"/>
  <c r="G256" i="84" s="1"/>
  <c r="D266" i="84"/>
  <c r="Q248" i="84"/>
  <c r="M248" i="84"/>
  <c r="M275" i="84" s="1"/>
  <c r="O36" i="43" s="1"/>
  <c r="D248" i="84"/>
  <c r="D275" i="84" s="1"/>
  <c r="F36" i="43" s="1"/>
  <c r="P248" i="84"/>
  <c r="G248" i="84"/>
  <c r="G275" i="84" s="1"/>
  <c r="I36" i="43" s="1"/>
  <c r="E248" i="84"/>
  <c r="E275" i="84" s="1"/>
  <c r="G36" i="43" s="1"/>
  <c r="H248" i="84"/>
  <c r="H275" i="84" s="1"/>
  <c r="J36" i="43" s="1"/>
  <c r="S248" i="84"/>
  <c r="J248" i="84"/>
  <c r="J275" i="84" s="1"/>
  <c r="L36" i="43" s="1"/>
  <c r="N245" i="82"/>
  <c r="N272" i="82" s="1"/>
  <c r="P21" i="43" s="1"/>
  <c r="F245" i="82"/>
  <c r="F272" i="82" s="1"/>
  <c r="H21" i="43" s="1"/>
  <c r="E253" i="82"/>
  <c r="E280" i="82" s="1"/>
  <c r="G21" i="44" s="1"/>
  <c r="H245" i="82"/>
  <c r="H272" i="82" s="1"/>
  <c r="J21" i="43" s="1"/>
  <c r="J245" i="82"/>
  <c r="J272" i="82" s="1"/>
  <c r="L21" i="43" s="1"/>
  <c r="D253" i="82"/>
  <c r="D280" i="82" s="1"/>
  <c r="F21" i="44" s="1"/>
  <c r="I245" i="82"/>
  <c r="I272" i="82" s="1"/>
  <c r="K21" i="43" s="1"/>
  <c r="D245" i="82"/>
  <c r="D272" i="82" s="1"/>
  <c r="F21" i="43" s="1"/>
  <c r="E245" i="82"/>
  <c r="E272" i="82" s="1"/>
  <c r="G21" i="43" s="1"/>
  <c r="K245" i="82"/>
  <c r="K272" i="82" s="1"/>
  <c r="M21" i="43" s="1"/>
  <c r="O245" i="82"/>
  <c r="O272" i="82" s="1"/>
  <c r="Q21" i="43" s="1"/>
  <c r="D263" i="82"/>
  <c r="M245" i="82"/>
  <c r="M272" i="82" s="1"/>
  <c r="O21" i="43" s="1"/>
  <c r="L245" i="82"/>
  <c r="L272" i="82" s="1"/>
  <c r="N21" i="43" s="1"/>
  <c r="G245" i="82"/>
  <c r="G272" i="82" s="1"/>
  <c r="I21" i="43" s="1"/>
  <c r="F247" i="87"/>
  <c r="F274" i="87" s="1"/>
  <c r="E247" i="87"/>
  <c r="E274" i="87" s="1"/>
  <c r="G247" i="87"/>
  <c r="G274" i="87" s="1"/>
  <c r="D247" i="87"/>
  <c r="D274" i="87" s="1"/>
  <c r="I247" i="87"/>
  <c r="I274" i="87" s="1"/>
  <c r="H247" i="87"/>
  <c r="H274" i="87" s="1"/>
  <c r="O247" i="87"/>
  <c r="O274" i="87" s="1"/>
  <c r="N247" i="87"/>
  <c r="N274" i="87" s="1"/>
  <c r="G43" i="6"/>
  <c r="D244" i="87"/>
  <c r="D271" i="87" s="1"/>
  <c r="E244" i="87"/>
  <c r="E271" i="87" s="1"/>
  <c r="J235" i="87"/>
  <c r="J244" i="87"/>
  <c r="J271" i="87" s="1"/>
  <c r="N244" i="87"/>
  <c r="N271" i="87" s="1"/>
  <c r="M244" i="87"/>
  <c r="M271" i="87" s="1"/>
  <c r="O244" i="87"/>
  <c r="O271" i="87" s="1"/>
  <c r="K244" i="87"/>
  <c r="K271" i="87" s="1"/>
  <c r="I244" i="87"/>
  <c r="I271" i="87" s="1"/>
  <c r="I235" i="87"/>
  <c r="L244" i="87"/>
  <c r="L271" i="87" s="1"/>
  <c r="D262" i="87"/>
  <c r="G40" i="6" s="1"/>
  <c r="H244" i="87"/>
  <c r="H271" i="87" s="1"/>
  <c r="E256" i="82"/>
  <c r="E283" i="82" s="1"/>
  <c r="G24" i="44" s="1"/>
  <c r="T12" i="44" s="1"/>
  <c r="F266" i="82"/>
  <c r="J248" i="80"/>
  <c r="J275" i="80" s="1"/>
  <c r="L18" i="43" s="1"/>
  <c r="D266" i="80"/>
  <c r="Z12" i="44" s="1"/>
  <c r="K248" i="80"/>
  <c r="K275" i="80" s="1"/>
  <c r="M18" i="43" s="1"/>
  <c r="D248" i="80"/>
  <c r="D275" i="80" s="1"/>
  <c r="F18" i="43" s="1"/>
  <c r="L248" i="80"/>
  <c r="L275" i="80" s="1"/>
  <c r="N18" i="43" s="1"/>
  <c r="H248" i="80"/>
  <c r="H275" i="80" s="1"/>
  <c r="J18" i="43" s="1"/>
  <c r="F248" i="80"/>
  <c r="F275" i="80" s="1"/>
  <c r="H18" i="43" s="1"/>
  <c r="N248" i="80"/>
  <c r="N275" i="80" s="1"/>
  <c r="P18" i="43" s="1"/>
  <c r="O248" i="80"/>
  <c r="O275" i="80" s="1"/>
  <c r="Q18" i="43" s="1"/>
  <c r="G248" i="80"/>
  <c r="G275" i="80" s="1"/>
  <c r="I18" i="43" s="1"/>
  <c r="E248" i="80"/>
  <c r="E275" i="80" s="1"/>
  <c r="G18" i="43" s="1"/>
  <c r="M248" i="80"/>
  <c r="M275" i="80" s="1"/>
  <c r="O18" i="43" s="1"/>
  <c r="I248" i="80"/>
  <c r="I275" i="80" s="1"/>
  <c r="K18" i="43" s="1"/>
  <c r="I247" i="84"/>
  <c r="I274" i="84" s="1"/>
  <c r="K35" i="43" s="1"/>
  <c r="N247" i="84"/>
  <c r="N274" i="84" s="1"/>
  <c r="P35" i="43" s="1"/>
  <c r="O247" i="84"/>
  <c r="O274" i="84" s="1"/>
  <c r="Q35" i="43" s="1"/>
  <c r="G247" i="84"/>
  <c r="G274" i="84" s="1"/>
  <c r="I35" i="43" s="1"/>
  <c r="Q247" i="84"/>
  <c r="E247" i="84"/>
  <c r="E274" i="84" s="1"/>
  <c r="G35" i="43" s="1"/>
  <c r="F255" i="84"/>
  <c r="G255" i="84" s="1"/>
  <c r="D247" i="84"/>
  <c r="D274" i="84" s="1"/>
  <c r="F35" i="43" s="1"/>
  <c r="S247" i="84"/>
  <c r="F247" i="84"/>
  <c r="F274" i="84" s="1"/>
  <c r="H35" i="43" s="1"/>
  <c r="D265" i="84"/>
  <c r="H247" i="84"/>
  <c r="H274" i="84" s="1"/>
  <c r="J35" i="43" s="1"/>
  <c r="P247" i="84"/>
  <c r="I245" i="83"/>
  <c r="I272" i="83" s="1"/>
  <c r="K27" i="43" s="1"/>
  <c r="F245" i="83"/>
  <c r="F272" i="83" s="1"/>
  <c r="H27" i="43" s="1"/>
  <c r="N245" i="83"/>
  <c r="N272" i="83" s="1"/>
  <c r="P27" i="43" s="1"/>
  <c r="E253" i="83"/>
  <c r="E280" i="83" s="1"/>
  <c r="G27" i="44" s="1"/>
  <c r="E245" i="83"/>
  <c r="E272" i="83" s="1"/>
  <c r="G27" i="43" s="1"/>
  <c r="J245" i="83"/>
  <c r="J272" i="83" s="1"/>
  <c r="L27" i="43" s="1"/>
  <c r="D253" i="83"/>
  <c r="D280" i="83" s="1"/>
  <c r="F27" i="44" s="1"/>
  <c r="H245" i="83"/>
  <c r="H272" i="83" s="1"/>
  <c r="J27" i="43" s="1"/>
  <c r="K245" i="83"/>
  <c r="K272" i="83" s="1"/>
  <c r="M27" i="43" s="1"/>
  <c r="D263" i="83"/>
  <c r="D245" i="83"/>
  <c r="D272" i="83" s="1"/>
  <c r="F27" i="43" s="1"/>
  <c r="L245" i="83"/>
  <c r="L272" i="83" s="1"/>
  <c r="N27" i="43" s="1"/>
  <c r="G245" i="83"/>
  <c r="G272" i="83" s="1"/>
  <c r="I27" i="43" s="1"/>
  <c r="O245" i="83"/>
  <c r="O272" i="83" s="1"/>
  <c r="Q27" i="43" s="1"/>
  <c r="M245" i="83"/>
  <c r="M272" i="83" s="1"/>
  <c r="O27" i="43" s="1"/>
  <c r="D264" i="81"/>
  <c r="Y10" i="44" s="1"/>
  <c r="E246" i="81"/>
  <c r="E273" i="81" s="1"/>
  <c r="G10" i="43" s="1"/>
  <c r="O246" i="81"/>
  <c r="O273" i="81" s="1"/>
  <c r="Q10" i="43" s="1"/>
  <c r="J246" i="81"/>
  <c r="J273" i="81" s="1"/>
  <c r="L10" i="43" s="1"/>
  <c r="M246" i="81"/>
  <c r="M273" i="81" s="1"/>
  <c r="O10" i="43" s="1"/>
  <c r="D246" i="81"/>
  <c r="D273" i="81" s="1"/>
  <c r="F10" i="43" s="1"/>
  <c r="K246" i="81"/>
  <c r="K273" i="81" s="1"/>
  <c r="M10" i="43" s="1"/>
  <c r="N246" i="81"/>
  <c r="N273" i="81" s="1"/>
  <c r="P10" i="43" s="1"/>
  <c r="F246" i="81"/>
  <c r="F273" i="81" s="1"/>
  <c r="H10" i="43" s="1"/>
  <c r="G246" i="81"/>
  <c r="G273" i="81" s="1"/>
  <c r="I10" i="43" s="1"/>
  <c r="L246" i="81"/>
  <c r="L273" i="81" s="1"/>
  <c r="N10" i="43" s="1"/>
  <c r="AM23" i="83"/>
  <c r="AM22" i="83"/>
  <c r="AO15" i="83"/>
  <c r="AN21" i="83"/>
  <c r="AN27" i="83" s="1"/>
  <c r="AN28" i="83" s="1"/>
  <c r="AP15" i="82"/>
  <c r="AO21" i="82"/>
  <c r="AO27" i="82" s="1"/>
  <c r="AO28" i="82" s="1"/>
  <c r="AN23" i="82"/>
  <c r="AN22" i="82"/>
  <c r="AS23" i="87"/>
  <c r="AS22" i="87"/>
  <c r="AU15" i="87"/>
  <c r="AT21" i="87"/>
  <c r="AT27" i="87" s="1"/>
  <c r="AT28" i="87" s="1"/>
  <c r="AM23" i="81"/>
  <c r="AM22" i="81"/>
  <c r="AO15" i="81"/>
  <c r="AN21" i="81"/>
  <c r="AN27" i="81" s="1"/>
  <c r="AN28" i="81" s="1"/>
  <c r="AO22" i="80"/>
  <c r="AO23" i="80"/>
  <c r="AQ15" i="80"/>
  <c r="AP21" i="80"/>
  <c r="AP27" i="80" s="1"/>
  <c r="AO23" i="84"/>
  <c r="AO22" i="84"/>
  <c r="AQ15" i="84"/>
  <c r="AP21" i="84"/>
  <c r="AP27" i="84" s="1"/>
  <c r="AP28" i="84" s="1"/>
  <c r="CV11" i="53"/>
  <c r="CV12" i="53" s="1"/>
  <c r="CW10" i="53"/>
  <c r="F264" i="84" l="1"/>
  <c r="H246" i="81"/>
  <c r="H273" i="81" s="1"/>
  <c r="J10" i="43" s="1"/>
  <c r="E264" i="81"/>
  <c r="F264" i="87"/>
  <c r="I246" i="87"/>
  <c r="I273" i="87" s="1"/>
  <c r="E264" i="84"/>
  <c r="F264" i="82"/>
  <c r="E264" i="83"/>
  <c r="I246" i="84"/>
  <c r="I273" i="84" s="1"/>
  <c r="K34" i="43" s="1"/>
  <c r="H254" i="84"/>
  <c r="I254" i="84" s="1"/>
  <c r="H246" i="80"/>
  <c r="H273" i="80" s="1"/>
  <c r="J16" i="43" s="1"/>
  <c r="H246" i="84"/>
  <c r="H273" i="84" s="1"/>
  <c r="J34" i="43" s="1"/>
  <c r="I246" i="83"/>
  <c r="I273" i="83" s="1"/>
  <c r="K28" i="43" s="1"/>
  <c r="F264" i="83"/>
  <c r="H246" i="83"/>
  <c r="H273" i="83" s="1"/>
  <c r="J28" i="43" s="1"/>
  <c r="H246" i="82"/>
  <c r="H273" i="82" s="1"/>
  <c r="J22" i="43" s="1"/>
  <c r="E264" i="82"/>
  <c r="E264" i="80"/>
  <c r="I246" i="81"/>
  <c r="I273" i="81" s="1"/>
  <c r="K10" i="43" s="1"/>
  <c r="I246" i="82"/>
  <c r="I273" i="82" s="1"/>
  <c r="K22" i="43" s="1"/>
  <c r="F46" i="43"/>
  <c r="N58" i="43"/>
  <c r="F264" i="80"/>
  <c r="I246" i="80"/>
  <c r="I273" i="80" s="1"/>
  <c r="K16" i="43" s="1"/>
  <c r="J43" i="6"/>
  <c r="AA11" i="44"/>
  <c r="K43" i="6"/>
  <c r="AB11" i="44"/>
  <c r="L43" i="6"/>
  <c r="AC11" i="44"/>
  <c r="L41" i="6"/>
  <c r="AC9" i="44"/>
  <c r="K41" i="6"/>
  <c r="AB9" i="44"/>
  <c r="L42" i="6"/>
  <c r="AC10" i="44"/>
  <c r="AC18" i="44" s="1"/>
  <c r="I46" i="43"/>
  <c r="J41" i="6"/>
  <c r="AA9" i="44"/>
  <c r="L44" i="6"/>
  <c r="AC12" i="44"/>
  <c r="K44" i="6"/>
  <c r="AB12" i="44"/>
  <c r="Z17" i="44"/>
  <c r="F264" i="81"/>
  <c r="L40" i="6"/>
  <c r="AC8" i="44"/>
  <c r="P46" i="43"/>
  <c r="K42" i="6"/>
  <c r="AB10" i="44"/>
  <c r="AB18" i="44" s="1"/>
  <c r="Z20" i="44"/>
  <c r="J44" i="6"/>
  <c r="AA12" i="44"/>
  <c r="J40" i="6"/>
  <c r="AA8" i="44"/>
  <c r="J42" i="6"/>
  <c r="AA10" i="44"/>
  <c r="K40" i="6"/>
  <c r="AB8" i="44"/>
  <c r="Z16" i="44"/>
  <c r="Z18" i="44"/>
  <c r="AF10" i="44"/>
  <c r="H52" i="43"/>
  <c r="G40" i="43"/>
  <c r="Q40" i="43"/>
  <c r="F45" i="44"/>
  <c r="M17" i="44" s="1"/>
  <c r="M9" i="44"/>
  <c r="G45" i="44"/>
  <c r="T17" i="44" s="1"/>
  <c r="T9" i="44"/>
  <c r="G47" i="44"/>
  <c r="T20" i="44" s="1"/>
  <c r="R11" i="44"/>
  <c r="AM11" i="44" s="1"/>
  <c r="G58" i="44"/>
  <c r="V18" i="44" s="1"/>
  <c r="V10" i="44"/>
  <c r="F51" i="44"/>
  <c r="N17" i="44" s="1"/>
  <c r="N9" i="44"/>
  <c r="K12" i="44"/>
  <c r="G53" i="44"/>
  <c r="U20" i="44" s="1"/>
  <c r="U11" i="44"/>
  <c r="G39" i="44"/>
  <c r="S17" i="44" s="1"/>
  <c r="S9" i="44"/>
  <c r="AN9" i="44" s="1"/>
  <c r="F58" i="44"/>
  <c r="O18" i="44" s="1"/>
  <c r="O10" i="44"/>
  <c r="R9" i="44"/>
  <c r="AM9" i="44" s="1"/>
  <c r="R12" i="44"/>
  <c r="F47" i="44"/>
  <c r="K11" i="44"/>
  <c r="AF11" i="44" s="1"/>
  <c r="L10" i="44"/>
  <c r="AG10" i="44" s="1"/>
  <c r="F59" i="44"/>
  <c r="O11" i="44"/>
  <c r="G51" i="44"/>
  <c r="U17" i="44" s="1"/>
  <c r="U9" i="44"/>
  <c r="F52" i="44"/>
  <c r="N18" i="44" s="1"/>
  <c r="N10" i="44"/>
  <c r="S12" i="44"/>
  <c r="AN12" i="44" s="1"/>
  <c r="G52" i="44"/>
  <c r="U18" i="44" s="1"/>
  <c r="U10" i="44"/>
  <c r="F41" i="44"/>
  <c r="L20" i="44" s="1"/>
  <c r="L11" i="44"/>
  <c r="AG11" i="44" s="1"/>
  <c r="F46" i="44"/>
  <c r="M18" i="44" s="1"/>
  <c r="M10" i="44"/>
  <c r="G40" i="44"/>
  <c r="S18" i="44" s="1"/>
  <c r="S10" i="44"/>
  <c r="AN10" i="44" s="1"/>
  <c r="L9" i="44"/>
  <c r="AG9" i="44" s="1"/>
  <c r="R10" i="44"/>
  <c r="AM10" i="44" s="1"/>
  <c r="F57" i="44"/>
  <c r="O17" i="44" s="1"/>
  <c r="O9" i="44"/>
  <c r="G57" i="44"/>
  <c r="V17" i="44" s="1"/>
  <c r="V9" i="44"/>
  <c r="G46" i="44"/>
  <c r="T18" i="44" s="1"/>
  <c r="T10" i="44"/>
  <c r="L12" i="44"/>
  <c r="AG12" i="44" s="1"/>
  <c r="K9" i="44"/>
  <c r="AF9" i="44" s="1"/>
  <c r="S11" i="44"/>
  <c r="AN11" i="44" s="1"/>
  <c r="I262" i="82"/>
  <c r="F244" i="82"/>
  <c r="F271" i="82" s="1"/>
  <c r="H20" i="43" s="1"/>
  <c r="E252" i="82"/>
  <c r="E279" i="82" s="1"/>
  <c r="G20" i="44" s="1"/>
  <c r="T8" i="44" s="1"/>
  <c r="J50" i="43"/>
  <c r="J56" i="43"/>
  <c r="J38" i="43"/>
  <c r="J44" i="43"/>
  <c r="Q51" i="43"/>
  <c r="Q57" i="43"/>
  <c r="Q39" i="43"/>
  <c r="Q45" i="43"/>
  <c r="G54" i="44"/>
  <c r="P56" i="43"/>
  <c r="P50" i="43"/>
  <c r="P38" i="43"/>
  <c r="P44" i="43"/>
  <c r="N56" i="43"/>
  <c r="N44" i="43"/>
  <c r="N38" i="43"/>
  <c r="N50" i="43"/>
  <c r="G59" i="44"/>
  <c r="V20" i="44" s="1"/>
  <c r="L51" i="43"/>
  <c r="L57" i="43"/>
  <c r="L45" i="43"/>
  <c r="L39" i="43"/>
  <c r="I51" i="43"/>
  <c r="I45" i="43"/>
  <c r="I39" i="43"/>
  <c r="I57" i="43"/>
  <c r="E252" i="87"/>
  <c r="E279" i="87" s="1"/>
  <c r="I262" i="87"/>
  <c r="F244" i="87"/>
  <c r="F271" i="87" s="1"/>
  <c r="F107" i="43"/>
  <c r="H40" i="6"/>
  <c r="H43" i="6"/>
  <c r="F110" i="43"/>
  <c r="D252" i="80"/>
  <c r="D279" i="80" s="1"/>
  <c r="F14" i="44" s="1"/>
  <c r="L8" i="44" s="1"/>
  <c r="AG8" i="44" s="1"/>
  <c r="J262" i="80"/>
  <c r="G244" i="80"/>
  <c r="G271" i="80" s="1"/>
  <c r="I14" i="43" s="1"/>
  <c r="D281" i="87"/>
  <c r="H246" i="87"/>
  <c r="H273" i="87" s="1"/>
  <c r="E264" i="87"/>
  <c r="M56" i="43"/>
  <c r="M38" i="43"/>
  <c r="M44" i="43"/>
  <c r="M50" i="43"/>
  <c r="F244" i="81"/>
  <c r="F271" i="81" s="1"/>
  <c r="H8" i="43" s="1"/>
  <c r="I262" i="81"/>
  <c r="E252" i="81"/>
  <c r="E279" i="81" s="1"/>
  <c r="G8" i="44" s="1"/>
  <c r="E252" i="84"/>
  <c r="E279" i="84" s="1"/>
  <c r="G32" i="44" s="1"/>
  <c r="V8" i="44" s="1"/>
  <c r="I262" i="84"/>
  <c r="F244" i="84"/>
  <c r="F271" i="84" s="1"/>
  <c r="H32" i="43" s="1"/>
  <c r="H252" i="84"/>
  <c r="I252" i="84" s="1"/>
  <c r="G109" i="43"/>
  <c r="I42" i="6"/>
  <c r="M45" i="43"/>
  <c r="M39" i="43"/>
  <c r="M57" i="43"/>
  <c r="M51" i="43"/>
  <c r="O45" i="43"/>
  <c r="O51" i="43"/>
  <c r="O39" i="43"/>
  <c r="O57" i="43"/>
  <c r="G107" i="43"/>
  <c r="I40" i="6"/>
  <c r="F48" i="44"/>
  <c r="M21" i="44" s="1"/>
  <c r="F38" i="43"/>
  <c r="F56" i="43"/>
  <c r="F50" i="43"/>
  <c r="F44" i="43"/>
  <c r="P51" i="43"/>
  <c r="P45" i="43"/>
  <c r="P57" i="43"/>
  <c r="P39" i="43"/>
  <c r="Q44" i="43"/>
  <c r="Q38" i="43"/>
  <c r="Q50" i="43"/>
  <c r="Q56" i="43"/>
  <c r="L59" i="43"/>
  <c r="L47" i="43"/>
  <c r="L41" i="43"/>
  <c r="L53" i="43"/>
  <c r="G48" i="44"/>
  <c r="E252" i="83"/>
  <c r="E279" i="83" s="1"/>
  <c r="G26" i="44" s="1"/>
  <c r="U8" i="44" s="1"/>
  <c r="F244" i="83"/>
  <c r="F271" i="83" s="1"/>
  <c r="H26" i="43" s="1"/>
  <c r="I262" i="83"/>
  <c r="G42" i="44"/>
  <c r="J262" i="81"/>
  <c r="D252" i="81"/>
  <c r="D279" i="81" s="1"/>
  <c r="F8" i="44" s="1"/>
  <c r="G244" i="81"/>
  <c r="G271" i="81" s="1"/>
  <c r="I8" i="43" s="1"/>
  <c r="G50" i="43"/>
  <c r="G44" i="43"/>
  <c r="G56" i="43"/>
  <c r="G38" i="43"/>
  <c r="G57" i="43"/>
  <c r="G51" i="43"/>
  <c r="G39" i="43"/>
  <c r="G45" i="43"/>
  <c r="N57" i="43"/>
  <c r="N45" i="43"/>
  <c r="N51" i="43"/>
  <c r="N39" i="43"/>
  <c r="L44" i="43"/>
  <c r="L38" i="43"/>
  <c r="L56" i="43"/>
  <c r="L50" i="43"/>
  <c r="F40" i="44"/>
  <c r="L18" i="44" s="1"/>
  <c r="K39" i="43"/>
  <c r="K45" i="43"/>
  <c r="K57" i="43"/>
  <c r="K51" i="43"/>
  <c r="F244" i="80"/>
  <c r="F271" i="80" s="1"/>
  <c r="H14" i="43" s="1"/>
  <c r="I262" i="80"/>
  <c r="E252" i="80"/>
  <c r="E279" i="80" s="1"/>
  <c r="G14" i="44" s="1"/>
  <c r="F53" i="44"/>
  <c r="N20" i="44" s="1"/>
  <c r="H248" i="81"/>
  <c r="H275" i="81" s="1"/>
  <c r="J12" i="43" s="1"/>
  <c r="N248" i="81"/>
  <c r="N275" i="81" s="1"/>
  <c r="P12" i="43" s="1"/>
  <c r="I248" i="81"/>
  <c r="I275" i="81" s="1"/>
  <c r="K12" i="43" s="1"/>
  <c r="D248" i="81"/>
  <c r="D275" i="81" s="1"/>
  <c r="F12" i="43" s="1"/>
  <c r="D266" i="81"/>
  <c r="Y12" i="44" s="1"/>
  <c r="F248" i="81"/>
  <c r="F275" i="81" s="1"/>
  <c r="H12" i="43" s="1"/>
  <c r="E248" i="81"/>
  <c r="E275" i="81" s="1"/>
  <c r="G12" i="43" s="1"/>
  <c r="K248" i="81"/>
  <c r="K275" i="81" s="1"/>
  <c r="M12" i="43" s="1"/>
  <c r="L248" i="81"/>
  <c r="L275" i="81" s="1"/>
  <c r="N12" i="43" s="1"/>
  <c r="J248" i="81"/>
  <c r="J275" i="81" s="1"/>
  <c r="L12" i="43" s="1"/>
  <c r="M248" i="81"/>
  <c r="M275" i="81" s="1"/>
  <c r="O12" i="43" s="1"/>
  <c r="O248" i="81"/>
  <c r="O275" i="81" s="1"/>
  <c r="Q12" i="43" s="1"/>
  <c r="G248" i="81"/>
  <c r="G275" i="81" s="1"/>
  <c r="I12" i="43" s="1"/>
  <c r="F108" i="43"/>
  <c r="H41" i="6"/>
  <c r="M41" i="43"/>
  <c r="M59" i="43"/>
  <c r="M47" i="43"/>
  <c r="M53" i="43"/>
  <c r="K56" i="43"/>
  <c r="K44" i="43"/>
  <c r="K38" i="43"/>
  <c r="K50" i="43"/>
  <c r="G244" i="82"/>
  <c r="G271" i="82" s="1"/>
  <c r="I20" i="43" s="1"/>
  <c r="J262" i="82"/>
  <c r="D252" i="82"/>
  <c r="D279" i="82" s="1"/>
  <c r="F20" i="44" s="1"/>
  <c r="H45" i="43"/>
  <c r="H57" i="43"/>
  <c r="H51" i="43"/>
  <c r="H39" i="43"/>
  <c r="F45" i="43"/>
  <c r="F57" i="43"/>
  <c r="F39" i="43"/>
  <c r="F51" i="43"/>
  <c r="F39" i="44"/>
  <c r="L17" i="44" s="1"/>
  <c r="L247" i="81"/>
  <c r="L274" i="81" s="1"/>
  <c r="N11" i="43" s="1"/>
  <c r="G265" i="81"/>
  <c r="F54" i="44"/>
  <c r="G244" i="83"/>
  <c r="G271" i="83" s="1"/>
  <c r="I26" i="43" s="1"/>
  <c r="J262" i="83"/>
  <c r="D252" i="83"/>
  <c r="D279" i="83" s="1"/>
  <c r="F26" i="44" s="1"/>
  <c r="G111" i="43"/>
  <c r="I44" i="6"/>
  <c r="J262" i="84"/>
  <c r="G244" i="84"/>
  <c r="G271" i="84" s="1"/>
  <c r="I32" i="43" s="1"/>
  <c r="D252" i="84"/>
  <c r="D279" i="84" s="1"/>
  <c r="F32" i="44" s="1"/>
  <c r="I43" i="6"/>
  <c r="G110" i="43"/>
  <c r="H42" i="6"/>
  <c r="F109" i="43"/>
  <c r="G244" i="87"/>
  <c r="G271" i="87" s="1"/>
  <c r="D252" i="87"/>
  <c r="D279" i="87" s="1"/>
  <c r="J262" i="87"/>
  <c r="O50" i="43"/>
  <c r="O56" i="43"/>
  <c r="O38" i="43"/>
  <c r="O44" i="43"/>
  <c r="F42" i="44"/>
  <c r="L21" i="44" s="1"/>
  <c r="J51" i="43"/>
  <c r="J45" i="43"/>
  <c r="J39" i="43"/>
  <c r="J57" i="43"/>
  <c r="G60" i="44"/>
  <c r="I41" i="6"/>
  <c r="G108" i="43"/>
  <c r="G41" i="44"/>
  <c r="S20" i="44" s="1"/>
  <c r="F60" i="44"/>
  <c r="AN22" i="83"/>
  <c r="AN23" i="83"/>
  <c r="AP15" i="83"/>
  <c r="AO21" i="83"/>
  <c r="AO27" i="83" s="1"/>
  <c r="AO28" i="83" s="1"/>
  <c r="AQ15" i="82"/>
  <c r="AP21" i="82"/>
  <c r="AP27" i="82" s="1"/>
  <c r="AP28" i="82" s="1"/>
  <c r="AO22" i="82"/>
  <c r="AO23" i="82"/>
  <c r="AT22" i="87"/>
  <c r="AT23" i="87"/>
  <c r="AV15" i="87"/>
  <c r="AU21" i="87"/>
  <c r="AU27" i="87" s="1"/>
  <c r="AU28" i="87" s="1"/>
  <c r="AN23" i="81"/>
  <c r="AN22" i="81"/>
  <c r="AP15" i="81"/>
  <c r="AO21" i="81"/>
  <c r="AO27" i="81" s="1"/>
  <c r="AO28" i="81" s="1"/>
  <c r="AP23" i="80"/>
  <c r="AP22" i="80"/>
  <c r="AR15" i="80"/>
  <c r="AQ21" i="80"/>
  <c r="AQ27" i="80" s="1"/>
  <c r="AP23" i="84"/>
  <c r="AP22" i="84"/>
  <c r="AR15" i="84"/>
  <c r="AQ21" i="84"/>
  <c r="AQ27" i="84" s="1"/>
  <c r="AQ28" i="84" s="1"/>
  <c r="CX10" i="53"/>
  <c r="CW11" i="53"/>
  <c r="CW12" i="53" s="1"/>
  <c r="H40" i="43"/>
  <c r="H46" i="43"/>
  <c r="L46" i="43"/>
  <c r="L58" i="43"/>
  <c r="Q46" i="43"/>
  <c r="G46" i="43"/>
  <c r="L52" i="43"/>
  <c r="L40" i="43"/>
  <c r="G58" i="43"/>
  <c r="H58" i="43"/>
  <c r="P58" i="43"/>
  <c r="Q52" i="43"/>
  <c r="O58" i="43"/>
  <c r="G52" i="43"/>
  <c r="I58" i="43"/>
  <c r="N52" i="43"/>
  <c r="N46" i="43"/>
  <c r="O52" i="43"/>
  <c r="N40" i="43"/>
  <c r="O40" i="43"/>
  <c r="O46" i="43"/>
  <c r="Q58" i="43"/>
  <c r="M52" i="43"/>
  <c r="M46" i="43"/>
  <c r="F58" i="43"/>
  <c r="I52" i="43"/>
  <c r="P40" i="43"/>
  <c r="M40" i="43"/>
  <c r="M58" i="43"/>
  <c r="F52" i="43"/>
  <c r="I40" i="43"/>
  <c r="F40" i="43"/>
  <c r="P52" i="43"/>
  <c r="J46" i="43" l="1"/>
  <c r="J52" i="43"/>
  <c r="J58" i="43"/>
  <c r="J40" i="43"/>
  <c r="K40" i="43"/>
  <c r="K52" i="43"/>
  <c r="K58" i="43"/>
  <c r="I26" i="6"/>
  <c r="L27" i="6"/>
  <c r="L26" i="6"/>
  <c r="AA18" i="44"/>
  <c r="AH18" i="44" s="1"/>
  <c r="L25" i="6"/>
  <c r="J28" i="6"/>
  <c r="L28" i="6"/>
  <c r="AO10" i="44"/>
  <c r="K46" i="43"/>
  <c r="K25" i="6"/>
  <c r="AQ10" i="44"/>
  <c r="K26" i="6"/>
  <c r="K28" i="6"/>
  <c r="K27" i="6"/>
  <c r="AP10" i="44"/>
  <c r="AI10" i="44"/>
  <c r="J27" i="6"/>
  <c r="AH10" i="44"/>
  <c r="AJ10" i="44"/>
  <c r="J26" i="6"/>
  <c r="J25" i="6"/>
  <c r="G119" i="43"/>
  <c r="AJ11" i="44"/>
  <c r="AC20" i="44"/>
  <c r="AQ20" i="44" s="1"/>
  <c r="AQ11" i="44"/>
  <c r="AO12" i="44"/>
  <c r="AH12" i="44"/>
  <c r="AN17" i="44"/>
  <c r="AG17" i="44"/>
  <c r="AP11" i="44"/>
  <c r="AI11" i="44"/>
  <c r="AB20" i="44"/>
  <c r="AP12" i="44"/>
  <c r="AI12" i="44"/>
  <c r="AN20" i="44"/>
  <c r="AG20" i="44"/>
  <c r="AP9" i="44"/>
  <c r="AI9" i="44"/>
  <c r="AB17" i="44"/>
  <c r="AH11" i="44"/>
  <c r="AA20" i="44"/>
  <c r="AO11" i="44"/>
  <c r="AA17" i="44"/>
  <c r="AO9" i="44"/>
  <c r="AH9" i="44"/>
  <c r="AO8" i="44"/>
  <c r="AA16" i="44"/>
  <c r="AJ12" i="44"/>
  <c r="AQ12" i="44"/>
  <c r="AQ8" i="44"/>
  <c r="AC16" i="44"/>
  <c r="AJ9" i="44"/>
  <c r="AC17" i="44"/>
  <c r="AQ9" i="44"/>
  <c r="AB16" i="44"/>
  <c r="AP8" i="44"/>
  <c r="AF12" i="44"/>
  <c r="AM12" i="44"/>
  <c r="AA21" i="44"/>
  <c r="AB21" i="44"/>
  <c r="AC21" i="44"/>
  <c r="Z21" i="44"/>
  <c r="L22" i="44"/>
  <c r="AQ18" i="44"/>
  <c r="AJ18" i="44"/>
  <c r="AI18" i="44"/>
  <c r="AP18" i="44"/>
  <c r="AO18" i="44"/>
  <c r="AG18" i="44"/>
  <c r="AN18" i="44"/>
  <c r="F68" i="44"/>
  <c r="O21" i="44"/>
  <c r="F65" i="44"/>
  <c r="G65" i="44"/>
  <c r="S21" i="44"/>
  <c r="S22" i="44" s="1"/>
  <c r="R8" i="44"/>
  <c r="AM8" i="44" s="1"/>
  <c r="F44" i="44"/>
  <c r="M16" i="44" s="1"/>
  <c r="M8" i="44"/>
  <c r="AH8" i="44" s="1"/>
  <c r="F66" i="44"/>
  <c r="M20" i="44"/>
  <c r="M22" i="44" s="1"/>
  <c r="F50" i="44"/>
  <c r="N16" i="44" s="1"/>
  <c r="N8" i="44"/>
  <c r="AI8" i="44" s="1"/>
  <c r="G67" i="44"/>
  <c r="U21" i="44"/>
  <c r="U22" i="44" s="1"/>
  <c r="G68" i="44"/>
  <c r="V21" i="44"/>
  <c r="V22" i="44" s="1"/>
  <c r="G38" i="44"/>
  <c r="S16" i="44" s="1"/>
  <c r="AN16" i="44" s="1"/>
  <c r="S8" i="44"/>
  <c r="AN8" i="44" s="1"/>
  <c r="G66" i="44"/>
  <c r="T21" i="44"/>
  <c r="T22" i="44" s="1"/>
  <c r="K8" i="44"/>
  <c r="AF8" i="44" s="1"/>
  <c r="F56" i="44"/>
  <c r="O16" i="44" s="1"/>
  <c r="O8" i="44"/>
  <c r="AJ8" i="44" s="1"/>
  <c r="F67" i="44"/>
  <c r="N21" i="44"/>
  <c r="N22" i="44" s="1"/>
  <c r="F38" i="44"/>
  <c r="L16" i="44" s="1"/>
  <c r="AG16" i="44" s="1"/>
  <c r="G56" i="44"/>
  <c r="V16" i="44" s="1"/>
  <c r="G50" i="44"/>
  <c r="U16" i="44" s="1"/>
  <c r="I27" i="6"/>
  <c r="H111" i="24"/>
  <c r="J111" i="24" s="1"/>
  <c r="H113" i="24"/>
  <c r="J113" i="24" s="1"/>
  <c r="H38" i="43"/>
  <c r="H44" i="43"/>
  <c r="H56" i="43"/>
  <c r="H50" i="43"/>
  <c r="I28" i="6"/>
  <c r="H112" i="24"/>
  <c r="J112" i="24" s="1"/>
  <c r="G44" i="44"/>
  <c r="T16" i="44" s="1"/>
  <c r="G118" i="43"/>
  <c r="I44" i="43"/>
  <c r="I38" i="43"/>
  <c r="I56" i="43"/>
  <c r="I50" i="43"/>
  <c r="H44" i="6"/>
  <c r="J29" i="6" s="1"/>
  <c r="F111" i="43"/>
  <c r="I25" i="6"/>
  <c r="H110" i="24"/>
  <c r="J110" i="24" s="1"/>
  <c r="G117" i="43"/>
  <c r="AO23" i="83"/>
  <c r="AO22" i="83"/>
  <c r="AQ15" i="83"/>
  <c r="AP21" i="83"/>
  <c r="AP27" i="83" s="1"/>
  <c r="AP28" i="83" s="1"/>
  <c r="AR15" i="82"/>
  <c r="AQ21" i="82"/>
  <c r="AQ27" i="82" s="1"/>
  <c r="AQ28" i="82" s="1"/>
  <c r="AP23" i="82"/>
  <c r="AP22" i="82"/>
  <c r="AW15" i="87"/>
  <c r="AV21" i="87"/>
  <c r="AV27" i="87" s="1"/>
  <c r="AV28" i="87" s="1"/>
  <c r="AU22" i="87"/>
  <c r="AU23" i="87"/>
  <c r="AQ15" i="81"/>
  <c r="AP21" i="81"/>
  <c r="AP27" i="81" s="1"/>
  <c r="AP28" i="81" s="1"/>
  <c r="AO22" i="81"/>
  <c r="AO23" i="81"/>
  <c r="AQ23" i="80"/>
  <c r="AQ22" i="80"/>
  <c r="AS15" i="80"/>
  <c r="AR21" i="80"/>
  <c r="AR27" i="80" s="1"/>
  <c r="AQ23" i="84"/>
  <c r="AQ22" i="84"/>
  <c r="AS15" i="84"/>
  <c r="AR21" i="84"/>
  <c r="AR27" i="84" s="1"/>
  <c r="AR28" i="84" s="1"/>
  <c r="CY10" i="53"/>
  <c r="CX11" i="53"/>
  <c r="CX12" i="53" s="1"/>
  <c r="L29" i="6" l="1"/>
  <c r="K29" i="6"/>
  <c r="AQ17" i="44"/>
  <c r="AJ17" i="44"/>
  <c r="AO16" i="44"/>
  <c r="AH16" i="44"/>
  <c r="AH20" i="44"/>
  <c r="AO20" i="44"/>
  <c r="AJ16" i="44"/>
  <c r="AQ16" i="44"/>
  <c r="AI17" i="44"/>
  <c r="AP17" i="44"/>
  <c r="AP20" i="44"/>
  <c r="AI20" i="44"/>
  <c r="AO17" i="44"/>
  <c r="AH17" i="44"/>
  <c r="AI16" i="44"/>
  <c r="AP16" i="44"/>
  <c r="AG21" i="44"/>
  <c r="AN21" i="44"/>
  <c r="Z22" i="44"/>
  <c r="AG22" i="44" s="1"/>
  <c r="AN22" i="44" s="1"/>
  <c r="AQ21" i="44"/>
  <c r="AJ21" i="44"/>
  <c r="AC22" i="44"/>
  <c r="AP21" i="44"/>
  <c r="AI21" i="44"/>
  <c r="AB22" i="44"/>
  <c r="AI22" i="44" s="1"/>
  <c r="AP22" i="44" s="1"/>
  <c r="AO21" i="44"/>
  <c r="AH21" i="44"/>
  <c r="AA22" i="44"/>
  <c r="AH22" i="44" s="1"/>
  <c r="AO22" i="44" s="1"/>
  <c r="I29" i="6"/>
  <c r="AP23" i="83"/>
  <c r="AP22" i="83"/>
  <c r="AR15" i="83"/>
  <c r="AQ21" i="83"/>
  <c r="AQ27" i="83" s="1"/>
  <c r="AQ28" i="83" s="1"/>
  <c r="AS15" i="82"/>
  <c r="AR21" i="82"/>
  <c r="AR27" i="82" s="1"/>
  <c r="AR28" i="82" s="1"/>
  <c r="AQ23" i="82"/>
  <c r="AQ22" i="82"/>
  <c r="AX15" i="87"/>
  <c r="AW21" i="87"/>
  <c r="AW27" i="87" s="1"/>
  <c r="AW28" i="87" s="1"/>
  <c r="AV23" i="87"/>
  <c r="AV22" i="87"/>
  <c r="AR15" i="81"/>
  <c r="AQ21" i="81"/>
  <c r="AQ27" i="81" s="1"/>
  <c r="AQ28" i="81" s="1"/>
  <c r="AP23" i="81"/>
  <c r="AP22" i="81"/>
  <c r="AT15" i="80"/>
  <c r="AS21" i="80"/>
  <c r="AS27" i="80" s="1"/>
  <c r="AR22" i="80"/>
  <c r="AR23" i="80"/>
  <c r="AT15" i="84"/>
  <c r="AS21" i="84"/>
  <c r="AS27" i="84" s="1"/>
  <c r="AS28" i="84" s="1"/>
  <c r="AR23" i="84"/>
  <c r="AR22" i="84"/>
  <c r="CZ10" i="53"/>
  <c r="CY11" i="53"/>
  <c r="CY12" i="53" s="1"/>
  <c r="AQ22" i="83" l="1"/>
  <c r="AQ23" i="83"/>
  <c r="AS15" i="83"/>
  <c r="AR21" i="83"/>
  <c r="AR27" i="83" s="1"/>
  <c r="AR28" i="83" s="1"/>
  <c r="AT15" i="82"/>
  <c r="AS21" i="82"/>
  <c r="AS27" i="82" s="1"/>
  <c r="AS28" i="82" s="1"/>
  <c r="AR22" i="82"/>
  <c r="AR23" i="82"/>
  <c r="AX27" i="87"/>
  <c r="AX28" i="87" s="1"/>
  <c r="AY15" i="87"/>
  <c r="AX21" i="87"/>
  <c r="AW23" i="87"/>
  <c r="AW22" i="87"/>
  <c r="AQ22" i="81"/>
  <c r="AQ23" i="81"/>
  <c r="AS15" i="81"/>
  <c r="AR21" i="81"/>
  <c r="AR27" i="81" s="1"/>
  <c r="AR28" i="81" s="1"/>
  <c r="AS23" i="80"/>
  <c r="AS22" i="80"/>
  <c r="AU15" i="80"/>
  <c r="AT21" i="80"/>
  <c r="AT27" i="80" s="1"/>
  <c r="AS22" i="84"/>
  <c r="AS23" i="84"/>
  <c r="AU15" i="84"/>
  <c r="AT21" i="84"/>
  <c r="AT27" i="84" s="1"/>
  <c r="AT28" i="84" s="1"/>
  <c r="CZ11" i="53"/>
  <c r="CZ12" i="53" s="1"/>
  <c r="DA10" i="53"/>
  <c r="AR22" i="83" l="1"/>
  <c r="AR23" i="83"/>
  <c r="AT15" i="83"/>
  <c r="AS21" i="83"/>
  <c r="AS27" i="83" s="1"/>
  <c r="AS28" i="83" s="1"/>
  <c r="AU15" i="82"/>
  <c r="AT21" i="82"/>
  <c r="AT27" i="82" s="1"/>
  <c r="AT28" i="82" s="1"/>
  <c r="AS23" i="82"/>
  <c r="AS22" i="82"/>
  <c r="AZ15" i="87"/>
  <c r="AY21" i="87"/>
  <c r="AY27" i="87" s="1"/>
  <c r="AY28" i="87" s="1"/>
  <c r="AX23" i="87"/>
  <c r="AX22" i="87"/>
  <c r="AT15" i="81"/>
  <c r="AS21" i="81"/>
  <c r="AS27" i="81" s="1"/>
  <c r="AS28" i="81" s="1"/>
  <c r="AR22" i="81"/>
  <c r="AR23" i="81"/>
  <c r="AT23" i="80"/>
  <c r="AT22" i="80"/>
  <c r="AV15" i="80"/>
  <c r="AU21" i="80"/>
  <c r="AU27" i="80" s="1"/>
  <c r="AT23" i="84"/>
  <c r="AT22" i="84"/>
  <c r="AV15" i="84"/>
  <c r="AU21" i="84"/>
  <c r="AU27" i="84" s="1"/>
  <c r="AU28" i="84" s="1"/>
  <c r="DA11" i="53"/>
  <c r="DA12" i="53" s="1"/>
  <c r="AS22" i="83" l="1"/>
  <c r="AS23" i="83"/>
  <c r="AU15" i="83"/>
  <c r="AT21" i="83"/>
  <c r="AT27" i="83" s="1"/>
  <c r="AT28" i="83" s="1"/>
  <c r="AV15" i="82"/>
  <c r="AU21" i="82"/>
  <c r="AU27" i="82" s="1"/>
  <c r="AU28" i="82" s="1"/>
  <c r="AT23" i="82"/>
  <c r="AT22" i="82"/>
  <c r="AY22" i="87"/>
  <c r="AY23" i="87"/>
  <c r="BA15" i="87"/>
  <c r="AZ21" i="87"/>
  <c r="AZ27" i="87" s="1"/>
  <c r="AZ28" i="87" s="1"/>
  <c r="AS23" i="81"/>
  <c r="AS22" i="81"/>
  <c r="AU15" i="81"/>
  <c r="AT21" i="81"/>
  <c r="AT27" i="81" s="1"/>
  <c r="AT28" i="81" s="1"/>
  <c r="AU23" i="80"/>
  <c r="AU22" i="80"/>
  <c r="AW15" i="80"/>
  <c r="AV21" i="80"/>
  <c r="AV27" i="80" s="1"/>
  <c r="AU23" i="84"/>
  <c r="AU22" i="84"/>
  <c r="AW15" i="84"/>
  <c r="AV21" i="84"/>
  <c r="AV27" i="84" s="1"/>
  <c r="AV28" i="84" s="1"/>
  <c r="AV15" i="83" l="1"/>
  <c r="AU21" i="83"/>
  <c r="AU27" i="83" s="1"/>
  <c r="AU28" i="83" s="1"/>
  <c r="AT22" i="83"/>
  <c r="AT23" i="83"/>
  <c r="AW15" i="82"/>
  <c r="AV21" i="82"/>
  <c r="AV27" i="82" s="1"/>
  <c r="AV28" i="82" s="1"/>
  <c r="AU23" i="82"/>
  <c r="AU22" i="82"/>
  <c r="AZ23" i="87"/>
  <c r="AZ22" i="87"/>
  <c r="BB15" i="87"/>
  <c r="BA21" i="87"/>
  <c r="BA27" i="87" s="1"/>
  <c r="BA28" i="87" s="1"/>
  <c r="AV15" i="81"/>
  <c r="AU21" i="81"/>
  <c r="AU27" i="81" s="1"/>
  <c r="AU28" i="81" s="1"/>
  <c r="AT23" i="81"/>
  <c r="AT22" i="81"/>
  <c r="AX15" i="80"/>
  <c r="AW21" i="80"/>
  <c r="AW27" i="80" s="1"/>
  <c r="AV23" i="80"/>
  <c r="AV22" i="80"/>
  <c r="AV23" i="84"/>
  <c r="AV22" i="84"/>
  <c r="AX15" i="84"/>
  <c r="AW21" i="84"/>
  <c r="AW27" i="84" s="1"/>
  <c r="AW28" i="84" s="1"/>
  <c r="G121" i="43"/>
  <c r="AW15" i="83" l="1"/>
  <c r="AV21" i="83"/>
  <c r="AV27" i="83" s="1"/>
  <c r="AV28" i="83" s="1"/>
  <c r="AU23" i="83"/>
  <c r="AU22" i="83"/>
  <c r="AX15" i="82"/>
  <c r="AW21" i="82"/>
  <c r="AW27" i="82" s="1"/>
  <c r="AW28" i="82" s="1"/>
  <c r="AV23" i="82"/>
  <c r="AV22" i="82"/>
  <c r="BA23" i="87"/>
  <c r="BA22" i="87"/>
  <c r="BC15" i="87"/>
  <c r="BB21" i="87"/>
  <c r="BB27" i="87" s="1"/>
  <c r="BB28" i="87" s="1"/>
  <c r="AU22" i="81"/>
  <c r="AU23" i="81"/>
  <c r="AW15" i="81"/>
  <c r="AV21" i="81"/>
  <c r="AV27" i="81" s="1"/>
  <c r="AV28" i="81" s="1"/>
  <c r="AW23" i="80"/>
  <c r="AW22" i="80"/>
  <c r="AY15" i="80"/>
  <c r="AX21" i="80"/>
  <c r="AX27" i="80" s="1"/>
  <c r="AW22" i="84"/>
  <c r="AW23" i="84"/>
  <c r="AY15" i="84"/>
  <c r="AX21" i="84"/>
  <c r="AX27" i="84" s="1"/>
  <c r="AX28" i="84" s="1"/>
  <c r="G120" i="43"/>
  <c r="Q48" i="43"/>
  <c r="F42" i="43"/>
  <c r="I54" i="43"/>
  <c r="P54" i="43"/>
  <c r="N48" i="43"/>
  <c r="M48" i="43"/>
  <c r="G60" i="43"/>
  <c r="K54" i="43"/>
  <c r="J42" i="43"/>
  <c r="L54" i="43"/>
  <c r="O47" i="43"/>
  <c r="H60" i="43"/>
  <c r="AX15" i="83" l="1"/>
  <c r="AW21" i="83"/>
  <c r="AW27" i="83" s="1"/>
  <c r="AW28" i="83" s="1"/>
  <c r="AV22" i="83"/>
  <c r="AV23" i="83"/>
  <c r="AY15" i="82"/>
  <c r="AX21" i="82"/>
  <c r="AX27" i="82" s="1"/>
  <c r="AX28" i="82" s="1"/>
  <c r="AW23" i="82"/>
  <c r="AW22" i="82"/>
  <c r="BB22" i="87"/>
  <c r="BB23" i="87"/>
  <c r="BD15" i="87"/>
  <c r="BC21" i="87"/>
  <c r="BC27" i="87" s="1"/>
  <c r="BC28" i="87" s="1"/>
  <c r="AX15" i="81"/>
  <c r="AW21" i="81"/>
  <c r="AW27" i="81" s="1"/>
  <c r="AW28" i="81" s="1"/>
  <c r="AV23" i="81"/>
  <c r="AV22" i="81"/>
  <c r="AX23" i="80"/>
  <c r="AX22" i="80"/>
  <c r="AZ15" i="80"/>
  <c r="AY21" i="80"/>
  <c r="AY27" i="80" s="1"/>
  <c r="AX23" i="84"/>
  <c r="AX22" i="84"/>
  <c r="AZ15" i="84"/>
  <c r="AY21" i="84"/>
  <c r="AY27" i="84" s="1"/>
  <c r="AY28" i="84" s="1"/>
  <c r="J33" i="6"/>
  <c r="L33" i="6"/>
  <c r="K33" i="6"/>
  <c r="I33" i="6"/>
  <c r="L48" i="43"/>
  <c r="M60" i="43"/>
  <c r="K42" i="43"/>
  <c r="I48" i="43"/>
  <c r="L42" i="43"/>
  <c r="I42" i="43"/>
  <c r="P48" i="43"/>
  <c r="M54" i="43"/>
  <c r="P42" i="43"/>
  <c r="K60" i="43"/>
  <c r="K48" i="43"/>
  <c r="Q60" i="43"/>
  <c r="H42" i="43"/>
  <c r="Q42" i="43"/>
  <c r="L60" i="43"/>
  <c r="H48" i="43"/>
  <c r="G48" i="43"/>
  <c r="H54" i="43"/>
  <c r="I60" i="43"/>
  <c r="Q54" i="43"/>
  <c r="P60" i="43"/>
  <c r="N54" i="43"/>
  <c r="J48" i="43"/>
  <c r="J54" i="43"/>
  <c r="F47" i="43"/>
  <c r="I59" i="43"/>
  <c r="F48" i="43"/>
  <c r="F54" i="43"/>
  <c r="O48" i="43"/>
  <c r="O60" i="43"/>
  <c r="O53" i="43"/>
  <c r="G54" i="43"/>
  <c r="G42" i="43"/>
  <c r="K59" i="43"/>
  <c r="O59" i="43"/>
  <c r="O42" i="43"/>
  <c r="O41" i="43"/>
  <c r="M42" i="43"/>
  <c r="O54" i="43"/>
  <c r="P53" i="43"/>
  <c r="N42" i="43"/>
  <c r="J60" i="43"/>
  <c r="N60" i="43"/>
  <c r="F60" i="43"/>
  <c r="AY15" i="83" l="1"/>
  <c r="AX21" i="83"/>
  <c r="AX27" i="83" s="1"/>
  <c r="AX28" i="83" s="1"/>
  <c r="AW23" i="83"/>
  <c r="AW22" i="83"/>
  <c r="AZ15" i="82"/>
  <c r="AY21" i="82"/>
  <c r="AY27" i="82" s="1"/>
  <c r="AY28" i="82" s="1"/>
  <c r="AX23" i="82"/>
  <c r="AX22" i="82"/>
  <c r="BC23" i="87"/>
  <c r="BC22" i="87"/>
  <c r="BE15" i="87"/>
  <c r="BD21" i="87"/>
  <c r="BD27" i="87" s="1"/>
  <c r="BD28" i="87" s="1"/>
  <c r="AW23" i="81"/>
  <c r="AW22" i="81"/>
  <c r="AY15" i="81"/>
  <c r="AX21" i="81"/>
  <c r="AX27" i="81" s="1"/>
  <c r="AX28" i="81" s="1"/>
  <c r="AY23" i="80"/>
  <c r="AY22" i="80"/>
  <c r="BA15" i="80"/>
  <c r="AZ21" i="80"/>
  <c r="AZ27" i="80" s="1"/>
  <c r="AY23" i="84"/>
  <c r="AY22" i="84"/>
  <c r="BA15" i="84"/>
  <c r="AZ21" i="84"/>
  <c r="AZ27" i="84" s="1"/>
  <c r="AZ28" i="84" s="1"/>
  <c r="J53" i="43"/>
  <c r="H59" i="43"/>
  <c r="H41" i="43"/>
  <c r="K53" i="43"/>
  <c r="J47" i="43"/>
  <c r="F41" i="43"/>
  <c r="P59" i="43"/>
  <c r="J41" i="43"/>
  <c r="K47" i="43"/>
  <c r="Q41" i="43"/>
  <c r="H53" i="43"/>
  <c r="H47" i="43"/>
  <c r="K41" i="43"/>
  <c r="F59" i="43"/>
  <c r="F53" i="43"/>
  <c r="J59" i="43"/>
  <c r="Q53" i="43"/>
  <c r="G47" i="43"/>
  <c r="Q47" i="43"/>
  <c r="G41" i="43"/>
  <c r="G59" i="43"/>
  <c r="G53" i="43"/>
  <c r="I47" i="43"/>
  <c r="I53" i="43"/>
  <c r="P47" i="43"/>
  <c r="P41" i="43"/>
  <c r="I41" i="43"/>
  <c r="Q59" i="43"/>
  <c r="AZ15" i="83" l="1"/>
  <c r="AY21" i="83"/>
  <c r="AY27" i="83" s="1"/>
  <c r="AY28" i="83" s="1"/>
  <c r="AX22" i="83"/>
  <c r="AX23" i="83"/>
  <c r="BA15" i="82"/>
  <c r="AZ21" i="82"/>
  <c r="AZ27" i="82" s="1"/>
  <c r="AZ28" i="82" s="1"/>
  <c r="AY22" i="82"/>
  <c r="AY23" i="82"/>
  <c r="BD23" i="87"/>
  <c r="BD22" i="87"/>
  <c r="BF15" i="87"/>
  <c r="BE21" i="87"/>
  <c r="BE27" i="87" s="1"/>
  <c r="BE28" i="87" s="1"/>
  <c r="AZ15" i="81"/>
  <c r="AY21" i="81"/>
  <c r="AY27" i="81" s="1"/>
  <c r="AY28" i="81" s="1"/>
  <c r="AX23" i="81"/>
  <c r="AX22" i="81"/>
  <c r="AZ23" i="80"/>
  <c r="AZ22" i="80"/>
  <c r="BB15" i="80"/>
  <c r="BA21" i="80"/>
  <c r="BA27" i="80" s="1"/>
  <c r="AZ23" i="84"/>
  <c r="AZ22" i="84"/>
  <c r="BB15" i="84"/>
  <c r="BA21" i="84"/>
  <c r="BA27" i="84" s="1"/>
  <c r="BA28" i="84" s="1"/>
  <c r="N41" i="43"/>
  <c r="N59" i="43"/>
  <c r="N47" i="43"/>
  <c r="N53" i="43"/>
  <c r="BA15" i="83" l="1"/>
  <c r="AZ21" i="83"/>
  <c r="AZ27" i="83" s="1"/>
  <c r="AZ28" i="83" s="1"/>
  <c r="AY23" i="83"/>
  <c r="AY22" i="83"/>
  <c r="BB15" i="82"/>
  <c r="BA21" i="82"/>
  <c r="BA27" i="82" s="1"/>
  <c r="BA28" i="82" s="1"/>
  <c r="AZ22" i="82"/>
  <c r="AZ23" i="82"/>
  <c r="BF27" i="87"/>
  <c r="BF28" i="87" s="1"/>
  <c r="BG15" i="87"/>
  <c r="BF21" i="87"/>
  <c r="BE22" i="87"/>
  <c r="BE23" i="87"/>
  <c r="BA15" i="81"/>
  <c r="AZ21" i="81"/>
  <c r="AZ27" i="81" s="1"/>
  <c r="AZ28" i="81" s="1"/>
  <c r="AY23" i="81"/>
  <c r="AY22" i="81"/>
  <c r="BA23" i="80"/>
  <c r="BA22" i="80"/>
  <c r="BC15" i="80"/>
  <c r="BB21" i="80"/>
  <c r="BB27" i="80" s="1"/>
  <c r="BA22" i="84"/>
  <c r="BA23" i="84"/>
  <c r="BC15" i="84"/>
  <c r="BB21" i="84"/>
  <c r="BB27" i="84" s="1"/>
  <c r="BB28" i="84" s="1"/>
  <c r="BB15" i="83" l="1"/>
  <c r="BA21" i="83"/>
  <c r="BA27" i="83" s="1"/>
  <c r="BA28" i="83" s="1"/>
  <c r="AZ23" i="83"/>
  <c r="AZ22" i="83"/>
  <c r="BC15" i="82"/>
  <c r="BB21" i="82"/>
  <c r="BB27" i="82" s="1"/>
  <c r="BB28" i="82" s="1"/>
  <c r="BA23" i="82"/>
  <c r="BA22" i="82"/>
  <c r="BF23" i="87"/>
  <c r="BF22" i="87"/>
  <c r="BG27" i="87"/>
  <c r="BG28" i="87" s="1"/>
  <c r="BH15" i="87"/>
  <c r="BG21" i="87"/>
  <c r="BB15" i="81"/>
  <c r="BA21" i="81"/>
  <c r="BA27" i="81" s="1"/>
  <c r="BA28" i="81" s="1"/>
  <c r="AZ23" i="81"/>
  <c r="AZ22" i="81"/>
  <c r="BB23" i="80"/>
  <c r="BB22" i="80"/>
  <c r="BD15" i="80"/>
  <c r="BC21" i="80"/>
  <c r="BC27" i="80" s="1"/>
  <c r="BB23" i="84"/>
  <c r="BB22" i="84"/>
  <c r="BD15" i="84"/>
  <c r="BC21" i="84"/>
  <c r="BC27" i="84" s="1"/>
  <c r="BC28" i="84" s="1"/>
  <c r="BA23" i="83" l="1"/>
  <c r="BA22" i="83"/>
  <c r="BC15" i="83"/>
  <c r="BB21" i="83"/>
  <c r="BB27" i="83" s="1"/>
  <c r="BB28" i="83" s="1"/>
  <c r="BD15" i="82"/>
  <c r="BC21" i="82"/>
  <c r="BC27" i="82" s="1"/>
  <c r="BC28" i="82" s="1"/>
  <c r="BB22" i="82"/>
  <c r="BB23" i="82"/>
  <c r="BG23" i="87"/>
  <c r="BG22" i="87"/>
  <c r="BI15" i="87"/>
  <c r="BH21" i="87"/>
  <c r="BH27" i="87" s="1"/>
  <c r="BH28" i="87" s="1"/>
  <c r="BC15" i="81"/>
  <c r="BB21" i="81"/>
  <c r="BB27" i="81" s="1"/>
  <c r="BB28" i="81" s="1"/>
  <c r="BA22" i="81"/>
  <c r="BA23" i="81"/>
  <c r="BC22" i="80"/>
  <c r="BC23" i="80"/>
  <c r="BE15" i="80"/>
  <c r="BD21" i="80"/>
  <c r="BD27" i="80" s="1"/>
  <c r="BC23" i="84"/>
  <c r="BC22" i="84"/>
  <c r="BE15" i="84"/>
  <c r="BD21" i="84"/>
  <c r="BD27" i="84" s="1"/>
  <c r="BD28" i="84" s="1"/>
  <c r="BB23" i="83" l="1"/>
  <c r="BB22" i="83"/>
  <c r="BD15" i="83"/>
  <c r="BC21" i="83"/>
  <c r="BC27" i="83" s="1"/>
  <c r="BC28" i="83" s="1"/>
  <c r="BE15" i="82"/>
  <c r="BD21" i="82"/>
  <c r="BD27" i="82" s="1"/>
  <c r="BD28" i="82" s="1"/>
  <c r="BC23" i="82"/>
  <c r="BC22" i="82"/>
  <c r="BH23" i="87"/>
  <c r="BH22" i="87"/>
  <c r="BJ15" i="87"/>
  <c r="BI21" i="87"/>
  <c r="BI27" i="87" s="1"/>
  <c r="BI28" i="87" s="1"/>
  <c r="BB22" i="81"/>
  <c r="BB23" i="81"/>
  <c r="BD15" i="81"/>
  <c r="BC21" i="81"/>
  <c r="BC27" i="81" s="1"/>
  <c r="BC28" i="81" s="1"/>
  <c r="BD22" i="80"/>
  <c r="BD23" i="80"/>
  <c r="BF15" i="80"/>
  <c r="BE21" i="80"/>
  <c r="BE27" i="80" s="1"/>
  <c r="BD22" i="84"/>
  <c r="BD23" i="84"/>
  <c r="BF15" i="84"/>
  <c r="BE21" i="84"/>
  <c r="BE27" i="84" s="1"/>
  <c r="BE28" i="84" s="1"/>
  <c r="BC23" i="83" l="1"/>
  <c r="BC22" i="83"/>
  <c r="BE15" i="83"/>
  <c r="BD21" i="83"/>
  <c r="BD27" i="83" s="1"/>
  <c r="BD28" i="83" s="1"/>
  <c r="BF15" i="82"/>
  <c r="BE21" i="82"/>
  <c r="BE27" i="82" s="1"/>
  <c r="BE28" i="82" s="1"/>
  <c r="BD22" i="82"/>
  <c r="BD23" i="82"/>
  <c r="BI22" i="87"/>
  <c r="BI23" i="87"/>
  <c r="BK15" i="87"/>
  <c r="BJ21" i="87"/>
  <c r="BJ27" i="87" s="1"/>
  <c r="BJ28" i="87" s="1"/>
  <c r="BE15" i="81"/>
  <c r="BD21" i="81"/>
  <c r="BD27" i="81" s="1"/>
  <c r="BD28" i="81" s="1"/>
  <c r="BC22" i="81"/>
  <c r="BC23" i="81"/>
  <c r="BE23" i="80"/>
  <c r="BE22" i="80"/>
  <c r="BG15" i="80"/>
  <c r="BF21" i="80"/>
  <c r="BF27" i="80" s="1"/>
  <c r="BE23" i="84"/>
  <c r="BE22" i="84"/>
  <c r="BG15" i="84"/>
  <c r="BF21" i="84"/>
  <c r="BF27" i="84" s="1"/>
  <c r="BF28" i="84" s="1"/>
  <c r="BD23" i="83" l="1"/>
  <c r="BD22" i="83"/>
  <c r="BF15" i="83"/>
  <c r="BE21" i="83"/>
  <c r="BE27" i="83" s="1"/>
  <c r="BE28" i="83" s="1"/>
  <c r="BG15" i="82"/>
  <c r="BF21" i="82"/>
  <c r="BF27" i="82" s="1"/>
  <c r="BF28" i="82" s="1"/>
  <c r="BE22" i="82"/>
  <c r="BE23" i="82"/>
  <c r="BK27" i="87"/>
  <c r="BK28" i="87" s="1"/>
  <c r="BL15" i="87"/>
  <c r="BK21" i="87"/>
  <c r="BJ23" i="87"/>
  <c r="BJ22" i="87"/>
  <c r="BF15" i="81"/>
  <c r="BE21" i="81"/>
  <c r="BE27" i="81" s="1"/>
  <c r="BE28" i="81" s="1"/>
  <c r="BD23" i="81"/>
  <c r="BD22" i="81"/>
  <c r="BH15" i="80"/>
  <c r="BG21" i="80"/>
  <c r="BG27" i="80" s="1"/>
  <c r="BF23" i="80"/>
  <c r="BF22" i="80"/>
  <c r="BF23" i="84"/>
  <c r="BF22" i="84"/>
  <c r="BH15" i="84"/>
  <c r="BG21" i="84"/>
  <c r="BG27" i="84" s="1"/>
  <c r="BG28" i="84" s="1"/>
  <c r="BG15" i="83" l="1"/>
  <c r="BF21" i="83"/>
  <c r="BF27" i="83" s="1"/>
  <c r="BF28" i="83" s="1"/>
  <c r="BE22" i="83"/>
  <c r="BE23" i="83"/>
  <c r="BH15" i="82"/>
  <c r="BG21" i="82"/>
  <c r="BG27" i="82" s="1"/>
  <c r="BG28" i="82" s="1"/>
  <c r="BF22" i="82"/>
  <c r="BF23" i="82"/>
  <c r="BK23" i="87"/>
  <c r="BK22" i="87"/>
  <c r="BM15" i="87"/>
  <c r="BL21" i="87"/>
  <c r="BL27" i="87" s="1"/>
  <c r="BL28" i="87" s="1"/>
  <c r="BE23" i="81"/>
  <c r="BE22" i="81"/>
  <c r="BG15" i="81"/>
  <c r="BF21" i="81"/>
  <c r="BF27" i="81" s="1"/>
  <c r="BF28" i="81" s="1"/>
  <c r="BG23" i="80"/>
  <c r="BG22" i="80"/>
  <c r="BI15" i="80"/>
  <c r="BH21" i="80"/>
  <c r="BH27" i="80" s="1"/>
  <c r="BG23" i="84"/>
  <c r="BG22" i="84"/>
  <c r="BI15" i="84"/>
  <c r="BH21" i="84"/>
  <c r="BH27" i="84" s="1"/>
  <c r="BH28" i="84" s="1"/>
  <c r="BF23" i="83" l="1"/>
  <c r="BF22" i="83"/>
  <c r="BH15" i="83"/>
  <c r="BG21" i="83"/>
  <c r="BG27" i="83" s="1"/>
  <c r="BG28" i="83" s="1"/>
  <c r="BI15" i="82"/>
  <c r="BH21" i="82"/>
  <c r="BH27" i="82" s="1"/>
  <c r="BH28" i="82" s="1"/>
  <c r="BG22" i="82"/>
  <c r="BG23" i="82"/>
  <c r="BL23" i="87"/>
  <c r="BL22" i="87"/>
  <c r="BN15" i="87"/>
  <c r="BM21" i="87"/>
  <c r="BM27" i="87" s="1"/>
  <c r="BM28" i="87" s="1"/>
  <c r="BF23" i="81"/>
  <c r="BF22" i="81"/>
  <c r="BH15" i="81"/>
  <c r="BG21" i="81"/>
  <c r="BG27" i="81" s="1"/>
  <c r="BG28" i="81" s="1"/>
  <c r="BH23" i="80"/>
  <c r="BH22" i="80"/>
  <c r="BJ15" i="80"/>
  <c r="BI21" i="80"/>
  <c r="BI27" i="80" s="1"/>
  <c r="BH23" i="84"/>
  <c r="BH22" i="84"/>
  <c r="BJ15" i="84"/>
  <c r="BI21" i="84"/>
  <c r="BI27" i="84" s="1"/>
  <c r="BI28" i="84" s="1"/>
  <c r="BG23" i="83" l="1"/>
  <c r="BG22" i="83"/>
  <c r="BI15" i="83"/>
  <c r="BH21" i="83"/>
  <c r="BH27" i="83" s="1"/>
  <c r="BH28" i="83" s="1"/>
  <c r="BJ15" i="82"/>
  <c r="BI21" i="82"/>
  <c r="BI27" i="82" s="1"/>
  <c r="BI28" i="82" s="1"/>
  <c r="BH22" i="82"/>
  <c r="BH23" i="82"/>
  <c r="BM23" i="87"/>
  <c r="BM22" i="87"/>
  <c r="BO15" i="87"/>
  <c r="BN21" i="87"/>
  <c r="BN27" i="87" s="1"/>
  <c r="BN28" i="87" s="1"/>
  <c r="BI15" i="81"/>
  <c r="BH21" i="81"/>
  <c r="BH27" i="81" s="1"/>
  <c r="BH28" i="81" s="1"/>
  <c r="BG22" i="81"/>
  <c r="BG23" i="81"/>
  <c r="BI23" i="80"/>
  <c r="BI22" i="80"/>
  <c r="BK15" i="80"/>
  <c r="BJ21" i="80"/>
  <c r="BJ27" i="80" s="1"/>
  <c r="BI22" i="84"/>
  <c r="BI23" i="84"/>
  <c r="BK15" i="84"/>
  <c r="BJ21" i="84"/>
  <c r="BJ27" i="84" s="1"/>
  <c r="BJ28" i="84" s="1"/>
  <c r="BJ15" i="83" l="1"/>
  <c r="BI21" i="83"/>
  <c r="BI27" i="83" s="1"/>
  <c r="BI28" i="83" s="1"/>
  <c r="BH23" i="83"/>
  <c r="BH22" i="83"/>
  <c r="BK15" i="82"/>
  <c r="BJ21" i="82"/>
  <c r="BJ27" i="82" s="1"/>
  <c r="BJ28" i="82" s="1"/>
  <c r="BI22" i="82"/>
  <c r="BI23" i="82"/>
  <c r="BN22" i="87"/>
  <c r="BN23" i="87"/>
  <c r="BP15" i="87"/>
  <c r="BO21" i="87"/>
  <c r="BO27" i="87" s="1"/>
  <c r="BO28" i="87" s="1"/>
  <c r="BJ15" i="81"/>
  <c r="BI21" i="81"/>
  <c r="BI27" i="81" s="1"/>
  <c r="BI28" i="81" s="1"/>
  <c r="BH23" i="81"/>
  <c r="BH22" i="81"/>
  <c r="BJ23" i="80"/>
  <c r="BJ22" i="80"/>
  <c r="BL15" i="80"/>
  <c r="BK21" i="80"/>
  <c r="BK27" i="80" s="1"/>
  <c r="BJ23" i="84"/>
  <c r="BJ22" i="84"/>
  <c r="BL15" i="84"/>
  <c r="BK21" i="84"/>
  <c r="BK27" i="84" s="1"/>
  <c r="BK28" i="84" s="1"/>
  <c r="F17" i="62"/>
  <c r="F15" i="62"/>
  <c r="F18" i="62"/>
  <c r="H74" i="6"/>
  <c r="F20" i="62" s="1"/>
  <c r="H85" i="6"/>
  <c r="F21" i="62" s="1"/>
  <c r="BK15" i="83" l="1"/>
  <c r="BJ21" i="83"/>
  <c r="BJ27" i="83" s="1"/>
  <c r="BJ28" i="83" s="1"/>
  <c r="BI23" i="83"/>
  <c r="BI22" i="83"/>
  <c r="BL15" i="82"/>
  <c r="BK21" i="82"/>
  <c r="BK27" i="82" s="1"/>
  <c r="BK28" i="82" s="1"/>
  <c r="BJ23" i="82"/>
  <c r="BJ22" i="82"/>
  <c r="BO23" i="87"/>
  <c r="BO22" i="87"/>
  <c r="BQ15" i="87"/>
  <c r="BP21" i="87"/>
  <c r="BP27" i="87" s="1"/>
  <c r="BP28" i="87" s="1"/>
  <c r="BK15" i="81"/>
  <c r="BJ21" i="81"/>
  <c r="BJ27" i="81" s="1"/>
  <c r="BJ28" i="81" s="1"/>
  <c r="BI23" i="81"/>
  <c r="BI22" i="81"/>
  <c r="BK22" i="80"/>
  <c r="BK23" i="80"/>
  <c r="BM15" i="80"/>
  <c r="BL21" i="80"/>
  <c r="BL27" i="80" s="1"/>
  <c r="BK23" i="84"/>
  <c r="BK22" i="84"/>
  <c r="BM15" i="84"/>
  <c r="BL21" i="84"/>
  <c r="BL27" i="84" s="1"/>
  <c r="BL28" i="84" s="1"/>
  <c r="BL15" i="83" l="1"/>
  <c r="BK21" i="83"/>
  <c r="BK27" i="83" s="1"/>
  <c r="BK28" i="83" s="1"/>
  <c r="BJ23" i="83"/>
  <c r="BJ22" i="83"/>
  <c r="BM15" i="82"/>
  <c r="BL21" i="82"/>
  <c r="BL27" i="82" s="1"/>
  <c r="BL28" i="82" s="1"/>
  <c r="BK23" i="82"/>
  <c r="BK22" i="82"/>
  <c r="BQ27" i="87"/>
  <c r="BQ28" i="87" s="1"/>
  <c r="BR15" i="87"/>
  <c r="BQ21" i="87"/>
  <c r="BP22" i="87"/>
  <c r="BP23" i="87"/>
  <c r="BL15" i="81"/>
  <c r="BK21" i="81"/>
  <c r="BK27" i="81" s="1"/>
  <c r="BK28" i="81" s="1"/>
  <c r="BJ23" i="81"/>
  <c r="BJ22" i="81"/>
  <c r="BL22" i="80"/>
  <c r="BL23" i="80"/>
  <c r="BN15" i="80"/>
  <c r="BM21" i="80"/>
  <c r="BM27" i="80" s="1"/>
  <c r="BL23" i="84"/>
  <c r="BL22" i="84"/>
  <c r="BN15" i="84"/>
  <c r="BM21" i="84"/>
  <c r="BM27" i="84" s="1"/>
  <c r="BM28" i="84" s="1"/>
  <c r="BM15" i="83" l="1"/>
  <c r="BL21" i="83"/>
  <c r="BL27" i="83" s="1"/>
  <c r="BL28" i="83" s="1"/>
  <c r="BK22" i="83"/>
  <c r="BK23" i="83"/>
  <c r="BN15" i="82"/>
  <c r="BM21" i="82"/>
  <c r="BM27" i="82" s="1"/>
  <c r="BM28" i="82" s="1"/>
  <c r="BL22" i="82"/>
  <c r="BL23" i="82"/>
  <c r="BQ23" i="87"/>
  <c r="BQ22" i="87"/>
  <c r="BR27" i="87"/>
  <c r="BR28" i="87" s="1"/>
  <c r="BS15" i="87"/>
  <c r="BR21" i="87"/>
  <c r="BK23" i="81"/>
  <c r="BK22" i="81"/>
  <c r="BM15" i="81"/>
  <c r="BL21" i="81"/>
  <c r="BL27" i="81" s="1"/>
  <c r="BL28" i="81" s="1"/>
  <c r="BM22" i="80"/>
  <c r="BM23" i="80"/>
  <c r="BO15" i="80"/>
  <c r="BN21" i="80"/>
  <c r="BN27" i="80" s="1"/>
  <c r="BM23" i="84"/>
  <c r="BM22" i="84"/>
  <c r="BO15" i="84"/>
  <c r="BN21" i="84"/>
  <c r="BN27" i="84" s="1"/>
  <c r="BN28" i="84" s="1"/>
  <c r="BN15" i="83" l="1"/>
  <c r="BM21" i="83"/>
  <c r="BM27" i="83" s="1"/>
  <c r="BM28" i="83" s="1"/>
  <c r="BL22" i="83"/>
  <c r="BL23" i="83"/>
  <c r="BO15" i="82"/>
  <c r="BN21" i="82"/>
  <c r="BN27" i="82" s="1"/>
  <c r="BN28" i="82" s="1"/>
  <c r="BM22" i="82"/>
  <c r="BM23" i="82"/>
  <c r="BR23" i="87"/>
  <c r="BR22" i="87"/>
  <c r="BT15" i="87"/>
  <c r="BS21" i="87"/>
  <c r="BS27" i="87" s="1"/>
  <c r="BS28" i="87" s="1"/>
  <c r="BN15" i="81"/>
  <c r="BM21" i="81"/>
  <c r="BM27" i="81" s="1"/>
  <c r="BM28" i="81" s="1"/>
  <c r="BL23" i="81"/>
  <c r="BL22" i="81"/>
  <c r="BN23" i="80"/>
  <c r="BN22" i="80"/>
  <c r="BP15" i="80"/>
  <c r="BO21" i="80"/>
  <c r="BO27" i="80" s="1"/>
  <c r="BN22" i="84"/>
  <c r="BN23" i="84"/>
  <c r="BP15" i="84"/>
  <c r="BO21" i="84"/>
  <c r="BO27" i="84" s="1"/>
  <c r="BO28" i="84" s="1"/>
  <c r="BO15" i="83" l="1"/>
  <c r="BN21" i="83"/>
  <c r="BN27" i="83" s="1"/>
  <c r="BN28" i="83" s="1"/>
  <c r="BM22" i="83"/>
  <c r="BM23" i="83"/>
  <c r="BP15" i="82"/>
  <c r="BO21" i="82"/>
  <c r="BO27" i="82" s="1"/>
  <c r="BO28" i="82" s="1"/>
  <c r="BN22" i="82"/>
  <c r="BN23" i="82"/>
  <c r="BS23" i="87"/>
  <c r="BS22" i="87"/>
  <c r="BU15" i="87"/>
  <c r="BT21" i="87"/>
  <c r="BT27" i="87" s="1"/>
  <c r="BT28" i="87" s="1"/>
  <c r="BO15" i="81"/>
  <c r="BN21" i="81"/>
  <c r="BN27" i="81" s="1"/>
  <c r="BN28" i="81" s="1"/>
  <c r="BM23" i="81"/>
  <c r="BM22" i="81"/>
  <c r="BO22" i="80"/>
  <c r="BO23" i="80"/>
  <c r="BQ15" i="80"/>
  <c r="BP21" i="80"/>
  <c r="BP27" i="80" s="1"/>
  <c r="BQ15" i="84"/>
  <c r="BP21" i="84"/>
  <c r="BP27" i="84" s="1"/>
  <c r="BP28" i="84" s="1"/>
  <c r="BO22" i="84"/>
  <c r="BO23" i="84"/>
  <c r="BP15" i="83" l="1"/>
  <c r="BO21" i="83"/>
  <c r="BO27" i="83" s="1"/>
  <c r="BO28" i="83" s="1"/>
  <c r="BN22" i="83"/>
  <c r="BN23" i="83"/>
  <c r="BQ15" i="82"/>
  <c r="BP21" i="82"/>
  <c r="BP27" i="82" s="1"/>
  <c r="BP28" i="82" s="1"/>
  <c r="BO22" i="82"/>
  <c r="BO23" i="82"/>
  <c r="BT23" i="87"/>
  <c r="BT22" i="87"/>
  <c r="BV15" i="87"/>
  <c r="BU21" i="87"/>
  <c r="BU27" i="87" s="1"/>
  <c r="BU28" i="87" s="1"/>
  <c r="BN23" i="81"/>
  <c r="BN22" i="81"/>
  <c r="BP15" i="81"/>
  <c r="BO21" i="81"/>
  <c r="BO27" i="81" s="1"/>
  <c r="BO28" i="81" s="1"/>
  <c r="BP22" i="80"/>
  <c r="BP23" i="80"/>
  <c r="BR15" i="80"/>
  <c r="BQ21" i="80"/>
  <c r="BQ27" i="80" s="1"/>
  <c r="BP22" i="84"/>
  <c r="BP23" i="84"/>
  <c r="BR15" i="84"/>
  <c r="BQ21" i="84"/>
  <c r="BQ27" i="84" s="1"/>
  <c r="BQ28" i="84" s="1"/>
  <c r="BQ15" i="83" l="1"/>
  <c r="BP21" i="83"/>
  <c r="BP27" i="83" s="1"/>
  <c r="BP28" i="83" s="1"/>
  <c r="BO22" i="83"/>
  <c r="BO23" i="83"/>
  <c r="BR15" i="82"/>
  <c r="BQ21" i="82"/>
  <c r="BQ27" i="82" s="1"/>
  <c r="BQ28" i="82" s="1"/>
  <c r="BP22" i="82"/>
  <c r="BP23" i="82"/>
  <c r="BU23" i="87"/>
  <c r="BU22" i="87"/>
  <c r="BW15" i="87"/>
  <c r="BV21" i="87"/>
  <c r="BV27" i="87" s="1"/>
  <c r="BV28" i="87" s="1"/>
  <c r="BQ15" i="81"/>
  <c r="BP21" i="81"/>
  <c r="BP27" i="81" s="1"/>
  <c r="BP28" i="81" s="1"/>
  <c r="BO22" i="81"/>
  <c r="BO23" i="81"/>
  <c r="BQ22" i="80"/>
  <c r="BS15" i="80"/>
  <c r="BR21" i="80"/>
  <c r="BR27" i="80" s="1"/>
  <c r="BQ23" i="84"/>
  <c r="BQ22" i="84"/>
  <c r="BS15" i="84"/>
  <c r="BR21" i="84"/>
  <c r="BR27" i="84" s="1"/>
  <c r="BR28" i="84" s="1"/>
  <c r="BR15" i="83" l="1"/>
  <c r="BQ21" i="83"/>
  <c r="BQ27" i="83" s="1"/>
  <c r="BQ28" i="83" s="1"/>
  <c r="BP23" i="83"/>
  <c r="BP22" i="83"/>
  <c r="BS15" i="82"/>
  <c r="BR21" i="82"/>
  <c r="BR27" i="82" s="1"/>
  <c r="BR28" i="82" s="1"/>
  <c r="BQ22" i="82"/>
  <c r="BQ23" i="82"/>
  <c r="BV23" i="87"/>
  <c r="BV22" i="87"/>
  <c r="BX15" i="87"/>
  <c r="BW21" i="87"/>
  <c r="BW27" i="87" s="1"/>
  <c r="BW28" i="87" s="1"/>
  <c r="BP23" i="81"/>
  <c r="BP22" i="81"/>
  <c r="BR15" i="81"/>
  <c r="BQ21" i="81"/>
  <c r="BQ27" i="81" s="1"/>
  <c r="BQ28" i="81" s="1"/>
  <c r="BR22" i="80"/>
  <c r="BT15" i="80"/>
  <c r="BS21" i="80"/>
  <c r="BS27" i="80" s="1"/>
  <c r="BR23" i="84"/>
  <c r="BR22" i="84"/>
  <c r="BT15" i="84"/>
  <c r="BS21" i="84"/>
  <c r="BS27" i="84" s="1"/>
  <c r="BS28" i="84" s="1"/>
  <c r="BS15" i="83" l="1"/>
  <c r="BR21" i="83"/>
  <c r="BR27" i="83" s="1"/>
  <c r="BR28" i="83" s="1"/>
  <c r="BQ23" i="83"/>
  <c r="BQ22" i="83"/>
  <c r="BT15" i="82"/>
  <c r="BS21" i="82"/>
  <c r="BS27" i="82" s="1"/>
  <c r="BS28" i="82" s="1"/>
  <c r="BR22" i="82"/>
  <c r="BR23" i="82"/>
  <c r="BW23" i="87"/>
  <c r="BW22" i="87"/>
  <c r="BY15" i="87"/>
  <c r="BX21" i="87"/>
  <c r="BX27" i="87" s="1"/>
  <c r="BX28" i="87" s="1"/>
  <c r="BS15" i="81"/>
  <c r="BR21" i="81"/>
  <c r="BR27" i="81" s="1"/>
  <c r="BR28" i="81" s="1"/>
  <c r="BQ23" i="81"/>
  <c r="BQ22" i="81"/>
  <c r="BS23" i="80"/>
  <c r="BS22" i="80"/>
  <c r="BU15" i="80"/>
  <c r="BT21" i="80"/>
  <c r="BT27" i="80" s="1"/>
  <c r="BS22" i="84"/>
  <c r="BS23" i="84"/>
  <c r="BU15" i="84"/>
  <c r="BT21" i="84"/>
  <c r="BT27" i="84" s="1"/>
  <c r="BT28" i="84" s="1"/>
  <c r="BR23" i="83" l="1"/>
  <c r="BR22" i="83"/>
  <c r="BT15" i="83"/>
  <c r="BS21" i="83"/>
  <c r="BS27" i="83" s="1"/>
  <c r="BS28" i="83" s="1"/>
  <c r="BU15" i="82"/>
  <c r="BT21" i="82"/>
  <c r="BT27" i="82" s="1"/>
  <c r="BT28" i="82" s="1"/>
  <c r="BS22" i="82"/>
  <c r="BS23" i="82"/>
  <c r="BX23" i="87"/>
  <c r="BX22" i="87"/>
  <c r="BZ15" i="87"/>
  <c r="BY21" i="87"/>
  <c r="BY27" i="87" s="1"/>
  <c r="BY28" i="87" s="1"/>
  <c r="BR22" i="81"/>
  <c r="BR23" i="81"/>
  <c r="BT15" i="81"/>
  <c r="BS21" i="81"/>
  <c r="BS27" i="81" s="1"/>
  <c r="BS28" i="81" s="1"/>
  <c r="BT22" i="80"/>
  <c r="BT23" i="80"/>
  <c r="BV15" i="80"/>
  <c r="BU21" i="80"/>
  <c r="BU27" i="80" s="1"/>
  <c r="BT22" i="84"/>
  <c r="BT23" i="84"/>
  <c r="BV15" i="84"/>
  <c r="BU21" i="84"/>
  <c r="BU27" i="84" s="1"/>
  <c r="BU28" i="84" s="1"/>
  <c r="BS23" i="83" l="1"/>
  <c r="BS22" i="83"/>
  <c r="BU15" i="83"/>
  <c r="BT21" i="83"/>
  <c r="BT27" i="83" s="1"/>
  <c r="BT28" i="83" s="1"/>
  <c r="BV15" i="82"/>
  <c r="BU21" i="82"/>
  <c r="BU27" i="82" s="1"/>
  <c r="BU28" i="82" s="1"/>
  <c r="BT22" i="82"/>
  <c r="BT23" i="82"/>
  <c r="BY23" i="87"/>
  <c r="BY22" i="87"/>
  <c r="CA15" i="87"/>
  <c r="BZ21" i="87"/>
  <c r="BZ27" i="87" s="1"/>
  <c r="BZ28" i="87" s="1"/>
  <c r="BS22" i="81"/>
  <c r="BS23" i="81"/>
  <c r="BU15" i="81"/>
  <c r="BT21" i="81"/>
  <c r="BT27" i="81" s="1"/>
  <c r="BT28" i="81" s="1"/>
  <c r="BU22" i="80"/>
  <c r="BU23" i="80"/>
  <c r="BW15" i="80"/>
  <c r="BV21" i="80"/>
  <c r="BV27" i="80" s="1"/>
  <c r="BU23" i="84"/>
  <c r="BU22" i="84"/>
  <c r="BW15" i="84"/>
  <c r="BV21" i="84"/>
  <c r="BV27" i="84" s="1"/>
  <c r="BV28" i="84" s="1"/>
  <c r="BT22" i="83" l="1"/>
  <c r="BT23" i="83"/>
  <c r="BV15" i="83"/>
  <c r="BU21" i="83"/>
  <c r="BU27" i="83" s="1"/>
  <c r="BU28" i="83" s="1"/>
  <c r="BW15" i="82"/>
  <c r="BV21" i="82"/>
  <c r="BV27" i="82" s="1"/>
  <c r="BV28" i="82" s="1"/>
  <c r="BU23" i="82"/>
  <c r="BU22" i="82"/>
  <c r="BZ23" i="87"/>
  <c r="BZ22" i="87"/>
  <c r="CA27" i="87"/>
  <c r="CA28" i="87" s="1"/>
  <c r="CB15" i="87"/>
  <c r="CA21" i="87"/>
  <c r="BT23" i="81"/>
  <c r="BT22" i="81"/>
  <c r="BV15" i="81"/>
  <c r="BU21" i="81"/>
  <c r="BU27" i="81" s="1"/>
  <c r="BU28" i="81" s="1"/>
  <c r="BV23" i="80"/>
  <c r="BV22" i="80"/>
  <c r="BX15" i="80"/>
  <c r="BW21" i="80"/>
  <c r="BW27" i="80" s="1"/>
  <c r="BV23" i="84"/>
  <c r="BV22" i="84"/>
  <c r="BX15" i="84"/>
  <c r="BW21" i="84"/>
  <c r="BW27" i="84" s="1"/>
  <c r="BW28" i="84" s="1"/>
  <c r="BU22" i="83" l="1"/>
  <c r="BU23" i="83"/>
  <c r="BW15" i="83"/>
  <c r="BV21" i="83"/>
  <c r="BV27" i="83" s="1"/>
  <c r="BV28" i="83" s="1"/>
  <c r="BX15" i="82"/>
  <c r="BW21" i="82"/>
  <c r="BW27" i="82" s="1"/>
  <c r="BW28" i="82" s="1"/>
  <c r="BV23" i="82"/>
  <c r="BV22" i="82"/>
  <c r="CA23" i="87"/>
  <c r="CA22" i="87"/>
  <c r="CC15" i="87"/>
  <c r="CB21" i="87"/>
  <c r="CB27" i="87" s="1"/>
  <c r="CB28" i="87" s="1"/>
  <c r="BU23" i="81"/>
  <c r="BU22" i="81"/>
  <c r="BW15" i="81"/>
  <c r="BV21" i="81"/>
  <c r="BV27" i="81" s="1"/>
  <c r="BV28" i="81" s="1"/>
  <c r="BW23" i="80"/>
  <c r="BW22" i="80"/>
  <c r="BY15" i="80"/>
  <c r="BX21" i="80"/>
  <c r="BX27" i="80" s="1"/>
  <c r="BW23" i="84"/>
  <c r="BW22" i="84"/>
  <c r="BY15" i="84"/>
  <c r="BX21" i="84"/>
  <c r="BX27" i="84" s="1"/>
  <c r="BX28" i="84" s="1"/>
  <c r="BV22" i="83" l="1"/>
  <c r="BV23" i="83"/>
  <c r="BX15" i="83"/>
  <c r="BW21" i="83"/>
  <c r="BW27" i="83" s="1"/>
  <c r="BW28" i="83" s="1"/>
  <c r="BY15" i="82"/>
  <c r="BX21" i="82"/>
  <c r="BX27" i="82" s="1"/>
  <c r="BX28" i="82" s="1"/>
  <c r="BW22" i="82"/>
  <c r="BW23" i="82"/>
  <c r="CB23" i="87"/>
  <c r="CB22" i="87"/>
  <c r="CD15" i="87"/>
  <c r="CC21" i="87"/>
  <c r="CC27" i="87" s="1"/>
  <c r="CC28" i="87" s="1"/>
  <c r="BX15" i="81"/>
  <c r="BW21" i="81"/>
  <c r="BW27" i="81" s="1"/>
  <c r="BW28" i="81" s="1"/>
  <c r="BV22" i="81"/>
  <c r="BV23" i="81"/>
  <c r="BX23" i="80"/>
  <c r="BX22" i="80"/>
  <c r="BZ15" i="80"/>
  <c r="BY21" i="80"/>
  <c r="BY27" i="80" s="1"/>
  <c r="BZ15" i="84"/>
  <c r="BY21" i="84"/>
  <c r="BY27" i="84" s="1"/>
  <c r="BY28" i="84" s="1"/>
  <c r="BX22" i="84"/>
  <c r="BX23" i="84"/>
  <c r="BW23" i="83" l="1"/>
  <c r="BW22" i="83"/>
  <c r="BY15" i="83"/>
  <c r="BX21" i="83"/>
  <c r="BX27" i="83" s="1"/>
  <c r="BX28" i="83" s="1"/>
  <c r="BZ15" i="82"/>
  <c r="BY21" i="82"/>
  <c r="BY27" i="82" s="1"/>
  <c r="BY28" i="82" s="1"/>
  <c r="BX22" i="82"/>
  <c r="BX23" i="82"/>
  <c r="CD27" i="87"/>
  <c r="CD28" i="87" s="1"/>
  <c r="CE15" i="87"/>
  <c r="CD21" i="87"/>
  <c r="CC23" i="87"/>
  <c r="CC22" i="87"/>
  <c r="BW23" i="81"/>
  <c r="BW22" i="81"/>
  <c r="BY15" i="81"/>
  <c r="BX21" i="81"/>
  <c r="BX27" i="81" s="1"/>
  <c r="BX28" i="81" s="1"/>
  <c r="BY22" i="80"/>
  <c r="BY23" i="80"/>
  <c r="CA15" i="80"/>
  <c r="BZ21" i="80"/>
  <c r="BZ27" i="80" s="1"/>
  <c r="BY22" i="84"/>
  <c r="BY23" i="84"/>
  <c r="CA15" i="84"/>
  <c r="BZ21" i="84"/>
  <c r="BZ27" i="84" s="1"/>
  <c r="BZ28" i="84" s="1"/>
  <c r="BX22" i="83" l="1"/>
  <c r="BX23" i="83"/>
  <c r="BZ15" i="83"/>
  <c r="BY21" i="83"/>
  <c r="BY27" i="83" s="1"/>
  <c r="BY28" i="83" s="1"/>
  <c r="CA15" i="82"/>
  <c r="BZ21" i="82"/>
  <c r="BZ27" i="82" s="1"/>
  <c r="BZ28" i="82" s="1"/>
  <c r="BY22" i="82"/>
  <c r="BY23" i="82"/>
  <c r="CD23" i="87"/>
  <c r="CD22" i="87"/>
  <c r="CF15" i="87"/>
  <c r="CE21" i="87"/>
  <c r="CE27" i="87" s="1"/>
  <c r="CE28" i="87" s="1"/>
  <c r="BZ15" i="81"/>
  <c r="BY21" i="81"/>
  <c r="BY27" i="81" s="1"/>
  <c r="BY28" i="81" s="1"/>
  <c r="BX23" i="81"/>
  <c r="BX22" i="81"/>
  <c r="BZ23" i="80"/>
  <c r="BZ22" i="80"/>
  <c r="CB15" i="80"/>
  <c r="CA21" i="80"/>
  <c r="CA27" i="80" s="1"/>
  <c r="BZ23" i="84"/>
  <c r="BZ22" i="84"/>
  <c r="CB15" i="84"/>
  <c r="CA21" i="84"/>
  <c r="CA27" i="84" s="1"/>
  <c r="CA28" i="84" s="1"/>
  <c r="BY23" i="83" l="1"/>
  <c r="BY22" i="83"/>
  <c r="CA15" i="83"/>
  <c r="BZ21" i="83"/>
  <c r="BZ27" i="83" s="1"/>
  <c r="BZ28" i="83" s="1"/>
  <c r="CB15" i="82"/>
  <c r="CA21" i="82"/>
  <c r="CA27" i="82" s="1"/>
  <c r="CA28" i="82" s="1"/>
  <c r="BZ23" i="82"/>
  <c r="BZ22" i="82"/>
  <c r="CE23" i="87"/>
  <c r="CE22" i="87"/>
  <c r="CG15" i="87"/>
  <c r="CF21" i="87"/>
  <c r="CF27" i="87" s="1"/>
  <c r="CF28" i="87" s="1"/>
  <c r="BY23" i="81"/>
  <c r="BY22" i="81"/>
  <c r="CA15" i="81"/>
  <c r="BZ21" i="81"/>
  <c r="BZ27" i="81" s="1"/>
  <c r="BZ28" i="81" s="1"/>
  <c r="CA22" i="80"/>
  <c r="CA23" i="80"/>
  <c r="CC15" i="80"/>
  <c r="CB21" i="80"/>
  <c r="CB27" i="80" s="1"/>
  <c r="CA23" i="84"/>
  <c r="CA22" i="84"/>
  <c r="CC15" i="84"/>
  <c r="CB21" i="84"/>
  <c r="CB27" i="84" s="1"/>
  <c r="CB28" i="84" s="1"/>
  <c r="BZ22" i="83" l="1"/>
  <c r="BZ23" i="83"/>
  <c r="CB15" i="83"/>
  <c r="CA21" i="83"/>
  <c r="CA27" i="83" s="1"/>
  <c r="CA28" i="83" s="1"/>
  <c r="CC15" i="82"/>
  <c r="CB21" i="82"/>
  <c r="CB27" i="82" s="1"/>
  <c r="CB28" i="82" s="1"/>
  <c r="CA23" i="82"/>
  <c r="CA22" i="82"/>
  <c r="CF23" i="87"/>
  <c r="CF22" i="87"/>
  <c r="CH15" i="87"/>
  <c r="CG21" i="87"/>
  <c r="CG27" i="87" s="1"/>
  <c r="CG28" i="87" s="1"/>
  <c r="CB15" i="81"/>
  <c r="CA21" i="81"/>
  <c r="CA27" i="81" s="1"/>
  <c r="CA28" i="81" s="1"/>
  <c r="BZ22" i="81"/>
  <c r="BZ23" i="81"/>
  <c r="CD15" i="80"/>
  <c r="CC21" i="80"/>
  <c r="CC27" i="80" s="1"/>
  <c r="CB23" i="80"/>
  <c r="CB22" i="80"/>
  <c r="CB23" i="84"/>
  <c r="CB22" i="84"/>
  <c r="CD15" i="84"/>
  <c r="CC21" i="84"/>
  <c r="CC27" i="84" s="1"/>
  <c r="CC28" i="84" s="1"/>
  <c r="CA22" i="83" l="1"/>
  <c r="CA23" i="83"/>
  <c r="CC15" i="83"/>
  <c r="CB21" i="83"/>
  <c r="CB27" i="83" s="1"/>
  <c r="CB28" i="83" s="1"/>
  <c r="CD15" i="82"/>
  <c r="CC21" i="82"/>
  <c r="CC27" i="82" s="1"/>
  <c r="CC28" i="82" s="1"/>
  <c r="CB22" i="82"/>
  <c r="CB23" i="82"/>
  <c r="CG23" i="87"/>
  <c r="CG22" i="87"/>
  <c r="CI15" i="87"/>
  <c r="CH21" i="87"/>
  <c r="CH27" i="87" s="1"/>
  <c r="CH28" i="87" s="1"/>
  <c r="CC15" i="81"/>
  <c r="CB21" i="81"/>
  <c r="CB27" i="81" s="1"/>
  <c r="CB28" i="81" s="1"/>
  <c r="CA23" i="81"/>
  <c r="CA22" i="81"/>
  <c r="CC23" i="80"/>
  <c r="CC22" i="80"/>
  <c r="CE15" i="80"/>
  <c r="CD21" i="80"/>
  <c r="CD27" i="80" s="1"/>
  <c r="CC23" i="84"/>
  <c r="CC22" i="84"/>
  <c r="CE15" i="84"/>
  <c r="CD21" i="84"/>
  <c r="CD27" i="84" s="1"/>
  <c r="CD28" i="84" s="1"/>
  <c r="CB22" i="83" l="1"/>
  <c r="CB23" i="83"/>
  <c r="CD15" i="83"/>
  <c r="CC21" i="83"/>
  <c r="CC27" i="83" s="1"/>
  <c r="CC28" i="83" s="1"/>
  <c r="CE15" i="82"/>
  <c r="CD21" i="82"/>
  <c r="CD27" i="82" s="1"/>
  <c r="CD28" i="82" s="1"/>
  <c r="CC23" i="82"/>
  <c r="CC22" i="82"/>
  <c r="CH23" i="87"/>
  <c r="CH22" i="87"/>
  <c r="CJ15" i="87"/>
  <c r="CI21" i="87"/>
  <c r="CI27" i="87" s="1"/>
  <c r="CI28" i="87" s="1"/>
  <c r="CD15" i="81"/>
  <c r="CC21" i="81"/>
  <c r="CC27" i="81" s="1"/>
  <c r="CC28" i="81" s="1"/>
  <c r="CB23" i="81"/>
  <c r="CB22" i="81"/>
  <c r="CD23" i="80"/>
  <c r="CD22" i="80"/>
  <c r="CF15" i="80"/>
  <c r="CE21" i="80"/>
  <c r="CE27" i="80" s="1"/>
  <c r="CD23" i="84"/>
  <c r="CD22" i="84"/>
  <c r="CF15" i="84"/>
  <c r="CE21" i="84"/>
  <c r="CE27" i="84" s="1"/>
  <c r="CE28" i="84" s="1"/>
  <c r="CC23" i="83" l="1"/>
  <c r="CC22" i="83"/>
  <c r="CE15" i="83"/>
  <c r="CD21" i="83"/>
  <c r="CD27" i="83" s="1"/>
  <c r="CD28" i="83" s="1"/>
  <c r="CF15" i="82"/>
  <c r="CE21" i="82"/>
  <c r="CE27" i="82" s="1"/>
  <c r="CE28" i="82" s="1"/>
  <c r="CD22" i="82"/>
  <c r="CD23" i="82"/>
  <c r="CK15" i="87"/>
  <c r="CJ21" i="87"/>
  <c r="CJ27" i="87" s="1"/>
  <c r="CJ28" i="87" s="1"/>
  <c r="CI22" i="87"/>
  <c r="CI23" i="87"/>
  <c r="CC23" i="81"/>
  <c r="CC22" i="81"/>
  <c r="CE15" i="81"/>
  <c r="CD21" i="81"/>
  <c r="CD27" i="81" s="1"/>
  <c r="CD28" i="81" s="1"/>
  <c r="CE23" i="80"/>
  <c r="CE22" i="80"/>
  <c r="CG15" i="80"/>
  <c r="CF21" i="80"/>
  <c r="CF27" i="80" s="1"/>
  <c r="CE23" i="84"/>
  <c r="CE22" i="84"/>
  <c r="CG15" i="84"/>
  <c r="CF21" i="84"/>
  <c r="CF27" i="84" s="1"/>
  <c r="CF28" i="84" s="1"/>
  <c r="CD22" i="83" l="1"/>
  <c r="CD23" i="83"/>
  <c r="CF15" i="83"/>
  <c r="CE21" i="83"/>
  <c r="CE27" i="83" s="1"/>
  <c r="CE28" i="83" s="1"/>
  <c r="CG15" i="82"/>
  <c r="CF21" i="82"/>
  <c r="CF27" i="82" s="1"/>
  <c r="CF28" i="82" s="1"/>
  <c r="CE22" i="82"/>
  <c r="CE23" i="82"/>
  <c r="CL15" i="87"/>
  <c r="CK21" i="87"/>
  <c r="CK27" i="87" s="1"/>
  <c r="CK28" i="87" s="1"/>
  <c r="CJ23" i="87"/>
  <c r="CJ22" i="87"/>
  <c r="CD23" i="81"/>
  <c r="CD22" i="81"/>
  <c r="CF15" i="81"/>
  <c r="CE21" i="81"/>
  <c r="CE27" i="81" s="1"/>
  <c r="CE28" i="81" s="1"/>
  <c r="CF23" i="80"/>
  <c r="CF22" i="80"/>
  <c r="CH15" i="80"/>
  <c r="CG21" i="80"/>
  <c r="CG27" i="80" s="1"/>
  <c r="CF23" i="84"/>
  <c r="CF22" i="84"/>
  <c r="CH15" i="84"/>
  <c r="CG21" i="84"/>
  <c r="CG27" i="84" s="1"/>
  <c r="CG28" i="84" s="1"/>
  <c r="CG15" i="83" l="1"/>
  <c r="CF21" i="83"/>
  <c r="CF27" i="83" s="1"/>
  <c r="CF28" i="83" s="1"/>
  <c r="CE23" i="83"/>
  <c r="CE22" i="83"/>
  <c r="CH15" i="82"/>
  <c r="CG21" i="82"/>
  <c r="CG27" i="82" s="1"/>
  <c r="CG28" i="82" s="1"/>
  <c r="CF22" i="82"/>
  <c r="CF23" i="82"/>
  <c r="CL27" i="87"/>
  <c r="CL28" i="87" s="1"/>
  <c r="CM15" i="87"/>
  <c r="CL21" i="87"/>
  <c r="CK23" i="87"/>
  <c r="CK22" i="87"/>
  <c r="CE23" i="81"/>
  <c r="CE22" i="81"/>
  <c r="CG15" i="81"/>
  <c r="CF21" i="81"/>
  <c r="CF27" i="81" s="1"/>
  <c r="CF28" i="81" s="1"/>
  <c r="CI15" i="80"/>
  <c r="CH21" i="80"/>
  <c r="CH27" i="80" s="1"/>
  <c r="CG23" i="80"/>
  <c r="CG22" i="80"/>
  <c r="CG23" i="84"/>
  <c r="CG22" i="84"/>
  <c r="CI15" i="84"/>
  <c r="CH21" i="84"/>
  <c r="CH27" i="84" s="1"/>
  <c r="CH28" i="84" s="1"/>
  <c r="CF22" i="83" l="1"/>
  <c r="CF23" i="83"/>
  <c r="CH15" i="83"/>
  <c r="CG21" i="83"/>
  <c r="CG27" i="83" s="1"/>
  <c r="CG28" i="83" s="1"/>
  <c r="CI15" i="82"/>
  <c r="CH21" i="82"/>
  <c r="CH27" i="82" s="1"/>
  <c r="CH28" i="82" s="1"/>
  <c r="CG22" i="82"/>
  <c r="CG23" i="82"/>
  <c r="CM27" i="87"/>
  <c r="CM28" i="87" s="1"/>
  <c r="CN15" i="87"/>
  <c r="CM21" i="87"/>
  <c r="CL23" i="87"/>
  <c r="CL22" i="87"/>
  <c r="CF23" i="81"/>
  <c r="CF22" i="81"/>
  <c r="CH15" i="81"/>
  <c r="CG21" i="81"/>
  <c r="CG27" i="81" s="1"/>
  <c r="CG28" i="81" s="1"/>
  <c r="CJ15" i="80"/>
  <c r="CI21" i="80"/>
  <c r="CI27" i="80" s="1"/>
  <c r="CH23" i="80"/>
  <c r="CH22" i="80"/>
  <c r="CH23" i="84"/>
  <c r="CH22" i="84"/>
  <c r="CJ15" i="84"/>
  <c r="CI21" i="84"/>
  <c r="CI27" i="84" s="1"/>
  <c r="CI28" i="84" s="1"/>
  <c r="CG22" i="83" l="1"/>
  <c r="CG23" i="83"/>
  <c r="CI15" i="83"/>
  <c r="CH21" i="83"/>
  <c r="CH27" i="83" s="1"/>
  <c r="CH28" i="83" s="1"/>
  <c r="CJ15" i="82"/>
  <c r="CI21" i="82"/>
  <c r="CI27" i="82" s="1"/>
  <c r="CI28" i="82" s="1"/>
  <c r="CH22" i="82"/>
  <c r="CH23" i="82"/>
  <c r="CO15" i="87"/>
  <c r="CN21" i="87"/>
  <c r="CN27" i="87" s="1"/>
  <c r="CN28" i="87" s="1"/>
  <c r="CM23" i="87"/>
  <c r="CM22" i="87"/>
  <c r="CI15" i="81"/>
  <c r="CH21" i="81"/>
  <c r="CH27" i="81" s="1"/>
  <c r="CH28" i="81" s="1"/>
  <c r="CG23" i="81"/>
  <c r="CG22" i="81"/>
  <c r="CI22" i="80"/>
  <c r="CI23" i="80"/>
  <c r="CK15" i="80"/>
  <c r="CJ21" i="80"/>
  <c r="CJ27" i="80" s="1"/>
  <c r="CI23" i="84"/>
  <c r="CI22" i="84"/>
  <c r="CK15" i="84"/>
  <c r="CJ21" i="84"/>
  <c r="CJ27" i="84" s="1"/>
  <c r="CJ28" i="84" s="1"/>
  <c r="CH23" i="83" l="1"/>
  <c r="CH22" i="83"/>
  <c r="CJ15" i="83"/>
  <c r="CI21" i="83"/>
  <c r="CI27" i="83" s="1"/>
  <c r="CI28" i="83" s="1"/>
  <c r="CI22" i="82"/>
  <c r="CI23" i="82"/>
  <c r="CK15" i="82"/>
  <c r="CJ21" i="82"/>
  <c r="CJ27" i="82" s="1"/>
  <c r="CJ28" i="82" s="1"/>
  <c r="CO27" i="87"/>
  <c r="CO28" i="87" s="1"/>
  <c r="CP15" i="87"/>
  <c r="CO21" i="87"/>
  <c r="CN23" i="87"/>
  <c r="CN22" i="87"/>
  <c r="CH23" i="81"/>
  <c r="CH22" i="81"/>
  <c r="CJ15" i="81"/>
  <c r="CI21" i="81"/>
  <c r="CI27" i="81" s="1"/>
  <c r="CI28" i="81" s="1"/>
  <c r="CL15" i="80"/>
  <c r="CK21" i="80"/>
  <c r="CK27" i="80" s="1"/>
  <c r="CJ23" i="80"/>
  <c r="CJ22" i="80"/>
  <c r="CJ22" i="84"/>
  <c r="CJ23" i="84"/>
  <c r="CL15" i="84"/>
  <c r="CK21" i="84"/>
  <c r="CK27" i="84" s="1"/>
  <c r="CK28" i="84" s="1"/>
  <c r="CI23" i="83" l="1"/>
  <c r="CI22" i="83"/>
  <c r="CK15" i="83"/>
  <c r="CJ21" i="83"/>
  <c r="CJ27" i="83" s="1"/>
  <c r="CJ28" i="83" s="1"/>
  <c r="CL15" i="82"/>
  <c r="CK21" i="82"/>
  <c r="CK27" i="82" s="1"/>
  <c r="CK28" i="82" s="1"/>
  <c r="CJ23" i="82"/>
  <c r="CJ22" i="82"/>
  <c r="CO23" i="87"/>
  <c r="CO22" i="87"/>
  <c r="CP27" i="87"/>
  <c r="CP28" i="87" s="1"/>
  <c r="CQ15" i="87"/>
  <c r="CP21" i="87"/>
  <c r="CI23" i="81"/>
  <c r="CI22" i="81"/>
  <c r="CK15" i="81"/>
  <c r="CJ21" i="81"/>
  <c r="CJ27" i="81" s="1"/>
  <c r="CJ28" i="81" s="1"/>
  <c r="CM15" i="80"/>
  <c r="CL21" i="80"/>
  <c r="CL27" i="80" s="1"/>
  <c r="CK23" i="80"/>
  <c r="CK22" i="80"/>
  <c r="CK22" i="84"/>
  <c r="CK23" i="84"/>
  <c r="CM15" i="84"/>
  <c r="CL21" i="84"/>
  <c r="CL27" i="84" s="1"/>
  <c r="CL28" i="84" s="1"/>
  <c r="CJ23" i="83" l="1"/>
  <c r="CJ22" i="83"/>
  <c r="CL15" i="83"/>
  <c r="CK21" i="83"/>
  <c r="CK27" i="83" s="1"/>
  <c r="CK28" i="83" s="1"/>
  <c r="CK23" i="82"/>
  <c r="CK22" i="82"/>
  <c r="CM15" i="82"/>
  <c r="CL21" i="82"/>
  <c r="CL27" i="82" s="1"/>
  <c r="CL28" i="82" s="1"/>
  <c r="CP22" i="87"/>
  <c r="CP23" i="87"/>
  <c r="CR15" i="87"/>
  <c r="CQ21" i="87"/>
  <c r="CQ27" i="87" s="1"/>
  <c r="CQ28" i="87" s="1"/>
  <c r="CJ23" i="81"/>
  <c r="CJ22" i="81"/>
  <c r="CL15" i="81"/>
  <c r="CK21" i="81"/>
  <c r="CK27" i="81" s="1"/>
  <c r="CK28" i="81" s="1"/>
  <c r="CL23" i="80"/>
  <c r="CL22" i="80"/>
  <c r="CN15" i="80"/>
  <c r="CM21" i="80"/>
  <c r="CM27" i="80" s="1"/>
  <c r="CL23" i="84"/>
  <c r="CL22" i="84"/>
  <c r="CN15" i="84"/>
  <c r="CM21" i="84"/>
  <c r="CM27" i="84" s="1"/>
  <c r="CM28" i="84" s="1"/>
  <c r="CK23" i="83" l="1"/>
  <c r="CK22" i="83"/>
  <c r="CM15" i="83"/>
  <c r="CL21" i="83"/>
  <c r="CL27" i="83" s="1"/>
  <c r="CL28" i="83" s="1"/>
  <c r="CN15" i="82"/>
  <c r="CM21" i="82"/>
  <c r="CM27" i="82" s="1"/>
  <c r="CM28" i="82" s="1"/>
  <c r="CL23" i="82"/>
  <c r="CL22" i="82"/>
  <c r="CR27" i="87"/>
  <c r="CR28" i="87" s="1"/>
  <c r="CS15" i="87"/>
  <c r="CR21" i="87"/>
  <c r="CQ23" i="87"/>
  <c r="CQ22" i="87"/>
  <c r="CK23" i="81"/>
  <c r="CK22" i="81"/>
  <c r="CM15" i="81"/>
  <c r="CL21" i="81"/>
  <c r="CL27" i="81" s="1"/>
  <c r="CL28" i="81" s="1"/>
  <c r="CO15" i="80"/>
  <c r="CN21" i="80"/>
  <c r="CN27" i="80" s="1"/>
  <c r="CM23" i="80"/>
  <c r="CM22" i="80"/>
  <c r="CM23" i="84"/>
  <c r="CM22" i="84"/>
  <c r="CO15" i="84"/>
  <c r="CN21" i="84"/>
  <c r="CN27" i="84" s="1"/>
  <c r="CN28" i="84" s="1"/>
  <c r="CL22" i="83" l="1"/>
  <c r="CL23" i="83"/>
  <c r="CN15" i="83"/>
  <c r="CM21" i="83"/>
  <c r="CM27" i="83" s="1"/>
  <c r="CM28" i="83" s="1"/>
  <c r="CM23" i="82"/>
  <c r="CM22" i="82"/>
  <c r="CO15" i="82"/>
  <c r="CN21" i="82"/>
  <c r="CN27" i="82" s="1"/>
  <c r="CN28" i="82" s="1"/>
  <c r="CS27" i="87"/>
  <c r="CS28" i="87" s="1"/>
  <c r="CT15" i="87"/>
  <c r="CS21" i="87"/>
  <c r="CR22" i="87"/>
  <c r="CR23" i="87"/>
  <c r="CN15" i="81"/>
  <c r="CM21" i="81"/>
  <c r="CM27" i="81" s="1"/>
  <c r="CM28" i="81" s="1"/>
  <c r="CL22" i="81"/>
  <c r="CL23" i="81"/>
  <c r="CP15" i="80"/>
  <c r="CO21" i="80"/>
  <c r="CO27" i="80" s="1"/>
  <c r="CN23" i="80"/>
  <c r="CN22" i="80"/>
  <c r="CN22" i="84"/>
  <c r="CN23" i="84"/>
  <c r="CP15" i="84"/>
  <c r="CO21" i="84"/>
  <c r="CO27" i="84" s="1"/>
  <c r="CO28" i="84" s="1"/>
  <c r="CO15" i="83" l="1"/>
  <c r="CN21" i="83"/>
  <c r="CN27" i="83" s="1"/>
  <c r="CN28" i="83" s="1"/>
  <c r="CM23" i="83"/>
  <c r="CM22" i="83"/>
  <c r="CN22" i="82"/>
  <c r="CN23" i="82"/>
  <c r="CP15" i="82"/>
  <c r="CO21" i="82"/>
  <c r="CO27" i="82" s="1"/>
  <c r="CO28" i="82" s="1"/>
  <c r="CU15" i="87"/>
  <c r="CT21" i="87"/>
  <c r="CT27" i="87" s="1"/>
  <c r="CT28" i="87" s="1"/>
  <c r="CS23" i="87"/>
  <c r="CS22" i="87"/>
  <c r="CM23" i="81"/>
  <c r="CM22" i="81"/>
  <c r="CO15" i="81"/>
  <c r="CN21" i="81"/>
  <c r="CN27" i="81" s="1"/>
  <c r="CN28" i="81" s="1"/>
  <c r="E36" i="87"/>
  <c r="F36" i="87"/>
  <c r="D36" i="87"/>
  <c r="G36" i="87"/>
  <c r="H36" i="87"/>
  <c r="D198" i="87"/>
  <c r="D199" i="87" s="1"/>
  <c r="D205" i="87" s="1"/>
  <c r="CO23" i="80"/>
  <c r="CO22" i="80"/>
  <c r="CQ15" i="80"/>
  <c r="CP21" i="80"/>
  <c r="CP27" i="80" s="1"/>
  <c r="CO23" i="84"/>
  <c r="CO22" i="84"/>
  <c r="CQ15" i="84"/>
  <c r="CP21" i="84"/>
  <c r="CP27" i="84" s="1"/>
  <c r="CP28" i="84" s="1"/>
  <c r="CP15" i="83" l="1"/>
  <c r="CO21" i="83"/>
  <c r="CO27" i="83" s="1"/>
  <c r="CO28" i="83" s="1"/>
  <c r="CN22" i="83"/>
  <c r="CN23" i="83"/>
  <c r="CQ15" i="82"/>
  <c r="CP21" i="82"/>
  <c r="CP27" i="82" s="1"/>
  <c r="CP28" i="82" s="1"/>
  <c r="CO22" i="82"/>
  <c r="CO23" i="82"/>
  <c r="CU27" i="87"/>
  <c r="CU28" i="87" s="1"/>
  <c r="CV15" i="87"/>
  <c r="CU21" i="87"/>
  <c r="CT23" i="87"/>
  <c r="CT22" i="87"/>
  <c r="CN23" i="81"/>
  <c r="CN22" i="81"/>
  <c r="CP15" i="81"/>
  <c r="CO21" i="81"/>
  <c r="CO27" i="81" s="1"/>
  <c r="CO28" i="81" s="1"/>
  <c r="CP23" i="80"/>
  <c r="CP22" i="80"/>
  <c r="CR15" i="80"/>
  <c r="CQ21" i="80"/>
  <c r="CQ27" i="80" s="1"/>
  <c r="CP23" i="84"/>
  <c r="CP22" i="84"/>
  <c r="CR15" i="84"/>
  <c r="CQ21" i="84"/>
  <c r="CQ27" i="84" s="1"/>
  <c r="CQ28" i="84" s="1"/>
  <c r="CQ15" i="83" l="1"/>
  <c r="CP21" i="83"/>
  <c r="CP27" i="83" s="1"/>
  <c r="CP28" i="83" s="1"/>
  <c r="CO23" i="83"/>
  <c r="CO22" i="83"/>
  <c r="CP23" i="82"/>
  <c r="CP22" i="82"/>
  <c r="CR15" i="82"/>
  <c r="CQ21" i="82"/>
  <c r="CQ27" i="82" s="1"/>
  <c r="CQ28" i="82" s="1"/>
  <c r="CW15" i="87"/>
  <c r="CV21" i="87"/>
  <c r="CV27" i="87" s="1"/>
  <c r="CV28" i="87" s="1"/>
  <c r="CU22" i="87"/>
  <c r="CU23" i="87"/>
  <c r="CO23" i="81"/>
  <c r="CO22" i="81"/>
  <c r="CQ15" i="81"/>
  <c r="CP21" i="81"/>
  <c r="CP27" i="81" s="1"/>
  <c r="CP28" i="81" s="1"/>
  <c r="CS15" i="80"/>
  <c r="CR21" i="80"/>
  <c r="CR27" i="80" s="1"/>
  <c r="CQ22" i="80"/>
  <c r="CQ23" i="80"/>
  <c r="CQ23" i="84"/>
  <c r="CQ22" i="84"/>
  <c r="CS15" i="84"/>
  <c r="CR21" i="84"/>
  <c r="CR27" i="84" s="1"/>
  <c r="CR28" i="84" s="1"/>
  <c r="CR15" i="83" l="1"/>
  <c r="CQ21" i="83"/>
  <c r="CQ27" i="83" s="1"/>
  <c r="CQ28" i="83" s="1"/>
  <c r="CP23" i="83"/>
  <c r="CP22" i="83"/>
  <c r="CS15" i="82"/>
  <c r="CR21" i="82"/>
  <c r="CR27" i="82" s="1"/>
  <c r="CR28" i="82" s="1"/>
  <c r="CQ22" i="82"/>
  <c r="CQ23" i="82"/>
  <c r="CV23" i="87"/>
  <c r="CV22" i="87"/>
  <c r="CX15" i="87"/>
  <c r="CW21" i="87"/>
  <c r="CW27" i="87" s="1"/>
  <c r="CW28" i="87" s="1"/>
  <c r="CP23" i="81"/>
  <c r="CP22" i="81"/>
  <c r="CR15" i="81"/>
  <c r="CQ21" i="81"/>
  <c r="CQ27" i="81" s="1"/>
  <c r="CQ28" i="81" s="1"/>
  <c r="CR23" i="80"/>
  <c r="CR22" i="80"/>
  <c r="CT15" i="80"/>
  <c r="CS21" i="80"/>
  <c r="CS27" i="80" s="1"/>
  <c r="CR23" i="84"/>
  <c r="CR22" i="84"/>
  <c r="CT15" i="84"/>
  <c r="CS21" i="84"/>
  <c r="CS27" i="84" s="1"/>
  <c r="CS28" i="84" s="1"/>
  <c r="M23" i="87"/>
  <c r="O23" i="87"/>
  <c r="N23" i="87"/>
  <c r="P23" i="87"/>
  <c r="T23" i="87"/>
  <c r="V23" i="87"/>
  <c r="W23" i="87"/>
  <c r="U23" i="87"/>
  <c r="X23" i="87"/>
  <c r="AB23" i="87"/>
  <c r="AC23" i="87"/>
  <c r="CS15" i="83" l="1"/>
  <c r="CR21" i="83"/>
  <c r="CR27" i="83" s="1"/>
  <c r="CR28" i="83" s="1"/>
  <c r="CQ22" i="83"/>
  <c r="CQ23" i="83"/>
  <c r="CR22" i="82"/>
  <c r="CR23" i="82"/>
  <c r="CT15" i="82"/>
  <c r="CS21" i="82"/>
  <c r="CS27" i="82" s="1"/>
  <c r="CS28" i="82" s="1"/>
  <c r="D16" i="87"/>
  <c r="CX27" i="87"/>
  <c r="CX28" i="87" s="1"/>
  <c r="CY28" i="87" s="1"/>
  <c r="CX21" i="87"/>
  <c r="CW22" i="87"/>
  <c r="CW23" i="87"/>
  <c r="CS15" i="81"/>
  <c r="CR21" i="81"/>
  <c r="CR27" i="81" s="1"/>
  <c r="CR28" i="81" s="1"/>
  <c r="CQ23" i="81"/>
  <c r="CQ22" i="81"/>
  <c r="CS23" i="80"/>
  <c r="CS22" i="80"/>
  <c r="CU15" i="80"/>
  <c r="CT21" i="80"/>
  <c r="CT27" i="80" s="1"/>
  <c r="CS23" i="84"/>
  <c r="CS22" i="84"/>
  <c r="CU15" i="84"/>
  <c r="CT21" i="84"/>
  <c r="CT27" i="84" s="1"/>
  <c r="CT28" i="84" s="1"/>
  <c r="CR22" i="83" l="1"/>
  <c r="CR23" i="83"/>
  <c r="CT15" i="83"/>
  <c r="CS21" i="83"/>
  <c r="CS27" i="83" s="1"/>
  <c r="CS28" i="83" s="1"/>
  <c r="CU15" i="82"/>
  <c r="CT21" i="82"/>
  <c r="CT27" i="82" s="1"/>
  <c r="CT28" i="82" s="1"/>
  <c r="CS22" i="82"/>
  <c r="CS23" i="82"/>
  <c r="D17" i="87"/>
  <c r="CX23" i="87"/>
  <c r="CX22" i="87"/>
  <c r="AH23" i="87" s="1"/>
  <c r="CR22" i="81"/>
  <c r="CR23" i="81"/>
  <c r="CT15" i="81"/>
  <c r="CS21" i="81"/>
  <c r="CS27" i="81" s="1"/>
  <c r="CS28" i="81" s="1"/>
  <c r="CT23" i="80"/>
  <c r="CT22" i="80"/>
  <c r="CV15" i="80"/>
  <c r="CU21" i="80"/>
  <c r="CU27" i="80" s="1"/>
  <c r="CT23" i="84"/>
  <c r="CT22" i="84"/>
  <c r="CV15" i="84"/>
  <c r="CU21" i="84"/>
  <c r="CU27" i="84" s="1"/>
  <c r="CU28" i="84" s="1"/>
  <c r="CS22" i="83" l="1"/>
  <c r="CS23" i="83"/>
  <c r="CU15" i="83"/>
  <c r="CT21" i="83"/>
  <c r="CT27" i="83" s="1"/>
  <c r="CT28" i="83" s="1"/>
  <c r="CT23" i="82"/>
  <c r="CT22" i="82"/>
  <c r="CV15" i="82"/>
  <c r="CU21" i="82"/>
  <c r="CU27" i="82" s="1"/>
  <c r="CU28" i="82" s="1"/>
  <c r="E17" i="87"/>
  <c r="F17" i="87" s="1"/>
  <c r="G17" i="87" s="1"/>
  <c r="H17" i="87" s="1"/>
  <c r="I17" i="87" s="1"/>
  <c r="J17" i="87" s="1"/>
  <c r="K17" i="87" s="1"/>
  <c r="L17" i="87" s="1"/>
  <c r="M17" i="87" s="1"/>
  <c r="N17" i="87" s="1"/>
  <c r="O17" i="87" s="1"/>
  <c r="P17" i="87" s="1"/>
  <c r="Q17" i="87" s="1"/>
  <c r="R17" i="87" s="1"/>
  <c r="S17" i="87" s="1"/>
  <c r="T17" i="87" s="1"/>
  <c r="U17" i="87" s="1"/>
  <c r="V17" i="87" s="1"/>
  <c r="W17" i="87" s="1"/>
  <c r="X17" i="87" s="1"/>
  <c r="Y17" i="87" s="1"/>
  <c r="Z17" i="87" s="1"/>
  <c r="AA17" i="87" s="1"/>
  <c r="AB17" i="87" s="1"/>
  <c r="AC17" i="87" s="1"/>
  <c r="AD17" i="87" s="1"/>
  <c r="AE17" i="87" s="1"/>
  <c r="AF17" i="87" s="1"/>
  <c r="AG17" i="87" s="1"/>
  <c r="AH17" i="87" s="1"/>
  <c r="AI17" i="87" s="1"/>
  <c r="AJ17" i="87" s="1"/>
  <c r="AK17" i="87" s="1"/>
  <c r="AL17" i="87" s="1"/>
  <c r="AM17" i="87" s="1"/>
  <c r="AN17" i="87" s="1"/>
  <c r="AO17" i="87" s="1"/>
  <c r="AP17" i="87" s="1"/>
  <c r="AQ17" i="87" s="1"/>
  <c r="AR17" i="87" s="1"/>
  <c r="AS17" i="87" s="1"/>
  <c r="AT17" i="87" s="1"/>
  <c r="AU17" i="87" s="1"/>
  <c r="AV17" i="87" s="1"/>
  <c r="AW17" i="87" s="1"/>
  <c r="AX17" i="87" s="1"/>
  <c r="AY17" i="87" s="1"/>
  <c r="AZ17" i="87" s="1"/>
  <c r="BA17" i="87" s="1"/>
  <c r="BB17" i="87" s="1"/>
  <c r="BC17" i="87" s="1"/>
  <c r="BD17" i="87" s="1"/>
  <c r="BE17" i="87" s="1"/>
  <c r="BF17" i="87" s="1"/>
  <c r="BG17" i="87" s="1"/>
  <c r="BH17" i="87" s="1"/>
  <c r="BI17" i="87" s="1"/>
  <c r="BJ17" i="87" s="1"/>
  <c r="BK17" i="87" s="1"/>
  <c r="BL17" i="87" s="1"/>
  <c r="BM17" i="87" s="1"/>
  <c r="BN17" i="87" s="1"/>
  <c r="BO17" i="87" s="1"/>
  <c r="BP17" i="87" s="1"/>
  <c r="BQ17" i="87" s="1"/>
  <c r="BR17" i="87" s="1"/>
  <c r="BS17" i="87" s="1"/>
  <c r="BT17" i="87" s="1"/>
  <c r="BU17" i="87" s="1"/>
  <c r="BV17" i="87" s="1"/>
  <c r="BW17" i="87" s="1"/>
  <c r="BX17" i="87" s="1"/>
  <c r="BY17" i="87" s="1"/>
  <c r="BZ17" i="87" s="1"/>
  <c r="CA17" i="87" s="1"/>
  <c r="CB17" i="87" s="1"/>
  <c r="CC17" i="87" s="1"/>
  <c r="CD17" i="87" s="1"/>
  <c r="CE17" i="87" s="1"/>
  <c r="CF17" i="87" s="1"/>
  <c r="CG17" i="87" s="1"/>
  <c r="CH17" i="87" s="1"/>
  <c r="CI17" i="87" s="1"/>
  <c r="CJ17" i="87" s="1"/>
  <c r="CK17" i="87" s="1"/>
  <c r="CL17" i="87" s="1"/>
  <c r="CM17" i="87" s="1"/>
  <c r="CN17" i="87" s="1"/>
  <c r="CO17" i="87" s="1"/>
  <c r="CP17" i="87" s="1"/>
  <c r="CQ17" i="87" s="1"/>
  <c r="CR17" i="87" s="1"/>
  <c r="CS17" i="87" s="1"/>
  <c r="CT17" i="87" s="1"/>
  <c r="CU17" i="87" s="1"/>
  <c r="CV17" i="87" s="1"/>
  <c r="CW17" i="87" s="1"/>
  <c r="CX17" i="87" s="1"/>
  <c r="CU15" i="81"/>
  <c r="CT21" i="81"/>
  <c r="CT27" i="81" s="1"/>
  <c r="CT28" i="81" s="1"/>
  <c r="CS23" i="81"/>
  <c r="CS22" i="81"/>
  <c r="CW15" i="80"/>
  <c r="CV21" i="80"/>
  <c r="CV27" i="80" s="1"/>
  <c r="CU22" i="80"/>
  <c r="CU23" i="80"/>
  <c r="CU23" i="84"/>
  <c r="CU22" i="84"/>
  <c r="CW15" i="84"/>
  <c r="CV21" i="84"/>
  <c r="CV27" i="84" s="1"/>
  <c r="CV28" i="84" s="1"/>
  <c r="CT23" i="83" l="1"/>
  <c r="CT22" i="83"/>
  <c r="CV15" i="83"/>
  <c r="CU21" i="83"/>
  <c r="CU27" i="83" s="1"/>
  <c r="CU28" i="83" s="1"/>
  <c r="CW15" i="82"/>
  <c r="CV21" i="82"/>
  <c r="CV27" i="82" s="1"/>
  <c r="CV28" i="82" s="1"/>
  <c r="CU23" i="82"/>
  <c r="CU22" i="82"/>
  <c r="D18" i="87"/>
  <c r="CT22" i="81"/>
  <c r="CT23" i="81"/>
  <c r="CV15" i="81"/>
  <c r="CU21" i="81"/>
  <c r="CU27" i="81" s="1"/>
  <c r="CU28" i="81" s="1"/>
  <c r="Y23" i="82"/>
  <c r="Z23" i="82"/>
  <c r="CX15" i="80"/>
  <c r="CW21" i="80"/>
  <c r="CW27" i="80" s="1"/>
  <c r="CV22" i="80"/>
  <c r="CV23" i="80"/>
  <c r="CV22" i="84"/>
  <c r="CV23" i="84"/>
  <c r="CX15" i="84"/>
  <c r="CW21" i="84"/>
  <c r="CW27" i="84" s="1"/>
  <c r="CW28" i="84" s="1"/>
  <c r="CU23" i="83" l="1"/>
  <c r="CU22" i="83"/>
  <c r="CW15" i="83"/>
  <c r="CV21" i="83"/>
  <c r="CV27" i="83" s="1"/>
  <c r="CV28" i="83" s="1"/>
  <c r="CV23" i="82"/>
  <c r="CV22" i="82"/>
  <c r="CX15" i="82"/>
  <c r="CW21" i="82"/>
  <c r="CW27" i="82" s="1"/>
  <c r="CW28" i="82" s="1"/>
  <c r="BK19" i="87"/>
  <c r="BJ19" i="87"/>
  <c r="AM19" i="87"/>
  <c r="CG19" i="87"/>
  <c r="M19" i="87"/>
  <c r="BY19" i="87"/>
  <c r="BH19" i="87"/>
  <c r="S19" i="87"/>
  <c r="BN19" i="87"/>
  <c r="N19" i="87"/>
  <c r="G19" i="87"/>
  <c r="BX19" i="87"/>
  <c r="BM19" i="87"/>
  <c r="CM19" i="87"/>
  <c r="AU19" i="87"/>
  <c r="BA19" i="87"/>
  <c r="CD19" i="87"/>
  <c r="BQ19" i="87"/>
  <c r="BZ19" i="87"/>
  <c r="CU19" i="87"/>
  <c r="AJ19" i="87"/>
  <c r="CQ19" i="87"/>
  <c r="CT19" i="87"/>
  <c r="W19" i="87"/>
  <c r="J19" i="87"/>
  <c r="BG19" i="87"/>
  <c r="BS19" i="87"/>
  <c r="Q19" i="87"/>
  <c r="BL19" i="87"/>
  <c r="CN19" i="87"/>
  <c r="K19" i="87"/>
  <c r="R19" i="87"/>
  <c r="Y19" i="87"/>
  <c r="CX19" i="87"/>
  <c r="BF19" i="87"/>
  <c r="AH19" i="87"/>
  <c r="BT19" i="87"/>
  <c r="CL19" i="87"/>
  <c r="CV19" i="87"/>
  <c r="BI19" i="87"/>
  <c r="CC19" i="87"/>
  <c r="CH19" i="87"/>
  <c r="AD19" i="87"/>
  <c r="BE19" i="87"/>
  <c r="AG19" i="87"/>
  <c r="O19" i="87"/>
  <c r="AK19" i="87"/>
  <c r="BB19" i="87"/>
  <c r="CS19" i="87"/>
  <c r="AI19" i="87"/>
  <c r="F19" i="87"/>
  <c r="AS19" i="87"/>
  <c r="BP19" i="87"/>
  <c r="BU19" i="87"/>
  <c r="CR19" i="87"/>
  <c r="I19" i="87"/>
  <c r="AW19" i="87"/>
  <c r="AX19" i="87"/>
  <c r="CP19" i="87"/>
  <c r="AO19" i="87"/>
  <c r="AC19" i="87"/>
  <c r="P19" i="87"/>
  <c r="AA19" i="87"/>
  <c r="X19" i="87"/>
  <c r="T19" i="87"/>
  <c r="CK19" i="87"/>
  <c r="V19" i="87"/>
  <c r="BW19" i="87"/>
  <c r="BV19" i="87"/>
  <c r="AL19" i="87"/>
  <c r="AQ19" i="87"/>
  <c r="AE19" i="87"/>
  <c r="AB19" i="87"/>
  <c r="CW19" i="87"/>
  <c r="BR19" i="87"/>
  <c r="D19" i="87"/>
  <c r="CE19" i="87"/>
  <c r="AY19" i="87"/>
  <c r="CJ19" i="87"/>
  <c r="AZ19" i="87"/>
  <c r="E19" i="87"/>
  <c r="BC19" i="87"/>
  <c r="BD19" i="87"/>
  <c r="CB19" i="87"/>
  <c r="H19" i="87"/>
  <c r="U19" i="87"/>
  <c r="Z19" i="87"/>
  <c r="CF19" i="87"/>
  <c r="AF19" i="87"/>
  <c r="CO19" i="87"/>
  <c r="BO19" i="87"/>
  <c r="AT19" i="87"/>
  <c r="L19" i="87"/>
  <c r="AR19" i="87"/>
  <c r="AN19" i="87"/>
  <c r="AV19" i="87"/>
  <c r="AP19" i="87"/>
  <c r="CI19" i="87"/>
  <c r="CA19" i="87"/>
  <c r="CU23" i="81"/>
  <c r="CU22" i="81"/>
  <c r="CW15" i="81"/>
  <c r="CV21" i="81"/>
  <c r="CV27" i="81" s="1"/>
  <c r="CV28" i="81" s="1"/>
  <c r="CW22" i="80"/>
  <c r="CW23" i="80"/>
  <c r="D16" i="80"/>
  <c r="CX21" i="80"/>
  <c r="CX27" i="80" s="1"/>
  <c r="CW23" i="84"/>
  <c r="CW22" i="84"/>
  <c r="D16" i="84"/>
  <c r="CX21" i="84"/>
  <c r="CX27" i="84" s="1"/>
  <c r="CX28" i="84" s="1"/>
  <c r="D20" i="87" l="1"/>
  <c r="D210" i="87" s="1"/>
  <c r="CY28" i="84"/>
  <c r="CV23" i="83"/>
  <c r="CV22" i="83"/>
  <c r="CX15" i="83"/>
  <c r="D16" i="83" s="1"/>
  <c r="CW21" i="83"/>
  <c r="CW27" i="83" s="1"/>
  <c r="CW28" i="83" s="1"/>
  <c r="D16" i="82"/>
  <c r="CX21" i="82"/>
  <c r="CX27" i="82" s="1"/>
  <c r="CX28" i="82" s="1"/>
  <c r="CW23" i="82"/>
  <c r="CW22" i="82"/>
  <c r="CV23" i="81"/>
  <c r="CV22" i="81"/>
  <c r="CX15" i="81"/>
  <c r="CW21" i="81"/>
  <c r="CW27" i="81" s="1"/>
  <c r="CW28" i="81" s="1"/>
  <c r="D17" i="80"/>
  <c r="CX22" i="80"/>
  <c r="CX23" i="80"/>
  <c r="D17" i="84"/>
  <c r="CX23" i="84"/>
  <c r="CX22" i="84"/>
  <c r="D186" i="87" l="1"/>
  <c r="L187" i="87" s="1"/>
  <c r="L188" i="87" s="1"/>
  <c r="L194" i="87" s="1"/>
  <c r="D197" i="87"/>
  <c r="D26" i="87"/>
  <c r="D221" i="87"/>
  <c r="X187" i="87"/>
  <c r="X188" i="87" s="1"/>
  <c r="X194" i="87" s="1"/>
  <c r="CI187" i="87"/>
  <c r="CI188" i="87" s="1"/>
  <c r="CI194" i="87" s="1"/>
  <c r="CD187" i="87"/>
  <c r="CD188" i="87" s="1"/>
  <c r="CD194" i="87" s="1"/>
  <c r="BR187" i="87"/>
  <c r="BR188" i="87" s="1"/>
  <c r="BR194" i="87" s="1"/>
  <c r="AP187" i="87"/>
  <c r="AP188" i="87" s="1"/>
  <c r="AP194" i="87" s="1"/>
  <c r="AQ187" i="87"/>
  <c r="AQ188" i="87" s="1"/>
  <c r="AQ194" i="87" s="1"/>
  <c r="BQ187" i="87"/>
  <c r="BQ188" i="87" s="1"/>
  <c r="BQ194" i="87" s="1"/>
  <c r="AV198" i="87"/>
  <c r="AV199" i="87" s="1"/>
  <c r="AV205" i="87" s="1"/>
  <c r="L198" i="87"/>
  <c r="L199" i="87" s="1"/>
  <c r="L205" i="87" s="1"/>
  <c r="K198" i="87"/>
  <c r="K199" i="87" s="1"/>
  <c r="K205" i="87" s="1"/>
  <c r="M198" i="87"/>
  <c r="M199" i="87" s="1"/>
  <c r="M205" i="87" s="1"/>
  <c r="I198" i="87"/>
  <c r="I199" i="87" s="1"/>
  <c r="I205" i="87" s="1"/>
  <c r="J198" i="87"/>
  <c r="J199" i="87" s="1"/>
  <c r="J205" i="87" s="1"/>
  <c r="P198" i="87"/>
  <c r="P199" i="87" s="1"/>
  <c r="P205" i="87" s="1"/>
  <c r="CH198" i="87"/>
  <c r="CH199" i="87" s="1"/>
  <c r="CH205" i="87" s="1"/>
  <c r="BX198" i="87"/>
  <c r="BX199" i="87" s="1"/>
  <c r="BX205" i="87" s="1"/>
  <c r="AS198" i="87"/>
  <c r="AS199" i="87" s="1"/>
  <c r="AS205" i="87" s="1"/>
  <c r="BA198" i="87"/>
  <c r="BA199" i="87" s="1"/>
  <c r="BA205" i="87" s="1"/>
  <c r="CF198" i="87"/>
  <c r="CF199" i="87" s="1"/>
  <c r="CF205" i="87" s="1"/>
  <c r="U198" i="87"/>
  <c r="U199" i="87" s="1"/>
  <c r="U205" i="87" s="1"/>
  <c r="Z198" i="87"/>
  <c r="Z199" i="87" s="1"/>
  <c r="Z205" i="87" s="1"/>
  <c r="BS198" i="87"/>
  <c r="BS199" i="87" s="1"/>
  <c r="BS205" i="87" s="1"/>
  <c r="BP198" i="87"/>
  <c r="BP199" i="87" s="1"/>
  <c r="BP205" i="87" s="1"/>
  <c r="AF198" i="87"/>
  <c r="AF199" i="87" s="1"/>
  <c r="AF205" i="87" s="1"/>
  <c r="BH198" i="87"/>
  <c r="BH199" i="87" s="1"/>
  <c r="BH205" i="87" s="1"/>
  <c r="AU198" i="87"/>
  <c r="AU199" i="87" s="1"/>
  <c r="AU205" i="87" s="1"/>
  <c r="BN198" i="87"/>
  <c r="BN199" i="87" s="1"/>
  <c r="BN205" i="87" s="1"/>
  <c r="CE198" i="87"/>
  <c r="CE199" i="87" s="1"/>
  <c r="CE205" i="87" s="1"/>
  <c r="BI198" i="87"/>
  <c r="BI199" i="87" s="1"/>
  <c r="BI205" i="87" s="1"/>
  <c r="BB198" i="87"/>
  <c r="BB199" i="87" s="1"/>
  <c r="BB205" i="87" s="1"/>
  <c r="CA198" i="87"/>
  <c r="CA199" i="87" s="1"/>
  <c r="CA205" i="87" s="1"/>
  <c r="BD198" i="87"/>
  <c r="BD199" i="87" s="1"/>
  <c r="BD205" i="87" s="1"/>
  <c r="BR198" i="87"/>
  <c r="BR199" i="87" s="1"/>
  <c r="BR205" i="87" s="1"/>
  <c r="CB198" i="87"/>
  <c r="CB199" i="87" s="1"/>
  <c r="CB205" i="87" s="1"/>
  <c r="CD198" i="87"/>
  <c r="CD199" i="87" s="1"/>
  <c r="CD205" i="87" s="1"/>
  <c r="BV198" i="87"/>
  <c r="BV199" i="87" s="1"/>
  <c r="BV205" i="87" s="1"/>
  <c r="CK198" i="87"/>
  <c r="CK199" i="87" s="1"/>
  <c r="CK205" i="87" s="1"/>
  <c r="AI198" i="87"/>
  <c r="AI199" i="87" s="1"/>
  <c r="AI205" i="87" s="1"/>
  <c r="AQ198" i="87"/>
  <c r="AQ199" i="87" s="1"/>
  <c r="AQ205" i="87" s="1"/>
  <c r="AP198" i="87"/>
  <c r="AP199" i="87" s="1"/>
  <c r="AP205" i="87" s="1"/>
  <c r="CN198" i="87"/>
  <c r="CN199" i="87" s="1"/>
  <c r="CN205" i="87" s="1"/>
  <c r="BZ198" i="87"/>
  <c r="BZ199" i="87" s="1"/>
  <c r="BZ205" i="87" s="1"/>
  <c r="BQ198" i="87"/>
  <c r="BQ199" i="87" s="1"/>
  <c r="BQ205" i="87" s="1"/>
  <c r="AY198" i="87"/>
  <c r="AY199" i="87" s="1"/>
  <c r="AY205" i="87" s="1"/>
  <c r="BW198" i="87"/>
  <c r="BW199" i="87" s="1"/>
  <c r="BW205" i="87" s="1"/>
  <c r="CI198" i="87"/>
  <c r="CI199" i="87" s="1"/>
  <c r="CI205" i="87" s="1"/>
  <c r="CX198" i="87"/>
  <c r="CX199" i="87" s="1"/>
  <c r="CX205" i="87" s="1"/>
  <c r="CJ198" i="87"/>
  <c r="CJ199" i="87" s="1"/>
  <c r="CJ205" i="87" s="1"/>
  <c r="BO198" i="87"/>
  <c r="BO199" i="87" s="1"/>
  <c r="BO205" i="87" s="1"/>
  <c r="CP198" i="87"/>
  <c r="CP199" i="87" s="1"/>
  <c r="CP205" i="87" s="1"/>
  <c r="BY198" i="87"/>
  <c r="BY199" i="87" s="1"/>
  <c r="BY205" i="87" s="1"/>
  <c r="BL198" i="87"/>
  <c r="BL199" i="87" s="1"/>
  <c r="BL205" i="87" s="1"/>
  <c r="AK198" i="87"/>
  <c r="AK199" i="87" s="1"/>
  <c r="AK205" i="87" s="1"/>
  <c r="CV198" i="87"/>
  <c r="CV199" i="87" s="1"/>
  <c r="CV205" i="87" s="1"/>
  <c r="BG198" i="87"/>
  <c r="BG199" i="87" s="1"/>
  <c r="BG205" i="87" s="1"/>
  <c r="V198" i="87"/>
  <c r="V199" i="87" s="1"/>
  <c r="V205" i="87" s="1"/>
  <c r="N198" i="87"/>
  <c r="N199" i="87" s="1"/>
  <c r="N205" i="87" s="1"/>
  <c r="S198" i="87"/>
  <c r="S199" i="87" s="1"/>
  <c r="S205" i="87" s="1"/>
  <c r="CG198" i="87"/>
  <c r="CG199" i="87" s="1"/>
  <c r="CG205" i="87" s="1"/>
  <c r="AT198" i="87"/>
  <c r="AT199" i="87" s="1"/>
  <c r="AT205" i="87" s="1"/>
  <c r="AZ198" i="87"/>
  <c r="AZ199" i="87" s="1"/>
  <c r="AZ205" i="87" s="1"/>
  <c r="CU198" i="87"/>
  <c r="CU199" i="87" s="1"/>
  <c r="CU205" i="87" s="1"/>
  <c r="BC198" i="87"/>
  <c r="BC199" i="87" s="1"/>
  <c r="BC205" i="87" s="1"/>
  <c r="BK198" i="87"/>
  <c r="BK199" i="87" s="1"/>
  <c r="BK205" i="87" s="1"/>
  <c r="R198" i="87"/>
  <c r="R199" i="87" s="1"/>
  <c r="R205" i="87" s="1"/>
  <c r="CO198" i="87"/>
  <c r="CO199" i="87" s="1"/>
  <c r="CO205" i="87" s="1"/>
  <c r="X198" i="87"/>
  <c r="X199" i="87" s="1"/>
  <c r="X205" i="87" s="1"/>
  <c r="CY198" i="87"/>
  <c r="CY199" i="87" s="1"/>
  <c r="CY205" i="87" s="1"/>
  <c r="BT198" i="87"/>
  <c r="BT199" i="87" s="1"/>
  <c r="BT205" i="87" s="1"/>
  <c r="CQ198" i="87"/>
  <c r="CQ199" i="87" s="1"/>
  <c r="CQ205" i="87" s="1"/>
  <c r="Q198" i="87"/>
  <c r="Q199" i="87" s="1"/>
  <c r="Q205" i="87" s="1"/>
  <c r="CT198" i="87"/>
  <c r="CT199" i="87" s="1"/>
  <c r="CT205" i="87" s="1"/>
  <c r="W198" i="87"/>
  <c r="W199" i="87" s="1"/>
  <c r="W205" i="87" s="1"/>
  <c r="AG198" i="87"/>
  <c r="AG199" i="87" s="1"/>
  <c r="AG205" i="87" s="1"/>
  <c r="BM198" i="87"/>
  <c r="BM199" i="87" s="1"/>
  <c r="BM205" i="87" s="1"/>
  <c r="AA198" i="87"/>
  <c r="AA199" i="87" s="1"/>
  <c r="AA205" i="87" s="1"/>
  <c r="CS198" i="87"/>
  <c r="CS199" i="87" s="1"/>
  <c r="CS205" i="87" s="1"/>
  <c r="BF198" i="87"/>
  <c r="BF199" i="87" s="1"/>
  <c r="BF205" i="87" s="1"/>
  <c r="AH198" i="87"/>
  <c r="AH199" i="87" s="1"/>
  <c r="AH205" i="87" s="1"/>
  <c r="BE198" i="87"/>
  <c r="BE199" i="87" s="1"/>
  <c r="BE205" i="87" s="1"/>
  <c r="AW198" i="87"/>
  <c r="AW199" i="87" s="1"/>
  <c r="AW205" i="87" s="1"/>
  <c r="AE198" i="87"/>
  <c r="AE199" i="87" s="1"/>
  <c r="AE205" i="87" s="1"/>
  <c r="O198" i="87"/>
  <c r="O199" i="87" s="1"/>
  <c r="O205" i="87" s="1"/>
  <c r="AB198" i="87"/>
  <c r="AB199" i="87" s="1"/>
  <c r="AB205" i="87" s="1"/>
  <c r="AX198" i="87"/>
  <c r="AX199" i="87" s="1"/>
  <c r="AX205" i="87" s="1"/>
  <c r="AN198" i="87"/>
  <c r="AN199" i="87" s="1"/>
  <c r="AN205" i="87" s="1"/>
  <c r="Y198" i="87"/>
  <c r="Y199" i="87" s="1"/>
  <c r="Y205" i="87" s="1"/>
  <c r="CL198" i="87"/>
  <c r="CL199" i="87" s="1"/>
  <c r="CL205" i="87" s="1"/>
  <c r="CW198" i="87"/>
  <c r="CW199" i="87" s="1"/>
  <c r="CW205" i="87" s="1"/>
  <c r="AD198" i="87"/>
  <c r="AD199" i="87" s="1"/>
  <c r="AD205" i="87" s="1"/>
  <c r="CM198" i="87"/>
  <c r="CM199" i="87" s="1"/>
  <c r="CM205" i="87" s="1"/>
  <c r="BU198" i="87"/>
  <c r="BU199" i="87" s="1"/>
  <c r="BU205" i="87" s="1"/>
  <c r="AJ198" i="87"/>
  <c r="AJ199" i="87" s="1"/>
  <c r="AJ205" i="87" s="1"/>
  <c r="CR198" i="87"/>
  <c r="CR199" i="87" s="1"/>
  <c r="CR205" i="87" s="1"/>
  <c r="CC198" i="87"/>
  <c r="CC199" i="87" s="1"/>
  <c r="CC205" i="87" s="1"/>
  <c r="T198" i="87"/>
  <c r="T199" i="87" s="1"/>
  <c r="T205" i="87" s="1"/>
  <c r="AM198" i="87"/>
  <c r="AM199" i="87" s="1"/>
  <c r="AM205" i="87" s="1"/>
  <c r="AR198" i="87"/>
  <c r="AR199" i="87" s="1"/>
  <c r="AR205" i="87" s="1"/>
  <c r="AL198" i="87"/>
  <c r="AL199" i="87" s="1"/>
  <c r="AL205" i="87" s="1"/>
  <c r="AC198" i="87"/>
  <c r="AC199" i="87" s="1"/>
  <c r="AC205" i="87" s="1"/>
  <c r="AO198" i="87"/>
  <c r="AO199" i="87" s="1"/>
  <c r="AO205" i="87" s="1"/>
  <c r="BJ198" i="87"/>
  <c r="BJ199" i="87" s="1"/>
  <c r="BJ205" i="87" s="1"/>
  <c r="I29" i="87"/>
  <c r="I30" i="87" s="1"/>
  <c r="I36" i="87" s="1"/>
  <c r="J29" i="87"/>
  <c r="J30" i="87" s="1"/>
  <c r="J36" i="87" s="1"/>
  <c r="K29" i="87"/>
  <c r="K30" i="87" s="1"/>
  <c r="K36" i="87" s="1"/>
  <c r="L29" i="87"/>
  <c r="L30" i="87" s="1"/>
  <c r="L36" i="87" s="1"/>
  <c r="M29" i="87"/>
  <c r="M30" i="87" s="1"/>
  <c r="M36" i="87" s="1"/>
  <c r="O29" i="87"/>
  <c r="O30" i="87" s="1"/>
  <c r="O36" i="87" s="1"/>
  <c r="N29" i="87"/>
  <c r="N30" i="87" s="1"/>
  <c r="N36" i="87" s="1"/>
  <c r="Q29" i="87"/>
  <c r="Q30" i="87" s="1"/>
  <c r="Q36" i="87" s="1"/>
  <c r="P29" i="87"/>
  <c r="P30" i="87" s="1"/>
  <c r="P36" i="87" s="1"/>
  <c r="R29" i="87"/>
  <c r="R30" i="87" s="1"/>
  <c r="R36" i="87" s="1"/>
  <c r="S29" i="87"/>
  <c r="S30" i="87" s="1"/>
  <c r="T29" i="87"/>
  <c r="T30" i="87" s="1"/>
  <c r="U29" i="87"/>
  <c r="U30" i="87" s="1"/>
  <c r="V29" i="87"/>
  <c r="V30" i="87" s="1"/>
  <c r="W29" i="87"/>
  <c r="W30" i="87" s="1"/>
  <c r="Y29" i="87"/>
  <c r="Y30" i="87" s="1"/>
  <c r="X29" i="87"/>
  <c r="X30" i="87" s="1"/>
  <c r="Z29" i="87"/>
  <c r="Z30" i="87" s="1"/>
  <c r="AA29" i="87"/>
  <c r="AA30" i="87" s="1"/>
  <c r="AB29" i="87"/>
  <c r="AB30" i="87" s="1"/>
  <c r="AD29" i="87"/>
  <c r="AD30" i="87" s="1"/>
  <c r="AC29" i="87"/>
  <c r="AC30" i="87" s="1"/>
  <c r="AE29" i="87"/>
  <c r="AE30" i="87" s="1"/>
  <c r="AF29" i="87"/>
  <c r="AF30" i="87" s="1"/>
  <c r="AG29" i="87"/>
  <c r="AG30" i="87" s="1"/>
  <c r="AI29" i="87"/>
  <c r="AI30" i="87" s="1"/>
  <c r="AH29" i="87"/>
  <c r="AH30" i="87" s="1"/>
  <c r="AJ29" i="87"/>
  <c r="AJ30" i="87" s="1"/>
  <c r="AK29" i="87"/>
  <c r="AK30" i="87" s="1"/>
  <c r="AL29" i="87"/>
  <c r="AL30" i="87" s="1"/>
  <c r="AM29" i="87"/>
  <c r="AM30" i="87" s="1"/>
  <c r="AN29" i="87"/>
  <c r="AN30" i="87" s="1"/>
  <c r="AO29" i="87"/>
  <c r="AO30" i="87" s="1"/>
  <c r="AP29" i="87"/>
  <c r="AP30" i="87" s="1"/>
  <c r="AQ29" i="87"/>
  <c r="AQ30" i="87" s="1"/>
  <c r="AR29" i="87"/>
  <c r="AR30" i="87" s="1"/>
  <c r="AS29" i="87"/>
  <c r="AS30" i="87" s="1"/>
  <c r="AT29" i="87"/>
  <c r="AT30" i="87" s="1"/>
  <c r="AU29" i="87"/>
  <c r="AU30" i="87" s="1"/>
  <c r="AV29" i="87"/>
  <c r="AV30" i="87" s="1"/>
  <c r="AW29" i="87"/>
  <c r="AW30" i="87" s="1"/>
  <c r="AX29" i="87"/>
  <c r="AX30" i="87" s="1"/>
  <c r="AY29" i="87"/>
  <c r="AY30" i="87" s="1"/>
  <c r="AZ29" i="87"/>
  <c r="AZ30" i="87" s="1"/>
  <c r="BA29" i="87"/>
  <c r="BA30" i="87" s="1"/>
  <c r="BB29" i="87"/>
  <c r="BB30" i="87" s="1"/>
  <c r="BC29" i="87"/>
  <c r="BC30" i="87" s="1"/>
  <c r="BD29" i="87"/>
  <c r="BD30" i="87" s="1"/>
  <c r="BE29" i="87"/>
  <c r="BE30" i="87" s="1"/>
  <c r="BF29" i="87"/>
  <c r="BF30" i="87" s="1"/>
  <c r="BG29" i="87"/>
  <c r="BG30" i="87" s="1"/>
  <c r="BH29" i="87"/>
  <c r="BH30" i="87" s="1"/>
  <c r="BI29" i="87"/>
  <c r="BI30" i="87" s="1"/>
  <c r="BJ29" i="87"/>
  <c r="BJ30" i="87" s="1"/>
  <c r="BK29" i="87"/>
  <c r="BK30" i="87" s="1"/>
  <c r="BL29" i="87"/>
  <c r="BL30" i="87" s="1"/>
  <c r="BM29" i="87"/>
  <c r="BM30" i="87" s="1"/>
  <c r="BN29" i="87"/>
  <c r="BN30" i="87" s="1"/>
  <c r="BO29" i="87"/>
  <c r="BO30" i="87" s="1"/>
  <c r="BP29" i="87"/>
  <c r="BP30" i="87" s="1"/>
  <c r="BQ29" i="87"/>
  <c r="BQ30" i="87" s="1"/>
  <c r="BR29" i="87"/>
  <c r="BR30" i="87" s="1"/>
  <c r="BS29" i="87"/>
  <c r="BS30" i="87" s="1"/>
  <c r="BT29" i="87"/>
  <c r="BT30" i="87" s="1"/>
  <c r="BU29" i="87"/>
  <c r="BU30" i="87" s="1"/>
  <c r="BV29" i="87"/>
  <c r="BV30" i="87" s="1"/>
  <c r="BW29" i="87"/>
  <c r="BW30" i="87" s="1"/>
  <c r="BX29" i="87"/>
  <c r="BX30" i="87" s="1"/>
  <c r="BY29" i="87"/>
  <c r="BY30" i="87" s="1"/>
  <c r="BZ29" i="87"/>
  <c r="BZ30" i="87" s="1"/>
  <c r="CA29" i="87"/>
  <c r="CA30" i="87" s="1"/>
  <c r="CB29" i="87"/>
  <c r="CB30" i="87" s="1"/>
  <c r="CC29" i="87"/>
  <c r="CC30" i="87" s="1"/>
  <c r="CD29" i="87"/>
  <c r="CD30" i="87" s="1"/>
  <c r="CE29" i="87"/>
  <c r="CE30" i="87" s="1"/>
  <c r="CF29" i="87"/>
  <c r="CF30" i="87" s="1"/>
  <c r="CG29" i="87"/>
  <c r="CG30" i="87" s="1"/>
  <c r="CH29" i="87"/>
  <c r="CH30" i="87" s="1"/>
  <c r="CI29" i="87"/>
  <c r="CI30" i="87" s="1"/>
  <c r="CJ29" i="87"/>
  <c r="CJ30" i="87" s="1"/>
  <c r="CK29" i="87"/>
  <c r="CK30" i="87" s="1"/>
  <c r="CL29" i="87"/>
  <c r="CL30" i="87" s="1"/>
  <c r="CM29" i="87"/>
  <c r="CM30" i="87" s="1"/>
  <c r="CN29" i="87"/>
  <c r="CN30" i="87" s="1"/>
  <c r="CO29" i="87"/>
  <c r="CO30" i="87" s="1"/>
  <c r="CP29" i="87"/>
  <c r="CP30" i="87" s="1"/>
  <c r="CQ29" i="87"/>
  <c r="CQ30" i="87" s="1"/>
  <c r="CR29" i="87"/>
  <c r="CR30" i="87" s="1"/>
  <c r="CS29" i="87"/>
  <c r="CS30" i="87" s="1"/>
  <c r="CT29" i="87"/>
  <c r="CT30" i="87" s="1"/>
  <c r="CU29" i="87"/>
  <c r="CU30" i="87" s="1"/>
  <c r="CV29" i="87"/>
  <c r="CV30" i="87" s="1"/>
  <c r="CW29" i="87"/>
  <c r="CW30" i="87" s="1"/>
  <c r="CX29" i="87"/>
  <c r="CX30" i="87" s="1"/>
  <c r="CV222" i="87"/>
  <c r="CV223" i="87" s="1"/>
  <c r="CV229" i="87" s="1"/>
  <c r="BP222" i="87"/>
  <c r="BP223" i="87" s="1"/>
  <c r="BP229" i="87" s="1"/>
  <c r="AJ222" i="87"/>
  <c r="AJ223" i="87" s="1"/>
  <c r="AJ229" i="87" s="1"/>
  <c r="BW222" i="87"/>
  <c r="BW223" i="87" s="1"/>
  <c r="BW229" i="87" s="1"/>
  <c r="AQ222" i="87"/>
  <c r="AQ223" i="87" s="1"/>
  <c r="AQ229" i="87" s="1"/>
  <c r="K222" i="87"/>
  <c r="K223" i="87" s="1"/>
  <c r="K229" i="87" s="1"/>
  <c r="BZ222" i="87"/>
  <c r="BZ223" i="87" s="1"/>
  <c r="BZ229" i="87" s="1"/>
  <c r="AT222" i="87"/>
  <c r="AT223" i="87" s="1"/>
  <c r="AT229" i="87" s="1"/>
  <c r="N222" i="87"/>
  <c r="N223" i="87" s="1"/>
  <c r="N229" i="87" s="1"/>
  <c r="U222" i="87"/>
  <c r="U223" i="87" s="1"/>
  <c r="U229" i="87" s="1"/>
  <c r="AW222" i="87"/>
  <c r="AW223" i="87" s="1"/>
  <c r="AW229" i="87" s="1"/>
  <c r="AC222" i="87"/>
  <c r="AC223" i="87" s="1"/>
  <c r="AC229" i="87" s="1"/>
  <c r="CK222" i="87"/>
  <c r="CK223" i="87" s="1"/>
  <c r="CK229" i="87" s="1"/>
  <c r="CR222" i="87"/>
  <c r="CR223" i="87" s="1"/>
  <c r="CR229" i="87" s="1"/>
  <c r="BL222" i="87"/>
  <c r="BL223" i="87" s="1"/>
  <c r="BL229" i="87" s="1"/>
  <c r="AF222" i="87"/>
  <c r="AF223" i="87" s="1"/>
  <c r="AF229" i="87" s="1"/>
  <c r="CY222" i="87"/>
  <c r="CY223" i="87" s="1"/>
  <c r="CY229" i="87" s="1"/>
  <c r="BS222" i="87"/>
  <c r="BS223" i="87" s="1"/>
  <c r="BS229" i="87" s="1"/>
  <c r="AM222" i="87"/>
  <c r="AM223" i="87" s="1"/>
  <c r="AM229" i="87" s="1"/>
  <c r="BV222" i="87"/>
  <c r="BV223" i="87" s="1"/>
  <c r="BV229" i="87" s="1"/>
  <c r="AP222" i="87"/>
  <c r="AP223" i="87" s="1"/>
  <c r="AP229" i="87" s="1"/>
  <c r="J222" i="87"/>
  <c r="J223" i="87" s="1"/>
  <c r="J229" i="87" s="1"/>
  <c r="Q222" i="87"/>
  <c r="Q223" i="87" s="1"/>
  <c r="Q229" i="87" s="1"/>
  <c r="M222" i="87"/>
  <c r="M223" i="87" s="1"/>
  <c r="M229" i="87" s="1"/>
  <c r="BE222" i="87"/>
  <c r="BE223" i="87" s="1"/>
  <c r="BE229" i="87" s="1"/>
  <c r="Y222" i="87"/>
  <c r="Y223" i="87" s="1"/>
  <c r="Y229" i="87" s="1"/>
  <c r="CN222" i="87"/>
  <c r="CN223" i="87" s="1"/>
  <c r="CN229" i="87" s="1"/>
  <c r="BH222" i="87"/>
  <c r="BH223" i="87" s="1"/>
  <c r="BH229" i="87" s="1"/>
  <c r="AB222" i="87"/>
  <c r="AB223" i="87" s="1"/>
  <c r="AB229" i="87" s="1"/>
  <c r="CU222" i="87"/>
  <c r="CU223" i="87" s="1"/>
  <c r="CU229" i="87" s="1"/>
  <c r="BO222" i="87"/>
  <c r="BO223" i="87" s="1"/>
  <c r="BO229" i="87" s="1"/>
  <c r="AI222" i="87"/>
  <c r="AI223" i="87" s="1"/>
  <c r="AI229" i="87" s="1"/>
  <c r="CX222" i="87"/>
  <c r="CX223" i="87" s="1"/>
  <c r="CX229" i="87" s="1"/>
  <c r="BR222" i="87"/>
  <c r="BR223" i="87" s="1"/>
  <c r="BR229" i="87" s="1"/>
  <c r="AL222" i="87"/>
  <c r="AL223" i="87" s="1"/>
  <c r="AL229" i="87" s="1"/>
  <c r="CC222" i="87"/>
  <c r="CC223" i="87" s="1"/>
  <c r="CC229" i="87" s="1"/>
  <c r="I222" i="87"/>
  <c r="I223" i="87" s="1"/>
  <c r="I229" i="87" s="1"/>
  <c r="CJ222" i="87"/>
  <c r="CJ223" i="87" s="1"/>
  <c r="CJ229" i="87" s="1"/>
  <c r="BD222" i="87"/>
  <c r="BD223" i="87" s="1"/>
  <c r="BD229" i="87" s="1"/>
  <c r="X222" i="87"/>
  <c r="X223" i="87" s="1"/>
  <c r="X229" i="87" s="1"/>
  <c r="CQ222" i="87"/>
  <c r="CQ223" i="87" s="1"/>
  <c r="CQ229" i="87" s="1"/>
  <c r="BK222" i="87"/>
  <c r="BK223" i="87" s="1"/>
  <c r="BK229" i="87" s="1"/>
  <c r="AE222" i="87"/>
  <c r="AE223" i="87" s="1"/>
  <c r="AE229" i="87" s="1"/>
  <c r="CT222" i="87"/>
  <c r="CT223" i="87" s="1"/>
  <c r="CT229" i="87" s="1"/>
  <c r="BN222" i="87"/>
  <c r="BN223" i="87" s="1"/>
  <c r="BN229" i="87" s="1"/>
  <c r="AH222" i="87"/>
  <c r="AH223" i="87" s="1"/>
  <c r="AH229" i="87" s="1"/>
  <c r="CW222" i="87"/>
  <c r="CW223" i="87" s="1"/>
  <c r="CW229" i="87" s="1"/>
  <c r="BM222" i="87"/>
  <c r="BM223" i="87" s="1"/>
  <c r="BM229" i="87" s="1"/>
  <c r="CF222" i="87"/>
  <c r="CF223" i="87" s="1"/>
  <c r="CF229" i="87" s="1"/>
  <c r="AZ222" i="87"/>
  <c r="AZ223" i="87" s="1"/>
  <c r="AZ229" i="87" s="1"/>
  <c r="T222" i="87"/>
  <c r="T223" i="87" s="1"/>
  <c r="T229" i="87" s="1"/>
  <c r="CM222" i="87"/>
  <c r="CM223" i="87" s="1"/>
  <c r="CM229" i="87" s="1"/>
  <c r="BG222" i="87"/>
  <c r="BG223" i="87" s="1"/>
  <c r="BG229" i="87" s="1"/>
  <c r="AA222" i="87"/>
  <c r="AA223" i="87" s="1"/>
  <c r="AA229" i="87" s="1"/>
  <c r="CP222" i="87"/>
  <c r="CP223" i="87" s="1"/>
  <c r="CP229" i="87" s="1"/>
  <c r="BJ222" i="87"/>
  <c r="BJ223" i="87" s="1"/>
  <c r="BJ229" i="87" s="1"/>
  <c r="AD222" i="87"/>
  <c r="AD223" i="87" s="1"/>
  <c r="AD229" i="87" s="1"/>
  <c r="CG222" i="87"/>
  <c r="CG223" i="87" s="1"/>
  <c r="CG229" i="87" s="1"/>
  <c r="AG222" i="87"/>
  <c r="AG223" i="87" s="1"/>
  <c r="AG229" i="87" s="1"/>
  <c r="CO222" i="87"/>
  <c r="CO223" i="87" s="1"/>
  <c r="CO229" i="87" s="1"/>
  <c r="CB222" i="87"/>
  <c r="CB223" i="87" s="1"/>
  <c r="CB229" i="87" s="1"/>
  <c r="AV222" i="87"/>
  <c r="AV223" i="87" s="1"/>
  <c r="AV229" i="87" s="1"/>
  <c r="P222" i="87"/>
  <c r="P223" i="87" s="1"/>
  <c r="P229" i="87" s="1"/>
  <c r="CI222" i="87"/>
  <c r="CI223" i="87" s="1"/>
  <c r="CI229" i="87" s="1"/>
  <c r="BC222" i="87"/>
  <c r="BC223" i="87" s="1"/>
  <c r="BC229" i="87" s="1"/>
  <c r="W222" i="87"/>
  <c r="W223" i="87" s="1"/>
  <c r="W229" i="87" s="1"/>
  <c r="CL222" i="87"/>
  <c r="CL223" i="87" s="1"/>
  <c r="CL229" i="87" s="1"/>
  <c r="BF222" i="87"/>
  <c r="BF223" i="87" s="1"/>
  <c r="BF229" i="87" s="1"/>
  <c r="Z222" i="87"/>
  <c r="Z223" i="87" s="1"/>
  <c r="Z229" i="87" s="1"/>
  <c r="BQ222" i="87"/>
  <c r="BQ223" i="87" s="1"/>
  <c r="BQ229" i="87" s="1"/>
  <c r="BU222" i="87"/>
  <c r="BU223" i="87" s="1"/>
  <c r="BU229" i="87" s="1"/>
  <c r="BY222" i="87"/>
  <c r="BY223" i="87" s="1"/>
  <c r="BY229" i="87" s="1"/>
  <c r="BX222" i="87"/>
  <c r="BX223" i="87" s="1"/>
  <c r="BX229" i="87" s="1"/>
  <c r="AR222" i="87"/>
  <c r="AR223" i="87" s="1"/>
  <c r="AR229" i="87" s="1"/>
  <c r="L222" i="87"/>
  <c r="L223" i="87" s="1"/>
  <c r="L229" i="87" s="1"/>
  <c r="CE222" i="87"/>
  <c r="CE223" i="87" s="1"/>
  <c r="CE229" i="87" s="1"/>
  <c r="AY222" i="87"/>
  <c r="AY223" i="87" s="1"/>
  <c r="AY229" i="87" s="1"/>
  <c r="S222" i="87"/>
  <c r="S223" i="87" s="1"/>
  <c r="S229" i="87" s="1"/>
  <c r="CH222" i="87"/>
  <c r="CH223" i="87" s="1"/>
  <c r="CH229" i="87" s="1"/>
  <c r="BB222" i="87"/>
  <c r="BB223" i="87" s="1"/>
  <c r="BB229" i="87" s="1"/>
  <c r="V222" i="87"/>
  <c r="V223" i="87" s="1"/>
  <c r="V229" i="87" s="1"/>
  <c r="BA222" i="87"/>
  <c r="BA223" i="87" s="1"/>
  <c r="BA229" i="87" s="1"/>
  <c r="AO222" i="87"/>
  <c r="AO223" i="87" s="1"/>
  <c r="AO229" i="87" s="1"/>
  <c r="BI222" i="87"/>
  <c r="BI223" i="87" s="1"/>
  <c r="BI229" i="87" s="1"/>
  <c r="BT222" i="87"/>
  <c r="BT223" i="87" s="1"/>
  <c r="BT229" i="87" s="1"/>
  <c r="AN222" i="87"/>
  <c r="AN223" i="87" s="1"/>
  <c r="AN229" i="87" s="1"/>
  <c r="CA222" i="87"/>
  <c r="CA223" i="87" s="1"/>
  <c r="CA229" i="87" s="1"/>
  <c r="AU222" i="87"/>
  <c r="AU223" i="87" s="1"/>
  <c r="AU229" i="87" s="1"/>
  <c r="O222" i="87"/>
  <c r="O223" i="87" s="1"/>
  <c r="O229" i="87" s="1"/>
  <c r="CD222" i="87"/>
  <c r="CD223" i="87" s="1"/>
  <c r="CD229" i="87" s="1"/>
  <c r="AX222" i="87"/>
  <c r="AX223" i="87" s="1"/>
  <c r="AX229" i="87" s="1"/>
  <c r="R222" i="87"/>
  <c r="R223" i="87" s="1"/>
  <c r="R229" i="87" s="1"/>
  <c r="AK222" i="87"/>
  <c r="AK223" i="87" s="1"/>
  <c r="AK229" i="87" s="1"/>
  <c r="CS222" i="87"/>
  <c r="CS223" i="87" s="1"/>
  <c r="CS229" i="87" s="1"/>
  <c r="AS222" i="87"/>
  <c r="AS223" i="87" s="1"/>
  <c r="AS229" i="87" s="1"/>
  <c r="M211" i="87"/>
  <c r="M212" i="87" s="1"/>
  <c r="M218" i="87" s="1"/>
  <c r="BY211" i="87"/>
  <c r="BY212" i="87" s="1"/>
  <c r="BY218" i="87" s="1"/>
  <c r="AL211" i="87"/>
  <c r="AL212" i="87" s="1"/>
  <c r="AL218" i="87" s="1"/>
  <c r="CX211" i="87"/>
  <c r="CX212" i="87" s="1"/>
  <c r="CX218" i="87" s="1"/>
  <c r="BK211" i="87"/>
  <c r="BK212" i="87" s="1"/>
  <c r="BK218" i="87" s="1"/>
  <c r="BD211" i="87"/>
  <c r="BD212" i="87" s="1"/>
  <c r="BD218" i="87" s="1"/>
  <c r="AO211" i="87"/>
  <c r="AO212" i="87" s="1"/>
  <c r="AO218" i="87" s="1"/>
  <c r="CJ211" i="87"/>
  <c r="CJ212" i="87" s="1"/>
  <c r="CJ218" i="87" s="1"/>
  <c r="BN211" i="87"/>
  <c r="BN212" i="87" s="1"/>
  <c r="BN218" i="87" s="1"/>
  <c r="AA211" i="87"/>
  <c r="AA212" i="87" s="1"/>
  <c r="AA218" i="87" s="1"/>
  <c r="CM211" i="87"/>
  <c r="CM212" i="87" s="1"/>
  <c r="CM218" i="87" s="1"/>
  <c r="BH211" i="87"/>
  <c r="BH212" i="87" s="1"/>
  <c r="BH218" i="87" s="1"/>
  <c r="U211" i="87"/>
  <c r="U212" i="87" s="1"/>
  <c r="U218" i="87" s="1"/>
  <c r="CG211" i="87"/>
  <c r="CG212" i="87" s="1"/>
  <c r="CG218" i="87" s="1"/>
  <c r="AT211" i="87"/>
  <c r="AT212" i="87" s="1"/>
  <c r="AT218" i="87" s="1"/>
  <c r="CI211" i="87"/>
  <c r="CI212" i="87" s="1"/>
  <c r="CI218" i="87" s="1"/>
  <c r="BS211" i="87"/>
  <c r="BS212" i="87" s="1"/>
  <c r="BS218" i="87" s="1"/>
  <c r="BL211" i="87"/>
  <c r="BL212" i="87" s="1"/>
  <c r="BL218" i="87" s="1"/>
  <c r="AW211" i="87"/>
  <c r="AW212" i="87" s="1"/>
  <c r="AW218" i="87" s="1"/>
  <c r="J211" i="87"/>
  <c r="J212" i="87" s="1"/>
  <c r="J218" i="87" s="1"/>
  <c r="BV211" i="87"/>
  <c r="BV212" i="87" s="1"/>
  <c r="BV218" i="87" s="1"/>
  <c r="AI211" i="87"/>
  <c r="AI212" i="87" s="1"/>
  <c r="AI218" i="87" s="1"/>
  <c r="CU211" i="87"/>
  <c r="CU212" i="87" s="1"/>
  <c r="CU218" i="87" s="1"/>
  <c r="BP211" i="87"/>
  <c r="BP212" i="87" s="1"/>
  <c r="BP218" i="87" s="1"/>
  <c r="AC211" i="87"/>
  <c r="AC212" i="87" s="1"/>
  <c r="AC218" i="87" s="1"/>
  <c r="CO211" i="87"/>
  <c r="CO212" i="87" s="1"/>
  <c r="CO218" i="87" s="1"/>
  <c r="BB211" i="87"/>
  <c r="BB212" i="87" s="1"/>
  <c r="BB218" i="87" s="1"/>
  <c r="O211" i="87"/>
  <c r="O212" i="87" s="1"/>
  <c r="O218" i="87" s="1"/>
  <c r="CA211" i="87"/>
  <c r="CA212" i="87" s="1"/>
  <c r="CA218" i="87" s="1"/>
  <c r="BT211" i="87"/>
  <c r="BT212" i="87" s="1"/>
  <c r="BT218" i="87" s="1"/>
  <c r="BE211" i="87"/>
  <c r="BE212" i="87" s="1"/>
  <c r="BE218" i="87" s="1"/>
  <c r="R211" i="87"/>
  <c r="R212" i="87" s="1"/>
  <c r="R218" i="87" s="1"/>
  <c r="CD211" i="87"/>
  <c r="CD212" i="87" s="1"/>
  <c r="CD218" i="87" s="1"/>
  <c r="AQ211" i="87"/>
  <c r="AQ212" i="87" s="1"/>
  <c r="AQ218" i="87" s="1"/>
  <c r="L211" i="87"/>
  <c r="L212" i="87" s="1"/>
  <c r="L218" i="87" s="1"/>
  <c r="BX211" i="87"/>
  <c r="BX212" i="87" s="1"/>
  <c r="BX218" i="87" s="1"/>
  <c r="AK211" i="87"/>
  <c r="AK212" i="87" s="1"/>
  <c r="AK218" i="87" s="1"/>
  <c r="CW211" i="87"/>
  <c r="CW212" i="87" s="1"/>
  <c r="CW218" i="87" s="1"/>
  <c r="BJ211" i="87"/>
  <c r="BJ212" i="87" s="1"/>
  <c r="BJ218" i="87" s="1"/>
  <c r="W211" i="87"/>
  <c r="W212" i="87" s="1"/>
  <c r="W218" i="87" s="1"/>
  <c r="P211" i="87"/>
  <c r="P212" i="87" s="1"/>
  <c r="P218" i="87" s="1"/>
  <c r="CB211" i="87"/>
  <c r="CB212" i="87" s="1"/>
  <c r="CB218" i="87" s="1"/>
  <c r="BM211" i="87"/>
  <c r="BM212" i="87" s="1"/>
  <c r="BM218" i="87" s="1"/>
  <c r="Z211" i="87"/>
  <c r="Z212" i="87" s="1"/>
  <c r="Z218" i="87" s="1"/>
  <c r="CL211" i="87"/>
  <c r="CL212" i="87" s="1"/>
  <c r="CL218" i="87" s="1"/>
  <c r="AY211" i="87"/>
  <c r="AY212" i="87" s="1"/>
  <c r="AY218" i="87" s="1"/>
  <c r="T211" i="87"/>
  <c r="T212" i="87" s="1"/>
  <c r="T218" i="87" s="1"/>
  <c r="CF211" i="87"/>
  <c r="CF212" i="87" s="1"/>
  <c r="CF218" i="87" s="1"/>
  <c r="AS211" i="87"/>
  <c r="AS212" i="87" s="1"/>
  <c r="AS218" i="87" s="1"/>
  <c r="CY211" i="87"/>
  <c r="CY212" i="87" s="1"/>
  <c r="CY218" i="87" s="1"/>
  <c r="BR211" i="87"/>
  <c r="BR212" i="87" s="1"/>
  <c r="BR218" i="87" s="1"/>
  <c r="AE211" i="87"/>
  <c r="AE212" i="87" s="1"/>
  <c r="AE218" i="87" s="1"/>
  <c r="X211" i="87"/>
  <c r="X212" i="87" s="1"/>
  <c r="X218" i="87" s="1"/>
  <c r="I211" i="87"/>
  <c r="I212" i="87" s="1"/>
  <c r="I218" i="87" s="1"/>
  <c r="BU211" i="87"/>
  <c r="BU212" i="87" s="1"/>
  <c r="BU218" i="87" s="1"/>
  <c r="AH211" i="87"/>
  <c r="AH212" i="87" s="1"/>
  <c r="AH218" i="87" s="1"/>
  <c r="CT211" i="87"/>
  <c r="CT212" i="87" s="1"/>
  <c r="CT218" i="87" s="1"/>
  <c r="BG211" i="87"/>
  <c r="BG212" i="87" s="1"/>
  <c r="BG218" i="87" s="1"/>
  <c r="AB211" i="87"/>
  <c r="AB212" i="87" s="1"/>
  <c r="AB218" i="87" s="1"/>
  <c r="CN211" i="87"/>
  <c r="CN212" i="87" s="1"/>
  <c r="CN218" i="87" s="1"/>
  <c r="BA211" i="87"/>
  <c r="BA212" i="87" s="1"/>
  <c r="BA218" i="87" s="1"/>
  <c r="N211" i="87"/>
  <c r="N212" i="87" s="1"/>
  <c r="N218" i="87" s="1"/>
  <c r="BZ211" i="87"/>
  <c r="BZ212" i="87" s="1"/>
  <c r="BZ218" i="87" s="1"/>
  <c r="AM211" i="87"/>
  <c r="AM212" i="87" s="1"/>
  <c r="AM218" i="87" s="1"/>
  <c r="AF211" i="87"/>
  <c r="AF212" i="87" s="1"/>
  <c r="AF218" i="87" s="1"/>
  <c r="Q211" i="87"/>
  <c r="Q212" i="87" s="1"/>
  <c r="Q218" i="87" s="1"/>
  <c r="CC211" i="87"/>
  <c r="CC212" i="87" s="1"/>
  <c r="CC218" i="87" s="1"/>
  <c r="AP211" i="87"/>
  <c r="AP212" i="87" s="1"/>
  <c r="AP218" i="87" s="1"/>
  <c r="CR211" i="87"/>
  <c r="CR212" i="87" s="1"/>
  <c r="CR218" i="87" s="1"/>
  <c r="BO211" i="87"/>
  <c r="BO212" i="87" s="1"/>
  <c r="BO218" i="87" s="1"/>
  <c r="AJ211" i="87"/>
  <c r="AJ212" i="87" s="1"/>
  <c r="AJ218" i="87" s="1"/>
  <c r="CV211" i="87"/>
  <c r="CV212" i="87" s="1"/>
  <c r="CV218" i="87" s="1"/>
  <c r="BI211" i="87"/>
  <c r="BI212" i="87" s="1"/>
  <c r="BI218" i="87" s="1"/>
  <c r="V211" i="87"/>
  <c r="V212" i="87" s="1"/>
  <c r="V218" i="87" s="1"/>
  <c r="CH211" i="87"/>
  <c r="CH212" i="87" s="1"/>
  <c r="CH218" i="87" s="1"/>
  <c r="AU211" i="87"/>
  <c r="AU212" i="87" s="1"/>
  <c r="AU218" i="87" s="1"/>
  <c r="AN211" i="87"/>
  <c r="AN212" i="87" s="1"/>
  <c r="AN218" i="87" s="1"/>
  <c r="Y211" i="87"/>
  <c r="Y212" i="87" s="1"/>
  <c r="Y218" i="87" s="1"/>
  <c r="CK211" i="87"/>
  <c r="CK212" i="87" s="1"/>
  <c r="CK218" i="87" s="1"/>
  <c r="AX211" i="87"/>
  <c r="AX212" i="87" s="1"/>
  <c r="AX218" i="87" s="1"/>
  <c r="K211" i="87"/>
  <c r="K212" i="87" s="1"/>
  <c r="K218" i="87" s="1"/>
  <c r="BW211" i="87"/>
  <c r="BW212" i="87" s="1"/>
  <c r="BW218" i="87" s="1"/>
  <c r="AR211" i="87"/>
  <c r="AR212" i="87" s="1"/>
  <c r="AR218" i="87" s="1"/>
  <c r="CQ211" i="87"/>
  <c r="CQ212" i="87" s="1"/>
  <c r="CQ218" i="87" s="1"/>
  <c r="BQ211" i="87"/>
  <c r="BQ212" i="87" s="1"/>
  <c r="BQ218" i="87" s="1"/>
  <c r="AD211" i="87"/>
  <c r="AD212" i="87" s="1"/>
  <c r="AD218" i="87" s="1"/>
  <c r="CP211" i="87"/>
  <c r="CP212" i="87" s="1"/>
  <c r="CP218" i="87" s="1"/>
  <c r="BC211" i="87"/>
  <c r="BC212" i="87" s="1"/>
  <c r="BC218" i="87" s="1"/>
  <c r="AV211" i="87"/>
  <c r="AV212" i="87" s="1"/>
  <c r="AV218" i="87" s="1"/>
  <c r="AG211" i="87"/>
  <c r="AG212" i="87" s="1"/>
  <c r="AG218" i="87" s="1"/>
  <c r="CS211" i="87"/>
  <c r="CS212" i="87" s="1"/>
  <c r="CS218" i="87" s="1"/>
  <c r="BF211" i="87"/>
  <c r="BF212" i="87" s="1"/>
  <c r="BF218" i="87" s="1"/>
  <c r="S211" i="87"/>
  <c r="S212" i="87" s="1"/>
  <c r="S218" i="87" s="1"/>
  <c r="CE211" i="87"/>
  <c r="CE212" i="87" s="1"/>
  <c r="CE218" i="87" s="1"/>
  <c r="AZ211" i="87"/>
  <c r="AZ212" i="87" s="1"/>
  <c r="AZ218" i="87" s="1"/>
  <c r="CY28" i="82"/>
  <c r="D17" i="83"/>
  <c r="CX21" i="83"/>
  <c r="CX27" i="83" s="1"/>
  <c r="CX28" i="83" s="1"/>
  <c r="CW23" i="83"/>
  <c r="CW22" i="83"/>
  <c r="CX22" i="82"/>
  <c r="CX23" i="82"/>
  <c r="D17" i="82"/>
  <c r="CW23" i="81"/>
  <c r="CW22" i="81"/>
  <c r="CX21" i="81"/>
  <c r="CX27" i="81" s="1"/>
  <c r="CX28" i="81" s="1"/>
  <c r="D16" i="81"/>
  <c r="BQ23" i="80"/>
  <c r="BR23" i="80"/>
  <c r="AL23" i="80"/>
  <c r="AL28" i="80" s="1"/>
  <c r="AM23" i="80"/>
  <c r="X23" i="84"/>
  <c r="AH23" i="84"/>
  <c r="E17" i="80"/>
  <c r="F17" i="80" s="1"/>
  <c r="G17" i="80" s="1"/>
  <c r="H17" i="80" s="1"/>
  <c r="I17" i="80" s="1"/>
  <c r="J17" i="80" s="1"/>
  <c r="K17" i="80" s="1"/>
  <c r="L17" i="80" s="1"/>
  <c r="M17" i="80" s="1"/>
  <c r="N17" i="80" s="1"/>
  <c r="O17" i="80" s="1"/>
  <c r="P17" i="80" s="1"/>
  <c r="Q17" i="80" s="1"/>
  <c r="R17" i="80" s="1"/>
  <c r="S17" i="80" s="1"/>
  <c r="T17" i="80" s="1"/>
  <c r="U17" i="80" s="1"/>
  <c r="V17" i="80" s="1"/>
  <c r="W17" i="80" s="1"/>
  <c r="X17" i="80" s="1"/>
  <c r="Y17" i="80" s="1"/>
  <c r="Z17" i="80" s="1"/>
  <c r="AA17" i="80" s="1"/>
  <c r="AB17" i="80" s="1"/>
  <c r="AC17" i="80" s="1"/>
  <c r="AD17" i="80" s="1"/>
  <c r="AE17" i="80" s="1"/>
  <c r="AF17" i="80" s="1"/>
  <c r="AG17" i="80" s="1"/>
  <c r="AH17" i="80" s="1"/>
  <c r="AI17" i="80" s="1"/>
  <c r="AJ17" i="80" s="1"/>
  <c r="AK17" i="80" s="1"/>
  <c r="AL17" i="80" s="1"/>
  <c r="AM17" i="80" s="1"/>
  <c r="AN17" i="80" s="1"/>
  <c r="AO17" i="80" s="1"/>
  <c r="AP17" i="80" s="1"/>
  <c r="AQ17" i="80" s="1"/>
  <c r="AR17" i="80" s="1"/>
  <c r="AS17" i="80" s="1"/>
  <c r="AT17" i="80" s="1"/>
  <c r="AU17" i="80" s="1"/>
  <c r="AV17" i="80" s="1"/>
  <c r="AW17" i="80" s="1"/>
  <c r="AX17" i="80" s="1"/>
  <c r="AY17" i="80" s="1"/>
  <c r="AZ17" i="80" s="1"/>
  <c r="BA17" i="80" s="1"/>
  <c r="BB17" i="80" s="1"/>
  <c r="BC17" i="80" s="1"/>
  <c r="BD17" i="80" s="1"/>
  <c r="BE17" i="80" s="1"/>
  <c r="BF17" i="80" s="1"/>
  <c r="BG17" i="80" s="1"/>
  <c r="BH17" i="80" s="1"/>
  <c r="BI17" i="80" s="1"/>
  <c r="BJ17" i="80" s="1"/>
  <c r="BK17" i="80" s="1"/>
  <c r="BL17" i="80" s="1"/>
  <c r="BM17" i="80" s="1"/>
  <c r="BN17" i="80" s="1"/>
  <c r="BO17" i="80" s="1"/>
  <c r="BP17" i="80" s="1"/>
  <c r="BQ17" i="80" s="1"/>
  <c r="BR17" i="80" s="1"/>
  <c r="BS17" i="80" s="1"/>
  <c r="BT17" i="80" s="1"/>
  <c r="BU17" i="80" s="1"/>
  <c r="BV17" i="80" s="1"/>
  <c r="BW17" i="80" s="1"/>
  <c r="BX17" i="80" s="1"/>
  <c r="BY17" i="80" s="1"/>
  <c r="BZ17" i="80" s="1"/>
  <c r="CA17" i="80" s="1"/>
  <c r="CB17" i="80" s="1"/>
  <c r="CC17" i="80" s="1"/>
  <c r="CD17" i="80" s="1"/>
  <c r="CE17" i="80" s="1"/>
  <c r="CF17" i="80" s="1"/>
  <c r="CG17" i="80" s="1"/>
  <c r="CH17" i="80" s="1"/>
  <c r="CI17" i="80" s="1"/>
  <c r="CJ17" i="80" s="1"/>
  <c r="CK17" i="80" s="1"/>
  <c r="CL17" i="80" s="1"/>
  <c r="CM17" i="80" s="1"/>
  <c r="CN17" i="80" s="1"/>
  <c r="CO17" i="80" s="1"/>
  <c r="CP17" i="80" s="1"/>
  <c r="CQ17" i="80" s="1"/>
  <c r="CR17" i="80" s="1"/>
  <c r="CS17" i="80" s="1"/>
  <c r="CT17" i="80" s="1"/>
  <c r="CU17" i="80" s="1"/>
  <c r="CV17" i="80" s="1"/>
  <c r="CW17" i="80" s="1"/>
  <c r="CX17" i="80" s="1"/>
  <c r="E17" i="84"/>
  <c r="F17" i="84" s="1"/>
  <c r="G17" i="84" s="1"/>
  <c r="H17" i="84" s="1"/>
  <c r="I17" i="84" s="1"/>
  <c r="J17" i="84" s="1"/>
  <c r="K17" i="84" s="1"/>
  <c r="L17" i="84" s="1"/>
  <c r="M17" i="84" s="1"/>
  <c r="N17" i="84" s="1"/>
  <c r="O17" i="84" s="1"/>
  <c r="P17" i="84" s="1"/>
  <c r="Q17" i="84" s="1"/>
  <c r="R17" i="84" s="1"/>
  <c r="S17" i="84" s="1"/>
  <c r="T17" i="84" s="1"/>
  <c r="U17" i="84" s="1"/>
  <c r="V17" i="84" s="1"/>
  <c r="W17" i="84" s="1"/>
  <c r="X17" i="84" s="1"/>
  <c r="Y17" i="84" s="1"/>
  <c r="Z17" i="84" s="1"/>
  <c r="AA17" i="84" s="1"/>
  <c r="AB17" i="84" s="1"/>
  <c r="AC17" i="84" s="1"/>
  <c r="AD17" i="84" s="1"/>
  <c r="AE17" i="84" s="1"/>
  <c r="AF17" i="84" s="1"/>
  <c r="AG17" i="84" s="1"/>
  <c r="AH17" i="84" s="1"/>
  <c r="AI17" i="84" s="1"/>
  <c r="AJ17" i="84" s="1"/>
  <c r="AK17" i="84" s="1"/>
  <c r="AL17" i="84" s="1"/>
  <c r="AM17" i="84" s="1"/>
  <c r="AN17" i="84" s="1"/>
  <c r="AO17" i="84" s="1"/>
  <c r="AP17" i="84" s="1"/>
  <c r="AQ17" i="84" s="1"/>
  <c r="AR17" i="84" s="1"/>
  <c r="AS17" i="84" s="1"/>
  <c r="AT17" i="84" s="1"/>
  <c r="AU17" i="84" s="1"/>
  <c r="AV17" i="84" s="1"/>
  <c r="AW17" i="84" s="1"/>
  <c r="AX17" i="84" s="1"/>
  <c r="AY17" i="84" s="1"/>
  <c r="AZ17" i="84" s="1"/>
  <c r="BA17" i="84" s="1"/>
  <c r="BB17" i="84" s="1"/>
  <c r="BC17" i="84" s="1"/>
  <c r="BD17" i="84" s="1"/>
  <c r="BE17" i="84" s="1"/>
  <c r="BF17" i="84" s="1"/>
  <c r="BG17" i="84" s="1"/>
  <c r="BH17" i="84" s="1"/>
  <c r="BI17" i="84" s="1"/>
  <c r="BJ17" i="84" s="1"/>
  <c r="BK17" i="84" s="1"/>
  <c r="BL17" i="84" s="1"/>
  <c r="BM17" i="84" s="1"/>
  <c r="BN17" i="84" s="1"/>
  <c r="BO17" i="84" s="1"/>
  <c r="BP17" i="84" s="1"/>
  <c r="BQ17" i="84" s="1"/>
  <c r="BR17" i="84" s="1"/>
  <c r="BS17" i="84" s="1"/>
  <c r="BT17" i="84" s="1"/>
  <c r="BU17" i="84" s="1"/>
  <c r="BV17" i="84" s="1"/>
  <c r="BW17" i="84" s="1"/>
  <c r="BX17" i="84" s="1"/>
  <c r="BY17" i="84" s="1"/>
  <c r="BZ17" i="84" s="1"/>
  <c r="CA17" i="84" s="1"/>
  <c r="CB17" i="84" s="1"/>
  <c r="CC17" i="84" s="1"/>
  <c r="CD17" i="84" s="1"/>
  <c r="CE17" i="84" s="1"/>
  <c r="CF17" i="84" s="1"/>
  <c r="CG17" i="84" s="1"/>
  <c r="CH17" i="84" s="1"/>
  <c r="CI17" i="84" s="1"/>
  <c r="CJ17" i="84" s="1"/>
  <c r="CK17" i="84" s="1"/>
  <c r="CL17" i="84" s="1"/>
  <c r="CM17" i="84" s="1"/>
  <c r="CN17" i="84" s="1"/>
  <c r="CO17" i="84" s="1"/>
  <c r="CP17" i="84" s="1"/>
  <c r="CQ17" i="84" s="1"/>
  <c r="CR17" i="84" s="1"/>
  <c r="CS17" i="84" s="1"/>
  <c r="CT17" i="84" s="1"/>
  <c r="CU17" i="84" s="1"/>
  <c r="CV17" i="84" s="1"/>
  <c r="CW17" i="84" s="1"/>
  <c r="CX17" i="84" s="1"/>
  <c r="CH187" i="87" l="1"/>
  <c r="CH188" i="87" s="1"/>
  <c r="CH194" i="87" s="1"/>
  <c r="BN187" i="87"/>
  <c r="BN188" i="87" s="1"/>
  <c r="BN194" i="87" s="1"/>
  <c r="AF187" i="87"/>
  <c r="AF188" i="87" s="1"/>
  <c r="AF194" i="87" s="1"/>
  <c r="BM187" i="87"/>
  <c r="BM188" i="87" s="1"/>
  <c r="BM194" i="87" s="1"/>
  <c r="BD187" i="87"/>
  <c r="BD188" i="87" s="1"/>
  <c r="BD194" i="87" s="1"/>
  <c r="AN187" i="87"/>
  <c r="AN188" i="87" s="1"/>
  <c r="AN194" i="87" s="1"/>
  <c r="CE187" i="87"/>
  <c r="CE188" i="87" s="1"/>
  <c r="CE194" i="87" s="1"/>
  <c r="I187" i="87"/>
  <c r="I188" i="87" s="1"/>
  <c r="I194" i="87" s="1"/>
  <c r="CO187" i="87"/>
  <c r="CO188" i="87" s="1"/>
  <c r="CO194" i="87" s="1"/>
  <c r="BP187" i="87"/>
  <c r="BP188" i="87" s="1"/>
  <c r="BP194" i="87" s="1"/>
  <c r="AU187" i="87"/>
  <c r="AU188" i="87" s="1"/>
  <c r="AU194" i="87" s="1"/>
  <c r="W187" i="87"/>
  <c r="W188" i="87" s="1"/>
  <c r="W194" i="87" s="1"/>
  <c r="CV187" i="87"/>
  <c r="CV188" i="87" s="1"/>
  <c r="CV194" i="87" s="1"/>
  <c r="CW187" i="87"/>
  <c r="CW188" i="87" s="1"/>
  <c r="CW194" i="87" s="1"/>
  <c r="AL187" i="87"/>
  <c r="AL188" i="87" s="1"/>
  <c r="AL194" i="87" s="1"/>
  <c r="AT187" i="87"/>
  <c r="AT188" i="87" s="1"/>
  <c r="AT194" i="87" s="1"/>
  <c r="AV187" i="87"/>
  <c r="AV188" i="87" s="1"/>
  <c r="AV194" i="87" s="1"/>
  <c r="CN187" i="87"/>
  <c r="CN188" i="87" s="1"/>
  <c r="CN194" i="87" s="1"/>
  <c r="AS187" i="87"/>
  <c r="AS188" i="87" s="1"/>
  <c r="AS194" i="87" s="1"/>
  <c r="R187" i="87"/>
  <c r="R188" i="87" s="1"/>
  <c r="R194" i="87" s="1"/>
  <c r="Q187" i="87"/>
  <c r="Q188" i="87" s="1"/>
  <c r="Q194" i="87" s="1"/>
  <c r="BL187" i="87"/>
  <c r="BL188" i="87" s="1"/>
  <c r="BL194" i="87" s="1"/>
  <c r="BK187" i="87"/>
  <c r="BK188" i="87" s="1"/>
  <c r="BK194" i="87" s="1"/>
  <c r="Z187" i="87"/>
  <c r="Z188" i="87" s="1"/>
  <c r="Z194" i="87" s="1"/>
  <c r="BH187" i="87"/>
  <c r="BH188" i="87" s="1"/>
  <c r="BH194" i="87" s="1"/>
  <c r="BB187" i="87"/>
  <c r="BB188" i="87" s="1"/>
  <c r="BB194" i="87" s="1"/>
  <c r="M187" i="87"/>
  <c r="M188" i="87" s="1"/>
  <c r="M194" i="87" s="1"/>
  <c r="S187" i="87"/>
  <c r="S188" i="87" s="1"/>
  <c r="S194" i="87" s="1"/>
  <c r="CF187" i="87"/>
  <c r="CF188" i="87" s="1"/>
  <c r="CF194" i="87" s="1"/>
  <c r="CP187" i="87"/>
  <c r="CP188" i="87" s="1"/>
  <c r="CP194" i="87" s="1"/>
  <c r="BG187" i="87"/>
  <c r="BG188" i="87" s="1"/>
  <c r="BG194" i="87" s="1"/>
  <c r="CC187" i="87"/>
  <c r="CC188" i="87" s="1"/>
  <c r="CC194" i="87" s="1"/>
  <c r="AG187" i="87"/>
  <c r="AG188" i="87" s="1"/>
  <c r="AG194" i="87" s="1"/>
  <c r="BE187" i="87"/>
  <c r="BE188" i="87" s="1"/>
  <c r="BE194" i="87" s="1"/>
  <c r="AW187" i="87"/>
  <c r="AW188" i="87" s="1"/>
  <c r="AW194" i="87" s="1"/>
  <c r="CT187" i="87"/>
  <c r="CT188" i="87" s="1"/>
  <c r="CT194" i="87" s="1"/>
  <c r="CB187" i="87"/>
  <c r="CB188" i="87" s="1"/>
  <c r="CB194" i="87" s="1"/>
  <c r="AX187" i="87"/>
  <c r="AX188" i="87" s="1"/>
  <c r="AX194" i="87" s="1"/>
  <c r="K187" i="87"/>
  <c r="K188" i="87" s="1"/>
  <c r="K194" i="87" s="1"/>
  <c r="AC187" i="87"/>
  <c r="AC188" i="87" s="1"/>
  <c r="AC194" i="87" s="1"/>
  <c r="CM187" i="87"/>
  <c r="CM188" i="87" s="1"/>
  <c r="CM194" i="87" s="1"/>
  <c r="BA187" i="87"/>
  <c r="BA188" i="87" s="1"/>
  <c r="BA194" i="87" s="1"/>
  <c r="CG187" i="87"/>
  <c r="CG188" i="87" s="1"/>
  <c r="CG194" i="87" s="1"/>
  <c r="CJ187" i="87"/>
  <c r="CJ188" i="87" s="1"/>
  <c r="CJ194" i="87" s="1"/>
  <c r="AK187" i="87"/>
  <c r="AK188" i="87" s="1"/>
  <c r="AK194" i="87" s="1"/>
  <c r="Y187" i="87"/>
  <c r="Y188" i="87" s="1"/>
  <c r="Y194" i="87" s="1"/>
  <c r="CK187" i="87"/>
  <c r="CK188" i="87" s="1"/>
  <c r="CK194" i="87" s="1"/>
  <c r="AR187" i="87"/>
  <c r="AR188" i="87" s="1"/>
  <c r="AR194" i="87" s="1"/>
  <c r="AZ187" i="87"/>
  <c r="AZ188" i="87" s="1"/>
  <c r="AZ194" i="87" s="1"/>
  <c r="CL187" i="87"/>
  <c r="CL188" i="87" s="1"/>
  <c r="CL194" i="87" s="1"/>
  <c r="J187" i="87"/>
  <c r="J188" i="87" s="1"/>
  <c r="J194" i="87" s="1"/>
  <c r="BI187" i="87"/>
  <c r="BI188" i="87" s="1"/>
  <c r="BI194" i="87" s="1"/>
  <c r="CA187" i="87"/>
  <c r="CA188" i="87" s="1"/>
  <c r="CA194" i="87" s="1"/>
  <c r="CS187" i="87"/>
  <c r="CS188" i="87" s="1"/>
  <c r="CS194" i="87" s="1"/>
  <c r="AI187" i="87"/>
  <c r="AI188" i="87" s="1"/>
  <c r="AI194" i="87" s="1"/>
  <c r="N187" i="87"/>
  <c r="N188" i="87" s="1"/>
  <c r="N194" i="87" s="1"/>
  <c r="AM187" i="87"/>
  <c r="AM188" i="87" s="1"/>
  <c r="AM194" i="87" s="1"/>
  <c r="AE187" i="87"/>
  <c r="AE188" i="87" s="1"/>
  <c r="AE194" i="87" s="1"/>
  <c r="AB187" i="87"/>
  <c r="AB188" i="87" s="1"/>
  <c r="AB194" i="87" s="1"/>
  <c r="O187" i="87"/>
  <c r="O188" i="87" s="1"/>
  <c r="O194" i="87" s="1"/>
  <c r="U187" i="87"/>
  <c r="U188" i="87" s="1"/>
  <c r="U194" i="87" s="1"/>
  <c r="BV187" i="87"/>
  <c r="BV188" i="87" s="1"/>
  <c r="BV194" i="87" s="1"/>
  <c r="CQ187" i="87"/>
  <c r="CQ188" i="87" s="1"/>
  <c r="CQ194" i="87" s="1"/>
  <c r="AD187" i="87"/>
  <c r="AD188" i="87" s="1"/>
  <c r="AD194" i="87" s="1"/>
  <c r="CY187" i="87"/>
  <c r="CY188" i="87" s="1"/>
  <c r="CY194" i="87" s="1"/>
  <c r="AA187" i="87"/>
  <c r="AA188" i="87" s="1"/>
  <c r="AA194" i="87" s="1"/>
  <c r="AO187" i="87"/>
  <c r="AO188" i="87" s="1"/>
  <c r="AO194" i="87" s="1"/>
  <c r="AH187" i="87"/>
  <c r="AH188" i="87" s="1"/>
  <c r="AH194" i="87" s="1"/>
  <c r="BT187" i="87"/>
  <c r="BT188" i="87" s="1"/>
  <c r="BT194" i="87" s="1"/>
  <c r="CU187" i="87"/>
  <c r="CU188" i="87" s="1"/>
  <c r="CU194" i="87" s="1"/>
  <c r="BF187" i="87"/>
  <c r="BF188" i="87" s="1"/>
  <c r="BF194" i="87" s="1"/>
  <c r="V187" i="87"/>
  <c r="V188" i="87" s="1"/>
  <c r="V194" i="87" s="1"/>
  <c r="BC187" i="87"/>
  <c r="BC188" i="87" s="1"/>
  <c r="BC194" i="87" s="1"/>
  <c r="BX187" i="87"/>
  <c r="BX188" i="87" s="1"/>
  <c r="BX194" i="87" s="1"/>
  <c r="BJ187" i="87"/>
  <c r="BJ188" i="87" s="1"/>
  <c r="BJ194" i="87" s="1"/>
  <c r="CR187" i="87"/>
  <c r="CR188" i="87" s="1"/>
  <c r="CR194" i="87" s="1"/>
  <c r="BS187" i="87"/>
  <c r="BS188" i="87" s="1"/>
  <c r="BS194" i="87" s="1"/>
  <c r="T187" i="87"/>
  <c r="T188" i="87" s="1"/>
  <c r="T194" i="87" s="1"/>
  <c r="AY187" i="87"/>
  <c r="AY188" i="87" s="1"/>
  <c r="AY194" i="87" s="1"/>
  <c r="BU187" i="87"/>
  <c r="BU188" i="87" s="1"/>
  <c r="BU194" i="87" s="1"/>
  <c r="BW187" i="87"/>
  <c r="BW188" i="87" s="1"/>
  <c r="BW194" i="87" s="1"/>
  <c r="P187" i="87"/>
  <c r="P188" i="87" s="1"/>
  <c r="P194" i="87" s="1"/>
  <c r="BY187" i="87"/>
  <c r="BY188" i="87" s="1"/>
  <c r="BY194" i="87" s="1"/>
  <c r="AJ187" i="87"/>
  <c r="AJ188" i="87" s="1"/>
  <c r="AJ194" i="87" s="1"/>
  <c r="BZ187" i="87"/>
  <c r="BZ188" i="87" s="1"/>
  <c r="BZ194" i="87" s="1"/>
  <c r="CX187" i="87"/>
  <c r="CX188" i="87" s="1"/>
  <c r="CX194" i="87" s="1"/>
  <c r="BO187" i="87"/>
  <c r="BO188" i="87" s="1"/>
  <c r="BO194" i="87" s="1"/>
  <c r="CY28" i="83"/>
  <c r="M234" i="87"/>
  <c r="E251" i="87" s="1"/>
  <c r="E278" i="87" s="1"/>
  <c r="L234" i="87"/>
  <c r="N234" i="87"/>
  <c r="N261" i="87" s="1"/>
  <c r="CY28" i="81"/>
  <c r="CX22" i="83"/>
  <c r="CX23" i="83"/>
  <c r="E17" i="83"/>
  <c r="F17" i="83" s="1"/>
  <c r="G17" i="83" s="1"/>
  <c r="H17" i="83" s="1"/>
  <c r="I17" i="83" s="1"/>
  <c r="J17" i="83" s="1"/>
  <c r="K17" i="83" s="1"/>
  <c r="L17" i="83" s="1"/>
  <c r="M17" i="83" s="1"/>
  <c r="N17" i="83" s="1"/>
  <c r="O17" i="83" s="1"/>
  <c r="P17" i="83" s="1"/>
  <c r="Q17" i="83" s="1"/>
  <c r="R17" i="83" s="1"/>
  <c r="S17" i="83" s="1"/>
  <c r="T17" i="83" s="1"/>
  <c r="U17" i="83" s="1"/>
  <c r="V17" i="83" s="1"/>
  <c r="W17" i="83" s="1"/>
  <c r="X17" i="83" s="1"/>
  <c r="Y17" i="83" s="1"/>
  <c r="Z17" i="83" s="1"/>
  <c r="AA17" i="83" s="1"/>
  <c r="AB17" i="83" s="1"/>
  <c r="AC17" i="83" s="1"/>
  <c r="AD17" i="83" s="1"/>
  <c r="AE17" i="83" s="1"/>
  <c r="AF17" i="83" s="1"/>
  <c r="AG17" i="83" s="1"/>
  <c r="AH17" i="83" s="1"/>
  <c r="AI17" i="83" s="1"/>
  <c r="AJ17" i="83" s="1"/>
  <c r="AK17" i="83" s="1"/>
  <c r="AL17" i="83" s="1"/>
  <c r="AM17" i="83" s="1"/>
  <c r="AN17" i="83" s="1"/>
  <c r="AO17" i="83" s="1"/>
  <c r="AP17" i="83" s="1"/>
  <c r="AQ17" i="83" s="1"/>
  <c r="AR17" i="83" s="1"/>
  <c r="AS17" i="83" s="1"/>
  <c r="AT17" i="83" s="1"/>
  <c r="AU17" i="83" s="1"/>
  <c r="AV17" i="83" s="1"/>
  <c r="AW17" i="83" s="1"/>
  <c r="AX17" i="83" s="1"/>
  <c r="AY17" i="83" s="1"/>
  <c r="AZ17" i="83" s="1"/>
  <c r="BA17" i="83" s="1"/>
  <c r="BB17" i="83" s="1"/>
  <c r="BC17" i="83" s="1"/>
  <c r="BD17" i="83" s="1"/>
  <c r="BE17" i="83" s="1"/>
  <c r="BF17" i="83" s="1"/>
  <c r="BG17" i="83" s="1"/>
  <c r="BH17" i="83" s="1"/>
  <c r="BI17" i="83" s="1"/>
  <c r="BJ17" i="83" s="1"/>
  <c r="BK17" i="83" s="1"/>
  <c r="BL17" i="83" s="1"/>
  <c r="BM17" i="83" s="1"/>
  <c r="BN17" i="83" s="1"/>
  <c r="BO17" i="83" s="1"/>
  <c r="BP17" i="83" s="1"/>
  <c r="BQ17" i="83" s="1"/>
  <c r="BR17" i="83" s="1"/>
  <c r="BS17" i="83" s="1"/>
  <c r="BT17" i="83" s="1"/>
  <c r="BU17" i="83" s="1"/>
  <c r="BV17" i="83" s="1"/>
  <c r="BW17" i="83" s="1"/>
  <c r="BX17" i="83" s="1"/>
  <c r="BY17" i="83" s="1"/>
  <c r="BZ17" i="83" s="1"/>
  <c r="CA17" i="83" s="1"/>
  <c r="CB17" i="83" s="1"/>
  <c r="CC17" i="83" s="1"/>
  <c r="CD17" i="83" s="1"/>
  <c r="CE17" i="83" s="1"/>
  <c r="CF17" i="83" s="1"/>
  <c r="CG17" i="83" s="1"/>
  <c r="CH17" i="83" s="1"/>
  <c r="CI17" i="83" s="1"/>
  <c r="CJ17" i="83" s="1"/>
  <c r="CK17" i="83" s="1"/>
  <c r="CL17" i="83" s="1"/>
  <c r="CM17" i="83" s="1"/>
  <c r="CN17" i="83" s="1"/>
  <c r="CO17" i="83" s="1"/>
  <c r="CP17" i="83" s="1"/>
  <c r="CQ17" i="83" s="1"/>
  <c r="CR17" i="83" s="1"/>
  <c r="CS17" i="83" s="1"/>
  <c r="CT17" i="83" s="1"/>
  <c r="CU17" i="83" s="1"/>
  <c r="CV17" i="83" s="1"/>
  <c r="CW17" i="83" s="1"/>
  <c r="CX17" i="83" s="1"/>
  <c r="E17" i="82"/>
  <c r="F17" i="82" s="1"/>
  <c r="G17" i="82" s="1"/>
  <c r="H17" i="82" s="1"/>
  <c r="I17" i="82" s="1"/>
  <c r="J17" i="82" s="1"/>
  <c r="K17" i="82" s="1"/>
  <c r="L17" i="82" s="1"/>
  <c r="M17" i="82" s="1"/>
  <c r="N17" i="82" s="1"/>
  <c r="O17" i="82" s="1"/>
  <c r="P17" i="82" s="1"/>
  <c r="Q17" i="82" s="1"/>
  <c r="R17" i="82" s="1"/>
  <c r="S17" i="82" s="1"/>
  <c r="T17" i="82" s="1"/>
  <c r="U17" i="82" s="1"/>
  <c r="V17" i="82" s="1"/>
  <c r="W17" i="82" s="1"/>
  <c r="X17" i="82" s="1"/>
  <c r="Y17" i="82" s="1"/>
  <c r="Z17" i="82" s="1"/>
  <c r="AA17" i="82" s="1"/>
  <c r="AB17" i="82" s="1"/>
  <c r="AC17" i="82" s="1"/>
  <c r="AD17" i="82" s="1"/>
  <c r="AE17" i="82" s="1"/>
  <c r="AF17" i="82" s="1"/>
  <c r="AG17" i="82" s="1"/>
  <c r="AH17" i="82" s="1"/>
  <c r="AI17" i="82" s="1"/>
  <c r="AJ17" i="82" s="1"/>
  <c r="AK17" i="82" s="1"/>
  <c r="AL17" i="82" s="1"/>
  <c r="AM17" i="82" s="1"/>
  <c r="AN17" i="82" s="1"/>
  <c r="AO17" i="82" s="1"/>
  <c r="AP17" i="82" s="1"/>
  <c r="AQ17" i="82" s="1"/>
  <c r="AR17" i="82" s="1"/>
  <c r="AS17" i="82" s="1"/>
  <c r="AT17" i="82" s="1"/>
  <c r="AU17" i="82" s="1"/>
  <c r="AV17" i="82" s="1"/>
  <c r="AW17" i="82" s="1"/>
  <c r="AX17" i="82" s="1"/>
  <c r="AY17" i="82" s="1"/>
  <c r="AZ17" i="82" s="1"/>
  <c r="BA17" i="82" s="1"/>
  <c r="BB17" i="82" s="1"/>
  <c r="BC17" i="82" s="1"/>
  <c r="BD17" i="82" s="1"/>
  <c r="BE17" i="82" s="1"/>
  <c r="BF17" i="82" s="1"/>
  <c r="BG17" i="82" s="1"/>
  <c r="BH17" i="82" s="1"/>
  <c r="BI17" i="82" s="1"/>
  <c r="BJ17" i="82" s="1"/>
  <c r="BK17" i="82" s="1"/>
  <c r="BL17" i="82" s="1"/>
  <c r="BM17" i="82" s="1"/>
  <c r="BN17" i="82" s="1"/>
  <c r="BO17" i="82" s="1"/>
  <c r="BP17" i="82" s="1"/>
  <c r="BQ17" i="82" s="1"/>
  <c r="BR17" i="82" s="1"/>
  <c r="BS17" i="82" s="1"/>
  <c r="BT17" i="82" s="1"/>
  <c r="BU17" i="82" s="1"/>
  <c r="BV17" i="82" s="1"/>
  <c r="BW17" i="82" s="1"/>
  <c r="BX17" i="82" s="1"/>
  <c r="BY17" i="82" s="1"/>
  <c r="BZ17" i="82" s="1"/>
  <c r="CA17" i="82" s="1"/>
  <c r="CB17" i="82" s="1"/>
  <c r="CC17" i="82" s="1"/>
  <c r="CD17" i="82" s="1"/>
  <c r="CE17" i="82" s="1"/>
  <c r="CF17" i="82" s="1"/>
  <c r="CG17" i="82" s="1"/>
  <c r="CH17" i="82" s="1"/>
  <c r="CI17" i="82" s="1"/>
  <c r="CJ17" i="82" s="1"/>
  <c r="CK17" i="82" s="1"/>
  <c r="CL17" i="82" s="1"/>
  <c r="CM17" i="82" s="1"/>
  <c r="CN17" i="82" s="1"/>
  <c r="CO17" i="82" s="1"/>
  <c r="CP17" i="82" s="1"/>
  <c r="CQ17" i="82" s="1"/>
  <c r="CR17" i="82" s="1"/>
  <c r="CS17" i="82" s="1"/>
  <c r="CT17" i="82" s="1"/>
  <c r="CU17" i="82" s="1"/>
  <c r="CV17" i="82" s="1"/>
  <c r="CW17" i="82" s="1"/>
  <c r="CX17" i="82" s="1"/>
  <c r="D17" i="81"/>
  <c r="CX23" i="81"/>
  <c r="CX22" i="81"/>
  <c r="CY36" i="81"/>
  <c r="CY36" i="83"/>
  <c r="AM28" i="80"/>
  <c r="D18" i="80"/>
  <c r="S36" i="87"/>
  <c r="D18" i="84"/>
  <c r="K234" i="87" l="1"/>
  <c r="K261" i="87" s="1"/>
  <c r="D251" i="87"/>
  <c r="D278" i="87" s="1"/>
  <c r="M261" i="87"/>
  <c r="L261" i="87"/>
  <c r="O243" i="87"/>
  <c r="O270" i="87" s="1"/>
  <c r="D18" i="83"/>
  <c r="D18" i="82"/>
  <c r="J19" i="82" s="1"/>
  <c r="E17" i="81"/>
  <c r="F17" i="81" s="1"/>
  <c r="G17" i="81" s="1"/>
  <c r="H17" i="81" s="1"/>
  <c r="I17" i="81" s="1"/>
  <c r="J17" i="81" s="1"/>
  <c r="K17" i="81" s="1"/>
  <c r="L17" i="81" s="1"/>
  <c r="M17" i="81" s="1"/>
  <c r="N17" i="81" s="1"/>
  <c r="O17" i="81" s="1"/>
  <c r="P17" i="81" s="1"/>
  <c r="Q17" i="81" s="1"/>
  <c r="R17" i="81" s="1"/>
  <c r="S17" i="81" s="1"/>
  <c r="T17" i="81" s="1"/>
  <c r="U17" i="81" s="1"/>
  <c r="V17" i="81" s="1"/>
  <c r="W17" i="81" s="1"/>
  <c r="X17" i="81" s="1"/>
  <c r="Y17" i="81" s="1"/>
  <c r="Z17" i="81" s="1"/>
  <c r="AA17" i="81" s="1"/>
  <c r="AB17" i="81" s="1"/>
  <c r="AC17" i="81" s="1"/>
  <c r="AD17" i="81" s="1"/>
  <c r="AE17" i="81" s="1"/>
  <c r="AF17" i="81" s="1"/>
  <c r="AG17" i="81" s="1"/>
  <c r="AH17" i="81" s="1"/>
  <c r="AI17" i="81" s="1"/>
  <c r="AJ17" i="81" s="1"/>
  <c r="AK17" i="81" s="1"/>
  <c r="AL17" i="81" s="1"/>
  <c r="AM17" i="81" s="1"/>
  <c r="AN17" i="81" s="1"/>
  <c r="AO17" i="81" s="1"/>
  <c r="AP17" i="81" s="1"/>
  <c r="AQ17" i="81" s="1"/>
  <c r="AR17" i="81" s="1"/>
  <c r="AS17" i="81" s="1"/>
  <c r="AT17" i="81" s="1"/>
  <c r="AU17" i="81" s="1"/>
  <c r="AV17" i="81" s="1"/>
  <c r="AW17" i="81" s="1"/>
  <c r="AX17" i="81" s="1"/>
  <c r="AY17" i="81" s="1"/>
  <c r="AZ17" i="81" s="1"/>
  <c r="BA17" i="81" s="1"/>
  <c r="BB17" i="81" s="1"/>
  <c r="BC17" i="81" s="1"/>
  <c r="BD17" i="81" s="1"/>
  <c r="BE17" i="81" s="1"/>
  <c r="BF17" i="81" s="1"/>
  <c r="BG17" i="81" s="1"/>
  <c r="BH17" i="81" s="1"/>
  <c r="BI17" i="81" s="1"/>
  <c r="BJ17" i="81" s="1"/>
  <c r="BK17" i="81" s="1"/>
  <c r="BL17" i="81" s="1"/>
  <c r="BM17" i="81" s="1"/>
  <c r="BN17" i="81" s="1"/>
  <c r="BO17" i="81" s="1"/>
  <c r="BP17" i="81" s="1"/>
  <c r="BQ17" i="81" s="1"/>
  <c r="BR17" i="81" s="1"/>
  <c r="BS17" i="81" s="1"/>
  <c r="BT17" i="81" s="1"/>
  <c r="BU17" i="81" s="1"/>
  <c r="BV17" i="81" s="1"/>
  <c r="BW17" i="81" s="1"/>
  <c r="BX17" i="81" s="1"/>
  <c r="BY17" i="81" s="1"/>
  <c r="BZ17" i="81" s="1"/>
  <c r="CA17" i="81" s="1"/>
  <c r="CB17" i="81" s="1"/>
  <c r="CC17" i="81" s="1"/>
  <c r="CD17" i="81" s="1"/>
  <c r="CE17" i="81" s="1"/>
  <c r="CF17" i="81" s="1"/>
  <c r="CG17" i="81" s="1"/>
  <c r="CH17" i="81" s="1"/>
  <c r="CI17" i="81" s="1"/>
  <c r="CJ17" i="81" s="1"/>
  <c r="CK17" i="81" s="1"/>
  <c r="CL17" i="81" s="1"/>
  <c r="CM17" i="81" s="1"/>
  <c r="CN17" i="81" s="1"/>
  <c r="CO17" i="81" s="1"/>
  <c r="CP17" i="81" s="1"/>
  <c r="CQ17" i="81" s="1"/>
  <c r="CR17" i="81" s="1"/>
  <c r="CS17" i="81" s="1"/>
  <c r="CT17" i="81" s="1"/>
  <c r="CU17" i="81" s="1"/>
  <c r="CV17" i="81" s="1"/>
  <c r="CW17" i="81" s="1"/>
  <c r="CX17" i="81" s="1"/>
  <c r="AN28" i="80"/>
  <c r="AN19" i="80"/>
  <c r="AF19" i="80"/>
  <c r="N19" i="80"/>
  <c r="E19" i="80"/>
  <c r="BF19" i="80"/>
  <c r="BP19" i="80"/>
  <c r="CV19" i="80"/>
  <c r="M19" i="80"/>
  <c r="BC19" i="80"/>
  <c r="CB19" i="80"/>
  <c r="CQ19" i="80"/>
  <c r="K19" i="80"/>
  <c r="T19" i="80"/>
  <c r="AJ19" i="80"/>
  <c r="CE19" i="80"/>
  <c r="AL19" i="80"/>
  <c r="BE19" i="80"/>
  <c r="I19" i="80"/>
  <c r="BG19" i="80"/>
  <c r="AG19" i="80"/>
  <c r="CO19" i="80"/>
  <c r="CI19" i="80"/>
  <c r="X19" i="80"/>
  <c r="AB19" i="80"/>
  <c r="BJ19" i="80"/>
  <c r="BX19" i="80"/>
  <c r="AQ19" i="80"/>
  <c r="BR19" i="80"/>
  <c r="BQ19" i="80"/>
  <c r="CW19" i="80"/>
  <c r="S19" i="80"/>
  <c r="BT19" i="80"/>
  <c r="CK19" i="80"/>
  <c r="V19" i="80"/>
  <c r="CG19" i="80"/>
  <c r="AU19" i="80"/>
  <c r="AH19" i="80"/>
  <c r="CS19" i="80"/>
  <c r="BB19" i="80"/>
  <c r="CC19" i="80"/>
  <c r="AX19" i="80"/>
  <c r="CN19" i="80"/>
  <c r="BK19" i="80"/>
  <c r="Z19" i="80"/>
  <c r="BW19" i="80"/>
  <c r="AA19" i="80"/>
  <c r="P19" i="80"/>
  <c r="AM19" i="80"/>
  <c r="AI19" i="80"/>
  <c r="Y19" i="80"/>
  <c r="CJ19" i="80"/>
  <c r="Q19" i="80"/>
  <c r="O19" i="80"/>
  <c r="F19" i="80"/>
  <c r="AK19" i="80"/>
  <c r="W19" i="80"/>
  <c r="H19" i="80"/>
  <c r="BZ19" i="80"/>
  <c r="AR19" i="80"/>
  <c r="AP19" i="80"/>
  <c r="BY19" i="80"/>
  <c r="BS19" i="80"/>
  <c r="L19" i="80"/>
  <c r="CF19" i="80"/>
  <c r="AC19" i="80"/>
  <c r="CM19" i="80"/>
  <c r="CD19" i="80"/>
  <c r="AS19" i="80"/>
  <c r="CP19" i="80"/>
  <c r="BN19" i="80"/>
  <c r="BU19" i="80"/>
  <c r="CX19" i="80"/>
  <c r="BV19" i="80"/>
  <c r="CR19" i="80"/>
  <c r="BO19" i="80"/>
  <c r="BI19" i="80"/>
  <c r="D19" i="80"/>
  <c r="CT19" i="80"/>
  <c r="R19" i="80"/>
  <c r="CH19" i="80"/>
  <c r="BM19" i="80"/>
  <c r="AZ19" i="80"/>
  <c r="AW19" i="80"/>
  <c r="CU19" i="80"/>
  <c r="CL19" i="80"/>
  <c r="CA19" i="80"/>
  <c r="AD19" i="80"/>
  <c r="BA19" i="80"/>
  <c r="AE19" i="80"/>
  <c r="AY19" i="80"/>
  <c r="BL19" i="80"/>
  <c r="U19" i="80"/>
  <c r="AV19" i="80"/>
  <c r="BD19" i="80"/>
  <c r="G19" i="80"/>
  <c r="AT19" i="80"/>
  <c r="AO19" i="80"/>
  <c r="BH19" i="80"/>
  <c r="J19" i="80"/>
  <c r="T36" i="87"/>
  <c r="BF19" i="84"/>
  <c r="AE19" i="84"/>
  <c r="CH19" i="84"/>
  <c r="AD19" i="84"/>
  <c r="BY19" i="84"/>
  <c r="AG19" i="84"/>
  <c r="L19" i="84"/>
  <c r="Y19" i="84"/>
  <c r="CK19" i="84"/>
  <c r="AS19" i="84"/>
  <c r="AU19" i="84"/>
  <c r="AR19" i="84"/>
  <c r="AB19" i="84"/>
  <c r="BW19" i="84"/>
  <c r="I19" i="84"/>
  <c r="BQ19" i="84"/>
  <c r="AW19" i="84"/>
  <c r="F19" i="84"/>
  <c r="BT19" i="84"/>
  <c r="AO19" i="84"/>
  <c r="CL19" i="84"/>
  <c r="AM19" i="84"/>
  <c r="BE19" i="84"/>
  <c r="X19" i="84"/>
  <c r="AC19" i="84"/>
  <c r="BD19" i="84"/>
  <c r="BL19" i="84"/>
  <c r="BR19" i="84"/>
  <c r="AZ19" i="84"/>
  <c r="CB19" i="84"/>
  <c r="V19" i="84"/>
  <c r="BK19" i="84"/>
  <c r="CP19" i="84"/>
  <c r="BU19" i="84"/>
  <c r="U19" i="84"/>
  <c r="AV19" i="84"/>
  <c r="CN19" i="84"/>
  <c r="BP19" i="84"/>
  <c r="R19" i="84"/>
  <c r="BS19" i="84"/>
  <c r="CA19" i="84"/>
  <c r="BZ19" i="84"/>
  <c r="AL19" i="84"/>
  <c r="BM19" i="84"/>
  <c r="AX19" i="84"/>
  <c r="BC19" i="84"/>
  <c r="CW19" i="84"/>
  <c r="AF19" i="84"/>
  <c r="CG19" i="84"/>
  <c r="D19" i="84"/>
  <c r="AA19" i="84"/>
  <c r="N19" i="84"/>
  <c r="Q19" i="84"/>
  <c r="AI19" i="84"/>
  <c r="J19" i="84"/>
  <c r="AP19" i="84"/>
  <c r="M19" i="84"/>
  <c r="CM19" i="84"/>
  <c r="AH19" i="84"/>
  <c r="CC19" i="84"/>
  <c r="AT19" i="84"/>
  <c r="CR19" i="84"/>
  <c r="AQ19" i="84"/>
  <c r="BA19" i="84"/>
  <c r="E19" i="84"/>
  <c r="BB19" i="84"/>
  <c r="W19" i="84"/>
  <c r="T19" i="84"/>
  <c r="S19" i="84"/>
  <c r="BN19" i="84"/>
  <c r="H19" i="84"/>
  <c r="BG19" i="84"/>
  <c r="CI19" i="84"/>
  <c r="AN19" i="84"/>
  <c r="CX19" i="84"/>
  <c r="CF19" i="84"/>
  <c r="AK19" i="84"/>
  <c r="AY19" i="84"/>
  <c r="CE19" i="84"/>
  <c r="CT19" i="84"/>
  <c r="BO19" i="84"/>
  <c r="CQ19" i="84"/>
  <c r="CD19" i="84"/>
  <c r="AJ19" i="84"/>
  <c r="CS19" i="84"/>
  <c r="P19" i="84"/>
  <c r="CJ19" i="84"/>
  <c r="Z19" i="84"/>
  <c r="CU19" i="84"/>
  <c r="BX19" i="84"/>
  <c r="BH19" i="84"/>
  <c r="BI19" i="84"/>
  <c r="K19" i="84"/>
  <c r="BJ19" i="84"/>
  <c r="CV19" i="84"/>
  <c r="CO19" i="84"/>
  <c r="O19" i="84"/>
  <c r="BV19" i="84"/>
  <c r="G19" i="84"/>
  <c r="N243" i="87" l="1"/>
  <c r="N270" i="87" s="1"/>
  <c r="BD19" i="82"/>
  <c r="AL19" i="82"/>
  <c r="P19" i="82"/>
  <c r="V19" i="82"/>
  <c r="BZ19" i="82"/>
  <c r="BI19" i="82"/>
  <c r="CE19" i="82"/>
  <c r="CG19" i="82"/>
  <c r="CA19" i="82"/>
  <c r="CT19" i="82"/>
  <c r="F19" i="82"/>
  <c r="BU19" i="82"/>
  <c r="CV19" i="82"/>
  <c r="CP19" i="82"/>
  <c r="AQ19" i="83"/>
  <c r="BP19" i="83"/>
  <c r="CV19" i="83"/>
  <c r="J19" i="83"/>
  <c r="CX19" i="83"/>
  <c r="AJ19" i="83"/>
  <c r="BR19" i="83"/>
  <c r="BG19" i="83"/>
  <c r="BF19" i="83"/>
  <c r="BB19" i="83"/>
  <c r="BJ19" i="83"/>
  <c r="T19" i="83"/>
  <c r="O19" i="83"/>
  <c r="Q19" i="83"/>
  <c r="AT19" i="83"/>
  <c r="F19" i="83"/>
  <c r="V19" i="83"/>
  <c r="BZ19" i="83"/>
  <c r="S19" i="83"/>
  <c r="G19" i="83"/>
  <c r="AO19" i="83"/>
  <c r="CM19" i="83"/>
  <c r="CO19" i="83"/>
  <c r="BS19" i="83"/>
  <c r="M19" i="83"/>
  <c r="W19" i="83"/>
  <c r="AV19" i="83"/>
  <c r="BV19" i="83"/>
  <c r="BE19" i="83"/>
  <c r="AM19" i="83"/>
  <c r="AG19" i="83"/>
  <c r="BI19" i="83"/>
  <c r="CH19" i="83"/>
  <c r="BM19" i="83"/>
  <c r="AX19" i="83"/>
  <c r="CP19" i="83"/>
  <c r="CL19" i="83"/>
  <c r="BW19" i="83"/>
  <c r="AA19" i="83"/>
  <c r="N19" i="83"/>
  <c r="CJ19" i="83"/>
  <c r="R19" i="83"/>
  <c r="CN19" i="83"/>
  <c r="H19" i="83"/>
  <c r="AI19" i="83"/>
  <c r="CE19" i="83"/>
  <c r="K19" i="83"/>
  <c r="CU19" i="83"/>
  <c r="AW19" i="83"/>
  <c r="CT19" i="83"/>
  <c r="P19" i="83"/>
  <c r="BT19" i="83"/>
  <c r="E19" i="83"/>
  <c r="BY19" i="83"/>
  <c r="CF19" i="83"/>
  <c r="AE19" i="83"/>
  <c r="X19" i="83"/>
  <c r="CG19" i="83"/>
  <c r="BN19" i="83"/>
  <c r="AL19" i="83"/>
  <c r="BC19" i="83"/>
  <c r="CW19" i="83"/>
  <c r="CS19" i="83"/>
  <c r="BD19" i="83"/>
  <c r="BX19" i="83"/>
  <c r="BH19" i="83"/>
  <c r="AK19" i="83"/>
  <c r="BL19" i="83"/>
  <c r="CQ19" i="83"/>
  <c r="AR19" i="83"/>
  <c r="BA19" i="83"/>
  <c r="AZ19" i="83"/>
  <c r="L19" i="83"/>
  <c r="Z19" i="83"/>
  <c r="AY19" i="83"/>
  <c r="AF19" i="83"/>
  <c r="AS19" i="83"/>
  <c r="AN19" i="83"/>
  <c r="CK19" i="83"/>
  <c r="D19" i="83"/>
  <c r="CD19" i="83"/>
  <c r="BO19" i="83"/>
  <c r="BU19" i="83"/>
  <c r="AC19" i="83"/>
  <c r="I19" i="83"/>
  <c r="CC19" i="83"/>
  <c r="AB19" i="83"/>
  <c r="BK19" i="83"/>
  <c r="CB19" i="83"/>
  <c r="CR19" i="83"/>
  <c r="AD19" i="83"/>
  <c r="AH19" i="83"/>
  <c r="AU19" i="83"/>
  <c r="Y19" i="83"/>
  <c r="U19" i="83"/>
  <c r="CA19" i="83"/>
  <c r="CI19" i="83"/>
  <c r="AP19" i="83"/>
  <c r="BQ19" i="83"/>
  <c r="BR19" i="82"/>
  <c r="BJ19" i="82"/>
  <c r="CF19" i="82"/>
  <c r="AK19" i="82"/>
  <c r="BE19" i="82"/>
  <c r="BK19" i="82"/>
  <c r="BH19" i="82"/>
  <c r="AF19" i="82"/>
  <c r="U19" i="82"/>
  <c r="AM19" i="82"/>
  <c r="AA19" i="82"/>
  <c r="CH19" i="82"/>
  <c r="BL19" i="82"/>
  <c r="AH19" i="82"/>
  <c r="BB19" i="82"/>
  <c r="BS19" i="82"/>
  <c r="CL19" i="82"/>
  <c r="BW19" i="82"/>
  <c r="AX19" i="82"/>
  <c r="S19" i="82"/>
  <c r="O19" i="82"/>
  <c r="AD19" i="82"/>
  <c r="AW19" i="82"/>
  <c r="CJ19" i="82"/>
  <c r="AE19" i="82"/>
  <c r="AS19" i="82"/>
  <c r="BP19" i="82"/>
  <c r="BO19" i="82"/>
  <c r="BV19" i="82"/>
  <c r="M19" i="82"/>
  <c r="CW19" i="82"/>
  <c r="AZ19" i="82"/>
  <c r="AY19" i="82"/>
  <c r="H19" i="82"/>
  <c r="AN19" i="82"/>
  <c r="AG19" i="82"/>
  <c r="AV19" i="82"/>
  <c r="CS19" i="82"/>
  <c r="BM19" i="82"/>
  <c r="CR19" i="82"/>
  <c r="CQ19" i="82"/>
  <c r="BT19" i="82"/>
  <c r="AQ19" i="82"/>
  <c r="K19" i="82"/>
  <c r="W19" i="82"/>
  <c r="BY19" i="82"/>
  <c r="CM19" i="82"/>
  <c r="Y19" i="82"/>
  <c r="G19" i="82"/>
  <c r="I19" i="82"/>
  <c r="R19" i="82"/>
  <c r="AP19" i="82"/>
  <c r="BG19" i="82"/>
  <c r="CN19" i="82"/>
  <c r="CC19" i="82"/>
  <c r="BX19" i="82"/>
  <c r="Q19" i="82"/>
  <c r="AI19" i="82"/>
  <c r="D19" i="82"/>
  <c r="BC19" i="82"/>
  <c r="AJ19" i="82"/>
  <c r="BF19" i="82"/>
  <c r="AO19" i="82"/>
  <c r="T19" i="82"/>
  <c r="AB19" i="82"/>
  <c r="X19" i="82"/>
  <c r="CU19" i="82"/>
  <c r="E19" i="82"/>
  <c r="AU19" i="82"/>
  <c r="Z19" i="82"/>
  <c r="AT19" i="82"/>
  <c r="AC19" i="82"/>
  <c r="CK19" i="82"/>
  <c r="CX19" i="82"/>
  <c r="BA19" i="82"/>
  <c r="CD19" i="82"/>
  <c r="L19" i="82"/>
  <c r="CI19" i="82"/>
  <c r="CO19" i="82"/>
  <c r="AR19" i="82"/>
  <c r="BQ19" i="82"/>
  <c r="BN19" i="82"/>
  <c r="CB19" i="82"/>
  <c r="N19" i="82"/>
  <c r="D18" i="81"/>
  <c r="AO28" i="80"/>
  <c r="D20" i="84"/>
  <c r="D20" i="80"/>
  <c r="U36" i="87"/>
  <c r="D20" i="83" l="1"/>
  <c r="D210" i="83" s="1"/>
  <c r="D20" i="82"/>
  <c r="D221" i="82" s="1"/>
  <c r="D26" i="84"/>
  <c r="D210" i="84"/>
  <c r="D221" i="84"/>
  <c r="W19" i="81"/>
  <c r="N19" i="81"/>
  <c r="CN19" i="81"/>
  <c r="BJ19" i="81"/>
  <c r="CP19" i="81"/>
  <c r="BO19" i="81"/>
  <c r="Z19" i="81"/>
  <c r="BU19" i="81"/>
  <c r="BG19" i="81"/>
  <c r="BK19" i="81"/>
  <c r="BL19" i="81"/>
  <c r="X19" i="81"/>
  <c r="T19" i="81"/>
  <c r="CR19" i="81"/>
  <c r="BT19" i="81"/>
  <c r="AU19" i="81"/>
  <c r="CI19" i="81"/>
  <c r="BZ19" i="81"/>
  <c r="AO19" i="81"/>
  <c r="BE19" i="81"/>
  <c r="BY19" i="81"/>
  <c r="AV19" i="81"/>
  <c r="BW19" i="81"/>
  <c r="AJ19" i="81"/>
  <c r="M19" i="81"/>
  <c r="AE19" i="81"/>
  <c r="CU19" i="81"/>
  <c r="CE19" i="81"/>
  <c r="V19" i="81"/>
  <c r="AT19" i="81"/>
  <c r="J19" i="81"/>
  <c r="R19" i="81"/>
  <c r="L19" i="81"/>
  <c r="AX19" i="81"/>
  <c r="CB19" i="81"/>
  <c r="BB19" i="81"/>
  <c r="AP19" i="81"/>
  <c r="CL19" i="81"/>
  <c r="CX19" i="81"/>
  <c r="BI19" i="81"/>
  <c r="U19" i="81"/>
  <c r="AH19" i="81"/>
  <c r="BQ19" i="81"/>
  <c r="CQ19" i="81"/>
  <c r="BN19" i="81"/>
  <c r="CA19" i="81"/>
  <c r="CH19" i="81"/>
  <c r="AG19" i="81"/>
  <c r="O19" i="81"/>
  <c r="AB19" i="81"/>
  <c r="BD19" i="81"/>
  <c r="AZ19" i="81"/>
  <c r="K19" i="81"/>
  <c r="CJ19" i="81"/>
  <c r="CF19" i="81"/>
  <c r="AQ19" i="81"/>
  <c r="H19" i="81"/>
  <c r="E19" i="81"/>
  <c r="BF19" i="81"/>
  <c r="AC19" i="81"/>
  <c r="S19" i="81"/>
  <c r="P19" i="81"/>
  <c r="CM19" i="81"/>
  <c r="AY19" i="81"/>
  <c r="CD19" i="81"/>
  <c r="CV19" i="81"/>
  <c r="BP19" i="81"/>
  <c r="CC19" i="81"/>
  <c r="CS19" i="81"/>
  <c r="CK19" i="81"/>
  <c r="BC19" i="81"/>
  <c r="AI19" i="81"/>
  <c r="AD19" i="81"/>
  <c r="BS19" i="81"/>
  <c r="AN19" i="81"/>
  <c r="BV19" i="81"/>
  <c r="Q19" i="81"/>
  <c r="AS19" i="81"/>
  <c r="BA19" i="81"/>
  <c r="BM19" i="81"/>
  <c r="BX19" i="81"/>
  <c r="AA19" i="81"/>
  <c r="CT19" i="81"/>
  <c r="F19" i="81"/>
  <c r="AL19" i="81"/>
  <c r="CW19" i="81"/>
  <c r="AR19" i="81"/>
  <c r="D19" i="81"/>
  <c r="AM19" i="81"/>
  <c r="I19" i="81"/>
  <c r="G19" i="81"/>
  <c r="AW19" i="81"/>
  <c r="CG19" i="81"/>
  <c r="AK19" i="81"/>
  <c r="CO19" i="81"/>
  <c r="BH19" i="81"/>
  <c r="Y19" i="81"/>
  <c r="AF19" i="81"/>
  <c r="BR19" i="81"/>
  <c r="D197" i="80"/>
  <c r="D210" i="80"/>
  <c r="D211" i="80" s="1"/>
  <c r="D212" i="80" s="1"/>
  <c r="D218" i="80" s="1"/>
  <c r="D221" i="80"/>
  <c r="D222" i="80" s="1"/>
  <c r="D223" i="80" s="1"/>
  <c r="D229" i="80" s="1"/>
  <c r="D186" i="84"/>
  <c r="D197" i="84"/>
  <c r="D186" i="80"/>
  <c r="AP28" i="80"/>
  <c r="D26" i="80"/>
  <c r="D29" i="80" s="1"/>
  <c r="D30" i="80" s="1"/>
  <c r="V36" i="87"/>
  <c r="H198" i="84" l="1"/>
  <c r="H199" i="84" s="1"/>
  <c r="H205" i="84" s="1"/>
  <c r="D198" i="84"/>
  <c r="D199" i="84" s="1"/>
  <c r="D205" i="84" s="1"/>
  <c r="F198" i="84"/>
  <c r="F199" i="84" s="1"/>
  <c r="F205" i="84" s="1"/>
  <c r="E198" i="84"/>
  <c r="E199" i="84" s="1"/>
  <c r="E205" i="84" s="1"/>
  <c r="G198" i="84"/>
  <c r="G199" i="84" s="1"/>
  <c r="G205" i="84" s="1"/>
  <c r="E222" i="84"/>
  <c r="E223" i="84" s="1"/>
  <c r="E229" i="84" s="1"/>
  <c r="D222" i="84"/>
  <c r="D223" i="84" s="1"/>
  <c r="D229" i="84" s="1"/>
  <c r="G222" i="84"/>
  <c r="G223" i="84" s="1"/>
  <c r="G229" i="84" s="1"/>
  <c r="F222" i="84"/>
  <c r="F223" i="84" s="1"/>
  <c r="F229" i="84" s="1"/>
  <c r="D211" i="84"/>
  <c r="D212" i="84" s="1"/>
  <c r="D218" i="84" s="1"/>
  <c r="F211" i="84"/>
  <c r="F212" i="84" s="1"/>
  <c r="F218" i="84" s="1"/>
  <c r="E211" i="84"/>
  <c r="E212" i="84" s="1"/>
  <c r="E218" i="84" s="1"/>
  <c r="G211" i="84"/>
  <c r="G212" i="84" s="1"/>
  <c r="G218" i="84" s="1"/>
  <c r="D29" i="84"/>
  <c r="D30" i="84" s="1"/>
  <c r="D36" i="84" s="1"/>
  <c r="E29" i="84"/>
  <c r="E30" i="84" s="1"/>
  <c r="F29" i="84"/>
  <c r="F30" i="84" s="1"/>
  <c r="F36" i="84" s="1"/>
  <c r="G29" i="84"/>
  <c r="G30" i="84" s="1"/>
  <c r="D187" i="84"/>
  <c r="D188" i="84" s="1"/>
  <c r="D194" i="84" s="1"/>
  <c r="F187" i="84"/>
  <c r="F188" i="84" s="1"/>
  <c r="F194" i="84" s="1"/>
  <c r="E187" i="84"/>
  <c r="E188" i="84" s="1"/>
  <c r="E194" i="84" s="1"/>
  <c r="G187" i="84"/>
  <c r="G188" i="84" s="1"/>
  <c r="G194" i="84" s="1"/>
  <c r="D211" i="83"/>
  <c r="D212" i="83" s="1"/>
  <c r="D218" i="83" s="1"/>
  <c r="F211" i="83"/>
  <c r="F212" i="83" s="1"/>
  <c r="F218" i="83" s="1"/>
  <c r="E211" i="83"/>
  <c r="E212" i="83" s="1"/>
  <c r="E218" i="83" s="1"/>
  <c r="U187" i="80"/>
  <c r="U188" i="80" s="1"/>
  <c r="U194" i="80" s="1"/>
  <c r="D187" i="80"/>
  <c r="D188" i="80" s="1"/>
  <c r="D194" i="80" s="1"/>
  <c r="AJ198" i="80"/>
  <c r="AJ199" i="80" s="1"/>
  <c r="AJ205" i="80" s="1"/>
  <c r="D198" i="80"/>
  <c r="D199" i="80" s="1"/>
  <c r="D205" i="80" s="1"/>
  <c r="I222" i="84"/>
  <c r="I223" i="84" s="1"/>
  <c r="I229" i="84" s="1"/>
  <c r="H222" i="84"/>
  <c r="H223" i="84" s="1"/>
  <c r="H229" i="84" s="1"/>
  <c r="I211" i="84"/>
  <c r="I212" i="84" s="1"/>
  <c r="I218" i="84" s="1"/>
  <c r="H211" i="84"/>
  <c r="H212" i="84" s="1"/>
  <c r="H218" i="84" s="1"/>
  <c r="I29" i="84"/>
  <c r="I30" i="84" s="1"/>
  <c r="I36" i="84" s="1"/>
  <c r="H29" i="84"/>
  <c r="H30" i="84" s="1"/>
  <c r="H36" i="84" s="1"/>
  <c r="I187" i="84"/>
  <c r="I188" i="84" s="1"/>
  <c r="I194" i="84" s="1"/>
  <c r="H187" i="84"/>
  <c r="H188" i="84" s="1"/>
  <c r="H194" i="84" s="1"/>
  <c r="X198" i="84"/>
  <c r="X199" i="84" s="1"/>
  <c r="X205" i="84" s="1"/>
  <c r="I198" i="84"/>
  <c r="I199" i="84" s="1"/>
  <c r="I205" i="84" s="1"/>
  <c r="CD198" i="80"/>
  <c r="CD199" i="80" s="1"/>
  <c r="CD205" i="80" s="1"/>
  <c r="BI198" i="80"/>
  <c r="BI199" i="80" s="1"/>
  <c r="BI205" i="80" s="1"/>
  <c r="BW198" i="80"/>
  <c r="BW199" i="80" s="1"/>
  <c r="BW205" i="80" s="1"/>
  <c r="BL198" i="80"/>
  <c r="BL199" i="80" s="1"/>
  <c r="BL205" i="80" s="1"/>
  <c r="AQ198" i="80"/>
  <c r="AQ199" i="80" s="1"/>
  <c r="AQ205" i="80" s="1"/>
  <c r="BF198" i="80"/>
  <c r="BF199" i="80" s="1"/>
  <c r="BF205" i="80" s="1"/>
  <c r="BM198" i="80"/>
  <c r="BM199" i="80" s="1"/>
  <c r="BM205" i="80" s="1"/>
  <c r="CA198" i="80"/>
  <c r="CA199" i="80" s="1"/>
  <c r="CA205" i="80" s="1"/>
  <c r="BD198" i="80"/>
  <c r="BD199" i="80" s="1"/>
  <c r="BD205" i="80" s="1"/>
  <c r="AN198" i="80"/>
  <c r="AN199" i="80" s="1"/>
  <c r="AN205" i="80" s="1"/>
  <c r="CI198" i="80"/>
  <c r="CI199" i="80" s="1"/>
  <c r="CI205" i="80" s="1"/>
  <c r="BV198" i="80"/>
  <c r="BV199" i="80" s="1"/>
  <c r="BV205" i="80" s="1"/>
  <c r="CT198" i="80"/>
  <c r="CT199" i="80" s="1"/>
  <c r="CT205" i="80" s="1"/>
  <c r="BJ198" i="80"/>
  <c r="BJ199" i="80" s="1"/>
  <c r="BJ205" i="80" s="1"/>
  <c r="CR198" i="80"/>
  <c r="CR199" i="80" s="1"/>
  <c r="CR205" i="80" s="1"/>
  <c r="AK198" i="80"/>
  <c r="AK199" i="80" s="1"/>
  <c r="AK205" i="80" s="1"/>
  <c r="BB198" i="80"/>
  <c r="BB199" i="80" s="1"/>
  <c r="BB205" i="80" s="1"/>
  <c r="I198" i="80"/>
  <c r="I199" i="80" s="1"/>
  <c r="I205" i="80" s="1"/>
  <c r="BH198" i="80"/>
  <c r="BH199" i="80" s="1"/>
  <c r="BH205" i="80" s="1"/>
  <c r="L198" i="80"/>
  <c r="L199" i="80" s="1"/>
  <c r="L205" i="80" s="1"/>
  <c r="AH198" i="80"/>
  <c r="AH199" i="80" s="1"/>
  <c r="AH205" i="80" s="1"/>
  <c r="AI198" i="80"/>
  <c r="AI199" i="80" s="1"/>
  <c r="AI205" i="80" s="1"/>
  <c r="CH198" i="80"/>
  <c r="CH199" i="80" s="1"/>
  <c r="CH205" i="80" s="1"/>
  <c r="BQ198" i="80"/>
  <c r="BQ199" i="80" s="1"/>
  <c r="BQ205" i="80" s="1"/>
  <c r="S198" i="80"/>
  <c r="S199" i="80" s="1"/>
  <c r="S205" i="80" s="1"/>
  <c r="AE198" i="80"/>
  <c r="AE199" i="80" s="1"/>
  <c r="AE205" i="80" s="1"/>
  <c r="CJ198" i="80"/>
  <c r="CJ199" i="80" s="1"/>
  <c r="CJ205" i="80" s="1"/>
  <c r="V198" i="80"/>
  <c r="V199" i="80" s="1"/>
  <c r="V205" i="80" s="1"/>
  <c r="D26" i="82"/>
  <c r="D186" i="83"/>
  <c r="D197" i="83"/>
  <c r="D26" i="83"/>
  <c r="D186" i="82"/>
  <c r="D221" i="83"/>
  <c r="BP222" i="83" s="1"/>
  <c r="BP223" i="83" s="1"/>
  <c r="BP229" i="83" s="1"/>
  <c r="H211" i="83"/>
  <c r="H212" i="83" s="1"/>
  <c r="H218" i="83" s="1"/>
  <c r="G211" i="83"/>
  <c r="G212" i="83" s="1"/>
  <c r="G218" i="83" s="1"/>
  <c r="CE222" i="84"/>
  <c r="CE223" i="84" s="1"/>
  <c r="CE229" i="84" s="1"/>
  <c r="AY222" i="84"/>
  <c r="AY223" i="84" s="1"/>
  <c r="AY229" i="84" s="1"/>
  <c r="S222" i="84"/>
  <c r="S223" i="84" s="1"/>
  <c r="S229" i="84" s="1"/>
  <c r="CH222" i="84"/>
  <c r="CH223" i="84" s="1"/>
  <c r="CH229" i="84" s="1"/>
  <c r="BB222" i="84"/>
  <c r="BB223" i="84" s="1"/>
  <c r="BB229" i="84" s="1"/>
  <c r="V222" i="84"/>
  <c r="V223" i="84" s="1"/>
  <c r="V229" i="84" s="1"/>
  <c r="CO222" i="84"/>
  <c r="CO223" i="84" s="1"/>
  <c r="CO229" i="84" s="1"/>
  <c r="BI222" i="84"/>
  <c r="BI223" i="84" s="1"/>
  <c r="BI229" i="84" s="1"/>
  <c r="AC222" i="84"/>
  <c r="AC223" i="84" s="1"/>
  <c r="AC229" i="84" s="1"/>
  <c r="CV222" i="84"/>
  <c r="CV223" i="84" s="1"/>
  <c r="CV229" i="84" s="1"/>
  <c r="CA222" i="84"/>
  <c r="CA223" i="84" s="1"/>
  <c r="CA229" i="84" s="1"/>
  <c r="AU222" i="84"/>
  <c r="AU223" i="84" s="1"/>
  <c r="AU229" i="84" s="1"/>
  <c r="O222" i="84"/>
  <c r="O223" i="84" s="1"/>
  <c r="O229" i="84" s="1"/>
  <c r="CD222" i="84"/>
  <c r="CD223" i="84" s="1"/>
  <c r="CD229" i="84" s="1"/>
  <c r="AX222" i="84"/>
  <c r="AX223" i="84" s="1"/>
  <c r="AX229" i="84" s="1"/>
  <c r="R222" i="84"/>
  <c r="R223" i="84" s="1"/>
  <c r="R229" i="84" s="1"/>
  <c r="CK222" i="84"/>
  <c r="CK223" i="84" s="1"/>
  <c r="CK229" i="84" s="1"/>
  <c r="BE222" i="84"/>
  <c r="BE223" i="84" s="1"/>
  <c r="BE229" i="84" s="1"/>
  <c r="Y222" i="84"/>
  <c r="Y223" i="84" s="1"/>
  <c r="Y229" i="84" s="1"/>
  <c r="CF222" i="84"/>
  <c r="CF223" i="84" s="1"/>
  <c r="CF229" i="84" s="1"/>
  <c r="CR222" i="84"/>
  <c r="CR223" i="84" s="1"/>
  <c r="CR229" i="84" s="1"/>
  <c r="CN222" i="84"/>
  <c r="CN223" i="84" s="1"/>
  <c r="CN229" i="84" s="1"/>
  <c r="BW222" i="84"/>
  <c r="BW223" i="84" s="1"/>
  <c r="BW229" i="84" s="1"/>
  <c r="AQ222" i="84"/>
  <c r="AQ223" i="84" s="1"/>
  <c r="AQ229" i="84" s="1"/>
  <c r="K222" i="84"/>
  <c r="K223" i="84" s="1"/>
  <c r="K229" i="84" s="1"/>
  <c r="BZ222" i="84"/>
  <c r="BZ223" i="84" s="1"/>
  <c r="BZ229" i="84" s="1"/>
  <c r="AT222" i="84"/>
  <c r="AT223" i="84" s="1"/>
  <c r="AT229" i="84" s="1"/>
  <c r="N222" i="84"/>
  <c r="N223" i="84" s="1"/>
  <c r="N229" i="84" s="1"/>
  <c r="CG222" i="84"/>
  <c r="CG223" i="84" s="1"/>
  <c r="CG229" i="84" s="1"/>
  <c r="BA222" i="84"/>
  <c r="BA223" i="84" s="1"/>
  <c r="BA229" i="84" s="1"/>
  <c r="U222" i="84"/>
  <c r="U223" i="84" s="1"/>
  <c r="U229" i="84" s="1"/>
  <c r="BP222" i="84"/>
  <c r="BP223" i="84" s="1"/>
  <c r="BP229" i="84" s="1"/>
  <c r="CB222" i="84"/>
  <c r="CB223" i="84" s="1"/>
  <c r="CB229" i="84" s="1"/>
  <c r="BX222" i="84"/>
  <c r="BX223" i="84" s="1"/>
  <c r="BX229" i="84" s="1"/>
  <c r="CY222" i="84"/>
  <c r="CY223" i="84" s="1"/>
  <c r="CY229" i="84" s="1"/>
  <c r="BS222" i="84"/>
  <c r="BS223" i="84" s="1"/>
  <c r="BS229" i="84" s="1"/>
  <c r="AM222" i="84"/>
  <c r="AM223" i="84" s="1"/>
  <c r="AM229" i="84" s="1"/>
  <c r="BV222" i="84"/>
  <c r="BV223" i="84" s="1"/>
  <c r="BV229" i="84" s="1"/>
  <c r="AP222" i="84"/>
  <c r="AP223" i="84" s="1"/>
  <c r="AP229" i="84" s="1"/>
  <c r="J222" i="84"/>
  <c r="J223" i="84" s="1"/>
  <c r="J229" i="84" s="1"/>
  <c r="CC222" i="84"/>
  <c r="CC223" i="84" s="1"/>
  <c r="CC229" i="84" s="1"/>
  <c r="AW222" i="84"/>
  <c r="AW223" i="84" s="1"/>
  <c r="AW229" i="84" s="1"/>
  <c r="Q222" i="84"/>
  <c r="Q223" i="84" s="1"/>
  <c r="Q229" i="84" s="1"/>
  <c r="AZ222" i="84"/>
  <c r="AZ223" i="84" s="1"/>
  <c r="AZ229" i="84" s="1"/>
  <c r="BL222" i="84"/>
  <c r="BL223" i="84" s="1"/>
  <c r="BL229" i="84" s="1"/>
  <c r="BH222" i="84"/>
  <c r="BH223" i="84" s="1"/>
  <c r="BH229" i="84" s="1"/>
  <c r="CU222" i="84"/>
  <c r="CU223" i="84" s="1"/>
  <c r="CU229" i="84" s="1"/>
  <c r="BO222" i="84"/>
  <c r="BO223" i="84" s="1"/>
  <c r="BO229" i="84" s="1"/>
  <c r="AI222" i="84"/>
  <c r="AI223" i="84" s="1"/>
  <c r="AI229" i="84" s="1"/>
  <c r="CX222" i="84"/>
  <c r="CX223" i="84" s="1"/>
  <c r="CX229" i="84" s="1"/>
  <c r="BR222" i="84"/>
  <c r="BR223" i="84" s="1"/>
  <c r="BR229" i="84" s="1"/>
  <c r="AL222" i="84"/>
  <c r="AL223" i="84" s="1"/>
  <c r="AL229" i="84" s="1"/>
  <c r="BY222" i="84"/>
  <c r="BY223" i="84" s="1"/>
  <c r="BY229" i="84" s="1"/>
  <c r="AS222" i="84"/>
  <c r="AS223" i="84" s="1"/>
  <c r="AS229" i="84" s="1"/>
  <c r="M222" i="84"/>
  <c r="M223" i="84" s="1"/>
  <c r="M229" i="84" s="1"/>
  <c r="AJ222" i="84"/>
  <c r="AJ223" i="84" s="1"/>
  <c r="AJ229" i="84" s="1"/>
  <c r="AV222" i="84"/>
  <c r="AV223" i="84" s="1"/>
  <c r="AV229" i="84" s="1"/>
  <c r="AR222" i="84"/>
  <c r="AR223" i="84" s="1"/>
  <c r="AR229" i="84" s="1"/>
  <c r="CQ222" i="84"/>
  <c r="CQ223" i="84" s="1"/>
  <c r="CQ229" i="84" s="1"/>
  <c r="BK222" i="84"/>
  <c r="BK223" i="84" s="1"/>
  <c r="BK229" i="84" s="1"/>
  <c r="AE222" i="84"/>
  <c r="AE223" i="84" s="1"/>
  <c r="AE229" i="84" s="1"/>
  <c r="CT222" i="84"/>
  <c r="CT223" i="84" s="1"/>
  <c r="CT229" i="84" s="1"/>
  <c r="BN222" i="84"/>
  <c r="BN223" i="84" s="1"/>
  <c r="BN229" i="84" s="1"/>
  <c r="AH222" i="84"/>
  <c r="AH223" i="84" s="1"/>
  <c r="AH229" i="84" s="1"/>
  <c r="BU222" i="84"/>
  <c r="BU223" i="84" s="1"/>
  <c r="BU229" i="84" s="1"/>
  <c r="AO222" i="84"/>
  <c r="AO223" i="84" s="1"/>
  <c r="AO229" i="84" s="1"/>
  <c r="T222" i="84"/>
  <c r="T223" i="84" s="1"/>
  <c r="T229" i="84" s="1"/>
  <c r="CJ222" i="84"/>
  <c r="CJ223" i="84" s="1"/>
  <c r="CJ229" i="84" s="1"/>
  <c r="AF222" i="84"/>
  <c r="AF223" i="84" s="1"/>
  <c r="AF229" i="84" s="1"/>
  <c r="BT222" i="84"/>
  <c r="BT223" i="84" s="1"/>
  <c r="BT229" i="84" s="1"/>
  <c r="AB222" i="84"/>
  <c r="AB223" i="84" s="1"/>
  <c r="AB229" i="84" s="1"/>
  <c r="CM222" i="84"/>
  <c r="CM223" i="84" s="1"/>
  <c r="CM229" i="84" s="1"/>
  <c r="BG222" i="84"/>
  <c r="BG223" i="84" s="1"/>
  <c r="BG229" i="84" s="1"/>
  <c r="AA222" i="84"/>
  <c r="AA223" i="84" s="1"/>
  <c r="AA229" i="84" s="1"/>
  <c r="CP222" i="84"/>
  <c r="CP223" i="84" s="1"/>
  <c r="CP229" i="84" s="1"/>
  <c r="BJ222" i="84"/>
  <c r="BJ223" i="84" s="1"/>
  <c r="BJ229" i="84" s="1"/>
  <c r="AD222" i="84"/>
  <c r="AD223" i="84" s="1"/>
  <c r="AD229" i="84" s="1"/>
  <c r="CW222" i="84"/>
  <c r="CW223" i="84" s="1"/>
  <c r="CW229" i="84" s="1"/>
  <c r="BQ222" i="84"/>
  <c r="BQ223" i="84" s="1"/>
  <c r="BQ229" i="84" s="1"/>
  <c r="AK222" i="84"/>
  <c r="AK223" i="84" s="1"/>
  <c r="AK229" i="84" s="1"/>
  <c r="AN222" i="84"/>
  <c r="AN223" i="84" s="1"/>
  <c r="AN229" i="84" s="1"/>
  <c r="P222" i="84"/>
  <c r="P223" i="84" s="1"/>
  <c r="P229" i="84" s="1"/>
  <c r="X222" i="84"/>
  <c r="X223" i="84" s="1"/>
  <c r="X229" i="84" s="1"/>
  <c r="L222" i="84"/>
  <c r="L223" i="84" s="1"/>
  <c r="L229" i="84" s="1"/>
  <c r="BD222" i="84"/>
  <c r="BD223" i="84" s="1"/>
  <c r="BD229" i="84" s="1"/>
  <c r="CI222" i="84"/>
  <c r="CI223" i="84" s="1"/>
  <c r="CI229" i="84" s="1"/>
  <c r="BC222" i="84"/>
  <c r="BC223" i="84" s="1"/>
  <c r="BC229" i="84" s="1"/>
  <c r="W222" i="84"/>
  <c r="W223" i="84" s="1"/>
  <c r="W229" i="84" s="1"/>
  <c r="CL222" i="84"/>
  <c r="CL223" i="84" s="1"/>
  <c r="CL229" i="84" s="1"/>
  <c r="BF222" i="84"/>
  <c r="BF223" i="84" s="1"/>
  <c r="BF229" i="84" s="1"/>
  <c r="Z222" i="84"/>
  <c r="Z223" i="84" s="1"/>
  <c r="Z229" i="84" s="1"/>
  <c r="CS222" i="84"/>
  <c r="CS223" i="84" s="1"/>
  <c r="CS229" i="84" s="1"/>
  <c r="BM222" i="84"/>
  <c r="BM223" i="84" s="1"/>
  <c r="BM229" i="84" s="1"/>
  <c r="AG222" i="84"/>
  <c r="AG223" i="84" s="1"/>
  <c r="AG229" i="84" s="1"/>
  <c r="CF211" i="84"/>
  <c r="CF212" i="84" s="1"/>
  <c r="CF218" i="84" s="1"/>
  <c r="AZ211" i="84"/>
  <c r="AZ212" i="84" s="1"/>
  <c r="AZ218" i="84" s="1"/>
  <c r="T211" i="84"/>
  <c r="T212" i="84" s="1"/>
  <c r="T218" i="84" s="1"/>
  <c r="CM211" i="84"/>
  <c r="CM212" i="84" s="1"/>
  <c r="CM218" i="84" s="1"/>
  <c r="BG211" i="84"/>
  <c r="BG212" i="84" s="1"/>
  <c r="BG218" i="84" s="1"/>
  <c r="AA211" i="84"/>
  <c r="AA212" i="84" s="1"/>
  <c r="AA218" i="84" s="1"/>
  <c r="CT211" i="84"/>
  <c r="CT212" i="84" s="1"/>
  <c r="CT218" i="84" s="1"/>
  <c r="BN211" i="84"/>
  <c r="BN212" i="84" s="1"/>
  <c r="BN218" i="84" s="1"/>
  <c r="AH211" i="84"/>
  <c r="AH212" i="84" s="1"/>
  <c r="AH218" i="84" s="1"/>
  <c r="BY211" i="84"/>
  <c r="BY212" i="84" s="1"/>
  <c r="BY218" i="84" s="1"/>
  <c r="AG211" i="84"/>
  <c r="AG212" i="84" s="1"/>
  <c r="AG218" i="84" s="1"/>
  <c r="BU211" i="84"/>
  <c r="BU212" i="84" s="1"/>
  <c r="BU218" i="84" s="1"/>
  <c r="AW211" i="84"/>
  <c r="AW212" i="84" s="1"/>
  <c r="AW218" i="84" s="1"/>
  <c r="CG211" i="84"/>
  <c r="CG212" i="84" s="1"/>
  <c r="CG218" i="84" s="1"/>
  <c r="BM211" i="84"/>
  <c r="BM212" i="84" s="1"/>
  <c r="BM218" i="84" s="1"/>
  <c r="CB211" i="84"/>
  <c r="CB212" i="84" s="1"/>
  <c r="CB218" i="84" s="1"/>
  <c r="AV211" i="84"/>
  <c r="AV212" i="84" s="1"/>
  <c r="AV218" i="84" s="1"/>
  <c r="P211" i="84"/>
  <c r="P212" i="84" s="1"/>
  <c r="P218" i="84" s="1"/>
  <c r="CI211" i="84"/>
  <c r="CI212" i="84" s="1"/>
  <c r="CI218" i="84" s="1"/>
  <c r="BC211" i="84"/>
  <c r="BC212" i="84" s="1"/>
  <c r="BC218" i="84" s="1"/>
  <c r="W211" i="84"/>
  <c r="W212" i="84" s="1"/>
  <c r="W218" i="84" s="1"/>
  <c r="CP211" i="84"/>
  <c r="CP212" i="84" s="1"/>
  <c r="CP218" i="84" s="1"/>
  <c r="BJ211" i="84"/>
  <c r="BJ212" i="84" s="1"/>
  <c r="BJ218" i="84" s="1"/>
  <c r="AD211" i="84"/>
  <c r="AD212" i="84" s="1"/>
  <c r="AD218" i="84" s="1"/>
  <c r="BI211" i="84"/>
  <c r="BI212" i="84" s="1"/>
  <c r="BI218" i="84" s="1"/>
  <c r="BE211" i="84"/>
  <c r="BE212" i="84" s="1"/>
  <c r="BE218" i="84" s="1"/>
  <c r="BQ211" i="84"/>
  <c r="BQ212" i="84" s="1"/>
  <c r="BQ218" i="84" s="1"/>
  <c r="Q211" i="84"/>
  <c r="Q212" i="84" s="1"/>
  <c r="Q218" i="84" s="1"/>
  <c r="BX211" i="84"/>
  <c r="BX212" i="84" s="1"/>
  <c r="BX218" i="84" s="1"/>
  <c r="AR211" i="84"/>
  <c r="AR212" i="84" s="1"/>
  <c r="AR218" i="84" s="1"/>
  <c r="L211" i="84"/>
  <c r="L212" i="84" s="1"/>
  <c r="L218" i="84" s="1"/>
  <c r="CE211" i="84"/>
  <c r="CE212" i="84" s="1"/>
  <c r="CE218" i="84" s="1"/>
  <c r="AY211" i="84"/>
  <c r="AY212" i="84" s="1"/>
  <c r="AY218" i="84" s="1"/>
  <c r="S211" i="84"/>
  <c r="S212" i="84" s="1"/>
  <c r="S218" i="84" s="1"/>
  <c r="CL211" i="84"/>
  <c r="CL212" i="84" s="1"/>
  <c r="CL218" i="84" s="1"/>
  <c r="BF211" i="84"/>
  <c r="BF212" i="84" s="1"/>
  <c r="BF218" i="84" s="1"/>
  <c r="Z211" i="84"/>
  <c r="Z212" i="84" s="1"/>
  <c r="Z218" i="84" s="1"/>
  <c r="AS211" i="84"/>
  <c r="AS212" i="84" s="1"/>
  <c r="AS218" i="84" s="1"/>
  <c r="AO211" i="84"/>
  <c r="AO212" i="84" s="1"/>
  <c r="AO218" i="84" s="1"/>
  <c r="BA211" i="84"/>
  <c r="BA212" i="84" s="1"/>
  <c r="BA218" i="84" s="1"/>
  <c r="BT211" i="84"/>
  <c r="BT212" i="84" s="1"/>
  <c r="BT218" i="84" s="1"/>
  <c r="AN211" i="84"/>
  <c r="AN212" i="84" s="1"/>
  <c r="AN218" i="84" s="1"/>
  <c r="CA211" i="84"/>
  <c r="CA212" i="84" s="1"/>
  <c r="CA218" i="84" s="1"/>
  <c r="AU211" i="84"/>
  <c r="AU212" i="84" s="1"/>
  <c r="AU218" i="84" s="1"/>
  <c r="O211" i="84"/>
  <c r="O212" i="84" s="1"/>
  <c r="O218" i="84" s="1"/>
  <c r="CH211" i="84"/>
  <c r="CH212" i="84" s="1"/>
  <c r="CH218" i="84" s="1"/>
  <c r="BB211" i="84"/>
  <c r="BB212" i="84" s="1"/>
  <c r="BB218" i="84" s="1"/>
  <c r="V211" i="84"/>
  <c r="V212" i="84" s="1"/>
  <c r="V218" i="84" s="1"/>
  <c r="AC211" i="84"/>
  <c r="AC212" i="84" s="1"/>
  <c r="AC218" i="84" s="1"/>
  <c r="Y211" i="84"/>
  <c r="Y212" i="84" s="1"/>
  <c r="Y218" i="84" s="1"/>
  <c r="AK211" i="84"/>
  <c r="AK212" i="84" s="1"/>
  <c r="AK218" i="84" s="1"/>
  <c r="CV211" i="84"/>
  <c r="CV212" i="84" s="1"/>
  <c r="CV218" i="84" s="1"/>
  <c r="BP211" i="84"/>
  <c r="BP212" i="84" s="1"/>
  <c r="BP218" i="84" s="1"/>
  <c r="AJ211" i="84"/>
  <c r="AJ212" i="84" s="1"/>
  <c r="AJ218" i="84" s="1"/>
  <c r="BW211" i="84"/>
  <c r="BW212" i="84" s="1"/>
  <c r="BW218" i="84" s="1"/>
  <c r="AQ211" i="84"/>
  <c r="AQ212" i="84" s="1"/>
  <c r="AQ218" i="84" s="1"/>
  <c r="K211" i="84"/>
  <c r="K212" i="84" s="1"/>
  <c r="K218" i="84" s="1"/>
  <c r="CD211" i="84"/>
  <c r="CD212" i="84" s="1"/>
  <c r="CD218" i="84" s="1"/>
  <c r="AX211" i="84"/>
  <c r="AX212" i="84" s="1"/>
  <c r="AX218" i="84" s="1"/>
  <c r="R211" i="84"/>
  <c r="R212" i="84" s="1"/>
  <c r="R218" i="84" s="1"/>
  <c r="M211" i="84"/>
  <c r="M212" i="84" s="1"/>
  <c r="M218" i="84" s="1"/>
  <c r="U211" i="84"/>
  <c r="U212" i="84" s="1"/>
  <c r="U218" i="84" s="1"/>
  <c r="CR211" i="84"/>
  <c r="CR212" i="84" s="1"/>
  <c r="CR218" i="84" s="1"/>
  <c r="BL211" i="84"/>
  <c r="BL212" i="84" s="1"/>
  <c r="BL218" i="84" s="1"/>
  <c r="AF211" i="84"/>
  <c r="AF212" i="84" s="1"/>
  <c r="AF218" i="84" s="1"/>
  <c r="CY211" i="84"/>
  <c r="CY212" i="84" s="1"/>
  <c r="CY218" i="84" s="1"/>
  <c r="BS211" i="84"/>
  <c r="BS212" i="84" s="1"/>
  <c r="BS218" i="84" s="1"/>
  <c r="AM211" i="84"/>
  <c r="AM212" i="84" s="1"/>
  <c r="AM218" i="84" s="1"/>
  <c r="BZ211" i="84"/>
  <c r="BZ212" i="84" s="1"/>
  <c r="BZ218" i="84" s="1"/>
  <c r="AT211" i="84"/>
  <c r="AT212" i="84" s="1"/>
  <c r="AT218" i="84" s="1"/>
  <c r="N211" i="84"/>
  <c r="N212" i="84" s="1"/>
  <c r="N218" i="84" s="1"/>
  <c r="CN211" i="84"/>
  <c r="CN212" i="84" s="1"/>
  <c r="CN218" i="84" s="1"/>
  <c r="BH211" i="84"/>
  <c r="BH212" i="84" s="1"/>
  <c r="BH218" i="84" s="1"/>
  <c r="AB211" i="84"/>
  <c r="AB212" i="84" s="1"/>
  <c r="AB218" i="84" s="1"/>
  <c r="CU211" i="84"/>
  <c r="CU212" i="84" s="1"/>
  <c r="CU218" i="84" s="1"/>
  <c r="BO211" i="84"/>
  <c r="BO212" i="84" s="1"/>
  <c r="BO218" i="84" s="1"/>
  <c r="AI211" i="84"/>
  <c r="AI212" i="84" s="1"/>
  <c r="AI218" i="84" s="1"/>
  <c r="BV211" i="84"/>
  <c r="BV212" i="84" s="1"/>
  <c r="BV218" i="84" s="1"/>
  <c r="AP211" i="84"/>
  <c r="AP212" i="84" s="1"/>
  <c r="AP218" i="84" s="1"/>
  <c r="J211" i="84"/>
  <c r="J212" i="84" s="1"/>
  <c r="J218" i="84" s="1"/>
  <c r="CJ211" i="84"/>
  <c r="CJ212" i="84" s="1"/>
  <c r="CJ218" i="84" s="1"/>
  <c r="BD211" i="84"/>
  <c r="BD212" i="84" s="1"/>
  <c r="BD218" i="84" s="1"/>
  <c r="X211" i="84"/>
  <c r="X212" i="84" s="1"/>
  <c r="X218" i="84" s="1"/>
  <c r="CQ211" i="84"/>
  <c r="CQ212" i="84" s="1"/>
  <c r="CQ218" i="84" s="1"/>
  <c r="BK211" i="84"/>
  <c r="BK212" i="84" s="1"/>
  <c r="BK218" i="84" s="1"/>
  <c r="AE211" i="84"/>
  <c r="AE212" i="84" s="1"/>
  <c r="AE218" i="84" s="1"/>
  <c r="CX211" i="84"/>
  <c r="CX212" i="84" s="1"/>
  <c r="CX218" i="84" s="1"/>
  <c r="BR211" i="84"/>
  <c r="BR212" i="84" s="1"/>
  <c r="BR218" i="84" s="1"/>
  <c r="AL211" i="84"/>
  <c r="AL212" i="84" s="1"/>
  <c r="AL218" i="84" s="1"/>
  <c r="CO211" i="84"/>
  <c r="CO212" i="84" s="1"/>
  <c r="CO218" i="84" s="1"/>
  <c r="CC211" i="84"/>
  <c r="CC212" i="84" s="1"/>
  <c r="CC218" i="84" s="1"/>
  <c r="CK211" i="84"/>
  <c r="CK212" i="84" s="1"/>
  <c r="CK218" i="84" s="1"/>
  <c r="CS211" i="84"/>
  <c r="CS212" i="84" s="1"/>
  <c r="CS218" i="84" s="1"/>
  <c r="CW211" i="84"/>
  <c r="CW212" i="84" s="1"/>
  <c r="CW218" i="84" s="1"/>
  <c r="J29" i="84"/>
  <c r="J30" i="84" s="1"/>
  <c r="J36" i="84" s="1"/>
  <c r="K29" i="84"/>
  <c r="K30" i="84" s="1"/>
  <c r="K36" i="84" s="1"/>
  <c r="L29" i="84"/>
  <c r="L30" i="84" s="1"/>
  <c r="M29" i="84"/>
  <c r="M30" i="84" s="1"/>
  <c r="M36" i="84" s="1"/>
  <c r="O29" i="84"/>
  <c r="O30" i="84" s="1"/>
  <c r="N29" i="84"/>
  <c r="N30" i="84" s="1"/>
  <c r="N36" i="84" s="1"/>
  <c r="P29" i="84"/>
  <c r="P30" i="84" s="1"/>
  <c r="Q29" i="84"/>
  <c r="Q30" i="84" s="1"/>
  <c r="Q36" i="84" s="1"/>
  <c r="R29" i="84"/>
  <c r="R30" i="84" s="1"/>
  <c r="R36" i="84" s="1"/>
  <c r="S29" i="84"/>
  <c r="S30" i="84" s="1"/>
  <c r="S36" i="84" s="1"/>
  <c r="T29" i="84"/>
  <c r="T30" i="84" s="1"/>
  <c r="U29" i="84"/>
  <c r="U30" i="84" s="1"/>
  <c r="U36" i="84" s="1"/>
  <c r="V29" i="84"/>
  <c r="V30" i="84" s="1"/>
  <c r="W29" i="84"/>
  <c r="W30" i="84" s="1"/>
  <c r="W36" i="84" s="1"/>
  <c r="X29" i="84"/>
  <c r="X30" i="84" s="1"/>
  <c r="Y29" i="84"/>
  <c r="Y30" i="84" s="1"/>
  <c r="Y36" i="84" s="1"/>
  <c r="Z29" i="84"/>
  <c r="Z30" i="84" s="1"/>
  <c r="Z36" i="84" s="1"/>
  <c r="AA29" i="84"/>
  <c r="AA30" i="84" s="1"/>
  <c r="AA36" i="84" s="1"/>
  <c r="AB29" i="84"/>
  <c r="AB30" i="84" s="1"/>
  <c r="AC29" i="84"/>
  <c r="AC30" i="84" s="1"/>
  <c r="AD29" i="84"/>
  <c r="AD30" i="84" s="1"/>
  <c r="AE29" i="84"/>
  <c r="AE30" i="84" s="1"/>
  <c r="AF29" i="84"/>
  <c r="AF30" i="84" s="1"/>
  <c r="AG29" i="84"/>
  <c r="AG30" i="84" s="1"/>
  <c r="AH29" i="84"/>
  <c r="AH30" i="84" s="1"/>
  <c r="AI29" i="84"/>
  <c r="AI30" i="84" s="1"/>
  <c r="AJ29" i="84"/>
  <c r="AJ30" i="84" s="1"/>
  <c r="AK29" i="84"/>
  <c r="AK30" i="84" s="1"/>
  <c r="AL29" i="84"/>
  <c r="AL30" i="84" s="1"/>
  <c r="AM29" i="84"/>
  <c r="AM30" i="84" s="1"/>
  <c r="AN29" i="84"/>
  <c r="AN30" i="84" s="1"/>
  <c r="AO29" i="84"/>
  <c r="AO30" i="84" s="1"/>
  <c r="AP29" i="84"/>
  <c r="AP30" i="84" s="1"/>
  <c r="AQ29" i="84"/>
  <c r="AQ30" i="84" s="1"/>
  <c r="AR29" i="84"/>
  <c r="AR30" i="84" s="1"/>
  <c r="AS29" i="84"/>
  <c r="AS30" i="84" s="1"/>
  <c r="AT29" i="84"/>
  <c r="AT30" i="84" s="1"/>
  <c r="AU29" i="84"/>
  <c r="AU30" i="84" s="1"/>
  <c r="AV29" i="84"/>
  <c r="AV30" i="84" s="1"/>
  <c r="AW29" i="84"/>
  <c r="AW30" i="84" s="1"/>
  <c r="AX29" i="84"/>
  <c r="AX30" i="84" s="1"/>
  <c r="AY29" i="84"/>
  <c r="AY30" i="84" s="1"/>
  <c r="AZ29" i="84"/>
  <c r="AZ30" i="84" s="1"/>
  <c r="BA29" i="84"/>
  <c r="BA30" i="84" s="1"/>
  <c r="BB29" i="84"/>
  <c r="BB30" i="84" s="1"/>
  <c r="BC29" i="84"/>
  <c r="BC30" i="84" s="1"/>
  <c r="BD29" i="84"/>
  <c r="BD30" i="84" s="1"/>
  <c r="BE29" i="84"/>
  <c r="BE30" i="84" s="1"/>
  <c r="BF29" i="84"/>
  <c r="BF30" i="84" s="1"/>
  <c r="BG29" i="84"/>
  <c r="BG30" i="84" s="1"/>
  <c r="BH29" i="84"/>
  <c r="BH30" i="84" s="1"/>
  <c r="BI29" i="84"/>
  <c r="BI30" i="84" s="1"/>
  <c r="BJ29" i="84"/>
  <c r="BJ30" i="84" s="1"/>
  <c r="BK29" i="84"/>
  <c r="BK30" i="84" s="1"/>
  <c r="BL29" i="84"/>
  <c r="BL30" i="84" s="1"/>
  <c r="BM29" i="84"/>
  <c r="BM30" i="84" s="1"/>
  <c r="BN29" i="84"/>
  <c r="BN30" i="84" s="1"/>
  <c r="BO29" i="84"/>
  <c r="BO30" i="84" s="1"/>
  <c r="BP29" i="84"/>
  <c r="BP30" i="84" s="1"/>
  <c r="BQ29" i="84"/>
  <c r="BQ30" i="84" s="1"/>
  <c r="BR29" i="84"/>
  <c r="BR30" i="84" s="1"/>
  <c r="BS29" i="84"/>
  <c r="BS30" i="84" s="1"/>
  <c r="BT29" i="84"/>
  <c r="BT30" i="84" s="1"/>
  <c r="BU29" i="84"/>
  <c r="BU30" i="84" s="1"/>
  <c r="BV29" i="84"/>
  <c r="BV30" i="84" s="1"/>
  <c r="BW29" i="84"/>
  <c r="BW30" i="84" s="1"/>
  <c r="BX29" i="84"/>
  <c r="BX30" i="84" s="1"/>
  <c r="BY29" i="84"/>
  <c r="BY30" i="84" s="1"/>
  <c r="BZ29" i="84"/>
  <c r="BZ30" i="84" s="1"/>
  <c r="CA29" i="84"/>
  <c r="CA30" i="84" s="1"/>
  <c r="CB29" i="84"/>
  <c r="CB30" i="84" s="1"/>
  <c r="CC29" i="84"/>
  <c r="CC30" i="84" s="1"/>
  <c r="CD29" i="84"/>
  <c r="CD30" i="84" s="1"/>
  <c r="CE29" i="84"/>
  <c r="CE30" i="84" s="1"/>
  <c r="CF29" i="84"/>
  <c r="CF30" i="84" s="1"/>
  <c r="CG29" i="84"/>
  <c r="CG30" i="84" s="1"/>
  <c r="CH29" i="84"/>
  <c r="CH30" i="84" s="1"/>
  <c r="CI29" i="84"/>
  <c r="CI30" i="84" s="1"/>
  <c r="CJ29" i="84"/>
  <c r="CJ30" i="84" s="1"/>
  <c r="CK29" i="84"/>
  <c r="CK30" i="84" s="1"/>
  <c r="CL29" i="84"/>
  <c r="CL30" i="84" s="1"/>
  <c r="CM29" i="84"/>
  <c r="CM30" i="84" s="1"/>
  <c r="CN29" i="84"/>
  <c r="CN30" i="84" s="1"/>
  <c r="CO29" i="84"/>
  <c r="CO30" i="84" s="1"/>
  <c r="CP29" i="84"/>
  <c r="CP30" i="84" s="1"/>
  <c r="CQ29" i="84"/>
  <c r="CQ30" i="84" s="1"/>
  <c r="CR29" i="84"/>
  <c r="CR30" i="84" s="1"/>
  <c r="CS29" i="84"/>
  <c r="CS30" i="84" s="1"/>
  <c r="CT29" i="84"/>
  <c r="CT30" i="84" s="1"/>
  <c r="CU29" i="84"/>
  <c r="CU30" i="84" s="1"/>
  <c r="CV29" i="84"/>
  <c r="CV30" i="84" s="1"/>
  <c r="CW29" i="84"/>
  <c r="CW30" i="84" s="1"/>
  <c r="CX29" i="84"/>
  <c r="CX30" i="84" s="1"/>
  <c r="J198" i="84"/>
  <c r="J199" i="84" s="1"/>
  <c r="J205" i="84" s="1"/>
  <c r="K198" i="84"/>
  <c r="K199" i="84" s="1"/>
  <c r="K205" i="84" s="1"/>
  <c r="L198" i="84"/>
  <c r="L199" i="84" s="1"/>
  <c r="L205" i="84" s="1"/>
  <c r="M198" i="84"/>
  <c r="M199" i="84" s="1"/>
  <c r="M205" i="84" s="1"/>
  <c r="M187" i="84"/>
  <c r="M188" i="84" s="1"/>
  <c r="M194" i="84" s="1"/>
  <c r="L187" i="84"/>
  <c r="L188" i="84" s="1"/>
  <c r="L194" i="84" s="1"/>
  <c r="J187" i="84"/>
  <c r="J188" i="84" s="1"/>
  <c r="J194" i="84" s="1"/>
  <c r="K187" i="84"/>
  <c r="K188" i="84" s="1"/>
  <c r="K194" i="84" s="1"/>
  <c r="S187" i="84"/>
  <c r="S188" i="84" s="1"/>
  <c r="S194" i="84" s="1"/>
  <c r="CV222" i="83"/>
  <c r="CV223" i="83" s="1"/>
  <c r="CV229" i="83" s="1"/>
  <c r="BB222" i="83"/>
  <c r="BB223" i="83" s="1"/>
  <c r="BB229" i="83" s="1"/>
  <c r="CD222" i="83"/>
  <c r="CD223" i="83" s="1"/>
  <c r="CD229" i="83" s="1"/>
  <c r="CP222" i="83"/>
  <c r="CP223" i="83" s="1"/>
  <c r="CP229" i="83" s="1"/>
  <c r="BV222" i="83"/>
  <c r="BV223" i="83" s="1"/>
  <c r="BV229" i="83" s="1"/>
  <c r="CG222" i="83"/>
  <c r="CG223" i="83" s="1"/>
  <c r="CG229" i="83" s="1"/>
  <c r="BA222" i="83"/>
  <c r="BA223" i="83" s="1"/>
  <c r="BA229" i="83" s="1"/>
  <c r="U222" i="83"/>
  <c r="U223" i="83" s="1"/>
  <c r="U229" i="83" s="1"/>
  <c r="BL222" i="83"/>
  <c r="BL223" i="83" s="1"/>
  <c r="BL229" i="83" s="1"/>
  <c r="AF222" i="83"/>
  <c r="AF223" i="83" s="1"/>
  <c r="AF229" i="83" s="1"/>
  <c r="CA222" i="83"/>
  <c r="CA223" i="83" s="1"/>
  <c r="CA229" i="83" s="1"/>
  <c r="AU222" i="83"/>
  <c r="AU223" i="83" s="1"/>
  <c r="AU229" i="83" s="1"/>
  <c r="O222" i="83"/>
  <c r="O223" i="83" s="1"/>
  <c r="O229" i="83" s="1"/>
  <c r="AL222" i="83"/>
  <c r="AL223" i="83" s="1"/>
  <c r="AL229" i="83" s="1"/>
  <c r="BN222" i="83"/>
  <c r="BN223" i="83" s="1"/>
  <c r="BN229" i="83" s="1"/>
  <c r="BZ222" i="83"/>
  <c r="BZ223" i="83" s="1"/>
  <c r="BZ229" i="83" s="1"/>
  <c r="CC222" i="83"/>
  <c r="CC223" i="83" s="1"/>
  <c r="CC229" i="83" s="1"/>
  <c r="AW222" i="83"/>
  <c r="AW223" i="83" s="1"/>
  <c r="AW229" i="83" s="1"/>
  <c r="Q222" i="83"/>
  <c r="Q223" i="83" s="1"/>
  <c r="Q229" i="83" s="1"/>
  <c r="CN222" i="83"/>
  <c r="CN223" i="83" s="1"/>
  <c r="CN229" i="83" s="1"/>
  <c r="BH222" i="83"/>
  <c r="BH223" i="83" s="1"/>
  <c r="BH229" i="83" s="1"/>
  <c r="AB222" i="83"/>
  <c r="AB223" i="83" s="1"/>
  <c r="AB229" i="83" s="1"/>
  <c r="BW222" i="83"/>
  <c r="BW223" i="83" s="1"/>
  <c r="BW229" i="83" s="1"/>
  <c r="AQ222" i="83"/>
  <c r="AQ223" i="83" s="1"/>
  <c r="AQ229" i="83" s="1"/>
  <c r="K222" i="83"/>
  <c r="K223" i="83" s="1"/>
  <c r="K229" i="83" s="1"/>
  <c r="V222" i="83"/>
  <c r="V223" i="83" s="1"/>
  <c r="V229" i="83" s="1"/>
  <c r="AX222" i="83"/>
  <c r="AX223" i="83" s="1"/>
  <c r="AX229" i="83" s="1"/>
  <c r="BJ222" i="83"/>
  <c r="BJ223" i="83" s="1"/>
  <c r="BJ229" i="83" s="1"/>
  <c r="Z222" i="83"/>
  <c r="Z223" i="83" s="1"/>
  <c r="Z229" i="83" s="1"/>
  <c r="BY222" i="83"/>
  <c r="BY223" i="83" s="1"/>
  <c r="BY229" i="83" s="1"/>
  <c r="AS222" i="83"/>
  <c r="AS223" i="83" s="1"/>
  <c r="AS229" i="83" s="1"/>
  <c r="M222" i="83"/>
  <c r="M223" i="83" s="1"/>
  <c r="M229" i="83" s="1"/>
  <c r="CJ222" i="83"/>
  <c r="CJ223" i="83" s="1"/>
  <c r="CJ229" i="83" s="1"/>
  <c r="BD222" i="83"/>
  <c r="BD223" i="83" s="1"/>
  <c r="BD229" i="83" s="1"/>
  <c r="X222" i="83"/>
  <c r="X223" i="83" s="1"/>
  <c r="X229" i="83" s="1"/>
  <c r="CY222" i="83"/>
  <c r="CY223" i="83" s="1"/>
  <c r="CY229" i="83" s="1"/>
  <c r="BS222" i="83"/>
  <c r="BS223" i="83" s="1"/>
  <c r="BS229" i="83" s="1"/>
  <c r="AM222" i="83"/>
  <c r="AM223" i="83" s="1"/>
  <c r="AM229" i="83" s="1"/>
  <c r="AH222" i="83"/>
  <c r="AH223" i="83" s="1"/>
  <c r="AH229" i="83" s="1"/>
  <c r="AT222" i="83"/>
  <c r="AT223" i="83" s="1"/>
  <c r="AT229" i="83" s="1"/>
  <c r="BU222" i="83"/>
  <c r="BU223" i="83" s="1"/>
  <c r="BU229" i="83" s="1"/>
  <c r="AO222" i="83"/>
  <c r="AO223" i="83" s="1"/>
  <c r="AO229" i="83" s="1"/>
  <c r="I222" i="83"/>
  <c r="I223" i="83" s="1"/>
  <c r="I229" i="83" s="1"/>
  <c r="CF222" i="83"/>
  <c r="CF223" i="83" s="1"/>
  <c r="CF229" i="83" s="1"/>
  <c r="AZ222" i="83"/>
  <c r="AZ223" i="83" s="1"/>
  <c r="AZ229" i="83" s="1"/>
  <c r="T222" i="83"/>
  <c r="T223" i="83" s="1"/>
  <c r="T229" i="83" s="1"/>
  <c r="CU222" i="83"/>
  <c r="CU223" i="83" s="1"/>
  <c r="CU229" i="83" s="1"/>
  <c r="BO222" i="83"/>
  <c r="BO223" i="83" s="1"/>
  <c r="BO229" i="83" s="1"/>
  <c r="AI222" i="83"/>
  <c r="AI223" i="83" s="1"/>
  <c r="AI229" i="83" s="1"/>
  <c r="R222" i="83"/>
  <c r="R223" i="83" s="1"/>
  <c r="R229" i="83" s="1"/>
  <c r="AD222" i="83"/>
  <c r="AD223" i="83" s="1"/>
  <c r="AD229" i="83" s="1"/>
  <c r="AP222" i="83"/>
  <c r="AP223" i="83" s="1"/>
  <c r="AP229" i="83" s="1"/>
  <c r="CW222" i="83"/>
  <c r="CW223" i="83" s="1"/>
  <c r="CW229" i="83" s="1"/>
  <c r="BQ222" i="83"/>
  <c r="BQ223" i="83" s="1"/>
  <c r="BQ229" i="83" s="1"/>
  <c r="AK222" i="83"/>
  <c r="AK223" i="83" s="1"/>
  <c r="AK229" i="83" s="1"/>
  <c r="CB222" i="83"/>
  <c r="CB223" i="83" s="1"/>
  <c r="CB229" i="83" s="1"/>
  <c r="AV222" i="83"/>
  <c r="AV223" i="83" s="1"/>
  <c r="AV229" i="83" s="1"/>
  <c r="P222" i="83"/>
  <c r="P223" i="83" s="1"/>
  <c r="P229" i="83" s="1"/>
  <c r="CQ222" i="83"/>
  <c r="CQ223" i="83" s="1"/>
  <c r="CQ229" i="83" s="1"/>
  <c r="BK222" i="83"/>
  <c r="BK223" i="83" s="1"/>
  <c r="BK229" i="83" s="1"/>
  <c r="AE222" i="83"/>
  <c r="AE223" i="83" s="1"/>
  <c r="AE229" i="83" s="1"/>
  <c r="CX222" i="83"/>
  <c r="CX223" i="83" s="1"/>
  <c r="CX229" i="83" s="1"/>
  <c r="N222" i="83"/>
  <c r="N223" i="83" s="1"/>
  <c r="N229" i="83" s="1"/>
  <c r="CS222" i="83"/>
  <c r="CS223" i="83" s="1"/>
  <c r="CS229" i="83" s="1"/>
  <c r="BM222" i="83"/>
  <c r="BM223" i="83" s="1"/>
  <c r="BM229" i="83" s="1"/>
  <c r="AG222" i="83"/>
  <c r="AG223" i="83" s="1"/>
  <c r="AG229" i="83" s="1"/>
  <c r="BX222" i="83"/>
  <c r="BX223" i="83" s="1"/>
  <c r="BX229" i="83" s="1"/>
  <c r="AR222" i="83"/>
  <c r="AR223" i="83" s="1"/>
  <c r="AR229" i="83" s="1"/>
  <c r="L222" i="83"/>
  <c r="L223" i="83" s="1"/>
  <c r="L229" i="83" s="1"/>
  <c r="CM222" i="83"/>
  <c r="CM223" i="83" s="1"/>
  <c r="CM229" i="83" s="1"/>
  <c r="BG222" i="83"/>
  <c r="BG223" i="83" s="1"/>
  <c r="BG229" i="83" s="1"/>
  <c r="AA222" i="83"/>
  <c r="AA223" i="83" s="1"/>
  <c r="AA229" i="83" s="1"/>
  <c r="CH222" i="83"/>
  <c r="CH223" i="83" s="1"/>
  <c r="CH229" i="83" s="1"/>
  <c r="CL222" i="83"/>
  <c r="CL223" i="83" s="1"/>
  <c r="CL229" i="83" s="1"/>
  <c r="BF222" i="83"/>
  <c r="BF223" i="83" s="1"/>
  <c r="BF229" i="83" s="1"/>
  <c r="CO222" i="83"/>
  <c r="CO223" i="83" s="1"/>
  <c r="CO229" i="83" s="1"/>
  <c r="BI222" i="83"/>
  <c r="BI223" i="83" s="1"/>
  <c r="BI229" i="83" s="1"/>
  <c r="AC222" i="83"/>
  <c r="AC223" i="83" s="1"/>
  <c r="AC229" i="83" s="1"/>
  <c r="BT222" i="83"/>
  <c r="BT223" i="83" s="1"/>
  <c r="BT229" i="83" s="1"/>
  <c r="AN222" i="83"/>
  <c r="AN223" i="83" s="1"/>
  <c r="AN229" i="83" s="1"/>
  <c r="CI222" i="83"/>
  <c r="CI223" i="83" s="1"/>
  <c r="CI229" i="83" s="1"/>
  <c r="BC222" i="83"/>
  <c r="BC223" i="83" s="1"/>
  <c r="BC229" i="83" s="1"/>
  <c r="W222" i="83"/>
  <c r="W223" i="83" s="1"/>
  <c r="W229" i="83" s="1"/>
  <c r="BR222" i="83"/>
  <c r="BR223" i="83" s="1"/>
  <c r="BR229" i="83" s="1"/>
  <c r="CT222" i="83"/>
  <c r="CT223" i="83" s="1"/>
  <c r="CT229" i="83" s="1"/>
  <c r="J222" i="83"/>
  <c r="J223" i="83" s="1"/>
  <c r="J229" i="83" s="1"/>
  <c r="CP211" i="83"/>
  <c r="CP212" i="83" s="1"/>
  <c r="CP218" i="83" s="1"/>
  <c r="BU211" i="83"/>
  <c r="BU212" i="83" s="1"/>
  <c r="BU218" i="83" s="1"/>
  <c r="CF211" i="83"/>
  <c r="CF212" i="83" s="1"/>
  <c r="CF218" i="83" s="1"/>
  <c r="BD211" i="83"/>
  <c r="BD212" i="83" s="1"/>
  <c r="BD218" i="83" s="1"/>
  <c r="X211" i="83"/>
  <c r="X212" i="83" s="1"/>
  <c r="X218" i="83" s="1"/>
  <c r="BG211" i="83"/>
  <c r="BG212" i="83" s="1"/>
  <c r="BG218" i="83" s="1"/>
  <c r="AA211" i="83"/>
  <c r="AA212" i="83" s="1"/>
  <c r="AA218" i="83" s="1"/>
  <c r="BS211" i="83"/>
  <c r="BS212" i="83" s="1"/>
  <c r="BS218" i="83" s="1"/>
  <c r="AH211" i="83"/>
  <c r="AH212" i="83" s="1"/>
  <c r="AH218" i="83" s="1"/>
  <c r="AO211" i="83"/>
  <c r="AO212" i="83" s="1"/>
  <c r="AO218" i="83" s="1"/>
  <c r="U211" i="83"/>
  <c r="U212" i="83" s="1"/>
  <c r="U218" i="83" s="1"/>
  <c r="CL211" i="83"/>
  <c r="CL212" i="83" s="1"/>
  <c r="CL218" i="83" s="1"/>
  <c r="CW211" i="83"/>
  <c r="CW212" i="83" s="1"/>
  <c r="CW218" i="83" s="1"/>
  <c r="BQ211" i="83"/>
  <c r="BQ212" i="83" s="1"/>
  <c r="BQ218" i="83" s="1"/>
  <c r="CB211" i="83"/>
  <c r="CB212" i="83" s="1"/>
  <c r="CB218" i="83" s="1"/>
  <c r="AZ211" i="83"/>
  <c r="AZ212" i="83" s="1"/>
  <c r="AZ218" i="83" s="1"/>
  <c r="T211" i="83"/>
  <c r="T212" i="83" s="1"/>
  <c r="T218" i="83" s="1"/>
  <c r="BC211" i="83"/>
  <c r="BC212" i="83" s="1"/>
  <c r="BC218" i="83" s="1"/>
  <c r="W211" i="83"/>
  <c r="W212" i="83" s="1"/>
  <c r="W218" i="83" s="1"/>
  <c r="BJ211" i="83"/>
  <c r="BJ212" i="83" s="1"/>
  <c r="BJ218" i="83" s="1"/>
  <c r="AD211" i="83"/>
  <c r="AD212" i="83" s="1"/>
  <c r="AD218" i="83" s="1"/>
  <c r="BI211" i="83"/>
  <c r="BI212" i="83" s="1"/>
  <c r="BI218" i="83" s="1"/>
  <c r="Y211" i="83"/>
  <c r="Y212" i="83" s="1"/>
  <c r="Y218" i="83" s="1"/>
  <c r="CH211" i="83"/>
  <c r="CH212" i="83" s="1"/>
  <c r="CH218" i="83" s="1"/>
  <c r="CS211" i="83"/>
  <c r="CS212" i="83" s="1"/>
  <c r="CS218" i="83" s="1"/>
  <c r="BM211" i="83"/>
  <c r="BM212" i="83" s="1"/>
  <c r="BM218" i="83" s="1"/>
  <c r="BX211" i="83"/>
  <c r="BX212" i="83" s="1"/>
  <c r="BX218" i="83" s="1"/>
  <c r="AV211" i="83"/>
  <c r="AV212" i="83" s="1"/>
  <c r="AV218" i="83" s="1"/>
  <c r="P211" i="83"/>
  <c r="P212" i="83" s="1"/>
  <c r="P218" i="83" s="1"/>
  <c r="AY211" i="83"/>
  <c r="AY212" i="83" s="1"/>
  <c r="AY218" i="83" s="1"/>
  <c r="S211" i="83"/>
  <c r="S212" i="83" s="1"/>
  <c r="S218" i="83" s="1"/>
  <c r="BF211" i="83"/>
  <c r="BF212" i="83" s="1"/>
  <c r="BF218" i="83" s="1"/>
  <c r="Z211" i="83"/>
  <c r="Z212" i="83" s="1"/>
  <c r="Z218" i="83" s="1"/>
  <c r="AS211" i="83"/>
  <c r="AS212" i="83" s="1"/>
  <c r="AS218" i="83" s="1"/>
  <c r="I211" i="83"/>
  <c r="I212" i="83" s="1"/>
  <c r="I218" i="83" s="1"/>
  <c r="CD211" i="83"/>
  <c r="CD212" i="83" s="1"/>
  <c r="CD218" i="83" s="1"/>
  <c r="CO211" i="83"/>
  <c r="CO212" i="83" s="1"/>
  <c r="CO218" i="83" s="1"/>
  <c r="BT211" i="83"/>
  <c r="BT212" i="83" s="1"/>
  <c r="BT218" i="83" s="1"/>
  <c r="AR211" i="83"/>
  <c r="AR212" i="83" s="1"/>
  <c r="AR218" i="83" s="1"/>
  <c r="L211" i="83"/>
  <c r="L212" i="83" s="1"/>
  <c r="L218" i="83" s="1"/>
  <c r="AU211" i="83"/>
  <c r="AU212" i="83" s="1"/>
  <c r="AU218" i="83" s="1"/>
  <c r="O211" i="83"/>
  <c r="O212" i="83" s="1"/>
  <c r="O218" i="83" s="1"/>
  <c r="BB211" i="83"/>
  <c r="BB212" i="83" s="1"/>
  <c r="BB218" i="83" s="1"/>
  <c r="V211" i="83"/>
  <c r="V212" i="83" s="1"/>
  <c r="V218" i="83" s="1"/>
  <c r="AC211" i="83"/>
  <c r="AC212" i="83" s="1"/>
  <c r="AC218" i="83" s="1"/>
  <c r="AW211" i="83"/>
  <c r="AW212" i="83" s="1"/>
  <c r="AW218" i="83" s="1"/>
  <c r="BO211" i="83"/>
  <c r="BO212" i="83" s="1"/>
  <c r="BO218" i="83" s="1"/>
  <c r="BZ211" i="83"/>
  <c r="BZ212" i="83" s="1"/>
  <c r="BZ218" i="83" s="1"/>
  <c r="CK211" i="83"/>
  <c r="CK212" i="83" s="1"/>
  <c r="CK218" i="83" s="1"/>
  <c r="CV211" i="83"/>
  <c r="CV212" i="83" s="1"/>
  <c r="CV218" i="83" s="1"/>
  <c r="BP211" i="83"/>
  <c r="BP212" i="83" s="1"/>
  <c r="BP218" i="83" s="1"/>
  <c r="CQ211" i="83"/>
  <c r="CQ212" i="83" s="1"/>
  <c r="CQ218" i="83" s="1"/>
  <c r="AN211" i="83"/>
  <c r="AN212" i="83" s="1"/>
  <c r="AN218" i="83" s="1"/>
  <c r="AQ211" i="83"/>
  <c r="AQ212" i="83" s="1"/>
  <c r="AQ218" i="83" s="1"/>
  <c r="K211" i="83"/>
  <c r="K212" i="83" s="1"/>
  <c r="K218" i="83" s="1"/>
  <c r="AX211" i="83"/>
  <c r="AX212" i="83" s="1"/>
  <c r="AX218" i="83" s="1"/>
  <c r="R211" i="83"/>
  <c r="R212" i="83" s="1"/>
  <c r="R218" i="83" s="1"/>
  <c r="M211" i="83"/>
  <c r="M212" i="83" s="1"/>
  <c r="M218" i="83" s="1"/>
  <c r="AG211" i="83"/>
  <c r="AG212" i="83" s="1"/>
  <c r="AG218" i="83" s="1"/>
  <c r="BV211" i="83"/>
  <c r="BV212" i="83" s="1"/>
  <c r="BV218" i="83" s="1"/>
  <c r="CG211" i="83"/>
  <c r="CG212" i="83" s="1"/>
  <c r="CG218" i="83" s="1"/>
  <c r="CR211" i="83"/>
  <c r="CR212" i="83" s="1"/>
  <c r="CR218" i="83" s="1"/>
  <c r="CA211" i="83"/>
  <c r="CA212" i="83" s="1"/>
  <c r="CA218" i="83" s="1"/>
  <c r="AJ211" i="83"/>
  <c r="AJ212" i="83" s="1"/>
  <c r="AJ218" i="83" s="1"/>
  <c r="CM211" i="83"/>
  <c r="CM212" i="83" s="1"/>
  <c r="CM218" i="83" s="1"/>
  <c r="AM211" i="83"/>
  <c r="AM212" i="83" s="1"/>
  <c r="AM218" i="83" s="1"/>
  <c r="AT211" i="83"/>
  <c r="AT212" i="83" s="1"/>
  <c r="AT218" i="83" s="1"/>
  <c r="N211" i="83"/>
  <c r="N212" i="83" s="1"/>
  <c r="N218" i="83" s="1"/>
  <c r="Q211" i="83"/>
  <c r="Q212" i="83" s="1"/>
  <c r="Q218" i="83" s="1"/>
  <c r="CE211" i="83"/>
  <c r="CE212" i="83" s="1"/>
  <c r="CE218" i="83" s="1"/>
  <c r="CX211" i="83"/>
  <c r="CX212" i="83" s="1"/>
  <c r="CX218" i="83" s="1"/>
  <c r="BR211" i="83"/>
  <c r="BR212" i="83" s="1"/>
  <c r="BR218" i="83" s="1"/>
  <c r="CC211" i="83"/>
  <c r="CC212" i="83" s="1"/>
  <c r="CC218" i="83" s="1"/>
  <c r="CN211" i="83"/>
  <c r="CN212" i="83" s="1"/>
  <c r="CN218" i="83" s="1"/>
  <c r="BL211" i="83"/>
  <c r="BL212" i="83" s="1"/>
  <c r="BL218" i="83" s="1"/>
  <c r="AF211" i="83"/>
  <c r="AF212" i="83" s="1"/>
  <c r="AF218" i="83" s="1"/>
  <c r="BW211" i="83"/>
  <c r="BW212" i="83" s="1"/>
  <c r="BW218" i="83" s="1"/>
  <c r="AI211" i="83"/>
  <c r="AI212" i="83" s="1"/>
  <c r="AI218" i="83" s="1"/>
  <c r="CY211" i="83"/>
  <c r="CY212" i="83" s="1"/>
  <c r="CY218" i="83" s="1"/>
  <c r="AP211" i="83"/>
  <c r="AP212" i="83" s="1"/>
  <c r="AP218" i="83" s="1"/>
  <c r="J211" i="83"/>
  <c r="J212" i="83" s="1"/>
  <c r="J218" i="83" s="1"/>
  <c r="CU211" i="83"/>
  <c r="CU212" i="83" s="1"/>
  <c r="CU218" i="83" s="1"/>
  <c r="BA211" i="83"/>
  <c r="BA212" i="83" s="1"/>
  <c r="BA218" i="83" s="1"/>
  <c r="CT211" i="83"/>
  <c r="CT212" i="83" s="1"/>
  <c r="CT218" i="83" s="1"/>
  <c r="BN211" i="83"/>
  <c r="BN212" i="83" s="1"/>
  <c r="BN218" i="83" s="1"/>
  <c r="BY211" i="83"/>
  <c r="BY212" i="83" s="1"/>
  <c r="BY218" i="83" s="1"/>
  <c r="CJ211" i="83"/>
  <c r="CJ212" i="83" s="1"/>
  <c r="CJ218" i="83" s="1"/>
  <c r="BH211" i="83"/>
  <c r="BH212" i="83" s="1"/>
  <c r="BH218" i="83" s="1"/>
  <c r="AB211" i="83"/>
  <c r="AB212" i="83" s="1"/>
  <c r="AB218" i="83" s="1"/>
  <c r="BK211" i="83"/>
  <c r="BK212" i="83" s="1"/>
  <c r="BK218" i="83" s="1"/>
  <c r="AE211" i="83"/>
  <c r="AE212" i="83" s="1"/>
  <c r="AE218" i="83" s="1"/>
  <c r="CI211" i="83"/>
  <c r="CI212" i="83" s="1"/>
  <c r="CI218" i="83" s="1"/>
  <c r="AL211" i="83"/>
  <c r="AL212" i="83" s="1"/>
  <c r="AL218" i="83" s="1"/>
  <c r="BE211" i="83"/>
  <c r="BE212" i="83" s="1"/>
  <c r="BE218" i="83" s="1"/>
  <c r="AK211" i="83"/>
  <c r="AK212" i="83" s="1"/>
  <c r="AK218" i="83" s="1"/>
  <c r="CR187" i="83"/>
  <c r="CR188" i="83" s="1"/>
  <c r="CR194" i="83" s="1"/>
  <c r="CP187" i="83"/>
  <c r="CP188" i="83" s="1"/>
  <c r="CP194" i="83" s="1"/>
  <c r="BY187" i="83"/>
  <c r="BY188" i="83" s="1"/>
  <c r="BY194" i="83" s="1"/>
  <c r="V187" i="83"/>
  <c r="V188" i="83" s="1"/>
  <c r="V194" i="83" s="1"/>
  <c r="BF187" i="83"/>
  <c r="BF188" i="83" s="1"/>
  <c r="BF194" i="83" s="1"/>
  <c r="CS187" i="83"/>
  <c r="CS188" i="83" s="1"/>
  <c r="CS194" i="83" s="1"/>
  <c r="AK187" i="83"/>
  <c r="AK188" i="83" s="1"/>
  <c r="AK194" i="83" s="1"/>
  <c r="X187" i="83"/>
  <c r="X188" i="83" s="1"/>
  <c r="X194" i="83" s="1"/>
  <c r="R187" i="83"/>
  <c r="R188" i="83" s="1"/>
  <c r="R194" i="83" s="1"/>
  <c r="BQ187" i="83"/>
  <c r="BQ188" i="83" s="1"/>
  <c r="BQ194" i="83" s="1"/>
  <c r="BL187" i="83"/>
  <c r="BL188" i="83" s="1"/>
  <c r="BL194" i="83" s="1"/>
  <c r="CF187" i="83"/>
  <c r="CF188" i="83" s="1"/>
  <c r="CF194" i="83" s="1"/>
  <c r="W187" i="83"/>
  <c r="W188" i="83" s="1"/>
  <c r="W194" i="83" s="1"/>
  <c r="I187" i="83"/>
  <c r="I188" i="83" s="1"/>
  <c r="I194" i="83" s="1"/>
  <c r="CB187" i="83"/>
  <c r="CB188" i="83" s="1"/>
  <c r="CB194" i="83" s="1"/>
  <c r="BA187" i="83"/>
  <c r="BA188" i="83" s="1"/>
  <c r="BA194" i="83" s="1"/>
  <c r="CE187" i="83"/>
  <c r="CE188" i="83" s="1"/>
  <c r="CE194" i="83" s="1"/>
  <c r="BS187" i="83"/>
  <c r="BS188" i="83" s="1"/>
  <c r="BS194" i="83" s="1"/>
  <c r="CD187" i="83"/>
  <c r="CD188" i="83" s="1"/>
  <c r="CD194" i="83" s="1"/>
  <c r="K187" i="83"/>
  <c r="K188" i="83" s="1"/>
  <c r="K194" i="83" s="1"/>
  <c r="BN187" i="83"/>
  <c r="BN188" i="83" s="1"/>
  <c r="BN194" i="83" s="1"/>
  <c r="AC187" i="83"/>
  <c r="AC188" i="83" s="1"/>
  <c r="AC194" i="83" s="1"/>
  <c r="CX187" i="83"/>
  <c r="CX188" i="83" s="1"/>
  <c r="CX194" i="83" s="1"/>
  <c r="BU187" i="83"/>
  <c r="BU188" i="83" s="1"/>
  <c r="BU194" i="83" s="1"/>
  <c r="BK187" i="83"/>
  <c r="BK188" i="83" s="1"/>
  <c r="BK194" i="83" s="1"/>
  <c r="AI187" i="83"/>
  <c r="AI188" i="83" s="1"/>
  <c r="AI194" i="83" s="1"/>
  <c r="AF187" i="83"/>
  <c r="AF188" i="83" s="1"/>
  <c r="AF194" i="83" s="1"/>
  <c r="Y187" i="83"/>
  <c r="Y188" i="83" s="1"/>
  <c r="Y194" i="83" s="1"/>
  <c r="CH187" i="83"/>
  <c r="CH188" i="83" s="1"/>
  <c r="CH194" i="83" s="1"/>
  <c r="AR187" i="83"/>
  <c r="AR188" i="83" s="1"/>
  <c r="AR194" i="83" s="1"/>
  <c r="BI187" i="83"/>
  <c r="BI188" i="83" s="1"/>
  <c r="BI194" i="83" s="1"/>
  <c r="CI187" i="83"/>
  <c r="CI188" i="83" s="1"/>
  <c r="CI194" i="83" s="1"/>
  <c r="AS187" i="83"/>
  <c r="AS188" i="83" s="1"/>
  <c r="AS194" i="83" s="1"/>
  <c r="BT187" i="83"/>
  <c r="BT188" i="83" s="1"/>
  <c r="BT194" i="83" s="1"/>
  <c r="O187" i="83"/>
  <c r="O188" i="83" s="1"/>
  <c r="O194" i="83" s="1"/>
  <c r="CA187" i="83"/>
  <c r="CA188" i="83" s="1"/>
  <c r="CA194" i="83" s="1"/>
  <c r="BP187" i="83"/>
  <c r="BP188" i="83" s="1"/>
  <c r="BP194" i="83" s="1"/>
  <c r="L187" i="83"/>
  <c r="L188" i="83" s="1"/>
  <c r="L194" i="83" s="1"/>
  <c r="AG187" i="83"/>
  <c r="AG188" i="83" s="1"/>
  <c r="AG194" i="83" s="1"/>
  <c r="AN187" i="83"/>
  <c r="AN188" i="83" s="1"/>
  <c r="AN194" i="83" s="1"/>
  <c r="BR187" i="83"/>
  <c r="BR188" i="83" s="1"/>
  <c r="BR194" i="83" s="1"/>
  <c r="N187" i="83"/>
  <c r="N188" i="83" s="1"/>
  <c r="N194" i="83" s="1"/>
  <c r="CM187" i="83"/>
  <c r="CM188" i="83" s="1"/>
  <c r="CM194" i="83" s="1"/>
  <c r="CC187" i="83"/>
  <c r="CC188" i="83" s="1"/>
  <c r="CC194" i="83" s="1"/>
  <c r="AA187" i="83"/>
  <c r="AA188" i="83" s="1"/>
  <c r="AA194" i="83" s="1"/>
  <c r="CQ187" i="83"/>
  <c r="CQ188" i="83" s="1"/>
  <c r="CQ194" i="83" s="1"/>
  <c r="CJ187" i="83"/>
  <c r="CJ188" i="83" s="1"/>
  <c r="CJ194" i="83" s="1"/>
  <c r="AZ187" i="83"/>
  <c r="AZ188" i="83" s="1"/>
  <c r="AZ194" i="83" s="1"/>
  <c r="Z187" i="83"/>
  <c r="Z188" i="83" s="1"/>
  <c r="Z194" i="83" s="1"/>
  <c r="BJ187" i="83"/>
  <c r="BJ188" i="83" s="1"/>
  <c r="BJ194" i="83" s="1"/>
  <c r="Q187" i="83"/>
  <c r="Q188" i="83" s="1"/>
  <c r="Q194" i="83" s="1"/>
  <c r="AX187" i="83"/>
  <c r="AX188" i="83" s="1"/>
  <c r="AX194" i="83" s="1"/>
  <c r="BC187" i="83"/>
  <c r="BC188" i="83" s="1"/>
  <c r="BC194" i="83" s="1"/>
  <c r="BZ187" i="83"/>
  <c r="BZ188" i="83" s="1"/>
  <c r="BZ194" i="83" s="1"/>
  <c r="AE187" i="83"/>
  <c r="AE188" i="83" s="1"/>
  <c r="AE194" i="83" s="1"/>
  <c r="CN187" i="83"/>
  <c r="CN188" i="83" s="1"/>
  <c r="CN194" i="83" s="1"/>
  <c r="BM187" i="83"/>
  <c r="BM188" i="83" s="1"/>
  <c r="BM194" i="83" s="1"/>
  <c r="AP187" i="83"/>
  <c r="AP188" i="83" s="1"/>
  <c r="AP194" i="83" s="1"/>
  <c r="AB187" i="83"/>
  <c r="AB188" i="83" s="1"/>
  <c r="AB194" i="83" s="1"/>
  <c r="CY187" i="83"/>
  <c r="CY188" i="83" s="1"/>
  <c r="CY194" i="83" s="1"/>
  <c r="AH187" i="83"/>
  <c r="AH188" i="83" s="1"/>
  <c r="AH194" i="83" s="1"/>
  <c r="CL187" i="83"/>
  <c r="CL188" i="83" s="1"/>
  <c r="CL194" i="83" s="1"/>
  <c r="AO187" i="83"/>
  <c r="AO188" i="83" s="1"/>
  <c r="AO194" i="83" s="1"/>
  <c r="BH187" i="83"/>
  <c r="BH188" i="83" s="1"/>
  <c r="BH194" i="83" s="1"/>
  <c r="CO187" i="83"/>
  <c r="CO188" i="83" s="1"/>
  <c r="CO194" i="83" s="1"/>
  <c r="BW187" i="83"/>
  <c r="BW188" i="83" s="1"/>
  <c r="BW194" i="83" s="1"/>
  <c r="BE187" i="83"/>
  <c r="BE188" i="83" s="1"/>
  <c r="BE194" i="83" s="1"/>
  <c r="AJ187" i="83"/>
  <c r="AJ188" i="83" s="1"/>
  <c r="AJ194" i="83" s="1"/>
  <c r="AY187" i="83"/>
  <c r="AY188" i="83" s="1"/>
  <c r="AY194" i="83" s="1"/>
  <c r="AQ187" i="83"/>
  <c r="AQ188" i="83" s="1"/>
  <c r="AQ194" i="83" s="1"/>
  <c r="CW187" i="83"/>
  <c r="CW188" i="83" s="1"/>
  <c r="CW194" i="83" s="1"/>
  <c r="BO187" i="83"/>
  <c r="BO188" i="83" s="1"/>
  <c r="BO194" i="83" s="1"/>
  <c r="BX187" i="83"/>
  <c r="BX188" i="83" s="1"/>
  <c r="BX194" i="83" s="1"/>
  <c r="CT187" i="83"/>
  <c r="CT188" i="83" s="1"/>
  <c r="CT194" i="83" s="1"/>
  <c r="U187" i="83"/>
  <c r="U188" i="83" s="1"/>
  <c r="U194" i="83" s="1"/>
  <c r="S187" i="83"/>
  <c r="S188" i="83" s="1"/>
  <c r="S194" i="83" s="1"/>
  <c r="AW187" i="83"/>
  <c r="AW188" i="83" s="1"/>
  <c r="AW194" i="83" s="1"/>
  <c r="CU187" i="83"/>
  <c r="CU188" i="83" s="1"/>
  <c r="CU194" i="83" s="1"/>
  <c r="AL187" i="83"/>
  <c r="AL188" i="83" s="1"/>
  <c r="AL194" i="83" s="1"/>
  <c r="AU187" i="83"/>
  <c r="AU188" i="83" s="1"/>
  <c r="AU194" i="83" s="1"/>
  <c r="J187" i="83"/>
  <c r="J188" i="83" s="1"/>
  <c r="J194" i="83" s="1"/>
  <c r="P187" i="83"/>
  <c r="P188" i="83" s="1"/>
  <c r="P194" i="83" s="1"/>
  <c r="AT187" i="83"/>
  <c r="AT188" i="83" s="1"/>
  <c r="AT194" i="83" s="1"/>
  <c r="BB187" i="83"/>
  <c r="BB188" i="83" s="1"/>
  <c r="BB194" i="83" s="1"/>
  <c r="AD187" i="83"/>
  <c r="AD188" i="83" s="1"/>
  <c r="AD194" i="83" s="1"/>
  <c r="M187" i="83"/>
  <c r="M188" i="83" s="1"/>
  <c r="M194" i="83" s="1"/>
  <c r="CG187" i="83"/>
  <c r="CG188" i="83" s="1"/>
  <c r="CG194" i="83" s="1"/>
  <c r="AV187" i="83"/>
  <c r="AV188" i="83" s="1"/>
  <c r="AV194" i="83" s="1"/>
  <c r="BD187" i="83"/>
  <c r="BD188" i="83" s="1"/>
  <c r="BD194" i="83" s="1"/>
  <c r="CV187" i="83"/>
  <c r="CV188" i="83" s="1"/>
  <c r="CV194" i="83" s="1"/>
  <c r="BG187" i="83"/>
  <c r="BG188" i="83" s="1"/>
  <c r="BG194" i="83" s="1"/>
  <c r="T187" i="83"/>
  <c r="T188" i="83" s="1"/>
  <c r="T194" i="83" s="1"/>
  <c r="BV187" i="83"/>
  <c r="BV188" i="83" s="1"/>
  <c r="BV194" i="83" s="1"/>
  <c r="AM187" i="83"/>
  <c r="AM188" i="83" s="1"/>
  <c r="AM194" i="83" s="1"/>
  <c r="CK187" i="83"/>
  <c r="CK188" i="83" s="1"/>
  <c r="CK194" i="83" s="1"/>
  <c r="BV198" i="83"/>
  <c r="BV199" i="83" s="1"/>
  <c r="BV205" i="83" s="1"/>
  <c r="M198" i="83"/>
  <c r="M199" i="83" s="1"/>
  <c r="M205" i="83" s="1"/>
  <c r="Y198" i="83"/>
  <c r="Y199" i="83" s="1"/>
  <c r="Y205" i="83" s="1"/>
  <c r="R198" i="83"/>
  <c r="R199" i="83" s="1"/>
  <c r="R205" i="83" s="1"/>
  <c r="BE198" i="83"/>
  <c r="BE199" i="83" s="1"/>
  <c r="BE205" i="83" s="1"/>
  <c r="P198" i="83"/>
  <c r="P199" i="83" s="1"/>
  <c r="P205" i="83" s="1"/>
  <c r="AZ198" i="83"/>
  <c r="AZ199" i="83" s="1"/>
  <c r="AZ205" i="83" s="1"/>
  <c r="CB198" i="83"/>
  <c r="CB199" i="83" s="1"/>
  <c r="CB205" i="83" s="1"/>
  <c r="BB198" i="83"/>
  <c r="BB199" i="83" s="1"/>
  <c r="BB205" i="83" s="1"/>
  <c r="W198" i="83"/>
  <c r="W199" i="83" s="1"/>
  <c r="W205" i="83" s="1"/>
  <c r="AL198" i="83"/>
  <c r="AL199" i="83" s="1"/>
  <c r="AL205" i="83" s="1"/>
  <c r="BN198" i="83"/>
  <c r="BN199" i="83" s="1"/>
  <c r="BN205" i="83" s="1"/>
  <c r="AY198" i="83"/>
  <c r="AY199" i="83" s="1"/>
  <c r="AY205" i="83" s="1"/>
  <c r="AO198" i="83"/>
  <c r="AO199" i="83" s="1"/>
  <c r="AO205" i="83" s="1"/>
  <c r="BL198" i="83"/>
  <c r="BL199" i="83" s="1"/>
  <c r="BL205" i="83" s="1"/>
  <c r="BY198" i="83"/>
  <c r="BY199" i="83" s="1"/>
  <c r="BY205" i="83" s="1"/>
  <c r="CK198" i="83"/>
  <c r="CK199" i="83" s="1"/>
  <c r="CK205" i="83" s="1"/>
  <c r="AS198" i="83"/>
  <c r="AS199" i="83" s="1"/>
  <c r="AS205" i="83" s="1"/>
  <c r="CU198" i="83"/>
  <c r="CU199" i="83" s="1"/>
  <c r="CU205" i="83" s="1"/>
  <c r="CY198" i="83"/>
  <c r="CY199" i="83" s="1"/>
  <c r="CY205" i="83" s="1"/>
  <c r="J198" i="83"/>
  <c r="J199" i="83" s="1"/>
  <c r="J205" i="83" s="1"/>
  <c r="AM198" i="83"/>
  <c r="AM199" i="83" s="1"/>
  <c r="AM205" i="83" s="1"/>
  <c r="Q198" i="83"/>
  <c r="Q199" i="83" s="1"/>
  <c r="Q205" i="83" s="1"/>
  <c r="AG198" i="83"/>
  <c r="AG199" i="83" s="1"/>
  <c r="AG205" i="83" s="1"/>
  <c r="AR198" i="83"/>
  <c r="AR199" i="83" s="1"/>
  <c r="AR205" i="83" s="1"/>
  <c r="CO198" i="83"/>
  <c r="CO199" i="83" s="1"/>
  <c r="CO205" i="83" s="1"/>
  <c r="AA198" i="83"/>
  <c r="AA199" i="83" s="1"/>
  <c r="AA205" i="83" s="1"/>
  <c r="BQ198" i="83"/>
  <c r="BQ199" i="83" s="1"/>
  <c r="BQ205" i="83" s="1"/>
  <c r="BO198" i="83"/>
  <c r="BO199" i="83" s="1"/>
  <c r="BO205" i="83" s="1"/>
  <c r="AQ198" i="83"/>
  <c r="AQ199" i="83" s="1"/>
  <c r="AQ205" i="83" s="1"/>
  <c r="CM198" i="83"/>
  <c r="CM199" i="83" s="1"/>
  <c r="CM205" i="83" s="1"/>
  <c r="AK198" i="83"/>
  <c r="AK199" i="83" s="1"/>
  <c r="AK205" i="83" s="1"/>
  <c r="AC198" i="83"/>
  <c r="AC199" i="83" s="1"/>
  <c r="AC205" i="83" s="1"/>
  <c r="CG198" i="83"/>
  <c r="CG199" i="83" s="1"/>
  <c r="CG205" i="83" s="1"/>
  <c r="AH198" i="83"/>
  <c r="AH199" i="83" s="1"/>
  <c r="AH205" i="83" s="1"/>
  <c r="BT198" i="83"/>
  <c r="BT199" i="83" s="1"/>
  <c r="BT205" i="83" s="1"/>
  <c r="BW198" i="83"/>
  <c r="BW199" i="83" s="1"/>
  <c r="BW205" i="83" s="1"/>
  <c r="BG198" i="83"/>
  <c r="BG199" i="83" s="1"/>
  <c r="BG205" i="83" s="1"/>
  <c r="AE198" i="83"/>
  <c r="AE199" i="83" s="1"/>
  <c r="AE205" i="83" s="1"/>
  <c r="K198" i="83"/>
  <c r="K199" i="83" s="1"/>
  <c r="K205" i="83" s="1"/>
  <c r="CL198" i="83"/>
  <c r="CL199" i="83" s="1"/>
  <c r="CL205" i="83" s="1"/>
  <c r="CA198" i="83"/>
  <c r="CA199" i="83" s="1"/>
  <c r="CA205" i="83" s="1"/>
  <c r="CW198" i="83"/>
  <c r="CW199" i="83" s="1"/>
  <c r="CW205" i="83" s="1"/>
  <c r="BD198" i="83"/>
  <c r="BD199" i="83" s="1"/>
  <c r="BD205" i="83" s="1"/>
  <c r="AF198" i="83"/>
  <c r="AF199" i="83" s="1"/>
  <c r="AF205" i="83" s="1"/>
  <c r="X198" i="83"/>
  <c r="X199" i="83" s="1"/>
  <c r="X205" i="83" s="1"/>
  <c r="CI198" i="83"/>
  <c r="CI199" i="83" s="1"/>
  <c r="CI205" i="83" s="1"/>
  <c r="CT198" i="83"/>
  <c r="CT199" i="83" s="1"/>
  <c r="CT205" i="83" s="1"/>
  <c r="BK198" i="83"/>
  <c r="BK199" i="83" s="1"/>
  <c r="BK205" i="83" s="1"/>
  <c r="AV198" i="83"/>
  <c r="AV199" i="83" s="1"/>
  <c r="AV205" i="83" s="1"/>
  <c r="AN198" i="83"/>
  <c r="AN199" i="83" s="1"/>
  <c r="AN205" i="83" s="1"/>
  <c r="L198" i="83"/>
  <c r="L199" i="83" s="1"/>
  <c r="L205" i="83" s="1"/>
  <c r="T198" i="83"/>
  <c r="T199" i="83" s="1"/>
  <c r="T205" i="83" s="1"/>
  <c r="BM198" i="83"/>
  <c r="BM199" i="83" s="1"/>
  <c r="BM205" i="83" s="1"/>
  <c r="BR198" i="83"/>
  <c r="BR199" i="83" s="1"/>
  <c r="BR205" i="83" s="1"/>
  <c r="BF198" i="83"/>
  <c r="BF199" i="83" s="1"/>
  <c r="BF205" i="83" s="1"/>
  <c r="O198" i="83"/>
  <c r="O199" i="83" s="1"/>
  <c r="O205" i="83" s="1"/>
  <c r="CN198" i="83"/>
  <c r="CN199" i="83" s="1"/>
  <c r="CN205" i="83" s="1"/>
  <c r="BP198" i="83"/>
  <c r="BP199" i="83" s="1"/>
  <c r="BP205" i="83" s="1"/>
  <c r="BI198" i="83"/>
  <c r="BI199" i="83" s="1"/>
  <c r="BI205" i="83" s="1"/>
  <c r="AT198" i="83"/>
  <c r="AT199" i="83" s="1"/>
  <c r="AT205" i="83" s="1"/>
  <c r="V198" i="83"/>
  <c r="V199" i="83" s="1"/>
  <c r="V205" i="83" s="1"/>
  <c r="S198" i="83"/>
  <c r="S199" i="83" s="1"/>
  <c r="S205" i="83" s="1"/>
  <c r="AJ198" i="83"/>
  <c r="AJ199" i="83" s="1"/>
  <c r="AJ205" i="83" s="1"/>
  <c r="BC198" i="83"/>
  <c r="BC199" i="83" s="1"/>
  <c r="BC205" i="83" s="1"/>
  <c r="CX198" i="83"/>
  <c r="CX199" i="83" s="1"/>
  <c r="CX205" i="83" s="1"/>
  <c r="BA198" i="83"/>
  <c r="BA199" i="83" s="1"/>
  <c r="BA205" i="83" s="1"/>
  <c r="N198" i="83"/>
  <c r="N199" i="83" s="1"/>
  <c r="N205" i="83" s="1"/>
  <c r="Z198" i="83"/>
  <c r="Z199" i="83" s="1"/>
  <c r="Z205" i="83" s="1"/>
  <c r="CE198" i="83"/>
  <c r="CE199" i="83" s="1"/>
  <c r="CE205" i="83" s="1"/>
  <c r="I198" i="83"/>
  <c r="I199" i="83" s="1"/>
  <c r="I205" i="83" s="1"/>
  <c r="CD198" i="83"/>
  <c r="CD199" i="83" s="1"/>
  <c r="CD205" i="83" s="1"/>
  <c r="CP198" i="83"/>
  <c r="CP199" i="83" s="1"/>
  <c r="CP205" i="83" s="1"/>
  <c r="CH198" i="83"/>
  <c r="CH199" i="83" s="1"/>
  <c r="CH205" i="83" s="1"/>
  <c r="AB198" i="83"/>
  <c r="AB199" i="83" s="1"/>
  <c r="AB205" i="83" s="1"/>
  <c r="BS198" i="83"/>
  <c r="BS199" i="83" s="1"/>
  <c r="BS205" i="83" s="1"/>
  <c r="CQ198" i="83"/>
  <c r="CQ199" i="83" s="1"/>
  <c r="CQ205" i="83" s="1"/>
  <c r="CS198" i="83"/>
  <c r="CS199" i="83" s="1"/>
  <c r="CS205" i="83" s="1"/>
  <c r="CF198" i="83"/>
  <c r="CF199" i="83" s="1"/>
  <c r="CF205" i="83" s="1"/>
  <c r="CC198" i="83"/>
  <c r="CC199" i="83" s="1"/>
  <c r="CC205" i="83" s="1"/>
  <c r="BZ198" i="83"/>
  <c r="BZ199" i="83" s="1"/>
  <c r="BZ205" i="83" s="1"/>
  <c r="AW198" i="83"/>
  <c r="AW199" i="83" s="1"/>
  <c r="AW205" i="83" s="1"/>
  <c r="CJ198" i="83"/>
  <c r="CJ199" i="83" s="1"/>
  <c r="CJ205" i="83" s="1"/>
  <c r="BU198" i="83"/>
  <c r="BU199" i="83" s="1"/>
  <c r="BU205" i="83" s="1"/>
  <c r="CR198" i="83"/>
  <c r="CR199" i="83" s="1"/>
  <c r="CR205" i="83" s="1"/>
  <c r="AX198" i="83"/>
  <c r="AX199" i="83" s="1"/>
  <c r="AX205" i="83" s="1"/>
  <c r="BJ198" i="83"/>
  <c r="BJ199" i="83" s="1"/>
  <c r="BJ205" i="83" s="1"/>
  <c r="AI198" i="83"/>
  <c r="AI199" i="83" s="1"/>
  <c r="AI205" i="83" s="1"/>
  <c r="AD198" i="83"/>
  <c r="AD199" i="83" s="1"/>
  <c r="AD205" i="83" s="1"/>
  <c r="BH198" i="83"/>
  <c r="BH199" i="83" s="1"/>
  <c r="BH205" i="83" s="1"/>
  <c r="AP198" i="83"/>
  <c r="AP199" i="83" s="1"/>
  <c r="AP205" i="83" s="1"/>
  <c r="CV198" i="83"/>
  <c r="CV199" i="83" s="1"/>
  <c r="CV205" i="83" s="1"/>
  <c r="AU198" i="83"/>
  <c r="AU199" i="83" s="1"/>
  <c r="AU205" i="83" s="1"/>
  <c r="U198" i="83"/>
  <c r="U199" i="83" s="1"/>
  <c r="U205" i="83" s="1"/>
  <c r="BX198" i="83"/>
  <c r="BX199" i="83" s="1"/>
  <c r="BX205" i="83" s="1"/>
  <c r="I29" i="83"/>
  <c r="I30" i="83" s="1"/>
  <c r="I36" i="83" s="1"/>
  <c r="J29" i="83"/>
  <c r="J30" i="83" s="1"/>
  <c r="J36" i="83" s="1"/>
  <c r="K29" i="83"/>
  <c r="K30" i="83" s="1"/>
  <c r="K36" i="83" s="1"/>
  <c r="L29" i="83"/>
  <c r="L30" i="83" s="1"/>
  <c r="L36" i="83" s="1"/>
  <c r="M29" i="83"/>
  <c r="M30" i="83" s="1"/>
  <c r="M36" i="83" s="1"/>
  <c r="N29" i="83"/>
  <c r="N30" i="83" s="1"/>
  <c r="N36" i="83" s="1"/>
  <c r="O29" i="83"/>
  <c r="O30" i="83" s="1"/>
  <c r="O36" i="83" s="1"/>
  <c r="P29" i="83"/>
  <c r="P30" i="83" s="1"/>
  <c r="P36" i="83" s="1"/>
  <c r="Q29" i="83"/>
  <c r="Q30" i="83" s="1"/>
  <c r="Q36" i="83" s="1"/>
  <c r="R29" i="83"/>
  <c r="R30" i="83" s="1"/>
  <c r="R36" i="83" s="1"/>
  <c r="S29" i="83"/>
  <c r="S30" i="83" s="1"/>
  <c r="S36" i="83" s="1"/>
  <c r="T29" i="83"/>
  <c r="T30" i="83" s="1"/>
  <c r="T36" i="83" s="1"/>
  <c r="U29" i="83"/>
  <c r="U30" i="83" s="1"/>
  <c r="U36" i="83" s="1"/>
  <c r="V29" i="83"/>
  <c r="V30" i="83" s="1"/>
  <c r="V36" i="83" s="1"/>
  <c r="W29" i="83"/>
  <c r="W30" i="83" s="1"/>
  <c r="W36" i="83" s="1"/>
  <c r="X29" i="83"/>
  <c r="X30" i="83" s="1"/>
  <c r="X36" i="83" s="1"/>
  <c r="Y29" i="83"/>
  <c r="Y30" i="83" s="1"/>
  <c r="Y36" i="83" s="1"/>
  <c r="Z29" i="83"/>
  <c r="Z30" i="83" s="1"/>
  <c r="Z36" i="83" s="1"/>
  <c r="AA29" i="83"/>
  <c r="AA30" i="83" s="1"/>
  <c r="AA36" i="83" s="1"/>
  <c r="AB29" i="83"/>
  <c r="AB30" i="83" s="1"/>
  <c r="AB36" i="83" s="1"/>
  <c r="AC29" i="83"/>
  <c r="AC30" i="83" s="1"/>
  <c r="AC36" i="83" s="1"/>
  <c r="AD29" i="83"/>
  <c r="AD30" i="83" s="1"/>
  <c r="AD36" i="83" s="1"/>
  <c r="AE29" i="83"/>
  <c r="AE30" i="83" s="1"/>
  <c r="AE36" i="83" s="1"/>
  <c r="AF29" i="83"/>
  <c r="AF30" i="83" s="1"/>
  <c r="AF36" i="83" s="1"/>
  <c r="AG29" i="83"/>
  <c r="AG30" i="83" s="1"/>
  <c r="AG36" i="83" s="1"/>
  <c r="AH29" i="83"/>
  <c r="AH30" i="83" s="1"/>
  <c r="AH36" i="83" s="1"/>
  <c r="AI29" i="83"/>
  <c r="AI30" i="83" s="1"/>
  <c r="AI36" i="83" s="1"/>
  <c r="AJ29" i="83"/>
  <c r="AJ30" i="83" s="1"/>
  <c r="AJ36" i="83" s="1"/>
  <c r="AK29" i="83"/>
  <c r="AK30" i="83" s="1"/>
  <c r="AK36" i="83" s="1"/>
  <c r="AL29" i="83"/>
  <c r="AL30" i="83" s="1"/>
  <c r="AL36" i="83" s="1"/>
  <c r="AM29" i="83"/>
  <c r="AM30" i="83" s="1"/>
  <c r="AM36" i="83" s="1"/>
  <c r="AN29" i="83"/>
  <c r="AN30" i="83" s="1"/>
  <c r="AN36" i="83" s="1"/>
  <c r="AO29" i="83"/>
  <c r="AO30" i="83" s="1"/>
  <c r="AO36" i="83" s="1"/>
  <c r="AP29" i="83"/>
  <c r="AP30" i="83" s="1"/>
  <c r="AP36" i="83" s="1"/>
  <c r="AQ29" i="83"/>
  <c r="AQ30" i="83" s="1"/>
  <c r="AQ36" i="83" s="1"/>
  <c r="AR29" i="83"/>
  <c r="AR30" i="83" s="1"/>
  <c r="AR36" i="83" s="1"/>
  <c r="AS29" i="83"/>
  <c r="AS30" i="83" s="1"/>
  <c r="AS36" i="83" s="1"/>
  <c r="AT29" i="83"/>
  <c r="AT30" i="83" s="1"/>
  <c r="AT36" i="83" s="1"/>
  <c r="AU29" i="83"/>
  <c r="AU30" i="83" s="1"/>
  <c r="AU36" i="83" s="1"/>
  <c r="AV29" i="83"/>
  <c r="AV30" i="83" s="1"/>
  <c r="AV36" i="83" s="1"/>
  <c r="AW29" i="83"/>
  <c r="AW30" i="83" s="1"/>
  <c r="AW36" i="83" s="1"/>
  <c r="AX29" i="83"/>
  <c r="AX30" i="83" s="1"/>
  <c r="AX36" i="83" s="1"/>
  <c r="AY29" i="83"/>
  <c r="AY30" i="83" s="1"/>
  <c r="AY36" i="83" s="1"/>
  <c r="AZ29" i="83"/>
  <c r="AZ30" i="83" s="1"/>
  <c r="AZ36" i="83" s="1"/>
  <c r="BA29" i="83"/>
  <c r="BA30" i="83" s="1"/>
  <c r="BA36" i="83" s="1"/>
  <c r="BB29" i="83"/>
  <c r="BB30" i="83" s="1"/>
  <c r="BB36" i="83" s="1"/>
  <c r="BC29" i="83"/>
  <c r="BC30" i="83" s="1"/>
  <c r="BC36" i="83" s="1"/>
  <c r="BD29" i="83"/>
  <c r="BD30" i="83" s="1"/>
  <c r="BD36" i="83" s="1"/>
  <c r="BE29" i="83"/>
  <c r="BE30" i="83" s="1"/>
  <c r="BE36" i="83" s="1"/>
  <c r="BF29" i="83"/>
  <c r="BF30" i="83" s="1"/>
  <c r="BF36" i="83" s="1"/>
  <c r="BG29" i="83"/>
  <c r="BG30" i="83" s="1"/>
  <c r="BG36" i="83" s="1"/>
  <c r="BH29" i="83"/>
  <c r="BH30" i="83" s="1"/>
  <c r="BH36" i="83" s="1"/>
  <c r="BI29" i="83"/>
  <c r="BI30" i="83" s="1"/>
  <c r="BI36" i="83" s="1"/>
  <c r="BJ29" i="83"/>
  <c r="BJ30" i="83" s="1"/>
  <c r="BJ36" i="83" s="1"/>
  <c r="BK29" i="83"/>
  <c r="BK30" i="83" s="1"/>
  <c r="BK36" i="83" s="1"/>
  <c r="BL29" i="83"/>
  <c r="BL30" i="83" s="1"/>
  <c r="BL36" i="83" s="1"/>
  <c r="BM29" i="83"/>
  <c r="BM30" i="83" s="1"/>
  <c r="BM36" i="83" s="1"/>
  <c r="BN29" i="83"/>
  <c r="BN30" i="83" s="1"/>
  <c r="BN36" i="83" s="1"/>
  <c r="BO29" i="83"/>
  <c r="BO30" i="83" s="1"/>
  <c r="BO36" i="83" s="1"/>
  <c r="BP29" i="83"/>
  <c r="BP30" i="83" s="1"/>
  <c r="BP36" i="83" s="1"/>
  <c r="BQ29" i="83"/>
  <c r="BQ30" i="83" s="1"/>
  <c r="BQ36" i="83" s="1"/>
  <c r="BR29" i="83"/>
  <c r="BR30" i="83" s="1"/>
  <c r="BR36" i="83" s="1"/>
  <c r="BS29" i="83"/>
  <c r="BS30" i="83" s="1"/>
  <c r="BS36" i="83" s="1"/>
  <c r="BT29" i="83"/>
  <c r="BT30" i="83" s="1"/>
  <c r="BT36" i="83" s="1"/>
  <c r="BU29" i="83"/>
  <c r="BU30" i="83" s="1"/>
  <c r="BU36" i="83" s="1"/>
  <c r="BV29" i="83"/>
  <c r="BV30" i="83" s="1"/>
  <c r="BV36" i="83" s="1"/>
  <c r="BW29" i="83"/>
  <c r="BW30" i="83" s="1"/>
  <c r="BW36" i="83" s="1"/>
  <c r="BX29" i="83"/>
  <c r="BX30" i="83" s="1"/>
  <c r="BX36" i="83" s="1"/>
  <c r="BY29" i="83"/>
  <c r="BY30" i="83" s="1"/>
  <c r="BY36" i="83" s="1"/>
  <c r="BZ29" i="83"/>
  <c r="BZ30" i="83" s="1"/>
  <c r="BZ36" i="83" s="1"/>
  <c r="CA29" i="83"/>
  <c r="CA30" i="83" s="1"/>
  <c r="CA36" i="83" s="1"/>
  <c r="CB29" i="83"/>
  <c r="CB30" i="83" s="1"/>
  <c r="CB36" i="83" s="1"/>
  <c r="CC29" i="83"/>
  <c r="CC30" i="83" s="1"/>
  <c r="CC36" i="83" s="1"/>
  <c r="CD29" i="83"/>
  <c r="CD30" i="83" s="1"/>
  <c r="CD36" i="83" s="1"/>
  <c r="CE29" i="83"/>
  <c r="CE30" i="83" s="1"/>
  <c r="CE36" i="83" s="1"/>
  <c r="CF29" i="83"/>
  <c r="CF30" i="83" s="1"/>
  <c r="CF36" i="83" s="1"/>
  <c r="CG29" i="83"/>
  <c r="CG30" i="83" s="1"/>
  <c r="CG36" i="83" s="1"/>
  <c r="CH29" i="83"/>
  <c r="CH30" i="83" s="1"/>
  <c r="CH36" i="83" s="1"/>
  <c r="CI29" i="83"/>
  <c r="CI30" i="83" s="1"/>
  <c r="CI36" i="83" s="1"/>
  <c r="CJ29" i="83"/>
  <c r="CJ30" i="83" s="1"/>
  <c r="CJ36" i="83" s="1"/>
  <c r="CK29" i="83"/>
  <c r="CK30" i="83" s="1"/>
  <c r="CK36" i="83" s="1"/>
  <c r="CL29" i="83"/>
  <c r="CL30" i="83" s="1"/>
  <c r="CL36" i="83" s="1"/>
  <c r="CM29" i="83"/>
  <c r="CM30" i="83" s="1"/>
  <c r="CM36" i="83" s="1"/>
  <c r="CN29" i="83"/>
  <c r="CN30" i="83" s="1"/>
  <c r="CN36" i="83" s="1"/>
  <c r="CO29" i="83"/>
  <c r="CO30" i="83" s="1"/>
  <c r="CO36" i="83" s="1"/>
  <c r="CP29" i="83"/>
  <c r="CP30" i="83" s="1"/>
  <c r="CP36" i="83" s="1"/>
  <c r="CQ29" i="83"/>
  <c r="CQ30" i="83" s="1"/>
  <c r="CQ36" i="83" s="1"/>
  <c r="CR29" i="83"/>
  <c r="CR30" i="83" s="1"/>
  <c r="CR36" i="83" s="1"/>
  <c r="CS29" i="83"/>
  <c r="CS30" i="83" s="1"/>
  <c r="CS36" i="83" s="1"/>
  <c r="CT29" i="83"/>
  <c r="CT30" i="83" s="1"/>
  <c r="CT36" i="83" s="1"/>
  <c r="CU29" i="83"/>
  <c r="CU30" i="83" s="1"/>
  <c r="CU36" i="83" s="1"/>
  <c r="CV29" i="83"/>
  <c r="CV30" i="83" s="1"/>
  <c r="CV36" i="83" s="1"/>
  <c r="CW29" i="83"/>
  <c r="CW30" i="83" s="1"/>
  <c r="CW36" i="83" s="1"/>
  <c r="CX29" i="83"/>
  <c r="CX30" i="83" s="1"/>
  <c r="CX36" i="83" s="1"/>
  <c r="D210" i="82"/>
  <c r="AZ211" i="82" s="1"/>
  <c r="AZ212" i="82" s="1"/>
  <c r="AZ218" i="82" s="1"/>
  <c r="D197" i="82"/>
  <c r="BB198" i="82" s="1"/>
  <c r="BB199" i="82" s="1"/>
  <c r="BB205" i="82" s="1"/>
  <c r="F29" i="82"/>
  <c r="F30" i="82" s="1"/>
  <c r="F36" i="82" s="1"/>
  <c r="E29" i="82"/>
  <c r="E30" i="82" s="1"/>
  <c r="E36" i="82" s="1"/>
  <c r="F222" i="82"/>
  <c r="F223" i="82" s="1"/>
  <c r="F229" i="82" s="1"/>
  <c r="E222" i="82"/>
  <c r="E223" i="82" s="1"/>
  <c r="E229" i="82" s="1"/>
  <c r="F187" i="82"/>
  <c r="F188" i="82" s="1"/>
  <c r="F194" i="82" s="1"/>
  <c r="E187" i="82"/>
  <c r="E188" i="82" s="1"/>
  <c r="E194" i="82" s="1"/>
  <c r="F211" i="82"/>
  <c r="F212" i="82" s="1"/>
  <c r="F218" i="82" s="1"/>
  <c r="D20" i="81"/>
  <c r="D186" i="81" s="1"/>
  <c r="CO222" i="82"/>
  <c r="CO223" i="82" s="1"/>
  <c r="CO229" i="82" s="1"/>
  <c r="BY222" i="82"/>
  <c r="BY223" i="82" s="1"/>
  <c r="BY229" i="82" s="1"/>
  <c r="BI222" i="82"/>
  <c r="BI223" i="82" s="1"/>
  <c r="BI229" i="82" s="1"/>
  <c r="AS222" i="82"/>
  <c r="AS223" i="82" s="1"/>
  <c r="AS229" i="82" s="1"/>
  <c r="AC222" i="82"/>
  <c r="AC223" i="82" s="1"/>
  <c r="AC229" i="82" s="1"/>
  <c r="M222" i="82"/>
  <c r="M223" i="82" s="1"/>
  <c r="M229" i="82" s="1"/>
  <c r="CV222" i="82"/>
  <c r="CV223" i="82" s="1"/>
  <c r="CV229" i="82" s="1"/>
  <c r="CF222" i="82"/>
  <c r="CF223" i="82" s="1"/>
  <c r="CF229" i="82" s="1"/>
  <c r="BP222" i="82"/>
  <c r="BP223" i="82" s="1"/>
  <c r="BP229" i="82" s="1"/>
  <c r="AZ222" i="82"/>
  <c r="AZ223" i="82" s="1"/>
  <c r="AZ229" i="82" s="1"/>
  <c r="AJ222" i="82"/>
  <c r="AJ223" i="82" s="1"/>
  <c r="AJ229" i="82" s="1"/>
  <c r="T222" i="82"/>
  <c r="T223" i="82" s="1"/>
  <c r="T229" i="82" s="1"/>
  <c r="CQ222" i="82"/>
  <c r="CQ223" i="82" s="1"/>
  <c r="CQ229" i="82" s="1"/>
  <c r="CA222" i="82"/>
  <c r="CA223" i="82" s="1"/>
  <c r="CA229" i="82" s="1"/>
  <c r="BK222" i="82"/>
  <c r="BK223" i="82" s="1"/>
  <c r="BK229" i="82" s="1"/>
  <c r="AU222" i="82"/>
  <c r="AU223" i="82" s="1"/>
  <c r="AU229" i="82" s="1"/>
  <c r="AE222" i="82"/>
  <c r="AE223" i="82" s="1"/>
  <c r="AE229" i="82" s="1"/>
  <c r="O222" i="82"/>
  <c r="O223" i="82" s="1"/>
  <c r="O229" i="82" s="1"/>
  <c r="CX222" i="82"/>
  <c r="CX223" i="82" s="1"/>
  <c r="CX229" i="82" s="1"/>
  <c r="AL222" i="82"/>
  <c r="AL223" i="82" s="1"/>
  <c r="AL229" i="82" s="1"/>
  <c r="CT222" i="82"/>
  <c r="CT223" i="82" s="1"/>
  <c r="CT229" i="82" s="1"/>
  <c r="AH222" i="82"/>
  <c r="AH223" i="82" s="1"/>
  <c r="AH229" i="82" s="1"/>
  <c r="AT222" i="82"/>
  <c r="AT223" i="82" s="1"/>
  <c r="AT229" i="82" s="1"/>
  <c r="AP222" i="82"/>
  <c r="AP223" i="82" s="1"/>
  <c r="AP229" i="82" s="1"/>
  <c r="BR222" i="82"/>
  <c r="BR223" i="82" s="1"/>
  <c r="BR229" i="82" s="1"/>
  <c r="BN222" i="82"/>
  <c r="BN223" i="82" s="1"/>
  <c r="BN229" i="82" s="1"/>
  <c r="BZ222" i="82"/>
  <c r="BZ223" i="82" s="1"/>
  <c r="BZ229" i="82" s="1"/>
  <c r="J222" i="82"/>
  <c r="J223" i="82" s="1"/>
  <c r="J229" i="82" s="1"/>
  <c r="CC222" i="82"/>
  <c r="CC223" i="82" s="1"/>
  <c r="CC229" i="82" s="1"/>
  <c r="AW222" i="82"/>
  <c r="AW223" i="82" s="1"/>
  <c r="AW229" i="82" s="1"/>
  <c r="Q222" i="82"/>
  <c r="Q223" i="82" s="1"/>
  <c r="Q229" i="82" s="1"/>
  <c r="CJ222" i="82"/>
  <c r="CJ223" i="82" s="1"/>
  <c r="CJ229" i="82" s="1"/>
  <c r="AN222" i="82"/>
  <c r="AN223" i="82" s="1"/>
  <c r="AN229" i="82" s="1"/>
  <c r="CU222" i="82"/>
  <c r="CU223" i="82" s="1"/>
  <c r="CU229" i="82" s="1"/>
  <c r="AI222" i="82"/>
  <c r="AI223" i="82" s="1"/>
  <c r="AI229" i="82" s="1"/>
  <c r="BJ222" i="82"/>
  <c r="BJ223" i="82" s="1"/>
  <c r="BJ229" i="82" s="1"/>
  <c r="CK222" i="82"/>
  <c r="CK223" i="82" s="1"/>
  <c r="CK229" i="82" s="1"/>
  <c r="BU222" i="82"/>
  <c r="BU223" i="82" s="1"/>
  <c r="BU229" i="82" s="1"/>
  <c r="BE222" i="82"/>
  <c r="BE223" i="82" s="1"/>
  <c r="BE229" i="82" s="1"/>
  <c r="AO222" i="82"/>
  <c r="AO223" i="82" s="1"/>
  <c r="AO229" i="82" s="1"/>
  <c r="Y222" i="82"/>
  <c r="Y223" i="82" s="1"/>
  <c r="Y229" i="82" s="1"/>
  <c r="I222" i="82"/>
  <c r="I223" i="82" s="1"/>
  <c r="I229" i="82" s="1"/>
  <c r="CR222" i="82"/>
  <c r="CR223" i="82" s="1"/>
  <c r="CR229" i="82" s="1"/>
  <c r="CB222" i="82"/>
  <c r="CB223" i="82" s="1"/>
  <c r="CB229" i="82" s="1"/>
  <c r="BL222" i="82"/>
  <c r="BL223" i="82" s="1"/>
  <c r="BL229" i="82" s="1"/>
  <c r="AV222" i="82"/>
  <c r="AV223" i="82" s="1"/>
  <c r="AV229" i="82" s="1"/>
  <c r="AF222" i="82"/>
  <c r="AF223" i="82" s="1"/>
  <c r="AF229" i="82" s="1"/>
  <c r="P222" i="82"/>
  <c r="P223" i="82" s="1"/>
  <c r="P229" i="82" s="1"/>
  <c r="CM222" i="82"/>
  <c r="CM223" i="82" s="1"/>
  <c r="CM229" i="82" s="1"/>
  <c r="BW222" i="82"/>
  <c r="BW223" i="82" s="1"/>
  <c r="BW229" i="82" s="1"/>
  <c r="BG222" i="82"/>
  <c r="BG223" i="82" s="1"/>
  <c r="BG229" i="82" s="1"/>
  <c r="AQ222" i="82"/>
  <c r="AQ223" i="82" s="1"/>
  <c r="AQ229" i="82" s="1"/>
  <c r="AA222" i="82"/>
  <c r="AA223" i="82" s="1"/>
  <c r="AA229" i="82" s="1"/>
  <c r="K222" i="82"/>
  <c r="K223" i="82" s="1"/>
  <c r="K229" i="82" s="1"/>
  <c r="CH222" i="82"/>
  <c r="CH223" i="82" s="1"/>
  <c r="CH229" i="82" s="1"/>
  <c r="V222" i="82"/>
  <c r="V223" i="82" s="1"/>
  <c r="V229" i="82" s="1"/>
  <c r="CD222" i="82"/>
  <c r="CD223" i="82" s="1"/>
  <c r="CD229" i="82" s="1"/>
  <c r="R222" i="82"/>
  <c r="R223" i="82" s="1"/>
  <c r="R229" i="82" s="1"/>
  <c r="CP222" i="82"/>
  <c r="CP223" i="82" s="1"/>
  <c r="CP229" i="82" s="1"/>
  <c r="AD222" i="82"/>
  <c r="AD223" i="82" s="1"/>
  <c r="AD229" i="82" s="1"/>
  <c r="Z222" i="82"/>
  <c r="Z223" i="82" s="1"/>
  <c r="Z229" i="82" s="1"/>
  <c r="N222" i="82"/>
  <c r="N223" i="82" s="1"/>
  <c r="N229" i="82" s="1"/>
  <c r="CL222" i="82"/>
  <c r="CL223" i="82" s="1"/>
  <c r="CL229" i="82" s="1"/>
  <c r="CS222" i="82"/>
  <c r="CS223" i="82" s="1"/>
  <c r="CS229" i="82" s="1"/>
  <c r="AG222" i="82"/>
  <c r="AG223" i="82" s="1"/>
  <c r="AG229" i="82" s="1"/>
  <c r="BT222" i="82"/>
  <c r="BT223" i="82" s="1"/>
  <c r="BT229" i="82" s="1"/>
  <c r="X222" i="82"/>
  <c r="X223" i="82" s="1"/>
  <c r="X229" i="82" s="1"/>
  <c r="CE222" i="82"/>
  <c r="CE223" i="82" s="1"/>
  <c r="CE229" i="82" s="1"/>
  <c r="AY222" i="82"/>
  <c r="AY223" i="82" s="1"/>
  <c r="AY229" i="82" s="1"/>
  <c r="BB222" i="82"/>
  <c r="BB223" i="82" s="1"/>
  <c r="BB229" i="82" s="1"/>
  <c r="AX222" i="82"/>
  <c r="AX223" i="82" s="1"/>
  <c r="AX229" i="82" s="1"/>
  <c r="CW222" i="82"/>
  <c r="CW223" i="82" s="1"/>
  <c r="CW229" i="82" s="1"/>
  <c r="CG222" i="82"/>
  <c r="CG223" i="82" s="1"/>
  <c r="CG229" i="82" s="1"/>
  <c r="BQ222" i="82"/>
  <c r="BQ223" i="82" s="1"/>
  <c r="BQ229" i="82" s="1"/>
  <c r="BA222" i="82"/>
  <c r="BA223" i="82" s="1"/>
  <c r="BA229" i="82" s="1"/>
  <c r="AK222" i="82"/>
  <c r="AK223" i="82" s="1"/>
  <c r="AK229" i="82" s="1"/>
  <c r="U222" i="82"/>
  <c r="U223" i="82" s="1"/>
  <c r="U229" i="82" s="1"/>
  <c r="CN222" i="82"/>
  <c r="CN223" i="82" s="1"/>
  <c r="CN229" i="82" s="1"/>
  <c r="BX222" i="82"/>
  <c r="BX223" i="82" s="1"/>
  <c r="BX229" i="82" s="1"/>
  <c r="BH222" i="82"/>
  <c r="BH223" i="82" s="1"/>
  <c r="BH229" i="82" s="1"/>
  <c r="AR222" i="82"/>
  <c r="AR223" i="82" s="1"/>
  <c r="AR229" i="82" s="1"/>
  <c r="AB222" i="82"/>
  <c r="AB223" i="82" s="1"/>
  <c r="AB229" i="82" s="1"/>
  <c r="L222" i="82"/>
  <c r="L223" i="82" s="1"/>
  <c r="L229" i="82" s="1"/>
  <c r="CY222" i="82"/>
  <c r="CY223" i="82" s="1"/>
  <c r="CY229" i="82" s="1"/>
  <c r="CI222" i="82"/>
  <c r="CI223" i="82" s="1"/>
  <c r="CI229" i="82" s="1"/>
  <c r="BS222" i="82"/>
  <c r="BS223" i="82" s="1"/>
  <c r="BS229" i="82" s="1"/>
  <c r="BC222" i="82"/>
  <c r="BC223" i="82" s="1"/>
  <c r="BC229" i="82" s="1"/>
  <c r="AM222" i="82"/>
  <c r="AM223" i="82" s="1"/>
  <c r="AM229" i="82" s="1"/>
  <c r="W222" i="82"/>
  <c r="W223" i="82" s="1"/>
  <c r="W229" i="82" s="1"/>
  <c r="G222" i="82"/>
  <c r="G223" i="82" s="1"/>
  <c r="G229" i="82" s="1"/>
  <c r="BF222" i="82"/>
  <c r="BF223" i="82" s="1"/>
  <c r="BF229" i="82" s="1"/>
  <c r="BM222" i="82"/>
  <c r="BM223" i="82" s="1"/>
  <c r="BM229" i="82" s="1"/>
  <c r="BD222" i="82"/>
  <c r="BD223" i="82" s="1"/>
  <c r="BD229" i="82" s="1"/>
  <c r="H222" i="82"/>
  <c r="H223" i="82" s="1"/>
  <c r="H229" i="82" s="1"/>
  <c r="BO222" i="82"/>
  <c r="BO223" i="82" s="1"/>
  <c r="BO229" i="82" s="1"/>
  <c r="S222" i="82"/>
  <c r="S223" i="82" s="1"/>
  <c r="S229" i="82" s="1"/>
  <c r="BV222" i="82"/>
  <c r="BV223" i="82" s="1"/>
  <c r="BV229" i="82" s="1"/>
  <c r="AH211" i="82"/>
  <c r="AH212" i="82" s="1"/>
  <c r="AH218" i="82" s="1"/>
  <c r="CR211" i="82"/>
  <c r="CR212" i="82" s="1"/>
  <c r="CR218" i="82" s="1"/>
  <c r="AV211" i="82"/>
  <c r="AV212" i="82" s="1"/>
  <c r="AV218" i="82" s="1"/>
  <c r="AQ211" i="82"/>
  <c r="AQ212" i="82" s="1"/>
  <c r="AQ218" i="82" s="1"/>
  <c r="W211" i="82"/>
  <c r="W212" i="82" s="1"/>
  <c r="W218" i="82" s="1"/>
  <c r="BY211" i="82"/>
  <c r="BY212" i="82" s="1"/>
  <c r="BY218" i="82" s="1"/>
  <c r="AJ211" i="82"/>
  <c r="AJ212" i="82" s="1"/>
  <c r="AJ218" i="82" s="1"/>
  <c r="CP211" i="82"/>
  <c r="CP212" i="82" s="1"/>
  <c r="CP218" i="82" s="1"/>
  <c r="AT211" i="82"/>
  <c r="AT212" i="82" s="1"/>
  <c r="AT218" i="82" s="1"/>
  <c r="BQ211" i="82"/>
  <c r="BQ212" i="82" s="1"/>
  <c r="BQ218" i="82" s="1"/>
  <c r="U211" i="82"/>
  <c r="U212" i="82" s="1"/>
  <c r="U218" i="82" s="1"/>
  <c r="AB211" i="82"/>
  <c r="AB212" i="82" s="1"/>
  <c r="AB218" i="82" s="1"/>
  <c r="BW211" i="82"/>
  <c r="BW212" i="82" s="1"/>
  <c r="BW218" i="82" s="1"/>
  <c r="AN211" i="82"/>
  <c r="AN212" i="82" s="1"/>
  <c r="AN218" i="82" s="1"/>
  <c r="CX211" i="82"/>
  <c r="CX212" i="82" s="1"/>
  <c r="CX218" i="82" s="1"/>
  <c r="CF211" i="82"/>
  <c r="CF212" i="82" s="1"/>
  <c r="CF218" i="82" s="1"/>
  <c r="CY211" i="82"/>
  <c r="CY212" i="82" s="1"/>
  <c r="CY218" i="82" s="1"/>
  <c r="Z211" i="82"/>
  <c r="Z212" i="82" s="1"/>
  <c r="Z218" i="82" s="1"/>
  <c r="CC211" i="82"/>
  <c r="CC212" i="82" s="1"/>
  <c r="CC218" i="82" s="1"/>
  <c r="CJ211" i="82"/>
  <c r="CJ212" i="82" s="1"/>
  <c r="CJ218" i="82" s="1"/>
  <c r="H211" i="82"/>
  <c r="H212" i="82" s="1"/>
  <c r="H218" i="82" s="1"/>
  <c r="M211" i="82"/>
  <c r="M212" i="82" s="1"/>
  <c r="M218" i="82" s="1"/>
  <c r="CQ211" i="82"/>
  <c r="CQ212" i="82" s="1"/>
  <c r="CQ218" i="82" s="1"/>
  <c r="BY187" i="82"/>
  <c r="BY188" i="82" s="1"/>
  <c r="BY194" i="82" s="1"/>
  <c r="BV187" i="82"/>
  <c r="BV188" i="82" s="1"/>
  <c r="BV194" i="82" s="1"/>
  <c r="R187" i="82"/>
  <c r="R188" i="82" s="1"/>
  <c r="R194" i="82" s="1"/>
  <c r="AK187" i="82"/>
  <c r="AK188" i="82" s="1"/>
  <c r="AK194" i="82" s="1"/>
  <c r="CV187" i="82"/>
  <c r="CV188" i="82" s="1"/>
  <c r="CV194" i="82" s="1"/>
  <c r="AE187" i="82"/>
  <c r="AE188" i="82" s="1"/>
  <c r="AE194" i="82" s="1"/>
  <c r="CK187" i="82"/>
  <c r="CK188" i="82" s="1"/>
  <c r="CK194" i="82" s="1"/>
  <c r="CF187" i="82"/>
  <c r="CF188" i="82" s="1"/>
  <c r="CF194" i="82" s="1"/>
  <c r="BN187" i="82"/>
  <c r="BN188" i="82" s="1"/>
  <c r="BN194" i="82" s="1"/>
  <c r="BO187" i="82"/>
  <c r="BO188" i="82" s="1"/>
  <c r="BO194" i="82" s="1"/>
  <c r="CD187" i="82"/>
  <c r="CD188" i="82" s="1"/>
  <c r="CD194" i="82" s="1"/>
  <c r="AM187" i="82"/>
  <c r="AM188" i="82" s="1"/>
  <c r="AM194" i="82" s="1"/>
  <c r="CE187" i="82"/>
  <c r="CE188" i="82" s="1"/>
  <c r="CE194" i="82" s="1"/>
  <c r="AS187" i="82"/>
  <c r="AS188" i="82" s="1"/>
  <c r="AS194" i="82" s="1"/>
  <c r="BE187" i="82"/>
  <c r="BE188" i="82" s="1"/>
  <c r="BE194" i="82" s="1"/>
  <c r="CW187" i="82"/>
  <c r="CW188" i="82" s="1"/>
  <c r="CW194" i="82" s="1"/>
  <c r="BP187" i="82"/>
  <c r="BP188" i="82" s="1"/>
  <c r="BP194" i="82" s="1"/>
  <c r="AO187" i="82"/>
  <c r="AO188" i="82" s="1"/>
  <c r="AO194" i="82" s="1"/>
  <c r="S187" i="82"/>
  <c r="S188" i="82" s="1"/>
  <c r="S194" i="82" s="1"/>
  <c r="AC187" i="82"/>
  <c r="AC188" i="82" s="1"/>
  <c r="AC194" i="82" s="1"/>
  <c r="Y187" i="82"/>
  <c r="Y188" i="82" s="1"/>
  <c r="Y194" i="82" s="1"/>
  <c r="CG187" i="82"/>
  <c r="CG188" i="82" s="1"/>
  <c r="CG194" i="82" s="1"/>
  <c r="AZ187" i="82"/>
  <c r="AZ188" i="82" s="1"/>
  <c r="AZ194" i="82" s="1"/>
  <c r="I187" i="82"/>
  <c r="I188" i="82" s="1"/>
  <c r="I194" i="82" s="1"/>
  <c r="AP187" i="82"/>
  <c r="AP188" i="82" s="1"/>
  <c r="AP194" i="82" s="1"/>
  <c r="M187" i="82"/>
  <c r="M188" i="82" s="1"/>
  <c r="M194" i="82" s="1"/>
  <c r="BW187" i="82"/>
  <c r="BW188" i="82" s="1"/>
  <c r="BW194" i="82" s="1"/>
  <c r="AW187" i="82"/>
  <c r="AW188" i="82" s="1"/>
  <c r="AW194" i="82" s="1"/>
  <c r="T187" i="82"/>
  <c r="T188" i="82" s="1"/>
  <c r="T194" i="82" s="1"/>
  <c r="AQ187" i="82"/>
  <c r="AQ188" i="82" s="1"/>
  <c r="AQ194" i="82" s="1"/>
  <c r="AT187" i="82"/>
  <c r="AT188" i="82" s="1"/>
  <c r="AT194" i="82" s="1"/>
  <c r="H187" i="82"/>
  <c r="H188" i="82" s="1"/>
  <c r="H194" i="82" s="1"/>
  <c r="Z187" i="82"/>
  <c r="Z188" i="82" s="1"/>
  <c r="Z194" i="82" s="1"/>
  <c r="BI187" i="82"/>
  <c r="BI188" i="82" s="1"/>
  <c r="BI194" i="82" s="1"/>
  <c r="BX187" i="82"/>
  <c r="BX188" i="82" s="1"/>
  <c r="BX194" i="82" s="1"/>
  <c r="AJ187" i="82"/>
  <c r="AJ188" i="82" s="1"/>
  <c r="AJ194" i="82" s="1"/>
  <c r="CM187" i="82"/>
  <c r="CM188" i="82" s="1"/>
  <c r="CM194" i="82" s="1"/>
  <c r="CH187" i="82"/>
  <c r="CH188" i="82" s="1"/>
  <c r="CH194" i="82" s="1"/>
  <c r="BG187" i="82"/>
  <c r="BG188" i="82" s="1"/>
  <c r="BG194" i="82" s="1"/>
  <c r="CT187" i="82"/>
  <c r="CT188" i="82" s="1"/>
  <c r="CT194" i="82" s="1"/>
  <c r="CU187" i="82"/>
  <c r="CU188" i="82" s="1"/>
  <c r="CU194" i="82" s="1"/>
  <c r="AG187" i="82"/>
  <c r="AG188" i="82" s="1"/>
  <c r="AG194" i="82" s="1"/>
  <c r="AH187" i="82"/>
  <c r="AH188" i="82" s="1"/>
  <c r="AH194" i="82" s="1"/>
  <c r="BB187" i="82"/>
  <c r="BB188" i="82" s="1"/>
  <c r="BB194" i="82" s="1"/>
  <c r="CO187" i="82"/>
  <c r="CO188" i="82" s="1"/>
  <c r="CO194" i="82" s="1"/>
  <c r="AY187" i="82"/>
  <c r="AY188" i="82" s="1"/>
  <c r="AY194" i="82" s="1"/>
  <c r="AI187" i="82"/>
  <c r="AI188" i="82" s="1"/>
  <c r="AI194" i="82" s="1"/>
  <c r="Q187" i="82"/>
  <c r="Q188" i="82" s="1"/>
  <c r="Q194" i="82" s="1"/>
  <c r="AA187" i="82"/>
  <c r="AA188" i="82" s="1"/>
  <c r="AA194" i="82" s="1"/>
  <c r="V187" i="82"/>
  <c r="V188" i="82" s="1"/>
  <c r="V194" i="82" s="1"/>
  <c r="J187" i="82"/>
  <c r="J188" i="82" s="1"/>
  <c r="J194" i="82" s="1"/>
  <c r="BR187" i="82"/>
  <c r="BR188" i="82" s="1"/>
  <c r="BR194" i="82" s="1"/>
  <c r="BH187" i="82"/>
  <c r="BH188" i="82" s="1"/>
  <c r="BH194" i="82" s="1"/>
  <c r="O187" i="82"/>
  <c r="O188" i="82" s="1"/>
  <c r="O194" i="82" s="1"/>
  <c r="BF187" i="82"/>
  <c r="BF188" i="82" s="1"/>
  <c r="BF194" i="82" s="1"/>
  <c r="CL187" i="82"/>
  <c r="CL188" i="82" s="1"/>
  <c r="CL194" i="82" s="1"/>
  <c r="BU187" i="82"/>
  <c r="BU188" i="82" s="1"/>
  <c r="BU194" i="82" s="1"/>
  <c r="CJ187" i="82"/>
  <c r="CJ188" i="82" s="1"/>
  <c r="CJ194" i="82" s="1"/>
  <c r="CX187" i="82"/>
  <c r="CX188" i="82" s="1"/>
  <c r="CX194" i="82" s="1"/>
  <c r="BM187" i="82"/>
  <c r="BM188" i="82" s="1"/>
  <c r="BM194" i="82" s="1"/>
  <c r="CR187" i="82"/>
  <c r="CR188" i="82" s="1"/>
  <c r="CR194" i="82" s="1"/>
  <c r="P187" i="82"/>
  <c r="P188" i="82" s="1"/>
  <c r="P194" i="82" s="1"/>
  <c r="N187" i="82"/>
  <c r="N188" i="82" s="1"/>
  <c r="N194" i="82" s="1"/>
  <c r="BS187" i="82"/>
  <c r="BS188" i="82" s="1"/>
  <c r="BS194" i="82" s="1"/>
  <c r="BJ187" i="82"/>
  <c r="BJ188" i="82" s="1"/>
  <c r="BJ194" i="82" s="1"/>
  <c r="CS187" i="82"/>
  <c r="CS188" i="82" s="1"/>
  <c r="CS194" i="82" s="1"/>
  <c r="X187" i="82"/>
  <c r="X188" i="82" s="1"/>
  <c r="X194" i="82" s="1"/>
  <c r="CI187" i="82"/>
  <c r="CI188" i="82" s="1"/>
  <c r="CI194" i="82" s="1"/>
  <c r="AX187" i="82"/>
  <c r="AX188" i="82" s="1"/>
  <c r="AX194" i="82" s="1"/>
  <c r="G187" i="82"/>
  <c r="G188" i="82" s="1"/>
  <c r="G194" i="82" s="1"/>
  <c r="AD187" i="82"/>
  <c r="AD188" i="82" s="1"/>
  <c r="AD194" i="82" s="1"/>
  <c r="CC187" i="82"/>
  <c r="CC188" i="82" s="1"/>
  <c r="CC194" i="82" s="1"/>
  <c r="CY187" i="82"/>
  <c r="CY188" i="82" s="1"/>
  <c r="CY194" i="82" s="1"/>
  <c r="BC187" i="82"/>
  <c r="BC188" i="82" s="1"/>
  <c r="BC194" i="82" s="1"/>
  <c r="AL187" i="82"/>
  <c r="AL188" i="82" s="1"/>
  <c r="AL194" i="82" s="1"/>
  <c r="AR187" i="82"/>
  <c r="AR188" i="82" s="1"/>
  <c r="AR194" i="82" s="1"/>
  <c r="AF187" i="82"/>
  <c r="AF188" i="82" s="1"/>
  <c r="AF194" i="82" s="1"/>
  <c r="AN187" i="82"/>
  <c r="AN188" i="82" s="1"/>
  <c r="AN194" i="82" s="1"/>
  <c r="BZ187" i="82"/>
  <c r="BZ188" i="82" s="1"/>
  <c r="BZ194" i="82" s="1"/>
  <c r="CP187" i="82"/>
  <c r="CP188" i="82" s="1"/>
  <c r="CP194" i="82" s="1"/>
  <c r="BD187" i="82"/>
  <c r="BD188" i="82" s="1"/>
  <c r="BD194" i="82" s="1"/>
  <c r="W187" i="82"/>
  <c r="W188" i="82" s="1"/>
  <c r="W194" i="82" s="1"/>
  <c r="BA187" i="82"/>
  <c r="BA188" i="82" s="1"/>
  <c r="BA194" i="82" s="1"/>
  <c r="CN187" i="82"/>
  <c r="CN188" i="82" s="1"/>
  <c r="CN194" i="82" s="1"/>
  <c r="CB187" i="82"/>
  <c r="CB188" i="82" s="1"/>
  <c r="CB194" i="82" s="1"/>
  <c r="L187" i="82"/>
  <c r="L188" i="82" s="1"/>
  <c r="L194" i="82" s="1"/>
  <c r="U187" i="82"/>
  <c r="U188" i="82" s="1"/>
  <c r="U194" i="82" s="1"/>
  <c r="CQ187" i="82"/>
  <c r="CQ188" i="82" s="1"/>
  <c r="CQ194" i="82" s="1"/>
  <c r="AB187" i="82"/>
  <c r="AB188" i="82" s="1"/>
  <c r="AB194" i="82" s="1"/>
  <c r="K187" i="82"/>
  <c r="K188" i="82" s="1"/>
  <c r="K194" i="82" s="1"/>
  <c r="BL187" i="82"/>
  <c r="BL188" i="82" s="1"/>
  <c r="BL194" i="82" s="1"/>
  <c r="CA187" i="82"/>
  <c r="CA188" i="82" s="1"/>
  <c r="CA194" i="82" s="1"/>
  <c r="BT187" i="82"/>
  <c r="BT188" i="82" s="1"/>
  <c r="BT194" i="82" s="1"/>
  <c r="BK187" i="82"/>
  <c r="BK188" i="82" s="1"/>
  <c r="BK194" i="82" s="1"/>
  <c r="AU187" i="82"/>
  <c r="AU188" i="82" s="1"/>
  <c r="AU194" i="82" s="1"/>
  <c r="BQ187" i="82"/>
  <c r="BQ188" i="82" s="1"/>
  <c r="BQ194" i="82" s="1"/>
  <c r="AV187" i="82"/>
  <c r="AV188" i="82" s="1"/>
  <c r="AV194" i="82" s="1"/>
  <c r="G29" i="82"/>
  <c r="G30" i="82" s="1"/>
  <c r="G36" i="82" s="1"/>
  <c r="H29" i="82"/>
  <c r="H30" i="82" s="1"/>
  <c r="H36" i="82" s="1"/>
  <c r="I29" i="82"/>
  <c r="I30" i="82" s="1"/>
  <c r="I36" i="82" s="1"/>
  <c r="J29" i="82"/>
  <c r="J30" i="82" s="1"/>
  <c r="J36" i="82" s="1"/>
  <c r="K29" i="82"/>
  <c r="K30" i="82" s="1"/>
  <c r="K36" i="82" s="1"/>
  <c r="L29" i="82"/>
  <c r="L30" i="82" s="1"/>
  <c r="L36" i="82" s="1"/>
  <c r="M29" i="82"/>
  <c r="M30" i="82" s="1"/>
  <c r="M36" i="82" s="1"/>
  <c r="N29" i="82"/>
  <c r="N30" i="82" s="1"/>
  <c r="N36" i="82" s="1"/>
  <c r="O29" i="82"/>
  <c r="O30" i="82" s="1"/>
  <c r="O36" i="82" s="1"/>
  <c r="P29" i="82"/>
  <c r="P30" i="82" s="1"/>
  <c r="P36" i="82" s="1"/>
  <c r="Q29" i="82"/>
  <c r="Q30" i="82" s="1"/>
  <c r="Q36" i="82" s="1"/>
  <c r="R29" i="82"/>
  <c r="R30" i="82" s="1"/>
  <c r="R36" i="82" s="1"/>
  <c r="S29" i="82"/>
  <c r="S30" i="82" s="1"/>
  <c r="S36" i="82" s="1"/>
  <c r="T29" i="82"/>
  <c r="T30" i="82" s="1"/>
  <c r="T36" i="82" s="1"/>
  <c r="U29" i="82"/>
  <c r="U30" i="82" s="1"/>
  <c r="U36" i="82" s="1"/>
  <c r="V29" i="82"/>
  <c r="V30" i="82" s="1"/>
  <c r="V36" i="82" s="1"/>
  <c r="W29" i="82"/>
  <c r="W30" i="82" s="1"/>
  <c r="W36" i="82" s="1"/>
  <c r="X29" i="82"/>
  <c r="X30" i="82" s="1"/>
  <c r="X36" i="82" s="1"/>
  <c r="Y29" i="82"/>
  <c r="Y30" i="82" s="1"/>
  <c r="Y36" i="82" s="1"/>
  <c r="Z29" i="82"/>
  <c r="Z30" i="82" s="1"/>
  <c r="Z36" i="82" s="1"/>
  <c r="AA29" i="82"/>
  <c r="AA30" i="82" s="1"/>
  <c r="AA36" i="82" s="1"/>
  <c r="AB29" i="82"/>
  <c r="AB30" i="82" s="1"/>
  <c r="AB36" i="82" s="1"/>
  <c r="AC29" i="82"/>
  <c r="AC30" i="82" s="1"/>
  <c r="AC36" i="82" s="1"/>
  <c r="AD29" i="82"/>
  <c r="AD30" i="82" s="1"/>
  <c r="AD36" i="82" s="1"/>
  <c r="AE29" i="82"/>
  <c r="AE30" i="82" s="1"/>
  <c r="AE36" i="82" s="1"/>
  <c r="AF29" i="82"/>
  <c r="AF30" i="82" s="1"/>
  <c r="AF36" i="82" s="1"/>
  <c r="AG29" i="82"/>
  <c r="AG30" i="82" s="1"/>
  <c r="AH29" i="82"/>
  <c r="AH30" i="82" s="1"/>
  <c r="AI29" i="82"/>
  <c r="AI30" i="82" s="1"/>
  <c r="AJ29" i="82"/>
  <c r="AJ30" i="82" s="1"/>
  <c r="AK29" i="82"/>
  <c r="AK30" i="82" s="1"/>
  <c r="AL29" i="82"/>
  <c r="AL30" i="82" s="1"/>
  <c r="AM29" i="82"/>
  <c r="AM30" i="82" s="1"/>
  <c r="AN29" i="82"/>
  <c r="AN30" i="82" s="1"/>
  <c r="AO29" i="82"/>
  <c r="AO30" i="82" s="1"/>
  <c r="AP29" i="82"/>
  <c r="AP30" i="82" s="1"/>
  <c r="AQ29" i="82"/>
  <c r="AQ30" i="82" s="1"/>
  <c r="AR29" i="82"/>
  <c r="AR30" i="82" s="1"/>
  <c r="AS29" i="82"/>
  <c r="AS30" i="82" s="1"/>
  <c r="AT29" i="82"/>
  <c r="AT30" i="82" s="1"/>
  <c r="AU29" i="82"/>
  <c r="AU30" i="82" s="1"/>
  <c r="AV29" i="82"/>
  <c r="AV30" i="82" s="1"/>
  <c r="AW29" i="82"/>
  <c r="AW30" i="82" s="1"/>
  <c r="AX29" i="82"/>
  <c r="AX30" i="82" s="1"/>
  <c r="AY29" i="82"/>
  <c r="AY30" i="82" s="1"/>
  <c r="AZ29" i="82"/>
  <c r="AZ30" i="82" s="1"/>
  <c r="BA29" i="82"/>
  <c r="BA30" i="82" s="1"/>
  <c r="BB29" i="82"/>
  <c r="BB30" i="82" s="1"/>
  <c r="BC29" i="82"/>
  <c r="BC30" i="82" s="1"/>
  <c r="BD29" i="82"/>
  <c r="BD30" i="82" s="1"/>
  <c r="BE29" i="82"/>
  <c r="BE30" i="82" s="1"/>
  <c r="BF29" i="82"/>
  <c r="BF30" i="82" s="1"/>
  <c r="BG29" i="82"/>
  <c r="BG30" i="82" s="1"/>
  <c r="BH29" i="82"/>
  <c r="BH30" i="82" s="1"/>
  <c r="BI29" i="82"/>
  <c r="BI30" i="82" s="1"/>
  <c r="BJ29" i="82"/>
  <c r="BJ30" i="82" s="1"/>
  <c r="BK29" i="82"/>
  <c r="BK30" i="82" s="1"/>
  <c r="BL29" i="82"/>
  <c r="BL30" i="82" s="1"/>
  <c r="BM29" i="82"/>
  <c r="BM30" i="82" s="1"/>
  <c r="BN29" i="82"/>
  <c r="BN30" i="82" s="1"/>
  <c r="BO29" i="82"/>
  <c r="BO30" i="82" s="1"/>
  <c r="BP29" i="82"/>
  <c r="BP30" i="82" s="1"/>
  <c r="BQ29" i="82"/>
  <c r="BQ30" i="82" s="1"/>
  <c r="BR29" i="82"/>
  <c r="BR30" i="82" s="1"/>
  <c r="BS29" i="82"/>
  <c r="BS30" i="82" s="1"/>
  <c r="BT29" i="82"/>
  <c r="BT30" i="82" s="1"/>
  <c r="BU29" i="82"/>
  <c r="BU30" i="82" s="1"/>
  <c r="BV29" i="82"/>
  <c r="BV30" i="82" s="1"/>
  <c r="BW29" i="82"/>
  <c r="BW30" i="82" s="1"/>
  <c r="BX29" i="82"/>
  <c r="BX30" i="82" s="1"/>
  <c r="BY29" i="82"/>
  <c r="BY30" i="82" s="1"/>
  <c r="BZ29" i="82"/>
  <c r="BZ30" i="82" s="1"/>
  <c r="CA29" i="82"/>
  <c r="CA30" i="82" s="1"/>
  <c r="CB29" i="82"/>
  <c r="CB30" i="82" s="1"/>
  <c r="CC29" i="82"/>
  <c r="CC30" i="82" s="1"/>
  <c r="CD29" i="82"/>
  <c r="CD30" i="82" s="1"/>
  <c r="CE29" i="82"/>
  <c r="CE30" i="82" s="1"/>
  <c r="CF29" i="82"/>
  <c r="CF30" i="82" s="1"/>
  <c r="CG29" i="82"/>
  <c r="CG30" i="82" s="1"/>
  <c r="CH29" i="82"/>
  <c r="CH30" i="82" s="1"/>
  <c r="CI29" i="82"/>
  <c r="CI30" i="82" s="1"/>
  <c r="CJ29" i="82"/>
  <c r="CJ30" i="82" s="1"/>
  <c r="CK29" i="82"/>
  <c r="CK30" i="82" s="1"/>
  <c r="CL29" i="82"/>
  <c r="CL30" i="82" s="1"/>
  <c r="CM29" i="82"/>
  <c r="CM30" i="82" s="1"/>
  <c r="CN29" i="82"/>
  <c r="CN30" i="82" s="1"/>
  <c r="CO29" i="82"/>
  <c r="CO30" i="82" s="1"/>
  <c r="CP29" i="82"/>
  <c r="CP30" i="82" s="1"/>
  <c r="CQ29" i="82"/>
  <c r="CQ30" i="82" s="1"/>
  <c r="CR29" i="82"/>
  <c r="CR30" i="82" s="1"/>
  <c r="CS29" i="82"/>
  <c r="CS30" i="82" s="1"/>
  <c r="CT29" i="82"/>
  <c r="CT30" i="82" s="1"/>
  <c r="CU29" i="82"/>
  <c r="CU30" i="82" s="1"/>
  <c r="CV29" i="82"/>
  <c r="CV30" i="82" s="1"/>
  <c r="CW29" i="82"/>
  <c r="CW30" i="82" s="1"/>
  <c r="CX29" i="82"/>
  <c r="CX30" i="82" s="1"/>
  <c r="G198" i="80"/>
  <c r="G199" i="80" s="1"/>
  <c r="G205" i="80" s="1"/>
  <c r="CQ198" i="80"/>
  <c r="CQ199" i="80" s="1"/>
  <c r="CQ205" i="80" s="1"/>
  <c r="CO198" i="80"/>
  <c r="CO199" i="80" s="1"/>
  <c r="CO205" i="80" s="1"/>
  <c r="M198" i="80"/>
  <c r="M199" i="80" s="1"/>
  <c r="M205" i="80" s="1"/>
  <c r="BR198" i="80"/>
  <c r="BR199" i="80" s="1"/>
  <c r="BR205" i="80" s="1"/>
  <c r="H198" i="80"/>
  <c r="H199" i="80" s="1"/>
  <c r="H205" i="80" s="1"/>
  <c r="CM198" i="80"/>
  <c r="CM199" i="80" s="1"/>
  <c r="CM205" i="80" s="1"/>
  <c r="CV198" i="80"/>
  <c r="CV199" i="80" s="1"/>
  <c r="CV205" i="80" s="1"/>
  <c r="AG198" i="80"/>
  <c r="AG199" i="80" s="1"/>
  <c r="AG205" i="80" s="1"/>
  <c r="CY198" i="80"/>
  <c r="CY199" i="80" s="1"/>
  <c r="CY205" i="80" s="1"/>
  <c r="AX198" i="80"/>
  <c r="AX199" i="80" s="1"/>
  <c r="AX205" i="80" s="1"/>
  <c r="Y198" i="80"/>
  <c r="Y199" i="80" s="1"/>
  <c r="Y205" i="80" s="1"/>
  <c r="BC198" i="80"/>
  <c r="BC199" i="80" s="1"/>
  <c r="BC205" i="80" s="1"/>
  <c r="R198" i="80"/>
  <c r="R199" i="80" s="1"/>
  <c r="R205" i="80" s="1"/>
  <c r="F198" i="80"/>
  <c r="F199" i="80" s="1"/>
  <c r="F205" i="80" s="1"/>
  <c r="BX198" i="80"/>
  <c r="BX199" i="80" s="1"/>
  <c r="BX205" i="80" s="1"/>
  <c r="J198" i="80"/>
  <c r="J199" i="80" s="1"/>
  <c r="J205" i="80" s="1"/>
  <c r="BS198" i="80"/>
  <c r="BS199" i="80" s="1"/>
  <c r="BS205" i="80" s="1"/>
  <c r="AU198" i="80"/>
  <c r="AU199" i="80" s="1"/>
  <c r="AU205" i="80" s="1"/>
  <c r="BT198" i="80"/>
  <c r="BT199" i="80" s="1"/>
  <c r="BT205" i="80" s="1"/>
  <c r="T198" i="80"/>
  <c r="T199" i="80" s="1"/>
  <c r="T205" i="80" s="1"/>
  <c r="AA198" i="80"/>
  <c r="AA199" i="80" s="1"/>
  <c r="AA205" i="80" s="1"/>
  <c r="AY198" i="80"/>
  <c r="AY199" i="80" s="1"/>
  <c r="AY205" i="80" s="1"/>
  <c r="BP198" i="80"/>
  <c r="BP199" i="80" s="1"/>
  <c r="BP205" i="80" s="1"/>
  <c r="AV198" i="80"/>
  <c r="AV199" i="80" s="1"/>
  <c r="AV205" i="80" s="1"/>
  <c r="N198" i="80"/>
  <c r="N199" i="80" s="1"/>
  <c r="N205" i="80" s="1"/>
  <c r="AB187" i="80"/>
  <c r="AB188" i="80" s="1"/>
  <c r="AB194" i="80" s="1"/>
  <c r="Z198" i="80"/>
  <c r="Z199" i="80" s="1"/>
  <c r="Z205" i="80" s="1"/>
  <c r="CS198" i="80"/>
  <c r="CS199" i="80" s="1"/>
  <c r="CS205" i="80" s="1"/>
  <c r="CU198" i="80"/>
  <c r="CU199" i="80" s="1"/>
  <c r="CU205" i="80" s="1"/>
  <c r="BN198" i="80"/>
  <c r="BN199" i="80" s="1"/>
  <c r="BN205" i="80" s="1"/>
  <c r="AM198" i="80"/>
  <c r="AM199" i="80" s="1"/>
  <c r="AM205" i="80" s="1"/>
  <c r="CN198" i="80"/>
  <c r="CN199" i="80" s="1"/>
  <c r="CN205" i="80" s="1"/>
  <c r="AD198" i="80"/>
  <c r="AD199" i="80" s="1"/>
  <c r="AD205" i="80" s="1"/>
  <c r="CF198" i="80"/>
  <c r="CF199" i="80" s="1"/>
  <c r="CF205" i="80" s="1"/>
  <c r="AP198" i="80"/>
  <c r="AP199" i="80" s="1"/>
  <c r="AP205" i="80" s="1"/>
  <c r="CK198" i="80"/>
  <c r="CK199" i="80" s="1"/>
  <c r="CK205" i="80" s="1"/>
  <c r="CX198" i="80"/>
  <c r="CX199" i="80" s="1"/>
  <c r="CX205" i="80" s="1"/>
  <c r="AS198" i="80"/>
  <c r="AS199" i="80" s="1"/>
  <c r="AS205" i="80" s="1"/>
  <c r="AB198" i="80"/>
  <c r="AB199" i="80" s="1"/>
  <c r="AB205" i="80" s="1"/>
  <c r="E198" i="80"/>
  <c r="E199" i="80" s="1"/>
  <c r="E205" i="80" s="1"/>
  <c r="CW198" i="80"/>
  <c r="CW199" i="80" s="1"/>
  <c r="CW205" i="80" s="1"/>
  <c r="AO198" i="80"/>
  <c r="AO199" i="80" s="1"/>
  <c r="AO205" i="80" s="1"/>
  <c r="Q222" i="80"/>
  <c r="Q223" i="80" s="1"/>
  <c r="Q229" i="80" s="1"/>
  <c r="AG222" i="80"/>
  <c r="AG223" i="80" s="1"/>
  <c r="AG229" i="80" s="1"/>
  <c r="AW222" i="80"/>
  <c r="AW223" i="80" s="1"/>
  <c r="AW229" i="80" s="1"/>
  <c r="BM222" i="80"/>
  <c r="BM223" i="80" s="1"/>
  <c r="BM229" i="80" s="1"/>
  <c r="CC222" i="80"/>
  <c r="CC223" i="80" s="1"/>
  <c r="CC229" i="80" s="1"/>
  <c r="CS222" i="80"/>
  <c r="CS223" i="80" s="1"/>
  <c r="CS229" i="80" s="1"/>
  <c r="L222" i="80"/>
  <c r="L223" i="80" s="1"/>
  <c r="L229" i="80" s="1"/>
  <c r="AB222" i="80"/>
  <c r="AB223" i="80" s="1"/>
  <c r="AB229" i="80" s="1"/>
  <c r="AR222" i="80"/>
  <c r="AR223" i="80" s="1"/>
  <c r="AR229" i="80" s="1"/>
  <c r="BH222" i="80"/>
  <c r="BH223" i="80" s="1"/>
  <c r="BH229" i="80" s="1"/>
  <c r="BX222" i="80"/>
  <c r="BX223" i="80" s="1"/>
  <c r="BX229" i="80" s="1"/>
  <c r="CN222" i="80"/>
  <c r="CN223" i="80" s="1"/>
  <c r="CN229" i="80" s="1"/>
  <c r="AE222" i="80"/>
  <c r="AE223" i="80" s="1"/>
  <c r="AE229" i="80" s="1"/>
  <c r="BK222" i="80"/>
  <c r="BK223" i="80" s="1"/>
  <c r="BK229" i="80" s="1"/>
  <c r="CQ222" i="80"/>
  <c r="CQ223" i="80" s="1"/>
  <c r="CQ229" i="80" s="1"/>
  <c r="AA222" i="80"/>
  <c r="AA223" i="80" s="1"/>
  <c r="AA229" i="80" s="1"/>
  <c r="BR222" i="80"/>
  <c r="BR223" i="80" s="1"/>
  <c r="BR229" i="80" s="1"/>
  <c r="AP222" i="80"/>
  <c r="AP223" i="80" s="1"/>
  <c r="AP229" i="80" s="1"/>
  <c r="CE222" i="80"/>
  <c r="CE223" i="80" s="1"/>
  <c r="CE229" i="80" s="1"/>
  <c r="V222" i="80"/>
  <c r="V223" i="80" s="1"/>
  <c r="V229" i="80" s="1"/>
  <c r="BN222" i="80"/>
  <c r="BN223" i="80" s="1"/>
  <c r="BN229" i="80" s="1"/>
  <c r="AI222" i="80"/>
  <c r="AI223" i="80" s="1"/>
  <c r="AI229" i="80" s="1"/>
  <c r="BZ222" i="80"/>
  <c r="BZ223" i="80" s="1"/>
  <c r="BZ229" i="80" s="1"/>
  <c r="CF222" i="80"/>
  <c r="CF223" i="80" s="1"/>
  <c r="CF229" i="80" s="1"/>
  <c r="O222" i="80"/>
  <c r="O223" i="80" s="1"/>
  <c r="O229" i="80" s="1"/>
  <c r="AU222" i="80"/>
  <c r="AU223" i="80" s="1"/>
  <c r="AU229" i="80" s="1"/>
  <c r="F222" i="80"/>
  <c r="F223" i="80" s="1"/>
  <c r="F229" i="80" s="1"/>
  <c r="AX222" i="80"/>
  <c r="AX223" i="80" s="1"/>
  <c r="AX229" i="80" s="1"/>
  <c r="BJ222" i="80"/>
  <c r="BJ223" i="80" s="1"/>
  <c r="BJ229" i="80" s="1"/>
  <c r="M222" i="80"/>
  <c r="M223" i="80" s="1"/>
  <c r="M229" i="80" s="1"/>
  <c r="AS222" i="80"/>
  <c r="AS223" i="80" s="1"/>
  <c r="AS229" i="80" s="1"/>
  <c r="BY222" i="80"/>
  <c r="BY223" i="80" s="1"/>
  <c r="BY229" i="80" s="1"/>
  <c r="AN222" i="80"/>
  <c r="AN223" i="80" s="1"/>
  <c r="AN229" i="80" s="1"/>
  <c r="BT222" i="80"/>
  <c r="BT223" i="80" s="1"/>
  <c r="BT229" i="80" s="1"/>
  <c r="CI222" i="80"/>
  <c r="CI223" i="80" s="1"/>
  <c r="CI229" i="80" s="1"/>
  <c r="BG222" i="80"/>
  <c r="BG223" i="80" s="1"/>
  <c r="BG229" i="80" s="1"/>
  <c r="AD222" i="80"/>
  <c r="AD223" i="80" s="1"/>
  <c r="AD229" i="80" s="1"/>
  <c r="K222" i="80"/>
  <c r="K223" i="80" s="1"/>
  <c r="K229" i="80" s="1"/>
  <c r="BB222" i="80"/>
  <c r="BB223" i="80" s="1"/>
  <c r="BB229" i="80" s="1"/>
  <c r="E222" i="80"/>
  <c r="E223" i="80" s="1"/>
  <c r="E229" i="80" s="1"/>
  <c r="U222" i="80"/>
  <c r="U223" i="80" s="1"/>
  <c r="U229" i="80" s="1"/>
  <c r="AK222" i="80"/>
  <c r="AK223" i="80" s="1"/>
  <c r="AK229" i="80" s="1"/>
  <c r="BA222" i="80"/>
  <c r="BA223" i="80" s="1"/>
  <c r="BA229" i="80" s="1"/>
  <c r="BQ222" i="80"/>
  <c r="BQ223" i="80" s="1"/>
  <c r="BQ229" i="80" s="1"/>
  <c r="CG222" i="80"/>
  <c r="CG223" i="80" s="1"/>
  <c r="CG229" i="80" s="1"/>
  <c r="CW222" i="80"/>
  <c r="CW223" i="80" s="1"/>
  <c r="CW229" i="80" s="1"/>
  <c r="P222" i="80"/>
  <c r="P223" i="80" s="1"/>
  <c r="P229" i="80" s="1"/>
  <c r="AF222" i="80"/>
  <c r="AF223" i="80" s="1"/>
  <c r="AF229" i="80" s="1"/>
  <c r="AV222" i="80"/>
  <c r="AV223" i="80" s="1"/>
  <c r="AV229" i="80" s="1"/>
  <c r="BL222" i="80"/>
  <c r="BL223" i="80" s="1"/>
  <c r="BL229" i="80" s="1"/>
  <c r="CB222" i="80"/>
  <c r="CB223" i="80" s="1"/>
  <c r="CB229" i="80" s="1"/>
  <c r="CR222" i="80"/>
  <c r="CR223" i="80" s="1"/>
  <c r="CR229" i="80" s="1"/>
  <c r="G222" i="80"/>
  <c r="G223" i="80" s="1"/>
  <c r="G229" i="80" s="1"/>
  <c r="AM222" i="80"/>
  <c r="AM223" i="80" s="1"/>
  <c r="AM229" i="80" s="1"/>
  <c r="BS222" i="80"/>
  <c r="BS223" i="80" s="1"/>
  <c r="BS229" i="80" s="1"/>
  <c r="CY222" i="80"/>
  <c r="CY223" i="80" s="1"/>
  <c r="CY229" i="80" s="1"/>
  <c r="AL222" i="80"/>
  <c r="AL223" i="80" s="1"/>
  <c r="AL229" i="80" s="1"/>
  <c r="CD222" i="80"/>
  <c r="CD223" i="80" s="1"/>
  <c r="CD229" i="80" s="1"/>
  <c r="CL222" i="80"/>
  <c r="CL223" i="80" s="1"/>
  <c r="CL229" i="80" s="1"/>
  <c r="J222" i="80"/>
  <c r="J223" i="80" s="1"/>
  <c r="J229" i="80" s="1"/>
  <c r="AY222" i="80"/>
  <c r="AY223" i="80" s="1"/>
  <c r="AY229" i="80" s="1"/>
  <c r="CP222" i="80"/>
  <c r="CP223" i="80" s="1"/>
  <c r="CP229" i="80" s="1"/>
  <c r="AH222" i="80"/>
  <c r="AH223" i="80" s="1"/>
  <c r="AH229" i="80" s="1"/>
  <c r="BW222" i="80"/>
  <c r="BW223" i="80" s="1"/>
  <c r="BW229" i="80" s="1"/>
  <c r="AT222" i="80"/>
  <c r="AT223" i="80" s="1"/>
  <c r="AT229" i="80" s="1"/>
  <c r="CU222" i="80"/>
  <c r="CU223" i="80" s="1"/>
  <c r="CU229" i="80" s="1"/>
  <c r="I222" i="80"/>
  <c r="I223" i="80" s="1"/>
  <c r="I229" i="80" s="1"/>
  <c r="Y222" i="80"/>
  <c r="Y223" i="80" s="1"/>
  <c r="Y229" i="80" s="1"/>
  <c r="AO222" i="80"/>
  <c r="AO223" i="80" s="1"/>
  <c r="AO229" i="80" s="1"/>
  <c r="BE222" i="80"/>
  <c r="BE223" i="80" s="1"/>
  <c r="BE229" i="80" s="1"/>
  <c r="BU222" i="80"/>
  <c r="BU223" i="80" s="1"/>
  <c r="BU229" i="80" s="1"/>
  <c r="CK222" i="80"/>
  <c r="CK223" i="80" s="1"/>
  <c r="CK229" i="80" s="1"/>
  <c r="T222" i="80"/>
  <c r="T223" i="80" s="1"/>
  <c r="T229" i="80" s="1"/>
  <c r="AJ222" i="80"/>
  <c r="AJ223" i="80" s="1"/>
  <c r="AJ229" i="80" s="1"/>
  <c r="AZ222" i="80"/>
  <c r="AZ223" i="80" s="1"/>
  <c r="AZ229" i="80" s="1"/>
  <c r="BP222" i="80"/>
  <c r="BP223" i="80" s="1"/>
  <c r="BP229" i="80" s="1"/>
  <c r="CV222" i="80"/>
  <c r="CV223" i="80" s="1"/>
  <c r="CV229" i="80" s="1"/>
  <c r="CA222" i="80"/>
  <c r="CA223" i="80" s="1"/>
  <c r="CA229" i="80" s="1"/>
  <c r="CM222" i="80"/>
  <c r="CM223" i="80" s="1"/>
  <c r="CM229" i="80" s="1"/>
  <c r="S222" i="80"/>
  <c r="S223" i="80" s="1"/>
  <c r="S229" i="80" s="1"/>
  <c r="AQ222" i="80"/>
  <c r="AQ223" i="80" s="1"/>
  <c r="AQ229" i="80" s="1"/>
  <c r="CH222" i="80"/>
  <c r="CH223" i="80" s="1"/>
  <c r="CH229" i="80" s="1"/>
  <c r="N222" i="80"/>
  <c r="N223" i="80" s="1"/>
  <c r="N229" i="80" s="1"/>
  <c r="BF222" i="80"/>
  <c r="BF223" i="80" s="1"/>
  <c r="BF229" i="80" s="1"/>
  <c r="AC222" i="80"/>
  <c r="AC223" i="80" s="1"/>
  <c r="AC229" i="80" s="1"/>
  <c r="BI222" i="80"/>
  <c r="BI223" i="80" s="1"/>
  <c r="BI229" i="80" s="1"/>
  <c r="CO222" i="80"/>
  <c r="CO223" i="80" s="1"/>
  <c r="CO229" i="80" s="1"/>
  <c r="H222" i="80"/>
  <c r="H223" i="80" s="1"/>
  <c r="H229" i="80" s="1"/>
  <c r="X222" i="80"/>
  <c r="X223" i="80" s="1"/>
  <c r="X229" i="80" s="1"/>
  <c r="BD222" i="80"/>
  <c r="BD223" i="80" s="1"/>
  <c r="BD229" i="80" s="1"/>
  <c r="CJ222" i="80"/>
  <c r="CJ223" i="80" s="1"/>
  <c r="CJ229" i="80" s="1"/>
  <c r="W222" i="80"/>
  <c r="W223" i="80" s="1"/>
  <c r="W229" i="80" s="1"/>
  <c r="BC222" i="80"/>
  <c r="BC223" i="80" s="1"/>
  <c r="BC229" i="80" s="1"/>
  <c r="R222" i="80"/>
  <c r="R223" i="80" s="1"/>
  <c r="R229" i="80" s="1"/>
  <c r="CX222" i="80"/>
  <c r="CX223" i="80" s="1"/>
  <c r="CX229" i="80" s="1"/>
  <c r="BV222" i="80"/>
  <c r="BV223" i="80" s="1"/>
  <c r="BV229" i="80" s="1"/>
  <c r="CT222" i="80"/>
  <c r="CT223" i="80" s="1"/>
  <c r="CT229" i="80" s="1"/>
  <c r="Z222" i="80"/>
  <c r="Z223" i="80" s="1"/>
  <c r="Z229" i="80" s="1"/>
  <c r="BO222" i="80"/>
  <c r="BO223" i="80" s="1"/>
  <c r="BO229" i="80" s="1"/>
  <c r="O211" i="80"/>
  <c r="O212" i="80" s="1"/>
  <c r="O218" i="80" s="1"/>
  <c r="AE211" i="80"/>
  <c r="AE212" i="80" s="1"/>
  <c r="AE218" i="80" s="1"/>
  <c r="AU211" i="80"/>
  <c r="AU212" i="80" s="1"/>
  <c r="AU218" i="80" s="1"/>
  <c r="BK211" i="80"/>
  <c r="BK212" i="80" s="1"/>
  <c r="BK218" i="80" s="1"/>
  <c r="CA211" i="80"/>
  <c r="CA212" i="80" s="1"/>
  <c r="CA218" i="80" s="1"/>
  <c r="CQ211" i="80"/>
  <c r="CQ212" i="80" s="1"/>
  <c r="CQ218" i="80" s="1"/>
  <c r="F211" i="80"/>
  <c r="F212" i="80" s="1"/>
  <c r="F218" i="80" s="1"/>
  <c r="V211" i="80"/>
  <c r="V212" i="80" s="1"/>
  <c r="V218" i="80" s="1"/>
  <c r="AL211" i="80"/>
  <c r="AL212" i="80" s="1"/>
  <c r="AL218" i="80" s="1"/>
  <c r="BB211" i="80"/>
  <c r="BB212" i="80" s="1"/>
  <c r="BB218" i="80" s="1"/>
  <c r="BR211" i="80"/>
  <c r="BR212" i="80" s="1"/>
  <c r="BR218" i="80" s="1"/>
  <c r="CH211" i="80"/>
  <c r="CH212" i="80" s="1"/>
  <c r="CH218" i="80" s="1"/>
  <c r="CX211" i="80"/>
  <c r="CX212" i="80" s="1"/>
  <c r="CX218" i="80" s="1"/>
  <c r="Y211" i="80"/>
  <c r="Y212" i="80" s="1"/>
  <c r="Y218" i="80" s="1"/>
  <c r="BE211" i="80"/>
  <c r="BE212" i="80" s="1"/>
  <c r="BE218" i="80" s="1"/>
  <c r="CK211" i="80"/>
  <c r="CK212" i="80" s="1"/>
  <c r="CK218" i="80" s="1"/>
  <c r="L211" i="80"/>
  <c r="L212" i="80" s="1"/>
  <c r="L218" i="80" s="1"/>
  <c r="BA211" i="80"/>
  <c r="BA212" i="80" s="1"/>
  <c r="BA218" i="80" s="1"/>
  <c r="CR211" i="80"/>
  <c r="CR212" i="80" s="1"/>
  <c r="CR218" i="80" s="1"/>
  <c r="CO211" i="80"/>
  <c r="CO212" i="80" s="1"/>
  <c r="CO218" i="80" s="1"/>
  <c r="AJ211" i="80"/>
  <c r="BY211" i="80"/>
  <c r="BY212" i="80" s="1"/>
  <c r="BY218" i="80" s="1"/>
  <c r="E211" i="80"/>
  <c r="E212" i="80" s="1"/>
  <c r="E218" i="80" s="1"/>
  <c r="AV211" i="80"/>
  <c r="AV212" i="80" s="1"/>
  <c r="AV218" i="80" s="1"/>
  <c r="CN211" i="80"/>
  <c r="CN212" i="80" s="1"/>
  <c r="CN218" i="80" s="1"/>
  <c r="AC211" i="80"/>
  <c r="AC212" i="80" s="1"/>
  <c r="AC218" i="80" s="1"/>
  <c r="N211" i="80"/>
  <c r="N212" i="80" s="1"/>
  <c r="N218" i="80" s="1"/>
  <c r="AT211" i="80"/>
  <c r="AT212" i="80" s="1"/>
  <c r="AT218" i="80" s="1"/>
  <c r="BZ211" i="80"/>
  <c r="BZ212" i="80" s="1"/>
  <c r="BZ218" i="80" s="1"/>
  <c r="I211" i="80"/>
  <c r="I212" i="80" s="1"/>
  <c r="I218" i="80" s="1"/>
  <c r="AO211" i="80"/>
  <c r="AO212" i="80" s="1"/>
  <c r="AO218" i="80" s="1"/>
  <c r="AF211" i="80"/>
  <c r="AF212" i="80" s="1"/>
  <c r="AF218" i="80" s="1"/>
  <c r="BX211" i="80"/>
  <c r="BX212" i="80" s="1"/>
  <c r="BX218" i="80" s="1"/>
  <c r="CV211" i="80"/>
  <c r="CV212" i="80" s="1"/>
  <c r="CV218" i="80" s="1"/>
  <c r="AB211" i="80"/>
  <c r="AB212" i="80" s="1"/>
  <c r="AB218" i="80" s="1"/>
  <c r="BQ211" i="80"/>
  <c r="BQ212" i="80" s="1"/>
  <c r="BQ218" i="80" s="1"/>
  <c r="H211" i="80"/>
  <c r="H212" i="80" s="1"/>
  <c r="H218" i="80" s="1"/>
  <c r="BI211" i="80"/>
  <c r="BI212" i="80" s="1"/>
  <c r="BI218" i="80" s="1"/>
  <c r="K211" i="80"/>
  <c r="K212" i="80" s="1"/>
  <c r="K218" i="80" s="1"/>
  <c r="AA211" i="80"/>
  <c r="AA212" i="80" s="1"/>
  <c r="AA218" i="80" s="1"/>
  <c r="BG211" i="80"/>
  <c r="BG212" i="80" s="1"/>
  <c r="BG218" i="80" s="1"/>
  <c r="CM211" i="80"/>
  <c r="CM212" i="80" s="1"/>
  <c r="CM218" i="80" s="1"/>
  <c r="AH211" i="80"/>
  <c r="AH212" i="80" s="1"/>
  <c r="AH218" i="80" s="1"/>
  <c r="BN211" i="80"/>
  <c r="BN212" i="80" s="1"/>
  <c r="BN218" i="80" s="1"/>
  <c r="CT211" i="80"/>
  <c r="CT212" i="80" s="1"/>
  <c r="CT218" i="80" s="1"/>
  <c r="CC211" i="80"/>
  <c r="CC212" i="80" s="1"/>
  <c r="CC218" i="80" s="1"/>
  <c r="AR211" i="80"/>
  <c r="AR212" i="80" s="1"/>
  <c r="AR218" i="80" s="1"/>
  <c r="BT211" i="80"/>
  <c r="BT212" i="80" s="1"/>
  <c r="BT218" i="80" s="1"/>
  <c r="X211" i="80"/>
  <c r="X212" i="80" s="1"/>
  <c r="X218" i="80" s="1"/>
  <c r="AK211" i="80"/>
  <c r="AK212" i="80" s="1"/>
  <c r="AK218" i="80" s="1"/>
  <c r="CB211" i="80"/>
  <c r="CB212" i="80" s="1"/>
  <c r="CB218" i="80" s="1"/>
  <c r="T211" i="80"/>
  <c r="T212" i="80" s="1"/>
  <c r="T218" i="80" s="1"/>
  <c r="CF211" i="80"/>
  <c r="CF212" i="80" s="1"/>
  <c r="CF218" i="80" s="1"/>
  <c r="S211" i="80"/>
  <c r="S212" i="80" s="1"/>
  <c r="S218" i="80" s="1"/>
  <c r="AI211" i="80"/>
  <c r="AI212" i="80" s="1"/>
  <c r="AI218" i="80" s="1"/>
  <c r="AY211" i="80"/>
  <c r="AY212" i="80" s="1"/>
  <c r="AY218" i="80" s="1"/>
  <c r="BO211" i="80"/>
  <c r="BO212" i="80" s="1"/>
  <c r="BO218" i="80" s="1"/>
  <c r="CE211" i="80"/>
  <c r="CE212" i="80" s="1"/>
  <c r="CE218" i="80" s="1"/>
  <c r="CU211" i="80"/>
  <c r="CU212" i="80" s="1"/>
  <c r="CU218" i="80" s="1"/>
  <c r="J211" i="80"/>
  <c r="J212" i="80" s="1"/>
  <c r="J218" i="80" s="1"/>
  <c r="Z211" i="80"/>
  <c r="Z212" i="80" s="1"/>
  <c r="Z218" i="80" s="1"/>
  <c r="AP211" i="80"/>
  <c r="AP212" i="80" s="1"/>
  <c r="AP218" i="80" s="1"/>
  <c r="BF211" i="80"/>
  <c r="BF212" i="80" s="1"/>
  <c r="BF218" i="80" s="1"/>
  <c r="BV211" i="80"/>
  <c r="BV212" i="80" s="1"/>
  <c r="BV218" i="80" s="1"/>
  <c r="CL211" i="80"/>
  <c r="CL212" i="80" s="1"/>
  <c r="CL218" i="80" s="1"/>
  <c r="AG211" i="80"/>
  <c r="AG212" i="80" s="1"/>
  <c r="AG218" i="80" s="1"/>
  <c r="BM211" i="80"/>
  <c r="BM212" i="80" s="1"/>
  <c r="BM218" i="80" s="1"/>
  <c r="CS211" i="80"/>
  <c r="CS212" i="80" s="1"/>
  <c r="CS218" i="80" s="1"/>
  <c r="U211" i="80"/>
  <c r="U212" i="80" s="1"/>
  <c r="U218" i="80" s="1"/>
  <c r="BL211" i="80"/>
  <c r="BL212" i="80" s="1"/>
  <c r="BL218" i="80" s="1"/>
  <c r="AS211" i="80"/>
  <c r="AS212" i="80" s="1"/>
  <c r="AS218" i="80" s="1"/>
  <c r="CJ211" i="80"/>
  <c r="CJ212" i="80" s="1"/>
  <c r="CJ218" i="80" s="1"/>
  <c r="P211" i="80"/>
  <c r="P212" i="80" s="1"/>
  <c r="P218" i="80" s="1"/>
  <c r="BH211" i="80"/>
  <c r="BH212" i="80" s="1"/>
  <c r="BH218" i="80" s="1"/>
  <c r="CW211" i="80"/>
  <c r="CW212" i="80" s="1"/>
  <c r="CW218" i="80" s="1"/>
  <c r="AZ211" i="80"/>
  <c r="AZ212" i="80" s="1"/>
  <c r="AZ218" i="80" s="1"/>
  <c r="G211" i="80"/>
  <c r="G212" i="80" s="1"/>
  <c r="G218" i="80" s="1"/>
  <c r="W211" i="80"/>
  <c r="W212" i="80" s="1"/>
  <c r="W218" i="80" s="1"/>
  <c r="AM211" i="80"/>
  <c r="AM212" i="80" s="1"/>
  <c r="AM218" i="80" s="1"/>
  <c r="BC211" i="80"/>
  <c r="BC212" i="80" s="1"/>
  <c r="BC218" i="80" s="1"/>
  <c r="BS211" i="80"/>
  <c r="BS212" i="80" s="1"/>
  <c r="BS218" i="80" s="1"/>
  <c r="CI211" i="80"/>
  <c r="CI212" i="80" s="1"/>
  <c r="CI218" i="80" s="1"/>
  <c r="CY211" i="80"/>
  <c r="CY212" i="80" s="1"/>
  <c r="CY218" i="80" s="1"/>
  <c r="AD211" i="80"/>
  <c r="AD212" i="80" s="1"/>
  <c r="AD218" i="80" s="1"/>
  <c r="BJ211" i="80"/>
  <c r="BJ212" i="80" s="1"/>
  <c r="BJ218" i="80" s="1"/>
  <c r="CP211" i="80"/>
  <c r="CP212" i="80" s="1"/>
  <c r="CP218" i="80" s="1"/>
  <c r="BU211" i="80"/>
  <c r="BU212" i="80" s="1"/>
  <c r="BU218" i="80" s="1"/>
  <c r="AN211" i="80"/>
  <c r="AN212" i="80" s="1"/>
  <c r="AN218" i="80" s="1"/>
  <c r="M211" i="80"/>
  <c r="M212" i="80" s="1"/>
  <c r="M218" i="80" s="1"/>
  <c r="BD211" i="80"/>
  <c r="BD212" i="80" s="1"/>
  <c r="BD218" i="80" s="1"/>
  <c r="AQ211" i="80"/>
  <c r="AQ212" i="80" s="1"/>
  <c r="AQ218" i="80" s="1"/>
  <c r="BW211" i="80"/>
  <c r="BW212" i="80" s="1"/>
  <c r="BW218" i="80" s="1"/>
  <c r="R211" i="80"/>
  <c r="R212" i="80" s="1"/>
  <c r="R218" i="80" s="1"/>
  <c r="AX211" i="80"/>
  <c r="AX212" i="80" s="1"/>
  <c r="AX218" i="80" s="1"/>
  <c r="CD211" i="80"/>
  <c r="CD212" i="80" s="1"/>
  <c r="CD218" i="80" s="1"/>
  <c r="Q211" i="80"/>
  <c r="Q212" i="80" s="1"/>
  <c r="Q218" i="80" s="1"/>
  <c r="AW211" i="80"/>
  <c r="AW212" i="80" s="1"/>
  <c r="AW218" i="80" s="1"/>
  <c r="CG211" i="80"/>
  <c r="CG212" i="80" s="1"/>
  <c r="CG218" i="80" s="1"/>
  <c r="BP211" i="80"/>
  <c r="BP212" i="80" s="1"/>
  <c r="BP218" i="80" s="1"/>
  <c r="CO187" i="80"/>
  <c r="CO188" i="80" s="1"/>
  <c r="CO194" i="80" s="1"/>
  <c r="AJ212" i="80"/>
  <c r="AJ218" i="80" s="1"/>
  <c r="CC187" i="80"/>
  <c r="CC188" i="80" s="1"/>
  <c r="CC194" i="80" s="1"/>
  <c r="BY187" i="80"/>
  <c r="BY188" i="80" s="1"/>
  <c r="BY194" i="80" s="1"/>
  <c r="J187" i="80"/>
  <c r="J188" i="80" s="1"/>
  <c r="J194" i="80" s="1"/>
  <c r="BB187" i="80"/>
  <c r="BB188" i="80" s="1"/>
  <c r="BB194" i="80" s="1"/>
  <c r="CX187" i="80"/>
  <c r="CX188" i="80" s="1"/>
  <c r="CX194" i="80" s="1"/>
  <c r="AO187" i="80"/>
  <c r="AO188" i="80" s="1"/>
  <c r="AO194" i="80" s="1"/>
  <c r="AE187" i="80"/>
  <c r="AE188" i="80" s="1"/>
  <c r="AE194" i="80" s="1"/>
  <c r="AY187" i="80"/>
  <c r="AY188" i="80" s="1"/>
  <c r="AY194" i="80" s="1"/>
  <c r="CP187" i="80"/>
  <c r="CP188" i="80" s="1"/>
  <c r="CP194" i="80" s="1"/>
  <c r="BE187" i="80"/>
  <c r="BE188" i="80" s="1"/>
  <c r="BE194" i="80" s="1"/>
  <c r="AK187" i="80"/>
  <c r="AK188" i="80" s="1"/>
  <c r="AK194" i="80" s="1"/>
  <c r="BU187" i="80"/>
  <c r="BU188" i="80" s="1"/>
  <c r="BU194" i="80" s="1"/>
  <c r="CG187" i="80"/>
  <c r="CG188" i="80" s="1"/>
  <c r="CG194" i="80" s="1"/>
  <c r="CB187" i="80"/>
  <c r="CB188" i="80" s="1"/>
  <c r="CB194" i="80" s="1"/>
  <c r="BF187" i="80"/>
  <c r="BF188" i="80" s="1"/>
  <c r="BF194" i="80" s="1"/>
  <c r="Y187" i="80"/>
  <c r="Y188" i="80" s="1"/>
  <c r="Y194" i="80" s="1"/>
  <c r="BA187" i="80"/>
  <c r="BA188" i="80" s="1"/>
  <c r="BA194" i="80" s="1"/>
  <c r="T187" i="80"/>
  <c r="T188" i="80" s="1"/>
  <c r="T194" i="80" s="1"/>
  <c r="CV187" i="80"/>
  <c r="CV188" i="80" s="1"/>
  <c r="CV194" i="80" s="1"/>
  <c r="AM187" i="80"/>
  <c r="AM188" i="80" s="1"/>
  <c r="AM194" i="80" s="1"/>
  <c r="CJ187" i="80"/>
  <c r="CJ188" i="80" s="1"/>
  <c r="CJ194" i="80" s="1"/>
  <c r="BK187" i="80"/>
  <c r="BK188" i="80" s="1"/>
  <c r="BK194" i="80" s="1"/>
  <c r="E187" i="80"/>
  <c r="E188" i="80" s="1"/>
  <c r="E194" i="80" s="1"/>
  <c r="CS187" i="80"/>
  <c r="CS188" i="80" s="1"/>
  <c r="CS194" i="80" s="1"/>
  <c r="R187" i="80"/>
  <c r="R188" i="80" s="1"/>
  <c r="R194" i="80" s="1"/>
  <c r="CM187" i="80"/>
  <c r="CM188" i="80" s="1"/>
  <c r="CM194" i="80" s="1"/>
  <c r="W187" i="80"/>
  <c r="W188" i="80" s="1"/>
  <c r="W194" i="80" s="1"/>
  <c r="AI187" i="80"/>
  <c r="AI188" i="80" s="1"/>
  <c r="AI194" i="80" s="1"/>
  <c r="CE187" i="80"/>
  <c r="CE188" i="80" s="1"/>
  <c r="CE194" i="80" s="1"/>
  <c r="CD187" i="80"/>
  <c r="CD188" i="80" s="1"/>
  <c r="CD194" i="80" s="1"/>
  <c r="BZ187" i="80"/>
  <c r="BZ188" i="80" s="1"/>
  <c r="BZ194" i="80" s="1"/>
  <c r="CL187" i="80"/>
  <c r="CL188" i="80" s="1"/>
  <c r="CL194" i="80" s="1"/>
  <c r="V187" i="80"/>
  <c r="V188" i="80" s="1"/>
  <c r="V194" i="80" s="1"/>
  <c r="BO187" i="80"/>
  <c r="BO188" i="80" s="1"/>
  <c r="BO194" i="80" s="1"/>
  <c r="AD187" i="80"/>
  <c r="AD188" i="80" s="1"/>
  <c r="AD194" i="80" s="1"/>
  <c r="AF187" i="80"/>
  <c r="AF188" i="80" s="1"/>
  <c r="AF194" i="80" s="1"/>
  <c r="AN187" i="80"/>
  <c r="AN188" i="80" s="1"/>
  <c r="AN194" i="80" s="1"/>
  <c r="AV187" i="80"/>
  <c r="AV188" i="80" s="1"/>
  <c r="AV194" i="80" s="1"/>
  <c r="X187" i="80"/>
  <c r="X188" i="80" s="1"/>
  <c r="X194" i="80" s="1"/>
  <c r="K187" i="80"/>
  <c r="K188" i="80" s="1"/>
  <c r="K194" i="80" s="1"/>
  <c r="CK187" i="80"/>
  <c r="CK188" i="80" s="1"/>
  <c r="CK194" i="80" s="1"/>
  <c r="AT187" i="80"/>
  <c r="AT188" i="80" s="1"/>
  <c r="AT194" i="80" s="1"/>
  <c r="CI187" i="80"/>
  <c r="CI188" i="80" s="1"/>
  <c r="CI194" i="80" s="1"/>
  <c r="BG187" i="80"/>
  <c r="BG188" i="80" s="1"/>
  <c r="BG194" i="80" s="1"/>
  <c r="BI187" i="80"/>
  <c r="BI188" i="80" s="1"/>
  <c r="BI194" i="80" s="1"/>
  <c r="AC187" i="80"/>
  <c r="AC188" i="80" s="1"/>
  <c r="AC194" i="80" s="1"/>
  <c r="BC187" i="80"/>
  <c r="BC188" i="80" s="1"/>
  <c r="BC194" i="80" s="1"/>
  <c r="I187" i="80"/>
  <c r="I188" i="80" s="1"/>
  <c r="I194" i="80" s="1"/>
  <c r="G187" i="80"/>
  <c r="G188" i="80" s="1"/>
  <c r="G194" i="80" s="1"/>
  <c r="BP187" i="80"/>
  <c r="BP188" i="80" s="1"/>
  <c r="BP194" i="80" s="1"/>
  <c r="BD187" i="80"/>
  <c r="BD188" i="80" s="1"/>
  <c r="BD194" i="80" s="1"/>
  <c r="AR187" i="80"/>
  <c r="AR188" i="80" s="1"/>
  <c r="AR194" i="80" s="1"/>
  <c r="CT187" i="80"/>
  <c r="CT188" i="80" s="1"/>
  <c r="CT194" i="80" s="1"/>
  <c r="O187" i="80"/>
  <c r="O188" i="80" s="1"/>
  <c r="O194" i="80" s="1"/>
  <c r="BM187" i="80"/>
  <c r="BM188" i="80" s="1"/>
  <c r="BM194" i="80" s="1"/>
  <c r="AU187" i="80"/>
  <c r="AU188" i="80" s="1"/>
  <c r="AU194" i="80" s="1"/>
  <c r="CH187" i="80"/>
  <c r="CH188" i="80" s="1"/>
  <c r="CH194" i="80" s="1"/>
  <c r="BT187" i="80"/>
  <c r="BT188" i="80" s="1"/>
  <c r="BT194" i="80" s="1"/>
  <c r="AQ187" i="80"/>
  <c r="AQ188" i="80" s="1"/>
  <c r="AQ194" i="80" s="1"/>
  <c r="CQ187" i="80"/>
  <c r="CQ188" i="80" s="1"/>
  <c r="CQ194" i="80" s="1"/>
  <c r="AG187" i="80"/>
  <c r="AG188" i="80" s="1"/>
  <c r="AG194" i="80" s="1"/>
  <c r="Q187" i="80"/>
  <c r="Q188" i="80" s="1"/>
  <c r="Q194" i="80" s="1"/>
  <c r="CY187" i="80"/>
  <c r="CY188" i="80" s="1"/>
  <c r="CY194" i="80" s="1"/>
  <c r="AP187" i="80"/>
  <c r="AP188" i="80" s="1"/>
  <c r="AP194" i="80" s="1"/>
  <c r="BL187" i="80"/>
  <c r="BL188" i="80" s="1"/>
  <c r="BL194" i="80" s="1"/>
  <c r="BW187" i="80"/>
  <c r="BW188" i="80" s="1"/>
  <c r="BW194" i="80" s="1"/>
  <c r="AJ187" i="80"/>
  <c r="AJ188" i="80" s="1"/>
  <c r="AJ194" i="80" s="1"/>
  <c r="CW187" i="80"/>
  <c r="CW188" i="80" s="1"/>
  <c r="CW194" i="80" s="1"/>
  <c r="BJ187" i="80"/>
  <c r="BJ188" i="80" s="1"/>
  <c r="BJ194" i="80" s="1"/>
  <c r="BV187" i="80"/>
  <c r="BV188" i="80" s="1"/>
  <c r="BV194" i="80" s="1"/>
  <c r="BQ187" i="80"/>
  <c r="BQ188" i="80" s="1"/>
  <c r="BQ194" i="80" s="1"/>
  <c r="BN187" i="80"/>
  <c r="BN188" i="80" s="1"/>
  <c r="BN194" i="80" s="1"/>
  <c r="F187" i="80"/>
  <c r="F188" i="80" s="1"/>
  <c r="F194" i="80" s="1"/>
  <c r="BH187" i="80"/>
  <c r="BH188" i="80" s="1"/>
  <c r="BH194" i="80" s="1"/>
  <c r="BR187" i="80"/>
  <c r="BR188" i="80" s="1"/>
  <c r="BR194" i="80" s="1"/>
  <c r="CN187" i="80"/>
  <c r="CN188" i="80" s="1"/>
  <c r="CN194" i="80" s="1"/>
  <c r="M187" i="80"/>
  <c r="M188" i="80" s="1"/>
  <c r="M194" i="80" s="1"/>
  <c r="AH187" i="80"/>
  <c r="AH188" i="80" s="1"/>
  <c r="AH194" i="80" s="1"/>
  <c r="CF187" i="80"/>
  <c r="CF188" i="80" s="1"/>
  <c r="CF194" i="80" s="1"/>
  <c r="Z187" i="80"/>
  <c r="Z188" i="80" s="1"/>
  <c r="Z194" i="80" s="1"/>
  <c r="H187" i="80"/>
  <c r="H188" i="80" s="1"/>
  <c r="H194" i="80" s="1"/>
  <c r="CR187" i="80"/>
  <c r="CR188" i="80" s="1"/>
  <c r="CR194" i="80" s="1"/>
  <c r="AW187" i="80"/>
  <c r="AW188" i="80" s="1"/>
  <c r="AW194" i="80" s="1"/>
  <c r="L187" i="80"/>
  <c r="L188" i="80" s="1"/>
  <c r="L194" i="80" s="1"/>
  <c r="P187" i="80"/>
  <c r="P188" i="80" s="1"/>
  <c r="P194" i="80" s="1"/>
  <c r="CA187" i="80"/>
  <c r="CA188" i="80" s="1"/>
  <c r="CA194" i="80" s="1"/>
  <c r="N187" i="80"/>
  <c r="N188" i="80" s="1"/>
  <c r="N194" i="80" s="1"/>
  <c r="AS187" i="80"/>
  <c r="AS188" i="80" s="1"/>
  <c r="AS194" i="80" s="1"/>
  <c r="BX187" i="80"/>
  <c r="BX188" i="80" s="1"/>
  <c r="BX194" i="80" s="1"/>
  <c r="AL187" i="80"/>
  <c r="AL188" i="80" s="1"/>
  <c r="AL194" i="80" s="1"/>
  <c r="AZ187" i="80"/>
  <c r="AZ188" i="80" s="1"/>
  <c r="AZ194" i="80" s="1"/>
  <c r="CU187" i="80"/>
  <c r="CU188" i="80" s="1"/>
  <c r="CU194" i="80" s="1"/>
  <c r="BS187" i="80"/>
  <c r="BS188" i="80" s="1"/>
  <c r="BS194" i="80" s="1"/>
  <c r="S187" i="80"/>
  <c r="S188" i="80" s="1"/>
  <c r="S194" i="80" s="1"/>
  <c r="AX187" i="80"/>
  <c r="AX188" i="80" s="1"/>
  <c r="AX194" i="80" s="1"/>
  <c r="AA187" i="80"/>
  <c r="AA188" i="80" s="1"/>
  <c r="AA194" i="80" s="1"/>
  <c r="AP29" i="80"/>
  <c r="AP30" i="80" s="1"/>
  <c r="AP36" i="80" s="1"/>
  <c r="E29" i="80"/>
  <c r="E30" i="80" s="1"/>
  <c r="E36" i="80" s="1"/>
  <c r="F29" i="80"/>
  <c r="F30" i="80" s="1"/>
  <c r="F36" i="80" s="1"/>
  <c r="G29" i="80"/>
  <c r="G30" i="80" s="1"/>
  <c r="G36" i="80" s="1"/>
  <c r="H29" i="80"/>
  <c r="H30" i="80" s="1"/>
  <c r="H36" i="80" s="1"/>
  <c r="I29" i="80"/>
  <c r="I30" i="80" s="1"/>
  <c r="I36" i="80" s="1"/>
  <c r="J29" i="80"/>
  <c r="J30" i="80" s="1"/>
  <c r="J36" i="80" s="1"/>
  <c r="K29" i="80"/>
  <c r="K30" i="80" s="1"/>
  <c r="K36" i="80" s="1"/>
  <c r="L29" i="80"/>
  <c r="L30" i="80" s="1"/>
  <c r="L36" i="80" s="1"/>
  <c r="M29" i="80"/>
  <c r="M30" i="80" s="1"/>
  <c r="M36" i="80" s="1"/>
  <c r="N29" i="80"/>
  <c r="N30" i="80" s="1"/>
  <c r="N36" i="80" s="1"/>
  <c r="O29" i="80"/>
  <c r="O30" i="80" s="1"/>
  <c r="O36" i="80" s="1"/>
  <c r="P29" i="80"/>
  <c r="P30" i="80" s="1"/>
  <c r="P36" i="80" s="1"/>
  <c r="Q29" i="80"/>
  <c r="Q30" i="80" s="1"/>
  <c r="Q36" i="80" s="1"/>
  <c r="R29" i="80"/>
  <c r="R30" i="80" s="1"/>
  <c r="R36" i="80" s="1"/>
  <c r="S29" i="80"/>
  <c r="S30" i="80" s="1"/>
  <c r="S36" i="80" s="1"/>
  <c r="U29" i="80"/>
  <c r="U30" i="80" s="1"/>
  <c r="U36" i="80" s="1"/>
  <c r="T29" i="80"/>
  <c r="T30" i="80" s="1"/>
  <c r="T36" i="80" s="1"/>
  <c r="V29" i="80"/>
  <c r="V30" i="80" s="1"/>
  <c r="V36" i="80" s="1"/>
  <c r="W29" i="80"/>
  <c r="W30" i="80" s="1"/>
  <c r="W36" i="80" s="1"/>
  <c r="X29" i="80"/>
  <c r="X30" i="80" s="1"/>
  <c r="X36" i="80" s="1"/>
  <c r="Y29" i="80"/>
  <c r="Y30" i="80" s="1"/>
  <c r="Y36" i="80" s="1"/>
  <c r="Z29" i="80"/>
  <c r="Z30" i="80" s="1"/>
  <c r="Z36" i="80" s="1"/>
  <c r="AA29" i="80"/>
  <c r="AA30" i="80" s="1"/>
  <c r="AA36" i="80" s="1"/>
  <c r="AB29" i="80"/>
  <c r="AB30" i="80" s="1"/>
  <c r="AB36" i="80" s="1"/>
  <c r="AC29" i="80"/>
  <c r="AC30" i="80" s="1"/>
  <c r="AC36" i="80" s="1"/>
  <c r="AD29" i="80"/>
  <c r="AD30" i="80" s="1"/>
  <c r="AD36" i="80" s="1"/>
  <c r="AE29" i="80"/>
  <c r="AE30" i="80" s="1"/>
  <c r="AE36" i="80" s="1"/>
  <c r="AF29" i="80"/>
  <c r="AF30" i="80" s="1"/>
  <c r="AF36" i="80" s="1"/>
  <c r="AG29" i="80"/>
  <c r="AG30" i="80" s="1"/>
  <c r="AG36" i="80" s="1"/>
  <c r="AH29" i="80"/>
  <c r="AH30" i="80" s="1"/>
  <c r="AH36" i="80" s="1"/>
  <c r="AI29" i="80"/>
  <c r="AI30" i="80" s="1"/>
  <c r="AI36" i="80" s="1"/>
  <c r="AJ29" i="80"/>
  <c r="AJ30" i="80" s="1"/>
  <c r="AJ36" i="80" s="1"/>
  <c r="AK29" i="80"/>
  <c r="AK30" i="80" s="1"/>
  <c r="AK36" i="80" s="1"/>
  <c r="AL29" i="80"/>
  <c r="AL30" i="80" s="1"/>
  <c r="AL36" i="80" s="1"/>
  <c r="AM29" i="80"/>
  <c r="AM30" i="80" s="1"/>
  <c r="AM36" i="80" s="1"/>
  <c r="AN29" i="80"/>
  <c r="AN30" i="80" s="1"/>
  <c r="AN36" i="80" s="1"/>
  <c r="AO29" i="80"/>
  <c r="AO30" i="80" s="1"/>
  <c r="AO36" i="80" s="1"/>
  <c r="CG198" i="80"/>
  <c r="CG199" i="80" s="1"/>
  <c r="CG205" i="80" s="1"/>
  <c r="CC198" i="80"/>
  <c r="CC199" i="80" s="1"/>
  <c r="CC205" i="80" s="1"/>
  <c r="BA198" i="80"/>
  <c r="BA199" i="80" s="1"/>
  <c r="BA205" i="80" s="1"/>
  <c r="BY198" i="80"/>
  <c r="BY199" i="80" s="1"/>
  <c r="BY205" i="80" s="1"/>
  <c r="BU198" i="80"/>
  <c r="BU199" i="80" s="1"/>
  <c r="BU205" i="80" s="1"/>
  <c r="BO198" i="80"/>
  <c r="BO199" i="80" s="1"/>
  <c r="BO205" i="80" s="1"/>
  <c r="W198" i="80"/>
  <c r="W199" i="80" s="1"/>
  <c r="W205" i="80" s="1"/>
  <c r="BK198" i="80"/>
  <c r="BK199" i="80" s="1"/>
  <c r="BK205" i="80" s="1"/>
  <c r="BE198" i="80"/>
  <c r="BE199" i="80" s="1"/>
  <c r="BE205" i="80" s="1"/>
  <c r="AZ198" i="80"/>
  <c r="AZ199" i="80" s="1"/>
  <c r="AZ205" i="80" s="1"/>
  <c r="Q198" i="80"/>
  <c r="Q199" i="80" s="1"/>
  <c r="Q205" i="80" s="1"/>
  <c r="U198" i="80"/>
  <c r="U199" i="80" s="1"/>
  <c r="U205" i="80" s="1"/>
  <c r="AF198" i="80"/>
  <c r="AF199" i="80" s="1"/>
  <c r="AF205" i="80" s="1"/>
  <c r="O198" i="80"/>
  <c r="O199" i="80" s="1"/>
  <c r="O205" i="80" s="1"/>
  <c r="AL198" i="80"/>
  <c r="AL199" i="80" s="1"/>
  <c r="AL205" i="80" s="1"/>
  <c r="CB198" i="80"/>
  <c r="CB199" i="80" s="1"/>
  <c r="CB205" i="80" s="1"/>
  <c r="AW198" i="80"/>
  <c r="AW199" i="80" s="1"/>
  <c r="AW205" i="80" s="1"/>
  <c r="CP198" i="80"/>
  <c r="CP199" i="80" s="1"/>
  <c r="CP205" i="80" s="1"/>
  <c r="AR198" i="80"/>
  <c r="AR199" i="80" s="1"/>
  <c r="AR205" i="80" s="1"/>
  <c r="K198" i="80"/>
  <c r="K199" i="80" s="1"/>
  <c r="K205" i="80" s="1"/>
  <c r="P198" i="80"/>
  <c r="P199" i="80" s="1"/>
  <c r="P205" i="80" s="1"/>
  <c r="BG198" i="80"/>
  <c r="BG199" i="80" s="1"/>
  <c r="BG205" i="80" s="1"/>
  <c r="AC198" i="80"/>
  <c r="AC199" i="80" s="1"/>
  <c r="AC205" i="80" s="1"/>
  <c r="CE198" i="80"/>
  <c r="CE199" i="80" s="1"/>
  <c r="CE205" i="80" s="1"/>
  <c r="BZ198" i="80"/>
  <c r="BZ199" i="80" s="1"/>
  <c r="BZ205" i="80" s="1"/>
  <c r="X198" i="80"/>
  <c r="X199" i="80" s="1"/>
  <c r="X205" i="80" s="1"/>
  <c r="AT198" i="80"/>
  <c r="AT199" i="80" s="1"/>
  <c r="AT205" i="80" s="1"/>
  <c r="CL198" i="80"/>
  <c r="CL199" i="80" s="1"/>
  <c r="CL205" i="80" s="1"/>
  <c r="O36" i="84"/>
  <c r="G36" i="84"/>
  <c r="T36" i="84"/>
  <c r="P36" i="84"/>
  <c r="L36" i="84"/>
  <c r="E36" i="84"/>
  <c r="V36" i="84"/>
  <c r="X36" i="84"/>
  <c r="D36" i="80"/>
  <c r="AB36" i="84"/>
  <c r="AQ28" i="80"/>
  <c r="AQ29" i="80" s="1"/>
  <c r="CX187" i="84"/>
  <c r="CX188" i="84" s="1"/>
  <c r="CX194" i="84" s="1"/>
  <c r="AB187" i="84"/>
  <c r="AB188" i="84" s="1"/>
  <c r="AB194" i="84" s="1"/>
  <c r="BU187" i="84"/>
  <c r="BU188" i="84" s="1"/>
  <c r="BU194" i="84" s="1"/>
  <c r="BP198" i="84"/>
  <c r="BP199" i="84" s="1"/>
  <c r="BP205" i="84" s="1"/>
  <c r="AZ198" i="84"/>
  <c r="AZ199" i="84" s="1"/>
  <c r="AZ205" i="84" s="1"/>
  <c r="BM198" i="84"/>
  <c r="BM199" i="84" s="1"/>
  <c r="BM205" i="84" s="1"/>
  <c r="AE198" i="84"/>
  <c r="AE199" i="84" s="1"/>
  <c r="AE205" i="84" s="1"/>
  <c r="BU198" i="84"/>
  <c r="BU199" i="84" s="1"/>
  <c r="BU205" i="84" s="1"/>
  <c r="AJ198" i="84"/>
  <c r="AJ199" i="84" s="1"/>
  <c r="AJ205" i="84" s="1"/>
  <c r="CS198" i="84"/>
  <c r="CS199" i="84" s="1"/>
  <c r="CS205" i="84" s="1"/>
  <c r="BY198" i="84"/>
  <c r="BY199" i="84" s="1"/>
  <c r="BY205" i="84" s="1"/>
  <c r="AR198" i="84"/>
  <c r="AR199" i="84" s="1"/>
  <c r="AR205" i="84" s="1"/>
  <c r="R198" i="84"/>
  <c r="R199" i="84" s="1"/>
  <c r="R205" i="84" s="1"/>
  <c r="AI198" i="84"/>
  <c r="AI199" i="84" s="1"/>
  <c r="AI205" i="84" s="1"/>
  <c r="BO198" i="84"/>
  <c r="BO199" i="84" s="1"/>
  <c r="BO205" i="84" s="1"/>
  <c r="CR198" i="84"/>
  <c r="CR199" i="84" s="1"/>
  <c r="CR205" i="84" s="1"/>
  <c r="CT198" i="84"/>
  <c r="CT199" i="84" s="1"/>
  <c r="CT205" i="84" s="1"/>
  <c r="CJ198" i="84"/>
  <c r="CJ199" i="84" s="1"/>
  <c r="CJ205" i="84" s="1"/>
  <c r="T198" i="84"/>
  <c r="T199" i="84" s="1"/>
  <c r="T205" i="84" s="1"/>
  <c r="BQ198" i="84"/>
  <c r="BQ199" i="84" s="1"/>
  <c r="BQ205" i="84" s="1"/>
  <c r="U198" i="84"/>
  <c r="U199" i="84" s="1"/>
  <c r="U205" i="84" s="1"/>
  <c r="N198" i="84"/>
  <c r="N199" i="84" s="1"/>
  <c r="N205" i="84" s="1"/>
  <c r="AC198" i="84"/>
  <c r="AC199" i="84" s="1"/>
  <c r="AC205" i="84" s="1"/>
  <c r="CO198" i="84"/>
  <c r="CO199" i="84" s="1"/>
  <c r="CO205" i="84" s="1"/>
  <c r="CA198" i="84"/>
  <c r="CA199" i="84" s="1"/>
  <c r="CA205" i="84" s="1"/>
  <c r="BS198" i="84"/>
  <c r="BS199" i="84" s="1"/>
  <c r="BS205" i="84" s="1"/>
  <c r="CL198" i="84"/>
  <c r="CL199" i="84" s="1"/>
  <c r="CL205" i="84" s="1"/>
  <c r="AV198" i="84"/>
  <c r="AV199" i="84" s="1"/>
  <c r="AV205" i="84" s="1"/>
  <c r="AB198" i="84"/>
  <c r="AB199" i="84" s="1"/>
  <c r="AB205" i="84" s="1"/>
  <c r="CK198" i="84"/>
  <c r="CK199" i="84" s="1"/>
  <c r="CK205" i="84" s="1"/>
  <c r="CU198" i="84"/>
  <c r="CU199" i="84" s="1"/>
  <c r="CU205" i="84" s="1"/>
  <c r="BB198" i="84"/>
  <c r="BB199" i="84" s="1"/>
  <c r="BB205" i="84" s="1"/>
  <c r="AQ198" i="84"/>
  <c r="AQ199" i="84" s="1"/>
  <c r="AQ205" i="84" s="1"/>
  <c r="CB198" i="84"/>
  <c r="CB199" i="84" s="1"/>
  <c r="CB205" i="84" s="1"/>
  <c r="BL198" i="84"/>
  <c r="BL199" i="84" s="1"/>
  <c r="BL205" i="84" s="1"/>
  <c r="S198" i="84"/>
  <c r="S199" i="84" s="1"/>
  <c r="S205" i="84" s="1"/>
  <c r="V198" i="84"/>
  <c r="V199" i="84" s="1"/>
  <c r="V205" i="84" s="1"/>
  <c r="AT198" i="84"/>
  <c r="AT199" i="84" s="1"/>
  <c r="AT205" i="84" s="1"/>
  <c r="AP198" i="84"/>
  <c r="AP199" i="84" s="1"/>
  <c r="AP205" i="84" s="1"/>
  <c r="AG198" i="84"/>
  <c r="AG199" i="84" s="1"/>
  <c r="AG205" i="84" s="1"/>
  <c r="AM198" i="84"/>
  <c r="AM199" i="84" s="1"/>
  <c r="AM205" i="84" s="1"/>
  <c r="BR198" i="84"/>
  <c r="BR199" i="84" s="1"/>
  <c r="BR205" i="84" s="1"/>
  <c r="BH198" i="84"/>
  <c r="BH199" i="84" s="1"/>
  <c r="BH205" i="84" s="1"/>
  <c r="Y198" i="84"/>
  <c r="Y199" i="84" s="1"/>
  <c r="Y205" i="84" s="1"/>
  <c r="O198" i="84"/>
  <c r="O199" i="84" s="1"/>
  <c r="O205" i="84" s="1"/>
  <c r="AK198" i="84"/>
  <c r="AK199" i="84" s="1"/>
  <c r="AK205" i="84" s="1"/>
  <c r="CX198" i="84"/>
  <c r="CX199" i="84" s="1"/>
  <c r="CX205" i="84" s="1"/>
  <c r="CD198" i="84"/>
  <c r="CD199" i="84" s="1"/>
  <c r="CD205" i="84" s="1"/>
  <c r="BI198" i="84"/>
  <c r="BI199" i="84" s="1"/>
  <c r="BI205" i="84" s="1"/>
  <c r="CG198" i="84"/>
  <c r="CG199" i="84" s="1"/>
  <c r="CG205" i="84" s="1"/>
  <c r="CI198" i="84"/>
  <c r="CI199" i="84" s="1"/>
  <c r="CI205" i="84" s="1"/>
  <c r="BD198" i="84"/>
  <c r="BD199" i="84" s="1"/>
  <c r="BD205" i="84" s="1"/>
  <c r="AO198" i="84"/>
  <c r="AO199" i="84" s="1"/>
  <c r="AO205" i="84" s="1"/>
  <c r="BV198" i="84"/>
  <c r="BV199" i="84" s="1"/>
  <c r="BV205" i="84" s="1"/>
  <c r="P198" i="84"/>
  <c r="P199" i="84" s="1"/>
  <c r="P205" i="84" s="1"/>
  <c r="Q198" i="84"/>
  <c r="Q199" i="84" s="1"/>
  <c r="Q205" i="84" s="1"/>
  <c r="CC198" i="84"/>
  <c r="CC199" i="84" s="1"/>
  <c r="CC205" i="84" s="1"/>
  <c r="BW198" i="84"/>
  <c r="BW199" i="84" s="1"/>
  <c r="BW205" i="84" s="1"/>
  <c r="BA198" i="84"/>
  <c r="BA199" i="84" s="1"/>
  <c r="BA205" i="84" s="1"/>
  <c r="BC198" i="84"/>
  <c r="BC199" i="84" s="1"/>
  <c r="BC205" i="84" s="1"/>
  <c r="AY198" i="84"/>
  <c r="AY199" i="84" s="1"/>
  <c r="AY205" i="84" s="1"/>
  <c r="CF198" i="84"/>
  <c r="CF199" i="84" s="1"/>
  <c r="CF205" i="84" s="1"/>
  <c r="AS198" i="84"/>
  <c r="AS199" i="84" s="1"/>
  <c r="AS205" i="84" s="1"/>
  <c r="CE198" i="84"/>
  <c r="CE199" i="84" s="1"/>
  <c r="CE205" i="84" s="1"/>
  <c r="AD198" i="84"/>
  <c r="AD199" i="84" s="1"/>
  <c r="AD205" i="84" s="1"/>
  <c r="CF187" i="84"/>
  <c r="CF188" i="84" s="1"/>
  <c r="CF194" i="84" s="1"/>
  <c r="CY187" i="84"/>
  <c r="CY188" i="84" s="1"/>
  <c r="CY194" i="84" s="1"/>
  <c r="BK198" i="84"/>
  <c r="BK199" i="84" s="1"/>
  <c r="BK205" i="84" s="1"/>
  <c r="AU198" i="84"/>
  <c r="AU199" i="84" s="1"/>
  <c r="AU205" i="84" s="1"/>
  <c r="W187" i="84"/>
  <c r="W188" i="84" s="1"/>
  <c r="W194" i="84" s="1"/>
  <c r="CJ187" i="84"/>
  <c r="CJ188" i="84" s="1"/>
  <c r="CJ194" i="84" s="1"/>
  <c r="BB187" i="84"/>
  <c r="BB188" i="84" s="1"/>
  <c r="BB194" i="84" s="1"/>
  <c r="AR187" i="84"/>
  <c r="AR188" i="84" s="1"/>
  <c r="AR194" i="84" s="1"/>
  <c r="AS187" i="84"/>
  <c r="AS188" i="84" s="1"/>
  <c r="AS194" i="84" s="1"/>
  <c r="CN198" i="84"/>
  <c r="CN199" i="84" s="1"/>
  <c r="CN205" i="84" s="1"/>
  <c r="Z187" i="84"/>
  <c r="Z188" i="84" s="1"/>
  <c r="Z194" i="84" s="1"/>
  <c r="BI187" i="84"/>
  <c r="BI188" i="84" s="1"/>
  <c r="BI194" i="84" s="1"/>
  <c r="X187" i="84"/>
  <c r="X188" i="84" s="1"/>
  <c r="X194" i="84" s="1"/>
  <c r="CQ187" i="84"/>
  <c r="CQ188" i="84" s="1"/>
  <c r="CQ194" i="84" s="1"/>
  <c r="AM187" i="84"/>
  <c r="AM188" i="84" s="1"/>
  <c r="AM194" i="84" s="1"/>
  <c r="BL187" i="84"/>
  <c r="BL188" i="84" s="1"/>
  <c r="BL194" i="84" s="1"/>
  <c r="CA187" i="84"/>
  <c r="CA188" i="84" s="1"/>
  <c r="CA194" i="84" s="1"/>
  <c r="AF198" i="84"/>
  <c r="AF199" i="84" s="1"/>
  <c r="AF205" i="84" s="1"/>
  <c r="CM187" i="84"/>
  <c r="CM188" i="84" s="1"/>
  <c r="CM194" i="84" s="1"/>
  <c r="AU187" i="84"/>
  <c r="AU188" i="84" s="1"/>
  <c r="AU194" i="84" s="1"/>
  <c r="AX187" i="84"/>
  <c r="AX188" i="84" s="1"/>
  <c r="AX194" i="84" s="1"/>
  <c r="AE187" i="84"/>
  <c r="AE188" i="84" s="1"/>
  <c r="AE194" i="84" s="1"/>
  <c r="CD187" i="84"/>
  <c r="CD188" i="84" s="1"/>
  <c r="CD194" i="84" s="1"/>
  <c r="BJ198" i="84"/>
  <c r="BJ199" i="84" s="1"/>
  <c r="BJ205" i="84" s="1"/>
  <c r="AN187" i="84"/>
  <c r="AN188" i="84" s="1"/>
  <c r="AN194" i="84" s="1"/>
  <c r="AF187" i="84"/>
  <c r="AF188" i="84" s="1"/>
  <c r="AF194" i="84" s="1"/>
  <c r="AH187" i="84"/>
  <c r="AH188" i="84" s="1"/>
  <c r="AH194" i="84" s="1"/>
  <c r="CN187" i="84"/>
  <c r="CN188" i="84" s="1"/>
  <c r="CN194" i="84" s="1"/>
  <c r="BW187" i="84"/>
  <c r="BW188" i="84" s="1"/>
  <c r="BW194" i="84" s="1"/>
  <c r="AA187" i="84"/>
  <c r="AA188" i="84" s="1"/>
  <c r="AA194" i="84" s="1"/>
  <c r="BV187" i="84"/>
  <c r="BV188" i="84" s="1"/>
  <c r="BV194" i="84" s="1"/>
  <c r="O187" i="84"/>
  <c r="O188" i="84" s="1"/>
  <c r="O194" i="84" s="1"/>
  <c r="CS187" i="84"/>
  <c r="CS188" i="84" s="1"/>
  <c r="CS194" i="84" s="1"/>
  <c r="V187" i="84"/>
  <c r="V188" i="84" s="1"/>
  <c r="V194" i="84" s="1"/>
  <c r="BZ187" i="84"/>
  <c r="BZ188" i="84" s="1"/>
  <c r="BZ194" i="84" s="1"/>
  <c r="BN198" i="84"/>
  <c r="BN199" i="84" s="1"/>
  <c r="BN205" i="84" s="1"/>
  <c r="CY198" i="84"/>
  <c r="CY199" i="84" s="1"/>
  <c r="CY205" i="84" s="1"/>
  <c r="CQ198" i="84"/>
  <c r="CQ199" i="84" s="1"/>
  <c r="CQ205" i="84" s="1"/>
  <c r="BG198" i="84"/>
  <c r="BG199" i="84" s="1"/>
  <c r="BG205" i="84" s="1"/>
  <c r="CM198" i="84"/>
  <c r="CM199" i="84" s="1"/>
  <c r="CM205" i="84" s="1"/>
  <c r="CV198" i="84"/>
  <c r="CV199" i="84" s="1"/>
  <c r="CV205" i="84" s="1"/>
  <c r="AL198" i="84"/>
  <c r="AL199" i="84" s="1"/>
  <c r="AL205" i="84" s="1"/>
  <c r="BF198" i="84"/>
  <c r="BF199" i="84" s="1"/>
  <c r="BF205" i="84" s="1"/>
  <c r="BE198" i="84"/>
  <c r="BE199" i="84" s="1"/>
  <c r="BE205" i="84" s="1"/>
  <c r="AW198" i="84"/>
  <c r="AW199" i="84" s="1"/>
  <c r="AW205" i="84" s="1"/>
  <c r="BT198" i="84"/>
  <c r="BT199" i="84" s="1"/>
  <c r="BT205" i="84" s="1"/>
  <c r="CH198" i="84"/>
  <c r="CH199" i="84" s="1"/>
  <c r="CH205" i="84" s="1"/>
  <c r="CW198" i="84"/>
  <c r="CW199" i="84" s="1"/>
  <c r="CW205" i="84" s="1"/>
  <c r="AA198" i="84"/>
  <c r="AA199" i="84" s="1"/>
  <c r="AA205" i="84" s="1"/>
  <c r="W198" i="84"/>
  <c r="W199" i="84" s="1"/>
  <c r="W205" i="84" s="1"/>
  <c r="AX198" i="84"/>
  <c r="AX199" i="84" s="1"/>
  <c r="AX205" i="84" s="1"/>
  <c r="Z198" i="84"/>
  <c r="Z199" i="84" s="1"/>
  <c r="Z205" i="84" s="1"/>
  <c r="CP198" i="84"/>
  <c r="CP199" i="84" s="1"/>
  <c r="CP205" i="84" s="1"/>
  <c r="AH198" i="84"/>
  <c r="AH199" i="84" s="1"/>
  <c r="AH205" i="84" s="1"/>
  <c r="BZ198" i="84"/>
  <c r="BZ199" i="84" s="1"/>
  <c r="BZ205" i="84" s="1"/>
  <c r="AN198" i="84"/>
  <c r="AN199" i="84" s="1"/>
  <c r="AN205" i="84" s="1"/>
  <c r="BX198" i="84"/>
  <c r="BX199" i="84" s="1"/>
  <c r="BX205" i="84" s="1"/>
  <c r="AY187" i="84"/>
  <c r="AY188" i="84" s="1"/>
  <c r="AY194" i="84" s="1"/>
  <c r="CW187" i="84"/>
  <c r="CW188" i="84" s="1"/>
  <c r="CW194" i="84" s="1"/>
  <c r="Y187" i="84"/>
  <c r="Y188" i="84" s="1"/>
  <c r="Y194" i="84" s="1"/>
  <c r="CB187" i="84"/>
  <c r="CB188" i="84" s="1"/>
  <c r="CB194" i="84" s="1"/>
  <c r="CL187" i="84"/>
  <c r="CL188" i="84" s="1"/>
  <c r="CL194" i="84" s="1"/>
  <c r="AK187" i="84"/>
  <c r="AK188" i="84" s="1"/>
  <c r="AK194" i="84" s="1"/>
  <c r="BH187" i="84"/>
  <c r="BH188" i="84" s="1"/>
  <c r="BH194" i="84" s="1"/>
  <c r="AW187" i="84"/>
  <c r="AW188" i="84" s="1"/>
  <c r="AW194" i="84" s="1"/>
  <c r="BT187" i="84"/>
  <c r="BT188" i="84" s="1"/>
  <c r="BT194" i="84" s="1"/>
  <c r="AI187" i="84"/>
  <c r="AI188" i="84" s="1"/>
  <c r="AI194" i="84" s="1"/>
  <c r="CI187" i="84"/>
  <c r="CI188" i="84" s="1"/>
  <c r="CI194" i="84" s="1"/>
  <c r="AZ187" i="84"/>
  <c r="AZ188" i="84" s="1"/>
  <c r="AZ194" i="84" s="1"/>
  <c r="CU187" i="84"/>
  <c r="CU188" i="84" s="1"/>
  <c r="CU194" i="84" s="1"/>
  <c r="BY187" i="84"/>
  <c r="BY188" i="84" s="1"/>
  <c r="BY194" i="84" s="1"/>
  <c r="AQ187" i="84"/>
  <c r="AQ188" i="84" s="1"/>
  <c r="AQ194" i="84" s="1"/>
  <c r="BX187" i="84"/>
  <c r="BX188" i="84" s="1"/>
  <c r="BX194" i="84" s="1"/>
  <c r="R187" i="84"/>
  <c r="R188" i="84" s="1"/>
  <c r="R194" i="84" s="1"/>
  <c r="BD187" i="84"/>
  <c r="BD188" i="84" s="1"/>
  <c r="BD194" i="84" s="1"/>
  <c r="AC187" i="84"/>
  <c r="AC188" i="84" s="1"/>
  <c r="AC194" i="84" s="1"/>
  <c r="BG187" i="84"/>
  <c r="BG188" i="84" s="1"/>
  <c r="BG194" i="84" s="1"/>
  <c r="P187" i="84"/>
  <c r="P188" i="84" s="1"/>
  <c r="P194" i="84" s="1"/>
  <c r="CO187" i="84"/>
  <c r="CO188" i="84" s="1"/>
  <c r="CO194" i="84" s="1"/>
  <c r="BE187" i="84"/>
  <c r="BE188" i="84" s="1"/>
  <c r="BE194" i="84" s="1"/>
  <c r="AV187" i="84"/>
  <c r="AV188" i="84" s="1"/>
  <c r="AV194" i="84" s="1"/>
  <c r="U187" i="84"/>
  <c r="U188" i="84" s="1"/>
  <c r="U194" i="84" s="1"/>
  <c r="BA187" i="84"/>
  <c r="BA188" i="84" s="1"/>
  <c r="BA194" i="84" s="1"/>
  <c r="AP187" i="84"/>
  <c r="AP188" i="84" s="1"/>
  <c r="AP194" i="84" s="1"/>
  <c r="CE187" i="84"/>
  <c r="CE188" i="84" s="1"/>
  <c r="CE194" i="84" s="1"/>
  <c r="CP187" i="84"/>
  <c r="CP188" i="84" s="1"/>
  <c r="CP194" i="84" s="1"/>
  <c r="AL187" i="84"/>
  <c r="AL188" i="84" s="1"/>
  <c r="AL194" i="84" s="1"/>
  <c r="T187" i="84"/>
  <c r="T188" i="84" s="1"/>
  <c r="T194" i="84" s="1"/>
  <c r="BP187" i="84"/>
  <c r="BP188" i="84" s="1"/>
  <c r="BP194" i="84" s="1"/>
  <c r="BR187" i="84"/>
  <c r="BR188" i="84" s="1"/>
  <c r="BR194" i="84" s="1"/>
  <c r="CH187" i="84"/>
  <c r="CH188" i="84" s="1"/>
  <c r="CH194" i="84" s="1"/>
  <c r="BO187" i="84"/>
  <c r="BO188" i="84" s="1"/>
  <c r="BO194" i="84" s="1"/>
  <c r="Q187" i="84"/>
  <c r="Q188" i="84" s="1"/>
  <c r="Q194" i="84" s="1"/>
  <c r="CR187" i="84"/>
  <c r="CR188" i="84" s="1"/>
  <c r="CR194" i="84" s="1"/>
  <c r="BF187" i="84"/>
  <c r="BF188" i="84" s="1"/>
  <c r="BF194" i="84" s="1"/>
  <c r="BN187" i="84"/>
  <c r="BN188" i="84" s="1"/>
  <c r="BN194" i="84" s="1"/>
  <c r="BQ187" i="84"/>
  <c r="BQ188" i="84" s="1"/>
  <c r="BQ194" i="84" s="1"/>
  <c r="BM187" i="84"/>
  <c r="BM188" i="84" s="1"/>
  <c r="BM194" i="84" s="1"/>
  <c r="CT187" i="84"/>
  <c r="CT188" i="84" s="1"/>
  <c r="CT194" i="84" s="1"/>
  <c r="AO187" i="84"/>
  <c r="AO188" i="84" s="1"/>
  <c r="AO194" i="84" s="1"/>
  <c r="N187" i="84"/>
  <c r="N188" i="84" s="1"/>
  <c r="N194" i="84" s="1"/>
  <c r="CV187" i="84"/>
  <c r="CV188" i="84" s="1"/>
  <c r="CV194" i="84" s="1"/>
  <c r="BK187" i="84"/>
  <c r="BK188" i="84" s="1"/>
  <c r="BK194" i="84" s="1"/>
  <c r="BC187" i="84"/>
  <c r="BC188" i="84" s="1"/>
  <c r="BC194" i="84" s="1"/>
  <c r="AG187" i="84"/>
  <c r="AG188" i="84" s="1"/>
  <c r="AG194" i="84" s="1"/>
  <c r="CK187" i="84"/>
  <c r="CK188" i="84" s="1"/>
  <c r="CK194" i="84" s="1"/>
  <c r="AD187" i="84"/>
  <c r="AD188" i="84" s="1"/>
  <c r="AD194" i="84" s="1"/>
  <c r="AJ187" i="84"/>
  <c r="AJ188" i="84" s="1"/>
  <c r="AJ194" i="84" s="1"/>
  <c r="BS187" i="84"/>
  <c r="BS188" i="84" s="1"/>
  <c r="BS194" i="84" s="1"/>
  <c r="CG187" i="84"/>
  <c r="CG188" i="84" s="1"/>
  <c r="CG194" i="84" s="1"/>
  <c r="BJ187" i="84"/>
  <c r="BJ188" i="84" s="1"/>
  <c r="BJ194" i="84" s="1"/>
  <c r="CC187" i="84"/>
  <c r="CC188" i="84" s="1"/>
  <c r="CC194" i="84" s="1"/>
  <c r="AT187" i="84"/>
  <c r="AT188" i="84" s="1"/>
  <c r="AT194" i="84" s="1"/>
  <c r="W36" i="87"/>
  <c r="Y222" i="83" l="1"/>
  <c r="Y223" i="83" s="1"/>
  <c r="Y229" i="83" s="1"/>
  <c r="BE222" i="83"/>
  <c r="BE223" i="83" s="1"/>
  <c r="BE229" i="83" s="1"/>
  <c r="CR222" i="83"/>
  <c r="CR223" i="83" s="1"/>
  <c r="CR229" i="83" s="1"/>
  <c r="S222" i="83"/>
  <c r="S223" i="83" s="1"/>
  <c r="S229" i="83" s="1"/>
  <c r="CK222" i="83"/>
  <c r="CK223" i="83" s="1"/>
  <c r="CK229" i="83" s="1"/>
  <c r="AY222" i="83"/>
  <c r="AY223" i="83" s="1"/>
  <c r="AY229" i="83" s="1"/>
  <c r="CE222" i="83"/>
  <c r="CE223" i="83" s="1"/>
  <c r="CE229" i="83" s="1"/>
  <c r="AJ222" i="83"/>
  <c r="AJ223" i="83" s="1"/>
  <c r="AJ229" i="83" s="1"/>
  <c r="D26" i="81"/>
  <c r="D29" i="81" s="1"/>
  <c r="D30" i="81" s="1"/>
  <c r="D36" i="81" s="1"/>
  <c r="D210" i="81"/>
  <c r="D211" i="81" s="1"/>
  <c r="D212" i="81" s="1"/>
  <c r="D218" i="81" s="1"/>
  <c r="H198" i="83"/>
  <c r="H199" i="83" s="1"/>
  <c r="H205" i="83" s="1"/>
  <c r="D198" i="83"/>
  <c r="D199" i="83" s="1"/>
  <c r="D205" i="83" s="1"/>
  <c r="E198" i="83"/>
  <c r="E199" i="83" s="1"/>
  <c r="E205" i="83" s="1"/>
  <c r="F198" i="83"/>
  <c r="F199" i="83" s="1"/>
  <c r="F205" i="83" s="1"/>
  <c r="G187" i="83"/>
  <c r="G188" i="83" s="1"/>
  <c r="G194" i="83" s="1"/>
  <c r="F187" i="83"/>
  <c r="F188" i="83" s="1"/>
  <c r="F194" i="83" s="1"/>
  <c r="D187" i="83"/>
  <c r="D188" i="83" s="1"/>
  <c r="D194" i="83" s="1"/>
  <c r="E187" i="83"/>
  <c r="E188" i="83" s="1"/>
  <c r="E194" i="83" s="1"/>
  <c r="G222" i="83"/>
  <c r="G223" i="83" s="1"/>
  <c r="G229" i="83" s="1"/>
  <c r="E222" i="83"/>
  <c r="E223" i="83" s="1"/>
  <c r="E229" i="83" s="1"/>
  <c r="D222" i="83"/>
  <c r="D223" i="83" s="1"/>
  <c r="D229" i="83" s="1"/>
  <c r="F222" i="83"/>
  <c r="F223" i="83" s="1"/>
  <c r="F229" i="83" s="1"/>
  <c r="H29" i="83"/>
  <c r="H30" i="83" s="1"/>
  <c r="H36" i="83" s="1"/>
  <c r="D29" i="83"/>
  <c r="D30" i="83" s="1"/>
  <c r="D36" i="83" s="1"/>
  <c r="E29" i="83"/>
  <c r="E30" i="83" s="1"/>
  <c r="E36" i="83" s="1"/>
  <c r="F29" i="83"/>
  <c r="F30" i="83" s="1"/>
  <c r="F36" i="83" s="1"/>
  <c r="D187" i="81"/>
  <c r="D188" i="81" s="1"/>
  <c r="D194" i="81" s="1"/>
  <c r="E187" i="81"/>
  <c r="E188" i="81" s="1"/>
  <c r="E194" i="81" s="1"/>
  <c r="H222" i="83"/>
  <c r="H223" i="83" s="1"/>
  <c r="H229" i="83" s="1"/>
  <c r="H187" i="83"/>
  <c r="H188" i="83" s="1"/>
  <c r="H194" i="83" s="1"/>
  <c r="G198" i="83"/>
  <c r="G199" i="83" s="1"/>
  <c r="G205" i="83" s="1"/>
  <c r="G29" i="83"/>
  <c r="G30" i="83" s="1"/>
  <c r="G36" i="83" s="1"/>
  <c r="R198" i="82"/>
  <c r="R199" i="82" s="1"/>
  <c r="R205" i="82" s="1"/>
  <c r="G187" i="81"/>
  <c r="G188" i="81" s="1"/>
  <c r="G194" i="81" s="1"/>
  <c r="F187" i="81"/>
  <c r="F188" i="81" s="1"/>
  <c r="F194" i="81" s="1"/>
  <c r="BI211" i="82"/>
  <c r="BI212" i="82" s="1"/>
  <c r="BI218" i="82" s="1"/>
  <c r="Q211" i="82"/>
  <c r="Q212" i="82" s="1"/>
  <c r="Q218" i="82" s="1"/>
  <c r="AP211" i="82"/>
  <c r="AP212" i="82" s="1"/>
  <c r="AP218" i="82" s="1"/>
  <c r="AC211" i="82"/>
  <c r="AC212" i="82" s="1"/>
  <c r="AC218" i="82" s="1"/>
  <c r="S211" i="82"/>
  <c r="S212" i="82" s="1"/>
  <c r="S218" i="82" s="1"/>
  <c r="AR211" i="82"/>
  <c r="AR212" i="82" s="1"/>
  <c r="AR218" i="82" s="1"/>
  <c r="CG211" i="82"/>
  <c r="CG212" i="82" s="1"/>
  <c r="CG218" i="82" s="1"/>
  <c r="BO211" i="82"/>
  <c r="BO212" i="82" s="1"/>
  <c r="BO218" i="82" s="1"/>
  <c r="AL211" i="82"/>
  <c r="AL212" i="82" s="1"/>
  <c r="AL218" i="82" s="1"/>
  <c r="O211" i="82"/>
  <c r="O212" i="82" s="1"/>
  <c r="O218" i="82" s="1"/>
  <c r="I211" i="82"/>
  <c r="I212" i="82" s="1"/>
  <c r="I218" i="82" s="1"/>
  <c r="AX211" i="82"/>
  <c r="AX212" i="82" s="1"/>
  <c r="AX218" i="82" s="1"/>
  <c r="BR211" i="82"/>
  <c r="BR212" i="82" s="1"/>
  <c r="BR218" i="82" s="1"/>
  <c r="AG211" i="82"/>
  <c r="AG212" i="82" s="1"/>
  <c r="AG218" i="82" s="1"/>
  <c r="BF211" i="82"/>
  <c r="BF212" i="82" s="1"/>
  <c r="BF218" i="82" s="1"/>
  <c r="CO211" i="82"/>
  <c r="CO212" i="82" s="1"/>
  <c r="CO218" i="82" s="1"/>
  <c r="G211" i="82"/>
  <c r="G212" i="82" s="1"/>
  <c r="G218" i="82" s="1"/>
  <c r="BH211" i="82"/>
  <c r="BH212" i="82" s="1"/>
  <c r="BH218" i="82" s="1"/>
  <c r="CW211" i="82"/>
  <c r="CW212" i="82" s="1"/>
  <c r="CW218" i="82" s="1"/>
  <c r="AM211" i="82"/>
  <c r="AM212" i="82" s="1"/>
  <c r="AM218" i="82" s="1"/>
  <c r="CH211" i="82"/>
  <c r="CH212" i="82" s="1"/>
  <c r="CH218" i="82" s="1"/>
  <c r="CA211" i="82"/>
  <c r="CA212" i="82" s="1"/>
  <c r="CA218" i="82" s="1"/>
  <c r="Y211" i="82"/>
  <c r="Y212" i="82" s="1"/>
  <c r="Y218" i="82" s="1"/>
  <c r="BN211" i="82"/>
  <c r="BN212" i="82" s="1"/>
  <c r="BN218" i="82" s="1"/>
  <c r="BC211" i="82"/>
  <c r="BC212" i="82" s="1"/>
  <c r="BC218" i="82" s="1"/>
  <c r="AW211" i="82"/>
  <c r="AW212" i="82" s="1"/>
  <c r="AW218" i="82" s="1"/>
  <c r="BV211" i="82"/>
  <c r="BV212" i="82" s="1"/>
  <c r="BV218" i="82" s="1"/>
  <c r="V211" i="82"/>
  <c r="V212" i="82" s="1"/>
  <c r="V218" i="82" s="1"/>
  <c r="BS211" i="82"/>
  <c r="BS212" i="82" s="1"/>
  <c r="BS218" i="82" s="1"/>
  <c r="BX211" i="82"/>
  <c r="BX212" i="82" s="1"/>
  <c r="BX218" i="82" s="1"/>
  <c r="N211" i="82"/>
  <c r="N212" i="82" s="1"/>
  <c r="N218" i="82" s="1"/>
  <c r="CU211" i="82"/>
  <c r="CU212" i="82" s="1"/>
  <c r="CU218" i="82" s="1"/>
  <c r="X211" i="82"/>
  <c r="X212" i="82" s="1"/>
  <c r="X218" i="82" s="1"/>
  <c r="P211" i="82"/>
  <c r="P212" i="82" s="1"/>
  <c r="P218" i="82" s="1"/>
  <c r="AO211" i="82"/>
  <c r="AO212" i="82" s="1"/>
  <c r="AO218" i="82" s="1"/>
  <c r="CD211" i="82"/>
  <c r="CD212" i="82" s="1"/>
  <c r="CD218" i="82" s="1"/>
  <c r="CE211" i="82"/>
  <c r="CE212" i="82" s="1"/>
  <c r="CE218" i="82" s="1"/>
  <c r="AA211" i="82"/>
  <c r="AA212" i="82" s="1"/>
  <c r="AA218" i="82" s="1"/>
  <c r="BM211" i="82"/>
  <c r="BM212" i="82" s="1"/>
  <c r="BM218" i="82" s="1"/>
  <c r="CL211" i="82"/>
  <c r="CL212" i="82" s="1"/>
  <c r="CL218" i="82" s="1"/>
  <c r="BB211" i="82"/>
  <c r="BB212" i="82" s="1"/>
  <c r="BB218" i="82" s="1"/>
  <c r="K211" i="82"/>
  <c r="K212" i="82" s="1"/>
  <c r="K218" i="82" s="1"/>
  <c r="CN211" i="82"/>
  <c r="CN212" i="82" s="1"/>
  <c r="CN218" i="82" s="1"/>
  <c r="AD211" i="82"/>
  <c r="AD212" i="82" s="1"/>
  <c r="AD218" i="82" s="1"/>
  <c r="AE211" i="82"/>
  <c r="AE212" i="82" s="1"/>
  <c r="AE218" i="82" s="1"/>
  <c r="AY211" i="82"/>
  <c r="AY212" i="82" s="1"/>
  <c r="AY218" i="82" s="1"/>
  <c r="AF211" i="82"/>
  <c r="AF212" i="82" s="1"/>
  <c r="AF218" i="82" s="1"/>
  <c r="BE211" i="82"/>
  <c r="BE212" i="82" s="1"/>
  <c r="BE218" i="82" s="1"/>
  <c r="CT211" i="82"/>
  <c r="CT212" i="82" s="1"/>
  <c r="CT218" i="82" s="1"/>
  <c r="BU211" i="82"/>
  <c r="BU212" i="82" s="1"/>
  <c r="BU218" i="82" s="1"/>
  <c r="T211" i="82"/>
  <c r="T212" i="82" s="1"/>
  <c r="T218" i="82" s="1"/>
  <c r="BD211" i="82"/>
  <c r="BD212" i="82" s="1"/>
  <c r="BD218" i="82" s="1"/>
  <c r="CS211" i="82"/>
  <c r="CS212" i="82" s="1"/>
  <c r="CS218" i="82" s="1"/>
  <c r="BG211" i="82"/>
  <c r="BG212" i="82" s="1"/>
  <c r="BG218" i="82" s="1"/>
  <c r="CM211" i="82"/>
  <c r="CM212" i="82" s="1"/>
  <c r="CM218" i="82" s="1"/>
  <c r="BK211" i="82"/>
  <c r="BK212" i="82" s="1"/>
  <c r="BK218" i="82" s="1"/>
  <c r="AK211" i="82"/>
  <c r="AK212" i="82" s="1"/>
  <c r="AK218" i="82" s="1"/>
  <c r="BJ211" i="82"/>
  <c r="BJ212" i="82" s="1"/>
  <c r="BJ218" i="82" s="1"/>
  <c r="CV211" i="82"/>
  <c r="CV212" i="82" s="1"/>
  <c r="CV218" i="82" s="1"/>
  <c r="CI211" i="82"/>
  <c r="CI212" i="82" s="1"/>
  <c r="CI218" i="82" s="1"/>
  <c r="BL211" i="82"/>
  <c r="BL212" i="82" s="1"/>
  <c r="BL218" i="82" s="1"/>
  <c r="CK211" i="82"/>
  <c r="CK212" i="82" s="1"/>
  <c r="CK218" i="82" s="1"/>
  <c r="BP211" i="82"/>
  <c r="BP212" i="82" s="1"/>
  <c r="BP218" i="82" s="1"/>
  <c r="BT211" i="82"/>
  <c r="BT212" i="82" s="1"/>
  <c r="BT218" i="82" s="1"/>
  <c r="J211" i="82"/>
  <c r="J212" i="82" s="1"/>
  <c r="J218" i="82" s="1"/>
  <c r="AU211" i="82"/>
  <c r="AU212" i="82" s="1"/>
  <c r="AU218" i="82" s="1"/>
  <c r="L211" i="82"/>
  <c r="L212" i="82" s="1"/>
  <c r="L218" i="82" s="1"/>
  <c r="BA211" i="82"/>
  <c r="BA212" i="82" s="1"/>
  <c r="BA218" i="82" s="1"/>
  <c r="BZ211" i="82"/>
  <c r="BZ212" i="82" s="1"/>
  <c r="BZ218" i="82" s="1"/>
  <c r="AS211" i="82"/>
  <c r="AS212" i="82" s="1"/>
  <c r="AS218" i="82" s="1"/>
  <c r="AI211" i="82"/>
  <c r="AI212" i="82" s="1"/>
  <c r="AI218" i="82" s="1"/>
  <c r="CB211" i="82"/>
  <c r="CB212" i="82" s="1"/>
  <c r="CB218" i="82" s="1"/>
  <c r="R211" i="82"/>
  <c r="R212" i="82" s="1"/>
  <c r="R218" i="82" s="1"/>
  <c r="E211" i="82"/>
  <c r="E212" i="82" s="1"/>
  <c r="E218" i="82" s="1"/>
  <c r="CV198" i="82"/>
  <c r="CV199" i="82" s="1"/>
  <c r="CV205" i="82" s="1"/>
  <c r="CE198" i="82"/>
  <c r="CE199" i="82" s="1"/>
  <c r="CE205" i="82" s="1"/>
  <c r="AL198" i="82"/>
  <c r="AL199" i="82" s="1"/>
  <c r="AL205" i="82" s="1"/>
  <c r="AD198" i="82"/>
  <c r="AD199" i="82" s="1"/>
  <c r="AD205" i="82" s="1"/>
  <c r="CX198" i="82"/>
  <c r="CX199" i="82" s="1"/>
  <c r="CX205" i="82" s="1"/>
  <c r="CR198" i="82"/>
  <c r="CR199" i="82" s="1"/>
  <c r="CR205" i="82" s="1"/>
  <c r="AJ198" i="82"/>
  <c r="AJ199" i="82" s="1"/>
  <c r="AJ205" i="82" s="1"/>
  <c r="AI198" i="82"/>
  <c r="AI199" i="82" s="1"/>
  <c r="AI205" i="82" s="1"/>
  <c r="AE198" i="82"/>
  <c r="AE199" i="82" s="1"/>
  <c r="AE205" i="82" s="1"/>
  <c r="AG198" i="82"/>
  <c r="AG199" i="82" s="1"/>
  <c r="AG205" i="82" s="1"/>
  <c r="AY198" i="82"/>
  <c r="AY199" i="82" s="1"/>
  <c r="AY205" i="82" s="1"/>
  <c r="BE198" i="82"/>
  <c r="BE199" i="82" s="1"/>
  <c r="BE205" i="82" s="1"/>
  <c r="AW198" i="82"/>
  <c r="AW199" i="82" s="1"/>
  <c r="AW205" i="82" s="1"/>
  <c r="BG198" i="82"/>
  <c r="BG199" i="82" s="1"/>
  <c r="BG205" i="82" s="1"/>
  <c r="CN198" i="82"/>
  <c r="CN199" i="82" s="1"/>
  <c r="CN205" i="82" s="1"/>
  <c r="CF198" i="82"/>
  <c r="CF199" i="82" s="1"/>
  <c r="CF205" i="82" s="1"/>
  <c r="BL198" i="82"/>
  <c r="BL199" i="82" s="1"/>
  <c r="BL205" i="82" s="1"/>
  <c r="AP198" i="82"/>
  <c r="AP199" i="82" s="1"/>
  <c r="AP205" i="82" s="1"/>
  <c r="S198" i="82"/>
  <c r="S199" i="82" s="1"/>
  <c r="S205" i="82" s="1"/>
  <c r="U198" i="82"/>
  <c r="U199" i="82" s="1"/>
  <c r="U205" i="82" s="1"/>
  <c r="CJ198" i="82"/>
  <c r="CJ199" i="82" s="1"/>
  <c r="CJ205" i="82" s="1"/>
  <c r="BW198" i="82"/>
  <c r="BW199" i="82" s="1"/>
  <c r="BW205" i="82" s="1"/>
  <c r="CS198" i="82"/>
  <c r="CS199" i="82" s="1"/>
  <c r="CS205" i="82" s="1"/>
  <c r="E198" i="82"/>
  <c r="E199" i="82" s="1"/>
  <c r="E205" i="82" s="1"/>
  <c r="CA198" i="82"/>
  <c r="CA199" i="82" s="1"/>
  <c r="CA205" i="82" s="1"/>
  <c r="Z198" i="82"/>
  <c r="Z199" i="82" s="1"/>
  <c r="Z205" i="82" s="1"/>
  <c r="BJ198" i="82"/>
  <c r="BJ199" i="82" s="1"/>
  <c r="BJ205" i="82" s="1"/>
  <c r="CB198" i="82"/>
  <c r="CB199" i="82" s="1"/>
  <c r="CB205" i="82" s="1"/>
  <c r="CT198" i="82"/>
  <c r="CT199" i="82" s="1"/>
  <c r="CT205" i="82" s="1"/>
  <c r="G198" i="82"/>
  <c r="G199" i="82" s="1"/>
  <c r="G205" i="82" s="1"/>
  <c r="AB198" i="82"/>
  <c r="AB199" i="82" s="1"/>
  <c r="AB205" i="82" s="1"/>
  <c r="T198" i="82"/>
  <c r="T199" i="82" s="1"/>
  <c r="T205" i="82" s="1"/>
  <c r="CO198" i="82"/>
  <c r="CO199" i="82" s="1"/>
  <c r="CO205" i="82" s="1"/>
  <c r="O198" i="82"/>
  <c r="O199" i="82" s="1"/>
  <c r="O205" i="82" s="1"/>
  <c r="CM198" i="82"/>
  <c r="CM199" i="82" s="1"/>
  <c r="CM205" i="82" s="1"/>
  <c r="CQ198" i="82"/>
  <c r="CQ199" i="82" s="1"/>
  <c r="CQ205" i="82" s="1"/>
  <c r="F198" i="82"/>
  <c r="F199" i="82" s="1"/>
  <c r="F205" i="82" s="1"/>
  <c r="BK198" i="82"/>
  <c r="BK199" i="82" s="1"/>
  <c r="BK205" i="82" s="1"/>
  <c r="BD198" i="82"/>
  <c r="BD199" i="82" s="1"/>
  <c r="BD205" i="82" s="1"/>
  <c r="BZ198" i="82"/>
  <c r="BZ199" i="82" s="1"/>
  <c r="BZ205" i="82" s="1"/>
  <c r="AH198" i="82"/>
  <c r="AH199" i="82" s="1"/>
  <c r="AH205" i="82" s="1"/>
  <c r="CH198" i="82"/>
  <c r="CH199" i="82" s="1"/>
  <c r="CH205" i="82" s="1"/>
  <c r="CG198" i="82"/>
  <c r="CG199" i="82" s="1"/>
  <c r="CG205" i="82" s="1"/>
  <c r="N198" i="82"/>
  <c r="N199" i="82" s="1"/>
  <c r="N205" i="82" s="1"/>
  <c r="CW198" i="82"/>
  <c r="CW199" i="82" s="1"/>
  <c r="CW205" i="82" s="1"/>
  <c r="AR198" i="82"/>
  <c r="AR199" i="82" s="1"/>
  <c r="AR205" i="82" s="1"/>
  <c r="BM198" i="82"/>
  <c r="BM199" i="82" s="1"/>
  <c r="BM205" i="82" s="1"/>
  <c r="AK198" i="82"/>
  <c r="AK199" i="82" s="1"/>
  <c r="AK205" i="82" s="1"/>
  <c r="BU198" i="82"/>
  <c r="BU199" i="82" s="1"/>
  <c r="BU205" i="82" s="1"/>
  <c r="Q198" i="82"/>
  <c r="Q199" i="82" s="1"/>
  <c r="Q205" i="82" s="1"/>
  <c r="BS198" i="82"/>
  <c r="BS199" i="82" s="1"/>
  <c r="BS205" i="82" s="1"/>
  <c r="CK198" i="82"/>
  <c r="CK199" i="82" s="1"/>
  <c r="CK205" i="82" s="1"/>
  <c r="AZ198" i="82"/>
  <c r="AZ199" i="82" s="1"/>
  <c r="AZ205" i="82" s="1"/>
  <c r="AU198" i="82"/>
  <c r="AU199" i="82" s="1"/>
  <c r="AU205" i="82" s="1"/>
  <c r="Y198" i="82"/>
  <c r="Y199" i="82" s="1"/>
  <c r="Y205" i="82" s="1"/>
  <c r="CI198" i="82"/>
  <c r="CI199" i="82" s="1"/>
  <c r="CI205" i="82" s="1"/>
  <c r="AC198" i="82"/>
  <c r="AC199" i="82" s="1"/>
  <c r="AC205" i="82" s="1"/>
  <c r="BO198" i="82"/>
  <c r="BO199" i="82" s="1"/>
  <c r="BO205" i="82" s="1"/>
  <c r="AN198" i="82"/>
  <c r="AN199" i="82" s="1"/>
  <c r="AN205" i="82" s="1"/>
  <c r="CL198" i="82"/>
  <c r="CL199" i="82" s="1"/>
  <c r="CL205" i="82" s="1"/>
  <c r="AM198" i="82"/>
  <c r="AM199" i="82" s="1"/>
  <c r="AM205" i="82" s="1"/>
  <c r="CC198" i="82"/>
  <c r="CC199" i="82" s="1"/>
  <c r="CC205" i="82" s="1"/>
  <c r="W198" i="82"/>
  <c r="W199" i="82" s="1"/>
  <c r="W205" i="82" s="1"/>
  <c r="H198" i="82"/>
  <c r="H199" i="82" s="1"/>
  <c r="H205" i="82" s="1"/>
  <c r="K198" i="82"/>
  <c r="K199" i="82" s="1"/>
  <c r="K205" i="82" s="1"/>
  <c r="BC198" i="82"/>
  <c r="BC199" i="82" s="1"/>
  <c r="BC205" i="82" s="1"/>
  <c r="CU198" i="82"/>
  <c r="CU199" i="82" s="1"/>
  <c r="CU205" i="82" s="1"/>
  <c r="AS198" i="82"/>
  <c r="AS199" i="82" s="1"/>
  <c r="AS205" i="82" s="1"/>
  <c r="AT198" i="82"/>
  <c r="AT199" i="82" s="1"/>
  <c r="AT205" i="82" s="1"/>
  <c r="BA198" i="82"/>
  <c r="BA199" i="82" s="1"/>
  <c r="BA205" i="82" s="1"/>
  <c r="BH198" i="82"/>
  <c r="BH199" i="82" s="1"/>
  <c r="BH205" i="82" s="1"/>
  <c r="BF198" i="82"/>
  <c r="BF199" i="82" s="1"/>
  <c r="BF205" i="82" s="1"/>
  <c r="BR198" i="82"/>
  <c r="BR199" i="82" s="1"/>
  <c r="BR205" i="82" s="1"/>
  <c r="CP198" i="82"/>
  <c r="CP199" i="82" s="1"/>
  <c r="CP205" i="82" s="1"/>
  <c r="BV198" i="82"/>
  <c r="BV199" i="82" s="1"/>
  <c r="BV205" i="82" s="1"/>
  <c r="AO198" i="82"/>
  <c r="AO199" i="82" s="1"/>
  <c r="AO205" i="82" s="1"/>
  <c r="BP198" i="82"/>
  <c r="BP199" i="82" s="1"/>
  <c r="BP205" i="82" s="1"/>
  <c r="CD198" i="82"/>
  <c r="CD199" i="82" s="1"/>
  <c r="CD205" i="82" s="1"/>
  <c r="BX198" i="82"/>
  <c r="BX199" i="82" s="1"/>
  <c r="BX205" i="82" s="1"/>
  <c r="AQ198" i="82"/>
  <c r="AQ199" i="82" s="1"/>
  <c r="AQ205" i="82" s="1"/>
  <c r="BI198" i="82"/>
  <c r="BI199" i="82" s="1"/>
  <c r="BI205" i="82" s="1"/>
  <c r="CY198" i="82"/>
  <c r="CY199" i="82" s="1"/>
  <c r="CY205" i="82" s="1"/>
  <c r="P198" i="82"/>
  <c r="P199" i="82" s="1"/>
  <c r="P205" i="82" s="1"/>
  <c r="AA198" i="82"/>
  <c r="AA199" i="82" s="1"/>
  <c r="AA205" i="82" s="1"/>
  <c r="BT198" i="82"/>
  <c r="BT199" i="82" s="1"/>
  <c r="BT205" i="82" s="1"/>
  <c r="J198" i="82"/>
  <c r="J199" i="82" s="1"/>
  <c r="J205" i="82" s="1"/>
  <c r="X198" i="82"/>
  <c r="X199" i="82" s="1"/>
  <c r="X205" i="82" s="1"/>
  <c r="BY198" i="82"/>
  <c r="BY199" i="82" s="1"/>
  <c r="BY205" i="82" s="1"/>
  <c r="I198" i="82"/>
  <c r="I199" i="82" s="1"/>
  <c r="I205" i="82" s="1"/>
  <c r="V198" i="82"/>
  <c r="V199" i="82" s="1"/>
  <c r="V205" i="82" s="1"/>
  <c r="AV198" i="82"/>
  <c r="AV199" i="82" s="1"/>
  <c r="AV205" i="82" s="1"/>
  <c r="M198" i="82"/>
  <c r="M199" i="82" s="1"/>
  <c r="M205" i="82" s="1"/>
  <c r="BQ198" i="82"/>
  <c r="BQ199" i="82" s="1"/>
  <c r="BQ205" i="82" s="1"/>
  <c r="L198" i="82"/>
  <c r="L199" i="82" s="1"/>
  <c r="L205" i="82" s="1"/>
  <c r="BN198" i="82"/>
  <c r="BN199" i="82" s="1"/>
  <c r="BN205" i="82" s="1"/>
  <c r="AF198" i="82"/>
  <c r="AF199" i="82" s="1"/>
  <c r="AF205" i="82" s="1"/>
  <c r="AX198" i="82"/>
  <c r="AX199" i="82" s="1"/>
  <c r="AX205" i="82" s="1"/>
  <c r="M234" i="84"/>
  <c r="N234" i="84"/>
  <c r="M234" i="83"/>
  <c r="D221" i="81"/>
  <c r="BK222" i="81" s="1"/>
  <c r="BK223" i="81" s="1"/>
  <c r="BK229" i="81" s="1"/>
  <c r="D197" i="81"/>
  <c r="AP198" i="81" s="1"/>
  <c r="AP199" i="81" s="1"/>
  <c r="AP205" i="81" s="1"/>
  <c r="L187" i="81"/>
  <c r="L188" i="81" s="1"/>
  <c r="L194" i="81" s="1"/>
  <c r="M187" i="81"/>
  <c r="M188" i="81" s="1"/>
  <c r="M194" i="81" s="1"/>
  <c r="AT187" i="81"/>
  <c r="AT188" i="81" s="1"/>
  <c r="AT194" i="81" s="1"/>
  <c r="AO187" i="81"/>
  <c r="AO188" i="81" s="1"/>
  <c r="AO194" i="81" s="1"/>
  <c r="P187" i="81"/>
  <c r="P188" i="81" s="1"/>
  <c r="P194" i="81" s="1"/>
  <c r="AZ187" i="81"/>
  <c r="AZ188" i="81" s="1"/>
  <c r="AZ194" i="81" s="1"/>
  <c r="BU187" i="81"/>
  <c r="BU188" i="81" s="1"/>
  <c r="BU194" i="81" s="1"/>
  <c r="CS187" i="81"/>
  <c r="CS188" i="81" s="1"/>
  <c r="CS194" i="81" s="1"/>
  <c r="AQ187" i="81"/>
  <c r="AQ188" i="81" s="1"/>
  <c r="AQ194" i="81" s="1"/>
  <c r="BX187" i="81"/>
  <c r="BX188" i="81" s="1"/>
  <c r="BX194" i="81" s="1"/>
  <c r="AW187" i="81"/>
  <c r="AW188" i="81" s="1"/>
  <c r="AW194" i="81" s="1"/>
  <c r="AU187" i="81"/>
  <c r="AU188" i="81" s="1"/>
  <c r="AU194" i="81" s="1"/>
  <c r="CY187" i="81"/>
  <c r="CY188" i="81" s="1"/>
  <c r="CY194" i="81" s="1"/>
  <c r="AG187" i="81"/>
  <c r="AG188" i="81" s="1"/>
  <c r="AG194" i="81" s="1"/>
  <c r="AA187" i="81"/>
  <c r="AA188" i="81" s="1"/>
  <c r="AA194" i="81" s="1"/>
  <c r="BP187" i="81"/>
  <c r="BP188" i="81" s="1"/>
  <c r="BP194" i="81" s="1"/>
  <c r="BH187" i="81"/>
  <c r="BH188" i="81" s="1"/>
  <c r="BH194" i="81" s="1"/>
  <c r="AE187" i="81"/>
  <c r="AE188" i="81" s="1"/>
  <c r="AE194" i="81" s="1"/>
  <c r="BJ187" i="81"/>
  <c r="BJ188" i="81" s="1"/>
  <c r="BJ194" i="81" s="1"/>
  <c r="CK187" i="81"/>
  <c r="CK188" i="81" s="1"/>
  <c r="CK194" i="81" s="1"/>
  <c r="AX187" i="81"/>
  <c r="AX188" i="81" s="1"/>
  <c r="AX194" i="81" s="1"/>
  <c r="BZ187" i="81"/>
  <c r="BZ188" i="81" s="1"/>
  <c r="BZ194" i="81" s="1"/>
  <c r="AY187" i="81"/>
  <c r="AY188" i="81" s="1"/>
  <c r="AY194" i="81" s="1"/>
  <c r="BB187" i="81"/>
  <c r="BB188" i="81" s="1"/>
  <c r="BB194" i="81" s="1"/>
  <c r="T187" i="81"/>
  <c r="T188" i="81" s="1"/>
  <c r="T194" i="81" s="1"/>
  <c r="AH187" i="81"/>
  <c r="AH188" i="81" s="1"/>
  <c r="AH194" i="81" s="1"/>
  <c r="BD187" i="81"/>
  <c r="BD188" i="81" s="1"/>
  <c r="BD194" i="81" s="1"/>
  <c r="I187" i="81"/>
  <c r="I188" i="81" s="1"/>
  <c r="I194" i="81" s="1"/>
  <c r="BC187" i="81"/>
  <c r="BC188" i="81" s="1"/>
  <c r="BC194" i="81" s="1"/>
  <c r="CH187" i="81"/>
  <c r="CH188" i="81" s="1"/>
  <c r="CH194" i="81" s="1"/>
  <c r="BN187" i="81"/>
  <c r="BN188" i="81" s="1"/>
  <c r="BN194" i="81" s="1"/>
  <c r="CO187" i="81"/>
  <c r="CO188" i="81" s="1"/>
  <c r="CO194" i="81" s="1"/>
  <c r="BI187" i="81"/>
  <c r="BI188" i="81" s="1"/>
  <c r="BI194" i="81" s="1"/>
  <c r="CT187" i="81"/>
  <c r="CT188" i="81" s="1"/>
  <c r="CT194" i="81" s="1"/>
  <c r="BG187" i="81"/>
  <c r="BG188" i="81" s="1"/>
  <c r="BG194" i="81" s="1"/>
  <c r="AD187" i="81"/>
  <c r="AD188" i="81" s="1"/>
  <c r="AD194" i="81" s="1"/>
  <c r="S187" i="81"/>
  <c r="S188" i="81" s="1"/>
  <c r="S194" i="81" s="1"/>
  <c r="CX187" i="81"/>
  <c r="CX188" i="81" s="1"/>
  <c r="CX194" i="81" s="1"/>
  <c r="Q187" i="81"/>
  <c r="Q188" i="81" s="1"/>
  <c r="Q194" i="81" s="1"/>
  <c r="CC187" i="81"/>
  <c r="CC188" i="81" s="1"/>
  <c r="CC194" i="81" s="1"/>
  <c r="Z187" i="81"/>
  <c r="Z188" i="81" s="1"/>
  <c r="Z194" i="81" s="1"/>
  <c r="CW187" i="81"/>
  <c r="CW188" i="81" s="1"/>
  <c r="CW194" i="81" s="1"/>
  <c r="AB187" i="81"/>
  <c r="AB188" i="81" s="1"/>
  <c r="AB194" i="81" s="1"/>
  <c r="AF187" i="81"/>
  <c r="AF188" i="81" s="1"/>
  <c r="AF194" i="81" s="1"/>
  <c r="X187" i="81"/>
  <c r="X188" i="81" s="1"/>
  <c r="X194" i="81" s="1"/>
  <c r="CN187" i="81"/>
  <c r="CN188" i="81" s="1"/>
  <c r="CN194" i="81" s="1"/>
  <c r="BL187" i="81"/>
  <c r="BL188" i="81" s="1"/>
  <c r="BL194" i="81" s="1"/>
  <c r="BQ187" i="81"/>
  <c r="BQ188" i="81" s="1"/>
  <c r="BQ194" i="81" s="1"/>
  <c r="CM187" i="81"/>
  <c r="CM188" i="81" s="1"/>
  <c r="CM194" i="81" s="1"/>
  <c r="BA187" i="81"/>
  <c r="BA188" i="81" s="1"/>
  <c r="BA194" i="81" s="1"/>
  <c r="BY187" i="81"/>
  <c r="BY188" i="81" s="1"/>
  <c r="BY194" i="81" s="1"/>
  <c r="CQ187" i="81"/>
  <c r="CQ188" i="81" s="1"/>
  <c r="CQ194" i="81" s="1"/>
  <c r="BS187" i="81"/>
  <c r="BS188" i="81" s="1"/>
  <c r="BS194" i="81" s="1"/>
  <c r="AR187" i="81"/>
  <c r="AR188" i="81" s="1"/>
  <c r="AR194" i="81" s="1"/>
  <c r="K187" i="81"/>
  <c r="K188" i="81" s="1"/>
  <c r="K194" i="81" s="1"/>
  <c r="BE187" i="81"/>
  <c r="BE188" i="81" s="1"/>
  <c r="BE194" i="81" s="1"/>
  <c r="AJ187" i="81"/>
  <c r="AJ188" i="81" s="1"/>
  <c r="AJ194" i="81" s="1"/>
  <c r="O187" i="81"/>
  <c r="O188" i="81" s="1"/>
  <c r="O194" i="81" s="1"/>
  <c r="U187" i="81"/>
  <c r="U188" i="81" s="1"/>
  <c r="U194" i="81" s="1"/>
  <c r="AS187" i="81"/>
  <c r="AS188" i="81" s="1"/>
  <c r="AS194" i="81" s="1"/>
  <c r="BM187" i="81"/>
  <c r="BM188" i="81" s="1"/>
  <c r="BM194" i="81" s="1"/>
  <c r="CI187" i="81"/>
  <c r="CI188" i="81" s="1"/>
  <c r="CI194" i="81" s="1"/>
  <c r="CD187" i="81"/>
  <c r="CD188" i="81" s="1"/>
  <c r="CD194" i="81" s="1"/>
  <c r="CF187" i="81"/>
  <c r="CF188" i="81" s="1"/>
  <c r="CF194" i="81" s="1"/>
  <c r="CE187" i="81"/>
  <c r="CE188" i="81" s="1"/>
  <c r="CE194" i="81" s="1"/>
  <c r="BV187" i="81"/>
  <c r="BV188" i="81" s="1"/>
  <c r="BV194" i="81" s="1"/>
  <c r="J187" i="81"/>
  <c r="J188" i="81" s="1"/>
  <c r="J194" i="81" s="1"/>
  <c r="AM187" i="81"/>
  <c r="AM188" i="81" s="1"/>
  <c r="AM194" i="81" s="1"/>
  <c r="BK187" i="81"/>
  <c r="BK188" i="81" s="1"/>
  <c r="BK194" i="81" s="1"/>
  <c r="CU187" i="81"/>
  <c r="CU188" i="81" s="1"/>
  <c r="CU194" i="81" s="1"/>
  <c r="AL187" i="81"/>
  <c r="AL188" i="81" s="1"/>
  <c r="AL194" i="81" s="1"/>
  <c r="AC187" i="81"/>
  <c r="AC188" i="81" s="1"/>
  <c r="AC194" i="81" s="1"/>
  <c r="CR187" i="81"/>
  <c r="CR188" i="81" s="1"/>
  <c r="CR194" i="81" s="1"/>
  <c r="AN187" i="81"/>
  <c r="AN188" i="81" s="1"/>
  <c r="AN194" i="81" s="1"/>
  <c r="BO187" i="81"/>
  <c r="BO188" i="81" s="1"/>
  <c r="BO194" i="81" s="1"/>
  <c r="R187" i="81"/>
  <c r="R188" i="81" s="1"/>
  <c r="R194" i="81" s="1"/>
  <c r="N187" i="81"/>
  <c r="N188" i="81" s="1"/>
  <c r="N194" i="81" s="1"/>
  <c r="CL187" i="81"/>
  <c r="CL188" i="81" s="1"/>
  <c r="CL194" i="81" s="1"/>
  <c r="V187" i="81"/>
  <c r="V188" i="81" s="1"/>
  <c r="V194" i="81" s="1"/>
  <c r="H187" i="81"/>
  <c r="H188" i="81" s="1"/>
  <c r="H194" i="81" s="1"/>
  <c r="AI187" i="81"/>
  <c r="AI188" i="81" s="1"/>
  <c r="AI194" i="81" s="1"/>
  <c r="CB187" i="81"/>
  <c r="CB188" i="81" s="1"/>
  <c r="CB194" i="81" s="1"/>
  <c r="BT187" i="81"/>
  <c r="BT188" i="81" s="1"/>
  <c r="BT194" i="81" s="1"/>
  <c r="BF187" i="81"/>
  <c r="BF188" i="81" s="1"/>
  <c r="BF194" i="81" s="1"/>
  <c r="CV187" i="81"/>
  <c r="CV188" i="81" s="1"/>
  <c r="CV194" i="81" s="1"/>
  <c r="CG187" i="81"/>
  <c r="CG188" i="81" s="1"/>
  <c r="CG194" i="81" s="1"/>
  <c r="AK187" i="81"/>
  <c r="AK188" i="81" s="1"/>
  <c r="AK194" i="81" s="1"/>
  <c r="BW187" i="81"/>
  <c r="BW188" i="81" s="1"/>
  <c r="BW194" i="81" s="1"/>
  <c r="AP187" i="81"/>
  <c r="AP188" i="81" s="1"/>
  <c r="AP194" i="81" s="1"/>
  <c r="Y187" i="81"/>
  <c r="Y188" i="81" s="1"/>
  <c r="Y194" i="81" s="1"/>
  <c r="CP187" i="81"/>
  <c r="CP188" i="81" s="1"/>
  <c r="CP194" i="81" s="1"/>
  <c r="W187" i="81"/>
  <c r="W188" i="81" s="1"/>
  <c r="W194" i="81" s="1"/>
  <c r="BR187" i="81"/>
  <c r="BR188" i="81" s="1"/>
  <c r="BR194" i="81" s="1"/>
  <c r="AV187" i="81"/>
  <c r="AV188" i="81" s="1"/>
  <c r="AV194" i="81" s="1"/>
  <c r="CJ187" i="81"/>
  <c r="CJ188" i="81" s="1"/>
  <c r="CJ194" i="81" s="1"/>
  <c r="CA187" i="81"/>
  <c r="CA188" i="81" s="1"/>
  <c r="CA194" i="81" s="1"/>
  <c r="N234" i="82"/>
  <c r="K234" i="82"/>
  <c r="L234" i="80"/>
  <c r="O243" i="80" s="1"/>
  <c r="O270" i="80" s="1"/>
  <c r="Q13" i="43" s="1"/>
  <c r="N234" i="80"/>
  <c r="D251" i="80" s="1"/>
  <c r="D278" i="80" s="1"/>
  <c r="F13" i="44" s="1"/>
  <c r="M234" i="80"/>
  <c r="K234" i="80"/>
  <c r="AC36" i="84"/>
  <c r="AR28" i="80"/>
  <c r="AR29" i="80" s="1"/>
  <c r="AQ30" i="80"/>
  <c r="AQ36" i="80" s="1"/>
  <c r="L234" i="84"/>
  <c r="K234" i="84"/>
  <c r="AG36" i="82"/>
  <c r="X36" i="87"/>
  <c r="AA198" i="81" l="1"/>
  <c r="AA199" i="81" s="1"/>
  <c r="AA205" i="81" s="1"/>
  <c r="BZ29" i="81"/>
  <c r="BZ30" i="81" s="1"/>
  <c r="BZ36" i="81" s="1"/>
  <c r="BU29" i="81"/>
  <c r="BU30" i="81" s="1"/>
  <c r="BU36" i="81" s="1"/>
  <c r="AS29" i="81"/>
  <c r="AS30" i="81" s="1"/>
  <c r="AS36" i="81" s="1"/>
  <c r="AR198" i="81"/>
  <c r="AR199" i="81" s="1"/>
  <c r="AR205" i="81" s="1"/>
  <c r="BJ29" i="81"/>
  <c r="BJ30" i="81" s="1"/>
  <c r="BJ36" i="81" s="1"/>
  <c r="AM29" i="81"/>
  <c r="AM30" i="81" s="1"/>
  <c r="AM36" i="81" s="1"/>
  <c r="T29" i="81"/>
  <c r="T30" i="81" s="1"/>
  <c r="T36" i="81" s="1"/>
  <c r="CP29" i="81"/>
  <c r="CP30" i="81" s="1"/>
  <c r="CP36" i="81" s="1"/>
  <c r="BG198" i="81"/>
  <c r="BG199" i="81" s="1"/>
  <c r="BG205" i="81" s="1"/>
  <c r="CP198" i="81"/>
  <c r="CP199" i="81" s="1"/>
  <c r="CP205" i="81" s="1"/>
  <c r="BU198" i="81"/>
  <c r="BU199" i="81" s="1"/>
  <c r="BU205" i="81" s="1"/>
  <c r="Y198" i="81"/>
  <c r="Y199" i="81" s="1"/>
  <c r="Y205" i="81" s="1"/>
  <c r="AV198" i="81"/>
  <c r="AV199" i="81" s="1"/>
  <c r="AV205" i="81" s="1"/>
  <c r="W198" i="81"/>
  <c r="W199" i="81" s="1"/>
  <c r="W205" i="81" s="1"/>
  <c r="BA198" i="81"/>
  <c r="BA199" i="81" s="1"/>
  <c r="BA205" i="81" s="1"/>
  <c r="CA198" i="81"/>
  <c r="CA199" i="81" s="1"/>
  <c r="CA205" i="81" s="1"/>
  <c r="BY198" i="81"/>
  <c r="BY199" i="81" s="1"/>
  <c r="BY205" i="81" s="1"/>
  <c r="J198" i="81"/>
  <c r="J199" i="81" s="1"/>
  <c r="J205" i="81" s="1"/>
  <c r="CX29" i="81"/>
  <c r="CX30" i="81" s="1"/>
  <c r="CX36" i="81" s="1"/>
  <c r="BR29" i="81"/>
  <c r="BR30" i="81" s="1"/>
  <c r="BR36" i="81" s="1"/>
  <c r="AI29" i="81"/>
  <c r="AI30" i="81" s="1"/>
  <c r="AI36" i="81" s="1"/>
  <c r="CS29" i="81"/>
  <c r="CS30" i="81" s="1"/>
  <c r="CS36" i="81" s="1"/>
  <c r="BM29" i="81"/>
  <c r="BM30" i="81" s="1"/>
  <c r="BM36" i="81" s="1"/>
  <c r="AA29" i="81"/>
  <c r="AA30" i="81" s="1"/>
  <c r="AA36" i="81" s="1"/>
  <c r="CK29" i="81"/>
  <c r="CK30" i="81" s="1"/>
  <c r="CK36" i="81" s="1"/>
  <c r="BE29" i="81"/>
  <c r="BE30" i="81" s="1"/>
  <c r="BE36" i="81" s="1"/>
  <c r="J29" i="81"/>
  <c r="J30" i="81" s="1"/>
  <c r="J36" i="81" s="1"/>
  <c r="CH29" i="81"/>
  <c r="CH30" i="81" s="1"/>
  <c r="CH36" i="81" s="1"/>
  <c r="BB29" i="81"/>
  <c r="BB30" i="81" s="1"/>
  <c r="BB36" i="81" s="1"/>
  <c r="CC29" i="81"/>
  <c r="CC30" i="81" s="1"/>
  <c r="CC36" i="81" s="1"/>
  <c r="AW29" i="81"/>
  <c r="AW30" i="81" s="1"/>
  <c r="AW36" i="81" s="1"/>
  <c r="CU211" i="81"/>
  <c r="CU212" i="81" s="1"/>
  <c r="CU218" i="81" s="1"/>
  <c r="CC211" i="81"/>
  <c r="CC212" i="81" s="1"/>
  <c r="CC218" i="81" s="1"/>
  <c r="Q211" i="81"/>
  <c r="Q212" i="81" s="1"/>
  <c r="Q218" i="81" s="1"/>
  <c r="O211" i="81"/>
  <c r="O212" i="81" s="1"/>
  <c r="O218" i="81" s="1"/>
  <c r="BA211" i="81"/>
  <c r="BA212" i="81" s="1"/>
  <c r="BA218" i="81" s="1"/>
  <c r="CR29" i="81"/>
  <c r="CR30" i="81" s="1"/>
  <c r="CR36" i="81" s="1"/>
  <c r="CJ29" i="81"/>
  <c r="CJ30" i="81" s="1"/>
  <c r="CJ36" i="81" s="1"/>
  <c r="CB29" i="81"/>
  <c r="CB30" i="81" s="1"/>
  <c r="CB36" i="81" s="1"/>
  <c r="BT29" i="81"/>
  <c r="BT30" i="81" s="1"/>
  <c r="BT36" i="81" s="1"/>
  <c r="BL29" i="81"/>
  <c r="BL30" i="81" s="1"/>
  <c r="BL36" i="81" s="1"/>
  <c r="BD29" i="81"/>
  <c r="BD30" i="81" s="1"/>
  <c r="BD36" i="81" s="1"/>
  <c r="AV29" i="81"/>
  <c r="AV30" i="81" s="1"/>
  <c r="AV36" i="81" s="1"/>
  <c r="AK29" i="81"/>
  <c r="AK30" i="81" s="1"/>
  <c r="AK36" i="81" s="1"/>
  <c r="Z29" i="81"/>
  <c r="Z30" i="81" s="1"/>
  <c r="Z36" i="81" s="1"/>
  <c r="CQ29" i="81"/>
  <c r="CQ30" i="81" s="1"/>
  <c r="CQ36" i="81" s="1"/>
  <c r="CI29" i="81"/>
  <c r="CI30" i="81" s="1"/>
  <c r="CI36" i="81" s="1"/>
  <c r="CA29" i="81"/>
  <c r="CA30" i="81" s="1"/>
  <c r="CA36" i="81" s="1"/>
  <c r="BS29" i="81"/>
  <c r="BS30" i="81" s="1"/>
  <c r="BS36" i="81" s="1"/>
  <c r="BK29" i="81"/>
  <c r="BK30" i="81" s="1"/>
  <c r="BK36" i="81" s="1"/>
  <c r="BC29" i="81"/>
  <c r="BC30" i="81" s="1"/>
  <c r="BC36" i="81" s="1"/>
  <c r="AU29" i="81"/>
  <c r="AU30" i="81" s="1"/>
  <c r="AU36" i="81" s="1"/>
  <c r="AJ29" i="81"/>
  <c r="AJ30" i="81" s="1"/>
  <c r="AJ36" i="81" s="1"/>
  <c r="W29" i="81"/>
  <c r="W30" i="81" s="1"/>
  <c r="W36" i="81" s="1"/>
  <c r="CW29" i="81"/>
  <c r="CW30" i="81" s="1"/>
  <c r="CW36" i="81" s="1"/>
  <c r="CO29" i="81"/>
  <c r="CO30" i="81" s="1"/>
  <c r="CO36" i="81" s="1"/>
  <c r="CG29" i="81"/>
  <c r="CG30" i="81" s="1"/>
  <c r="CG36" i="81" s="1"/>
  <c r="BY29" i="81"/>
  <c r="BY30" i="81" s="1"/>
  <c r="BY36" i="81" s="1"/>
  <c r="BQ29" i="81"/>
  <c r="BQ30" i="81" s="1"/>
  <c r="BQ36" i="81" s="1"/>
  <c r="BI29" i="81"/>
  <c r="BI30" i="81" s="1"/>
  <c r="BI36" i="81" s="1"/>
  <c r="BA29" i="81"/>
  <c r="BA30" i="81" s="1"/>
  <c r="BA36" i="81" s="1"/>
  <c r="AR29" i="81"/>
  <c r="AR30" i="81" s="1"/>
  <c r="AR36" i="81" s="1"/>
  <c r="AH29" i="81"/>
  <c r="AH30" i="81" s="1"/>
  <c r="AH36" i="81" s="1"/>
  <c r="S29" i="81"/>
  <c r="S30" i="81" s="1"/>
  <c r="S36" i="81" s="1"/>
  <c r="CV29" i="81"/>
  <c r="CV30" i="81" s="1"/>
  <c r="CV36" i="81" s="1"/>
  <c r="CN29" i="81"/>
  <c r="CN30" i="81" s="1"/>
  <c r="CN36" i="81" s="1"/>
  <c r="CF29" i="81"/>
  <c r="CF30" i="81" s="1"/>
  <c r="CF36" i="81" s="1"/>
  <c r="BX29" i="81"/>
  <c r="BX30" i="81" s="1"/>
  <c r="BX36" i="81" s="1"/>
  <c r="BP29" i="81"/>
  <c r="BP30" i="81" s="1"/>
  <c r="BP36" i="81" s="1"/>
  <c r="BH29" i="81"/>
  <c r="BH30" i="81" s="1"/>
  <c r="BH36" i="81" s="1"/>
  <c r="AZ29" i="81"/>
  <c r="AZ30" i="81" s="1"/>
  <c r="AZ36" i="81" s="1"/>
  <c r="AQ29" i="81"/>
  <c r="AQ30" i="81" s="1"/>
  <c r="AQ36" i="81" s="1"/>
  <c r="AF29" i="81"/>
  <c r="AF30" i="81" s="1"/>
  <c r="AF36" i="81" s="1"/>
  <c r="R29" i="81"/>
  <c r="R30" i="81" s="1"/>
  <c r="R36" i="81" s="1"/>
  <c r="CU29" i="81"/>
  <c r="CU30" i="81" s="1"/>
  <c r="CU36" i="81" s="1"/>
  <c r="CM29" i="81"/>
  <c r="CM30" i="81" s="1"/>
  <c r="CM36" i="81" s="1"/>
  <c r="CE29" i="81"/>
  <c r="CE30" i="81" s="1"/>
  <c r="CE36" i="81" s="1"/>
  <c r="BW29" i="81"/>
  <c r="BW30" i="81" s="1"/>
  <c r="BW36" i="81" s="1"/>
  <c r="BO29" i="81"/>
  <c r="BO30" i="81" s="1"/>
  <c r="BO36" i="81" s="1"/>
  <c r="BG29" i="81"/>
  <c r="BG30" i="81" s="1"/>
  <c r="BG36" i="81" s="1"/>
  <c r="AY29" i="81"/>
  <c r="AY30" i="81" s="1"/>
  <c r="AY36" i="81" s="1"/>
  <c r="AP29" i="81"/>
  <c r="AP30" i="81" s="1"/>
  <c r="AP36" i="81" s="1"/>
  <c r="AE29" i="81"/>
  <c r="AE30" i="81" s="1"/>
  <c r="AE36" i="81" s="1"/>
  <c r="O29" i="81"/>
  <c r="O30" i="81" s="1"/>
  <c r="O36" i="81" s="1"/>
  <c r="CT29" i="81"/>
  <c r="CT30" i="81" s="1"/>
  <c r="CT36" i="81" s="1"/>
  <c r="CL29" i="81"/>
  <c r="CL30" i="81" s="1"/>
  <c r="CL36" i="81" s="1"/>
  <c r="CD29" i="81"/>
  <c r="CD30" i="81" s="1"/>
  <c r="CD36" i="81" s="1"/>
  <c r="BV29" i="81"/>
  <c r="BV30" i="81" s="1"/>
  <c r="BV36" i="81" s="1"/>
  <c r="BN29" i="81"/>
  <c r="BN30" i="81" s="1"/>
  <c r="BN36" i="81" s="1"/>
  <c r="BF29" i="81"/>
  <c r="BF30" i="81" s="1"/>
  <c r="BF36" i="81" s="1"/>
  <c r="AX29" i="81"/>
  <c r="AX30" i="81" s="1"/>
  <c r="AX36" i="81" s="1"/>
  <c r="AN29" i="81"/>
  <c r="AN30" i="81" s="1"/>
  <c r="AN36" i="81" s="1"/>
  <c r="AB29" i="81"/>
  <c r="AB30" i="81" s="1"/>
  <c r="AB36" i="81" s="1"/>
  <c r="K29" i="81"/>
  <c r="K30" i="81" s="1"/>
  <c r="K36" i="81" s="1"/>
  <c r="BO211" i="81"/>
  <c r="BO212" i="81" s="1"/>
  <c r="BO218" i="81" s="1"/>
  <c r="BT211" i="81"/>
  <c r="BT212" i="81" s="1"/>
  <c r="BT218" i="81" s="1"/>
  <c r="U211" i="81"/>
  <c r="U212" i="81" s="1"/>
  <c r="U218" i="81" s="1"/>
  <c r="AI211" i="81"/>
  <c r="AI212" i="81" s="1"/>
  <c r="AI218" i="81" s="1"/>
  <c r="AN211" i="81"/>
  <c r="AN212" i="81" s="1"/>
  <c r="AN218" i="81" s="1"/>
  <c r="AT211" i="81"/>
  <c r="AT212" i="81" s="1"/>
  <c r="AT218" i="81" s="1"/>
  <c r="CL211" i="81"/>
  <c r="CL212" i="81" s="1"/>
  <c r="CL218" i="81" s="1"/>
  <c r="H211" i="81"/>
  <c r="H212" i="81" s="1"/>
  <c r="H218" i="81" s="1"/>
  <c r="BH211" i="81"/>
  <c r="BH212" i="81" s="1"/>
  <c r="BH218" i="81" s="1"/>
  <c r="AX211" i="81"/>
  <c r="AX212" i="81" s="1"/>
  <c r="AX218" i="81" s="1"/>
  <c r="CA211" i="81"/>
  <c r="CA212" i="81" s="1"/>
  <c r="CA218" i="81" s="1"/>
  <c r="T211" i="81"/>
  <c r="T212" i="81" s="1"/>
  <c r="T218" i="81" s="1"/>
  <c r="R211" i="81"/>
  <c r="R212" i="81" s="1"/>
  <c r="R218" i="81" s="1"/>
  <c r="AU211" i="81"/>
  <c r="AU212" i="81" s="1"/>
  <c r="AU218" i="81" s="1"/>
  <c r="CW211" i="81"/>
  <c r="CW212" i="81" s="1"/>
  <c r="CW218" i="81" s="1"/>
  <c r="AW211" i="81"/>
  <c r="AW212" i="81" s="1"/>
  <c r="AW218" i="81" s="1"/>
  <c r="CO211" i="81"/>
  <c r="CO212" i="81" s="1"/>
  <c r="CO218" i="81" s="1"/>
  <c r="BX211" i="81"/>
  <c r="BX212" i="81" s="1"/>
  <c r="BX218" i="81" s="1"/>
  <c r="AY211" i="81"/>
  <c r="AY212" i="81" s="1"/>
  <c r="AY218" i="81" s="1"/>
  <c r="BV211" i="81"/>
  <c r="BV212" i="81" s="1"/>
  <c r="BV218" i="81" s="1"/>
  <c r="CS211" i="81"/>
  <c r="CS212" i="81" s="1"/>
  <c r="CS218" i="81" s="1"/>
  <c r="AG211" i="81"/>
  <c r="AG212" i="81" s="1"/>
  <c r="AG218" i="81" s="1"/>
  <c r="BD211" i="81"/>
  <c r="BD212" i="81" s="1"/>
  <c r="BD218" i="81" s="1"/>
  <c r="CQ211" i="81"/>
  <c r="CQ212" i="81" s="1"/>
  <c r="CQ218" i="81" s="1"/>
  <c r="AE211" i="81"/>
  <c r="AE212" i="81" s="1"/>
  <c r="AE218" i="81" s="1"/>
  <c r="BQ211" i="81"/>
  <c r="BQ212" i="81" s="1"/>
  <c r="BQ218" i="81" s="1"/>
  <c r="CX211" i="81"/>
  <c r="CX212" i="81" s="1"/>
  <c r="CX218" i="81" s="1"/>
  <c r="AJ211" i="81"/>
  <c r="AJ212" i="81" s="1"/>
  <c r="AJ218" i="81" s="1"/>
  <c r="AZ211" i="81"/>
  <c r="AZ212" i="81" s="1"/>
  <c r="AZ218" i="81" s="1"/>
  <c r="AQ211" i="81"/>
  <c r="AQ212" i="81" s="1"/>
  <c r="AQ218" i="81" s="1"/>
  <c r="BN211" i="81"/>
  <c r="BN212" i="81" s="1"/>
  <c r="BN218" i="81" s="1"/>
  <c r="CK211" i="81"/>
  <c r="CK212" i="81" s="1"/>
  <c r="CK218" i="81" s="1"/>
  <c r="Y211" i="81"/>
  <c r="Y212" i="81" s="1"/>
  <c r="Y218" i="81" s="1"/>
  <c r="AV211" i="81"/>
  <c r="AV212" i="81" s="1"/>
  <c r="AV218" i="81" s="1"/>
  <c r="CI211" i="81"/>
  <c r="CI212" i="81" s="1"/>
  <c r="CI218" i="81" s="1"/>
  <c r="W211" i="81"/>
  <c r="W212" i="81" s="1"/>
  <c r="W218" i="81" s="1"/>
  <c r="BI211" i="81"/>
  <c r="BI212" i="81" s="1"/>
  <c r="BI218" i="81" s="1"/>
  <c r="BR211" i="81"/>
  <c r="BR212" i="81" s="1"/>
  <c r="BR218" i="81" s="1"/>
  <c r="AB211" i="81"/>
  <c r="AB212" i="81" s="1"/>
  <c r="AB218" i="81" s="1"/>
  <c r="BP222" i="81"/>
  <c r="BP223" i="81" s="1"/>
  <c r="BP229" i="81" s="1"/>
  <c r="CM211" i="81"/>
  <c r="CM212" i="81" s="1"/>
  <c r="CM218" i="81" s="1"/>
  <c r="AA211" i="81"/>
  <c r="AA212" i="81" s="1"/>
  <c r="AA218" i="81" s="1"/>
  <c r="AP211" i="81"/>
  <c r="AP212" i="81" s="1"/>
  <c r="AP218" i="81" s="1"/>
  <c r="BU211" i="81"/>
  <c r="BU212" i="81" s="1"/>
  <c r="BU218" i="81" s="1"/>
  <c r="CR211" i="81"/>
  <c r="CR212" i="81" s="1"/>
  <c r="CR218" i="81" s="1"/>
  <c r="AF211" i="81"/>
  <c r="AF212" i="81" s="1"/>
  <c r="AF218" i="81" s="1"/>
  <c r="BS211" i="81"/>
  <c r="BS212" i="81" s="1"/>
  <c r="BS218" i="81" s="1"/>
  <c r="N211" i="81"/>
  <c r="N212" i="81" s="1"/>
  <c r="N218" i="81" s="1"/>
  <c r="AS211" i="81"/>
  <c r="AS212" i="81" s="1"/>
  <c r="AS218" i="81" s="1"/>
  <c r="V211" i="81"/>
  <c r="V212" i="81" s="1"/>
  <c r="V218" i="81" s="1"/>
  <c r="CH211" i="81"/>
  <c r="CH212" i="81" s="1"/>
  <c r="CH218" i="81" s="1"/>
  <c r="CP211" i="81"/>
  <c r="CP212" i="81" s="1"/>
  <c r="CP218" i="81" s="1"/>
  <c r="CE211" i="81"/>
  <c r="CE212" i="81" s="1"/>
  <c r="CE218" i="81" s="1"/>
  <c r="S211" i="81"/>
  <c r="S212" i="81" s="1"/>
  <c r="S218" i="81" s="1"/>
  <c r="AH211" i="81"/>
  <c r="AH212" i="81" s="1"/>
  <c r="AH218" i="81" s="1"/>
  <c r="BM211" i="81"/>
  <c r="BM212" i="81" s="1"/>
  <c r="BM218" i="81" s="1"/>
  <c r="CJ211" i="81"/>
  <c r="CJ212" i="81" s="1"/>
  <c r="CJ218" i="81" s="1"/>
  <c r="X211" i="81"/>
  <c r="X212" i="81" s="1"/>
  <c r="X218" i="81" s="1"/>
  <c r="BK211" i="81"/>
  <c r="BK212" i="81" s="1"/>
  <c r="BK218" i="81" s="1"/>
  <c r="BZ211" i="81"/>
  <c r="BZ212" i="81" s="1"/>
  <c r="BZ218" i="81" s="1"/>
  <c r="AK211" i="81"/>
  <c r="AK212" i="81" s="1"/>
  <c r="AK218" i="81" s="1"/>
  <c r="CV211" i="81"/>
  <c r="CV212" i="81" s="1"/>
  <c r="CV218" i="81" s="1"/>
  <c r="BJ211" i="81"/>
  <c r="BJ212" i="81" s="1"/>
  <c r="BJ218" i="81" s="1"/>
  <c r="BB211" i="81"/>
  <c r="BB212" i="81" s="1"/>
  <c r="BB218" i="81" s="1"/>
  <c r="BW211" i="81"/>
  <c r="BW212" i="81" s="1"/>
  <c r="BW218" i="81" s="1"/>
  <c r="CT211" i="81"/>
  <c r="CT212" i="81" s="1"/>
  <c r="CT218" i="81" s="1"/>
  <c r="Z211" i="81"/>
  <c r="Z212" i="81" s="1"/>
  <c r="Z218" i="81" s="1"/>
  <c r="BE211" i="81"/>
  <c r="BE212" i="81" s="1"/>
  <c r="BE218" i="81" s="1"/>
  <c r="CB211" i="81"/>
  <c r="CB212" i="81" s="1"/>
  <c r="CB218" i="81" s="1"/>
  <c r="P211" i="81"/>
  <c r="P212" i="81" s="1"/>
  <c r="P218" i="81" s="1"/>
  <c r="BC211" i="81"/>
  <c r="BC212" i="81" s="1"/>
  <c r="BC218" i="81" s="1"/>
  <c r="AL211" i="81"/>
  <c r="AL212" i="81" s="1"/>
  <c r="AL218" i="81" s="1"/>
  <c r="AC211" i="81"/>
  <c r="AC212" i="81" s="1"/>
  <c r="AC218" i="81" s="1"/>
  <c r="CF211" i="81"/>
  <c r="CF212" i="81" s="1"/>
  <c r="CF218" i="81" s="1"/>
  <c r="CN211" i="81"/>
  <c r="CN212" i="81" s="1"/>
  <c r="CN218" i="81" s="1"/>
  <c r="BG211" i="81"/>
  <c r="BG212" i="81" s="1"/>
  <c r="BG218" i="81" s="1"/>
  <c r="CD211" i="81"/>
  <c r="CD212" i="81" s="1"/>
  <c r="CD218" i="81" s="1"/>
  <c r="J211" i="81"/>
  <c r="J212" i="81" s="1"/>
  <c r="J218" i="81" s="1"/>
  <c r="AO211" i="81"/>
  <c r="AO212" i="81" s="1"/>
  <c r="AO218" i="81" s="1"/>
  <c r="BL211" i="81"/>
  <c r="BL212" i="81" s="1"/>
  <c r="BL218" i="81" s="1"/>
  <c r="CY211" i="81"/>
  <c r="CY212" i="81" s="1"/>
  <c r="CY218" i="81" s="1"/>
  <c r="AM211" i="81"/>
  <c r="AM212" i="81" s="1"/>
  <c r="AM218" i="81" s="1"/>
  <c r="BY211" i="81"/>
  <c r="BY212" i="81" s="1"/>
  <c r="BY218" i="81" s="1"/>
  <c r="M211" i="81"/>
  <c r="M212" i="81" s="1"/>
  <c r="M218" i="81" s="1"/>
  <c r="AR211" i="81"/>
  <c r="AR212" i="81" s="1"/>
  <c r="AR218" i="81" s="1"/>
  <c r="AO29" i="81"/>
  <c r="AO30" i="81" s="1"/>
  <c r="AO36" i="81" s="1"/>
  <c r="AG29" i="81"/>
  <c r="AG30" i="81" s="1"/>
  <c r="AG36" i="81" s="1"/>
  <c r="Y29" i="81"/>
  <c r="Y30" i="81" s="1"/>
  <c r="Y36" i="81" s="1"/>
  <c r="Q29" i="81"/>
  <c r="Q30" i="81" s="1"/>
  <c r="Q36" i="81" s="1"/>
  <c r="I29" i="81"/>
  <c r="I30" i="81" s="1"/>
  <c r="I36" i="81" s="1"/>
  <c r="X29" i="81"/>
  <c r="X30" i="81" s="1"/>
  <c r="X36" i="81" s="1"/>
  <c r="P29" i="81"/>
  <c r="P30" i="81" s="1"/>
  <c r="P36" i="81" s="1"/>
  <c r="H29" i="81"/>
  <c r="H30" i="81" s="1"/>
  <c r="H36" i="81" s="1"/>
  <c r="AT29" i="81"/>
  <c r="AT30" i="81" s="1"/>
  <c r="AT36" i="81" s="1"/>
  <c r="AL29" i="81"/>
  <c r="AL30" i="81" s="1"/>
  <c r="AL36" i="81" s="1"/>
  <c r="AD29" i="81"/>
  <c r="AD30" i="81" s="1"/>
  <c r="AD36" i="81" s="1"/>
  <c r="V29" i="81"/>
  <c r="V30" i="81" s="1"/>
  <c r="V36" i="81" s="1"/>
  <c r="N29" i="81"/>
  <c r="N30" i="81" s="1"/>
  <c r="N36" i="81" s="1"/>
  <c r="AC29" i="81"/>
  <c r="AC30" i="81" s="1"/>
  <c r="AC36" i="81" s="1"/>
  <c r="U29" i="81"/>
  <c r="U30" i="81" s="1"/>
  <c r="U36" i="81" s="1"/>
  <c r="M29" i="81"/>
  <c r="M30" i="81" s="1"/>
  <c r="M36" i="81" s="1"/>
  <c r="L29" i="81"/>
  <c r="L30" i="81" s="1"/>
  <c r="L36" i="81" s="1"/>
  <c r="CY198" i="81"/>
  <c r="CY199" i="81" s="1"/>
  <c r="CY205" i="81" s="1"/>
  <c r="AE198" i="81"/>
  <c r="AE199" i="81" s="1"/>
  <c r="AE205" i="81" s="1"/>
  <c r="CO198" i="81"/>
  <c r="CO199" i="81" s="1"/>
  <c r="CO205" i="81" s="1"/>
  <c r="I198" i="81"/>
  <c r="I199" i="81" s="1"/>
  <c r="I205" i="81" s="1"/>
  <c r="S198" i="81"/>
  <c r="S199" i="81" s="1"/>
  <c r="S205" i="81" s="1"/>
  <c r="BH198" i="81"/>
  <c r="BH199" i="81" s="1"/>
  <c r="BH205" i="81" s="1"/>
  <c r="P198" i="81"/>
  <c r="P199" i="81" s="1"/>
  <c r="P205" i="81" s="1"/>
  <c r="AW198" i="81"/>
  <c r="AW199" i="81" s="1"/>
  <c r="AW205" i="81" s="1"/>
  <c r="M198" i="81"/>
  <c r="M199" i="81" s="1"/>
  <c r="M205" i="81" s="1"/>
  <c r="BJ198" i="81"/>
  <c r="BJ199" i="81" s="1"/>
  <c r="BJ205" i="81" s="1"/>
  <c r="BW198" i="81"/>
  <c r="BW199" i="81" s="1"/>
  <c r="BW205" i="81" s="1"/>
  <c r="AZ198" i="81"/>
  <c r="AZ199" i="81" s="1"/>
  <c r="AZ205" i="81" s="1"/>
  <c r="AJ198" i="81"/>
  <c r="AJ199" i="81" s="1"/>
  <c r="AJ205" i="81" s="1"/>
  <c r="T198" i="81"/>
  <c r="T199" i="81" s="1"/>
  <c r="T205" i="81" s="1"/>
  <c r="BI198" i="81"/>
  <c r="BI199" i="81" s="1"/>
  <c r="BI205" i="81" s="1"/>
  <c r="CU198" i="81"/>
  <c r="CU199" i="81" s="1"/>
  <c r="CU205" i="81" s="1"/>
  <c r="L198" i="81"/>
  <c r="L199" i="81" s="1"/>
  <c r="L205" i="81" s="1"/>
  <c r="CI198" i="81"/>
  <c r="CI199" i="81" s="1"/>
  <c r="CI205" i="81" s="1"/>
  <c r="BE198" i="81"/>
  <c r="BE199" i="81" s="1"/>
  <c r="BE205" i="81" s="1"/>
  <c r="AI198" i="81"/>
  <c r="AI199" i="81" s="1"/>
  <c r="AI205" i="81" s="1"/>
  <c r="AN198" i="81"/>
  <c r="AN199" i="81" s="1"/>
  <c r="AN205" i="81" s="1"/>
  <c r="AL198" i="81"/>
  <c r="AL199" i="81" s="1"/>
  <c r="AL205" i="81" s="1"/>
  <c r="BX198" i="81"/>
  <c r="BX199" i="81" s="1"/>
  <c r="BX205" i="81" s="1"/>
  <c r="BK198" i="81"/>
  <c r="BK199" i="81" s="1"/>
  <c r="BK205" i="81" s="1"/>
  <c r="BV198" i="81"/>
  <c r="BV199" i="81" s="1"/>
  <c r="BV205" i="81" s="1"/>
  <c r="CE198" i="81"/>
  <c r="CE199" i="81" s="1"/>
  <c r="CE205" i="81" s="1"/>
  <c r="X198" i="81"/>
  <c r="X199" i="81" s="1"/>
  <c r="X205" i="81" s="1"/>
  <c r="AY198" i="81"/>
  <c r="AY199" i="81" s="1"/>
  <c r="AY205" i="81" s="1"/>
  <c r="CM198" i="81"/>
  <c r="CM199" i="81" s="1"/>
  <c r="CM205" i="81" s="1"/>
  <c r="CW198" i="81"/>
  <c r="CW199" i="81" s="1"/>
  <c r="CW205" i="81" s="1"/>
  <c r="BR198" i="81"/>
  <c r="BR199" i="81" s="1"/>
  <c r="BR205" i="81" s="1"/>
  <c r="BQ198" i="81"/>
  <c r="BQ199" i="81" s="1"/>
  <c r="BQ205" i="81" s="1"/>
  <c r="AT198" i="81"/>
  <c r="AT199" i="81" s="1"/>
  <c r="AT205" i="81" s="1"/>
  <c r="CD198" i="81"/>
  <c r="CD199" i="81" s="1"/>
  <c r="CD205" i="81" s="1"/>
  <c r="CQ198" i="81"/>
  <c r="CQ199" i="81" s="1"/>
  <c r="CQ205" i="81" s="1"/>
  <c r="BS198" i="81"/>
  <c r="BS199" i="81" s="1"/>
  <c r="BS205" i="81" s="1"/>
  <c r="AX198" i="81"/>
  <c r="AX199" i="81" s="1"/>
  <c r="AX205" i="81" s="1"/>
  <c r="BP198" i="81"/>
  <c r="BP199" i="81" s="1"/>
  <c r="BP205" i="81" s="1"/>
  <c r="BL198" i="81"/>
  <c r="BL199" i="81" s="1"/>
  <c r="BL205" i="81" s="1"/>
  <c r="BM198" i="81"/>
  <c r="BM199" i="81" s="1"/>
  <c r="BM205" i="81" s="1"/>
  <c r="CT198" i="81"/>
  <c r="CT199" i="81" s="1"/>
  <c r="CT205" i="81" s="1"/>
  <c r="BD198" i="81"/>
  <c r="BD199" i="81" s="1"/>
  <c r="BD205" i="81" s="1"/>
  <c r="AO198" i="81"/>
  <c r="AO199" i="81" s="1"/>
  <c r="AO205" i="81" s="1"/>
  <c r="BF198" i="81"/>
  <c r="BF199" i="81" s="1"/>
  <c r="BF205" i="81" s="1"/>
  <c r="CG198" i="81"/>
  <c r="CG199" i="81" s="1"/>
  <c r="CG205" i="81" s="1"/>
  <c r="AC198" i="81"/>
  <c r="AC199" i="81" s="1"/>
  <c r="AC205" i="81" s="1"/>
  <c r="N198" i="81"/>
  <c r="N199" i="81" s="1"/>
  <c r="N205" i="81" s="1"/>
  <c r="BO198" i="81"/>
  <c r="BO199" i="81" s="1"/>
  <c r="BO205" i="81" s="1"/>
  <c r="AQ198" i="81"/>
  <c r="AQ199" i="81" s="1"/>
  <c r="AQ205" i="81" s="1"/>
  <c r="BT198" i="81"/>
  <c r="BT199" i="81" s="1"/>
  <c r="BT205" i="81" s="1"/>
  <c r="BN198" i="81"/>
  <c r="BN199" i="81" s="1"/>
  <c r="BN205" i="81" s="1"/>
  <c r="Q198" i="81"/>
  <c r="Q199" i="81" s="1"/>
  <c r="Q205" i="81" s="1"/>
  <c r="CH198" i="81"/>
  <c r="CH199" i="81" s="1"/>
  <c r="CH205" i="81" s="1"/>
  <c r="CN198" i="81"/>
  <c r="CN199" i="81" s="1"/>
  <c r="CN205" i="81" s="1"/>
  <c r="CB198" i="81"/>
  <c r="CB199" i="81" s="1"/>
  <c r="CB205" i="81" s="1"/>
  <c r="CJ198" i="81"/>
  <c r="CJ199" i="81" s="1"/>
  <c r="CJ205" i="81" s="1"/>
  <c r="CK198" i="81"/>
  <c r="CK199" i="81" s="1"/>
  <c r="CK205" i="81" s="1"/>
  <c r="AH198" i="81"/>
  <c r="AH199" i="81" s="1"/>
  <c r="AH205" i="81" s="1"/>
  <c r="CR198" i="81"/>
  <c r="CR199" i="81" s="1"/>
  <c r="CR205" i="81" s="1"/>
  <c r="AS198" i="81"/>
  <c r="AS199" i="81" s="1"/>
  <c r="AS205" i="81" s="1"/>
  <c r="O198" i="81"/>
  <c r="O199" i="81" s="1"/>
  <c r="O205" i="81" s="1"/>
  <c r="AD198" i="81"/>
  <c r="AD199" i="81" s="1"/>
  <c r="AD205" i="81" s="1"/>
  <c r="AF198" i="81"/>
  <c r="AF199" i="81" s="1"/>
  <c r="AF205" i="81" s="1"/>
  <c r="CV198" i="81"/>
  <c r="CV199" i="81" s="1"/>
  <c r="CV205" i="81" s="1"/>
  <c r="AM198" i="81"/>
  <c r="AM199" i="81" s="1"/>
  <c r="AM205" i="81" s="1"/>
  <c r="CL198" i="81"/>
  <c r="CL199" i="81" s="1"/>
  <c r="CL205" i="81" s="1"/>
  <c r="CS198" i="81"/>
  <c r="CS199" i="81" s="1"/>
  <c r="CS205" i="81" s="1"/>
  <c r="AU198" i="81"/>
  <c r="AU199" i="81" s="1"/>
  <c r="AU205" i="81" s="1"/>
  <c r="H198" i="81"/>
  <c r="H199" i="81" s="1"/>
  <c r="H205" i="81" s="1"/>
  <c r="K198" i="81"/>
  <c r="K199" i="81" s="1"/>
  <c r="K205" i="81" s="1"/>
  <c r="U198" i="81"/>
  <c r="U199" i="81" s="1"/>
  <c r="U205" i="81" s="1"/>
  <c r="CX198" i="81"/>
  <c r="CX199" i="81" s="1"/>
  <c r="CX205" i="81" s="1"/>
  <c r="CF198" i="81"/>
  <c r="CF199" i="81" s="1"/>
  <c r="CF205" i="81" s="1"/>
  <c r="AG198" i="81"/>
  <c r="AG199" i="81" s="1"/>
  <c r="AG205" i="81" s="1"/>
  <c r="R198" i="81"/>
  <c r="R199" i="81" s="1"/>
  <c r="R205" i="81" s="1"/>
  <c r="Z198" i="81"/>
  <c r="Z199" i="81" s="1"/>
  <c r="Z205" i="81" s="1"/>
  <c r="CC198" i="81"/>
  <c r="CC199" i="81" s="1"/>
  <c r="CC205" i="81" s="1"/>
  <c r="BB198" i="81"/>
  <c r="BB199" i="81" s="1"/>
  <c r="BB205" i="81" s="1"/>
  <c r="BC198" i="81"/>
  <c r="BC199" i="81" s="1"/>
  <c r="BC205" i="81" s="1"/>
  <c r="V198" i="81"/>
  <c r="V199" i="81" s="1"/>
  <c r="V205" i="81" s="1"/>
  <c r="AB198" i="81"/>
  <c r="AB199" i="81" s="1"/>
  <c r="AB205" i="81" s="1"/>
  <c r="AK198" i="81"/>
  <c r="AK199" i="81" s="1"/>
  <c r="AK205" i="81" s="1"/>
  <c r="BZ198" i="81"/>
  <c r="BZ199" i="81" s="1"/>
  <c r="BZ205" i="81" s="1"/>
  <c r="CG211" i="81"/>
  <c r="CG212" i="81" s="1"/>
  <c r="CG218" i="81" s="1"/>
  <c r="BP211" i="81"/>
  <c r="BP212" i="81" s="1"/>
  <c r="BP218" i="81" s="1"/>
  <c r="K211" i="81"/>
  <c r="K212" i="81" s="1"/>
  <c r="K218" i="81" s="1"/>
  <c r="BF211" i="81"/>
  <c r="BF212" i="81" s="1"/>
  <c r="BF218" i="81" s="1"/>
  <c r="L211" i="81"/>
  <c r="L212" i="81" s="1"/>
  <c r="L218" i="81" s="1"/>
  <c r="I211" i="81"/>
  <c r="I212" i="81" s="1"/>
  <c r="I218" i="81" s="1"/>
  <c r="AD211" i="81"/>
  <c r="AD212" i="81" s="1"/>
  <c r="AD218" i="81" s="1"/>
  <c r="F29" i="81"/>
  <c r="F30" i="81" s="1"/>
  <c r="F36" i="81" s="1"/>
  <c r="G29" i="81"/>
  <c r="G30" i="81" s="1"/>
  <c r="G36" i="81" s="1"/>
  <c r="AA222" i="81"/>
  <c r="AA223" i="81" s="1"/>
  <c r="AA229" i="81" s="1"/>
  <c r="E29" i="81"/>
  <c r="E30" i="81" s="1"/>
  <c r="E36" i="81" s="1"/>
  <c r="AR222" i="81"/>
  <c r="AR223" i="81" s="1"/>
  <c r="AR229" i="81" s="1"/>
  <c r="CX222" i="81"/>
  <c r="CX223" i="81" s="1"/>
  <c r="CX229" i="81" s="1"/>
  <c r="CU222" i="81"/>
  <c r="CU223" i="81" s="1"/>
  <c r="CU229" i="81" s="1"/>
  <c r="G211" i="81"/>
  <c r="G212" i="81" s="1"/>
  <c r="G218" i="81" s="1"/>
  <c r="E211" i="81"/>
  <c r="E212" i="81" s="1"/>
  <c r="E218" i="81" s="1"/>
  <c r="F211" i="81"/>
  <c r="F212" i="81" s="1"/>
  <c r="F218" i="81" s="1"/>
  <c r="CO222" i="81"/>
  <c r="CO223" i="81" s="1"/>
  <c r="CO229" i="81" s="1"/>
  <c r="AB222" i="81"/>
  <c r="AB223" i="81" s="1"/>
  <c r="AB229" i="81" s="1"/>
  <c r="BR222" i="81"/>
  <c r="BR223" i="81" s="1"/>
  <c r="BR229" i="81" s="1"/>
  <c r="CJ222" i="81"/>
  <c r="CJ223" i="81" s="1"/>
  <c r="CJ229" i="81" s="1"/>
  <c r="CB222" i="81"/>
  <c r="CB223" i="81" s="1"/>
  <c r="CB229" i="81" s="1"/>
  <c r="D234" i="83"/>
  <c r="L243" i="83" s="1"/>
  <c r="L270" i="83" s="1"/>
  <c r="N25" i="43" s="1"/>
  <c r="L234" i="83"/>
  <c r="O243" i="83" s="1"/>
  <c r="O270" i="83" s="1"/>
  <c r="Q25" i="43" s="1"/>
  <c r="K234" i="83"/>
  <c r="N234" i="83"/>
  <c r="N261" i="83" s="1"/>
  <c r="D198" i="81"/>
  <c r="D199" i="81" s="1"/>
  <c r="D205" i="81" s="1"/>
  <c r="E198" i="81"/>
  <c r="E199" i="81" s="1"/>
  <c r="E205" i="81" s="1"/>
  <c r="D222" i="81"/>
  <c r="D223" i="81" s="1"/>
  <c r="D229" i="81" s="1"/>
  <c r="E222" i="81"/>
  <c r="E223" i="81" s="1"/>
  <c r="E229" i="81" s="1"/>
  <c r="G198" i="81"/>
  <c r="G199" i="81" s="1"/>
  <c r="G205" i="81" s="1"/>
  <c r="F198" i="81"/>
  <c r="F199" i="81" s="1"/>
  <c r="F205" i="81" s="1"/>
  <c r="P222" i="81"/>
  <c r="P223" i="81" s="1"/>
  <c r="P229" i="81" s="1"/>
  <c r="G222" i="81"/>
  <c r="G223" i="81" s="1"/>
  <c r="G229" i="81" s="1"/>
  <c r="F222" i="81"/>
  <c r="F223" i="81" s="1"/>
  <c r="F229" i="81" s="1"/>
  <c r="M234" i="82"/>
  <c r="M261" i="82" s="1"/>
  <c r="L234" i="82"/>
  <c r="L261" i="82" s="1"/>
  <c r="BQ222" i="81"/>
  <c r="BQ223" i="81" s="1"/>
  <c r="BQ229" i="81" s="1"/>
  <c r="CL222" i="81"/>
  <c r="CL223" i="81" s="1"/>
  <c r="CL229" i="81" s="1"/>
  <c r="AG222" i="81"/>
  <c r="AG223" i="81" s="1"/>
  <c r="AG229" i="81" s="1"/>
  <c r="CQ222" i="81"/>
  <c r="CQ223" i="81" s="1"/>
  <c r="CQ229" i="81" s="1"/>
  <c r="AK222" i="81"/>
  <c r="AK223" i="81" s="1"/>
  <c r="AK229" i="81" s="1"/>
  <c r="CH222" i="81"/>
  <c r="CH223" i="81" s="1"/>
  <c r="CH229" i="81" s="1"/>
  <c r="CV222" i="81"/>
  <c r="CV223" i="81" s="1"/>
  <c r="CV229" i="81" s="1"/>
  <c r="BG222" i="81"/>
  <c r="BG223" i="81" s="1"/>
  <c r="BG229" i="81" s="1"/>
  <c r="U222" i="81"/>
  <c r="U223" i="81" s="1"/>
  <c r="U229" i="81" s="1"/>
  <c r="J222" i="81"/>
  <c r="J223" i="81" s="1"/>
  <c r="J229" i="81" s="1"/>
  <c r="I222" i="81"/>
  <c r="I223" i="81" s="1"/>
  <c r="I229" i="81" s="1"/>
  <c r="CN222" i="81"/>
  <c r="CN223" i="81" s="1"/>
  <c r="CN229" i="81" s="1"/>
  <c r="AH222" i="81"/>
  <c r="AH223" i="81" s="1"/>
  <c r="AH229" i="81" s="1"/>
  <c r="Q222" i="81"/>
  <c r="Q223" i="81" s="1"/>
  <c r="Q229" i="81" s="1"/>
  <c r="CA222" i="81"/>
  <c r="CA223" i="81" s="1"/>
  <c r="CA229" i="81" s="1"/>
  <c r="BX222" i="81"/>
  <c r="BX223" i="81" s="1"/>
  <c r="BX229" i="81" s="1"/>
  <c r="V222" i="81"/>
  <c r="V223" i="81" s="1"/>
  <c r="V229" i="81" s="1"/>
  <c r="CF222" i="81"/>
  <c r="CF223" i="81" s="1"/>
  <c r="CF229" i="81" s="1"/>
  <c r="AQ222" i="81"/>
  <c r="AQ223" i="81" s="1"/>
  <c r="AQ229" i="81" s="1"/>
  <c r="BH222" i="81"/>
  <c r="BH223" i="81" s="1"/>
  <c r="BH229" i="81" s="1"/>
  <c r="AP222" i="81"/>
  <c r="AP223" i="81" s="1"/>
  <c r="AP229" i="81" s="1"/>
  <c r="CR222" i="81"/>
  <c r="CR223" i="81" s="1"/>
  <c r="CR229" i="81" s="1"/>
  <c r="L222" i="81"/>
  <c r="L223" i="81" s="1"/>
  <c r="L229" i="81" s="1"/>
  <c r="AL222" i="81"/>
  <c r="AL223" i="81" s="1"/>
  <c r="AL229" i="81" s="1"/>
  <c r="BT222" i="81"/>
  <c r="BT223" i="81" s="1"/>
  <c r="BT229" i="81" s="1"/>
  <c r="AU222" i="81"/>
  <c r="AU223" i="81" s="1"/>
  <c r="AU229" i="81" s="1"/>
  <c r="AY222" i="81"/>
  <c r="AY223" i="81" s="1"/>
  <c r="AY229" i="81" s="1"/>
  <c r="BY222" i="81"/>
  <c r="BY223" i="81" s="1"/>
  <c r="BY229" i="81" s="1"/>
  <c r="AZ222" i="81"/>
  <c r="AZ223" i="81" s="1"/>
  <c r="AZ229" i="81" s="1"/>
  <c r="K222" i="81"/>
  <c r="K223" i="81" s="1"/>
  <c r="K229" i="81" s="1"/>
  <c r="CE222" i="81"/>
  <c r="CE223" i="81" s="1"/>
  <c r="CE229" i="81" s="1"/>
  <c r="CK222" i="81"/>
  <c r="CK223" i="81" s="1"/>
  <c r="CK229" i="81" s="1"/>
  <c r="BL222" i="81"/>
  <c r="BL223" i="81" s="1"/>
  <c r="BL229" i="81" s="1"/>
  <c r="BO222" i="81"/>
  <c r="BO223" i="81" s="1"/>
  <c r="BO229" i="81" s="1"/>
  <c r="CS222" i="81"/>
  <c r="CS223" i="81" s="1"/>
  <c r="CS229" i="81" s="1"/>
  <c r="BD222" i="81"/>
  <c r="BD223" i="81" s="1"/>
  <c r="BD229" i="81" s="1"/>
  <c r="AE222" i="81"/>
  <c r="AE223" i="81" s="1"/>
  <c r="AE229" i="81" s="1"/>
  <c r="BZ222" i="81"/>
  <c r="BZ223" i="81" s="1"/>
  <c r="BZ229" i="81" s="1"/>
  <c r="BI222" i="81"/>
  <c r="BI223" i="81" s="1"/>
  <c r="BI229" i="81" s="1"/>
  <c r="AJ222" i="81"/>
  <c r="AJ223" i="81" s="1"/>
  <c r="AJ229" i="81" s="1"/>
  <c r="AX222" i="81"/>
  <c r="AX223" i="81" s="1"/>
  <c r="AX229" i="81" s="1"/>
  <c r="AI222" i="81"/>
  <c r="AI223" i="81" s="1"/>
  <c r="AI229" i="81" s="1"/>
  <c r="BU222" i="81"/>
  <c r="BU223" i="81" s="1"/>
  <c r="BU229" i="81" s="1"/>
  <c r="AV222" i="81"/>
  <c r="AV223" i="81" s="1"/>
  <c r="AV229" i="81" s="1"/>
  <c r="AT222" i="81"/>
  <c r="AT223" i="81" s="1"/>
  <c r="AT229" i="81" s="1"/>
  <c r="S222" i="81"/>
  <c r="S223" i="81" s="1"/>
  <c r="S229" i="81" s="1"/>
  <c r="CC222" i="81"/>
  <c r="CC223" i="81" s="1"/>
  <c r="CC229" i="81" s="1"/>
  <c r="AN222" i="81"/>
  <c r="AN223" i="81" s="1"/>
  <c r="AN229" i="81" s="1"/>
  <c r="O222" i="81"/>
  <c r="O223" i="81" s="1"/>
  <c r="O229" i="81" s="1"/>
  <c r="N222" i="81"/>
  <c r="N223" i="81" s="1"/>
  <c r="N229" i="81" s="1"/>
  <c r="AS222" i="81"/>
  <c r="AS223" i="81" s="1"/>
  <c r="AS229" i="81" s="1"/>
  <c r="T222" i="81"/>
  <c r="T223" i="81" s="1"/>
  <c r="T229" i="81" s="1"/>
  <c r="R222" i="81"/>
  <c r="R223" i="81" s="1"/>
  <c r="R229" i="81" s="1"/>
  <c r="CT222" i="81"/>
  <c r="CT223" i="81" s="1"/>
  <c r="CT229" i="81" s="1"/>
  <c r="BE222" i="81"/>
  <c r="BE223" i="81" s="1"/>
  <c r="BE229" i="81" s="1"/>
  <c r="AF222" i="81"/>
  <c r="AF223" i="81" s="1"/>
  <c r="AF229" i="81" s="1"/>
  <c r="Z222" i="81"/>
  <c r="Z223" i="81" s="1"/>
  <c r="Z229" i="81" s="1"/>
  <c r="CP222" i="81"/>
  <c r="CP223" i="81" s="1"/>
  <c r="CP229" i="81" s="1"/>
  <c r="BM222" i="81"/>
  <c r="BM223" i="81" s="1"/>
  <c r="BM229" i="81" s="1"/>
  <c r="X222" i="81"/>
  <c r="X223" i="81" s="1"/>
  <c r="X229" i="81" s="1"/>
  <c r="CD222" i="81"/>
  <c r="CD223" i="81" s="1"/>
  <c r="CD229" i="81" s="1"/>
  <c r="BF222" i="81"/>
  <c r="BF223" i="81" s="1"/>
  <c r="BF229" i="81" s="1"/>
  <c r="AC222" i="81"/>
  <c r="AC223" i="81" s="1"/>
  <c r="AC229" i="81" s="1"/>
  <c r="CM222" i="81"/>
  <c r="CM223" i="81" s="1"/>
  <c r="CM229" i="81" s="1"/>
  <c r="CW222" i="81"/>
  <c r="CW223" i="81" s="1"/>
  <c r="CW229" i="81" s="1"/>
  <c r="BJ222" i="81"/>
  <c r="BJ223" i="81" s="1"/>
  <c r="BJ229" i="81" s="1"/>
  <c r="AO222" i="81"/>
  <c r="AO223" i="81" s="1"/>
  <c r="AO229" i="81" s="1"/>
  <c r="CY222" i="81"/>
  <c r="CY223" i="81" s="1"/>
  <c r="CY229" i="81" s="1"/>
  <c r="BB222" i="81"/>
  <c r="BB223" i="81" s="1"/>
  <c r="BB229" i="81" s="1"/>
  <c r="AD222" i="81"/>
  <c r="AD223" i="81" s="1"/>
  <c r="AD229" i="81" s="1"/>
  <c r="AW222" i="81"/>
  <c r="AW223" i="81" s="1"/>
  <c r="AW229" i="81" s="1"/>
  <c r="H222" i="81"/>
  <c r="H223" i="81" s="1"/>
  <c r="H229" i="81" s="1"/>
  <c r="CG222" i="81"/>
  <c r="CG223" i="81" s="1"/>
  <c r="CG229" i="81" s="1"/>
  <c r="BV222" i="81"/>
  <c r="BV223" i="81" s="1"/>
  <c r="BV229" i="81" s="1"/>
  <c r="M222" i="81"/>
  <c r="M223" i="81" s="1"/>
  <c r="M229" i="81" s="1"/>
  <c r="BW222" i="81"/>
  <c r="BW223" i="81" s="1"/>
  <c r="BW229" i="81" s="1"/>
  <c r="BA222" i="81"/>
  <c r="BA223" i="81" s="1"/>
  <c r="BA229" i="81" s="1"/>
  <c r="BN222" i="81"/>
  <c r="BN223" i="81" s="1"/>
  <c r="BN229" i="81" s="1"/>
  <c r="Y222" i="81"/>
  <c r="Y223" i="81" s="1"/>
  <c r="Y229" i="81" s="1"/>
  <c r="AM222" i="81"/>
  <c r="AM223" i="81" s="1"/>
  <c r="AM229" i="81" s="1"/>
  <c r="K261" i="83"/>
  <c r="N243" i="83"/>
  <c r="N270" i="83" s="1"/>
  <c r="P25" i="43" s="1"/>
  <c r="I234" i="83"/>
  <c r="K243" i="83"/>
  <c r="K270" i="83" s="1"/>
  <c r="M25" i="43" s="1"/>
  <c r="G243" i="83"/>
  <c r="G270" i="83" s="1"/>
  <c r="I25" i="43" s="1"/>
  <c r="M243" i="83"/>
  <c r="M270" i="83" s="1"/>
  <c r="O25" i="43" s="1"/>
  <c r="J243" i="83"/>
  <c r="J270" i="83" s="1"/>
  <c r="L25" i="43" s="1"/>
  <c r="M261" i="83"/>
  <c r="E251" i="83"/>
  <c r="E278" i="83" s="1"/>
  <c r="G25" i="44" s="1"/>
  <c r="U7" i="44" s="1"/>
  <c r="CI222" i="81"/>
  <c r="CI223" i="81" s="1"/>
  <c r="CI229" i="81" s="1"/>
  <c r="BS222" i="81"/>
  <c r="BS223" i="81" s="1"/>
  <c r="BS229" i="81" s="1"/>
  <c r="BC222" i="81"/>
  <c r="BC223" i="81" s="1"/>
  <c r="BC229" i="81" s="1"/>
  <c r="W222" i="81"/>
  <c r="W223" i="81" s="1"/>
  <c r="W229" i="81" s="1"/>
  <c r="L7" i="44"/>
  <c r="K234" i="81"/>
  <c r="N243" i="82"/>
  <c r="N270" i="82" s="1"/>
  <c r="P19" i="43" s="1"/>
  <c r="K261" i="82"/>
  <c r="N261" i="82"/>
  <c r="D251" i="82"/>
  <c r="D278" i="82" s="1"/>
  <c r="F19" i="44" s="1"/>
  <c r="M7" i="44" s="1"/>
  <c r="K261" i="80"/>
  <c r="N243" i="80"/>
  <c r="N270" i="80" s="1"/>
  <c r="P13" i="43" s="1"/>
  <c r="L261" i="80"/>
  <c r="AD36" i="84"/>
  <c r="AS28" i="80"/>
  <c r="AS29" i="80" s="1"/>
  <c r="AR30" i="80"/>
  <c r="AR36" i="80" s="1"/>
  <c r="K261" i="84"/>
  <c r="N243" i="84"/>
  <c r="N270" i="84" s="1"/>
  <c r="P31" i="43" s="1"/>
  <c r="O243" i="84"/>
  <c r="O270" i="84" s="1"/>
  <c r="Q31" i="43" s="1"/>
  <c r="L261" i="84"/>
  <c r="E251" i="84"/>
  <c r="E278" i="84" s="1"/>
  <c r="G31" i="44" s="1"/>
  <c r="V7" i="44" s="1"/>
  <c r="H251" i="84"/>
  <c r="I251" i="84"/>
  <c r="M261" i="84"/>
  <c r="D251" i="84"/>
  <c r="D278" i="84" s="1"/>
  <c r="F31" i="44" s="1"/>
  <c r="O7" i="44" s="1"/>
  <c r="N261" i="84"/>
  <c r="AH36" i="82"/>
  <c r="E251" i="80"/>
  <c r="E278" i="80" s="1"/>
  <c r="G13" i="44" s="1"/>
  <c r="M261" i="80"/>
  <c r="N261" i="80"/>
  <c r="Y36" i="87"/>
  <c r="D251" i="83" l="1"/>
  <c r="D278" i="83" s="1"/>
  <c r="F25" i="44" s="1"/>
  <c r="N7" i="44" s="1"/>
  <c r="L261" i="83"/>
  <c r="H243" i="83"/>
  <c r="H270" i="83" s="1"/>
  <c r="J25" i="43" s="1"/>
  <c r="D261" i="83"/>
  <c r="F243" i="83"/>
  <c r="F270" i="83" s="1"/>
  <c r="H25" i="43" s="1"/>
  <c r="J234" i="83"/>
  <c r="E243" i="83" s="1"/>
  <c r="E270" i="83" s="1"/>
  <c r="G25" i="43" s="1"/>
  <c r="I243" i="83"/>
  <c r="I270" i="83" s="1"/>
  <c r="K25" i="43" s="1"/>
  <c r="D234" i="81"/>
  <c r="M243" i="81" s="1"/>
  <c r="M270" i="81" s="1"/>
  <c r="O7" i="43" s="1"/>
  <c r="O49" i="43" s="1"/>
  <c r="M234" i="81"/>
  <c r="M261" i="81" s="1"/>
  <c r="L234" i="81"/>
  <c r="L261" i="81" s="1"/>
  <c r="O243" i="82"/>
  <c r="O270" i="82" s="1"/>
  <c r="Q19" i="43" s="1"/>
  <c r="E251" i="82"/>
  <c r="E278" i="82" s="1"/>
  <c r="G19" i="44" s="1"/>
  <c r="T7" i="44" s="1"/>
  <c r="N234" i="81"/>
  <c r="N261" i="81" s="1"/>
  <c r="K39" i="6"/>
  <c r="AB7" i="44"/>
  <c r="D243" i="83"/>
  <c r="D270" i="83" s="1"/>
  <c r="F25" i="43" s="1"/>
  <c r="I261" i="83"/>
  <c r="S7" i="44"/>
  <c r="K261" i="81"/>
  <c r="N243" i="81"/>
  <c r="N270" i="81" s="1"/>
  <c r="P7" i="43" s="1"/>
  <c r="P49" i="43" s="1"/>
  <c r="AE36" i="84"/>
  <c r="AT28" i="80"/>
  <c r="AT29" i="80" s="1"/>
  <c r="AS30" i="80"/>
  <c r="AS36" i="80" s="1"/>
  <c r="AI36" i="82"/>
  <c r="Z36" i="87"/>
  <c r="J261" i="83" l="1"/>
  <c r="J243" i="81"/>
  <c r="J270" i="81" s="1"/>
  <c r="L7" i="43" s="1"/>
  <c r="L49" i="43" s="1"/>
  <c r="L67" i="43" s="1"/>
  <c r="J234" i="81"/>
  <c r="E243" i="81" s="1"/>
  <c r="E270" i="81" s="1"/>
  <c r="G7" i="43" s="1"/>
  <c r="G49" i="43" s="1"/>
  <c r="I234" i="81"/>
  <c r="D243" i="81" s="1"/>
  <c r="K243" i="81"/>
  <c r="K270" i="81" s="1"/>
  <c r="M7" i="43" s="1"/>
  <c r="M49" i="43" s="1"/>
  <c r="M63" i="43" s="1"/>
  <c r="I243" i="81"/>
  <c r="I270" i="81" s="1"/>
  <c r="K7" i="43" s="1"/>
  <c r="K49" i="43" s="1"/>
  <c r="K67" i="43" s="1"/>
  <c r="H243" i="81"/>
  <c r="H270" i="81" s="1"/>
  <c r="J7" i="43" s="1"/>
  <c r="J49" i="43" s="1"/>
  <c r="J63" i="43" s="1"/>
  <c r="F243" i="81"/>
  <c r="F270" i="81" s="1"/>
  <c r="H7" i="43" s="1"/>
  <c r="H49" i="43" s="1"/>
  <c r="H63" i="43" s="1"/>
  <c r="G243" i="81"/>
  <c r="G270" i="81" s="1"/>
  <c r="I7" i="43" s="1"/>
  <c r="I49" i="43" s="1"/>
  <c r="I67" i="43" s="1"/>
  <c r="L243" i="81"/>
  <c r="L270" i="81" s="1"/>
  <c r="N7" i="43" s="1"/>
  <c r="N49" i="43" s="1"/>
  <c r="N67" i="43" s="1"/>
  <c r="D261" i="81"/>
  <c r="Y7" i="44" s="1"/>
  <c r="AB15" i="44" s="1"/>
  <c r="AB19" i="44" s="1"/>
  <c r="AB24" i="44" s="1"/>
  <c r="O243" i="81"/>
  <c r="O270" i="81" s="1"/>
  <c r="Q7" i="43" s="1"/>
  <c r="Q55" i="43" s="1"/>
  <c r="Q68" i="43" s="1"/>
  <c r="E251" i="81"/>
  <c r="E278" i="81" s="1"/>
  <c r="G7" i="44" s="1"/>
  <c r="D251" i="81"/>
  <c r="D278" i="81" s="1"/>
  <c r="F7" i="44" s="1"/>
  <c r="AP7" i="44"/>
  <c r="AI7" i="44"/>
  <c r="P43" i="43"/>
  <c r="P66" i="43" s="1"/>
  <c r="P37" i="43"/>
  <c r="P61" i="43" s="1"/>
  <c r="O63" i="43"/>
  <c r="O67" i="43"/>
  <c r="P55" i="43"/>
  <c r="P67" i="43"/>
  <c r="P63" i="43"/>
  <c r="M67" i="43"/>
  <c r="AF36" i="84"/>
  <c r="AU28" i="80"/>
  <c r="AU29" i="80" s="1"/>
  <c r="AT30" i="80"/>
  <c r="AT36" i="80" s="1"/>
  <c r="AJ36" i="82"/>
  <c r="AA36" i="87"/>
  <c r="J261" i="81" l="1"/>
  <c r="H67" i="43"/>
  <c r="K63" i="43"/>
  <c r="K75" i="43" s="1"/>
  <c r="K79" i="43" s="1"/>
  <c r="I261" i="81"/>
  <c r="J67" i="43"/>
  <c r="J75" i="43" s="1"/>
  <c r="J79" i="43" s="1"/>
  <c r="F106" i="43"/>
  <c r="H39" i="6"/>
  <c r="K24" i="6" s="1"/>
  <c r="K32" i="6" s="1"/>
  <c r="K35" i="6" s="1"/>
  <c r="K15" i="6" s="1"/>
  <c r="L15" i="62" s="1"/>
  <c r="K15" i="62" s="1"/>
  <c r="I63" i="43"/>
  <c r="I75" i="43" s="1"/>
  <c r="I79" i="43" s="1"/>
  <c r="N63" i="43"/>
  <c r="N75" i="43" s="1"/>
  <c r="N79" i="43" s="1"/>
  <c r="L63" i="43"/>
  <c r="L75" i="43" s="1"/>
  <c r="L79" i="43" s="1"/>
  <c r="Q37" i="43"/>
  <c r="Q61" i="43" s="1"/>
  <c r="Q49" i="43"/>
  <c r="Q67" i="43" s="1"/>
  <c r="Q64" i="43"/>
  <c r="Q72" i="43" s="1"/>
  <c r="Q43" i="43"/>
  <c r="Q62" i="43" s="1"/>
  <c r="P65" i="43"/>
  <c r="P73" i="43" s="1"/>
  <c r="P75" i="43"/>
  <c r="P79" i="43" s="1"/>
  <c r="O75" i="43"/>
  <c r="O79" i="43" s="1"/>
  <c r="M75" i="43"/>
  <c r="M79" i="43" s="1"/>
  <c r="H75" i="43"/>
  <c r="H79" i="43" s="1"/>
  <c r="P62" i="43"/>
  <c r="P70" i="43" s="1"/>
  <c r="F43" i="44"/>
  <c r="F62" i="44" s="1"/>
  <c r="F74" i="44" s="1"/>
  <c r="F49" i="44"/>
  <c r="F63" i="44" s="1"/>
  <c r="F55" i="44"/>
  <c r="F64" i="44" s="1"/>
  <c r="F76" i="44" s="1"/>
  <c r="F37" i="44"/>
  <c r="F61" i="44" s="1"/>
  <c r="K7" i="44"/>
  <c r="AF7" i="44" s="1"/>
  <c r="G49" i="44"/>
  <c r="G63" i="44" s="1"/>
  <c r="G55" i="44"/>
  <c r="G64" i="44" s="1"/>
  <c r="G37" i="44"/>
  <c r="G61" i="44" s="1"/>
  <c r="G43" i="44"/>
  <c r="G62" i="44" s="1"/>
  <c r="G74" i="44" s="1"/>
  <c r="R7" i="44"/>
  <c r="AM7" i="44" s="1"/>
  <c r="D270" i="81"/>
  <c r="F7" i="43" s="1"/>
  <c r="F49" i="43" s="1"/>
  <c r="H71" i="43"/>
  <c r="P71" i="43"/>
  <c r="O71" i="43"/>
  <c r="P68" i="43"/>
  <c r="P64" i="43"/>
  <c r="M71" i="43"/>
  <c r="G63" i="43"/>
  <c r="G67" i="43"/>
  <c r="AG36" i="84"/>
  <c r="AV28" i="80"/>
  <c r="AV29" i="80" s="1"/>
  <c r="AU30" i="80"/>
  <c r="AU36" i="80" s="1"/>
  <c r="AK36" i="82"/>
  <c r="AB36" i="87"/>
  <c r="K71" i="43" l="1"/>
  <c r="J71" i="43"/>
  <c r="N71" i="43"/>
  <c r="L71" i="43"/>
  <c r="I9" i="27"/>
  <c r="Q63" i="43"/>
  <c r="Q75" i="43" s="1"/>
  <c r="I71" i="43"/>
  <c r="H12" i="24"/>
  <c r="Q66" i="43"/>
  <c r="Q74" i="43" s="1"/>
  <c r="Q76" i="43"/>
  <c r="Q80" i="43" s="1"/>
  <c r="Q65" i="43"/>
  <c r="Q69" i="43" s="1"/>
  <c r="O15" i="44"/>
  <c r="O19" i="44" s="1"/>
  <c r="P69" i="43"/>
  <c r="P76" i="43"/>
  <c r="P80" i="43" s="1"/>
  <c r="G72" i="44"/>
  <c r="G76" i="44"/>
  <c r="F80" i="44"/>
  <c r="M15" i="44"/>
  <c r="M19" i="44" s="1"/>
  <c r="M24" i="44" s="1"/>
  <c r="S15" i="44"/>
  <c r="S19" i="44" s="1"/>
  <c r="S24" i="44" s="1"/>
  <c r="G75" i="43"/>
  <c r="G79" i="43" s="1"/>
  <c r="F71" i="44"/>
  <c r="F75" i="44"/>
  <c r="J11" i="27" s="1"/>
  <c r="L74" i="6" s="1"/>
  <c r="G71" i="44"/>
  <c r="G75" i="44"/>
  <c r="N15" i="44"/>
  <c r="AI15" i="44" s="1"/>
  <c r="T15" i="44"/>
  <c r="T19" i="44" s="1"/>
  <c r="F69" i="44"/>
  <c r="F73" i="44"/>
  <c r="U15" i="44"/>
  <c r="U19" i="44" s="1"/>
  <c r="U24" i="44" s="1"/>
  <c r="AP24" i="44" s="1"/>
  <c r="L15" i="44"/>
  <c r="L19" i="44" s="1"/>
  <c r="L24" i="44" s="1"/>
  <c r="P74" i="43"/>
  <c r="H23" i="24" s="1"/>
  <c r="G70" i="44"/>
  <c r="F70" i="44"/>
  <c r="V15" i="44"/>
  <c r="F23" i="24"/>
  <c r="P77" i="43"/>
  <c r="G73" i="44"/>
  <c r="G69" i="44"/>
  <c r="O20" i="44"/>
  <c r="F72" i="44"/>
  <c r="F67" i="43"/>
  <c r="F63" i="43"/>
  <c r="G78" i="44"/>
  <c r="H12" i="27"/>
  <c r="J85" i="6" s="1"/>
  <c r="P72" i="43"/>
  <c r="H11" i="27"/>
  <c r="J74" i="6" s="1"/>
  <c r="F78" i="44"/>
  <c r="G71" i="43"/>
  <c r="AH36" i="84"/>
  <c r="AW28" i="80"/>
  <c r="AW29" i="80" s="1"/>
  <c r="AV30" i="80"/>
  <c r="AV36" i="80" s="1"/>
  <c r="AL36" i="82"/>
  <c r="AC36" i="87"/>
  <c r="Q71" i="43" l="1"/>
  <c r="Q70" i="43"/>
  <c r="Q73" i="43"/>
  <c r="Q77" i="43" s="1"/>
  <c r="I24" i="24"/>
  <c r="I23" i="24"/>
  <c r="G80" i="44"/>
  <c r="J12" i="27"/>
  <c r="L85" i="6" s="1"/>
  <c r="AP15" i="44"/>
  <c r="N19" i="44"/>
  <c r="N24" i="44" s="1"/>
  <c r="AI24" i="44" s="1"/>
  <c r="F75" i="43"/>
  <c r="F79" i="43" s="1"/>
  <c r="Q79" i="43"/>
  <c r="H24" i="24"/>
  <c r="G79" i="44"/>
  <c r="I12" i="27"/>
  <c r="K85" i="6" s="1"/>
  <c r="I11" i="27"/>
  <c r="K74" i="6" s="1"/>
  <c r="F79" i="44"/>
  <c r="F77" i="44"/>
  <c r="G11" i="27"/>
  <c r="P78" i="43"/>
  <c r="P81" i="43" s="1"/>
  <c r="F44" i="24" s="1"/>
  <c r="G23" i="24"/>
  <c r="F71" i="43"/>
  <c r="V19" i="44"/>
  <c r="V24" i="44" s="1"/>
  <c r="O22" i="44"/>
  <c r="AJ20" i="44"/>
  <c r="T24" i="44"/>
  <c r="G12" i="27"/>
  <c r="G77" i="44"/>
  <c r="Q78" i="43"/>
  <c r="G24" i="24"/>
  <c r="AI36" i="84"/>
  <c r="AX28" i="80"/>
  <c r="AX29" i="80" s="1"/>
  <c r="AW30" i="80"/>
  <c r="AW36" i="80" s="1"/>
  <c r="AM36" i="82"/>
  <c r="AD36" i="87"/>
  <c r="F24" i="24" l="1"/>
  <c r="AI19" i="44"/>
  <c r="AP19" i="44" s="1"/>
  <c r="F84" i="44"/>
  <c r="Q84" i="43"/>
  <c r="P82" i="43"/>
  <c r="G44" i="24" s="1"/>
  <c r="P84" i="43"/>
  <c r="G84" i="44"/>
  <c r="G81" i="44"/>
  <c r="G19" i="27" s="1"/>
  <c r="F81" i="44"/>
  <c r="G18" i="27" s="1"/>
  <c r="F82" i="44"/>
  <c r="H18" i="27" s="1"/>
  <c r="G83" i="44"/>
  <c r="Q83" i="43"/>
  <c r="F83" i="44"/>
  <c r="P83" i="43"/>
  <c r="I74" i="6"/>
  <c r="L80" i="6" s="1"/>
  <c r="L11" i="27"/>
  <c r="H78" i="6"/>
  <c r="G82" i="44"/>
  <c r="H19" i="27" s="1"/>
  <c r="O24" i="44"/>
  <c r="AJ22" i="44"/>
  <c r="AQ22" i="44" s="1"/>
  <c r="L12" i="27"/>
  <c r="H89" i="6"/>
  <c r="I85" i="6"/>
  <c r="Q82" i="43"/>
  <c r="G45" i="24" s="1"/>
  <c r="Q81" i="43"/>
  <c r="F45" i="24" s="1"/>
  <c r="AJ36" i="84"/>
  <c r="AY28" i="80"/>
  <c r="AY29" i="80" s="1"/>
  <c r="AX30" i="80"/>
  <c r="AX36" i="80" s="1"/>
  <c r="AN36" i="82"/>
  <c r="AE36" i="87"/>
  <c r="J19" i="27" l="1"/>
  <c r="I19" i="27"/>
  <c r="H44" i="24"/>
  <c r="I44" i="24"/>
  <c r="I18" i="27"/>
  <c r="J18" i="27"/>
  <c r="H45" i="24"/>
  <c r="I45" i="24"/>
  <c r="AK36" i="84"/>
  <c r="AZ28" i="80"/>
  <c r="AZ29" i="80" s="1"/>
  <c r="AY30" i="80"/>
  <c r="AY36" i="80" s="1"/>
  <c r="AO36" i="82"/>
  <c r="D20" i="62"/>
  <c r="D21" i="62"/>
  <c r="AF36" i="87"/>
  <c r="AL36" i="84" l="1"/>
  <c r="BA28" i="80"/>
  <c r="BA29" i="80" s="1"/>
  <c r="AZ30" i="80"/>
  <c r="AZ36" i="80" s="1"/>
  <c r="AP36" i="82"/>
  <c r="H21" i="62"/>
  <c r="G21" i="62" s="1"/>
  <c r="H20" i="62"/>
  <c r="G20" i="62" s="1"/>
  <c r="AG36" i="87"/>
  <c r="AM36" i="84" l="1"/>
  <c r="BB28" i="80"/>
  <c r="BB29" i="80" s="1"/>
  <c r="BA30" i="80"/>
  <c r="BA36" i="80" s="1"/>
  <c r="AQ36" i="82"/>
  <c r="AH36" i="87"/>
  <c r="AN36" i="84" l="1"/>
  <c r="BC28" i="80"/>
  <c r="BC29" i="80" s="1"/>
  <c r="BB30" i="80"/>
  <c r="BB36" i="80" s="1"/>
  <c r="AR36" i="82"/>
  <c r="AI36" i="87"/>
  <c r="AO36" i="84" l="1"/>
  <c r="BD28" i="80"/>
  <c r="BD29" i="80" s="1"/>
  <c r="BC30" i="80"/>
  <c r="BC36" i="80" s="1"/>
  <c r="AS36" i="82"/>
  <c r="AJ36" i="87"/>
  <c r="AP36" i="84" l="1"/>
  <c r="BE28" i="80"/>
  <c r="BE29" i="80" s="1"/>
  <c r="BD30" i="80"/>
  <c r="BD36" i="80" s="1"/>
  <c r="AT36" i="82"/>
  <c r="AK36" i="87"/>
  <c r="AQ36" i="84" l="1"/>
  <c r="BF28" i="80"/>
  <c r="BF29" i="80" s="1"/>
  <c r="BE30" i="80"/>
  <c r="BE36" i="80" s="1"/>
  <c r="AU36" i="82"/>
  <c r="AL36" i="87"/>
  <c r="AR36" i="84" l="1"/>
  <c r="BG28" i="80"/>
  <c r="BG29" i="80" s="1"/>
  <c r="BF30" i="80"/>
  <c r="BF36" i="80" s="1"/>
  <c r="AV36" i="82"/>
  <c r="AM36" i="87"/>
  <c r="AS36" i="84" l="1"/>
  <c r="BH28" i="80"/>
  <c r="BH29" i="80" s="1"/>
  <c r="BG30" i="80"/>
  <c r="BG36" i="80" s="1"/>
  <c r="AW36" i="82"/>
  <c r="AN36" i="87"/>
  <c r="AT36" i="84" l="1"/>
  <c r="BI28" i="80"/>
  <c r="BI29" i="80" s="1"/>
  <c r="BH30" i="80"/>
  <c r="BH36" i="80" s="1"/>
  <c r="AX36" i="82"/>
  <c r="AO36" i="87"/>
  <c r="AU36" i="84" l="1"/>
  <c r="BJ28" i="80"/>
  <c r="BJ29" i="80" s="1"/>
  <c r="BI30" i="80"/>
  <c r="BI36" i="80" s="1"/>
  <c r="AY36" i="82"/>
  <c r="AP36" i="87"/>
  <c r="AV36" i="84" l="1"/>
  <c r="BK28" i="80"/>
  <c r="BK29" i="80" s="1"/>
  <c r="BJ30" i="80"/>
  <c r="BJ36" i="80" s="1"/>
  <c r="AZ36" i="82"/>
  <c r="AQ36" i="87"/>
  <c r="AW36" i="84" l="1"/>
  <c r="BL28" i="80"/>
  <c r="BL29" i="80" s="1"/>
  <c r="BK30" i="80"/>
  <c r="BK36" i="80" s="1"/>
  <c r="BA36" i="82"/>
  <c r="AR36" i="87"/>
  <c r="AX36" i="84" l="1"/>
  <c r="BM28" i="80"/>
  <c r="BM29" i="80" s="1"/>
  <c r="BL30" i="80"/>
  <c r="BL36" i="80" s="1"/>
  <c r="BB36" i="82"/>
  <c r="AS36" i="87"/>
  <c r="AY36" i="84" l="1"/>
  <c r="BN28" i="80"/>
  <c r="BN29" i="80" s="1"/>
  <c r="BM30" i="80"/>
  <c r="BM36" i="80" s="1"/>
  <c r="BC36" i="82"/>
  <c r="AT36" i="87"/>
  <c r="AZ36" i="84" l="1"/>
  <c r="BO28" i="80"/>
  <c r="BO29" i="80" s="1"/>
  <c r="BN30" i="80"/>
  <c r="BN36" i="80" s="1"/>
  <c r="BD36" i="82"/>
  <c r="AU36" i="87"/>
  <c r="BA36" i="84" l="1"/>
  <c r="BP28" i="80"/>
  <c r="BP29" i="80" s="1"/>
  <c r="BO30" i="80"/>
  <c r="BO36" i="80" s="1"/>
  <c r="BE36" i="82"/>
  <c r="AV36" i="87"/>
  <c r="BB36" i="84" l="1"/>
  <c r="BQ28" i="80"/>
  <c r="BQ29" i="80" s="1"/>
  <c r="BP30" i="80"/>
  <c r="BP36" i="80" s="1"/>
  <c r="BF36" i="82"/>
  <c r="AW36" i="87"/>
  <c r="BC36" i="84" l="1"/>
  <c r="BR28" i="80"/>
  <c r="BR29" i="80" s="1"/>
  <c r="BQ30" i="80"/>
  <c r="BQ36" i="80" s="1"/>
  <c r="BG36" i="82"/>
  <c r="AX36" i="87"/>
  <c r="BD36" i="84" l="1"/>
  <c r="BS28" i="80"/>
  <c r="BS29" i="80" s="1"/>
  <c r="BR30" i="80"/>
  <c r="BR36" i="80" s="1"/>
  <c r="BH36" i="82"/>
  <c r="AY36" i="87"/>
  <c r="BE36" i="84" l="1"/>
  <c r="BT28" i="80"/>
  <c r="BT29" i="80" s="1"/>
  <c r="BS30" i="80"/>
  <c r="BS36" i="80" s="1"/>
  <c r="BI36" i="82"/>
  <c r="AZ36" i="87"/>
  <c r="BF36" i="84" l="1"/>
  <c r="BU28" i="80"/>
  <c r="BU29" i="80" s="1"/>
  <c r="BT30" i="80"/>
  <c r="BT36" i="80" s="1"/>
  <c r="BJ36" i="82"/>
  <c r="BA36" i="87"/>
  <c r="BG36" i="84" l="1"/>
  <c r="BV28" i="80"/>
  <c r="BV29" i="80" s="1"/>
  <c r="BU30" i="80"/>
  <c r="BU36" i="80" s="1"/>
  <c r="BK36" i="82"/>
  <c r="BB36" i="87"/>
  <c r="BH36" i="84" l="1"/>
  <c r="BW28" i="80"/>
  <c r="BW29" i="80" s="1"/>
  <c r="BV30" i="80"/>
  <c r="BV36" i="80" s="1"/>
  <c r="BL36" i="82"/>
  <c r="BC36" i="87"/>
  <c r="BI36" i="84" l="1"/>
  <c r="BX28" i="80"/>
  <c r="BX29" i="80" s="1"/>
  <c r="BW30" i="80"/>
  <c r="BW36" i="80" s="1"/>
  <c r="BM36" i="82"/>
  <c r="BD36" i="87"/>
  <c r="BJ36" i="84" l="1"/>
  <c r="BY28" i="80"/>
  <c r="BY29" i="80" s="1"/>
  <c r="BX30" i="80"/>
  <c r="BX36" i="80" s="1"/>
  <c r="BN36" i="82"/>
  <c r="BE36" i="87"/>
  <c r="BK36" i="84" l="1"/>
  <c r="BZ28" i="80"/>
  <c r="BZ29" i="80" s="1"/>
  <c r="BY30" i="80"/>
  <c r="BY36" i="80" s="1"/>
  <c r="BO36" i="82"/>
  <c r="BF36" i="87"/>
  <c r="BL36" i="84" l="1"/>
  <c r="CA28" i="80"/>
  <c r="CA29" i="80" s="1"/>
  <c r="BZ30" i="80"/>
  <c r="BZ36" i="80" s="1"/>
  <c r="BP36" i="82"/>
  <c r="BG36" i="87"/>
  <c r="BM36" i="84" l="1"/>
  <c r="CB28" i="80"/>
  <c r="CB29" i="80" s="1"/>
  <c r="CA30" i="80"/>
  <c r="CA36" i="80" s="1"/>
  <c r="BQ36" i="82"/>
  <c r="BH36" i="87"/>
  <c r="BN36" i="84" l="1"/>
  <c r="CC28" i="80"/>
  <c r="CC29" i="80" s="1"/>
  <c r="CB30" i="80"/>
  <c r="CB36" i="80" s="1"/>
  <c r="BR36" i="82"/>
  <c r="BI36" i="87"/>
  <c r="BO36" i="84" l="1"/>
  <c r="CD28" i="80"/>
  <c r="CD29" i="80" s="1"/>
  <c r="CC30" i="80"/>
  <c r="CC36" i="80" s="1"/>
  <c r="BS36" i="82"/>
  <c r="BJ36" i="87"/>
  <c r="BP36" i="84" l="1"/>
  <c r="CE28" i="80"/>
  <c r="CE29" i="80" s="1"/>
  <c r="CD30" i="80"/>
  <c r="CD36" i="80" s="1"/>
  <c r="BT36" i="82"/>
  <c r="BK36" i="87"/>
  <c r="BQ36" i="84" l="1"/>
  <c r="CF28" i="80"/>
  <c r="CF29" i="80" s="1"/>
  <c r="CE30" i="80"/>
  <c r="CE36" i="80" s="1"/>
  <c r="BU36" i="82"/>
  <c r="BL36" i="87"/>
  <c r="BR36" i="84" l="1"/>
  <c r="CG28" i="80"/>
  <c r="CG29" i="80" s="1"/>
  <c r="CF30" i="80"/>
  <c r="CF36" i="80" s="1"/>
  <c r="BV36" i="82"/>
  <c r="BM36" i="87"/>
  <c r="BS36" i="84" l="1"/>
  <c r="CH28" i="80"/>
  <c r="CH29" i="80" s="1"/>
  <c r="CG30" i="80"/>
  <c r="CG36" i="80" s="1"/>
  <c r="BW36" i="82"/>
  <c r="BN36" i="87"/>
  <c r="BT36" i="84" l="1"/>
  <c r="CI28" i="80"/>
  <c r="CI29" i="80" s="1"/>
  <c r="CH30" i="80"/>
  <c r="CH36" i="80" s="1"/>
  <c r="BX36" i="82"/>
  <c r="BO36" i="87"/>
  <c r="BU36" i="84" l="1"/>
  <c r="CJ28" i="80"/>
  <c r="CJ29" i="80" s="1"/>
  <c r="CI30" i="80"/>
  <c r="CI36" i="80" s="1"/>
  <c r="BY36" i="82"/>
  <c r="BP36" i="87"/>
  <c r="BV36" i="84" l="1"/>
  <c r="CK28" i="80"/>
  <c r="CK29" i="80" s="1"/>
  <c r="CJ30" i="80"/>
  <c r="CJ36" i="80" s="1"/>
  <c r="BZ36" i="82"/>
  <c r="BQ36" i="87"/>
  <c r="BW36" i="84" l="1"/>
  <c r="CL28" i="80"/>
  <c r="CL29" i="80" s="1"/>
  <c r="CK30" i="80"/>
  <c r="CK36" i="80" s="1"/>
  <c r="CA36" i="82"/>
  <c r="BR36" i="87"/>
  <c r="BX36" i="84" l="1"/>
  <c r="CM28" i="80"/>
  <c r="CM29" i="80" s="1"/>
  <c r="CL30" i="80"/>
  <c r="CL36" i="80" s="1"/>
  <c r="CB36" i="82"/>
  <c r="BS36" i="87"/>
  <c r="BY36" i="84" l="1"/>
  <c r="CN28" i="80"/>
  <c r="CN29" i="80" s="1"/>
  <c r="CM30" i="80"/>
  <c r="CM36" i="80" s="1"/>
  <c r="CC36" i="82"/>
  <c r="BT36" i="87"/>
  <c r="BZ36" i="84" l="1"/>
  <c r="CO28" i="80"/>
  <c r="CO29" i="80" s="1"/>
  <c r="CN30" i="80"/>
  <c r="CN36" i="80" s="1"/>
  <c r="CD36" i="82"/>
  <c r="BU36" i="87"/>
  <c r="CA36" i="84" l="1"/>
  <c r="CP28" i="80"/>
  <c r="CP29" i="80" s="1"/>
  <c r="CO30" i="80"/>
  <c r="CO36" i="80" s="1"/>
  <c r="CE36" i="82"/>
  <c r="BV36" i="87"/>
  <c r="CB36" i="84" l="1"/>
  <c r="CQ28" i="80"/>
  <c r="CQ29" i="80" s="1"/>
  <c r="CP30" i="80"/>
  <c r="CP36" i="80" s="1"/>
  <c r="CF36" i="82"/>
  <c r="BW36" i="87"/>
  <c r="CC36" i="84" l="1"/>
  <c r="CR28" i="80"/>
  <c r="CR29" i="80" s="1"/>
  <c r="CQ30" i="80"/>
  <c r="CQ36" i="80" s="1"/>
  <c r="CG36" i="82"/>
  <c r="BX36" i="87"/>
  <c r="CD36" i="84" l="1"/>
  <c r="CS28" i="80"/>
  <c r="CS29" i="80" s="1"/>
  <c r="CR30" i="80"/>
  <c r="CR36" i="80" s="1"/>
  <c r="CH36" i="82"/>
  <c r="BY36" i="87"/>
  <c r="CE36" i="84" l="1"/>
  <c r="CT28" i="80"/>
  <c r="CT29" i="80" s="1"/>
  <c r="CS30" i="80"/>
  <c r="CS36" i="80" s="1"/>
  <c r="CI36" i="82"/>
  <c r="BZ36" i="87"/>
  <c r="CF36" i="84" l="1"/>
  <c r="CU28" i="80"/>
  <c r="CU29" i="80" s="1"/>
  <c r="CT30" i="80"/>
  <c r="CT36" i="80" s="1"/>
  <c r="CJ36" i="82"/>
  <c r="CA36" i="87"/>
  <c r="CG36" i="84" l="1"/>
  <c r="CV28" i="80"/>
  <c r="CV29" i="80" s="1"/>
  <c r="CU30" i="80"/>
  <c r="CU36" i="80" s="1"/>
  <c r="CK36" i="82"/>
  <c r="CB36" i="87"/>
  <c r="CH36" i="84" l="1"/>
  <c r="CW28" i="80"/>
  <c r="CW29" i="80" s="1"/>
  <c r="CV30" i="80"/>
  <c r="CV36" i="80" s="1"/>
  <c r="CL36" i="82"/>
  <c r="CC36" i="87"/>
  <c r="CI36" i="84" l="1"/>
  <c r="CX28" i="80"/>
  <c r="CX29" i="80" s="1"/>
  <c r="CW30" i="80"/>
  <c r="CW36" i="80" s="1"/>
  <c r="CM36" i="82"/>
  <c r="CD36" i="87"/>
  <c r="CJ36" i="84" l="1"/>
  <c r="CY28" i="80"/>
  <c r="CY30" i="80" s="1"/>
  <c r="CY36" i="80" s="1"/>
  <c r="CX30" i="80"/>
  <c r="CX36" i="80" s="1"/>
  <c r="CN36" i="82"/>
  <c r="CE36" i="87"/>
  <c r="D234" i="80" l="1"/>
  <c r="J234" i="80" s="1"/>
  <c r="CK36" i="84"/>
  <c r="CO36" i="82"/>
  <c r="CF36" i="87"/>
  <c r="J243" i="80" l="1"/>
  <c r="J270" i="80" s="1"/>
  <c r="L13" i="43" s="1"/>
  <c r="L37" i="43" s="1"/>
  <c r="L61" i="43" s="1"/>
  <c r="H243" i="80"/>
  <c r="H270" i="80" s="1"/>
  <c r="J13" i="43" s="1"/>
  <c r="J37" i="43" s="1"/>
  <c r="J61" i="43" s="1"/>
  <c r="I243" i="80"/>
  <c r="I270" i="80" s="1"/>
  <c r="K13" i="43" s="1"/>
  <c r="K37" i="43" s="1"/>
  <c r="K65" i="43" s="1"/>
  <c r="F243" i="80"/>
  <c r="F270" i="80" s="1"/>
  <c r="H13" i="43" s="1"/>
  <c r="H37" i="43" s="1"/>
  <c r="H61" i="43" s="1"/>
  <c r="K243" i="80"/>
  <c r="K270" i="80" s="1"/>
  <c r="M13" i="43" s="1"/>
  <c r="M37" i="43" s="1"/>
  <c r="M65" i="43" s="1"/>
  <c r="M243" i="80"/>
  <c r="M270" i="80" s="1"/>
  <c r="O13" i="43" s="1"/>
  <c r="O37" i="43" s="1"/>
  <c r="O65" i="43" s="1"/>
  <c r="D261" i="80"/>
  <c r="I234" i="80"/>
  <c r="I261" i="80" s="1"/>
  <c r="G243" i="80"/>
  <c r="G270" i="80" s="1"/>
  <c r="I13" i="43" s="1"/>
  <c r="I37" i="43" s="1"/>
  <c r="I65" i="43" s="1"/>
  <c r="L243" i="80"/>
  <c r="L270" i="80" s="1"/>
  <c r="N13" i="43" s="1"/>
  <c r="N37" i="43" s="1"/>
  <c r="N65" i="43" s="1"/>
  <c r="CL36" i="84"/>
  <c r="E243" i="80"/>
  <c r="E270" i="80" s="1"/>
  <c r="G13" i="43" s="1"/>
  <c r="G37" i="43" s="1"/>
  <c r="J261" i="80"/>
  <c r="CP36" i="82"/>
  <c r="CG36" i="87"/>
  <c r="I39" i="6" l="1"/>
  <c r="H109" i="24" s="1"/>
  <c r="J109" i="24" s="1"/>
  <c r="Z7" i="44"/>
  <c r="O61" i="43"/>
  <c r="O73" i="43" s="1"/>
  <c r="O77" i="43" s="1"/>
  <c r="J65" i="43"/>
  <c r="J73" i="43" s="1"/>
  <c r="N61" i="43"/>
  <c r="N69" i="43" s="1"/>
  <c r="I61" i="43"/>
  <c r="I69" i="43" s="1"/>
  <c r="L65" i="43"/>
  <c r="L69" i="43" s="1"/>
  <c r="M61" i="43"/>
  <c r="M73" i="43" s="1"/>
  <c r="H65" i="43"/>
  <c r="H69" i="43" s="1"/>
  <c r="K61" i="43"/>
  <c r="K69" i="43" s="1"/>
  <c r="D243" i="80"/>
  <c r="D270" i="80" s="1"/>
  <c r="F13" i="43" s="1"/>
  <c r="F37" i="43" s="1"/>
  <c r="F61" i="43" s="1"/>
  <c r="G106" i="43"/>
  <c r="G116" i="43" s="1"/>
  <c r="G126" i="43" s="1"/>
  <c r="CM36" i="84"/>
  <c r="G61" i="43"/>
  <c r="G65" i="43"/>
  <c r="CQ36" i="82"/>
  <c r="CH36" i="87"/>
  <c r="I24" i="6" l="1"/>
  <c r="I32" i="6" s="1"/>
  <c r="I35" i="6" s="1"/>
  <c r="H12" i="6" s="1"/>
  <c r="AG7" i="44"/>
  <c r="AN7" i="44"/>
  <c r="Z15" i="44"/>
  <c r="O69" i="43"/>
  <c r="J69" i="43"/>
  <c r="N73" i="43"/>
  <c r="N77" i="43" s="1"/>
  <c r="L73" i="43"/>
  <c r="L77" i="43" s="1"/>
  <c r="M69" i="43"/>
  <c r="H73" i="43"/>
  <c r="H77" i="43" s="1"/>
  <c r="K73" i="43"/>
  <c r="F19" i="24" s="1"/>
  <c r="I73" i="43"/>
  <c r="F17" i="24" s="1"/>
  <c r="F65" i="43"/>
  <c r="F69" i="43" s="1"/>
  <c r="G125" i="43"/>
  <c r="G127" i="43" s="1"/>
  <c r="G112" i="24" s="1"/>
  <c r="CN36" i="84"/>
  <c r="J77" i="43"/>
  <c r="F18" i="24"/>
  <c r="G69" i="43"/>
  <c r="G73" i="43"/>
  <c r="F21" i="24"/>
  <c r="M77" i="43"/>
  <c r="I15" i="6"/>
  <c r="CR36" i="82"/>
  <c r="CI36" i="87"/>
  <c r="I10" i="6" l="1"/>
  <c r="Z19" i="44"/>
  <c r="AG15" i="44"/>
  <c r="AN15" i="44"/>
  <c r="F16" i="24"/>
  <c r="F22" i="24"/>
  <c r="I77" i="43"/>
  <c r="F20" i="24"/>
  <c r="G129" i="43"/>
  <c r="K77" i="43"/>
  <c r="F73" i="43"/>
  <c r="F77" i="43" s="1"/>
  <c r="G114" i="24"/>
  <c r="G109" i="24"/>
  <c r="G110" i="24"/>
  <c r="G111" i="24"/>
  <c r="G113" i="24"/>
  <c r="CO36" i="84"/>
  <c r="F12" i="24"/>
  <c r="G9" i="27"/>
  <c r="L9" i="27" s="1"/>
  <c r="H76" i="6" s="1"/>
  <c r="H15" i="62"/>
  <c r="G15" i="62" s="1"/>
  <c r="G77" i="43"/>
  <c r="F15" i="24"/>
  <c r="CS36" i="82"/>
  <c r="CJ36" i="87"/>
  <c r="Z24" i="44" l="1"/>
  <c r="AG19" i="44"/>
  <c r="AN19" i="44" s="1"/>
  <c r="F14" i="24"/>
  <c r="F29" i="24" s="1"/>
  <c r="CP36" i="84"/>
  <c r="K23" i="24"/>
  <c r="K24" i="24"/>
  <c r="K16" i="24"/>
  <c r="K17" i="24"/>
  <c r="K25" i="24"/>
  <c r="K19" i="24"/>
  <c r="K26" i="24"/>
  <c r="K22" i="24"/>
  <c r="K27" i="24"/>
  <c r="K18" i="24"/>
  <c r="K15" i="24"/>
  <c r="K20" i="24"/>
  <c r="K21" i="24"/>
  <c r="CT36" i="82"/>
  <c r="CK36" i="87"/>
  <c r="AN24" i="44" l="1"/>
  <c r="AG24" i="44"/>
  <c r="K14" i="24"/>
  <c r="F28" i="24"/>
  <c r="K28" i="24" s="1"/>
  <c r="H52" i="6" s="1"/>
  <c r="K29" i="24"/>
  <c r="H63" i="6" s="1"/>
  <c r="CQ36" i="84"/>
  <c r="N13" i="24"/>
  <c r="H65" i="6"/>
  <c r="CU36" i="82"/>
  <c r="CL36" i="87"/>
  <c r="N17" i="24" l="1"/>
  <c r="N19" i="24"/>
  <c r="N21" i="24"/>
  <c r="N23" i="24"/>
  <c r="N25" i="24"/>
  <c r="N18" i="24"/>
  <c r="N20" i="24"/>
  <c r="N22" i="24"/>
  <c r="N24" i="24"/>
  <c r="N26" i="24"/>
  <c r="N16" i="24"/>
  <c r="N12" i="24"/>
  <c r="H54" i="6"/>
  <c r="CR36" i="84"/>
  <c r="D60" i="6"/>
  <c r="D18" i="62"/>
  <c r="CV36" i="82"/>
  <c r="CM36" i="87"/>
  <c r="M16" i="24" l="1"/>
  <c r="M18" i="24"/>
  <c r="M20" i="24"/>
  <c r="M22" i="24"/>
  <c r="M24" i="24"/>
  <c r="M26" i="24"/>
  <c r="M17" i="24"/>
  <c r="M21" i="24"/>
  <c r="M25" i="24"/>
  <c r="M19" i="24"/>
  <c r="M23" i="24"/>
  <c r="I61" i="6"/>
  <c r="H18" i="62" s="1"/>
  <c r="G18" i="62" s="1"/>
  <c r="D17" i="62"/>
  <c r="D49" i="6"/>
  <c r="CS36" i="84"/>
  <c r="CW36" i="82"/>
  <c r="CN36" i="87"/>
  <c r="I50" i="6" l="1"/>
  <c r="H17" i="62" s="1"/>
  <c r="G17" i="62" s="1"/>
  <c r="CT36" i="84"/>
  <c r="CX36" i="82"/>
  <c r="CO36" i="87"/>
  <c r="CU36" i="84" l="1"/>
  <c r="CY36" i="82"/>
  <c r="D234" i="82" s="1"/>
  <c r="CP36" i="87"/>
  <c r="J234" i="82" l="1"/>
  <c r="E243" i="82" s="1"/>
  <c r="E270" i="82" s="1"/>
  <c r="G19" i="43" s="1"/>
  <c r="G43" i="43" s="1"/>
  <c r="I234" i="82"/>
  <c r="I261" i="82" s="1"/>
  <c r="CV36" i="84"/>
  <c r="G243" i="82"/>
  <c r="G270" i="82" s="1"/>
  <c r="I19" i="43" s="1"/>
  <c r="I43" i="43" s="1"/>
  <c r="I62" i="43" s="1"/>
  <c r="D261" i="82"/>
  <c r="L243" i="82"/>
  <c r="L270" i="82" s="1"/>
  <c r="N19" i="43" s="1"/>
  <c r="N43" i="43" s="1"/>
  <c r="N62" i="43" s="1"/>
  <c r="F243" i="82"/>
  <c r="F270" i="82" s="1"/>
  <c r="H19" i="43" s="1"/>
  <c r="H43" i="43" s="1"/>
  <c r="H62" i="43" s="1"/>
  <c r="I243" i="82"/>
  <c r="I270" i="82" s="1"/>
  <c r="K19" i="43" s="1"/>
  <c r="K43" i="43" s="1"/>
  <c r="K62" i="43" s="1"/>
  <c r="M243" i="82"/>
  <c r="M270" i="82" s="1"/>
  <c r="O19" i="43" s="1"/>
  <c r="O43" i="43" s="1"/>
  <c r="O66" i="43" s="1"/>
  <c r="K243" i="82"/>
  <c r="K270" i="82" s="1"/>
  <c r="M19" i="43" s="1"/>
  <c r="M43" i="43" s="1"/>
  <c r="M66" i="43" s="1"/>
  <c r="H243" i="82"/>
  <c r="H270" i="82" s="1"/>
  <c r="J19" i="43" s="1"/>
  <c r="J43" i="43" s="1"/>
  <c r="J62" i="43" s="1"/>
  <c r="J243" i="82"/>
  <c r="J270" i="82" s="1"/>
  <c r="L19" i="43" s="1"/>
  <c r="L43" i="43" s="1"/>
  <c r="L66" i="43" s="1"/>
  <c r="CQ36" i="87"/>
  <c r="J39" i="6" l="1"/>
  <c r="J24" i="6" s="1"/>
  <c r="J32" i="6" s="1"/>
  <c r="J35" i="6" s="1"/>
  <c r="J15" i="6" s="1"/>
  <c r="G12" i="24" s="1"/>
  <c r="AA7" i="44"/>
  <c r="I66" i="43"/>
  <c r="I70" i="43" s="1"/>
  <c r="D243" i="82"/>
  <c r="D270" i="82" s="1"/>
  <c r="F19" i="43" s="1"/>
  <c r="F43" i="43" s="1"/>
  <c r="F66" i="43" s="1"/>
  <c r="O62" i="43"/>
  <c r="O70" i="43" s="1"/>
  <c r="CW36" i="84"/>
  <c r="L62" i="43"/>
  <c r="L74" i="43" s="1"/>
  <c r="N66" i="43"/>
  <c r="N70" i="43" s="1"/>
  <c r="J66" i="43"/>
  <c r="J70" i="43" s="1"/>
  <c r="H66" i="43"/>
  <c r="H74" i="43" s="1"/>
  <c r="M62" i="43"/>
  <c r="M74" i="43" s="1"/>
  <c r="K66" i="43"/>
  <c r="K74" i="43" s="1"/>
  <c r="J261" i="82"/>
  <c r="G62" i="43"/>
  <c r="G66" i="43"/>
  <c r="CR36" i="87"/>
  <c r="H9" i="27" l="1"/>
  <c r="J15" i="62"/>
  <c r="I15" i="62" s="1"/>
  <c r="AA15" i="44"/>
  <c r="AH7" i="44"/>
  <c r="AO7" i="44"/>
  <c r="N74" i="43"/>
  <c r="G22" i="24" s="1"/>
  <c r="I74" i="43"/>
  <c r="I78" i="43" s="1"/>
  <c r="J74" i="43"/>
  <c r="J78" i="43" s="1"/>
  <c r="O74" i="43"/>
  <c r="O78" i="43" s="1"/>
  <c r="F62" i="43"/>
  <c r="F74" i="43" s="1"/>
  <c r="CY36" i="84"/>
  <c r="CX36" i="84"/>
  <c r="L70" i="43"/>
  <c r="H70" i="43"/>
  <c r="K70" i="43"/>
  <c r="M70" i="43"/>
  <c r="H19" i="24"/>
  <c r="H20" i="24"/>
  <c r="H16" i="24"/>
  <c r="H21" i="24"/>
  <c r="L78" i="43"/>
  <c r="G20" i="24"/>
  <c r="G74" i="43"/>
  <c r="G70" i="43"/>
  <c r="H78" i="43"/>
  <c r="G16" i="24"/>
  <c r="K78" i="43"/>
  <c r="G19" i="24"/>
  <c r="M78" i="43"/>
  <c r="G21" i="24"/>
  <c r="CS36" i="87"/>
  <c r="H22" i="24" l="1"/>
  <c r="AA19" i="44"/>
  <c r="AH15" i="44"/>
  <c r="AO15" i="44"/>
  <c r="H18" i="24"/>
  <c r="H17" i="24"/>
  <c r="N78" i="43"/>
  <c r="G18" i="24"/>
  <c r="G17" i="24"/>
  <c r="F70" i="43"/>
  <c r="D234" i="84"/>
  <c r="J243" i="84" s="1"/>
  <c r="J270" i="84" s="1"/>
  <c r="L31" i="43" s="1"/>
  <c r="L55" i="43" s="1"/>
  <c r="H14" i="24"/>
  <c r="H15" i="24"/>
  <c r="G14" i="24"/>
  <c r="F78" i="43"/>
  <c r="G15" i="24"/>
  <c r="G78" i="43"/>
  <c r="CT36" i="87"/>
  <c r="AA24" i="44" l="1"/>
  <c r="AH19" i="44"/>
  <c r="AO19" i="44" s="1"/>
  <c r="I243" i="84"/>
  <c r="I270" i="84" s="1"/>
  <c r="K31" i="43" s="1"/>
  <c r="K55" i="43" s="1"/>
  <c r="K68" i="43" s="1"/>
  <c r="K243" i="84"/>
  <c r="K270" i="84" s="1"/>
  <c r="M31" i="43" s="1"/>
  <c r="M55" i="43" s="1"/>
  <c r="M64" i="43" s="1"/>
  <c r="L243" i="84"/>
  <c r="L270" i="84" s="1"/>
  <c r="N31" i="43" s="1"/>
  <c r="N55" i="43" s="1"/>
  <c r="N68" i="43" s="1"/>
  <c r="F243" i="84"/>
  <c r="F270" i="84" s="1"/>
  <c r="H31" i="43" s="1"/>
  <c r="H55" i="43" s="1"/>
  <c r="H68" i="43" s="1"/>
  <c r="I234" i="84"/>
  <c r="D243" i="84" s="1"/>
  <c r="D270" i="84" s="1"/>
  <c r="F31" i="43" s="1"/>
  <c r="F55" i="43" s="1"/>
  <c r="G243" i="84"/>
  <c r="G270" i="84" s="1"/>
  <c r="I31" i="43" s="1"/>
  <c r="I55" i="43" s="1"/>
  <c r="I68" i="43" s="1"/>
  <c r="H243" i="84"/>
  <c r="H270" i="84" s="1"/>
  <c r="J31" i="43" s="1"/>
  <c r="J55" i="43" s="1"/>
  <c r="J68" i="43" s="1"/>
  <c r="P243" i="84"/>
  <c r="Q243" i="84"/>
  <c r="F251" i="84"/>
  <c r="D261" i="84"/>
  <c r="J234" i="84"/>
  <c r="J261" i="84" s="1"/>
  <c r="M243" i="84"/>
  <c r="M270" i="84" s="1"/>
  <c r="O31" i="43" s="1"/>
  <c r="O55" i="43" s="1"/>
  <c r="O64" i="43" s="1"/>
  <c r="S243" i="84"/>
  <c r="L64" i="43"/>
  <c r="L68" i="43"/>
  <c r="G28" i="24"/>
  <c r="U12" i="24" s="1"/>
  <c r="G29" i="24"/>
  <c r="U13" i="24" s="1"/>
  <c r="H29" i="24"/>
  <c r="H28" i="24"/>
  <c r="N20" i="62"/>
  <c r="M20" i="62" s="1"/>
  <c r="CU36" i="87"/>
  <c r="L76" i="43" l="1"/>
  <c r="L80" i="43" s="1"/>
  <c r="L39" i="6"/>
  <c r="L24" i="6" s="1"/>
  <c r="L32" i="6" s="1"/>
  <c r="L35" i="6" s="1"/>
  <c r="L15" i="6" s="1"/>
  <c r="AC7" i="44"/>
  <c r="AH24" i="44"/>
  <c r="AO24" i="44"/>
  <c r="AB13" i="24"/>
  <c r="AB12" i="24"/>
  <c r="T17" i="24"/>
  <c r="T19" i="24"/>
  <c r="T21" i="24"/>
  <c r="T23" i="24"/>
  <c r="T25" i="24"/>
  <c r="T16" i="24"/>
  <c r="T18" i="24"/>
  <c r="T20" i="24"/>
  <c r="T22" i="24"/>
  <c r="T24" i="24"/>
  <c r="T26" i="24"/>
  <c r="U18" i="24"/>
  <c r="U20" i="24"/>
  <c r="U22" i="24"/>
  <c r="U24" i="24"/>
  <c r="U26" i="24"/>
  <c r="U16" i="24"/>
  <c r="U17" i="24"/>
  <c r="U19" i="24"/>
  <c r="U21" i="24"/>
  <c r="U23" i="24"/>
  <c r="U25" i="24"/>
  <c r="K64" i="43"/>
  <c r="K76" i="43" s="1"/>
  <c r="I64" i="43"/>
  <c r="I72" i="43" s="1"/>
  <c r="M68" i="43"/>
  <c r="M72" i="43" s="1"/>
  <c r="J64" i="43"/>
  <c r="J72" i="43" s="1"/>
  <c r="N64" i="43"/>
  <c r="N72" i="43" s="1"/>
  <c r="H64" i="43"/>
  <c r="H72" i="43" s="1"/>
  <c r="I261" i="84"/>
  <c r="O68" i="43"/>
  <c r="G251" i="84"/>
  <c r="E243" i="84"/>
  <c r="E270" i="84" s="1"/>
  <c r="G31" i="43" s="1"/>
  <c r="G55" i="43" s="1"/>
  <c r="G68" i="43" s="1"/>
  <c r="L72" i="43"/>
  <c r="F64" i="43"/>
  <c r="F68" i="43"/>
  <c r="K80" i="6"/>
  <c r="J80" i="6"/>
  <c r="J20" i="62"/>
  <c r="I20" i="62" s="1"/>
  <c r="L20" i="62"/>
  <c r="K20" i="62" s="1"/>
  <c r="I80" i="6"/>
  <c r="L21" i="62"/>
  <c r="K21" i="62" s="1"/>
  <c r="K91" i="6"/>
  <c r="I91" i="6"/>
  <c r="J91" i="6"/>
  <c r="H91" i="6"/>
  <c r="J21" i="62"/>
  <c r="I21" i="62" s="1"/>
  <c r="L91" i="6"/>
  <c r="N21" i="62"/>
  <c r="M21" i="62" s="1"/>
  <c r="H80" i="6"/>
  <c r="CV36" i="87"/>
  <c r="I20" i="24" l="1"/>
  <c r="F76" i="43"/>
  <c r="F80" i="43" s="1"/>
  <c r="N76" i="43"/>
  <c r="N80" i="43" s="1"/>
  <c r="L84" i="43"/>
  <c r="L81" i="43"/>
  <c r="F41" i="24" s="1"/>
  <c r="O72" i="43"/>
  <c r="O76" i="43"/>
  <c r="O80" i="43" s="1"/>
  <c r="H76" i="43"/>
  <c r="I76" i="43"/>
  <c r="N15" i="62"/>
  <c r="M15" i="62" s="1"/>
  <c r="I12" i="24"/>
  <c r="J9" i="27"/>
  <c r="L16" i="6"/>
  <c r="I16" i="6"/>
  <c r="H16" i="6"/>
  <c r="K16" i="6"/>
  <c r="J16" i="6"/>
  <c r="J76" i="43"/>
  <c r="M76" i="43"/>
  <c r="K80" i="43"/>
  <c r="K84" i="43" s="1"/>
  <c r="I19" i="24"/>
  <c r="L82" i="43"/>
  <c r="G41" i="24" s="1"/>
  <c r="L83" i="43"/>
  <c r="AC15" i="44"/>
  <c r="AJ7" i="44"/>
  <c r="AQ7" i="44"/>
  <c r="AB18" i="24"/>
  <c r="AB20" i="24"/>
  <c r="AB22" i="24"/>
  <c r="AB24" i="24"/>
  <c r="AB26" i="24"/>
  <c r="AB16" i="24"/>
  <c r="AB17" i="24"/>
  <c r="AB19" i="24"/>
  <c r="AB21" i="24"/>
  <c r="AB23" i="24"/>
  <c r="AB25" i="24"/>
  <c r="J50" i="6"/>
  <c r="AA17" i="24"/>
  <c r="AA19" i="24"/>
  <c r="AA21" i="24"/>
  <c r="AA23" i="24"/>
  <c r="AA25" i="24"/>
  <c r="AA16" i="24"/>
  <c r="AA18" i="24"/>
  <c r="AA20" i="24"/>
  <c r="AA22" i="24"/>
  <c r="AA24" i="24"/>
  <c r="AA26" i="24"/>
  <c r="J61" i="6"/>
  <c r="K72" i="43"/>
  <c r="G64" i="43"/>
  <c r="G72" i="43" s="1"/>
  <c r="F72" i="43"/>
  <c r="CW36" i="87"/>
  <c r="H41" i="24" l="1"/>
  <c r="I14" i="24"/>
  <c r="I22" i="24"/>
  <c r="I41" i="24"/>
  <c r="N84" i="43"/>
  <c r="N81" i="43"/>
  <c r="F43" i="24" s="1"/>
  <c r="N83" i="43"/>
  <c r="N82" i="43"/>
  <c r="G43" i="24" s="1"/>
  <c r="F33" i="24"/>
  <c r="F95" i="43" s="1"/>
  <c r="G16" i="27"/>
  <c r="H80" i="43"/>
  <c r="I16" i="24"/>
  <c r="J16" i="27"/>
  <c r="I33" i="24"/>
  <c r="M80" i="43"/>
  <c r="I21" i="24"/>
  <c r="F84" i="43"/>
  <c r="F81" i="43"/>
  <c r="F35" i="24" s="1"/>
  <c r="F83" i="43"/>
  <c r="F82" i="43"/>
  <c r="G35" i="24" s="1"/>
  <c r="G33" i="24"/>
  <c r="H16" i="27"/>
  <c r="H93" i="6"/>
  <c r="G76" i="43"/>
  <c r="O84" i="43"/>
  <c r="O83" i="43"/>
  <c r="O82" i="43"/>
  <c r="O81" i="43"/>
  <c r="H82" i="6"/>
  <c r="J80" i="43"/>
  <c r="I18" i="24"/>
  <c r="I80" i="43"/>
  <c r="I17" i="24"/>
  <c r="H33" i="24"/>
  <c r="I16" i="27"/>
  <c r="K82" i="43"/>
  <c r="G40" i="24" s="1"/>
  <c r="K81" i="43"/>
  <c r="F40" i="24" s="1"/>
  <c r="K83" i="43"/>
  <c r="K61" i="6"/>
  <c r="L18" i="62" s="1"/>
  <c r="K18" i="62" s="1"/>
  <c r="K50" i="6"/>
  <c r="AC19" i="44"/>
  <c r="AJ15" i="44"/>
  <c r="AQ15" i="44"/>
  <c r="J17" i="62"/>
  <c r="I17" i="62" s="1"/>
  <c r="J18" i="62"/>
  <c r="I18" i="62" s="1"/>
  <c r="CX36" i="87"/>
  <c r="I40" i="24" l="1"/>
  <c r="I94" i="43" s="1"/>
  <c r="H40" i="24"/>
  <c r="H94" i="43" s="1"/>
  <c r="H95" i="43"/>
  <c r="H43" i="24"/>
  <c r="H97" i="43" s="1"/>
  <c r="H35" i="24"/>
  <c r="H89" i="43" s="1"/>
  <c r="G94" i="43"/>
  <c r="I43" i="24"/>
  <c r="I97" i="43" s="1"/>
  <c r="I95" i="43"/>
  <c r="F89" i="43"/>
  <c r="F94" i="43"/>
  <c r="F97" i="43"/>
  <c r="I35" i="24"/>
  <c r="I89" i="43" s="1"/>
  <c r="H84" i="43"/>
  <c r="H83" i="43"/>
  <c r="H81" i="43"/>
  <c r="F37" i="24" s="1"/>
  <c r="F91" i="43" s="1"/>
  <c r="H82" i="43"/>
  <c r="G37" i="24" s="1"/>
  <c r="G91" i="43" s="1"/>
  <c r="O19" i="27"/>
  <c r="O18" i="27"/>
  <c r="F99" i="43"/>
  <c r="F98" i="43"/>
  <c r="I84" i="43"/>
  <c r="I81" i="43"/>
  <c r="F38" i="24" s="1"/>
  <c r="F92" i="43" s="1"/>
  <c r="I83" i="43"/>
  <c r="I82" i="43"/>
  <c r="G38" i="24" s="1"/>
  <c r="G92" i="43" s="1"/>
  <c r="G80" i="43"/>
  <c r="I15" i="24"/>
  <c r="G97" i="43"/>
  <c r="M81" i="43"/>
  <c r="F42" i="24" s="1"/>
  <c r="F96" i="43" s="1"/>
  <c r="M84" i="43"/>
  <c r="M83" i="43"/>
  <c r="M82" i="43"/>
  <c r="G42" i="24" s="1"/>
  <c r="G96" i="43" s="1"/>
  <c r="J84" i="43"/>
  <c r="J82" i="43"/>
  <c r="G39" i="24" s="1"/>
  <c r="G93" i="43" s="1"/>
  <c r="J81" i="43"/>
  <c r="F39" i="24" s="1"/>
  <c r="F93" i="43" s="1"/>
  <c r="J83" i="43"/>
  <c r="P18" i="27"/>
  <c r="P19" i="27"/>
  <c r="I98" i="43"/>
  <c r="I99" i="43"/>
  <c r="G98" i="43"/>
  <c r="G99" i="43"/>
  <c r="H98" i="43"/>
  <c r="H99" i="43"/>
  <c r="G89" i="43"/>
  <c r="G95" i="43"/>
  <c r="L17" i="62"/>
  <c r="K17" i="62" s="1"/>
  <c r="AC24" i="44"/>
  <c r="AJ19" i="44"/>
  <c r="AQ19" i="44" s="1"/>
  <c r="CY36" i="87"/>
  <c r="D234" i="87" s="1"/>
  <c r="I243" i="87" s="1"/>
  <c r="I270" i="87" s="1"/>
  <c r="H39" i="24" l="1"/>
  <c r="H93" i="43" s="1"/>
  <c r="K41" i="24"/>
  <c r="H38" i="24"/>
  <c r="H92" i="43" s="1"/>
  <c r="H37" i="24"/>
  <c r="H91" i="43" s="1"/>
  <c r="H42" i="24"/>
  <c r="H96" i="43" s="1"/>
  <c r="K40" i="24"/>
  <c r="I37" i="24"/>
  <c r="I91" i="43" s="1"/>
  <c r="I42" i="24"/>
  <c r="I96" i="43" s="1"/>
  <c r="I38" i="24"/>
  <c r="I92" i="43" s="1"/>
  <c r="L19" i="27"/>
  <c r="H87" i="6" s="1"/>
  <c r="K43" i="24"/>
  <c r="K35" i="24"/>
  <c r="I39" i="24"/>
  <c r="I93" i="43" s="1"/>
  <c r="I29" i="24"/>
  <c r="AI13" i="24" s="1"/>
  <c r="I28" i="24"/>
  <c r="AI12" i="24" s="1"/>
  <c r="L18" i="27"/>
  <c r="G84" i="43"/>
  <c r="G82" i="43"/>
  <c r="G36" i="24" s="1"/>
  <c r="G90" i="43" s="1"/>
  <c r="G81" i="43"/>
  <c r="F36" i="24" s="1"/>
  <c r="F90" i="43" s="1"/>
  <c r="G83" i="43"/>
  <c r="K44" i="24"/>
  <c r="K45" i="24"/>
  <c r="AQ24" i="44"/>
  <c r="AJ24" i="44"/>
  <c r="J234" i="87"/>
  <c r="E243" i="87" s="1"/>
  <c r="E270" i="87" s="1"/>
  <c r="K243" i="87"/>
  <c r="K270" i="87" s="1"/>
  <c r="G243" i="87"/>
  <c r="G270" i="87" s="1"/>
  <c r="J243" i="87"/>
  <c r="J270" i="87" s="1"/>
  <c r="L243" i="87"/>
  <c r="L270" i="87" s="1"/>
  <c r="M243" i="87"/>
  <c r="M270" i="87" s="1"/>
  <c r="I234" i="87"/>
  <c r="I261" i="87" s="1"/>
  <c r="H243" i="87"/>
  <c r="H270" i="87" s="1"/>
  <c r="F243" i="87"/>
  <c r="F270" i="87" s="1"/>
  <c r="D261" i="87"/>
  <c r="G39" i="6" s="1"/>
  <c r="K39" i="24" l="1"/>
  <c r="K42" i="24"/>
  <c r="K38" i="24"/>
  <c r="K37" i="24"/>
  <c r="H36" i="24"/>
  <c r="H90" i="43" s="1"/>
  <c r="I36" i="24"/>
  <c r="I90" i="43" s="1"/>
  <c r="AH20" i="24"/>
  <c r="AH17" i="24"/>
  <c r="AH19" i="24"/>
  <c r="AH24" i="24"/>
  <c r="AH25" i="24"/>
  <c r="AH22" i="24"/>
  <c r="AH26" i="24"/>
  <c r="AH16" i="24"/>
  <c r="AH23" i="24"/>
  <c r="AH18" i="24"/>
  <c r="AH21" i="24"/>
  <c r="AI21" i="24"/>
  <c r="AI26" i="24"/>
  <c r="AI22" i="24"/>
  <c r="AI17" i="24"/>
  <c r="AI18" i="24"/>
  <c r="AI25" i="24"/>
  <c r="AI24" i="24"/>
  <c r="AI16" i="24"/>
  <c r="AI23" i="24"/>
  <c r="AI19" i="24"/>
  <c r="AI20" i="24"/>
  <c r="J261" i="87"/>
  <c r="D243" i="87"/>
  <c r="D270" i="87" s="1"/>
  <c r="K36" i="24" l="1"/>
  <c r="L50" i="6"/>
  <c r="J56" i="6" s="1"/>
  <c r="L61" i="6"/>
  <c r="H56" i="6" l="1"/>
  <c r="L56" i="6"/>
  <c r="I56" i="6"/>
  <c r="N17" i="62"/>
  <c r="M17" i="62" s="1"/>
  <c r="K56" i="6"/>
  <c r="I67" i="6"/>
  <c r="H67" i="6"/>
  <c r="K67" i="6"/>
  <c r="J67" i="6"/>
  <c r="N18" i="62"/>
  <c r="M18" i="62" s="1"/>
  <c r="L67" i="6"/>
  <c r="H58" i="6" l="1"/>
  <c r="H6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D5" authorId="0" shapeId="0" xr:uid="{00000000-0006-0000-0300-000001000000}">
      <text>
        <r>
          <rPr>
            <b/>
            <sz val="9"/>
            <color indexed="81"/>
            <rFont val="Tahoma"/>
            <family val="2"/>
          </rPr>
          <t>Scott Latham:</t>
        </r>
        <r>
          <rPr>
            <sz val="9"/>
            <color indexed="81"/>
            <rFont val="Tahoma"/>
            <family val="2"/>
          </rPr>
          <t xml:space="preserve">
Alter this if you'd like to change the password which the tool uses to lock/unlock worksheets with. Don't forget to manually change VBA lock password and workbook password though.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E39" authorId="0" shapeId="0" xr:uid="{00000000-0006-0000-0700-000001000000}">
      <text>
        <r>
          <rPr>
            <sz val="9"/>
            <color indexed="81"/>
            <rFont val="Tahoma"/>
            <family val="2"/>
          </rPr>
          <t>Note: Upfront investment cost may be different to initial input as this includes either user entered financing costs or annualised cost, and has been discounted over the appraisal period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Birchby</author>
  </authors>
  <commentList>
    <comment ref="G106" authorId="0" shapeId="0" xr:uid="{00000000-0006-0000-0800-000001000000}">
      <text>
        <r>
          <rPr>
            <sz val="9"/>
            <color indexed="81"/>
            <rFont val="Tahoma"/>
            <family val="2"/>
          </rPr>
          <t xml:space="preserve">To perform tipping point (or switching value) analysis, the tool is set up to use Excel's 'goal seek' function.
The user needs to run a goal seek (Data &gt;&gt; What-If analysis &gt;&gt; Goal Seek. They should run a goal seek that:
- Sets value in column F
- Equal to 0
- By changing the value in column E
Note: Goal seek only runs a limited amount of times so in some cases it might not find a result. Where this is the case it may take some user input first to define a value close to the tipping point - as a general rule add the central NPV to the original value in column G and enter this in column E, then run the goal seek.
The user should enter the value found in column H. The percentage difference to the original value is then automatically calculated in column I.
Note: before performing further tipping point analysis on other parameters, all other values in column E must be set to zero in the tipping point analysis. This functionality can only run tipping point analysis on one parameter at a time.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Latham</author>
    <author>David Birchby</author>
  </authors>
  <commentList>
    <comment ref="E12" authorId="0" shapeId="0" xr:uid="{00000000-0006-0000-0A00-000001000000}">
      <text>
        <r>
          <rPr>
            <sz val="9"/>
            <color indexed="81"/>
            <rFont val="Tahoma"/>
            <family val="2"/>
          </rPr>
          <t>For example, what is produced, what is the method of production, what inputs are used, etc</t>
        </r>
      </text>
    </comment>
    <comment ref="E14" authorId="0" shapeId="0" xr:uid="{00000000-0006-0000-0A00-000002000000}">
      <text>
        <r>
          <rPr>
            <sz val="9"/>
            <color indexed="81"/>
            <rFont val="Tahoma"/>
            <family val="2"/>
          </rPr>
          <t>Is BAT:
- Replacing all or part of an existing technology
- Considered in comparison to a new, alternative technology installed under BAU, and replaces all or part of this new technology
- Is installed in addition to either a new or exiting technology (i.e. with no replacement, in part or full, of underlying technology)
This choice determines the options for data input in the Data Input - General tab.  If the options available don't look right, you can come back to this cell and change the option you have chosen until the options make more sense. If you are unsure please consult the User Guide for more information.</t>
        </r>
      </text>
    </comment>
    <comment ref="E16" authorId="0" shapeId="0" xr:uid="{00000000-0006-0000-0A00-000003000000}">
      <text>
        <r>
          <rPr>
            <sz val="9"/>
            <color indexed="81"/>
            <rFont val="Tahoma"/>
            <family val="2"/>
          </rPr>
          <t xml:space="preserve">All applications should include an assessment of the BAU, BAT-AEL and 'preferred' options.  
These should not be moved from their positions in this table as it will cause problems with the Results tab.  If your 'preferred' option is the same as BAU then simply copy and paste data from the BAU tab into the 'preferred' tab.
</t>
        </r>
      </text>
    </comment>
    <comment ref="J16" authorId="1" shapeId="0" xr:uid="{00000000-0006-0000-0A00-000004000000}">
      <text>
        <r>
          <rPr>
            <b/>
            <sz val="9"/>
            <color indexed="81"/>
            <rFont val="Tahoma"/>
            <family val="2"/>
          </rPr>
          <t>David Birchby:</t>
        </r>
        <r>
          <rPr>
            <sz val="9"/>
            <color indexed="81"/>
            <rFont val="Tahoma"/>
            <family val="2"/>
          </rPr>
          <t xml:space="preserve">
For example, when is this installed, how long it lasts, what are the key impacts, etc.</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F7" authorId="0" shapeId="0" xr:uid="{00000000-0006-0000-0B00-000001000000}">
      <text>
        <r>
          <rPr>
            <sz val="9"/>
            <color indexed="81"/>
            <rFont val="Tahoma"/>
            <family val="2"/>
          </rPr>
          <t>For example, what is the impact, how do impacts arise, who is affected, when do the effects occur, etc.</t>
        </r>
      </text>
    </comment>
    <comment ref="G7" authorId="0" shapeId="0" xr:uid="{00000000-0006-0000-0B00-000002000000}">
      <text>
        <r>
          <rPr>
            <sz val="9"/>
            <color indexed="81"/>
            <rFont val="Tahoma"/>
            <family val="2"/>
          </rPr>
          <t>Significance and direction of impacts should be assessed relative to the full derogation option, and in coherence with the size of other impacts assessed for each option and across options. 
Significance categories are as follows:
&gt; Large = high risk / high impact relative to other impacts/ options
&gt; Medium = high risk / low impact or low risk / high impact relative to other impacts/ options
&gt; Low = low risk / low impact relative to other impacts/ options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E16" authorId="0" shapeId="0" xr:uid="{00000000-0006-0000-0C00-000001000000}">
      <text>
        <r>
          <rPr>
            <sz val="9"/>
            <color indexed="81"/>
            <rFont val="Tahoma"/>
            <family val="2"/>
          </rPr>
          <t>This should be a real rate (i.e. excluding the influence of inflation)</t>
        </r>
      </text>
    </comment>
    <comment ref="E22" authorId="0" shapeId="0" xr:uid="{00000000-0006-0000-0C00-000002000000}">
      <text>
        <r>
          <rPr>
            <sz val="9"/>
            <color indexed="81"/>
            <rFont val="Tahoma"/>
            <family val="2"/>
          </rPr>
          <t>Enter the year in which the derogation application is being submitted. This year is then used as the start year for the appraisal (Year 0). 
- This also determines the price base for the analysis and the year to which all costs and benefits are discounted.
- This should be before the first installation year for new investments.</t>
        </r>
      </text>
    </comment>
    <comment ref="E25" authorId="0" shapeId="0" xr:uid="{00000000-0006-0000-0C00-000003000000}">
      <text>
        <r>
          <rPr>
            <sz val="9"/>
            <color indexed="81"/>
            <rFont val="Tahoma"/>
            <family val="2"/>
          </rPr>
          <t>This is described as ‘first’ as depending on the length of the appraisal period, a further set of investment costs may need to be included at a later date to 'renew' the option over the appraisal period.
- Where an existing technology is considered in the BAU option which is replaced fully or in part by BAT, a value should not be entered in this box for the BAU option. The Box will be greyed out, indicating that nothing should be entered.
- Where BAT is additional to a existing or new technology (i.e. implies no replacement), no values need to be entered in this table for the BAU option</t>
        </r>
      </text>
    </comment>
    <comment ref="E28" authorId="0" shapeId="0" xr:uid="{00000000-0006-0000-0C00-000004000000}">
      <text>
        <r>
          <rPr>
            <sz val="9"/>
            <color indexed="81"/>
            <rFont val="Tahoma"/>
            <family val="2"/>
          </rPr>
          <t>Where an existing technology is considered in the baseline which is fully or partially replaced by BAT, user should enter the remaining life of the technology at the start of the appraisal period.</t>
        </r>
      </text>
    </comment>
    <comment ref="E32" authorId="0" shapeId="0" xr:uid="{00000000-0006-0000-0C00-000005000000}">
      <text>
        <r>
          <rPr>
            <sz val="9"/>
            <color indexed="81"/>
            <rFont val="Tahoma"/>
            <family val="2"/>
          </rPr>
          <t xml:space="preserve">Reinvestment box automatically tells the user whether reinvestment is required over the appraisal period - i.e. where this box states 'yes', the lifetime of the option being appraised is less than the appraisal period. Hence the technology must be 'renewed' such that the option is maintained across the appraisal period.
</t>
        </r>
      </text>
    </comment>
    <comment ref="E34" authorId="0" shapeId="0" xr:uid="{00000000-0006-0000-0C00-000006000000}">
      <text>
        <r>
          <rPr>
            <sz val="9"/>
            <color indexed="81"/>
            <rFont val="Tahoma"/>
            <family val="2"/>
          </rPr>
          <t xml:space="preserve"> The tool automatically calculates the length of the appraisal period required on the basis of the data entered for the lifetimes of each option.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Scott Latham</author>
    <author>David Birchby</author>
  </authors>
  <commentList>
    <comment ref="E9" authorId="0" shapeId="0" xr:uid="{00000000-0006-0000-0D00-000001000000}">
      <text>
        <r>
          <rPr>
            <sz val="9"/>
            <color indexed="81"/>
            <rFont val="Tahoma"/>
            <family val="2"/>
          </rPr>
          <t>All values should be entered in absolute terms for the option being considered. The tool then automatically calculates the relative cost or benefit of the options compared to the Preferred option.
User should focus on costs or impacts which change or differ between Preferred, BAT and alternative options. As such, where BAT is in addition to a new or existing technology (i.e. implies no replacement of technology), user does not need to enter data for costs of underlying technology which are common between Preferred, BAT and alternative options. Where BAT replaces all or part of an existing or new technology, the profile of costs are likely to differ between options and so should be captured.
- All costs should be entered as positive values, and cost savings as negative. All monetary inputs should be entered in £000’s.
- All costs should be input in the price base defined by the year in which the derogation application is being made, and entered in the years in which they fall.
- All costs and impacts in the UK should be included. Impacts outside of the UK should be recorded but not entered as data in the tool</t>
        </r>
      </text>
    </comment>
    <comment ref="E11" authorId="0" shapeId="0" xr:uid="{00000000-0006-0000-0D00-000002000000}">
      <text>
        <r>
          <rPr>
            <sz val="9"/>
            <color indexed="81"/>
            <rFont val="Tahoma"/>
            <family val="2"/>
          </rPr>
          <t>Where the appraisal considers a BAT technology that is additional to existing or new technology (i.e. implies no replacement), or where the BAU option considers an existing asset with a remaining lifetime greater than other options (and hence sets the appraisal period), no upfront capital or financing costs need be entered for this option. This data is still required for alternative options.</t>
        </r>
      </text>
    </comment>
    <comment ref="E36" authorId="1" shapeId="0" xr:uid="{00000000-0006-0000-0D00-000003000000}">
      <text>
        <r>
          <rPr>
            <sz val="9"/>
            <color indexed="81"/>
            <rFont val="Tahoma"/>
            <family val="2"/>
          </rPr>
          <t>You have a choice whether to input financing costs manually or use the automated function in the tool
Where the user enters financing costs manually, these are combined with the trend in total upfront investment costs shown in row 30 and discounted before feeding into the final NPV analysisThe tool's automated function annualises any upfront capital costs following the Spackman approach. 
The annualised costs are calculated on the basis of total upfront investment cost entered below and the WACC and lifetime of the asset from the General Data Inputs tab. These are allocated over the appraisal period and discounted before feeding into the final NPV analysis</t>
        </r>
      </text>
    </comment>
    <comment ref="D39" authorId="1" shapeId="0" xr:uid="{00000000-0006-0000-0D00-000004000000}">
      <text>
        <r>
          <rPr>
            <sz val="9"/>
            <color indexed="81"/>
            <rFont val="Tahoma"/>
            <family val="2"/>
          </rPr>
          <t>Financing costs entered manually should only include interest paid on loan - this should not include underlying capital costs</t>
        </r>
      </text>
    </comment>
    <comment ref="E44" authorId="1" shapeId="0" xr:uid="{00000000-0006-0000-0D00-000005000000}">
      <text>
        <r>
          <rPr>
            <sz val="9"/>
            <color indexed="81"/>
            <rFont val="Tahoma"/>
            <family val="2"/>
          </rPr>
          <t>Note: this should not include costs associated with energy, waste handling or financing of investment which are treated elsewhere. 
- Also this should not include any negative costs (or benefits) associated with revenue or income from the installation.</t>
        </r>
      </text>
    </comment>
    <comment ref="D46" authorId="1" shapeId="0" xr:uid="{00000000-0006-0000-0D00-000006000000}">
      <text>
        <r>
          <rPr>
            <sz val="9"/>
            <color indexed="81"/>
            <rFont val="Tahoma"/>
            <family val="2"/>
          </rPr>
          <t>Labour costs should be entered as the wage plus any additional costs associated with employing human resources, such as NI contributions, wider benefits, etc.</t>
        </r>
      </text>
    </comment>
    <comment ref="E56" authorId="1" shapeId="0" xr:uid="{00000000-0006-0000-0D00-000007000000}">
      <text>
        <r>
          <rPr>
            <sz val="9"/>
            <color indexed="81"/>
            <rFont val="Tahoma"/>
            <family val="2"/>
          </rPr>
          <t>This should not include any benefits provided by recycling or re-use of materials (e.g. where a waste product is used in place of an additional input which would have to otherwise be purchased). This should only consider the costs which accrue to the technology from handling waste output. Where a benefit of avoiding costs is lost under an alternative option, this should be entered as a cost in that option.</t>
        </r>
      </text>
    </comment>
    <comment ref="G67" authorId="1" shapeId="0" xr:uid="{00000000-0006-0000-0D00-000008000000}">
      <text>
        <r>
          <rPr>
            <sz val="9"/>
            <color indexed="81"/>
            <rFont val="Tahoma"/>
            <family val="2"/>
          </rPr>
          <t>Enter volumes of all waste streams where possible, including those which are unable to be costed. Although this information will not be used in the NPV, it will still inform the final derogation decision qualitatively.</t>
        </r>
      </text>
    </comment>
    <comment ref="E91" authorId="1" shapeId="0" xr:uid="{00000000-0006-0000-0D00-000009000000}">
      <text>
        <r>
          <rPr>
            <sz val="9"/>
            <color indexed="81"/>
            <rFont val="Tahoma"/>
            <family val="2"/>
          </rPr>
          <t>For electricity, natural gas, coal, gas oil, road petrol and road diesel, the tool automatically calculates the monetary value of the fuels. 
Where other fuels are used, the applicant should suggest an appropriate unit price for the fuel which is combined with quantity consumed to calculate value stream entered here.</t>
        </r>
      </text>
    </comment>
    <comment ref="E104" authorId="1" shapeId="0" xr:uid="{00000000-0006-0000-0D00-00000A000000}">
      <text>
        <r>
          <rPr>
            <sz val="9"/>
            <color indexed="81"/>
            <rFont val="Tahoma"/>
            <family val="2"/>
          </rPr>
          <t>You should select an appropriate air pollutant from the drop down boxes. The trend in emissions is automatically combined with air pollutant damage costs to calculate value.</t>
        </r>
      </text>
    </comment>
    <comment ref="F115" authorId="1" shapeId="0" xr:uid="{00000000-0006-0000-0D00-00000B000000}">
      <text>
        <r>
          <rPr>
            <sz val="9"/>
            <color indexed="81"/>
            <rFont val="Tahoma"/>
            <family val="2"/>
          </rPr>
          <t>You can use this row to add additional tC02e to the autocalculated row below. The autocalculated row below uses the EEA damage cost values based on the drop down menu selection in #.45</t>
        </r>
      </text>
    </comment>
    <comment ref="E119" authorId="1" shapeId="0" xr:uid="{00000000-0006-0000-0D00-00000C000000}">
      <text>
        <r>
          <rPr>
            <sz val="9"/>
            <color indexed="81"/>
            <rFont val="Tahoma"/>
            <family val="2"/>
          </rPr>
          <t>GHG emissions for electricity, natural gas, coal, gas oil, road petrol and road diesel are automatically calculated using DECC emission factors. Trends in all GHGs are automatically combined with appropriate carbon prices to calculate value by the tool.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Scott Latham</author>
    <author>David Birchby</author>
  </authors>
  <commentList>
    <comment ref="E9" authorId="0" shapeId="0" xr:uid="{00000000-0006-0000-0E00-000001000000}">
      <text>
        <r>
          <rPr>
            <sz val="9"/>
            <color indexed="81"/>
            <rFont val="Tahoma"/>
            <family val="2"/>
          </rPr>
          <t>All values should be entered in absolute terms for the option being considered. The tool then automatically calculates the relative cost or benefit of the options compared to the Preferred option.
User should focus on costs or impacts which change or differ between Preferred, BAT and alternative options. As such, where BAT is in addition to a new or existing technology (i.e. implies no replacement of technology), user does not need to enter data for costs of underlying technology which are common between Preferred, BAT and alternative options. Where BAT replaces all or part of an existing or new technology, the profile of costs are likely to differ between options and so should be captured.
- All costs should be entered as positive values, and cost savings as negative. All monetary inputs should be entered in £000’s.
- All costs should be input in the price base defined by the year in which the derogation application is being made, and entered in the years in which they fall.
- All costs and impacts in the UK should be included. Impacts outside of the UK should be recorded but not entered as data in the tool</t>
        </r>
      </text>
    </comment>
    <comment ref="E11" authorId="0" shapeId="0" xr:uid="{00000000-0006-0000-0E00-000002000000}">
      <text>
        <r>
          <rPr>
            <sz val="9"/>
            <color indexed="81"/>
            <rFont val="Tahoma"/>
            <family val="2"/>
          </rPr>
          <t>Where the appraisal considers a BAT technology that is additional to existing or new technology (i.e. implies no replacement), or where the BAU option considers an existing asset with a remaining lifetime greater than other options (and hence sets the appraisal period), no upfront capital or financing costs need be entered for this option. This data is still required for alternative options.</t>
        </r>
      </text>
    </comment>
    <comment ref="E36" authorId="1" shapeId="0" xr:uid="{00000000-0006-0000-0E00-000003000000}">
      <text>
        <r>
          <rPr>
            <sz val="9"/>
            <color indexed="81"/>
            <rFont val="Tahoma"/>
            <family val="2"/>
          </rPr>
          <t>You have a choice whether to input financing costs manually or use the automated function in the tool
Where the user enters financing costs manually, these are combined with the trend in total upfront investment costs shown in row 30 and discounted before feeding into the final NPV analysisThe tool's automated function annualises any upfront capital costs following the Spackman approach. 
The annualised costs are calculated on the basis of total upfront investment cost entered below and the WACC and lifetime of the asset from the General Data Inputs tab. These are allocated over the appraisal period and discounted before feeding into the final NPV analysis</t>
        </r>
      </text>
    </comment>
    <comment ref="D39" authorId="1" shapeId="0" xr:uid="{00000000-0006-0000-0E00-000004000000}">
      <text>
        <r>
          <rPr>
            <sz val="9"/>
            <color indexed="81"/>
            <rFont val="Tahoma"/>
            <family val="2"/>
          </rPr>
          <t>Financing costs entered manually should only include interest paid on loan - this should not include underlying capital costs</t>
        </r>
      </text>
    </comment>
    <comment ref="E44" authorId="1" shapeId="0" xr:uid="{00000000-0006-0000-0E00-000005000000}">
      <text>
        <r>
          <rPr>
            <sz val="9"/>
            <color indexed="81"/>
            <rFont val="Tahoma"/>
            <family val="2"/>
          </rPr>
          <t>Note: this should not include costs associated with energy, waste handling or financing of investment which are treated elsewhere. 
- Also this should not include any negative costs (or benefits) associated with revenue or income from the installation.</t>
        </r>
      </text>
    </comment>
    <comment ref="D46" authorId="1" shapeId="0" xr:uid="{00000000-0006-0000-0E00-000006000000}">
      <text>
        <r>
          <rPr>
            <sz val="9"/>
            <color indexed="81"/>
            <rFont val="Tahoma"/>
            <family val="2"/>
          </rPr>
          <t>Labour costs should be entered as the wage plus any additional costs associated with employing human resources, such as NI contributions, wider benefits, etc.</t>
        </r>
      </text>
    </comment>
    <comment ref="E56" authorId="1" shapeId="0" xr:uid="{00000000-0006-0000-0E00-000007000000}">
      <text>
        <r>
          <rPr>
            <sz val="9"/>
            <color indexed="81"/>
            <rFont val="Tahoma"/>
            <family val="2"/>
          </rPr>
          <t>This should not include any benefits provided by recycling or re-use of materials (e.g. where a waste product is used in place of an additional input which would have to otherwise be purchased). This should only consider the costs which accrue to the technology from handling waste output. Where a benefit of avoiding costs is lost under an alternative option, this should be entered as a cost in that option.</t>
        </r>
      </text>
    </comment>
    <comment ref="G67" authorId="1" shapeId="0" xr:uid="{00000000-0006-0000-0E00-000008000000}">
      <text>
        <r>
          <rPr>
            <sz val="9"/>
            <color indexed="81"/>
            <rFont val="Tahoma"/>
            <family val="2"/>
          </rPr>
          <t>Enter volumes of all waste streams where possible, including those which are unable to be costed. Although this information will not be used in the NPV, it will still inform the final derogation decision qualitatively.</t>
        </r>
      </text>
    </comment>
    <comment ref="E91" authorId="1" shapeId="0" xr:uid="{00000000-0006-0000-0E00-000009000000}">
      <text>
        <r>
          <rPr>
            <sz val="9"/>
            <color indexed="81"/>
            <rFont val="Tahoma"/>
            <family val="2"/>
          </rPr>
          <t>For electricity, natural gas, coal, gas oil, road petrol and road diesel, the tool automatically calculates the monetary value of the fuels. 
Where other fuels are used, the applicant should suggest an appropriate unit price for the fuel which is combined with quantity consumed to calculate value stream entered here.</t>
        </r>
      </text>
    </comment>
    <comment ref="E104" authorId="1" shapeId="0" xr:uid="{00000000-0006-0000-0E00-00000A000000}">
      <text>
        <r>
          <rPr>
            <sz val="9"/>
            <color indexed="81"/>
            <rFont val="Tahoma"/>
            <family val="2"/>
          </rPr>
          <t>You should select an appropriate air pollutant from the drop down boxes. The trend in emissions is automatically combined with air pollutant damage costs to calculate value.</t>
        </r>
      </text>
    </comment>
    <comment ref="F115" authorId="1" shapeId="0" xr:uid="{00000000-0006-0000-0E00-00000B000000}">
      <text>
        <r>
          <rPr>
            <sz val="9"/>
            <color indexed="81"/>
            <rFont val="Tahoma"/>
            <family val="2"/>
          </rPr>
          <t>You can use this row to add additional tC02e to the autocalculated row below. The autocalculated row below uses the EEA damage cost values based on the drop down menu selection in #.45</t>
        </r>
      </text>
    </comment>
    <comment ref="E119" authorId="1" shapeId="0" xr:uid="{00000000-0006-0000-0E00-00000C000000}">
      <text>
        <r>
          <rPr>
            <sz val="9"/>
            <color indexed="81"/>
            <rFont val="Tahoma"/>
            <family val="2"/>
          </rPr>
          <t>GHG emissions for electricity, natural gas, coal, gas oil, road petrol and road diesel are automatically calculated using DECC emission factors. Trends in all GHGs are automatically combined with appropriate carbon prices to calculate value by the tool.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Scott Latham</author>
    <author>David Birchby</author>
  </authors>
  <commentList>
    <comment ref="E9" authorId="0" shapeId="0" xr:uid="{00000000-0006-0000-0F00-000001000000}">
      <text>
        <r>
          <rPr>
            <sz val="9"/>
            <color indexed="81"/>
            <rFont val="Tahoma"/>
            <family val="2"/>
          </rPr>
          <t>All values should be entered in absolute terms for the option being considered. The tool then automatically calculates the relative cost or benefit of the options compared to the Preferred option.
User should focus on costs or impacts which change or differ between Preferred, BAT and alternative options. As such, where BAT is in addition to a new or existing technology (i.e. implies no replacement of technology), user does not need to enter data for costs of underlying technology which are common between Preferred, BAT and alternative options. Where BAT replaces all or part of an existing or new technology, the profile of costs are likely to differ between options and so should be captured.
- All costs should be entered as positive values, and cost savings as negative. All monetary inputs should be entered in £000’s.
- All costs should be input in the price base defined by the year in which the derogation application is being made, and entered in the years in which they fall.
- All costs and impacts in the UK should be included. Impacts outside of the UK should be recorded but not entered as data in the tool</t>
        </r>
      </text>
    </comment>
    <comment ref="E11" authorId="0" shapeId="0" xr:uid="{00000000-0006-0000-0F00-000002000000}">
      <text>
        <r>
          <rPr>
            <sz val="9"/>
            <color indexed="81"/>
            <rFont val="Tahoma"/>
            <family val="2"/>
          </rPr>
          <t>Where the appraisal considers a BAT technology that is additional to existing or new technology (i.e. implies no replacement), or where the BAU option considers an existing asset with a remaining lifetime greater than other options (and hence sets the appraisal period), no upfront capital or financing costs need be entered for this option. This data is still required for alternative options.</t>
        </r>
      </text>
    </comment>
    <comment ref="E36" authorId="1" shapeId="0" xr:uid="{00000000-0006-0000-0F00-000003000000}">
      <text>
        <r>
          <rPr>
            <sz val="9"/>
            <color indexed="81"/>
            <rFont val="Tahoma"/>
            <family val="2"/>
          </rPr>
          <t>You have a choice whether to input financing costs manually or use the automated function in the tool
Where the user enters financing costs manually, these are combined with the trend in total upfront investment costs shown in row 30 and discounted before feeding into the final NPV analysisThe tool's automated function annualises any upfront capital costs following the Spackman approach. 
The annualised costs are calculated on the basis of total upfront investment cost entered below and the WACC and lifetime of the asset from the General Data Inputs tab. These are allocated over the appraisal period and discounted before feeding into the final NPV analysis</t>
        </r>
      </text>
    </comment>
    <comment ref="D39" authorId="1" shapeId="0" xr:uid="{00000000-0006-0000-0F00-000004000000}">
      <text>
        <r>
          <rPr>
            <sz val="9"/>
            <color indexed="81"/>
            <rFont val="Tahoma"/>
            <family val="2"/>
          </rPr>
          <t>Financing costs entered manually should only include interest paid on loan - this should not include underlying capital costs</t>
        </r>
      </text>
    </comment>
    <comment ref="E44" authorId="1" shapeId="0" xr:uid="{00000000-0006-0000-0F00-000005000000}">
      <text>
        <r>
          <rPr>
            <sz val="9"/>
            <color indexed="81"/>
            <rFont val="Tahoma"/>
            <family val="2"/>
          </rPr>
          <t>Note: this should not include costs associated with energy, waste handling or financing of investment which are treated elsewhere. 
- Also this should not include any negative costs (or benefits) associated with revenue or income from the installation.</t>
        </r>
      </text>
    </comment>
    <comment ref="D46" authorId="1" shapeId="0" xr:uid="{00000000-0006-0000-0F00-000006000000}">
      <text>
        <r>
          <rPr>
            <sz val="9"/>
            <color indexed="81"/>
            <rFont val="Tahoma"/>
            <family val="2"/>
          </rPr>
          <t>Labour costs should be entered as the wage plus any additional costs associated with employing human resources, such as NI contributions, wider benefits, etc.</t>
        </r>
      </text>
    </comment>
    <comment ref="E56" authorId="1" shapeId="0" xr:uid="{00000000-0006-0000-0F00-000007000000}">
      <text>
        <r>
          <rPr>
            <sz val="9"/>
            <color indexed="81"/>
            <rFont val="Tahoma"/>
            <family val="2"/>
          </rPr>
          <t>This should not include any benefits provided by recycling or re-use of materials (e.g. where a waste product is used in place of an additional input which would have to otherwise be purchased). This should only consider the costs which accrue to the technology from handling waste output. Where a benefit of avoiding costs is lost under an alternative option, this should be entered as a cost in that option.</t>
        </r>
      </text>
    </comment>
    <comment ref="G67" authorId="1" shapeId="0" xr:uid="{00000000-0006-0000-0F00-000008000000}">
      <text>
        <r>
          <rPr>
            <sz val="9"/>
            <color indexed="81"/>
            <rFont val="Tahoma"/>
            <family val="2"/>
          </rPr>
          <t>Enter volumes of all waste streams where possible, including those which are unable to be costed. Although this information will not be used in the NPV, it will still inform the final derogation decision qualitatively.</t>
        </r>
      </text>
    </comment>
    <comment ref="E91" authorId="1" shapeId="0" xr:uid="{00000000-0006-0000-0F00-000009000000}">
      <text>
        <r>
          <rPr>
            <sz val="9"/>
            <color indexed="81"/>
            <rFont val="Tahoma"/>
            <family val="2"/>
          </rPr>
          <t>For electricity, natural gas, coal, gas oil, road petrol and road diesel, the tool automatically calculates the monetary value of the fuels. 
Where other fuels are used, the applicant should suggest an appropriate unit price for the fuel which is combined with quantity consumed to calculate value stream entered here.</t>
        </r>
      </text>
    </comment>
    <comment ref="E104" authorId="1" shapeId="0" xr:uid="{00000000-0006-0000-0F00-00000A000000}">
      <text>
        <r>
          <rPr>
            <sz val="9"/>
            <color indexed="81"/>
            <rFont val="Tahoma"/>
            <family val="2"/>
          </rPr>
          <t>You should select an appropriate air pollutant from the drop down boxes. The trend in emissions is automatically combined with air pollutant damage costs to calculate value.</t>
        </r>
      </text>
    </comment>
    <comment ref="F115" authorId="1" shapeId="0" xr:uid="{00000000-0006-0000-0F00-00000B000000}">
      <text>
        <r>
          <rPr>
            <sz val="9"/>
            <color indexed="81"/>
            <rFont val="Tahoma"/>
            <family val="2"/>
          </rPr>
          <t>You can use this row to add additional tC02e to the autocalculated row below. The autocalculated row below uses the EEA damage cost values based on the drop down menu selection in #.45</t>
        </r>
      </text>
    </comment>
    <comment ref="E119" authorId="1" shapeId="0" xr:uid="{00000000-0006-0000-0F00-00000C000000}">
      <text>
        <r>
          <rPr>
            <sz val="9"/>
            <color indexed="81"/>
            <rFont val="Tahoma"/>
            <family val="2"/>
          </rPr>
          <t>GHG emissions for electricity, natural gas, coal, gas oil, road petrol and road diesel are automatically calculated using DECC emission factors. Trends in all GHGs are automatically combined with appropriate carbon prices to calculate value by the tool.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Scott Latham</author>
    <author>David Birchby</author>
  </authors>
  <commentList>
    <comment ref="E9" authorId="0" shapeId="0" xr:uid="{00000000-0006-0000-1000-000001000000}">
      <text>
        <r>
          <rPr>
            <sz val="9"/>
            <color indexed="81"/>
            <rFont val="Tahoma"/>
            <family val="2"/>
          </rPr>
          <t>All values should be entered in absolute terms for the option being considered. The tool then automatically calculates the relative cost or benefit of the options compared to the Preferred option.
User should focus on costs or impacts which change or differ between Preferred, BAT and alternative options. As such, where BAT is in addition to a new or existing technology (i.e. implies no replacement of technology), user does not need to enter data for costs of underlying technology which are common between Preferred, BAT and alternative options. Where BAT replaces all or part of an existing or new technology, the profile of costs are likely to differ between options and so should be captured.
- All costs should be entered as positive values, and cost savings as negative. All monetary inputs should be entered in £000’s.
- All costs should be input in the price base defined by the year in which the derogation application is being made, and entered in the years in which they fall.
- All costs and impacts in the UK should be included. Impacts outside of the UK should be recorded but not entered as data in the tool</t>
        </r>
      </text>
    </comment>
    <comment ref="E11" authorId="0" shapeId="0" xr:uid="{00000000-0006-0000-1000-000002000000}">
      <text>
        <r>
          <rPr>
            <sz val="9"/>
            <color indexed="81"/>
            <rFont val="Tahoma"/>
            <family val="2"/>
          </rPr>
          <t>Where the appraisal considers a BAT technology that is additional to existing or new technology (i.e. implies no replacement), or where the BAU option considers an existing asset with a remaining lifetime greater than other options (and hence sets the appraisal period), no upfront capital or financing costs need be entered for this option. This data is still required for alternative options.</t>
        </r>
      </text>
    </comment>
    <comment ref="E36" authorId="1" shapeId="0" xr:uid="{00000000-0006-0000-1000-000003000000}">
      <text>
        <r>
          <rPr>
            <sz val="9"/>
            <color indexed="81"/>
            <rFont val="Tahoma"/>
            <family val="2"/>
          </rPr>
          <t>You have a choice whether to input financing costs manually or use the automated function in the tool
Where the user enters financing costs manually, these are combined with the trend in total upfront investment costs shown in row 30 and discounted before feeding into the final NPV analysisThe tool's automated function annualises any upfront capital costs following the Spackman approach. 
The annualised costs are calculated on the basis of total upfront investment cost entered below and the WACC and lifetime of the asset from the General Data Inputs tab. These are allocated over the appraisal period and discounted before feeding into the final NPV analysis</t>
        </r>
      </text>
    </comment>
    <comment ref="D39" authorId="1" shapeId="0" xr:uid="{00000000-0006-0000-1000-000004000000}">
      <text>
        <r>
          <rPr>
            <sz val="9"/>
            <color indexed="81"/>
            <rFont val="Tahoma"/>
            <family val="2"/>
          </rPr>
          <t>Financing costs entered manually should only include interest paid on loan - this should not include underlying capital costs</t>
        </r>
      </text>
    </comment>
    <comment ref="E44" authorId="1" shapeId="0" xr:uid="{00000000-0006-0000-1000-000005000000}">
      <text>
        <r>
          <rPr>
            <sz val="9"/>
            <color indexed="81"/>
            <rFont val="Tahoma"/>
            <family val="2"/>
          </rPr>
          <t>Note: this should not include costs associated with energy, waste handling or financing of investment which are treated elsewhere. 
- Also this should not include any negative costs (or benefits) associated with revenue or income from the installation.</t>
        </r>
      </text>
    </comment>
    <comment ref="D46" authorId="1" shapeId="0" xr:uid="{00000000-0006-0000-1000-000006000000}">
      <text>
        <r>
          <rPr>
            <sz val="9"/>
            <color indexed="81"/>
            <rFont val="Tahoma"/>
            <family val="2"/>
          </rPr>
          <t>Labour costs should be entered as the wage plus any additional costs associated with employing human resources, such as NI contributions, wider benefits, etc.</t>
        </r>
      </text>
    </comment>
    <comment ref="E56" authorId="1" shapeId="0" xr:uid="{00000000-0006-0000-1000-000007000000}">
      <text>
        <r>
          <rPr>
            <sz val="9"/>
            <color indexed="81"/>
            <rFont val="Tahoma"/>
            <family val="2"/>
          </rPr>
          <t>This should not include any benefits provided by recycling or re-use of materials (e.g. where a waste product is used in place of an additional input which would have to otherwise be purchased). This should only consider the costs which accrue to the technology from handling waste output. Where a benefit of avoiding costs is lost under an alternative option, this should be entered as a cost in that option.</t>
        </r>
      </text>
    </comment>
    <comment ref="G67" authorId="1" shapeId="0" xr:uid="{00000000-0006-0000-1000-000008000000}">
      <text>
        <r>
          <rPr>
            <sz val="9"/>
            <color indexed="81"/>
            <rFont val="Tahoma"/>
            <family val="2"/>
          </rPr>
          <t>Enter volumes of all waste streams where possible, including those which are unable to be costed. Although this information will not be used in the NPV, it will still inform the final derogation decision qualitatively.</t>
        </r>
      </text>
    </comment>
    <comment ref="E91" authorId="1" shapeId="0" xr:uid="{00000000-0006-0000-1000-000009000000}">
      <text>
        <r>
          <rPr>
            <sz val="9"/>
            <color indexed="81"/>
            <rFont val="Tahoma"/>
            <family val="2"/>
          </rPr>
          <t>For electricity, natural gas, coal, gas oil, road petrol and road diesel, the tool automatically calculates the monetary value of the fuels. 
Where other fuels are used, the applicant should suggest an appropriate unit price for the fuel which is combined with quantity consumed to calculate value stream entered here.</t>
        </r>
      </text>
    </comment>
    <comment ref="E104" authorId="1" shapeId="0" xr:uid="{00000000-0006-0000-1000-00000A000000}">
      <text>
        <r>
          <rPr>
            <sz val="9"/>
            <color indexed="81"/>
            <rFont val="Tahoma"/>
            <family val="2"/>
          </rPr>
          <t>You should select an appropriate air pollutant from the drop down boxes. The trend in emissions is automatically combined with air pollutant damage costs to calculate value.</t>
        </r>
      </text>
    </comment>
    <comment ref="F115" authorId="1" shapeId="0" xr:uid="{00000000-0006-0000-1000-00000B000000}">
      <text>
        <r>
          <rPr>
            <sz val="9"/>
            <color indexed="81"/>
            <rFont val="Tahoma"/>
            <family val="2"/>
          </rPr>
          <t>You can use this row to add additional tC02e to the autocalculated row below. The autocalculated row below uses the EEA damage cost values based on the drop down menu selection in #.45</t>
        </r>
      </text>
    </comment>
    <comment ref="E119" authorId="1" shapeId="0" xr:uid="{00000000-0006-0000-1000-00000C000000}">
      <text>
        <r>
          <rPr>
            <sz val="9"/>
            <color indexed="81"/>
            <rFont val="Tahoma"/>
            <family val="2"/>
          </rPr>
          <t>GHG emissions for electricity, natural gas, coal, gas oil, road petrol and road diesel are automatically calculated using DECC emission factors. Trends in all GHGs are automatically combined with appropriate carbon prices to calculate value by the tool.</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Scott Latham</author>
    <author>David Birchby</author>
  </authors>
  <commentList>
    <comment ref="E9" authorId="0" shapeId="0" xr:uid="{00000000-0006-0000-1100-000001000000}">
      <text>
        <r>
          <rPr>
            <sz val="9"/>
            <color indexed="81"/>
            <rFont val="Tahoma"/>
            <family val="2"/>
          </rPr>
          <t>All values should be entered in absolute terms for the option being considered. The tool then automatically calculates the relative cost or benefit of the options compared to the Preferred option.
User should focus on costs or impacts which change or differ between Preferred, BAT and alternative options. As such, where BAT is in addition to a new or existing technology (i.e. implies no replacement of technology), user does not need to enter data for costs of underlying technology which are common between Preferred, BAT and alternative options. Where BAT replaces all or part of an existing or new technology, the profile of costs are likely to differ between options and so should be captured.
- All costs should be entered as positive values, and cost savings as negative. All monetary inputs should be entered in £000’s.
- All costs should be input in the price base defined by the year in which the derogation application is being made, and entered in the years in which they fall.
- All costs and impacts in the UK should be included. Impacts outside of the UK should be recorded but not entered as data in the tool</t>
        </r>
      </text>
    </comment>
    <comment ref="E11" authorId="0" shapeId="0" xr:uid="{00000000-0006-0000-1100-000002000000}">
      <text>
        <r>
          <rPr>
            <sz val="9"/>
            <color indexed="81"/>
            <rFont val="Tahoma"/>
            <family val="2"/>
          </rPr>
          <t>Where the appraisal considers a BAT technology that is additional to existing or new technology (i.e. implies no replacement), or where the BAU option considers an existing asset with a remaining lifetime greater than other options (and hence sets the appraisal period), no upfront capital or financing costs need be entered for this option. This data is still required for alternative options.</t>
        </r>
      </text>
    </comment>
    <comment ref="E36" authorId="1" shapeId="0" xr:uid="{00000000-0006-0000-1100-000003000000}">
      <text>
        <r>
          <rPr>
            <sz val="9"/>
            <color indexed="81"/>
            <rFont val="Tahoma"/>
            <family val="2"/>
          </rPr>
          <t>You have a choice whether to input financing costs manually or use the automated function in the tool
Where the user enters financing costs manually, these are combined with the trend in total upfront investment costs shown in row 30 and discounted before feeding into the final NPV analysisThe tool's automated function annualises any upfront capital costs following the Spackman approach. 
The annualised costs are calculated on the basis of total upfront investment cost entered below and the WACC and lifetime of the asset from the General Data Inputs tab. These are allocated over the appraisal period and discounted before feeding into the final NPV analysis</t>
        </r>
      </text>
    </comment>
    <comment ref="D39" authorId="1" shapeId="0" xr:uid="{00000000-0006-0000-1100-000004000000}">
      <text>
        <r>
          <rPr>
            <sz val="9"/>
            <color indexed="81"/>
            <rFont val="Tahoma"/>
            <family val="2"/>
          </rPr>
          <t>Financing costs entered manually should only include interest paid on loan - this should not include underlying capital costs</t>
        </r>
      </text>
    </comment>
    <comment ref="E44" authorId="1" shapeId="0" xr:uid="{00000000-0006-0000-1100-000005000000}">
      <text>
        <r>
          <rPr>
            <sz val="9"/>
            <color indexed="81"/>
            <rFont val="Tahoma"/>
            <family val="2"/>
          </rPr>
          <t>Note: this should not include costs associated with energy, waste handling or financing of investment which are treated elsewhere. 
- Also this should not include any negative costs (or benefits) associated with revenue or income from the installation.</t>
        </r>
      </text>
    </comment>
    <comment ref="D46" authorId="1" shapeId="0" xr:uid="{00000000-0006-0000-1100-000006000000}">
      <text>
        <r>
          <rPr>
            <sz val="9"/>
            <color indexed="81"/>
            <rFont val="Tahoma"/>
            <family val="2"/>
          </rPr>
          <t>Labour costs should be entered as the wage plus any additional costs associated with employing human resources, such as NI contributions, wider benefits, etc.</t>
        </r>
      </text>
    </comment>
    <comment ref="E56" authorId="1" shapeId="0" xr:uid="{00000000-0006-0000-1100-000007000000}">
      <text>
        <r>
          <rPr>
            <sz val="9"/>
            <color indexed="81"/>
            <rFont val="Tahoma"/>
            <family val="2"/>
          </rPr>
          <t>This should not include any benefits provided by recycling or re-use of materials (e.g. where a waste product is used in place of an additional input which would have to otherwise be purchased). This should only consider the costs which accrue to the technology from handling waste output. Where a benefit of avoiding costs is lost under an alternative option, this should be entered as a cost in that option.</t>
        </r>
      </text>
    </comment>
    <comment ref="G67" authorId="1" shapeId="0" xr:uid="{00000000-0006-0000-1100-000008000000}">
      <text>
        <r>
          <rPr>
            <sz val="9"/>
            <color indexed="81"/>
            <rFont val="Tahoma"/>
            <family val="2"/>
          </rPr>
          <t>Enter volumes of all waste streams where possible, including those which are unable to be costed. Although this information will not be used in the NPV, it will still inform the final derogation decision qualitatively.</t>
        </r>
      </text>
    </comment>
    <comment ref="E91" authorId="1" shapeId="0" xr:uid="{00000000-0006-0000-1100-000009000000}">
      <text>
        <r>
          <rPr>
            <sz val="9"/>
            <color indexed="81"/>
            <rFont val="Tahoma"/>
            <family val="2"/>
          </rPr>
          <t>For electricity, natural gas, coal, gas oil, road petrol and road diesel, the tool automatically calculates the monetary value of the fuels. 
Where other fuels are used, the applicant should suggest an appropriate unit price for the fuel which is combined with quantity consumed to calculate value stream entered here.</t>
        </r>
      </text>
    </comment>
    <comment ref="E104" authorId="1" shapeId="0" xr:uid="{00000000-0006-0000-1100-00000A000000}">
      <text>
        <r>
          <rPr>
            <sz val="9"/>
            <color indexed="81"/>
            <rFont val="Tahoma"/>
            <family val="2"/>
          </rPr>
          <t>You should select an appropriate air pollutant from the drop down boxes. The trend in emissions is automatically combined with air pollutant damage costs to calculate value.</t>
        </r>
      </text>
    </comment>
    <comment ref="F115" authorId="1" shapeId="0" xr:uid="{00000000-0006-0000-1100-00000B000000}">
      <text>
        <r>
          <rPr>
            <sz val="9"/>
            <color indexed="81"/>
            <rFont val="Tahoma"/>
            <family val="2"/>
          </rPr>
          <t>You can use this row to add additional tC02e to the autocalculated row below. The autocalculated row below uses the EEA damage cost values based on the drop down menu selection in #.45</t>
        </r>
      </text>
    </comment>
    <comment ref="E119" authorId="1" shapeId="0" xr:uid="{00000000-0006-0000-1100-00000C000000}">
      <text>
        <r>
          <rPr>
            <sz val="9"/>
            <color indexed="81"/>
            <rFont val="Tahoma"/>
            <family val="2"/>
          </rPr>
          <t>GHG emissions for electricity, natural gas, coal, gas oil, road petrol and road diesel are automatically calculated using DECC emission factors. Trends in all GHGs are automatically combined with appropriate carbon prices to calculate value by the tool.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Scott Latham</author>
    <author>David Birchby</author>
  </authors>
  <commentList>
    <comment ref="E9" authorId="0" shapeId="0" xr:uid="{00000000-0006-0000-1200-000001000000}">
      <text>
        <r>
          <rPr>
            <sz val="9"/>
            <color indexed="81"/>
            <rFont val="Tahoma"/>
            <family val="2"/>
          </rPr>
          <t>All values should be entered in absolute terms for the option being considered. The tool then automatically calculates the relative cost or benefit of the options compared to the Preferred option.
User should focus on costs or impacts which change or differ between Preferred, BAT and alternative options. As such, where BAT is in addition to a new or existing technology (i.e. implies no replacement of technology), user does not need to enter data for costs of underlying technology which are common between Preferred, BAT and alternative options. Where BAT replaces all or part of an existing or new technology, the profile of costs are likely to differ between options and so should be captured.
- All costs should be entered as positive values, and cost savings as negative. All monetary inputs should be entered in £000’s.
- All costs should be input in the price base defined by the year in which the derogation application is being made, and entered in the years in which they fall.
- All costs and impacts in the UK should be included. Impacts outside of the UK should be recorded but not entered as data in the tool</t>
        </r>
      </text>
    </comment>
    <comment ref="E11" authorId="0" shapeId="0" xr:uid="{00000000-0006-0000-1200-000002000000}">
      <text>
        <r>
          <rPr>
            <sz val="9"/>
            <color indexed="81"/>
            <rFont val="Tahoma"/>
            <family val="2"/>
          </rPr>
          <t>Where the appraisal considers a BAT technology that is additional to existing or new technology (i.e. implies no replacement), or where the BAU option considers an existing asset with a remaining lifetime greater than other options (and hence sets the appraisal period), no upfront capital or financing costs need be entered for this option. This data is still required for alternative options.</t>
        </r>
      </text>
    </comment>
    <comment ref="E36" authorId="1" shapeId="0" xr:uid="{00000000-0006-0000-1200-000003000000}">
      <text>
        <r>
          <rPr>
            <sz val="9"/>
            <color indexed="81"/>
            <rFont val="Tahoma"/>
            <family val="2"/>
          </rPr>
          <t>You have a choice whether to input financing costs manually or use the automated function in the tool
Where the user enters financing costs manually, these are combined with the trend in total upfront investment costs shown in row 30 and discounted before feeding into the final NPV analysisThe tool's automated function annualises any upfront capital costs following the Spackman approach. 
The annualised costs are calculated on the basis of total upfront investment cost entered below and the WACC and lifetime of the asset from the General Data Inputs tab. These are allocated over the appraisal period and discounted before feeding into the final NPV analysis</t>
        </r>
      </text>
    </comment>
    <comment ref="D39" authorId="1" shapeId="0" xr:uid="{00000000-0006-0000-1200-000004000000}">
      <text>
        <r>
          <rPr>
            <sz val="9"/>
            <color indexed="81"/>
            <rFont val="Tahoma"/>
            <family val="2"/>
          </rPr>
          <t>Financing costs entered manually should only include interest paid on loan - this should not include underlying capital costs</t>
        </r>
      </text>
    </comment>
    <comment ref="E44" authorId="1" shapeId="0" xr:uid="{00000000-0006-0000-1200-000005000000}">
      <text>
        <r>
          <rPr>
            <sz val="9"/>
            <color indexed="81"/>
            <rFont val="Tahoma"/>
            <family val="2"/>
          </rPr>
          <t>Note: this should not include costs associated with energy, waste handling or financing of investment which are treated elsewhere. 
- Also this should not include any negative costs (or benefits) associated with revenue or income from the installation.</t>
        </r>
      </text>
    </comment>
    <comment ref="D46" authorId="1" shapeId="0" xr:uid="{00000000-0006-0000-1200-000006000000}">
      <text>
        <r>
          <rPr>
            <sz val="9"/>
            <color indexed="81"/>
            <rFont val="Tahoma"/>
            <family val="2"/>
          </rPr>
          <t>Labour costs should be entered as the wage plus any additional costs associated with employing human resources, such as NI contributions, wider benefits, etc.</t>
        </r>
      </text>
    </comment>
    <comment ref="E56" authorId="1" shapeId="0" xr:uid="{00000000-0006-0000-1200-000007000000}">
      <text>
        <r>
          <rPr>
            <sz val="9"/>
            <color indexed="81"/>
            <rFont val="Tahoma"/>
            <family val="2"/>
          </rPr>
          <t>This should not include any benefits provided by recycling or re-use of materials (e.g. where a waste product is used in place of an additional input which would have to otherwise be purchased). This should only consider the costs which accrue to the technology from handling waste output. Where a benefit of avoiding costs is lost under an alternative option, this should be entered as a cost in that option.</t>
        </r>
      </text>
    </comment>
    <comment ref="G67" authorId="1" shapeId="0" xr:uid="{00000000-0006-0000-1200-000008000000}">
      <text>
        <r>
          <rPr>
            <sz val="9"/>
            <color indexed="81"/>
            <rFont val="Tahoma"/>
            <family val="2"/>
          </rPr>
          <t>Enter volumes of all waste streams where possible, including those which are unable to be costed. Although this information will not be used in the NPV, it will still inform the final derogation decision qualitatively.</t>
        </r>
      </text>
    </comment>
    <comment ref="E91" authorId="1" shapeId="0" xr:uid="{00000000-0006-0000-1200-000009000000}">
      <text>
        <r>
          <rPr>
            <sz val="9"/>
            <color indexed="81"/>
            <rFont val="Tahoma"/>
            <family val="2"/>
          </rPr>
          <t>For electricity, natural gas, coal, gas oil, road petrol and road diesel, the tool automatically calculates the monetary value of the fuels. 
Where other fuels are used, the applicant should suggest an appropriate unit price for the fuel which is combined with quantity consumed to calculate value stream entered here.</t>
        </r>
      </text>
    </comment>
    <comment ref="E104" authorId="1" shapeId="0" xr:uid="{00000000-0006-0000-1200-00000A000000}">
      <text>
        <r>
          <rPr>
            <sz val="9"/>
            <color indexed="81"/>
            <rFont val="Tahoma"/>
            <family val="2"/>
          </rPr>
          <t>You should select an appropriate air pollutant from the drop down boxes. The trend in emissions is automatically combined with air pollutant damage costs to calculate value.</t>
        </r>
      </text>
    </comment>
    <comment ref="F115" authorId="1" shapeId="0" xr:uid="{00000000-0006-0000-1200-00000B000000}">
      <text>
        <r>
          <rPr>
            <sz val="9"/>
            <color indexed="81"/>
            <rFont val="Tahoma"/>
            <family val="2"/>
          </rPr>
          <t>You can use this row to add additional tC02e to the autocalculated row below. The autocalculated row below uses the EEA damage cost values based on the drop down menu selection in #.45</t>
        </r>
      </text>
    </comment>
    <comment ref="E119" authorId="1" shapeId="0" xr:uid="{00000000-0006-0000-1200-00000C000000}">
      <text>
        <r>
          <rPr>
            <sz val="9"/>
            <color indexed="81"/>
            <rFont val="Tahoma"/>
            <family val="2"/>
          </rPr>
          <t>GHG emissions for electricity, natural gas, coal, gas oil, road petrol and road diesel are automatically calculated using DECC emission factors. Trends in all GHGs are automatically combined with appropriate carbon prices to calculate value by the tool.</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B15" authorId="0" shapeId="0" xr:uid="{00000000-0006-0000-1300-000001000000}">
      <text>
        <r>
          <rPr>
            <sz val="9"/>
            <color indexed="81"/>
            <rFont val="Tahoma"/>
            <family val="2"/>
          </rPr>
          <t>Works out the first Year in which upfront Costs incurred - Marks as TRUE. Marks as 'ALREADY FOUND' thereafter</t>
        </r>
      </text>
    </comment>
    <comment ref="B17" authorId="0" shapeId="0" xr:uid="{00000000-0006-0000-1300-000002000000}">
      <text>
        <r>
          <rPr>
            <sz val="9"/>
            <color indexed="81"/>
            <rFont val="Tahoma"/>
            <family val="2"/>
          </rPr>
          <t>Checks whether there are 2 consecutive years of 0 costs, and if so marks as TRUE, so therefore end of upfront investment</t>
        </r>
      </text>
    </comment>
    <comment ref="B19" authorId="0" shapeId="0" xr:uid="{00000000-0006-0000-1300-000003000000}">
      <text>
        <r>
          <rPr>
            <sz val="9"/>
            <color indexed="81"/>
            <rFont val="Tahoma"/>
            <family val="2"/>
          </rPr>
          <t>Adds in value if cell above is TRUE or FALSE. TRUE indicates last year of upfront cost - so if N/A value on this row is 0 so won't be picked up in the SUM</t>
        </r>
      </text>
    </comment>
    <comment ref="B21" authorId="0" shapeId="0" xr:uid="{00000000-0006-0000-1300-000004000000}">
      <text>
        <r>
          <rPr>
            <sz val="9"/>
            <color indexed="81"/>
            <rFont val="Tahoma"/>
            <family val="2"/>
          </rPr>
          <t>This essentially will show as TRUE during a new investment/refurbishment period after the first one (looks for 'ALREADY FOUND' indicating the first investment has been matched). Uses 2 year rule, so a gap of more than 2 will count for a new investment/refurbishment.
Formula tests for new investment costs/refurbishment costs when a gap of more than 2 years has passed, indicated by TRUE. This is to keep it separate from the PMT formula under Annualised payment. Otherwise the results are skewed.</t>
        </r>
      </text>
    </comment>
    <comment ref="B22" authorId="0" shapeId="0" xr:uid="{00000000-0006-0000-1300-000005000000}">
      <text>
        <r>
          <rPr>
            <sz val="9"/>
            <color indexed="81"/>
            <rFont val="Tahoma"/>
            <family val="2"/>
          </rPr>
          <t>Counts which investments/refurbishment this year is part of. E.g. first one will be 1, and show 1 in each year which is TRUE, until there is a FALSE then it goes back to 0, after which the next investment/refurb will be 2 etc.
This is so that only the correct years are included in the PMT calculation for this new investment/refurb</t>
        </r>
      </text>
    </comment>
    <comment ref="B23" authorId="0" shapeId="0" xr:uid="{00000000-0006-0000-1300-000006000000}">
      <text>
        <r>
          <rPr>
            <sz val="9"/>
            <color indexed="81"/>
            <rFont val="Tahoma"/>
            <family val="2"/>
          </rPr>
          <t>This prepares a SUMIF function (from later use below in the PMT function) only where there is a new investment and tests for the number using SUMIF function. If the counter number (i.e. the investment/refurb number is the same as this cell) it sums it so that only the given investment/refurb is included in the sum and not all investments/refurbs</t>
        </r>
      </text>
    </comment>
    <comment ref="B27" authorId="0" shapeId="0" xr:uid="{00000000-0006-0000-1300-000007000000}">
      <text>
        <r>
          <rPr>
            <sz val="9"/>
            <color indexed="81"/>
            <rFont val="Tahoma"/>
            <family val="2"/>
          </rPr>
          <t>This uses the PMT function only only the new investment/refurbs. These were separated so as not to interfere with the initial investment.
In the main investment the same value is applied to each year i.e. cell D26 'Annualised payment - first investment'. Instead, this row calculates an annual figure for any new investments/refurbs (defined by a 2 year or more gap), and applies this as well.</t>
        </r>
      </text>
    </comment>
    <comment ref="B28" authorId="0" shapeId="0" xr:uid="{00000000-0006-0000-1300-000008000000}">
      <text>
        <r>
          <rPr>
            <sz val="9"/>
            <color indexed="81"/>
            <rFont val="Tahoma"/>
            <family val="2"/>
          </rPr>
          <t>This ensures that each additional investment or refurb is accumulative and applied over the life of the project</t>
        </r>
      </text>
    </comment>
    <comment ref="B29" authorId="0" shapeId="0" xr:uid="{00000000-0006-0000-1300-000009000000}">
      <text>
        <r>
          <rPr>
            <sz val="9"/>
            <color indexed="81"/>
            <rFont val="Tahoma"/>
            <family val="2"/>
          </rPr>
          <t>Won't start until the first year of investment - otherwise = 0</t>
        </r>
      </text>
    </comment>
    <comment ref="B67" authorId="0" shapeId="0" xr:uid="{00000000-0006-0000-1300-00000A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10" authorId="0" shapeId="0" xr:uid="{00000000-0006-0000-1300-00000B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44" authorId="0" shapeId="0" xr:uid="{00000000-0006-0000-1300-00000C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68" authorId="0" shapeId="0" xr:uid="{00000000-0006-0000-1300-00000D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B15" authorId="0" shapeId="0" xr:uid="{00000000-0006-0000-1400-000001000000}">
      <text>
        <r>
          <rPr>
            <sz val="9"/>
            <color indexed="81"/>
            <rFont val="Tahoma"/>
            <family val="2"/>
          </rPr>
          <t>Works out the first Year in which upfront Costs incurred - Marks as TRUE. Marks as 'ALREADY FOUND' thereafter</t>
        </r>
      </text>
    </comment>
    <comment ref="B17" authorId="0" shapeId="0" xr:uid="{00000000-0006-0000-1400-000002000000}">
      <text>
        <r>
          <rPr>
            <sz val="9"/>
            <color indexed="81"/>
            <rFont val="Tahoma"/>
            <family val="2"/>
          </rPr>
          <t>Checks whether there are 2 consecutive years of 0 costs, and if so marks as TRUE, so therefore end of upfront investment</t>
        </r>
      </text>
    </comment>
    <comment ref="B19" authorId="0" shapeId="0" xr:uid="{00000000-0006-0000-1400-000003000000}">
      <text>
        <r>
          <rPr>
            <sz val="9"/>
            <color indexed="81"/>
            <rFont val="Tahoma"/>
            <family val="2"/>
          </rPr>
          <t>Adds in value if cell above is TRUE or FALSE. TRUE indicates last year of upfront cost - so if N/A value on this row is 0 so won't be picked up in the SUM</t>
        </r>
      </text>
    </comment>
    <comment ref="B21" authorId="0" shapeId="0" xr:uid="{00000000-0006-0000-1400-000004000000}">
      <text>
        <r>
          <rPr>
            <sz val="9"/>
            <color indexed="81"/>
            <rFont val="Tahoma"/>
            <family val="2"/>
          </rPr>
          <t>This essentially will show as TRUE during a new investment/refurbishment period after the first one (looks for 'ALREADY FOUND' indicating the first investment has been matched). Uses 2 year rule, so a gap of more than 2 will count for a new investment/refurbishment.
Formula tests for new investment costs/refurbishment costs when a gap of more than 2 years has passed, indicated by TRUE. This is to keep it separate from the PMT formula under Annualised payment. Otherwise the results are skewed.</t>
        </r>
      </text>
    </comment>
    <comment ref="B22" authorId="0" shapeId="0" xr:uid="{00000000-0006-0000-1400-000005000000}">
      <text>
        <r>
          <rPr>
            <sz val="9"/>
            <color indexed="81"/>
            <rFont val="Tahoma"/>
            <family val="2"/>
          </rPr>
          <t>Counts which investments/refurbishment this year is part of. E.g. first one will be 1, and show 1 in each year which is TRUE, until there is a FALSE then it goes back to 0, after which the next investment/refurb will be 2 etc.
This is so that only the correct years are included in the PMT calculation for this new investment/refurb</t>
        </r>
      </text>
    </comment>
    <comment ref="B23" authorId="0" shapeId="0" xr:uid="{00000000-0006-0000-1400-000006000000}">
      <text>
        <r>
          <rPr>
            <sz val="9"/>
            <color indexed="81"/>
            <rFont val="Tahoma"/>
            <family val="2"/>
          </rPr>
          <t>This prepares a SUMIF function (from later use below in the PMT function) only where there is a new investment and tests for the number using SUMIF function. If the counter number (i.e. the investment/refurb number is the same as this cell) it sums it so that only the given investment/refurb is included in the sum and not all investments/refurbs</t>
        </r>
      </text>
    </comment>
    <comment ref="B27" authorId="0" shapeId="0" xr:uid="{00000000-0006-0000-1400-000007000000}">
      <text>
        <r>
          <rPr>
            <sz val="9"/>
            <color indexed="81"/>
            <rFont val="Tahoma"/>
            <family val="2"/>
          </rPr>
          <t>This uses the PMT function only only the new investment/refurbs. These were separated so as not to interfere with the initial investment.
In the main investment the same value is applied to each year i.e. cell D26 'Annualised payment - first investment'. Instead, this row calculates an annual figure for any new investments/refurbs (defined by a 2 year or more gap), and applies this as well.</t>
        </r>
      </text>
    </comment>
    <comment ref="B28" authorId="0" shapeId="0" xr:uid="{00000000-0006-0000-1400-000008000000}">
      <text>
        <r>
          <rPr>
            <sz val="9"/>
            <color indexed="81"/>
            <rFont val="Tahoma"/>
            <family val="2"/>
          </rPr>
          <t>This ensures that each additional investment or refurb is accumulative and applied over the life of the project</t>
        </r>
      </text>
    </comment>
    <comment ref="B29" authorId="0" shapeId="0" xr:uid="{00000000-0006-0000-1400-000009000000}">
      <text>
        <r>
          <rPr>
            <sz val="9"/>
            <color indexed="81"/>
            <rFont val="Tahoma"/>
            <family val="2"/>
          </rPr>
          <t>Won't start until the first year of investment - otherwise = 0</t>
        </r>
      </text>
    </comment>
    <comment ref="B67" authorId="0" shapeId="0" xr:uid="{00000000-0006-0000-1400-00000A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10" authorId="0" shapeId="0" xr:uid="{00000000-0006-0000-1400-00000B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44" authorId="0" shapeId="0" xr:uid="{00000000-0006-0000-1400-00000C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68" authorId="0" shapeId="0" xr:uid="{00000000-0006-0000-1400-00000D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B15" authorId="0" shapeId="0" xr:uid="{00000000-0006-0000-1500-000001000000}">
      <text>
        <r>
          <rPr>
            <sz val="9"/>
            <color indexed="81"/>
            <rFont val="Tahoma"/>
            <family val="2"/>
          </rPr>
          <t>Works out the first Year in which upfront Costs incurred - Marks as TRUE. Marks as 'ALREADY FOUND' thereafter</t>
        </r>
      </text>
    </comment>
    <comment ref="B17" authorId="0" shapeId="0" xr:uid="{00000000-0006-0000-1500-000002000000}">
      <text>
        <r>
          <rPr>
            <sz val="9"/>
            <color indexed="81"/>
            <rFont val="Tahoma"/>
            <family val="2"/>
          </rPr>
          <t>Checks whether there are 2 consecutive years of 0 costs, and if so marks as TRUE, so therefore end of upfront investment</t>
        </r>
      </text>
    </comment>
    <comment ref="B19" authorId="0" shapeId="0" xr:uid="{00000000-0006-0000-1500-000003000000}">
      <text>
        <r>
          <rPr>
            <sz val="9"/>
            <color indexed="81"/>
            <rFont val="Tahoma"/>
            <family val="2"/>
          </rPr>
          <t>Adds in value if cell above is TRUE or FALSE. TRUE indicates last year of upfront cost - so if N/A value on this row is 0 so won't be picked up in the SUM</t>
        </r>
      </text>
    </comment>
    <comment ref="B21" authorId="0" shapeId="0" xr:uid="{00000000-0006-0000-1500-000004000000}">
      <text>
        <r>
          <rPr>
            <sz val="9"/>
            <color indexed="81"/>
            <rFont val="Tahoma"/>
            <family val="2"/>
          </rPr>
          <t>This essentially will show as TRUE during a new investment/refurbishment period after the first one (looks for 'ALREADY FOUND' indicating the first investment has been matched). Uses 2 year rule, so a gap of more than 2 will count for a new investment/refurbishment.
Formula tests for new investment costs/refurbishment costs when a gap of more than 2 years has passed, indicated by TRUE. This is to keep it separate from the PMT formula under Annualised payment. Otherwise the results are skewed.</t>
        </r>
      </text>
    </comment>
    <comment ref="B22" authorId="0" shapeId="0" xr:uid="{00000000-0006-0000-1500-000005000000}">
      <text>
        <r>
          <rPr>
            <sz val="9"/>
            <color indexed="81"/>
            <rFont val="Tahoma"/>
            <family val="2"/>
          </rPr>
          <t>Counts which investments/refurbishment this year is part of. E.g. first one will be 1, and show 1 in each year which is TRUE, until there is a FALSE then it goes back to 0, after which the next investment/refurb will be 2 etc.
This is so that only the correct years are included in the PMT calculation for this new investment/refurb</t>
        </r>
      </text>
    </comment>
    <comment ref="B23" authorId="0" shapeId="0" xr:uid="{00000000-0006-0000-1500-000006000000}">
      <text>
        <r>
          <rPr>
            <sz val="9"/>
            <color indexed="81"/>
            <rFont val="Tahoma"/>
            <family val="2"/>
          </rPr>
          <t>This prepares a SUMIF function (from later use below in the PMT function) only where there is a new investment and tests for the number using SUMIF function. If the counter number (i.e. the investment/refurb number is the same as this cell) it sums it so that only the given investment/refurb is included in the sum and not all investments/refurbs</t>
        </r>
      </text>
    </comment>
    <comment ref="B27" authorId="0" shapeId="0" xr:uid="{00000000-0006-0000-1500-000007000000}">
      <text>
        <r>
          <rPr>
            <sz val="9"/>
            <color indexed="81"/>
            <rFont val="Tahoma"/>
            <family val="2"/>
          </rPr>
          <t>This uses the PMT function only only the new investment/refurbs. These were separated so as not to interfere with the initial investment.
In the main investment the same value is applied to each year i.e. cell D26 'Annualised payment - first investment'. Instead, this row calculates an annual figure for any new investments/refurbs (defined by a 2 year or more gap), and applies this as well.</t>
        </r>
      </text>
    </comment>
    <comment ref="B28" authorId="0" shapeId="0" xr:uid="{00000000-0006-0000-1500-000008000000}">
      <text>
        <r>
          <rPr>
            <sz val="9"/>
            <color indexed="81"/>
            <rFont val="Tahoma"/>
            <family val="2"/>
          </rPr>
          <t>This ensures that each additional investment or refurb is accumulative and applied over the life of the project</t>
        </r>
      </text>
    </comment>
    <comment ref="B29" authorId="0" shapeId="0" xr:uid="{00000000-0006-0000-1500-000009000000}">
      <text>
        <r>
          <rPr>
            <sz val="9"/>
            <color indexed="81"/>
            <rFont val="Tahoma"/>
            <family val="2"/>
          </rPr>
          <t>Won't start until the first year of investment - otherwise = 0</t>
        </r>
      </text>
    </comment>
    <comment ref="B67" authorId="0" shapeId="0" xr:uid="{00000000-0006-0000-1500-00000A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10" authorId="0" shapeId="0" xr:uid="{00000000-0006-0000-1500-00000B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44" authorId="0" shapeId="0" xr:uid="{00000000-0006-0000-1500-00000C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68" authorId="0" shapeId="0" xr:uid="{00000000-0006-0000-1500-00000D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B15" authorId="0" shapeId="0" xr:uid="{00000000-0006-0000-1600-000001000000}">
      <text>
        <r>
          <rPr>
            <sz val="9"/>
            <color indexed="81"/>
            <rFont val="Tahoma"/>
            <family val="2"/>
          </rPr>
          <t>Works out the first Year in which upfront Costs incurred - Marks as TRUE. Marks as 'ALREADY FOUND' thereafter</t>
        </r>
      </text>
    </comment>
    <comment ref="B17" authorId="0" shapeId="0" xr:uid="{00000000-0006-0000-1600-000002000000}">
      <text>
        <r>
          <rPr>
            <sz val="9"/>
            <color indexed="81"/>
            <rFont val="Tahoma"/>
            <family val="2"/>
          </rPr>
          <t>Checks whether there are 2 consecutive years of 0 costs, and if so marks as TRUE, so therefore end of upfront investment</t>
        </r>
      </text>
    </comment>
    <comment ref="B19" authorId="0" shapeId="0" xr:uid="{00000000-0006-0000-1600-000003000000}">
      <text>
        <r>
          <rPr>
            <sz val="9"/>
            <color indexed="81"/>
            <rFont val="Tahoma"/>
            <family val="2"/>
          </rPr>
          <t>Adds in value if cell above is TRUE or FALSE. TRUE indicates last year of upfront cost - so if N/A value on this row is 0 so won't be picked up in the SUM</t>
        </r>
      </text>
    </comment>
    <comment ref="B21" authorId="0" shapeId="0" xr:uid="{00000000-0006-0000-1600-000004000000}">
      <text>
        <r>
          <rPr>
            <sz val="9"/>
            <color indexed="81"/>
            <rFont val="Tahoma"/>
            <family val="2"/>
          </rPr>
          <t>This essentially will show as TRUE during a new investment/refurbishment period after the first one (looks for 'ALREADY FOUND' indicating the first investment has been matched). Uses 2 year rule, so a gap of more than 2 will count for a new investment/refurbishment.
Formula tests for new investment costs/refurbishment costs when a gap of more than 2 years has passed, indicated by TRUE. This is to keep it separate from the PMT formula under Annualised payment. Otherwise the results are skewed.</t>
        </r>
      </text>
    </comment>
    <comment ref="B22" authorId="0" shapeId="0" xr:uid="{00000000-0006-0000-1600-000005000000}">
      <text>
        <r>
          <rPr>
            <sz val="9"/>
            <color indexed="81"/>
            <rFont val="Tahoma"/>
            <family val="2"/>
          </rPr>
          <t>Counts which investments/refurbishment this year is part of. E.g. first one will be 1, and show 1 in each year which is TRUE, until there is a FALSE then it goes back to 0, after which the next investment/refurb will be 2 etc.
This is so that only the correct years are included in the PMT calculation for this new investment/refurb</t>
        </r>
      </text>
    </comment>
    <comment ref="B23" authorId="0" shapeId="0" xr:uid="{00000000-0006-0000-1600-000006000000}">
      <text>
        <r>
          <rPr>
            <sz val="9"/>
            <color indexed="81"/>
            <rFont val="Tahoma"/>
            <family val="2"/>
          </rPr>
          <t>This prepares a SUMIF function (from later use below in the PMT function) only where there is a new investment and tests for the number using SUMIF function. If the counter number (i.e. the investment/refurb number is the same as this cell) it sums it so that only the given investment/refurb is included in the sum and not all investments/refurbs</t>
        </r>
      </text>
    </comment>
    <comment ref="B27" authorId="0" shapeId="0" xr:uid="{00000000-0006-0000-1600-000007000000}">
      <text>
        <r>
          <rPr>
            <sz val="9"/>
            <color indexed="81"/>
            <rFont val="Tahoma"/>
            <family val="2"/>
          </rPr>
          <t>This uses the PMT function only only the new investment/refurbs. These were separated so as not to interfere with the initial investment.
In the main investment the same value is applied to each year i.e. cell D26 'Annualised payment - first investment'. Instead, this row calculates an annual figure for any new investments/refurbs (defined by a 2 year or more gap), and applies this as well.</t>
        </r>
      </text>
    </comment>
    <comment ref="B28" authorId="0" shapeId="0" xr:uid="{00000000-0006-0000-1600-000008000000}">
      <text>
        <r>
          <rPr>
            <sz val="9"/>
            <color indexed="81"/>
            <rFont val="Tahoma"/>
            <family val="2"/>
          </rPr>
          <t>This ensures that each additional investment or refurb is accumulative and applied over the life of the project</t>
        </r>
      </text>
    </comment>
    <comment ref="B29" authorId="0" shapeId="0" xr:uid="{00000000-0006-0000-1600-000009000000}">
      <text>
        <r>
          <rPr>
            <sz val="9"/>
            <color indexed="81"/>
            <rFont val="Tahoma"/>
            <family val="2"/>
          </rPr>
          <t>Won't start until the first year of investment - otherwise = 0</t>
        </r>
      </text>
    </comment>
    <comment ref="B67" authorId="0" shapeId="0" xr:uid="{00000000-0006-0000-1600-00000A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10" authorId="0" shapeId="0" xr:uid="{00000000-0006-0000-1600-00000B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44" authorId="0" shapeId="0" xr:uid="{00000000-0006-0000-1600-00000C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68" authorId="0" shapeId="0" xr:uid="{00000000-0006-0000-1600-00000D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B15" authorId="0" shapeId="0" xr:uid="{00000000-0006-0000-1700-000001000000}">
      <text>
        <r>
          <rPr>
            <sz val="9"/>
            <color indexed="81"/>
            <rFont val="Tahoma"/>
            <family val="2"/>
          </rPr>
          <t>Works out the first Year in which upfront Costs incurred - Marks as TRUE. Marks as 'ALREADY FOUND' thereafter</t>
        </r>
      </text>
    </comment>
    <comment ref="B17" authorId="0" shapeId="0" xr:uid="{00000000-0006-0000-1700-000002000000}">
      <text>
        <r>
          <rPr>
            <sz val="9"/>
            <color indexed="81"/>
            <rFont val="Tahoma"/>
            <family val="2"/>
          </rPr>
          <t>Checks whether there are 2 consecutive years of 0 costs, and if so marks as TRUE, so therefore end of upfront investment</t>
        </r>
      </text>
    </comment>
    <comment ref="B19" authorId="0" shapeId="0" xr:uid="{00000000-0006-0000-1700-000003000000}">
      <text>
        <r>
          <rPr>
            <sz val="9"/>
            <color indexed="81"/>
            <rFont val="Tahoma"/>
            <family val="2"/>
          </rPr>
          <t>Adds in value if cell above is TRUE or FALSE. TRUE indicates last year of upfront cost - so if N/A value on this row is 0 so won't be picked up in the SUM</t>
        </r>
      </text>
    </comment>
    <comment ref="B21" authorId="0" shapeId="0" xr:uid="{00000000-0006-0000-1700-000004000000}">
      <text>
        <r>
          <rPr>
            <sz val="9"/>
            <color indexed="81"/>
            <rFont val="Tahoma"/>
            <family val="2"/>
          </rPr>
          <t>This essentially will show as TRUE during a new investment/refurbishment period after the first one (looks for 'ALREADY FOUND' indicating the first investment has been matched). Uses 2 year rule, so a gap of more than 2 will count for a new investment/refurbishment.
Formula tests for new investment costs/refurbishment costs when a gap of more than 2 years has passed, indicated by TRUE. This is to keep it separate from the PMT formula under Annualised payment. Otherwise the results are skewed.</t>
        </r>
      </text>
    </comment>
    <comment ref="B22" authorId="0" shapeId="0" xr:uid="{00000000-0006-0000-1700-000005000000}">
      <text>
        <r>
          <rPr>
            <sz val="9"/>
            <color indexed="81"/>
            <rFont val="Tahoma"/>
            <family val="2"/>
          </rPr>
          <t>Counts which investments/refurbishment this year is part of. E.g. first one will be 1, and show 1 in each year which is TRUE, until there is a FALSE then it goes back to 0, after which the next investment/refurb will be 2 etc.
This is so that only the correct years are included in the PMT calculation for this new investment/refurb</t>
        </r>
      </text>
    </comment>
    <comment ref="B23" authorId="0" shapeId="0" xr:uid="{00000000-0006-0000-1700-000006000000}">
      <text>
        <r>
          <rPr>
            <sz val="9"/>
            <color indexed="81"/>
            <rFont val="Tahoma"/>
            <family val="2"/>
          </rPr>
          <t>This prepares a SUMIF function (from later use below in the PMT function) only where there is a new investment and tests for the number using SUMIF function. If the counter number (i.e. the investment/refurb number is the same as this cell) it sums it so that only the given investment/refurb is included in the sum and not all investments/refurbs</t>
        </r>
      </text>
    </comment>
    <comment ref="B27" authorId="0" shapeId="0" xr:uid="{00000000-0006-0000-1700-000007000000}">
      <text>
        <r>
          <rPr>
            <sz val="9"/>
            <color indexed="81"/>
            <rFont val="Tahoma"/>
            <family val="2"/>
          </rPr>
          <t>This uses the PMT function only only the new investment/refurbs. These were separated so as not to interfere with the initial investment.
In the main investment the same value is applied to each year i.e. cell D26 'Annualised payment - first investment'. Instead, this row calculates an annual figure for any new investments/refurbs (defined by a 2 year or more gap), and applies this as well.</t>
        </r>
      </text>
    </comment>
    <comment ref="B28" authorId="0" shapeId="0" xr:uid="{00000000-0006-0000-1700-000008000000}">
      <text>
        <r>
          <rPr>
            <sz val="9"/>
            <color indexed="81"/>
            <rFont val="Tahoma"/>
            <family val="2"/>
          </rPr>
          <t>This ensures that each additional investment or refurb is accumulative and applied over the life of the project</t>
        </r>
      </text>
    </comment>
    <comment ref="B29" authorId="0" shapeId="0" xr:uid="{00000000-0006-0000-1700-000009000000}">
      <text>
        <r>
          <rPr>
            <sz val="9"/>
            <color indexed="81"/>
            <rFont val="Tahoma"/>
            <family val="2"/>
          </rPr>
          <t>Won't start until the first year of investment - otherwise = 0</t>
        </r>
      </text>
    </comment>
    <comment ref="B67" authorId="0" shapeId="0" xr:uid="{00000000-0006-0000-1700-00000A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10" authorId="0" shapeId="0" xr:uid="{00000000-0006-0000-1700-00000B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44" authorId="0" shapeId="0" xr:uid="{00000000-0006-0000-1700-00000C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68" authorId="0" shapeId="0" xr:uid="{00000000-0006-0000-1700-00000D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B15" authorId="0" shapeId="0" xr:uid="{00000000-0006-0000-1800-000001000000}">
      <text>
        <r>
          <rPr>
            <sz val="9"/>
            <color indexed="81"/>
            <rFont val="Tahoma"/>
            <family val="2"/>
          </rPr>
          <t>Works out the first Year in which upfront Costs incurred - Marks as TRUE. Marks as 'ALREADY FOUND' thereafter</t>
        </r>
      </text>
    </comment>
    <comment ref="B17" authorId="0" shapeId="0" xr:uid="{00000000-0006-0000-1800-000002000000}">
      <text>
        <r>
          <rPr>
            <sz val="9"/>
            <color indexed="81"/>
            <rFont val="Tahoma"/>
            <family val="2"/>
          </rPr>
          <t>Checks whether there are 2 consecutive years of 0 costs, and if so marks as TRUE, so therefore end of upfront investment</t>
        </r>
      </text>
    </comment>
    <comment ref="B19" authorId="0" shapeId="0" xr:uid="{00000000-0006-0000-1800-000003000000}">
      <text>
        <r>
          <rPr>
            <sz val="9"/>
            <color indexed="81"/>
            <rFont val="Tahoma"/>
            <family val="2"/>
          </rPr>
          <t>Adds in value if cell above is TRUE or FALSE. TRUE indicates last year of upfront cost - so if N/A value on this row is 0 so won't be picked up in the SUM</t>
        </r>
      </text>
    </comment>
    <comment ref="B21" authorId="0" shapeId="0" xr:uid="{00000000-0006-0000-1800-000004000000}">
      <text>
        <r>
          <rPr>
            <sz val="9"/>
            <color indexed="81"/>
            <rFont val="Tahoma"/>
            <family val="2"/>
          </rPr>
          <t>This essentially will show as TRUE during a new investment/refurbishment period after the first one (looks for 'ALREADY FOUND' indicating the first investment has been matched). Uses 2 year rule, so a gap of more than 2 will count for a new investment/refurbishment.
Formula tests for new investment costs/refurbishment costs when a gap of more than 2 years has passed, indicated by TRUE. This is to keep it separate from the PMT formula under Annualised payment. Otherwise the results are skewed.</t>
        </r>
      </text>
    </comment>
    <comment ref="B22" authorId="0" shapeId="0" xr:uid="{00000000-0006-0000-1800-000005000000}">
      <text>
        <r>
          <rPr>
            <sz val="9"/>
            <color indexed="81"/>
            <rFont val="Tahoma"/>
            <family val="2"/>
          </rPr>
          <t>Counts which investments/refurbishment this year is part of. E.g. first one will be 1, and show 1 in each year which is TRUE, until there is a FALSE then it goes back to 0, after which the next investment/refurb will be 2 etc.
This is so that only the correct years are included in the PMT calculation for this new investment/refurb</t>
        </r>
      </text>
    </comment>
    <comment ref="B23" authorId="0" shapeId="0" xr:uid="{00000000-0006-0000-1800-000006000000}">
      <text>
        <r>
          <rPr>
            <sz val="9"/>
            <color indexed="81"/>
            <rFont val="Tahoma"/>
            <family val="2"/>
          </rPr>
          <t>This prepares a SUMIF function (from later use below in the PMT function) only where there is a new investment and tests for the number using SUMIF function. If the counter number (i.e. the investment/refurb number is the same as this cell) it sums it so that only the given investment/refurb is included in the sum and not all investments/refurbs</t>
        </r>
      </text>
    </comment>
    <comment ref="B27" authorId="0" shapeId="0" xr:uid="{00000000-0006-0000-1800-000007000000}">
      <text>
        <r>
          <rPr>
            <sz val="9"/>
            <color indexed="81"/>
            <rFont val="Tahoma"/>
            <family val="2"/>
          </rPr>
          <t>This uses the PMT function only only the new investment/refurbs. These were separated so as not to interfere with the initial investment.
In the main investment the same value is applied to each year i.e. cell D26 'Annualised payment - first investment'. Instead, this row calculates an annual figure for any new investments/refurbs (defined by a 2 year or more gap), and applies this as well.</t>
        </r>
      </text>
    </comment>
    <comment ref="B28" authorId="0" shapeId="0" xr:uid="{00000000-0006-0000-1800-000008000000}">
      <text>
        <r>
          <rPr>
            <sz val="9"/>
            <color indexed="81"/>
            <rFont val="Tahoma"/>
            <family val="2"/>
          </rPr>
          <t>This ensures that each additional investment or refurb is accumulative and applied over the life of the project</t>
        </r>
      </text>
    </comment>
    <comment ref="B29" authorId="0" shapeId="0" xr:uid="{00000000-0006-0000-1800-000009000000}">
      <text>
        <r>
          <rPr>
            <sz val="9"/>
            <color indexed="81"/>
            <rFont val="Tahoma"/>
            <family val="2"/>
          </rPr>
          <t>Won't start until the first year of investment - otherwise = 0</t>
        </r>
      </text>
    </comment>
    <comment ref="B67" authorId="0" shapeId="0" xr:uid="{00000000-0006-0000-1800-00000A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10" authorId="0" shapeId="0" xr:uid="{00000000-0006-0000-1800-00000B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44" authorId="0" shapeId="0" xr:uid="{00000000-0006-0000-1800-00000C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 ref="B168" authorId="0" shapeId="0" xr:uid="{00000000-0006-0000-1800-00000D000000}">
      <text>
        <r>
          <rPr>
            <sz val="9"/>
            <color indexed="81"/>
            <rFont val="Tahoma"/>
            <family val="2"/>
          </rPr>
          <t>This checks whether any of the air pollutant emissions is one of the PM10 values - it will show TRUE if PM10 is added at least once. This will be used for the NOX damage cost values as evidence Because there is an overlap between the effects of NOx and particulates (PMs) on health, so there is a lower damage cost to use for NOx when the assessment also includes a reduction in PM.</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M12" authorId="0" shapeId="0" xr:uid="{00000000-0006-0000-1D00-000001000000}">
      <text>
        <r>
          <rPr>
            <sz val="9"/>
            <color indexed="81"/>
            <rFont val="Tahoma"/>
            <family val="2"/>
          </rPr>
          <t>there is an overlap between the effects of NOx and particulates (PMs) on health, there is a lower damage cost to use for NOx when the assessment also includes a reduction in PM</t>
        </r>
      </text>
    </comment>
    <comment ref="U12" authorId="0" shapeId="0" xr:uid="{00000000-0006-0000-1D00-000002000000}">
      <text>
        <r>
          <rPr>
            <sz val="9"/>
            <color indexed="81"/>
            <rFont val="Tahoma"/>
            <family val="2"/>
          </rPr>
          <t>there is an overlap between the effects of NOx and particulates (PMs) on health, there is a lower damage cost to use for NOx when the assessment also includes a reduction in PM</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Scott Latham</author>
  </authors>
  <commentList>
    <comment ref="I3" authorId="0" shapeId="0" xr:uid="{00000000-0006-0000-2200-000001000000}">
      <text>
        <r>
          <rPr>
            <b/>
            <sz val="9"/>
            <color indexed="81"/>
            <rFont val="Tahoma"/>
            <family val="2"/>
          </rPr>
          <t>Scott Latham:</t>
        </r>
        <r>
          <rPr>
            <sz val="9"/>
            <color indexed="81"/>
            <rFont val="Tahoma"/>
            <family val="2"/>
          </rPr>
          <t xml:space="preserve">
Used to help the OFFSET formula in the named range for the pollutants determine how many rows to exclude. If value = 'Insert New Pollutant Here' then the range shouldn't include it so needs to cut it off the bottom. These will be removed if user adds new pollutants and so the range must adapt and pick these up.</t>
        </r>
      </text>
    </comment>
  </commentList>
</comments>
</file>

<file path=xl/sharedStrings.xml><?xml version="1.0" encoding="utf-8"?>
<sst xmlns="http://schemas.openxmlformats.org/spreadsheetml/2006/main" count="5221" uniqueCount="1141">
  <si>
    <t>Civils</t>
  </si>
  <si>
    <t>Maintenance</t>
  </si>
  <si>
    <t>Primary emission control equipment</t>
  </si>
  <si>
    <t>Auxiliary equipment</t>
  </si>
  <si>
    <t>Instrumentation</t>
  </si>
  <si>
    <t>Modifications to existing equipment</t>
  </si>
  <si>
    <t>Land</t>
  </si>
  <si>
    <t>Site preparation</t>
  </si>
  <si>
    <t>Materials</t>
  </si>
  <si>
    <t>Equipment</t>
  </si>
  <si>
    <t>Non-haz waste, reused</t>
  </si>
  <si>
    <t>Non-haz waste, recycled</t>
  </si>
  <si>
    <t>Non-haz waste, otherwise recovered</t>
  </si>
  <si>
    <t>Non-haz waste, disposed</t>
  </si>
  <si>
    <t>Haz waste, reused</t>
  </si>
  <si>
    <t>Haz waste, recycled</t>
  </si>
  <si>
    <t>Haz waste, otherwise recovered</t>
  </si>
  <si>
    <t>Haz waste, disposed</t>
  </si>
  <si>
    <t>Electricity</t>
  </si>
  <si>
    <t>Project planning (if not in civils)</t>
  </si>
  <si>
    <t>Central</t>
  </si>
  <si>
    <t>Industrial</t>
  </si>
  <si>
    <t>Calendar year</t>
  </si>
  <si>
    <t>per cent change on previous year</t>
  </si>
  <si>
    <t>SO2</t>
  </si>
  <si>
    <t>NH3</t>
  </si>
  <si>
    <t>PM10</t>
  </si>
  <si>
    <t>Waste</t>
  </si>
  <si>
    <t>Outcome of CBA</t>
  </si>
  <si>
    <t>Traded</t>
  </si>
  <si>
    <t>Non-traded</t>
  </si>
  <si>
    <t>Low</t>
  </si>
  <si>
    <t>High</t>
  </si>
  <si>
    <t>Year</t>
  </si>
  <si>
    <t>Tables 9-13: Long-run variable costs of energy supply (LRVCs)</t>
  </si>
  <si>
    <t>Ammonia</t>
  </si>
  <si>
    <t>Environmental impact category</t>
  </si>
  <si>
    <t>Air pollutant emissions</t>
  </si>
  <si>
    <t>Emissions to water</t>
  </si>
  <si>
    <t>Emissions to land or soil</t>
  </si>
  <si>
    <t>Noise</t>
  </si>
  <si>
    <t>Visual</t>
  </si>
  <si>
    <t>Odour</t>
  </si>
  <si>
    <t>IGCB</t>
  </si>
  <si>
    <t>EEA</t>
  </si>
  <si>
    <t>English Midlands</t>
  </si>
  <si>
    <t>Northern England</t>
  </si>
  <si>
    <t>South-east England</t>
  </si>
  <si>
    <t>South-west England</t>
  </si>
  <si>
    <t>Northern Ireland</t>
  </si>
  <si>
    <t>Scotland</t>
  </si>
  <si>
    <t>Wales</t>
  </si>
  <si>
    <t>Energy consumption</t>
  </si>
  <si>
    <t>Environmental impacts</t>
  </si>
  <si>
    <t>Greenhouse gas emissions</t>
  </si>
  <si>
    <t>Sensitivity analysis</t>
  </si>
  <si>
    <t>Parameter</t>
  </si>
  <si>
    <t>Capex</t>
  </si>
  <si>
    <t>Opex</t>
  </si>
  <si>
    <t>GHG emissions</t>
  </si>
  <si>
    <t>Discount rates</t>
  </si>
  <si>
    <t>Exchange rates</t>
  </si>
  <si>
    <t xml:space="preserve">Option name </t>
  </si>
  <si>
    <t>Greenhouse gas emissions (not associated with fuel use)</t>
  </si>
  <si>
    <t>NPV</t>
  </si>
  <si>
    <t>PV costs</t>
  </si>
  <si>
    <t>PV benefits</t>
  </si>
  <si>
    <t>BCR</t>
  </si>
  <si>
    <t>Name of activity or process under consideration (to which BAT is applied)</t>
  </si>
  <si>
    <t>Description of activity or process under consideration (to which BAT is applied)</t>
  </si>
  <si>
    <t>BAT-AEL</t>
  </si>
  <si>
    <t>Technical</t>
  </si>
  <si>
    <t>Yes</t>
  </si>
  <si>
    <t>No</t>
  </si>
  <si>
    <t>Year number</t>
  </si>
  <si>
    <t>Capital Costs (total)</t>
  </si>
  <si>
    <t>Operating costs (non-energy, per annum)</t>
  </si>
  <si>
    <t>Energy Consumption</t>
  </si>
  <si>
    <t>Waste output (annual amount generated</t>
  </si>
  <si>
    <t>CO2</t>
  </si>
  <si>
    <t>N2O</t>
  </si>
  <si>
    <t>CH4</t>
  </si>
  <si>
    <t>Total Opex</t>
  </si>
  <si>
    <t>Tonnes pa</t>
  </si>
  <si>
    <t>Min year</t>
  </si>
  <si>
    <t>max year</t>
  </si>
  <si>
    <t>Rate</t>
  </si>
  <si>
    <t>Discount rate</t>
  </si>
  <si>
    <t>Discount factor</t>
  </si>
  <si>
    <t>Emissions factors</t>
  </si>
  <si>
    <t>kWh</t>
  </si>
  <si>
    <t>Gaseous fuels:</t>
  </si>
  <si>
    <t xml:space="preserve">  LPG</t>
  </si>
  <si>
    <t xml:space="preserve">  Natural Gas</t>
  </si>
  <si>
    <t xml:space="preserve">  Other Petroleum gases</t>
  </si>
  <si>
    <t>Liquid fuels:</t>
  </si>
  <si>
    <t xml:space="preserve">  Aviation spirit</t>
  </si>
  <si>
    <t xml:space="preserve">  Aviation turbine fuel</t>
  </si>
  <si>
    <t xml:space="preserve">  Burning Oil</t>
  </si>
  <si>
    <t xml:space="preserve">  Fuel Oil</t>
  </si>
  <si>
    <t xml:space="preserve">  Lubricants</t>
  </si>
  <si>
    <t xml:space="preserve">  Naptha</t>
  </si>
  <si>
    <t xml:space="preserve">  Refinery miscellaneous</t>
  </si>
  <si>
    <t>Solid fuels:</t>
  </si>
  <si>
    <t xml:space="preserve">  Anthracite</t>
  </si>
  <si>
    <t xml:space="preserve">  Coke</t>
  </si>
  <si>
    <t xml:space="preserve">  Coking coal</t>
  </si>
  <si>
    <t xml:space="preserve">  Domestic steam coal</t>
  </si>
  <si>
    <t xml:space="preserve">  Domestic smokeless solid fuel</t>
  </si>
  <si>
    <t xml:space="preserve">  Industrial steam coal</t>
  </si>
  <si>
    <t xml:space="preserve">  Petroleum Coke</t>
  </si>
  <si>
    <t>Pre-appraisal parameters</t>
  </si>
  <si>
    <t>Upfront investment costs</t>
  </si>
  <si>
    <t>Total cost of waste output</t>
  </si>
  <si>
    <t>Natural Gas</t>
  </si>
  <si>
    <t>Coal</t>
  </si>
  <si>
    <t>Total cost of energy</t>
  </si>
  <si>
    <t>Elec</t>
  </si>
  <si>
    <t>Quantity of energy consumed</t>
  </si>
  <si>
    <t>Value of energy consumed</t>
  </si>
  <si>
    <t>Tonnes</t>
  </si>
  <si>
    <t>tCO2e</t>
  </si>
  <si>
    <t>SF6</t>
  </si>
  <si>
    <t>HFC-152a</t>
  </si>
  <si>
    <t>HFC-134a</t>
  </si>
  <si>
    <t>HFC-23</t>
  </si>
  <si>
    <t>HFC-32</t>
  </si>
  <si>
    <t>HFC-125</t>
  </si>
  <si>
    <t>HFC-143a</t>
  </si>
  <si>
    <t>HFC-227ea</t>
  </si>
  <si>
    <t>HFC-43-10mee</t>
  </si>
  <si>
    <t>HFC-134</t>
  </si>
  <si>
    <t>CF4</t>
  </si>
  <si>
    <t>C2F6</t>
  </si>
  <si>
    <t>C3F8</t>
  </si>
  <si>
    <t>C4F8</t>
  </si>
  <si>
    <t>C4F10</t>
  </si>
  <si>
    <t>HFC-245fa</t>
  </si>
  <si>
    <t>HFC-365mfc</t>
  </si>
  <si>
    <t>HFC-41</t>
  </si>
  <si>
    <t>HFC-143</t>
  </si>
  <si>
    <t>HFC-152</t>
  </si>
  <si>
    <t>HFC-161</t>
  </si>
  <si>
    <t>HFC-236ea</t>
  </si>
  <si>
    <t>HFC-236fa</t>
  </si>
  <si>
    <t>HFC-245ca</t>
  </si>
  <si>
    <t>HFC-236cb</t>
  </si>
  <si>
    <t>NF3</t>
  </si>
  <si>
    <t>C5F12</t>
  </si>
  <si>
    <t>C6F14</t>
  </si>
  <si>
    <t>C10F18</t>
  </si>
  <si>
    <t>Large negative</t>
  </si>
  <si>
    <t>Medium negative</t>
  </si>
  <si>
    <t>Small negative</t>
  </si>
  <si>
    <t>Small positive</t>
  </si>
  <si>
    <t>Medium positive</t>
  </si>
  <si>
    <t>Large positive</t>
  </si>
  <si>
    <t>Arsenic</t>
  </si>
  <si>
    <t>Cadmium</t>
  </si>
  <si>
    <t>Chromium</t>
  </si>
  <si>
    <t>Nickel</t>
  </si>
  <si>
    <t>1, 3 Butadiene</t>
  </si>
  <si>
    <t>Benzene</t>
  </si>
  <si>
    <t>PAH</t>
  </si>
  <si>
    <t>Formaldehyde</t>
  </si>
  <si>
    <t>Dioxins/furans</t>
  </si>
  <si>
    <t>Option Name</t>
  </si>
  <si>
    <t>Total</t>
  </si>
  <si>
    <t>Air pollutant emissions- value</t>
  </si>
  <si>
    <t>Total value</t>
  </si>
  <si>
    <t>Emissions</t>
  </si>
  <si>
    <t>Unit value</t>
  </si>
  <si>
    <t>Greenhouse gas emissions (associated with fuel use)</t>
  </si>
  <si>
    <t>Total process GHG Emissions</t>
  </si>
  <si>
    <t>Total fuel-related GHG Emissions</t>
  </si>
  <si>
    <t>Non-elec</t>
  </si>
  <si>
    <t>Value elec</t>
  </si>
  <si>
    <t>Value non-elec</t>
  </si>
  <si>
    <t>Total value elec</t>
  </si>
  <si>
    <t>Total value non-elec</t>
  </si>
  <si>
    <t>WACC</t>
  </si>
  <si>
    <t>Annualised payment</t>
  </si>
  <si>
    <t>Annual value</t>
  </si>
  <si>
    <t>Relative PV assessment</t>
  </si>
  <si>
    <t>£m</t>
  </si>
  <si>
    <t>Ratio</t>
  </si>
  <si>
    <t>Discounted WACC</t>
  </si>
  <si>
    <t>Discounted total opex</t>
  </si>
  <si>
    <t>Discounted total waste cost</t>
  </si>
  <si>
    <t>Discounted energy consumption</t>
  </si>
  <si>
    <t>Discounted total value</t>
  </si>
  <si>
    <t>Discounted total GHG</t>
  </si>
  <si>
    <t>TOTALS</t>
  </si>
  <si>
    <t>Option appraisal periods</t>
  </si>
  <si>
    <t>Please state the grounds on which the application for IED derogation is made</t>
  </si>
  <si>
    <t>Other capex</t>
  </si>
  <si>
    <t>Total Capex</t>
  </si>
  <si>
    <t>'Process-related' GHG emissions</t>
  </si>
  <si>
    <t>'Fuel-related' GHG emissions</t>
  </si>
  <si>
    <t>Adur and Ouse</t>
  </si>
  <si>
    <t>Aire and Calder</t>
  </si>
  <si>
    <t>Alt or Crossens</t>
  </si>
  <si>
    <t>Arun and Western Streams</t>
  </si>
  <si>
    <t>Bristol Avon and North Somerset Streams</t>
  </si>
  <si>
    <t>Broadland Rivers</t>
  </si>
  <si>
    <t>Cam and Ely Ouse (including South Level)</t>
  </si>
  <si>
    <t>Cherwell</t>
  </si>
  <si>
    <t>Colne</t>
  </si>
  <si>
    <t>Combined Essex</t>
  </si>
  <si>
    <t>Conwy and Clwyd</t>
  </si>
  <si>
    <t>Cotswolds</t>
  </si>
  <si>
    <t>Cuckmere and Pevensey Levels</t>
  </si>
  <si>
    <t>Darent</t>
  </si>
  <si>
    <t>Derbyshire Derwent</t>
  </si>
  <si>
    <t>Derwent (Humber)</t>
  </si>
  <si>
    <t>Derwent (NW)</t>
  </si>
  <si>
    <t>Don and Rother</t>
  </si>
  <si>
    <t>Dorset</t>
  </si>
  <si>
    <t>Douglas</t>
  </si>
  <si>
    <t>Dove</t>
  </si>
  <si>
    <t>East Devon</t>
  </si>
  <si>
    <t>East Hampshire</t>
  </si>
  <si>
    <t>East Suffolk</t>
  </si>
  <si>
    <t>Eden and Esk</t>
  </si>
  <si>
    <t>Esk and Coast</t>
  </si>
  <si>
    <t>Hampshire Avon</t>
  </si>
  <si>
    <t>Hull and East Riding</t>
  </si>
  <si>
    <t>Idle and Torne</t>
  </si>
  <si>
    <t>Irwell</t>
  </si>
  <si>
    <t>Isle of Wight</t>
  </si>
  <si>
    <t>Kennet and Pang</t>
  </si>
  <si>
    <t>Kent or Leven</t>
  </si>
  <si>
    <t>Loddon</t>
  </si>
  <si>
    <t>London</t>
  </si>
  <si>
    <t>Loughor to Taf</t>
  </si>
  <si>
    <t>Louth Grimsby and Ancholme</t>
  </si>
  <si>
    <t>Lower Trent and Erewash</t>
  </si>
  <si>
    <t>Lune</t>
  </si>
  <si>
    <t>Maidenhead to Sunbury</t>
  </si>
  <si>
    <t>Medway</t>
  </si>
  <si>
    <t>Mersey Estuary</t>
  </si>
  <si>
    <t>Middle Dee</t>
  </si>
  <si>
    <t>Mole</t>
  </si>
  <si>
    <t>Nene</t>
  </si>
  <si>
    <t>New Forest</t>
  </si>
  <si>
    <t>North Cornwall, Seaton, Looe and Fowey</t>
  </si>
  <si>
    <t>North Devon</t>
  </si>
  <si>
    <t>North Kent</t>
  </si>
  <si>
    <t>North Norfolk</t>
  </si>
  <si>
    <t>North West Norfolk</t>
  </si>
  <si>
    <t>North West Wales</t>
  </si>
  <si>
    <t>Northumberland Rivers</t>
  </si>
  <si>
    <t>Ogmore to Tawe</t>
  </si>
  <si>
    <t>Old Bedford including the Middle Level</t>
  </si>
  <si>
    <t>Ribble</t>
  </si>
  <si>
    <t>Roding, Beam and Ingrebourne</t>
  </si>
  <si>
    <t>Rother</t>
  </si>
  <si>
    <t>Severn Uplands</t>
  </si>
  <si>
    <t>Severn Vale</t>
  </si>
  <si>
    <t>Shropshire Middle Severn</t>
  </si>
  <si>
    <t>Soar</t>
  </si>
  <si>
    <t>South Devon</t>
  </si>
  <si>
    <t>South East Valleys</t>
  </si>
  <si>
    <t>South Essex</t>
  </si>
  <si>
    <t>South West Lakes</t>
  </si>
  <si>
    <t>South West Wales</t>
  </si>
  <si>
    <t>South and West Somerset</t>
  </si>
  <si>
    <t>Staffordshire Trent Valley</t>
  </si>
  <si>
    <t>Stour</t>
  </si>
  <si>
    <t>Swale, Ure, Nidd and Upper Ouse</t>
  </si>
  <si>
    <t>Tamar</t>
  </si>
  <si>
    <t>Tame Anker and Mease</t>
  </si>
  <si>
    <t>Tees</t>
  </si>
  <si>
    <t>Teme</t>
  </si>
  <si>
    <t>Test and Itchen</t>
  </si>
  <si>
    <t>Thame and South Chilterns</t>
  </si>
  <si>
    <t>Tidal Dee</t>
  </si>
  <si>
    <t>Till</t>
  </si>
  <si>
    <t>Tweed</t>
  </si>
  <si>
    <t>Tyne</t>
  </si>
  <si>
    <t>Upper Dee</t>
  </si>
  <si>
    <t>Upper Lee</t>
  </si>
  <si>
    <t>Upper Mersey</t>
  </si>
  <si>
    <t>Upper and Bedford Ouse</t>
  </si>
  <si>
    <t>Usk</t>
  </si>
  <si>
    <t>Vale of White Horse</t>
  </si>
  <si>
    <t>Warwickshire Avon</t>
  </si>
  <si>
    <t>Waver or Wampool</t>
  </si>
  <si>
    <t>Wear</t>
  </si>
  <si>
    <t>Weaver and Gowy</t>
  </si>
  <si>
    <t>Welland</t>
  </si>
  <si>
    <t>West Cornwall and the Fal</t>
  </si>
  <si>
    <t>Wey</t>
  </si>
  <si>
    <t>Wharfe and Lower Ouse</t>
  </si>
  <si>
    <t>Witham</t>
  </si>
  <si>
    <t>Worcestershire Middle Severn</t>
  </si>
  <si>
    <t>Wye</t>
  </si>
  <si>
    <t>Wyre</t>
  </si>
  <si>
    <t>Bad</t>
  </si>
  <si>
    <t>Poor</t>
  </si>
  <si>
    <t>Moderate</t>
  </si>
  <si>
    <t>Good</t>
  </si>
  <si>
    <t>Discounted energy</t>
  </si>
  <si>
    <t>Discounted total</t>
  </si>
  <si>
    <t>Costs</t>
  </si>
  <si>
    <t>Benefits</t>
  </si>
  <si>
    <t>Low capex</t>
  </si>
  <si>
    <t>Low opex</t>
  </si>
  <si>
    <t>High opex</t>
  </si>
  <si>
    <t>Low values</t>
  </si>
  <si>
    <t>High values</t>
  </si>
  <si>
    <t>Low WACC</t>
  </si>
  <si>
    <t>High WACC</t>
  </si>
  <si>
    <t>Location adjusted</t>
  </si>
  <si>
    <t>EEA Damage costs</t>
  </si>
  <si>
    <t>Nox</t>
  </si>
  <si>
    <t>EEA values</t>
  </si>
  <si>
    <t>Low high capex</t>
  </si>
  <si>
    <t>Low high range</t>
  </si>
  <si>
    <t>Low high WACC</t>
  </si>
  <si>
    <t>PV</t>
  </si>
  <si>
    <t>CENTRAL CALCULATIONS</t>
  </si>
  <si>
    <t>SENSITIVITY ANALYSIS</t>
  </si>
  <si>
    <t>Sceanrio analysis</t>
  </si>
  <si>
    <t>H Cost/L Benefit</t>
  </si>
  <si>
    <t>L Cost/H benefit</t>
  </si>
  <si>
    <t>High Costs Low Benefits</t>
  </si>
  <si>
    <t>Value TRADED</t>
  </si>
  <si>
    <t>Total NON-TRADED</t>
  </si>
  <si>
    <t>Low high opex</t>
  </si>
  <si>
    <t>Benefit-Cost (BCR) Ratio</t>
  </si>
  <si>
    <t>+/-%</t>
  </si>
  <si>
    <t>Uncertainty bound</t>
  </si>
  <si>
    <t>Low cost (Capex / opex)</t>
  </si>
  <si>
    <t>High capex</t>
  </si>
  <si>
    <t>Low energy price</t>
  </si>
  <si>
    <t>High energy price</t>
  </si>
  <si>
    <t>Low AQ Values</t>
  </si>
  <si>
    <t>High AQ Values</t>
  </si>
  <si>
    <t>EEA Values</t>
  </si>
  <si>
    <t>Location adjusted AQ</t>
  </si>
  <si>
    <t>High Cost (capex / opex)</t>
  </si>
  <si>
    <t>Total costs</t>
  </si>
  <si>
    <t>Total benefit</t>
  </si>
  <si>
    <t>Range Low</t>
  </si>
  <si>
    <t>Range High</t>
  </si>
  <si>
    <t>Option ranking</t>
  </si>
  <si>
    <t>Rank</t>
  </si>
  <si>
    <t>Ranking</t>
  </si>
  <si>
    <t>Goal-seek cell</t>
  </si>
  <si>
    <t>% change</t>
  </si>
  <si>
    <t>BAT Operating costs</t>
  </si>
  <si>
    <t>BAT Installation costs</t>
  </si>
  <si>
    <t>BAT Energy Cost</t>
  </si>
  <si>
    <t>BAT air quality impacts</t>
  </si>
  <si>
    <t>BAT emission impacts</t>
  </si>
  <si>
    <t>Tipping point BCR Calc</t>
  </si>
  <si>
    <t>Totals £m</t>
  </si>
  <si>
    <t>Original value (£m)</t>
  </si>
  <si>
    <t>Tipping value (£m)</t>
  </si>
  <si>
    <t>Data Name</t>
  </si>
  <si>
    <t>Source</t>
  </si>
  <si>
    <t>Latest version published</t>
  </si>
  <si>
    <t>Date last updated</t>
  </si>
  <si>
    <t>Brief description of use</t>
  </si>
  <si>
    <t>Contact/publically available (Link)</t>
  </si>
  <si>
    <t>Permit ID Number</t>
  </si>
  <si>
    <t>Technology name</t>
  </si>
  <si>
    <t>Version Number:</t>
  </si>
  <si>
    <t>Last Update:</t>
  </si>
  <si>
    <t>Version Number</t>
  </si>
  <si>
    <t>Date</t>
  </si>
  <si>
    <t>Is Installation located in an AQMA?</t>
  </si>
  <si>
    <t>Description of technology and how this impacts on process</t>
  </si>
  <si>
    <t>Details of option considered</t>
  </si>
  <si>
    <t>Volume of waste</t>
  </si>
  <si>
    <t>Improved</t>
  </si>
  <si>
    <t>No Change</t>
  </si>
  <si>
    <t>Worsened</t>
  </si>
  <si>
    <t>Wider benefits (Low water)</t>
  </si>
  <si>
    <t>L Cost/H ben/Wider ben (low water)</t>
  </si>
  <si>
    <t>L Cost/H ben/Wider ben (high water)</t>
  </si>
  <si>
    <t>Water</t>
  </si>
  <si>
    <t>Wider impacts</t>
  </si>
  <si>
    <t>Emissions Factors</t>
  </si>
  <si>
    <t>Fuel</t>
  </si>
  <si>
    <t>Therms</t>
  </si>
  <si>
    <t>kgCO2e/litre</t>
  </si>
  <si>
    <t>Gas Oil</t>
  </si>
  <si>
    <t>Road - Petrol</t>
  </si>
  <si>
    <t>p/kWh</t>
  </si>
  <si>
    <t>p/litre</t>
  </si>
  <si>
    <t>litres</t>
  </si>
  <si>
    <t>kgCO2e/kWh</t>
  </si>
  <si>
    <t>IED Derogation Cost-Benefit Analysis Tool</t>
  </si>
  <si>
    <t>Description of changes from previous version</t>
  </si>
  <si>
    <t>Initial version of model created for user testing</t>
  </si>
  <si>
    <t>Global Warming Potentials</t>
  </si>
  <si>
    <t>Greenhouse Gas</t>
  </si>
  <si>
    <t>Comment on significance</t>
  </si>
  <si>
    <t>Uncertainty range around upfront investment costs</t>
  </si>
  <si>
    <t>Road - Diesel</t>
  </si>
  <si>
    <t>Annual value (taking into account installation year)</t>
  </si>
  <si>
    <t>Excluding those for which DECC prices used</t>
  </si>
  <si>
    <t>%</t>
  </si>
  <si>
    <t>Uplift pa</t>
  </si>
  <si>
    <t>Uplift factor</t>
  </si>
  <si>
    <t>Scenario Name</t>
  </si>
  <si>
    <t>High operating costs</t>
  </si>
  <si>
    <t>Wider benefits (High water)</t>
  </si>
  <si>
    <t>Waste output</t>
  </si>
  <si>
    <t>Scenario analysis</t>
  </si>
  <si>
    <t>Rank (diff from zero)</t>
  </si>
  <si>
    <t>Sensitivity analysis (Tipping point analysis for BAT-AEL)</t>
  </si>
  <si>
    <t>Central (base case)</t>
  </si>
  <si>
    <t>Low upfront investment costs</t>
  </si>
  <si>
    <t>High upfront investment costs</t>
  </si>
  <si>
    <t>Low operating costs</t>
  </si>
  <si>
    <t>CO</t>
  </si>
  <si>
    <t>NOx</t>
  </si>
  <si>
    <t>Net cost of waste output</t>
  </si>
  <si>
    <t>Does technology achieve BAT?</t>
  </si>
  <si>
    <t>Option No.</t>
  </si>
  <si>
    <t>If so, when is BAT achieved?</t>
  </si>
  <si>
    <t>Uncertainty range around operating costs</t>
  </si>
  <si>
    <t>Emissions to water low</t>
  </si>
  <si>
    <t>Emissions to water high</t>
  </si>
  <si>
    <t>Including wider environmental impacts</t>
  </si>
  <si>
    <t>Operating costs</t>
  </si>
  <si>
    <t>Financing costs</t>
  </si>
  <si>
    <t>Financing costs (if entered manually)</t>
  </si>
  <si>
    <t>Enter financing costs manually?</t>
  </si>
  <si>
    <t>Total capex</t>
  </si>
  <si>
    <t>Financing costs - Low WACC (if entered manually)</t>
  </si>
  <si>
    <t>Financing costs - High WACC (if entered manually)</t>
  </si>
  <si>
    <t>Price base</t>
  </si>
  <si>
    <t>Deflators</t>
  </si>
  <si>
    <t>Base year</t>
  </si>
  <si>
    <t>Target year</t>
  </si>
  <si>
    <t>Original price base</t>
  </si>
  <si>
    <t>Deflation factor</t>
  </si>
  <si>
    <t>Total capex discounted</t>
  </si>
  <si>
    <t>What is the objective of this appraisal?</t>
  </si>
  <si>
    <t>Please explain your choice of WACC</t>
  </si>
  <si>
    <t>Negligible</t>
  </si>
  <si>
    <t>Version updated for EA and user testing comments</t>
  </si>
  <si>
    <t>Applicable?</t>
  </si>
  <si>
    <t>Damage costs for use in analysis</t>
  </si>
  <si>
    <t>IGCB damage costs</t>
  </si>
  <si>
    <t>Adjusted prices</t>
  </si>
  <si>
    <t>Pollutant</t>
  </si>
  <si>
    <t>£/tCO2e</t>
  </si>
  <si>
    <t>£/tonne</t>
  </si>
  <si>
    <t>First year</t>
  </si>
  <si>
    <t>NPV (if diff from zero)</t>
  </si>
  <si>
    <t>See cell E18 in 'Data input - General'</t>
  </si>
  <si>
    <r>
      <t>tCO</t>
    </r>
    <r>
      <rPr>
        <vertAlign val="subscript"/>
        <sz val="11"/>
        <color theme="1"/>
        <rFont val="Calibri"/>
        <family val="2"/>
        <scheme val="minor"/>
      </rPr>
      <t>2</t>
    </r>
    <r>
      <rPr>
        <sz val="11"/>
        <color theme="1"/>
        <rFont val="Calibri"/>
        <family val="2"/>
        <scheme val="minor"/>
      </rPr>
      <t>e/tonne</t>
    </r>
  </si>
  <si>
    <t>Emissions Intensity</t>
  </si>
  <si>
    <t>HMT GDP Deflators (for price base conversion)</t>
  </si>
  <si>
    <t>Please provide details of the options considered in the table to the right</t>
  </si>
  <si>
    <t>What is the weighted average cost of capital (WACC) at which the investments considered will be funded?</t>
  </si>
  <si>
    <t>Sensitivity Tests</t>
  </si>
  <si>
    <t>Option name</t>
  </si>
  <si>
    <t>EEA damage costs</t>
  </si>
  <si>
    <t>High damage costs</t>
  </si>
  <si>
    <t>Low damage costs</t>
  </si>
  <si>
    <t>Ranking same as central assessment?</t>
  </si>
  <si>
    <t>Rationale for appraisal period chosen</t>
  </si>
  <si>
    <t>Goal-seek target (NPV=0)</t>
  </si>
  <si>
    <t>Set-up costs</t>
  </si>
  <si>
    <t>Replace existing</t>
  </si>
  <si>
    <t>Alternative to new</t>
  </si>
  <si>
    <t>Addition to existing or new</t>
  </si>
  <si>
    <t>Does BAT replace all or part of an existing technology, all or part of a new technology, or is it added to an existing or new technology?</t>
  </si>
  <si>
    <t>HMT GDP Deflators</t>
  </si>
  <si>
    <t>Input sheet</t>
  </si>
  <si>
    <t>Assumptions</t>
  </si>
  <si>
    <t>HMT</t>
  </si>
  <si>
    <t>For use by user to change price base</t>
  </si>
  <si>
    <t>For use by user to change currency</t>
  </si>
  <si>
    <t>http://www.ipcc.ch/pdf/assessment-report/ar4/syr/ar4_syr_full_report.pdf</t>
  </si>
  <si>
    <t>IPCC</t>
  </si>
  <si>
    <t>NWEBS water quality values</t>
  </si>
  <si>
    <t>Water values</t>
  </si>
  <si>
    <t>EA</t>
  </si>
  <si>
    <t>Energy Prices</t>
  </si>
  <si>
    <t>Combined with energy consumed to calculate impact value</t>
  </si>
  <si>
    <t>IGCB Damage costs</t>
  </si>
  <si>
    <t>Damage costs</t>
  </si>
  <si>
    <t>Defra</t>
  </si>
  <si>
    <t>Combined with volumes of air pollutant emissions to calculate impact value</t>
  </si>
  <si>
    <t>http://www.eea.europa.eu/publications/costs-of-air-pollution-2008-2012</t>
  </si>
  <si>
    <t>Combined with volumes of air pollutant emissions to calculate impact value (sensitivity analysis only)</t>
  </si>
  <si>
    <t>Air quality regional adjustment</t>
  </si>
  <si>
    <t>Eunomia</t>
  </si>
  <si>
    <t>Unpublished</t>
  </si>
  <si>
    <t>Carbon prices</t>
  </si>
  <si>
    <t>Combined with volume of GHG emissions to calculate impact value</t>
  </si>
  <si>
    <t>Assumptions; Emissions factors</t>
  </si>
  <si>
    <t>Assumptions; Discount and deflators</t>
  </si>
  <si>
    <t>Discount and deflators</t>
  </si>
  <si>
    <t>https://www.gov.uk/government/uploads/system/uploads/attachment_data/file/220541/green_book_complete.pdf</t>
  </si>
  <si>
    <t>Used to discount impacts over lifetime of appraisal.</t>
  </si>
  <si>
    <t>For use by user to calculate tCO2e from tonnes of relevant GHG</t>
  </si>
  <si>
    <t>For use by user to calculate GHG emissions associated with energy</t>
  </si>
  <si>
    <t>Discounted annual value</t>
  </si>
  <si>
    <t>Cost of Capital (finance)</t>
  </si>
  <si>
    <t>Cost of capital (financing)</t>
  </si>
  <si>
    <t>The following changes were made by Matt Georges (EA): 1. PV costs changed to include only upfront costs, O&amp;M costs, waste disposal costs and energy consumption costs.  PV benefits changed to include only emissions to air and GHG emissions.  2.  Reference to 2015 in the uplift factor cells in the calculation worksheets was altered to reference to the cell in which the year of the appraisal is entered (D24 in the data input - general worksheet).  3. The Results worksheet was altered to make the ranking based on incremental NPV the major output from the tool and to make this clearer to the user.  4. Various minor editing changes.  5. Reference to damage costs associated with accidents was removed on the advice of EA regulatory colleagues.  6. Worksheets were protected.</t>
  </si>
  <si>
    <t>PM10 Agriculture</t>
  </si>
  <si>
    <t>PM10 Domestic</t>
  </si>
  <si>
    <t>PM10 Waste</t>
  </si>
  <si>
    <t>PM10 Industry</t>
  </si>
  <si>
    <t>The following changes were made by Matt Georges (EA): 1. The Results worksheet was altered to make the ranking based on NPV the major output from the tool.   2. 'PM' changed to 'PM10' in data input worksheets.    3. Benefit-Cost Ratio and incremental NPV removed from Results and Analysis worksheets to provide greater clarity as to the key result metric.   4. Comparator changed to the applicant's 'preferred' option.</t>
  </si>
  <si>
    <t>Financing costs (when entered manually)</t>
  </si>
  <si>
    <t xml:space="preserve">To define disproportionality </t>
  </si>
  <si>
    <t>NPV (£m) at net of preferred option</t>
  </si>
  <si>
    <t>Is BAT's NPV sign the same as central?</t>
  </si>
  <si>
    <t>The following changes were made by Matt Georges (EA): 1. Changes to Results sheet made in v 2.2 reversed.   2. Changes to comparator in v2.2 reversed.   3. 'PM' changed to 'PM10' in damage costs worksheet.</t>
  </si>
  <si>
    <t>The following changes were made by Anna Maria Giacomello (EA): 1. the layout of the Results sheet was changed to show the ranking of options whose NPVs have been derived  net of BAU costs and benefits.  The NPV for BAT is now calculated as net of the costs and benefits of the preferred option. 2. the terms used across the spreadsheet have been checked for consistency. 3. the sensitivity and scenario sheets have both been changed to make them consistent with the new layout in the Results sheet.</t>
  </si>
  <si>
    <t>Changes made by Matt Georges (EA): PV benefits in Results sheet altered to be positive not negative.  Notation in Damage Costs sheet changed from PM to PM10 to match rest of the tool.</t>
  </si>
  <si>
    <t>Are the benefits of meeting BAT less than the costs?</t>
  </si>
  <si>
    <t>Changes made by Matt Georges (EA): User Guide and cell comments updated to include reference to BAU rather than full derogation scenario.  Clarifications made to User Guide and Results tabs.  Uplift factor formula corrected in row 192 of Calc_B.  Ranking same as central scenario forumlas changed in Sensitivity Analysis and Scenrio Analysis tabs.  Message in each data input tab that is linked to whether financing costs are entered manually or not altered to refer to correct rows.</t>
  </si>
  <si>
    <t>User Input cells in Case Description tab unlocked. [Matt Georges]</t>
  </si>
  <si>
    <t>Formula in cell E11 in Results sheet corrected.  [Matt Georges]</t>
  </si>
  <si>
    <t>Lowest NPV under sensitivity testing</t>
  </si>
  <si>
    <t>Central NPV under sensitivity testing</t>
  </si>
  <si>
    <t>Central NPV</t>
  </si>
  <si>
    <t>What are the rankings of the different options?</t>
  </si>
  <si>
    <t>LOW</t>
  </si>
  <si>
    <t>HIGH</t>
  </si>
  <si>
    <t>Used by Results Worksheet</t>
  </si>
  <si>
    <t>Is this ranking the same as the central assessment?</t>
  </si>
  <si>
    <t>Lowest NPV under scenario testing</t>
  </si>
  <si>
    <t>Highest NPV under sensitivity testing</t>
  </si>
  <si>
    <t>Highest NPV under scenario testing</t>
  </si>
  <si>
    <t>Major changes made to Results sheet by Scott Latham under instruction of Matt Georges.  Including correction of Summary Results formulas and display of sensitivity and scenario analysis results.</t>
  </si>
  <si>
    <t>Version name changed for internal EA publication purposes. [Matt Georges]</t>
  </si>
  <si>
    <t>Changes made to rows 215 and 226 in the Calc_Scenario sheets to ensure the Low and High WACC sensitivity analysis works with manually entered financing costs [Matt Georges].  This version was released externally on 22nd June 2015.</t>
  </si>
  <si>
    <t>NPV (£m) net of Preferred option</t>
  </si>
  <si>
    <t>B8 in Results reworded to improve clarity.  Tab colours changed to improve visibility for users with colour blindness.</t>
  </si>
  <si>
    <t>LookupArray1</t>
  </si>
  <si>
    <t>LookupArray2</t>
  </si>
  <si>
    <t>LookupArray3</t>
  </si>
  <si>
    <t>LookupArray4</t>
  </si>
  <si>
    <t>LookupArray5</t>
  </si>
  <si>
    <t>LookupArray6</t>
  </si>
  <si>
    <t>LookupArray7</t>
  </si>
  <si>
    <t>LookupArray8</t>
  </si>
  <si>
    <t>(?)</t>
  </si>
  <si>
    <t xml:space="preserve"> (Select from dropdown)</t>
  </si>
  <si>
    <t>2.1</t>
  </si>
  <si>
    <t>2.2</t>
  </si>
  <si>
    <t>2.3</t>
  </si>
  <si>
    <t>2.4</t>
  </si>
  <si>
    <t>2.5</t>
  </si>
  <si>
    <t>Option 1</t>
  </si>
  <si>
    <t>Option 2</t>
  </si>
  <si>
    <t>Option 3</t>
  </si>
  <si>
    <t>Option 4</t>
  </si>
  <si>
    <t>Option 5</t>
  </si>
  <si>
    <r>
      <t xml:space="preserve">How significant is this impact?                </t>
    </r>
    <r>
      <rPr>
        <b/>
        <sz val="16"/>
        <color rgb="FFFF0000"/>
        <rFont val="Aharoni"/>
        <charset val="177"/>
      </rPr>
      <t>(?)</t>
    </r>
  </si>
  <si>
    <r>
      <t xml:space="preserve">Description of impact                                </t>
    </r>
    <r>
      <rPr>
        <b/>
        <sz val="18"/>
        <color rgb="FFFF0000"/>
        <rFont val="Aharoni"/>
        <charset val="177"/>
      </rPr>
      <t xml:space="preserve"> (?)</t>
    </r>
  </si>
  <si>
    <t>LookupArray9</t>
  </si>
  <si>
    <t>LookupArray10</t>
  </si>
  <si>
    <t>Length of time to complete installation (Years)</t>
  </si>
  <si>
    <t>Lifetime of technology once fully installed (Years)</t>
  </si>
  <si>
    <r>
      <t xml:space="preserve">Last year of initial operation </t>
    </r>
    <r>
      <rPr>
        <sz val="11"/>
        <color rgb="FFFF0000"/>
        <rFont val="Calibri"/>
        <family val="2"/>
        <scheme val="minor"/>
      </rPr>
      <t>(Auto calculated value)</t>
    </r>
  </si>
  <si>
    <r>
      <t xml:space="preserve">Does asset need to be 'renewed' over the appraisal period? </t>
    </r>
    <r>
      <rPr>
        <sz val="11"/>
        <color rgb="FFFF0000"/>
        <rFont val="Calibri"/>
        <family val="2"/>
        <scheme val="minor"/>
      </rPr>
      <t>(Auto calculated value)</t>
    </r>
  </si>
  <si>
    <r>
      <t xml:space="preserve">Last year of appraisal period </t>
    </r>
    <r>
      <rPr>
        <sz val="11"/>
        <color rgb="FFFF0000"/>
        <rFont val="Calibri"/>
        <family val="2"/>
        <scheme val="minor"/>
      </rPr>
      <t>(Auto calculated value)</t>
    </r>
  </si>
  <si>
    <t>Operating Costs</t>
  </si>
  <si>
    <t>(Auto calculated value)</t>
  </si>
  <si>
    <r>
      <t xml:space="preserve">Financing costs - WACC (if entered manually)                      </t>
    </r>
    <r>
      <rPr>
        <b/>
        <sz val="16"/>
        <color rgb="FFFF0000"/>
        <rFont val="Aharoni"/>
        <charset val="177"/>
      </rPr>
      <t xml:space="preserve"> (?)</t>
    </r>
  </si>
  <si>
    <t>Done By</t>
  </si>
  <si>
    <t>Matt Georges</t>
  </si>
  <si>
    <t>Scott Latham</t>
  </si>
  <si>
    <t>Summary</t>
  </si>
  <si>
    <t>Detailed Results</t>
  </si>
  <si>
    <t>Sensitivity Analysis Results</t>
  </si>
  <si>
    <t>Scenario Analysis Results</t>
  </si>
  <si>
    <t>Click to go back to Data Entry &gt;</t>
  </si>
  <si>
    <t>IED Tool - User Guidance</t>
  </si>
  <si>
    <t>Sensitivity Calculations</t>
  </si>
  <si>
    <t>Scenario Analysis Calculations</t>
  </si>
  <si>
    <t>Calculations - Option 5</t>
  </si>
  <si>
    <t>Calculations - Option 4</t>
  </si>
  <si>
    <t>Calculations - BAT</t>
  </si>
  <si>
    <t>&lt;&lt; BACK to Data Input</t>
  </si>
  <si>
    <t>Sensitivity Analysis</t>
  </si>
  <si>
    <t>Scenario Analysis</t>
  </si>
  <si>
    <t>Underlying Data / Assumptions</t>
  </si>
  <si>
    <t>#</t>
  </si>
  <si>
    <t>Description</t>
  </si>
  <si>
    <t>Name (Click to see)</t>
  </si>
  <si>
    <t>Damage Costs</t>
  </si>
  <si>
    <t>Carbon Prices</t>
  </si>
  <si>
    <t>Emission Factors</t>
  </si>
  <si>
    <t>Discount and Deflators</t>
  </si>
  <si>
    <t>Data Guide</t>
  </si>
  <si>
    <t>Long-run Variable Costs of Energy</t>
  </si>
  <si>
    <t>Air Quality Damage Costs</t>
  </si>
  <si>
    <t>£1 buys X US dollars</t>
  </si>
  <si>
    <t>£1 buys X Euros</t>
  </si>
  <si>
    <t>3.10</t>
  </si>
  <si>
    <t>3.11</t>
  </si>
  <si>
    <t>Year that work on derogation application began (Year 0)</t>
  </si>
  <si>
    <r>
      <t xml:space="preserve">Labour                                                                                          </t>
    </r>
    <r>
      <rPr>
        <b/>
        <sz val="16"/>
        <color rgb="FFFF0000"/>
        <rFont val="Aharoni"/>
        <charset val="177"/>
      </rPr>
      <t xml:space="preserve"> (?)</t>
    </r>
  </si>
  <si>
    <r>
      <t xml:space="preserve">Labour                                                                                           </t>
    </r>
    <r>
      <rPr>
        <b/>
        <sz val="16"/>
        <color rgb="FFFF0000"/>
        <rFont val="Aharoni"/>
        <charset val="177"/>
      </rPr>
      <t xml:space="preserve"> (?)</t>
    </r>
  </si>
  <si>
    <t>Adjusted damage costs</t>
  </si>
  <si>
    <t>Removed Location related damage costs functionality from tool on request from Matt. Data entry removed from General Input worksheet, Relevant cells removed from 'Damage Costs' worksheet, and all Calculation worksheets - Calc_BAU - Calc_Option6 VLOOKUPS updated to look at adjusted 'IGCB best estimate' rather than look location value</t>
  </si>
  <si>
    <t>EEA Pollutant Name</t>
  </si>
  <si>
    <t>Insert New Pollutant Here</t>
  </si>
  <si>
    <t>NOX Domestic</t>
  </si>
  <si>
    <t>NOX Agriculture</t>
  </si>
  <si>
    <t>NOX Waste</t>
  </si>
  <si>
    <t>Uplift Rate</t>
  </si>
  <si>
    <t>REMOVED</t>
  </si>
  <si>
    <t xml:space="preserve"> &lt;(Select from dropdown)</t>
  </si>
  <si>
    <t>PM10 Used</t>
  </si>
  <si>
    <t>Adjusted prices - NOX only when combined with PM10</t>
  </si>
  <si>
    <t xml:space="preserve">Tonnes </t>
  </si>
  <si>
    <t>&lt;Calculation sheets all point at this value - change here to update across all sheets</t>
  </si>
  <si>
    <t>Damage Costs worksheet changed - moved from 3 tables into 1 larger, with inclusion of options to have different cost for NOX if PM10 also included in appraisal. Formulas changed in CALC sheets to account for this new option with IF statements where PM10 exists</t>
  </si>
  <si>
    <t>Removed all cells and references to 'Accidents' across all worksheets as deemed to no longer be suitable for the tool</t>
  </si>
  <si>
    <t>Update to the GDP deflator and exchange rate values</t>
  </si>
  <si>
    <t>Made exchange rate row titles clearer in the Assumptions tab reworded to '£1 buys X US dollars'</t>
  </si>
  <si>
    <t>Corrected hyperlinks in Data Guides worksheet</t>
  </si>
  <si>
    <t xml:space="preserve">Made it easier to include new pollutants in 'Damage Costs' worksheet, and split out NOX into 5 categories. </t>
  </si>
  <si>
    <t>Major Rebuild of tool to make the user interface more navigable - reworking of all worksheets to adapt to changes in names and layout</t>
  </si>
  <si>
    <t>Anna Maria Giacomello</t>
  </si>
  <si>
    <t>Merged Chart worksheet into Results worksheet</t>
  </si>
  <si>
    <t>Set uplift factor on each Options Calc sheet to point at a single value on Discoutn and deflators worksheet (h5)</t>
  </si>
  <si>
    <t>Re-inserted uplift rate into 'Damage Costs' formulas</t>
  </si>
  <si>
    <t>These are the NPVs to report in the derogation application         NPV</t>
  </si>
  <si>
    <t>Calculations - Option 3</t>
  </si>
  <si>
    <t>4.10</t>
  </si>
  <si>
    <t>5.20</t>
  </si>
  <si>
    <t>5.10</t>
  </si>
  <si>
    <t>Residual value of existing technology (where replaced)</t>
  </si>
  <si>
    <t>6.10</t>
  </si>
  <si>
    <t>6.20</t>
  </si>
  <si>
    <t>6.30</t>
  </si>
  <si>
    <t>6.40</t>
  </si>
  <si>
    <t>6.50</t>
  </si>
  <si>
    <t>5.30</t>
  </si>
  <si>
    <t>5.40</t>
  </si>
  <si>
    <t>5.50</t>
  </si>
  <si>
    <t>4.20</t>
  </si>
  <si>
    <t>4.30</t>
  </si>
  <si>
    <t>4.40</t>
  </si>
  <si>
    <t>4.50</t>
  </si>
  <si>
    <t>7.10</t>
  </si>
  <si>
    <t>7.20</t>
  </si>
  <si>
    <t>7.30</t>
  </si>
  <si>
    <t>7.40</t>
  </si>
  <si>
    <t>7.50</t>
  </si>
  <si>
    <t>8.10</t>
  </si>
  <si>
    <t>8.20</t>
  </si>
  <si>
    <t>8.30</t>
  </si>
  <si>
    <t>8.40</t>
  </si>
  <si>
    <t>8.50</t>
  </si>
  <si>
    <t>Renamed appraisal summary to Summary Results - redesigned with new table and layout. Most questions removed from this worksheet</t>
  </si>
  <si>
    <t>Conditional formatting added to 'Data Input - Qualitative' worksheet - Negative/Positive colour coding</t>
  </si>
  <si>
    <t>Emissions to soil’ and ‘Valuation of wider environmental impacts’ removed from all worksheets and CALC worksheets</t>
  </si>
  <si>
    <t>Added conditional formatting to each Option input worksheet to hide #.14, #.15, #.16 depending on whether Yes/No is selected in drop down menu</t>
  </si>
  <si>
    <t>Fixed text wrapping, and some locked/unlocked issues across all worksheets</t>
  </si>
  <si>
    <t>Total upfront investment cost for first installation only</t>
  </si>
  <si>
    <t>First Year of upfront costs? - Array</t>
  </si>
  <si>
    <t>First Year of upfront costs</t>
  </si>
  <si>
    <t>Final Year of upfront costs? - Array</t>
  </si>
  <si>
    <t>Final Year of upfront costs</t>
  </si>
  <si>
    <t>4.14</t>
  </si>
  <si>
    <t>4.15</t>
  </si>
  <si>
    <t>4.16</t>
  </si>
  <si>
    <t>4.17</t>
  </si>
  <si>
    <t>4.18</t>
  </si>
  <si>
    <t>4.19</t>
  </si>
  <si>
    <t>4.21</t>
  </si>
  <si>
    <t>4.22</t>
  </si>
  <si>
    <t>4.23</t>
  </si>
  <si>
    <t>4.24</t>
  </si>
  <si>
    <t>4.25</t>
  </si>
  <si>
    <t>4.26</t>
  </si>
  <si>
    <t>4.27</t>
  </si>
  <si>
    <t>4.28</t>
  </si>
  <si>
    <t>4.29</t>
  </si>
  <si>
    <t>4.31</t>
  </si>
  <si>
    <t>4.32</t>
  </si>
  <si>
    <t>4.33</t>
  </si>
  <si>
    <t>4.34</t>
  </si>
  <si>
    <t>4.35</t>
  </si>
  <si>
    <t>4.36</t>
  </si>
  <si>
    <t>4.37</t>
  </si>
  <si>
    <t>4.38</t>
  </si>
  <si>
    <t>4.39</t>
  </si>
  <si>
    <t>4.41</t>
  </si>
  <si>
    <t>4.42</t>
  </si>
  <si>
    <t>4.43</t>
  </si>
  <si>
    <t>Other (please specify)</t>
  </si>
  <si>
    <t>&lt;(Select from dropdown)</t>
  </si>
  <si>
    <t>Changed 'Cost of capital (financing)' on all Options worksheets. 'Total upfront investment cost for first installation only' now automatically calculated in CALC workshets for each option (formulas amended to account for this change). 'Repayment period (If entered manually)' line removed as served no function in the tool.</t>
  </si>
  <si>
    <t>Calculations - Proposed derogation</t>
  </si>
  <si>
    <t>Proposed derogation</t>
  </si>
  <si>
    <t>Are the costs of meeting BAT-AELs outweighed by the monetised benefits in comparison to the Proposed derogation (i.e. Is NPV greater than 0)?</t>
  </si>
  <si>
    <t>What is the difference between the NPV of the BAT-AEL option and the NPV of the Proposed derogation?</t>
  </si>
  <si>
    <t>What is the difference between the NPV of the BAT-AEL option and the NPV of the Proposed derogation under this sensitivity test?</t>
  </si>
  <si>
    <t>What is the difference between the NPV of the BAT-AEL option and the NPV of the Proposed derogation under this scenario test?</t>
  </si>
  <si>
    <t>Present value of costs and benefits calculated net of Proposed derogation</t>
  </si>
  <si>
    <t>Absolute costs and benefits for each of the options including Proposed derogation</t>
  </si>
  <si>
    <t>MAX</t>
  </si>
  <si>
    <t>MAX Used</t>
  </si>
  <si>
    <t>MIN (excluding 0)</t>
  </si>
  <si>
    <t>Calcs for Scenario Analysis and Sensitivity Analysis - where highest benefits need to be used in placed of central Estimates</t>
  </si>
  <si>
    <t>MIN Used</t>
  </si>
  <si>
    <t>Adjusted prices - NOX only when combined with PM10 - Calcs for Scenario Analysis and Sensitivity Analysis - where highest benefits need to be used in placed of central Estimates</t>
  </si>
  <si>
    <t>Data Values - Input Here</t>
  </si>
  <si>
    <t>Calculated Values</t>
  </si>
  <si>
    <t>Calculations - Business as Usual (BAU)</t>
  </si>
  <si>
    <t>BAU</t>
  </si>
  <si>
    <t>9.10</t>
  </si>
  <si>
    <t>9.20</t>
  </si>
  <si>
    <t>9.30</t>
  </si>
  <si>
    <t>9.40</t>
  </si>
  <si>
    <t>9.50</t>
  </si>
  <si>
    <t>BAU Worksheet and Calc reinstated - but in different standalone way. Tool remains using preferred options as comparison for all other options rather than BAU as before</t>
  </si>
  <si>
    <t>Redesign to Summary appraisal worksheet</t>
  </si>
  <si>
    <t>Damage Costs now have MIN and MAX features as requested by Matt Georges, so that High and Low benefits are taken into account and max and min figures pulled out. CALC worksheets for each option updated to reflect this - VLOOKUPs replaced with INDEX/MATCH</t>
  </si>
  <si>
    <t>Business as Usual (BAU)</t>
  </si>
  <si>
    <t>2.6</t>
  </si>
  <si>
    <t>Added table of Pollutants to Scenario and Sensitivity Analysis worksheets</t>
  </si>
  <si>
    <t>Used to provide a rough estimate of the benefits of improving the water environment in a particular catchment.</t>
  </si>
  <si>
    <t>These are UK Government projections for the prices of different fuels over the long term.</t>
  </si>
  <si>
    <t>These are values produced by the UK Government and the European Environment Agency to enable calculation of the benefits of reducing emissions of certain air pollutants.</t>
  </si>
  <si>
    <t>These are UK Government projections for the price of emissions of carbon dioxide over the long term.  These enable calculation of the benefits of reducing emissions of greenhouse gases.</t>
  </si>
  <si>
    <t>These are UK Government factors that allow the conversion of the consumption of a unit of fuel into an amount of emissions of carbon dioxide equivalent.</t>
  </si>
  <si>
    <t>This sheet sets out the underlying assumptions for some of the other datasets such as deflators and emission factors.</t>
  </si>
  <si>
    <t>http://www.ecrr.org/LinkClick.aspx?fileticket=YptJfk/36pI%3D</t>
  </si>
  <si>
    <t>Are the environmental benefits of meeting the BAT-AEL(s) higher than the costs of doing so in comparison to the proposed derogation option?</t>
  </si>
  <si>
    <t>Maximum and minimum damage costs used for each pollutant</t>
  </si>
  <si>
    <t>This contains references for the data used in the tool.</t>
  </si>
  <si>
    <t>Added 2015 damage cost values, descriptions of the purpose of the sheet in most worksheets and corrected the tick and cross options in the Appraisal Summary worksheet.</t>
  </si>
  <si>
    <t>Central Estimate</t>
  </si>
  <si>
    <t>Low central range</t>
  </si>
  <si>
    <t>High central range</t>
  </si>
  <si>
    <t>Central estimate</t>
  </si>
  <si>
    <t>Removed 2 columns from damage cost sheet</t>
  </si>
  <si>
    <t>http://grist.org/article/discount-rates-a-boring-thing-you-should-know-about-with-otters/</t>
  </si>
  <si>
    <t>https://www.gov.uk/government/collections/gdp-deflators-at-market-prices-and-money-gdp</t>
  </si>
  <si>
    <t>NOX when combined with PM10</t>
  </si>
  <si>
    <t>Local environmental conditions</t>
  </si>
  <si>
    <t>Geographical location</t>
  </si>
  <si>
    <t>For Copy Macro</t>
  </si>
  <si>
    <t>Worksheet Name</t>
  </si>
  <si>
    <t>Data Input - BAU</t>
  </si>
  <si>
    <t>Data Input - BAT</t>
  </si>
  <si>
    <t>Data Input - Option 3</t>
  </si>
  <si>
    <t>Data Input - Option 4</t>
  </si>
  <si>
    <t>Data Input - Option 5</t>
  </si>
  <si>
    <t>Added Macro which allows user to copy from one worksheet to another, with user form. Workbook must now be macro enabled.</t>
  </si>
  <si>
    <t>Minor changes to other worksheets, text values etc..</t>
  </si>
  <si>
    <t>Ricardo AEA</t>
  </si>
  <si>
    <t>First installation year (or if technology already installed leave 3.8, 3.9 and 3.10 blank and just fill in 3.11)</t>
  </si>
  <si>
    <t>Lifetime of technology remaining as of first appraisal year (only fill this in if your BAU technology is already installed) (Years)</t>
  </si>
  <si>
    <t>In the Data Input-General sheet: conditional formatting in cells F27-30 removed; data validation altered for row 27 so min. Year is now 1940; last year of initial operations formulas corrected.  Data Input- Options sheets: Decimal places and negative numbers allowed in data validation; air pollutant emissions rounded to 2 decimal places.   Results sheet: Formulas changed to correct rankings when BAU and proposed derogation options are equal and when some options have been left blank.</t>
  </si>
  <si>
    <t>PM10 ESI</t>
  </si>
  <si>
    <t>IGCB NOX price base</t>
  </si>
  <si>
    <t>IGCB NOX Deflation factor</t>
  </si>
  <si>
    <t>https://www.gov.uk/government/uploads/system/uploads/attachment_data/file/483282/Data_tables_1-20_supporting_the_toolkit_and_the_guidance.xlsx</t>
  </si>
  <si>
    <t>All GHG emissions (kgCO2e per unit)</t>
  </si>
  <si>
    <t>Relevent table where applicable</t>
  </si>
  <si>
    <t>n/a</t>
  </si>
  <si>
    <t>Table 20</t>
  </si>
  <si>
    <t>Table 3</t>
  </si>
  <si>
    <t>Name of applicant's proposed option</t>
  </si>
  <si>
    <r>
      <t xml:space="preserve">Corrected a small bug with the PM10 ESI damage costs label.  Updated all data derived from </t>
    </r>
    <r>
      <rPr>
        <i/>
        <sz val="10"/>
        <color theme="1"/>
        <rFont val="Calibri"/>
        <family val="2"/>
        <scheme val="minor"/>
      </rPr>
      <t xml:space="preserve">Green Book supplementary guidance: valuation of energy use and greenhouse gas emissions for appraisal.  </t>
    </r>
    <r>
      <rPr>
        <sz val="10"/>
        <color theme="1"/>
        <rFont val="Calibri"/>
        <family val="2"/>
        <scheme val="minor"/>
      </rPr>
      <t>Ran test using real world data.</t>
    </r>
  </si>
  <si>
    <t>Data Input - Proposed</t>
  </si>
  <si>
    <t>Altered cells D23, D198 and D211 in all 'Calc_' sheets to include reference to cell F30 in 'Data Input - General'.  Changed H15 in 'Results' worksheet to always read zero.  All references to "including wider environmental benefits" removed from 'Sensitivity Analysis' and 'Sensitivity Calcs' worksheets.  Corrected name of proposed option in Lists worksheet.  Ran final test using real world data.</t>
  </si>
  <si>
    <t>Updated uder guide and inserted it into the tool.</t>
  </si>
  <si>
    <t>Copyright and important notice for all users:</t>
  </si>
  <si>
    <t>This model is the copyright of the Environment Agency.  It was originally prepared by Ricardo-AEA under contract 'Development of IED derogation cost-benefit analysis tool and user guidance' (ED60335) dated 7 November 2014 and has been refined by the Environment Agency since.  The contents of this model may not be reproduced in whole or in part, nor passed to any organisation or person without the specific prior written permission of the Environment Agency.</t>
  </si>
  <si>
    <t>Added title page link to each data input sheet; changed location of the 'view underlying calculations' and 'skip to summary' texts in each data input sheet; corrected formula in cells D23 of the underlying calculations sheets; reordered the links in the title page following user feedback; removed data validation for cells containing date when BAT is met in Step 1 worksheet.</t>
  </si>
  <si>
    <t>All users of this model are accordingly advised to undertake their own review of its assumptions, calculations and results before making any decision or entering into any commitment based on the information herein.  No representation, warranty or undertaking (expressed or implied) is made by the Environment Agency or Ricardo-AEA for the adequacy, completeness or accuracy of the model or the assumptions on which it is based.  The Environment Agency and Ricardo-AEA accept no liability whatsoever to any third party for any loss or damage arising from any interpretation or use of the information contained in this model, or reliance on any views expressed therein.</t>
  </si>
  <si>
    <t>Updated user guide and inserted it into the tool.</t>
  </si>
  <si>
    <t xml:space="preserve">Changes to bring tool into line with Gov.UK publication guidelines.  Hyperlink buttons changed to make them more user-friendly for those with colour blindness. Minor changes to layout of landing page.  New, shorter user guide addded. </t>
  </si>
  <si>
    <t xml:space="preserve">To view the current version of the user guide please visit: </t>
  </si>
  <si>
    <t xml:space="preserve">https://www.gov.uk/government/publications/industrial-emissions-directive-derogation-cost-benefit-analysis-tool </t>
  </si>
  <si>
    <t>LOCK PASSWORD</t>
  </si>
  <si>
    <t>For lookup array #10</t>
  </si>
  <si>
    <t>Total upfront investment costs for all years (non-discounted)</t>
  </si>
  <si>
    <t>Total upfront investment costs by year (non-discounted)</t>
  </si>
  <si>
    <t>Include undiscounted total capex in SUM?</t>
  </si>
  <si>
    <t>9.44</t>
  </si>
  <si>
    <t>9.45</t>
  </si>
  <si>
    <t>9.46</t>
  </si>
  <si>
    <t>9.47</t>
  </si>
  <si>
    <t>9.48</t>
  </si>
  <si>
    <t>9.49</t>
  </si>
  <si>
    <t>9.51</t>
  </si>
  <si>
    <t>3.8</t>
  </si>
  <si>
    <t>3.9</t>
  </si>
  <si>
    <t>Additional emission type (please specify)</t>
  </si>
  <si>
    <t>6.45</t>
  </si>
  <si>
    <t>6.46</t>
  </si>
  <si>
    <t>7.45</t>
  </si>
  <si>
    <t>7.46</t>
  </si>
  <si>
    <t>8.45</t>
  </si>
  <si>
    <t>8.46</t>
  </si>
  <si>
    <t>Qaz@OP74</t>
  </si>
  <si>
    <t>Removed water part of scenario analysis from all sheets + calc sheets</t>
  </si>
  <si>
    <t>User interface re-design to make it flow better and look tidier</t>
  </si>
  <si>
    <t>Hyperlinks to the calcs sheets – made these easier to find. Fixed hyperlinks throughout sheets</t>
  </si>
  <si>
    <t>Added functionality to allow refurbishment costs to be added to data input sheets - capital costs section. Added formulas to support this to CALC sheets.</t>
  </si>
  <si>
    <t>Unlocked 'Add new pollutant' part of tool so that people can add / remove pollutants to Damage Costs sheet</t>
  </si>
  <si>
    <t>Fixed labelling of options in summary worksheet</t>
  </si>
  <si>
    <t>Corrected formula in Sensitivity Analysis CALC worksheet</t>
  </si>
  <si>
    <t>Added cell to sum the total upfront investment costs without discounting in each of the data input sheets</t>
  </si>
  <si>
    <t>Major refurbishment</t>
  </si>
  <si>
    <t>The discount rate is used to express costs and benefits from different years in the same terms.  The GDP deflator allows inflation to be stripped out of the analysis.  To understand these two different concepts further see the links below:</t>
  </si>
  <si>
    <t>Admin Tools</t>
  </si>
  <si>
    <t>Added Admin sheet and moved admin functionality there, so users can see Version History without entering password</t>
  </si>
  <si>
    <t>Total operating and maintenance costs by year (non-discounted)</t>
  </si>
  <si>
    <t>Total operating and maintenance costs for all years (non-discounted)</t>
  </si>
  <si>
    <t>All data input worksheets (BAU - Option 5) - added line to SUM of total non-discounted Operating/Maintenance costs</t>
  </si>
  <si>
    <t>Removed all rows relating to 'emissions for water' from data input worksheets (BAU - Option 5)</t>
  </si>
  <si>
    <t>Added button to view Scenario analysis on each data input sheet (BAU - Option 5), and back buttons to each of these sheets onto Scenario Analysis sheet</t>
  </si>
  <si>
    <t>Improvement to Results worksheet look and feel</t>
  </si>
  <si>
    <t>Correction to GHG drop down menu and auto calcs on data input worksheets (BAU - Option 5)</t>
  </si>
  <si>
    <t>Removed all trace of water from tool</t>
  </si>
  <si>
    <t>£millions</t>
  </si>
  <si>
    <t>Your Input Version History</t>
  </si>
  <si>
    <t>Tool Version History</t>
  </si>
  <si>
    <t>4.13</t>
  </si>
  <si>
    <t>4.44</t>
  </si>
  <si>
    <t>4.45</t>
  </si>
  <si>
    <t>4.46</t>
  </si>
  <si>
    <t>4.47</t>
  </si>
  <si>
    <t>4.48</t>
  </si>
  <si>
    <t>4.49</t>
  </si>
  <si>
    <t>4.51</t>
  </si>
  <si>
    <t>5.6</t>
  </si>
  <si>
    <t>5.7</t>
  </si>
  <si>
    <t>5.8</t>
  </si>
  <si>
    <t>5.9</t>
  </si>
  <si>
    <t>5.11</t>
  </si>
  <si>
    <t>5.12</t>
  </si>
  <si>
    <t>5.13</t>
  </si>
  <si>
    <t>5.14</t>
  </si>
  <si>
    <t>5.15</t>
  </si>
  <si>
    <t>5.16</t>
  </si>
  <si>
    <t>5.17</t>
  </si>
  <si>
    <t>5.18</t>
  </si>
  <si>
    <t>5.19</t>
  </si>
  <si>
    <t>5.21</t>
  </si>
  <si>
    <t>5.22</t>
  </si>
  <si>
    <t>5.23</t>
  </si>
  <si>
    <t>5.24</t>
  </si>
  <si>
    <t>5.25</t>
  </si>
  <si>
    <t>5.26</t>
  </si>
  <si>
    <t>5.27</t>
  </si>
  <si>
    <t>5.28</t>
  </si>
  <si>
    <t>5.29</t>
  </si>
  <si>
    <t>5.31</t>
  </si>
  <si>
    <t>5.32</t>
  </si>
  <si>
    <t>5.33</t>
  </si>
  <si>
    <t>5.34</t>
  </si>
  <si>
    <t>5.35</t>
  </si>
  <si>
    <t>5.36</t>
  </si>
  <si>
    <t>5.37</t>
  </si>
  <si>
    <t>5.38</t>
  </si>
  <si>
    <t>5.39</t>
  </si>
  <si>
    <t>5.41</t>
  </si>
  <si>
    <t>5.42</t>
  </si>
  <si>
    <t>5.43</t>
  </si>
  <si>
    <t>5.44</t>
  </si>
  <si>
    <t>5.45</t>
  </si>
  <si>
    <t>5.46</t>
  </si>
  <si>
    <t>5.47</t>
  </si>
  <si>
    <t>5.48</t>
  </si>
  <si>
    <t>5.49</t>
  </si>
  <si>
    <t>4.6</t>
  </si>
  <si>
    <t>4.7</t>
  </si>
  <si>
    <t>4.8</t>
  </si>
  <si>
    <t>4.9</t>
  </si>
  <si>
    <t>4.11</t>
  </si>
  <si>
    <t>4.12</t>
  </si>
  <si>
    <t>4.52</t>
  </si>
  <si>
    <t>5.51</t>
  </si>
  <si>
    <t>5.52</t>
  </si>
  <si>
    <t>Low Costs High Benefits</t>
  </si>
  <si>
    <t>Lowest NPV for each option using highest costs and lowest benefits</t>
  </si>
  <si>
    <t>Highest NPV for each option using lowest costs and highest benefits</t>
  </si>
  <si>
    <t>Does the comparison between the NPV of the BAT-AEL and the NPV of the Proposed derogation produce the same conclusion under this sensitivity test?</t>
  </si>
  <si>
    <t>Does the comparison between the NPV of the BAT-AEL and the NPV of the Proposed derogation produce the same conclusion under this scenario test?</t>
  </si>
  <si>
    <t>Tested Scott's changes; made minor change to Start button on home page; added units to the Summary worksheet; added a 'Your Input Version History' button to the home page.  Removed water calculations from the Sensitivity and Scenario Analysis sections of the data calculation worksheets (cells P219:S225, F227:I233, O237:O244, P246:S252, F254:I260). Moved the Ranking Summary at the bottom of the Scenario Analysis Calcs worksheet to the Scenaio Analysis worksheet.  Changed cells K29 and K30 in Sensitivity Analysis worksheet to reflect the formulas in cells K14:K27.  Changed the wording in cells D23, D34, D47 and D58 of the Results worksheet from "...produce a different conclusion..." to "...produce the same conclusion...".  Moved the detailed results section to the top of the Results worksheet.  Moved the Uncertainty percentage input cells closer to the relevant input rows in the data inputs worksheets.  Changed the formula in row 29 of the calculation sheets to stop the annual cost of an initial payment continuing when a major refurbishment cost is added.  Set print settings to allow each worksheet to be printed on one page.</t>
  </si>
  <si>
    <t>6.6</t>
  </si>
  <si>
    <t>6.7</t>
  </si>
  <si>
    <t>6.8</t>
  </si>
  <si>
    <t>6.9</t>
  </si>
  <si>
    <t>6.11</t>
  </si>
  <si>
    <t>6.12</t>
  </si>
  <si>
    <t>6.13</t>
  </si>
  <si>
    <t>6.14</t>
  </si>
  <si>
    <t>6.15</t>
  </si>
  <si>
    <t>6.16</t>
  </si>
  <si>
    <t>6.17</t>
  </si>
  <si>
    <t>6.18</t>
  </si>
  <si>
    <t>6.19</t>
  </si>
  <si>
    <t>6.21</t>
  </si>
  <si>
    <t>6.22</t>
  </si>
  <si>
    <t>6.23</t>
  </si>
  <si>
    <t>6.24</t>
  </si>
  <si>
    <t>6.25</t>
  </si>
  <si>
    <t>6.26</t>
  </si>
  <si>
    <t>6.27</t>
  </si>
  <si>
    <t>6.28</t>
  </si>
  <si>
    <t>6.29</t>
  </si>
  <si>
    <t>6.31</t>
  </si>
  <si>
    <t>6.32</t>
  </si>
  <si>
    <t>6.33</t>
  </si>
  <si>
    <t>6.34</t>
  </si>
  <si>
    <t>6.35</t>
  </si>
  <si>
    <t>6.36</t>
  </si>
  <si>
    <t>6.37</t>
  </si>
  <si>
    <t>6.38</t>
  </si>
  <si>
    <t>6.39</t>
  </si>
  <si>
    <t>6.41</t>
  </si>
  <si>
    <t>6.42</t>
  </si>
  <si>
    <t>6.43</t>
  </si>
  <si>
    <t>6.44</t>
  </si>
  <si>
    <t>6.47</t>
  </si>
  <si>
    <t>6.48</t>
  </si>
  <si>
    <t>6.49</t>
  </si>
  <si>
    <t>6.51</t>
  </si>
  <si>
    <t>6.52</t>
  </si>
  <si>
    <t>7.6</t>
  </si>
  <si>
    <t>7.7</t>
  </si>
  <si>
    <t>7.8</t>
  </si>
  <si>
    <t>7.9</t>
  </si>
  <si>
    <t>7.11</t>
  </si>
  <si>
    <t>7.12</t>
  </si>
  <si>
    <t>7.13</t>
  </si>
  <si>
    <t>7.14</t>
  </si>
  <si>
    <t>7.15</t>
  </si>
  <si>
    <t>7.16</t>
  </si>
  <si>
    <t>7.17</t>
  </si>
  <si>
    <t>7.18</t>
  </si>
  <si>
    <t>7.19</t>
  </si>
  <si>
    <t>7.21</t>
  </si>
  <si>
    <t>7.22</t>
  </si>
  <si>
    <t>7.23</t>
  </si>
  <si>
    <t>7.24</t>
  </si>
  <si>
    <t>7.25</t>
  </si>
  <si>
    <t>7.26</t>
  </si>
  <si>
    <t>7.27</t>
  </si>
  <si>
    <t>7.28</t>
  </si>
  <si>
    <t>7.29</t>
  </si>
  <si>
    <t>7.31</t>
  </si>
  <si>
    <t>7.32</t>
  </si>
  <si>
    <t>7.33</t>
  </si>
  <si>
    <t>7.34</t>
  </si>
  <si>
    <t>7.35</t>
  </si>
  <si>
    <t>7.36</t>
  </si>
  <si>
    <t>7.37</t>
  </si>
  <si>
    <t>7.38</t>
  </si>
  <si>
    <t>7.39</t>
  </si>
  <si>
    <t>7.41</t>
  </si>
  <si>
    <t>7.42</t>
  </si>
  <si>
    <t>7.43</t>
  </si>
  <si>
    <t>7.44</t>
  </si>
  <si>
    <t>7.47</t>
  </si>
  <si>
    <t>7.48</t>
  </si>
  <si>
    <t>7.49</t>
  </si>
  <si>
    <t>7.51</t>
  </si>
  <si>
    <t>7.52</t>
  </si>
  <si>
    <t>8.6</t>
  </si>
  <si>
    <t>8.7</t>
  </si>
  <si>
    <t>8.8</t>
  </si>
  <si>
    <t>8.9</t>
  </si>
  <si>
    <t>8.11</t>
  </si>
  <si>
    <t>8.12</t>
  </si>
  <si>
    <t>8.13</t>
  </si>
  <si>
    <t>8.14</t>
  </si>
  <si>
    <t>8.15</t>
  </si>
  <si>
    <t>8.16</t>
  </si>
  <si>
    <t>8.17</t>
  </si>
  <si>
    <t>8.18</t>
  </si>
  <si>
    <t>8.19</t>
  </si>
  <si>
    <t>8.21</t>
  </si>
  <si>
    <t>8.22</t>
  </si>
  <si>
    <t>8.23</t>
  </si>
  <si>
    <t>8.24</t>
  </si>
  <si>
    <t>8.25</t>
  </si>
  <si>
    <t>8.26</t>
  </si>
  <si>
    <t>8.27</t>
  </si>
  <si>
    <t>8.28</t>
  </si>
  <si>
    <t>8.29</t>
  </si>
  <si>
    <t>8.31</t>
  </si>
  <si>
    <t>8.32</t>
  </si>
  <si>
    <t>8.33</t>
  </si>
  <si>
    <t>8.34</t>
  </si>
  <si>
    <t>8.35</t>
  </si>
  <si>
    <t>8.36</t>
  </si>
  <si>
    <t>8.37</t>
  </si>
  <si>
    <t>8.38</t>
  </si>
  <si>
    <t>8.39</t>
  </si>
  <si>
    <t>8.41</t>
  </si>
  <si>
    <t>8.42</t>
  </si>
  <si>
    <t>8.43</t>
  </si>
  <si>
    <t>8.44</t>
  </si>
  <si>
    <t>8.47</t>
  </si>
  <si>
    <t>8.48</t>
  </si>
  <si>
    <t>8.49</t>
  </si>
  <si>
    <t>8.51</t>
  </si>
  <si>
    <t>8.52</t>
  </si>
  <si>
    <t>9.6</t>
  </si>
  <si>
    <t>9.7</t>
  </si>
  <si>
    <t>9.8</t>
  </si>
  <si>
    <t>9.9</t>
  </si>
  <si>
    <t>9.11</t>
  </si>
  <si>
    <t>9.12</t>
  </si>
  <si>
    <t>9.13</t>
  </si>
  <si>
    <t>9.14</t>
  </si>
  <si>
    <t>9.15</t>
  </si>
  <si>
    <t>9.16</t>
  </si>
  <si>
    <t>9.17</t>
  </si>
  <si>
    <t>9.18</t>
  </si>
  <si>
    <t>9.19</t>
  </si>
  <si>
    <t>9.21</t>
  </si>
  <si>
    <t>9.22</t>
  </si>
  <si>
    <t>9.23</t>
  </si>
  <si>
    <t>9.24</t>
  </si>
  <si>
    <t>9.25</t>
  </si>
  <si>
    <t>9.26</t>
  </si>
  <si>
    <t>9.27</t>
  </si>
  <si>
    <t>9.28</t>
  </si>
  <si>
    <t>9.29</t>
  </si>
  <si>
    <t>9.31</t>
  </si>
  <si>
    <t>9.32</t>
  </si>
  <si>
    <t>9.33</t>
  </si>
  <si>
    <t>9.34</t>
  </si>
  <si>
    <t>9.35</t>
  </si>
  <si>
    <t>9.36</t>
  </si>
  <si>
    <t>9.37</t>
  </si>
  <si>
    <t>9.38</t>
  </si>
  <si>
    <t>9.39</t>
  </si>
  <si>
    <t>9.41</t>
  </si>
  <si>
    <t>9.42</t>
  </si>
  <si>
    <t>9.43</t>
  </si>
  <si>
    <t>9.52</t>
  </si>
  <si>
    <t>Altered the formulas in rows 50 and 61 in the detailed results worksheet so that they point to the max and min values in the sensitivity analysis worksheet.  Chnaged the formulas in cells D186 and D197 in the scenario calcs sheets so that they each refer to the correct section of the Data In put - General woksheet.</t>
  </si>
  <si>
    <t>Fixed VBA code for copying between spreadsheets</t>
  </si>
  <si>
    <t>Fixed conditional formatting on data input sheets so that correct cells were hiding when yes/no selected. Formatting had broken somehow.</t>
  </si>
  <si>
    <t>Fixed formulas in all option calc sheets for WACC, was pointing at wrong cells in Data input general worksheet. Also now takes into account whether first investment has been made.</t>
  </si>
  <si>
    <t>Amended VOCs damage costs</t>
  </si>
  <si>
    <t>Matt Georges/ Scott Latham</t>
  </si>
  <si>
    <t>MIN</t>
  </si>
  <si>
    <t>Amended column W in Damage Costs so that the minimum includes options that are zero.</t>
  </si>
  <si>
    <t>Low high WACC combined with low high capex</t>
  </si>
  <si>
    <t>Low cost (Capex / WACC)</t>
  </si>
  <si>
    <t>High cost (Capex / WACC)</t>
  </si>
  <si>
    <t>Discounted financing</t>
  </si>
  <si>
    <t>Added a new section into each calculation worksheet to combine the highest capital cost with the highest WACC and the lowest capital cost with the lowest WACC to give the correct result to the Scenario Analysis.</t>
  </si>
  <si>
    <t>Damage costs sheet altered to correct the forumlas in the  columns picking up the minimum and maximum values used.  Also the uplift rate was removed from the sheet and form all calculations using it as this is already done in the Calcs worksheets and was causing an increase in the damage cost valuations.</t>
  </si>
  <si>
    <t>Steve Arnold</t>
  </si>
  <si>
    <t>updated the damage costs based on Defra's 2019 publication, including changing the categories of damage cost</t>
  </si>
  <si>
    <t>2018 prices</t>
  </si>
  <si>
    <t>Sabrina Iavarone</t>
  </si>
  <si>
    <t>BEIS</t>
  </si>
  <si>
    <t>kWh (gross CV)</t>
  </si>
  <si>
    <t>Litres*</t>
  </si>
  <si>
    <t>*cubic metres for natural gas</t>
  </si>
  <si>
    <t>Table 1, 2a, 2b</t>
  </si>
  <si>
    <t>Tables 9-13</t>
  </si>
  <si>
    <t>NOX National</t>
  </si>
  <si>
    <t>NOX Commercial</t>
  </si>
  <si>
    <t>NOX Other</t>
  </si>
  <si>
    <t>NOX Part A Category 1</t>
  </si>
  <si>
    <t>NOX Part A Category 2</t>
  </si>
  <si>
    <t>NOX Part A Category 3</t>
  </si>
  <si>
    <t>NOX Part A Category 4</t>
  </si>
  <si>
    <t>NOX Part A Category 5</t>
  </si>
  <si>
    <t>NOX Part A Category 6</t>
  </si>
  <si>
    <t>NOX Part A Category 7</t>
  </si>
  <si>
    <t>NOX Part A Category 8</t>
  </si>
  <si>
    <t>NOX Part A Category 9</t>
  </si>
  <si>
    <t>PM2.5 National</t>
  </si>
  <si>
    <t>PM2.5</t>
  </si>
  <si>
    <t>PM2.5 Industry (area)</t>
  </si>
  <si>
    <t>PM2.5 Commercial</t>
  </si>
  <si>
    <t>PM2.5 Domestic</t>
  </si>
  <si>
    <t>PM2.5 Solvents</t>
  </si>
  <si>
    <t>PM2.5 Waste</t>
  </si>
  <si>
    <t>PM2.5 Agriculture</t>
  </si>
  <si>
    <t>PM2.5 Other</t>
  </si>
  <si>
    <t>PM2.5 Part A Category 1</t>
  </si>
  <si>
    <t>PM2.5 Part A Category 2</t>
  </si>
  <si>
    <t>PM2.5 Part A Category 3</t>
  </si>
  <si>
    <t>PM2.5 Part A Category 4</t>
  </si>
  <si>
    <t>PM2.5 Part A Category 5</t>
  </si>
  <si>
    <t>PM2.5 Part A Category 6</t>
  </si>
  <si>
    <t>PM2.5 Part A Category 7</t>
  </si>
  <si>
    <t>PM2.5 Part A Category 8</t>
  </si>
  <si>
    <t>PM2.5 Part A Category 9</t>
  </si>
  <si>
    <t>Updated GDP Deflators in Assumptions using HMT GDP Deflators March 2019, updated emission factors in Assumptions using BEIS Mar 2019, updated emissions factors tab using BEIS Mar 2019, updated energy prices with BEIS Mar 2019, updated damage costs with IGCB Jan 2019, updated carbon prices to BEIS Mar 2019</t>
  </si>
  <si>
    <t>NOX Industry (area)</t>
  </si>
  <si>
    <t xml:space="preserve">PM2.5/PM10 </t>
  </si>
  <si>
    <t>Conversion Factor</t>
  </si>
  <si>
    <t>SO2 National (SOX)</t>
  </si>
  <si>
    <t>VOC National (VOCs)</t>
  </si>
  <si>
    <t>NMVOC (VOC)</t>
  </si>
  <si>
    <t>Pollutant name</t>
  </si>
  <si>
    <t>Updated Discounts and Deflators, Damage costs.</t>
  </si>
  <si>
    <t>Cumulative annualised payment</t>
  </si>
  <si>
    <t>Excluding those for which BEIS prices used</t>
  </si>
  <si>
    <t>Updated with May 2020 Defra Air Quality damage costs</t>
  </si>
  <si>
    <t>https://www.gov.uk/government/publications/assess-the-impact-of-air-quality</t>
  </si>
  <si>
    <t>Allan Butler</t>
  </si>
  <si>
    <t>£000s</t>
  </si>
  <si>
    <t>Total benefits</t>
  </si>
  <si>
    <t>Difference (Central - H Cost/L Benefit)</t>
  </si>
  <si>
    <t>New investment/refurbishment cost?</t>
  </si>
  <si>
    <t>New investment/refurbishment counter</t>
  </si>
  <si>
    <t>Total upfront investment cost for given investment/refurb</t>
  </si>
  <si>
    <t>Annualised payment - additional investment or refurbishments</t>
  </si>
  <si>
    <t>Scenario cost and benefit comparison</t>
  </si>
  <si>
    <t>Corrected error in formula in Row211 of Calc_BAU and Calc_Proposed tabs; removed apostrophe from 000's to reflect that it is plural; corrected minor error on 'Calc_' tabs in cells D254 and E254 (originally, these cells connected to E237 and F237 respectively but needed to be inverted with D254 now linking F237 and E254 linking with E237; corrected error on 'Discount and deflators' tab.</t>
  </si>
  <si>
    <t>BAT-AEL as baseline - for future scenarios</t>
  </si>
  <si>
    <t>To help in defining whether BAT is disproportionately costly</t>
  </si>
  <si>
    <t>Total OPEX</t>
  </si>
  <si>
    <t>Do fuel-combustion related GHG emissions from the site fall within the scope of the UK ETS?</t>
  </si>
  <si>
    <t>Do 'process-related' (i.e. non fuel-combustion) GHG emissions from the site fall within the scope of the UK ETS?</t>
  </si>
  <si>
    <t>Error in conditional formatting on 'Appraisal Summary' tab fixed.</t>
  </si>
  <si>
    <t xml:space="preserve">New values for carbon were released on  2 September 2021. The model has been updated in accordance with this new guidance and values. Also, on 'Data Input - General' tab, 3.2 and 3.3 now refer to UK ETS. </t>
  </si>
  <si>
    <r>
      <rPr>
        <b/>
        <sz val="11"/>
        <color theme="1"/>
        <rFont val="Calibri"/>
        <family val="2"/>
        <scheme val="minor"/>
      </rPr>
      <t>Note</t>
    </r>
    <r>
      <rPr>
        <sz val="11"/>
        <color theme="1"/>
        <rFont val="Calibri"/>
        <family val="2"/>
        <scheme val="minor"/>
      </rPr>
      <t xml:space="preserve"> Traded and No-traded are now replaced by Table 3: Carbon values and sensitivities 2020-2100 for appraisal, 2020£/tCO2e			</t>
    </r>
  </si>
  <si>
    <t>Updated with September 2022 GDP deflator values in Assumptions &amp; updated energy prices to use  BEIS June 2021 values.</t>
  </si>
  <si>
    <t>lit</t>
  </si>
  <si>
    <t>GDP deflators at market prices, and money GDP November 2022 (Autumn Statement) - GOV.UK (www.gov.uk)</t>
  </si>
  <si>
    <t>Updated</t>
  </si>
  <si>
    <t>https://assets.publishing.service.gov.uk/government/uploads/system/uploads/attachment_data/file/1129255/data-tables-1-19.xlsx</t>
  </si>
  <si>
    <t>Updated "Damage Costs' to January 2023 values' updated 'Energy Prices' to BIES November 2022 values; &amp; updated to November 2022 'HMT GDP Deflators'.</t>
  </si>
  <si>
    <t>Updates to Carbon values, HMT GDP Deflator values, energy prices, and emission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</si>
</sst>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Red]\-&quot;£&quot;#,##0.00"/>
    <numFmt numFmtId="41" formatCode="_-* #,##0_-;\-* #,##0_-;_-* &quot;-&quot;_-;_-@_-"/>
    <numFmt numFmtId="44" formatCode="_-&quot;£&quot;* #,##0.00_-;\-&quot;£&quot;* #,##0.00_-;_-&quot;£&quot;* &quot;-&quot;??_-;_-@_-"/>
    <numFmt numFmtId="43" formatCode="_-* #,##0.00_-;\-* #,##0.00_-;_-* &quot;-&quot;??_-;_-@_-"/>
    <numFmt numFmtId="164" formatCode="0.0"/>
    <numFmt numFmtId="165" formatCode="0.000"/>
    <numFmt numFmtId="166" formatCode="0.0000"/>
    <numFmt numFmtId="167" formatCode="&quot;£&quot;#,##0.00;\(&quot;£&quot;#,##0.00\)"/>
    <numFmt numFmtId="168" formatCode="d\-mmm\-yyyy"/>
    <numFmt numFmtId="169" formatCode="#\ ###\ ###\ ###\ ##0.00"/>
    <numFmt numFmtId="170" formatCode="#\ ##0"/>
    <numFmt numFmtId="171" formatCode="0.00%;\(0.00%\)"/>
    <numFmt numFmtId="172" formatCode="[$-F800]dddd\,\ mmmm\ dd\,\ yyyy"/>
    <numFmt numFmtId="173" formatCode="&quot;£&quot;#,##0"/>
    <numFmt numFmtId="174" formatCode="0.000000"/>
    <numFmt numFmtId="175" formatCode="0.0%"/>
    <numFmt numFmtId="176" formatCode="_-[$£-809]* #,##0.00_-;\-[$£-809]* #,##0.00_-;_-[$£-809]* &quot;-&quot;??_-;_-@_-"/>
    <numFmt numFmtId="177" formatCode="_-* #,##0.0_-;\-* #,##0.0_-;_-* &quot;-&quot;??_-;_-@_-"/>
    <numFmt numFmtId="178" formatCode="&quot;£&quot;#,##0.00"/>
    <numFmt numFmtId="179" formatCode="#,##0.000_ ;\-#,##0.000\ "/>
    <numFmt numFmtId="180" formatCode="0.0000_ ;[Red]\-0.0000\ "/>
  </numFmts>
  <fonts count="119" x14ac:knownFonts="1">
    <font>
      <sz val="11"/>
      <color theme="1"/>
      <name val="Calibri"/>
      <family val="2"/>
      <scheme val="minor"/>
    </font>
    <font>
      <sz val="12"/>
      <color theme="1"/>
      <name val="Arial"/>
      <family val="2"/>
    </font>
    <font>
      <b/>
      <sz val="11"/>
      <color theme="1"/>
      <name val="Calibri"/>
      <family val="2"/>
      <scheme val="minor"/>
    </font>
    <font>
      <sz val="11"/>
      <color theme="1"/>
      <name val="Calibri"/>
      <family val="2"/>
      <scheme val="minor"/>
    </font>
    <font>
      <b/>
      <i/>
      <sz val="11"/>
      <color theme="1"/>
      <name val="Calibri"/>
      <family val="2"/>
      <scheme val="minor"/>
    </font>
    <font>
      <sz val="10"/>
      <name val="Arial"/>
      <family val="2"/>
    </font>
    <font>
      <b/>
      <sz val="10"/>
      <name val="Arial"/>
      <family val="2"/>
    </font>
    <font>
      <u/>
      <sz val="10"/>
      <color indexed="12"/>
      <name val="Arial"/>
      <family val="2"/>
    </font>
    <font>
      <sz val="11"/>
      <color rgb="FFFF0000"/>
      <name val="Calibri"/>
      <family val="2"/>
      <scheme val="minor"/>
    </font>
    <font>
      <b/>
      <sz val="11"/>
      <name val="Calibri"/>
      <family val="2"/>
      <scheme val="minor"/>
    </font>
    <font>
      <sz val="11"/>
      <color theme="0" tint="-0.499984740745262"/>
      <name val="Calibri"/>
      <family val="2"/>
      <scheme val="minor"/>
    </font>
    <font>
      <b/>
      <sz val="12"/>
      <color theme="3" tint="-0.249977111117893"/>
      <name val="Arial"/>
      <family val="2"/>
    </font>
    <font>
      <b/>
      <sz val="10"/>
      <color theme="0"/>
      <name val="Arial"/>
      <family val="2"/>
    </font>
    <font>
      <b/>
      <sz val="10"/>
      <color theme="1"/>
      <name val="Arial"/>
      <family val="2"/>
    </font>
    <font>
      <sz val="11"/>
      <color rgb="FF0000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color theme="6" tint="-0.24994659260841701"/>
      <name val="Calibri"/>
      <family val="2"/>
      <scheme val="minor"/>
    </font>
    <font>
      <sz val="10"/>
      <color theme="1"/>
      <name val="Calibri"/>
      <family val="2"/>
      <scheme val="minor"/>
    </font>
    <font>
      <b/>
      <u/>
      <sz val="12"/>
      <color theme="6" tint="-0.24994659260841701"/>
      <name val="Calibri"/>
      <family val="2"/>
      <scheme val="minor"/>
    </font>
    <font>
      <b/>
      <i/>
      <sz val="11"/>
      <color theme="6" tint="-0.24994659260841701"/>
      <name val="Calibri"/>
      <family val="2"/>
      <scheme val="minor"/>
    </font>
    <font>
      <sz val="10"/>
      <name val="Calibri"/>
      <family val="2"/>
      <scheme val="minor"/>
    </font>
    <font>
      <i/>
      <sz val="10"/>
      <color theme="4"/>
      <name val="Calibri"/>
      <family val="2"/>
      <scheme val="minor"/>
    </font>
    <font>
      <u/>
      <sz val="10"/>
      <color theme="10"/>
      <name val="System"/>
      <family val="2"/>
    </font>
    <font>
      <u/>
      <sz val="10"/>
      <color indexed="30"/>
      <name val="Arial"/>
      <family val="2"/>
    </font>
    <font>
      <sz val="10"/>
      <name val="System"/>
      <family val="2"/>
    </font>
    <font>
      <i/>
      <sz val="10"/>
      <color theme="7"/>
      <name val="Calibri"/>
      <family val="2"/>
      <scheme val="minor"/>
    </font>
    <font>
      <b/>
      <sz val="10"/>
      <color rgb="FF00CC00"/>
      <name val="Calibri"/>
      <family val="2"/>
      <scheme val="minor"/>
    </font>
    <font>
      <b/>
      <sz val="18"/>
      <color theme="3"/>
      <name val="Cambria"/>
      <family val="2"/>
      <scheme val="major"/>
    </font>
    <font>
      <b/>
      <sz val="10"/>
      <color rgb="FF000000"/>
      <name val="Arial"/>
      <family val="2"/>
    </font>
    <font>
      <sz val="10"/>
      <color rgb="FF000000"/>
      <name val="Arial"/>
      <family val="2"/>
    </font>
    <font>
      <sz val="12"/>
      <color theme="1"/>
      <name val="Arial"/>
      <family val="2"/>
    </font>
    <font>
      <i/>
      <sz val="11"/>
      <name val="Calibri"/>
      <family val="2"/>
      <scheme val="minor"/>
    </font>
    <font>
      <b/>
      <sz val="11"/>
      <color theme="0" tint="-0.499984740745262"/>
      <name val="Calibri"/>
      <family val="2"/>
      <scheme val="minor"/>
    </font>
    <font>
      <sz val="11"/>
      <color theme="0" tint="-0.34998626667073579"/>
      <name val="Calibri"/>
      <family val="2"/>
      <scheme val="minor"/>
    </font>
    <font>
      <sz val="11"/>
      <color theme="5" tint="0.59999389629810485"/>
      <name val="Calibri"/>
      <family val="2"/>
      <scheme val="minor"/>
    </font>
    <font>
      <b/>
      <sz val="10"/>
      <color theme="1"/>
      <name val="Calibri"/>
      <family val="2"/>
      <scheme val="minor"/>
    </font>
    <font>
      <i/>
      <sz val="11"/>
      <color theme="1"/>
      <name val="Calibri"/>
      <family val="2"/>
      <scheme val="minor"/>
    </font>
    <font>
      <sz val="11"/>
      <color rgb="FF1F497D"/>
      <name val="Calibri"/>
      <family val="2"/>
      <scheme val="minor"/>
    </font>
    <font>
      <sz val="9"/>
      <color indexed="81"/>
      <name val="Tahoma"/>
      <family val="2"/>
    </font>
    <font>
      <b/>
      <sz val="9"/>
      <color indexed="81"/>
      <name val="Tahoma"/>
      <family val="2"/>
    </font>
    <font>
      <vertAlign val="subscript"/>
      <sz val="11"/>
      <color theme="1"/>
      <name val="Calibri"/>
      <family val="2"/>
      <scheme val="minor"/>
    </font>
    <font>
      <sz val="11"/>
      <color theme="0" tint="-0.499984740745262"/>
      <name val="Arial"/>
      <family val="2"/>
    </font>
    <font>
      <b/>
      <sz val="12"/>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b/>
      <i/>
      <sz val="12"/>
      <color theme="4" tint="-0.249977111117893"/>
      <name val="Calibri"/>
      <family val="2"/>
      <scheme val="minor"/>
    </font>
    <font>
      <b/>
      <sz val="11"/>
      <color theme="0" tint="-0.34998626667073579"/>
      <name val="Calibri"/>
      <family val="2"/>
      <scheme val="minor"/>
    </font>
    <font>
      <sz val="12"/>
      <color theme="0" tint="-0.34998626667073579"/>
      <name val="Calibri"/>
      <family val="2"/>
      <scheme val="minor"/>
    </font>
    <font>
      <b/>
      <sz val="16"/>
      <color rgb="FFFF0000"/>
      <name val="Aharoni"/>
      <charset val="177"/>
    </font>
    <font>
      <b/>
      <sz val="18"/>
      <color rgb="FFFF0000"/>
      <name val="Aharoni"/>
      <charset val="177"/>
    </font>
    <font>
      <b/>
      <sz val="18"/>
      <color theme="1"/>
      <name val="Calibri"/>
      <family val="2"/>
      <scheme val="minor"/>
    </font>
    <font>
      <b/>
      <sz val="20"/>
      <color theme="1"/>
      <name val="Calibri"/>
      <family val="2"/>
      <scheme val="minor"/>
    </font>
    <font>
      <sz val="12"/>
      <color theme="1"/>
      <name val="Arial Black"/>
      <family val="2"/>
    </font>
    <font>
      <sz val="14"/>
      <color theme="0" tint="-0.34998626667073579"/>
      <name val="Calibri"/>
      <family val="2"/>
      <scheme val="minor"/>
    </font>
    <font>
      <sz val="11"/>
      <name val="Arial"/>
      <family val="2"/>
    </font>
    <font>
      <sz val="11"/>
      <color theme="0" tint="-0.14999847407452621"/>
      <name val="Calibri"/>
      <family val="2"/>
      <scheme val="minor"/>
    </font>
    <font>
      <b/>
      <sz val="16"/>
      <color rgb="FFFF0000"/>
      <name val="Calibri"/>
      <family val="2"/>
      <scheme val="minor"/>
    </font>
    <font>
      <b/>
      <sz val="11"/>
      <color rgb="FFFF0000"/>
      <name val="Calibri"/>
      <family val="2"/>
      <scheme val="minor"/>
    </font>
    <font>
      <b/>
      <sz val="11"/>
      <color rgb="FF0000FF"/>
      <name val="Calibri"/>
      <family val="2"/>
      <scheme val="minor"/>
    </font>
    <font>
      <b/>
      <sz val="12"/>
      <color rgb="FF0000FF"/>
      <name val="Calibri"/>
      <family val="2"/>
      <scheme val="minor"/>
    </font>
    <font>
      <b/>
      <sz val="14"/>
      <color rgb="FF0000FF"/>
      <name val="Calibri"/>
      <family val="2"/>
      <scheme val="minor"/>
    </font>
    <font>
      <b/>
      <sz val="16"/>
      <color rgb="FF0000FF"/>
      <name val="Calibri"/>
      <family val="2"/>
      <scheme val="minor"/>
    </font>
    <font>
      <b/>
      <sz val="28"/>
      <name val="Calibri"/>
      <family val="2"/>
      <scheme val="minor"/>
    </font>
    <font>
      <b/>
      <i/>
      <sz val="11"/>
      <color theme="0" tint="-0.14999847407452621"/>
      <name val="Calibri"/>
      <family val="2"/>
      <scheme val="minor"/>
    </font>
    <font>
      <sz val="12"/>
      <color rgb="FF0000FF"/>
      <name val="Calibri"/>
      <family val="2"/>
      <scheme val="minor"/>
    </font>
    <font>
      <b/>
      <u/>
      <sz val="11"/>
      <color rgb="FF0000FF"/>
      <name val="Arial"/>
      <family val="2"/>
    </font>
    <font>
      <sz val="12"/>
      <name val="Calibri"/>
      <family val="2"/>
      <scheme val="minor"/>
    </font>
    <font>
      <u/>
      <sz val="10"/>
      <color rgb="FF0000FF"/>
      <name val="Arial"/>
      <family val="2"/>
    </font>
    <font>
      <b/>
      <u/>
      <sz val="12"/>
      <color rgb="FF0000FF"/>
      <name val="Calibri"/>
      <family val="2"/>
      <scheme val="minor"/>
    </font>
    <font>
      <b/>
      <sz val="18"/>
      <color rgb="FF0000FF"/>
      <name val="Calibri"/>
      <family val="2"/>
      <scheme val="minor"/>
    </font>
    <font>
      <b/>
      <sz val="22"/>
      <color theme="1"/>
      <name val="Calibri"/>
      <family val="2"/>
      <scheme val="minor"/>
    </font>
    <font>
      <b/>
      <sz val="22"/>
      <name val="Calibri"/>
      <family val="2"/>
      <scheme val="minor"/>
    </font>
    <font>
      <sz val="10"/>
      <color theme="1"/>
      <name val="Arial"/>
      <family val="2"/>
    </font>
    <font>
      <sz val="14"/>
      <color theme="1"/>
      <name val="Calibri"/>
      <family val="2"/>
      <scheme val="minor"/>
    </font>
    <font>
      <b/>
      <sz val="14"/>
      <color rgb="FFFF0000"/>
      <name val="Aharoni"/>
      <charset val="177"/>
    </font>
    <font>
      <b/>
      <sz val="36"/>
      <color rgb="FFFFFF00"/>
      <name val="Calibri"/>
      <family val="2"/>
      <scheme val="minor"/>
    </font>
    <font>
      <b/>
      <u/>
      <sz val="10"/>
      <color rgb="FF0000FF"/>
      <name val="Arial"/>
      <family val="2"/>
    </font>
    <font>
      <b/>
      <u/>
      <sz val="11"/>
      <color indexed="12"/>
      <name val="Arial"/>
      <family val="2"/>
    </font>
    <font>
      <sz val="18"/>
      <color rgb="FFFFFF00"/>
      <name val="Calibri"/>
      <family val="2"/>
      <scheme val="minor"/>
    </font>
    <font>
      <b/>
      <sz val="10"/>
      <color rgb="FF1F497D"/>
      <name val="Arial"/>
      <family val="2"/>
    </font>
    <font>
      <b/>
      <sz val="11"/>
      <color theme="0" tint="-0.14999847407452621"/>
      <name val="Calibri"/>
      <family val="2"/>
      <scheme val="minor"/>
    </font>
    <font>
      <b/>
      <sz val="11"/>
      <color theme="3" tint="-0.249977111117893"/>
      <name val="Arial"/>
      <family val="2"/>
    </font>
    <font>
      <b/>
      <sz val="14"/>
      <name val="Calibri"/>
      <family val="2"/>
      <scheme val="minor"/>
    </font>
    <font>
      <sz val="14"/>
      <name val="Calibri"/>
      <family val="2"/>
      <scheme val="minor"/>
    </font>
    <font>
      <i/>
      <sz val="10"/>
      <color theme="1"/>
      <name val="Calibri"/>
      <family val="2"/>
      <scheme val="minor"/>
    </font>
    <font>
      <b/>
      <sz val="20"/>
      <color theme="0"/>
      <name val="Calibri"/>
      <family val="2"/>
      <scheme val="minor"/>
    </font>
    <font>
      <b/>
      <u/>
      <sz val="11"/>
      <color indexed="12"/>
      <name val="Calibri"/>
      <family val="2"/>
      <scheme val="minor"/>
    </font>
    <font>
      <b/>
      <sz val="20"/>
      <name val="Calibri"/>
      <family val="2"/>
      <scheme val="minor"/>
    </font>
    <font>
      <b/>
      <u/>
      <sz val="26"/>
      <name val="Calibri"/>
      <family val="2"/>
      <scheme val="minor"/>
    </font>
    <font>
      <b/>
      <u/>
      <sz val="20"/>
      <name val="Calibri"/>
      <family val="2"/>
      <scheme val="minor"/>
    </font>
    <font>
      <sz val="9"/>
      <color theme="1"/>
      <name val="Calibri"/>
      <family val="2"/>
      <scheme val="minor"/>
    </font>
    <font>
      <sz val="11"/>
      <color theme="6" tint="-0.249977111117893"/>
      <name val="Calibri"/>
      <family val="2"/>
      <scheme val="minor"/>
    </font>
    <font>
      <sz val="11"/>
      <color theme="7" tint="0.59999389629810485"/>
      <name val="Calibri"/>
      <family val="2"/>
      <scheme val="minor"/>
    </font>
    <font>
      <sz val="11"/>
      <color theme="5" tint="0.39997558519241921"/>
      <name val="Calibri"/>
      <family val="2"/>
      <scheme val="minor"/>
    </font>
    <font>
      <sz val="11"/>
      <color theme="8" tint="0.39997558519241921"/>
      <name val="Calibri"/>
      <family val="2"/>
      <scheme val="minor"/>
    </font>
    <font>
      <sz val="11"/>
      <color theme="9" tint="0.59999389629810485"/>
      <name val="Calibri"/>
      <family val="2"/>
      <scheme val="minor"/>
    </font>
    <font>
      <sz val="11"/>
      <color theme="7" tint="0.39997558519241921"/>
      <name val="Calibri"/>
      <family val="2"/>
      <scheme val="minor"/>
    </font>
    <font>
      <sz val="11"/>
      <color rgb="FF0000FF"/>
      <name val="Calibri"/>
      <family val="2"/>
      <scheme val="minor"/>
    </font>
    <font>
      <b/>
      <sz val="24"/>
      <color theme="6" tint="-0.24994659260841701"/>
      <name val="Calibri"/>
      <family val="2"/>
      <scheme val="minor"/>
    </font>
    <font>
      <b/>
      <u/>
      <sz val="11"/>
      <color rgb="FF76933C"/>
      <name val="Calibri"/>
      <family val="2"/>
    </font>
    <font>
      <b/>
      <sz val="11"/>
      <color theme="6" tint="-0.24994659260841701"/>
      <name val="Calibri"/>
      <family val="2"/>
      <scheme val="minor"/>
    </font>
    <font>
      <b/>
      <sz val="11"/>
      <color rgb="FF0070C0"/>
      <name val="Calibri"/>
      <family val="2"/>
      <scheme val="minor"/>
    </font>
    <font>
      <sz val="11"/>
      <color rgb="FF000000"/>
      <name val="Calibri"/>
      <family val="2"/>
    </font>
    <font>
      <b/>
      <sz val="11"/>
      <color rgb="FF000000"/>
      <name val="Calibri"/>
      <family val="2"/>
      <scheme val="minor"/>
    </font>
  </fonts>
  <fills count="72">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3"/>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theme="6"/>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0" tint="-0.14996795556505021"/>
        <bgColor indexed="64"/>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F8E97A"/>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rgb="FFFFFDB3"/>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D3EBF1"/>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rgb="FFFFFF00"/>
        <bgColor indexed="64"/>
      </patternFill>
    </fill>
    <fill>
      <patternFill patternType="solid">
        <fgColor rgb="FFFFFDB3"/>
        <bgColor rgb="FF000000"/>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double">
        <color indexed="57"/>
      </left>
      <right style="double">
        <color indexed="57"/>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top style="thin">
        <color theme="0" tint="-0.14993743705557422"/>
      </top>
      <bottom/>
      <diagonal/>
    </border>
    <border>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3743705557422"/>
      </right>
      <top/>
      <bottom style="thin">
        <color theme="0" tint="-0.14993743705557422"/>
      </bottom>
      <diagonal/>
    </border>
    <border>
      <left/>
      <right style="medium">
        <color indexed="64"/>
      </right>
      <top/>
      <bottom style="medium">
        <color indexed="64"/>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theme="0" tint="-0.14993743705557422"/>
      </left>
      <right/>
      <top/>
      <bottom/>
      <diagonal/>
    </border>
    <border>
      <left style="medium">
        <color indexed="64"/>
      </left>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s>
  <cellStyleXfs count="126">
    <xf numFmtId="0" fontId="0" fillId="0" borderId="0"/>
    <xf numFmtId="43" fontId="3" fillId="0" borderId="0" applyFont="0" applyFill="0" applyBorder="0" applyAlignment="0" applyProtection="0"/>
    <xf numFmtId="0" fontId="7" fillId="0" borderId="0" applyNumberFormat="0" applyFill="0" applyBorder="0" applyAlignment="0" applyProtection="0">
      <alignment vertical="top"/>
      <protection locked="0"/>
    </xf>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6" applyNumberFormat="0" applyAlignment="0" applyProtection="0"/>
    <xf numFmtId="0" fontId="22" fillId="11" borderId="7" applyNumberFormat="0" applyAlignment="0" applyProtection="0"/>
    <xf numFmtId="0" fontId="23" fillId="11" borderId="6" applyNumberFormat="0" applyAlignment="0" applyProtection="0"/>
    <xf numFmtId="0" fontId="24" fillId="0" borderId="8" applyNumberFormat="0" applyFill="0" applyAlignment="0" applyProtection="0"/>
    <xf numFmtId="0" fontId="25" fillId="12" borderId="9" applyNumberFormat="0" applyAlignment="0" applyProtection="0"/>
    <xf numFmtId="0" fontId="8" fillId="0" borderId="0" applyNumberFormat="0" applyFill="0" applyBorder="0" applyAlignment="0" applyProtection="0"/>
    <xf numFmtId="0" fontId="3" fillId="13" borderId="10" applyNumberFormat="0" applyFont="0" applyAlignment="0" applyProtection="0"/>
    <xf numFmtId="0" fontId="26" fillId="0" borderId="0" applyNumberFormat="0" applyFill="0" applyBorder="0" applyAlignment="0" applyProtection="0"/>
    <xf numFmtId="0" fontId="2" fillId="0" borderId="11" applyNumberFormat="0" applyFill="0" applyAlignment="0" applyProtection="0"/>
    <xf numFmtId="0" fontId="27"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27" fillId="17" borderId="0" applyNumberFormat="0" applyBorder="0" applyAlignment="0" applyProtection="0"/>
    <xf numFmtId="0" fontId="27"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27" fillId="21" borderId="0" applyNumberFormat="0" applyBorder="0" applyAlignment="0" applyProtection="0"/>
    <xf numFmtId="0" fontId="27"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27" fillId="29" borderId="0" applyNumberFormat="0" applyBorder="0" applyAlignment="0" applyProtection="0"/>
    <xf numFmtId="0" fontId="27"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27" fillId="33" borderId="0" applyNumberFormat="0" applyBorder="0" applyAlignment="0" applyProtection="0"/>
    <xf numFmtId="0" fontId="27"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27" fillId="37" borderId="0" applyNumberFormat="0" applyBorder="0" applyAlignment="0" applyProtection="0"/>
    <xf numFmtId="0" fontId="29" fillId="0" borderId="0" applyNumberFormat="0" applyFill="0" applyBorder="0" applyAlignment="0" applyProtection="0"/>
    <xf numFmtId="43"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7" fillId="0" borderId="0" applyNumberFormat="0" applyFill="0" applyBorder="0" applyAlignment="0" applyProtection="0">
      <alignment vertical="top"/>
      <protection locked="0"/>
    </xf>
    <xf numFmtId="0" fontId="5" fillId="0" borderId="0"/>
    <xf numFmtId="0" fontId="3" fillId="0" borderId="0"/>
    <xf numFmtId="0" fontId="3" fillId="0" borderId="0"/>
    <xf numFmtId="0" fontId="5" fillId="0" borderId="0"/>
    <xf numFmtId="44" fontId="5" fillId="0" borderId="0" applyFont="0" applyFill="0" applyBorder="0" applyAlignment="0" applyProtection="0"/>
    <xf numFmtId="0" fontId="30" fillId="0" borderId="0" applyNumberFormat="0" applyBorder="0" applyAlignment="0" applyProtection="0"/>
    <xf numFmtId="0" fontId="31" fillId="43" borderId="0"/>
    <xf numFmtId="0" fontId="31" fillId="0" borderId="0">
      <alignment vertical="center"/>
    </xf>
    <xf numFmtId="0" fontId="32" fillId="0" borderId="0" applyNumberFormat="0" applyFill="0" applyBorder="0" applyAlignment="0" applyProtection="0"/>
    <xf numFmtId="0" fontId="33" fillId="0" borderId="0" applyNumberFormat="0" applyFill="0" applyBorder="0" applyAlignment="0" applyProtection="0"/>
    <xf numFmtId="0" fontId="31" fillId="43" borderId="12" applyNumberFormat="0" applyFont="0" applyAlignment="0">
      <protection hidden="1"/>
    </xf>
    <xf numFmtId="43" fontId="5" fillId="0" borderId="0" applyFont="0" applyFill="0" applyBorder="0" applyAlignment="0" applyProtection="0"/>
    <xf numFmtId="167" fontId="5" fillId="0" borderId="0" applyFill="0" applyBorder="0"/>
    <xf numFmtId="168" fontId="5" fillId="0" borderId="0" applyFill="0" applyBorder="0"/>
    <xf numFmtId="2" fontId="5" fillId="0" borderId="0" applyFill="0" applyBorder="0">
      <alignment horizontal="right"/>
    </xf>
    <xf numFmtId="166" fontId="5" fillId="0" borderId="0" applyFill="0" applyBorder="0">
      <alignment horizontal="right"/>
    </xf>
    <xf numFmtId="0" fontId="34" fillId="39" borderId="12" applyNumberFormat="0" applyBorder="0" applyAlignment="0" applyProtection="0">
      <alignment horizontal="right"/>
    </xf>
    <xf numFmtId="0" fontId="35" fillId="0" borderId="0" applyNumberFormat="0" applyFill="0" applyBorder="0" applyAlignment="0"/>
    <xf numFmtId="169" fontId="5" fillId="0" borderId="13" applyFill="0" applyBorder="0"/>
    <xf numFmtId="0" fontId="36"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5" fillId="0" borderId="0"/>
    <xf numFmtId="0" fontId="5" fillId="0" borderId="0"/>
    <xf numFmtId="170" fontId="38" fillId="0" borderId="0"/>
    <xf numFmtId="170" fontId="38" fillId="0" borderId="0"/>
    <xf numFmtId="0" fontId="5" fillId="0" borderId="0"/>
    <xf numFmtId="0" fontId="5" fillId="0" borderId="0"/>
    <xf numFmtId="0" fontId="5" fillId="0" borderId="0"/>
    <xf numFmtId="0" fontId="5" fillId="0" borderId="0"/>
    <xf numFmtId="0" fontId="5" fillId="0" borderId="0"/>
    <xf numFmtId="171" fontId="5" fillId="0" borderId="0" applyFill="0" applyBorder="0"/>
    <xf numFmtId="0" fontId="39" fillId="43" borderId="0" applyNumberFormat="0" applyFill="0" applyBorder="0" applyAlignment="0"/>
    <xf numFmtId="0" fontId="40" fillId="3" borderId="0" applyNumberFormat="0" applyBorder="0"/>
    <xf numFmtId="41" fontId="38" fillId="0" borderId="0" applyFont="0" applyFill="0" applyBorder="0" applyAlignment="0" applyProtection="0"/>
    <xf numFmtId="170" fontId="3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170" fontId="38" fillId="0" borderId="0"/>
    <xf numFmtId="0" fontId="41" fillId="0" borderId="0" applyNumberForma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4" fillId="0" borderId="0"/>
    <xf numFmtId="43" fontId="3"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41" fontId="38" fillId="0" borderId="0" applyFont="0" applyFill="0" applyBorder="0" applyAlignment="0" applyProtection="0"/>
    <xf numFmtId="43" fontId="3"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41" fontId="38" fillId="0" borderId="0" applyFont="0" applyFill="0" applyBorder="0" applyAlignment="0" applyProtection="0"/>
    <xf numFmtId="0" fontId="1" fillId="0" borderId="0"/>
    <xf numFmtId="0" fontId="3" fillId="0" borderId="0"/>
  </cellStyleXfs>
  <cellXfs count="1066">
    <xf numFmtId="0" fontId="0" fillId="0" borderId="0" xfId="0"/>
    <xf numFmtId="0" fontId="12" fillId="5" borderId="1" xfId="0" applyFont="1" applyFill="1" applyBorder="1" applyAlignment="1">
      <alignment horizontal="center" wrapText="1"/>
    </xf>
    <xf numFmtId="0" fontId="13" fillId="6" borderId="1" xfId="0" applyFont="1" applyFill="1" applyBorder="1" applyAlignment="1">
      <alignment horizontal="center" vertical="top" wrapText="1"/>
    </xf>
    <xf numFmtId="0" fontId="13" fillId="6" borderId="1" xfId="0" applyFont="1" applyFill="1" applyBorder="1" applyAlignment="1">
      <alignment horizontal="center" wrapText="1"/>
    </xf>
    <xf numFmtId="0" fontId="6" fillId="5" borderId="1" xfId="0" applyFont="1" applyFill="1" applyBorder="1" applyAlignment="1">
      <alignment horizontal="center" wrapText="1"/>
    </xf>
    <xf numFmtId="164" fontId="43" fillId="0" borderId="0" xfId="0" applyNumberFormat="1" applyFont="1" applyAlignment="1">
      <alignment horizontal="center" vertical="center" wrapText="1"/>
    </xf>
    <xf numFmtId="0" fontId="42" fillId="0" borderId="0" xfId="0" applyFont="1" applyAlignment="1">
      <alignment horizontal="center" vertical="center"/>
    </xf>
    <xf numFmtId="0" fontId="12" fillId="0" borderId="0" xfId="0" applyFont="1" applyAlignment="1">
      <alignment vertical="center" wrapText="1"/>
    </xf>
    <xf numFmtId="0" fontId="0" fillId="0" borderId="0" xfId="0" applyAlignment="1">
      <alignment horizontal="right"/>
    </xf>
    <xf numFmtId="0" fontId="0" fillId="0" borderId="0" xfId="0" applyAlignment="1">
      <alignment horizontal="center"/>
    </xf>
    <xf numFmtId="0" fontId="28" fillId="0" borderId="0" xfId="0" applyFont="1" applyAlignment="1">
      <alignment horizontal="left" vertical="top" wrapText="1"/>
    </xf>
    <xf numFmtId="0" fontId="28" fillId="0" borderId="0" xfId="0" quotePrefix="1" applyFont="1" applyAlignment="1">
      <alignment horizontal="center"/>
    </xf>
    <xf numFmtId="2" fontId="28" fillId="0" borderId="0" xfId="0" applyNumberFormat="1" applyFont="1" applyAlignment="1">
      <alignment horizontal="left" vertical="top" wrapText="1"/>
    </xf>
    <xf numFmtId="0" fontId="28" fillId="0" borderId="0" xfId="0" applyFont="1" applyAlignment="1">
      <alignment horizontal="center" vertical="top" wrapText="1"/>
    </xf>
    <xf numFmtId="0" fontId="2" fillId="49" borderId="0" xfId="0" applyFont="1" applyFill="1"/>
    <xf numFmtId="2" fontId="10" fillId="46" borderId="1" xfId="0" applyNumberFormat="1" applyFont="1" applyFill="1" applyBorder="1"/>
    <xf numFmtId="0" fontId="10" fillId="0" borderId="0" xfId="0" applyFont="1"/>
    <xf numFmtId="2" fontId="10" fillId="0" borderId="0" xfId="0" applyNumberFormat="1" applyFont="1"/>
    <xf numFmtId="0" fontId="28" fillId="0" borderId="0" xfId="0" applyFont="1"/>
    <xf numFmtId="0" fontId="31" fillId="43" borderId="0" xfId="55" applyProtection="1">
      <protection hidden="1"/>
    </xf>
    <xf numFmtId="0" fontId="31" fillId="3" borderId="22" xfId="56" applyFill="1" applyBorder="1" applyProtection="1">
      <alignment vertical="center"/>
      <protection hidden="1"/>
    </xf>
    <xf numFmtId="0" fontId="31" fillId="3" borderId="18" xfId="56" applyFill="1" applyBorder="1" applyProtection="1">
      <alignment vertical="center"/>
      <protection hidden="1"/>
    </xf>
    <xf numFmtId="0" fontId="31" fillId="3" borderId="23" xfId="56" applyFill="1" applyBorder="1" applyProtection="1">
      <alignment vertical="center"/>
      <protection hidden="1"/>
    </xf>
    <xf numFmtId="0" fontId="31" fillId="3" borderId="20" xfId="56" applyFill="1" applyBorder="1" applyProtection="1">
      <alignment vertical="center"/>
      <protection hidden="1"/>
    </xf>
    <xf numFmtId="0" fontId="47" fillId="3" borderId="0" xfId="56" applyFont="1" applyFill="1" applyProtection="1">
      <alignment vertical="center"/>
      <protection hidden="1"/>
    </xf>
    <xf numFmtId="0" fontId="31" fillId="3" borderId="0" xfId="56" applyFill="1" applyProtection="1">
      <alignment vertical="center"/>
      <protection hidden="1"/>
    </xf>
    <xf numFmtId="0" fontId="31" fillId="3" borderId="21" xfId="56" applyFill="1" applyBorder="1" applyProtection="1">
      <alignment vertical="center"/>
      <protection hidden="1"/>
    </xf>
    <xf numFmtId="0" fontId="31" fillId="3" borderId="19" xfId="56" applyFill="1" applyBorder="1" applyProtection="1">
      <alignment vertical="center"/>
      <protection hidden="1"/>
    </xf>
    <xf numFmtId="0" fontId="31" fillId="3" borderId="17" xfId="56" applyFill="1" applyBorder="1" applyProtection="1">
      <alignment vertical="center"/>
      <protection hidden="1"/>
    </xf>
    <xf numFmtId="0" fontId="31" fillId="3" borderId="35" xfId="56" applyFill="1" applyBorder="1" applyProtection="1">
      <alignment vertical="center"/>
      <protection hidden="1"/>
    </xf>
    <xf numFmtId="0" fontId="31" fillId="52" borderId="18" xfId="55" applyFill="1" applyBorder="1" applyProtection="1">
      <protection hidden="1"/>
    </xf>
    <xf numFmtId="0" fontId="31" fillId="52" borderId="23" xfId="55" applyFill="1" applyBorder="1" applyProtection="1">
      <protection hidden="1"/>
    </xf>
    <xf numFmtId="0" fontId="49" fillId="52" borderId="20" xfId="55" applyFont="1" applyFill="1" applyBorder="1" applyProtection="1">
      <protection hidden="1"/>
    </xf>
    <xf numFmtId="0" fontId="31" fillId="52" borderId="0" xfId="55" applyFill="1" applyProtection="1">
      <protection hidden="1"/>
    </xf>
    <xf numFmtId="0" fontId="31" fillId="52" borderId="21" xfId="55" applyFill="1" applyBorder="1" applyProtection="1">
      <protection hidden="1"/>
    </xf>
    <xf numFmtId="0" fontId="31" fillId="52" borderId="20" xfId="55" applyFill="1" applyBorder="1" applyProtection="1">
      <protection hidden="1"/>
    </xf>
    <xf numFmtId="0" fontId="31" fillId="52" borderId="19" xfId="55" applyFill="1" applyBorder="1" applyProtection="1">
      <protection hidden="1"/>
    </xf>
    <xf numFmtId="0" fontId="31" fillId="52" borderId="17" xfId="55" applyFill="1" applyBorder="1" applyProtection="1">
      <protection hidden="1"/>
    </xf>
    <xf numFmtId="0" fontId="31" fillId="52" borderId="35" xfId="55" applyFill="1" applyBorder="1" applyProtection="1">
      <protection hidden="1"/>
    </xf>
    <xf numFmtId="0" fontId="33" fillId="52" borderId="0" xfId="58" applyFill="1" applyBorder="1" applyAlignment="1" applyProtection="1">
      <alignment vertical="center"/>
      <protection hidden="1"/>
    </xf>
    <xf numFmtId="0" fontId="31" fillId="52" borderId="22" xfId="55" applyFill="1" applyBorder="1" applyProtection="1">
      <protection hidden="1"/>
    </xf>
    <xf numFmtId="0" fontId="33" fillId="52" borderId="20" xfId="58" applyFill="1" applyBorder="1" applyAlignment="1" applyProtection="1">
      <alignment vertical="center"/>
      <protection hidden="1"/>
    </xf>
    <xf numFmtId="0" fontId="48" fillId="49" borderId="0" xfId="0" applyFont="1" applyFill="1"/>
    <xf numFmtId="0" fontId="28" fillId="0" borderId="0" xfId="0" applyFont="1" applyAlignment="1">
      <alignment horizontal="center"/>
    </xf>
    <xf numFmtId="0" fontId="5" fillId="0" borderId="0" xfId="0" applyFont="1" applyAlignment="1">
      <alignment horizontal="center" wrapText="1"/>
    </xf>
    <xf numFmtId="0" fontId="49" fillId="52" borderId="36" xfId="55" applyFont="1" applyFill="1" applyBorder="1" applyProtection="1">
      <protection hidden="1"/>
    </xf>
    <xf numFmtId="0" fontId="49" fillId="52" borderId="15" xfId="55" applyFont="1" applyFill="1" applyBorder="1" applyProtection="1">
      <protection hidden="1"/>
    </xf>
    <xf numFmtId="0" fontId="28" fillId="0" borderId="0" xfId="0" applyFont="1" applyAlignment="1">
      <alignment horizontal="right"/>
    </xf>
    <xf numFmtId="0" fontId="0" fillId="49" borderId="0" xfId="0" applyFill="1"/>
    <xf numFmtId="10" fontId="9" fillId="0" borderId="0" xfId="0" applyNumberFormat="1" applyFont="1" applyAlignment="1">
      <alignment horizontal="center" vertical="center"/>
    </xf>
    <xf numFmtId="0" fontId="0" fillId="0" borderId="0" xfId="0" applyAlignment="1">
      <alignment horizontal="right" vertical="center"/>
    </xf>
    <xf numFmtId="2" fontId="0" fillId="45" borderId="1" xfId="0" applyNumberFormat="1" applyFill="1" applyBorder="1" applyAlignment="1">
      <alignment horizontal="center" vertical="center"/>
    </xf>
    <xf numFmtId="2" fontId="0" fillId="46" borderId="1" xfId="0" applyNumberFormat="1" applyFill="1" applyBorder="1" applyAlignment="1">
      <alignment horizontal="center" vertical="center"/>
    </xf>
    <xf numFmtId="0" fontId="9" fillId="6" borderId="1" xfId="0" applyFont="1" applyFill="1" applyBorder="1" applyAlignment="1">
      <alignment horizontal="right"/>
    </xf>
    <xf numFmtId="1" fontId="0" fillId="45" borderId="1" xfId="0" applyNumberFormat="1" applyFill="1" applyBorder="1" applyAlignment="1">
      <alignment horizontal="center" vertical="center"/>
    </xf>
    <xf numFmtId="1" fontId="0" fillId="46" borderId="1" xfId="0" applyNumberFormat="1" applyFill="1" applyBorder="1" applyAlignment="1">
      <alignment horizontal="center" vertical="center"/>
    </xf>
    <xf numFmtId="164" fontId="0" fillId="46" borderId="2" xfId="0" applyNumberFormat="1" applyFill="1" applyBorder="1" applyAlignment="1">
      <alignment horizontal="center"/>
    </xf>
    <xf numFmtId="0" fontId="51" fillId="0" borderId="17" xfId="0" applyFont="1" applyBorder="1" applyAlignment="1">
      <alignment vertical="center"/>
    </xf>
    <xf numFmtId="0" fontId="0" fillId="45" borderId="1" xfId="0" applyFill="1" applyBorder="1" applyAlignment="1">
      <alignment horizontal="right"/>
    </xf>
    <xf numFmtId="0" fontId="0" fillId="46" borderId="1" xfId="0" applyFill="1" applyBorder="1" applyAlignment="1">
      <alignment horizontal="right"/>
    </xf>
    <xf numFmtId="10" fontId="0" fillId="44" borderId="1" xfId="111" applyNumberFormat="1" applyFont="1" applyFill="1" applyBorder="1" applyAlignment="1">
      <alignment horizontal="right"/>
    </xf>
    <xf numFmtId="0" fontId="28" fillId="46" borderId="1" xfId="0" applyFont="1" applyFill="1" applyBorder="1" applyAlignment="1">
      <alignment horizontal="right" vertical="center"/>
    </xf>
    <xf numFmtId="9" fontId="0" fillId="45" borderId="1" xfId="111" applyFont="1" applyFill="1" applyBorder="1" applyAlignment="1">
      <alignment horizontal="right"/>
    </xf>
    <xf numFmtId="1" fontId="28" fillId="40" borderId="1" xfId="0" applyNumberFormat="1" applyFont="1" applyFill="1" applyBorder="1"/>
    <xf numFmtId="164" fontId="0" fillId="46" borderId="14" xfId="0" applyNumberFormat="1" applyFill="1" applyBorder="1" applyAlignment="1">
      <alignment horizontal="center"/>
    </xf>
    <xf numFmtId="0" fontId="28" fillId="0" borderId="0" xfId="0" applyFont="1" applyAlignment="1">
      <alignment wrapText="1"/>
    </xf>
    <xf numFmtId="164" fontId="0" fillId="0" borderId="0" xfId="0" applyNumberFormat="1" applyAlignment="1">
      <alignment horizontal="center"/>
    </xf>
    <xf numFmtId="165" fontId="0" fillId="45" borderId="1" xfId="0" applyNumberFormat="1" applyFill="1" applyBorder="1" applyAlignment="1">
      <alignment horizontal="center" vertical="center"/>
    </xf>
    <xf numFmtId="165" fontId="0" fillId="46" borderId="2" xfId="0" applyNumberFormat="1" applyFill="1" applyBorder="1" applyAlignment="1">
      <alignment horizontal="center"/>
    </xf>
    <xf numFmtId="2" fontId="28" fillId="40" borderId="1" xfId="0" applyNumberFormat="1" applyFont="1" applyFill="1" applyBorder="1"/>
    <xf numFmtId="165" fontId="28" fillId="40" borderId="1" xfId="0" applyNumberFormat="1" applyFont="1" applyFill="1" applyBorder="1"/>
    <xf numFmtId="0" fontId="9" fillId="0" borderId="1" xfId="0" applyFont="1" applyBorder="1" applyAlignment="1">
      <alignment horizontal="right" wrapText="1"/>
    </xf>
    <xf numFmtId="0" fontId="9" fillId="0" borderId="1" xfId="0" applyFont="1" applyBorder="1" applyAlignment="1">
      <alignment wrapText="1"/>
    </xf>
    <xf numFmtId="0" fontId="28" fillId="0" borderId="1" xfId="0" applyFont="1" applyBorder="1" applyAlignment="1">
      <alignment horizontal="center" wrapText="1"/>
    </xf>
    <xf numFmtId="0" fontId="9" fillId="0" borderId="2" xfId="0" applyFont="1" applyBorder="1" applyAlignment="1">
      <alignment wrapText="1"/>
    </xf>
    <xf numFmtId="0" fontId="9" fillId="0" borderId="15" xfId="0" applyFont="1" applyBorder="1" applyAlignment="1">
      <alignment wrapText="1"/>
    </xf>
    <xf numFmtId="0" fontId="28" fillId="0" borderId="15" xfId="0" applyFont="1" applyBorder="1" applyAlignment="1">
      <alignment horizontal="center" wrapText="1"/>
    </xf>
    <xf numFmtId="165" fontId="48" fillId="49" borderId="0" xfId="0" applyNumberFormat="1" applyFont="1" applyFill="1"/>
    <xf numFmtId="8" fontId="0" fillId="46" borderId="1" xfId="0" applyNumberFormat="1" applyFill="1" applyBorder="1" applyAlignment="1">
      <alignment horizontal="right"/>
    </xf>
    <xf numFmtId="0" fontId="10" fillId="0" borderId="0" xfId="0" applyFont="1" applyAlignment="1">
      <alignment horizontal="right"/>
    </xf>
    <xf numFmtId="8" fontId="0" fillId="45" borderId="1" xfId="0" applyNumberFormat="1" applyFill="1" applyBorder="1" applyAlignment="1">
      <alignment horizontal="right"/>
    </xf>
    <xf numFmtId="0" fontId="0" fillId="0" borderId="0" xfId="0" applyAlignment="1">
      <alignment wrapText="1"/>
    </xf>
    <xf numFmtId="2" fontId="0" fillId="46" borderId="1" xfId="0" applyNumberFormat="1" applyFill="1" applyBorder="1" applyAlignment="1">
      <alignment horizontal="center" vertical="center" wrapText="1"/>
    </xf>
    <xf numFmtId="9" fontId="0" fillId="46" borderId="1" xfId="111" applyFont="1" applyFill="1" applyBorder="1" applyAlignment="1" applyProtection="1">
      <alignment horizontal="center" vertical="center"/>
    </xf>
    <xf numFmtId="0" fontId="31" fillId="52" borderId="38" xfId="55" applyFill="1" applyBorder="1" applyAlignment="1" applyProtection="1">
      <alignment vertical="top" wrapText="1"/>
      <protection hidden="1"/>
    </xf>
    <xf numFmtId="14" fontId="31" fillId="52" borderId="1" xfId="55" applyNumberFormat="1" applyFill="1" applyBorder="1" applyAlignment="1" applyProtection="1">
      <alignment vertical="top" wrapText="1"/>
      <protection hidden="1"/>
    </xf>
    <xf numFmtId="0" fontId="0" fillId="3" borderId="0" xfId="0" applyFill="1"/>
    <xf numFmtId="0" fontId="0" fillId="3" borderId="0" xfId="0" applyFill="1" applyAlignment="1">
      <alignment horizontal="center"/>
    </xf>
    <xf numFmtId="2" fontId="0" fillId="3" borderId="0" xfId="0" applyNumberFormat="1" applyFill="1" applyAlignment="1">
      <alignment horizontal="center" vertical="center"/>
    </xf>
    <xf numFmtId="2" fontId="0" fillId="45" borderId="39" xfId="0" applyNumberFormat="1" applyFill="1" applyBorder="1" applyAlignment="1">
      <alignment horizontal="center" vertical="center"/>
    </xf>
    <xf numFmtId="2" fontId="0" fillId="45" borderId="38" xfId="0" applyNumberFormat="1" applyFill="1" applyBorder="1" applyAlignment="1">
      <alignment horizontal="center" vertical="center"/>
    </xf>
    <xf numFmtId="0" fontId="0" fillId="3" borderId="0" xfId="0" applyFill="1" applyAlignment="1">
      <alignment vertical="center"/>
    </xf>
    <xf numFmtId="0" fontId="0" fillId="3" borderId="0" xfId="0" applyFill="1" applyAlignment="1">
      <alignment horizontal="right" vertical="center"/>
    </xf>
    <xf numFmtId="0" fontId="2" fillId="3" borderId="0" xfId="0" applyFont="1" applyFill="1" applyAlignment="1">
      <alignment vertical="center"/>
    </xf>
    <xf numFmtId="1" fontId="0" fillId="3" borderId="0" xfId="0" applyNumberFormat="1" applyFill="1" applyAlignment="1">
      <alignment horizontal="center" vertical="center"/>
    </xf>
    <xf numFmtId="0" fontId="57" fillId="3" borderId="0" xfId="0" applyFont="1" applyFill="1" applyAlignment="1">
      <alignment wrapText="1"/>
    </xf>
    <xf numFmtId="0" fontId="0" fillId="3" borderId="0" xfId="0" applyFill="1" applyAlignment="1" applyProtection="1">
      <alignment vertical="center"/>
      <protection locked="0"/>
    </xf>
    <xf numFmtId="0" fontId="0" fillId="3" borderId="0" xfId="0" applyFill="1" applyAlignment="1" applyProtection="1">
      <alignment vertical="center" wrapText="1"/>
      <protection locked="0"/>
    </xf>
    <xf numFmtId="0" fontId="0" fillId="3" borderId="0" xfId="0" applyFill="1" applyAlignment="1">
      <alignment vertical="center" wrapText="1"/>
    </xf>
    <xf numFmtId="14" fontId="31" fillId="52" borderId="2" xfId="55" applyNumberFormat="1" applyFill="1" applyBorder="1" applyAlignment="1" applyProtection="1">
      <alignment vertical="top" wrapText="1"/>
      <protection hidden="1"/>
    </xf>
    <xf numFmtId="14" fontId="31" fillId="52" borderId="38" xfId="55" applyNumberFormat="1" applyFill="1" applyBorder="1" applyAlignment="1" applyProtection="1">
      <alignment vertical="top" wrapText="1"/>
      <protection hidden="1"/>
    </xf>
    <xf numFmtId="0" fontId="0" fillId="52" borderId="45" xfId="0" applyFill="1" applyBorder="1" applyAlignment="1" applyProtection="1">
      <alignment vertical="center"/>
      <protection locked="0"/>
    </xf>
    <xf numFmtId="0" fontId="0" fillId="52" borderId="0" xfId="0" applyFill="1" applyAlignment="1" applyProtection="1">
      <alignment vertical="center"/>
      <protection locked="0"/>
    </xf>
    <xf numFmtId="0" fontId="0" fillId="52" borderId="42" xfId="0" applyFill="1" applyBorder="1" applyAlignment="1" applyProtection="1">
      <alignment vertical="center"/>
      <protection locked="0"/>
    </xf>
    <xf numFmtId="0" fontId="0" fillId="52" borderId="0" xfId="0" applyFill="1" applyAlignment="1" applyProtection="1">
      <alignment vertical="center" wrapText="1"/>
      <protection locked="0"/>
    </xf>
    <xf numFmtId="0" fontId="0" fillId="52" borderId="42" xfId="0" applyFill="1" applyBorder="1" applyAlignment="1" applyProtection="1">
      <alignment vertical="center" wrapText="1"/>
      <protection locked="0"/>
    </xf>
    <xf numFmtId="0" fontId="0" fillId="52" borderId="37" xfId="0" applyFill="1" applyBorder="1" applyAlignment="1" applyProtection="1">
      <alignment vertical="center"/>
      <protection locked="0"/>
    </xf>
    <xf numFmtId="0" fontId="0" fillId="52" borderId="16" xfId="0" applyFill="1" applyBorder="1" applyAlignment="1" applyProtection="1">
      <alignment vertical="center"/>
      <protection locked="0"/>
    </xf>
    <xf numFmtId="0" fontId="0" fillId="52" borderId="36" xfId="0" applyFill="1" applyBorder="1" applyAlignment="1" applyProtection="1">
      <alignment vertical="center"/>
      <protection locked="0"/>
    </xf>
    <xf numFmtId="0" fontId="0" fillId="3" borderId="0" xfId="0" applyFill="1" applyAlignment="1">
      <alignment horizontal="left" vertical="center"/>
    </xf>
    <xf numFmtId="0" fontId="0" fillId="51" borderId="45" xfId="0" applyFill="1" applyBorder="1" applyAlignment="1" applyProtection="1">
      <alignment vertical="center"/>
      <protection locked="0"/>
    </xf>
    <xf numFmtId="0" fontId="0" fillId="51" borderId="0" xfId="0" applyFill="1" applyAlignment="1" applyProtection="1">
      <alignment vertical="center"/>
      <protection locked="0"/>
    </xf>
    <xf numFmtId="0" fontId="0" fillId="51" borderId="42" xfId="0" applyFill="1" applyBorder="1" applyAlignment="1" applyProtection="1">
      <alignment vertical="center"/>
      <protection locked="0"/>
    </xf>
    <xf numFmtId="0" fontId="2" fillId="3" borderId="0" xfId="0" applyFont="1" applyFill="1" applyAlignment="1">
      <alignment horizontal="right" vertical="center"/>
    </xf>
    <xf numFmtId="0" fontId="56" fillId="40" borderId="0" xfId="0" applyFont="1" applyFill="1" applyAlignment="1">
      <alignment horizontal="left" vertical="center"/>
    </xf>
    <xf numFmtId="0" fontId="2" fillId="40" borderId="0" xfId="0" applyFont="1" applyFill="1" applyAlignment="1">
      <alignment horizontal="left" vertical="center"/>
    </xf>
    <xf numFmtId="0" fontId="28" fillId="55" borderId="0" xfId="0" applyFont="1" applyFill="1"/>
    <xf numFmtId="0" fontId="0" fillId="3" borderId="0" xfId="0" applyFill="1" applyAlignment="1">
      <alignment vertical="top" wrapText="1"/>
    </xf>
    <xf numFmtId="0" fontId="0" fillId="2" borderId="0" xfId="0" applyFill="1" applyAlignment="1">
      <alignment vertical="center" wrapText="1"/>
    </xf>
    <xf numFmtId="0" fontId="0" fillId="51" borderId="22" xfId="0" applyFill="1" applyBorder="1" applyAlignment="1">
      <alignment vertical="center" wrapText="1"/>
    </xf>
    <xf numFmtId="0" fontId="0" fillId="51" borderId="18" xfId="0" applyFill="1" applyBorder="1" applyAlignment="1">
      <alignment vertical="center" wrapText="1"/>
    </xf>
    <xf numFmtId="0" fontId="0" fillId="51" borderId="23" xfId="0" applyFill="1" applyBorder="1" applyAlignment="1">
      <alignment vertical="center" wrapText="1"/>
    </xf>
    <xf numFmtId="0" fontId="0" fillId="51" borderId="20" xfId="0" applyFill="1" applyBorder="1" applyAlignment="1">
      <alignment vertical="center" wrapText="1"/>
    </xf>
    <xf numFmtId="0" fontId="0" fillId="51" borderId="0" xfId="0" applyFill="1" applyAlignment="1">
      <alignment vertical="center" wrapText="1"/>
    </xf>
    <xf numFmtId="0" fontId="0" fillId="51" borderId="21" xfId="0" applyFill="1" applyBorder="1" applyAlignment="1">
      <alignment vertical="center" wrapText="1"/>
    </xf>
    <xf numFmtId="0" fontId="2" fillId="51" borderId="0" xfId="0" applyFont="1" applyFill="1" applyAlignment="1">
      <alignment vertical="center" wrapText="1"/>
    </xf>
    <xf numFmtId="0" fontId="57" fillId="51" borderId="0" xfId="0" applyFont="1" applyFill="1" applyAlignment="1">
      <alignment horizontal="left" vertical="top" wrapText="1"/>
    </xf>
    <xf numFmtId="0" fontId="0" fillId="51" borderId="0" xfId="0" applyFill="1" applyAlignment="1">
      <alignment vertical="top" wrapText="1"/>
    </xf>
    <xf numFmtId="0" fontId="56" fillId="51" borderId="0" xfId="0" applyFont="1" applyFill="1" applyAlignment="1">
      <alignment horizontal="left" vertical="center" wrapText="1"/>
    </xf>
    <xf numFmtId="0" fontId="0" fillId="51" borderId="0" xfId="0" applyFill="1" applyAlignment="1">
      <alignment horizontal="left" vertical="center" wrapText="1"/>
    </xf>
    <xf numFmtId="0" fontId="0" fillId="51" borderId="0" xfId="0" applyFill="1" applyAlignment="1">
      <alignment horizontal="center" vertical="center" wrapText="1"/>
    </xf>
    <xf numFmtId="0" fontId="0" fillId="51" borderId="19" xfId="0" applyFill="1" applyBorder="1" applyAlignment="1">
      <alignment vertical="center" wrapText="1"/>
    </xf>
    <xf numFmtId="0" fontId="0" fillId="51" borderId="17" xfId="0" applyFill="1" applyBorder="1" applyAlignment="1">
      <alignment vertical="center" wrapText="1"/>
    </xf>
    <xf numFmtId="0" fontId="0" fillId="51" borderId="35" xfId="0" applyFill="1" applyBorder="1" applyAlignment="1">
      <alignment vertical="center" wrapText="1"/>
    </xf>
    <xf numFmtId="0" fontId="0" fillId="40" borderId="0" xfId="0" applyFill="1" applyAlignment="1">
      <alignment vertical="top" wrapText="1"/>
    </xf>
    <xf numFmtId="0" fontId="58" fillId="5" borderId="0" xfId="0" applyFont="1" applyFill="1" applyAlignment="1">
      <alignment vertical="center" wrapText="1"/>
    </xf>
    <xf numFmtId="0" fontId="0" fillId="5" borderId="0" xfId="0" applyFill="1" applyAlignment="1">
      <alignment vertical="center" wrapText="1"/>
    </xf>
    <xf numFmtId="0" fontId="64" fillId="51" borderId="0" xfId="0" applyFont="1" applyFill="1" applyAlignment="1">
      <alignment horizontal="center" vertical="center" wrapText="1"/>
    </xf>
    <xf numFmtId="0" fontId="0" fillId="58" borderId="1" xfId="0" applyFill="1" applyBorder="1" applyAlignment="1" applyProtection="1">
      <alignment vertical="center" wrapText="1"/>
      <protection locked="0"/>
    </xf>
    <xf numFmtId="0" fontId="28" fillId="58" borderId="1" xfId="0" applyFont="1" applyFill="1" applyBorder="1" applyAlignment="1" applyProtection="1">
      <alignment horizontal="center" vertical="center" wrapText="1"/>
      <protection locked="0"/>
    </xf>
    <xf numFmtId="0" fontId="2" fillId="5" borderId="1" xfId="0" applyFont="1" applyFill="1" applyBorder="1" applyAlignment="1">
      <alignment vertical="center" wrapText="1"/>
    </xf>
    <xf numFmtId="0" fontId="0" fillId="51" borderId="0" xfId="0" applyFill="1" applyAlignment="1" applyProtection="1">
      <alignment vertical="center" wrapText="1"/>
      <protection locked="0"/>
    </xf>
    <xf numFmtId="0" fontId="28" fillId="51" borderId="0" xfId="0" applyFont="1" applyFill="1" applyAlignment="1" applyProtection="1">
      <alignment horizontal="center" vertical="center" wrapText="1"/>
      <protection locked="0"/>
    </xf>
    <xf numFmtId="0" fontId="8" fillId="51" borderId="0" xfId="0" applyFont="1" applyFill="1" applyAlignment="1">
      <alignment horizontal="left" vertical="center"/>
    </xf>
    <xf numFmtId="0" fontId="0" fillId="51" borderId="0" xfId="0" applyFill="1" applyAlignment="1">
      <alignment horizontal="left" vertical="top" wrapText="1"/>
    </xf>
    <xf numFmtId="0" fontId="2" fillId="51" borderId="0" xfId="0" applyFont="1" applyFill="1" applyAlignment="1">
      <alignment horizontal="left" vertical="top" wrapText="1"/>
    </xf>
    <xf numFmtId="0" fontId="0" fillId="58" borderId="1" xfId="0" applyFill="1" applyBorder="1" applyAlignment="1" applyProtection="1">
      <alignment horizontal="center" vertical="center" wrapText="1"/>
      <protection locked="0"/>
    </xf>
    <xf numFmtId="0" fontId="65" fillId="2" borderId="0" xfId="0" applyFont="1" applyFill="1" applyAlignment="1">
      <alignment vertical="center"/>
    </xf>
    <xf numFmtId="0" fontId="67" fillId="2" borderId="0" xfId="0" applyFont="1" applyFill="1" applyAlignment="1">
      <alignment horizontal="center" vertical="center" wrapText="1"/>
    </xf>
    <xf numFmtId="0" fontId="0" fillId="51" borderId="22" xfId="0" applyFill="1" applyBorder="1" applyAlignment="1">
      <alignment vertical="center"/>
    </xf>
    <xf numFmtId="0" fontId="0" fillId="51" borderId="18" xfId="0" applyFill="1" applyBorder="1" applyAlignment="1">
      <alignment vertical="center"/>
    </xf>
    <xf numFmtId="0" fontId="0" fillId="51" borderId="23" xfId="0" applyFill="1" applyBorder="1" applyAlignment="1">
      <alignment vertical="center"/>
    </xf>
    <xf numFmtId="0" fontId="0" fillId="51" borderId="20" xfId="0" applyFill="1" applyBorder="1" applyAlignment="1">
      <alignment vertical="center"/>
    </xf>
    <xf numFmtId="0" fontId="0" fillId="51" borderId="0" xfId="0" applyFill="1" applyAlignment="1">
      <alignment vertical="center"/>
    </xf>
    <xf numFmtId="0" fontId="0" fillId="51" borderId="21" xfId="0" applyFill="1" applyBorder="1" applyAlignment="1">
      <alignment vertical="center"/>
    </xf>
    <xf numFmtId="0" fontId="0" fillId="51" borderId="19" xfId="0" applyFill="1" applyBorder="1" applyAlignment="1">
      <alignment vertical="center"/>
    </xf>
    <xf numFmtId="0" fontId="0" fillId="51" borderId="17" xfId="0" applyFill="1" applyBorder="1" applyAlignment="1">
      <alignment vertical="center"/>
    </xf>
    <xf numFmtId="0" fontId="0" fillId="51" borderId="35" xfId="0" applyFill="1" applyBorder="1" applyAlignment="1">
      <alignment vertical="center"/>
    </xf>
    <xf numFmtId="0" fontId="0" fillId="2" borderId="0" xfId="0" applyFill="1" applyAlignment="1">
      <alignment vertical="center"/>
    </xf>
    <xf numFmtId="49" fontId="0" fillId="3" borderId="0" xfId="0" applyNumberFormat="1" applyFill="1" applyAlignment="1">
      <alignment horizontal="left" vertical="center"/>
    </xf>
    <xf numFmtId="49" fontId="0" fillId="51" borderId="18" xfId="0" applyNumberFormat="1" applyFill="1" applyBorder="1" applyAlignment="1">
      <alignment horizontal="left" vertical="center"/>
    </xf>
    <xf numFmtId="49" fontId="66" fillId="2" borderId="0" xfId="0" applyNumberFormat="1" applyFont="1" applyFill="1" applyAlignment="1">
      <alignment horizontal="left" vertical="center"/>
    </xf>
    <xf numFmtId="49" fontId="0" fillId="51" borderId="0" xfId="0" applyNumberFormat="1" applyFill="1" applyAlignment="1">
      <alignment horizontal="left" vertical="center"/>
    </xf>
    <xf numFmtId="49" fontId="0" fillId="2" borderId="0" xfId="0" applyNumberFormat="1" applyFill="1" applyAlignment="1">
      <alignment horizontal="left" vertical="center"/>
    </xf>
    <xf numFmtId="49" fontId="0" fillId="51" borderId="17" xfId="0" applyNumberFormat="1" applyFill="1" applyBorder="1" applyAlignment="1">
      <alignment horizontal="left" vertical="center"/>
    </xf>
    <xf numFmtId="49" fontId="2" fillId="51" borderId="0" xfId="0" applyNumberFormat="1" applyFont="1" applyFill="1" applyAlignment="1">
      <alignment horizontal="left" vertical="center"/>
    </xf>
    <xf numFmtId="0" fontId="0" fillId="59" borderId="0" xfId="0" applyFill="1" applyAlignment="1">
      <alignment vertical="center"/>
    </xf>
    <xf numFmtId="0" fontId="0" fillId="57" borderId="1" xfId="0" applyFill="1" applyBorder="1" applyAlignment="1">
      <alignment horizontal="left" vertical="center" wrapText="1"/>
    </xf>
    <xf numFmtId="0" fontId="2" fillId="59" borderId="1" xfId="0" applyFont="1" applyFill="1" applyBorder="1" applyAlignment="1">
      <alignment horizontal="center" vertical="center" wrapText="1"/>
    </xf>
    <xf numFmtId="0" fontId="58" fillId="59" borderId="0" xfId="0" applyFont="1" applyFill="1" applyAlignment="1">
      <alignment vertical="center"/>
    </xf>
    <xf numFmtId="2" fontId="58" fillId="59" borderId="0" xfId="0" applyNumberFormat="1" applyFont="1" applyFill="1" applyAlignment="1">
      <alignment horizontal="left" vertical="center"/>
    </xf>
    <xf numFmtId="0" fontId="0" fillId="3" borderId="0" xfId="0" applyFill="1" applyAlignment="1">
      <alignment wrapText="1"/>
    </xf>
    <xf numFmtId="0" fontId="0" fillId="3" borderId="0" xfId="0" applyFill="1" applyAlignment="1">
      <alignment horizontal="center" wrapText="1"/>
    </xf>
    <xf numFmtId="0" fontId="64" fillId="51" borderId="0" xfId="0" applyFont="1" applyFill="1" applyAlignment="1">
      <alignment horizontal="center" wrapText="1"/>
    </xf>
    <xf numFmtId="0" fontId="2" fillId="59" borderId="1" xfId="0" applyFont="1" applyFill="1" applyBorder="1" applyAlignment="1">
      <alignment horizontal="right" vertical="center" wrapText="1"/>
    </xf>
    <xf numFmtId="0" fontId="69" fillId="0" borderId="0" xfId="113" applyFont="1"/>
    <xf numFmtId="0" fontId="0" fillId="51" borderId="22" xfId="0" applyFill="1" applyBorder="1" applyAlignment="1">
      <alignment wrapText="1"/>
    </xf>
    <xf numFmtId="0" fontId="0" fillId="51" borderId="18" xfId="0" applyFill="1" applyBorder="1" applyAlignment="1">
      <alignment wrapText="1"/>
    </xf>
    <xf numFmtId="0" fontId="0" fillId="51" borderId="18" xfId="0" applyFill="1" applyBorder="1" applyAlignment="1">
      <alignment horizontal="center" wrapText="1"/>
    </xf>
    <xf numFmtId="0" fontId="0" fillId="51" borderId="23" xfId="0" applyFill="1" applyBorder="1" applyAlignment="1">
      <alignment wrapText="1"/>
    </xf>
    <xf numFmtId="0" fontId="0" fillId="51" borderId="20" xfId="0" applyFill="1" applyBorder="1" applyAlignment="1">
      <alignment wrapText="1"/>
    </xf>
    <xf numFmtId="0" fontId="0" fillId="51" borderId="0" xfId="0" applyFill="1" applyAlignment="1">
      <alignment wrapText="1"/>
    </xf>
    <xf numFmtId="0" fontId="0" fillId="51" borderId="0" xfId="0" applyFill="1" applyAlignment="1">
      <alignment horizontal="center" wrapText="1"/>
    </xf>
    <xf numFmtId="0" fontId="0" fillId="51" borderId="21" xfId="0" applyFill="1" applyBorder="1" applyAlignment="1">
      <alignment wrapText="1"/>
    </xf>
    <xf numFmtId="0" fontId="28" fillId="51" borderId="0" xfId="0" applyFont="1" applyFill="1" applyAlignment="1">
      <alignment wrapText="1"/>
    </xf>
    <xf numFmtId="9" fontId="0" fillId="51" borderId="0" xfId="111" applyFont="1" applyFill="1" applyBorder="1" applyAlignment="1" applyProtection="1">
      <alignment horizontal="center" wrapText="1"/>
    </xf>
    <xf numFmtId="0" fontId="0" fillId="51" borderId="19" xfId="0" applyFill="1" applyBorder="1" applyAlignment="1">
      <alignment wrapText="1"/>
    </xf>
    <xf numFmtId="0" fontId="0" fillId="51" borderId="17" xfId="0" applyFill="1" applyBorder="1" applyAlignment="1">
      <alignment wrapText="1"/>
    </xf>
    <xf numFmtId="0" fontId="0" fillId="51" borderId="17" xfId="0" applyFill="1" applyBorder="1" applyAlignment="1">
      <alignment horizontal="center" wrapText="1"/>
    </xf>
    <xf numFmtId="0" fontId="0" fillId="51" borderId="35" xfId="0" applyFill="1" applyBorder="1" applyAlignment="1">
      <alignment wrapText="1"/>
    </xf>
    <xf numFmtId="0" fontId="0" fillId="40" borderId="0" xfId="0" applyFill="1" applyAlignment="1">
      <alignment horizontal="center" wrapText="1"/>
    </xf>
    <xf numFmtId="0" fontId="0" fillId="40" borderId="0" xfId="0" applyFill="1" applyAlignment="1">
      <alignment wrapText="1"/>
    </xf>
    <xf numFmtId="0" fontId="0" fillId="41" borderId="0" xfId="0" applyFill="1" applyAlignment="1">
      <alignment horizontal="center" wrapText="1"/>
    </xf>
    <xf numFmtId="0" fontId="0" fillId="41" borderId="0" xfId="0" applyFill="1" applyAlignment="1">
      <alignment wrapText="1"/>
    </xf>
    <xf numFmtId="0" fontId="28" fillId="40" borderId="0" xfId="0" applyFont="1" applyFill="1" applyAlignment="1">
      <alignment wrapText="1"/>
    </xf>
    <xf numFmtId="2" fontId="2" fillId="56" borderId="1" xfId="0" applyNumberFormat="1" applyFont="1" applyFill="1" applyBorder="1" applyAlignment="1">
      <alignment horizontal="center" vertical="center" wrapText="1"/>
    </xf>
    <xf numFmtId="0" fontId="9" fillId="56" borderId="1" xfId="0" applyFont="1" applyFill="1" applyBorder="1" applyAlignment="1">
      <alignment horizontal="center" wrapText="1"/>
    </xf>
    <xf numFmtId="0" fontId="2" fillId="56" borderId="1" xfId="0" applyFont="1" applyFill="1" applyBorder="1" applyAlignment="1">
      <alignment horizontal="center" wrapText="1"/>
    </xf>
    <xf numFmtId="0" fontId="28" fillId="51" borderId="0" xfId="0" applyFont="1" applyFill="1" applyAlignment="1" applyProtection="1">
      <alignment vertical="center" wrapText="1"/>
      <protection locked="0"/>
    </xf>
    <xf numFmtId="0" fontId="28" fillId="0" borderId="0" xfId="0" applyFont="1" applyProtection="1">
      <protection locked="0"/>
    </xf>
    <xf numFmtId="0" fontId="28" fillId="55" borderId="0" xfId="0" applyFont="1" applyFill="1" applyAlignment="1">
      <alignment horizontal="center"/>
    </xf>
    <xf numFmtId="0" fontId="0" fillId="51" borderId="18" xfId="0" applyFill="1" applyBorder="1" applyAlignment="1">
      <alignment vertical="top" wrapText="1"/>
    </xf>
    <xf numFmtId="49" fontId="66" fillId="41" borderId="0" xfId="0" applyNumberFormat="1" applyFont="1" applyFill="1" applyAlignment="1">
      <alignment horizontal="left" vertical="top"/>
    </xf>
    <xf numFmtId="0" fontId="2" fillId="40" borderId="0" xfId="0" applyFont="1" applyFill="1" applyAlignment="1">
      <alignment horizontal="left" vertical="top" wrapText="1"/>
    </xf>
    <xf numFmtId="0" fontId="0" fillId="51" borderId="17" xfId="0" applyFill="1" applyBorder="1" applyAlignment="1">
      <alignment vertical="top" wrapText="1"/>
    </xf>
    <xf numFmtId="0" fontId="0" fillId="3" borderId="0" xfId="0" applyFill="1" applyAlignment="1">
      <alignment horizontal="left" vertical="top" wrapText="1"/>
    </xf>
    <xf numFmtId="0" fontId="0" fillId="51" borderId="18" xfId="0" applyFill="1" applyBorder="1" applyAlignment="1">
      <alignment horizontal="left" vertical="top" wrapText="1"/>
    </xf>
    <xf numFmtId="0" fontId="2" fillId="41" borderId="0" xfId="0" applyFont="1" applyFill="1" applyAlignment="1">
      <alignment horizontal="left" vertical="top" wrapText="1"/>
    </xf>
    <xf numFmtId="10" fontId="9" fillId="51" borderId="0" xfId="0" applyNumberFormat="1" applyFont="1" applyFill="1" applyAlignment="1">
      <alignment horizontal="left" vertical="top" wrapText="1"/>
    </xf>
    <xf numFmtId="0" fontId="0" fillId="51" borderId="17" xfId="0" applyFill="1" applyBorder="1" applyAlignment="1">
      <alignment horizontal="left" vertical="top" wrapText="1"/>
    </xf>
    <xf numFmtId="0" fontId="10" fillId="3" borderId="0" xfId="0" applyFont="1" applyFill="1" applyAlignment="1">
      <alignment horizontal="left" vertical="top"/>
    </xf>
    <xf numFmtId="0" fontId="10" fillId="3" borderId="0" xfId="0" applyFont="1" applyFill="1" applyAlignment="1">
      <alignment horizontal="left" vertical="top" wrapText="1"/>
    </xf>
    <xf numFmtId="0" fontId="55" fillId="3" borderId="0" xfId="113" applyFont="1" applyFill="1" applyAlignment="1">
      <alignment horizontal="left" vertical="top"/>
    </xf>
    <xf numFmtId="0" fontId="28" fillId="58" borderId="1" xfId="0" applyFont="1" applyFill="1" applyBorder="1" applyAlignment="1" applyProtection="1">
      <alignment horizontal="left" vertical="center" wrapText="1"/>
      <protection locked="0"/>
    </xf>
    <xf numFmtId="0" fontId="58" fillId="40" borderId="0" xfId="0" applyFont="1" applyFill="1" applyAlignment="1">
      <alignment horizontal="left" vertical="top" wrapText="1"/>
    </xf>
    <xf numFmtId="0" fontId="8" fillId="51" borderId="0" xfId="0" applyFont="1" applyFill="1" applyAlignment="1">
      <alignment vertical="center"/>
    </xf>
    <xf numFmtId="0" fontId="2" fillId="51" borderId="0" xfId="0" applyFont="1" applyFill="1" applyAlignment="1">
      <alignment horizontal="left"/>
    </xf>
    <xf numFmtId="0" fontId="0" fillId="51" borderId="20" xfId="0" applyFill="1" applyBorder="1"/>
    <xf numFmtId="0" fontId="0" fillId="51" borderId="0" xfId="0" applyFill="1"/>
    <xf numFmtId="0" fontId="0" fillId="51" borderId="0" xfId="0" applyFill="1" applyAlignment="1">
      <alignment horizontal="center"/>
    </xf>
    <xf numFmtId="0" fontId="0" fillId="51" borderId="21" xfId="0" applyFill="1" applyBorder="1"/>
    <xf numFmtId="0" fontId="2" fillId="51" borderId="20" xfId="0" applyFont="1" applyFill="1" applyBorder="1"/>
    <xf numFmtId="0" fontId="2" fillId="51" borderId="21" xfId="0" applyFont="1" applyFill="1" applyBorder="1"/>
    <xf numFmtId="0" fontId="2" fillId="3" borderId="0" xfId="0" applyFont="1" applyFill="1"/>
    <xf numFmtId="173" fontId="2" fillId="51" borderId="0" xfId="0" applyNumberFormat="1" applyFont="1" applyFill="1"/>
    <xf numFmtId="173" fontId="0" fillId="51" borderId="0" xfId="0" applyNumberFormat="1" applyFill="1"/>
    <xf numFmtId="0" fontId="0" fillId="51" borderId="0" xfId="0" applyFill="1" applyAlignment="1">
      <alignment horizontal="left"/>
    </xf>
    <xf numFmtId="0" fontId="2" fillId="56" borderId="1" xfId="0" applyFont="1" applyFill="1" applyBorder="1" applyAlignment="1">
      <alignment horizontal="center" vertical="center"/>
    </xf>
    <xf numFmtId="0" fontId="0" fillId="3" borderId="0" xfId="0" applyFill="1" applyAlignment="1">
      <alignment horizontal="left"/>
    </xf>
    <xf numFmtId="0" fontId="0" fillId="51" borderId="22" xfId="0" applyFill="1" applyBorder="1"/>
    <xf numFmtId="0" fontId="0" fillId="51" borderId="18" xfId="0" applyFill="1" applyBorder="1"/>
    <xf numFmtId="0" fontId="0" fillId="51" borderId="18" xfId="0" applyFill="1" applyBorder="1" applyAlignment="1">
      <alignment horizontal="left"/>
    </xf>
    <xf numFmtId="0" fontId="0" fillId="51" borderId="18" xfId="0" applyFill="1" applyBorder="1" applyAlignment="1">
      <alignment horizontal="center"/>
    </xf>
    <xf numFmtId="0" fontId="0" fillId="51" borderId="23" xfId="0" applyFill="1" applyBorder="1"/>
    <xf numFmtId="0" fontId="10" fillId="51" borderId="0" xfId="0" applyFont="1" applyFill="1" applyAlignment="1">
      <alignment horizontal="center"/>
    </xf>
    <xf numFmtId="0" fontId="2" fillId="51" borderId="0" xfId="0" applyFont="1" applyFill="1" applyAlignment="1">
      <alignment horizontal="center" wrapText="1"/>
    </xf>
    <xf numFmtId="0" fontId="63" fillId="51" borderId="0" xfId="0" applyFont="1" applyFill="1" applyAlignment="1">
      <alignment horizontal="center" vertical="center"/>
    </xf>
    <xf numFmtId="0" fontId="0" fillId="40" borderId="0" xfId="0" applyFill="1"/>
    <xf numFmtId="0" fontId="63" fillId="40" borderId="0" xfId="0" applyFont="1" applyFill="1" applyAlignment="1">
      <alignment horizontal="center" vertical="center"/>
    </xf>
    <xf numFmtId="0" fontId="0" fillId="40" borderId="0" xfId="0" applyFill="1" applyAlignment="1">
      <alignment horizontal="center"/>
    </xf>
    <xf numFmtId="0" fontId="2" fillId="40" borderId="0" xfId="0" applyFont="1" applyFill="1" applyAlignment="1">
      <alignment horizontal="left"/>
    </xf>
    <xf numFmtId="173" fontId="0" fillId="3" borderId="0" xfId="0" applyNumberFormat="1" applyFill="1"/>
    <xf numFmtId="173" fontId="0" fillId="51" borderId="20" xfId="0" applyNumberFormat="1" applyFill="1" applyBorder="1"/>
    <xf numFmtId="173" fontId="0" fillId="51" borderId="21" xfId="0" applyNumberFormat="1" applyFill="1" applyBorder="1"/>
    <xf numFmtId="0" fontId="28" fillId="51" borderId="0" xfId="0" applyFont="1" applyFill="1"/>
    <xf numFmtId="0" fontId="0" fillId="51" borderId="0" xfId="0" applyFill="1" applyAlignment="1">
      <alignment horizontal="left" wrapText="1"/>
    </xf>
    <xf numFmtId="0" fontId="4" fillId="51" borderId="0" xfId="0" applyFont="1" applyFill="1" applyAlignment="1">
      <alignment horizontal="left"/>
    </xf>
    <xf numFmtId="0" fontId="28" fillId="51" borderId="0" xfId="0" applyFont="1" applyFill="1" applyAlignment="1">
      <alignment horizontal="left"/>
    </xf>
    <xf numFmtId="0" fontId="28" fillId="3" borderId="0" xfId="0" applyFont="1" applyFill="1"/>
    <xf numFmtId="0" fontId="28" fillId="51" borderId="20" xfId="0" applyFont="1" applyFill="1" applyBorder="1"/>
    <xf numFmtId="0" fontId="0" fillId="51" borderId="0" xfId="0" quotePrefix="1" applyFill="1" applyAlignment="1">
      <alignment horizontal="center"/>
    </xf>
    <xf numFmtId="0" fontId="28" fillId="51" borderId="21" xfId="0" applyFont="1" applyFill="1" applyBorder="1"/>
    <xf numFmtId="0" fontId="0" fillId="51" borderId="19" xfId="0" applyFill="1" applyBorder="1"/>
    <xf numFmtId="0" fontId="0" fillId="51" borderId="17" xfId="0" applyFill="1" applyBorder="1"/>
    <xf numFmtId="0" fontId="0" fillId="51" borderId="17" xfId="0" applyFill="1" applyBorder="1" applyAlignment="1">
      <alignment horizontal="left"/>
    </xf>
    <xf numFmtId="0" fontId="0" fillId="51" borderId="17" xfId="0" applyFill="1" applyBorder="1" applyAlignment="1">
      <alignment horizontal="center"/>
    </xf>
    <xf numFmtId="0" fontId="0" fillId="51" borderId="35" xfId="0" applyFill="1" applyBorder="1"/>
    <xf numFmtId="0" fontId="10" fillId="3" borderId="0" xfId="0" applyFont="1" applyFill="1" applyAlignment="1">
      <alignment horizontal="left"/>
    </xf>
    <xf numFmtId="49" fontId="0" fillId="3" borderId="0" xfId="0" applyNumberFormat="1" applyFill="1"/>
    <xf numFmtId="49" fontId="0" fillId="51" borderId="18" xfId="0" applyNumberFormat="1" applyFill="1" applyBorder="1"/>
    <xf numFmtId="49" fontId="0" fillId="51" borderId="0" xfId="0" applyNumberFormat="1" applyFill="1"/>
    <xf numFmtId="49" fontId="59" fillId="51" borderId="0" xfId="0" applyNumberFormat="1" applyFont="1" applyFill="1" applyAlignment="1">
      <alignment horizontal="left"/>
    </xf>
    <xf numFmtId="49" fontId="56" fillId="40" borderId="0" xfId="0" applyNumberFormat="1" applyFont="1" applyFill="1" applyAlignment="1">
      <alignment horizontal="left" vertical="center"/>
    </xf>
    <xf numFmtId="49" fontId="2" fillId="51" borderId="0" xfId="0" applyNumberFormat="1" applyFont="1" applyFill="1" applyAlignment="1">
      <alignment horizontal="center" vertical="center"/>
    </xf>
    <xf numFmtId="49" fontId="2" fillId="51" borderId="0" xfId="0" applyNumberFormat="1" applyFont="1" applyFill="1"/>
    <xf numFmtId="49" fontId="0" fillId="51" borderId="17" xfId="0" applyNumberFormat="1" applyFill="1" applyBorder="1"/>
    <xf numFmtId="0" fontId="64" fillId="40" borderId="0" xfId="0" applyFont="1" applyFill="1" applyAlignment="1">
      <alignment horizontal="center" vertical="center"/>
    </xf>
    <xf numFmtId="173" fontId="0" fillId="51" borderId="0" xfId="0" applyNumberFormat="1" applyFill="1" applyAlignment="1">
      <alignment horizontal="center"/>
    </xf>
    <xf numFmtId="49" fontId="0" fillId="51" borderId="0" xfId="0" applyNumberFormat="1" applyFill="1" applyAlignment="1">
      <alignment vertical="center"/>
    </xf>
    <xf numFmtId="0" fontId="0" fillId="40" borderId="0" xfId="0" applyFill="1" applyAlignment="1">
      <alignment horizontal="center" vertical="center"/>
    </xf>
    <xf numFmtId="0" fontId="0" fillId="40" borderId="0" xfId="0" applyFill="1" applyAlignment="1">
      <alignment vertical="center"/>
    </xf>
    <xf numFmtId="173" fontId="0" fillId="58" borderId="1" xfId="0" applyNumberFormat="1" applyFill="1" applyBorder="1" applyProtection="1">
      <protection locked="0"/>
    </xf>
    <xf numFmtId="0" fontId="73" fillId="51" borderId="0" xfId="0" applyFont="1" applyFill="1" applyAlignment="1">
      <alignment horizontal="left"/>
    </xf>
    <xf numFmtId="0" fontId="73" fillId="51" borderId="0" xfId="0" applyFont="1" applyFill="1" applyAlignment="1">
      <alignment horizontal="center"/>
    </xf>
    <xf numFmtId="0" fontId="72" fillId="51" borderId="0" xfId="0" applyFont="1" applyFill="1" applyAlignment="1">
      <alignment horizontal="left"/>
    </xf>
    <xf numFmtId="3" fontId="0" fillId="58" borderId="1" xfId="0" applyNumberFormat="1" applyFill="1" applyBorder="1" applyProtection="1">
      <protection locked="0"/>
    </xf>
    <xf numFmtId="0" fontId="8" fillId="51" borderId="0" xfId="0" applyFont="1" applyFill="1" applyAlignment="1">
      <alignment horizontal="left"/>
    </xf>
    <xf numFmtId="9" fontId="0" fillId="58" borderId="1" xfId="111" applyFont="1" applyFill="1" applyBorder="1" applyAlignment="1" applyProtection="1">
      <alignment horizontal="center"/>
      <protection locked="0"/>
    </xf>
    <xf numFmtId="0" fontId="2" fillId="47" borderId="0" xfId="0" applyFont="1" applyFill="1" applyAlignment="1">
      <alignment horizontal="left"/>
    </xf>
    <xf numFmtId="0" fontId="63" fillId="47" borderId="0" xfId="0" applyFont="1" applyFill="1" applyAlignment="1">
      <alignment horizontal="center" vertical="center"/>
    </xf>
    <xf numFmtId="0" fontId="0" fillId="47" borderId="0" xfId="0" applyFill="1" applyAlignment="1">
      <alignment horizontal="center"/>
    </xf>
    <xf numFmtId="0" fontId="0" fillId="47" borderId="0" xfId="0" applyFill="1"/>
    <xf numFmtId="0" fontId="75" fillId="56" borderId="1" xfId="0" applyFont="1" applyFill="1" applyBorder="1" applyAlignment="1">
      <alignment horizontal="center" vertical="center"/>
    </xf>
    <xf numFmtId="9" fontId="0" fillId="51" borderId="0" xfId="111" applyFont="1" applyFill="1" applyBorder="1" applyAlignment="1" applyProtection="1">
      <alignment horizontal="center"/>
      <protection locked="0"/>
    </xf>
    <xf numFmtId="0" fontId="75" fillId="56" borderId="38" xfId="0" applyFont="1" applyFill="1" applyBorder="1" applyAlignment="1">
      <alignment horizontal="center" vertical="center"/>
    </xf>
    <xf numFmtId="0" fontId="2" fillId="56" borderId="38" xfId="0" applyFont="1" applyFill="1" applyBorder="1" applyAlignment="1">
      <alignment horizontal="center" vertical="center"/>
    </xf>
    <xf numFmtId="0" fontId="2" fillId="56" borderId="39" xfId="0" applyFont="1" applyFill="1" applyBorder="1" applyAlignment="1">
      <alignment horizontal="right" vertical="center"/>
    </xf>
    <xf numFmtId="0" fontId="74" fillId="56" borderId="39" xfId="0" applyFont="1" applyFill="1" applyBorder="1" applyAlignment="1">
      <alignment horizontal="right" vertical="center"/>
    </xf>
    <xf numFmtId="0" fontId="68" fillId="41" borderId="0" xfId="0" applyFont="1" applyFill="1" applyAlignment="1">
      <alignment vertical="top" wrapText="1"/>
    </xf>
    <xf numFmtId="0" fontId="68" fillId="2" borderId="0" xfId="0" applyFont="1" applyFill="1" applyAlignment="1">
      <alignment horizontal="center" vertical="top" wrapText="1"/>
    </xf>
    <xf numFmtId="49" fontId="0" fillId="47" borderId="0" xfId="0" applyNumberFormat="1" applyFill="1"/>
    <xf numFmtId="0" fontId="76" fillId="47" borderId="0" xfId="0" applyFont="1" applyFill="1" applyAlignment="1">
      <alignment horizontal="center" vertical="center"/>
    </xf>
    <xf numFmtId="0" fontId="0" fillId="47" borderId="0" xfId="0" applyFill="1" applyAlignment="1">
      <alignment vertical="top" wrapText="1"/>
    </xf>
    <xf numFmtId="0" fontId="71" fillId="47" borderId="0" xfId="0" applyFont="1" applyFill="1" applyAlignment="1">
      <alignment horizontal="center" vertical="center"/>
    </xf>
    <xf numFmtId="2" fontId="59" fillId="47" borderId="0" xfId="0" applyNumberFormat="1" applyFont="1" applyFill="1" applyAlignment="1">
      <alignment horizontal="left"/>
    </xf>
    <xf numFmtId="3" fontId="0" fillId="45" borderId="1" xfId="0" applyNumberFormat="1" applyFill="1" applyBorder="1" applyAlignment="1">
      <alignment horizontal="right"/>
    </xf>
    <xf numFmtId="0" fontId="2" fillId="40" borderId="0" xfId="0" quotePrefix="1" applyFont="1" applyFill="1" applyAlignment="1">
      <alignment horizontal="left" vertical="center"/>
    </xf>
    <xf numFmtId="49" fontId="0" fillId="42" borderId="0" xfId="0" applyNumberFormat="1" applyFill="1"/>
    <xf numFmtId="0" fontId="2" fillId="42" borderId="0" xfId="0" applyFont="1" applyFill="1" applyAlignment="1">
      <alignment horizontal="left"/>
    </xf>
    <xf numFmtId="0" fontId="0" fillId="42" borderId="0" xfId="0" applyFill="1" applyAlignment="1">
      <alignment horizontal="center"/>
    </xf>
    <xf numFmtId="0" fontId="0" fillId="42" borderId="0" xfId="0" applyFill="1" applyAlignment="1">
      <alignment vertical="top" wrapText="1"/>
    </xf>
    <xf numFmtId="0" fontId="76" fillId="42" borderId="0" xfId="0" applyFont="1" applyFill="1" applyAlignment="1">
      <alignment horizontal="center" vertical="center"/>
    </xf>
    <xf numFmtId="0" fontId="0" fillId="42" borderId="0" xfId="0" applyFill="1"/>
    <xf numFmtId="0" fontId="71" fillId="42" borderId="0" xfId="0" applyFont="1" applyFill="1" applyAlignment="1">
      <alignment horizontal="center" vertical="center"/>
    </xf>
    <xf numFmtId="0" fontId="0" fillId="42" borderId="0" xfId="0" applyFill="1" applyAlignment="1">
      <alignment horizontal="left"/>
    </xf>
    <xf numFmtId="0" fontId="63" fillId="42" borderId="0" xfId="0" applyFont="1" applyFill="1" applyAlignment="1">
      <alignment horizontal="center" vertical="center"/>
    </xf>
    <xf numFmtId="0" fontId="31" fillId="3" borderId="22" xfId="55" applyFill="1" applyBorder="1" applyProtection="1">
      <protection hidden="1"/>
    </xf>
    <xf numFmtId="0" fontId="31" fillId="3" borderId="18" xfId="55" applyFill="1" applyBorder="1" applyProtection="1">
      <protection hidden="1"/>
    </xf>
    <xf numFmtId="0" fontId="31" fillId="3" borderId="23" xfId="55" applyFill="1" applyBorder="1" applyProtection="1">
      <protection hidden="1"/>
    </xf>
    <xf numFmtId="0" fontId="31" fillId="3" borderId="20" xfId="55" applyFill="1" applyBorder="1" applyProtection="1">
      <protection hidden="1"/>
    </xf>
    <xf numFmtId="0" fontId="31" fillId="3" borderId="0" xfId="55" applyFill="1" applyProtection="1">
      <protection hidden="1"/>
    </xf>
    <xf numFmtId="0" fontId="31" fillId="3" borderId="21" xfId="55" applyFill="1" applyBorder="1" applyProtection="1">
      <protection hidden="1"/>
    </xf>
    <xf numFmtId="0" fontId="31" fillId="3" borderId="19" xfId="55" applyFill="1" applyBorder="1" applyProtection="1">
      <protection hidden="1"/>
    </xf>
    <xf numFmtId="0" fontId="31" fillId="3" borderId="17" xfId="55" applyFill="1" applyBorder="1" applyProtection="1">
      <protection hidden="1"/>
    </xf>
    <xf numFmtId="0" fontId="31" fillId="3" borderId="35" xfId="55" applyFill="1" applyBorder="1" applyProtection="1">
      <protection hidden="1"/>
    </xf>
    <xf numFmtId="0" fontId="68" fillId="56" borderId="0" xfId="0" applyFont="1" applyFill="1" applyAlignment="1">
      <alignment vertical="top"/>
    </xf>
    <xf numFmtId="0" fontId="71" fillId="56" borderId="0" xfId="0" applyFont="1" applyFill="1" applyAlignment="1">
      <alignment horizontal="center" vertical="center"/>
    </xf>
    <xf numFmtId="0" fontId="76" fillId="56" borderId="0" xfId="0" applyFont="1" applyFill="1" applyAlignment="1">
      <alignment horizontal="center" vertical="center"/>
    </xf>
    <xf numFmtId="0" fontId="0" fillId="56" borderId="0" xfId="0" applyFill="1" applyAlignment="1">
      <alignment vertical="center" wrapText="1"/>
    </xf>
    <xf numFmtId="0" fontId="66" fillId="56" borderId="0" xfId="0" applyFont="1" applyFill="1" applyAlignment="1">
      <alignment vertical="center"/>
    </xf>
    <xf numFmtId="0" fontId="65" fillId="56" borderId="0" xfId="0" applyFont="1" applyFill="1" applyAlignment="1">
      <alignment vertical="center"/>
    </xf>
    <xf numFmtId="0" fontId="68" fillId="2" borderId="0" xfId="0" applyFont="1" applyFill="1" applyAlignment="1">
      <alignment vertical="top" wrapText="1"/>
    </xf>
    <xf numFmtId="0" fontId="56" fillId="51" borderId="0" xfId="0" applyFont="1" applyFill="1"/>
    <xf numFmtId="0" fontId="58" fillId="51" borderId="0" xfId="0" applyFont="1" applyFill="1"/>
    <xf numFmtId="2" fontId="0" fillId="51" borderId="0" xfId="0" applyNumberFormat="1" applyFill="1" applyAlignment="1">
      <alignment horizontal="center"/>
    </xf>
    <xf numFmtId="0" fontId="0" fillId="51" borderId="0" xfId="0" applyFill="1" applyAlignment="1">
      <alignment horizontal="center" vertical="center"/>
    </xf>
    <xf numFmtId="0" fontId="57" fillId="51" borderId="0" xfId="0" applyFont="1" applyFill="1" applyAlignment="1">
      <alignment horizontal="right" wrapText="1"/>
    </xf>
    <xf numFmtId="2" fontId="2" fillId="51" borderId="0" xfId="0" applyNumberFormat="1" applyFont="1" applyFill="1" applyAlignment="1">
      <alignment horizontal="center"/>
    </xf>
    <xf numFmtId="0" fontId="56" fillId="51" borderId="0" xfId="0" applyFont="1" applyFill="1" applyAlignment="1">
      <alignment horizontal="left" wrapText="1"/>
    </xf>
    <xf numFmtId="0" fontId="10" fillId="51" borderId="0" xfId="0" applyFont="1" applyFill="1" applyAlignment="1">
      <alignment horizontal="right"/>
    </xf>
    <xf numFmtId="2" fontId="10" fillId="51" borderId="0" xfId="0" applyNumberFormat="1" applyFont="1" applyFill="1" applyAlignment="1">
      <alignment horizontal="center"/>
    </xf>
    <xf numFmtId="0" fontId="2" fillId="51" borderId="0" xfId="0" applyFont="1" applyFill="1" applyAlignment="1">
      <alignment horizontal="center" vertical="center"/>
    </xf>
    <xf numFmtId="0" fontId="0" fillId="51" borderId="20" xfId="0" applyFill="1" applyBorder="1" applyAlignment="1">
      <alignment horizontal="left" vertical="center"/>
    </xf>
    <xf numFmtId="0" fontId="0" fillId="51" borderId="21" xfId="0" applyFill="1" applyBorder="1" applyAlignment="1">
      <alignment horizontal="left" vertical="center"/>
    </xf>
    <xf numFmtId="2" fontId="61" fillId="51" borderId="0" xfId="0" applyNumberFormat="1" applyFont="1" applyFill="1" applyAlignment="1">
      <alignment horizontal="center" vertical="center"/>
    </xf>
    <xf numFmtId="0" fontId="57" fillId="51" borderId="0" xfId="0" applyFont="1" applyFill="1" applyAlignment="1">
      <alignment horizontal="right"/>
    </xf>
    <xf numFmtId="2" fontId="2" fillId="51" borderId="0" xfId="0" applyNumberFormat="1" applyFont="1" applyFill="1" applyAlignment="1">
      <alignment horizontal="center" vertical="center"/>
    </xf>
    <xf numFmtId="1" fontId="2" fillId="51" borderId="0" xfId="0" applyNumberFormat="1" applyFont="1" applyFill="1" applyAlignment="1">
      <alignment horizontal="center" vertical="center"/>
    </xf>
    <xf numFmtId="164" fontId="2" fillId="51" borderId="0" xfId="0" applyNumberFormat="1" applyFont="1" applyFill="1" applyAlignment="1">
      <alignment horizontal="center" vertical="center"/>
    </xf>
    <xf numFmtId="2" fontId="0" fillId="51" borderId="21" xfId="0" applyNumberFormat="1" applyFill="1" applyBorder="1"/>
    <xf numFmtId="0" fontId="60" fillId="51" borderId="0" xfId="0" applyFont="1" applyFill="1"/>
    <xf numFmtId="0" fontId="2" fillId="51" borderId="0" xfId="0" applyFont="1" applyFill="1"/>
    <xf numFmtId="0" fontId="0" fillId="51" borderId="0" xfId="0" applyFill="1" applyAlignment="1">
      <alignment horizontal="right"/>
    </xf>
    <xf numFmtId="164" fontId="27" fillId="51" borderId="0" xfId="0" applyNumberFormat="1" applyFont="1" applyFill="1" applyAlignment="1">
      <alignment horizontal="right"/>
    </xf>
    <xf numFmtId="164" fontId="0" fillId="51" borderId="0" xfId="0" applyNumberFormat="1" applyFill="1" applyAlignment="1">
      <alignment horizontal="right"/>
    </xf>
    <xf numFmtId="0" fontId="0" fillId="56" borderId="0" xfId="0" applyFill="1"/>
    <xf numFmtId="0" fontId="56" fillId="56" borderId="0" xfId="0" applyFont="1" applyFill="1"/>
    <xf numFmtId="0" fontId="0" fillId="56" borderId="0" xfId="0" applyFill="1" applyAlignment="1">
      <alignment horizontal="center"/>
    </xf>
    <xf numFmtId="0" fontId="2" fillId="56" borderId="0" xfId="0" applyFont="1" applyFill="1" applyAlignment="1">
      <alignment horizontal="center" vertical="center"/>
    </xf>
    <xf numFmtId="0" fontId="2" fillId="56" borderId="0" xfId="0" applyFont="1" applyFill="1" applyAlignment="1">
      <alignment horizontal="center" wrapText="1"/>
    </xf>
    <xf numFmtId="0" fontId="2" fillId="51" borderId="0" xfId="0" applyFont="1" applyFill="1" applyAlignment="1">
      <alignment horizontal="center" vertical="center" wrapText="1"/>
    </xf>
    <xf numFmtId="0" fontId="59" fillId="40" borderId="0" xfId="0" applyFont="1" applyFill="1" applyAlignment="1">
      <alignment vertical="center"/>
    </xf>
    <xf numFmtId="0" fontId="58" fillId="40" borderId="0" xfId="0" applyFont="1" applyFill="1" applyAlignment="1">
      <alignment vertical="center"/>
    </xf>
    <xf numFmtId="0" fontId="58" fillId="40" borderId="0" xfId="0" applyFont="1" applyFill="1"/>
    <xf numFmtId="0" fontId="78" fillId="51" borderId="0" xfId="0" applyFont="1" applyFill="1" applyAlignment="1">
      <alignment horizontal="right"/>
    </xf>
    <xf numFmtId="0" fontId="70" fillId="51" borderId="0" xfId="0" applyFont="1" applyFill="1" applyAlignment="1">
      <alignment horizontal="center"/>
    </xf>
    <xf numFmtId="164" fontId="70" fillId="51" borderId="0" xfId="0" applyNumberFormat="1" applyFont="1" applyFill="1" applyAlignment="1">
      <alignment horizontal="right"/>
    </xf>
    <xf numFmtId="0" fontId="2" fillId="5" borderId="1" xfId="0" applyFont="1" applyFill="1" applyBorder="1" applyAlignment="1">
      <alignment horizontal="center" vertical="center" wrapText="1"/>
    </xf>
    <xf numFmtId="2" fontId="2" fillId="57" borderId="1" xfId="0" applyNumberFormat="1" applyFont="1" applyFill="1" applyBorder="1" applyAlignment="1">
      <alignment horizontal="center" vertical="center" wrapText="1"/>
    </xf>
    <xf numFmtId="0" fontId="79" fillId="51" borderId="0" xfId="0" applyFont="1" applyFill="1" applyAlignment="1">
      <alignment horizontal="right"/>
    </xf>
    <xf numFmtId="0" fontId="62" fillId="56" borderId="0" xfId="0" applyFont="1" applyFill="1" applyAlignment="1">
      <alignment horizontal="left" vertical="top"/>
    </xf>
    <xf numFmtId="0" fontId="28" fillId="51" borderId="0" xfId="0" applyFont="1" applyFill="1" applyAlignment="1">
      <alignment vertical="center"/>
    </xf>
    <xf numFmtId="0" fontId="0" fillId="51" borderId="0" xfId="0" applyFill="1" applyAlignment="1">
      <alignment horizontal="right" wrapText="1"/>
    </xf>
    <xf numFmtId="0" fontId="28" fillId="51" borderId="0" xfId="0" applyFont="1" applyFill="1" applyAlignment="1" applyProtection="1">
      <alignment horizontal="center" vertical="center"/>
      <protection locked="0"/>
    </xf>
    <xf numFmtId="0" fontId="81" fillId="56" borderId="0" xfId="0" applyFont="1" applyFill="1" applyAlignment="1">
      <alignment horizontal="center" wrapText="1"/>
    </xf>
    <xf numFmtId="0" fontId="2" fillId="51" borderId="18" xfId="0" applyFont="1" applyFill="1" applyBorder="1"/>
    <xf numFmtId="0" fontId="0" fillId="41" borderId="0" xfId="0" applyFill="1"/>
    <xf numFmtId="0" fontId="0" fillId="41" borderId="18" xfId="0" applyFill="1" applyBorder="1"/>
    <xf numFmtId="0" fontId="0" fillId="41" borderId="23" xfId="0" applyFill="1" applyBorder="1"/>
    <xf numFmtId="0" fontId="0" fillId="0" borderId="21" xfId="0" applyBorder="1"/>
    <xf numFmtId="0" fontId="2" fillId="0" borderId="20" xfId="0" applyFont="1" applyBorder="1"/>
    <xf numFmtId="0" fontId="0" fillId="40" borderId="21" xfId="0" applyFill="1" applyBorder="1"/>
    <xf numFmtId="2" fontId="46" fillId="0" borderId="0" xfId="0" applyNumberFormat="1" applyFont="1" applyAlignment="1">
      <alignment horizontal="center"/>
    </xf>
    <xf numFmtId="0" fontId="46" fillId="0" borderId="0" xfId="0" applyFont="1" applyAlignment="1">
      <alignment horizontal="center"/>
    </xf>
    <xf numFmtId="0" fontId="0" fillId="0" borderId="17" xfId="0" applyBorder="1"/>
    <xf numFmtId="0" fontId="0" fillId="0" borderId="35" xfId="0" applyBorder="1"/>
    <xf numFmtId="0" fontId="59" fillId="41" borderId="22" xfId="0" applyFont="1" applyFill="1" applyBorder="1" applyAlignment="1">
      <alignment vertical="center"/>
    </xf>
    <xf numFmtId="0" fontId="59" fillId="40" borderId="20" xfId="0" applyFont="1" applyFill="1" applyBorder="1" applyAlignment="1">
      <alignment vertical="center"/>
    </xf>
    <xf numFmtId="0" fontId="0" fillId="0" borderId="20" xfId="0" applyBorder="1"/>
    <xf numFmtId="0" fontId="9" fillId="0" borderId="0" xfId="0" applyFont="1"/>
    <xf numFmtId="0" fontId="0" fillId="0" borderId="19" xfId="0" applyBorder="1"/>
    <xf numFmtId="0" fontId="28" fillId="0" borderId="17" xfId="0" applyFont="1" applyBorder="1"/>
    <xf numFmtId="0" fontId="2" fillId="0" borderId="0" xfId="0" applyFont="1"/>
    <xf numFmtId="43" fontId="0" fillId="0" borderId="21" xfId="1" applyFont="1" applyBorder="1"/>
    <xf numFmtId="2" fontId="0" fillId="0" borderId="0" xfId="0" applyNumberFormat="1"/>
    <xf numFmtId="0" fontId="0" fillId="0" borderId="17" xfId="0" applyBorder="1" applyAlignment="1">
      <alignment horizontal="right"/>
    </xf>
    <xf numFmtId="0" fontId="66" fillId="41" borderId="22" xfId="0" applyFont="1" applyFill="1" applyBorder="1" applyAlignment="1">
      <alignment vertical="center"/>
    </xf>
    <xf numFmtId="0" fontId="2" fillId="51" borderId="0" xfId="0" applyFont="1" applyFill="1" applyAlignment="1">
      <alignment horizontal="center"/>
    </xf>
    <xf numFmtId="0" fontId="0" fillId="3" borderId="0" xfId="0" applyFill="1" applyAlignment="1">
      <alignment horizontal="center" vertical="center"/>
    </xf>
    <xf numFmtId="0" fontId="2" fillId="0" borderId="20" xfId="0" applyFont="1" applyBorder="1" applyAlignment="1">
      <alignment vertical="center"/>
    </xf>
    <xf numFmtId="0" fontId="0" fillId="0" borderId="0" xfId="0" applyAlignment="1">
      <alignment horizontal="center" vertical="center"/>
    </xf>
    <xf numFmtId="0" fontId="0" fillId="0" borderId="21" xfId="0" applyBorder="1" applyAlignment="1">
      <alignment horizontal="right" vertical="center"/>
    </xf>
    <xf numFmtId="0" fontId="0" fillId="0" borderId="20" xfId="0" applyBorder="1" applyAlignment="1">
      <alignment vertical="center"/>
    </xf>
    <xf numFmtId="0" fontId="0" fillId="0" borderId="20" xfId="0" applyBorder="1" applyAlignment="1">
      <alignment horizontal="right" vertical="center"/>
    </xf>
    <xf numFmtId="10" fontId="28" fillId="0" borderId="20" xfId="0" applyNumberFormat="1" applyFont="1" applyBorder="1" applyAlignment="1">
      <alignment horizontal="right" vertical="center"/>
    </xf>
    <xf numFmtId="0" fontId="2" fillId="41" borderId="20" xfId="0" applyFont="1" applyFill="1" applyBorder="1" applyAlignment="1">
      <alignment vertical="center"/>
    </xf>
    <xf numFmtId="0" fontId="0" fillId="41" borderId="0" xfId="0" applyFill="1" applyAlignment="1">
      <alignment horizontal="center" vertical="center"/>
    </xf>
    <xf numFmtId="0" fontId="0" fillId="41" borderId="0" xfId="0" applyFill="1" applyAlignment="1">
      <alignment horizontal="right" vertical="center"/>
    </xf>
    <xf numFmtId="0" fontId="0" fillId="41" borderId="21" xfId="0" applyFill="1" applyBorder="1" applyAlignment="1">
      <alignment horizontal="right" vertical="center"/>
    </xf>
    <xf numFmtId="10" fontId="9" fillId="0" borderId="20" xfId="0" applyNumberFormat="1" applyFont="1" applyBorder="1" applyAlignment="1">
      <alignment vertical="center"/>
    </xf>
    <xf numFmtId="0" fontId="4" fillId="0" borderId="20" xfId="0" applyFont="1" applyBorder="1" applyAlignment="1">
      <alignment horizontal="left" vertical="center"/>
    </xf>
    <xf numFmtId="8" fontId="0" fillId="0" borderId="0" xfId="0" applyNumberFormat="1" applyAlignment="1">
      <alignment horizontal="right" vertical="center"/>
    </xf>
    <xf numFmtId="0" fontId="2" fillId="0" borderId="20" xfId="0" applyFont="1" applyBorder="1" applyAlignment="1">
      <alignment horizontal="left" vertical="center"/>
    </xf>
    <xf numFmtId="0" fontId="0" fillId="0" borderId="20" xfId="0" applyBorder="1" applyAlignment="1">
      <alignment horizontal="right"/>
    </xf>
    <xf numFmtId="0" fontId="4" fillId="0" borderId="20" xfId="0" applyFont="1" applyBorder="1" applyAlignment="1">
      <alignment horizontal="right" vertical="center"/>
    </xf>
    <xf numFmtId="0" fontId="4" fillId="0" borderId="20" xfId="0" applyFont="1" applyBorder="1" applyAlignment="1">
      <alignment vertical="center"/>
    </xf>
    <xf numFmtId="0" fontId="28" fillId="0" borderId="20" xfId="0" applyFont="1" applyBorder="1" applyAlignment="1">
      <alignment horizontal="right" vertical="center"/>
    </xf>
    <xf numFmtId="0" fontId="2" fillId="41" borderId="0" xfId="0" applyFont="1" applyFill="1" applyAlignment="1">
      <alignment vertical="center"/>
    </xf>
    <xf numFmtId="0" fontId="2" fillId="41" borderId="0" xfId="0" applyFont="1" applyFill="1" applyAlignment="1">
      <alignment horizontal="right" vertical="center"/>
    </xf>
    <xf numFmtId="0" fontId="2" fillId="41" borderId="21" xfId="0" applyFont="1" applyFill="1" applyBorder="1" applyAlignment="1">
      <alignment horizontal="right" vertical="center"/>
    </xf>
    <xf numFmtId="0" fontId="0" fillId="0" borderId="0" xfId="0" applyAlignment="1">
      <alignment vertical="center"/>
    </xf>
    <xf numFmtId="0" fontId="2" fillId="40" borderId="20" xfId="0" applyFont="1" applyFill="1" applyBorder="1" applyAlignment="1">
      <alignment vertical="center"/>
    </xf>
    <xf numFmtId="0" fontId="0" fillId="40" borderId="0" xfId="0" applyFill="1" applyAlignment="1">
      <alignment horizontal="right" vertical="center"/>
    </xf>
    <xf numFmtId="0" fontId="0" fillId="40" borderId="21" xfId="0" applyFill="1" applyBorder="1" applyAlignment="1">
      <alignment horizontal="right" vertical="center"/>
    </xf>
    <xf numFmtId="0" fontId="28" fillId="0" borderId="0" xfId="0" applyFont="1" applyAlignment="1">
      <alignment horizontal="right" vertical="center"/>
    </xf>
    <xf numFmtId="0" fontId="2" fillId="0" borderId="20" xfId="0" applyFont="1" applyBorder="1" applyAlignment="1">
      <alignment horizontal="right" vertical="center"/>
    </xf>
    <xf numFmtId="8" fontId="28" fillId="0" borderId="0" xfId="0" applyNumberFormat="1" applyFont="1" applyAlignment="1">
      <alignment horizontal="right" vertical="center"/>
    </xf>
    <xf numFmtId="0" fontId="0" fillId="0" borderId="0" xfId="0" applyAlignment="1">
      <alignment horizontal="left" vertical="center"/>
    </xf>
    <xf numFmtId="0" fontId="0" fillId="0" borderId="21" xfId="0" applyBorder="1" applyAlignment="1">
      <alignment horizontal="left" vertical="center"/>
    </xf>
    <xf numFmtId="43" fontId="0" fillId="0" borderId="0" xfId="1" applyFont="1" applyBorder="1" applyAlignment="1">
      <alignment horizontal="right" vertical="center"/>
    </xf>
    <xf numFmtId="8" fontId="0" fillId="0" borderId="0" xfId="1" applyNumberFormat="1" applyFont="1" applyBorder="1" applyAlignment="1">
      <alignment horizontal="right" vertical="center"/>
    </xf>
    <xf numFmtId="0" fontId="0" fillId="0" borderId="19" xfId="0" applyBorder="1" applyAlignment="1">
      <alignment vertical="center"/>
    </xf>
    <xf numFmtId="0" fontId="0" fillId="0" borderId="17" xfId="0" applyBorder="1" applyAlignment="1">
      <alignment horizontal="center" vertical="center"/>
    </xf>
    <xf numFmtId="0" fontId="0" fillId="0" borderId="17" xfId="0" applyBorder="1" applyAlignment="1">
      <alignment horizontal="right" vertical="center"/>
    </xf>
    <xf numFmtId="0" fontId="0" fillId="0" borderId="35" xfId="0" applyBorder="1" applyAlignment="1">
      <alignment horizontal="right" vertical="center"/>
    </xf>
    <xf numFmtId="0" fontId="2" fillId="51" borderId="20" xfId="0" applyFont="1" applyFill="1" applyBorder="1" applyAlignment="1">
      <alignment horizontal="center" vertical="center"/>
    </xf>
    <xf numFmtId="0" fontId="83" fillId="42" borderId="0" xfId="2" applyFont="1" applyFill="1" applyBorder="1" applyAlignment="1" applyProtection="1">
      <alignment horizontal="center" vertical="center"/>
    </xf>
    <xf numFmtId="0" fontId="83" fillId="47" borderId="0" xfId="2" applyFont="1" applyFill="1" applyBorder="1" applyAlignment="1" applyProtection="1">
      <alignment horizontal="center" vertical="center"/>
    </xf>
    <xf numFmtId="0" fontId="83" fillId="47" borderId="0" xfId="2" applyFont="1" applyFill="1" applyAlignment="1" applyProtection="1">
      <alignment horizontal="right" vertical="center"/>
    </xf>
    <xf numFmtId="0" fontId="66" fillId="47" borderId="22" xfId="0" applyFont="1" applyFill="1" applyBorder="1" applyAlignment="1">
      <alignment vertical="center"/>
    </xf>
    <xf numFmtId="0" fontId="83" fillId="47" borderId="18" xfId="2" applyFont="1" applyFill="1" applyBorder="1" applyAlignment="1" applyProtection="1">
      <alignment horizontal="center" vertical="center" wrapText="1"/>
    </xf>
    <xf numFmtId="0" fontId="0" fillId="47" borderId="18" xfId="0" applyFill="1" applyBorder="1" applyAlignment="1">
      <alignment horizontal="right" vertical="center"/>
    </xf>
    <xf numFmtId="0" fontId="0" fillId="47" borderId="23" xfId="0" applyFill="1" applyBorder="1" applyAlignment="1">
      <alignment horizontal="right" vertical="center"/>
    </xf>
    <xf numFmtId="0" fontId="66" fillId="42" borderId="22" xfId="0" applyFont="1" applyFill="1" applyBorder="1" applyAlignment="1">
      <alignment vertical="center"/>
    </xf>
    <xf numFmtId="0" fontId="0" fillId="42" borderId="18" xfId="0" applyFill="1" applyBorder="1" applyAlignment="1">
      <alignment horizontal="right" vertical="center"/>
    </xf>
    <xf numFmtId="0" fontId="0" fillId="42" borderId="23" xfId="0" applyFill="1" applyBorder="1" applyAlignment="1">
      <alignment horizontal="right" vertical="center"/>
    </xf>
    <xf numFmtId="0" fontId="0" fillId="3" borderId="22" xfId="0" applyFill="1" applyBorder="1" applyAlignment="1" applyProtection="1">
      <alignment vertical="center"/>
      <protection locked="0"/>
    </xf>
    <xf numFmtId="0" fontId="0" fillId="3" borderId="18" xfId="0" applyFill="1" applyBorder="1" applyAlignment="1" applyProtection="1">
      <alignment vertical="center"/>
      <protection locked="0"/>
    </xf>
    <xf numFmtId="0" fontId="0" fillId="3" borderId="23" xfId="0" applyFill="1" applyBorder="1" applyAlignment="1" applyProtection="1">
      <alignment vertical="center"/>
      <protection locked="0"/>
    </xf>
    <xf numFmtId="0" fontId="0" fillId="3" borderId="20" xfId="0" applyFill="1" applyBorder="1" applyAlignment="1" applyProtection="1">
      <alignment vertical="center"/>
      <protection locked="0"/>
    </xf>
    <xf numFmtId="0" fontId="66" fillId="38" borderId="0" xfId="0" applyFont="1" applyFill="1" applyAlignment="1" applyProtection="1">
      <alignment vertical="center"/>
      <protection locked="0"/>
    </xf>
    <xf numFmtId="0" fontId="0" fillId="38" borderId="0" xfId="0" applyFill="1" applyAlignment="1" applyProtection="1">
      <alignment vertical="center"/>
      <protection locked="0"/>
    </xf>
    <xf numFmtId="0" fontId="58" fillId="38" borderId="0" xfId="0" applyFont="1" applyFill="1" applyAlignment="1" applyProtection="1">
      <alignment horizontal="right" vertical="center"/>
      <protection locked="0"/>
    </xf>
    <xf numFmtId="0" fontId="0" fillId="3" borderId="21" xfId="0" applyFill="1" applyBorder="1" applyAlignment="1" applyProtection="1">
      <alignment vertical="center"/>
      <protection locked="0"/>
    </xf>
    <xf numFmtId="0" fontId="0" fillId="50" borderId="0" xfId="0" applyFill="1" applyAlignment="1" applyProtection="1">
      <alignment vertical="center"/>
      <protection locked="0"/>
    </xf>
    <xf numFmtId="0" fontId="0" fillId="3" borderId="0" xfId="0" applyFill="1" applyAlignment="1" applyProtection="1">
      <alignment horizontal="right" vertical="center"/>
      <protection locked="0"/>
    </xf>
    <xf numFmtId="0" fontId="2" fillId="3" borderId="0" xfId="0" applyFont="1" applyFill="1" applyAlignment="1">
      <alignment vertical="center" wrapText="1"/>
    </xf>
    <xf numFmtId="2" fontId="2" fillId="3" borderId="0" xfId="0" applyNumberFormat="1" applyFont="1" applyFill="1" applyAlignment="1">
      <alignment horizontal="center" vertical="center"/>
    </xf>
    <xf numFmtId="0" fontId="0" fillId="3" borderId="0" xfId="0" applyFill="1" applyAlignment="1" applyProtection="1">
      <alignment horizontal="right"/>
      <protection locked="0"/>
    </xf>
    <xf numFmtId="0" fontId="0" fillId="3" borderId="0" xfId="0" applyFill="1" applyAlignment="1" applyProtection="1">
      <alignment horizontal="center" vertical="center"/>
      <protection locked="0"/>
    </xf>
    <xf numFmtId="0" fontId="2" fillId="3" borderId="0" xfId="0" applyFont="1" applyFill="1" applyAlignment="1" applyProtection="1">
      <alignment vertical="center" wrapText="1"/>
      <protection locked="0"/>
    </xf>
    <xf numFmtId="0" fontId="0" fillId="3" borderId="20" xfId="0" applyFill="1" applyBorder="1" applyAlignment="1" applyProtection="1">
      <alignment vertical="center" wrapText="1"/>
      <protection locked="0"/>
    </xf>
    <xf numFmtId="0" fontId="0" fillId="3" borderId="21" xfId="0" applyFill="1" applyBorder="1" applyAlignment="1" applyProtection="1">
      <alignment vertical="center" wrapText="1"/>
      <protection locked="0"/>
    </xf>
    <xf numFmtId="2" fontId="0" fillId="3" borderId="0" xfId="0" applyNumberFormat="1" applyFill="1" applyAlignment="1" applyProtection="1">
      <alignment vertical="center"/>
      <protection locked="0"/>
    </xf>
    <xf numFmtId="0" fontId="2" fillId="3" borderId="0" xfId="0" applyFont="1" applyFill="1" applyAlignment="1" applyProtection="1">
      <alignment horizontal="center" vertical="center" wrapText="1"/>
      <protection locked="0"/>
    </xf>
    <xf numFmtId="0" fontId="0" fillId="3" borderId="19" xfId="0" applyFill="1" applyBorder="1" applyAlignment="1" applyProtection="1">
      <alignment vertical="center"/>
      <protection locked="0"/>
    </xf>
    <xf numFmtId="0" fontId="0" fillId="3" borderId="17" xfId="0" applyFill="1" applyBorder="1" applyAlignment="1" applyProtection="1">
      <alignment vertical="center"/>
      <protection locked="0"/>
    </xf>
    <xf numFmtId="0" fontId="0" fillId="3" borderId="35" xfId="0" applyFill="1" applyBorder="1" applyAlignment="1" applyProtection="1">
      <alignment vertical="center"/>
      <protection locked="0"/>
    </xf>
    <xf numFmtId="0" fontId="56" fillId="50" borderId="0" xfId="0" applyFont="1" applyFill="1" applyAlignment="1" applyProtection="1">
      <alignment vertical="center"/>
      <protection locked="0"/>
    </xf>
    <xf numFmtId="0" fontId="0" fillId="3" borderId="22" xfId="0" applyFill="1" applyBorder="1" applyAlignment="1">
      <alignment vertical="center"/>
    </xf>
    <xf numFmtId="0" fontId="0" fillId="3" borderId="18" xfId="0" applyFill="1" applyBorder="1" applyAlignment="1">
      <alignment vertical="center"/>
    </xf>
    <xf numFmtId="0" fontId="0" fillId="3" borderId="23" xfId="0" applyFill="1" applyBorder="1" applyAlignment="1">
      <alignment vertical="center"/>
    </xf>
    <xf numFmtId="0" fontId="0" fillId="3" borderId="20" xfId="0" applyFill="1" applyBorder="1" applyAlignment="1">
      <alignment vertical="center"/>
    </xf>
    <xf numFmtId="0" fontId="0" fillId="38" borderId="0" xfId="0" applyFill="1" applyAlignment="1">
      <alignment vertical="center"/>
    </xf>
    <xf numFmtId="0" fontId="0" fillId="3" borderId="21" xfId="0" applyFill="1" applyBorder="1" applyAlignment="1">
      <alignment vertical="center"/>
    </xf>
    <xf numFmtId="0" fontId="10" fillId="3" borderId="0" xfId="0" applyFont="1" applyFill="1" applyAlignment="1">
      <alignment vertical="center"/>
    </xf>
    <xf numFmtId="0" fontId="10" fillId="3" borderId="0" xfId="0" applyFont="1" applyFill="1" applyAlignment="1">
      <alignment horizontal="center" vertical="center"/>
    </xf>
    <xf numFmtId="1" fontId="0" fillId="3" borderId="0" xfId="0" applyNumberFormat="1" applyFill="1" applyAlignment="1">
      <alignment vertical="center"/>
    </xf>
    <xf numFmtId="0" fontId="0" fillId="3" borderId="19" xfId="0" applyFill="1" applyBorder="1" applyAlignment="1">
      <alignment vertical="center"/>
    </xf>
    <xf numFmtId="0" fontId="0" fillId="3" borderId="17" xfId="0" applyFill="1" applyBorder="1" applyAlignment="1">
      <alignment vertical="center"/>
    </xf>
    <xf numFmtId="0" fontId="0" fillId="3" borderId="35" xfId="0" applyFill="1" applyBorder="1" applyAlignment="1">
      <alignment vertical="center"/>
    </xf>
    <xf numFmtId="0" fontId="0" fillId="47" borderId="18" xfId="0" applyFill="1" applyBorder="1"/>
    <xf numFmtId="0" fontId="0" fillId="47" borderId="23" xfId="0" applyFill="1" applyBorder="1"/>
    <xf numFmtId="0" fontId="28" fillId="0" borderId="20" xfId="0" applyFont="1" applyBorder="1"/>
    <xf numFmtId="0" fontId="86" fillId="47" borderId="22" xfId="0" applyFont="1" applyFill="1" applyBorder="1"/>
    <xf numFmtId="0" fontId="28" fillId="47" borderId="18" xfId="0" applyFont="1" applyFill="1" applyBorder="1"/>
    <xf numFmtId="0" fontId="28" fillId="47" borderId="23" xfId="0" applyFont="1" applyFill="1" applyBorder="1"/>
    <xf numFmtId="0" fontId="28" fillId="0" borderId="21" xfId="0" applyFont="1" applyBorder="1"/>
    <xf numFmtId="0" fontId="9" fillId="0" borderId="20" xfId="0" applyFont="1" applyBorder="1"/>
    <xf numFmtId="0" fontId="9" fillId="6" borderId="48" xfId="0" applyFont="1" applyFill="1" applyBorder="1" applyAlignment="1">
      <alignment horizontal="right"/>
    </xf>
    <xf numFmtId="0" fontId="28" fillId="0" borderId="48" xfId="0" applyFont="1" applyBorder="1"/>
    <xf numFmtId="0" fontId="28" fillId="3" borderId="0" xfId="0" applyFont="1" applyFill="1" applyAlignment="1">
      <alignment horizontal="center" wrapText="1"/>
    </xf>
    <xf numFmtId="2" fontId="28" fillId="0" borderId="0" xfId="0" applyNumberFormat="1" applyFont="1"/>
    <xf numFmtId="0" fontId="28" fillId="0" borderId="19" xfId="0" applyFont="1" applyBorder="1"/>
    <xf numFmtId="0" fontId="28" fillId="0" borderId="35" xfId="0" applyFont="1" applyBorder="1"/>
    <xf numFmtId="0" fontId="9" fillId="0" borderId="20" xfId="0" applyFont="1" applyBorder="1" applyAlignment="1">
      <alignment horizontal="left"/>
    </xf>
    <xf numFmtId="0" fontId="28" fillId="0" borderId="20" xfId="0" applyFont="1" applyBorder="1" applyAlignment="1">
      <alignment horizontal="right"/>
    </xf>
    <xf numFmtId="0" fontId="11" fillId="3" borderId="20" xfId="0" applyFont="1" applyFill="1" applyBorder="1"/>
    <xf numFmtId="0" fontId="12" fillId="4" borderId="49" xfId="0" applyFont="1" applyFill="1" applyBorder="1" applyAlignment="1">
      <alignment horizontal="center" wrapText="1"/>
    </xf>
    <xf numFmtId="0" fontId="7" fillId="3" borderId="20" xfId="2" applyFill="1" applyBorder="1" applyAlignment="1" applyProtection="1"/>
    <xf numFmtId="0" fontId="66" fillId="48" borderId="22" xfId="0" applyFont="1" applyFill="1" applyBorder="1" applyAlignment="1">
      <alignment vertical="center"/>
    </xf>
    <xf numFmtId="0" fontId="0" fillId="48" borderId="18" xfId="0" applyFill="1" applyBorder="1"/>
    <xf numFmtId="0" fontId="0" fillId="48" borderId="23" xfId="0" applyFill="1" applyBorder="1"/>
    <xf numFmtId="174" fontId="0" fillId="3" borderId="0" xfId="0" applyNumberFormat="1" applyFill="1"/>
    <xf numFmtId="0" fontId="58" fillId="47" borderId="20" xfId="0" applyFont="1" applyFill="1" applyBorder="1"/>
    <xf numFmtId="0" fontId="0" fillId="47" borderId="21" xfId="0" applyFill="1" applyBorder="1"/>
    <xf numFmtId="0" fontId="48" fillId="3" borderId="0" xfId="0" applyFont="1" applyFill="1"/>
    <xf numFmtId="0" fontId="2" fillId="42" borderId="18" xfId="0" applyFont="1" applyFill="1" applyBorder="1"/>
    <xf numFmtId="0" fontId="0" fillId="42" borderId="18" xfId="0" applyFill="1" applyBorder="1"/>
    <xf numFmtId="0" fontId="0" fillId="42" borderId="23" xfId="0" applyFill="1" applyBorder="1"/>
    <xf numFmtId="0" fontId="2" fillId="49" borderId="20" xfId="0" applyFont="1" applyFill="1" applyBorder="1"/>
    <xf numFmtId="0" fontId="0" fillId="49" borderId="21" xfId="0" applyFill="1" applyBorder="1"/>
    <xf numFmtId="0" fontId="28" fillId="0" borderId="20" xfId="0" applyFont="1" applyBorder="1" applyAlignment="1">
      <alignment horizontal="right" vertical="top" wrapText="1"/>
    </xf>
    <xf numFmtId="2" fontId="28" fillId="0" borderId="20" xfId="0" applyNumberFormat="1" applyFont="1" applyBorder="1" applyAlignment="1">
      <alignment horizontal="right" vertical="top" wrapText="1"/>
    </xf>
    <xf numFmtId="0" fontId="50" fillId="0" borderId="20" xfId="0" applyFont="1" applyBorder="1" applyAlignment="1">
      <alignment horizontal="left"/>
    </xf>
    <xf numFmtId="0" fontId="45" fillId="0" borderId="20" xfId="0" applyFont="1" applyBorder="1"/>
    <xf numFmtId="165" fontId="0" fillId="0" borderId="0" xfId="0" applyNumberFormat="1"/>
    <xf numFmtId="0" fontId="9" fillId="49" borderId="20" xfId="0" applyFont="1" applyFill="1" applyBorder="1"/>
    <xf numFmtId="0" fontId="48" fillId="49" borderId="21" xfId="0" applyFont="1" applyFill="1" applyBorder="1"/>
    <xf numFmtId="1" fontId="0" fillId="0" borderId="0" xfId="0" applyNumberFormat="1"/>
    <xf numFmtId="1" fontId="0" fillId="0" borderId="17" xfId="0" applyNumberFormat="1" applyBorder="1"/>
    <xf numFmtId="0" fontId="0" fillId="42" borderId="18" xfId="0" applyFill="1" applyBorder="1" applyAlignment="1">
      <alignment wrapText="1"/>
    </xf>
    <xf numFmtId="0" fontId="66" fillId="42" borderId="22" xfId="0" applyFont="1" applyFill="1" applyBorder="1"/>
    <xf numFmtId="0" fontId="9" fillId="60" borderId="0" xfId="0" applyFont="1" applyFill="1" applyAlignment="1">
      <alignment vertical="center" wrapText="1"/>
    </xf>
    <xf numFmtId="0" fontId="66" fillId="42" borderId="18" xfId="0" applyFont="1" applyFill="1" applyBorder="1"/>
    <xf numFmtId="0" fontId="0" fillId="60" borderId="0" xfId="0" applyFill="1" applyAlignment="1">
      <alignment vertical="center"/>
    </xf>
    <xf numFmtId="0" fontId="2" fillId="0" borderId="0" xfId="0" applyFont="1" applyAlignment="1">
      <alignment horizontal="left" vertical="top"/>
    </xf>
    <xf numFmtId="0" fontId="82" fillId="0" borderId="0" xfId="2" applyFont="1" applyFill="1" applyBorder="1" applyAlignment="1" applyProtection="1">
      <alignment horizontal="left" vertical="top"/>
    </xf>
    <xf numFmtId="0" fontId="14" fillId="0" borderId="0" xfId="0" applyFont="1" applyAlignment="1">
      <alignment horizontal="left" vertical="top" wrapText="1"/>
    </xf>
    <xf numFmtId="17" fontId="14" fillId="0" borderId="0" xfId="0" applyNumberFormat="1" applyFont="1" applyAlignment="1">
      <alignment horizontal="left" vertical="top" wrapText="1"/>
    </xf>
    <xf numFmtId="0" fontId="0" fillId="0" borderId="0" xfId="0" applyAlignment="1">
      <alignment horizontal="left" vertical="top" wrapText="1"/>
    </xf>
    <xf numFmtId="0" fontId="7" fillId="0" borderId="0" xfId="2" applyAlignment="1" applyProtection="1">
      <alignment horizontal="left" vertical="top" wrapText="1"/>
    </xf>
    <xf numFmtId="0" fontId="87" fillId="0" borderId="20" xfId="0" applyFont="1" applyBorder="1" applyAlignment="1">
      <alignment horizontal="right"/>
    </xf>
    <xf numFmtId="49" fontId="2" fillId="51" borderId="0" xfId="0" applyNumberFormat="1" applyFont="1" applyFill="1" applyAlignment="1">
      <alignment horizontal="left" vertical="top" wrapText="1"/>
    </xf>
    <xf numFmtId="49" fontId="0" fillId="51" borderId="0" xfId="0" applyNumberFormat="1" applyFill="1" applyAlignment="1">
      <alignment vertical="top" wrapText="1"/>
    </xf>
    <xf numFmtId="49" fontId="56" fillId="51" borderId="0" xfId="0" applyNumberFormat="1" applyFont="1" applyFill="1" applyAlignment="1">
      <alignment horizontal="center" vertical="center"/>
    </xf>
    <xf numFmtId="0" fontId="88" fillId="51" borderId="0" xfId="0" applyFont="1" applyFill="1" applyAlignment="1">
      <alignment horizontal="left" vertical="center" wrapText="1"/>
    </xf>
    <xf numFmtId="0" fontId="0" fillId="56" borderId="51" xfId="0" applyFill="1" applyBorder="1"/>
    <xf numFmtId="0" fontId="0" fillId="56" borderId="52" xfId="0" applyFill="1" applyBorder="1"/>
    <xf numFmtId="0" fontId="85" fillId="56" borderId="50" xfId="0" applyFont="1" applyFill="1" applyBorder="1" applyAlignment="1">
      <alignment vertical="center"/>
    </xf>
    <xf numFmtId="0" fontId="0" fillId="0" borderId="0" xfId="0" applyAlignment="1">
      <alignment horizontal="left"/>
    </xf>
    <xf numFmtId="0" fontId="28" fillId="0" borderId="0" xfId="0" applyFont="1" applyAlignment="1">
      <alignment horizontal="left"/>
    </xf>
    <xf numFmtId="0" fontId="72" fillId="0" borderId="17" xfId="0" applyFont="1" applyBorder="1" applyAlignment="1">
      <alignment vertical="center"/>
    </xf>
    <xf numFmtId="10" fontId="28" fillId="40" borderId="1" xfId="0" applyNumberFormat="1" applyFont="1" applyFill="1" applyBorder="1"/>
    <xf numFmtId="0" fontId="0" fillId="61" borderId="1" xfId="0" applyFill="1" applyBorder="1" applyAlignment="1">
      <alignment horizontal="center" vertical="center" wrapText="1"/>
    </xf>
    <xf numFmtId="173" fontId="73" fillId="61" borderId="1" xfId="0" applyNumberFormat="1" applyFont="1" applyFill="1" applyBorder="1"/>
    <xf numFmtId="173" fontId="0" fillId="61" borderId="1" xfId="0" applyNumberFormat="1" applyFill="1" applyBorder="1"/>
    <xf numFmtId="0" fontId="73" fillId="61" borderId="1" xfId="0" applyFont="1" applyFill="1" applyBorder="1"/>
    <xf numFmtId="1" fontId="0" fillId="61" borderId="1" xfId="0" applyNumberFormat="1" applyFill="1" applyBorder="1"/>
    <xf numFmtId="0" fontId="2" fillId="3" borderId="1" xfId="0" applyFont="1" applyFill="1" applyBorder="1" applyAlignment="1">
      <alignment horizontal="center" vertical="center"/>
    </xf>
    <xf numFmtId="0" fontId="0" fillId="3" borderId="1" xfId="0" applyFill="1" applyBorder="1" applyAlignment="1">
      <alignment horizontal="center" vertical="center"/>
    </xf>
    <xf numFmtId="2" fontId="73" fillId="3" borderId="1" xfId="0" applyNumberFormat="1" applyFont="1" applyFill="1" applyBorder="1" applyAlignment="1">
      <alignment horizontal="center" vertical="center"/>
    </xf>
    <xf numFmtId="164" fontId="0" fillId="3" borderId="1" xfId="0" applyNumberFormat="1" applyFill="1" applyBorder="1" applyAlignment="1">
      <alignment horizontal="right"/>
    </xf>
    <xf numFmtId="0" fontId="71" fillId="50" borderId="0" xfId="0" applyFont="1" applyFill="1" applyAlignment="1" applyProtection="1">
      <alignment horizontal="center" vertical="center"/>
      <protection locked="0"/>
    </xf>
    <xf numFmtId="0" fontId="2" fillId="3" borderId="0" xfId="0" applyFont="1" applyFill="1" applyAlignment="1" applyProtection="1">
      <alignment horizontal="right" vertical="center"/>
      <protection locked="0"/>
    </xf>
    <xf numFmtId="0" fontId="0" fillId="58" borderId="1" xfId="111" applyNumberFormat="1" applyFont="1" applyFill="1" applyBorder="1" applyAlignment="1" applyProtection="1">
      <alignment horizontal="center" vertical="center"/>
      <protection locked="0"/>
    </xf>
    <xf numFmtId="9" fontId="0" fillId="58" borderId="1" xfId="111" applyFont="1" applyFill="1" applyBorder="1" applyAlignment="1" applyProtection="1">
      <alignment horizontal="center" vertical="center"/>
      <protection locked="0"/>
    </xf>
    <xf numFmtId="0" fontId="0" fillId="3" borderId="0" xfId="0" applyFill="1" applyAlignment="1">
      <alignment horizontal="right" vertical="center" wrapText="1"/>
    </xf>
    <xf numFmtId="0" fontId="28" fillId="58" borderId="1" xfId="0" applyFont="1" applyFill="1" applyBorder="1" applyAlignment="1" applyProtection="1">
      <alignment horizontal="center" vertical="center"/>
      <protection locked="0"/>
    </xf>
    <xf numFmtId="1" fontId="28" fillId="55" borderId="45" xfId="0" applyNumberFormat="1" applyFont="1" applyFill="1" applyBorder="1"/>
    <xf numFmtId="1" fontId="28" fillId="55" borderId="0" xfId="0" applyNumberFormat="1" applyFont="1" applyFill="1"/>
    <xf numFmtId="0" fontId="0" fillId="55" borderId="45" xfId="0" applyFill="1" applyBorder="1"/>
    <xf numFmtId="0" fontId="0" fillId="55" borderId="0" xfId="0" applyFill="1"/>
    <xf numFmtId="0" fontId="0" fillId="58" borderId="1" xfId="0" applyFill="1" applyBorder="1" applyAlignment="1">
      <alignment horizontal="center"/>
    </xf>
    <xf numFmtId="0" fontId="63" fillId="51" borderId="0" xfId="0" applyFont="1" applyFill="1" applyAlignment="1">
      <alignment horizontal="left"/>
    </xf>
    <xf numFmtId="164" fontId="0" fillId="46" borderId="1" xfId="0" applyNumberFormat="1" applyFill="1" applyBorder="1" applyAlignment="1">
      <alignment horizontal="center"/>
    </xf>
    <xf numFmtId="2" fontId="0" fillId="46" borderId="1" xfId="0" applyNumberFormat="1" applyFill="1" applyBorder="1" applyAlignment="1">
      <alignment horizontal="center"/>
    </xf>
    <xf numFmtId="0" fontId="8" fillId="0" borderId="0" xfId="0" applyFont="1"/>
    <xf numFmtId="175" fontId="0" fillId="44" borderId="1" xfId="111" applyNumberFormat="1" applyFont="1" applyFill="1" applyBorder="1" applyAlignment="1" applyProtection="1">
      <alignment horizontal="center" vertical="center" wrapText="1"/>
      <protection locked="0"/>
    </xf>
    <xf numFmtId="0" fontId="57" fillId="51" borderId="0" xfId="0" applyFont="1" applyFill="1" applyAlignment="1">
      <alignment horizontal="left"/>
    </xf>
    <xf numFmtId="0" fontId="57" fillId="51" borderId="0" xfId="0" applyFont="1" applyFill="1" applyAlignment="1">
      <alignment horizontal="left" wrapText="1"/>
    </xf>
    <xf numFmtId="0" fontId="57" fillId="51" borderId="0" xfId="0" applyFont="1" applyFill="1" applyAlignment="1">
      <alignment wrapText="1"/>
    </xf>
    <xf numFmtId="0" fontId="57" fillId="51" borderId="0" xfId="0" applyFont="1" applyFill="1"/>
    <xf numFmtId="0" fontId="80" fillId="40" borderId="0" xfId="2" applyFont="1" applyFill="1" applyBorder="1" applyAlignment="1" applyProtection="1">
      <alignment vertical="center"/>
    </xf>
    <xf numFmtId="164" fontId="73" fillId="3" borderId="1" xfId="0" applyNumberFormat="1" applyFont="1" applyFill="1" applyBorder="1" applyAlignment="1">
      <alignment horizontal="right"/>
    </xf>
    <xf numFmtId="0" fontId="74" fillId="51" borderId="0" xfId="0" applyFont="1" applyFill="1"/>
    <xf numFmtId="8" fontId="0" fillId="45" borderId="15" xfId="0" applyNumberFormat="1" applyFill="1" applyBorder="1" applyAlignment="1">
      <alignment horizontal="right"/>
    </xf>
    <xf numFmtId="8" fontId="28" fillId="46" borderId="1" xfId="0" applyNumberFormat="1" applyFont="1" applyFill="1" applyBorder="1" applyAlignment="1">
      <alignment horizontal="right"/>
    </xf>
    <xf numFmtId="2" fontId="2" fillId="3" borderId="0" xfId="0" applyNumberFormat="1" applyFont="1" applyFill="1" applyAlignment="1">
      <alignment horizontal="center" vertical="center" wrapText="1"/>
    </xf>
    <xf numFmtId="0" fontId="2" fillId="51" borderId="0" xfId="0" applyFont="1" applyFill="1" applyAlignment="1">
      <alignment horizontal="left" vertical="center"/>
    </xf>
    <xf numFmtId="2" fontId="73" fillId="3" borderId="1" xfId="0" applyNumberFormat="1" applyFont="1" applyFill="1" applyBorder="1" applyAlignment="1">
      <alignment horizontal="center"/>
    </xf>
    <xf numFmtId="0" fontId="74" fillId="51" borderId="0" xfId="0" applyFont="1" applyFill="1" applyAlignment="1">
      <alignment horizontal="right"/>
    </xf>
    <xf numFmtId="2" fontId="59" fillId="41" borderId="0" xfId="0" applyNumberFormat="1" applyFont="1" applyFill="1" applyAlignment="1">
      <alignment horizontal="left"/>
    </xf>
    <xf numFmtId="0" fontId="0" fillId="41" borderId="0" xfId="0" applyFill="1" applyAlignment="1">
      <alignment horizontal="left"/>
    </xf>
    <xf numFmtId="0" fontId="63" fillId="41" borderId="0" xfId="0" applyFont="1" applyFill="1" applyAlignment="1">
      <alignment horizontal="center" vertical="center"/>
    </xf>
    <xf numFmtId="0" fontId="83" fillId="41" borderId="0" xfId="2" applyFont="1" applyFill="1" applyBorder="1" applyAlignment="1" applyProtection="1">
      <alignment horizontal="center" vertical="center"/>
    </xf>
    <xf numFmtId="0" fontId="0" fillId="41" borderId="0" xfId="0" applyFill="1" applyAlignment="1">
      <alignment horizontal="center"/>
    </xf>
    <xf numFmtId="2" fontId="59" fillId="50" borderId="0" xfId="0" applyNumberFormat="1" applyFont="1" applyFill="1" applyAlignment="1">
      <alignment horizontal="left"/>
    </xf>
    <xf numFmtId="0" fontId="0" fillId="50" borderId="0" xfId="0" applyFill="1" applyAlignment="1">
      <alignment horizontal="left"/>
    </xf>
    <xf numFmtId="0" fontId="63" fillId="50" borderId="0" xfId="0" applyFont="1" applyFill="1" applyAlignment="1">
      <alignment horizontal="center" vertical="center"/>
    </xf>
    <xf numFmtId="0" fontId="83" fillId="50" borderId="0" xfId="2" applyFont="1" applyFill="1" applyBorder="1" applyAlignment="1" applyProtection="1">
      <alignment horizontal="center" vertical="center"/>
    </xf>
    <xf numFmtId="0" fontId="0" fillId="50" borderId="0" xfId="0" applyFill="1" applyAlignment="1">
      <alignment horizontal="center"/>
    </xf>
    <xf numFmtId="0" fontId="0" fillId="50" borderId="0" xfId="0" applyFill="1"/>
    <xf numFmtId="0" fontId="77" fillId="50" borderId="0" xfId="0" applyFont="1" applyFill="1" applyAlignment="1">
      <alignment horizontal="center" vertical="center"/>
    </xf>
    <xf numFmtId="0" fontId="76" fillId="50" borderId="0" xfId="0" applyFont="1" applyFill="1" applyAlignment="1">
      <alignment horizontal="center" vertical="center"/>
    </xf>
    <xf numFmtId="0" fontId="0" fillId="50" borderId="0" xfId="0" applyFill="1" applyAlignment="1">
      <alignment vertical="top" wrapText="1"/>
    </xf>
    <xf numFmtId="0" fontId="71" fillId="50" borderId="0" xfId="0" applyFont="1" applyFill="1" applyAlignment="1">
      <alignment horizontal="center" vertical="center"/>
    </xf>
    <xf numFmtId="0" fontId="2" fillId="50" borderId="0" xfId="0" applyFont="1" applyFill="1" applyAlignment="1">
      <alignment horizontal="left"/>
    </xf>
    <xf numFmtId="49" fontId="0" fillId="50" borderId="0" xfId="0" applyNumberFormat="1" applyFill="1"/>
    <xf numFmtId="0" fontId="90" fillId="42" borderId="0" xfId="0" applyFont="1" applyFill="1" applyAlignment="1">
      <alignment horizontal="left" vertical="top"/>
    </xf>
    <xf numFmtId="49" fontId="0" fillId="41" borderId="0" xfId="0" applyNumberFormat="1" applyFill="1"/>
    <xf numFmtId="0" fontId="2" fillId="41" borderId="0" xfId="0" applyFont="1" applyFill="1" applyAlignment="1">
      <alignment horizontal="left"/>
    </xf>
    <xf numFmtId="0" fontId="77" fillId="41" borderId="0" xfId="0" applyFont="1" applyFill="1" applyAlignment="1">
      <alignment horizontal="center" vertical="center"/>
    </xf>
    <xf numFmtId="0" fontId="76" fillId="41" borderId="0" xfId="0" applyFont="1" applyFill="1" applyAlignment="1">
      <alignment horizontal="center" vertical="center"/>
    </xf>
    <xf numFmtId="0" fontId="0" fillId="41" borderId="0" xfId="0" applyFill="1" applyAlignment="1">
      <alignment vertical="top" wrapText="1"/>
    </xf>
    <xf numFmtId="0" fontId="71" fillId="41" borderId="0" xfId="0" applyFont="1" applyFill="1" applyAlignment="1">
      <alignment horizontal="center" vertical="center"/>
    </xf>
    <xf numFmtId="0" fontId="0" fillId="41" borderId="18" xfId="0" applyFill="1" applyBorder="1" applyAlignment="1">
      <alignment horizontal="right" vertical="center"/>
    </xf>
    <xf numFmtId="0" fontId="0" fillId="41" borderId="23" xfId="0" applyFill="1" applyBorder="1" applyAlignment="1">
      <alignment horizontal="right" vertical="center"/>
    </xf>
    <xf numFmtId="0" fontId="66" fillId="62" borderId="22" xfId="0" applyFont="1" applyFill="1" applyBorder="1" applyAlignment="1">
      <alignment vertical="center"/>
    </xf>
    <xf numFmtId="0" fontId="0" fillId="62" borderId="18" xfId="0" applyFill="1" applyBorder="1" applyAlignment="1">
      <alignment horizontal="right" vertical="center"/>
    </xf>
    <xf numFmtId="0" fontId="0" fillId="62" borderId="23" xfId="0" applyFill="1" applyBorder="1" applyAlignment="1">
      <alignment horizontal="right" vertical="center"/>
    </xf>
    <xf numFmtId="0" fontId="66" fillId="50" borderId="22" xfId="0" applyFont="1" applyFill="1" applyBorder="1" applyAlignment="1">
      <alignment vertical="center"/>
    </xf>
    <xf numFmtId="0" fontId="91" fillId="50" borderId="18" xfId="2" applyFont="1" applyFill="1" applyBorder="1" applyAlignment="1" applyProtection="1">
      <alignment horizontal="center" vertical="center" wrapText="1"/>
    </xf>
    <xf numFmtId="0" fontId="0" fillId="50" borderId="18" xfId="0" applyFill="1" applyBorder="1" applyAlignment="1">
      <alignment horizontal="right" vertical="center"/>
    </xf>
    <xf numFmtId="0" fontId="0" fillId="50" borderId="23" xfId="0" applyFill="1" applyBorder="1" applyAlignment="1">
      <alignment horizontal="right" vertical="center"/>
    </xf>
    <xf numFmtId="0" fontId="58" fillId="51" borderId="20" xfId="0" applyFont="1" applyFill="1" applyBorder="1" applyAlignment="1">
      <alignment horizontal="left" vertical="center"/>
    </xf>
    <xf numFmtId="0" fontId="91" fillId="41" borderId="18" xfId="2" applyFont="1" applyFill="1" applyBorder="1" applyAlignment="1" applyProtection="1">
      <alignment horizontal="center" vertical="center" wrapText="1"/>
    </xf>
    <xf numFmtId="49" fontId="0" fillId="62" borderId="0" xfId="0" applyNumberFormat="1" applyFill="1"/>
    <xf numFmtId="0" fontId="2" fillId="62" borderId="0" xfId="0" applyFont="1" applyFill="1" applyAlignment="1">
      <alignment horizontal="left"/>
    </xf>
    <xf numFmtId="0" fontId="77" fillId="62" borderId="0" xfId="0" applyFont="1" applyFill="1" applyAlignment="1">
      <alignment horizontal="center" vertical="center"/>
    </xf>
    <xf numFmtId="0" fontId="76" fillId="62" borderId="0" xfId="0" applyFont="1" applyFill="1" applyAlignment="1">
      <alignment horizontal="center" vertical="center"/>
    </xf>
    <xf numFmtId="0" fontId="0" fillId="62" borderId="0" xfId="0" applyFill="1" applyAlignment="1">
      <alignment horizontal="center"/>
    </xf>
    <xf numFmtId="0" fontId="0" fillId="62" borderId="0" xfId="0" applyFill="1"/>
    <xf numFmtId="0" fontId="0" fillId="62" borderId="0" xfId="0" applyFill="1" applyAlignment="1">
      <alignment vertical="top" wrapText="1"/>
    </xf>
    <xf numFmtId="0" fontId="71" fillId="62" borderId="0" xfId="0" applyFont="1" applyFill="1" applyAlignment="1">
      <alignment horizontal="center" vertical="center"/>
    </xf>
    <xf numFmtId="2" fontId="59" fillId="62" borderId="0" xfId="0" applyNumberFormat="1" applyFont="1" applyFill="1" applyAlignment="1">
      <alignment horizontal="left"/>
    </xf>
    <xf numFmtId="0" fontId="0" fillId="62" borderId="0" xfId="0" applyFill="1" applyAlignment="1">
      <alignment horizontal="left"/>
    </xf>
    <xf numFmtId="0" fontId="63" fillId="62" borderId="0" xfId="0" applyFont="1" applyFill="1" applyAlignment="1">
      <alignment horizontal="center" vertical="center"/>
    </xf>
    <xf numFmtId="0" fontId="83" fillId="62" borderId="0" xfId="2" applyFont="1" applyFill="1" applyBorder="1" applyAlignment="1" applyProtection="1">
      <alignment horizontal="center" vertical="center"/>
    </xf>
    <xf numFmtId="0" fontId="92" fillId="62" borderId="18" xfId="2" applyFont="1" applyFill="1" applyBorder="1" applyAlignment="1" applyProtection="1">
      <alignment horizontal="center" vertical="center" wrapText="1"/>
    </xf>
    <xf numFmtId="0" fontId="93" fillId="59" borderId="0" xfId="0" applyFont="1" applyFill="1" applyAlignment="1">
      <alignment vertical="center"/>
    </xf>
    <xf numFmtId="0" fontId="28" fillId="51" borderId="0" xfId="0" applyFont="1" applyFill="1" applyAlignment="1">
      <alignment horizontal="left" vertical="center" wrapText="1"/>
    </xf>
    <xf numFmtId="0" fontId="31" fillId="52" borderId="0" xfId="55" applyFill="1" applyAlignment="1" applyProtection="1">
      <alignment vertical="top" wrapText="1"/>
      <protection hidden="1"/>
    </xf>
    <xf numFmtId="14" fontId="31" fillId="52" borderId="0" xfId="55" applyNumberFormat="1" applyFill="1" applyAlignment="1" applyProtection="1">
      <alignment vertical="top" wrapText="1"/>
      <protection hidden="1"/>
    </xf>
    <xf numFmtId="0" fontId="31" fillId="52" borderId="0" xfId="55" applyFill="1" applyAlignment="1" applyProtection="1">
      <alignment horizontal="left" vertical="top" wrapText="1"/>
      <protection hidden="1"/>
    </xf>
    <xf numFmtId="0" fontId="0" fillId="57" borderId="1" xfId="0" applyFill="1" applyBorder="1" applyAlignment="1">
      <alignment horizontal="center"/>
    </xf>
    <xf numFmtId="0" fontId="0" fillId="57" borderId="1" xfId="0" applyFill="1" applyBorder="1" applyAlignment="1">
      <alignment horizontal="right"/>
    </xf>
    <xf numFmtId="0" fontId="0" fillId="63" borderId="1" xfId="0" applyFill="1" applyBorder="1" applyAlignment="1">
      <alignment horizontal="right"/>
    </xf>
    <xf numFmtId="0" fontId="0" fillId="64" borderId="1" xfId="0" applyFill="1" applyBorder="1" applyAlignment="1">
      <alignment horizontal="center"/>
    </xf>
    <xf numFmtId="0" fontId="0" fillId="57" borderId="2" xfId="0" applyFill="1" applyBorder="1" applyAlignment="1">
      <alignment horizontal="center"/>
    </xf>
    <xf numFmtId="0" fontId="0" fillId="57" borderId="15" xfId="0" applyFill="1" applyBorder="1" applyAlignment="1">
      <alignment horizontal="right"/>
    </xf>
    <xf numFmtId="0" fontId="0" fillId="63" borderId="15" xfId="0" applyFill="1" applyBorder="1" applyAlignment="1">
      <alignment horizontal="center"/>
    </xf>
    <xf numFmtId="0" fontId="0" fillId="63" borderId="14" xfId="0" applyFill="1" applyBorder="1" applyAlignment="1">
      <alignment horizontal="center"/>
    </xf>
    <xf numFmtId="0" fontId="31" fillId="52" borderId="39" xfId="55" applyFill="1" applyBorder="1" applyAlignment="1" applyProtection="1">
      <alignment horizontal="left" vertical="top" wrapText="1"/>
      <protection hidden="1"/>
    </xf>
    <xf numFmtId="0" fontId="31" fillId="52" borderId="41" xfId="55" applyFill="1" applyBorder="1" applyAlignment="1" applyProtection="1">
      <alignment horizontal="left" vertical="top" wrapText="1"/>
      <protection hidden="1"/>
    </xf>
    <xf numFmtId="0" fontId="0" fillId="58" borderId="1" xfId="0" applyFill="1" applyBorder="1" applyAlignment="1" applyProtection="1">
      <alignment horizontal="left" vertical="center" wrapText="1"/>
      <protection locked="0"/>
    </xf>
    <xf numFmtId="0" fontId="65" fillId="42" borderId="22" xfId="0" applyFont="1" applyFill="1" applyBorder="1" applyAlignment="1">
      <alignment vertical="center"/>
    </xf>
    <xf numFmtId="0" fontId="0" fillId="42" borderId="1" xfId="0" applyFill="1" applyBorder="1" applyAlignment="1">
      <alignment horizontal="center" vertical="center"/>
    </xf>
    <xf numFmtId="0" fontId="0" fillId="41" borderId="1" xfId="0" applyFill="1" applyBorder="1" applyAlignment="1">
      <alignment horizontal="center" vertical="center"/>
    </xf>
    <xf numFmtId="43" fontId="0" fillId="0" borderId="0" xfId="1" applyFont="1" applyFill="1" applyBorder="1" applyAlignment="1">
      <alignment horizontal="right" vertical="center"/>
    </xf>
    <xf numFmtId="0" fontId="0" fillId="46" borderId="38" xfId="0" applyFill="1" applyBorder="1" applyAlignment="1">
      <alignment horizontal="right"/>
    </xf>
    <xf numFmtId="0" fontId="0" fillId="46" borderId="39" xfId="0" applyFill="1" applyBorder="1" applyAlignment="1">
      <alignment horizontal="right"/>
    </xf>
    <xf numFmtId="0" fontId="25" fillId="5" borderId="40" xfId="0" applyFont="1" applyFill="1" applyBorder="1"/>
    <xf numFmtId="0" fontId="27" fillId="5" borderId="43" xfId="0" applyFont="1" applyFill="1" applyBorder="1"/>
    <xf numFmtId="1" fontId="28" fillId="55" borderId="21" xfId="0" applyNumberFormat="1" applyFont="1" applyFill="1" applyBorder="1"/>
    <xf numFmtId="0" fontId="0" fillId="55" borderId="21" xfId="0" applyFill="1" applyBorder="1"/>
    <xf numFmtId="0" fontId="0" fillId="55" borderId="61" xfId="0" applyFill="1" applyBorder="1"/>
    <xf numFmtId="0" fontId="0" fillId="55" borderId="17" xfId="0" applyFill="1" applyBorder="1"/>
    <xf numFmtId="0" fontId="0" fillId="55" borderId="35" xfId="0" applyFill="1" applyBorder="1"/>
    <xf numFmtId="0" fontId="0" fillId="41" borderId="58" xfId="0" applyFill="1" applyBorder="1" applyAlignment="1">
      <alignment horizontal="center" vertical="center"/>
    </xf>
    <xf numFmtId="164" fontId="0" fillId="66" borderId="1" xfId="0" applyNumberFormat="1" applyFill="1" applyBorder="1" applyAlignment="1">
      <alignment horizontal="left" vertical="center"/>
    </xf>
    <xf numFmtId="0" fontId="0" fillId="66" borderId="1" xfId="0" applyFill="1" applyBorder="1"/>
    <xf numFmtId="164" fontId="0" fillId="67" borderId="1" xfId="0" applyNumberFormat="1" applyFill="1" applyBorder="1" applyAlignment="1">
      <alignment horizontal="left" vertical="center"/>
    </xf>
    <xf numFmtId="0" fontId="0" fillId="67" borderId="58" xfId="0" applyFill="1" applyBorder="1"/>
    <xf numFmtId="0" fontId="0" fillId="5" borderId="0" xfId="0" applyFill="1"/>
    <xf numFmtId="0" fontId="2" fillId="5" borderId="0" xfId="0" applyFont="1" applyFill="1"/>
    <xf numFmtId="0" fontId="0" fillId="5" borderId="16" xfId="0" applyFill="1" applyBorder="1" applyAlignment="1">
      <alignment wrapText="1"/>
    </xf>
    <xf numFmtId="176" fontId="0" fillId="58" borderId="1" xfId="0" applyNumberFormat="1" applyFill="1" applyBorder="1" applyProtection="1">
      <protection locked="0"/>
    </xf>
    <xf numFmtId="176" fontId="0" fillId="58" borderId="60" xfId="0" applyNumberFormat="1" applyFill="1" applyBorder="1" applyProtection="1">
      <protection locked="0"/>
    </xf>
    <xf numFmtId="176" fontId="0" fillId="58" borderId="1" xfId="0" applyNumberFormat="1" applyFill="1" applyBorder="1" applyAlignment="1" applyProtection="1">
      <alignment horizontal="center"/>
      <protection locked="0"/>
    </xf>
    <xf numFmtId="176" fontId="0" fillId="58" borderId="39" xfId="0" applyNumberFormat="1" applyFill="1" applyBorder="1" applyAlignment="1" applyProtection="1">
      <alignment horizontal="center"/>
      <protection locked="0"/>
    </xf>
    <xf numFmtId="0" fontId="9" fillId="65" borderId="47" xfId="0" applyFont="1" applyFill="1" applyBorder="1"/>
    <xf numFmtId="0" fontId="28" fillId="65" borderId="43" xfId="0" applyFont="1" applyFill="1" applyBorder="1"/>
    <xf numFmtId="0" fontId="28" fillId="65" borderId="2" xfId="0" applyFont="1" applyFill="1" applyBorder="1"/>
    <xf numFmtId="0" fontId="28" fillId="65" borderId="0" xfId="0" applyFont="1" applyFill="1"/>
    <xf numFmtId="0" fontId="9" fillId="65" borderId="14" xfId="0" applyFont="1" applyFill="1" applyBorder="1"/>
    <xf numFmtId="0" fontId="28" fillId="65" borderId="14" xfId="0" applyFont="1" applyFill="1" applyBorder="1"/>
    <xf numFmtId="0" fontId="28" fillId="65" borderId="15" xfId="0" applyFont="1" applyFill="1" applyBorder="1"/>
    <xf numFmtId="0" fontId="27" fillId="2" borderId="43" xfId="0" applyFont="1" applyFill="1" applyBorder="1"/>
    <xf numFmtId="0" fontId="89" fillId="2" borderId="43" xfId="0" applyFont="1" applyFill="1" applyBorder="1" applyAlignment="1">
      <alignment horizontal="center"/>
    </xf>
    <xf numFmtId="0" fontId="0" fillId="2" borderId="0" xfId="0" applyFill="1"/>
    <xf numFmtId="0" fontId="2" fillId="2" borderId="0" xfId="0" applyFont="1" applyFill="1"/>
    <xf numFmtId="0" fontId="0" fillId="2" borderId="16" xfId="0" applyFill="1" applyBorder="1" applyAlignment="1">
      <alignment wrapText="1"/>
    </xf>
    <xf numFmtId="0" fontId="89" fillId="5" borderId="43" xfId="0" applyFont="1" applyFill="1" applyBorder="1" applyAlignment="1">
      <alignment horizontal="center"/>
    </xf>
    <xf numFmtId="0" fontId="0" fillId="5" borderId="45" xfId="0" applyFill="1" applyBorder="1"/>
    <xf numFmtId="0" fontId="2" fillId="5" borderId="45" xfId="0" applyFont="1" applyFill="1" applyBorder="1"/>
    <xf numFmtId="0" fontId="0" fillId="5" borderId="37" xfId="0" applyFill="1" applyBorder="1" applyAlignment="1">
      <alignment wrapText="1"/>
    </xf>
    <xf numFmtId="0" fontId="0" fillId="2" borderId="47" xfId="0" applyFill="1" applyBorder="1"/>
    <xf numFmtId="0" fontId="0" fillId="2" borderId="43" xfId="0" applyFill="1" applyBorder="1"/>
    <xf numFmtId="0" fontId="0" fillId="2" borderId="20" xfId="0" applyFill="1" applyBorder="1"/>
    <xf numFmtId="0" fontId="2" fillId="2" borderId="20" xfId="0" applyFont="1" applyFill="1" applyBorder="1"/>
    <xf numFmtId="164" fontId="0" fillId="55" borderId="0" xfId="0" applyNumberFormat="1" applyFill="1" applyAlignment="1">
      <alignment horizontal="center"/>
    </xf>
    <xf numFmtId="164" fontId="0" fillId="55" borderId="21" xfId="0" applyNumberFormat="1" applyFill="1" applyBorder="1" applyAlignment="1">
      <alignment horizontal="center"/>
    </xf>
    <xf numFmtId="164" fontId="0" fillId="55" borderId="17" xfId="0" applyNumberFormat="1" applyFill="1" applyBorder="1" applyAlignment="1">
      <alignment horizontal="center"/>
    </xf>
    <xf numFmtId="164" fontId="0" fillId="55" borderId="35" xfId="0" applyNumberFormat="1" applyFill="1" applyBorder="1" applyAlignment="1">
      <alignment horizontal="center"/>
    </xf>
    <xf numFmtId="176" fontId="0" fillId="58" borderId="39" xfId="0" applyNumberFormat="1" applyFill="1" applyBorder="1" applyAlignment="1" applyProtection="1">
      <alignment horizontal="center" vertical="center"/>
      <protection locked="0"/>
    </xf>
    <xf numFmtId="176" fontId="0" fillId="58" borderId="39" xfId="0" applyNumberFormat="1" applyFill="1" applyBorder="1" applyProtection="1">
      <protection locked="0"/>
    </xf>
    <xf numFmtId="176" fontId="0" fillId="58" borderId="62" xfId="0" applyNumberFormat="1" applyFill="1" applyBorder="1" applyProtection="1">
      <protection locked="0"/>
    </xf>
    <xf numFmtId="176" fontId="0" fillId="58" borderId="40" xfId="0" applyNumberFormat="1" applyFill="1" applyBorder="1" applyAlignment="1" applyProtection="1">
      <alignment horizontal="center"/>
      <protection locked="0"/>
    </xf>
    <xf numFmtId="1" fontId="28" fillId="55" borderId="20" xfId="0" applyNumberFormat="1" applyFont="1" applyFill="1" applyBorder="1"/>
    <xf numFmtId="0" fontId="0" fillId="55" borderId="20" xfId="0" applyFill="1" applyBorder="1"/>
    <xf numFmtId="0" fontId="0" fillId="55" borderId="19" xfId="0" applyFill="1" applyBorder="1"/>
    <xf numFmtId="0" fontId="0" fillId="51" borderId="0" xfId="0" applyFill="1" applyAlignment="1">
      <alignment horizontal="left" vertical="center"/>
    </xf>
    <xf numFmtId="2" fontId="0" fillId="51" borderId="0" xfId="0" applyNumberFormat="1" applyFill="1" applyAlignment="1">
      <alignment horizontal="center" vertical="center"/>
    </xf>
    <xf numFmtId="2" fontId="2" fillId="51" borderId="0" xfId="0" applyNumberFormat="1" applyFont="1" applyFill="1" applyAlignment="1">
      <alignment horizontal="center" vertical="center" wrapText="1"/>
    </xf>
    <xf numFmtId="0" fontId="84" fillId="5" borderId="0" xfId="0" applyFont="1" applyFill="1" applyAlignment="1">
      <alignment horizontal="left" vertical="center"/>
    </xf>
    <xf numFmtId="0" fontId="0" fillId="5" borderId="0" xfId="0" applyFill="1" applyAlignment="1">
      <alignment vertical="center"/>
    </xf>
    <xf numFmtId="2" fontId="2" fillId="51" borderId="21" xfId="0" applyNumberFormat="1" applyFont="1" applyFill="1" applyBorder="1" applyAlignment="1">
      <alignment horizontal="center" vertical="center" wrapText="1"/>
    </xf>
    <xf numFmtId="0" fontId="0" fillId="51" borderId="0" xfId="0" applyFill="1" applyAlignment="1" applyProtection="1">
      <alignment horizontal="left" vertical="center"/>
      <protection locked="0"/>
    </xf>
    <xf numFmtId="0" fontId="94" fillId="6" borderId="39" xfId="0" applyFont="1" applyFill="1" applyBorder="1" applyAlignment="1">
      <alignment vertical="top" wrapText="1"/>
    </xf>
    <xf numFmtId="2" fontId="2" fillId="57" borderId="39" xfId="0" applyNumberFormat="1" applyFont="1" applyFill="1" applyBorder="1" applyAlignment="1">
      <alignment horizontal="center" vertical="center" wrapText="1"/>
    </xf>
    <xf numFmtId="2" fontId="2" fillId="3" borderId="39" xfId="0" applyNumberFormat="1" applyFont="1" applyFill="1" applyBorder="1" applyAlignment="1">
      <alignment horizontal="center" vertical="center" wrapText="1"/>
    </xf>
    <xf numFmtId="2" fontId="2" fillId="57" borderId="38" xfId="0" applyNumberFormat="1" applyFont="1" applyFill="1" applyBorder="1" applyAlignment="1">
      <alignment horizontal="center" vertical="center" wrapText="1"/>
    </xf>
    <xf numFmtId="2" fontId="2" fillId="3" borderId="38" xfId="0" applyNumberFormat="1" applyFont="1" applyFill="1" applyBorder="1" applyAlignment="1">
      <alignment horizontal="center" vertical="center" wrapText="1"/>
    </xf>
    <xf numFmtId="1" fontId="25" fillId="3" borderId="39" xfId="0" applyNumberFormat="1" applyFont="1" applyFill="1" applyBorder="1" applyAlignment="1">
      <alignment horizontal="center" vertical="center" wrapText="1"/>
    </xf>
    <xf numFmtId="2" fontId="95" fillId="51" borderId="0" xfId="0" applyNumberFormat="1" applyFont="1" applyFill="1" applyAlignment="1">
      <alignment horizontal="center" vertical="center" wrapText="1"/>
    </xf>
    <xf numFmtId="0" fontId="2" fillId="51" borderId="1" xfId="0" applyFont="1" applyFill="1" applyBorder="1" applyAlignment="1">
      <alignment horizontal="center" vertical="center"/>
    </xf>
    <xf numFmtId="49" fontId="0" fillId="40" borderId="0" xfId="0" applyNumberFormat="1" applyFill="1"/>
    <xf numFmtId="0" fontId="90" fillId="40" borderId="0" xfId="0" applyFont="1" applyFill="1" applyAlignment="1">
      <alignment horizontal="left" vertical="top"/>
    </xf>
    <xf numFmtId="0" fontId="76" fillId="40" borderId="0" xfId="0" applyFont="1" applyFill="1" applyAlignment="1">
      <alignment horizontal="center" vertical="center"/>
    </xf>
    <xf numFmtId="0" fontId="71" fillId="40" borderId="0" xfId="0" applyFont="1" applyFill="1" applyAlignment="1">
      <alignment horizontal="center" vertical="center"/>
    </xf>
    <xf numFmtId="0" fontId="0" fillId="40" borderId="0" xfId="0" applyFill="1" applyAlignment="1">
      <alignment horizontal="left"/>
    </xf>
    <xf numFmtId="0" fontId="83" fillId="40" borderId="0" xfId="2" applyFont="1" applyFill="1" applyBorder="1" applyAlignment="1" applyProtection="1">
      <alignment horizontal="center" vertical="center"/>
    </xf>
    <xf numFmtId="0" fontId="65" fillId="40" borderId="22" xfId="0" applyFont="1" applyFill="1" applyBorder="1" applyAlignment="1">
      <alignment vertical="center"/>
    </xf>
    <xf numFmtId="0" fontId="0" fillId="40" borderId="18" xfId="0" applyFill="1" applyBorder="1" applyAlignment="1">
      <alignment horizontal="right" vertical="center"/>
    </xf>
    <xf numFmtId="0" fontId="0" fillId="40" borderId="23" xfId="0" applyFill="1" applyBorder="1" applyAlignment="1">
      <alignment horizontal="right" vertical="center"/>
    </xf>
    <xf numFmtId="0" fontId="7" fillId="40" borderId="18" xfId="2" applyFill="1" applyBorder="1" applyAlignment="1" applyProtection="1">
      <alignment horizontal="center" vertical="center" wrapText="1"/>
    </xf>
    <xf numFmtId="0" fontId="84" fillId="51" borderId="0" xfId="0" applyFont="1" applyFill="1" applyAlignment="1">
      <alignment horizontal="left" vertical="center"/>
    </xf>
    <xf numFmtId="0" fontId="70" fillId="51" borderId="0" xfId="0" applyFont="1" applyFill="1"/>
    <xf numFmtId="0" fontId="27" fillId="3" borderId="0" xfId="0" applyFont="1" applyFill="1" applyAlignment="1">
      <alignment vertical="center"/>
    </xf>
    <xf numFmtId="1" fontId="0" fillId="3" borderId="1" xfId="0" applyNumberFormat="1" applyFill="1" applyBorder="1" applyAlignment="1">
      <alignment vertical="center" wrapText="1"/>
    </xf>
    <xf numFmtId="0" fontId="65" fillId="3" borderId="0" xfId="0" applyFont="1" applyFill="1" applyAlignment="1">
      <alignment vertical="center"/>
    </xf>
    <xf numFmtId="1" fontId="56" fillId="51" borderId="65" xfId="0" applyNumberFormat="1" applyFont="1" applyFill="1" applyBorder="1" applyAlignment="1">
      <alignment vertical="center" wrapText="1"/>
    </xf>
    <xf numFmtId="0" fontId="0" fillId="3" borderId="58" xfId="0" applyFill="1" applyBorder="1" applyAlignment="1">
      <alignment vertical="center" wrapText="1"/>
    </xf>
    <xf numFmtId="17" fontId="0" fillId="0" borderId="0" xfId="0" applyNumberFormat="1" applyAlignment="1">
      <alignment horizontal="left" vertical="top" wrapText="1"/>
    </xf>
    <xf numFmtId="164" fontId="59" fillId="2" borderId="53" xfId="0" applyNumberFormat="1" applyFont="1" applyFill="1" applyBorder="1"/>
    <xf numFmtId="164" fontId="59" fillId="2" borderId="54" xfId="0" applyNumberFormat="1" applyFont="1" applyFill="1" applyBorder="1"/>
    <xf numFmtId="164" fontId="59" fillId="2" borderId="55" xfId="0" applyNumberFormat="1" applyFont="1" applyFill="1" applyBorder="1"/>
    <xf numFmtId="0" fontId="56" fillId="51" borderId="67" xfId="0" applyFont="1" applyFill="1" applyBorder="1" applyAlignment="1">
      <alignment vertical="center" wrapText="1"/>
    </xf>
    <xf numFmtId="0" fontId="56" fillId="51" borderId="68" xfId="0" applyFont="1" applyFill="1" applyBorder="1" applyAlignment="1">
      <alignment vertical="center" wrapText="1"/>
    </xf>
    <xf numFmtId="0" fontId="0" fillId="3" borderId="39" xfId="0" applyFill="1" applyBorder="1" applyAlignment="1">
      <alignment vertical="center" wrapText="1"/>
    </xf>
    <xf numFmtId="0" fontId="56" fillId="51" borderId="69" xfId="0" applyFont="1" applyFill="1" applyBorder="1" applyAlignment="1">
      <alignment vertical="center" wrapText="1"/>
    </xf>
    <xf numFmtId="0" fontId="0" fillId="3" borderId="49" xfId="0" applyFill="1" applyBorder="1" applyAlignment="1">
      <alignment vertical="center" wrapText="1"/>
    </xf>
    <xf numFmtId="0" fontId="0" fillId="2" borderId="20" xfId="0" applyFill="1" applyBorder="1" applyAlignment="1">
      <alignment wrapText="1"/>
    </xf>
    <xf numFmtId="0" fontId="0" fillId="2" borderId="0" xfId="0" applyFill="1" applyAlignment="1">
      <alignment wrapText="1"/>
    </xf>
    <xf numFmtId="0" fontId="25" fillId="2" borderId="43" xfId="0" applyFont="1" applyFill="1" applyBorder="1"/>
    <xf numFmtId="0" fontId="0" fillId="2" borderId="56" xfId="0" applyFill="1" applyBorder="1"/>
    <xf numFmtId="0" fontId="0" fillId="2" borderId="21" xfId="0" applyFill="1" applyBorder="1"/>
    <xf numFmtId="0" fontId="2" fillId="2" borderId="21" xfId="0" applyFont="1" applyFill="1" applyBorder="1"/>
    <xf numFmtId="0" fontId="0" fillId="2" borderId="21" xfId="0" applyFill="1" applyBorder="1" applyAlignment="1">
      <alignment wrapText="1"/>
    </xf>
    <xf numFmtId="176" fontId="0" fillId="68" borderId="38" xfId="0" applyNumberFormat="1" applyFill="1" applyBorder="1" applyAlignment="1">
      <alignment horizontal="center"/>
    </xf>
    <xf numFmtId="176" fontId="0" fillId="66" borderId="1" xfId="0" applyNumberFormat="1" applyFill="1" applyBorder="1" applyAlignment="1">
      <alignment horizontal="center" vertical="center"/>
    </xf>
    <xf numFmtId="176" fontId="0" fillId="66" borderId="38" xfId="0" applyNumberFormat="1" applyFill="1" applyBorder="1" applyAlignment="1">
      <alignment horizontal="center" vertical="center"/>
    </xf>
    <xf numFmtId="176" fontId="0" fillId="67" borderId="1" xfId="0" applyNumberFormat="1" applyFill="1" applyBorder="1" applyAlignment="1">
      <alignment horizontal="center" vertical="center"/>
    </xf>
    <xf numFmtId="1" fontId="56" fillId="51" borderId="65" xfId="0" applyNumberFormat="1" applyFont="1" applyFill="1" applyBorder="1" applyAlignment="1">
      <alignment vertical="center"/>
    </xf>
    <xf numFmtId="0" fontId="56" fillId="51" borderId="68" xfId="0" applyFont="1" applyFill="1" applyBorder="1" applyAlignment="1">
      <alignment vertical="center"/>
    </xf>
    <xf numFmtId="0" fontId="56" fillId="51" borderId="69" xfId="0" applyFont="1" applyFill="1" applyBorder="1" applyAlignment="1">
      <alignment vertical="center"/>
    </xf>
    <xf numFmtId="0" fontId="56" fillId="51" borderId="67" xfId="0" applyFont="1" applyFill="1" applyBorder="1" applyAlignment="1">
      <alignment vertical="center"/>
    </xf>
    <xf numFmtId="1" fontId="0" fillId="3" borderId="1" xfId="0" applyNumberFormat="1" applyFill="1" applyBorder="1" applyAlignment="1">
      <alignment vertical="center"/>
    </xf>
    <xf numFmtId="0" fontId="0" fillId="3" borderId="39" xfId="0" applyFill="1" applyBorder="1" applyAlignment="1">
      <alignment vertical="center"/>
    </xf>
    <xf numFmtId="0" fontId="0" fillId="3" borderId="49" xfId="0" applyFill="1" applyBorder="1" applyAlignment="1">
      <alignment vertical="center"/>
    </xf>
    <xf numFmtId="0" fontId="0" fillId="3" borderId="58" xfId="0" applyFill="1" applyBorder="1" applyAlignment="1">
      <alignment vertical="center"/>
    </xf>
    <xf numFmtId="0" fontId="65" fillId="50" borderId="0" xfId="0" applyFont="1" applyFill="1" applyAlignment="1">
      <alignment vertical="center"/>
    </xf>
    <xf numFmtId="0" fontId="10" fillId="50" borderId="0" xfId="0" applyFont="1" applyFill="1" applyAlignment="1">
      <alignment vertical="center"/>
    </xf>
    <xf numFmtId="0" fontId="0" fillId="50" borderId="0" xfId="0" applyFill="1" applyAlignment="1">
      <alignment vertical="center"/>
    </xf>
    <xf numFmtId="1" fontId="0" fillId="50" borderId="0" xfId="0" applyNumberFormat="1" applyFill="1" applyAlignment="1">
      <alignment vertical="center"/>
    </xf>
    <xf numFmtId="0" fontId="0" fillId="50" borderId="0" xfId="0" applyFill="1" applyAlignment="1" applyProtection="1">
      <alignment horizontal="center" vertical="center"/>
      <protection locked="0"/>
    </xf>
    <xf numFmtId="0" fontId="58" fillId="38" borderId="0" xfId="0" applyFont="1" applyFill="1" applyAlignment="1" applyProtection="1">
      <alignment horizontal="center" vertical="center"/>
      <protection locked="0"/>
    </xf>
    <xf numFmtId="0" fontId="2" fillId="58" borderId="1" xfId="0" applyFont="1" applyFill="1" applyBorder="1" applyAlignment="1" applyProtection="1">
      <alignment vertical="center" wrapText="1"/>
      <protection locked="0"/>
    </xf>
    <xf numFmtId="0" fontId="28" fillId="38" borderId="1" xfId="0" applyFont="1" applyFill="1" applyBorder="1" applyAlignment="1" applyProtection="1">
      <alignment horizontal="center" vertical="center"/>
      <protection locked="0"/>
    </xf>
    <xf numFmtId="4" fontId="0" fillId="58" borderId="1" xfId="0" applyNumberFormat="1" applyFill="1" applyBorder="1" applyProtection="1">
      <protection locked="0"/>
    </xf>
    <xf numFmtId="0" fontId="92" fillId="42" borderId="18" xfId="2" applyFont="1" applyFill="1" applyBorder="1" applyAlignment="1" applyProtection="1">
      <alignment horizontal="center" vertical="center" wrapText="1"/>
    </xf>
    <xf numFmtId="0" fontId="28" fillId="51" borderId="0" xfId="0" applyFont="1" applyFill="1" applyAlignment="1">
      <alignment horizontal="center" vertical="center" wrapText="1"/>
    </xf>
    <xf numFmtId="0" fontId="28" fillId="51" borderId="0" xfId="0" applyFont="1" applyFill="1" applyAlignment="1">
      <alignment horizontal="center" vertical="center"/>
    </xf>
    <xf numFmtId="1" fontId="0" fillId="46" borderId="2" xfId="0" applyNumberFormat="1" applyFill="1" applyBorder="1" applyAlignment="1">
      <alignment horizontal="center"/>
    </xf>
    <xf numFmtId="0" fontId="65" fillId="38" borderId="0" xfId="0" applyFont="1" applyFill="1" applyAlignment="1">
      <alignment vertical="center"/>
    </xf>
    <xf numFmtId="2" fontId="31" fillId="52" borderId="38" xfId="55" applyNumberFormat="1" applyFill="1" applyBorder="1" applyAlignment="1" applyProtection="1">
      <alignment vertical="top" wrapText="1"/>
      <protection hidden="1"/>
    </xf>
    <xf numFmtId="0" fontId="80" fillId="3" borderId="46" xfId="2" applyFont="1" applyFill="1" applyBorder="1" applyAlignment="1" applyProtection="1">
      <alignment horizontal="center" vertical="center"/>
      <protection hidden="1"/>
    </xf>
    <xf numFmtId="0" fontId="80" fillId="3" borderId="0" xfId="2" applyFont="1" applyFill="1" applyBorder="1" applyAlignment="1" applyProtection="1">
      <alignment horizontal="center" vertical="center"/>
      <protection hidden="1"/>
    </xf>
    <xf numFmtId="0" fontId="100" fillId="41" borderId="0" xfId="0" applyFont="1" applyFill="1" applyAlignment="1">
      <alignment vertical="center"/>
    </xf>
    <xf numFmtId="0" fontId="100" fillId="41" borderId="0" xfId="0" applyFont="1" applyFill="1"/>
    <xf numFmtId="0" fontId="100" fillId="38" borderId="0" xfId="0" applyFont="1" applyFill="1" applyAlignment="1" applyProtection="1">
      <alignment vertical="center"/>
      <protection locked="0"/>
    </xf>
    <xf numFmtId="0" fontId="100" fillId="41" borderId="22" xfId="0" applyFont="1" applyFill="1" applyBorder="1" applyAlignment="1">
      <alignment vertical="center"/>
    </xf>
    <xf numFmtId="0" fontId="2" fillId="51" borderId="0" xfId="0" applyFont="1" applyFill="1" applyAlignment="1">
      <alignment vertical="top" wrapText="1"/>
    </xf>
    <xf numFmtId="0" fontId="31" fillId="43" borderId="1" xfId="55" applyBorder="1" applyProtection="1">
      <protection hidden="1"/>
    </xf>
    <xf numFmtId="0" fontId="0" fillId="0" borderId="1" xfId="0" applyBorder="1"/>
    <xf numFmtId="0" fontId="104" fillId="56" borderId="0" xfId="0" applyFont="1" applyFill="1" applyAlignment="1">
      <alignment vertical="center"/>
    </xf>
    <xf numFmtId="0" fontId="102" fillId="38" borderId="0" xfId="0" applyFont="1" applyFill="1" applyAlignment="1">
      <alignment vertical="center"/>
    </xf>
    <xf numFmtId="0" fontId="81" fillId="56" borderId="0" xfId="0" applyFont="1" applyFill="1" applyAlignment="1">
      <alignment vertical="top" wrapText="1"/>
    </xf>
    <xf numFmtId="0" fontId="81" fillId="2" borderId="0" xfId="0" applyFont="1" applyFill="1" applyAlignment="1">
      <alignment vertical="top" wrapText="1"/>
    </xf>
    <xf numFmtId="0" fontId="81" fillId="40" borderId="0" xfId="0" applyFont="1" applyFill="1" applyAlignment="1">
      <alignment vertical="top" wrapText="1"/>
    </xf>
    <xf numFmtId="0" fontId="70" fillId="40" borderId="0" xfId="0" applyFont="1" applyFill="1" applyAlignment="1">
      <alignment horizontal="center"/>
    </xf>
    <xf numFmtId="0" fontId="107" fillId="40" borderId="0" xfId="0" applyFont="1" applyFill="1" applyAlignment="1">
      <alignment horizontal="center"/>
    </xf>
    <xf numFmtId="0" fontId="108" fillId="42" borderId="0" xfId="0" applyFont="1" applyFill="1" applyAlignment="1">
      <alignment horizontal="center"/>
    </xf>
    <xf numFmtId="2" fontId="59" fillId="42" borderId="0" xfId="0" applyNumberFormat="1" applyFont="1" applyFill="1" applyAlignment="1">
      <alignment horizontal="left" vertical="center"/>
    </xf>
    <xf numFmtId="2" fontId="59" fillId="40" borderId="0" xfId="0" applyNumberFormat="1" applyFont="1" applyFill="1" applyAlignment="1">
      <alignment horizontal="left" vertical="center"/>
    </xf>
    <xf numFmtId="0" fontId="81" fillId="47" borderId="0" xfId="0" applyFont="1" applyFill="1" applyAlignment="1">
      <alignment vertical="top" wrapText="1"/>
    </xf>
    <xf numFmtId="0" fontId="109" fillId="47" borderId="0" xfId="0" applyFont="1" applyFill="1" applyAlignment="1">
      <alignment horizontal="center"/>
    </xf>
    <xf numFmtId="0" fontId="102" fillId="0" borderId="0" xfId="0" applyFont="1" applyAlignment="1">
      <alignment horizontal="left" vertical="top"/>
    </xf>
    <xf numFmtId="0" fontId="102" fillId="0" borderId="0" xfId="0" applyFont="1" applyAlignment="1">
      <alignment vertical="top"/>
    </xf>
    <xf numFmtId="0" fontId="110" fillId="50" borderId="0" xfId="0" applyFont="1" applyFill="1" applyAlignment="1">
      <alignment horizontal="center"/>
    </xf>
    <xf numFmtId="0" fontId="111" fillId="41" borderId="0" xfId="0" applyFont="1" applyFill="1" applyAlignment="1">
      <alignment horizontal="center"/>
    </xf>
    <xf numFmtId="49" fontId="111" fillId="62" borderId="0" xfId="0" applyNumberFormat="1" applyFont="1" applyFill="1"/>
    <xf numFmtId="0" fontId="106" fillId="62" borderId="0" xfId="0" applyFont="1" applyFill="1" applyAlignment="1">
      <alignment horizontal="center"/>
    </xf>
    <xf numFmtId="0" fontId="66" fillId="3" borderId="0" xfId="0" applyFont="1" applyFill="1" applyAlignment="1">
      <alignment vertical="top"/>
    </xf>
    <xf numFmtId="0" fontId="103" fillId="5" borderId="0" xfId="0" applyFont="1" applyFill="1" applyAlignment="1">
      <alignment vertical="center"/>
    </xf>
    <xf numFmtId="0" fontId="65" fillId="5" borderId="0" xfId="0" applyFont="1" applyFill="1" applyAlignment="1">
      <alignment vertical="center"/>
    </xf>
    <xf numFmtId="0" fontId="66" fillId="3" borderId="0" xfId="0" applyFont="1" applyFill="1" applyAlignment="1" applyProtection="1">
      <alignment vertical="top"/>
      <protection locked="0"/>
    </xf>
    <xf numFmtId="0" fontId="0" fillId="5" borderId="0" xfId="0" applyFill="1" applyAlignment="1">
      <alignment horizontal="right" wrapText="1"/>
    </xf>
    <xf numFmtId="0" fontId="0" fillId="5" borderId="0" xfId="0" applyFill="1" applyAlignment="1">
      <alignment horizontal="center"/>
    </xf>
    <xf numFmtId="0" fontId="28" fillId="3" borderId="0" xfId="0" applyFont="1" applyFill="1" applyAlignment="1">
      <alignment horizontal="center"/>
    </xf>
    <xf numFmtId="0" fontId="72" fillId="3" borderId="0" xfId="0" applyFont="1" applyFill="1"/>
    <xf numFmtId="0" fontId="28" fillId="0" borderId="0" xfId="0" quotePrefix="1" applyFont="1" applyProtection="1">
      <protection locked="0"/>
    </xf>
    <xf numFmtId="0" fontId="28" fillId="3" borderId="1" xfId="0" applyFont="1" applyFill="1" applyBorder="1" applyAlignment="1">
      <alignment horizontal="center"/>
    </xf>
    <xf numFmtId="0" fontId="28" fillId="3" borderId="0" xfId="0" applyFont="1" applyFill="1" applyAlignment="1">
      <alignment horizontal="left"/>
    </xf>
    <xf numFmtId="0" fontId="10" fillId="0" borderId="20" xfId="0" applyFont="1" applyBorder="1" applyProtection="1">
      <protection locked="0"/>
    </xf>
    <xf numFmtId="0" fontId="10" fillId="0" borderId="21" xfId="0" applyFont="1" applyBorder="1" applyProtection="1">
      <protection locked="0"/>
    </xf>
    <xf numFmtId="0" fontId="10" fillId="0" borderId="19" xfId="0" applyFont="1" applyBorder="1" applyProtection="1">
      <protection locked="0"/>
    </xf>
    <xf numFmtId="0" fontId="10" fillId="0" borderId="35" xfId="0" applyFont="1" applyBorder="1" applyProtection="1">
      <protection locked="0"/>
    </xf>
    <xf numFmtId="0" fontId="2" fillId="60" borderId="40" xfId="0" applyFont="1" applyFill="1" applyBorder="1" applyAlignment="1">
      <alignment vertical="center"/>
    </xf>
    <xf numFmtId="0" fontId="2" fillId="60" borderId="43" xfId="0" applyFont="1" applyFill="1" applyBorder="1" applyAlignment="1">
      <alignment vertical="center"/>
    </xf>
    <xf numFmtId="0" fontId="2" fillId="60" borderId="44" xfId="0" applyFont="1" applyFill="1" applyBorder="1" applyAlignment="1">
      <alignment vertical="center"/>
    </xf>
    <xf numFmtId="0" fontId="9" fillId="0" borderId="45" xfId="0" applyFont="1" applyBorder="1" applyAlignment="1">
      <alignment horizontal="left" vertical="top"/>
    </xf>
    <xf numFmtId="0" fontId="0" fillId="0" borderId="42" xfId="0" applyBorder="1" applyAlignment="1">
      <alignment vertical="top" wrapText="1"/>
    </xf>
    <xf numFmtId="0" fontId="7" fillId="0" borderId="42" xfId="2" applyFill="1" applyBorder="1" applyAlignment="1" applyProtection="1">
      <alignment vertical="top" wrapText="1"/>
    </xf>
    <xf numFmtId="0" fontId="0" fillId="0" borderId="45" xfId="0" applyBorder="1"/>
    <xf numFmtId="0" fontId="0" fillId="0" borderId="42" xfId="0" applyBorder="1"/>
    <xf numFmtId="0" fontId="0" fillId="0" borderId="37" xfId="0" applyBorder="1"/>
    <xf numFmtId="0" fontId="0" fillId="0" borderId="16" xfId="0" applyBorder="1"/>
    <xf numFmtId="0" fontId="0" fillId="0" borderId="36" xfId="0" applyBorder="1"/>
    <xf numFmtId="0" fontId="0" fillId="58" borderId="1" xfId="0" applyFill="1" applyBorder="1" applyAlignment="1" applyProtection="1">
      <alignment horizontal="left" wrapText="1"/>
      <protection locked="0"/>
    </xf>
    <xf numFmtId="0" fontId="28" fillId="58" borderId="1" xfId="0" applyFont="1" applyFill="1" applyBorder="1" applyAlignment="1" applyProtection="1">
      <alignment horizontal="left" wrapText="1"/>
      <protection locked="0"/>
    </xf>
    <xf numFmtId="0" fontId="112" fillId="51" borderId="0" xfId="0" applyFont="1" applyFill="1" applyAlignment="1">
      <alignment horizontal="right"/>
    </xf>
    <xf numFmtId="173" fontId="73" fillId="51" borderId="0" xfId="0" applyNumberFormat="1" applyFont="1" applyFill="1"/>
    <xf numFmtId="0" fontId="0" fillId="63" borderId="2" xfId="0" applyFill="1" applyBorder="1" applyAlignment="1">
      <alignment horizontal="right"/>
    </xf>
    <xf numFmtId="0" fontId="0" fillId="57" borderId="1" xfId="0" applyFill="1" applyBorder="1" applyAlignment="1">
      <alignment horizontal="center" vertical="center"/>
    </xf>
    <xf numFmtId="0" fontId="0" fillId="60" borderId="1" xfId="0" applyFill="1" applyBorder="1" applyAlignment="1">
      <alignment horizontal="right"/>
    </xf>
    <xf numFmtId="0" fontId="0" fillId="60" borderId="1" xfId="0" applyFill="1" applyBorder="1" applyAlignment="1">
      <alignment horizontal="right" vertical="center"/>
    </xf>
    <xf numFmtId="0" fontId="72" fillId="60" borderId="1" xfId="0" applyFont="1" applyFill="1" applyBorder="1" applyAlignment="1">
      <alignment horizontal="right" vertical="center"/>
    </xf>
    <xf numFmtId="0" fontId="72" fillId="0" borderId="0" xfId="0" applyFont="1" applyAlignment="1">
      <alignment horizontal="right" vertical="center"/>
    </xf>
    <xf numFmtId="0" fontId="0" fillId="57" borderId="1" xfId="0" applyFill="1" applyBorder="1" applyAlignment="1">
      <alignment horizontal="right" vertical="center"/>
    </xf>
    <xf numFmtId="0" fontId="28" fillId="60" borderId="1" xfId="0" applyFont="1" applyFill="1" applyBorder="1" applyAlignment="1">
      <alignment horizontal="right" vertical="center"/>
    </xf>
    <xf numFmtId="8" fontId="0" fillId="49" borderId="1" xfId="0" applyNumberFormat="1" applyFill="1" applyBorder="1" applyAlignment="1">
      <alignment horizontal="right" vertical="center"/>
    </xf>
    <xf numFmtId="0" fontId="89" fillId="51" borderId="0" xfId="0" applyFont="1" applyFill="1" applyAlignment="1">
      <alignment horizontal="center" vertical="center"/>
    </xf>
    <xf numFmtId="0" fontId="0" fillId="51" borderId="20" xfId="0" applyFill="1" applyBorder="1" applyAlignment="1">
      <alignment vertical="top" wrapText="1"/>
    </xf>
    <xf numFmtId="0" fontId="57" fillId="51" borderId="0" xfId="0" applyFont="1" applyFill="1" applyAlignment="1">
      <alignment vertical="top" wrapText="1"/>
    </xf>
    <xf numFmtId="0" fontId="0" fillId="57" borderId="1" xfId="0" applyFill="1" applyBorder="1" applyAlignment="1">
      <alignment vertical="top" wrapText="1"/>
    </xf>
    <xf numFmtId="0" fontId="2" fillId="54" borderId="1" xfId="0" applyFont="1" applyFill="1" applyBorder="1" applyAlignment="1">
      <alignment vertical="top" wrapText="1"/>
    </xf>
    <xf numFmtId="0" fontId="0" fillId="51" borderId="21" xfId="0" applyFill="1" applyBorder="1" applyAlignment="1">
      <alignment vertical="top" wrapText="1"/>
    </xf>
    <xf numFmtId="0" fontId="49" fillId="52" borderId="0" xfId="55" applyFont="1" applyFill="1" applyProtection="1">
      <protection hidden="1"/>
    </xf>
    <xf numFmtId="2" fontId="31" fillId="52" borderId="17" xfId="55" applyNumberFormat="1" applyFill="1" applyBorder="1" applyAlignment="1" applyProtection="1">
      <alignment vertical="top" wrapText="1"/>
      <protection hidden="1"/>
    </xf>
    <xf numFmtId="0" fontId="31" fillId="52" borderId="17" xfId="55" applyFill="1" applyBorder="1" applyAlignment="1" applyProtection="1">
      <alignment vertical="top" wrapText="1"/>
      <protection hidden="1"/>
    </xf>
    <xf numFmtId="14" fontId="31" fillId="52" borderId="17" xfId="55" applyNumberFormat="1" applyFill="1" applyBorder="1" applyAlignment="1" applyProtection="1">
      <alignment vertical="top" wrapText="1"/>
      <protection hidden="1"/>
    </xf>
    <xf numFmtId="0" fontId="113" fillId="52" borderId="0" xfId="58" applyFont="1" applyFill="1" applyBorder="1" applyAlignment="1" applyProtection="1">
      <alignment vertical="center"/>
      <protection hidden="1"/>
    </xf>
    <xf numFmtId="0" fontId="31" fillId="51" borderId="0" xfId="55" applyFill="1" applyProtection="1">
      <protection hidden="1"/>
    </xf>
    <xf numFmtId="0" fontId="0" fillId="53" borderId="0" xfId="0" applyFill="1" applyAlignment="1">
      <alignment horizontal="left" vertical="center" wrapText="1"/>
    </xf>
    <xf numFmtId="2" fontId="31" fillId="52" borderId="38" xfId="55" applyNumberFormat="1" applyFill="1" applyBorder="1" applyAlignment="1" applyProtection="1">
      <alignment vertical="top" wrapText="1"/>
      <protection locked="0" hidden="1"/>
    </xf>
    <xf numFmtId="0" fontId="31" fillId="52" borderId="38" xfId="55" applyFill="1" applyBorder="1" applyAlignment="1" applyProtection="1">
      <alignment vertical="top" wrapText="1"/>
      <protection locked="0" hidden="1"/>
    </xf>
    <xf numFmtId="14" fontId="31" fillId="52" borderId="1" xfId="55" applyNumberFormat="1" applyFill="1" applyBorder="1" applyAlignment="1" applyProtection="1">
      <alignment vertical="top" wrapText="1"/>
      <protection locked="0" hidden="1"/>
    </xf>
    <xf numFmtId="14" fontId="31" fillId="52" borderId="2" xfId="55" applyNumberFormat="1" applyFill="1" applyBorder="1" applyAlignment="1" applyProtection="1">
      <alignment vertical="top" wrapText="1"/>
      <protection locked="0" hidden="1"/>
    </xf>
    <xf numFmtId="14" fontId="31" fillId="52" borderId="38" xfId="55" applyNumberFormat="1" applyFill="1" applyBorder="1" applyAlignment="1" applyProtection="1">
      <alignment vertical="top" wrapText="1"/>
      <protection locked="0" hidden="1"/>
    </xf>
    <xf numFmtId="0" fontId="31" fillId="52" borderId="39" xfId="55" applyFill="1" applyBorder="1" applyAlignment="1" applyProtection="1">
      <alignment horizontal="left" vertical="top" wrapText="1"/>
      <protection locked="0" hidden="1"/>
    </xf>
    <xf numFmtId="0" fontId="31" fillId="52" borderId="41" xfId="55" applyFill="1" applyBorder="1" applyAlignment="1" applyProtection="1">
      <alignment horizontal="left" vertical="top" wrapText="1"/>
      <protection locked="0" hidden="1"/>
    </xf>
    <xf numFmtId="0" fontId="10" fillId="52" borderId="1" xfId="0" applyFont="1" applyFill="1" applyBorder="1"/>
    <xf numFmtId="0" fontId="0" fillId="69" borderId="64" xfId="0" applyFill="1" applyBorder="1"/>
    <xf numFmtId="2" fontId="0" fillId="69" borderId="65" xfId="0" applyNumberFormat="1" applyFill="1" applyBorder="1"/>
    <xf numFmtId="2" fontId="0" fillId="69" borderId="72" xfId="0" applyNumberFormat="1" applyFill="1" applyBorder="1"/>
    <xf numFmtId="0" fontId="0" fillId="52" borderId="49" xfId="0" applyFill="1" applyBorder="1" applyAlignment="1">
      <alignment horizontal="right"/>
    </xf>
    <xf numFmtId="0" fontId="10" fillId="52" borderId="58" xfId="0" applyFont="1" applyFill="1" applyBorder="1"/>
    <xf numFmtId="0" fontId="0" fillId="52" borderId="59" xfId="0" applyFill="1" applyBorder="1" applyAlignment="1">
      <alignment horizontal="right"/>
    </xf>
    <xf numFmtId="0" fontId="10" fillId="52" borderId="60" xfId="0" applyFont="1" applyFill="1" applyBorder="1"/>
    <xf numFmtId="0" fontId="10" fillId="52" borderId="66" xfId="0" applyFont="1" applyFill="1" applyBorder="1"/>
    <xf numFmtId="176" fontId="0" fillId="58" borderId="38" xfId="0" applyNumberFormat="1" applyFill="1" applyBorder="1" applyProtection="1">
      <protection locked="0"/>
    </xf>
    <xf numFmtId="176" fontId="0" fillId="58" borderId="63" xfId="0" applyNumberFormat="1" applyFill="1" applyBorder="1" applyProtection="1">
      <protection locked="0"/>
    </xf>
    <xf numFmtId="0" fontId="56" fillId="51" borderId="20" xfId="0" applyFont="1" applyFill="1" applyBorder="1" applyAlignment="1">
      <alignment wrapText="1"/>
    </xf>
    <xf numFmtId="0" fontId="56" fillId="51" borderId="21" xfId="0" applyFont="1" applyFill="1" applyBorder="1" applyAlignment="1">
      <alignment wrapText="1"/>
    </xf>
    <xf numFmtId="2" fontId="2" fillId="52" borderId="45" xfId="0" applyNumberFormat="1" applyFont="1" applyFill="1" applyBorder="1" applyAlignment="1" applyProtection="1">
      <alignment vertical="center"/>
      <protection locked="0"/>
    </xf>
    <xf numFmtId="0" fontId="2" fillId="60" borderId="40" xfId="0" applyFont="1" applyFill="1" applyBorder="1" applyAlignment="1" applyProtection="1">
      <alignment vertical="center"/>
      <protection locked="0"/>
    </xf>
    <xf numFmtId="0" fontId="0" fillId="60" borderId="43" xfId="0" applyFill="1" applyBorder="1" applyAlignment="1" applyProtection="1">
      <alignment vertical="center"/>
      <protection locked="0"/>
    </xf>
    <xf numFmtId="0" fontId="0" fillId="60" borderId="37" xfId="0" applyFill="1" applyBorder="1" applyAlignment="1" applyProtection="1">
      <alignment vertical="center"/>
      <protection locked="0"/>
    </xf>
    <xf numFmtId="0" fontId="0" fillId="60" borderId="16" xfId="0" applyFill="1" applyBorder="1" applyAlignment="1" applyProtection="1">
      <alignment vertical="center"/>
      <protection locked="0"/>
    </xf>
    <xf numFmtId="0" fontId="0" fillId="60" borderId="36" xfId="0" applyFill="1" applyBorder="1" applyAlignment="1" applyProtection="1">
      <alignment vertical="center"/>
      <protection locked="0"/>
    </xf>
    <xf numFmtId="0" fontId="114" fillId="53" borderId="0" xfId="0" applyFont="1" applyFill="1" applyAlignment="1">
      <alignment vertical="center"/>
    </xf>
    <xf numFmtId="2" fontId="28" fillId="40" borderId="1" xfId="0" applyNumberFormat="1" applyFont="1" applyFill="1" applyBorder="1" applyAlignment="1">
      <alignment horizontal="right"/>
    </xf>
    <xf numFmtId="0" fontId="0" fillId="3" borderId="21" xfId="0" applyFill="1" applyBorder="1"/>
    <xf numFmtId="165" fontId="0" fillId="46" borderId="1" xfId="0" applyNumberFormat="1" applyFill="1" applyBorder="1" applyAlignment="1">
      <alignment horizontal="center"/>
    </xf>
    <xf numFmtId="165" fontId="28" fillId="40" borderId="2" xfId="0" applyNumberFormat="1" applyFont="1" applyFill="1" applyBorder="1"/>
    <xf numFmtId="165" fontId="3" fillId="40" borderId="1" xfId="92" applyNumberFormat="1" applyFill="1" applyBorder="1" applyAlignment="1">
      <alignment horizontal="center"/>
    </xf>
    <xf numFmtId="165" fontId="0" fillId="40" borderId="1" xfId="0" applyNumberFormat="1" applyFill="1" applyBorder="1" applyAlignment="1">
      <alignment horizontal="center"/>
    </xf>
    <xf numFmtId="164" fontId="69" fillId="40" borderId="2" xfId="125" applyNumberFormat="1" applyFont="1" applyFill="1" applyBorder="1" applyAlignment="1">
      <alignment horizontal="right"/>
    </xf>
    <xf numFmtId="2" fontId="69" fillId="40" borderId="2" xfId="0" applyNumberFormat="1" applyFont="1" applyFill="1" applyBorder="1" applyAlignment="1">
      <alignment horizontal="right"/>
    </xf>
    <xf numFmtId="43" fontId="69" fillId="40" borderId="2" xfId="0" applyNumberFormat="1" applyFont="1" applyFill="1" applyBorder="1" applyAlignment="1">
      <alignment horizontal="right"/>
    </xf>
    <xf numFmtId="164" fontId="69" fillId="40" borderId="1" xfId="0" applyNumberFormat="1" applyFont="1" applyFill="1" applyBorder="1" applyAlignment="1">
      <alignment horizontal="right"/>
    </xf>
    <xf numFmtId="43" fontId="69" fillId="40" borderId="2" xfId="0" applyNumberFormat="1" applyFont="1" applyFill="1" applyBorder="1" applyAlignment="1">
      <alignment horizontal="right" vertical="center"/>
    </xf>
    <xf numFmtId="164" fontId="69" fillId="40" borderId="2" xfId="0" applyNumberFormat="1" applyFont="1" applyFill="1" applyBorder="1" applyAlignment="1">
      <alignment horizontal="right"/>
    </xf>
    <xf numFmtId="177" fontId="69" fillId="40" borderId="2" xfId="0" applyNumberFormat="1" applyFont="1" applyFill="1" applyBorder="1" applyAlignment="1">
      <alignment horizontal="right"/>
    </xf>
    <xf numFmtId="0" fontId="57" fillId="0" borderId="0" xfId="0" applyFont="1" applyAlignment="1">
      <alignment wrapText="1"/>
    </xf>
    <xf numFmtId="0" fontId="0" fillId="0" borderId="73" xfId="0" applyBorder="1"/>
    <xf numFmtId="0" fontId="57" fillId="0" borderId="21" xfId="0" applyFont="1" applyBorder="1" applyAlignment="1">
      <alignment wrapText="1"/>
    </xf>
    <xf numFmtId="0" fontId="0" fillId="58" borderId="16" xfId="0" applyFill="1" applyBorder="1" applyAlignment="1">
      <alignment wrapText="1"/>
    </xf>
    <xf numFmtId="176" fontId="0" fillId="68" borderId="69" xfId="0" applyNumberFormat="1" applyFill="1" applyBorder="1" applyAlignment="1">
      <alignment horizontal="center"/>
    </xf>
    <xf numFmtId="176" fontId="0" fillId="68" borderId="74" xfId="0" applyNumberFormat="1" applyFill="1" applyBorder="1" applyAlignment="1">
      <alignment horizontal="center"/>
    </xf>
    <xf numFmtId="0" fontId="0" fillId="58" borderId="1" xfId="0" applyFill="1" applyBorder="1" applyAlignment="1">
      <alignment wrapText="1"/>
    </xf>
    <xf numFmtId="0" fontId="0" fillId="58" borderId="15" xfId="0" applyFill="1" applyBorder="1" applyAlignment="1">
      <alignment wrapText="1"/>
    </xf>
    <xf numFmtId="0" fontId="0" fillId="58" borderId="58" xfId="0" applyFill="1" applyBorder="1" applyAlignment="1">
      <alignment wrapText="1"/>
    </xf>
    <xf numFmtId="0" fontId="28" fillId="65" borderId="0" xfId="0" applyFont="1" applyFill="1" applyAlignment="1">
      <alignment wrapText="1"/>
    </xf>
    <xf numFmtId="0" fontId="6" fillId="5" borderId="39" xfId="0" applyFont="1" applyFill="1" applyBorder="1" applyAlignment="1">
      <alignment horizontal="center" wrapText="1"/>
    </xf>
    <xf numFmtId="0" fontId="13" fillId="6" borderId="2" xfId="0" applyFont="1" applyFill="1" applyBorder="1" applyAlignment="1">
      <alignment horizontal="center" vertical="top" wrapText="1"/>
    </xf>
    <xf numFmtId="0" fontId="13" fillId="6" borderId="2" xfId="0" applyFont="1" applyFill="1" applyBorder="1" applyAlignment="1">
      <alignment horizontal="center" wrapText="1"/>
    </xf>
    <xf numFmtId="1" fontId="0" fillId="40" borderId="1" xfId="0" applyNumberFormat="1" applyFill="1" applyBorder="1" applyAlignment="1">
      <alignment horizontal="right" wrapText="1"/>
    </xf>
    <xf numFmtId="1" fontId="0" fillId="40" borderId="1" xfId="0" applyNumberFormat="1" applyFill="1" applyBorder="1" applyAlignment="1">
      <alignment horizontal="right" vertical="center"/>
    </xf>
    <xf numFmtId="1" fontId="0" fillId="40" borderId="2" xfId="0" applyNumberFormat="1" applyFill="1" applyBorder="1" applyAlignment="1">
      <alignment horizontal="right" wrapText="1"/>
    </xf>
    <xf numFmtId="1" fontId="0" fillId="40" borderId="2" xfId="0" applyNumberFormat="1" applyFill="1" applyBorder="1" applyAlignment="1">
      <alignment horizontal="right" vertical="center"/>
    </xf>
    <xf numFmtId="0" fontId="28" fillId="65" borderId="40" xfId="0" applyFont="1" applyFill="1" applyBorder="1"/>
    <xf numFmtId="0" fontId="9" fillId="65" borderId="45" xfId="0" applyFont="1" applyFill="1" applyBorder="1"/>
    <xf numFmtId="0" fontId="28" fillId="65" borderId="45" xfId="0" applyFont="1" applyFill="1" applyBorder="1"/>
    <xf numFmtId="0" fontId="0" fillId="58" borderId="38" xfId="0" applyFill="1" applyBorder="1" applyAlignment="1">
      <alignment wrapText="1"/>
    </xf>
    <xf numFmtId="0" fontId="0" fillId="58" borderId="36" xfId="0" applyFill="1" applyBorder="1" applyAlignment="1">
      <alignment wrapText="1"/>
    </xf>
    <xf numFmtId="176" fontId="0" fillId="58" borderId="38" xfId="0" applyNumberFormat="1" applyFill="1" applyBorder="1" applyAlignment="1" applyProtection="1">
      <alignment horizontal="center"/>
      <protection locked="0"/>
    </xf>
    <xf numFmtId="176" fontId="0" fillId="55" borderId="75" xfId="0" applyNumberFormat="1" applyFill="1" applyBorder="1" applyAlignment="1" applyProtection="1">
      <alignment horizontal="center" vertical="center"/>
      <protection locked="0"/>
    </xf>
    <xf numFmtId="176" fontId="0" fillId="55" borderId="73" xfId="0" applyNumberFormat="1" applyFill="1" applyBorder="1" applyAlignment="1" applyProtection="1">
      <alignment horizontal="center" vertical="center"/>
      <protection locked="0"/>
    </xf>
    <xf numFmtId="176" fontId="0" fillId="55" borderId="76" xfId="0" applyNumberFormat="1" applyFill="1" applyBorder="1" applyAlignment="1" applyProtection="1">
      <alignment horizontal="center" vertical="center"/>
      <protection locked="0"/>
    </xf>
    <xf numFmtId="176" fontId="0" fillId="55" borderId="73" xfId="0" applyNumberFormat="1" applyFill="1" applyBorder="1" applyProtection="1">
      <protection locked="0"/>
    </xf>
    <xf numFmtId="176" fontId="0" fillId="55" borderId="76" xfId="0" applyNumberFormat="1" applyFill="1" applyBorder="1" applyProtection="1">
      <protection locked="0"/>
    </xf>
    <xf numFmtId="179" fontId="0" fillId="58" borderId="73" xfId="0" applyNumberFormat="1" applyFill="1" applyBorder="1" applyAlignment="1" applyProtection="1">
      <alignment horizontal="center" vertical="center"/>
      <protection locked="0"/>
    </xf>
    <xf numFmtId="0" fontId="0" fillId="58" borderId="1" xfId="0" applyFill="1" applyBorder="1" applyProtection="1">
      <protection locked="0"/>
    </xf>
    <xf numFmtId="1" fontId="0" fillId="51" borderId="0" xfId="0" applyNumberFormat="1" applyFill="1"/>
    <xf numFmtId="1" fontId="0" fillId="51" borderId="21" xfId="0" applyNumberFormat="1" applyFill="1" applyBorder="1"/>
    <xf numFmtId="1" fontId="73" fillId="61" borderId="1" xfId="0" applyNumberFormat="1" applyFont="1" applyFill="1" applyBorder="1"/>
    <xf numFmtId="0" fontId="28" fillId="58" borderId="1" xfId="0" applyFont="1" applyFill="1" applyBorder="1" applyAlignment="1" applyProtection="1">
      <alignment vertical="center"/>
      <protection locked="0"/>
    </xf>
    <xf numFmtId="2" fontId="2" fillId="3" borderId="0" xfId="0" applyNumberFormat="1" applyFont="1" applyFill="1"/>
    <xf numFmtId="2" fontId="116" fillId="3" borderId="0" xfId="0" applyNumberFormat="1" applyFont="1" applyFill="1"/>
    <xf numFmtId="0" fontId="116" fillId="3" borderId="0" xfId="0" applyFont="1" applyFill="1"/>
    <xf numFmtId="180" fontId="0" fillId="3" borderId="0" xfId="0" applyNumberFormat="1" applyFill="1"/>
    <xf numFmtId="180" fontId="2" fillId="3" borderId="0" xfId="0" applyNumberFormat="1" applyFont="1" applyFill="1"/>
    <xf numFmtId="166" fontId="116" fillId="3" borderId="0" xfId="0" applyNumberFormat="1" applyFont="1" applyFill="1"/>
    <xf numFmtId="0" fontId="0" fillId="3" borderId="16" xfId="0" applyFill="1" applyBorder="1"/>
    <xf numFmtId="180" fontId="0" fillId="3" borderId="16" xfId="0" applyNumberFormat="1" applyFill="1" applyBorder="1"/>
    <xf numFmtId="180" fontId="2" fillId="70" borderId="0" xfId="0" applyNumberFormat="1" applyFont="1" applyFill="1"/>
    <xf numFmtId="180" fontId="0" fillId="70" borderId="0" xfId="0" applyNumberFormat="1" applyFill="1"/>
    <xf numFmtId="43" fontId="0" fillId="49" borderId="1" xfId="0" applyNumberFormat="1" applyFill="1" applyBorder="1" applyAlignment="1">
      <alignment horizontal="right" vertical="center"/>
    </xf>
    <xf numFmtId="0" fontId="0" fillId="45" borderId="38" xfId="0" applyFill="1" applyBorder="1" applyAlignment="1">
      <alignment horizontal="right"/>
    </xf>
    <xf numFmtId="0" fontId="118" fillId="71" borderId="1" xfId="0" applyFont="1" applyFill="1" applyBorder="1" applyAlignment="1" applyProtection="1">
      <alignment vertical="top" wrapText="1"/>
      <protection locked="0"/>
    </xf>
    <xf numFmtId="178" fontId="8" fillId="58" borderId="64" xfId="0" applyNumberFormat="1" applyFont="1" applyFill="1" applyBorder="1" applyAlignment="1">
      <alignment wrapText="1"/>
    </xf>
    <xf numFmtId="178" fontId="8" fillId="58" borderId="65" xfId="0" applyNumberFormat="1" applyFont="1" applyFill="1" applyBorder="1" applyAlignment="1">
      <alignment wrapText="1"/>
    </xf>
    <xf numFmtId="176" fontId="8" fillId="58" borderId="38" xfId="0" applyNumberFormat="1" applyFont="1" applyFill="1" applyBorder="1" applyProtection="1">
      <protection locked="0"/>
    </xf>
    <xf numFmtId="176" fontId="8" fillId="58" borderId="1" xfId="0" applyNumberFormat="1" applyFont="1" applyFill="1" applyBorder="1" applyProtection="1">
      <protection locked="0"/>
    </xf>
    <xf numFmtId="178" fontId="8" fillId="58" borderId="69" xfId="0" applyNumberFormat="1" applyFont="1" applyFill="1" applyBorder="1" applyAlignment="1">
      <alignment wrapText="1"/>
    </xf>
    <xf numFmtId="178" fontId="8" fillId="58" borderId="15" xfId="0" applyNumberFormat="1" applyFont="1" applyFill="1" applyBorder="1" applyAlignment="1">
      <alignment wrapText="1"/>
    </xf>
    <xf numFmtId="176" fontId="8" fillId="58" borderId="36" xfId="0" applyNumberFormat="1" applyFont="1" applyFill="1" applyBorder="1" applyProtection="1">
      <protection locked="0"/>
    </xf>
    <xf numFmtId="176" fontId="8" fillId="58" borderId="15" xfId="0" applyNumberFormat="1" applyFont="1" applyFill="1" applyBorder="1" applyProtection="1">
      <protection locked="0"/>
    </xf>
    <xf numFmtId="179" fontId="8" fillId="58" borderId="73" xfId="0" applyNumberFormat="1" applyFont="1" applyFill="1" applyBorder="1" applyAlignment="1" applyProtection="1">
      <alignment horizontal="center" vertical="center"/>
      <protection locked="0"/>
    </xf>
    <xf numFmtId="179" fontId="8" fillId="58" borderId="75" xfId="0" applyNumberFormat="1" applyFont="1" applyFill="1" applyBorder="1" applyAlignment="1" applyProtection="1">
      <alignment horizontal="center" vertical="center"/>
      <protection locked="0"/>
    </xf>
    <xf numFmtId="0" fontId="7" fillId="0" borderId="0" xfId="2" applyAlignment="1" applyProtection="1">
      <alignment vertical="top" wrapText="1"/>
    </xf>
    <xf numFmtId="0" fontId="0" fillId="53" borderId="0" xfId="0" applyFill="1" applyAlignment="1">
      <alignment horizontal="left" vertical="center" wrapText="1"/>
    </xf>
    <xf numFmtId="0" fontId="0" fillId="0" borderId="0" xfId="0" applyAlignment="1">
      <alignment horizontal="left" vertical="center" wrapText="1"/>
    </xf>
    <xf numFmtId="0" fontId="32" fillId="3" borderId="24" xfId="57" applyFill="1" applyBorder="1" applyAlignment="1" applyProtection="1">
      <alignment horizontal="center" vertical="center" wrapText="1"/>
      <protection hidden="1"/>
    </xf>
    <xf numFmtId="0" fontId="32" fillId="3" borderId="25" xfId="57" applyFill="1" applyBorder="1" applyAlignment="1" applyProtection="1">
      <alignment horizontal="center" vertical="center" wrapText="1"/>
      <protection hidden="1"/>
    </xf>
    <xf numFmtId="0" fontId="32" fillId="3" borderId="26" xfId="57" applyFill="1" applyBorder="1" applyAlignment="1" applyProtection="1">
      <alignment horizontal="center" vertical="center" wrapText="1"/>
      <protection hidden="1"/>
    </xf>
    <xf numFmtId="0" fontId="32" fillId="3" borderId="27" xfId="57" applyFill="1" applyBorder="1" applyAlignment="1" applyProtection="1">
      <alignment horizontal="center" vertical="center" wrapText="1"/>
      <protection hidden="1"/>
    </xf>
    <xf numFmtId="0" fontId="32" fillId="3" borderId="0" xfId="57" applyFill="1" applyBorder="1" applyAlignment="1" applyProtection="1">
      <alignment horizontal="center" vertical="center" wrapText="1"/>
      <protection hidden="1"/>
    </xf>
    <xf numFmtId="0" fontId="32" fillId="3" borderId="28" xfId="57" applyFill="1" applyBorder="1" applyAlignment="1" applyProtection="1">
      <alignment horizontal="center" vertical="center" wrapText="1"/>
      <protection hidden="1"/>
    </xf>
    <xf numFmtId="0" fontId="115" fillId="3" borderId="29" xfId="58" applyFont="1" applyFill="1" applyBorder="1" applyAlignment="1" applyProtection="1">
      <alignment horizontal="right" vertical="center"/>
      <protection hidden="1"/>
    </xf>
    <xf numFmtId="0" fontId="115" fillId="3" borderId="30" xfId="58" applyFont="1" applyFill="1" applyBorder="1" applyAlignment="1" applyProtection="1">
      <alignment horizontal="right" vertical="center"/>
      <protection hidden="1"/>
    </xf>
    <xf numFmtId="2" fontId="115" fillId="3" borderId="30" xfId="58" applyNumberFormat="1" applyFont="1" applyFill="1" applyBorder="1" applyAlignment="1" applyProtection="1">
      <alignment horizontal="left" vertical="center"/>
      <protection hidden="1"/>
    </xf>
    <xf numFmtId="2" fontId="115" fillId="3" borderId="31" xfId="58" applyNumberFormat="1" applyFont="1" applyFill="1" applyBorder="1" applyAlignment="1" applyProtection="1">
      <alignment horizontal="left" vertical="center"/>
      <protection hidden="1"/>
    </xf>
    <xf numFmtId="0" fontId="115" fillId="3" borderId="32" xfId="58" applyFont="1" applyFill="1" applyBorder="1" applyAlignment="1" applyProtection="1">
      <alignment horizontal="right" vertical="center"/>
      <protection hidden="1"/>
    </xf>
    <xf numFmtId="0" fontId="115" fillId="3" borderId="33" xfId="58" applyFont="1" applyFill="1" applyBorder="1" applyAlignment="1" applyProtection="1">
      <alignment horizontal="right" vertical="center"/>
      <protection hidden="1"/>
    </xf>
    <xf numFmtId="172" fontId="115" fillId="3" borderId="33" xfId="58" applyNumberFormat="1" applyFont="1" applyFill="1" applyBorder="1" applyAlignment="1" applyProtection="1">
      <alignment horizontal="left" vertical="center"/>
      <protection hidden="1"/>
    </xf>
    <xf numFmtId="172" fontId="115" fillId="3" borderId="34" xfId="58" applyNumberFormat="1" applyFont="1" applyFill="1" applyBorder="1" applyAlignment="1" applyProtection="1">
      <alignment horizontal="left" vertical="center"/>
      <protection hidden="1"/>
    </xf>
    <xf numFmtId="0" fontId="31" fillId="52" borderId="39" xfId="55" applyFill="1" applyBorder="1" applyAlignment="1" applyProtection="1">
      <alignment horizontal="left" vertical="top" wrapText="1"/>
      <protection locked="0" hidden="1"/>
    </xf>
    <xf numFmtId="0" fontId="31" fillId="52" borderId="41" xfId="55" applyFill="1" applyBorder="1" applyAlignment="1" applyProtection="1">
      <alignment horizontal="left" vertical="top" wrapText="1"/>
      <protection locked="0" hidden="1"/>
    </xf>
    <xf numFmtId="0" fontId="0" fillId="0" borderId="41" xfId="0" applyBorder="1" applyAlignment="1" applyProtection="1">
      <alignment horizontal="left" vertical="top" wrapText="1"/>
      <protection locked="0"/>
    </xf>
    <xf numFmtId="0" fontId="31" fillId="52" borderId="1" xfId="55" applyFill="1" applyBorder="1" applyAlignment="1" applyProtection="1">
      <alignment vertical="top" wrapText="1"/>
      <protection locked="0" hidden="1"/>
    </xf>
    <xf numFmtId="0" fontId="31" fillId="52" borderId="39" xfId="55" applyFill="1" applyBorder="1" applyAlignment="1" applyProtection="1">
      <alignment vertical="top" wrapText="1"/>
      <protection locked="0" hidden="1"/>
    </xf>
    <xf numFmtId="0" fontId="49" fillId="52" borderId="15" xfId="55" applyFont="1" applyFill="1" applyBorder="1" applyAlignment="1" applyProtection="1">
      <alignment horizontal="left"/>
      <protection hidden="1"/>
    </xf>
    <xf numFmtId="0" fontId="49" fillId="52" borderId="37" xfId="55" applyFont="1" applyFill="1" applyBorder="1" applyAlignment="1" applyProtection="1">
      <alignment horizontal="left"/>
      <protection hidden="1"/>
    </xf>
    <xf numFmtId="0" fontId="31" fillId="52" borderId="2" xfId="55" applyFill="1" applyBorder="1" applyAlignment="1" applyProtection="1">
      <alignment vertical="top" wrapText="1"/>
      <protection locked="0" hidden="1"/>
    </xf>
    <xf numFmtId="0" fontId="31" fillId="52" borderId="40" xfId="55" applyFill="1" applyBorder="1" applyAlignment="1" applyProtection="1">
      <alignment vertical="top" wrapText="1"/>
      <protection locked="0" hidden="1"/>
    </xf>
    <xf numFmtId="0" fontId="31" fillId="52" borderId="39" xfId="55" applyFill="1" applyBorder="1" applyAlignment="1" applyProtection="1">
      <alignment horizontal="left" vertical="top" wrapText="1"/>
      <protection hidden="1"/>
    </xf>
    <xf numFmtId="0" fontId="31" fillId="52" borderId="41" xfId="55" applyFill="1" applyBorder="1" applyAlignment="1" applyProtection="1">
      <alignment horizontal="left" vertical="top" wrapText="1"/>
      <protection hidden="1"/>
    </xf>
    <xf numFmtId="0" fontId="0" fillId="0" borderId="41" xfId="0" applyBorder="1" applyAlignment="1">
      <alignment horizontal="left" vertical="top" wrapText="1"/>
    </xf>
    <xf numFmtId="0" fontId="31" fillId="52" borderId="45" xfId="55" applyFill="1" applyBorder="1" applyAlignment="1" applyProtection="1">
      <alignment horizontal="left" vertical="top" wrapText="1"/>
      <protection hidden="1"/>
    </xf>
    <xf numFmtId="0" fontId="31" fillId="52" borderId="0" xfId="55" applyFill="1" applyAlignment="1" applyProtection="1">
      <alignment horizontal="left" vertical="top" wrapText="1"/>
      <protection hidden="1"/>
    </xf>
    <xf numFmtId="0" fontId="31" fillId="52" borderId="21" xfId="55" applyFill="1" applyBorder="1" applyAlignment="1" applyProtection="1">
      <alignment horizontal="left" vertical="top" wrapText="1"/>
      <protection hidden="1"/>
    </xf>
    <xf numFmtId="0" fontId="31" fillId="52" borderId="1" xfId="55" applyFill="1" applyBorder="1" applyAlignment="1" applyProtection="1">
      <alignment vertical="top" wrapText="1"/>
      <protection hidden="1"/>
    </xf>
    <xf numFmtId="0" fontId="31" fillId="52" borderId="39" xfId="55" applyFill="1" applyBorder="1" applyAlignment="1" applyProtection="1">
      <alignment vertical="top" wrapText="1"/>
      <protection hidden="1"/>
    </xf>
    <xf numFmtId="0" fontId="31" fillId="52" borderId="2" xfId="55" applyFill="1" applyBorder="1" applyAlignment="1" applyProtection="1">
      <alignment vertical="top" wrapText="1"/>
      <protection hidden="1"/>
    </xf>
    <xf numFmtId="0" fontId="31" fillId="52" borderId="40" xfId="55" applyFill="1" applyBorder="1" applyAlignment="1" applyProtection="1">
      <alignment vertical="top" wrapText="1"/>
      <protection hidden="1"/>
    </xf>
    <xf numFmtId="0" fontId="49" fillId="52" borderId="0" xfId="55" applyFont="1" applyFill="1" applyAlignment="1" applyProtection="1">
      <alignment horizontal="left"/>
      <protection hidden="1"/>
    </xf>
    <xf numFmtId="0" fontId="31" fillId="52" borderId="0" xfId="55" applyFill="1" applyAlignment="1" applyProtection="1">
      <alignment vertical="top" wrapText="1"/>
      <protection hidden="1"/>
    </xf>
    <xf numFmtId="0" fontId="31" fillId="52" borderId="17" xfId="55" applyFill="1" applyBorder="1" applyAlignment="1" applyProtection="1">
      <alignment vertical="top" wrapText="1"/>
      <protection hidden="1"/>
    </xf>
    <xf numFmtId="0" fontId="2" fillId="51" borderId="0" xfId="0" applyFont="1" applyFill="1" applyAlignment="1">
      <alignment vertical="top" wrapText="1"/>
    </xf>
    <xf numFmtId="0" fontId="101" fillId="51" borderId="0" xfId="2" applyFont="1" applyFill="1" applyBorder="1" applyAlignment="1" applyProtection="1">
      <alignment vertical="top" wrapText="1"/>
    </xf>
    <xf numFmtId="0" fontId="28" fillId="5" borderId="0" xfId="0" applyFont="1" applyFill="1" applyAlignment="1">
      <alignment horizontal="left" vertical="center"/>
    </xf>
    <xf numFmtId="0" fontId="97" fillId="3" borderId="39" xfId="0" applyFont="1" applyFill="1" applyBorder="1" applyAlignment="1">
      <alignment horizontal="center" vertical="center" wrapText="1"/>
    </xf>
    <xf numFmtId="0" fontId="97" fillId="3" borderId="41" xfId="0" applyFont="1" applyFill="1" applyBorder="1" applyAlignment="1">
      <alignment horizontal="center" vertical="center" wrapText="1"/>
    </xf>
    <xf numFmtId="0" fontId="98" fillId="0" borderId="41" xfId="0" applyFont="1" applyBorder="1" applyAlignment="1">
      <alignment horizontal="center" vertical="center" wrapText="1"/>
    </xf>
    <xf numFmtId="0" fontId="98" fillId="0" borderId="38" xfId="0" applyFont="1" applyBorder="1" applyAlignment="1">
      <alignment horizontal="center" vertical="center" wrapText="1"/>
    </xf>
    <xf numFmtId="0" fontId="96" fillId="5" borderId="39" xfId="0" applyFont="1" applyFill="1" applyBorder="1" applyAlignment="1">
      <alignment horizontal="left" vertical="top" wrapText="1"/>
    </xf>
    <xf numFmtId="0" fontId="96" fillId="5" borderId="41" xfId="0" applyFont="1" applyFill="1" applyBorder="1" applyAlignment="1">
      <alignment horizontal="left" vertical="top" wrapText="1"/>
    </xf>
    <xf numFmtId="0" fontId="96" fillId="5" borderId="38" xfId="0" applyFont="1" applyFill="1" applyBorder="1" applyAlignment="1">
      <alignment horizontal="left" vertical="top" wrapText="1"/>
    </xf>
    <xf numFmtId="0" fontId="0" fillId="58" borderId="39" xfId="0" applyFill="1" applyBorder="1" applyAlignment="1" applyProtection="1">
      <alignment horizontal="center" vertical="center"/>
      <protection locked="0"/>
    </xf>
    <xf numFmtId="0" fontId="0" fillId="58" borderId="41" xfId="0" applyFill="1" applyBorder="1" applyAlignment="1" applyProtection="1">
      <alignment horizontal="center" vertical="center"/>
      <protection locked="0"/>
    </xf>
    <xf numFmtId="0" fontId="0" fillId="58" borderId="38" xfId="0" applyFill="1" applyBorder="1" applyAlignment="1" applyProtection="1">
      <alignment horizontal="center" vertical="center"/>
      <protection locked="0"/>
    </xf>
    <xf numFmtId="0" fontId="81" fillId="5" borderId="0" xfId="0" applyFont="1" applyFill="1" applyAlignment="1">
      <alignment vertical="top"/>
    </xf>
    <xf numFmtId="0" fontId="58" fillId="56" borderId="0" xfId="0" applyFont="1" applyFill="1" applyAlignment="1">
      <alignment horizontal="center" vertical="center"/>
    </xf>
    <xf numFmtId="1" fontId="2" fillId="3" borderId="39" xfId="0" applyNumberFormat="1" applyFont="1" applyFill="1" applyBorder="1" applyAlignment="1">
      <alignment horizontal="center" vertical="center"/>
    </xf>
    <xf numFmtId="1" fontId="2" fillId="3" borderId="41" xfId="0" applyNumberFormat="1" applyFont="1" applyFill="1" applyBorder="1" applyAlignment="1">
      <alignment horizontal="center" vertical="center"/>
    </xf>
    <xf numFmtId="1" fontId="2" fillId="3" borderId="38" xfId="0" applyNumberFormat="1" applyFont="1" applyFill="1" applyBorder="1" applyAlignment="1">
      <alignment horizontal="center" vertical="center"/>
    </xf>
    <xf numFmtId="1"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0" fontId="0" fillId="51" borderId="70" xfId="0" applyFill="1" applyBorder="1" applyAlignment="1">
      <alignment horizontal="left" vertical="center"/>
    </xf>
    <xf numFmtId="0" fontId="0" fillId="0" borderId="41" xfId="0" applyBorder="1"/>
    <xf numFmtId="0" fontId="0" fillId="0" borderId="38" xfId="0" applyBorder="1"/>
    <xf numFmtId="0" fontId="58" fillId="3" borderId="0" xfId="0" applyFont="1" applyFill="1" applyAlignment="1">
      <alignment horizontal="center" vertical="center"/>
    </xf>
    <xf numFmtId="0" fontId="58" fillId="60" borderId="43" xfId="0" applyFont="1" applyFill="1" applyBorder="1" applyAlignment="1">
      <alignment horizontal="center" vertical="center"/>
    </xf>
    <xf numFmtId="0" fontId="58" fillId="60" borderId="44" xfId="0" applyFont="1" applyFill="1" applyBorder="1" applyAlignment="1">
      <alignment horizontal="center" vertical="center"/>
    </xf>
    <xf numFmtId="0" fontId="28" fillId="38" borderId="0" xfId="0" applyFont="1" applyFill="1" applyAlignment="1">
      <alignment horizontal="left" vertical="top" wrapText="1"/>
    </xf>
    <xf numFmtId="0" fontId="2" fillId="51" borderId="53" xfId="0" applyFont="1" applyFill="1" applyBorder="1" applyAlignment="1">
      <alignment horizontal="center" vertical="center"/>
    </xf>
    <xf numFmtId="0" fontId="0" fillId="0" borderId="55" xfId="0" applyBorder="1"/>
    <xf numFmtId="0" fontId="58" fillId="51" borderId="53" xfId="0" applyFont="1" applyFill="1" applyBorder="1" applyAlignment="1">
      <alignment horizontal="left" vertical="center"/>
    </xf>
    <xf numFmtId="0" fontId="0" fillId="0" borderId="54" xfId="0" applyBorder="1"/>
    <xf numFmtId="0" fontId="0" fillId="0" borderId="71" xfId="0" applyBorder="1"/>
    <xf numFmtId="0" fontId="0" fillId="51" borderId="49" xfId="0" applyFill="1" applyBorder="1" applyAlignment="1">
      <alignment horizontal="left" vertical="center" wrapText="1"/>
    </xf>
    <xf numFmtId="0" fontId="0" fillId="51" borderId="1" xfId="0" applyFill="1" applyBorder="1" applyAlignment="1">
      <alignment horizontal="left" vertical="center" wrapText="1"/>
    </xf>
    <xf numFmtId="0" fontId="2" fillId="3" borderId="0" xfId="0" applyFont="1" applyFill="1" applyAlignment="1">
      <alignment horizontal="center" vertical="center"/>
    </xf>
    <xf numFmtId="0" fontId="81" fillId="38" borderId="0" xfId="0" applyFont="1" applyFill="1" applyAlignment="1">
      <alignment horizontal="left" vertical="top" wrapText="1"/>
    </xf>
    <xf numFmtId="0" fontId="58" fillId="51" borderId="64" xfId="0" applyFont="1" applyFill="1" applyBorder="1" applyAlignment="1">
      <alignment horizontal="left" vertical="center" wrapText="1"/>
    </xf>
    <xf numFmtId="0" fontId="58" fillId="51" borderId="65" xfId="0" applyFont="1" applyFill="1" applyBorder="1" applyAlignment="1">
      <alignment horizontal="left" vertical="center" wrapText="1"/>
    </xf>
    <xf numFmtId="0" fontId="2" fillId="51" borderId="55" xfId="0" applyFont="1" applyFill="1" applyBorder="1" applyAlignment="1">
      <alignment horizontal="center" vertical="center"/>
    </xf>
    <xf numFmtId="0" fontId="0" fillId="51" borderId="77" xfId="0" applyFill="1" applyBorder="1" applyAlignment="1">
      <alignment horizontal="left" vertical="center" wrapText="1"/>
    </xf>
    <xf numFmtId="0" fontId="0" fillId="51" borderId="78" xfId="0" applyFill="1" applyBorder="1" applyAlignment="1">
      <alignment horizontal="left" vertical="center" wrapText="1"/>
    </xf>
    <xf numFmtId="0" fontId="0" fillId="51" borderId="63" xfId="0" applyFill="1" applyBorder="1" applyAlignment="1">
      <alignment horizontal="left" vertical="center" wrapText="1"/>
    </xf>
    <xf numFmtId="0" fontId="0" fillId="51" borderId="70" xfId="0" applyFill="1" applyBorder="1" applyAlignment="1">
      <alignment horizontal="left" vertical="center" wrapText="1"/>
    </xf>
    <xf numFmtId="0" fontId="0" fillId="51" borderId="41" xfId="0" applyFill="1" applyBorder="1" applyAlignment="1">
      <alignment horizontal="left" vertical="center" wrapText="1"/>
    </xf>
    <xf numFmtId="0" fontId="0" fillId="51" borderId="38" xfId="0" applyFill="1" applyBorder="1" applyAlignment="1">
      <alignment horizontal="left" vertical="center" wrapText="1"/>
    </xf>
    <xf numFmtId="0" fontId="28" fillId="58" borderId="1" xfId="0" applyFont="1" applyFill="1" applyBorder="1" applyAlignment="1" applyProtection="1">
      <alignment horizontal="left" vertical="center" wrapText="1"/>
      <protection locked="0"/>
    </xf>
    <xf numFmtId="0" fontId="0" fillId="61" borderId="1" xfId="0" applyFill="1" applyBorder="1" applyAlignment="1">
      <alignment horizontal="left" vertical="center" wrapText="1"/>
    </xf>
    <xf numFmtId="0" fontId="0" fillId="58" borderId="1" xfId="0" applyFill="1" applyBorder="1" applyAlignment="1" applyProtection="1">
      <alignment horizontal="left" vertical="center" wrapText="1"/>
      <protection locked="0"/>
    </xf>
    <xf numFmtId="9" fontId="0" fillId="44" borderId="39" xfId="111" applyFont="1" applyFill="1" applyBorder="1" applyAlignment="1" applyProtection="1">
      <alignment horizontal="left" vertical="top" wrapText="1"/>
      <protection locked="0"/>
    </xf>
    <xf numFmtId="9" fontId="0" fillId="44" borderId="41" xfId="111" applyFont="1" applyFill="1" applyBorder="1" applyAlignment="1" applyProtection="1">
      <alignment horizontal="left" vertical="top" wrapText="1"/>
      <protection locked="0"/>
    </xf>
    <xf numFmtId="9" fontId="0" fillId="44" borderId="38" xfId="111" applyFont="1" applyFill="1" applyBorder="1" applyAlignment="1" applyProtection="1">
      <alignment horizontal="left" vertical="top" wrapText="1"/>
      <protection locked="0"/>
    </xf>
    <xf numFmtId="0" fontId="81" fillId="41" borderId="0" xfId="0" applyFont="1" applyFill="1" applyAlignment="1">
      <alignment horizontal="left" vertical="top" wrapText="1"/>
    </xf>
    <xf numFmtId="0" fontId="105" fillId="51" borderId="0" xfId="0" applyFont="1" applyFill="1" applyAlignment="1">
      <alignment horizontal="left" vertical="top" wrapText="1"/>
    </xf>
    <xf numFmtId="0" fontId="9" fillId="56" borderId="1" xfId="0" applyFont="1" applyFill="1" applyBorder="1" applyAlignment="1">
      <alignment horizontal="center" wrapText="1"/>
    </xf>
    <xf numFmtId="173" fontId="73" fillId="61" borderId="1" xfId="0" applyNumberFormat="1" applyFont="1" applyFill="1" applyBorder="1" applyAlignment="1">
      <alignment horizontal="right"/>
    </xf>
    <xf numFmtId="0" fontId="81" fillId="42" borderId="0" xfId="0" applyFont="1" applyFill="1" applyAlignment="1">
      <alignment horizontal="left" vertical="top" wrapText="1"/>
    </xf>
    <xf numFmtId="0" fontId="81" fillId="50" borderId="0" xfId="0" applyFont="1" applyFill="1" applyAlignment="1">
      <alignment horizontal="left" vertical="top" wrapText="1"/>
    </xf>
    <xf numFmtId="0" fontId="81" fillId="62" borderId="0" xfId="0" applyFont="1" applyFill="1" applyAlignment="1">
      <alignment horizontal="left" vertical="top" wrapText="1"/>
    </xf>
    <xf numFmtId="0" fontId="12" fillId="4" borderId="49" xfId="0" applyFont="1" applyFill="1" applyBorder="1" applyAlignment="1">
      <alignment horizontal="center" wrapText="1"/>
    </xf>
    <xf numFmtId="0" fontId="0" fillId="42" borderId="40" xfId="0" applyFill="1" applyBorder="1" applyAlignment="1">
      <alignment vertical="center" wrapText="1"/>
    </xf>
    <xf numFmtId="0" fontId="0" fillId="42" borderId="43" xfId="0" applyFill="1" applyBorder="1" applyAlignment="1">
      <alignment vertical="center" wrapText="1"/>
    </xf>
    <xf numFmtId="0" fontId="0" fillId="42" borderId="44" xfId="0" applyFill="1" applyBorder="1" applyAlignment="1">
      <alignment vertical="center" wrapText="1"/>
    </xf>
    <xf numFmtId="0" fontId="0" fillId="42" borderId="45" xfId="0" applyFill="1" applyBorder="1" applyAlignment="1">
      <alignment vertical="center" wrapText="1"/>
    </xf>
    <xf numFmtId="0" fontId="0" fillId="42" borderId="0" xfId="0" applyFill="1" applyAlignment="1">
      <alignment vertical="center" wrapText="1"/>
    </xf>
    <xf numFmtId="0" fontId="0" fillId="42" borderId="42" xfId="0" applyFill="1" applyBorder="1" applyAlignment="1">
      <alignment vertical="center" wrapText="1"/>
    </xf>
    <xf numFmtId="0" fontId="0" fillId="42" borderId="37" xfId="0" applyFill="1" applyBorder="1" applyAlignment="1">
      <alignment vertical="center" wrapText="1"/>
    </xf>
    <xf numFmtId="0" fontId="0" fillId="42" borderId="16" xfId="0" applyFill="1" applyBorder="1" applyAlignment="1">
      <alignment vertical="center" wrapText="1"/>
    </xf>
    <xf numFmtId="0" fontId="0" fillId="42" borderId="36" xfId="0" applyFill="1" applyBorder="1" applyAlignment="1">
      <alignment vertical="center" wrapText="1"/>
    </xf>
    <xf numFmtId="0" fontId="0" fillId="41" borderId="40" xfId="0" applyFill="1" applyBorder="1" applyAlignment="1">
      <alignment vertical="center" wrapText="1"/>
    </xf>
    <xf numFmtId="0" fontId="0" fillId="41" borderId="43" xfId="0" applyFill="1" applyBorder="1" applyAlignment="1">
      <alignment vertical="center" wrapText="1"/>
    </xf>
    <xf numFmtId="0" fontId="0" fillId="41" borderId="56" xfId="0" applyFill="1" applyBorder="1" applyAlignment="1">
      <alignment vertical="center" wrapText="1"/>
    </xf>
    <xf numFmtId="0" fontId="0" fillId="41" borderId="45" xfId="0" applyFill="1" applyBorder="1" applyAlignment="1">
      <alignment vertical="center" wrapText="1"/>
    </xf>
    <xf numFmtId="0" fontId="0" fillId="41" borderId="0" xfId="0" applyFill="1" applyAlignment="1">
      <alignment vertical="center" wrapText="1"/>
    </xf>
    <xf numFmtId="0" fontId="0" fillId="41" borderId="21" xfId="0" applyFill="1" applyBorder="1" applyAlignment="1">
      <alignment vertical="center" wrapText="1"/>
    </xf>
    <xf numFmtId="0" fontId="0" fillId="41" borderId="37" xfId="0" applyFill="1" applyBorder="1" applyAlignment="1">
      <alignment vertical="center" wrapText="1"/>
    </xf>
    <xf numFmtId="0" fontId="0" fillId="41" borderId="16" xfId="0" applyFill="1" applyBorder="1" applyAlignment="1">
      <alignment vertical="center" wrapText="1"/>
    </xf>
    <xf numFmtId="0" fontId="0" fillId="41" borderId="57" xfId="0" applyFill="1" applyBorder="1" applyAlignment="1">
      <alignment vertical="center" wrapText="1"/>
    </xf>
    <xf numFmtId="0" fontId="2" fillId="51" borderId="22" xfId="0" applyFont="1" applyFill="1" applyBorder="1" applyAlignment="1">
      <alignment horizontal="left"/>
    </xf>
    <xf numFmtId="0" fontId="2" fillId="51" borderId="20" xfId="0" applyFont="1" applyFill="1" applyBorder="1" applyAlignment="1">
      <alignment horizontal="left"/>
    </xf>
    <xf numFmtId="0" fontId="28" fillId="51" borderId="23" xfId="0" applyFont="1" applyFill="1" applyBorder="1" applyAlignment="1">
      <alignment horizontal="center" wrapText="1"/>
    </xf>
    <xf numFmtId="0" fontId="28" fillId="51" borderId="21" xfId="0" applyFont="1" applyFill="1" applyBorder="1" applyAlignment="1">
      <alignment horizontal="center" wrapText="1"/>
    </xf>
    <xf numFmtId="0" fontId="59" fillId="65" borderId="54" xfId="0" applyFont="1" applyFill="1" applyBorder="1" applyAlignment="1">
      <alignment horizontal="left"/>
    </xf>
    <xf numFmtId="0" fontId="2" fillId="0" borderId="0" xfId="0" applyFont="1" applyAlignment="1">
      <alignment horizontal="center" vertical="top"/>
    </xf>
    <xf numFmtId="0" fontId="9" fillId="3" borderId="0" xfId="0" applyFont="1" applyFill="1" applyAlignment="1">
      <alignment horizontal="center"/>
    </xf>
  </cellXfs>
  <cellStyles count="12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ckground" xfId="55" xr:uid="{00000000-0005-0000-0000-000018000000}"/>
    <cellStyle name="Bad" xfId="8" builtinId="27" customBuiltin="1"/>
    <cellStyle name="Blank_Cell" xfId="59" xr:uid="{00000000-0005-0000-0000-00001A000000}"/>
    <cellStyle name="Calculation" xfId="12" builtinId="22" customBuiltin="1"/>
    <cellStyle name="Check Cell" xfId="14" builtinId="23" customBuiltin="1"/>
    <cellStyle name="Check Cell 2" xfId="54" xr:uid="{00000000-0005-0000-0000-00001D000000}"/>
    <cellStyle name="Comma" xfId="1" builtinId="3"/>
    <cellStyle name="Comma [0] 2" xfId="83" xr:uid="{00000000-0005-0000-0000-00001F000000}"/>
    <cellStyle name="Comma [0] 2 2" xfId="118" xr:uid="{00000000-0005-0000-0000-000020000000}"/>
    <cellStyle name="Comma [0] 2 3" xfId="123" xr:uid="{00000000-0005-0000-0000-000021000000}"/>
    <cellStyle name="Comma 2" xfId="46" xr:uid="{00000000-0005-0000-0000-000022000000}"/>
    <cellStyle name="Comma 2 2" xfId="115" xr:uid="{00000000-0005-0000-0000-000023000000}"/>
    <cellStyle name="Comma 2 3" xfId="120" xr:uid="{00000000-0005-0000-0000-000024000000}"/>
    <cellStyle name="Comma 3" xfId="60" xr:uid="{00000000-0005-0000-0000-000025000000}"/>
    <cellStyle name="Comma 3 2" xfId="117" xr:uid="{00000000-0005-0000-0000-000026000000}"/>
    <cellStyle name="Comma 3 3" xfId="122" xr:uid="{00000000-0005-0000-0000-000027000000}"/>
    <cellStyle name="Comma 4" xfId="44" xr:uid="{00000000-0005-0000-0000-000028000000}"/>
    <cellStyle name="Comma 4 2" xfId="114" xr:uid="{00000000-0005-0000-0000-000029000000}"/>
    <cellStyle name="Comma 5" xfId="112" xr:uid="{00000000-0005-0000-0000-00002A000000}"/>
    <cellStyle name="Comma 6" xfId="119" xr:uid="{00000000-0005-0000-0000-00002B000000}"/>
    <cellStyle name="Currency [2]_Summary " xfId="61" xr:uid="{00000000-0005-0000-0000-00002C000000}"/>
    <cellStyle name="Currency 2" xfId="53" xr:uid="{00000000-0005-0000-0000-00002D000000}"/>
    <cellStyle name="Currency 2 2" xfId="116" xr:uid="{00000000-0005-0000-0000-00002E000000}"/>
    <cellStyle name="Currency 2 3" xfId="121" xr:uid="{00000000-0005-0000-0000-00002F000000}"/>
    <cellStyle name="Date_Summary " xfId="62" xr:uid="{00000000-0005-0000-0000-000030000000}"/>
    <cellStyle name="Decimal [2]_Summary " xfId="63" xr:uid="{00000000-0005-0000-0000-000031000000}"/>
    <cellStyle name="Decimal [4]_Summary " xfId="64" xr:uid="{00000000-0005-0000-0000-000032000000}"/>
    <cellStyle name="DropMenu" xfId="65" xr:uid="{00000000-0005-0000-0000-000033000000}"/>
    <cellStyle name="Explanatory Text" xfId="17" builtinId="53" customBuiltin="1"/>
    <cellStyle name="Explanatory Text 2" xfId="66" xr:uid="{00000000-0005-0000-0000-000035000000}"/>
    <cellStyle name="Good" xfId="7" builtinId="26" customBuiltin="1"/>
    <cellStyle name="Heading 1" xfId="3" builtinId="16" customBuiltin="1"/>
    <cellStyle name="Heading 1 2" xfId="57" xr:uid="{00000000-0005-0000-0000-000038000000}"/>
    <cellStyle name="Heading 2" xfId="4" builtinId="17" customBuiltin="1"/>
    <cellStyle name="Heading 2 2" xfId="58" xr:uid="{00000000-0005-0000-0000-00003A000000}"/>
    <cellStyle name="Heading 3" xfId="5" builtinId="18" customBuiltin="1"/>
    <cellStyle name="Heading 4" xfId="6" builtinId="19" customBuiltin="1"/>
    <cellStyle name="HSBC WK Number 2_Summary " xfId="67" xr:uid="{00000000-0005-0000-0000-00003D000000}"/>
    <cellStyle name="Hyperlink" xfId="2" builtinId="8"/>
    <cellStyle name="Hyperlink 2" xfId="48" xr:uid="{00000000-0005-0000-0000-00003F000000}"/>
    <cellStyle name="Hyperlink 2 2" xfId="68" xr:uid="{00000000-0005-0000-0000-000040000000}"/>
    <cellStyle name="Hyperlink 3" xfId="69" xr:uid="{00000000-0005-0000-0000-000041000000}"/>
    <cellStyle name="Hyperlink 4" xfId="70" xr:uid="{00000000-0005-0000-0000-000042000000}"/>
    <cellStyle name="Hyperlink 5" xfId="43" xr:uid="{00000000-0005-0000-0000-000043000000}"/>
    <cellStyle name="Input" xfId="10" builtinId="20" customBuiltin="1"/>
    <cellStyle name="Linked Cell" xfId="13" builtinId="24" customBuiltin="1"/>
    <cellStyle name="Neutral" xfId="9" builtinId="28" customBuiltin="1"/>
    <cellStyle name="Normal" xfId="0" builtinId="0"/>
    <cellStyle name="Normal 10" xfId="71" xr:uid="{00000000-0005-0000-0000-000048000000}"/>
    <cellStyle name="Normal 10 2" xfId="84" xr:uid="{00000000-0005-0000-0000-000049000000}"/>
    <cellStyle name="Normal 11" xfId="72" xr:uid="{00000000-0005-0000-0000-00004A000000}"/>
    <cellStyle name="Normal 11 2" xfId="86" xr:uid="{00000000-0005-0000-0000-00004B000000}"/>
    <cellStyle name="Normal 11 3" xfId="87" xr:uid="{00000000-0005-0000-0000-00004C000000}"/>
    <cellStyle name="Normal 11 4" xfId="88" xr:uid="{00000000-0005-0000-0000-00004D000000}"/>
    <cellStyle name="Normal 11 5" xfId="89" xr:uid="{00000000-0005-0000-0000-00004E000000}"/>
    <cellStyle name="Normal 11 6" xfId="85" xr:uid="{00000000-0005-0000-0000-00004F000000}"/>
    <cellStyle name="Normal 12" xfId="73" xr:uid="{00000000-0005-0000-0000-000050000000}"/>
    <cellStyle name="Normal 12 2" xfId="90" xr:uid="{00000000-0005-0000-0000-000051000000}"/>
    <cellStyle name="Normal 13" xfId="56" xr:uid="{00000000-0005-0000-0000-000052000000}"/>
    <cellStyle name="Normal 13 2" xfId="91" xr:uid="{00000000-0005-0000-0000-000053000000}"/>
    <cellStyle name="Normal 14" xfId="92" xr:uid="{00000000-0005-0000-0000-000054000000}"/>
    <cellStyle name="Normal 15" xfId="93" xr:uid="{00000000-0005-0000-0000-000055000000}"/>
    <cellStyle name="Normal 16" xfId="94" xr:uid="{00000000-0005-0000-0000-000056000000}"/>
    <cellStyle name="Normal 17" xfId="113" xr:uid="{00000000-0005-0000-0000-000057000000}"/>
    <cellStyle name="Normal 17 2" xfId="124" xr:uid="{00000000-0005-0000-0000-000058000000}"/>
    <cellStyle name="Normal 2" xfId="45" xr:uid="{00000000-0005-0000-0000-000059000000}"/>
    <cellStyle name="Normal 2 2" xfId="74" xr:uid="{00000000-0005-0000-0000-00005A000000}"/>
    <cellStyle name="Normal 2_table 5.2" xfId="75" xr:uid="{00000000-0005-0000-0000-00005B000000}"/>
    <cellStyle name="Normal 228" xfId="125" xr:uid="{00000000-0005-0000-0000-00005C000000}"/>
    <cellStyle name="Normal 3" xfId="49" xr:uid="{00000000-0005-0000-0000-00005D000000}"/>
    <cellStyle name="Normal 3 10" xfId="95" xr:uid="{00000000-0005-0000-0000-00005E000000}"/>
    <cellStyle name="Normal 3 2" xfId="96" xr:uid="{00000000-0005-0000-0000-00005F000000}"/>
    <cellStyle name="Normal 3 3" xfId="97" xr:uid="{00000000-0005-0000-0000-000060000000}"/>
    <cellStyle name="Normal 3 4" xfId="98" xr:uid="{00000000-0005-0000-0000-000061000000}"/>
    <cellStyle name="Normal 3 5" xfId="99" xr:uid="{00000000-0005-0000-0000-000062000000}"/>
    <cellStyle name="Normal 3 6" xfId="100" xr:uid="{00000000-0005-0000-0000-000063000000}"/>
    <cellStyle name="Normal 3 7" xfId="101" xr:uid="{00000000-0005-0000-0000-000064000000}"/>
    <cellStyle name="Normal 3 8" xfId="102" xr:uid="{00000000-0005-0000-0000-000065000000}"/>
    <cellStyle name="Normal 3 9" xfId="103" xr:uid="{00000000-0005-0000-0000-000066000000}"/>
    <cellStyle name="Normal 4" xfId="50" xr:uid="{00000000-0005-0000-0000-000067000000}"/>
    <cellStyle name="Normal 4 2" xfId="104" xr:uid="{00000000-0005-0000-0000-000068000000}"/>
    <cellStyle name="Normal 5" xfId="51" xr:uid="{00000000-0005-0000-0000-000069000000}"/>
    <cellStyle name="Normal 5 2" xfId="105" xr:uid="{00000000-0005-0000-0000-00006A000000}"/>
    <cellStyle name="Normal 6" xfId="76" xr:uid="{00000000-0005-0000-0000-00006B000000}"/>
    <cellStyle name="Normal 6 2" xfId="106" xr:uid="{00000000-0005-0000-0000-00006C000000}"/>
    <cellStyle name="Normal 7" xfId="77" xr:uid="{00000000-0005-0000-0000-00006D000000}"/>
    <cellStyle name="Normal 7 2" xfId="107" xr:uid="{00000000-0005-0000-0000-00006E000000}"/>
    <cellStyle name="Normal 8" xfId="78" xr:uid="{00000000-0005-0000-0000-00006F000000}"/>
    <cellStyle name="Normal 8 2" xfId="108" xr:uid="{00000000-0005-0000-0000-000070000000}"/>
    <cellStyle name="Normal 9" xfId="79" xr:uid="{00000000-0005-0000-0000-000071000000}"/>
    <cellStyle name="Normal 9 2" xfId="109" xr:uid="{00000000-0005-0000-0000-000072000000}"/>
    <cellStyle name="Note" xfId="16" builtinId="10" customBuiltin="1"/>
    <cellStyle name="Output" xfId="11" builtinId="21" customBuiltin="1"/>
    <cellStyle name="Percent" xfId="111" builtinId="5"/>
    <cellStyle name="Percent [2]_Summary " xfId="80" xr:uid="{00000000-0005-0000-0000-000076000000}"/>
    <cellStyle name="Percent 2" xfId="47" xr:uid="{00000000-0005-0000-0000-000077000000}"/>
    <cellStyle name="Range Name" xfId="81" xr:uid="{00000000-0005-0000-0000-000078000000}"/>
    <cellStyle name="Status_OK" xfId="82" xr:uid="{00000000-0005-0000-0000-000079000000}"/>
    <cellStyle name="Style 1" xfId="52" xr:uid="{00000000-0005-0000-0000-00007A000000}"/>
    <cellStyle name="Title 2" xfId="110" xr:uid="{00000000-0005-0000-0000-00007B000000}"/>
    <cellStyle name="Total" xfId="18" builtinId="25" customBuiltin="1"/>
    <cellStyle name="Warning Text" xfId="15" builtinId="11" customBuiltin="1"/>
  </cellStyles>
  <dxfs count="338">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font>
      <fill>
        <patternFill patternType="none">
          <bgColor auto="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condense val="0"/>
        <extend val="0"/>
        <color rgb="FF9C0006"/>
      </font>
      <fill>
        <patternFill>
          <bgColor rgb="FFFFC7CE"/>
        </patternFill>
      </fill>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font>
      <fill>
        <patternFill patternType="none">
          <bgColor auto="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ndense val="0"/>
        <extend val="0"/>
        <color rgb="FF9C0006"/>
      </font>
      <fill>
        <patternFill>
          <bgColor rgb="FFFFC7CE"/>
        </patternFill>
      </fill>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font>
      <fill>
        <patternFill patternType="none">
          <bgColor auto="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ndense val="0"/>
        <extend val="0"/>
        <color rgb="FF9C0006"/>
      </font>
      <fill>
        <patternFill>
          <bgColor rgb="FFFFC7CE"/>
        </patternFill>
      </fill>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font>
      <fill>
        <patternFill patternType="none">
          <bgColor auto="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ndense val="0"/>
        <extend val="0"/>
        <color rgb="FF9C0006"/>
      </font>
      <fill>
        <patternFill>
          <bgColor rgb="FFFFC7CE"/>
        </patternFill>
      </fill>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font>
      <fill>
        <patternFill patternType="none">
          <bgColor auto="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ndense val="0"/>
        <extend val="0"/>
        <color rgb="FF9C0006"/>
      </font>
      <fill>
        <patternFill>
          <bgColor rgb="FFFFC7CE"/>
        </patternFill>
      </fill>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lor theme="0" tint="-0.14996795556505021"/>
      </font>
      <fill>
        <patternFill>
          <bgColor theme="0" tint="-0.14996795556505021"/>
        </patternFill>
      </fill>
      <border>
        <left/>
        <right/>
        <top/>
        <bottom/>
        <vertical/>
        <horizontal/>
      </border>
    </dxf>
    <dxf>
      <font>
        <b val="0"/>
        <i val="0"/>
        <color theme="0"/>
      </font>
      <fill>
        <patternFill patternType="none">
          <bgColor auto="1"/>
        </patternFill>
      </fill>
      <border>
        <left/>
        <right/>
        <top/>
        <bottom/>
      </border>
    </dxf>
    <dxf>
      <font>
        <b val="0"/>
        <i val="0"/>
        <color theme="0"/>
      </font>
      <fill>
        <patternFill patternType="none">
          <bgColor auto="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condense val="0"/>
        <extend val="0"/>
        <color rgb="FF9C0006"/>
      </font>
      <fill>
        <patternFill>
          <bgColor rgb="FFFFC7CE"/>
        </patternFill>
      </fill>
    </dxf>
    <dxf>
      <font>
        <b val="0"/>
        <i val="0"/>
        <color theme="0" tint="-0.14996795556505021"/>
      </font>
      <fill>
        <patternFill patternType="solid">
          <bgColor theme="0" tint="-0.14996795556505021"/>
        </patternFill>
      </fill>
      <border>
        <left/>
        <right/>
        <top/>
        <bottom/>
      </border>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0" tint="-0.14996795556505021"/>
        </patternFill>
      </fill>
      <border>
        <left/>
        <right/>
        <top/>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font>
      <fill>
        <patternFill>
          <bgColor rgb="FF92D050"/>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font>
      <fill>
        <patternFill>
          <bgColor rgb="FF92D050"/>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color theme="0" tint="-0.24994659260841701"/>
      </font>
      <fill>
        <patternFill>
          <bgColor theme="0" tint="-4.9989318521683403E-2"/>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color theme="0" tint="-0.24994659260841701"/>
      </font>
      <fill>
        <patternFill>
          <bgColor theme="0" tint="-4.9989318521683403E-2"/>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font>
      <fill>
        <patternFill>
          <bgColor rgb="FF92D050"/>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font>
      <fill>
        <patternFill>
          <bgColor rgb="FF92D050"/>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font>
      <fill>
        <patternFill>
          <bgColor rgb="FF92D050"/>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font>
      <fill>
        <patternFill>
          <bgColor rgb="FF92D050"/>
        </patternFill>
      </fill>
    </dxf>
    <dxf>
      <font>
        <b/>
        <i val="0"/>
        <color theme="0"/>
      </font>
      <fill>
        <patternFill>
          <bgColor theme="5" tint="-0.499984740745262"/>
        </patternFill>
      </fill>
    </dxf>
    <dxf>
      <font>
        <b/>
        <i val="0"/>
      </font>
      <fill>
        <patternFill>
          <bgColor rgb="FFFF0000"/>
        </patternFill>
      </fill>
    </dxf>
    <dxf>
      <font>
        <b/>
        <i val="0"/>
      </font>
      <fill>
        <patternFill>
          <bgColor theme="5" tint="0.59996337778862885"/>
        </patternFill>
      </fill>
    </dxf>
    <dxf>
      <font>
        <b/>
        <i val="0"/>
      </font>
      <fill>
        <patternFill>
          <bgColor theme="0" tint="-0.14996795556505021"/>
        </patternFill>
      </fill>
    </dxf>
    <dxf>
      <font>
        <b/>
        <i val="0"/>
      </font>
      <fill>
        <patternFill>
          <bgColor theme="6" tint="0.59996337778862885"/>
        </patternFill>
      </fill>
    </dxf>
    <dxf>
      <font>
        <b/>
        <i val="0"/>
      </font>
      <fill>
        <patternFill>
          <bgColor rgb="FF92D050"/>
        </patternFill>
      </fill>
    </dxf>
    <dxf>
      <font>
        <b/>
        <i val="0"/>
        <color theme="0"/>
      </font>
      <fill>
        <patternFill>
          <bgColor theme="6" tint="-0.499984740745262"/>
        </patternFill>
      </fill>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
      <font>
        <b val="0"/>
        <i val="0"/>
        <color theme="0" tint="-0.14996795556505021"/>
      </font>
      <fill>
        <patternFill patternType="solid">
          <bgColor theme="0" tint="-0.14996795556505021"/>
        </patternFill>
      </fill>
      <border>
        <left/>
        <right/>
        <top/>
        <bottom/>
      </border>
    </dxf>
  </dxfs>
  <tableStyles count="0" defaultTableStyle="TableStyleMedium2" defaultPivotStyle="PivotStyleLight16"/>
  <colors>
    <mruColors>
      <color rgb="FFFFFDB3"/>
      <color rgb="FF0000FF"/>
      <color rgb="FFD3EBF1"/>
      <color rgb="FF860000"/>
      <color rgb="FFCC0000"/>
      <color rgb="FFF8E9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Version History'!A1"/><Relationship Id="rId3" Type="http://schemas.openxmlformats.org/officeDocument/2006/relationships/hyperlink" Target="#'Data Input - Case description'!A1"/><Relationship Id="rId7" Type="http://schemas.openxmlformats.org/officeDocument/2006/relationships/hyperlink" Target="#'Underlying Data List'!A1"/><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hyperlink" Target="#'User Guide'!A1"/><Relationship Id="rId5" Type="http://schemas.openxmlformats.org/officeDocument/2006/relationships/hyperlink" Target="#'Appraisal Summary'!A1"/><Relationship Id="rId4" Type="http://schemas.openxmlformats.org/officeDocument/2006/relationships/hyperlink" Target="#Results!A1"/><Relationship Id="rId9" Type="http://schemas.openxmlformats.org/officeDocument/2006/relationships/hyperlink" Target="#'Technical trail'!A1"/></Relationships>
</file>

<file path=xl/drawings/_rels/drawing2.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3.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4.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5.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6.xml.rels><?xml version="1.0" encoding="UTF-8" standalone="yes"?>
<Relationships xmlns="http://schemas.openxmlformats.org/package/2006/relationships"><Relationship Id="rId1" Type="http://schemas.openxmlformats.org/officeDocument/2006/relationships/hyperlink" Target="#'Title Page'!A1"/></Relationships>
</file>

<file path=xl/drawings/_rels/drawing7.xml.rels><?xml version="1.0" encoding="UTF-8" standalone="yes"?>
<Relationships xmlns="http://schemas.openxmlformats.org/package/2006/relationships"><Relationship Id="rId3" Type="http://schemas.openxmlformats.org/officeDocument/2006/relationships/hyperlink" Target="#'Title Page'!A1"/><Relationship Id="rId2" Type="http://schemas.openxmlformats.org/officeDocument/2006/relationships/hyperlink" Target="#'Data Input - Option 5'!A1"/><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8" Type="http://schemas.openxmlformats.org/officeDocument/2006/relationships/hyperlink" Target="#'Data Input - Option 3'!A1"/><Relationship Id="rId3" Type="http://schemas.openxmlformats.org/officeDocument/2006/relationships/hyperlink" Target="#'Sensitivity Analysis'!A1"/><Relationship Id="rId7" Type="http://schemas.openxmlformats.org/officeDocument/2006/relationships/hyperlink" Target="#'Data Input - BAT'!A1"/><Relationship Id="rId2" Type="http://schemas.openxmlformats.org/officeDocument/2006/relationships/hyperlink" Target="#'Title Page'!A1"/><Relationship Id="rId1" Type="http://schemas.openxmlformats.org/officeDocument/2006/relationships/hyperlink" Target="#'Appraisal Summary'!A1"/><Relationship Id="rId6" Type="http://schemas.openxmlformats.org/officeDocument/2006/relationships/hyperlink" Target="#'Data Input - Proposed'!A1"/><Relationship Id="rId5" Type="http://schemas.openxmlformats.org/officeDocument/2006/relationships/hyperlink" Target="#'Data Input - BAU'!A1"/><Relationship Id="rId10" Type="http://schemas.openxmlformats.org/officeDocument/2006/relationships/hyperlink" Target="#'Data Input - Option 5'!A1"/><Relationship Id="rId4" Type="http://schemas.openxmlformats.org/officeDocument/2006/relationships/hyperlink" Target="#'Scenario Analysis'!A1"/><Relationship Id="rId9" Type="http://schemas.openxmlformats.org/officeDocument/2006/relationships/hyperlink" Target="#'Data Input - Option 4'!A1"/></Relationships>
</file>

<file path=xl/drawings/_rels/drawing9.xml.rels><?xml version="1.0" encoding="UTF-8" standalone="yes"?>
<Relationships xmlns="http://schemas.openxmlformats.org/package/2006/relationships"><Relationship Id="rId8" Type="http://schemas.openxmlformats.org/officeDocument/2006/relationships/hyperlink" Target="#'Sensitivity Calcs'!A1"/><Relationship Id="rId3" Type="http://schemas.openxmlformats.org/officeDocument/2006/relationships/hyperlink" Target="#'Data Input - Option 3'!A1"/><Relationship Id="rId7" Type="http://schemas.openxmlformats.org/officeDocument/2006/relationships/hyperlink" Target="#'Title Page'!A1"/><Relationship Id="rId2" Type="http://schemas.openxmlformats.org/officeDocument/2006/relationships/hyperlink" Target="#'Data Input - Proposed'!A1"/><Relationship Id="rId1" Type="http://schemas.openxmlformats.org/officeDocument/2006/relationships/hyperlink" Target="#'Data Input - BAT'!A1"/><Relationship Id="rId6" Type="http://schemas.openxmlformats.org/officeDocument/2006/relationships/hyperlink" Target="#Results!A1"/><Relationship Id="rId5" Type="http://schemas.openxmlformats.org/officeDocument/2006/relationships/hyperlink" Target="#'Data Input - Option 5'!A1"/><Relationship Id="rId4" Type="http://schemas.openxmlformats.org/officeDocument/2006/relationships/hyperlink" Target="#'Data Input - Option 4'!A1"/><Relationship Id="rId9" Type="http://schemas.openxmlformats.org/officeDocument/2006/relationships/hyperlink" Target="#'Data Input - BAU'!A1"/></Relationships>
</file>

<file path=xl/drawings/_rels/drawing10.xml.rels><?xml version="1.0" encoding="UTF-8" standalone="yes"?>
<Relationships xmlns="http://schemas.openxmlformats.org/package/2006/relationships"><Relationship Id="rId8" Type="http://schemas.openxmlformats.org/officeDocument/2006/relationships/hyperlink" Target="#'Data Input - Option 5'!A1"/><Relationship Id="rId3" Type="http://schemas.openxmlformats.org/officeDocument/2006/relationships/hyperlink" Target="#'Scenario Calcs'!A1"/><Relationship Id="rId7" Type="http://schemas.openxmlformats.org/officeDocument/2006/relationships/hyperlink" Target="#'Data Input - Option 4'!A1"/><Relationship Id="rId2" Type="http://schemas.openxmlformats.org/officeDocument/2006/relationships/hyperlink" Target="#'Title Page'!A1"/><Relationship Id="rId1" Type="http://schemas.openxmlformats.org/officeDocument/2006/relationships/hyperlink" Target="#Results!A1"/><Relationship Id="rId6" Type="http://schemas.openxmlformats.org/officeDocument/2006/relationships/hyperlink" Target="#'Data Input - Option 3'!A1"/><Relationship Id="rId5" Type="http://schemas.openxmlformats.org/officeDocument/2006/relationships/hyperlink" Target="#'Data Input - Proposed'!A1"/><Relationship Id="rId4" Type="http://schemas.openxmlformats.org/officeDocument/2006/relationships/hyperlink" Target="#'Data Input - BAT'!A1"/><Relationship Id="rId9" Type="http://schemas.openxmlformats.org/officeDocument/2006/relationships/hyperlink" Target="#'Data Input - BAU'!A1"/></Relationships>
</file>

<file path=xl/drawings/_rels/drawing11.xml.rels><?xml version="1.0" encoding="UTF-8" standalone="yes"?>
<Relationships xmlns="http://schemas.openxmlformats.org/package/2006/relationships"><Relationship Id="rId2" Type="http://schemas.openxmlformats.org/officeDocument/2006/relationships/hyperlink" Target="#'Title Page'!A1"/><Relationship Id="rId1" Type="http://schemas.openxmlformats.org/officeDocument/2006/relationships/hyperlink" Target="#'Data Input - Qualitative'!A1"/></Relationships>
</file>

<file path=xl/drawings/_rels/drawing12.xml.rels><?xml version="1.0" encoding="UTF-8" standalone="yes"?>
<Relationships xmlns="http://schemas.openxmlformats.org/package/2006/relationships"><Relationship Id="rId3" Type="http://schemas.openxmlformats.org/officeDocument/2006/relationships/hyperlink" Target="#'Title Page'!A1"/><Relationship Id="rId2" Type="http://schemas.openxmlformats.org/officeDocument/2006/relationships/hyperlink" Target="#'Data Input - Case description'!A1"/><Relationship Id="rId1" Type="http://schemas.openxmlformats.org/officeDocument/2006/relationships/hyperlink" Target="#'Data Input - General'!A1"/></Relationships>
</file>

<file path=xl/drawings/_rels/drawing13.xml.rels><?xml version="1.0" encoding="UTF-8" standalone="yes"?>
<Relationships xmlns="http://schemas.openxmlformats.org/package/2006/relationships"><Relationship Id="rId3" Type="http://schemas.openxmlformats.org/officeDocument/2006/relationships/hyperlink" Target="#'Title Page'!A1"/><Relationship Id="rId2" Type="http://schemas.openxmlformats.org/officeDocument/2006/relationships/hyperlink" Target="#'Data Input - Qualitative'!A1"/><Relationship Id="rId1" Type="http://schemas.openxmlformats.org/officeDocument/2006/relationships/hyperlink" Target="#'Data Input - BAU'!A1"/></Relationships>
</file>

<file path=xl/drawings/_rels/drawing14.xml.rels><?xml version="1.0" encoding="UTF-8" standalone="yes"?>
<Relationships xmlns="http://schemas.openxmlformats.org/package/2006/relationships"><Relationship Id="rId3" Type="http://schemas.openxmlformats.org/officeDocument/2006/relationships/hyperlink" Target="#'Title Page'!A1"/><Relationship Id="rId7" Type="http://schemas.openxmlformats.org/officeDocument/2006/relationships/hyperlink" Target="#'Scenario Analysis'!A1"/><Relationship Id="rId2" Type="http://schemas.openxmlformats.org/officeDocument/2006/relationships/hyperlink" Target="#'Data Input - General'!A1"/><Relationship Id="rId1" Type="http://schemas.openxmlformats.org/officeDocument/2006/relationships/hyperlink" Target="#'Data Input - Proposed'!A1"/><Relationship Id="rId6" Type="http://schemas.openxmlformats.org/officeDocument/2006/relationships/hyperlink" Target="#'Sensitivity Analysis'!A1"/><Relationship Id="rId5" Type="http://schemas.openxmlformats.org/officeDocument/2006/relationships/hyperlink" Target="#Calc_BAU!A1"/><Relationship Id="rId4" Type="http://schemas.openxmlformats.org/officeDocument/2006/relationships/hyperlink" Target="#'Appraisal Summary'!A1"/></Relationships>
</file>

<file path=xl/drawings/_rels/drawing15.xml.rels><?xml version="1.0" encoding="UTF-8" standalone="yes"?>
<Relationships xmlns="http://schemas.openxmlformats.org/package/2006/relationships"><Relationship Id="rId3" Type="http://schemas.openxmlformats.org/officeDocument/2006/relationships/hyperlink" Target="#'Title Page'!A1"/><Relationship Id="rId7" Type="http://schemas.openxmlformats.org/officeDocument/2006/relationships/hyperlink" Target="#'Scenario Analysis'!A1"/><Relationship Id="rId2" Type="http://schemas.openxmlformats.org/officeDocument/2006/relationships/hyperlink" Target="#'Data Input - BAU'!A1"/><Relationship Id="rId1" Type="http://schemas.openxmlformats.org/officeDocument/2006/relationships/hyperlink" Target="#'Data Input - BAT'!A1"/><Relationship Id="rId6" Type="http://schemas.openxmlformats.org/officeDocument/2006/relationships/hyperlink" Target="#'Sensitivity Analysis'!A1"/><Relationship Id="rId5" Type="http://schemas.openxmlformats.org/officeDocument/2006/relationships/hyperlink" Target="#Calc_Proposed!A1"/><Relationship Id="rId4" Type="http://schemas.openxmlformats.org/officeDocument/2006/relationships/hyperlink" Target="#'Appraisal Summary'!A1"/></Relationships>
</file>

<file path=xl/drawings/_rels/drawing16.xml.rels><?xml version="1.0" encoding="UTF-8" standalone="yes"?>
<Relationships xmlns="http://schemas.openxmlformats.org/package/2006/relationships"><Relationship Id="rId3" Type="http://schemas.openxmlformats.org/officeDocument/2006/relationships/hyperlink" Target="#'Title Page'!A1"/><Relationship Id="rId7" Type="http://schemas.openxmlformats.org/officeDocument/2006/relationships/hyperlink" Target="#'Scenario Analysis'!A1"/><Relationship Id="rId2" Type="http://schemas.openxmlformats.org/officeDocument/2006/relationships/hyperlink" Target="#'Data Input - Proposed'!A1"/><Relationship Id="rId1" Type="http://schemas.openxmlformats.org/officeDocument/2006/relationships/hyperlink" Target="#'Data Input - Option 3'!A1"/><Relationship Id="rId6" Type="http://schemas.openxmlformats.org/officeDocument/2006/relationships/hyperlink" Target="#'Sensitivity Analysis'!A1"/><Relationship Id="rId5" Type="http://schemas.openxmlformats.org/officeDocument/2006/relationships/hyperlink" Target="#Calc_BAT!A1"/><Relationship Id="rId4" Type="http://schemas.openxmlformats.org/officeDocument/2006/relationships/hyperlink" Target="#'Appraisal Summary'!A1"/></Relationships>
</file>

<file path=xl/drawings/_rels/drawing17.xml.rels><?xml version="1.0" encoding="UTF-8" standalone="yes"?>
<Relationships xmlns="http://schemas.openxmlformats.org/package/2006/relationships"><Relationship Id="rId3" Type="http://schemas.openxmlformats.org/officeDocument/2006/relationships/hyperlink" Target="#'Title Page'!A1"/><Relationship Id="rId7" Type="http://schemas.openxmlformats.org/officeDocument/2006/relationships/hyperlink" Target="#'Scenario Analysis'!A1"/><Relationship Id="rId2" Type="http://schemas.openxmlformats.org/officeDocument/2006/relationships/hyperlink" Target="#'Data Input - BAT'!A1"/><Relationship Id="rId1" Type="http://schemas.openxmlformats.org/officeDocument/2006/relationships/hyperlink" Target="#'Data Input - Option 4'!A1"/><Relationship Id="rId6" Type="http://schemas.openxmlformats.org/officeDocument/2006/relationships/hyperlink" Target="#'Sensitivity Analysis'!A1"/><Relationship Id="rId5" Type="http://schemas.openxmlformats.org/officeDocument/2006/relationships/hyperlink" Target="#Calc_Option3!A1"/><Relationship Id="rId4" Type="http://schemas.openxmlformats.org/officeDocument/2006/relationships/hyperlink" Target="#'Appraisal Summary'!A1"/></Relationships>
</file>

<file path=xl/drawings/_rels/drawing18.xml.rels><?xml version="1.0" encoding="UTF-8" standalone="yes"?>
<Relationships xmlns="http://schemas.openxmlformats.org/package/2006/relationships"><Relationship Id="rId3" Type="http://schemas.openxmlformats.org/officeDocument/2006/relationships/hyperlink" Target="#'Title Page'!A1"/><Relationship Id="rId7" Type="http://schemas.openxmlformats.org/officeDocument/2006/relationships/hyperlink" Target="#'Scenario Analysis'!A1"/><Relationship Id="rId2" Type="http://schemas.openxmlformats.org/officeDocument/2006/relationships/hyperlink" Target="#'Data Input - Option 3'!A1"/><Relationship Id="rId1" Type="http://schemas.openxmlformats.org/officeDocument/2006/relationships/hyperlink" Target="#'Data Input - Option 5'!A1"/><Relationship Id="rId6" Type="http://schemas.openxmlformats.org/officeDocument/2006/relationships/hyperlink" Target="#'Sensitivity Analysis'!A1"/><Relationship Id="rId5" Type="http://schemas.openxmlformats.org/officeDocument/2006/relationships/hyperlink" Target="#Calc_Option4!A1"/><Relationship Id="rId4" Type="http://schemas.openxmlformats.org/officeDocument/2006/relationships/hyperlink" Target="#'Appraisal Summary'!A1"/></Relationships>
</file>

<file path=xl/drawings/_rels/drawing19.xml.rels><?xml version="1.0" encoding="UTF-8" standalone="yes"?>
<Relationships xmlns="http://schemas.openxmlformats.org/package/2006/relationships"><Relationship Id="rId3" Type="http://schemas.openxmlformats.org/officeDocument/2006/relationships/hyperlink" Target="#'Title Page'!A1"/><Relationship Id="rId2" Type="http://schemas.openxmlformats.org/officeDocument/2006/relationships/hyperlink" Target="#'Data Input - Option 4'!A1"/><Relationship Id="rId1" Type="http://schemas.openxmlformats.org/officeDocument/2006/relationships/hyperlink" Target="#'Appraisal Summary'!A1"/><Relationship Id="rId6" Type="http://schemas.openxmlformats.org/officeDocument/2006/relationships/hyperlink" Target="#'Scenario Analysis'!A1"/><Relationship Id="rId5" Type="http://schemas.openxmlformats.org/officeDocument/2006/relationships/hyperlink" Target="#'Sensitivity Analysis'!A1"/><Relationship Id="rId4" Type="http://schemas.openxmlformats.org/officeDocument/2006/relationships/hyperlink" Target="#Calc_Option5!A1"/></Relationships>
</file>

<file path=xl/drawings/_rels/drawing20.xml.rels><?xml version="1.0" encoding="UTF-8" standalone="yes"?>
<Relationships xmlns="http://schemas.openxmlformats.org/package/2006/relationships"><Relationship Id="rId1" Type="http://schemas.openxmlformats.org/officeDocument/2006/relationships/hyperlink" Target="#'Scenario Analysis'!A1"/></Relationships>
</file>

<file path=xl/drawings/_rels/drawing21.xml.rels><?xml version="1.0" encoding="UTF-8" standalone="yes"?>
<Relationships xmlns="http://schemas.openxmlformats.org/package/2006/relationships"><Relationship Id="rId1" Type="http://schemas.openxmlformats.org/officeDocument/2006/relationships/hyperlink" Target="#'Sensitivity Analysis'!A1"/></Relationships>
</file>

<file path=xl/drawings/_rels/drawing22.xml.rels><?xml version="1.0" encoding="UTF-8" standalone="yes"?>
<Relationships xmlns="http://schemas.openxmlformats.org/package/2006/relationships"><Relationship Id="rId1" Type="http://schemas.openxmlformats.org/officeDocument/2006/relationships/hyperlink" Target="#'Underlying Data List'!A1"/></Relationships>
</file>

<file path=xl/drawings/_rels/drawing23.xml.rels><?xml version="1.0" encoding="UTF-8" standalone="yes"?>
<Relationships xmlns="http://schemas.openxmlformats.org/package/2006/relationships"><Relationship Id="rId1" Type="http://schemas.openxmlformats.org/officeDocument/2006/relationships/hyperlink" Target="#'Underlying Data List'!A1"/></Relationships>
</file>

<file path=xl/drawings/_rels/drawing24.xml.rels><?xml version="1.0" encoding="UTF-8" standalone="yes"?>
<Relationships xmlns="http://schemas.openxmlformats.org/package/2006/relationships"><Relationship Id="rId1" Type="http://schemas.openxmlformats.org/officeDocument/2006/relationships/hyperlink" Target="#'Underlying Data List'!A1"/></Relationships>
</file>

<file path=xl/drawings/_rels/drawing25.xml.rels><?xml version="1.0" encoding="UTF-8" standalone="yes"?>
<Relationships xmlns="http://schemas.openxmlformats.org/package/2006/relationships"><Relationship Id="rId1" Type="http://schemas.openxmlformats.org/officeDocument/2006/relationships/hyperlink" Target="#'Underlying Data List'!A1"/></Relationships>
</file>

<file path=xl/drawings/_rels/drawing26.xml.rels><?xml version="1.0" encoding="UTF-8" standalone="yes"?>
<Relationships xmlns="http://schemas.openxmlformats.org/package/2006/relationships"><Relationship Id="rId1" Type="http://schemas.openxmlformats.org/officeDocument/2006/relationships/hyperlink" Target="#'Underlying Data List'!A1"/></Relationships>
</file>

<file path=xl/drawings/_rels/drawing27.xml.rels><?xml version="1.0" encoding="UTF-8" standalone="yes"?>
<Relationships xmlns="http://schemas.openxmlformats.org/package/2006/relationships"><Relationship Id="rId1" Type="http://schemas.openxmlformats.org/officeDocument/2006/relationships/hyperlink" Target="#'Underlying Data List'!A1"/></Relationships>
</file>

<file path=xl/drawings/_rels/drawing28.xml.rels><?xml version="1.0" encoding="UTF-8" standalone="yes"?>
<Relationships xmlns="http://schemas.openxmlformats.org/package/2006/relationships"><Relationship Id="rId1" Type="http://schemas.openxmlformats.org/officeDocument/2006/relationships/hyperlink" Target="#'Underlying Data List'!A1"/></Relationships>
</file>

<file path=xl/drawings/_rels/drawing29.xml.rels><?xml version="1.0" encoding="UTF-8" standalone="yes"?>
<Relationships xmlns="http://schemas.openxmlformats.org/package/2006/relationships"><Relationship Id="rId1" Type="http://schemas.openxmlformats.org/officeDocument/2006/relationships/hyperlink" Target="#'Underlying Data List'!A1"/></Relationships>
</file>

<file path=xl/drawings/drawing1.xml><?xml version="1.0" encoding="utf-8"?>
<xdr:wsDr xmlns:xdr="http://schemas.openxmlformats.org/drawingml/2006/spreadsheetDrawing" xmlns:a="http://schemas.openxmlformats.org/drawingml/2006/main">
  <xdr:twoCellAnchor editAs="oneCell">
    <xdr:from>
      <xdr:col>29</xdr:col>
      <xdr:colOff>83422</xdr:colOff>
      <xdr:row>3</xdr:row>
      <xdr:rowOff>72776</xdr:rowOff>
    </xdr:from>
    <xdr:to>
      <xdr:col>37</xdr:col>
      <xdr:colOff>125757</xdr:colOff>
      <xdr:row>6</xdr:row>
      <xdr:rowOff>33743</xdr:rowOff>
    </xdr:to>
    <xdr:pic>
      <xdr:nvPicPr>
        <xdr:cNvPr id="2" name="Picture 4" descr="C:\Users\David-Huw_Owen\Desktop\NEWCO PWC\LOGO Ricardo-AEA rgb large.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541187" y="610658"/>
          <a:ext cx="2283510" cy="442820"/>
        </a:xfrm>
        <a:prstGeom prst="rect">
          <a:avLst/>
        </a:prstGeom>
        <a:noFill/>
        <a:ln w="9525">
          <a:noFill/>
          <a:miter lim="800000"/>
          <a:headEnd/>
          <a:tailEnd/>
        </a:ln>
      </xdr:spPr>
    </xdr:pic>
    <xdr:clientData/>
  </xdr:twoCellAnchor>
  <xdr:twoCellAnchor editAs="oneCell">
    <xdr:from>
      <xdr:col>12</xdr:col>
      <xdr:colOff>0</xdr:colOff>
      <xdr:row>2</xdr:row>
      <xdr:rowOff>127000</xdr:rowOff>
    </xdr:from>
    <xdr:to>
      <xdr:col>16</xdr:col>
      <xdr:colOff>107576</xdr:colOff>
      <xdr:row>6</xdr:row>
      <xdr:rowOff>180974</xdr:rowOff>
    </xdr:to>
    <xdr:pic>
      <xdr:nvPicPr>
        <xdr:cNvPr id="3" name="Picture 2" descr="EA_logo_Blue.jpg">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cstate="print"/>
        <a:srcRect/>
        <a:stretch>
          <a:fillRect/>
        </a:stretch>
      </xdr:blipFill>
      <xdr:spPr bwMode="auto">
        <a:xfrm>
          <a:off x="828675" y="460375"/>
          <a:ext cx="2419350" cy="701675"/>
        </a:xfrm>
        <a:prstGeom prst="rect">
          <a:avLst/>
        </a:prstGeom>
        <a:noFill/>
        <a:ln w="9525">
          <a:noFill/>
          <a:miter lim="800000"/>
          <a:headEnd/>
          <a:tailEnd/>
        </a:ln>
      </xdr:spPr>
    </xdr:pic>
    <xdr:clientData/>
  </xdr:twoCellAnchor>
  <xdr:twoCellAnchor>
    <xdr:from>
      <xdr:col>0</xdr:col>
      <xdr:colOff>44824</xdr:colOff>
      <xdr:row>1</xdr:row>
      <xdr:rowOff>11205</xdr:rowOff>
    </xdr:from>
    <xdr:to>
      <xdr:col>10</xdr:col>
      <xdr:colOff>201707</xdr:colOff>
      <xdr:row>25</xdr:row>
      <xdr:rowOff>11206</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44824" y="112058"/>
          <a:ext cx="3092824" cy="6196854"/>
        </a:xfrm>
        <a:prstGeom prst="roundRect">
          <a:avLst/>
        </a:prstGeom>
        <a:solidFill>
          <a:srgbClr val="FFC000"/>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4800" b="1" u="sng"/>
            <a:t>Click here </a:t>
          </a:r>
          <a:r>
            <a:rPr lang="en-GB" sz="4800" b="1"/>
            <a:t>to start your Cost-Benefit Analysis </a:t>
          </a:r>
        </a:p>
      </xdr:txBody>
    </xdr:sp>
    <xdr:clientData/>
  </xdr:twoCellAnchor>
  <xdr:twoCellAnchor>
    <xdr:from>
      <xdr:col>11</xdr:col>
      <xdr:colOff>145676</xdr:colOff>
      <xdr:row>17</xdr:row>
      <xdr:rowOff>56028</xdr:rowOff>
    </xdr:from>
    <xdr:to>
      <xdr:col>15</xdr:col>
      <xdr:colOff>324971</xdr:colOff>
      <xdr:row>23</xdr:row>
      <xdr:rowOff>124947</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9468970" y="4336675"/>
          <a:ext cx="2005854" cy="101021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2400" b="1"/>
            <a:t>Skip</a:t>
          </a:r>
          <a:r>
            <a:rPr lang="en-GB" sz="2400" b="1" baseline="0"/>
            <a:t> to results &gt;</a:t>
          </a:r>
          <a:r>
            <a:rPr lang="en-GB" sz="2400" b="1"/>
            <a:t>&gt;</a:t>
          </a:r>
        </a:p>
      </xdr:txBody>
    </xdr:sp>
    <xdr:clientData/>
  </xdr:twoCellAnchor>
  <xdr:twoCellAnchor>
    <xdr:from>
      <xdr:col>15</xdr:col>
      <xdr:colOff>515471</xdr:colOff>
      <xdr:row>17</xdr:row>
      <xdr:rowOff>47070</xdr:rowOff>
    </xdr:from>
    <xdr:to>
      <xdr:col>22</xdr:col>
      <xdr:colOff>11207</xdr:colOff>
      <xdr:row>23</xdr:row>
      <xdr:rowOff>118785</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0000-000006000000}"/>
            </a:ext>
          </a:extLst>
        </xdr:cNvPr>
        <xdr:cNvSpPr/>
      </xdr:nvSpPr>
      <xdr:spPr>
        <a:xfrm>
          <a:off x="11665324" y="4327717"/>
          <a:ext cx="1949824" cy="1013009"/>
        </a:xfrm>
        <a:prstGeom prst="roundRect">
          <a:avLst/>
        </a:prstGeom>
        <a:solidFill>
          <a:srgbClr val="860000"/>
        </a:solidFill>
        <a:ln>
          <a:solidFill>
            <a:srgbClr val="86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rtlCol="0" anchor="ctr"/>
        <a:lstStyle/>
        <a:p>
          <a:pPr algn="ctr"/>
          <a:r>
            <a:rPr lang="en-GB" sz="2400" b="1"/>
            <a:t>Skip</a:t>
          </a:r>
          <a:r>
            <a:rPr lang="en-GB" sz="2400" b="1" baseline="0"/>
            <a:t> to summary &gt;</a:t>
          </a:r>
          <a:r>
            <a:rPr lang="en-GB" sz="2400" b="1"/>
            <a:t>&gt;</a:t>
          </a:r>
        </a:p>
      </xdr:txBody>
    </xdr:sp>
    <xdr:clientData/>
  </xdr:twoCellAnchor>
  <xdr:twoCellAnchor>
    <xdr:from>
      <xdr:col>22</xdr:col>
      <xdr:colOff>235325</xdr:colOff>
      <xdr:row>17</xdr:row>
      <xdr:rowOff>47070</xdr:rowOff>
    </xdr:from>
    <xdr:to>
      <xdr:col>29</xdr:col>
      <xdr:colOff>108857</xdr:colOff>
      <xdr:row>23</xdr:row>
      <xdr:rowOff>123266</xdr:rowOff>
    </xdr:to>
    <xdr:sp macro="" textlink="">
      <xdr:nvSpPr>
        <xdr:cNvPr id="7" name="Rounded Rectangle 6">
          <a:hlinkClick xmlns:r="http://schemas.openxmlformats.org/officeDocument/2006/relationships" r:id="rId6"/>
          <a:extLst>
            <a:ext uri="{FF2B5EF4-FFF2-40B4-BE49-F238E27FC236}">
              <a16:creationId xmlns:a16="http://schemas.microsoft.com/office/drawing/2014/main" id="{00000000-0008-0000-0000-000007000000}"/>
            </a:ext>
          </a:extLst>
        </xdr:cNvPr>
        <xdr:cNvSpPr/>
      </xdr:nvSpPr>
      <xdr:spPr>
        <a:xfrm>
          <a:off x="7610396" y="5081713"/>
          <a:ext cx="1982640" cy="105591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2400" b="1"/>
            <a:t>User guidance </a:t>
          </a:r>
          <a:r>
            <a:rPr lang="en-GB" sz="2400" b="1" baseline="0"/>
            <a:t>&gt;</a:t>
          </a:r>
          <a:r>
            <a:rPr lang="en-GB" sz="2400" b="1"/>
            <a:t>&gt;</a:t>
          </a:r>
        </a:p>
      </xdr:txBody>
    </xdr:sp>
    <xdr:clientData/>
  </xdr:twoCellAnchor>
  <xdr:twoCellAnchor>
    <xdr:from>
      <xdr:col>30</xdr:col>
      <xdr:colOff>68036</xdr:colOff>
      <xdr:row>17</xdr:row>
      <xdr:rowOff>35864</xdr:rowOff>
    </xdr:from>
    <xdr:to>
      <xdr:col>37</xdr:col>
      <xdr:colOff>56030</xdr:colOff>
      <xdr:row>23</xdr:row>
      <xdr:rowOff>112059</xdr:rowOff>
    </xdr:to>
    <xdr:sp macro="" textlink="">
      <xdr:nvSpPr>
        <xdr:cNvPr id="8" name="Rounded Rectangle 7">
          <a:hlinkClick xmlns:r="http://schemas.openxmlformats.org/officeDocument/2006/relationships" r:id="rId7"/>
          <a:extLst>
            <a:ext uri="{FF2B5EF4-FFF2-40B4-BE49-F238E27FC236}">
              <a16:creationId xmlns:a16="http://schemas.microsoft.com/office/drawing/2014/main" id="{00000000-0008-0000-0000-000008000000}"/>
            </a:ext>
          </a:extLst>
        </xdr:cNvPr>
        <xdr:cNvSpPr/>
      </xdr:nvSpPr>
      <xdr:spPr>
        <a:xfrm>
          <a:off x="9824357" y="5070507"/>
          <a:ext cx="1892994" cy="1055909"/>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2400" b="1"/>
            <a:t>Underlying data</a:t>
          </a:r>
          <a:r>
            <a:rPr lang="en-GB" sz="2400" b="1" baseline="0"/>
            <a:t> &gt;</a:t>
          </a:r>
          <a:r>
            <a:rPr lang="en-GB" sz="2400" b="1"/>
            <a:t>&gt;</a:t>
          </a:r>
        </a:p>
      </xdr:txBody>
    </xdr:sp>
    <xdr:clientData/>
  </xdr:twoCellAnchor>
  <xdr:twoCellAnchor>
    <xdr:from>
      <xdr:col>29</xdr:col>
      <xdr:colOff>190499</xdr:colOff>
      <xdr:row>12</xdr:row>
      <xdr:rowOff>549086</xdr:rowOff>
    </xdr:from>
    <xdr:to>
      <xdr:col>37</xdr:col>
      <xdr:colOff>145677</xdr:colOff>
      <xdr:row>12</xdr:row>
      <xdr:rowOff>918881</xdr:rowOff>
    </xdr:to>
    <xdr:sp macro="[0]!EnterPassword" textlink="">
      <xdr:nvSpPr>
        <xdr:cNvPr id="10" name="Rounded Rectangle 9">
          <a:extLst>
            <a:ext uri="{FF2B5EF4-FFF2-40B4-BE49-F238E27FC236}">
              <a16:creationId xmlns:a16="http://schemas.microsoft.com/office/drawing/2014/main" id="{00000000-0008-0000-0000-00000A000000}"/>
            </a:ext>
          </a:extLst>
        </xdr:cNvPr>
        <xdr:cNvSpPr/>
      </xdr:nvSpPr>
      <xdr:spPr>
        <a:xfrm>
          <a:off x="9648264" y="2498910"/>
          <a:ext cx="2196354" cy="369795"/>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800" b="1"/>
            <a:t>Admin</a:t>
          </a:r>
        </a:p>
      </xdr:txBody>
    </xdr:sp>
    <xdr:clientData/>
  </xdr:twoCellAnchor>
  <xdr:twoCellAnchor>
    <xdr:from>
      <xdr:col>29</xdr:col>
      <xdr:colOff>201703</xdr:colOff>
      <xdr:row>11</xdr:row>
      <xdr:rowOff>190497</xdr:rowOff>
    </xdr:from>
    <xdr:to>
      <xdr:col>37</xdr:col>
      <xdr:colOff>156882</xdr:colOff>
      <xdr:row>12</xdr:row>
      <xdr:rowOff>369794</xdr:rowOff>
    </xdr:to>
    <xdr:sp macro="[0]!EnterPassword" textlink="">
      <xdr:nvSpPr>
        <xdr:cNvPr id="11" name="Rounded Rectangle 10">
          <a:hlinkClick xmlns:r="http://schemas.openxmlformats.org/officeDocument/2006/relationships" r:id="rId8"/>
          <a:extLst>
            <a:ext uri="{FF2B5EF4-FFF2-40B4-BE49-F238E27FC236}">
              <a16:creationId xmlns:a16="http://schemas.microsoft.com/office/drawing/2014/main" id="{00000000-0008-0000-0000-00000B000000}"/>
            </a:ext>
          </a:extLst>
        </xdr:cNvPr>
        <xdr:cNvSpPr/>
      </xdr:nvSpPr>
      <xdr:spPr>
        <a:xfrm>
          <a:off x="9659468" y="1949821"/>
          <a:ext cx="2196355" cy="369797"/>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800" b="1"/>
            <a:t>Tool Version History</a:t>
          </a:r>
        </a:p>
      </xdr:txBody>
    </xdr:sp>
    <xdr:clientData/>
  </xdr:twoCellAnchor>
  <xdr:twoCellAnchor>
    <xdr:from>
      <xdr:col>29</xdr:col>
      <xdr:colOff>201703</xdr:colOff>
      <xdr:row>12</xdr:row>
      <xdr:rowOff>1098172</xdr:rowOff>
    </xdr:from>
    <xdr:to>
      <xdr:col>37</xdr:col>
      <xdr:colOff>156883</xdr:colOff>
      <xdr:row>13</xdr:row>
      <xdr:rowOff>627528</xdr:rowOff>
    </xdr:to>
    <xdr:sp macro="[0]!EnterPassword" textlink="">
      <xdr:nvSpPr>
        <xdr:cNvPr id="13" name="Rounded Rectangle 12">
          <a:hlinkClick xmlns:r="http://schemas.openxmlformats.org/officeDocument/2006/relationships" r:id="rId9"/>
          <a:extLst>
            <a:ext uri="{FF2B5EF4-FFF2-40B4-BE49-F238E27FC236}">
              <a16:creationId xmlns:a16="http://schemas.microsoft.com/office/drawing/2014/main" id="{00000000-0008-0000-0000-00000D000000}"/>
            </a:ext>
          </a:extLst>
        </xdr:cNvPr>
        <xdr:cNvSpPr/>
      </xdr:nvSpPr>
      <xdr:spPr>
        <a:xfrm>
          <a:off x="9659468" y="2846290"/>
          <a:ext cx="2196356" cy="773209"/>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800" b="1"/>
            <a:t>Your</a:t>
          </a:r>
          <a:r>
            <a:rPr lang="en-GB" sz="1800" b="1" baseline="0"/>
            <a:t> Input</a:t>
          </a:r>
          <a:r>
            <a:rPr lang="en-GB" sz="1800" b="1"/>
            <a:t> Version History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118782</xdr:colOff>
      <xdr:row>1</xdr:row>
      <xdr:rowOff>67236</xdr:rowOff>
    </xdr:from>
    <xdr:to>
      <xdr:col>29</xdr:col>
      <xdr:colOff>186018</xdr:colOff>
      <xdr:row>2</xdr:row>
      <xdr:rowOff>156882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415057" y="238686"/>
          <a:ext cx="1448361" cy="251571"/>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TITLE PAGE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156882</xdr:colOff>
      <xdr:row>1</xdr:row>
      <xdr:rowOff>67236</xdr:rowOff>
    </xdr:from>
    <xdr:to>
      <xdr:col>29</xdr:col>
      <xdr:colOff>224118</xdr:colOff>
      <xdr:row>2</xdr:row>
      <xdr:rowOff>156882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8538882" y="235324"/>
          <a:ext cx="1467971" cy="246529"/>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TITLE PAGE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156882</xdr:colOff>
      <xdr:row>1</xdr:row>
      <xdr:rowOff>67236</xdr:rowOff>
    </xdr:from>
    <xdr:to>
      <xdr:col>29</xdr:col>
      <xdr:colOff>224118</xdr:colOff>
      <xdr:row>2</xdr:row>
      <xdr:rowOff>156882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8453157" y="238686"/>
          <a:ext cx="1448361" cy="251571"/>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TITLE PAGE</a:t>
          </a:r>
        </a:p>
      </xdr:txBody>
    </xdr:sp>
    <xdr:clientData/>
  </xdr:twoCellAnchor>
  <xdr:twoCellAnchor>
    <xdr:from>
      <xdr:col>5</xdr:col>
      <xdr:colOff>280146</xdr:colOff>
      <xdr:row>3</xdr:row>
      <xdr:rowOff>112058</xdr:rowOff>
    </xdr:from>
    <xdr:to>
      <xdr:col>14</xdr:col>
      <xdr:colOff>235324</xdr:colOff>
      <xdr:row>5</xdr:row>
      <xdr:rowOff>11206</xdr:rowOff>
    </xdr:to>
    <xdr:sp macro="[0]!Unhideworksheets" textlink="">
      <xdr:nvSpPr>
        <xdr:cNvPr id="3" name="Rounded Rectangle 2">
          <a:extLst>
            <a:ext uri="{FF2B5EF4-FFF2-40B4-BE49-F238E27FC236}">
              <a16:creationId xmlns:a16="http://schemas.microsoft.com/office/drawing/2014/main" id="{00000000-0008-0000-0300-000003000000}"/>
            </a:ext>
          </a:extLst>
        </xdr:cNvPr>
        <xdr:cNvSpPr/>
      </xdr:nvSpPr>
      <xdr:spPr>
        <a:xfrm>
          <a:off x="2879911" y="627529"/>
          <a:ext cx="2935942" cy="24653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SHOW</a:t>
          </a:r>
          <a:r>
            <a:rPr lang="en-GB" sz="1400" b="1" baseline="0"/>
            <a:t> + UNLOCK WORKSHEETS</a:t>
          </a:r>
          <a:endParaRPr lang="en-GB" sz="1400" b="1"/>
        </a:p>
      </xdr:txBody>
    </xdr:sp>
    <xdr:clientData/>
  </xdr:twoCellAnchor>
  <xdr:twoCellAnchor>
    <xdr:from>
      <xdr:col>15</xdr:col>
      <xdr:colOff>33618</xdr:colOff>
      <xdr:row>3</xdr:row>
      <xdr:rowOff>114301</xdr:rowOff>
    </xdr:from>
    <xdr:to>
      <xdr:col>23</xdr:col>
      <xdr:colOff>201705</xdr:colOff>
      <xdr:row>5</xdr:row>
      <xdr:rowOff>0</xdr:rowOff>
    </xdr:to>
    <xdr:sp macro="[0]!HideWorksheets" textlink="">
      <xdr:nvSpPr>
        <xdr:cNvPr id="4" name="Rounded Rectangle 3">
          <a:extLst>
            <a:ext uri="{FF2B5EF4-FFF2-40B4-BE49-F238E27FC236}">
              <a16:creationId xmlns:a16="http://schemas.microsoft.com/office/drawing/2014/main" id="{00000000-0008-0000-0300-000004000000}"/>
            </a:ext>
          </a:extLst>
        </xdr:cNvPr>
        <xdr:cNvSpPr/>
      </xdr:nvSpPr>
      <xdr:spPr>
        <a:xfrm>
          <a:off x="5894294" y="629772"/>
          <a:ext cx="2409264" cy="233081"/>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HIDE</a:t>
          </a:r>
          <a:r>
            <a:rPr lang="en-GB" sz="1400" b="1" baseline="0"/>
            <a:t> + LOCK WORKSHEETS</a:t>
          </a:r>
          <a:endParaRPr lang="en-GB" sz="14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352985</xdr:colOff>
      <xdr:row>2</xdr:row>
      <xdr:rowOff>76759</xdr:rowOff>
    </xdr:from>
    <xdr:to>
      <xdr:col>9</xdr:col>
      <xdr:colOff>1121</xdr:colOff>
      <xdr:row>2</xdr:row>
      <xdr:rowOff>368112</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3734360" y="286309"/>
          <a:ext cx="1476936" cy="291353"/>
        </a:xfrm>
        <a:prstGeom prst="round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r>
            <a:rPr lang="en-GB" sz="1400" b="1">
              <a:solidFill>
                <a:schemeClr val="lt1"/>
              </a:solidFill>
              <a:latin typeface="+mn-lt"/>
              <a:ea typeface="+mn-ea"/>
              <a:cs typeface="+mn-cs"/>
            </a:rPr>
            <a:t>&lt;&lt;    HOME</a:t>
          </a:r>
          <a:r>
            <a:rPr lang="en-GB" sz="1400" b="1" baseline="0">
              <a:solidFill>
                <a:schemeClr val="lt1"/>
              </a:solidFill>
              <a:latin typeface="+mn-lt"/>
              <a:ea typeface="+mn-ea"/>
              <a:cs typeface="+mn-cs"/>
            </a:rPr>
            <a:t> </a:t>
          </a:r>
          <a:r>
            <a:rPr lang="en-GB" sz="1400" b="1">
              <a:solidFill>
                <a:schemeClr val="lt1"/>
              </a:solidFill>
              <a:latin typeface="+mn-lt"/>
              <a:ea typeface="+mn-ea"/>
              <a:cs typeface="+mn-cs"/>
            </a:rPr>
            <a:t>PAGE</a:t>
          </a:r>
          <a:endParaRPr lang="en-GB" sz="14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4</xdr:col>
      <xdr:colOff>2066925</xdr:colOff>
      <xdr:row>2</xdr:row>
      <xdr:rowOff>9525</xdr:rowOff>
    </xdr:from>
    <xdr:to>
      <xdr:col>4</xdr:col>
      <xdr:colOff>3534896</xdr:colOff>
      <xdr:row>2</xdr:row>
      <xdr:rowOff>300878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4410075" y="247650"/>
          <a:ext cx="1467971" cy="29135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en-GB" sz="1400" b="1">
              <a:solidFill>
                <a:schemeClr val="lt1"/>
              </a:solidFill>
              <a:latin typeface="+mn-lt"/>
              <a:ea typeface="+mn-ea"/>
              <a:cs typeface="+mn-cs"/>
            </a:rPr>
            <a:t>&lt;&lt;    HOME</a:t>
          </a:r>
          <a:r>
            <a:rPr lang="en-GB" sz="1400" b="1" baseline="0">
              <a:solidFill>
                <a:schemeClr val="lt1"/>
              </a:solidFill>
              <a:latin typeface="+mn-lt"/>
              <a:ea typeface="+mn-ea"/>
              <a:cs typeface="+mn-cs"/>
            </a:rPr>
            <a:t> </a:t>
          </a:r>
          <a:r>
            <a:rPr lang="en-GB" sz="1400" b="1">
              <a:solidFill>
                <a:schemeClr val="lt1"/>
              </a:solidFill>
              <a:latin typeface="+mn-lt"/>
              <a:ea typeface="+mn-ea"/>
              <a:cs typeface="+mn-cs"/>
            </a:rPr>
            <a:t>PAGE</a:t>
          </a:r>
          <a:endParaRPr lang="en-GB" sz="1400">
            <a:solidFill>
              <a:schemeClr val="lt1"/>
            </a:solidFill>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100853</xdr:colOff>
      <xdr:row>2</xdr:row>
      <xdr:rowOff>100853</xdr:rowOff>
    </xdr:from>
    <xdr:to>
      <xdr:col>9</xdr:col>
      <xdr:colOff>986118</xdr:colOff>
      <xdr:row>3</xdr:row>
      <xdr:rowOff>317686</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381000" y="683559"/>
          <a:ext cx="6443383" cy="7210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Fill this in after the appraisal has been completed</a:t>
          </a:r>
        </a:p>
      </xdr:txBody>
    </xdr:sp>
    <xdr:clientData/>
  </xdr:twoCellAnchor>
  <xdr:twoCellAnchor editAs="absolute">
    <xdr:from>
      <xdr:col>3</xdr:col>
      <xdr:colOff>2200832</xdr:colOff>
      <xdr:row>0</xdr:row>
      <xdr:rowOff>392205</xdr:rowOff>
    </xdr:from>
    <xdr:to>
      <xdr:col>7</xdr:col>
      <xdr:colOff>161362</xdr:colOff>
      <xdr:row>0</xdr:row>
      <xdr:rowOff>582705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600-000006000000}"/>
            </a:ext>
          </a:extLst>
        </xdr:cNvPr>
        <xdr:cNvSpPr/>
      </xdr:nvSpPr>
      <xdr:spPr>
        <a:xfrm>
          <a:off x="2772332" y="392205"/>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DETAILED</a:t>
          </a:r>
          <a:r>
            <a:rPr lang="en-GB" sz="1400" b="1" baseline="0"/>
            <a:t> RESULTS</a:t>
          </a:r>
          <a:r>
            <a:rPr lang="en-GB" sz="1400" b="1"/>
            <a:t> &gt;</a:t>
          </a:r>
        </a:p>
      </xdr:txBody>
    </xdr:sp>
    <xdr:clientData/>
  </xdr:twoCellAnchor>
  <xdr:twoCellAnchor editAs="absolute">
    <xdr:from>
      <xdr:col>1</xdr:col>
      <xdr:colOff>0</xdr:colOff>
      <xdr:row>0</xdr:row>
      <xdr:rowOff>392205</xdr:rowOff>
    </xdr:from>
    <xdr:to>
      <xdr:col>3</xdr:col>
      <xdr:colOff>2156009</xdr:colOff>
      <xdr:row>0</xdr:row>
      <xdr:rowOff>582705</xdr:rowOff>
    </xdr:to>
    <xdr:sp macro="" textlink="">
      <xdr:nvSpPr>
        <xdr:cNvPr id="7" name="Rounded Rectangle 6">
          <a:hlinkClick xmlns:r="http://schemas.openxmlformats.org/officeDocument/2006/relationships" r:id="rId2"/>
          <a:extLst>
            <a:ext uri="{FF2B5EF4-FFF2-40B4-BE49-F238E27FC236}">
              <a16:creationId xmlns:a16="http://schemas.microsoft.com/office/drawing/2014/main" id="{00000000-0008-0000-0600-000007000000}"/>
            </a:ext>
          </a:extLst>
        </xdr:cNvPr>
        <xdr:cNvSpPr/>
      </xdr:nvSpPr>
      <xdr:spPr>
        <a:xfrm>
          <a:off x="156882"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7</xdr:col>
      <xdr:colOff>251008</xdr:colOff>
      <xdr:row>0</xdr:row>
      <xdr:rowOff>67235</xdr:rowOff>
    </xdr:from>
    <xdr:to>
      <xdr:col>9</xdr:col>
      <xdr:colOff>508744</xdr:colOff>
      <xdr:row>0</xdr:row>
      <xdr:rowOff>358588</xdr:rowOff>
    </xdr:to>
    <xdr:sp macro="" textlink="">
      <xdr:nvSpPr>
        <xdr:cNvPr id="8" name="Rounded Rectangle 7">
          <a:hlinkClick xmlns:r="http://schemas.openxmlformats.org/officeDocument/2006/relationships" r:id="rId3"/>
          <a:extLst>
            <a:ext uri="{FF2B5EF4-FFF2-40B4-BE49-F238E27FC236}">
              <a16:creationId xmlns:a16="http://schemas.microsoft.com/office/drawing/2014/main" id="{00000000-0008-0000-0600-000008000000}"/>
            </a:ext>
          </a:extLst>
        </xdr:cNvPr>
        <xdr:cNvSpPr/>
      </xdr:nvSpPr>
      <xdr:spPr>
        <a:xfrm>
          <a:off x="5585008" y="67235"/>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123264</xdr:colOff>
      <xdr:row>2</xdr:row>
      <xdr:rowOff>67235</xdr:rowOff>
    </xdr:from>
    <xdr:to>
      <xdr:col>4</xdr:col>
      <xdr:colOff>168088</xdr:colOff>
      <xdr:row>4</xdr:row>
      <xdr:rowOff>172009</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392205" y="784411"/>
          <a:ext cx="4717677" cy="7210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This output worksheet shows the detailed results from the appraisal.</a:t>
          </a:r>
        </a:p>
      </xdr:txBody>
    </xdr:sp>
    <xdr:clientData/>
  </xdr:twoCellAnchor>
  <xdr:twoCellAnchor editAs="absolute">
    <xdr:from>
      <xdr:col>1</xdr:col>
      <xdr:colOff>11207</xdr:colOff>
      <xdr:row>0</xdr:row>
      <xdr:rowOff>381000</xdr:rowOff>
    </xdr:from>
    <xdr:to>
      <xdr:col>3</xdr:col>
      <xdr:colOff>2290481</xdr:colOff>
      <xdr:row>0</xdr:row>
      <xdr:rowOff>571500</xdr:rowOff>
    </xdr:to>
    <xdr:sp macro="" textlink="">
      <xdr:nvSpPr>
        <xdr:cNvPr id="9" name="Rounded Rectangle 8">
          <a:hlinkClick xmlns:r="http://schemas.openxmlformats.org/officeDocument/2006/relationships" r:id="rId1"/>
          <a:extLst>
            <a:ext uri="{FF2B5EF4-FFF2-40B4-BE49-F238E27FC236}">
              <a16:creationId xmlns:a16="http://schemas.microsoft.com/office/drawing/2014/main" id="{00000000-0008-0000-0700-000009000000}"/>
            </a:ext>
          </a:extLst>
        </xdr:cNvPr>
        <xdr:cNvSpPr/>
      </xdr:nvSpPr>
      <xdr:spPr>
        <a:xfrm>
          <a:off x="168089" y="381000"/>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SUMMARY RESULTS</a:t>
          </a:r>
        </a:p>
      </xdr:txBody>
    </xdr:sp>
    <xdr:clientData/>
  </xdr:twoCellAnchor>
  <xdr:twoCellAnchor editAs="absolute">
    <xdr:from>
      <xdr:col>5</xdr:col>
      <xdr:colOff>351862</xdr:colOff>
      <xdr:row>0</xdr:row>
      <xdr:rowOff>56030</xdr:rowOff>
    </xdr:from>
    <xdr:to>
      <xdr:col>6</xdr:col>
      <xdr:colOff>788893</xdr:colOff>
      <xdr:row>0</xdr:row>
      <xdr:rowOff>347383</xdr:rowOff>
    </xdr:to>
    <xdr:sp macro="" textlink="">
      <xdr:nvSpPr>
        <xdr:cNvPr id="10" name="Rounded Rectangle 9">
          <a:hlinkClick xmlns:r="http://schemas.openxmlformats.org/officeDocument/2006/relationships" r:id="rId2"/>
          <a:extLst>
            <a:ext uri="{FF2B5EF4-FFF2-40B4-BE49-F238E27FC236}">
              <a16:creationId xmlns:a16="http://schemas.microsoft.com/office/drawing/2014/main" id="{00000000-0008-0000-0700-00000A000000}"/>
            </a:ext>
          </a:extLst>
        </xdr:cNvPr>
        <xdr:cNvSpPr/>
      </xdr:nvSpPr>
      <xdr:spPr>
        <a:xfrm>
          <a:off x="5596215" y="56030"/>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twoCellAnchor editAs="absolute">
    <xdr:from>
      <xdr:col>3</xdr:col>
      <xdr:colOff>2857506</xdr:colOff>
      <xdr:row>45</xdr:row>
      <xdr:rowOff>89648</xdr:rowOff>
    </xdr:from>
    <xdr:to>
      <xdr:col>6</xdr:col>
      <xdr:colOff>831484</xdr:colOff>
      <xdr:row>46</xdr:row>
      <xdr:rowOff>190501</xdr:rowOff>
    </xdr:to>
    <xdr:sp macro="" textlink="">
      <xdr:nvSpPr>
        <xdr:cNvPr id="12" name="Rounded Rectangle 11">
          <a:hlinkClick xmlns:r="http://schemas.openxmlformats.org/officeDocument/2006/relationships" r:id="rId3"/>
          <a:extLst>
            <a:ext uri="{FF2B5EF4-FFF2-40B4-BE49-F238E27FC236}">
              <a16:creationId xmlns:a16="http://schemas.microsoft.com/office/drawing/2014/main" id="{00000000-0008-0000-0700-00000C000000}"/>
            </a:ext>
          </a:extLst>
        </xdr:cNvPr>
        <xdr:cNvSpPr/>
      </xdr:nvSpPr>
      <xdr:spPr>
        <a:xfrm>
          <a:off x="3305741" y="10858501"/>
          <a:ext cx="3868272"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SENSITIVITY</a:t>
          </a:r>
          <a:r>
            <a:rPr lang="en-GB" sz="1400" b="1" baseline="0"/>
            <a:t> ANALYSIS</a:t>
          </a:r>
          <a:r>
            <a:rPr lang="en-GB" sz="1400" b="1"/>
            <a:t> SHEET &gt;&gt;</a:t>
          </a:r>
        </a:p>
      </xdr:txBody>
    </xdr:sp>
    <xdr:clientData/>
  </xdr:twoCellAnchor>
  <xdr:twoCellAnchor editAs="absolute">
    <xdr:from>
      <xdr:col>3</xdr:col>
      <xdr:colOff>2796990</xdr:colOff>
      <xdr:row>69</xdr:row>
      <xdr:rowOff>62753</xdr:rowOff>
    </xdr:from>
    <xdr:to>
      <xdr:col>6</xdr:col>
      <xdr:colOff>770968</xdr:colOff>
      <xdr:row>70</xdr:row>
      <xdr:rowOff>186018</xdr:rowOff>
    </xdr:to>
    <xdr:sp macro="" textlink="">
      <xdr:nvSpPr>
        <xdr:cNvPr id="13" name="Rounded Rectangle 12">
          <a:hlinkClick xmlns:r="http://schemas.openxmlformats.org/officeDocument/2006/relationships" r:id="rId4"/>
          <a:extLst>
            <a:ext uri="{FF2B5EF4-FFF2-40B4-BE49-F238E27FC236}">
              <a16:creationId xmlns:a16="http://schemas.microsoft.com/office/drawing/2014/main" id="{00000000-0008-0000-0700-00000D000000}"/>
            </a:ext>
          </a:extLst>
        </xdr:cNvPr>
        <xdr:cNvSpPr/>
      </xdr:nvSpPr>
      <xdr:spPr>
        <a:xfrm>
          <a:off x="3245225" y="17801665"/>
          <a:ext cx="3868272"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SCENARIO </a:t>
          </a:r>
          <a:r>
            <a:rPr lang="en-GB" sz="1400" b="1" baseline="0"/>
            <a:t>ANALYSIS</a:t>
          </a:r>
          <a:r>
            <a:rPr lang="en-GB" sz="1400" b="1"/>
            <a:t> SHEET &gt;&gt;</a:t>
          </a:r>
        </a:p>
      </xdr:txBody>
    </xdr:sp>
    <xdr:clientData/>
  </xdr:twoCellAnchor>
  <xdr:twoCellAnchor editAs="absolute">
    <xdr:from>
      <xdr:col>6</xdr:col>
      <xdr:colOff>17932</xdr:colOff>
      <xdr:row>4</xdr:row>
      <xdr:rowOff>17930</xdr:rowOff>
    </xdr:from>
    <xdr:to>
      <xdr:col>6</xdr:col>
      <xdr:colOff>806825</xdr:colOff>
      <xdr:row>4</xdr:row>
      <xdr:rowOff>336176</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0700-000008000000}"/>
            </a:ext>
          </a:extLst>
        </xdr:cNvPr>
        <xdr:cNvSpPr/>
      </xdr:nvSpPr>
      <xdr:spPr>
        <a:xfrm>
          <a:off x="6360461" y="1351430"/>
          <a:ext cx="788893" cy="318246"/>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BAU</a:t>
          </a:r>
        </a:p>
      </xdr:txBody>
    </xdr:sp>
    <xdr:clientData/>
  </xdr:twoCellAnchor>
  <xdr:twoCellAnchor editAs="absolute">
    <xdr:from>
      <xdr:col>7</xdr:col>
      <xdr:colOff>80684</xdr:colOff>
      <xdr:row>4</xdr:row>
      <xdr:rowOff>13448</xdr:rowOff>
    </xdr:from>
    <xdr:to>
      <xdr:col>7</xdr:col>
      <xdr:colOff>869577</xdr:colOff>
      <xdr:row>4</xdr:row>
      <xdr:rowOff>331694</xdr:rowOff>
    </xdr:to>
    <xdr:sp macro="" textlink="">
      <xdr:nvSpPr>
        <xdr:cNvPr id="11" name="Rounded Rectangle 10">
          <a:hlinkClick xmlns:r="http://schemas.openxmlformats.org/officeDocument/2006/relationships" r:id="rId6"/>
          <a:extLst>
            <a:ext uri="{FF2B5EF4-FFF2-40B4-BE49-F238E27FC236}">
              <a16:creationId xmlns:a16="http://schemas.microsoft.com/office/drawing/2014/main" id="{00000000-0008-0000-0700-00000B000000}"/>
            </a:ext>
          </a:extLst>
        </xdr:cNvPr>
        <xdr:cNvSpPr/>
      </xdr:nvSpPr>
      <xdr:spPr>
        <a:xfrm>
          <a:off x="7263655" y="1346948"/>
          <a:ext cx="788893" cy="318246"/>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050" b="1"/>
            <a:t>Proposed</a:t>
          </a:r>
        </a:p>
      </xdr:txBody>
    </xdr:sp>
    <xdr:clientData/>
  </xdr:twoCellAnchor>
  <xdr:twoCellAnchor editAs="absolute">
    <xdr:from>
      <xdr:col>8</xdr:col>
      <xdr:colOff>87408</xdr:colOff>
      <xdr:row>4</xdr:row>
      <xdr:rowOff>8966</xdr:rowOff>
    </xdr:from>
    <xdr:to>
      <xdr:col>8</xdr:col>
      <xdr:colOff>876301</xdr:colOff>
      <xdr:row>4</xdr:row>
      <xdr:rowOff>327212</xdr:rowOff>
    </xdr:to>
    <xdr:sp macro="" textlink="">
      <xdr:nvSpPr>
        <xdr:cNvPr id="14" name="Rounded Rectangle 13">
          <a:hlinkClick xmlns:r="http://schemas.openxmlformats.org/officeDocument/2006/relationships" r:id="rId7"/>
          <a:extLst>
            <a:ext uri="{FF2B5EF4-FFF2-40B4-BE49-F238E27FC236}">
              <a16:creationId xmlns:a16="http://schemas.microsoft.com/office/drawing/2014/main" id="{00000000-0008-0000-0700-00000E000000}"/>
            </a:ext>
          </a:extLst>
        </xdr:cNvPr>
        <xdr:cNvSpPr/>
      </xdr:nvSpPr>
      <xdr:spPr>
        <a:xfrm>
          <a:off x="8267702" y="1342466"/>
          <a:ext cx="788893" cy="318246"/>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BAT</a:t>
          </a:r>
        </a:p>
      </xdr:txBody>
    </xdr:sp>
    <xdr:clientData/>
  </xdr:twoCellAnchor>
  <xdr:twoCellAnchor editAs="absolute">
    <xdr:from>
      <xdr:col>9</xdr:col>
      <xdr:colOff>82924</xdr:colOff>
      <xdr:row>4</xdr:row>
      <xdr:rowOff>4483</xdr:rowOff>
    </xdr:from>
    <xdr:to>
      <xdr:col>9</xdr:col>
      <xdr:colOff>871817</xdr:colOff>
      <xdr:row>4</xdr:row>
      <xdr:rowOff>322729</xdr:rowOff>
    </xdr:to>
    <xdr:sp macro="" textlink="">
      <xdr:nvSpPr>
        <xdr:cNvPr id="15" name="Rounded Rectangle 14">
          <a:hlinkClick xmlns:r="http://schemas.openxmlformats.org/officeDocument/2006/relationships" r:id="rId8"/>
          <a:extLst>
            <a:ext uri="{FF2B5EF4-FFF2-40B4-BE49-F238E27FC236}">
              <a16:creationId xmlns:a16="http://schemas.microsoft.com/office/drawing/2014/main" id="{00000000-0008-0000-0700-00000F000000}"/>
            </a:ext>
          </a:extLst>
        </xdr:cNvPr>
        <xdr:cNvSpPr/>
      </xdr:nvSpPr>
      <xdr:spPr>
        <a:xfrm>
          <a:off x="9260542" y="1337983"/>
          <a:ext cx="788893" cy="318246"/>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3</a:t>
          </a:r>
        </a:p>
      </xdr:txBody>
    </xdr:sp>
    <xdr:clientData/>
  </xdr:twoCellAnchor>
  <xdr:twoCellAnchor editAs="absolute">
    <xdr:from>
      <xdr:col>10</xdr:col>
      <xdr:colOff>33620</xdr:colOff>
      <xdr:row>4</xdr:row>
      <xdr:rowOff>11207</xdr:rowOff>
    </xdr:from>
    <xdr:to>
      <xdr:col>10</xdr:col>
      <xdr:colOff>822513</xdr:colOff>
      <xdr:row>4</xdr:row>
      <xdr:rowOff>329453</xdr:rowOff>
    </xdr:to>
    <xdr:sp macro="" textlink="">
      <xdr:nvSpPr>
        <xdr:cNvPr id="16" name="Rounded Rectangle 15">
          <a:hlinkClick xmlns:r="http://schemas.openxmlformats.org/officeDocument/2006/relationships" r:id="rId9"/>
          <a:extLst>
            <a:ext uri="{FF2B5EF4-FFF2-40B4-BE49-F238E27FC236}">
              <a16:creationId xmlns:a16="http://schemas.microsoft.com/office/drawing/2014/main" id="{00000000-0008-0000-0700-000010000000}"/>
            </a:ext>
          </a:extLst>
        </xdr:cNvPr>
        <xdr:cNvSpPr/>
      </xdr:nvSpPr>
      <xdr:spPr>
        <a:xfrm>
          <a:off x="10208561" y="1344707"/>
          <a:ext cx="788893" cy="318246"/>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4</a:t>
          </a:r>
        </a:p>
      </xdr:txBody>
    </xdr:sp>
    <xdr:clientData/>
  </xdr:twoCellAnchor>
  <xdr:twoCellAnchor editAs="absolute">
    <xdr:from>
      <xdr:col>11</xdr:col>
      <xdr:colOff>107578</xdr:colOff>
      <xdr:row>4</xdr:row>
      <xdr:rowOff>6725</xdr:rowOff>
    </xdr:from>
    <xdr:to>
      <xdr:col>11</xdr:col>
      <xdr:colOff>896471</xdr:colOff>
      <xdr:row>4</xdr:row>
      <xdr:rowOff>324971</xdr:rowOff>
    </xdr:to>
    <xdr:sp macro="" textlink="">
      <xdr:nvSpPr>
        <xdr:cNvPr id="17" name="Rounded Rectangle 16">
          <a:hlinkClick xmlns:r="http://schemas.openxmlformats.org/officeDocument/2006/relationships" r:id="rId10"/>
          <a:extLst>
            <a:ext uri="{FF2B5EF4-FFF2-40B4-BE49-F238E27FC236}">
              <a16:creationId xmlns:a16="http://schemas.microsoft.com/office/drawing/2014/main" id="{00000000-0008-0000-0700-000011000000}"/>
            </a:ext>
          </a:extLst>
        </xdr:cNvPr>
        <xdr:cNvSpPr/>
      </xdr:nvSpPr>
      <xdr:spPr>
        <a:xfrm>
          <a:off x="11122960" y="1340225"/>
          <a:ext cx="788893" cy="318246"/>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5</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8</xdr:col>
      <xdr:colOff>516910</xdr:colOff>
      <xdr:row>3</xdr:row>
      <xdr:rowOff>241565</xdr:rowOff>
    </xdr:from>
    <xdr:to>
      <xdr:col>9</xdr:col>
      <xdr:colOff>385037</xdr:colOff>
      <xdr:row>4</xdr:row>
      <xdr:rowOff>255972</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7677469" y="1059594"/>
          <a:ext cx="1089568"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BAT-AEL</a:t>
          </a:r>
        </a:p>
      </xdr:txBody>
    </xdr:sp>
    <xdr:clientData/>
  </xdr:twoCellAnchor>
  <xdr:twoCellAnchor editAs="absolute">
    <xdr:from>
      <xdr:col>7</xdr:col>
      <xdr:colOff>605277</xdr:colOff>
      <xdr:row>3</xdr:row>
      <xdr:rowOff>230680</xdr:rowOff>
    </xdr:from>
    <xdr:to>
      <xdr:col>8</xdr:col>
      <xdr:colOff>437068</xdr:colOff>
      <xdr:row>4</xdr:row>
      <xdr:rowOff>245087</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6421130" y="1048709"/>
          <a:ext cx="1176497"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Proposed</a:t>
          </a:r>
        </a:p>
      </xdr:txBody>
    </xdr:sp>
    <xdr:clientData/>
  </xdr:twoCellAnchor>
  <xdr:twoCellAnchor editAs="absolute">
    <xdr:from>
      <xdr:col>9</xdr:col>
      <xdr:colOff>443112</xdr:colOff>
      <xdr:row>3</xdr:row>
      <xdr:rowOff>244606</xdr:rowOff>
    </xdr:from>
    <xdr:to>
      <xdr:col>10</xdr:col>
      <xdr:colOff>291170</xdr:colOff>
      <xdr:row>4</xdr:row>
      <xdr:rowOff>259013</xdr:rowOff>
    </xdr:to>
    <xdr:sp macro="" textlink="">
      <xdr:nvSpPr>
        <xdr:cNvPr id="6" name="Rounded Rectangle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8825112" y="1062635"/>
          <a:ext cx="1136734"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OPTION 3</a:t>
          </a:r>
        </a:p>
      </xdr:txBody>
    </xdr:sp>
    <xdr:clientData/>
  </xdr:twoCellAnchor>
  <xdr:twoCellAnchor editAs="absolute">
    <xdr:from>
      <xdr:col>10</xdr:col>
      <xdr:colOff>353465</xdr:colOff>
      <xdr:row>3</xdr:row>
      <xdr:rowOff>247327</xdr:rowOff>
    </xdr:from>
    <xdr:to>
      <xdr:col>40</xdr:col>
      <xdr:colOff>229702</xdr:colOff>
      <xdr:row>4</xdr:row>
      <xdr:rowOff>261734</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10024141" y="1065356"/>
          <a:ext cx="1075267"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OPTION 4</a:t>
          </a:r>
        </a:p>
      </xdr:txBody>
    </xdr:sp>
    <xdr:clientData/>
  </xdr:twoCellAnchor>
  <xdr:twoCellAnchor editAs="absolute">
    <xdr:from>
      <xdr:col>40</xdr:col>
      <xdr:colOff>276463</xdr:colOff>
      <xdr:row>3</xdr:row>
      <xdr:rowOff>250047</xdr:rowOff>
    </xdr:from>
    <xdr:to>
      <xdr:col>40</xdr:col>
      <xdr:colOff>1378324</xdr:colOff>
      <xdr:row>4</xdr:row>
      <xdr:rowOff>264454</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1146169" y="1068076"/>
          <a:ext cx="1101861"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OPTION 5</a:t>
          </a:r>
        </a:p>
      </xdr:txBody>
    </xdr:sp>
    <xdr:clientData/>
  </xdr:twoCellAnchor>
  <xdr:twoCellAnchor>
    <xdr:from>
      <xdr:col>2</xdr:col>
      <xdr:colOff>89647</xdr:colOff>
      <xdr:row>2</xdr:row>
      <xdr:rowOff>78442</xdr:rowOff>
    </xdr:from>
    <xdr:to>
      <xdr:col>6</xdr:col>
      <xdr:colOff>672353</xdr:colOff>
      <xdr:row>4</xdr:row>
      <xdr:rowOff>268940</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437029" y="795618"/>
          <a:ext cx="4784912" cy="739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This analysis alters a number of parameters at the same time to understand the overall effect of a particular scenario on the central result.</a:t>
          </a:r>
        </a:p>
      </xdr:txBody>
    </xdr:sp>
    <xdr:clientData/>
  </xdr:twoCellAnchor>
  <xdr:twoCellAnchor editAs="absolute">
    <xdr:from>
      <xdr:col>1</xdr:col>
      <xdr:colOff>0</xdr:colOff>
      <xdr:row>0</xdr:row>
      <xdr:rowOff>392205</xdr:rowOff>
    </xdr:from>
    <xdr:to>
      <xdr:col>3</xdr:col>
      <xdr:colOff>2335303</xdr:colOff>
      <xdr:row>0</xdr:row>
      <xdr:rowOff>582705</xdr:rowOff>
    </xdr:to>
    <xdr:sp macro="" textlink="">
      <xdr:nvSpPr>
        <xdr:cNvPr id="11" name="Rounded Rectangle 10">
          <a:hlinkClick xmlns:r="http://schemas.openxmlformats.org/officeDocument/2006/relationships" r:id="rId6"/>
          <a:extLst>
            <a:ext uri="{FF2B5EF4-FFF2-40B4-BE49-F238E27FC236}">
              <a16:creationId xmlns:a16="http://schemas.microsoft.com/office/drawing/2014/main" id="{00000000-0008-0000-0800-00000B000000}"/>
            </a:ext>
          </a:extLst>
        </xdr:cNvPr>
        <xdr:cNvSpPr/>
      </xdr:nvSpPr>
      <xdr:spPr>
        <a:xfrm>
          <a:off x="156882"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RESULTS</a:t>
          </a:r>
        </a:p>
      </xdr:txBody>
    </xdr:sp>
    <xdr:clientData/>
  </xdr:twoCellAnchor>
  <xdr:twoCellAnchor editAs="absolute">
    <xdr:from>
      <xdr:col>6</xdr:col>
      <xdr:colOff>1102655</xdr:colOff>
      <xdr:row>0</xdr:row>
      <xdr:rowOff>67235</xdr:rowOff>
    </xdr:from>
    <xdr:to>
      <xdr:col>7</xdr:col>
      <xdr:colOff>1304362</xdr:colOff>
      <xdr:row>0</xdr:row>
      <xdr:rowOff>358588</xdr:rowOff>
    </xdr:to>
    <xdr:sp macro="" textlink="">
      <xdr:nvSpPr>
        <xdr:cNvPr id="12" name="Rounded Rectangle 11">
          <a:hlinkClick xmlns:r="http://schemas.openxmlformats.org/officeDocument/2006/relationships" r:id="rId7"/>
          <a:extLst>
            <a:ext uri="{FF2B5EF4-FFF2-40B4-BE49-F238E27FC236}">
              <a16:creationId xmlns:a16="http://schemas.microsoft.com/office/drawing/2014/main" id="{00000000-0008-0000-0800-00000C000000}"/>
            </a:ext>
          </a:extLst>
        </xdr:cNvPr>
        <xdr:cNvSpPr/>
      </xdr:nvSpPr>
      <xdr:spPr>
        <a:xfrm>
          <a:off x="5585008" y="67235"/>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twoCellAnchor>
    <xdr:from>
      <xdr:col>6</xdr:col>
      <xdr:colOff>728383</xdr:colOff>
      <xdr:row>2</xdr:row>
      <xdr:rowOff>44824</xdr:rowOff>
    </xdr:from>
    <xdr:to>
      <xdr:col>8</xdr:col>
      <xdr:colOff>313765</xdr:colOff>
      <xdr:row>3</xdr:row>
      <xdr:rowOff>201706</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5210736" y="762000"/>
          <a:ext cx="2263588" cy="257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Go bac</a:t>
          </a:r>
          <a:r>
            <a:rPr lang="en-GB" sz="1200" b="1" baseline="0"/>
            <a:t>k to Data Input sheets:</a:t>
          </a:r>
          <a:endParaRPr lang="en-GB" sz="1200" b="1"/>
        </a:p>
      </xdr:txBody>
    </xdr:sp>
    <xdr:clientData/>
  </xdr:twoCellAnchor>
  <xdr:twoCellAnchor editAs="absolute">
    <xdr:from>
      <xdr:col>3</xdr:col>
      <xdr:colOff>806823</xdr:colOff>
      <xdr:row>7</xdr:row>
      <xdr:rowOff>145676</xdr:rowOff>
    </xdr:from>
    <xdr:to>
      <xdr:col>6</xdr:col>
      <xdr:colOff>582705</xdr:colOff>
      <xdr:row>9</xdr:row>
      <xdr:rowOff>11206</xdr:rowOff>
    </xdr:to>
    <xdr:sp macro="" textlink="">
      <xdr:nvSpPr>
        <xdr:cNvPr id="13" name="Rounded Rectangle 12">
          <a:hlinkClick xmlns:r="http://schemas.openxmlformats.org/officeDocument/2006/relationships" r:id="rId8"/>
          <a:extLst>
            <a:ext uri="{FF2B5EF4-FFF2-40B4-BE49-F238E27FC236}">
              <a16:creationId xmlns:a16="http://schemas.microsoft.com/office/drawing/2014/main" id="{00000000-0008-0000-0800-00000D000000}"/>
            </a:ext>
          </a:extLst>
        </xdr:cNvPr>
        <xdr:cNvSpPr/>
      </xdr:nvSpPr>
      <xdr:spPr>
        <a:xfrm>
          <a:off x="1199029" y="2252382"/>
          <a:ext cx="386602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UNDERLYING CALCULATIONS SHEET &gt;&gt;</a:t>
          </a:r>
        </a:p>
      </xdr:txBody>
    </xdr:sp>
    <xdr:clientData/>
  </xdr:twoCellAnchor>
  <xdr:twoCellAnchor editAs="absolute">
    <xdr:from>
      <xdr:col>6</xdr:col>
      <xdr:colOff>770163</xdr:colOff>
      <xdr:row>3</xdr:row>
      <xdr:rowOff>237084</xdr:rowOff>
    </xdr:from>
    <xdr:to>
      <xdr:col>7</xdr:col>
      <xdr:colOff>526231</xdr:colOff>
      <xdr:row>4</xdr:row>
      <xdr:rowOff>251491</xdr:rowOff>
    </xdr:to>
    <xdr:sp macro="" textlink="">
      <xdr:nvSpPr>
        <xdr:cNvPr id="14" name="Rounded Rectangle 13">
          <a:hlinkClick xmlns:r="http://schemas.openxmlformats.org/officeDocument/2006/relationships" r:id="rId9"/>
          <a:extLst>
            <a:ext uri="{FF2B5EF4-FFF2-40B4-BE49-F238E27FC236}">
              <a16:creationId xmlns:a16="http://schemas.microsoft.com/office/drawing/2014/main" id="{00000000-0008-0000-0800-00000E000000}"/>
            </a:ext>
          </a:extLst>
        </xdr:cNvPr>
        <xdr:cNvSpPr/>
      </xdr:nvSpPr>
      <xdr:spPr>
        <a:xfrm>
          <a:off x="5252516" y="1055113"/>
          <a:ext cx="1089568"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BAU</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155200</xdr:colOff>
      <xdr:row>0</xdr:row>
      <xdr:rowOff>383400</xdr:rowOff>
    </xdr:from>
    <xdr:to>
      <xdr:col>6</xdr:col>
      <xdr:colOff>260533</xdr:colOff>
      <xdr:row>0</xdr:row>
      <xdr:rowOff>573900</xdr:rowOff>
    </xdr:to>
    <xdr:sp macro="" textlink="">
      <xdr:nvSpPr>
        <xdr:cNvPr id="9" name="Rounded Rectangle 8">
          <a:hlinkClick xmlns:r="http://schemas.openxmlformats.org/officeDocument/2006/relationships" r:id="rId1"/>
          <a:extLst>
            <a:ext uri="{FF2B5EF4-FFF2-40B4-BE49-F238E27FC236}">
              <a16:creationId xmlns:a16="http://schemas.microsoft.com/office/drawing/2014/main" id="{00000000-0008-0000-0900-000009000000}"/>
            </a:ext>
          </a:extLst>
        </xdr:cNvPr>
        <xdr:cNvSpPr/>
      </xdr:nvSpPr>
      <xdr:spPr>
        <a:xfrm>
          <a:off x="155200" y="383400"/>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RESULTS</a:t>
          </a:r>
        </a:p>
      </xdr:txBody>
    </xdr:sp>
    <xdr:clientData/>
  </xdr:twoCellAnchor>
  <xdr:twoCellAnchor editAs="absolute">
    <xdr:from>
      <xdr:col>8</xdr:col>
      <xdr:colOff>361385</xdr:colOff>
      <xdr:row>0</xdr:row>
      <xdr:rowOff>58430</xdr:rowOff>
    </xdr:from>
    <xdr:to>
      <xdr:col>9</xdr:col>
      <xdr:colOff>518268</xdr:colOff>
      <xdr:row>0</xdr:row>
      <xdr:rowOff>349783</xdr:rowOff>
    </xdr:to>
    <xdr:sp macro="" textlink="">
      <xdr:nvSpPr>
        <xdr:cNvPr id="10" name="Rounded Rectangle 9">
          <a:hlinkClick xmlns:r="http://schemas.openxmlformats.org/officeDocument/2006/relationships" r:id="rId2"/>
          <a:extLst>
            <a:ext uri="{FF2B5EF4-FFF2-40B4-BE49-F238E27FC236}">
              <a16:creationId xmlns:a16="http://schemas.microsoft.com/office/drawing/2014/main" id="{00000000-0008-0000-0900-00000A000000}"/>
            </a:ext>
          </a:extLst>
        </xdr:cNvPr>
        <xdr:cNvSpPr/>
      </xdr:nvSpPr>
      <xdr:spPr>
        <a:xfrm>
          <a:off x="5583326" y="58430"/>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twoCellAnchor>
    <xdr:from>
      <xdr:col>2</xdr:col>
      <xdr:colOff>78441</xdr:colOff>
      <xdr:row>3</xdr:row>
      <xdr:rowOff>11207</xdr:rowOff>
    </xdr:from>
    <xdr:to>
      <xdr:col>7</xdr:col>
      <xdr:colOff>1299882</xdr:colOff>
      <xdr:row>4</xdr:row>
      <xdr:rowOff>302559</xdr:rowOff>
    </xdr:to>
    <xdr:sp macro="" textlink="">
      <xdr:nvSpPr>
        <xdr:cNvPr id="14" name="TextBox 13">
          <a:extLst>
            <a:ext uri="{FF2B5EF4-FFF2-40B4-BE49-F238E27FC236}">
              <a16:creationId xmlns:a16="http://schemas.microsoft.com/office/drawing/2014/main" id="{00000000-0008-0000-0900-00000E000000}"/>
            </a:ext>
          </a:extLst>
        </xdr:cNvPr>
        <xdr:cNvSpPr txBox="1"/>
      </xdr:nvSpPr>
      <xdr:spPr>
        <a:xfrm>
          <a:off x="358588" y="818031"/>
          <a:ext cx="4784912" cy="739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This analysis alters a number of parameters at the same time to understand the overall effect of a particular scenario on the central result.</a:t>
          </a:r>
        </a:p>
      </xdr:txBody>
    </xdr:sp>
    <xdr:clientData/>
  </xdr:twoCellAnchor>
  <xdr:twoCellAnchor editAs="absolute">
    <xdr:from>
      <xdr:col>2</xdr:col>
      <xdr:colOff>11205</xdr:colOff>
      <xdr:row>5</xdr:row>
      <xdr:rowOff>78441</xdr:rowOff>
    </xdr:from>
    <xdr:to>
      <xdr:col>7</xdr:col>
      <xdr:colOff>313763</xdr:colOff>
      <xdr:row>6</xdr:row>
      <xdr:rowOff>179294</xdr:rowOff>
    </xdr:to>
    <xdr:sp macro="" textlink="">
      <xdr:nvSpPr>
        <xdr:cNvPr id="7" name="Rounded Rectangle 6">
          <a:hlinkClick xmlns:r="http://schemas.openxmlformats.org/officeDocument/2006/relationships" r:id="rId3"/>
          <a:extLst>
            <a:ext uri="{FF2B5EF4-FFF2-40B4-BE49-F238E27FC236}">
              <a16:creationId xmlns:a16="http://schemas.microsoft.com/office/drawing/2014/main" id="{00000000-0008-0000-0900-000007000000}"/>
            </a:ext>
          </a:extLst>
        </xdr:cNvPr>
        <xdr:cNvSpPr/>
      </xdr:nvSpPr>
      <xdr:spPr>
        <a:xfrm>
          <a:off x="291352" y="1703294"/>
          <a:ext cx="386602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UNDERLYING CALCULATIONS SHEET &gt;&gt;</a:t>
          </a:r>
        </a:p>
      </xdr:txBody>
    </xdr:sp>
    <xdr:clientData/>
  </xdr:twoCellAnchor>
  <xdr:twoCellAnchor editAs="absolute">
    <xdr:from>
      <xdr:col>9</xdr:col>
      <xdr:colOff>1088410</xdr:colOff>
      <xdr:row>3</xdr:row>
      <xdr:rowOff>241565</xdr:rowOff>
    </xdr:from>
    <xdr:to>
      <xdr:col>11</xdr:col>
      <xdr:colOff>306596</xdr:colOff>
      <xdr:row>4</xdr:row>
      <xdr:rowOff>255972</xdr:rowOff>
    </xdr:to>
    <xdr:sp macro="" textlink="">
      <xdr:nvSpPr>
        <xdr:cNvPr id="6" name="Rounded Rectangle 5">
          <a:hlinkClick xmlns:r="http://schemas.openxmlformats.org/officeDocument/2006/relationships" r:id="rId4"/>
          <a:extLst>
            <a:ext uri="{FF2B5EF4-FFF2-40B4-BE49-F238E27FC236}">
              <a16:creationId xmlns:a16="http://schemas.microsoft.com/office/drawing/2014/main" id="{00000000-0008-0000-0900-000006000000}"/>
            </a:ext>
          </a:extLst>
        </xdr:cNvPr>
        <xdr:cNvSpPr/>
      </xdr:nvSpPr>
      <xdr:spPr>
        <a:xfrm>
          <a:off x="7688675" y="1059594"/>
          <a:ext cx="1089568"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BAT-AEL</a:t>
          </a:r>
        </a:p>
      </xdr:txBody>
    </xdr:sp>
    <xdr:clientData/>
  </xdr:twoCellAnchor>
  <xdr:twoCellAnchor editAs="absolute">
    <xdr:from>
      <xdr:col>8</xdr:col>
      <xdr:colOff>1210395</xdr:colOff>
      <xdr:row>3</xdr:row>
      <xdr:rowOff>230680</xdr:rowOff>
    </xdr:from>
    <xdr:to>
      <xdr:col>9</xdr:col>
      <xdr:colOff>1008568</xdr:colOff>
      <xdr:row>4</xdr:row>
      <xdr:rowOff>245087</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0900-000008000000}"/>
            </a:ext>
          </a:extLst>
        </xdr:cNvPr>
        <xdr:cNvSpPr/>
      </xdr:nvSpPr>
      <xdr:spPr>
        <a:xfrm>
          <a:off x="6432336" y="1048709"/>
          <a:ext cx="1176497"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Proposed</a:t>
          </a:r>
        </a:p>
      </xdr:txBody>
    </xdr:sp>
    <xdr:clientData/>
  </xdr:twoCellAnchor>
  <xdr:twoCellAnchor editAs="absolute">
    <xdr:from>
      <xdr:col>11</xdr:col>
      <xdr:colOff>364671</xdr:colOff>
      <xdr:row>3</xdr:row>
      <xdr:rowOff>244606</xdr:rowOff>
    </xdr:from>
    <xdr:to>
      <xdr:col>11</xdr:col>
      <xdr:colOff>1501405</xdr:colOff>
      <xdr:row>4</xdr:row>
      <xdr:rowOff>259013</xdr:rowOff>
    </xdr:to>
    <xdr:sp macro="" textlink="">
      <xdr:nvSpPr>
        <xdr:cNvPr id="11" name="Rounded Rectangle 10">
          <a:hlinkClick xmlns:r="http://schemas.openxmlformats.org/officeDocument/2006/relationships" r:id="rId6"/>
          <a:extLst>
            <a:ext uri="{FF2B5EF4-FFF2-40B4-BE49-F238E27FC236}">
              <a16:creationId xmlns:a16="http://schemas.microsoft.com/office/drawing/2014/main" id="{00000000-0008-0000-0900-00000B000000}"/>
            </a:ext>
          </a:extLst>
        </xdr:cNvPr>
        <xdr:cNvSpPr/>
      </xdr:nvSpPr>
      <xdr:spPr>
        <a:xfrm>
          <a:off x="8836318" y="1062635"/>
          <a:ext cx="1136734"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OPTION 3</a:t>
          </a:r>
        </a:p>
      </xdr:txBody>
    </xdr:sp>
    <xdr:clientData/>
  </xdr:twoCellAnchor>
  <xdr:twoCellAnchor editAs="absolute">
    <xdr:from>
      <xdr:col>11</xdr:col>
      <xdr:colOff>1563700</xdr:colOff>
      <xdr:row>3</xdr:row>
      <xdr:rowOff>247327</xdr:rowOff>
    </xdr:from>
    <xdr:to>
      <xdr:col>13</xdr:col>
      <xdr:colOff>846026</xdr:colOff>
      <xdr:row>4</xdr:row>
      <xdr:rowOff>261734</xdr:rowOff>
    </xdr:to>
    <xdr:sp macro="" textlink="">
      <xdr:nvSpPr>
        <xdr:cNvPr id="12" name="Rounded Rectangle 11">
          <a:hlinkClick xmlns:r="http://schemas.openxmlformats.org/officeDocument/2006/relationships" r:id="rId7"/>
          <a:extLst>
            <a:ext uri="{FF2B5EF4-FFF2-40B4-BE49-F238E27FC236}">
              <a16:creationId xmlns:a16="http://schemas.microsoft.com/office/drawing/2014/main" id="{00000000-0008-0000-0900-00000C000000}"/>
            </a:ext>
          </a:extLst>
        </xdr:cNvPr>
        <xdr:cNvSpPr/>
      </xdr:nvSpPr>
      <xdr:spPr>
        <a:xfrm>
          <a:off x="10035347" y="1065356"/>
          <a:ext cx="1075267"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OPTION 4</a:t>
          </a:r>
        </a:p>
      </xdr:txBody>
    </xdr:sp>
    <xdr:clientData/>
  </xdr:twoCellAnchor>
  <xdr:twoCellAnchor editAs="absolute">
    <xdr:from>
      <xdr:col>13</xdr:col>
      <xdr:colOff>892787</xdr:colOff>
      <xdr:row>3</xdr:row>
      <xdr:rowOff>250047</xdr:rowOff>
    </xdr:from>
    <xdr:to>
      <xdr:col>13</xdr:col>
      <xdr:colOff>1994648</xdr:colOff>
      <xdr:row>4</xdr:row>
      <xdr:rowOff>264454</xdr:rowOff>
    </xdr:to>
    <xdr:sp macro="" textlink="">
      <xdr:nvSpPr>
        <xdr:cNvPr id="13" name="Rounded Rectangle 12">
          <a:hlinkClick xmlns:r="http://schemas.openxmlformats.org/officeDocument/2006/relationships" r:id="rId8"/>
          <a:extLst>
            <a:ext uri="{FF2B5EF4-FFF2-40B4-BE49-F238E27FC236}">
              <a16:creationId xmlns:a16="http://schemas.microsoft.com/office/drawing/2014/main" id="{00000000-0008-0000-0900-00000D000000}"/>
            </a:ext>
          </a:extLst>
        </xdr:cNvPr>
        <xdr:cNvSpPr/>
      </xdr:nvSpPr>
      <xdr:spPr>
        <a:xfrm>
          <a:off x="11157375" y="1068076"/>
          <a:ext cx="1101861"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OPTION 5</a:t>
          </a:r>
        </a:p>
      </xdr:txBody>
    </xdr:sp>
    <xdr:clientData/>
  </xdr:twoCellAnchor>
  <xdr:twoCellAnchor>
    <xdr:from>
      <xdr:col>8</xdr:col>
      <xdr:colOff>1</xdr:colOff>
      <xdr:row>2</xdr:row>
      <xdr:rowOff>44824</xdr:rowOff>
    </xdr:from>
    <xdr:to>
      <xdr:col>9</xdr:col>
      <xdr:colOff>885265</xdr:colOff>
      <xdr:row>3</xdr:row>
      <xdr:rowOff>201706</xdr:rowOff>
    </xdr:to>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5221942" y="762000"/>
          <a:ext cx="2263588" cy="257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Go bac</a:t>
          </a:r>
          <a:r>
            <a:rPr lang="en-GB" sz="1200" b="1" baseline="0"/>
            <a:t>k to Data Input sheets:</a:t>
          </a:r>
          <a:endParaRPr lang="en-GB" sz="1200" b="1"/>
        </a:p>
      </xdr:txBody>
    </xdr:sp>
    <xdr:clientData/>
  </xdr:twoCellAnchor>
  <xdr:twoCellAnchor editAs="absolute">
    <xdr:from>
      <xdr:col>8</xdr:col>
      <xdr:colOff>41781</xdr:colOff>
      <xdr:row>3</xdr:row>
      <xdr:rowOff>237084</xdr:rowOff>
    </xdr:from>
    <xdr:to>
      <xdr:col>8</xdr:col>
      <xdr:colOff>1131349</xdr:colOff>
      <xdr:row>4</xdr:row>
      <xdr:rowOff>251491</xdr:rowOff>
    </xdr:to>
    <xdr:sp macro="" textlink="">
      <xdr:nvSpPr>
        <xdr:cNvPr id="16" name="Rounded Rectangle 15">
          <a:hlinkClick xmlns:r="http://schemas.openxmlformats.org/officeDocument/2006/relationships" r:id="rId9"/>
          <a:extLst>
            <a:ext uri="{FF2B5EF4-FFF2-40B4-BE49-F238E27FC236}">
              <a16:creationId xmlns:a16="http://schemas.microsoft.com/office/drawing/2014/main" id="{00000000-0008-0000-0900-000010000000}"/>
            </a:ext>
          </a:extLst>
        </xdr:cNvPr>
        <xdr:cNvSpPr/>
      </xdr:nvSpPr>
      <xdr:spPr>
        <a:xfrm>
          <a:off x="5263722" y="1055113"/>
          <a:ext cx="1089568" cy="462643"/>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BAU</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100852</xdr:colOff>
      <xdr:row>2</xdr:row>
      <xdr:rowOff>78441</xdr:rowOff>
    </xdr:from>
    <xdr:to>
      <xdr:col>7</xdr:col>
      <xdr:colOff>1042147</xdr:colOff>
      <xdr:row>3</xdr:row>
      <xdr:rowOff>705970</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324970" y="661147"/>
          <a:ext cx="6533030" cy="7283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describe your site then set out Business As Usual (BAU) and up to five options, which must include BAT and your proposed derogation option.</a:t>
          </a:r>
        </a:p>
      </xdr:txBody>
    </xdr:sp>
    <xdr:clientData/>
  </xdr:twoCellAnchor>
  <xdr:twoCellAnchor editAs="absolute">
    <xdr:from>
      <xdr:col>3</xdr:col>
      <xdr:colOff>2223244</xdr:colOff>
      <xdr:row>0</xdr:row>
      <xdr:rowOff>392205</xdr:rowOff>
    </xdr:from>
    <xdr:to>
      <xdr:col>6</xdr:col>
      <xdr:colOff>878538</xdr:colOff>
      <xdr:row>0</xdr:row>
      <xdr:rowOff>582705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A00-000006000000}"/>
            </a:ext>
          </a:extLst>
        </xdr:cNvPr>
        <xdr:cNvSpPr/>
      </xdr:nvSpPr>
      <xdr:spPr>
        <a:xfrm>
          <a:off x="2772332" y="392205"/>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1</xdr:col>
      <xdr:colOff>0</xdr:colOff>
      <xdr:row>0</xdr:row>
      <xdr:rowOff>392205</xdr:rowOff>
    </xdr:from>
    <xdr:to>
      <xdr:col>3</xdr:col>
      <xdr:colOff>2178421</xdr:colOff>
      <xdr:row>0</xdr:row>
      <xdr:rowOff>582705</xdr:rowOff>
    </xdr:to>
    <xdr:sp macro="" textlink="">
      <xdr:nvSpPr>
        <xdr:cNvPr id="7" name="Rounded Rectangle 6">
          <a:hlinkClick xmlns:r="http://schemas.openxmlformats.org/officeDocument/2006/relationships" r:id="rId2"/>
          <a:extLst>
            <a:ext uri="{FF2B5EF4-FFF2-40B4-BE49-F238E27FC236}">
              <a16:creationId xmlns:a16="http://schemas.microsoft.com/office/drawing/2014/main" id="{00000000-0008-0000-0A00-000007000000}"/>
            </a:ext>
          </a:extLst>
        </xdr:cNvPr>
        <xdr:cNvSpPr/>
      </xdr:nvSpPr>
      <xdr:spPr>
        <a:xfrm>
          <a:off x="156882"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6</xdr:col>
      <xdr:colOff>968184</xdr:colOff>
      <xdr:row>0</xdr:row>
      <xdr:rowOff>67235</xdr:rowOff>
    </xdr:from>
    <xdr:to>
      <xdr:col>7</xdr:col>
      <xdr:colOff>1270744</xdr:colOff>
      <xdr:row>0</xdr:row>
      <xdr:rowOff>358588</xdr:rowOff>
    </xdr:to>
    <xdr:sp macro="" textlink="">
      <xdr:nvSpPr>
        <xdr:cNvPr id="8" name="Rounded Rectangle 7">
          <a:hlinkClick xmlns:r="http://schemas.openxmlformats.org/officeDocument/2006/relationships" r:id="rId2"/>
          <a:extLst>
            <a:ext uri="{FF2B5EF4-FFF2-40B4-BE49-F238E27FC236}">
              <a16:creationId xmlns:a16="http://schemas.microsoft.com/office/drawing/2014/main" id="{00000000-0008-0000-0A00-000008000000}"/>
            </a:ext>
          </a:extLst>
        </xdr:cNvPr>
        <xdr:cNvSpPr/>
      </xdr:nvSpPr>
      <xdr:spPr>
        <a:xfrm>
          <a:off x="5585008" y="67235"/>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112060</xdr:colOff>
      <xdr:row>2</xdr:row>
      <xdr:rowOff>67235</xdr:rowOff>
    </xdr:from>
    <xdr:to>
      <xdr:col>6</xdr:col>
      <xdr:colOff>100854</xdr:colOff>
      <xdr:row>3</xdr:row>
      <xdr:rowOff>687480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369795" y="661147"/>
          <a:ext cx="6443383" cy="7210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record factors that the tool cannot quantify but that are important in weighing up your various options.</a:t>
          </a:r>
        </a:p>
      </xdr:txBody>
    </xdr:sp>
    <xdr:clientData/>
  </xdr:twoCellAnchor>
  <xdr:twoCellAnchor editAs="absolute">
    <xdr:from>
      <xdr:col>4</xdr:col>
      <xdr:colOff>441508</xdr:colOff>
      <xdr:row>0</xdr:row>
      <xdr:rowOff>392205</xdr:rowOff>
    </xdr:from>
    <xdr:to>
      <xdr:col>5</xdr:col>
      <xdr:colOff>2099980</xdr:colOff>
      <xdr:row>0</xdr:row>
      <xdr:rowOff>582705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B00-000006000000}"/>
            </a:ext>
          </a:extLst>
        </xdr:cNvPr>
        <xdr:cNvSpPr/>
      </xdr:nvSpPr>
      <xdr:spPr>
        <a:xfrm>
          <a:off x="2772332" y="392205"/>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1</xdr:col>
      <xdr:colOff>0</xdr:colOff>
      <xdr:row>0</xdr:row>
      <xdr:rowOff>392205</xdr:rowOff>
    </xdr:from>
    <xdr:to>
      <xdr:col>4</xdr:col>
      <xdr:colOff>396685</xdr:colOff>
      <xdr:row>0</xdr:row>
      <xdr:rowOff>582705</xdr:rowOff>
    </xdr:to>
    <xdr:sp macro="" textlink="">
      <xdr:nvSpPr>
        <xdr:cNvPr id="7" name="Rounded Rectangle 6">
          <a:hlinkClick xmlns:r="http://schemas.openxmlformats.org/officeDocument/2006/relationships" r:id="rId2"/>
          <a:extLst>
            <a:ext uri="{FF2B5EF4-FFF2-40B4-BE49-F238E27FC236}">
              <a16:creationId xmlns:a16="http://schemas.microsoft.com/office/drawing/2014/main" id="{00000000-0008-0000-0B00-000007000000}"/>
            </a:ext>
          </a:extLst>
        </xdr:cNvPr>
        <xdr:cNvSpPr/>
      </xdr:nvSpPr>
      <xdr:spPr>
        <a:xfrm>
          <a:off x="156882"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6</xdr:col>
      <xdr:colOff>452714</xdr:colOff>
      <xdr:row>0</xdr:row>
      <xdr:rowOff>56029</xdr:rowOff>
    </xdr:from>
    <xdr:to>
      <xdr:col>7</xdr:col>
      <xdr:colOff>654421</xdr:colOff>
      <xdr:row>0</xdr:row>
      <xdr:rowOff>347382</xdr:rowOff>
    </xdr:to>
    <xdr:sp macro="" textlink="">
      <xdr:nvSpPr>
        <xdr:cNvPr id="8" name="Rounded Rectangle 7">
          <a:hlinkClick xmlns:r="http://schemas.openxmlformats.org/officeDocument/2006/relationships" r:id="rId3"/>
          <a:extLst>
            <a:ext uri="{FF2B5EF4-FFF2-40B4-BE49-F238E27FC236}">
              <a16:creationId xmlns:a16="http://schemas.microsoft.com/office/drawing/2014/main" id="{00000000-0008-0000-0B00-000008000000}"/>
            </a:ext>
          </a:extLst>
        </xdr:cNvPr>
        <xdr:cNvSpPr/>
      </xdr:nvSpPr>
      <xdr:spPr>
        <a:xfrm>
          <a:off x="7165038" y="56029"/>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112059</xdr:colOff>
      <xdr:row>2</xdr:row>
      <xdr:rowOff>67235</xdr:rowOff>
    </xdr:from>
    <xdr:to>
      <xdr:col>6</xdr:col>
      <xdr:colOff>638736</xdr:colOff>
      <xdr:row>3</xdr:row>
      <xdr:rowOff>687480</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381000" y="649941"/>
          <a:ext cx="6443383" cy="7210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set the appraisal period and enter key data that will be used later on in the analysis.</a:t>
          </a:r>
        </a:p>
      </xdr:txBody>
    </xdr:sp>
    <xdr:clientData/>
  </xdr:twoCellAnchor>
  <xdr:twoCellAnchor editAs="absolute">
    <xdr:from>
      <xdr:col>3</xdr:col>
      <xdr:colOff>2156008</xdr:colOff>
      <xdr:row>0</xdr:row>
      <xdr:rowOff>392205</xdr:rowOff>
    </xdr:from>
    <xdr:to>
      <xdr:col>5</xdr:col>
      <xdr:colOff>699244</xdr:colOff>
      <xdr:row>0</xdr:row>
      <xdr:rowOff>582705</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C00-000008000000}"/>
            </a:ext>
          </a:extLst>
        </xdr:cNvPr>
        <xdr:cNvSpPr/>
      </xdr:nvSpPr>
      <xdr:spPr>
        <a:xfrm>
          <a:off x="2772332" y="392205"/>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1</xdr:col>
      <xdr:colOff>0</xdr:colOff>
      <xdr:row>0</xdr:row>
      <xdr:rowOff>392205</xdr:rowOff>
    </xdr:from>
    <xdr:to>
      <xdr:col>3</xdr:col>
      <xdr:colOff>2111185</xdr:colOff>
      <xdr:row>0</xdr:row>
      <xdr:rowOff>582705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0C00-000009000000}"/>
            </a:ext>
          </a:extLst>
        </xdr:cNvPr>
        <xdr:cNvSpPr/>
      </xdr:nvSpPr>
      <xdr:spPr>
        <a:xfrm>
          <a:off x="156882"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5</xdr:col>
      <xdr:colOff>788890</xdr:colOff>
      <xdr:row>0</xdr:row>
      <xdr:rowOff>67235</xdr:rowOff>
    </xdr:from>
    <xdr:to>
      <xdr:col>6</xdr:col>
      <xdr:colOff>934568</xdr:colOff>
      <xdr:row>0</xdr:row>
      <xdr:rowOff>358588</xdr:rowOff>
    </xdr:to>
    <xdr:sp macro="" textlink="">
      <xdr:nvSpPr>
        <xdr:cNvPr id="10" name="Rounded Rectangle 9">
          <a:hlinkClick xmlns:r="http://schemas.openxmlformats.org/officeDocument/2006/relationships" r:id="rId3"/>
          <a:extLst>
            <a:ext uri="{FF2B5EF4-FFF2-40B4-BE49-F238E27FC236}">
              <a16:creationId xmlns:a16="http://schemas.microsoft.com/office/drawing/2014/main" id="{00000000-0008-0000-0C00-00000A000000}"/>
            </a:ext>
          </a:extLst>
        </xdr:cNvPr>
        <xdr:cNvSpPr/>
      </xdr:nvSpPr>
      <xdr:spPr>
        <a:xfrm>
          <a:off x="5585008" y="67235"/>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771525</xdr:colOff>
          <xdr:row>2</xdr:row>
          <xdr:rowOff>76200</xdr:rowOff>
        </xdr:from>
        <xdr:to>
          <xdr:col>6</xdr:col>
          <xdr:colOff>209550</xdr:colOff>
          <xdr:row>4</xdr:row>
          <xdr:rowOff>76200</xdr:rowOff>
        </xdr:to>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0D00-00000F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Values from Another Option</a:t>
              </a:r>
            </a:p>
          </xdr:txBody>
        </xdr:sp>
        <xdr:clientData fPrintsWithSheet="0"/>
      </xdr:twoCellAnchor>
    </mc:Choice>
    <mc:Fallback/>
  </mc:AlternateContent>
  <xdr:twoCellAnchor>
    <xdr:from>
      <xdr:col>2</xdr:col>
      <xdr:colOff>123264</xdr:colOff>
      <xdr:row>2</xdr:row>
      <xdr:rowOff>67234</xdr:rowOff>
    </xdr:from>
    <xdr:to>
      <xdr:col>4</xdr:col>
      <xdr:colOff>661147</xdr:colOff>
      <xdr:row>6</xdr:row>
      <xdr:rowOff>11207</xdr:rowOff>
    </xdr:to>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392205" y="784410"/>
          <a:ext cx="4840942" cy="9076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enter information below about what you were planning to do on your site before the publication of the relevant Bref for your sector.</a:t>
          </a:r>
        </a:p>
      </xdr:txBody>
    </xdr:sp>
    <xdr:clientData/>
  </xdr:twoCellAnchor>
  <xdr:twoCellAnchor editAs="absolute">
    <xdr:from>
      <xdr:col>3</xdr:col>
      <xdr:colOff>1987920</xdr:colOff>
      <xdr:row>0</xdr:row>
      <xdr:rowOff>392205</xdr:rowOff>
    </xdr:from>
    <xdr:to>
      <xdr:col>5</xdr:col>
      <xdr:colOff>60509</xdr:colOff>
      <xdr:row>0</xdr:row>
      <xdr:rowOff>582705</xdr:rowOff>
    </xdr:to>
    <xdr:sp macro="" textlink="">
      <xdr:nvSpPr>
        <xdr:cNvPr id="9" name="Rounded Rectangle 8">
          <a:hlinkClick xmlns:r="http://schemas.openxmlformats.org/officeDocument/2006/relationships" r:id="rId1"/>
          <a:extLst>
            <a:ext uri="{FF2B5EF4-FFF2-40B4-BE49-F238E27FC236}">
              <a16:creationId xmlns:a16="http://schemas.microsoft.com/office/drawing/2014/main" id="{00000000-0008-0000-0D00-000009000000}"/>
            </a:ext>
          </a:extLst>
        </xdr:cNvPr>
        <xdr:cNvSpPr/>
      </xdr:nvSpPr>
      <xdr:spPr>
        <a:xfrm>
          <a:off x="2772332" y="392205"/>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1</xdr:col>
      <xdr:colOff>0</xdr:colOff>
      <xdr:row>0</xdr:row>
      <xdr:rowOff>392205</xdr:rowOff>
    </xdr:from>
    <xdr:to>
      <xdr:col>3</xdr:col>
      <xdr:colOff>1943097</xdr:colOff>
      <xdr:row>0</xdr:row>
      <xdr:rowOff>582705</xdr:rowOff>
    </xdr:to>
    <xdr:sp macro="" textlink="">
      <xdr:nvSpPr>
        <xdr:cNvPr id="10" name="Rounded Rectangle 9">
          <a:hlinkClick xmlns:r="http://schemas.openxmlformats.org/officeDocument/2006/relationships" r:id="rId2"/>
          <a:extLst>
            <a:ext uri="{FF2B5EF4-FFF2-40B4-BE49-F238E27FC236}">
              <a16:creationId xmlns:a16="http://schemas.microsoft.com/office/drawing/2014/main" id="{00000000-0008-0000-0D00-00000A000000}"/>
            </a:ext>
          </a:extLst>
        </xdr:cNvPr>
        <xdr:cNvSpPr/>
      </xdr:nvSpPr>
      <xdr:spPr>
        <a:xfrm>
          <a:off x="156882"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5</xdr:col>
      <xdr:colOff>150155</xdr:colOff>
      <xdr:row>0</xdr:row>
      <xdr:rowOff>67235</xdr:rowOff>
    </xdr:from>
    <xdr:to>
      <xdr:col>6</xdr:col>
      <xdr:colOff>194980</xdr:colOff>
      <xdr:row>0</xdr:row>
      <xdr:rowOff>358588</xdr:rowOff>
    </xdr:to>
    <xdr:sp macro="" textlink="">
      <xdr:nvSpPr>
        <xdr:cNvPr id="11" name="Rounded Rectangle 10">
          <a:hlinkClick xmlns:r="http://schemas.openxmlformats.org/officeDocument/2006/relationships" r:id="rId3"/>
          <a:extLst>
            <a:ext uri="{FF2B5EF4-FFF2-40B4-BE49-F238E27FC236}">
              <a16:creationId xmlns:a16="http://schemas.microsoft.com/office/drawing/2014/main" id="{00000000-0008-0000-0D00-00000B000000}"/>
            </a:ext>
          </a:extLst>
        </xdr:cNvPr>
        <xdr:cNvSpPr/>
      </xdr:nvSpPr>
      <xdr:spPr>
        <a:xfrm>
          <a:off x="5585008" y="67235"/>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twoCellAnchor editAs="absolute">
    <xdr:from>
      <xdr:col>7</xdr:col>
      <xdr:colOff>78441</xdr:colOff>
      <xdr:row>0</xdr:row>
      <xdr:rowOff>67235</xdr:rowOff>
    </xdr:from>
    <xdr:to>
      <xdr:col>10</xdr:col>
      <xdr:colOff>526680</xdr:colOff>
      <xdr:row>0</xdr:row>
      <xdr:rowOff>358588</xdr:rowOff>
    </xdr:to>
    <xdr:sp macro="" textlink="">
      <xdr:nvSpPr>
        <xdr:cNvPr id="12" name="Rounded Rectangle 11">
          <a:hlinkClick xmlns:r="http://schemas.openxmlformats.org/officeDocument/2006/relationships" r:id="rId4"/>
          <a:extLst>
            <a:ext uri="{FF2B5EF4-FFF2-40B4-BE49-F238E27FC236}">
              <a16:creationId xmlns:a16="http://schemas.microsoft.com/office/drawing/2014/main" id="{00000000-0008-0000-0D00-00000C000000}"/>
            </a:ext>
          </a:extLst>
        </xdr:cNvPr>
        <xdr:cNvSpPr/>
      </xdr:nvSpPr>
      <xdr:spPr>
        <a:xfrm>
          <a:off x="7272617" y="67235"/>
          <a:ext cx="235323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SKIP TO SUMMARY &gt;&gt;</a:t>
          </a:r>
        </a:p>
      </xdr:txBody>
    </xdr:sp>
    <xdr:clientData/>
  </xdr:twoCellAnchor>
  <xdr:twoCellAnchor editAs="absolute">
    <xdr:from>
      <xdr:col>3</xdr:col>
      <xdr:colOff>2330824</xdr:colOff>
      <xdr:row>11</xdr:row>
      <xdr:rowOff>73957</xdr:rowOff>
    </xdr:from>
    <xdr:to>
      <xdr:col>6</xdr:col>
      <xdr:colOff>219639</xdr:colOff>
      <xdr:row>11</xdr:row>
      <xdr:rowOff>365310</xdr:rowOff>
    </xdr:to>
    <xdr:sp macro="" textlink="">
      <xdr:nvSpPr>
        <xdr:cNvPr id="14" name="Rounded Rectangle 13">
          <a:hlinkClick xmlns:r="http://schemas.openxmlformats.org/officeDocument/2006/relationships" r:id="rId5"/>
          <a:extLst>
            <a:ext uri="{FF2B5EF4-FFF2-40B4-BE49-F238E27FC236}">
              <a16:creationId xmlns:a16="http://schemas.microsoft.com/office/drawing/2014/main" id="{00000000-0008-0000-0D00-00000E000000}"/>
            </a:ext>
          </a:extLst>
        </xdr:cNvPr>
        <xdr:cNvSpPr/>
      </xdr:nvSpPr>
      <xdr:spPr>
        <a:xfrm>
          <a:off x="3115236" y="2841810"/>
          <a:ext cx="4029638"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UNDERLYING CALCULATIONS SHEET &gt;&gt;</a:t>
          </a:r>
        </a:p>
      </xdr:txBody>
    </xdr:sp>
    <xdr:clientData/>
  </xdr:twoCellAnchor>
  <xdr:twoCellAnchor editAs="absolute">
    <xdr:from>
      <xdr:col>7</xdr:col>
      <xdr:colOff>134472</xdr:colOff>
      <xdr:row>11</xdr:row>
      <xdr:rowOff>80682</xdr:rowOff>
    </xdr:from>
    <xdr:to>
      <xdr:col>12</xdr:col>
      <xdr:colOff>145677</xdr:colOff>
      <xdr:row>11</xdr:row>
      <xdr:rowOff>372035</xdr:rowOff>
    </xdr:to>
    <xdr:sp macro="" textlink="">
      <xdr:nvSpPr>
        <xdr:cNvPr id="15" name="Rounded Rectangle 14">
          <a:hlinkClick xmlns:r="http://schemas.openxmlformats.org/officeDocument/2006/relationships" r:id="rId6"/>
          <a:extLst>
            <a:ext uri="{FF2B5EF4-FFF2-40B4-BE49-F238E27FC236}">
              <a16:creationId xmlns:a16="http://schemas.microsoft.com/office/drawing/2014/main" id="{00000000-0008-0000-0D00-00000F000000}"/>
            </a:ext>
          </a:extLst>
        </xdr:cNvPr>
        <xdr:cNvSpPr/>
      </xdr:nvSpPr>
      <xdr:spPr>
        <a:xfrm>
          <a:off x="7328648" y="2848535"/>
          <a:ext cx="3204882"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SENSITIVITY</a:t>
          </a:r>
          <a:r>
            <a:rPr lang="en-GB" sz="1400" b="1" baseline="0"/>
            <a:t> ANALYSIS</a:t>
          </a:r>
          <a:r>
            <a:rPr lang="en-GB" sz="1400" b="1"/>
            <a:t> SHEET &gt;&gt;</a:t>
          </a:r>
        </a:p>
      </xdr:txBody>
    </xdr:sp>
    <xdr:clientData/>
  </xdr:twoCellAnchor>
  <xdr:twoCellAnchor editAs="absolute">
    <xdr:from>
      <xdr:col>12</xdr:col>
      <xdr:colOff>309283</xdr:colOff>
      <xdr:row>11</xdr:row>
      <xdr:rowOff>76201</xdr:rowOff>
    </xdr:from>
    <xdr:to>
      <xdr:col>17</xdr:col>
      <xdr:colOff>437030</xdr:colOff>
      <xdr:row>11</xdr:row>
      <xdr:rowOff>367554</xdr:rowOff>
    </xdr:to>
    <xdr:sp macro="" textlink="">
      <xdr:nvSpPr>
        <xdr:cNvPr id="13" name="Rounded Rectangle 12">
          <a:hlinkClick xmlns:r="http://schemas.openxmlformats.org/officeDocument/2006/relationships" r:id="rId7"/>
          <a:extLst>
            <a:ext uri="{FF2B5EF4-FFF2-40B4-BE49-F238E27FC236}">
              <a16:creationId xmlns:a16="http://schemas.microsoft.com/office/drawing/2014/main" id="{00000000-0008-0000-0D00-00000D000000}"/>
            </a:ext>
          </a:extLst>
        </xdr:cNvPr>
        <xdr:cNvSpPr/>
      </xdr:nvSpPr>
      <xdr:spPr>
        <a:xfrm>
          <a:off x="10697136" y="2844054"/>
          <a:ext cx="314212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SCENARIO </a:t>
          </a:r>
          <a:r>
            <a:rPr lang="en-GB" sz="1400" b="1" baseline="0"/>
            <a:t>ANALYSIS</a:t>
          </a:r>
          <a:r>
            <a:rPr lang="en-GB" sz="1400" b="1"/>
            <a:t> SHEET &gt;&gt;</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771525</xdr:colOff>
          <xdr:row>2</xdr:row>
          <xdr:rowOff>85725</xdr:rowOff>
        </xdr:from>
        <xdr:to>
          <xdr:col>6</xdr:col>
          <xdr:colOff>228600</xdr:colOff>
          <xdr:row>4</xdr:row>
          <xdr:rowOff>104775</xdr:rowOff>
        </xdr:to>
        <xdr:sp macro="" textlink="">
          <xdr:nvSpPr>
            <xdr:cNvPr id="36885" name="Button 21" hidden="1">
              <a:extLst>
                <a:ext uri="{63B3BB69-23CF-44E3-9099-C40C66FF867C}">
                  <a14:compatExt spid="_x0000_s36885"/>
                </a:ext>
                <a:ext uri="{FF2B5EF4-FFF2-40B4-BE49-F238E27FC236}">
                  <a16:creationId xmlns:a16="http://schemas.microsoft.com/office/drawing/2014/main" id="{00000000-0008-0000-0E00-000015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Values from BAU/Another Option</a:t>
              </a:r>
            </a:p>
          </xdr:txBody>
        </xdr:sp>
        <xdr:clientData fPrintsWithSheet="0"/>
      </xdr:twoCellAnchor>
    </mc:Choice>
    <mc:Fallback/>
  </mc:AlternateContent>
  <xdr:twoCellAnchor>
    <xdr:from>
      <xdr:col>2</xdr:col>
      <xdr:colOff>112059</xdr:colOff>
      <xdr:row>2</xdr:row>
      <xdr:rowOff>78441</xdr:rowOff>
    </xdr:from>
    <xdr:to>
      <xdr:col>4</xdr:col>
      <xdr:colOff>649942</xdr:colOff>
      <xdr:row>5</xdr:row>
      <xdr:rowOff>201706</xdr:rowOff>
    </xdr:to>
    <xdr:sp macro="" textlink="">
      <xdr:nvSpPr>
        <xdr:cNvPr id="8" name="TextBox 7">
          <a:extLst>
            <a:ext uri="{FF2B5EF4-FFF2-40B4-BE49-F238E27FC236}">
              <a16:creationId xmlns:a16="http://schemas.microsoft.com/office/drawing/2014/main" id="{00000000-0008-0000-0E00-000008000000}"/>
            </a:ext>
          </a:extLst>
        </xdr:cNvPr>
        <xdr:cNvSpPr txBox="1"/>
      </xdr:nvSpPr>
      <xdr:spPr>
        <a:xfrm>
          <a:off x="381000" y="795617"/>
          <a:ext cx="4840942" cy="8628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enter information below about the action that you propose to undertake if your derogation application is granted.</a:t>
          </a:r>
        </a:p>
      </xdr:txBody>
    </xdr:sp>
    <xdr:clientData/>
  </xdr:twoCellAnchor>
  <xdr:twoCellAnchor editAs="absolute">
    <xdr:from>
      <xdr:col>3</xdr:col>
      <xdr:colOff>1987920</xdr:colOff>
      <xdr:row>0</xdr:row>
      <xdr:rowOff>392205</xdr:rowOff>
    </xdr:from>
    <xdr:to>
      <xdr:col>5</xdr:col>
      <xdr:colOff>60509</xdr:colOff>
      <xdr:row>0</xdr:row>
      <xdr:rowOff>582705</xdr:rowOff>
    </xdr:to>
    <xdr:sp macro="" textlink="">
      <xdr:nvSpPr>
        <xdr:cNvPr id="11" name="Rounded Rectangle 10">
          <a:hlinkClick xmlns:r="http://schemas.openxmlformats.org/officeDocument/2006/relationships" r:id="rId1"/>
          <a:extLst>
            <a:ext uri="{FF2B5EF4-FFF2-40B4-BE49-F238E27FC236}">
              <a16:creationId xmlns:a16="http://schemas.microsoft.com/office/drawing/2014/main" id="{00000000-0008-0000-0E00-00000B000000}"/>
            </a:ext>
          </a:extLst>
        </xdr:cNvPr>
        <xdr:cNvSpPr/>
      </xdr:nvSpPr>
      <xdr:spPr>
        <a:xfrm>
          <a:off x="2772332" y="392205"/>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1</xdr:col>
      <xdr:colOff>0</xdr:colOff>
      <xdr:row>0</xdr:row>
      <xdr:rowOff>392205</xdr:rowOff>
    </xdr:from>
    <xdr:to>
      <xdr:col>3</xdr:col>
      <xdr:colOff>1943097</xdr:colOff>
      <xdr:row>0</xdr:row>
      <xdr:rowOff>582705</xdr:rowOff>
    </xdr:to>
    <xdr:sp macro="" textlink="">
      <xdr:nvSpPr>
        <xdr:cNvPr id="12" name="Rounded Rectangle 11">
          <a:hlinkClick xmlns:r="http://schemas.openxmlformats.org/officeDocument/2006/relationships" r:id="rId2"/>
          <a:extLst>
            <a:ext uri="{FF2B5EF4-FFF2-40B4-BE49-F238E27FC236}">
              <a16:creationId xmlns:a16="http://schemas.microsoft.com/office/drawing/2014/main" id="{00000000-0008-0000-0E00-00000C000000}"/>
            </a:ext>
          </a:extLst>
        </xdr:cNvPr>
        <xdr:cNvSpPr/>
      </xdr:nvSpPr>
      <xdr:spPr>
        <a:xfrm>
          <a:off x="156882"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5</xdr:col>
      <xdr:colOff>150155</xdr:colOff>
      <xdr:row>0</xdr:row>
      <xdr:rowOff>67235</xdr:rowOff>
    </xdr:from>
    <xdr:to>
      <xdr:col>6</xdr:col>
      <xdr:colOff>194980</xdr:colOff>
      <xdr:row>0</xdr:row>
      <xdr:rowOff>358588</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E00-00000D000000}"/>
            </a:ext>
          </a:extLst>
        </xdr:cNvPr>
        <xdr:cNvSpPr/>
      </xdr:nvSpPr>
      <xdr:spPr>
        <a:xfrm>
          <a:off x="5585008" y="67235"/>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twoCellAnchor editAs="absolute">
    <xdr:from>
      <xdr:col>7</xdr:col>
      <xdr:colOff>78441</xdr:colOff>
      <xdr:row>0</xdr:row>
      <xdr:rowOff>67236</xdr:rowOff>
    </xdr:from>
    <xdr:to>
      <xdr:col>10</xdr:col>
      <xdr:colOff>526680</xdr:colOff>
      <xdr:row>0</xdr:row>
      <xdr:rowOff>358589</xdr:rowOff>
    </xdr:to>
    <xdr:sp macro="" textlink="">
      <xdr:nvSpPr>
        <xdr:cNvPr id="14" name="Rounded Rectangle 13">
          <a:hlinkClick xmlns:r="http://schemas.openxmlformats.org/officeDocument/2006/relationships" r:id="rId4"/>
          <a:extLst>
            <a:ext uri="{FF2B5EF4-FFF2-40B4-BE49-F238E27FC236}">
              <a16:creationId xmlns:a16="http://schemas.microsoft.com/office/drawing/2014/main" id="{00000000-0008-0000-0E00-00000E000000}"/>
            </a:ext>
          </a:extLst>
        </xdr:cNvPr>
        <xdr:cNvSpPr/>
      </xdr:nvSpPr>
      <xdr:spPr>
        <a:xfrm>
          <a:off x="7272617" y="67236"/>
          <a:ext cx="235323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SKIP TO SUMMARY &gt;&gt;</a:t>
          </a:r>
        </a:p>
      </xdr:txBody>
    </xdr:sp>
    <xdr:clientData/>
  </xdr:twoCellAnchor>
  <xdr:twoCellAnchor editAs="absolute">
    <xdr:from>
      <xdr:col>3</xdr:col>
      <xdr:colOff>2330823</xdr:colOff>
      <xdr:row>11</xdr:row>
      <xdr:rowOff>78441</xdr:rowOff>
    </xdr:from>
    <xdr:to>
      <xdr:col>6</xdr:col>
      <xdr:colOff>219638</xdr:colOff>
      <xdr:row>11</xdr:row>
      <xdr:rowOff>369794</xdr:rowOff>
    </xdr:to>
    <xdr:sp macro="" textlink="">
      <xdr:nvSpPr>
        <xdr:cNvPr id="15" name="Rounded Rectangle 14">
          <a:hlinkClick xmlns:r="http://schemas.openxmlformats.org/officeDocument/2006/relationships" r:id="rId5"/>
          <a:extLst>
            <a:ext uri="{FF2B5EF4-FFF2-40B4-BE49-F238E27FC236}">
              <a16:creationId xmlns:a16="http://schemas.microsoft.com/office/drawing/2014/main" id="{00000000-0008-0000-0E00-00000F000000}"/>
            </a:ext>
          </a:extLst>
        </xdr:cNvPr>
        <xdr:cNvSpPr/>
      </xdr:nvSpPr>
      <xdr:spPr>
        <a:xfrm>
          <a:off x="3115235" y="2857500"/>
          <a:ext cx="4029638"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UNDERLYING CALCULATIONS SHEET &gt;&gt;</a:t>
          </a:r>
        </a:p>
      </xdr:txBody>
    </xdr:sp>
    <xdr:clientData/>
  </xdr:twoCellAnchor>
  <xdr:twoCellAnchor editAs="absolute">
    <xdr:from>
      <xdr:col>7</xdr:col>
      <xdr:colOff>112060</xdr:colOff>
      <xdr:row>11</xdr:row>
      <xdr:rowOff>82923</xdr:rowOff>
    </xdr:from>
    <xdr:to>
      <xdr:col>12</xdr:col>
      <xdr:colOff>201706</xdr:colOff>
      <xdr:row>11</xdr:row>
      <xdr:rowOff>374276</xdr:rowOff>
    </xdr:to>
    <xdr:sp macro="" textlink="">
      <xdr:nvSpPr>
        <xdr:cNvPr id="10" name="Rounded Rectangle 9">
          <a:hlinkClick xmlns:r="http://schemas.openxmlformats.org/officeDocument/2006/relationships" r:id="rId6"/>
          <a:extLst>
            <a:ext uri="{FF2B5EF4-FFF2-40B4-BE49-F238E27FC236}">
              <a16:creationId xmlns:a16="http://schemas.microsoft.com/office/drawing/2014/main" id="{00000000-0008-0000-0E00-00000A000000}"/>
            </a:ext>
          </a:extLst>
        </xdr:cNvPr>
        <xdr:cNvSpPr/>
      </xdr:nvSpPr>
      <xdr:spPr>
        <a:xfrm>
          <a:off x="7306236" y="2861982"/>
          <a:ext cx="3204882"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SENSITIVITY</a:t>
          </a:r>
          <a:r>
            <a:rPr lang="en-GB" sz="1400" b="1" baseline="0"/>
            <a:t> ANALYSIS</a:t>
          </a:r>
          <a:r>
            <a:rPr lang="en-GB" sz="1400" b="1"/>
            <a:t> SHEET &gt;&gt;</a:t>
          </a:r>
        </a:p>
      </xdr:txBody>
    </xdr:sp>
    <xdr:clientData/>
  </xdr:twoCellAnchor>
  <xdr:twoCellAnchor editAs="absolute">
    <xdr:from>
      <xdr:col>12</xdr:col>
      <xdr:colOff>354106</xdr:colOff>
      <xdr:row>11</xdr:row>
      <xdr:rowOff>78441</xdr:rowOff>
    </xdr:from>
    <xdr:to>
      <xdr:col>17</xdr:col>
      <xdr:colOff>481853</xdr:colOff>
      <xdr:row>11</xdr:row>
      <xdr:rowOff>369794</xdr:rowOff>
    </xdr:to>
    <xdr:sp macro="" textlink="">
      <xdr:nvSpPr>
        <xdr:cNvPr id="16" name="Rounded Rectangle 15">
          <a:hlinkClick xmlns:r="http://schemas.openxmlformats.org/officeDocument/2006/relationships" r:id="rId7"/>
          <a:extLst>
            <a:ext uri="{FF2B5EF4-FFF2-40B4-BE49-F238E27FC236}">
              <a16:creationId xmlns:a16="http://schemas.microsoft.com/office/drawing/2014/main" id="{00000000-0008-0000-0E00-000010000000}"/>
            </a:ext>
          </a:extLst>
        </xdr:cNvPr>
        <xdr:cNvSpPr/>
      </xdr:nvSpPr>
      <xdr:spPr>
        <a:xfrm>
          <a:off x="10663518" y="2857500"/>
          <a:ext cx="314212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SCENARIO </a:t>
          </a:r>
          <a:r>
            <a:rPr lang="en-GB" sz="1400" b="1" baseline="0"/>
            <a:t>ANALYSIS</a:t>
          </a:r>
          <a:r>
            <a:rPr lang="en-GB" sz="1400" b="1"/>
            <a:t> SHEET &gt;&gt;</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3</xdr:col>
      <xdr:colOff>1983440</xdr:colOff>
      <xdr:row>0</xdr:row>
      <xdr:rowOff>392206</xdr:rowOff>
    </xdr:from>
    <xdr:to>
      <xdr:col>5</xdr:col>
      <xdr:colOff>56029</xdr:colOff>
      <xdr:row>0</xdr:row>
      <xdr:rowOff>582706</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2767852" y="392206"/>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0</xdr:col>
      <xdr:colOff>152402</xdr:colOff>
      <xdr:row>0</xdr:row>
      <xdr:rowOff>392206</xdr:rowOff>
    </xdr:from>
    <xdr:to>
      <xdr:col>3</xdr:col>
      <xdr:colOff>1938617</xdr:colOff>
      <xdr:row>0</xdr:row>
      <xdr:rowOff>582706</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152402" y="392206"/>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5</xdr:col>
      <xdr:colOff>145675</xdr:colOff>
      <xdr:row>0</xdr:row>
      <xdr:rowOff>67236</xdr:rowOff>
    </xdr:from>
    <xdr:to>
      <xdr:col>6</xdr:col>
      <xdr:colOff>190500</xdr:colOff>
      <xdr:row>0</xdr:row>
      <xdr:rowOff>358589</xdr:rowOff>
    </xdr:to>
    <xdr:sp macro="" textlink="">
      <xdr:nvSpPr>
        <xdr:cNvPr id="6" name="Rounded Rectangle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5580528" y="67236"/>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mc:AlternateContent xmlns:mc="http://schemas.openxmlformats.org/markup-compatibility/2006">
    <mc:Choice xmlns:a14="http://schemas.microsoft.com/office/drawing/2010/main" Requires="a14">
      <xdr:twoCellAnchor>
        <xdr:from>
          <xdr:col>4</xdr:col>
          <xdr:colOff>771525</xdr:colOff>
          <xdr:row>2</xdr:row>
          <xdr:rowOff>85725</xdr:rowOff>
        </xdr:from>
        <xdr:to>
          <xdr:col>6</xdr:col>
          <xdr:colOff>219075</xdr:colOff>
          <xdr:row>4</xdr:row>
          <xdr:rowOff>104775</xdr:rowOff>
        </xdr:to>
        <xdr:sp macro="" textlink="">
          <xdr:nvSpPr>
            <xdr:cNvPr id="29715" name="Button 19" hidden="1">
              <a:extLst>
                <a:ext uri="{63B3BB69-23CF-44E3-9099-C40C66FF867C}">
                  <a14:compatExt spid="_x0000_s29715"/>
                </a:ext>
                <a:ext uri="{FF2B5EF4-FFF2-40B4-BE49-F238E27FC236}">
                  <a16:creationId xmlns:a16="http://schemas.microsoft.com/office/drawing/2014/main" id="{00000000-0008-0000-0F00-00001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Values from BAU/Another Option</a:t>
              </a:r>
            </a:p>
          </xdr:txBody>
        </xdr:sp>
        <xdr:clientData fPrintsWithSheet="0"/>
      </xdr:twoCellAnchor>
    </mc:Choice>
    <mc:Fallback/>
  </mc:AlternateContent>
  <xdr:twoCellAnchor>
    <xdr:from>
      <xdr:col>2</xdr:col>
      <xdr:colOff>112059</xdr:colOff>
      <xdr:row>2</xdr:row>
      <xdr:rowOff>80121</xdr:rowOff>
    </xdr:from>
    <xdr:to>
      <xdr:col>4</xdr:col>
      <xdr:colOff>649942</xdr:colOff>
      <xdr:row>6</xdr:row>
      <xdr:rowOff>11206</xdr:rowOff>
    </xdr:to>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381000" y="797297"/>
          <a:ext cx="4840942" cy="8947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enter information below on the costs and benefits of meeting the relevant BAT-AELs for your plant.</a:t>
          </a:r>
        </a:p>
      </xdr:txBody>
    </xdr:sp>
    <xdr:clientData/>
  </xdr:twoCellAnchor>
  <xdr:twoCellAnchor editAs="absolute">
    <xdr:from>
      <xdr:col>7</xdr:col>
      <xdr:colOff>78442</xdr:colOff>
      <xdr:row>0</xdr:row>
      <xdr:rowOff>67235</xdr:rowOff>
    </xdr:from>
    <xdr:to>
      <xdr:col>10</xdr:col>
      <xdr:colOff>526681</xdr:colOff>
      <xdr:row>0</xdr:row>
      <xdr:rowOff>358588</xdr:rowOff>
    </xdr:to>
    <xdr:sp macro="" textlink="">
      <xdr:nvSpPr>
        <xdr:cNvPr id="9" name="Rounded Rectangle 8">
          <a:hlinkClick xmlns:r="http://schemas.openxmlformats.org/officeDocument/2006/relationships" r:id="rId4"/>
          <a:extLst>
            <a:ext uri="{FF2B5EF4-FFF2-40B4-BE49-F238E27FC236}">
              <a16:creationId xmlns:a16="http://schemas.microsoft.com/office/drawing/2014/main" id="{00000000-0008-0000-0F00-000009000000}"/>
            </a:ext>
          </a:extLst>
        </xdr:cNvPr>
        <xdr:cNvSpPr/>
      </xdr:nvSpPr>
      <xdr:spPr>
        <a:xfrm>
          <a:off x="7272618" y="67235"/>
          <a:ext cx="235323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SKIP TO SUMMARY &gt;&gt;</a:t>
          </a:r>
        </a:p>
      </xdr:txBody>
    </xdr:sp>
    <xdr:clientData/>
  </xdr:twoCellAnchor>
  <xdr:twoCellAnchor editAs="absolute">
    <xdr:from>
      <xdr:col>3</xdr:col>
      <xdr:colOff>2319618</xdr:colOff>
      <xdr:row>11</xdr:row>
      <xdr:rowOff>67235</xdr:rowOff>
    </xdr:from>
    <xdr:to>
      <xdr:col>6</xdr:col>
      <xdr:colOff>208433</xdr:colOff>
      <xdr:row>11</xdr:row>
      <xdr:rowOff>358588</xdr:rowOff>
    </xdr:to>
    <xdr:sp macro="" textlink="">
      <xdr:nvSpPr>
        <xdr:cNvPr id="10" name="Rounded Rectangle 9">
          <a:hlinkClick xmlns:r="http://schemas.openxmlformats.org/officeDocument/2006/relationships" r:id="rId5"/>
          <a:extLst>
            <a:ext uri="{FF2B5EF4-FFF2-40B4-BE49-F238E27FC236}">
              <a16:creationId xmlns:a16="http://schemas.microsoft.com/office/drawing/2014/main" id="{00000000-0008-0000-0F00-00000A000000}"/>
            </a:ext>
          </a:extLst>
        </xdr:cNvPr>
        <xdr:cNvSpPr/>
      </xdr:nvSpPr>
      <xdr:spPr>
        <a:xfrm>
          <a:off x="3104030" y="2835088"/>
          <a:ext cx="4029638"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UNDERLYING CALCULATIONS SHEET &gt;&gt;</a:t>
          </a:r>
        </a:p>
      </xdr:txBody>
    </xdr:sp>
    <xdr:clientData/>
  </xdr:twoCellAnchor>
  <xdr:twoCellAnchor editAs="absolute">
    <xdr:from>
      <xdr:col>7</xdr:col>
      <xdr:colOff>123265</xdr:colOff>
      <xdr:row>11</xdr:row>
      <xdr:rowOff>71717</xdr:rowOff>
    </xdr:from>
    <xdr:to>
      <xdr:col>12</xdr:col>
      <xdr:colOff>212911</xdr:colOff>
      <xdr:row>11</xdr:row>
      <xdr:rowOff>363070</xdr:rowOff>
    </xdr:to>
    <xdr:sp macro="" textlink="">
      <xdr:nvSpPr>
        <xdr:cNvPr id="12" name="Rounded Rectangle 11">
          <a:hlinkClick xmlns:r="http://schemas.openxmlformats.org/officeDocument/2006/relationships" r:id="rId6"/>
          <a:extLst>
            <a:ext uri="{FF2B5EF4-FFF2-40B4-BE49-F238E27FC236}">
              <a16:creationId xmlns:a16="http://schemas.microsoft.com/office/drawing/2014/main" id="{00000000-0008-0000-0F00-00000C000000}"/>
            </a:ext>
          </a:extLst>
        </xdr:cNvPr>
        <xdr:cNvSpPr/>
      </xdr:nvSpPr>
      <xdr:spPr>
        <a:xfrm>
          <a:off x="7317441" y="2839570"/>
          <a:ext cx="3204882"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SENSITIVITY</a:t>
          </a:r>
          <a:r>
            <a:rPr lang="en-GB" sz="1400" b="1" baseline="0"/>
            <a:t> ANALYSIS</a:t>
          </a:r>
          <a:r>
            <a:rPr lang="en-GB" sz="1400" b="1"/>
            <a:t> SHEET &gt;&gt;</a:t>
          </a:r>
        </a:p>
      </xdr:txBody>
    </xdr:sp>
    <xdr:clientData/>
  </xdr:twoCellAnchor>
  <xdr:twoCellAnchor editAs="absolute">
    <xdr:from>
      <xdr:col>12</xdr:col>
      <xdr:colOff>354105</xdr:colOff>
      <xdr:row>11</xdr:row>
      <xdr:rowOff>67235</xdr:rowOff>
    </xdr:from>
    <xdr:to>
      <xdr:col>17</xdr:col>
      <xdr:colOff>481852</xdr:colOff>
      <xdr:row>11</xdr:row>
      <xdr:rowOff>358588</xdr:rowOff>
    </xdr:to>
    <xdr:sp macro="" textlink="">
      <xdr:nvSpPr>
        <xdr:cNvPr id="13" name="Rounded Rectangle 12">
          <a:hlinkClick xmlns:r="http://schemas.openxmlformats.org/officeDocument/2006/relationships" r:id="rId7"/>
          <a:extLst>
            <a:ext uri="{FF2B5EF4-FFF2-40B4-BE49-F238E27FC236}">
              <a16:creationId xmlns:a16="http://schemas.microsoft.com/office/drawing/2014/main" id="{00000000-0008-0000-0F00-00000D000000}"/>
            </a:ext>
          </a:extLst>
        </xdr:cNvPr>
        <xdr:cNvSpPr/>
      </xdr:nvSpPr>
      <xdr:spPr>
        <a:xfrm>
          <a:off x="10663517" y="2835088"/>
          <a:ext cx="314212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SCENARIO </a:t>
          </a:r>
          <a:r>
            <a:rPr lang="en-GB" sz="1400" b="1" baseline="0"/>
            <a:t>ANALYSIS</a:t>
          </a:r>
          <a:r>
            <a:rPr lang="en-GB" sz="1400" b="1"/>
            <a:t> SHEET &gt;&gt;</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752475</xdr:colOff>
          <xdr:row>2</xdr:row>
          <xdr:rowOff>85725</xdr:rowOff>
        </xdr:from>
        <xdr:to>
          <xdr:col>6</xdr:col>
          <xdr:colOff>209550</xdr:colOff>
          <xdr:row>4</xdr:row>
          <xdr:rowOff>114300</xdr:rowOff>
        </xdr:to>
        <xdr:sp macro="" textlink="">
          <xdr:nvSpPr>
            <xdr:cNvPr id="37906" name="Button 18" hidden="1">
              <a:extLst>
                <a:ext uri="{63B3BB69-23CF-44E3-9099-C40C66FF867C}">
                  <a14:compatExt spid="_x0000_s37906"/>
                </a:ext>
                <a:ext uri="{FF2B5EF4-FFF2-40B4-BE49-F238E27FC236}">
                  <a16:creationId xmlns:a16="http://schemas.microsoft.com/office/drawing/2014/main" id="{00000000-0008-0000-1000-00001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Values from BAU/Another Option</a:t>
              </a:r>
            </a:p>
          </xdr:txBody>
        </xdr:sp>
        <xdr:clientData fPrintsWithSheet="0"/>
      </xdr:twoCellAnchor>
    </mc:Choice>
    <mc:Fallback/>
  </mc:AlternateContent>
  <xdr:twoCellAnchor editAs="absolute">
    <xdr:from>
      <xdr:col>3</xdr:col>
      <xdr:colOff>1987920</xdr:colOff>
      <xdr:row>0</xdr:row>
      <xdr:rowOff>392206</xdr:rowOff>
    </xdr:from>
    <xdr:to>
      <xdr:col>5</xdr:col>
      <xdr:colOff>60509</xdr:colOff>
      <xdr:row>0</xdr:row>
      <xdr:rowOff>582706</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1000-000008000000}"/>
            </a:ext>
          </a:extLst>
        </xdr:cNvPr>
        <xdr:cNvSpPr/>
      </xdr:nvSpPr>
      <xdr:spPr>
        <a:xfrm>
          <a:off x="2772332" y="392206"/>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1</xdr:col>
      <xdr:colOff>0</xdr:colOff>
      <xdr:row>0</xdr:row>
      <xdr:rowOff>392206</xdr:rowOff>
    </xdr:from>
    <xdr:to>
      <xdr:col>3</xdr:col>
      <xdr:colOff>1943097</xdr:colOff>
      <xdr:row>0</xdr:row>
      <xdr:rowOff>582706</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1000-000009000000}"/>
            </a:ext>
          </a:extLst>
        </xdr:cNvPr>
        <xdr:cNvSpPr/>
      </xdr:nvSpPr>
      <xdr:spPr>
        <a:xfrm>
          <a:off x="156882" y="392206"/>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5</xdr:col>
      <xdr:colOff>150155</xdr:colOff>
      <xdr:row>0</xdr:row>
      <xdr:rowOff>67236</xdr:rowOff>
    </xdr:from>
    <xdr:to>
      <xdr:col>6</xdr:col>
      <xdr:colOff>194980</xdr:colOff>
      <xdr:row>0</xdr:row>
      <xdr:rowOff>358589</xdr:rowOff>
    </xdr:to>
    <xdr:sp macro="" textlink="">
      <xdr:nvSpPr>
        <xdr:cNvPr id="10" name="Rounded Rectangle 9">
          <a:hlinkClick xmlns:r="http://schemas.openxmlformats.org/officeDocument/2006/relationships" r:id="rId3"/>
          <a:extLst>
            <a:ext uri="{FF2B5EF4-FFF2-40B4-BE49-F238E27FC236}">
              <a16:creationId xmlns:a16="http://schemas.microsoft.com/office/drawing/2014/main" id="{00000000-0008-0000-1000-00000A000000}"/>
            </a:ext>
          </a:extLst>
        </xdr:cNvPr>
        <xdr:cNvSpPr/>
      </xdr:nvSpPr>
      <xdr:spPr>
        <a:xfrm>
          <a:off x="5585008" y="67236"/>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twoCellAnchor>
    <xdr:from>
      <xdr:col>2</xdr:col>
      <xdr:colOff>100854</xdr:colOff>
      <xdr:row>2</xdr:row>
      <xdr:rowOff>89646</xdr:rowOff>
    </xdr:from>
    <xdr:to>
      <xdr:col>4</xdr:col>
      <xdr:colOff>638737</xdr:colOff>
      <xdr:row>6</xdr:row>
      <xdr:rowOff>20732</xdr:rowOff>
    </xdr:to>
    <xdr:sp macro="" textlink="">
      <xdr:nvSpPr>
        <xdr:cNvPr id="11" name="TextBox 10">
          <a:extLst>
            <a:ext uri="{FF2B5EF4-FFF2-40B4-BE49-F238E27FC236}">
              <a16:creationId xmlns:a16="http://schemas.microsoft.com/office/drawing/2014/main" id="{00000000-0008-0000-1000-00000B000000}"/>
            </a:ext>
          </a:extLst>
        </xdr:cNvPr>
        <xdr:cNvSpPr txBox="1"/>
      </xdr:nvSpPr>
      <xdr:spPr>
        <a:xfrm>
          <a:off x="369795" y="795617"/>
          <a:ext cx="4840942" cy="8947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enter information below on the costs and benefits of any other options you are considering.  You should show that you have done more than simply consider meeting BAT and your proposed derogation option.</a:t>
          </a:r>
        </a:p>
      </xdr:txBody>
    </xdr:sp>
    <xdr:clientData/>
  </xdr:twoCellAnchor>
  <xdr:twoCellAnchor editAs="absolute">
    <xdr:from>
      <xdr:col>7</xdr:col>
      <xdr:colOff>78438</xdr:colOff>
      <xdr:row>0</xdr:row>
      <xdr:rowOff>62754</xdr:rowOff>
    </xdr:from>
    <xdr:to>
      <xdr:col>10</xdr:col>
      <xdr:colOff>526677</xdr:colOff>
      <xdr:row>0</xdr:row>
      <xdr:rowOff>354107</xdr:rowOff>
    </xdr:to>
    <xdr:sp macro="" textlink="">
      <xdr:nvSpPr>
        <xdr:cNvPr id="12" name="Rounded Rectangle 11">
          <a:hlinkClick xmlns:r="http://schemas.openxmlformats.org/officeDocument/2006/relationships" r:id="rId4"/>
          <a:extLst>
            <a:ext uri="{FF2B5EF4-FFF2-40B4-BE49-F238E27FC236}">
              <a16:creationId xmlns:a16="http://schemas.microsoft.com/office/drawing/2014/main" id="{00000000-0008-0000-1000-00000C000000}"/>
            </a:ext>
          </a:extLst>
        </xdr:cNvPr>
        <xdr:cNvSpPr/>
      </xdr:nvSpPr>
      <xdr:spPr>
        <a:xfrm>
          <a:off x="7272614" y="62754"/>
          <a:ext cx="235323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SKIP TO SUMMARY &gt;&gt;</a:t>
          </a:r>
        </a:p>
      </xdr:txBody>
    </xdr:sp>
    <xdr:clientData/>
  </xdr:twoCellAnchor>
  <xdr:twoCellAnchor editAs="absolute">
    <xdr:from>
      <xdr:col>3</xdr:col>
      <xdr:colOff>2330819</xdr:colOff>
      <xdr:row>11</xdr:row>
      <xdr:rowOff>51548</xdr:rowOff>
    </xdr:from>
    <xdr:to>
      <xdr:col>6</xdr:col>
      <xdr:colOff>219634</xdr:colOff>
      <xdr:row>11</xdr:row>
      <xdr:rowOff>342901</xdr:rowOff>
    </xdr:to>
    <xdr:sp macro="" textlink="">
      <xdr:nvSpPr>
        <xdr:cNvPr id="13" name="Rounded Rectangle 12">
          <a:hlinkClick xmlns:r="http://schemas.openxmlformats.org/officeDocument/2006/relationships" r:id="rId5"/>
          <a:extLst>
            <a:ext uri="{FF2B5EF4-FFF2-40B4-BE49-F238E27FC236}">
              <a16:creationId xmlns:a16="http://schemas.microsoft.com/office/drawing/2014/main" id="{00000000-0008-0000-1000-00000D000000}"/>
            </a:ext>
          </a:extLst>
        </xdr:cNvPr>
        <xdr:cNvSpPr/>
      </xdr:nvSpPr>
      <xdr:spPr>
        <a:xfrm>
          <a:off x="3115231" y="2808195"/>
          <a:ext cx="4029638"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UNDERLYING CALCULATIONS SHEET &gt;&gt;</a:t>
          </a:r>
        </a:p>
      </xdr:txBody>
    </xdr:sp>
    <xdr:clientData/>
  </xdr:twoCellAnchor>
  <xdr:twoCellAnchor editAs="absolute">
    <xdr:from>
      <xdr:col>7</xdr:col>
      <xdr:colOff>134471</xdr:colOff>
      <xdr:row>11</xdr:row>
      <xdr:rowOff>60512</xdr:rowOff>
    </xdr:from>
    <xdr:to>
      <xdr:col>12</xdr:col>
      <xdr:colOff>224117</xdr:colOff>
      <xdr:row>11</xdr:row>
      <xdr:rowOff>351865</xdr:rowOff>
    </xdr:to>
    <xdr:sp macro="" textlink="">
      <xdr:nvSpPr>
        <xdr:cNvPr id="15" name="Rounded Rectangle 14">
          <a:hlinkClick xmlns:r="http://schemas.openxmlformats.org/officeDocument/2006/relationships" r:id="rId6"/>
          <a:extLst>
            <a:ext uri="{FF2B5EF4-FFF2-40B4-BE49-F238E27FC236}">
              <a16:creationId xmlns:a16="http://schemas.microsoft.com/office/drawing/2014/main" id="{00000000-0008-0000-1000-00000F000000}"/>
            </a:ext>
          </a:extLst>
        </xdr:cNvPr>
        <xdr:cNvSpPr/>
      </xdr:nvSpPr>
      <xdr:spPr>
        <a:xfrm>
          <a:off x="7328647" y="2817159"/>
          <a:ext cx="3204882"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SENSITIVITY</a:t>
          </a:r>
          <a:r>
            <a:rPr lang="en-GB" sz="1400" b="1" baseline="0"/>
            <a:t> ANALYSIS</a:t>
          </a:r>
          <a:r>
            <a:rPr lang="en-GB" sz="1400" b="1"/>
            <a:t> SHEET &gt;&gt;</a:t>
          </a:r>
        </a:p>
      </xdr:txBody>
    </xdr:sp>
    <xdr:clientData/>
  </xdr:twoCellAnchor>
  <xdr:twoCellAnchor editAs="absolute">
    <xdr:from>
      <xdr:col>12</xdr:col>
      <xdr:colOff>410135</xdr:colOff>
      <xdr:row>11</xdr:row>
      <xdr:rowOff>56030</xdr:rowOff>
    </xdr:from>
    <xdr:to>
      <xdr:col>17</xdr:col>
      <xdr:colOff>537882</xdr:colOff>
      <xdr:row>11</xdr:row>
      <xdr:rowOff>347383</xdr:rowOff>
    </xdr:to>
    <xdr:sp macro="" textlink="">
      <xdr:nvSpPr>
        <xdr:cNvPr id="16" name="Rounded Rectangle 15">
          <a:hlinkClick xmlns:r="http://schemas.openxmlformats.org/officeDocument/2006/relationships" r:id="rId7"/>
          <a:extLst>
            <a:ext uri="{FF2B5EF4-FFF2-40B4-BE49-F238E27FC236}">
              <a16:creationId xmlns:a16="http://schemas.microsoft.com/office/drawing/2014/main" id="{00000000-0008-0000-1000-000010000000}"/>
            </a:ext>
          </a:extLst>
        </xdr:cNvPr>
        <xdr:cNvSpPr/>
      </xdr:nvSpPr>
      <xdr:spPr>
        <a:xfrm>
          <a:off x="10719547" y="2812677"/>
          <a:ext cx="314212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SCENARIO </a:t>
          </a:r>
          <a:r>
            <a:rPr lang="en-GB" sz="1400" b="1" baseline="0"/>
            <a:t>ANALYSIS</a:t>
          </a:r>
          <a:r>
            <a:rPr lang="en-GB" sz="1400" b="1"/>
            <a:t> SHEET &gt;&gt;</a:t>
          </a: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742950</xdr:colOff>
          <xdr:row>2</xdr:row>
          <xdr:rowOff>85725</xdr:rowOff>
        </xdr:from>
        <xdr:to>
          <xdr:col>6</xdr:col>
          <xdr:colOff>228600</xdr:colOff>
          <xdr:row>4</xdr:row>
          <xdr:rowOff>85725</xdr:rowOff>
        </xdr:to>
        <xdr:sp macro="" textlink="">
          <xdr:nvSpPr>
            <xdr:cNvPr id="38930" name="Button 18" hidden="1">
              <a:extLst>
                <a:ext uri="{63B3BB69-23CF-44E3-9099-C40C66FF867C}">
                  <a14:compatExt spid="_x0000_s38930"/>
                </a:ext>
                <a:ext uri="{FF2B5EF4-FFF2-40B4-BE49-F238E27FC236}">
                  <a16:creationId xmlns:a16="http://schemas.microsoft.com/office/drawing/2014/main" id="{00000000-0008-0000-1100-00001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Values from BAU/Another Option</a:t>
              </a:r>
            </a:p>
          </xdr:txBody>
        </xdr:sp>
        <xdr:clientData fPrintsWithSheet="0"/>
      </xdr:twoCellAnchor>
    </mc:Choice>
    <mc:Fallback/>
  </mc:AlternateContent>
  <xdr:twoCellAnchor editAs="absolute">
    <xdr:from>
      <xdr:col>3</xdr:col>
      <xdr:colOff>1987919</xdr:colOff>
      <xdr:row>0</xdr:row>
      <xdr:rowOff>392205</xdr:rowOff>
    </xdr:from>
    <xdr:to>
      <xdr:col>5</xdr:col>
      <xdr:colOff>60508</xdr:colOff>
      <xdr:row>0</xdr:row>
      <xdr:rowOff>582705</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1100-000008000000}"/>
            </a:ext>
          </a:extLst>
        </xdr:cNvPr>
        <xdr:cNvSpPr/>
      </xdr:nvSpPr>
      <xdr:spPr>
        <a:xfrm>
          <a:off x="2772331" y="392205"/>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1</xdr:col>
      <xdr:colOff>7202</xdr:colOff>
      <xdr:row>0</xdr:row>
      <xdr:rowOff>392205</xdr:rowOff>
    </xdr:from>
    <xdr:to>
      <xdr:col>3</xdr:col>
      <xdr:colOff>1943096</xdr:colOff>
      <xdr:row>0</xdr:row>
      <xdr:rowOff>582705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1100-000009000000}"/>
            </a:ext>
          </a:extLst>
        </xdr:cNvPr>
        <xdr:cNvSpPr/>
      </xdr:nvSpPr>
      <xdr:spPr>
        <a:xfrm>
          <a:off x="156881"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5</xdr:col>
      <xdr:colOff>150154</xdr:colOff>
      <xdr:row>0</xdr:row>
      <xdr:rowOff>67235</xdr:rowOff>
    </xdr:from>
    <xdr:to>
      <xdr:col>6</xdr:col>
      <xdr:colOff>194979</xdr:colOff>
      <xdr:row>0</xdr:row>
      <xdr:rowOff>358588</xdr:rowOff>
    </xdr:to>
    <xdr:sp macro="" textlink="">
      <xdr:nvSpPr>
        <xdr:cNvPr id="10" name="Rounded Rectangle 9">
          <a:hlinkClick xmlns:r="http://schemas.openxmlformats.org/officeDocument/2006/relationships" r:id="rId3"/>
          <a:extLst>
            <a:ext uri="{FF2B5EF4-FFF2-40B4-BE49-F238E27FC236}">
              <a16:creationId xmlns:a16="http://schemas.microsoft.com/office/drawing/2014/main" id="{00000000-0008-0000-1100-00000A000000}"/>
            </a:ext>
          </a:extLst>
        </xdr:cNvPr>
        <xdr:cNvSpPr/>
      </xdr:nvSpPr>
      <xdr:spPr>
        <a:xfrm>
          <a:off x="5585007" y="67235"/>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twoCellAnchor>
    <xdr:from>
      <xdr:col>2</xdr:col>
      <xdr:colOff>112059</xdr:colOff>
      <xdr:row>2</xdr:row>
      <xdr:rowOff>93008</xdr:rowOff>
    </xdr:from>
    <xdr:to>
      <xdr:col>4</xdr:col>
      <xdr:colOff>649943</xdr:colOff>
      <xdr:row>5</xdr:row>
      <xdr:rowOff>212910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381000" y="821390"/>
          <a:ext cx="4840943" cy="859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enter information below on the costs and benefits of any other options you are considering.  You should show that you have done more than simply consider meeting BAT and your proposed derogation option.</a:t>
          </a:r>
        </a:p>
      </xdr:txBody>
    </xdr:sp>
    <xdr:clientData/>
  </xdr:twoCellAnchor>
  <xdr:twoCellAnchor editAs="absolute">
    <xdr:from>
      <xdr:col>7</xdr:col>
      <xdr:colOff>78442</xdr:colOff>
      <xdr:row>0</xdr:row>
      <xdr:rowOff>70596</xdr:rowOff>
    </xdr:from>
    <xdr:to>
      <xdr:col>10</xdr:col>
      <xdr:colOff>526681</xdr:colOff>
      <xdr:row>0</xdr:row>
      <xdr:rowOff>361949</xdr:rowOff>
    </xdr:to>
    <xdr:sp macro="" textlink="">
      <xdr:nvSpPr>
        <xdr:cNvPr id="12" name="Rounded Rectangle 11">
          <a:hlinkClick xmlns:r="http://schemas.openxmlformats.org/officeDocument/2006/relationships" r:id="rId4"/>
          <a:extLst>
            <a:ext uri="{FF2B5EF4-FFF2-40B4-BE49-F238E27FC236}">
              <a16:creationId xmlns:a16="http://schemas.microsoft.com/office/drawing/2014/main" id="{00000000-0008-0000-1100-00000C000000}"/>
            </a:ext>
          </a:extLst>
        </xdr:cNvPr>
        <xdr:cNvSpPr/>
      </xdr:nvSpPr>
      <xdr:spPr>
        <a:xfrm>
          <a:off x="7272618" y="70596"/>
          <a:ext cx="235323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SKIP TO SUMMARY &gt;&gt;</a:t>
          </a:r>
        </a:p>
      </xdr:txBody>
    </xdr:sp>
    <xdr:clientData/>
  </xdr:twoCellAnchor>
  <xdr:twoCellAnchor editAs="absolute">
    <xdr:from>
      <xdr:col>3</xdr:col>
      <xdr:colOff>2330823</xdr:colOff>
      <xdr:row>11</xdr:row>
      <xdr:rowOff>89647</xdr:rowOff>
    </xdr:from>
    <xdr:to>
      <xdr:col>6</xdr:col>
      <xdr:colOff>219638</xdr:colOff>
      <xdr:row>11</xdr:row>
      <xdr:rowOff>381000</xdr:rowOff>
    </xdr:to>
    <xdr:sp macro="" textlink="">
      <xdr:nvSpPr>
        <xdr:cNvPr id="13" name="Rounded Rectangle 12">
          <a:hlinkClick xmlns:r="http://schemas.openxmlformats.org/officeDocument/2006/relationships" r:id="rId5"/>
          <a:extLst>
            <a:ext uri="{FF2B5EF4-FFF2-40B4-BE49-F238E27FC236}">
              <a16:creationId xmlns:a16="http://schemas.microsoft.com/office/drawing/2014/main" id="{00000000-0008-0000-1100-00000D000000}"/>
            </a:ext>
          </a:extLst>
        </xdr:cNvPr>
        <xdr:cNvSpPr/>
      </xdr:nvSpPr>
      <xdr:spPr>
        <a:xfrm>
          <a:off x="3115235" y="2857500"/>
          <a:ext cx="4029638"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UNDERLYING CALCULATIONS SHEET &gt;&gt;</a:t>
          </a:r>
        </a:p>
      </xdr:txBody>
    </xdr:sp>
    <xdr:clientData/>
  </xdr:twoCellAnchor>
  <xdr:twoCellAnchor editAs="absolute">
    <xdr:from>
      <xdr:col>7</xdr:col>
      <xdr:colOff>156882</xdr:colOff>
      <xdr:row>11</xdr:row>
      <xdr:rowOff>105335</xdr:rowOff>
    </xdr:from>
    <xdr:to>
      <xdr:col>12</xdr:col>
      <xdr:colOff>246528</xdr:colOff>
      <xdr:row>11</xdr:row>
      <xdr:rowOff>396688</xdr:rowOff>
    </xdr:to>
    <xdr:sp macro="" textlink="">
      <xdr:nvSpPr>
        <xdr:cNvPr id="15" name="Rounded Rectangle 14">
          <a:hlinkClick xmlns:r="http://schemas.openxmlformats.org/officeDocument/2006/relationships" r:id="rId6"/>
          <a:extLst>
            <a:ext uri="{FF2B5EF4-FFF2-40B4-BE49-F238E27FC236}">
              <a16:creationId xmlns:a16="http://schemas.microsoft.com/office/drawing/2014/main" id="{00000000-0008-0000-1100-00000F000000}"/>
            </a:ext>
          </a:extLst>
        </xdr:cNvPr>
        <xdr:cNvSpPr/>
      </xdr:nvSpPr>
      <xdr:spPr>
        <a:xfrm>
          <a:off x="7351058" y="2873188"/>
          <a:ext cx="3204882"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SENSITIVITY</a:t>
          </a:r>
          <a:r>
            <a:rPr lang="en-GB" sz="1400" b="1" baseline="0"/>
            <a:t> ANALYSIS</a:t>
          </a:r>
          <a:r>
            <a:rPr lang="en-GB" sz="1400" b="1"/>
            <a:t> SHEET &gt;&gt;</a:t>
          </a:r>
        </a:p>
      </xdr:txBody>
    </xdr:sp>
    <xdr:clientData/>
  </xdr:twoCellAnchor>
  <xdr:twoCellAnchor editAs="absolute">
    <xdr:from>
      <xdr:col>12</xdr:col>
      <xdr:colOff>432546</xdr:colOff>
      <xdr:row>11</xdr:row>
      <xdr:rowOff>100853</xdr:rowOff>
    </xdr:from>
    <xdr:to>
      <xdr:col>17</xdr:col>
      <xdr:colOff>560293</xdr:colOff>
      <xdr:row>11</xdr:row>
      <xdr:rowOff>392206</xdr:rowOff>
    </xdr:to>
    <xdr:sp macro="" textlink="">
      <xdr:nvSpPr>
        <xdr:cNvPr id="16" name="Rounded Rectangle 15">
          <a:hlinkClick xmlns:r="http://schemas.openxmlformats.org/officeDocument/2006/relationships" r:id="rId7"/>
          <a:extLst>
            <a:ext uri="{FF2B5EF4-FFF2-40B4-BE49-F238E27FC236}">
              <a16:creationId xmlns:a16="http://schemas.microsoft.com/office/drawing/2014/main" id="{00000000-0008-0000-1100-000010000000}"/>
            </a:ext>
          </a:extLst>
        </xdr:cNvPr>
        <xdr:cNvSpPr/>
      </xdr:nvSpPr>
      <xdr:spPr>
        <a:xfrm>
          <a:off x="10741958" y="2868706"/>
          <a:ext cx="314212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SCENARIO </a:t>
          </a:r>
          <a:r>
            <a:rPr lang="en-GB" sz="1400" b="1" baseline="0"/>
            <a:t>ANALYSIS</a:t>
          </a:r>
          <a:r>
            <a:rPr lang="en-GB" sz="1400" b="1"/>
            <a:t> SHEET &gt;&gt;</a:t>
          </a: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742950</xdr:colOff>
          <xdr:row>2</xdr:row>
          <xdr:rowOff>76200</xdr:rowOff>
        </xdr:from>
        <xdr:to>
          <xdr:col>6</xdr:col>
          <xdr:colOff>228600</xdr:colOff>
          <xdr:row>4</xdr:row>
          <xdr:rowOff>76200</xdr:rowOff>
        </xdr:to>
        <xdr:sp macro="" textlink="">
          <xdr:nvSpPr>
            <xdr:cNvPr id="46098" name="Button 18" hidden="1">
              <a:extLst>
                <a:ext uri="{63B3BB69-23CF-44E3-9099-C40C66FF867C}">
                  <a14:compatExt spid="_x0000_s46098"/>
                </a:ext>
                <a:ext uri="{FF2B5EF4-FFF2-40B4-BE49-F238E27FC236}">
                  <a16:creationId xmlns:a16="http://schemas.microsoft.com/office/drawing/2014/main" id="{00000000-0008-0000-1200-00001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Values from BAU/Another Option</a:t>
              </a:r>
            </a:p>
          </xdr:txBody>
        </xdr:sp>
        <xdr:clientData fPrintsWithSheet="0"/>
      </xdr:twoCellAnchor>
    </mc:Choice>
    <mc:Fallback/>
  </mc:AlternateContent>
  <xdr:twoCellAnchor editAs="absolute">
    <xdr:from>
      <xdr:col>3</xdr:col>
      <xdr:colOff>1987920</xdr:colOff>
      <xdr:row>0</xdr:row>
      <xdr:rowOff>392205</xdr:rowOff>
    </xdr:from>
    <xdr:to>
      <xdr:col>5</xdr:col>
      <xdr:colOff>60509</xdr:colOff>
      <xdr:row>0</xdr:row>
      <xdr:rowOff>582705</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1200-000008000000}"/>
            </a:ext>
          </a:extLst>
        </xdr:cNvPr>
        <xdr:cNvSpPr/>
      </xdr:nvSpPr>
      <xdr:spPr>
        <a:xfrm>
          <a:off x="2772332" y="392205"/>
          <a:ext cx="2723030"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NEXT &gt;</a:t>
          </a:r>
        </a:p>
      </xdr:txBody>
    </xdr:sp>
    <xdr:clientData/>
  </xdr:twoCellAnchor>
  <xdr:twoCellAnchor editAs="absolute">
    <xdr:from>
      <xdr:col>1</xdr:col>
      <xdr:colOff>0</xdr:colOff>
      <xdr:row>0</xdr:row>
      <xdr:rowOff>392205</xdr:rowOff>
    </xdr:from>
    <xdr:to>
      <xdr:col>3</xdr:col>
      <xdr:colOff>1943097</xdr:colOff>
      <xdr:row>0</xdr:row>
      <xdr:rowOff>582705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1200-000009000000}"/>
            </a:ext>
          </a:extLst>
        </xdr:cNvPr>
        <xdr:cNvSpPr/>
      </xdr:nvSpPr>
      <xdr:spPr>
        <a:xfrm>
          <a:off x="156882" y="392205"/>
          <a:ext cx="2570627" cy="190500"/>
        </a:xfrm>
        <a:prstGeom prst="roundRect">
          <a:avLst/>
        </a:prstGeom>
        <a:solidFill>
          <a:srgbClr val="860000"/>
        </a:solidFill>
        <a:ln>
          <a:solidFill>
            <a:srgbClr val="8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GB" sz="1400" b="1"/>
            <a:t>&lt; PREVIOUS</a:t>
          </a:r>
        </a:p>
      </xdr:txBody>
    </xdr:sp>
    <xdr:clientData/>
  </xdr:twoCellAnchor>
  <xdr:twoCellAnchor editAs="absolute">
    <xdr:from>
      <xdr:col>5</xdr:col>
      <xdr:colOff>150155</xdr:colOff>
      <xdr:row>0</xdr:row>
      <xdr:rowOff>67235</xdr:rowOff>
    </xdr:from>
    <xdr:to>
      <xdr:col>6</xdr:col>
      <xdr:colOff>194980</xdr:colOff>
      <xdr:row>0</xdr:row>
      <xdr:rowOff>358588</xdr:rowOff>
    </xdr:to>
    <xdr:sp macro="" textlink="">
      <xdr:nvSpPr>
        <xdr:cNvPr id="10" name="Rounded Rectangle 9">
          <a:hlinkClick xmlns:r="http://schemas.openxmlformats.org/officeDocument/2006/relationships" r:id="rId3"/>
          <a:extLst>
            <a:ext uri="{FF2B5EF4-FFF2-40B4-BE49-F238E27FC236}">
              <a16:creationId xmlns:a16="http://schemas.microsoft.com/office/drawing/2014/main" id="{00000000-0008-0000-1200-00000A000000}"/>
            </a:ext>
          </a:extLst>
        </xdr:cNvPr>
        <xdr:cNvSpPr/>
      </xdr:nvSpPr>
      <xdr:spPr>
        <a:xfrm>
          <a:off x="5585008" y="67235"/>
          <a:ext cx="1535207"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&lt;&lt;    MAIN</a:t>
          </a:r>
          <a:r>
            <a:rPr lang="en-GB" sz="1400" b="1" baseline="0"/>
            <a:t> MENU</a:t>
          </a:r>
          <a:endParaRPr lang="en-GB" sz="1400" b="1"/>
        </a:p>
      </xdr:txBody>
    </xdr:sp>
    <xdr:clientData/>
  </xdr:twoCellAnchor>
  <xdr:twoCellAnchor>
    <xdr:from>
      <xdr:col>2</xdr:col>
      <xdr:colOff>100853</xdr:colOff>
      <xdr:row>2</xdr:row>
      <xdr:rowOff>78442</xdr:rowOff>
    </xdr:from>
    <xdr:to>
      <xdr:col>4</xdr:col>
      <xdr:colOff>638737</xdr:colOff>
      <xdr:row>5</xdr:row>
      <xdr:rowOff>198344</xdr:rowOff>
    </xdr:to>
    <xdr:sp macro="" textlink="">
      <xdr:nvSpPr>
        <xdr:cNvPr id="11" name="TextBox 10">
          <a:extLst>
            <a:ext uri="{FF2B5EF4-FFF2-40B4-BE49-F238E27FC236}">
              <a16:creationId xmlns:a16="http://schemas.microsoft.com/office/drawing/2014/main" id="{00000000-0008-0000-1200-00000B000000}"/>
            </a:ext>
          </a:extLst>
        </xdr:cNvPr>
        <xdr:cNvSpPr txBox="1"/>
      </xdr:nvSpPr>
      <xdr:spPr>
        <a:xfrm>
          <a:off x="369794" y="795618"/>
          <a:ext cx="4840943" cy="859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What</a:t>
          </a:r>
          <a:r>
            <a:rPr lang="en-GB" sz="1100" b="1" baseline="0"/>
            <a:t> is this worksheet for? </a:t>
          </a:r>
        </a:p>
        <a:p>
          <a:r>
            <a:rPr lang="en-GB" sz="1100"/>
            <a:t>Use this worksheet to enter information below on the costs and benefits of any other options you are considering.  You should show that you have done more than simply consider meeting BAT and your proposed derogation option.</a:t>
          </a:r>
        </a:p>
      </xdr:txBody>
    </xdr:sp>
    <xdr:clientData/>
  </xdr:twoCellAnchor>
  <xdr:twoCellAnchor editAs="absolute">
    <xdr:from>
      <xdr:col>7</xdr:col>
      <xdr:colOff>67236</xdr:colOff>
      <xdr:row>0</xdr:row>
      <xdr:rowOff>67235</xdr:rowOff>
    </xdr:from>
    <xdr:to>
      <xdr:col>10</xdr:col>
      <xdr:colOff>515475</xdr:colOff>
      <xdr:row>0</xdr:row>
      <xdr:rowOff>358588</xdr:rowOff>
    </xdr:to>
    <xdr:sp macro="" textlink="">
      <xdr:nvSpPr>
        <xdr:cNvPr id="13" name="Rounded Rectangle 12">
          <a:hlinkClick xmlns:r="http://schemas.openxmlformats.org/officeDocument/2006/relationships" r:id="rId1"/>
          <a:extLst>
            <a:ext uri="{FF2B5EF4-FFF2-40B4-BE49-F238E27FC236}">
              <a16:creationId xmlns:a16="http://schemas.microsoft.com/office/drawing/2014/main" id="{00000000-0008-0000-1200-00000D000000}"/>
            </a:ext>
          </a:extLst>
        </xdr:cNvPr>
        <xdr:cNvSpPr/>
      </xdr:nvSpPr>
      <xdr:spPr>
        <a:xfrm>
          <a:off x="7261412" y="67235"/>
          <a:ext cx="235323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SKIP TO SUMMARY &gt;&gt;</a:t>
          </a:r>
        </a:p>
      </xdr:txBody>
    </xdr:sp>
    <xdr:clientData/>
  </xdr:twoCellAnchor>
  <xdr:twoCellAnchor editAs="absolute">
    <xdr:from>
      <xdr:col>3</xdr:col>
      <xdr:colOff>2330824</xdr:colOff>
      <xdr:row>11</xdr:row>
      <xdr:rowOff>78441</xdr:rowOff>
    </xdr:from>
    <xdr:to>
      <xdr:col>6</xdr:col>
      <xdr:colOff>219639</xdr:colOff>
      <xdr:row>11</xdr:row>
      <xdr:rowOff>369794</xdr:rowOff>
    </xdr:to>
    <xdr:sp macro="" textlink="">
      <xdr:nvSpPr>
        <xdr:cNvPr id="14" name="Rounded Rectangle 13">
          <a:hlinkClick xmlns:r="http://schemas.openxmlformats.org/officeDocument/2006/relationships" r:id="rId4"/>
          <a:extLst>
            <a:ext uri="{FF2B5EF4-FFF2-40B4-BE49-F238E27FC236}">
              <a16:creationId xmlns:a16="http://schemas.microsoft.com/office/drawing/2014/main" id="{00000000-0008-0000-1200-00000E000000}"/>
            </a:ext>
          </a:extLst>
        </xdr:cNvPr>
        <xdr:cNvSpPr/>
      </xdr:nvSpPr>
      <xdr:spPr>
        <a:xfrm>
          <a:off x="3115236" y="2835088"/>
          <a:ext cx="4029638"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UNDERLYING CALCULATIONS SHEET &gt;&gt;</a:t>
          </a:r>
        </a:p>
      </xdr:txBody>
    </xdr:sp>
    <xdr:clientData/>
  </xdr:twoCellAnchor>
  <xdr:twoCellAnchor editAs="absolute">
    <xdr:from>
      <xdr:col>7</xdr:col>
      <xdr:colOff>134472</xdr:colOff>
      <xdr:row>11</xdr:row>
      <xdr:rowOff>82923</xdr:rowOff>
    </xdr:from>
    <xdr:to>
      <xdr:col>12</xdr:col>
      <xdr:colOff>224118</xdr:colOff>
      <xdr:row>11</xdr:row>
      <xdr:rowOff>374276</xdr:rowOff>
    </xdr:to>
    <xdr:sp macro="" textlink="">
      <xdr:nvSpPr>
        <xdr:cNvPr id="12" name="Rounded Rectangle 11">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7328648" y="2839570"/>
          <a:ext cx="3204882"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SENSITIVITY</a:t>
          </a:r>
          <a:r>
            <a:rPr lang="en-GB" sz="1400" b="1" baseline="0"/>
            <a:t> ANALYSIS</a:t>
          </a:r>
          <a:r>
            <a:rPr lang="en-GB" sz="1400" b="1"/>
            <a:t> SHEET &gt;&gt;</a:t>
          </a:r>
        </a:p>
      </xdr:txBody>
    </xdr:sp>
    <xdr:clientData/>
  </xdr:twoCellAnchor>
  <xdr:twoCellAnchor editAs="absolute">
    <xdr:from>
      <xdr:col>12</xdr:col>
      <xdr:colOff>410135</xdr:colOff>
      <xdr:row>11</xdr:row>
      <xdr:rowOff>78441</xdr:rowOff>
    </xdr:from>
    <xdr:to>
      <xdr:col>17</xdr:col>
      <xdr:colOff>537882</xdr:colOff>
      <xdr:row>11</xdr:row>
      <xdr:rowOff>369794</xdr:rowOff>
    </xdr:to>
    <xdr:sp macro="" textlink="">
      <xdr:nvSpPr>
        <xdr:cNvPr id="16" name="Rounded Rectangle 15">
          <a:hlinkClick xmlns:r="http://schemas.openxmlformats.org/officeDocument/2006/relationships" r:id="rId6"/>
          <a:extLst>
            <a:ext uri="{FF2B5EF4-FFF2-40B4-BE49-F238E27FC236}">
              <a16:creationId xmlns:a16="http://schemas.microsoft.com/office/drawing/2014/main" id="{00000000-0008-0000-1200-000010000000}"/>
            </a:ext>
          </a:extLst>
        </xdr:cNvPr>
        <xdr:cNvSpPr/>
      </xdr:nvSpPr>
      <xdr:spPr>
        <a:xfrm>
          <a:off x="10719547" y="2835088"/>
          <a:ext cx="3142129" cy="291353"/>
        </a:xfrm>
        <a:prstGeom prst="roundRect">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rtlCol="0" anchor="ctr"/>
        <a:lstStyle/>
        <a:p>
          <a:pPr algn="ctr"/>
          <a:r>
            <a:rPr lang="en-GB" sz="1400" b="1"/>
            <a:t>VIEW SCENARIO </a:t>
          </a:r>
          <a:r>
            <a:rPr lang="en-GB" sz="1400" b="1" baseline="0"/>
            <a:t>ANALYSIS</a:t>
          </a:r>
          <a:r>
            <a:rPr lang="en-GB" sz="1400" b="1"/>
            <a:t> SHEET &gt;&gt;</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2286000</xdr:colOff>
      <xdr:row>1</xdr:row>
      <xdr:rowOff>68036</xdr:rowOff>
    </xdr:from>
    <xdr:to>
      <xdr:col>5</xdr:col>
      <xdr:colOff>395408</xdr:colOff>
      <xdr:row>1</xdr:row>
      <xdr:rowOff>348184</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900-000002000000}"/>
            </a:ext>
          </a:extLst>
        </xdr:cNvPr>
        <xdr:cNvSpPr txBox="1"/>
      </xdr:nvSpPr>
      <xdr:spPr>
        <a:xfrm>
          <a:off x="4014107" y="272143"/>
          <a:ext cx="885265" cy="280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200" b="1" u="sng">
              <a:solidFill>
                <a:srgbClr val="0000FF"/>
              </a:solidFill>
            </a:rPr>
            <a:t>&lt; </a:t>
          </a:r>
          <a:r>
            <a:rPr lang="en-GB" sz="1600" b="1" u="sng">
              <a:solidFill>
                <a:srgbClr val="0000FF"/>
              </a:solidFill>
            </a:rPr>
            <a:t>BACK</a:t>
          </a:r>
          <a:endParaRPr lang="en-GB" sz="1200" b="1" u="sng">
            <a:solidFill>
              <a:srgbClr val="0000FF"/>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661146</xdr:colOff>
      <xdr:row>1</xdr:row>
      <xdr:rowOff>44823</xdr:rowOff>
    </xdr:from>
    <xdr:to>
      <xdr:col>3</xdr:col>
      <xdr:colOff>1546411</xdr:colOff>
      <xdr:row>1</xdr:row>
      <xdr:rowOff>324971</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A00-000002000000}"/>
            </a:ext>
          </a:extLst>
        </xdr:cNvPr>
        <xdr:cNvSpPr txBox="1"/>
      </xdr:nvSpPr>
      <xdr:spPr>
        <a:xfrm>
          <a:off x="3238499" y="168088"/>
          <a:ext cx="885265" cy="280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200" b="1" u="sng">
              <a:solidFill>
                <a:srgbClr val="0000FF"/>
              </a:solidFill>
            </a:rPr>
            <a:t>&lt; BACK</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721179</xdr:colOff>
      <xdr:row>1</xdr:row>
      <xdr:rowOff>68037</xdr:rowOff>
    </xdr:from>
    <xdr:to>
      <xdr:col>4</xdr:col>
      <xdr:colOff>1986643</xdr:colOff>
      <xdr:row>1</xdr:row>
      <xdr:rowOff>353786</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B00-000002000000}"/>
            </a:ext>
          </a:extLst>
        </xdr:cNvPr>
        <xdr:cNvSpPr txBox="1"/>
      </xdr:nvSpPr>
      <xdr:spPr>
        <a:xfrm>
          <a:off x="4272643" y="272144"/>
          <a:ext cx="1265464"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600" b="1">
              <a:solidFill>
                <a:srgbClr val="0000FF"/>
              </a:solidFill>
            </a:rPr>
            <a:t>&lt;Back to List </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408214</xdr:colOff>
      <xdr:row>1</xdr:row>
      <xdr:rowOff>54429</xdr:rowOff>
    </xdr:from>
    <xdr:to>
      <xdr:col>5</xdr:col>
      <xdr:colOff>188099</xdr:colOff>
      <xdr:row>1</xdr:row>
      <xdr:rowOff>340179</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C00-000002000000}"/>
            </a:ext>
          </a:extLst>
        </xdr:cNvPr>
        <xdr:cNvSpPr txBox="1"/>
      </xdr:nvSpPr>
      <xdr:spPr>
        <a:xfrm>
          <a:off x="2490107" y="258536"/>
          <a:ext cx="134470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600" b="1">
              <a:solidFill>
                <a:srgbClr val="0000FF"/>
              </a:solidFill>
            </a:rPr>
            <a:t>&lt;Back to List </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1167815</xdr:colOff>
      <xdr:row>1</xdr:row>
      <xdr:rowOff>107256</xdr:rowOff>
    </xdr:from>
    <xdr:to>
      <xdr:col>4</xdr:col>
      <xdr:colOff>645141</xdr:colOff>
      <xdr:row>1</xdr:row>
      <xdr:rowOff>393006</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D00-000002000000}"/>
            </a:ext>
          </a:extLst>
        </xdr:cNvPr>
        <xdr:cNvSpPr txBox="1"/>
      </xdr:nvSpPr>
      <xdr:spPr>
        <a:xfrm>
          <a:off x="3364168" y="331374"/>
          <a:ext cx="124785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600" b="1">
              <a:solidFill>
                <a:srgbClr val="0000FF"/>
              </a:solidFill>
            </a:rPr>
            <a:t>&lt;Back to List </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xdr:col>
      <xdr:colOff>1592035</xdr:colOff>
      <xdr:row>1</xdr:row>
      <xdr:rowOff>40820</xdr:rowOff>
    </xdr:from>
    <xdr:to>
      <xdr:col>3</xdr:col>
      <xdr:colOff>990919</xdr:colOff>
      <xdr:row>1</xdr:row>
      <xdr:rowOff>326570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E00-000002000000}"/>
            </a:ext>
          </a:extLst>
        </xdr:cNvPr>
        <xdr:cNvSpPr txBox="1"/>
      </xdr:nvSpPr>
      <xdr:spPr>
        <a:xfrm>
          <a:off x="2476499" y="204106"/>
          <a:ext cx="134470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600" b="1">
              <a:solidFill>
                <a:srgbClr val="0000FF"/>
              </a:solidFill>
            </a:rPr>
            <a:t>&lt;Back to List </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40820</xdr:colOff>
      <xdr:row>1</xdr:row>
      <xdr:rowOff>27215</xdr:rowOff>
    </xdr:from>
    <xdr:to>
      <xdr:col>6</xdr:col>
      <xdr:colOff>160884</xdr:colOff>
      <xdr:row>1</xdr:row>
      <xdr:rowOff>312965</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F00-000002000000}"/>
            </a:ext>
          </a:extLst>
        </xdr:cNvPr>
        <xdr:cNvSpPr txBox="1"/>
      </xdr:nvSpPr>
      <xdr:spPr>
        <a:xfrm>
          <a:off x="2095499" y="231322"/>
          <a:ext cx="134470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600" b="1">
              <a:solidFill>
                <a:srgbClr val="0000FF"/>
              </a:solidFill>
            </a:rPr>
            <a:t>&lt;Back to List </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1658470</xdr:colOff>
      <xdr:row>1</xdr:row>
      <xdr:rowOff>56030</xdr:rowOff>
    </xdr:from>
    <xdr:to>
      <xdr:col>2</xdr:col>
      <xdr:colOff>112058</xdr:colOff>
      <xdr:row>1</xdr:row>
      <xdr:rowOff>341780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2000-000002000000}"/>
            </a:ext>
          </a:extLst>
        </xdr:cNvPr>
        <xdr:cNvSpPr txBox="1"/>
      </xdr:nvSpPr>
      <xdr:spPr>
        <a:xfrm>
          <a:off x="1860176" y="212912"/>
          <a:ext cx="134470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600" b="1">
              <a:solidFill>
                <a:srgbClr val="0000FF"/>
              </a:solidFill>
            </a:rPr>
            <a:t>&lt;Back to List </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3</xdr:col>
      <xdr:colOff>952500</xdr:colOff>
      <xdr:row>1</xdr:row>
      <xdr:rowOff>56030</xdr:rowOff>
    </xdr:from>
    <xdr:to>
      <xdr:col>4</xdr:col>
      <xdr:colOff>336176</xdr:colOff>
      <xdr:row>1</xdr:row>
      <xdr:rowOff>341780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2100-000002000000}"/>
            </a:ext>
          </a:extLst>
        </xdr:cNvPr>
        <xdr:cNvSpPr txBox="1"/>
      </xdr:nvSpPr>
      <xdr:spPr>
        <a:xfrm>
          <a:off x="1692088" y="212912"/>
          <a:ext cx="134470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600" b="1">
              <a:solidFill>
                <a:srgbClr val="0000FF"/>
              </a:solidFill>
            </a:rPr>
            <a:t>&lt;Back to List </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847725</xdr:colOff>
      <xdr:row>0</xdr:row>
      <xdr:rowOff>152400</xdr:rowOff>
    </xdr:from>
    <xdr:to>
      <xdr:col>3</xdr:col>
      <xdr:colOff>535081</xdr:colOff>
      <xdr:row>2</xdr:row>
      <xdr:rowOff>57150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2200-000002000000}"/>
            </a:ext>
          </a:extLst>
        </xdr:cNvPr>
        <xdr:cNvSpPr txBox="1"/>
      </xdr:nvSpPr>
      <xdr:spPr>
        <a:xfrm>
          <a:off x="3667125" y="152400"/>
          <a:ext cx="134470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600" b="1">
              <a:solidFill>
                <a:srgbClr val="0000FF"/>
              </a:solidFill>
            </a:rPr>
            <a:t>&lt;Back to List </a:t>
          </a:r>
        </a:p>
      </xdr:txBody>
    </xdr:sp>
    <xdr:clientData/>
  </xdr:twoCellAnchor>
  <xdr:twoCellAnchor>
    <xdr:from>
      <xdr:col>0</xdr:col>
      <xdr:colOff>123825</xdr:colOff>
      <xdr:row>0</xdr:row>
      <xdr:rowOff>85725</xdr:rowOff>
    </xdr:from>
    <xdr:to>
      <xdr:col>2</xdr:col>
      <xdr:colOff>723900</xdr:colOff>
      <xdr:row>3</xdr:row>
      <xdr:rowOff>133350</xdr:rowOff>
    </xdr:to>
    <xdr:sp macro="" textlink="">
      <xdr:nvSpPr>
        <xdr:cNvPr id="3" name="TextBox 2">
          <a:extLst>
            <a:ext uri="{FF2B5EF4-FFF2-40B4-BE49-F238E27FC236}">
              <a16:creationId xmlns:a16="http://schemas.microsoft.com/office/drawing/2014/main" id="{00000000-0008-0000-2200-000003000000}"/>
            </a:ext>
          </a:extLst>
        </xdr:cNvPr>
        <xdr:cNvSpPr txBox="1"/>
      </xdr:nvSpPr>
      <xdr:spPr>
        <a:xfrm>
          <a:off x="123825" y="85725"/>
          <a:ext cx="3419475"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 these arrays are used as the picklist for the</a:t>
          </a:r>
          <a:r>
            <a:rPr lang="en-GB" sz="1100" baseline="0"/>
            <a:t> tool. They will automatically update themselves if you add a value to the bottom of any of them.</a:t>
          </a:r>
          <a:endParaRPr lang="en-GB"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www.gov.uk/government/publications/industrial-emissions-directive-derogation-cost-benefit-analysis-too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grist.org/article/discount-rates-a-boring-thing-you-should-know-about-with-otters/"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bin"/><Relationship Id="rId5" Type="http://schemas.openxmlformats.org/officeDocument/2006/relationships/comments" Target="../comments7.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8.vml"/><Relationship Id="rId1" Type="http://schemas.openxmlformats.org/officeDocument/2006/relationships/drawing" Target="../drawings/drawing15.xml"/><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9.vml"/><Relationship Id="rId1" Type="http://schemas.openxmlformats.org/officeDocument/2006/relationships/drawing" Target="../drawings/drawing16.xml"/><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10.vml"/><Relationship Id="rId1" Type="http://schemas.openxmlformats.org/officeDocument/2006/relationships/drawing" Target="../drawings/drawing17.xml"/><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11.vml"/><Relationship Id="rId1" Type="http://schemas.openxmlformats.org/officeDocument/2006/relationships/drawing" Target="../drawings/drawing18.xml"/><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12.vml"/><Relationship Id="rId1" Type="http://schemas.openxmlformats.org/officeDocument/2006/relationships/drawing" Target="../drawings/drawing19.xml"/><Relationship Id="rId4" Type="http://schemas.openxmlformats.org/officeDocument/2006/relationships/comments" Target="../comments12.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4.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4.xml"/><Relationship Id="rId1" Type="http://schemas.openxmlformats.org/officeDocument/2006/relationships/printerSettings" Target="../printerSettings/printerSettings5.bin"/><Relationship Id="rId4" Type="http://schemas.openxmlformats.org/officeDocument/2006/relationships/comments" Target="../comments1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hyperlink" Target="http://www.defra.gov.uk/publications/2012/05/30/pb13773-2012-ghg-conversion/" TargetMode="External"/></Relationships>
</file>

<file path=xl/worksheets/_rels/sheet34.xml.rels><?xml version="1.0" encoding="UTF-8" standalone="yes"?>
<Relationships xmlns="http://schemas.openxmlformats.org/package/2006/relationships"><Relationship Id="rId8" Type="http://schemas.openxmlformats.org/officeDocument/2006/relationships/hyperlink" Target="https://www.gov.uk/government/uploads/system/uploads/attachment_data/file/483282/Data_tables_1-20_supporting_the_toolkit_and_the_guidance.xlsx" TargetMode="External"/><Relationship Id="rId3" Type="http://schemas.openxmlformats.org/officeDocument/2006/relationships/hyperlink" Target="http://www.eea.europa.eu/publications/costs-of-air-pollution-2008-2012" TargetMode="External"/><Relationship Id="rId7" Type="http://schemas.openxmlformats.org/officeDocument/2006/relationships/hyperlink" Target="https://assets.publishing.service.gov.uk/government/uploads/system/uploads/attachment_data/file/1129255/data-tables-1-19.xlsx" TargetMode="External"/><Relationship Id="rId2" Type="http://schemas.openxmlformats.org/officeDocument/2006/relationships/hyperlink" Target="https://www.gov.uk/government/uploads/system/uploads/attachment_data/file/483282/Data_tables_1-20_supporting_the_toolkit_and_the_guidance.xlsx" TargetMode="External"/><Relationship Id="rId1" Type="http://schemas.openxmlformats.org/officeDocument/2006/relationships/hyperlink" Target="http://www.ipcc.ch/pdf/assessment-report/ar4/syr/ar4_syr_full_report.pdf" TargetMode="External"/><Relationship Id="rId6" Type="http://schemas.openxmlformats.org/officeDocument/2006/relationships/hyperlink" Target="https://www.gov.uk/government/uploads/system/uploads/attachment_data/file/483282/Data_tables_1-20_supporting_the_toolkit_and_the_guidance.xlsx" TargetMode="External"/><Relationship Id="rId11" Type="http://schemas.openxmlformats.org/officeDocument/2006/relationships/drawing" Target="../drawings/drawing28.xml"/><Relationship Id="rId5" Type="http://schemas.openxmlformats.org/officeDocument/2006/relationships/hyperlink" Target="http://www.ecrr.org/LinkClick.aspx?fileticket=YptJfk/36pI%3D" TargetMode="External"/><Relationship Id="rId10" Type="http://schemas.openxmlformats.org/officeDocument/2006/relationships/hyperlink" Target="https://www.gov.uk/government/statistics/gdp-deflators-at-market-prices-and-money-gdp-november-2022-autumn-statement" TargetMode="External"/><Relationship Id="rId4" Type="http://schemas.openxmlformats.org/officeDocument/2006/relationships/hyperlink" Target="https://www.gov.uk/government/uploads/system/uploads/attachment_data/file/220541/green_book_complete.pdf" TargetMode="External"/><Relationship Id="rId9" Type="http://schemas.openxmlformats.org/officeDocument/2006/relationships/hyperlink" Target="https://www.gov.uk/government/publications/assess-the-impact-of-air-quality" TargetMode="External"/></Relationships>
</file>

<file path=xl/worksheets/_rels/sheet3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pageSetUpPr autoPageBreaks="0" fitToPage="1"/>
  </sheetPr>
  <dimension ref="L1:AL25"/>
  <sheetViews>
    <sheetView showRowColHeaders="0" tabSelected="1" zoomScale="70" zoomScaleNormal="70" workbookViewId="0"/>
  </sheetViews>
  <sheetFormatPr defaultColWidth="4.140625" defaultRowHeight="12.75" x14ac:dyDescent="0.2"/>
  <cols>
    <col min="1" max="1" width="3.5703125" style="19" customWidth="1"/>
    <col min="2" max="3" width="4.140625" style="19"/>
    <col min="4" max="4" width="6.85546875" style="19" customWidth="1"/>
    <col min="5" max="14" width="4.140625" style="19"/>
    <col min="15" max="15" width="14.85546875" style="19" customWidth="1"/>
    <col min="16" max="16" width="11.5703125" style="19" customWidth="1"/>
    <col min="17" max="25" width="4.140625" style="19"/>
    <col min="26" max="26" width="4.7109375" style="19" customWidth="1"/>
    <col min="27" max="28" width="4.140625" style="19"/>
    <col min="29" max="29" width="6.5703125" style="19" customWidth="1"/>
    <col min="30" max="16384" width="4.140625" style="19"/>
  </cols>
  <sheetData>
    <row r="1" spans="12:38" ht="7.5" customHeight="1" thickBot="1" x14ac:dyDescent="0.25"/>
    <row r="2" spans="12:38" ht="12.75" customHeight="1" x14ac:dyDescent="0.2">
      <c r="L2" s="20"/>
      <c r="M2" s="21"/>
      <c r="N2" s="21"/>
      <c r="O2" s="21"/>
      <c r="P2" s="21"/>
      <c r="Q2" s="21"/>
      <c r="R2" s="21"/>
      <c r="S2" s="21"/>
      <c r="T2" s="21"/>
      <c r="U2" s="21"/>
      <c r="V2" s="21"/>
      <c r="W2" s="21"/>
      <c r="X2" s="21"/>
      <c r="Y2" s="21"/>
      <c r="Z2" s="21"/>
      <c r="AA2" s="21"/>
      <c r="AB2" s="21"/>
      <c r="AC2" s="21"/>
      <c r="AD2" s="21"/>
      <c r="AE2" s="21"/>
      <c r="AF2" s="21"/>
      <c r="AG2" s="21"/>
      <c r="AH2" s="21"/>
      <c r="AI2" s="21"/>
      <c r="AJ2" s="21"/>
      <c r="AK2" s="21"/>
      <c r="AL2" s="22"/>
    </row>
    <row r="3" spans="12:38" ht="12.75" customHeight="1" x14ac:dyDescent="0.2">
      <c r="L3" s="23"/>
      <c r="M3" s="24"/>
      <c r="N3" s="24"/>
      <c r="O3" s="24"/>
      <c r="P3" s="24"/>
      <c r="Q3" s="24"/>
      <c r="R3" s="25"/>
      <c r="S3" s="946" t="s">
        <v>394</v>
      </c>
      <c r="T3" s="947"/>
      <c r="U3" s="947"/>
      <c r="V3" s="947"/>
      <c r="W3" s="947"/>
      <c r="X3" s="947"/>
      <c r="Y3" s="947"/>
      <c r="Z3" s="947"/>
      <c r="AA3" s="947"/>
      <c r="AB3" s="947"/>
      <c r="AC3" s="948"/>
      <c r="AD3" s="25"/>
      <c r="AE3" s="25"/>
      <c r="AF3" s="25"/>
      <c r="AG3" s="25"/>
      <c r="AH3" s="25"/>
      <c r="AI3" s="25"/>
      <c r="AJ3" s="25"/>
      <c r="AK3" s="25"/>
      <c r="AL3" s="26"/>
    </row>
    <row r="4" spans="12:38" ht="12.75" customHeight="1" x14ac:dyDescent="0.2">
      <c r="L4" s="23"/>
      <c r="M4" s="24"/>
      <c r="N4" s="24"/>
      <c r="O4" s="24"/>
      <c r="P4" s="24"/>
      <c r="Q4" s="24"/>
      <c r="R4" s="25"/>
      <c r="S4" s="949"/>
      <c r="T4" s="950"/>
      <c r="U4" s="950"/>
      <c r="V4" s="950"/>
      <c r="W4" s="950"/>
      <c r="X4" s="950"/>
      <c r="Y4" s="950"/>
      <c r="Z4" s="950"/>
      <c r="AA4" s="950"/>
      <c r="AB4" s="950"/>
      <c r="AC4" s="951"/>
      <c r="AD4" s="25"/>
      <c r="AE4" s="25"/>
      <c r="AF4" s="25"/>
      <c r="AG4" s="25"/>
      <c r="AH4" s="25"/>
      <c r="AI4" s="25"/>
      <c r="AJ4" s="25"/>
      <c r="AK4" s="25"/>
      <c r="AL4" s="26"/>
    </row>
    <row r="5" spans="12:38" ht="10.5" customHeight="1" x14ac:dyDescent="0.2">
      <c r="L5" s="23"/>
      <c r="M5" s="24"/>
      <c r="N5" s="24"/>
      <c r="O5" s="24"/>
      <c r="P5" s="24"/>
      <c r="Q5" s="24"/>
      <c r="R5" s="25"/>
      <c r="S5" s="949"/>
      <c r="T5" s="950"/>
      <c r="U5" s="950"/>
      <c r="V5" s="950"/>
      <c r="W5" s="950"/>
      <c r="X5" s="950"/>
      <c r="Y5" s="950"/>
      <c r="Z5" s="950"/>
      <c r="AA5" s="950"/>
      <c r="AB5" s="950"/>
      <c r="AC5" s="951"/>
      <c r="AD5" s="25"/>
      <c r="AE5" s="25"/>
      <c r="AF5" s="25"/>
      <c r="AG5" s="25"/>
      <c r="AH5" s="25"/>
      <c r="AI5" s="25"/>
      <c r="AJ5" s="25"/>
      <c r="AK5" s="25"/>
      <c r="AL5" s="26"/>
    </row>
    <row r="6" spans="12:38" ht="15" customHeight="1" x14ac:dyDescent="0.2">
      <c r="L6" s="23"/>
      <c r="M6" s="24"/>
      <c r="N6" s="24"/>
      <c r="O6" s="24"/>
      <c r="P6" s="24"/>
      <c r="Q6" s="24"/>
      <c r="R6" s="25"/>
      <c r="S6" s="952" t="s">
        <v>368</v>
      </c>
      <c r="T6" s="953"/>
      <c r="U6" s="953"/>
      <c r="V6" s="953"/>
      <c r="W6" s="953"/>
      <c r="X6" s="953"/>
      <c r="Y6" s="954">
        <f>MAX('Version History'!$D:$D)</f>
        <v>6.25</v>
      </c>
      <c r="Z6" s="954"/>
      <c r="AA6" s="954"/>
      <c r="AB6" s="954"/>
      <c r="AC6" s="955"/>
      <c r="AD6" s="25"/>
      <c r="AE6" s="25"/>
      <c r="AF6" s="25"/>
      <c r="AG6" s="25"/>
      <c r="AH6" s="25"/>
      <c r="AI6" s="25"/>
      <c r="AJ6" s="25"/>
      <c r="AK6" s="25"/>
      <c r="AL6" s="26"/>
    </row>
    <row r="7" spans="12:38" ht="15" customHeight="1" x14ac:dyDescent="0.2">
      <c r="L7" s="23"/>
      <c r="M7" s="24"/>
      <c r="N7" s="24"/>
      <c r="O7" s="24"/>
      <c r="P7" s="24"/>
      <c r="Q7" s="24"/>
      <c r="R7" s="25"/>
      <c r="S7" s="956" t="s">
        <v>369</v>
      </c>
      <c r="T7" s="957"/>
      <c r="U7" s="957"/>
      <c r="V7" s="957"/>
      <c r="W7" s="957"/>
      <c r="X7" s="957" t="s">
        <v>369</v>
      </c>
      <c r="Y7" s="958">
        <f>MAX('Version History'!F:F)</f>
        <v>45345</v>
      </c>
      <c r="Z7" s="958"/>
      <c r="AA7" s="958"/>
      <c r="AB7" s="958"/>
      <c r="AC7" s="959"/>
      <c r="AD7" s="767"/>
      <c r="AE7" s="768"/>
      <c r="AF7" s="768"/>
      <c r="AG7" s="25"/>
      <c r="AH7" s="25"/>
      <c r="AI7" s="25"/>
      <c r="AJ7" s="25"/>
      <c r="AK7" s="25"/>
      <c r="AL7" s="26"/>
    </row>
    <row r="8" spans="12:38" ht="9" customHeight="1" x14ac:dyDescent="0.2">
      <c r="L8" s="23"/>
      <c r="M8" s="25"/>
      <c r="N8" s="25"/>
      <c r="O8" s="25"/>
      <c r="P8" s="25"/>
      <c r="Q8" s="25"/>
      <c r="R8" s="25"/>
      <c r="S8" s="25"/>
      <c r="T8" s="25"/>
      <c r="U8" s="25"/>
      <c r="V8" s="25"/>
      <c r="W8" s="25"/>
      <c r="X8" s="25"/>
      <c r="Y8" s="25"/>
      <c r="Z8" s="25"/>
      <c r="AA8" s="25"/>
      <c r="AB8" s="25"/>
      <c r="AC8" s="25"/>
      <c r="AD8" s="25"/>
      <c r="AE8" s="25"/>
      <c r="AF8" s="25"/>
      <c r="AG8" s="25"/>
      <c r="AH8" s="25"/>
      <c r="AI8" s="25"/>
      <c r="AJ8" s="25"/>
      <c r="AK8" s="25"/>
      <c r="AL8" s="26"/>
    </row>
    <row r="9" spans="12:38" ht="9" customHeight="1" thickBot="1" x14ac:dyDescent="0.25">
      <c r="L9" s="27"/>
      <c r="M9" s="28"/>
      <c r="N9" s="28"/>
      <c r="O9" s="28"/>
      <c r="P9" s="28"/>
      <c r="Q9" s="28"/>
      <c r="R9" s="28"/>
      <c r="S9" s="28"/>
      <c r="T9" s="28"/>
      <c r="U9" s="28"/>
      <c r="V9" s="28"/>
      <c r="W9" s="28"/>
      <c r="X9" s="28"/>
      <c r="Y9" s="28"/>
      <c r="Z9" s="28"/>
      <c r="AA9" s="28"/>
      <c r="AB9" s="28"/>
      <c r="AC9" s="28"/>
      <c r="AD9" s="28"/>
      <c r="AE9" s="28"/>
      <c r="AF9" s="28"/>
      <c r="AG9" s="28"/>
      <c r="AH9" s="28"/>
      <c r="AI9" s="28"/>
      <c r="AJ9" s="28"/>
      <c r="AK9" s="28"/>
      <c r="AL9" s="29"/>
    </row>
    <row r="10" spans="12:38" ht="6.75" customHeight="1" thickBot="1" x14ac:dyDescent="0.25"/>
    <row r="11" spans="12:38" x14ac:dyDescent="0.2">
      <c r="L11" s="20"/>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2"/>
    </row>
    <row r="12" spans="12:38" ht="15" x14ac:dyDescent="0.2">
      <c r="L12" s="23"/>
      <c r="M12" s="872" t="s">
        <v>778</v>
      </c>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6"/>
    </row>
    <row r="13" spans="12:38" ht="97.5" customHeight="1" x14ac:dyDescent="0.2">
      <c r="L13" s="23"/>
      <c r="M13" s="944" t="s">
        <v>779</v>
      </c>
      <c r="N13" s="945"/>
      <c r="O13" s="945"/>
      <c r="P13" s="945"/>
      <c r="Q13" s="945"/>
      <c r="R13" s="945"/>
      <c r="S13" s="945"/>
      <c r="T13" s="945"/>
      <c r="U13" s="945"/>
      <c r="V13" s="945"/>
      <c r="W13" s="945"/>
      <c r="X13" s="945"/>
      <c r="Y13" s="945"/>
      <c r="Z13" s="945"/>
      <c r="AA13" s="945"/>
      <c r="AB13" s="945"/>
      <c r="AC13" s="945"/>
      <c r="AD13" s="845"/>
      <c r="AE13" s="845"/>
      <c r="AF13" s="845"/>
      <c r="AG13" s="845"/>
      <c r="AH13" s="845"/>
      <c r="AI13" s="845"/>
      <c r="AJ13" s="845"/>
      <c r="AK13" s="845"/>
      <c r="AL13" s="26"/>
    </row>
    <row r="14" spans="12:38" ht="125.25" customHeight="1" x14ac:dyDescent="0.2">
      <c r="L14" s="23"/>
      <c r="M14" s="944" t="s">
        <v>781</v>
      </c>
      <c r="N14" s="945"/>
      <c r="O14" s="945"/>
      <c r="P14" s="945"/>
      <c r="Q14" s="945"/>
      <c r="R14" s="945"/>
      <c r="S14" s="945"/>
      <c r="T14" s="945"/>
      <c r="U14" s="945"/>
      <c r="V14" s="945"/>
      <c r="W14" s="945"/>
      <c r="X14" s="945"/>
      <c r="Y14" s="945"/>
      <c r="Z14" s="945"/>
      <c r="AA14" s="945"/>
      <c r="AB14" s="945"/>
      <c r="AC14" s="945"/>
      <c r="AD14" s="845"/>
      <c r="AE14" s="845"/>
      <c r="AF14" s="845"/>
      <c r="AG14" s="845"/>
      <c r="AH14" s="845"/>
      <c r="AI14" s="845"/>
      <c r="AJ14" s="845"/>
      <c r="AK14" s="845"/>
      <c r="AL14" s="26"/>
    </row>
    <row r="15" spans="12:38" ht="15.75" thickBot="1" x14ac:dyDescent="0.25">
      <c r="L15" s="27"/>
      <c r="M15" s="57"/>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9"/>
    </row>
    <row r="16" spans="12:38" ht="6.75" customHeight="1" thickBot="1" x14ac:dyDescent="0.25"/>
    <row r="17" spans="12:38" x14ac:dyDescent="0.2">
      <c r="L17" s="306"/>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8"/>
    </row>
    <row r="18" spans="12:38" x14ac:dyDescent="0.2">
      <c r="L18" s="309"/>
      <c r="M18" s="310"/>
      <c r="N18" s="310"/>
      <c r="O18" s="310"/>
      <c r="P18" s="310"/>
      <c r="Q18" s="310"/>
      <c r="R18" s="310"/>
      <c r="S18" s="310"/>
      <c r="T18" s="310"/>
      <c r="U18" s="310"/>
      <c r="V18" s="310"/>
      <c r="W18" s="310"/>
      <c r="X18" s="310"/>
      <c r="Y18" s="310"/>
      <c r="Z18" s="310"/>
      <c r="AA18" s="310"/>
      <c r="AB18" s="310"/>
      <c r="AC18" s="310"/>
      <c r="AD18" s="310"/>
      <c r="AE18" s="310"/>
      <c r="AF18" s="310"/>
      <c r="AG18" s="310"/>
      <c r="AH18" s="310"/>
      <c r="AI18" s="310"/>
      <c r="AJ18" s="310"/>
      <c r="AK18" s="310"/>
      <c r="AL18" s="311"/>
    </row>
    <row r="19" spans="12:38" x14ac:dyDescent="0.2">
      <c r="L19" s="309"/>
      <c r="M19" s="310"/>
      <c r="N19" s="310"/>
      <c r="O19" s="310"/>
      <c r="P19" s="310"/>
      <c r="Q19" s="310"/>
      <c r="R19" s="310"/>
      <c r="S19" s="310"/>
      <c r="T19" s="310"/>
      <c r="U19" s="310"/>
      <c r="V19" s="310"/>
      <c r="W19" s="310"/>
      <c r="X19" s="310"/>
      <c r="Y19" s="310"/>
      <c r="Z19" s="310"/>
      <c r="AA19" s="310"/>
      <c r="AB19" s="310"/>
      <c r="AC19" s="310"/>
      <c r="AD19" s="310"/>
      <c r="AE19" s="310"/>
      <c r="AF19" s="310"/>
      <c r="AG19" s="310"/>
      <c r="AH19" s="310"/>
      <c r="AI19" s="310"/>
      <c r="AJ19" s="310"/>
      <c r="AK19" s="310"/>
      <c r="AL19" s="311"/>
    </row>
    <row r="20" spans="12:38" x14ac:dyDescent="0.2">
      <c r="L20" s="309"/>
      <c r="M20" s="310"/>
      <c r="N20" s="310"/>
      <c r="O20" s="310"/>
      <c r="P20" s="310"/>
      <c r="Q20" s="310"/>
      <c r="R20" s="310"/>
      <c r="S20" s="310"/>
      <c r="T20" s="310"/>
      <c r="U20" s="310"/>
      <c r="V20" s="310"/>
      <c r="W20" s="310"/>
      <c r="X20" s="310"/>
      <c r="Y20" s="310"/>
      <c r="Z20" s="310"/>
      <c r="AA20" s="310"/>
      <c r="AB20" s="310"/>
      <c r="AC20" s="310"/>
      <c r="AD20" s="310"/>
      <c r="AE20" s="310"/>
      <c r="AF20" s="310"/>
      <c r="AG20" s="310"/>
      <c r="AH20" s="310"/>
      <c r="AI20" s="310"/>
      <c r="AJ20" s="310"/>
      <c r="AK20" s="310"/>
      <c r="AL20" s="311"/>
    </row>
    <row r="21" spans="12:38" x14ac:dyDescent="0.2">
      <c r="L21" s="309"/>
      <c r="M21" s="310"/>
      <c r="N21" s="310"/>
      <c r="O21" s="310"/>
      <c r="P21" s="310"/>
      <c r="Q21" s="310"/>
      <c r="R21" s="310"/>
      <c r="S21" s="310"/>
      <c r="T21" s="310"/>
      <c r="U21" s="310"/>
      <c r="V21" s="310"/>
      <c r="W21" s="310"/>
      <c r="X21" s="310"/>
      <c r="Y21" s="310"/>
      <c r="Z21" s="310"/>
      <c r="AA21" s="310"/>
      <c r="AB21" s="310"/>
      <c r="AC21" s="310"/>
      <c r="AD21" s="310"/>
      <c r="AE21" s="310"/>
      <c r="AF21" s="310"/>
      <c r="AG21" s="310"/>
      <c r="AH21" s="310"/>
      <c r="AI21" s="310"/>
      <c r="AJ21" s="310"/>
      <c r="AK21" s="310"/>
      <c r="AL21" s="311"/>
    </row>
    <row r="22" spans="12:38" x14ac:dyDescent="0.2">
      <c r="L22" s="309"/>
      <c r="M22" s="310"/>
      <c r="N22" s="310"/>
      <c r="O22" s="310"/>
      <c r="P22" s="310"/>
      <c r="Q22" s="310"/>
      <c r="R22" s="310"/>
      <c r="S22" s="310"/>
      <c r="T22" s="310"/>
      <c r="U22" s="310"/>
      <c r="V22" s="310"/>
      <c r="W22" s="310"/>
      <c r="X22" s="310"/>
      <c r="Y22" s="310"/>
      <c r="Z22" s="310"/>
      <c r="AA22" s="310"/>
      <c r="AB22" s="310"/>
      <c r="AC22" s="310"/>
      <c r="AD22" s="310"/>
      <c r="AE22" s="310"/>
      <c r="AF22" s="310"/>
      <c r="AG22" s="310"/>
      <c r="AH22" s="310"/>
      <c r="AI22" s="310"/>
      <c r="AJ22" s="310"/>
      <c r="AK22" s="310"/>
      <c r="AL22" s="311"/>
    </row>
    <row r="23" spans="12:38" x14ac:dyDescent="0.2">
      <c r="L23" s="309"/>
      <c r="M23" s="310"/>
      <c r="N23" s="310"/>
      <c r="O23" s="310"/>
      <c r="P23" s="310"/>
      <c r="Q23" s="310"/>
      <c r="R23" s="310"/>
      <c r="S23" s="310"/>
      <c r="T23" s="310"/>
      <c r="U23" s="310"/>
      <c r="V23" s="310"/>
      <c r="W23" s="310"/>
      <c r="X23" s="310"/>
      <c r="Y23" s="310"/>
      <c r="Z23" s="310"/>
      <c r="AA23" s="310"/>
      <c r="AB23" s="310"/>
      <c r="AC23" s="310"/>
      <c r="AD23" s="310"/>
      <c r="AE23" s="310"/>
      <c r="AF23" s="310"/>
      <c r="AG23" s="310"/>
      <c r="AH23" s="310"/>
      <c r="AI23" s="310"/>
      <c r="AJ23" s="310"/>
      <c r="AK23" s="310"/>
      <c r="AL23" s="311"/>
    </row>
    <row r="24" spans="12:38" x14ac:dyDescent="0.2">
      <c r="L24" s="309"/>
      <c r="M24" s="310"/>
      <c r="N24" s="310"/>
      <c r="O24" s="310"/>
      <c r="P24" s="310"/>
      <c r="Q24" s="310"/>
      <c r="R24" s="310"/>
      <c r="S24" s="310"/>
      <c r="T24" s="310"/>
      <c r="U24" s="310"/>
      <c r="V24" s="310"/>
      <c r="W24" s="310"/>
      <c r="X24" s="310"/>
      <c r="Y24" s="310"/>
      <c r="Z24" s="310"/>
      <c r="AA24" s="310"/>
      <c r="AB24" s="310"/>
      <c r="AC24" s="310"/>
      <c r="AD24" s="310"/>
      <c r="AE24" s="310"/>
      <c r="AF24" s="310"/>
      <c r="AG24" s="310"/>
      <c r="AH24" s="310"/>
      <c r="AI24" s="310"/>
      <c r="AJ24" s="310"/>
      <c r="AK24" s="310"/>
      <c r="AL24" s="311"/>
    </row>
    <row r="25" spans="12:38" ht="13.5" thickBot="1" x14ac:dyDescent="0.25">
      <c r="L25" s="312"/>
      <c r="M25" s="313"/>
      <c r="N25" s="313"/>
      <c r="O25" s="313"/>
      <c r="P25" s="313"/>
      <c r="Q25" s="313"/>
      <c r="R25" s="313"/>
      <c r="S25" s="313"/>
      <c r="T25" s="313"/>
      <c r="U25" s="313"/>
      <c r="V25" s="313"/>
      <c r="W25" s="313"/>
      <c r="X25" s="313"/>
      <c r="Y25" s="313"/>
      <c r="Z25" s="313"/>
      <c r="AA25" s="313"/>
      <c r="AB25" s="313"/>
      <c r="AC25" s="313"/>
      <c r="AD25" s="313"/>
      <c r="AE25" s="313"/>
      <c r="AF25" s="313"/>
      <c r="AG25" s="313"/>
      <c r="AH25" s="313"/>
      <c r="AI25" s="313"/>
      <c r="AJ25" s="313"/>
      <c r="AK25" s="313"/>
      <c r="AL25" s="314"/>
    </row>
  </sheetData>
  <sheetProtection algorithmName="SHA-512" hashValue="OTxlA7KWn5hYgOj/P5uknyEDPi2dopBdgIEsgoOQ0vzdukc1Cq5NJR/94k4f9gVzBmq51kJSaC+JRy+mQLuCUA==" saltValue="q6eKaeanr7iahh+lFQI6pA==" spinCount="100000" sheet="1" objects="1" scenarios="1" selectLockedCells="1" selectUnlockedCells="1"/>
  <dataConsolidate/>
  <mergeCells count="7">
    <mergeCell ref="M13:AC13"/>
    <mergeCell ref="M14:AC14"/>
    <mergeCell ref="S3:AC5"/>
    <mergeCell ref="S6:X6"/>
    <mergeCell ref="Y6:AC6"/>
    <mergeCell ref="S7:X7"/>
    <mergeCell ref="Y7:AC7"/>
  </mergeCells>
  <dataValidations count="3">
    <dataValidation type="list" allowBlank="1" showInputMessage="1" showErrorMessage="1" sqref="WKX1 WBB1 VRF1 VHJ1 UXN1 UNR1 UDV1 TTZ1 TKD1 TAH1 SQL1 SGP1 RWT1 RMX1 RDB1 QTF1 QJJ1 PZN1 PPR1 PFV1 OVZ1 OMD1 OCH1 NSL1 NIP1 MYT1 MOX1 MFB1 LVF1 LLJ1 LBN1 KRR1 KHV1 JXZ1 JOD1 JEH1 IUL1 IKP1 IAT1 HQX1 HHB1 GXF1 GNJ1 GDN1 FTR1 FJV1 EZZ1 EQD1 EGH1 DWL1 DMP1 DCT1 CSX1 CJB1 BZF1 BPJ1 BFN1 AVR1 ALV1 ABZ1 SD1 IH1 WUT1 WUT983002 WKX983002 WBB983002 VRF983002 VHJ983002 UXN983002 UNR983002 UDV983002 TTZ983002 TKD983002 TAH983002 SQL983002 SGP983002 RWT983002 RMX983002 RDB983002 QTF983002 QJJ983002 PZN983002 PPR983002 PFV983002 OVZ983002 OMD983002 OCH983002 NSL983002 NIP983002 MYT983002 MOX983002 MFB983002 LVF983002 LLJ983002 LBN983002 KRR983002 KHV983002 JXZ983002 JOD983002 JEH983002 IUL983002 IKP983002 IAT983002 HQX983002 HHB983002 GXF983002 GNJ983002 GDN983002 FTR983002 FJV983002 EZZ983002 EQD983002 EGH983002 DWL983002 DMP983002 DCT983002 CSX983002 CJB983002 BZF983002 BPJ983002 BFN983002 AVR983002 ALV983002 ABZ983002 SD983002 IH983002 WUT917466 WKX917466 WBB917466 VRF917466 VHJ917466 UXN917466 UNR917466 UDV917466 TTZ917466 TKD917466 TAH917466 SQL917466 SGP917466 RWT917466 RMX917466 RDB917466 QTF917466 QJJ917466 PZN917466 PPR917466 PFV917466 OVZ917466 OMD917466 OCH917466 NSL917466 NIP917466 MYT917466 MOX917466 MFB917466 LVF917466 LLJ917466 LBN917466 KRR917466 KHV917466 JXZ917466 JOD917466 JEH917466 IUL917466 IKP917466 IAT917466 HQX917466 HHB917466 GXF917466 GNJ917466 GDN917466 FTR917466 FJV917466 EZZ917466 EQD917466 EGH917466 DWL917466 DMP917466 DCT917466 CSX917466 CJB917466 BZF917466 BPJ917466 BFN917466 AVR917466 ALV917466 ABZ917466 SD917466 IH917466 WUT851930 WKX851930 WBB851930 VRF851930 VHJ851930 UXN851930 UNR851930 UDV851930 TTZ851930 TKD851930 TAH851930 SQL851930 SGP851930 RWT851930 RMX851930 RDB851930 QTF851930 QJJ851930 PZN851930 PPR851930 PFV851930 OVZ851930 OMD851930 OCH851930 NSL851930 NIP851930 MYT851930 MOX851930 MFB851930 LVF851930 LLJ851930 LBN851930 KRR851930 KHV851930 JXZ851930 JOD851930 JEH851930 IUL851930 IKP851930 IAT851930 HQX851930 HHB851930 GXF851930 GNJ851930 GDN851930 FTR851930 FJV851930 EZZ851930 EQD851930 EGH851930 DWL851930 DMP851930 DCT851930 CSX851930 CJB851930 BZF851930 BPJ851930 BFN851930 AVR851930 ALV851930 ABZ851930 SD851930 IH851930 WUT786394 WKX786394 WBB786394 VRF786394 VHJ786394 UXN786394 UNR786394 UDV786394 TTZ786394 TKD786394 TAH786394 SQL786394 SGP786394 RWT786394 RMX786394 RDB786394 QTF786394 QJJ786394 PZN786394 PPR786394 PFV786394 OVZ786394 OMD786394 OCH786394 NSL786394 NIP786394 MYT786394 MOX786394 MFB786394 LVF786394 LLJ786394 LBN786394 KRR786394 KHV786394 JXZ786394 JOD786394 JEH786394 IUL786394 IKP786394 IAT786394 HQX786394 HHB786394 GXF786394 GNJ786394 GDN786394 FTR786394 FJV786394 EZZ786394 EQD786394 EGH786394 DWL786394 DMP786394 DCT786394 CSX786394 CJB786394 BZF786394 BPJ786394 BFN786394 AVR786394 ALV786394 ABZ786394 SD786394 IH786394 WUT720858 WKX720858 WBB720858 VRF720858 VHJ720858 UXN720858 UNR720858 UDV720858 TTZ720858 TKD720858 TAH720858 SQL720858 SGP720858 RWT720858 RMX720858 RDB720858 QTF720858 QJJ720858 PZN720858 PPR720858 PFV720858 OVZ720858 OMD720858 OCH720858 NSL720858 NIP720858 MYT720858 MOX720858 MFB720858 LVF720858 LLJ720858 LBN720858 KRR720858 KHV720858 JXZ720858 JOD720858 JEH720858 IUL720858 IKP720858 IAT720858 HQX720858 HHB720858 GXF720858 GNJ720858 GDN720858 FTR720858 FJV720858 EZZ720858 EQD720858 EGH720858 DWL720858 DMP720858 DCT720858 CSX720858 CJB720858 BZF720858 BPJ720858 BFN720858 AVR720858 ALV720858 ABZ720858 SD720858 IH720858 WUT655322 WKX655322 WBB655322 VRF655322 VHJ655322 UXN655322 UNR655322 UDV655322 TTZ655322 TKD655322 TAH655322 SQL655322 SGP655322 RWT655322 RMX655322 RDB655322 QTF655322 QJJ655322 PZN655322 PPR655322 PFV655322 OVZ655322 OMD655322 OCH655322 NSL655322 NIP655322 MYT655322 MOX655322 MFB655322 LVF655322 LLJ655322 LBN655322 KRR655322 KHV655322 JXZ655322 JOD655322 JEH655322 IUL655322 IKP655322 IAT655322 HQX655322 HHB655322 GXF655322 GNJ655322 GDN655322 FTR655322 FJV655322 EZZ655322 EQD655322 EGH655322 DWL655322 DMP655322 DCT655322 CSX655322 CJB655322 BZF655322 BPJ655322 BFN655322 AVR655322 ALV655322 ABZ655322 SD655322 IH655322 WUT589786 WKX589786 WBB589786 VRF589786 VHJ589786 UXN589786 UNR589786 UDV589786 TTZ589786 TKD589786 TAH589786 SQL589786 SGP589786 RWT589786 RMX589786 RDB589786 QTF589786 QJJ589786 PZN589786 PPR589786 PFV589786 OVZ589786 OMD589786 OCH589786 NSL589786 NIP589786 MYT589786 MOX589786 MFB589786 LVF589786 LLJ589786 LBN589786 KRR589786 KHV589786 JXZ589786 JOD589786 JEH589786 IUL589786 IKP589786 IAT589786 HQX589786 HHB589786 GXF589786 GNJ589786 GDN589786 FTR589786 FJV589786 EZZ589786 EQD589786 EGH589786 DWL589786 DMP589786 DCT589786 CSX589786 CJB589786 BZF589786 BPJ589786 BFN589786 AVR589786 ALV589786 ABZ589786 SD589786 IH589786 WUT524250 WKX524250 WBB524250 VRF524250 VHJ524250 UXN524250 UNR524250 UDV524250 TTZ524250 TKD524250 TAH524250 SQL524250 SGP524250 RWT524250 RMX524250 RDB524250 QTF524250 QJJ524250 PZN524250 PPR524250 PFV524250 OVZ524250 OMD524250 OCH524250 NSL524250 NIP524250 MYT524250 MOX524250 MFB524250 LVF524250 LLJ524250 LBN524250 KRR524250 KHV524250 JXZ524250 JOD524250 JEH524250 IUL524250 IKP524250 IAT524250 HQX524250 HHB524250 GXF524250 GNJ524250 GDN524250 FTR524250 FJV524250 EZZ524250 EQD524250 EGH524250 DWL524250 DMP524250 DCT524250 CSX524250 CJB524250 BZF524250 BPJ524250 BFN524250 AVR524250 ALV524250 ABZ524250 SD524250 IH524250 WUT458714 WKX458714 WBB458714 VRF458714 VHJ458714 UXN458714 UNR458714 UDV458714 TTZ458714 TKD458714 TAH458714 SQL458714 SGP458714 RWT458714 RMX458714 RDB458714 QTF458714 QJJ458714 PZN458714 PPR458714 PFV458714 OVZ458714 OMD458714 OCH458714 NSL458714 NIP458714 MYT458714 MOX458714 MFB458714 LVF458714 LLJ458714 LBN458714 KRR458714 KHV458714 JXZ458714 JOD458714 JEH458714 IUL458714 IKP458714 IAT458714 HQX458714 HHB458714 GXF458714 GNJ458714 GDN458714 FTR458714 FJV458714 EZZ458714 EQD458714 EGH458714 DWL458714 DMP458714 DCT458714 CSX458714 CJB458714 BZF458714 BPJ458714 BFN458714 AVR458714 ALV458714 ABZ458714 SD458714 IH458714 WUT393178 WKX393178 WBB393178 VRF393178 VHJ393178 UXN393178 UNR393178 UDV393178 TTZ393178 TKD393178 TAH393178 SQL393178 SGP393178 RWT393178 RMX393178 RDB393178 QTF393178 QJJ393178 PZN393178 PPR393178 PFV393178 OVZ393178 OMD393178 OCH393178 NSL393178 NIP393178 MYT393178 MOX393178 MFB393178 LVF393178 LLJ393178 LBN393178 KRR393178 KHV393178 JXZ393178 JOD393178 JEH393178 IUL393178 IKP393178 IAT393178 HQX393178 HHB393178 GXF393178 GNJ393178 GDN393178 FTR393178 FJV393178 EZZ393178 EQD393178 EGH393178 DWL393178 DMP393178 DCT393178 CSX393178 CJB393178 BZF393178 BPJ393178 BFN393178 AVR393178 ALV393178 ABZ393178 SD393178 IH393178 WUT327642 WKX327642 WBB327642 VRF327642 VHJ327642 UXN327642 UNR327642 UDV327642 TTZ327642 TKD327642 TAH327642 SQL327642 SGP327642 RWT327642 RMX327642 RDB327642 QTF327642 QJJ327642 PZN327642 PPR327642 PFV327642 OVZ327642 OMD327642 OCH327642 NSL327642 NIP327642 MYT327642 MOX327642 MFB327642 LVF327642 LLJ327642 LBN327642 KRR327642 KHV327642 JXZ327642 JOD327642 JEH327642 IUL327642 IKP327642 IAT327642 HQX327642 HHB327642 GXF327642 GNJ327642 GDN327642 FTR327642 FJV327642 EZZ327642 EQD327642 EGH327642 DWL327642 DMP327642 DCT327642 CSX327642 CJB327642 BZF327642 BPJ327642 BFN327642 AVR327642 ALV327642 ABZ327642 SD327642 IH327642 WUT262106 WKX262106 WBB262106 VRF262106 VHJ262106 UXN262106 UNR262106 UDV262106 TTZ262106 TKD262106 TAH262106 SQL262106 SGP262106 RWT262106 RMX262106 RDB262106 QTF262106 QJJ262106 PZN262106 PPR262106 PFV262106 OVZ262106 OMD262106 OCH262106 NSL262106 NIP262106 MYT262106 MOX262106 MFB262106 LVF262106 LLJ262106 LBN262106 KRR262106 KHV262106 JXZ262106 JOD262106 JEH262106 IUL262106 IKP262106 IAT262106 HQX262106 HHB262106 GXF262106 GNJ262106 GDN262106 FTR262106 FJV262106 EZZ262106 EQD262106 EGH262106 DWL262106 DMP262106 DCT262106 CSX262106 CJB262106 BZF262106 BPJ262106 BFN262106 AVR262106 ALV262106 ABZ262106 SD262106 IH262106 WUT196570 WKX196570 WBB196570 VRF196570 VHJ196570 UXN196570 UNR196570 UDV196570 TTZ196570 TKD196570 TAH196570 SQL196570 SGP196570 RWT196570 RMX196570 RDB196570 QTF196570 QJJ196570 PZN196570 PPR196570 PFV196570 OVZ196570 OMD196570 OCH196570 NSL196570 NIP196570 MYT196570 MOX196570 MFB196570 LVF196570 LLJ196570 LBN196570 KRR196570 KHV196570 JXZ196570 JOD196570 JEH196570 IUL196570 IKP196570 IAT196570 HQX196570 HHB196570 GXF196570 GNJ196570 GDN196570 FTR196570 FJV196570 EZZ196570 EQD196570 EGH196570 DWL196570 DMP196570 DCT196570 CSX196570 CJB196570 BZF196570 BPJ196570 BFN196570 AVR196570 ALV196570 ABZ196570 SD196570 IH196570 WUT131034 WKX131034 WBB131034 VRF131034 VHJ131034 UXN131034 UNR131034 UDV131034 TTZ131034 TKD131034 TAH131034 SQL131034 SGP131034 RWT131034 RMX131034 RDB131034 QTF131034 QJJ131034 PZN131034 PPR131034 PFV131034 OVZ131034 OMD131034 OCH131034 NSL131034 NIP131034 MYT131034 MOX131034 MFB131034 LVF131034 LLJ131034 LBN131034 KRR131034 KHV131034 JXZ131034 JOD131034 JEH131034 IUL131034 IKP131034 IAT131034 HQX131034 HHB131034 GXF131034 GNJ131034 GDN131034 FTR131034 FJV131034 EZZ131034 EQD131034 EGH131034 DWL131034 DMP131034 DCT131034 CSX131034 CJB131034 BZF131034 BPJ131034 BFN131034 AVR131034 ALV131034 ABZ131034 SD131034 IH131034 WUT65498 WKX65498 WBB65498 VRF65498 VHJ65498 UXN65498 UNR65498 UDV65498 TTZ65498 TKD65498 TAH65498 SQL65498 SGP65498 RWT65498 RMX65498 RDB65498 QTF65498 QJJ65498 PZN65498 PPR65498 PFV65498 OVZ65498 OMD65498 OCH65498 NSL65498 NIP65498 MYT65498 MOX65498 MFB65498 LVF65498 LLJ65498 LBN65498 KRR65498 KHV65498 JXZ65498 JOD65498 JEH65498 IUL65498 IKP65498 IAT65498 HQX65498 HHB65498 GXF65498 GNJ65498 GDN65498 FTR65498 FJV65498 EZZ65498 EQD65498 EGH65498 DWL65498 DMP65498 DCT65498 CSX65498 CJB65498 BZF65498 BPJ65498 BFN65498 AVR65498 ALV65498 ABZ65498 SD65498 IH65498" xr:uid="{00000000-0002-0000-0000-000000000000}">
      <formula1>l_Security</formula1>
    </dataValidation>
    <dataValidation type="list" allowBlank="1" showInputMessage="1" showErrorMessage="1" sqref="WKV1 WAZ1 VRD1 VHH1 UXL1 UNP1 UDT1 TTX1 TKB1 TAF1 SQJ1 SGN1 RWR1 RMV1 RCZ1 QTD1 QJH1 PZL1 PPP1 PFT1 OVX1 OMB1 OCF1 NSJ1 NIN1 MYR1 MOV1 MEZ1 LVD1 LLH1 LBL1 KRP1 KHT1 JXX1 JOB1 JEF1 IUJ1 IKN1 IAR1 HQV1 HGZ1 GXD1 GNH1 GDL1 FTP1 FJT1 EZX1 EQB1 EGF1 DWJ1 DMN1 DCR1 CSV1 CIZ1 BZD1 BPH1 BFL1 AVP1 ALT1 ABX1 SB1 IF1 WUR1 WUR983002 WKV983002 WAZ983002 VRD983002 VHH983002 UXL983002 UNP983002 UDT983002 TTX983002 TKB983002 TAF983002 SQJ983002 SGN983002 RWR983002 RMV983002 RCZ983002 QTD983002 QJH983002 PZL983002 PPP983002 PFT983002 OVX983002 OMB983002 OCF983002 NSJ983002 NIN983002 MYR983002 MOV983002 MEZ983002 LVD983002 LLH983002 LBL983002 KRP983002 KHT983002 JXX983002 JOB983002 JEF983002 IUJ983002 IKN983002 IAR983002 HQV983002 HGZ983002 GXD983002 GNH983002 GDL983002 FTP983002 FJT983002 EZX983002 EQB983002 EGF983002 DWJ983002 DMN983002 DCR983002 CSV983002 CIZ983002 BZD983002 BPH983002 BFL983002 AVP983002 ALT983002 ABX983002 SB983002 IF983002 WUR917466 WKV917466 WAZ917466 VRD917466 VHH917466 UXL917466 UNP917466 UDT917466 TTX917466 TKB917466 TAF917466 SQJ917466 SGN917466 RWR917466 RMV917466 RCZ917466 QTD917466 QJH917466 PZL917466 PPP917466 PFT917466 OVX917466 OMB917466 OCF917466 NSJ917466 NIN917466 MYR917466 MOV917466 MEZ917466 LVD917466 LLH917466 LBL917466 KRP917466 KHT917466 JXX917466 JOB917466 JEF917466 IUJ917466 IKN917466 IAR917466 HQV917466 HGZ917466 GXD917466 GNH917466 GDL917466 FTP917466 FJT917466 EZX917466 EQB917466 EGF917466 DWJ917466 DMN917466 DCR917466 CSV917466 CIZ917466 BZD917466 BPH917466 BFL917466 AVP917466 ALT917466 ABX917466 SB917466 IF917466 WUR851930 WKV851930 WAZ851930 VRD851930 VHH851930 UXL851930 UNP851930 UDT851930 TTX851930 TKB851930 TAF851930 SQJ851930 SGN851930 RWR851930 RMV851930 RCZ851930 QTD851930 QJH851930 PZL851930 PPP851930 PFT851930 OVX851930 OMB851930 OCF851930 NSJ851930 NIN851930 MYR851930 MOV851930 MEZ851930 LVD851930 LLH851930 LBL851930 KRP851930 KHT851930 JXX851930 JOB851930 JEF851930 IUJ851930 IKN851930 IAR851930 HQV851930 HGZ851930 GXD851930 GNH851930 GDL851930 FTP851930 FJT851930 EZX851930 EQB851930 EGF851930 DWJ851930 DMN851930 DCR851930 CSV851930 CIZ851930 BZD851930 BPH851930 BFL851930 AVP851930 ALT851930 ABX851930 SB851930 IF851930 WUR786394 WKV786394 WAZ786394 VRD786394 VHH786394 UXL786394 UNP786394 UDT786394 TTX786394 TKB786394 TAF786394 SQJ786394 SGN786394 RWR786394 RMV786394 RCZ786394 QTD786394 QJH786394 PZL786394 PPP786394 PFT786394 OVX786394 OMB786394 OCF786394 NSJ786394 NIN786394 MYR786394 MOV786394 MEZ786394 LVD786394 LLH786394 LBL786394 KRP786394 KHT786394 JXX786394 JOB786394 JEF786394 IUJ786394 IKN786394 IAR786394 HQV786394 HGZ786394 GXD786394 GNH786394 GDL786394 FTP786394 FJT786394 EZX786394 EQB786394 EGF786394 DWJ786394 DMN786394 DCR786394 CSV786394 CIZ786394 BZD786394 BPH786394 BFL786394 AVP786394 ALT786394 ABX786394 SB786394 IF786394 WUR720858 WKV720858 WAZ720858 VRD720858 VHH720858 UXL720858 UNP720858 UDT720858 TTX720858 TKB720858 TAF720858 SQJ720858 SGN720858 RWR720858 RMV720858 RCZ720858 QTD720858 QJH720858 PZL720858 PPP720858 PFT720858 OVX720858 OMB720858 OCF720858 NSJ720858 NIN720858 MYR720858 MOV720858 MEZ720858 LVD720858 LLH720858 LBL720858 KRP720858 KHT720858 JXX720858 JOB720858 JEF720858 IUJ720858 IKN720858 IAR720858 HQV720858 HGZ720858 GXD720858 GNH720858 GDL720858 FTP720858 FJT720858 EZX720858 EQB720858 EGF720858 DWJ720858 DMN720858 DCR720858 CSV720858 CIZ720858 BZD720858 BPH720858 BFL720858 AVP720858 ALT720858 ABX720858 SB720858 IF720858 WUR655322 WKV655322 WAZ655322 VRD655322 VHH655322 UXL655322 UNP655322 UDT655322 TTX655322 TKB655322 TAF655322 SQJ655322 SGN655322 RWR655322 RMV655322 RCZ655322 QTD655322 QJH655322 PZL655322 PPP655322 PFT655322 OVX655322 OMB655322 OCF655322 NSJ655322 NIN655322 MYR655322 MOV655322 MEZ655322 LVD655322 LLH655322 LBL655322 KRP655322 KHT655322 JXX655322 JOB655322 JEF655322 IUJ655322 IKN655322 IAR655322 HQV655322 HGZ655322 GXD655322 GNH655322 GDL655322 FTP655322 FJT655322 EZX655322 EQB655322 EGF655322 DWJ655322 DMN655322 DCR655322 CSV655322 CIZ655322 BZD655322 BPH655322 BFL655322 AVP655322 ALT655322 ABX655322 SB655322 IF655322 WUR589786 WKV589786 WAZ589786 VRD589786 VHH589786 UXL589786 UNP589786 UDT589786 TTX589786 TKB589786 TAF589786 SQJ589786 SGN589786 RWR589786 RMV589786 RCZ589786 QTD589786 QJH589786 PZL589786 PPP589786 PFT589786 OVX589786 OMB589786 OCF589786 NSJ589786 NIN589786 MYR589786 MOV589786 MEZ589786 LVD589786 LLH589786 LBL589786 KRP589786 KHT589786 JXX589786 JOB589786 JEF589786 IUJ589786 IKN589786 IAR589786 HQV589786 HGZ589786 GXD589786 GNH589786 GDL589786 FTP589786 FJT589786 EZX589786 EQB589786 EGF589786 DWJ589786 DMN589786 DCR589786 CSV589786 CIZ589786 BZD589786 BPH589786 BFL589786 AVP589786 ALT589786 ABX589786 SB589786 IF589786 WUR524250 WKV524250 WAZ524250 VRD524250 VHH524250 UXL524250 UNP524250 UDT524250 TTX524250 TKB524250 TAF524250 SQJ524250 SGN524250 RWR524250 RMV524250 RCZ524250 QTD524250 QJH524250 PZL524250 PPP524250 PFT524250 OVX524250 OMB524250 OCF524250 NSJ524250 NIN524250 MYR524250 MOV524250 MEZ524250 LVD524250 LLH524250 LBL524250 KRP524250 KHT524250 JXX524250 JOB524250 JEF524250 IUJ524250 IKN524250 IAR524250 HQV524250 HGZ524250 GXD524250 GNH524250 GDL524250 FTP524250 FJT524250 EZX524250 EQB524250 EGF524250 DWJ524250 DMN524250 DCR524250 CSV524250 CIZ524250 BZD524250 BPH524250 BFL524250 AVP524250 ALT524250 ABX524250 SB524250 IF524250 WUR458714 WKV458714 WAZ458714 VRD458714 VHH458714 UXL458714 UNP458714 UDT458714 TTX458714 TKB458714 TAF458714 SQJ458714 SGN458714 RWR458714 RMV458714 RCZ458714 QTD458714 QJH458714 PZL458714 PPP458714 PFT458714 OVX458714 OMB458714 OCF458714 NSJ458714 NIN458714 MYR458714 MOV458714 MEZ458714 LVD458714 LLH458714 LBL458714 KRP458714 KHT458714 JXX458714 JOB458714 JEF458714 IUJ458714 IKN458714 IAR458714 HQV458714 HGZ458714 GXD458714 GNH458714 GDL458714 FTP458714 FJT458714 EZX458714 EQB458714 EGF458714 DWJ458714 DMN458714 DCR458714 CSV458714 CIZ458714 BZD458714 BPH458714 BFL458714 AVP458714 ALT458714 ABX458714 SB458714 IF458714 WUR393178 WKV393178 WAZ393178 VRD393178 VHH393178 UXL393178 UNP393178 UDT393178 TTX393178 TKB393178 TAF393178 SQJ393178 SGN393178 RWR393178 RMV393178 RCZ393178 QTD393178 QJH393178 PZL393178 PPP393178 PFT393178 OVX393178 OMB393178 OCF393178 NSJ393178 NIN393178 MYR393178 MOV393178 MEZ393178 LVD393178 LLH393178 LBL393178 KRP393178 KHT393178 JXX393178 JOB393178 JEF393178 IUJ393178 IKN393178 IAR393178 HQV393178 HGZ393178 GXD393178 GNH393178 GDL393178 FTP393178 FJT393178 EZX393178 EQB393178 EGF393178 DWJ393178 DMN393178 DCR393178 CSV393178 CIZ393178 BZD393178 BPH393178 BFL393178 AVP393178 ALT393178 ABX393178 SB393178 IF393178 WUR327642 WKV327642 WAZ327642 VRD327642 VHH327642 UXL327642 UNP327642 UDT327642 TTX327642 TKB327642 TAF327642 SQJ327642 SGN327642 RWR327642 RMV327642 RCZ327642 QTD327642 QJH327642 PZL327642 PPP327642 PFT327642 OVX327642 OMB327642 OCF327642 NSJ327642 NIN327642 MYR327642 MOV327642 MEZ327642 LVD327642 LLH327642 LBL327642 KRP327642 KHT327642 JXX327642 JOB327642 JEF327642 IUJ327642 IKN327642 IAR327642 HQV327642 HGZ327642 GXD327642 GNH327642 GDL327642 FTP327642 FJT327642 EZX327642 EQB327642 EGF327642 DWJ327642 DMN327642 DCR327642 CSV327642 CIZ327642 BZD327642 BPH327642 BFL327642 AVP327642 ALT327642 ABX327642 SB327642 IF327642 WUR262106 WKV262106 WAZ262106 VRD262106 VHH262106 UXL262106 UNP262106 UDT262106 TTX262106 TKB262106 TAF262106 SQJ262106 SGN262106 RWR262106 RMV262106 RCZ262106 QTD262106 QJH262106 PZL262106 PPP262106 PFT262106 OVX262106 OMB262106 OCF262106 NSJ262106 NIN262106 MYR262106 MOV262106 MEZ262106 LVD262106 LLH262106 LBL262106 KRP262106 KHT262106 JXX262106 JOB262106 JEF262106 IUJ262106 IKN262106 IAR262106 HQV262106 HGZ262106 GXD262106 GNH262106 GDL262106 FTP262106 FJT262106 EZX262106 EQB262106 EGF262106 DWJ262106 DMN262106 DCR262106 CSV262106 CIZ262106 BZD262106 BPH262106 BFL262106 AVP262106 ALT262106 ABX262106 SB262106 IF262106 WUR196570 WKV196570 WAZ196570 VRD196570 VHH196570 UXL196570 UNP196570 UDT196570 TTX196570 TKB196570 TAF196570 SQJ196570 SGN196570 RWR196570 RMV196570 RCZ196570 QTD196570 QJH196570 PZL196570 PPP196570 PFT196570 OVX196570 OMB196570 OCF196570 NSJ196570 NIN196570 MYR196570 MOV196570 MEZ196570 LVD196570 LLH196570 LBL196570 KRP196570 KHT196570 JXX196570 JOB196570 JEF196570 IUJ196570 IKN196570 IAR196570 HQV196570 HGZ196570 GXD196570 GNH196570 GDL196570 FTP196570 FJT196570 EZX196570 EQB196570 EGF196570 DWJ196570 DMN196570 DCR196570 CSV196570 CIZ196570 BZD196570 BPH196570 BFL196570 AVP196570 ALT196570 ABX196570 SB196570 IF196570 WUR131034 WKV131034 WAZ131034 VRD131034 VHH131034 UXL131034 UNP131034 UDT131034 TTX131034 TKB131034 TAF131034 SQJ131034 SGN131034 RWR131034 RMV131034 RCZ131034 QTD131034 QJH131034 PZL131034 PPP131034 PFT131034 OVX131034 OMB131034 OCF131034 NSJ131034 NIN131034 MYR131034 MOV131034 MEZ131034 LVD131034 LLH131034 LBL131034 KRP131034 KHT131034 JXX131034 JOB131034 JEF131034 IUJ131034 IKN131034 IAR131034 HQV131034 HGZ131034 GXD131034 GNH131034 GDL131034 FTP131034 FJT131034 EZX131034 EQB131034 EGF131034 DWJ131034 DMN131034 DCR131034 CSV131034 CIZ131034 BZD131034 BPH131034 BFL131034 AVP131034 ALT131034 ABX131034 SB131034 IF131034 WUR65498 WKV65498 WAZ65498 VRD65498 VHH65498 UXL65498 UNP65498 UDT65498 TTX65498 TKB65498 TAF65498 SQJ65498 SGN65498 RWR65498 RMV65498 RCZ65498 QTD65498 QJH65498 PZL65498 PPP65498 PFT65498 OVX65498 OMB65498 OCF65498 NSJ65498 NIN65498 MYR65498 MOV65498 MEZ65498 LVD65498 LLH65498 LBL65498 KRP65498 KHT65498 JXX65498 JOB65498 JEF65498 IUJ65498 IKN65498 IAR65498 HQV65498 HGZ65498 GXD65498 GNH65498 GDL65498 FTP65498 FJT65498 EZX65498 EQB65498 EGF65498 DWJ65498 DMN65498 DCR65498 CSV65498 CIZ65498 BZD65498 BPH65498 BFL65498 AVP65498 ALT65498 ABX65498 SB65498 IF65498" xr:uid="{00000000-0002-0000-0000-000001000000}">
      <formula1>l_SheetTypes</formula1>
    </dataValidation>
    <dataValidation type="list" allowBlank="1" showInputMessage="1" showErrorMessage="1" sqref="WKW1 WBA1 VRE1 VHI1 UXM1 UNQ1 UDU1 TTY1 TKC1 TAG1 SQK1 SGO1 RWS1 RMW1 RDA1 QTE1 QJI1 PZM1 PPQ1 PFU1 OVY1 OMC1 OCG1 NSK1 NIO1 MYS1 MOW1 MFA1 LVE1 LLI1 LBM1 KRQ1 KHU1 JXY1 JOC1 JEG1 IUK1 IKO1 IAS1 HQW1 HHA1 GXE1 GNI1 GDM1 FTQ1 FJU1 EZY1 EQC1 EGG1 DWK1 DMO1 DCS1 CSW1 CJA1 BZE1 BPI1 BFM1 AVQ1 ALU1 ABY1 SC1 IG1 WUS1 WUS983002 WKW983002 WBA983002 VRE983002 VHI983002 UXM983002 UNQ983002 UDU983002 TTY983002 TKC983002 TAG983002 SQK983002 SGO983002 RWS983002 RMW983002 RDA983002 QTE983002 QJI983002 PZM983002 PPQ983002 PFU983002 OVY983002 OMC983002 OCG983002 NSK983002 NIO983002 MYS983002 MOW983002 MFA983002 LVE983002 LLI983002 LBM983002 KRQ983002 KHU983002 JXY983002 JOC983002 JEG983002 IUK983002 IKO983002 IAS983002 HQW983002 HHA983002 GXE983002 GNI983002 GDM983002 FTQ983002 FJU983002 EZY983002 EQC983002 EGG983002 DWK983002 DMO983002 DCS983002 CSW983002 CJA983002 BZE983002 BPI983002 BFM983002 AVQ983002 ALU983002 ABY983002 SC983002 IG983002 WUS917466 WKW917466 WBA917466 VRE917466 VHI917466 UXM917466 UNQ917466 UDU917466 TTY917466 TKC917466 TAG917466 SQK917466 SGO917466 RWS917466 RMW917466 RDA917466 QTE917466 QJI917466 PZM917466 PPQ917466 PFU917466 OVY917466 OMC917466 OCG917466 NSK917466 NIO917466 MYS917466 MOW917466 MFA917466 LVE917466 LLI917466 LBM917466 KRQ917466 KHU917466 JXY917466 JOC917466 JEG917466 IUK917466 IKO917466 IAS917466 HQW917466 HHA917466 GXE917466 GNI917466 GDM917466 FTQ917466 FJU917466 EZY917466 EQC917466 EGG917466 DWK917466 DMO917466 DCS917466 CSW917466 CJA917466 BZE917466 BPI917466 BFM917466 AVQ917466 ALU917466 ABY917466 SC917466 IG917466 WUS851930 WKW851930 WBA851930 VRE851930 VHI851930 UXM851930 UNQ851930 UDU851930 TTY851930 TKC851930 TAG851930 SQK851930 SGO851930 RWS851930 RMW851930 RDA851930 QTE851930 QJI851930 PZM851930 PPQ851930 PFU851930 OVY851930 OMC851930 OCG851930 NSK851930 NIO851930 MYS851930 MOW851930 MFA851930 LVE851930 LLI851930 LBM851930 KRQ851930 KHU851930 JXY851930 JOC851930 JEG851930 IUK851930 IKO851930 IAS851930 HQW851930 HHA851930 GXE851930 GNI851930 GDM851930 FTQ851930 FJU851930 EZY851930 EQC851930 EGG851930 DWK851930 DMO851930 DCS851930 CSW851930 CJA851930 BZE851930 BPI851930 BFM851930 AVQ851930 ALU851930 ABY851930 SC851930 IG851930 WUS786394 WKW786394 WBA786394 VRE786394 VHI786394 UXM786394 UNQ786394 UDU786394 TTY786394 TKC786394 TAG786394 SQK786394 SGO786394 RWS786394 RMW786394 RDA786394 QTE786394 QJI786394 PZM786394 PPQ786394 PFU786394 OVY786394 OMC786394 OCG786394 NSK786394 NIO786394 MYS786394 MOW786394 MFA786394 LVE786394 LLI786394 LBM786394 KRQ786394 KHU786394 JXY786394 JOC786394 JEG786394 IUK786394 IKO786394 IAS786394 HQW786394 HHA786394 GXE786394 GNI786394 GDM786394 FTQ786394 FJU786394 EZY786394 EQC786394 EGG786394 DWK786394 DMO786394 DCS786394 CSW786394 CJA786394 BZE786394 BPI786394 BFM786394 AVQ786394 ALU786394 ABY786394 SC786394 IG786394 WUS720858 WKW720858 WBA720858 VRE720858 VHI720858 UXM720858 UNQ720858 UDU720858 TTY720858 TKC720858 TAG720858 SQK720858 SGO720858 RWS720858 RMW720858 RDA720858 QTE720858 QJI720858 PZM720858 PPQ720858 PFU720858 OVY720858 OMC720858 OCG720858 NSK720858 NIO720858 MYS720858 MOW720858 MFA720858 LVE720858 LLI720858 LBM720858 KRQ720858 KHU720858 JXY720858 JOC720858 JEG720858 IUK720858 IKO720858 IAS720858 HQW720858 HHA720858 GXE720858 GNI720858 GDM720858 FTQ720858 FJU720858 EZY720858 EQC720858 EGG720858 DWK720858 DMO720858 DCS720858 CSW720858 CJA720858 BZE720858 BPI720858 BFM720858 AVQ720858 ALU720858 ABY720858 SC720858 IG720858 WUS655322 WKW655322 WBA655322 VRE655322 VHI655322 UXM655322 UNQ655322 UDU655322 TTY655322 TKC655322 TAG655322 SQK655322 SGO655322 RWS655322 RMW655322 RDA655322 QTE655322 QJI655322 PZM655322 PPQ655322 PFU655322 OVY655322 OMC655322 OCG655322 NSK655322 NIO655322 MYS655322 MOW655322 MFA655322 LVE655322 LLI655322 LBM655322 KRQ655322 KHU655322 JXY655322 JOC655322 JEG655322 IUK655322 IKO655322 IAS655322 HQW655322 HHA655322 GXE655322 GNI655322 GDM655322 FTQ655322 FJU655322 EZY655322 EQC655322 EGG655322 DWK655322 DMO655322 DCS655322 CSW655322 CJA655322 BZE655322 BPI655322 BFM655322 AVQ655322 ALU655322 ABY655322 SC655322 IG655322 WUS589786 WKW589786 WBA589786 VRE589786 VHI589786 UXM589786 UNQ589786 UDU589786 TTY589786 TKC589786 TAG589786 SQK589786 SGO589786 RWS589786 RMW589786 RDA589786 QTE589786 QJI589786 PZM589786 PPQ589786 PFU589786 OVY589786 OMC589786 OCG589786 NSK589786 NIO589786 MYS589786 MOW589786 MFA589786 LVE589786 LLI589786 LBM589786 KRQ589786 KHU589786 JXY589786 JOC589786 JEG589786 IUK589786 IKO589786 IAS589786 HQW589786 HHA589786 GXE589786 GNI589786 GDM589786 FTQ589786 FJU589786 EZY589786 EQC589786 EGG589786 DWK589786 DMO589786 DCS589786 CSW589786 CJA589786 BZE589786 BPI589786 BFM589786 AVQ589786 ALU589786 ABY589786 SC589786 IG589786 WUS524250 WKW524250 WBA524250 VRE524250 VHI524250 UXM524250 UNQ524250 UDU524250 TTY524250 TKC524250 TAG524250 SQK524250 SGO524250 RWS524250 RMW524250 RDA524250 QTE524250 QJI524250 PZM524250 PPQ524250 PFU524250 OVY524250 OMC524250 OCG524250 NSK524250 NIO524250 MYS524250 MOW524250 MFA524250 LVE524250 LLI524250 LBM524250 KRQ524250 KHU524250 JXY524250 JOC524250 JEG524250 IUK524250 IKO524250 IAS524250 HQW524250 HHA524250 GXE524250 GNI524250 GDM524250 FTQ524250 FJU524250 EZY524250 EQC524250 EGG524250 DWK524250 DMO524250 DCS524250 CSW524250 CJA524250 BZE524250 BPI524250 BFM524250 AVQ524250 ALU524250 ABY524250 SC524250 IG524250 WUS458714 WKW458714 WBA458714 VRE458714 VHI458714 UXM458714 UNQ458714 UDU458714 TTY458714 TKC458714 TAG458714 SQK458714 SGO458714 RWS458714 RMW458714 RDA458714 QTE458714 QJI458714 PZM458714 PPQ458714 PFU458714 OVY458714 OMC458714 OCG458714 NSK458714 NIO458714 MYS458714 MOW458714 MFA458714 LVE458714 LLI458714 LBM458714 KRQ458714 KHU458714 JXY458714 JOC458714 JEG458714 IUK458714 IKO458714 IAS458714 HQW458714 HHA458714 GXE458714 GNI458714 GDM458714 FTQ458714 FJU458714 EZY458714 EQC458714 EGG458714 DWK458714 DMO458714 DCS458714 CSW458714 CJA458714 BZE458714 BPI458714 BFM458714 AVQ458714 ALU458714 ABY458714 SC458714 IG458714 WUS393178 WKW393178 WBA393178 VRE393178 VHI393178 UXM393178 UNQ393178 UDU393178 TTY393178 TKC393178 TAG393178 SQK393178 SGO393178 RWS393178 RMW393178 RDA393178 QTE393178 QJI393178 PZM393178 PPQ393178 PFU393178 OVY393178 OMC393178 OCG393178 NSK393178 NIO393178 MYS393178 MOW393178 MFA393178 LVE393178 LLI393178 LBM393178 KRQ393178 KHU393178 JXY393178 JOC393178 JEG393178 IUK393178 IKO393178 IAS393178 HQW393178 HHA393178 GXE393178 GNI393178 GDM393178 FTQ393178 FJU393178 EZY393178 EQC393178 EGG393178 DWK393178 DMO393178 DCS393178 CSW393178 CJA393178 BZE393178 BPI393178 BFM393178 AVQ393178 ALU393178 ABY393178 SC393178 IG393178 WUS327642 WKW327642 WBA327642 VRE327642 VHI327642 UXM327642 UNQ327642 UDU327642 TTY327642 TKC327642 TAG327642 SQK327642 SGO327642 RWS327642 RMW327642 RDA327642 QTE327642 QJI327642 PZM327642 PPQ327642 PFU327642 OVY327642 OMC327642 OCG327642 NSK327642 NIO327642 MYS327642 MOW327642 MFA327642 LVE327642 LLI327642 LBM327642 KRQ327642 KHU327642 JXY327642 JOC327642 JEG327642 IUK327642 IKO327642 IAS327642 HQW327642 HHA327642 GXE327642 GNI327642 GDM327642 FTQ327642 FJU327642 EZY327642 EQC327642 EGG327642 DWK327642 DMO327642 DCS327642 CSW327642 CJA327642 BZE327642 BPI327642 BFM327642 AVQ327642 ALU327642 ABY327642 SC327642 IG327642 WUS262106 WKW262106 WBA262106 VRE262106 VHI262106 UXM262106 UNQ262106 UDU262106 TTY262106 TKC262106 TAG262106 SQK262106 SGO262106 RWS262106 RMW262106 RDA262106 QTE262106 QJI262106 PZM262106 PPQ262106 PFU262106 OVY262106 OMC262106 OCG262106 NSK262106 NIO262106 MYS262106 MOW262106 MFA262106 LVE262106 LLI262106 LBM262106 KRQ262106 KHU262106 JXY262106 JOC262106 JEG262106 IUK262106 IKO262106 IAS262106 HQW262106 HHA262106 GXE262106 GNI262106 GDM262106 FTQ262106 FJU262106 EZY262106 EQC262106 EGG262106 DWK262106 DMO262106 DCS262106 CSW262106 CJA262106 BZE262106 BPI262106 BFM262106 AVQ262106 ALU262106 ABY262106 SC262106 IG262106 WUS196570 WKW196570 WBA196570 VRE196570 VHI196570 UXM196570 UNQ196570 UDU196570 TTY196570 TKC196570 TAG196570 SQK196570 SGO196570 RWS196570 RMW196570 RDA196570 QTE196570 QJI196570 PZM196570 PPQ196570 PFU196570 OVY196570 OMC196570 OCG196570 NSK196570 NIO196570 MYS196570 MOW196570 MFA196570 LVE196570 LLI196570 LBM196570 KRQ196570 KHU196570 JXY196570 JOC196570 JEG196570 IUK196570 IKO196570 IAS196570 HQW196570 HHA196570 GXE196570 GNI196570 GDM196570 FTQ196570 FJU196570 EZY196570 EQC196570 EGG196570 DWK196570 DMO196570 DCS196570 CSW196570 CJA196570 BZE196570 BPI196570 BFM196570 AVQ196570 ALU196570 ABY196570 SC196570 IG196570 WUS131034 WKW131034 WBA131034 VRE131034 VHI131034 UXM131034 UNQ131034 UDU131034 TTY131034 TKC131034 TAG131034 SQK131034 SGO131034 RWS131034 RMW131034 RDA131034 QTE131034 QJI131034 PZM131034 PPQ131034 PFU131034 OVY131034 OMC131034 OCG131034 NSK131034 NIO131034 MYS131034 MOW131034 MFA131034 LVE131034 LLI131034 LBM131034 KRQ131034 KHU131034 JXY131034 JOC131034 JEG131034 IUK131034 IKO131034 IAS131034 HQW131034 HHA131034 GXE131034 GNI131034 GDM131034 FTQ131034 FJU131034 EZY131034 EQC131034 EGG131034 DWK131034 DMO131034 DCS131034 CSW131034 CJA131034 BZE131034 BPI131034 BFM131034 AVQ131034 ALU131034 ABY131034 SC131034 IG131034 WUS65498 WKW65498 WBA65498 VRE65498 VHI65498 UXM65498 UNQ65498 UDU65498 TTY65498 TKC65498 TAG65498 SQK65498 SGO65498 RWS65498 RMW65498 RDA65498 QTE65498 QJI65498 PZM65498 PPQ65498 PFU65498 OVY65498 OMC65498 OCG65498 NSK65498 NIO65498 MYS65498 MOW65498 MFA65498 LVE65498 LLI65498 LBM65498 KRQ65498 KHU65498 JXY65498 JOC65498 JEG65498 IUK65498 IKO65498 IAS65498 HQW65498 HHA65498 GXE65498 GNI65498 GDM65498 FTQ65498 FJU65498 EZY65498 EQC65498 EGG65498 DWK65498 DMO65498 DCS65498 CSW65498 CJA65498 BZE65498 BPI65498 BFM65498 AVQ65498 ALU65498 ABY65498 SC65498 IG65498" xr:uid="{00000000-0002-0000-0000-000002000000}">
      <formula1>l_Status</formula1>
    </dataValidation>
  </dataValidations>
  <pageMargins left="0" right="0" top="0" bottom="0" header="0" footer="0"/>
  <pageSetup paperSize="9" scale="80"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FF0000"/>
    <pageSetUpPr autoPageBreaks="0"/>
  </sheetPr>
  <dimension ref="C1:AF153"/>
  <sheetViews>
    <sheetView showRowColHeaders="0" workbookViewId="0"/>
  </sheetViews>
  <sheetFormatPr defaultColWidth="4.140625" defaultRowHeight="12.75" x14ac:dyDescent="0.2"/>
  <cols>
    <col min="1" max="3" width="4.140625" style="19"/>
    <col min="4" max="4" width="14.5703125" style="19" customWidth="1"/>
    <col min="5" max="5" width="11.7109375" style="19" customWidth="1"/>
    <col min="6" max="6" width="11.140625" style="19" customWidth="1"/>
    <col min="7" max="31" width="4.140625" style="19"/>
    <col min="32" max="32" width="14.5703125" style="19" customWidth="1"/>
    <col min="33" max="16384" width="4.140625" style="19"/>
  </cols>
  <sheetData>
    <row r="1" spans="3:32" ht="13.5" thickBot="1" x14ac:dyDescent="0.25"/>
    <row r="2" spans="3:32" x14ac:dyDescent="0.2">
      <c r="C2" s="40"/>
      <c r="D2" s="30"/>
      <c r="E2" s="30"/>
      <c r="F2" s="30"/>
      <c r="G2" s="30"/>
      <c r="H2" s="30"/>
      <c r="I2" s="30"/>
      <c r="J2" s="30"/>
      <c r="K2" s="30"/>
      <c r="L2" s="30"/>
      <c r="M2" s="30"/>
      <c r="N2" s="30"/>
      <c r="O2" s="30"/>
      <c r="P2" s="30"/>
      <c r="Q2" s="30"/>
      <c r="R2" s="30"/>
      <c r="S2" s="30"/>
      <c r="T2" s="30"/>
      <c r="U2" s="30"/>
      <c r="V2" s="30"/>
      <c r="W2" s="30"/>
      <c r="X2" s="30"/>
      <c r="Y2" s="30"/>
      <c r="Z2" s="30"/>
      <c r="AA2" s="30"/>
      <c r="AB2" s="30"/>
      <c r="AC2" s="30"/>
      <c r="AD2" s="31"/>
    </row>
    <row r="3" spans="3:32" ht="15" x14ac:dyDescent="0.2">
      <c r="C3" s="41"/>
      <c r="D3" s="39" t="s">
        <v>829</v>
      </c>
      <c r="E3" s="39"/>
      <c r="F3" s="33"/>
      <c r="G3" s="33"/>
      <c r="H3" s="33"/>
      <c r="I3" s="33"/>
      <c r="J3" s="33"/>
      <c r="K3" s="33"/>
      <c r="L3" s="33"/>
      <c r="M3" s="33"/>
      <c r="N3" s="33"/>
      <c r="O3" s="33"/>
      <c r="P3" s="33"/>
      <c r="Q3" s="33"/>
      <c r="R3" s="33"/>
      <c r="S3" s="33"/>
      <c r="T3" s="33"/>
      <c r="U3" s="33"/>
      <c r="V3" s="33"/>
      <c r="W3" s="33"/>
      <c r="X3" s="33"/>
      <c r="Y3" s="33"/>
      <c r="Z3" s="33"/>
      <c r="AA3" s="33"/>
      <c r="AB3" s="33"/>
      <c r="AC3" s="33"/>
      <c r="AD3" s="34"/>
    </row>
    <row r="4" spans="3:32" x14ac:dyDescent="0.2">
      <c r="C4" s="32"/>
      <c r="D4" s="45" t="s">
        <v>370</v>
      </c>
      <c r="E4" s="45" t="s">
        <v>573</v>
      </c>
      <c r="F4" s="46" t="s">
        <v>371</v>
      </c>
      <c r="G4" s="965" t="s">
        <v>395</v>
      </c>
      <c r="H4" s="965"/>
      <c r="I4" s="965"/>
      <c r="J4" s="965"/>
      <c r="K4" s="965"/>
      <c r="L4" s="965"/>
      <c r="M4" s="965"/>
      <c r="N4" s="965"/>
      <c r="O4" s="965"/>
      <c r="P4" s="965"/>
      <c r="Q4" s="965"/>
      <c r="R4" s="965"/>
      <c r="S4" s="965"/>
      <c r="T4" s="965"/>
      <c r="U4" s="965"/>
      <c r="V4" s="965"/>
      <c r="W4" s="965"/>
      <c r="X4" s="965"/>
      <c r="Y4" s="965"/>
      <c r="Z4" s="965"/>
      <c r="AA4" s="965"/>
      <c r="AB4" s="965"/>
      <c r="AC4" s="966"/>
      <c r="AD4" s="34"/>
      <c r="AF4" s="844"/>
    </row>
    <row r="5" spans="3:32" ht="15" x14ac:dyDescent="0.25">
      <c r="C5" s="35"/>
      <c r="D5" s="846"/>
      <c r="E5" s="847"/>
      <c r="F5" s="848"/>
      <c r="G5" s="963"/>
      <c r="H5" s="963"/>
      <c r="I5" s="963"/>
      <c r="J5" s="963"/>
      <c r="K5" s="963"/>
      <c r="L5" s="963"/>
      <c r="M5" s="963"/>
      <c r="N5" s="963"/>
      <c r="O5" s="963"/>
      <c r="P5" s="963"/>
      <c r="Q5" s="963"/>
      <c r="R5" s="963"/>
      <c r="S5" s="963"/>
      <c r="T5" s="963"/>
      <c r="U5" s="963"/>
      <c r="V5" s="963"/>
      <c r="W5" s="963"/>
      <c r="X5" s="963"/>
      <c r="Y5" s="963"/>
      <c r="Z5" s="963"/>
      <c r="AA5" s="963"/>
      <c r="AB5" s="963"/>
      <c r="AC5" s="964"/>
      <c r="AD5" s="34"/>
      <c r="AF5" s="218"/>
    </row>
    <row r="6" spans="3:32" x14ac:dyDescent="0.2">
      <c r="C6" s="35"/>
      <c r="D6" s="846"/>
      <c r="E6" s="847"/>
      <c r="F6" s="848"/>
      <c r="G6" s="963"/>
      <c r="H6" s="963"/>
      <c r="I6" s="963"/>
      <c r="J6" s="963"/>
      <c r="K6" s="963"/>
      <c r="L6" s="963"/>
      <c r="M6" s="963"/>
      <c r="N6" s="963"/>
      <c r="O6" s="963"/>
      <c r="P6" s="963"/>
      <c r="Q6" s="963"/>
      <c r="R6" s="963"/>
      <c r="S6" s="963"/>
      <c r="T6" s="963"/>
      <c r="U6" s="963"/>
      <c r="V6" s="963"/>
      <c r="W6" s="963"/>
      <c r="X6" s="963"/>
      <c r="Y6" s="963"/>
      <c r="Z6" s="963"/>
      <c r="AA6" s="963"/>
      <c r="AB6" s="963"/>
      <c r="AC6" s="964"/>
      <c r="AD6" s="34"/>
    </row>
    <row r="7" spans="3:32" x14ac:dyDescent="0.2">
      <c r="C7" s="35"/>
      <c r="D7" s="846"/>
      <c r="E7" s="847"/>
      <c r="F7" s="848"/>
      <c r="G7" s="963"/>
      <c r="H7" s="963"/>
      <c r="I7" s="963"/>
      <c r="J7" s="963"/>
      <c r="K7" s="963"/>
      <c r="L7" s="963"/>
      <c r="M7" s="963"/>
      <c r="N7" s="963"/>
      <c r="O7" s="963"/>
      <c r="P7" s="963"/>
      <c r="Q7" s="963"/>
      <c r="R7" s="963"/>
      <c r="S7" s="963"/>
      <c r="T7" s="963"/>
      <c r="U7" s="963"/>
      <c r="V7" s="963"/>
      <c r="W7" s="963"/>
      <c r="X7" s="963"/>
      <c r="Y7" s="963"/>
      <c r="Z7" s="963"/>
      <c r="AA7" s="963"/>
      <c r="AB7" s="963"/>
      <c r="AC7" s="964"/>
      <c r="AD7" s="34"/>
    </row>
    <row r="8" spans="3:32" x14ac:dyDescent="0.2">
      <c r="C8" s="35"/>
      <c r="D8" s="846"/>
      <c r="E8" s="847"/>
      <c r="F8" s="848"/>
      <c r="G8" s="963"/>
      <c r="H8" s="963"/>
      <c r="I8" s="963"/>
      <c r="J8" s="963"/>
      <c r="K8" s="963"/>
      <c r="L8" s="963"/>
      <c r="M8" s="963"/>
      <c r="N8" s="963"/>
      <c r="O8" s="963"/>
      <c r="P8" s="963"/>
      <c r="Q8" s="963"/>
      <c r="R8" s="963"/>
      <c r="S8" s="963"/>
      <c r="T8" s="963"/>
      <c r="U8" s="963"/>
      <c r="V8" s="963"/>
      <c r="W8" s="963"/>
      <c r="X8" s="963"/>
      <c r="Y8" s="963"/>
      <c r="Z8" s="963"/>
      <c r="AA8" s="963"/>
      <c r="AB8" s="963"/>
      <c r="AC8" s="964"/>
      <c r="AD8" s="34"/>
    </row>
    <row r="9" spans="3:32" x14ac:dyDescent="0.2">
      <c r="C9" s="35"/>
      <c r="D9" s="846"/>
      <c r="E9" s="847"/>
      <c r="F9" s="848"/>
      <c r="G9" s="963"/>
      <c r="H9" s="963"/>
      <c r="I9" s="963"/>
      <c r="J9" s="963"/>
      <c r="K9" s="963"/>
      <c r="L9" s="963"/>
      <c r="M9" s="963"/>
      <c r="N9" s="963"/>
      <c r="O9" s="963"/>
      <c r="P9" s="963"/>
      <c r="Q9" s="963"/>
      <c r="R9" s="963"/>
      <c r="S9" s="963"/>
      <c r="T9" s="963"/>
      <c r="U9" s="963"/>
      <c r="V9" s="963"/>
      <c r="W9" s="963"/>
      <c r="X9" s="963"/>
      <c r="Y9" s="963"/>
      <c r="Z9" s="963"/>
      <c r="AA9" s="963"/>
      <c r="AB9" s="963"/>
      <c r="AC9" s="964"/>
      <c r="AD9" s="34"/>
    </row>
    <row r="10" spans="3:32" x14ac:dyDescent="0.2">
      <c r="C10" s="35"/>
      <c r="D10" s="846"/>
      <c r="E10" s="847"/>
      <c r="F10" s="848"/>
      <c r="G10" s="963"/>
      <c r="H10" s="963"/>
      <c r="I10" s="963"/>
      <c r="J10" s="963"/>
      <c r="K10" s="963"/>
      <c r="L10" s="963"/>
      <c r="M10" s="963"/>
      <c r="N10" s="963"/>
      <c r="O10" s="963"/>
      <c r="P10" s="963"/>
      <c r="Q10" s="963"/>
      <c r="R10" s="963"/>
      <c r="S10" s="963"/>
      <c r="T10" s="963"/>
      <c r="U10" s="963"/>
      <c r="V10" s="963"/>
      <c r="W10" s="963"/>
      <c r="X10" s="963"/>
      <c r="Y10" s="963"/>
      <c r="Z10" s="963"/>
      <c r="AA10" s="963"/>
      <c r="AB10" s="963"/>
      <c r="AC10" s="964"/>
      <c r="AD10" s="34"/>
    </row>
    <row r="11" spans="3:32" x14ac:dyDescent="0.2">
      <c r="C11" s="35"/>
      <c r="D11" s="846"/>
      <c r="E11" s="847"/>
      <c r="F11" s="848"/>
      <c r="G11" s="963"/>
      <c r="H11" s="963"/>
      <c r="I11" s="963"/>
      <c r="J11" s="963"/>
      <c r="K11" s="963"/>
      <c r="L11" s="963"/>
      <c r="M11" s="963"/>
      <c r="N11" s="963"/>
      <c r="O11" s="963"/>
      <c r="P11" s="963"/>
      <c r="Q11" s="963"/>
      <c r="R11" s="963"/>
      <c r="S11" s="963"/>
      <c r="T11" s="963"/>
      <c r="U11" s="963"/>
      <c r="V11" s="963"/>
      <c r="W11" s="963"/>
      <c r="X11" s="963"/>
      <c r="Y11" s="963"/>
      <c r="Z11" s="963"/>
      <c r="AA11" s="963"/>
      <c r="AB11" s="963"/>
      <c r="AC11" s="964"/>
      <c r="AD11" s="34"/>
    </row>
    <row r="12" spans="3:32" x14ac:dyDescent="0.2">
      <c r="C12" s="35"/>
      <c r="D12" s="846"/>
      <c r="E12" s="847"/>
      <c r="F12" s="848"/>
      <c r="G12" s="963"/>
      <c r="H12" s="963"/>
      <c r="I12" s="963"/>
      <c r="J12" s="963"/>
      <c r="K12" s="963"/>
      <c r="L12" s="963"/>
      <c r="M12" s="963"/>
      <c r="N12" s="963"/>
      <c r="O12" s="963"/>
      <c r="P12" s="963"/>
      <c r="Q12" s="963"/>
      <c r="R12" s="963"/>
      <c r="S12" s="963"/>
      <c r="T12" s="963"/>
      <c r="U12" s="963"/>
      <c r="V12" s="963"/>
      <c r="W12" s="963"/>
      <c r="X12" s="963"/>
      <c r="Y12" s="963"/>
      <c r="Z12" s="963"/>
      <c r="AA12" s="963"/>
      <c r="AB12" s="963"/>
      <c r="AC12" s="964"/>
      <c r="AD12" s="34"/>
    </row>
    <row r="13" spans="3:32" x14ac:dyDescent="0.2">
      <c r="C13" s="35"/>
      <c r="D13" s="846"/>
      <c r="E13" s="847"/>
      <c r="F13" s="848"/>
      <c r="G13" s="963"/>
      <c r="H13" s="963"/>
      <c r="I13" s="963"/>
      <c r="J13" s="963"/>
      <c r="K13" s="963"/>
      <c r="L13" s="963"/>
      <c r="M13" s="963"/>
      <c r="N13" s="963"/>
      <c r="O13" s="963"/>
      <c r="P13" s="963"/>
      <c r="Q13" s="963"/>
      <c r="R13" s="963"/>
      <c r="S13" s="963"/>
      <c r="T13" s="963"/>
      <c r="U13" s="963"/>
      <c r="V13" s="963"/>
      <c r="W13" s="963"/>
      <c r="X13" s="963"/>
      <c r="Y13" s="963"/>
      <c r="Z13" s="963"/>
      <c r="AA13" s="963"/>
      <c r="AB13" s="963"/>
      <c r="AC13" s="964"/>
      <c r="AD13" s="34"/>
    </row>
    <row r="14" spans="3:32" x14ac:dyDescent="0.2">
      <c r="C14" s="35"/>
      <c r="D14" s="846"/>
      <c r="E14" s="847"/>
      <c r="F14" s="849"/>
      <c r="G14" s="967"/>
      <c r="H14" s="967"/>
      <c r="I14" s="967"/>
      <c r="J14" s="967"/>
      <c r="K14" s="967"/>
      <c r="L14" s="967"/>
      <c r="M14" s="967"/>
      <c r="N14" s="967"/>
      <c r="O14" s="967"/>
      <c r="P14" s="967"/>
      <c r="Q14" s="967"/>
      <c r="R14" s="967"/>
      <c r="S14" s="967"/>
      <c r="T14" s="967"/>
      <c r="U14" s="967"/>
      <c r="V14" s="967"/>
      <c r="W14" s="967"/>
      <c r="X14" s="967"/>
      <c r="Y14" s="967"/>
      <c r="Z14" s="967"/>
      <c r="AA14" s="967"/>
      <c r="AB14" s="967"/>
      <c r="AC14" s="968"/>
      <c r="AD14" s="34"/>
    </row>
    <row r="15" spans="3:32" x14ac:dyDescent="0.2">
      <c r="C15" s="35"/>
      <c r="D15" s="846"/>
      <c r="E15" s="847"/>
      <c r="F15" s="850"/>
      <c r="G15" s="963"/>
      <c r="H15" s="963"/>
      <c r="I15" s="963"/>
      <c r="J15" s="963"/>
      <c r="K15" s="963"/>
      <c r="L15" s="963"/>
      <c r="M15" s="963"/>
      <c r="N15" s="963"/>
      <c r="O15" s="963"/>
      <c r="P15" s="963"/>
      <c r="Q15" s="963"/>
      <c r="R15" s="963"/>
      <c r="S15" s="963"/>
      <c r="T15" s="963"/>
      <c r="U15" s="963"/>
      <c r="V15" s="963"/>
      <c r="W15" s="963"/>
      <c r="X15" s="963"/>
      <c r="Y15" s="963"/>
      <c r="Z15" s="963"/>
      <c r="AA15" s="963"/>
      <c r="AB15" s="963"/>
      <c r="AC15" s="964"/>
      <c r="AD15" s="34"/>
    </row>
    <row r="16" spans="3:32" x14ac:dyDescent="0.2">
      <c r="C16" s="35"/>
      <c r="D16" s="846"/>
      <c r="E16" s="847"/>
      <c r="F16" s="850"/>
      <c r="G16" s="963"/>
      <c r="H16" s="963"/>
      <c r="I16" s="963"/>
      <c r="J16" s="963"/>
      <c r="K16" s="963"/>
      <c r="L16" s="963"/>
      <c r="M16" s="963"/>
      <c r="N16" s="963"/>
      <c r="O16" s="963"/>
      <c r="P16" s="963"/>
      <c r="Q16" s="963"/>
      <c r="R16" s="963"/>
      <c r="S16" s="963"/>
      <c r="T16" s="963"/>
      <c r="U16" s="963"/>
      <c r="V16" s="963"/>
      <c r="W16" s="963"/>
      <c r="X16" s="963"/>
      <c r="Y16" s="963"/>
      <c r="Z16" s="963"/>
      <c r="AA16" s="963"/>
      <c r="AB16" s="963"/>
      <c r="AC16" s="964"/>
      <c r="AD16" s="34"/>
    </row>
    <row r="17" spans="3:30" x14ac:dyDescent="0.2">
      <c r="C17" s="35"/>
      <c r="D17" s="846"/>
      <c r="E17" s="847"/>
      <c r="F17" s="850"/>
      <c r="G17" s="963"/>
      <c r="H17" s="963"/>
      <c r="I17" s="963"/>
      <c r="J17" s="963"/>
      <c r="K17" s="963"/>
      <c r="L17" s="963"/>
      <c r="M17" s="963"/>
      <c r="N17" s="963"/>
      <c r="O17" s="963"/>
      <c r="P17" s="963"/>
      <c r="Q17" s="963"/>
      <c r="R17" s="963"/>
      <c r="S17" s="963"/>
      <c r="T17" s="963"/>
      <c r="U17" s="963"/>
      <c r="V17" s="963"/>
      <c r="W17" s="963"/>
      <c r="X17" s="963"/>
      <c r="Y17" s="963"/>
      <c r="Z17" s="963"/>
      <c r="AA17" s="963"/>
      <c r="AB17" s="963"/>
      <c r="AC17" s="964"/>
      <c r="AD17" s="34"/>
    </row>
    <row r="18" spans="3:30" x14ac:dyDescent="0.2">
      <c r="C18" s="35"/>
      <c r="D18" s="846"/>
      <c r="E18" s="847"/>
      <c r="F18" s="850"/>
      <c r="G18" s="963"/>
      <c r="H18" s="963"/>
      <c r="I18" s="963"/>
      <c r="J18" s="963"/>
      <c r="K18" s="963"/>
      <c r="L18" s="963"/>
      <c r="M18" s="963"/>
      <c r="N18" s="963"/>
      <c r="O18" s="963"/>
      <c r="P18" s="963"/>
      <c r="Q18" s="963"/>
      <c r="R18" s="963"/>
      <c r="S18" s="963"/>
      <c r="T18" s="963"/>
      <c r="U18" s="963"/>
      <c r="V18" s="963"/>
      <c r="W18" s="963"/>
      <c r="X18" s="963"/>
      <c r="Y18" s="963"/>
      <c r="Z18" s="963"/>
      <c r="AA18" s="963"/>
      <c r="AB18" s="963"/>
      <c r="AC18" s="964"/>
      <c r="AD18" s="34"/>
    </row>
    <row r="19" spans="3:30" x14ac:dyDescent="0.2">
      <c r="C19" s="35"/>
      <c r="D19" s="846"/>
      <c r="E19" s="847"/>
      <c r="F19" s="850"/>
      <c r="G19" s="963"/>
      <c r="H19" s="963"/>
      <c r="I19" s="963"/>
      <c r="J19" s="963"/>
      <c r="K19" s="963"/>
      <c r="L19" s="963"/>
      <c r="M19" s="963"/>
      <c r="N19" s="963"/>
      <c r="O19" s="963"/>
      <c r="P19" s="963"/>
      <c r="Q19" s="963"/>
      <c r="R19" s="963"/>
      <c r="S19" s="963"/>
      <c r="T19" s="963"/>
      <c r="U19" s="963"/>
      <c r="V19" s="963"/>
      <c r="W19" s="963"/>
      <c r="X19" s="963"/>
      <c r="Y19" s="963"/>
      <c r="Z19" s="963"/>
      <c r="AA19" s="963"/>
      <c r="AB19" s="963"/>
      <c r="AC19" s="964"/>
      <c r="AD19" s="34"/>
    </row>
    <row r="20" spans="3:30" x14ac:dyDescent="0.2">
      <c r="C20" s="35"/>
      <c r="D20" s="846"/>
      <c r="E20" s="847"/>
      <c r="F20" s="850"/>
      <c r="G20" s="963"/>
      <c r="H20" s="963"/>
      <c r="I20" s="963"/>
      <c r="J20" s="963"/>
      <c r="K20" s="963"/>
      <c r="L20" s="963"/>
      <c r="M20" s="963"/>
      <c r="N20" s="963"/>
      <c r="O20" s="963"/>
      <c r="P20" s="963"/>
      <c r="Q20" s="963"/>
      <c r="R20" s="963"/>
      <c r="S20" s="963"/>
      <c r="T20" s="963"/>
      <c r="U20" s="963"/>
      <c r="V20" s="963"/>
      <c r="W20" s="963"/>
      <c r="X20" s="963"/>
      <c r="Y20" s="963"/>
      <c r="Z20" s="963"/>
      <c r="AA20" s="963"/>
      <c r="AB20" s="963"/>
      <c r="AC20" s="964"/>
      <c r="AD20" s="34"/>
    </row>
    <row r="21" spans="3:30" x14ac:dyDescent="0.2">
      <c r="C21" s="35"/>
      <c r="D21" s="846"/>
      <c r="E21" s="847"/>
      <c r="F21" s="850"/>
      <c r="G21" s="960"/>
      <c r="H21" s="961"/>
      <c r="I21" s="961"/>
      <c r="J21" s="961"/>
      <c r="K21" s="961"/>
      <c r="L21" s="961"/>
      <c r="M21" s="961"/>
      <c r="N21" s="961"/>
      <c r="O21" s="961"/>
      <c r="P21" s="961"/>
      <c r="Q21" s="961"/>
      <c r="R21" s="961"/>
      <c r="S21" s="961"/>
      <c r="T21" s="961"/>
      <c r="U21" s="961"/>
      <c r="V21" s="961"/>
      <c r="W21" s="961"/>
      <c r="X21" s="961"/>
      <c r="Y21" s="961"/>
      <c r="Z21" s="961"/>
      <c r="AA21" s="961"/>
      <c r="AB21" s="961"/>
      <c r="AC21" s="961"/>
      <c r="AD21" s="34"/>
    </row>
    <row r="22" spans="3:30" x14ac:dyDescent="0.2">
      <c r="C22" s="35"/>
      <c r="D22" s="846"/>
      <c r="E22" s="847"/>
      <c r="F22" s="850"/>
      <c r="G22" s="960"/>
      <c r="H22" s="961"/>
      <c r="I22" s="961"/>
      <c r="J22" s="961"/>
      <c r="K22" s="961"/>
      <c r="L22" s="961"/>
      <c r="M22" s="961"/>
      <c r="N22" s="961"/>
      <c r="O22" s="961"/>
      <c r="P22" s="961"/>
      <c r="Q22" s="961"/>
      <c r="R22" s="961"/>
      <c r="S22" s="961"/>
      <c r="T22" s="961"/>
      <c r="U22" s="961"/>
      <c r="V22" s="961"/>
      <c r="W22" s="961"/>
      <c r="X22" s="961"/>
      <c r="Y22" s="961"/>
      <c r="Z22" s="961"/>
      <c r="AA22" s="961"/>
      <c r="AB22" s="961"/>
      <c r="AC22" s="961"/>
      <c r="AD22" s="34"/>
    </row>
    <row r="23" spans="3:30" x14ac:dyDescent="0.2">
      <c r="C23" s="35"/>
      <c r="D23" s="846"/>
      <c r="E23" s="847"/>
      <c r="F23" s="850"/>
      <c r="G23" s="960"/>
      <c r="H23" s="961"/>
      <c r="I23" s="961"/>
      <c r="J23" s="961"/>
      <c r="K23" s="961"/>
      <c r="L23" s="961"/>
      <c r="M23" s="961"/>
      <c r="N23" s="961"/>
      <c r="O23" s="961"/>
      <c r="P23" s="961"/>
      <c r="Q23" s="961"/>
      <c r="R23" s="961"/>
      <c r="S23" s="961"/>
      <c r="T23" s="961"/>
      <c r="U23" s="961"/>
      <c r="V23" s="961"/>
      <c r="W23" s="961"/>
      <c r="X23" s="961"/>
      <c r="Y23" s="961"/>
      <c r="Z23" s="961"/>
      <c r="AA23" s="961"/>
      <c r="AB23" s="961"/>
      <c r="AC23" s="961"/>
      <c r="AD23" s="34"/>
    </row>
    <row r="24" spans="3:30" x14ac:dyDescent="0.2">
      <c r="C24" s="35"/>
      <c r="D24" s="846"/>
      <c r="E24" s="847"/>
      <c r="F24" s="850"/>
      <c r="G24" s="960"/>
      <c r="H24" s="961"/>
      <c r="I24" s="961"/>
      <c r="J24" s="961"/>
      <c r="K24" s="961"/>
      <c r="L24" s="961"/>
      <c r="M24" s="961"/>
      <c r="N24" s="961"/>
      <c r="O24" s="961"/>
      <c r="P24" s="961"/>
      <c r="Q24" s="961"/>
      <c r="R24" s="961"/>
      <c r="S24" s="961"/>
      <c r="T24" s="961"/>
      <c r="U24" s="961"/>
      <c r="V24" s="961"/>
      <c r="W24" s="961"/>
      <c r="X24" s="961"/>
      <c r="Y24" s="961"/>
      <c r="Z24" s="961"/>
      <c r="AA24" s="961"/>
      <c r="AB24" s="961"/>
      <c r="AC24" s="961"/>
      <c r="AD24" s="34"/>
    </row>
    <row r="25" spans="3:30" x14ac:dyDescent="0.2">
      <c r="C25" s="35"/>
      <c r="D25" s="846"/>
      <c r="E25" s="847"/>
      <c r="F25" s="850"/>
      <c r="G25" s="960"/>
      <c r="H25" s="961"/>
      <c r="I25" s="961"/>
      <c r="J25" s="961"/>
      <c r="K25" s="961"/>
      <c r="L25" s="961"/>
      <c r="M25" s="961"/>
      <c r="N25" s="961"/>
      <c r="O25" s="961"/>
      <c r="P25" s="961"/>
      <c r="Q25" s="961"/>
      <c r="R25" s="961"/>
      <c r="S25" s="961"/>
      <c r="T25" s="961"/>
      <c r="U25" s="961"/>
      <c r="V25" s="961"/>
      <c r="W25" s="961"/>
      <c r="X25" s="961"/>
      <c r="Y25" s="961"/>
      <c r="Z25" s="961"/>
      <c r="AA25" s="961"/>
      <c r="AB25" s="961"/>
      <c r="AC25" s="961"/>
      <c r="AD25" s="34"/>
    </row>
    <row r="26" spans="3:30" x14ac:dyDescent="0.2">
      <c r="C26" s="35"/>
      <c r="D26" s="846"/>
      <c r="E26" s="847"/>
      <c r="F26" s="850"/>
      <c r="G26" s="960"/>
      <c r="H26" s="961"/>
      <c r="I26" s="961"/>
      <c r="J26" s="961"/>
      <c r="K26" s="961"/>
      <c r="L26" s="961"/>
      <c r="M26" s="961"/>
      <c r="N26" s="961"/>
      <c r="O26" s="961"/>
      <c r="P26" s="961"/>
      <c r="Q26" s="961"/>
      <c r="R26" s="961"/>
      <c r="S26" s="961"/>
      <c r="T26" s="961"/>
      <c r="U26" s="961"/>
      <c r="V26" s="961"/>
      <c r="W26" s="961"/>
      <c r="X26" s="961"/>
      <c r="Y26" s="961"/>
      <c r="Z26" s="961"/>
      <c r="AA26" s="961"/>
      <c r="AB26" s="961"/>
      <c r="AC26" s="961"/>
      <c r="AD26" s="34"/>
    </row>
    <row r="27" spans="3:30" x14ac:dyDescent="0.2">
      <c r="C27" s="35"/>
      <c r="D27" s="846"/>
      <c r="E27" s="847"/>
      <c r="F27" s="850"/>
      <c r="G27" s="960"/>
      <c r="H27" s="961"/>
      <c r="I27" s="961"/>
      <c r="J27" s="961"/>
      <c r="K27" s="961"/>
      <c r="L27" s="961"/>
      <c r="M27" s="961"/>
      <c r="N27" s="961"/>
      <c r="O27" s="961"/>
      <c r="P27" s="961"/>
      <c r="Q27" s="961"/>
      <c r="R27" s="961"/>
      <c r="S27" s="961"/>
      <c r="T27" s="961"/>
      <c r="U27" s="961"/>
      <c r="V27" s="961"/>
      <c r="W27" s="961"/>
      <c r="X27" s="961"/>
      <c r="Y27" s="961"/>
      <c r="Z27" s="961"/>
      <c r="AA27" s="961"/>
      <c r="AB27" s="961"/>
      <c r="AC27" s="961"/>
      <c r="AD27" s="34"/>
    </row>
    <row r="28" spans="3:30" x14ac:dyDescent="0.2">
      <c r="C28" s="35"/>
      <c r="D28" s="846"/>
      <c r="E28" s="847"/>
      <c r="F28" s="850"/>
      <c r="G28" s="960"/>
      <c r="H28" s="961"/>
      <c r="I28" s="961"/>
      <c r="J28" s="961"/>
      <c r="K28" s="961"/>
      <c r="L28" s="961"/>
      <c r="M28" s="961"/>
      <c r="N28" s="961"/>
      <c r="O28" s="961"/>
      <c r="P28" s="961"/>
      <c r="Q28" s="961"/>
      <c r="R28" s="961"/>
      <c r="S28" s="961"/>
      <c r="T28" s="961"/>
      <c r="U28" s="961"/>
      <c r="V28" s="961"/>
      <c r="W28" s="961"/>
      <c r="X28" s="961"/>
      <c r="Y28" s="961"/>
      <c r="Z28" s="961"/>
      <c r="AA28" s="961"/>
      <c r="AB28" s="961"/>
      <c r="AC28" s="961"/>
      <c r="AD28" s="34"/>
    </row>
    <row r="29" spans="3:30" x14ac:dyDescent="0.2">
      <c r="C29" s="35"/>
      <c r="D29" s="846"/>
      <c r="E29" s="847"/>
      <c r="F29" s="850"/>
      <c r="G29" s="960"/>
      <c r="H29" s="961"/>
      <c r="I29" s="961"/>
      <c r="J29" s="961"/>
      <c r="K29" s="961"/>
      <c r="L29" s="961"/>
      <c r="M29" s="961"/>
      <c r="N29" s="961"/>
      <c r="O29" s="961"/>
      <c r="P29" s="961"/>
      <c r="Q29" s="961"/>
      <c r="R29" s="961"/>
      <c r="S29" s="961"/>
      <c r="T29" s="961"/>
      <c r="U29" s="961"/>
      <c r="V29" s="961"/>
      <c r="W29" s="961"/>
      <c r="X29" s="961"/>
      <c r="Y29" s="961"/>
      <c r="Z29" s="961"/>
      <c r="AA29" s="961"/>
      <c r="AB29" s="961"/>
      <c r="AC29" s="961"/>
      <c r="AD29" s="34"/>
    </row>
    <row r="30" spans="3:30" x14ac:dyDescent="0.2">
      <c r="C30" s="35"/>
      <c r="D30" s="846"/>
      <c r="E30" s="847"/>
      <c r="F30" s="850"/>
      <c r="G30" s="960"/>
      <c r="H30" s="961"/>
      <c r="I30" s="961"/>
      <c r="J30" s="961"/>
      <c r="K30" s="961"/>
      <c r="L30" s="961"/>
      <c r="M30" s="961"/>
      <c r="N30" s="961"/>
      <c r="O30" s="961"/>
      <c r="P30" s="961"/>
      <c r="Q30" s="961"/>
      <c r="R30" s="961"/>
      <c r="S30" s="961"/>
      <c r="T30" s="961"/>
      <c r="U30" s="961"/>
      <c r="V30" s="961"/>
      <c r="W30" s="961"/>
      <c r="X30" s="961"/>
      <c r="Y30" s="961"/>
      <c r="Z30" s="961"/>
      <c r="AA30" s="961"/>
      <c r="AB30" s="961"/>
      <c r="AC30" s="961"/>
      <c r="AD30" s="34"/>
    </row>
    <row r="31" spans="3:30" x14ac:dyDescent="0.2">
      <c r="C31" s="35"/>
      <c r="D31" s="846"/>
      <c r="E31" s="847"/>
      <c r="F31" s="850"/>
      <c r="G31" s="960"/>
      <c r="H31" s="961"/>
      <c r="I31" s="961"/>
      <c r="J31" s="961"/>
      <c r="K31" s="961"/>
      <c r="L31" s="961"/>
      <c r="M31" s="961"/>
      <c r="N31" s="961"/>
      <c r="O31" s="961"/>
      <c r="P31" s="961"/>
      <c r="Q31" s="961"/>
      <c r="R31" s="961"/>
      <c r="S31" s="961"/>
      <c r="T31" s="961"/>
      <c r="U31" s="961"/>
      <c r="V31" s="961"/>
      <c r="W31" s="961"/>
      <c r="X31" s="961"/>
      <c r="Y31" s="961"/>
      <c r="Z31" s="961"/>
      <c r="AA31" s="961"/>
      <c r="AB31" s="961"/>
      <c r="AC31" s="961"/>
      <c r="AD31" s="34"/>
    </row>
    <row r="32" spans="3:30" x14ac:dyDescent="0.2">
      <c r="C32" s="35"/>
      <c r="D32" s="846"/>
      <c r="E32" s="847"/>
      <c r="F32" s="850"/>
      <c r="G32" s="960"/>
      <c r="H32" s="961"/>
      <c r="I32" s="961"/>
      <c r="J32" s="961"/>
      <c r="K32" s="961"/>
      <c r="L32" s="961"/>
      <c r="M32" s="961"/>
      <c r="N32" s="961"/>
      <c r="O32" s="961"/>
      <c r="P32" s="961"/>
      <c r="Q32" s="961"/>
      <c r="R32" s="961"/>
      <c r="S32" s="961"/>
      <c r="T32" s="961"/>
      <c r="U32" s="961"/>
      <c r="V32" s="961"/>
      <c r="W32" s="961"/>
      <c r="X32" s="961"/>
      <c r="Y32" s="961"/>
      <c r="Z32" s="961"/>
      <c r="AA32" s="961"/>
      <c r="AB32" s="961"/>
      <c r="AC32" s="961"/>
      <c r="AD32" s="34"/>
    </row>
    <row r="33" spans="3:30" x14ac:dyDescent="0.2">
      <c r="C33" s="35"/>
      <c r="D33" s="846"/>
      <c r="E33" s="847"/>
      <c r="F33" s="850"/>
      <c r="G33" s="960"/>
      <c r="H33" s="961"/>
      <c r="I33" s="961"/>
      <c r="J33" s="961"/>
      <c r="K33" s="961"/>
      <c r="L33" s="961"/>
      <c r="M33" s="961"/>
      <c r="N33" s="961"/>
      <c r="O33" s="961"/>
      <c r="P33" s="961"/>
      <c r="Q33" s="961"/>
      <c r="R33" s="961"/>
      <c r="S33" s="961"/>
      <c r="T33" s="961"/>
      <c r="U33" s="961"/>
      <c r="V33" s="961"/>
      <c r="W33" s="961"/>
      <c r="X33" s="961"/>
      <c r="Y33" s="961"/>
      <c r="Z33" s="961"/>
      <c r="AA33" s="961"/>
      <c r="AB33" s="961"/>
      <c r="AC33" s="961"/>
      <c r="AD33" s="34"/>
    </row>
    <row r="34" spans="3:30" x14ac:dyDescent="0.2">
      <c r="C34" s="35"/>
      <c r="D34" s="846"/>
      <c r="E34" s="847"/>
      <c r="F34" s="850"/>
      <c r="G34" s="960"/>
      <c r="H34" s="961"/>
      <c r="I34" s="961"/>
      <c r="J34" s="961"/>
      <c r="K34" s="961"/>
      <c r="L34" s="961"/>
      <c r="M34" s="961"/>
      <c r="N34" s="961"/>
      <c r="O34" s="961"/>
      <c r="P34" s="961"/>
      <c r="Q34" s="961"/>
      <c r="R34" s="961"/>
      <c r="S34" s="961"/>
      <c r="T34" s="961"/>
      <c r="U34" s="961"/>
      <c r="V34" s="961"/>
      <c r="W34" s="961"/>
      <c r="X34" s="961"/>
      <c r="Y34" s="961"/>
      <c r="Z34" s="961"/>
      <c r="AA34" s="961"/>
      <c r="AB34" s="961"/>
      <c r="AC34" s="961"/>
      <c r="AD34" s="34"/>
    </row>
    <row r="35" spans="3:30" x14ac:dyDescent="0.2">
      <c r="C35" s="35"/>
      <c r="D35" s="846"/>
      <c r="E35" s="847"/>
      <c r="F35" s="850"/>
      <c r="G35" s="960"/>
      <c r="H35" s="961"/>
      <c r="I35" s="961"/>
      <c r="J35" s="961"/>
      <c r="K35" s="961"/>
      <c r="L35" s="961"/>
      <c r="M35" s="961"/>
      <c r="N35" s="961"/>
      <c r="O35" s="961"/>
      <c r="P35" s="961"/>
      <c r="Q35" s="961"/>
      <c r="R35" s="961"/>
      <c r="S35" s="961"/>
      <c r="T35" s="961"/>
      <c r="U35" s="961"/>
      <c r="V35" s="961"/>
      <c r="W35" s="961"/>
      <c r="X35" s="961"/>
      <c r="Y35" s="961"/>
      <c r="Z35" s="961"/>
      <c r="AA35" s="961"/>
      <c r="AB35" s="961"/>
      <c r="AC35" s="961"/>
      <c r="AD35" s="34"/>
    </row>
    <row r="36" spans="3:30" x14ac:dyDescent="0.2">
      <c r="C36" s="35"/>
      <c r="D36" s="846"/>
      <c r="E36" s="847"/>
      <c r="F36" s="850"/>
      <c r="G36" s="960"/>
      <c r="H36" s="961"/>
      <c r="I36" s="961"/>
      <c r="J36" s="961"/>
      <c r="K36" s="961"/>
      <c r="L36" s="961"/>
      <c r="M36" s="961"/>
      <c r="N36" s="961"/>
      <c r="O36" s="961"/>
      <c r="P36" s="961"/>
      <c r="Q36" s="961"/>
      <c r="R36" s="961"/>
      <c r="S36" s="961"/>
      <c r="T36" s="961"/>
      <c r="U36" s="961"/>
      <c r="V36" s="961"/>
      <c r="W36" s="961"/>
      <c r="X36" s="961"/>
      <c r="Y36" s="961"/>
      <c r="Z36" s="961"/>
      <c r="AA36" s="961"/>
      <c r="AB36" s="961"/>
      <c r="AC36" s="961"/>
      <c r="AD36" s="34"/>
    </row>
    <row r="37" spans="3:30" x14ac:dyDescent="0.2">
      <c r="C37" s="35"/>
      <c r="D37" s="846"/>
      <c r="E37" s="847"/>
      <c r="F37" s="850"/>
      <c r="G37" s="960"/>
      <c r="H37" s="961"/>
      <c r="I37" s="961"/>
      <c r="J37" s="961"/>
      <c r="K37" s="961"/>
      <c r="L37" s="961"/>
      <c r="M37" s="961"/>
      <c r="N37" s="961"/>
      <c r="O37" s="961"/>
      <c r="P37" s="961"/>
      <c r="Q37" s="961"/>
      <c r="R37" s="961"/>
      <c r="S37" s="961"/>
      <c r="T37" s="961"/>
      <c r="U37" s="961"/>
      <c r="V37" s="961"/>
      <c r="W37" s="961"/>
      <c r="X37" s="961"/>
      <c r="Y37" s="961"/>
      <c r="Z37" s="961"/>
      <c r="AA37" s="961"/>
      <c r="AB37" s="961"/>
      <c r="AC37" s="961"/>
      <c r="AD37" s="34"/>
    </row>
    <row r="38" spans="3:30" x14ac:dyDescent="0.2">
      <c r="C38" s="35"/>
      <c r="D38" s="846"/>
      <c r="E38" s="847"/>
      <c r="F38" s="850"/>
      <c r="G38" s="960"/>
      <c r="H38" s="961"/>
      <c r="I38" s="961"/>
      <c r="J38" s="961"/>
      <c r="K38" s="961"/>
      <c r="L38" s="961"/>
      <c r="M38" s="961"/>
      <c r="N38" s="961"/>
      <c r="O38" s="961"/>
      <c r="P38" s="961"/>
      <c r="Q38" s="961"/>
      <c r="R38" s="961"/>
      <c r="S38" s="961"/>
      <c r="T38" s="961"/>
      <c r="U38" s="961"/>
      <c r="V38" s="961"/>
      <c r="W38" s="961"/>
      <c r="X38" s="961"/>
      <c r="Y38" s="961"/>
      <c r="Z38" s="961"/>
      <c r="AA38" s="961"/>
      <c r="AB38" s="961"/>
      <c r="AC38" s="961"/>
      <c r="AD38" s="34"/>
    </row>
    <row r="39" spans="3:30" x14ac:dyDescent="0.2">
      <c r="C39" s="35"/>
      <c r="D39" s="846"/>
      <c r="E39" s="847"/>
      <c r="F39" s="850"/>
      <c r="G39" s="960"/>
      <c r="H39" s="961"/>
      <c r="I39" s="961"/>
      <c r="J39" s="961"/>
      <c r="K39" s="961"/>
      <c r="L39" s="961"/>
      <c r="M39" s="961"/>
      <c r="N39" s="961"/>
      <c r="O39" s="961"/>
      <c r="P39" s="961"/>
      <c r="Q39" s="961"/>
      <c r="R39" s="961"/>
      <c r="S39" s="961"/>
      <c r="T39" s="961"/>
      <c r="U39" s="961"/>
      <c r="V39" s="961"/>
      <c r="W39" s="961"/>
      <c r="X39" s="961"/>
      <c r="Y39" s="961"/>
      <c r="Z39" s="961"/>
      <c r="AA39" s="961"/>
      <c r="AB39" s="961"/>
      <c r="AC39" s="961"/>
      <c r="AD39" s="34"/>
    </row>
    <row r="40" spans="3:30" x14ac:dyDescent="0.2">
      <c r="C40" s="35"/>
      <c r="D40" s="846"/>
      <c r="E40" s="847"/>
      <c r="F40" s="850"/>
      <c r="G40" s="960"/>
      <c r="H40" s="961"/>
      <c r="I40" s="961"/>
      <c r="J40" s="961"/>
      <c r="K40" s="961"/>
      <c r="L40" s="961"/>
      <c r="M40" s="961"/>
      <c r="N40" s="961"/>
      <c r="O40" s="961"/>
      <c r="P40" s="961"/>
      <c r="Q40" s="961"/>
      <c r="R40" s="961"/>
      <c r="S40" s="961"/>
      <c r="T40" s="961"/>
      <c r="U40" s="961"/>
      <c r="V40" s="961"/>
      <c r="W40" s="961"/>
      <c r="X40" s="961"/>
      <c r="Y40" s="961"/>
      <c r="Z40" s="961"/>
      <c r="AA40" s="961"/>
      <c r="AB40" s="961"/>
      <c r="AC40" s="961"/>
      <c r="AD40" s="34"/>
    </row>
    <row r="41" spans="3:30" ht="15" x14ac:dyDescent="0.2">
      <c r="C41" s="35"/>
      <c r="D41" s="846"/>
      <c r="E41" s="847"/>
      <c r="F41" s="850"/>
      <c r="G41" s="960"/>
      <c r="H41" s="962"/>
      <c r="I41" s="962"/>
      <c r="J41" s="962"/>
      <c r="K41" s="962"/>
      <c r="L41" s="962"/>
      <c r="M41" s="962"/>
      <c r="N41" s="962"/>
      <c r="O41" s="962"/>
      <c r="P41" s="962"/>
      <c r="Q41" s="962"/>
      <c r="R41" s="962"/>
      <c r="S41" s="962"/>
      <c r="T41" s="962"/>
      <c r="U41" s="962"/>
      <c r="V41" s="962"/>
      <c r="W41" s="962"/>
      <c r="X41" s="962"/>
      <c r="Y41" s="962"/>
      <c r="Z41" s="962"/>
      <c r="AA41" s="962"/>
      <c r="AB41" s="962"/>
      <c r="AC41" s="962"/>
      <c r="AD41" s="34"/>
    </row>
    <row r="42" spans="3:30" x14ac:dyDescent="0.2">
      <c r="C42" s="35"/>
      <c r="D42" s="846"/>
      <c r="E42" s="847"/>
      <c r="F42" s="850"/>
      <c r="G42" s="960"/>
      <c r="H42" s="961"/>
      <c r="I42" s="961"/>
      <c r="J42" s="961"/>
      <c r="K42" s="961"/>
      <c r="L42" s="961"/>
      <c r="M42" s="961"/>
      <c r="N42" s="961"/>
      <c r="O42" s="961"/>
      <c r="P42" s="961"/>
      <c r="Q42" s="961"/>
      <c r="R42" s="961"/>
      <c r="S42" s="961"/>
      <c r="T42" s="961"/>
      <c r="U42" s="961"/>
      <c r="V42" s="961"/>
      <c r="W42" s="961"/>
      <c r="X42" s="961"/>
      <c r="Y42" s="961"/>
      <c r="Z42" s="961"/>
      <c r="AA42" s="961"/>
      <c r="AB42" s="961"/>
      <c r="AC42" s="961"/>
      <c r="AD42" s="34"/>
    </row>
    <row r="43" spans="3:30" x14ac:dyDescent="0.2">
      <c r="C43" s="35"/>
      <c r="D43" s="846"/>
      <c r="E43" s="847"/>
      <c r="F43" s="850"/>
      <c r="G43" s="960"/>
      <c r="H43" s="961"/>
      <c r="I43" s="961"/>
      <c r="J43" s="961"/>
      <c r="K43" s="961"/>
      <c r="L43" s="961"/>
      <c r="M43" s="961"/>
      <c r="N43" s="961"/>
      <c r="O43" s="961"/>
      <c r="P43" s="961"/>
      <c r="Q43" s="961"/>
      <c r="R43" s="961"/>
      <c r="S43" s="961"/>
      <c r="T43" s="961"/>
      <c r="U43" s="961"/>
      <c r="V43" s="961"/>
      <c r="W43" s="961"/>
      <c r="X43" s="961"/>
      <c r="Y43" s="961"/>
      <c r="Z43" s="961"/>
      <c r="AA43" s="961"/>
      <c r="AB43" s="961"/>
      <c r="AC43" s="961"/>
      <c r="AD43" s="34"/>
    </row>
    <row r="44" spans="3:30" x14ac:dyDescent="0.2">
      <c r="C44" s="35"/>
      <c r="D44" s="846"/>
      <c r="E44" s="847"/>
      <c r="F44" s="850"/>
      <c r="G44" s="960"/>
      <c r="H44" s="961"/>
      <c r="I44" s="961"/>
      <c r="J44" s="961"/>
      <c r="K44" s="961"/>
      <c r="L44" s="961"/>
      <c r="M44" s="961"/>
      <c r="N44" s="961"/>
      <c r="O44" s="961"/>
      <c r="P44" s="961"/>
      <c r="Q44" s="961"/>
      <c r="R44" s="961"/>
      <c r="S44" s="961"/>
      <c r="T44" s="961"/>
      <c r="U44" s="961"/>
      <c r="V44" s="961"/>
      <c r="W44" s="961"/>
      <c r="X44" s="961"/>
      <c r="Y44" s="961"/>
      <c r="Z44" s="961"/>
      <c r="AA44" s="961"/>
      <c r="AB44" s="961"/>
      <c r="AC44" s="961"/>
      <c r="AD44" s="34"/>
    </row>
    <row r="45" spans="3:30" ht="15" x14ac:dyDescent="0.2">
      <c r="C45" s="35"/>
      <c r="D45" s="846"/>
      <c r="E45" s="847"/>
      <c r="F45" s="850"/>
      <c r="G45" s="960"/>
      <c r="H45" s="962"/>
      <c r="I45" s="962"/>
      <c r="J45" s="962"/>
      <c r="K45" s="962"/>
      <c r="L45" s="962"/>
      <c r="M45" s="962"/>
      <c r="N45" s="962"/>
      <c r="O45" s="962"/>
      <c r="P45" s="962"/>
      <c r="Q45" s="962"/>
      <c r="R45" s="962"/>
      <c r="S45" s="962"/>
      <c r="T45" s="962"/>
      <c r="U45" s="962"/>
      <c r="V45" s="962"/>
      <c r="W45" s="962"/>
      <c r="X45" s="962"/>
      <c r="Y45" s="962"/>
      <c r="Z45" s="962"/>
      <c r="AA45" s="962"/>
      <c r="AB45" s="962"/>
      <c r="AC45" s="962"/>
      <c r="AD45" s="34"/>
    </row>
    <row r="46" spans="3:30" ht="15" x14ac:dyDescent="0.2">
      <c r="C46" s="35"/>
      <c r="D46" s="846"/>
      <c r="E46" s="847"/>
      <c r="F46" s="850"/>
      <c r="G46" s="960"/>
      <c r="H46" s="962"/>
      <c r="I46" s="962"/>
      <c r="J46" s="962"/>
      <c r="K46" s="962"/>
      <c r="L46" s="962"/>
      <c r="M46" s="962"/>
      <c r="N46" s="962"/>
      <c r="O46" s="962"/>
      <c r="P46" s="962"/>
      <c r="Q46" s="962"/>
      <c r="R46" s="962"/>
      <c r="S46" s="962"/>
      <c r="T46" s="962"/>
      <c r="U46" s="962"/>
      <c r="V46" s="962"/>
      <c r="W46" s="962"/>
      <c r="X46" s="962"/>
      <c r="Y46" s="962"/>
      <c r="Z46" s="962"/>
      <c r="AA46" s="962"/>
      <c r="AB46" s="962"/>
      <c r="AC46" s="962"/>
      <c r="AD46" s="34"/>
    </row>
    <row r="47" spans="3:30" ht="15" x14ac:dyDescent="0.2">
      <c r="C47" s="35"/>
      <c r="D47" s="846"/>
      <c r="E47" s="847"/>
      <c r="F47" s="850"/>
      <c r="G47" s="960"/>
      <c r="H47" s="962"/>
      <c r="I47" s="962"/>
      <c r="J47" s="962"/>
      <c r="K47" s="962"/>
      <c r="L47" s="962"/>
      <c r="M47" s="962"/>
      <c r="N47" s="962"/>
      <c r="O47" s="962"/>
      <c r="P47" s="962"/>
      <c r="Q47" s="962"/>
      <c r="R47" s="962"/>
      <c r="S47" s="962"/>
      <c r="T47" s="962"/>
      <c r="U47" s="962"/>
      <c r="V47" s="962"/>
      <c r="W47" s="962"/>
      <c r="X47" s="962"/>
      <c r="Y47" s="962"/>
      <c r="Z47" s="962"/>
      <c r="AA47" s="962"/>
      <c r="AB47" s="962"/>
      <c r="AC47" s="962"/>
      <c r="AD47" s="34"/>
    </row>
    <row r="48" spans="3:30" ht="15" x14ac:dyDescent="0.2">
      <c r="C48" s="35"/>
      <c r="D48" s="846"/>
      <c r="E48" s="847"/>
      <c r="F48" s="850"/>
      <c r="G48" s="960"/>
      <c r="H48" s="962"/>
      <c r="I48" s="962"/>
      <c r="J48" s="962"/>
      <c r="K48" s="962"/>
      <c r="L48" s="962"/>
      <c r="M48" s="962"/>
      <c r="N48" s="962"/>
      <c r="O48" s="962"/>
      <c r="P48" s="962"/>
      <c r="Q48" s="962"/>
      <c r="R48" s="962"/>
      <c r="S48" s="962"/>
      <c r="T48" s="962"/>
      <c r="U48" s="962"/>
      <c r="V48" s="962"/>
      <c r="W48" s="962"/>
      <c r="X48" s="962"/>
      <c r="Y48" s="962"/>
      <c r="Z48" s="962"/>
      <c r="AA48" s="962"/>
      <c r="AB48" s="962"/>
      <c r="AC48" s="962"/>
      <c r="AD48" s="34"/>
    </row>
    <row r="49" spans="3:30" ht="15" x14ac:dyDescent="0.2">
      <c r="C49" s="35"/>
      <c r="D49" s="846"/>
      <c r="E49" s="847"/>
      <c r="F49" s="850"/>
      <c r="G49" s="960"/>
      <c r="H49" s="962"/>
      <c r="I49" s="962"/>
      <c r="J49" s="962"/>
      <c r="K49" s="962"/>
      <c r="L49" s="962"/>
      <c r="M49" s="962"/>
      <c r="N49" s="962"/>
      <c r="O49" s="962"/>
      <c r="P49" s="962"/>
      <c r="Q49" s="962"/>
      <c r="R49" s="962"/>
      <c r="S49" s="962"/>
      <c r="T49" s="962"/>
      <c r="U49" s="962"/>
      <c r="V49" s="962"/>
      <c r="W49" s="962"/>
      <c r="X49" s="962"/>
      <c r="Y49" s="962"/>
      <c r="Z49" s="962"/>
      <c r="AA49" s="962"/>
      <c r="AB49" s="962"/>
      <c r="AC49" s="962"/>
      <c r="AD49" s="34"/>
    </row>
    <row r="50" spans="3:30" ht="15" x14ac:dyDescent="0.2">
      <c r="C50" s="35"/>
      <c r="D50" s="847"/>
      <c r="E50" s="847"/>
      <c r="F50" s="850"/>
      <c r="G50" s="960"/>
      <c r="H50" s="962"/>
      <c r="I50" s="962"/>
      <c r="J50" s="962"/>
      <c r="K50" s="962"/>
      <c r="L50" s="962"/>
      <c r="M50" s="962"/>
      <c r="N50" s="962"/>
      <c r="O50" s="962"/>
      <c r="P50" s="962"/>
      <c r="Q50" s="962"/>
      <c r="R50" s="962"/>
      <c r="S50" s="962"/>
      <c r="T50" s="962"/>
      <c r="U50" s="962"/>
      <c r="V50" s="962"/>
      <c r="W50" s="962"/>
      <c r="X50" s="962"/>
      <c r="Y50" s="962"/>
      <c r="Z50" s="962"/>
      <c r="AA50" s="962"/>
      <c r="AB50" s="962"/>
      <c r="AC50" s="962"/>
      <c r="AD50" s="34"/>
    </row>
    <row r="51" spans="3:30" ht="15" x14ac:dyDescent="0.2">
      <c r="C51" s="35"/>
      <c r="D51" s="847"/>
      <c r="E51" s="847"/>
      <c r="F51" s="850"/>
      <c r="G51" s="960"/>
      <c r="H51" s="962"/>
      <c r="I51" s="962"/>
      <c r="J51" s="962"/>
      <c r="K51" s="962"/>
      <c r="L51" s="962"/>
      <c r="M51" s="962"/>
      <c r="N51" s="962"/>
      <c r="O51" s="962"/>
      <c r="P51" s="962"/>
      <c r="Q51" s="962"/>
      <c r="R51" s="962"/>
      <c r="S51" s="962"/>
      <c r="T51" s="962"/>
      <c r="U51" s="962"/>
      <c r="V51" s="962"/>
      <c r="W51" s="962"/>
      <c r="X51" s="962"/>
      <c r="Y51" s="962"/>
      <c r="Z51" s="962"/>
      <c r="AA51" s="962"/>
      <c r="AB51" s="962"/>
      <c r="AC51" s="962"/>
      <c r="AD51" s="34"/>
    </row>
    <row r="52" spans="3:30" x14ac:dyDescent="0.2">
      <c r="C52" s="35"/>
      <c r="D52" s="847"/>
      <c r="E52" s="847"/>
      <c r="F52" s="850"/>
      <c r="G52" s="960"/>
      <c r="H52" s="961"/>
      <c r="I52" s="961"/>
      <c r="J52" s="961"/>
      <c r="K52" s="961"/>
      <c r="L52" s="961"/>
      <c r="M52" s="961"/>
      <c r="N52" s="961"/>
      <c r="O52" s="961"/>
      <c r="P52" s="961"/>
      <c r="Q52" s="961"/>
      <c r="R52" s="961"/>
      <c r="S52" s="961"/>
      <c r="T52" s="961"/>
      <c r="U52" s="961"/>
      <c r="V52" s="961"/>
      <c r="W52" s="961"/>
      <c r="X52" s="961"/>
      <c r="Y52" s="961"/>
      <c r="Z52" s="961"/>
      <c r="AA52" s="961"/>
      <c r="AB52" s="961"/>
      <c r="AC52" s="961"/>
      <c r="AD52" s="34"/>
    </row>
    <row r="53" spans="3:30" x14ac:dyDescent="0.2">
      <c r="C53" s="35"/>
      <c r="D53" s="847"/>
      <c r="E53" s="847"/>
      <c r="F53" s="850"/>
      <c r="G53" s="960"/>
      <c r="H53" s="961"/>
      <c r="I53" s="961"/>
      <c r="J53" s="961"/>
      <c r="K53" s="961"/>
      <c r="L53" s="961"/>
      <c r="M53" s="961"/>
      <c r="N53" s="961"/>
      <c r="O53" s="961"/>
      <c r="P53" s="961"/>
      <c r="Q53" s="961"/>
      <c r="R53" s="961"/>
      <c r="S53" s="961"/>
      <c r="T53" s="961"/>
      <c r="U53" s="961"/>
      <c r="V53" s="961"/>
      <c r="W53" s="961"/>
      <c r="X53" s="961"/>
      <c r="Y53" s="961"/>
      <c r="Z53" s="961"/>
      <c r="AA53" s="961"/>
      <c r="AB53" s="961"/>
      <c r="AC53" s="961"/>
      <c r="AD53" s="34"/>
    </row>
    <row r="54" spans="3:30" x14ac:dyDescent="0.2">
      <c r="C54" s="35"/>
      <c r="D54" s="847"/>
      <c r="E54" s="847"/>
      <c r="F54" s="850"/>
      <c r="G54" s="960"/>
      <c r="H54" s="961"/>
      <c r="I54" s="961"/>
      <c r="J54" s="961"/>
      <c r="K54" s="961"/>
      <c r="L54" s="961"/>
      <c r="M54" s="961"/>
      <c r="N54" s="961"/>
      <c r="O54" s="961"/>
      <c r="P54" s="961"/>
      <c r="Q54" s="961"/>
      <c r="R54" s="961"/>
      <c r="S54" s="961"/>
      <c r="T54" s="961"/>
      <c r="U54" s="961"/>
      <c r="V54" s="961"/>
      <c r="W54" s="961"/>
      <c r="X54" s="961"/>
      <c r="Y54" s="961"/>
      <c r="Z54" s="961"/>
      <c r="AA54" s="961"/>
      <c r="AB54" s="961"/>
      <c r="AC54" s="961"/>
      <c r="AD54" s="34"/>
    </row>
    <row r="55" spans="3:30" x14ac:dyDescent="0.2">
      <c r="C55" s="35"/>
      <c r="D55" s="847"/>
      <c r="E55" s="847"/>
      <c r="F55" s="850"/>
      <c r="G55" s="960"/>
      <c r="H55" s="961"/>
      <c r="I55" s="961"/>
      <c r="J55" s="961"/>
      <c r="K55" s="961"/>
      <c r="L55" s="961"/>
      <c r="M55" s="961"/>
      <c r="N55" s="961"/>
      <c r="O55" s="961"/>
      <c r="P55" s="961"/>
      <c r="Q55" s="961"/>
      <c r="R55" s="961"/>
      <c r="S55" s="961"/>
      <c r="T55" s="961"/>
      <c r="U55" s="961"/>
      <c r="V55" s="961"/>
      <c r="W55" s="961"/>
      <c r="X55" s="961"/>
      <c r="Y55" s="961"/>
      <c r="Z55" s="961"/>
      <c r="AA55" s="961"/>
      <c r="AB55" s="961"/>
      <c r="AC55" s="961"/>
      <c r="AD55" s="34"/>
    </row>
    <row r="56" spans="3:30" x14ac:dyDescent="0.2">
      <c r="C56" s="35"/>
      <c r="D56" s="847"/>
      <c r="E56" s="847"/>
      <c r="F56" s="850"/>
      <c r="G56" s="960"/>
      <c r="H56" s="961"/>
      <c r="I56" s="961"/>
      <c r="J56" s="961"/>
      <c r="K56" s="961"/>
      <c r="L56" s="961"/>
      <c r="M56" s="961"/>
      <c r="N56" s="961"/>
      <c r="O56" s="961"/>
      <c r="P56" s="961"/>
      <c r="Q56" s="961"/>
      <c r="R56" s="961"/>
      <c r="S56" s="961"/>
      <c r="T56" s="961"/>
      <c r="U56" s="961"/>
      <c r="V56" s="961"/>
      <c r="W56" s="961"/>
      <c r="X56" s="961"/>
      <c r="Y56" s="961"/>
      <c r="Z56" s="961"/>
      <c r="AA56" s="961"/>
      <c r="AB56" s="961"/>
      <c r="AC56" s="961"/>
      <c r="AD56" s="34"/>
    </row>
    <row r="57" spans="3:30" x14ac:dyDescent="0.2">
      <c r="C57" s="35"/>
      <c r="D57" s="847"/>
      <c r="E57" s="847"/>
      <c r="F57" s="850"/>
      <c r="G57" s="960"/>
      <c r="H57" s="961"/>
      <c r="I57" s="961"/>
      <c r="J57" s="961"/>
      <c r="K57" s="961"/>
      <c r="L57" s="961"/>
      <c r="M57" s="961"/>
      <c r="N57" s="961"/>
      <c r="O57" s="961"/>
      <c r="P57" s="961"/>
      <c r="Q57" s="961"/>
      <c r="R57" s="961"/>
      <c r="S57" s="961"/>
      <c r="T57" s="961"/>
      <c r="U57" s="961"/>
      <c r="V57" s="961"/>
      <c r="W57" s="961"/>
      <c r="X57" s="961"/>
      <c r="Y57" s="961"/>
      <c r="Z57" s="961"/>
      <c r="AA57" s="961"/>
      <c r="AB57" s="961"/>
      <c r="AC57" s="961"/>
      <c r="AD57" s="34"/>
    </row>
    <row r="58" spans="3:30" x14ac:dyDescent="0.2">
      <c r="C58" s="35"/>
      <c r="D58" s="847"/>
      <c r="E58" s="847"/>
      <c r="F58" s="850"/>
      <c r="G58" s="960"/>
      <c r="H58" s="961"/>
      <c r="I58" s="961"/>
      <c r="J58" s="961"/>
      <c r="K58" s="961"/>
      <c r="L58" s="961"/>
      <c r="M58" s="961"/>
      <c r="N58" s="961"/>
      <c r="O58" s="961"/>
      <c r="P58" s="961"/>
      <c r="Q58" s="961"/>
      <c r="R58" s="961"/>
      <c r="S58" s="961"/>
      <c r="T58" s="961"/>
      <c r="U58" s="961"/>
      <c r="V58" s="961"/>
      <c r="W58" s="961"/>
      <c r="X58" s="961"/>
      <c r="Y58" s="961"/>
      <c r="Z58" s="961"/>
      <c r="AA58" s="961"/>
      <c r="AB58" s="961"/>
      <c r="AC58" s="961"/>
      <c r="AD58" s="34"/>
    </row>
    <row r="59" spans="3:30" x14ac:dyDescent="0.2">
      <c r="C59" s="35"/>
      <c r="D59" s="847"/>
      <c r="E59" s="847"/>
      <c r="F59" s="850"/>
      <c r="G59" s="960"/>
      <c r="H59" s="961"/>
      <c r="I59" s="961"/>
      <c r="J59" s="961"/>
      <c r="K59" s="961"/>
      <c r="L59" s="961"/>
      <c r="M59" s="961"/>
      <c r="N59" s="961"/>
      <c r="O59" s="961"/>
      <c r="P59" s="961"/>
      <c r="Q59" s="961"/>
      <c r="R59" s="961"/>
      <c r="S59" s="961"/>
      <c r="T59" s="961"/>
      <c r="U59" s="961"/>
      <c r="V59" s="961"/>
      <c r="W59" s="961"/>
      <c r="X59" s="961"/>
      <c r="Y59" s="961"/>
      <c r="Z59" s="961"/>
      <c r="AA59" s="961"/>
      <c r="AB59" s="961"/>
      <c r="AC59" s="961"/>
      <c r="AD59" s="34"/>
    </row>
    <row r="60" spans="3:30" x14ac:dyDescent="0.2">
      <c r="C60" s="35"/>
      <c r="D60" s="847"/>
      <c r="E60" s="847"/>
      <c r="F60" s="850"/>
      <c r="G60" s="960"/>
      <c r="H60" s="961"/>
      <c r="I60" s="961"/>
      <c r="J60" s="961"/>
      <c r="K60" s="961"/>
      <c r="L60" s="961"/>
      <c r="M60" s="961"/>
      <c r="N60" s="961"/>
      <c r="O60" s="961"/>
      <c r="P60" s="961"/>
      <c r="Q60" s="961"/>
      <c r="R60" s="961"/>
      <c r="S60" s="961"/>
      <c r="T60" s="961"/>
      <c r="U60" s="961"/>
      <c r="V60" s="961"/>
      <c r="W60" s="961"/>
      <c r="X60" s="961"/>
      <c r="Y60" s="961"/>
      <c r="Z60" s="961"/>
      <c r="AA60" s="961"/>
      <c r="AB60" s="961"/>
      <c r="AC60" s="961"/>
      <c r="AD60" s="34"/>
    </row>
    <row r="61" spans="3:30" x14ac:dyDescent="0.2">
      <c r="C61" s="35"/>
      <c r="D61" s="847"/>
      <c r="E61" s="847"/>
      <c r="F61" s="850"/>
      <c r="G61" s="960"/>
      <c r="H61" s="961"/>
      <c r="I61" s="961"/>
      <c r="J61" s="961"/>
      <c r="K61" s="961"/>
      <c r="L61" s="961"/>
      <c r="M61" s="961"/>
      <c r="N61" s="961"/>
      <c r="O61" s="961"/>
      <c r="P61" s="961"/>
      <c r="Q61" s="961"/>
      <c r="R61" s="961"/>
      <c r="S61" s="961"/>
      <c r="T61" s="961"/>
      <c r="U61" s="961"/>
      <c r="V61" s="961"/>
      <c r="W61" s="961"/>
      <c r="X61" s="961"/>
      <c r="Y61" s="961"/>
      <c r="Z61" s="961"/>
      <c r="AA61" s="961"/>
      <c r="AB61" s="961"/>
      <c r="AC61" s="961"/>
      <c r="AD61" s="34"/>
    </row>
    <row r="62" spans="3:30" x14ac:dyDescent="0.2">
      <c r="C62" s="35"/>
      <c r="D62" s="847"/>
      <c r="E62" s="847"/>
      <c r="F62" s="850"/>
      <c r="G62" s="960"/>
      <c r="H62" s="961"/>
      <c r="I62" s="961"/>
      <c r="J62" s="961"/>
      <c r="K62" s="961"/>
      <c r="L62" s="961"/>
      <c r="M62" s="961"/>
      <c r="N62" s="961"/>
      <c r="O62" s="961"/>
      <c r="P62" s="961"/>
      <c r="Q62" s="961"/>
      <c r="R62" s="961"/>
      <c r="S62" s="961"/>
      <c r="T62" s="961"/>
      <c r="U62" s="961"/>
      <c r="V62" s="961"/>
      <c r="W62" s="961"/>
      <c r="X62" s="961"/>
      <c r="Y62" s="961"/>
      <c r="Z62" s="961"/>
      <c r="AA62" s="961"/>
      <c r="AB62" s="961"/>
      <c r="AC62" s="961"/>
      <c r="AD62" s="34"/>
    </row>
    <row r="63" spans="3:30" x14ac:dyDescent="0.2">
      <c r="C63" s="35"/>
      <c r="D63" s="847"/>
      <c r="E63" s="847"/>
      <c r="F63" s="850"/>
      <c r="G63" s="960"/>
      <c r="H63" s="961"/>
      <c r="I63" s="961"/>
      <c r="J63" s="961"/>
      <c r="K63" s="961"/>
      <c r="L63" s="961"/>
      <c r="M63" s="961"/>
      <c r="N63" s="961"/>
      <c r="O63" s="961"/>
      <c r="P63" s="961"/>
      <c r="Q63" s="961"/>
      <c r="R63" s="961"/>
      <c r="S63" s="961"/>
      <c r="T63" s="961"/>
      <c r="U63" s="961"/>
      <c r="V63" s="961"/>
      <c r="W63" s="961"/>
      <c r="X63" s="961"/>
      <c r="Y63" s="961"/>
      <c r="Z63" s="961"/>
      <c r="AA63" s="961"/>
      <c r="AB63" s="961"/>
      <c r="AC63" s="961"/>
      <c r="AD63" s="34"/>
    </row>
    <row r="64" spans="3:30" x14ac:dyDescent="0.2">
      <c r="C64" s="35"/>
      <c r="D64" s="847"/>
      <c r="E64" s="847"/>
      <c r="F64" s="850"/>
      <c r="G64" s="960"/>
      <c r="H64" s="961"/>
      <c r="I64" s="961"/>
      <c r="J64" s="961"/>
      <c r="K64" s="961"/>
      <c r="L64" s="961"/>
      <c r="M64" s="961"/>
      <c r="N64" s="961"/>
      <c r="O64" s="961"/>
      <c r="P64" s="961"/>
      <c r="Q64" s="961"/>
      <c r="R64" s="961"/>
      <c r="S64" s="961"/>
      <c r="T64" s="961"/>
      <c r="U64" s="961"/>
      <c r="V64" s="961"/>
      <c r="W64" s="961"/>
      <c r="X64" s="961"/>
      <c r="Y64" s="961"/>
      <c r="Z64" s="961"/>
      <c r="AA64" s="961"/>
      <c r="AB64" s="961"/>
      <c r="AC64" s="961"/>
      <c r="AD64" s="34"/>
    </row>
    <row r="65" spans="3:30" x14ac:dyDescent="0.2">
      <c r="C65" s="35"/>
      <c r="D65" s="847"/>
      <c r="E65" s="847"/>
      <c r="F65" s="850"/>
      <c r="G65" s="960"/>
      <c r="H65" s="961"/>
      <c r="I65" s="961"/>
      <c r="J65" s="961"/>
      <c r="K65" s="961"/>
      <c r="L65" s="961"/>
      <c r="M65" s="961"/>
      <c r="N65" s="961"/>
      <c r="O65" s="961"/>
      <c r="P65" s="961"/>
      <c r="Q65" s="961"/>
      <c r="R65" s="961"/>
      <c r="S65" s="961"/>
      <c r="T65" s="961"/>
      <c r="U65" s="961"/>
      <c r="V65" s="961"/>
      <c r="W65" s="961"/>
      <c r="X65" s="961"/>
      <c r="Y65" s="961"/>
      <c r="Z65" s="961"/>
      <c r="AA65" s="961"/>
      <c r="AB65" s="961"/>
      <c r="AC65" s="961"/>
      <c r="AD65" s="34"/>
    </row>
    <row r="66" spans="3:30" x14ac:dyDescent="0.2">
      <c r="C66" s="35"/>
      <c r="D66" s="847"/>
      <c r="E66" s="847"/>
      <c r="F66" s="850"/>
      <c r="G66" s="960"/>
      <c r="H66" s="961"/>
      <c r="I66" s="961"/>
      <c r="J66" s="961"/>
      <c r="K66" s="961"/>
      <c r="L66" s="961"/>
      <c r="M66" s="961"/>
      <c r="N66" s="961"/>
      <c r="O66" s="961"/>
      <c r="P66" s="961"/>
      <c r="Q66" s="961"/>
      <c r="R66" s="961"/>
      <c r="S66" s="961"/>
      <c r="T66" s="961"/>
      <c r="U66" s="961"/>
      <c r="V66" s="961"/>
      <c r="W66" s="961"/>
      <c r="X66" s="961"/>
      <c r="Y66" s="961"/>
      <c r="Z66" s="961"/>
      <c r="AA66" s="961"/>
      <c r="AB66" s="961"/>
      <c r="AC66" s="961"/>
      <c r="AD66" s="34"/>
    </row>
    <row r="67" spans="3:30" x14ac:dyDescent="0.2">
      <c r="C67" s="35"/>
      <c r="D67" s="847"/>
      <c r="E67" s="847"/>
      <c r="F67" s="850"/>
      <c r="G67" s="960"/>
      <c r="H67" s="961"/>
      <c r="I67" s="961"/>
      <c r="J67" s="961"/>
      <c r="K67" s="961"/>
      <c r="L67" s="961"/>
      <c r="M67" s="961"/>
      <c r="N67" s="961"/>
      <c r="O67" s="961"/>
      <c r="P67" s="961"/>
      <c r="Q67" s="961"/>
      <c r="R67" s="961"/>
      <c r="S67" s="961"/>
      <c r="T67" s="961"/>
      <c r="U67" s="961"/>
      <c r="V67" s="961"/>
      <c r="W67" s="961"/>
      <c r="X67" s="961"/>
      <c r="Y67" s="961"/>
      <c r="Z67" s="961"/>
      <c r="AA67" s="961"/>
      <c r="AB67" s="961"/>
      <c r="AC67" s="961"/>
      <c r="AD67" s="34"/>
    </row>
    <row r="68" spans="3:30" x14ac:dyDescent="0.2">
      <c r="C68" s="35"/>
      <c r="D68" s="847"/>
      <c r="E68" s="847"/>
      <c r="F68" s="850"/>
      <c r="G68" s="960"/>
      <c r="H68" s="961"/>
      <c r="I68" s="961"/>
      <c r="J68" s="961"/>
      <c r="K68" s="961"/>
      <c r="L68" s="961"/>
      <c r="M68" s="961"/>
      <c r="N68" s="961"/>
      <c r="O68" s="961"/>
      <c r="P68" s="961"/>
      <c r="Q68" s="961"/>
      <c r="R68" s="961"/>
      <c r="S68" s="961"/>
      <c r="T68" s="961"/>
      <c r="U68" s="961"/>
      <c r="V68" s="961"/>
      <c r="W68" s="961"/>
      <c r="X68" s="961"/>
      <c r="Y68" s="961"/>
      <c r="Z68" s="961"/>
      <c r="AA68" s="961"/>
      <c r="AB68" s="961"/>
      <c r="AC68" s="961"/>
      <c r="AD68" s="34"/>
    </row>
    <row r="69" spans="3:30" x14ac:dyDescent="0.2">
      <c r="C69" s="35"/>
      <c r="D69" s="847"/>
      <c r="E69" s="847"/>
      <c r="F69" s="850"/>
      <c r="G69" s="960"/>
      <c r="H69" s="961"/>
      <c r="I69" s="961"/>
      <c r="J69" s="961"/>
      <c r="K69" s="961"/>
      <c r="L69" s="961"/>
      <c r="M69" s="961"/>
      <c r="N69" s="961"/>
      <c r="O69" s="961"/>
      <c r="P69" s="961"/>
      <c r="Q69" s="961"/>
      <c r="R69" s="961"/>
      <c r="S69" s="961"/>
      <c r="T69" s="961"/>
      <c r="U69" s="961"/>
      <c r="V69" s="961"/>
      <c r="W69" s="961"/>
      <c r="X69" s="961"/>
      <c r="Y69" s="961"/>
      <c r="Z69" s="961"/>
      <c r="AA69" s="961"/>
      <c r="AB69" s="961"/>
      <c r="AC69" s="961"/>
      <c r="AD69" s="34"/>
    </row>
    <row r="70" spans="3:30" x14ac:dyDescent="0.2">
      <c r="C70" s="35"/>
      <c r="D70" s="847"/>
      <c r="E70" s="847"/>
      <c r="F70" s="850"/>
      <c r="G70" s="851"/>
      <c r="H70" s="852"/>
      <c r="I70" s="852"/>
      <c r="J70" s="852"/>
      <c r="K70" s="852"/>
      <c r="L70" s="852"/>
      <c r="M70" s="852"/>
      <c r="N70" s="852"/>
      <c r="O70" s="852"/>
      <c r="P70" s="852"/>
      <c r="Q70" s="852"/>
      <c r="R70" s="852"/>
      <c r="S70" s="852"/>
      <c r="T70" s="852"/>
      <c r="U70" s="852"/>
      <c r="V70" s="852"/>
      <c r="W70" s="852"/>
      <c r="X70" s="852"/>
      <c r="Y70" s="852"/>
      <c r="Z70" s="852"/>
      <c r="AA70" s="852"/>
      <c r="AB70" s="852"/>
      <c r="AC70" s="852"/>
      <c r="AD70" s="34"/>
    </row>
    <row r="71" spans="3:30" x14ac:dyDescent="0.2">
      <c r="C71" s="35"/>
      <c r="D71" s="847"/>
      <c r="E71" s="847"/>
      <c r="F71" s="850"/>
      <c r="G71" s="851"/>
      <c r="H71" s="852"/>
      <c r="I71" s="852"/>
      <c r="J71" s="852"/>
      <c r="K71" s="852"/>
      <c r="L71" s="852"/>
      <c r="M71" s="852"/>
      <c r="N71" s="852"/>
      <c r="O71" s="852"/>
      <c r="P71" s="852"/>
      <c r="Q71" s="852"/>
      <c r="R71" s="852"/>
      <c r="S71" s="852"/>
      <c r="T71" s="852"/>
      <c r="U71" s="852"/>
      <c r="V71" s="852"/>
      <c r="W71" s="852"/>
      <c r="X71" s="852"/>
      <c r="Y71" s="852"/>
      <c r="Z71" s="852"/>
      <c r="AA71" s="852"/>
      <c r="AB71" s="852"/>
      <c r="AC71" s="852"/>
      <c r="AD71" s="34"/>
    </row>
    <row r="72" spans="3:30" x14ac:dyDescent="0.2">
      <c r="C72" s="35"/>
      <c r="D72" s="847"/>
      <c r="E72" s="847"/>
      <c r="F72" s="850"/>
      <c r="G72" s="851"/>
      <c r="H72" s="852"/>
      <c r="I72" s="852"/>
      <c r="J72" s="852"/>
      <c r="K72" s="852"/>
      <c r="L72" s="852"/>
      <c r="M72" s="852"/>
      <c r="N72" s="852"/>
      <c r="O72" s="852"/>
      <c r="P72" s="852"/>
      <c r="Q72" s="852"/>
      <c r="R72" s="852"/>
      <c r="S72" s="852"/>
      <c r="T72" s="852"/>
      <c r="U72" s="852"/>
      <c r="V72" s="852"/>
      <c r="W72" s="852"/>
      <c r="X72" s="852"/>
      <c r="Y72" s="852"/>
      <c r="Z72" s="852"/>
      <c r="AA72" s="852"/>
      <c r="AB72" s="852"/>
      <c r="AC72" s="852"/>
      <c r="AD72" s="34"/>
    </row>
    <row r="73" spans="3:30" x14ac:dyDescent="0.2">
      <c r="C73" s="35"/>
      <c r="D73" s="847"/>
      <c r="E73" s="847"/>
      <c r="F73" s="850"/>
      <c r="G73" s="851"/>
      <c r="H73" s="852"/>
      <c r="I73" s="852"/>
      <c r="J73" s="852"/>
      <c r="K73" s="852"/>
      <c r="L73" s="852"/>
      <c r="M73" s="852"/>
      <c r="N73" s="852"/>
      <c r="O73" s="852"/>
      <c r="P73" s="852"/>
      <c r="Q73" s="852"/>
      <c r="R73" s="852"/>
      <c r="S73" s="852"/>
      <c r="T73" s="852"/>
      <c r="U73" s="852"/>
      <c r="V73" s="852"/>
      <c r="W73" s="852"/>
      <c r="X73" s="852"/>
      <c r="Y73" s="852"/>
      <c r="Z73" s="852"/>
      <c r="AA73" s="852"/>
      <c r="AB73" s="852"/>
      <c r="AC73" s="852"/>
      <c r="AD73" s="34"/>
    </row>
    <row r="74" spans="3:30" x14ac:dyDescent="0.2">
      <c r="C74" s="35"/>
      <c r="D74" s="847"/>
      <c r="E74" s="847"/>
      <c r="F74" s="850"/>
      <c r="G74" s="851"/>
      <c r="H74" s="852"/>
      <c r="I74" s="852"/>
      <c r="J74" s="852"/>
      <c r="K74" s="852"/>
      <c r="L74" s="852"/>
      <c r="M74" s="852"/>
      <c r="N74" s="852"/>
      <c r="O74" s="852"/>
      <c r="P74" s="852"/>
      <c r="Q74" s="852"/>
      <c r="R74" s="852"/>
      <c r="S74" s="852"/>
      <c r="T74" s="852"/>
      <c r="U74" s="852"/>
      <c r="V74" s="852"/>
      <c r="W74" s="852"/>
      <c r="X74" s="852"/>
      <c r="Y74" s="852"/>
      <c r="Z74" s="852"/>
      <c r="AA74" s="852"/>
      <c r="AB74" s="852"/>
      <c r="AC74" s="852"/>
      <c r="AD74" s="34"/>
    </row>
    <row r="75" spans="3:30" x14ac:dyDescent="0.2">
      <c r="C75" s="35"/>
      <c r="D75" s="847"/>
      <c r="E75" s="847"/>
      <c r="F75" s="850"/>
      <c r="G75" s="851"/>
      <c r="H75" s="852"/>
      <c r="I75" s="852"/>
      <c r="J75" s="852"/>
      <c r="K75" s="852"/>
      <c r="L75" s="852"/>
      <c r="M75" s="852"/>
      <c r="N75" s="852"/>
      <c r="O75" s="852"/>
      <c r="P75" s="852"/>
      <c r="Q75" s="852"/>
      <c r="R75" s="852"/>
      <c r="S75" s="852"/>
      <c r="T75" s="852"/>
      <c r="U75" s="852"/>
      <c r="V75" s="852"/>
      <c r="W75" s="852"/>
      <c r="X75" s="852"/>
      <c r="Y75" s="852"/>
      <c r="Z75" s="852"/>
      <c r="AA75" s="852"/>
      <c r="AB75" s="852"/>
      <c r="AC75" s="852"/>
      <c r="AD75" s="34"/>
    </row>
    <row r="76" spans="3:30" x14ac:dyDescent="0.2">
      <c r="C76" s="35"/>
      <c r="D76" s="847"/>
      <c r="E76" s="847"/>
      <c r="F76" s="850"/>
      <c r="G76" s="851"/>
      <c r="H76" s="852"/>
      <c r="I76" s="852"/>
      <c r="J76" s="852"/>
      <c r="K76" s="852"/>
      <c r="L76" s="852"/>
      <c r="M76" s="852"/>
      <c r="N76" s="852"/>
      <c r="O76" s="852"/>
      <c r="P76" s="852"/>
      <c r="Q76" s="852"/>
      <c r="R76" s="852"/>
      <c r="S76" s="852"/>
      <c r="T76" s="852"/>
      <c r="U76" s="852"/>
      <c r="V76" s="852"/>
      <c r="W76" s="852"/>
      <c r="X76" s="852"/>
      <c r="Y76" s="852"/>
      <c r="Z76" s="852"/>
      <c r="AA76" s="852"/>
      <c r="AB76" s="852"/>
      <c r="AC76" s="852"/>
      <c r="AD76" s="34"/>
    </row>
    <row r="77" spans="3:30" x14ac:dyDescent="0.2">
      <c r="C77" s="35"/>
      <c r="D77" s="847"/>
      <c r="E77" s="847"/>
      <c r="F77" s="850"/>
      <c r="G77" s="851"/>
      <c r="H77" s="852"/>
      <c r="I77" s="852"/>
      <c r="J77" s="852"/>
      <c r="K77" s="852"/>
      <c r="L77" s="852"/>
      <c r="M77" s="852"/>
      <c r="N77" s="852"/>
      <c r="O77" s="852"/>
      <c r="P77" s="852"/>
      <c r="Q77" s="852"/>
      <c r="R77" s="852"/>
      <c r="S77" s="852"/>
      <c r="T77" s="852"/>
      <c r="U77" s="852"/>
      <c r="V77" s="852"/>
      <c r="W77" s="852"/>
      <c r="X77" s="852"/>
      <c r="Y77" s="852"/>
      <c r="Z77" s="852"/>
      <c r="AA77" s="852"/>
      <c r="AB77" s="852"/>
      <c r="AC77" s="852"/>
      <c r="AD77" s="34"/>
    </row>
    <row r="78" spans="3:30" x14ac:dyDescent="0.2">
      <c r="C78" s="35"/>
      <c r="D78" s="847"/>
      <c r="E78" s="847"/>
      <c r="F78" s="850"/>
      <c r="G78" s="851"/>
      <c r="H78" s="852"/>
      <c r="I78" s="852"/>
      <c r="J78" s="852"/>
      <c r="K78" s="852"/>
      <c r="L78" s="852"/>
      <c r="M78" s="852"/>
      <c r="N78" s="852"/>
      <c r="O78" s="852"/>
      <c r="P78" s="852"/>
      <c r="Q78" s="852"/>
      <c r="R78" s="852"/>
      <c r="S78" s="852"/>
      <c r="T78" s="852"/>
      <c r="U78" s="852"/>
      <c r="V78" s="852"/>
      <c r="W78" s="852"/>
      <c r="X78" s="852"/>
      <c r="Y78" s="852"/>
      <c r="Z78" s="852"/>
      <c r="AA78" s="852"/>
      <c r="AB78" s="852"/>
      <c r="AC78" s="852"/>
      <c r="AD78" s="34"/>
    </row>
    <row r="79" spans="3:30" x14ac:dyDescent="0.2">
      <c r="C79" s="35"/>
      <c r="D79" s="847"/>
      <c r="E79" s="847"/>
      <c r="F79" s="850"/>
      <c r="G79" s="851"/>
      <c r="H79" s="852"/>
      <c r="I79" s="852"/>
      <c r="J79" s="852"/>
      <c r="K79" s="852"/>
      <c r="L79" s="852"/>
      <c r="M79" s="852"/>
      <c r="N79" s="852"/>
      <c r="O79" s="852"/>
      <c r="P79" s="852"/>
      <c r="Q79" s="852"/>
      <c r="R79" s="852"/>
      <c r="S79" s="852"/>
      <c r="T79" s="852"/>
      <c r="U79" s="852"/>
      <c r="V79" s="852"/>
      <c r="W79" s="852"/>
      <c r="X79" s="852"/>
      <c r="Y79" s="852"/>
      <c r="Z79" s="852"/>
      <c r="AA79" s="852"/>
      <c r="AB79" s="852"/>
      <c r="AC79" s="852"/>
      <c r="AD79" s="34"/>
    </row>
    <row r="80" spans="3:30" x14ac:dyDescent="0.2">
      <c r="C80" s="35"/>
      <c r="D80" s="847"/>
      <c r="E80" s="847"/>
      <c r="F80" s="850"/>
      <c r="G80" s="851"/>
      <c r="H80" s="852"/>
      <c r="I80" s="852"/>
      <c r="J80" s="852"/>
      <c r="K80" s="852"/>
      <c r="L80" s="852"/>
      <c r="M80" s="852"/>
      <c r="N80" s="852"/>
      <c r="O80" s="852"/>
      <c r="P80" s="852"/>
      <c r="Q80" s="852"/>
      <c r="R80" s="852"/>
      <c r="S80" s="852"/>
      <c r="T80" s="852"/>
      <c r="U80" s="852"/>
      <c r="V80" s="852"/>
      <c r="W80" s="852"/>
      <c r="X80" s="852"/>
      <c r="Y80" s="852"/>
      <c r="Z80" s="852"/>
      <c r="AA80" s="852"/>
      <c r="AB80" s="852"/>
      <c r="AC80" s="852"/>
      <c r="AD80" s="34"/>
    </row>
    <row r="81" spans="3:30" x14ac:dyDescent="0.2">
      <c r="C81" s="35"/>
      <c r="D81" s="847"/>
      <c r="E81" s="847"/>
      <c r="F81" s="850"/>
      <c r="G81" s="851"/>
      <c r="H81" s="852"/>
      <c r="I81" s="852"/>
      <c r="J81" s="852"/>
      <c r="K81" s="852"/>
      <c r="L81" s="852"/>
      <c r="M81" s="852"/>
      <c r="N81" s="852"/>
      <c r="O81" s="852"/>
      <c r="P81" s="852"/>
      <c r="Q81" s="852"/>
      <c r="R81" s="852"/>
      <c r="S81" s="852"/>
      <c r="T81" s="852"/>
      <c r="U81" s="852"/>
      <c r="V81" s="852"/>
      <c r="W81" s="852"/>
      <c r="X81" s="852"/>
      <c r="Y81" s="852"/>
      <c r="Z81" s="852"/>
      <c r="AA81" s="852"/>
      <c r="AB81" s="852"/>
      <c r="AC81" s="852"/>
      <c r="AD81" s="34"/>
    </row>
    <row r="82" spans="3:30" x14ac:dyDescent="0.2">
      <c r="C82" s="35"/>
      <c r="D82" s="847"/>
      <c r="E82" s="847"/>
      <c r="F82" s="850"/>
      <c r="G82" s="851"/>
      <c r="H82" s="852"/>
      <c r="I82" s="852"/>
      <c r="J82" s="852"/>
      <c r="K82" s="852"/>
      <c r="L82" s="852"/>
      <c r="M82" s="852"/>
      <c r="N82" s="852"/>
      <c r="O82" s="852"/>
      <c r="P82" s="852"/>
      <c r="Q82" s="852"/>
      <c r="R82" s="852"/>
      <c r="S82" s="852"/>
      <c r="T82" s="852"/>
      <c r="U82" s="852"/>
      <c r="V82" s="852"/>
      <c r="W82" s="852"/>
      <c r="X82" s="852"/>
      <c r="Y82" s="852"/>
      <c r="Z82" s="852"/>
      <c r="AA82" s="852"/>
      <c r="AB82" s="852"/>
      <c r="AC82" s="852"/>
      <c r="AD82" s="34"/>
    </row>
    <row r="83" spans="3:30" x14ac:dyDescent="0.2">
      <c r="C83" s="35"/>
      <c r="D83" s="847"/>
      <c r="E83" s="847"/>
      <c r="F83" s="850"/>
      <c r="G83" s="851"/>
      <c r="H83" s="852"/>
      <c r="I83" s="852"/>
      <c r="J83" s="852"/>
      <c r="K83" s="852"/>
      <c r="L83" s="852"/>
      <c r="M83" s="852"/>
      <c r="N83" s="852"/>
      <c r="O83" s="852"/>
      <c r="P83" s="852"/>
      <c r="Q83" s="852"/>
      <c r="R83" s="852"/>
      <c r="S83" s="852"/>
      <c r="T83" s="852"/>
      <c r="U83" s="852"/>
      <c r="V83" s="852"/>
      <c r="W83" s="852"/>
      <c r="X83" s="852"/>
      <c r="Y83" s="852"/>
      <c r="Z83" s="852"/>
      <c r="AA83" s="852"/>
      <c r="AB83" s="852"/>
      <c r="AC83" s="852"/>
      <c r="AD83" s="34"/>
    </row>
    <row r="84" spans="3:30" x14ac:dyDescent="0.2">
      <c r="C84" s="35"/>
      <c r="D84" s="847"/>
      <c r="E84" s="847"/>
      <c r="F84" s="850"/>
      <c r="G84" s="851"/>
      <c r="H84" s="852"/>
      <c r="I84" s="852"/>
      <c r="J84" s="852"/>
      <c r="K84" s="852"/>
      <c r="L84" s="852"/>
      <c r="M84" s="852"/>
      <c r="N84" s="852"/>
      <c r="O84" s="852"/>
      <c r="P84" s="852"/>
      <c r="Q84" s="852"/>
      <c r="R84" s="852"/>
      <c r="S84" s="852"/>
      <c r="T84" s="852"/>
      <c r="U84" s="852"/>
      <c r="V84" s="852"/>
      <c r="W84" s="852"/>
      <c r="X84" s="852"/>
      <c r="Y84" s="852"/>
      <c r="Z84" s="852"/>
      <c r="AA84" s="852"/>
      <c r="AB84" s="852"/>
      <c r="AC84" s="852"/>
      <c r="AD84" s="34"/>
    </row>
    <row r="85" spans="3:30" x14ac:dyDescent="0.2">
      <c r="C85" s="35"/>
      <c r="D85" s="847"/>
      <c r="E85" s="847"/>
      <c r="F85" s="850"/>
      <c r="G85" s="851"/>
      <c r="H85" s="852"/>
      <c r="I85" s="852"/>
      <c r="J85" s="852"/>
      <c r="K85" s="852"/>
      <c r="L85" s="852"/>
      <c r="M85" s="852"/>
      <c r="N85" s="852"/>
      <c r="O85" s="852"/>
      <c r="P85" s="852"/>
      <c r="Q85" s="852"/>
      <c r="R85" s="852"/>
      <c r="S85" s="852"/>
      <c r="T85" s="852"/>
      <c r="U85" s="852"/>
      <c r="V85" s="852"/>
      <c r="W85" s="852"/>
      <c r="X85" s="852"/>
      <c r="Y85" s="852"/>
      <c r="Z85" s="852"/>
      <c r="AA85" s="852"/>
      <c r="AB85" s="852"/>
      <c r="AC85" s="852"/>
      <c r="AD85" s="34"/>
    </row>
    <row r="86" spans="3:30" x14ac:dyDescent="0.2">
      <c r="C86" s="35"/>
      <c r="D86" s="847"/>
      <c r="E86" s="847"/>
      <c r="F86" s="850"/>
      <c r="G86" s="851"/>
      <c r="H86" s="852"/>
      <c r="I86" s="852"/>
      <c r="J86" s="852"/>
      <c r="K86" s="852"/>
      <c r="L86" s="852"/>
      <c r="M86" s="852"/>
      <c r="N86" s="852"/>
      <c r="O86" s="852"/>
      <c r="P86" s="852"/>
      <c r="Q86" s="852"/>
      <c r="R86" s="852"/>
      <c r="S86" s="852"/>
      <c r="T86" s="852"/>
      <c r="U86" s="852"/>
      <c r="V86" s="852"/>
      <c r="W86" s="852"/>
      <c r="X86" s="852"/>
      <c r="Y86" s="852"/>
      <c r="Z86" s="852"/>
      <c r="AA86" s="852"/>
      <c r="AB86" s="852"/>
      <c r="AC86" s="852"/>
      <c r="AD86" s="34"/>
    </row>
    <row r="87" spans="3:30" x14ac:dyDescent="0.2">
      <c r="C87" s="35"/>
      <c r="D87" s="847"/>
      <c r="E87" s="847"/>
      <c r="F87" s="850"/>
      <c r="G87" s="851"/>
      <c r="H87" s="852"/>
      <c r="I87" s="852"/>
      <c r="J87" s="852"/>
      <c r="K87" s="852"/>
      <c r="L87" s="852"/>
      <c r="M87" s="852"/>
      <c r="N87" s="852"/>
      <c r="O87" s="852"/>
      <c r="P87" s="852"/>
      <c r="Q87" s="852"/>
      <c r="R87" s="852"/>
      <c r="S87" s="852"/>
      <c r="T87" s="852"/>
      <c r="U87" s="852"/>
      <c r="V87" s="852"/>
      <c r="W87" s="852"/>
      <c r="X87" s="852"/>
      <c r="Y87" s="852"/>
      <c r="Z87" s="852"/>
      <c r="AA87" s="852"/>
      <c r="AB87" s="852"/>
      <c r="AC87" s="852"/>
      <c r="AD87" s="34"/>
    </row>
    <row r="88" spans="3:30" x14ac:dyDescent="0.2">
      <c r="C88" s="35"/>
      <c r="D88" s="847"/>
      <c r="E88" s="847"/>
      <c r="F88" s="850"/>
      <c r="G88" s="851"/>
      <c r="H88" s="852"/>
      <c r="I88" s="852"/>
      <c r="J88" s="852"/>
      <c r="K88" s="852"/>
      <c r="L88" s="852"/>
      <c r="M88" s="852"/>
      <c r="N88" s="852"/>
      <c r="O88" s="852"/>
      <c r="P88" s="852"/>
      <c r="Q88" s="852"/>
      <c r="R88" s="852"/>
      <c r="S88" s="852"/>
      <c r="T88" s="852"/>
      <c r="U88" s="852"/>
      <c r="V88" s="852"/>
      <c r="W88" s="852"/>
      <c r="X88" s="852"/>
      <c r="Y88" s="852"/>
      <c r="Z88" s="852"/>
      <c r="AA88" s="852"/>
      <c r="AB88" s="852"/>
      <c r="AC88" s="852"/>
      <c r="AD88" s="34"/>
    </row>
    <row r="89" spans="3:30" x14ac:dyDescent="0.2">
      <c r="C89" s="35"/>
      <c r="D89" s="847"/>
      <c r="E89" s="847"/>
      <c r="F89" s="850"/>
      <c r="G89" s="851"/>
      <c r="H89" s="852"/>
      <c r="I89" s="852"/>
      <c r="J89" s="852"/>
      <c r="K89" s="852"/>
      <c r="L89" s="852"/>
      <c r="M89" s="852"/>
      <c r="N89" s="852"/>
      <c r="O89" s="852"/>
      <c r="P89" s="852"/>
      <c r="Q89" s="852"/>
      <c r="R89" s="852"/>
      <c r="S89" s="852"/>
      <c r="T89" s="852"/>
      <c r="U89" s="852"/>
      <c r="V89" s="852"/>
      <c r="W89" s="852"/>
      <c r="X89" s="852"/>
      <c r="Y89" s="852"/>
      <c r="Z89" s="852"/>
      <c r="AA89" s="852"/>
      <c r="AB89" s="852"/>
      <c r="AC89" s="852"/>
      <c r="AD89" s="34"/>
    </row>
    <row r="90" spans="3:30" x14ac:dyDescent="0.2">
      <c r="C90" s="35"/>
      <c r="D90" s="847"/>
      <c r="E90" s="847"/>
      <c r="F90" s="850"/>
      <c r="G90" s="851"/>
      <c r="H90" s="852"/>
      <c r="I90" s="852"/>
      <c r="J90" s="852"/>
      <c r="K90" s="852"/>
      <c r="L90" s="852"/>
      <c r="M90" s="852"/>
      <c r="N90" s="852"/>
      <c r="O90" s="852"/>
      <c r="P90" s="852"/>
      <c r="Q90" s="852"/>
      <c r="R90" s="852"/>
      <c r="S90" s="852"/>
      <c r="T90" s="852"/>
      <c r="U90" s="852"/>
      <c r="V90" s="852"/>
      <c r="W90" s="852"/>
      <c r="X90" s="852"/>
      <c r="Y90" s="852"/>
      <c r="Z90" s="852"/>
      <c r="AA90" s="852"/>
      <c r="AB90" s="852"/>
      <c r="AC90" s="852"/>
      <c r="AD90" s="34"/>
    </row>
    <row r="91" spans="3:30" x14ac:dyDescent="0.2">
      <c r="C91" s="35"/>
      <c r="D91" s="847"/>
      <c r="E91" s="847"/>
      <c r="F91" s="850"/>
      <c r="G91" s="851"/>
      <c r="H91" s="852"/>
      <c r="I91" s="852"/>
      <c r="J91" s="852"/>
      <c r="K91" s="852"/>
      <c r="L91" s="852"/>
      <c r="M91" s="852"/>
      <c r="N91" s="852"/>
      <c r="O91" s="852"/>
      <c r="P91" s="852"/>
      <c r="Q91" s="852"/>
      <c r="R91" s="852"/>
      <c r="S91" s="852"/>
      <c r="T91" s="852"/>
      <c r="U91" s="852"/>
      <c r="V91" s="852"/>
      <c r="W91" s="852"/>
      <c r="X91" s="852"/>
      <c r="Y91" s="852"/>
      <c r="Z91" s="852"/>
      <c r="AA91" s="852"/>
      <c r="AB91" s="852"/>
      <c r="AC91" s="852"/>
      <c r="AD91" s="34"/>
    </row>
    <row r="92" spans="3:30" x14ac:dyDescent="0.2">
      <c r="C92" s="35"/>
      <c r="D92" s="847"/>
      <c r="E92" s="847"/>
      <c r="F92" s="850"/>
      <c r="G92" s="851"/>
      <c r="H92" s="852"/>
      <c r="I92" s="852"/>
      <c r="J92" s="852"/>
      <c r="K92" s="852"/>
      <c r="L92" s="852"/>
      <c r="M92" s="852"/>
      <c r="N92" s="852"/>
      <c r="O92" s="852"/>
      <c r="P92" s="852"/>
      <c r="Q92" s="852"/>
      <c r="R92" s="852"/>
      <c r="S92" s="852"/>
      <c r="T92" s="852"/>
      <c r="U92" s="852"/>
      <c r="V92" s="852"/>
      <c r="W92" s="852"/>
      <c r="X92" s="852"/>
      <c r="Y92" s="852"/>
      <c r="Z92" s="852"/>
      <c r="AA92" s="852"/>
      <c r="AB92" s="852"/>
      <c r="AC92" s="852"/>
      <c r="AD92" s="34"/>
    </row>
    <row r="93" spans="3:30" x14ac:dyDescent="0.2">
      <c r="C93" s="35"/>
      <c r="D93" s="847"/>
      <c r="E93" s="847"/>
      <c r="F93" s="850"/>
      <c r="G93" s="851"/>
      <c r="H93" s="852"/>
      <c r="I93" s="852"/>
      <c r="J93" s="852"/>
      <c r="K93" s="852"/>
      <c r="L93" s="852"/>
      <c r="M93" s="852"/>
      <c r="N93" s="852"/>
      <c r="O93" s="852"/>
      <c r="P93" s="852"/>
      <c r="Q93" s="852"/>
      <c r="R93" s="852"/>
      <c r="S93" s="852"/>
      <c r="T93" s="852"/>
      <c r="U93" s="852"/>
      <c r="V93" s="852"/>
      <c r="W93" s="852"/>
      <c r="X93" s="852"/>
      <c r="Y93" s="852"/>
      <c r="Z93" s="852"/>
      <c r="AA93" s="852"/>
      <c r="AB93" s="852"/>
      <c r="AC93" s="852"/>
      <c r="AD93" s="34"/>
    </row>
    <row r="94" spans="3:30" x14ac:dyDescent="0.2">
      <c r="C94" s="35"/>
      <c r="D94" s="847"/>
      <c r="E94" s="847"/>
      <c r="F94" s="850"/>
      <c r="G94" s="851"/>
      <c r="H94" s="852"/>
      <c r="I94" s="852"/>
      <c r="J94" s="852"/>
      <c r="K94" s="852"/>
      <c r="L94" s="852"/>
      <c r="M94" s="852"/>
      <c r="N94" s="852"/>
      <c r="O94" s="852"/>
      <c r="P94" s="852"/>
      <c r="Q94" s="852"/>
      <c r="R94" s="852"/>
      <c r="S94" s="852"/>
      <c r="T94" s="852"/>
      <c r="U94" s="852"/>
      <c r="V94" s="852"/>
      <c r="W94" s="852"/>
      <c r="X94" s="852"/>
      <c r="Y94" s="852"/>
      <c r="Z94" s="852"/>
      <c r="AA94" s="852"/>
      <c r="AB94" s="852"/>
      <c r="AC94" s="852"/>
      <c r="AD94" s="34"/>
    </row>
    <row r="95" spans="3:30" x14ac:dyDescent="0.2">
      <c r="C95" s="35"/>
      <c r="D95" s="847"/>
      <c r="E95" s="847"/>
      <c r="F95" s="850"/>
      <c r="G95" s="851"/>
      <c r="H95" s="852"/>
      <c r="I95" s="852"/>
      <c r="J95" s="852"/>
      <c r="K95" s="852"/>
      <c r="L95" s="852"/>
      <c r="M95" s="852"/>
      <c r="N95" s="852"/>
      <c r="O95" s="852"/>
      <c r="P95" s="852"/>
      <c r="Q95" s="852"/>
      <c r="R95" s="852"/>
      <c r="S95" s="852"/>
      <c r="T95" s="852"/>
      <c r="U95" s="852"/>
      <c r="V95" s="852"/>
      <c r="W95" s="852"/>
      <c r="X95" s="852"/>
      <c r="Y95" s="852"/>
      <c r="Z95" s="852"/>
      <c r="AA95" s="852"/>
      <c r="AB95" s="852"/>
      <c r="AC95" s="852"/>
      <c r="AD95" s="34"/>
    </row>
    <row r="96" spans="3:30" x14ac:dyDescent="0.2">
      <c r="C96" s="35"/>
      <c r="D96" s="847"/>
      <c r="E96" s="847"/>
      <c r="F96" s="850"/>
      <c r="G96" s="851"/>
      <c r="H96" s="852"/>
      <c r="I96" s="852"/>
      <c r="J96" s="852"/>
      <c r="K96" s="852"/>
      <c r="L96" s="852"/>
      <c r="M96" s="852"/>
      <c r="N96" s="852"/>
      <c r="O96" s="852"/>
      <c r="P96" s="852"/>
      <c r="Q96" s="852"/>
      <c r="R96" s="852"/>
      <c r="S96" s="852"/>
      <c r="T96" s="852"/>
      <c r="U96" s="852"/>
      <c r="V96" s="852"/>
      <c r="W96" s="852"/>
      <c r="X96" s="852"/>
      <c r="Y96" s="852"/>
      <c r="Z96" s="852"/>
      <c r="AA96" s="852"/>
      <c r="AB96" s="852"/>
      <c r="AC96" s="852"/>
      <c r="AD96" s="34"/>
    </row>
    <row r="97" spans="3:30" x14ac:dyDescent="0.2">
      <c r="C97" s="35"/>
      <c r="D97" s="847"/>
      <c r="E97" s="847"/>
      <c r="F97" s="850"/>
      <c r="G97" s="851"/>
      <c r="H97" s="852"/>
      <c r="I97" s="852"/>
      <c r="J97" s="852"/>
      <c r="K97" s="852"/>
      <c r="L97" s="852"/>
      <c r="M97" s="852"/>
      <c r="N97" s="852"/>
      <c r="O97" s="852"/>
      <c r="P97" s="852"/>
      <c r="Q97" s="852"/>
      <c r="R97" s="852"/>
      <c r="S97" s="852"/>
      <c r="T97" s="852"/>
      <c r="U97" s="852"/>
      <c r="V97" s="852"/>
      <c r="W97" s="852"/>
      <c r="X97" s="852"/>
      <c r="Y97" s="852"/>
      <c r="Z97" s="852"/>
      <c r="AA97" s="852"/>
      <c r="AB97" s="852"/>
      <c r="AC97" s="852"/>
      <c r="AD97" s="34"/>
    </row>
    <row r="98" spans="3:30" x14ac:dyDescent="0.2">
      <c r="C98" s="35"/>
      <c r="D98" s="847"/>
      <c r="E98" s="847"/>
      <c r="F98" s="850"/>
      <c r="G98" s="851"/>
      <c r="H98" s="852"/>
      <c r="I98" s="852"/>
      <c r="J98" s="852"/>
      <c r="K98" s="852"/>
      <c r="L98" s="852"/>
      <c r="M98" s="852"/>
      <c r="N98" s="852"/>
      <c r="O98" s="852"/>
      <c r="P98" s="852"/>
      <c r="Q98" s="852"/>
      <c r="R98" s="852"/>
      <c r="S98" s="852"/>
      <c r="T98" s="852"/>
      <c r="U98" s="852"/>
      <c r="V98" s="852"/>
      <c r="W98" s="852"/>
      <c r="X98" s="852"/>
      <c r="Y98" s="852"/>
      <c r="Z98" s="852"/>
      <c r="AA98" s="852"/>
      <c r="AB98" s="852"/>
      <c r="AC98" s="852"/>
      <c r="AD98" s="34"/>
    </row>
    <row r="99" spans="3:30" x14ac:dyDescent="0.2">
      <c r="C99" s="35"/>
      <c r="D99" s="847"/>
      <c r="E99" s="847"/>
      <c r="F99" s="850"/>
      <c r="G99" s="851"/>
      <c r="H99" s="852"/>
      <c r="I99" s="852"/>
      <c r="J99" s="852"/>
      <c r="K99" s="852"/>
      <c r="L99" s="852"/>
      <c r="M99" s="852"/>
      <c r="N99" s="852"/>
      <c r="O99" s="852"/>
      <c r="P99" s="852"/>
      <c r="Q99" s="852"/>
      <c r="R99" s="852"/>
      <c r="S99" s="852"/>
      <c r="T99" s="852"/>
      <c r="U99" s="852"/>
      <c r="V99" s="852"/>
      <c r="W99" s="852"/>
      <c r="X99" s="852"/>
      <c r="Y99" s="852"/>
      <c r="Z99" s="852"/>
      <c r="AA99" s="852"/>
      <c r="AB99" s="852"/>
      <c r="AC99" s="852"/>
      <c r="AD99" s="34"/>
    </row>
    <row r="100" spans="3:30" x14ac:dyDescent="0.2">
      <c r="C100" s="35"/>
      <c r="D100" s="847"/>
      <c r="E100" s="847"/>
      <c r="F100" s="850"/>
      <c r="G100" s="851"/>
      <c r="H100" s="852"/>
      <c r="I100" s="852"/>
      <c r="J100" s="852"/>
      <c r="K100" s="852"/>
      <c r="L100" s="852"/>
      <c r="M100" s="852"/>
      <c r="N100" s="852"/>
      <c r="O100" s="852"/>
      <c r="P100" s="852"/>
      <c r="Q100" s="852"/>
      <c r="R100" s="852"/>
      <c r="S100" s="852"/>
      <c r="T100" s="852"/>
      <c r="U100" s="852"/>
      <c r="V100" s="852"/>
      <c r="W100" s="852"/>
      <c r="X100" s="852"/>
      <c r="Y100" s="852"/>
      <c r="Z100" s="852"/>
      <c r="AA100" s="852"/>
      <c r="AB100" s="852"/>
      <c r="AC100" s="852"/>
      <c r="AD100" s="34"/>
    </row>
    <row r="101" spans="3:30" x14ac:dyDescent="0.2">
      <c r="C101" s="35"/>
      <c r="D101" s="847"/>
      <c r="E101" s="847"/>
      <c r="F101" s="850"/>
      <c r="G101" s="851"/>
      <c r="H101" s="852"/>
      <c r="I101" s="852"/>
      <c r="J101" s="852"/>
      <c r="K101" s="852"/>
      <c r="L101" s="852"/>
      <c r="M101" s="852"/>
      <c r="N101" s="852"/>
      <c r="O101" s="852"/>
      <c r="P101" s="852"/>
      <c r="Q101" s="852"/>
      <c r="R101" s="852"/>
      <c r="S101" s="852"/>
      <c r="T101" s="852"/>
      <c r="U101" s="852"/>
      <c r="V101" s="852"/>
      <c r="W101" s="852"/>
      <c r="X101" s="852"/>
      <c r="Y101" s="852"/>
      <c r="Z101" s="852"/>
      <c r="AA101" s="852"/>
      <c r="AB101" s="852"/>
      <c r="AC101" s="852"/>
      <c r="AD101" s="34"/>
    </row>
    <row r="102" spans="3:30" x14ac:dyDescent="0.2">
      <c r="C102" s="35"/>
      <c r="D102" s="847"/>
      <c r="E102" s="847"/>
      <c r="F102" s="850"/>
      <c r="G102" s="851"/>
      <c r="H102" s="852"/>
      <c r="I102" s="852"/>
      <c r="J102" s="852"/>
      <c r="K102" s="852"/>
      <c r="L102" s="852"/>
      <c r="M102" s="852"/>
      <c r="N102" s="852"/>
      <c r="O102" s="852"/>
      <c r="P102" s="852"/>
      <c r="Q102" s="852"/>
      <c r="R102" s="852"/>
      <c r="S102" s="852"/>
      <c r="T102" s="852"/>
      <c r="U102" s="852"/>
      <c r="V102" s="852"/>
      <c r="W102" s="852"/>
      <c r="X102" s="852"/>
      <c r="Y102" s="852"/>
      <c r="Z102" s="852"/>
      <c r="AA102" s="852"/>
      <c r="AB102" s="852"/>
      <c r="AC102" s="852"/>
      <c r="AD102" s="34"/>
    </row>
    <row r="103" spans="3:30" x14ac:dyDescent="0.2">
      <c r="C103" s="35"/>
      <c r="D103" s="847"/>
      <c r="E103" s="847"/>
      <c r="F103" s="850"/>
      <c r="G103" s="851"/>
      <c r="H103" s="852"/>
      <c r="I103" s="852"/>
      <c r="J103" s="852"/>
      <c r="K103" s="852"/>
      <c r="L103" s="852"/>
      <c r="M103" s="852"/>
      <c r="N103" s="852"/>
      <c r="O103" s="852"/>
      <c r="P103" s="852"/>
      <c r="Q103" s="852"/>
      <c r="R103" s="852"/>
      <c r="S103" s="852"/>
      <c r="T103" s="852"/>
      <c r="U103" s="852"/>
      <c r="V103" s="852"/>
      <c r="W103" s="852"/>
      <c r="X103" s="852"/>
      <c r="Y103" s="852"/>
      <c r="Z103" s="852"/>
      <c r="AA103" s="852"/>
      <c r="AB103" s="852"/>
      <c r="AC103" s="852"/>
      <c r="AD103" s="34"/>
    </row>
    <row r="104" spans="3:30" x14ac:dyDescent="0.2">
      <c r="C104" s="35"/>
      <c r="D104" s="847"/>
      <c r="E104" s="847"/>
      <c r="F104" s="850"/>
      <c r="G104" s="851"/>
      <c r="H104" s="852"/>
      <c r="I104" s="852"/>
      <c r="J104" s="852"/>
      <c r="K104" s="852"/>
      <c r="L104" s="852"/>
      <c r="M104" s="852"/>
      <c r="N104" s="852"/>
      <c r="O104" s="852"/>
      <c r="P104" s="852"/>
      <c r="Q104" s="852"/>
      <c r="R104" s="852"/>
      <c r="S104" s="852"/>
      <c r="T104" s="852"/>
      <c r="U104" s="852"/>
      <c r="V104" s="852"/>
      <c r="W104" s="852"/>
      <c r="X104" s="852"/>
      <c r="Y104" s="852"/>
      <c r="Z104" s="852"/>
      <c r="AA104" s="852"/>
      <c r="AB104" s="852"/>
      <c r="AC104" s="852"/>
      <c r="AD104" s="34"/>
    </row>
    <row r="105" spans="3:30" x14ac:dyDescent="0.2">
      <c r="C105" s="35"/>
      <c r="D105" s="847"/>
      <c r="E105" s="847"/>
      <c r="F105" s="850"/>
      <c r="G105" s="851"/>
      <c r="H105" s="852"/>
      <c r="I105" s="852"/>
      <c r="J105" s="852"/>
      <c r="K105" s="852"/>
      <c r="L105" s="852"/>
      <c r="M105" s="852"/>
      <c r="N105" s="852"/>
      <c r="O105" s="852"/>
      <c r="P105" s="852"/>
      <c r="Q105" s="852"/>
      <c r="R105" s="852"/>
      <c r="S105" s="852"/>
      <c r="T105" s="852"/>
      <c r="U105" s="852"/>
      <c r="V105" s="852"/>
      <c r="W105" s="852"/>
      <c r="X105" s="852"/>
      <c r="Y105" s="852"/>
      <c r="Z105" s="852"/>
      <c r="AA105" s="852"/>
      <c r="AB105" s="852"/>
      <c r="AC105" s="852"/>
      <c r="AD105" s="34"/>
    </row>
    <row r="106" spans="3:30" x14ac:dyDescent="0.2">
      <c r="C106" s="35"/>
      <c r="D106" s="847"/>
      <c r="E106" s="847"/>
      <c r="F106" s="850"/>
      <c r="G106" s="851"/>
      <c r="H106" s="852"/>
      <c r="I106" s="852"/>
      <c r="J106" s="852"/>
      <c r="K106" s="852"/>
      <c r="L106" s="852"/>
      <c r="M106" s="852"/>
      <c r="N106" s="852"/>
      <c r="O106" s="852"/>
      <c r="P106" s="852"/>
      <c r="Q106" s="852"/>
      <c r="R106" s="852"/>
      <c r="S106" s="852"/>
      <c r="T106" s="852"/>
      <c r="U106" s="852"/>
      <c r="V106" s="852"/>
      <c r="W106" s="852"/>
      <c r="X106" s="852"/>
      <c r="Y106" s="852"/>
      <c r="Z106" s="852"/>
      <c r="AA106" s="852"/>
      <c r="AB106" s="852"/>
      <c r="AC106" s="852"/>
      <c r="AD106" s="34"/>
    </row>
    <row r="107" spans="3:30" x14ac:dyDescent="0.2">
      <c r="C107" s="35"/>
      <c r="D107" s="847"/>
      <c r="E107" s="847"/>
      <c r="F107" s="850"/>
      <c r="G107" s="851"/>
      <c r="H107" s="852"/>
      <c r="I107" s="852"/>
      <c r="J107" s="852"/>
      <c r="K107" s="852"/>
      <c r="L107" s="852"/>
      <c r="M107" s="852"/>
      <c r="N107" s="852"/>
      <c r="O107" s="852"/>
      <c r="P107" s="852"/>
      <c r="Q107" s="852"/>
      <c r="R107" s="852"/>
      <c r="S107" s="852"/>
      <c r="T107" s="852"/>
      <c r="U107" s="852"/>
      <c r="V107" s="852"/>
      <c r="W107" s="852"/>
      <c r="X107" s="852"/>
      <c r="Y107" s="852"/>
      <c r="Z107" s="852"/>
      <c r="AA107" s="852"/>
      <c r="AB107" s="852"/>
      <c r="AC107" s="852"/>
      <c r="AD107" s="34"/>
    </row>
    <row r="108" spans="3:30" x14ac:dyDescent="0.2">
      <c r="C108" s="35"/>
      <c r="D108" s="847"/>
      <c r="E108" s="847"/>
      <c r="F108" s="850"/>
      <c r="G108" s="851"/>
      <c r="H108" s="852"/>
      <c r="I108" s="852"/>
      <c r="J108" s="852"/>
      <c r="K108" s="852"/>
      <c r="L108" s="852"/>
      <c r="M108" s="852"/>
      <c r="N108" s="852"/>
      <c r="O108" s="852"/>
      <c r="P108" s="852"/>
      <c r="Q108" s="852"/>
      <c r="R108" s="852"/>
      <c r="S108" s="852"/>
      <c r="T108" s="852"/>
      <c r="U108" s="852"/>
      <c r="V108" s="852"/>
      <c r="W108" s="852"/>
      <c r="X108" s="852"/>
      <c r="Y108" s="852"/>
      <c r="Z108" s="852"/>
      <c r="AA108" s="852"/>
      <c r="AB108" s="852"/>
      <c r="AC108" s="852"/>
      <c r="AD108" s="34"/>
    </row>
    <row r="109" spans="3:30" x14ac:dyDescent="0.2">
      <c r="C109" s="35"/>
      <c r="D109" s="847"/>
      <c r="E109" s="847"/>
      <c r="F109" s="850"/>
      <c r="G109" s="851"/>
      <c r="H109" s="852"/>
      <c r="I109" s="852"/>
      <c r="J109" s="852"/>
      <c r="K109" s="852"/>
      <c r="L109" s="852"/>
      <c r="M109" s="852"/>
      <c r="N109" s="852"/>
      <c r="O109" s="852"/>
      <c r="P109" s="852"/>
      <c r="Q109" s="852"/>
      <c r="R109" s="852"/>
      <c r="S109" s="852"/>
      <c r="T109" s="852"/>
      <c r="U109" s="852"/>
      <c r="V109" s="852"/>
      <c r="W109" s="852"/>
      <c r="X109" s="852"/>
      <c r="Y109" s="852"/>
      <c r="Z109" s="852"/>
      <c r="AA109" s="852"/>
      <c r="AB109" s="852"/>
      <c r="AC109" s="852"/>
      <c r="AD109" s="34"/>
    </row>
    <row r="110" spans="3:30" x14ac:dyDescent="0.2">
      <c r="C110" s="35"/>
      <c r="D110" s="847"/>
      <c r="E110" s="847"/>
      <c r="F110" s="850"/>
      <c r="G110" s="851"/>
      <c r="H110" s="852"/>
      <c r="I110" s="852"/>
      <c r="J110" s="852"/>
      <c r="K110" s="852"/>
      <c r="L110" s="852"/>
      <c r="M110" s="852"/>
      <c r="N110" s="852"/>
      <c r="O110" s="852"/>
      <c r="P110" s="852"/>
      <c r="Q110" s="852"/>
      <c r="R110" s="852"/>
      <c r="S110" s="852"/>
      <c r="T110" s="852"/>
      <c r="U110" s="852"/>
      <c r="V110" s="852"/>
      <c r="W110" s="852"/>
      <c r="X110" s="852"/>
      <c r="Y110" s="852"/>
      <c r="Z110" s="852"/>
      <c r="AA110" s="852"/>
      <c r="AB110" s="852"/>
      <c r="AC110" s="852"/>
      <c r="AD110" s="34"/>
    </row>
    <row r="111" spans="3:30" x14ac:dyDescent="0.2">
      <c r="C111" s="35"/>
      <c r="D111" s="847"/>
      <c r="E111" s="847"/>
      <c r="F111" s="850"/>
      <c r="G111" s="851"/>
      <c r="H111" s="852"/>
      <c r="I111" s="852"/>
      <c r="J111" s="852"/>
      <c r="K111" s="852"/>
      <c r="L111" s="852"/>
      <c r="M111" s="852"/>
      <c r="N111" s="852"/>
      <c r="O111" s="852"/>
      <c r="P111" s="852"/>
      <c r="Q111" s="852"/>
      <c r="R111" s="852"/>
      <c r="S111" s="852"/>
      <c r="T111" s="852"/>
      <c r="U111" s="852"/>
      <c r="V111" s="852"/>
      <c r="W111" s="852"/>
      <c r="X111" s="852"/>
      <c r="Y111" s="852"/>
      <c r="Z111" s="852"/>
      <c r="AA111" s="852"/>
      <c r="AB111" s="852"/>
      <c r="AC111" s="852"/>
      <c r="AD111" s="34"/>
    </row>
    <row r="112" spans="3:30" x14ac:dyDescent="0.2">
      <c r="C112" s="35"/>
      <c r="D112" s="847"/>
      <c r="E112" s="847"/>
      <c r="F112" s="850"/>
      <c r="G112" s="851"/>
      <c r="H112" s="852"/>
      <c r="I112" s="852"/>
      <c r="J112" s="852"/>
      <c r="K112" s="852"/>
      <c r="L112" s="852"/>
      <c r="M112" s="852"/>
      <c r="N112" s="852"/>
      <c r="O112" s="852"/>
      <c r="P112" s="852"/>
      <c r="Q112" s="852"/>
      <c r="R112" s="852"/>
      <c r="S112" s="852"/>
      <c r="T112" s="852"/>
      <c r="U112" s="852"/>
      <c r="V112" s="852"/>
      <c r="W112" s="852"/>
      <c r="X112" s="852"/>
      <c r="Y112" s="852"/>
      <c r="Z112" s="852"/>
      <c r="AA112" s="852"/>
      <c r="AB112" s="852"/>
      <c r="AC112" s="852"/>
      <c r="AD112" s="34"/>
    </row>
    <row r="113" spans="3:30" x14ac:dyDescent="0.2">
      <c r="C113" s="35"/>
      <c r="D113" s="847"/>
      <c r="E113" s="847"/>
      <c r="F113" s="850"/>
      <c r="G113" s="851"/>
      <c r="H113" s="852"/>
      <c r="I113" s="852"/>
      <c r="J113" s="852"/>
      <c r="K113" s="852"/>
      <c r="L113" s="852"/>
      <c r="M113" s="852"/>
      <c r="N113" s="852"/>
      <c r="O113" s="852"/>
      <c r="P113" s="852"/>
      <c r="Q113" s="852"/>
      <c r="R113" s="852"/>
      <c r="S113" s="852"/>
      <c r="T113" s="852"/>
      <c r="U113" s="852"/>
      <c r="V113" s="852"/>
      <c r="W113" s="852"/>
      <c r="X113" s="852"/>
      <c r="Y113" s="852"/>
      <c r="Z113" s="852"/>
      <c r="AA113" s="852"/>
      <c r="AB113" s="852"/>
      <c r="AC113" s="852"/>
      <c r="AD113" s="34"/>
    </row>
    <row r="114" spans="3:30" x14ac:dyDescent="0.2">
      <c r="C114" s="35"/>
      <c r="D114" s="847"/>
      <c r="E114" s="847"/>
      <c r="F114" s="850"/>
      <c r="G114" s="851"/>
      <c r="H114" s="852"/>
      <c r="I114" s="852"/>
      <c r="J114" s="852"/>
      <c r="K114" s="852"/>
      <c r="L114" s="852"/>
      <c r="M114" s="852"/>
      <c r="N114" s="852"/>
      <c r="O114" s="852"/>
      <c r="P114" s="852"/>
      <c r="Q114" s="852"/>
      <c r="R114" s="852"/>
      <c r="S114" s="852"/>
      <c r="T114" s="852"/>
      <c r="U114" s="852"/>
      <c r="V114" s="852"/>
      <c r="W114" s="852"/>
      <c r="X114" s="852"/>
      <c r="Y114" s="852"/>
      <c r="Z114" s="852"/>
      <c r="AA114" s="852"/>
      <c r="AB114" s="852"/>
      <c r="AC114" s="852"/>
      <c r="AD114" s="34"/>
    </row>
    <row r="115" spans="3:30" x14ac:dyDescent="0.2">
      <c r="C115" s="35"/>
      <c r="D115" s="847"/>
      <c r="E115" s="847"/>
      <c r="F115" s="850"/>
      <c r="G115" s="851"/>
      <c r="H115" s="852"/>
      <c r="I115" s="852"/>
      <c r="J115" s="852"/>
      <c r="K115" s="852"/>
      <c r="L115" s="852"/>
      <c r="M115" s="852"/>
      <c r="N115" s="852"/>
      <c r="O115" s="852"/>
      <c r="P115" s="852"/>
      <c r="Q115" s="852"/>
      <c r="R115" s="852"/>
      <c r="S115" s="852"/>
      <c r="T115" s="852"/>
      <c r="U115" s="852"/>
      <c r="V115" s="852"/>
      <c r="W115" s="852"/>
      <c r="X115" s="852"/>
      <c r="Y115" s="852"/>
      <c r="Z115" s="852"/>
      <c r="AA115" s="852"/>
      <c r="AB115" s="852"/>
      <c r="AC115" s="852"/>
      <c r="AD115" s="34"/>
    </row>
    <row r="116" spans="3:30" x14ac:dyDescent="0.2">
      <c r="C116" s="35"/>
      <c r="D116" s="847"/>
      <c r="E116" s="847"/>
      <c r="F116" s="850"/>
      <c r="G116" s="851"/>
      <c r="H116" s="852"/>
      <c r="I116" s="852"/>
      <c r="J116" s="852"/>
      <c r="K116" s="852"/>
      <c r="L116" s="852"/>
      <c r="M116" s="852"/>
      <c r="N116" s="852"/>
      <c r="O116" s="852"/>
      <c r="P116" s="852"/>
      <c r="Q116" s="852"/>
      <c r="R116" s="852"/>
      <c r="S116" s="852"/>
      <c r="T116" s="852"/>
      <c r="U116" s="852"/>
      <c r="V116" s="852"/>
      <c r="W116" s="852"/>
      <c r="X116" s="852"/>
      <c r="Y116" s="852"/>
      <c r="Z116" s="852"/>
      <c r="AA116" s="852"/>
      <c r="AB116" s="852"/>
      <c r="AC116" s="852"/>
      <c r="AD116" s="34"/>
    </row>
    <row r="117" spans="3:30" x14ac:dyDescent="0.2">
      <c r="C117" s="35"/>
      <c r="D117" s="847"/>
      <c r="E117" s="847"/>
      <c r="F117" s="850"/>
      <c r="G117" s="851"/>
      <c r="H117" s="852"/>
      <c r="I117" s="852"/>
      <c r="J117" s="852"/>
      <c r="K117" s="852"/>
      <c r="L117" s="852"/>
      <c r="M117" s="852"/>
      <c r="N117" s="852"/>
      <c r="O117" s="852"/>
      <c r="P117" s="852"/>
      <c r="Q117" s="852"/>
      <c r="R117" s="852"/>
      <c r="S117" s="852"/>
      <c r="T117" s="852"/>
      <c r="U117" s="852"/>
      <c r="V117" s="852"/>
      <c r="W117" s="852"/>
      <c r="X117" s="852"/>
      <c r="Y117" s="852"/>
      <c r="Z117" s="852"/>
      <c r="AA117" s="852"/>
      <c r="AB117" s="852"/>
      <c r="AC117" s="852"/>
      <c r="AD117" s="34"/>
    </row>
    <row r="118" spans="3:30" x14ac:dyDescent="0.2">
      <c r="C118" s="35"/>
      <c r="D118" s="847"/>
      <c r="E118" s="847"/>
      <c r="F118" s="850"/>
      <c r="G118" s="851"/>
      <c r="H118" s="852"/>
      <c r="I118" s="852"/>
      <c r="J118" s="852"/>
      <c r="K118" s="852"/>
      <c r="L118" s="852"/>
      <c r="M118" s="852"/>
      <c r="N118" s="852"/>
      <c r="O118" s="852"/>
      <c r="P118" s="852"/>
      <c r="Q118" s="852"/>
      <c r="R118" s="852"/>
      <c r="S118" s="852"/>
      <c r="T118" s="852"/>
      <c r="U118" s="852"/>
      <c r="V118" s="852"/>
      <c r="W118" s="852"/>
      <c r="X118" s="852"/>
      <c r="Y118" s="852"/>
      <c r="Z118" s="852"/>
      <c r="AA118" s="852"/>
      <c r="AB118" s="852"/>
      <c r="AC118" s="852"/>
      <c r="AD118" s="34"/>
    </row>
    <row r="119" spans="3:30" x14ac:dyDescent="0.2">
      <c r="C119" s="35"/>
      <c r="D119" s="847"/>
      <c r="E119" s="847"/>
      <c r="F119" s="850"/>
      <c r="G119" s="851"/>
      <c r="H119" s="852"/>
      <c r="I119" s="852"/>
      <c r="J119" s="852"/>
      <c r="K119" s="852"/>
      <c r="L119" s="852"/>
      <c r="M119" s="852"/>
      <c r="N119" s="852"/>
      <c r="O119" s="852"/>
      <c r="P119" s="852"/>
      <c r="Q119" s="852"/>
      <c r="R119" s="852"/>
      <c r="S119" s="852"/>
      <c r="T119" s="852"/>
      <c r="U119" s="852"/>
      <c r="V119" s="852"/>
      <c r="W119" s="852"/>
      <c r="X119" s="852"/>
      <c r="Y119" s="852"/>
      <c r="Z119" s="852"/>
      <c r="AA119" s="852"/>
      <c r="AB119" s="852"/>
      <c r="AC119" s="852"/>
      <c r="AD119" s="34"/>
    </row>
    <row r="120" spans="3:30" x14ac:dyDescent="0.2">
      <c r="C120" s="35"/>
      <c r="D120" s="847"/>
      <c r="E120" s="847"/>
      <c r="F120" s="850"/>
      <c r="G120" s="851"/>
      <c r="H120" s="852"/>
      <c r="I120" s="852"/>
      <c r="J120" s="852"/>
      <c r="K120" s="852"/>
      <c r="L120" s="852"/>
      <c r="M120" s="852"/>
      <c r="N120" s="852"/>
      <c r="O120" s="852"/>
      <c r="P120" s="852"/>
      <c r="Q120" s="852"/>
      <c r="R120" s="852"/>
      <c r="S120" s="852"/>
      <c r="T120" s="852"/>
      <c r="U120" s="852"/>
      <c r="V120" s="852"/>
      <c r="W120" s="852"/>
      <c r="X120" s="852"/>
      <c r="Y120" s="852"/>
      <c r="Z120" s="852"/>
      <c r="AA120" s="852"/>
      <c r="AB120" s="852"/>
      <c r="AC120" s="852"/>
      <c r="AD120" s="34"/>
    </row>
    <row r="121" spans="3:30" x14ac:dyDescent="0.2">
      <c r="C121" s="35"/>
      <c r="D121" s="847"/>
      <c r="E121" s="847"/>
      <c r="F121" s="850"/>
      <c r="G121" s="851"/>
      <c r="H121" s="852"/>
      <c r="I121" s="852"/>
      <c r="J121" s="852"/>
      <c r="K121" s="852"/>
      <c r="L121" s="852"/>
      <c r="M121" s="852"/>
      <c r="N121" s="852"/>
      <c r="O121" s="852"/>
      <c r="P121" s="852"/>
      <c r="Q121" s="852"/>
      <c r="R121" s="852"/>
      <c r="S121" s="852"/>
      <c r="T121" s="852"/>
      <c r="U121" s="852"/>
      <c r="V121" s="852"/>
      <c r="W121" s="852"/>
      <c r="X121" s="852"/>
      <c r="Y121" s="852"/>
      <c r="Z121" s="852"/>
      <c r="AA121" s="852"/>
      <c r="AB121" s="852"/>
      <c r="AC121" s="852"/>
      <c r="AD121" s="34"/>
    </row>
    <row r="122" spans="3:30" x14ac:dyDescent="0.2">
      <c r="C122" s="35"/>
      <c r="D122" s="847"/>
      <c r="E122" s="847"/>
      <c r="F122" s="850"/>
      <c r="G122" s="851"/>
      <c r="H122" s="852"/>
      <c r="I122" s="852"/>
      <c r="J122" s="852"/>
      <c r="K122" s="852"/>
      <c r="L122" s="852"/>
      <c r="M122" s="852"/>
      <c r="N122" s="852"/>
      <c r="O122" s="852"/>
      <c r="P122" s="852"/>
      <c r="Q122" s="852"/>
      <c r="R122" s="852"/>
      <c r="S122" s="852"/>
      <c r="T122" s="852"/>
      <c r="U122" s="852"/>
      <c r="V122" s="852"/>
      <c r="W122" s="852"/>
      <c r="X122" s="852"/>
      <c r="Y122" s="852"/>
      <c r="Z122" s="852"/>
      <c r="AA122" s="852"/>
      <c r="AB122" s="852"/>
      <c r="AC122" s="852"/>
      <c r="AD122" s="34"/>
    </row>
    <row r="123" spans="3:30" x14ac:dyDescent="0.2">
      <c r="C123" s="35"/>
      <c r="D123" s="847"/>
      <c r="E123" s="847"/>
      <c r="F123" s="850"/>
      <c r="G123" s="851"/>
      <c r="H123" s="852"/>
      <c r="I123" s="852"/>
      <c r="J123" s="852"/>
      <c r="K123" s="852"/>
      <c r="L123" s="852"/>
      <c r="M123" s="852"/>
      <c r="N123" s="852"/>
      <c r="O123" s="852"/>
      <c r="P123" s="852"/>
      <c r="Q123" s="852"/>
      <c r="R123" s="852"/>
      <c r="S123" s="852"/>
      <c r="T123" s="852"/>
      <c r="U123" s="852"/>
      <c r="V123" s="852"/>
      <c r="W123" s="852"/>
      <c r="X123" s="852"/>
      <c r="Y123" s="852"/>
      <c r="Z123" s="852"/>
      <c r="AA123" s="852"/>
      <c r="AB123" s="852"/>
      <c r="AC123" s="852"/>
      <c r="AD123" s="34"/>
    </row>
    <row r="124" spans="3:30" x14ac:dyDescent="0.2">
      <c r="C124" s="35"/>
      <c r="D124" s="847"/>
      <c r="E124" s="847"/>
      <c r="F124" s="850"/>
      <c r="G124" s="851"/>
      <c r="H124" s="852"/>
      <c r="I124" s="852"/>
      <c r="J124" s="852"/>
      <c r="K124" s="852"/>
      <c r="L124" s="852"/>
      <c r="M124" s="852"/>
      <c r="N124" s="852"/>
      <c r="O124" s="852"/>
      <c r="P124" s="852"/>
      <c r="Q124" s="852"/>
      <c r="R124" s="852"/>
      <c r="S124" s="852"/>
      <c r="T124" s="852"/>
      <c r="U124" s="852"/>
      <c r="V124" s="852"/>
      <c r="W124" s="852"/>
      <c r="X124" s="852"/>
      <c r="Y124" s="852"/>
      <c r="Z124" s="852"/>
      <c r="AA124" s="852"/>
      <c r="AB124" s="852"/>
      <c r="AC124" s="852"/>
      <c r="AD124" s="34"/>
    </row>
    <row r="125" spans="3:30" x14ac:dyDescent="0.2">
      <c r="C125" s="35"/>
      <c r="D125" s="847"/>
      <c r="E125" s="847"/>
      <c r="F125" s="850"/>
      <c r="G125" s="851"/>
      <c r="H125" s="852"/>
      <c r="I125" s="852"/>
      <c r="J125" s="852"/>
      <c r="K125" s="852"/>
      <c r="L125" s="852"/>
      <c r="M125" s="852"/>
      <c r="N125" s="852"/>
      <c r="O125" s="852"/>
      <c r="P125" s="852"/>
      <c r="Q125" s="852"/>
      <c r="R125" s="852"/>
      <c r="S125" s="852"/>
      <c r="T125" s="852"/>
      <c r="U125" s="852"/>
      <c r="V125" s="852"/>
      <c r="W125" s="852"/>
      <c r="X125" s="852"/>
      <c r="Y125" s="852"/>
      <c r="Z125" s="852"/>
      <c r="AA125" s="852"/>
      <c r="AB125" s="852"/>
      <c r="AC125" s="852"/>
      <c r="AD125" s="34"/>
    </row>
    <row r="126" spans="3:30" x14ac:dyDescent="0.2">
      <c r="C126" s="35"/>
      <c r="D126" s="847"/>
      <c r="E126" s="847"/>
      <c r="F126" s="850"/>
      <c r="G126" s="851"/>
      <c r="H126" s="852"/>
      <c r="I126" s="852"/>
      <c r="J126" s="852"/>
      <c r="K126" s="852"/>
      <c r="L126" s="852"/>
      <c r="M126" s="852"/>
      <c r="N126" s="852"/>
      <c r="O126" s="852"/>
      <c r="P126" s="852"/>
      <c r="Q126" s="852"/>
      <c r="R126" s="852"/>
      <c r="S126" s="852"/>
      <c r="T126" s="852"/>
      <c r="U126" s="852"/>
      <c r="V126" s="852"/>
      <c r="W126" s="852"/>
      <c r="X126" s="852"/>
      <c r="Y126" s="852"/>
      <c r="Z126" s="852"/>
      <c r="AA126" s="852"/>
      <c r="AB126" s="852"/>
      <c r="AC126" s="852"/>
      <c r="AD126" s="34"/>
    </row>
    <row r="127" spans="3:30" x14ac:dyDescent="0.2">
      <c r="C127" s="35"/>
      <c r="D127" s="847"/>
      <c r="E127" s="847"/>
      <c r="F127" s="850"/>
      <c r="G127" s="851"/>
      <c r="H127" s="852"/>
      <c r="I127" s="852"/>
      <c r="J127" s="852"/>
      <c r="K127" s="852"/>
      <c r="L127" s="852"/>
      <c r="M127" s="852"/>
      <c r="N127" s="852"/>
      <c r="O127" s="852"/>
      <c r="P127" s="852"/>
      <c r="Q127" s="852"/>
      <c r="R127" s="852"/>
      <c r="S127" s="852"/>
      <c r="T127" s="852"/>
      <c r="U127" s="852"/>
      <c r="V127" s="852"/>
      <c r="W127" s="852"/>
      <c r="X127" s="852"/>
      <c r="Y127" s="852"/>
      <c r="Z127" s="852"/>
      <c r="AA127" s="852"/>
      <c r="AB127" s="852"/>
      <c r="AC127" s="852"/>
      <c r="AD127" s="34"/>
    </row>
    <row r="128" spans="3:30" x14ac:dyDescent="0.2">
      <c r="C128" s="35"/>
      <c r="D128" s="847"/>
      <c r="E128" s="847"/>
      <c r="F128" s="850"/>
      <c r="G128" s="851"/>
      <c r="H128" s="852"/>
      <c r="I128" s="852"/>
      <c r="J128" s="852"/>
      <c r="K128" s="852"/>
      <c r="L128" s="852"/>
      <c r="M128" s="852"/>
      <c r="N128" s="852"/>
      <c r="O128" s="852"/>
      <c r="P128" s="852"/>
      <c r="Q128" s="852"/>
      <c r="R128" s="852"/>
      <c r="S128" s="852"/>
      <c r="T128" s="852"/>
      <c r="U128" s="852"/>
      <c r="V128" s="852"/>
      <c r="W128" s="852"/>
      <c r="X128" s="852"/>
      <c r="Y128" s="852"/>
      <c r="Z128" s="852"/>
      <c r="AA128" s="852"/>
      <c r="AB128" s="852"/>
      <c r="AC128" s="852"/>
      <c r="AD128" s="34"/>
    </row>
    <row r="129" spans="3:30" x14ac:dyDescent="0.2">
      <c r="C129" s="35"/>
      <c r="D129" s="847"/>
      <c r="E129" s="847"/>
      <c r="F129" s="850"/>
      <c r="G129" s="851"/>
      <c r="H129" s="852"/>
      <c r="I129" s="852"/>
      <c r="J129" s="852"/>
      <c r="K129" s="852"/>
      <c r="L129" s="852"/>
      <c r="M129" s="852"/>
      <c r="N129" s="852"/>
      <c r="O129" s="852"/>
      <c r="P129" s="852"/>
      <c r="Q129" s="852"/>
      <c r="R129" s="852"/>
      <c r="S129" s="852"/>
      <c r="T129" s="852"/>
      <c r="U129" s="852"/>
      <c r="V129" s="852"/>
      <c r="W129" s="852"/>
      <c r="X129" s="852"/>
      <c r="Y129" s="852"/>
      <c r="Z129" s="852"/>
      <c r="AA129" s="852"/>
      <c r="AB129" s="852"/>
      <c r="AC129" s="852"/>
      <c r="AD129" s="34"/>
    </row>
    <row r="130" spans="3:30" x14ac:dyDescent="0.2">
      <c r="C130" s="35"/>
      <c r="D130" s="847"/>
      <c r="E130" s="847"/>
      <c r="F130" s="850"/>
      <c r="G130" s="851"/>
      <c r="H130" s="852"/>
      <c r="I130" s="852"/>
      <c r="J130" s="852"/>
      <c r="K130" s="852"/>
      <c r="L130" s="852"/>
      <c r="M130" s="852"/>
      <c r="N130" s="852"/>
      <c r="O130" s="852"/>
      <c r="P130" s="852"/>
      <c r="Q130" s="852"/>
      <c r="R130" s="852"/>
      <c r="S130" s="852"/>
      <c r="T130" s="852"/>
      <c r="U130" s="852"/>
      <c r="V130" s="852"/>
      <c r="W130" s="852"/>
      <c r="X130" s="852"/>
      <c r="Y130" s="852"/>
      <c r="Z130" s="852"/>
      <c r="AA130" s="852"/>
      <c r="AB130" s="852"/>
      <c r="AC130" s="852"/>
      <c r="AD130" s="34"/>
    </row>
    <row r="131" spans="3:30" x14ac:dyDescent="0.2">
      <c r="C131" s="35"/>
      <c r="D131" s="847"/>
      <c r="E131" s="847"/>
      <c r="F131" s="850"/>
      <c r="G131" s="851"/>
      <c r="H131" s="852"/>
      <c r="I131" s="852"/>
      <c r="J131" s="852"/>
      <c r="K131" s="852"/>
      <c r="L131" s="852"/>
      <c r="M131" s="852"/>
      <c r="N131" s="852"/>
      <c r="O131" s="852"/>
      <c r="P131" s="852"/>
      <c r="Q131" s="852"/>
      <c r="R131" s="852"/>
      <c r="S131" s="852"/>
      <c r="T131" s="852"/>
      <c r="U131" s="852"/>
      <c r="V131" s="852"/>
      <c r="W131" s="852"/>
      <c r="X131" s="852"/>
      <c r="Y131" s="852"/>
      <c r="Z131" s="852"/>
      <c r="AA131" s="852"/>
      <c r="AB131" s="852"/>
      <c r="AC131" s="852"/>
      <c r="AD131" s="34"/>
    </row>
    <row r="132" spans="3:30" x14ac:dyDescent="0.2">
      <c r="C132" s="35"/>
      <c r="D132" s="847"/>
      <c r="E132" s="847"/>
      <c r="F132" s="850"/>
      <c r="G132" s="851"/>
      <c r="H132" s="852"/>
      <c r="I132" s="852"/>
      <c r="J132" s="852"/>
      <c r="K132" s="852"/>
      <c r="L132" s="852"/>
      <c r="M132" s="852"/>
      <c r="N132" s="852"/>
      <c r="O132" s="852"/>
      <c r="P132" s="852"/>
      <c r="Q132" s="852"/>
      <c r="R132" s="852"/>
      <c r="S132" s="852"/>
      <c r="T132" s="852"/>
      <c r="U132" s="852"/>
      <c r="V132" s="852"/>
      <c r="W132" s="852"/>
      <c r="X132" s="852"/>
      <c r="Y132" s="852"/>
      <c r="Z132" s="852"/>
      <c r="AA132" s="852"/>
      <c r="AB132" s="852"/>
      <c r="AC132" s="852"/>
      <c r="AD132" s="34"/>
    </row>
    <row r="133" spans="3:30" x14ac:dyDescent="0.2">
      <c r="C133" s="35"/>
      <c r="D133" s="847"/>
      <c r="E133" s="847"/>
      <c r="F133" s="850"/>
      <c r="G133" s="851"/>
      <c r="H133" s="852"/>
      <c r="I133" s="852"/>
      <c r="J133" s="852"/>
      <c r="K133" s="852"/>
      <c r="L133" s="852"/>
      <c r="M133" s="852"/>
      <c r="N133" s="852"/>
      <c r="O133" s="852"/>
      <c r="P133" s="852"/>
      <c r="Q133" s="852"/>
      <c r="R133" s="852"/>
      <c r="S133" s="852"/>
      <c r="T133" s="852"/>
      <c r="U133" s="852"/>
      <c r="V133" s="852"/>
      <c r="W133" s="852"/>
      <c r="X133" s="852"/>
      <c r="Y133" s="852"/>
      <c r="Z133" s="852"/>
      <c r="AA133" s="852"/>
      <c r="AB133" s="852"/>
      <c r="AC133" s="852"/>
      <c r="AD133" s="34"/>
    </row>
    <row r="134" spans="3:30" x14ac:dyDescent="0.2">
      <c r="C134" s="35"/>
      <c r="D134" s="847"/>
      <c r="E134" s="847"/>
      <c r="F134" s="850"/>
      <c r="G134" s="851"/>
      <c r="H134" s="852"/>
      <c r="I134" s="852"/>
      <c r="J134" s="852"/>
      <c r="K134" s="852"/>
      <c r="L134" s="852"/>
      <c r="M134" s="852"/>
      <c r="N134" s="852"/>
      <c r="O134" s="852"/>
      <c r="P134" s="852"/>
      <c r="Q134" s="852"/>
      <c r="R134" s="852"/>
      <c r="S134" s="852"/>
      <c r="T134" s="852"/>
      <c r="U134" s="852"/>
      <c r="V134" s="852"/>
      <c r="W134" s="852"/>
      <c r="X134" s="852"/>
      <c r="Y134" s="852"/>
      <c r="Z134" s="852"/>
      <c r="AA134" s="852"/>
      <c r="AB134" s="852"/>
      <c r="AC134" s="852"/>
      <c r="AD134" s="34"/>
    </row>
    <row r="135" spans="3:30" x14ac:dyDescent="0.2">
      <c r="C135" s="35"/>
      <c r="D135" s="847"/>
      <c r="E135" s="847"/>
      <c r="F135" s="850"/>
      <c r="G135" s="851"/>
      <c r="H135" s="852"/>
      <c r="I135" s="852"/>
      <c r="J135" s="852"/>
      <c r="K135" s="852"/>
      <c r="L135" s="852"/>
      <c r="M135" s="852"/>
      <c r="N135" s="852"/>
      <c r="O135" s="852"/>
      <c r="P135" s="852"/>
      <c r="Q135" s="852"/>
      <c r="R135" s="852"/>
      <c r="S135" s="852"/>
      <c r="T135" s="852"/>
      <c r="U135" s="852"/>
      <c r="V135" s="852"/>
      <c r="W135" s="852"/>
      <c r="X135" s="852"/>
      <c r="Y135" s="852"/>
      <c r="Z135" s="852"/>
      <c r="AA135" s="852"/>
      <c r="AB135" s="852"/>
      <c r="AC135" s="852"/>
      <c r="AD135" s="34"/>
    </row>
    <row r="136" spans="3:30" x14ac:dyDescent="0.2">
      <c r="C136" s="35"/>
      <c r="D136" s="847"/>
      <c r="E136" s="847"/>
      <c r="F136" s="850"/>
      <c r="G136" s="851"/>
      <c r="H136" s="852"/>
      <c r="I136" s="852"/>
      <c r="J136" s="852"/>
      <c r="K136" s="852"/>
      <c r="L136" s="852"/>
      <c r="M136" s="852"/>
      <c r="N136" s="852"/>
      <c r="O136" s="852"/>
      <c r="P136" s="852"/>
      <c r="Q136" s="852"/>
      <c r="R136" s="852"/>
      <c r="S136" s="852"/>
      <c r="T136" s="852"/>
      <c r="U136" s="852"/>
      <c r="V136" s="852"/>
      <c r="W136" s="852"/>
      <c r="X136" s="852"/>
      <c r="Y136" s="852"/>
      <c r="Z136" s="852"/>
      <c r="AA136" s="852"/>
      <c r="AB136" s="852"/>
      <c r="AC136" s="852"/>
      <c r="AD136" s="34"/>
    </row>
    <row r="137" spans="3:30" x14ac:dyDescent="0.2">
      <c r="C137" s="35"/>
      <c r="D137" s="847"/>
      <c r="E137" s="847"/>
      <c r="F137" s="850"/>
      <c r="G137" s="851"/>
      <c r="H137" s="852"/>
      <c r="I137" s="852"/>
      <c r="J137" s="852"/>
      <c r="K137" s="852"/>
      <c r="L137" s="852"/>
      <c r="M137" s="852"/>
      <c r="N137" s="852"/>
      <c r="O137" s="852"/>
      <c r="P137" s="852"/>
      <c r="Q137" s="852"/>
      <c r="R137" s="852"/>
      <c r="S137" s="852"/>
      <c r="T137" s="852"/>
      <c r="U137" s="852"/>
      <c r="V137" s="852"/>
      <c r="W137" s="852"/>
      <c r="X137" s="852"/>
      <c r="Y137" s="852"/>
      <c r="Z137" s="852"/>
      <c r="AA137" s="852"/>
      <c r="AB137" s="852"/>
      <c r="AC137" s="852"/>
      <c r="AD137" s="34"/>
    </row>
    <row r="138" spans="3:30" x14ac:dyDescent="0.2">
      <c r="C138" s="35"/>
      <c r="D138" s="847"/>
      <c r="E138" s="847"/>
      <c r="F138" s="850"/>
      <c r="G138" s="851"/>
      <c r="H138" s="852"/>
      <c r="I138" s="852"/>
      <c r="J138" s="852"/>
      <c r="K138" s="852"/>
      <c r="L138" s="852"/>
      <c r="M138" s="852"/>
      <c r="N138" s="852"/>
      <c r="O138" s="852"/>
      <c r="P138" s="852"/>
      <c r="Q138" s="852"/>
      <c r="R138" s="852"/>
      <c r="S138" s="852"/>
      <c r="T138" s="852"/>
      <c r="U138" s="852"/>
      <c r="V138" s="852"/>
      <c r="W138" s="852"/>
      <c r="X138" s="852"/>
      <c r="Y138" s="852"/>
      <c r="Z138" s="852"/>
      <c r="AA138" s="852"/>
      <c r="AB138" s="852"/>
      <c r="AC138" s="852"/>
      <c r="AD138" s="34"/>
    </row>
    <row r="139" spans="3:30" x14ac:dyDescent="0.2">
      <c r="C139" s="35"/>
      <c r="D139" s="847"/>
      <c r="E139" s="847"/>
      <c r="F139" s="850"/>
      <c r="G139" s="851"/>
      <c r="H139" s="852"/>
      <c r="I139" s="852"/>
      <c r="J139" s="852"/>
      <c r="K139" s="852"/>
      <c r="L139" s="852"/>
      <c r="M139" s="852"/>
      <c r="N139" s="852"/>
      <c r="O139" s="852"/>
      <c r="P139" s="852"/>
      <c r="Q139" s="852"/>
      <c r="R139" s="852"/>
      <c r="S139" s="852"/>
      <c r="T139" s="852"/>
      <c r="U139" s="852"/>
      <c r="V139" s="852"/>
      <c r="W139" s="852"/>
      <c r="X139" s="852"/>
      <c r="Y139" s="852"/>
      <c r="Z139" s="852"/>
      <c r="AA139" s="852"/>
      <c r="AB139" s="852"/>
      <c r="AC139" s="852"/>
      <c r="AD139" s="34"/>
    </row>
    <row r="140" spans="3:30" x14ac:dyDescent="0.2">
      <c r="C140" s="35"/>
      <c r="D140" s="847"/>
      <c r="E140" s="847"/>
      <c r="F140" s="850"/>
      <c r="G140" s="851"/>
      <c r="H140" s="852"/>
      <c r="I140" s="852"/>
      <c r="J140" s="852"/>
      <c r="K140" s="852"/>
      <c r="L140" s="852"/>
      <c r="M140" s="852"/>
      <c r="N140" s="852"/>
      <c r="O140" s="852"/>
      <c r="P140" s="852"/>
      <c r="Q140" s="852"/>
      <c r="R140" s="852"/>
      <c r="S140" s="852"/>
      <c r="T140" s="852"/>
      <c r="U140" s="852"/>
      <c r="V140" s="852"/>
      <c r="W140" s="852"/>
      <c r="X140" s="852"/>
      <c r="Y140" s="852"/>
      <c r="Z140" s="852"/>
      <c r="AA140" s="852"/>
      <c r="AB140" s="852"/>
      <c r="AC140" s="852"/>
      <c r="AD140" s="34"/>
    </row>
    <row r="141" spans="3:30" x14ac:dyDescent="0.2">
      <c r="C141" s="35"/>
      <c r="D141" s="847"/>
      <c r="E141" s="847"/>
      <c r="F141" s="850"/>
      <c r="G141" s="851"/>
      <c r="H141" s="852"/>
      <c r="I141" s="852"/>
      <c r="J141" s="852"/>
      <c r="K141" s="852"/>
      <c r="L141" s="852"/>
      <c r="M141" s="852"/>
      <c r="N141" s="852"/>
      <c r="O141" s="852"/>
      <c r="P141" s="852"/>
      <c r="Q141" s="852"/>
      <c r="R141" s="852"/>
      <c r="S141" s="852"/>
      <c r="T141" s="852"/>
      <c r="U141" s="852"/>
      <c r="V141" s="852"/>
      <c r="W141" s="852"/>
      <c r="X141" s="852"/>
      <c r="Y141" s="852"/>
      <c r="Z141" s="852"/>
      <c r="AA141" s="852"/>
      <c r="AB141" s="852"/>
      <c r="AC141" s="852"/>
      <c r="AD141" s="34"/>
    </row>
    <row r="142" spans="3:30" x14ac:dyDescent="0.2">
      <c r="C142" s="35"/>
      <c r="D142" s="847"/>
      <c r="E142" s="847"/>
      <c r="F142" s="850"/>
      <c r="G142" s="851"/>
      <c r="H142" s="852"/>
      <c r="I142" s="852"/>
      <c r="J142" s="852"/>
      <c r="K142" s="852"/>
      <c r="L142" s="852"/>
      <c r="M142" s="852"/>
      <c r="N142" s="852"/>
      <c r="O142" s="852"/>
      <c r="P142" s="852"/>
      <c r="Q142" s="852"/>
      <c r="R142" s="852"/>
      <c r="S142" s="852"/>
      <c r="T142" s="852"/>
      <c r="U142" s="852"/>
      <c r="V142" s="852"/>
      <c r="W142" s="852"/>
      <c r="X142" s="852"/>
      <c r="Y142" s="852"/>
      <c r="Z142" s="852"/>
      <c r="AA142" s="852"/>
      <c r="AB142" s="852"/>
      <c r="AC142" s="852"/>
      <c r="AD142" s="34"/>
    </row>
    <row r="143" spans="3:30" x14ac:dyDescent="0.2">
      <c r="C143" s="35"/>
      <c r="D143" s="847"/>
      <c r="E143" s="847"/>
      <c r="F143" s="850"/>
      <c r="G143" s="851"/>
      <c r="H143" s="852"/>
      <c r="I143" s="852"/>
      <c r="J143" s="852"/>
      <c r="K143" s="852"/>
      <c r="L143" s="852"/>
      <c r="M143" s="852"/>
      <c r="N143" s="852"/>
      <c r="O143" s="852"/>
      <c r="P143" s="852"/>
      <c r="Q143" s="852"/>
      <c r="R143" s="852"/>
      <c r="S143" s="852"/>
      <c r="T143" s="852"/>
      <c r="U143" s="852"/>
      <c r="V143" s="852"/>
      <c r="W143" s="852"/>
      <c r="X143" s="852"/>
      <c r="Y143" s="852"/>
      <c r="Z143" s="852"/>
      <c r="AA143" s="852"/>
      <c r="AB143" s="852"/>
      <c r="AC143" s="852"/>
      <c r="AD143" s="34"/>
    </row>
    <row r="144" spans="3:30" x14ac:dyDescent="0.2">
      <c r="C144" s="35"/>
      <c r="D144" s="847"/>
      <c r="E144" s="847"/>
      <c r="F144" s="850"/>
      <c r="G144" s="851"/>
      <c r="H144" s="852"/>
      <c r="I144" s="852"/>
      <c r="J144" s="852"/>
      <c r="K144" s="852"/>
      <c r="L144" s="852"/>
      <c r="M144" s="852"/>
      <c r="N144" s="852"/>
      <c r="O144" s="852"/>
      <c r="P144" s="852"/>
      <c r="Q144" s="852"/>
      <c r="R144" s="852"/>
      <c r="S144" s="852"/>
      <c r="T144" s="852"/>
      <c r="U144" s="852"/>
      <c r="V144" s="852"/>
      <c r="W144" s="852"/>
      <c r="X144" s="852"/>
      <c r="Y144" s="852"/>
      <c r="Z144" s="852"/>
      <c r="AA144" s="852"/>
      <c r="AB144" s="852"/>
      <c r="AC144" s="852"/>
      <c r="AD144" s="34"/>
    </row>
    <row r="145" spans="3:30" x14ac:dyDescent="0.2">
      <c r="C145" s="35"/>
      <c r="D145" s="847"/>
      <c r="E145" s="847"/>
      <c r="F145" s="850"/>
      <c r="G145" s="851"/>
      <c r="H145" s="852"/>
      <c r="I145" s="852"/>
      <c r="J145" s="852"/>
      <c r="K145" s="852"/>
      <c r="L145" s="852"/>
      <c r="M145" s="852"/>
      <c r="N145" s="852"/>
      <c r="O145" s="852"/>
      <c r="P145" s="852"/>
      <c r="Q145" s="852"/>
      <c r="R145" s="852"/>
      <c r="S145" s="852"/>
      <c r="T145" s="852"/>
      <c r="U145" s="852"/>
      <c r="V145" s="852"/>
      <c r="W145" s="852"/>
      <c r="X145" s="852"/>
      <c r="Y145" s="852"/>
      <c r="Z145" s="852"/>
      <c r="AA145" s="852"/>
      <c r="AB145" s="852"/>
      <c r="AC145" s="852"/>
      <c r="AD145" s="34"/>
    </row>
    <row r="146" spans="3:30" x14ac:dyDescent="0.2">
      <c r="C146" s="35"/>
      <c r="D146" s="847"/>
      <c r="E146" s="847"/>
      <c r="F146" s="850"/>
      <c r="G146" s="851"/>
      <c r="H146" s="852"/>
      <c r="I146" s="852"/>
      <c r="J146" s="852"/>
      <c r="K146" s="852"/>
      <c r="L146" s="852"/>
      <c r="M146" s="852"/>
      <c r="N146" s="852"/>
      <c r="O146" s="852"/>
      <c r="P146" s="852"/>
      <c r="Q146" s="852"/>
      <c r="R146" s="852"/>
      <c r="S146" s="852"/>
      <c r="T146" s="852"/>
      <c r="U146" s="852"/>
      <c r="V146" s="852"/>
      <c r="W146" s="852"/>
      <c r="X146" s="852"/>
      <c r="Y146" s="852"/>
      <c r="Z146" s="852"/>
      <c r="AA146" s="852"/>
      <c r="AB146" s="852"/>
      <c r="AC146" s="852"/>
      <c r="AD146" s="34"/>
    </row>
    <row r="147" spans="3:30" x14ac:dyDescent="0.2">
      <c r="C147" s="35"/>
      <c r="D147" s="847"/>
      <c r="E147" s="847"/>
      <c r="F147" s="850"/>
      <c r="G147" s="851"/>
      <c r="H147" s="852"/>
      <c r="I147" s="852"/>
      <c r="J147" s="852"/>
      <c r="K147" s="852"/>
      <c r="L147" s="852"/>
      <c r="M147" s="852"/>
      <c r="N147" s="852"/>
      <c r="O147" s="852"/>
      <c r="P147" s="852"/>
      <c r="Q147" s="852"/>
      <c r="R147" s="852"/>
      <c r="S147" s="852"/>
      <c r="T147" s="852"/>
      <c r="U147" s="852"/>
      <c r="V147" s="852"/>
      <c r="W147" s="852"/>
      <c r="X147" s="852"/>
      <c r="Y147" s="852"/>
      <c r="Z147" s="852"/>
      <c r="AA147" s="852"/>
      <c r="AB147" s="852"/>
      <c r="AC147" s="852"/>
      <c r="AD147" s="34"/>
    </row>
    <row r="148" spans="3:30" x14ac:dyDescent="0.2">
      <c r="C148" s="35"/>
      <c r="D148" s="847"/>
      <c r="E148" s="847"/>
      <c r="F148" s="850"/>
      <c r="G148" s="851"/>
      <c r="H148" s="852"/>
      <c r="I148" s="852"/>
      <c r="J148" s="852"/>
      <c r="K148" s="852"/>
      <c r="L148" s="852"/>
      <c r="M148" s="852"/>
      <c r="N148" s="852"/>
      <c r="O148" s="852"/>
      <c r="P148" s="852"/>
      <c r="Q148" s="852"/>
      <c r="R148" s="852"/>
      <c r="S148" s="852"/>
      <c r="T148" s="852"/>
      <c r="U148" s="852"/>
      <c r="V148" s="852"/>
      <c r="W148" s="852"/>
      <c r="X148" s="852"/>
      <c r="Y148" s="852"/>
      <c r="Z148" s="852"/>
      <c r="AA148" s="852"/>
      <c r="AB148" s="852"/>
      <c r="AC148" s="852"/>
      <c r="AD148" s="34"/>
    </row>
    <row r="149" spans="3:30" x14ac:dyDescent="0.2">
      <c r="C149" s="35"/>
      <c r="D149" s="847"/>
      <c r="E149" s="847"/>
      <c r="F149" s="850"/>
      <c r="G149" s="851"/>
      <c r="H149" s="852"/>
      <c r="I149" s="852"/>
      <c r="J149" s="852"/>
      <c r="K149" s="852"/>
      <c r="L149" s="852"/>
      <c r="M149" s="852"/>
      <c r="N149" s="852"/>
      <c r="O149" s="852"/>
      <c r="P149" s="852"/>
      <c r="Q149" s="852"/>
      <c r="R149" s="852"/>
      <c r="S149" s="852"/>
      <c r="T149" s="852"/>
      <c r="U149" s="852"/>
      <c r="V149" s="852"/>
      <c r="W149" s="852"/>
      <c r="X149" s="852"/>
      <c r="Y149" s="852"/>
      <c r="Z149" s="852"/>
      <c r="AA149" s="852"/>
      <c r="AB149" s="852"/>
      <c r="AC149" s="852"/>
      <c r="AD149" s="34"/>
    </row>
    <row r="150" spans="3:30" x14ac:dyDescent="0.2">
      <c r="C150" s="35"/>
      <c r="D150" s="847"/>
      <c r="E150" s="847"/>
      <c r="F150" s="850"/>
      <c r="G150" s="851"/>
      <c r="H150" s="852"/>
      <c r="I150" s="852"/>
      <c r="J150" s="852"/>
      <c r="K150" s="852"/>
      <c r="L150" s="852"/>
      <c r="M150" s="852"/>
      <c r="N150" s="852"/>
      <c r="O150" s="852"/>
      <c r="P150" s="852"/>
      <c r="Q150" s="852"/>
      <c r="R150" s="852"/>
      <c r="S150" s="852"/>
      <c r="T150" s="852"/>
      <c r="U150" s="852"/>
      <c r="V150" s="852"/>
      <c r="W150" s="852"/>
      <c r="X150" s="852"/>
      <c r="Y150" s="852"/>
      <c r="Z150" s="852"/>
      <c r="AA150" s="852"/>
      <c r="AB150" s="852"/>
      <c r="AC150" s="852"/>
      <c r="AD150" s="34"/>
    </row>
    <row r="151" spans="3:30" x14ac:dyDescent="0.2">
      <c r="C151" s="35"/>
      <c r="D151" s="847"/>
      <c r="E151" s="847"/>
      <c r="F151" s="850"/>
      <c r="G151" s="960"/>
      <c r="H151" s="961"/>
      <c r="I151" s="961"/>
      <c r="J151" s="961"/>
      <c r="K151" s="961"/>
      <c r="L151" s="961"/>
      <c r="M151" s="961"/>
      <c r="N151" s="961"/>
      <c r="O151" s="961"/>
      <c r="P151" s="961"/>
      <c r="Q151" s="961"/>
      <c r="R151" s="961"/>
      <c r="S151" s="961"/>
      <c r="T151" s="961"/>
      <c r="U151" s="961"/>
      <c r="V151" s="961"/>
      <c r="W151" s="961"/>
      <c r="X151" s="961"/>
      <c r="Y151" s="961"/>
      <c r="Z151" s="961"/>
      <c r="AA151" s="961"/>
      <c r="AB151" s="961"/>
      <c r="AC151" s="961"/>
      <c r="AD151" s="34"/>
    </row>
    <row r="152" spans="3:30" x14ac:dyDescent="0.2">
      <c r="C152" s="35"/>
      <c r="D152" s="622"/>
      <c r="E152" s="622"/>
      <c r="F152" s="623"/>
      <c r="G152" s="624"/>
      <c r="H152" s="624"/>
      <c r="I152" s="624"/>
      <c r="J152" s="624"/>
      <c r="K152" s="624"/>
      <c r="L152" s="624"/>
      <c r="M152" s="624"/>
      <c r="N152" s="624"/>
      <c r="O152" s="624"/>
      <c r="P152" s="624"/>
      <c r="Q152" s="624"/>
      <c r="R152" s="624"/>
      <c r="S152" s="624"/>
      <c r="T152" s="624"/>
      <c r="U152" s="624"/>
      <c r="V152" s="624"/>
      <c r="W152" s="624"/>
      <c r="X152" s="624"/>
      <c r="Y152" s="624"/>
      <c r="Z152" s="624"/>
      <c r="AA152" s="624"/>
      <c r="AB152" s="624"/>
      <c r="AC152" s="624"/>
      <c r="AD152" s="34"/>
    </row>
    <row r="153" spans="3:30" ht="13.5" thickBot="1" x14ac:dyDescent="0.25">
      <c r="C153" s="36"/>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8"/>
    </row>
  </sheetData>
  <sheetProtection algorithmName="SHA-512" hashValue="/4qRAh/zUtqI2xYxjUoaZFW2eEKETwHufR9wtmcYpln6OpwonlGjOrJNH0qge7pqRFngb8yFxZSH3YbhNq0xdw==" saltValue="VdQ4OxqYDmW3B4UHR6w0gQ==" spinCount="100000" sheet="1" objects="1" scenarios="1"/>
  <mergeCells count="67">
    <mergeCell ref="G15:AC15"/>
    <mergeCell ref="G4:AC4"/>
    <mergeCell ref="G5:AC5"/>
    <mergeCell ref="G6:AC6"/>
    <mergeCell ref="G7:AC7"/>
    <mergeCell ref="G8:AC8"/>
    <mergeCell ref="G9:AC9"/>
    <mergeCell ref="G10:AC10"/>
    <mergeCell ref="G11:AC11"/>
    <mergeCell ref="G12:AC12"/>
    <mergeCell ref="G13:AC13"/>
    <mergeCell ref="G14:AC14"/>
    <mergeCell ref="G27:AC27"/>
    <mergeCell ref="G16:AC16"/>
    <mergeCell ref="G17:AC17"/>
    <mergeCell ref="G18:AC18"/>
    <mergeCell ref="G19:AC19"/>
    <mergeCell ref="G20:AC20"/>
    <mergeCell ref="G21:AC21"/>
    <mergeCell ref="G22:AC22"/>
    <mergeCell ref="G23:AC23"/>
    <mergeCell ref="G24:AC24"/>
    <mergeCell ref="G25:AC25"/>
    <mergeCell ref="G26:AC26"/>
    <mergeCell ref="G39:AC39"/>
    <mergeCell ref="G28:AC28"/>
    <mergeCell ref="G29:AC29"/>
    <mergeCell ref="G30:AC30"/>
    <mergeCell ref="G31:AC31"/>
    <mergeCell ref="G32:AC32"/>
    <mergeCell ref="G33:AC33"/>
    <mergeCell ref="G34:AC34"/>
    <mergeCell ref="G35:AC35"/>
    <mergeCell ref="G36:AC36"/>
    <mergeCell ref="G37:AC37"/>
    <mergeCell ref="G38:AC38"/>
    <mergeCell ref="G51:AC51"/>
    <mergeCell ref="G40:AC40"/>
    <mergeCell ref="G41:AC41"/>
    <mergeCell ref="G42:AC42"/>
    <mergeCell ref="G43:AC43"/>
    <mergeCell ref="G44:AC44"/>
    <mergeCell ref="G45:AC45"/>
    <mergeCell ref="G46:AC46"/>
    <mergeCell ref="G47:AC47"/>
    <mergeCell ref="G48:AC48"/>
    <mergeCell ref="G49:AC49"/>
    <mergeCell ref="G50:AC50"/>
    <mergeCell ref="G63:AC63"/>
    <mergeCell ref="G52:AC52"/>
    <mergeCell ref="G53:AC53"/>
    <mergeCell ref="G54:AC54"/>
    <mergeCell ref="G55:AC55"/>
    <mergeCell ref="G56:AC56"/>
    <mergeCell ref="G57:AC57"/>
    <mergeCell ref="G58:AC58"/>
    <mergeCell ref="G59:AC59"/>
    <mergeCell ref="G60:AC60"/>
    <mergeCell ref="G61:AC61"/>
    <mergeCell ref="G62:AC62"/>
    <mergeCell ref="G151:AC151"/>
    <mergeCell ref="G64:AC64"/>
    <mergeCell ref="G65:AC65"/>
    <mergeCell ref="G66:AC66"/>
    <mergeCell ref="G67:AC67"/>
    <mergeCell ref="G68:AC68"/>
    <mergeCell ref="G69:AC69"/>
  </mergeCells>
  <dataValidations count="3">
    <dataValidation type="list" allowBlank="1" showInputMessage="1" showErrorMessage="1" sqref="F65638 WVN983142 WLR983142 WBV983142 VRZ983142 VID983142 UYH983142 UOL983142 UEP983142 TUT983142 TKX983142 TBB983142 SRF983142 SHJ983142 RXN983142 RNR983142 RDV983142 QTZ983142 QKD983142 QAH983142 PQL983142 PGP983142 OWT983142 OMX983142 ODB983142 NTF983142 NJJ983142 MZN983142 MPR983142 MFV983142 LVZ983142 LMD983142 LCH983142 KSL983142 KIP983142 JYT983142 JOX983142 JFB983142 IVF983142 ILJ983142 IBN983142 HRR983142 HHV983142 GXZ983142 GOD983142 GEH983142 FUL983142 FKP983142 FAT983142 EQX983142 EHB983142 DXF983142 DNJ983142 DDN983142 CTR983142 CJV983142 BZZ983142 BQD983142 BGH983142 AWL983142 AMP983142 ACT983142 SX983142 JB983142 F983142 WVN917606 WLR917606 WBV917606 VRZ917606 VID917606 UYH917606 UOL917606 UEP917606 TUT917606 TKX917606 TBB917606 SRF917606 SHJ917606 RXN917606 RNR917606 RDV917606 QTZ917606 QKD917606 QAH917606 PQL917606 PGP917606 OWT917606 OMX917606 ODB917606 NTF917606 NJJ917606 MZN917606 MPR917606 MFV917606 LVZ917606 LMD917606 LCH917606 KSL917606 KIP917606 JYT917606 JOX917606 JFB917606 IVF917606 ILJ917606 IBN917606 HRR917606 HHV917606 GXZ917606 GOD917606 GEH917606 FUL917606 FKP917606 FAT917606 EQX917606 EHB917606 DXF917606 DNJ917606 DDN917606 CTR917606 CJV917606 BZZ917606 BQD917606 BGH917606 AWL917606 AMP917606 ACT917606 SX917606 JB917606 F917606 WVN852070 WLR852070 WBV852070 VRZ852070 VID852070 UYH852070 UOL852070 UEP852070 TUT852070 TKX852070 TBB852070 SRF852070 SHJ852070 RXN852070 RNR852070 RDV852070 QTZ852070 QKD852070 QAH852070 PQL852070 PGP852070 OWT852070 OMX852070 ODB852070 NTF852070 NJJ852070 MZN852070 MPR852070 MFV852070 LVZ852070 LMD852070 LCH852070 KSL852070 KIP852070 JYT852070 JOX852070 JFB852070 IVF852070 ILJ852070 IBN852070 HRR852070 HHV852070 GXZ852070 GOD852070 GEH852070 FUL852070 FKP852070 FAT852070 EQX852070 EHB852070 DXF852070 DNJ852070 DDN852070 CTR852070 CJV852070 BZZ852070 BQD852070 BGH852070 AWL852070 AMP852070 ACT852070 SX852070 JB852070 F852070 WVN786534 WLR786534 WBV786534 VRZ786534 VID786534 UYH786534 UOL786534 UEP786534 TUT786534 TKX786534 TBB786534 SRF786534 SHJ786534 RXN786534 RNR786534 RDV786534 QTZ786534 QKD786534 QAH786534 PQL786534 PGP786534 OWT786534 OMX786534 ODB786534 NTF786534 NJJ786534 MZN786534 MPR786534 MFV786534 LVZ786534 LMD786534 LCH786534 KSL786534 KIP786534 JYT786534 JOX786534 JFB786534 IVF786534 ILJ786534 IBN786534 HRR786534 HHV786534 GXZ786534 GOD786534 GEH786534 FUL786534 FKP786534 FAT786534 EQX786534 EHB786534 DXF786534 DNJ786534 DDN786534 CTR786534 CJV786534 BZZ786534 BQD786534 BGH786534 AWL786534 AMP786534 ACT786534 SX786534 JB786534 F786534 WVN720998 WLR720998 WBV720998 VRZ720998 VID720998 UYH720998 UOL720998 UEP720998 TUT720998 TKX720998 TBB720998 SRF720998 SHJ720998 RXN720998 RNR720998 RDV720998 QTZ720998 QKD720998 QAH720998 PQL720998 PGP720998 OWT720998 OMX720998 ODB720998 NTF720998 NJJ720998 MZN720998 MPR720998 MFV720998 LVZ720998 LMD720998 LCH720998 KSL720998 KIP720998 JYT720998 JOX720998 JFB720998 IVF720998 ILJ720998 IBN720998 HRR720998 HHV720998 GXZ720998 GOD720998 GEH720998 FUL720998 FKP720998 FAT720998 EQX720998 EHB720998 DXF720998 DNJ720998 DDN720998 CTR720998 CJV720998 BZZ720998 BQD720998 BGH720998 AWL720998 AMP720998 ACT720998 SX720998 JB720998 F720998 WVN655462 WLR655462 WBV655462 VRZ655462 VID655462 UYH655462 UOL655462 UEP655462 TUT655462 TKX655462 TBB655462 SRF655462 SHJ655462 RXN655462 RNR655462 RDV655462 QTZ655462 QKD655462 QAH655462 PQL655462 PGP655462 OWT655462 OMX655462 ODB655462 NTF655462 NJJ655462 MZN655462 MPR655462 MFV655462 LVZ655462 LMD655462 LCH655462 KSL655462 KIP655462 JYT655462 JOX655462 JFB655462 IVF655462 ILJ655462 IBN655462 HRR655462 HHV655462 GXZ655462 GOD655462 GEH655462 FUL655462 FKP655462 FAT655462 EQX655462 EHB655462 DXF655462 DNJ655462 DDN655462 CTR655462 CJV655462 BZZ655462 BQD655462 BGH655462 AWL655462 AMP655462 ACT655462 SX655462 JB655462 F655462 WVN589926 WLR589926 WBV589926 VRZ589926 VID589926 UYH589926 UOL589926 UEP589926 TUT589926 TKX589926 TBB589926 SRF589926 SHJ589926 RXN589926 RNR589926 RDV589926 QTZ589926 QKD589926 QAH589926 PQL589926 PGP589926 OWT589926 OMX589926 ODB589926 NTF589926 NJJ589926 MZN589926 MPR589926 MFV589926 LVZ589926 LMD589926 LCH589926 KSL589926 KIP589926 JYT589926 JOX589926 JFB589926 IVF589926 ILJ589926 IBN589926 HRR589926 HHV589926 GXZ589926 GOD589926 GEH589926 FUL589926 FKP589926 FAT589926 EQX589926 EHB589926 DXF589926 DNJ589926 DDN589926 CTR589926 CJV589926 BZZ589926 BQD589926 BGH589926 AWL589926 AMP589926 ACT589926 SX589926 JB589926 F589926 WVN524390 WLR524390 WBV524390 VRZ524390 VID524390 UYH524390 UOL524390 UEP524390 TUT524390 TKX524390 TBB524390 SRF524390 SHJ524390 RXN524390 RNR524390 RDV524390 QTZ524390 QKD524390 QAH524390 PQL524390 PGP524390 OWT524390 OMX524390 ODB524390 NTF524390 NJJ524390 MZN524390 MPR524390 MFV524390 LVZ524390 LMD524390 LCH524390 KSL524390 KIP524390 JYT524390 JOX524390 JFB524390 IVF524390 ILJ524390 IBN524390 HRR524390 HHV524390 GXZ524390 GOD524390 GEH524390 FUL524390 FKP524390 FAT524390 EQX524390 EHB524390 DXF524390 DNJ524390 DDN524390 CTR524390 CJV524390 BZZ524390 BQD524390 BGH524390 AWL524390 AMP524390 ACT524390 SX524390 JB524390 F524390 WVN458854 WLR458854 WBV458854 VRZ458854 VID458854 UYH458854 UOL458854 UEP458854 TUT458854 TKX458854 TBB458854 SRF458854 SHJ458854 RXN458854 RNR458854 RDV458854 QTZ458854 QKD458854 QAH458854 PQL458854 PGP458854 OWT458854 OMX458854 ODB458854 NTF458854 NJJ458854 MZN458854 MPR458854 MFV458854 LVZ458854 LMD458854 LCH458854 KSL458854 KIP458854 JYT458854 JOX458854 JFB458854 IVF458854 ILJ458854 IBN458854 HRR458854 HHV458854 GXZ458854 GOD458854 GEH458854 FUL458854 FKP458854 FAT458854 EQX458854 EHB458854 DXF458854 DNJ458854 DDN458854 CTR458854 CJV458854 BZZ458854 BQD458854 BGH458854 AWL458854 AMP458854 ACT458854 SX458854 JB458854 F458854 WVN393318 WLR393318 WBV393318 VRZ393318 VID393318 UYH393318 UOL393318 UEP393318 TUT393318 TKX393318 TBB393318 SRF393318 SHJ393318 RXN393318 RNR393318 RDV393318 QTZ393318 QKD393318 QAH393318 PQL393318 PGP393318 OWT393318 OMX393318 ODB393318 NTF393318 NJJ393318 MZN393318 MPR393318 MFV393318 LVZ393318 LMD393318 LCH393318 KSL393318 KIP393318 JYT393318 JOX393318 JFB393318 IVF393318 ILJ393318 IBN393318 HRR393318 HHV393318 GXZ393318 GOD393318 GEH393318 FUL393318 FKP393318 FAT393318 EQX393318 EHB393318 DXF393318 DNJ393318 DDN393318 CTR393318 CJV393318 BZZ393318 BQD393318 BGH393318 AWL393318 AMP393318 ACT393318 SX393318 JB393318 F393318 WVN327782 WLR327782 WBV327782 VRZ327782 VID327782 UYH327782 UOL327782 UEP327782 TUT327782 TKX327782 TBB327782 SRF327782 SHJ327782 RXN327782 RNR327782 RDV327782 QTZ327782 QKD327782 QAH327782 PQL327782 PGP327782 OWT327782 OMX327782 ODB327782 NTF327782 NJJ327782 MZN327782 MPR327782 MFV327782 LVZ327782 LMD327782 LCH327782 KSL327782 KIP327782 JYT327782 JOX327782 JFB327782 IVF327782 ILJ327782 IBN327782 HRR327782 HHV327782 GXZ327782 GOD327782 GEH327782 FUL327782 FKP327782 FAT327782 EQX327782 EHB327782 DXF327782 DNJ327782 DDN327782 CTR327782 CJV327782 BZZ327782 BQD327782 BGH327782 AWL327782 AMP327782 ACT327782 SX327782 JB327782 F327782 WVN262246 WLR262246 WBV262246 VRZ262246 VID262246 UYH262246 UOL262246 UEP262246 TUT262246 TKX262246 TBB262246 SRF262246 SHJ262246 RXN262246 RNR262246 RDV262246 QTZ262246 QKD262246 QAH262246 PQL262246 PGP262246 OWT262246 OMX262246 ODB262246 NTF262246 NJJ262246 MZN262246 MPR262246 MFV262246 LVZ262246 LMD262246 LCH262246 KSL262246 KIP262246 JYT262246 JOX262246 JFB262246 IVF262246 ILJ262246 IBN262246 HRR262246 HHV262246 GXZ262246 GOD262246 GEH262246 FUL262246 FKP262246 FAT262246 EQX262246 EHB262246 DXF262246 DNJ262246 DDN262246 CTR262246 CJV262246 BZZ262246 BQD262246 BGH262246 AWL262246 AMP262246 ACT262246 SX262246 JB262246 F262246 WVN196710 WLR196710 WBV196710 VRZ196710 VID196710 UYH196710 UOL196710 UEP196710 TUT196710 TKX196710 TBB196710 SRF196710 SHJ196710 RXN196710 RNR196710 RDV196710 QTZ196710 QKD196710 QAH196710 PQL196710 PGP196710 OWT196710 OMX196710 ODB196710 NTF196710 NJJ196710 MZN196710 MPR196710 MFV196710 LVZ196710 LMD196710 LCH196710 KSL196710 KIP196710 JYT196710 JOX196710 JFB196710 IVF196710 ILJ196710 IBN196710 HRR196710 HHV196710 GXZ196710 GOD196710 GEH196710 FUL196710 FKP196710 FAT196710 EQX196710 EHB196710 DXF196710 DNJ196710 DDN196710 CTR196710 CJV196710 BZZ196710 BQD196710 BGH196710 AWL196710 AMP196710 ACT196710 SX196710 JB196710 F196710 WVN131174 WLR131174 WBV131174 VRZ131174 VID131174 UYH131174 UOL131174 UEP131174 TUT131174 TKX131174 TBB131174 SRF131174 SHJ131174 RXN131174 RNR131174 RDV131174 QTZ131174 QKD131174 QAH131174 PQL131174 PGP131174 OWT131174 OMX131174 ODB131174 NTF131174 NJJ131174 MZN131174 MPR131174 MFV131174 LVZ131174 LMD131174 LCH131174 KSL131174 KIP131174 JYT131174 JOX131174 JFB131174 IVF131174 ILJ131174 IBN131174 HRR131174 HHV131174 GXZ131174 GOD131174 GEH131174 FUL131174 FKP131174 FAT131174 EQX131174 EHB131174 DXF131174 DNJ131174 DDN131174 CTR131174 CJV131174 BZZ131174 BQD131174 BGH131174 AWL131174 AMP131174 ACT131174 SX131174 JB131174 F131174 WVN65638 WLR65638 WBV65638 VRZ65638 VID65638 UYH65638 UOL65638 UEP65638 TUT65638 TKX65638 TBB65638 SRF65638 SHJ65638 RXN65638 RNR65638 RDV65638 QTZ65638 QKD65638 QAH65638 PQL65638 PGP65638 OWT65638 OMX65638 ODB65638 NTF65638 NJJ65638 MZN65638 MPR65638 MFV65638 LVZ65638 LMD65638 LCH65638 KSL65638 KIP65638 JYT65638 JOX65638 JFB65638 IVF65638 ILJ65638 IBN65638 HRR65638 HHV65638 GXZ65638 GOD65638 GEH65638 FUL65638 FKP65638 FAT65638 EQX65638 EHB65638 DXF65638 DNJ65638 DDN65638 CTR65638 CJV65638 BZZ65638 BQD65638 BGH65638 AWL65638 AMP65638 ACT65638 SX65638 JB65638" xr:uid="{00000000-0002-0000-0100-000000000000}">
      <formula1>l_Security</formula1>
    </dataValidation>
    <dataValidation type="list" allowBlank="1" showInputMessage="1" showErrorMessage="1" sqref="C65638 WVL983142 WLP983142 WBT983142 VRX983142 VIB983142 UYF983142 UOJ983142 UEN983142 TUR983142 TKV983142 TAZ983142 SRD983142 SHH983142 RXL983142 RNP983142 RDT983142 QTX983142 QKB983142 QAF983142 PQJ983142 PGN983142 OWR983142 OMV983142 OCZ983142 NTD983142 NJH983142 MZL983142 MPP983142 MFT983142 LVX983142 LMB983142 LCF983142 KSJ983142 KIN983142 JYR983142 JOV983142 JEZ983142 IVD983142 ILH983142 IBL983142 HRP983142 HHT983142 GXX983142 GOB983142 GEF983142 FUJ983142 FKN983142 FAR983142 EQV983142 EGZ983142 DXD983142 DNH983142 DDL983142 CTP983142 CJT983142 BZX983142 BQB983142 BGF983142 AWJ983142 AMN983142 ACR983142 SV983142 IZ983142 C983142 WVL917606 WLP917606 WBT917606 VRX917606 VIB917606 UYF917606 UOJ917606 UEN917606 TUR917606 TKV917606 TAZ917606 SRD917606 SHH917606 RXL917606 RNP917606 RDT917606 QTX917606 QKB917606 QAF917606 PQJ917606 PGN917606 OWR917606 OMV917606 OCZ917606 NTD917606 NJH917606 MZL917606 MPP917606 MFT917606 LVX917606 LMB917606 LCF917606 KSJ917606 KIN917606 JYR917606 JOV917606 JEZ917606 IVD917606 ILH917606 IBL917606 HRP917606 HHT917606 GXX917606 GOB917606 GEF917606 FUJ917606 FKN917606 FAR917606 EQV917606 EGZ917606 DXD917606 DNH917606 DDL917606 CTP917606 CJT917606 BZX917606 BQB917606 BGF917606 AWJ917606 AMN917606 ACR917606 SV917606 IZ917606 C917606 WVL852070 WLP852070 WBT852070 VRX852070 VIB852070 UYF852070 UOJ852070 UEN852070 TUR852070 TKV852070 TAZ852070 SRD852070 SHH852070 RXL852070 RNP852070 RDT852070 QTX852070 QKB852070 QAF852070 PQJ852070 PGN852070 OWR852070 OMV852070 OCZ852070 NTD852070 NJH852070 MZL852070 MPP852070 MFT852070 LVX852070 LMB852070 LCF852070 KSJ852070 KIN852070 JYR852070 JOV852070 JEZ852070 IVD852070 ILH852070 IBL852070 HRP852070 HHT852070 GXX852070 GOB852070 GEF852070 FUJ852070 FKN852070 FAR852070 EQV852070 EGZ852070 DXD852070 DNH852070 DDL852070 CTP852070 CJT852070 BZX852070 BQB852070 BGF852070 AWJ852070 AMN852070 ACR852070 SV852070 IZ852070 C852070 WVL786534 WLP786534 WBT786534 VRX786534 VIB786534 UYF786534 UOJ786534 UEN786534 TUR786534 TKV786534 TAZ786534 SRD786534 SHH786534 RXL786534 RNP786534 RDT786534 QTX786534 QKB786534 QAF786534 PQJ786534 PGN786534 OWR786534 OMV786534 OCZ786534 NTD786534 NJH786534 MZL786534 MPP786534 MFT786534 LVX786534 LMB786534 LCF786534 KSJ786534 KIN786534 JYR786534 JOV786534 JEZ786534 IVD786534 ILH786534 IBL786534 HRP786534 HHT786534 GXX786534 GOB786534 GEF786534 FUJ786534 FKN786534 FAR786534 EQV786534 EGZ786534 DXD786534 DNH786534 DDL786534 CTP786534 CJT786534 BZX786534 BQB786534 BGF786534 AWJ786534 AMN786534 ACR786534 SV786534 IZ786534 C786534 WVL720998 WLP720998 WBT720998 VRX720998 VIB720998 UYF720998 UOJ720998 UEN720998 TUR720998 TKV720998 TAZ720998 SRD720998 SHH720998 RXL720998 RNP720998 RDT720998 QTX720998 QKB720998 QAF720998 PQJ720998 PGN720998 OWR720998 OMV720998 OCZ720998 NTD720998 NJH720998 MZL720998 MPP720998 MFT720998 LVX720998 LMB720998 LCF720998 KSJ720998 KIN720998 JYR720998 JOV720998 JEZ720998 IVD720998 ILH720998 IBL720998 HRP720998 HHT720998 GXX720998 GOB720998 GEF720998 FUJ720998 FKN720998 FAR720998 EQV720998 EGZ720998 DXD720998 DNH720998 DDL720998 CTP720998 CJT720998 BZX720998 BQB720998 BGF720998 AWJ720998 AMN720998 ACR720998 SV720998 IZ720998 C720998 WVL655462 WLP655462 WBT655462 VRX655462 VIB655462 UYF655462 UOJ655462 UEN655462 TUR655462 TKV655462 TAZ655462 SRD655462 SHH655462 RXL655462 RNP655462 RDT655462 QTX655462 QKB655462 QAF655462 PQJ655462 PGN655462 OWR655462 OMV655462 OCZ655462 NTD655462 NJH655462 MZL655462 MPP655462 MFT655462 LVX655462 LMB655462 LCF655462 KSJ655462 KIN655462 JYR655462 JOV655462 JEZ655462 IVD655462 ILH655462 IBL655462 HRP655462 HHT655462 GXX655462 GOB655462 GEF655462 FUJ655462 FKN655462 FAR655462 EQV655462 EGZ655462 DXD655462 DNH655462 DDL655462 CTP655462 CJT655462 BZX655462 BQB655462 BGF655462 AWJ655462 AMN655462 ACR655462 SV655462 IZ655462 C655462 WVL589926 WLP589926 WBT589926 VRX589926 VIB589926 UYF589926 UOJ589926 UEN589926 TUR589926 TKV589926 TAZ589926 SRD589926 SHH589926 RXL589926 RNP589926 RDT589926 QTX589926 QKB589926 QAF589926 PQJ589926 PGN589926 OWR589926 OMV589926 OCZ589926 NTD589926 NJH589926 MZL589926 MPP589926 MFT589926 LVX589926 LMB589926 LCF589926 KSJ589926 KIN589926 JYR589926 JOV589926 JEZ589926 IVD589926 ILH589926 IBL589926 HRP589926 HHT589926 GXX589926 GOB589926 GEF589926 FUJ589926 FKN589926 FAR589926 EQV589926 EGZ589926 DXD589926 DNH589926 DDL589926 CTP589926 CJT589926 BZX589926 BQB589926 BGF589926 AWJ589926 AMN589926 ACR589926 SV589926 IZ589926 C589926 WVL524390 WLP524390 WBT524390 VRX524390 VIB524390 UYF524390 UOJ524390 UEN524390 TUR524390 TKV524390 TAZ524390 SRD524390 SHH524390 RXL524390 RNP524390 RDT524390 QTX524390 QKB524390 QAF524390 PQJ524390 PGN524390 OWR524390 OMV524390 OCZ524390 NTD524390 NJH524390 MZL524390 MPP524390 MFT524390 LVX524390 LMB524390 LCF524390 KSJ524390 KIN524390 JYR524390 JOV524390 JEZ524390 IVD524390 ILH524390 IBL524390 HRP524390 HHT524390 GXX524390 GOB524390 GEF524390 FUJ524390 FKN524390 FAR524390 EQV524390 EGZ524390 DXD524390 DNH524390 DDL524390 CTP524390 CJT524390 BZX524390 BQB524390 BGF524390 AWJ524390 AMN524390 ACR524390 SV524390 IZ524390 C524390 WVL458854 WLP458854 WBT458854 VRX458854 VIB458854 UYF458854 UOJ458854 UEN458854 TUR458854 TKV458854 TAZ458854 SRD458854 SHH458854 RXL458854 RNP458854 RDT458854 QTX458854 QKB458854 QAF458854 PQJ458854 PGN458854 OWR458854 OMV458854 OCZ458854 NTD458854 NJH458854 MZL458854 MPP458854 MFT458854 LVX458854 LMB458854 LCF458854 KSJ458854 KIN458854 JYR458854 JOV458854 JEZ458854 IVD458854 ILH458854 IBL458854 HRP458854 HHT458854 GXX458854 GOB458854 GEF458854 FUJ458854 FKN458854 FAR458854 EQV458854 EGZ458854 DXD458854 DNH458854 DDL458854 CTP458854 CJT458854 BZX458854 BQB458854 BGF458854 AWJ458854 AMN458854 ACR458854 SV458854 IZ458854 C458854 WVL393318 WLP393318 WBT393318 VRX393318 VIB393318 UYF393318 UOJ393318 UEN393318 TUR393318 TKV393318 TAZ393318 SRD393318 SHH393318 RXL393318 RNP393318 RDT393318 QTX393318 QKB393318 QAF393318 PQJ393318 PGN393318 OWR393318 OMV393318 OCZ393318 NTD393318 NJH393318 MZL393318 MPP393318 MFT393318 LVX393318 LMB393318 LCF393318 KSJ393318 KIN393318 JYR393318 JOV393318 JEZ393318 IVD393318 ILH393318 IBL393318 HRP393318 HHT393318 GXX393318 GOB393318 GEF393318 FUJ393318 FKN393318 FAR393318 EQV393318 EGZ393318 DXD393318 DNH393318 DDL393318 CTP393318 CJT393318 BZX393318 BQB393318 BGF393318 AWJ393318 AMN393318 ACR393318 SV393318 IZ393318 C393318 WVL327782 WLP327782 WBT327782 VRX327782 VIB327782 UYF327782 UOJ327782 UEN327782 TUR327782 TKV327782 TAZ327782 SRD327782 SHH327782 RXL327782 RNP327782 RDT327782 QTX327782 QKB327782 QAF327782 PQJ327782 PGN327782 OWR327782 OMV327782 OCZ327782 NTD327782 NJH327782 MZL327782 MPP327782 MFT327782 LVX327782 LMB327782 LCF327782 KSJ327782 KIN327782 JYR327782 JOV327782 JEZ327782 IVD327782 ILH327782 IBL327782 HRP327782 HHT327782 GXX327782 GOB327782 GEF327782 FUJ327782 FKN327782 FAR327782 EQV327782 EGZ327782 DXD327782 DNH327782 DDL327782 CTP327782 CJT327782 BZX327782 BQB327782 BGF327782 AWJ327782 AMN327782 ACR327782 SV327782 IZ327782 C327782 WVL262246 WLP262246 WBT262246 VRX262246 VIB262246 UYF262246 UOJ262246 UEN262246 TUR262246 TKV262246 TAZ262246 SRD262246 SHH262246 RXL262246 RNP262246 RDT262246 QTX262246 QKB262246 QAF262246 PQJ262246 PGN262246 OWR262246 OMV262246 OCZ262246 NTD262246 NJH262246 MZL262246 MPP262246 MFT262246 LVX262246 LMB262246 LCF262246 KSJ262246 KIN262246 JYR262246 JOV262246 JEZ262246 IVD262246 ILH262246 IBL262246 HRP262246 HHT262246 GXX262246 GOB262246 GEF262246 FUJ262246 FKN262246 FAR262246 EQV262246 EGZ262246 DXD262246 DNH262246 DDL262246 CTP262246 CJT262246 BZX262246 BQB262246 BGF262246 AWJ262246 AMN262246 ACR262246 SV262246 IZ262246 C262246 WVL196710 WLP196710 WBT196710 VRX196710 VIB196710 UYF196710 UOJ196710 UEN196710 TUR196710 TKV196710 TAZ196710 SRD196710 SHH196710 RXL196710 RNP196710 RDT196710 QTX196710 QKB196710 QAF196710 PQJ196710 PGN196710 OWR196710 OMV196710 OCZ196710 NTD196710 NJH196710 MZL196710 MPP196710 MFT196710 LVX196710 LMB196710 LCF196710 KSJ196710 KIN196710 JYR196710 JOV196710 JEZ196710 IVD196710 ILH196710 IBL196710 HRP196710 HHT196710 GXX196710 GOB196710 GEF196710 FUJ196710 FKN196710 FAR196710 EQV196710 EGZ196710 DXD196710 DNH196710 DDL196710 CTP196710 CJT196710 BZX196710 BQB196710 BGF196710 AWJ196710 AMN196710 ACR196710 SV196710 IZ196710 C196710 WVL131174 WLP131174 WBT131174 VRX131174 VIB131174 UYF131174 UOJ131174 UEN131174 TUR131174 TKV131174 TAZ131174 SRD131174 SHH131174 RXL131174 RNP131174 RDT131174 QTX131174 QKB131174 QAF131174 PQJ131174 PGN131174 OWR131174 OMV131174 OCZ131174 NTD131174 NJH131174 MZL131174 MPP131174 MFT131174 LVX131174 LMB131174 LCF131174 KSJ131174 KIN131174 JYR131174 JOV131174 JEZ131174 IVD131174 ILH131174 IBL131174 HRP131174 HHT131174 GXX131174 GOB131174 GEF131174 FUJ131174 FKN131174 FAR131174 EQV131174 EGZ131174 DXD131174 DNH131174 DDL131174 CTP131174 CJT131174 BZX131174 BQB131174 BGF131174 AWJ131174 AMN131174 ACR131174 SV131174 IZ131174 C131174 WVL65638 WLP65638 WBT65638 VRX65638 VIB65638 UYF65638 UOJ65638 UEN65638 TUR65638 TKV65638 TAZ65638 SRD65638 SHH65638 RXL65638 RNP65638 RDT65638 QTX65638 QKB65638 QAF65638 PQJ65638 PGN65638 OWR65638 OMV65638 OCZ65638 NTD65638 NJH65638 MZL65638 MPP65638 MFT65638 LVX65638 LMB65638 LCF65638 KSJ65638 KIN65638 JYR65638 JOV65638 JEZ65638 IVD65638 ILH65638 IBL65638 HRP65638 HHT65638 GXX65638 GOB65638 GEF65638 FUJ65638 FKN65638 FAR65638 EQV65638 EGZ65638 DXD65638 DNH65638 DDL65638 CTP65638 CJT65638 BZX65638 BQB65638 BGF65638 AWJ65638 AMN65638 ACR65638 SV65638 IZ65638" xr:uid="{00000000-0002-0000-0100-000001000000}">
      <formula1>l_SheetTypes</formula1>
    </dataValidation>
    <dataValidation type="list" allowBlank="1" showInputMessage="1" showErrorMessage="1" sqref="D65638:E65638 WVM983142 WLQ983142 WBU983142 VRY983142 VIC983142 UYG983142 UOK983142 UEO983142 TUS983142 TKW983142 TBA983142 SRE983142 SHI983142 RXM983142 RNQ983142 RDU983142 QTY983142 QKC983142 QAG983142 PQK983142 PGO983142 OWS983142 OMW983142 ODA983142 NTE983142 NJI983142 MZM983142 MPQ983142 MFU983142 LVY983142 LMC983142 LCG983142 KSK983142 KIO983142 JYS983142 JOW983142 JFA983142 IVE983142 ILI983142 IBM983142 HRQ983142 HHU983142 GXY983142 GOC983142 GEG983142 FUK983142 FKO983142 FAS983142 EQW983142 EHA983142 DXE983142 DNI983142 DDM983142 CTQ983142 CJU983142 BZY983142 BQC983142 BGG983142 AWK983142 AMO983142 ACS983142 SW983142 JA983142 D983142:E983142 WVM917606 WLQ917606 WBU917606 VRY917606 VIC917606 UYG917606 UOK917606 UEO917606 TUS917606 TKW917606 TBA917606 SRE917606 SHI917606 RXM917606 RNQ917606 RDU917606 QTY917606 QKC917606 QAG917606 PQK917606 PGO917606 OWS917606 OMW917606 ODA917606 NTE917606 NJI917606 MZM917606 MPQ917606 MFU917606 LVY917606 LMC917606 LCG917606 KSK917606 KIO917606 JYS917606 JOW917606 JFA917606 IVE917606 ILI917606 IBM917606 HRQ917606 HHU917606 GXY917606 GOC917606 GEG917606 FUK917606 FKO917606 FAS917606 EQW917606 EHA917606 DXE917606 DNI917606 DDM917606 CTQ917606 CJU917606 BZY917606 BQC917606 BGG917606 AWK917606 AMO917606 ACS917606 SW917606 JA917606 D917606:E917606 WVM852070 WLQ852070 WBU852070 VRY852070 VIC852070 UYG852070 UOK852070 UEO852070 TUS852070 TKW852070 TBA852070 SRE852070 SHI852070 RXM852070 RNQ852070 RDU852070 QTY852070 QKC852070 QAG852070 PQK852070 PGO852070 OWS852070 OMW852070 ODA852070 NTE852070 NJI852070 MZM852070 MPQ852070 MFU852070 LVY852070 LMC852070 LCG852070 KSK852070 KIO852070 JYS852070 JOW852070 JFA852070 IVE852070 ILI852070 IBM852070 HRQ852070 HHU852070 GXY852070 GOC852070 GEG852070 FUK852070 FKO852070 FAS852070 EQW852070 EHA852070 DXE852070 DNI852070 DDM852070 CTQ852070 CJU852070 BZY852070 BQC852070 BGG852070 AWK852070 AMO852070 ACS852070 SW852070 JA852070 D852070:E852070 WVM786534 WLQ786534 WBU786534 VRY786534 VIC786534 UYG786534 UOK786534 UEO786534 TUS786534 TKW786534 TBA786534 SRE786534 SHI786534 RXM786534 RNQ786534 RDU786534 QTY786534 QKC786534 QAG786534 PQK786534 PGO786534 OWS786534 OMW786534 ODA786534 NTE786534 NJI786534 MZM786534 MPQ786534 MFU786534 LVY786534 LMC786534 LCG786534 KSK786534 KIO786534 JYS786534 JOW786534 JFA786534 IVE786534 ILI786534 IBM786534 HRQ786534 HHU786534 GXY786534 GOC786534 GEG786534 FUK786534 FKO786534 FAS786534 EQW786534 EHA786534 DXE786534 DNI786534 DDM786534 CTQ786534 CJU786534 BZY786534 BQC786534 BGG786534 AWK786534 AMO786534 ACS786534 SW786534 JA786534 D786534:E786534 WVM720998 WLQ720998 WBU720998 VRY720998 VIC720998 UYG720998 UOK720998 UEO720998 TUS720998 TKW720998 TBA720998 SRE720998 SHI720998 RXM720998 RNQ720998 RDU720998 QTY720998 QKC720998 QAG720998 PQK720998 PGO720998 OWS720998 OMW720998 ODA720998 NTE720998 NJI720998 MZM720998 MPQ720998 MFU720998 LVY720998 LMC720998 LCG720998 KSK720998 KIO720998 JYS720998 JOW720998 JFA720998 IVE720998 ILI720998 IBM720998 HRQ720998 HHU720998 GXY720998 GOC720998 GEG720998 FUK720998 FKO720998 FAS720998 EQW720998 EHA720998 DXE720998 DNI720998 DDM720998 CTQ720998 CJU720998 BZY720998 BQC720998 BGG720998 AWK720998 AMO720998 ACS720998 SW720998 JA720998 D720998:E720998 WVM655462 WLQ655462 WBU655462 VRY655462 VIC655462 UYG655462 UOK655462 UEO655462 TUS655462 TKW655462 TBA655462 SRE655462 SHI655462 RXM655462 RNQ655462 RDU655462 QTY655462 QKC655462 QAG655462 PQK655462 PGO655462 OWS655462 OMW655462 ODA655462 NTE655462 NJI655462 MZM655462 MPQ655462 MFU655462 LVY655462 LMC655462 LCG655462 KSK655462 KIO655462 JYS655462 JOW655462 JFA655462 IVE655462 ILI655462 IBM655462 HRQ655462 HHU655462 GXY655462 GOC655462 GEG655462 FUK655462 FKO655462 FAS655462 EQW655462 EHA655462 DXE655462 DNI655462 DDM655462 CTQ655462 CJU655462 BZY655462 BQC655462 BGG655462 AWK655462 AMO655462 ACS655462 SW655462 JA655462 D655462:E655462 WVM589926 WLQ589926 WBU589926 VRY589926 VIC589926 UYG589926 UOK589926 UEO589926 TUS589926 TKW589926 TBA589926 SRE589926 SHI589926 RXM589926 RNQ589926 RDU589926 QTY589926 QKC589926 QAG589926 PQK589926 PGO589926 OWS589926 OMW589926 ODA589926 NTE589926 NJI589926 MZM589926 MPQ589926 MFU589926 LVY589926 LMC589926 LCG589926 KSK589926 KIO589926 JYS589926 JOW589926 JFA589926 IVE589926 ILI589926 IBM589926 HRQ589926 HHU589926 GXY589926 GOC589926 GEG589926 FUK589926 FKO589926 FAS589926 EQW589926 EHA589926 DXE589926 DNI589926 DDM589926 CTQ589926 CJU589926 BZY589926 BQC589926 BGG589926 AWK589926 AMO589926 ACS589926 SW589926 JA589926 D589926:E589926 WVM524390 WLQ524390 WBU524390 VRY524390 VIC524390 UYG524390 UOK524390 UEO524390 TUS524390 TKW524390 TBA524390 SRE524390 SHI524390 RXM524390 RNQ524390 RDU524390 QTY524390 QKC524390 QAG524390 PQK524390 PGO524390 OWS524390 OMW524390 ODA524390 NTE524390 NJI524390 MZM524390 MPQ524390 MFU524390 LVY524390 LMC524390 LCG524390 KSK524390 KIO524390 JYS524390 JOW524390 JFA524390 IVE524390 ILI524390 IBM524390 HRQ524390 HHU524390 GXY524390 GOC524390 GEG524390 FUK524390 FKO524390 FAS524390 EQW524390 EHA524390 DXE524390 DNI524390 DDM524390 CTQ524390 CJU524390 BZY524390 BQC524390 BGG524390 AWK524390 AMO524390 ACS524390 SW524390 JA524390 D524390:E524390 WVM458854 WLQ458854 WBU458854 VRY458854 VIC458854 UYG458854 UOK458854 UEO458854 TUS458854 TKW458854 TBA458854 SRE458854 SHI458854 RXM458854 RNQ458854 RDU458854 QTY458854 QKC458854 QAG458854 PQK458854 PGO458854 OWS458854 OMW458854 ODA458854 NTE458854 NJI458854 MZM458854 MPQ458854 MFU458854 LVY458854 LMC458854 LCG458854 KSK458854 KIO458854 JYS458854 JOW458854 JFA458854 IVE458854 ILI458854 IBM458854 HRQ458854 HHU458854 GXY458854 GOC458854 GEG458854 FUK458854 FKO458854 FAS458854 EQW458854 EHA458854 DXE458854 DNI458854 DDM458854 CTQ458854 CJU458854 BZY458854 BQC458854 BGG458854 AWK458854 AMO458854 ACS458854 SW458854 JA458854 D458854:E458854 WVM393318 WLQ393318 WBU393318 VRY393318 VIC393318 UYG393318 UOK393318 UEO393318 TUS393318 TKW393318 TBA393318 SRE393318 SHI393318 RXM393318 RNQ393318 RDU393318 QTY393318 QKC393318 QAG393318 PQK393318 PGO393318 OWS393318 OMW393318 ODA393318 NTE393318 NJI393318 MZM393318 MPQ393318 MFU393318 LVY393318 LMC393318 LCG393318 KSK393318 KIO393318 JYS393318 JOW393318 JFA393318 IVE393318 ILI393318 IBM393318 HRQ393318 HHU393318 GXY393318 GOC393318 GEG393318 FUK393318 FKO393318 FAS393318 EQW393318 EHA393318 DXE393318 DNI393318 DDM393318 CTQ393318 CJU393318 BZY393318 BQC393318 BGG393318 AWK393318 AMO393318 ACS393318 SW393318 JA393318 D393318:E393318 WVM327782 WLQ327782 WBU327782 VRY327782 VIC327782 UYG327782 UOK327782 UEO327782 TUS327782 TKW327782 TBA327782 SRE327782 SHI327782 RXM327782 RNQ327782 RDU327782 QTY327782 QKC327782 QAG327782 PQK327782 PGO327782 OWS327782 OMW327782 ODA327782 NTE327782 NJI327782 MZM327782 MPQ327782 MFU327782 LVY327782 LMC327782 LCG327782 KSK327782 KIO327782 JYS327782 JOW327782 JFA327782 IVE327782 ILI327782 IBM327782 HRQ327782 HHU327782 GXY327782 GOC327782 GEG327782 FUK327782 FKO327782 FAS327782 EQW327782 EHA327782 DXE327782 DNI327782 DDM327782 CTQ327782 CJU327782 BZY327782 BQC327782 BGG327782 AWK327782 AMO327782 ACS327782 SW327782 JA327782 D327782:E327782 WVM262246 WLQ262246 WBU262246 VRY262246 VIC262246 UYG262246 UOK262246 UEO262246 TUS262246 TKW262246 TBA262246 SRE262246 SHI262246 RXM262246 RNQ262246 RDU262246 QTY262246 QKC262246 QAG262246 PQK262246 PGO262246 OWS262246 OMW262246 ODA262246 NTE262246 NJI262246 MZM262246 MPQ262246 MFU262246 LVY262246 LMC262246 LCG262246 KSK262246 KIO262246 JYS262246 JOW262246 JFA262246 IVE262246 ILI262246 IBM262246 HRQ262246 HHU262246 GXY262246 GOC262246 GEG262246 FUK262246 FKO262246 FAS262246 EQW262246 EHA262246 DXE262246 DNI262246 DDM262246 CTQ262246 CJU262246 BZY262246 BQC262246 BGG262246 AWK262246 AMO262246 ACS262246 SW262246 JA262246 D262246:E262246 WVM196710 WLQ196710 WBU196710 VRY196710 VIC196710 UYG196710 UOK196710 UEO196710 TUS196710 TKW196710 TBA196710 SRE196710 SHI196710 RXM196710 RNQ196710 RDU196710 QTY196710 QKC196710 QAG196710 PQK196710 PGO196710 OWS196710 OMW196710 ODA196710 NTE196710 NJI196710 MZM196710 MPQ196710 MFU196710 LVY196710 LMC196710 LCG196710 KSK196710 KIO196710 JYS196710 JOW196710 JFA196710 IVE196710 ILI196710 IBM196710 HRQ196710 HHU196710 GXY196710 GOC196710 GEG196710 FUK196710 FKO196710 FAS196710 EQW196710 EHA196710 DXE196710 DNI196710 DDM196710 CTQ196710 CJU196710 BZY196710 BQC196710 BGG196710 AWK196710 AMO196710 ACS196710 SW196710 JA196710 D196710:E196710 WVM131174 WLQ131174 WBU131174 VRY131174 VIC131174 UYG131174 UOK131174 UEO131174 TUS131174 TKW131174 TBA131174 SRE131174 SHI131174 RXM131174 RNQ131174 RDU131174 QTY131174 QKC131174 QAG131174 PQK131174 PGO131174 OWS131174 OMW131174 ODA131174 NTE131174 NJI131174 MZM131174 MPQ131174 MFU131174 LVY131174 LMC131174 LCG131174 KSK131174 KIO131174 JYS131174 JOW131174 JFA131174 IVE131174 ILI131174 IBM131174 HRQ131174 HHU131174 GXY131174 GOC131174 GEG131174 FUK131174 FKO131174 FAS131174 EQW131174 EHA131174 DXE131174 DNI131174 DDM131174 CTQ131174 CJU131174 BZY131174 BQC131174 BGG131174 AWK131174 AMO131174 ACS131174 SW131174 JA131174 D131174:E131174 WVM65638 WLQ65638 WBU65638 VRY65638 VIC65638 UYG65638 UOK65638 UEO65638 TUS65638 TKW65638 TBA65638 SRE65638 SHI65638 RXM65638 RNQ65638 RDU65638 QTY65638 QKC65638 QAG65638 PQK65638 PGO65638 OWS65638 OMW65638 ODA65638 NTE65638 NJI65638 MZM65638 MPQ65638 MFU65638 LVY65638 LMC65638 LCG65638 KSK65638 KIO65638 JYS65638 JOW65638 JFA65638 IVE65638 ILI65638 IBM65638 HRQ65638 HHU65638 GXY65638 GOC65638 GEG65638 FUK65638 FKO65638 FAS65638 EQW65638 EHA65638 DXE65638 DNI65638 DDM65638 CTQ65638 CJU65638 BZY65638 BQC65638 BGG65638 AWK65638 AMO65638 ACS65638 SW65638 JA65638" xr:uid="{00000000-0002-0000-0100-000002000000}">
      <formula1>l_Status</formula1>
    </dataValidation>
  </dataValidations>
  <pageMargins left="0.7" right="0.7" top="0.75" bottom="0.75" header="0.3" footer="0.3"/>
  <pageSetup paperSize="9" orientation="portrait"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FF0000"/>
    <pageSetUpPr autoPageBreaks="0"/>
  </sheetPr>
  <dimension ref="C1:AF152"/>
  <sheetViews>
    <sheetView showRowColHeaders="0" zoomScale="130" zoomScaleNormal="130" workbookViewId="0">
      <selection activeCell="H86" sqref="H86"/>
    </sheetView>
  </sheetViews>
  <sheetFormatPr defaultColWidth="4.140625" defaultRowHeight="12.75" x14ac:dyDescent="0.2"/>
  <cols>
    <col min="1" max="3" width="4.140625" style="19"/>
    <col min="4" max="4" width="14.5703125" style="19" customWidth="1"/>
    <col min="5" max="5" width="11.7109375" style="19" customWidth="1"/>
    <col min="6" max="6" width="11.140625" style="19" customWidth="1"/>
    <col min="7" max="31" width="4.140625" style="19"/>
    <col min="32" max="32" width="14.5703125" style="19" customWidth="1"/>
    <col min="33" max="16384" width="4.140625" style="19"/>
  </cols>
  <sheetData>
    <row r="1" spans="3:32" ht="13.5" thickBot="1" x14ac:dyDescent="0.25"/>
    <row r="2" spans="3:32" x14ac:dyDescent="0.2">
      <c r="C2" s="40"/>
      <c r="D2" s="30"/>
      <c r="E2" s="30"/>
      <c r="F2" s="30"/>
      <c r="G2" s="30"/>
      <c r="H2" s="30"/>
      <c r="I2" s="30"/>
      <c r="J2" s="30"/>
      <c r="K2" s="30"/>
      <c r="L2" s="30"/>
      <c r="M2" s="30"/>
      <c r="N2" s="30"/>
      <c r="O2" s="30"/>
      <c r="P2" s="30"/>
      <c r="Q2" s="30"/>
      <c r="R2" s="30"/>
      <c r="S2" s="30"/>
      <c r="T2" s="30"/>
      <c r="U2" s="30"/>
      <c r="V2" s="30"/>
      <c r="W2" s="30"/>
      <c r="X2" s="30"/>
      <c r="Y2" s="30"/>
      <c r="Z2" s="30"/>
      <c r="AA2" s="30"/>
      <c r="AB2" s="30"/>
      <c r="AC2" s="30"/>
      <c r="AD2" s="31"/>
    </row>
    <row r="3" spans="3:32" ht="15" x14ac:dyDescent="0.2">
      <c r="C3" s="41"/>
      <c r="D3" s="39" t="s">
        <v>830</v>
      </c>
      <c r="E3" s="39"/>
      <c r="F3" s="33"/>
      <c r="G3" s="33"/>
      <c r="H3" s="33"/>
      <c r="I3" s="33"/>
      <c r="J3" s="33"/>
      <c r="K3" s="33"/>
      <c r="L3" s="33"/>
      <c r="M3" s="33"/>
      <c r="N3" s="33"/>
      <c r="O3" s="33"/>
      <c r="P3" s="33"/>
      <c r="Q3" s="33"/>
      <c r="R3" s="33"/>
      <c r="S3" s="33"/>
      <c r="T3" s="33"/>
      <c r="U3" s="33"/>
      <c r="V3" s="33"/>
      <c r="W3" s="33"/>
      <c r="X3" s="33"/>
      <c r="Y3" s="33"/>
      <c r="Z3" s="33"/>
      <c r="AA3" s="33"/>
      <c r="AB3" s="33"/>
      <c r="AC3" s="33"/>
      <c r="AD3" s="34"/>
    </row>
    <row r="4" spans="3:32" x14ac:dyDescent="0.2">
      <c r="C4" s="32"/>
      <c r="D4" s="45" t="s">
        <v>370</v>
      </c>
      <c r="E4" s="45" t="s">
        <v>573</v>
      </c>
      <c r="F4" s="46" t="s">
        <v>371</v>
      </c>
      <c r="G4" s="965" t="s">
        <v>395</v>
      </c>
      <c r="H4" s="965"/>
      <c r="I4" s="965"/>
      <c r="J4" s="965"/>
      <c r="K4" s="965"/>
      <c r="L4" s="965"/>
      <c r="M4" s="965"/>
      <c r="N4" s="965"/>
      <c r="O4" s="965"/>
      <c r="P4" s="965"/>
      <c r="Q4" s="965"/>
      <c r="R4" s="965"/>
      <c r="S4" s="965"/>
      <c r="T4" s="965"/>
      <c r="U4" s="965"/>
      <c r="V4" s="965"/>
      <c r="W4" s="965"/>
      <c r="X4" s="965"/>
      <c r="Y4" s="965"/>
      <c r="Z4" s="965"/>
      <c r="AA4" s="965"/>
      <c r="AB4" s="965"/>
      <c r="AC4" s="966"/>
      <c r="AD4" s="34"/>
      <c r="AF4" s="844"/>
    </row>
    <row r="5" spans="3:32" ht="15" x14ac:dyDescent="0.25">
      <c r="C5" s="35"/>
      <c r="D5" s="766">
        <v>1</v>
      </c>
      <c r="E5" s="84" t="s">
        <v>760</v>
      </c>
      <c r="F5" s="85">
        <v>42013</v>
      </c>
      <c r="G5" s="975" t="s">
        <v>396</v>
      </c>
      <c r="H5" s="975"/>
      <c r="I5" s="975"/>
      <c r="J5" s="975"/>
      <c r="K5" s="975"/>
      <c r="L5" s="975"/>
      <c r="M5" s="975"/>
      <c r="N5" s="975"/>
      <c r="O5" s="975"/>
      <c r="P5" s="975"/>
      <c r="Q5" s="975"/>
      <c r="R5" s="975"/>
      <c r="S5" s="975"/>
      <c r="T5" s="975"/>
      <c r="U5" s="975"/>
      <c r="V5" s="975"/>
      <c r="W5" s="975"/>
      <c r="X5" s="975"/>
      <c r="Y5" s="975"/>
      <c r="Z5" s="975"/>
      <c r="AA5" s="975"/>
      <c r="AB5" s="975"/>
      <c r="AC5" s="976"/>
      <c r="AD5" s="34"/>
      <c r="AF5" s="218"/>
    </row>
    <row r="6" spans="3:32" x14ac:dyDescent="0.2">
      <c r="C6" s="35"/>
      <c r="D6" s="766">
        <v>2</v>
      </c>
      <c r="E6" s="84" t="s">
        <v>760</v>
      </c>
      <c r="F6" s="85">
        <v>42033</v>
      </c>
      <c r="G6" s="975" t="s">
        <v>445</v>
      </c>
      <c r="H6" s="975"/>
      <c r="I6" s="975"/>
      <c r="J6" s="975"/>
      <c r="K6" s="975"/>
      <c r="L6" s="975"/>
      <c r="M6" s="975"/>
      <c r="N6" s="975"/>
      <c r="O6" s="975"/>
      <c r="P6" s="975"/>
      <c r="Q6" s="975"/>
      <c r="R6" s="975"/>
      <c r="S6" s="975"/>
      <c r="T6" s="975"/>
      <c r="U6" s="975"/>
      <c r="V6" s="975"/>
      <c r="W6" s="975"/>
      <c r="X6" s="975"/>
      <c r="Y6" s="975"/>
      <c r="Z6" s="975"/>
      <c r="AA6" s="975"/>
      <c r="AB6" s="975"/>
      <c r="AC6" s="976"/>
      <c r="AD6" s="34"/>
    </row>
    <row r="7" spans="3:32" ht="96" customHeight="1" x14ac:dyDescent="0.2">
      <c r="C7" s="35"/>
      <c r="D7" s="766">
        <v>2.1</v>
      </c>
      <c r="E7" s="84" t="s">
        <v>574</v>
      </c>
      <c r="F7" s="85">
        <v>42061</v>
      </c>
      <c r="G7" s="975" t="s">
        <v>508</v>
      </c>
      <c r="H7" s="975"/>
      <c r="I7" s="975"/>
      <c r="J7" s="975"/>
      <c r="K7" s="975"/>
      <c r="L7" s="975"/>
      <c r="M7" s="975"/>
      <c r="N7" s="975"/>
      <c r="O7" s="975"/>
      <c r="P7" s="975"/>
      <c r="Q7" s="975"/>
      <c r="R7" s="975"/>
      <c r="S7" s="975"/>
      <c r="T7" s="975"/>
      <c r="U7" s="975"/>
      <c r="V7" s="975"/>
      <c r="W7" s="975"/>
      <c r="X7" s="975"/>
      <c r="Y7" s="975"/>
      <c r="Z7" s="975"/>
      <c r="AA7" s="975"/>
      <c r="AB7" s="975"/>
      <c r="AC7" s="976"/>
      <c r="AD7" s="34"/>
    </row>
    <row r="8" spans="3:32" ht="54" customHeight="1" x14ac:dyDescent="0.2">
      <c r="C8" s="35"/>
      <c r="D8" s="766">
        <v>2.2000000000000002</v>
      </c>
      <c r="E8" s="84" t="s">
        <v>574</v>
      </c>
      <c r="F8" s="85">
        <v>42094</v>
      </c>
      <c r="G8" s="975" t="s">
        <v>513</v>
      </c>
      <c r="H8" s="975"/>
      <c r="I8" s="975"/>
      <c r="J8" s="975"/>
      <c r="K8" s="975"/>
      <c r="L8" s="975"/>
      <c r="M8" s="975"/>
      <c r="N8" s="975"/>
      <c r="O8" s="975"/>
      <c r="P8" s="975"/>
      <c r="Q8" s="975"/>
      <c r="R8" s="975"/>
      <c r="S8" s="975"/>
      <c r="T8" s="975"/>
      <c r="U8" s="975"/>
      <c r="V8" s="975"/>
      <c r="W8" s="975"/>
      <c r="X8" s="975"/>
      <c r="Y8" s="975"/>
      <c r="Z8" s="975"/>
      <c r="AA8" s="975"/>
      <c r="AB8" s="975"/>
      <c r="AC8" s="976"/>
      <c r="AD8" s="34"/>
    </row>
    <row r="9" spans="3:32" ht="30" customHeight="1" x14ac:dyDescent="0.2">
      <c r="C9" s="35"/>
      <c r="D9" s="766">
        <v>2.2999999999999998</v>
      </c>
      <c r="E9" s="84" t="s">
        <v>574</v>
      </c>
      <c r="F9" s="85">
        <v>42108</v>
      </c>
      <c r="G9" s="975" t="s">
        <v>518</v>
      </c>
      <c r="H9" s="975"/>
      <c r="I9" s="975"/>
      <c r="J9" s="975"/>
      <c r="K9" s="975"/>
      <c r="L9" s="975"/>
      <c r="M9" s="975"/>
      <c r="N9" s="975"/>
      <c r="O9" s="975"/>
      <c r="P9" s="975"/>
      <c r="Q9" s="975"/>
      <c r="R9" s="975"/>
      <c r="S9" s="975"/>
      <c r="T9" s="975"/>
      <c r="U9" s="975"/>
      <c r="V9" s="975"/>
      <c r="W9" s="975"/>
      <c r="X9" s="975"/>
      <c r="Y9" s="975"/>
      <c r="Z9" s="975"/>
      <c r="AA9" s="975"/>
      <c r="AB9" s="975"/>
      <c r="AC9" s="976"/>
      <c r="AD9" s="34"/>
    </row>
    <row r="10" spans="3:32" ht="70.900000000000006" customHeight="1" x14ac:dyDescent="0.2">
      <c r="C10" s="35"/>
      <c r="D10" s="766">
        <v>2.4</v>
      </c>
      <c r="E10" s="84" t="s">
        <v>629</v>
      </c>
      <c r="F10" s="85">
        <v>42117</v>
      </c>
      <c r="G10" s="975" t="s">
        <v>519</v>
      </c>
      <c r="H10" s="975"/>
      <c r="I10" s="975"/>
      <c r="J10" s="975"/>
      <c r="K10" s="975"/>
      <c r="L10" s="975"/>
      <c r="M10" s="975"/>
      <c r="N10" s="975"/>
      <c r="O10" s="975"/>
      <c r="P10" s="975"/>
      <c r="Q10" s="975"/>
      <c r="R10" s="975"/>
      <c r="S10" s="975"/>
      <c r="T10" s="975"/>
      <c r="U10" s="975"/>
      <c r="V10" s="975"/>
      <c r="W10" s="975"/>
      <c r="X10" s="975"/>
      <c r="Y10" s="975"/>
      <c r="Z10" s="975"/>
      <c r="AA10" s="975"/>
      <c r="AB10" s="975"/>
      <c r="AC10" s="976"/>
      <c r="AD10" s="34"/>
    </row>
    <row r="11" spans="3:32" ht="27.75" customHeight="1" x14ac:dyDescent="0.2">
      <c r="C11" s="35"/>
      <c r="D11" s="766">
        <v>2.5</v>
      </c>
      <c r="E11" s="84" t="s">
        <v>574</v>
      </c>
      <c r="F11" s="85">
        <v>42124</v>
      </c>
      <c r="G11" s="975" t="s">
        <v>520</v>
      </c>
      <c r="H11" s="975"/>
      <c r="I11" s="975"/>
      <c r="J11" s="975"/>
      <c r="K11" s="975"/>
      <c r="L11" s="975"/>
      <c r="M11" s="975"/>
      <c r="N11" s="975"/>
      <c r="O11" s="975"/>
      <c r="P11" s="975"/>
      <c r="Q11" s="975"/>
      <c r="R11" s="975"/>
      <c r="S11" s="975"/>
      <c r="T11" s="975"/>
      <c r="U11" s="975"/>
      <c r="V11" s="975"/>
      <c r="W11" s="975"/>
      <c r="X11" s="975"/>
      <c r="Y11" s="975"/>
      <c r="Z11" s="975"/>
      <c r="AA11" s="975"/>
      <c r="AB11" s="975"/>
      <c r="AC11" s="976"/>
      <c r="AD11" s="34"/>
    </row>
    <row r="12" spans="3:32" ht="51.75" customHeight="1" x14ac:dyDescent="0.2">
      <c r="C12" s="35"/>
      <c r="D12" s="766">
        <v>2.6</v>
      </c>
      <c r="E12" s="84" t="s">
        <v>574</v>
      </c>
      <c r="F12" s="85">
        <v>42144</v>
      </c>
      <c r="G12" s="975" t="s">
        <v>522</v>
      </c>
      <c r="H12" s="975"/>
      <c r="I12" s="975"/>
      <c r="J12" s="975"/>
      <c r="K12" s="975"/>
      <c r="L12" s="975"/>
      <c r="M12" s="975"/>
      <c r="N12" s="975"/>
      <c r="O12" s="975"/>
      <c r="P12" s="975"/>
      <c r="Q12" s="975"/>
      <c r="R12" s="975"/>
      <c r="S12" s="975"/>
      <c r="T12" s="975"/>
      <c r="U12" s="975"/>
      <c r="V12" s="975"/>
      <c r="W12" s="975"/>
      <c r="X12" s="975"/>
      <c r="Y12" s="975"/>
      <c r="Z12" s="975"/>
      <c r="AA12" s="975"/>
      <c r="AB12" s="975"/>
      <c r="AC12" s="976"/>
      <c r="AD12" s="34"/>
    </row>
    <row r="13" spans="3:32" x14ac:dyDescent="0.2">
      <c r="C13" s="35"/>
      <c r="D13" s="766">
        <v>2.7</v>
      </c>
      <c r="E13" s="84" t="s">
        <v>574</v>
      </c>
      <c r="F13" s="85">
        <v>42158</v>
      </c>
      <c r="G13" s="975" t="s">
        <v>523</v>
      </c>
      <c r="H13" s="975"/>
      <c r="I13" s="975"/>
      <c r="J13" s="975"/>
      <c r="K13" s="975"/>
      <c r="L13" s="975"/>
      <c r="M13" s="975"/>
      <c r="N13" s="975"/>
      <c r="O13" s="975"/>
      <c r="P13" s="975"/>
      <c r="Q13" s="975"/>
      <c r="R13" s="975"/>
      <c r="S13" s="975"/>
      <c r="T13" s="975"/>
      <c r="U13" s="975"/>
      <c r="V13" s="975"/>
      <c r="W13" s="975"/>
      <c r="X13" s="975"/>
      <c r="Y13" s="975"/>
      <c r="Z13" s="975"/>
      <c r="AA13" s="975"/>
      <c r="AB13" s="975"/>
      <c r="AC13" s="976"/>
      <c r="AD13" s="34"/>
    </row>
    <row r="14" spans="3:32" x14ac:dyDescent="0.2">
      <c r="C14" s="35"/>
      <c r="D14" s="766">
        <v>2.8</v>
      </c>
      <c r="E14" s="84" t="s">
        <v>574</v>
      </c>
      <c r="F14" s="99">
        <v>42164</v>
      </c>
      <c r="G14" s="977" t="s">
        <v>524</v>
      </c>
      <c r="H14" s="977"/>
      <c r="I14" s="977"/>
      <c r="J14" s="977"/>
      <c r="K14" s="977"/>
      <c r="L14" s="977"/>
      <c r="M14" s="977"/>
      <c r="N14" s="977"/>
      <c r="O14" s="977"/>
      <c r="P14" s="977"/>
      <c r="Q14" s="977"/>
      <c r="R14" s="977"/>
      <c r="S14" s="977"/>
      <c r="T14" s="977"/>
      <c r="U14" s="977"/>
      <c r="V14" s="977"/>
      <c r="W14" s="977"/>
      <c r="X14" s="977"/>
      <c r="Y14" s="977"/>
      <c r="Z14" s="977"/>
      <c r="AA14" s="977"/>
      <c r="AB14" s="977"/>
      <c r="AC14" s="978"/>
      <c r="AD14" s="34"/>
    </row>
    <row r="15" spans="3:32" ht="27" customHeight="1" x14ac:dyDescent="0.2">
      <c r="C15" s="35"/>
      <c r="D15" s="766">
        <v>2.9</v>
      </c>
      <c r="E15" s="84" t="s">
        <v>574</v>
      </c>
      <c r="F15" s="100">
        <v>42164</v>
      </c>
      <c r="G15" s="975" t="s">
        <v>536</v>
      </c>
      <c r="H15" s="975"/>
      <c r="I15" s="975"/>
      <c r="J15" s="975"/>
      <c r="K15" s="975"/>
      <c r="L15" s="975"/>
      <c r="M15" s="975"/>
      <c r="N15" s="975"/>
      <c r="O15" s="975"/>
      <c r="P15" s="975"/>
      <c r="Q15" s="975"/>
      <c r="R15" s="975"/>
      <c r="S15" s="975"/>
      <c r="T15" s="975"/>
      <c r="U15" s="975"/>
      <c r="V15" s="975"/>
      <c r="W15" s="975"/>
      <c r="X15" s="975"/>
      <c r="Y15" s="975"/>
      <c r="Z15" s="975"/>
      <c r="AA15" s="975"/>
      <c r="AB15" s="975"/>
      <c r="AC15" s="976"/>
      <c r="AD15" s="34"/>
    </row>
    <row r="16" spans="3:32" x14ac:dyDescent="0.2">
      <c r="C16" s="35"/>
      <c r="D16" s="766">
        <v>3</v>
      </c>
      <c r="E16" s="84" t="s">
        <v>574</v>
      </c>
      <c r="F16" s="100">
        <v>42171</v>
      </c>
      <c r="G16" s="975" t="s">
        <v>537</v>
      </c>
      <c r="H16" s="975"/>
      <c r="I16" s="975"/>
      <c r="J16" s="975"/>
      <c r="K16" s="975"/>
      <c r="L16" s="975"/>
      <c r="M16" s="975"/>
      <c r="N16" s="975"/>
      <c r="O16" s="975"/>
      <c r="P16" s="975"/>
      <c r="Q16" s="975"/>
      <c r="R16" s="975"/>
      <c r="S16" s="975"/>
      <c r="T16" s="975"/>
      <c r="U16" s="975"/>
      <c r="V16" s="975"/>
      <c r="W16" s="975"/>
      <c r="X16" s="975"/>
      <c r="Y16" s="975"/>
      <c r="Z16" s="975"/>
      <c r="AA16" s="975"/>
      <c r="AB16" s="975"/>
      <c r="AC16" s="976"/>
      <c r="AD16" s="34"/>
    </row>
    <row r="17" spans="3:30" ht="25.5" customHeight="1" x14ac:dyDescent="0.2">
      <c r="C17" s="35"/>
      <c r="D17" s="766">
        <v>4</v>
      </c>
      <c r="E17" s="84" t="s">
        <v>574</v>
      </c>
      <c r="F17" s="100">
        <v>42177</v>
      </c>
      <c r="G17" s="975" t="s">
        <v>538</v>
      </c>
      <c r="H17" s="975"/>
      <c r="I17" s="975"/>
      <c r="J17" s="975"/>
      <c r="K17" s="975"/>
      <c r="L17" s="975"/>
      <c r="M17" s="975"/>
      <c r="N17" s="975"/>
      <c r="O17" s="975"/>
      <c r="P17" s="975"/>
      <c r="Q17" s="975"/>
      <c r="R17" s="975"/>
      <c r="S17" s="975"/>
      <c r="T17" s="975"/>
      <c r="U17" s="975"/>
      <c r="V17" s="975"/>
      <c r="W17" s="975"/>
      <c r="X17" s="975"/>
      <c r="Y17" s="975"/>
      <c r="Z17" s="975"/>
      <c r="AA17" s="975"/>
      <c r="AB17" s="975"/>
      <c r="AC17" s="976"/>
      <c r="AD17" s="34"/>
    </row>
    <row r="18" spans="3:30" x14ac:dyDescent="0.2">
      <c r="C18" s="35"/>
      <c r="D18" s="766">
        <v>5</v>
      </c>
      <c r="E18" s="84" t="s">
        <v>574</v>
      </c>
      <c r="F18" s="100">
        <v>42216</v>
      </c>
      <c r="G18" s="975" t="s">
        <v>540</v>
      </c>
      <c r="H18" s="975"/>
      <c r="I18" s="975"/>
      <c r="J18" s="975"/>
      <c r="K18" s="975"/>
      <c r="L18" s="975"/>
      <c r="M18" s="975"/>
      <c r="N18" s="975"/>
      <c r="O18" s="975"/>
      <c r="P18" s="975"/>
      <c r="Q18" s="975"/>
      <c r="R18" s="975"/>
      <c r="S18" s="975"/>
      <c r="T18" s="975"/>
      <c r="U18" s="975"/>
      <c r="V18" s="975"/>
      <c r="W18" s="975"/>
      <c r="X18" s="975"/>
      <c r="Y18" s="975"/>
      <c r="Z18" s="975"/>
      <c r="AA18" s="975"/>
      <c r="AB18" s="975"/>
      <c r="AC18" s="976"/>
      <c r="AD18" s="34"/>
    </row>
    <row r="19" spans="3:30" ht="26.25" customHeight="1" x14ac:dyDescent="0.2">
      <c r="C19" s="35"/>
      <c r="D19" s="766">
        <v>6</v>
      </c>
      <c r="E19" s="84" t="s">
        <v>575</v>
      </c>
      <c r="F19" s="100">
        <v>42262</v>
      </c>
      <c r="G19" s="975" t="s">
        <v>628</v>
      </c>
      <c r="H19" s="975"/>
      <c r="I19" s="975"/>
      <c r="J19" s="975"/>
      <c r="K19" s="975"/>
      <c r="L19" s="975"/>
      <c r="M19" s="975"/>
      <c r="N19" s="975"/>
      <c r="O19" s="975"/>
      <c r="P19" s="975"/>
      <c r="Q19" s="975"/>
      <c r="R19" s="975"/>
      <c r="S19" s="975"/>
      <c r="T19" s="975"/>
      <c r="U19" s="975"/>
      <c r="V19" s="975"/>
      <c r="W19" s="975"/>
      <c r="X19" s="975"/>
      <c r="Y19" s="975"/>
      <c r="Z19" s="975"/>
      <c r="AA19" s="975"/>
      <c r="AB19" s="975"/>
      <c r="AC19" s="976"/>
      <c r="AD19" s="34"/>
    </row>
    <row r="20" spans="3:30" ht="45" customHeight="1" x14ac:dyDescent="0.2">
      <c r="C20" s="35"/>
      <c r="D20" s="766"/>
      <c r="E20" s="84"/>
      <c r="F20" s="100"/>
      <c r="G20" s="975" t="s">
        <v>609</v>
      </c>
      <c r="H20" s="975"/>
      <c r="I20" s="975"/>
      <c r="J20" s="975"/>
      <c r="K20" s="975"/>
      <c r="L20" s="975"/>
      <c r="M20" s="975"/>
      <c r="N20" s="975"/>
      <c r="O20" s="975"/>
      <c r="P20" s="975"/>
      <c r="Q20" s="975"/>
      <c r="R20" s="975"/>
      <c r="S20" s="975"/>
      <c r="T20" s="975"/>
      <c r="U20" s="975"/>
      <c r="V20" s="975"/>
      <c r="W20" s="975"/>
      <c r="X20" s="975"/>
      <c r="Y20" s="975"/>
      <c r="Z20" s="975"/>
      <c r="AA20" s="975"/>
      <c r="AB20" s="975"/>
      <c r="AC20" s="976"/>
      <c r="AD20" s="34"/>
    </row>
    <row r="21" spans="3:30" ht="39.75" customHeight="1" x14ac:dyDescent="0.2">
      <c r="C21" s="35"/>
      <c r="D21" s="766"/>
      <c r="E21" s="84"/>
      <c r="F21" s="100"/>
      <c r="G21" s="969" t="s">
        <v>622</v>
      </c>
      <c r="H21" s="970"/>
      <c r="I21" s="970"/>
      <c r="J21" s="970"/>
      <c r="K21" s="970"/>
      <c r="L21" s="970"/>
      <c r="M21" s="970"/>
      <c r="N21" s="970"/>
      <c r="O21" s="970"/>
      <c r="P21" s="970"/>
      <c r="Q21" s="970"/>
      <c r="R21" s="970"/>
      <c r="S21" s="970"/>
      <c r="T21" s="970"/>
      <c r="U21" s="970"/>
      <c r="V21" s="970"/>
      <c r="W21" s="970"/>
      <c r="X21" s="970"/>
      <c r="Y21" s="970"/>
      <c r="Z21" s="970"/>
      <c r="AA21" s="970"/>
      <c r="AB21" s="970"/>
      <c r="AC21" s="970"/>
      <c r="AD21" s="34"/>
    </row>
    <row r="22" spans="3:30" ht="18.75" customHeight="1" x14ac:dyDescent="0.2">
      <c r="C22" s="35"/>
      <c r="D22" s="766"/>
      <c r="E22" s="84"/>
      <c r="F22" s="100"/>
      <c r="G22" s="969" t="s">
        <v>623</v>
      </c>
      <c r="H22" s="970"/>
      <c r="I22" s="970"/>
      <c r="J22" s="970"/>
      <c r="K22" s="970"/>
      <c r="L22" s="970"/>
      <c r="M22" s="970"/>
      <c r="N22" s="970"/>
      <c r="O22" s="970"/>
      <c r="P22" s="970"/>
      <c r="Q22" s="970"/>
      <c r="R22" s="970"/>
      <c r="S22" s="970"/>
      <c r="T22" s="970"/>
      <c r="U22" s="970"/>
      <c r="V22" s="970"/>
      <c r="W22" s="970"/>
      <c r="X22" s="970"/>
      <c r="Y22" s="970"/>
      <c r="Z22" s="970"/>
      <c r="AA22" s="970"/>
      <c r="AB22" s="970"/>
      <c r="AC22" s="970"/>
      <c r="AD22" s="34"/>
    </row>
    <row r="23" spans="3:30" ht="18.75" customHeight="1" x14ac:dyDescent="0.2">
      <c r="C23" s="35"/>
      <c r="D23" s="766"/>
      <c r="E23" s="84"/>
      <c r="F23" s="100"/>
      <c r="G23" s="969" t="s">
        <v>625</v>
      </c>
      <c r="H23" s="970"/>
      <c r="I23" s="970"/>
      <c r="J23" s="970"/>
      <c r="K23" s="970"/>
      <c r="L23" s="970"/>
      <c r="M23" s="970"/>
      <c r="N23" s="970"/>
      <c r="O23" s="970"/>
      <c r="P23" s="970"/>
      <c r="Q23" s="970"/>
      <c r="R23" s="970"/>
      <c r="S23" s="970"/>
      <c r="T23" s="970"/>
      <c r="U23" s="970"/>
      <c r="V23" s="970"/>
      <c r="W23" s="970"/>
      <c r="X23" s="970"/>
      <c r="Y23" s="970"/>
      <c r="Z23" s="970"/>
      <c r="AA23" s="970"/>
      <c r="AB23" s="970"/>
      <c r="AC23" s="970"/>
      <c r="AD23" s="34"/>
    </row>
    <row r="24" spans="3:30" ht="18" customHeight="1" x14ac:dyDescent="0.2">
      <c r="C24" s="35"/>
      <c r="D24" s="766"/>
      <c r="E24" s="84"/>
      <c r="F24" s="100"/>
      <c r="G24" s="969" t="s">
        <v>626</v>
      </c>
      <c r="H24" s="970"/>
      <c r="I24" s="970"/>
      <c r="J24" s="970"/>
      <c r="K24" s="970"/>
      <c r="L24" s="970"/>
      <c r="M24" s="970"/>
      <c r="N24" s="970"/>
      <c r="O24" s="970"/>
      <c r="P24" s="970"/>
      <c r="Q24" s="970"/>
      <c r="R24" s="970"/>
      <c r="S24" s="970"/>
      <c r="T24" s="970"/>
      <c r="U24" s="970"/>
      <c r="V24" s="970"/>
      <c r="W24" s="970"/>
      <c r="X24" s="970"/>
      <c r="Y24" s="970"/>
      <c r="Z24" s="970"/>
      <c r="AA24" s="970"/>
      <c r="AB24" s="970"/>
      <c r="AC24" s="970"/>
      <c r="AD24" s="34"/>
    </row>
    <row r="25" spans="3:30" ht="15" customHeight="1" x14ac:dyDescent="0.2">
      <c r="C25" s="35"/>
      <c r="D25" s="766"/>
      <c r="E25" s="84"/>
      <c r="F25" s="100"/>
      <c r="G25" s="969" t="s">
        <v>627</v>
      </c>
      <c r="H25" s="970"/>
      <c r="I25" s="970"/>
      <c r="J25" s="970"/>
      <c r="K25" s="970"/>
      <c r="L25" s="970"/>
      <c r="M25" s="970"/>
      <c r="N25" s="970"/>
      <c r="O25" s="970"/>
      <c r="P25" s="970"/>
      <c r="Q25" s="970"/>
      <c r="R25" s="970"/>
      <c r="S25" s="970"/>
      <c r="T25" s="970"/>
      <c r="U25" s="970"/>
      <c r="V25" s="970"/>
      <c r="W25" s="970"/>
      <c r="X25" s="970"/>
      <c r="Y25" s="970"/>
      <c r="Z25" s="970"/>
      <c r="AA25" s="970"/>
      <c r="AB25" s="970"/>
      <c r="AC25" s="970"/>
      <c r="AD25" s="34"/>
    </row>
    <row r="26" spans="3:30" ht="15" customHeight="1" x14ac:dyDescent="0.2">
      <c r="C26" s="35"/>
      <c r="D26" s="766"/>
      <c r="E26" s="84"/>
      <c r="F26" s="100"/>
      <c r="G26" s="969" t="s">
        <v>630</v>
      </c>
      <c r="H26" s="970"/>
      <c r="I26" s="970"/>
      <c r="J26" s="970"/>
      <c r="K26" s="970"/>
      <c r="L26" s="970"/>
      <c r="M26" s="970"/>
      <c r="N26" s="970"/>
      <c r="O26" s="970"/>
      <c r="P26" s="970"/>
      <c r="Q26" s="970"/>
      <c r="R26" s="970"/>
      <c r="S26" s="970"/>
      <c r="T26" s="970"/>
      <c r="U26" s="970"/>
      <c r="V26" s="970"/>
      <c r="W26" s="970"/>
      <c r="X26" s="970"/>
      <c r="Y26" s="970"/>
      <c r="Z26" s="970"/>
      <c r="AA26" s="970"/>
      <c r="AB26" s="970"/>
      <c r="AC26" s="970"/>
      <c r="AD26" s="34"/>
    </row>
    <row r="27" spans="3:30" ht="15" customHeight="1" x14ac:dyDescent="0.2">
      <c r="C27" s="35"/>
      <c r="D27" s="766"/>
      <c r="E27" s="84"/>
      <c r="F27" s="100"/>
      <c r="G27" s="969" t="s">
        <v>631</v>
      </c>
      <c r="H27" s="970"/>
      <c r="I27" s="970"/>
      <c r="J27" s="970"/>
      <c r="K27" s="970"/>
      <c r="L27" s="970"/>
      <c r="M27" s="970"/>
      <c r="N27" s="970"/>
      <c r="O27" s="970"/>
      <c r="P27" s="970"/>
      <c r="Q27" s="970"/>
      <c r="R27" s="970"/>
      <c r="S27" s="970"/>
      <c r="T27" s="970"/>
      <c r="U27" s="970"/>
      <c r="V27" s="970"/>
      <c r="W27" s="970"/>
      <c r="X27" s="970"/>
      <c r="Y27" s="970"/>
      <c r="Z27" s="970"/>
      <c r="AA27" s="970"/>
      <c r="AB27" s="970"/>
      <c r="AC27" s="970"/>
      <c r="AD27" s="34"/>
    </row>
    <row r="28" spans="3:30" ht="39.75" customHeight="1" x14ac:dyDescent="0.2">
      <c r="C28" s="35"/>
      <c r="D28" s="766">
        <v>6.01</v>
      </c>
      <c r="E28" s="84" t="s">
        <v>574</v>
      </c>
      <c r="F28" s="100">
        <v>42290</v>
      </c>
      <c r="G28" s="969"/>
      <c r="H28" s="970"/>
      <c r="I28" s="970"/>
      <c r="J28" s="970"/>
      <c r="K28" s="970"/>
      <c r="L28" s="970"/>
      <c r="M28" s="970"/>
      <c r="N28" s="970"/>
      <c r="O28" s="970"/>
      <c r="P28" s="970"/>
      <c r="Q28" s="970"/>
      <c r="R28" s="970"/>
      <c r="S28" s="970"/>
      <c r="T28" s="970"/>
      <c r="U28" s="970"/>
      <c r="V28" s="970"/>
      <c r="W28" s="970"/>
      <c r="X28" s="970"/>
      <c r="Y28" s="970"/>
      <c r="Z28" s="970"/>
      <c r="AA28" s="970"/>
      <c r="AB28" s="970"/>
      <c r="AC28" s="970"/>
      <c r="AD28" s="34"/>
    </row>
    <row r="29" spans="3:30" ht="16.5" customHeight="1" x14ac:dyDescent="0.2">
      <c r="C29" s="35"/>
      <c r="D29" s="766">
        <v>6.02</v>
      </c>
      <c r="E29" s="84" t="s">
        <v>574</v>
      </c>
      <c r="F29" s="100">
        <v>42291</v>
      </c>
      <c r="G29" s="969" t="s">
        <v>624</v>
      </c>
      <c r="H29" s="970"/>
      <c r="I29" s="970"/>
      <c r="J29" s="970"/>
      <c r="K29" s="970"/>
      <c r="L29" s="970"/>
      <c r="M29" s="970"/>
      <c r="N29" s="970"/>
      <c r="O29" s="970"/>
      <c r="P29" s="970"/>
      <c r="Q29" s="970"/>
      <c r="R29" s="970"/>
      <c r="S29" s="970"/>
      <c r="T29" s="970"/>
      <c r="U29" s="970"/>
      <c r="V29" s="970"/>
      <c r="W29" s="970"/>
      <c r="X29" s="970"/>
      <c r="Y29" s="970"/>
      <c r="Z29" s="970"/>
      <c r="AA29" s="970"/>
      <c r="AB29" s="970"/>
      <c r="AC29" s="970"/>
      <c r="AD29" s="34"/>
    </row>
    <row r="30" spans="3:30" ht="16.5" customHeight="1" x14ac:dyDescent="0.2">
      <c r="C30" s="35"/>
      <c r="D30" s="766">
        <v>6.03</v>
      </c>
      <c r="E30" s="84" t="s">
        <v>575</v>
      </c>
      <c r="F30" s="100">
        <v>42338</v>
      </c>
      <c r="G30" s="969" t="s">
        <v>632</v>
      </c>
      <c r="H30" s="970"/>
      <c r="I30" s="970"/>
      <c r="J30" s="970"/>
      <c r="K30" s="970"/>
      <c r="L30" s="970"/>
      <c r="M30" s="970"/>
      <c r="N30" s="970"/>
      <c r="O30" s="970"/>
      <c r="P30" s="970"/>
      <c r="Q30" s="970"/>
      <c r="R30" s="970"/>
      <c r="S30" s="970"/>
      <c r="T30" s="970"/>
      <c r="U30" s="970"/>
      <c r="V30" s="970"/>
      <c r="W30" s="970"/>
      <c r="X30" s="970"/>
      <c r="Y30" s="970"/>
      <c r="Z30" s="970"/>
      <c r="AA30" s="970"/>
      <c r="AB30" s="970"/>
      <c r="AC30" s="970"/>
      <c r="AD30" s="34"/>
    </row>
    <row r="31" spans="3:30" ht="26.25" customHeight="1" x14ac:dyDescent="0.2">
      <c r="C31" s="35"/>
      <c r="D31" s="766"/>
      <c r="E31" s="84"/>
      <c r="F31" s="100"/>
      <c r="G31" s="969" t="s">
        <v>661</v>
      </c>
      <c r="H31" s="970"/>
      <c r="I31" s="970"/>
      <c r="J31" s="970"/>
      <c r="K31" s="970"/>
      <c r="L31" s="970"/>
      <c r="M31" s="970"/>
      <c r="N31" s="970"/>
      <c r="O31" s="970"/>
      <c r="P31" s="970"/>
      <c r="Q31" s="970"/>
      <c r="R31" s="970"/>
      <c r="S31" s="970"/>
      <c r="T31" s="970"/>
      <c r="U31" s="970"/>
      <c r="V31" s="970"/>
      <c r="W31" s="970"/>
      <c r="X31" s="970"/>
      <c r="Y31" s="970"/>
      <c r="Z31" s="970"/>
      <c r="AA31" s="970"/>
      <c r="AB31" s="970"/>
      <c r="AC31" s="970"/>
      <c r="AD31" s="34"/>
    </row>
    <row r="32" spans="3:30" ht="16.5" customHeight="1" x14ac:dyDescent="0.2">
      <c r="C32" s="35"/>
      <c r="D32" s="766"/>
      <c r="E32" s="84"/>
      <c r="F32" s="100"/>
      <c r="G32" s="969" t="s">
        <v>662</v>
      </c>
      <c r="H32" s="970"/>
      <c r="I32" s="970"/>
      <c r="J32" s="970"/>
      <c r="K32" s="970"/>
      <c r="L32" s="970"/>
      <c r="M32" s="970"/>
      <c r="N32" s="970"/>
      <c r="O32" s="970"/>
      <c r="P32" s="970"/>
      <c r="Q32" s="970"/>
      <c r="R32" s="970"/>
      <c r="S32" s="970"/>
      <c r="T32" s="970"/>
      <c r="U32" s="970"/>
      <c r="V32" s="970"/>
      <c r="W32" s="970"/>
      <c r="X32" s="970"/>
      <c r="Y32" s="970"/>
      <c r="Z32" s="970"/>
      <c r="AA32" s="970"/>
      <c r="AB32" s="970"/>
      <c r="AC32" s="970"/>
      <c r="AD32" s="34"/>
    </row>
    <row r="33" spans="3:30" ht="16.5" customHeight="1" x14ac:dyDescent="0.2">
      <c r="C33" s="35"/>
      <c r="D33" s="766"/>
      <c r="E33" s="84"/>
      <c r="F33" s="100"/>
      <c r="G33" s="969" t="s">
        <v>663</v>
      </c>
      <c r="H33" s="970"/>
      <c r="I33" s="970"/>
      <c r="J33" s="970"/>
      <c r="K33" s="970"/>
      <c r="L33" s="970"/>
      <c r="M33" s="970"/>
      <c r="N33" s="970"/>
      <c r="O33" s="970"/>
      <c r="P33" s="970"/>
      <c r="Q33" s="970"/>
      <c r="R33" s="970"/>
      <c r="S33" s="970"/>
      <c r="T33" s="970"/>
      <c r="U33" s="970"/>
      <c r="V33" s="970"/>
      <c r="W33" s="970"/>
      <c r="X33" s="970"/>
      <c r="Y33" s="970"/>
      <c r="Z33" s="970"/>
      <c r="AA33" s="970"/>
      <c r="AB33" s="970"/>
      <c r="AC33" s="970"/>
      <c r="AD33" s="34"/>
    </row>
    <row r="34" spans="3:30" ht="27.75" customHeight="1" x14ac:dyDescent="0.2">
      <c r="C34" s="35"/>
      <c r="D34" s="766"/>
      <c r="E34" s="84"/>
      <c r="F34" s="100"/>
      <c r="G34" s="969" t="s">
        <v>664</v>
      </c>
      <c r="H34" s="970"/>
      <c r="I34" s="970"/>
      <c r="J34" s="970"/>
      <c r="K34" s="970"/>
      <c r="L34" s="970"/>
      <c r="M34" s="970"/>
      <c r="N34" s="970"/>
      <c r="O34" s="970"/>
      <c r="P34" s="970"/>
      <c r="Q34" s="970"/>
      <c r="R34" s="970"/>
      <c r="S34" s="970"/>
      <c r="T34" s="970"/>
      <c r="U34" s="970"/>
      <c r="V34" s="970"/>
      <c r="W34" s="970"/>
      <c r="X34" s="970"/>
      <c r="Y34" s="970"/>
      <c r="Z34" s="970"/>
      <c r="AA34" s="970"/>
      <c r="AB34" s="970"/>
      <c r="AC34" s="970"/>
      <c r="AD34" s="34"/>
    </row>
    <row r="35" spans="3:30" ht="16.5" customHeight="1" x14ac:dyDescent="0.2">
      <c r="C35" s="35"/>
      <c r="D35" s="766"/>
      <c r="E35" s="84"/>
      <c r="F35" s="100"/>
      <c r="G35" s="969" t="s">
        <v>665</v>
      </c>
      <c r="H35" s="970"/>
      <c r="I35" s="970"/>
      <c r="J35" s="970"/>
      <c r="K35" s="970"/>
      <c r="L35" s="970"/>
      <c r="M35" s="970"/>
      <c r="N35" s="970"/>
      <c r="O35" s="970"/>
      <c r="P35" s="970"/>
      <c r="Q35" s="970"/>
      <c r="R35" s="970"/>
      <c r="S35" s="970"/>
      <c r="T35" s="970"/>
      <c r="U35" s="970"/>
      <c r="V35" s="970"/>
      <c r="W35" s="970"/>
      <c r="X35" s="970"/>
      <c r="Y35" s="970"/>
      <c r="Z35" s="970"/>
      <c r="AA35" s="970"/>
      <c r="AB35" s="970"/>
      <c r="AC35" s="970"/>
      <c r="AD35" s="34"/>
    </row>
    <row r="36" spans="3:30" ht="40.5" customHeight="1" x14ac:dyDescent="0.2">
      <c r="C36" s="35"/>
      <c r="D36" s="766"/>
      <c r="E36" s="84"/>
      <c r="F36" s="100"/>
      <c r="G36" s="969" t="s">
        <v>700</v>
      </c>
      <c r="H36" s="970"/>
      <c r="I36" s="970"/>
      <c r="J36" s="970"/>
      <c r="K36" s="970"/>
      <c r="L36" s="970"/>
      <c r="M36" s="970"/>
      <c r="N36" s="970"/>
      <c r="O36" s="970"/>
      <c r="P36" s="970"/>
      <c r="Q36" s="970"/>
      <c r="R36" s="970"/>
      <c r="S36" s="970"/>
      <c r="T36" s="970"/>
      <c r="U36" s="970"/>
      <c r="V36" s="970"/>
      <c r="W36" s="970"/>
      <c r="X36" s="970"/>
      <c r="Y36" s="970"/>
      <c r="Z36" s="970"/>
      <c r="AA36" s="970"/>
      <c r="AB36" s="970"/>
      <c r="AC36" s="970"/>
      <c r="AD36" s="34"/>
    </row>
    <row r="37" spans="3:30" ht="35.25" customHeight="1" x14ac:dyDescent="0.2">
      <c r="C37" s="35"/>
      <c r="D37" s="766"/>
      <c r="E37" s="84"/>
      <c r="F37" s="100"/>
      <c r="G37" s="969" t="s">
        <v>724</v>
      </c>
      <c r="H37" s="970"/>
      <c r="I37" s="970"/>
      <c r="J37" s="970"/>
      <c r="K37" s="970"/>
      <c r="L37" s="970"/>
      <c r="M37" s="970"/>
      <c r="N37" s="970"/>
      <c r="O37" s="970"/>
      <c r="P37" s="970"/>
      <c r="Q37" s="970"/>
      <c r="R37" s="970"/>
      <c r="S37" s="970"/>
      <c r="T37" s="970"/>
      <c r="U37" s="970"/>
      <c r="V37" s="970"/>
      <c r="W37" s="970"/>
      <c r="X37" s="970"/>
      <c r="Y37" s="970"/>
      <c r="Z37" s="970"/>
      <c r="AA37" s="970"/>
      <c r="AB37" s="970"/>
      <c r="AC37" s="970"/>
      <c r="AD37" s="34"/>
    </row>
    <row r="38" spans="3:30" ht="21" customHeight="1" x14ac:dyDescent="0.2">
      <c r="C38" s="35"/>
      <c r="D38" s="766"/>
      <c r="E38" s="84"/>
      <c r="F38" s="100"/>
      <c r="G38" s="969" t="s">
        <v>725</v>
      </c>
      <c r="H38" s="970"/>
      <c r="I38" s="970"/>
      <c r="J38" s="970"/>
      <c r="K38" s="970"/>
      <c r="L38" s="970"/>
      <c r="M38" s="970"/>
      <c r="N38" s="970"/>
      <c r="O38" s="970"/>
      <c r="P38" s="970"/>
      <c r="Q38" s="970"/>
      <c r="R38" s="970"/>
      <c r="S38" s="970"/>
      <c r="T38" s="970"/>
      <c r="U38" s="970"/>
      <c r="V38" s="970"/>
      <c r="W38" s="970"/>
      <c r="X38" s="970"/>
      <c r="Y38" s="970"/>
      <c r="Z38" s="970"/>
      <c r="AA38" s="970"/>
      <c r="AB38" s="970"/>
      <c r="AC38" s="970"/>
      <c r="AD38" s="34"/>
    </row>
    <row r="39" spans="3:30" ht="44.25" customHeight="1" x14ac:dyDescent="0.2">
      <c r="C39" s="35"/>
      <c r="D39" s="766"/>
      <c r="E39" s="84"/>
      <c r="F39" s="100"/>
      <c r="G39" s="969" t="s">
        <v>726</v>
      </c>
      <c r="H39" s="970"/>
      <c r="I39" s="970"/>
      <c r="J39" s="970"/>
      <c r="K39" s="970"/>
      <c r="L39" s="970"/>
      <c r="M39" s="970"/>
      <c r="N39" s="970"/>
      <c r="O39" s="970"/>
      <c r="P39" s="970"/>
      <c r="Q39" s="970"/>
      <c r="R39" s="970"/>
      <c r="S39" s="970"/>
      <c r="T39" s="970"/>
      <c r="U39" s="970"/>
      <c r="V39" s="970"/>
      <c r="W39" s="970"/>
      <c r="X39" s="970"/>
      <c r="Y39" s="970"/>
      <c r="Z39" s="970"/>
      <c r="AA39" s="970"/>
      <c r="AB39" s="970"/>
      <c r="AC39" s="970"/>
      <c r="AD39" s="34"/>
    </row>
    <row r="40" spans="3:30" ht="19.5" customHeight="1" x14ac:dyDescent="0.2">
      <c r="C40" s="35"/>
      <c r="D40" s="766"/>
      <c r="E40" s="84"/>
      <c r="F40" s="100"/>
      <c r="G40" s="969" t="s">
        <v>729</v>
      </c>
      <c r="H40" s="970"/>
      <c r="I40" s="970"/>
      <c r="J40" s="970"/>
      <c r="K40" s="970"/>
      <c r="L40" s="970"/>
      <c r="M40" s="970"/>
      <c r="N40" s="970"/>
      <c r="O40" s="970"/>
      <c r="P40" s="970"/>
      <c r="Q40" s="970"/>
      <c r="R40" s="970"/>
      <c r="S40" s="970"/>
      <c r="T40" s="970"/>
      <c r="U40" s="970"/>
      <c r="V40" s="970"/>
      <c r="W40" s="970"/>
      <c r="X40" s="970"/>
      <c r="Y40" s="970"/>
      <c r="Z40" s="970"/>
      <c r="AA40" s="970"/>
      <c r="AB40" s="970"/>
      <c r="AC40" s="970"/>
      <c r="AD40" s="34"/>
    </row>
    <row r="41" spans="3:30" ht="36" customHeight="1" x14ac:dyDescent="0.2">
      <c r="C41" s="35"/>
      <c r="D41" s="766">
        <v>6.04</v>
      </c>
      <c r="E41" s="84" t="s">
        <v>574</v>
      </c>
      <c r="F41" s="100">
        <v>42341</v>
      </c>
      <c r="G41" s="969" t="s">
        <v>740</v>
      </c>
      <c r="H41" s="971"/>
      <c r="I41" s="971"/>
      <c r="J41" s="971"/>
      <c r="K41" s="971"/>
      <c r="L41" s="971"/>
      <c r="M41" s="971"/>
      <c r="N41" s="971"/>
      <c r="O41" s="971"/>
      <c r="P41" s="971"/>
      <c r="Q41" s="971"/>
      <c r="R41" s="971"/>
      <c r="S41" s="971"/>
      <c r="T41" s="971"/>
      <c r="U41" s="971"/>
      <c r="V41" s="971"/>
      <c r="W41" s="971"/>
      <c r="X41" s="971"/>
      <c r="Y41" s="971"/>
      <c r="Z41" s="971"/>
      <c r="AA41" s="971"/>
      <c r="AB41" s="971"/>
      <c r="AC41" s="971"/>
      <c r="AD41" s="34"/>
    </row>
    <row r="42" spans="3:30" ht="27" customHeight="1" x14ac:dyDescent="0.2">
      <c r="C42" s="35"/>
      <c r="D42" s="766">
        <v>6.05</v>
      </c>
      <c r="E42" s="84" t="s">
        <v>575</v>
      </c>
      <c r="F42" s="100">
        <v>42342</v>
      </c>
      <c r="G42" s="969" t="s">
        <v>745</v>
      </c>
      <c r="H42" s="970"/>
      <c r="I42" s="970"/>
      <c r="J42" s="970"/>
      <c r="K42" s="970"/>
      <c r="L42" s="970"/>
      <c r="M42" s="970"/>
      <c r="N42" s="970"/>
      <c r="O42" s="970"/>
      <c r="P42" s="970"/>
      <c r="Q42" s="970"/>
      <c r="R42" s="970"/>
      <c r="S42" s="970"/>
      <c r="T42" s="970"/>
      <c r="U42" s="970"/>
      <c r="V42" s="970"/>
      <c r="W42" s="970"/>
      <c r="X42" s="970"/>
      <c r="Y42" s="970"/>
      <c r="Z42" s="970"/>
      <c r="AA42" s="970"/>
      <c r="AB42" s="970"/>
      <c r="AC42" s="970"/>
      <c r="AD42" s="34"/>
    </row>
    <row r="43" spans="3:30" ht="36" customHeight="1" x14ac:dyDescent="0.2">
      <c r="C43" s="35"/>
      <c r="D43" s="766"/>
      <c r="E43" s="84"/>
      <c r="F43" s="100"/>
      <c r="G43" s="969" t="s">
        <v>758</v>
      </c>
      <c r="H43" s="970"/>
      <c r="I43" s="970"/>
      <c r="J43" s="970"/>
      <c r="K43" s="970"/>
      <c r="L43" s="970"/>
      <c r="M43" s="970"/>
      <c r="N43" s="970"/>
      <c r="O43" s="970"/>
      <c r="P43" s="970"/>
      <c r="Q43" s="970"/>
      <c r="R43" s="970"/>
      <c r="S43" s="970"/>
      <c r="T43" s="970"/>
      <c r="U43" s="970"/>
      <c r="V43" s="970"/>
      <c r="W43" s="970"/>
      <c r="X43" s="970"/>
      <c r="Y43" s="970"/>
      <c r="Z43" s="970"/>
      <c r="AA43" s="970"/>
      <c r="AB43" s="970"/>
      <c r="AC43" s="970"/>
      <c r="AD43" s="34"/>
    </row>
    <row r="44" spans="3:30" ht="17.25" customHeight="1" x14ac:dyDescent="0.2">
      <c r="C44" s="35"/>
      <c r="D44" s="766"/>
      <c r="E44" s="84"/>
      <c r="F44" s="100"/>
      <c r="G44" s="969" t="s">
        <v>759</v>
      </c>
      <c r="H44" s="970"/>
      <c r="I44" s="970"/>
      <c r="J44" s="970"/>
      <c r="K44" s="970"/>
      <c r="L44" s="970"/>
      <c r="M44" s="970"/>
      <c r="N44" s="970"/>
      <c r="O44" s="970"/>
      <c r="P44" s="970"/>
      <c r="Q44" s="970"/>
      <c r="R44" s="970"/>
      <c r="S44" s="970"/>
      <c r="T44" s="970"/>
      <c r="U44" s="970"/>
      <c r="V44" s="970"/>
      <c r="W44" s="970"/>
      <c r="X44" s="970"/>
      <c r="Y44" s="970"/>
      <c r="Z44" s="970"/>
      <c r="AA44" s="970"/>
      <c r="AB44" s="970"/>
      <c r="AC44" s="970"/>
      <c r="AD44" s="34"/>
    </row>
    <row r="45" spans="3:30" ht="66" customHeight="1" x14ac:dyDescent="0.2">
      <c r="C45" s="35"/>
      <c r="D45" s="766">
        <v>6.06</v>
      </c>
      <c r="E45" s="84" t="s">
        <v>574</v>
      </c>
      <c r="F45" s="100">
        <v>42349</v>
      </c>
      <c r="G45" s="969" t="s">
        <v>763</v>
      </c>
      <c r="H45" s="971"/>
      <c r="I45" s="971"/>
      <c r="J45" s="971"/>
      <c r="K45" s="971"/>
      <c r="L45" s="971"/>
      <c r="M45" s="971"/>
      <c r="N45" s="971"/>
      <c r="O45" s="971"/>
      <c r="P45" s="971"/>
      <c r="Q45" s="971"/>
      <c r="R45" s="971"/>
      <c r="S45" s="971"/>
      <c r="T45" s="971"/>
      <c r="U45" s="971"/>
      <c r="V45" s="971"/>
      <c r="W45" s="971"/>
      <c r="X45" s="971"/>
      <c r="Y45" s="971"/>
      <c r="Z45" s="971"/>
      <c r="AA45" s="971"/>
      <c r="AB45" s="971"/>
      <c r="AC45" s="971"/>
      <c r="AD45" s="34"/>
    </row>
    <row r="46" spans="3:30" ht="36" customHeight="1" x14ac:dyDescent="0.2">
      <c r="C46" s="35"/>
      <c r="D46" s="766">
        <v>6.07</v>
      </c>
      <c r="E46" s="84" t="s">
        <v>574</v>
      </c>
      <c r="F46" s="100">
        <v>42390</v>
      </c>
      <c r="G46" s="969" t="s">
        <v>774</v>
      </c>
      <c r="H46" s="971"/>
      <c r="I46" s="971"/>
      <c r="J46" s="971"/>
      <c r="K46" s="971"/>
      <c r="L46" s="971"/>
      <c r="M46" s="971"/>
      <c r="N46" s="971"/>
      <c r="O46" s="971"/>
      <c r="P46" s="971"/>
      <c r="Q46" s="971"/>
      <c r="R46" s="971"/>
      <c r="S46" s="971"/>
      <c r="T46" s="971"/>
      <c r="U46" s="971"/>
      <c r="V46" s="971"/>
      <c r="W46" s="971"/>
      <c r="X46" s="971"/>
      <c r="Y46" s="971"/>
      <c r="Z46" s="971"/>
      <c r="AA46" s="971"/>
      <c r="AB46" s="971"/>
      <c r="AC46" s="971"/>
      <c r="AD46" s="34"/>
    </row>
    <row r="47" spans="3:30" ht="55.5" customHeight="1" x14ac:dyDescent="0.2">
      <c r="C47" s="35"/>
      <c r="D47" s="766">
        <v>6.08</v>
      </c>
      <c r="E47" s="84" t="s">
        <v>574</v>
      </c>
      <c r="F47" s="100">
        <v>42398</v>
      </c>
      <c r="G47" s="969" t="s">
        <v>776</v>
      </c>
      <c r="H47" s="971"/>
      <c r="I47" s="971"/>
      <c r="J47" s="971"/>
      <c r="K47" s="971"/>
      <c r="L47" s="971"/>
      <c r="M47" s="971"/>
      <c r="N47" s="971"/>
      <c r="O47" s="971"/>
      <c r="P47" s="971"/>
      <c r="Q47" s="971"/>
      <c r="R47" s="971"/>
      <c r="S47" s="971"/>
      <c r="T47" s="971"/>
      <c r="U47" s="971"/>
      <c r="V47" s="971"/>
      <c r="W47" s="971"/>
      <c r="X47" s="971"/>
      <c r="Y47" s="971"/>
      <c r="Z47" s="971"/>
      <c r="AA47" s="971"/>
      <c r="AB47" s="971"/>
      <c r="AC47" s="971"/>
      <c r="AD47" s="34"/>
    </row>
    <row r="48" spans="3:30" ht="36" customHeight="1" x14ac:dyDescent="0.2">
      <c r="C48" s="35"/>
      <c r="D48" s="766">
        <v>6.09</v>
      </c>
      <c r="E48" s="84" t="s">
        <v>574</v>
      </c>
      <c r="F48" s="100">
        <v>42402</v>
      </c>
      <c r="G48" s="969" t="s">
        <v>777</v>
      </c>
      <c r="H48" s="971"/>
      <c r="I48" s="971"/>
      <c r="J48" s="971"/>
      <c r="K48" s="971"/>
      <c r="L48" s="971"/>
      <c r="M48" s="971"/>
      <c r="N48" s="971"/>
      <c r="O48" s="971"/>
      <c r="P48" s="971"/>
      <c r="Q48" s="971"/>
      <c r="R48" s="971"/>
      <c r="S48" s="971"/>
      <c r="T48" s="971"/>
      <c r="U48" s="971"/>
      <c r="V48" s="971"/>
      <c r="W48" s="971"/>
      <c r="X48" s="971"/>
      <c r="Y48" s="971"/>
      <c r="Z48" s="971"/>
      <c r="AA48" s="971"/>
      <c r="AB48" s="971"/>
      <c r="AC48" s="971"/>
      <c r="AD48" s="34"/>
    </row>
    <row r="49" spans="3:30" ht="51" customHeight="1" x14ac:dyDescent="0.2">
      <c r="C49" s="35"/>
      <c r="D49" s="766">
        <v>6.1</v>
      </c>
      <c r="E49" s="84" t="s">
        <v>574</v>
      </c>
      <c r="F49" s="100">
        <v>42433</v>
      </c>
      <c r="G49" s="969" t="s">
        <v>780</v>
      </c>
      <c r="H49" s="971"/>
      <c r="I49" s="971"/>
      <c r="J49" s="971"/>
      <c r="K49" s="971"/>
      <c r="L49" s="971"/>
      <c r="M49" s="971"/>
      <c r="N49" s="971"/>
      <c r="O49" s="971"/>
      <c r="P49" s="971"/>
      <c r="Q49" s="971"/>
      <c r="R49" s="971"/>
      <c r="S49" s="971"/>
      <c r="T49" s="971"/>
      <c r="U49" s="971"/>
      <c r="V49" s="971"/>
      <c r="W49" s="971"/>
      <c r="X49" s="971"/>
      <c r="Y49" s="971"/>
      <c r="Z49" s="971"/>
      <c r="AA49" s="971"/>
      <c r="AB49" s="971"/>
      <c r="AC49" s="971"/>
      <c r="AD49" s="34"/>
    </row>
    <row r="50" spans="3:30" ht="36" customHeight="1" x14ac:dyDescent="0.2">
      <c r="C50" s="35"/>
      <c r="D50" s="84">
        <v>6.11</v>
      </c>
      <c r="E50" s="84" t="s">
        <v>574</v>
      </c>
      <c r="F50" s="100">
        <v>42436</v>
      </c>
      <c r="G50" s="969" t="s">
        <v>782</v>
      </c>
      <c r="H50" s="971"/>
      <c r="I50" s="971"/>
      <c r="J50" s="971"/>
      <c r="K50" s="971"/>
      <c r="L50" s="971"/>
      <c r="M50" s="971"/>
      <c r="N50" s="971"/>
      <c r="O50" s="971"/>
      <c r="P50" s="971"/>
      <c r="Q50" s="971"/>
      <c r="R50" s="971"/>
      <c r="S50" s="971"/>
      <c r="T50" s="971"/>
      <c r="U50" s="971"/>
      <c r="V50" s="971"/>
      <c r="W50" s="971"/>
      <c r="X50" s="971"/>
      <c r="Y50" s="971"/>
      <c r="Z50" s="971"/>
      <c r="AA50" s="971"/>
      <c r="AB50" s="971"/>
      <c r="AC50" s="971"/>
      <c r="AD50" s="34"/>
    </row>
    <row r="51" spans="3:30" ht="36" customHeight="1" x14ac:dyDescent="0.2">
      <c r="C51" s="35"/>
      <c r="D51" s="84">
        <v>6.12</v>
      </c>
      <c r="E51" s="84" t="s">
        <v>574</v>
      </c>
      <c r="F51" s="100">
        <v>42474</v>
      </c>
      <c r="G51" s="969" t="s">
        <v>783</v>
      </c>
      <c r="H51" s="971"/>
      <c r="I51" s="971"/>
      <c r="J51" s="971"/>
      <c r="K51" s="971"/>
      <c r="L51" s="971"/>
      <c r="M51" s="971"/>
      <c r="N51" s="971"/>
      <c r="O51" s="971"/>
      <c r="P51" s="971"/>
      <c r="Q51" s="971"/>
      <c r="R51" s="971"/>
      <c r="S51" s="971"/>
      <c r="T51" s="971"/>
      <c r="U51" s="971"/>
      <c r="V51" s="971"/>
      <c r="W51" s="971"/>
      <c r="X51" s="971"/>
      <c r="Y51" s="971"/>
      <c r="Z51" s="971"/>
      <c r="AA51" s="971"/>
      <c r="AB51" s="971"/>
      <c r="AC51" s="971"/>
      <c r="AD51" s="34"/>
    </row>
    <row r="52" spans="3:30" x14ac:dyDescent="0.2">
      <c r="C52" s="35"/>
      <c r="D52" s="84">
        <v>6.13</v>
      </c>
      <c r="E52" s="84" t="s">
        <v>575</v>
      </c>
      <c r="F52" s="100">
        <v>42626</v>
      </c>
      <c r="G52" s="969" t="s">
        <v>808</v>
      </c>
      <c r="H52" s="970"/>
      <c r="I52" s="970"/>
      <c r="J52" s="970"/>
      <c r="K52" s="970"/>
      <c r="L52" s="970"/>
      <c r="M52" s="970"/>
      <c r="N52" s="970"/>
      <c r="O52" s="970"/>
      <c r="P52" s="970"/>
      <c r="Q52" s="970"/>
      <c r="R52" s="970"/>
      <c r="S52" s="970"/>
      <c r="T52" s="970"/>
      <c r="U52" s="970"/>
      <c r="V52" s="970"/>
      <c r="W52" s="970"/>
      <c r="X52" s="970"/>
      <c r="Y52" s="970"/>
      <c r="Z52" s="970"/>
      <c r="AA52" s="970"/>
      <c r="AB52" s="970"/>
      <c r="AC52" s="970"/>
      <c r="AD52" s="34"/>
    </row>
    <row r="53" spans="3:30" ht="18" customHeight="1" x14ac:dyDescent="0.2">
      <c r="C53" s="35"/>
      <c r="D53" s="84"/>
      <c r="E53" s="84"/>
      <c r="F53" s="100"/>
      <c r="G53" s="969" t="s">
        <v>809</v>
      </c>
      <c r="H53" s="970"/>
      <c r="I53" s="970"/>
      <c r="J53" s="970"/>
      <c r="K53" s="970"/>
      <c r="L53" s="970"/>
      <c r="M53" s="970"/>
      <c r="N53" s="970"/>
      <c r="O53" s="970"/>
      <c r="P53" s="970"/>
      <c r="Q53" s="970"/>
      <c r="R53" s="970"/>
      <c r="S53" s="970"/>
      <c r="T53" s="970"/>
      <c r="U53" s="970"/>
      <c r="V53" s="970"/>
      <c r="W53" s="970"/>
      <c r="X53" s="970"/>
      <c r="Y53" s="970"/>
      <c r="Z53" s="970"/>
      <c r="AA53" s="970"/>
      <c r="AB53" s="970"/>
      <c r="AC53" s="970"/>
      <c r="AD53" s="34"/>
    </row>
    <row r="54" spans="3:30" ht="21.75" customHeight="1" x14ac:dyDescent="0.2">
      <c r="C54" s="35"/>
      <c r="D54" s="84"/>
      <c r="E54" s="84"/>
      <c r="F54" s="100"/>
      <c r="G54" s="969" t="s">
        <v>810</v>
      </c>
      <c r="H54" s="970"/>
      <c r="I54" s="970"/>
      <c r="J54" s="970"/>
      <c r="K54" s="970"/>
      <c r="L54" s="970"/>
      <c r="M54" s="970"/>
      <c r="N54" s="970"/>
      <c r="O54" s="970"/>
      <c r="P54" s="970"/>
      <c r="Q54" s="970"/>
      <c r="R54" s="970"/>
      <c r="S54" s="970"/>
      <c r="T54" s="970"/>
      <c r="U54" s="970"/>
      <c r="V54" s="970"/>
      <c r="W54" s="970"/>
      <c r="X54" s="970"/>
      <c r="Y54" s="970"/>
      <c r="Z54" s="970"/>
      <c r="AA54" s="970"/>
      <c r="AB54" s="970"/>
      <c r="AC54" s="970"/>
      <c r="AD54" s="34"/>
    </row>
    <row r="55" spans="3:30" ht="36" customHeight="1" x14ac:dyDescent="0.2">
      <c r="C55" s="35"/>
      <c r="D55" s="84"/>
      <c r="E55" s="84"/>
      <c r="F55" s="100"/>
      <c r="G55" s="969" t="s">
        <v>811</v>
      </c>
      <c r="H55" s="970"/>
      <c r="I55" s="970"/>
      <c r="J55" s="970"/>
      <c r="K55" s="970"/>
      <c r="L55" s="970"/>
      <c r="M55" s="970"/>
      <c r="N55" s="970"/>
      <c r="O55" s="970"/>
      <c r="P55" s="970"/>
      <c r="Q55" s="970"/>
      <c r="R55" s="970"/>
      <c r="S55" s="970"/>
      <c r="T55" s="970"/>
      <c r="U55" s="970"/>
      <c r="V55" s="970"/>
      <c r="W55" s="970"/>
      <c r="X55" s="970"/>
      <c r="Y55" s="970"/>
      <c r="Z55" s="970"/>
      <c r="AA55" s="970"/>
      <c r="AB55" s="970"/>
      <c r="AC55" s="970"/>
      <c r="AD55" s="34"/>
    </row>
    <row r="56" spans="3:30" ht="20.25" customHeight="1" x14ac:dyDescent="0.2">
      <c r="C56" s="35"/>
      <c r="D56" s="84"/>
      <c r="E56" s="84"/>
      <c r="F56" s="100"/>
      <c r="G56" s="969" t="s">
        <v>812</v>
      </c>
      <c r="H56" s="970"/>
      <c r="I56" s="970"/>
      <c r="J56" s="970"/>
      <c r="K56" s="970"/>
      <c r="L56" s="970"/>
      <c r="M56" s="970"/>
      <c r="N56" s="970"/>
      <c r="O56" s="970"/>
      <c r="P56" s="970"/>
      <c r="Q56" s="970"/>
      <c r="R56" s="970"/>
      <c r="S56" s="970"/>
      <c r="T56" s="970"/>
      <c r="U56" s="970"/>
      <c r="V56" s="970"/>
      <c r="W56" s="970"/>
      <c r="X56" s="970"/>
      <c r="Y56" s="970"/>
      <c r="Z56" s="970"/>
      <c r="AA56" s="970"/>
      <c r="AB56" s="970"/>
      <c r="AC56" s="970"/>
      <c r="AD56" s="34"/>
    </row>
    <row r="57" spans="3:30" ht="16.5" customHeight="1" x14ac:dyDescent="0.2">
      <c r="C57" s="35"/>
      <c r="D57" s="84"/>
      <c r="E57" s="84"/>
      <c r="F57" s="100"/>
      <c r="G57" s="969" t="s">
        <v>813</v>
      </c>
      <c r="H57" s="970"/>
      <c r="I57" s="970"/>
      <c r="J57" s="970"/>
      <c r="K57" s="970"/>
      <c r="L57" s="970"/>
      <c r="M57" s="970"/>
      <c r="N57" s="970"/>
      <c r="O57" s="970"/>
      <c r="P57" s="970"/>
      <c r="Q57" s="970"/>
      <c r="R57" s="970"/>
      <c r="S57" s="970"/>
      <c r="T57" s="970"/>
      <c r="U57" s="970"/>
      <c r="V57" s="970"/>
      <c r="W57" s="970"/>
      <c r="X57" s="970"/>
      <c r="Y57" s="970"/>
      <c r="Z57" s="970"/>
      <c r="AA57" s="970"/>
      <c r="AB57" s="970"/>
      <c r="AC57" s="970"/>
      <c r="AD57" s="34"/>
    </row>
    <row r="58" spans="3:30" ht="19.5" customHeight="1" x14ac:dyDescent="0.2">
      <c r="C58" s="35"/>
      <c r="D58" s="84"/>
      <c r="E58" s="84"/>
      <c r="F58" s="100"/>
      <c r="G58" s="969" t="s">
        <v>814</v>
      </c>
      <c r="H58" s="970"/>
      <c r="I58" s="970"/>
      <c r="J58" s="970"/>
      <c r="K58" s="970"/>
      <c r="L58" s="970"/>
      <c r="M58" s="970"/>
      <c r="N58" s="970"/>
      <c r="O58" s="970"/>
      <c r="P58" s="970"/>
      <c r="Q58" s="970"/>
      <c r="R58" s="970"/>
      <c r="S58" s="970"/>
      <c r="T58" s="970"/>
      <c r="U58" s="970"/>
      <c r="V58" s="970"/>
      <c r="W58" s="970"/>
      <c r="X58" s="970"/>
      <c r="Y58" s="970"/>
      <c r="Z58" s="970"/>
      <c r="AA58" s="970"/>
      <c r="AB58" s="970"/>
      <c r="AC58" s="970"/>
      <c r="AD58" s="34"/>
    </row>
    <row r="59" spans="3:30" ht="24.75" customHeight="1" x14ac:dyDescent="0.2">
      <c r="C59" s="35"/>
      <c r="D59" s="84"/>
      <c r="E59" s="84"/>
      <c r="F59" s="100"/>
      <c r="G59" s="969" t="s">
        <v>815</v>
      </c>
      <c r="H59" s="970"/>
      <c r="I59" s="970"/>
      <c r="J59" s="970"/>
      <c r="K59" s="970"/>
      <c r="L59" s="970"/>
      <c r="M59" s="970"/>
      <c r="N59" s="970"/>
      <c r="O59" s="970"/>
      <c r="P59" s="970"/>
      <c r="Q59" s="970"/>
      <c r="R59" s="970"/>
      <c r="S59" s="970"/>
      <c r="T59" s="970"/>
      <c r="U59" s="970"/>
      <c r="V59" s="970"/>
      <c r="W59" s="970"/>
      <c r="X59" s="970"/>
      <c r="Y59" s="970"/>
      <c r="Z59" s="970"/>
      <c r="AA59" s="970"/>
      <c r="AB59" s="970"/>
      <c r="AC59" s="970"/>
      <c r="AD59" s="34"/>
    </row>
    <row r="60" spans="3:30" ht="20.25" customHeight="1" x14ac:dyDescent="0.2">
      <c r="C60" s="35"/>
      <c r="D60" s="84">
        <v>6.14</v>
      </c>
      <c r="E60" s="84" t="s">
        <v>575</v>
      </c>
      <c r="F60" s="100">
        <v>42634</v>
      </c>
      <c r="G60" s="969" t="s">
        <v>819</v>
      </c>
      <c r="H60" s="970"/>
      <c r="I60" s="970"/>
      <c r="J60" s="970"/>
      <c r="K60" s="970"/>
      <c r="L60" s="970"/>
      <c r="M60" s="970"/>
      <c r="N60" s="970"/>
      <c r="O60" s="970"/>
      <c r="P60" s="970"/>
      <c r="Q60" s="970"/>
      <c r="R60" s="970"/>
      <c r="S60" s="970"/>
      <c r="T60" s="970"/>
      <c r="U60" s="970"/>
      <c r="V60" s="970"/>
      <c r="W60" s="970"/>
      <c r="X60" s="970"/>
      <c r="Y60" s="970"/>
      <c r="Z60" s="970"/>
      <c r="AA60" s="970"/>
      <c r="AB60" s="970"/>
      <c r="AC60" s="970"/>
      <c r="AD60" s="34"/>
    </row>
    <row r="61" spans="3:30" ht="20.25" customHeight="1" x14ac:dyDescent="0.2">
      <c r="C61" s="35"/>
      <c r="D61" s="84"/>
      <c r="E61" s="84"/>
      <c r="F61" s="100"/>
      <c r="G61" s="969" t="s">
        <v>822</v>
      </c>
      <c r="H61" s="970"/>
      <c r="I61" s="970"/>
      <c r="J61" s="970"/>
      <c r="K61" s="970"/>
      <c r="L61" s="970"/>
      <c r="M61" s="970"/>
      <c r="N61" s="970"/>
      <c r="O61" s="970"/>
      <c r="P61" s="970"/>
      <c r="Q61" s="970"/>
      <c r="R61" s="970"/>
      <c r="S61" s="970"/>
      <c r="T61" s="970"/>
      <c r="U61" s="970"/>
      <c r="V61" s="970"/>
      <c r="W61" s="970"/>
      <c r="X61" s="970"/>
      <c r="Y61" s="970"/>
      <c r="Z61" s="970"/>
      <c r="AA61" s="970"/>
      <c r="AB61" s="970"/>
      <c r="AC61" s="970"/>
      <c r="AD61" s="34"/>
    </row>
    <row r="62" spans="3:30" ht="18.75" customHeight="1" x14ac:dyDescent="0.2">
      <c r="C62" s="35"/>
      <c r="D62" s="84"/>
      <c r="E62" s="84"/>
      <c r="F62" s="100"/>
      <c r="G62" s="969" t="s">
        <v>823</v>
      </c>
      <c r="H62" s="970"/>
      <c r="I62" s="970"/>
      <c r="J62" s="970"/>
      <c r="K62" s="970"/>
      <c r="L62" s="970"/>
      <c r="M62" s="970"/>
      <c r="N62" s="970"/>
      <c r="O62" s="970"/>
      <c r="P62" s="970"/>
      <c r="Q62" s="970"/>
      <c r="R62" s="970"/>
      <c r="S62" s="970"/>
      <c r="T62" s="970"/>
      <c r="U62" s="970"/>
      <c r="V62" s="970"/>
      <c r="W62" s="970"/>
      <c r="X62" s="970"/>
      <c r="Y62" s="970"/>
      <c r="Z62" s="970"/>
      <c r="AA62" s="970"/>
      <c r="AB62" s="970"/>
      <c r="AC62" s="970"/>
      <c r="AD62" s="34"/>
    </row>
    <row r="63" spans="3:30" ht="36" customHeight="1" x14ac:dyDescent="0.2">
      <c r="C63" s="35"/>
      <c r="D63" s="84"/>
      <c r="E63" s="84"/>
      <c r="F63" s="100"/>
      <c r="G63" s="969" t="s">
        <v>824</v>
      </c>
      <c r="H63" s="970"/>
      <c r="I63" s="970"/>
      <c r="J63" s="970"/>
      <c r="K63" s="970"/>
      <c r="L63" s="970"/>
      <c r="M63" s="970"/>
      <c r="N63" s="970"/>
      <c r="O63" s="970"/>
      <c r="P63" s="970"/>
      <c r="Q63" s="970"/>
      <c r="R63" s="970"/>
      <c r="S63" s="970"/>
      <c r="T63" s="970"/>
      <c r="U63" s="970"/>
      <c r="V63" s="970"/>
      <c r="W63" s="970"/>
      <c r="X63" s="970"/>
      <c r="Y63" s="970"/>
      <c r="Z63" s="970"/>
      <c r="AA63" s="970"/>
      <c r="AB63" s="970"/>
      <c r="AC63" s="970"/>
      <c r="AD63" s="34"/>
    </row>
    <row r="64" spans="3:30" ht="17.25" customHeight="1" x14ac:dyDescent="0.2">
      <c r="C64" s="35"/>
      <c r="D64" s="84"/>
      <c r="E64" s="84"/>
      <c r="F64" s="100"/>
      <c r="G64" s="969" t="s">
        <v>825</v>
      </c>
      <c r="H64" s="970"/>
      <c r="I64" s="970"/>
      <c r="J64" s="970"/>
      <c r="K64" s="970"/>
      <c r="L64" s="970"/>
      <c r="M64" s="970"/>
      <c r="N64" s="970"/>
      <c r="O64" s="970"/>
      <c r="P64" s="970"/>
      <c r="Q64" s="970"/>
      <c r="R64" s="970"/>
      <c r="S64" s="970"/>
      <c r="T64" s="970"/>
      <c r="U64" s="970"/>
      <c r="V64" s="970"/>
      <c r="W64" s="970"/>
      <c r="X64" s="970"/>
      <c r="Y64" s="970"/>
      <c r="Z64" s="970"/>
      <c r="AA64" s="970"/>
      <c r="AB64" s="970"/>
      <c r="AC64" s="970"/>
      <c r="AD64" s="34"/>
    </row>
    <row r="65" spans="3:30" ht="21" customHeight="1" x14ac:dyDescent="0.2">
      <c r="C65" s="35"/>
      <c r="D65" s="84"/>
      <c r="E65" s="84"/>
      <c r="F65" s="100"/>
      <c r="G65" s="969" t="s">
        <v>826</v>
      </c>
      <c r="H65" s="970"/>
      <c r="I65" s="970"/>
      <c r="J65" s="970"/>
      <c r="K65" s="970"/>
      <c r="L65" s="970"/>
      <c r="M65" s="970"/>
      <c r="N65" s="970"/>
      <c r="O65" s="970"/>
      <c r="P65" s="970"/>
      <c r="Q65" s="970"/>
      <c r="R65" s="970"/>
      <c r="S65" s="970"/>
      <c r="T65" s="970"/>
      <c r="U65" s="970"/>
      <c r="V65" s="970"/>
      <c r="W65" s="970"/>
      <c r="X65" s="970"/>
      <c r="Y65" s="970"/>
      <c r="Z65" s="970"/>
      <c r="AA65" s="970"/>
      <c r="AB65" s="970"/>
      <c r="AC65" s="970"/>
      <c r="AD65" s="34"/>
    </row>
    <row r="66" spans="3:30" ht="36" customHeight="1" x14ac:dyDescent="0.2">
      <c r="C66" s="35"/>
      <c r="D66" s="84"/>
      <c r="E66" s="84"/>
      <c r="F66" s="100"/>
      <c r="G66" s="969" t="s">
        <v>827</v>
      </c>
      <c r="H66" s="970"/>
      <c r="I66" s="970"/>
      <c r="J66" s="970"/>
      <c r="K66" s="970"/>
      <c r="L66" s="970"/>
      <c r="M66" s="970"/>
      <c r="N66" s="970"/>
      <c r="O66" s="970"/>
      <c r="P66" s="970"/>
      <c r="Q66" s="970"/>
      <c r="R66" s="970"/>
      <c r="S66" s="970"/>
      <c r="T66" s="970"/>
      <c r="U66" s="970"/>
      <c r="V66" s="970"/>
      <c r="W66" s="970"/>
      <c r="X66" s="970"/>
      <c r="Y66" s="970"/>
      <c r="Z66" s="970"/>
      <c r="AA66" s="970"/>
      <c r="AB66" s="970"/>
      <c r="AC66" s="970"/>
      <c r="AD66" s="34"/>
    </row>
    <row r="67" spans="3:30" ht="129.75" customHeight="1" x14ac:dyDescent="0.2">
      <c r="C67" s="35"/>
      <c r="D67" s="84">
        <v>6.15</v>
      </c>
      <c r="E67" s="84" t="s">
        <v>574</v>
      </c>
      <c r="F67" s="100">
        <v>42753</v>
      </c>
      <c r="G67" s="969" t="s">
        <v>893</v>
      </c>
      <c r="H67" s="970"/>
      <c r="I67" s="970"/>
      <c r="J67" s="970"/>
      <c r="K67" s="970"/>
      <c r="L67" s="970"/>
      <c r="M67" s="970"/>
      <c r="N67" s="970"/>
      <c r="O67" s="970"/>
      <c r="P67" s="970"/>
      <c r="Q67" s="970"/>
      <c r="R67" s="970"/>
      <c r="S67" s="970"/>
      <c r="T67" s="970"/>
      <c r="U67" s="970"/>
      <c r="V67" s="970"/>
      <c r="W67" s="970"/>
      <c r="X67" s="970"/>
      <c r="Y67" s="970"/>
      <c r="Z67" s="970"/>
      <c r="AA67" s="970"/>
      <c r="AB67" s="970"/>
      <c r="AC67" s="970"/>
      <c r="AD67" s="34"/>
    </row>
    <row r="68" spans="3:30" ht="36" customHeight="1" x14ac:dyDescent="0.2">
      <c r="C68" s="35"/>
      <c r="D68" s="84">
        <v>6.16</v>
      </c>
      <c r="E68" s="84" t="s">
        <v>1054</v>
      </c>
      <c r="F68" s="100">
        <v>42926</v>
      </c>
      <c r="G68" s="969" t="s">
        <v>1049</v>
      </c>
      <c r="H68" s="970"/>
      <c r="I68" s="970"/>
      <c r="J68" s="970"/>
      <c r="K68" s="970"/>
      <c r="L68" s="970"/>
      <c r="M68" s="970"/>
      <c r="N68" s="970"/>
      <c r="O68" s="970"/>
      <c r="P68" s="970"/>
      <c r="Q68" s="970"/>
      <c r="R68" s="970"/>
      <c r="S68" s="970"/>
      <c r="T68" s="970"/>
      <c r="U68" s="970"/>
      <c r="V68" s="970"/>
      <c r="W68" s="970"/>
      <c r="X68" s="970"/>
      <c r="Y68" s="970"/>
      <c r="Z68" s="970"/>
      <c r="AA68" s="970"/>
      <c r="AB68" s="970"/>
      <c r="AC68" s="970"/>
      <c r="AD68" s="34"/>
    </row>
    <row r="69" spans="3:30" ht="36" customHeight="1" x14ac:dyDescent="0.2">
      <c r="C69" s="35"/>
      <c r="D69" s="84"/>
      <c r="E69" s="84"/>
      <c r="F69" s="100"/>
      <c r="G69" s="969" t="s">
        <v>1050</v>
      </c>
      <c r="H69" s="970"/>
      <c r="I69" s="970"/>
      <c r="J69" s="970"/>
      <c r="K69" s="970"/>
      <c r="L69" s="970"/>
      <c r="M69" s="970"/>
      <c r="N69" s="970"/>
      <c r="O69" s="970"/>
      <c r="P69" s="970"/>
      <c r="Q69" s="970"/>
      <c r="R69" s="970"/>
      <c r="S69" s="970"/>
      <c r="T69" s="970"/>
      <c r="U69" s="970"/>
      <c r="V69" s="970"/>
      <c r="W69" s="970"/>
      <c r="X69" s="970"/>
      <c r="Y69" s="970"/>
      <c r="Z69" s="970"/>
      <c r="AA69" s="970"/>
      <c r="AB69" s="970"/>
      <c r="AC69" s="970"/>
      <c r="AD69" s="34"/>
    </row>
    <row r="70" spans="3:30" ht="36" customHeight="1" x14ac:dyDescent="0.2">
      <c r="C70" s="35"/>
      <c r="D70" s="84"/>
      <c r="E70" s="84"/>
      <c r="F70" s="100"/>
      <c r="G70" s="969" t="s">
        <v>1051</v>
      </c>
      <c r="H70" s="970"/>
      <c r="I70" s="970"/>
      <c r="J70" s="970"/>
      <c r="K70" s="970"/>
      <c r="L70" s="970"/>
      <c r="M70" s="970"/>
      <c r="N70" s="970"/>
      <c r="O70" s="970"/>
      <c r="P70" s="970"/>
      <c r="Q70" s="970"/>
      <c r="R70" s="970"/>
      <c r="S70" s="970"/>
      <c r="T70" s="970"/>
      <c r="U70" s="970"/>
      <c r="V70" s="970"/>
      <c r="W70" s="970"/>
      <c r="X70" s="970"/>
      <c r="Y70" s="970"/>
      <c r="Z70" s="970"/>
      <c r="AA70" s="970"/>
      <c r="AB70" s="970"/>
      <c r="AC70" s="970"/>
      <c r="AD70" s="34"/>
    </row>
    <row r="71" spans="3:30" ht="36" customHeight="1" x14ac:dyDescent="0.2">
      <c r="C71" s="35"/>
      <c r="D71" s="84"/>
      <c r="E71" s="84"/>
      <c r="F71" s="100"/>
      <c r="G71" s="969" t="s">
        <v>1052</v>
      </c>
      <c r="H71" s="970"/>
      <c r="I71" s="970"/>
      <c r="J71" s="970"/>
      <c r="K71" s="970"/>
      <c r="L71" s="970"/>
      <c r="M71" s="970"/>
      <c r="N71" s="970"/>
      <c r="O71" s="970"/>
      <c r="P71" s="970"/>
      <c r="Q71" s="970"/>
      <c r="R71" s="970"/>
      <c r="S71" s="970"/>
      <c r="T71" s="970"/>
      <c r="U71" s="970"/>
      <c r="V71" s="970"/>
      <c r="W71" s="970"/>
      <c r="X71" s="970"/>
      <c r="Y71" s="970"/>
      <c r="Z71" s="970"/>
      <c r="AA71" s="970"/>
      <c r="AB71" s="970"/>
      <c r="AC71" s="970"/>
      <c r="AD71" s="34"/>
    </row>
    <row r="72" spans="3:30" ht="36" customHeight="1" x14ac:dyDescent="0.2">
      <c r="C72" s="35"/>
      <c r="D72" s="84"/>
      <c r="E72" s="84"/>
      <c r="F72" s="100"/>
      <c r="G72" s="969" t="s">
        <v>1053</v>
      </c>
      <c r="H72" s="970"/>
      <c r="I72" s="970"/>
      <c r="J72" s="970"/>
      <c r="K72" s="970"/>
      <c r="L72" s="970"/>
      <c r="M72" s="970"/>
      <c r="N72" s="970"/>
      <c r="O72" s="970"/>
      <c r="P72" s="970"/>
      <c r="Q72" s="970"/>
      <c r="R72" s="970"/>
      <c r="S72" s="970"/>
      <c r="T72" s="970"/>
      <c r="U72" s="970"/>
      <c r="V72" s="970"/>
      <c r="W72" s="970"/>
      <c r="X72" s="970"/>
      <c r="Y72" s="970"/>
      <c r="Z72" s="970"/>
      <c r="AA72" s="970"/>
      <c r="AB72" s="970"/>
      <c r="AC72" s="970"/>
      <c r="AD72" s="34"/>
    </row>
    <row r="73" spans="3:30" ht="36" customHeight="1" x14ac:dyDescent="0.2">
      <c r="C73" s="35"/>
      <c r="D73" s="84"/>
      <c r="E73" s="84"/>
      <c r="F73" s="100"/>
      <c r="G73" s="969" t="s">
        <v>1056</v>
      </c>
      <c r="H73" s="970"/>
      <c r="I73" s="970"/>
      <c r="J73" s="970"/>
      <c r="K73" s="970"/>
      <c r="L73" s="970"/>
      <c r="M73" s="970"/>
      <c r="N73" s="970"/>
      <c r="O73" s="970"/>
      <c r="P73" s="970"/>
      <c r="Q73" s="970"/>
      <c r="R73" s="970"/>
      <c r="S73" s="970"/>
      <c r="T73" s="970"/>
      <c r="U73" s="970"/>
      <c r="V73" s="970"/>
      <c r="W73" s="970"/>
      <c r="X73" s="970"/>
      <c r="Y73" s="970"/>
      <c r="Z73" s="970"/>
      <c r="AA73" s="970"/>
      <c r="AB73" s="970"/>
      <c r="AC73" s="970"/>
      <c r="AD73" s="34"/>
    </row>
    <row r="74" spans="3:30" ht="36" customHeight="1" x14ac:dyDescent="0.2">
      <c r="C74" s="35"/>
      <c r="D74" s="84"/>
      <c r="E74" s="84"/>
      <c r="F74" s="100"/>
      <c r="G74" s="969" t="s">
        <v>1061</v>
      </c>
      <c r="H74" s="970"/>
      <c r="I74" s="970"/>
      <c r="J74" s="970"/>
      <c r="K74" s="970"/>
      <c r="L74" s="970"/>
      <c r="M74" s="970"/>
      <c r="N74" s="970"/>
      <c r="O74" s="970"/>
      <c r="P74" s="970"/>
      <c r="Q74" s="970"/>
      <c r="R74" s="970"/>
      <c r="S74" s="970"/>
      <c r="T74" s="970"/>
      <c r="U74" s="970"/>
      <c r="V74" s="970"/>
      <c r="W74" s="970"/>
      <c r="X74" s="970"/>
      <c r="Y74" s="970"/>
      <c r="Z74" s="970"/>
      <c r="AA74" s="970"/>
      <c r="AB74" s="970"/>
      <c r="AC74" s="970"/>
      <c r="AD74" s="34"/>
    </row>
    <row r="75" spans="3:30" ht="36" customHeight="1" x14ac:dyDescent="0.2">
      <c r="C75" s="35"/>
      <c r="D75" s="84">
        <v>6.17</v>
      </c>
      <c r="E75" s="84" t="s">
        <v>574</v>
      </c>
      <c r="F75" s="100">
        <v>43007</v>
      </c>
      <c r="G75" s="969" t="s">
        <v>1062</v>
      </c>
      <c r="H75" s="970"/>
      <c r="I75" s="970"/>
      <c r="J75" s="970"/>
      <c r="K75" s="970"/>
      <c r="L75" s="970"/>
      <c r="M75" s="970"/>
      <c r="N75" s="970"/>
      <c r="O75" s="970"/>
      <c r="P75" s="970"/>
      <c r="Q75" s="970"/>
      <c r="R75" s="970"/>
      <c r="S75" s="970"/>
      <c r="T75" s="970"/>
      <c r="U75" s="970"/>
      <c r="V75" s="970"/>
      <c r="W75" s="970"/>
      <c r="X75" s="970"/>
      <c r="Y75" s="970"/>
      <c r="Z75" s="970"/>
      <c r="AA75" s="970"/>
      <c r="AB75" s="970"/>
      <c r="AC75" s="970"/>
      <c r="AD75" s="34"/>
    </row>
    <row r="76" spans="3:30" ht="36" customHeight="1" x14ac:dyDescent="0.2">
      <c r="C76" s="35"/>
      <c r="D76" s="84">
        <v>6.18</v>
      </c>
      <c r="E76" s="84" t="s">
        <v>1063</v>
      </c>
      <c r="F76" s="100">
        <v>43507</v>
      </c>
      <c r="G76" s="972" t="s">
        <v>1064</v>
      </c>
      <c r="H76" s="973"/>
      <c r="I76" s="973"/>
      <c r="J76" s="973"/>
      <c r="K76" s="973"/>
      <c r="L76" s="973"/>
      <c r="M76" s="973"/>
      <c r="N76" s="973"/>
      <c r="O76" s="973"/>
      <c r="P76" s="973"/>
      <c r="Q76" s="973"/>
      <c r="R76" s="973"/>
      <c r="S76" s="973"/>
      <c r="T76" s="973"/>
      <c r="U76" s="973"/>
      <c r="V76" s="973"/>
      <c r="W76" s="973"/>
      <c r="X76" s="973"/>
      <c r="Y76" s="973"/>
      <c r="Z76" s="973"/>
      <c r="AA76" s="973"/>
      <c r="AB76" s="973"/>
      <c r="AC76" s="973"/>
      <c r="AD76" s="974"/>
    </row>
    <row r="77" spans="3:30" ht="36" customHeight="1" x14ac:dyDescent="0.2">
      <c r="C77" s="35"/>
      <c r="D77" s="84">
        <v>6.19</v>
      </c>
      <c r="E77" s="84" t="s">
        <v>1066</v>
      </c>
      <c r="F77" s="100">
        <v>43749</v>
      </c>
      <c r="G77" s="969" t="s">
        <v>1103</v>
      </c>
      <c r="H77" s="970"/>
      <c r="I77" s="970"/>
      <c r="J77" s="970"/>
      <c r="K77" s="970"/>
      <c r="L77" s="970"/>
      <c r="M77" s="970"/>
      <c r="N77" s="970"/>
      <c r="O77" s="970"/>
      <c r="P77" s="970"/>
      <c r="Q77" s="970"/>
      <c r="R77" s="970"/>
      <c r="S77" s="970"/>
      <c r="T77" s="970"/>
      <c r="U77" s="970"/>
      <c r="V77" s="970"/>
      <c r="W77" s="970"/>
      <c r="X77" s="970"/>
      <c r="Y77" s="970"/>
      <c r="Z77" s="970"/>
      <c r="AA77" s="970"/>
      <c r="AB77" s="970"/>
      <c r="AC77" s="970"/>
      <c r="AD77" s="34"/>
    </row>
    <row r="78" spans="3:30" ht="36" customHeight="1" x14ac:dyDescent="0.2">
      <c r="C78" s="35"/>
      <c r="D78" s="84">
        <v>6.2</v>
      </c>
      <c r="E78" s="84" t="s">
        <v>1066</v>
      </c>
      <c r="F78" s="100">
        <v>43789</v>
      </c>
      <c r="G78" s="969" t="s">
        <v>1111</v>
      </c>
      <c r="H78" s="970"/>
      <c r="I78" s="970"/>
      <c r="J78" s="970"/>
      <c r="K78" s="970"/>
      <c r="L78" s="970"/>
      <c r="M78" s="970"/>
      <c r="N78" s="970"/>
      <c r="O78" s="970"/>
      <c r="P78" s="970"/>
      <c r="Q78" s="970"/>
      <c r="R78" s="970"/>
      <c r="S78" s="970"/>
      <c r="T78" s="970"/>
      <c r="U78" s="970"/>
      <c r="V78" s="970"/>
      <c r="W78" s="970"/>
      <c r="X78" s="970"/>
      <c r="Y78" s="970"/>
      <c r="Z78" s="970"/>
      <c r="AA78" s="970"/>
      <c r="AB78" s="970"/>
      <c r="AC78" s="970"/>
      <c r="AD78" s="34"/>
    </row>
    <row r="79" spans="3:30" ht="36" customHeight="1" x14ac:dyDescent="0.2">
      <c r="C79" s="35"/>
      <c r="D79" s="84">
        <v>6.21</v>
      </c>
      <c r="E79" s="84" t="s">
        <v>1066</v>
      </c>
      <c r="F79" s="100">
        <v>44013</v>
      </c>
      <c r="G79" s="969" t="s">
        <v>1114</v>
      </c>
      <c r="H79" s="970"/>
      <c r="I79" s="970"/>
      <c r="J79" s="970"/>
      <c r="K79" s="970"/>
      <c r="L79" s="970"/>
      <c r="M79" s="970"/>
      <c r="N79" s="970"/>
      <c r="O79" s="970"/>
      <c r="P79" s="970"/>
      <c r="Q79" s="970"/>
      <c r="R79" s="970"/>
      <c r="S79" s="970"/>
      <c r="T79" s="970"/>
      <c r="U79" s="970"/>
      <c r="V79" s="970"/>
      <c r="W79" s="970"/>
      <c r="X79" s="970"/>
      <c r="Y79" s="970"/>
      <c r="Z79" s="970"/>
      <c r="AA79" s="970"/>
      <c r="AB79" s="970"/>
      <c r="AC79" s="970"/>
      <c r="AD79" s="34"/>
    </row>
    <row r="80" spans="3:30" ht="36" customHeight="1" x14ac:dyDescent="0.2">
      <c r="C80" s="35"/>
      <c r="D80" s="84">
        <v>6.22</v>
      </c>
      <c r="E80" s="84" t="s">
        <v>1116</v>
      </c>
      <c r="F80" s="100">
        <v>44341</v>
      </c>
      <c r="G80" s="969" t="s">
        <v>1125</v>
      </c>
      <c r="H80" s="970"/>
      <c r="I80" s="970"/>
      <c r="J80" s="970"/>
      <c r="K80" s="970"/>
      <c r="L80" s="970"/>
      <c r="M80" s="970"/>
      <c r="N80" s="970"/>
      <c r="O80" s="970"/>
      <c r="P80" s="970"/>
      <c r="Q80" s="970"/>
      <c r="R80" s="970"/>
      <c r="S80" s="970"/>
      <c r="T80" s="970"/>
      <c r="U80" s="970"/>
      <c r="V80" s="970"/>
      <c r="W80" s="970"/>
      <c r="X80" s="970"/>
      <c r="Y80" s="970"/>
      <c r="Z80" s="970"/>
      <c r="AA80" s="970"/>
      <c r="AB80" s="970"/>
      <c r="AC80" s="970"/>
      <c r="AD80" s="34"/>
    </row>
    <row r="81" spans="3:30" ht="36" customHeight="1" x14ac:dyDescent="0.2">
      <c r="C81" s="35"/>
      <c r="D81" s="84">
        <v>6.23</v>
      </c>
      <c r="E81" s="84" t="s">
        <v>1116</v>
      </c>
      <c r="F81" s="100">
        <v>44473</v>
      </c>
      <c r="G81" s="969" t="s">
        <v>1132</v>
      </c>
      <c r="H81" s="970"/>
      <c r="I81" s="970"/>
      <c r="J81" s="970"/>
      <c r="K81" s="970"/>
      <c r="L81" s="970"/>
      <c r="M81" s="970"/>
      <c r="N81" s="970"/>
      <c r="O81" s="970"/>
      <c r="P81" s="970"/>
      <c r="Q81" s="970"/>
      <c r="R81" s="970"/>
      <c r="S81" s="970"/>
      <c r="T81" s="970"/>
      <c r="U81" s="970"/>
      <c r="V81" s="970"/>
      <c r="W81" s="970"/>
      <c r="X81" s="970"/>
      <c r="Y81" s="970"/>
      <c r="Z81" s="970"/>
      <c r="AA81" s="970"/>
      <c r="AB81" s="970"/>
      <c r="AC81" s="970"/>
      <c r="AD81" s="34"/>
    </row>
    <row r="82" spans="3:30" ht="36" customHeight="1" x14ac:dyDescent="0.2">
      <c r="C82" s="35"/>
      <c r="D82" s="84"/>
      <c r="E82" s="84"/>
      <c r="F82" s="100">
        <v>44473</v>
      </c>
      <c r="G82" s="969" t="s">
        <v>1131</v>
      </c>
      <c r="H82" s="970"/>
      <c r="I82" s="970"/>
      <c r="J82" s="970"/>
      <c r="K82" s="970"/>
      <c r="L82" s="970"/>
      <c r="M82" s="970"/>
      <c r="N82" s="970"/>
      <c r="O82" s="970"/>
      <c r="P82" s="970"/>
      <c r="Q82" s="970"/>
      <c r="R82" s="970"/>
      <c r="S82" s="970"/>
      <c r="T82" s="970"/>
      <c r="U82" s="970"/>
      <c r="V82" s="970"/>
      <c r="W82" s="970"/>
      <c r="X82" s="970"/>
      <c r="Y82" s="970"/>
      <c r="Z82" s="970"/>
      <c r="AA82" s="970"/>
      <c r="AB82" s="970"/>
      <c r="AC82" s="970"/>
      <c r="AD82" s="34"/>
    </row>
    <row r="83" spans="3:30" ht="36" customHeight="1" x14ac:dyDescent="0.2">
      <c r="C83" s="35"/>
      <c r="D83" s="84"/>
      <c r="E83" s="84" t="s">
        <v>1116</v>
      </c>
      <c r="F83" s="100">
        <v>44859</v>
      </c>
      <c r="G83" s="969" t="s">
        <v>1134</v>
      </c>
      <c r="H83" s="970"/>
      <c r="I83" s="970"/>
      <c r="J83" s="970"/>
      <c r="K83" s="970"/>
      <c r="L83" s="970"/>
      <c r="M83" s="970"/>
      <c r="N83" s="970"/>
      <c r="O83" s="970"/>
      <c r="P83" s="970"/>
      <c r="Q83" s="970"/>
      <c r="R83" s="970"/>
      <c r="S83" s="970"/>
      <c r="T83" s="970"/>
      <c r="U83" s="970"/>
      <c r="V83" s="970"/>
      <c r="W83" s="970"/>
      <c r="X83" s="970"/>
      <c r="Y83" s="970"/>
      <c r="Z83" s="970"/>
      <c r="AA83" s="970"/>
      <c r="AB83" s="970"/>
      <c r="AC83" s="970"/>
      <c r="AD83" s="34"/>
    </row>
    <row r="84" spans="3:30" ht="36" customHeight="1" x14ac:dyDescent="0.2">
      <c r="C84" s="35"/>
      <c r="D84" s="84">
        <v>6.24</v>
      </c>
      <c r="E84" s="84" t="s">
        <v>1116</v>
      </c>
      <c r="F84" s="100">
        <v>44956</v>
      </c>
      <c r="G84" s="969" t="s">
        <v>1139</v>
      </c>
      <c r="H84" s="970"/>
      <c r="I84" s="970"/>
      <c r="J84" s="970"/>
      <c r="K84" s="970"/>
      <c r="L84" s="970"/>
      <c r="M84" s="970"/>
      <c r="N84" s="970"/>
      <c r="O84" s="970"/>
      <c r="P84" s="970"/>
      <c r="Q84" s="970"/>
      <c r="R84" s="970"/>
      <c r="S84" s="970"/>
      <c r="T84" s="970"/>
      <c r="U84" s="970"/>
      <c r="V84" s="970"/>
      <c r="W84" s="970"/>
      <c r="X84" s="970"/>
      <c r="Y84" s="970"/>
      <c r="Z84" s="970"/>
      <c r="AA84" s="970"/>
      <c r="AB84" s="970"/>
      <c r="AC84" s="970"/>
      <c r="AD84" s="34"/>
    </row>
    <row r="85" spans="3:30" ht="36" customHeight="1" x14ac:dyDescent="0.2">
      <c r="C85" s="35"/>
      <c r="D85" s="84">
        <v>6.25</v>
      </c>
      <c r="E85" s="84" t="s">
        <v>1116</v>
      </c>
      <c r="F85" s="100">
        <v>45345</v>
      </c>
      <c r="G85" s="969" t="s">
        <v>1140</v>
      </c>
      <c r="H85" s="970"/>
      <c r="I85" s="970"/>
      <c r="J85" s="970"/>
      <c r="K85" s="970"/>
      <c r="L85" s="970"/>
      <c r="M85" s="970"/>
      <c r="N85" s="970"/>
      <c r="O85" s="970"/>
      <c r="P85" s="970"/>
      <c r="Q85" s="970"/>
      <c r="R85" s="970"/>
      <c r="S85" s="970"/>
      <c r="T85" s="970"/>
      <c r="U85" s="970"/>
      <c r="V85" s="970"/>
      <c r="W85" s="970"/>
      <c r="X85" s="970"/>
      <c r="Y85" s="970"/>
      <c r="Z85" s="970"/>
      <c r="AA85" s="970"/>
      <c r="AB85" s="970"/>
      <c r="AC85" s="970"/>
      <c r="AD85" s="34"/>
    </row>
    <row r="86" spans="3:30" ht="36" customHeight="1" x14ac:dyDescent="0.2">
      <c r="C86" s="35"/>
      <c r="D86" s="84"/>
      <c r="E86" s="84"/>
      <c r="F86" s="100"/>
      <c r="G86" s="633"/>
      <c r="H86" s="634"/>
      <c r="I86" s="634"/>
      <c r="J86" s="634"/>
      <c r="K86" s="634"/>
      <c r="L86" s="634"/>
      <c r="M86" s="634"/>
      <c r="N86" s="634"/>
      <c r="O86" s="634"/>
      <c r="P86" s="634"/>
      <c r="Q86" s="634"/>
      <c r="R86" s="634"/>
      <c r="S86" s="634"/>
      <c r="T86" s="634"/>
      <c r="U86" s="634"/>
      <c r="V86" s="634"/>
      <c r="W86" s="634"/>
      <c r="X86" s="634"/>
      <c r="Y86" s="634"/>
      <c r="Z86" s="634"/>
      <c r="AA86" s="634"/>
      <c r="AB86" s="634"/>
      <c r="AC86" s="634"/>
      <c r="AD86" s="34"/>
    </row>
    <row r="87" spans="3:30" ht="36" customHeight="1" x14ac:dyDescent="0.2">
      <c r="C87" s="35"/>
      <c r="D87" s="84"/>
      <c r="E87" s="84"/>
      <c r="F87" s="100"/>
      <c r="G87" s="633"/>
      <c r="H87" s="634"/>
      <c r="I87" s="634"/>
      <c r="J87" s="634"/>
      <c r="K87" s="634"/>
      <c r="L87" s="634"/>
      <c r="M87" s="634"/>
      <c r="N87" s="634"/>
      <c r="O87" s="634"/>
      <c r="P87" s="634"/>
      <c r="Q87" s="634"/>
      <c r="R87" s="634"/>
      <c r="S87" s="634"/>
      <c r="T87" s="634"/>
      <c r="U87" s="634"/>
      <c r="V87" s="634"/>
      <c r="W87" s="634"/>
      <c r="X87" s="634"/>
      <c r="Y87" s="634"/>
      <c r="Z87" s="634"/>
      <c r="AA87" s="634"/>
      <c r="AB87" s="634"/>
      <c r="AC87" s="634"/>
      <c r="AD87" s="34"/>
    </row>
    <row r="88" spans="3:30" ht="36" customHeight="1" x14ac:dyDescent="0.2">
      <c r="C88" s="35"/>
      <c r="D88" s="84"/>
      <c r="E88" s="84"/>
      <c r="F88" s="100"/>
      <c r="G88" s="633"/>
      <c r="H88" s="634"/>
      <c r="I88" s="634"/>
      <c r="J88" s="634"/>
      <c r="K88" s="634"/>
      <c r="L88" s="634"/>
      <c r="M88" s="634"/>
      <c r="N88" s="634"/>
      <c r="O88" s="634"/>
      <c r="P88" s="634"/>
      <c r="Q88" s="634"/>
      <c r="R88" s="634"/>
      <c r="S88" s="634"/>
      <c r="T88" s="634"/>
      <c r="U88" s="634"/>
      <c r="V88" s="634"/>
      <c r="W88" s="634"/>
      <c r="X88" s="634"/>
      <c r="Y88" s="634"/>
      <c r="Z88" s="634"/>
      <c r="AA88" s="634"/>
      <c r="AB88" s="634"/>
      <c r="AC88" s="634"/>
      <c r="AD88" s="34"/>
    </row>
    <row r="89" spans="3:30" ht="36" customHeight="1" x14ac:dyDescent="0.2">
      <c r="C89" s="35"/>
      <c r="D89" s="84"/>
      <c r="E89" s="84"/>
      <c r="F89" s="100"/>
      <c r="G89" s="633"/>
      <c r="H89" s="634"/>
      <c r="I89" s="634"/>
      <c r="J89" s="634"/>
      <c r="K89" s="634"/>
      <c r="L89" s="634"/>
      <c r="M89" s="634"/>
      <c r="N89" s="634"/>
      <c r="O89" s="634"/>
      <c r="P89" s="634"/>
      <c r="Q89" s="634"/>
      <c r="R89" s="634"/>
      <c r="S89" s="634"/>
      <c r="T89" s="634"/>
      <c r="U89" s="634"/>
      <c r="V89" s="634"/>
      <c r="W89" s="634"/>
      <c r="X89" s="634"/>
      <c r="Y89" s="634"/>
      <c r="Z89" s="634"/>
      <c r="AA89" s="634"/>
      <c r="AB89" s="634"/>
      <c r="AC89" s="634"/>
      <c r="AD89" s="34"/>
    </row>
    <row r="90" spans="3:30" ht="36" customHeight="1" x14ac:dyDescent="0.2">
      <c r="C90" s="35"/>
      <c r="D90" s="84"/>
      <c r="E90" s="84"/>
      <c r="F90" s="100"/>
      <c r="G90" s="633"/>
      <c r="H90" s="634"/>
      <c r="I90" s="634"/>
      <c r="J90" s="634"/>
      <c r="K90" s="634"/>
      <c r="L90" s="634"/>
      <c r="M90" s="634"/>
      <c r="N90" s="634"/>
      <c r="O90" s="634"/>
      <c r="P90" s="634"/>
      <c r="Q90" s="634"/>
      <c r="R90" s="634"/>
      <c r="S90" s="634"/>
      <c r="T90" s="634"/>
      <c r="U90" s="634"/>
      <c r="V90" s="634"/>
      <c r="W90" s="634"/>
      <c r="X90" s="634"/>
      <c r="Y90" s="634"/>
      <c r="Z90" s="634"/>
      <c r="AA90" s="634"/>
      <c r="AB90" s="634"/>
      <c r="AC90" s="634"/>
      <c r="AD90" s="34"/>
    </row>
    <row r="91" spans="3:30" ht="36" customHeight="1" x14ac:dyDescent="0.2">
      <c r="C91" s="35"/>
      <c r="D91" s="84"/>
      <c r="E91" s="84"/>
      <c r="F91" s="100"/>
      <c r="G91" s="633"/>
      <c r="H91" s="634"/>
      <c r="I91" s="634"/>
      <c r="J91" s="634"/>
      <c r="K91" s="634"/>
      <c r="L91" s="634"/>
      <c r="M91" s="634"/>
      <c r="N91" s="634"/>
      <c r="O91" s="634"/>
      <c r="P91" s="634"/>
      <c r="Q91" s="634"/>
      <c r="R91" s="634"/>
      <c r="S91" s="634"/>
      <c r="T91" s="634"/>
      <c r="U91" s="634"/>
      <c r="V91" s="634"/>
      <c r="W91" s="634"/>
      <c r="X91" s="634"/>
      <c r="Y91" s="634"/>
      <c r="Z91" s="634"/>
      <c r="AA91" s="634"/>
      <c r="AB91" s="634"/>
      <c r="AC91" s="634"/>
      <c r="AD91" s="34"/>
    </row>
    <row r="92" spans="3:30" ht="36" customHeight="1" x14ac:dyDescent="0.2">
      <c r="C92" s="35"/>
      <c r="D92" s="84"/>
      <c r="E92" s="84"/>
      <c r="F92" s="100"/>
      <c r="G92" s="633"/>
      <c r="H92" s="634"/>
      <c r="I92" s="634"/>
      <c r="J92" s="634"/>
      <c r="K92" s="634"/>
      <c r="L92" s="634"/>
      <c r="M92" s="634"/>
      <c r="N92" s="634"/>
      <c r="O92" s="634"/>
      <c r="P92" s="634"/>
      <c r="Q92" s="634"/>
      <c r="R92" s="634"/>
      <c r="S92" s="634"/>
      <c r="T92" s="634"/>
      <c r="U92" s="634"/>
      <c r="V92" s="634"/>
      <c r="W92" s="634"/>
      <c r="X92" s="634"/>
      <c r="Y92" s="634"/>
      <c r="Z92" s="634"/>
      <c r="AA92" s="634"/>
      <c r="AB92" s="634"/>
      <c r="AC92" s="634"/>
      <c r="AD92" s="34"/>
    </row>
    <row r="93" spans="3:30" ht="36" customHeight="1" x14ac:dyDescent="0.2">
      <c r="C93" s="35"/>
      <c r="D93" s="84"/>
      <c r="E93" s="84"/>
      <c r="F93" s="100"/>
      <c r="G93" s="633"/>
      <c r="H93" s="634"/>
      <c r="I93" s="634"/>
      <c r="J93" s="634"/>
      <c r="K93" s="634"/>
      <c r="L93" s="634"/>
      <c r="M93" s="634"/>
      <c r="N93" s="634"/>
      <c r="O93" s="634"/>
      <c r="P93" s="634"/>
      <c r="Q93" s="634"/>
      <c r="R93" s="634"/>
      <c r="S93" s="634"/>
      <c r="T93" s="634"/>
      <c r="U93" s="634"/>
      <c r="V93" s="634"/>
      <c r="W93" s="634"/>
      <c r="X93" s="634"/>
      <c r="Y93" s="634"/>
      <c r="Z93" s="634"/>
      <c r="AA93" s="634"/>
      <c r="AB93" s="634"/>
      <c r="AC93" s="634"/>
      <c r="AD93" s="34"/>
    </row>
    <row r="94" spans="3:30" ht="36" customHeight="1" x14ac:dyDescent="0.2">
      <c r="C94" s="35"/>
      <c r="D94" s="84"/>
      <c r="E94" s="84"/>
      <c r="F94" s="100"/>
      <c r="G94" s="633"/>
      <c r="H94" s="634"/>
      <c r="I94" s="634"/>
      <c r="J94" s="634"/>
      <c r="K94" s="634"/>
      <c r="L94" s="634"/>
      <c r="M94" s="634"/>
      <c r="N94" s="634"/>
      <c r="O94" s="634"/>
      <c r="P94" s="634"/>
      <c r="Q94" s="634"/>
      <c r="R94" s="634"/>
      <c r="S94" s="634"/>
      <c r="T94" s="634"/>
      <c r="U94" s="634"/>
      <c r="V94" s="634"/>
      <c r="W94" s="634"/>
      <c r="X94" s="634"/>
      <c r="Y94" s="634"/>
      <c r="Z94" s="634"/>
      <c r="AA94" s="634"/>
      <c r="AB94" s="634"/>
      <c r="AC94" s="634"/>
      <c r="AD94" s="34"/>
    </row>
    <row r="95" spans="3:30" ht="36" customHeight="1" x14ac:dyDescent="0.2">
      <c r="C95" s="35"/>
      <c r="D95" s="84"/>
      <c r="E95" s="84"/>
      <c r="F95" s="100"/>
      <c r="G95" s="633"/>
      <c r="H95" s="634"/>
      <c r="I95" s="634"/>
      <c r="J95" s="634"/>
      <c r="K95" s="634"/>
      <c r="L95" s="634"/>
      <c r="M95" s="634"/>
      <c r="N95" s="634"/>
      <c r="O95" s="634"/>
      <c r="P95" s="634"/>
      <c r="Q95" s="634"/>
      <c r="R95" s="634"/>
      <c r="S95" s="634"/>
      <c r="T95" s="634"/>
      <c r="U95" s="634"/>
      <c r="V95" s="634"/>
      <c r="W95" s="634"/>
      <c r="X95" s="634"/>
      <c r="Y95" s="634"/>
      <c r="Z95" s="634"/>
      <c r="AA95" s="634"/>
      <c r="AB95" s="634"/>
      <c r="AC95" s="634"/>
      <c r="AD95" s="34"/>
    </row>
    <row r="96" spans="3:30" ht="36" customHeight="1" x14ac:dyDescent="0.2">
      <c r="C96" s="35"/>
      <c r="D96" s="84"/>
      <c r="E96" s="84"/>
      <c r="F96" s="100"/>
      <c r="G96" s="633"/>
      <c r="H96" s="634"/>
      <c r="I96" s="634"/>
      <c r="J96" s="634"/>
      <c r="K96" s="634"/>
      <c r="L96" s="634"/>
      <c r="M96" s="634"/>
      <c r="N96" s="634"/>
      <c r="O96" s="634"/>
      <c r="P96" s="634"/>
      <c r="Q96" s="634"/>
      <c r="R96" s="634"/>
      <c r="S96" s="634"/>
      <c r="T96" s="634"/>
      <c r="U96" s="634"/>
      <c r="V96" s="634"/>
      <c r="W96" s="634"/>
      <c r="X96" s="634"/>
      <c r="Y96" s="634"/>
      <c r="Z96" s="634"/>
      <c r="AA96" s="634"/>
      <c r="AB96" s="634"/>
      <c r="AC96" s="634"/>
      <c r="AD96" s="34"/>
    </row>
    <row r="97" spans="3:30" ht="36" customHeight="1" x14ac:dyDescent="0.2">
      <c r="C97" s="35"/>
      <c r="D97" s="84"/>
      <c r="E97" s="84"/>
      <c r="F97" s="100"/>
      <c r="G97" s="633"/>
      <c r="H97" s="634"/>
      <c r="I97" s="634"/>
      <c r="J97" s="634"/>
      <c r="K97" s="634"/>
      <c r="L97" s="634"/>
      <c r="M97" s="634"/>
      <c r="N97" s="634"/>
      <c r="O97" s="634"/>
      <c r="P97" s="634"/>
      <c r="Q97" s="634"/>
      <c r="R97" s="634"/>
      <c r="S97" s="634"/>
      <c r="T97" s="634"/>
      <c r="U97" s="634"/>
      <c r="V97" s="634"/>
      <c r="W97" s="634"/>
      <c r="X97" s="634"/>
      <c r="Y97" s="634"/>
      <c r="Z97" s="634"/>
      <c r="AA97" s="634"/>
      <c r="AB97" s="634"/>
      <c r="AC97" s="634"/>
      <c r="AD97" s="34"/>
    </row>
    <row r="98" spans="3:30" ht="36" customHeight="1" x14ac:dyDescent="0.2">
      <c r="C98" s="35"/>
      <c r="D98" s="84"/>
      <c r="E98" s="84"/>
      <c r="F98" s="100"/>
      <c r="G98" s="633"/>
      <c r="H98" s="634"/>
      <c r="I98" s="634"/>
      <c r="J98" s="634"/>
      <c r="K98" s="634"/>
      <c r="L98" s="634"/>
      <c r="M98" s="634"/>
      <c r="N98" s="634"/>
      <c r="O98" s="634"/>
      <c r="P98" s="634"/>
      <c r="Q98" s="634"/>
      <c r="R98" s="634"/>
      <c r="S98" s="634"/>
      <c r="T98" s="634"/>
      <c r="U98" s="634"/>
      <c r="V98" s="634"/>
      <c r="W98" s="634"/>
      <c r="X98" s="634"/>
      <c r="Y98" s="634"/>
      <c r="Z98" s="634"/>
      <c r="AA98" s="634"/>
      <c r="AB98" s="634"/>
      <c r="AC98" s="634"/>
      <c r="AD98" s="34"/>
    </row>
    <row r="99" spans="3:30" ht="36" customHeight="1" x14ac:dyDescent="0.2">
      <c r="C99" s="35"/>
      <c r="D99" s="84"/>
      <c r="E99" s="84"/>
      <c r="F99" s="100"/>
      <c r="G99" s="633"/>
      <c r="H99" s="634"/>
      <c r="I99" s="634"/>
      <c r="J99" s="634"/>
      <c r="K99" s="634"/>
      <c r="L99" s="634"/>
      <c r="M99" s="634"/>
      <c r="N99" s="634"/>
      <c r="O99" s="634"/>
      <c r="P99" s="634"/>
      <c r="Q99" s="634"/>
      <c r="R99" s="634"/>
      <c r="S99" s="634"/>
      <c r="T99" s="634"/>
      <c r="U99" s="634"/>
      <c r="V99" s="634"/>
      <c r="W99" s="634"/>
      <c r="X99" s="634"/>
      <c r="Y99" s="634"/>
      <c r="Z99" s="634"/>
      <c r="AA99" s="634"/>
      <c r="AB99" s="634"/>
      <c r="AC99" s="634"/>
      <c r="AD99" s="34"/>
    </row>
    <row r="100" spans="3:30" ht="36" customHeight="1" x14ac:dyDescent="0.2">
      <c r="C100" s="35"/>
      <c r="D100" s="84"/>
      <c r="E100" s="84"/>
      <c r="F100" s="100"/>
      <c r="G100" s="633"/>
      <c r="H100" s="634"/>
      <c r="I100" s="634"/>
      <c r="J100" s="634"/>
      <c r="K100" s="634"/>
      <c r="L100" s="634"/>
      <c r="M100" s="634"/>
      <c r="N100" s="634"/>
      <c r="O100" s="634"/>
      <c r="P100" s="634"/>
      <c r="Q100" s="634"/>
      <c r="R100" s="634"/>
      <c r="S100" s="634"/>
      <c r="T100" s="634"/>
      <c r="U100" s="634"/>
      <c r="V100" s="634"/>
      <c r="W100" s="634"/>
      <c r="X100" s="634"/>
      <c r="Y100" s="634"/>
      <c r="Z100" s="634"/>
      <c r="AA100" s="634"/>
      <c r="AB100" s="634"/>
      <c r="AC100" s="634"/>
      <c r="AD100" s="34"/>
    </row>
    <row r="101" spans="3:30" ht="36" customHeight="1" x14ac:dyDescent="0.2">
      <c r="C101" s="35"/>
      <c r="D101" s="84"/>
      <c r="E101" s="84"/>
      <c r="F101" s="100"/>
      <c r="G101" s="633"/>
      <c r="H101" s="634"/>
      <c r="I101" s="634"/>
      <c r="J101" s="634"/>
      <c r="K101" s="634"/>
      <c r="L101" s="634"/>
      <c r="M101" s="634"/>
      <c r="N101" s="634"/>
      <c r="O101" s="634"/>
      <c r="P101" s="634"/>
      <c r="Q101" s="634"/>
      <c r="R101" s="634"/>
      <c r="S101" s="634"/>
      <c r="T101" s="634"/>
      <c r="U101" s="634"/>
      <c r="V101" s="634"/>
      <c r="W101" s="634"/>
      <c r="X101" s="634"/>
      <c r="Y101" s="634"/>
      <c r="Z101" s="634"/>
      <c r="AA101" s="634"/>
      <c r="AB101" s="634"/>
      <c r="AC101" s="634"/>
      <c r="AD101" s="34"/>
    </row>
    <row r="102" spans="3:30" ht="36" customHeight="1" x14ac:dyDescent="0.2">
      <c r="C102" s="35"/>
      <c r="D102" s="84"/>
      <c r="E102" s="84"/>
      <c r="F102" s="100"/>
      <c r="G102" s="633"/>
      <c r="H102" s="634"/>
      <c r="I102" s="634"/>
      <c r="J102" s="634"/>
      <c r="K102" s="634"/>
      <c r="L102" s="634"/>
      <c r="M102" s="634"/>
      <c r="N102" s="634"/>
      <c r="O102" s="634"/>
      <c r="P102" s="634"/>
      <c r="Q102" s="634"/>
      <c r="R102" s="634"/>
      <c r="S102" s="634"/>
      <c r="T102" s="634"/>
      <c r="U102" s="634"/>
      <c r="V102" s="634"/>
      <c r="W102" s="634"/>
      <c r="X102" s="634"/>
      <c r="Y102" s="634"/>
      <c r="Z102" s="634"/>
      <c r="AA102" s="634"/>
      <c r="AB102" s="634"/>
      <c r="AC102" s="634"/>
      <c r="AD102" s="34"/>
    </row>
    <row r="103" spans="3:30" ht="36" customHeight="1" x14ac:dyDescent="0.2">
      <c r="C103" s="35"/>
      <c r="D103" s="84"/>
      <c r="E103" s="84"/>
      <c r="F103" s="100"/>
      <c r="G103" s="633"/>
      <c r="H103" s="634"/>
      <c r="I103" s="634"/>
      <c r="J103" s="634"/>
      <c r="K103" s="634"/>
      <c r="L103" s="634"/>
      <c r="M103" s="634"/>
      <c r="N103" s="634"/>
      <c r="O103" s="634"/>
      <c r="P103" s="634"/>
      <c r="Q103" s="634"/>
      <c r="R103" s="634"/>
      <c r="S103" s="634"/>
      <c r="T103" s="634"/>
      <c r="U103" s="634"/>
      <c r="V103" s="634"/>
      <c r="W103" s="634"/>
      <c r="X103" s="634"/>
      <c r="Y103" s="634"/>
      <c r="Z103" s="634"/>
      <c r="AA103" s="634"/>
      <c r="AB103" s="634"/>
      <c r="AC103" s="634"/>
      <c r="AD103" s="34"/>
    </row>
    <row r="104" spans="3:30" ht="36" customHeight="1" x14ac:dyDescent="0.2">
      <c r="C104" s="35"/>
      <c r="D104" s="84"/>
      <c r="E104" s="84"/>
      <c r="F104" s="100"/>
      <c r="G104" s="633"/>
      <c r="H104" s="634"/>
      <c r="I104" s="634"/>
      <c r="J104" s="634"/>
      <c r="K104" s="634"/>
      <c r="L104" s="634"/>
      <c r="M104" s="634"/>
      <c r="N104" s="634"/>
      <c r="O104" s="634"/>
      <c r="P104" s="634"/>
      <c r="Q104" s="634"/>
      <c r="R104" s="634"/>
      <c r="S104" s="634"/>
      <c r="T104" s="634"/>
      <c r="U104" s="634"/>
      <c r="V104" s="634"/>
      <c r="W104" s="634"/>
      <c r="X104" s="634"/>
      <c r="Y104" s="634"/>
      <c r="Z104" s="634"/>
      <c r="AA104" s="634"/>
      <c r="AB104" s="634"/>
      <c r="AC104" s="634"/>
      <c r="AD104" s="34"/>
    </row>
    <row r="105" spans="3:30" ht="36" customHeight="1" x14ac:dyDescent="0.2">
      <c r="C105" s="35"/>
      <c r="D105" s="84"/>
      <c r="E105" s="84"/>
      <c r="F105" s="100"/>
      <c r="G105" s="633"/>
      <c r="H105" s="634"/>
      <c r="I105" s="634"/>
      <c r="J105" s="634"/>
      <c r="K105" s="634"/>
      <c r="L105" s="634"/>
      <c r="M105" s="634"/>
      <c r="N105" s="634"/>
      <c r="O105" s="634"/>
      <c r="P105" s="634"/>
      <c r="Q105" s="634"/>
      <c r="R105" s="634"/>
      <c r="S105" s="634"/>
      <c r="T105" s="634"/>
      <c r="U105" s="634"/>
      <c r="V105" s="634"/>
      <c r="W105" s="634"/>
      <c r="X105" s="634"/>
      <c r="Y105" s="634"/>
      <c r="Z105" s="634"/>
      <c r="AA105" s="634"/>
      <c r="AB105" s="634"/>
      <c r="AC105" s="634"/>
      <c r="AD105" s="34"/>
    </row>
    <row r="106" spans="3:30" ht="36" customHeight="1" x14ac:dyDescent="0.2">
      <c r="C106" s="35"/>
      <c r="D106" s="84"/>
      <c r="E106" s="84"/>
      <c r="F106" s="100"/>
      <c r="G106" s="633"/>
      <c r="H106" s="634"/>
      <c r="I106" s="634"/>
      <c r="J106" s="634"/>
      <c r="K106" s="634"/>
      <c r="L106" s="634"/>
      <c r="M106" s="634"/>
      <c r="N106" s="634"/>
      <c r="O106" s="634"/>
      <c r="P106" s="634"/>
      <c r="Q106" s="634"/>
      <c r="R106" s="634"/>
      <c r="S106" s="634"/>
      <c r="T106" s="634"/>
      <c r="U106" s="634"/>
      <c r="V106" s="634"/>
      <c r="W106" s="634"/>
      <c r="X106" s="634"/>
      <c r="Y106" s="634"/>
      <c r="Z106" s="634"/>
      <c r="AA106" s="634"/>
      <c r="AB106" s="634"/>
      <c r="AC106" s="634"/>
      <c r="AD106" s="34"/>
    </row>
    <row r="107" spans="3:30" ht="36" customHeight="1" x14ac:dyDescent="0.2">
      <c r="C107" s="35"/>
      <c r="D107" s="84"/>
      <c r="E107" s="84"/>
      <c r="F107" s="100"/>
      <c r="G107" s="633"/>
      <c r="H107" s="634"/>
      <c r="I107" s="634"/>
      <c r="J107" s="634"/>
      <c r="K107" s="634"/>
      <c r="L107" s="634"/>
      <c r="M107" s="634"/>
      <c r="N107" s="634"/>
      <c r="O107" s="634"/>
      <c r="P107" s="634"/>
      <c r="Q107" s="634"/>
      <c r="R107" s="634"/>
      <c r="S107" s="634"/>
      <c r="T107" s="634"/>
      <c r="U107" s="634"/>
      <c r="V107" s="634"/>
      <c r="W107" s="634"/>
      <c r="X107" s="634"/>
      <c r="Y107" s="634"/>
      <c r="Z107" s="634"/>
      <c r="AA107" s="634"/>
      <c r="AB107" s="634"/>
      <c r="AC107" s="634"/>
      <c r="AD107" s="34"/>
    </row>
    <row r="108" spans="3:30" ht="36" customHeight="1" x14ac:dyDescent="0.2">
      <c r="C108" s="35"/>
      <c r="D108" s="84"/>
      <c r="E108" s="84"/>
      <c r="F108" s="100"/>
      <c r="G108" s="633"/>
      <c r="H108" s="634"/>
      <c r="I108" s="634"/>
      <c r="J108" s="634"/>
      <c r="K108" s="634"/>
      <c r="L108" s="634"/>
      <c r="M108" s="634"/>
      <c r="N108" s="634"/>
      <c r="O108" s="634"/>
      <c r="P108" s="634"/>
      <c r="Q108" s="634"/>
      <c r="R108" s="634"/>
      <c r="S108" s="634"/>
      <c r="T108" s="634"/>
      <c r="U108" s="634"/>
      <c r="V108" s="634"/>
      <c r="W108" s="634"/>
      <c r="X108" s="634"/>
      <c r="Y108" s="634"/>
      <c r="Z108" s="634"/>
      <c r="AA108" s="634"/>
      <c r="AB108" s="634"/>
      <c r="AC108" s="634"/>
      <c r="AD108" s="34"/>
    </row>
    <row r="109" spans="3:30" ht="36" customHeight="1" x14ac:dyDescent="0.2">
      <c r="C109" s="35"/>
      <c r="D109" s="84"/>
      <c r="E109" s="84"/>
      <c r="F109" s="100"/>
      <c r="G109" s="633"/>
      <c r="H109" s="634"/>
      <c r="I109" s="634"/>
      <c r="J109" s="634"/>
      <c r="K109" s="634"/>
      <c r="L109" s="634"/>
      <c r="M109" s="634"/>
      <c r="N109" s="634"/>
      <c r="O109" s="634"/>
      <c r="P109" s="634"/>
      <c r="Q109" s="634"/>
      <c r="R109" s="634"/>
      <c r="S109" s="634"/>
      <c r="T109" s="634"/>
      <c r="U109" s="634"/>
      <c r="V109" s="634"/>
      <c r="W109" s="634"/>
      <c r="X109" s="634"/>
      <c r="Y109" s="634"/>
      <c r="Z109" s="634"/>
      <c r="AA109" s="634"/>
      <c r="AB109" s="634"/>
      <c r="AC109" s="634"/>
      <c r="AD109" s="34"/>
    </row>
    <row r="110" spans="3:30" ht="36" customHeight="1" x14ac:dyDescent="0.2">
      <c r="C110" s="35"/>
      <c r="D110" s="84"/>
      <c r="E110" s="84"/>
      <c r="F110" s="100"/>
      <c r="G110" s="633"/>
      <c r="H110" s="634"/>
      <c r="I110" s="634"/>
      <c r="J110" s="634"/>
      <c r="K110" s="634"/>
      <c r="L110" s="634"/>
      <c r="M110" s="634"/>
      <c r="N110" s="634"/>
      <c r="O110" s="634"/>
      <c r="P110" s="634"/>
      <c r="Q110" s="634"/>
      <c r="R110" s="634"/>
      <c r="S110" s="634"/>
      <c r="T110" s="634"/>
      <c r="U110" s="634"/>
      <c r="V110" s="634"/>
      <c r="W110" s="634"/>
      <c r="X110" s="634"/>
      <c r="Y110" s="634"/>
      <c r="Z110" s="634"/>
      <c r="AA110" s="634"/>
      <c r="AB110" s="634"/>
      <c r="AC110" s="634"/>
      <c r="AD110" s="34"/>
    </row>
    <row r="111" spans="3:30" ht="36" customHeight="1" x14ac:dyDescent="0.2">
      <c r="C111" s="35"/>
      <c r="D111" s="84"/>
      <c r="E111" s="84"/>
      <c r="F111" s="100"/>
      <c r="G111" s="633"/>
      <c r="H111" s="634"/>
      <c r="I111" s="634"/>
      <c r="J111" s="634"/>
      <c r="K111" s="634"/>
      <c r="L111" s="634"/>
      <c r="M111" s="634"/>
      <c r="N111" s="634"/>
      <c r="O111" s="634"/>
      <c r="P111" s="634"/>
      <c r="Q111" s="634"/>
      <c r="R111" s="634"/>
      <c r="S111" s="634"/>
      <c r="T111" s="634"/>
      <c r="U111" s="634"/>
      <c r="V111" s="634"/>
      <c r="W111" s="634"/>
      <c r="X111" s="634"/>
      <c r="Y111" s="634"/>
      <c r="Z111" s="634"/>
      <c r="AA111" s="634"/>
      <c r="AB111" s="634"/>
      <c r="AC111" s="634"/>
      <c r="AD111" s="34"/>
    </row>
    <row r="112" spans="3:30" ht="36" customHeight="1" x14ac:dyDescent="0.2">
      <c r="C112" s="35"/>
      <c r="D112" s="84"/>
      <c r="E112" s="84"/>
      <c r="F112" s="100"/>
      <c r="G112" s="633"/>
      <c r="H112" s="634"/>
      <c r="I112" s="634"/>
      <c r="J112" s="634"/>
      <c r="K112" s="634"/>
      <c r="L112" s="634"/>
      <c r="M112" s="634"/>
      <c r="N112" s="634"/>
      <c r="O112" s="634"/>
      <c r="P112" s="634"/>
      <c r="Q112" s="634"/>
      <c r="R112" s="634"/>
      <c r="S112" s="634"/>
      <c r="T112" s="634"/>
      <c r="U112" s="634"/>
      <c r="V112" s="634"/>
      <c r="W112" s="634"/>
      <c r="X112" s="634"/>
      <c r="Y112" s="634"/>
      <c r="Z112" s="634"/>
      <c r="AA112" s="634"/>
      <c r="AB112" s="634"/>
      <c r="AC112" s="634"/>
      <c r="AD112" s="34"/>
    </row>
    <row r="113" spans="3:30" ht="36" customHeight="1" x14ac:dyDescent="0.2">
      <c r="C113" s="35"/>
      <c r="D113" s="84"/>
      <c r="E113" s="84"/>
      <c r="F113" s="100"/>
      <c r="G113" s="633"/>
      <c r="H113" s="634"/>
      <c r="I113" s="634"/>
      <c r="J113" s="634"/>
      <c r="K113" s="634"/>
      <c r="L113" s="634"/>
      <c r="M113" s="634"/>
      <c r="N113" s="634"/>
      <c r="O113" s="634"/>
      <c r="P113" s="634"/>
      <c r="Q113" s="634"/>
      <c r="R113" s="634"/>
      <c r="S113" s="634"/>
      <c r="T113" s="634"/>
      <c r="U113" s="634"/>
      <c r="V113" s="634"/>
      <c r="W113" s="634"/>
      <c r="X113" s="634"/>
      <c r="Y113" s="634"/>
      <c r="Z113" s="634"/>
      <c r="AA113" s="634"/>
      <c r="AB113" s="634"/>
      <c r="AC113" s="634"/>
      <c r="AD113" s="34"/>
    </row>
    <row r="114" spans="3:30" ht="36" customHeight="1" x14ac:dyDescent="0.2">
      <c r="C114" s="35"/>
      <c r="D114" s="84"/>
      <c r="E114" s="84"/>
      <c r="F114" s="100"/>
      <c r="G114" s="633"/>
      <c r="H114" s="634"/>
      <c r="I114" s="634"/>
      <c r="J114" s="634"/>
      <c r="K114" s="634"/>
      <c r="L114" s="634"/>
      <c r="M114" s="634"/>
      <c r="N114" s="634"/>
      <c r="O114" s="634"/>
      <c r="P114" s="634"/>
      <c r="Q114" s="634"/>
      <c r="R114" s="634"/>
      <c r="S114" s="634"/>
      <c r="T114" s="634"/>
      <c r="U114" s="634"/>
      <c r="V114" s="634"/>
      <c r="W114" s="634"/>
      <c r="X114" s="634"/>
      <c r="Y114" s="634"/>
      <c r="Z114" s="634"/>
      <c r="AA114" s="634"/>
      <c r="AB114" s="634"/>
      <c r="AC114" s="634"/>
      <c r="AD114" s="34"/>
    </row>
    <row r="115" spans="3:30" ht="36" customHeight="1" x14ac:dyDescent="0.2">
      <c r="C115" s="35"/>
      <c r="D115" s="84"/>
      <c r="E115" s="84"/>
      <c r="F115" s="100"/>
      <c r="G115" s="633"/>
      <c r="H115" s="634"/>
      <c r="I115" s="634"/>
      <c r="J115" s="634"/>
      <c r="K115" s="634"/>
      <c r="L115" s="634"/>
      <c r="M115" s="634"/>
      <c r="N115" s="634"/>
      <c r="O115" s="634"/>
      <c r="P115" s="634"/>
      <c r="Q115" s="634"/>
      <c r="R115" s="634"/>
      <c r="S115" s="634"/>
      <c r="T115" s="634"/>
      <c r="U115" s="634"/>
      <c r="V115" s="634"/>
      <c r="W115" s="634"/>
      <c r="X115" s="634"/>
      <c r="Y115" s="634"/>
      <c r="Z115" s="634"/>
      <c r="AA115" s="634"/>
      <c r="AB115" s="634"/>
      <c r="AC115" s="634"/>
      <c r="AD115" s="34"/>
    </row>
    <row r="116" spans="3:30" ht="36" customHeight="1" x14ac:dyDescent="0.2">
      <c r="C116" s="35"/>
      <c r="D116" s="84"/>
      <c r="E116" s="84"/>
      <c r="F116" s="100"/>
      <c r="G116" s="633"/>
      <c r="H116" s="634"/>
      <c r="I116" s="634"/>
      <c r="J116" s="634"/>
      <c r="K116" s="634"/>
      <c r="L116" s="634"/>
      <c r="M116" s="634"/>
      <c r="N116" s="634"/>
      <c r="O116" s="634"/>
      <c r="P116" s="634"/>
      <c r="Q116" s="634"/>
      <c r="R116" s="634"/>
      <c r="S116" s="634"/>
      <c r="T116" s="634"/>
      <c r="U116" s="634"/>
      <c r="V116" s="634"/>
      <c r="W116" s="634"/>
      <c r="X116" s="634"/>
      <c r="Y116" s="634"/>
      <c r="Z116" s="634"/>
      <c r="AA116" s="634"/>
      <c r="AB116" s="634"/>
      <c r="AC116" s="634"/>
      <c r="AD116" s="34"/>
    </row>
    <row r="117" spans="3:30" ht="36" customHeight="1" x14ac:dyDescent="0.2">
      <c r="C117" s="35"/>
      <c r="D117" s="84"/>
      <c r="E117" s="84"/>
      <c r="F117" s="100"/>
      <c r="G117" s="633"/>
      <c r="H117" s="634"/>
      <c r="I117" s="634"/>
      <c r="J117" s="634"/>
      <c r="K117" s="634"/>
      <c r="L117" s="634"/>
      <c r="M117" s="634"/>
      <c r="N117" s="634"/>
      <c r="O117" s="634"/>
      <c r="P117" s="634"/>
      <c r="Q117" s="634"/>
      <c r="R117" s="634"/>
      <c r="S117" s="634"/>
      <c r="T117" s="634"/>
      <c r="U117" s="634"/>
      <c r="V117" s="634"/>
      <c r="W117" s="634"/>
      <c r="X117" s="634"/>
      <c r="Y117" s="634"/>
      <c r="Z117" s="634"/>
      <c r="AA117" s="634"/>
      <c r="AB117" s="634"/>
      <c r="AC117" s="634"/>
      <c r="AD117" s="34"/>
    </row>
    <row r="118" spans="3:30" ht="36" customHeight="1" x14ac:dyDescent="0.2">
      <c r="C118" s="35"/>
      <c r="D118" s="84"/>
      <c r="E118" s="84"/>
      <c r="F118" s="100"/>
      <c r="G118" s="633"/>
      <c r="H118" s="634"/>
      <c r="I118" s="634"/>
      <c r="J118" s="634"/>
      <c r="K118" s="634"/>
      <c r="L118" s="634"/>
      <c r="M118" s="634"/>
      <c r="N118" s="634"/>
      <c r="O118" s="634"/>
      <c r="P118" s="634"/>
      <c r="Q118" s="634"/>
      <c r="R118" s="634"/>
      <c r="S118" s="634"/>
      <c r="T118" s="634"/>
      <c r="U118" s="634"/>
      <c r="V118" s="634"/>
      <c r="W118" s="634"/>
      <c r="X118" s="634"/>
      <c r="Y118" s="634"/>
      <c r="Z118" s="634"/>
      <c r="AA118" s="634"/>
      <c r="AB118" s="634"/>
      <c r="AC118" s="634"/>
      <c r="AD118" s="34"/>
    </row>
    <row r="119" spans="3:30" ht="36" customHeight="1" x14ac:dyDescent="0.2">
      <c r="C119" s="35"/>
      <c r="D119" s="84"/>
      <c r="E119" s="84"/>
      <c r="F119" s="100"/>
      <c r="G119" s="633"/>
      <c r="H119" s="634"/>
      <c r="I119" s="634"/>
      <c r="J119" s="634"/>
      <c r="K119" s="634"/>
      <c r="L119" s="634"/>
      <c r="M119" s="634"/>
      <c r="N119" s="634"/>
      <c r="O119" s="634"/>
      <c r="P119" s="634"/>
      <c r="Q119" s="634"/>
      <c r="R119" s="634"/>
      <c r="S119" s="634"/>
      <c r="T119" s="634"/>
      <c r="U119" s="634"/>
      <c r="V119" s="634"/>
      <c r="W119" s="634"/>
      <c r="X119" s="634"/>
      <c r="Y119" s="634"/>
      <c r="Z119" s="634"/>
      <c r="AA119" s="634"/>
      <c r="AB119" s="634"/>
      <c r="AC119" s="634"/>
      <c r="AD119" s="34"/>
    </row>
    <row r="120" spans="3:30" ht="36" customHeight="1" x14ac:dyDescent="0.2">
      <c r="C120" s="35"/>
      <c r="D120" s="84"/>
      <c r="E120" s="84"/>
      <c r="F120" s="100"/>
      <c r="G120" s="633"/>
      <c r="H120" s="634"/>
      <c r="I120" s="634"/>
      <c r="J120" s="634"/>
      <c r="K120" s="634"/>
      <c r="L120" s="634"/>
      <c r="M120" s="634"/>
      <c r="N120" s="634"/>
      <c r="O120" s="634"/>
      <c r="P120" s="634"/>
      <c r="Q120" s="634"/>
      <c r="R120" s="634"/>
      <c r="S120" s="634"/>
      <c r="T120" s="634"/>
      <c r="U120" s="634"/>
      <c r="V120" s="634"/>
      <c r="W120" s="634"/>
      <c r="X120" s="634"/>
      <c r="Y120" s="634"/>
      <c r="Z120" s="634"/>
      <c r="AA120" s="634"/>
      <c r="AB120" s="634"/>
      <c r="AC120" s="634"/>
      <c r="AD120" s="34"/>
    </row>
    <row r="121" spans="3:30" ht="36" customHeight="1" x14ac:dyDescent="0.2">
      <c r="C121" s="35"/>
      <c r="D121" s="84"/>
      <c r="E121" s="84"/>
      <c r="F121" s="100"/>
      <c r="G121" s="633"/>
      <c r="H121" s="634"/>
      <c r="I121" s="634"/>
      <c r="J121" s="634"/>
      <c r="K121" s="634"/>
      <c r="L121" s="634"/>
      <c r="M121" s="634"/>
      <c r="N121" s="634"/>
      <c r="O121" s="634"/>
      <c r="P121" s="634"/>
      <c r="Q121" s="634"/>
      <c r="R121" s="634"/>
      <c r="S121" s="634"/>
      <c r="T121" s="634"/>
      <c r="U121" s="634"/>
      <c r="V121" s="634"/>
      <c r="W121" s="634"/>
      <c r="X121" s="634"/>
      <c r="Y121" s="634"/>
      <c r="Z121" s="634"/>
      <c r="AA121" s="634"/>
      <c r="AB121" s="634"/>
      <c r="AC121" s="634"/>
      <c r="AD121" s="34"/>
    </row>
    <row r="122" spans="3:30" ht="36" customHeight="1" x14ac:dyDescent="0.2">
      <c r="C122" s="35"/>
      <c r="D122" s="84"/>
      <c r="E122" s="84"/>
      <c r="F122" s="100"/>
      <c r="G122" s="633"/>
      <c r="H122" s="634"/>
      <c r="I122" s="634"/>
      <c r="J122" s="634"/>
      <c r="K122" s="634"/>
      <c r="L122" s="634"/>
      <c r="M122" s="634"/>
      <c r="N122" s="634"/>
      <c r="O122" s="634"/>
      <c r="P122" s="634"/>
      <c r="Q122" s="634"/>
      <c r="R122" s="634"/>
      <c r="S122" s="634"/>
      <c r="T122" s="634"/>
      <c r="U122" s="634"/>
      <c r="V122" s="634"/>
      <c r="W122" s="634"/>
      <c r="X122" s="634"/>
      <c r="Y122" s="634"/>
      <c r="Z122" s="634"/>
      <c r="AA122" s="634"/>
      <c r="AB122" s="634"/>
      <c r="AC122" s="634"/>
      <c r="AD122" s="34"/>
    </row>
    <row r="123" spans="3:30" ht="36" customHeight="1" x14ac:dyDescent="0.2">
      <c r="C123" s="35"/>
      <c r="D123" s="84"/>
      <c r="E123" s="84"/>
      <c r="F123" s="100"/>
      <c r="G123" s="633"/>
      <c r="H123" s="634"/>
      <c r="I123" s="634"/>
      <c r="J123" s="634"/>
      <c r="K123" s="634"/>
      <c r="L123" s="634"/>
      <c r="M123" s="634"/>
      <c r="N123" s="634"/>
      <c r="O123" s="634"/>
      <c r="P123" s="634"/>
      <c r="Q123" s="634"/>
      <c r="R123" s="634"/>
      <c r="S123" s="634"/>
      <c r="T123" s="634"/>
      <c r="U123" s="634"/>
      <c r="V123" s="634"/>
      <c r="W123" s="634"/>
      <c r="X123" s="634"/>
      <c r="Y123" s="634"/>
      <c r="Z123" s="634"/>
      <c r="AA123" s="634"/>
      <c r="AB123" s="634"/>
      <c r="AC123" s="634"/>
      <c r="AD123" s="34"/>
    </row>
    <row r="124" spans="3:30" ht="36" customHeight="1" x14ac:dyDescent="0.2">
      <c r="C124" s="35"/>
      <c r="D124" s="84"/>
      <c r="E124" s="84"/>
      <c r="F124" s="100"/>
      <c r="G124" s="633"/>
      <c r="H124" s="634"/>
      <c r="I124" s="634"/>
      <c r="J124" s="634"/>
      <c r="K124" s="634"/>
      <c r="L124" s="634"/>
      <c r="M124" s="634"/>
      <c r="N124" s="634"/>
      <c r="O124" s="634"/>
      <c r="P124" s="634"/>
      <c r="Q124" s="634"/>
      <c r="R124" s="634"/>
      <c r="S124" s="634"/>
      <c r="T124" s="634"/>
      <c r="U124" s="634"/>
      <c r="V124" s="634"/>
      <c r="W124" s="634"/>
      <c r="X124" s="634"/>
      <c r="Y124" s="634"/>
      <c r="Z124" s="634"/>
      <c r="AA124" s="634"/>
      <c r="AB124" s="634"/>
      <c r="AC124" s="634"/>
      <c r="AD124" s="34"/>
    </row>
    <row r="125" spans="3:30" ht="36" customHeight="1" x14ac:dyDescent="0.2">
      <c r="C125" s="35"/>
      <c r="D125" s="84"/>
      <c r="E125" s="84"/>
      <c r="F125" s="100"/>
      <c r="G125" s="633"/>
      <c r="H125" s="634"/>
      <c r="I125" s="634"/>
      <c r="J125" s="634"/>
      <c r="K125" s="634"/>
      <c r="L125" s="634"/>
      <c r="M125" s="634"/>
      <c r="N125" s="634"/>
      <c r="O125" s="634"/>
      <c r="P125" s="634"/>
      <c r="Q125" s="634"/>
      <c r="R125" s="634"/>
      <c r="S125" s="634"/>
      <c r="T125" s="634"/>
      <c r="U125" s="634"/>
      <c r="V125" s="634"/>
      <c r="W125" s="634"/>
      <c r="X125" s="634"/>
      <c r="Y125" s="634"/>
      <c r="Z125" s="634"/>
      <c r="AA125" s="634"/>
      <c r="AB125" s="634"/>
      <c r="AC125" s="634"/>
      <c r="AD125" s="34"/>
    </row>
    <row r="126" spans="3:30" ht="36" customHeight="1" x14ac:dyDescent="0.2">
      <c r="C126" s="35"/>
      <c r="D126" s="84"/>
      <c r="E126" s="84"/>
      <c r="F126" s="100"/>
      <c r="G126" s="633"/>
      <c r="H126" s="634"/>
      <c r="I126" s="634"/>
      <c r="J126" s="634"/>
      <c r="K126" s="634"/>
      <c r="L126" s="634"/>
      <c r="M126" s="634"/>
      <c r="N126" s="634"/>
      <c r="O126" s="634"/>
      <c r="P126" s="634"/>
      <c r="Q126" s="634"/>
      <c r="R126" s="634"/>
      <c r="S126" s="634"/>
      <c r="T126" s="634"/>
      <c r="U126" s="634"/>
      <c r="V126" s="634"/>
      <c r="W126" s="634"/>
      <c r="X126" s="634"/>
      <c r="Y126" s="634"/>
      <c r="Z126" s="634"/>
      <c r="AA126" s="634"/>
      <c r="AB126" s="634"/>
      <c r="AC126" s="634"/>
      <c r="AD126" s="34"/>
    </row>
    <row r="127" spans="3:30" ht="36" customHeight="1" x14ac:dyDescent="0.2">
      <c r="C127" s="35"/>
      <c r="D127" s="84"/>
      <c r="E127" s="84"/>
      <c r="F127" s="100"/>
      <c r="G127" s="633"/>
      <c r="H127" s="634"/>
      <c r="I127" s="634"/>
      <c r="J127" s="634"/>
      <c r="K127" s="634"/>
      <c r="L127" s="634"/>
      <c r="M127" s="634"/>
      <c r="N127" s="634"/>
      <c r="O127" s="634"/>
      <c r="P127" s="634"/>
      <c r="Q127" s="634"/>
      <c r="R127" s="634"/>
      <c r="S127" s="634"/>
      <c r="T127" s="634"/>
      <c r="U127" s="634"/>
      <c r="V127" s="634"/>
      <c r="W127" s="634"/>
      <c r="X127" s="634"/>
      <c r="Y127" s="634"/>
      <c r="Z127" s="634"/>
      <c r="AA127" s="634"/>
      <c r="AB127" s="634"/>
      <c r="AC127" s="634"/>
      <c r="AD127" s="34"/>
    </row>
    <row r="128" spans="3:30" ht="36" customHeight="1" x14ac:dyDescent="0.2">
      <c r="C128" s="35"/>
      <c r="D128" s="84"/>
      <c r="E128" s="84"/>
      <c r="F128" s="100"/>
      <c r="G128" s="633"/>
      <c r="H128" s="634"/>
      <c r="I128" s="634"/>
      <c r="J128" s="634"/>
      <c r="K128" s="634"/>
      <c r="L128" s="634"/>
      <c r="M128" s="634"/>
      <c r="N128" s="634"/>
      <c r="O128" s="634"/>
      <c r="P128" s="634"/>
      <c r="Q128" s="634"/>
      <c r="R128" s="634"/>
      <c r="S128" s="634"/>
      <c r="T128" s="634"/>
      <c r="U128" s="634"/>
      <c r="V128" s="634"/>
      <c r="W128" s="634"/>
      <c r="X128" s="634"/>
      <c r="Y128" s="634"/>
      <c r="Z128" s="634"/>
      <c r="AA128" s="634"/>
      <c r="AB128" s="634"/>
      <c r="AC128" s="634"/>
      <c r="AD128" s="34"/>
    </row>
    <row r="129" spans="3:30" ht="36" customHeight="1" x14ac:dyDescent="0.2">
      <c r="C129" s="35"/>
      <c r="D129" s="84"/>
      <c r="E129" s="84"/>
      <c r="F129" s="100"/>
      <c r="G129" s="633"/>
      <c r="H129" s="634"/>
      <c r="I129" s="634"/>
      <c r="J129" s="634"/>
      <c r="K129" s="634"/>
      <c r="L129" s="634"/>
      <c r="M129" s="634"/>
      <c r="N129" s="634"/>
      <c r="O129" s="634"/>
      <c r="P129" s="634"/>
      <c r="Q129" s="634"/>
      <c r="R129" s="634"/>
      <c r="S129" s="634"/>
      <c r="T129" s="634"/>
      <c r="U129" s="634"/>
      <c r="V129" s="634"/>
      <c r="W129" s="634"/>
      <c r="X129" s="634"/>
      <c r="Y129" s="634"/>
      <c r="Z129" s="634"/>
      <c r="AA129" s="634"/>
      <c r="AB129" s="634"/>
      <c r="AC129" s="634"/>
      <c r="AD129" s="34"/>
    </row>
    <row r="130" spans="3:30" ht="36" customHeight="1" x14ac:dyDescent="0.2">
      <c r="C130" s="35"/>
      <c r="D130" s="84"/>
      <c r="E130" s="84"/>
      <c r="F130" s="100"/>
      <c r="G130" s="633"/>
      <c r="H130" s="634"/>
      <c r="I130" s="634"/>
      <c r="J130" s="634"/>
      <c r="K130" s="634"/>
      <c r="L130" s="634"/>
      <c r="M130" s="634"/>
      <c r="N130" s="634"/>
      <c r="O130" s="634"/>
      <c r="P130" s="634"/>
      <c r="Q130" s="634"/>
      <c r="R130" s="634"/>
      <c r="S130" s="634"/>
      <c r="T130" s="634"/>
      <c r="U130" s="634"/>
      <c r="V130" s="634"/>
      <c r="W130" s="634"/>
      <c r="X130" s="634"/>
      <c r="Y130" s="634"/>
      <c r="Z130" s="634"/>
      <c r="AA130" s="634"/>
      <c r="AB130" s="634"/>
      <c r="AC130" s="634"/>
      <c r="AD130" s="34"/>
    </row>
    <row r="131" spans="3:30" ht="36" customHeight="1" x14ac:dyDescent="0.2">
      <c r="C131" s="35"/>
      <c r="D131" s="84"/>
      <c r="E131" s="84"/>
      <c r="F131" s="100"/>
      <c r="G131" s="633"/>
      <c r="H131" s="634"/>
      <c r="I131" s="634"/>
      <c r="J131" s="634"/>
      <c r="K131" s="634"/>
      <c r="L131" s="634"/>
      <c r="M131" s="634"/>
      <c r="N131" s="634"/>
      <c r="O131" s="634"/>
      <c r="P131" s="634"/>
      <c r="Q131" s="634"/>
      <c r="R131" s="634"/>
      <c r="S131" s="634"/>
      <c r="T131" s="634"/>
      <c r="U131" s="634"/>
      <c r="V131" s="634"/>
      <c r="W131" s="634"/>
      <c r="X131" s="634"/>
      <c r="Y131" s="634"/>
      <c r="Z131" s="634"/>
      <c r="AA131" s="634"/>
      <c r="AB131" s="634"/>
      <c r="AC131" s="634"/>
      <c r="AD131" s="34"/>
    </row>
    <row r="132" spans="3:30" ht="36" customHeight="1" x14ac:dyDescent="0.2">
      <c r="C132" s="35"/>
      <c r="D132" s="84"/>
      <c r="E132" s="84"/>
      <c r="F132" s="100"/>
      <c r="G132" s="633"/>
      <c r="H132" s="634"/>
      <c r="I132" s="634"/>
      <c r="J132" s="634"/>
      <c r="K132" s="634"/>
      <c r="L132" s="634"/>
      <c r="M132" s="634"/>
      <c r="N132" s="634"/>
      <c r="O132" s="634"/>
      <c r="P132" s="634"/>
      <c r="Q132" s="634"/>
      <c r="R132" s="634"/>
      <c r="S132" s="634"/>
      <c r="T132" s="634"/>
      <c r="U132" s="634"/>
      <c r="V132" s="634"/>
      <c r="W132" s="634"/>
      <c r="X132" s="634"/>
      <c r="Y132" s="634"/>
      <c r="Z132" s="634"/>
      <c r="AA132" s="634"/>
      <c r="AB132" s="634"/>
      <c r="AC132" s="634"/>
      <c r="AD132" s="34"/>
    </row>
    <row r="133" spans="3:30" ht="36" customHeight="1" x14ac:dyDescent="0.2">
      <c r="C133" s="35"/>
      <c r="D133" s="84"/>
      <c r="E133" s="84"/>
      <c r="F133" s="100"/>
      <c r="G133" s="633"/>
      <c r="H133" s="634"/>
      <c r="I133" s="634"/>
      <c r="J133" s="634"/>
      <c r="K133" s="634"/>
      <c r="L133" s="634"/>
      <c r="M133" s="634"/>
      <c r="N133" s="634"/>
      <c r="O133" s="634"/>
      <c r="P133" s="634"/>
      <c r="Q133" s="634"/>
      <c r="R133" s="634"/>
      <c r="S133" s="634"/>
      <c r="T133" s="634"/>
      <c r="U133" s="634"/>
      <c r="V133" s="634"/>
      <c r="W133" s="634"/>
      <c r="X133" s="634"/>
      <c r="Y133" s="634"/>
      <c r="Z133" s="634"/>
      <c r="AA133" s="634"/>
      <c r="AB133" s="634"/>
      <c r="AC133" s="634"/>
      <c r="AD133" s="34"/>
    </row>
    <row r="134" spans="3:30" ht="36" customHeight="1" x14ac:dyDescent="0.2">
      <c r="C134" s="35"/>
      <c r="D134" s="84"/>
      <c r="E134" s="84"/>
      <c r="F134" s="100"/>
      <c r="G134" s="633"/>
      <c r="H134" s="634"/>
      <c r="I134" s="634"/>
      <c r="J134" s="634"/>
      <c r="K134" s="634"/>
      <c r="L134" s="634"/>
      <c r="M134" s="634"/>
      <c r="N134" s="634"/>
      <c r="O134" s="634"/>
      <c r="P134" s="634"/>
      <c r="Q134" s="634"/>
      <c r="R134" s="634"/>
      <c r="S134" s="634"/>
      <c r="T134" s="634"/>
      <c r="U134" s="634"/>
      <c r="V134" s="634"/>
      <c r="W134" s="634"/>
      <c r="X134" s="634"/>
      <c r="Y134" s="634"/>
      <c r="Z134" s="634"/>
      <c r="AA134" s="634"/>
      <c r="AB134" s="634"/>
      <c r="AC134" s="634"/>
      <c r="AD134" s="34"/>
    </row>
    <row r="135" spans="3:30" ht="36" customHeight="1" x14ac:dyDescent="0.2">
      <c r="C135" s="35"/>
      <c r="D135" s="84"/>
      <c r="E135" s="84"/>
      <c r="F135" s="100"/>
      <c r="G135" s="633"/>
      <c r="H135" s="634"/>
      <c r="I135" s="634"/>
      <c r="J135" s="634"/>
      <c r="K135" s="634"/>
      <c r="L135" s="634"/>
      <c r="M135" s="634"/>
      <c r="N135" s="634"/>
      <c r="O135" s="634"/>
      <c r="P135" s="634"/>
      <c r="Q135" s="634"/>
      <c r="R135" s="634"/>
      <c r="S135" s="634"/>
      <c r="T135" s="634"/>
      <c r="U135" s="634"/>
      <c r="V135" s="634"/>
      <c r="W135" s="634"/>
      <c r="X135" s="634"/>
      <c r="Y135" s="634"/>
      <c r="Z135" s="634"/>
      <c r="AA135" s="634"/>
      <c r="AB135" s="634"/>
      <c r="AC135" s="634"/>
      <c r="AD135" s="34"/>
    </row>
    <row r="136" spans="3:30" ht="36" customHeight="1" x14ac:dyDescent="0.2">
      <c r="C136" s="35"/>
      <c r="D136" s="84"/>
      <c r="E136" s="84"/>
      <c r="F136" s="100"/>
      <c r="G136" s="633"/>
      <c r="H136" s="634"/>
      <c r="I136" s="634"/>
      <c r="J136" s="634"/>
      <c r="K136" s="634"/>
      <c r="L136" s="634"/>
      <c r="M136" s="634"/>
      <c r="N136" s="634"/>
      <c r="O136" s="634"/>
      <c r="P136" s="634"/>
      <c r="Q136" s="634"/>
      <c r="R136" s="634"/>
      <c r="S136" s="634"/>
      <c r="T136" s="634"/>
      <c r="U136" s="634"/>
      <c r="V136" s="634"/>
      <c r="W136" s="634"/>
      <c r="X136" s="634"/>
      <c r="Y136" s="634"/>
      <c r="Z136" s="634"/>
      <c r="AA136" s="634"/>
      <c r="AB136" s="634"/>
      <c r="AC136" s="634"/>
      <c r="AD136" s="34"/>
    </row>
    <row r="137" spans="3:30" ht="36" customHeight="1" x14ac:dyDescent="0.2">
      <c r="C137" s="35"/>
      <c r="D137" s="84"/>
      <c r="E137" s="84"/>
      <c r="F137" s="100"/>
      <c r="G137" s="633"/>
      <c r="H137" s="634"/>
      <c r="I137" s="634"/>
      <c r="J137" s="634"/>
      <c r="K137" s="634"/>
      <c r="L137" s="634"/>
      <c r="M137" s="634"/>
      <c r="N137" s="634"/>
      <c r="O137" s="634"/>
      <c r="P137" s="634"/>
      <c r="Q137" s="634"/>
      <c r="R137" s="634"/>
      <c r="S137" s="634"/>
      <c r="T137" s="634"/>
      <c r="U137" s="634"/>
      <c r="V137" s="634"/>
      <c r="W137" s="634"/>
      <c r="X137" s="634"/>
      <c r="Y137" s="634"/>
      <c r="Z137" s="634"/>
      <c r="AA137" s="634"/>
      <c r="AB137" s="634"/>
      <c r="AC137" s="634"/>
      <c r="AD137" s="34"/>
    </row>
    <row r="138" spans="3:30" ht="36" customHeight="1" x14ac:dyDescent="0.2">
      <c r="C138" s="35"/>
      <c r="D138" s="84"/>
      <c r="E138" s="84"/>
      <c r="F138" s="100"/>
      <c r="G138" s="633"/>
      <c r="H138" s="634"/>
      <c r="I138" s="634"/>
      <c r="J138" s="634"/>
      <c r="K138" s="634"/>
      <c r="L138" s="634"/>
      <c r="M138" s="634"/>
      <c r="N138" s="634"/>
      <c r="O138" s="634"/>
      <c r="P138" s="634"/>
      <c r="Q138" s="634"/>
      <c r="R138" s="634"/>
      <c r="S138" s="634"/>
      <c r="T138" s="634"/>
      <c r="U138" s="634"/>
      <c r="V138" s="634"/>
      <c r="W138" s="634"/>
      <c r="X138" s="634"/>
      <c r="Y138" s="634"/>
      <c r="Z138" s="634"/>
      <c r="AA138" s="634"/>
      <c r="AB138" s="634"/>
      <c r="AC138" s="634"/>
      <c r="AD138" s="34"/>
    </row>
    <row r="139" spans="3:30" ht="36" customHeight="1" x14ac:dyDescent="0.2">
      <c r="C139" s="35"/>
      <c r="D139" s="84"/>
      <c r="E139" s="84"/>
      <c r="F139" s="100"/>
      <c r="G139" s="633"/>
      <c r="H139" s="634"/>
      <c r="I139" s="634"/>
      <c r="J139" s="634"/>
      <c r="K139" s="634"/>
      <c r="L139" s="634"/>
      <c r="M139" s="634"/>
      <c r="N139" s="634"/>
      <c r="O139" s="634"/>
      <c r="P139" s="634"/>
      <c r="Q139" s="634"/>
      <c r="R139" s="634"/>
      <c r="S139" s="634"/>
      <c r="T139" s="634"/>
      <c r="U139" s="634"/>
      <c r="V139" s="634"/>
      <c r="W139" s="634"/>
      <c r="X139" s="634"/>
      <c r="Y139" s="634"/>
      <c r="Z139" s="634"/>
      <c r="AA139" s="634"/>
      <c r="AB139" s="634"/>
      <c r="AC139" s="634"/>
      <c r="AD139" s="34"/>
    </row>
    <row r="140" spans="3:30" ht="36" customHeight="1" x14ac:dyDescent="0.2">
      <c r="C140" s="35"/>
      <c r="D140" s="84"/>
      <c r="E140" s="84"/>
      <c r="F140" s="100"/>
      <c r="G140" s="633"/>
      <c r="H140" s="634"/>
      <c r="I140" s="634"/>
      <c r="J140" s="634"/>
      <c r="K140" s="634"/>
      <c r="L140" s="634"/>
      <c r="M140" s="634"/>
      <c r="N140" s="634"/>
      <c r="O140" s="634"/>
      <c r="P140" s="634"/>
      <c r="Q140" s="634"/>
      <c r="R140" s="634"/>
      <c r="S140" s="634"/>
      <c r="T140" s="634"/>
      <c r="U140" s="634"/>
      <c r="V140" s="634"/>
      <c r="W140" s="634"/>
      <c r="X140" s="634"/>
      <c r="Y140" s="634"/>
      <c r="Z140" s="634"/>
      <c r="AA140" s="634"/>
      <c r="AB140" s="634"/>
      <c r="AC140" s="634"/>
      <c r="AD140" s="34"/>
    </row>
    <row r="141" spans="3:30" ht="36" customHeight="1" x14ac:dyDescent="0.2">
      <c r="C141" s="35"/>
      <c r="D141" s="84"/>
      <c r="E141" s="84"/>
      <c r="F141" s="100"/>
      <c r="G141" s="633"/>
      <c r="H141" s="634"/>
      <c r="I141" s="634"/>
      <c r="J141" s="634"/>
      <c r="K141" s="634"/>
      <c r="L141" s="634"/>
      <c r="M141" s="634"/>
      <c r="N141" s="634"/>
      <c r="O141" s="634"/>
      <c r="P141" s="634"/>
      <c r="Q141" s="634"/>
      <c r="R141" s="634"/>
      <c r="S141" s="634"/>
      <c r="T141" s="634"/>
      <c r="U141" s="634"/>
      <c r="V141" s="634"/>
      <c r="W141" s="634"/>
      <c r="X141" s="634"/>
      <c r="Y141" s="634"/>
      <c r="Z141" s="634"/>
      <c r="AA141" s="634"/>
      <c r="AB141" s="634"/>
      <c r="AC141" s="634"/>
      <c r="AD141" s="34"/>
    </row>
    <row r="142" spans="3:30" ht="36" customHeight="1" x14ac:dyDescent="0.2">
      <c r="C142" s="35"/>
      <c r="D142" s="84"/>
      <c r="E142" s="84"/>
      <c r="F142" s="100"/>
      <c r="G142" s="633"/>
      <c r="H142" s="634"/>
      <c r="I142" s="634"/>
      <c r="J142" s="634"/>
      <c r="K142" s="634"/>
      <c r="L142" s="634"/>
      <c r="M142" s="634"/>
      <c r="N142" s="634"/>
      <c r="O142" s="634"/>
      <c r="P142" s="634"/>
      <c r="Q142" s="634"/>
      <c r="R142" s="634"/>
      <c r="S142" s="634"/>
      <c r="T142" s="634"/>
      <c r="U142" s="634"/>
      <c r="V142" s="634"/>
      <c r="W142" s="634"/>
      <c r="X142" s="634"/>
      <c r="Y142" s="634"/>
      <c r="Z142" s="634"/>
      <c r="AA142" s="634"/>
      <c r="AB142" s="634"/>
      <c r="AC142" s="634"/>
      <c r="AD142" s="34"/>
    </row>
    <row r="143" spans="3:30" ht="36" customHeight="1" x14ac:dyDescent="0.2">
      <c r="C143" s="35"/>
      <c r="D143" s="84"/>
      <c r="E143" s="84"/>
      <c r="F143" s="100"/>
      <c r="G143" s="633"/>
      <c r="H143" s="634"/>
      <c r="I143" s="634"/>
      <c r="J143" s="634"/>
      <c r="K143" s="634"/>
      <c r="L143" s="634"/>
      <c r="M143" s="634"/>
      <c r="N143" s="634"/>
      <c r="O143" s="634"/>
      <c r="P143" s="634"/>
      <c r="Q143" s="634"/>
      <c r="R143" s="634"/>
      <c r="S143" s="634"/>
      <c r="T143" s="634"/>
      <c r="U143" s="634"/>
      <c r="V143" s="634"/>
      <c r="W143" s="634"/>
      <c r="X143" s="634"/>
      <c r="Y143" s="634"/>
      <c r="Z143" s="634"/>
      <c r="AA143" s="634"/>
      <c r="AB143" s="634"/>
      <c r="AC143" s="634"/>
      <c r="AD143" s="34"/>
    </row>
    <row r="144" spans="3:30" ht="36" customHeight="1" x14ac:dyDescent="0.2">
      <c r="C144" s="35"/>
      <c r="D144" s="84"/>
      <c r="E144" s="84"/>
      <c r="F144" s="100"/>
      <c r="G144" s="633"/>
      <c r="H144" s="634"/>
      <c r="I144" s="634"/>
      <c r="J144" s="634"/>
      <c r="K144" s="634"/>
      <c r="L144" s="634"/>
      <c r="M144" s="634"/>
      <c r="N144" s="634"/>
      <c r="O144" s="634"/>
      <c r="P144" s="634"/>
      <c r="Q144" s="634"/>
      <c r="R144" s="634"/>
      <c r="S144" s="634"/>
      <c r="T144" s="634"/>
      <c r="U144" s="634"/>
      <c r="V144" s="634"/>
      <c r="W144" s="634"/>
      <c r="X144" s="634"/>
      <c r="Y144" s="634"/>
      <c r="Z144" s="634"/>
      <c r="AA144" s="634"/>
      <c r="AB144" s="634"/>
      <c r="AC144" s="634"/>
      <c r="AD144" s="34"/>
    </row>
    <row r="145" spans="3:30" ht="36" customHeight="1" x14ac:dyDescent="0.2">
      <c r="C145" s="35"/>
      <c r="D145" s="84"/>
      <c r="E145" s="84"/>
      <c r="F145" s="100"/>
      <c r="G145" s="633"/>
      <c r="H145" s="634"/>
      <c r="I145" s="634"/>
      <c r="J145" s="634"/>
      <c r="K145" s="634"/>
      <c r="L145" s="634"/>
      <c r="M145" s="634"/>
      <c r="N145" s="634"/>
      <c r="O145" s="634"/>
      <c r="P145" s="634"/>
      <c r="Q145" s="634"/>
      <c r="R145" s="634"/>
      <c r="S145" s="634"/>
      <c r="T145" s="634"/>
      <c r="U145" s="634"/>
      <c r="V145" s="634"/>
      <c r="W145" s="634"/>
      <c r="X145" s="634"/>
      <c r="Y145" s="634"/>
      <c r="Z145" s="634"/>
      <c r="AA145" s="634"/>
      <c r="AB145" s="634"/>
      <c r="AC145" s="634"/>
      <c r="AD145" s="34"/>
    </row>
    <row r="146" spans="3:30" ht="36" customHeight="1" x14ac:dyDescent="0.2">
      <c r="C146" s="35"/>
      <c r="D146" s="84"/>
      <c r="E146" s="84"/>
      <c r="F146" s="100"/>
      <c r="G146" s="633"/>
      <c r="H146" s="634"/>
      <c r="I146" s="634"/>
      <c r="J146" s="634"/>
      <c r="K146" s="634"/>
      <c r="L146" s="634"/>
      <c r="M146" s="634"/>
      <c r="N146" s="634"/>
      <c r="O146" s="634"/>
      <c r="P146" s="634"/>
      <c r="Q146" s="634"/>
      <c r="R146" s="634"/>
      <c r="S146" s="634"/>
      <c r="T146" s="634"/>
      <c r="U146" s="634"/>
      <c r="V146" s="634"/>
      <c r="W146" s="634"/>
      <c r="X146" s="634"/>
      <c r="Y146" s="634"/>
      <c r="Z146" s="634"/>
      <c r="AA146" s="634"/>
      <c r="AB146" s="634"/>
      <c r="AC146" s="634"/>
      <c r="AD146" s="34"/>
    </row>
    <row r="147" spans="3:30" ht="21" customHeight="1" x14ac:dyDescent="0.2">
      <c r="C147" s="35"/>
      <c r="D147" s="84"/>
      <c r="E147" s="84"/>
      <c r="F147" s="100"/>
      <c r="G147" s="633"/>
      <c r="H147" s="634"/>
      <c r="I147" s="634"/>
      <c r="J147" s="634"/>
      <c r="K147" s="634"/>
      <c r="L147" s="634"/>
      <c r="M147" s="634"/>
      <c r="N147" s="634"/>
      <c r="O147" s="634"/>
      <c r="P147" s="634"/>
      <c r="Q147" s="634"/>
      <c r="R147" s="634"/>
      <c r="S147" s="634"/>
      <c r="T147" s="634"/>
      <c r="U147" s="634"/>
      <c r="V147" s="634"/>
      <c r="W147" s="634"/>
      <c r="X147" s="634"/>
      <c r="Y147" s="634"/>
      <c r="Z147" s="634"/>
      <c r="AA147" s="634"/>
      <c r="AB147" s="634"/>
      <c r="AC147" s="634"/>
      <c r="AD147" s="34"/>
    </row>
    <row r="148" spans="3:30" ht="21" customHeight="1" x14ac:dyDescent="0.2">
      <c r="C148" s="35"/>
      <c r="D148" s="84"/>
      <c r="E148" s="84"/>
      <c r="F148" s="100"/>
      <c r="G148" s="633"/>
      <c r="H148" s="634"/>
      <c r="I148" s="634"/>
      <c r="J148" s="634"/>
      <c r="K148" s="634"/>
      <c r="L148" s="634"/>
      <c r="M148" s="634"/>
      <c r="N148" s="634"/>
      <c r="O148" s="634"/>
      <c r="P148" s="634"/>
      <c r="Q148" s="634"/>
      <c r="R148" s="634"/>
      <c r="S148" s="634"/>
      <c r="T148" s="634"/>
      <c r="U148" s="634"/>
      <c r="V148" s="634"/>
      <c r="W148" s="634"/>
      <c r="X148" s="634"/>
      <c r="Y148" s="634"/>
      <c r="Z148" s="634"/>
      <c r="AA148" s="634"/>
      <c r="AB148" s="634"/>
      <c r="AC148" s="634"/>
      <c r="AD148" s="34"/>
    </row>
    <row r="149" spans="3:30" ht="21" customHeight="1" x14ac:dyDescent="0.2">
      <c r="C149" s="35"/>
      <c r="D149" s="84"/>
      <c r="E149" s="84"/>
      <c r="F149" s="100"/>
      <c r="G149" s="633"/>
      <c r="H149" s="634"/>
      <c r="I149" s="634"/>
      <c r="J149" s="634"/>
      <c r="K149" s="634"/>
      <c r="L149" s="634"/>
      <c r="M149" s="634"/>
      <c r="N149" s="634"/>
      <c r="O149" s="634"/>
      <c r="P149" s="634"/>
      <c r="Q149" s="634"/>
      <c r="R149" s="634"/>
      <c r="S149" s="634"/>
      <c r="T149" s="634"/>
      <c r="U149" s="634"/>
      <c r="V149" s="634"/>
      <c r="W149" s="634"/>
      <c r="X149" s="634"/>
      <c r="Y149" s="634"/>
      <c r="Z149" s="634"/>
      <c r="AA149" s="634"/>
      <c r="AB149" s="634"/>
      <c r="AC149" s="634"/>
      <c r="AD149" s="34"/>
    </row>
    <row r="150" spans="3:30" ht="48" customHeight="1" x14ac:dyDescent="0.2">
      <c r="C150" s="35"/>
      <c r="D150" s="84"/>
      <c r="E150" s="84"/>
      <c r="F150" s="100"/>
      <c r="G150" s="969"/>
      <c r="H150" s="970"/>
      <c r="I150" s="970"/>
      <c r="J150" s="970"/>
      <c r="K150" s="970"/>
      <c r="L150" s="970"/>
      <c r="M150" s="970"/>
      <c r="N150" s="970"/>
      <c r="O150" s="970"/>
      <c r="P150" s="970"/>
      <c r="Q150" s="970"/>
      <c r="R150" s="970"/>
      <c r="S150" s="970"/>
      <c r="T150" s="970"/>
      <c r="U150" s="970"/>
      <c r="V150" s="970"/>
      <c r="W150" s="970"/>
      <c r="X150" s="970"/>
      <c r="Y150" s="970"/>
      <c r="Z150" s="970"/>
      <c r="AA150" s="970"/>
      <c r="AB150" s="970"/>
      <c r="AC150" s="970"/>
      <c r="AD150" s="34"/>
    </row>
    <row r="151" spans="3:30" ht="15" customHeight="1" x14ac:dyDescent="0.2">
      <c r="C151" s="35"/>
      <c r="D151" s="622"/>
      <c r="E151" s="622"/>
      <c r="F151" s="623"/>
      <c r="G151" s="624"/>
      <c r="H151" s="624"/>
      <c r="I151" s="624"/>
      <c r="J151" s="624"/>
      <c r="K151" s="624"/>
      <c r="L151" s="624"/>
      <c r="M151" s="624"/>
      <c r="N151" s="624"/>
      <c r="O151" s="624"/>
      <c r="P151" s="624"/>
      <c r="Q151" s="624"/>
      <c r="R151" s="624"/>
      <c r="S151" s="624"/>
      <c r="T151" s="624"/>
      <c r="U151" s="624"/>
      <c r="V151" s="624"/>
      <c r="W151" s="624"/>
      <c r="X151" s="624"/>
      <c r="Y151" s="624"/>
      <c r="Z151" s="624"/>
      <c r="AA151" s="624"/>
      <c r="AB151" s="624"/>
      <c r="AC151" s="624"/>
      <c r="AD151" s="34"/>
    </row>
    <row r="152" spans="3:30" ht="13.5" thickBot="1" x14ac:dyDescent="0.25">
      <c r="C152" s="36"/>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8"/>
    </row>
  </sheetData>
  <sheetProtection algorithmName="SHA-512" hashValue="73CL8FEQxtjF6hBBlqFDrNyxLcxSH7pkdGiSv5hOyJlL2RJzkFmkMiSTEfF5u6QuzNA1oZb1AFvtPj1T8/g3WA==" saltValue="P3pG1TUyC1IJVSOuzMFpdQ==" spinCount="100000" sheet="1" objects="1" scenarios="1" selectLockedCells="1" selectUnlockedCells="1"/>
  <dataConsolidate/>
  <mergeCells count="83">
    <mergeCell ref="G85:AC85"/>
    <mergeCell ref="G150:AC150"/>
    <mergeCell ref="G47:AC47"/>
    <mergeCell ref="G48:AC48"/>
    <mergeCell ref="G49:AC49"/>
    <mergeCell ref="G50:AC50"/>
    <mergeCell ref="G51:AC51"/>
    <mergeCell ref="G52:AC52"/>
    <mergeCell ref="G53:AC53"/>
    <mergeCell ref="G54:AC54"/>
    <mergeCell ref="G55:AC55"/>
    <mergeCell ref="G56:AC56"/>
    <mergeCell ref="G57:AC57"/>
    <mergeCell ref="G58:AC58"/>
    <mergeCell ref="G79:AC79"/>
    <mergeCell ref="G66:AC66"/>
    <mergeCell ref="G67:AC67"/>
    <mergeCell ref="G37:AC37"/>
    <mergeCell ref="G65:AC65"/>
    <mergeCell ref="G60:AC60"/>
    <mergeCell ref="G61:AC61"/>
    <mergeCell ref="G62:AC62"/>
    <mergeCell ref="G63:AC63"/>
    <mergeCell ref="G64:AC64"/>
    <mergeCell ref="G38:AC38"/>
    <mergeCell ref="G39:AC39"/>
    <mergeCell ref="G46:AC46"/>
    <mergeCell ref="G45:AC45"/>
    <mergeCell ref="G43:AC43"/>
    <mergeCell ref="G44:AC44"/>
    <mergeCell ref="G30:AC30"/>
    <mergeCell ref="G32:AC32"/>
    <mergeCell ref="G31:AC31"/>
    <mergeCell ref="G33:AC33"/>
    <mergeCell ref="G36:AC36"/>
    <mergeCell ref="G35:AC35"/>
    <mergeCell ref="G34:AC34"/>
    <mergeCell ref="G6:AC6"/>
    <mergeCell ref="G5:AC5"/>
    <mergeCell ref="G4:AC4"/>
    <mergeCell ref="G9:AC9"/>
    <mergeCell ref="G10:AC10"/>
    <mergeCell ref="G8:AC8"/>
    <mergeCell ref="G7:AC7"/>
    <mergeCell ref="G29:AC29"/>
    <mergeCell ref="G21:AC21"/>
    <mergeCell ref="G25:AC25"/>
    <mergeCell ref="G24:AC24"/>
    <mergeCell ref="G23:AC23"/>
    <mergeCell ref="G22:AC22"/>
    <mergeCell ref="G28:AC28"/>
    <mergeCell ref="G78:AC78"/>
    <mergeCell ref="G77:AC77"/>
    <mergeCell ref="G76:AD76"/>
    <mergeCell ref="G59:AC59"/>
    <mergeCell ref="G11:AC11"/>
    <mergeCell ref="G12:AC12"/>
    <mergeCell ref="G13:AC13"/>
    <mergeCell ref="G14:AC14"/>
    <mergeCell ref="G20:AC20"/>
    <mergeCell ref="G15:AC15"/>
    <mergeCell ref="G16:AC16"/>
    <mergeCell ref="G17:AC17"/>
    <mergeCell ref="G18:AC18"/>
    <mergeCell ref="G19:AC19"/>
    <mergeCell ref="G27:AC27"/>
    <mergeCell ref="G26:AC26"/>
    <mergeCell ref="G84:AC84"/>
    <mergeCell ref="G83:AC83"/>
    <mergeCell ref="G82:AC82"/>
    <mergeCell ref="G40:AC40"/>
    <mergeCell ref="G42:AC42"/>
    <mergeCell ref="G41:AC41"/>
    <mergeCell ref="G68:AC68"/>
    <mergeCell ref="G74:AC74"/>
    <mergeCell ref="G69:AC69"/>
    <mergeCell ref="G70:AC70"/>
    <mergeCell ref="G71:AC71"/>
    <mergeCell ref="G72:AC72"/>
    <mergeCell ref="G73:AC73"/>
    <mergeCell ref="G81:AC81"/>
    <mergeCell ref="G80:AC80"/>
    <mergeCell ref="G75:AC75"/>
  </mergeCells>
  <dataValidations count="3">
    <dataValidation type="list" allowBlank="1" showInputMessage="1" showErrorMessage="1" sqref="D65637:E65637 WVM983141 WLQ983141 WBU983141 VRY983141 VIC983141 UYG983141 UOK983141 UEO983141 TUS983141 TKW983141 TBA983141 SRE983141 SHI983141 RXM983141 RNQ983141 RDU983141 QTY983141 QKC983141 QAG983141 PQK983141 PGO983141 OWS983141 OMW983141 ODA983141 NTE983141 NJI983141 MZM983141 MPQ983141 MFU983141 LVY983141 LMC983141 LCG983141 KSK983141 KIO983141 JYS983141 JOW983141 JFA983141 IVE983141 ILI983141 IBM983141 HRQ983141 HHU983141 GXY983141 GOC983141 GEG983141 FUK983141 FKO983141 FAS983141 EQW983141 EHA983141 DXE983141 DNI983141 DDM983141 CTQ983141 CJU983141 BZY983141 BQC983141 BGG983141 AWK983141 AMO983141 ACS983141 SW983141 JA983141 D983141:E983141 WVM917605 WLQ917605 WBU917605 VRY917605 VIC917605 UYG917605 UOK917605 UEO917605 TUS917605 TKW917605 TBA917605 SRE917605 SHI917605 RXM917605 RNQ917605 RDU917605 QTY917605 QKC917605 QAG917605 PQK917605 PGO917605 OWS917605 OMW917605 ODA917605 NTE917605 NJI917605 MZM917605 MPQ917605 MFU917605 LVY917605 LMC917605 LCG917605 KSK917605 KIO917605 JYS917605 JOW917605 JFA917605 IVE917605 ILI917605 IBM917605 HRQ917605 HHU917605 GXY917605 GOC917605 GEG917605 FUK917605 FKO917605 FAS917605 EQW917605 EHA917605 DXE917605 DNI917605 DDM917605 CTQ917605 CJU917605 BZY917605 BQC917605 BGG917605 AWK917605 AMO917605 ACS917605 SW917605 JA917605 D917605:E917605 WVM852069 WLQ852069 WBU852069 VRY852069 VIC852069 UYG852069 UOK852069 UEO852069 TUS852069 TKW852069 TBA852069 SRE852069 SHI852069 RXM852069 RNQ852069 RDU852069 QTY852069 QKC852069 QAG852069 PQK852069 PGO852069 OWS852069 OMW852069 ODA852069 NTE852069 NJI852069 MZM852069 MPQ852069 MFU852069 LVY852069 LMC852069 LCG852069 KSK852069 KIO852069 JYS852069 JOW852069 JFA852069 IVE852069 ILI852069 IBM852069 HRQ852069 HHU852069 GXY852069 GOC852069 GEG852069 FUK852069 FKO852069 FAS852069 EQW852069 EHA852069 DXE852069 DNI852069 DDM852069 CTQ852069 CJU852069 BZY852069 BQC852069 BGG852069 AWK852069 AMO852069 ACS852069 SW852069 JA852069 D852069:E852069 WVM786533 WLQ786533 WBU786533 VRY786533 VIC786533 UYG786533 UOK786533 UEO786533 TUS786533 TKW786533 TBA786533 SRE786533 SHI786533 RXM786533 RNQ786533 RDU786533 QTY786533 QKC786533 QAG786533 PQK786533 PGO786533 OWS786533 OMW786533 ODA786533 NTE786533 NJI786533 MZM786533 MPQ786533 MFU786533 LVY786533 LMC786533 LCG786533 KSK786533 KIO786533 JYS786533 JOW786533 JFA786533 IVE786533 ILI786533 IBM786533 HRQ786533 HHU786533 GXY786533 GOC786533 GEG786533 FUK786533 FKO786533 FAS786533 EQW786533 EHA786533 DXE786533 DNI786533 DDM786533 CTQ786533 CJU786533 BZY786533 BQC786533 BGG786533 AWK786533 AMO786533 ACS786533 SW786533 JA786533 D786533:E786533 WVM720997 WLQ720997 WBU720997 VRY720997 VIC720997 UYG720997 UOK720997 UEO720997 TUS720997 TKW720997 TBA720997 SRE720997 SHI720997 RXM720997 RNQ720997 RDU720997 QTY720997 QKC720997 QAG720997 PQK720997 PGO720997 OWS720997 OMW720997 ODA720997 NTE720997 NJI720997 MZM720997 MPQ720997 MFU720997 LVY720997 LMC720997 LCG720997 KSK720997 KIO720997 JYS720997 JOW720997 JFA720997 IVE720997 ILI720997 IBM720997 HRQ720997 HHU720997 GXY720997 GOC720997 GEG720997 FUK720997 FKO720997 FAS720997 EQW720997 EHA720997 DXE720997 DNI720997 DDM720997 CTQ720997 CJU720997 BZY720997 BQC720997 BGG720997 AWK720997 AMO720997 ACS720997 SW720997 JA720997 D720997:E720997 WVM655461 WLQ655461 WBU655461 VRY655461 VIC655461 UYG655461 UOK655461 UEO655461 TUS655461 TKW655461 TBA655461 SRE655461 SHI655461 RXM655461 RNQ655461 RDU655461 QTY655461 QKC655461 QAG655461 PQK655461 PGO655461 OWS655461 OMW655461 ODA655461 NTE655461 NJI655461 MZM655461 MPQ655461 MFU655461 LVY655461 LMC655461 LCG655461 KSK655461 KIO655461 JYS655461 JOW655461 JFA655461 IVE655461 ILI655461 IBM655461 HRQ655461 HHU655461 GXY655461 GOC655461 GEG655461 FUK655461 FKO655461 FAS655461 EQW655461 EHA655461 DXE655461 DNI655461 DDM655461 CTQ655461 CJU655461 BZY655461 BQC655461 BGG655461 AWK655461 AMO655461 ACS655461 SW655461 JA655461 D655461:E655461 WVM589925 WLQ589925 WBU589925 VRY589925 VIC589925 UYG589925 UOK589925 UEO589925 TUS589925 TKW589925 TBA589925 SRE589925 SHI589925 RXM589925 RNQ589925 RDU589925 QTY589925 QKC589925 QAG589925 PQK589925 PGO589925 OWS589925 OMW589925 ODA589925 NTE589925 NJI589925 MZM589925 MPQ589925 MFU589925 LVY589925 LMC589925 LCG589925 KSK589925 KIO589925 JYS589925 JOW589925 JFA589925 IVE589925 ILI589925 IBM589925 HRQ589925 HHU589925 GXY589925 GOC589925 GEG589925 FUK589925 FKO589925 FAS589925 EQW589925 EHA589925 DXE589925 DNI589925 DDM589925 CTQ589925 CJU589925 BZY589925 BQC589925 BGG589925 AWK589925 AMO589925 ACS589925 SW589925 JA589925 D589925:E589925 WVM524389 WLQ524389 WBU524389 VRY524389 VIC524389 UYG524389 UOK524389 UEO524389 TUS524389 TKW524389 TBA524389 SRE524389 SHI524389 RXM524389 RNQ524389 RDU524389 QTY524389 QKC524389 QAG524389 PQK524389 PGO524389 OWS524389 OMW524389 ODA524389 NTE524389 NJI524389 MZM524389 MPQ524389 MFU524389 LVY524389 LMC524389 LCG524389 KSK524389 KIO524389 JYS524389 JOW524389 JFA524389 IVE524389 ILI524389 IBM524389 HRQ524389 HHU524389 GXY524389 GOC524389 GEG524389 FUK524389 FKO524389 FAS524389 EQW524389 EHA524389 DXE524389 DNI524389 DDM524389 CTQ524389 CJU524389 BZY524389 BQC524389 BGG524389 AWK524389 AMO524389 ACS524389 SW524389 JA524389 D524389:E524389 WVM458853 WLQ458853 WBU458853 VRY458853 VIC458853 UYG458853 UOK458853 UEO458853 TUS458853 TKW458853 TBA458853 SRE458853 SHI458853 RXM458853 RNQ458853 RDU458853 QTY458853 QKC458853 QAG458853 PQK458853 PGO458853 OWS458853 OMW458853 ODA458853 NTE458853 NJI458853 MZM458853 MPQ458853 MFU458853 LVY458853 LMC458853 LCG458853 KSK458853 KIO458853 JYS458853 JOW458853 JFA458853 IVE458853 ILI458853 IBM458853 HRQ458853 HHU458853 GXY458853 GOC458853 GEG458853 FUK458853 FKO458853 FAS458853 EQW458853 EHA458853 DXE458853 DNI458853 DDM458853 CTQ458853 CJU458853 BZY458853 BQC458853 BGG458853 AWK458853 AMO458853 ACS458853 SW458853 JA458853 D458853:E458853 WVM393317 WLQ393317 WBU393317 VRY393317 VIC393317 UYG393317 UOK393317 UEO393317 TUS393317 TKW393317 TBA393317 SRE393317 SHI393317 RXM393317 RNQ393317 RDU393317 QTY393317 QKC393317 QAG393317 PQK393317 PGO393317 OWS393317 OMW393317 ODA393317 NTE393317 NJI393317 MZM393317 MPQ393317 MFU393317 LVY393317 LMC393317 LCG393317 KSK393317 KIO393317 JYS393317 JOW393317 JFA393317 IVE393317 ILI393317 IBM393317 HRQ393317 HHU393317 GXY393317 GOC393317 GEG393317 FUK393317 FKO393317 FAS393317 EQW393317 EHA393317 DXE393317 DNI393317 DDM393317 CTQ393317 CJU393317 BZY393317 BQC393317 BGG393317 AWK393317 AMO393317 ACS393317 SW393317 JA393317 D393317:E393317 WVM327781 WLQ327781 WBU327781 VRY327781 VIC327781 UYG327781 UOK327781 UEO327781 TUS327781 TKW327781 TBA327781 SRE327781 SHI327781 RXM327781 RNQ327781 RDU327781 QTY327781 QKC327781 QAG327781 PQK327781 PGO327781 OWS327781 OMW327781 ODA327781 NTE327781 NJI327781 MZM327781 MPQ327781 MFU327781 LVY327781 LMC327781 LCG327781 KSK327781 KIO327781 JYS327781 JOW327781 JFA327781 IVE327781 ILI327781 IBM327781 HRQ327781 HHU327781 GXY327781 GOC327781 GEG327781 FUK327781 FKO327781 FAS327781 EQW327781 EHA327781 DXE327781 DNI327781 DDM327781 CTQ327781 CJU327781 BZY327781 BQC327781 BGG327781 AWK327781 AMO327781 ACS327781 SW327781 JA327781 D327781:E327781 WVM262245 WLQ262245 WBU262245 VRY262245 VIC262245 UYG262245 UOK262245 UEO262245 TUS262245 TKW262245 TBA262245 SRE262245 SHI262245 RXM262245 RNQ262245 RDU262245 QTY262245 QKC262245 QAG262245 PQK262245 PGO262245 OWS262245 OMW262245 ODA262245 NTE262245 NJI262245 MZM262245 MPQ262245 MFU262245 LVY262245 LMC262245 LCG262245 KSK262245 KIO262245 JYS262245 JOW262245 JFA262245 IVE262245 ILI262245 IBM262245 HRQ262245 HHU262245 GXY262245 GOC262245 GEG262245 FUK262245 FKO262245 FAS262245 EQW262245 EHA262245 DXE262245 DNI262245 DDM262245 CTQ262245 CJU262245 BZY262245 BQC262245 BGG262245 AWK262245 AMO262245 ACS262245 SW262245 JA262245 D262245:E262245 WVM196709 WLQ196709 WBU196709 VRY196709 VIC196709 UYG196709 UOK196709 UEO196709 TUS196709 TKW196709 TBA196709 SRE196709 SHI196709 RXM196709 RNQ196709 RDU196709 QTY196709 QKC196709 QAG196709 PQK196709 PGO196709 OWS196709 OMW196709 ODA196709 NTE196709 NJI196709 MZM196709 MPQ196709 MFU196709 LVY196709 LMC196709 LCG196709 KSK196709 KIO196709 JYS196709 JOW196709 JFA196709 IVE196709 ILI196709 IBM196709 HRQ196709 HHU196709 GXY196709 GOC196709 GEG196709 FUK196709 FKO196709 FAS196709 EQW196709 EHA196709 DXE196709 DNI196709 DDM196709 CTQ196709 CJU196709 BZY196709 BQC196709 BGG196709 AWK196709 AMO196709 ACS196709 SW196709 JA196709 D196709:E196709 WVM131173 WLQ131173 WBU131173 VRY131173 VIC131173 UYG131173 UOK131173 UEO131173 TUS131173 TKW131173 TBA131173 SRE131173 SHI131173 RXM131173 RNQ131173 RDU131173 QTY131173 QKC131173 QAG131173 PQK131173 PGO131173 OWS131173 OMW131173 ODA131173 NTE131173 NJI131173 MZM131173 MPQ131173 MFU131173 LVY131173 LMC131173 LCG131173 KSK131173 KIO131173 JYS131173 JOW131173 JFA131173 IVE131173 ILI131173 IBM131173 HRQ131173 HHU131173 GXY131173 GOC131173 GEG131173 FUK131173 FKO131173 FAS131173 EQW131173 EHA131173 DXE131173 DNI131173 DDM131173 CTQ131173 CJU131173 BZY131173 BQC131173 BGG131173 AWK131173 AMO131173 ACS131173 SW131173 JA131173 D131173:E131173 WVM65637 WLQ65637 WBU65637 VRY65637 VIC65637 UYG65637 UOK65637 UEO65637 TUS65637 TKW65637 TBA65637 SRE65637 SHI65637 RXM65637 RNQ65637 RDU65637 QTY65637 QKC65637 QAG65637 PQK65637 PGO65637 OWS65637 OMW65637 ODA65637 NTE65637 NJI65637 MZM65637 MPQ65637 MFU65637 LVY65637 LMC65637 LCG65637 KSK65637 KIO65637 JYS65637 JOW65637 JFA65637 IVE65637 ILI65637 IBM65637 HRQ65637 HHU65637 GXY65637 GOC65637 GEG65637 FUK65637 FKO65637 FAS65637 EQW65637 EHA65637 DXE65637 DNI65637 DDM65637 CTQ65637 CJU65637 BZY65637 BQC65637 BGG65637 AWK65637 AMO65637 ACS65637 SW65637 JA65637" xr:uid="{00000000-0002-0000-0200-000000000000}">
      <formula1>l_Status</formula1>
    </dataValidation>
    <dataValidation type="list" allowBlank="1" showInputMessage="1" showErrorMessage="1" sqref="C65637 WVL983141 WLP983141 WBT983141 VRX983141 VIB983141 UYF983141 UOJ983141 UEN983141 TUR983141 TKV983141 TAZ983141 SRD983141 SHH983141 RXL983141 RNP983141 RDT983141 QTX983141 QKB983141 QAF983141 PQJ983141 PGN983141 OWR983141 OMV983141 OCZ983141 NTD983141 NJH983141 MZL983141 MPP983141 MFT983141 LVX983141 LMB983141 LCF983141 KSJ983141 KIN983141 JYR983141 JOV983141 JEZ983141 IVD983141 ILH983141 IBL983141 HRP983141 HHT983141 GXX983141 GOB983141 GEF983141 FUJ983141 FKN983141 FAR983141 EQV983141 EGZ983141 DXD983141 DNH983141 DDL983141 CTP983141 CJT983141 BZX983141 BQB983141 BGF983141 AWJ983141 AMN983141 ACR983141 SV983141 IZ983141 C983141 WVL917605 WLP917605 WBT917605 VRX917605 VIB917605 UYF917605 UOJ917605 UEN917605 TUR917605 TKV917605 TAZ917605 SRD917605 SHH917605 RXL917605 RNP917605 RDT917605 QTX917605 QKB917605 QAF917605 PQJ917605 PGN917605 OWR917605 OMV917605 OCZ917605 NTD917605 NJH917605 MZL917605 MPP917605 MFT917605 LVX917605 LMB917605 LCF917605 KSJ917605 KIN917605 JYR917605 JOV917605 JEZ917605 IVD917605 ILH917605 IBL917605 HRP917605 HHT917605 GXX917605 GOB917605 GEF917605 FUJ917605 FKN917605 FAR917605 EQV917605 EGZ917605 DXD917605 DNH917605 DDL917605 CTP917605 CJT917605 BZX917605 BQB917605 BGF917605 AWJ917605 AMN917605 ACR917605 SV917605 IZ917605 C917605 WVL852069 WLP852069 WBT852069 VRX852069 VIB852069 UYF852069 UOJ852069 UEN852069 TUR852069 TKV852069 TAZ852069 SRD852069 SHH852069 RXL852069 RNP852069 RDT852069 QTX852069 QKB852069 QAF852069 PQJ852069 PGN852069 OWR852069 OMV852069 OCZ852069 NTD852069 NJH852069 MZL852069 MPP852069 MFT852069 LVX852069 LMB852069 LCF852069 KSJ852069 KIN852069 JYR852069 JOV852069 JEZ852069 IVD852069 ILH852069 IBL852069 HRP852069 HHT852069 GXX852069 GOB852069 GEF852069 FUJ852069 FKN852069 FAR852069 EQV852069 EGZ852069 DXD852069 DNH852069 DDL852069 CTP852069 CJT852069 BZX852069 BQB852069 BGF852069 AWJ852069 AMN852069 ACR852069 SV852069 IZ852069 C852069 WVL786533 WLP786533 WBT786533 VRX786533 VIB786533 UYF786533 UOJ786533 UEN786533 TUR786533 TKV786533 TAZ786533 SRD786533 SHH786533 RXL786533 RNP786533 RDT786533 QTX786533 QKB786533 QAF786533 PQJ786533 PGN786533 OWR786533 OMV786533 OCZ786533 NTD786533 NJH786533 MZL786533 MPP786533 MFT786533 LVX786533 LMB786533 LCF786533 KSJ786533 KIN786533 JYR786533 JOV786533 JEZ786533 IVD786533 ILH786533 IBL786533 HRP786533 HHT786533 GXX786533 GOB786533 GEF786533 FUJ786533 FKN786533 FAR786533 EQV786533 EGZ786533 DXD786533 DNH786533 DDL786533 CTP786533 CJT786533 BZX786533 BQB786533 BGF786533 AWJ786533 AMN786533 ACR786533 SV786533 IZ786533 C786533 WVL720997 WLP720997 WBT720997 VRX720997 VIB720997 UYF720997 UOJ720997 UEN720997 TUR720997 TKV720997 TAZ720997 SRD720997 SHH720997 RXL720997 RNP720997 RDT720997 QTX720997 QKB720997 QAF720997 PQJ720997 PGN720997 OWR720997 OMV720997 OCZ720997 NTD720997 NJH720997 MZL720997 MPP720997 MFT720997 LVX720997 LMB720997 LCF720997 KSJ720997 KIN720997 JYR720997 JOV720997 JEZ720997 IVD720997 ILH720997 IBL720997 HRP720997 HHT720997 GXX720997 GOB720997 GEF720997 FUJ720997 FKN720997 FAR720997 EQV720997 EGZ720997 DXD720997 DNH720997 DDL720997 CTP720997 CJT720997 BZX720997 BQB720997 BGF720997 AWJ720997 AMN720997 ACR720997 SV720997 IZ720997 C720997 WVL655461 WLP655461 WBT655461 VRX655461 VIB655461 UYF655461 UOJ655461 UEN655461 TUR655461 TKV655461 TAZ655461 SRD655461 SHH655461 RXL655461 RNP655461 RDT655461 QTX655461 QKB655461 QAF655461 PQJ655461 PGN655461 OWR655461 OMV655461 OCZ655461 NTD655461 NJH655461 MZL655461 MPP655461 MFT655461 LVX655461 LMB655461 LCF655461 KSJ655461 KIN655461 JYR655461 JOV655461 JEZ655461 IVD655461 ILH655461 IBL655461 HRP655461 HHT655461 GXX655461 GOB655461 GEF655461 FUJ655461 FKN655461 FAR655461 EQV655461 EGZ655461 DXD655461 DNH655461 DDL655461 CTP655461 CJT655461 BZX655461 BQB655461 BGF655461 AWJ655461 AMN655461 ACR655461 SV655461 IZ655461 C655461 WVL589925 WLP589925 WBT589925 VRX589925 VIB589925 UYF589925 UOJ589925 UEN589925 TUR589925 TKV589925 TAZ589925 SRD589925 SHH589925 RXL589925 RNP589925 RDT589925 QTX589925 QKB589925 QAF589925 PQJ589925 PGN589925 OWR589925 OMV589925 OCZ589925 NTD589925 NJH589925 MZL589925 MPP589925 MFT589925 LVX589925 LMB589925 LCF589925 KSJ589925 KIN589925 JYR589925 JOV589925 JEZ589925 IVD589925 ILH589925 IBL589925 HRP589925 HHT589925 GXX589925 GOB589925 GEF589925 FUJ589925 FKN589925 FAR589925 EQV589925 EGZ589925 DXD589925 DNH589925 DDL589925 CTP589925 CJT589925 BZX589925 BQB589925 BGF589925 AWJ589925 AMN589925 ACR589925 SV589925 IZ589925 C589925 WVL524389 WLP524389 WBT524389 VRX524389 VIB524389 UYF524389 UOJ524389 UEN524389 TUR524389 TKV524389 TAZ524389 SRD524389 SHH524389 RXL524389 RNP524389 RDT524389 QTX524389 QKB524389 QAF524389 PQJ524389 PGN524389 OWR524389 OMV524389 OCZ524389 NTD524389 NJH524389 MZL524389 MPP524389 MFT524389 LVX524389 LMB524389 LCF524389 KSJ524389 KIN524389 JYR524389 JOV524389 JEZ524389 IVD524389 ILH524389 IBL524389 HRP524389 HHT524389 GXX524389 GOB524389 GEF524389 FUJ524389 FKN524389 FAR524389 EQV524389 EGZ524389 DXD524389 DNH524389 DDL524389 CTP524389 CJT524389 BZX524389 BQB524389 BGF524389 AWJ524389 AMN524389 ACR524389 SV524389 IZ524389 C524389 WVL458853 WLP458853 WBT458853 VRX458853 VIB458853 UYF458853 UOJ458853 UEN458853 TUR458853 TKV458853 TAZ458853 SRD458853 SHH458853 RXL458853 RNP458853 RDT458853 QTX458853 QKB458853 QAF458853 PQJ458853 PGN458853 OWR458853 OMV458853 OCZ458853 NTD458853 NJH458853 MZL458853 MPP458853 MFT458853 LVX458853 LMB458853 LCF458853 KSJ458853 KIN458853 JYR458853 JOV458853 JEZ458853 IVD458853 ILH458853 IBL458853 HRP458853 HHT458853 GXX458853 GOB458853 GEF458853 FUJ458853 FKN458853 FAR458853 EQV458853 EGZ458853 DXD458853 DNH458853 DDL458853 CTP458853 CJT458853 BZX458853 BQB458853 BGF458853 AWJ458853 AMN458853 ACR458853 SV458853 IZ458853 C458853 WVL393317 WLP393317 WBT393317 VRX393317 VIB393317 UYF393317 UOJ393317 UEN393317 TUR393317 TKV393317 TAZ393317 SRD393317 SHH393317 RXL393317 RNP393317 RDT393317 QTX393317 QKB393317 QAF393317 PQJ393317 PGN393317 OWR393317 OMV393317 OCZ393317 NTD393317 NJH393317 MZL393317 MPP393317 MFT393317 LVX393317 LMB393317 LCF393317 KSJ393317 KIN393317 JYR393317 JOV393317 JEZ393317 IVD393317 ILH393317 IBL393317 HRP393317 HHT393317 GXX393317 GOB393317 GEF393317 FUJ393317 FKN393317 FAR393317 EQV393317 EGZ393317 DXD393317 DNH393317 DDL393317 CTP393317 CJT393317 BZX393317 BQB393317 BGF393317 AWJ393317 AMN393317 ACR393317 SV393317 IZ393317 C393317 WVL327781 WLP327781 WBT327781 VRX327781 VIB327781 UYF327781 UOJ327781 UEN327781 TUR327781 TKV327781 TAZ327781 SRD327781 SHH327781 RXL327781 RNP327781 RDT327781 QTX327781 QKB327781 QAF327781 PQJ327781 PGN327781 OWR327781 OMV327781 OCZ327781 NTD327781 NJH327781 MZL327781 MPP327781 MFT327781 LVX327781 LMB327781 LCF327781 KSJ327781 KIN327781 JYR327781 JOV327781 JEZ327781 IVD327781 ILH327781 IBL327781 HRP327781 HHT327781 GXX327781 GOB327781 GEF327781 FUJ327781 FKN327781 FAR327781 EQV327781 EGZ327781 DXD327781 DNH327781 DDL327781 CTP327781 CJT327781 BZX327781 BQB327781 BGF327781 AWJ327781 AMN327781 ACR327781 SV327781 IZ327781 C327781 WVL262245 WLP262245 WBT262245 VRX262245 VIB262245 UYF262245 UOJ262245 UEN262245 TUR262245 TKV262245 TAZ262245 SRD262245 SHH262245 RXL262245 RNP262245 RDT262245 QTX262245 QKB262245 QAF262245 PQJ262245 PGN262245 OWR262245 OMV262245 OCZ262245 NTD262245 NJH262245 MZL262245 MPP262245 MFT262245 LVX262245 LMB262245 LCF262245 KSJ262245 KIN262245 JYR262245 JOV262245 JEZ262245 IVD262245 ILH262245 IBL262245 HRP262245 HHT262245 GXX262245 GOB262245 GEF262245 FUJ262245 FKN262245 FAR262245 EQV262245 EGZ262245 DXD262245 DNH262245 DDL262245 CTP262245 CJT262245 BZX262245 BQB262245 BGF262245 AWJ262245 AMN262245 ACR262245 SV262245 IZ262245 C262245 WVL196709 WLP196709 WBT196709 VRX196709 VIB196709 UYF196709 UOJ196709 UEN196709 TUR196709 TKV196709 TAZ196709 SRD196709 SHH196709 RXL196709 RNP196709 RDT196709 QTX196709 QKB196709 QAF196709 PQJ196709 PGN196709 OWR196709 OMV196709 OCZ196709 NTD196709 NJH196709 MZL196709 MPP196709 MFT196709 LVX196709 LMB196709 LCF196709 KSJ196709 KIN196709 JYR196709 JOV196709 JEZ196709 IVD196709 ILH196709 IBL196709 HRP196709 HHT196709 GXX196709 GOB196709 GEF196709 FUJ196709 FKN196709 FAR196709 EQV196709 EGZ196709 DXD196709 DNH196709 DDL196709 CTP196709 CJT196709 BZX196709 BQB196709 BGF196709 AWJ196709 AMN196709 ACR196709 SV196709 IZ196709 C196709 WVL131173 WLP131173 WBT131173 VRX131173 VIB131173 UYF131173 UOJ131173 UEN131173 TUR131173 TKV131173 TAZ131173 SRD131173 SHH131173 RXL131173 RNP131173 RDT131173 QTX131173 QKB131173 QAF131173 PQJ131173 PGN131173 OWR131173 OMV131173 OCZ131173 NTD131173 NJH131173 MZL131173 MPP131173 MFT131173 LVX131173 LMB131173 LCF131173 KSJ131173 KIN131173 JYR131173 JOV131173 JEZ131173 IVD131173 ILH131173 IBL131173 HRP131173 HHT131173 GXX131173 GOB131173 GEF131173 FUJ131173 FKN131173 FAR131173 EQV131173 EGZ131173 DXD131173 DNH131173 DDL131173 CTP131173 CJT131173 BZX131173 BQB131173 BGF131173 AWJ131173 AMN131173 ACR131173 SV131173 IZ131173 C131173 WVL65637 WLP65637 WBT65637 VRX65637 VIB65637 UYF65637 UOJ65637 UEN65637 TUR65637 TKV65637 TAZ65637 SRD65637 SHH65637 RXL65637 RNP65637 RDT65637 QTX65637 QKB65637 QAF65637 PQJ65637 PGN65637 OWR65637 OMV65637 OCZ65637 NTD65637 NJH65637 MZL65637 MPP65637 MFT65637 LVX65637 LMB65637 LCF65637 KSJ65637 KIN65637 JYR65637 JOV65637 JEZ65637 IVD65637 ILH65637 IBL65637 HRP65637 HHT65637 GXX65637 GOB65637 GEF65637 FUJ65637 FKN65637 FAR65637 EQV65637 EGZ65637 DXD65637 DNH65637 DDL65637 CTP65637 CJT65637 BZX65637 BQB65637 BGF65637 AWJ65637 AMN65637 ACR65637 SV65637 IZ65637" xr:uid="{00000000-0002-0000-0200-000001000000}">
      <formula1>l_SheetTypes</formula1>
    </dataValidation>
    <dataValidation type="list" allowBlank="1" showInputMessage="1" showErrorMessage="1" sqref="F65637 WVN983141 WLR983141 WBV983141 VRZ983141 VID983141 UYH983141 UOL983141 UEP983141 TUT983141 TKX983141 TBB983141 SRF983141 SHJ983141 RXN983141 RNR983141 RDV983141 QTZ983141 QKD983141 QAH983141 PQL983141 PGP983141 OWT983141 OMX983141 ODB983141 NTF983141 NJJ983141 MZN983141 MPR983141 MFV983141 LVZ983141 LMD983141 LCH983141 KSL983141 KIP983141 JYT983141 JOX983141 JFB983141 IVF983141 ILJ983141 IBN983141 HRR983141 HHV983141 GXZ983141 GOD983141 GEH983141 FUL983141 FKP983141 FAT983141 EQX983141 EHB983141 DXF983141 DNJ983141 DDN983141 CTR983141 CJV983141 BZZ983141 BQD983141 BGH983141 AWL983141 AMP983141 ACT983141 SX983141 JB983141 F983141 WVN917605 WLR917605 WBV917605 VRZ917605 VID917605 UYH917605 UOL917605 UEP917605 TUT917605 TKX917605 TBB917605 SRF917605 SHJ917605 RXN917605 RNR917605 RDV917605 QTZ917605 QKD917605 QAH917605 PQL917605 PGP917605 OWT917605 OMX917605 ODB917605 NTF917605 NJJ917605 MZN917605 MPR917605 MFV917605 LVZ917605 LMD917605 LCH917605 KSL917605 KIP917605 JYT917605 JOX917605 JFB917605 IVF917605 ILJ917605 IBN917605 HRR917605 HHV917605 GXZ917605 GOD917605 GEH917605 FUL917605 FKP917605 FAT917605 EQX917605 EHB917605 DXF917605 DNJ917605 DDN917605 CTR917605 CJV917605 BZZ917605 BQD917605 BGH917605 AWL917605 AMP917605 ACT917605 SX917605 JB917605 F917605 WVN852069 WLR852069 WBV852069 VRZ852069 VID852069 UYH852069 UOL852069 UEP852069 TUT852069 TKX852069 TBB852069 SRF852069 SHJ852069 RXN852069 RNR852069 RDV852069 QTZ852069 QKD852069 QAH852069 PQL852069 PGP852069 OWT852069 OMX852069 ODB852069 NTF852069 NJJ852069 MZN852069 MPR852069 MFV852069 LVZ852069 LMD852069 LCH852069 KSL852069 KIP852069 JYT852069 JOX852069 JFB852069 IVF852069 ILJ852069 IBN852069 HRR852069 HHV852069 GXZ852069 GOD852069 GEH852069 FUL852069 FKP852069 FAT852069 EQX852069 EHB852069 DXF852069 DNJ852069 DDN852069 CTR852069 CJV852069 BZZ852069 BQD852069 BGH852069 AWL852069 AMP852069 ACT852069 SX852069 JB852069 F852069 WVN786533 WLR786533 WBV786533 VRZ786533 VID786533 UYH786533 UOL786533 UEP786533 TUT786533 TKX786533 TBB786533 SRF786533 SHJ786533 RXN786533 RNR786533 RDV786533 QTZ786533 QKD786533 QAH786533 PQL786533 PGP786533 OWT786533 OMX786533 ODB786533 NTF786533 NJJ786533 MZN786533 MPR786533 MFV786533 LVZ786533 LMD786533 LCH786533 KSL786533 KIP786533 JYT786533 JOX786533 JFB786533 IVF786533 ILJ786533 IBN786533 HRR786533 HHV786533 GXZ786533 GOD786533 GEH786533 FUL786533 FKP786533 FAT786533 EQX786533 EHB786533 DXF786533 DNJ786533 DDN786533 CTR786533 CJV786533 BZZ786533 BQD786533 BGH786533 AWL786533 AMP786533 ACT786533 SX786533 JB786533 F786533 WVN720997 WLR720997 WBV720997 VRZ720997 VID720997 UYH720997 UOL720997 UEP720997 TUT720997 TKX720997 TBB720997 SRF720997 SHJ720997 RXN720997 RNR720997 RDV720997 QTZ720997 QKD720997 QAH720997 PQL720997 PGP720997 OWT720997 OMX720997 ODB720997 NTF720997 NJJ720997 MZN720997 MPR720997 MFV720997 LVZ720997 LMD720997 LCH720997 KSL720997 KIP720997 JYT720997 JOX720997 JFB720997 IVF720997 ILJ720997 IBN720997 HRR720997 HHV720997 GXZ720997 GOD720997 GEH720997 FUL720997 FKP720997 FAT720997 EQX720997 EHB720997 DXF720997 DNJ720997 DDN720997 CTR720997 CJV720997 BZZ720997 BQD720997 BGH720997 AWL720997 AMP720997 ACT720997 SX720997 JB720997 F720997 WVN655461 WLR655461 WBV655461 VRZ655461 VID655461 UYH655461 UOL655461 UEP655461 TUT655461 TKX655461 TBB655461 SRF655461 SHJ655461 RXN655461 RNR655461 RDV655461 QTZ655461 QKD655461 QAH655461 PQL655461 PGP655461 OWT655461 OMX655461 ODB655461 NTF655461 NJJ655461 MZN655461 MPR655461 MFV655461 LVZ655461 LMD655461 LCH655461 KSL655461 KIP655461 JYT655461 JOX655461 JFB655461 IVF655461 ILJ655461 IBN655461 HRR655461 HHV655461 GXZ655461 GOD655461 GEH655461 FUL655461 FKP655461 FAT655461 EQX655461 EHB655461 DXF655461 DNJ655461 DDN655461 CTR655461 CJV655461 BZZ655461 BQD655461 BGH655461 AWL655461 AMP655461 ACT655461 SX655461 JB655461 F655461 WVN589925 WLR589925 WBV589925 VRZ589925 VID589925 UYH589925 UOL589925 UEP589925 TUT589925 TKX589925 TBB589925 SRF589925 SHJ589925 RXN589925 RNR589925 RDV589925 QTZ589925 QKD589925 QAH589925 PQL589925 PGP589925 OWT589925 OMX589925 ODB589925 NTF589925 NJJ589925 MZN589925 MPR589925 MFV589925 LVZ589925 LMD589925 LCH589925 KSL589925 KIP589925 JYT589925 JOX589925 JFB589925 IVF589925 ILJ589925 IBN589925 HRR589925 HHV589925 GXZ589925 GOD589925 GEH589925 FUL589925 FKP589925 FAT589925 EQX589925 EHB589925 DXF589925 DNJ589925 DDN589925 CTR589925 CJV589925 BZZ589925 BQD589925 BGH589925 AWL589925 AMP589925 ACT589925 SX589925 JB589925 F589925 WVN524389 WLR524389 WBV524389 VRZ524389 VID524389 UYH524389 UOL524389 UEP524389 TUT524389 TKX524389 TBB524389 SRF524389 SHJ524389 RXN524389 RNR524389 RDV524389 QTZ524389 QKD524389 QAH524389 PQL524389 PGP524389 OWT524389 OMX524389 ODB524389 NTF524389 NJJ524389 MZN524389 MPR524389 MFV524389 LVZ524389 LMD524389 LCH524389 KSL524389 KIP524389 JYT524389 JOX524389 JFB524389 IVF524389 ILJ524389 IBN524389 HRR524389 HHV524389 GXZ524389 GOD524389 GEH524389 FUL524389 FKP524389 FAT524389 EQX524389 EHB524389 DXF524389 DNJ524389 DDN524389 CTR524389 CJV524389 BZZ524389 BQD524389 BGH524389 AWL524389 AMP524389 ACT524389 SX524389 JB524389 F524389 WVN458853 WLR458853 WBV458853 VRZ458853 VID458853 UYH458853 UOL458853 UEP458853 TUT458853 TKX458853 TBB458853 SRF458853 SHJ458853 RXN458853 RNR458853 RDV458853 QTZ458853 QKD458853 QAH458853 PQL458853 PGP458853 OWT458853 OMX458853 ODB458853 NTF458853 NJJ458853 MZN458853 MPR458853 MFV458853 LVZ458853 LMD458853 LCH458853 KSL458853 KIP458853 JYT458853 JOX458853 JFB458853 IVF458853 ILJ458853 IBN458853 HRR458853 HHV458853 GXZ458853 GOD458853 GEH458853 FUL458853 FKP458853 FAT458853 EQX458853 EHB458853 DXF458853 DNJ458853 DDN458853 CTR458853 CJV458853 BZZ458853 BQD458853 BGH458853 AWL458853 AMP458853 ACT458853 SX458853 JB458853 F458853 WVN393317 WLR393317 WBV393317 VRZ393317 VID393317 UYH393317 UOL393317 UEP393317 TUT393317 TKX393317 TBB393317 SRF393317 SHJ393317 RXN393317 RNR393317 RDV393317 QTZ393317 QKD393317 QAH393317 PQL393317 PGP393317 OWT393317 OMX393317 ODB393317 NTF393317 NJJ393317 MZN393317 MPR393317 MFV393317 LVZ393317 LMD393317 LCH393317 KSL393317 KIP393317 JYT393317 JOX393317 JFB393317 IVF393317 ILJ393317 IBN393317 HRR393317 HHV393317 GXZ393317 GOD393317 GEH393317 FUL393317 FKP393317 FAT393317 EQX393317 EHB393317 DXF393317 DNJ393317 DDN393317 CTR393317 CJV393317 BZZ393317 BQD393317 BGH393317 AWL393317 AMP393317 ACT393317 SX393317 JB393317 F393317 WVN327781 WLR327781 WBV327781 VRZ327781 VID327781 UYH327781 UOL327781 UEP327781 TUT327781 TKX327781 TBB327781 SRF327781 SHJ327781 RXN327781 RNR327781 RDV327781 QTZ327781 QKD327781 QAH327781 PQL327781 PGP327781 OWT327781 OMX327781 ODB327781 NTF327781 NJJ327781 MZN327781 MPR327781 MFV327781 LVZ327781 LMD327781 LCH327781 KSL327781 KIP327781 JYT327781 JOX327781 JFB327781 IVF327781 ILJ327781 IBN327781 HRR327781 HHV327781 GXZ327781 GOD327781 GEH327781 FUL327781 FKP327781 FAT327781 EQX327781 EHB327781 DXF327781 DNJ327781 DDN327781 CTR327781 CJV327781 BZZ327781 BQD327781 BGH327781 AWL327781 AMP327781 ACT327781 SX327781 JB327781 F327781 WVN262245 WLR262245 WBV262245 VRZ262245 VID262245 UYH262245 UOL262245 UEP262245 TUT262245 TKX262245 TBB262245 SRF262245 SHJ262245 RXN262245 RNR262245 RDV262245 QTZ262245 QKD262245 QAH262245 PQL262245 PGP262245 OWT262245 OMX262245 ODB262245 NTF262245 NJJ262245 MZN262245 MPR262245 MFV262245 LVZ262245 LMD262245 LCH262245 KSL262245 KIP262245 JYT262245 JOX262245 JFB262245 IVF262245 ILJ262245 IBN262245 HRR262245 HHV262245 GXZ262245 GOD262245 GEH262245 FUL262245 FKP262245 FAT262245 EQX262245 EHB262245 DXF262245 DNJ262245 DDN262245 CTR262245 CJV262245 BZZ262245 BQD262245 BGH262245 AWL262245 AMP262245 ACT262245 SX262245 JB262245 F262245 WVN196709 WLR196709 WBV196709 VRZ196709 VID196709 UYH196709 UOL196709 UEP196709 TUT196709 TKX196709 TBB196709 SRF196709 SHJ196709 RXN196709 RNR196709 RDV196709 QTZ196709 QKD196709 QAH196709 PQL196709 PGP196709 OWT196709 OMX196709 ODB196709 NTF196709 NJJ196709 MZN196709 MPR196709 MFV196709 LVZ196709 LMD196709 LCH196709 KSL196709 KIP196709 JYT196709 JOX196709 JFB196709 IVF196709 ILJ196709 IBN196709 HRR196709 HHV196709 GXZ196709 GOD196709 GEH196709 FUL196709 FKP196709 FAT196709 EQX196709 EHB196709 DXF196709 DNJ196709 DDN196709 CTR196709 CJV196709 BZZ196709 BQD196709 BGH196709 AWL196709 AMP196709 ACT196709 SX196709 JB196709 F196709 WVN131173 WLR131173 WBV131173 VRZ131173 VID131173 UYH131173 UOL131173 UEP131173 TUT131173 TKX131173 TBB131173 SRF131173 SHJ131173 RXN131173 RNR131173 RDV131173 QTZ131173 QKD131173 QAH131173 PQL131173 PGP131173 OWT131173 OMX131173 ODB131173 NTF131173 NJJ131173 MZN131173 MPR131173 MFV131173 LVZ131173 LMD131173 LCH131173 KSL131173 KIP131173 JYT131173 JOX131173 JFB131173 IVF131173 ILJ131173 IBN131173 HRR131173 HHV131173 GXZ131173 GOD131173 GEH131173 FUL131173 FKP131173 FAT131173 EQX131173 EHB131173 DXF131173 DNJ131173 DDN131173 CTR131173 CJV131173 BZZ131173 BQD131173 BGH131173 AWL131173 AMP131173 ACT131173 SX131173 JB131173 F131173 WVN65637 WLR65637 WBV65637 VRZ65637 VID65637 UYH65637 UOL65637 UEP65637 TUT65637 TKX65637 TBB65637 SRF65637 SHJ65637 RXN65637 RNR65637 RDV65637 QTZ65637 QKD65637 QAH65637 PQL65637 PGP65637 OWT65637 OMX65637 ODB65637 NTF65637 NJJ65637 MZN65637 MPR65637 MFV65637 LVZ65637 LMD65637 LCH65637 KSL65637 KIP65637 JYT65637 JOX65637 JFB65637 IVF65637 ILJ65637 IBN65637 HRR65637 HHV65637 GXZ65637 GOD65637 GEH65637 FUL65637 FKP65637 FAT65637 EQX65637 EHB65637 DXF65637 DNJ65637 DDN65637 CTR65637 CJV65637 BZZ65637 BQD65637 BGH65637 AWL65637 AMP65637 ACT65637 SX65637 JB65637" xr:uid="{00000000-0002-0000-0200-000002000000}">
      <formula1>l_Security</formula1>
    </dataValidation>
  </dataValidations>
  <pageMargins left="0.39370078740157483" right="0.39370078740157483" top="0.39370078740157483" bottom="0.39370078740157483" header="0.39370078740157483" footer="0.39370078740157483"/>
  <pageSetup paperSize="9" orientation="landscape"/>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9">
    <tabColor rgb="FFFF0000"/>
    <pageSetUpPr autoPageBreaks="0"/>
  </sheetPr>
  <dimension ref="C1:AD6"/>
  <sheetViews>
    <sheetView showRowColHeaders="0" zoomScale="85" zoomScaleNormal="85" workbookViewId="0">
      <selection activeCell="E11" sqref="E11"/>
    </sheetView>
  </sheetViews>
  <sheetFormatPr defaultColWidth="4.140625" defaultRowHeight="12.75" x14ac:dyDescent="0.2"/>
  <cols>
    <col min="1" max="3" width="4.140625" style="19"/>
    <col min="4" max="4" width="14.5703125" style="19" customWidth="1"/>
    <col min="5" max="5" width="11.7109375" style="19" customWidth="1"/>
    <col min="6" max="6" width="11.140625" style="19" customWidth="1"/>
    <col min="7" max="31" width="4.140625" style="19"/>
    <col min="32" max="32" width="14.5703125" style="19" customWidth="1"/>
    <col min="33" max="16384" width="4.140625" style="19"/>
  </cols>
  <sheetData>
    <row r="1" spans="3:30" ht="13.5" thickBot="1" x14ac:dyDescent="0.25"/>
    <row r="2" spans="3:30" x14ac:dyDescent="0.2">
      <c r="C2" s="40"/>
      <c r="D2" s="30"/>
      <c r="E2" s="30"/>
      <c r="F2" s="30"/>
      <c r="G2" s="30"/>
      <c r="H2" s="30"/>
      <c r="I2" s="30"/>
      <c r="J2" s="30"/>
      <c r="K2" s="30"/>
      <c r="L2" s="30"/>
      <c r="M2" s="30"/>
      <c r="N2" s="30"/>
      <c r="O2" s="30"/>
      <c r="P2" s="30"/>
      <c r="Q2" s="30"/>
      <c r="R2" s="30"/>
      <c r="S2" s="30"/>
      <c r="T2" s="30"/>
      <c r="U2" s="30"/>
      <c r="V2" s="30"/>
      <c r="W2" s="30"/>
      <c r="X2" s="30"/>
      <c r="Y2" s="30"/>
      <c r="Z2" s="30"/>
      <c r="AA2" s="30"/>
      <c r="AB2" s="30"/>
      <c r="AC2" s="30"/>
      <c r="AD2" s="31"/>
    </row>
    <row r="3" spans="3:30" ht="31.5" x14ac:dyDescent="0.2">
      <c r="C3" s="41"/>
      <c r="D3" s="843" t="s">
        <v>818</v>
      </c>
      <c r="E3" s="39"/>
      <c r="F3" s="33"/>
      <c r="G3" s="33"/>
      <c r="H3" s="33"/>
      <c r="I3" s="33"/>
      <c r="J3" s="33"/>
      <c r="K3" s="33"/>
      <c r="L3" s="33"/>
      <c r="M3" s="33"/>
      <c r="N3" s="33"/>
      <c r="O3" s="33"/>
      <c r="P3" s="33"/>
      <c r="Q3" s="33"/>
      <c r="R3" s="33"/>
      <c r="S3" s="33"/>
      <c r="T3" s="33"/>
      <c r="U3" s="33"/>
      <c r="V3" s="33"/>
      <c r="W3" s="33"/>
      <c r="X3" s="33"/>
      <c r="Y3" s="33"/>
      <c r="Z3" s="33"/>
      <c r="AA3" s="33"/>
      <c r="AB3" s="33"/>
      <c r="AC3" s="33"/>
      <c r="AD3" s="34"/>
    </row>
    <row r="4" spans="3:30" x14ac:dyDescent="0.2">
      <c r="C4" s="32"/>
      <c r="D4" s="839"/>
      <c r="E4" s="839"/>
      <c r="F4" s="839"/>
      <c r="G4" s="979"/>
      <c r="H4" s="979"/>
      <c r="I4" s="979"/>
      <c r="J4" s="979"/>
      <c r="K4" s="979"/>
      <c r="L4" s="979"/>
      <c r="M4" s="979"/>
      <c r="N4" s="979"/>
      <c r="O4" s="979"/>
      <c r="P4" s="979"/>
      <c r="Q4" s="979"/>
      <c r="R4" s="979"/>
      <c r="S4" s="979"/>
      <c r="T4" s="979"/>
      <c r="U4" s="979"/>
      <c r="V4" s="979"/>
      <c r="W4" s="979"/>
      <c r="X4" s="979"/>
      <c r="Y4" s="979"/>
      <c r="Z4" s="979"/>
      <c r="AA4" s="979"/>
      <c r="AB4" s="979"/>
      <c r="AC4" s="979"/>
      <c r="AD4" s="34"/>
    </row>
    <row r="5" spans="3:30" ht="15" x14ac:dyDescent="0.25">
      <c r="C5" s="35"/>
      <c r="D5" s="774" t="s">
        <v>786</v>
      </c>
      <c r="E5" s="775" t="s">
        <v>807</v>
      </c>
      <c r="F5" s="623"/>
      <c r="G5" s="980"/>
      <c r="H5" s="980"/>
      <c r="I5" s="980"/>
      <c r="J5" s="980"/>
      <c r="K5" s="980"/>
      <c r="L5" s="980"/>
      <c r="M5" s="980"/>
      <c r="N5" s="980"/>
      <c r="O5" s="980"/>
      <c r="P5" s="980"/>
      <c r="Q5" s="980"/>
      <c r="R5" s="980"/>
      <c r="S5" s="980"/>
      <c r="T5" s="980"/>
      <c r="U5" s="980"/>
      <c r="V5" s="980"/>
      <c r="W5" s="980"/>
      <c r="X5" s="980"/>
      <c r="Y5" s="980"/>
      <c r="Z5" s="980"/>
      <c r="AA5" s="980"/>
      <c r="AB5" s="980"/>
      <c r="AC5" s="980"/>
      <c r="AD5" s="34"/>
    </row>
    <row r="6" spans="3:30" ht="13.5" thickBot="1" x14ac:dyDescent="0.25">
      <c r="C6" s="36"/>
      <c r="D6" s="840"/>
      <c r="E6" s="841"/>
      <c r="F6" s="842"/>
      <c r="G6" s="981"/>
      <c r="H6" s="981"/>
      <c r="I6" s="981"/>
      <c r="J6" s="981"/>
      <c r="K6" s="981"/>
      <c r="L6" s="981"/>
      <c r="M6" s="981"/>
      <c r="N6" s="981"/>
      <c r="O6" s="981"/>
      <c r="P6" s="981"/>
      <c r="Q6" s="981"/>
      <c r="R6" s="981"/>
      <c r="S6" s="981"/>
      <c r="T6" s="981"/>
      <c r="U6" s="981"/>
      <c r="V6" s="981"/>
      <c r="W6" s="981"/>
      <c r="X6" s="981"/>
      <c r="Y6" s="981"/>
      <c r="Z6" s="981"/>
      <c r="AA6" s="981"/>
      <c r="AB6" s="981"/>
      <c r="AC6" s="981"/>
      <c r="AD6" s="38"/>
    </row>
  </sheetData>
  <sheetProtection algorithmName="SHA-512" hashValue="9GYwI2rJiWckTa/NhjgABvwlC/82hGU8zOT6Q5+yV1/nXjOOTWLsb9bbL1Kx0mT0TKqitDHuaYdy7AvTBvRdtw==" saltValue="XC7vztYMdxJv68X8SypsAw==" spinCount="100000" sheet="1" objects="1" scenarios="1" selectLockedCells="1" selectUnlockedCells="1"/>
  <dataConsolidate/>
  <mergeCells count="3">
    <mergeCell ref="G4:AC4"/>
    <mergeCell ref="G5:AC5"/>
    <mergeCell ref="G6:AC6"/>
  </mergeCells>
  <dataValidations count="3">
    <dataValidation type="list" allowBlank="1" showInputMessage="1" showErrorMessage="1" sqref="F65462 WVN982966 WLR982966 WBV982966 VRZ982966 VID982966 UYH982966 UOL982966 UEP982966 TUT982966 TKX982966 TBB982966 SRF982966 SHJ982966 RXN982966 RNR982966 RDV982966 QTZ982966 QKD982966 QAH982966 PQL982966 PGP982966 OWT982966 OMX982966 ODB982966 NTF982966 NJJ982966 MZN982966 MPR982966 MFV982966 LVZ982966 LMD982966 LCH982966 KSL982966 KIP982966 JYT982966 JOX982966 JFB982966 IVF982966 ILJ982966 IBN982966 HRR982966 HHV982966 GXZ982966 GOD982966 GEH982966 FUL982966 FKP982966 FAT982966 EQX982966 EHB982966 DXF982966 DNJ982966 DDN982966 CTR982966 CJV982966 BZZ982966 BQD982966 BGH982966 AWL982966 AMP982966 ACT982966 SX982966 JB982966 F982966 WVN917430 WLR917430 WBV917430 VRZ917430 VID917430 UYH917430 UOL917430 UEP917430 TUT917430 TKX917430 TBB917430 SRF917430 SHJ917430 RXN917430 RNR917430 RDV917430 QTZ917430 QKD917430 QAH917430 PQL917430 PGP917430 OWT917430 OMX917430 ODB917430 NTF917430 NJJ917430 MZN917430 MPR917430 MFV917430 LVZ917430 LMD917430 LCH917430 KSL917430 KIP917430 JYT917430 JOX917430 JFB917430 IVF917430 ILJ917430 IBN917430 HRR917430 HHV917430 GXZ917430 GOD917430 GEH917430 FUL917430 FKP917430 FAT917430 EQX917430 EHB917430 DXF917430 DNJ917430 DDN917430 CTR917430 CJV917430 BZZ917430 BQD917430 BGH917430 AWL917430 AMP917430 ACT917430 SX917430 JB917430 F917430 WVN851894 WLR851894 WBV851894 VRZ851894 VID851894 UYH851894 UOL851894 UEP851894 TUT851894 TKX851894 TBB851894 SRF851894 SHJ851894 RXN851894 RNR851894 RDV851894 QTZ851894 QKD851894 QAH851894 PQL851894 PGP851894 OWT851894 OMX851894 ODB851894 NTF851894 NJJ851894 MZN851894 MPR851894 MFV851894 LVZ851894 LMD851894 LCH851894 KSL851894 KIP851894 JYT851894 JOX851894 JFB851894 IVF851894 ILJ851894 IBN851894 HRR851894 HHV851894 GXZ851894 GOD851894 GEH851894 FUL851894 FKP851894 FAT851894 EQX851894 EHB851894 DXF851894 DNJ851894 DDN851894 CTR851894 CJV851894 BZZ851894 BQD851894 BGH851894 AWL851894 AMP851894 ACT851894 SX851894 JB851894 F851894 WVN786358 WLR786358 WBV786358 VRZ786358 VID786358 UYH786358 UOL786358 UEP786358 TUT786358 TKX786358 TBB786358 SRF786358 SHJ786358 RXN786358 RNR786358 RDV786358 QTZ786358 QKD786358 QAH786358 PQL786358 PGP786358 OWT786358 OMX786358 ODB786358 NTF786358 NJJ786358 MZN786358 MPR786358 MFV786358 LVZ786358 LMD786358 LCH786358 KSL786358 KIP786358 JYT786358 JOX786358 JFB786358 IVF786358 ILJ786358 IBN786358 HRR786358 HHV786358 GXZ786358 GOD786358 GEH786358 FUL786358 FKP786358 FAT786358 EQX786358 EHB786358 DXF786358 DNJ786358 DDN786358 CTR786358 CJV786358 BZZ786358 BQD786358 BGH786358 AWL786358 AMP786358 ACT786358 SX786358 JB786358 F786358 WVN720822 WLR720822 WBV720822 VRZ720822 VID720822 UYH720822 UOL720822 UEP720822 TUT720822 TKX720822 TBB720822 SRF720822 SHJ720822 RXN720822 RNR720822 RDV720822 QTZ720822 QKD720822 QAH720822 PQL720822 PGP720822 OWT720822 OMX720822 ODB720822 NTF720822 NJJ720822 MZN720822 MPR720822 MFV720822 LVZ720822 LMD720822 LCH720822 KSL720822 KIP720822 JYT720822 JOX720822 JFB720822 IVF720822 ILJ720822 IBN720822 HRR720822 HHV720822 GXZ720822 GOD720822 GEH720822 FUL720822 FKP720822 FAT720822 EQX720822 EHB720822 DXF720822 DNJ720822 DDN720822 CTR720822 CJV720822 BZZ720822 BQD720822 BGH720822 AWL720822 AMP720822 ACT720822 SX720822 JB720822 F720822 WVN655286 WLR655286 WBV655286 VRZ655286 VID655286 UYH655286 UOL655286 UEP655286 TUT655286 TKX655286 TBB655286 SRF655286 SHJ655286 RXN655286 RNR655286 RDV655286 QTZ655286 QKD655286 QAH655286 PQL655286 PGP655286 OWT655286 OMX655286 ODB655286 NTF655286 NJJ655286 MZN655286 MPR655286 MFV655286 LVZ655286 LMD655286 LCH655286 KSL655286 KIP655286 JYT655286 JOX655286 JFB655286 IVF655286 ILJ655286 IBN655286 HRR655286 HHV655286 GXZ655286 GOD655286 GEH655286 FUL655286 FKP655286 FAT655286 EQX655286 EHB655286 DXF655286 DNJ655286 DDN655286 CTR655286 CJV655286 BZZ655286 BQD655286 BGH655286 AWL655286 AMP655286 ACT655286 SX655286 JB655286 F655286 WVN589750 WLR589750 WBV589750 VRZ589750 VID589750 UYH589750 UOL589750 UEP589750 TUT589750 TKX589750 TBB589750 SRF589750 SHJ589750 RXN589750 RNR589750 RDV589750 QTZ589750 QKD589750 QAH589750 PQL589750 PGP589750 OWT589750 OMX589750 ODB589750 NTF589750 NJJ589750 MZN589750 MPR589750 MFV589750 LVZ589750 LMD589750 LCH589750 KSL589750 KIP589750 JYT589750 JOX589750 JFB589750 IVF589750 ILJ589750 IBN589750 HRR589750 HHV589750 GXZ589750 GOD589750 GEH589750 FUL589750 FKP589750 FAT589750 EQX589750 EHB589750 DXF589750 DNJ589750 DDN589750 CTR589750 CJV589750 BZZ589750 BQD589750 BGH589750 AWL589750 AMP589750 ACT589750 SX589750 JB589750 F589750 WVN524214 WLR524214 WBV524214 VRZ524214 VID524214 UYH524214 UOL524214 UEP524214 TUT524214 TKX524214 TBB524214 SRF524214 SHJ524214 RXN524214 RNR524214 RDV524214 QTZ524214 QKD524214 QAH524214 PQL524214 PGP524214 OWT524214 OMX524214 ODB524214 NTF524214 NJJ524214 MZN524214 MPR524214 MFV524214 LVZ524214 LMD524214 LCH524214 KSL524214 KIP524214 JYT524214 JOX524214 JFB524214 IVF524214 ILJ524214 IBN524214 HRR524214 HHV524214 GXZ524214 GOD524214 GEH524214 FUL524214 FKP524214 FAT524214 EQX524214 EHB524214 DXF524214 DNJ524214 DDN524214 CTR524214 CJV524214 BZZ524214 BQD524214 BGH524214 AWL524214 AMP524214 ACT524214 SX524214 JB524214 F524214 WVN458678 WLR458678 WBV458678 VRZ458678 VID458678 UYH458678 UOL458678 UEP458678 TUT458678 TKX458678 TBB458678 SRF458678 SHJ458678 RXN458678 RNR458678 RDV458678 QTZ458678 QKD458678 QAH458678 PQL458678 PGP458678 OWT458678 OMX458678 ODB458678 NTF458678 NJJ458678 MZN458678 MPR458678 MFV458678 LVZ458678 LMD458678 LCH458678 KSL458678 KIP458678 JYT458678 JOX458678 JFB458678 IVF458678 ILJ458678 IBN458678 HRR458678 HHV458678 GXZ458678 GOD458678 GEH458678 FUL458678 FKP458678 FAT458678 EQX458678 EHB458678 DXF458678 DNJ458678 DDN458678 CTR458678 CJV458678 BZZ458678 BQD458678 BGH458678 AWL458678 AMP458678 ACT458678 SX458678 JB458678 F458678 WVN393142 WLR393142 WBV393142 VRZ393142 VID393142 UYH393142 UOL393142 UEP393142 TUT393142 TKX393142 TBB393142 SRF393142 SHJ393142 RXN393142 RNR393142 RDV393142 QTZ393142 QKD393142 QAH393142 PQL393142 PGP393142 OWT393142 OMX393142 ODB393142 NTF393142 NJJ393142 MZN393142 MPR393142 MFV393142 LVZ393142 LMD393142 LCH393142 KSL393142 KIP393142 JYT393142 JOX393142 JFB393142 IVF393142 ILJ393142 IBN393142 HRR393142 HHV393142 GXZ393142 GOD393142 GEH393142 FUL393142 FKP393142 FAT393142 EQX393142 EHB393142 DXF393142 DNJ393142 DDN393142 CTR393142 CJV393142 BZZ393142 BQD393142 BGH393142 AWL393142 AMP393142 ACT393142 SX393142 JB393142 F393142 WVN327606 WLR327606 WBV327606 VRZ327606 VID327606 UYH327606 UOL327606 UEP327606 TUT327606 TKX327606 TBB327606 SRF327606 SHJ327606 RXN327606 RNR327606 RDV327606 QTZ327606 QKD327606 QAH327606 PQL327606 PGP327606 OWT327606 OMX327606 ODB327606 NTF327606 NJJ327606 MZN327606 MPR327606 MFV327606 LVZ327606 LMD327606 LCH327606 KSL327606 KIP327606 JYT327606 JOX327606 JFB327606 IVF327606 ILJ327606 IBN327606 HRR327606 HHV327606 GXZ327606 GOD327606 GEH327606 FUL327606 FKP327606 FAT327606 EQX327606 EHB327606 DXF327606 DNJ327606 DDN327606 CTR327606 CJV327606 BZZ327606 BQD327606 BGH327606 AWL327606 AMP327606 ACT327606 SX327606 JB327606 F327606 WVN262070 WLR262070 WBV262070 VRZ262070 VID262070 UYH262070 UOL262070 UEP262070 TUT262070 TKX262070 TBB262070 SRF262070 SHJ262070 RXN262070 RNR262070 RDV262070 QTZ262070 QKD262070 QAH262070 PQL262070 PGP262070 OWT262070 OMX262070 ODB262070 NTF262070 NJJ262070 MZN262070 MPR262070 MFV262070 LVZ262070 LMD262070 LCH262070 KSL262070 KIP262070 JYT262070 JOX262070 JFB262070 IVF262070 ILJ262070 IBN262070 HRR262070 HHV262070 GXZ262070 GOD262070 GEH262070 FUL262070 FKP262070 FAT262070 EQX262070 EHB262070 DXF262070 DNJ262070 DDN262070 CTR262070 CJV262070 BZZ262070 BQD262070 BGH262070 AWL262070 AMP262070 ACT262070 SX262070 JB262070 F262070 WVN196534 WLR196534 WBV196534 VRZ196534 VID196534 UYH196534 UOL196534 UEP196534 TUT196534 TKX196534 TBB196534 SRF196534 SHJ196534 RXN196534 RNR196534 RDV196534 QTZ196534 QKD196534 QAH196534 PQL196534 PGP196534 OWT196534 OMX196534 ODB196534 NTF196534 NJJ196534 MZN196534 MPR196534 MFV196534 LVZ196534 LMD196534 LCH196534 KSL196534 KIP196534 JYT196534 JOX196534 JFB196534 IVF196534 ILJ196534 IBN196534 HRR196534 HHV196534 GXZ196534 GOD196534 GEH196534 FUL196534 FKP196534 FAT196534 EQX196534 EHB196534 DXF196534 DNJ196534 DDN196534 CTR196534 CJV196534 BZZ196534 BQD196534 BGH196534 AWL196534 AMP196534 ACT196534 SX196534 JB196534 F196534 WVN130998 WLR130998 WBV130998 VRZ130998 VID130998 UYH130998 UOL130998 UEP130998 TUT130998 TKX130998 TBB130998 SRF130998 SHJ130998 RXN130998 RNR130998 RDV130998 QTZ130998 QKD130998 QAH130998 PQL130998 PGP130998 OWT130998 OMX130998 ODB130998 NTF130998 NJJ130998 MZN130998 MPR130998 MFV130998 LVZ130998 LMD130998 LCH130998 KSL130998 KIP130998 JYT130998 JOX130998 JFB130998 IVF130998 ILJ130998 IBN130998 HRR130998 HHV130998 GXZ130998 GOD130998 GEH130998 FUL130998 FKP130998 FAT130998 EQX130998 EHB130998 DXF130998 DNJ130998 DDN130998 CTR130998 CJV130998 BZZ130998 BQD130998 BGH130998 AWL130998 AMP130998 ACT130998 SX130998 JB130998 F130998 WVN65462 WLR65462 WBV65462 VRZ65462 VID65462 UYH65462 UOL65462 UEP65462 TUT65462 TKX65462 TBB65462 SRF65462 SHJ65462 RXN65462 RNR65462 RDV65462 QTZ65462 QKD65462 QAH65462 PQL65462 PGP65462 OWT65462 OMX65462 ODB65462 NTF65462 NJJ65462 MZN65462 MPR65462 MFV65462 LVZ65462 LMD65462 LCH65462 KSL65462 KIP65462 JYT65462 JOX65462 JFB65462 IVF65462 ILJ65462 IBN65462 HRR65462 HHV65462 GXZ65462 GOD65462 GEH65462 FUL65462 FKP65462 FAT65462 EQX65462 EHB65462 DXF65462 DNJ65462 DDN65462 CTR65462 CJV65462 BZZ65462 BQD65462 BGH65462 AWL65462 AMP65462 ACT65462 SX65462 JB65462" xr:uid="{00000000-0002-0000-0300-000000000000}">
      <formula1>l_Security</formula1>
    </dataValidation>
    <dataValidation type="list" allowBlank="1" showInputMessage="1" showErrorMessage="1" sqref="C65462 WVL982966 WLP982966 WBT982966 VRX982966 VIB982966 UYF982966 UOJ982966 UEN982966 TUR982966 TKV982966 TAZ982966 SRD982966 SHH982966 RXL982966 RNP982966 RDT982966 QTX982966 QKB982966 QAF982966 PQJ982966 PGN982966 OWR982966 OMV982966 OCZ982966 NTD982966 NJH982966 MZL982966 MPP982966 MFT982966 LVX982966 LMB982966 LCF982966 KSJ982966 KIN982966 JYR982966 JOV982966 JEZ982966 IVD982966 ILH982966 IBL982966 HRP982966 HHT982966 GXX982966 GOB982966 GEF982966 FUJ982966 FKN982966 FAR982966 EQV982966 EGZ982966 DXD982966 DNH982966 DDL982966 CTP982966 CJT982966 BZX982966 BQB982966 BGF982966 AWJ982966 AMN982966 ACR982966 SV982966 IZ982966 C982966 WVL917430 WLP917430 WBT917430 VRX917430 VIB917430 UYF917430 UOJ917430 UEN917430 TUR917430 TKV917430 TAZ917430 SRD917430 SHH917430 RXL917430 RNP917430 RDT917430 QTX917430 QKB917430 QAF917430 PQJ917430 PGN917430 OWR917430 OMV917430 OCZ917430 NTD917430 NJH917430 MZL917430 MPP917430 MFT917430 LVX917430 LMB917430 LCF917430 KSJ917430 KIN917430 JYR917430 JOV917430 JEZ917430 IVD917430 ILH917430 IBL917430 HRP917430 HHT917430 GXX917430 GOB917430 GEF917430 FUJ917430 FKN917430 FAR917430 EQV917430 EGZ917430 DXD917430 DNH917430 DDL917430 CTP917430 CJT917430 BZX917430 BQB917430 BGF917430 AWJ917430 AMN917430 ACR917430 SV917430 IZ917430 C917430 WVL851894 WLP851894 WBT851894 VRX851894 VIB851894 UYF851894 UOJ851894 UEN851894 TUR851894 TKV851894 TAZ851894 SRD851894 SHH851894 RXL851894 RNP851894 RDT851894 QTX851894 QKB851894 QAF851894 PQJ851894 PGN851894 OWR851894 OMV851894 OCZ851894 NTD851894 NJH851894 MZL851894 MPP851894 MFT851894 LVX851894 LMB851894 LCF851894 KSJ851894 KIN851894 JYR851894 JOV851894 JEZ851894 IVD851894 ILH851894 IBL851894 HRP851894 HHT851894 GXX851894 GOB851894 GEF851894 FUJ851894 FKN851894 FAR851894 EQV851894 EGZ851894 DXD851894 DNH851894 DDL851894 CTP851894 CJT851894 BZX851894 BQB851894 BGF851894 AWJ851894 AMN851894 ACR851894 SV851894 IZ851894 C851894 WVL786358 WLP786358 WBT786358 VRX786358 VIB786358 UYF786358 UOJ786358 UEN786358 TUR786358 TKV786358 TAZ786358 SRD786358 SHH786358 RXL786358 RNP786358 RDT786358 QTX786358 QKB786358 QAF786358 PQJ786358 PGN786358 OWR786358 OMV786358 OCZ786358 NTD786358 NJH786358 MZL786358 MPP786358 MFT786358 LVX786358 LMB786358 LCF786358 KSJ786358 KIN786358 JYR786358 JOV786358 JEZ786358 IVD786358 ILH786358 IBL786358 HRP786358 HHT786358 GXX786358 GOB786358 GEF786358 FUJ786358 FKN786358 FAR786358 EQV786358 EGZ786358 DXD786358 DNH786358 DDL786358 CTP786358 CJT786358 BZX786358 BQB786358 BGF786358 AWJ786358 AMN786358 ACR786358 SV786358 IZ786358 C786358 WVL720822 WLP720822 WBT720822 VRX720822 VIB720822 UYF720822 UOJ720822 UEN720822 TUR720822 TKV720822 TAZ720822 SRD720822 SHH720822 RXL720822 RNP720822 RDT720822 QTX720822 QKB720822 QAF720822 PQJ720822 PGN720822 OWR720822 OMV720822 OCZ720822 NTD720822 NJH720822 MZL720822 MPP720822 MFT720822 LVX720822 LMB720822 LCF720822 KSJ720822 KIN720822 JYR720822 JOV720822 JEZ720822 IVD720822 ILH720822 IBL720822 HRP720822 HHT720822 GXX720822 GOB720822 GEF720822 FUJ720822 FKN720822 FAR720822 EQV720822 EGZ720822 DXD720822 DNH720822 DDL720822 CTP720822 CJT720822 BZX720822 BQB720822 BGF720822 AWJ720822 AMN720822 ACR720822 SV720822 IZ720822 C720822 WVL655286 WLP655286 WBT655286 VRX655286 VIB655286 UYF655286 UOJ655286 UEN655286 TUR655286 TKV655286 TAZ655286 SRD655286 SHH655286 RXL655286 RNP655286 RDT655286 QTX655286 QKB655286 QAF655286 PQJ655286 PGN655286 OWR655286 OMV655286 OCZ655286 NTD655286 NJH655286 MZL655286 MPP655286 MFT655286 LVX655286 LMB655286 LCF655286 KSJ655286 KIN655286 JYR655286 JOV655286 JEZ655286 IVD655286 ILH655286 IBL655286 HRP655286 HHT655286 GXX655286 GOB655286 GEF655286 FUJ655286 FKN655286 FAR655286 EQV655286 EGZ655286 DXD655286 DNH655286 DDL655286 CTP655286 CJT655286 BZX655286 BQB655286 BGF655286 AWJ655286 AMN655286 ACR655286 SV655286 IZ655286 C655286 WVL589750 WLP589750 WBT589750 VRX589750 VIB589750 UYF589750 UOJ589750 UEN589750 TUR589750 TKV589750 TAZ589750 SRD589750 SHH589750 RXL589750 RNP589750 RDT589750 QTX589750 QKB589750 QAF589750 PQJ589750 PGN589750 OWR589750 OMV589750 OCZ589750 NTD589750 NJH589750 MZL589750 MPP589750 MFT589750 LVX589750 LMB589750 LCF589750 KSJ589750 KIN589750 JYR589750 JOV589750 JEZ589750 IVD589750 ILH589750 IBL589750 HRP589750 HHT589750 GXX589750 GOB589750 GEF589750 FUJ589750 FKN589750 FAR589750 EQV589750 EGZ589750 DXD589750 DNH589750 DDL589750 CTP589750 CJT589750 BZX589750 BQB589750 BGF589750 AWJ589750 AMN589750 ACR589750 SV589750 IZ589750 C589750 WVL524214 WLP524214 WBT524214 VRX524214 VIB524214 UYF524214 UOJ524214 UEN524214 TUR524214 TKV524214 TAZ524214 SRD524214 SHH524214 RXL524214 RNP524214 RDT524214 QTX524214 QKB524214 QAF524214 PQJ524214 PGN524214 OWR524214 OMV524214 OCZ524214 NTD524214 NJH524214 MZL524214 MPP524214 MFT524214 LVX524214 LMB524214 LCF524214 KSJ524214 KIN524214 JYR524214 JOV524214 JEZ524214 IVD524214 ILH524214 IBL524214 HRP524214 HHT524214 GXX524214 GOB524214 GEF524214 FUJ524214 FKN524214 FAR524214 EQV524214 EGZ524214 DXD524214 DNH524214 DDL524214 CTP524214 CJT524214 BZX524214 BQB524214 BGF524214 AWJ524214 AMN524214 ACR524214 SV524214 IZ524214 C524214 WVL458678 WLP458678 WBT458678 VRX458678 VIB458678 UYF458678 UOJ458678 UEN458678 TUR458678 TKV458678 TAZ458678 SRD458678 SHH458678 RXL458678 RNP458678 RDT458678 QTX458678 QKB458678 QAF458678 PQJ458678 PGN458678 OWR458678 OMV458678 OCZ458678 NTD458678 NJH458678 MZL458678 MPP458678 MFT458678 LVX458678 LMB458678 LCF458678 KSJ458678 KIN458678 JYR458678 JOV458678 JEZ458678 IVD458678 ILH458678 IBL458678 HRP458678 HHT458678 GXX458678 GOB458678 GEF458678 FUJ458678 FKN458678 FAR458678 EQV458678 EGZ458678 DXD458678 DNH458678 DDL458678 CTP458678 CJT458678 BZX458678 BQB458678 BGF458678 AWJ458678 AMN458678 ACR458678 SV458678 IZ458678 C458678 WVL393142 WLP393142 WBT393142 VRX393142 VIB393142 UYF393142 UOJ393142 UEN393142 TUR393142 TKV393142 TAZ393142 SRD393142 SHH393142 RXL393142 RNP393142 RDT393142 QTX393142 QKB393142 QAF393142 PQJ393142 PGN393142 OWR393142 OMV393142 OCZ393142 NTD393142 NJH393142 MZL393142 MPP393142 MFT393142 LVX393142 LMB393142 LCF393142 KSJ393142 KIN393142 JYR393142 JOV393142 JEZ393142 IVD393142 ILH393142 IBL393142 HRP393142 HHT393142 GXX393142 GOB393142 GEF393142 FUJ393142 FKN393142 FAR393142 EQV393142 EGZ393142 DXD393142 DNH393142 DDL393142 CTP393142 CJT393142 BZX393142 BQB393142 BGF393142 AWJ393142 AMN393142 ACR393142 SV393142 IZ393142 C393142 WVL327606 WLP327606 WBT327606 VRX327606 VIB327606 UYF327606 UOJ327606 UEN327606 TUR327606 TKV327606 TAZ327606 SRD327606 SHH327606 RXL327606 RNP327606 RDT327606 QTX327606 QKB327606 QAF327606 PQJ327606 PGN327606 OWR327606 OMV327606 OCZ327606 NTD327606 NJH327606 MZL327606 MPP327606 MFT327606 LVX327606 LMB327606 LCF327606 KSJ327606 KIN327606 JYR327606 JOV327606 JEZ327606 IVD327606 ILH327606 IBL327606 HRP327606 HHT327606 GXX327606 GOB327606 GEF327606 FUJ327606 FKN327606 FAR327606 EQV327606 EGZ327606 DXD327606 DNH327606 DDL327606 CTP327606 CJT327606 BZX327606 BQB327606 BGF327606 AWJ327606 AMN327606 ACR327606 SV327606 IZ327606 C327606 WVL262070 WLP262070 WBT262070 VRX262070 VIB262070 UYF262070 UOJ262070 UEN262070 TUR262070 TKV262070 TAZ262070 SRD262070 SHH262070 RXL262070 RNP262070 RDT262070 QTX262070 QKB262070 QAF262070 PQJ262070 PGN262070 OWR262070 OMV262070 OCZ262070 NTD262070 NJH262070 MZL262070 MPP262070 MFT262070 LVX262070 LMB262070 LCF262070 KSJ262070 KIN262070 JYR262070 JOV262070 JEZ262070 IVD262070 ILH262070 IBL262070 HRP262070 HHT262070 GXX262070 GOB262070 GEF262070 FUJ262070 FKN262070 FAR262070 EQV262070 EGZ262070 DXD262070 DNH262070 DDL262070 CTP262070 CJT262070 BZX262070 BQB262070 BGF262070 AWJ262070 AMN262070 ACR262070 SV262070 IZ262070 C262070 WVL196534 WLP196534 WBT196534 VRX196534 VIB196534 UYF196534 UOJ196534 UEN196534 TUR196534 TKV196534 TAZ196534 SRD196534 SHH196534 RXL196534 RNP196534 RDT196534 QTX196534 QKB196534 QAF196534 PQJ196534 PGN196534 OWR196534 OMV196534 OCZ196534 NTD196534 NJH196534 MZL196534 MPP196534 MFT196534 LVX196534 LMB196534 LCF196534 KSJ196534 KIN196534 JYR196534 JOV196534 JEZ196534 IVD196534 ILH196534 IBL196534 HRP196534 HHT196534 GXX196534 GOB196534 GEF196534 FUJ196534 FKN196534 FAR196534 EQV196534 EGZ196534 DXD196534 DNH196534 DDL196534 CTP196534 CJT196534 BZX196534 BQB196534 BGF196534 AWJ196534 AMN196534 ACR196534 SV196534 IZ196534 C196534 WVL130998 WLP130998 WBT130998 VRX130998 VIB130998 UYF130998 UOJ130998 UEN130998 TUR130998 TKV130998 TAZ130998 SRD130998 SHH130998 RXL130998 RNP130998 RDT130998 QTX130998 QKB130998 QAF130998 PQJ130998 PGN130998 OWR130998 OMV130998 OCZ130998 NTD130998 NJH130998 MZL130998 MPP130998 MFT130998 LVX130998 LMB130998 LCF130998 KSJ130998 KIN130998 JYR130998 JOV130998 JEZ130998 IVD130998 ILH130998 IBL130998 HRP130998 HHT130998 GXX130998 GOB130998 GEF130998 FUJ130998 FKN130998 FAR130998 EQV130998 EGZ130998 DXD130998 DNH130998 DDL130998 CTP130998 CJT130998 BZX130998 BQB130998 BGF130998 AWJ130998 AMN130998 ACR130998 SV130998 IZ130998 C130998 WVL65462 WLP65462 WBT65462 VRX65462 VIB65462 UYF65462 UOJ65462 UEN65462 TUR65462 TKV65462 TAZ65462 SRD65462 SHH65462 RXL65462 RNP65462 RDT65462 QTX65462 QKB65462 QAF65462 PQJ65462 PGN65462 OWR65462 OMV65462 OCZ65462 NTD65462 NJH65462 MZL65462 MPP65462 MFT65462 LVX65462 LMB65462 LCF65462 KSJ65462 KIN65462 JYR65462 JOV65462 JEZ65462 IVD65462 ILH65462 IBL65462 HRP65462 HHT65462 GXX65462 GOB65462 GEF65462 FUJ65462 FKN65462 FAR65462 EQV65462 EGZ65462 DXD65462 DNH65462 DDL65462 CTP65462 CJT65462 BZX65462 BQB65462 BGF65462 AWJ65462 AMN65462 ACR65462 SV65462 IZ65462" xr:uid="{00000000-0002-0000-0300-000001000000}">
      <formula1>l_SheetTypes</formula1>
    </dataValidation>
    <dataValidation type="list" allowBlank="1" showInputMessage="1" showErrorMessage="1" sqref="D65462:E65462 WVM982966 WLQ982966 WBU982966 VRY982966 VIC982966 UYG982966 UOK982966 UEO982966 TUS982966 TKW982966 TBA982966 SRE982966 SHI982966 RXM982966 RNQ982966 RDU982966 QTY982966 QKC982966 QAG982966 PQK982966 PGO982966 OWS982966 OMW982966 ODA982966 NTE982966 NJI982966 MZM982966 MPQ982966 MFU982966 LVY982966 LMC982966 LCG982966 KSK982966 KIO982966 JYS982966 JOW982966 JFA982966 IVE982966 ILI982966 IBM982966 HRQ982966 HHU982966 GXY982966 GOC982966 GEG982966 FUK982966 FKO982966 FAS982966 EQW982966 EHA982966 DXE982966 DNI982966 DDM982966 CTQ982966 CJU982966 BZY982966 BQC982966 BGG982966 AWK982966 AMO982966 ACS982966 SW982966 JA982966 D982966:E982966 WVM917430 WLQ917430 WBU917430 VRY917430 VIC917430 UYG917430 UOK917430 UEO917430 TUS917430 TKW917430 TBA917430 SRE917430 SHI917430 RXM917430 RNQ917430 RDU917430 QTY917430 QKC917430 QAG917430 PQK917430 PGO917430 OWS917430 OMW917430 ODA917430 NTE917430 NJI917430 MZM917430 MPQ917430 MFU917430 LVY917430 LMC917430 LCG917430 KSK917430 KIO917430 JYS917430 JOW917430 JFA917430 IVE917430 ILI917430 IBM917430 HRQ917430 HHU917430 GXY917430 GOC917430 GEG917430 FUK917430 FKO917430 FAS917430 EQW917430 EHA917430 DXE917430 DNI917430 DDM917430 CTQ917430 CJU917430 BZY917430 BQC917430 BGG917430 AWK917430 AMO917430 ACS917430 SW917430 JA917430 D917430:E917430 WVM851894 WLQ851894 WBU851894 VRY851894 VIC851894 UYG851894 UOK851894 UEO851894 TUS851894 TKW851894 TBA851894 SRE851894 SHI851894 RXM851894 RNQ851894 RDU851894 QTY851894 QKC851894 QAG851894 PQK851894 PGO851894 OWS851894 OMW851894 ODA851894 NTE851894 NJI851894 MZM851894 MPQ851894 MFU851894 LVY851894 LMC851894 LCG851894 KSK851894 KIO851894 JYS851894 JOW851894 JFA851894 IVE851894 ILI851894 IBM851894 HRQ851894 HHU851894 GXY851894 GOC851894 GEG851894 FUK851894 FKO851894 FAS851894 EQW851894 EHA851894 DXE851894 DNI851894 DDM851894 CTQ851894 CJU851894 BZY851894 BQC851894 BGG851894 AWK851894 AMO851894 ACS851894 SW851894 JA851894 D851894:E851894 WVM786358 WLQ786358 WBU786358 VRY786358 VIC786358 UYG786358 UOK786358 UEO786358 TUS786358 TKW786358 TBA786358 SRE786358 SHI786358 RXM786358 RNQ786358 RDU786358 QTY786358 QKC786358 QAG786358 PQK786358 PGO786358 OWS786358 OMW786358 ODA786358 NTE786358 NJI786358 MZM786358 MPQ786358 MFU786358 LVY786358 LMC786358 LCG786358 KSK786358 KIO786358 JYS786358 JOW786358 JFA786358 IVE786358 ILI786358 IBM786358 HRQ786358 HHU786358 GXY786358 GOC786358 GEG786358 FUK786358 FKO786358 FAS786358 EQW786358 EHA786358 DXE786358 DNI786358 DDM786358 CTQ786358 CJU786358 BZY786358 BQC786358 BGG786358 AWK786358 AMO786358 ACS786358 SW786358 JA786358 D786358:E786358 WVM720822 WLQ720822 WBU720822 VRY720822 VIC720822 UYG720822 UOK720822 UEO720822 TUS720822 TKW720822 TBA720822 SRE720822 SHI720822 RXM720822 RNQ720822 RDU720822 QTY720822 QKC720822 QAG720822 PQK720822 PGO720822 OWS720822 OMW720822 ODA720822 NTE720822 NJI720822 MZM720822 MPQ720822 MFU720822 LVY720822 LMC720822 LCG720822 KSK720822 KIO720822 JYS720822 JOW720822 JFA720822 IVE720822 ILI720822 IBM720822 HRQ720822 HHU720822 GXY720822 GOC720822 GEG720822 FUK720822 FKO720822 FAS720822 EQW720822 EHA720822 DXE720822 DNI720822 DDM720822 CTQ720822 CJU720822 BZY720822 BQC720822 BGG720822 AWK720822 AMO720822 ACS720822 SW720822 JA720822 D720822:E720822 WVM655286 WLQ655286 WBU655286 VRY655286 VIC655286 UYG655286 UOK655286 UEO655286 TUS655286 TKW655286 TBA655286 SRE655286 SHI655286 RXM655286 RNQ655286 RDU655286 QTY655286 QKC655286 QAG655286 PQK655286 PGO655286 OWS655286 OMW655286 ODA655286 NTE655286 NJI655286 MZM655286 MPQ655286 MFU655286 LVY655286 LMC655286 LCG655286 KSK655286 KIO655286 JYS655286 JOW655286 JFA655286 IVE655286 ILI655286 IBM655286 HRQ655286 HHU655286 GXY655286 GOC655286 GEG655286 FUK655286 FKO655286 FAS655286 EQW655286 EHA655286 DXE655286 DNI655286 DDM655286 CTQ655286 CJU655286 BZY655286 BQC655286 BGG655286 AWK655286 AMO655286 ACS655286 SW655286 JA655286 D655286:E655286 WVM589750 WLQ589750 WBU589750 VRY589750 VIC589750 UYG589750 UOK589750 UEO589750 TUS589750 TKW589750 TBA589750 SRE589750 SHI589750 RXM589750 RNQ589750 RDU589750 QTY589750 QKC589750 QAG589750 PQK589750 PGO589750 OWS589750 OMW589750 ODA589750 NTE589750 NJI589750 MZM589750 MPQ589750 MFU589750 LVY589750 LMC589750 LCG589750 KSK589750 KIO589750 JYS589750 JOW589750 JFA589750 IVE589750 ILI589750 IBM589750 HRQ589750 HHU589750 GXY589750 GOC589750 GEG589750 FUK589750 FKO589750 FAS589750 EQW589750 EHA589750 DXE589750 DNI589750 DDM589750 CTQ589750 CJU589750 BZY589750 BQC589750 BGG589750 AWK589750 AMO589750 ACS589750 SW589750 JA589750 D589750:E589750 WVM524214 WLQ524214 WBU524214 VRY524214 VIC524214 UYG524214 UOK524214 UEO524214 TUS524214 TKW524214 TBA524214 SRE524214 SHI524214 RXM524214 RNQ524214 RDU524214 QTY524214 QKC524214 QAG524214 PQK524214 PGO524214 OWS524214 OMW524214 ODA524214 NTE524214 NJI524214 MZM524214 MPQ524214 MFU524214 LVY524214 LMC524214 LCG524214 KSK524214 KIO524214 JYS524214 JOW524214 JFA524214 IVE524214 ILI524214 IBM524214 HRQ524214 HHU524214 GXY524214 GOC524214 GEG524214 FUK524214 FKO524214 FAS524214 EQW524214 EHA524214 DXE524214 DNI524214 DDM524214 CTQ524214 CJU524214 BZY524214 BQC524214 BGG524214 AWK524214 AMO524214 ACS524214 SW524214 JA524214 D524214:E524214 WVM458678 WLQ458678 WBU458678 VRY458678 VIC458678 UYG458678 UOK458678 UEO458678 TUS458678 TKW458678 TBA458678 SRE458678 SHI458678 RXM458678 RNQ458678 RDU458678 QTY458678 QKC458678 QAG458678 PQK458678 PGO458678 OWS458678 OMW458678 ODA458678 NTE458678 NJI458678 MZM458678 MPQ458678 MFU458678 LVY458678 LMC458678 LCG458678 KSK458678 KIO458678 JYS458678 JOW458678 JFA458678 IVE458678 ILI458678 IBM458678 HRQ458678 HHU458678 GXY458678 GOC458678 GEG458678 FUK458678 FKO458678 FAS458678 EQW458678 EHA458678 DXE458678 DNI458678 DDM458678 CTQ458678 CJU458678 BZY458678 BQC458678 BGG458678 AWK458678 AMO458678 ACS458678 SW458678 JA458678 D458678:E458678 WVM393142 WLQ393142 WBU393142 VRY393142 VIC393142 UYG393142 UOK393142 UEO393142 TUS393142 TKW393142 TBA393142 SRE393142 SHI393142 RXM393142 RNQ393142 RDU393142 QTY393142 QKC393142 QAG393142 PQK393142 PGO393142 OWS393142 OMW393142 ODA393142 NTE393142 NJI393142 MZM393142 MPQ393142 MFU393142 LVY393142 LMC393142 LCG393142 KSK393142 KIO393142 JYS393142 JOW393142 JFA393142 IVE393142 ILI393142 IBM393142 HRQ393142 HHU393142 GXY393142 GOC393142 GEG393142 FUK393142 FKO393142 FAS393142 EQW393142 EHA393142 DXE393142 DNI393142 DDM393142 CTQ393142 CJU393142 BZY393142 BQC393142 BGG393142 AWK393142 AMO393142 ACS393142 SW393142 JA393142 D393142:E393142 WVM327606 WLQ327606 WBU327606 VRY327606 VIC327606 UYG327606 UOK327606 UEO327606 TUS327606 TKW327606 TBA327606 SRE327606 SHI327606 RXM327606 RNQ327606 RDU327606 QTY327606 QKC327606 QAG327606 PQK327606 PGO327606 OWS327606 OMW327606 ODA327606 NTE327606 NJI327606 MZM327606 MPQ327606 MFU327606 LVY327606 LMC327606 LCG327606 KSK327606 KIO327606 JYS327606 JOW327606 JFA327606 IVE327606 ILI327606 IBM327606 HRQ327606 HHU327606 GXY327606 GOC327606 GEG327606 FUK327606 FKO327606 FAS327606 EQW327606 EHA327606 DXE327606 DNI327606 DDM327606 CTQ327606 CJU327606 BZY327606 BQC327606 BGG327606 AWK327606 AMO327606 ACS327606 SW327606 JA327606 D327606:E327606 WVM262070 WLQ262070 WBU262070 VRY262070 VIC262070 UYG262070 UOK262070 UEO262070 TUS262070 TKW262070 TBA262070 SRE262070 SHI262070 RXM262070 RNQ262070 RDU262070 QTY262070 QKC262070 QAG262070 PQK262070 PGO262070 OWS262070 OMW262070 ODA262070 NTE262070 NJI262070 MZM262070 MPQ262070 MFU262070 LVY262070 LMC262070 LCG262070 KSK262070 KIO262070 JYS262070 JOW262070 JFA262070 IVE262070 ILI262070 IBM262070 HRQ262070 HHU262070 GXY262070 GOC262070 GEG262070 FUK262070 FKO262070 FAS262070 EQW262070 EHA262070 DXE262070 DNI262070 DDM262070 CTQ262070 CJU262070 BZY262070 BQC262070 BGG262070 AWK262070 AMO262070 ACS262070 SW262070 JA262070 D262070:E262070 WVM196534 WLQ196534 WBU196534 VRY196534 VIC196534 UYG196534 UOK196534 UEO196534 TUS196534 TKW196534 TBA196534 SRE196534 SHI196534 RXM196534 RNQ196534 RDU196534 QTY196534 QKC196534 QAG196534 PQK196534 PGO196534 OWS196534 OMW196534 ODA196534 NTE196534 NJI196534 MZM196534 MPQ196534 MFU196534 LVY196534 LMC196534 LCG196534 KSK196534 KIO196534 JYS196534 JOW196534 JFA196534 IVE196534 ILI196534 IBM196534 HRQ196534 HHU196534 GXY196534 GOC196534 GEG196534 FUK196534 FKO196534 FAS196534 EQW196534 EHA196534 DXE196534 DNI196534 DDM196534 CTQ196534 CJU196534 BZY196534 BQC196534 BGG196534 AWK196534 AMO196534 ACS196534 SW196534 JA196534 D196534:E196534 WVM130998 WLQ130998 WBU130998 VRY130998 VIC130998 UYG130998 UOK130998 UEO130998 TUS130998 TKW130998 TBA130998 SRE130998 SHI130998 RXM130998 RNQ130998 RDU130998 QTY130998 QKC130998 QAG130998 PQK130998 PGO130998 OWS130998 OMW130998 ODA130998 NTE130998 NJI130998 MZM130998 MPQ130998 MFU130998 LVY130998 LMC130998 LCG130998 KSK130998 KIO130998 JYS130998 JOW130998 JFA130998 IVE130998 ILI130998 IBM130998 HRQ130998 HHU130998 GXY130998 GOC130998 GEG130998 FUK130998 FKO130998 FAS130998 EQW130998 EHA130998 DXE130998 DNI130998 DDM130998 CTQ130998 CJU130998 BZY130998 BQC130998 BGG130998 AWK130998 AMO130998 ACS130998 SW130998 JA130998 D130998:E130998 WVM65462 WLQ65462 WBU65462 VRY65462 VIC65462 UYG65462 UOK65462 UEO65462 TUS65462 TKW65462 TBA65462 SRE65462 SHI65462 RXM65462 RNQ65462 RDU65462 QTY65462 QKC65462 QAG65462 PQK65462 PGO65462 OWS65462 OMW65462 ODA65462 NTE65462 NJI65462 MZM65462 MPQ65462 MFU65462 LVY65462 LMC65462 LCG65462 KSK65462 KIO65462 JYS65462 JOW65462 JFA65462 IVE65462 ILI65462 IBM65462 HRQ65462 HHU65462 GXY65462 GOC65462 GEG65462 FUK65462 FKO65462 FAS65462 EQW65462 EHA65462 DXE65462 DNI65462 DDM65462 CTQ65462 CJU65462 BZY65462 BQC65462 BGG65462 AWK65462 AMO65462 ACS65462 SW65462 JA65462" xr:uid="{00000000-0002-0000-0300-000002000000}">
      <formula1>l_Status</formula1>
    </dataValidation>
  </dataValidations>
  <pageMargins left="0.39370078740157483" right="0.39370078740157483" top="0.39370078740157483" bottom="0.39370078740157483" header="0.39370078740157483" footer="0.39370078740157483"/>
  <pageSetup paperSize="9" orientation="landscape"/>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0000"/>
    <pageSetUpPr autoPageBreaks="0"/>
  </sheetPr>
  <dimension ref="B1:K11"/>
  <sheetViews>
    <sheetView showRowColHeaders="0" zoomScaleNormal="100" workbookViewId="0">
      <selection activeCell="C7" sqref="C7:I9"/>
    </sheetView>
  </sheetViews>
  <sheetFormatPr defaultColWidth="9.140625" defaultRowHeight="15" x14ac:dyDescent="0.25"/>
  <cols>
    <col min="1" max="1" width="2.140625" style="86" customWidth="1"/>
    <col min="2" max="2" width="2.42578125" style="86" customWidth="1"/>
    <col min="3" max="3" width="18.7109375" style="86" customWidth="1"/>
    <col min="4" max="9" width="9.140625" style="86"/>
    <col min="10" max="10" width="2.28515625" style="86" customWidth="1"/>
    <col min="11" max="11" width="1.7109375" style="86" customWidth="1"/>
    <col min="12" max="16384" width="9.140625" style="86"/>
  </cols>
  <sheetData>
    <row r="1" spans="2:11" ht="7.5" customHeight="1" thickBot="1" x14ac:dyDescent="0.3"/>
    <row r="2" spans="2:11" ht="9" customHeight="1" x14ac:dyDescent="0.25">
      <c r="B2" s="229"/>
      <c r="C2" s="365"/>
      <c r="D2" s="230"/>
      <c r="E2" s="230"/>
      <c r="F2" s="230"/>
      <c r="G2" s="230"/>
      <c r="H2" s="230"/>
      <c r="I2" s="230"/>
      <c r="J2" s="230"/>
      <c r="K2" s="233"/>
    </row>
    <row r="3" spans="2:11" ht="33" customHeight="1" x14ac:dyDescent="0.25">
      <c r="B3" s="217"/>
      <c r="C3" s="769" t="s">
        <v>581</v>
      </c>
      <c r="D3" s="366"/>
      <c r="E3" s="366"/>
      <c r="F3" s="366"/>
      <c r="G3" s="366"/>
      <c r="H3" s="366"/>
      <c r="I3" s="366"/>
      <c r="J3" s="366"/>
      <c r="K3" s="220"/>
    </row>
    <row r="4" spans="2:11" ht="6.75" customHeight="1" x14ac:dyDescent="0.25">
      <c r="B4" s="217"/>
      <c r="C4" s="366"/>
      <c r="D4" s="366"/>
      <c r="E4" s="366"/>
      <c r="F4" s="366"/>
      <c r="G4" s="366"/>
      <c r="H4" s="366"/>
      <c r="I4" s="366"/>
      <c r="J4" s="366"/>
      <c r="K4" s="220"/>
    </row>
    <row r="5" spans="2:11" x14ac:dyDescent="0.25">
      <c r="B5" s="217"/>
      <c r="C5" s="218"/>
      <c r="D5" s="218"/>
      <c r="E5" s="218"/>
      <c r="F5" s="218"/>
      <c r="G5" s="218"/>
      <c r="H5" s="218"/>
      <c r="I5" s="218"/>
      <c r="J5" s="218"/>
      <c r="K5" s="220"/>
    </row>
    <row r="6" spans="2:11" ht="15" customHeight="1" x14ac:dyDescent="0.25">
      <c r="B6" s="217"/>
      <c r="C6" s="982" t="s">
        <v>784</v>
      </c>
      <c r="D6" s="982"/>
      <c r="E6" s="982"/>
      <c r="F6" s="982"/>
      <c r="G6" s="982"/>
      <c r="H6" s="982"/>
      <c r="I6" s="982"/>
      <c r="J6" s="218"/>
      <c r="K6" s="220"/>
    </row>
    <row r="7" spans="2:11" x14ac:dyDescent="0.25">
      <c r="B7" s="217"/>
      <c r="C7" s="983" t="s">
        <v>785</v>
      </c>
      <c r="D7" s="983"/>
      <c r="E7" s="983"/>
      <c r="F7" s="983"/>
      <c r="G7" s="983"/>
      <c r="H7" s="983"/>
      <c r="I7" s="983"/>
      <c r="J7" s="218"/>
      <c r="K7" s="220"/>
    </row>
    <row r="8" spans="2:11" x14ac:dyDescent="0.25">
      <c r="B8" s="217"/>
      <c r="C8" s="983"/>
      <c r="D8" s="983"/>
      <c r="E8" s="983"/>
      <c r="F8" s="983"/>
      <c r="G8" s="983"/>
      <c r="H8" s="983"/>
      <c r="I8" s="983"/>
      <c r="J8" s="218"/>
      <c r="K8" s="220"/>
    </row>
    <row r="9" spans="2:11" x14ac:dyDescent="0.25">
      <c r="B9" s="217"/>
      <c r="C9" s="983"/>
      <c r="D9" s="983"/>
      <c r="E9" s="983"/>
      <c r="F9" s="983"/>
      <c r="G9" s="983"/>
      <c r="H9" s="983"/>
      <c r="I9" s="983"/>
      <c r="J9" s="218"/>
      <c r="K9" s="220"/>
    </row>
    <row r="10" spans="2:11" x14ac:dyDescent="0.25">
      <c r="B10" s="217"/>
      <c r="C10" s="773"/>
      <c r="D10" s="773"/>
      <c r="E10" s="773"/>
      <c r="F10" s="773"/>
      <c r="G10" s="773"/>
      <c r="H10" s="773"/>
      <c r="I10" s="773"/>
      <c r="J10" s="218"/>
      <c r="K10" s="220"/>
    </row>
    <row r="11" spans="2:11" ht="15.75" thickBot="1" x14ac:dyDescent="0.3">
      <c r="B11" s="252"/>
      <c r="C11" s="253"/>
      <c r="D11" s="253"/>
      <c r="E11" s="253"/>
      <c r="F11" s="253"/>
      <c r="G11" s="253"/>
      <c r="H11" s="253"/>
      <c r="I11" s="253"/>
      <c r="J11" s="253"/>
      <c r="K11" s="256"/>
    </row>
  </sheetData>
  <sheetProtection algorithmName="SHA-512" hashValue="V443CJ9TBozL4Se7uiA0DzPs8GWW1BjZ9RmCKqAgec3iJ3l3m6h10G3v/yLeLK9DPE5aCycviv3iFhzovt31BA==" saltValue="y6NPOZfotdwLuhw1ts6KuA==" spinCount="100000" sheet="1" objects="1" scenarios="1"/>
  <mergeCells count="2">
    <mergeCell ref="C6:I6"/>
    <mergeCell ref="C7:I9"/>
  </mergeCells>
  <hyperlinks>
    <hyperlink ref="C7:I9" r:id="rId1" display="https://www.gov.uk/government/publications/industrial-emissions-directive-derogation-cost-benefit-analysis-tool " xr:uid="{00000000-0004-0000-0400-000000000000}"/>
  </hyperlinks>
  <pageMargins left="0.7" right="0.7" top="0.75" bottom="0.75" header="0.3" footer="0.3"/>
  <pageSetup paperSize="9" orientation="portrait" verticalDpi="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0000"/>
    <pageSetUpPr autoPageBreaks="0"/>
  </sheetPr>
  <dimension ref="A1:F26"/>
  <sheetViews>
    <sheetView showRowColHeaders="0" workbookViewId="0">
      <selection activeCell="G8" sqref="G8"/>
    </sheetView>
  </sheetViews>
  <sheetFormatPr defaultColWidth="9.140625" defaultRowHeight="15" x14ac:dyDescent="0.25"/>
  <cols>
    <col min="1" max="1" width="2.85546875" style="86" customWidth="1"/>
    <col min="2" max="2" width="2.28515625" style="86" customWidth="1"/>
    <col min="3" max="3" width="9.140625" style="86"/>
    <col min="4" max="4" width="20.85546875" style="86" customWidth="1"/>
    <col min="5" max="5" width="53.5703125" style="86" customWidth="1"/>
    <col min="6" max="6" width="2.42578125" style="86" customWidth="1"/>
    <col min="7" max="16384" width="9.140625" style="86"/>
  </cols>
  <sheetData>
    <row r="1" spans="1:6" ht="10.5" customHeight="1" thickBot="1" x14ac:dyDescent="0.3">
      <c r="A1" s="86" t="s">
        <v>1135</v>
      </c>
    </row>
    <row r="2" spans="1:6" ht="8.25" customHeight="1" x14ac:dyDescent="0.25">
      <c r="B2" s="229"/>
      <c r="C2" s="230"/>
      <c r="D2" s="230"/>
      <c r="E2" s="230"/>
      <c r="F2" s="233"/>
    </row>
    <row r="3" spans="1:6" ht="26.25" x14ac:dyDescent="0.4">
      <c r="B3" s="217"/>
      <c r="C3" s="770" t="s">
        <v>590</v>
      </c>
      <c r="D3" s="366"/>
      <c r="E3" s="366"/>
      <c r="F3" s="220"/>
    </row>
    <row r="4" spans="1:6" ht="8.25" customHeight="1" x14ac:dyDescent="0.25">
      <c r="B4" s="217"/>
      <c r="C4" s="218"/>
      <c r="D4" s="218"/>
      <c r="E4" s="218"/>
      <c r="F4" s="220"/>
    </row>
    <row r="5" spans="1:6" s="91" customFormat="1" ht="21" customHeight="1" x14ac:dyDescent="0.25">
      <c r="B5" s="152"/>
      <c r="C5" s="809" t="s">
        <v>591</v>
      </c>
      <c r="D5" s="810" t="s">
        <v>593</v>
      </c>
      <c r="E5" s="811" t="s">
        <v>592</v>
      </c>
      <c r="F5" s="154"/>
    </row>
    <row r="6" spans="1:6" ht="30" x14ac:dyDescent="0.25">
      <c r="B6" s="217"/>
      <c r="C6" s="812">
        <v>1</v>
      </c>
      <c r="D6" s="517" t="s">
        <v>485</v>
      </c>
      <c r="E6" s="813" t="s">
        <v>731</v>
      </c>
      <c r="F6" s="220"/>
    </row>
    <row r="7" spans="1:6" ht="48" customHeight="1" x14ac:dyDescent="0.25">
      <c r="B7" s="217"/>
      <c r="C7" s="812">
        <v>2</v>
      </c>
      <c r="D7" s="517" t="s">
        <v>594</v>
      </c>
      <c r="E7" s="813" t="s">
        <v>732</v>
      </c>
      <c r="F7" s="220"/>
    </row>
    <row r="8" spans="1:6" ht="60" x14ac:dyDescent="0.25">
      <c r="B8" s="217"/>
      <c r="C8" s="812">
        <v>3</v>
      </c>
      <c r="D8" s="517" t="s">
        <v>595</v>
      </c>
      <c r="E8" s="813" t="s">
        <v>733</v>
      </c>
      <c r="F8" s="220"/>
    </row>
    <row r="9" spans="1:6" ht="45" x14ac:dyDescent="0.25">
      <c r="B9" s="217"/>
      <c r="C9" s="812">
        <v>4</v>
      </c>
      <c r="D9" s="517" t="s">
        <v>596</v>
      </c>
      <c r="E9" s="813" t="s">
        <v>734</v>
      </c>
      <c r="F9" s="220"/>
    </row>
    <row r="10" spans="1:6" ht="61.5" customHeight="1" x14ac:dyDescent="0.25">
      <c r="B10" s="217"/>
      <c r="C10" s="812">
        <v>5</v>
      </c>
      <c r="D10" s="517" t="s">
        <v>597</v>
      </c>
      <c r="E10" s="813" t="s">
        <v>817</v>
      </c>
      <c r="F10" s="220"/>
    </row>
    <row r="11" spans="1:6" ht="25.5" x14ac:dyDescent="0.25">
      <c r="B11" s="217"/>
      <c r="C11" s="812"/>
      <c r="D11" s="517"/>
      <c r="E11" s="814" t="s">
        <v>746</v>
      </c>
      <c r="F11" s="220"/>
    </row>
    <row r="12" spans="1:6" ht="25.5" x14ac:dyDescent="0.25">
      <c r="B12" s="217"/>
      <c r="C12" s="812"/>
      <c r="D12" s="517"/>
      <c r="E12" s="814" t="s">
        <v>747</v>
      </c>
      <c r="F12" s="220"/>
    </row>
    <row r="13" spans="1:6" ht="29.25" customHeight="1" x14ac:dyDescent="0.25">
      <c r="B13" s="217"/>
      <c r="C13" s="812">
        <v>6</v>
      </c>
      <c r="D13" s="517" t="s">
        <v>476</v>
      </c>
      <c r="E13" s="813" t="s">
        <v>735</v>
      </c>
      <c r="F13" s="220"/>
    </row>
    <row r="14" spans="1:6" x14ac:dyDescent="0.25">
      <c r="B14" s="217"/>
      <c r="C14" s="812">
        <v>7</v>
      </c>
      <c r="D14" s="517" t="s">
        <v>598</v>
      </c>
      <c r="E14" s="813" t="s">
        <v>739</v>
      </c>
      <c r="F14" s="220"/>
    </row>
    <row r="15" spans="1:6" x14ac:dyDescent="0.25">
      <c r="B15" s="217"/>
      <c r="C15" s="812"/>
      <c r="D15" s="517"/>
      <c r="E15" s="813"/>
      <c r="F15" s="220"/>
    </row>
    <row r="16" spans="1:6" x14ac:dyDescent="0.25">
      <c r="B16" s="217"/>
      <c r="C16" s="815"/>
      <c r="D16"/>
      <c r="E16" s="816"/>
      <c r="F16" s="220"/>
    </row>
    <row r="17" spans="2:6" x14ac:dyDescent="0.25">
      <c r="B17" s="217"/>
      <c r="C17" s="815"/>
      <c r="D17"/>
      <c r="E17" s="816"/>
      <c r="F17" s="220"/>
    </row>
    <row r="18" spans="2:6" x14ac:dyDescent="0.25">
      <c r="B18" s="217"/>
      <c r="C18" s="815"/>
      <c r="D18"/>
      <c r="E18" s="816"/>
      <c r="F18" s="220"/>
    </row>
    <row r="19" spans="2:6" x14ac:dyDescent="0.25">
      <c r="B19" s="217"/>
      <c r="C19" s="815"/>
      <c r="D19"/>
      <c r="E19" s="816"/>
      <c r="F19" s="220"/>
    </row>
    <row r="20" spans="2:6" x14ac:dyDescent="0.25">
      <c r="B20" s="217"/>
      <c r="C20" s="815"/>
      <c r="D20"/>
      <c r="E20" s="816"/>
      <c r="F20" s="220"/>
    </row>
    <row r="21" spans="2:6" x14ac:dyDescent="0.25">
      <c r="B21" s="217"/>
      <c r="C21" s="815"/>
      <c r="D21"/>
      <c r="E21" s="816"/>
      <c r="F21" s="220"/>
    </row>
    <row r="22" spans="2:6" x14ac:dyDescent="0.25">
      <c r="B22" s="217"/>
      <c r="C22" s="815"/>
      <c r="D22"/>
      <c r="E22" s="816"/>
      <c r="F22" s="220"/>
    </row>
    <row r="23" spans="2:6" x14ac:dyDescent="0.25">
      <c r="B23" s="217"/>
      <c r="C23" s="815"/>
      <c r="D23"/>
      <c r="E23" s="816"/>
      <c r="F23" s="220"/>
    </row>
    <row r="24" spans="2:6" x14ac:dyDescent="0.25">
      <c r="B24" s="217"/>
      <c r="C24" s="815"/>
      <c r="D24"/>
      <c r="E24" s="816"/>
      <c r="F24" s="220"/>
    </row>
    <row r="25" spans="2:6" x14ac:dyDescent="0.25">
      <c r="B25" s="217"/>
      <c r="C25" s="817"/>
      <c r="D25" s="818"/>
      <c r="E25" s="819"/>
      <c r="F25" s="220"/>
    </row>
    <row r="26" spans="2:6" ht="15.75" thickBot="1" x14ac:dyDescent="0.3">
      <c r="B26" s="252"/>
      <c r="C26" s="253"/>
      <c r="D26" s="253"/>
      <c r="E26" s="253"/>
      <c r="F26" s="256"/>
    </row>
  </sheetData>
  <sheetProtection algorithmName="SHA-512" hashValue="mjmeXU1BTYcD/Jg0/cOtH5ien6Rb4wXYGLOwGwU/cvKZGlKAafuBJ8PUlEJVfn73H5ZR+REBiVT9piBhjnjiAA==" saltValue="eE5pQRhb6fBSZZ33Y2ykyg==" spinCount="100000" sheet="1" objects="1" scenarios="1"/>
  <hyperlinks>
    <hyperlink ref="D6" location="'Energy Prices'!A1" display="Energy Prices" xr:uid="{00000000-0004-0000-0500-000000000000}"/>
    <hyperlink ref="D7" location="'Damage costs'!A1" display="Damage Costs" xr:uid="{00000000-0004-0000-0500-000001000000}"/>
    <hyperlink ref="D8" location="'Carbon Prices'!A1" display="Carbon Prices" xr:uid="{00000000-0004-0000-0500-000002000000}"/>
    <hyperlink ref="D9" location="'Emissions factors'!A1" display="Emission Factors" xr:uid="{00000000-0004-0000-0500-000003000000}"/>
    <hyperlink ref="D10" location="'Discount and deflators'!A1" display="Discount and Deflators" xr:uid="{00000000-0004-0000-0500-000004000000}"/>
    <hyperlink ref="D13" location="Assumptions!A1" display="Assumptions" xr:uid="{00000000-0004-0000-0500-000005000000}"/>
    <hyperlink ref="D14" location="'Data Guide'!A1" display="Data Guide" xr:uid="{00000000-0004-0000-0500-000006000000}"/>
    <hyperlink ref="E11" r:id="rId1" xr:uid="{00000000-0004-0000-0500-000007000000}"/>
  </hyperlinks>
  <pageMargins left="0.7" right="0.7" top="0.75" bottom="0.75" header="0.3" footer="0.3"/>
  <pageSetup paperSize="9" orientation="portrait" verticalDpi="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tabColor rgb="FF00B0F0"/>
    <pageSetUpPr autoPageBreaks="0" fitToPage="1"/>
  </sheetPr>
  <dimension ref="B1:P25"/>
  <sheetViews>
    <sheetView showRowColHeaders="0" topLeftCell="A10" zoomScale="85" zoomScaleNormal="85" workbookViewId="0">
      <selection activeCell="H22" sqref="H22"/>
    </sheetView>
  </sheetViews>
  <sheetFormatPr defaultColWidth="9.140625" defaultRowHeight="15" x14ac:dyDescent="0.25"/>
  <cols>
    <col min="1" max="1" width="2.28515625" style="86" customWidth="1"/>
    <col min="2" max="2" width="1.7109375" style="86" customWidth="1"/>
    <col min="3" max="3" width="4.5703125" style="86" customWidth="1"/>
    <col min="4" max="4" width="38.140625" style="86" customWidth="1"/>
    <col min="5" max="5" width="11" style="86" customWidth="1"/>
    <col min="6" max="6" width="19.42578125" style="86" customWidth="1"/>
    <col min="7" max="7" width="2.85546875" style="86" customWidth="1"/>
    <col min="8" max="8" width="15.85546875" style="86" customWidth="1"/>
    <col min="9" max="9" width="3.28515625" style="86" customWidth="1"/>
    <col min="10" max="10" width="15" style="86" customWidth="1"/>
    <col min="11" max="11" width="2.42578125" style="86" customWidth="1"/>
    <col min="12" max="12" width="16.42578125" style="86" customWidth="1"/>
    <col min="13" max="13" width="3.5703125" style="86" customWidth="1"/>
    <col min="14" max="14" width="14.42578125" style="86" customWidth="1"/>
    <col min="15" max="15" width="2" style="86" customWidth="1"/>
    <col min="16" max="16" width="2.85546875" style="86" customWidth="1"/>
    <col min="17" max="16384" width="9.140625" style="86"/>
  </cols>
  <sheetData>
    <row r="1" spans="2:16" ht="49.5" customHeight="1" thickBot="1" x14ac:dyDescent="0.3">
      <c r="B1" s="794" t="str">
        <f>"---- Summary Results ----"</f>
        <v>---- Summary Results ----</v>
      </c>
    </row>
    <row r="2" spans="2:16" ht="6.75" customHeight="1" x14ac:dyDescent="0.25">
      <c r="B2" s="229"/>
      <c r="C2" s="230"/>
      <c r="D2" s="230"/>
      <c r="E2" s="230"/>
      <c r="F2" s="230"/>
      <c r="G2" s="230"/>
      <c r="H2" s="230"/>
      <c r="I2" s="230"/>
      <c r="J2" s="230"/>
      <c r="K2" s="230"/>
      <c r="L2" s="230"/>
      <c r="M2" s="230"/>
      <c r="N2" s="230"/>
      <c r="O2" s="230"/>
      <c r="P2" s="233"/>
    </row>
    <row r="3" spans="2:16" s="91" customFormat="1" ht="39.75" customHeight="1" x14ac:dyDescent="0.25">
      <c r="B3" s="152"/>
      <c r="C3" s="795"/>
      <c r="D3" s="696"/>
      <c r="E3" s="696"/>
      <c r="F3" s="696"/>
      <c r="G3" s="696"/>
      <c r="H3" s="696"/>
      <c r="I3" s="696"/>
      <c r="J3" s="696"/>
      <c r="K3" s="696"/>
      <c r="L3" s="696"/>
      <c r="M3" s="696"/>
      <c r="N3" s="696"/>
      <c r="O3" s="696"/>
      <c r="P3" s="154"/>
    </row>
    <row r="4" spans="2:16" s="91" customFormat="1" ht="39" customHeight="1" x14ac:dyDescent="0.25">
      <c r="B4" s="152"/>
      <c r="C4" s="796"/>
      <c r="D4" s="984"/>
      <c r="E4" s="984"/>
      <c r="F4" s="984"/>
      <c r="G4" s="984"/>
      <c r="H4" s="984"/>
      <c r="I4" s="984"/>
      <c r="J4" s="696"/>
      <c r="K4" s="696"/>
      <c r="L4" s="696"/>
      <c r="M4" s="696"/>
      <c r="N4" s="696"/>
      <c r="O4" s="696"/>
      <c r="P4" s="154"/>
    </row>
    <row r="5" spans="2:16" s="91" customFormat="1" x14ac:dyDescent="0.25">
      <c r="B5" s="152"/>
      <c r="C5" s="153"/>
      <c r="D5" s="153"/>
      <c r="E5" s="153"/>
      <c r="F5" s="153"/>
      <c r="G5" s="153"/>
      <c r="H5" s="153"/>
      <c r="I5" s="153"/>
      <c r="J5" s="153"/>
      <c r="K5" s="153"/>
      <c r="L5" s="153"/>
      <c r="M5" s="153"/>
      <c r="N5" s="153"/>
      <c r="O5" s="153"/>
      <c r="P5" s="154"/>
    </row>
    <row r="6" spans="2:16" s="91" customFormat="1" ht="30" x14ac:dyDescent="0.25">
      <c r="B6" s="152"/>
      <c r="C6" s="145">
        <v>1.1000000000000001</v>
      </c>
      <c r="D6" s="129" t="s">
        <v>194</v>
      </c>
      <c r="E6" s="129"/>
      <c r="F6" s="992" t="s">
        <v>71</v>
      </c>
      <c r="G6" s="993"/>
      <c r="H6" s="993"/>
      <c r="I6" s="993"/>
      <c r="J6" s="993"/>
      <c r="K6" s="994"/>
      <c r="L6" s="143" t="s">
        <v>550</v>
      </c>
      <c r="M6" s="361"/>
      <c r="N6" s="361"/>
      <c r="O6" s="361"/>
      <c r="P6" s="154"/>
    </row>
    <row r="7" spans="2:16" s="91" customFormat="1" x14ac:dyDescent="0.25">
      <c r="B7" s="152"/>
      <c r="C7" s="145"/>
      <c r="D7" s="129"/>
      <c r="E7" s="129"/>
      <c r="F7" s="153"/>
      <c r="G7" s="153"/>
      <c r="H7" s="621"/>
      <c r="I7" s="621"/>
      <c r="J7" s="143"/>
      <c r="K7" s="143"/>
      <c r="L7" s="361"/>
      <c r="M7" s="361"/>
      <c r="N7" s="361"/>
      <c r="O7" s="361"/>
      <c r="P7" s="154"/>
    </row>
    <row r="8" spans="2:16" s="91" customFormat="1" x14ac:dyDescent="0.25">
      <c r="B8" s="152"/>
      <c r="C8" s="145">
        <v>1.2</v>
      </c>
      <c r="D8" s="129" t="s">
        <v>773</v>
      </c>
      <c r="E8" s="129"/>
      <c r="F8" s="992"/>
      <c r="G8" s="993"/>
      <c r="H8" s="993"/>
      <c r="I8" s="993"/>
      <c r="J8" s="993"/>
      <c r="K8" s="994"/>
      <c r="L8" s="361"/>
      <c r="M8" s="361"/>
      <c r="N8" s="361"/>
      <c r="O8" s="698"/>
      <c r="P8" s="154"/>
    </row>
    <row r="9" spans="2:16" s="91" customFormat="1" x14ac:dyDescent="0.25">
      <c r="B9" s="152"/>
      <c r="C9" s="145"/>
      <c r="D9" s="129"/>
      <c r="E9" s="129"/>
      <c r="F9" s="153"/>
      <c r="G9" s="153"/>
      <c r="H9" s="621"/>
      <c r="I9" s="621"/>
      <c r="J9" s="143"/>
      <c r="K9" s="143"/>
      <c r="L9" s="361"/>
      <c r="M9" s="361"/>
      <c r="N9" s="361"/>
      <c r="O9" s="361"/>
      <c r="P9" s="154"/>
    </row>
    <row r="10" spans="2:16" s="91" customFormat="1" ht="24" customHeight="1" x14ac:dyDescent="0.25">
      <c r="B10" s="152"/>
      <c r="C10" s="695" t="s">
        <v>28</v>
      </c>
      <c r="D10" s="696"/>
      <c r="E10" s="696"/>
      <c r="F10" s="696"/>
      <c r="G10" s="696"/>
      <c r="H10" s="696"/>
      <c r="I10" s="696"/>
      <c r="J10" s="696"/>
      <c r="K10" s="696"/>
      <c r="L10" s="696"/>
      <c r="M10" s="696"/>
      <c r="N10" s="696"/>
      <c r="O10" s="696"/>
      <c r="P10" s="154"/>
    </row>
    <row r="11" spans="2:16" s="91" customFormat="1" ht="7.5" customHeight="1" x14ac:dyDescent="0.25">
      <c r="B11" s="152"/>
      <c r="C11" s="717"/>
      <c r="D11" s="153"/>
      <c r="E11" s="153"/>
      <c r="F11" s="153"/>
      <c r="G11" s="153"/>
      <c r="H11" s="153"/>
      <c r="I11" s="153"/>
      <c r="J11" s="153"/>
      <c r="K11" s="153"/>
      <c r="L11" s="153"/>
      <c r="M11" s="153"/>
      <c r="N11" s="153"/>
      <c r="O11" s="153"/>
      <c r="P11" s="154"/>
    </row>
    <row r="12" spans="2:16" s="91" customFormat="1" ht="47.25" customHeight="1" x14ac:dyDescent="0.25">
      <c r="B12" s="152"/>
      <c r="C12" s="717"/>
      <c r="D12" s="985" t="s">
        <v>737</v>
      </c>
      <c r="E12" s="986"/>
      <c r="F12" s="986"/>
      <c r="G12" s="986"/>
      <c r="H12" s="986"/>
      <c r="I12" s="986"/>
      <c r="J12" s="987"/>
      <c r="K12" s="987"/>
      <c r="L12" s="987"/>
      <c r="M12" s="987"/>
      <c r="N12" s="988"/>
      <c r="O12" s="153"/>
      <c r="P12" s="154"/>
    </row>
    <row r="13" spans="2:16" s="91" customFormat="1" ht="9" customHeight="1" x14ac:dyDescent="0.25">
      <c r="B13" s="152"/>
      <c r="C13" s="153"/>
      <c r="D13" s="692"/>
      <c r="E13" s="692"/>
      <c r="F13" s="693"/>
      <c r="G13" s="693"/>
      <c r="H13" s="363"/>
      <c r="I13" s="363"/>
      <c r="J13" s="143"/>
      <c r="K13" s="143"/>
      <c r="L13" s="361"/>
      <c r="M13" s="361"/>
      <c r="N13" s="361"/>
      <c r="O13" s="361"/>
      <c r="P13" s="154"/>
    </row>
    <row r="14" spans="2:16" s="91" customFormat="1" ht="30" customHeight="1" x14ac:dyDescent="0.25">
      <c r="B14" s="152"/>
      <c r="C14" s="153"/>
      <c r="D14" s="358"/>
      <c r="E14" s="702"/>
      <c r="F14" s="700" t="str">
        <f>'Data Input - General'!G24</f>
        <v>Proposed derogation</v>
      </c>
      <c r="G14" s="700"/>
      <c r="H14" s="702" t="str">
        <f>'Data Input - General'!H24</f>
        <v>BAT-AEL</v>
      </c>
      <c r="I14" s="700"/>
      <c r="J14" s="702" t="str">
        <f>'Data Input - General'!I24</f>
        <v/>
      </c>
      <c r="K14" s="700"/>
      <c r="L14" s="702" t="str">
        <f>'Data Input - General'!J24</f>
        <v/>
      </c>
      <c r="M14" s="700"/>
      <c r="N14" s="702" t="str">
        <f>'Data Input - General'!K24</f>
        <v/>
      </c>
      <c r="O14" s="694"/>
      <c r="P14" s="697"/>
    </row>
    <row r="15" spans="2:16" s="91" customFormat="1" ht="30" customHeight="1" x14ac:dyDescent="0.25">
      <c r="B15" s="152"/>
      <c r="C15" s="153"/>
      <c r="D15" s="699" t="s">
        <v>20</v>
      </c>
      <c r="E15" s="699" t="s">
        <v>828</v>
      </c>
      <c r="F15" s="701">
        <f>Results!H15</f>
        <v>0</v>
      </c>
      <c r="G15" s="704">
        <f>IF(H15&gt;=$F15,1,0)</f>
        <v>1</v>
      </c>
      <c r="H15" s="703" t="str">
        <f>Results!I15</f>
        <v/>
      </c>
      <c r="I15" s="704">
        <f>IF(J15&gt;=$F15,1,0)</f>
        <v>1</v>
      </c>
      <c r="J15" s="703" t="str">
        <f>Results!J15</f>
        <v/>
      </c>
      <c r="K15" s="704">
        <f>IF(L15&gt;=$F15,1,0)</f>
        <v>1</v>
      </c>
      <c r="L15" s="703" t="str">
        <f>Results!K15</f>
        <v/>
      </c>
      <c r="M15" s="704">
        <f>IF(N15&gt;=$F15,1,0)</f>
        <v>1</v>
      </c>
      <c r="N15" s="703" t="str">
        <f>Results!L15</f>
        <v/>
      </c>
      <c r="O15" s="705"/>
      <c r="P15" s="697"/>
    </row>
    <row r="16" spans="2:16" s="91" customFormat="1" ht="18" customHeight="1" x14ac:dyDescent="0.25">
      <c r="B16" s="152"/>
      <c r="C16" s="153"/>
      <c r="D16" s="989" t="s">
        <v>588</v>
      </c>
      <c r="E16" s="990"/>
      <c r="F16" s="990"/>
      <c r="G16" s="990"/>
      <c r="H16" s="990"/>
      <c r="I16" s="990"/>
      <c r="J16" s="990"/>
      <c r="K16" s="990"/>
      <c r="L16" s="990"/>
      <c r="M16" s="990"/>
      <c r="N16" s="991"/>
      <c r="O16" s="705"/>
      <c r="P16" s="697"/>
    </row>
    <row r="17" spans="2:16" s="91" customFormat="1" ht="30" customHeight="1" x14ac:dyDescent="0.25">
      <c r="B17" s="152"/>
      <c r="C17" s="153"/>
      <c r="D17" s="699" t="str">
        <f>"Lowest NPV for BAT-AEL is caused by: " &amp; 'Sensitivity Analysis'!N12</f>
        <v>Lowest NPV for BAT-AEL is caused by: Low upfront investment costs</v>
      </c>
      <c r="E17" s="699" t="s">
        <v>828</v>
      </c>
      <c r="F17" s="701">
        <f>Results!H50</f>
        <v>0</v>
      </c>
      <c r="G17" s="704">
        <f t="shared" ref="G17:I21" si="0">IF(H17&gt;=$F17,1,0)</f>
        <v>1</v>
      </c>
      <c r="H17" s="703">
        <f>Results!I50</f>
        <v>0</v>
      </c>
      <c r="I17" s="704">
        <f t="shared" si="0"/>
        <v>1</v>
      </c>
      <c r="J17" s="703" t="str">
        <f>Results!J50</f>
        <v/>
      </c>
      <c r="K17" s="704">
        <f>IF(L17&gt;=$F17,1,0)</f>
        <v>1</v>
      </c>
      <c r="L17" s="703" t="str">
        <f>Results!K50</f>
        <v/>
      </c>
      <c r="M17" s="704">
        <f>IF(N17&gt;=$F17,1,0)</f>
        <v>1</v>
      </c>
      <c r="N17" s="703" t="str">
        <f>Results!L50</f>
        <v/>
      </c>
      <c r="O17" s="705"/>
      <c r="P17" s="697"/>
    </row>
    <row r="18" spans="2:16" s="91" customFormat="1" ht="30" customHeight="1" x14ac:dyDescent="0.25">
      <c r="B18" s="152"/>
      <c r="C18" s="153"/>
      <c r="D18" s="699" t="str">
        <f>"Highest NPV for BAT-AEL is caused by: " &amp; 'Sensitivity Analysis'!N13</f>
        <v>Highest NPV for BAT-AEL is caused by: Low upfront investment costs</v>
      </c>
      <c r="E18" s="699" t="s">
        <v>828</v>
      </c>
      <c r="F18" s="701">
        <f>Results!H61</f>
        <v>0</v>
      </c>
      <c r="G18" s="704">
        <f t="shared" si="0"/>
        <v>1</v>
      </c>
      <c r="H18" s="703">
        <f>Results!I61</f>
        <v>0</v>
      </c>
      <c r="I18" s="704">
        <f t="shared" si="0"/>
        <v>1</v>
      </c>
      <c r="J18" s="703" t="str">
        <f>Results!J61</f>
        <v/>
      </c>
      <c r="K18" s="704">
        <f>IF(L18&gt;=$F18,1,0)</f>
        <v>1</v>
      </c>
      <c r="L18" s="703" t="str">
        <f>Results!K61</f>
        <v/>
      </c>
      <c r="M18" s="704">
        <f>IF(N18&gt;=$F18,1,0)</f>
        <v>1</v>
      </c>
      <c r="N18" s="703" t="str">
        <f>Results!L61</f>
        <v/>
      </c>
      <c r="O18" s="705"/>
      <c r="P18" s="697"/>
    </row>
    <row r="19" spans="2:16" s="91" customFormat="1" ht="18" customHeight="1" x14ac:dyDescent="0.25">
      <c r="B19" s="152"/>
      <c r="C19" s="153"/>
      <c r="D19" s="989" t="s">
        <v>589</v>
      </c>
      <c r="E19" s="990"/>
      <c r="F19" s="990"/>
      <c r="G19" s="990"/>
      <c r="H19" s="990"/>
      <c r="I19" s="990"/>
      <c r="J19" s="990"/>
      <c r="K19" s="990"/>
      <c r="L19" s="990"/>
      <c r="M19" s="990"/>
      <c r="N19" s="991"/>
      <c r="O19" s="705"/>
      <c r="P19" s="697"/>
    </row>
    <row r="20" spans="2:16" s="91" customFormat="1" ht="25.5" x14ac:dyDescent="0.25">
      <c r="B20" s="152"/>
      <c r="C20" s="153"/>
      <c r="D20" s="699" t="str">
        <f>Results!D73</f>
        <v>Lowest NPV for each option using highest costs and lowest benefits</v>
      </c>
      <c r="E20" s="699" t="s">
        <v>828</v>
      </c>
      <c r="F20" s="701">
        <f>Results!H74</f>
        <v>0</v>
      </c>
      <c r="G20" s="704">
        <f t="shared" si="0"/>
        <v>1</v>
      </c>
      <c r="H20" s="703" t="str">
        <f>Results!I74</f>
        <v/>
      </c>
      <c r="I20" s="704">
        <f t="shared" si="0"/>
        <v>1</v>
      </c>
      <c r="J20" s="703" t="str">
        <f>Results!J74</f>
        <v/>
      </c>
      <c r="K20" s="704">
        <f>IF(L20&gt;=$F20,1,0)</f>
        <v>1</v>
      </c>
      <c r="L20" s="703" t="str">
        <f>Results!K74</f>
        <v/>
      </c>
      <c r="M20" s="704">
        <f>IF(N20&gt;=$F20,1,0)</f>
        <v>1</v>
      </c>
      <c r="N20" s="703" t="str">
        <f>Results!L74</f>
        <v/>
      </c>
      <c r="O20" s="705"/>
      <c r="P20" s="697"/>
    </row>
    <row r="21" spans="2:16" s="91" customFormat="1" ht="25.5" x14ac:dyDescent="0.25">
      <c r="B21" s="152"/>
      <c r="C21" s="153"/>
      <c r="D21" s="699" t="str">
        <f>Results!D84</f>
        <v>Highest NPV for each option using lowest costs and highest benefits</v>
      </c>
      <c r="E21" s="699" t="s">
        <v>828</v>
      </c>
      <c r="F21" s="701">
        <f>Results!H85</f>
        <v>0</v>
      </c>
      <c r="G21" s="704">
        <f t="shared" si="0"/>
        <v>1</v>
      </c>
      <c r="H21" s="703" t="str">
        <f>Results!I85</f>
        <v/>
      </c>
      <c r="I21" s="704">
        <f t="shared" si="0"/>
        <v>1</v>
      </c>
      <c r="J21" s="703" t="str">
        <f>Results!J85</f>
        <v/>
      </c>
      <c r="K21" s="704">
        <f>IF(L21&gt;=$F21,1,0)</f>
        <v>1</v>
      </c>
      <c r="L21" s="703" t="str">
        <f>Results!K85</f>
        <v/>
      </c>
      <c r="M21" s="704">
        <f>IF(N21&gt;=$F21,1,0)</f>
        <v>1</v>
      </c>
      <c r="N21" s="703" t="str">
        <f>Results!L85</f>
        <v/>
      </c>
      <c r="O21" s="705"/>
      <c r="P21" s="697"/>
    </row>
    <row r="22" spans="2:16" s="91" customFormat="1" x14ac:dyDescent="0.25">
      <c r="B22" s="152"/>
      <c r="C22" s="153"/>
      <c r="D22" s="692"/>
      <c r="E22" s="692"/>
      <c r="F22" s="693"/>
      <c r="G22" s="693"/>
      <c r="H22" s="363"/>
      <c r="I22" s="363"/>
      <c r="J22" s="143"/>
      <c r="K22" s="143"/>
      <c r="L22" s="361"/>
      <c r="M22" s="361"/>
      <c r="N22" s="361"/>
      <c r="O22" s="361"/>
      <c r="P22" s="154"/>
    </row>
    <row r="23" spans="2:16" x14ac:dyDescent="0.25">
      <c r="B23" s="217"/>
      <c r="C23" s="218"/>
      <c r="D23" s="362"/>
      <c r="E23" s="362"/>
      <c r="F23" s="219"/>
      <c r="G23" s="219"/>
      <c r="H23" s="218"/>
      <c r="I23" s="218"/>
      <c r="J23" s="218"/>
      <c r="K23" s="218"/>
      <c r="L23" s="218"/>
      <c r="M23" s="218"/>
      <c r="N23" s="218"/>
      <c r="O23" s="218"/>
      <c r="P23" s="220"/>
    </row>
    <row r="24" spans="2:16" x14ac:dyDescent="0.25">
      <c r="B24" s="217"/>
      <c r="C24" s="654"/>
      <c r="D24" s="798"/>
      <c r="E24" s="798"/>
      <c r="F24" s="799"/>
      <c r="G24" s="799"/>
      <c r="H24" s="654"/>
      <c r="I24" s="654"/>
      <c r="J24" s="654"/>
      <c r="K24" s="654"/>
      <c r="L24" s="654"/>
      <c r="M24" s="654"/>
      <c r="N24" s="654"/>
      <c r="O24" s="654"/>
      <c r="P24" s="220"/>
    </row>
    <row r="25" spans="2:16" ht="9.75" customHeight="1" thickBot="1" x14ac:dyDescent="0.3">
      <c r="B25" s="252"/>
      <c r="C25" s="253"/>
      <c r="D25" s="253"/>
      <c r="E25" s="253"/>
      <c r="F25" s="253"/>
      <c r="G25" s="253"/>
      <c r="H25" s="253"/>
      <c r="I25" s="253"/>
      <c r="J25" s="253"/>
      <c r="K25" s="253"/>
      <c r="L25" s="253"/>
      <c r="M25" s="253"/>
      <c r="N25" s="253"/>
      <c r="O25" s="253"/>
      <c r="P25" s="256"/>
    </row>
  </sheetData>
  <sheetProtection algorithmName="SHA-512" hashValue="2kdSk1jDPyuDXXBdRNhj8nEG5mh4RdXoiT71JD9UKKpJ+i9z2E/HJ+osevlIo9fQYB7W+d3w/LVTV/3m7FlIDA==" saltValue="cU6T05B2WfcqqCWM46eRqQ==" spinCount="100000" sheet="1" objects="1" scenarios="1" selectLockedCells="1"/>
  <mergeCells count="6">
    <mergeCell ref="D4:I4"/>
    <mergeCell ref="D12:N12"/>
    <mergeCell ref="D19:N19"/>
    <mergeCell ref="D16:N16"/>
    <mergeCell ref="F6:K6"/>
    <mergeCell ref="F8:K8"/>
  </mergeCells>
  <dataValidations disablePrompts="1" count="2">
    <dataValidation type="list" allowBlank="1" showInputMessage="1" showErrorMessage="1" sqref="H13:I13" xr:uid="{00000000-0002-0000-0600-000000000000}">
      <formula1>#REF!</formula1>
    </dataValidation>
    <dataValidation allowBlank="1" showInputMessage="1" showErrorMessage="1" error="Please select an option from the dropdown menu." sqref="H9:I9 H7:I7" xr:uid="{00000000-0002-0000-0600-000001000000}"/>
  </dataValidations>
  <pageMargins left="0" right="0" top="0" bottom="0" header="0" footer="0"/>
  <pageSetup paperSize="9" scale="92" orientation="landscape" verticalDpi="0"/>
  <drawing r:id="rId1"/>
  <extLst>
    <ext xmlns:x14="http://schemas.microsoft.com/office/spreadsheetml/2009/9/main" uri="{78C0D931-6437-407d-A8EE-F0AAD7539E65}">
      <x14:conditionalFormattings>
        <x14:conditionalFormatting xmlns:xm="http://schemas.microsoft.com/office/excel/2006/main">
          <x14:cfRule type="iconSet" priority="2" id="{FC4C642D-4FDD-470B-B78A-E24299F43414}">
            <x14:iconSet iconSet="3Symbols" custom="1">
              <x14:cfvo type="percent">
                <xm:f>0</xm:f>
              </x14:cfvo>
              <x14:cfvo type="num">
                <xm:f>0</xm:f>
              </x14:cfvo>
              <x14:cfvo type="num">
                <xm:f>1</xm:f>
              </x14:cfvo>
              <x14:cfIcon iconSet="NoIcons" iconId="0"/>
              <x14:cfIcon iconSet="3Symbols" iconId="0"/>
              <x14:cfIcon iconSet="3Symbols" iconId="2"/>
            </x14:iconSet>
          </x14:cfRule>
          <xm:sqref>I20:I21 K20:K21 M20:M21 K17:K18 I17:I18 G17:G18 G20:G21 I15 K15 M15 M17:M18</xm:sqref>
        </x14:conditionalFormatting>
        <x14:conditionalFormatting xmlns:xm="http://schemas.microsoft.com/office/excel/2006/main">
          <x14:cfRule type="iconSet" priority="1" id="{A9413B7A-61DE-463C-A071-AD5CBBD02AF4}">
            <x14:iconSet iconSet="3Symbols" custom="1">
              <x14:cfvo type="percent">
                <xm:f>0</xm:f>
              </x14:cfvo>
              <x14:cfvo type="num">
                <xm:f>0</xm:f>
              </x14:cfvo>
              <x14:cfvo type="num">
                <xm:f>1</xm:f>
              </x14:cfvo>
              <x14:cfIcon iconSet="NoIcons" iconId="0"/>
              <x14:cfIcon iconSet="3Symbols" iconId="0"/>
              <x14:cfIcon iconSet="3Symbols" iconId="2"/>
            </x14:iconSet>
          </x14:cfRule>
          <xm:sqref>G15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2000000}">
          <x14:formula1>
            <xm:f>Lists!$G$6:$G$8</xm:f>
          </x14:formula1>
          <xm:sqref>F6:K6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00B0F0"/>
    <pageSetUpPr autoPageBreaks="0"/>
  </sheetPr>
  <dimension ref="B1:N96"/>
  <sheetViews>
    <sheetView showRowColHeaders="0" zoomScale="85" zoomScaleNormal="85" workbookViewId="0">
      <pane ySplit="6" topLeftCell="A88" activePane="bottomLeft" state="frozen"/>
      <selection pane="bottomLeft" activeCell="H54" sqref="H54:I54"/>
    </sheetView>
  </sheetViews>
  <sheetFormatPr defaultColWidth="9.140625" defaultRowHeight="15" x14ac:dyDescent="0.25"/>
  <cols>
    <col min="1" max="1" width="2.28515625" style="86" customWidth="1"/>
    <col min="2" max="2" width="1.7109375" style="86" customWidth="1"/>
    <col min="3" max="3" width="2.7109375" style="86" customWidth="1"/>
    <col min="4" max="4" width="67.42578125" style="86" customWidth="1"/>
    <col min="5" max="5" width="4.5703125" style="86" customWidth="1"/>
    <col min="6" max="6" width="16.42578125" style="87" customWidth="1"/>
    <col min="7" max="7" width="12.5703125" style="87" customWidth="1"/>
    <col min="8" max="10" width="15" style="86" customWidth="1"/>
    <col min="11" max="11" width="12.5703125" style="86" customWidth="1"/>
    <col min="12" max="12" width="15" style="86" customWidth="1"/>
    <col min="13" max="13" width="6.28515625" style="86" customWidth="1"/>
    <col min="14" max="14" width="1.7109375" style="86" customWidth="1"/>
    <col min="15" max="16384" width="9.140625" style="86"/>
  </cols>
  <sheetData>
    <row r="1" spans="2:14" ht="49.5" customHeight="1" thickBot="1" x14ac:dyDescent="0.3">
      <c r="B1" s="794" t="str">
        <f>"---- Detailed Results for Cost Benefit Analysis ----"</f>
        <v>---- Detailed Results for Cost Benefit Analysis ----</v>
      </c>
    </row>
    <row r="2" spans="2:14" ht="6.75" customHeight="1" x14ac:dyDescent="0.25">
      <c r="B2" s="229"/>
      <c r="C2" s="230"/>
      <c r="D2" s="230"/>
      <c r="E2" s="230"/>
      <c r="F2" s="232"/>
      <c r="G2" s="232"/>
      <c r="H2" s="230"/>
      <c r="I2" s="230"/>
      <c r="J2" s="230"/>
      <c r="K2" s="230"/>
      <c r="L2" s="230"/>
      <c r="M2" s="230"/>
      <c r="N2" s="233"/>
    </row>
    <row r="3" spans="2:14" ht="33" customHeight="1" x14ac:dyDescent="0.25">
      <c r="B3" s="217"/>
      <c r="C3" s="776"/>
      <c r="D3" s="345"/>
      <c r="E3" s="345"/>
      <c r="F3" s="345"/>
      <c r="G3" s="345"/>
      <c r="H3" s="345"/>
      <c r="I3" s="345"/>
      <c r="J3" s="345"/>
      <c r="K3" s="345"/>
      <c r="L3" s="345"/>
      <c r="M3" s="345"/>
      <c r="N3" s="220"/>
    </row>
    <row r="4" spans="2:14" ht="15.75" customHeight="1" x14ac:dyDescent="0.25">
      <c r="B4" s="217"/>
      <c r="C4" s="345"/>
      <c r="D4" s="346"/>
      <c r="E4" s="346"/>
      <c r="F4" s="347"/>
      <c r="G4" s="347"/>
      <c r="H4" s="996"/>
      <c r="I4" s="996"/>
      <c r="J4" s="996"/>
      <c r="K4" s="996"/>
      <c r="L4" s="996"/>
      <c r="M4" s="348"/>
      <c r="N4" s="220"/>
    </row>
    <row r="5" spans="2:14" ht="31.5" x14ac:dyDescent="0.25">
      <c r="B5" s="217"/>
      <c r="C5" s="345"/>
      <c r="D5" s="995"/>
      <c r="E5" s="360"/>
      <c r="F5" s="364" t="s">
        <v>580</v>
      </c>
      <c r="G5" s="345"/>
      <c r="H5" s="345"/>
      <c r="I5" s="345"/>
      <c r="J5" s="345"/>
      <c r="K5" s="345"/>
      <c r="L5" s="345"/>
      <c r="M5" s="317"/>
      <c r="N5" s="220"/>
    </row>
    <row r="6" spans="2:14" ht="42.75" customHeight="1" x14ac:dyDescent="0.25">
      <c r="B6" s="217"/>
      <c r="C6" s="345"/>
      <c r="D6" s="995"/>
      <c r="E6" s="360"/>
      <c r="F6" s="357" t="s">
        <v>166</v>
      </c>
      <c r="G6" s="358" t="str">
        <f>'Data Input - General'!F24</f>
        <v>Business as Usual (BAU)</v>
      </c>
      <c r="H6" s="358" t="str">
        <f>'Data Input - General'!G24</f>
        <v>Proposed derogation</v>
      </c>
      <c r="I6" s="358" t="str">
        <f>'Data Input - General'!H24</f>
        <v>BAT-AEL</v>
      </c>
      <c r="J6" s="358" t="str">
        <f>'Data Input - General'!I24</f>
        <v/>
      </c>
      <c r="K6" s="358" t="str">
        <f>'Data Input - General'!J24</f>
        <v/>
      </c>
      <c r="L6" s="358" t="str">
        <f>'Data Input - General'!K24</f>
        <v/>
      </c>
      <c r="M6" s="349"/>
      <c r="N6" s="220"/>
    </row>
    <row r="7" spans="2:14" ht="24" customHeight="1" x14ac:dyDescent="0.3">
      <c r="B7" s="217"/>
      <c r="C7" s="218"/>
      <c r="D7" s="323"/>
      <c r="E7" s="323"/>
      <c r="F7" s="219"/>
      <c r="G7" s="219"/>
      <c r="H7" s="350"/>
      <c r="I7" s="350"/>
      <c r="J7" s="350"/>
      <c r="K7" s="350"/>
      <c r="L7" s="350"/>
      <c r="M7" s="235"/>
      <c r="N7" s="220"/>
    </row>
    <row r="8" spans="2:14" ht="28.5" customHeight="1" x14ac:dyDescent="0.25">
      <c r="B8" s="217"/>
      <c r="C8" s="351" t="s">
        <v>576</v>
      </c>
      <c r="D8" s="352"/>
      <c r="E8" s="352"/>
      <c r="F8" s="239"/>
      <c r="G8" s="239"/>
      <c r="H8" s="237"/>
      <c r="I8" s="237"/>
      <c r="J8" s="237"/>
      <c r="K8" s="237"/>
      <c r="L8" s="237"/>
      <c r="M8" s="237"/>
      <c r="N8" s="220"/>
    </row>
    <row r="9" spans="2:14" ht="10.5" customHeight="1" x14ac:dyDescent="0.3">
      <c r="B9" s="217"/>
      <c r="C9" s="218"/>
      <c r="D9" s="323"/>
      <c r="E9" s="323"/>
      <c r="F9" s="219"/>
      <c r="G9" s="219"/>
      <c r="H9" s="235"/>
      <c r="I9" s="235"/>
      <c r="J9" s="235"/>
      <c r="K9" s="235"/>
      <c r="L9" s="235"/>
      <c r="M9" s="235"/>
      <c r="N9" s="220"/>
    </row>
    <row r="10" spans="2:14" ht="49.5" customHeight="1" x14ac:dyDescent="0.25">
      <c r="B10" s="217"/>
      <c r="C10" s="218"/>
      <c r="D10" s="561" t="s">
        <v>703</v>
      </c>
      <c r="E10" s="561"/>
      <c r="F10" s="561"/>
      <c r="G10" s="561"/>
      <c r="H10" s="218"/>
      <c r="I10" s="540" t="str">
        <f>IF(AND(I35=0),"",IF(I35=0,"No",IF(I35&gt;0,2,0)))</f>
        <v/>
      </c>
      <c r="J10" s="218"/>
      <c r="K10" s="324"/>
      <c r="L10" s="324"/>
      <c r="M10" s="324"/>
      <c r="N10" s="220"/>
    </row>
    <row r="11" spans="2:14" ht="16.5" customHeight="1" x14ac:dyDescent="0.25">
      <c r="B11" s="217"/>
      <c r="C11" s="218"/>
      <c r="D11" s="560"/>
      <c r="E11" s="560"/>
      <c r="F11" s="560"/>
      <c r="G11" s="560"/>
      <c r="H11" s="218"/>
      <c r="I11" s="325"/>
      <c r="J11" s="218"/>
      <c r="K11" s="324"/>
      <c r="L11" s="324"/>
      <c r="M11" s="324"/>
      <c r="N11" s="220"/>
    </row>
    <row r="12" spans="2:14" ht="28.9" customHeight="1" x14ac:dyDescent="0.25">
      <c r="B12" s="217"/>
      <c r="C12" s="218"/>
      <c r="D12" s="560" t="s">
        <v>704</v>
      </c>
      <c r="E12" s="560"/>
      <c r="F12" s="560"/>
      <c r="G12" s="560"/>
      <c r="H12" s="1001">
        <f>$I$35</f>
        <v>0</v>
      </c>
      <c r="I12" s="1001"/>
      <c r="J12" s="218"/>
      <c r="K12" s="324"/>
      <c r="L12" s="324"/>
      <c r="M12" s="324"/>
      <c r="N12" s="220"/>
    </row>
    <row r="13" spans="2:14" ht="12" customHeight="1" x14ac:dyDescent="0.25">
      <c r="B13" s="217"/>
      <c r="C13" s="218"/>
      <c r="D13" s="326"/>
      <c r="E13" s="326"/>
      <c r="F13" s="326"/>
      <c r="G13" s="326"/>
      <c r="H13" s="218"/>
      <c r="I13" s="327"/>
      <c r="J13" s="218"/>
      <c r="K13" s="324"/>
      <c r="L13" s="324"/>
      <c r="M13" s="324"/>
      <c r="N13" s="220"/>
    </row>
    <row r="14" spans="2:14" ht="13.5" customHeight="1" x14ac:dyDescent="0.25">
      <c r="B14" s="217"/>
      <c r="C14" s="218"/>
      <c r="D14" s="328" t="s">
        <v>527</v>
      </c>
      <c r="E14" s="328"/>
      <c r="F14" s="326"/>
      <c r="G14" s="326"/>
      <c r="H14" s="218"/>
      <c r="I14" s="327"/>
      <c r="J14" s="218"/>
      <c r="K14" s="324"/>
      <c r="L14" s="324"/>
      <c r="M14" s="324"/>
      <c r="N14" s="220"/>
    </row>
    <row r="15" spans="2:14" ht="18.75" customHeight="1" x14ac:dyDescent="0.25">
      <c r="B15" s="217"/>
      <c r="C15" s="218"/>
      <c r="D15" s="571" t="s">
        <v>526</v>
      </c>
      <c r="E15" s="359"/>
      <c r="F15" s="329"/>
      <c r="G15" s="329"/>
      <c r="H15" s="570">
        <f>0</f>
        <v>0</v>
      </c>
      <c r="I15" s="570" t="str">
        <f>IF(I35=0,"",I35)</f>
        <v/>
      </c>
      <c r="J15" s="570" t="str">
        <f>IF(J35=0,"",J35)</f>
        <v/>
      </c>
      <c r="K15" s="570" t="str">
        <f>IF(K35=0,"",K35)</f>
        <v/>
      </c>
      <c r="L15" s="570" t="str">
        <f>IF(L35=0,"",L35)</f>
        <v/>
      </c>
      <c r="M15" s="330"/>
      <c r="N15" s="220"/>
    </row>
    <row r="16" spans="2:14" ht="21" customHeight="1" x14ac:dyDescent="0.25">
      <c r="B16" s="217"/>
      <c r="C16" s="218"/>
      <c r="D16" s="562" t="s">
        <v>528</v>
      </c>
      <c r="E16" s="562"/>
      <c r="F16" s="562"/>
      <c r="G16" s="562"/>
      <c r="H16" s="539">
        <f>IFERROR(RANK(H15,$H$15:$L$15),"No Rank")</f>
        <v>1</v>
      </c>
      <c r="I16" s="539" t="str">
        <f>IFERROR(RANK(I15,$H$15:$L$15),"No Rank")</f>
        <v>No Rank</v>
      </c>
      <c r="J16" s="539" t="str">
        <f>IFERROR(RANK(J15,$H$15:$L$15),"No Rank")</f>
        <v>No Rank</v>
      </c>
      <c r="K16" s="539" t="str">
        <f>IFERROR(RANK(K15,$H$15:$L$15),"No Rank")</f>
        <v>No Rank</v>
      </c>
      <c r="L16" s="539" t="str">
        <f>IFERROR(RANK(L15,$H$15:$L$15),"No Rank")</f>
        <v>No Rank</v>
      </c>
      <c r="M16" s="331"/>
      <c r="N16" s="220"/>
    </row>
    <row r="17" spans="2:14" ht="15" customHeight="1" collapsed="1" x14ac:dyDescent="0.25">
      <c r="B17" s="217"/>
      <c r="C17" s="218"/>
      <c r="D17" s="559"/>
      <c r="E17" s="559"/>
      <c r="F17" s="559"/>
      <c r="G17" s="559"/>
      <c r="H17" s="331"/>
      <c r="I17" s="331"/>
      <c r="J17" s="331"/>
      <c r="K17" s="331"/>
      <c r="L17" s="331"/>
      <c r="M17" s="331"/>
      <c r="N17" s="220"/>
    </row>
    <row r="18" spans="2:14" ht="15" customHeight="1" x14ac:dyDescent="0.25">
      <c r="B18" s="217"/>
      <c r="C18" s="218"/>
      <c r="D18" s="559"/>
      <c r="E18" s="559"/>
      <c r="F18" s="559"/>
      <c r="G18" s="559"/>
      <c r="H18" s="331"/>
      <c r="I18" s="331"/>
      <c r="J18" s="331"/>
      <c r="K18" s="331"/>
      <c r="L18" s="331"/>
      <c r="M18" s="331"/>
      <c r="N18" s="220"/>
    </row>
    <row r="19" spans="2:14" ht="27.75" customHeight="1" x14ac:dyDescent="0.3">
      <c r="B19" s="217"/>
      <c r="C19" s="351" t="s">
        <v>577</v>
      </c>
      <c r="D19" s="353"/>
      <c r="E19" s="353"/>
      <c r="F19" s="239"/>
      <c r="G19" s="239"/>
      <c r="H19" s="237"/>
      <c r="I19" s="237"/>
      <c r="J19" s="237"/>
      <c r="K19" s="237"/>
      <c r="L19" s="237"/>
      <c r="M19" s="237"/>
      <c r="N19" s="339"/>
    </row>
    <row r="20" spans="2:14" x14ac:dyDescent="0.25">
      <c r="B20" s="217"/>
      <c r="C20" s="218"/>
      <c r="D20" s="218"/>
      <c r="E20" s="218"/>
      <c r="F20" s="219"/>
      <c r="G20" s="219"/>
      <c r="H20" s="218"/>
      <c r="I20" s="218"/>
      <c r="J20" s="218"/>
      <c r="K20" s="218"/>
      <c r="L20" s="218"/>
      <c r="M20" s="218"/>
      <c r="N20" s="220"/>
    </row>
    <row r="21" spans="2:14" ht="16.5" customHeight="1" x14ac:dyDescent="0.25">
      <c r="B21" s="217"/>
      <c r="C21" s="218"/>
      <c r="D21" s="565" t="s">
        <v>515</v>
      </c>
      <c r="E21" s="340"/>
      <c r="F21" s="219"/>
      <c r="G21" s="219"/>
      <c r="H21" s="218"/>
      <c r="I21" s="218"/>
      <c r="J21" s="218"/>
      <c r="K21" s="218"/>
      <c r="L21" s="218"/>
      <c r="M21" s="218"/>
      <c r="N21" s="220"/>
    </row>
    <row r="22" spans="2:14" ht="15.75" x14ac:dyDescent="0.25">
      <c r="B22" s="217"/>
      <c r="C22" s="218"/>
      <c r="D22" s="322" t="s">
        <v>707</v>
      </c>
      <c r="E22" s="322"/>
      <c r="F22" s="219"/>
      <c r="G22" s="219"/>
      <c r="H22" s="218"/>
      <c r="I22" s="218"/>
      <c r="J22" s="218"/>
      <c r="K22" s="218"/>
      <c r="L22" s="218"/>
      <c r="M22" s="218"/>
      <c r="N22" s="220"/>
    </row>
    <row r="23" spans="2:14" ht="10.5" customHeight="1" x14ac:dyDescent="0.25">
      <c r="B23" s="217"/>
      <c r="C23" s="218"/>
      <c r="D23" s="341"/>
      <c r="E23" s="341"/>
      <c r="F23" s="219"/>
      <c r="G23" s="219"/>
      <c r="H23" s="218"/>
      <c r="I23" s="218"/>
      <c r="J23" s="218"/>
      <c r="K23" s="218"/>
      <c r="L23" s="218"/>
      <c r="M23" s="218"/>
      <c r="N23" s="220"/>
    </row>
    <row r="24" spans="2:14" x14ac:dyDescent="0.25">
      <c r="B24" s="217"/>
      <c r="C24" s="218"/>
      <c r="D24" s="342" t="s">
        <v>112</v>
      </c>
      <c r="E24" s="342"/>
      <c r="F24" s="219" t="s">
        <v>184</v>
      </c>
      <c r="G24" s="219"/>
      <c r="H24" s="356"/>
      <c r="I24" s="542">
        <f t="shared" ref="I24:L29" si="0">IF(I$6="",0,I39-$H39)</f>
        <v>0</v>
      </c>
      <c r="J24" s="542">
        <f t="shared" si="0"/>
        <v>0</v>
      </c>
      <c r="K24" s="542">
        <f t="shared" si="0"/>
        <v>0</v>
      </c>
      <c r="L24" s="542">
        <f t="shared" si="0"/>
        <v>0</v>
      </c>
      <c r="M24" s="344"/>
      <c r="N24" s="220"/>
    </row>
    <row r="25" spans="2:14" x14ac:dyDescent="0.25">
      <c r="B25" s="217"/>
      <c r="C25" s="218"/>
      <c r="D25" s="342" t="s">
        <v>428</v>
      </c>
      <c r="E25" s="342"/>
      <c r="F25" s="219" t="s">
        <v>184</v>
      </c>
      <c r="G25" s="219"/>
      <c r="H25" s="356"/>
      <c r="I25" s="542">
        <f t="shared" si="0"/>
        <v>0</v>
      </c>
      <c r="J25" s="542">
        <f t="shared" si="0"/>
        <v>0</v>
      </c>
      <c r="K25" s="542">
        <f t="shared" si="0"/>
        <v>0</v>
      </c>
      <c r="L25" s="542">
        <f t="shared" si="0"/>
        <v>0</v>
      </c>
      <c r="M25" s="344"/>
      <c r="N25" s="220"/>
    </row>
    <row r="26" spans="2:14" x14ac:dyDescent="0.25">
      <c r="B26" s="217"/>
      <c r="C26" s="218"/>
      <c r="D26" s="342" t="s">
        <v>27</v>
      </c>
      <c r="E26" s="342"/>
      <c r="F26" s="219" t="s">
        <v>184</v>
      </c>
      <c r="G26" s="219"/>
      <c r="H26" s="356"/>
      <c r="I26" s="542">
        <f t="shared" si="0"/>
        <v>0</v>
      </c>
      <c r="J26" s="542">
        <f t="shared" si="0"/>
        <v>0</v>
      </c>
      <c r="K26" s="542">
        <f t="shared" si="0"/>
        <v>0</v>
      </c>
      <c r="L26" s="542">
        <f t="shared" si="0"/>
        <v>0</v>
      </c>
      <c r="M26" s="344"/>
      <c r="N26" s="220"/>
    </row>
    <row r="27" spans="2:14" x14ac:dyDescent="0.25">
      <c r="B27" s="217"/>
      <c r="C27" s="218"/>
      <c r="D27" s="342" t="s">
        <v>52</v>
      </c>
      <c r="E27" s="342"/>
      <c r="F27" s="219" t="s">
        <v>184</v>
      </c>
      <c r="G27" s="219"/>
      <c r="H27" s="356"/>
      <c r="I27" s="542">
        <f t="shared" si="0"/>
        <v>0</v>
      </c>
      <c r="J27" s="542">
        <f t="shared" si="0"/>
        <v>0</v>
      </c>
      <c r="K27" s="542">
        <f t="shared" si="0"/>
        <v>0</v>
      </c>
      <c r="L27" s="542">
        <f t="shared" si="0"/>
        <v>0</v>
      </c>
      <c r="M27" s="344"/>
      <c r="N27" s="220"/>
    </row>
    <row r="28" spans="2:14" x14ac:dyDescent="0.25">
      <c r="B28" s="217"/>
      <c r="C28" s="218"/>
      <c r="D28" s="342" t="s">
        <v>37</v>
      </c>
      <c r="E28" s="342"/>
      <c r="F28" s="219" t="s">
        <v>184</v>
      </c>
      <c r="G28" s="219"/>
      <c r="H28" s="356"/>
      <c r="I28" s="542">
        <f t="shared" si="0"/>
        <v>0</v>
      </c>
      <c r="J28" s="542">
        <f t="shared" si="0"/>
        <v>0</v>
      </c>
      <c r="K28" s="542">
        <f t="shared" si="0"/>
        <v>0</v>
      </c>
      <c r="L28" s="542">
        <f t="shared" si="0"/>
        <v>0</v>
      </c>
      <c r="M28" s="344"/>
      <c r="N28" s="220"/>
    </row>
    <row r="29" spans="2:14" x14ac:dyDescent="0.25">
      <c r="B29" s="217"/>
      <c r="C29" s="218"/>
      <c r="D29" s="342" t="s">
        <v>59</v>
      </c>
      <c r="E29" s="342"/>
      <c r="F29" s="219" t="s">
        <v>184</v>
      </c>
      <c r="G29" s="219"/>
      <c r="H29" s="356"/>
      <c r="I29" s="542">
        <f t="shared" si="0"/>
        <v>0</v>
      </c>
      <c r="J29" s="542">
        <f t="shared" si="0"/>
        <v>0</v>
      </c>
      <c r="K29" s="542">
        <f t="shared" si="0"/>
        <v>0</v>
      </c>
      <c r="L29" s="542">
        <f t="shared" si="0"/>
        <v>0</v>
      </c>
      <c r="M29" s="344"/>
      <c r="N29" s="220"/>
    </row>
    <row r="30" spans="2:14" x14ac:dyDescent="0.25">
      <c r="B30" s="217"/>
      <c r="C30" s="218"/>
      <c r="D30" s="342"/>
      <c r="E30" s="342"/>
      <c r="F30" s="219"/>
      <c r="G30" s="219"/>
      <c r="H30" s="324"/>
      <c r="I30" s="324"/>
      <c r="J30" s="324"/>
      <c r="K30" s="324"/>
      <c r="L30" s="324"/>
      <c r="M30" s="324"/>
      <c r="N30" s="220"/>
    </row>
    <row r="31" spans="2:14" x14ac:dyDescent="0.25">
      <c r="B31" s="217"/>
      <c r="C31" s="218"/>
      <c r="D31" s="342" t="s">
        <v>166</v>
      </c>
      <c r="E31" s="342"/>
      <c r="F31" s="219"/>
      <c r="G31" s="219"/>
      <c r="H31" s="327"/>
      <c r="I31" s="327"/>
      <c r="J31" s="327"/>
      <c r="K31" s="327"/>
      <c r="L31" s="327"/>
      <c r="M31" s="327"/>
      <c r="N31" s="220"/>
    </row>
    <row r="32" spans="2:14" x14ac:dyDescent="0.25">
      <c r="B32" s="217"/>
      <c r="C32" s="218"/>
      <c r="D32" s="342" t="s">
        <v>65</v>
      </c>
      <c r="E32" s="342"/>
      <c r="F32" s="219" t="s">
        <v>184</v>
      </c>
      <c r="G32" s="219"/>
      <c r="H32" s="343"/>
      <c r="I32" s="542">
        <f>SUM(I24:I27)</f>
        <v>0</v>
      </c>
      <c r="J32" s="542">
        <f>SUM(J24:J27)</f>
        <v>0</v>
      </c>
      <c r="K32" s="542">
        <f>SUM(K24:K27)</f>
        <v>0</v>
      </c>
      <c r="L32" s="542">
        <f>SUM(L24:L27)</f>
        <v>0</v>
      </c>
      <c r="M32" s="344"/>
      <c r="N32" s="220"/>
    </row>
    <row r="33" spans="2:14" x14ac:dyDescent="0.25">
      <c r="B33" s="217"/>
      <c r="C33" s="218"/>
      <c r="D33" s="342" t="s">
        <v>66</v>
      </c>
      <c r="E33" s="342"/>
      <c r="F33" s="219" t="s">
        <v>184</v>
      </c>
      <c r="G33" s="219"/>
      <c r="H33" s="343"/>
      <c r="I33" s="542">
        <f>SUM(I28:I29)*-1</f>
        <v>0</v>
      </c>
      <c r="J33" s="542">
        <f>SUM(J28:J29)*-1</f>
        <v>0</v>
      </c>
      <c r="K33" s="542">
        <f>SUM(K28:K29)*-1</f>
        <v>0</v>
      </c>
      <c r="L33" s="542">
        <f>SUM(L28:L29)*-1</f>
        <v>0</v>
      </c>
      <c r="M33" s="344"/>
      <c r="N33" s="220"/>
    </row>
    <row r="34" spans="2:14" ht="9" customHeight="1" x14ac:dyDescent="0.25">
      <c r="B34" s="217"/>
      <c r="C34" s="218"/>
      <c r="D34" s="218"/>
      <c r="E34" s="218"/>
      <c r="F34" s="219"/>
      <c r="G34" s="219"/>
      <c r="H34" s="218"/>
      <c r="I34" s="218"/>
      <c r="J34" s="218"/>
      <c r="K34" s="218"/>
      <c r="L34" s="218"/>
      <c r="M34" s="218"/>
      <c r="N34" s="220"/>
    </row>
    <row r="35" spans="2:14" ht="15.75" x14ac:dyDescent="0.25">
      <c r="B35" s="217"/>
      <c r="C35" s="218"/>
      <c r="D35" s="565" t="s">
        <v>633</v>
      </c>
      <c r="E35" s="340"/>
      <c r="F35" s="219" t="s">
        <v>184</v>
      </c>
      <c r="G35" s="219"/>
      <c r="H35" s="218"/>
      <c r="I35" s="564">
        <f>(I33-I32)</f>
        <v>0</v>
      </c>
      <c r="J35" s="564">
        <f>(J33-J32)</f>
        <v>0</v>
      </c>
      <c r="K35" s="564">
        <f>(K33-K32)</f>
        <v>0</v>
      </c>
      <c r="L35" s="564">
        <f>(L33-L32)</f>
        <v>0</v>
      </c>
      <c r="M35" s="218"/>
      <c r="N35" s="220"/>
    </row>
    <row r="36" spans="2:14" ht="15.75" customHeight="1" x14ac:dyDescent="0.25">
      <c r="B36" s="217"/>
      <c r="C36" s="218"/>
      <c r="D36" s="354" t="s">
        <v>64</v>
      </c>
      <c r="E36" s="354"/>
      <c r="F36" s="355" t="s">
        <v>184</v>
      </c>
      <c r="G36" s="355"/>
      <c r="H36" s="356"/>
      <c r="I36" s="218"/>
      <c r="J36" s="218"/>
      <c r="K36" s="218"/>
      <c r="L36" s="218"/>
      <c r="M36" s="344"/>
      <c r="N36" s="220"/>
    </row>
    <row r="37" spans="2:14" ht="15.75" x14ac:dyDescent="0.25">
      <c r="B37" s="217"/>
      <c r="C37" s="218"/>
      <c r="D37" s="322" t="s">
        <v>708</v>
      </c>
      <c r="E37" s="322"/>
      <c r="F37" s="219"/>
      <c r="G37" s="219"/>
      <c r="H37" s="218"/>
      <c r="I37" s="218"/>
      <c r="J37" s="218"/>
      <c r="K37" s="218"/>
      <c r="L37" s="218"/>
      <c r="M37" s="218"/>
      <c r="N37" s="220"/>
    </row>
    <row r="38" spans="2:14" ht="9.75" customHeight="1" x14ac:dyDescent="0.25">
      <c r="B38" s="217"/>
      <c r="C38" s="218"/>
      <c r="D38" s="218"/>
      <c r="E38" s="218"/>
      <c r="F38" s="219"/>
      <c r="G38" s="219"/>
      <c r="H38" s="218"/>
      <c r="I38" s="218"/>
      <c r="J38" s="218"/>
      <c r="K38" s="218"/>
      <c r="L38" s="218"/>
      <c r="M38" s="218"/>
      <c r="N38" s="220"/>
    </row>
    <row r="39" spans="2:14" ht="24.75" customHeight="1" x14ac:dyDescent="0.25">
      <c r="B39" s="217"/>
      <c r="C39" s="218"/>
      <c r="D39" s="342" t="s">
        <v>112</v>
      </c>
      <c r="E39" s="137" t="s">
        <v>549</v>
      </c>
      <c r="F39" s="219" t="s">
        <v>184</v>
      </c>
      <c r="G39" s="542">
        <f>Calc_BAU!D261</f>
        <v>0</v>
      </c>
      <c r="H39" s="542">
        <f>Calc_Proposed!D261</f>
        <v>0</v>
      </c>
      <c r="I39" s="542">
        <f>Calc_BAT!D261</f>
        <v>0</v>
      </c>
      <c r="J39" s="542">
        <f>Calc_Option3!D261</f>
        <v>0</v>
      </c>
      <c r="K39" s="542">
        <f>Calc_Option4!D261</f>
        <v>0</v>
      </c>
      <c r="L39" s="542">
        <f>Calc_Option5!D261</f>
        <v>0</v>
      </c>
      <c r="M39" s="344"/>
      <c r="N39" s="220"/>
    </row>
    <row r="40" spans="2:14" x14ac:dyDescent="0.25">
      <c r="B40" s="217"/>
      <c r="C40" s="218"/>
      <c r="D40" s="342" t="s">
        <v>428</v>
      </c>
      <c r="E40" s="342"/>
      <c r="F40" s="219" t="s">
        <v>184</v>
      </c>
      <c r="G40" s="542">
        <f>Calc_BAU!D262</f>
        <v>0</v>
      </c>
      <c r="H40" s="542">
        <f>Calc_Proposed!D262</f>
        <v>0</v>
      </c>
      <c r="I40" s="542">
        <f>Calc_BAT!D262</f>
        <v>0</v>
      </c>
      <c r="J40" s="542">
        <f>Calc_Option3!D262</f>
        <v>0</v>
      </c>
      <c r="K40" s="542">
        <f>Calc_Option4!D262</f>
        <v>0</v>
      </c>
      <c r="L40" s="542">
        <f>Calc_Option5!D262</f>
        <v>0</v>
      </c>
      <c r="M40" s="344"/>
      <c r="N40" s="220"/>
    </row>
    <row r="41" spans="2:14" x14ac:dyDescent="0.25">
      <c r="B41" s="217"/>
      <c r="C41" s="218"/>
      <c r="D41" s="342" t="s">
        <v>27</v>
      </c>
      <c r="E41" s="342"/>
      <c r="F41" s="219" t="s">
        <v>184</v>
      </c>
      <c r="G41" s="542">
        <f>Calc_BAU!D263</f>
        <v>0</v>
      </c>
      <c r="H41" s="542">
        <f>Calc_Proposed!D263</f>
        <v>0</v>
      </c>
      <c r="I41" s="542">
        <f>Calc_BAT!D263</f>
        <v>0</v>
      </c>
      <c r="J41" s="542">
        <f>Calc_Option3!D263</f>
        <v>0</v>
      </c>
      <c r="K41" s="542">
        <f>Calc_Option4!D263</f>
        <v>0</v>
      </c>
      <c r="L41" s="542">
        <f>Calc_Option5!D263</f>
        <v>0</v>
      </c>
      <c r="M41" s="344"/>
      <c r="N41" s="220"/>
    </row>
    <row r="42" spans="2:14" x14ac:dyDescent="0.25">
      <c r="B42" s="217"/>
      <c r="C42" s="218"/>
      <c r="D42" s="342" t="s">
        <v>52</v>
      </c>
      <c r="E42" s="342"/>
      <c r="F42" s="219" t="s">
        <v>184</v>
      </c>
      <c r="G42" s="542">
        <f>Calc_BAU!D264</f>
        <v>0</v>
      </c>
      <c r="H42" s="542">
        <f>Calc_Proposed!D264</f>
        <v>0</v>
      </c>
      <c r="I42" s="542">
        <f>Calc_BAT!D264</f>
        <v>0</v>
      </c>
      <c r="J42" s="542">
        <f>Calc_Option3!D264</f>
        <v>0</v>
      </c>
      <c r="K42" s="542">
        <f>Calc_Option4!D264</f>
        <v>0</v>
      </c>
      <c r="L42" s="542">
        <f>Calc_Option5!D264</f>
        <v>0</v>
      </c>
      <c r="M42" s="344"/>
      <c r="N42" s="220"/>
    </row>
    <row r="43" spans="2:14" x14ac:dyDescent="0.25">
      <c r="B43" s="217"/>
      <c r="C43" s="218"/>
      <c r="D43" s="342" t="s">
        <v>37</v>
      </c>
      <c r="E43" s="342"/>
      <c r="F43" s="219" t="s">
        <v>184</v>
      </c>
      <c r="G43" s="542">
        <f>Calc_BAU!D265</f>
        <v>0</v>
      </c>
      <c r="H43" s="542">
        <f>Calc_Proposed!D265</f>
        <v>0</v>
      </c>
      <c r="I43" s="542">
        <f>Calc_BAT!D265</f>
        <v>0</v>
      </c>
      <c r="J43" s="542">
        <f>Calc_Option3!D265</f>
        <v>0</v>
      </c>
      <c r="K43" s="542">
        <f>Calc_Option4!D265</f>
        <v>0</v>
      </c>
      <c r="L43" s="542">
        <f>Calc_Option5!D265</f>
        <v>0</v>
      </c>
      <c r="M43" s="344"/>
      <c r="N43" s="220"/>
    </row>
    <row r="44" spans="2:14" x14ac:dyDescent="0.25">
      <c r="B44" s="217"/>
      <c r="C44" s="218"/>
      <c r="D44" s="342" t="s">
        <v>59</v>
      </c>
      <c r="E44" s="342"/>
      <c r="F44" s="219" t="s">
        <v>184</v>
      </c>
      <c r="G44" s="542">
        <f>Calc_BAU!D266</f>
        <v>0</v>
      </c>
      <c r="H44" s="542">
        <f>Calc_Proposed!D266</f>
        <v>0</v>
      </c>
      <c r="I44" s="542">
        <f>Calc_BAT!D266</f>
        <v>0</v>
      </c>
      <c r="J44" s="542">
        <f>Calc_Option3!D266</f>
        <v>0</v>
      </c>
      <c r="K44" s="542">
        <f>Calc_Option4!D266</f>
        <v>0</v>
      </c>
      <c r="L44" s="542">
        <f>Calc_Option5!D266</f>
        <v>0</v>
      </c>
      <c r="M44" s="344"/>
      <c r="N44" s="220"/>
    </row>
    <row r="45" spans="2:14" ht="15" customHeight="1" x14ac:dyDescent="0.25">
      <c r="B45" s="217"/>
      <c r="C45" s="218"/>
      <c r="D45" s="559"/>
      <c r="E45" s="559"/>
      <c r="F45" s="559"/>
      <c r="G45" s="559"/>
      <c r="H45" s="331"/>
      <c r="I45" s="331"/>
      <c r="J45" s="331"/>
      <c r="K45" s="331"/>
      <c r="L45" s="331"/>
      <c r="M45" s="331"/>
      <c r="N45" s="220"/>
    </row>
    <row r="46" spans="2:14" ht="15" customHeight="1" x14ac:dyDescent="0.25">
      <c r="B46" s="217"/>
      <c r="C46" s="218"/>
      <c r="D46" s="559"/>
      <c r="E46" s="559"/>
      <c r="F46" s="559"/>
      <c r="G46" s="559"/>
      <c r="H46" s="331"/>
      <c r="I46" s="331"/>
      <c r="J46" s="331"/>
      <c r="K46" s="331"/>
      <c r="L46" s="331"/>
      <c r="M46" s="331"/>
      <c r="N46" s="220"/>
    </row>
    <row r="47" spans="2:14" s="109" customFormat="1" ht="27.75" customHeight="1" x14ac:dyDescent="0.25">
      <c r="B47" s="332"/>
      <c r="C47" s="351" t="s">
        <v>578</v>
      </c>
      <c r="D47" s="114"/>
      <c r="E47" s="114"/>
      <c r="F47" s="563"/>
      <c r="G47" s="563"/>
      <c r="H47" s="563"/>
      <c r="I47" s="563"/>
      <c r="J47" s="115"/>
      <c r="K47" s="115"/>
      <c r="L47" s="115"/>
      <c r="M47" s="115"/>
      <c r="N47" s="333"/>
    </row>
    <row r="48" spans="2:14" ht="34.5" customHeight="1" x14ac:dyDescent="0.25">
      <c r="B48" s="217"/>
      <c r="C48" s="218"/>
      <c r="D48" s="559"/>
      <c r="E48" s="559"/>
      <c r="F48" s="559"/>
      <c r="G48" s="559"/>
      <c r="H48" s="331"/>
      <c r="I48" s="331"/>
      <c r="J48" s="331"/>
      <c r="K48" s="331"/>
      <c r="L48" s="331"/>
      <c r="M48" s="331"/>
      <c r="N48" s="220"/>
    </row>
    <row r="49" spans="2:14" ht="13.5" customHeight="1" x14ac:dyDescent="0.25">
      <c r="B49" s="217"/>
      <c r="C49" s="218"/>
      <c r="D49" s="328" t="str">
        <f>"Lowest NPV for BAT-AEL is caused by: " &amp; 'Sensitivity Analysis'!N12</f>
        <v>Lowest NPV for BAT-AEL is caused by: Low upfront investment costs</v>
      </c>
      <c r="E49" s="328"/>
      <c r="F49" s="559"/>
      <c r="G49" s="559"/>
      <c r="H49" s="331"/>
      <c r="I49" s="331"/>
      <c r="J49" s="331"/>
      <c r="K49" s="331"/>
      <c r="L49" s="331"/>
      <c r="M49" s="331"/>
      <c r="N49" s="220"/>
    </row>
    <row r="50" spans="2:14" ht="21" customHeight="1" x14ac:dyDescent="0.25">
      <c r="B50" s="217"/>
      <c r="C50" s="218"/>
      <c r="D50" s="571" t="s">
        <v>525</v>
      </c>
      <c r="E50" s="359"/>
      <c r="F50" s="559"/>
      <c r="G50" s="559"/>
      <c r="H50" s="541">
        <f>H15</f>
        <v>0</v>
      </c>
      <c r="I50" s="541">
        <f>VLOOKUP(VLOOKUP(1,'Sensitivity Analysis'!$M$16:$O$28,3,FALSE),'Sensitivity Analysis'!$D$14:$I$27,3,FALSE)</f>
        <v>0</v>
      </c>
      <c r="J50" s="541" t="str">
        <f>IF(VLOOKUP(VLOOKUP(1,'Sensitivity Analysis'!$T$16:$V$28,3,FALSE),'Sensitivity Analysis'!$D$14:$I$27,4,FALSE)=0,"",VLOOKUP(VLOOKUP(1,'Sensitivity Analysis'!$T$16:$V$28,3,FALSE),'Sensitivity Analysis'!$D$14:$I$27,4,FALSE))</f>
        <v/>
      </c>
      <c r="K50" s="541" t="str">
        <f>IF(VLOOKUP(VLOOKUP(1,'Sensitivity Analysis'!$AA$16:$AC$28,3,FALSE),'Sensitivity Analysis'!$D$14:$I$27,5,FALSE)=0,"",VLOOKUP(VLOOKUP(1,'Sensitivity Analysis'!$AA$16:$AC$28,3,FALSE),'Sensitivity Analysis'!$D$14:$I$27,5,FALSE))</f>
        <v/>
      </c>
      <c r="L50" s="541" t="str">
        <f>IF(VLOOKUP(VLOOKUP(1,'Sensitivity Analysis'!$AH$16:$AJ$28,3,FALSE),'Sensitivity Analysis'!$D$14:$I$27,6,FALSE)=0,"",VLOOKUP(VLOOKUP(1,'Sensitivity Analysis'!$AH$16:$AJ$28,3,FALSE),'Sensitivity Analysis'!$D$14:$I$27,6,FALSE))</f>
        <v/>
      </c>
      <c r="M50" s="334"/>
      <c r="N50" s="220"/>
    </row>
    <row r="51" spans="2:14" ht="9.75" customHeight="1" x14ac:dyDescent="0.25">
      <c r="B51" s="217"/>
      <c r="C51" s="218"/>
      <c r="D51" s="335"/>
      <c r="E51" s="335"/>
      <c r="F51" s="559"/>
      <c r="G51" s="559"/>
      <c r="H51" s="336"/>
      <c r="I51" s="336"/>
      <c r="J51" s="336"/>
      <c r="K51" s="336"/>
      <c r="L51" s="336"/>
      <c r="M51" s="336"/>
      <c r="N51" s="220"/>
    </row>
    <row r="52" spans="2:14" ht="45" customHeight="1" x14ac:dyDescent="0.25">
      <c r="B52" s="217"/>
      <c r="C52" s="218"/>
      <c r="D52" s="560" t="s">
        <v>891</v>
      </c>
      <c r="E52" s="560"/>
      <c r="F52" s="559"/>
      <c r="G52" s="559"/>
      <c r="H52" s="1000">
        <f>IF('Sensitivity Analysis'!$K$28="Yes",2,0)</f>
        <v>0</v>
      </c>
      <c r="I52" s="1000"/>
      <c r="J52" s="569"/>
      <c r="K52" s="331"/>
      <c r="L52" s="331"/>
      <c r="M52" s="331"/>
      <c r="N52" s="220"/>
    </row>
    <row r="53" spans="2:14" ht="12" customHeight="1" x14ac:dyDescent="0.25">
      <c r="B53" s="217"/>
      <c r="C53" s="218"/>
      <c r="D53" s="560"/>
      <c r="E53" s="560"/>
      <c r="F53" s="559"/>
      <c r="G53" s="559"/>
      <c r="H53" s="337"/>
      <c r="I53" s="337"/>
      <c r="J53" s="331"/>
      <c r="K53" s="331"/>
      <c r="L53" s="331"/>
      <c r="M53" s="331"/>
      <c r="N53" s="220"/>
    </row>
    <row r="54" spans="2:14" ht="30" customHeight="1" x14ac:dyDescent="0.25">
      <c r="B54" s="217"/>
      <c r="C54" s="218"/>
      <c r="D54" s="560" t="s">
        <v>705</v>
      </c>
      <c r="E54" s="560"/>
      <c r="F54" s="559"/>
      <c r="G54" s="559"/>
      <c r="H54" s="1001">
        <f>'Sensitivity Analysis'!$F$28</f>
        <v>0</v>
      </c>
      <c r="I54" s="1001"/>
      <c r="J54" s="331"/>
      <c r="K54" s="331"/>
      <c r="L54" s="331"/>
      <c r="M54" s="331"/>
      <c r="N54" s="220"/>
    </row>
    <row r="55" spans="2:14" ht="30" customHeight="1" x14ac:dyDescent="0.25">
      <c r="B55" s="217"/>
      <c r="C55" s="218"/>
      <c r="D55" s="560"/>
      <c r="E55" s="560"/>
      <c r="F55" s="559"/>
      <c r="G55" s="559"/>
      <c r="H55" s="331"/>
      <c r="I55" s="338"/>
      <c r="J55" s="331"/>
      <c r="K55" s="331"/>
      <c r="L55" s="331"/>
      <c r="M55" s="331"/>
      <c r="N55" s="220"/>
    </row>
    <row r="56" spans="2:14" ht="21.75" customHeight="1" x14ac:dyDescent="0.25">
      <c r="B56" s="217"/>
      <c r="C56" s="218"/>
      <c r="D56" s="562" t="s">
        <v>528</v>
      </c>
      <c r="E56" s="562"/>
      <c r="F56" s="562"/>
      <c r="G56" s="562"/>
      <c r="H56" s="539">
        <f>IFERROR(RANK(H50,$H$50:$L$50),"No Rank")</f>
        <v>1</v>
      </c>
      <c r="I56" s="539">
        <f>IFERROR(RANK(I50,$H$50:$L$50),"No Rank")</f>
        <v>1</v>
      </c>
      <c r="J56" s="539" t="str">
        <f>IFERROR(RANK(J50,$H$50:$L$50),"No Rank")</f>
        <v>No Rank</v>
      </c>
      <c r="K56" s="539" t="str">
        <f>IFERROR(RANK(K50,$H$50:$L$50),"No Rank")</f>
        <v>No Rank</v>
      </c>
      <c r="L56" s="539" t="str">
        <f>IFERROR(RANK(L50,$H$50:$L$50),"No Rank")</f>
        <v>No Rank</v>
      </c>
      <c r="M56" s="331"/>
      <c r="N56" s="220"/>
    </row>
    <row r="57" spans="2:14" ht="15.75" x14ac:dyDescent="0.25">
      <c r="B57" s="217"/>
      <c r="C57" s="218"/>
      <c r="D57" s="559"/>
      <c r="E57" s="559"/>
      <c r="F57" s="559"/>
      <c r="G57" s="559"/>
      <c r="H57" s="331"/>
      <c r="I57" s="331"/>
      <c r="J57" s="331"/>
      <c r="K57" s="331"/>
      <c r="L57" s="331"/>
      <c r="M57" s="331"/>
      <c r="N57" s="220"/>
    </row>
    <row r="58" spans="2:14" ht="24" customHeight="1" x14ac:dyDescent="0.25">
      <c r="B58" s="217"/>
      <c r="C58" s="218"/>
      <c r="D58" s="559" t="s">
        <v>532</v>
      </c>
      <c r="E58" s="559"/>
      <c r="F58" s="559"/>
      <c r="G58" s="559"/>
      <c r="H58" s="997">
        <f>IF(AND(H16=H56,I16=I56,J16=J56,K16=K56,L16=L56),2,0)</f>
        <v>0</v>
      </c>
      <c r="I58" s="998"/>
      <c r="J58" s="998"/>
      <c r="K58" s="998"/>
      <c r="L58" s="999"/>
      <c r="M58" s="337"/>
      <c r="N58" s="220"/>
    </row>
    <row r="59" spans="2:14" ht="12.75" customHeight="1" x14ac:dyDescent="0.25">
      <c r="B59" s="217"/>
      <c r="C59" s="218"/>
      <c r="D59" s="559"/>
      <c r="E59" s="559"/>
      <c r="F59" s="559"/>
      <c r="G59" s="559"/>
      <c r="H59" s="337"/>
      <c r="I59" s="337"/>
      <c r="J59" s="337"/>
      <c r="K59" s="337"/>
      <c r="L59" s="337"/>
      <c r="M59" s="337"/>
      <c r="N59" s="220"/>
    </row>
    <row r="60" spans="2:14" ht="31.5" x14ac:dyDescent="0.25">
      <c r="B60" s="217"/>
      <c r="C60" s="218"/>
      <c r="D60" s="328" t="str">
        <f>"Highest NPV for BAT-AEL is caused by: " &amp; 'Sensitivity Analysis'!N13</f>
        <v>Highest NPV for BAT-AEL is caused by: Low upfront investment costs</v>
      </c>
      <c r="E60" s="328"/>
      <c r="F60" s="559"/>
      <c r="G60" s="559"/>
      <c r="H60" s="331"/>
      <c r="I60" s="331"/>
      <c r="J60" s="331"/>
      <c r="K60" s="331"/>
      <c r="L60" s="331"/>
      <c r="M60" s="331"/>
      <c r="N60" s="220"/>
    </row>
    <row r="61" spans="2:14" ht="24" customHeight="1" x14ac:dyDescent="0.25">
      <c r="B61" s="217"/>
      <c r="C61" s="218"/>
      <c r="D61" s="571" t="s">
        <v>534</v>
      </c>
      <c r="E61" s="359"/>
      <c r="F61" s="559"/>
      <c r="G61" s="559"/>
      <c r="H61" s="541">
        <f>H15</f>
        <v>0</v>
      </c>
      <c r="I61" s="541">
        <f>VLOOKUP(VLOOKUP(1,'Sensitivity Analysis'!$N$16:$O$28,2,FALSE),'Sensitivity Analysis'!$D$14:$I$27,3,FALSE)</f>
        <v>0</v>
      </c>
      <c r="J61" s="541" t="str">
        <f>IF(VLOOKUP(VLOOKUP(1,'Sensitivity Analysis'!$U$16:$V$28,2,FALSE),'Sensitivity Analysis'!$D$14:$I$27,4,FALSE)=0,"",VLOOKUP(VLOOKUP(1,'Sensitivity Analysis'!$U$16:$V$28,2,FALSE),'Sensitivity Analysis'!$D$14:$I$27,4,FALSE))</f>
        <v/>
      </c>
      <c r="K61" s="541" t="str">
        <f>IF(VLOOKUP(VLOOKUP(1,'Sensitivity Analysis'!$AB$16:$AC$28,2,FALSE),'Sensitivity Analysis'!$D$14:$I$27,5,FALSE)=0,"",VLOOKUP(VLOOKUP(1,'Sensitivity Analysis'!$AB$16:$AC$28,2,FALSE),'Sensitivity Analysis'!$D$14:$I$27,5,FALSE))</f>
        <v/>
      </c>
      <c r="L61" s="541" t="str">
        <f>IF(VLOOKUP(VLOOKUP(1,'Sensitivity Analysis'!$AI$16:$AJ$28,2,FALSE),'Sensitivity Analysis'!$D$14:$I$27,6,FALSE)=0,"",VLOOKUP(VLOOKUP(1,'Sensitivity Analysis'!$AI$16:$AJ$28,2,FALSE),'Sensitivity Analysis'!$D$14:$I$27,6,FALSE))</f>
        <v/>
      </c>
      <c r="M61" s="334"/>
      <c r="N61" s="220"/>
    </row>
    <row r="62" spans="2:14" ht="24" customHeight="1" x14ac:dyDescent="0.25">
      <c r="B62" s="217"/>
      <c r="C62" s="218"/>
      <c r="D62" s="335"/>
      <c r="E62" s="335"/>
      <c r="F62" s="559"/>
      <c r="G62" s="559"/>
      <c r="H62" s="336"/>
      <c r="I62" s="336"/>
      <c r="J62" s="336"/>
      <c r="K62" s="336"/>
      <c r="L62" s="336"/>
      <c r="M62" s="336"/>
      <c r="N62" s="220"/>
    </row>
    <row r="63" spans="2:14" ht="48.75" customHeight="1" x14ac:dyDescent="0.25">
      <c r="B63" s="217"/>
      <c r="C63" s="218"/>
      <c r="D63" s="560" t="s">
        <v>891</v>
      </c>
      <c r="E63" s="560"/>
      <c r="F63" s="559"/>
      <c r="G63" s="559"/>
      <c r="H63" s="1000">
        <f>IF('Sensitivity Analysis'!K29="Yes",2,0)</f>
        <v>0</v>
      </c>
      <c r="I63" s="1000"/>
      <c r="J63" s="331"/>
      <c r="K63" s="331"/>
      <c r="L63" s="331"/>
      <c r="M63" s="331"/>
      <c r="N63" s="220"/>
    </row>
    <row r="64" spans="2:14" ht="12" customHeight="1" x14ac:dyDescent="0.25">
      <c r="B64" s="217"/>
      <c r="C64" s="218"/>
      <c r="D64" s="560"/>
      <c r="E64" s="560"/>
      <c r="F64" s="559"/>
      <c r="G64" s="559"/>
      <c r="H64" s="337"/>
      <c r="I64" s="337"/>
      <c r="J64" s="331"/>
      <c r="K64" s="331"/>
      <c r="L64" s="331"/>
      <c r="M64" s="331"/>
      <c r="N64" s="220"/>
    </row>
    <row r="65" spans="2:14" ht="30.75" customHeight="1" x14ac:dyDescent="0.25">
      <c r="B65" s="217"/>
      <c r="C65" s="218"/>
      <c r="D65" s="560" t="s">
        <v>705</v>
      </c>
      <c r="E65" s="560"/>
      <c r="F65" s="559"/>
      <c r="G65" s="559"/>
      <c r="H65" s="1001">
        <f>'Sensitivity Analysis'!F29</f>
        <v>0</v>
      </c>
      <c r="I65" s="1001"/>
      <c r="J65" s="331"/>
      <c r="K65" s="331"/>
      <c r="L65" s="331"/>
      <c r="M65" s="331"/>
      <c r="N65" s="220"/>
    </row>
    <row r="66" spans="2:14" ht="18" customHeight="1" x14ac:dyDescent="0.25">
      <c r="B66" s="217"/>
      <c r="C66" s="218"/>
      <c r="D66" s="560"/>
      <c r="E66" s="560"/>
      <c r="F66" s="559"/>
      <c r="G66" s="559"/>
      <c r="H66" s="331"/>
      <c r="I66" s="338"/>
      <c r="J66" s="331"/>
      <c r="K66" s="331"/>
      <c r="L66" s="331"/>
      <c r="M66" s="331"/>
      <c r="N66" s="220"/>
    </row>
    <row r="67" spans="2:14" ht="24" customHeight="1" x14ac:dyDescent="0.25">
      <c r="B67" s="217"/>
      <c r="C67" s="218"/>
      <c r="D67" s="562" t="s">
        <v>528</v>
      </c>
      <c r="E67" s="562"/>
      <c r="F67" s="562"/>
      <c r="G67" s="562"/>
      <c r="H67" s="539">
        <f>IFERROR(RANK(H61,$H$61:$L$61),"No Rank")</f>
        <v>1</v>
      </c>
      <c r="I67" s="539">
        <f>IFERROR(RANK(I61,$H$61:$L$61),"No Rank")</f>
        <v>1</v>
      </c>
      <c r="J67" s="539" t="str">
        <f>IFERROR(RANK(J61,$H$61:$L$61),"No Rank")</f>
        <v>No Rank</v>
      </c>
      <c r="K67" s="539" t="str">
        <f>IFERROR(RANK(K61,$H$61:$L$61),"No Rank")</f>
        <v>No Rank</v>
      </c>
      <c r="L67" s="539" t="str">
        <f>IFERROR(RANK(L61,$H$61:$L$61),"No Rank")</f>
        <v>No Rank</v>
      </c>
      <c r="M67" s="331"/>
      <c r="N67" s="220"/>
    </row>
    <row r="68" spans="2:14" ht="15.75" customHeight="1" x14ac:dyDescent="0.25">
      <c r="B68" s="217"/>
      <c r="C68" s="218"/>
      <c r="D68" s="559"/>
      <c r="E68" s="559"/>
      <c r="F68" s="559"/>
      <c r="G68" s="559"/>
      <c r="H68" s="331"/>
      <c r="I68" s="331"/>
      <c r="J68" s="331"/>
      <c r="K68" s="331"/>
      <c r="L68" s="331"/>
      <c r="M68" s="331"/>
      <c r="N68" s="220"/>
    </row>
    <row r="69" spans="2:14" ht="24" customHeight="1" x14ac:dyDescent="0.25">
      <c r="B69" s="217"/>
      <c r="C69" s="218"/>
      <c r="D69" s="559" t="s">
        <v>532</v>
      </c>
      <c r="E69" s="559"/>
      <c r="F69" s="559"/>
      <c r="G69" s="559"/>
      <c r="H69" s="997">
        <f>IF(AND(H16=H67,I16=I67,J16=J67,K16=K67,L16=L67),2,0)</f>
        <v>0</v>
      </c>
      <c r="I69" s="998"/>
      <c r="J69" s="998"/>
      <c r="K69" s="998"/>
      <c r="L69" s="999"/>
      <c r="M69" s="337"/>
      <c r="N69" s="220"/>
    </row>
    <row r="70" spans="2:14" ht="13.5" customHeight="1" collapsed="1" x14ac:dyDescent="0.25">
      <c r="B70" s="217"/>
      <c r="C70" s="218"/>
      <c r="D70" s="559"/>
      <c r="E70" s="559"/>
      <c r="F70" s="559"/>
      <c r="G70" s="559"/>
      <c r="H70" s="337"/>
      <c r="I70" s="337"/>
      <c r="J70" s="337"/>
      <c r="K70" s="337"/>
      <c r="L70" s="337"/>
      <c r="M70" s="337"/>
      <c r="N70" s="220"/>
    </row>
    <row r="71" spans="2:14" s="109" customFormat="1" ht="27.75" customHeight="1" x14ac:dyDescent="0.25">
      <c r="B71" s="332"/>
      <c r="C71" s="351" t="s">
        <v>579</v>
      </c>
      <c r="D71" s="114"/>
      <c r="E71" s="114"/>
      <c r="F71" s="563"/>
      <c r="G71" s="563"/>
      <c r="H71" s="563"/>
      <c r="I71" s="563"/>
      <c r="J71" s="115"/>
      <c r="K71" s="115"/>
      <c r="L71" s="115"/>
      <c r="M71" s="115"/>
      <c r="N71" s="333"/>
    </row>
    <row r="72" spans="2:14" ht="34.5" customHeight="1" x14ac:dyDescent="0.25">
      <c r="B72" s="217"/>
      <c r="C72" s="218"/>
      <c r="D72" s="559"/>
      <c r="E72" s="559"/>
      <c r="F72" s="559"/>
      <c r="G72" s="559"/>
      <c r="H72" s="331"/>
      <c r="I72" s="331"/>
      <c r="J72" s="331"/>
      <c r="K72" s="331"/>
      <c r="L72" s="331"/>
      <c r="M72" s="331"/>
      <c r="N72" s="220"/>
    </row>
    <row r="73" spans="2:14" ht="69" customHeight="1" x14ac:dyDescent="0.25">
      <c r="B73" s="217"/>
      <c r="C73" s="218"/>
      <c r="D73" s="128" t="s">
        <v>889</v>
      </c>
      <c r="E73" s="128"/>
      <c r="F73" s="559"/>
      <c r="G73" s="559"/>
      <c r="H73" s="331"/>
      <c r="I73" s="331"/>
      <c r="J73" s="331"/>
      <c r="K73" s="331"/>
      <c r="L73" s="331"/>
      <c r="M73" s="331"/>
      <c r="N73" s="220"/>
    </row>
    <row r="74" spans="2:14" ht="21" customHeight="1" x14ac:dyDescent="0.25">
      <c r="B74" s="217"/>
      <c r="C74" s="218"/>
      <c r="D74" s="571" t="s">
        <v>533</v>
      </c>
      <c r="E74" s="359"/>
      <c r="F74" s="559"/>
      <c r="G74" s="559"/>
      <c r="H74" s="541">
        <f>H15</f>
        <v>0</v>
      </c>
      <c r="I74" s="541" t="str">
        <f>IF(VLOOKUP('Scenario Analysis'!D11,'Scenario Analysis'!D11:J11,4,FALSE)=0,"",VLOOKUP('Scenario Analysis'!D11,'Scenario Analysis'!D11:J11,4,FALSE))</f>
        <v/>
      </c>
      <c r="J74" s="541" t="str">
        <f>IF(VLOOKUP('Scenario Analysis'!D11,'Scenario Analysis'!D11:J11,5,FALSE)=0,"",VLOOKUP('Scenario Analysis'!D11,'Scenario Analysis'!D11:J11,5,FALSE))</f>
        <v/>
      </c>
      <c r="K74" s="541" t="str">
        <f>IF(VLOOKUP('Scenario Analysis'!D11,'Scenario Analysis'!D11:J11,6,FALSE)=0,"",VLOOKUP('Scenario Analysis'!D11,'Scenario Analysis'!D11:J11,6,FALSE))</f>
        <v/>
      </c>
      <c r="L74" s="541" t="str">
        <f>IF(VLOOKUP('Scenario Analysis'!D11,'Scenario Analysis'!D11:J11,7,FALSE)=0,"",VLOOKUP('Scenario Analysis'!D11,'Scenario Analysis'!D11:J11,7,FALSE))</f>
        <v/>
      </c>
      <c r="M74" s="334"/>
      <c r="N74" s="220"/>
    </row>
    <row r="75" spans="2:14" ht="9.75" customHeight="1" x14ac:dyDescent="0.25">
      <c r="B75" s="217"/>
      <c r="C75" s="218"/>
      <c r="D75" s="335"/>
      <c r="E75" s="335"/>
      <c r="F75" s="559"/>
      <c r="G75" s="559"/>
      <c r="H75" s="336"/>
      <c r="I75" s="336"/>
      <c r="J75" s="336"/>
      <c r="K75" s="336"/>
      <c r="L75" s="336"/>
      <c r="M75" s="336"/>
      <c r="N75" s="220"/>
    </row>
    <row r="76" spans="2:14" ht="51" customHeight="1" x14ac:dyDescent="0.25">
      <c r="B76" s="217"/>
      <c r="C76" s="218"/>
      <c r="D76" s="560" t="s">
        <v>892</v>
      </c>
      <c r="E76" s="560"/>
      <c r="F76" s="559"/>
      <c r="G76" s="559"/>
      <c r="H76" s="1000">
        <f>IF('Scenario Analysis'!L11='Scenario Analysis'!L9,2,0)</f>
        <v>0</v>
      </c>
      <c r="I76" s="1000"/>
      <c r="J76" s="331"/>
      <c r="K76" s="331"/>
      <c r="L76" s="331"/>
      <c r="M76" s="331"/>
      <c r="N76" s="220"/>
    </row>
    <row r="77" spans="2:14" ht="12" customHeight="1" x14ac:dyDescent="0.25">
      <c r="B77" s="217"/>
      <c r="C77" s="218"/>
      <c r="D77" s="560"/>
      <c r="E77" s="560"/>
      <c r="F77" s="559"/>
      <c r="G77" s="559"/>
      <c r="H77" s="337"/>
      <c r="I77" s="337"/>
      <c r="J77" s="331"/>
      <c r="K77" s="331"/>
      <c r="L77" s="331"/>
      <c r="M77" s="331"/>
      <c r="N77" s="220"/>
    </row>
    <row r="78" spans="2:14" ht="30" customHeight="1" x14ac:dyDescent="0.25">
      <c r="B78" s="217"/>
      <c r="C78" s="218"/>
      <c r="D78" s="560" t="s">
        <v>706</v>
      </c>
      <c r="E78" s="560"/>
      <c r="F78" s="559"/>
      <c r="G78" s="559"/>
      <c r="H78" s="1001">
        <f>'Scenario Analysis'!G11</f>
        <v>0</v>
      </c>
      <c r="I78" s="1001"/>
      <c r="J78" s="331"/>
      <c r="K78" s="331"/>
      <c r="L78" s="331"/>
      <c r="M78" s="331"/>
      <c r="N78" s="220"/>
    </row>
    <row r="79" spans="2:14" ht="30" customHeight="1" x14ac:dyDescent="0.25">
      <c r="B79" s="217"/>
      <c r="C79" s="218"/>
      <c r="D79" s="560"/>
      <c r="E79" s="560"/>
      <c r="F79" s="559"/>
      <c r="G79" s="559"/>
      <c r="H79" s="331"/>
      <c r="I79" s="338"/>
      <c r="J79" s="331"/>
      <c r="K79" s="331"/>
      <c r="L79" s="331"/>
      <c r="M79" s="331"/>
      <c r="N79" s="220"/>
    </row>
    <row r="80" spans="2:14" ht="21.75" customHeight="1" x14ac:dyDescent="0.25">
      <c r="B80" s="217"/>
      <c r="C80" s="218"/>
      <c r="D80" s="562" t="s">
        <v>528</v>
      </c>
      <c r="E80" s="562"/>
      <c r="F80" s="562"/>
      <c r="G80" s="562"/>
      <c r="H80" s="539">
        <f>IFERROR(RANK(H74,$H$74:$L$74),"No Rank")</f>
        <v>1</v>
      </c>
      <c r="I80" s="539" t="str">
        <f>IFERROR(RANK(I74,$H$74:$L$74),"No Rank")</f>
        <v>No Rank</v>
      </c>
      <c r="J80" s="539" t="str">
        <f>IFERROR(RANK(J74,$H$74:$L$74),"No Rank")</f>
        <v>No Rank</v>
      </c>
      <c r="K80" s="539" t="str">
        <f>IFERROR(RANK(K74,$H$74:$L$74),"No Rank")</f>
        <v>No Rank</v>
      </c>
      <c r="L80" s="539" t="str">
        <f>IFERROR(RANK(L74,$H$74:$L$74),"No Rank")</f>
        <v>No Rank</v>
      </c>
      <c r="M80" s="331"/>
      <c r="N80" s="220"/>
    </row>
    <row r="81" spans="2:14" ht="15.75" x14ac:dyDescent="0.25">
      <c r="B81" s="217"/>
      <c r="C81" s="218"/>
      <c r="D81" s="559"/>
      <c r="E81" s="559"/>
      <c r="F81" s="559"/>
      <c r="G81" s="559"/>
      <c r="H81" s="331"/>
      <c r="I81" s="331"/>
      <c r="J81" s="331"/>
      <c r="K81" s="331"/>
      <c r="L81" s="331"/>
      <c r="M81" s="331"/>
      <c r="N81" s="220"/>
    </row>
    <row r="82" spans="2:14" ht="22.5" customHeight="1" x14ac:dyDescent="0.25">
      <c r="B82" s="217"/>
      <c r="C82" s="218"/>
      <c r="D82" s="559" t="s">
        <v>532</v>
      </c>
      <c r="E82" s="559"/>
      <c r="F82" s="559"/>
      <c r="G82" s="559"/>
      <c r="H82" s="997">
        <f>IF(AND(H16=H80,I16=I80,J16=J80,K16=K80,L16=L80),2,0)</f>
        <v>2</v>
      </c>
      <c r="I82" s="998"/>
      <c r="J82" s="998"/>
      <c r="K82" s="998"/>
      <c r="L82" s="999"/>
      <c r="M82" s="337"/>
      <c r="N82" s="220"/>
    </row>
    <row r="83" spans="2:14" ht="12.75" customHeight="1" x14ac:dyDescent="0.25">
      <c r="B83" s="217"/>
      <c r="C83" s="218"/>
      <c r="D83" s="559"/>
      <c r="E83" s="559"/>
      <c r="F83" s="559"/>
      <c r="G83" s="559"/>
      <c r="H83" s="337"/>
      <c r="I83" s="337"/>
      <c r="J83" s="337"/>
      <c r="K83" s="337"/>
      <c r="L83" s="337"/>
      <c r="M83" s="337"/>
      <c r="N83" s="220"/>
    </row>
    <row r="84" spans="2:14" ht="66" customHeight="1" x14ac:dyDescent="0.25">
      <c r="B84" s="217"/>
      <c r="C84" s="218"/>
      <c r="D84" s="128" t="s">
        <v>890</v>
      </c>
      <c r="E84" s="128"/>
      <c r="F84" s="559"/>
      <c r="G84" s="559"/>
      <c r="H84" s="331"/>
      <c r="I84" s="331"/>
      <c r="J84" s="331"/>
      <c r="K84" s="331"/>
      <c r="L84" s="331"/>
      <c r="M84" s="331"/>
      <c r="N84" s="220"/>
    </row>
    <row r="85" spans="2:14" ht="24" customHeight="1" x14ac:dyDescent="0.25">
      <c r="B85" s="217"/>
      <c r="C85" s="218"/>
      <c r="D85" s="571" t="s">
        <v>535</v>
      </c>
      <c r="E85" s="359"/>
      <c r="F85" s="559"/>
      <c r="G85" s="559"/>
      <c r="H85" s="541">
        <f>H15</f>
        <v>0</v>
      </c>
      <c r="I85" s="541" t="str">
        <f>IF(VLOOKUP('Scenario Analysis'!D12,'Scenario Analysis'!D12:J12,4,FALSE)=0,"",VLOOKUP('Scenario Analysis'!D12,'Scenario Analysis'!D12:J12,4,FALSE))</f>
        <v/>
      </c>
      <c r="J85" s="541" t="str">
        <f>IF(VLOOKUP('Scenario Analysis'!D12,'Scenario Analysis'!D12:J12,5,FALSE)=0,"",VLOOKUP('Scenario Analysis'!D12,'Scenario Analysis'!D12:J12,5,FALSE))</f>
        <v/>
      </c>
      <c r="K85" s="541" t="str">
        <f>IF(VLOOKUP('Scenario Analysis'!D12,'Scenario Analysis'!D12:J12,6,FALSE)=0,"",VLOOKUP('Scenario Analysis'!D12,'Scenario Analysis'!D12:J12,6,FALSE))</f>
        <v/>
      </c>
      <c r="L85" s="541" t="str">
        <f>IF(VLOOKUP('Scenario Analysis'!D12,'Scenario Analysis'!D12:J12,7,FALSE)=0,"",VLOOKUP('Scenario Analysis'!D12,'Scenario Analysis'!D12:J12,7,FALSE))</f>
        <v/>
      </c>
      <c r="M85" s="334"/>
      <c r="N85" s="220"/>
    </row>
    <row r="86" spans="2:14" ht="24" customHeight="1" x14ac:dyDescent="0.25">
      <c r="B86" s="217"/>
      <c r="C86" s="218"/>
      <c r="D86" s="335"/>
      <c r="E86" s="335"/>
      <c r="F86" s="559"/>
      <c r="G86" s="559"/>
      <c r="H86" s="336"/>
      <c r="I86" s="336"/>
      <c r="J86" s="336"/>
      <c r="K86" s="336"/>
      <c r="L86" s="336"/>
      <c r="M86" s="336"/>
      <c r="N86" s="220"/>
    </row>
    <row r="87" spans="2:14" ht="47.25" customHeight="1" x14ac:dyDescent="0.25">
      <c r="B87" s="217"/>
      <c r="C87" s="218"/>
      <c r="D87" s="560" t="s">
        <v>892</v>
      </c>
      <c r="E87" s="560"/>
      <c r="F87" s="559"/>
      <c r="G87" s="559"/>
      <c r="H87" s="1000">
        <f>IF('Scenario Analysis'!L19="No",2,0)</f>
        <v>2</v>
      </c>
      <c r="I87" s="1000"/>
      <c r="J87" s="331"/>
      <c r="K87" s="331"/>
      <c r="L87" s="331"/>
      <c r="M87" s="331"/>
      <c r="N87" s="220"/>
    </row>
    <row r="88" spans="2:14" ht="12" customHeight="1" x14ac:dyDescent="0.25">
      <c r="B88" s="217"/>
      <c r="C88" s="218"/>
      <c r="D88" s="560"/>
      <c r="E88" s="560"/>
      <c r="F88" s="559"/>
      <c r="G88" s="559"/>
      <c r="H88" s="337"/>
      <c r="I88" s="337"/>
      <c r="J88" s="331"/>
      <c r="K88" s="331"/>
      <c r="L88" s="331"/>
      <c r="M88" s="331"/>
      <c r="N88" s="220"/>
    </row>
    <row r="89" spans="2:14" ht="30.75" customHeight="1" x14ac:dyDescent="0.25">
      <c r="B89" s="217"/>
      <c r="C89" s="218"/>
      <c r="D89" s="560" t="s">
        <v>706</v>
      </c>
      <c r="E89" s="560"/>
      <c r="F89" s="559"/>
      <c r="G89" s="559"/>
      <c r="H89" s="1001">
        <f>'Scenario Analysis'!G12</f>
        <v>0</v>
      </c>
      <c r="I89" s="1001"/>
      <c r="J89" s="331"/>
      <c r="K89" s="331"/>
      <c r="L89" s="331"/>
      <c r="M89" s="331"/>
      <c r="N89" s="220"/>
    </row>
    <row r="90" spans="2:14" ht="18" customHeight="1" x14ac:dyDescent="0.25">
      <c r="B90" s="217"/>
      <c r="C90" s="218"/>
      <c r="D90" s="560"/>
      <c r="E90" s="560"/>
      <c r="F90" s="559"/>
      <c r="G90" s="559"/>
      <c r="H90" s="331"/>
      <c r="I90" s="338"/>
      <c r="J90" s="331"/>
      <c r="K90" s="331"/>
      <c r="L90" s="331"/>
      <c r="M90" s="331"/>
      <c r="N90" s="220"/>
    </row>
    <row r="91" spans="2:14" ht="24" customHeight="1" x14ac:dyDescent="0.25">
      <c r="B91" s="217"/>
      <c r="C91" s="218"/>
      <c r="D91" s="562" t="s">
        <v>528</v>
      </c>
      <c r="E91" s="562"/>
      <c r="F91" s="562"/>
      <c r="G91" s="562"/>
      <c r="H91" s="539">
        <f>IFERROR(RANK(H85,$H$85:$L$85),"No Rank")</f>
        <v>1</v>
      </c>
      <c r="I91" s="539" t="str">
        <f>IFERROR(RANK(I85,$H$85:$L$85),"No Rank")</f>
        <v>No Rank</v>
      </c>
      <c r="J91" s="539" t="str">
        <f>IFERROR(RANK(J85,$H$85:$L$85),"No Rank")</f>
        <v>No Rank</v>
      </c>
      <c r="K91" s="539" t="str">
        <f>IFERROR(RANK(K85,$H$85:$L$85),"No Rank")</f>
        <v>No Rank</v>
      </c>
      <c r="L91" s="539" t="str">
        <f>IFERROR(RANK(L85,$H$85:$L$85),"No Rank")</f>
        <v>No Rank</v>
      </c>
      <c r="M91" s="331"/>
      <c r="N91" s="220"/>
    </row>
    <row r="92" spans="2:14" ht="15.75" customHeight="1" x14ac:dyDescent="0.25">
      <c r="B92" s="217"/>
      <c r="C92" s="218"/>
      <c r="D92" s="559"/>
      <c r="E92" s="559"/>
      <c r="F92" s="559"/>
      <c r="G92" s="559"/>
      <c r="H92" s="331"/>
      <c r="I92" s="331"/>
      <c r="J92" s="331"/>
      <c r="K92" s="331"/>
      <c r="L92" s="331"/>
      <c r="M92" s="331"/>
      <c r="N92" s="220"/>
    </row>
    <row r="93" spans="2:14" ht="24" customHeight="1" x14ac:dyDescent="0.25">
      <c r="B93" s="217"/>
      <c r="C93" s="218"/>
      <c r="D93" s="559" t="s">
        <v>532</v>
      </c>
      <c r="E93" s="559"/>
      <c r="F93" s="559"/>
      <c r="G93" s="559"/>
      <c r="H93" s="997">
        <f>IF(AND(H16=H91,I16=I91,J16=J91,K16=K91,L16=L91),2,0)</f>
        <v>2</v>
      </c>
      <c r="I93" s="998"/>
      <c r="J93" s="998"/>
      <c r="K93" s="998"/>
      <c r="L93" s="999"/>
      <c r="M93" s="337"/>
      <c r="N93" s="220"/>
    </row>
    <row r="94" spans="2:14" ht="13.5" customHeight="1" collapsed="1" x14ac:dyDescent="0.25">
      <c r="B94" s="217"/>
      <c r="C94" s="218"/>
      <c r="D94" s="559"/>
      <c r="E94" s="559"/>
      <c r="F94" s="559"/>
      <c r="G94" s="559"/>
      <c r="H94" s="337"/>
      <c r="I94" s="337"/>
      <c r="J94" s="337"/>
      <c r="K94" s="337"/>
      <c r="L94" s="337"/>
      <c r="M94" s="337"/>
      <c r="N94" s="220"/>
    </row>
    <row r="95" spans="2:14" x14ac:dyDescent="0.25">
      <c r="B95" s="217"/>
      <c r="C95" s="345"/>
      <c r="D95" s="345"/>
      <c r="E95" s="345"/>
      <c r="F95" s="347"/>
      <c r="G95" s="347"/>
      <c r="H95" s="345"/>
      <c r="I95" s="345"/>
      <c r="J95" s="345"/>
      <c r="K95" s="345"/>
      <c r="L95" s="345"/>
      <c r="M95" s="345"/>
      <c r="N95" s="220"/>
    </row>
    <row r="96" spans="2:14" ht="6.75" customHeight="1" thickBot="1" x14ac:dyDescent="0.3">
      <c r="B96" s="252"/>
      <c r="C96" s="253"/>
      <c r="D96" s="253"/>
      <c r="E96" s="253"/>
      <c r="F96" s="255"/>
      <c r="G96" s="255"/>
      <c r="H96" s="253"/>
      <c r="I96" s="253"/>
      <c r="J96" s="253"/>
      <c r="K96" s="253"/>
      <c r="L96" s="253"/>
      <c r="M96" s="253"/>
      <c r="N96" s="256"/>
    </row>
  </sheetData>
  <sheetProtection algorithmName="SHA-512" hashValue="dXzEKrVcvRgCXo/V3OgZzY+AN6arnhrWJiyVcNOu8+XdmpaE8GpSycUBzviDMzV5pfW3lPOL+G3qU03bzDwS/A==" saltValue="CoEfhRPtODlGhe8tb1yChA==" spinCount="100000" sheet="1" objects="1" scenarios="1"/>
  <mergeCells count="15">
    <mergeCell ref="H69:L69"/>
    <mergeCell ref="H87:I87"/>
    <mergeCell ref="H89:I89"/>
    <mergeCell ref="H93:L93"/>
    <mergeCell ref="H12:I12"/>
    <mergeCell ref="H54:I54"/>
    <mergeCell ref="H52:I52"/>
    <mergeCell ref="H78:I78"/>
    <mergeCell ref="H76:I76"/>
    <mergeCell ref="H82:L82"/>
    <mergeCell ref="D5:D6"/>
    <mergeCell ref="H4:L4"/>
    <mergeCell ref="H58:L58"/>
    <mergeCell ref="H63:I63"/>
    <mergeCell ref="H65:I65"/>
  </mergeCells>
  <conditionalFormatting sqref="I10:I11">
    <cfRule type="iconSet" priority="37">
      <iconSet iconSet="3Symbols2" showValue="0">
        <cfvo type="percent" val="0"/>
        <cfvo type="num" val="1.5"/>
        <cfvo type="num" val="2"/>
      </iconSet>
    </cfRule>
  </conditionalFormatting>
  <conditionalFormatting sqref="H16:M16">
    <cfRule type="iconSet" priority="34">
      <iconSet iconSet="3Symbols" reverse="1">
        <cfvo type="percent" val="0"/>
        <cfvo type="num" val="1" gte="0"/>
        <cfvo type="num" val="6" gte="0"/>
      </iconSet>
    </cfRule>
  </conditionalFormatting>
  <conditionalFormatting sqref="H12">
    <cfRule type="iconSet" priority="33">
      <iconSet iconSet="4Arrows">
        <cfvo type="percent" val="0"/>
        <cfvo type="num" val="0"/>
        <cfvo type="num" val="0"/>
        <cfvo type="num" val="0" gte="0"/>
      </iconSet>
    </cfRule>
  </conditionalFormatting>
  <conditionalFormatting sqref="H52:H53 I53">
    <cfRule type="iconSet" priority="31">
      <iconSet iconSet="3Symbols2" showValue="0">
        <cfvo type="percent" val="0"/>
        <cfvo type="num" val="1"/>
        <cfvo type="num" val="2"/>
      </iconSet>
    </cfRule>
  </conditionalFormatting>
  <conditionalFormatting sqref="H54:H55 I55">
    <cfRule type="iconSet" priority="30">
      <iconSet iconSet="4Arrows">
        <cfvo type="percent" val="0"/>
        <cfvo type="num" val="0"/>
        <cfvo type="num" val="0"/>
        <cfvo type="num" val="0" gte="0"/>
      </iconSet>
    </cfRule>
  </conditionalFormatting>
  <conditionalFormatting sqref="H63:H64 I64">
    <cfRule type="iconSet" priority="27">
      <iconSet iconSet="3Symbols2" showValue="0">
        <cfvo type="percent" val="0"/>
        <cfvo type="num" val="1"/>
        <cfvo type="num" val="2"/>
      </iconSet>
    </cfRule>
  </conditionalFormatting>
  <conditionalFormatting sqref="I66 H65:H66">
    <cfRule type="iconSet" priority="26">
      <iconSet iconSet="4Arrows">
        <cfvo type="percent" val="0"/>
        <cfvo type="num" val="0"/>
        <cfvo type="num" val="0"/>
        <cfvo type="num" val="0" gte="0"/>
      </iconSet>
    </cfRule>
  </conditionalFormatting>
  <conditionalFormatting sqref="I69">
    <cfRule type="iconSet" priority="24">
      <iconSet iconSet="3Symbols2" showValue="0">
        <cfvo type="percent" val="0"/>
        <cfvo type="num" val="1"/>
        <cfvo type="num" val="2"/>
      </iconSet>
    </cfRule>
  </conditionalFormatting>
  <conditionalFormatting sqref="I77 H76:H77">
    <cfRule type="iconSet" priority="23">
      <iconSet iconSet="3Symbols2" showValue="0">
        <cfvo type="percent" val="0"/>
        <cfvo type="num" val="1"/>
        <cfvo type="num" val="2"/>
      </iconSet>
    </cfRule>
  </conditionalFormatting>
  <conditionalFormatting sqref="I79 H78:H79">
    <cfRule type="iconSet" priority="22">
      <iconSet iconSet="4Arrows">
        <cfvo type="percent" val="0"/>
        <cfvo type="num" val="0"/>
        <cfvo type="num" val="0"/>
        <cfvo type="num" val="0" gte="0"/>
      </iconSet>
    </cfRule>
  </conditionalFormatting>
  <conditionalFormatting sqref="H87:H88 I88">
    <cfRule type="iconSet" priority="20">
      <iconSet iconSet="3Symbols2" showValue="0">
        <cfvo type="percent" val="0"/>
        <cfvo type="num" val="1"/>
        <cfvo type="num" val="2"/>
      </iconSet>
    </cfRule>
  </conditionalFormatting>
  <conditionalFormatting sqref="H89:H90 I90">
    <cfRule type="iconSet" priority="19">
      <iconSet iconSet="4Arrows">
        <cfvo type="percent" val="0"/>
        <cfvo type="num" val="0"/>
        <cfvo type="num" val="0"/>
        <cfvo type="num" val="0" gte="0"/>
      </iconSet>
    </cfRule>
  </conditionalFormatting>
  <conditionalFormatting sqref="I93:I94">
    <cfRule type="iconSet" priority="17">
      <iconSet iconSet="3Symbols2" showValue="0">
        <cfvo type="percent" val="0"/>
        <cfvo type="num" val="1"/>
        <cfvo type="num" val="2"/>
      </iconSet>
    </cfRule>
  </conditionalFormatting>
  <conditionalFormatting sqref="H81:M81 H80:K80 M80">
    <cfRule type="iconSet" priority="66">
      <iconSet iconSet="3Symbols" reverse="1">
        <cfvo type="percent" val="0"/>
        <cfvo type="num" val="1" gte="0"/>
        <cfvo type="num" val="6" gte="0"/>
      </iconSet>
    </cfRule>
  </conditionalFormatting>
  <conditionalFormatting sqref="J67:M68 I67:I69 H67:H68 I67:L67">
    <cfRule type="iconSet" priority="81">
      <iconSet iconSet="3Symbols" reverse="1">
        <cfvo type="percent" val="0"/>
        <cfvo type="num" val="1" gte="0"/>
        <cfvo type="num" val="6" gte="0"/>
      </iconSet>
    </cfRule>
  </conditionalFormatting>
  <conditionalFormatting sqref="H56:M57">
    <cfRule type="iconSet" priority="85">
      <iconSet iconSet="3Symbols" reverse="1">
        <cfvo type="percent" val="0"/>
        <cfvo type="num" val="1" gte="0"/>
        <cfvo type="num" val="6" gte="0"/>
      </iconSet>
    </cfRule>
  </conditionalFormatting>
  <conditionalFormatting sqref="J91:M92 I91:I94 H91:H92 I91:L91">
    <cfRule type="iconSet" priority="96">
      <iconSet iconSet="3Symbols" reverse="1">
        <cfvo type="percent" val="0"/>
        <cfvo type="num" val="1" gte="0"/>
        <cfvo type="num" val="6" gte="0"/>
      </iconSet>
    </cfRule>
  </conditionalFormatting>
  <conditionalFormatting sqref="H56:L56">
    <cfRule type="iconSet" priority="13">
      <iconSet iconSet="3Symbols" reverse="1">
        <cfvo type="percent" val="0"/>
        <cfvo type="num" val="1" gte="0"/>
        <cfvo type="num" val="6" gte="0"/>
      </iconSet>
    </cfRule>
  </conditionalFormatting>
  <conditionalFormatting sqref="H58">
    <cfRule type="iconSet" priority="12">
      <iconSet iconSet="3Symbols2" showValue="0">
        <cfvo type="percent" val="0"/>
        <cfvo type="num" val="1"/>
        <cfvo type="num" val="2"/>
      </iconSet>
    </cfRule>
  </conditionalFormatting>
  <conditionalFormatting sqref="H67:L67">
    <cfRule type="iconSet" priority="11">
      <iconSet iconSet="3Symbols" reverse="1">
        <cfvo type="percent" val="0"/>
        <cfvo type="num" val="1" gte="0"/>
        <cfvo type="num" val="6" gte="0"/>
      </iconSet>
    </cfRule>
  </conditionalFormatting>
  <conditionalFormatting sqref="H69">
    <cfRule type="iconSet" priority="9">
      <iconSet iconSet="3Symbols2" showValue="0">
        <cfvo type="percent" val="0"/>
        <cfvo type="num" val="1"/>
        <cfvo type="num" val="2"/>
      </iconSet>
    </cfRule>
  </conditionalFormatting>
  <conditionalFormatting sqref="H80:K80">
    <cfRule type="iconSet" priority="8">
      <iconSet iconSet="3Symbols" reverse="1">
        <cfvo type="percent" val="0"/>
        <cfvo type="num" val="1" gte="0"/>
        <cfvo type="num" val="6" gte="0"/>
      </iconSet>
    </cfRule>
  </conditionalFormatting>
  <conditionalFormatting sqref="H82">
    <cfRule type="iconSet" priority="6">
      <iconSet iconSet="3Symbols2" showValue="0">
        <cfvo type="percent" val="0"/>
        <cfvo type="num" val="1"/>
        <cfvo type="num" val="2"/>
      </iconSet>
    </cfRule>
  </conditionalFormatting>
  <conditionalFormatting sqref="H91:L91">
    <cfRule type="iconSet" priority="5">
      <iconSet iconSet="3Symbols" reverse="1">
        <cfvo type="percent" val="0"/>
        <cfvo type="num" val="1" gte="0"/>
        <cfvo type="num" val="6" gte="0"/>
      </iconSet>
    </cfRule>
  </conditionalFormatting>
  <conditionalFormatting sqref="H93">
    <cfRule type="iconSet" priority="3">
      <iconSet iconSet="3Symbols2" showValue="0">
        <cfvo type="percent" val="0"/>
        <cfvo type="num" val="1"/>
        <cfvo type="num" val="2"/>
      </iconSet>
    </cfRule>
  </conditionalFormatting>
  <conditionalFormatting sqref="L80">
    <cfRule type="iconSet" priority="2">
      <iconSet iconSet="3Symbols" reverse="1">
        <cfvo type="percent" val="0"/>
        <cfvo type="num" val="1" gte="0"/>
        <cfvo type="num" val="6" gte="0"/>
      </iconSet>
    </cfRule>
  </conditionalFormatting>
  <conditionalFormatting sqref="L80">
    <cfRule type="iconSet" priority="1">
      <iconSet iconSet="3Symbols" reverse="1">
        <cfvo type="percent" val="0"/>
        <cfvo type="num" val="1" gte="0"/>
        <cfvo type="num" val="6" gte="0"/>
      </iconSet>
    </cfRule>
  </conditionalFormatting>
  <pageMargins left="0.7" right="0.7" top="0.75" bottom="0.75" header="0.3" footer="0.3"/>
  <pageSetup paperSize="9" orientation="portrait"/>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rgb="FF00B0F0"/>
    <pageSetUpPr autoPageBreaks="0"/>
  </sheetPr>
  <dimension ref="B1:AP117"/>
  <sheetViews>
    <sheetView topLeftCell="A10" zoomScale="85" zoomScaleNormal="85" workbookViewId="0">
      <selection activeCell="D12" sqref="D12"/>
    </sheetView>
  </sheetViews>
  <sheetFormatPr defaultColWidth="9.140625" defaultRowHeight="15" x14ac:dyDescent="0.25"/>
  <cols>
    <col min="1" max="1" width="2.28515625" style="96" customWidth="1"/>
    <col min="2" max="2" width="1.85546875" style="96" customWidth="1"/>
    <col min="3" max="3" width="1.7109375" style="96" customWidth="1"/>
    <col min="4" max="4" width="38.140625" style="96" customWidth="1"/>
    <col min="5" max="5" width="9.140625" style="96" customWidth="1"/>
    <col min="6" max="6" width="14.140625" style="96" customWidth="1"/>
    <col min="7" max="7" width="20" style="96" customWidth="1"/>
    <col min="8" max="8" width="20.140625" style="96" customWidth="1"/>
    <col min="9" max="9" width="18.28515625" style="96" customWidth="1"/>
    <col min="10" max="10" width="19.28515625" style="96" customWidth="1"/>
    <col min="11" max="11" width="14" style="96" customWidth="1"/>
    <col min="12" max="12" width="4" style="96" customWidth="1"/>
    <col min="13" max="13" width="8.7109375" style="96" hidden="1" customWidth="1"/>
    <col min="14" max="17" width="0" style="96" hidden="1" customWidth="1"/>
    <col min="18" max="18" width="3.7109375" style="96" hidden="1" customWidth="1"/>
    <col min="19" max="19" width="2.140625" style="96" hidden="1" customWidth="1"/>
    <col min="20" max="20" width="8.7109375" style="96" hidden="1" customWidth="1"/>
    <col min="21" max="24" width="0" style="96" hidden="1" customWidth="1"/>
    <col min="25" max="25" width="3.7109375" style="96" hidden="1" customWidth="1"/>
    <col min="26" max="26" width="2.7109375" style="96" hidden="1" customWidth="1"/>
    <col min="27" max="27" width="8.7109375" style="96" hidden="1" customWidth="1"/>
    <col min="28" max="31" width="0" style="96" hidden="1" customWidth="1"/>
    <col min="32" max="32" width="3.7109375" style="96" hidden="1" customWidth="1"/>
    <col min="33" max="33" width="2.85546875" style="96" hidden="1" customWidth="1"/>
    <col min="34" max="34" width="8.7109375" style="96" hidden="1" customWidth="1"/>
    <col min="35" max="38" width="0" style="96" hidden="1" customWidth="1"/>
    <col min="39" max="39" width="3.7109375" style="96" hidden="1" customWidth="1"/>
    <col min="40" max="40" width="11" style="96" hidden="1" customWidth="1"/>
    <col min="41" max="41" width="25.42578125" style="96" customWidth="1"/>
    <col min="42" max="42" width="3" style="96" customWidth="1"/>
    <col min="43" max="16384" width="9.140625" style="96"/>
  </cols>
  <sheetData>
    <row r="1" spans="2:42" ht="49.5" customHeight="1" thickBot="1" x14ac:dyDescent="0.3">
      <c r="B1" s="797" t="str">
        <f>"---- Sensitivity Analysis ----"</f>
        <v>---- Sensitivity Analysis ----</v>
      </c>
    </row>
    <row r="2" spans="2:42" ht="6.75" customHeight="1" x14ac:dyDescent="0.25">
      <c r="B2" s="436"/>
      <c r="C2" s="437"/>
      <c r="D2" s="437"/>
      <c r="E2" s="437"/>
      <c r="F2" s="437"/>
      <c r="G2" s="437"/>
      <c r="H2" s="437"/>
      <c r="I2" s="437"/>
      <c r="J2" s="437"/>
      <c r="K2" s="437"/>
      <c r="L2" s="437"/>
      <c r="M2" s="437"/>
      <c r="N2" s="437"/>
      <c r="O2" s="437"/>
      <c r="P2" s="437"/>
      <c r="Q2" s="437"/>
      <c r="R2" s="437"/>
      <c r="S2" s="437"/>
      <c r="T2" s="437"/>
      <c r="U2" s="437"/>
      <c r="V2" s="437"/>
      <c r="W2" s="437"/>
      <c r="X2" s="437"/>
      <c r="Y2" s="437"/>
      <c r="Z2" s="437"/>
      <c r="AA2" s="437"/>
      <c r="AB2" s="437"/>
      <c r="AC2" s="437"/>
      <c r="AD2" s="437"/>
      <c r="AE2" s="437"/>
      <c r="AF2" s="437"/>
      <c r="AG2" s="437"/>
      <c r="AH2" s="437"/>
      <c r="AI2" s="437"/>
      <c r="AJ2" s="437"/>
      <c r="AK2" s="437"/>
      <c r="AL2" s="437"/>
      <c r="AM2" s="437"/>
      <c r="AN2" s="437"/>
      <c r="AO2" s="437"/>
      <c r="AP2" s="438"/>
    </row>
    <row r="3" spans="2:42" ht="7.5" customHeight="1" x14ac:dyDescent="0.25">
      <c r="B3" s="439"/>
      <c r="C3" s="441"/>
      <c r="D3" s="771"/>
      <c r="E3" s="441"/>
      <c r="F3" s="441"/>
      <c r="G3" s="757"/>
      <c r="H3" s="441"/>
      <c r="I3" s="441"/>
      <c r="J3" s="441"/>
      <c r="K3" s="441"/>
      <c r="L3" s="441"/>
      <c r="M3" s="441"/>
      <c r="N3" s="441"/>
      <c r="O3" s="441"/>
      <c r="P3" s="441"/>
      <c r="Q3" s="441"/>
      <c r="R3" s="441"/>
      <c r="S3" s="441"/>
      <c r="T3" s="441"/>
      <c r="U3" s="441"/>
      <c r="V3" s="441"/>
      <c r="W3" s="441"/>
      <c r="X3" s="441"/>
      <c r="Y3" s="441"/>
      <c r="Z3" s="441"/>
      <c r="AA3" s="441"/>
      <c r="AB3" s="441"/>
      <c r="AC3" s="441"/>
      <c r="AD3" s="441"/>
      <c r="AE3" s="441"/>
      <c r="AF3" s="441"/>
      <c r="AG3" s="441"/>
      <c r="AH3" s="441"/>
      <c r="AI3" s="441"/>
      <c r="AJ3" s="441"/>
      <c r="AK3" s="441"/>
      <c r="AL3" s="441"/>
      <c r="AM3" s="441"/>
      <c r="AN3" s="441"/>
      <c r="AO3" s="441"/>
      <c r="AP3" s="443"/>
    </row>
    <row r="4" spans="2:42" ht="35.25" customHeight="1" x14ac:dyDescent="0.25">
      <c r="B4" s="439"/>
      <c r="C4" s="441"/>
      <c r="D4" s="1008"/>
      <c r="E4" s="1008"/>
      <c r="F4" s="1008"/>
      <c r="G4" s="1008"/>
      <c r="H4" s="441"/>
      <c r="I4" s="441"/>
      <c r="J4" s="441"/>
      <c r="K4" s="441"/>
      <c r="L4" s="441"/>
      <c r="M4" s="441"/>
      <c r="N4" s="441"/>
      <c r="O4" s="441"/>
      <c r="P4" s="441"/>
      <c r="Q4" s="441"/>
      <c r="R4" s="441"/>
      <c r="S4" s="441"/>
      <c r="T4" s="441"/>
      <c r="U4" s="441"/>
      <c r="V4" s="441"/>
      <c r="W4" s="441"/>
      <c r="X4" s="441"/>
      <c r="Y4" s="441"/>
      <c r="Z4" s="441"/>
      <c r="AA4" s="441"/>
      <c r="AB4" s="441"/>
      <c r="AC4" s="441"/>
      <c r="AD4" s="441"/>
      <c r="AE4" s="441"/>
      <c r="AF4" s="441"/>
      <c r="AG4" s="441"/>
      <c r="AH4" s="441"/>
      <c r="AI4" s="441"/>
      <c r="AJ4" s="441"/>
      <c r="AK4" s="441"/>
      <c r="AL4" s="441"/>
      <c r="AM4" s="441"/>
      <c r="AN4" s="441"/>
      <c r="AO4" s="441"/>
      <c r="AP4" s="443"/>
    </row>
    <row r="5" spans="2:42" ht="28.5" customHeight="1" x14ac:dyDescent="0.25">
      <c r="B5" s="439"/>
      <c r="C5" s="441"/>
      <c r="D5" s="440"/>
      <c r="E5" s="441"/>
      <c r="F5" s="441"/>
      <c r="G5" s="442"/>
      <c r="H5" s="441"/>
      <c r="I5" s="441"/>
      <c r="J5" s="441"/>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1"/>
      <c r="AP5" s="443"/>
    </row>
    <row r="6" spans="2:42" x14ac:dyDescent="0.25">
      <c r="B6" s="439"/>
      <c r="AP6" s="443"/>
    </row>
    <row r="7" spans="2:42" ht="22.5" customHeight="1" x14ac:dyDescent="0.25">
      <c r="B7" s="439"/>
      <c r="C7" s="444"/>
      <c r="D7" s="458" t="s">
        <v>461</v>
      </c>
      <c r="E7" s="444"/>
      <c r="F7" s="444"/>
      <c r="G7" s="444"/>
      <c r="H7" s="444"/>
      <c r="I7" s="444"/>
      <c r="J7" s="444"/>
      <c r="K7" s="444"/>
      <c r="L7" s="444"/>
      <c r="M7" s="444"/>
      <c r="N7" s="444"/>
      <c r="O7" s="444"/>
      <c r="P7" s="444"/>
      <c r="Q7" s="444"/>
      <c r="R7" s="444"/>
      <c r="S7" s="444"/>
      <c r="T7" s="444"/>
      <c r="U7" s="444"/>
      <c r="V7" s="444"/>
      <c r="W7" s="444"/>
      <c r="X7" s="444"/>
      <c r="Y7" s="444"/>
      <c r="Z7" s="444"/>
      <c r="AA7" s="444"/>
      <c r="AB7" s="444"/>
      <c r="AC7" s="444"/>
      <c r="AD7" s="444"/>
      <c r="AE7" s="444"/>
      <c r="AF7" s="444"/>
      <c r="AG7" s="444"/>
      <c r="AH7" s="444"/>
      <c r="AI7" s="444"/>
      <c r="AJ7" s="444"/>
      <c r="AK7" s="444"/>
      <c r="AL7" s="444"/>
      <c r="AM7" s="444"/>
      <c r="AN7" s="444"/>
      <c r="AO7" s="444"/>
      <c r="AP7" s="443"/>
    </row>
    <row r="8" spans="2:42" x14ac:dyDescent="0.25">
      <c r="B8" s="439"/>
      <c r="AP8" s="443"/>
    </row>
    <row r="9" spans="2:42" ht="18.75" x14ac:dyDescent="0.25">
      <c r="B9" s="439"/>
      <c r="F9" s="1005" t="s">
        <v>539</v>
      </c>
      <c r="G9" s="1005"/>
      <c r="H9" s="1005"/>
      <c r="I9" s="1005"/>
      <c r="J9" s="1005"/>
      <c r="M9" s="867" t="s">
        <v>531</v>
      </c>
      <c r="N9" s="868"/>
      <c r="O9" s="868"/>
      <c r="P9" s="868"/>
      <c r="Q9" s="868"/>
      <c r="R9" s="1006"/>
      <c r="S9" s="1006"/>
      <c r="T9" s="1006"/>
      <c r="U9" s="1006"/>
      <c r="V9" s="1006"/>
      <c r="W9" s="1006"/>
      <c r="X9" s="1006"/>
      <c r="Y9" s="1006"/>
      <c r="Z9" s="1006"/>
      <c r="AA9" s="1006"/>
      <c r="AB9" s="1006"/>
      <c r="AC9" s="1006"/>
      <c r="AD9" s="1006"/>
      <c r="AE9" s="1006"/>
      <c r="AF9" s="1006"/>
      <c r="AG9" s="1006"/>
      <c r="AH9" s="1006"/>
      <c r="AI9" s="1006"/>
      <c r="AJ9" s="1006"/>
      <c r="AK9" s="1006"/>
      <c r="AL9" s="1006"/>
      <c r="AM9" s="1006"/>
      <c r="AN9" s="1007"/>
      <c r="AP9" s="443"/>
    </row>
    <row r="10" spans="2:42" x14ac:dyDescent="0.25">
      <c r="B10" s="439"/>
      <c r="M10" s="869"/>
      <c r="N10" s="870"/>
      <c r="O10" s="870"/>
      <c r="P10" s="870"/>
      <c r="Q10" s="870"/>
      <c r="R10" s="870"/>
      <c r="S10" s="870"/>
      <c r="T10" s="870"/>
      <c r="U10" s="870"/>
      <c r="V10" s="870"/>
      <c r="W10" s="870"/>
      <c r="X10" s="870"/>
      <c r="Y10" s="870"/>
      <c r="Z10" s="870"/>
      <c r="AA10" s="870"/>
      <c r="AB10" s="870"/>
      <c r="AC10" s="870"/>
      <c r="AD10" s="870"/>
      <c r="AE10" s="870"/>
      <c r="AF10" s="870"/>
      <c r="AG10" s="870"/>
      <c r="AH10" s="870"/>
      <c r="AI10" s="870"/>
      <c r="AJ10" s="870"/>
      <c r="AK10" s="870"/>
      <c r="AL10" s="870"/>
      <c r="AM10" s="870"/>
      <c r="AN10" s="871"/>
      <c r="AP10" s="443"/>
    </row>
    <row r="11" spans="2:42" ht="48.75" customHeight="1" x14ac:dyDescent="0.25">
      <c r="B11" s="439"/>
      <c r="D11" s="445" t="s">
        <v>462</v>
      </c>
      <c r="F11" s="568" t="str">
        <f>Results!I6</f>
        <v>BAT-AEL</v>
      </c>
      <c r="G11" s="568" t="str">
        <f>Results!J6</f>
        <v/>
      </c>
      <c r="H11" s="568" t="str">
        <f>Results!K6</f>
        <v/>
      </c>
      <c r="I11" s="568" t="str">
        <f>Results!L6</f>
        <v/>
      </c>
      <c r="K11" s="446" t="s">
        <v>517</v>
      </c>
      <c r="M11" s="866" t="str">
        <f>F11</f>
        <v>BAT-AEL</v>
      </c>
      <c r="N11" s="102"/>
      <c r="O11" s="102"/>
      <c r="P11" s="102"/>
      <c r="Q11" s="102"/>
      <c r="R11" s="103"/>
      <c r="S11" s="447"/>
      <c r="T11" s="866" t="str">
        <f>G11</f>
        <v/>
      </c>
      <c r="U11" s="102"/>
      <c r="V11" s="102"/>
      <c r="W11" s="102"/>
      <c r="X11" s="102"/>
      <c r="Y11" s="103"/>
      <c r="Z11" s="447"/>
      <c r="AA11" s="866" t="str">
        <f>H11</f>
        <v/>
      </c>
      <c r="AB11" s="102"/>
      <c r="AC11" s="102"/>
      <c r="AD11" s="102"/>
      <c r="AE11" s="102"/>
      <c r="AF11" s="103"/>
      <c r="AG11" s="447"/>
      <c r="AH11" s="866" t="str">
        <f>I11</f>
        <v/>
      </c>
      <c r="AI11" s="102"/>
      <c r="AJ11" s="102"/>
      <c r="AK11" s="102"/>
      <c r="AL11" s="102"/>
      <c r="AM11" s="103"/>
      <c r="AN11" s="447"/>
      <c r="AP11" s="443"/>
    </row>
    <row r="12" spans="2:42" x14ac:dyDescent="0.25">
      <c r="B12" s="439"/>
      <c r="D12" s="445" t="s">
        <v>414</v>
      </c>
      <c r="F12" s="51" t="str">
        <f>Results!I15</f>
        <v/>
      </c>
      <c r="G12" s="51" t="str">
        <f>Results!J15</f>
        <v/>
      </c>
      <c r="H12" s="51" t="str">
        <f>Results!K15</f>
        <v/>
      </c>
      <c r="I12" s="51" t="str">
        <f>Results!L15</f>
        <v/>
      </c>
      <c r="K12" s="91"/>
      <c r="M12" s="101" t="s">
        <v>529</v>
      </c>
      <c r="N12" s="102" t="str">
        <f>INDEX(D14:D27,MATCH(F28,F14:F27,0))</f>
        <v>Low upfront investment costs</v>
      </c>
      <c r="O12" s="102"/>
      <c r="P12" s="102"/>
      <c r="Q12" s="102"/>
      <c r="R12" s="103"/>
      <c r="S12" s="88"/>
      <c r="T12" s="101" t="s">
        <v>529</v>
      </c>
      <c r="U12" s="102" t="str">
        <f>INDEX(D14:D27,MATCH(G28,G14:G27,0))</f>
        <v>Low upfront investment costs</v>
      </c>
      <c r="V12" s="102"/>
      <c r="W12" s="102"/>
      <c r="X12" s="102"/>
      <c r="Y12" s="103"/>
      <c r="Z12" s="88"/>
      <c r="AA12" s="101" t="s">
        <v>529</v>
      </c>
      <c r="AB12" s="102" t="str">
        <f>INDEX(D14:D27,MATCH(H28,H14:H27,0))</f>
        <v>Low upfront investment costs</v>
      </c>
      <c r="AC12" s="102"/>
      <c r="AD12" s="102"/>
      <c r="AE12" s="102"/>
      <c r="AF12" s="103"/>
      <c r="AG12" s="88"/>
      <c r="AH12" s="101" t="s">
        <v>529</v>
      </c>
      <c r="AI12" s="102" t="str">
        <f>INDEX(D14:D27,MATCH(I28,I14:I27,0))</f>
        <v>Low upfront investment costs</v>
      </c>
      <c r="AJ12" s="102"/>
      <c r="AK12" s="102"/>
      <c r="AL12" s="102"/>
      <c r="AM12" s="103"/>
      <c r="AN12" s="88"/>
      <c r="AP12" s="443"/>
    </row>
    <row r="13" spans="2:42" x14ac:dyDescent="0.25">
      <c r="B13" s="439"/>
      <c r="D13" s="445"/>
      <c r="F13" s="388"/>
      <c r="G13" s="388"/>
      <c r="H13" s="388"/>
      <c r="I13" s="388"/>
      <c r="K13" s="91"/>
      <c r="M13" s="101" t="s">
        <v>530</v>
      </c>
      <c r="N13" s="102" t="str">
        <f>INDEX(D14:D27,MATCH(F29,F14:F27,0))</f>
        <v>Low upfront investment costs</v>
      </c>
      <c r="O13" s="104"/>
      <c r="P13" s="104"/>
      <c r="Q13" s="104"/>
      <c r="R13" s="105"/>
      <c r="S13" s="388"/>
      <c r="T13" s="101" t="s">
        <v>530</v>
      </c>
      <c r="U13" s="102" t="str">
        <f>INDEX(D14:D27,MATCH(G29,G14:G27,0))</f>
        <v>Low upfront investment costs</v>
      </c>
      <c r="V13" s="104"/>
      <c r="W13" s="104"/>
      <c r="X13" s="104"/>
      <c r="Y13" s="105"/>
      <c r="Z13" s="388"/>
      <c r="AA13" s="101" t="s">
        <v>530</v>
      </c>
      <c r="AB13" s="102" t="str">
        <f>INDEX(D14:D27,MATCH(H29,H14:H27,0))</f>
        <v>Low upfront investment costs</v>
      </c>
      <c r="AC13" s="104"/>
      <c r="AD13" s="104"/>
      <c r="AE13" s="104"/>
      <c r="AF13" s="105"/>
      <c r="AG13" s="388"/>
      <c r="AH13" s="101" t="s">
        <v>530</v>
      </c>
      <c r="AI13" s="102" t="str">
        <f>INDEX(D14:D27,MATCH(I29,I14:I27,0))</f>
        <v>Low upfront investment costs</v>
      </c>
      <c r="AJ13" s="104"/>
      <c r="AK13" s="104"/>
      <c r="AL13" s="104"/>
      <c r="AM13" s="105"/>
      <c r="AN13" s="388"/>
      <c r="AP13" s="443"/>
    </row>
    <row r="14" spans="2:42" x14ac:dyDescent="0.25">
      <c r="B14" s="439"/>
      <c r="D14" s="445" t="s">
        <v>415</v>
      </c>
      <c r="F14" s="52">
        <f>INDEX('Sensitivity Calcs'!$F$73:$Q$76,MATCH('Sensitivity Analysis'!F$11,'Sensitivity Calcs'!$C$73:$C$76,0),MATCH('Sensitivity Analysis'!$D14,'Sensitivity Calcs'!$F$5:$Q$5,0))</f>
        <v>0</v>
      </c>
      <c r="G14" s="52">
        <f>INDEX('Sensitivity Calcs'!$F$73:$Q$76,MATCH('Sensitivity Analysis'!G$11,'Sensitivity Calcs'!$C$73:$C$76,0),MATCH('Sensitivity Analysis'!$D14,'Sensitivity Calcs'!$F$5:$Q$5,0))</f>
        <v>0</v>
      </c>
      <c r="H14" s="52">
        <f>INDEX('Sensitivity Calcs'!$F$73:$Q$76,MATCH('Sensitivity Analysis'!H$11,'Sensitivity Calcs'!$C$73:$C$76,0),MATCH('Sensitivity Analysis'!$D14,'Sensitivity Calcs'!$F$5:$Q$5,0))</f>
        <v>0</v>
      </c>
      <c r="I14" s="52">
        <f>INDEX('Sensitivity Calcs'!$F$73:$Q$76,MATCH('Sensitivity Analysis'!I$11,'Sensitivity Calcs'!$C$73:$C$76,0),MATCH('Sensitivity Analysis'!$D14,'Sensitivity Calcs'!$F$5:$Q$5,0))</f>
        <v>0</v>
      </c>
      <c r="K14" s="52" t="str">
        <f>IF(OR(AND(F$12&lt;0,F14&lt;0),AND(F$12&gt;0,F14&gt;0)),"Yes",IF(OR(F$12=0,F14=0),"","No"))</f>
        <v/>
      </c>
      <c r="M14" s="101"/>
      <c r="N14" s="102"/>
      <c r="O14" s="102"/>
      <c r="P14" s="102"/>
      <c r="Q14" s="102"/>
      <c r="R14" s="103"/>
      <c r="S14" s="88"/>
      <c r="T14" s="101"/>
      <c r="U14" s="102"/>
      <c r="V14" s="102"/>
      <c r="W14" s="102"/>
      <c r="X14" s="102"/>
      <c r="Y14" s="103"/>
      <c r="Z14" s="88"/>
      <c r="AA14" s="101"/>
      <c r="AB14" s="102"/>
      <c r="AC14" s="102"/>
      <c r="AD14" s="102"/>
      <c r="AE14" s="102"/>
      <c r="AF14" s="103"/>
      <c r="AG14" s="88"/>
      <c r="AH14" s="101"/>
      <c r="AI14" s="102"/>
      <c r="AJ14" s="102"/>
      <c r="AK14" s="102"/>
      <c r="AL14" s="102"/>
      <c r="AM14" s="103"/>
      <c r="AN14" s="88"/>
      <c r="AP14" s="443"/>
    </row>
    <row r="15" spans="2:42" x14ac:dyDescent="0.25">
      <c r="B15" s="439"/>
      <c r="D15" s="445" t="s">
        <v>416</v>
      </c>
      <c r="F15" s="52">
        <f>INDEX('Sensitivity Calcs'!$F$73:$Q$76,MATCH('Sensitivity Analysis'!F$11,'Sensitivity Calcs'!$C$73:$C$76,0),MATCH('Sensitivity Analysis'!$D15,'Sensitivity Calcs'!$F$5:$Q$5,0))</f>
        <v>0</v>
      </c>
      <c r="G15" s="52">
        <f>INDEX('Sensitivity Calcs'!$F$73:$Q$76,MATCH('Sensitivity Analysis'!G$11,'Sensitivity Calcs'!$C$73:$C$76,0),MATCH('Sensitivity Analysis'!$D15,'Sensitivity Calcs'!$F$5:$Q$5,0))</f>
        <v>0</v>
      </c>
      <c r="H15" s="52">
        <f>INDEX('Sensitivity Calcs'!$F$73:$Q$76,MATCH('Sensitivity Analysis'!H$11,'Sensitivity Calcs'!$C$73:$C$76,0),MATCH('Sensitivity Analysis'!$D15,'Sensitivity Calcs'!$F$5:$Q$5,0))</f>
        <v>0</v>
      </c>
      <c r="I15" s="52">
        <f>INDEX('Sensitivity Calcs'!$F$73:$Q$76,MATCH('Sensitivity Analysis'!I$11,'Sensitivity Calcs'!$C$73:$C$76,0),MATCH('Sensitivity Analysis'!$D15,'Sensitivity Calcs'!$F$5:$Q$5,0))</f>
        <v>0</v>
      </c>
      <c r="K15" s="52" t="str">
        <f t="shared" ref="K15:K27" si="0">IF(OR(AND(F$12&lt;0,F15&lt;0),AND(F$12&gt;0,F15&gt;0)),"Yes",IF(OR(F$12=0,F15=0),"","No"))</f>
        <v/>
      </c>
      <c r="M15" s="110" t="s">
        <v>529</v>
      </c>
      <c r="N15" s="111" t="s">
        <v>530</v>
      </c>
      <c r="O15" s="111"/>
      <c r="P15" s="111"/>
      <c r="Q15" s="111"/>
      <c r="R15" s="112"/>
      <c r="S15" s="88"/>
      <c r="T15" s="110" t="s">
        <v>529</v>
      </c>
      <c r="U15" s="111" t="s">
        <v>530</v>
      </c>
      <c r="V15" s="111"/>
      <c r="W15" s="111"/>
      <c r="X15" s="111"/>
      <c r="Y15" s="112"/>
      <c r="Z15" s="88"/>
      <c r="AA15" s="110" t="s">
        <v>529</v>
      </c>
      <c r="AB15" s="111" t="s">
        <v>530</v>
      </c>
      <c r="AC15" s="111"/>
      <c r="AD15" s="111"/>
      <c r="AE15" s="111"/>
      <c r="AF15" s="112"/>
      <c r="AG15" s="88"/>
      <c r="AH15" s="110" t="s">
        <v>529</v>
      </c>
      <c r="AI15" s="111" t="s">
        <v>530</v>
      </c>
      <c r="AJ15" s="111"/>
      <c r="AK15" s="111"/>
      <c r="AL15" s="111"/>
      <c r="AM15" s="112"/>
      <c r="AN15" s="88"/>
      <c r="AP15" s="443"/>
    </row>
    <row r="16" spans="2:42" x14ac:dyDescent="0.25">
      <c r="B16" s="439"/>
      <c r="D16" s="445" t="s">
        <v>417</v>
      </c>
      <c r="F16" s="52">
        <f>INDEX('Sensitivity Calcs'!$F$73:$Q$76,MATCH('Sensitivity Analysis'!F$11,'Sensitivity Calcs'!$C$73:$C$76,0),MATCH('Sensitivity Analysis'!$D16,'Sensitivity Calcs'!$F$5:$Q$5,0))</f>
        <v>0</v>
      </c>
      <c r="G16" s="52">
        <f>INDEX('Sensitivity Calcs'!$F$73:$Q$76,MATCH('Sensitivity Analysis'!G$11,'Sensitivity Calcs'!$C$73:$C$76,0),MATCH('Sensitivity Analysis'!$D16,'Sensitivity Calcs'!$F$5:$Q$5,0))</f>
        <v>0</v>
      </c>
      <c r="H16" s="52">
        <f>INDEX('Sensitivity Calcs'!$F$73:$Q$76,MATCH('Sensitivity Analysis'!H$11,'Sensitivity Calcs'!$C$73:$C$76,0),MATCH('Sensitivity Analysis'!$D16,'Sensitivity Calcs'!$F$5:$Q$5,0))</f>
        <v>0</v>
      </c>
      <c r="I16" s="52">
        <f>INDEX('Sensitivity Calcs'!$F$73:$Q$76,MATCH('Sensitivity Analysis'!I$11,'Sensitivity Calcs'!$C$73:$C$76,0),MATCH('Sensitivity Analysis'!$D16,'Sensitivity Calcs'!$F$5:$Q$5,0))</f>
        <v>0</v>
      </c>
      <c r="K16" s="52" t="str">
        <f t="shared" si="0"/>
        <v/>
      </c>
      <c r="M16" s="101">
        <f>IF(O16=$N$12,1,0)</f>
        <v>1</v>
      </c>
      <c r="N16" s="102">
        <f>IF(O16=$N$13,1,0)</f>
        <v>1</v>
      </c>
      <c r="O16" s="102" t="s">
        <v>415</v>
      </c>
      <c r="P16" s="102"/>
      <c r="Q16" s="102"/>
      <c r="R16" s="103"/>
      <c r="S16" s="88"/>
      <c r="T16" s="101">
        <f>IF(V16=$U$12,1,0)</f>
        <v>1</v>
      </c>
      <c r="U16" s="102">
        <f>IF(V16=$U$13,1,0)</f>
        <v>1</v>
      </c>
      <c r="V16" s="102" t="s">
        <v>415</v>
      </c>
      <c r="W16" s="102"/>
      <c r="X16" s="102"/>
      <c r="Y16" s="103"/>
      <c r="Z16" s="88"/>
      <c r="AA16" s="101">
        <f>IF(AC16=$AB$12,1,0)</f>
        <v>1</v>
      </c>
      <c r="AB16" s="102">
        <f>IF(AC16=$AB$13,1,0)</f>
        <v>1</v>
      </c>
      <c r="AC16" s="102" t="s">
        <v>415</v>
      </c>
      <c r="AD16" s="102"/>
      <c r="AE16" s="102"/>
      <c r="AF16" s="103"/>
      <c r="AG16" s="88"/>
      <c r="AH16" s="101">
        <f>IF(AJ16=$AI$12,1,0)</f>
        <v>1</v>
      </c>
      <c r="AI16" s="102">
        <f>IF(AJ16=$AI$13,1,0)</f>
        <v>1</v>
      </c>
      <c r="AJ16" s="102" t="s">
        <v>415</v>
      </c>
      <c r="AK16" s="102"/>
      <c r="AL16" s="102"/>
      <c r="AM16" s="103"/>
      <c r="AN16" s="88"/>
      <c r="AP16" s="443"/>
    </row>
    <row r="17" spans="2:42" x14ac:dyDescent="0.25">
      <c r="B17" s="439"/>
      <c r="D17" s="445" t="s">
        <v>408</v>
      </c>
      <c r="F17" s="52">
        <f>INDEX('Sensitivity Calcs'!$F$73:$Q$76,MATCH('Sensitivity Analysis'!F$11,'Sensitivity Calcs'!$C$73:$C$76,0),MATCH('Sensitivity Analysis'!$D17,'Sensitivity Calcs'!$F$5:$Q$5,0))</f>
        <v>0</v>
      </c>
      <c r="G17" s="52">
        <f>INDEX('Sensitivity Calcs'!$F$73:$Q$76,MATCH('Sensitivity Analysis'!G$11,'Sensitivity Calcs'!$C$73:$C$76,0),MATCH('Sensitivity Analysis'!$D17,'Sensitivity Calcs'!$F$5:$Q$5,0))</f>
        <v>0</v>
      </c>
      <c r="H17" s="52">
        <f>INDEX('Sensitivity Calcs'!$F$73:$Q$76,MATCH('Sensitivity Analysis'!H$11,'Sensitivity Calcs'!$C$73:$C$76,0),MATCH('Sensitivity Analysis'!$D17,'Sensitivity Calcs'!$F$5:$Q$5,0))</f>
        <v>0</v>
      </c>
      <c r="I17" s="52">
        <f>INDEX('Sensitivity Calcs'!$F$73:$Q$76,MATCH('Sensitivity Analysis'!I$11,'Sensitivity Calcs'!$C$73:$C$76,0),MATCH('Sensitivity Analysis'!$D17,'Sensitivity Calcs'!$F$5:$Q$5,0))</f>
        <v>0</v>
      </c>
      <c r="K17" s="52" t="str">
        <f t="shared" si="0"/>
        <v/>
      </c>
      <c r="M17" s="101">
        <f t="shared" ref="M17:M26" si="1">IF(O17=$N$12,1,0)</f>
        <v>0</v>
      </c>
      <c r="N17" s="102">
        <f t="shared" ref="N17:N26" si="2">IF(O17=$N$13,1,0)</f>
        <v>0</v>
      </c>
      <c r="O17" s="102" t="s">
        <v>416</v>
      </c>
      <c r="P17" s="102"/>
      <c r="Q17" s="102"/>
      <c r="R17" s="103"/>
      <c r="S17" s="88"/>
      <c r="T17" s="101">
        <f t="shared" ref="T17:T26" si="3">IF(V17=$U$12,1,0)</f>
        <v>0</v>
      </c>
      <c r="U17" s="102">
        <f t="shared" ref="U17:U26" si="4">IF(V17=$U$13,1,0)</f>
        <v>0</v>
      </c>
      <c r="V17" s="102" t="s">
        <v>416</v>
      </c>
      <c r="W17" s="102"/>
      <c r="X17" s="102"/>
      <c r="Y17" s="103"/>
      <c r="Z17" s="88"/>
      <c r="AA17" s="101">
        <f t="shared" ref="AA17:AA26" si="5">IF(AC17=$AB$12,1,0)</f>
        <v>0</v>
      </c>
      <c r="AB17" s="102">
        <f t="shared" ref="AB17:AB26" si="6">IF(AC17=$AB$13,1,0)</f>
        <v>0</v>
      </c>
      <c r="AC17" s="102" t="s">
        <v>416</v>
      </c>
      <c r="AD17" s="102"/>
      <c r="AE17" s="102"/>
      <c r="AF17" s="103"/>
      <c r="AG17" s="88"/>
      <c r="AH17" s="101">
        <f t="shared" ref="AH17:AH26" si="7">IF(AJ17=$AI$12,1,0)</f>
        <v>0</v>
      </c>
      <c r="AI17" s="102">
        <f t="shared" ref="AI17:AI26" si="8">IF(AJ17=$AI$13,1,0)</f>
        <v>0</v>
      </c>
      <c r="AJ17" s="102" t="s">
        <v>416</v>
      </c>
      <c r="AK17" s="102"/>
      <c r="AL17" s="102"/>
      <c r="AM17" s="103"/>
      <c r="AN17" s="88"/>
      <c r="AP17" s="443"/>
    </row>
    <row r="18" spans="2:42" x14ac:dyDescent="0.25">
      <c r="B18" s="439"/>
      <c r="D18" s="445" t="s">
        <v>335</v>
      </c>
      <c r="F18" s="52">
        <f>INDEX('Sensitivity Calcs'!$F$73:$Q$76,MATCH('Sensitivity Analysis'!F$11,'Sensitivity Calcs'!$C$73:$C$76,0),MATCH('Sensitivity Analysis'!$D18,'Sensitivity Calcs'!$F$5:$Q$5,0))</f>
        <v>0</v>
      </c>
      <c r="G18" s="52">
        <f>INDEX('Sensitivity Calcs'!$F$73:$Q$76,MATCH('Sensitivity Analysis'!G$11,'Sensitivity Calcs'!$C$73:$C$76,0),MATCH('Sensitivity Analysis'!$D18,'Sensitivity Calcs'!$F$5:$Q$5,0))</f>
        <v>0</v>
      </c>
      <c r="H18" s="52">
        <f>INDEX('Sensitivity Calcs'!$F$73:$Q$76,MATCH('Sensitivity Analysis'!H$11,'Sensitivity Calcs'!$C$73:$C$76,0),MATCH('Sensitivity Analysis'!$D18,'Sensitivity Calcs'!$F$5:$Q$5,0))</f>
        <v>0</v>
      </c>
      <c r="I18" s="52">
        <f>INDEX('Sensitivity Calcs'!$F$73:$Q$76,MATCH('Sensitivity Analysis'!I$11,'Sensitivity Calcs'!$C$73:$C$76,0),MATCH('Sensitivity Analysis'!$D18,'Sensitivity Calcs'!$F$5:$Q$5,0))</f>
        <v>0</v>
      </c>
      <c r="K18" s="52" t="str">
        <f t="shared" si="0"/>
        <v/>
      </c>
      <c r="M18" s="101">
        <f t="shared" si="1"/>
        <v>0</v>
      </c>
      <c r="N18" s="102">
        <f t="shared" si="2"/>
        <v>0</v>
      </c>
      <c r="O18" s="102" t="s">
        <v>417</v>
      </c>
      <c r="P18" s="102"/>
      <c r="Q18" s="102"/>
      <c r="R18" s="103"/>
      <c r="S18" s="88"/>
      <c r="T18" s="101">
        <f t="shared" si="3"/>
        <v>0</v>
      </c>
      <c r="U18" s="102">
        <f t="shared" si="4"/>
        <v>0</v>
      </c>
      <c r="V18" s="102" t="s">
        <v>417</v>
      </c>
      <c r="W18" s="102"/>
      <c r="X18" s="102"/>
      <c r="Y18" s="103"/>
      <c r="Z18" s="88"/>
      <c r="AA18" s="101">
        <f t="shared" si="5"/>
        <v>0</v>
      </c>
      <c r="AB18" s="102">
        <f t="shared" si="6"/>
        <v>0</v>
      </c>
      <c r="AC18" s="102" t="s">
        <v>417</v>
      </c>
      <c r="AD18" s="102"/>
      <c r="AE18" s="102"/>
      <c r="AF18" s="103"/>
      <c r="AG18" s="88"/>
      <c r="AH18" s="101">
        <f t="shared" si="7"/>
        <v>0</v>
      </c>
      <c r="AI18" s="102">
        <f t="shared" si="8"/>
        <v>0</v>
      </c>
      <c r="AJ18" s="102" t="s">
        <v>417</v>
      </c>
      <c r="AK18" s="102"/>
      <c r="AL18" s="102"/>
      <c r="AM18" s="103"/>
      <c r="AN18" s="88"/>
      <c r="AP18" s="443"/>
    </row>
    <row r="19" spans="2:42" x14ac:dyDescent="0.25">
      <c r="B19" s="439"/>
      <c r="D19" s="445" t="s">
        <v>336</v>
      </c>
      <c r="F19" s="52">
        <f>INDEX('Sensitivity Calcs'!$F$73:$Q$76,MATCH('Sensitivity Analysis'!F$11,'Sensitivity Calcs'!$C$73:$C$76,0),MATCH('Sensitivity Analysis'!$D19,'Sensitivity Calcs'!$F$5:$Q$5,0))</f>
        <v>0</v>
      </c>
      <c r="G19" s="52">
        <f>INDEX('Sensitivity Calcs'!$F$73:$Q$76,MATCH('Sensitivity Analysis'!G$11,'Sensitivity Calcs'!$C$73:$C$76,0),MATCH('Sensitivity Analysis'!$D19,'Sensitivity Calcs'!$F$5:$Q$5,0))</f>
        <v>0</v>
      </c>
      <c r="H19" s="52">
        <f>INDEX('Sensitivity Calcs'!$F$73:$Q$76,MATCH('Sensitivity Analysis'!H$11,'Sensitivity Calcs'!$C$73:$C$76,0),MATCH('Sensitivity Analysis'!$D19,'Sensitivity Calcs'!$F$5:$Q$5,0))</f>
        <v>0</v>
      </c>
      <c r="I19" s="52">
        <f>INDEX('Sensitivity Calcs'!$F$73:$Q$76,MATCH('Sensitivity Analysis'!I$11,'Sensitivity Calcs'!$C$73:$C$76,0),MATCH('Sensitivity Analysis'!$D19,'Sensitivity Calcs'!$F$5:$Q$5,0))</f>
        <v>0</v>
      </c>
      <c r="K19" s="52" t="str">
        <f t="shared" si="0"/>
        <v/>
      </c>
      <c r="M19" s="101">
        <f t="shared" si="1"/>
        <v>0</v>
      </c>
      <c r="N19" s="102">
        <f t="shared" si="2"/>
        <v>0</v>
      </c>
      <c r="O19" s="102" t="s">
        <v>408</v>
      </c>
      <c r="P19" s="102"/>
      <c r="Q19" s="102"/>
      <c r="R19" s="103"/>
      <c r="S19" s="88"/>
      <c r="T19" s="101">
        <f t="shared" si="3"/>
        <v>0</v>
      </c>
      <c r="U19" s="102">
        <f t="shared" si="4"/>
        <v>0</v>
      </c>
      <c r="V19" s="102" t="s">
        <v>408</v>
      </c>
      <c r="W19" s="102"/>
      <c r="X19" s="102"/>
      <c r="Y19" s="103"/>
      <c r="Z19" s="88"/>
      <c r="AA19" s="101">
        <f t="shared" si="5"/>
        <v>0</v>
      </c>
      <c r="AB19" s="102">
        <f t="shared" si="6"/>
        <v>0</v>
      </c>
      <c r="AC19" s="102" t="s">
        <v>408</v>
      </c>
      <c r="AD19" s="102"/>
      <c r="AE19" s="102"/>
      <c r="AF19" s="103"/>
      <c r="AG19" s="88"/>
      <c r="AH19" s="101">
        <f t="shared" si="7"/>
        <v>0</v>
      </c>
      <c r="AI19" s="102">
        <f t="shared" si="8"/>
        <v>0</v>
      </c>
      <c r="AJ19" s="102" t="s">
        <v>408</v>
      </c>
      <c r="AK19" s="102"/>
      <c r="AL19" s="102"/>
      <c r="AM19" s="103"/>
      <c r="AN19" s="88"/>
      <c r="AP19" s="443"/>
    </row>
    <row r="20" spans="2:42" x14ac:dyDescent="0.25">
      <c r="B20" s="439"/>
      <c r="D20" s="448" t="s">
        <v>465</v>
      </c>
      <c r="F20" s="52">
        <f>INDEX('Sensitivity Calcs'!$F$73:$Q$76,MATCH('Sensitivity Analysis'!F$11,'Sensitivity Calcs'!$C$73:$C$76,0),MATCH('Sensitivity Analysis'!$D20,'Sensitivity Calcs'!$F$5:$Q$5,0))</f>
        <v>0</v>
      </c>
      <c r="G20" s="52">
        <f>INDEX('Sensitivity Calcs'!$F$73:$Q$76,MATCH('Sensitivity Analysis'!G$11,'Sensitivity Calcs'!$C$73:$C$76,0),MATCH('Sensitivity Analysis'!$D20,'Sensitivity Calcs'!$F$5:$Q$5,0))</f>
        <v>0</v>
      </c>
      <c r="H20" s="52">
        <f>INDEX('Sensitivity Calcs'!$F$73:$Q$76,MATCH('Sensitivity Analysis'!H$11,'Sensitivity Calcs'!$C$73:$C$76,0),MATCH('Sensitivity Analysis'!$D20,'Sensitivity Calcs'!$F$5:$Q$5,0))</f>
        <v>0</v>
      </c>
      <c r="I20" s="52">
        <f>INDEX('Sensitivity Calcs'!$F$73:$Q$76,MATCH('Sensitivity Analysis'!I$11,'Sensitivity Calcs'!$C$73:$C$76,0),MATCH('Sensitivity Analysis'!$D20,'Sensitivity Calcs'!$F$5:$Q$5,0))</f>
        <v>0</v>
      </c>
      <c r="K20" s="52" t="str">
        <f t="shared" si="0"/>
        <v/>
      </c>
      <c r="M20" s="101">
        <f t="shared" si="1"/>
        <v>0</v>
      </c>
      <c r="N20" s="102">
        <f t="shared" si="2"/>
        <v>0</v>
      </c>
      <c r="O20" s="102" t="s">
        <v>335</v>
      </c>
      <c r="P20" s="102"/>
      <c r="Q20" s="102"/>
      <c r="R20" s="103"/>
      <c r="S20" s="88"/>
      <c r="T20" s="101">
        <f t="shared" si="3"/>
        <v>0</v>
      </c>
      <c r="U20" s="102">
        <f t="shared" si="4"/>
        <v>0</v>
      </c>
      <c r="V20" s="102" t="s">
        <v>335</v>
      </c>
      <c r="W20" s="102"/>
      <c r="X20" s="102"/>
      <c r="Y20" s="103"/>
      <c r="Z20" s="88"/>
      <c r="AA20" s="101">
        <f t="shared" si="5"/>
        <v>0</v>
      </c>
      <c r="AB20" s="102">
        <f t="shared" si="6"/>
        <v>0</v>
      </c>
      <c r="AC20" s="102" t="s">
        <v>335</v>
      </c>
      <c r="AD20" s="102"/>
      <c r="AE20" s="102"/>
      <c r="AF20" s="103"/>
      <c r="AG20" s="88"/>
      <c r="AH20" s="101">
        <f t="shared" si="7"/>
        <v>0</v>
      </c>
      <c r="AI20" s="102">
        <f t="shared" si="8"/>
        <v>0</v>
      </c>
      <c r="AJ20" s="102" t="s">
        <v>335</v>
      </c>
      <c r="AK20" s="102"/>
      <c r="AL20" s="102"/>
      <c r="AM20" s="103"/>
      <c r="AN20" s="88"/>
      <c r="AP20" s="443"/>
    </row>
    <row r="21" spans="2:42" x14ac:dyDescent="0.25">
      <c r="B21" s="439"/>
      <c r="D21" s="448" t="s">
        <v>464</v>
      </c>
      <c r="F21" s="52">
        <f>INDEX('Sensitivity Calcs'!$F$73:$Q$76,MATCH('Sensitivity Analysis'!F$11,'Sensitivity Calcs'!$C$73:$C$76,0),MATCH('Sensitivity Analysis'!$D21,'Sensitivity Calcs'!$F$5:$Q$5,0))</f>
        <v>0</v>
      </c>
      <c r="G21" s="52">
        <f>INDEX('Sensitivity Calcs'!$F$73:$Q$76,MATCH('Sensitivity Analysis'!G$11,'Sensitivity Calcs'!$C$73:$C$76,0),MATCH('Sensitivity Analysis'!$D21,'Sensitivity Calcs'!$F$5:$Q$5,0))</f>
        <v>0</v>
      </c>
      <c r="H21" s="52">
        <f>INDEX('Sensitivity Calcs'!$F$73:$Q$76,MATCH('Sensitivity Analysis'!H$11,'Sensitivity Calcs'!$C$73:$C$76,0),MATCH('Sensitivity Analysis'!$D21,'Sensitivity Calcs'!$F$5:$Q$5,0))</f>
        <v>0</v>
      </c>
      <c r="I21" s="52">
        <f>INDEX('Sensitivity Calcs'!$F$73:$Q$76,MATCH('Sensitivity Analysis'!I$11,'Sensitivity Calcs'!$C$73:$C$76,0),MATCH('Sensitivity Analysis'!$D21,'Sensitivity Calcs'!$F$5:$Q$5,0))</f>
        <v>0</v>
      </c>
      <c r="K21" s="52" t="str">
        <f t="shared" si="0"/>
        <v/>
      </c>
      <c r="M21" s="101">
        <f t="shared" si="1"/>
        <v>0</v>
      </c>
      <c r="N21" s="102">
        <f t="shared" si="2"/>
        <v>0</v>
      </c>
      <c r="O21" s="102" t="s">
        <v>336</v>
      </c>
      <c r="P21" s="102"/>
      <c r="Q21" s="102"/>
      <c r="R21" s="103"/>
      <c r="S21" s="88"/>
      <c r="T21" s="101">
        <f t="shared" si="3"/>
        <v>0</v>
      </c>
      <c r="U21" s="102">
        <f t="shared" si="4"/>
        <v>0</v>
      </c>
      <c r="V21" s="102" t="s">
        <v>336</v>
      </c>
      <c r="W21" s="102"/>
      <c r="X21" s="102"/>
      <c r="Y21" s="103"/>
      <c r="Z21" s="88"/>
      <c r="AA21" s="101">
        <f t="shared" si="5"/>
        <v>0</v>
      </c>
      <c r="AB21" s="102">
        <f t="shared" si="6"/>
        <v>0</v>
      </c>
      <c r="AC21" s="102" t="s">
        <v>336</v>
      </c>
      <c r="AD21" s="102"/>
      <c r="AE21" s="102"/>
      <c r="AF21" s="103"/>
      <c r="AG21" s="88"/>
      <c r="AH21" s="101">
        <f t="shared" si="7"/>
        <v>0</v>
      </c>
      <c r="AI21" s="102">
        <f t="shared" si="8"/>
        <v>0</v>
      </c>
      <c r="AJ21" s="102" t="s">
        <v>336</v>
      </c>
      <c r="AK21" s="102"/>
      <c r="AL21" s="102"/>
      <c r="AM21" s="103"/>
      <c r="AN21" s="88"/>
      <c r="AP21" s="443"/>
    </row>
    <row r="22" spans="2:42" x14ac:dyDescent="0.25">
      <c r="B22" s="439"/>
      <c r="D22" s="448" t="s">
        <v>463</v>
      </c>
      <c r="F22" s="52">
        <f>INDEX('Sensitivity Calcs'!$F$73:$Q$76,MATCH('Sensitivity Analysis'!F$11,'Sensitivity Calcs'!$C$73:$C$76,0),MATCH('Sensitivity Analysis'!$D22,'Sensitivity Calcs'!$F$5:$Q$5,0))</f>
        <v>0</v>
      </c>
      <c r="G22" s="52">
        <f>INDEX('Sensitivity Calcs'!$F$73:$Q$76,MATCH('Sensitivity Analysis'!G$11,'Sensitivity Calcs'!$C$73:$C$76,0),MATCH('Sensitivity Analysis'!$D22,'Sensitivity Calcs'!$F$5:$Q$5,0))</f>
        <v>0</v>
      </c>
      <c r="H22" s="52">
        <f>INDEX('Sensitivity Calcs'!$F$73:$Q$76,MATCH('Sensitivity Analysis'!H$11,'Sensitivity Calcs'!$C$73:$C$76,0),MATCH('Sensitivity Analysis'!$D22,'Sensitivity Calcs'!$F$5:$Q$5,0))</f>
        <v>0</v>
      </c>
      <c r="I22" s="52">
        <f>INDEX('Sensitivity Calcs'!$F$73:$Q$76,MATCH('Sensitivity Analysis'!I$11,'Sensitivity Calcs'!$C$73:$C$76,0),MATCH('Sensitivity Analysis'!$D22,'Sensitivity Calcs'!$F$5:$Q$5,0))</f>
        <v>0</v>
      </c>
      <c r="K22" s="52" t="str">
        <f t="shared" si="0"/>
        <v/>
      </c>
      <c r="M22" s="101">
        <f t="shared" si="1"/>
        <v>0</v>
      </c>
      <c r="N22" s="102">
        <f t="shared" si="2"/>
        <v>0</v>
      </c>
      <c r="O22" s="102" t="s">
        <v>465</v>
      </c>
      <c r="P22" s="102"/>
      <c r="Q22" s="102"/>
      <c r="R22" s="103"/>
      <c r="S22" s="88"/>
      <c r="T22" s="101">
        <f t="shared" si="3"/>
        <v>0</v>
      </c>
      <c r="U22" s="102">
        <f t="shared" si="4"/>
        <v>0</v>
      </c>
      <c r="V22" s="102" t="s">
        <v>465</v>
      </c>
      <c r="W22" s="102"/>
      <c r="X22" s="102"/>
      <c r="Y22" s="103"/>
      <c r="Z22" s="88"/>
      <c r="AA22" s="101">
        <f t="shared" si="5"/>
        <v>0</v>
      </c>
      <c r="AB22" s="102">
        <f t="shared" si="6"/>
        <v>0</v>
      </c>
      <c r="AC22" s="102" t="s">
        <v>465</v>
      </c>
      <c r="AD22" s="102"/>
      <c r="AE22" s="102"/>
      <c r="AF22" s="103"/>
      <c r="AG22" s="88"/>
      <c r="AH22" s="101">
        <f t="shared" si="7"/>
        <v>0</v>
      </c>
      <c r="AI22" s="102">
        <f t="shared" si="8"/>
        <v>0</v>
      </c>
      <c r="AJ22" s="102" t="s">
        <v>465</v>
      </c>
      <c r="AK22" s="102"/>
      <c r="AL22" s="102"/>
      <c r="AM22" s="103"/>
      <c r="AN22" s="88"/>
      <c r="AP22" s="443"/>
    </row>
    <row r="23" spans="2:42" x14ac:dyDescent="0.25">
      <c r="B23" s="439"/>
      <c r="D23" s="445" t="s">
        <v>311</v>
      </c>
      <c r="F23" s="52">
        <f>INDEX('Sensitivity Calcs'!$F$73:$Q$76,MATCH('Sensitivity Analysis'!F$11,'Sensitivity Calcs'!$C$73:$C$76,0),MATCH('Sensitivity Analysis'!$D23,'Sensitivity Calcs'!$F$5:$Q$5,0))</f>
        <v>0</v>
      </c>
      <c r="G23" s="52">
        <f>INDEX('Sensitivity Calcs'!$F$73:$Q$76,MATCH('Sensitivity Analysis'!G$11,'Sensitivity Calcs'!$C$73:$C$76,0),MATCH('Sensitivity Analysis'!$D23,'Sensitivity Calcs'!$F$5:$Q$5,0))</f>
        <v>0</v>
      </c>
      <c r="H23" s="52">
        <f>INDEX('Sensitivity Calcs'!$F$73:$Q$76,MATCH('Sensitivity Analysis'!H$11,'Sensitivity Calcs'!$C$73:$C$76,0),MATCH('Sensitivity Analysis'!$D23,'Sensitivity Calcs'!$F$5:$Q$5,0))</f>
        <v>0</v>
      </c>
      <c r="I23" s="52">
        <f>INDEX('Sensitivity Calcs'!$F$73:$Q$76,MATCH('Sensitivity Analysis'!I$11,'Sensitivity Calcs'!$C$73:$C$76,0),MATCH('Sensitivity Analysis'!$D23,'Sensitivity Calcs'!$F$5:$Q$5,0))</f>
        <v>0</v>
      </c>
      <c r="K23" s="52" t="str">
        <f t="shared" si="0"/>
        <v/>
      </c>
      <c r="M23" s="101">
        <f t="shared" si="1"/>
        <v>0</v>
      </c>
      <c r="N23" s="102">
        <f t="shared" si="2"/>
        <v>0</v>
      </c>
      <c r="O23" s="102" t="s">
        <v>464</v>
      </c>
      <c r="P23" s="102"/>
      <c r="Q23" s="102"/>
      <c r="R23" s="103"/>
      <c r="S23" s="88"/>
      <c r="T23" s="101">
        <f t="shared" si="3"/>
        <v>0</v>
      </c>
      <c r="U23" s="102">
        <f t="shared" si="4"/>
        <v>0</v>
      </c>
      <c r="V23" s="102" t="s">
        <v>464</v>
      </c>
      <c r="W23" s="102"/>
      <c r="X23" s="102"/>
      <c r="Y23" s="103"/>
      <c r="Z23" s="88"/>
      <c r="AA23" s="101">
        <f t="shared" si="5"/>
        <v>0</v>
      </c>
      <c r="AB23" s="102">
        <f t="shared" si="6"/>
        <v>0</v>
      </c>
      <c r="AC23" s="102" t="s">
        <v>464</v>
      </c>
      <c r="AD23" s="102"/>
      <c r="AE23" s="102"/>
      <c r="AF23" s="103"/>
      <c r="AG23" s="88"/>
      <c r="AH23" s="101">
        <f t="shared" si="7"/>
        <v>0</v>
      </c>
      <c r="AI23" s="102">
        <f t="shared" si="8"/>
        <v>0</v>
      </c>
      <c r="AJ23" s="102" t="s">
        <v>464</v>
      </c>
      <c r="AK23" s="102"/>
      <c r="AL23" s="102"/>
      <c r="AM23" s="103"/>
      <c r="AN23" s="88"/>
      <c r="AP23" s="443"/>
    </row>
    <row r="24" spans="2:42" x14ac:dyDescent="0.25">
      <c r="B24" s="439"/>
      <c r="D24" s="445" t="s">
        <v>312</v>
      </c>
      <c r="F24" s="52">
        <f>INDEX('Sensitivity Calcs'!$F$73:$Q$76,MATCH('Sensitivity Analysis'!F$11,'Sensitivity Calcs'!$C$73:$C$76,0),MATCH('Sensitivity Analysis'!$D24,'Sensitivity Calcs'!$F$5:$Q$5,0))</f>
        <v>0</v>
      </c>
      <c r="G24" s="52">
        <f>INDEX('Sensitivity Calcs'!$F$73:$Q$76,MATCH('Sensitivity Analysis'!G$11,'Sensitivity Calcs'!$C$73:$C$76,0),MATCH('Sensitivity Analysis'!$D24,'Sensitivity Calcs'!$F$5:$Q$5,0))</f>
        <v>0</v>
      </c>
      <c r="H24" s="52">
        <f>INDEX('Sensitivity Calcs'!$F$73:$Q$76,MATCH('Sensitivity Analysis'!H$11,'Sensitivity Calcs'!$C$73:$C$76,0),MATCH('Sensitivity Analysis'!$D24,'Sensitivity Calcs'!$F$5:$Q$5,0))</f>
        <v>0</v>
      </c>
      <c r="I24" s="52">
        <f>INDEX('Sensitivity Calcs'!$F$73:$Q$76,MATCH('Sensitivity Analysis'!I$11,'Sensitivity Calcs'!$C$73:$C$76,0),MATCH('Sensitivity Analysis'!$D24,'Sensitivity Calcs'!$F$5:$Q$5,0))</f>
        <v>0</v>
      </c>
      <c r="K24" s="52" t="str">
        <f t="shared" si="0"/>
        <v/>
      </c>
      <c r="M24" s="101">
        <f t="shared" si="1"/>
        <v>0</v>
      </c>
      <c r="N24" s="102">
        <f t="shared" si="2"/>
        <v>0</v>
      </c>
      <c r="O24" s="102" t="s">
        <v>463</v>
      </c>
      <c r="P24" s="102"/>
      <c r="Q24" s="102"/>
      <c r="R24" s="103"/>
      <c r="S24" s="88"/>
      <c r="T24" s="101">
        <f t="shared" si="3"/>
        <v>0</v>
      </c>
      <c r="U24" s="102">
        <f t="shared" si="4"/>
        <v>0</v>
      </c>
      <c r="V24" s="102" t="s">
        <v>463</v>
      </c>
      <c r="W24" s="102"/>
      <c r="X24" s="102"/>
      <c r="Y24" s="103"/>
      <c r="Z24" s="88"/>
      <c r="AA24" s="101">
        <f t="shared" si="5"/>
        <v>0</v>
      </c>
      <c r="AB24" s="102">
        <f t="shared" si="6"/>
        <v>0</v>
      </c>
      <c r="AC24" s="102" t="s">
        <v>463</v>
      </c>
      <c r="AD24" s="102"/>
      <c r="AE24" s="102"/>
      <c r="AF24" s="103"/>
      <c r="AG24" s="88"/>
      <c r="AH24" s="101">
        <f t="shared" si="7"/>
        <v>0</v>
      </c>
      <c r="AI24" s="102">
        <f t="shared" si="8"/>
        <v>0</v>
      </c>
      <c r="AJ24" s="102" t="s">
        <v>463</v>
      </c>
      <c r="AK24" s="102"/>
      <c r="AL24" s="102"/>
      <c r="AM24" s="103"/>
      <c r="AN24" s="88"/>
      <c r="AP24" s="443"/>
    </row>
    <row r="25" spans="2:42" x14ac:dyDescent="0.25">
      <c r="B25" s="439"/>
      <c r="D25" s="445"/>
      <c r="F25" s="88"/>
      <c r="G25" s="88"/>
      <c r="H25" s="88"/>
      <c r="I25" s="88"/>
      <c r="K25" s="88" t="str">
        <f t="shared" si="0"/>
        <v/>
      </c>
      <c r="M25" s="101">
        <f t="shared" si="1"/>
        <v>0</v>
      </c>
      <c r="N25" s="102">
        <f t="shared" si="2"/>
        <v>0</v>
      </c>
      <c r="O25" s="102" t="s">
        <v>311</v>
      </c>
      <c r="P25" s="102"/>
      <c r="Q25" s="102"/>
      <c r="R25" s="103"/>
      <c r="S25" s="88"/>
      <c r="T25" s="101">
        <f t="shared" si="3"/>
        <v>0</v>
      </c>
      <c r="U25" s="102">
        <f t="shared" si="4"/>
        <v>0</v>
      </c>
      <c r="V25" s="102" t="s">
        <v>311</v>
      </c>
      <c r="W25" s="102"/>
      <c r="X25" s="102"/>
      <c r="Y25" s="103"/>
      <c r="Z25" s="88"/>
      <c r="AA25" s="101">
        <f t="shared" si="5"/>
        <v>0</v>
      </c>
      <c r="AB25" s="102">
        <f t="shared" si="6"/>
        <v>0</v>
      </c>
      <c r="AC25" s="102" t="s">
        <v>311</v>
      </c>
      <c r="AD25" s="102"/>
      <c r="AE25" s="102"/>
      <c r="AF25" s="103"/>
      <c r="AG25" s="88"/>
      <c r="AH25" s="101">
        <f t="shared" si="7"/>
        <v>0</v>
      </c>
      <c r="AI25" s="102">
        <f t="shared" si="8"/>
        <v>0</v>
      </c>
      <c r="AJ25" s="102" t="s">
        <v>311</v>
      </c>
      <c r="AK25" s="102"/>
      <c r="AL25" s="102"/>
      <c r="AM25" s="103"/>
      <c r="AN25" s="88"/>
      <c r="AP25" s="443"/>
    </row>
    <row r="26" spans="2:42" x14ac:dyDescent="0.25">
      <c r="B26" s="439"/>
      <c r="D26" s="445"/>
      <c r="F26" s="88"/>
      <c r="G26" s="88"/>
      <c r="H26" s="88"/>
      <c r="I26" s="88"/>
      <c r="K26" s="88" t="str">
        <f t="shared" si="0"/>
        <v/>
      </c>
      <c r="M26" s="106">
        <f t="shared" si="1"/>
        <v>0</v>
      </c>
      <c r="N26" s="107">
        <f t="shared" si="2"/>
        <v>0</v>
      </c>
      <c r="O26" s="107" t="s">
        <v>312</v>
      </c>
      <c r="P26" s="107"/>
      <c r="Q26" s="107"/>
      <c r="R26" s="108"/>
      <c r="S26" s="88"/>
      <c r="T26" s="106">
        <f t="shared" si="3"/>
        <v>0</v>
      </c>
      <c r="U26" s="107">
        <f t="shared" si="4"/>
        <v>0</v>
      </c>
      <c r="V26" s="107" t="s">
        <v>312</v>
      </c>
      <c r="W26" s="107"/>
      <c r="X26" s="107"/>
      <c r="Y26" s="108"/>
      <c r="Z26" s="88"/>
      <c r="AA26" s="106">
        <f t="shared" si="5"/>
        <v>0</v>
      </c>
      <c r="AB26" s="107">
        <f t="shared" si="6"/>
        <v>0</v>
      </c>
      <c r="AC26" s="107" t="s">
        <v>312</v>
      </c>
      <c r="AD26" s="107"/>
      <c r="AE26" s="107"/>
      <c r="AF26" s="108"/>
      <c r="AG26" s="88"/>
      <c r="AH26" s="106">
        <f t="shared" si="7"/>
        <v>0</v>
      </c>
      <c r="AI26" s="107">
        <f t="shared" si="8"/>
        <v>0</v>
      </c>
      <c r="AJ26" s="107" t="s">
        <v>312</v>
      </c>
      <c r="AK26" s="107"/>
      <c r="AL26" s="107"/>
      <c r="AM26" s="108"/>
      <c r="AN26" s="88"/>
      <c r="AP26" s="443"/>
    </row>
    <row r="27" spans="2:42" x14ac:dyDescent="0.25">
      <c r="B27" s="439"/>
      <c r="D27" s="449"/>
      <c r="E27" s="449"/>
      <c r="F27" s="449"/>
      <c r="G27" s="449"/>
      <c r="H27" s="449"/>
      <c r="I27" s="449"/>
      <c r="K27" s="88" t="str">
        <f t="shared" si="0"/>
        <v/>
      </c>
      <c r="S27" s="88"/>
      <c r="Z27" s="88"/>
      <c r="AG27" s="88"/>
      <c r="AN27" s="88"/>
      <c r="AP27" s="443"/>
    </row>
    <row r="28" spans="2:42" x14ac:dyDescent="0.25">
      <c r="B28" s="439"/>
      <c r="D28" s="445" t="s">
        <v>344</v>
      </c>
      <c r="F28" s="52">
        <f>MIN(F14:F24)</f>
        <v>0</v>
      </c>
      <c r="G28" s="52">
        <f>MIN(G14:G24)</f>
        <v>0</v>
      </c>
      <c r="H28" s="52">
        <f>MIN(H14:H24)</f>
        <v>0</v>
      </c>
      <c r="I28" s="52">
        <f>MIN(I14:I24)</f>
        <v>0</v>
      </c>
      <c r="K28" s="52" t="str">
        <f>IF(OR(AND(F$12&lt;0,F28&lt;0),AND(F$12&gt;0,F28&gt;0)),"Yes",IF(OR(F$12=0,F28=0),"","No"))</f>
        <v/>
      </c>
      <c r="S28" s="88"/>
      <c r="Z28" s="88"/>
      <c r="AG28" s="88"/>
      <c r="AN28" s="88"/>
      <c r="AP28" s="443"/>
    </row>
    <row r="29" spans="2:42" x14ac:dyDescent="0.25">
      <c r="B29" s="439"/>
      <c r="D29" s="445" t="s">
        <v>345</v>
      </c>
      <c r="F29" s="52">
        <f>MAX(F14:F24)</f>
        <v>0</v>
      </c>
      <c r="G29" s="52">
        <f>MAX(G14:G24)</f>
        <v>0</v>
      </c>
      <c r="H29" s="52">
        <f>MAX(H14:H24)</f>
        <v>0</v>
      </c>
      <c r="I29" s="52">
        <f>MAX(I14:I24)</f>
        <v>0</v>
      </c>
      <c r="K29" s="52" t="str">
        <f>IF(OR(AND(F$12&lt;0,F29&lt;0),AND(F$12&gt;0,F29&gt;0)),"Yes",IF(OR(F$12=0,F29=0),"","No"))</f>
        <v/>
      </c>
      <c r="R29" s="88"/>
      <c r="S29" s="88"/>
      <c r="Y29" s="88"/>
      <c r="Z29" s="88"/>
      <c r="AF29" s="88"/>
      <c r="AG29" s="88"/>
      <c r="AM29" s="88"/>
      <c r="AN29" s="88"/>
      <c r="AP29" s="443"/>
    </row>
    <row r="30" spans="2:42" x14ac:dyDescent="0.25">
      <c r="B30" s="439"/>
      <c r="F30" s="449"/>
      <c r="G30" s="449"/>
      <c r="H30" s="449"/>
      <c r="I30" s="449"/>
      <c r="AP30" s="443"/>
    </row>
    <row r="31" spans="2:42" ht="48" customHeight="1" x14ac:dyDescent="0.25">
      <c r="B31" s="439"/>
      <c r="D31" s="450" t="s">
        <v>346</v>
      </c>
      <c r="F31" s="449"/>
      <c r="G31" s="449"/>
      <c r="H31" s="449"/>
      <c r="I31" s="449"/>
      <c r="M31" s="450"/>
      <c r="T31" s="450"/>
      <c r="AA31" s="450"/>
      <c r="AH31" s="450"/>
      <c r="AP31" s="443"/>
    </row>
    <row r="32" spans="2:42" s="97" customFormat="1" ht="45" x14ac:dyDescent="0.25">
      <c r="B32" s="451"/>
      <c r="D32" s="445" t="s">
        <v>462</v>
      </c>
      <c r="F32" s="568" t="str">
        <f>Results!I6</f>
        <v>BAT-AEL</v>
      </c>
      <c r="G32" s="568" t="str">
        <f>Results!J6</f>
        <v/>
      </c>
      <c r="H32" s="568" t="str">
        <f>Results!K6</f>
        <v/>
      </c>
      <c r="I32" s="568" t="str">
        <f>Results!L6</f>
        <v/>
      </c>
      <c r="J32" s="98"/>
      <c r="K32" s="450" t="s">
        <v>466</v>
      </c>
      <c r="M32" s="98"/>
      <c r="T32" s="98"/>
      <c r="AA32" s="98"/>
      <c r="AH32" s="98"/>
      <c r="AP32" s="452"/>
    </row>
    <row r="33" spans="2:42" x14ac:dyDescent="0.25">
      <c r="B33" s="439"/>
      <c r="D33" s="445" t="s">
        <v>414</v>
      </c>
      <c r="F33" s="54" t="str">
        <f>Results!I16</f>
        <v>No Rank</v>
      </c>
      <c r="G33" s="54" t="str">
        <f>Results!J16</f>
        <v>No Rank</v>
      </c>
      <c r="H33" s="54" t="str">
        <f>Results!K16</f>
        <v>No Rank</v>
      </c>
      <c r="I33" s="54" t="str">
        <f>Results!L16</f>
        <v>No Rank</v>
      </c>
      <c r="J33" s="91"/>
      <c r="K33" s="91"/>
      <c r="M33" s="91"/>
      <c r="T33" s="91"/>
      <c r="AA33" s="91"/>
      <c r="AH33" s="91"/>
      <c r="AP33" s="443"/>
    </row>
    <row r="34" spans="2:42" x14ac:dyDescent="0.25">
      <c r="B34" s="439"/>
      <c r="D34" s="445"/>
      <c r="F34" s="388"/>
      <c r="G34" s="388"/>
      <c r="H34" s="388"/>
      <c r="I34" s="388"/>
      <c r="J34" s="91"/>
      <c r="K34" s="91"/>
      <c r="M34" s="91"/>
      <c r="T34" s="91"/>
      <c r="AA34" s="91"/>
      <c r="AH34" s="91"/>
      <c r="AP34" s="443"/>
    </row>
    <row r="35" spans="2:42" x14ac:dyDescent="0.25">
      <c r="B35" s="439"/>
      <c r="D35" s="445" t="s">
        <v>415</v>
      </c>
      <c r="F35" s="55" t="str">
        <f>INDEX('Sensitivity Calcs'!$F$81:$Q$84,MATCH('Sensitivity Analysis'!F$32,'Sensitivity Calcs'!$C$81:$C$84,0),MATCH('Sensitivity Analysis'!$D35,'Sensitivity Calcs'!$F$5:$Q$5,0))</f>
        <v>No rank</v>
      </c>
      <c r="G35" s="55" t="str">
        <f>INDEX('Sensitivity Calcs'!$F$81:$Q$84,MATCH('Sensitivity Analysis'!G$32,'Sensitivity Calcs'!$C$81:$C$84,0),MATCH('Sensitivity Analysis'!$D35,'Sensitivity Calcs'!$F$5:$Q$5,0))</f>
        <v>No rank</v>
      </c>
      <c r="H35" s="55" t="str">
        <f>INDEX('Sensitivity Calcs'!$F$81:$Q$84,MATCH('Sensitivity Analysis'!H$32,'Sensitivity Calcs'!$C$81:$C$84,0),MATCH('Sensitivity Analysis'!$D35,'Sensitivity Calcs'!$F$5:$Q$5,0))</f>
        <v>No rank</v>
      </c>
      <c r="I35" s="55" t="str">
        <f>INDEX('Sensitivity Calcs'!$F$81:$Q$84,MATCH('Sensitivity Analysis'!I$32,'Sensitivity Calcs'!$C$81:$C$84,0),MATCH('Sensitivity Analysis'!$D35,'Sensitivity Calcs'!$F$5:$Q$5,0))</f>
        <v>No rank</v>
      </c>
      <c r="J35" s="91"/>
      <c r="K35" s="52" t="str">
        <f>IF(SUM('Sensitivity Calcs'!$F89:$I89)=4,"Yes","No")</f>
        <v>Yes</v>
      </c>
      <c r="M35" s="88"/>
      <c r="T35" s="88"/>
      <c r="AA35" s="88"/>
      <c r="AH35" s="88"/>
      <c r="AP35" s="443"/>
    </row>
    <row r="36" spans="2:42" x14ac:dyDescent="0.25">
      <c r="B36" s="439"/>
      <c r="D36" s="445" t="s">
        <v>416</v>
      </c>
      <c r="F36" s="55" t="str">
        <f>INDEX('Sensitivity Calcs'!$F$81:$Q$84,MATCH('Sensitivity Analysis'!F$32,'Sensitivity Calcs'!$C$81:$C$84,0),MATCH('Sensitivity Analysis'!$D36,'Sensitivity Calcs'!$F$5:$Q$5,0))</f>
        <v>No rank</v>
      </c>
      <c r="G36" s="55" t="str">
        <f>INDEX('Sensitivity Calcs'!$F$81:$Q$84,MATCH('Sensitivity Analysis'!G$32,'Sensitivity Calcs'!$C$81:$C$84,0),MATCH('Sensitivity Analysis'!$D36,'Sensitivity Calcs'!$F$5:$Q$5,0))</f>
        <v>No rank</v>
      </c>
      <c r="H36" s="55" t="str">
        <f>INDEX('Sensitivity Calcs'!$F$81:$Q$84,MATCH('Sensitivity Analysis'!H$32,'Sensitivity Calcs'!$C$81:$C$84,0),MATCH('Sensitivity Analysis'!$D36,'Sensitivity Calcs'!$F$5:$Q$5,0))</f>
        <v>No rank</v>
      </c>
      <c r="I36" s="55" t="str">
        <f>INDEX('Sensitivity Calcs'!$F$81:$Q$84,MATCH('Sensitivity Analysis'!I$32,'Sensitivity Calcs'!$C$81:$C$84,0),MATCH('Sensitivity Analysis'!$D36,'Sensitivity Calcs'!$F$5:$Q$5,0))</f>
        <v>No rank</v>
      </c>
      <c r="J36" s="91"/>
      <c r="K36" s="52" t="str">
        <f>IF(SUM('Sensitivity Calcs'!$F90:$I90)=4,"Yes","No")</f>
        <v>Yes</v>
      </c>
      <c r="M36" s="88"/>
      <c r="T36" s="88"/>
      <c r="AA36" s="88"/>
      <c r="AH36" s="88"/>
      <c r="AP36" s="443"/>
    </row>
    <row r="37" spans="2:42" x14ac:dyDescent="0.25">
      <c r="B37" s="439"/>
      <c r="D37" s="445" t="s">
        <v>417</v>
      </c>
      <c r="F37" s="55" t="str">
        <f>INDEX('Sensitivity Calcs'!$F$81:$Q$84,MATCH('Sensitivity Analysis'!F$32,'Sensitivity Calcs'!$C$81:$C$84,0),MATCH('Sensitivity Analysis'!$D37,'Sensitivity Calcs'!$F$5:$Q$5,0))</f>
        <v>No rank</v>
      </c>
      <c r="G37" s="55" t="str">
        <f>INDEX('Sensitivity Calcs'!$F$81:$Q$84,MATCH('Sensitivity Analysis'!G$32,'Sensitivity Calcs'!$C$81:$C$84,0),MATCH('Sensitivity Analysis'!$D37,'Sensitivity Calcs'!$F$5:$Q$5,0))</f>
        <v>No rank</v>
      </c>
      <c r="H37" s="55" t="str">
        <f>INDEX('Sensitivity Calcs'!$F$81:$Q$84,MATCH('Sensitivity Analysis'!H$32,'Sensitivity Calcs'!$C$81:$C$84,0),MATCH('Sensitivity Analysis'!$D37,'Sensitivity Calcs'!$F$5:$Q$5,0))</f>
        <v>No rank</v>
      </c>
      <c r="I37" s="55" t="str">
        <f>INDEX('Sensitivity Calcs'!$F$81:$Q$84,MATCH('Sensitivity Analysis'!I$32,'Sensitivity Calcs'!$C$81:$C$84,0),MATCH('Sensitivity Analysis'!$D37,'Sensitivity Calcs'!$F$5:$Q$5,0))</f>
        <v>No rank</v>
      </c>
      <c r="J37" s="91"/>
      <c r="K37" s="52" t="str">
        <f>IF(SUM('Sensitivity Calcs'!$F91:$I91)=4,"Yes","No")</f>
        <v>Yes</v>
      </c>
      <c r="M37" s="88"/>
      <c r="T37" s="88"/>
      <c r="AA37" s="88"/>
      <c r="AH37" s="88"/>
      <c r="AP37" s="443"/>
    </row>
    <row r="38" spans="2:42" x14ac:dyDescent="0.25">
      <c r="B38" s="439"/>
      <c r="D38" s="445" t="s">
        <v>408</v>
      </c>
      <c r="F38" s="55" t="str">
        <f>INDEX('Sensitivity Calcs'!$F$81:$Q$84,MATCH('Sensitivity Analysis'!F$32,'Sensitivity Calcs'!$C$81:$C$84,0),MATCH('Sensitivity Analysis'!$D38,'Sensitivity Calcs'!$F$5:$Q$5,0))</f>
        <v>No rank</v>
      </c>
      <c r="G38" s="55" t="str">
        <f>INDEX('Sensitivity Calcs'!$F$81:$Q$84,MATCH('Sensitivity Analysis'!G$32,'Sensitivity Calcs'!$C$81:$C$84,0),MATCH('Sensitivity Analysis'!$D38,'Sensitivity Calcs'!$F$5:$Q$5,0))</f>
        <v>No rank</v>
      </c>
      <c r="H38" s="55" t="str">
        <f>INDEX('Sensitivity Calcs'!$F$81:$Q$84,MATCH('Sensitivity Analysis'!H$32,'Sensitivity Calcs'!$C$81:$C$84,0),MATCH('Sensitivity Analysis'!$D38,'Sensitivity Calcs'!$F$5:$Q$5,0))</f>
        <v>No rank</v>
      </c>
      <c r="I38" s="55" t="str">
        <f>INDEX('Sensitivity Calcs'!$F$81:$Q$84,MATCH('Sensitivity Analysis'!I$32,'Sensitivity Calcs'!$C$81:$C$84,0),MATCH('Sensitivity Analysis'!$D38,'Sensitivity Calcs'!$F$5:$Q$5,0))</f>
        <v>No rank</v>
      </c>
      <c r="J38" s="91"/>
      <c r="K38" s="52" t="str">
        <f>IF(SUM('Sensitivity Calcs'!$F92:$I92)=4,"Yes","No")</f>
        <v>Yes</v>
      </c>
      <c r="M38" s="88"/>
      <c r="T38" s="88"/>
      <c r="AA38" s="88"/>
      <c r="AH38" s="88"/>
      <c r="AP38" s="443"/>
    </row>
    <row r="39" spans="2:42" x14ac:dyDescent="0.25">
      <c r="B39" s="439"/>
      <c r="D39" s="445" t="s">
        <v>335</v>
      </c>
      <c r="F39" s="55" t="str">
        <f>INDEX('Sensitivity Calcs'!$F$81:$Q$84,MATCH('Sensitivity Analysis'!F$32,'Sensitivity Calcs'!$C$81:$C$84,0),MATCH('Sensitivity Analysis'!$D39,'Sensitivity Calcs'!$F$5:$Q$5,0))</f>
        <v>No rank</v>
      </c>
      <c r="G39" s="55" t="str">
        <f>INDEX('Sensitivity Calcs'!$F$81:$Q$84,MATCH('Sensitivity Analysis'!G$32,'Sensitivity Calcs'!$C$81:$C$84,0),MATCH('Sensitivity Analysis'!$D39,'Sensitivity Calcs'!$F$5:$Q$5,0))</f>
        <v>No rank</v>
      </c>
      <c r="H39" s="55" t="str">
        <f>INDEX('Sensitivity Calcs'!$F$81:$Q$84,MATCH('Sensitivity Analysis'!H$32,'Sensitivity Calcs'!$C$81:$C$84,0),MATCH('Sensitivity Analysis'!$D39,'Sensitivity Calcs'!$F$5:$Q$5,0))</f>
        <v>No rank</v>
      </c>
      <c r="I39" s="55" t="str">
        <f>INDEX('Sensitivity Calcs'!$F$81:$Q$84,MATCH('Sensitivity Analysis'!I$32,'Sensitivity Calcs'!$C$81:$C$84,0),MATCH('Sensitivity Analysis'!$D39,'Sensitivity Calcs'!$F$5:$Q$5,0))</f>
        <v>No rank</v>
      </c>
      <c r="J39" s="91"/>
      <c r="K39" s="52" t="str">
        <f>IF(SUM('Sensitivity Calcs'!$F93:$I93)=4,"Yes","No")</f>
        <v>Yes</v>
      </c>
      <c r="M39" s="88"/>
      <c r="T39" s="88"/>
      <c r="AA39" s="88"/>
      <c r="AH39" s="88"/>
      <c r="AP39" s="443"/>
    </row>
    <row r="40" spans="2:42" x14ac:dyDescent="0.25">
      <c r="B40" s="439"/>
      <c r="D40" s="445" t="s">
        <v>336</v>
      </c>
      <c r="F40" s="55" t="str">
        <f>INDEX('Sensitivity Calcs'!$F$81:$Q$84,MATCH('Sensitivity Analysis'!F$32,'Sensitivity Calcs'!$C$81:$C$84,0),MATCH('Sensitivity Analysis'!$D40,'Sensitivity Calcs'!$F$5:$Q$5,0))</f>
        <v>No rank</v>
      </c>
      <c r="G40" s="55" t="str">
        <f>INDEX('Sensitivity Calcs'!$F$81:$Q$84,MATCH('Sensitivity Analysis'!G$32,'Sensitivity Calcs'!$C$81:$C$84,0),MATCH('Sensitivity Analysis'!$D40,'Sensitivity Calcs'!$F$5:$Q$5,0))</f>
        <v>No rank</v>
      </c>
      <c r="H40" s="55" t="str">
        <f>INDEX('Sensitivity Calcs'!$F$81:$Q$84,MATCH('Sensitivity Analysis'!H$32,'Sensitivity Calcs'!$C$81:$C$84,0),MATCH('Sensitivity Analysis'!$D40,'Sensitivity Calcs'!$F$5:$Q$5,0))</f>
        <v>No rank</v>
      </c>
      <c r="I40" s="55" t="str">
        <f>INDEX('Sensitivity Calcs'!$F$81:$Q$84,MATCH('Sensitivity Analysis'!I$32,'Sensitivity Calcs'!$C$81:$C$84,0),MATCH('Sensitivity Analysis'!$D40,'Sensitivity Calcs'!$F$5:$Q$5,0))</f>
        <v>No rank</v>
      </c>
      <c r="J40" s="91"/>
      <c r="K40" s="52" t="str">
        <f>IF(SUM('Sensitivity Calcs'!$F94:$I94)=4,"Yes","No")</f>
        <v>Yes</v>
      </c>
      <c r="M40" s="88"/>
      <c r="T40" s="88"/>
      <c r="AA40" s="88"/>
      <c r="AH40" s="88"/>
      <c r="AP40" s="443"/>
    </row>
    <row r="41" spans="2:42" x14ac:dyDescent="0.25">
      <c r="B41" s="439"/>
      <c r="D41" s="448" t="s">
        <v>465</v>
      </c>
      <c r="F41" s="55" t="str">
        <f>INDEX('Sensitivity Calcs'!$F$81:$Q$84,MATCH('Sensitivity Analysis'!F$32,'Sensitivity Calcs'!$C$81:$C$84,0),MATCH('Sensitivity Analysis'!$D41,'Sensitivity Calcs'!$F$5:$Q$5,0))</f>
        <v>No rank</v>
      </c>
      <c r="G41" s="55" t="str">
        <f>INDEX('Sensitivity Calcs'!$F$81:$Q$84,MATCH('Sensitivity Analysis'!G$32,'Sensitivity Calcs'!$C$81:$C$84,0),MATCH('Sensitivity Analysis'!$D41,'Sensitivity Calcs'!$F$5:$Q$5,0))</f>
        <v>No rank</v>
      </c>
      <c r="H41" s="55" t="str">
        <f>INDEX('Sensitivity Calcs'!$F$81:$Q$84,MATCH('Sensitivity Analysis'!H$32,'Sensitivity Calcs'!$C$81:$C$84,0),MATCH('Sensitivity Analysis'!$D41,'Sensitivity Calcs'!$F$5:$Q$5,0))</f>
        <v>No rank</v>
      </c>
      <c r="I41" s="55" t="str">
        <f>INDEX('Sensitivity Calcs'!$F$81:$Q$84,MATCH('Sensitivity Analysis'!I$32,'Sensitivity Calcs'!$C$81:$C$84,0),MATCH('Sensitivity Analysis'!$D41,'Sensitivity Calcs'!$F$5:$Q$5,0))</f>
        <v>No rank</v>
      </c>
      <c r="J41" s="91"/>
      <c r="K41" s="52" t="str">
        <f>IF(SUM('Sensitivity Calcs'!$F95:$I95)=4,"Yes","No")</f>
        <v>Yes</v>
      </c>
      <c r="M41" s="88"/>
      <c r="T41" s="88"/>
      <c r="AA41" s="88"/>
      <c r="AH41" s="88"/>
      <c r="AP41" s="443"/>
    </row>
    <row r="42" spans="2:42" x14ac:dyDescent="0.25">
      <c r="B42" s="439"/>
      <c r="D42" s="448" t="s">
        <v>464</v>
      </c>
      <c r="F42" s="55" t="str">
        <f>INDEX('Sensitivity Calcs'!$F$81:$Q$84,MATCH('Sensitivity Analysis'!F$32,'Sensitivity Calcs'!$C$81:$C$84,0),MATCH('Sensitivity Analysis'!$D42,'Sensitivity Calcs'!$F$5:$Q$5,0))</f>
        <v>No rank</v>
      </c>
      <c r="G42" s="55" t="str">
        <f>INDEX('Sensitivity Calcs'!$F$81:$Q$84,MATCH('Sensitivity Analysis'!G$32,'Sensitivity Calcs'!$C$81:$C$84,0),MATCH('Sensitivity Analysis'!$D42,'Sensitivity Calcs'!$F$5:$Q$5,0))</f>
        <v>No rank</v>
      </c>
      <c r="H42" s="55" t="str">
        <f>INDEX('Sensitivity Calcs'!$F$81:$Q$84,MATCH('Sensitivity Analysis'!H$32,'Sensitivity Calcs'!$C$81:$C$84,0),MATCH('Sensitivity Analysis'!$D42,'Sensitivity Calcs'!$F$5:$Q$5,0))</f>
        <v>No rank</v>
      </c>
      <c r="I42" s="55" t="str">
        <f>INDEX('Sensitivity Calcs'!$F$81:$Q$84,MATCH('Sensitivity Analysis'!I$32,'Sensitivity Calcs'!$C$81:$C$84,0),MATCH('Sensitivity Analysis'!$D42,'Sensitivity Calcs'!$F$5:$Q$5,0))</f>
        <v>No rank</v>
      </c>
      <c r="J42" s="91"/>
      <c r="K42" s="52" t="str">
        <f>IF(SUM('Sensitivity Calcs'!$F96:$I96)=4,"Yes","No")</f>
        <v>Yes</v>
      </c>
      <c r="M42" s="88"/>
      <c r="T42" s="88"/>
      <c r="AA42" s="88"/>
      <c r="AH42" s="88"/>
      <c r="AP42" s="443"/>
    </row>
    <row r="43" spans="2:42" x14ac:dyDescent="0.25">
      <c r="B43" s="439"/>
      <c r="D43" s="448" t="s">
        <v>463</v>
      </c>
      <c r="F43" s="55" t="str">
        <f>INDEX('Sensitivity Calcs'!$F$81:$Q$84,MATCH('Sensitivity Analysis'!F$32,'Sensitivity Calcs'!$C$81:$C$84,0),MATCH('Sensitivity Analysis'!$D43,'Sensitivity Calcs'!$F$5:$Q$5,0))</f>
        <v>No rank</v>
      </c>
      <c r="G43" s="55" t="str">
        <f>INDEX('Sensitivity Calcs'!$F$81:$Q$84,MATCH('Sensitivity Analysis'!G$32,'Sensitivity Calcs'!$C$81:$C$84,0),MATCH('Sensitivity Analysis'!$D43,'Sensitivity Calcs'!$F$5:$Q$5,0))</f>
        <v>No rank</v>
      </c>
      <c r="H43" s="55" t="str">
        <f>INDEX('Sensitivity Calcs'!$F$81:$Q$84,MATCH('Sensitivity Analysis'!H$32,'Sensitivity Calcs'!$C$81:$C$84,0),MATCH('Sensitivity Analysis'!$D43,'Sensitivity Calcs'!$F$5:$Q$5,0))</f>
        <v>No rank</v>
      </c>
      <c r="I43" s="55" t="str">
        <f>INDEX('Sensitivity Calcs'!$F$81:$Q$84,MATCH('Sensitivity Analysis'!I$32,'Sensitivity Calcs'!$C$81:$C$84,0),MATCH('Sensitivity Analysis'!$D43,'Sensitivity Calcs'!$F$5:$Q$5,0))</f>
        <v>No rank</v>
      </c>
      <c r="J43" s="91"/>
      <c r="K43" s="52" t="str">
        <f>IF(SUM('Sensitivity Calcs'!$F97:$I97)=4,"Yes","No")</f>
        <v>Yes</v>
      </c>
      <c r="M43" s="88"/>
      <c r="T43" s="88"/>
      <c r="AA43" s="88"/>
      <c r="AH43" s="88"/>
      <c r="AP43" s="443"/>
    </row>
    <row r="44" spans="2:42" x14ac:dyDescent="0.25">
      <c r="B44" s="439"/>
      <c r="D44" s="445" t="s">
        <v>311</v>
      </c>
      <c r="F44" s="55" t="str">
        <f>INDEX('Sensitivity Calcs'!$F$81:$Q$84,MATCH('Sensitivity Analysis'!F$32,'Sensitivity Calcs'!$C$81:$C$84,0),MATCH('Sensitivity Analysis'!$D44,'Sensitivity Calcs'!$F$5:$Q$5,0))</f>
        <v>No rank</v>
      </c>
      <c r="G44" s="55" t="str">
        <f>INDEX('Sensitivity Calcs'!$F$81:$Q$84,MATCH('Sensitivity Analysis'!G$32,'Sensitivity Calcs'!$C$81:$C$84,0),MATCH('Sensitivity Analysis'!$D44,'Sensitivity Calcs'!$F$5:$Q$5,0))</f>
        <v>No rank</v>
      </c>
      <c r="H44" s="55" t="str">
        <f>INDEX('Sensitivity Calcs'!$F$81:$Q$84,MATCH('Sensitivity Analysis'!H$32,'Sensitivity Calcs'!$C$81:$C$84,0),MATCH('Sensitivity Analysis'!$D44,'Sensitivity Calcs'!$F$5:$Q$5,0))</f>
        <v>No rank</v>
      </c>
      <c r="I44" s="55" t="str">
        <f>INDEX('Sensitivity Calcs'!$F$81:$Q$84,MATCH('Sensitivity Analysis'!I$32,'Sensitivity Calcs'!$C$81:$C$84,0),MATCH('Sensitivity Analysis'!$D44,'Sensitivity Calcs'!$F$5:$Q$5,0))</f>
        <v>No rank</v>
      </c>
      <c r="J44" s="91"/>
      <c r="K44" s="52" t="str">
        <f>IF(SUM('Sensitivity Calcs'!$F98:$I98)=4,"Yes","No")</f>
        <v>Yes</v>
      </c>
      <c r="M44" s="88"/>
      <c r="T44" s="88"/>
      <c r="AA44" s="88"/>
      <c r="AH44" s="88"/>
      <c r="AP44" s="443"/>
    </row>
    <row r="45" spans="2:42" x14ac:dyDescent="0.25">
      <c r="B45" s="439"/>
      <c r="D45" s="445" t="s">
        <v>312</v>
      </c>
      <c r="F45" s="55" t="str">
        <f>INDEX('Sensitivity Calcs'!$F$81:$Q$84,MATCH('Sensitivity Analysis'!F$32,'Sensitivity Calcs'!$C$81:$C$84,0),MATCH('Sensitivity Analysis'!$D45,'Sensitivity Calcs'!$F$5:$Q$5,0))</f>
        <v>No rank</v>
      </c>
      <c r="G45" s="55" t="str">
        <f>INDEX('Sensitivity Calcs'!$F$81:$Q$84,MATCH('Sensitivity Analysis'!G$32,'Sensitivity Calcs'!$C$81:$C$84,0),MATCH('Sensitivity Analysis'!$D45,'Sensitivity Calcs'!$F$5:$Q$5,0))</f>
        <v>No rank</v>
      </c>
      <c r="H45" s="55" t="str">
        <f>INDEX('Sensitivity Calcs'!$F$81:$Q$84,MATCH('Sensitivity Analysis'!H$32,'Sensitivity Calcs'!$C$81:$C$84,0),MATCH('Sensitivity Analysis'!$D45,'Sensitivity Calcs'!$F$5:$Q$5,0))</f>
        <v>No rank</v>
      </c>
      <c r="I45" s="55" t="str">
        <f>INDEX('Sensitivity Calcs'!$F$81:$Q$84,MATCH('Sensitivity Analysis'!I$32,'Sensitivity Calcs'!$C$81:$C$84,0),MATCH('Sensitivity Analysis'!$D45,'Sensitivity Calcs'!$F$5:$Q$5,0))</f>
        <v>No rank</v>
      </c>
      <c r="J45" s="91"/>
      <c r="K45" s="52" t="str">
        <f>IF(SUM('Sensitivity Calcs'!$F99:$I99)=4,"Yes","No")</f>
        <v>Yes</v>
      </c>
      <c r="M45" s="88"/>
      <c r="T45" s="88"/>
      <c r="AA45" s="88"/>
      <c r="AH45" s="88"/>
      <c r="AP45" s="443"/>
    </row>
    <row r="46" spans="2:42" x14ac:dyDescent="0.25">
      <c r="B46" s="439"/>
      <c r="L46" s="449"/>
      <c r="M46" s="449"/>
      <c r="T46" s="449"/>
      <c r="AA46" s="449"/>
      <c r="AH46" s="449"/>
      <c r="AP46" s="443"/>
    </row>
    <row r="47" spans="2:42" ht="23.25" x14ac:dyDescent="0.25">
      <c r="B47" s="439"/>
      <c r="D47" s="752" t="s">
        <v>738</v>
      </c>
      <c r="E47" s="753"/>
      <c r="F47" s="754"/>
      <c r="G47" s="755"/>
      <c r="H47" s="754"/>
      <c r="I47" s="754"/>
      <c r="J47" s="754"/>
      <c r="K47" s="444"/>
      <c r="L47" s="756"/>
      <c r="M47" s="756"/>
      <c r="N47" s="444"/>
      <c r="O47" s="444"/>
      <c r="P47" s="444"/>
      <c r="Q47" s="444"/>
      <c r="R47" s="444"/>
      <c r="S47" s="444"/>
      <c r="T47" s="756"/>
      <c r="U47" s="444"/>
      <c r="V47" s="444"/>
      <c r="W47" s="444"/>
      <c r="X47" s="444"/>
      <c r="Y47" s="444"/>
      <c r="Z47" s="444"/>
      <c r="AA47" s="756"/>
      <c r="AB47" s="444"/>
      <c r="AC47" s="444"/>
      <c r="AD47" s="444"/>
      <c r="AE47" s="444"/>
      <c r="AF47" s="444"/>
      <c r="AG47" s="444"/>
      <c r="AH47" s="756"/>
      <c r="AI47" s="444"/>
      <c r="AJ47" s="444"/>
      <c r="AK47" s="444"/>
      <c r="AL47" s="444"/>
      <c r="AM47" s="444"/>
      <c r="AN47" s="444"/>
      <c r="AO47" s="444"/>
      <c r="AP47" s="443"/>
    </row>
    <row r="48" spans="2:42" ht="24" thickBot="1" x14ac:dyDescent="0.3">
      <c r="B48" s="439"/>
      <c r="D48" s="721"/>
      <c r="E48" s="465"/>
      <c r="F48" s="91"/>
      <c r="G48" s="467"/>
      <c r="H48" s="91"/>
      <c r="I48" s="91"/>
      <c r="J48" s="91"/>
      <c r="L48" s="449"/>
      <c r="M48" s="449"/>
      <c r="T48" s="449"/>
      <c r="AA48" s="449"/>
      <c r="AH48" s="449"/>
      <c r="AP48" s="443"/>
    </row>
    <row r="49" spans="2:42" ht="15.75" thickBot="1" x14ac:dyDescent="0.3">
      <c r="B49" s="439"/>
      <c r="D49" s="91"/>
      <c r="E49" s="465"/>
      <c r="F49" s="91"/>
      <c r="G49" s="467"/>
      <c r="H49" s="91"/>
      <c r="I49" s="1009" t="s">
        <v>748</v>
      </c>
      <c r="J49" s="1010"/>
      <c r="L49" s="449"/>
      <c r="M49" s="449"/>
      <c r="T49" s="449"/>
      <c r="AA49" s="449"/>
      <c r="AH49" s="449"/>
      <c r="AP49" s="443"/>
    </row>
    <row r="50" spans="2:42" ht="18.75" x14ac:dyDescent="0.25">
      <c r="B50" s="439"/>
      <c r="D50" s="1011" t="s">
        <v>1110</v>
      </c>
      <c r="E50" s="1012"/>
      <c r="F50" s="1013"/>
      <c r="G50" s="744" t="str">
        <f>'Damage costs'!W15</f>
        <v>MAX Used</v>
      </c>
      <c r="H50" s="745" t="str">
        <f>'Damage costs'!Y15</f>
        <v>MIN Used</v>
      </c>
      <c r="I50" s="746" t="str">
        <f>'Damage costs'!AA15</f>
        <v>MAX Used</v>
      </c>
      <c r="J50" s="747" t="str">
        <f>'Damage costs'!AC15</f>
        <v>MIN Used</v>
      </c>
      <c r="L50" s="449"/>
      <c r="M50" s="449"/>
      <c r="T50" s="449"/>
      <c r="AA50" s="449"/>
      <c r="AH50" s="449"/>
      <c r="AP50" s="443"/>
    </row>
    <row r="51" spans="2:42" x14ac:dyDescent="0.25">
      <c r="B51" s="439"/>
      <c r="D51" s="1002" t="str">
        <f>'Damage costs'!C18</f>
        <v>NOX Domestic</v>
      </c>
      <c r="E51" s="1003"/>
      <c r="F51" s="1004"/>
      <c r="G51" s="748" t="e">
        <f>'Damage costs'!W18</f>
        <v>#N/A</v>
      </c>
      <c r="H51" s="749" t="e">
        <f>'Damage costs'!Y18</f>
        <v>#N/A</v>
      </c>
      <c r="I51" s="750" t="e">
        <f>IF(LEFT(D51,3)="NOX",'Damage costs'!AA18,"")</f>
        <v>#N/A</v>
      </c>
      <c r="J51" s="751" t="e">
        <f>IF(LEFT(D51,3)="NOX",'Damage costs'!AC18,"")</f>
        <v>#N/A</v>
      </c>
      <c r="L51" s="449"/>
      <c r="M51" s="449"/>
      <c r="T51" s="449"/>
      <c r="AA51" s="449"/>
      <c r="AH51" s="449"/>
      <c r="AP51" s="443"/>
    </row>
    <row r="52" spans="2:42" x14ac:dyDescent="0.25">
      <c r="B52" s="439"/>
      <c r="D52" s="1002" t="str">
        <f>'Damage costs'!C19</f>
        <v>NOX Agriculture</v>
      </c>
      <c r="E52" s="1003"/>
      <c r="F52" s="1004"/>
      <c r="G52" s="748" t="e">
        <f>'Damage costs'!W19</f>
        <v>#N/A</v>
      </c>
      <c r="H52" s="749" t="e">
        <f>'Damage costs'!Y19</f>
        <v>#N/A</v>
      </c>
      <c r="I52" s="750" t="e">
        <f>IF(LEFT(D52,3)="NOX",'Damage costs'!AA19,"")</f>
        <v>#N/A</v>
      </c>
      <c r="J52" s="751" t="e">
        <f>IF(LEFT(D52,3)="NOX",'Damage costs'!AC19,"")</f>
        <v>#N/A</v>
      </c>
      <c r="L52" s="449"/>
      <c r="M52" s="449"/>
      <c r="T52" s="449"/>
      <c r="AA52" s="449"/>
      <c r="AH52" s="449"/>
      <c r="AP52" s="443"/>
    </row>
    <row r="53" spans="2:42" x14ac:dyDescent="0.25">
      <c r="B53" s="439"/>
      <c r="D53" s="1002" t="str">
        <f>'Damage costs'!C20</f>
        <v>NOX Waste</v>
      </c>
      <c r="E53" s="1003"/>
      <c r="F53" s="1004"/>
      <c r="G53" s="748" t="e">
        <f>'Damage costs'!W20</f>
        <v>#N/A</v>
      </c>
      <c r="H53" s="749" t="e">
        <f>'Damage costs'!Y20</f>
        <v>#N/A</v>
      </c>
      <c r="I53" s="750" t="e">
        <f>IF(LEFT(D53,3)="NOX",'Damage costs'!AA20,"")</f>
        <v>#N/A</v>
      </c>
      <c r="J53" s="751" t="e">
        <f>IF(LEFT(D53,3)="NOX",'Damage costs'!AC20,"")</f>
        <v>#N/A</v>
      </c>
      <c r="L53" s="449"/>
      <c r="M53" s="449"/>
      <c r="T53" s="449"/>
      <c r="AA53" s="449"/>
      <c r="AH53" s="449"/>
      <c r="AP53" s="443"/>
    </row>
    <row r="54" spans="2:42" x14ac:dyDescent="0.25">
      <c r="B54" s="439"/>
      <c r="D54" s="1002" t="str">
        <f>'Damage costs'!C21</f>
        <v>NOX Other</v>
      </c>
      <c r="E54" s="1003"/>
      <c r="F54" s="1004"/>
      <c r="G54" s="748" t="e">
        <f>'Damage costs'!W21</f>
        <v>#N/A</v>
      </c>
      <c r="H54" s="749" t="e">
        <f>'Damage costs'!Y21</f>
        <v>#N/A</v>
      </c>
      <c r="I54" s="750" t="e">
        <f>IF(LEFT(D54,3)="NOX",'Damage costs'!AA21,"")</f>
        <v>#N/A</v>
      </c>
      <c r="J54" s="751" t="e">
        <f>IF(LEFT(D54,3)="NOX",'Damage costs'!AC21,"")</f>
        <v>#N/A</v>
      </c>
      <c r="L54" s="449"/>
      <c r="M54" s="449"/>
      <c r="T54" s="449"/>
      <c r="AA54" s="449"/>
      <c r="AH54" s="449"/>
      <c r="AP54" s="443"/>
    </row>
    <row r="55" spans="2:42" x14ac:dyDescent="0.25">
      <c r="B55" s="439"/>
      <c r="D55" s="1002" t="str">
        <f>'Damage costs'!C22</f>
        <v>NOX Industry (area)</v>
      </c>
      <c r="E55" s="1003"/>
      <c r="F55" s="1004"/>
      <c r="G55" s="748" t="e">
        <f>'Damage costs'!W22</f>
        <v>#N/A</v>
      </c>
      <c r="H55" s="749" t="e">
        <f>'Damage costs'!Y22</f>
        <v>#N/A</v>
      </c>
      <c r="I55" s="750" t="e">
        <f>IF(LEFT(D55,3)="NOX",'Damage costs'!AA22,"")</f>
        <v>#N/A</v>
      </c>
      <c r="J55" s="751" t="e">
        <f>IF(LEFT(D55,3)="NOX",'Damage costs'!AC22,"")</f>
        <v>#N/A</v>
      </c>
      <c r="L55" s="449"/>
      <c r="M55" s="449"/>
      <c r="T55" s="449"/>
      <c r="AA55" s="449"/>
      <c r="AH55" s="449"/>
      <c r="AP55" s="443"/>
    </row>
    <row r="56" spans="2:42" x14ac:dyDescent="0.25">
      <c r="B56" s="439"/>
      <c r="D56" s="1002" t="str">
        <f>'Damage costs'!C23</f>
        <v>NOX Part A Category 1</v>
      </c>
      <c r="E56" s="1003"/>
      <c r="F56" s="1004"/>
      <c r="G56" s="748" t="e">
        <f>'Damage costs'!W23</f>
        <v>#N/A</v>
      </c>
      <c r="H56" s="749" t="e">
        <f>'Damage costs'!Y23</f>
        <v>#N/A</v>
      </c>
      <c r="I56" s="750" t="e">
        <f>IF(LEFT(D56,3)="NOX",'Damage costs'!AA23,"")</f>
        <v>#N/A</v>
      </c>
      <c r="J56" s="751" t="e">
        <f>IF(LEFT(D56,3)="NOX",'Damage costs'!AC23,"")</f>
        <v>#N/A</v>
      </c>
      <c r="L56" s="449"/>
      <c r="M56" s="449"/>
      <c r="T56" s="449"/>
      <c r="AA56" s="449"/>
      <c r="AH56" s="449"/>
      <c r="AP56" s="443"/>
    </row>
    <row r="57" spans="2:42" x14ac:dyDescent="0.25">
      <c r="B57" s="439"/>
      <c r="D57" s="1002" t="str">
        <f>'Damage costs'!C24</f>
        <v>NOX Part A Category 2</v>
      </c>
      <c r="E57" s="1003"/>
      <c r="F57" s="1004"/>
      <c r="G57" s="748" t="e">
        <f>'Damage costs'!W24</f>
        <v>#N/A</v>
      </c>
      <c r="H57" s="749" t="e">
        <f>'Damage costs'!Y24</f>
        <v>#N/A</v>
      </c>
      <c r="I57" s="750" t="e">
        <f>IF(LEFT(D57,3)="NOX",'Damage costs'!AA24,"")</f>
        <v>#N/A</v>
      </c>
      <c r="J57" s="751" t="e">
        <f>IF(LEFT(D57,3)="NOX",'Damage costs'!AC24,"")</f>
        <v>#N/A</v>
      </c>
      <c r="L57" s="449"/>
      <c r="M57" s="449"/>
      <c r="T57" s="449"/>
      <c r="AA57" s="449"/>
      <c r="AH57" s="449"/>
      <c r="AP57" s="443"/>
    </row>
    <row r="58" spans="2:42" x14ac:dyDescent="0.25">
      <c r="B58" s="439"/>
      <c r="D58" s="1002" t="str">
        <f>'Damage costs'!C25</f>
        <v>NOX Part A Category 3</v>
      </c>
      <c r="E58" s="1003"/>
      <c r="F58" s="1004"/>
      <c r="G58" s="748" t="e">
        <f>'Damage costs'!W25</f>
        <v>#N/A</v>
      </c>
      <c r="H58" s="749" t="e">
        <f>'Damage costs'!Y25</f>
        <v>#N/A</v>
      </c>
      <c r="I58" s="750" t="e">
        <f>IF(LEFT(D58,3)="NOX",'Damage costs'!AA25,"")</f>
        <v>#N/A</v>
      </c>
      <c r="J58" s="751" t="e">
        <f>IF(LEFT(D58,3)="NOX",'Damage costs'!AC25,"")</f>
        <v>#N/A</v>
      </c>
      <c r="L58" s="449"/>
      <c r="M58" s="449"/>
      <c r="T58" s="449"/>
      <c r="AA58" s="449"/>
      <c r="AH58" s="449"/>
      <c r="AP58" s="443"/>
    </row>
    <row r="59" spans="2:42" x14ac:dyDescent="0.25">
      <c r="B59" s="439"/>
      <c r="D59" s="1002" t="str">
        <f>'Damage costs'!C26</f>
        <v>NOX Part A Category 4</v>
      </c>
      <c r="E59" s="1003"/>
      <c r="F59" s="1004"/>
      <c r="G59" s="748" t="e">
        <f>'Damage costs'!W26</f>
        <v>#N/A</v>
      </c>
      <c r="H59" s="749" t="e">
        <f>'Damage costs'!Y26</f>
        <v>#N/A</v>
      </c>
      <c r="I59" s="750" t="e">
        <f>IF(LEFT(D59,3)="NOX",'Damage costs'!AA26,"")</f>
        <v>#N/A</v>
      </c>
      <c r="J59" s="751" t="e">
        <f>IF(LEFT(D59,3)="NOX",'Damage costs'!AC26,"")</f>
        <v>#N/A</v>
      </c>
      <c r="L59" s="449"/>
      <c r="M59" s="449"/>
      <c r="T59" s="449"/>
      <c r="AA59" s="449"/>
      <c r="AH59" s="449"/>
      <c r="AP59" s="443"/>
    </row>
    <row r="60" spans="2:42" x14ac:dyDescent="0.25">
      <c r="B60" s="439"/>
      <c r="D60" s="1002" t="str">
        <f>'Damage costs'!C27</f>
        <v>NOX Part A Category 5</v>
      </c>
      <c r="E60" s="1003"/>
      <c r="F60" s="1004"/>
      <c r="G60" s="748" t="e">
        <f>'Damage costs'!W27</f>
        <v>#N/A</v>
      </c>
      <c r="H60" s="749" t="e">
        <f>'Damage costs'!Y27</f>
        <v>#N/A</v>
      </c>
      <c r="I60" s="750" t="e">
        <f>IF(LEFT(D60,3)="NOX",'Damage costs'!AA27,"")</f>
        <v>#N/A</v>
      </c>
      <c r="J60" s="751" t="e">
        <f>IF(LEFT(D60,3)="NOX",'Damage costs'!AC27,"")</f>
        <v>#N/A</v>
      </c>
      <c r="L60" s="449"/>
      <c r="M60" s="449"/>
      <c r="T60" s="449"/>
      <c r="AA60" s="449"/>
      <c r="AH60" s="449"/>
      <c r="AP60" s="443"/>
    </row>
    <row r="61" spans="2:42" x14ac:dyDescent="0.25">
      <c r="B61" s="439"/>
      <c r="D61" s="1002" t="str">
        <f>'Damage costs'!C28</f>
        <v>NOX Part A Category 6</v>
      </c>
      <c r="E61" s="1003"/>
      <c r="F61" s="1004"/>
      <c r="G61" s="748" t="e">
        <f>'Damage costs'!W28</f>
        <v>#N/A</v>
      </c>
      <c r="H61" s="749" t="e">
        <f>'Damage costs'!Y28</f>
        <v>#N/A</v>
      </c>
      <c r="I61" s="750" t="e">
        <f>IF(LEFT(D61,3)="NOX",'Damage costs'!AA28,"")</f>
        <v>#N/A</v>
      </c>
      <c r="J61" s="751" t="e">
        <f>IF(LEFT(D61,3)="NOX",'Damage costs'!AC28,"")</f>
        <v>#N/A</v>
      </c>
      <c r="L61" s="449"/>
      <c r="M61" s="449"/>
      <c r="T61" s="449"/>
      <c r="AA61" s="449"/>
      <c r="AH61" s="449"/>
      <c r="AP61" s="443"/>
    </row>
    <row r="62" spans="2:42" x14ac:dyDescent="0.25">
      <c r="B62" s="439"/>
      <c r="D62" s="1002" t="str">
        <f>'Damage costs'!C29</f>
        <v>NOX Part A Category 7</v>
      </c>
      <c r="E62" s="1003"/>
      <c r="F62" s="1004"/>
      <c r="G62" s="748" t="e">
        <f>'Damage costs'!W29</f>
        <v>#N/A</v>
      </c>
      <c r="H62" s="749" t="e">
        <f>'Damage costs'!Y29</f>
        <v>#N/A</v>
      </c>
      <c r="I62" s="750" t="e">
        <f>IF(LEFT(D62,3)="NOX",'Damage costs'!AA29,"")</f>
        <v>#N/A</v>
      </c>
      <c r="J62" s="751" t="e">
        <f>IF(LEFT(D62,3)="NOX",'Damage costs'!AC29,"")</f>
        <v>#N/A</v>
      </c>
      <c r="L62" s="449"/>
      <c r="M62" s="449"/>
      <c r="T62" s="449"/>
      <c r="AA62" s="449"/>
      <c r="AH62" s="449"/>
      <c r="AP62" s="443"/>
    </row>
    <row r="63" spans="2:42" x14ac:dyDescent="0.25">
      <c r="B63" s="439"/>
      <c r="D63" s="1002" t="str">
        <f>'Damage costs'!C30</f>
        <v>NOX Part A Category 8</v>
      </c>
      <c r="E63" s="1003"/>
      <c r="F63" s="1004"/>
      <c r="G63" s="748" t="e">
        <f>'Damage costs'!W30</f>
        <v>#N/A</v>
      </c>
      <c r="H63" s="749" t="e">
        <f>'Damage costs'!Y30</f>
        <v>#N/A</v>
      </c>
      <c r="I63" s="750" t="e">
        <f>IF(LEFT(D63,3)="NOX",'Damage costs'!AA30,"")</f>
        <v>#N/A</v>
      </c>
      <c r="J63" s="751" t="e">
        <f>IF(LEFT(D63,3)="NOX",'Damage costs'!AC30,"")</f>
        <v>#N/A</v>
      </c>
      <c r="L63" s="449"/>
      <c r="M63" s="449"/>
      <c r="T63" s="449"/>
      <c r="AA63" s="449"/>
      <c r="AH63" s="449"/>
      <c r="AP63" s="443"/>
    </row>
    <row r="64" spans="2:42" x14ac:dyDescent="0.25">
      <c r="B64" s="439"/>
      <c r="D64" s="1002" t="str">
        <f>'Damage costs'!C31</f>
        <v>NOX Part A Category 9</v>
      </c>
      <c r="E64" s="1003"/>
      <c r="F64" s="1004"/>
      <c r="G64" s="748" t="e">
        <f>'Damage costs'!W31</f>
        <v>#N/A</v>
      </c>
      <c r="H64" s="749" t="e">
        <f>'Damage costs'!Y31</f>
        <v>#N/A</v>
      </c>
      <c r="I64" s="750" t="e">
        <f>IF(LEFT(D64,3)="NOX",'Damage costs'!AA31,"")</f>
        <v>#N/A</v>
      </c>
      <c r="J64" s="751" t="e">
        <f>IF(LEFT(D64,3)="NOX",'Damage costs'!AC31,"")</f>
        <v>#N/A</v>
      </c>
      <c r="L64" s="449"/>
      <c r="M64" s="449"/>
      <c r="T64" s="449"/>
      <c r="AA64" s="449"/>
      <c r="AH64" s="449"/>
      <c r="AP64" s="443"/>
    </row>
    <row r="65" spans="2:42" x14ac:dyDescent="0.25">
      <c r="B65" s="439"/>
      <c r="D65" s="1002" t="str">
        <f>'Damage costs'!C32</f>
        <v>SO2 National (SOX)</v>
      </c>
      <c r="E65" s="1003"/>
      <c r="F65" s="1004"/>
      <c r="G65" s="748" t="e">
        <f>'Damage costs'!W32</f>
        <v>#N/A</v>
      </c>
      <c r="H65" s="749" t="e">
        <f>'Damage costs'!Y32</f>
        <v>#N/A</v>
      </c>
      <c r="I65" s="750" t="str">
        <f>IF(LEFT(D65,3)="NOX",'Damage costs'!AA32,"")</f>
        <v/>
      </c>
      <c r="J65" s="751" t="str">
        <f>IF(LEFT(D65,3)="NOX",'Damage costs'!AC32,"")</f>
        <v/>
      </c>
      <c r="L65" s="449"/>
      <c r="M65" s="449"/>
      <c r="T65" s="449"/>
      <c r="AA65" s="449"/>
      <c r="AH65" s="449"/>
      <c r="AP65" s="443"/>
    </row>
    <row r="66" spans="2:42" x14ac:dyDescent="0.25">
      <c r="B66" s="439"/>
      <c r="D66" s="1002" t="str">
        <f>'Damage costs'!C33</f>
        <v>PM2.5 National</v>
      </c>
      <c r="E66" s="1003"/>
      <c r="F66" s="1004"/>
      <c r="G66" s="748" t="e">
        <f>'Damage costs'!W33</f>
        <v>#N/A</v>
      </c>
      <c r="H66" s="749" t="e">
        <f>'Damage costs'!Y33</f>
        <v>#N/A</v>
      </c>
      <c r="I66" s="750" t="str">
        <f>IF(LEFT(D66,3)="NOX",'Damage costs'!AA33,"")</f>
        <v/>
      </c>
      <c r="J66" s="751" t="str">
        <f>IF(LEFT(D66,3)="NOX",'Damage costs'!AC33,"")</f>
        <v/>
      </c>
      <c r="L66" s="449"/>
      <c r="M66" s="449"/>
      <c r="T66" s="449"/>
      <c r="AA66" s="449"/>
      <c r="AH66" s="449"/>
      <c r="AP66" s="443"/>
    </row>
    <row r="67" spans="2:42" x14ac:dyDescent="0.25">
      <c r="B67" s="439"/>
      <c r="D67" s="1002" t="str">
        <f>'Damage costs'!C34</f>
        <v>PM2.5 Industry (area)</v>
      </c>
      <c r="E67" s="1003"/>
      <c r="F67" s="1004"/>
      <c r="G67" s="748" t="e">
        <f>'Damage costs'!W34</f>
        <v>#N/A</v>
      </c>
      <c r="H67" s="749" t="e">
        <f>'Damage costs'!Y34</f>
        <v>#N/A</v>
      </c>
      <c r="I67" s="750" t="str">
        <f>IF(LEFT(D67,3)="NOX",'Damage costs'!AA34,"")</f>
        <v/>
      </c>
      <c r="J67" s="751" t="str">
        <f>IF(LEFT(D67,3)="NOX",'Damage costs'!AC34,"")</f>
        <v/>
      </c>
      <c r="L67" s="449"/>
      <c r="M67" s="449"/>
      <c r="T67" s="449"/>
      <c r="AA67" s="449"/>
      <c r="AH67" s="449"/>
      <c r="AP67" s="443"/>
    </row>
    <row r="68" spans="2:42" x14ac:dyDescent="0.25">
      <c r="B68" s="439"/>
      <c r="D68" s="1002" t="str">
        <f>'Damage costs'!C35</f>
        <v>PM2.5 Commercial</v>
      </c>
      <c r="E68" s="1003"/>
      <c r="F68" s="1004"/>
      <c r="G68" s="748" t="e">
        <f>'Damage costs'!W35</f>
        <v>#N/A</v>
      </c>
      <c r="H68" s="749" t="e">
        <f>'Damage costs'!Y35</f>
        <v>#N/A</v>
      </c>
      <c r="I68" s="750" t="str">
        <f>IF(LEFT(D68,3)="NOX",'Damage costs'!AA35,"")</f>
        <v/>
      </c>
      <c r="J68" s="751" t="str">
        <f>IF(LEFT(D68,3)="NOX",'Damage costs'!AC35,"")</f>
        <v/>
      </c>
      <c r="L68" s="449"/>
      <c r="M68" s="449"/>
      <c r="T68" s="449"/>
      <c r="AA68" s="449"/>
      <c r="AH68" s="449"/>
      <c r="AP68" s="443"/>
    </row>
    <row r="69" spans="2:42" x14ac:dyDescent="0.25">
      <c r="B69" s="439"/>
      <c r="D69" s="1002" t="str">
        <f>'Damage costs'!C36</f>
        <v>PM2.5 Domestic</v>
      </c>
      <c r="E69" s="1003"/>
      <c r="F69" s="1004"/>
      <c r="G69" s="748" t="e">
        <f>'Damage costs'!W36</f>
        <v>#N/A</v>
      </c>
      <c r="H69" s="749" t="e">
        <f>'Damage costs'!Y36</f>
        <v>#N/A</v>
      </c>
      <c r="I69" s="750" t="str">
        <f>IF(LEFT(D69,3)="NOX",'Damage costs'!AA36,"")</f>
        <v/>
      </c>
      <c r="J69" s="751" t="str">
        <f>IF(LEFT(D69,3)="NOX",'Damage costs'!AC36,"")</f>
        <v/>
      </c>
      <c r="L69" s="449"/>
      <c r="M69" s="449"/>
      <c r="T69" s="449"/>
      <c r="AA69" s="449"/>
      <c r="AH69" s="449"/>
      <c r="AP69" s="443"/>
    </row>
    <row r="70" spans="2:42" x14ac:dyDescent="0.25">
      <c r="B70" s="439"/>
      <c r="D70" s="1002" t="str">
        <f>'Damage costs'!C37</f>
        <v>PM2.5 Solvents</v>
      </c>
      <c r="E70" s="1003"/>
      <c r="F70" s="1004"/>
      <c r="G70" s="748" t="e">
        <f>'Damage costs'!W37</f>
        <v>#N/A</v>
      </c>
      <c r="H70" s="749" t="e">
        <f>'Damage costs'!Y37</f>
        <v>#N/A</v>
      </c>
      <c r="I70" s="750" t="str">
        <f>IF(LEFT(D70,3)="NOX",'Damage costs'!AA37,"")</f>
        <v/>
      </c>
      <c r="J70" s="751" t="str">
        <f>IF(LEFT(D70,3)="NOX",'Damage costs'!AC37,"")</f>
        <v/>
      </c>
      <c r="L70" s="449"/>
      <c r="M70" s="449"/>
      <c r="T70" s="449"/>
      <c r="AA70" s="449"/>
      <c r="AH70" s="449"/>
      <c r="AP70" s="443"/>
    </row>
    <row r="71" spans="2:42" x14ac:dyDescent="0.25">
      <c r="B71" s="439"/>
      <c r="D71" s="1002" t="str">
        <f>'Damage costs'!C38</f>
        <v>PM2.5 Waste</v>
      </c>
      <c r="E71" s="1003"/>
      <c r="F71" s="1004"/>
      <c r="G71" s="748" t="e">
        <f>'Damage costs'!W38</f>
        <v>#N/A</v>
      </c>
      <c r="H71" s="749" t="e">
        <f>'Damage costs'!Y38</f>
        <v>#N/A</v>
      </c>
      <c r="I71" s="750" t="str">
        <f>IF(LEFT(D71,3)="NOX",'Damage costs'!AA38,"")</f>
        <v/>
      </c>
      <c r="J71" s="751" t="str">
        <f>IF(LEFT(D71,3)="NOX",'Damage costs'!AC38,"")</f>
        <v/>
      </c>
      <c r="L71" s="449"/>
      <c r="M71" s="449"/>
      <c r="T71" s="449"/>
      <c r="AA71" s="449"/>
      <c r="AH71" s="449"/>
      <c r="AP71" s="443"/>
    </row>
    <row r="72" spans="2:42" x14ac:dyDescent="0.25">
      <c r="B72" s="439"/>
      <c r="D72" s="1002" t="str">
        <f>'Damage costs'!C39</f>
        <v>PM2.5 Agriculture</v>
      </c>
      <c r="E72" s="1003"/>
      <c r="F72" s="1004"/>
      <c r="G72" s="748" t="e">
        <f>'Damage costs'!W39</f>
        <v>#N/A</v>
      </c>
      <c r="H72" s="749" t="e">
        <f>'Damage costs'!Y39</f>
        <v>#N/A</v>
      </c>
      <c r="I72" s="750" t="str">
        <f>IF(LEFT(D72,3)="NOX",'Damage costs'!AA39,"")</f>
        <v/>
      </c>
      <c r="J72" s="751" t="str">
        <f>IF(LEFT(D72,3)="NOX",'Damage costs'!AC39,"")</f>
        <v/>
      </c>
      <c r="L72" s="449"/>
      <c r="M72" s="449"/>
      <c r="T72" s="449"/>
      <c r="AA72" s="449"/>
      <c r="AH72" s="449"/>
      <c r="AP72" s="443"/>
    </row>
    <row r="73" spans="2:42" x14ac:dyDescent="0.25">
      <c r="B73" s="439"/>
      <c r="D73" s="1002" t="str">
        <f>'Damage costs'!C40</f>
        <v>PM2.5 Other</v>
      </c>
      <c r="E73" s="1003"/>
      <c r="F73" s="1004"/>
      <c r="G73" s="748" t="e">
        <f>'Damage costs'!W40</f>
        <v>#N/A</v>
      </c>
      <c r="H73" s="749" t="e">
        <f>'Damage costs'!Y40</f>
        <v>#N/A</v>
      </c>
      <c r="I73" s="750" t="str">
        <f>IF(LEFT(D73,3)="NOX",'Damage costs'!AA40,"")</f>
        <v/>
      </c>
      <c r="J73" s="751" t="str">
        <f>IF(LEFT(D73,3)="NOX",'Damage costs'!AC40,"")</f>
        <v/>
      </c>
      <c r="L73" s="449"/>
      <c r="M73" s="449"/>
      <c r="T73" s="449"/>
      <c r="AA73" s="449"/>
      <c r="AH73" s="449"/>
      <c r="AP73" s="443"/>
    </row>
    <row r="74" spans="2:42" x14ac:dyDescent="0.25">
      <c r="B74" s="439"/>
      <c r="D74" s="1002" t="str">
        <f>'Damage costs'!C41</f>
        <v>PM2.5 Part A Category 1</v>
      </c>
      <c r="E74" s="1003"/>
      <c r="F74" s="1004"/>
      <c r="G74" s="748" t="e">
        <f>'Damage costs'!W41</f>
        <v>#N/A</v>
      </c>
      <c r="H74" s="749" t="e">
        <f>'Damage costs'!Y41</f>
        <v>#N/A</v>
      </c>
      <c r="I74" s="750" t="str">
        <f>IF(LEFT(D74,3)="NOX",'Damage costs'!AA41,"")</f>
        <v/>
      </c>
      <c r="J74" s="751" t="str">
        <f>IF(LEFT(D74,3)="NOX",'Damage costs'!AC41,"")</f>
        <v/>
      </c>
      <c r="L74" s="449"/>
      <c r="M74" s="449"/>
      <c r="T74" s="449"/>
      <c r="AA74" s="449"/>
      <c r="AH74" s="449"/>
      <c r="AP74" s="443"/>
    </row>
    <row r="75" spans="2:42" x14ac:dyDescent="0.25">
      <c r="B75" s="439"/>
      <c r="D75" s="1002" t="str">
        <f>'Damage costs'!C42</f>
        <v>PM2.5 Part A Category 2</v>
      </c>
      <c r="E75" s="1003"/>
      <c r="F75" s="1004"/>
      <c r="G75" s="748" t="e">
        <f>'Damage costs'!W42</f>
        <v>#N/A</v>
      </c>
      <c r="H75" s="749" t="e">
        <f>'Damage costs'!Y42</f>
        <v>#N/A</v>
      </c>
      <c r="I75" s="750" t="str">
        <f>IF(LEFT(D75,3)="NOX",'Damage costs'!AA42,"")</f>
        <v/>
      </c>
      <c r="J75" s="751" t="str">
        <f>IF(LEFT(D75,3)="NOX",'Damage costs'!AC42,"")</f>
        <v/>
      </c>
      <c r="L75" s="449"/>
      <c r="M75" s="449"/>
      <c r="T75" s="449"/>
      <c r="AA75" s="449"/>
      <c r="AH75" s="449"/>
      <c r="AP75" s="443"/>
    </row>
    <row r="76" spans="2:42" x14ac:dyDescent="0.25">
      <c r="B76" s="439"/>
      <c r="D76" s="1002" t="str">
        <f>'Damage costs'!C43</f>
        <v>PM2.5 Part A Category 3</v>
      </c>
      <c r="E76" s="1003"/>
      <c r="F76" s="1004"/>
      <c r="G76" s="748" t="e">
        <f>'Damage costs'!W43</f>
        <v>#N/A</v>
      </c>
      <c r="H76" s="749" t="e">
        <f>'Damage costs'!Y43</f>
        <v>#N/A</v>
      </c>
      <c r="I76" s="750" t="str">
        <f>IF(LEFT(D76,3)="NOX",'Damage costs'!AA43,"")</f>
        <v/>
      </c>
      <c r="J76" s="751" t="str">
        <f>IF(LEFT(D76,3)="NOX",'Damage costs'!AC43,"")</f>
        <v/>
      </c>
      <c r="L76" s="449"/>
      <c r="M76" s="449"/>
      <c r="T76" s="449"/>
      <c r="AA76" s="449"/>
      <c r="AH76" s="449"/>
      <c r="AP76" s="443"/>
    </row>
    <row r="77" spans="2:42" x14ac:dyDescent="0.25">
      <c r="B77" s="439"/>
      <c r="D77" s="1002" t="str">
        <f>'Damage costs'!C44</f>
        <v>PM2.5 Part A Category 4</v>
      </c>
      <c r="E77" s="1003"/>
      <c r="F77" s="1004"/>
      <c r="G77" s="748" t="e">
        <f>'Damage costs'!W44</f>
        <v>#N/A</v>
      </c>
      <c r="H77" s="749" t="e">
        <f>'Damage costs'!Y44</f>
        <v>#N/A</v>
      </c>
      <c r="I77" s="750" t="str">
        <f>IF(LEFT(D77,3)="NOX",'Damage costs'!AA44,"")</f>
        <v/>
      </c>
      <c r="J77" s="751" t="str">
        <f>IF(LEFT(D77,3)="NOX",'Damage costs'!AC44,"")</f>
        <v/>
      </c>
      <c r="L77" s="449"/>
      <c r="M77" s="449"/>
      <c r="T77" s="449"/>
      <c r="AA77" s="449"/>
      <c r="AH77" s="449"/>
      <c r="AP77" s="443"/>
    </row>
    <row r="78" spans="2:42" x14ac:dyDescent="0.25">
      <c r="B78" s="439"/>
      <c r="D78" s="1002" t="str">
        <f>'Damage costs'!C45</f>
        <v>PM2.5 Part A Category 5</v>
      </c>
      <c r="E78" s="1003"/>
      <c r="F78" s="1004"/>
      <c r="G78" s="748" t="e">
        <f>'Damage costs'!W45</f>
        <v>#N/A</v>
      </c>
      <c r="H78" s="749" t="e">
        <f>'Damage costs'!Y45</f>
        <v>#N/A</v>
      </c>
      <c r="I78" s="750" t="str">
        <f>IF(LEFT(D78,3)="NOX",'Damage costs'!AA45,"")</f>
        <v/>
      </c>
      <c r="J78" s="751" t="str">
        <f>IF(LEFT(D78,3)="NOX",'Damage costs'!AC45,"")</f>
        <v/>
      </c>
      <c r="L78" s="449"/>
      <c r="M78" s="449"/>
      <c r="T78" s="449"/>
      <c r="AA78" s="449"/>
      <c r="AH78" s="449"/>
      <c r="AP78" s="443"/>
    </row>
    <row r="79" spans="2:42" x14ac:dyDescent="0.25">
      <c r="B79" s="439"/>
      <c r="D79" s="1002" t="str">
        <f>'Damage costs'!C46</f>
        <v>PM2.5 Part A Category 6</v>
      </c>
      <c r="E79" s="1003"/>
      <c r="F79" s="1004"/>
      <c r="G79" s="748" t="e">
        <f>'Damage costs'!W46</f>
        <v>#N/A</v>
      </c>
      <c r="H79" s="749" t="e">
        <f>'Damage costs'!Y46</f>
        <v>#N/A</v>
      </c>
      <c r="I79" s="750" t="str">
        <f>IF(LEFT(D79,3)="NOX",'Damage costs'!AA46,"")</f>
        <v/>
      </c>
      <c r="J79" s="751" t="str">
        <f>IF(LEFT(D79,3)="NOX",'Damage costs'!AC46,"")</f>
        <v/>
      </c>
      <c r="L79" s="449"/>
      <c r="M79" s="449"/>
      <c r="T79" s="449"/>
      <c r="AA79" s="449"/>
      <c r="AH79" s="449"/>
      <c r="AP79" s="443"/>
    </row>
    <row r="80" spans="2:42" x14ac:dyDescent="0.25">
      <c r="B80" s="439"/>
      <c r="D80" s="1002" t="str">
        <f>'Damage costs'!C47</f>
        <v>PM2.5 Part A Category 7</v>
      </c>
      <c r="E80" s="1003"/>
      <c r="F80" s="1004"/>
      <c r="G80" s="748" t="e">
        <f>'Damage costs'!W47</f>
        <v>#N/A</v>
      </c>
      <c r="H80" s="749" t="e">
        <f>'Damage costs'!Y47</f>
        <v>#N/A</v>
      </c>
      <c r="I80" s="750" t="str">
        <f>IF(LEFT(D80,3)="NOX",'Damage costs'!AA47,"")</f>
        <v/>
      </c>
      <c r="J80" s="751" t="str">
        <f>IF(LEFT(D80,3)="NOX",'Damage costs'!AC47,"")</f>
        <v/>
      </c>
      <c r="L80" s="449"/>
      <c r="M80" s="449"/>
      <c r="T80" s="449"/>
      <c r="AA80" s="449"/>
      <c r="AH80" s="449"/>
      <c r="AP80" s="443"/>
    </row>
    <row r="81" spans="2:42" x14ac:dyDescent="0.25">
      <c r="B81" s="439"/>
      <c r="D81" s="1002" t="str">
        <f>'Damage costs'!C48</f>
        <v>PM2.5 Part A Category 8</v>
      </c>
      <c r="E81" s="1003"/>
      <c r="F81" s="1004"/>
      <c r="G81" s="748" t="e">
        <f>'Damage costs'!W48</f>
        <v>#N/A</v>
      </c>
      <c r="H81" s="749" t="e">
        <f>'Damage costs'!Y48</f>
        <v>#N/A</v>
      </c>
      <c r="I81" s="750" t="str">
        <f>IF(LEFT(D81,3)="NOX",'Damage costs'!AA48,"")</f>
        <v/>
      </c>
      <c r="J81" s="751" t="str">
        <f>IF(LEFT(D81,3)="NOX",'Damage costs'!AC48,"")</f>
        <v/>
      </c>
      <c r="L81" s="449"/>
      <c r="M81" s="449"/>
      <c r="T81" s="449"/>
      <c r="AA81" s="449"/>
      <c r="AH81" s="449"/>
      <c r="AP81" s="443"/>
    </row>
    <row r="82" spans="2:42" x14ac:dyDescent="0.25">
      <c r="B82" s="439"/>
      <c r="D82" s="1002" t="str">
        <f>'Damage costs'!C49</f>
        <v>PM2.5 Part A Category 9</v>
      </c>
      <c r="E82" s="1003"/>
      <c r="F82" s="1004"/>
      <c r="G82" s="748" t="e">
        <f>'Damage costs'!W49</f>
        <v>#N/A</v>
      </c>
      <c r="H82" s="749" t="e">
        <f>'Damage costs'!Y49</f>
        <v>#N/A</v>
      </c>
      <c r="I82" s="750" t="str">
        <f>IF(LEFT(D82,3)="NOX",'Damage costs'!AA49,"")</f>
        <v/>
      </c>
      <c r="J82" s="751" t="str">
        <f>IF(LEFT(D82,3)="NOX",'Damage costs'!AC49,"")</f>
        <v/>
      </c>
      <c r="L82" s="449"/>
      <c r="M82" s="449"/>
      <c r="T82" s="449"/>
      <c r="AA82" s="449"/>
      <c r="AH82" s="449"/>
      <c r="AP82" s="443"/>
    </row>
    <row r="83" spans="2:42" x14ac:dyDescent="0.25">
      <c r="B83" s="439"/>
      <c r="D83" s="1002" t="str">
        <f>'Damage costs'!C50</f>
        <v>PM10 Domestic</v>
      </c>
      <c r="E83" s="1003"/>
      <c r="F83" s="1004"/>
      <c r="G83" s="748" t="e">
        <f>'Damage costs'!W50</f>
        <v>#N/A</v>
      </c>
      <c r="H83" s="749" t="e">
        <f>'Damage costs'!Y50</f>
        <v>#N/A</v>
      </c>
      <c r="I83" s="750" t="str">
        <f>IF(LEFT(D83,3)="NOX",'Damage costs'!AA50,"")</f>
        <v/>
      </c>
      <c r="J83" s="751" t="str">
        <f>IF(LEFT(D83,3)="NOX",'Damage costs'!AC50,"")</f>
        <v/>
      </c>
      <c r="L83" s="449"/>
      <c r="M83" s="449"/>
      <c r="T83" s="449"/>
      <c r="AA83" s="449"/>
      <c r="AH83" s="449"/>
      <c r="AP83" s="443"/>
    </row>
    <row r="84" spans="2:42" x14ac:dyDescent="0.25">
      <c r="B84" s="439"/>
      <c r="D84" s="1002" t="str">
        <f>'Damage costs'!C51</f>
        <v>PM10 Agriculture</v>
      </c>
      <c r="E84" s="1003"/>
      <c r="F84" s="1004"/>
      <c r="G84" s="748" t="e">
        <f>'Damage costs'!W51</f>
        <v>#N/A</v>
      </c>
      <c r="H84" s="749" t="e">
        <f>'Damage costs'!Y51</f>
        <v>#N/A</v>
      </c>
      <c r="I84" s="750" t="str">
        <f>IF(LEFT(D84,3)="NOX",'Damage costs'!AA51,"")</f>
        <v/>
      </c>
      <c r="J84" s="751" t="str">
        <f>IF(LEFT(D84,3)="NOX",'Damage costs'!AC51,"")</f>
        <v/>
      </c>
      <c r="L84" s="449"/>
      <c r="M84" s="449"/>
      <c r="T84" s="449"/>
      <c r="AA84" s="449"/>
      <c r="AH84" s="449"/>
      <c r="AP84" s="443"/>
    </row>
    <row r="85" spans="2:42" ht="15" customHeight="1" x14ac:dyDescent="0.25">
      <c r="B85" s="439"/>
      <c r="D85" s="1002" t="str">
        <f>'Damage costs'!C52</f>
        <v>PM10 Waste</v>
      </c>
      <c r="E85" s="1003"/>
      <c r="F85" s="1004"/>
      <c r="G85" s="748" t="e">
        <f>'Damage costs'!W52</f>
        <v>#N/A</v>
      </c>
      <c r="H85" s="749" t="e">
        <f>'Damage costs'!Y52</f>
        <v>#N/A</v>
      </c>
      <c r="I85" s="750" t="str">
        <f>IF(LEFT(D85,3)="NOX",'Damage costs'!AA52,"")</f>
        <v/>
      </c>
      <c r="J85" s="751" t="str">
        <f>IF(LEFT(D85,3)="NOX",'Damage costs'!AC52,"")</f>
        <v/>
      </c>
      <c r="L85" s="449"/>
      <c r="M85" s="449"/>
      <c r="T85" s="449"/>
      <c r="AA85" s="449"/>
      <c r="AH85" s="449"/>
      <c r="AP85" s="443"/>
    </row>
    <row r="86" spans="2:42" x14ac:dyDescent="0.25">
      <c r="B86" s="439"/>
      <c r="D86" s="1002" t="str">
        <f>'Damage costs'!C53</f>
        <v>PM10 Industry</v>
      </c>
      <c r="E86" s="1003"/>
      <c r="F86" s="1004"/>
      <c r="G86" s="748" t="e">
        <f>'Damage costs'!W53</f>
        <v>#N/A</v>
      </c>
      <c r="H86" s="749" t="e">
        <f>'Damage costs'!Y53</f>
        <v>#N/A</v>
      </c>
      <c r="I86" s="750" t="str">
        <f>IF(LEFT(D86,3)="NOX",'Damage costs'!AA53,"")</f>
        <v/>
      </c>
      <c r="J86" s="751" t="str">
        <f>IF(LEFT(D86,3)="NOX",'Damage costs'!AC53,"")</f>
        <v/>
      </c>
      <c r="L86" s="449"/>
      <c r="M86" s="449"/>
      <c r="T86" s="449"/>
      <c r="AA86" s="449"/>
      <c r="AH86" s="449"/>
      <c r="AP86" s="443"/>
    </row>
    <row r="87" spans="2:42" x14ac:dyDescent="0.25">
      <c r="B87" s="439"/>
      <c r="D87" s="1002" t="str">
        <f>'Damage costs'!C54</f>
        <v>PM10 ESI</v>
      </c>
      <c r="E87" s="1003"/>
      <c r="F87" s="1004"/>
      <c r="G87" s="748" t="e">
        <f>'Damage costs'!W54</f>
        <v>#N/A</v>
      </c>
      <c r="H87" s="749" t="e">
        <f>'Damage costs'!Y54</f>
        <v>#N/A</v>
      </c>
      <c r="I87" s="750" t="str">
        <f>IF(LEFT(D87,3)="NOX",'Damage costs'!AA54,"")</f>
        <v/>
      </c>
      <c r="J87" s="751" t="str">
        <f>IF(LEFT(D87,3)="NOX",'Damage costs'!AC54,"")</f>
        <v/>
      </c>
      <c r="L87" s="449"/>
      <c r="M87" s="449"/>
      <c r="T87" s="449"/>
      <c r="AA87" s="449"/>
      <c r="AH87" s="449"/>
      <c r="AP87" s="443"/>
    </row>
    <row r="88" spans="2:42" x14ac:dyDescent="0.25">
      <c r="B88" s="439"/>
      <c r="D88" s="1002" t="str">
        <f>'Damage costs'!C55</f>
        <v>Ammonia</v>
      </c>
      <c r="E88" s="1003"/>
      <c r="F88" s="1004"/>
      <c r="G88" s="748" t="e">
        <f>'Damage costs'!W55</f>
        <v>#N/A</v>
      </c>
      <c r="H88" s="749" t="e">
        <f>'Damage costs'!Y55</f>
        <v>#N/A</v>
      </c>
      <c r="I88" s="750" t="str">
        <f>IF(LEFT(D88,3)="NOX",'Damage costs'!AA55,"")</f>
        <v/>
      </c>
      <c r="J88" s="751" t="str">
        <f>IF(LEFT(D88,3)="NOX",'Damage costs'!AC55,"")</f>
        <v/>
      </c>
      <c r="L88" s="449"/>
      <c r="M88" s="449"/>
      <c r="T88" s="449"/>
      <c r="AA88" s="449"/>
      <c r="AH88" s="449"/>
      <c r="AP88" s="443"/>
    </row>
    <row r="89" spans="2:42" x14ac:dyDescent="0.25">
      <c r="B89" s="439"/>
      <c r="D89" s="1002" t="str">
        <f>'Damage costs'!C56</f>
        <v>Arsenic</v>
      </c>
      <c r="E89" s="1003"/>
      <c r="F89" s="1004"/>
      <c r="G89" s="748" t="e">
        <f>'Damage costs'!W56</f>
        <v>#N/A</v>
      </c>
      <c r="H89" s="749" t="e">
        <f>'Damage costs'!Y56</f>
        <v>#N/A</v>
      </c>
      <c r="I89" s="750" t="str">
        <f>IF(LEFT(D89,3)="NOX",'Damage costs'!AA56,"")</f>
        <v/>
      </c>
      <c r="J89" s="751" t="str">
        <f>IF(LEFT(D89,3)="NOX",'Damage costs'!AC56,"")</f>
        <v/>
      </c>
      <c r="L89" s="449"/>
      <c r="M89" s="449"/>
      <c r="T89" s="449"/>
      <c r="AA89" s="449"/>
      <c r="AH89" s="449"/>
      <c r="AP89" s="443"/>
    </row>
    <row r="90" spans="2:42" x14ac:dyDescent="0.25">
      <c r="B90" s="439"/>
      <c r="D90" s="1002" t="str">
        <f>'Damage costs'!C57</f>
        <v>Cadmium</v>
      </c>
      <c r="E90" s="1003"/>
      <c r="F90" s="1004"/>
      <c r="G90" s="748" t="e">
        <f>'Damage costs'!W57</f>
        <v>#N/A</v>
      </c>
      <c r="H90" s="749" t="e">
        <f>'Damage costs'!Y57</f>
        <v>#N/A</v>
      </c>
      <c r="I90" s="750" t="str">
        <f>IF(LEFT(D90,3)="NOX",'Damage costs'!AA57,"")</f>
        <v/>
      </c>
      <c r="J90" s="751" t="str">
        <f>IF(LEFT(D90,3)="NOX",'Damage costs'!AC57,"")</f>
        <v/>
      </c>
      <c r="L90" s="449"/>
      <c r="M90" s="449"/>
      <c r="T90" s="449"/>
      <c r="AA90" s="449"/>
      <c r="AH90" s="449"/>
      <c r="AP90" s="443"/>
    </row>
    <row r="91" spans="2:42" x14ac:dyDescent="0.25">
      <c r="B91" s="439"/>
      <c r="D91" s="1002" t="str">
        <f>'Damage costs'!C58</f>
        <v>Chromium</v>
      </c>
      <c r="E91" s="1003"/>
      <c r="F91" s="1004"/>
      <c r="G91" s="748" t="e">
        <f>'Damage costs'!W58</f>
        <v>#N/A</v>
      </c>
      <c r="H91" s="749" t="e">
        <f>'Damage costs'!Y58</f>
        <v>#N/A</v>
      </c>
      <c r="I91" s="750" t="str">
        <f>IF(LEFT(D91,3)="NOX",'Damage costs'!AA58,"")</f>
        <v/>
      </c>
      <c r="J91" s="751" t="str">
        <f>IF(LEFT(D91,3)="NOX",'Damage costs'!AC58,"")</f>
        <v/>
      </c>
      <c r="L91" s="449"/>
      <c r="M91" s="449"/>
      <c r="T91" s="449"/>
      <c r="AA91" s="449"/>
      <c r="AH91" s="449"/>
      <c r="AP91" s="443"/>
    </row>
    <row r="92" spans="2:42" x14ac:dyDescent="0.25">
      <c r="B92" s="439"/>
      <c r="D92" s="1002" t="str">
        <f>'Damage costs'!C59</f>
        <v>Nickel</v>
      </c>
      <c r="E92" s="1003"/>
      <c r="F92" s="1004"/>
      <c r="G92" s="748" t="e">
        <f>'Damage costs'!W59</f>
        <v>#N/A</v>
      </c>
      <c r="H92" s="749" t="e">
        <f>'Damage costs'!Y59</f>
        <v>#N/A</v>
      </c>
      <c r="I92" s="750" t="str">
        <f>IF(LEFT(D92,3)="NOX",'Damage costs'!AA59,"")</f>
        <v/>
      </c>
      <c r="J92" s="751" t="str">
        <f>IF(LEFT(D92,3)="NOX",'Damage costs'!AC59,"")</f>
        <v/>
      </c>
      <c r="L92" s="449"/>
      <c r="M92" s="449"/>
      <c r="T92" s="449"/>
      <c r="AA92" s="449"/>
      <c r="AH92" s="449"/>
      <c r="AP92" s="443"/>
    </row>
    <row r="93" spans="2:42" x14ac:dyDescent="0.25">
      <c r="B93" s="439"/>
      <c r="D93" s="1002" t="str">
        <f>'Damage costs'!C60</f>
        <v>1, 3 Butadiene</v>
      </c>
      <c r="E93" s="1003"/>
      <c r="F93" s="1004"/>
      <c r="G93" s="748" t="e">
        <f>'Damage costs'!W60</f>
        <v>#N/A</v>
      </c>
      <c r="H93" s="749" t="e">
        <f>'Damage costs'!Y60</f>
        <v>#N/A</v>
      </c>
      <c r="I93" s="750" t="str">
        <f>IF(LEFT(D93,3)="NOX",'Damage costs'!AA60,"")</f>
        <v/>
      </c>
      <c r="J93" s="751" t="str">
        <f>IF(LEFT(D93,3)="NOX",'Damage costs'!AC60,"")</f>
        <v/>
      </c>
      <c r="L93" s="449"/>
      <c r="M93" s="449"/>
      <c r="T93" s="449"/>
      <c r="AA93" s="449"/>
      <c r="AH93" s="449"/>
      <c r="AP93" s="443"/>
    </row>
    <row r="94" spans="2:42" x14ac:dyDescent="0.25">
      <c r="B94" s="439"/>
      <c r="D94" s="1002" t="str">
        <f>'Damage costs'!C61</f>
        <v>Benzene</v>
      </c>
      <c r="E94" s="1003"/>
      <c r="F94" s="1004"/>
      <c r="G94" s="748" t="e">
        <f>'Damage costs'!W61</f>
        <v>#N/A</v>
      </c>
      <c r="H94" s="749" t="e">
        <f>'Damage costs'!Y61</f>
        <v>#N/A</v>
      </c>
      <c r="I94" s="750" t="str">
        <f>IF(LEFT(D94,3)="NOX",'Damage costs'!AA61,"")</f>
        <v/>
      </c>
      <c r="J94" s="751" t="str">
        <f>IF(LEFT(D94,3)="NOX",'Damage costs'!AC61,"")</f>
        <v/>
      </c>
      <c r="L94" s="449"/>
      <c r="M94" s="449"/>
      <c r="T94" s="449"/>
      <c r="AA94" s="449"/>
      <c r="AH94" s="449"/>
      <c r="AP94" s="443"/>
    </row>
    <row r="95" spans="2:42" x14ac:dyDescent="0.25">
      <c r="B95" s="439"/>
      <c r="D95" s="1002" t="str">
        <f>'Damage costs'!C62</f>
        <v>PAH</v>
      </c>
      <c r="E95" s="1003"/>
      <c r="F95" s="1004"/>
      <c r="G95" s="748" t="e">
        <f>'Damage costs'!W62</f>
        <v>#N/A</v>
      </c>
      <c r="H95" s="749" t="e">
        <f>'Damage costs'!Y62</f>
        <v>#N/A</v>
      </c>
      <c r="I95" s="750" t="str">
        <f>IF(LEFT(D95,3)="NOX",'Damage costs'!AA62,"")</f>
        <v/>
      </c>
      <c r="J95" s="751" t="str">
        <f>IF(LEFT(D95,3)="NOX",'Damage costs'!AC62,"")</f>
        <v/>
      </c>
      <c r="L95" s="449"/>
      <c r="M95" s="449"/>
      <c r="T95" s="449"/>
      <c r="AA95" s="449"/>
      <c r="AH95" s="449"/>
      <c r="AP95" s="443"/>
    </row>
    <row r="96" spans="2:42" x14ac:dyDescent="0.25">
      <c r="B96" s="439"/>
      <c r="D96" s="1002" t="str">
        <f>'Damage costs'!C63</f>
        <v>Formaldehyde</v>
      </c>
      <c r="E96" s="1003"/>
      <c r="F96" s="1004"/>
      <c r="G96" s="748" t="e">
        <f>'Damage costs'!W63</f>
        <v>#N/A</v>
      </c>
      <c r="H96" s="749" t="e">
        <f>'Damage costs'!Y63</f>
        <v>#N/A</v>
      </c>
      <c r="I96" s="750" t="str">
        <f>IF(LEFT(D96,3)="NOX",'Damage costs'!AA63,"")</f>
        <v/>
      </c>
      <c r="J96" s="751" t="str">
        <f>IF(LEFT(D96,3)="NOX",'Damage costs'!AC63,"")</f>
        <v/>
      </c>
      <c r="L96" s="449"/>
      <c r="M96" s="449"/>
      <c r="T96" s="449"/>
      <c r="AA96" s="449"/>
      <c r="AH96" s="449"/>
      <c r="AP96" s="443"/>
    </row>
    <row r="97" spans="2:42" x14ac:dyDescent="0.25">
      <c r="B97" s="439"/>
      <c r="D97" s="1002" t="str">
        <f>'Damage costs'!C64</f>
        <v>Dioxins/furans</v>
      </c>
      <c r="E97" s="1003"/>
      <c r="F97" s="1004"/>
      <c r="G97" s="748" t="e">
        <f>'Damage costs'!W64</f>
        <v>#N/A</v>
      </c>
      <c r="H97" s="749" t="e">
        <f>'Damage costs'!Y64</f>
        <v>#N/A</v>
      </c>
      <c r="I97" s="750" t="str">
        <f>IF(LEFT(D97,3)="NOX",'Damage costs'!AA64,"")</f>
        <v/>
      </c>
      <c r="J97" s="751" t="str">
        <f>IF(LEFT(D97,3)="NOX",'Damage costs'!AC64,"")</f>
        <v/>
      </c>
      <c r="L97" s="449"/>
      <c r="M97" s="449"/>
      <c r="T97" s="449"/>
      <c r="AA97" s="449"/>
      <c r="AH97" s="449"/>
      <c r="AP97" s="443"/>
    </row>
    <row r="98" spans="2:42" x14ac:dyDescent="0.25">
      <c r="B98" s="439"/>
      <c r="D98" s="1002" t="str">
        <f>'Damage costs'!C65</f>
        <v>VOC National (VOCs)</v>
      </c>
      <c r="E98" s="1003"/>
      <c r="F98" s="1004"/>
      <c r="G98" s="748" t="e">
        <f>'Damage costs'!W65</f>
        <v>#N/A</v>
      </c>
      <c r="H98" s="749" t="e">
        <f>'Damage costs'!Y65</f>
        <v>#N/A</v>
      </c>
      <c r="I98" s="750" t="str">
        <f>IF(LEFT(D98,3)="NOX",'Damage costs'!AA65,"")</f>
        <v/>
      </c>
      <c r="J98" s="751" t="str">
        <f>IF(LEFT(D98,3)="NOX",'Damage costs'!AC65,"")</f>
        <v/>
      </c>
      <c r="L98" s="449"/>
      <c r="M98" s="449"/>
      <c r="T98" s="449"/>
      <c r="AA98" s="449"/>
      <c r="AH98" s="449"/>
      <c r="AP98" s="443"/>
    </row>
    <row r="99" spans="2:42" x14ac:dyDescent="0.25">
      <c r="B99" s="439"/>
      <c r="D99" s="1002" t="str">
        <f>IF('Damage costs'!C66&lt;&gt;"Insert New Pollutant Here",'Damage costs'!C66,"")</f>
        <v/>
      </c>
      <c r="E99" s="1003"/>
      <c r="F99" s="1004"/>
      <c r="G99" s="748" t="e">
        <f>'Damage costs'!W66</f>
        <v>#N/A</v>
      </c>
      <c r="H99" s="749" t="e">
        <f>'Damage costs'!Y66</f>
        <v>#N/A</v>
      </c>
      <c r="I99" s="750" t="str">
        <f>IF(LEFT(D99,3)="NOX",'Damage costs'!AA66,"")</f>
        <v/>
      </c>
      <c r="J99" s="751" t="str">
        <f>IF(LEFT(D99,3)="NOX",'Damage costs'!AC66,"")</f>
        <v/>
      </c>
      <c r="L99" s="449"/>
      <c r="M99" s="449"/>
      <c r="T99" s="449"/>
      <c r="AA99" s="449"/>
      <c r="AH99" s="449"/>
      <c r="AP99" s="443"/>
    </row>
    <row r="100" spans="2:42" x14ac:dyDescent="0.25">
      <c r="B100" s="439"/>
      <c r="D100" s="1002" t="str">
        <f>IF('Damage costs'!C67&lt;&gt;"Insert New Pollutant Here",'Damage costs'!C67,"")</f>
        <v/>
      </c>
      <c r="E100" s="1003"/>
      <c r="F100" s="1004"/>
      <c r="G100" s="748" t="e">
        <f>'Damage costs'!W67</f>
        <v>#N/A</v>
      </c>
      <c r="H100" s="749" t="e">
        <f>'Damage costs'!Y67</f>
        <v>#N/A</v>
      </c>
      <c r="I100" s="750" t="str">
        <f>IF(LEFT(D100,3)="NOX",'Damage costs'!AA67,"")</f>
        <v/>
      </c>
      <c r="J100" s="751" t="str">
        <f>IF(LEFT(D100,3)="NOX",'Damage costs'!AC67,"")</f>
        <v/>
      </c>
      <c r="L100" s="449"/>
      <c r="M100" s="449"/>
      <c r="T100" s="449"/>
      <c r="AA100" s="449"/>
      <c r="AH100" s="449"/>
      <c r="AP100" s="443"/>
    </row>
    <row r="101" spans="2:42" x14ac:dyDescent="0.25">
      <c r="B101" s="439"/>
      <c r="D101" s="1002" t="str">
        <f>IF('Damage costs'!C68&lt;&gt;"Insert New Pollutant Here",'Damage costs'!C68,"")</f>
        <v/>
      </c>
      <c r="E101" s="1003"/>
      <c r="F101" s="1004"/>
      <c r="G101" s="748" t="e">
        <f>'Damage costs'!W68</f>
        <v>#N/A</v>
      </c>
      <c r="H101" s="749" t="e">
        <f>'Damage costs'!Y68</f>
        <v>#N/A</v>
      </c>
      <c r="I101" s="750" t="str">
        <f>IF(LEFT(D101,3)="NOX",'Damage costs'!AA68,"")</f>
        <v/>
      </c>
      <c r="J101" s="751" t="str">
        <f>IF(LEFT(D101,3)="NOX",'Damage costs'!AC68,"")</f>
        <v/>
      </c>
      <c r="L101" s="449"/>
      <c r="M101" s="449"/>
      <c r="T101" s="449"/>
      <c r="AA101" s="449"/>
      <c r="AH101" s="449"/>
      <c r="AP101" s="443"/>
    </row>
    <row r="102" spans="2:42" x14ac:dyDescent="0.25">
      <c r="B102" s="439"/>
      <c r="D102" s="1002" t="str">
        <f>IF('Damage costs'!C69&lt;&gt;"Insert New Pollutant Here",'Damage costs'!C69,"")</f>
        <v/>
      </c>
      <c r="E102" s="1003"/>
      <c r="F102" s="1004"/>
      <c r="G102" s="748" t="e">
        <f>'Damage costs'!W69</f>
        <v>#N/A</v>
      </c>
      <c r="H102" s="749" t="e">
        <f>'Damage costs'!Y69</f>
        <v>#N/A</v>
      </c>
      <c r="I102" s="750" t="str">
        <f>IF(LEFT(D102,3)="NOX",'Damage costs'!AA69,"")</f>
        <v/>
      </c>
      <c r="J102" s="751" t="str">
        <f>IF(LEFT(D102,3)="NOX",'Damage costs'!AC69,"")</f>
        <v/>
      </c>
      <c r="L102" s="449"/>
      <c r="M102" s="449"/>
      <c r="T102" s="449"/>
      <c r="AA102" s="449"/>
      <c r="AH102" s="449"/>
      <c r="AP102" s="443"/>
    </row>
    <row r="103" spans="2:42" x14ac:dyDescent="0.25">
      <c r="B103" s="439"/>
      <c r="D103" s="1002" t="str">
        <f>IF('Damage costs'!C70&lt;&gt;"Insert New Pollutant Here",'Damage costs'!C70,"")</f>
        <v/>
      </c>
      <c r="E103" s="1003"/>
      <c r="F103" s="1004"/>
      <c r="G103" s="748" t="e">
        <f>'Damage costs'!W70</f>
        <v>#N/A</v>
      </c>
      <c r="H103" s="749" t="e">
        <f>'Damage costs'!Y70</f>
        <v>#N/A</v>
      </c>
      <c r="I103" s="750" t="str">
        <f>IF(LEFT(D103,3)="NOX",'Damage costs'!AA70,"")</f>
        <v/>
      </c>
      <c r="J103" s="751" t="str">
        <f>IF(LEFT(D103,3)="NOX",'Damage costs'!AC70,"")</f>
        <v/>
      </c>
      <c r="L103" s="449"/>
      <c r="M103" s="449"/>
      <c r="T103" s="449"/>
      <c r="AA103" s="449"/>
      <c r="AH103" s="449"/>
      <c r="AP103" s="443"/>
    </row>
    <row r="104" spans="2:42" x14ac:dyDescent="0.25">
      <c r="B104" s="439"/>
      <c r="L104" s="449"/>
      <c r="M104" s="449"/>
      <c r="T104" s="449"/>
      <c r="AA104" s="449"/>
      <c r="AH104" s="449"/>
      <c r="AP104" s="443"/>
    </row>
    <row r="105" spans="2:42" hidden="1" x14ac:dyDescent="0.25">
      <c r="B105" s="439"/>
      <c r="AP105" s="443"/>
    </row>
    <row r="106" spans="2:42" ht="24" hidden="1" customHeight="1" x14ac:dyDescent="0.25">
      <c r="B106" s="439"/>
      <c r="D106" s="458" t="s">
        <v>413</v>
      </c>
      <c r="E106" s="444"/>
      <c r="F106" s="444"/>
      <c r="G106" s="543" t="s">
        <v>549</v>
      </c>
      <c r="H106" s="444"/>
      <c r="I106" s="444"/>
      <c r="J106" s="444"/>
      <c r="K106" s="444"/>
      <c r="L106" s="444"/>
      <c r="M106" s="444"/>
      <c r="N106" s="444"/>
      <c r="O106" s="444"/>
      <c r="P106" s="444"/>
      <c r="Q106" s="444"/>
      <c r="R106" s="444"/>
      <c r="S106" s="444"/>
      <c r="T106" s="444"/>
      <c r="U106" s="444"/>
      <c r="V106" s="444"/>
      <c r="W106" s="444"/>
      <c r="X106" s="444"/>
      <c r="Y106" s="444"/>
      <c r="Z106" s="444"/>
      <c r="AA106" s="444"/>
      <c r="AB106" s="444"/>
      <c r="AC106" s="444"/>
      <c r="AD106" s="444"/>
      <c r="AE106" s="444"/>
      <c r="AF106" s="444"/>
      <c r="AG106" s="444"/>
      <c r="AH106" s="444"/>
      <c r="AI106" s="444"/>
      <c r="AJ106" s="444"/>
      <c r="AK106" s="444"/>
      <c r="AL106" s="444"/>
      <c r="AM106" s="444"/>
      <c r="AN106" s="444"/>
      <c r="AO106" s="444"/>
      <c r="AP106" s="443"/>
    </row>
    <row r="107" spans="2:42" hidden="1" x14ac:dyDescent="0.25">
      <c r="B107" s="439"/>
      <c r="J107" s="453"/>
      <c r="L107" s="453"/>
      <c r="M107" s="453"/>
      <c r="T107" s="453"/>
      <c r="AA107" s="453"/>
      <c r="AH107" s="453"/>
      <c r="AP107" s="443"/>
    </row>
    <row r="108" spans="2:42" ht="30" hidden="1" x14ac:dyDescent="0.25">
      <c r="B108" s="439"/>
      <c r="D108" s="544" t="s">
        <v>56</v>
      </c>
      <c r="F108" s="454" t="s">
        <v>349</v>
      </c>
      <c r="G108" s="454" t="s">
        <v>468</v>
      </c>
      <c r="H108" s="454" t="s">
        <v>358</v>
      </c>
      <c r="I108" s="454" t="s">
        <v>359</v>
      </c>
      <c r="J108" s="454" t="s">
        <v>350</v>
      </c>
      <c r="L108" s="453"/>
      <c r="M108" s="453"/>
      <c r="T108" s="453"/>
      <c r="AA108" s="453"/>
      <c r="AH108" s="453"/>
      <c r="AP108" s="443"/>
    </row>
    <row r="109" spans="2:42" hidden="1" x14ac:dyDescent="0.25">
      <c r="B109" s="439"/>
      <c r="D109" s="445" t="s">
        <v>352</v>
      </c>
      <c r="F109" s="271"/>
      <c r="G109" s="52">
        <f>'Sensitivity Calcs'!$G$127</f>
        <v>0</v>
      </c>
      <c r="H109" s="51">
        <f>Results!I39</f>
        <v>0</v>
      </c>
      <c r="I109" s="545"/>
      <c r="J109" s="83">
        <f t="shared" ref="J109:J114" si="9">IFERROR(I109/H109,0)</f>
        <v>0</v>
      </c>
      <c r="AP109" s="443"/>
    </row>
    <row r="110" spans="2:42" hidden="1" x14ac:dyDescent="0.25">
      <c r="B110" s="439"/>
      <c r="D110" s="445" t="s">
        <v>351</v>
      </c>
      <c r="F110" s="271"/>
      <c r="G110" s="52">
        <f>'Sensitivity Calcs'!$G$127</f>
        <v>0</v>
      </c>
      <c r="H110" s="51">
        <f>Results!I40</f>
        <v>0</v>
      </c>
      <c r="I110" s="545"/>
      <c r="J110" s="83">
        <f t="shared" si="9"/>
        <v>0</v>
      </c>
      <c r="AP110" s="443"/>
    </row>
    <row r="111" spans="2:42" hidden="1" x14ac:dyDescent="0.25">
      <c r="B111" s="439"/>
      <c r="D111" s="445" t="s">
        <v>353</v>
      </c>
      <c r="F111" s="271"/>
      <c r="G111" s="52">
        <f>'Sensitivity Calcs'!$G$127</f>
        <v>0</v>
      </c>
      <c r="H111" s="51">
        <f>Results!I42</f>
        <v>0</v>
      </c>
      <c r="I111" s="545"/>
      <c r="J111" s="83">
        <f t="shared" si="9"/>
        <v>0</v>
      </c>
      <c r="AP111" s="443"/>
    </row>
    <row r="112" spans="2:42" hidden="1" x14ac:dyDescent="0.25">
      <c r="B112" s="439"/>
      <c r="D112" s="445" t="s">
        <v>354</v>
      </c>
      <c r="F112" s="271"/>
      <c r="G112" s="52">
        <f>'Sensitivity Calcs'!$G$127</f>
        <v>0</v>
      </c>
      <c r="H112" s="51">
        <f>Results!I43</f>
        <v>0</v>
      </c>
      <c r="I112" s="545"/>
      <c r="J112" s="83">
        <f t="shared" si="9"/>
        <v>0</v>
      </c>
      <c r="AP112" s="443"/>
    </row>
    <row r="113" spans="2:42" hidden="1" x14ac:dyDescent="0.25">
      <c r="B113" s="439"/>
      <c r="D113" s="445" t="s">
        <v>355</v>
      </c>
      <c r="F113" s="271"/>
      <c r="G113" s="52">
        <f>'Sensitivity Calcs'!$G$127</f>
        <v>0</v>
      </c>
      <c r="H113" s="51">
        <f>Results!I44</f>
        <v>0</v>
      </c>
      <c r="I113" s="545"/>
      <c r="J113" s="83">
        <f t="shared" si="9"/>
        <v>0</v>
      </c>
      <c r="AP113" s="443"/>
    </row>
    <row r="114" spans="2:42" ht="45" hidden="1" x14ac:dyDescent="0.25">
      <c r="B114" s="439"/>
      <c r="D114" s="445" t="s">
        <v>180</v>
      </c>
      <c r="F114" s="82" t="s">
        <v>455</v>
      </c>
      <c r="G114" s="52">
        <f>'Sensitivity Calcs'!$G$127</f>
        <v>0</v>
      </c>
      <c r="H114" s="51">
        <f>'Data Input - General'!G16</f>
        <v>0</v>
      </c>
      <c r="I114" s="546"/>
      <c r="J114" s="83">
        <f t="shared" si="9"/>
        <v>0</v>
      </c>
      <c r="AP114" s="443"/>
    </row>
    <row r="115" spans="2:42" hidden="1" x14ac:dyDescent="0.25">
      <c r="B115" s="439"/>
      <c r="AP115" s="443"/>
    </row>
    <row r="116" spans="2:42" x14ac:dyDescent="0.25">
      <c r="B116" s="439"/>
      <c r="D116" s="441"/>
      <c r="E116" s="441"/>
      <c r="F116" s="441"/>
      <c r="G116" s="441"/>
      <c r="H116" s="441"/>
      <c r="I116" s="441"/>
      <c r="J116" s="441"/>
      <c r="K116" s="441"/>
      <c r="L116" s="441"/>
      <c r="M116" s="441"/>
      <c r="N116" s="441"/>
      <c r="O116" s="441"/>
      <c r="P116" s="441"/>
      <c r="Q116" s="441"/>
      <c r="R116" s="441"/>
      <c r="S116" s="441"/>
      <c r="T116" s="441"/>
      <c r="U116" s="441"/>
      <c r="V116" s="441"/>
      <c r="W116" s="441"/>
      <c r="X116" s="441"/>
      <c r="Y116" s="441"/>
      <c r="Z116" s="441"/>
      <c r="AA116" s="441"/>
      <c r="AB116" s="441"/>
      <c r="AC116" s="441"/>
      <c r="AD116" s="441"/>
      <c r="AE116" s="441"/>
      <c r="AF116" s="441"/>
      <c r="AG116" s="441"/>
      <c r="AH116" s="441"/>
      <c r="AI116" s="441"/>
      <c r="AJ116" s="441"/>
      <c r="AK116" s="441"/>
      <c r="AL116" s="441"/>
      <c r="AM116" s="441"/>
      <c r="AN116" s="441"/>
      <c r="AO116" s="441"/>
      <c r="AP116" s="443"/>
    </row>
    <row r="117" spans="2:42" ht="10.5" customHeight="1" thickBot="1" x14ac:dyDescent="0.3">
      <c r="B117" s="455"/>
      <c r="C117" s="456"/>
      <c r="D117" s="456"/>
      <c r="E117" s="456"/>
      <c r="F117" s="456"/>
      <c r="G117" s="456"/>
      <c r="H117" s="456"/>
      <c r="I117" s="456"/>
      <c r="J117" s="456"/>
      <c r="K117" s="456"/>
      <c r="L117" s="456"/>
      <c r="M117" s="456"/>
      <c r="N117" s="456"/>
      <c r="O117" s="456"/>
      <c r="P117" s="456"/>
      <c r="Q117" s="456"/>
      <c r="R117" s="456"/>
      <c r="S117" s="456"/>
      <c r="T117" s="456"/>
      <c r="U117" s="456"/>
      <c r="V117" s="456"/>
      <c r="W117" s="456"/>
      <c r="X117" s="456"/>
      <c r="Y117" s="456"/>
      <c r="Z117" s="456"/>
      <c r="AA117" s="456"/>
      <c r="AB117" s="456"/>
      <c r="AC117" s="456"/>
      <c r="AD117" s="456"/>
      <c r="AE117" s="456"/>
      <c r="AF117" s="456"/>
      <c r="AG117" s="456"/>
      <c r="AH117" s="456"/>
      <c r="AI117" s="456"/>
      <c r="AJ117" s="456"/>
      <c r="AK117" s="456"/>
      <c r="AL117" s="456"/>
      <c r="AM117" s="456"/>
      <c r="AN117" s="456"/>
      <c r="AO117" s="456"/>
      <c r="AP117" s="457"/>
    </row>
  </sheetData>
  <sheetProtection algorithmName="SHA-512" hashValue="/wylaEEyKcvUkFGfQ74VKGnn/p/lPnk8ebtD4sEB/j7n3EgXCuPzv8wZKrc0//yX3LrE6dGDFMKvCShZAx/iVw==" saltValue="2DHgfnkPngpdoXtAbYKZBQ==" spinCount="100000" sheet="1" objects="1" scenarios="1"/>
  <mergeCells count="58">
    <mergeCell ref="D103:F103"/>
    <mergeCell ref="D96:F96"/>
    <mergeCell ref="D97:F97"/>
    <mergeCell ref="D98:F98"/>
    <mergeCell ref="D99:F99"/>
    <mergeCell ref="D100:F100"/>
    <mergeCell ref="D93:F93"/>
    <mergeCell ref="D94:F94"/>
    <mergeCell ref="D95:F95"/>
    <mergeCell ref="D101:F101"/>
    <mergeCell ref="D102:F102"/>
    <mergeCell ref="D88:F88"/>
    <mergeCell ref="D89:F89"/>
    <mergeCell ref="D90:F90"/>
    <mergeCell ref="D91:F91"/>
    <mergeCell ref="D92:F92"/>
    <mergeCell ref="D83:F83"/>
    <mergeCell ref="D84:F84"/>
    <mergeCell ref="D85:F85"/>
    <mergeCell ref="D86:F86"/>
    <mergeCell ref="D87:F87"/>
    <mergeCell ref="D51:F51"/>
    <mergeCell ref="D52:F52"/>
    <mergeCell ref="D53:F53"/>
    <mergeCell ref="D55:F55"/>
    <mergeCell ref="D56:F56"/>
    <mergeCell ref="D54:F54"/>
    <mergeCell ref="F9:J9"/>
    <mergeCell ref="R9:AN9"/>
    <mergeCell ref="D4:G4"/>
    <mergeCell ref="I49:J49"/>
    <mergeCell ref="D50:F50"/>
    <mergeCell ref="D57:F57"/>
    <mergeCell ref="D58:F58"/>
    <mergeCell ref="D59:F59"/>
    <mergeCell ref="D60:F60"/>
    <mergeCell ref="D61:F61"/>
    <mergeCell ref="D62:F62"/>
    <mergeCell ref="D63:F63"/>
    <mergeCell ref="D64:F64"/>
    <mergeCell ref="D65:F65"/>
    <mergeCell ref="D66:F66"/>
    <mergeCell ref="D67:F67"/>
    <mergeCell ref="D68:F68"/>
    <mergeCell ref="D69:F69"/>
    <mergeCell ref="D70:F70"/>
    <mergeCell ref="D71:F71"/>
    <mergeCell ref="D72:F72"/>
    <mergeCell ref="D73:F73"/>
    <mergeCell ref="D74:F74"/>
    <mergeCell ref="D75:F75"/>
    <mergeCell ref="D76:F76"/>
    <mergeCell ref="D82:F82"/>
    <mergeCell ref="D77:F77"/>
    <mergeCell ref="D78:F78"/>
    <mergeCell ref="D79:F79"/>
    <mergeCell ref="D80:F80"/>
    <mergeCell ref="D81:F81"/>
  </mergeCells>
  <conditionalFormatting sqref="F109">
    <cfRule type="expression" dxfId="337" priority="6">
      <formula>IF(F$9=0,1,0)</formula>
    </cfRule>
  </conditionalFormatting>
  <conditionalFormatting sqref="F110">
    <cfRule type="expression" dxfId="336" priority="5">
      <formula>IF(F$9=0,1,0)</formula>
    </cfRule>
  </conditionalFormatting>
  <conditionalFormatting sqref="F111">
    <cfRule type="expression" dxfId="335" priority="4">
      <formula>IF(F$9=0,1,0)</formula>
    </cfRule>
  </conditionalFormatting>
  <conditionalFormatting sqref="F112">
    <cfRule type="expression" dxfId="334" priority="3">
      <formula>IF(F$9=0,1,0)</formula>
    </cfRule>
  </conditionalFormatting>
  <conditionalFormatting sqref="F113">
    <cfRule type="expression" dxfId="333" priority="2">
      <formula>IF(F$9=0,1,0)</formula>
    </cfRule>
  </conditionalFormatting>
  <conditionalFormatting sqref="F110:F113">
    <cfRule type="expression" dxfId="332" priority="1">
      <formula>IF(F$9=0,1,0)</formula>
    </cfRule>
  </conditionalFormatting>
  <dataValidations disablePrompts="1" count="1">
    <dataValidation allowBlank="1" showInputMessage="1" showErrorMessage="1" error="Numbers only" sqref="F109:F113" xr:uid="{00000000-0002-0000-0800-000000000000}"/>
  </dataValidations>
  <pageMargins left="0.7" right="0.7" top="0.75" bottom="0.75" header="0.3" footer="0.3"/>
  <pageSetup paperSize="9" orientation="portrait" verticalDpi="0"/>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00B0F0"/>
    <pageSetUpPr autoPageBreaks="0"/>
  </sheetPr>
  <dimension ref="B1:S81"/>
  <sheetViews>
    <sheetView zoomScale="85" zoomScaleNormal="85" workbookViewId="0">
      <selection activeCell="H11" sqref="H11"/>
    </sheetView>
  </sheetViews>
  <sheetFormatPr defaultColWidth="9.140625" defaultRowHeight="15" x14ac:dyDescent="0.25"/>
  <cols>
    <col min="1" max="1" width="2.28515625" style="91" customWidth="1"/>
    <col min="2" max="2" width="1.85546875" style="91" customWidth="1"/>
    <col min="3" max="3" width="1.7109375" style="91" customWidth="1"/>
    <col min="4" max="4" width="26.42578125" style="91" customWidth="1"/>
    <col min="5" max="5" width="2.85546875" style="91" customWidth="1"/>
    <col min="6" max="6" width="1.85546875" style="91" customWidth="1"/>
    <col min="7" max="10" width="20.7109375" style="91" customWidth="1"/>
    <col min="11" max="11" width="7.42578125" style="91" customWidth="1"/>
    <col min="12" max="12" width="24" style="91" customWidth="1"/>
    <col min="13" max="13" width="2.85546875" style="91" customWidth="1"/>
    <col min="14" max="14" width="33" style="91" customWidth="1"/>
    <col min="15" max="15" width="4.140625" style="91" customWidth="1"/>
    <col min="16" max="16" width="10.42578125" style="91" customWidth="1"/>
    <col min="17" max="17" width="11.42578125" style="91" customWidth="1"/>
    <col min="18" max="19" width="2.5703125" style="91" customWidth="1"/>
    <col min="20" max="16384" width="9.140625" style="91"/>
  </cols>
  <sheetData>
    <row r="1" spans="2:19" ht="49.5" customHeight="1" thickBot="1" x14ac:dyDescent="0.3">
      <c r="B1" s="794" t="str">
        <f>"---- Scenario Analysis ----"</f>
        <v>---- Scenario Analysis ----</v>
      </c>
    </row>
    <row r="2" spans="2:19" ht="6.75" customHeight="1" x14ac:dyDescent="0.25">
      <c r="B2" s="459"/>
      <c r="C2" s="460"/>
      <c r="D2" s="460"/>
      <c r="E2" s="460"/>
      <c r="F2" s="460"/>
      <c r="G2" s="460"/>
      <c r="H2" s="460"/>
      <c r="I2" s="460"/>
      <c r="J2" s="460"/>
      <c r="K2" s="460"/>
      <c r="L2" s="460"/>
      <c r="M2" s="460"/>
      <c r="N2" s="460"/>
      <c r="O2" s="460"/>
      <c r="P2" s="460"/>
      <c r="Q2" s="460"/>
      <c r="R2" s="460"/>
      <c r="S2" s="461"/>
    </row>
    <row r="3" spans="2:19" ht="7.5" customHeight="1" x14ac:dyDescent="0.25">
      <c r="B3" s="462"/>
      <c r="C3" s="777"/>
      <c r="D3" s="463"/>
      <c r="E3" s="463"/>
      <c r="F3" s="463"/>
      <c r="G3" s="463"/>
      <c r="H3" s="463"/>
      <c r="I3" s="463"/>
      <c r="J3" s="463"/>
      <c r="K3" s="463"/>
      <c r="L3" s="463"/>
      <c r="M3" s="463"/>
      <c r="N3" s="463"/>
      <c r="O3" s="463"/>
      <c r="P3" s="463"/>
      <c r="Q3" s="463"/>
      <c r="R3" s="463"/>
      <c r="S3" s="464"/>
    </row>
    <row r="4" spans="2:19" ht="35.25" customHeight="1" x14ac:dyDescent="0.25">
      <c r="B4" s="462"/>
      <c r="C4" s="463"/>
      <c r="D4" s="1017"/>
      <c r="E4" s="1017"/>
      <c r="F4" s="1017"/>
      <c r="G4" s="1017"/>
      <c r="H4" s="1017"/>
      <c r="I4" s="1017"/>
      <c r="J4" s="1017"/>
      <c r="K4" s="1017"/>
      <c r="L4" s="463"/>
      <c r="M4" s="463"/>
      <c r="N4" s="463"/>
      <c r="O4" s="463"/>
      <c r="P4" s="463"/>
      <c r="Q4" s="463"/>
      <c r="R4" s="463"/>
      <c r="S4" s="464"/>
    </row>
    <row r="5" spans="2:19" ht="28.5" customHeight="1" x14ac:dyDescent="0.25">
      <c r="B5" s="462"/>
      <c r="C5" s="463"/>
      <c r="D5" s="463"/>
      <c r="E5" s="463"/>
      <c r="F5" s="463"/>
      <c r="G5" s="463"/>
      <c r="H5" s="463"/>
      <c r="I5" s="463"/>
      <c r="J5" s="463"/>
      <c r="K5" s="463"/>
      <c r="L5" s="463"/>
      <c r="M5" s="463"/>
      <c r="N5" s="463"/>
      <c r="O5" s="463"/>
      <c r="P5" s="463"/>
      <c r="Q5" s="463"/>
      <c r="R5" s="463"/>
      <c r="S5" s="464"/>
    </row>
    <row r="6" spans="2:19" x14ac:dyDescent="0.25">
      <c r="B6" s="462"/>
      <c r="S6" s="464"/>
    </row>
    <row r="7" spans="2:19" x14ac:dyDescent="0.25">
      <c r="B7" s="462"/>
      <c r="G7" s="1016" t="s">
        <v>516</v>
      </c>
      <c r="H7" s="1016"/>
      <c r="I7" s="1016"/>
      <c r="J7" s="1016"/>
      <c r="P7" s="1016"/>
      <c r="Q7" s="1016"/>
      <c r="R7" s="1016"/>
      <c r="S7" s="464"/>
    </row>
    <row r="8" spans="2:19" ht="30.6" customHeight="1" x14ac:dyDescent="0.25">
      <c r="B8" s="462"/>
      <c r="D8" s="547" t="s">
        <v>462</v>
      </c>
      <c r="E8" s="388"/>
      <c r="G8" s="568" t="str">
        <f>Results!I6</f>
        <v>BAT-AEL</v>
      </c>
      <c r="H8" s="568" t="str">
        <f>Results!J6</f>
        <v/>
      </c>
      <c r="I8" s="568" t="str">
        <f>Results!K6</f>
        <v/>
      </c>
      <c r="J8" s="568" t="str">
        <f>Results!L6</f>
        <v/>
      </c>
      <c r="L8" s="446" t="s">
        <v>521</v>
      </c>
      <c r="M8" s="95"/>
      <c r="N8" s="445"/>
      <c r="O8" s="445"/>
      <c r="P8" s="445"/>
      <c r="Q8" s="445"/>
      <c r="R8" s="447"/>
      <c r="S8" s="464"/>
    </row>
    <row r="9" spans="2:19" x14ac:dyDescent="0.25">
      <c r="B9" s="462"/>
      <c r="D9" s="547" t="s">
        <v>414</v>
      </c>
      <c r="E9" s="388"/>
      <c r="G9" s="89" t="str">
        <f>Results!I15</f>
        <v/>
      </c>
      <c r="H9" s="90" t="str">
        <f>Results!J15</f>
        <v/>
      </c>
      <c r="I9" s="90" t="str">
        <f>Results!K15</f>
        <v/>
      </c>
      <c r="J9" s="90" t="str">
        <f>Results!L15</f>
        <v/>
      </c>
      <c r="L9" s="51" t="str">
        <f>IF(G9&lt;0,"Yes",IF(G9=0,"","No"))</f>
        <v>No</v>
      </c>
      <c r="N9" s="445"/>
      <c r="O9" s="445"/>
      <c r="P9" s="445"/>
      <c r="Q9" s="445"/>
      <c r="R9" s="88"/>
      <c r="S9" s="464"/>
    </row>
    <row r="10" spans="2:19" x14ac:dyDescent="0.25">
      <c r="B10" s="462"/>
      <c r="D10" s="547"/>
      <c r="E10" s="388"/>
      <c r="G10" s="88"/>
      <c r="H10" s="88"/>
      <c r="I10" s="88"/>
      <c r="J10" s="88"/>
      <c r="N10" s="445"/>
      <c r="O10" s="445"/>
      <c r="P10" s="445"/>
      <c r="Q10" s="445"/>
      <c r="R10" s="88"/>
      <c r="S10" s="464"/>
    </row>
    <row r="11" spans="2:19" x14ac:dyDescent="0.25">
      <c r="B11" s="462"/>
      <c r="D11" s="547" t="s">
        <v>326</v>
      </c>
      <c r="E11" s="719">
        <v>1</v>
      </c>
      <c r="G11" s="52">
        <f>INDEX('Scenario Calcs'!$F$73:$G$76,MATCH('Scenario Analysis'!G$8,'Scenario Calcs'!$C$73:$C$76,0),MATCH('Scenario Analysis'!$E11,'Scenario Calcs'!$F$6:$G$6,0))</f>
        <v>0</v>
      </c>
      <c r="H11" s="52">
        <f>INDEX('Scenario Calcs'!$F$73:$G$76,MATCH('Scenario Analysis'!H$8,'Scenario Calcs'!$C$73:$C$76,0),MATCH('Scenario Analysis'!$E11,'Scenario Calcs'!$F$6:$G$6,0))</f>
        <v>0</v>
      </c>
      <c r="I11" s="52">
        <f>INDEX('Scenario Calcs'!$F$73:$G$76,MATCH('Scenario Analysis'!I$8,'Scenario Calcs'!$C$73:$C$76,0),MATCH('Scenario Analysis'!$E11,'Scenario Calcs'!$F$6:$G$6,0))</f>
        <v>0</v>
      </c>
      <c r="J11" s="52">
        <f>INDEX('Scenario Calcs'!$F$73:$G$76,MATCH('Scenario Analysis'!J$8,'Scenario Calcs'!$C$73:$C$76,0),MATCH('Scenario Analysis'!$E11,'Scenario Calcs'!$F$6:$G$6,0))</f>
        <v>0</v>
      </c>
      <c r="L11" s="52" t="str">
        <f>IF(G11&lt;0,"Yes",IF(G11=0,"","No"))</f>
        <v/>
      </c>
      <c r="N11" s="445"/>
      <c r="O11" s="445"/>
      <c r="P11" s="445"/>
      <c r="Q11" s="445"/>
      <c r="R11" s="88"/>
      <c r="S11" s="464"/>
    </row>
    <row r="12" spans="2:19" x14ac:dyDescent="0.25">
      <c r="B12" s="462"/>
      <c r="D12" s="547" t="s">
        <v>888</v>
      </c>
      <c r="E12" s="719">
        <v>2</v>
      </c>
      <c r="G12" s="52">
        <f>INDEX('Scenario Calcs'!$F$73:$G$76,MATCH('Scenario Analysis'!G$8,'Scenario Calcs'!$C$73:$C$76,0),MATCH('Scenario Analysis'!$E12,'Scenario Calcs'!$F$6:$G$6,0))</f>
        <v>0</v>
      </c>
      <c r="H12" s="52">
        <f>INDEX('Scenario Calcs'!$F$73:$G$76,MATCH('Scenario Analysis'!H$8,'Scenario Calcs'!$C$73:$C$76,0),MATCH('Scenario Analysis'!$E12,'Scenario Calcs'!$F$6:$G$6,0))</f>
        <v>0</v>
      </c>
      <c r="I12" s="52">
        <f>INDEX('Scenario Calcs'!$F$73:$G$76,MATCH('Scenario Analysis'!I$8,'Scenario Calcs'!$C$73:$C$76,0),MATCH('Scenario Analysis'!$E12,'Scenario Calcs'!$F$6:$G$6,0))</f>
        <v>0</v>
      </c>
      <c r="J12" s="52">
        <f>INDEX('Scenario Calcs'!$F$73:$G$76,MATCH('Scenario Analysis'!J$8,'Scenario Calcs'!$C$73:$C$76,0),MATCH('Scenario Analysis'!$E12,'Scenario Calcs'!$F$6:$G$6,0))</f>
        <v>0</v>
      </c>
      <c r="L12" s="52" t="str">
        <f>IF(G12&lt;0,"Yes",IF(G12=0,"","No"))</f>
        <v/>
      </c>
      <c r="N12" s="445"/>
      <c r="O12" s="445"/>
      <c r="P12" s="445"/>
      <c r="Q12" s="445"/>
      <c r="R12" s="88"/>
      <c r="S12" s="464"/>
    </row>
    <row r="13" spans="2:19" x14ac:dyDescent="0.25">
      <c r="B13" s="462"/>
      <c r="D13" s="446"/>
      <c r="E13" s="465"/>
      <c r="N13" s="445"/>
      <c r="O13" s="445"/>
      <c r="P13" s="445"/>
      <c r="Q13" s="445"/>
      <c r="S13" s="464"/>
    </row>
    <row r="14" spans="2:19" x14ac:dyDescent="0.25">
      <c r="B14" s="462"/>
      <c r="D14" s="445"/>
      <c r="E14" s="445"/>
      <c r="F14" s="445"/>
      <c r="G14" s="445"/>
      <c r="H14" s="445"/>
      <c r="I14" s="445"/>
      <c r="J14" s="445"/>
      <c r="K14" s="445"/>
      <c r="L14" s="445"/>
      <c r="M14" s="445"/>
      <c r="N14" s="445"/>
      <c r="O14" s="96"/>
      <c r="P14" s="88"/>
      <c r="Q14" s="88"/>
      <c r="R14" s="88"/>
      <c r="S14" s="464"/>
    </row>
    <row r="15" spans="2:19" ht="30" customHeight="1" x14ac:dyDescent="0.25">
      <c r="B15" s="462"/>
      <c r="D15" s="446" t="s">
        <v>346</v>
      </c>
      <c r="E15" s="465"/>
      <c r="G15" s="447" t="str">
        <f>Results!I6</f>
        <v>BAT-AEL</v>
      </c>
      <c r="H15" s="447" t="str">
        <f>Results!J6</f>
        <v/>
      </c>
      <c r="I15" s="447" t="str">
        <f>Results!K6</f>
        <v/>
      </c>
      <c r="J15" s="447" t="str">
        <f>Results!L6</f>
        <v/>
      </c>
      <c r="L15" s="446" t="s">
        <v>466</v>
      </c>
      <c r="M15" s="446"/>
      <c r="S15" s="464"/>
    </row>
    <row r="16" spans="2:19" ht="15.75" thickBot="1" x14ac:dyDescent="0.3">
      <c r="B16" s="462"/>
      <c r="D16" s="547" t="s">
        <v>414</v>
      </c>
      <c r="E16" s="466"/>
      <c r="G16" s="54" t="str">
        <f>Results!I16</f>
        <v>No Rank</v>
      </c>
      <c r="H16" s="54" t="str">
        <f>Results!J16</f>
        <v>No Rank</v>
      </c>
      <c r="I16" s="54" t="str">
        <f>Results!K16</f>
        <v>No Rank</v>
      </c>
      <c r="J16" s="54" t="str">
        <f>Results!L16</f>
        <v>No Rank</v>
      </c>
      <c r="S16" s="464"/>
    </row>
    <row r="17" spans="2:19" ht="15" customHeight="1" x14ac:dyDescent="0.25">
      <c r="B17" s="462"/>
      <c r="D17" s="547"/>
      <c r="E17" s="466"/>
      <c r="G17" s="94"/>
      <c r="H17" s="88"/>
      <c r="I17" s="88"/>
      <c r="J17" s="88"/>
      <c r="N17" s="854"/>
      <c r="O17" s="855" t="str">
        <f>'Scenario Analysis'!G8</f>
        <v>BAT-AEL</v>
      </c>
      <c r="P17" s="856" t="str">
        <f>'Scenario Analysis'!H8</f>
        <v/>
      </c>
      <c r="S17" s="464"/>
    </row>
    <row r="18" spans="2:19" x14ac:dyDescent="0.25">
      <c r="B18" s="462"/>
      <c r="D18" s="547" t="s">
        <v>326</v>
      </c>
      <c r="E18" s="465">
        <v>1</v>
      </c>
      <c r="G18" s="55" t="str">
        <f>INDEX('Scenario Calcs'!$F$81:$G$84,MATCH('Scenario Analysis'!G$8,'Scenario Calcs'!$C$81:$C$84,0),MATCH('Scenario Analysis'!$E18,'Scenario Calcs'!$F$6:$G$6,0))</f>
        <v>No rank</v>
      </c>
      <c r="H18" s="55" t="str">
        <f>INDEX('Scenario Calcs'!$F$81:$G$84,MATCH('Scenario Analysis'!H$8,'Scenario Calcs'!$C$81:$C$84,0),MATCH('Scenario Analysis'!$E18,'Scenario Calcs'!$F$6:$G$6,0))</f>
        <v>No rank</v>
      </c>
      <c r="I18" s="55" t="str">
        <f>INDEX('Scenario Calcs'!$F$81:$G$84,MATCH('Scenario Analysis'!I$8,'Scenario Calcs'!$C$81:$C$84,0),MATCH('Scenario Analysis'!$E18,'Scenario Calcs'!$F$6:$G$6,0))</f>
        <v>No rank</v>
      </c>
      <c r="J18" s="52" t="str">
        <f>INDEX('Scenario Calcs'!$F$81:$G$84,MATCH('Scenario Analysis'!J$8,'Scenario Calcs'!$C$81:$C$84,0),MATCH('Scenario Analysis'!$E18,'Scenario Calcs'!$F$6:$G$6,0))</f>
        <v>No rank</v>
      </c>
      <c r="L18" s="52" t="str">
        <f>IF(SUM('Scenario Analysis'!$O18:$P18)=4,"Yes","No")</f>
        <v>No</v>
      </c>
      <c r="N18" s="857" t="str">
        <f>'Scenario Analysis'!D18</f>
        <v>High Costs Low Benefits</v>
      </c>
      <c r="O18" s="853">
        <f>IF('Scenario Analysis'!G18='Scenario Analysis'!G$16,1,0)</f>
        <v>1</v>
      </c>
      <c r="P18" s="858">
        <f>IF('Scenario Analysis'!H18='Scenario Analysis'!H$16,1,0)</f>
        <v>1</v>
      </c>
      <c r="S18" s="464"/>
    </row>
    <row r="19" spans="2:19" ht="15.75" thickBot="1" x14ac:dyDescent="0.3">
      <c r="B19" s="462"/>
      <c r="D19" s="547" t="s">
        <v>888</v>
      </c>
      <c r="E19" s="465">
        <v>2</v>
      </c>
      <c r="G19" s="55" t="str">
        <f>INDEX('Scenario Calcs'!$F$81:$G$84,MATCH('Scenario Analysis'!G$8,'Scenario Calcs'!$C$81:$C$84,0),MATCH('Scenario Analysis'!$E19,'Scenario Calcs'!$F$6:$G$6,0))</f>
        <v>No rank</v>
      </c>
      <c r="H19" s="55" t="str">
        <f>INDEX('Scenario Calcs'!$F$81:$G$84,MATCH('Scenario Analysis'!H$8,'Scenario Calcs'!$C$81:$C$84,0),MATCH('Scenario Analysis'!$E19,'Scenario Calcs'!$F$6:$G$6,0))</f>
        <v>No rank</v>
      </c>
      <c r="I19" s="55" t="str">
        <f>INDEX('Scenario Calcs'!$F$81:$G$84,MATCH('Scenario Analysis'!I$8,'Scenario Calcs'!$C$81:$C$84,0),MATCH('Scenario Analysis'!$E19,'Scenario Calcs'!$F$6:$G$6,0))</f>
        <v>No rank</v>
      </c>
      <c r="J19" s="52" t="str">
        <f>INDEX('Scenario Calcs'!$F$81:$G$84,MATCH('Scenario Analysis'!J$8,'Scenario Calcs'!$C$81:$C$84,0),MATCH('Scenario Analysis'!$E19,'Scenario Calcs'!$F$6:$G$6,0))</f>
        <v>No rank</v>
      </c>
      <c r="L19" s="52" t="str">
        <f>IF(SUM('Scenario Analysis'!$O19:$P19)=4,"Yes","No")</f>
        <v>No</v>
      </c>
      <c r="N19" s="859" t="str">
        <f>'Scenario Analysis'!D19</f>
        <v>Low Costs High Benefits</v>
      </c>
      <c r="O19" s="860">
        <f>IF('Scenario Analysis'!G19='Scenario Analysis'!G$16,1,0)</f>
        <v>1</v>
      </c>
      <c r="P19" s="861">
        <f>IF('Scenario Analysis'!H19='Scenario Analysis'!H$16,1,0)</f>
        <v>1</v>
      </c>
      <c r="S19" s="464"/>
    </row>
    <row r="20" spans="2:19" x14ac:dyDescent="0.25">
      <c r="B20" s="462"/>
      <c r="D20" s="98"/>
      <c r="E20" s="465"/>
      <c r="G20" s="467"/>
      <c r="S20" s="464"/>
    </row>
    <row r="21" spans="2:19" ht="23.25" x14ac:dyDescent="0.25">
      <c r="B21" s="462"/>
      <c r="D21" s="765" t="s">
        <v>738</v>
      </c>
      <c r="E21" s="463"/>
      <c r="F21" s="463"/>
      <c r="G21" s="463"/>
      <c r="H21" s="463"/>
      <c r="I21" s="463"/>
      <c r="J21" s="463"/>
      <c r="K21" s="463"/>
      <c r="L21" s="463"/>
      <c r="M21" s="463"/>
      <c r="N21" s="463"/>
      <c r="O21" s="463"/>
      <c r="P21" s="463"/>
      <c r="Q21" s="463"/>
      <c r="R21" s="463"/>
      <c r="S21" s="464"/>
    </row>
    <row r="22" spans="2:19" ht="16.5" customHeight="1" thickBot="1" x14ac:dyDescent="0.3">
      <c r="B22" s="462"/>
      <c r="D22" s="721"/>
      <c r="E22" s="465"/>
      <c r="G22" s="467"/>
      <c r="S22" s="464"/>
    </row>
    <row r="23" spans="2:19" ht="15.75" thickBot="1" x14ac:dyDescent="0.3">
      <c r="B23" s="462"/>
      <c r="D23" s="98"/>
      <c r="E23" s="465"/>
      <c r="G23" s="467"/>
      <c r="I23" s="1009" t="s">
        <v>748</v>
      </c>
      <c r="J23" s="1020"/>
      <c r="S23" s="464"/>
    </row>
    <row r="24" spans="2:19" ht="18.75" x14ac:dyDescent="0.25">
      <c r="B24" s="462"/>
      <c r="D24" s="1018" t="str">
        <f>'Damage costs'!C15</f>
        <v>Pollutant</v>
      </c>
      <c r="E24" s="1019"/>
      <c r="F24" s="1019"/>
      <c r="G24" s="722" t="str">
        <f>'Damage costs'!W15</f>
        <v>MAX Used</v>
      </c>
      <c r="H24" s="729" t="str">
        <f>'Damage costs'!Y15</f>
        <v>MIN Used</v>
      </c>
      <c r="I24" s="731" t="str">
        <f>'Damage costs'!AA15</f>
        <v>MAX Used</v>
      </c>
      <c r="J24" s="728" t="str">
        <f>'Damage costs'!AC15</f>
        <v>MIN Used</v>
      </c>
      <c r="S24" s="464"/>
    </row>
    <row r="25" spans="2:19" x14ac:dyDescent="0.25">
      <c r="B25" s="462"/>
      <c r="D25" s="1014" t="str">
        <f>'Damage costs'!C18</f>
        <v>NOX Domestic</v>
      </c>
      <c r="E25" s="1015"/>
      <c r="F25" s="1015"/>
      <c r="G25" s="720" t="e">
        <f>'Damage costs'!W18</f>
        <v>#N/A</v>
      </c>
      <c r="H25" s="730" t="e">
        <f>'Damage costs'!Y18</f>
        <v>#N/A</v>
      </c>
      <c r="I25" s="732" t="e">
        <f>IF(LEFT(D25,3)="NOX",'Damage costs'!AA18,"")</f>
        <v>#N/A</v>
      </c>
      <c r="J25" s="723" t="e">
        <f>IF(LEFT(D25,3)="NOX",'Damage costs'!AC18,"")</f>
        <v>#N/A</v>
      </c>
      <c r="S25" s="464"/>
    </row>
    <row r="26" spans="2:19" x14ac:dyDescent="0.25">
      <c r="B26" s="462"/>
      <c r="D26" s="1014" t="str">
        <f>'Damage costs'!C19</f>
        <v>NOX Agriculture</v>
      </c>
      <c r="E26" s="1015"/>
      <c r="F26" s="1015"/>
      <c r="G26" s="720" t="e">
        <f>'Damage costs'!W19</f>
        <v>#N/A</v>
      </c>
      <c r="H26" s="730" t="e">
        <f>'Damage costs'!Y19</f>
        <v>#N/A</v>
      </c>
      <c r="I26" s="732" t="e">
        <f>IF(LEFT(D26,3)="NOX",'Damage costs'!AA19,"")</f>
        <v>#N/A</v>
      </c>
      <c r="J26" s="723" t="e">
        <f>IF(LEFT(D26,3)="NOX",'Damage costs'!AC19,"")</f>
        <v>#N/A</v>
      </c>
      <c r="S26" s="464"/>
    </row>
    <row r="27" spans="2:19" x14ac:dyDescent="0.25">
      <c r="B27" s="462"/>
      <c r="D27" s="1014" t="str">
        <f>'Damage costs'!C20</f>
        <v>NOX Waste</v>
      </c>
      <c r="E27" s="1015"/>
      <c r="F27" s="1015"/>
      <c r="G27" s="720" t="e">
        <f>'Damage costs'!W20</f>
        <v>#N/A</v>
      </c>
      <c r="H27" s="730" t="e">
        <f>'Damage costs'!Y20</f>
        <v>#N/A</v>
      </c>
      <c r="I27" s="732" t="e">
        <f>IF(LEFT(D27,3)="NOX",'Damage costs'!AA20,"")</f>
        <v>#N/A</v>
      </c>
      <c r="J27" s="723" t="e">
        <f>IF(LEFT(D27,3)="NOX",'Damage costs'!AC20,"")</f>
        <v>#N/A</v>
      </c>
      <c r="S27" s="464"/>
    </row>
    <row r="28" spans="2:19" x14ac:dyDescent="0.25">
      <c r="B28" s="462"/>
      <c r="D28" s="1014" t="str">
        <f>'Damage costs'!C21</f>
        <v>NOX Other</v>
      </c>
      <c r="E28" s="1015"/>
      <c r="F28" s="1015"/>
      <c r="G28" s="720" t="e">
        <f>'Damage costs'!W21</f>
        <v>#N/A</v>
      </c>
      <c r="H28" s="730" t="e">
        <f>'Damage costs'!Y21</f>
        <v>#N/A</v>
      </c>
      <c r="I28" s="732" t="e">
        <f>IF(LEFT(D28,3)="NOX",'Damage costs'!AA21,"")</f>
        <v>#N/A</v>
      </c>
      <c r="J28" s="723" t="e">
        <f>IF(LEFT(D28,3)="NOX",'Damage costs'!AC21,"")</f>
        <v>#N/A</v>
      </c>
      <c r="S28" s="464"/>
    </row>
    <row r="29" spans="2:19" x14ac:dyDescent="0.25">
      <c r="B29" s="462"/>
      <c r="D29" s="1014" t="str">
        <f>'Damage costs'!C22</f>
        <v>NOX Industry (area)</v>
      </c>
      <c r="E29" s="1015"/>
      <c r="F29" s="1015"/>
      <c r="G29" s="720" t="e">
        <f>'Damage costs'!W22</f>
        <v>#N/A</v>
      </c>
      <c r="H29" s="730" t="e">
        <f>'Damage costs'!Y22</f>
        <v>#N/A</v>
      </c>
      <c r="I29" s="732" t="e">
        <f>IF(LEFT(D29,3)="NOX",'Damage costs'!AA22,"")</f>
        <v>#N/A</v>
      </c>
      <c r="J29" s="723" t="e">
        <f>IF(LEFT(D29,3)="NOX",'Damage costs'!AC22,"")</f>
        <v>#N/A</v>
      </c>
      <c r="S29" s="464"/>
    </row>
    <row r="30" spans="2:19" x14ac:dyDescent="0.25">
      <c r="B30" s="462"/>
      <c r="D30" s="1014" t="str">
        <f>'Damage costs'!C23</f>
        <v>NOX Part A Category 1</v>
      </c>
      <c r="E30" s="1015"/>
      <c r="F30" s="1015"/>
      <c r="G30" s="720" t="e">
        <f>'Damage costs'!W23</f>
        <v>#N/A</v>
      </c>
      <c r="H30" s="730" t="e">
        <f>'Damage costs'!Y23</f>
        <v>#N/A</v>
      </c>
      <c r="I30" s="732" t="e">
        <f>IF(LEFT(D30,3)="NOX",'Damage costs'!AA23,"")</f>
        <v>#N/A</v>
      </c>
      <c r="J30" s="723" t="e">
        <f>IF(LEFT(D30,3)="NOX",'Damage costs'!AC23,"")</f>
        <v>#N/A</v>
      </c>
      <c r="S30" s="464"/>
    </row>
    <row r="31" spans="2:19" x14ac:dyDescent="0.25">
      <c r="B31" s="462"/>
      <c r="D31" s="1014" t="str">
        <f>'Damage costs'!C24</f>
        <v>NOX Part A Category 2</v>
      </c>
      <c r="E31" s="1015"/>
      <c r="F31" s="1015"/>
      <c r="G31" s="720" t="e">
        <f>'Damage costs'!W24</f>
        <v>#N/A</v>
      </c>
      <c r="H31" s="730" t="e">
        <f>'Damage costs'!Y24</f>
        <v>#N/A</v>
      </c>
      <c r="I31" s="732" t="e">
        <f>IF(LEFT(D31,3)="NOX",'Damage costs'!AA24,"")</f>
        <v>#N/A</v>
      </c>
      <c r="J31" s="723" t="e">
        <f>IF(LEFT(D31,3)="NOX",'Damage costs'!AC24,"")</f>
        <v>#N/A</v>
      </c>
      <c r="S31" s="464"/>
    </row>
    <row r="32" spans="2:19" x14ac:dyDescent="0.25">
      <c r="B32" s="462"/>
      <c r="D32" s="1014" t="str">
        <f>'Damage costs'!C25</f>
        <v>NOX Part A Category 3</v>
      </c>
      <c r="E32" s="1015"/>
      <c r="F32" s="1015"/>
      <c r="G32" s="720" t="e">
        <f>'Damage costs'!W25</f>
        <v>#N/A</v>
      </c>
      <c r="H32" s="730" t="e">
        <f>'Damage costs'!Y25</f>
        <v>#N/A</v>
      </c>
      <c r="I32" s="732" t="e">
        <f>IF(LEFT(D32,3)="NOX",'Damage costs'!AA25,"")</f>
        <v>#N/A</v>
      </c>
      <c r="J32" s="723" t="e">
        <f>IF(LEFT(D32,3)="NOX",'Damage costs'!AC25,"")</f>
        <v>#N/A</v>
      </c>
      <c r="S32" s="464"/>
    </row>
    <row r="33" spans="2:19" x14ac:dyDescent="0.25">
      <c r="B33" s="462"/>
      <c r="D33" s="1014" t="str">
        <f>'Damage costs'!C26</f>
        <v>NOX Part A Category 4</v>
      </c>
      <c r="E33" s="1015"/>
      <c r="F33" s="1015"/>
      <c r="G33" s="720" t="e">
        <f>'Damage costs'!W26</f>
        <v>#N/A</v>
      </c>
      <c r="H33" s="730" t="e">
        <f>'Damage costs'!Y26</f>
        <v>#N/A</v>
      </c>
      <c r="I33" s="732" t="e">
        <f>IF(LEFT(D33,3)="NOX",'Damage costs'!AA26,"")</f>
        <v>#N/A</v>
      </c>
      <c r="J33" s="723" t="e">
        <f>IF(LEFT(D33,3)="NOX",'Damage costs'!AC26,"")</f>
        <v>#N/A</v>
      </c>
      <c r="S33" s="464"/>
    </row>
    <row r="34" spans="2:19" x14ac:dyDescent="0.25">
      <c r="B34" s="462"/>
      <c r="D34" s="1014" t="str">
        <f>'Damage costs'!C27</f>
        <v>NOX Part A Category 5</v>
      </c>
      <c r="E34" s="1015"/>
      <c r="F34" s="1015"/>
      <c r="G34" s="720" t="e">
        <f>'Damage costs'!W27</f>
        <v>#N/A</v>
      </c>
      <c r="H34" s="730" t="e">
        <f>'Damage costs'!Y27</f>
        <v>#N/A</v>
      </c>
      <c r="I34" s="732" t="e">
        <f>IF(LEFT(D34,3)="NOX",'Damage costs'!AA27,"")</f>
        <v>#N/A</v>
      </c>
      <c r="J34" s="723" t="e">
        <f>IF(LEFT(D34,3)="NOX",'Damage costs'!AC27,"")</f>
        <v>#N/A</v>
      </c>
      <c r="S34" s="464"/>
    </row>
    <row r="35" spans="2:19" x14ac:dyDescent="0.25">
      <c r="B35" s="462"/>
      <c r="D35" s="1014" t="str">
        <f>'Damage costs'!C28</f>
        <v>NOX Part A Category 6</v>
      </c>
      <c r="E35" s="1015"/>
      <c r="F35" s="1015"/>
      <c r="G35" s="720" t="e">
        <f>'Damage costs'!W28</f>
        <v>#N/A</v>
      </c>
      <c r="H35" s="730" t="e">
        <f>'Damage costs'!Y28</f>
        <v>#N/A</v>
      </c>
      <c r="I35" s="732" t="e">
        <f>IF(LEFT(D35,3)="NOX",'Damage costs'!AA28,"")</f>
        <v>#N/A</v>
      </c>
      <c r="J35" s="723" t="e">
        <f>IF(LEFT(D35,3)="NOX",'Damage costs'!AC28,"")</f>
        <v>#N/A</v>
      </c>
      <c r="S35" s="464"/>
    </row>
    <row r="36" spans="2:19" x14ac:dyDescent="0.25">
      <c r="B36" s="462"/>
      <c r="D36" s="1014" t="str">
        <f>'Damage costs'!C29</f>
        <v>NOX Part A Category 7</v>
      </c>
      <c r="E36" s="1015"/>
      <c r="F36" s="1015"/>
      <c r="G36" s="720" t="e">
        <f>'Damage costs'!W29</f>
        <v>#N/A</v>
      </c>
      <c r="H36" s="730" t="e">
        <f>'Damage costs'!Y29</f>
        <v>#N/A</v>
      </c>
      <c r="I36" s="732" t="e">
        <f>IF(LEFT(D36,3)="NOX",'Damage costs'!AA29,"")</f>
        <v>#N/A</v>
      </c>
      <c r="J36" s="723" t="e">
        <f>IF(LEFT(D36,3)="NOX",'Damage costs'!AC29,"")</f>
        <v>#N/A</v>
      </c>
      <c r="S36" s="464"/>
    </row>
    <row r="37" spans="2:19" x14ac:dyDescent="0.25">
      <c r="B37" s="462"/>
      <c r="D37" s="1014" t="str">
        <f>'Damage costs'!C30</f>
        <v>NOX Part A Category 8</v>
      </c>
      <c r="E37" s="1015"/>
      <c r="F37" s="1015"/>
      <c r="G37" s="720" t="e">
        <f>'Damage costs'!W30</f>
        <v>#N/A</v>
      </c>
      <c r="H37" s="730" t="e">
        <f>'Damage costs'!Y30</f>
        <v>#N/A</v>
      </c>
      <c r="I37" s="732" t="e">
        <f>IF(LEFT(D37,3)="NOX",'Damage costs'!AA30,"")</f>
        <v>#N/A</v>
      </c>
      <c r="J37" s="723" t="e">
        <f>IF(LEFT(D37,3)="NOX",'Damage costs'!AC30,"")</f>
        <v>#N/A</v>
      </c>
      <c r="S37" s="464"/>
    </row>
    <row r="38" spans="2:19" x14ac:dyDescent="0.25">
      <c r="B38" s="462"/>
      <c r="D38" s="1014" t="str">
        <f>'Damage costs'!C31</f>
        <v>NOX Part A Category 9</v>
      </c>
      <c r="E38" s="1015"/>
      <c r="F38" s="1015"/>
      <c r="G38" s="720" t="e">
        <f>'Damage costs'!W31</f>
        <v>#N/A</v>
      </c>
      <c r="H38" s="730" t="e">
        <f>'Damage costs'!Y31</f>
        <v>#N/A</v>
      </c>
      <c r="I38" s="732" t="e">
        <f>IF(LEFT(D38,3)="NOX",'Damage costs'!AA31,"")</f>
        <v>#N/A</v>
      </c>
      <c r="J38" s="723" t="e">
        <f>IF(LEFT(D38,3)="NOX",'Damage costs'!AC31,"")</f>
        <v>#N/A</v>
      </c>
      <c r="S38" s="464"/>
    </row>
    <row r="39" spans="2:19" x14ac:dyDescent="0.25">
      <c r="B39" s="462"/>
      <c r="D39" s="1014" t="str">
        <f>'Damage costs'!C32</f>
        <v>SO2 National (SOX)</v>
      </c>
      <c r="E39" s="1015"/>
      <c r="F39" s="1015"/>
      <c r="G39" s="720" t="e">
        <f>'Damage costs'!W32</f>
        <v>#N/A</v>
      </c>
      <c r="H39" s="730" t="e">
        <f>'Damage costs'!Y32</f>
        <v>#N/A</v>
      </c>
      <c r="I39" s="732" t="str">
        <f>IF(LEFT(D39,3)="NOX",'Damage costs'!AA32,"")</f>
        <v/>
      </c>
      <c r="J39" s="723" t="str">
        <f>IF(LEFT(D39,3)="NOX",'Damage costs'!AC32,"")</f>
        <v/>
      </c>
      <c r="S39" s="464"/>
    </row>
    <row r="40" spans="2:19" x14ac:dyDescent="0.25">
      <c r="B40" s="462"/>
      <c r="D40" s="1014" t="str">
        <f>'Damage costs'!C33</f>
        <v>PM2.5 National</v>
      </c>
      <c r="E40" s="1015"/>
      <c r="F40" s="1015"/>
      <c r="G40" s="720" t="e">
        <f>'Damage costs'!W33</f>
        <v>#N/A</v>
      </c>
      <c r="H40" s="730" t="e">
        <f>'Damage costs'!Y33</f>
        <v>#N/A</v>
      </c>
      <c r="I40" s="732" t="str">
        <f>IF(LEFT(D40,3)="NOX",'Damage costs'!AA33,"")</f>
        <v/>
      </c>
      <c r="J40" s="723" t="str">
        <f>IF(LEFT(D40,3)="NOX",'Damage costs'!AC33,"")</f>
        <v/>
      </c>
      <c r="S40" s="464"/>
    </row>
    <row r="41" spans="2:19" x14ac:dyDescent="0.25">
      <c r="B41" s="462"/>
      <c r="D41" s="1014" t="str">
        <f>'Damage costs'!C34</f>
        <v>PM2.5 Industry (area)</v>
      </c>
      <c r="E41" s="1015"/>
      <c r="F41" s="1015"/>
      <c r="G41" s="720" t="e">
        <f>'Damage costs'!W34</f>
        <v>#N/A</v>
      </c>
      <c r="H41" s="730" t="e">
        <f>'Damage costs'!Y34</f>
        <v>#N/A</v>
      </c>
      <c r="I41" s="732" t="str">
        <f>IF(LEFT(D41,3)="NOX",'Damage costs'!AA34,"")</f>
        <v/>
      </c>
      <c r="J41" s="723" t="str">
        <f>IF(LEFT(D41,3)="NOX",'Damage costs'!AC34,"")</f>
        <v/>
      </c>
      <c r="S41" s="464"/>
    </row>
    <row r="42" spans="2:19" x14ac:dyDescent="0.25">
      <c r="B42" s="462"/>
      <c r="D42" s="1014" t="str">
        <f>'Damage costs'!C35</f>
        <v>PM2.5 Commercial</v>
      </c>
      <c r="E42" s="1015"/>
      <c r="F42" s="1015"/>
      <c r="G42" s="720" t="e">
        <f>'Damage costs'!W35</f>
        <v>#N/A</v>
      </c>
      <c r="H42" s="730" t="e">
        <f>'Damage costs'!Y35</f>
        <v>#N/A</v>
      </c>
      <c r="I42" s="732" t="str">
        <f>IF(LEFT(D42,3)="NOX",'Damage costs'!AA35,"")</f>
        <v/>
      </c>
      <c r="J42" s="723" t="str">
        <f>IF(LEFT(D42,3)="NOX",'Damage costs'!AC35,"")</f>
        <v/>
      </c>
      <c r="S42" s="464"/>
    </row>
    <row r="43" spans="2:19" x14ac:dyDescent="0.25">
      <c r="B43" s="462"/>
      <c r="D43" s="1014" t="str">
        <f>'Damage costs'!C36</f>
        <v>PM2.5 Domestic</v>
      </c>
      <c r="E43" s="1015"/>
      <c r="F43" s="1015"/>
      <c r="G43" s="720" t="e">
        <f>'Damage costs'!W36</f>
        <v>#N/A</v>
      </c>
      <c r="H43" s="730" t="e">
        <f>'Damage costs'!Y36</f>
        <v>#N/A</v>
      </c>
      <c r="I43" s="732" t="str">
        <f>IF(LEFT(D43,3)="NOX",'Damage costs'!AA36,"")</f>
        <v/>
      </c>
      <c r="J43" s="723" t="str">
        <f>IF(LEFT(D43,3)="NOX",'Damage costs'!AC36,"")</f>
        <v/>
      </c>
      <c r="S43" s="464"/>
    </row>
    <row r="44" spans="2:19" x14ac:dyDescent="0.25">
      <c r="B44" s="462"/>
      <c r="D44" s="1014" t="str">
        <f>'Damage costs'!C37</f>
        <v>PM2.5 Solvents</v>
      </c>
      <c r="E44" s="1015"/>
      <c r="F44" s="1015"/>
      <c r="G44" s="720" t="e">
        <f>'Damage costs'!W37</f>
        <v>#N/A</v>
      </c>
      <c r="H44" s="730" t="e">
        <f>'Damage costs'!Y37</f>
        <v>#N/A</v>
      </c>
      <c r="I44" s="732" t="str">
        <f>IF(LEFT(D44,3)="NOX",'Damage costs'!AA37,"")</f>
        <v/>
      </c>
      <c r="J44" s="723" t="str">
        <f>IF(LEFT(D44,3)="NOX",'Damage costs'!AC37,"")</f>
        <v/>
      </c>
      <c r="S44" s="464"/>
    </row>
    <row r="45" spans="2:19" x14ac:dyDescent="0.25">
      <c r="B45" s="462"/>
      <c r="D45" s="1014" t="str">
        <f>'Damage costs'!C38</f>
        <v>PM2.5 Waste</v>
      </c>
      <c r="E45" s="1015"/>
      <c r="F45" s="1015"/>
      <c r="G45" s="720" t="e">
        <f>'Damage costs'!W38</f>
        <v>#N/A</v>
      </c>
      <c r="H45" s="730" t="e">
        <f>'Damage costs'!Y38</f>
        <v>#N/A</v>
      </c>
      <c r="I45" s="732" t="str">
        <f>IF(LEFT(D45,3)="NOX",'Damage costs'!AA38,"")</f>
        <v/>
      </c>
      <c r="J45" s="723" t="str">
        <f>IF(LEFT(D45,3)="NOX",'Damage costs'!AC38,"")</f>
        <v/>
      </c>
      <c r="S45" s="464"/>
    </row>
    <row r="46" spans="2:19" x14ac:dyDescent="0.25">
      <c r="B46" s="462"/>
      <c r="D46" s="1014" t="str">
        <f>'Damage costs'!C39</f>
        <v>PM2.5 Agriculture</v>
      </c>
      <c r="E46" s="1015"/>
      <c r="F46" s="1015"/>
      <c r="G46" s="720" t="e">
        <f>'Damage costs'!W39</f>
        <v>#N/A</v>
      </c>
      <c r="H46" s="730" t="e">
        <f>'Damage costs'!Y39</f>
        <v>#N/A</v>
      </c>
      <c r="I46" s="732" t="str">
        <f>IF(LEFT(D46,3)="NOX",'Damage costs'!AA39,"")</f>
        <v/>
      </c>
      <c r="J46" s="723" t="str">
        <f>IF(LEFT(D46,3)="NOX",'Damage costs'!AC39,"")</f>
        <v/>
      </c>
      <c r="S46" s="464"/>
    </row>
    <row r="47" spans="2:19" x14ac:dyDescent="0.25">
      <c r="B47" s="462"/>
      <c r="D47" s="1014" t="str">
        <f>'Damage costs'!C40</f>
        <v>PM2.5 Other</v>
      </c>
      <c r="E47" s="1015"/>
      <c r="F47" s="1015"/>
      <c r="G47" s="720" t="e">
        <f>'Damage costs'!W40</f>
        <v>#N/A</v>
      </c>
      <c r="H47" s="730" t="e">
        <f>'Damage costs'!Y40</f>
        <v>#N/A</v>
      </c>
      <c r="I47" s="732" t="str">
        <f>IF(LEFT(D47,3)="NOX",'Damage costs'!AA40,"")</f>
        <v/>
      </c>
      <c r="J47" s="723" t="str">
        <f>IF(LEFT(D47,3)="NOX",'Damage costs'!AC40,"")</f>
        <v/>
      </c>
      <c r="S47" s="464"/>
    </row>
    <row r="48" spans="2:19" x14ac:dyDescent="0.25">
      <c r="B48" s="462"/>
      <c r="D48" s="1014" t="str">
        <f>'Damage costs'!C41</f>
        <v>PM2.5 Part A Category 1</v>
      </c>
      <c r="E48" s="1015"/>
      <c r="F48" s="1015"/>
      <c r="G48" s="720" t="e">
        <f>'Damage costs'!W41</f>
        <v>#N/A</v>
      </c>
      <c r="H48" s="730" t="e">
        <f>'Damage costs'!Y41</f>
        <v>#N/A</v>
      </c>
      <c r="I48" s="732" t="str">
        <f>IF(LEFT(D48,3)="NOX",'Damage costs'!AA41,"")</f>
        <v/>
      </c>
      <c r="J48" s="723" t="str">
        <f>IF(LEFT(D48,3)="NOX",'Damage costs'!AC41,"")</f>
        <v/>
      </c>
      <c r="S48" s="464"/>
    </row>
    <row r="49" spans="2:19" x14ac:dyDescent="0.25">
      <c r="B49" s="462"/>
      <c r="D49" s="1014" t="str">
        <f>'Damage costs'!C42</f>
        <v>PM2.5 Part A Category 2</v>
      </c>
      <c r="E49" s="1015"/>
      <c r="F49" s="1015"/>
      <c r="G49" s="720" t="e">
        <f>'Damage costs'!W42</f>
        <v>#N/A</v>
      </c>
      <c r="H49" s="730" t="e">
        <f>'Damage costs'!Y42</f>
        <v>#N/A</v>
      </c>
      <c r="I49" s="732" t="str">
        <f>IF(LEFT(D49,3)="NOX",'Damage costs'!AA42,"")</f>
        <v/>
      </c>
      <c r="J49" s="723" t="str">
        <f>IF(LEFT(D49,3)="NOX",'Damage costs'!AC42,"")</f>
        <v/>
      </c>
      <c r="S49" s="464"/>
    </row>
    <row r="50" spans="2:19" x14ac:dyDescent="0.25">
      <c r="B50" s="462"/>
      <c r="D50" s="1014" t="str">
        <f>'Damage costs'!C43</f>
        <v>PM2.5 Part A Category 3</v>
      </c>
      <c r="E50" s="1015"/>
      <c r="F50" s="1015"/>
      <c r="G50" s="720" t="e">
        <f>'Damage costs'!W43</f>
        <v>#N/A</v>
      </c>
      <c r="H50" s="730" t="e">
        <f>'Damage costs'!Y43</f>
        <v>#N/A</v>
      </c>
      <c r="I50" s="732" t="str">
        <f>IF(LEFT(D50,3)="NOX",'Damage costs'!AA43,"")</f>
        <v/>
      </c>
      <c r="J50" s="723" t="str">
        <f>IF(LEFT(D50,3)="NOX",'Damage costs'!AC43,"")</f>
        <v/>
      </c>
      <c r="S50" s="464"/>
    </row>
    <row r="51" spans="2:19" x14ac:dyDescent="0.25">
      <c r="B51" s="462"/>
      <c r="D51" s="1014" t="str">
        <f>'Damage costs'!C44</f>
        <v>PM2.5 Part A Category 4</v>
      </c>
      <c r="E51" s="1015"/>
      <c r="F51" s="1015"/>
      <c r="G51" s="720" t="e">
        <f>'Damage costs'!W44</f>
        <v>#N/A</v>
      </c>
      <c r="H51" s="730" t="e">
        <f>'Damage costs'!Y44</f>
        <v>#N/A</v>
      </c>
      <c r="I51" s="732" t="str">
        <f>IF(LEFT(D51,3)="NOX",'Damage costs'!AA44,"")</f>
        <v/>
      </c>
      <c r="J51" s="723" t="str">
        <f>IF(LEFT(D51,3)="NOX",'Damage costs'!AC44,"")</f>
        <v/>
      </c>
      <c r="S51" s="464"/>
    </row>
    <row r="52" spans="2:19" x14ac:dyDescent="0.25">
      <c r="B52" s="462"/>
      <c r="D52" s="1014" t="str">
        <f>'Damage costs'!C45</f>
        <v>PM2.5 Part A Category 5</v>
      </c>
      <c r="E52" s="1015"/>
      <c r="F52" s="1015"/>
      <c r="G52" s="720" t="e">
        <f>'Damage costs'!W45</f>
        <v>#N/A</v>
      </c>
      <c r="H52" s="730" t="e">
        <f>'Damage costs'!Y45</f>
        <v>#N/A</v>
      </c>
      <c r="I52" s="732" t="str">
        <f>IF(LEFT(D52,3)="NOX",'Damage costs'!AA45,"")</f>
        <v/>
      </c>
      <c r="J52" s="723" t="str">
        <f>IF(LEFT(D52,3)="NOX",'Damage costs'!AC45,"")</f>
        <v/>
      </c>
      <c r="S52" s="464"/>
    </row>
    <row r="53" spans="2:19" x14ac:dyDescent="0.25">
      <c r="B53" s="462"/>
      <c r="D53" s="1014" t="str">
        <f>'Damage costs'!C46</f>
        <v>PM2.5 Part A Category 6</v>
      </c>
      <c r="E53" s="1015"/>
      <c r="F53" s="1015"/>
      <c r="G53" s="720" t="e">
        <f>'Damage costs'!W46</f>
        <v>#N/A</v>
      </c>
      <c r="H53" s="730" t="e">
        <f>'Damage costs'!Y46</f>
        <v>#N/A</v>
      </c>
      <c r="I53" s="732" t="str">
        <f>IF(LEFT(D53,3)="NOX",'Damage costs'!AA46,"")</f>
        <v/>
      </c>
      <c r="J53" s="723" t="str">
        <f>IF(LEFT(D53,3)="NOX",'Damage costs'!AC46,"")</f>
        <v/>
      </c>
      <c r="S53" s="464"/>
    </row>
    <row r="54" spans="2:19" x14ac:dyDescent="0.25">
      <c r="B54" s="462"/>
      <c r="D54" s="1014" t="str">
        <f>'Damage costs'!C47</f>
        <v>PM2.5 Part A Category 7</v>
      </c>
      <c r="E54" s="1015"/>
      <c r="F54" s="1015"/>
      <c r="G54" s="720" t="e">
        <f>'Damage costs'!W47</f>
        <v>#N/A</v>
      </c>
      <c r="H54" s="730" t="e">
        <f>'Damage costs'!Y47</f>
        <v>#N/A</v>
      </c>
      <c r="I54" s="732" t="str">
        <f>IF(LEFT(D54,3)="NOX",'Damage costs'!AA47,"")</f>
        <v/>
      </c>
      <c r="J54" s="723" t="str">
        <f>IF(LEFT(D54,3)="NOX",'Damage costs'!AC47,"")</f>
        <v/>
      </c>
      <c r="S54" s="464"/>
    </row>
    <row r="55" spans="2:19" x14ac:dyDescent="0.25">
      <c r="B55" s="462"/>
      <c r="D55" s="1014" t="str">
        <f>'Damage costs'!C48</f>
        <v>PM2.5 Part A Category 8</v>
      </c>
      <c r="E55" s="1015"/>
      <c r="F55" s="1015"/>
      <c r="G55" s="720" t="e">
        <f>'Damage costs'!W48</f>
        <v>#N/A</v>
      </c>
      <c r="H55" s="730" t="e">
        <f>'Damage costs'!Y48</f>
        <v>#N/A</v>
      </c>
      <c r="I55" s="732" t="str">
        <f>IF(LEFT(D55,3)="NOX",'Damage costs'!AA48,"")</f>
        <v/>
      </c>
      <c r="J55" s="723" t="str">
        <f>IF(LEFT(D55,3)="NOX",'Damage costs'!AC48,"")</f>
        <v/>
      </c>
      <c r="S55" s="464"/>
    </row>
    <row r="56" spans="2:19" x14ac:dyDescent="0.25">
      <c r="B56" s="462"/>
      <c r="D56" s="1014" t="str">
        <f>'Damage costs'!C49</f>
        <v>PM2.5 Part A Category 9</v>
      </c>
      <c r="E56" s="1015"/>
      <c r="F56" s="1015"/>
      <c r="G56" s="720" t="e">
        <f>'Damage costs'!W49</f>
        <v>#N/A</v>
      </c>
      <c r="H56" s="730" t="e">
        <f>'Damage costs'!Y49</f>
        <v>#N/A</v>
      </c>
      <c r="I56" s="732" t="str">
        <f>IF(LEFT(D56,3)="NOX",'Damage costs'!AA49,"")</f>
        <v/>
      </c>
      <c r="J56" s="723" t="str">
        <f>IF(LEFT(D56,3)="NOX",'Damage costs'!AC49,"")</f>
        <v/>
      </c>
      <c r="S56" s="464"/>
    </row>
    <row r="57" spans="2:19" x14ac:dyDescent="0.25">
      <c r="B57" s="462"/>
      <c r="D57" s="1014" t="str">
        <f>'Damage costs'!C50</f>
        <v>PM10 Domestic</v>
      </c>
      <c r="E57" s="1015"/>
      <c r="F57" s="1015"/>
      <c r="G57" s="720" t="e">
        <f>'Damage costs'!W50</f>
        <v>#N/A</v>
      </c>
      <c r="H57" s="730" t="e">
        <f>'Damage costs'!Y50</f>
        <v>#N/A</v>
      </c>
      <c r="I57" s="732" t="str">
        <f>IF(LEFT(D57,3)="NOX",'Damage costs'!AA50,"")</f>
        <v/>
      </c>
      <c r="J57" s="723" t="str">
        <f>IF(LEFT(D57,3)="NOX",'Damage costs'!AC50,"")</f>
        <v/>
      </c>
      <c r="S57" s="464"/>
    </row>
    <row r="58" spans="2:19" x14ac:dyDescent="0.25">
      <c r="B58" s="462"/>
      <c r="D58" s="1014" t="str">
        <f>'Damage costs'!C51</f>
        <v>PM10 Agriculture</v>
      </c>
      <c r="E58" s="1015"/>
      <c r="F58" s="1015"/>
      <c r="G58" s="720" t="e">
        <f>'Damage costs'!W51</f>
        <v>#N/A</v>
      </c>
      <c r="H58" s="730" t="e">
        <f>'Damage costs'!Y51</f>
        <v>#N/A</v>
      </c>
      <c r="I58" s="732" t="str">
        <f>IF(LEFT(D58,3)="NOX",'Damage costs'!AA51,"")</f>
        <v/>
      </c>
      <c r="J58" s="723" t="str">
        <f>IF(LEFT(D58,3)="NOX",'Damage costs'!AC51,"")</f>
        <v/>
      </c>
      <c r="S58" s="464"/>
    </row>
    <row r="59" spans="2:19" x14ac:dyDescent="0.25">
      <c r="B59" s="462"/>
      <c r="D59" s="1014" t="str">
        <f>'Damage costs'!C52</f>
        <v>PM10 Waste</v>
      </c>
      <c r="E59" s="1015"/>
      <c r="F59" s="1015"/>
      <c r="G59" s="720" t="e">
        <f>'Damage costs'!W52</f>
        <v>#N/A</v>
      </c>
      <c r="H59" s="730" t="e">
        <f>'Damage costs'!Y52</f>
        <v>#N/A</v>
      </c>
      <c r="I59" s="732" t="str">
        <f>IF(LEFT(D59,3)="NOX",'Damage costs'!AA52,"")</f>
        <v/>
      </c>
      <c r="J59" s="723" t="str">
        <f>IF(LEFT(D59,3)="NOX",'Damage costs'!AC52,"")</f>
        <v/>
      </c>
      <c r="S59" s="464"/>
    </row>
    <row r="60" spans="2:19" x14ac:dyDescent="0.25">
      <c r="B60" s="462"/>
      <c r="D60" s="1014" t="str">
        <f>'Damage costs'!C53</f>
        <v>PM10 Industry</v>
      </c>
      <c r="E60" s="1015"/>
      <c r="F60" s="1015"/>
      <c r="G60" s="720" t="e">
        <f>'Damage costs'!W53</f>
        <v>#N/A</v>
      </c>
      <c r="H60" s="730" t="e">
        <f>'Damage costs'!Y53</f>
        <v>#N/A</v>
      </c>
      <c r="I60" s="732" t="str">
        <f>IF(LEFT(D60,3)="NOX",'Damage costs'!AA53,"")</f>
        <v/>
      </c>
      <c r="J60" s="723" t="str">
        <f>IF(LEFT(D60,3)="NOX",'Damage costs'!AC53,"")</f>
        <v/>
      </c>
      <c r="S60" s="464"/>
    </row>
    <row r="61" spans="2:19" x14ac:dyDescent="0.25">
      <c r="B61" s="462"/>
      <c r="D61" s="1014" t="str">
        <f>'Damage costs'!C54</f>
        <v>PM10 ESI</v>
      </c>
      <c r="E61" s="1015"/>
      <c r="F61" s="1015"/>
      <c r="G61" s="720" t="e">
        <f>'Damage costs'!W54</f>
        <v>#N/A</v>
      </c>
      <c r="H61" s="730" t="e">
        <f>'Damage costs'!Y54</f>
        <v>#N/A</v>
      </c>
      <c r="I61" s="732" t="str">
        <f>IF(LEFT(D61,3)="NOX",'Damage costs'!AA54,"")</f>
        <v/>
      </c>
      <c r="J61" s="723" t="str">
        <f>IF(LEFT(D61,3)="NOX",'Damage costs'!AC54,"")</f>
        <v/>
      </c>
      <c r="S61" s="464"/>
    </row>
    <row r="62" spans="2:19" x14ac:dyDescent="0.25">
      <c r="B62" s="462"/>
      <c r="D62" s="1014" t="str">
        <f>'Damage costs'!C55</f>
        <v>Ammonia</v>
      </c>
      <c r="E62" s="1015"/>
      <c r="F62" s="1015"/>
      <c r="G62" s="720" t="e">
        <f>'Damage costs'!W55</f>
        <v>#N/A</v>
      </c>
      <c r="H62" s="730" t="e">
        <f>'Damage costs'!Y55</f>
        <v>#N/A</v>
      </c>
      <c r="I62" s="732" t="str">
        <f>IF(LEFT(D62,3)="NOX",'Damage costs'!AA55,"")</f>
        <v/>
      </c>
      <c r="J62" s="723" t="str">
        <f>IF(LEFT(D62,3)="NOX",'Damage costs'!AC55,"")</f>
        <v/>
      </c>
      <c r="S62" s="464"/>
    </row>
    <row r="63" spans="2:19" x14ac:dyDescent="0.25">
      <c r="B63" s="462"/>
      <c r="D63" s="1014" t="str">
        <f>'Damage costs'!C56</f>
        <v>Arsenic</v>
      </c>
      <c r="E63" s="1015"/>
      <c r="F63" s="1015"/>
      <c r="G63" s="720" t="e">
        <f>'Damage costs'!W56</f>
        <v>#N/A</v>
      </c>
      <c r="H63" s="730" t="e">
        <f>'Damage costs'!Y56</f>
        <v>#N/A</v>
      </c>
      <c r="I63" s="732" t="str">
        <f>IF(LEFT(D63,3)="NOX",'Damage costs'!AA56,"")</f>
        <v/>
      </c>
      <c r="J63" s="723" t="str">
        <f>IF(LEFT(D63,3)="NOX",'Damage costs'!AC56,"")</f>
        <v/>
      </c>
      <c r="S63" s="464"/>
    </row>
    <row r="64" spans="2:19" x14ac:dyDescent="0.25">
      <c r="B64" s="462"/>
      <c r="D64" s="1014" t="str">
        <f>'Damage costs'!C57</f>
        <v>Cadmium</v>
      </c>
      <c r="E64" s="1015"/>
      <c r="F64" s="1015"/>
      <c r="G64" s="720" t="e">
        <f>'Damage costs'!W57</f>
        <v>#N/A</v>
      </c>
      <c r="H64" s="730" t="e">
        <f>'Damage costs'!Y57</f>
        <v>#N/A</v>
      </c>
      <c r="I64" s="732" t="str">
        <f>IF(LEFT(D64,3)="NOX",'Damage costs'!AA57,"")</f>
        <v/>
      </c>
      <c r="J64" s="723" t="str">
        <f>IF(LEFT(D64,3)="NOX",'Damage costs'!AC57,"")</f>
        <v/>
      </c>
      <c r="S64" s="464"/>
    </row>
    <row r="65" spans="2:19" x14ac:dyDescent="0.25">
      <c r="B65" s="462"/>
      <c r="D65" s="1014" t="str">
        <f>'Damage costs'!C58</f>
        <v>Chromium</v>
      </c>
      <c r="E65" s="1015"/>
      <c r="F65" s="1015"/>
      <c r="G65" s="720" t="e">
        <f>'Damage costs'!W58</f>
        <v>#N/A</v>
      </c>
      <c r="H65" s="730" t="e">
        <f>'Damage costs'!Y58</f>
        <v>#N/A</v>
      </c>
      <c r="I65" s="732" t="str">
        <f>IF(LEFT(D65,3)="NOX",'Damage costs'!AA58,"")</f>
        <v/>
      </c>
      <c r="J65" s="723" t="str">
        <f>IF(LEFT(D65,3)="NOX",'Damage costs'!AC58,"")</f>
        <v/>
      </c>
      <c r="S65" s="464"/>
    </row>
    <row r="66" spans="2:19" x14ac:dyDescent="0.25">
      <c r="B66" s="462"/>
      <c r="D66" s="1014" t="str">
        <f>'Damage costs'!C59</f>
        <v>Nickel</v>
      </c>
      <c r="E66" s="1015"/>
      <c r="F66" s="1015"/>
      <c r="G66" s="720" t="e">
        <f>'Damage costs'!W59</f>
        <v>#N/A</v>
      </c>
      <c r="H66" s="730" t="e">
        <f>'Damage costs'!Y59</f>
        <v>#N/A</v>
      </c>
      <c r="I66" s="732" t="str">
        <f>IF(LEFT(D66,3)="NOX",'Damage costs'!AA59,"")</f>
        <v/>
      </c>
      <c r="J66" s="723" t="str">
        <f>IF(LEFT(D66,3)="NOX",'Damage costs'!AC59,"")</f>
        <v/>
      </c>
      <c r="S66" s="464"/>
    </row>
    <row r="67" spans="2:19" x14ac:dyDescent="0.25">
      <c r="B67" s="462"/>
      <c r="D67" s="1014" t="str">
        <f>'Damage costs'!C60</f>
        <v>1, 3 Butadiene</v>
      </c>
      <c r="E67" s="1015"/>
      <c r="F67" s="1015"/>
      <c r="G67" s="720" t="e">
        <f>'Damage costs'!W60</f>
        <v>#N/A</v>
      </c>
      <c r="H67" s="730" t="e">
        <f>'Damage costs'!Y60</f>
        <v>#N/A</v>
      </c>
      <c r="I67" s="732" t="str">
        <f>IF(LEFT(D67,3)="NOX",'Damage costs'!AA60,"")</f>
        <v/>
      </c>
      <c r="J67" s="723" t="str">
        <f>IF(LEFT(D67,3)="NOX",'Damage costs'!AC60,"")</f>
        <v/>
      </c>
      <c r="S67" s="464"/>
    </row>
    <row r="68" spans="2:19" x14ac:dyDescent="0.25">
      <c r="B68" s="462"/>
      <c r="D68" s="1014" t="str">
        <f>'Damage costs'!C61</f>
        <v>Benzene</v>
      </c>
      <c r="E68" s="1015"/>
      <c r="F68" s="1015"/>
      <c r="G68" s="720" t="e">
        <f>'Damage costs'!W61</f>
        <v>#N/A</v>
      </c>
      <c r="H68" s="730" t="e">
        <f>'Damage costs'!Y61</f>
        <v>#N/A</v>
      </c>
      <c r="I68" s="732" t="str">
        <f>IF(LEFT(D68,3)="NOX",'Damage costs'!AA61,"")</f>
        <v/>
      </c>
      <c r="J68" s="723" t="str">
        <f>IF(LEFT(D68,3)="NOX",'Damage costs'!AC61,"")</f>
        <v/>
      </c>
      <c r="S68" s="464"/>
    </row>
    <row r="69" spans="2:19" x14ac:dyDescent="0.25">
      <c r="B69" s="462"/>
      <c r="D69" s="1014" t="str">
        <f>'Damage costs'!C62</f>
        <v>PAH</v>
      </c>
      <c r="E69" s="1015"/>
      <c r="F69" s="1015"/>
      <c r="G69" s="720" t="e">
        <f>'Damage costs'!W62</f>
        <v>#N/A</v>
      </c>
      <c r="H69" s="730" t="e">
        <f>'Damage costs'!Y62</f>
        <v>#N/A</v>
      </c>
      <c r="I69" s="732" t="str">
        <f>IF(LEFT(D69,3)="NOX",'Damage costs'!AA62,"")</f>
        <v/>
      </c>
      <c r="J69" s="723" t="str">
        <f>IF(LEFT(D69,3)="NOX",'Damage costs'!AC62,"")</f>
        <v/>
      </c>
      <c r="S69" s="464"/>
    </row>
    <row r="70" spans="2:19" x14ac:dyDescent="0.25">
      <c r="B70" s="462"/>
      <c r="D70" s="1014" t="str">
        <f>'Damage costs'!C63</f>
        <v>Formaldehyde</v>
      </c>
      <c r="E70" s="1015"/>
      <c r="F70" s="1015"/>
      <c r="G70" s="720" t="e">
        <f>'Damage costs'!W63</f>
        <v>#N/A</v>
      </c>
      <c r="H70" s="730" t="e">
        <f>'Damage costs'!Y63</f>
        <v>#N/A</v>
      </c>
      <c r="I70" s="732" t="str">
        <f>IF(LEFT(D70,3)="NOX",'Damage costs'!AA63,"")</f>
        <v/>
      </c>
      <c r="J70" s="723" t="str">
        <f>IF(LEFT(D70,3)="NOX",'Damage costs'!AC63,"")</f>
        <v/>
      </c>
      <c r="S70" s="464"/>
    </row>
    <row r="71" spans="2:19" x14ac:dyDescent="0.25">
      <c r="B71" s="462"/>
      <c r="D71" s="1014" t="str">
        <f>'Damage costs'!C64</f>
        <v>Dioxins/furans</v>
      </c>
      <c r="E71" s="1015"/>
      <c r="F71" s="1015"/>
      <c r="G71" s="720" t="e">
        <f>'Damage costs'!W64</f>
        <v>#N/A</v>
      </c>
      <c r="H71" s="730" t="e">
        <f>'Damage costs'!Y64</f>
        <v>#N/A</v>
      </c>
      <c r="I71" s="732" t="str">
        <f>IF(LEFT(D71,3)="NOX",'Damage costs'!AA64,"")</f>
        <v/>
      </c>
      <c r="J71" s="723" t="str">
        <f>IF(LEFT(D71,3)="NOX",'Damage costs'!AC64,"")</f>
        <v/>
      </c>
      <c r="S71" s="464"/>
    </row>
    <row r="72" spans="2:19" x14ac:dyDescent="0.25">
      <c r="B72" s="462"/>
      <c r="D72" s="1014" t="str">
        <f>'Damage costs'!C65</f>
        <v>VOC National (VOCs)</v>
      </c>
      <c r="E72" s="1015"/>
      <c r="F72" s="1015"/>
      <c r="G72" s="720" t="e">
        <f>'Damage costs'!W65</f>
        <v>#N/A</v>
      </c>
      <c r="H72" s="730" t="e">
        <f>'Damage costs'!Y65</f>
        <v>#N/A</v>
      </c>
      <c r="I72" s="732" t="str">
        <f>IF(LEFT(D72,3)="NOX",'Damage costs'!AA65,"")</f>
        <v/>
      </c>
      <c r="J72" s="723" t="str">
        <f>IF(LEFT(D72,3)="NOX",'Damage costs'!AC65,"")</f>
        <v/>
      </c>
      <c r="S72" s="464"/>
    </row>
    <row r="73" spans="2:19" x14ac:dyDescent="0.25">
      <c r="B73" s="462"/>
      <c r="D73" s="1024" t="str">
        <f>IF('Damage costs'!C66&lt;&gt;"Insert New Pollutant Here",'Damage costs'!C66,"")</f>
        <v/>
      </c>
      <c r="E73" s="1025"/>
      <c r="F73" s="1026"/>
      <c r="G73" s="720" t="e">
        <f>'Damage costs'!W66</f>
        <v>#N/A</v>
      </c>
      <c r="H73" s="730" t="e">
        <f>'Damage costs'!Y66</f>
        <v>#N/A</v>
      </c>
      <c r="I73" s="732" t="str">
        <f>IF(LEFT(D73,3)="NOX",'Damage costs'!AA66,"")</f>
        <v/>
      </c>
      <c r="J73" s="723" t="str">
        <f>IF(LEFT(D73,3)="NOX",'Damage costs'!AC66,"")</f>
        <v/>
      </c>
      <c r="S73" s="464"/>
    </row>
    <row r="74" spans="2:19" x14ac:dyDescent="0.25">
      <c r="B74" s="462"/>
      <c r="D74" s="1024" t="str">
        <f>IF('Damage costs'!C67&lt;&gt;"Insert New Pollutant Here",'Damage costs'!C67,"")</f>
        <v/>
      </c>
      <c r="E74" s="1025"/>
      <c r="F74" s="1026"/>
      <c r="G74" s="720" t="e">
        <f>'Damage costs'!W67</f>
        <v>#N/A</v>
      </c>
      <c r="H74" s="730" t="e">
        <f>'Damage costs'!Y67</f>
        <v>#N/A</v>
      </c>
      <c r="I74" s="732" t="str">
        <f>IF(LEFT(D74,3)="NOX",'Damage costs'!AA67,"")</f>
        <v/>
      </c>
      <c r="J74" s="723" t="str">
        <f>IF(LEFT(D74,3)="NOX",'Damage costs'!AC67,"")</f>
        <v/>
      </c>
      <c r="S74" s="464"/>
    </row>
    <row r="75" spans="2:19" x14ac:dyDescent="0.25">
      <c r="B75" s="462"/>
      <c r="D75" s="1024" t="str">
        <f>IF('Damage costs'!C68&lt;&gt;"Insert New Pollutant Here",'Damage costs'!C68,"")</f>
        <v/>
      </c>
      <c r="E75" s="1025"/>
      <c r="F75" s="1026"/>
      <c r="G75" s="720" t="e">
        <f>'Damage costs'!W68</f>
        <v>#N/A</v>
      </c>
      <c r="H75" s="730" t="e">
        <f>'Damage costs'!Y68</f>
        <v>#N/A</v>
      </c>
      <c r="I75" s="732" t="str">
        <f>IF(LEFT(D75,3)="NOX",'Damage costs'!AA68,"")</f>
        <v/>
      </c>
      <c r="J75" s="723" t="str">
        <f>IF(LEFT(D75,3)="NOX",'Damage costs'!AC68,"")</f>
        <v/>
      </c>
      <c r="S75" s="464"/>
    </row>
    <row r="76" spans="2:19" x14ac:dyDescent="0.25">
      <c r="B76" s="462"/>
      <c r="D76" s="1024" t="str">
        <f>IF('Damage costs'!C69&lt;&gt;"Insert New Pollutant Here",'Damage costs'!C69,"")</f>
        <v/>
      </c>
      <c r="E76" s="1025"/>
      <c r="F76" s="1026"/>
      <c r="G76" s="720" t="e">
        <f>'Damage costs'!W69</f>
        <v>#N/A</v>
      </c>
      <c r="H76" s="730" t="e">
        <f>'Damage costs'!Y69</f>
        <v>#N/A</v>
      </c>
      <c r="I76" s="732" t="str">
        <f>IF(LEFT(D76,3)="NOX",'Damage costs'!AA69,"")</f>
        <v/>
      </c>
      <c r="J76" s="723" t="str">
        <f>IF(LEFT(D76,3)="NOX",'Damage costs'!AC69,"")</f>
        <v/>
      </c>
      <c r="S76" s="464"/>
    </row>
    <row r="77" spans="2:19" ht="15.75" thickBot="1" x14ac:dyDescent="0.3">
      <c r="B77" s="462"/>
      <c r="D77" s="1021" t="str">
        <f>IF('Damage costs'!C70&lt;&gt;"Insert New Pollutant Here",'Damage costs'!C70,"")</f>
        <v/>
      </c>
      <c r="E77" s="1022"/>
      <c r="F77" s="1023"/>
      <c r="G77" s="720" t="e">
        <f>'Damage costs'!W70</f>
        <v>#N/A</v>
      </c>
      <c r="H77" s="730" t="e">
        <f>'Damage costs'!Y70</f>
        <v>#N/A</v>
      </c>
      <c r="I77" s="732" t="str">
        <f>IF(LEFT(D77,3)="NOX",'Damage costs'!AA70,"")</f>
        <v/>
      </c>
      <c r="J77" s="723" t="str">
        <f>IF(LEFT(D77,3)="NOX",'Damage costs'!AC70,"")</f>
        <v/>
      </c>
      <c r="S77" s="464"/>
    </row>
    <row r="78" spans="2:19" x14ac:dyDescent="0.25">
      <c r="B78" s="462"/>
      <c r="D78" s="98"/>
      <c r="E78" s="465"/>
      <c r="G78" s="467"/>
      <c r="S78" s="464"/>
    </row>
    <row r="79" spans="2:19" x14ac:dyDescent="0.25">
      <c r="B79" s="462"/>
      <c r="S79" s="464"/>
    </row>
    <row r="80" spans="2:19" x14ac:dyDescent="0.25">
      <c r="B80" s="462"/>
      <c r="D80" s="463"/>
      <c r="E80" s="463"/>
      <c r="F80" s="463"/>
      <c r="G80" s="463"/>
      <c r="H80" s="463"/>
      <c r="I80" s="463"/>
      <c r="J80" s="463"/>
      <c r="K80" s="463"/>
      <c r="L80" s="463"/>
      <c r="M80" s="463"/>
      <c r="N80" s="463"/>
      <c r="O80" s="463"/>
      <c r="P80" s="463"/>
      <c r="Q80" s="463"/>
      <c r="R80" s="463"/>
      <c r="S80" s="464"/>
    </row>
    <row r="81" spans="2:19" ht="11.25" customHeight="1" thickBot="1" x14ac:dyDescent="0.3">
      <c r="B81" s="468"/>
      <c r="C81" s="469"/>
      <c r="D81" s="469"/>
      <c r="E81" s="469"/>
      <c r="F81" s="469"/>
      <c r="G81" s="469"/>
      <c r="H81" s="469"/>
      <c r="I81" s="469"/>
      <c r="J81" s="469"/>
      <c r="K81" s="469"/>
      <c r="L81" s="469"/>
      <c r="M81" s="469"/>
      <c r="N81" s="469"/>
      <c r="O81" s="469"/>
      <c r="P81" s="469"/>
      <c r="Q81" s="469"/>
      <c r="R81" s="469"/>
      <c r="S81" s="470"/>
    </row>
  </sheetData>
  <sheetProtection algorithmName="SHA-512" hashValue="OiflCJgWubq4xi0GZRpLr7a0/oZoyXjk6JPB+l9cBKGNNIB4NusBig2OzbGf8BqwqqymciW//P7fBt0QWobM2w==" saltValue="d3kstxCYCQfk7RXv49O7rw==" spinCount="100000" sheet="1" objects="1" scenarios="1"/>
  <mergeCells count="58">
    <mergeCell ref="D72:F72"/>
    <mergeCell ref="D71:F71"/>
    <mergeCell ref="D70:F70"/>
    <mergeCell ref="D69:F69"/>
    <mergeCell ref="D77:F77"/>
    <mergeCell ref="D76:F76"/>
    <mergeCell ref="D75:F75"/>
    <mergeCell ref="D74:F74"/>
    <mergeCell ref="D73:F73"/>
    <mergeCell ref="D4:K4"/>
    <mergeCell ref="P7:R7"/>
    <mergeCell ref="D24:F24"/>
    <mergeCell ref="D60:F60"/>
    <mergeCell ref="D59:F59"/>
    <mergeCell ref="D58:F58"/>
    <mergeCell ref="D57:F57"/>
    <mergeCell ref="D31:F31"/>
    <mergeCell ref="D30:F30"/>
    <mergeCell ref="D29:F29"/>
    <mergeCell ref="D27:F27"/>
    <mergeCell ref="D26:F26"/>
    <mergeCell ref="D25:F25"/>
    <mergeCell ref="I23:J23"/>
    <mergeCell ref="D37:F37"/>
    <mergeCell ref="D38:F38"/>
    <mergeCell ref="D61:F61"/>
    <mergeCell ref="D68:F68"/>
    <mergeCell ref="D67:F67"/>
    <mergeCell ref="G7:J7"/>
    <mergeCell ref="D66:F66"/>
    <mergeCell ref="D65:F65"/>
    <mergeCell ref="D64:F64"/>
    <mergeCell ref="D63:F63"/>
    <mergeCell ref="D62:F62"/>
    <mergeCell ref="D28:F28"/>
    <mergeCell ref="D32:F32"/>
    <mergeCell ref="D33:F33"/>
    <mergeCell ref="D34:F34"/>
    <mergeCell ref="D35:F35"/>
    <mergeCell ref="D36:F36"/>
    <mergeCell ref="D39:F39"/>
    <mergeCell ref="D40:F40"/>
    <mergeCell ref="D41:F41"/>
    <mergeCell ref="D42:F42"/>
    <mergeCell ref="D43:F43"/>
    <mergeCell ref="D44:F44"/>
    <mergeCell ref="D45:F45"/>
    <mergeCell ref="D46:F46"/>
    <mergeCell ref="D47:F47"/>
    <mergeCell ref="D48:F48"/>
    <mergeCell ref="D54:F54"/>
    <mergeCell ref="D55:F55"/>
    <mergeCell ref="D56:F56"/>
    <mergeCell ref="D49:F49"/>
    <mergeCell ref="D50:F50"/>
    <mergeCell ref="D51:F51"/>
    <mergeCell ref="D52:F52"/>
    <mergeCell ref="D53:F53"/>
  </mergeCells>
  <pageMargins left="0.7" right="0.7" top="0.75" bottom="0.75" header="0.3" footer="0.3"/>
  <pageSetup paperSize="9" orientation="portrait" verticalDpi="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pageSetUpPr autoPageBreaks="0"/>
  </sheetPr>
  <dimension ref="B1:M25"/>
  <sheetViews>
    <sheetView showRowColHeaders="0" zoomScale="85" zoomScaleNormal="85" workbookViewId="0">
      <pane ySplit="4" topLeftCell="A14" activePane="bottomLeft" state="frozen"/>
      <selection pane="bottomLeft" activeCell="H17" sqref="H17"/>
    </sheetView>
  </sheetViews>
  <sheetFormatPr defaultColWidth="9.140625" defaultRowHeight="15" x14ac:dyDescent="0.25"/>
  <cols>
    <col min="1" max="1" width="2.42578125" style="98" customWidth="1"/>
    <col min="2" max="2" width="1.5703125" style="98" customWidth="1"/>
    <col min="3" max="3" width="4.28515625" style="98" customWidth="1"/>
    <col min="4" max="4" width="43.28515625" style="98" customWidth="1"/>
    <col min="5" max="5" width="7.5703125" style="98" customWidth="1"/>
    <col min="6" max="6" width="10" style="98" bestFit="1" customWidth="1"/>
    <col min="7" max="7" width="18.42578125" style="98" customWidth="1"/>
    <col min="8" max="8" width="20" style="98" customWidth="1"/>
    <col min="9" max="9" width="34.7109375" style="98" customWidth="1"/>
    <col min="10" max="10" width="29.85546875" style="98" customWidth="1"/>
    <col min="11" max="11" width="12.42578125" style="98" customWidth="1"/>
    <col min="12" max="12" width="14.85546875" style="98" customWidth="1"/>
    <col min="13" max="13" width="2.28515625" style="98" customWidth="1"/>
    <col min="14" max="16384" width="9.140625" style="98"/>
  </cols>
  <sheetData>
    <row r="1" spans="2:13" ht="49.5" customHeight="1" thickBot="1" x14ac:dyDescent="0.3">
      <c r="B1" s="789" t="str">
        <f>"---- Step 1 - Derogation Case Description ----"</f>
        <v>---- Step 1 - Derogation Case Description ----</v>
      </c>
    </row>
    <row r="2" spans="2:13" ht="6.75" customHeight="1" x14ac:dyDescent="0.25">
      <c r="B2" s="119"/>
      <c r="C2" s="120"/>
      <c r="D2" s="120"/>
      <c r="E2" s="120"/>
      <c r="F2" s="120"/>
      <c r="G2" s="120"/>
      <c r="H2" s="120"/>
      <c r="I2" s="120"/>
      <c r="J2" s="120"/>
      <c r="K2" s="120"/>
      <c r="L2" s="120"/>
      <c r="M2" s="121"/>
    </row>
    <row r="3" spans="2:13" ht="8.25" customHeight="1" x14ac:dyDescent="0.25">
      <c r="B3" s="122"/>
      <c r="C3" s="318"/>
      <c r="D3" s="320"/>
      <c r="E3" s="318"/>
      <c r="F3" s="318"/>
      <c r="G3" s="316"/>
      <c r="H3" s="317"/>
      <c r="I3" s="317"/>
      <c r="J3" s="318"/>
      <c r="K3" s="318"/>
      <c r="L3" s="318"/>
      <c r="M3" s="124"/>
    </row>
    <row r="4" spans="2:13" ht="59.25" customHeight="1" x14ac:dyDescent="0.25">
      <c r="B4" s="122"/>
      <c r="C4" s="319"/>
      <c r="D4" s="778"/>
      <c r="E4" s="778"/>
      <c r="F4" s="778"/>
      <c r="G4" s="315"/>
      <c r="H4" s="315"/>
      <c r="I4" s="315"/>
      <c r="J4" s="315"/>
      <c r="K4" s="315"/>
      <c r="L4" s="318"/>
      <c r="M4" s="124"/>
    </row>
    <row r="5" spans="2:13" x14ac:dyDescent="0.25">
      <c r="B5" s="122"/>
      <c r="C5" s="123"/>
      <c r="D5" s="125"/>
      <c r="E5" s="123"/>
      <c r="F5" s="123"/>
      <c r="G5" s="123"/>
      <c r="H5" s="123"/>
      <c r="I5" s="123"/>
      <c r="J5" s="123"/>
      <c r="K5" s="123"/>
      <c r="L5" s="123"/>
      <c r="M5" s="124"/>
    </row>
    <row r="6" spans="2:13" ht="22.5" customHeight="1" x14ac:dyDescent="0.25">
      <c r="B6" s="122"/>
      <c r="C6" s="145">
        <v>1.1000000000000001</v>
      </c>
      <c r="D6" s="126" t="s">
        <v>442</v>
      </c>
      <c r="E6" s="127"/>
      <c r="F6" s="1028" t="s">
        <v>1127</v>
      </c>
      <c r="G6" s="1028"/>
      <c r="H6" s="1028"/>
      <c r="I6" s="1028"/>
      <c r="J6" s="1028"/>
      <c r="K6" s="123"/>
      <c r="L6" s="123"/>
      <c r="M6" s="124"/>
    </row>
    <row r="7" spans="2:13" ht="15.75" x14ac:dyDescent="0.25">
      <c r="B7" s="122"/>
      <c r="C7" s="145"/>
      <c r="D7" s="128"/>
      <c r="E7" s="123"/>
      <c r="F7" s="129"/>
      <c r="G7" s="129"/>
      <c r="H7" s="129"/>
      <c r="I7" s="123"/>
      <c r="J7" s="123"/>
      <c r="K7" s="123"/>
      <c r="L7" s="123"/>
      <c r="M7" s="124"/>
    </row>
    <row r="8" spans="2:13" ht="15.75" x14ac:dyDescent="0.25">
      <c r="B8" s="122"/>
      <c r="C8" s="145">
        <v>1.2</v>
      </c>
      <c r="D8" s="126" t="s">
        <v>366</v>
      </c>
      <c r="E8" s="123"/>
      <c r="F8" s="1029"/>
      <c r="G8" s="1029"/>
      <c r="H8" s="1029"/>
      <c r="I8" s="1029"/>
      <c r="J8" s="1029"/>
      <c r="K8" s="123"/>
      <c r="L8" s="123"/>
      <c r="M8" s="124"/>
    </row>
    <row r="9" spans="2:13" ht="15.75" x14ac:dyDescent="0.25">
      <c r="B9" s="122"/>
      <c r="C9" s="145"/>
      <c r="D9" s="126"/>
      <c r="E9" s="123"/>
      <c r="F9" s="129"/>
      <c r="G9" s="129"/>
      <c r="H9" s="129"/>
      <c r="I9" s="129"/>
      <c r="J9" s="123"/>
      <c r="K9" s="123"/>
      <c r="L9" s="123"/>
      <c r="M9" s="124"/>
    </row>
    <row r="10" spans="2:13" ht="40.5" customHeight="1" x14ac:dyDescent="0.25">
      <c r="B10" s="122"/>
      <c r="C10" s="145">
        <v>1.3</v>
      </c>
      <c r="D10" s="126" t="s">
        <v>68</v>
      </c>
      <c r="E10" s="123"/>
      <c r="F10" s="1029"/>
      <c r="G10" s="1029"/>
      <c r="H10" s="1029"/>
      <c r="I10" s="1029"/>
      <c r="J10" s="1029"/>
      <c r="K10" s="123"/>
      <c r="L10" s="123"/>
      <c r="M10" s="124"/>
    </row>
    <row r="11" spans="2:13" ht="15" customHeight="1" x14ac:dyDescent="0.25">
      <c r="B11" s="122"/>
      <c r="C11" s="145"/>
      <c r="D11" s="126"/>
      <c r="E11" s="123"/>
      <c r="F11" s="130"/>
      <c r="G11" s="130"/>
      <c r="H11" s="130"/>
      <c r="I11" s="123"/>
      <c r="J11" s="123"/>
      <c r="K11" s="123"/>
      <c r="L11" s="123"/>
      <c r="M11" s="124"/>
    </row>
    <row r="12" spans="2:13" ht="31.5" x14ac:dyDescent="0.25">
      <c r="B12" s="122"/>
      <c r="C12" s="145">
        <v>1.4</v>
      </c>
      <c r="D12" s="126" t="s">
        <v>69</v>
      </c>
      <c r="E12" s="137" t="s">
        <v>549</v>
      </c>
      <c r="F12" s="1029"/>
      <c r="G12" s="1029"/>
      <c r="H12" s="1029"/>
      <c r="I12" s="1029"/>
      <c r="J12" s="1029"/>
      <c r="K12" s="123"/>
      <c r="L12" s="123"/>
      <c r="M12" s="124"/>
    </row>
    <row r="13" spans="2:13" ht="15.75" x14ac:dyDescent="0.25">
      <c r="B13" s="122"/>
      <c r="C13" s="145"/>
      <c r="D13" s="126"/>
      <c r="E13" s="123"/>
      <c r="F13" s="129"/>
      <c r="G13" s="129"/>
      <c r="H13" s="129"/>
      <c r="I13" s="129"/>
      <c r="J13" s="123"/>
      <c r="K13" s="123"/>
      <c r="L13" s="123"/>
      <c r="M13" s="124"/>
    </row>
    <row r="14" spans="2:13" ht="66" customHeight="1" x14ac:dyDescent="0.25">
      <c r="B14" s="122"/>
      <c r="C14" s="145">
        <v>1.5</v>
      </c>
      <c r="D14" s="126" t="s">
        <v>473</v>
      </c>
      <c r="E14" s="137" t="s">
        <v>549</v>
      </c>
      <c r="F14" s="1027"/>
      <c r="G14" s="1027"/>
      <c r="H14" s="1027"/>
      <c r="I14" s="1027"/>
      <c r="J14" s="1027"/>
      <c r="K14" s="143" t="s">
        <v>550</v>
      </c>
      <c r="L14" s="123"/>
      <c r="M14" s="124"/>
    </row>
    <row r="15" spans="2:13" ht="9.75" customHeight="1" x14ac:dyDescent="0.25">
      <c r="B15" s="122"/>
      <c r="C15" s="145"/>
      <c r="D15" s="127"/>
      <c r="E15" s="123"/>
      <c r="F15" s="123"/>
      <c r="G15" s="123"/>
      <c r="H15" s="123"/>
      <c r="I15" s="123"/>
      <c r="J15" s="123"/>
      <c r="K15" s="123"/>
      <c r="L15" s="123"/>
      <c r="M15" s="124"/>
    </row>
    <row r="16" spans="2:13" ht="51.75" customHeight="1" x14ac:dyDescent="0.25">
      <c r="B16" s="122"/>
      <c r="C16" s="145">
        <v>1.6</v>
      </c>
      <c r="D16" s="126" t="s">
        <v>459</v>
      </c>
      <c r="E16" s="137" t="s">
        <v>549</v>
      </c>
      <c r="F16" s="140" t="s">
        <v>422</v>
      </c>
      <c r="G16" s="140" t="s">
        <v>62</v>
      </c>
      <c r="H16" s="140" t="s">
        <v>367</v>
      </c>
      <c r="I16" s="140" t="s">
        <v>373</v>
      </c>
      <c r="J16" s="140" t="s">
        <v>374</v>
      </c>
      <c r="K16" s="140" t="s">
        <v>421</v>
      </c>
      <c r="L16" s="140" t="s">
        <v>423</v>
      </c>
      <c r="M16" s="124"/>
    </row>
    <row r="17" spans="2:13" s="117" customFormat="1" ht="30" x14ac:dyDescent="0.25">
      <c r="B17" s="834"/>
      <c r="C17" s="773"/>
      <c r="D17" s="835"/>
      <c r="E17" s="127"/>
      <c r="F17" s="836"/>
      <c r="G17" s="837" t="s">
        <v>727</v>
      </c>
      <c r="H17" s="932"/>
      <c r="I17" s="932"/>
      <c r="J17" s="932"/>
      <c r="K17" s="932"/>
      <c r="L17" s="932"/>
      <c r="M17" s="838"/>
    </row>
    <row r="18" spans="2:13" s="117" customFormat="1" ht="30" x14ac:dyDescent="0.25">
      <c r="B18" s="834"/>
      <c r="C18" s="127"/>
      <c r="D18" s="127"/>
      <c r="E18" s="127">
        <v>1</v>
      </c>
      <c r="F18" s="836">
        <v>1</v>
      </c>
      <c r="G18" s="837" t="s">
        <v>702</v>
      </c>
      <c r="H18" s="932"/>
      <c r="I18" s="932"/>
      <c r="J18" s="932"/>
      <c r="K18" s="932"/>
      <c r="L18" s="932"/>
      <c r="M18" s="838"/>
    </row>
    <row r="19" spans="2:13" s="117" customFormat="1" x14ac:dyDescent="0.25">
      <c r="B19" s="834"/>
      <c r="C19" s="127"/>
      <c r="D19" s="127"/>
      <c r="E19" s="127">
        <v>1</v>
      </c>
      <c r="F19" s="836">
        <v>2</v>
      </c>
      <c r="G19" s="837" t="s">
        <v>70</v>
      </c>
      <c r="H19" s="932"/>
      <c r="I19" s="932"/>
      <c r="J19" s="932"/>
      <c r="K19" s="932"/>
      <c r="L19" s="932"/>
      <c r="M19" s="838"/>
    </row>
    <row r="20" spans="2:13" s="117" customFormat="1" x14ac:dyDescent="0.25">
      <c r="B20" s="834"/>
      <c r="C20" s="127"/>
      <c r="D20" s="127"/>
      <c r="E20" s="127">
        <f>IF(ISBLANK(G20),0,1)</f>
        <v>0</v>
      </c>
      <c r="F20" s="836">
        <v>3</v>
      </c>
      <c r="G20" s="932"/>
      <c r="H20" s="932"/>
      <c r="I20" s="932"/>
      <c r="J20" s="932"/>
      <c r="K20" s="932"/>
      <c r="L20" s="932"/>
      <c r="M20" s="838"/>
    </row>
    <row r="21" spans="2:13" s="117" customFormat="1" x14ac:dyDescent="0.25">
      <c r="B21" s="834"/>
      <c r="C21" s="127"/>
      <c r="D21" s="127"/>
      <c r="E21" s="127">
        <f>IF(ISBLANK(G21),0,1)</f>
        <v>0</v>
      </c>
      <c r="F21" s="836">
        <v>4</v>
      </c>
      <c r="G21" s="932"/>
      <c r="H21" s="932"/>
      <c r="I21" s="932"/>
      <c r="J21" s="932"/>
      <c r="K21" s="932"/>
      <c r="L21" s="932"/>
      <c r="M21" s="838"/>
    </row>
    <row r="22" spans="2:13" s="117" customFormat="1" x14ac:dyDescent="0.25">
      <c r="B22" s="834"/>
      <c r="C22" s="127"/>
      <c r="D22" s="127"/>
      <c r="E22" s="127">
        <f>IF(ISBLANK(G22),0,1)</f>
        <v>0</v>
      </c>
      <c r="F22" s="836">
        <v>5</v>
      </c>
      <c r="G22" s="758"/>
      <c r="H22" s="758"/>
      <c r="I22" s="758"/>
      <c r="J22" s="758"/>
      <c r="K22" s="758"/>
      <c r="L22" s="758"/>
      <c r="M22" s="838"/>
    </row>
    <row r="23" spans="2:13" x14ac:dyDescent="0.25">
      <c r="B23" s="122"/>
      <c r="C23" s="123"/>
      <c r="D23" s="123"/>
      <c r="E23" s="123"/>
      <c r="F23" s="130"/>
      <c r="G23" s="141"/>
      <c r="H23" s="141"/>
      <c r="I23" s="141"/>
      <c r="J23" s="141"/>
      <c r="K23" s="142"/>
      <c r="L23" s="141"/>
      <c r="M23" s="124"/>
    </row>
    <row r="24" spans="2:13" ht="10.5" customHeight="1" x14ac:dyDescent="0.25">
      <c r="B24" s="122"/>
      <c r="C24" s="136"/>
      <c r="D24" s="135"/>
      <c r="E24" s="136"/>
      <c r="F24" s="136"/>
      <c r="G24" s="136"/>
      <c r="H24" s="136"/>
      <c r="I24" s="136"/>
      <c r="J24" s="136"/>
      <c r="K24" s="136"/>
      <c r="L24" s="136"/>
      <c r="M24" s="124"/>
    </row>
    <row r="25" spans="2:13" ht="6.75" customHeight="1" thickBot="1" x14ac:dyDescent="0.3">
      <c r="B25" s="131"/>
      <c r="C25" s="132"/>
      <c r="D25" s="132"/>
      <c r="E25" s="132"/>
      <c r="F25" s="132"/>
      <c r="G25" s="132"/>
      <c r="H25" s="132"/>
      <c r="I25" s="132"/>
      <c r="J25" s="132"/>
      <c r="K25" s="132"/>
      <c r="L25" s="132"/>
      <c r="M25" s="133"/>
    </row>
  </sheetData>
  <sheetProtection algorithmName="SHA-512" hashValue="K+UX6N3c818aSPAaQi8M2Oq6hIw1zPOyoX/rMNZ6gdNfyK2eJxA3GgLOw5JrXM/ceqFlSGGq+RMnZQGFLJ3CwA==" saltValue="rO4MrWEEUEaaIQa4aerMog==" spinCount="100000" sheet="1" objects="1" scenarios="1" selectLockedCells="1"/>
  <dataConsolidate/>
  <mergeCells count="5">
    <mergeCell ref="F14:J14"/>
    <mergeCell ref="F6:J6"/>
    <mergeCell ref="F8:J8"/>
    <mergeCell ref="F10:J10"/>
    <mergeCell ref="F12:J12"/>
  </mergeCells>
  <conditionalFormatting sqref="E18:E22">
    <cfRule type="iconSet" priority="3">
      <iconSet iconSet="3Symbols" showValue="0">
        <cfvo type="percent" val="0"/>
        <cfvo type="percent" val="33"/>
        <cfvo type="percent" val="67"/>
      </iconSet>
    </cfRule>
  </conditionalFormatting>
  <conditionalFormatting sqref="E17">
    <cfRule type="iconSet" priority="1">
      <iconSet iconSet="3Symbols" showValue="0">
        <cfvo type="percent" val="0"/>
        <cfvo type="percent" val="33"/>
        <cfvo type="percent" val="67"/>
      </iconSet>
    </cfRule>
  </conditionalFormatting>
  <dataValidations count="2">
    <dataValidation type="list" allowBlank="1" showInputMessage="1" showErrorMessage="1" sqref="K23" xr:uid="{00000000-0002-0000-0A00-000000000000}">
      <formula1>LookupArray2</formula1>
    </dataValidation>
    <dataValidation type="list" allowBlank="1" showInputMessage="1" showErrorMessage="1" error="Please select an option from the drop down menu" sqref="F14:J14" xr:uid="{00000000-0002-0000-0A00-000002000000}">
      <formula1>LookupArray1</formula1>
    </dataValidation>
  </dataValidations>
  <pageMargins left="0.7" right="0.7" top="0.75" bottom="0.75" header="0.3" footer="0.3"/>
  <pageSetup paperSize="9" orientation="portrait"/>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C000"/>
    <pageSetUpPr autoPageBreaks="0"/>
  </sheetPr>
  <dimension ref="B1:M83"/>
  <sheetViews>
    <sheetView showRowColHeaders="0" zoomScale="85" zoomScaleNormal="85" workbookViewId="0">
      <pane ySplit="7" topLeftCell="A53" activePane="bottomLeft" state="frozen"/>
      <selection pane="bottomLeft" activeCell="E74" sqref="E74"/>
    </sheetView>
  </sheetViews>
  <sheetFormatPr defaultColWidth="9.140625" defaultRowHeight="15" x14ac:dyDescent="0.25"/>
  <cols>
    <col min="1" max="1" width="2.28515625" style="91" customWidth="1"/>
    <col min="2" max="2" width="1.42578125" style="91" customWidth="1"/>
    <col min="3" max="3" width="4.28515625" style="159" customWidth="1"/>
    <col min="4" max="4" width="26.7109375" style="91" customWidth="1"/>
    <col min="5" max="5" width="16" style="91" customWidth="1"/>
    <col min="6" max="6" width="49.7109375" style="91" customWidth="1"/>
    <col min="7" max="7" width="20" style="91" customWidth="1"/>
    <col min="8" max="8" width="56.5703125" style="91" customWidth="1"/>
    <col min="9" max="9" width="23.140625" style="91" customWidth="1"/>
    <col min="10" max="10" width="1.5703125" style="91" customWidth="1"/>
    <col min="11" max="16384" width="9.140625" style="91"/>
  </cols>
  <sheetData>
    <row r="1" spans="2:13" ht="49.5" customHeight="1" thickBot="1" x14ac:dyDescent="0.3">
      <c r="B1" s="788" t="str">
        <f>"---- Step 2 - Qualitative Assessment of Environmental Impacts ----"</f>
        <v>---- Step 2 - Qualitative Assessment of Environmental Impacts ----</v>
      </c>
    </row>
    <row r="2" spans="2:13" ht="6.75" customHeight="1" x14ac:dyDescent="0.25">
      <c r="B2" s="149"/>
      <c r="C2" s="160"/>
      <c r="D2" s="150"/>
      <c r="E2" s="150"/>
      <c r="F2" s="150"/>
      <c r="G2" s="150"/>
      <c r="H2" s="150"/>
      <c r="I2" s="150"/>
      <c r="J2" s="151"/>
    </row>
    <row r="3" spans="2:13" ht="7.5" customHeight="1" x14ac:dyDescent="0.25">
      <c r="B3" s="152"/>
      <c r="C3" s="163"/>
      <c r="D3" s="118"/>
      <c r="E3" s="147"/>
      <c r="F3" s="118"/>
      <c r="G3" s="118"/>
      <c r="H3" s="148"/>
      <c r="I3" s="148"/>
      <c r="J3" s="124"/>
      <c r="K3" s="98"/>
      <c r="L3" s="98"/>
      <c r="M3" s="98"/>
    </row>
    <row r="4" spans="2:13" ht="59.25" customHeight="1" x14ac:dyDescent="0.25">
      <c r="B4" s="152"/>
      <c r="C4" s="161"/>
      <c r="D4" s="779"/>
      <c r="E4" s="779"/>
      <c r="F4" s="321"/>
      <c r="G4" s="321"/>
      <c r="H4" s="289"/>
      <c r="I4" s="148"/>
      <c r="J4" s="124"/>
      <c r="K4" s="98"/>
      <c r="L4" s="98"/>
      <c r="M4" s="98"/>
    </row>
    <row r="5" spans="2:13" ht="8.25" customHeight="1" x14ac:dyDescent="0.25">
      <c r="B5" s="152"/>
      <c r="C5" s="162"/>
      <c r="D5" s="153"/>
      <c r="E5" s="153"/>
      <c r="F5" s="153"/>
      <c r="G5" s="153"/>
      <c r="H5" s="153"/>
      <c r="I5" s="153"/>
      <c r="J5" s="154"/>
    </row>
    <row r="6" spans="2:13" ht="7.5" customHeight="1" x14ac:dyDescent="0.35">
      <c r="B6" s="152"/>
      <c r="C6" s="162"/>
      <c r="D6" s="153"/>
      <c r="E6" s="153"/>
      <c r="F6" s="173"/>
      <c r="G6" s="173"/>
      <c r="H6" s="153"/>
      <c r="I6" s="153"/>
      <c r="J6" s="154"/>
    </row>
    <row r="7" spans="2:13" ht="36" customHeight="1" x14ac:dyDescent="0.25">
      <c r="B7" s="152"/>
      <c r="C7" s="162"/>
      <c r="D7" s="168" t="s">
        <v>36</v>
      </c>
      <c r="E7" s="168" t="s">
        <v>446</v>
      </c>
      <c r="F7" s="174" t="s">
        <v>562</v>
      </c>
      <c r="G7" s="168" t="s">
        <v>561</v>
      </c>
      <c r="H7" s="168" t="s">
        <v>399</v>
      </c>
      <c r="I7" s="123"/>
      <c r="J7" s="154"/>
    </row>
    <row r="8" spans="2:13" ht="8.25" customHeight="1" x14ac:dyDescent="0.25">
      <c r="B8" s="152"/>
      <c r="C8" s="162"/>
      <c r="D8" s="125"/>
      <c r="E8" s="125"/>
      <c r="F8" s="125"/>
      <c r="G8" s="125"/>
      <c r="H8" s="125"/>
      <c r="I8" s="123"/>
      <c r="J8" s="154"/>
    </row>
    <row r="9" spans="2:13" ht="23.25" x14ac:dyDescent="0.25">
      <c r="B9" s="152"/>
      <c r="C9" s="165" t="s">
        <v>551</v>
      </c>
      <c r="D9" s="170" t="s">
        <v>727</v>
      </c>
      <c r="E9" s="166"/>
      <c r="F9" s="620"/>
      <c r="G9" s="620"/>
      <c r="H9" s="166"/>
      <c r="I9" s="153"/>
      <c r="J9" s="154"/>
    </row>
    <row r="10" spans="2:13" ht="8.25" customHeight="1" x14ac:dyDescent="0.25">
      <c r="B10" s="152"/>
      <c r="C10" s="162"/>
      <c r="D10" s="153"/>
      <c r="E10" s="153"/>
      <c r="F10" s="153"/>
      <c r="G10" s="153"/>
      <c r="H10" s="153"/>
      <c r="I10" s="153"/>
      <c r="J10" s="154"/>
    </row>
    <row r="11" spans="2:13" x14ac:dyDescent="0.25">
      <c r="B11" s="152"/>
      <c r="C11" s="162"/>
      <c r="D11" s="167" t="s">
        <v>37</v>
      </c>
      <c r="E11" s="759"/>
      <c r="F11" s="138"/>
      <c r="G11" s="548"/>
      <c r="H11" s="138"/>
      <c r="I11" s="153"/>
      <c r="J11" s="154"/>
    </row>
    <row r="12" spans="2:13" x14ac:dyDescent="0.25">
      <c r="B12" s="152"/>
      <c r="C12" s="162"/>
      <c r="D12" s="167" t="s">
        <v>54</v>
      </c>
      <c r="E12" s="759"/>
      <c r="F12" s="138"/>
      <c r="G12" s="548"/>
      <c r="H12" s="138"/>
      <c r="I12" s="153"/>
      <c r="J12" s="154"/>
    </row>
    <row r="13" spans="2:13" x14ac:dyDescent="0.25">
      <c r="B13" s="152"/>
      <c r="C13" s="162"/>
      <c r="D13" s="167" t="s">
        <v>38</v>
      </c>
      <c r="E13" s="759"/>
      <c r="F13" s="138"/>
      <c r="G13" s="548"/>
      <c r="H13" s="138"/>
      <c r="I13" s="153"/>
      <c r="J13" s="154"/>
    </row>
    <row r="14" spans="2:13" x14ac:dyDescent="0.25">
      <c r="B14" s="152"/>
      <c r="C14" s="162"/>
      <c r="D14" s="167" t="s">
        <v>39</v>
      </c>
      <c r="E14" s="759"/>
      <c r="F14" s="138"/>
      <c r="G14" s="548"/>
      <c r="H14" s="138"/>
      <c r="I14" s="153"/>
      <c r="J14" s="154"/>
    </row>
    <row r="15" spans="2:13" x14ac:dyDescent="0.25">
      <c r="B15" s="152"/>
      <c r="C15" s="162"/>
      <c r="D15" s="167" t="s">
        <v>40</v>
      </c>
      <c r="E15" s="759"/>
      <c r="F15" s="138"/>
      <c r="G15" s="548"/>
      <c r="H15" s="138"/>
      <c r="I15" s="153"/>
      <c r="J15" s="154"/>
    </row>
    <row r="16" spans="2:13" x14ac:dyDescent="0.25">
      <c r="B16" s="152"/>
      <c r="C16" s="162"/>
      <c r="D16" s="167" t="s">
        <v>41</v>
      </c>
      <c r="E16" s="759"/>
      <c r="F16" s="138"/>
      <c r="G16" s="548"/>
      <c r="H16" s="138"/>
      <c r="I16" s="153"/>
      <c r="J16" s="154"/>
    </row>
    <row r="17" spans="2:10" x14ac:dyDescent="0.25">
      <c r="B17" s="152"/>
      <c r="C17" s="162"/>
      <c r="D17" s="167" t="s">
        <v>42</v>
      </c>
      <c r="E17" s="759"/>
      <c r="F17" s="138"/>
      <c r="G17" s="548"/>
      <c r="H17" s="138"/>
      <c r="I17" s="153"/>
      <c r="J17" s="154"/>
    </row>
    <row r="18" spans="2:10" x14ac:dyDescent="0.25">
      <c r="B18" s="152"/>
      <c r="C18" s="162"/>
      <c r="D18" s="167" t="s">
        <v>27</v>
      </c>
      <c r="E18" s="759"/>
      <c r="F18" s="138"/>
      <c r="G18" s="548"/>
      <c r="H18" s="138"/>
      <c r="I18" s="153"/>
      <c r="J18" s="154"/>
    </row>
    <row r="19" spans="2:10" x14ac:dyDescent="0.25">
      <c r="B19" s="152"/>
      <c r="C19" s="162"/>
      <c r="D19" s="635" t="s">
        <v>698</v>
      </c>
      <c r="E19" s="759"/>
      <c r="F19" s="138"/>
      <c r="G19" s="548"/>
      <c r="H19" s="138"/>
      <c r="I19" s="153"/>
      <c r="J19" s="154"/>
    </row>
    <row r="20" spans="2:10" x14ac:dyDescent="0.25">
      <c r="B20" s="152"/>
      <c r="C20" s="162"/>
      <c r="D20" s="129"/>
      <c r="E20" s="762"/>
      <c r="F20" s="123"/>
      <c r="G20" s="763"/>
      <c r="H20" s="123"/>
      <c r="I20" s="153"/>
      <c r="J20" s="154"/>
    </row>
    <row r="21" spans="2:10" ht="23.25" x14ac:dyDescent="0.25">
      <c r="B21" s="152"/>
      <c r="C21" s="165" t="s">
        <v>552</v>
      </c>
      <c r="D21" s="169" t="s">
        <v>556</v>
      </c>
      <c r="E21" s="170" t="str">
        <f>IF('Data Input - Case description'!$G$18="","",'Data Input - Case description'!$G$18)</f>
        <v>Proposed derogation</v>
      </c>
      <c r="F21" s="620"/>
      <c r="G21" s="620"/>
      <c r="H21" s="166"/>
      <c r="I21" s="153"/>
      <c r="J21" s="154"/>
    </row>
    <row r="22" spans="2:10" ht="8.25" customHeight="1" x14ac:dyDescent="0.25">
      <c r="B22" s="152"/>
      <c r="C22" s="162"/>
      <c r="D22" s="153"/>
      <c r="E22" s="153"/>
      <c r="F22" s="153"/>
      <c r="G22" s="153"/>
      <c r="H22" s="153"/>
      <c r="I22" s="153"/>
      <c r="J22" s="154"/>
    </row>
    <row r="23" spans="2:10" x14ac:dyDescent="0.25">
      <c r="B23" s="152"/>
      <c r="C23" s="162"/>
      <c r="D23" s="167" t="s">
        <v>37</v>
      </c>
      <c r="E23" s="759"/>
      <c r="F23" s="138"/>
      <c r="G23" s="548"/>
      <c r="H23" s="138"/>
      <c r="I23" s="153"/>
      <c r="J23" s="154"/>
    </row>
    <row r="24" spans="2:10" x14ac:dyDescent="0.25">
      <c r="B24" s="152"/>
      <c r="C24" s="162"/>
      <c r="D24" s="167" t="s">
        <v>54</v>
      </c>
      <c r="E24" s="759"/>
      <c r="F24" s="138"/>
      <c r="G24" s="548"/>
      <c r="H24" s="138"/>
      <c r="I24" s="153"/>
      <c r="J24" s="154"/>
    </row>
    <row r="25" spans="2:10" x14ac:dyDescent="0.25">
      <c r="B25" s="152"/>
      <c r="C25" s="162"/>
      <c r="D25" s="167" t="s">
        <v>38</v>
      </c>
      <c r="E25" s="759"/>
      <c r="F25" s="138"/>
      <c r="G25" s="548"/>
      <c r="H25" s="138"/>
      <c r="I25" s="153"/>
      <c r="J25" s="154"/>
    </row>
    <row r="26" spans="2:10" x14ac:dyDescent="0.25">
      <c r="B26" s="152"/>
      <c r="C26" s="162"/>
      <c r="D26" s="167" t="s">
        <v>39</v>
      </c>
      <c r="E26" s="759"/>
      <c r="F26" s="138"/>
      <c r="G26" s="548"/>
      <c r="H26" s="138"/>
      <c r="I26" s="153"/>
      <c r="J26" s="154"/>
    </row>
    <row r="27" spans="2:10" x14ac:dyDescent="0.25">
      <c r="B27" s="152"/>
      <c r="C27" s="162"/>
      <c r="D27" s="167" t="s">
        <v>40</v>
      </c>
      <c r="E27" s="759"/>
      <c r="F27" s="138"/>
      <c r="G27" s="548"/>
      <c r="H27" s="138"/>
      <c r="I27" s="153"/>
      <c r="J27" s="154"/>
    </row>
    <row r="28" spans="2:10" x14ac:dyDescent="0.25">
      <c r="B28" s="152"/>
      <c r="C28" s="162"/>
      <c r="D28" s="167" t="s">
        <v>41</v>
      </c>
      <c r="E28" s="759"/>
      <c r="F28" s="138"/>
      <c r="G28" s="548"/>
      <c r="H28" s="138"/>
      <c r="I28" s="153"/>
      <c r="J28" s="154"/>
    </row>
    <row r="29" spans="2:10" x14ac:dyDescent="0.25">
      <c r="B29" s="152"/>
      <c r="C29" s="162"/>
      <c r="D29" s="167" t="s">
        <v>42</v>
      </c>
      <c r="E29" s="759"/>
      <c r="F29" s="138"/>
      <c r="G29" s="548"/>
      <c r="H29" s="138"/>
      <c r="I29" s="153"/>
      <c r="J29" s="154"/>
    </row>
    <row r="30" spans="2:10" x14ac:dyDescent="0.25">
      <c r="B30" s="152"/>
      <c r="C30" s="162"/>
      <c r="D30" s="167" t="s">
        <v>27</v>
      </c>
      <c r="E30" s="759"/>
      <c r="F30" s="138"/>
      <c r="G30" s="548"/>
      <c r="H30" s="138"/>
      <c r="I30" s="153"/>
      <c r="J30" s="154"/>
    </row>
    <row r="31" spans="2:10" x14ac:dyDescent="0.25">
      <c r="B31" s="152"/>
      <c r="C31" s="162"/>
      <c r="D31" s="635" t="s">
        <v>698</v>
      </c>
      <c r="E31" s="759"/>
      <c r="F31" s="138"/>
      <c r="G31" s="548"/>
      <c r="H31" s="138"/>
      <c r="I31" s="153"/>
      <c r="J31" s="154"/>
    </row>
    <row r="32" spans="2:10" ht="9" customHeight="1" x14ac:dyDescent="0.25">
      <c r="B32" s="152"/>
      <c r="C32" s="162"/>
      <c r="D32" s="153"/>
      <c r="E32" s="153"/>
      <c r="F32" s="153"/>
      <c r="G32" s="153"/>
      <c r="H32" s="153"/>
      <c r="I32" s="153"/>
      <c r="J32" s="154"/>
    </row>
    <row r="33" spans="2:10" ht="18.75" x14ac:dyDescent="0.25">
      <c r="B33" s="152"/>
      <c r="C33" s="165" t="s">
        <v>553</v>
      </c>
      <c r="D33" s="169" t="s">
        <v>557</v>
      </c>
      <c r="E33" s="170" t="str">
        <f>IF('Data Input - Case description'!$G$19="","",'Data Input - Case description'!$G$19)</f>
        <v>BAT-AEL</v>
      </c>
      <c r="F33" s="166"/>
      <c r="G33" s="166"/>
      <c r="H33" s="166"/>
      <c r="I33" s="153"/>
      <c r="J33" s="154"/>
    </row>
    <row r="34" spans="2:10" ht="9.75" customHeight="1" x14ac:dyDescent="0.25">
      <c r="B34" s="152"/>
      <c r="C34" s="162"/>
      <c r="D34" s="153"/>
      <c r="E34" s="153"/>
      <c r="F34" s="153"/>
      <c r="G34" s="153"/>
      <c r="H34" s="153"/>
      <c r="I34" s="153"/>
      <c r="J34" s="154"/>
    </row>
    <row r="35" spans="2:10" x14ac:dyDescent="0.25">
      <c r="B35" s="152"/>
      <c r="C35" s="162"/>
      <c r="D35" s="167" t="s">
        <v>37</v>
      </c>
      <c r="E35" s="759"/>
      <c r="F35" s="138"/>
      <c r="G35" s="919"/>
      <c r="H35" s="138"/>
      <c r="I35" s="153"/>
      <c r="J35" s="154"/>
    </row>
    <row r="36" spans="2:10" x14ac:dyDescent="0.25">
      <c r="B36" s="152"/>
      <c r="C36" s="162"/>
      <c r="D36" s="167" t="s">
        <v>54</v>
      </c>
      <c r="E36" s="759"/>
      <c r="F36" s="138"/>
      <c r="G36" s="548"/>
      <c r="H36" s="138"/>
      <c r="I36" s="153"/>
      <c r="J36" s="154"/>
    </row>
    <row r="37" spans="2:10" x14ac:dyDescent="0.25">
      <c r="B37" s="152"/>
      <c r="C37" s="162"/>
      <c r="D37" s="167" t="s">
        <v>38</v>
      </c>
      <c r="E37" s="759"/>
      <c r="F37" s="138"/>
      <c r="G37" s="548"/>
      <c r="H37" s="138"/>
      <c r="I37" s="153"/>
      <c r="J37" s="154"/>
    </row>
    <row r="38" spans="2:10" x14ac:dyDescent="0.25">
      <c r="B38" s="152"/>
      <c r="C38" s="162"/>
      <c r="D38" s="167" t="s">
        <v>39</v>
      </c>
      <c r="E38" s="759"/>
      <c r="F38" s="138"/>
      <c r="G38" s="548"/>
      <c r="H38" s="138"/>
      <c r="I38" s="153"/>
      <c r="J38" s="154"/>
    </row>
    <row r="39" spans="2:10" x14ac:dyDescent="0.25">
      <c r="B39" s="152"/>
      <c r="C39" s="162"/>
      <c r="D39" s="167" t="s">
        <v>40</v>
      </c>
      <c r="E39" s="759"/>
      <c r="F39" s="138"/>
      <c r="G39" s="548"/>
      <c r="H39" s="138"/>
      <c r="I39" s="153"/>
      <c r="J39" s="154"/>
    </row>
    <row r="40" spans="2:10" x14ac:dyDescent="0.25">
      <c r="B40" s="152"/>
      <c r="C40" s="162"/>
      <c r="D40" s="167" t="s">
        <v>41</v>
      </c>
      <c r="E40" s="759"/>
      <c r="F40" s="138"/>
      <c r="G40" s="548"/>
      <c r="H40" s="138"/>
      <c r="I40" s="153"/>
      <c r="J40" s="154"/>
    </row>
    <row r="41" spans="2:10" x14ac:dyDescent="0.25">
      <c r="B41" s="152"/>
      <c r="C41" s="162"/>
      <c r="D41" s="167" t="s">
        <v>42</v>
      </c>
      <c r="E41" s="759"/>
      <c r="F41" s="138"/>
      <c r="G41" s="548"/>
      <c r="H41" s="138"/>
      <c r="I41" s="153"/>
      <c r="J41" s="154"/>
    </row>
    <row r="42" spans="2:10" x14ac:dyDescent="0.25">
      <c r="B42" s="152"/>
      <c r="C42" s="162"/>
      <c r="D42" s="167" t="s">
        <v>27</v>
      </c>
      <c r="E42" s="759"/>
      <c r="F42" s="138"/>
      <c r="G42" s="548"/>
      <c r="H42" s="138"/>
      <c r="I42" s="153"/>
      <c r="J42" s="154"/>
    </row>
    <row r="43" spans="2:10" x14ac:dyDescent="0.25">
      <c r="B43" s="152"/>
      <c r="C43" s="162"/>
      <c r="D43" s="635" t="s">
        <v>698</v>
      </c>
      <c r="E43" s="759"/>
      <c r="F43" s="138"/>
      <c r="G43" s="548"/>
      <c r="H43" s="138"/>
      <c r="I43" s="153"/>
      <c r="J43" s="154"/>
    </row>
    <row r="44" spans="2:10" ht="9" customHeight="1" x14ac:dyDescent="0.25">
      <c r="B44" s="152"/>
      <c r="C44" s="162"/>
      <c r="D44" s="153"/>
      <c r="E44" s="153"/>
      <c r="F44" s="153"/>
      <c r="G44" s="153"/>
      <c r="H44" s="153"/>
      <c r="I44" s="153"/>
      <c r="J44" s="154"/>
    </row>
    <row r="45" spans="2:10" ht="6.75" customHeight="1" x14ac:dyDescent="0.25">
      <c r="B45" s="152"/>
      <c r="C45" s="162"/>
      <c r="D45" s="153"/>
      <c r="E45" s="153"/>
      <c r="F45" s="153"/>
      <c r="G45" s="153"/>
      <c r="H45" s="153"/>
      <c r="I45" s="153"/>
      <c r="J45" s="154"/>
    </row>
    <row r="46" spans="2:10" ht="18.75" x14ac:dyDescent="0.25">
      <c r="B46" s="152"/>
      <c r="C46" s="165" t="s">
        <v>554</v>
      </c>
      <c r="D46" s="169" t="s">
        <v>558</v>
      </c>
      <c r="E46" s="170" t="str">
        <f>IF('Data Input - Case description'!$G$20="","",'Data Input - Case description'!$G$20)</f>
        <v/>
      </c>
      <c r="F46" s="166"/>
      <c r="G46" s="166"/>
      <c r="H46" s="166"/>
      <c r="I46" s="153"/>
      <c r="J46" s="154"/>
    </row>
    <row r="47" spans="2:10" ht="8.25" customHeight="1" x14ac:dyDescent="0.25">
      <c r="B47" s="152"/>
      <c r="C47" s="162"/>
      <c r="D47" s="153"/>
      <c r="E47" s="153"/>
      <c r="F47" s="153"/>
      <c r="G47" s="153"/>
      <c r="H47" s="153"/>
      <c r="I47" s="153"/>
      <c r="J47" s="154"/>
    </row>
    <row r="48" spans="2:10" x14ac:dyDescent="0.25">
      <c r="B48" s="152"/>
      <c r="C48" s="162"/>
      <c r="D48" s="167" t="s">
        <v>37</v>
      </c>
      <c r="E48" s="759"/>
      <c r="F48" s="138"/>
      <c r="G48" s="548"/>
      <c r="H48" s="138"/>
      <c r="I48" s="153"/>
      <c r="J48" s="154"/>
    </row>
    <row r="49" spans="2:10" x14ac:dyDescent="0.25">
      <c r="B49" s="152"/>
      <c r="C49" s="162"/>
      <c r="D49" s="167" t="s">
        <v>54</v>
      </c>
      <c r="E49" s="759"/>
      <c r="F49" s="138"/>
      <c r="G49" s="548"/>
      <c r="H49" s="138"/>
      <c r="I49" s="153"/>
      <c r="J49" s="154"/>
    </row>
    <row r="50" spans="2:10" x14ac:dyDescent="0.25">
      <c r="B50" s="152"/>
      <c r="C50" s="162"/>
      <c r="D50" s="167" t="s">
        <v>38</v>
      </c>
      <c r="E50" s="759"/>
      <c r="F50" s="138"/>
      <c r="G50" s="548"/>
      <c r="H50" s="138"/>
      <c r="I50" s="153"/>
      <c r="J50" s="154"/>
    </row>
    <row r="51" spans="2:10" x14ac:dyDescent="0.25">
      <c r="B51" s="152"/>
      <c r="C51" s="162"/>
      <c r="D51" s="167" t="s">
        <v>39</v>
      </c>
      <c r="E51" s="759"/>
      <c r="F51" s="138"/>
      <c r="G51" s="548"/>
      <c r="H51" s="138"/>
      <c r="I51" s="153"/>
      <c r="J51" s="154"/>
    </row>
    <row r="52" spans="2:10" x14ac:dyDescent="0.25">
      <c r="B52" s="152"/>
      <c r="C52" s="162"/>
      <c r="D52" s="167" t="s">
        <v>40</v>
      </c>
      <c r="E52" s="759"/>
      <c r="F52" s="138"/>
      <c r="G52" s="548"/>
      <c r="H52" s="138"/>
      <c r="I52" s="153"/>
      <c r="J52" s="154"/>
    </row>
    <row r="53" spans="2:10" x14ac:dyDescent="0.25">
      <c r="B53" s="152"/>
      <c r="C53" s="162"/>
      <c r="D53" s="167" t="s">
        <v>41</v>
      </c>
      <c r="E53" s="759"/>
      <c r="F53" s="138"/>
      <c r="G53" s="548"/>
      <c r="H53" s="138"/>
      <c r="I53" s="153"/>
      <c r="J53" s="154"/>
    </row>
    <row r="54" spans="2:10" x14ac:dyDescent="0.25">
      <c r="B54" s="152"/>
      <c r="C54" s="162"/>
      <c r="D54" s="167" t="s">
        <v>42</v>
      </c>
      <c r="E54" s="759"/>
      <c r="F54" s="138"/>
      <c r="G54" s="548"/>
      <c r="H54" s="138"/>
      <c r="I54" s="153"/>
      <c r="J54" s="154"/>
    </row>
    <row r="55" spans="2:10" x14ac:dyDescent="0.25">
      <c r="B55" s="152"/>
      <c r="C55" s="162"/>
      <c r="D55" s="167" t="s">
        <v>27</v>
      </c>
      <c r="E55" s="759"/>
      <c r="F55" s="138"/>
      <c r="G55" s="548"/>
      <c r="H55" s="138"/>
      <c r="I55" s="153"/>
      <c r="J55" s="154"/>
    </row>
    <row r="56" spans="2:10" x14ac:dyDescent="0.25">
      <c r="B56" s="152"/>
      <c r="C56" s="162"/>
      <c r="D56" s="635" t="s">
        <v>698</v>
      </c>
      <c r="E56" s="759"/>
      <c r="F56" s="138"/>
      <c r="G56" s="548"/>
      <c r="H56" s="138"/>
      <c r="I56" s="153"/>
      <c r="J56" s="154"/>
    </row>
    <row r="57" spans="2:10" ht="8.25" customHeight="1" x14ac:dyDescent="0.25">
      <c r="B57" s="152"/>
      <c r="C57" s="162"/>
      <c r="D57" s="153"/>
      <c r="E57" s="153"/>
      <c r="F57" s="153"/>
      <c r="G57" s="153"/>
      <c r="H57" s="153"/>
      <c r="I57" s="153"/>
      <c r="J57" s="154"/>
    </row>
    <row r="58" spans="2:10" ht="18.75" x14ac:dyDescent="0.25">
      <c r="B58" s="152"/>
      <c r="C58" s="165" t="s">
        <v>555</v>
      </c>
      <c r="D58" s="169" t="s">
        <v>559</v>
      </c>
      <c r="E58" s="170" t="str">
        <f>IF('Data Input - Case description'!$G$21="","",'Data Input - Case description'!$G$21)</f>
        <v/>
      </c>
      <c r="F58" s="166"/>
      <c r="G58" s="166"/>
      <c r="H58" s="166"/>
      <c r="I58" s="153"/>
      <c r="J58" s="154"/>
    </row>
    <row r="59" spans="2:10" ht="9" customHeight="1" x14ac:dyDescent="0.25">
      <c r="B59" s="152"/>
      <c r="C59" s="162"/>
      <c r="D59" s="153"/>
      <c r="E59" s="153"/>
      <c r="F59" s="153"/>
      <c r="G59" s="153"/>
      <c r="H59" s="153"/>
      <c r="I59" s="153"/>
      <c r="J59" s="154"/>
    </row>
    <row r="60" spans="2:10" x14ac:dyDescent="0.25">
      <c r="B60" s="152"/>
      <c r="C60" s="162"/>
      <c r="D60" s="167" t="s">
        <v>37</v>
      </c>
      <c r="E60" s="139"/>
      <c r="F60" s="138"/>
      <c r="G60" s="548"/>
      <c r="H60" s="138"/>
      <c r="I60" s="153"/>
      <c r="J60" s="154"/>
    </row>
    <row r="61" spans="2:10" x14ac:dyDescent="0.25">
      <c r="B61" s="152"/>
      <c r="C61" s="162"/>
      <c r="D61" s="167" t="s">
        <v>54</v>
      </c>
      <c r="E61" s="139"/>
      <c r="F61" s="138"/>
      <c r="G61" s="548"/>
      <c r="H61" s="138"/>
      <c r="I61" s="153"/>
      <c r="J61" s="154"/>
    </row>
    <row r="62" spans="2:10" x14ac:dyDescent="0.25">
      <c r="B62" s="152"/>
      <c r="C62" s="162"/>
      <c r="D62" s="167" t="s">
        <v>38</v>
      </c>
      <c r="E62" s="139"/>
      <c r="F62" s="138"/>
      <c r="G62" s="548"/>
      <c r="H62" s="138"/>
      <c r="I62" s="153"/>
      <c r="J62" s="154"/>
    </row>
    <row r="63" spans="2:10" x14ac:dyDescent="0.25">
      <c r="B63" s="152"/>
      <c r="C63" s="162"/>
      <c r="D63" s="167" t="s">
        <v>39</v>
      </c>
      <c r="E63" s="139"/>
      <c r="F63" s="138"/>
      <c r="G63" s="548"/>
      <c r="H63" s="138"/>
      <c r="I63" s="153"/>
      <c r="J63" s="154"/>
    </row>
    <row r="64" spans="2:10" x14ac:dyDescent="0.25">
      <c r="B64" s="152"/>
      <c r="C64" s="162"/>
      <c r="D64" s="167" t="s">
        <v>40</v>
      </c>
      <c r="E64" s="139"/>
      <c r="F64" s="138"/>
      <c r="G64" s="548"/>
      <c r="H64" s="138"/>
      <c r="I64" s="153"/>
      <c r="J64" s="154"/>
    </row>
    <row r="65" spans="2:10" x14ac:dyDescent="0.25">
      <c r="B65" s="152"/>
      <c r="C65" s="162"/>
      <c r="D65" s="167" t="s">
        <v>41</v>
      </c>
      <c r="E65" s="139"/>
      <c r="F65" s="138"/>
      <c r="G65" s="548"/>
      <c r="H65" s="138"/>
      <c r="I65" s="153"/>
      <c r="J65" s="154"/>
    </row>
    <row r="66" spans="2:10" x14ac:dyDescent="0.25">
      <c r="B66" s="152"/>
      <c r="C66" s="162"/>
      <c r="D66" s="167" t="s">
        <v>42</v>
      </c>
      <c r="E66" s="139"/>
      <c r="F66" s="138"/>
      <c r="G66" s="548"/>
      <c r="H66" s="138"/>
      <c r="I66" s="153"/>
      <c r="J66" s="154"/>
    </row>
    <row r="67" spans="2:10" x14ac:dyDescent="0.25">
      <c r="B67" s="152"/>
      <c r="C67" s="162"/>
      <c r="D67" s="167" t="s">
        <v>27</v>
      </c>
      <c r="E67" s="139"/>
      <c r="F67" s="138"/>
      <c r="G67" s="548"/>
      <c r="H67" s="138"/>
      <c r="I67" s="153"/>
      <c r="J67" s="154"/>
    </row>
    <row r="68" spans="2:10" x14ac:dyDescent="0.25">
      <c r="B68" s="152"/>
      <c r="C68" s="162"/>
      <c r="D68" s="635" t="s">
        <v>698</v>
      </c>
      <c r="E68" s="139"/>
      <c r="F68" s="138"/>
      <c r="G68" s="548"/>
      <c r="H68" s="138"/>
      <c r="I68" s="153"/>
      <c r="J68" s="154"/>
    </row>
    <row r="69" spans="2:10" ht="6" customHeight="1" x14ac:dyDescent="0.25">
      <c r="B69" s="152"/>
      <c r="C69" s="162"/>
      <c r="D69" s="153"/>
      <c r="E69" s="153"/>
      <c r="F69" s="153"/>
      <c r="G69" s="153"/>
      <c r="H69" s="153"/>
      <c r="I69" s="153"/>
      <c r="J69" s="154"/>
    </row>
    <row r="70" spans="2:10" ht="18.75" x14ac:dyDescent="0.25">
      <c r="B70" s="152"/>
      <c r="C70" s="165" t="s">
        <v>728</v>
      </c>
      <c r="D70" s="169" t="s">
        <v>560</v>
      </c>
      <c r="E70" s="170" t="str">
        <f>IF('Data Input - Case description'!$G$22="","",'Data Input - Case description'!$G$22)</f>
        <v/>
      </c>
      <c r="F70" s="166"/>
      <c r="G70" s="166"/>
      <c r="H70" s="166"/>
      <c r="I70" s="153"/>
      <c r="J70" s="154"/>
    </row>
    <row r="71" spans="2:10" ht="9" customHeight="1" x14ac:dyDescent="0.25">
      <c r="B71" s="152"/>
      <c r="C71" s="162"/>
      <c r="D71" s="153"/>
      <c r="E71" s="153"/>
      <c r="F71" s="153"/>
      <c r="G71" s="153"/>
      <c r="H71" s="153"/>
      <c r="I71" s="153"/>
      <c r="J71" s="154"/>
    </row>
    <row r="72" spans="2:10" x14ac:dyDescent="0.25">
      <c r="B72" s="152"/>
      <c r="C72" s="162"/>
      <c r="D72" s="167" t="s">
        <v>37</v>
      </c>
      <c r="E72" s="139"/>
      <c r="F72" s="138"/>
      <c r="G72" s="548"/>
      <c r="H72" s="138"/>
      <c r="I72" s="153"/>
      <c r="J72" s="154"/>
    </row>
    <row r="73" spans="2:10" x14ac:dyDescent="0.25">
      <c r="B73" s="152"/>
      <c r="C73" s="162"/>
      <c r="D73" s="167" t="s">
        <v>54</v>
      </c>
      <c r="E73" s="139"/>
      <c r="F73" s="138"/>
      <c r="G73" s="548"/>
      <c r="H73" s="138"/>
      <c r="I73" s="153"/>
      <c r="J73" s="154"/>
    </row>
    <row r="74" spans="2:10" x14ac:dyDescent="0.25">
      <c r="B74" s="152"/>
      <c r="C74" s="162"/>
      <c r="D74" s="167" t="s">
        <v>38</v>
      </c>
      <c r="E74" s="139"/>
      <c r="F74" s="138"/>
      <c r="G74" s="548"/>
      <c r="H74" s="138"/>
      <c r="I74" s="153"/>
      <c r="J74" s="154"/>
    </row>
    <row r="75" spans="2:10" x14ac:dyDescent="0.25">
      <c r="B75" s="152"/>
      <c r="C75" s="162"/>
      <c r="D75" s="167" t="s">
        <v>39</v>
      </c>
      <c r="E75" s="139"/>
      <c r="F75" s="138"/>
      <c r="G75" s="548"/>
      <c r="H75" s="138"/>
      <c r="I75" s="153"/>
      <c r="J75" s="154"/>
    </row>
    <row r="76" spans="2:10" x14ac:dyDescent="0.25">
      <c r="B76" s="152"/>
      <c r="C76" s="162"/>
      <c r="D76" s="167" t="s">
        <v>40</v>
      </c>
      <c r="E76" s="139"/>
      <c r="F76" s="138"/>
      <c r="G76" s="548"/>
      <c r="H76" s="138"/>
      <c r="I76" s="153"/>
      <c r="J76" s="154"/>
    </row>
    <row r="77" spans="2:10" x14ac:dyDescent="0.25">
      <c r="B77" s="152"/>
      <c r="C77" s="162"/>
      <c r="D77" s="167" t="s">
        <v>41</v>
      </c>
      <c r="E77" s="139"/>
      <c r="F77" s="138"/>
      <c r="G77" s="548"/>
      <c r="H77" s="138"/>
      <c r="I77" s="153"/>
      <c r="J77" s="154"/>
    </row>
    <row r="78" spans="2:10" x14ac:dyDescent="0.25">
      <c r="B78" s="152"/>
      <c r="C78" s="162"/>
      <c r="D78" s="167" t="s">
        <v>42</v>
      </c>
      <c r="E78" s="139"/>
      <c r="F78" s="138"/>
      <c r="G78" s="548"/>
      <c r="H78" s="138"/>
      <c r="I78" s="153"/>
      <c r="J78" s="154"/>
    </row>
    <row r="79" spans="2:10" x14ac:dyDescent="0.25">
      <c r="B79" s="152"/>
      <c r="C79" s="162"/>
      <c r="D79" s="167" t="s">
        <v>27</v>
      </c>
      <c r="E79" s="139"/>
      <c r="F79" s="138"/>
      <c r="G79" s="548"/>
      <c r="H79" s="138"/>
      <c r="I79" s="153"/>
      <c r="J79" s="154"/>
    </row>
    <row r="80" spans="2:10" x14ac:dyDescent="0.25">
      <c r="B80" s="152"/>
      <c r="C80" s="162"/>
      <c r="D80" s="635" t="s">
        <v>698</v>
      </c>
      <c r="E80" s="139"/>
      <c r="F80" s="138"/>
      <c r="G80" s="548"/>
      <c r="H80" s="138"/>
      <c r="I80" s="153"/>
      <c r="J80" s="154"/>
    </row>
    <row r="81" spans="2:10" x14ac:dyDescent="0.25">
      <c r="B81" s="152"/>
      <c r="C81" s="162"/>
      <c r="D81" s="153"/>
      <c r="E81" s="153"/>
      <c r="F81" s="153"/>
      <c r="G81" s="153"/>
      <c r="H81" s="153"/>
      <c r="I81" s="153"/>
      <c r="J81" s="154"/>
    </row>
    <row r="82" spans="2:10" x14ac:dyDescent="0.25">
      <c r="B82" s="152"/>
      <c r="C82" s="163"/>
      <c r="D82" s="158"/>
      <c r="E82" s="158"/>
      <c r="F82" s="158"/>
      <c r="G82" s="158"/>
      <c r="H82" s="158"/>
      <c r="I82" s="158"/>
      <c r="J82" s="154"/>
    </row>
    <row r="83" spans="2:10" ht="7.5" customHeight="1" thickBot="1" x14ac:dyDescent="0.3">
      <c r="B83" s="155"/>
      <c r="C83" s="164"/>
      <c r="D83" s="156"/>
      <c r="E83" s="156"/>
      <c r="F83" s="156"/>
      <c r="G83" s="156"/>
      <c r="H83" s="156"/>
      <c r="I83" s="156"/>
      <c r="J83" s="157"/>
    </row>
  </sheetData>
  <sheetProtection algorithmName="SHA-512" hashValue="mN3uK8MY9/vmU1N0W5DC9xE+XI0e4xjGRva9VyKhoHkdWBAuJnHKvf+K9PoVdAA7/PnAg0zPNJj61bH/gLQ3PQ==" saltValue="r1LnCcgCHvAkZF6IMjtEIw==" spinCount="100000" sheet="1" objects="1" scenarios="1" selectLockedCells="1"/>
  <conditionalFormatting sqref="G60:G68 G72:G80 G12:G20">
    <cfRule type="cellIs" dxfId="331" priority="323" operator="equal">
      <formula>"Large positive"</formula>
    </cfRule>
    <cfRule type="cellIs" dxfId="330" priority="324" operator="equal">
      <formula>"Medium positive"</formula>
    </cfRule>
    <cfRule type="cellIs" dxfId="329" priority="325" operator="equal">
      <formula>"Small positive"</formula>
    </cfRule>
    <cfRule type="cellIs" dxfId="328" priority="326" operator="equal">
      <formula>"Negligible"</formula>
    </cfRule>
    <cfRule type="cellIs" dxfId="327" priority="327" operator="equal">
      <formula>"Small negative"</formula>
    </cfRule>
    <cfRule type="cellIs" dxfId="326" priority="328" operator="equal">
      <formula>"Medium negative"</formula>
    </cfRule>
    <cfRule type="cellIs" dxfId="325" priority="329" operator="equal">
      <formula>"Large negative"</formula>
    </cfRule>
  </conditionalFormatting>
  <conditionalFormatting sqref="G60:G68 G72:G80 G12:G20">
    <cfRule type="cellIs" dxfId="324" priority="316" operator="equal">
      <formula>"Large positive"</formula>
    </cfRule>
    <cfRule type="cellIs" dxfId="323" priority="317" operator="equal">
      <formula>"Medium positive"</formula>
    </cfRule>
    <cfRule type="cellIs" dxfId="322" priority="318" operator="equal">
      <formula>"Small positive"</formula>
    </cfRule>
    <cfRule type="cellIs" dxfId="321" priority="319" operator="equal">
      <formula>"Negligible"</formula>
    </cfRule>
    <cfRule type="cellIs" dxfId="320" priority="320" operator="equal">
      <formula>"Small negative"</formula>
    </cfRule>
    <cfRule type="cellIs" dxfId="319" priority="321" operator="equal">
      <formula>"Medium negative"</formula>
    </cfRule>
    <cfRule type="cellIs" dxfId="318" priority="322" operator="equal">
      <formula>"Large negative"</formula>
    </cfRule>
  </conditionalFormatting>
  <conditionalFormatting sqref="G36:G43">
    <cfRule type="cellIs" dxfId="317" priority="91" operator="equal">
      <formula>"Large positive"</formula>
    </cfRule>
    <cfRule type="cellIs" dxfId="316" priority="92" operator="equal">
      <formula>"Medium positive"</formula>
    </cfRule>
    <cfRule type="cellIs" dxfId="315" priority="93" operator="equal">
      <formula>"Small positive"</formula>
    </cfRule>
    <cfRule type="cellIs" dxfId="314" priority="94" operator="equal">
      <formula>"Negligible"</formula>
    </cfRule>
    <cfRule type="cellIs" dxfId="313" priority="95" operator="equal">
      <formula>"Small negative"</formula>
    </cfRule>
    <cfRule type="cellIs" dxfId="312" priority="96" operator="equal">
      <formula>"Medium negative"</formula>
    </cfRule>
    <cfRule type="cellIs" dxfId="311" priority="97" operator="equal">
      <formula>"Large negative"</formula>
    </cfRule>
  </conditionalFormatting>
  <conditionalFormatting sqref="G36:G43">
    <cfRule type="cellIs" dxfId="310" priority="84" operator="equal">
      <formula>"Large positive"</formula>
    </cfRule>
    <cfRule type="cellIs" dxfId="309" priority="85" operator="equal">
      <formula>"Medium positive"</formula>
    </cfRule>
    <cfRule type="cellIs" dxfId="308" priority="86" operator="equal">
      <formula>"Small positive"</formula>
    </cfRule>
    <cfRule type="cellIs" dxfId="307" priority="87" operator="equal">
      <formula>"Negligible"</formula>
    </cfRule>
    <cfRule type="cellIs" dxfId="306" priority="88" operator="equal">
      <formula>"Small negative"</formula>
    </cfRule>
    <cfRule type="cellIs" dxfId="305" priority="89" operator="equal">
      <formula>"Medium negative"</formula>
    </cfRule>
    <cfRule type="cellIs" dxfId="304" priority="90" operator="equal">
      <formula>"Large negative"</formula>
    </cfRule>
  </conditionalFormatting>
  <conditionalFormatting sqref="G24:G31">
    <cfRule type="cellIs" dxfId="303" priority="77" operator="equal">
      <formula>"Large positive"</formula>
    </cfRule>
    <cfRule type="cellIs" dxfId="302" priority="78" operator="equal">
      <formula>"Medium positive"</formula>
    </cfRule>
    <cfRule type="cellIs" dxfId="301" priority="79" operator="equal">
      <formula>"Small positive"</formula>
    </cfRule>
    <cfRule type="cellIs" dxfId="300" priority="80" operator="equal">
      <formula>"Negligible"</formula>
    </cfRule>
    <cfRule type="cellIs" dxfId="299" priority="81" operator="equal">
      <formula>"Small negative"</formula>
    </cfRule>
    <cfRule type="cellIs" dxfId="298" priority="82" operator="equal">
      <formula>"Medium negative"</formula>
    </cfRule>
    <cfRule type="cellIs" dxfId="297" priority="83" operator="equal">
      <formula>"Large negative"</formula>
    </cfRule>
  </conditionalFormatting>
  <conditionalFormatting sqref="G24:G31">
    <cfRule type="cellIs" dxfId="296" priority="70" operator="equal">
      <formula>"Large positive"</formula>
    </cfRule>
    <cfRule type="cellIs" dxfId="295" priority="71" operator="equal">
      <formula>"Medium positive"</formula>
    </cfRule>
    <cfRule type="cellIs" dxfId="294" priority="72" operator="equal">
      <formula>"Small positive"</formula>
    </cfRule>
    <cfRule type="cellIs" dxfId="293" priority="73" operator="equal">
      <formula>"Negligible"</formula>
    </cfRule>
    <cfRule type="cellIs" dxfId="292" priority="74" operator="equal">
      <formula>"Small negative"</formula>
    </cfRule>
    <cfRule type="cellIs" dxfId="291" priority="75" operator="equal">
      <formula>"Medium negative"</formula>
    </cfRule>
    <cfRule type="cellIs" dxfId="290" priority="76" operator="equal">
      <formula>"Large negative"</formula>
    </cfRule>
  </conditionalFormatting>
  <conditionalFormatting sqref="G49:G56">
    <cfRule type="cellIs" dxfId="289" priority="59" operator="equal">
      <formula>"Large positive"</formula>
    </cfRule>
    <cfRule type="cellIs" dxfId="288" priority="60" operator="equal">
      <formula>"Medium positive"</formula>
    </cfRule>
    <cfRule type="cellIs" dxfId="287" priority="61" operator="equal">
      <formula>"Small positive"</formula>
    </cfRule>
    <cfRule type="cellIs" dxfId="286" priority="62" operator="equal">
      <formula>"Negligible"</formula>
    </cfRule>
    <cfRule type="cellIs" dxfId="285" priority="63" operator="equal">
      <formula>"Small negative"</formula>
    </cfRule>
    <cfRule type="cellIs" dxfId="284" priority="64" operator="equal">
      <formula>"Medium negative"</formula>
    </cfRule>
    <cfRule type="cellIs" dxfId="283" priority="65" operator="equal">
      <formula>"Large negative"</formula>
    </cfRule>
  </conditionalFormatting>
  <conditionalFormatting sqref="G49:G56">
    <cfRule type="cellIs" dxfId="282" priority="52" operator="equal">
      <formula>"Large positive"</formula>
    </cfRule>
    <cfRule type="cellIs" dxfId="281" priority="53" operator="equal">
      <formula>"Medium positive"</formula>
    </cfRule>
    <cfRule type="cellIs" dxfId="280" priority="54" operator="equal">
      <formula>"Small positive"</formula>
    </cfRule>
    <cfRule type="cellIs" dxfId="279" priority="55" operator="equal">
      <formula>"Negligible"</formula>
    </cfRule>
    <cfRule type="cellIs" dxfId="278" priority="56" operator="equal">
      <formula>"Small negative"</formula>
    </cfRule>
    <cfRule type="cellIs" dxfId="277" priority="57" operator="equal">
      <formula>"Medium negative"</formula>
    </cfRule>
    <cfRule type="cellIs" dxfId="276" priority="58" operator="equal">
      <formula>"Large negative"</formula>
    </cfRule>
  </conditionalFormatting>
  <conditionalFormatting sqref="G11">
    <cfRule type="cellIs" dxfId="275" priority="45" operator="equal">
      <formula>"Large positive"</formula>
    </cfRule>
    <cfRule type="cellIs" dxfId="274" priority="46" operator="equal">
      <formula>"Medium positive"</formula>
    </cfRule>
    <cfRule type="cellIs" dxfId="273" priority="47" operator="equal">
      <formula>"Small positive"</formula>
    </cfRule>
    <cfRule type="cellIs" dxfId="272" priority="48" operator="equal">
      <formula>"Negligible"</formula>
    </cfRule>
    <cfRule type="cellIs" dxfId="271" priority="49" operator="equal">
      <formula>"Small negative"</formula>
    </cfRule>
    <cfRule type="cellIs" dxfId="270" priority="50" operator="equal">
      <formula>"Medium negative"</formula>
    </cfRule>
    <cfRule type="cellIs" dxfId="269" priority="51" operator="equal">
      <formula>"Large negative"</formula>
    </cfRule>
  </conditionalFormatting>
  <conditionalFormatting sqref="F11">
    <cfRule type="expression" dxfId="268" priority="44">
      <formula>IF($C11="No",1,0)</formula>
    </cfRule>
  </conditionalFormatting>
  <conditionalFormatting sqref="G23">
    <cfRule type="cellIs" dxfId="267" priority="37" operator="equal">
      <formula>"Large positive"</formula>
    </cfRule>
    <cfRule type="cellIs" dxfId="266" priority="38" operator="equal">
      <formula>"Medium positive"</formula>
    </cfRule>
    <cfRule type="cellIs" dxfId="265" priority="39" operator="equal">
      <formula>"Small positive"</formula>
    </cfRule>
    <cfRule type="cellIs" dxfId="264" priority="40" operator="equal">
      <formula>"Negligible"</formula>
    </cfRule>
    <cfRule type="cellIs" dxfId="263" priority="41" operator="equal">
      <formula>"Small negative"</formula>
    </cfRule>
    <cfRule type="cellIs" dxfId="262" priority="42" operator="equal">
      <formula>"Medium negative"</formula>
    </cfRule>
    <cfRule type="cellIs" dxfId="261" priority="43" operator="equal">
      <formula>"Large negative"</formula>
    </cfRule>
  </conditionalFormatting>
  <conditionalFormatting sqref="G23">
    <cfRule type="cellIs" dxfId="260" priority="30" operator="equal">
      <formula>"Large positive"</formula>
    </cfRule>
    <cfRule type="cellIs" dxfId="259" priority="31" operator="equal">
      <formula>"Medium positive"</formula>
    </cfRule>
    <cfRule type="cellIs" dxfId="258" priority="32" operator="equal">
      <formula>"Small positive"</formula>
    </cfRule>
    <cfRule type="cellIs" dxfId="257" priority="33" operator="equal">
      <formula>"Negligible"</formula>
    </cfRule>
    <cfRule type="cellIs" dxfId="256" priority="34" operator="equal">
      <formula>"Small negative"</formula>
    </cfRule>
    <cfRule type="cellIs" dxfId="255" priority="35" operator="equal">
      <formula>"Medium negative"</formula>
    </cfRule>
    <cfRule type="cellIs" dxfId="254" priority="36" operator="equal">
      <formula>"Large negative"</formula>
    </cfRule>
  </conditionalFormatting>
  <conditionalFormatting sqref="H35">
    <cfRule type="expression" dxfId="253" priority="29">
      <formula>IF($C35="No",1,0)</formula>
    </cfRule>
  </conditionalFormatting>
  <conditionalFormatting sqref="G35">
    <cfRule type="cellIs" dxfId="252" priority="22" operator="equal">
      <formula>"Large positive"</formula>
    </cfRule>
    <cfRule type="cellIs" dxfId="251" priority="23" operator="equal">
      <formula>"Medium positive"</formula>
    </cfRule>
    <cfRule type="cellIs" dxfId="250" priority="24" operator="equal">
      <formula>"Small positive"</formula>
    </cfRule>
    <cfRule type="cellIs" dxfId="249" priority="25" operator="equal">
      <formula>"Negligible"</formula>
    </cfRule>
    <cfRule type="cellIs" dxfId="248" priority="26" operator="equal">
      <formula>"Small negative"</formula>
    </cfRule>
    <cfRule type="cellIs" dxfId="247" priority="27" operator="equal">
      <formula>"Medium negative"</formula>
    </cfRule>
    <cfRule type="cellIs" dxfId="246" priority="28" operator="equal">
      <formula>"Large negative"</formula>
    </cfRule>
  </conditionalFormatting>
  <conditionalFormatting sqref="G35">
    <cfRule type="cellIs" dxfId="245" priority="15" operator="equal">
      <formula>"Large positive"</formula>
    </cfRule>
    <cfRule type="cellIs" dxfId="244" priority="16" operator="equal">
      <formula>"Medium positive"</formula>
    </cfRule>
    <cfRule type="cellIs" dxfId="243" priority="17" operator="equal">
      <formula>"Small positive"</formula>
    </cfRule>
    <cfRule type="cellIs" dxfId="242" priority="18" operator="equal">
      <formula>"Negligible"</formula>
    </cfRule>
    <cfRule type="cellIs" dxfId="241" priority="19" operator="equal">
      <formula>"Small negative"</formula>
    </cfRule>
    <cfRule type="cellIs" dxfId="240" priority="20" operator="equal">
      <formula>"Medium negative"</formula>
    </cfRule>
    <cfRule type="cellIs" dxfId="239" priority="21" operator="equal">
      <formula>"Large negative"</formula>
    </cfRule>
  </conditionalFormatting>
  <conditionalFormatting sqref="G48">
    <cfRule type="cellIs" dxfId="238" priority="8" operator="equal">
      <formula>"Large positive"</formula>
    </cfRule>
    <cfRule type="cellIs" dxfId="237" priority="9" operator="equal">
      <formula>"Medium positive"</formula>
    </cfRule>
    <cfRule type="cellIs" dxfId="236" priority="10" operator="equal">
      <formula>"Small positive"</formula>
    </cfRule>
    <cfRule type="cellIs" dxfId="235" priority="11" operator="equal">
      <formula>"Negligible"</formula>
    </cfRule>
    <cfRule type="cellIs" dxfId="234" priority="12" operator="equal">
      <formula>"Small negative"</formula>
    </cfRule>
    <cfRule type="cellIs" dxfId="233" priority="13" operator="equal">
      <formula>"Medium negative"</formula>
    </cfRule>
    <cfRule type="cellIs" dxfId="232" priority="14" operator="equal">
      <formula>"Large negative"</formula>
    </cfRule>
  </conditionalFormatting>
  <conditionalFormatting sqref="G48">
    <cfRule type="cellIs" dxfId="231" priority="1" operator="equal">
      <formula>"Large positive"</formula>
    </cfRule>
    <cfRule type="cellIs" dxfId="230" priority="2" operator="equal">
      <formula>"Medium positive"</formula>
    </cfRule>
    <cfRule type="cellIs" dxfId="229" priority="3" operator="equal">
      <formula>"Small positive"</formula>
    </cfRule>
    <cfRule type="cellIs" dxfId="228" priority="4" operator="equal">
      <formula>"Negligible"</formula>
    </cfRule>
    <cfRule type="cellIs" dxfId="227" priority="5" operator="equal">
      <formula>"Small negative"</formula>
    </cfRule>
    <cfRule type="cellIs" dxfId="226" priority="6" operator="equal">
      <formula>"Medium negative"</formula>
    </cfRule>
    <cfRule type="cellIs" dxfId="225" priority="7" operator="equal">
      <formula>"Large negative"</formula>
    </cfRule>
  </conditionalFormatting>
  <dataValidations count="2">
    <dataValidation type="list" allowBlank="1" showInputMessage="1" showErrorMessage="1" error="Please select an option from the dropdown menu." sqref="E72:E80 E11:E20 E23:E31 E35:E43 E48:E56 E60:E68" xr:uid="{00000000-0002-0000-0B00-000000000000}">
      <formula1>LookupArray2</formula1>
    </dataValidation>
    <dataValidation type="list" allowBlank="1" showInputMessage="1" showErrorMessage="1" error="Please select an option from the dropdown menu" sqref="G60:G68 G11:G20 G72:G80 G23:G31 G35:G43 G48:G56" xr:uid="{00000000-0002-0000-0B00-000001000000}">
      <formula1>LookupArray3</formula1>
    </dataValidation>
  </dataValidations>
  <pageMargins left="0.7" right="0.7" top="0.75" bottom="0.75" header="0.3" footer="0.3"/>
  <pageSetup paperSize="9" orientation="portrait" verticalDpi="0"/>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rgb="FFFFC000"/>
    <pageSetUpPr autoPageBreaks="0" fitToPage="1"/>
  </sheetPr>
  <dimension ref="B1:M150"/>
  <sheetViews>
    <sheetView zoomScale="80" zoomScaleNormal="80" workbookViewId="0">
      <pane ySplit="4" topLeftCell="A11" activePane="bottomLeft" state="frozen"/>
      <selection pane="bottomLeft" activeCell="F22" sqref="F22"/>
    </sheetView>
  </sheetViews>
  <sheetFormatPr defaultColWidth="9.140625" defaultRowHeight="15" x14ac:dyDescent="0.25"/>
  <cols>
    <col min="1" max="1" width="2.28515625" style="171" customWidth="1"/>
    <col min="2" max="2" width="1.7109375" style="171" customWidth="1"/>
    <col min="3" max="3" width="5.140625" style="117" customWidth="1"/>
    <col min="4" max="4" width="53.85546875" style="205" customWidth="1"/>
    <col min="5" max="5" width="8.85546875" style="172" customWidth="1"/>
    <col min="6" max="7" width="20.85546875" style="171" customWidth="1"/>
    <col min="8" max="8" width="20.7109375" style="171" customWidth="1"/>
    <col min="9" max="9" width="23" style="171" customWidth="1"/>
    <col min="10" max="10" width="19.140625" style="171" customWidth="1"/>
    <col min="11" max="11" width="21.140625" style="171" customWidth="1"/>
    <col min="12" max="12" width="2.85546875" style="171" customWidth="1"/>
    <col min="13" max="13" width="1.5703125" style="171" customWidth="1"/>
    <col min="14" max="16384" width="9.140625" style="171"/>
  </cols>
  <sheetData>
    <row r="1" spans="2:13" ht="49.5" customHeight="1" thickBot="1" x14ac:dyDescent="0.3">
      <c r="B1" s="788" t="str">
        <f>"---- Step 3 - General Data Input ----"</f>
        <v>---- Step 3 - General Data Input ----</v>
      </c>
    </row>
    <row r="2" spans="2:13" ht="6.75" customHeight="1" x14ac:dyDescent="0.25">
      <c r="B2" s="176"/>
      <c r="C2" s="201"/>
      <c r="D2" s="206"/>
      <c r="E2" s="178"/>
      <c r="F2" s="177"/>
      <c r="G2" s="177"/>
      <c r="H2" s="177"/>
      <c r="I2" s="177"/>
      <c r="J2" s="177"/>
      <c r="K2" s="177"/>
      <c r="L2" s="177"/>
      <c r="M2" s="179"/>
    </row>
    <row r="3" spans="2:13" ht="8.25" customHeight="1" x14ac:dyDescent="0.25">
      <c r="B3" s="180"/>
      <c r="C3" s="594"/>
      <c r="D3" s="207"/>
      <c r="E3" s="192"/>
      <c r="F3" s="193"/>
      <c r="G3" s="193"/>
      <c r="H3" s="193"/>
      <c r="I3" s="193"/>
      <c r="J3" s="193"/>
      <c r="K3" s="193"/>
      <c r="L3" s="193"/>
      <c r="M3" s="183"/>
    </row>
    <row r="4" spans="2:13" ht="59.25" customHeight="1" x14ac:dyDescent="0.25">
      <c r="B4" s="180"/>
      <c r="C4" s="202"/>
      <c r="D4" s="1033"/>
      <c r="E4" s="1033"/>
      <c r="F4" s="288"/>
      <c r="G4" s="288"/>
      <c r="H4" s="288"/>
      <c r="I4" s="288"/>
      <c r="J4" s="288"/>
      <c r="K4" s="288"/>
      <c r="L4" s="193"/>
      <c r="M4" s="183"/>
    </row>
    <row r="5" spans="2:13" x14ac:dyDescent="0.25">
      <c r="B5" s="180"/>
      <c r="C5" s="127"/>
      <c r="D5" s="144"/>
      <c r="E5" s="182"/>
      <c r="F5" s="181"/>
      <c r="G5" s="181"/>
      <c r="H5" s="181"/>
      <c r="I5" s="181"/>
      <c r="J5" s="181"/>
      <c r="K5" s="181"/>
      <c r="L5" s="181"/>
      <c r="M5" s="183"/>
    </row>
    <row r="6" spans="2:13" ht="20.25" customHeight="1" x14ac:dyDescent="0.25">
      <c r="B6" s="180"/>
      <c r="C6" s="134"/>
      <c r="D6" s="214" t="s">
        <v>111</v>
      </c>
      <c r="E6" s="190"/>
      <c r="F6" s="191"/>
      <c r="G6" s="191"/>
      <c r="H6" s="191"/>
      <c r="I6" s="191"/>
      <c r="J6" s="191"/>
      <c r="K6" s="191"/>
      <c r="L6" s="191"/>
      <c r="M6" s="183"/>
    </row>
    <row r="7" spans="2:13" x14ac:dyDescent="0.25">
      <c r="B7" s="180"/>
      <c r="C7" s="127"/>
      <c r="D7" s="144"/>
      <c r="E7" s="182"/>
      <c r="F7" s="181"/>
      <c r="G7" s="181"/>
      <c r="H7" s="181"/>
      <c r="I7" s="181"/>
      <c r="J7" s="1034"/>
      <c r="K7" s="1034"/>
      <c r="L7" s="181"/>
      <c r="M7" s="183"/>
    </row>
    <row r="8" spans="2:13" x14ac:dyDescent="0.25">
      <c r="B8" s="180"/>
      <c r="C8" s="145">
        <v>3.1</v>
      </c>
      <c r="D8" s="144" t="s">
        <v>372</v>
      </c>
      <c r="E8" s="182"/>
      <c r="F8" s="139"/>
      <c r="G8" s="143" t="s">
        <v>550</v>
      </c>
      <c r="H8" s="198"/>
      <c r="I8" s="181"/>
      <c r="J8" s="181"/>
      <c r="K8" s="181"/>
      <c r="L8" s="181"/>
      <c r="M8" s="183"/>
    </row>
    <row r="9" spans="2:13" x14ac:dyDescent="0.25">
      <c r="B9" s="180"/>
      <c r="C9" s="127"/>
      <c r="D9" s="144"/>
      <c r="E9" s="182"/>
      <c r="F9" s="181"/>
      <c r="G9" s="181"/>
      <c r="H9" s="181"/>
      <c r="I9" s="181"/>
      <c r="J9" s="181"/>
      <c r="K9" s="181"/>
      <c r="L9" s="181"/>
      <c r="M9" s="183"/>
    </row>
    <row r="10" spans="2:13" ht="30" x14ac:dyDescent="0.25">
      <c r="B10" s="180"/>
      <c r="C10" s="145">
        <v>3.2</v>
      </c>
      <c r="D10" s="144" t="s">
        <v>1129</v>
      </c>
      <c r="E10" s="182"/>
      <c r="F10" s="139"/>
      <c r="G10" s="143" t="s">
        <v>550</v>
      </c>
      <c r="H10" s="181"/>
      <c r="I10" s="181"/>
      <c r="J10" s="181"/>
      <c r="K10" s="181"/>
      <c r="L10" s="181"/>
      <c r="M10" s="183"/>
    </row>
    <row r="11" spans="2:13" x14ac:dyDescent="0.25">
      <c r="B11" s="180"/>
      <c r="C11" s="127"/>
      <c r="D11" s="144"/>
      <c r="E11" s="182"/>
      <c r="F11" s="181"/>
      <c r="G11" s="181"/>
      <c r="H11" s="181"/>
      <c r="I11" s="181"/>
      <c r="J11" s="181"/>
      <c r="K11" s="181"/>
      <c r="L11" s="181"/>
      <c r="M11" s="183"/>
    </row>
    <row r="12" spans="2:13" ht="45" x14ac:dyDescent="0.25">
      <c r="B12" s="180"/>
      <c r="C12" s="145">
        <v>3.3</v>
      </c>
      <c r="D12" s="144" t="s">
        <v>1130</v>
      </c>
      <c r="E12" s="182"/>
      <c r="F12" s="139"/>
      <c r="G12" s="143" t="s">
        <v>550</v>
      </c>
      <c r="H12" s="181"/>
      <c r="I12" s="181"/>
      <c r="J12" s="181"/>
      <c r="K12" s="181"/>
      <c r="L12" s="181"/>
      <c r="M12" s="183"/>
    </row>
    <row r="13" spans="2:13" x14ac:dyDescent="0.25">
      <c r="B13" s="180"/>
      <c r="C13" s="127"/>
      <c r="D13" s="144"/>
      <c r="E13" s="182"/>
      <c r="F13" s="184"/>
      <c r="G13" s="181"/>
      <c r="H13" s="181"/>
      <c r="I13" s="181"/>
      <c r="J13" s="181"/>
      <c r="K13" s="181"/>
      <c r="L13" s="181"/>
      <c r="M13" s="183"/>
    </row>
    <row r="14" spans="2:13" x14ac:dyDescent="0.25">
      <c r="B14" s="180"/>
      <c r="C14" s="127"/>
      <c r="D14" s="145"/>
      <c r="E14" s="182"/>
      <c r="F14" s="1035" t="s">
        <v>332</v>
      </c>
      <c r="G14" s="1035"/>
      <c r="H14" s="1035"/>
      <c r="I14" s="181"/>
      <c r="J14" s="181"/>
      <c r="K14" s="181"/>
      <c r="L14" s="181"/>
      <c r="M14" s="183"/>
    </row>
    <row r="15" spans="2:13" x14ac:dyDescent="0.25">
      <c r="B15" s="180"/>
      <c r="C15" s="127"/>
      <c r="D15" s="144"/>
      <c r="E15" s="182"/>
      <c r="F15" s="196" t="s">
        <v>31</v>
      </c>
      <c r="G15" s="197" t="s">
        <v>20</v>
      </c>
      <c r="H15" s="197" t="s">
        <v>32</v>
      </c>
      <c r="I15" s="181"/>
      <c r="J15" s="181"/>
      <c r="K15" s="181"/>
      <c r="L15" s="181"/>
      <c r="M15" s="183"/>
    </row>
    <row r="16" spans="2:13" ht="30" x14ac:dyDescent="0.25">
      <c r="B16" s="180"/>
      <c r="C16" s="145">
        <v>3.4</v>
      </c>
      <c r="D16" s="144" t="s">
        <v>460</v>
      </c>
      <c r="E16" s="137" t="s">
        <v>549</v>
      </c>
      <c r="F16" s="558"/>
      <c r="G16" s="558"/>
      <c r="H16" s="558"/>
      <c r="I16" s="526" t="s">
        <v>404</v>
      </c>
      <c r="J16" s="181"/>
      <c r="K16" s="181"/>
      <c r="L16" s="181"/>
      <c r="M16" s="183"/>
    </row>
    <row r="17" spans="2:13" x14ac:dyDescent="0.25">
      <c r="B17" s="180"/>
      <c r="C17" s="127"/>
      <c r="D17" s="208"/>
      <c r="E17" s="182"/>
      <c r="F17" s="181"/>
      <c r="G17" s="181"/>
      <c r="H17" s="181"/>
      <c r="I17" s="181"/>
      <c r="J17" s="181"/>
      <c r="K17" s="181"/>
      <c r="L17" s="181"/>
      <c r="M17" s="183"/>
    </row>
    <row r="18" spans="2:13" ht="32.25" customHeight="1" x14ac:dyDescent="0.25">
      <c r="B18" s="180"/>
      <c r="C18" s="145">
        <v>3.5</v>
      </c>
      <c r="D18" s="144" t="s">
        <v>443</v>
      </c>
      <c r="E18" s="182"/>
      <c r="F18" s="1030"/>
      <c r="G18" s="1031"/>
      <c r="H18" s="1031"/>
      <c r="I18" s="1031"/>
      <c r="J18" s="1031"/>
      <c r="K18" s="1032"/>
      <c r="L18" s="181"/>
      <c r="M18" s="183"/>
    </row>
    <row r="19" spans="2:13" x14ac:dyDescent="0.25">
      <c r="B19" s="180"/>
      <c r="C19" s="127"/>
      <c r="D19" s="144"/>
      <c r="E19" s="182"/>
      <c r="F19" s="185"/>
      <c r="G19" s="181"/>
      <c r="H19" s="181"/>
      <c r="I19" s="181"/>
      <c r="J19" s="181"/>
      <c r="K19" s="181"/>
      <c r="L19" s="181"/>
      <c r="M19" s="183"/>
    </row>
    <row r="20" spans="2:13" ht="20.25" customHeight="1" x14ac:dyDescent="0.25">
      <c r="B20" s="180"/>
      <c r="C20" s="203"/>
      <c r="D20" s="214" t="s">
        <v>193</v>
      </c>
      <c r="E20" s="190"/>
      <c r="F20" s="194"/>
      <c r="G20" s="191"/>
      <c r="H20" s="191"/>
      <c r="I20" s="191"/>
      <c r="J20" s="191"/>
      <c r="K20" s="191"/>
      <c r="L20" s="191"/>
      <c r="M20" s="183"/>
    </row>
    <row r="21" spans="2:13" x14ac:dyDescent="0.25">
      <c r="B21" s="180"/>
      <c r="C21" s="127"/>
      <c r="D21" s="144"/>
      <c r="E21" s="182"/>
      <c r="F21" s="184"/>
      <c r="G21" s="181"/>
      <c r="H21" s="181"/>
      <c r="I21" s="181"/>
      <c r="J21" s="181"/>
      <c r="K21" s="181"/>
      <c r="L21" s="181"/>
      <c r="M21" s="183"/>
    </row>
    <row r="22" spans="2:13" ht="23.25" x14ac:dyDescent="0.25">
      <c r="B22" s="180"/>
      <c r="C22" s="145">
        <v>3.6</v>
      </c>
      <c r="D22" s="144" t="s">
        <v>605</v>
      </c>
      <c r="E22" s="137" t="s">
        <v>549</v>
      </c>
      <c r="F22" s="146"/>
      <c r="G22" s="143"/>
      <c r="H22" s="181"/>
      <c r="I22" s="181"/>
      <c r="J22" s="181"/>
      <c r="K22" s="181"/>
      <c r="L22" s="181"/>
      <c r="M22" s="183"/>
    </row>
    <row r="23" spans="2:13" x14ac:dyDescent="0.25">
      <c r="B23" s="180"/>
      <c r="C23" s="127"/>
      <c r="D23" s="144"/>
      <c r="E23" s="182"/>
      <c r="F23" s="718">
        <f>'Data Input - Case description'!F14:J14</f>
        <v>0</v>
      </c>
      <c r="G23" s="181"/>
      <c r="H23" s="181"/>
      <c r="I23" s="181"/>
      <c r="J23" s="181"/>
      <c r="K23" s="181"/>
      <c r="L23" s="181"/>
      <c r="M23" s="183"/>
    </row>
    <row r="24" spans="2:13" ht="30" x14ac:dyDescent="0.25">
      <c r="B24" s="180"/>
      <c r="C24" s="127"/>
      <c r="D24" s="144"/>
      <c r="E24" s="182"/>
      <c r="F24" s="195" t="s">
        <v>727</v>
      </c>
      <c r="G24" s="195" t="str">
        <f>IF('Data Input - Case description'!$G$18="","",'Data Input - Case description'!$G$18)</f>
        <v>Proposed derogation</v>
      </c>
      <c r="H24" s="195" t="str">
        <f>IF('Data Input - Case description'!$G$19="","",'Data Input - Case description'!$G$19)</f>
        <v>BAT-AEL</v>
      </c>
      <c r="I24" s="195" t="str">
        <f>IF('Data Input - Case description'!$G$20="","",'Data Input - Case description'!$G$20)</f>
        <v/>
      </c>
      <c r="J24" s="195" t="str">
        <f>IF('Data Input - Case description'!$G$21="","",'Data Input - Case description'!$G$21)</f>
        <v/>
      </c>
      <c r="K24" s="195" t="str">
        <f>IF('Data Input - Case description'!$G$22="","",'Data Input - Case description'!$G$22)</f>
        <v/>
      </c>
      <c r="L24" s="181"/>
      <c r="M24" s="183"/>
    </row>
    <row r="25" spans="2:13" ht="36" customHeight="1" x14ac:dyDescent="0.25">
      <c r="B25" s="180"/>
      <c r="C25" s="145">
        <v>3.7</v>
      </c>
      <c r="D25" s="144" t="s">
        <v>761</v>
      </c>
      <c r="E25" s="137" t="s">
        <v>549</v>
      </c>
      <c r="F25" s="146"/>
      <c r="G25" s="146"/>
      <c r="H25" s="146"/>
      <c r="I25" s="146"/>
      <c r="J25" s="146"/>
      <c r="K25" s="146"/>
      <c r="L25" s="181"/>
      <c r="M25" s="183"/>
    </row>
    <row r="26" spans="2:13" ht="20.25" customHeight="1" x14ac:dyDescent="0.25">
      <c r="B26" s="180"/>
      <c r="C26" s="523" t="s">
        <v>798</v>
      </c>
      <c r="D26" s="144" t="s">
        <v>565</v>
      </c>
      <c r="E26" s="182"/>
      <c r="F26" s="146"/>
      <c r="G26" s="146"/>
      <c r="H26" s="146"/>
      <c r="I26" s="146"/>
      <c r="J26" s="146"/>
      <c r="K26" s="146"/>
      <c r="L26" s="181"/>
      <c r="M26" s="183"/>
    </row>
    <row r="27" spans="2:13" ht="19.5" customHeight="1" x14ac:dyDescent="0.25">
      <c r="B27" s="180"/>
      <c r="C27" s="523" t="s">
        <v>799</v>
      </c>
      <c r="D27" s="144" t="s">
        <v>566</v>
      </c>
      <c r="E27" s="182"/>
      <c r="F27" s="146"/>
      <c r="G27" s="146"/>
      <c r="H27" s="146"/>
      <c r="I27" s="146"/>
      <c r="J27" s="146"/>
      <c r="K27" s="146"/>
      <c r="L27" s="181"/>
      <c r="M27" s="183"/>
    </row>
    <row r="28" spans="2:13" ht="45" x14ac:dyDescent="0.25">
      <c r="B28" s="180"/>
      <c r="C28" s="523" t="s">
        <v>603</v>
      </c>
      <c r="D28" s="144" t="s">
        <v>762</v>
      </c>
      <c r="E28" s="137" t="s">
        <v>549</v>
      </c>
      <c r="F28" s="146"/>
      <c r="G28" s="130"/>
      <c r="H28" s="130"/>
      <c r="I28" s="130"/>
      <c r="J28" s="130"/>
      <c r="K28" s="130"/>
      <c r="L28" s="181"/>
      <c r="M28" s="183"/>
    </row>
    <row r="29" spans="2:13" x14ac:dyDescent="0.25">
      <c r="B29" s="180"/>
      <c r="C29" s="524"/>
      <c r="D29" s="144"/>
      <c r="E29" s="182"/>
      <c r="F29" s="130"/>
      <c r="G29" s="130"/>
      <c r="H29" s="130"/>
      <c r="I29" s="130"/>
      <c r="J29" s="130"/>
      <c r="K29" s="130"/>
      <c r="L29" s="181"/>
      <c r="M29" s="183"/>
    </row>
    <row r="30" spans="2:13" x14ac:dyDescent="0.25">
      <c r="B30" s="180"/>
      <c r="C30" s="524"/>
      <c r="D30" s="144" t="s">
        <v>567</v>
      </c>
      <c r="E30" s="182"/>
      <c r="F30" s="534" t="str">
        <f t="shared" ref="F30:K30" si="0">IF(SUM(F25:F28)=0,"",IF(F25=0,ROUNDUP($F$22+F28,0),ROUNDUP(F25+F26-1+F27,0)))</f>
        <v/>
      </c>
      <c r="G30" s="534" t="str">
        <f t="shared" si="0"/>
        <v/>
      </c>
      <c r="H30" s="534" t="str">
        <f t="shared" si="0"/>
        <v/>
      </c>
      <c r="I30" s="534" t="str">
        <f t="shared" si="0"/>
        <v/>
      </c>
      <c r="J30" s="534" t="str">
        <f t="shared" si="0"/>
        <v/>
      </c>
      <c r="K30" s="534" t="str">
        <f t="shared" si="0"/>
        <v/>
      </c>
      <c r="L30" s="181"/>
      <c r="M30" s="183"/>
    </row>
    <row r="31" spans="2:13" x14ac:dyDescent="0.25">
      <c r="B31" s="180"/>
      <c r="C31" s="524"/>
      <c r="D31" s="144"/>
      <c r="E31" s="182"/>
      <c r="F31" s="181"/>
      <c r="G31" s="181"/>
      <c r="H31" s="181"/>
      <c r="I31" s="181"/>
      <c r="J31" s="181"/>
      <c r="K31" s="181"/>
      <c r="L31" s="181"/>
      <c r="M31" s="183"/>
    </row>
    <row r="32" spans="2:13" ht="32.25" customHeight="1" x14ac:dyDescent="0.25">
      <c r="B32" s="180"/>
      <c r="C32" s="524"/>
      <c r="D32" s="144" t="s">
        <v>568</v>
      </c>
      <c r="E32" s="137" t="s">
        <v>549</v>
      </c>
      <c r="F32" s="534" t="str">
        <f>IF(F24="","",IF('Data Input - General'!F$30&lt;MAX('Data Input - General'!$F$30:$K$30),"Yes","No"))</f>
        <v>No</v>
      </c>
      <c r="G32" s="534" t="str">
        <f>IF(G24="","",IF('Data Input - General'!G$30&lt;MAX('Data Input - General'!$F$30:$K$30),"Yes","No"))</f>
        <v>No</v>
      </c>
      <c r="H32" s="534" t="str">
        <f>IF(H24="","",IF('Data Input - General'!H$30&lt;MAX('Data Input - General'!$F$30:$K$30),"Yes","No"))</f>
        <v>No</v>
      </c>
      <c r="I32" s="534" t="str">
        <f>IF(I24="","",IF('Data Input - General'!I$30&lt;MAX('Data Input - General'!$F$30:$K$30),"Yes","No"))</f>
        <v/>
      </c>
      <c r="J32" s="534" t="str">
        <f>IF(J24="","",IF('Data Input - General'!J$30&lt;MAX('Data Input - General'!$F$30:$K$30),"Yes","No"))</f>
        <v/>
      </c>
      <c r="K32" s="534" t="str">
        <f>IF(K24="","",IF('Data Input - General'!K$30&lt;MAX('Data Input - General'!$F$30:$K$30),"Yes","No"))</f>
        <v/>
      </c>
      <c r="L32" s="181"/>
      <c r="M32" s="183"/>
    </row>
    <row r="33" spans="2:13" x14ac:dyDescent="0.25">
      <c r="B33" s="180"/>
      <c r="C33" s="524"/>
      <c r="D33" s="144"/>
      <c r="E33" s="182"/>
      <c r="F33" s="181"/>
      <c r="G33" s="181"/>
      <c r="H33" s="181"/>
      <c r="I33" s="181"/>
      <c r="J33" s="181"/>
      <c r="K33" s="181"/>
      <c r="L33" s="181"/>
      <c r="M33" s="183"/>
    </row>
    <row r="34" spans="2:13" ht="23.25" x14ac:dyDescent="0.25">
      <c r="B34" s="180"/>
      <c r="C34" s="524"/>
      <c r="D34" s="144" t="s">
        <v>569</v>
      </c>
      <c r="E34" s="137" t="s">
        <v>549</v>
      </c>
      <c r="F34" s="534">
        <f>MAX(F30:K30)</f>
        <v>0</v>
      </c>
      <c r="G34" s="215" t="str">
        <f>IF(AND(F34&gt;2100,F34&lt;&gt;0),"Note: Tool is only able to produce CBA with appraisal period between 2010 and 2100","")</f>
        <v/>
      </c>
      <c r="H34" s="181"/>
      <c r="I34" s="181"/>
      <c r="J34" s="181"/>
      <c r="K34" s="181"/>
      <c r="L34" s="181"/>
      <c r="M34" s="183"/>
    </row>
    <row r="35" spans="2:13" x14ac:dyDescent="0.25">
      <c r="B35" s="180"/>
      <c r="C35" s="524"/>
      <c r="D35" s="144"/>
      <c r="E35" s="182"/>
      <c r="F35" s="181"/>
      <c r="G35" s="181"/>
      <c r="H35" s="181"/>
      <c r="I35" s="181"/>
      <c r="J35" s="181"/>
      <c r="K35" s="181"/>
      <c r="L35" s="181"/>
      <c r="M35" s="183"/>
    </row>
    <row r="36" spans="2:13" ht="33.75" customHeight="1" x14ac:dyDescent="0.25">
      <c r="B36" s="180"/>
      <c r="C36" s="523" t="s">
        <v>604</v>
      </c>
      <c r="D36" s="144" t="s">
        <v>467</v>
      </c>
      <c r="E36" s="182"/>
      <c r="F36" s="1030"/>
      <c r="G36" s="1031"/>
      <c r="H36" s="1031"/>
      <c r="I36" s="1031"/>
      <c r="J36" s="1031"/>
      <c r="K36" s="1032"/>
      <c r="L36" s="181"/>
      <c r="M36" s="183"/>
    </row>
    <row r="37" spans="2:13" x14ac:dyDescent="0.25">
      <c r="B37" s="180"/>
      <c r="C37" s="127"/>
      <c r="D37" s="144"/>
      <c r="E37" s="182"/>
      <c r="F37" s="181"/>
      <c r="G37" s="181"/>
      <c r="H37" s="181"/>
      <c r="I37" s="181"/>
      <c r="J37" s="181"/>
      <c r="K37" s="181"/>
      <c r="L37" s="181"/>
      <c r="M37" s="183"/>
    </row>
    <row r="38" spans="2:13" ht="12" customHeight="1" x14ac:dyDescent="0.25">
      <c r="B38" s="180"/>
      <c r="C38" s="202"/>
      <c r="D38" s="207"/>
      <c r="E38" s="192"/>
      <c r="F38" s="193"/>
      <c r="G38" s="193"/>
      <c r="H38" s="193"/>
      <c r="I38" s="193"/>
      <c r="J38" s="193"/>
      <c r="K38" s="193"/>
      <c r="L38" s="193"/>
      <c r="M38" s="183"/>
    </row>
    <row r="39" spans="2:13" ht="7.5" customHeight="1" thickBot="1" x14ac:dyDescent="0.3">
      <c r="B39" s="186"/>
      <c r="C39" s="204"/>
      <c r="D39" s="209"/>
      <c r="E39" s="188"/>
      <c r="F39" s="187"/>
      <c r="G39" s="187"/>
      <c r="H39" s="187"/>
      <c r="I39" s="187"/>
      <c r="J39" s="187"/>
      <c r="K39" s="187"/>
      <c r="L39" s="187"/>
      <c r="M39" s="189"/>
    </row>
    <row r="41" spans="2:13" x14ac:dyDescent="0.25">
      <c r="D41" s="210"/>
    </row>
    <row r="42" spans="2:13" x14ac:dyDescent="0.25">
      <c r="D42" s="210"/>
    </row>
    <row r="43" spans="2:13" x14ac:dyDescent="0.25">
      <c r="D43" s="211"/>
    </row>
    <row r="44" spans="2:13" x14ac:dyDescent="0.25">
      <c r="D44" s="212"/>
    </row>
    <row r="45" spans="2:13" x14ac:dyDescent="0.25">
      <c r="D45" s="212"/>
    </row>
    <row r="46" spans="2:13" x14ac:dyDescent="0.25">
      <c r="D46" s="212"/>
    </row>
    <row r="47" spans="2:13" x14ac:dyDescent="0.25">
      <c r="D47" s="212"/>
    </row>
    <row r="48" spans="2:13" x14ac:dyDescent="0.25">
      <c r="D48" s="212"/>
    </row>
    <row r="49" spans="4:4" x14ac:dyDescent="0.25">
      <c r="D49" s="212"/>
    </row>
    <row r="50" spans="4:4" x14ac:dyDescent="0.25">
      <c r="D50" s="212"/>
    </row>
    <row r="51" spans="4:4" x14ac:dyDescent="0.25">
      <c r="D51" s="212"/>
    </row>
    <row r="52" spans="4:4" x14ac:dyDescent="0.25">
      <c r="D52" s="212"/>
    </row>
    <row r="53" spans="4:4" x14ac:dyDescent="0.25">
      <c r="D53" s="212"/>
    </row>
    <row r="54" spans="4:4" x14ac:dyDescent="0.25">
      <c r="D54" s="212"/>
    </row>
    <row r="55" spans="4:4" x14ac:dyDescent="0.25">
      <c r="D55" s="212"/>
    </row>
    <row r="56" spans="4:4" x14ac:dyDescent="0.25">
      <c r="D56" s="212"/>
    </row>
    <row r="57" spans="4:4" x14ac:dyDescent="0.25">
      <c r="D57" s="212"/>
    </row>
    <row r="58" spans="4:4" x14ac:dyDescent="0.25">
      <c r="D58" s="212"/>
    </row>
    <row r="59" spans="4:4" x14ac:dyDescent="0.25">
      <c r="D59" s="212"/>
    </row>
    <row r="60" spans="4:4" x14ac:dyDescent="0.25">
      <c r="D60" s="212"/>
    </row>
    <row r="61" spans="4:4" x14ac:dyDescent="0.25">
      <c r="D61" s="212"/>
    </row>
    <row r="62" spans="4:4" x14ac:dyDescent="0.25">
      <c r="D62" s="212"/>
    </row>
    <row r="63" spans="4:4" x14ac:dyDescent="0.25">
      <c r="D63" s="212"/>
    </row>
    <row r="64" spans="4:4" x14ac:dyDescent="0.25">
      <c r="D64" s="212"/>
    </row>
    <row r="65" spans="4:4" x14ac:dyDescent="0.25">
      <c r="D65" s="212"/>
    </row>
    <row r="66" spans="4:4" x14ac:dyDescent="0.25">
      <c r="D66" s="212"/>
    </row>
    <row r="67" spans="4:4" x14ac:dyDescent="0.25">
      <c r="D67" s="212"/>
    </row>
    <row r="68" spans="4:4" x14ac:dyDescent="0.25">
      <c r="D68" s="212"/>
    </row>
    <row r="69" spans="4:4" x14ac:dyDescent="0.25">
      <c r="D69" s="212"/>
    </row>
    <row r="70" spans="4:4" x14ac:dyDescent="0.25">
      <c r="D70" s="212"/>
    </row>
    <row r="71" spans="4:4" x14ac:dyDescent="0.25">
      <c r="D71" s="212"/>
    </row>
    <row r="72" spans="4:4" x14ac:dyDescent="0.25">
      <c r="D72" s="212"/>
    </row>
    <row r="73" spans="4:4" x14ac:dyDescent="0.25">
      <c r="D73" s="212"/>
    </row>
    <row r="74" spans="4:4" x14ac:dyDescent="0.25">
      <c r="D74" s="212"/>
    </row>
    <row r="75" spans="4:4" x14ac:dyDescent="0.25">
      <c r="D75" s="212"/>
    </row>
    <row r="76" spans="4:4" x14ac:dyDescent="0.25">
      <c r="D76" s="212"/>
    </row>
    <row r="77" spans="4:4" x14ac:dyDescent="0.25">
      <c r="D77" s="212"/>
    </row>
    <row r="78" spans="4:4" x14ac:dyDescent="0.25">
      <c r="D78" s="212"/>
    </row>
    <row r="79" spans="4:4" x14ac:dyDescent="0.25">
      <c r="D79" s="212"/>
    </row>
    <row r="80" spans="4:4" x14ac:dyDescent="0.25">
      <c r="D80" s="212"/>
    </row>
    <row r="81" spans="4:4" x14ac:dyDescent="0.25">
      <c r="D81" s="212"/>
    </row>
    <row r="82" spans="4:4" x14ac:dyDescent="0.25">
      <c r="D82" s="212"/>
    </row>
    <row r="83" spans="4:4" x14ac:dyDescent="0.25">
      <c r="D83" s="212"/>
    </row>
    <row r="84" spans="4:4" x14ac:dyDescent="0.25">
      <c r="D84" s="212"/>
    </row>
    <row r="85" spans="4:4" x14ac:dyDescent="0.25">
      <c r="D85" s="212"/>
    </row>
    <row r="86" spans="4:4" x14ac:dyDescent="0.25">
      <c r="D86" s="212"/>
    </row>
    <row r="87" spans="4:4" x14ac:dyDescent="0.25">
      <c r="D87" s="212"/>
    </row>
    <row r="88" spans="4:4" x14ac:dyDescent="0.25">
      <c r="D88" s="212"/>
    </row>
    <row r="89" spans="4:4" x14ac:dyDescent="0.25">
      <c r="D89" s="212"/>
    </row>
    <row r="90" spans="4:4" x14ac:dyDescent="0.25">
      <c r="D90" s="212"/>
    </row>
    <row r="91" spans="4:4" x14ac:dyDescent="0.25">
      <c r="D91" s="212"/>
    </row>
    <row r="92" spans="4:4" x14ac:dyDescent="0.25">
      <c r="D92" s="212"/>
    </row>
    <row r="93" spans="4:4" x14ac:dyDescent="0.25">
      <c r="D93" s="212"/>
    </row>
    <row r="94" spans="4:4" x14ac:dyDescent="0.25">
      <c r="D94" s="212"/>
    </row>
    <row r="95" spans="4:4" x14ac:dyDescent="0.25">
      <c r="D95" s="212"/>
    </row>
    <row r="96" spans="4:4" x14ac:dyDescent="0.25">
      <c r="D96" s="212"/>
    </row>
    <row r="97" spans="4:4" x14ac:dyDescent="0.25">
      <c r="D97" s="212"/>
    </row>
    <row r="98" spans="4:4" x14ac:dyDescent="0.25">
      <c r="D98" s="212"/>
    </row>
    <row r="99" spans="4:4" x14ac:dyDescent="0.25">
      <c r="D99" s="212"/>
    </row>
    <row r="100" spans="4:4" x14ac:dyDescent="0.25">
      <c r="D100" s="212"/>
    </row>
    <row r="101" spans="4:4" x14ac:dyDescent="0.25">
      <c r="D101" s="212"/>
    </row>
    <row r="102" spans="4:4" x14ac:dyDescent="0.25">
      <c r="D102" s="212"/>
    </row>
    <row r="103" spans="4:4" x14ac:dyDescent="0.25">
      <c r="D103" s="212"/>
    </row>
    <row r="104" spans="4:4" x14ac:dyDescent="0.25">
      <c r="D104" s="212"/>
    </row>
    <row r="105" spans="4:4" x14ac:dyDescent="0.25">
      <c r="D105" s="212"/>
    </row>
    <row r="106" spans="4:4" x14ac:dyDescent="0.25">
      <c r="D106" s="212"/>
    </row>
    <row r="107" spans="4:4" x14ac:dyDescent="0.25">
      <c r="D107" s="212"/>
    </row>
    <row r="108" spans="4:4" x14ac:dyDescent="0.25">
      <c r="D108" s="212"/>
    </row>
    <row r="109" spans="4:4" x14ac:dyDescent="0.25">
      <c r="D109" s="212"/>
    </row>
    <row r="110" spans="4:4" x14ac:dyDescent="0.25">
      <c r="D110" s="212"/>
    </row>
    <row r="111" spans="4:4" x14ac:dyDescent="0.25">
      <c r="D111" s="212"/>
    </row>
    <row r="112" spans="4:4" x14ac:dyDescent="0.25">
      <c r="D112" s="212"/>
    </row>
    <row r="113" spans="4:4" x14ac:dyDescent="0.25">
      <c r="D113" s="212"/>
    </row>
    <row r="114" spans="4:4" x14ac:dyDescent="0.25">
      <c r="D114" s="212"/>
    </row>
    <row r="115" spans="4:4" x14ac:dyDescent="0.25">
      <c r="D115" s="212"/>
    </row>
    <row r="116" spans="4:4" x14ac:dyDescent="0.25">
      <c r="D116" s="212"/>
    </row>
    <row r="117" spans="4:4" x14ac:dyDescent="0.25">
      <c r="D117" s="212"/>
    </row>
    <row r="118" spans="4:4" x14ac:dyDescent="0.25">
      <c r="D118" s="212"/>
    </row>
    <row r="119" spans="4:4" x14ac:dyDescent="0.25">
      <c r="D119" s="212"/>
    </row>
    <row r="120" spans="4:4" x14ac:dyDescent="0.25">
      <c r="D120" s="212"/>
    </row>
    <row r="121" spans="4:4" x14ac:dyDescent="0.25">
      <c r="D121" s="212"/>
    </row>
    <row r="122" spans="4:4" x14ac:dyDescent="0.25">
      <c r="D122" s="212"/>
    </row>
    <row r="123" spans="4:4" x14ac:dyDescent="0.25">
      <c r="D123" s="212"/>
    </row>
    <row r="124" spans="4:4" x14ac:dyDescent="0.25">
      <c r="D124" s="212"/>
    </row>
    <row r="125" spans="4:4" x14ac:dyDescent="0.25">
      <c r="D125" s="212"/>
    </row>
    <row r="126" spans="4:4" x14ac:dyDescent="0.25">
      <c r="D126" s="212"/>
    </row>
    <row r="127" spans="4:4" x14ac:dyDescent="0.25">
      <c r="D127" s="212"/>
    </row>
    <row r="128" spans="4:4" x14ac:dyDescent="0.25">
      <c r="D128" s="212"/>
    </row>
    <row r="129" spans="4:4" x14ac:dyDescent="0.25">
      <c r="D129" s="212"/>
    </row>
    <row r="130" spans="4:4" x14ac:dyDescent="0.25">
      <c r="D130" s="212"/>
    </row>
    <row r="131" spans="4:4" x14ac:dyDescent="0.25">
      <c r="D131" s="212"/>
    </row>
    <row r="132" spans="4:4" x14ac:dyDescent="0.25">
      <c r="D132" s="212"/>
    </row>
    <row r="133" spans="4:4" x14ac:dyDescent="0.25">
      <c r="D133" s="212"/>
    </row>
    <row r="134" spans="4:4" x14ac:dyDescent="0.25">
      <c r="D134" s="212"/>
    </row>
    <row r="135" spans="4:4" x14ac:dyDescent="0.25">
      <c r="D135" s="212"/>
    </row>
    <row r="136" spans="4:4" x14ac:dyDescent="0.25">
      <c r="D136" s="212"/>
    </row>
    <row r="137" spans="4:4" x14ac:dyDescent="0.25">
      <c r="D137" s="212"/>
    </row>
    <row r="138" spans="4:4" x14ac:dyDescent="0.25">
      <c r="D138" s="212"/>
    </row>
    <row r="139" spans="4:4" x14ac:dyDescent="0.25">
      <c r="D139" s="212"/>
    </row>
    <row r="140" spans="4:4" x14ac:dyDescent="0.25">
      <c r="D140" s="212"/>
    </row>
    <row r="141" spans="4:4" x14ac:dyDescent="0.25">
      <c r="D141" s="212"/>
    </row>
    <row r="142" spans="4:4" x14ac:dyDescent="0.25">
      <c r="D142" s="212"/>
    </row>
    <row r="143" spans="4:4" x14ac:dyDescent="0.25">
      <c r="D143" s="211"/>
    </row>
    <row r="144" spans="4:4" x14ac:dyDescent="0.25">
      <c r="D144" s="211"/>
    </row>
    <row r="145" spans="4:4" x14ac:dyDescent="0.25">
      <c r="D145" s="211"/>
    </row>
    <row r="146" spans="4:4" x14ac:dyDescent="0.25">
      <c r="D146" s="211"/>
    </row>
    <row r="147" spans="4:4" x14ac:dyDescent="0.25">
      <c r="D147" s="211"/>
    </row>
    <row r="148" spans="4:4" x14ac:dyDescent="0.25">
      <c r="D148" s="211"/>
    </row>
    <row r="149" spans="4:4" x14ac:dyDescent="0.25">
      <c r="D149" s="211"/>
    </row>
    <row r="150" spans="4:4" x14ac:dyDescent="0.25">
      <c r="D150" s="211"/>
    </row>
  </sheetData>
  <sheetProtection algorithmName="SHA-512" hashValue="vGeom8TLRam+cHJlK4r0wU+cjX5HlLtL9Xx0Dnw1bKncwKYbJM+8cca3o50u3PpF3JRj5ITL7Xpyz/g6QTFRiA==" saltValue="w1bRchTGfwrVpsTwRfnqug==" spinCount="100000" sheet="1" objects="1" scenarios="1" selectLockedCells="1"/>
  <mergeCells count="5">
    <mergeCell ref="F36:K36"/>
    <mergeCell ref="D4:E4"/>
    <mergeCell ref="J7:K7"/>
    <mergeCell ref="F14:H14"/>
    <mergeCell ref="F18:K18"/>
  </mergeCells>
  <conditionalFormatting sqref="H26">
    <cfRule type="expression" dxfId="224" priority="11">
      <formula>IF(#REF!="Addition to existing or new",1,0)</formula>
    </cfRule>
  </conditionalFormatting>
  <conditionalFormatting sqref="J26">
    <cfRule type="expression" dxfId="223" priority="8">
      <formula>IF(#REF!="Addition to existing or new",1,0)</formula>
    </cfRule>
  </conditionalFormatting>
  <conditionalFormatting sqref="H26:H27 J26:K27">
    <cfRule type="expression" dxfId="222" priority="7">
      <formula>IF(#REF!="Addition to existing or new",1,0)</formula>
    </cfRule>
  </conditionalFormatting>
  <conditionalFormatting sqref="F26:F27">
    <cfRule type="expression" dxfId="221" priority="6">
      <formula>IF($B$41="Addition to existing or new",1,0)</formula>
    </cfRule>
  </conditionalFormatting>
  <conditionalFormatting sqref="F28">
    <cfRule type="expression" dxfId="220" priority="5">
      <formula>$F$25="Alternative to new"</formula>
    </cfRule>
  </conditionalFormatting>
  <conditionalFormatting sqref="G26">
    <cfRule type="expression" dxfId="219" priority="4">
      <formula>IF(#REF!="Addition to existing or new",1,0)</formula>
    </cfRule>
  </conditionalFormatting>
  <conditionalFormatting sqref="G26:G27">
    <cfRule type="expression" dxfId="218" priority="3">
      <formula>IF(#REF!="Addition to existing or new",1,0)</formula>
    </cfRule>
  </conditionalFormatting>
  <conditionalFormatting sqref="I26">
    <cfRule type="expression" dxfId="217" priority="2">
      <formula>IF(#REF!="Addition to existing or new",1,0)</formula>
    </cfRule>
  </conditionalFormatting>
  <conditionalFormatting sqref="I26:I27">
    <cfRule type="expression" dxfId="216" priority="1">
      <formula>IF(#REF!="Addition to existing or new",1,0)</formula>
    </cfRule>
  </conditionalFormatting>
  <dataValidations count="5">
    <dataValidation type="list" allowBlank="1" showInputMessage="1" showErrorMessage="1" error="Please select an option from the dropdown menu." sqref="G25:K25" xr:uid="{00000000-0002-0000-0C00-000000000000}">
      <formula1>LookupArray9</formula1>
    </dataValidation>
    <dataValidation type="whole" allowBlank="1" showErrorMessage="1" error="Enter numbers only in Whole years e.g. 5 with a maximum of 100" sqref="G26:K27 F26:F28" xr:uid="{00000000-0002-0000-0C00-000001000000}">
      <formula1>1</formula1>
      <formula2>100</formula2>
    </dataValidation>
    <dataValidation type="list" allowBlank="1" showInputMessage="1" showErrorMessage="1" error="Please select an option from the dropdown menu." sqref="F8 F12 F10" xr:uid="{D052A3DC-8BB0-4333-B204-7F7DD0716B6C}">
      <formula1>LookupArray2</formula1>
    </dataValidation>
    <dataValidation type="decimal" allowBlank="1" showInputMessage="1" showErrorMessage="1" error="Please enter a value between 0 and 100 %" sqref="F16:H16" xr:uid="{00000000-0002-0000-0C00-000003000000}">
      <formula1>0</formula1>
      <formula2>1</formula2>
    </dataValidation>
    <dataValidation type="whole" errorStyle="information" allowBlank="1" showInputMessage="1" showErrorMessage="1" error="Please enter a valid year. Must be after 2010." sqref="F25 F22" xr:uid="{00000000-0002-0000-0C00-000004000000}">
      <formula1>1940</formula1>
      <formula2>2050</formula2>
    </dataValidation>
  </dataValidations>
  <pageMargins left="0" right="0" top="0" bottom="0" header="0" footer="0"/>
  <pageSetup paperSize="9" scale="68" orientation="landscape"/>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tabColor rgb="FFFFC000"/>
    <pageSetUpPr autoPageBreaks="0" fitToPage="1"/>
  </sheetPr>
  <dimension ref="B1:DE154"/>
  <sheetViews>
    <sheetView zoomScale="80" zoomScaleNormal="80" workbookViewId="0">
      <pane xSplit="7" ySplit="7" topLeftCell="CK24" activePane="bottomRight" state="frozen"/>
      <selection pane="topRight" activeCell="H1" sqref="H1"/>
      <selection pane="bottomLeft" activeCell="A8" sqref="A8"/>
      <selection pane="bottomRight" activeCell="F37" sqref="F37"/>
    </sheetView>
  </sheetViews>
  <sheetFormatPr defaultColWidth="9.140625" defaultRowHeight="15" x14ac:dyDescent="0.25"/>
  <cols>
    <col min="1" max="1" width="2.28515625" style="86" customWidth="1"/>
    <col min="2" max="2" width="1.7109375" style="86" customWidth="1"/>
    <col min="3" max="3" width="7.7109375" style="258" customWidth="1"/>
    <col min="4" max="4" width="56.85546875" style="228" customWidth="1"/>
    <col min="5" max="5" width="13" style="87" customWidth="1"/>
    <col min="6" max="6" width="22.28515625" style="87" customWidth="1"/>
    <col min="7" max="7" width="4" style="87" customWidth="1"/>
    <col min="8" max="9" width="9.7109375" style="86" customWidth="1"/>
    <col min="10" max="10" width="9.140625" style="86"/>
    <col min="11" max="11" width="10.28515625" style="86" bestFit="1" customWidth="1"/>
    <col min="12" max="12" width="9.140625" style="86"/>
    <col min="13" max="13" width="8.85546875" style="86" bestFit="1" customWidth="1"/>
    <col min="14" max="107" width="9.140625" style="86"/>
    <col min="108" max="108" width="3" style="86" customWidth="1"/>
    <col min="109" max="109" width="3.140625" style="86" customWidth="1"/>
    <col min="110" max="16384" width="9.140625" style="86"/>
  </cols>
  <sheetData>
    <row r="1" spans="2:109" ht="49.5" customHeight="1" thickBot="1" x14ac:dyDescent="0.3">
      <c r="B1" s="788" t="str">
        <f>"---- Step 4 - Data Input - Business as Usual (BAU) ----"</f>
        <v>---- Step 4 - Data Input - Business as Usual (BAU) ----</v>
      </c>
      <c r="C1" s="86"/>
    </row>
    <row r="2" spans="2:109" ht="6.75" customHeight="1" x14ac:dyDescent="0.25">
      <c r="B2" s="229"/>
      <c r="C2" s="259"/>
      <c r="D2" s="231"/>
      <c r="E2" s="232"/>
      <c r="F2" s="232"/>
      <c r="G2" s="232"/>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3"/>
    </row>
    <row r="3" spans="2:109" ht="7.5" customHeight="1" x14ac:dyDescent="0.25">
      <c r="B3" s="217"/>
      <c r="C3" s="707"/>
      <c r="D3" s="240"/>
      <c r="E3" s="708"/>
      <c r="F3" s="709"/>
      <c r="G3" s="239"/>
      <c r="H3" s="237"/>
      <c r="I3" s="237"/>
      <c r="J3" s="237"/>
      <c r="K3" s="237"/>
      <c r="L3" s="237"/>
      <c r="M3" s="237"/>
      <c r="N3" s="237"/>
      <c r="O3" s="237"/>
      <c r="P3" s="237"/>
      <c r="Q3" s="237"/>
      <c r="R3" s="237"/>
      <c r="S3" s="237"/>
      <c r="T3" s="237"/>
      <c r="U3" s="237"/>
      <c r="V3" s="237"/>
      <c r="W3" s="237"/>
      <c r="X3" s="237"/>
      <c r="Y3" s="237"/>
      <c r="Z3" s="237"/>
      <c r="AA3" s="237"/>
      <c r="AB3" s="237"/>
      <c r="AC3" s="237"/>
      <c r="AD3" s="237"/>
      <c r="AE3" s="237"/>
      <c r="AF3" s="237"/>
      <c r="AG3" s="237"/>
      <c r="AH3" s="237"/>
      <c r="AI3" s="237"/>
      <c r="AJ3" s="237"/>
      <c r="AK3" s="237"/>
      <c r="AL3" s="237"/>
      <c r="AM3" s="237"/>
      <c r="AN3" s="237"/>
      <c r="AO3" s="237"/>
      <c r="AP3" s="237"/>
      <c r="AQ3" s="237"/>
      <c r="AR3" s="237"/>
      <c r="AS3" s="237"/>
      <c r="AT3" s="237"/>
      <c r="AU3" s="237"/>
      <c r="AV3" s="237"/>
      <c r="AW3" s="237"/>
      <c r="AX3" s="237"/>
      <c r="AY3" s="237"/>
      <c r="AZ3" s="237"/>
      <c r="BA3" s="237"/>
      <c r="BB3" s="237"/>
      <c r="BC3" s="237"/>
      <c r="BD3" s="237"/>
      <c r="BE3" s="237"/>
      <c r="BF3" s="237"/>
      <c r="BG3" s="237"/>
      <c r="BH3" s="237"/>
      <c r="BI3" s="237"/>
      <c r="BJ3" s="237"/>
      <c r="BK3" s="237"/>
      <c r="BL3" s="237"/>
      <c r="BM3" s="237"/>
      <c r="BN3" s="237"/>
      <c r="BO3" s="237"/>
      <c r="BP3" s="237"/>
      <c r="BQ3" s="237"/>
      <c r="BR3" s="237"/>
      <c r="BS3" s="237"/>
      <c r="BT3" s="237"/>
      <c r="BU3" s="237"/>
      <c r="BV3" s="237"/>
      <c r="BW3" s="237"/>
      <c r="BX3" s="237"/>
      <c r="BY3" s="237"/>
      <c r="BZ3" s="237"/>
      <c r="CA3" s="237"/>
      <c r="CB3" s="237"/>
      <c r="CC3" s="237"/>
      <c r="CD3" s="237"/>
      <c r="CE3" s="237"/>
      <c r="CF3" s="237"/>
      <c r="CG3" s="237"/>
      <c r="CH3" s="237"/>
      <c r="CI3" s="237"/>
      <c r="CJ3" s="237"/>
      <c r="CK3" s="237"/>
      <c r="CL3" s="237"/>
      <c r="CM3" s="237"/>
      <c r="CN3" s="237"/>
      <c r="CO3" s="237"/>
      <c r="CP3" s="237"/>
      <c r="CQ3" s="237"/>
      <c r="CR3" s="237"/>
      <c r="CS3" s="237"/>
      <c r="CT3" s="237"/>
      <c r="CU3" s="237"/>
      <c r="CV3" s="237"/>
      <c r="CW3" s="237"/>
      <c r="CX3" s="237"/>
      <c r="CY3" s="237"/>
      <c r="CZ3" s="237"/>
      <c r="DA3" s="237"/>
      <c r="DB3" s="237"/>
      <c r="DC3" s="237"/>
      <c r="DD3" s="237"/>
      <c r="DE3" s="220"/>
    </row>
    <row r="4" spans="2:109" ht="36" customHeight="1" x14ac:dyDescent="0.25">
      <c r="B4" s="217"/>
      <c r="C4" s="707"/>
      <c r="D4" s="780"/>
      <c r="E4" s="134"/>
      <c r="F4" s="710"/>
      <c r="G4" s="134"/>
      <c r="H4" s="134"/>
      <c r="I4" s="134"/>
      <c r="J4" s="134"/>
      <c r="K4" s="134"/>
      <c r="L4" s="134"/>
      <c r="M4" s="134"/>
      <c r="N4" s="134"/>
      <c r="O4" s="237"/>
      <c r="P4" s="237"/>
      <c r="Q4" s="237"/>
      <c r="R4" s="237"/>
      <c r="S4" s="237"/>
      <c r="T4" s="237"/>
      <c r="U4" s="237"/>
      <c r="V4" s="237"/>
      <c r="W4" s="237"/>
      <c r="X4" s="237"/>
      <c r="Y4" s="237"/>
      <c r="Z4" s="237"/>
      <c r="AA4" s="237"/>
      <c r="AB4" s="237"/>
      <c r="AC4" s="237"/>
      <c r="AD4" s="237"/>
      <c r="AE4" s="237"/>
      <c r="AF4" s="237"/>
      <c r="AG4" s="237"/>
      <c r="AH4" s="237"/>
      <c r="AI4" s="237"/>
      <c r="AJ4" s="237"/>
      <c r="AK4" s="237"/>
      <c r="AL4" s="237"/>
      <c r="AM4" s="237"/>
      <c r="AN4" s="237"/>
      <c r="AO4" s="237"/>
      <c r="AP4" s="237"/>
      <c r="AQ4" s="237"/>
      <c r="AR4" s="237"/>
      <c r="AS4" s="237"/>
      <c r="AT4" s="237"/>
      <c r="AU4" s="237"/>
      <c r="AV4" s="237"/>
      <c r="AW4" s="237"/>
      <c r="AX4" s="237"/>
      <c r="AY4" s="237"/>
      <c r="AZ4" s="237"/>
      <c r="BA4" s="237"/>
      <c r="BB4" s="237"/>
      <c r="BC4" s="237"/>
      <c r="BD4" s="237"/>
      <c r="BE4" s="237"/>
      <c r="BF4" s="237"/>
      <c r="BG4" s="237"/>
      <c r="BH4" s="237"/>
      <c r="BI4" s="237"/>
      <c r="BJ4" s="237"/>
      <c r="BK4" s="237"/>
      <c r="BL4" s="237"/>
      <c r="BM4" s="237"/>
      <c r="BN4" s="237"/>
      <c r="BO4" s="237"/>
      <c r="BP4" s="237"/>
      <c r="BQ4" s="237"/>
      <c r="BR4" s="237"/>
      <c r="BS4" s="237"/>
      <c r="BT4" s="237"/>
      <c r="BU4" s="237"/>
      <c r="BV4" s="237"/>
      <c r="BW4" s="237"/>
      <c r="BX4" s="237"/>
      <c r="BY4" s="237"/>
      <c r="BZ4" s="237"/>
      <c r="CA4" s="237"/>
      <c r="CB4" s="237"/>
      <c r="CC4" s="237"/>
      <c r="CD4" s="237"/>
      <c r="CE4" s="237"/>
      <c r="CF4" s="237"/>
      <c r="CG4" s="237"/>
      <c r="CH4" s="237"/>
      <c r="CI4" s="237"/>
      <c r="CJ4" s="237"/>
      <c r="CK4" s="237"/>
      <c r="CL4" s="237"/>
      <c r="CM4" s="237"/>
      <c r="CN4" s="237"/>
      <c r="CO4" s="237"/>
      <c r="CP4" s="237"/>
      <c r="CQ4" s="237"/>
      <c r="CR4" s="237"/>
      <c r="CS4" s="237"/>
      <c r="CT4" s="237"/>
      <c r="CU4" s="237"/>
      <c r="CV4" s="237"/>
      <c r="CW4" s="237"/>
      <c r="CX4" s="237"/>
      <c r="CY4" s="237"/>
      <c r="CZ4" s="237"/>
      <c r="DA4" s="237"/>
      <c r="DB4" s="237"/>
      <c r="DC4" s="237"/>
      <c r="DD4" s="237"/>
      <c r="DE4" s="220"/>
    </row>
    <row r="5" spans="2:109" ht="14.25" customHeight="1" x14ac:dyDescent="0.25">
      <c r="B5" s="217"/>
      <c r="C5" s="707"/>
      <c r="D5" s="780"/>
      <c r="E5" s="239"/>
      <c r="F5" s="239"/>
      <c r="G5" s="239"/>
      <c r="H5" s="782">
        <f>IF(AND(SUM(H30,H50,H79,H100,H117,H128)&lt;&gt;0,H7=0),1,0)</f>
        <v>0</v>
      </c>
      <c r="I5" s="782">
        <f t="shared" ref="I5:BT5" si="0">IF(AND(SUM(I30,I50,I79,I100,I117,I128)&lt;&gt;0,I7=0),1,0)</f>
        <v>0</v>
      </c>
      <c r="J5" s="782">
        <f t="shared" si="0"/>
        <v>0</v>
      </c>
      <c r="K5" s="782">
        <f t="shared" si="0"/>
        <v>0</v>
      </c>
      <c r="L5" s="782">
        <f t="shared" si="0"/>
        <v>0</v>
      </c>
      <c r="M5" s="782">
        <f t="shared" si="0"/>
        <v>0</v>
      </c>
      <c r="N5" s="782">
        <f t="shared" si="0"/>
        <v>0</v>
      </c>
      <c r="O5" s="782">
        <f t="shared" si="0"/>
        <v>0</v>
      </c>
      <c r="P5" s="782">
        <f t="shared" si="0"/>
        <v>0</v>
      </c>
      <c r="Q5" s="782">
        <f t="shared" si="0"/>
        <v>0</v>
      </c>
      <c r="R5" s="782">
        <f t="shared" si="0"/>
        <v>0</v>
      </c>
      <c r="S5" s="782">
        <f t="shared" si="0"/>
        <v>0</v>
      </c>
      <c r="T5" s="782">
        <f t="shared" si="0"/>
        <v>0</v>
      </c>
      <c r="U5" s="782">
        <f t="shared" si="0"/>
        <v>0</v>
      </c>
      <c r="V5" s="782">
        <f t="shared" si="0"/>
        <v>0</v>
      </c>
      <c r="W5" s="782">
        <f t="shared" si="0"/>
        <v>0</v>
      </c>
      <c r="X5" s="782">
        <f t="shared" si="0"/>
        <v>0</v>
      </c>
      <c r="Y5" s="782">
        <f t="shared" si="0"/>
        <v>0</v>
      </c>
      <c r="Z5" s="782">
        <f t="shared" si="0"/>
        <v>0</v>
      </c>
      <c r="AA5" s="782">
        <f t="shared" si="0"/>
        <v>0</v>
      </c>
      <c r="AB5" s="782">
        <f t="shared" si="0"/>
        <v>0</v>
      </c>
      <c r="AC5" s="782">
        <f t="shared" si="0"/>
        <v>0</v>
      </c>
      <c r="AD5" s="782">
        <f t="shared" si="0"/>
        <v>0</v>
      </c>
      <c r="AE5" s="782">
        <f t="shared" si="0"/>
        <v>0</v>
      </c>
      <c r="AF5" s="782">
        <f t="shared" si="0"/>
        <v>0</v>
      </c>
      <c r="AG5" s="782">
        <f t="shared" si="0"/>
        <v>0</v>
      </c>
      <c r="AH5" s="782">
        <f t="shared" si="0"/>
        <v>0</v>
      </c>
      <c r="AI5" s="782">
        <f t="shared" si="0"/>
        <v>0</v>
      </c>
      <c r="AJ5" s="782">
        <f t="shared" si="0"/>
        <v>0</v>
      </c>
      <c r="AK5" s="782">
        <f t="shared" si="0"/>
        <v>0</v>
      </c>
      <c r="AL5" s="782">
        <f t="shared" si="0"/>
        <v>0</v>
      </c>
      <c r="AM5" s="782">
        <f t="shared" si="0"/>
        <v>0</v>
      </c>
      <c r="AN5" s="782">
        <f t="shared" si="0"/>
        <v>0</v>
      </c>
      <c r="AO5" s="782">
        <f t="shared" si="0"/>
        <v>0</v>
      </c>
      <c r="AP5" s="782">
        <f t="shared" si="0"/>
        <v>0</v>
      </c>
      <c r="AQ5" s="782">
        <f t="shared" si="0"/>
        <v>0</v>
      </c>
      <c r="AR5" s="782">
        <f t="shared" si="0"/>
        <v>0</v>
      </c>
      <c r="AS5" s="782">
        <f t="shared" si="0"/>
        <v>0</v>
      </c>
      <c r="AT5" s="782">
        <f t="shared" si="0"/>
        <v>0</v>
      </c>
      <c r="AU5" s="782">
        <f t="shared" si="0"/>
        <v>0</v>
      </c>
      <c r="AV5" s="782">
        <f t="shared" si="0"/>
        <v>0</v>
      </c>
      <c r="AW5" s="782">
        <f t="shared" si="0"/>
        <v>0</v>
      </c>
      <c r="AX5" s="782">
        <f t="shared" si="0"/>
        <v>0</v>
      </c>
      <c r="AY5" s="782">
        <f t="shared" si="0"/>
        <v>0</v>
      </c>
      <c r="AZ5" s="782">
        <f t="shared" si="0"/>
        <v>0</v>
      </c>
      <c r="BA5" s="782">
        <f t="shared" si="0"/>
        <v>0</v>
      </c>
      <c r="BB5" s="782">
        <f t="shared" si="0"/>
        <v>0</v>
      </c>
      <c r="BC5" s="782">
        <f t="shared" si="0"/>
        <v>0</v>
      </c>
      <c r="BD5" s="782">
        <f t="shared" si="0"/>
        <v>0</v>
      </c>
      <c r="BE5" s="782">
        <f t="shared" si="0"/>
        <v>0</v>
      </c>
      <c r="BF5" s="782">
        <f t="shared" si="0"/>
        <v>0</v>
      </c>
      <c r="BG5" s="782">
        <f t="shared" si="0"/>
        <v>0</v>
      </c>
      <c r="BH5" s="782">
        <f t="shared" si="0"/>
        <v>0</v>
      </c>
      <c r="BI5" s="782">
        <f t="shared" si="0"/>
        <v>0</v>
      </c>
      <c r="BJ5" s="782">
        <f t="shared" si="0"/>
        <v>0</v>
      </c>
      <c r="BK5" s="782">
        <f t="shared" si="0"/>
        <v>0</v>
      </c>
      <c r="BL5" s="782">
        <f t="shared" si="0"/>
        <v>0</v>
      </c>
      <c r="BM5" s="782">
        <f t="shared" si="0"/>
        <v>0</v>
      </c>
      <c r="BN5" s="782">
        <f t="shared" si="0"/>
        <v>0</v>
      </c>
      <c r="BO5" s="782">
        <f t="shared" si="0"/>
        <v>0</v>
      </c>
      <c r="BP5" s="782">
        <f t="shared" si="0"/>
        <v>0</v>
      </c>
      <c r="BQ5" s="782">
        <f t="shared" si="0"/>
        <v>0</v>
      </c>
      <c r="BR5" s="782">
        <f t="shared" si="0"/>
        <v>0</v>
      </c>
      <c r="BS5" s="782">
        <f t="shared" si="0"/>
        <v>0</v>
      </c>
      <c r="BT5" s="782">
        <f t="shared" si="0"/>
        <v>0</v>
      </c>
      <c r="BU5" s="782">
        <f t="shared" ref="BU5:DC5" si="1">IF(AND(SUM(BU30,BU50,BU79,BU100,BU117,BU128)&lt;&gt;0,BU7=0),1,0)</f>
        <v>0</v>
      </c>
      <c r="BV5" s="782">
        <f t="shared" si="1"/>
        <v>0</v>
      </c>
      <c r="BW5" s="782">
        <f t="shared" si="1"/>
        <v>0</v>
      </c>
      <c r="BX5" s="782">
        <f t="shared" si="1"/>
        <v>0</v>
      </c>
      <c r="BY5" s="782">
        <f t="shared" si="1"/>
        <v>0</v>
      </c>
      <c r="BZ5" s="782">
        <f t="shared" si="1"/>
        <v>0</v>
      </c>
      <c r="CA5" s="782">
        <f t="shared" si="1"/>
        <v>0</v>
      </c>
      <c r="CB5" s="782">
        <f t="shared" si="1"/>
        <v>0</v>
      </c>
      <c r="CC5" s="782">
        <f t="shared" si="1"/>
        <v>0</v>
      </c>
      <c r="CD5" s="782">
        <f t="shared" si="1"/>
        <v>0</v>
      </c>
      <c r="CE5" s="782">
        <f t="shared" si="1"/>
        <v>0</v>
      </c>
      <c r="CF5" s="782">
        <f t="shared" si="1"/>
        <v>0</v>
      </c>
      <c r="CG5" s="782">
        <f t="shared" si="1"/>
        <v>0</v>
      </c>
      <c r="CH5" s="782">
        <f t="shared" si="1"/>
        <v>0</v>
      </c>
      <c r="CI5" s="782">
        <f t="shared" si="1"/>
        <v>0</v>
      </c>
      <c r="CJ5" s="782">
        <f t="shared" si="1"/>
        <v>0</v>
      </c>
      <c r="CK5" s="782">
        <f t="shared" si="1"/>
        <v>0</v>
      </c>
      <c r="CL5" s="782">
        <f t="shared" si="1"/>
        <v>0</v>
      </c>
      <c r="CM5" s="782">
        <f t="shared" si="1"/>
        <v>0</v>
      </c>
      <c r="CN5" s="782">
        <f t="shared" si="1"/>
        <v>0</v>
      </c>
      <c r="CO5" s="782">
        <f t="shared" si="1"/>
        <v>0</v>
      </c>
      <c r="CP5" s="782">
        <f t="shared" si="1"/>
        <v>0</v>
      </c>
      <c r="CQ5" s="782">
        <f t="shared" si="1"/>
        <v>0</v>
      </c>
      <c r="CR5" s="782">
        <f t="shared" si="1"/>
        <v>0</v>
      </c>
      <c r="CS5" s="782">
        <f t="shared" si="1"/>
        <v>0</v>
      </c>
      <c r="CT5" s="782">
        <f t="shared" si="1"/>
        <v>0</v>
      </c>
      <c r="CU5" s="782">
        <f t="shared" si="1"/>
        <v>0</v>
      </c>
      <c r="CV5" s="782">
        <f t="shared" si="1"/>
        <v>0</v>
      </c>
      <c r="CW5" s="782">
        <f t="shared" si="1"/>
        <v>0</v>
      </c>
      <c r="CX5" s="782">
        <f t="shared" si="1"/>
        <v>0</v>
      </c>
      <c r="CY5" s="782">
        <f t="shared" si="1"/>
        <v>0</v>
      </c>
      <c r="CZ5" s="782">
        <f t="shared" si="1"/>
        <v>0</v>
      </c>
      <c r="DA5" s="782">
        <f t="shared" si="1"/>
        <v>0</v>
      </c>
      <c r="DB5" s="782">
        <f t="shared" si="1"/>
        <v>0</v>
      </c>
      <c r="DC5" s="782">
        <f t="shared" si="1"/>
        <v>0</v>
      </c>
      <c r="DD5" s="781"/>
      <c r="DE5" s="220"/>
    </row>
    <row r="6" spans="2:109" ht="18" customHeight="1" x14ac:dyDescent="0.25">
      <c r="B6" s="217"/>
      <c r="C6" s="707"/>
      <c r="D6" s="780"/>
      <c r="E6" s="237"/>
      <c r="F6" s="287" t="s">
        <v>74</v>
      </c>
      <c r="G6" s="285"/>
      <c r="H6" s="284">
        <v>0</v>
      </c>
      <c r="I6" s="282">
        <v>1</v>
      </c>
      <c r="J6" s="282">
        <v>2</v>
      </c>
      <c r="K6" s="282">
        <v>3</v>
      </c>
      <c r="L6" s="282">
        <v>4</v>
      </c>
      <c r="M6" s="282">
        <v>5</v>
      </c>
      <c r="N6" s="282">
        <v>6</v>
      </c>
      <c r="O6" s="282">
        <v>7</v>
      </c>
      <c r="P6" s="282">
        <v>8</v>
      </c>
      <c r="Q6" s="282">
        <v>9</v>
      </c>
      <c r="R6" s="282">
        <v>10</v>
      </c>
      <c r="S6" s="282">
        <v>11</v>
      </c>
      <c r="T6" s="282">
        <v>12</v>
      </c>
      <c r="U6" s="282">
        <v>13</v>
      </c>
      <c r="V6" s="282">
        <v>14</v>
      </c>
      <c r="W6" s="282">
        <v>15</v>
      </c>
      <c r="X6" s="282">
        <v>16</v>
      </c>
      <c r="Y6" s="282">
        <v>17</v>
      </c>
      <c r="Z6" s="282">
        <v>18</v>
      </c>
      <c r="AA6" s="282">
        <v>19</v>
      </c>
      <c r="AB6" s="282">
        <v>20</v>
      </c>
      <c r="AC6" s="282">
        <v>21</v>
      </c>
      <c r="AD6" s="282">
        <v>22</v>
      </c>
      <c r="AE6" s="282">
        <v>23</v>
      </c>
      <c r="AF6" s="282">
        <v>24</v>
      </c>
      <c r="AG6" s="282">
        <v>25</v>
      </c>
      <c r="AH6" s="282">
        <v>26</v>
      </c>
      <c r="AI6" s="282">
        <v>27</v>
      </c>
      <c r="AJ6" s="282">
        <v>28</v>
      </c>
      <c r="AK6" s="282">
        <v>29</v>
      </c>
      <c r="AL6" s="282">
        <v>30</v>
      </c>
      <c r="AM6" s="282">
        <v>31</v>
      </c>
      <c r="AN6" s="282">
        <v>32</v>
      </c>
      <c r="AO6" s="282">
        <v>33</v>
      </c>
      <c r="AP6" s="282">
        <v>34</v>
      </c>
      <c r="AQ6" s="282">
        <v>35</v>
      </c>
      <c r="AR6" s="282">
        <v>36</v>
      </c>
      <c r="AS6" s="282">
        <v>37</v>
      </c>
      <c r="AT6" s="282">
        <v>38</v>
      </c>
      <c r="AU6" s="282">
        <v>39</v>
      </c>
      <c r="AV6" s="282">
        <v>40</v>
      </c>
      <c r="AW6" s="282">
        <v>41</v>
      </c>
      <c r="AX6" s="282">
        <v>42</v>
      </c>
      <c r="AY6" s="282">
        <v>43</v>
      </c>
      <c r="AZ6" s="282">
        <v>44</v>
      </c>
      <c r="BA6" s="282">
        <v>45</v>
      </c>
      <c r="BB6" s="282">
        <v>46</v>
      </c>
      <c r="BC6" s="282">
        <v>47</v>
      </c>
      <c r="BD6" s="282">
        <v>48</v>
      </c>
      <c r="BE6" s="282">
        <v>49</v>
      </c>
      <c r="BF6" s="282">
        <v>50</v>
      </c>
      <c r="BG6" s="282">
        <v>51</v>
      </c>
      <c r="BH6" s="282">
        <v>52</v>
      </c>
      <c r="BI6" s="282">
        <v>53</v>
      </c>
      <c r="BJ6" s="282">
        <v>54</v>
      </c>
      <c r="BK6" s="282">
        <v>55</v>
      </c>
      <c r="BL6" s="282">
        <v>56</v>
      </c>
      <c r="BM6" s="282">
        <v>57</v>
      </c>
      <c r="BN6" s="282">
        <v>58</v>
      </c>
      <c r="BO6" s="282">
        <v>59</v>
      </c>
      <c r="BP6" s="282">
        <v>60</v>
      </c>
      <c r="BQ6" s="282">
        <v>61</v>
      </c>
      <c r="BR6" s="282">
        <v>62</v>
      </c>
      <c r="BS6" s="282">
        <v>63</v>
      </c>
      <c r="BT6" s="282">
        <v>64</v>
      </c>
      <c r="BU6" s="282">
        <v>65</v>
      </c>
      <c r="BV6" s="282">
        <v>66</v>
      </c>
      <c r="BW6" s="282">
        <v>67</v>
      </c>
      <c r="BX6" s="282">
        <v>68</v>
      </c>
      <c r="BY6" s="282">
        <v>69</v>
      </c>
      <c r="BZ6" s="282">
        <v>70</v>
      </c>
      <c r="CA6" s="282">
        <v>71</v>
      </c>
      <c r="CB6" s="282">
        <v>72</v>
      </c>
      <c r="CC6" s="282">
        <v>73</v>
      </c>
      <c r="CD6" s="282">
        <v>74</v>
      </c>
      <c r="CE6" s="282">
        <v>75</v>
      </c>
      <c r="CF6" s="282">
        <v>76</v>
      </c>
      <c r="CG6" s="282">
        <v>77</v>
      </c>
      <c r="CH6" s="282">
        <v>78</v>
      </c>
      <c r="CI6" s="282">
        <v>79</v>
      </c>
      <c r="CJ6" s="282">
        <v>80</v>
      </c>
      <c r="CK6" s="282">
        <v>81</v>
      </c>
      <c r="CL6" s="282">
        <v>82</v>
      </c>
      <c r="CM6" s="282">
        <v>83</v>
      </c>
      <c r="CN6" s="282">
        <v>84</v>
      </c>
      <c r="CO6" s="282">
        <v>85</v>
      </c>
      <c r="CP6" s="282">
        <v>86</v>
      </c>
      <c r="CQ6" s="282">
        <v>87</v>
      </c>
      <c r="CR6" s="282">
        <v>88</v>
      </c>
      <c r="CS6" s="282">
        <v>89</v>
      </c>
      <c r="CT6" s="282">
        <v>90</v>
      </c>
      <c r="CU6" s="282">
        <v>91</v>
      </c>
      <c r="CV6" s="282">
        <v>92</v>
      </c>
      <c r="CW6" s="282">
        <v>93</v>
      </c>
      <c r="CX6" s="282">
        <v>94</v>
      </c>
      <c r="CY6" s="282">
        <v>95</v>
      </c>
      <c r="CZ6" s="282">
        <v>96</v>
      </c>
      <c r="DA6" s="282">
        <v>97</v>
      </c>
      <c r="DB6" s="282">
        <v>98</v>
      </c>
      <c r="DC6" s="282">
        <v>99</v>
      </c>
      <c r="DD6" s="234"/>
      <c r="DE6" s="220"/>
    </row>
    <row r="7" spans="2:109" ht="15" customHeight="1" x14ac:dyDescent="0.25">
      <c r="B7" s="217"/>
      <c r="C7" s="707"/>
      <c r="D7" s="780"/>
      <c r="E7" s="237"/>
      <c r="F7" s="286" t="s">
        <v>33</v>
      </c>
      <c r="G7" s="285"/>
      <c r="H7" s="285">
        <f>IF($C$9=0,"",IF(H$6+'Data Input - General'!$F$22&gt;'Data Input - General'!$F$34,0,'Data Input - BAU'!H$6+'Data Input - General'!$F$22))</f>
        <v>0</v>
      </c>
      <c r="I7" s="227">
        <f>IF($C$9=0,"",IF(I$6+'Data Input - General'!$F$22&gt;'Data Input - General'!$F$34,0,'Data Input - BAU'!I$6+'Data Input - General'!$F$22))</f>
        <v>0</v>
      </c>
      <c r="J7" s="227">
        <f>IF($C$9=0,"",IF(J$6+'Data Input - General'!$F$22&gt;'Data Input - General'!$F$34,0,'Data Input - BAU'!J$6+'Data Input - General'!$F$22))</f>
        <v>0</v>
      </c>
      <c r="K7" s="227">
        <f>IF($C$9=0,"",IF(K$6+'Data Input - General'!$F$22&gt;'Data Input - General'!$F$34,0,'Data Input - BAU'!K$6+'Data Input - General'!$F$22))</f>
        <v>0</v>
      </c>
      <c r="L7" s="227">
        <f>IF($C$9=0,"",IF(L$6+'Data Input - General'!$F$22&gt;'Data Input - General'!$F$34,0,'Data Input - BAU'!L$6+'Data Input - General'!$F$22))</f>
        <v>0</v>
      </c>
      <c r="M7" s="227">
        <f>IF($C$9=0,"",IF(M$6+'Data Input - General'!$F$22&gt;'Data Input - General'!$F$34,0,'Data Input - BAU'!M$6+'Data Input - General'!$F$22))</f>
        <v>0</v>
      </c>
      <c r="N7" s="227">
        <f>IF($C$9=0,"",IF(N$6+'Data Input - General'!$F$22&gt;'Data Input - General'!$F$34,0,'Data Input - BAU'!N$6+'Data Input - General'!$F$22))</f>
        <v>0</v>
      </c>
      <c r="O7" s="227">
        <f>IF($C$9=0,"",IF(O$6+'Data Input - General'!$F$22&gt;'Data Input - General'!$F$34,0,'Data Input - BAU'!O$6+'Data Input - General'!$F$22))</f>
        <v>0</v>
      </c>
      <c r="P7" s="227">
        <f>IF($C$9=0,"",IF(P$6+'Data Input - General'!$F$22&gt;'Data Input - General'!$F$34,0,'Data Input - BAU'!P$6+'Data Input - General'!$F$22))</f>
        <v>0</v>
      </c>
      <c r="Q7" s="227">
        <f>IF($C$9=0,"",IF(Q$6+'Data Input - General'!$F$22&gt;'Data Input - General'!$F$34,0,'Data Input - BAU'!Q$6+'Data Input - General'!$F$22))</f>
        <v>0</v>
      </c>
      <c r="R7" s="227">
        <f>IF($C$9=0,"",IF(R$6+'Data Input - General'!$F$22&gt;'Data Input - General'!$F$34,0,'Data Input - BAU'!R$6+'Data Input - General'!$F$22))</f>
        <v>0</v>
      </c>
      <c r="S7" s="227">
        <f>IF($C$9=0,"",IF(S$6+'Data Input - General'!$F$22&gt;'Data Input - General'!$F$34,0,'Data Input - BAU'!S$6+'Data Input - General'!$F$22))</f>
        <v>0</v>
      </c>
      <c r="T7" s="227">
        <f>IF($C$9=0,"",IF(T$6+'Data Input - General'!$F$22&gt;'Data Input - General'!$F$34,0,'Data Input - BAU'!T$6+'Data Input - General'!$F$22))</f>
        <v>0</v>
      </c>
      <c r="U7" s="227">
        <f>IF($C$9=0,"",IF(U$6+'Data Input - General'!$F$22&gt;'Data Input - General'!$F$34,0,'Data Input - BAU'!U$6+'Data Input - General'!$F$22))</f>
        <v>0</v>
      </c>
      <c r="V7" s="227">
        <f>IF($C$9=0,"",IF(V$6+'Data Input - General'!$F$22&gt;'Data Input - General'!$F$34,0,'Data Input - BAU'!V$6+'Data Input - General'!$F$22))</f>
        <v>0</v>
      </c>
      <c r="W7" s="227">
        <f>IF($C$9=0,"",IF(W$6+'Data Input - General'!$F$22&gt;'Data Input - General'!$F$34,0,'Data Input - BAU'!W$6+'Data Input - General'!$F$22))</f>
        <v>0</v>
      </c>
      <c r="X7" s="227">
        <f>IF($C$9=0,"",IF(X$6+'Data Input - General'!$F$22&gt;'Data Input - General'!$F$34,0,'Data Input - BAU'!X$6+'Data Input - General'!$F$22))</f>
        <v>0</v>
      </c>
      <c r="Y7" s="227">
        <f>IF($C$9=0,"",IF(Y$6+'Data Input - General'!$F$22&gt;'Data Input - General'!$F$34,0,'Data Input - BAU'!Y$6+'Data Input - General'!$F$22))</f>
        <v>0</v>
      </c>
      <c r="Z7" s="227">
        <f>IF($C$9=0,"",IF(Z$6+'Data Input - General'!$F$22&gt;'Data Input - General'!$F$34,0,'Data Input - BAU'!Z$6+'Data Input - General'!$F$22))</f>
        <v>0</v>
      </c>
      <c r="AA7" s="227">
        <f>IF($C$9=0,"",IF(AA$6+'Data Input - General'!$F$22&gt;'Data Input - General'!$F$34,0,'Data Input - BAU'!AA$6+'Data Input - General'!$F$22))</f>
        <v>0</v>
      </c>
      <c r="AB7" s="227">
        <f>IF($C$9=0,"",IF(AB$6+'Data Input - General'!$F$22&gt;'Data Input - General'!$F$34,0,'Data Input - BAU'!AB$6+'Data Input - General'!$F$22))</f>
        <v>0</v>
      </c>
      <c r="AC7" s="227">
        <f>IF($C$9=0,"",IF(AC$6+'Data Input - General'!$F$22&gt;'Data Input - General'!$F$34,0,'Data Input - BAU'!AC$6+'Data Input - General'!$F$22))</f>
        <v>0</v>
      </c>
      <c r="AD7" s="227">
        <f>IF($C$9=0,"",IF(AD$6+'Data Input - General'!$F$22&gt;'Data Input - General'!$F$34,0,'Data Input - BAU'!AD$6+'Data Input - General'!$F$22))</f>
        <v>0</v>
      </c>
      <c r="AE7" s="227">
        <f>IF($C$9=0,"",IF(AE$6+'Data Input - General'!$F$22&gt;'Data Input - General'!$F$34,0,'Data Input - BAU'!AE$6+'Data Input - General'!$F$22))</f>
        <v>0</v>
      </c>
      <c r="AF7" s="227">
        <f>IF($C$9=0,"",IF(AF$6+'Data Input - General'!$F$22&gt;'Data Input - General'!$F$34,0,'Data Input - BAU'!AF$6+'Data Input - General'!$F$22))</f>
        <v>0</v>
      </c>
      <c r="AG7" s="227">
        <f>IF($C$9=0,"",IF(AG$6+'Data Input - General'!$F$22&gt;'Data Input - General'!$F$34,0,'Data Input - BAU'!AG$6+'Data Input - General'!$F$22))</f>
        <v>0</v>
      </c>
      <c r="AH7" s="227">
        <f>IF($C$9=0,"",IF(AH$6+'Data Input - General'!$F$22&gt;'Data Input - General'!$F$34,0,'Data Input - BAU'!AH$6+'Data Input - General'!$F$22))</f>
        <v>0</v>
      </c>
      <c r="AI7" s="227">
        <f>IF($C$9=0,"",IF(AI$6+'Data Input - General'!$F$22&gt;'Data Input - General'!$F$34,0,'Data Input - BAU'!AI$6+'Data Input - General'!$F$22))</f>
        <v>0</v>
      </c>
      <c r="AJ7" s="227">
        <f>IF($C$9=0,"",IF(AJ$6+'Data Input - General'!$F$22&gt;'Data Input - General'!$F$34,0,'Data Input - BAU'!AJ$6+'Data Input - General'!$F$22))</f>
        <v>0</v>
      </c>
      <c r="AK7" s="227">
        <f>IF($C$9=0,"",IF(AK$6+'Data Input - General'!$F$22&gt;'Data Input - General'!$F$34,0,'Data Input - BAU'!AK$6+'Data Input - General'!$F$22))</f>
        <v>0</v>
      </c>
      <c r="AL7" s="227">
        <f>IF($C$9=0,"",IF(AL$6+'Data Input - General'!$F$22&gt;'Data Input - General'!$F$34,0,'Data Input - BAU'!AL$6+'Data Input - General'!$F$22))</f>
        <v>0</v>
      </c>
      <c r="AM7" s="227">
        <f>IF($C$9=0,"",IF(AM$6+'Data Input - General'!$F$22&gt;'Data Input - General'!$F$34,0,'Data Input - BAU'!AM$6+'Data Input - General'!$F$22))</f>
        <v>0</v>
      </c>
      <c r="AN7" s="227">
        <f>IF($C$9=0,"",IF(AN$6+'Data Input - General'!$F$22&gt;'Data Input - General'!$F$34,0,'Data Input - BAU'!AN$6+'Data Input - General'!$F$22))</f>
        <v>0</v>
      </c>
      <c r="AO7" s="227">
        <f>IF($C$9=0,"",IF(AO$6+'Data Input - General'!$F$22&gt;'Data Input - General'!$F$34,0,'Data Input - BAU'!AO$6+'Data Input - General'!$F$22))</f>
        <v>0</v>
      </c>
      <c r="AP7" s="227">
        <f>IF($C$9=0,"",IF(AP$6+'Data Input - General'!$F$22&gt;'Data Input - General'!$F$34,0,'Data Input - BAU'!AP$6+'Data Input - General'!$F$22))</f>
        <v>0</v>
      </c>
      <c r="AQ7" s="227">
        <f>IF($C$9=0,"",IF(AQ$6+'Data Input - General'!$F$22&gt;'Data Input - General'!$F$34,0,'Data Input - BAU'!AQ$6+'Data Input - General'!$F$22))</f>
        <v>0</v>
      </c>
      <c r="AR7" s="227">
        <f>IF($C$9=0,"",IF(AR$6+'Data Input - General'!$F$22&gt;'Data Input - General'!$F$34,0,'Data Input - BAU'!AR$6+'Data Input - General'!$F$22))</f>
        <v>0</v>
      </c>
      <c r="AS7" s="227">
        <f>IF($C$9=0,"",IF(AS$6+'Data Input - General'!$F$22&gt;'Data Input - General'!$F$34,0,'Data Input - BAU'!AS$6+'Data Input - General'!$F$22))</f>
        <v>0</v>
      </c>
      <c r="AT7" s="227">
        <f>IF($C$9=0,"",IF(AT$6+'Data Input - General'!$F$22&gt;'Data Input - General'!$F$34,0,'Data Input - BAU'!AT$6+'Data Input - General'!$F$22))</f>
        <v>0</v>
      </c>
      <c r="AU7" s="227">
        <f>IF($C$9=0,"",IF(AU$6+'Data Input - General'!$F$22&gt;'Data Input - General'!$F$34,0,'Data Input - BAU'!AU$6+'Data Input - General'!$F$22))</f>
        <v>0</v>
      </c>
      <c r="AV7" s="227">
        <f>IF($C$9=0,"",IF(AV$6+'Data Input - General'!$F$22&gt;'Data Input - General'!$F$34,0,'Data Input - BAU'!AV$6+'Data Input - General'!$F$22))</f>
        <v>0</v>
      </c>
      <c r="AW7" s="227">
        <f>IF($C$9=0,"",IF(AW$6+'Data Input - General'!$F$22&gt;'Data Input - General'!$F$34,0,'Data Input - BAU'!AW$6+'Data Input - General'!$F$22))</f>
        <v>0</v>
      </c>
      <c r="AX7" s="227">
        <f>IF($C$9=0,"",IF(AX$6+'Data Input - General'!$F$22&gt;'Data Input - General'!$F$34,0,'Data Input - BAU'!AX$6+'Data Input - General'!$F$22))</f>
        <v>0</v>
      </c>
      <c r="AY7" s="227">
        <f>IF($C$9=0,"",IF(AY$6+'Data Input - General'!$F$22&gt;'Data Input - General'!$F$34,0,'Data Input - BAU'!AY$6+'Data Input - General'!$F$22))</f>
        <v>0</v>
      </c>
      <c r="AZ7" s="227">
        <f>IF($C$9=0,"",IF(AZ$6+'Data Input - General'!$F$22&gt;'Data Input - General'!$F$34,0,'Data Input - BAU'!AZ$6+'Data Input - General'!$F$22))</f>
        <v>0</v>
      </c>
      <c r="BA7" s="227">
        <f>IF($C$9=0,"",IF(BA$6+'Data Input - General'!$F$22&gt;'Data Input - General'!$F$34,0,'Data Input - BAU'!BA$6+'Data Input - General'!$F$22))</f>
        <v>0</v>
      </c>
      <c r="BB7" s="227">
        <f>IF($C$9=0,"",IF(BB$6+'Data Input - General'!$F$22&gt;'Data Input - General'!$F$34,0,'Data Input - BAU'!BB$6+'Data Input - General'!$F$22))</f>
        <v>0</v>
      </c>
      <c r="BC7" s="227">
        <f>IF($C$9=0,"",IF(BC$6+'Data Input - General'!$F$22&gt;'Data Input - General'!$F$34,0,'Data Input - BAU'!BC$6+'Data Input - General'!$F$22))</f>
        <v>0</v>
      </c>
      <c r="BD7" s="227">
        <f>IF($C$9=0,"",IF(BD$6+'Data Input - General'!$F$22&gt;'Data Input - General'!$F$34,0,'Data Input - BAU'!BD$6+'Data Input - General'!$F$22))</f>
        <v>0</v>
      </c>
      <c r="BE7" s="227">
        <f>IF($C$9=0,"",IF(BE$6+'Data Input - General'!$F$22&gt;'Data Input - General'!$F$34,0,'Data Input - BAU'!BE$6+'Data Input - General'!$F$22))</f>
        <v>0</v>
      </c>
      <c r="BF7" s="227">
        <f>IF($C$9=0,"",IF(BF$6+'Data Input - General'!$F$22&gt;'Data Input - General'!$F$34,0,'Data Input - BAU'!BF$6+'Data Input - General'!$F$22))</f>
        <v>0</v>
      </c>
      <c r="BG7" s="227">
        <f>IF($C$9=0,"",IF(BG$6+'Data Input - General'!$F$22&gt;'Data Input - General'!$F$34,0,'Data Input - BAU'!BG$6+'Data Input - General'!$F$22))</f>
        <v>0</v>
      </c>
      <c r="BH7" s="227">
        <f>IF($C$9=0,"",IF(BH$6+'Data Input - General'!$F$22&gt;'Data Input - General'!$F$34,0,'Data Input - BAU'!BH$6+'Data Input - General'!$F$22))</f>
        <v>0</v>
      </c>
      <c r="BI7" s="227">
        <f>IF($C$9=0,"",IF(BI$6+'Data Input - General'!$F$22&gt;'Data Input - General'!$F$34,0,'Data Input - BAU'!BI$6+'Data Input - General'!$F$22))</f>
        <v>0</v>
      </c>
      <c r="BJ7" s="227">
        <f>IF($C$9=0,"",IF(BJ$6+'Data Input - General'!$F$22&gt;'Data Input - General'!$F$34,0,'Data Input - BAU'!BJ$6+'Data Input - General'!$F$22))</f>
        <v>0</v>
      </c>
      <c r="BK7" s="227">
        <f>IF($C$9=0,"",IF(BK$6+'Data Input - General'!$F$22&gt;'Data Input - General'!$F$34,0,'Data Input - BAU'!BK$6+'Data Input - General'!$F$22))</f>
        <v>0</v>
      </c>
      <c r="BL7" s="227">
        <f>IF($C$9=0,"",IF(BL$6+'Data Input - General'!$F$22&gt;'Data Input - General'!$F$34,0,'Data Input - BAU'!BL$6+'Data Input - General'!$F$22))</f>
        <v>0</v>
      </c>
      <c r="BM7" s="227">
        <f>IF($C$9=0,"",IF(BM$6+'Data Input - General'!$F$22&gt;'Data Input - General'!$F$34,0,'Data Input - BAU'!BM$6+'Data Input - General'!$F$22))</f>
        <v>0</v>
      </c>
      <c r="BN7" s="227">
        <f>IF($C$9=0,"",IF(BN$6+'Data Input - General'!$F$22&gt;'Data Input - General'!$F$34,0,'Data Input - BAU'!BN$6+'Data Input - General'!$F$22))</f>
        <v>0</v>
      </c>
      <c r="BO7" s="227">
        <f>IF($C$9=0,"",IF(BO$6+'Data Input - General'!$F$22&gt;'Data Input - General'!$F$34,0,'Data Input - BAU'!BO$6+'Data Input - General'!$F$22))</f>
        <v>0</v>
      </c>
      <c r="BP7" s="227">
        <f>IF($C$9=0,"",IF(BP$6+'Data Input - General'!$F$22&gt;'Data Input - General'!$F$34,0,'Data Input - BAU'!BP$6+'Data Input - General'!$F$22))</f>
        <v>0</v>
      </c>
      <c r="BQ7" s="227">
        <f>IF($C$9=0,"",IF(BQ$6+'Data Input - General'!$F$22&gt;'Data Input - General'!$F$34,0,'Data Input - BAU'!BQ$6+'Data Input - General'!$F$22))</f>
        <v>0</v>
      </c>
      <c r="BR7" s="227">
        <f>IF($C$9=0,"",IF(BR$6+'Data Input - General'!$F$22&gt;'Data Input - General'!$F$34,0,'Data Input - BAU'!BR$6+'Data Input - General'!$F$22))</f>
        <v>0</v>
      </c>
      <c r="BS7" s="227">
        <f>IF($C$9=0,"",IF(BS$6+'Data Input - General'!$F$22&gt;'Data Input - General'!$F$34,0,'Data Input - BAU'!BS$6+'Data Input - General'!$F$22))</f>
        <v>0</v>
      </c>
      <c r="BT7" s="227">
        <f>IF($C$9=0,"",IF(BT$6+'Data Input - General'!$F$22&gt;'Data Input - General'!$F$34,0,'Data Input - BAU'!BT$6+'Data Input - General'!$F$22))</f>
        <v>0</v>
      </c>
      <c r="BU7" s="227">
        <f>IF($C$9=0,"",IF(BU$6+'Data Input - General'!$F$22&gt;'Data Input - General'!$F$34,0,'Data Input - BAU'!BU$6+'Data Input - General'!$F$22))</f>
        <v>0</v>
      </c>
      <c r="BV7" s="227">
        <f>IF($C$9=0,"",IF(BV$6+'Data Input - General'!$F$22&gt;'Data Input - General'!$F$34,0,'Data Input - BAU'!BV$6+'Data Input - General'!$F$22))</f>
        <v>0</v>
      </c>
      <c r="BW7" s="227">
        <f>IF($C$9=0,"",IF(BW$6+'Data Input - General'!$F$22&gt;'Data Input - General'!$F$34,0,'Data Input - BAU'!BW$6+'Data Input - General'!$F$22))</f>
        <v>0</v>
      </c>
      <c r="BX7" s="227">
        <f>IF($C$9=0,"",IF(BX$6+'Data Input - General'!$F$22&gt;'Data Input - General'!$F$34,0,'Data Input - BAU'!BX$6+'Data Input - General'!$F$22))</f>
        <v>0</v>
      </c>
      <c r="BY7" s="227">
        <f>IF($C$9=0,"",IF(BY$6+'Data Input - General'!$F$22&gt;'Data Input - General'!$F$34,0,'Data Input - BAU'!BY$6+'Data Input - General'!$F$22))</f>
        <v>0</v>
      </c>
      <c r="BZ7" s="227">
        <f>IF($C$9=0,"",IF(BZ$6+'Data Input - General'!$F$22&gt;'Data Input - General'!$F$34,0,'Data Input - BAU'!BZ$6+'Data Input - General'!$F$22))</f>
        <v>0</v>
      </c>
      <c r="CA7" s="227">
        <f>IF($C$9=0,"",IF(CA$6+'Data Input - General'!$F$22&gt;'Data Input - General'!$F$34,0,'Data Input - BAU'!CA$6+'Data Input - General'!$F$22))</f>
        <v>0</v>
      </c>
      <c r="CB7" s="227">
        <f>IF($C$9=0,"",IF(CB$6+'Data Input - General'!$F$22&gt;'Data Input - General'!$F$34,0,'Data Input - BAU'!CB$6+'Data Input - General'!$F$22))</f>
        <v>0</v>
      </c>
      <c r="CC7" s="227">
        <f>IF($C$9=0,"",IF(CC$6+'Data Input - General'!$F$22&gt;'Data Input - General'!$F$34,0,'Data Input - BAU'!CC$6+'Data Input - General'!$F$22))</f>
        <v>0</v>
      </c>
      <c r="CD7" s="227">
        <f>IF($C$9=0,"",IF(CD$6+'Data Input - General'!$F$22&gt;'Data Input - General'!$F$34,0,'Data Input - BAU'!CD$6+'Data Input - General'!$F$22))</f>
        <v>0</v>
      </c>
      <c r="CE7" s="227">
        <f>IF($C$9=0,"",IF(CE$6+'Data Input - General'!$F$22&gt;'Data Input - General'!$F$34,0,'Data Input - BAU'!CE$6+'Data Input - General'!$F$22))</f>
        <v>0</v>
      </c>
      <c r="CF7" s="227">
        <f>IF($C$9=0,"",IF(CF$6+'Data Input - General'!$F$22&gt;'Data Input - General'!$F$34,0,'Data Input - BAU'!CF$6+'Data Input - General'!$F$22))</f>
        <v>0</v>
      </c>
      <c r="CG7" s="227">
        <f>IF($C$9=0,"",IF(CG$6+'Data Input - General'!$F$22&gt;'Data Input - General'!$F$34,0,'Data Input - BAU'!CG$6+'Data Input - General'!$F$22))</f>
        <v>0</v>
      </c>
      <c r="CH7" s="227">
        <f>IF($C$9=0,"",IF(CH$6+'Data Input - General'!$F$22&gt;'Data Input - General'!$F$34,0,'Data Input - BAU'!CH$6+'Data Input - General'!$F$22))</f>
        <v>0</v>
      </c>
      <c r="CI7" s="227">
        <f>IF($C$9=0,"",IF(CI$6+'Data Input - General'!$F$22&gt;'Data Input - General'!$F$34,0,'Data Input - BAU'!CI$6+'Data Input - General'!$F$22))</f>
        <v>0</v>
      </c>
      <c r="CJ7" s="227">
        <f>IF($C$9=0,"",IF(CJ$6+'Data Input - General'!$F$22&gt;'Data Input - General'!$F$34,0,'Data Input - BAU'!CJ$6+'Data Input - General'!$F$22))</f>
        <v>0</v>
      </c>
      <c r="CK7" s="227">
        <f>IF($C$9=0,"",IF(CK$6+'Data Input - General'!$F$22&gt;'Data Input - General'!$F$34,0,'Data Input - BAU'!CK$6+'Data Input - General'!$F$22))</f>
        <v>0</v>
      </c>
      <c r="CL7" s="227">
        <f>IF($C$9=0,"",IF(CL$6+'Data Input - General'!$F$22&gt;'Data Input - General'!$F$34,0,'Data Input - BAU'!CL$6+'Data Input - General'!$F$22))</f>
        <v>0</v>
      </c>
      <c r="CM7" s="227">
        <f>IF($C$9=0,"",IF(CM$6+'Data Input - General'!$F$22&gt;'Data Input - General'!$F$34,0,'Data Input - BAU'!CM$6+'Data Input - General'!$F$22))</f>
        <v>0</v>
      </c>
      <c r="CN7" s="227">
        <f>IF($C$9=0,"",IF(CN$6+'Data Input - General'!$F$22&gt;'Data Input - General'!$F$34,0,'Data Input - BAU'!CN$6+'Data Input - General'!$F$22))</f>
        <v>0</v>
      </c>
      <c r="CO7" s="227">
        <f>IF($C$9=0,"",IF(CO$6+'Data Input - General'!$F$22&gt;'Data Input - General'!$F$34,0,'Data Input - BAU'!CO$6+'Data Input - General'!$F$22))</f>
        <v>0</v>
      </c>
      <c r="CP7" s="227">
        <f>IF($C$9=0,"",IF(CP$6+'Data Input - General'!$F$22&gt;'Data Input - General'!$F$34,0,'Data Input - BAU'!CP$6+'Data Input - General'!$F$22))</f>
        <v>0</v>
      </c>
      <c r="CQ7" s="227">
        <f>IF($C$9=0,"",IF(CQ$6+'Data Input - General'!$F$22&gt;'Data Input - General'!$F$34,0,'Data Input - BAU'!CQ$6+'Data Input - General'!$F$22))</f>
        <v>0</v>
      </c>
      <c r="CR7" s="227">
        <f>IF($C$9=0,"",IF(CR$6+'Data Input - General'!$F$22&gt;'Data Input - General'!$F$34,0,'Data Input - BAU'!CR$6+'Data Input - General'!$F$22))</f>
        <v>0</v>
      </c>
      <c r="CS7" s="227">
        <f>IF($C$9=0,"",IF(CS$6+'Data Input - General'!$F$22&gt;'Data Input - General'!$F$34,0,'Data Input - BAU'!CS$6+'Data Input - General'!$F$22))</f>
        <v>0</v>
      </c>
      <c r="CT7" s="227">
        <f>IF($C$9=0,"",IF(CT$6+'Data Input - General'!$F$22&gt;'Data Input - General'!$F$34,0,'Data Input - BAU'!CT$6+'Data Input - General'!$F$22))</f>
        <v>0</v>
      </c>
      <c r="CU7" s="227">
        <f>IF($C$9=0,"",IF(CU$6+'Data Input - General'!$F$22&gt;'Data Input - General'!$F$34,0,'Data Input - BAU'!CU$6+'Data Input - General'!$F$22))</f>
        <v>0</v>
      </c>
      <c r="CV7" s="227">
        <f>IF($C$9=0,"",IF(CV$6+'Data Input - General'!$F$22&gt;'Data Input - General'!$F$34,0,'Data Input - BAU'!CV$6+'Data Input - General'!$F$22))</f>
        <v>0</v>
      </c>
      <c r="CW7" s="227">
        <f>IF($C$9=0,"",IF(CW$6+'Data Input - General'!$F$22&gt;'Data Input - General'!$F$34,0,'Data Input - BAU'!CW$6+'Data Input - General'!$F$22))</f>
        <v>0</v>
      </c>
      <c r="CX7" s="227">
        <f>IF($C$9=0,"",IF(CX$6+'Data Input - General'!$F$22&gt;'Data Input - General'!$F$34,0,'Data Input - BAU'!CX$6+'Data Input - General'!$F$22))</f>
        <v>0</v>
      </c>
      <c r="CY7" s="227">
        <f>IF($C$9=0,"",IF(CY$6+'Data Input - General'!$F$22&gt;'Data Input - General'!$F$34,0,'Data Input - BAU'!CY$6+'Data Input - General'!$F$22))</f>
        <v>0</v>
      </c>
      <c r="CZ7" s="227">
        <f>IF($C$9=0,"",IF(CZ$6+'Data Input - General'!$F$22&gt;'Data Input - General'!$F$34,0,'Data Input - BAU'!CZ$6+'Data Input - General'!$F$22))</f>
        <v>0</v>
      </c>
      <c r="DA7" s="227">
        <f>IF($C$9=0,"",IF(DA$6+'Data Input - General'!$F$22&gt;'Data Input - General'!$F$34,0,'Data Input - BAU'!DA$6+'Data Input - General'!$F$22))</f>
        <v>0</v>
      </c>
      <c r="DB7" s="227">
        <f>IF($C$9=0,"",IF(DB$6+'Data Input - General'!$F$22&gt;'Data Input - General'!$F$34,0,'Data Input - BAU'!DB$6+'Data Input - General'!$F$22))</f>
        <v>0</v>
      </c>
      <c r="DC7" s="227">
        <f>IF($C$9=0,"",IF(DC$6+'Data Input - General'!$F$22&gt;'Data Input - General'!$F$34,0,'Data Input - BAU'!DC$6+'Data Input - General'!$F$22))</f>
        <v>0</v>
      </c>
      <c r="DD7" s="218"/>
      <c r="DE7" s="220"/>
    </row>
    <row r="8" spans="2:109" ht="11.25" customHeight="1" x14ac:dyDescent="0.25">
      <c r="B8" s="217"/>
      <c r="C8" s="260"/>
      <c r="D8" s="226"/>
      <c r="E8" s="219"/>
      <c r="F8" s="235"/>
      <c r="G8" s="235"/>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18"/>
      <c r="BL8" s="218"/>
      <c r="BM8" s="218"/>
      <c r="BN8" s="218"/>
      <c r="BO8" s="218"/>
      <c r="BP8" s="218"/>
      <c r="BQ8" s="218"/>
      <c r="BR8" s="218"/>
      <c r="BS8" s="218"/>
      <c r="BT8" s="218"/>
      <c r="BU8" s="218"/>
      <c r="BV8" s="218"/>
      <c r="BW8" s="218"/>
      <c r="BX8" s="218"/>
      <c r="BY8" s="218"/>
      <c r="BZ8" s="218"/>
      <c r="CA8" s="218"/>
      <c r="CB8" s="218"/>
      <c r="CC8" s="218"/>
      <c r="CD8" s="218"/>
      <c r="CE8" s="218"/>
      <c r="CF8" s="218"/>
      <c r="CG8" s="218"/>
      <c r="CH8" s="218"/>
      <c r="CI8" s="218"/>
      <c r="CJ8" s="218"/>
      <c r="CK8" s="218"/>
      <c r="CL8" s="218"/>
      <c r="CM8" s="218"/>
      <c r="CN8" s="218"/>
      <c r="CO8" s="218"/>
      <c r="CP8" s="218"/>
      <c r="CQ8" s="218"/>
      <c r="CR8" s="218"/>
      <c r="CS8" s="218"/>
      <c r="CT8" s="218"/>
      <c r="CU8" s="218"/>
      <c r="CV8" s="218"/>
      <c r="CW8" s="218"/>
      <c r="CX8" s="218"/>
      <c r="CY8" s="218"/>
      <c r="CZ8" s="218"/>
      <c r="DA8" s="218"/>
      <c r="DB8" s="218"/>
      <c r="DC8" s="218"/>
      <c r="DD8" s="218"/>
      <c r="DE8" s="220"/>
    </row>
    <row r="9" spans="2:109" ht="24.75" customHeight="1" x14ac:dyDescent="0.25">
      <c r="B9" s="217"/>
      <c r="C9" s="785" t="s">
        <v>718</v>
      </c>
      <c r="D9" s="711"/>
      <c r="E9" s="238" t="s">
        <v>549</v>
      </c>
      <c r="F9" s="712"/>
      <c r="G9" s="239"/>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c r="CB9" s="237"/>
      <c r="CC9" s="237"/>
      <c r="CD9" s="237"/>
      <c r="CE9" s="237"/>
      <c r="CF9" s="237"/>
      <c r="CG9" s="237"/>
      <c r="CH9" s="237"/>
      <c r="CI9" s="237"/>
      <c r="CJ9" s="237"/>
      <c r="CK9" s="237"/>
      <c r="CL9" s="237"/>
      <c r="CM9" s="237"/>
      <c r="CN9" s="237"/>
      <c r="CO9" s="237"/>
      <c r="CP9" s="237"/>
      <c r="CQ9" s="237"/>
      <c r="CR9" s="237"/>
      <c r="CS9" s="237"/>
      <c r="CT9" s="237"/>
      <c r="CU9" s="237"/>
      <c r="CV9" s="237"/>
      <c r="CW9" s="237"/>
      <c r="CX9" s="237"/>
      <c r="CY9" s="237"/>
      <c r="CZ9" s="237"/>
      <c r="DA9" s="237"/>
      <c r="DB9" s="237"/>
      <c r="DC9" s="237"/>
      <c r="DD9" s="237"/>
      <c r="DE9" s="220"/>
    </row>
    <row r="10" spans="2:109" ht="9.75" customHeight="1" x14ac:dyDescent="0.35">
      <c r="B10" s="217"/>
      <c r="C10" s="261"/>
      <c r="D10" s="226"/>
      <c r="E10" s="236"/>
      <c r="F10" s="219"/>
      <c r="G10" s="219"/>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218"/>
      <c r="CR10" s="218"/>
      <c r="CS10" s="218"/>
      <c r="CT10" s="218"/>
      <c r="CU10" s="218"/>
      <c r="CV10" s="218"/>
      <c r="CW10" s="218"/>
      <c r="CX10" s="218"/>
      <c r="CY10" s="218"/>
      <c r="CZ10" s="218"/>
      <c r="DA10" s="218"/>
      <c r="DB10" s="218"/>
      <c r="DC10" s="218"/>
      <c r="DD10" s="218"/>
      <c r="DE10" s="220"/>
    </row>
    <row r="11" spans="2:109" ht="24.75" customHeight="1" x14ac:dyDescent="0.25">
      <c r="B11" s="217"/>
      <c r="C11" s="262" t="s">
        <v>112</v>
      </c>
      <c r="D11" s="237"/>
      <c r="E11" s="238" t="s">
        <v>549</v>
      </c>
      <c r="F11" s="239"/>
      <c r="G11" s="239"/>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c r="BO11" s="237"/>
      <c r="BP11" s="237"/>
      <c r="BQ11" s="237"/>
      <c r="BR11" s="237"/>
      <c r="BS11" s="237"/>
      <c r="BT11" s="237"/>
      <c r="BU11" s="237"/>
      <c r="BV11" s="237"/>
      <c r="BW11" s="237"/>
      <c r="BX11" s="237"/>
      <c r="BY11" s="237"/>
      <c r="BZ11" s="237"/>
      <c r="CA11" s="237"/>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237"/>
      <c r="CY11" s="237"/>
      <c r="CZ11" s="237"/>
      <c r="DA11" s="237"/>
      <c r="DB11" s="237"/>
      <c r="DC11" s="237"/>
      <c r="DD11" s="237"/>
      <c r="DE11" s="220"/>
    </row>
    <row r="12" spans="2:109" ht="34.5" customHeight="1" x14ac:dyDescent="0.25">
      <c r="B12" s="217"/>
      <c r="C12" s="260"/>
      <c r="D12" s="226"/>
      <c r="E12" s="219"/>
      <c r="F12" s="219"/>
      <c r="G12" s="219"/>
      <c r="H12" s="219"/>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20"/>
    </row>
    <row r="13" spans="2:109" ht="18" customHeight="1" x14ac:dyDescent="0.25">
      <c r="B13" s="217"/>
      <c r="C13" s="260"/>
      <c r="D13" s="115" t="s">
        <v>9</v>
      </c>
      <c r="E13" s="239"/>
      <c r="F13" s="239"/>
      <c r="G13" s="239"/>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20"/>
    </row>
    <row r="14" spans="2:109" s="241" customFormat="1" x14ac:dyDescent="0.25">
      <c r="B14" s="242"/>
      <c r="C14" s="263">
        <v>4.0999999999999996</v>
      </c>
      <c r="D14" s="820" t="s">
        <v>2</v>
      </c>
      <c r="E14" s="219" t="s">
        <v>1117</v>
      </c>
      <c r="F14" s="219"/>
      <c r="G14" s="219"/>
      <c r="H14" s="271"/>
      <c r="I14" s="271"/>
      <c r="J14" s="271"/>
      <c r="K14" s="271"/>
      <c r="L14" s="271"/>
      <c r="M14" s="271"/>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c r="BX14" s="271"/>
      <c r="BY14" s="271"/>
      <c r="BZ14" s="271"/>
      <c r="CA14" s="271"/>
      <c r="CB14" s="271"/>
      <c r="CC14" s="271"/>
      <c r="CD14" s="271"/>
      <c r="CE14" s="271"/>
      <c r="CF14" s="271"/>
      <c r="CG14" s="271"/>
      <c r="CH14" s="271"/>
      <c r="CI14" s="271"/>
      <c r="CJ14" s="271"/>
      <c r="CK14" s="271"/>
      <c r="CL14" s="271"/>
      <c r="CM14" s="271"/>
      <c r="CN14" s="271"/>
      <c r="CO14" s="271"/>
      <c r="CP14" s="271"/>
      <c r="CQ14" s="271"/>
      <c r="CR14" s="271"/>
      <c r="CS14" s="271"/>
      <c r="CT14" s="271"/>
      <c r="CU14" s="271"/>
      <c r="CV14" s="271"/>
      <c r="CW14" s="271"/>
      <c r="CX14" s="271"/>
      <c r="CY14" s="271"/>
      <c r="CZ14" s="271"/>
      <c r="DA14" s="271"/>
      <c r="DB14" s="271"/>
      <c r="DC14" s="271"/>
      <c r="DD14" s="225"/>
      <c r="DE14" s="243"/>
    </row>
    <row r="15" spans="2:109" s="241" customFormat="1" x14ac:dyDescent="0.25">
      <c r="B15" s="242"/>
      <c r="C15" s="263">
        <v>4.2</v>
      </c>
      <c r="D15" s="820" t="s">
        <v>3</v>
      </c>
      <c r="E15" s="219" t="s">
        <v>1117</v>
      </c>
      <c r="F15" s="219"/>
      <c r="G15" s="219"/>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271"/>
      <c r="AH15" s="271"/>
      <c r="AI15" s="271"/>
      <c r="AJ15" s="271"/>
      <c r="AK15" s="271"/>
      <c r="AL15" s="271"/>
      <c r="AM15" s="271"/>
      <c r="AN15" s="271"/>
      <c r="AO15" s="271"/>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s="271"/>
      <c r="CA15" s="271"/>
      <c r="CB15" s="271"/>
      <c r="CC15" s="271"/>
      <c r="CD15" s="271"/>
      <c r="CE15" s="271"/>
      <c r="CF15" s="271"/>
      <c r="CG15" s="271"/>
      <c r="CH15" s="271"/>
      <c r="CI15" s="271"/>
      <c r="CJ15" s="271"/>
      <c r="CK15" s="271"/>
      <c r="CL15" s="271"/>
      <c r="CM15" s="271"/>
      <c r="CN15" s="271"/>
      <c r="CO15" s="271"/>
      <c r="CP15" s="271"/>
      <c r="CQ15" s="271"/>
      <c r="CR15" s="271"/>
      <c r="CS15" s="271"/>
      <c r="CT15" s="271"/>
      <c r="CU15" s="271"/>
      <c r="CV15" s="271"/>
      <c r="CW15" s="271"/>
      <c r="CX15" s="271"/>
      <c r="CY15" s="271"/>
      <c r="CZ15" s="271"/>
      <c r="DA15" s="271"/>
      <c r="DB15" s="271"/>
      <c r="DC15" s="271"/>
      <c r="DD15" s="225"/>
      <c r="DE15" s="243"/>
    </row>
    <row r="16" spans="2:109" s="241" customFormat="1" x14ac:dyDescent="0.25">
      <c r="B16" s="242"/>
      <c r="C16" s="263">
        <v>4.3</v>
      </c>
      <c r="D16" s="820" t="s">
        <v>4</v>
      </c>
      <c r="E16" s="219" t="s">
        <v>1117</v>
      </c>
      <c r="F16" s="219"/>
      <c r="G16" s="219"/>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1"/>
      <c r="AH16" s="271"/>
      <c r="AI16" s="271"/>
      <c r="AJ16" s="271"/>
      <c r="AK16" s="271"/>
      <c r="AL16" s="271"/>
      <c r="AM16" s="271"/>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s="271"/>
      <c r="CA16" s="271"/>
      <c r="CB16" s="271"/>
      <c r="CC16" s="271"/>
      <c r="CD16" s="271"/>
      <c r="CE16" s="271"/>
      <c r="CF16" s="271"/>
      <c r="CG16" s="271"/>
      <c r="CH16" s="271"/>
      <c r="CI16" s="271"/>
      <c r="CJ16" s="271"/>
      <c r="CK16" s="271"/>
      <c r="CL16" s="271"/>
      <c r="CM16" s="271"/>
      <c r="CN16" s="271"/>
      <c r="CO16" s="271"/>
      <c r="CP16" s="271"/>
      <c r="CQ16" s="271"/>
      <c r="CR16" s="271"/>
      <c r="CS16" s="271"/>
      <c r="CT16" s="271"/>
      <c r="CU16" s="271"/>
      <c r="CV16" s="271"/>
      <c r="CW16" s="271"/>
      <c r="CX16" s="271"/>
      <c r="CY16" s="271"/>
      <c r="CZ16" s="271"/>
      <c r="DA16" s="271"/>
      <c r="DB16" s="271"/>
      <c r="DC16" s="271"/>
      <c r="DD16" s="225"/>
      <c r="DE16" s="243"/>
    </row>
    <row r="17" spans="2:109" s="241" customFormat="1" x14ac:dyDescent="0.25">
      <c r="B17" s="242"/>
      <c r="C17" s="263">
        <v>4.4000000000000004</v>
      </c>
      <c r="D17" s="820" t="s">
        <v>5</v>
      </c>
      <c r="E17" s="219" t="s">
        <v>1117</v>
      </c>
      <c r="F17" s="219"/>
      <c r="G17" s="219"/>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1"/>
      <c r="AJ17" s="271"/>
      <c r="AK17" s="271"/>
      <c r="AL17" s="271"/>
      <c r="AM17" s="271"/>
      <c r="AN17" s="271"/>
      <c r="AO17" s="271"/>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s="271"/>
      <c r="CA17" s="271"/>
      <c r="CB17" s="271"/>
      <c r="CC17" s="271"/>
      <c r="CD17" s="271"/>
      <c r="CE17" s="271"/>
      <c r="CF17" s="271"/>
      <c r="CG17" s="271"/>
      <c r="CH17" s="271"/>
      <c r="CI17" s="271"/>
      <c r="CJ17" s="271"/>
      <c r="CK17" s="271"/>
      <c r="CL17" s="271"/>
      <c r="CM17" s="271"/>
      <c r="CN17" s="271"/>
      <c r="CO17" s="271"/>
      <c r="CP17" s="271"/>
      <c r="CQ17" s="271"/>
      <c r="CR17" s="271"/>
      <c r="CS17" s="271"/>
      <c r="CT17" s="271"/>
      <c r="CU17" s="271"/>
      <c r="CV17" s="271"/>
      <c r="CW17" s="271"/>
      <c r="CX17" s="271"/>
      <c r="CY17" s="271"/>
      <c r="CZ17" s="271"/>
      <c r="DA17" s="271"/>
      <c r="DB17" s="271"/>
      <c r="DC17" s="271"/>
      <c r="DD17" s="225"/>
      <c r="DE17" s="243"/>
    </row>
    <row r="18" spans="2:109" s="241" customFormat="1" x14ac:dyDescent="0.25">
      <c r="B18" s="242"/>
      <c r="C18" s="263">
        <v>4.5</v>
      </c>
      <c r="D18" s="820" t="s">
        <v>816</v>
      </c>
      <c r="E18" s="219" t="s">
        <v>1117</v>
      </c>
      <c r="F18" s="225"/>
      <c r="G18" s="219"/>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1"/>
      <c r="AJ18" s="271"/>
      <c r="AK18" s="271"/>
      <c r="AL18" s="271"/>
      <c r="AM18" s="271"/>
      <c r="AN18" s="271"/>
      <c r="AO18" s="271"/>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271"/>
      <c r="CA18" s="271"/>
      <c r="CB18" s="271"/>
      <c r="CC18" s="271"/>
      <c r="CD18" s="271"/>
      <c r="CE18" s="271"/>
      <c r="CF18" s="271"/>
      <c r="CG18" s="271"/>
      <c r="CH18" s="271"/>
      <c r="CI18" s="271"/>
      <c r="CJ18" s="271"/>
      <c r="CK18" s="271"/>
      <c r="CL18" s="271"/>
      <c r="CM18" s="271"/>
      <c r="CN18" s="271"/>
      <c r="CO18" s="271"/>
      <c r="CP18" s="271"/>
      <c r="CQ18" s="271"/>
      <c r="CR18" s="271"/>
      <c r="CS18" s="271"/>
      <c r="CT18" s="271"/>
      <c r="CU18" s="271"/>
      <c r="CV18" s="271"/>
      <c r="CW18" s="271"/>
      <c r="CX18" s="271"/>
      <c r="CY18" s="271"/>
      <c r="CZ18" s="271"/>
      <c r="DA18" s="271"/>
      <c r="DB18" s="271"/>
      <c r="DC18" s="271"/>
      <c r="DD18" s="225"/>
      <c r="DE18" s="243"/>
    </row>
    <row r="19" spans="2:109" ht="18" customHeight="1" x14ac:dyDescent="0.25">
      <c r="B19" s="217"/>
      <c r="C19" s="260"/>
      <c r="D19" s="115" t="s">
        <v>469</v>
      </c>
      <c r="E19" s="239"/>
      <c r="F19" s="239"/>
      <c r="G19" s="239"/>
      <c r="H19" s="237"/>
      <c r="I19" s="237"/>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7"/>
      <c r="AM19" s="237"/>
      <c r="AN19" s="237"/>
      <c r="AO19" s="237"/>
      <c r="AP19" s="237"/>
      <c r="AQ19" s="237"/>
      <c r="AR19" s="237"/>
      <c r="AS19" s="237"/>
      <c r="AT19" s="237"/>
      <c r="AU19" s="237"/>
      <c r="AV19" s="237"/>
      <c r="AW19" s="237"/>
      <c r="AX19" s="237"/>
      <c r="AY19" s="237"/>
      <c r="AZ19" s="237"/>
      <c r="BA19" s="237"/>
      <c r="BB19" s="237"/>
      <c r="BC19" s="237"/>
      <c r="BD19" s="237"/>
      <c r="BE19" s="237"/>
      <c r="BF19" s="237"/>
      <c r="BG19" s="237"/>
      <c r="BH19" s="237"/>
      <c r="BI19" s="237"/>
      <c r="BJ19" s="237"/>
      <c r="BK19" s="237"/>
      <c r="BL19" s="237"/>
      <c r="BM19" s="237"/>
      <c r="BN19" s="237"/>
      <c r="BO19" s="237"/>
      <c r="BP19" s="237"/>
      <c r="BQ19" s="237"/>
      <c r="BR19" s="237"/>
      <c r="BS19" s="237"/>
      <c r="BT19" s="237"/>
      <c r="BU19" s="237"/>
      <c r="BV19" s="237"/>
      <c r="BW19" s="237"/>
      <c r="BX19" s="237"/>
      <c r="BY19" s="237"/>
      <c r="BZ19" s="237"/>
      <c r="CA19" s="237"/>
      <c r="CB19" s="237"/>
      <c r="CC19" s="237"/>
      <c r="CD19" s="237"/>
      <c r="CE19" s="237"/>
      <c r="CF19" s="237"/>
      <c r="CG19" s="237"/>
      <c r="CH19" s="237"/>
      <c r="CI19" s="237"/>
      <c r="CJ19" s="237"/>
      <c r="CK19" s="237"/>
      <c r="CL19" s="237"/>
      <c r="CM19" s="237"/>
      <c r="CN19" s="237"/>
      <c r="CO19" s="237"/>
      <c r="CP19" s="237"/>
      <c r="CQ19" s="237"/>
      <c r="CR19" s="237"/>
      <c r="CS19" s="237"/>
      <c r="CT19" s="237"/>
      <c r="CU19" s="237"/>
      <c r="CV19" s="237"/>
      <c r="CW19" s="237"/>
      <c r="CX19" s="237"/>
      <c r="CY19" s="237"/>
      <c r="CZ19" s="237"/>
      <c r="DA19" s="237"/>
      <c r="DB19" s="237"/>
      <c r="DC19" s="237"/>
      <c r="DD19" s="237"/>
      <c r="DE19" s="220"/>
    </row>
    <row r="20" spans="2:109" x14ac:dyDescent="0.25">
      <c r="B20" s="217"/>
      <c r="C20" s="263" t="s">
        <v>879</v>
      </c>
      <c r="D20" s="820" t="s">
        <v>6</v>
      </c>
      <c r="E20" s="219" t="s">
        <v>1117</v>
      </c>
      <c r="F20" s="219"/>
      <c r="G20" s="219"/>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s="271"/>
      <c r="CA20" s="271"/>
      <c r="CB20" s="271"/>
      <c r="CC20" s="271"/>
      <c r="CD20" s="271"/>
      <c r="CE20" s="271"/>
      <c r="CF20" s="271"/>
      <c r="CG20" s="271"/>
      <c r="CH20" s="271"/>
      <c r="CI20" s="271"/>
      <c r="CJ20" s="271"/>
      <c r="CK20" s="271"/>
      <c r="CL20" s="271"/>
      <c r="CM20" s="271"/>
      <c r="CN20" s="271"/>
      <c r="CO20" s="271"/>
      <c r="CP20" s="271"/>
      <c r="CQ20" s="271"/>
      <c r="CR20" s="271"/>
      <c r="CS20" s="271"/>
      <c r="CT20" s="271"/>
      <c r="CU20" s="271"/>
      <c r="CV20" s="271"/>
      <c r="CW20" s="271"/>
      <c r="CX20" s="271"/>
      <c r="CY20" s="271"/>
      <c r="CZ20" s="271"/>
      <c r="DA20" s="271"/>
      <c r="DB20" s="271"/>
      <c r="DC20" s="271"/>
      <c r="DD20" s="225"/>
      <c r="DE20" s="220"/>
    </row>
    <row r="21" spans="2:109" x14ac:dyDescent="0.25">
      <c r="B21" s="217"/>
      <c r="C21" s="263" t="s">
        <v>880</v>
      </c>
      <c r="D21" s="820" t="s">
        <v>7</v>
      </c>
      <c r="E21" s="219" t="s">
        <v>1117</v>
      </c>
      <c r="F21" s="219"/>
      <c r="G21" s="219"/>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1"/>
      <c r="AJ21" s="271"/>
      <c r="AK21" s="271"/>
      <c r="AL21" s="271"/>
      <c r="AM21" s="271"/>
      <c r="AN21" s="271"/>
      <c r="AO21" s="271"/>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s="271"/>
      <c r="CA21" s="271"/>
      <c r="CB21" s="271"/>
      <c r="CC21" s="271"/>
      <c r="CD21" s="271"/>
      <c r="CE21" s="271"/>
      <c r="CF21" s="271"/>
      <c r="CG21" s="271"/>
      <c r="CH21" s="271"/>
      <c r="CI21" s="271"/>
      <c r="CJ21" s="271"/>
      <c r="CK21" s="271"/>
      <c r="CL21" s="271"/>
      <c r="CM21" s="271"/>
      <c r="CN21" s="271"/>
      <c r="CO21" s="271"/>
      <c r="CP21" s="271"/>
      <c r="CQ21" s="271"/>
      <c r="CR21" s="271"/>
      <c r="CS21" s="271"/>
      <c r="CT21" s="271"/>
      <c r="CU21" s="271"/>
      <c r="CV21" s="271"/>
      <c r="CW21" s="271"/>
      <c r="CX21" s="271"/>
      <c r="CY21" s="271"/>
      <c r="CZ21" s="271"/>
      <c r="DA21" s="271"/>
      <c r="DB21" s="271"/>
      <c r="DC21" s="271"/>
      <c r="DD21" s="225"/>
      <c r="DE21" s="220"/>
    </row>
    <row r="22" spans="2:109" x14ac:dyDescent="0.25">
      <c r="B22" s="217"/>
      <c r="C22" s="263" t="s">
        <v>881</v>
      </c>
      <c r="D22" s="820" t="s">
        <v>0</v>
      </c>
      <c r="E22" s="219" t="s">
        <v>1117</v>
      </c>
      <c r="F22" s="219"/>
      <c r="G22" s="219"/>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1"/>
      <c r="AJ22" s="271"/>
      <c r="AK22" s="271"/>
      <c r="AL22" s="271"/>
      <c r="AM22" s="271"/>
      <c r="AN22" s="271"/>
      <c r="AO22" s="271"/>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s="271"/>
      <c r="CA22" s="271"/>
      <c r="CB22" s="271"/>
      <c r="CC22" s="271"/>
      <c r="CD22" s="271"/>
      <c r="CE22" s="271"/>
      <c r="CF22" s="271"/>
      <c r="CG22" s="271"/>
      <c r="CH22" s="271"/>
      <c r="CI22" s="271"/>
      <c r="CJ22" s="271"/>
      <c r="CK22" s="271"/>
      <c r="CL22" s="271"/>
      <c r="CM22" s="271"/>
      <c r="CN22" s="271"/>
      <c r="CO22" s="271"/>
      <c r="CP22" s="271"/>
      <c r="CQ22" s="271"/>
      <c r="CR22" s="271"/>
      <c r="CS22" s="271"/>
      <c r="CT22" s="271"/>
      <c r="CU22" s="271"/>
      <c r="CV22" s="271"/>
      <c r="CW22" s="271"/>
      <c r="CX22" s="271"/>
      <c r="CY22" s="271"/>
      <c r="CZ22" s="271"/>
      <c r="DA22" s="271"/>
      <c r="DB22" s="271"/>
      <c r="DC22" s="271"/>
      <c r="DD22" s="225"/>
      <c r="DE22" s="220"/>
    </row>
    <row r="23" spans="2:109" x14ac:dyDescent="0.25">
      <c r="B23" s="217"/>
      <c r="C23" s="263" t="s">
        <v>882</v>
      </c>
      <c r="D23" s="820" t="s">
        <v>8</v>
      </c>
      <c r="E23" s="219" t="s">
        <v>1117</v>
      </c>
      <c r="F23" s="219"/>
      <c r="G23" s="219"/>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1"/>
      <c r="AJ23" s="271"/>
      <c r="AK23" s="271"/>
      <c r="AL23" s="271"/>
      <c r="AM23" s="271"/>
      <c r="AN23" s="271"/>
      <c r="AO23" s="271"/>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s="271"/>
      <c r="CA23" s="271"/>
      <c r="CB23" s="271"/>
      <c r="CC23" s="271"/>
      <c r="CD23" s="271"/>
      <c r="CE23" s="271"/>
      <c r="CF23" s="271"/>
      <c r="CG23" s="271"/>
      <c r="CH23" s="271"/>
      <c r="CI23" s="271"/>
      <c r="CJ23" s="271"/>
      <c r="CK23" s="271"/>
      <c r="CL23" s="271"/>
      <c r="CM23" s="271"/>
      <c r="CN23" s="271"/>
      <c r="CO23" s="271"/>
      <c r="CP23" s="271"/>
      <c r="CQ23" s="271"/>
      <c r="CR23" s="271"/>
      <c r="CS23" s="271"/>
      <c r="CT23" s="271"/>
      <c r="CU23" s="271"/>
      <c r="CV23" s="271"/>
      <c r="CW23" s="271"/>
      <c r="CX23" s="271"/>
      <c r="CY23" s="271"/>
      <c r="CZ23" s="271"/>
      <c r="DA23" s="271"/>
      <c r="DB23" s="271"/>
      <c r="DC23" s="271"/>
      <c r="DD23" s="225"/>
      <c r="DE23" s="220"/>
    </row>
    <row r="24" spans="2:109" x14ac:dyDescent="0.25">
      <c r="B24" s="217"/>
      <c r="C24" s="263" t="s">
        <v>635</v>
      </c>
      <c r="D24" s="820" t="s">
        <v>698</v>
      </c>
      <c r="E24" s="219" t="s">
        <v>1117</v>
      </c>
      <c r="F24" s="225"/>
      <c r="G24" s="219"/>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271"/>
      <c r="AH24" s="271"/>
      <c r="AI24" s="271"/>
      <c r="AJ24" s="271"/>
      <c r="AK24" s="271"/>
      <c r="AL24" s="271"/>
      <c r="AM24" s="271"/>
      <c r="AN24" s="271"/>
      <c r="AO24" s="271"/>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s="271"/>
      <c r="CA24" s="271"/>
      <c r="CB24" s="271"/>
      <c r="CC24" s="271"/>
      <c r="CD24" s="271"/>
      <c r="CE24" s="271"/>
      <c r="CF24" s="271"/>
      <c r="CG24" s="271"/>
      <c r="CH24" s="271"/>
      <c r="CI24" s="271"/>
      <c r="CJ24" s="271"/>
      <c r="CK24" s="271"/>
      <c r="CL24" s="271"/>
      <c r="CM24" s="271"/>
      <c r="CN24" s="271"/>
      <c r="CO24" s="271"/>
      <c r="CP24" s="271"/>
      <c r="CQ24" s="271"/>
      <c r="CR24" s="271"/>
      <c r="CS24" s="271"/>
      <c r="CT24" s="271"/>
      <c r="CU24" s="271"/>
      <c r="CV24" s="271"/>
      <c r="CW24" s="271"/>
      <c r="CX24" s="271"/>
      <c r="CY24" s="271"/>
      <c r="CZ24" s="271"/>
      <c r="DA24" s="271"/>
      <c r="DB24" s="271"/>
      <c r="DC24" s="271"/>
      <c r="DD24" s="225"/>
      <c r="DE24" s="220"/>
    </row>
    <row r="25" spans="2:109" ht="19.5" customHeight="1" x14ac:dyDescent="0.25">
      <c r="B25" s="217"/>
      <c r="C25" s="260"/>
      <c r="D25" s="115" t="s">
        <v>195</v>
      </c>
      <c r="E25" s="239"/>
      <c r="F25" s="239"/>
      <c r="G25" s="239"/>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37"/>
      <c r="CU25" s="237"/>
      <c r="CV25" s="237"/>
      <c r="CW25" s="237"/>
      <c r="CX25" s="237"/>
      <c r="CY25" s="237"/>
      <c r="CZ25" s="237"/>
      <c r="DA25" s="237"/>
      <c r="DB25" s="237"/>
      <c r="DC25" s="237"/>
      <c r="DD25" s="237"/>
      <c r="DE25" s="220"/>
    </row>
    <row r="26" spans="2:109" x14ac:dyDescent="0.25">
      <c r="B26" s="217"/>
      <c r="C26" s="263" t="s">
        <v>883</v>
      </c>
      <c r="D26" s="820" t="s">
        <v>638</v>
      </c>
      <c r="E26" s="219" t="s">
        <v>1117</v>
      </c>
      <c r="F26" s="219"/>
      <c r="G26" s="219"/>
      <c r="H26" s="271"/>
      <c r="I26" s="271"/>
      <c r="J26" s="271"/>
      <c r="K26" s="271"/>
      <c r="L26" s="271"/>
      <c r="M26" s="271"/>
      <c r="N26" s="271"/>
      <c r="O26" s="271"/>
      <c r="P26" s="271"/>
      <c r="Q26" s="271"/>
      <c r="R26" s="271"/>
      <c r="S26" s="271"/>
      <c r="T26" s="271"/>
      <c r="U26" s="271"/>
      <c r="V26" s="271"/>
      <c r="W26" s="271"/>
      <c r="X26" s="271"/>
      <c r="Y26" s="271"/>
      <c r="Z26" s="271"/>
      <c r="AA26" s="271"/>
      <c r="AB26" s="271"/>
      <c r="AC26" s="271"/>
      <c r="AD26" s="271"/>
      <c r="AE26" s="271"/>
      <c r="AF26" s="271"/>
      <c r="AG26" s="271"/>
      <c r="AH26" s="271"/>
      <c r="AI26" s="271"/>
      <c r="AJ26" s="271"/>
      <c r="AK26" s="271"/>
      <c r="AL26" s="271"/>
      <c r="AM26" s="271"/>
      <c r="AN26" s="271"/>
      <c r="AO26" s="271"/>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s="271"/>
      <c r="CA26" s="271"/>
      <c r="CB26" s="271"/>
      <c r="CC26" s="271"/>
      <c r="CD26" s="271"/>
      <c r="CE26" s="271"/>
      <c r="CF26" s="271"/>
      <c r="CG26" s="271"/>
      <c r="CH26" s="271"/>
      <c r="CI26" s="271"/>
      <c r="CJ26" s="271"/>
      <c r="CK26" s="271"/>
      <c r="CL26" s="271"/>
      <c r="CM26" s="271"/>
      <c r="CN26" s="271"/>
      <c r="CO26" s="271"/>
      <c r="CP26" s="271"/>
      <c r="CQ26" s="271"/>
      <c r="CR26" s="271"/>
      <c r="CS26" s="271"/>
      <c r="CT26" s="271"/>
      <c r="CU26" s="271"/>
      <c r="CV26" s="271"/>
      <c r="CW26" s="271"/>
      <c r="CX26" s="271"/>
      <c r="CY26" s="271"/>
      <c r="CZ26" s="271"/>
      <c r="DA26" s="271"/>
      <c r="DB26" s="271"/>
      <c r="DC26" s="271"/>
      <c r="DD26" s="225"/>
      <c r="DE26" s="220"/>
    </row>
    <row r="27" spans="2:109" x14ac:dyDescent="0.25">
      <c r="B27" s="217"/>
      <c r="C27" s="263" t="s">
        <v>884</v>
      </c>
      <c r="D27" s="820" t="s">
        <v>19</v>
      </c>
      <c r="E27" s="219" t="s">
        <v>1117</v>
      </c>
      <c r="F27" s="219"/>
      <c r="G27" s="219"/>
      <c r="H27" s="271"/>
      <c r="I27" s="271"/>
      <c r="J27" s="271"/>
      <c r="K27" s="271"/>
      <c r="L27" s="271"/>
      <c r="M27" s="271"/>
      <c r="N27" s="271"/>
      <c r="O27" s="271"/>
      <c r="P27" s="271"/>
      <c r="Q27" s="271"/>
      <c r="R27" s="271"/>
      <c r="S27" s="271"/>
      <c r="T27" s="271"/>
      <c r="U27" s="271"/>
      <c r="V27" s="271"/>
      <c r="W27" s="271"/>
      <c r="X27" s="271"/>
      <c r="Y27" s="271"/>
      <c r="Z27" s="271"/>
      <c r="AA27" s="271"/>
      <c r="AB27" s="271"/>
      <c r="AC27" s="271"/>
      <c r="AD27" s="271"/>
      <c r="AE27" s="271"/>
      <c r="AF27" s="271"/>
      <c r="AG27" s="271"/>
      <c r="AH27" s="271"/>
      <c r="AI27" s="271"/>
      <c r="AJ27" s="271"/>
      <c r="AK27" s="271"/>
      <c r="AL27" s="271"/>
      <c r="AM27" s="271"/>
      <c r="AN27" s="271"/>
      <c r="AO27" s="271"/>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s="271"/>
      <c r="CA27" s="271"/>
      <c r="CB27" s="271"/>
      <c r="CC27" s="271"/>
      <c r="CD27" s="271"/>
      <c r="CE27" s="271"/>
      <c r="CF27" s="271"/>
      <c r="CG27" s="271"/>
      <c r="CH27" s="271"/>
      <c r="CI27" s="271"/>
      <c r="CJ27" s="271"/>
      <c r="CK27" s="271"/>
      <c r="CL27" s="271"/>
      <c r="CM27" s="271"/>
      <c r="CN27" s="271"/>
      <c r="CO27" s="271"/>
      <c r="CP27" s="271"/>
      <c r="CQ27" s="271"/>
      <c r="CR27" s="271"/>
      <c r="CS27" s="271"/>
      <c r="CT27" s="271"/>
      <c r="CU27" s="271"/>
      <c r="CV27" s="271"/>
      <c r="CW27" s="271"/>
      <c r="CX27" s="271"/>
      <c r="CY27" s="271"/>
      <c r="CZ27" s="271"/>
      <c r="DA27" s="271"/>
      <c r="DB27" s="271"/>
      <c r="DC27" s="271"/>
      <c r="DD27" s="225"/>
      <c r="DE27" s="220"/>
    </row>
    <row r="28" spans="2:109" x14ac:dyDescent="0.25">
      <c r="B28" s="217"/>
      <c r="C28" s="263" t="s">
        <v>831</v>
      </c>
      <c r="D28" s="820" t="s">
        <v>698</v>
      </c>
      <c r="E28" s="219" t="s">
        <v>1117</v>
      </c>
      <c r="F28" s="225"/>
      <c r="G28" s="219"/>
      <c r="H28" s="271"/>
      <c r="I28" s="271"/>
      <c r="J28" s="271"/>
      <c r="K28" s="271"/>
      <c r="L28" s="271"/>
      <c r="M28" s="271"/>
      <c r="N28" s="271"/>
      <c r="O28" s="271"/>
      <c r="P28" s="271"/>
      <c r="Q28" s="271"/>
      <c r="R28" s="271"/>
      <c r="S28" s="271"/>
      <c r="T28" s="271"/>
      <c r="U28" s="271"/>
      <c r="V28" s="271"/>
      <c r="W28" s="271"/>
      <c r="X28" s="271"/>
      <c r="Y28" s="271"/>
      <c r="Z28" s="271"/>
      <c r="AA28" s="271"/>
      <c r="AB28" s="271"/>
      <c r="AC28" s="271"/>
      <c r="AD28" s="271"/>
      <c r="AE28" s="271"/>
      <c r="AF28" s="271"/>
      <c r="AG28" s="271"/>
      <c r="AH28" s="271"/>
      <c r="AI28" s="271"/>
      <c r="AJ28" s="271"/>
      <c r="AK28" s="271"/>
      <c r="AL28" s="271"/>
      <c r="AM28" s="271"/>
      <c r="AN28" s="271"/>
      <c r="AO28" s="271"/>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s="271"/>
      <c r="CA28" s="271"/>
      <c r="CB28" s="271"/>
      <c r="CC28" s="271"/>
      <c r="CD28" s="271"/>
      <c r="CE28" s="271"/>
      <c r="CF28" s="271"/>
      <c r="CG28" s="271"/>
      <c r="CH28" s="271"/>
      <c r="CI28" s="271"/>
      <c r="CJ28" s="271"/>
      <c r="CK28" s="271"/>
      <c r="CL28" s="271"/>
      <c r="CM28" s="271"/>
      <c r="CN28" s="271"/>
      <c r="CO28" s="271"/>
      <c r="CP28" s="271"/>
      <c r="CQ28" s="271"/>
      <c r="CR28" s="271"/>
      <c r="CS28" s="271"/>
      <c r="CT28" s="271"/>
      <c r="CU28" s="271"/>
      <c r="CV28" s="271"/>
      <c r="CW28" s="271"/>
      <c r="CX28" s="271"/>
      <c r="CY28" s="271"/>
      <c r="CZ28" s="271"/>
      <c r="DA28" s="271"/>
      <c r="DB28" s="271"/>
      <c r="DC28" s="271"/>
      <c r="DD28" s="225"/>
      <c r="DE28" s="220"/>
    </row>
    <row r="29" spans="2:109" x14ac:dyDescent="0.25">
      <c r="B29" s="217"/>
      <c r="C29" s="260"/>
      <c r="D29" s="226"/>
      <c r="E29" s="219"/>
      <c r="F29" s="219"/>
      <c r="G29" s="219"/>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c r="BW29" s="244"/>
      <c r="BX29" s="244"/>
      <c r="BY29" s="244"/>
      <c r="BZ29" s="244"/>
      <c r="CA29" s="244"/>
      <c r="CB29" s="244"/>
      <c r="CC29" s="244"/>
      <c r="CD29" s="244"/>
      <c r="CE29" s="244"/>
      <c r="CF29" s="244"/>
      <c r="CG29" s="244"/>
      <c r="CH29" s="244"/>
      <c r="CI29" s="244"/>
      <c r="CJ29" s="244"/>
      <c r="CK29" s="244"/>
      <c r="CL29" s="244"/>
      <c r="CM29" s="244"/>
      <c r="CN29" s="244"/>
      <c r="CO29" s="244"/>
      <c r="CP29" s="244"/>
      <c r="CQ29" s="244"/>
      <c r="CR29" s="244"/>
      <c r="CS29" s="244"/>
      <c r="CT29" s="244"/>
      <c r="CU29" s="244"/>
      <c r="CV29" s="244"/>
      <c r="CW29" s="244"/>
      <c r="CX29" s="244"/>
      <c r="CY29" s="244"/>
      <c r="CZ29" s="244"/>
      <c r="DA29" s="244"/>
      <c r="DB29" s="244"/>
      <c r="DC29" s="244"/>
      <c r="DD29" s="244"/>
      <c r="DE29" s="220"/>
    </row>
    <row r="30" spans="2:109" s="223" customFormat="1" x14ac:dyDescent="0.25">
      <c r="B30" s="221"/>
      <c r="C30" s="264"/>
      <c r="D30" s="272" t="s">
        <v>789</v>
      </c>
      <c r="E30" s="273" t="s">
        <v>1117</v>
      </c>
      <c r="F30" s="276" t="s">
        <v>571</v>
      </c>
      <c r="G30" s="276"/>
      <c r="H30" s="535">
        <f>SUM(H14:H29)</f>
        <v>0</v>
      </c>
      <c r="I30" s="535">
        <f>SUM(I14:I29)</f>
        <v>0</v>
      </c>
      <c r="J30" s="535">
        <f>SUM(J14:J29)</f>
        <v>0</v>
      </c>
      <c r="K30" s="535">
        <f>SUM(K14:K29)</f>
        <v>0</v>
      </c>
      <c r="L30" s="535">
        <f t="shared" ref="L30:BW30" si="2">SUM(L14:L29)</f>
        <v>0</v>
      </c>
      <c r="M30" s="535">
        <f t="shared" si="2"/>
        <v>0</v>
      </c>
      <c r="N30" s="535">
        <f t="shared" si="2"/>
        <v>0</v>
      </c>
      <c r="O30" s="535">
        <f t="shared" si="2"/>
        <v>0</v>
      </c>
      <c r="P30" s="535">
        <f t="shared" si="2"/>
        <v>0</v>
      </c>
      <c r="Q30" s="535">
        <f t="shared" si="2"/>
        <v>0</v>
      </c>
      <c r="R30" s="535">
        <f t="shared" si="2"/>
        <v>0</v>
      </c>
      <c r="S30" s="535">
        <f t="shared" si="2"/>
        <v>0</v>
      </c>
      <c r="T30" s="535">
        <f t="shared" si="2"/>
        <v>0</v>
      </c>
      <c r="U30" s="535">
        <f t="shared" si="2"/>
        <v>0</v>
      </c>
      <c r="V30" s="535">
        <f t="shared" si="2"/>
        <v>0</v>
      </c>
      <c r="W30" s="535">
        <f t="shared" si="2"/>
        <v>0</v>
      </c>
      <c r="X30" s="535">
        <f t="shared" si="2"/>
        <v>0</v>
      </c>
      <c r="Y30" s="535">
        <f t="shared" si="2"/>
        <v>0</v>
      </c>
      <c r="Z30" s="535">
        <f t="shared" si="2"/>
        <v>0</v>
      </c>
      <c r="AA30" s="535">
        <f t="shared" si="2"/>
        <v>0</v>
      </c>
      <c r="AB30" s="535">
        <f t="shared" si="2"/>
        <v>0</v>
      </c>
      <c r="AC30" s="535">
        <f t="shared" si="2"/>
        <v>0</v>
      </c>
      <c r="AD30" s="535">
        <f t="shared" si="2"/>
        <v>0</v>
      </c>
      <c r="AE30" s="535">
        <f t="shared" si="2"/>
        <v>0</v>
      </c>
      <c r="AF30" s="535">
        <f t="shared" si="2"/>
        <v>0</v>
      </c>
      <c r="AG30" s="535">
        <f t="shared" si="2"/>
        <v>0</v>
      </c>
      <c r="AH30" s="535">
        <f t="shared" si="2"/>
        <v>0</v>
      </c>
      <c r="AI30" s="535">
        <f t="shared" si="2"/>
        <v>0</v>
      </c>
      <c r="AJ30" s="535">
        <f t="shared" si="2"/>
        <v>0</v>
      </c>
      <c r="AK30" s="535">
        <f t="shared" si="2"/>
        <v>0</v>
      </c>
      <c r="AL30" s="535">
        <f t="shared" si="2"/>
        <v>0</v>
      </c>
      <c r="AM30" s="535">
        <f t="shared" si="2"/>
        <v>0</v>
      </c>
      <c r="AN30" s="535">
        <f t="shared" si="2"/>
        <v>0</v>
      </c>
      <c r="AO30" s="535">
        <f t="shared" si="2"/>
        <v>0</v>
      </c>
      <c r="AP30" s="535">
        <f t="shared" si="2"/>
        <v>0</v>
      </c>
      <c r="AQ30" s="535">
        <f t="shared" si="2"/>
        <v>0</v>
      </c>
      <c r="AR30" s="535">
        <f t="shared" si="2"/>
        <v>0</v>
      </c>
      <c r="AS30" s="535">
        <f t="shared" si="2"/>
        <v>0</v>
      </c>
      <c r="AT30" s="535">
        <f t="shared" si="2"/>
        <v>0</v>
      </c>
      <c r="AU30" s="535">
        <f t="shared" si="2"/>
        <v>0</v>
      </c>
      <c r="AV30" s="535">
        <f t="shared" si="2"/>
        <v>0</v>
      </c>
      <c r="AW30" s="535">
        <f t="shared" si="2"/>
        <v>0</v>
      </c>
      <c r="AX30" s="535">
        <f t="shared" si="2"/>
        <v>0</v>
      </c>
      <c r="AY30" s="535">
        <f t="shared" si="2"/>
        <v>0</v>
      </c>
      <c r="AZ30" s="535">
        <f t="shared" si="2"/>
        <v>0</v>
      </c>
      <c r="BA30" s="535">
        <f t="shared" si="2"/>
        <v>0</v>
      </c>
      <c r="BB30" s="535">
        <f t="shared" si="2"/>
        <v>0</v>
      </c>
      <c r="BC30" s="535">
        <f t="shared" si="2"/>
        <v>0</v>
      </c>
      <c r="BD30" s="535">
        <f t="shared" si="2"/>
        <v>0</v>
      </c>
      <c r="BE30" s="535">
        <f t="shared" si="2"/>
        <v>0</v>
      </c>
      <c r="BF30" s="535">
        <f t="shared" si="2"/>
        <v>0</v>
      </c>
      <c r="BG30" s="535">
        <f t="shared" si="2"/>
        <v>0</v>
      </c>
      <c r="BH30" s="535">
        <f t="shared" si="2"/>
        <v>0</v>
      </c>
      <c r="BI30" s="535">
        <f t="shared" si="2"/>
        <v>0</v>
      </c>
      <c r="BJ30" s="535">
        <f t="shared" si="2"/>
        <v>0</v>
      </c>
      <c r="BK30" s="535">
        <f t="shared" si="2"/>
        <v>0</v>
      </c>
      <c r="BL30" s="535">
        <f t="shared" si="2"/>
        <v>0</v>
      </c>
      <c r="BM30" s="535">
        <f t="shared" si="2"/>
        <v>0</v>
      </c>
      <c r="BN30" s="535">
        <f t="shared" si="2"/>
        <v>0</v>
      </c>
      <c r="BO30" s="535">
        <f t="shared" si="2"/>
        <v>0</v>
      </c>
      <c r="BP30" s="535">
        <f t="shared" si="2"/>
        <v>0</v>
      </c>
      <c r="BQ30" s="535">
        <f t="shared" si="2"/>
        <v>0</v>
      </c>
      <c r="BR30" s="535">
        <f t="shared" si="2"/>
        <v>0</v>
      </c>
      <c r="BS30" s="535">
        <f t="shared" si="2"/>
        <v>0</v>
      </c>
      <c r="BT30" s="535">
        <f t="shared" si="2"/>
        <v>0</v>
      </c>
      <c r="BU30" s="535">
        <f t="shared" si="2"/>
        <v>0</v>
      </c>
      <c r="BV30" s="535">
        <f t="shared" si="2"/>
        <v>0</v>
      </c>
      <c r="BW30" s="535">
        <f t="shared" si="2"/>
        <v>0</v>
      </c>
      <c r="BX30" s="535">
        <f t="shared" ref="BX30:DC30" si="3">SUM(BX14:BX29)</f>
        <v>0</v>
      </c>
      <c r="BY30" s="535">
        <f t="shared" si="3"/>
        <v>0</v>
      </c>
      <c r="BZ30" s="535">
        <f t="shared" si="3"/>
        <v>0</v>
      </c>
      <c r="CA30" s="535">
        <f t="shared" si="3"/>
        <v>0</v>
      </c>
      <c r="CB30" s="535">
        <f t="shared" si="3"/>
        <v>0</v>
      </c>
      <c r="CC30" s="535">
        <f t="shared" si="3"/>
        <v>0</v>
      </c>
      <c r="CD30" s="535">
        <f t="shared" si="3"/>
        <v>0</v>
      </c>
      <c r="CE30" s="535">
        <f t="shared" si="3"/>
        <v>0</v>
      </c>
      <c r="CF30" s="535">
        <f t="shared" si="3"/>
        <v>0</v>
      </c>
      <c r="CG30" s="535">
        <f t="shared" si="3"/>
        <v>0</v>
      </c>
      <c r="CH30" s="535">
        <f t="shared" si="3"/>
        <v>0</v>
      </c>
      <c r="CI30" s="535">
        <f t="shared" si="3"/>
        <v>0</v>
      </c>
      <c r="CJ30" s="535">
        <f t="shared" si="3"/>
        <v>0</v>
      </c>
      <c r="CK30" s="535">
        <f t="shared" si="3"/>
        <v>0</v>
      </c>
      <c r="CL30" s="535">
        <f t="shared" si="3"/>
        <v>0</v>
      </c>
      <c r="CM30" s="535">
        <f t="shared" si="3"/>
        <v>0</v>
      </c>
      <c r="CN30" s="535">
        <f t="shared" si="3"/>
        <v>0</v>
      </c>
      <c r="CO30" s="535">
        <f t="shared" si="3"/>
        <v>0</v>
      </c>
      <c r="CP30" s="535">
        <f t="shared" si="3"/>
        <v>0</v>
      </c>
      <c r="CQ30" s="535">
        <f t="shared" si="3"/>
        <v>0</v>
      </c>
      <c r="CR30" s="535">
        <f t="shared" si="3"/>
        <v>0</v>
      </c>
      <c r="CS30" s="535">
        <f t="shared" si="3"/>
        <v>0</v>
      </c>
      <c r="CT30" s="535">
        <f t="shared" si="3"/>
        <v>0</v>
      </c>
      <c r="CU30" s="535">
        <f t="shared" si="3"/>
        <v>0</v>
      </c>
      <c r="CV30" s="535">
        <f t="shared" si="3"/>
        <v>0</v>
      </c>
      <c r="CW30" s="535">
        <f t="shared" si="3"/>
        <v>0</v>
      </c>
      <c r="CX30" s="535">
        <f t="shared" si="3"/>
        <v>0</v>
      </c>
      <c r="CY30" s="535">
        <f t="shared" si="3"/>
        <v>0</v>
      </c>
      <c r="CZ30" s="535">
        <f t="shared" si="3"/>
        <v>0</v>
      </c>
      <c r="DA30" s="535">
        <f t="shared" si="3"/>
        <v>0</v>
      </c>
      <c r="DB30" s="535">
        <f t="shared" si="3"/>
        <v>0</v>
      </c>
      <c r="DC30" s="535">
        <f t="shared" si="3"/>
        <v>0</v>
      </c>
      <c r="DD30" s="224"/>
      <c r="DE30" s="222"/>
    </row>
    <row r="31" spans="2:109" s="223" customFormat="1" ht="6.75" customHeight="1" x14ac:dyDescent="0.25">
      <c r="B31" s="221"/>
      <c r="C31" s="264"/>
      <c r="D31" s="272"/>
      <c r="E31" s="273"/>
      <c r="F31" s="276"/>
      <c r="G31" s="276"/>
      <c r="H31" s="823"/>
      <c r="I31" s="823"/>
      <c r="J31" s="823"/>
      <c r="K31" s="823"/>
      <c r="L31" s="823"/>
      <c r="M31" s="823"/>
      <c r="N31" s="823"/>
      <c r="O31" s="823"/>
      <c r="P31" s="823"/>
      <c r="Q31" s="823"/>
      <c r="R31" s="823"/>
      <c r="S31" s="823"/>
      <c r="T31" s="823"/>
      <c r="U31" s="823"/>
      <c r="V31" s="823"/>
      <c r="W31" s="823"/>
      <c r="X31" s="823"/>
      <c r="Y31" s="823"/>
      <c r="Z31" s="823"/>
      <c r="AA31" s="823"/>
      <c r="AB31" s="823"/>
      <c r="AC31" s="823"/>
      <c r="AD31" s="823"/>
      <c r="AE31" s="823"/>
      <c r="AF31" s="823"/>
      <c r="AG31" s="823"/>
      <c r="AH31" s="823"/>
      <c r="AI31" s="823"/>
      <c r="AJ31" s="823"/>
      <c r="AK31" s="823"/>
      <c r="AL31" s="823"/>
      <c r="AM31" s="823"/>
      <c r="AN31" s="823"/>
      <c r="AO31" s="823"/>
      <c r="AP31" s="823"/>
      <c r="AQ31" s="823"/>
      <c r="AR31" s="823"/>
      <c r="AS31" s="823"/>
      <c r="AT31" s="823"/>
      <c r="AU31" s="823"/>
      <c r="AV31" s="823"/>
      <c r="AW31" s="823"/>
      <c r="AX31" s="823"/>
      <c r="AY31" s="823"/>
      <c r="AZ31" s="823"/>
      <c r="BA31" s="823"/>
      <c r="BB31" s="823"/>
      <c r="BC31" s="823"/>
      <c r="BD31" s="823"/>
      <c r="BE31" s="823"/>
      <c r="BF31" s="823"/>
      <c r="BG31" s="823"/>
      <c r="BH31" s="823"/>
      <c r="BI31" s="823"/>
      <c r="BJ31" s="823"/>
      <c r="BK31" s="823"/>
      <c r="BL31" s="823"/>
      <c r="BM31" s="823"/>
      <c r="BN31" s="823"/>
      <c r="BO31" s="823"/>
      <c r="BP31" s="823"/>
      <c r="BQ31" s="823"/>
      <c r="BR31" s="823"/>
      <c r="BS31" s="823"/>
      <c r="BT31" s="823"/>
      <c r="BU31" s="823"/>
      <c r="BV31" s="823"/>
      <c r="BW31" s="823"/>
      <c r="BX31" s="823"/>
      <c r="BY31" s="823"/>
      <c r="BZ31" s="823"/>
      <c r="CA31" s="823"/>
      <c r="CB31" s="823"/>
      <c r="CC31" s="823"/>
      <c r="CD31" s="823"/>
      <c r="CE31" s="823"/>
      <c r="CF31" s="823"/>
      <c r="CG31" s="823"/>
      <c r="CH31" s="823"/>
      <c r="CI31" s="823"/>
      <c r="CJ31" s="823"/>
      <c r="CK31" s="823"/>
      <c r="CL31" s="823"/>
      <c r="CM31" s="823"/>
      <c r="CN31" s="823"/>
      <c r="CO31" s="823"/>
      <c r="CP31" s="823"/>
      <c r="CQ31" s="823"/>
      <c r="CR31" s="823"/>
      <c r="CS31" s="823"/>
      <c r="CT31" s="823"/>
      <c r="CU31" s="823"/>
      <c r="CV31" s="823"/>
      <c r="CW31" s="823"/>
      <c r="CX31" s="823"/>
      <c r="CY31" s="823"/>
      <c r="CZ31" s="823"/>
      <c r="DA31" s="823"/>
      <c r="DB31" s="823"/>
      <c r="DC31" s="823"/>
      <c r="DD31" s="224"/>
      <c r="DE31" s="222"/>
    </row>
    <row r="32" spans="2:109" x14ac:dyDescent="0.25">
      <c r="B32" s="217"/>
      <c r="C32" s="260"/>
      <c r="D32" s="272" t="s">
        <v>788</v>
      </c>
      <c r="E32" s="219"/>
      <c r="F32" s="276" t="s">
        <v>571</v>
      </c>
      <c r="G32" s="219"/>
      <c r="H32" s="1036">
        <f>SUM(H30:DC30)</f>
        <v>0</v>
      </c>
      <c r="I32" s="1036"/>
      <c r="J32" s="1036"/>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8"/>
      <c r="BS32" s="218"/>
      <c r="BT32" s="218"/>
      <c r="BU32" s="218"/>
      <c r="BV32" s="218"/>
      <c r="BW32" s="218"/>
      <c r="BX32" s="218"/>
      <c r="BY32" s="218"/>
      <c r="BZ32" s="218"/>
      <c r="CA32" s="218"/>
      <c r="CB32" s="218"/>
      <c r="CC32" s="218"/>
      <c r="CD32" s="218"/>
      <c r="CE32" s="218"/>
      <c r="CF32" s="218"/>
      <c r="CG32" s="218"/>
      <c r="CH32" s="218"/>
      <c r="CI32" s="218"/>
      <c r="CJ32" s="218"/>
      <c r="CK32" s="218"/>
      <c r="CL32" s="218"/>
      <c r="CM32" s="218"/>
      <c r="CN32" s="218"/>
      <c r="CO32" s="218"/>
      <c r="CP32" s="218"/>
      <c r="CQ32" s="218"/>
      <c r="CR32" s="218"/>
      <c r="CS32" s="218"/>
      <c r="CT32" s="218"/>
      <c r="CU32" s="218"/>
      <c r="CV32" s="218"/>
      <c r="CW32" s="218"/>
      <c r="CX32" s="218"/>
      <c r="CY32" s="218"/>
      <c r="CZ32" s="218"/>
      <c r="DA32" s="218"/>
      <c r="DB32" s="218"/>
      <c r="DC32" s="218"/>
      <c r="DD32" s="218"/>
      <c r="DE32" s="220"/>
    </row>
    <row r="33" spans="2:109" x14ac:dyDescent="0.25">
      <c r="B33" s="217"/>
      <c r="C33" s="260"/>
      <c r="D33" s="272"/>
      <c r="E33" s="219"/>
      <c r="F33" s="276"/>
      <c r="G33" s="219"/>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218"/>
      <c r="AM33" s="218"/>
      <c r="AN33" s="218"/>
      <c r="AO33" s="218"/>
      <c r="AP33" s="218"/>
      <c r="AQ33" s="218"/>
      <c r="AR33" s="218"/>
      <c r="AS33" s="218"/>
      <c r="AT33" s="218"/>
      <c r="AU33" s="218"/>
      <c r="AV33" s="218"/>
      <c r="AW33" s="218"/>
      <c r="AX33" s="218"/>
      <c r="AY33" s="218"/>
      <c r="AZ33" s="218"/>
      <c r="BA33" s="218"/>
      <c r="BB33" s="218"/>
      <c r="BC33" s="218"/>
      <c r="BD33" s="218"/>
      <c r="BE33" s="218"/>
      <c r="BF33" s="218"/>
      <c r="BG33" s="218"/>
      <c r="BH33" s="218"/>
      <c r="BI33" s="218"/>
      <c r="BJ33" s="218"/>
      <c r="BK33" s="218"/>
      <c r="BL33" s="218"/>
      <c r="BM33" s="218"/>
      <c r="BN33" s="218"/>
      <c r="BO33" s="218"/>
      <c r="BP33" s="218"/>
      <c r="BQ33" s="218"/>
      <c r="BR33" s="218"/>
      <c r="BS33" s="218"/>
      <c r="BT33" s="218"/>
      <c r="BU33" s="218"/>
      <c r="BV33" s="218"/>
      <c r="BW33" s="218"/>
      <c r="BX33" s="218"/>
      <c r="BY33" s="218"/>
      <c r="BZ33" s="218"/>
      <c r="CA33" s="218"/>
      <c r="CB33" s="218"/>
      <c r="CC33" s="218"/>
      <c r="CD33" s="218"/>
      <c r="CE33" s="218"/>
      <c r="CF33" s="218"/>
      <c r="CG33" s="218"/>
      <c r="CH33" s="218"/>
      <c r="CI33" s="218"/>
      <c r="CJ33" s="218"/>
      <c r="CK33" s="218"/>
      <c r="CL33" s="218"/>
      <c r="CM33" s="218"/>
      <c r="CN33" s="218"/>
      <c r="CO33" s="218"/>
      <c r="CP33" s="218"/>
      <c r="CQ33" s="218"/>
      <c r="CR33" s="218"/>
      <c r="CS33" s="218"/>
      <c r="CT33" s="218"/>
      <c r="CU33" s="218"/>
      <c r="CV33" s="218"/>
      <c r="CW33" s="218"/>
      <c r="CX33" s="218"/>
      <c r="CY33" s="218"/>
      <c r="CZ33" s="218"/>
      <c r="DA33" s="218"/>
      <c r="DB33" s="218"/>
      <c r="DC33" s="218"/>
      <c r="DD33" s="218"/>
      <c r="DE33" s="220"/>
    </row>
    <row r="34" spans="2:109" s="248" customFormat="1" x14ac:dyDescent="0.25">
      <c r="B34" s="249"/>
      <c r="C34" s="263" t="s">
        <v>671</v>
      </c>
      <c r="D34" s="226" t="s">
        <v>400</v>
      </c>
      <c r="E34" s="250" t="s">
        <v>331</v>
      </c>
      <c r="F34" s="277"/>
      <c r="G34" s="283"/>
      <c r="H34" s="218"/>
      <c r="I34" s="218"/>
      <c r="J34" s="218"/>
      <c r="K34" s="218"/>
      <c r="L34" s="218"/>
      <c r="M34" s="218"/>
      <c r="N34" s="218"/>
      <c r="O34" s="218"/>
      <c r="P34" s="218"/>
      <c r="Q34" s="218"/>
      <c r="R34" s="218"/>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51"/>
    </row>
    <row r="35" spans="2:109" x14ac:dyDescent="0.25">
      <c r="B35" s="217"/>
      <c r="C35" s="260"/>
      <c r="D35" s="272"/>
      <c r="E35" s="219"/>
      <c r="F35" s="276"/>
      <c r="G35" s="219"/>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c r="AY35" s="218"/>
      <c r="AZ35" s="218"/>
      <c r="BA35" s="218"/>
      <c r="BB35" s="218"/>
      <c r="BC35" s="218"/>
      <c r="BD35" s="218"/>
      <c r="BE35" s="218"/>
      <c r="BF35" s="218"/>
      <c r="BG35" s="218"/>
      <c r="BH35" s="218"/>
      <c r="BI35" s="218"/>
      <c r="BJ35" s="218"/>
      <c r="BK35" s="218"/>
      <c r="BL35" s="218"/>
      <c r="BM35" s="218"/>
      <c r="BN35" s="218"/>
      <c r="BO35" s="218"/>
      <c r="BP35" s="218"/>
      <c r="BQ35" s="218"/>
      <c r="BR35" s="218"/>
      <c r="BS35" s="218"/>
      <c r="BT35" s="218"/>
      <c r="BU35" s="218"/>
      <c r="BV35" s="218"/>
      <c r="BW35" s="218"/>
      <c r="BX35" s="218"/>
      <c r="BY35" s="218"/>
      <c r="BZ35" s="218"/>
      <c r="CA35" s="218"/>
      <c r="CB35" s="218"/>
      <c r="CC35" s="218"/>
      <c r="CD35" s="218"/>
      <c r="CE35" s="218"/>
      <c r="CF35" s="218"/>
      <c r="CG35" s="218"/>
      <c r="CH35" s="218"/>
      <c r="CI35" s="218"/>
      <c r="CJ35" s="218"/>
      <c r="CK35" s="218"/>
      <c r="CL35" s="218"/>
      <c r="CM35" s="218"/>
      <c r="CN35" s="218"/>
      <c r="CO35" s="218"/>
      <c r="CP35" s="218"/>
      <c r="CQ35" s="218"/>
      <c r="CR35" s="218"/>
      <c r="CS35" s="218"/>
      <c r="CT35" s="218"/>
      <c r="CU35" s="218"/>
      <c r="CV35" s="218"/>
      <c r="CW35" s="218"/>
      <c r="CX35" s="218"/>
      <c r="CY35" s="218"/>
      <c r="CZ35" s="218"/>
      <c r="DA35" s="218"/>
      <c r="DB35" s="218"/>
      <c r="DC35" s="218"/>
      <c r="DD35" s="218"/>
      <c r="DE35" s="220"/>
    </row>
    <row r="36" spans="2:109" ht="21" x14ac:dyDescent="0.25">
      <c r="B36" s="217"/>
      <c r="C36" s="260"/>
      <c r="D36" s="115" t="s">
        <v>507</v>
      </c>
      <c r="E36" s="238" t="s">
        <v>549</v>
      </c>
      <c r="F36" s="269"/>
      <c r="G36" s="269"/>
      <c r="H36" s="270"/>
      <c r="I36" s="270"/>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7"/>
      <c r="AP36" s="237"/>
      <c r="AQ36" s="237"/>
      <c r="AR36" s="237"/>
      <c r="AS36" s="237"/>
      <c r="AT36" s="237"/>
      <c r="AU36" s="237"/>
      <c r="AV36" s="237"/>
      <c r="AW36" s="237"/>
      <c r="AX36" s="237"/>
      <c r="AY36" s="237"/>
      <c r="AZ36" s="237"/>
      <c r="BA36" s="237"/>
      <c r="BB36" s="237"/>
      <c r="BC36" s="237"/>
      <c r="BD36" s="237"/>
      <c r="BE36" s="237"/>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c r="CB36" s="237"/>
      <c r="CC36" s="237"/>
      <c r="CD36" s="237"/>
      <c r="CE36" s="237"/>
      <c r="CF36" s="237"/>
      <c r="CG36" s="237"/>
      <c r="CH36" s="237"/>
      <c r="CI36" s="237"/>
      <c r="CJ36" s="237"/>
      <c r="CK36" s="237"/>
      <c r="CL36" s="237"/>
      <c r="CM36" s="237"/>
      <c r="CN36" s="237"/>
      <c r="CO36" s="237"/>
      <c r="CP36" s="237"/>
      <c r="CQ36" s="237"/>
      <c r="CR36" s="237"/>
      <c r="CS36" s="237"/>
      <c r="CT36" s="237"/>
      <c r="CU36" s="237"/>
      <c r="CV36" s="237"/>
      <c r="CW36" s="237"/>
      <c r="CX36" s="237"/>
      <c r="CY36" s="237"/>
      <c r="CZ36" s="237"/>
      <c r="DA36" s="237"/>
      <c r="DB36" s="237"/>
      <c r="DC36" s="237"/>
      <c r="DD36" s="237"/>
      <c r="DE36" s="220"/>
    </row>
    <row r="37" spans="2:109" x14ac:dyDescent="0.25">
      <c r="B37" s="217"/>
      <c r="C37" s="263" t="s">
        <v>672</v>
      </c>
      <c r="D37" s="245" t="s">
        <v>431</v>
      </c>
      <c r="E37" s="219"/>
      <c r="F37" s="139"/>
      <c r="G37" s="142"/>
      <c r="H37" s="143" t="s">
        <v>699</v>
      </c>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c r="AQ37" s="218"/>
      <c r="AR37" s="218"/>
      <c r="AS37" s="218"/>
      <c r="AT37" s="218"/>
      <c r="AU37" s="218"/>
      <c r="AV37" s="218"/>
      <c r="AW37" s="218"/>
      <c r="AX37" s="218"/>
      <c r="AY37" s="218"/>
      <c r="AZ37" s="218"/>
      <c r="BA37" s="218"/>
      <c r="BB37" s="218"/>
      <c r="BC37" s="218"/>
      <c r="BD37" s="218"/>
      <c r="BE37" s="218"/>
      <c r="BF37" s="218"/>
      <c r="BG37" s="218"/>
      <c r="BH37" s="218"/>
      <c r="BI37" s="218"/>
      <c r="BJ37" s="218"/>
      <c r="BK37" s="218"/>
      <c r="BL37" s="218"/>
      <c r="BM37" s="218"/>
      <c r="BN37" s="218"/>
      <c r="BO37" s="218"/>
      <c r="BP37" s="218"/>
      <c r="BQ37" s="218"/>
      <c r="BR37" s="218"/>
      <c r="BS37" s="218"/>
      <c r="BT37" s="218"/>
      <c r="BU37" s="218"/>
      <c r="BV37" s="218"/>
      <c r="BW37" s="218"/>
      <c r="BX37" s="218"/>
      <c r="BY37" s="218"/>
      <c r="BZ37" s="218"/>
      <c r="CA37" s="218"/>
      <c r="CB37" s="218"/>
      <c r="CC37" s="218"/>
      <c r="CD37" s="218"/>
      <c r="CE37" s="218"/>
      <c r="CF37" s="218"/>
      <c r="CG37" s="218"/>
      <c r="CH37" s="218"/>
      <c r="CI37" s="218"/>
      <c r="CJ37" s="218"/>
      <c r="CK37" s="218"/>
      <c r="CL37" s="218"/>
      <c r="CM37" s="218"/>
      <c r="CN37" s="218"/>
      <c r="CO37" s="218"/>
      <c r="CP37" s="218"/>
      <c r="CQ37" s="218"/>
      <c r="CR37" s="218"/>
      <c r="CS37" s="218"/>
      <c r="CT37" s="218"/>
      <c r="CU37" s="218"/>
      <c r="CV37" s="218"/>
      <c r="CW37" s="218"/>
      <c r="CX37" s="218"/>
      <c r="CY37" s="218"/>
      <c r="CZ37" s="218"/>
      <c r="DA37" s="218"/>
      <c r="DB37" s="218"/>
      <c r="DC37" s="218"/>
      <c r="DD37" s="218"/>
      <c r="DE37" s="220"/>
    </row>
    <row r="38" spans="2:109" x14ac:dyDescent="0.25">
      <c r="B38" s="217"/>
      <c r="C38" s="260"/>
      <c r="D38" s="274"/>
      <c r="E38" s="219"/>
      <c r="F38" s="267"/>
      <c r="G38" s="267"/>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8"/>
      <c r="BL38" s="218"/>
      <c r="BM38" s="218"/>
      <c r="BN38" s="218"/>
      <c r="BO38" s="218"/>
      <c r="BP38" s="218"/>
      <c r="BQ38" s="218"/>
      <c r="BR38" s="218"/>
      <c r="BS38" s="218"/>
      <c r="BT38" s="218"/>
      <c r="BU38" s="218"/>
      <c r="BV38" s="218"/>
      <c r="BW38" s="218"/>
      <c r="BX38" s="218"/>
      <c r="BY38" s="218"/>
      <c r="BZ38" s="218"/>
      <c r="CA38" s="218"/>
      <c r="CB38" s="218"/>
      <c r="CC38" s="218"/>
      <c r="CD38" s="218"/>
      <c r="CE38" s="218"/>
      <c r="CF38" s="218"/>
      <c r="CG38" s="218"/>
      <c r="CH38" s="218"/>
      <c r="CI38" s="218"/>
      <c r="CJ38" s="218"/>
      <c r="CK38" s="218"/>
      <c r="CL38" s="218"/>
      <c r="CM38" s="218"/>
      <c r="CN38" s="218"/>
      <c r="CO38" s="218"/>
      <c r="CP38" s="218"/>
      <c r="CQ38" s="218"/>
      <c r="CR38" s="218"/>
      <c r="CS38" s="218"/>
      <c r="CT38" s="218"/>
      <c r="CU38" s="218"/>
      <c r="CV38" s="218"/>
      <c r="CW38" s="218"/>
      <c r="CX38" s="218"/>
      <c r="CY38" s="218"/>
      <c r="CZ38" s="218"/>
      <c r="DA38" s="218"/>
      <c r="DB38" s="218"/>
      <c r="DC38" s="218"/>
      <c r="DD38" s="218"/>
      <c r="DE38" s="220"/>
    </row>
    <row r="39" spans="2:109" ht="21" x14ac:dyDescent="0.35">
      <c r="B39" s="217"/>
      <c r="C39" s="263" t="s">
        <v>673</v>
      </c>
      <c r="D39" s="226" t="s">
        <v>572</v>
      </c>
      <c r="E39" s="219" t="s">
        <v>1117</v>
      </c>
      <c r="F39" s="219"/>
      <c r="G39" s="219"/>
      <c r="H39" s="271"/>
      <c r="I39" s="271"/>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1"/>
      <c r="CE39" s="271"/>
      <c r="CF39" s="271"/>
      <c r="CG39" s="271"/>
      <c r="CH39" s="271"/>
      <c r="CI39" s="271"/>
      <c r="CJ39" s="271"/>
      <c r="CK39" s="271"/>
      <c r="CL39" s="271"/>
      <c r="CM39" s="271"/>
      <c r="CN39" s="271"/>
      <c r="CO39" s="271"/>
      <c r="CP39" s="271"/>
      <c r="CQ39" s="271"/>
      <c r="CR39" s="271"/>
      <c r="CS39" s="271"/>
      <c r="CT39" s="271"/>
      <c r="CU39" s="271"/>
      <c r="CV39" s="271"/>
      <c r="CW39" s="271"/>
      <c r="CX39" s="271"/>
      <c r="CY39" s="271"/>
      <c r="CZ39" s="271"/>
      <c r="DA39" s="271"/>
      <c r="DB39" s="271"/>
      <c r="DC39" s="271"/>
      <c r="DD39" s="225"/>
      <c r="DE39" s="220"/>
    </row>
    <row r="40" spans="2:109" x14ac:dyDescent="0.25">
      <c r="B40" s="217"/>
      <c r="C40" s="263"/>
      <c r="D40" s="226"/>
      <c r="E40" s="219"/>
      <c r="F40" s="219"/>
      <c r="G40" s="219"/>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c r="AN40" s="218"/>
      <c r="AO40" s="218"/>
      <c r="AP40" s="218"/>
      <c r="AQ40" s="218"/>
      <c r="AR40" s="218"/>
      <c r="AS40" s="218"/>
      <c r="AT40" s="218"/>
      <c r="AU40" s="218"/>
      <c r="AV40" s="218"/>
      <c r="AW40" s="218"/>
      <c r="AX40" s="218"/>
      <c r="AY40" s="218"/>
      <c r="AZ40" s="218"/>
      <c r="BA40" s="218"/>
      <c r="BB40" s="218"/>
      <c r="BC40" s="218"/>
      <c r="BD40" s="218"/>
      <c r="BE40" s="218"/>
      <c r="BF40" s="218"/>
      <c r="BG40" s="218"/>
      <c r="BH40" s="218"/>
      <c r="BI40" s="218"/>
      <c r="BJ40" s="218"/>
      <c r="BK40" s="218"/>
      <c r="BL40" s="218"/>
      <c r="BM40" s="218"/>
      <c r="BN40" s="218"/>
      <c r="BO40" s="218"/>
      <c r="BP40" s="218"/>
      <c r="BQ40" s="218"/>
      <c r="BR40" s="218"/>
      <c r="BS40" s="218"/>
      <c r="BT40" s="218"/>
      <c r="BU40" s="218"/>
      <c r="BV40" s="218"/>
      <c r="BW40" s="218"/>
      <c r="BX40" s="218"/>
      <c r="BY40" s="218"/>
      <c r="BZ40" s="218"/>
      <c r="CA40" s="218"/>
      <c r="CB40" s="218"/>
      <c r="CC40" s="218"/>
      <c r="CD40" s="218"/>
      <c r="CE40" s="218"/>
      <c r="CF40" s="218"/>
      <c r="CG40" s="218"/>
      <c r="CH40" s="218"/>
      <c r="CI40" s="218"/>
      <c r="CJ40" s="218"/>
      <c r="CK40" s="218"/>
      <c r="CL40" s="218"/>
      <c r="CM40" s="218"/>
      <c r="CN40" s="218"/>
      <c r="CO40" s="218"/>
      <c r="CP40" s="218"/>
      <c r="CQ40" s="218"/>
      <c r="CR40" s="218"/>
      <c r="CS40" s="218"/>
      <c r="CT40" s="218"/>
      <c r="CU40" s="218"/>
      <c r="CV40" s="218"/>
      <c r="CW40" s="218"/>
      <c r="CX40" s="218"/>
      <c r="CY40" s="218"/>
      <c r="CZ40" s="218"/>
      <c r="DA40" s="218"/>
      <c r="DB40" s="218"/>
      <c r="DC40" s="218"/>
      <c r="DD40" s="225"/>
      <c r="DE40" s="220"/>
    </row>
    <row r="41" spans="2:109" x14ac:dyDescent="0.25">
      <c r="B41" s="217"/>
      <c r="C41" s="263" t="s">
        <v>674</v>
      </c>
      <c r="D41" s="226" t="s">
        <v>433</v>
      </c>
      <c r="E41" s="219" t="s">
        <v>1117</v>
      </c>
      <c r="F41" s="219"/>
      <c r="G41" s="219"/>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M41" s="271"/>
      <c r="CN41" s="271"/>
      <c r="CO41" s="271"/>
      <c r="CP41" s="271"/>
      <c r="CQ41" s="271"/>
      <c r="CR41" s="271"/>
      <c r="CS41" s="271"/>
      <c r="CT41" s="271"/>
      <c r="CU41" s="271"/>
      <c r="CV41" s="271"/>
      <c r="CW41" s="271"/>
      <c r="CX41" s="271"/>
      <c r="CY41" s="271"/>
      <c r="CZ41" s="271"/>
      <c r="DA41" s="271"/>
      <c r="DB41" s="271"/>
      <c r="DC41" s="271"/>
      <c r="DD41" s="225"/>
      <c r="DE41" s="220"/>
    </row>
    <row r="42" spans="2:109" x14ac:dyDescent="0.25">
      <c r="B42" s="217"/>
      <c r="C42" s="263" t="s">
        <v>675</v>
      </c>
      <c r="D42" s="226" t="s">
        <v>434</v>
      </c>
      <c r="E42" s="219" t="s">
        <v>1117</v>
      </c>
      <c r="F42" s="219"/>
      <c r="G42" s="219"/>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M42" s="271"/>
      <c r="CN42" s="271"/>
      <c r="CO42" s="271"/>
      <c r="CP42" s="271"/>
      <c r="CQ42" s="271"/>
      <c r="CR42" s="271"/>
      <c r="CS42" s="271"/>
      <c r="CT42" s="271"/>
      <c r="CU42" s="271"/>
      <c r="CV42" s="271"/>
      <c r="CW42" s="271"/>
      <c r="CX42" s="271"/>
      <c r="CY42" s="271"/>
      <c r="CZ42" s="271"/>
      <c r="DA42" s="271"/>
      <c r="DB42" s="271"/>
      <c r="DC42" s="271"/>
      <c r="DD42" s="225"/>
      <c r="DE42" s="220"/>
    </row>
    <row r="43" spans="2:109" x14ac:dyDescent="0.25">
      <c r="B43" s="217"/>
      <c r="C43" s="260"/>
      <c r="D43" s="216"/>
      <c r="E43" s="219"/>
      <c r="F43" s="219"/>
      <c r="G43" s="219"/>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8"/>
      <c r="BL43" s="218"/>
      <c r="BM43" s="218"/>
      <c r="BN43" s="218"/>
      <c r="BO43" s="218"/>
      <c r="BP43" s="218"/>
      <c r="BQ43" s="218"/>
      <c r="BR43" s="218"/>
      <c r="BS43" s="218"/>
      <c r="BT43" s="218"/>
      <c r="BU43" s="218"/>
      <c r="BV43" s="218"/>
      <c r="BW43" s="218"/>
      <c r="BX43" s="218"/>
      <c r="BY43" s="218"/>
      <c r="BZ43" s="218"/>
      <c r="CA43" s="218"/>
      <c r="CB43" s="218"/>
      <c r="CC43" s="218"/>
      <c r="CD43" s="218"/>
      <c r="CE43" s="218"/>
      <c r="CF43" s="218"/>
      <c r="CG43" s="218"/>
      <c r="CH43" s="218"/>
      <c r="CI43" s="218"/>
      <c r="CJ43" s="218"/>
      <c r="CK43" s="218"/>
      <c r="CL43" s="218"/>
      <c r="CM43" s="218"/>
      <c r="CN43" s="218"/>
      <c r="CO43" s="218"/>
      <c r="CP43" s="218"/>
      <c r="CQ43" s="218"/>
      <c r="CR43" s="218"/>
      <c r="CS43" s="218"/>
      <c r="CT43" s="218"/>
      <c r="CU43" s="218"/>
      <c r="CV43" s="218"/>
      <c r="CW43" s="218"/>
      <c r="CX43" s="218"/>
      <c r="CY43" s="218"/>
      <c r="CZ43" s="218"/>
      <c r="DA43" s="218"/>
      <c r="DB43" s="218"/>
      <c r="DC43" s="218"/>
      <c r="DD43" s="218"/>
      <c r="DE43" s="220"/>
    </row>
    <row r="44" spans="2:109" ht="22.5" customHeight="1" x14ac:dyDescent="0.25">
      <c r="B44" s="217"/>
      <c r="C44" s="262" t="s">
        <v>570</v>
      </c>
      <c r="D44" s="240"/>
      <c r="E44" s="238" t="s">
        <v>549</v>
      </c>
      <c r="F44" s="239"/>
      <c r="G44" s="239"/>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c r="AL44" s="237"/>
      <c r="AM44" s="237"/>
      <c r="AN44" s="237"/>
      <c r="AO44" s="237"/>
      <c r="AP44" s="237"/>
      <c r="AQ44" s="237"/>
      <c r="AR44" s="237"/>
      <c r="AS44" s="237"/>
      <c r="AT44" s="237"/>
      <c r="AU44" s="237"/>
      <c r="AV44" s="237"/>
      <c r="AW44" s="237"/>
      <c r="AX44" s="237"/>
      <c r="AY44" s="237"/>
      <c r="AZ44" s="237"/>
      <c r="BA44" s="237"/>
      <c r="BB44" s="237"/>
      <c r="BC44" s="237"/>
      <c r="BD44" s="237"/>
      <c r="BE44" s="237"/>
      <c r="BF44" s="237"/>
      <c r="BG44" s="237"/>
      <c r="BH44" s="237"/>
      <c r="BI44" s="237"/>
      <c r="BJ44" s="237"/>
      <c r="BK44" s="237"/>
      <c r="BL44" s="237"/>
      <c r="BM44" s="237"/>
      <c r="BN44" s="237"/>
      <c r="BO44" s="237"/>
      <c r="BP44" s="237"/>
      <c r="BQ44" s="237"/>
      <c r="BR44" s="237"/>
      <c r="BS44" s="237"/>
      <c r="BT44" s="237"/>
      <c r="BU44" s="237"/>
      <c r="BV44" s="237"/>
      <c r="BW44" s="237"/>
      <c r="BX44" s="237"/>
      <c r="BY44" s="237"/>
      <c r="BZ44" s="237"/>
      <c r="CA44" s="237"/>
      <c r="CB44" s="237"/>
      <c r="CC44" s="237"/>
      <c r="CD44" s="237"/>
      <c r="CE44" s="237"/>
      <c r="CF44" s="237"/>
      <c r="CG44" s="237"/>
      <c r="CH44" s="237"/>
      <c r="CI44" s="237"/>
      <c r="CJ44" s="237"/>
      <c r="CK44" s="237"/>
      <c r="CL44" s="237"/>
      <c r="CM44" s="237"/>
      <c r="CN44" s="237"/>
      <c r="CO44" s="237"/>
      <c r="CP44" s="237"/>
      <c r="CQ44" s="237"/>
      <c r="CR44" s="237"/>
      <c r="CS44" s="237"/>
      <c r="CT44" s="237"/>
      <c r="CU44" s="237"/>
      <c r="CV44" s="237"/>
      <c r="CW44" s="237"/>
      <c r="CX44" s="237"/>
      <c r="CY44" s="237"/>
      <c r="CZ44" s="237"/>
      <c r="DA44" s="237"/>
      <c r="DB44" s="237"/>
      <c r="DC44" s="237"/>
      <c r="DD44" s="237"/>
      <c r="DE44" s="220"/>
    </row>
    <row r="45" spans="2:109" ht="9" customHeight="1" x14ac:dyDescent="0.25">
      <c r="B45" s="217"/>
      <c r="C45" s="260"/>
      <c r="D45" s="216"/>
      <c r="E45" s="219"/>
      <c r="F45" s="219"/>
      <c r="G45" s="219"/>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218"/>
      <c r="CC45" s="218"/>
      <c r="CD45" s="218"/>
      <c r="CE45" s="218"/>
      <c r="CF45" s="218"/>
      <c r="CG45" s="218"/>
      <c r="CH45" s="218"/>
      <c r="CI45" s="218"/>
      <c r="CJ45" s="218"/>
      <c r="CK45" s="218"/>
      <c r="CL45" s="218"/>
      <c r="CM45" s="218"/>
      <c r="CN45" s="218"/>
      <c r="CO45" s="218"/>
      <c r="CP45" s="218"/>
      <c r="CQ45" s="218"/>
      <c r="CR45" s="218"/>
      <c r="CS45" s="218"/>
      <c r="CT45" s="218"/>
      <c r="CU45" s="218"/>
      <c r="CV45" s="218"/>
      <c r="CW45" s="218"/>
      <c r="CX45" s="218"/>
      <c r="CY45" s="218"/>
      <c r="CZ45" s="218"/>
      <c r="DA45" s="218"/>
      <c r="DB45" s="218"/>
      <c r="DC45" s="218"/>
      <c r="DD45" s="218"/>
      <c r="DE45" s="220"/>
    </row>
    <row r="46" spans="2:109" ht="21" x14ac:dyDescent="0.35">
      <c r="B46" s="217"/>
      <c r="C46" s="263" t="s">
        <v>676</v>
      </c>
      <c r="D46" s="226" t="s">
        <v>607</v>
      </c>
      <c r="E46" s="219" t="s">
        <v>1117</v>
      </c>
      <c r="F46" s="219"/>
      <c r="G46" s="219"/>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M46" s="271"/>
      <c r="CN46" s="271"/>
      <c r="CO46" s="271"/>
      <c r="CP46" s="271"/>
      <c r="CQ46" s="271"/>
      <c r="CR46" s="271"/>
      <c r="CS46" s="271"/>
      <c r="CT46" s="271"/>
      <c r="CU46" s="271"/>
      <c r="CV46" s="271"/>
      <c r="CW46" s="271"/>
      <c r="CX46" s="271"/>
      <c r="CY46" s="271"/>
      <c r="CZ46" s="271"/>
      <c r="DA46" s="271"/>
      <c r="DB46" s="271"/>
      <c r="DC46" s="271"/>
      <c r="DD46" s="225"/>
      <c r="DE46" s="220"/>
    </row>
    <row r="47" spans="2:109" x14ac:dyDescent="0.25">
      <c r="B47" s="217"/>
      <c r="C47" s="263" t="s">
        <v>647</v>
      </c>
      <c r="D47" s="226" t="s">
        <v>1</v>
      </c>
      <c r="E47" s="219" t="s">
        <v>1117</v>
      </c>
      <c r="F47" s="219"/>
      <c r="G47" s="219"/>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M47" s="271"/>
      <c r="CN47" s="271"/>
      <c r="CO47" s="271"/>
      <c r="CP47" s="271"/>
      <c r="CQ47" s="271"/>
      <c r="CR47" s="271"/>
      <c r="CS47" s="271"/>
      <c r="CT47" s="271"/>
      <c r="CU47" s="271"/>
      <c r="CV47" s="271"/>
      <c r="CW47" s="271"/>
      <c r="CX47" s="271"/>
      <c r="CY47" s="271"/>
      <c r="CZ47" s="271"/>
      <c r="DA47" s="271"/>
      <c r="DB47" s="271"/>
      <c r="DC47" s="271"/>
      <c r="DD47" s="225"/>
      <c r="DE47" s="220"/>
    </row>
    <row r="48" spans="2:109" x14ac:dyDescent="0.25">
      <c r="B48" s="217"/>
      <c r="C48" s="263" t="s">
        <v>677</v>
      </c>
      <c r="D48" s="820" t="s">
        <v>698</v>
      </c>
      <c r="E48" s="219" t="s">
        <v>1117</v>
      </c>
      <c r="F48" s="225"/>
      <c r="G48" s="219"/>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25"/>
      <c r="DE48" s="220"/>
    </row>
    <row r="49" spans="2:109" x14ac:dyDescent="0.25">
      <c r="B49" s="217"/>
      <c r="C49" s="260"/>
      <c r="D49" s="226"/>
      <c r="E49" s="219"/>
      <c r="F49" s="219"/>
      <c r="G49" s="219"/>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4"/>
      <c r="BW49" s="244"/>
      <c r="BX49" s="244"/>
      <c r="BY49" s="244"/>
      <c r="BZ49" s="244"/>
      <c r="CA49" s="244"/>
      <c r="CB49" s="244"/>
      <c r="CC49" s="244"/>
      <c r="CD49" s="244"/>
      <c r="CE49" s="244"/>
      <c r="CF49" s="244"/>
      <c r="CG49" s="244"/>
      <c r="CH49" s="244"/>
      <c r="CI49" s="244"/>
      <c r="CJ49" s="244"/>
      <c r="CK49" s="244"/>
      <c r="CL49" s="244"/>
      <c r="CM49" s="244"/>
      <c r="CN49" s="244"/>
      <c r="CO49" s="244"/>
      <c r="CP49" s="244"/>
      <c r="CQ49" s="244"/>
      <c r="CR49" s="244"/>
      <c r="CS49" s="244"/>
      <c r="CT49" s="244"/>
      <c r="CU49" s="244"/>
      <c r="CV49" s="244"/>
      <c r="CW49" s="244"/>
      <c r="CX49" s="244"/>
      <c r="CY49" s="244"/>
      <c r="CZ49" s="244"/>
      <c r="DA49" s="244"/>
      <c r="DB49" s="244"/>
      <c r="DC49" s="244"/>
      <c r="DD49" s="244"/>
      <c r="DE49" s="220"/>
    </row>
    <row r="50" spans="2:109" x14ac:dyDescent="0.25">
      <c r="B50" s="217"/>
      <c r="C50" s="260"/>
      <c r="D50" s="272" t="s">
        <v>820</v>
      </c>
      <c r="E50" s="273" t="s">
        <v>1117</v>
      </c>
      <c r="F50" s="276" t="s">
        <v>571</v>
      </c>
      <c r="G50" s="276"/>
      <c r="H50" s="535">
        <f>SUM(H46:H49)</f>
        <v>0</v>
      </c>
      <c r="I50" s="535">
        <f t="shared" ref="I50:BT50" si="4">SUM(I46:I49)</f>
        <v>0</v>
      </c>
      <c r="J50" s="535">
        <f t="shared" si="4"/>
        <v>0</v>
      </c>
      <c r="K50" s="535">
        <f t="shared" si="4"/>
        <v>0</v>
      </c>
      <c r="L50" s="535">
        <f t="shared" si="4"/>
        <v>0</v>
      </c>
      <c r="M50" s="535">
        <f t="shared" si="4"/>
        <v>0</v>
      </c>
      <c r="N50" s="535">
        <f t="shared" si="4"/>
        <v>0</v>
      </c>
      <c r="O50" s="535">
        <f t="shared" si="4"/>
        <v>0</v>
      </c>
      <c r="P50" s="535">
        <f t="shared" si="4"/>
        <v>0</v>
      </c>
      <c r="Q50" s="535">
        <f t="shared" si="4"/>
        <v>0</v>
      </c>
      <c r="R50" s="535">
        <f t="shared" si="4"/>
        <v>0</v>
      </c>
      <c r="S50" s="535">
        <f t="shared" si="4"/>
        <v>0</v>
      </c>
      <c r="T50" s="535">
        <f t="shared" si="4"/>
        <v>0</v>
      </c>
      <c r="U50" s="535">
        <f t="shared" si="4"/>
        <v>0</v>
      </c>
      <c r="V50" s="535">
        <f t="shared" si="4"/>
        <v>0</v>
      </c>
      <c r="W50" s="535">
        <f t="shared" si="4"/>
        <v>0</v>
      </c>
      <c r="X50" s="535">
        <f t="shared" si="4"/>
        <v>0</v>
      </c>
      <c r="Y50" s="535">
        <f t="shared" si="4"/>
        <v>0</v>
      </c>
      <c r="Z50" s="535">
        <f t="shared" si="4"/>
        <v>0</v>
      </c>
      <c r="AA50" s="535">
        <f t="shared" si="4"/>
        <v>0</v>
      </c>
      <c r="AB50" s="535">
        <f t="shared" si="4"/>
        <v>0</v>
      </c>
      <c r="AC50" s="535">
        <f t="shared" si="4"/>
        <v>0</v>
      </c>
      <c r="AD50" s="535">
        <f t="shared" si="4"/>
        <v>0</v>
      </c>
      <c r="AE50" s="535">
        <f t="shared" si="4"/>
        <v>0</v>
      </c>
      <c r="AF50" s="535">
        <f t="shared" si="4"/>
        <v>0</v>
      </c>
      <c r="AG50" s="535">
        <f t="shared" si="4"/>
        <v>0</v>
      </c>
      <c r="AH50" s="535">
        <f t="shared" si="4"/>
        <v>0</v>
      </c>
      <c r="AI50" s="535">
        <f t="shared" si="4"/>
        <v>0</v>
      </c>
      <c r="AJ50" s="535">
        <f t="shared" si="4"/>
        <v>0</v>
      </c>
      <c r="AK50" s="535">
        <f t="shared" si="4"/>
        <v>0</v>
      </c>
      <c r="AL50" s="535">
        <f t="shared" si="4"/>
        <v>0</v>
      </c>
      <c r="AM50" s="535">
        <f t="shared" si="4"/>
        <v>0</v>
      </c>
      <c r="AN50" s="535">
        <f t="shared" si="4"/>
        <v>0</v>
      </c>
      <c r="AO50" s="535">
        <f t="shared" si="4"/>
        <v>0</v>
      </c>
      <c r="AP50" s="535">
        <f t="shared" si="4"/>
        <v>0</v>
      </c>
      <c r="AQ50" s="535">
        <f t="shared" si="4"/>
        <v>0</v>
      </c>
      <c r="AR50" s="535">
        <f t="shared" si="4"/>
        <v>0</v>
      </c>
      <c r="AS50" s="535">
        <f t="shared" si="4"/>
        <v>0</v>
      </c>
      <c r="AT50" s="535">
        <f t="shared" si="4"/>
        <v>0</v>
      </c>
      <c r="AU50" s="535">
        <f t="shared" si="4"/>
        <v>0</v>
      </c>
      <c r="AV50" s="535">
        <f t="shared" si="4"/>
        <v>0</v>
      </c>
      <c r="AW50" s="535">
        <f t="shared" si="4"/>
        <v>0</v>
      </c>
      <c r="AX50" s="535">
        <f t="shared" si="4"/>
        <v>0</v>
      </c>
      <c r="AY50" s="535">
        <f t="shared" si="4"/>
        <v>0</v>
      </c>
      <c r="AZ50" s="535">
        <f t="shared" si="4"/>
        <v>0</v>
      </c>
      <c r="BA50" s="535">
        <f t="shared" si="4"/>
        <v>0</v>
      </c>
      <c r="BB50" s="535">
        <f t="shared" si="4"/>
        <v>0</v>
      </c>
      <c r="BC50" s="535">
        <f t="shared" si="4"/>
        <v>0</v>
      </c>
      <c r="BD50" s="535">
        <f t="shared" si="4"/>
        <v>0</v>
      </c>
      <c r="BE50" s="535">
        <f t="shared" si="4"/>
        <v>0</v>
      </c>
      <c r="BF50" s="535">
        <f t="shared" si="4"/>
        <v>0</v>
      </c>
      <c r="BG50" s="535">
        <f t="shared" si="4"/>
        <v>0</v>
      </c>
      <c r="BH50" s="535">
        <f t="shared" si="4"/>
        <v>0</v>
      </c>
      <c r="BI50" s="535">
        <f t="shared" si="4"/>
        <v>0</v>
      </c>
      <c r="BJ50" s="535">
        <f t="shared" si="4"/>
        <v>0</v>
      </c>
      <c r="BK50" s="535">
        <f t="shared" si="4"/>
        <v>0</v>
      </c>
      <c r="BL50" s="535">
        <f t="shared" si="4"/>
        <v>0</v>
      </c>
      <c r="BM50" s="535">
        <f t="shared" si="4"/>
        <v>0</v>
      </c>
      <c r="BN50" s="535">
        <f t="shared" si="4"/>
        <v>0</v>
      </c>
      <c r="BO50" s="535">
        <f t="shared" si="4"/>
        <v>0</v>
      </c>
      <c r="BP50" s="535">
        <f t="shared" si="4"/>
        <v>0</v>
      </c>
      <c r="BQ50" s="535">
        <f t="shared" si="4"/>
        <v>0</v>
      </c>
      <c r="BR50" s="535">
        <f t="shared" si="4"/>
        <v>0</v>
      </c>
      <c r="BS50" s="535">
        <f t="shared" si="4"/>
        <v>0</v>
      </c>
      <c r="BT50" s="535">
        <f t="shared" si="4"/>
        <v>0</v>
      </c>
      <c r="BU50" s="535">
        <f t="shared" ref="BU50:DC50" si="5">SUM(BU46:BU49)</f>
        <v>0</v>
      </c>
      <c r="BV50" s="535">
        <f t="shared" si="5"/>
        <v>0</v>
      </c>
      <c r="BW50" s="535">
        <f t="shared" si="5"/>
        <v>0</v>
      </c>
      <c r="BX50" s="535">
        <f t="shared" si="5"/>
        <v>0</v>
      </c>
      <c r="BY50" s="535">
        <f t="shared" si="5"/>
        <v>0</v>
      </c>
      <c r="BZ50" s="535">
        <f t="shared" si="5"/>
        <v>0</v>
      </c>
      <c r="CA50" s="535">
        <f t="shared" si="5"/>
        <v>0</v>
      </c>
      <c r="CB50" s="535">
        <f t="shared" si="5"/>
        <v>0</v>
      </c>
      <c r="CC50" s="535">
        <f t="shared" si="5"/>
        <v>0</v>
      </c>
      <c r="CD50" s="535">
        <f t="shared" si="5"/>
        <v>0</v>
      </c>
      <c r="CE50" s="535">
        <f t="shared" si="5"/>
        <v>0</v>
      </c>
      <c r="CF50" s="535">
        <f t="shared" si="5"/>
        <v>0</v>
      </c>
      <c r="CG50" s="535">
        <f t="shared" si="5"/>
        <v>0</v>
      </c>
      <c r="CH50" s="535">
        <f t="shared" si="5"/>
        <v>0</v>
      </c>
      <c r="CI50" s="535">
        <f t="shared" si="5"/>
        <v>0</v>
      </c>
      <c r="CJ50" s="535">
        <f t="shared" si="5"/>
        <v>0</v>
      </c>
      <c r="CK50" s="535">
        <f t="shared" si="5"/>
        <v>0</v>
      </c>
      <c r="CL50" s="535">
        <f t="shared" si="5"/>
        <v>0</v>
      </c>
      <c r="CM50" s="535">
        <f t="shared" si="5"/>
        <v>0</v>
      </c>
      <c r="CN50" s="535">
        <f t="shared" si="5"/>
        <v>0</v>
      </c>
      <c r="CO50" s="535">
        <f t="shared" si="5"/>
        <v>0</v>
      </c>
      <c r="CP50" s="535">
        <f t="shared" si="5"/>
        <v>0</v>
      </c>
      <c r="CQ50" s="535">
        <f t="shared" si="5"/>
        <v>0</v>
      </c>
      <c r="CR50" s="535">
        <f t="shared" si="5"/>
        <v>0</v>
      </c>
      <c r="CS50" s="535">
        <f t="shared" si="5"/>
        <v>0</v>
      </c>
      <c r="CT50" s="535">
        <f t="shared" si="5"/>
        <v>0</v>
      </c>
      <c r="CU50" s="535">
        <f t="shared" si="5"/>
        <v>0</v>
      </c>
      <c r="CV50" s="535">
        <f t="shared" si="5"/>
        <v>0</v>
      </c>
      <c r="CW50" s="535">
        <f t="shared" si="5"/>
        <v>0</v>
      </c>
      <c r="CX50" s="535">
        <f t="shared" si="5"/>
        <v>0</v>
      </c>
      <c r="CY50" s="535">
        <f t="shared" si="5"/>
        <v>0</v>
      </c>
      <c r="CZ50" s="535">
        <f t="shared" si="5"/>
        <v>0</v>
      </c>
      <c r="DA50" s="535">
        <f t="shared" si="5"/>
        <v>0</v>
      </c>
      <c r="DB50" s="535">
        <f t="shared" si="5"/>
        <v>0</v>
      </c>
      <c r="DC50" s="535">
        <f t="shared" si="5"/>
        <v>0</v>
      </c>
      <c r="DD50" s="225"/>
      <c r="DE50" s="220"/>
    </row>
    <row r="51" spans="2:109" ht="6.75" customHeight="1" x14ac:dyDescent="0.25">
      <c r="B51" s="217"/>
      <c r="C51" s="260"/>
      <c r="D51" s="272"/>
      <c r="E51" s="273"/>
      <c r="F51" s="276"/>
      <c r="G51" s="276"/>
      <c r="H51" s="823"/>
      <c r="I51" s="823"/>
      <c r="J51" s="823"/>
      <c r="K51" s="823"/>
      <c r="L51" s="823"/>
      <c r="M51" s="823"/>
      <c r="N51" s="823"/>
      <c r="O51" s="823"/>
      <c r="P51" s="823"/>
      <c r="Q51" s="823"/>
      <c r="R51" s="823"/>
      <c r="S51" s="823"/>
      <c r="T51" s="823"/>
      <c r="U51" s="823"/>
      <c r="V51" s="823"/>
      <c r="W51" s="823"/>
      <c r="X51" s="823"/>
      <c r="Y51" s="823"/>
      <c r="Z51" s="823"/>
      <c r="AA51" s="823"/>
      <c r="AB51" s="823"/>
      <c r="AC51" s="823"/>
      <c r="AD51" s="823"/>
      <c r="AE51" s="823"/>
      <c r="AF51" s="823"/>
      <c r="AG51" s="823"/>
      <c r="AH51" s="823"/>
      <c r="AI51" s="823"/>
      <c r="AJ51" s="823"/>
      <c r="AK51" s="823"/>
      <c r="AL51" s="823"/>
      <c r="AM51" s="823"/>
      <c r="AN51" s="823"/>
      <c r="AO51" s="823"/>
      <c r="AP51" s="823"/>
      <c r="AQ51" s="823"/>
      <c r="AR51" s="823"/>
      <c r="AS51" s="823"/>
      <c r="AT51" s="823"/>
      <c r="AU51" s="823"/>
      <c r="AV51" s="823"/>
      <c r="AW51" s="823"/>
      <c r="AX51" s="823"/>
      <c r="AY51" s="823"/>
      <c r="AZ51" s="823"/>
      <c r="BA51" s="823"/>
      <c r="BB51" s="823"/>
      <c r="BC51" s="823"/>
      <c r="BD51" s="823"/>
      <c r="BE51" s="823"/>
      <c r="BF51" s="823"/>
      <c r="BG51" s="823"/>
      <c r="BH51" s="823"/>
      <c r="BI51" s="823"/>
      <c r="BJ51" s="823"/>
      <c r="BK51" s="823"/>
      <c r="BL51" s="823"/>
      <c r="BM51" s="823"/>
      <c r="BN51" s="823"/>
      <c r="BO51" s="823"/>
      <c r="BP51" s="823"/>
      <c r="BQ51" s="823"/>
      <c r="BR51" s="823"/>
      <c r="BS51" s="823"/>
      <c r="BT51" s="823"/>
      <c r="BU51" s="823"/>
      <c r="BV51" s="823"/>
      <c r="BW51" s="823"/>
      <c r="BX51" s="823"/>
      <c r="BY51" s="823"/>
      <c r="BZ51" s="823"/>
      <c r="CA51" s="823"/>
      <c r="CB51" s="823"/>
      <c r="CC51" s="823"/>
      <c r="CD51" s="823"/>
      <c r="CE51" s="823"/>
      <c r="CF51" s="823"/>
      <c r="CG51" s="823"/>
      <c r="CH51" s="823"/>
      <c r="CI51" s="823"/>
      <c r="CJ51" s="823"/>
      <c r="CK51" s="823"/>
      <c r="CL51" s="823"/>
      <c r="CM51" s="823"/>
      <c r="CN51" s="823"/>
      <c r="CO51" s="823"/>
      <c r="CP51" s="823"/>
      <c r="CQ51" s="823"/>
      <c r="CR51" s="823"/>
      <c r="CS51" s="823"/>
      <c r="CT51" s="823"/>
      <c r="CU51" s="823"/>
      <c r="CV51" s="823"/>
      <c r="CW51" s="823"/>
      <c r="CX51" s="823"/>
      <c r="CY51" s="823"/>
      <c r="CZ51" s="823"/>
      <c r="DA51" s="823"/>
      <c r="DB51" s="823"/>
      <c r="DC51" s="823"/>
      <c r="DD51" s="225"/>
      <c r="DE51" s="220"/>
    </row>
    <row r="52" spans="2:109" x14ac:dyDescent="0.25">
      <c r="B52" s="217"/>
      <c r="C52" s="260"/>
      <c r="D52" s="272" t="s">
        <v>821</v>
      </c>
      <c r="E52" s="219"/>
      <c r="F52" s="276" t="s">
        <v>571</v>
      </c>
      <c r="G52" s="219"/>
      <c r="H52" s="1036">
        <f>SUM(H50:DC50)</f>
        <v>0</v>
      </c>
      <c r="I52" s="1036"/>
      <c r="J52" s="1036"/>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N52" s="823"/>
      <c r="BO52" s="823"/>
      <c r="BP52" s="823"/>
      <c r="BQ52" s="823"/>
      <c r="BR52" s="823"/>
      <c r="BS52" s="823"/>
      <c r="BT52" s="823"/>
      <c r="BU52" s="823"/>
      <c r="BV52" s="823"/>
      <c r="BW52" s="823"/>
      <c r="BX52" s="823"/>
      <c r="BY52" s="823"/>
      <c r="BZ52" s="823"/>
      <c r="CA52" s="823"/>
      <c r="CB52" s="823"/>
      <c r="CC52" s="823"/>
      <c r="CD52" s="823"/>
      <c r="CE52" s="823"/>
      <c r="CF52" s="823"/>
      <c r="CG52" s="823"/>
      <c r="CH52" s="823"/>
      <c r="CI52" s="823"/>
      <c r="CJ52" s="823"/>
      <c r="CK52" s="823"/>
      <c r="CL52" s="823"/>
      <c r="CM52" s="823"/>
      <c r="CN52" s="823"/>
      <c r="CO52" s="823"/>
      <c r="CP52" s="823"/>
      <c r="CQ52" s="823"/>
      <c r="CR52" s="823"/>
      <c r="CS52" s="823"/>
      <c r="CT52" s="823"/>
      <c r="CU52" s="823"/>
      <c r="CV52" s="823"/>
      <c r="CW52" s="823"/>
      <c r="CX52" s="823"/>
      <c r="CY52" s="823"/>
      <c r="CZ52" s="823"/>
      <c r="DA52" s="823"/>
      <c r="DB52" s="823"/>
      <c r="DC52" s="823"/>
      <c r="DD52" s="225"/>
      <c r="DE52" s="220"/>
    </row>
    <row r="53" spans="2:109" x14ac:dyDescent="0.25">
      <c r="B53" s="217"/>
      <c r="C53" s="260"/>
      <c r="D53" s="272"/>
      <c r="E53" s="219"/>
      <c r="F53" s="276"/>
      <c r="G53" s="219"/>
      <c r="H53" s="218"/>
      <c r="I53" s="218"/>
      <c r="J53" s="218"/>
      <c r="K53" s="823"/>
      <c r="L53" s="823"/>
      <c r="M53" s="823"/>
      <c r="N53" s="823"/>
      <c r="O53" s="823"/>
      <c r="P53" s="823"/>
      <c r="Q53" s="823"/>
      <c r="R53" s="823"/>
      <c r="S53" s="823"/>
      <c r="T53" s="823"/>
      <c r="U53" s="823"/>
      <c r="V53" s="823"/>
      <c r="W53" s="823"/>
      <c r="X53" s="823"/>
      <c r="Y53" s="823"/>
      <c r="Z53" s="823"/>
      <c r="AA53" s="823"/>
      <c r="AB53" s="823"/>
      <c r="AC53" s="823"/>
      <c r="AD53" s="823"/>
      <c r="AE53" s="823"/>
      <c r="AF53" s="823"/>
      <c r="AG53" s="823"/>
      <c r="AH53" s="823"/>
      <c r="AI53" s="823"/>
      <c r="AJ53" s="823"/>
      <c r="AK53" s="823"/>
      <c r="AL53" s="823"/>
      <c r="AM53" s="823"/>
      <c r="AN53" s="823"/>
      <c r="AO53" s="823"/>
      <c r="AP53" s="823"/>
      <c r="AQ53" s="823"/>
      <c r="AR53" s="823"/>
      <c r="AS53" s="823"/>
      <c r="AT53" s="823"/>
      <c r="AU53" s="823"/>
      <c r="AV53" s="823"/>
      <c r="AW53" s="823"/>
      <c r="AX53" s="823"/>
      <c r="AY53" s="823"/>
      <c r="AZ53" s="823"/>
      <c r="BA53" s="823"/>
      <c r="BB53" s="823"/>
      <c r="BC53" s="823"/>
      <c r="BD53" s="823"/>
      <c r="BE53" s="823"/>
      <c r="BF53" s="823"/>
      <c r="BG53" s="823"/>
      <c r="BH53" s="823"/>
      <c r="BI53" s="823"/>
      <c r="BJ53" s="823"/>
      <c r="BK53" s="823"/>
      <c r="BL53" s="823"/>
      <c r="BM53" s="823"/>
      <c r="BN53" s="823"/>
      <c r="BO53" s="823"/>
      <c r="BP53" s="823"/>
      <c r="BQ53" s="823"/>
      <c r="BR53" s="823"/>
      <c r="BS53" s="823"/>
      <c r="BT53" s="823"/>
      <c r="BU53" s="823"/>
      <c r="BV53" s="823"/>
      <c r="BW53" s="823"/>
      <c r="BX53" s="823"/>
      <c r="BY53" s="823"/>
      <c r="BZ53" s="823"/>
      <c r="CA53" s="823"/>
      <c r="CB53" s="823"/>
      <c r="CC53" s="823"/>
      <c r="CD53" s="823"/>
      <c r="CE53" s="823"/>
      <c r="CF53" s="823"/>
      <c r="CG53" s="823"/>
      <c r="CH53" s="823"/>
      <c r="CI53" s="823"/>
      <c r="CJ53" s="823"/>
      <c r="CK53" s="823"/>
      <c r="CL53" s="823"/>
      <c r="CM53" s="823"/>
      <c r="CN53" s="823"/>
      <c r="CO53" s="823"/>
      <c r="CP53" s="823"/>
      <c r="CQ53" s="823"/>
      <c r="CR53" s="823"/>
      <c r="CS53" s="823"/>
      <c r="CT53" s="823"/>
      <c r="CU53" s="823"/>
      <c r="CV53" s="823"/>
      <c r="CW53" s="823"/>
      <c r="CX53" s="823"/>
      <c r="CY53" s="823"/>
      <c r="CZ53" s="823"/>
      <c r="DA53" s="823"/>
      <c r="DB53" s="823"/>
      <c r="DC53" s="823"/>
      <c r="DD53" s="225"/>
      <c r="DE53" s="220"/>
    </row>
    <row r="54" spans="2:109" x14ac:dyDescent="0.25">
      <c r="B54" s="217"/>
      <c r="C54" s="263" t="s">
        <v>678</v>
      </c>
      <c r="D54" s="226" t="s">
        <v>424</v>
      </c>
      <c r="E54" s="250" t="s">
        <v>331</v>
      </c>
      <c r="F54" s="277"/>
      <c r="G54" s="283"/>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8"/>
      <c r="BL54" s="218"/>
      <c r="BM54" s="218"/>
      <c r="BN54" s="218"/>
      <c r="BO54" s="218"/>
      <c r="BP54" s="218"/>
      <c r="BQ54" s="218"/>
      <c r="BR54" s="218"/>
      <c r="BS54" s="218"/>
      <c r="BT54" s="218"/>
      <c r="BU54" s="218"/>
      <c r="BV54" s="218"/>
      <c r="BW54" s="218"/>
      <c r="BX54" s="218"/>
      <c r="BY54" s="218"/>
      <c r="BZ54" s="218"/>
      <c r="CA54" s="218"/>
      <c r="CB54" s="218"/>
      <c r="CC54" s="218"/>
      <c r="CD54" s="218"/>
      <c r="CE54" s="218"/>
      <c r="CF54" s="218"/>
      <c r="CG54" s="218"/>
      <c r="CH54" s="218"/>
      <c r="CI54" s="218"/>
      <c r="CJ54" s="218"/>
      <c r="CK54" s="218"/>
      <c r="CL54" s="218"/>
      <c r="CM54" s="218"/>
      <c r="CN54" s="218"/>
      <c r="CO54" s="218"/>
      <c r="CP54" s="218"/>
      <c r="CQ54" s="218"/>
      <c r="CR54" s="218"/>
      <c r="CS54" s="218"/>
      <c r="CT54" s="218"/>
      <c r="CU54" s="218"/>
      <c r="CV54" s="218"/>
      <c r="CW54" s="218"/>
      <c r="CX54" s="218"/>
      <c r="CY54" s="218"/>
      <c r="CZ54" s="218"/>
      <c r="DA54" s="218"/>
      <c r="DB54" s="218"/>
      <c r="DC54" s="218"/>
      <c r="DD54" s="218"/>
      <c r="DE54" s="220"/>
    </row>
    <row r="55" spans="2:109" x14ac:dyDescent="0.25">
      <c r="B55" s="217"/>
      <c r="C55" s="260"/>
      <c r="D55" s="226"/>
      <c r="E55" s="219"/>
      <c r="F55" s="219"/>
      <c r="G55" s="219"/>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c r="BP55" s="218"/>
      <c r="BQ55" s="218"/>
      <c r="BR55" s="218"/>
      <c r="BS55" s="218"/>
      <c r="BT55" s="218"/>
      <c r="BU55" s="218"/>
      <c r="BV55" s="218"/>
      <c r="BW55" s="218"/>
      <c r="BX55" s="218"/>
      <c r="BY55" s="218"/>
      <c r="BZ55" s="218"/>
      <c r="CA55" s="218"/>
      <c r="CB55" s="218"/>
      <c r="CC55" s="218"/>
      <c r="CD55" s="218"/>
      <c r="CE55" s="218"/>
      <c r="CF55" s="218"/>
      <c r="CG55" s="218"/>
      <c r="CH55" s="218"/>
      <c r="CI55" s="218"/>
      <c r="CJ55" s="218"/>
      <c r="CK55" s="218"/>
      <c r="CL55" s="218"/>
      <c r="CM55" s="218"/>
      <c r="CN55" s="218"/>
      <c r="CO55" s="218"/>
      <c r="CP55" s="218"/>
      <c r="CQ55" s="218"/>
      <c r="CR55" s="218"/>
      <c r="CS55" s="218"/>
      <c r="CT55" s="218"/>
      <c r="CU55" s="218"/>
      <c r="CV55" s="218"/>
      <c r="CW55" s="218"/>
      <c r="CX55" s="218"/>
      <c r="CY55" s="218"/>
      <c r="CZ55" s="218"/>
      <c r="DA55" s="218"/>
      <c r="DB55" s="218"/>
      <c r="DC55" s="218"/>
      <c r="DD55" s="218"/>
      <c r="DE55" s="220"/>
    </row>
    <row r="56" spans="2:109" ht="21" customHeight="1" x14ac:dyDescent="0.25">
      <c r="B56" s="217"/>
      <c r="C56" s="262" t="s">
        <v>410</v>
      </c>
      <c r="D56" s="240"/>
      <c r="E56" s="266" t="s">
        <v>549</v>
      </c>
      <c r="F56" s="239"/>
      <c r="G56" s="239"/>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c r="AI56" s="237"/>
      <c r="AJ56" s="237"/>
      <c r="AK56" s="237"/>
      <c r="AL56" s="237"/>
      <c r="AM56" s="237"/>
      <c r="AN56" s="237"/>
      <c r="AO56" s="237"/>
      <c r="AP56" s="237"/>
      <c r="AQ56" s="237"/>
      <c r="AR56" s="237"/>
      <c r="AS56" s="237"/>
      <c r="AT56" s="237"/>
      <c r="AU56" s="237"/>
      <c r="AV56" s="237"/>
      <c r="AW56" s="237"/>
      <c r="AX56" s="237"/>
      <c r="AY56" s="237"/>
      <c r="AZ56" s="237"/>
      <c r="BA56" s="237"/>
      <c r="BB56" s="237"/>
      <c r="BC56" s="237"/>
      <c r="BD56" s="237"/>
      <c r="BE56" s="237"/>
      <c r="BF56" s="237"/>
      <c r="BG56" s="237"/>
      <c r="BH56" s="237"/>
      <c r="BI56" s="237"/>
      <c r="BJ56" s="237"/>
      <c r="BK56" s="237"/>
      <c r="BL56" s="237"/>
      <c r="BM56" s="237"/>
      <c r="BN56" s="237"/>
      <c r="BO56" s="237"/>
      <c r="BP56" s="237"/>
      <c r="BQ56" s="237"/>
      <c r="BR56" s="237"/>
      <c r="BS56" s="237"/>
      <c r="BT56" s="237"/>
      <c r="BU56" s="237"/>
      <c r="BV56" s="237"/>
      <c r="BW56" s="237"/>
      <c r="BX56" s="237"/>
      <c r="BY56" s="237"/>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c r="DA56" s="237"/>
      <c r="DB56" s="237"/>
      <c r="DC56" s="237"/>
      <c r="DD56" s="237"/>
      <c r="DE56" s="220"/>
    </row>
    <row r="57" spans="2:109" x14ac:dyDescent="0.25">
      <c r="B57" s="217"/>
      <c r="C57" s="260"/>
      <c r="D57" s="246"/>
      <c r="E57" s="219"/>
      <c r="F57" s="219"/>
      <c r="G57" s="219"/>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8"/>
      <c r="BA57" s="218"/>
      <c r="BB57" s="218"/>
      <c r="BC57" s="218"/>
      <c r="BD57" s="218"/>
      <c r="BE57" s="218"/>
      <c r="BF57" s="218"/>
      <c r="BG57" s="218"/>
      <c r="BH57" s="218"/>
      <c r="BI57" s="218"/>
      <c r="BJ57" s="218"/>
      <c r="BK57" s="218"/>
      <c r="BL57" s="218"/>
      <c r="BM57" s="218"/>
      <c r="BN57" s="218"/>
      <c r="BO57" s="218"/>
      <c r="BP57" s="218"/>
      <c r="BQ57" s="218"/>
      <c r="BR57" s="218"/>
      <c r="BS57" s="218"/>
      <c r="BT57" s="218"/>
      <c r="BU57" s="218"/>
      <c r="BV57" s="218"/>
      <c r="BW57" s="218"/>
      <c r="BX57" s="218"/>
      <c r="BY57" s="218"/>
      <c r="BZ57" s="218"/>
      <c r="CA57" s="218"/>
      <c r="CB57" s="218"/>
      <c r="CC57" s="218"/>
      <c r="CD57" s="218"/>
      <c r="CE57" s="218"/>
      <c r="CF57" s="218"/>
      <c r="CG57" s="218"/>
      <c r="CH57" s="218"/>
      <c r="CI57" s="218"/>
      <c r="CJ57" s="218"/>
      <c r="CK57" s="218"/>
      <c r="CL57" s="218"/>
      <c r="CM57" s="218"/>
      <c r="CN57" s="218"/>
      <c r="CO57" s="218"/>
      <c r="CP57" s="218"/>
      <c r="CQ57" s="218"/>
      <c r="CR57" s="218"/>
      <c r="CS57" s="218"/>
      <c r="CT57" s="218"/>
      <c r="CU57" s="218"/>
      <c r="CV57" s="218"/>
      <c r="CW57" s="218"/>
      <c r="CX57" s="218"/>
      <c r="CY57" s="218"/>
      <c r="CZ57" s="218"/>
      <c r="DA57" s="218"/>
      <c r="DB57" s="218"/>
      <c r="DC57" s="218"/>
      <c r="DD57" s="218"/>
      <c r="DE57" s="220"/>
    </row>
    <row r="58" spans="2:109" ht="19.5" customHeight="1" x14ac:dyDescent="0.25">
      <c r="B58" s="217"/>
      <c r="C58" s="260"/>
      <c r="D58" s="115" t="s">
        <v>375</v>
      </c>
      <c r="E58" s="239"/>
      <c r="F58" s="239"/>
      <c r="G58" s="239"/>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c r="AL58" s="237"/>
      <c r="AM58" s="237"/>
      <c r="AN58" s="237"/>
      <c r="AO58" s="237"/>
      <c r="AP58" s="237"/>
      <c r="AQ58" s="237"/>
      <c r="AR58" s="237"/>
      <c r="AS58" s="237"/>
      <c r="AT58" s="237"/>
      <c r="AU58" s="237"/>
      <c r="AV58" s="237"/>
      <c r="AW58" s="237"/>
      <c r="AX58" s="237"/>
      <c r="AY58" s="237"/>
      <c r="AZ58" s="237"/>
      <c r="BA58" s="237"/>
      <c r="BB58" s="237"/>
      <c r="BC58" s="237"/>
      <c r="BD58" s="237"/>
      <c r="BE58" s="237"/>
      <c r="BF58" s="237"/>
      <c r="BG58" s="237"/>
      <c r="BH58" s="237"/>
      <c r="BI58" s="237"/>
      <c r="BJ58" s="237"/>
      <c r="BK58" s="237"/>
      <c r="BL58" s="237"/>
      <c r="BM58" s="237"/>
      <c r="BN58" s="237"/>
      <c r="BO58" s="237"/>
      <c r="BP58" s="237"/>
      <c r="BQ58" s="237"/>
      <c r="BR58" s="237"/>
      <c r="BS58" s="237"/>
      <c r="BT58" s="237"/>
      <c r="BU58" s="237"/>
      <c r="BV58" s="237"/>
      <c r="BW58" s="237"/>
      <c r="BX58" s="237"/>
      <c r="BY58" s="237"/>
      <c r="BZ58" s="237"/>
      <c r="CA58" s="237"/>
      <c r="CB58" s="237"/>
      <c r="CC58" s="237"/>
      <c r="CD58" s="237"/>
      <c r="CE58" s="237"/>
      <c r="CF58" s="237"/>
      <c r="CG58" s="237"/>
      <c r="CH58" s="237"/>
      <c r="CI58" s="237"/>
      <c r="CJ58" s="237"/>
      <c r="CK58" s="237"/>
      <c r="CL58" s="237"/>
      <c r="CM58" s="237"/>
      <c r="CN58" s="237"/>
      <c r="CO58" s="237"/>
      <c r="CP58" s="237"/>
      <c r="CQ58" s="237"/>
      <c r="CR58" s="237"/>
      <c r="CS58" s="237"/>
      <c r="CT58" s="237"/>
      <c r="CU58" s="237"/>
      <c r="CV58" s="237"/>
      <c r="CW58" s="237"/>
      <c r="CX58" s="237"/>
      <c r="CY58" s="237"/>
      <c r="CZ58" s="237"/>
      <c r="DA58" s="237"/>
      <c r="DB58" s="237"/>
      <c r="DC58" s="237"/>
      <c r="DD58" s="237"/>
      <c r="DE58" s="220"/>
    </row>
    <row r="59" spans="2:109" x14ac:dyDescent="0.25">
      <c r="B59" s="217"/>
      <c r="C59" s="263" t="s">
        <v>679</v>
      </c>
      <c r="D59" s="226" t="s">
        <v>10</v>
      </c>
      <c r="E59" s="219" t="s">
        <v>120</v>
      </c>
      <c r="F59" s="219"/>
      <c r="G59" s="219"/>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c r="AW59" s="275"/>
      <c r="AX59" s="275"/>
      <c r="AY59" s="275"/>
      <c r="AZ59" s="275"/>
      <c r="BA59" s="275"/>
      <c r="BB59" s="275"/>
      <c r="BC59" s="275"/>
      <c r="BD59" s="275"/>
      <c r="BE59" s="275"/>
      <c r="BF59" s="275"/>
      <c r="BG59" s="275"/>
      <c r="BH59" s="275"/>
      <c r="BI59" s="275"/>
      <c r="BJ59" s="275"/>
      <c r="BK59" s="275"/>
      <c r="BL59" s="275"/>
      <c r="BM59" s="275"/>
      <c r="BN59" s="275"/>
      <c r="BO59" s="275"/>
      <c r="BP59" s="275"/>
      <c r="BQ59" s="275"/>
      <c r="BR59" s="275"/>
      <c r="BS59" s="275"/>
      <c r="BT59" s="275"/>
      <c r="BU59" s="275"/>
      <c r="BV59" s="275"/>
      <c r="BW59" s="275"/>
      <c r="BX59" s="275"/>
      <c r="BY59" s="275"/>
      <c r="BZ59" s="275"/>
      <c r="CA59" s="275"/>
      <c r="CB59" s="275"/>
      <c r="CC59" s="275"/>
      <c r="CD59" s="275"/>
      <c r="CE59" s="275"/>
      <c r="CF59" s="275"/>
      <c r="CG59" s="275"/>
      <c r="CH59" s="275"/>
      <c r="CI59" s="275"/>
      <c r="CJ59" s="275"/>
      <c r="CK59" s="275"/>
      <c r="CL59" s="275"/>
      <c r="CM59" s="275"/>
      <c r="CN59" s="275"/>
      <c r="CO59" s="275"/>
      <c r="CP59" s="275"/>
      <c r="CQ59" s="275"/>
      <c r="CR59" s="275"/>
      <c r="CS59" s="275"/>
      <c r="CT59" s="275"/>
      <c r="CU59" s="275"/>
      <c r="CV59" s="275"/>
      <c r="CW59" s="275"/>
      <c r="CX59" s="275"/>
      <c r="CY59" s="275"/>
      <c r="CZ59" s="275"/>
      <c r="DA59" s="275"/>
      <c r="DB59" s="275"/>
      <c r="DC59" s="275"/>
      <c r="DD59" s="218"/>
      <c r="DE59" s="220"/>
    </row>
    <row r="60" spans="2:109" x14ac:dyDescent="0.25">
      <c r="B60" s="217"/>
      <c r="C60" s="263" t="s">
        <v>680</v>
      </c>
      <c r="D60" s="226" t="s">
        <v>11</v>
      </c>
      <c r="E60" s="219" t="s">
        <v>120</v>
      </c>
      <c r="F60" s="219"/>
      <c r="G60" s="219"/>
      <c r="H60" s="275"/>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c r="AW60" s="275"/>
      <c r="AX60" s="275"/>
      <c r="AY60" s="275"/>
      <c r="AZ60" s="275"/>
      <c r="BA60" s="275"/>
      <c r="BB60" s="275"/>
      <c r="BC60" s="275"/>
      <c r="BD60" s="275"/>
      <c r="BE60" s="275"/>
      <c r="BF60" s="275"/>
      <c r="BG60" s="275"/>
      <c r="BH60" s="275"/>
      <c r="BI60" s="275"/>
      <c r="BJ60" s="275"/>
      <c r="BK60" s="275"/>
      <c r="BL60" s="275"/>
      <c r="BM60" s="275"/>
      <c r="BN60" s="275"/>
      <c r="BO60" s="275"/>
      <c r="BP60" s="275"/>
      <c r="BQ60" s="275"/>
      <c r="BR60" s="275"/>
      <c r="BS60" s="275"/>
      <c r="BT60" s="275"/>
      <c r="BU60" s="275"/>
      <c r="BV60" s="275"/>
      <c r="BW60" s="275"/>
      <c r="BX60" s="275"/>
      <c r="BY60" s="275"/>
      <c r="BZ60" s="275"/>
      <c r="CA60" s="275"/>
      <c r="CB60" s="275"/>
      <c r="CC60" s="275"/>
      <c r="CD60" s="275"/>
      <c r="CE60" s="275"/>
      <c r="CF60" s="275"/>
      <c r="CG60" s="275"/>
      <c r="CH60" s="275"/>
      <c r="CI60" s="275"/>
      <c r="CJ60" s="275"/>
      <c r="CK60" s="275"/>
      <c r="CL60" s="275"/>
      <c r="CM60" s="275"/>
      <c r="CN60" s="275"/>
      <c r="CO60" s="275"/>
      <c r="CP60" s="275"/>
      <c r="CQ60" s="275"/>
      <c r="CR60" s="275"/>
      <c r="CS60" s="275"/>
      <c r="CT60" s="275"/>
      <c r="CU60" s="275"/>
      <c r="CV60" s="275"/>
      <c r="CW60" s="275"/>
      <c r="CX60" s="275"/>
      <c r="CY60" s="275"/>
      <c r="CZ60" s="275"/>
      <c r="DA60" s="275"/>
      <c r="DB60" s="275"/>
      <c r="DC60" s="275"/>
      <c r="DD60" s="218"/>
      <c r="DE60" s="220"/>
    </row>
    <row r="61" spans="2:109" x14ac:dyDescent="0.25">
      <c r="B61" s="217"/>
      <c r="C61" s="263" t="s">
        <v>681</v>
      </c>
      <c r="D61" s="226" t="s">
        <v>12</v>
      </c>
      <c r="E61" s="219" t="s">
        <v>120</v>
      </c>
      <c r="F61" s="219"/>
      <c r="G61" s="219"/>
      <c r="H61" s="275"/>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c r="AW61" s="275"/>
      <c r="AX61" s="275"/>
      <c r="AY61" s="275"/>
      <c r="AZ61" s="275"/>
      <c r="BA61" s="275"/>
      <c r="BB61" s="275"/>
      <c r="BC61" s="275"/>
      <c r="BD61" s="275"/>
      <c r="BE61" s="275"/>
      <c r="BF61" s="275"/>
      <c r="BG61" s="275"/>
      <c r="BH61" s="275"/>
      <c r="BI61" s="275"/>
      <c r="BJ61" s="275"/>
      <c r="BK61" s="275"/>
      <c r="BL61" s="275"/>
      <c r="BM61" s="275"/>
      <c r="BN61" s="275"/>
      <c r="BO61" s="275"/>
      <c r="BP61" s="275"/>
      <c r="BQ61" s="275"/>
      <c r="BR61" s="275"/>
      <c r="BS61" s="275"/>
      <c r="BT61" s="275"/>
      <c r="BU61" s="275"/>
      <c r="BV61" s="275"/>
      <c r="BW61" s="275"/>
      <c r="BX61" s="275"/>
      <c r="BY61" s="275"/>
      <c r="BZ61" s="275"/>
      <c r="CA61" s="275"/>
      <c r="CB61" s="275"/>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18"/>
      <c r="DE61" s="220"/>
    </row>
    <row r="62" spans="2:109" x14ac:dyDescent="0.25">
      <c r="B62" s="217"/>
      <c r="C62" s="263" t="s">
        <v>682</v>
      </c>
      <c r="D62" s="226" t="s">
        <v>13</v>
      </c>
      <c r="E62" s="219" t="s">
        <v>120</v>
      </c>
      <c r="F62" s="219"/>
      <c r="G62" s="219"/>
      <c r="H62" s="275"/>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c r="AW62" s="275"/>
      <c r="AX62" s="275"/>
      <c r="AY62" s="275"/>
      <c r="AZ62" s="275"/>
      <c r="BA62" s="275"/>
      <c r="BB62" s="275"/>
      <c r="BC62" s="275"/>
      <c r="BD62" s="275"/>
      <c r="BE62" s="275"/>
      <c r="BF62" s="275"/>
      <c r="BG62" s="275"/>
      <c r="BH62" s="275"/>
      <c r="BI62" s="275"/>
      <c r="BJ62" s="275"/>
      <c r="BK62" s="275"/>
      <c r="BL62" s="275"/>
      <c r="BM62" s="275"/>
      <c r="BN62" s="275"/>
      <c r="BO62" s="275"/>
      <c r="BP62" s="275"/>
      <c r="BQ62" s="275"/>
      <c r="BR62" s="275"/>
      <c r="BS62" s="275"/>
      <c r="BT62" s="275"/>
      <c r="BU62" s="275"/>
      <c r="BV62" s="275"/>
      <c r="BW62" s="275"/>
      <c r="BX62" s="275"/>
      <c r="BY62" s="275"/>
      <c r="BZ62" s="275"/>
      <c r="CA62" s="275"/>
      <c r="CB62" s="275"/>
      <c r="CC62" s="275"/>
      <c r="CD62" s="275"/>
      <c r="CE62" s="275"/>
      <c r="CF62" s="275"/>
      <c r="CG62" s="275"/>
      <c r="CH62" s="275"/>
      <c r="CI62" s="275"/>
      <c r="CJ62" s="275"/>
      <c r="CK62" s="275"/>
      <c r="CL62" s="275"/>
      <c r="CM62" s="275"/>
      <c r="CN62" s="275"/>
      <c r="CO62" s="275"/>
      <c r="CP62" s="275"/>
      <c r="CQ62" s="275"/>
      <c r="CR62" s="275"/>
      <c r="CS62" s="275"/>
      <c r="CT62" s="275"/>
      <c r="CU62" s="275"/>
      <c r="CV62" s="275"/>
      <c r="CW62" s="275"/>
      <c r="CX62" s="275"/>
      <c r="CY62" s="275"/>
      <c r="CZ62" s="275"/>
      <c r="DA62" s="275"/>
      <c r="DB62" s="275"/>
      <c r="DC62" s="275"/>
      <c r="DD62" s="218"/>
      <c r="DE62" s="220"/>
    </row>
    <row r="63" spans="2:109" x14ac:dyDescent="0.25">
      <c r="B63" s="217"/>
      <c r="C63" s="263" t="s">
        <v>683</v>
      </c>
      <c r="D63" s="226" t="s">
        <v>14</v>
      </c>
      <c r="E63" s="219" t="s">
        <v>120</v>
      </c>
      <c r="F63" s="219"/>
      <c r="G63" s="219"/>
      <c r="H63" s="275"/>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c r="AW63" s="275"/>
      <c r="AX63" s="275"/>
      <c r="AY63" s="275"/>
      <c r="AZ63" s="275"/>
      <c r="BA63" s="275"/>
      <c r="BB63" s="275"/>
      <c r="BC63" s="275"/>
      <c r="BD63" s="275"/>
      <c r="BE63" s="275"/>
      <c r="BF63" s="275"/>
      <c r="BG63" s="275"/>
      <c r="BH63" s="275"/>
      <c r="BI63" s="275"/>
      <c r="BJ63" s="275"/>
      <c r="BK63" s="275"/>
      <c r="BL63" s="275"/>
      <c r="BM63" s="275"/>
      <c r="BN63" s="275"/>
      <c r="BO63" s="275"/>
      <c r="BP63" s="275"/>
      <c r="BQ63" s="275"/>
      <c r="BR63" s="275"/>
      <c r="BS63" s="275"/>
      <c r="BT63" s="275"/>
      <c r="BU63" s="275"/>
      <c r="BV63" s="275"/>
      <c r="BW63" s="275"/>
      <c r="BX63" s="275"/>
      <c r="BY63" s="275"/>
      <c r="BZ63" s="275"/>
      <c r="CA63" s="275"/>
      <c r="CB63" s="275"/>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18"/>
      <c r="DE63" s="220"/>
    </row>
    <row r="64" spans="2:109" x14ac:dyDescent="0.25">
      <c r="B64" s="217"/>
      <c r="C64" s="263" t="s">
        <v>684</v>
      </c>
      <c r="D64" s="226" t="s">
        <v>15</v>
      </c>
      <c r="E64" s="219" t="s">
        <v>120</v>
      </c>
      <c r="F64" s="219"/>
      <c r="G64" s="219"/>
      <c r="H64" s="275"/>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c r="AW64" s="275"/>
      <c r="AX64" s="275"/>
      <c r="AY64" s="275"/>
      <c r="AZ64" s="275"/>
      <c r="BA64" s="275"/>
      <c r="BB64" s="275"/>
      <c r="BC64" s="275"/>
      <c r="BD64" s="275"/>
      <c r="BE64" s="275"/>
      <c r="BF64" s="275"/>
      <c r="BG64" s="275"/>
      <c r="BH64" s="275"/>
      <c r="BI64" s="275"/>
      <c r="BJ64" s="275"/>
      <c r="BK64" s="275"/>
      <c r="BL64" s="275"/>
      <c r="BM64" s="275"/>
      <c r="BN64" s="275"/>
      <c r="BO64" s="275"/>
      <c r="BP64" s="275"/>
      <c r="BQ64" s="275"/>
      <c r="BR64" s="275"/>
      <c r="BS64" s="275"/>
      <c r="BT64" s="275"/>
      <c r="BU64" s="275"/>
      <c r="BV64" s="275"/>
      <c r="BW64" s="275"/>
      <c r="BX64" s="275"/>
      <c r="BY64" s="275"/>
      <c r="BZ64" s="275"/>
      <c r="CA64" s="275"/>
      <c r="CB64" s="275"/>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18"/>
      <c r="DE64" s="220"/>
    </row>
    <row r="65" spans="2:109" x14ac:dyDescent="0.25">
      <c r="B65" s="217"/>
      <c r="C65" s="263" t="s">
        <v>685</v>
      </c>
      <c r="D65" s="226" t="s">
        <v>16</v>
      </c>
      <c r="E65" s="219" t="s">
        <v>120</v>
      </c>
      <c r="F65" s="219"/>
      <c r="G65" s="219"/>
      <c r="H65" s="275"/>
      <c r="I65" s="275"/>
      <c r="J65" s="275"/>
      <c r="K65" s="275"/>
      <c r="L65" s="275"/>
      <c r="M65" s="275"/>
      <c r="N65" s="275"/>
      <c r="O65" s="275"/>
      <c r="P65" s="275"/>
      <c r="Q65" s="275"/>
      <c r="R65" s="275"/>
      <c r="S65" s="275"/>
      <c r="T65" s="275"/>
      <c r="U65" s="275"/>
      <c r="V65" s="275"/>
      <c r="W65" s="275"/>
      <c r="X65" s="275"/>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c r="AW65" s="275"/>
      <c r="AX65" s="275"/>
      <c r="AY65" s="275"/>
      <c r="AZ65" s="275"/>
      <c r="BA65" s="275"/>
      <c r="BB65" s="275"/>
      <c r="BC65" s="275"/>
      <c r="BD65" s="275"/>
      <c r="BE65" s="275"/>
      <c r="BF65" s="275"/>
      <c r="BG65" s="275"/>
      <c r="BH65" s="275"/>
      <c r="BI65" s="275"/>
      <c r="BJ65" s="275"/>
      <c r="BK65" s="275"/>
      <c r="BL65" s="275"/>
      <c r="BM65" s="275"/>
      <c r="BN65" s="275"/>
      <c r="BO65" s="275"/>
      <c r="BP65" s="275"/>
      <c r="BQ65" s="275"/>
      <c r="BR65" s="275"/>
      <c r="BS65" s="275"/>
      <c r="BT65" s="275"/>
      <c r="BU65" s="275"/>
      <c r="BV65" s="275"/>
      <c r="BW65" s="275"/>
      <c r="BX65" s="275"/>
      <c r="BY65" s="275"/>
      <c r="BZ65" s="275"/>
      <c r="CA65" s="275"/>
      <c r="CB65" s="275"/>
      <c r="CC65" s="275"/>
      <c r="CD65" s="275"/>
      <c r="CE65" s="275"/>
      <c r="CF65" s="275"/>
      <c r="CG65" s="275"/>
      <c r="CH65" s="275"/>
      <c r="CI65" s="275"/>
      <c r="CJ65" s="275"/>
      <c r="CK65" s="275"/>
      <c r="CL65" s="275"/>
      <c r="CM65" s="275"/>
      <c r="CN65" s="275"/>
      <c r="CO65" s="275"/>
      <c r="CP65" s="275"/>
      <c r="CQ65" s="275"/>
      <c r="CR65" s="275"/>
      <c r="CS65" s="275"/>
      <c r="CT65" s="275"/>
      <c r="CU65" s="275"/>
      <c r="CV65" s="275"/>
      <c r="CW65" s="275"/>
      <c r="CX65" s="275"/>
      <c r="CY65" s="275"/>
      <c r="CZ65" s="275"/>
      <c r="DA65" s="275"/>
      <c r="DB65" s="275"/>
      <c r="DC65" s="275"/>
      <c r="DD65" s="218"/>
      <c r="DE65" s="220"/>
    </row>
    <row r="66" spans="2:109" x14ac:dyDescent="0.25">
      <c r="B66" s="217"/>
      <c r="C66" s="263" t="s">
        <v>648</v>
      </c>
      <c r="D66" s="226" t="s">
        <v>17</v>
      </c>
      <c r="E66" s="219" t="s">
        <v>120</v>
      </c>
      <c r="F66" s="219"/>
      <c r="G66" s="219"/>
      <c r="H66" s="275"/>
      <c r="I66" s="275"/>
      <c r="J66" s="275"/>
      <c r="K66" s="275"/>
      <c r="L66" s="275"/>
      <c r="M66" s="275"/>
      <c r="N66" s="275"/>
      <c r="O66" s="275"/>
      <c r="P66" s="275"/>
      <c r="Q66" s="275"/>
      <c r="R66" s="275"/>
      <c r="S66" s="275"/>
      <c r="T66" s="275"/>
      <c r="U66" s="275"/>
      <c r="V66" s="275"/>
      <c r="W66" s="275"/>
      <c r="X66" s="275"/>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c r="AW66" s="275"/>
      <c r="AX66" s="275"/>
      <c r="AY66" s="275"/>
      <c r="AZ66" s="275"/>
      <c r="BA66" s="275"/>
      <c r="BB66" s="275"/>
      <c r="BC66" s="275"/>
      <c r="BD66" s="275"/>
      <c r="BE66" s="275"/>
      <c r="BF66" s="275"/>
      <c r="BG66" s="275"/>
      <c r="BH66" s="275"/>
      <c r="BI66" s="275"/>
      <c r="BJ66" s="275"/>
      <c r="BK66" s="275"/>
      <c r="BL66" s="275"/>
      <c r="BM66" s="275"/>
      <c r="BN66" s="275"/>
      <c r="BO66" s="275"/>
      <c r="BP66" s="275"/>
      <c r="BQ66" s="275"/>
      <c r="BR66" s="275"/>
      <c r="BS66" s="275"/>
      <c r="BT66" s="275"/>
      <c r="BU66" s="275"/>
      <c r="BV66" s="275"/>
      <c r="BW66" s="275"/>
      <c r="BX66" s="275"/>
      <c r="BY66" s="275"/>
      <c r="BZ66" s="275"/>
      <c r="CA66" s="275"/>
      <c r="CB66" s="275"/>
      <c r="CC66" s="275"/>
      <c r="CD66" s="275"/>
      <c r="CE66" s="275"/>
      <c r="CF66" s="275"/>
      <c r="CG66" s="275"/>
      <c r="CH66" s="275"/>
      <c r="CI66" s="275"/>
      <c r="CJ66" s="275"/>
      <c r="CK66" s="275"/>
      <c r="CL66" s="275"/>
      <c r="CM66" s="275"/>
      <c r="CN66" s="275"/>
      <c r="CO66" s="275"/>
      <c r="CP66" s="275"/>
      <c r="CQ66" s="275"/>
      <c r="CR66" s="275"/>
      <c r="CS66" s="275"/>
      <c r="CT66" s="275"/>
      <c r="CU66" s="275"/>
      <c r="CV66" s="275"/>
      <c r="CW66" s="275"/>
      <c r="CX66" s="275"/>
      <c r="CY66" s="275"/>
      <c r="CZ66" s="275"/>
      <c r="DA66" s="275"/>
      <c r="DB66" s="275"/>
      <c r="DC66" s="275"/>
      <c r="DD66" s="218"/>
      <c r="DE66" s="220"/>
    </row>
    <row r="67" spans="2:109" ht="21" x14ac:dyDescent="0.35">
      <c r="B67" s="217"/>
      <c r="C67" s="263" t="s">
        <v>686</v>
      </c>
      <c r="D67" s="820" t="s">
        <v>698</v>
      </c>
      <c r="E67" s="219" t="s">
        <v>120</v>
      </c>
      <c r="F67" s="225"/>
      <c r="G67" s="554" t="s">
        <v>549</v>
      </c>
      <c r="H67" s="275"/>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c r="AW67" s="275"/>
      <c r="AX67" s="275"/>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5"/>
      <c r="BW67" s="275"/>
      <c r="BX67" s="275"/>
      <c r="BY67" s="275"/>
      <c r="BZ67" s="275"/>
      <c r="CA67" s="275"/>
      <c r="CB67" s="275"/>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18"/>
      <c r="DE67" s="220"/>
    </row>
    <row r="68" spans="2:109" s="91" customFormat="1" ht="18.75" customHeight="1" x14ac:dyDescent="0.25">
      <c r="B68" s="152"/>
      <c r="C68" s="268"/>
      <c r="D68" s="115" t="s">
        <v>420</v>
      </c>
      <c r="E68" s="269"/>
      <c r="F68" s="269"/>
      <c r="G68" s="269"/>
      <c r="H68" s="270"/>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0"/>
      <c r="BW68" s="270"/>
      <c r="BX68" s="270"/>
      <c r="BY68" s="270"/>
      <c r="BZ68" s="270"/>
      <c r="CA68" s="270"/>
      <c r="CB68" s="270"/>
      <c r="CC68" s="270"/>
      <c r="CD68" s="270"/>
      <c r="CE68" s="270"/>
      <c r="CF68" s="270"/>
      <c r="CG68" s="270"/>
      <c r="CH68" s="270"/>
      <c r="CI68" s="270"/>
      <c r="CJ68" s="270"/>
      <c r="CK68" s="270"/>
      <c r="CL68" s="270"/>
      <c r="CM68" s="270"/>
      <c r="CN68" s="270"/>
      <c r="CO68" s="270"/>
      <c r="CP68" s="270"/>
      <c r="CQ68" s="270"/>
      <c r="CR68" s="270"/>
      <c r="CS68" s="270"/>
      <c r="CT68" s="270"/>
      <c r="CU68" s="270"/>
      <c r="CV68" s="270"/>
      <c r="CW68" s="270"/>
      <c r="CX68" s="270"/>
      <c r="CY68" s="270"/>
      <c r="CZ68" s="270"/>
      <c r="DA68" s="270"/>
      <c r="DB68" s="270"/>
      <c r="DC68" s="270"/>
      <c r="DD68" s="270"/>
      <c r="DE68" s="154"/>
    </row>
    <row r="69" spans="2:109" x14ac:dyDescent="0.25">
      <c r="B69" s="217"/>
      <c r="C69" s="263" t="s">
        <v>687</v>
      </c>
      <c r="D69" s="226" t="s">
        <v>10</v>
      </c>
      <c r="E69" s="219" t="s">
        <v>1117</v>
      </c>
      <c r="F69" s="219"/>
      <c r="G69" s="219"/>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c r="AR69" s="271"/>
      <c r="AS69" s="271"/>
      <c r="AT69" s="271"/>
      <c r="AU69" s="271"/>
      <c r="AV69" s="271"/>
      <c r="AW69" s="271"/>
      <c r="AX69" s="271"/>
      <c r="AY69" s="271"/>
      <c r="AZ69" s="271"/>
      <c r="BA69" s="271"/>
      <c r="BB69" s="271"/>
      <c r="BC69" s="271"/>
      <c r="BD69" s="271"/>
      <c r="BE69" s="271"/>
      <c r="BF69" s="271"/>
      <c r="BG69" s="271"/>
      <c r="BH69" s="271"/>
      <c r="BI69" s="271"/>
      <c r="BJ69" s="271"/>
      <c r="BK69" s="271"/>
      <c r="BL69" s="271"/>
      <c r="BM69" s="271"/>
      <c r="BN69" s="271"/>
      <c r="BO69" s="271"/>
      <c r="BP69" s="271"/>
      <c r="BQ69" s="271"/>
      <c r="BR69" s="271"/>
      <c r="BS69" s="271"/>
      <c r="BT69" s="271"/>
      <c r="BU69" s="271"/>
      <c r="BV69" s="271"/>
      <c r="BW69" s="271"/>
      <c r="BX69" s="271"/>
      <c r="BY69" s="271"/>
      <c r="BZ69" s="271"/>
      <c r="CA69" s="271"/>
      <c r="CB69" s="271"/>
      <c r="CC69" s="271"/>
      <c r="CD69" s="271"/>
      <c r="CE69" s="271"/>
      <c r="CF69" s="271"/>
      <c r="CG69" s="271"/>
      <c r="CH69" s="271"/>
      <c r="CI69" s="271"/>
      <c r="CJ69" s="271"/>
      <c r="CK69" s="271"/>
      <c r="CL69" s="271"/>
      <c r="CM69" s="271"/>
      <c r="CN69" s="271"/>
      <c r="CO69" s="271"/>
      <c r="CP69" s="271"/>
      <c r="CQ69" s="271"/>
      <c r="CR69" s="271"/>
      <c r="CS69" s="271"/>
      <c r="CT69" s="271"/>
      <c r="CU69" s="271"/>
      <c r="CV69" s="271"/>
      <c r="CW69" s="271"/>
      <c r="CX69" s="271"/>
      <c r="CY69" s="271"/>
      <c r="CZ69" s="271"/>
      <c r="DA69" s="271"/>
      <c r="DB69" s="271"/>
      <c r="DC69" s="271"/>
      <c r="DD69" s="225"/>
      <c r="DE69" s="220"/>
    </row>
    <row r="70" spans="2:109" x14ac:dyDescent="0.25">
      <c r="B70" s="217"/>
      <c r="C70" s="263" t="s">
        <v>688</v>
      </c>
      <c r="D70" s="226" t="s">
        <v>11</v>
      </c>
      <c r="E70" s="219" t="s">
        <v>1117</v>
      </c>
      <c r="F70" s="219"/>
      <c r="G70" s="219"/>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c r="AR70" s="271"/>
      <c r="AS70" s="271"/>
      <c r="AT70" s="271"/>
      <c r="AU70" s="271"/>
      <c r="AV70" s="271"/>
      <c r="AW70" s="271"/>
      <c r="AX70" s="271"/>
      <c r="AY70" s="271"/>
      <c r="AZ70" s="271"/>
      <c r="BA70" s="271"/>
      <c r="BB70" s="271"/>
      <c r="BC70" s="271"/>
      <c r="BD70" s="271"/>
      <c r="BE70" s="271"/>
      <c r="BF70" s="271"/>
      <c r="BG70" s="271"/>
      <c r="BH70" s="271"/>
      <c r="BI70" s="271"/>
      <c r="BJ70" s="271"/>
      <c r="BK70" s="271"/>
      <c r="BL70" s="271"/>
      <c r="BM70" s="271"/>
      <c r="BN70" s="271"/>
      <c r="BO70" s="271"/>
      <c r="BP70" s="271"/>
      <c r="BQ70" s="271"/>
      <c r="BR70" s="271"/>
      <c r="BS70" s="271"/>
      <c r="BT70" s="271"/>
      <c r="BU70" s="271"/>
      <c r="BV70" s="271"/>
      <c r="BW70" s="271"/>
      <c r="BX70" s="271"/>
      <c r="BY70" s="271"/>
      <c r="BZ70" s="271"/>
      <c r="CA70" s="271"/>
      <c r="CB70" s="271"/>
      <c r="CC70" s="271"/>
      <c r="CD70" s="271"/>
      <c r="CE70" s="271"/>
      <c r="CF70" s="271"/>
      <c r="CG70" s="271"/>
      <c r="CH70" s="271"/>
      <c r="CI70" s="271"/>
      <c r="CJ70" s="271"/>
      <c r="CK70" s="271"/>
      <c r="CL70" s="271"/>
      <c r="CM70" s="271"/>
      <c r="CN70" s="271"/>
      <c r="CO70" s="271"/>
      <c r="CP70" s="271"/>
      <c r="CQ70" s="271"/>
      <c r="CR70" s="271"/>
      <c r="CS70" s="271"/>
      <c r="CT70" s="271"/>
      <c r="CU70" s="271"/>
      <c r="CV70" s="271"/>
      <c r="CW70" s="271"/>
      <c r="CX70" s="271"/>
      <c r="CY70" s="271"/>
      <c r="CZ70" s="271"/>
      <c r="DA70" s="271"/>
      <c r="DB70" s="271"/>
      <c r="DC70" s="271"/>
      <c r="DD70" s="225"/>
      <c r="DE70" s="220"/>
    </row>
    <row r="71" spans="2:109" x14ac:dyDescent="0.25">
      <c r="B71" s="217"/>
      <c r="C71" s="263" t="s">
        <v>689</v>
      </c>
      <c r="D71" s="226" t="s">
        <v>12</v>
      </c>
      <c r="E71" s="219" t="s">
        <v>1117</v>
      </c>
      <c r="F71" s="219"/>
      <c r="G71" s="219"/>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c r="AR71" s="271"/>
      <c r="AS71" s="271"/>
      <c r="AT71" s="271"/>
      <c r="AU71" s="271"/>
      <c r="AV71" s="271"/>
      <c r="AW71" s="271"/>
      <c r="AX71" s="271"/>
      <c r="AY71" s="271"/>
      <c r="AZ71" s="271"/>
      <c r="BA71" s="271"/>
      <c r="BB71" s="271"/>
      <c r="BC71" s="271"/>
      <c r="BD71" s="271"/>
      <c r="BE71" s="271"/>
      <c r="BF71" s="271"/>
      <c r="BG71" s="271"/>
      <c r="BH71" s="271"/>
      <c r="BI71" s="271"/>
      <c r="BJ71" s="271"/>
      <c r="BK71" s="271"/>
      <c r="BL71" s="271"/>
      <c r="BM71" s="271"/>
      <c r="BN71" s="271"/>
      <c r="BO71" s="271"/>
      <c r="BP71" s="271"/>
      <c r="BQ71" s="271"/>
      <c r="BR71" s="271"/>
      <c r="BS71" s="271"/>
      <c r="BT71" s="271"/>
      <c r="BU71" s="271"/>
      <c r="BV71" s="271"/>
      <c r="BW71" s="271"/>
      <c r="BX71" s="271"/>
      <c r="BY71" s="271"/>
      <c r="BZ71" s="271"/>
      <c r="CA71" s="271"/>
      <c r="CB71" s="271"/>
      <c r="CC71" s="271"/>
      <c r="CD71" s="271"/>
      <c r="CE71" s="271"/>
      <c r="CF71" s="271"/>
      <c r="CG71" s="271"/>
      <c r="CH71" s="271"/>
      <c r="CI71" s="271"/>
      <c r="CJ71" s="271"/>
      <c r="CK71" s="271"/>
      <c r="CL71" s="271"/>
      <c r="CM71" s="271"/>
      <c r="CN71" s="271"/>
      <c r="CO71" s="271"/>
      <c r="CP71" s="271"/>
      <c r="CQ71" s="271"/>
      <c r="CR71" s="271"/>
      <c r="CS71" s="271"/>
      <c r="CT71" s="271"/>
      <c r="CU71" s="271"/>
      <c r="CV71" s="271"/>
      <c r="CW71" s="271"/>
      <c r="CX71" s="271"/>
      <c r="CY71" s="271"/>
      <c r="CZ71" s="271"/>
      <c r="DA71" s="271"/>
      <c r="DB71" s="271"/>
      <c r="DC71" s="271"/>
      <c r="DD71" s="225"/>
      <c r="DE71" s="220"/>
    </row>
    <row r="72" spans="2:109" x14ac:dyDescent="0.25">
      <c r="B72" s="217"/>
      <c r="C72" s="263" t="s">
        <v>690</v>
      </c>
      <c r="D72" s="226" t="s">
        <v>13</v>
      </c>
      <c r="E72" s="219" t="s">
        <v>1117</v>
      </c>
      <c r="F72" s="219"/>
      <c r="G72" s="219"/>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c r="AR72" s="271"/>
      <c r="AS72" s="271"/>
      <c r="AT72" s="271"/>
      <c r="AU72" s="271"/>
      <c r="AV72" s="271"/>
      <c r="AW72" s="271"/>
      <c r="AX72" s="271"/>
      <c r="AY72" s="271"/>
      <c r="AZ72" s="271"/>
      <c r="BA72" s="271"/>
      <c r="BB72" s="271"/>
      <c r="BC72" s="271"/>
      <c r="BD72" s="271"/>
      <c r="BE72" s="271"/>
      <c r="BF72" s="271"/>
      <c r="BG72" s="271"/>
      <c r="BH72" s="271"/>
      <c r="BI72" s="271"/>
      <c r="BJ72" s="271"/>
      <c r="BK72" s="271"/>
      <c r="BL72" s="271"/>
      <c r="BM72" s="271"/>
      <c r="BN72" s="271"/>
      <c r="BO72" s="271"/>
      <c r="BP72" s="271"/>
      <c r="BQ72" s="271"/>
      <c r="BR72" s="271"/>
      <c r="BS72" s="271"/>
      <c r="BT72" s="271"/>
      <c r="BU72" s="271"/>
      <c r="BV72" s="271"/>
      <c r="BW72" s="271"/>
      <c r="BX72" s="271"/>
      <c r="BY72" s="271"/>
      <c r="BZ72" s="271"/>
      <c r="CA72" s="271"/>
      <c r="CB72" s="271"/>
      <c r="CC72" s="271"/>
      <c r="CD72" s="271"/>
      <c r="CE72" s="271"/>
      <c r="CF72" s="271"/>
      <c r="CG72" s="271"/>
      <c r="CH72" s="271"/>
      <c r="CI72" s="271"/>
      <c r="CJ72" s="271"/>
      <c r="CK72" s="271"/>
      <c r="CL72" s="271"/>
      <c r="CM72" s="271"/>
      <c r="CN72" s="271"/>
      <c r="CO72" s="271"/>
      <c r="CP72" s="271"/>
      <c r="CQ72" s="271"/>
      <c r="CR72" s="271"/>
      <c r="CS72" s="271"/>
      <c r="CT72" s="271"/>
      <c r="CU72" s="271"/>
      <c r="CV72" s="271"/>
      <c r="CW72" s="271"/>
      <c r="CX72" s="271"/>
      <c r="CY72" s="271"/>
      <c r="CZ72" s="271"/>
      <c r="DA72" s="271"/>
      <c r="DB72" s="271"/>
      <c r="DC72" s="271"/>
      <c r="DD72" s="225"/>
      <c r="DE72" s="220"/>
    </row>
    <row r="73" spans="2:109" x14ac:dyDescent="0.25">
      <c r="B73" s="217"/>
      <c r="C73" s="263" t="s">
        <v>691</v>
      </c>
      <c r="D73" s="226" t="s">
        <v>14</v>
      </c>
      <c r="E73" s="219" t="s">
        <v>1117</v>
      </c>
      <c r="F73" s="219"/>
      <c r="G73" s="219"/>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c r="AR73" s="271"/>
      <c r="AS73" s="271"/>
      <c r="AT73" s="271"/>
      <c r="AU73" s="271"/>
      <c r="AV73" s="271"/>
      <c r="AW73" s="271"/>
      <c r="AX73" s="271"/>
      <c r="AY73" s="271"/>
      <c r="AZ73" s="271"/>
      <c r="BA73" s="271"/>
      <c r="BB73" s="271"/>
      <c r="BC73" s="271"/>
      <c r="BD73" s="271"/>
      <c r="BE73" s="271"/>
      <c r="BF73" s="271"/>
      <c r="BG73" s="271"/>
      <c r="BH73" s="271"/>
      <c r="BI73" s="271"/>
      <c r="BJ73" s="271"/>
      <c r="BK73" s="271"/>
      <c r="BL73" s="271"/>
      <c r="BM73" s="271"/>
      <c r="BN73" s="271"/>
      <c r="BO73" s="271"/>
      <c r="BP73" s="271"/>
      <c r="BQ73" s="271"/>
      <c r="BR73" s="271"/>
      <c r="BS73" s="271"/>
      <c r="BT73" s="271"/>
      <c r="BU73" s="271"/>
      <c r="BV73" s="271"/>
      <c r="BW73" s="271"/>
      <c r="BX73" s="271"/>
      <c r="BY73" s="271"/>
      <c r="BZ73" s="271"/>
      <c r="CA73" s="271"/>
      <c r="CB73" s="271"/>
      <c r="CC73" s="271"/>
      <c r="CD73" s="271"/>
      <c r="CE73" s="271"/>
      <c r="CF73" s="271"/>
      <c r="CG73" s="271"/>
      <c r="CH73" s="271"/>
      <c r="CI73" s="271"/>
      <c r="CJ73" s="271"/>
      <c r="CK73" s="271"/>
      <c r="CL73" s="271"/>
      <c r="CM73" s="271"/>
      <c r="CN73" s="271"/>
      <c r="CO73" s="271"/>
      <c r="CP73" s="271"/>
      <c r="CQ73" s="271"/>
      <c r="CR73" s="271"/>
      <c r="CS73" s="271"/>
      <c r="CT73" s="271"/>
      <c r="CU73" s="271"/>
      <c r="CV73" s="271"/>
      <c r="CW73" s="271"/>
      <c r="CX73" s="271"/>
      <c r="CY73" s="271"/>
      <c r="CZ73" s="271"/>
      <c r="DA73" s="271"/>
      <c r="DB73" s="271"/>
      <c r="DC73" s="271"/>
      <c r="DD73" s="225"/>
      <c r="DE73" s="220"/>
    </row>
    <row r="74" spans="2:109" x14ac:dyDescent="0.25">
      <c r="B74" s="217"/>
      <c r="C74" s="263" t="s">
        <v>692</v>
      </c>
      <c r="D74" s="226" t="s">
        <v>15</v>
      </c>
      <c r="E74" s="219" t="s">
        <v>1117</v>
      </c>
      <c r="F74" s="219"/>
      <c r="G74" s="219"/>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1"/>
      <c r="AJ74" s="271"/>
      <c r="AK74" s="271"/>
      <c r="AL74" s="271"/>
      <c r="AM74" s="271"/>
      <c r="AN74" s="271"/>
      <c r="AO74" s="271"/>
      <c r="AP74" s="271"/>
      <c r="AQ74" s="271"/>
      <c r="AR74" s="271"/>
      <c r="AS74" s="271"/>
      <c r="AT74" s="271"/>
      <c r="AU74" s="271"/>
      <c r="AV74" s="271"/>
      <c r="AW74" s="271"/>
      <c r="AX74" s="271"/>
      <c r="AY74" s="271"/>
      <c r="AZ74" s="271"/>
      <c r="BA74" s="271"/>
      <c r="BB74" s="271"/>
      <c r="BC74" s="271"/>
      <c r="BD74" s="271"/>
      <c r="BE74" s="271"/>
      <c r="BF74" s="271"/>
      <c r="BG74" s="271"/>
      <c r="BH74" s="271"/>
      <c r="BI74" s="271"/>
      <c r="BJ74" s="271"/>
      <c r="BK74" s="271"/>
      <c r="BL74" s="271"/>
      <c r="BM74" s="271"/>
      <c r="BN74" s="271"/>
      <c r="BO74" s="271"/>
      <c r="BP74" s="271"/>
      <c r="BQ74" s="271"/>
      <c r="BR74" s="271"/>
      <c r="BS74" s="271"/>
      <c r="BT74" s="271"/>
      <c r="BU74" s="271"/>
      <c r="BV74" s="271"/>
      <c r="BW74" s="271"/>
      <c r="BX74" s="271"/>
      <c r="BY74" s="271"/>
      <c r="BZ74" s="271"/>
      <c r="CA74" s="271"/>
      <c r="CB74" s="271"/>
      <c r="CC74" s="271"/>
      <c r="CD74" s="271"/>
      <c r="CE74" s="271"/>
      <c r="CF74" s="271"/>
      <c r="CG74" s="271"/>
      <c r="CH74" s="271"/>
      <c r="CI74" s="271"/>
      <c r="CJ74" s="271"/>
      <c r="CK74" s="271"/>
      <c r="CL74" s="271"/>
      <c r="CM74" s="271"/>
      <c r="CN74" s="271"/>
      <c r="CO74" s="271"/>
      <c r="CP74" s="271"/>
      <c r="CQ74" s="271"/>
      <c r="CR74" s="271"/>
      <c r="CS74" s="271"/>
      <c r="CT74" s="271"/>
      <c r="CU74" s="271"/>
      <c r="CV74" s="271"/>
      <c r="CW74" s="271"/>
      <c r="CX74" s="271"/>
      <c r="CY74" s="271"/>
      <c r="CZ74" s="271"/>
      <c r="DA74" s="271"/>
      <c r="DB74" s="271"/>
      <c r="DC74" s="271"/>
      <c r="DD74" s="225"/>
      <c r="DE74" s="220"/>
    </row>
    <row r="75" spans="2:109" x14ac:dyDescent="0.25">
      <c r="B75" s="217"/>
      <c r="C75" s="263" t="s">
        <v>693</v>
      </c>
      <c r="D75" s="226" t="s">
        <v>16</v>
      </c>
      <c r="E75" s="219" t="s">
        <v>1117</v>
      </c>
      <c r="F75" s="219"/>
      <c r="G75" s="219"/>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1"/>
      <c r="AJ75" s="271"/>
      <c r="AK75" s="271"/>
      <c r="AL75" s="271"/>
      <c r="AM75" s="271"/>
      <c r="AN75" s="271"/>
      <c r="AO75" s="271"/>
      <c r="AP75" s="271"/>
      <c r="AQ75" s="271"/>
      <c r="AR75" s="271"/>
      <c r="AS75" s="271"/>
      <c r="AT75" s="271"/>
      <c r="AU75" s="271"/>
      <c r="AV75" s="271"/>
      <c r="AW75" s="271"/>
      <c r="AX75" s="271"/>
      <c r="AY75" s="271"/>
      <c r="AZ75" s="271"/>
      <c r="BA75" s="271"/>
      <c r="BB75" s="271"/>
      <c r="BC75" s="271"/>
      <c r="BD75" s="271"/>
      <c r="BE75" s="271"/>
      <c r="BF75" s="271"/>
      <c r="BG75" s="271"/>
      <c r="BH75" s="271"/>
      <c r="BI75" s="271"/>
      <c r="BJ75" s="271"/>
      <c r="BK75" s="271"/>
      <c r="BL75" s="271"/>
      <c r="BM75" s="271"/>
      <c r="BN75" s="271"/>
      <c r="BO75" s="271"/>
      <c r="BP75" s="271"/>
      <c r="BQ75" s="271"/>
      <c r="BR75" s="271"/>
      <c r="BS75" s="271"/>
      <c r="BT75" s="271"/>
      <c r="BU75" s="271"/>
      <c r="BV75" s="271"/>
      <c r="BW75" s="271"/>
      <c r="BX75" s="271"/>
      <c r="BY75" s="271"/>
      <c r="BZ75" s="271"/>
      <c r="CA75" s="271"/>
      <c r="CB75" s="271"/>
      <c r="CC75" s="271"/>
      <c r="CD75" s="271"/>
      <c r="CE75" s="271"/>
      <c r="CF75" s="271"/>
      <c r="CG75" s="271"/>
      <c r="CH75" s="271"/>
      <c r="CI75" s="271"/>
      <c r="CJ75" s="271"/>
      <c r="CK75" s="271"/>
      <c r="CL75" s="271"/>
      <c r="CM75" s="271"/>
      <c r="CN75" s="271"/>
      <c r="CO75" s="271"/>
      <c r="CP75" s="271"/>
      <c r="CQ75" s="271"/>
      <c r="CR75" s="271"/>
      <c r="CS75" s="271"/>
      <c r="CT75" s="271"/>
      <c r="CU75" s="271"/>
      <c r="CV75" s="271"/>
      <c r="CW75" s="271"/>
      <c r="CX75" s="271"/>
      <c r="CY75" s="271"/>
      <c r="CZ75" s="271"/>
      <c r="DA75" s="271"/>
      <c r="DB75" s="271"/>
      <c r="DC75" s="271"/>
      <c r="DD75" s="225"/>
      <c r="DE75" s="220"/>
    </row>
    <row r="76" spans="2:109" x14ac:dyDescent="0.25">
      <c r="B76" s="217"/>
      <c r="C76" s="263" t="s">
        <v>694</v>
      </c>
      <c r="D76" s="226" t="s">
        <v>17</v>
      </c>
      <c r="E76" s="219" t="s">
        <v>1117</v>
      </c>
      <c r="F76" s="219"/>
      <c r="G76" s="219"/>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1"/>
      <c r="AJ76" s="271"/>
      <c r="AK76" s="271"/>
      <c r="AL76" s="271"/>
      <c r="AM76" s="271"/>
      <c r="AN76" s="271"/>
      <c r="AO76" s="271"/>
      <c r="AP76" s="271"/>
      <c r="AQ76" s="271"/>
      <c r="AR76" s="271"/>
      <c r="AS76" s="271"/>
      <c r="AT76" s="271"/>
      <c r="AU76" s="271"/>
      <c r="AV76" s="271"/>
      <c r="AW76" s="271"/>
      <c r="AX76" s="271"/>
      <c r="AY76" s="271"/>
      <c r="AZ76" s="271"/>
      <c r="BA76" s="271"/>
      <c r="BB76" s="271"/>
      <c r="BC76" s="271"/>
      <c r="BD76" s="271"/>
      <c r="BE76" s="271"/>
      <c r="BF76" s="271"/>
      <c r="BG76" s="271"/>
      <c r="BH76" s="271"/>
      <c r="BI76" s="271"/>
      <c r="BJ76" s="271"/>
      <c r="BK76" s="271"/>
      <c r="BL76" s="271"/>
      <c r="BM76" s="271"/>
      <c r="BN76" s="271"/>
      <c r="BO76" s="271"/>
      <c r="BP76" s="271"/>
      <c r="BQ76" s="271"/>
      <c r="BR76" s="271"/>
      <c r="BS76" s="271"/>
      <c r="BT76" s="271"/>
      <c r="BU76" s="271"/>
      <c r="BV76" s="271"/>
      <c r="BW76" s="271"/>
      <c r="BX76" s="271"/>
      <c r="BY76" s="271"/>
      <c r="BZ76" s="271"/>
      <c r="CA76" s="271"/>
      <c r="CB76" s="271"/>
      <c r="CC76" s="271"/>
      <c r="CD76" s="271"/>
      <c r="CE76" s="271"/>
      <c r="CF76" s="271"/>
      <c r="CG76" s="271"/>
      <c r="CH76" s="271"/>
      <c r="CI76" s="271"/>
      <c r="CJ76" s="271"/>
      <c r="CK76" s="271"/>
      <c r="CL76" s="271"/>
      <c r="CM76" s="271"/>
      <c r="CN76" s="271"/>
      <c r="CO76" s="271"/>
      <c r="CP76" s="271"/>
      <c r="CQ76" s="271"/>
      <c r="CR76" s="271"/>
      <c r="CS76" s="271"/>
      <c r="CT76" s="271"/>
      <c r="CU76" s="271"/>
      <c r="CV76" s="271"/>
      <c r="CW76" s="271"/>
      <c r="CX76" s="271"/>
      <c r="CY76" s="271"/>
      <c r="CZ76" s="271"/>
      <c r="DA76" s="271"/>
      <c r="DB76" s="271"/>
      <c r="DC76" s="271"/>
      <c r="DD76" s="225"/>
      <c r="DE76" s="220"/>
    </row>
    <row r="77" spans="2:109" x14ac:dyDescent="0.25">
      <c r="B77" s="217"/>
      <c r="C77" s="263" t="s">
        <v>649</v>
      </c>
      <c r="D77" s="820" t="s">
        <v>698</v>
      </c>
      <c r="E77" s="219" t="s">
        <v>1117</v>
      </c>
      <c r="F77" s="225"/>
      <c r="G77" s="219"/>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1"/>
      <c r="AJ77" s="271"/>
      <c r="AK77" s="271"/>
      <c r="AL77" s="271"/>
      <c r="AM77" s="271"/>
      <c r="AN77" s="271"/>
      <c r="AO77" s="271"/>
      <c r="AP77" s="271"/>
      <c r="AQ77" s="271"/>
      <c r="AR77" s="271"/>
      <c r="AS77" s="271"/>
      <c r="AT77" s="271"/>
      <c r="AU77" s="271"/>
      <c r="AV77" s="271"/>
      <c r="AW77" s="271"/>
      <c r="AX77" s="271"/>
      <c r="AY77" s="271"/>
      <c r="AZ77" s="271"/>
      <c r="BA77" s="271"/>
      <c r="BB77" s="271"/>
      <c r="BC77" s="271"/>
      <c r="BD77" s="271"/>
      <c r="BE77" s="271"/>
      <c r="BF77" s="271"/>
      <c r="BG77" s="271"/>
      <c r="BH77" s="271"/>
      <c r="BI77" s="271"/>
      <c r="BJ77" s="271"/>
      <c r="BK77" s="271"/>
      <c r="BL77" s="271"/>
      <c r="BM77" s="271"/>
      <c r="BN77" s="271"/>
      <c r="BO77" s="271"/>
      <c r="BP77" s="271"/>
      <c r="BQ77" s="271"/>
      <c r="BR77" s="271"/>
      <c r="BS77" s="271"/>
      <c r="BT77" s="271"/>
      <c r="BU77" s="271"/>
      <c r="BV77" s="271"/>
      <c r="BW77" s="271"/>
      <c r="BX77" s="271"/>
      <c r="BY77" s="271"/>
      <c r="BZ77" s="271"/>
      <c r="CA77" s="271"/>
      <c r="CB77" s="271"/>
      <c r="CC77" s="271"/>
      <c r="CD77" s="271"/>
      <c r="CE77" s="271"/>
      <c r="CF77" s="271"/>
      <c r="CG77" s="271"/>
      <c r="CH77" s="271"/>
      <c r="CI77" s="271"/>
      <c r="CJ77" s="271"/>
      <c r="CK77" s="271"/>
      <c r="CL77" s="271"/>
      <c r="CM77" s="271"/>
      <c r="CN77" s="271"/>
      <c r="CO77" s="271"/>
      <c r="CP77" s="271"/>
      <c r="CQ77" s="271"/>
      <c r="CR77" s="271"/>
      <c r="CS77" s="271"/>
      <c r="CT77" s="271"/>
      <c r="CU77" s="271"/>
      <c r="CV77" s="271"/>
      <c r="CW77" s="271"/>
      <c r="CX77" s="271"/>
      <c r="CY77" s="271"/>
      <c r="CZ77" s="271"/>
      <c r="DA77" s="271"/>
      <c r="DB77" s="271"/>
      <c r="DC77" s="271"/>
      <c r="DD77" s="225"/>
      <c r="DE77" s="220"/>
    </row>
    <row r="78" spans="2:109" x14ac:dyDescent="0.25">
      <c r="B78" s="217"/>
      <c r="C78" s="260"/>
      <c r="D78" s="226"/>
      <c r="E78" s="219"/>
      <c r="F78" s="219"/>
      <c r="G78" s="219"/>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c r="AM78" s="218"/>
      <c r="AN78" s="218"/>
      <c r="AO78" s="218"/>
      <c r="AP78" s="218"/>
      <c r="AQ78" s="218"/>
      <c r="AR78" s="218"/>
      <c r="AS78" s="218"/>
      <c r="AT78" s="218"/>
      <c r="AU78" s="218"/>
      <c r="AV78" s="218"/>
      <c r="AW78" s="218"/>
      <c r="AX78" s="218"/>
      <c r="AY78" s="218"/>
      <c r="AZ78" s="218"/>
      <c r="BA78" s="218"/>
      <c r="BB78" s="218"/>
      <c r="BC78" s="218"/>
      <c r="BD78" s="218"/>
      <c r="BE78" s="218"/>
      <c r="BF78" s="218"/>
      <c r="BG78" s="218"/>
      <c r="BH78" s="218"/>
      <c r="BI78" s="218"/>
      <c r="BJ78" s="218"/>
      <c r="BK78" s="218"/>
      <c r="BL78" s="218"/>
      <c r="BM78" s="218"/>
      <c r="BN78" s="218"/>
      <c r="BO78" s="218"/>
      <c r="BP78" s="218"/>
      <c r="BQ78" s="218"/>
      <c r="BR78" s="218"/>
      <c r="BS78" s="218"/>
      <c r="BT78" s="218"/>
      <c r="BU78" s="218"/>
      <c r="BV78" s="218"/>
      <c r="BW78" s="218"/>
      <c r="BX78" s="218"/>
      <c r="BY78" s="218"/>
      <c r="BZ78" s="218"/>
      <c r="CA78" s="218"/>
      <c r="CB78" s="218"/>
      <c r="CC78" s="218"/>
      <c r="CD78" s="218"/>
      <c r="CE78" s="218"/>
      <c r="CF78" s="218"/>
      <c r="CG78" s="218"/>
      <c r="CH78" s="218"/>
      <c r="CI78" s="218"/>
      <c r="CJ78" s="218"/>
      <c r="CK78" s="218"/>
      <c r="CL78" s="218"/>
      <c r="CM78" s="218"/>
      <c r="CN78" s="218"/>
      <c r="CO78" s="218"/>
      <c r="CP78" s="218"/>
      <c r="CQ78" s="218"/>
      <c r="CR78" s="218"/>
      <c r="CS78" s="218"/>
      <c r="CT78" s="218"/>
      <c r="CU78" s="218"/>
      <c r="CV78" s="218"/>
      <c r="CW78" s="218"/>
      <c r="CX78" s="218"/>
      <c r="CY78" s="218"/>
      <c r="CZ78" s="218"/>
      <c r="DA78" s="218"/>
      <c r="DB78" s="218"/>
      <c r="DC78" s="218"/>
      <c r="DD78" s="218"/>
      <c r="DE78" s="220"/>
    </row>
    <row r="79" spans="2:109" x14ac:dyDescent="0.25">
      <c r="B79" s="217"/>
      <c r="C79" s="260"/>
      <c r="D79" s="272" t="s">
        <v>113</v>
      </c>
      <c r="E79" s="273" t="s">
        <v>1117</v>
      </c>
      <c r="F79" s="276" t="s">
        <v>571</v>
      </c>
      <c r="G79" s="276"/>
      <c r="H79" s="535">
        <f>SUM(H69:H78)</f>
        <v>0</v>
      </c>
      <c r="I79" s="535">
        <f>SUM(I69:I78)</f>
        <v>0</v>
      </c>
      <c r="J79" s="535">
        <f>SUM(J69:J78)</f>
        <v>0</v>
      </c>
      <c r="K79" s="535">
        <f>SUM(K69:K78)</f>
        <v>0</v>
      </c>
      <c r="L79" s="535">
        <f t="shared" ref="L79:BW79" si="6">SUM(L69:L78)</f>
        <v>0</v>
      </c>
      <c r="M79" s="535">
        <f t="shared" si="6"/>
        <v>0</v>
      </c>
      <c r="N79" s="535">
        <f t="shared" si="6"/>
        <v>0</v>
      </c>
      <c r="O79" s="535">
        <f t="shared" si="6"/>
        <v>0</v>
      </c>
      <c r="P79" s="535">
        <f t="shared" si="6"/>
        <v>0</v>
      </c>
      <c r="Q79" s="535">
        <f t="shared" si="6"/>
        <v>0</v>
      </c>
      <c r="R79" s="535">
        <f t="shared" si="6"/>
        <v>0</v>
      </c>
      <c r="S79" s="535">
        <f t="shared" si="6"/>
        <v>0</v>
      </c>
      <c r="T79" s="535">
        <f t="shared" si="6"/>
        <v>0</v>
      </c>
      <c r="U79" s="535">
        <f t="shared" si="6"/>
        <v>0</v>
      </c>
      <c r="V79" s="535">
        <f t="shared" si="6"/>
        <v>0</v>
      </c>
      <c r="W79" s="535">
        <f t="shared" si="6"/>
        <v>0</v>
      </c>
      <c r="X79" s="535">
        <f t="shared" si="6"/>
        <v>0</v>
      </c>
      <c r="Y79" s="535">
        <f t="shared" si="6"/>
        <v>0</v>
      </c>
      <c r="Z79" s="535">
        <f t="shared" si="6"/>
        <v>0</v>
      </c>
      <c r="AA79" s="535">
        <f t="shared" si="6"/>
        <v>0</v>
      </c>
      <c r="AB79" s="535">
        <f t="shared" si="6"/>
        <v>0</v>
      </c>
      <c r="AC79" s="535">
        <f t="shared" si="6"/>
        <v>0</v>
      </c>
      <c r="AD79" s="535">
        <f t="shared" si="6"/>
        <v>0</v>
      </c>
      <c r="AE79" s="535">
        <f t="shared" si="6"/>
        <v>0</v>
      </c>
      <c r="AF79" s="535">
        <f t="shared" si="6"/>
        <v>0</v>
      </c>
      <c r="AG79" s="535">
        <f t="shared" si="6"/>
        <v>0</v>
      </c>
      <c r="AH79" s="535">
        <f t="shared" si="6"/>
        <v>0</v>
      </c>
      <c r="AI79" s="535">
        <f t="shared" si="6"/>
        <v>0</v>
      </c>
      <c r="AJ79" s="535">
        <f t="shared" si="6"/>
        <v>0</v>
      </c>
      <c r="AK79" s="535">
        <f t="shared" si="6"/>
        <v>0</v>
      </c>
      <c r="AL79" s="535">
        <f t="shared" si="6"/>
        <v>0</v>
      </c>
      <c r="AM79" s="535">
        <f t="shared" si="6"/>
        <v>0</v>
      </c>
      <c r="AN79" s="535">
        <f t="shared" si="6"/>
        <v>0</v>
      </c>
      <c r="AO79" s="535">
        <f t="shared" si="6"/>
        <v>0</v>
      </c>
      <c r="AP79" s="535">
        <f t="shared" si="6"/>
        <v>0</v>
      </c>
      <c r="AQ79" s="535">
        <f t="shared" si="6"/>
        <v>0</v>
      </c>
      <c r="AR79" s="535">
        <f t="shared" si="6"/>
        <v>0</v>
      </c>
      <c r="AS79" s="535">
        <f t="shared" si="6"/>
        <v>0</v>
      </c>
      <c r="AT79" s="535">
        <f t="shared" si="6"/>
        <v>0</v>
      </c>
      <c r="AU79" s="535">
        <f t="shared" si="6"/>
        <v>0</v>
      </c>
      <c r="AV79" s="535">
        <f t="shared" si="6"/>
        <v>0</v>
      </c>
      <c r="AW79" s="535">
        <f t="shared" si="6"/>
        <v>0</v>
      </c>
      <c r="AX79" s="535">
        <f t="shared" si="6"/>
        <v>0</v>
      </c>
      <c r="AY79" s="535">
        <f t="shared" si="6"/>
        <v>0</v>
      </c>
      <c r="AZ79" s="535">
        <f t="shared" si="6"/>
        <v>0</v>
      </c>
      <c r="BA79" s="535">
        <f t="shared" si="6"/>
        <v>0</v>
      </c>
      <c r="BB79" s="535">
        <f t="shared" si="6"/>
        <v>0</v>
      </c>
      <c r="BC79" s="535">
        <f t="shared" si="6"/>
        <v>0</v>
      </c>
      <c r="BD79" s="535">
        <f t="shared" si="6"/>
        <v>0</v>
      </c>
      <c r="BE79" s="535">
        <f t="shared" si="6"/>
        <v>0</v>
      </c>
      <c r="BF79" s="535">
        <f t="shared" si="6"/>
        <v>0</v>
      </c>
      <c r="BG79" s="535">
        <f t="shared" si="6"/>
        <v>0</v>
      </c>
      <c r="BH79" s="535">
        <f t="shared" si="6"/>
        <v>0</v>
      </c>
      <c r="BI79" s="535">
        <f t="shared" si="6"/>
        <v>0</v>
      </c>
      <c r="BJ79" s="535">
        <f t="shared" si="6"/>
        <v>0</v>
      </c>
      <c r="BK79" s="535">
        <f t="shared" si="6"/>
        <v>0</v>
      </c>
      <c r="BL79" s="535">
        <f t="shared" si="6"/>
        <v>0</v>
      </c>
      <c r="BM79" s="535">
        <f t="shared" si="6"/>
        <v>0</v>
      </c>
      <c r="BN79" s="535">
        <f t="shared" si="6"/>
        <v>0</v>
      </c>
      <c r="BO79" s="535">
        <f t="shared" si="6"/>
        <v>0</v>
      </c>
      <c r="BP79" s="535">
        <f t="shared" si="6"/>
        <v>0</v>
      </c>
      <c r="BQ79" s="535">
        <f t="shared" si="6"/>
        <v>0</v>
      </c>
      <c r="BR79" s="535">
        <f t="shared" si="6"/>
        <v>0</v>
      </c>
      <c r="BS79" s="535">
        <f t="shared" si="6"/>
        <v>0</v>
      </c>
      <c r="BT79" s="535">
        <f t="shared" si="6"/>
        <v>0</v>
      </c>
      <c r="BU79" s="535">
        <f t="shared" si="6"/>
        <v>0</v>
      </c>
      <c r="BV79" s="535">
        <f t="shared" si="6"/>
        <v>0</v>
      </c>
      <c r="BW79" s="535">
        <f t="shared" si="6"/>
        <v>0</v>
      </c>
      <c r="BX79" s="535">
        <f t="shared" ref="BX79:DC79" si="7">SUM(BX69:BX78)</f>
        <v>0</v>
      </c>
      <c r="BY79" s="535">
        <f t="shared" si="7"/>
        <v>0</v>
      </c>
      <c r="BZ79" s="535">
        <f t="shared" si="7"/>
        <v>0</v>
      </c>
      <c r="CA79" s="535">
        <f t="shared" si="7"/>
        <v>0</v>
      </c>
      <c r="CB79" s="535">
        <f t="shared" si="7"/>
        <v>0</v>
      </c>
      <c r="CC79" s="535">
        <f t="shared" si="7"/>
        <v>0</v>
      </c>
      <c r="CD79" s="535">
        <f t="shared" si="7"/>
        <v>0</v>
      </c>
      <c r="CE79" s="535">
        <f t="shared" si="7"/>
        <v>0</v>
      </c>
      <c r="CF79" s="535">
        <f t="shared" si="7"/>
        <v>0</v>
      </c>
      <c r="CG79" s="535">
        <f t="shared" si="7"/>
        <v>0</v>
      </c>
      <c r="CH79" s="535">
        <f t="shared" si="7"/>
        <v>0</v>
      </c>
      <c r="CI79" s="535">
        <f t="shared" si="7"/>
        <v>0</v>
      </c>
      <c r="CJ79" s="535">
        <f t="shared" si="7"/>
        <v>0</v>
      </c>
      <c r="CK79" s="535">
        <f t="shared" si="7"/>
        <v>0</v>
      </c>
      <c r="CL79" s="535">
        <f t="shared" si="7"/>
        <v>0</v>
      </c>
      <c r="CM79" s="535">
        <f t="shared" si="7"/>
        <v>0</v>
      </c>
      <c r="CN79" s="535">
        <f t="shared" si="7"/>
        <v>0</v>
      </c>
      <c r="CO79" s="535">
        <f t="shared" si="7"/>
        <v>0</v>
      </c>
      <c r="CP79" s="535">
        <f t="shared" si="7"/>
        <v>0</v>
      </c>
      <c r="CQ79" s="535">
        <f t="shared" si="7"/>
        <v>0</v>
      </c>
      <c r="CR79" s="535">
        <f t="shared" si="7"/>
        <v>0</v>
      </c>
      <c r="CS79" s="535">
        <f t="shared" si="7"/>
        <v>0</v>
      </c>
      <c r="CT79" s="535">
        <f t="shared" si="7"/>
        <v>0</v>
      </c>
      <c r="CU79" s="535">
        <f t="shared" si="7"/>
        <v>0</v>
      </c>
      <c r="CV79" s="535">
        <f t="shared" si="7"/>
        <v>0</v>
      </c>
      <c r="CW79" s="535">
        <f t="shared" si="7"/>
        <v>0</v>
      </c>
      <c r="CX79" s="535">
        <f t="shared" si="7"/>
        <v>0</v>
      </c>
      <c r="CY79" s="535">
        <f t="shared" si="7"/>
        <v>0</v>
      </c>
      <c r="CZ79" s="535">
        <f t="shared" si="7"/>
        <v>0</v>
      </c>
      <c r="DA79" s="535">
        <f t="shared" si="7"/>
        <v>0</v>
      </c>
      <c r="DB79" s="535">
        <f t="shared" si="7"/>
        <v>0</v>
      </c>
      <c r="DC79" s="535">
        <f t="shared" si="7"/>
        <v>0</v>
      </c>
      <c r="DD79" s="225"/>
      <c r="DE79" s="220"/>
    </row>
    <row r="80" spans="2:109" x14ac:dyDescent="0.25">
      <c r="B80" s="217"/>
      <c r="C80" s="260"/>
      <c r="D80" s="226"/>
      <c r="E80" s="219"/>
      <c r="F80" s="219"/>
      <c r="G80" s="219"/>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c r="BP80" s="218"/>
      <c r="BQ80" s="218"/>
      <c r="BR80" s="218"/>
      <c r="BS80" s="218"/>
      <c r="BT80" s="218"/>
      <c r="BU80" s="218"/>
      <c r="BV80" s="218"/>
      <c r="BW80" s="218"/>
      <c r="BX80" s="218"/>
      <c r="BY80" s="218"/>
      <c r="BZ80" s="218"/>
      <c r="CA80" s="218"/>
      <c r="CB80" s="218"/>
      <c r="CC80" s="218"/>
      <c r="CD80" s="218"/>
      <c r="CE80" s="218"/>
      <c r="CF80" s="218"/>
      <c r="CG80" s="218"/>
      <c r="CH80" s="218"/>
      <c r="CI80" s="218"/>
      <c r="CJ80" s="218"/>
      <c r="CK80" s="218"/>
      <c r="CL80" s="218"/>
      <c r="CM80" s="218"/>
      <c r="CN80" s="218"/>
      <c r="CO80" s="218"/>
      <c r="CP80" s="218"/>
      <c r="CQ80" s="218"/>
      <c r="CR80" s="218"/>
      <c r="CS80" s="218"/>
      <c r="CT80" s="218"/>
      <c r="CU80" s="218"/>
      <c r="CV80" s="218"/>
      <c r="CW80" s="218"/>
      <c r="CX80" s="218"/>
      <c r="CY80" s="218"/>
      <c r="CZ80" s="218"/>
      <c r="DA80" s="218"/>
      <c r="DB80" s="218"/>
      <c r="DC80" s="218"/>
      <c r="DD80" s="218"/>
      <c r="DE80" s="220"/>
    </row>
    <row r="81" spans="2:109" ht="21.75" customHeight="1" x14ac:dyDescent="0.25">
      <c r="B81" s="217"/>
      <c r="C81" s="262" t="s">
        <v>77</v>
      </c>
      <c r="D81" s="240"/>
      <c r="E81" s="239"/>
      <c r="F81" s="239"/>
      <c r="G81" s="239"/>
      <c r="H81" s="237"/>
      <c r="I81" s="237"/>
      <c r="J81" s="237"/>
      <c r="K81" s="237"/>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c r="AI81" s="237"/>
      <c r="AJ81" s="237"/>
      <c r="AK81" s="237"/>
      <c r="AL81" s="237"/>
      <c r="AM81" s="237"/>
      <c r="AN81" s="237"/>
      <c r="AO81" s="237"/>
      <c r="AP81" s="237"/>
      <c r="AQ81" s="237"/>
      <c r="AR81" s="237"/>
      <c r="AS81" s="237"/>
      <c r="AT81" s="237"/>
      <c r="AU81" s="237"/>
      <c r="AV81" s="237"/>
      <c r="AW81" s="237"/>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37"/>
      <c r="BX81" s="237"/>
      <c r="BY81" s="237"/>
      <c r="BZ81" s="237"/>
      <c r="CA81" s="237"/>
      <c r="CB81" s="237"/>
      <c r="CC81" s="237"/>
      <c r="CD81" s="237"/>
      <c r="CE81" s="237"/>
      <c r="CF81" s="237"/>
      <c r="CG81" s="237"/>
      <c r="CH81" s="237"/>
      <c r="CI81" s="237"/>
      <c r="CJ81" s="237"/>
      <c r="CK81" s="237"/>
      <c r="CL81" s="237"/>
      <c r="CM81" s="237"/>
      <c r="CN81" s="237"/>
      <c r="CO81" s="237"/>
      <c r="CP81" s="237"/>
      <c r="CQ81" s="237"/>
      <c r="CR81" s="237"/>
      <c r="CS81" s="237"/>
      <c r="CT81" s="237"/>
      <c r="CU81" s="237"/>
      <c r="CV81" s="237"/>
      <c r="CW81" s="237"/>
      <c r="CX81" s="237"/>
      <c r="CY81" s="237"/>
      <c r="CZ81" s="237"/>
      <c r="DA81" s="237"/>
      <c r="DB81" s="237"/>
      <c r="DC81" s="237"/>
      <c r="DD81" s="237"/>
      <c r="DE81" s="220"/>
    </row>
    <row r="82" spans="2:109" ht="11.25" customHeight="1" x14ac:dyDescent="0.25">
      <c r="B82" s="217"/>
      <c r="C82" s="260"/>
      <c r="D82" s="216"/>
      <c r="E82" s="219"/>
      <c r="F82" s="219"/>
      <c r="G82" s="219"/>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c r="AY82" s="218"/>
      <c r="AZ82" s="218"/>
      <c r="BA82" s="218"/>
      <c r="BB82" s="218"/>
      <c r="BC82" s="218"/>
      <c r="BD82" s="218"/>
      <c r="BE82" s="218"/>
      <c r="BF82" s="218"/>
      <c r="BG82" s="218"/>
      <c r="BH82" s="218"/>
      <c r="BI82" s="218"/>
      <c r="BJ82" s="218"/>
      <c r="BK82" s="218"/>
      <c r="BL82" s="218"/>
      <c r="BM82" s="218"/>
      <c r="BN82" s="218"/>
      <c r="BO82" s="218"/>
      <c r="BP82" s="218"/>
      <c r="BQ82" s="218"/>
      <c r="BR82" s="218"/>
      <c r="BS82" s="218"/>
      <c r="BT82" s="218"/>
      <c r="BU82" s="218"/>
      <c r="BV82" s="218"/>
      <c r="BW82" s="218"/>
      <c r="BX82" s="218"/>
      <c r="BY82" s="218"/>
      <c r="BZ82" s="218"/>
      <c r="CA82" s="218"/>
      <c r="CB82" s="218"/>
      <c r="CC82" s="218"/>
      <c r="CD82" s="218"/>
      <c r="CE82" s="218"/>
      <c r="CF82" s="218"/>
      <c r="CG82" s="218"/>
      <c r="CH82" s="218"/>
      <c r="CI82" s="218"/>
      <c r="CJ82" s="218"/>
      <c r="CK82" s="218"/>
      <c r="CL82" s="218"/>
      <c r="CM82" s="218"/>
      <c r="CN82" s="218"/>
      <c r="CO82" s="218"/>
      <c r="CP82" s="218"/>
      <c r="CQ82" s="218"/>
      <c r="CR82" s="218"/>
      <c r="CS82" s="218"/>
      <c r="CT82" s="218"/>
      <c r="CU82" s="218"/>
      <c r="CV82" s="218"/>
      <c r="CW82" s="218"/>
      <c r="CX82" s="218"/>
      <c r="CY82" s="218"/>
      <c r="CZ82" s="218"/>
      <c r="DA82" s="218"/>
      <c r="DB82" s="218"/>
      <c r="DC82" s="218"/>
      <c r="DD82" s="218"/>
      <c r="DE82" s="220"/>
    </row>
    <row r="83" spans="2:109" ht="19.5" customHeight="1" x14ac:dyDescent="0.25">
      <c r="B83" s="217"/>
      <c r="C83" s="260"/>
      <c r="D83" s="115" t="s">
        <v>118</v>
      </c>
      <c r="E83" s="239"/>
      <c r="F83" s="239"/>
      <c r="G83" s="239"/>
      <c r="H83" s="237"/>
      <c r="I83" s="237"/>
      <c r="J83" s="237"/>
      <c r="K83" s="237"/>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c r="AI83" s="237"/>
      <c r="AJ83" s="237"/>
      <c r="AK83" s="237"/>
      <c r="AL83" s="237"/>
      <c r="AM83" s="237"/>
      <c r="AN83" s="237"/>
      <c r="AO83" s="237"/>
      <c r="AP83" s="237"/>
      <c r="AQ83" s="237"/>
      <c r="AR83" s="237"/>
      <c r="AS83" s="237"/>
      <c r="AT83" s="237"/>
      <c r="AU83" s="237"/>
      <c r="AV83" s="237"/>
      <c r="AW83" s="237"/>
      <c r="AX83" s="237"/>
      <c r="AY83" s="237"/>
      <c r="AZ83" s="237"/>
      <c r="BA83" s="237"/>
      <c r="BB83" s="237"/>
      <c r="BC83" s="237"/>
      <c r="BD83" s="237"/>
      <c r="BE83" s="237"/>
      <c r="BF83" s="237"/>
      <c r="BG83" s="237"/>
      <c r="BH83" s="237"/>
      <c r="BI83" s="237"/>
      <c r="BJ83" s="237"/>
      <c r="BK83" s="237"/>
      <c r="BL83" s="237"/>
      <c r="BM83" s="237"/>
      <c r="BN83" s="237"/>
      <c r="BO83" s="237"/>
      <c r="BP83" s="237"/>
      <c r="BQ83" s="237"/>
      <c r="BR83" s="237"/>
      <c r="BS83" s="237"/>
      <c r="BT83" s="237"/>
      <c r="BU83" s="237"/>
      <c r="BV83" s="237"/>
      <c r="BW83" s="237"/>
      <c r="BX83" s="237"/>
      <c r="BY83" s="237"/>
      <c r="BZ83" s="237"/>
      <c r="CA83" s="237"/>
      <c r="CB83" s="237"/>
      <c r="CC83" s="237"/>
      <c r="CD83" s="237"/>
      <c r="CE83" s="237"/>
      <c r="CF83" s="237"/>
      <c r="CG83" s="237"/>
      <c r="CH83" s="237"/>
      <c r="CI83" s="237"/>
      <c r="CJ83" s="237"/>
      <c r="CK83" s="237"/>
      <c r="CL83" s="237"/>
      <c r="CM83" s="237"/>
      <c r="CN83" s="237"/>
      <c r="CO83" s="237"/>
      <c r="CP83" s="237"/>
      <c r="CQ83" s="237"/>
      <c r="CR83" s="237"/>
      <c r="CS83" s="237"/>
      <c r="CT83" s="237"/>
      <c r="CU83" s="237"/>
      <c r="CV83" s="237"/>
      <c r="CW83" s="237"/>
      <c r="CX83" s="237"/>
      <c r="CY83" s="237"/>
      <c r="CZ83" s="237"/>
      <c r="DA83" s="237"/>
      <c r="DB83" s="237"/>
      <c r="DC83" s="237"/>
      <c r="DD83" s="237"/>
      <c r="DE83" s="220"/>
    </row>
    <row r="84" spans="2:109" x14ac:dyDescent="0.25">
      <c r="B84" s="217"/>
      <c r="C84" s="263" t="s">
        <v>695</v>
      </c>
      <c r="D84" s="226" t="s">
        <v>18</v>
      </c>
      <c r="E84" s="219" t="s">
        <v>90</v>
      </c>
      <c r="F84" s="219"/>
      <c r="G84" s="219"/>
      <c r="H84" s="275"/>
      <c r="I84" s="275"/>
      <c r="J84" s="275"/>
      <c r="K84" s="275"/>
      <c r="L84" s="275"/>
      <c r="M84" s="275"/>
      <c r="N84" s="275"/>
      <c r="O84" s="275"/>
      <c r="P84" s="275"/>
      <c r="Q84" s="275"/>
      <c r="R84" s="275"/>
      <c r="S84" s="275"/>
      <c r="T84" s="275"/>
      <c r="U84" s="275"/>
      <c r="V84" s="275"/>
      <c r="W84" s="275"/>
      <c r="X84" s="275"/>
      <c r="Y84" s="275"/>
      <c r="Z84" s="275"/>
      <c r="AA84" s="275"/>
      <c r="AB84" s="275"/>
      <c r="AC84" s="275"/>
      <c r="AD84" s="275"/>
      <c r="AE84" s="275"/>
      <c r="AF84" s="275"/>
      <c r="AG84" s="275"/>
      <c r="AH84" s="275"/>
      <c r="AI84" s="275"/>
      <c r="AJ84" s="275"/>
      <c r="AK84" s="275"/>
      <c r="AL84" s="275"/>
      <c r="AM84" s="275"/>
      <c r="AN84" s="275"/>
      <c r="AO84" s="275"/>
      <c r="AP84" s="275"/>
      <c r="AQ84" s="275"/>
      <c r="AR84" s="275"/>
      <c r="AS84" s="275"/>
      <c r="AT84" s="275"/>
      <c r="AU84" s="275"/>
      <c r="AV84" s="275"/>
      <c r="AW84" s="275"/>
      <c r="AX84" s="275"/>
      <c r="AY84" s="275"/>
      <c r="AZ84" s="275"/>
      <c r="BA84" s="275"/>
      <c r="BB84" s="275"/>
      <c r="BC84" s="275"/>
      <c r="BD84" s="275"/>
      <c r="BE84" s="275"/>
      <c r="BF84" s="275"/>
      <c r="BG84" s="275"/>
      <c r="BH84" s="275"/>
      <c r="BI84" s="275"/>
      <c r="BJ84" s="275"/>
      <c r="BK84" s="275"/>
      <c r="BL84" s="275"/>
      <c r="BM84" s="275"/>
      <c r="BN84" s="275"/>
      <c r="BO84" s="275"/>
      <c r="BP84" s="275"/>
      <c r="BQ84" s="275"/>
      <c r="BR84" s="275"/>
      <c r="BS84" s="275"/>
      <c r="BT84" s="275"/>
      <c r="BU84" s="275"/>
      <c r="BV84" s="275"/>
      <c r="BW84" s="275"/>
      <c r="BX84" s="275"/>
      <c r="BY84" s="275"/>
      <c r="BZ84" s="275"/>
      <c r="CA84" s="275"/>
      <c r="CB84" s="275"/>
      <c r="CC84" s="275"/>
      <c r="CD84" s="275"/>
      <c r="CE84" s="275"/>
      <c r="CF84" s="275"/>
      <c r="CG84" s="275"/>
      <c r="CH84" s="275"/>
      <c r="CI84" s="275"/>
      <c r="CJ84" s="275"/>
      <c r="CK84" s="275"/>
      <c r="CL84" s="275"/>
      <c r="CM84" s="275"/>
      <c r="CN84" s="275"/>
      <c r="CO84" s="275"/>
      <c r="CP84" s="275"/>
      <c r="CQ84" s="275"/>
      <c r="CR84" s="275"/>
      <c r="CS84" s="275"/>
      <c r="CT84" s="275"/>
      <c r="CU84" s="275"/>
      <c r="CV84" s="275"/>
      <c r="CW84" s="275"/>
      <c r="CX84" s="275"/>
      <c r="CY84" s="275"/>
      <c r="CZ84" s="275"/>
      <c r="DA84" s="275"/>
      <c r="DB84" s="275"/>
      <c r="DC84" s="275"/>
      <c r="DD84" s="218"/>
      <c r="DE84" s="220"/>
    </row>
    <row r="85" spans="2:109" x14ac:dyDescent="0.25">
      <c r="B85" s="217"/>
      <c r="C85" s="263" t="s">
        <v>696</v>
      </c>
      <c r="D85" s="226" t="s">
        <v>114</v>
      </c>
      <c r="E85" s="219" t="s">
        <v>90</v>
      </c>
      <c r="F85" s="219"/>
      <c r="G85" s="219"/>
      <c r="H85" s="275"/>
      <c r="I85" s="275"/>
      <c r="J85" s="275"/>
      <c r="K85" s="275"/>
      <c r="L85" s="275"/>
      <c r="M85" s="275"/>
      <c r="N85" s="275"/>
      <c r="O85" s="275"/>
      <c r="P85" s="275"/>
      <c r="Q85" s="275"/>
      <c r="R85" s="275"/>
      <c r="S85" s="275"/>
      <c r="T85" s="275"/>
      <c r="U85" s="275"/>
      <c r="V85" s="275"/>
      <c r="W85" s="275"/>
      <c r="X85" s="275"/>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c r="AW85" s="275"/>
      <c r="AX85" s="275"/>
      <c r="AY85" s="275"/>
      <c r="AZ85" s="275"/>
      <c r="BA85" s="275"/>
      <c r="BB85" s="275"/>
      <c r="BC85" s="275"/>
      <c r="BD85" s="275"/>
      <c r="BE85" s="275"/>
      <c r="BF85" s="275"/>
      <c r="BG85" s="275"/>
      <c r="BH85" s="275"/>
      <c r="BI85" s="275"/>
      <c r="BJ85" s="275"/>
      <c r="BK85" s="275"/>
      <c r="BL85" s="275"/>
      <c r="BM85" s="275"/>
      <c r="BN85" s="275"/>
      <c r="BO85" s="275"/>
      <c r="BP85" s="275"/>
      <c r="BQ85" s="275"/>
      <c r="BR85" s="275"/>
      <c r="BS85" s="275"/>
      <c r="BT85" s="275"/>
      <c r="BU85" s="275"/>
      <c r="BV85" s="275"/>
      <c r="BW85" s="275"/>
      <c r="BX85" s="275"/>
      <c r="BY85" s="275"/>
      <c r="BZ85" s="275"/>
      <c r="CA85" s="275"/>
      <c r="CB85" s="275"/>
      <c r="CC85" s="275"/>
      <c r="CD85" s="275"/>
      <c r="CE85" s="275"/>
      <c r="CF85" s="275"/>
      <c r="CG85" s="275"/>
      <c r="CH85" s="275"/>
      <c r="CI85" s="275"/>
      <c r="CJ85" s="275"/>
      <c r="CK85" s="275"/>
      <c r="CL85" s="275"/>
      <c r="CM85" s="275"/>
      <c r="CN85" s="275"/>
      <c r="CO85" s="275"/>
      <c r="CP85" s="275"/>
      <c r="CQ85" s="275"/>
      <c r="CR85" s="275"/>
      <c r="CS85" s="275"/>
      <c r="CT85" s="275"/>
      <c r="CU85" s="275"/>
      <c r="CV85" s="275"/>
      <c r="CW85" s="275"/>
      <c r="CX85" s="275"/>
      <c r="CY85" s="275"/>
      <c r="CZ85" s="275"/>
      <c r="DA85" s="275"/>
      <c r="DB85" s="275"/>
      <c r="DC85" s="275"/>
      <c r="DD85" s="218"/>
      <c r="DE85" s="220"/>
    </row>
    <row r="86" spans="2:109" x14ac:dyDescent="0.25">
      <c r="B86" s="217"/>
      <c r="C86" s="263" t="s">
        <v>697</v>
      </c>
      <c r="D86" s="226" t="s">
        <v>115</v>
      </c>
      <c r="E86" s="219" t="s">
        <v>90</v>
      </c>
      <c r="F86" s="219"/>
      <c r="G86" s="219"/>
      <c r="H86" s="275"/>
      <c r="I86" s="275"/>
      <c r="J86" s="275"/>
      <c r="K86" s="275"/>
      <c r="L86" s="275"/>
      <c r="M86" s="275"/>
      <c r="N86" s="275"/>
      <c r="O86" s="275"/>
      <c r="P86" s="275"/>
      <c r="Q86" s="275"/>
      <c r="R86" s="275"/>
      <c r="S86" s="275"/>
      <c r="T86" s="275"/>
      <c r="U86" s="275"/>
      <c r="V86" s="275"/>
      <c r="W86" s="275"/>
      <c r="X86" s="275"/>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c r="AW86" s="275"/>
      <c r="AX86" s="275"/>
      <c r="AY86" s="275"/>
      <c r="AZ86" s="275"/>
      <c r="BA86" s="275"/>
      <c r="BB86" s="275"/>
      <c r="BC86" s="275"/>
      <c r="BD86" s="275"/>
      <c r="BE86" s="275"/>
      <c r="BF86" s="275"/>
      <c r="BG86" s="275"/>
      <c r="BH86" s="275"/>
      <c r="BI86" s="275"/>
      <c r="BJ86" s="275"/>
      <c r="BK86" s="275"/>
      <c r="BL86" s="275"/>
      <c r="BM86" s="275"/>
      <c r="BN86" s="275"/>
      <c r="BO86" s="275"/>
      <c r="BP86" s="275"/>
      <c r="BQ86" s="275"/>
      <c r="BR86" s="275"/>
      <c r="BS86" s="275"/>
      <c r="BT86" s="275"/>
      <c r="BU86" s="275"/>
      <c r="BV86" s="275"/>
      <c r="BW86" s="275"/>
      <c r="BX86" s="275"/>
      <c r="BY86" s="275"/>
      <c r="BZ86" s="275"/>
      <c r="CA86" s="275"/>
      <c r="CB86" s="275"/>
      <c r="CC86" s="275"/>
      <c r="CD86" s="275"/>
      <c r="CE86" s="275"/>
      <c r="CF86" s="275"/>
      <c r="CG86" s="275"/>
      <c r="CH86" s="275"/>
      <c r="CI86" s="275"/>
      <c r="CJ86" s="275"/>
      <c r="CK86" s="275"/>
      <c r="CL86" s="275"/>
      <c r="CM86" s="275"/>
      <c r="CN86" s="275"/>
      <c r="CO86" s="275"/>
      <c r="CP86" s="275"/>
      <c r="CQ86" s="275"/>
      <c r="CR86" s="275"/>
      <c r="CS86" s="275"/>
      <c r="CT86" s="275"/>
      <c r="CU86" s="275"/>
      <c r="CV86" s="275"/>
      <c r="CW86" s="275"/>
      <c r="CX86" s="275"/>
      <c r="CY86" s="275"/>
      <c r="CZ86" s="275"/>
      <c r="DA86" s="275"/>
      <c r="DB86" s="275"/>
      <c r="DC86" s="275"/>
      <c r="DD86" s="218"/>
      <c r="DE86" s="220"/>
    </row>
    <row r="87" spans="2:109" x14ac:dyDescent="0.25">
      <c r="B87" s="217"/>
      <c r="C87" s="263" t="s">
        <v>832</v>
      </c>
      <c r="D87" s="226" t="s">
        <v>388</v>
      </c>
      <c r="E87" s="219" t="s">
        <v>392</v>
      </c>
      <c r="F87" s="219"/>
      <c r="G87" s="219"/>
      <c r="H87" s="275"/>
      <c r="I87" s="275"/>
      <c r="J87" s="275"/>
      <c r="K87" s="275"/>
      <c r="L87" s="275"/>
      <c r="M87" s="275"/>
      <c r="N87" s="275"/>
      <c r="O87" s="275"/>
      <c r="P87" s="275"/>
      <c r="Q87" s="275"/>
      <c r="R87" s="275"/>
      <c r="S87" s="275"/>
      <c r="T87" s="275"/>
      <c r="U87" s="275"/>
      <c r="V87" s="275"/>
      <c r="W87" s="275"/>
      <c r="X87" s="275"/>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c r="AW87" s="275"/>
      <c r="AX87" s="275"/>
      <c r="AY87" s="275"/>
      <c r="AZ87" s="275"/>
      <c r="BA87" s="275"/>
      <c r="BB87" s="275"/>
      <c r="BC87" s="275"/>
      <c r="BD87" s="275"/>
      <c r="BE87" s="275"/>
      <c r="BF87" s="275"/>
      <c r="BG87" s="275"/>
      <c r="BH87" s="275"/>
      <c r="BI87" s="275"/>
      <c r="BJ87" s="275"/>
      <c r="BK87" s="275"/>
      <c r="BL87" s="275"/>
      <c r="BM87" s="275"/>
      <c r="BN87" s="275"/>
      <c r="BO87" s="275"/>
      <c r="BP87" s="275"/>
      <c r="BQ87" s="275"/>
      <c r="BR87" s="275"/>
      <c r="BS87" s="275"/>
      <c r="BT87" s="275"/>
      <c r="BU87" s="275"/>
      <c r="BV87" s="275"/>
      <c r="BW87" s="275"/>
      <c r="BX87" s="275"/>
      <c r="BY87" s="275"/>
      <c r="BZ87" s="275"/>
      <c r="CA87" s="275"/>
      <c r="CB87" s="275"/>
      <c r="CC87" s="275"/>
      <c r="CD87" s="275"/>
      <c r="CE87" s="275"/>
      <c r="CF87" s="275"/>
      <c r="CG87" s="275"/>
      <c r="CH87" s="275"/>
      <c r="CI87" s="275"/>
      <c r="CJ87" s="275"/>
      <c r="CK87" s="275"/>
      <c r="CL87" s="275"/>
      <c r="CM87" s="275"/>
      <c r="CN87" s="275"/>
      <c r="CO87" s="275"/>
      <c r="CP87" s="275"/>
      <c r="CQ87" s="275"/>
      <c r="CR87" s="275"/>
      <c r="CS87" s="275"/>
      <c r="CT87" s="275"/>
      <c r="CU87" s="275"/>
      <c r="CV87" s="275"/>
      <c r="CW87" s="275"/>
      <c r="CX87" s="275"/>
      <c r="CY87" s="275"/>
      <c r="CZ87" s="275"/>
      <c r="DA87" s="275"/>
      <c r="DB87" s="275"/>
      <c r="DC87" s="275"/>
      <c r="DD87" s="218"/>
      <c r="DE87" s="220"/>
    </row>
    <row r="88" spans="2:109" x14ac:dyDescent="0.25">
      <c r="B88" s="217"/>
      <c r="C88" s="263" t="s">
        <v>833</v>
      </c>
      <c r="D88" s="226" t="s">
        <v>389</v>
      </c>
      <c r="E88" s="219" t="s">
        <v>392</v>
      </c>
      <c r="F88" s="219"/>
      <c r="G88" s="219"/>
      <c r="H88" s="275"/>
      <c r="I88" s="275"/>
      <c r="J88" s="275"/>
      <c r="K88" s="275"/>
      <c r="L88" s="275"/>
      <c r="M88" s="275"/>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c r="BH88" s="275"/>
      <c r="BI88" s="275"/>
      <c r="BJ88" s="275"/>
      <c r="BK88" s="275"/>
      <c r="BL88" s="275"/>
      <c r="BM88" s="275"/>
      <c r="BN88" s="275"/>
      <c r="BO88" s="275"/>
      <c r="BP88" s="275"/>
      <c r="BQ88" s="275"/>
      <c r="BR88" s="275"/>
      <c r="BS88" s="275"/>
      <c r="BT88" s="275"/>
      <c r="BU88" s="275"/>
      <c r="BV88" s="275"/>
      <c r="BW88" s="275"/>
      <c r="BX88" s="275"/>
      <c r="BY88" s="275"/>
      <c r="BZ88" s="275"/>
      <c r="CA88" s="275"/>
      <c r="CB88" s="275"/>
      <c r="CC88" s="275"/>
      <c r="CD88" s="275"/>
      <c r="CE88" s="275"/>
      <c r="CF88" s="275"/>
      <c r="CG88" s="275"/>
      <c r="CH88" s="275"/>
      <c r="CI88" s="275"/>
      <c r="CJ88" s="275"/>
      <c r="CK88" s="275"/>
      <c r="CL88" s="275"/>
      <c r="CM88" s="275"/>
      <c r="CN88" s="275"/>
      <c r="CO88" s="275"/>
      <c r="CP88" s="275"/>
      <c r="CQ88" s="275"/>
      <c r="CR88" s="275"/>
      <c r="CS88" s="275"/>
      <c r="CT88" s="275"/>
      <c r="CU88" s="275"/>
      <c r="CV88" s="275"/>
      <c r="CW88" s="275"/>
      <c r="CX88" s="275"/>
      <c r="CY88" s="275"/>
      <c r="CZ88" s="275"/>
      <c r="DA88" s="275"/>
      <c r="DB88" s="275"/>
      <c r="DC88" s="275"/>
      <c r="DD88" s="218"/>
      <c r="DE88" s="220"/>
    </row>
    <row r="89" spans="2:109" x14ac:dyDescent="0.25">
      <c r="B89" s="217"/>
      <c r="C89" s="263" t="s">
        <v>834</v>
      </c>
      <c r="D89" s="226" t="s">
        <v>401</v>
      </c>
      <c r="E89" s="219" t="s">
        <v>392</v>
      </c>
      <c r="F89" s="219"/>
      <c r="G89" s="219"/>
      <c r="H89" s="275"/>
      <c r="I89" s="275"/>
      <c r="J89" s="275"/>
      <c r="K89" s="275"/>
      <c r="L89" s="275"/>
      <c r="M89" s="275"/>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c r="AW89" s="275"/>
      <c r="AX89" s="275"/>
      <c r="AY89" s="275"/>
      <c r="AZ89" s="275"/>
      <c r="BA89" s="275"/>
      <c r="BB89" s="275"/>
      <c r="BC89" s="275"/>
      <c r="BD89" s="275"/>
      <c r="BE89" s="275"/>
      <c r="BF89" s="275"/>
      <c r="BG89" s="275"/>
      <c r="BH89" s="275"/>
      <c r="BI89" s="275"/>
      <c r="BJ89" s="275"/>
      <c r="BK89" s="275"/>
      <c r="BL89" s="275"/>
      <c r="BM89" s="275"/>
      <c r="BN89" s="275"/>
      <c r="BO89" s="275"/>
      <c r="BP89" s="275"/>
      <c r="BQ89" s="275"/>
      <c r="BR89" s="275"/>
      <c r="BS89" s="275"/>
      <c r="BT89" s="275"/>
      <c r="BU89" s="275"/>
      <c r="BV89" s="275"/>
      <c r="BW89" s="275"/>
      <c r="BX89" s="275"/>
      <c r="BY89" s="275"/>
      <c r="BZ89" s="275"/>
      <c r="CA89" s="275"/>
      <c r="CB89" s="275"/>
      <c r="CC89" s="275"/>
      <c r="CD89" s="275"/>
      <c r="CE89" s="275"/>
      <c r="CF89" s="275"/>
      <c r="CG89" s="275"/>
      <c r="CH89" s="275"/>
      <c r="CI89" s="275"/>
      <c r="CJ89" s="275"/>
      <c r="CK89" s="275"/>
      <c r="CL89" s="275"/>
      <c r="CM89" s="275"/>
      <c r="CN89" s="275"/>
      <c r="CO89" s="275"/>
      <c r="CP89" s="275"/>
      <c r="CQ89" s="275"/>
      <c r="CR89" s="275"/>
      <c r="CS89" s="275"/>
      <c r="CT89" s="275"/>
      <c r="CU89" s="275"/>
      <c r="CV89" s="275"/>
      <c r="CW89" s="275"/>
      <c r="CX89" s="275"/>
      <c r="CY89" s="275"/>
      <c r="CZ89" s="275"/>
      <c r="DA89" s="275"/>
      <c r="DB89" s="275"/>
      <c r="DC89" s="275"/>
      <c r="DD89" s="218"/>
      <c r="DE89" s="220"/>
    </row>
    <row r="90" spans="2:109" x14ac:dyDescent="0.25">
      <c r="B90" s="217"/>
      <c r="C90" s="263" t="s">
        <v>835</v>
      </c>
      <c r="D90" s="820" t="s">
        <v>698</v>
      </c>
      <c r="E90" s="219" t="s">
        <v>90</v>
      </c>
      <c r="F90" s="225"/>
      <c r="G90" s="219"/>
      <c r="H90" s="275"/>
      <c r="I90" s="275"/>
      <c r="J90" s="275"/>
      <c r="K90" s="275"/>
      <c r="L90" s="275"/>
      <c r="M90" s="275"/>
      <c r="N90" s="275"/>
      <c r="O90" s="275"/>
      <c r="P90" s="275"/>
      <c r="Q90" s="275"/>
      <c r="R90" s="275"/>
      <c r="S90" s="275"/>
      <c r="T90" s="275"/>
      <c r="U90" s="275"/>
      <c r="V90" s="275"/>
      <c r="W90" s="275"/>
      <c r="X90" s="275"/>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c r="AW90" s="275"/>
      <c r="AX90" s="275"/>
      <c r="AY90" s="275"/>
      <c r="AZ90" s="275"/>
      <c r="BA90" s="275"/>
      <c r="BB90" s="275"/>
      <c r="BC90" s="275"/>
      <c r="BD90" s="275"/>
      <c r="BE90" s="275"/>
      <c r="BF90" s="275"/>
      <c r="BG90" s="275"/>
      <c r="BH90" s="275"/>
      <c r="BI90" s="275"/>
      <c r="BJ90" s="275"/>
      <c r="BK90" s="275"/>
      <c r="BL90" s="275"/>
      <c r="BM90" s="275"/>
      <c r="BN90" s="275"/>
      <c r="BO90" s="275"/>
      <c r="BP90" s="275"/>
      <c r="BQ90" s="275"/>
      <c r="BR90" s="275"/>
      <c r="BS90" s="275"/>
      <c r="BT90" s="275"/>
      <c r="BU90" s="275"/>
      <c r="BV90" s="275"/>
      <c r="BW90" s="275"/>
      <c r="BX90" s="275"/>
      <c r="BY90" s="275"/>
      <c r="BZ90" s="275"/>
      <c r="CA90" s="275"/>
      <c r="CB90" s="275"/>
      <c r="CC90" s="275"/>
      <c r="CD90" s="275"/>
      <c r="CE90" s="275"/>
      <c r="CF90" s="275"/>
      <c r="CG90" s="275"/>
      <c r="CH90" s="275"/>
      <c r="CI90" s="275"/>
      <c r="CJ90" s="275"/>
      <c r="CK90" s="275"/>
      <c r="CL90" s="275"/>
      <c r="CM90" s="275"/>
      <c r="CN90" s="275"/>
      <c r="CO90" s="275"/>
      <c r="CP90" s="275"/>
      <c r="CQ90" s="275"/>
      <c r="CR90" s="275"/>
      <c r="CS90" s="275"/>
      <c r="CT90" s="275"/>
      <c r="CU90" s="275"/>
      <c r="CV90" s="275"/>
      <c r="CW90" s="275"/>
      <c r="CX90" s="275"/>
      <c r="CY90" s="275"/>
      <c r="CZ90" s="275"/>
      <c r="DA90" s="275"/>
      <c r="DB90" s="275"/>
      <c r="DC90" s="275"/>
      <c r="DD90" s="218"/>
      <c r="DE90" s="220"/>
    </row>
    <row r="91" spans="2:109" ht="21" x14ac:dyDescent="0.25">
      <c r="B91" s="217"/>
      <c r="C91" s="260"/>
      <c r="D91" s="115" t="s">
        <v>119</v>
      </c>
      <c r="E91" s="238" t="s">
        <v>549</v>
      </c>
      <c r="F91" s="239"/>
      <c r="G91" s="239"/>
      <c r="H91" s="237"/>
      <c r="I91" s="237"/>
      <c r="J91" s="237"/>
      <c r="K91" s="237"/>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c r="AI91" s="237"/>
      <c r="AJ91" s="237"/>
      <c r="AK91" s="237"/>
      <c r="AL91" s="237"/>
      <c r="AM91" s="237"/>
      <c r="AN91" s="237"/>
      <c r="AO91" s="237"/>
      <c r="AP91" s="237"/>
      <c r="AQ91" s="237"/>
      <c r="AR91" s="237"/>
      <c r="AS91" s="237"/>
      <c r="AT91" s="237"/>
      <c r="AU91" s="237"/>
      <c r="AV91" s="237"/>
      <c r="AW91" s="237"/>
      <c r="AX91" s="237"/>
      <c r="AY91" s="237"/>
      <c r="AZ91" s="237"/>
      <c r="BA91" s="237"/>
      <c r="BB91" s="237"/>
      <c r="BC91" s="237"/>
      <c r="BD91" s="237"/>
      <c r="BE91" s="237"/>
      <c r="BF91" s="237"/>
      <c r="BG91" s="237"/>
      <c r="BH91" s="237"/>
      <c r="BI91" s="237"/>
      <c r="BJ91" s="237"/>
      <c r="BK91" s="237"/>
      <c r="BL91" s="237"/>
      <c r="BM91" s="237"/>
      <c r="BN91" s="237"/>
      <c r="BO91" s="237"/>
      <c r="BP91" s="237"/>
      <c r="BQ91" s="237"/>
      <c r="BR91" s="237"/>
      <c r="BS91" s="237"/>
      <c r="BT91" s="237"/>
      <c r="BU91" s="237"/>
      <c r="BV91" s="237"/>
      <c r="BW91" s="237"/>
      <c r="BX91" s="237"/>
      <c r="BY91" s="237"/>
      <c r="BZ91" s="237"/>
      <c r="CA91" s="237"/>
      <c r="CB91" s="237"/>
      <c r="CC91" s="237"/>
      <c r="CD91" s="237"/>
      <c r="CE91" s="237"/>
      <c r="CF91" s="237"/>
      <c r="CG91" s="237"/>
      <c r="CH91" s="237"/>
      <c r="CI91" s="237"/>
      <c r="CJ91" s="237"/>
      <c r="CK91" s="237"/>
      <c r="CL91" s="237"/>
      <c r="CM91" s="237"/>
      <c r="CN91" s="237"/>
      <c r="CO91" s="237"/>
      <c r="CP91" s="237"/>
      <c r="CQ91" s="237"/>
      <c r="CR91" s="237"/>
      <c r="CS91" s="237"/>
      <c r="CT91" s="237"/>
      <c r="CU91" s="237"/>
      <c r="CV91" s="237"/>
      <c r="CW91" s="237"/>
      <c r="CX91" s="237"/>
      <c r="CY91" s="237"/>
      <c r="CZ91" s="237"/>
      <c r="DA91" s="237"/>
      <c r="DB91" s="237"/>
      <c r="DC91" s="237"/>
      <c r="DD91" s="237"/>
      <c r="DE91" s="220"/>
    </row>
    <row r="92" spans="2:109" x14ac:dyDescent="0.25">
      <c r="B92" s="217"/>
      <c r="C92" s="263"/>
      <c r="D92" s="226" t="str">
        <f>D84</f>
        <v>Electricity</v>
      </c>
      <c r="E92" s="219" t="s">
        <v>1117</v>
      </c>
      <c r="F92" s="276" t="s">
        <v>571</v>
      </c>
      <c r="G92" s="276"/>
      <c r="H92" s="536" t="str">
        <f>IFERROR(H84*INDEX('Energy Prices'!$F$12:$CJ$17,MATCH('Data Input - BAU'!$D92,'Energy Prices'!$C$12:$C$17,0),MATCH('Data Input - BAU'!H$7,'Energy Prices'!$F$11:$CJ$11,0))/100000,"")</f>
        <v/>
      </c>
      <c r="I92" s="536" t="str">
        <f>IFERROR(I84*INDEX('Energy Prices'!$F$12:$CJ$17,MATCH('Data Input - BAU'!$D92,'Energy Prices'!$C$12:$C$17,0),MATCH('Data Input - BAU'!I$7,'Energy Prices'!$F$11:$CJ$11,0))/100000,"")</f>
        <v/>
      </c>
      <c r="J92" s="536" t="str">
        <f>IFERROR(J84*INDEX('Energy Prices'!$F$12:$CJ$17,MATCH('Data Input - BAU'!$D92,'Energy Prices'!$C$12:$C$17,0),MATCH('Data Input - BAU'!J$7,'Energy Prices'!$F$11:$CJ$11,0))/100000,"")</f>
        <v/>
      </c>
      <c r="K92" s="536" t="str">
        <f>IFERROR(K84*INDEX('Energy Prices'!$F$12:$CJ$17,MATCH('Data Input - BAU'!$D92,'Energy Prices'!$C$12:$C$17,0),MATCH('Data Input - BAU'!K$7,'Energy Prices'!$F$11:$CJ$11,0))/100000,"")</f>
        <v/>
      </c>
      <c r="L92" s="536" t="str">
        <f>IFERROR(L84*INDEX('Energy Prices'!$F$12:$CJ$17,MATCH('Data Input - BAU'!$D92,'Energy Prices'!$C$12:$C$17,0),MATCH('Data Input - BAU'!L$7,'Energy Prices'!$F$11:$CJ$11,0))/100000,"")</f>
        <v/>
      </c>
      <c r="M92" s="536" t="str">
        <f>IFERROR(M84*INDEX('Energy Prices'!$F$12:$CJ$17,MATCH('Data Input - BAU'!$D92,'Energy Prices'!$C$12:$C$17,0),MATCH('Data Input - BAU'!M$7,'Energy Prices'!$F$11:$CJ$11,0))/100000,"")</f>
        <v/>
      </c>
      <c r="N92" s="536" t="str">
        <f>IFERROR(N84*INDEX('Energy Prices'!$F$12:$CJ$17,MATCH('Data Input - BAU'!$D92,'Energy Prices'!$C$12:$C$17,0),MATCH('Data Input - BAU'!N$7,'Energy Prices'!$F$11:$CJ$11,0))/100000,"")</f>
        <v/>
      </c>
      <c r="O92" s="536" t="str">
        <f>IFERROR(O84*INDEX('Energy Prices'!$F$12:$CJ$17,MATCH('Data Input - BAU'!$D92,'Energy Prices'!$C$12:$C$17,0),MATCH('Data Input - BAU'!O$7,'Energy Prices'!$F$11:$CJ$11,0))/100000,"")</f>
        <v/>
      </c>
      <c r="P92" s="536" t="str">
        <f>IFERROR(P84*INDEX('Energy Prices'!$F$12:$CJ$17,MATCH('Data Input - BAU'!$D92,'Energy Prices'!$C$12:$C$17,0),MATCH('Data Input - BAU'!P$7,'Energy Prices'!$F$11:$CJ$11,0))/100000,"")</f>
        <v/>
      </c>
      <c r="Q92" s="536" t="str">
        <f>IFERROR(Q84*INDEX('Energy Prices'!$F$12:$CJ$17,MATCH('Data Input - BAU'!$D92,'Energy Prices'!$C$12:$C$17,0),MATCH('Data Input - BAU'!Q$7,'Energy Prices'!$F$11:$CJ$11,0))/100000,"")</f>
        <v/>
      </c>
      <c r="R92" s="536" t="str">
        <f>IFERROR(R84*INDEX('Energy Prices'!$F$12:$CJ$17,MATCH('Data Input - BAU'!$D92,'Energy Prices'!$C$12:$C$17,0),MATCH('Data Input - BAU'!R$7,'Energy Prices'!$F$11:$CJ$11,0))/100000,"")</f>
        <v/>
      </c>
      <c r="S92" s="536" t="str">
        <f>IFERROR(S84*INDEX('Energy Prices'!$F$12:$CJ$17,MATCH('Data Input - BAU'!$D92,'Energy Prices'!$C$12:$C$17,0),MATCH('Data Input - BAU'!S$7,'Energy Prices'!$F$11:$CJ$11,0))/100000,"")</f>
        <v/>
      </c>
      <c r="T92" s="536" t="str">
        <f>IFERROR(T84*INDEX('Energy Prices'!$F$12:$CJ$17,MATCH('Data Input - BAU'!$D92,'Energy Prices'!$C$12:$C$17,0),MATCH('Data Input - BAU'!T$7,'Energy Prices'!$F$11:$CJ$11,0))/100000,"")</f>
        <v/>
      </c>
      <c r="U92" s="536" t="str">
        <f>IFERROR(U84*INDEX('Energy Prices'!$F$12:$CJ$17,MATCH('Data Input - BAU'!$D92,'Energy Prices'!$C$12:$C$17,0),MATCH('Data Input - BAU'!U$7,'Energy Prices'!$F$11:$CJ$11,0))/100000,"")</f>
        <v/>
      </c>
      <c r="V92" s="536" t="str">
        <f>IFERROR(V84*INDEX('Energy Prices'!$F$12:$CJ$17,MATCH('Data Input - BAU'!$D92,'Energy Prices'!$C$12:$C$17,0),MATCH('Data Input - BAU'!V$7,'Energy Prices'!$F$11:$CJ$11,0))/100000,"")</f>
        <v/>
      </c>
      <c r="W92" s="536" t="str">
        <f>IFERROR(W84*INDEX('Energy Prices'!$F$12:$CJ$17,MATCH('Data Input - BAU'!$D92,'Energy Prices'!$C$12:$C$17,0),MATCH('Data Input - BAU'!W$7,'Energy Prices'!$F$11:$CJ$11,0))/100000,"")</f>
        <v/>
      </c>
      <c r="X92" s="536" t="str">
        <f>IFERROR(X84*INDEX('Energy Prices'!$F$12:$CJ$17,MATCH('Data Input - BAU'!$D92,'Energy Prices'!$C$12:$C$17,0),MATCH('Data Input - BAU'!X$7,'Energy Prices'!$F$11:$CJ$11,0))/100000,"")</f>
        <v/>
      </c>
      <c r="Y92" s="536" t="str">
        <f>IFERROR(Y84*INDEX('Energy Prices'!$F$12:$CJ$17,MATCH('Data Input - BAU'!$D92,'Energy Prices'!$C$12:$C$17,0),MATCH('Data Input - BAU'!Y$7,'Energy Prices'!$F$11:$CJ$11,0))/100000,"")</f>
        <v/>
      </c>
      <c r="Z92" s="536" t="str">
        <f>IFERROR(Z84*INDEX('Energy Prices'!$F$12:$CJ$17,MATCH('Data Input - BAU'!$D92,'Energy Prices'!$C$12:$C$17,0),MATCH('Data Input - BAU'!Z$7,'Energy Prices'!$F$11:$CJ$11,0))/100000,"")</f>
        <v/>
      </c>
      <c r="AA92" s="536" t="str">
        <f>IFERROR(AA84*INDEX('Energy Prices'!$F$12:$CJ$17,MATCH('Data Input - BAU'!$D92,'Energy Prices'!$C$12:$C$17,0),MATCH('Data Input - BAU'!AA$7,'Energy Prices'!$F$11:$CJ$11,0))/100000,"")</f>
        <v/>
      </c>
      <c r="AB92" s="536" t="str">
        <f>IFERROR(AB84*INDEX('Energy Prices'!$F$12:$CJ$17,MATCH('Data Input - BAU'!$D92,'Energy Prices'!$C$12:$C$17,0),MATCH('Data Input - BAU'!AB$7,'Energy Prices'!$F$11:$CJ$11,0))/100000,"")</f>
        <v/>
      </c>
      <c r="AC92" s="536" t="str">
        <f>IFERROR(AC84*INDEX('Energy Prices'!$F$12:$CJ$17,MATCH('Data Input - BAU'!$D92,'Energy Prices'!$C$12:$C$17,0),MATCH('Data Input - BAU'!AC$7,'Energy Prices'!$F$11:$CJ$11,0))/100000,"")</f>
        <v/>
      </c>
      <c r="AD92" s="536" t="str">
        <f>IFERROR(AD84*INDEX('Energy Prices'!$F$12:$CJ$17,MATCH('Data Input - BAU'!$D92,'Energy Prices'!$C$12:$C$17,0),MATCH('Data Input - BAU'!AD$7,'Energy Prices'!$F$11:$CJ$11,0))/100000,"")</f>
        <v/>
      </c>
      <c r="AE92" s="536" t="str">
        <f>IFERROR(AE84*INDEX('Energy Prices'!$F$12:$CJ$17,MATCH('Data Input - BAU'!$D92,'Energy Prices'!$C$12:$C$17,0),MATCH('Data Input - BAU'!AE$7,'Energy Prices'!$F$11:$CJ$11,0))/100000,"")</f>
        <v/>
      </c>
      <c r="AF92" s="536" t="str">
        <f>IFERROR(AF84*INDEX('Energy Prices'!$F$12:$CJ$17,MATCH('Data Input - BAU'!$D92,'Energy Prices'!$C$12:$C$17,0),MATCH('Data Input - BAU'!AF$7,'Energy Prices'!$F$11:$CJ$11,0))/100000,"")</f>
        <v/>
      </c>
      <c r="AG92" s="536" t="str">
        <f>IFERROR(AG84*INDEX('Energy Prices'!$F$12:$CJ$17,MATCH('Data Input - BAU'!$D92,'Energy Prices'!$C$12:$C$17,0),MATCH('Data Input - BAU'!AG$7,'Energy Prices'!$F$11:$CJ$11,0))/100000,"")</f>
        <v/>
      </c>
      <c r="AH92" s="536" t="str">
        <f>IFERROR(AH84*INDEX('Energy Prices'!$F$12:$CJ$17,MATCH('Data Input - BAU'!$D92,'Energy Prices'!$C$12:$C$17,0),MATCH('Data Input - BAU'!AH$7,'Energy Prices'!$F$11:$CJ$11,0))/100000,"")</f>
        <v/>
      </c>
      <c r="AI92" s="536" t="str">
        <f>IFERROR(AI84*INDEX('Energy Prices'!$F$12:$CJ$17,MATCH('Data Input - BAU'!$D92,'Energy Prices'!$C$12:$C$17,0),MATCH('Data Input - BAU'!AI$7,'Energy Prices'!$F$11:$CJ$11,0))/100000,"")</f>
        <v/>
      </c>
      <c r="AJ92" s="536" t="str">
        <f>IFERROR(AJ84*INDEX('Energy Prices'!$F$12:$CJ$17,MATCH('Data Input - BAU'!$D92,'Energy Prices'!$C$12:$C$17,0),MATCH('Data Input - BAU'!AJ$7,'Energy Prices'!$F$11:$CJ$11,0))/100000,"")</f>
        <v/>
      </c>
      <c r="AK92" s="536" t="str">
        <f>IFERROR(AK84*INDEX('Energy Prices'!$F$12:$CJ$17,MATCH('Data Input - BAU'!$D92,'Energy Prices'!$C$12:$C$17,0),MATCH('Data Input - BAU'!AK$7,'Energy Prices'!$F$11:$CJ$11,0))/100000,"")</f>
        <v/>
      </c>
      <c r="AL92" s="536" t="str">
        <f>IFERROR(AL84*INDEX('Energy Prices'!$F$12:$CJ$17,MATCH('Data Input - BAU'!$D92,'Energy Prices'!$C$12:$C$17,0),MATCH('Data Input - BAU'!AL$7,'Energy Prices'!$F$11:$CJ$11,0))/100000,"")</f>
        <v/>
      </c>
      <c r="AM92" s="536" t="str">
        <f>IFERROR(AM84*INDEX('Energy Prices'!$F$12:$CJ$17,MATCH('Data Input - BAU'!$D92,'Energy Prices'!$C$12:$C$17,0),MATCH('Data Input - BAU'!AM$7,'Energy Prices'!$F$11:$CJ$11,0))/100000,"")</f>
        <v/>
      </c>
      <c r="AN92" s="536" t="str">
        <f>IFERROR(AN84*INDEX('Energy Prices'!$F$12:$CJ$17,MATCH('Data Input - BAU'!$D92,'Energy Prices'!$C$12:$C$17,0),MATCH('Data Input - BAU'!AN$7,'Energy Prices'!$F$11:$CJ$11,0))/100000,"")</f>
        <v/>
      </c>
      <c r="AO92" s="536" t="str">
        <f>IFERROR(AO84*INDEX('Energy Prices'!$F$12:$CJ$17,MATCH('Data Input - BAU'!$D92,'Energy Prices'!$C$12:$C$17,0),MATCH('Data Input - BAU'!AO$7,'Energy Prices'!$F$11:$CJ$11,0))/100000,"")</f>
        <v/>
      </c>
      <c r="AP92" s="536" t="str">
        <f>IFERROR(AP84*INDEX('Energy Prices'!$F$12:$CJ$17,MATCH('Data Input - BAU'!$D92,'Energy Prices'!$C$12:$C$17,0),MATCH('Data Input - BAU'!AP$7,'Energy Prices'!$F$11:$CJ$11,0))/100000,"")</f>
        <v/>
      </c>
      <c r="AQ92" s="536" t="str">
        <f>IFERROR(AQ84*INDEX('Energy Prices'!$F$12:$CJ$17,MATCH('Data Input - BAU'!$D92,'Energy Prices'!$C$12:$C$17,0),MATCH('Data Input - BAU'!AQ$7,'Energy Prices'!$F$11:$CJ$11,0))/100000,"")</f>
        <v/>
      </c>
      <c r="AR92" s="536" t="str">
        <f>IFERROR(AR84*INDEX('Energy Prices'!$F$12:$CJ$17,MATCH('Data Input - BAU'!$D92,'Energy Prices'!$C$12:$C$17,0),MATCH('Data Input - BAU'!AR$7,'Energy Prices'!$F$11:$CJ$11,0))/100000,"")</f>
        <v/>
      </c>
      <c r="AS92" s="536" t="str">
        <f>IFERROR(AS84*INDEX('Energy Prices'!$F$12:$CJ$17,MATCH('Data Input - BAU'!$D92,'Energy Prices'!$C$12:$C$17,0),MATCH('Data Input - BAU'!AS$7,'Energy Prices'!$F$11:$CJ$11,0))/100000,"")</f>
        <v/>
      </c>
      <c r="AT92" s="536" t="str">
        <f>IFERROR(AT84*INDEX('Energy Prices'!$F$12:$CJ$17,MATCH('Data Input - BAU'!$D92,'Energy Prices'!$C$12:$C$17,0),MATCH('Data Input - BAU'!AT$7,'Energy Prices'!$F$11:$CJ$11,0))/100000,"")</f>
        <v/>
      </c>
      <c r="AU92" s="536" t="str">
        <f>IFERROR(AU84*INDEX('Energy Prices'!$F$12:$CJ$17,MATCH('Data Input - BAU'!$D92,'Energy Prices'!$C$12:$C$17,0),MATCH('Data Input - BAU'!AU$7,'Energy Prices'!$F$11:$CJ$11,0))/100000,"")</f>
        <v/>
      </c>
      <c r="AV92" s="536" t="str">
        <f>IFERROR(AV84*INDEX('Energy Prices'!$F$12:$CJ$17,MATCH('Data Input - BAU'!$D92,'Energy Prices'!$C$12:$C$17,0),MATCH('Data Input - BAU'!AV$7,'Energy Prices'!$F$11:$CJ$11,0))/100000,"")</f>
        <v/>
      </c>
      <c r="AW92" s="536" t="str">
        <f>IFERROR(AW84*INDEX('Energy Prices'!$F$12:$CJ$17,MATCH('Data Input - BAU'!$D92,'Energy Prices'!$C$12:$C$17,0),MATCH('Data Input - BAU'!AW$7,'Energy Prices'!$F$11:$CJ$11,0))/100000,"")</f>
        <v/>
      </c>
      <c r="AX92" s="536" t="str">
        <f>IFERROR(AX84*INDEX('Energy Prices'!$F$12:$CJ$17,MATCH('Data Input - BAU'!$D92,'Energy Prices'!$C$12:$C$17,0),MATCH('Data Input - BAU'!AX$7,'Energy Prices'!$F$11:$CJ$11,0))/100000,"")</f>
        <v/>
      </c>
      <c r="AY92" s="536" t="str">
        <f>IFERROR(AY84*INDEX('Energy Prices'!$F$12:$CJ$17,MATCH('Data Input - BAU'!$D92,'Energy Prices'!$C$12:$C$17,0),MATCH('Data Input - BAU'!AY$7,'Energy Prices'!$F$11:$CJ$11,0))/100000,"")</f>
        <v/>
      </c>
      <c r="AZ92" s="536" t="str">
        <f>IFERROR(AZ84*INDEX('Energy Prices'!$F$12:$CJ$17,MATCH('Data Input - BAU'!$D92,'Energy Prices'!$C$12:$C$17,0),MATCH('Data Input - BAU'!AZ$7,'Energy Prices'!$F$11:$CJ$11,0))/100000,"")</f>
        <v/>
      </c>
      <c r="BA92" s="536" t="str">
        <f>IFERROR(BA84*INDEX('Energy Prices'!$F$12:$CJ$17,MATCH('Data Input - BAU'!$D92,'Energy Prices'!$C$12:$C$17,0),MATCH('Data Input - BAU'!BA$7,'Energy Prices'!$F$11:$CJ$11,0))/100000,"")</f>
        <v/>
      </c>
      <c r="BB92" s="536" t="str">
        <f>IFERROR(BB84*INDEX('Energy Prices'!$F$12:$CJ$17,MATCH('Data Input - BAU'!$D92,'Energy Prices'!$C$12:$C$17,0),MATCH('Data Input - BAU'!BB$7,'Energy Prices'!$F$11:$CJ$11,0))/100000,"")</f>
        <v/>
      </c>
      <c r="BC92" s="536" t="str">
        <f>IFERROR(BC84*INDEX('Energy Prices'!$F$12:$CJ$17,MATCH('Data Input - BAU'!$D92,'Energy Prices'!$C$12:$C$17,0),MATCH('Data Input - BAU'!BC$7,'Energy Prices'!$F$11:$CJ$11,0))/100000,"")</f>
        <v/>
      </c>
      <c r="BD92" s="536" t="str">
        <f>IFERROR(BD84*INDEX('Energy Prices'!$F$12:$CJ$17,MATCH('Data Input - BAU'!$D92,'Energy Prices'!$C$12:$C$17,0),MATCH('Data Input - BAU'!BD$7,'Energy Prices'!$F$11:$CJ$11,0))/100000,"")</f>
        <v/>
      </c>
      <c r="BE92" s="536" t="str">
        <f>IFERROR(BE84*INDEX('Energy Prices'!$F$12:$CJ$17,MATCH('Data Input - BAU'!$D92,'Energy Prices'!$C$12:$C$17,0),MATCH('Data Input - BAU'!BE$7,'Energy Prices'!$F$11:$CJ$11,0))/100000,"")</f>
        <v/>
      </c>
      <c r="BF92" s="536" t="str">
        <f>IFERROR(BF84*INDEX('Energy Prices'!$F$12:$CJ$17,MATCH('Data Input - BAU'!$D92,'Energy Prices'!$C$12:$C$17,0),MATCH('Data Input - BAU'!BF$7,'Energy Prices'!$F$11:$CJ$11,0))/100000,"")</f>
        <v/>
      </c>
      <c r="BG92" s="536" t="str">
        <f>IFERROR(BG84*INDEX('Energy Prices'!$F$12:$CJ$17,MATCH('Data Input - BAU'!$D92,'Energy Prices'!$C$12:$C$17,0),MATCH('Data Input - BAU'!BG$7,'Energy Prices'!$F$11:$CJ$11,0))/100000,"")</f>
        <v/>
      </c>
      <c r="BH92" s="536" t="str">
        <f>IFERROR(BH84*INDEX('Energy Prices'!$F$12:$CJ$17,MATCH('Data Input - BAU'!$D92,'Energy Prices'!$C$12:$C$17,0),MATCH('Data Input - BAU'!BH$7,'Energy Prices'!$F$11:$CJ$11,0))/100000,"")</f>
        <v/>
      </c>
      <c r="BI92" s="536" t="str">
        <f>IFERROR(BI84*INDEX('Energy Prices'!$F$12:$CJ$17,MATCH('Data Input - BAU'!$D92,'Energy Prices'!$C$12:$C$17,0),MATCH('Data Input - BAU'!BI$7,'Energy Prices'!$F$11:$CJ$11,0))/100000,"")</f>
        <v/>
      </c>
      <c r="BJ92" s="536" t="str">
        <f>IFERROR(BJ84*INDEX('Energy Prices'!$F$12:$CJ$17,MATCH('Data Input - BAU'!$D92,'Energy Prices'!$C$12:$C$17,0),MATCH('Data Input - BAU'!BJ$7,'Energy Prices'!$F$11:$CJ$11,0))/100000,"")</f>
        <v/>
      </c>
      <c r="BK92" s="536" t="str">
        <f>IFERROR(BK84*INDEX('Energy Prices'!$F$12:$CJ$17,MATCH('Data Input - BAU'!$D92,'Energy Prices'!$C$12:$C$17,0),MATCH('Data Input - BAU'!BK$7,'Energy Prices'!$F$11:$CJ$11,0))/100000,"")</f>
        <v/>
      </c>
      <c r="BL92" s="536" t="str">
        <f>IFERROR(BL84*INDEX('Energy Prices'!$F$12:$CJ$17,MATCH('Data Input - BAU'!$D92,'Energy Prices'!$C$12:$C$17,0),MATCH('Data Input - BAU'!BL$7,'Energy Prices'!$F$11:$CJ$11,0))/100000,"")</f>
        <v/>
      </c>
      <c r="BM92" s="536" t="str">
        <f>IFERROR(BM84*INDEX('Energy Prices'!$F$12:$CJ$17,MATCH('Data Input - BAU'!$D92,'Energy Prices'!$C$12:$C$17,0),MATCH('Data Input - BAU'!BM$7,'Energy Prices'!$F$11:$CJ$11,0))/100000,"")</f>
        <v/>
      </c>
      <c r="BN92" s="536" t="str">
        <f>IFERROR(BN84*INDEX('Energy Prices'!$F$12:$CJ$17,MATCH('Data Input - BAU'!$D92,'Energy Prices'!$C$12:$C$17,0),MATCH('Data Input - BAU'!BN$7,'Energy Prices'!$F$11:$CJ$11,0))/100000,"")</f>
        <v/>
      </c>
      <c r="BO92" s="536" t="str">
        <f>IFERROR(BO84*INDEX('Energy Prices'!$F$12:$CJ$17,MATCH('Data Input - BAU'!$D92,'Energy Prices'!$C$12:$C$17,0),MATCH('Data Input - BAU'!BO$7,'Energy Prices'!$F$11:$CJ$11,0))/100000,"")</f>
        <v/>
      </c>
      <c r="BP92" s="536" t="str">
        <f>IFERROR(BP84*INDEX('Energy Prices'!$F$12:$CJ$17,MATCH('Data Input - BAU'!$D92,'Energy Prices'!$C$12:$C$17,0),MATCH('Data Input - BAU'!BP$7,'Energy Prices'!$F$11:$CJ$11,0))/100000,"")</f>
        <v/>
      </c>
      <c r="BQ92" s="536" t="str">
        <f>IFERROR(BQ84*INDEX('Energy Prices'!$F$12:$CJ$17,MATCH('Data Input - BAU'!$D92,'Energy Prices'!$C$12:$C$17,0),MATCH('Data Input - BAU'!BQ$7,'Energy Prices'!$F$11:$CJ$11,0))/100000,"")</f>
        <v/>
      </c>
      <c r="BR92" s="536" t="str">
        <f>IFERROR(BR84*INDEX('Energy Prices'!$F$12:$CJ$17,MATCH('Data Input - BAU'!$D92,'Energy Prices'!$C$12:$C$17,0),MATCH('Data Input - BAU'!BR$7,'Energy Prices'!$F$11:$CJ$11,0))/100000,"")</f>
        <v/>
      </c>
      <c r="BS92" s="536" t="str">
        <f>IFERROR(BS84*INDEX('Energy Prices'!$F$12:$CJ$17,MATCH('Data Input - BAU'!$D92,'Energy Prices'!$C$12:$C$17,0),MATCH('Data Input - BAU'!BS$7,'Energy Prices'!$F$11:$CJ$11,0))/100000,"")</f>
        <v/>
      </c>
      <c r="BT92" s="536" t="str">
        <f>IFERROR(BT84*INDEX('Energy Prices'!$F$12:$CJ$17,MATCH('Data Input - BAU'!$D92,'Energy Prices'!$C$12:$C$17,0),MATCH('Data Input - BAU'!BT$7,'Energy Prices'!$F$11:$CJ$11,0))/100000,"")</f>
        <v/>
      </c>
      <c r="BU92" s="536" t="str">
        <f>IFERROR(BU84*INDEX('Energy Prices'!$F$12:$CJ$17,MATCH('Data Input - BAU'!$D92,'Energy Prices'!$C$12:$C$17,0),MATCH('Data Input - BAU'!BU$7,'Energy Prices'!$F$11:$CJ$11,0))/100000,"")</f>
        <v/>
      </c>
      <c r="BV92" s="536" t="str">
        <f>IFERROR(BV84*INDEX('Energy Prices'!$F$12:$CJ$17,MATCH('Data Input - BAU'!$D92,'Energy Prices'!$C$12:$C$17,0),MATCH('Data Input - BAU'!BV$7,'Energy Prices'!$F$11:$CJ$11,0))/100000,"")</f>
        <v/>
      </c>
      <c r="BW92" s="536" t="str">
        <f>IFERROR(BW84*INDEX('Energy Prices'!$F$12:$CJ$17,MATCH('Data Input - BAU'!$D92,'Energy Prices'!$C$12:$C$17,0),MATCH('Data Input - BAU'!BW$7,'Energy Prices'!$F$11:$CJ$11,0))/100000,"")</f>
        <v/>
      </c>
      <c r="BX92" s="536" t="str">
        <f>IFERROR(BX84*INDEX('Energy Prices'!$F$12:$CJ$17,MATCH('Data Input - BAU'!$D92,'Energy Prices'!$C$12:$C$17,0),MATCH('Data Input - BAU'!BX$7,'Energy Prices'!$F$11:$CJ$11,0))/100000,"")</f>
        <v/>
      </c>
      <c r="BY92" s="536" t="str">
        <f>IFERROR(BY84*INDEX('Energy Prices'!$F$12:$CJ$17,MATCH('Data Input - BAU'!$D92,'Energy Prices'!$C$12:$C$17,0),MATCH('Data Input - BAU'!BY$7,'Energy Prices'!$F$11:$CJ$11,0))/100000,"")</f>
        <v/>
      </c>
      <c r="BZ92" s="536" t="str">
        <f>IFERROR(BZ84*INDEX('Energy Prices'!$F$12:$CJ$17,MATCH('Data Input - BAU'!$D92,'Energy Prices'!$C$12:$C$17,0),MATCH('Data Input - BAU'!BZ$7,'Energy Prices'!$F$11:$CJ$11,0))/100000,"")</f>
        <v/>
      </c>
      <c r="CA92" s="536" t="str">
        <f>IFERROR(CA84*INDEX('Energy Prices'!$F$12:$CJ$17,MATCH('Data Input - BAU'!$D92,'Energy Prices'!$C$12:$C$17,0),MATCH('Data Input - BAU'!CA$7,'Energy Prices'!$F$11:$CJ$11,0))/100000,"")</f>
        <v/>
      </c>
      <c r="CB92" s="536" t="str">
        <f>IFERROR(CB84*INDEX('Energy Prices'!$F$12:$CJ$17,MATCH('Data Input - BAU'!$D92,'Energy Prices'!$C$12:$C$17,0),MATCH('Data Input - BAU'!CB$7,'Energy Prices'!$F$11:$CJ$11,0))/100000,"")</f>
        <v/>
      </c>
      <c r="CC92" s="536" t="str">
        <f>IFERROR(CC84*INDEX('Energy Prices'!$F$12:$CJ$17,MATCH('Data Input - BAU'!$D92,'Energy Prices'!$C$12:$C$17,0),MATCH('Data Input - BAU'!CC$7,'Energy Prices'!$F$11:$CJ$11,0))/100000,"")</f>
        <v/>
      </c>
      <c r="CD92" s="536" t="str">
        <f>IFERROR(CD84*INDEX('Energy Prices'!$F$12:$CJ$17,MATCH('Data Input - BAU'!$D92,'Energy Prices'!$C$12:$C$17,0),MATCH('Data Input - BAU'!CD$7,'Energy Prices'!$F$11:$CJ$11,0))/100000,"")</f>
        <v/>
      </c>
      <c r="CE92" s="536" t="str">
        <f>IFERROR(CE84*INDEX('Energy Prices'!$F$12:$CJ$17,MATCH('Data Input - BAU'!$D92,'Energy Prices'!$C$12:$C$17,0),MATCH('Data Input - BAU'!CE$7,'Energy Prices'!$F$11:$CJ$11,0))/100000,"")</f>
        <v/>
      </c>
      <c r="CF92" s="536" t="str">
        <f>IFERROR(CF84*INDEX('Energy Prices'!$F$12:$CJ$17,MATCH('Data Input - BAU'!$D92,'Energy Prices'!$C$12:$C$17,0),MATCH('Data Input - BAU'!CF$7,'Energy Prices'!$F$11:$CJ$11,0))/100000,"")</f>
        <v/>
      </c>
      <c r="CG92" s="536" t="str">
        <f>IFERROR(CG84*INDEX('Energy Prices'!$F$12:$CJ$17,MATCH('Data Input - BAU'!$D92,'Energy Prices'!$C$12:$C$17,0),MATCH('Data Input - BAU'!CG$7,'Energy Prices'!$F$11:$CJ$11,0))/100000,"")</f>
        <v/>
      </c>
      <c r="CH92" s="536" t="str">
        <f>IFERROR(CH84*INDEX('Energy Prices'!$F$12:$CJ$17,MATCH('Data Input - BAU'!$D92,'Energy Prices'!$C$12:$C$17,0),MATCH('Data Input - BAU'!CH$7,'Energy Prices'!$F$11:$CJ$11,0))/100000,"")</f>
        <v/>
      </c>
      <c r="CI92" s="536" t="str">
        <f>IFERROR(CI84*INDEX('Energy Prices'!$F$12:$CJ$17,MATCH('Data Input - BAU'!$D92,'Energy Prices'!$C$12:$C$17,0),MATCH('Data Input - BAU'!CI$7,'Energy Prices'!$F$11:$CJ$11,0))/100000,"")</f>
        <v/>
      </c>
      <c r="CJ92" s="536" t="str">
        <f>IFERROR(CJ84*INDEX('Energy Prices'!$F$12:$CJ$17,MATCH('Data Input - BAU'!$D92,'Energy Prices'!$C$12:$C$17,0),MATCH('Data Input - BAU'!CJ$7,'Energy Prices'!$F$11:$CJ$11,0))/100000,"")</f>
        <v/>
      </c>
      <c r="CK92" s="536" t="str">
        <f>IFERROR(CK84*INDEX('Energy Prices'!$F$12:$CJ$17,MATCH('Data Input - BAU'!$D92,'Energy Prices'!$C$12:$C$17,0),MATCH('Data Input - BAU'!CK$7,'Energy Prices'!$F$11:$CJ$11,0))/100000,"")</f>
        <v/>
      </c>
      <c r="CL92" s="536" t="str">
        <f>IFERROR(CL84*INDEX('Energy Prices'!$F$12:$CJ$17,MATCH('Data Input - BAU'!$D92,'Energy Prices'!$C$12:$C$17,0),MATCH('Data Input - BAU'!CL$7,'Energy Prices'!$F$11:$CJ$11,0))/100000,"")</f>
        <v/>
      </c>
      <c r="CM92" s="536" t="str">
        <f>IFERROR(CM84*INDEX('Energy Prices'!$F$12:$CJ$17,MATCH('Data Input - BAU'!$D92,'Energy Prices'!$C$12:$C$17,0),MATCH('Data Input - BAU'!CM$7,'Energy Prices'!$F$11:$CJ$11,0))/100000,"")</f>
        <v/>
      </c>
      <c r="CN92" s="536" t="str">
        <f>IFERROR(CN84*INDEX('Energy Prices'!$F$12:$CJ$17,MATCH('Data Input - BAU'!$D92,'Energy Prices'!$C$12:$C$17,0),MATCH('Data Input - BAU'!CN$7,'Energy Prices'!$F$11:$CJ$11,0))/100000,"")</f>
        <v/>
      </c>
      <c r="CO92" s="536" t="str">
        <f>IFERROR(CO84*INDEX('Energy Prices'!$F$12:$CJ$17,MATCH('Data Input - BAU'!$D92,'Energy Prices'!$C$12:$C$17,0),MATCH('Data Input - BAU'!CO$7,'Energy Prices'!$F$11:$CJ$11,0))/100000,"")</f>
        <v/>
      </c>
      <c r="CP92" s="536" t="str">
        <f>IFERROR(CP84*INDEX('Energy Prices'!$F$12:$CJ$17,MATCH('Data Input - BAU'!$D92,'Energy Prices'!$C$12:$C$17,0),MATCH('Data Input - BAU'!CP$7,'Energy Prices'!$F$11:$CJ$11,0))/100000,"")</f>
        <v/>
      </c>
      <c r="CQ92" s="536" t="str">
        <f>IFERROR(CQ84*INDEX('Energy Prices'!$F$12:$CJ$17,MATCH('Data Input - BAU'!$D92,'Energy Prices'!$C$12:$C$17,0),MATCH('Data Input - BAU'!CQ$7,'Energy Prices'!$F$11:$CJ$11,0))/100000,"")</f>
        <v/>
      </c>
      <c r="CR92" s="536" t="str">
        <f>IFERROR(CR84*INDEX('Energy Prices'!$F$12:$CJ$17,MATCH('Data Input - BAU'!$D92,'Energy Prices'!$C$12:$C$17,0),MATCH('Data Input - BAU'!CR$7,'Energy Prices'!$F$11:$CJ$11,0))/100000,"")</f>
        <v/>
      </c>
      <c r="CS92" s="536" t="str">
        <f>IFERROR(CS84*INDEX('Energy Prices'!$F$12:$CJ$17,MATCH('Data Input - BAU'!$D92,'Energy Prices'!$C$12:$C$17,0),MATCH('Data Input - BAU'!CS$7,'Energy Prices'!$F$11:$CJ$11,0))/100000,"")</f>
        <v/>
      </c>
      <c r="CT92" s="536" t="str">
        <f>IFERROR(CT84*INDEX('Energy Prices'!$F$12:$CJ$17,MATCH('Data Input - BAU'!$D92,'Energy Prices'!$C$12:$C$17,0),MATCH('Data Input - BAU'!CT$7,'Energy Prices'!$F$11:$CJ$11,0))/100000,"")</f>
        <v/>
      </c>
      <c r="CU92" s="536" t="str">
        <f>IFERROR(CU84*INDEX('Energy Prices'!$F$12:$CJ$17,MATCH('Data Input - BAU'!$D92,'Energy Prices'!$C$12:$C$17,0),MATCH('Data Input - BAU'!CU$7,'Energy Prices'!$F$11:$CJ$11,0))/100000,"")</f>
        <v/>
      </c>
      <c r="CV92" s="536" t="str">
        <f>IFERROR(CV84*INDEX('Energy Prices'!$F$12:$CJ$17,MATCH('Data Input - BAU'!$D92,'Energy Prices'!$C$12:$C$17,0),MATCH('Data Input - BAU'!CV$7,'Energy Prices'!$F$11:$CJ$11,0))/100000,"")</f>
        <v/>
      </c>
      <c r="CW92" s="536" t="str">
        <f>IFERROR(CW84*INDEX('Energy Prices'!$F$12:$CJ$17,MATCH('Data Input - BAU'!$D92,'Energy Prices'!$C$12:$C$17,0),MATCH('Data Input - BAU'!CW$7,'Energy Prices'!$F$11:$CJ$11,0))/100000,"")</f>
        <v/>
      </c>
      <c r="CX92" s="536" t="str">
        <f>IFERROR(CX84*INDEX('Energy Prices'!$F$12:$CJ$17,MATCH('Data Input - BAU'!$D92,'Energy Prices'!$C$12:$C$17,0),MATCH('Data Input - BAU'!CX$7,'Energy Prices'!$F$11:$CJ$11,0))/100000,"")</f>
        <v/>
      </c>
      <c r="CY92" s="536" t="str">
        <f>IFERROR(CY84*INDEX('Energy Prices'!$F$12:$CJ$17,MATCH('Data Input - BAU'!$D92,'Energy Prices'!$C$12:$C$17,0),MATCH('Data Input - BAU'!CY$7,'Energy Prices'!$F$11:$CJ$11,0))/100000,"")</f>
        <v/>
      </c>
      <c r="CZ92" s="536" t="str">
        <f>IFERROR(CZ84*INDEX('Energy Prices'!$F$12:$CJ$17,MATCH('Data Input - BAU'!$D92,'Energy Prices'!$C$12:$C$17,0),MATCH('Data Input - BAU'!CZ$7,'Energy Prices'!$F$11:$CJ$11,0))/100000,"")</f>
        <v/>
      </c>
      <c r="DA92" s="536" t="str">
        <f>IFERROR(DA84*INDEX('Energy Prices'!$F$12:$CJ$17,MATCH('Data Input - BAU'!$D92,'Energy Prices'!$C$12:$C$17,0),MATCH('Data Input - BAU'!DA$7,'Energy Prices'!$F$11:$CJ$11,0))/100000,"")</f>
        <v/>
      </c>
      <c r="DB92" s="536" t="str">
        <f>IFERROR(DB84*INDEX('Energy Prices'!$F$12:$CJ$17,MATCH('Data Input - BAU'!$D92,'Energy Prices'!$C$12:$C$17,0),MATCH('Data Input - BAU'!DB$7,'Energy Prices'!$F$11:$CJ$11,0))/100000,"")</f>
        <v/>
      </c>
      <c r="DC92" s="536" t="str">
        <f>IFERROR(DC84*INDEX('Energy Prices'!$F$12:$CJ$17,MATCH('Data Input - BAU'!$D92,'Energy Prices'!$C$12:$C$17,0),MATCH('Data Input - BAU'!DC$7,'Energy Prices'!$F$11:$CJ$11,0))/100000,"")</f>
        <v/>
      </c>
      <c r="DD92" s="225"/>
      <c r="DE92" s="220"/>
    </row>
    <row r="93" spans="2:109" x14ac:dyDescent="0.25">
      <c r="B93" s="217"/>
      <c r="C93" s="263"/>
      <c r="D93" s="226" t="str">
        <f t="shared" ref="D93:D98" si="8">D85</f>
        <v>Natural Gas</v>
      </c>
      <c r="E93" s="219" t="s">
        <v>1117</v>
      </c>
      <c r="F93" s="276" t="s">
        <v>571</v>
      </c>
      <c r="G93" s="276"/>
      <c r="H93" s="536" t="str">
        <f>IFERROR(H85*INDEX('Energy Prices'!$F$12:$CJ$17,MATCH('Data Input - BAU'!$D93,'Energy Prices'!$C$12:$C$17,0),MATCH('Data Input - BAU'!H$7,'Energy Prices'!$F$11:$CJ$11,0))/100000,"")</f>
        <v/>
      </c>
      <c r="I93" s="536" t="str">
        <f>IFERROR(I85*INDEX('Energy Prices'!$F$12:$CJ$17,MATCH('Data Input - BAU'!$D93,'Energy Prices'!$C$12:$C$17,0),MATCH('Data Input - BAU'!I$7,'Energy Prices'!$F$11:$CJ$11,0))/100000,"")</f>
        <v/>
      </c>
      <c r="J93" s="536" t="str">
        <f>IFERROR(J85*INDEX('Energy Prices'!$F$12:$CJ$17,MATCH('Data Input - BAU'!$D93,'Energy Prices'!$C$12:$C$17,0),MATCH('Data Input - BAU'!J$7,'Energy Prices'!$F$11:$CJ$11,0))/100000,"")</f>
        <v/>
      </c>
      <c r="K93" s="536" t="str">
        <f>IFERROR(K85*INDEX('Energy Prices'!$F$12:$CJ$17,MATCH('Data Input - BAU'!$D93,'Energy Prices'!$C$12:$C$17,0),MATCH('Data Input - BAU'!K$7,'Energy Prices'!$F$11:$CJ$11,0))/100000,"")</f>
        <v/>
      </c>
      <c r="L93" s="536" t="str">
        <f>IFERROR(L85*INDEX('Energy Prices'!$F$12:$CJ$17,MATCH('Data Input - BAU'!$D93,'Energy Prices'!$C$12:$C$17,0),MATCH('Data Input - BAU'!L$7,'Energy Prices'!$F$11:$CJ$11,0))/100000,"")</f>
        <v/>
      </c>
      <c r="M93" s="536" t="str">
        <f>IFERROR(M85*INDEX('Energy Prices'!$F$12:$CJ$17,MATCH('Data Input - BAU'!$D93,'Energy Prices'!$C$12:$C$17,0),MATCH('Data Input - BAU'!M$7,'Energy Prices'!$F$11:$CJ$11,0))/100000,"")</f>
        <v/>
      </c>
      <c r="N93" s="536" t="str">
        <f>IFERROR(N85*INDEX('Energy Prices'!$F$12:$CJ$17,MATCH('Data Input - BAU'!$D93,'Energy Prices'!$C$12:$C$17,0),MATCH('Data Input - BAU'!N$7,'Energy Prices'!$F$11:$CJ$11,0))/100000,"")</f>
        <v/>
      </c>
      <c r="O93" s="536" t="str">
        <f>IFERROR(O85*INDEX('Energy Prices'!$F$12:$CJ$17,MATCH('Data Input - BAU'!$D93,'Energy Prices'!$C$12:$C$17,0),MATCH('Data Input - BAU'!O$7,'Energy Prices'!$F$11:$CJ$11,0))/100000,"")</f>
        <v/>
      </c>
      <c r="P93" s="536" t="str">
        <f>IFERROR(P85*INDEX('Energy Prices'!$F$12:$CJ$17,MATCH('Data Input - BAU'!$D93,'Energy Prices'!$C$12:$C$17,0),MATCH('Data Input - BAU'!P$7,'Energy Prices'!$F$11:$CJ$11,0))/100000,"")</f>
        <v/>
      </c>
      <c r="Q93" s="536" t="str">
        <f>IFERROR(Q85*INDEX('Energy Prices'!$F$12:$CJ$17,MATCH('Data Input - BAU'!$D93,'Energy Prices'!$C$12:$C$17,0),MATCH('Data Input - BAU'!Q$7,'Energy Prices'!$F$11:$CJ$11,0))/100000,"")</f>
        <v/>
      </c>
      <c r="R93" s="536" t="str">
        <f>IFERROR(R85*INDEX('Energy Prices'!$F$12:$CJ$17,MATCH('Data Input - BAU'!$D93,'Energy Prices'!$C$12:$C$17,0),MATCH('Data Input - BAU'!R$7,'Energy Prices'!$F$11:$CJ$11,0))/100000,"")</f>
        <v/>
      </c>
      <c r="S93" s="536" t="str">
        <f>IFERROR(S85*INDEX('Energy Prices'!$F$12:$CJ$17,MATCH('Data Input - BAU'!$D93,'Energy Prices'!$C$12:$C$17,0),MATCH('Data Input - BAU'!S$7,'Energy Prices'!$F$11:$CJ$11,0))/100000,"")</f>
        <v/>
      </c>
      <c r="T93" s="536" t="str">
        <f>IFERROR(T85*INDEX('Energy Prices'!$F$12:$CJ$17,MATCH('Data Input - BAU'!$D93,'Energy Prices'!$C$12:$C$17,0),MATCH('Data Input - BAU'!T$7,'Energy Prices'!$F$11:$CJ$11,0))/100000,"")</f>
        <v/>
      </c>
      <c r="U93" s="536" t="str">
        <f>IFERROR(U85*INDEX('Energy Prices'!$F$12:$CJ$17,MATCH('Data Input - BAU'!$D93,'Energy Prices'!$C$12:$C$17,0),MATCH('Data Input - BAU'!U$7,'Energy Prices'!$F$11:$CJ$11,0))/100000,"")</f>
        <v/>
      </c>
      <c r="V93" s="536" t="str">
        <f>IFERROR(V85*INDEX('Energy Prices'!$F$12:$CJ$17,MATCH('Data Input - BAU'!$D93,'Energy Prices'!$C$12:$C$17,0),MATCH('Data Input - BAU'!V$7,'Energy Prices'!$F$11:$CJ$11,0))/100000,"")</f>
        <v/>
      </c>
      <c r="W93" s="536" t="str">
        <f>IFERROR(W85*INDEX('Energy Prices'!$F$12:$CJ$17,MATCH('Data Input - BAU'!$D93,'Energy Prices'!$C$12:$C$17,0),MATCH('Data Input - BAU'!W$7,'Energy Prices'!$F$11:$CJ$11,0))/100000,"")</f>
        <v/>
      </c>
      <c r="X93" s="536" t="str">
        <f>IFERROR(X85*INDEX('Energy Prices'!$F$12:$CJ$17,MATCH('Data Input - BAU'!$D93,'Energy Prices'!$C$12:$C$17,0),MATCH('Data Input - BAU'!X$7,'Energy Prices'!$F$11:$CJ$11,0))/100000,"")</f>
        <v/>
      </c>
      <c r="Y93" s="536" t="str">
        <f>IFERROR(Y85*INDEX('Energy Prices'!$F$12:$CJ$17,MATCH('Data Input - BAU'!$D93,'Energy Prices'!$C$12:$C$17,0),MATCH('Data Input - BAU'!Y$7,'Energy Prices'!$F$11:$CJ$11,0))/100000,"")</f>
        <v/>
      </c>
      <c r="Z93" s="536" t="str">
        <f>IFERROR(Z85*INDEX('Energy Prices'!$F$12:$CJ$17,MATCH('Data Input - BAU'!$D93,'Energy Prices'!$C$12:$C$17,0),MATCH('Data Input - BAU'!Z$7,'Energy Prices'!$F$11:$CJ$11,0))/100000,"")</f>
        <v/>
      </c>
      <c r="AA93" s="536" t="str">
        <f>IFERROR(AA85*INDEX('Energy Prices'!$F$12:$CJ$17,MATCH('Data Input - BAU'!$D93,'Energy Prices'!$C$12:$C$17,0),MATCH('Data Input - BAU'!AA$7,'Energy Prices'!$F$11:$CJ$11,0))/100000,"")</f>
        <v/>
      </c>
      <c r="AB93" s="536" t="str">
        <f>IFERROR(AB85*INDEX('Energy Prices'!$F$12:$CJ$17,MATCH('Data Input - BAU'!$D93,'Energy Prices'!$C$12:$C$17,0),MATCH('Data Input - BAU'!AB$7,'Energy Prices'!$F$11:$CJ$11,0))/100000,"")</f>
        <v/>
      </c>
      <c r="AC93" s="536" t="str">
        <f>IFERROR(AC85*INDEX('Energy Prices'!$F$12:$CJ$17,MATCH('Data Input - BAU'!$D93,'Energy Prices'!$C$12:$C$17,0),MATCH('Data Input - BAU'!AC$7,'Energy Prices'!$F$11:$CJ$11,0))/100000,"")</f>
        <v/>
      </c>
      <c r="AD93" s="536" t="str">
        <f>IFERROR(AD85*INDEX('Energy Prices'!$F$12:$CJ$17,MATCH('Data Input - BAU'!$D93,'Energy Prices'!$C$12:$C$17,0),MATCH('Data Input - BAU'!AD$7,'Energy Prices'!$F$11:$CJ$11,0))/100000,"")</f>
        <v/>
      </c>
      <c r="AE93" s="536" t="str">
        <f>IFERROR(AE85*INDEX('Energy Prices'!$F$12:$CJ$17,MATCH('Data Input - BAU'!$D93,'Energy Prices'!$C$12:$C$17,0),MATCH('Data Input - BAU'!AE$7,'Energy Prices'!$F$11:$CJ$11,0))/100000,"")</f>
        <v/>
      </c>
      <c r="AF93" s="536" t="str">
        <f>IFERROR(AF85*INDEX('Energy Prices'!$F$12:$CJ$17,MATCH('Data Input - BAU'!$D93,'Energy Prices'!$C$12:$C$17,0),MATCH('Data Input - BAU'!AF$7,'Energy Prices'!$F$11:$CJ$11,0))/100000,"")</f>
        <v/>
      </c>
      <c r="AG93" s="536" t="str">
        <f>IFERROR(AG85*INDEX('Energy Prices'!$F$12:$CJ$17,MATCH('Data Input - BAU'!$D93,'Energy Prices'!$C$12:$C$17,0),MATCH('Data Input - BAU'!AG$7,'Energy Prices'!$F$11:$CJ$11,0))/100000,"")</f>
        <v/>
      </c>
      <c r="AH93" s="536" t="str">
        <f>IFERROR(AH85*INDEX('Energy Prices'!$F$12:$CJ$17,MATCH('Data Input - BAU'!$D93,'Energy Prices'!$C$12:$C$17,0),MATCH('Data Input - BAU'!AH$7,'Energy Prices'!$F$11:$CJ$11,0))/100000,"")</f>
        <v/>
      </c>
      <c r="AI93" s="536" t="str">
        <f>IFERROR(AI85*INDEX('Energy Prices'!$F$12:$CJ$17,MATCH('Data Input - BAU'!$D93,'Energy Prices'!$C$12:$C$17,0),MATCH('Data Input - BAU'!AI$7,'Energy Prices'!$F$11:$CJ$11,0))/100000,"")</f>
        <v/>
      </c>
      <c r="AJ93" s="536" t="str">
        <f>IFERROR(AJ85*INDEX('Energy Prices'!$F$12:$CJ$17,MATCH('Data Input - BAU'!$D93,'Energy Prices'!$C$12:$C$17,0),MATCH('Data Input - BAU'!AJ$7,'Energy Prices'!$F$11:$CJ$11,0))/100000,"")</f>
        <v/>
      </c>
      <c r="AK93" s="536" t="str">
        <f>IFERROR(AK85*INDEX('Energy Prices'!$F$12:$CJ$17,MATCH('Data Input - BAU'!$D93,'Energy Prices'!$C$12:$C$17,0),MATCH('Data Input - BAU'!AK$7,'Energy Prices'!$F$11:$CJ$11,0))/100000,"")</f>
        <v/>
      </c>
      <c r="AL93" s="536" t="str">
        <f>IFERROR(AL85*INDEX('Energy Prices'!$F$12:$CJ$17,MATCH('Data Input - BAU'!$D93,'Energy Prices'!$C$12:$C$17,0),MATCH('Data Input - BAU'!AL$7,'Energy Prices'!$F$11:$CJ$11,0))/100000,"")</f>
        <v/>
      </c>
      <c r="AM93" s="536" t="str">
        <f>IFERROR(AM85*INDEX('Energy Prices'!$F$12:$CJ$17,MATCH('Data Input - BAU'!$D93,'Energy Prices'!$C$12:$C$17,0),MATCH('Data Input - BAU'!AM$7,'Energy Prices'!$F$11:$CJ$11,0))/100000,"")</f>
        <v/>
      </c>
      <c r="AN93" s="536" t="str">
        <f>IFERROR(AN85*INDEX('Energy Prices'!$F$12:$CJ$17,MATCH('Data Input - BAU'!$D93,'Energy Prices'!$C$12:$C$17,0),MATCH('Data Input - BAU'!AN$7,'Energy Prices'!$F$11:$CJ$11,0))/100000,"")</f>
        <v/>
      </c>
      <c r="AO93" s="536" t="str">
        <f>IFERROR(AO85*INDEX('Energy Prices'!$F$12:$CJ$17,MATCH('Data Input - BAU'!$D93,'Energy Prices'!$C$12:$C$17,0),MATCH('Data Input - BAU'!AO$7,'Energy Prices'!$F$11:$CJ$11,0))/100000,"")</f>
        <v/>
      </c>
      <c r="AP93" s="536" t="str">
        <f>IFERROR(AP85*INDEX('Energy Prices'!$F$12:$CJ$17,MATCH('Data Input - BAU'!$D93,'Energy Prices'!$C$12:$C$17,0),MATCH('Data Input - BAU'!AP$7,'Energy Prices'!$F$11:$CJ$11,0))/100000,"")</f>
        <v/>
      </c>
      <c r="AQ93" s="536" t="str">
        <f>IFERROR(AQ85*INDEX('Energy Prices'!$F$12:$CJ$17,MATCH('Data Input - BAU'!$D93,'Energy Prices'!$C$12:$C$17,0),MATCH('Data Input - BAU'!AQ$7,'Energy Prices'!$F$11:$CJ$11,0))/100000,"")</f>
        <v/>
      </c>
      <c r="AR93" s="536" t="str">
        <f>IFERROR(AR85*INDEX('Energy Prices'!$F$12:$CJ$17,MATCH('Data Input - BAU'!$D93,'Energy Prices'!$C$12:$C$17,0),MATCH('Data Input - BAU'!AR$7,'Energy Prices'!$F$11:$CJ$11,0))/100000,"")</f>
        <v/>
      </c>
      <c r="AS93" s="536" t="str">
        <f>IFERROR(AS85*INDEX('Energy Prices'!$F$12:$CJ$17,MATCH('Data Input - BAU'!$D93,'Energy Prices'!$C$12:$C$17,0),MATCH('Data Input - BAU'!AS$7,'Energy Prices'!$F$11:$CJ$11,0))/100000,"")</f>
        <v/>
      </c>
      <c r="AT93" s="536" t="str">
        <f>IFERROR(AT85*INDEX('Energy Prices'!$F$12:$CJ$17,MATCH('Data Input - BAU'!$D93,'Energy Prices'!$C$12:$C$17,0),MATCH('Data Input - BAU'!AT$7,'Energy Prices'!$F$11:$CJ$11,0))/100000,"")</f>
        <v/>
      </c>
      <c r="AU93" s="536" t="str">
        <f>IFERROR(AU85*INDEX('Energy Prices'!$F$12:$CJ$17,MATCH('Data Input - BAU'!$D93,'Energy Prices'!$C$12:$C$17,0),MATCH('Data Input - BAU'!AU$7,'Energy Prices'!$F$11:$CJ$11,0))/100000,"")</f>
        <v/>
      </c>
      <c r="AV93" s="536" t="str">
        <f>IFERROR(AV85*INDEX('Energy Prices'!$F$12:$CJ$17,MATCH('Data Input - BAU'!$D93,'Energy Prices'!$C$12:$C$17,0),MATCH('Data Input - BAU'!AV$7,'Energy Prices'!$F$11:$CJ$11,0))/100000,"")</f>
        <v/>
      </c>
      <c r="AW93" s="536" t="str">
        <f>IFERROR(AW85*INDEX('Energy Prices'!$F$12:$CJ$17,MATCH('Data Input - BAU'!$D93,'Energy Prices'!$C$12:$C$17,0),MATCH('Data Input - BAU'!AW$7,'Energy Prices'!$F$11:$CJ$11,0))/100000,"")</f>
        <v/>
      </c>
      <c r="AX93" s="536" t="str">
        <f>IFERROR(AX85*INDEX('Energy Prices'!$F$12:$CJ$17,MATCH('Data Input - BAU'!$D93,'Energy Prices'!$C$12:$C$17,0),MATCH('Data Input - BAU'!AX$7,'Energy Prices'!$F$11:$CJ$11,0))/100000,"")</f>
        <v/>
      </c>
      <c r="AY93" s="536" t="str">
        <f>IFERROR(AY85*INDEX('Energy Prices'!$F$12:$CJ$17,MATCH('Data Input - BAU'!$D93,'Energy Prices'!$C$12:$C$17,0),MATCH('Data Input - BAU'!AY$7,'Energy Prices'!$F$11:$CJ$11,0))/100000,"")</f>
        <v/>
      </c>
      <c r="AZ93" s="536" t="str">
        <f>IFERROR(AZ85*INDEX('Energy Prices'!$F$12:$CJ$17,MATCH('Data Input - BAU'!$D93,'Energy Prices'!$C$12:$C$17,0),MATCH('Data Input - BAU'!AZ$7,'Energy Prices'!$F$11:$CJ$11,0))/100000,"")</f>
        <v/>
      </c>
      <c r="BA93" s="536" t="str">
        <f>IFERROR(BA85*INDEX('Energy Prices'!$F$12:$CJ$17,MATCH('Data Input - BAU'!$D93,'Energy Prices'!$C$12:$C$17,0),MATCH('Data Input - BAU'!BA$7,'Energy Prices'!$F$11:$CJ$11,0))/100000,"")</f>
        <v/>
      </c>
      <c r="BB93" s="536" t="str">
        <f>IFERROR(BB85*INDEX('Energy Prices'!$F$12:$CJ$17,MATCH('Data Input - BAU'!$D93,'Energy Prices'!$C$12:$C$17,0),MATCH('Data Input - BAU'!BB$7,'Energy Prices'!$F$11:$CJ$11,0))/100000,"")</f>
        <v/>
      </c>
      <c r="BC93" s="536" t="str">
        <f>IFERROR(BC85*INDEX('Energy Prices'!$F$12:$CJ$17,MATCH('Data Input - BAU'!$D93,'Energy Prices'!$C$12:$C$17,0),MATCH('Data Input - BAU'!BC$7,'Energy Prices'!$F$11:$CJ$11,0))/100000,"")</f>
        <v/>
      </c>
      <c r="BD93" s="536" t="str">
        <f>IFERROR(BD85*INDEX('Energy Prices'!$F$12:$CJ$17,MATCH('Data Input - BAU'!$D93,'Energy Prices'!$C$12:$C$17,0),MATCH('Data Input - BAU'!BD$7,'Energy Prices'!$F$11:$CJ$11,0))/100000,"")</f>
        <v/>
      </c>
      <c r="BE93" s="536" t="str">
        <f>IFERROR(BE85*INDEX('Energy Prices'!$F$12:$CJ$17,MATCH('Data Input - BAU'!$D93,'Energy Prices'!$C$12:$C$17,0),MATCH('Data Input - BAU'!BE$7,'Energy Prices'!$F$11:$CJ$11,0))/100000,"")</f>
        <v/>
      </c>
      <c r="BF93" s="536" t="str">
        <f>IFERROR(BF85*INDEX('Energy Prices'!$F$12:$CJ$17,MATCH('Data Input - BAU'!$D93,'Energy Prices'!$C$12:$C$17,0),MATCH('Data Input - BAU'!BF$7,'Energy Prices'!$F$11:$CJ$11,0))/100000,"")</f>
        <v/>
      </c>
      <c r="BG93" s="536" t="str">
        <f>IFERROR(BG85*INDEX('Energy Prices'!$F$12:$CJ$17,MATCH('Data Input - BAU'!$D93,'Energy Prices'!$C$12:$C$17,0),MATCH('Data Input - BAU'!BG$7,'Energy Prices'!$F$11:$CJ$11,0))/100000,"")</f>
        <v/>
      </c>
      <c r="BH93" s="536" t="str">
        <f>IFERROR(BH85*INDEX('Energy Prices'!$F$12:$CJ$17,MATCH('Data Input - BAU'!$D93,'Energy Prices'!$C$12:$C$17,0),MATCH('Data Input - BAU'!BH$7,'Energy Prices'!$F$11:$CJ$11,0))/100000,"")</f>
        <v/>
      </c>
      <c r="BI93" s="536" t="str">
        <f>IFERROR(BI85*INDEX('Energy Prices'!$F$12:$CJ$17,MATCH('Data Input - BAU'!$D93,'Energy Prices'!$C$12:$C$17,0),MATCH('Data Input - BAU'!BI$7,'Energy Prices'!$F$11:$CJ$11,0))/100000,"")</f>
        <v/>
      </c>
      <c r="BJ93" s="536" t="str">
        <f>IFERROR(BJ85*INDEX('Energy Prices'!$F$12:$CJ$17,MATCH('Data Input - BAU'!$D93,'Energy Prices'!$C$12:$C$17,0),MATCH('Data Input - BAU'!BJ$7,'Energy Prices'!$F$11:$CJ$11,0))/100000,"")</f>
        <v/>
      </c>
      <c r="BK93" s="536" t="str">
        <f>IFERROR(BK85*INDEX('Energy Prices'!$F$12:$CJ$17,MATCH('Data Input - BAU'!$D93,'Energy Prices'!$C$12:$C$17,0),MATCH('Data Input - BAU'!BK$7,'Energy Prices'!$F$11:$CJ$11,0))/100000,"")</f>
        <v/>
      </c>
      <c r="BL93" s="536" t="str">
        <f>IFERROR(BL85*INDEX('Energy Prices'!$F$12:$CJ$17,MATCH('Data Input - BAU'!$D93,'Energy Prices'!$C$12:$C$17,0),MATCH('Data Input - BAU'!BL$7,'Energy Prices'!$F$11:$CJ$11,0))/100000,"")</f>
        <v/>
      </c>
      <c r="BM93" s="536" t="str">
        <f>IFERROR(BM85*INDEX('Energy Prices'!$F$12:$CJ$17,MATCH('Data Input - BAU'!$D93,'Energy Prices'!$C$12:$C$17,0),MATCH('Data Input - BAU'!BM$7,'Energy Prices'!$F$11:$CJ$11,0))/100000,"")</f>
        <v/>
      </c>
      <c r="BN93" s="536" t="str">
        <f>IFERROR(BN85*INDEX('Energy Prices'!$F$12:$CJ$17,MATCH('Data Input - BAU'!$D93,'Energy Prices'!$C$12:$C$17,0),MATCH('Data Input - BAU'!BN$7,'Energy Prices'!$F$11:$CJ$11,0))/100000,"")</f>
        <v/>
      </c>
      <c r="BO93" s="536" t="str">
        <f>IFERROR(BO85*INDEX('Energy Prices'!$F$12:$CJ$17,MATCH('Data Input - BAU'!$D93,'Energy Prices'!$C$12:$C$17,0),MATCH('Data Input - BAU'!BO$7,'Energy Prices'!$F$11:$CJ$11,0))/100000,"")</f>
        <v/>
      </c>
      <c r="BP93" s="536" t="str">
        <f>IFERROR(BP85*INDEX('Energy Prices'!$F$12:$CJ$17,MATCH('Data Input - BAU'!$D93,'Energy Prices'!$C$12:$C$17,0),MATCH('Data Input - BAU'!BP$7,'Energy Prices'!$F$11:$CJ$11,0))/100000,"")</f>
        <v/>
      </c>
      <c r="BQ93" s="536" t="str">
        <f>IFERROR(BQ85*INDEX('Energy Prices'!$F$12:$CJ$17,MATCH('Data Input - BAU'!$D93,'Energy Prices'!$C$12:$C$17,0),MATCH('Data Input - BAU'!BQ$7,'Energy Prices'!$F$11:$CJ$11,0))/100000,"")</f>
        <v/>
      </c>
      <c r="BR93" s="536" t="str">
        <f>IFERROR(BR85*INDEX('Energy Prices'!$F$12:$CJ$17,MATCH('Data Input - BAU'!$D93,'Energy Prices'!$C$12:$C$17,0),MATCH('Data Input - BAU'!BR$7,'Energy Prices'!$F$11:$CJ$11,0))/100000,"")</f>
        <v/>
      </c>
      <c r="BS93" s="536" t="str">
        <f>IFERROR(BS85*INDEX('Energy Prices'!$F$12:$CJ$17,MATCH('Data Input - BAU'!$D93,'Energy Prices'!$C$12:$C$17,0),MATCH('Data Input - BAU'!BS$7,'Energy Prices'!$F$11:$CJ$11,0))/100000,"")</f>
        <v/>
      </c>
      <c r="BT93" s="536" t="str">
        <f>IFERROR(BT85*INDEX('Energy Prices'!$F$12:$CJ$17,MATCH('Data Input - BAU'!$D93,'Energy Prices'!$C$12:$C$17,0),MATCH('Data Input - BAU'!BT$7,'Energy Prices'!$F$11:$CJ$11,0))/100000,"")</f>
        <v/>
      </c>
      <c r="BU93" s="536" t="str">
        <f>IFERROR(BU85*INDEX('Energy Prices'!$F$12:$CJ$17,MATCH('Data Input - BAU'!$D93,'Energy Prices'!$C$12:$C$17,0),MATCH('Data Input - BAU'!BU$7,'Energy Prices'!$F$11:$CJ$11,0))/100000,"")</f>
        <v/>
      </c>
      <c r="BV93" s="536" t="str">
        <f>IFERROR(BV85*INDEX('Energy Prices'!$F$12:$CJ$17,MATCH('Data Input - BAU'!$D93,'Energy Prices'!$C$12:$C$17,0),MATCH('Data Input - BAU'!BV$7,'Energy Prices'!$F$11:$CJ$11,0))/100000,"")</f>
        <v/>
      </c>
      <c r="BW93" s="536" t="str">
        <f>IFERROR(BW85*INDEX('Energy Prices'!$F$12:$CJ$17,MATCH('Data Input - BAU'!$D93,'Energy Prices'!$C$12:$C$17,0),MATCH('Data Input - BAU'!BW$7,'Energy Prices'!$F$11:$CJ$11,0))/100000,"")</f>
        <v/>
      </c>
      <c r="BX93" s="536" t="str">
        <f>IFERROR(BX85*INDEX('Energy Prices'!$F$12:$CJ$17,MATCH('Data Input - BAU'!$D93,'Energy Prices'!$C$12:$C$17,0),MATCH('Data Input - BAU'!BX$7,'Energy Prices'!$F$11:$CJ$11,0))/100000,"")</f>
        <v/>
      </c>
      <c r="BY93" s="536" t="str">
        <f>IFERROR(BY85*INDEX('Energy Prices'!$F$12:$CJ$17,MATCH('Data Input - BAU'!$D93,'Energy Prices'!$C$12:$C$17,0),MATCH('Data Input - BAU'!BY$7,'Energy Prices'!$F$11:$CJ$11,0))/100000,"")</f>
        <v/>
      </c>
      <c r="BZ93" s="536" t="str">
        <f>IFERROR(BZ85*INDEX('Energy Prices'!$F$12:$CJ$17,MATCH('Data Input - BAU'!$D93,'Energy Prices'!$C$12:$C$17,0),MATCH('Data Input - BAU'!BZ$7,'Energy Prices'!$F$11:$CJ$11,0))/100000,"")</f>
        <v/>
      </c>
      <c r="CA93" s="536" t="str">
        <f>IFERROR(CA85*INDEX('Energy Prices'!$F$12:$CJ$17,MATCH('Data Input - BAU'!$D93,'Energy Prices'!$C$12:$C$17,0),MATCH('Data Input - BAU'!CA$7,'Energy Prices'!$F$11:$CJ$11,0))/100000,"")</f>
        <v/>
      </c>
      <c r="CB93" s="536" t="str">
        <f>IFERROR(CB85*INDEX('Energy Prices'!$F$12:$CJ$17,MATCH('Data Input - BAU'!$D93,'Energy Prices'!$C$12:$C$17,0),MATCH('Data Input - BAU'!CB$7,'Energy Prices'!$F$11:$CJ$11,0))/100000,"")</f>
        <v/>
      </c>
      <c r="CC93" s="536" t="str">
        <f>IFERROR(CC85*INDEX('Energy Prices'!$F$12:$CJ$17,MATCH('Data Input - BAU'!$D93,'Energy Prices'!$C$12:$C$17,0),MATCH('Data Input - BAU'!CC$7,'Energy Prices'!$F$11:$CJ$11,0))/100000,"")</f>
        <v/>
      </c>
      <c r="CD93" s="536" t="str">
        <f>IFERROR(CD85*INDEX('Energy Prices'!$F$12:$CJ$17,MATCH('Data Input - BAU'!$D93,'Energy Prices'!$C$12:$C$17,0),MATCH('Data Input - BAU'!CD$7,'Energy Prices'!$F$11:$CJ$11,0))/100000,"")</f>
        <v/>
      </c>
      <c r="CE93" s="536" t="str">
        <f>IFERROR(CE85*INDEX('Energy Prices'!$F$12:$CJ$17,MATCH('Data Input - BAU'!$D93,'Energy Prices'!$C$12:$C$17,0),MATCH('Data Input - BAU'!CE$7,'Energy Prices'!$F$11:$CJ$11,0))/100000,"")</f>
        <v/>
      </c>
      <c r="CF93" s="536" t="str">
        <f>IFERROR(CF85*INDEX('Energy Prices'!$F$12:$CJ$17,MATCH('Data Input - BAU'!$D93,'Energy Prices'!$C$12:$C$17,0),MATCH('Data Input - BAU'!CF$7,'Energy Prices'!$F$11:$CJ$11,0))/100000,"")</f>
        <v/>
      </c>
      <c r="CG93" s="536" t="str">
        <f>IFERROR(CG85*INDEX('Energy Prices'!$F$12:$CJ$17,MATCH('Data Input - BAU'!$D93,'Energy Prices'!$C$12:$C$17,0),MATCH('Data Input - BAU'!CG$7,'Energy Prices'!$F$11:$CJ$11,0))/100000,"")</f>
        <v/>
      </c>
      <c r="CH93" s="536" t="str">
        <f>IFERROR(CH85*INDEX('Energy Prices'!$F$12:$CJ$17,MATCH('Data Input - BAU'!$D93,'Energy Prices'!$C$12:$C$17,0),MATCH('Data Input - BAU'!CH$7,'Energy Prices'!$F$11:$CJ$11,0))/100000,"")</f>
        <v/>
      </c>
      <c r="CI93" s="536" t="str">
        <f>IFERROR(CI85*INDEX('Energy Prices'!$F$12:$CJ$17,MATCH('Data Input - BAU'!$D93,'Energy Prices'!$C$12:$C$17,0),MATCH('Data Input - BAU'!CI$7,'Energy Prices'!$F$11:$CJ$11,0))/100000,"")</f>
        <v/>
      </c>
      <c r="CJ93" s="536" t="str">
        <f>IFERROR(CJ85*INDEX('Energy Prices'!$F$12:$CJ$17,MATCH('Data Input - BAU'!$D93,'Energy Prices'!$C$12:$C$17,0),MATCH('Data Input - BAU'!CJ$7,'Energy Prices'!$F$11:$CJ$11,0))/100000,"")</f>
        <v/>
      </c>
      <c r="CK93" s="536" t="str">
        <f>IFERROR(CK85*INDEX('Energy Prices'!$F$12:$CJ$17,MATCH('Data Input - BAU'!$D93,'Energy Prices'!$C$12:$C$17,0),MATCH('Data Input - BAU'!CK$7,'Energy Prices'!$F$11:$CJ$11,0))/100000,"")</f>
        <v/>
      </c>
      <c r="CL93" s="536" t="str">
        <f>IFERROR(CL85*INDEX('Energy Prices'!$F$12:$CJ$17,MATCH('Data Input - BAU'!$D93,'Energy Prices'!$C$12:$C$17,0),MATCH('Data Input - BAU'!CL$7,'Energy Prices'!$F$11:$CJ$11,0))/100000,"")</f>
        <v/>
      </c>
      <c r="CM93" s="536" t="str">
        <f>IFERROR(CM85*INDEX('Energy Prices'!$F$12:$CJ$17,MATCH('Data Input - BAU'!$D93,'Energy Prices'!$C$12:$C$17,0),MATCH('Data Input - BAU'!CM$7,'Energy Prices'!$F$11:$CJ$11,0))/100000,"")</f>
        <v/>
      </c>
      <c r="CN93" s="536" t="str">
        <f>IFERROR(CN85*INDEX('Energy Prices'!$F$12:$CJ$17,MATCH('Data Input - BAU'!$D93,'Energy Prices'!$C$12:$C$17,0),MATCH('Data Input - BAU'!CN$7,'Energy Prices'!$F$11:$CJ$11,0))/100000,"")</f>
        <v/>
      </c>
      <c r="CO93" s="536" t="str">
        <f>IFERROR(CO85*INDEX('Energy Prices'!$F$12:$CJ$17,MATCH('Data Input - BAU'!$D93,'Energy Prices'!$C$12:$C$17,0),MATCH('Data Input - BAU'!CO$7,'Energy Prices'!$F$11:$CJ$11,0))/100000,"")</f>
        <v/>
      </c>
      <c r="CP93" s="536" t="str">
        <f>IFERROR(CP85*INDEX('Energy Prices'!$F$12:$CJ$17,MATCH('Data Input - BAU'!$D93,'Energy Prices'!$C$12:$C$17,0),MATCH('Data Input - BAU'!CP$7,'Energy Prices'!$F$11:$CJ$11,0))/100000,"")</f>
        <v/>
      </c>
      <c r="CQ93" s="536" t="str">
        <f>IFERROR(CQ85*INDEX('Energy Prices'!$F$12:$CJ$17,MATCH('Data Input - BAU'!$D93,'Energy Prices'!$C$12:$C$17,0),MATCH('Data Input - BAU'!CQ$7,'Energy Prices'!$F$11:$CJ$11,0))/100000,"")</f>
        <v/>
      </c>
      <c r="CR93" s="536" t="str">
        <f>IFERROR(CR85*INDEX('Energy Prices'!$F$12:$CJ$17,MATCH('Data Input - BAU'!$D93,'Energy Prices'!$C$12:$C$17,0),MATCH('Data Input - BAU'!CR$7,'Energy Prices'!$F$11:$CJ$11,0))/100000,"")</f>
        <v/>
      </c>
      <c r="CS93" s="536" t="str">
        <f>IFERROR(CS85*INDEX('Energy Prices'!$F$12:$CJ$17,MATCH('Data Input - BAU'!$D93,'Energy Prices'!$C$12:$C$17,0),MATCH('Data Input - BAU'!CS$7,'Energy Prices'!$F$11:$CJ$11,0))/100000,"")</f>
        <v/>
      </c>
      <c r="CT93" s="536" t="str">
        <f>IFERROR(CT85*INDEX('Energy Prices'!$F$12:$CJ$17,MATCH('Data Input - BAU'!$D93,'Energy Prices'!$C$12:$C$17,0),MATCH('Data Input - BAU'!CT$7,'Energy Prices'!$F$11:$CJ$11,0))/100000,"")</f>
        <v/>
      </c>
      <c r="CU93" s="536" t="str">
        <f>IFERROR(CU85*INDEX('Energy Prices'!$F$12:$CJ$17,MATCH('Data Input - BAU'!$D93,'Energy Prices'!$C$12:$C$17,0),MATCH('Data Input - BAU'!CU$7,'Energy Prices'!$F$11:$CJ$11,0))/100000,"")</f>
        <v/>
      </c>
      <c r="CV93" s="536" t="str">
        <f>IFERROR(CV85*INDEX('Energy Prices'!$F$12:$CJ$17,MATCH('Data Input - BAU'!$D93,'Energy Prices'!$C$12:$C$17,0),MATCH('Data Input - BAU'!CV$7,'Energy Prices'!$F$11:$CJ$11,0))/100000,"")</f>
        <v/>
      </c>
      <c r="CW93" s="536" t="str">
        <f>IFERROR(CW85*INDEX('Energy Prices'!$F$12:$CJ$17,MATCH('Data Input - BAU'!$D93,'Energy Prices'!$C$12:$C$17,0),MATCH('Data Input - BAU'!CW$7,'Energy Prices'!$F$11:$CJ$11,0))/100000,"")</f>
        <v/>
      </c>
      <c r="CX93" s="536" t="str">
        <f>IFERROR(CX85*INDEX('Energy Prices'!$F$12:$CJ$17,MATCH('Data Input - BAU'!$D93,'Energy Prices'!$C$12:$C$17,0),MATCH('Data Input - BAU'!CX$7,'Energy Prices'!$F$11:$CJ$11,0))/100000,"")</f>
        <v/>
      </c>
      <c r="CY93" s="536" t="str">
        <f>IFERROR(CY85*INDEX('Energy Prices'!$F$12:$CJ$17,MATCH('Data Input - BAU'!$D93,'Energy Prices'!$C$12:$C$17,0),MATCH('Data Input - BAU'!CY$7,'Energy Prices'!$F$11:$CJ$11,0))/100000,"")</f>
        <v/>
      </c>
      <c r="CZ93" s="536" t="str">
        <f>IFERROR(CZ85*INDEX('Energy Prices'!$F$12:$CJ$17,MATCH('Data Input - BAU'!$D93,'Energy Prices'!$C$12:$C$17,0),MATCH('Data Input - BAU'!CZ$7,'Energy Prices'!$F$11:$CJ$11,0))/100000,"")</f>
        <v/>
      </c>
      <c r="DA93" s="536" t="str">
        <f>IFERROR(DA85*INDEX('Energy Prices'!$F$12:$CJ$17,MATCH('Data Input - BAU'!$D93,'Energy Prices'!$C$12:$C$17,0),MATCH('Data Input - BAU'!DA$7,'Energy Prices'!$F$11:$CJ$11,0))/100000,"")</f>
        <v/>
      </c>
      <c r="DB93" s="536" t="str">
        <f>IFERROR(DB85*INDEX('Energy Prices'!$F$12:$CJ$17,MATCH('Data Input - BAU'!$D93,'Energy Prices'!$C$12:$C$17,0),MATCH('Data Input - BAU'!DB$7,'Energy Prices'!$F$11:$CJ$11,0))/100000,"")</f>
        <v/>
      </c>
      <c r="DC93" s="536" t="str">
        <f>IFERROR(DC85*INDEX('Energy Prices'!$F$12:$CJ$17,MATCH('Data Input - BAU'!$D93,'Energy Prices'!$C$12:$C$17,0),MATCH('Data Input - BAU'!DC$7,'Energy Prices'!$F$11:$CJ$11,0))/100000,"")</f>
        <v/>
      </c>
      <c r="DD93" s="225"/>
      <c r="DE93" s="220"/>
    </row>
    <row r="94" spans="2:109" x14ac:dyDescent="0.25">
      <c r="B94" s="217"/>
      <c r="C94" s="263"/>
      <c r="D94" s="226" t="str">
        <f t="shared" si="8"/>
        <v>Coal</v>
      </c>
      <c r="E94" s="219" t="s">
        <v>1117</v>
      </c>
      <c r="F94" s="276" t="s">
        <v>571</v>
      </c>
      <c r="G94" s="276"/>
      <c r="H94" s="536" t="str">
        <f>IFERROR(H86*INDEX('Energy Prices'!$F$12:$CJ$17,MATCH('Data Input - BAU'!$D94,'Energy Prices'!$C$12:$C$17,0),MATCH('Data Input - BAU'!H$7,'Energy Prices'!$F$11:$CJ$11,0))/100000,"")</f>
        <v/>
      </c>
      <c r="I94" s="536" t="str">
        <f>IFERROR(I86*INDEX('Energy Prices'!$F$12:$CJ$17,MATCH('Data Input - BAU'!$D94,'Energy Prices'!$C$12:$C$17,0),MATCH('Data Input - BAU'!I$7,'Energy Prices'!$F$11:$CJ$11,0))/100000,"")</f>
        <v/>
      </c>
      <c r="J94" s="536" t="str">
        <f>IFERROR(J86*INDEX('Energy Prices'!$F$12:$CJ$17,MATCH('Data Input - BAU'!$D94,'Energy Prices'!$C$12:$C$17,0),MATCH('Data Input - BAU'!J$7,'Energy Prices'!$F$11:$CJ$11,0))/100000,"")</f>
        <v/>
      </c>
      <c r="K94" s="536" t="str">
        <f>IFERROR(K86*INDEX('Energy Prices'!$F$12:$CJ$17,MATCH('Data Input - BAU'!$D94,'Energy Prices'!$C$12:$C$17,0),MATCH('Data Input - BAU'!K$7,'Energy Prices'!$F$11:$CJ$11,0))/100000,"")</f>
        <v/>
      </c>
      <c r="L94" s="536" t="str">
        <f>IFERROR(L86*INDEX('Energy Prices'!$F$12:$CJ$17,MATCH('Data Input - BAU'!$D94,'Energy Prices'!$C$12:$C$17,0),MATCH('Data Input - BAU'!L$7,'Energy Prices'!$F$11:$CJ$11,0))/100000,"")</f>
        <v/>
      </c>
      <c r="M94" s="536" t="str">
        <f>IFERROR(M86*INDEX('Energy Prices'!$F$12:$CJ$17,MATCH('Data Input - BAU'!$D94,'Energy Prices'!$C$12:$C$17,0),MATCH('Data Input - BAU'!M$7,'Energy Prices'!$F$11:$CJ$11,0))/100000,"")</f>
        <v/>
      </c>
      <c r="N94" s="536" t="str">
        <f>IFERROR(N86*INDEX('Energy Prices'!$F$12:$CJ$17,MATCH('Data Input - BAU'!$D94,'Energy Prices'!$C$12:$C$17,0),MATCH('Data Input - BAU'!N$7,'Energy Prices'!$F$11:$CJ$11,0))/100000,"")</f>
        <v/>
      </c>
      <c r="O94" s="536" t="str">
        <f>IFERROR(O86*INDEX('Energy Prices'!$F$12:$CJ$17,MATCH('Data Input - BAU'!$D94,'Energy Prices'!$C$12:$C$17,0),MATCH('Data Input - BAU'!O$7,'Energy Prices'!$F$11:$CJ$11,0))/100000,"")</f>
        <v/>
      </c>
      <c r="P94" s="536" t="str">
        <f>IFERROR(P86*INDEX('Energy Prices'!$F$12:$CJ$17,MATCH('Data Input - BAU'!$D94,'Energy Prices'!$C$12:$C$17,0),MATCH('Data Input - BAU'!P$7,'Energy Prices'!$F$11:$CJ$11,0))/100000,"")</f>
        <v/>
      </c>
      <c r="Q94" s="536" t="str">
        <f>IFERROR(Q86*INDEX('Energy Prices'!$F$12:$CJ$17,MATCH('Data Input - BAU'!$D94,'Energy Prices'!$C$12:$C$17,0),MATCH('Data Input - BAU'!Q$7,'Energy Prices'!$F$11:$CJ$11,0))/100000,"")</f>
        <v/>
      </c>
      <c r="R94" s="536" t="str">
        <f>IFERROR(R86*INDEX('Energy Prices'!$F$12:$CJ$17,MATCH('Data Input - BAU'!$D94,'Energy Prices'!$C$12:$C$17,0),MATCH('Data Input - BAU'!R$7,'Energy Prices'!$F$11:$CJ$11,0))/100000,"")</f>
        <v/>
      </c>
      <c r="S94" s="536" t="str">
        <f>IFERROR(S86*INDEX('Energy Prices'!$F$12:$CJ$17,MATCH('Data Input - BAU'!$D94,'Energy Prices'!$C$12:$C$17,0),MATCH('Data Input - BAU'!S$7,'Energy Prices'!$F$11:$CJ$11,0))/100000,"")</f>
        <v/>
      </c>
      <c r="T94" s="536" t="str">
        <f>IFERROR(T86*INDEX('Energy Prices'!$F$12:$CJ$17,MATCH('Data Input - BAU'!$D94,'Energy Prices'!$C$12:$C$17,0),MATCH('Data Input - BAU'!T$7,'Energy Prices'!$F$11:$CJ$11,0))/100000,"")</f>
        <v/>
      </c>
      <c r="U94" s="536" t="str">
        <f>IFERROR(U86*INDEX('Energy Prices'!$F$12:$CJ$17,MATCH('Data Input - BAU'!$D94,'Energy Prices'!$C$12:$C$17,0),MATCH('Data Input - BAU'!U$7,'Energy Prices'!$F$11:$CJ$11,0))/100000,"")</f>
        <v/>
      </c>
      <c r="V94" s="536" t="str">
        <f>IFERROR(V86*INDEX('Energy Prices'!$F$12:$CJ$17,MATCH('Data Input - BAU'!$D94,'Energy Prices'!$C$12:$C$17,0),MATCH('Data Input - BAU'!V$7,'Energy Prices'!$F$11:$CJ$11,0))/100000,"")</f>
        <v/>
      </c>
      <c r="W94" s="536" t="str">
        <f>IFERROR(W86*INDEX('Energy Prices'!$F$12:$CJ$17,MATCH('Data Input - BAU'!$D94,'Energy Prices'!$C$12:$C$17,0),MATCH('Data Input - BAU'!W$7,'Energy Prices'!$F$11:$CJ$11,0))/100000,"")</f>
        <v/>
      </c>
      <c r="X94" s="536" t="str">
        <f>IFERROR(X86*INDEX('Energy Prices'!$F$12:$CJ$17,MATCH('Data Input - BAU'!$D94,'Energy Prices'!$C$12:$C$17,0),MATCH('Data Input - BAU'!X$7,'Energy Prices'!$F$11:$CJ$11,0))/100000,"")</f>
        <v/>
      </c>
      <c r="Y94" s="536" t="str">
        <f>IFERROR(Y86*INDEX('Energy Prices'!$F$12:$CJ$17,MATCH('Data Input - BAU'!$D94,'Energy Prices'!$C$12:$C$17,0),MATCH('Data Input - BAU'!Y$7,'Energy Prices'!$F$11:$CJ$11,0))/100000,"")</f>
        <v/>
      </c>
      <c r="Z94" s="536" t="str">
        <f>IFERROR(Z86*INDEX('Energy Prices'!$F$12:$CJ$17,MATCH('Data Input - BAU'!$D94,'Energy Prices'!$C$12:$C$17,0),MATCH('Data Input - BAU'!Z$7,'Energy Prices'!$F$11:$CJ$11,0))/100000,"")</f>
        <v/>
      </c>
      <c r="AA94" s="536" t="str">
        <f>IFERROR(AA86*INDEX('Energy Prices'!$F$12:$CJ$17,MATCH('Data Input - BAU'!$D94,'Energy Prices'!$C$12:$C$17,0),MATCH('Data Input - BAU'!AA$7,'Energy Prices'!$F$11:$CJ$11,0))/100000,"")</f>
        <v/>
      </c>
      <c r="AB94" s="536" t="str">
        <f>IFERROR(AB86*INDEX('Energy Prices'!$F$12:$CJ$17,MATCH('Data Input - BAU'!$D94,'Energy Prices'!$C$12:$C$17,0),MATCH('Data Input - BAU'!AB$7,'Energy Prices'!$F$11:$CJ$11,0))/100000,"")</f>
        <v/>
      </c>
      <c r="AC94" s="536" t="str">
        <f>IFERROR(AC86*INDEX('Energy Prices'!$F$12:$CJ$17,MATCH('Data Input - BAU'!$D94,'Energy Prices'!$C$12:$C$17,0),MATCH('Data Input - BAU'!AC$7,'Energy Prices'!$F$11:$CJ$11,0))/100000,"")</f>
        <v/>
      </c>
      <c r="AD94" s="536" t="str">
        <f>IFERROR(AD86*INDEX('Energy Prices'!$F$12:$CJ$17,MATCH('Data Input - BAU'!$D94,'Energy Prices'!$C$12:$C$17,0),MATCH('Data Input - BAU'!AD$7,'Energy Prices'!$F$11:$CJ$11,0))/100000,"")</f>
        <v/>
      </c>
      <c r="AE94" s="536" t="str">
        <f>IFERROR(AE86*INDEX('Energy Prices'!$F$12:$CJ$17,MATCH('Data Input - BAU'!$D94,'Energy Prices'!$C$12:$C$17,0),MATCH('Data Input - BAU'!AE$7,'Energy Prices'!$F$11:$CJ$11,0))/100000,"")</f>
        <v/>
      </c>
      <c r="AF94" s="536" t="str">
        <f>IFERROR(AF86*INDEX('Energy Prices'!$F$12:$CJ$17,MATCH('Data Input - BAU'!$D94,'Energy Prices'!$C$12:$C$17,0),MATCH('Data Input - BAU'!AF$7,'Energy Prices'!$F$11:$CJ$11,0))/100000,"")</f>
        <v/>
      </c>
      <c r="AG94" s="536" t="str">
        <f>IFERROR(AG86*INDEX('Energy Prices'!$F$12:$CJ$17,MATCH('Data Input - BAU'!$D94,'Energy Prices'!$C$12:$C$17,0),MATCH('Data Input - BAU'!AG$7,'Energy Prices'!$F$11:$CJ$11,0))/100000,"")</f>
        <v/>
      </c>
      <c r="AH94" s="536" t="str">
        <f>IFERROR(AH86*INDEX('Energy Prices'!$F$12:$CJ$17,MATCH('Data Input - BAU'!$D94,'Energy Prices'!$C$12:$C$17,0),MATCH('Data Input - BAU'!AH$7,'Energy Prices'!$F$11:$CJ$11,0))/100000,"")</f>
        <v/>
      </c>
      <c r="AI94" s="536" t="str">
        <f>IFERROR(AI86*INDEX('Energy Prices'!$F$12:$CJ$17,MATCH('Data Input - BAU'!$D94,'Energy Prices'!$C$12:$C$17,0),MATCH('Data Input - BAU'!AI$7,'Energy Prices'!$F$11:$CJ$11,0))/100000,"")</f>
        <v/>
      </c>
      <c r="AJ94" s="536" t="str">
        <f>IFERROR(AJ86*INDEX('Energy Prices'!$F$12:$CJ$17,MATCH('Data Input - BAU'!$D94,'Energy Prices'!$C$12:$C$17,0),MATCH('Data Input - BAU'!AJ$7,'Energy Prices'!$F$11:$CJ$11,0))/100000,"")</f>
        <v/>
      </c>
      <c r="AK94" s="536" t="str">
        <f>IFERROR(AK86*INDEX('Energy Prices'!$F$12:$CJ$17,MATCH('Data Input - BAU'!$D94,'Energy Prices'!$C$12:$C$17,0),MATCH('Data Input - BAU'!AK$7,'Energy Prices'!$F$11:$CJ$11,0))/100000,"")</f>
        <v/>
      </c>
      <c r="AL94" s="536" t="str">
        <f>IFERROR(AL86*INDEX('Energy Prices'!$F$12:$CJ$17,MATCH('Data Input - BAU'!$D94,'Energy Prices'!$C$12:$C$17,0),MATCH('Data Input - BAU'!AL$7,'Energy Prices'!$F$11:$CJ$11,0))/100000,"")</f>
        <v/>
      </c>
      <c r="AM94" s="536" t="str">
        <f>IFERROR(AM86*INDEX('Energy Prices'!$F$12:$CJ$17,MATCH('Data Input - BAU'!$D94,'Energy Prices'!$C$12:$C$17,0),MATCH('Data Input - BAU'!AM$7,'Energy Prices'!$F$11:$CJ$11,0))/100000,"")</f>
        <v/>
      </c>
      <c r="AN94" s="536" t="str">
        <f>IFERROR(AN86*INDEX('Energy Prices'!$F$12:$CJ$17,MATCH('Data Input - BAU'!$D94,'Energy Prices'!$C$12:$C$17,0),MATCH('Data Input - BAU'!AN$7,'Energy Prices'!$F$11:$CJ$11,0))/100000,"")</f>
        <v/>
      </c>
      <c r="AO94" s="536" t="str">
        <f>IFERROR(AO86*INDEX('Energy Prices'!$F$12:$CJ$17,MATCH('Data Input - BAU'!$D94,'Energy Prices'!$C$12:$C$17,0),MATCH('Data Input - BAU'!AO$7,'Energy Prices'!$F$11:$CJ$11,0))/100000,"")</f>
        <v/>
      </c>
      <c r="AP94" s="536" t="str">
        <f>IFERROR(AP86*INDEX('Energy Prices'!$F$12:$CJ$17,MATCH('Data Input - BAU'!$D94,'Energy Prices'!$C$12:$C$17,0),MATCH('Data Input - BAU'!AP$7,'Energy Prices'!$F$11:$CJ$11,0))/100000,"")</f>
        <v/>
      </c>
      <c r="AQ94" s="536" t="str">
        <f>IFERROR(AQ86*INDEX('Energy Prices'!$F$12:$CJ$17,MATCH('Data Input - BAU'!$D94,'Energy Prices'!$C$12:$C$17,0),MATCH('Data Input - BAU'!AQ$7,'Energy Prices'!$F$11:$CJ$11,0))/100000,"")</f>
        <v/>
      </c>
      <c r="AR94" s="536" t="str">
        <f>IFERROR(AR86*INDEX('Energy Prices'!$F$12:$CJ$17,MATCH('Data Input - BAU'!$D94,'Energy Prices'!$C$12:$C$17,0),MATCH('Data Input - BAU'!AR$7,'Energy Prices'!$F$11:$CJ$11,0))/100000,"")</f>
        <v/>
      </c>
      <c r="AS94" s="536" t="str">
        <f>IFERROR(AS86*INDEX('Energy Prices'!$F$12:$CJ$17,MATCH('Data Input - BAU'!$D94,'Energy Prices'!$C$12:$C$17,0),MATCH('Data Input - BAU'!AS$7,'Energy Prices'!$F$11:$CJ$11,0))/100000,"")</f>
        <v/>
      </c>
      <c r="AT94" s="536" t="str">
        <f>IFERROR(AT86*INDEX('Energy Prices'!$F$12:$CJ$17,MATCH('Data Input - BAU'!$D94,'Energy Prices'!$C$12:$C$17,0),MATCH('Data Input - BAU'!AT$7,'Energy Prices'!$F$11:$CJ$11,0))/100000,"")</f>
        <v/>
      </c>
      <c r="AU94" s="536" t="str">
        <f>IFERROR(AU86*INDEX('Energy Prices'!$F$12:$CJ$17,MATCH('Data Input - BAU'!$D94,'Energy Prices'!$C$12:$C$17,0),MATCH('Data Input - BAU'!AU$7,'Energy Prices'!$F$11:$CJ$11,0))/100000,"")</f>
        <v/>
      </c>
      <c r="AV94" s="536" t="str">
        <f>IFERROR(AV86*INDEX('Energy Prices'!$F$12:$CJ$17,MATCH('Data Input - BAU'!$D94,'Energy Prices'!$C$12:$C$17,0),MATCH('Data Input - BAU'!AV$7,'Energy Prices'!$F$11:$CJ$11,0))/100000,"")</f>
        <v/>
      </c>
      <c r="AW94" s="536" t="str">
        <f>IFERROR(AW86*INDEX('Energy Prices'!$F$12:$CJ$17,MATCH('Data Input - BAU'!$D94,'Energy Prices'!$C$12:$C$17,0),MATCH('Data Input - BAU'!AW$7,'Energy Prices'!$F$11:$CJ$11,0))/100000,"")</f>
        <v/>
      </c>
      <c r="AX94" s="536" t="str">
        <f>IFERROR(AX86*INDEX('Energy Prices'!$F$12:$CJ$17,MATCH('Data Input - BAU'!$D94,'Energy Prices'!$C$12:$C$17,0),MATCH('Data Input - BAU'!AX$7,'Energy Prices'!$F$11:$CJ$11,0))/100000,"")</f>
        <v/>
      </c>
      <c r="AY94" s="536" t="str">
        <f>IFERROR(AY86*INDEX('Energy Prices'!$F$12:$CJ$17,MATCH('Data Input - BAU'!$D94,'Energy Prices'!$C$12:$C$17,0),MATCH('Data Input - BAU'!AY$7,'Energy Prices'!$F$11:$CJ$11,0))/100000,"")</f>
        <v/>
      </c>
      <c r="AZ94" s="536" t="str">
        <f>IFERROR(AZ86*INDEX('Energy Prices'!$F$12:$CJ$17,MATCH('Data Input - BAU'!$D94,'Energy Prices'!$C$12:$C$17,0),MATCH('Data Input - BAU'!AZ$7,'Energy Prices'!$F$11:$CJ$11,0))/100000,"")</f>
        <v/>
      </c>
      <c r="BA94" s="536" t="str">
        <f>IFERROR(BA86*INDEX('Energy Prices'!$F$12:$CJ$17,MATCH('Data Input - BAU'!$D94,'Energy Prices'!$C$12:$C$17,0),MATCH('Data Input - BAU'!BA$7,'Energy Prices'!$F$11:$CJ$11,0))/100000,"")</f>
        <v/>
      </c>
      <c r="BB94" s="536" t="str">
        <f>IFERROR(BB86*INDEX('Energy Prices'!$F$12:$CJ$17,MATCH('Data Input - BAU'!$D94,'Energy Prices'!$C$12:$C$17,0),MATCH('Data Input - BAU'!BB$7,'Energy Prices'!$F$11:$CJ$11,0))/100000,"")</f>
        <v/>
      </c>
      <c r="BC94" s="536" t="str">
        <f>IFERROR(BC86*INDEX('Energy Prices'!$F$12:$CJ$17,MATCH('Data Input - BAU'!$D94,'Energy Prices'!$C$12:$C$17,0),MATCH('Data Input - BAU'!BC$7,'Energy Prices'!$F$11:$CJ$11,0))/100000,"")</f>
        <v/>
      </c>
      <c r="BD94" s="536" t="str">
        <f>IFERROR(BD86*INDEX('Energy Prices'!$F$12:$CJ$17,MATCH('Data Input - BAU'!$D94,'Energy Prices'!$C$12:$C$17,0),MATCH('Data Input - BAU'!BD$7,'Energy Prices'!$F$11:$CJ$11,0))/100000,"")</f>
        <v/>
      </c>
      <c r="BE94" s="536" t="str">
        <f>IFERROR(BE86*INDEX('Energy Prices'!$F$12:$CJ$17,MATCH('Data Input - BAU'!$D94,'Energy Prices'!$C$12:$C$17,0),MATCH('Data Input - BAU'!BE$7,'Energy Prices'!$F$11:$CJ$11,0))/100000,"")</f>
        <v/>
      </c>
      <c r="BF94" s="536" t="str">
        <f>IFERROR(BF86*INDEX('Energy Prices'!$F$12:$CJ$17,MATCH('Data Input - BAU'!$D94,'Energy Prices'!$C$12:$C$17,0),MATCH('Data Input - BAU'!BF$7,'Energy Prices'!$F$11:$CJ$11,0))/100000,"")</f>
        <v/>
      </c>
      <c r="BG94" s="536" t="str">
        <f>IFERROR(BG86*INDEX('Energy Prices'!$F$12:$CJ$17,MATCH('Data Input - BAU'!$D94,'Energy Prices'!$C$12:$C$17,0),MATCH('Data Input - BAU'!BG$7,'Energy Prices'!$F$11:$CJ$11,0))/100000,"")</f>
        <v/>
      </c>
      <c r="BH94" s="536" t="str">
        <f>IFERROR(BH86*INDEX('Energy Prices'!$F$12:$CJ$17,MATCH('Data Input - BAU'!$D94,'Energy Prices'!$C$12:$C$17,0),MATCH('Data Input - BAU'!BH$7,'Energy Prices'!$F$11:$CJ$11,0))/100000,"")</f>
        <v/>
      </c>
      <c r="BI94" s="536" t="str">
        <f>IFERROR(BI86*INDEX('Energy Prices'!$F$12:$CJ$17,MATCH('Data Input - BAU'!$D94,'Energy Prices'!$C$12:$C$17,0),MATCH('Data Input - BAU'!BI$7,'Energy Prices'!$F$11:$CJ$11,0))/100000,"")</f>
        <v/>
      </c>
      <c r="BJ94" s="536" t="str">
        <f>IFERROR(BJ86*INDEX('Energy Prices'!$F$12:$CJ$17,MATCH('Data Input - BAU'!$D94,'Energy Prices'!$C$12:$C$17,0),MATCH('Data Input - BAU'!BJ$7,'Energy Prices'!$F$11:$CJ$11,0))/100000,"")</f>
        <v/>
      </c>
      <c r="BK94" s="536" t="str">
        <f>IFERROR(BK86*INDEX('Energy Prices'!$F$12:$CJ$17,MATCH('Data Input - BAU'!$D94,'Energy Prices'!$C$12:$C$17,0),MATCH('Data Input - BAU'!BK$7,'Energy Prices'!$F$11:$CJ$11,0))/100000,"")</f>
        <v/>
      </c>
      <c r="BL94" s="536" t="str">
        <f>IFERROR(BL86*INDEX('Energy Prices'!$F$12:$CJ$17,MATCH('Data Input - BAU'!$D94,'Energy Prices'!$C$12:$C$17,0),MATCH('Data Input - BAU'!BL$7,'Energy Prices'!$F$11:$CJ$11,0))/100000,"")</f>
        <v/>
      </c>
      <c r="BM94" s="536" t="str">
        <f>IFERROR(BM86*INDEX('Energy Prices'!$F$12:$CJ$17,MATCH('Data Input - BAU'!$D94,'Energy Prices'!$C$12:$C$17,0),MATCH('Data Input - BAU'!BM$7,'Energy Prices'!$F$11:$CJ$11,0))/100000,"")</f>
        <v/>
      </c>
      <c r="BN94" s="536" t="str">
        <f>IFERROR(BN86*INDEX('Energy Prices'!$F$12:$CJ$17,MATCH('Data Input - BAU'!$D94,'Energy Prices'!$C$12:$C$17,0),MATCH('Data Input - BAU'!BN$7,'Energy Prices'!$F$11:$CJ$11,0))/100000,"")</f>
        <v/>
      </c>
      <c r="BO94" s="536" t="str">
        <f>IFERROR(BO86*INDEX('Energy Prices'!$F$12:$CJ$17,MATCH('Data Input - BAU'!$D94,'Energy Prices'!$C$12:$C$17,0),MATCH('Data Input - BAU'!BO$7,'Energy Prices'!$F$11:$CJ$11,0))/100000,"")</f>
        <v/>
      </c>
      <c r="BP94" s="536" t="str">
        <f>IFERROR(BP86*INDEX('Energy Prices'!$F$12:$CJ$17,MATCH('Data Input - BAU'!$D94,'Energy Prices'!$C$12:$C$17,0),MATCH('Data Input - BAU'!BP$7,'Energy Prices'!$F$11:$CJ$11,0))/100000,"")</f>
        <v/>
      </c>
      <c r="BQ94" s="536" t="str">
        <f>IFERROR(BQ86*INDEX('Energy Prices'!$F$12:$CJ$17,MATCH('Data Input - BAU'!$D94,'Energy Prices'!$C$12:$C$17,0),MATCH('Data Input - BAU'!BQ$7,'Energy Prices'!$F$11:$CJ$11,0))/100000,"")</f>
        <v/>
      </c>
      <c r="BR94" s="536" t="str">
        <f>IFERROR(BR86*INDEX('Energy Prices'!$F$12:$CJ$17,MATCH('Data Input - BAU'!$D94,'Energy Prices'!$C$12:$C$17,0),MATCH('Data Input - BAU'!BR$7,'Energy Prices'!$F$11:$CJ$11,0))/100000,"")</f>
        <v/>
      </c>
      <c r="BS94" s="536" t="str">
        <f>IFERROR(BS86*INDEX('Energy Prices'!$F$12:$CJ$17,MATCH('Data Input - BAU'!$D94,'Energy Prices'!$C$12:$C$17,0),MATCH('Data Input - BAU'!BS$7,'Energy Prices'!$F$11:$CJ$11,0))/100000,"")</f>
        <v/>
      </c>
      <c r="BT94" s="536" t="str">
        <f>IFERROR(BT86*INDEX('Energy Prices'!$F$12:$CJ$17,MATCH('Data Input - BAU'!$D94,'Energy Prices'!$C$12:$C$17,0),MATCH('Data Input - BAU'!BT$7,'Energy Prices'!$F$11:$CJ$11,0))/100000,"")</f>
        <v/>
      </c>
      <c r="BU94" s="536" t="str">
        <f>IFERROR(BU86*INDEX('Energy Prices'!$F$12:$CJ$17,MATCH('Data Input - BAU'!$D94,'Energy Prices'!$C$12:$C$17,0),MATCH('Data Input - BAU'!BU$7,'Energy Prices'!$F$11:$CJ$11,0))/100000,"")</f>
        <v/>
      </c>
      <c r="BV94" s="536" t="str">
        <f>IFERROR(BV86*INDEX('Energy Prices'!$F$12:$CJ$17,MATCH('Data Input - BAU'!$D94,'Energy Prices'!$C$12:$C$17,0),MATCH('Data Input - BAU'!BV$7,'Energy Prices'!$F$11:$CJ$11,0))/100000,"")</f>
        <v/>
      </c>
      <c r="BW94" s="536" t="str">
        <f>IFERROR(BW86*INDEX('Energy Prices'!$F$12:$CJ$17,MATCH('Data Input - BAU'!$D94,'Energy Prices'!$C$12:$C$17,0),MATCH('Data Input - BAU'!BW$7,'Energy Prices'!$F$11:$CJ$11,0))/100000,"")</f>
        <v/>
      </c>
      <c r="BX94" s="536" t="str">
        <f>IFERROR(BX86*INDEX('Energy Prices'!$F$12:$CJ$17,MATCH('Data Input - BAU'!$D94,'Energy Prices'!$C$12:$C$17,0),MATCH('Data Input - BAU'!BX$7,'Energy Prices'!$F$11:$CJ$11,0))/100000,"")</f>
        <v/>
      </c>
      <c r="BY94" s="536" t="str">
        <f>IFERROR(BY86*INDEX('Energy Prices'!$F$12:$CJ$17,MATCH('Data Input - BAU'!$D94,'Energy Prices'!$C$12:$C$17,0),MATCH('Data Input - BAU'!BY$7,'Energy Prices'!$F$11:$CJ$11,0))/100000,"")</f>
        <v/>
      </c>
      <c r="BZ94" s="536" t="str">
        <f>IFERROR(BZ86*INDEX('Energy Prices'!$F$12:$CJ$17,MATCH('Data Input - BAU'!$D94,'Energy Prices'!$C$12:$C$17,0),MATCH('Data Input - BAU'!BZ$7,'Energy Prices'!$F$11:$CJ$11,0))/100000,"")</f>
        <v/>
      </c>
      <c r="CA94" s="536" t="str">
        <f>IFERROR(CA86*INDEX('Energy Prices'!$F$12:$CJ$17,MATCH('Data Input - BAU'!$D94,'Energy Prices'!$C$12:$C$17,0),MATCH('Data Input - BAU'!CA$7,'Energy Prices'!$F$11:$CJ$11,0))/100000,"")</f>
        <v/>
      </c>
      <c r="CB94" s="536" t="str">
        <f>IFERROR(CB86*INDEX('Energy Prices'!$F$12:$CJ$17,MATCH('Data Input - BAU'!$D94,'Energy Prices'!$C$12:$C$17,0),MATCH('Data Input - BAU'!CB$7,'Energy Prices'!$F$11:$CJ$11,0))/100000,"")</f>
        <v/>
      </c>
      <c r="CC94" s="536" t="str">
        <f>IFERROR(CC86*INDEX('Energy Prices'!$F$12:$CJ$17,MATCH('Data Input - BAU'!$D94,'Energy Prices'!$C$12:$C$17,0),MATCH('Data Input - BAU'!CC$7,'Energy Prices'!$F$11:$CJ$11,0))/100000,"")</f>
        <v/>
      </c>
      <c r="CD94" s="536" t="str">
        <f>IFERROR(CD86*INDEX('Energy Prices'!$F$12:$CJ$17,MATCH('Data Input - BAU'!$D94,'Energy Prices'!$C$12:$C$17,0),MATCH('Data Input - BAU'!CD$7,'Energy Prices'!$F$11:$CJ$11,0))/100000,"")</f>
        <v/>
      </c>
      <c r="CE94" s="536" t="str">
        <f>IFERROR(CE86*INDEX('Energy Prices'!$F$12:$CJ$17,MATCH('Data Input - BAU'!$D94,'Energy Prices'!$C$12:$C$17,0),MATCH('Data Input - BAU'!CE$7,'Energy Prices'!$F$11:$CJ$11,0))/100000,"")</f>
        <v/>
      </c>
      <c r="CF94" s="536" t="str">
        <f>IFERROR(CF86*INDEX('Energy Prices'!$F$12:$CJ$17,MATCH('Data Input - BAU'!$D94,'Energy Prices'!$C$12:$C$17,0),MATCH('Data Input - BAU'!CF$7,'Energy Prices'!$F$11:$CJ$11,0))/100000,"")</f>
        <v/>
      </c>
      <c r="CG94" s="536" t="str">
        <f>IFERROR(CG86*INDEX('Energy Prices'!$F$12:$CJ$17,MATCH('Data Input - BAU'!$D94,'Energy Prices'!$C$12:$C$17,0),MATCH('Data Input - BAU'!CG$7,'Energy Prices'!$F$11:$CJ$11,0))/100000,"")</f>
        <v/>
      </c>
      <c r="CH94" s="536" t="str">
        <f>IFERROR(CH86*INDEX('Energy Prices'!$F$12:$CJ$17,MATCH('Data Input - BAU'!$D94,'Energy Prices'!$C$12:$C$17,0),MATCH('Data Input - BAU'!CH$7,'Energy Prices'!$F$11:$CJ$11,0))/100000,"")</f>
        <v/>
      </c>
      <c r="CI94" s="536" t="str">
        <f>IFERROR(CI86*INDEX('Energy Prices'!$F$12:$CJ$17,MATCH('Data Input - BAU'!$D94,'Energy Prices'!$C$12:$C$17,0),MATCH('Data Input - BAU'!CI$7,'Energy Prices'!$F$11:$CJ$11,0))/100000,"")</f>
        <v/>
      </c>
      <c r="CJ94" s="536" t="str">
        <f>IFERROR(CJ86*INDEX('Energy Prices'!$F$12:$CJ$17,MATCH('Data Input - BAU'!$D94,'Energy Prices'!$C$12:$C$17,0),MATCH('Data Input - BAU'!CJ$7,'Energy Prices'!$F$11:$CJ$11,0))/100000,"")</f>
        <v/>
      </c>
      <c r="CK94" s="536" t="str">
        <f>IFERROR(CK86*INDEX('Energy Prices'!$F$12:$CJ$17,MATCH('Data Input - BAU'!$D94,'Energy Prices'!$C$12:$C$17,0),MATCH('Data Input - BAU'!CK$7,'Energy Prices'!$F$11:$CJ$11,0))/100000,"")</f>
        <v/>
      </c>
      <c r="CL94" s="536" t="str">
        <f>IFERROR(CL86*INDEX('Energy Prices'!$F$12:$CJ$17,MATCH('Data Input - BAU'!$D94,'Energy Prices'!$C$12:$C$17,0),MATCH('Data Input - BAU'!CL$7,'Energy Prices'!$F$11:$CJ$11,0))/100000,"")</f>
        <v/>
      </c>
      <c r="CM94" s="536" t="str">
        <f>IFERROR(CM86*INDEX('Energy Prices'!$F$12:$CJ$17,MATCH('Data Input - BAU'!$D94,'Energy Prices'!$C$12:$C$17,0),MATCH('Data Input - BAU'!CM$7,'Energy Prices'!$F$11:$CJ$11,0))/100000,"")</f>
        <v/>
      </c>
      <c r="CN94" s="536" t="str">
        <f>IFERROR(CN86*INDEX('Energy Prices'!$F$12:$CJ$17,MATCH('Data Input - BAU'!$D94,'Energy Prices'!$C$12:$C$17,0),MATCH('Data Input - BAU'!CN$7,'Energy Prices'!$F$11:$CJ$11,0))/100000,"")</f>
        <v/>
      </c>
      <c r="CO94" s="536" t="str">
        <f>IFERROR(CO86*INDEX('Energy Prices'!$F$12:$CJ$17,MATCH('Data Input - BAU'!$D94,'Energy Prices'!$C$12:$C$17,0),MATCH('Data Input - BAU'!CO$7,'Energy Prices'!$F$11:$CJ$11,0))/100000,"")</f>
        <v/>
      </c>
      <c r="CP94" s="536" t="str">
        <f>IFERROR(CP86*INDEX('Energy Prices'!$F$12:$CJ$17,MATCH('Data Input - BAU'!$D94,'Energy Prices'!$C$12:$C$17,0),MATCH('Data Input - BAU'!CP$7,'Energy Prices'!$F$11:$CJ$11,0))/100000,"")</f>
        <v/>
      </c>
      <c r="CQ94" s="536" t="str">
        <f>IFERROR(CQ86*INDEX('Energy Prices'!$F$12:$CJ$17,MATCH('Data Input - BAU'!$D94,'Energy Prices'!$C$12:$C$17,0),MATCH('Data Input - BAU'!CQ$7,'Energy Prices'!$F$11:$CJ$11,0))/100000,"")</f>
        <v/>
      </c>
      <c r="CR94" s="536" t="str">
        <f>IFERROR(CR86*INDEX('Energy Prices'!$F$12:$CJ$17,MATCH('Data Input - BAU'!$D94,'Energy Prices'!$C$12:$C$17,0),MATCH('Data Input - BAU'!CR$7,'Energy Prices'!$F$11:$CJ$11,0))/100000,"")</f>
        <v/>
      </c>
      <c r="CS94" s="536" t="str">
        <f>IFERROR(CS86*INDEX('Energy Prices'!$F$12:$CJ$17,MATCH('Data Input - BAU'!$D94,'Energy Prices'!$C$12:$C$17,0),MATCH('Data Input - BAU'!CS$7,'Energy Prices'!$F$11:$CJ$11,0))/100000,"")</f>
        <v/>
      </c>
      <c r="CT94" s="536" t="str">
        <f>IFERROR(CT86*INDEX('Energy Prices'!$F$12:$CJ$17,MATCH('Data Input - BAU'!$D94,'Energy Prices'!$C$12:$C$17,0),MATCH('Data Input - BAU'!CT$7,'Energy Prices'!$F$11:$CJ$11,0))/100000,"")</f>
        <v/>
      </c>
      <c r="CU94" s="536" t="str">
        <f>IFERROR(CU86*INDEX('Energy Prices'!$F$12:$CJ$17,MATCH('Data Input - BAU'!$D94,'Energy Prices'!$C$12:$C$17,0),MATCH('Data Input - BAU'!CU$7,'Energy Prices'!$F$11:$CJ$11,0))/100000,"")</f>
        <v/>
      </c>
      <c r="CV94" s="536" t="str">
        <f>IFERROR(CV86*INDEX('Energy Prices'!$F$12:$CJ$17,MATCH('Data Input - BAU'!$D94,'Energy Prices'!$C$12:$C$17,0),MATCH('Data Input - BAU'!CV$7,'Energy Prices'!$F$11:$CJ$11,0))/100000,"")</f>
        <v/>
      </c>
      <c r="CW94" s="536" t="str">
        <f>IFERROR(CW86*INDEX('Energy Prices'!$F$12:$CJ$17,MATCH('Data Input - BAU'!$D94,'Energy Prices'!$C$12:$C$17,0),MATCH('Data Input - BAU'!CW$7,'Energy Prices'!$F$11:$CJ$11,0))/100000,"")</f>
        <v/>
      </c>
      <c r="CX94" s="536" t="str">
        <f>IFERROR(CX86*INDEX('Energy Prices'!$F$12:$CJ$17,MATCH('Data Input - BAU'!$D94,'Energy Prices'!$C$12:$C$17,0),MATCH('Data Input - BAU'!CX$7,'Energy Prices'!$F$11:$CJ$11,0))/100000,"")</f>
        <v/>
      </c>
      <c r="CY94" s="536" t="str">
        <f>IFERROR(CY86*INDEX('Energy Prices'!$F$12:$CJ$17,MATCH('Data Input - BAU'!$D94,'Energy Prices'!$C$12:$C$17,0),MATCH('Data Input - BAU'!CY$7,'Energy Prices'!$F$11:$CJ$11,0))/100000,"")</f>
        <v/>
      </c>
      <c r="CZ94" s="536" t="str">
        <f>IFERROR(CZ86*INDEX('Energy Prices'!$F$12:$CJ$17,MATCH('Data Input - BAU'!$D94,'Energy Prices'!$C$12:$C$17,0),MATCH('Data Input - BAU'!CZ$7,'Energy Prices'!$F$11:$CJ$11,0))/100000,"")</f>
        <v/>
      </c>
      <c r="DA94" s="536" t="str">
        <f>IFERROR(DA86*INDEX('Energy Prices'!$F$12:$CJ$17,MATCH('Data Input - BAU'!$D94,'Energy Prices'!$C$12:$C$17,0),MATCH('Data Input - BAU'!DA$7,'Energy Prices'!$F$11:$CJ$11,0))/100000,"")</f>
        <v/>
      </c>
      <c r="DB94" s="536" t="str">
        <f>IFERROR(DB86*INDEX('Energy Prices'!$F$12:$CJ$17,MATCH('Data Input - BAU'!$D94,'Energy Prices'!$C$12:$C$17,0),MATCH('Data Input - BAU'!DB$7,'Energy Prices'!$F$11:$CJ$11,0))/100000,"")</f>
        <v/>
      </c>
      <c r="DC94" s="536" t="str">
        <f>IFERROR(DC86*INDEX('Energy Prices'!$F$12:$CJ$17,MATCH('Data Input - BAU'!$D94,'Energy Prices'!$C$12:$C$17,0),MATCH('Data Input - BAU'!DC$7,'Energy Prices'!$F$11:$CJ$11,0))/100000,"")</f>
        <v/>
      </c>
      <c r="DD94" s="225"/>
      <c r="DE94" s="220"/>
    </row>
    <row r="95" spans="2:109" x14ac:dyDescent="0.25">
      <c r="B95" s="217"/>
      <c r="C95" s="263"/>
      <c r="D95" s="226" t="str">
        <f t="shared" si="8"/>
        <v>Gas Oil</v>
      </c>
      <c r="E95" s="219" t="s">
        <v>1117</v>
      </c>
      <c r="F95" s="276" t="s">
        <v>571</v>
      </c>
      <c r="G95" s="276"/>
      <c r="H95" s="536" t="str">
        <f>IFERROR(H87*INDEX('Energy Prices'!$F$12:$CJ$17,MATCH('Data Input - BAU'!$D95,'Energy Prices'!$C$12:$C$17,0),MATCH('Data Input - BAU'!H$7,'Energy Prices'!$F$11:$CJ$11,0))/100000,"")</f>
        <v/>
      </c>
      <c r="I95" s="536" t="str">
        <f>IFERROR(I87*INDEX('Energy Prices'!$F$12:$CJ$17,MATCH('Data Input - BAU'!$D95,'Energy Prices'!$C$12:$C$17,0),MATCH('Data Input - BAU'!I$7,'Energy Prices'!$F$11:$CJ$11,0))/100000,"")</f>
        <v/>
      </c>
      <c r="J95" s="536" t="str">
        <f>IFERROR(J87*INDEX('Energy Prices'!$F$12:$CJ$17,MATCH('Data Input - BAU'!$D95,'Energy Prices'!$C$12:$C$17,0),MATCH('Data Input - BAU'!J$7,'Energy Prices'!$F$11:$CJ$11,0))/100000,"")</f>
        <v/>
      </c>
      <c r="K95" s="536" t="str">
        <f>IFERROR(K87*INDEX('Energy Prices'!$F$12:$CJ$17,MATCH('Data Input - BAU'!$D95,'Energy Prices'!$C$12:$C$17,0),MATCH('Data Input - BAU'!K$7,'Energy Prices'!$F$11:$CJ$11,0))/100000,"")</f>
        <v/>
      </c>
      <c r="L95" s="536" t="str">
        <f>IFERROR(L87*INDEX('Energy Prices'!$F$12:$CJ$17,MATCH('Data Input - BAU'!$D95,'Energy Prices'!$C$12:$C$17,0),MATCH('Data Input - BAU'!L$7,'Energy Prices'!$F$11:$CJ$11,0))/100000,"")</f>
        <v/>
      </c>
      <c r="M95" s="536" t="str">
        <f>IFERROR(M87*INDEX('Energy Prices'!$F$12:$CJ$17,MATCH('Data Input - BAU'!$D95,'Energy Prices'!$C$12:$C$17,0),MATCH('Data Input - BAU'!M$7,'Energy Prices'!$F$11:$CJ$11,0))/100000,"")</f>
        <v/>
      </c>
      <c r="N95" s="536" t="str">
        <f>IFERROR(N87*INDEX('Energy Prices'!$F$12:$CJ$17,MATCH('Data Input - BAU'!$D95,'Energy Prices'!$C$12:$C$17,0),MATCH('Data Input - BAU'!N$7,'Energy Prices'!$F$11:$CJ$11,0))/100000,"")</f>
        <v/>
      </c>
      <c r="O95" s="536" t="str">
        <f>IFERROR(O87*INDEX('Energy Prices'!$F$12:$CJ$17,MATCH('Data Input - BAU'!$D95,'Energy Prices'!$C$12:$C$17,0),MATCH('Data Input - BAU'!O$7,'Energy Prices'!$F$11:$CJ$11,0))/100000,"")</f>
        <v/>
      </c>
      <c r="P95" s="536" t="str">
        <f>IFERROR(P87*INDEX('Energy Prices'!$F$12:$CJ$17,MATCH('Data Input - BAU'!$D95,'Energy Prices'!$C$12:$C$17,0),MATCH('Data Input - BAU'!P$7,'Energy Prices'!$F$11:$CJ$11,0))/100000,"")</f>
        <v/>
      </c>
      <c r="Q95" s="536" t="str">
        <f>IFERROR(Q87*INDEX('Energy Prices'!$F$12:$CJ$17,MATCH('Data Input - BAU'!$D95,'Energy Prices'!$C$12:$C$17,0),MATCH('Data Input - BAU'!Q$7,'Energy Prices'!$F$11:$CJ$11,0))/100000,"")</f>
        <v/>
      </c>
      <c r="R95" s="536" t="str">
        <f>IFERROR(R87*INDEX('Energy Prices'!$F$12:$CJ$17,MATCH('Data Input - BAU'!$D95,'Energy Prices'!$C$12:$C$17,0),MATCH('Data Input - BAU'!R$7,'Energy Prices'!$F$11:$CJ$11,0))/100000,"")</f>
        <v/>
      </c>
      <c r="S95" s="536" t="str">
        <f>IFERROR(S87*INDEX('Energy Prices'!$F$12:$CJ$17,MATCH('Data Input - BAU'!$D95,'Energy Prices'!$C$12:$C$17,0),MATCH('Data Input - BAU'!S$7,'Energy Prices'!$F$11:$CJ$11,0))/100000,"")</f>
        <v/>
      </c>
      <c r="T95" s="536" t="str">
        <f>IFERROR(T87*INDEX('Energy Prices'!$F$12:$CJ$17,MATCH('Data Input - BAU'!$D95,'Energy Prices'!$C$12:$C$17,0),MATCH('Data Input - BAU'!T$7,'Energy Prices'!$F$11:$CJ$11,0))/100000,"")</f>
        <v/>
      </c>
      <c r="U95" s="536" t="str">
        <f>IFERROR(U87*INDEX('Energy Prices'!$F$12:$CJ$17,MATCH('Data Input - BAU'!$D95,'Energy Prices'!$C$12:$C$17,0),MATCH('Data Input - BAU'!U$7,'Energy Prices'!$F$11:$CJ$11,0))/100000,"")</f>
        <v/>
      </c>
      <c r="V95" s="536" t="str">
        <f>IFERROR(V87*INDEX('Energy Prices'!$F$12:$CJ$17,MATCH('Data Input - BAU'!$D95,'Energy Prices'!$C$12:$C$17,0),MATCH('Data Input - BAU'!V$7,'Energy Prices'!$F$11:$CJ$11,0))/100000,"")</f>
        <v/>
      </c>
      <c r="W95" s="536" t="str">
        <f>IFERROR(W87*INDEX('Energy Prices'!$F$12:$CJ$17,MATCH('Data Input - BAU'!$D95,'Energy Prices'!$C$12:$C$17,0),MATCH('Data Input - BAU'!W$7,'Energy Prices'!$F$11:$CJ$11,0))/100000,"")</f>
        <v/>
      </c>
      <c r="X95" s="536" t="str">
        <f>IFERROR(X87*INDEX('Energy Prices'!$F$12:$CJ$17,MATCH('Data Input - BAU'!$D95,'Energy Prices'!$C$12:$C$17,0),MATCH('Data Input - BAU'!X$7,'Energy Prices'!$F$11:$CJ$11,0))/100000,"")</f>
        <v/>
      </c>
      <c r="Y95" s="536" t="str">
        <f>IFERROR(Y87*INDEX('Energy Prices'!$F$12:$CJ$17,MATCH('Data Input - BAU'!$D95,'Energy Prices'!$C$12:$C$17,0),MATCH('Data Input - BAU'!Y$7,'Energy Prices'!$F$11:$CJ$11,0))/100000,"")</f>
        <v/>
      </c>
      <c r="Z95" s="536" t="str">
        <f>IFERROR(Z87*INDEX('Energy Prices'!$F$12:$CJ$17,MATCH('Data Input - BAU'!$D95,'Energy Prices'!$C$12:$C$17,0),MATCH('Data Input - BAU'!Z$7,'Energy Prices'!$F$11:$CJ$11,0))/100000,"")</f>
        <v/>
      </c>
      <c r="AA95" s="536" t="str">
        <f>IFERROR(AA87*INDEX('Energy Prices'!$F$12:$CJ$17,MATCH('Data Input - BAU'!$D95,'Energy Prices'!$C$12:$C$17,0),MATCH('Data Input - BAU'!AA$7,'Energy Prices'!$F$11:$CJ$11,0))/100000,"")</f>
        <v/>
      </c>
      <c r="AB95" s="536" t="str">
        <f>IFERROR(AB87*INDEX('Energy Prices'!$F$12:$CJ$17,MATCH('Data Input - BAU'!$D95,'Energy Prices'!$C$12:$C$17,0),MATCH('Data Input - BAU'!AB$7,'Energy Prices'!$F$11:$CJ$11,0))/100000,"")</f>
        <v/>
      </c>
      <c r="AC95" s="536" t="str">
        <f>IFERROR(AC87*INDEX('Energy Prices'!$F$12:$CJ$17,MATCH('Data Input - BAU'!$D95,'Energy Prices'!$C$12:$C$17,0),MATCH('Data Input - BAU'!AC$7,'Energy Prices'!$F$11:$CJ$11,0))/100000,"")</f>
        <v/>
      </c>
      <c r="AD95" s="536" t="str">
        <f>IFERROR(AD87*INDEX('Energy Prices'!$F$12:$CJ$17,MATCH('Data Input - BAU'!$D95,'Energy Prices'!$C$12:$C$17,0),MATCH('Data Input - BAU'!AD$7,'Energy Prices'!$F$11:$CJ$11,0))/100000,"")</f>
        <v/>
      </c>
      <c r="AE95" s="536" t="str">
        <f>IFERROR(AE87*INDEX('Energy Prices'!$F$12:$CJ$17,MATCH('Data Input - BAU'!$D95,'Energy Prices'!$C$12:$C$17,0),MATCH('Data Input - BAU'!AE$7,'Energy Prices'!$F$11:$CJ$11,0))/100000,"")</f>
        <v/>
      </c>
      <c r="AF95" s="536" t="str">
        <f>IFERROR(AF87*INDEX('Energy Prices'!$F$12:$CJ$17,MATCH('Data Input - BAU'!$D95,'Energy Prices'!$C$12:$C$17,0),MATCH('Data Input - BAU'!AF$7,'Energy Prices'!$F$11:$CJ$11,0))/100000,"")</f>
        <v/>
      </c>
      <c r="AG95" s="536" t="str">
        <f>IFERROR(AG87*INDEX('Energy Prices'!$F$12:$CJ$17,MATCH('Data Input - BAU'!$D95,'Energy Prices'!$C$12:$C$17,0),MATCH('Data Input - BAU'!AG$7,'Energy Prices'!$F$11:$CJ$11,0))/100000,"")</f>
        <v/>
      </c>
      <c r="AH95" s="536" t="str">
        <f>IFERROR(AH87*INDEX('Energy Prices'!$F$12:$CJ$17,MATCH('Data Input - BAU'!$D95,'Energy Prices'!$C$12:$C$17,0),MATCH('Data Input - BAU'!AH$7,'Energy Prices'!$F$11:$CJ$11,0))/100000,"")</f>
        <v/>
      </c>
      <c r="AI95" s="536" t="str">
        <f>IFERROR(AI87*INDEX('Energy Prices'!$F$12:$CJ$17,MATCH('Data Input - BAU'!$D95,'Energy Prices'!$C$12:$C$17,0),MATCH('Data Input - BAU'!AI$7,'Energy Prices'!$F$11:$CJ$11,0))/100000,"")</f>
        <v/>
      </c>
      <c r="AJ95" s="536" t="str">
        <f>IFERROR(AJ87*INDEX('Energy Prices'!$F$12:$CJ$17,MATCH('Data Input - BAU'!$D95,'Energy Prices'!$C$12:$C$17,0),MATCH('Data Input - BAU'!AJ$7,'Energy Prices'!$F$11:$CJ$11,0))/100000,"")</f>
        <v/>
      </c>
      <c r="AK95" s="536" t="str">
        <f>IFERROR(AK87*INDEX('Energy Prices'!$F$12:$CJ$17,MATCH('Data Input - BAU'!$D95,'Energy Prices'!$C$12:$C$17,0),MATCH('Data Input - BAU'!AK$7,'Energy Prices'!$F$11:$CJ$11,0))/100000,"")</f>
        <v/>
      </c>
      <c r="AL95" s="536" t="str">
        <f>IFERROR(AL87*INDEX('Energy Prices'!$F$12:$CJ$17,MATCH('Data Input - BAU'!$D95,'Energy Prices'!$C$12:$C$17,0),MATCH('Data Input - BAU'!AL$7,'Energy Prices'!$F$11:$CJ$11,0))/100000,"")</f>
        <v/>
      </c>
      <c r="AM95" s="536" t="str">
        <f>IFERROR(AM87*INDEX('Energy Prices'!$F$12:$CJ$17,MATCH('Data Input - BAU'!$D95,'Energy Prices'!$C$12:$C$17,0),MATCH('Data Input - BAU'!AM$7,'Energy Prices'!$F$11:$CJ$11,0))/100000,"")</f>
        <v/>
      </c>
      <c r="AN95" s="536" t="str">
        <f>IFERROR(AN87*INDEX('Energy Prices'!$F$12:$CJ$17,MATCH('Data Input - BAU'!$D95,'Energy Prices'!$C$12:$C$17,0),MATCH('Data Input - BAU'!AN$7,'Energy Prices'!$F$11:$CJ$11,0))/100000,"")</f>
        <v/>
      </c>
      <c r="AO95" s="536" t="str">
        <f>IFERROR(AO87*INDEX('Energy Prices'!$F$12:$CJ$17,MATCH('Data Input - BAU'!$D95,'Energy Prices'!$C$12:$C$17,0),MATCH('Data Input - BAU'!AO$7,'Energy Prices'!$F$11:$CJ$11,0))/100000,"")</f>
        <v/>
      </c>
      <c r="AP95" s="536" t="str">
        <f>IFERROR(AP87*INDEX('Energy Prices'!$F$12:$CJ$17,MATCH('Data Input - BAU'!$D95,'Energy Prices'!$C$12:$C$17,0),MATCH('Data Input - BAU'!AP$7,'Energy Prices'!$F$11:$CJ$11,0))/100000,"")</f>
        <v/>
      </c>
      <c r="AQ95" s="536" t="str">
        <f>IFERROR(AQ87*INDEX('Energy Prices'!$F$12:$CJ$17,MATCH('Data Input - BAU'!$D95,'Energy Prices'!$C$12:$C$17,0),MATCH('Data Input - BAU'!AQ$7,'Energy Prices'!$F$11:$CJ$11,0))/100000,"")</f>
        <v/>
      </c>
      <c r="AR95" s="536" t="str">
        <f>IFERROR(AR87*INDEX('Energy Prices'!$F$12:$CJ$17,MATCH('Data Input - BAU'!$D95,'Energy Prices'!$C$12:$C$17,0),MATCH('Data Input - BAU'!AR$7,'Energy Prices'!$F$11:$CJ$11,0))/100000,"")</f>
        <v/>
      </c>
      <c r="AS95" s="536" t="str">
        <f>IFERROR(AS87*INDEX('Energy Prices'!$F$12:$CJ$17,MATCH('Data Input - BAU'!$D95,'Energy Prices'!$C$12:$C$17,0),MATCH('Data Input - BAU'!AS$7,'Energy Prices'!$F$11:$CJ$11,0))/100000,"")</f>
        <v/>
      </c>
      <c r="AT95" s="536" t="str">
        <f>IFERROR(AT87*INDEX('Energy Prices'!$F$12:$CJ$17,MATCH('Data Input - BAU'!$D95,'Energy Prices'!$C$12:$C$17,0),MATCH('Data Input - BAU'!AT$7,'Energy Prices'!$F$11:$CJ$11,0))/100000,"")</f>
        <v/>
      </c>
      <c r="AU95" s="536" t="str">
        <f>IFERROR(AU87*INDEX('Energy Prices'!$F$12:$CJ$17,MATCH('Data Input - BAU'!$D95,'Energy Prices'!$C$12:$C$17,0),MATCH('Data Input - BAU'!AU$7,'Energy Prices'!$F$11:$CJ$11,0))/100000,"")</f>
        <v/>
      </c>
      <c r="AV95" s="536" t="str">
        <f>IFERROR(AV87*INDEX('Energy Prices'!$F$12:$CJ$17,MATCH('Data Input - BAU'!$D95,'Energy Prices'!$C$12:$C$17,0),MATCH('Data Input - BAU'!AV$7,'Energy Prices'!$F$11:$CJ$11,0))/100000,"")</f>
        <v/>
      </c>
      <c r="AW95" s="536" t="str">
        <f>IFERROR(AW87*INDEX('Energy Prices'!$F$12:$CJ$17,MATCH('Data Input - BAU'!$D95,'Energy Prices'!$C$12:$C$17,0),MATCH('Data Input - BAU'!AW$7,'Energy Prices'!$F$11:$CJ$11,0))/100000,"")</f>
        <v/>
      </c>
      <c r="AX95" s="536" t="str">
        <f>IFERROR(AX87*INDEX('Energy Prices'!$F$12:$CJ$17,MATCH('Data Input - BAU'!$D95,'Energy Prices'!$C$12:$C$17,0),MATCH('Data Input - BAU'!AX$7,'Energy Prices'!$F$11:$CJ$11,0))/100000,"")</f>
        <v/>
      </c>
      <c r="AY95" s="536" t="str">
        <f>IFERROR(AY87*INDEX('Energy Prices'!$F$12:$CJ$17,MATCH('Data Input - BAU'!$D95,'Energy Prices'!$C$12:$C$17,0),MATCH('Data Input - BAU'!AY$7,'Energy Prices'!$F$11:$CJ$11,0))/100000,"")</f>
        <v/>
      </c>
      <c r="AZ95" s="536" t="str">
        <f>IFERROR(AZ87*INDEX('Energy Prices'!$F$12:$CJ$17,MATCH('Data Input - BAU'!$D95,'Energy Prices'!$C$12:$C$17,0),MATCH('Data Input - BAU'!AZ$7,'Energy Prices'!$F$11:$CJ$11,0))/100000,"")</f>
        <v/>
      </c>
      <c r="BA95" s="536" t="str">
        <f>IFERROR(BA87*INDEX('Energy Prices'!$F$12:$CJ$17,MATCH('Data Input - BAU'!$D95,'Energy Prices'!$C$12:$C$17,0),MATCH('Data Input - BAU'!BA$7,'Energy Prices'!$F$11:$CJ$11,0))/100000,"")</f>
        <v/>
      </c>
      <c r="BB95" s="536" t="str">
        <f>IFERROR(BB87*INDEX('Energy Prices'!$F$12:$CJ$17,MATCH('Data Input - BAU'!$D95,'Energy Prices'!$C$12:$C$17,0),MATCH('Data Input - BAU'!BB$7,'Energy Prices'!$F$11:$CJ$11,0))/100000,"")</f>
        <v/>
      </c>
      <c r="BC95" s="536" t="str">
        <f>IFERROR(BC87*INDEX('Energy Prices'!$F$12:$CJ$17,MATCH('Data Input - BAU'!$D95,'Energy Prices'!$C$12:$C$17,0),MATCH('Data Input - BAU'!BC$7,'Energy Prices'!$F$11:$CJ$11,0))/100000,"")</f>
        <v/>
      </c>
      <c r="BD95" s="536" t="str">
        <f>IFERROR(BD87*INDEX('Energy Prices'!$F$12:$CJ$17,MATCH('Data Input - BAU'!$D95,'Energy Prices'!$C$12:$C$17,0),MATCH('Data Input - BAU'!BD$7,'Energy Prices'!$F$11:$CJ$11,0))/100000,"")</f>
        <v/>
      </c>
      <c r="BE95" s="536" t="str">
        <f>IFERROR(BE87*INDEX('Energy Prices'!$F$12:$CJ$17,MATCH('Data Input - BAU'!$D95,'Energy Prices'!$C$12:$C$17,0),MATCH('Data Input - BAU'!BE$7,'Energy Prices'!$F$11:$CJ$11,0))/100000,"")</f>
        <v/>
      </c>
      <c r="BF95" s="536" t="str">
        <f>IFERROR(BF87*INDEX('Energy Prices'!$F$12:$CJ$17,MATCH('Data Input - BAU'!$D95,'Energy Prices'!$C$12:$C$17,0),MATCH('Data Input - BAU'!BF$7,'Energy Prices'!$F$11:$CJ$11,0))/100000,"")</f>
        <v/>
      </c>
      <c r="BG95" s="536" t="str">
        <f>IFERROR(BG87*INDEX('Energy Prices'!$F$12:$CJ$17,MATCH('Data Input - BAU'!$D95,'Energy Prices'!$C$12:$C$17,0),MATCH('Data Input - BAU'!BG$7,'Energy Prices'!$F$11:$CJ$11,0))/100000,"")</f>
        <v/>
      </c>
      <c r="BH95" s="536" t="str">
        <f>IFERROR(BH87*INDEX('Energy Prices'!$F$12:$CJ$17,MATCH('Data Input - BAU'!$D95,'Energy Prices'!$C$12:$C$17,0),MATCH('Data Input - BAU'!BH$7,'Energy Prices'!$F$11:$CJ$11,0))/100000,"")</f>
        <v/>
      </c>
      <c r="BI95" s="536" t="str">
        <f>IFERROR(BI87*INDEX('Energy Prices'!$F$12:$CJ$17,MATCH('Data Input - BAU'!$D95,'Energy Prices'!$C$12:$C$17,0),MATCH('Data Input - BAU'!BI$7,'Energy Prices'!$F$11:$CJ$11,0))/100000,"")</f>
        <v/>
      </c>
      <c r="BJ95" s="536" t="str">
        <f>IFERROR(BJ87*INDEX('Energy Prices'!$F$12:$CJ$17,MATCH('Data Input - BAU'!$D95,'Energy Prices'!$C$12:$C$17,0),MATCH('Data Input - BAU'!BJ$7,'Energy Prices'!$F$11:$CJ$11,0))/100000,"")</f>
        <v/>
      </c>
      <c r="BK95" s="536" t="str">
        <f>IFERROR(BK87*INDEX('Energy Prices'!$F$12:$CJ$17,MATCH('Data Input - BAU'!$D95,'Energy Prices'!$C$12:$C$17,0),MATCH('Data Input - BAU'!BK$7,'Energy Prices'!$F$11:$CJ$11,0))/100000,"")</f>
        <v/>
      </c>
      <c r="BL95" s="536" t="str">
        <f>IFERROR(BL87*INDEX('Energy Prices'!$F$12:$CJ$17,MATCH('Data Input - BAU'!$D95,'Energy Prices'!$C$12:$C$17,0),MATCH('Data Input - BAU'!BL$7,'Energy Prices'!$F$11:$CJ$11,0))/100000,"")</f>
        <v/>
      </c>
      <c r="BM95" s="536" t="str">
        <f>IFERROR(BM87*INDEX('Energy Prices'!$F$12:$CJ$17,MATCH('Data Input - BAU'!$D95,'Energy Prices'!$C$12:$C$17,0),MATCH('Data Input - BAU'!BM$7,'Energy Prices'!$F$11:$CJ$11,0))/100000,"")</f>
        <v/>
      </c>
      <c r="BN95" s="536" t="str">
        <f>IFERROR(BN87*INDEX('Energy Prices'!$F$12:$CJ$17,MATCH('Data Input - BAU'!$D95,'Energy Prices'!$C$12:$C$17,0),MATCH('Data Input - BAU'!BN$7,'Energy Prices'!$F$11:$CJ$11,0))/100000,"")</f>
        <v/>
      </c>
      <c r="BO95" s="536" t="str">
        <f>IFERROR(BO87*INDEX('Energy Prices'!$F$12:$CJ$17,MATCH('Data Input - BAU'!$D95,'Energy Prices'!$C$12:$C$17,0),MATCH('Data Input - BAU'!BO$7,'Energy Prices'!$F$11:$CJ$11,0))/100000,"")</f>
        <v/>
      </c>
      <c r="BP95" s="536" t="str">
        <f>IFERROR(BP87*INDEX('Energy Prices'!$F$12:$CJ$17,MATCH('Data Input - BAU'!$D95,'Energy Prices'!$C$12:$C$17,0),MATCH('Data Input - BAU'!BP$7,'Energy Prices'!$F$11:$CJ$11,0))/100000,"")</f>
        <v/>
      </c>
      <c r="BQ95" s="536" t="str">
        <f>IFERROR(BQ87*INDEX('Energy Prices'!$F$12:$CJ$17,MATCH('Data Input - BAU'!$D95,'Energy Prices'!$C$12:$C$17,0),MATCH('Data Input - BAU'!BQ$7,'Energy Prices'!$F$11:$CJ$11,0))/100000,"")</f>
        <v/>
      </c>
      <c r="BR95" s="536" t="str">
        <f>IFERROR(BR87*INDEX('Energy Prices'!$F$12:$CJ$17,MATCH('Data Input - BAU'!$D95,'Energy Prices'!$C$12:$C$17,0),MATCH('Data Input - BAU'!BR$7,'Energy Prices'!$F$11:$CJ$11,0))/100000,"")</f>
        <v/>
      </c>
      <c r="BS95" s="536" t="str">
        <f>IFERROR(BS87*INDEX('Energy Prices'!$F$12:$CJ$17,MATCH('Data Input - BAU'!$D95,'Energy Prices'!$C$12:$C$17,0),MATCH('Data Input - BAU'!BS$7,'Energy Prices'!$F$11:$CJ$11,0))/100000,"")</f>
        <v/>
      </c>
      <c r="BT95" s="536" t="str">
        <f>IFERROR(BT87*INDEX('Energy Prices'!$F$12:$CJ$17,MATCH('Data Input - BAU'!$D95,'Energy Prices'!$C$12:$C$17,0),MATCH('Data Input - BAU'!BT$7,'Energy Prices'!$F$11:$CJ$11,0))/100000,"")</f>
        <v/>
      </c>
      <c r="BU95" s="536" t="str">
        <f>IFERROR(BU87*INDEX('Energy Prices'!$F$12:$CJ$17,MATCH('Data Input - BAU'!$D95,'Energy Prices'!$C$12:$C$17,0),MATCH('Data Input - BAU'!BU$7,'Energy Prices'!$F$11:$CJ$11,0))/100000,"")</f>
        <v/>
      </c>
      <c r="BV95" s="536" t="str">
        <f>IFERROR(BV87*INDEX('Energy Prices'!$F$12:$CJ$17,MATCH('Data Input - BAU'!$D95,'Energy Prices'!$C$12:$C$17,0),MATCH('Data Input - BAU'!BV$7,'Energy Prices'!$F$11:$CJ$11,0))/100000,"")</f>
        <v/>
      </c>
      <c r="BW95" s="536" t="str">
        <f>IFERROR(BW87*INDEX('Energy Prices'!$F$12:$CJ$17,MATCH('Data Input - BAU'!$D95,'Energy Prices'!$C$12:$C$17,0),MATCH('Data Input - BAU'!BW$7,'Energy Prices'!$F$11:$CJ$11,0))/100000,"")</f>
        <v/>
      </c>
      <c r="BX95" s="536" t="str">
        <f>IFERROR(BX87*INDEX('Energy Prices'!$F$12:$CJ$17,MATCH('Data Input - BAU'!$D95,'Energy Prices'!$C$12:$C$17,0),MATCH('Data Input - BAU'!BX$7,'Energy Prices'!$F$11:$CJ$11,0))/100000,"")</f>
        <v/>
      </c>
      <c r="BY95" s="536" t="str">
        <f>IFERROR(BY87*INDEX('Energy Prices'!$F$12:$CJ$17,MATCH('Data Input - BAU'!$D95,'Energy Prices'!$C$12:$C$17,0),MATCH('Data Input - BAU'!BY$7,'Energy Prices'!$F$11:$CJ$11,0))/100000,"")</f>
        <v/>
      </c>
      <c r="BZ95" s="536" t="str">
        <f>IFERROR(BZ87*INDEX('Energy Prices'!$F$12:$CJ$17,MATCH('Data Input - BAU'!$D95,'Energy Prices'!$C$12:$C$17,0),MATCH('Data Input - BAU'!BZ$7,'Energy Prices'!$F$11:$CJ$11,0))/100000,"")</f>
        <v/>
      </c>
      <c r="CA95" s="536" t="str">
        <f>IFERROR(CA87*INDEX('Energy Prices'!$F$12:$CJ$17,MATCH('Data Input - BAU'!$D95,'Energy Prices'!$C$12:$C$17,0),MATCH('Data Input - BAU'!CA$7,'Energy Prices'!$F$11:$CJ$11,0))/100000,"")</f>
        <v/>
      </c>
      <c r="CB95" s="536" t="str">
        <f>IFERROR(CB87*INDEX('Energy Prices'!$F$12:$CJ$17,MATCH('Data Input - BAU'!$D95,'Energy Prices'!$C$12:$C$17,0),MATCH('Data Input - BAU'!CB$7,'Energy Prices'!$F$11:$CJ$11,0))/100000,"")</f>
        <v/>
      </c>
      <c r="CC95" s="536" t="str">
        <f>IFERROR(CC87*INDEX('Energy Prices'!$F$12:$CJ$17,MATCH('Data Input - BAU'!$D95,'Energy Prices'!$C$12:$C$17,0),MATCH('Data Input - BAU'!CC$7,'Energy Prices'!$F$11:$CJ$11,0))/100000,"")</f>
        <v/>
      </c>
      <c r="CD95" s="536" t="str">
        <f>IFERROR(CD87*INDEX('Energy Prices'!$F$12:$CJ$17,MATCH('Data Input - BAU'!$D95,'Energy Prices'!$C$12:$C$17,0),MATCH('Data Input - BAU'!CD$7,'Energy Prices'!$F$11:$CJ$11,0))/100000,"")</f>
        <v/>
      </c>
      <c r="CE95" s="536" t="str">
        <f>IFERROR(CE87*INDEX('Energy Prices'!$F$12:$CJ$17,MATCH('Data Input - BAU'!$D95,'Energy Prices'!$C$12:$C$17,0),MATCH('Data Input - BAU'!CE$7,'Energy Prices'!$F$11:$CJ$11,0))/100000,"")</f>
        <v/>
      </c>
      <c r="CF95" s="536" t="str">
        <f>IFERROR(CF87*INDEX('Energy Prices'!$F$12:$CJ$17,MATCH('Data Input - BAU'!$D95,'Energy Prices'!$C$12:$C$17,0),MATCH('Data Input - BAU'!CF$7,'Energy Prices'!$F$11:$CJ$11,0))/100000,"")</f>
        <v/>
      </c>
      <c r="CG95" s="536" t="str">
        <f>IFERROR(CG87*INDEX('Energy Prices'!$F$12:$CJ$17,MATCH('Data Input - BAU'!$D95,'Energy Prices'!$C$12:$C$17,0),MATCH('Data Input - BAU'!CG$7,'Energy Prices'!$F$11:$CJ$11,0))/100000,"")</f>
        <v/>
      </c>
      <c r="CH95" s="536" t="str">
        <f>IFERROR(CH87*INDEX('Energy Prices'!$F$12:$CJ$17,MATCH('Data Input - BAU'!$D95,'Energy Prices'!$C$12:$C$17,0),MATCH('Data Input - BAU'!CH$7,'Energy Prices'!$F$11:$CJ$11,0))/100000,"")</f>
        <v/>
      </c>
      <c r="CI95" s="536" t="str">
        <f>IFERROR(CI87*INDEX('Energy Prices'!$F$12:$CJ$17,MATCH('Data Input - BAU'!$D95,'Energy Prices'!$C$12:$C$17,0),MATCH('Data Input - BAU'!CI$7,'Energy Prices'!$F$11:$CJ$11,0))/100000,"")</f>
        <v/>
      </c>
      <c r="CJ95" s="536" t="str">
        <f>IFERROR(CJ87*INDEX('Energy Prices'!$F$12:$CJ$17,MATCH('Data Input - BAU'!$D95,'Energy Prices'!$C$12:$C$17,0),MATCH('Data Input - BAU'!CJ$7,'Energy Prices'!$F$11:$CJ$11,0))/100000,"")</f>
        <v/>
      </c>
      <c r="CK95" s="536" t="str">
        <f>IFERROR(CK87*INDEX('Energy Prices'!$F$12:$CJ$17,MATCH('Data Input - BAU'!$D95,'Energy Prices'!$C$12:$C$17,0),MATCH('Data Input - BAU'!CK$7,'Energy Prices'!$F$11:$CJ$11,0))/100000,"")</f>
        <v/>
      </c>
      <c r="CL95" s="536" t="str">
        <f>IFERROR(CL87*INDEX('Energy Prices'!$F$12:$CJ$17,MATCH('Data Input - BAU'!$D95,'Energy Prices'!$C$12:$C$17,0),MATCH('Data Input - BAU'!CL$7,'Energy Prices'!$F$11:$CJ$11,0))/100000,"")</f>
        <v/>
      </c>
      <c r="CM95" s="536" t="str">
        <f>IFERROR(CM87*INDEX('Energy Prices'!$F$12:$CJ$17,MATCH('Data Input - BAU'!$D95,'Energy Prices'!$C$12:$C$17,0),MATCH('Data Input - BAU'!CM$7,'Energy Prices'!$F$11:$CJ$11,0))/100000,"")</f>
        <v/>
      </c>
      <c r="CN95" s="536" t="str">
        <f>IFERROR(CN87*INDEX('Energy Prices'!$F$12:$CJ$17,MATCH('Data Input - BAU'!$D95,'Energy Prices'!$C$12:$C$17,0),MATCH('Data Input - BAU'!CN$7,'Energy Prices'!$F$11:$CJ$11,0))/100000,"")</f>
        <v/>
      </c>
      <c r="CO95" s="536" t="str">
        <f>IFERROR(CO87*INDEX('Energy Prices'!$F$12:$CJ$17,MATCH('Data Input - BAU'!$D95,'Energy Prices'!$C$12:$C$17,0),MATCH('Data Input - BAU'!CO$7,'Energy Prices'!$F$11:$CJ$11,0))/100000,"")</f>
        <v/>
      </c>
      <c r="CP95" s="536" t="str">
        <f>IFERROR(CP87*INDEX('Energy Prices'!$F$12:$CJ$17,MATCH('Data Input - BAU'!$D95,'Energy Prices'!$C$12:$C$17,0),MATCH('Data Input - BAU'!CP$7,'Energy Prices'!$F$11:$CJ$11,0))/100000,"")</f>
        <v/>
      </c>
      <c r="CQ95" s="536" t="str">
        <f>IFERROR(CQ87*INDEX('Energy Prices'!$F$12:$CJ$17,MATCH('Data Input - BAU'!$D95,'Energy Prices'!$C$12:$C$17,0),MATCH('Data Input - BAU'!CQ$7,'Energy Prices'!$F$11:$CJ$11,0))/100000,"")</f>
        <v/>
      </c>
      <c r="CR95" s="536" t="str">
        <f>IFERROR(CR87*INDEX('Energy Prices'!$F$12:$CJ$17,MATCH('Data Input - BAU'!$D95,'Energy Prices'!$C$12:$C$17,0),MATCH('Data Input - BAU'!CR$7,'Energy Prices'!$F$11:$CJ$11,0))/100000,"")</f>
        <v/>
      </c>
      <c r="CS95" s="536" t="str">
        <f>IFERROR(CS87*INDEX('Energy Prices'!$F$12:$CJ$17,MATCH('Data Input - BAU'!$D95,'Energy Prices'!$C$12:$C$17,0),MATCH('Data Input - BAU'!CS$7,'Energy Prices'!$F$11:$CJ$11,0))/100000,"")</f>
        <v/>
      </c>
      <c r="CT95" s="536" t="str">
        <f>IFERROR(CT87*INDEX('Energy Prices'!$F$12:$CJ$17,MATCH('Data Input - BAU'!$D95,'Energy Prices'!$C$12:$C$17,0),MATCH('Data Input - BAU'!CT$7,'Energy Prices'!$F$11:$CJ$11,0))/100000,"")</f>
        <v/>
      </c>
      <c r="CU95" s="536" t="str">
        <f>IFERROR(CU87*INDEX('Energy Prices'!$F$12:$CJ$17,MATCH('Data Input - BAU'!$D95,'Energy Prices'!$C$12:$C$17,0),MATCH('Data Input - BAU'!CU$7,'Energy Prices'!$F$11:$CJ$11,0))/100000,"")</f>
        <v/>
      </c>
      <c r="CV95" s="536" t="str">
        <f>IFERROR(CV87*INDEX('Energy Prices'!$F$12:$CJ$17,MATCH('Data Input - BAU'!$D95,'Energy Prices'!$C$12:$C$17,0),MATCH('Data Input - BAU'!CV$7,'Energy Prices'!$F$11:$CJ$11,0))/100000,"")</f>
        <v/>
      </c>
      <c r="CW95" s="536" t="str">
        <f>IFERROR(CW87*INDEX('Energy Prices'!$F$12:$CJ$17,MATCH('Data Input - BAU'!$D95,'Energy Prices'!$C$12:$C$17,0),MATCH('Data Input - BAU'!CW$7,'Energy Prices'!$F$11:$CJ$11,0))/100000,"")</f>
        <v/>
      </c>
      <c r="CX95" s="536" t="str">
        <f>IFERROR(CX87*INDEX('Energy Prices'!$F$12:$CJ$17,MATCH('Data Input - BAU'!$D95,'Energy Prices'!$C$12:$C$17,0),MATCH('Data Input - BAU'!CX$7,'Energy Prices'!$F$11:$CJ$11,0))/100000,"")</f>
        <v/>
      </c>
      <c r="CY95" s="536" t="str">
        <f>IFERROR(CY87*INDEX('Energy Prices'!$F$12:$CJ$17,MATCH('Data Input - BAU'!$D95,'Energy Prices'!$C$12:$C$17,0),MATCH('Data Input - BAU'!CY$7,'Energy Prices'!$F$11:$CJ$11,0))/100000,"")</f>
        <v/>
      </c>
      <c r="CZ95" s="536" t="str">
        <f>IFERROR(CZ87*INDEX('Energy Prices'!$F$12:$CJ$17,MATCH('Data Input - BAU'!$D95,'Energy Prices'!$C$12:$C$17,0),MATCH('Data Input - BAU'!CZ$7,'Energy Prices'!$F$11:$CJ$11,0))/100000,"")</f>
        <v/>
      </c>
      <c r="DA95" s="536" t="str">
        <f>IFERROR(DA87*INDEX('Energy Prices'!$F$12:$CJ$17,MATCH('Data Input - BAU'!$D95,'Energy Prices'!$C$12:$C$17,0),MATCH('Data Input - BAU'!DA$7,'Energy Prices'!$F$11:$CJ$11,0))/100000,"")</f>
        <v/>
      </c>
      <c r="DB95" s="536" t="str">
        <f>IFERROR(DB87*INDEX('Energy Prices'!$F$12:$CJ$17,MATCH('Data Input - BAU'!$D95,'Energy Prices'!$C$12:$C$17,0),MATCH('Data Input - BAU'!DB$7,'Energy Prices'!$F$11:$CJ$11,0))/100000,"")</f>
        <v/>
      </c>
      <c r="DC95" s="536" t="str">
        <f>IFERROR(DC87*INDEX('Energy Prices'!$F$12:$CJ$17,MATCH('Data Input - BAU'!$D95,'Energy Prices'!$C$12:$C$17,0),MATCH('Data Input - BAU'!DC$7,'Energy Prices'!$F$11:$CJ$11,0))/100000,"")</f>
        <v/>
      </c>
      <c r="DD95" s="225"/>
      <c r="DE95" s="220"/>
    </row>
    <row r="96" spans="2:109" x14ac:dyDescent="0.25">
      <c r="B96" s="217"/>
      <c r="C96" s="263"/>
      <c r="D96" s="226" t="str">
        <f t="shared" si="8"/>
        <v>Road - Petrol</v>
      </c>
      <c r="E96" s="219" t="s">
        <v>1117</v>
      </c>
      <c r="F96" s="276" t="s">
        <v>571</v>
      </c>
      <c r="G96" s="276"/>
      <c r="H96" s="536" t="str">
        <f>IFERROR(H88*INDEX('Energy Prices'!$F$12:$CJ$17,MATCH('Data Input - BAU'!$D96,'Energy Prices'!$C$12:$C$17,0),MATCH('Data Input - BAU'!H$7,'Energy Prices'!$F$11:$CJ$11,0))/100000,"")</f>
        <v/>
      </c>
      <c r="I96" s="536" t="str">
        <f>IFERROR(I88*INDEX('Energy Prices'!$F$12:$CJ$17,MATCH('Data Input - BAU'!$D96,'Energy Prices'!$C$12:$C$17,0),MATCH('Data Input - BAU'!I$7,'Energy Prices'!$F$11:$CJ$11,0))/100000,"")</f>
        <v/>
      </c>
      <c r="J96" s="536" t="str">
        <f>IFERROR(J88*INDEX('Energy Prices'!$F$12:$CJ$17,MATCH('Data Input - BAU'!$D96,'Energy Prices'!$C$12:$C$17,0),MATCH('Data Input - BAU'!J$7,'Energy Prices'!$F$11:$CJ$11,0))/100000,"")</f>
        <v/>
      </c>
      <c r="K96" s="536" t="str">
        <f>IFERROR(K88*INDEX('Energy Prices'!$F$12:$CJ$17,MATCH('Data Input - BAU'!$D96,'Energy Prices'!$C$12:$C$17,0),MATCH('Data Input - BAU'!K$7,'Energy Prices'!$F$11:$CJ$11,0))/100000,"")</f>
        <v/>
      </c>
      <c r="L96" s="536" t="str">
        <f>IFERROR(L88*INDEX('Energy Prices'!$F$12:$CJ$17,MATCH('Data Input - BAU'!$D96,'Energy Prices'!$C$12:$C$17,0),MATCH('Data Input - BAU'!L$7,'Energy Prices'!$F$11:$CJ$11,0))/100000,"")</f>
        <v/>
      </c>
      <c r="M96" s="536" t="str">
        <f>IFERROR(M88*INDEX('Energy Prices'!$F$12:$CJ$17,MATCH('Data Input - BAU'!$D96,'Energy Prices'!$C$12:$C$17,0),MATCH('Data Input - BAU'!M$7,'Energy Prices'!$F$11:$CJ$11,0))/100000,"")</f>
        <v/>
      </c>
      <c r="N96" s="536" t="str">
        <f>IFERROR(N88*INDEX('Energy Prices'!$F$12:$CJ$17,MATCH('Data Input - BAU'!$D96,'Energy Prices'!$C$12:$C$17,0),MATCH('Data Input - BAU'!N$7,'Energy Prices'!$F$11:$CJ$11,0))/100000,"")</f>
        <v/>
      </c>
      <c r="O96" s="536" t="str">
        <f>IFERROR(O88*INDEX('Energy Prices'!$F$12:$CJ$17,MATCH('Data Input - BAU'!$D96,'Energy Prices'!$C$12:$C$17,0),MATCH('Data Input - BAU'!O$7,'Energy Prices'!$F$11:$CJ$11,0))/100000,"")</f>
        <v/>
      </c>
      <c r="P96" s="536" t="str">
        <f>IFERROR(P88*INDEX('Energy Prices'!$F$12:$CJ$17,MATCH('Data Input - BAU'!$D96,'Energy Prices'!$C$12:$C$17,0),MATCH('Data Input - BAU'!P$7,'Energy Prices'!$F$11:$CJ$11,0))/100000,"")</f>
        <v/>
      </c>
      <c r="Q96" s="536" t="str">
        <f>IFERROR(Q88*INDEX('Energy Prices'!$F$12:$CJ$17,MATCH('Data Input - BAU'!$D96,'Energy Prices'!$C$12:$C$17,0),MATCH('Data Input - BAU'!Q$7,'Energy Prices'!$F$11:$CJ$11,0))/100000,"")</f>
        <v/>
      </c>
      <c r="R96" s="536" t="str">
        <f>IFERROR(R88*INDEX('Energy Prices'!$F$12:$CJ$17,MATCH('Data Input - BAU'!$D96,'Energy Prices'!$C$12:$C$17,0),MATCH('Data Input - BAU'!R$7,'Energy Prices'!$F$11:$CJ$11,0))/100000,"")</f>
        <v/>
      </c>
      <c r="S96" s="536" t="str">
        <f>IFERROR(S88*INDEX('Energy Prices'!$F$12:$CJ$17,MATCH('Data Input - BAU'!$D96,'Energy Prices'!$C$12:$C$17,0),MATCH('Data Input - BAU'!S$7,'Energy Prices'!$F$11:$CJ$11,0))/100000,"")</f>
        <v/>
      </c>
      <c r="T96" s="536" t="str">
        <f>IFERROR(T88*INDEX('Energy Prices'!$F$12:$CJ$17,MATCH('Data Input - BAU'!$D96,'Energy Prices'!$C$12:$C$17,0),MATCH('Data Input - BAU'!T$7,'Energy Prices'!$F$11:$CJ$11,0))/100000,"")</f>
        <v/>
      </c>
      <c r="U96" s="536" t="str">
        <f>IFERROR(U88*INDEX('Energy Prices'!$F$12:$CJ$17,MATCH('Data Input - BAU'!$D96,'Energy Prices'!$C$12:$C$17,0),MATCH('Data Input - BAU'!U$7,'Energy Prices'!$F$11:$CJ$11,0))/100000,"")</f>
        <v/>
      </c>
      <c r="V96" s="536" t="str">
        <f>IFERROR(V88*INDEX('Energy Prices'!$F$12:$CJ$17,MATCH('Data Input - BAU'!$D96,'Energy Prices'!$C$12:$C$17,0),MATCH('Data Input - BAU'!V$7,'Energy Prices'!$F$11:$CJ$11,0))/100000,"")</f>
        <v/>
      </c>
      <c r="W96" s="536" t="str">
        <f>IFERROR(W88*INDEX('Energy Prices'!$F$12:$CJ$17,MATCH('Data Input - BAU'!$D96,'Energy Prices'!$C$12:$C$17,0),MATCH('Data Input - BAU'!W$7,'Energy Prices'!$F$11:$CJ$11,0))/100000,"")</f>
        <v/>
      </c>
      <c r="X96" s="536" t="str">
        <f>IFERROR(X88*INDEX('Energy Prices'!$F$12:$CJ$17,MATCH('Data Input - BAU'!$D96,'Energy Prices'!$C$12:$C$17,0),MATCH('Data Input - BAU'!X$7,'Energy Prices'!$F$11:$CJ$11,0))/100000,"")</f>
        <v/>
      </c>
      <c r="Y96" s="536" t="str">
        <f>IFERROR(Y88*INDEX('Energy Prices'!$F$12:$CJ$17,MATCH('Data Input - BAU'!$D96,'Energy Prices'!$C$12:$C$17,0),MATCH('Data Input - BAU'!Y$7,'Energy Prices'!$F$11:$CJ$11,0))/100000,"")</f>
        <v/>
      </c>
      <c r="Z96" s="536" t="str">
        <f>IFERROR(Z88*INDEX('Energy Prices'!$F$12:$CJ$17,MATCH('Data Input - BAU'!$D96,'Energy Prices'!$C$12:$C$17,0),MATCH('Data Input - BAU'!Z$7,'Energy Prices'!$F$11:$CJ$11,0))/100000,"")</f>
        <v/>
      </c>
      <c r="AA96" s="536" t="str">
        <f>IFERROR(AA88*INDEX('Energy Prices'!$F$12:$CJ$17,MATCH('Data Input - BAU'!$D96,'Energy Prices'!$C$12:$C$17,0),MATCH('Data Input - BAU'!AA$7,'Energy Prices'!$F$11:$CJ$11,0))/100000,"")</f>
        <v/>
      </c>
      <c r="AB96" s="536" t="str">
        <f>IFERROR(AB88*INDEX('Energy Prices'!$F$12:$CJ$17,MATCH('Data Input - BAU'!$D96,'Energy Prices'!$C$12:$C$17,0),MATCH('Data Input - BAU'!AB$7,'Energy Prices'!$F$11:$CJ$11,0))/100000,"")</f>
        <v/>
      </c>
      <c r="AC96" s="536" t="str">
        <f>IFERROR(AC88*INDEX('Energy Prices'!$F$12:$CJ$17,MATCH('Data Input - BAU'!$D96,'Energy Prices'!$C$12:$C$17,0),MATCH('Data Input - BAU'!AC$7,'Energy Prices'!$F$11:$CJ$11,0))/100000,"")</f>
        <v/>
      </c>
      <c r="AD96" s="536" t="str">
        <f>IFERROR(AD88*INDEX('Energy Prices'!$F$12:$CJ$17,MATCH('Data Input - BAU'!$D96,'Energy Prices'!$C$12:$C$17,0),MATCH('Data Input - BAU'!AD$7,'Energy Prices'!$F$11:$CJ$11,0))/100000,"")</f>
        <v/>
      </c>
      <c r="AE96" s="536" t="str">
        <f>IFERROR(AE88*INDEX('Energy Prices'!$F$12:$CJ$17,MATCH('Data Input - BAU'!$D96,'Energy Prices'!$C$12:$C$17,0),MATCH('Data Input - BAU'!AE$7,'Energy Prices'!$F$11:$CJ$11,0))/100000,"")</f>
        <v/>
      </c>
      <c r="AF96" s="536" t="str">
        <f>IFERROR(AF88*INDEX('Energy Prices'!$F$12:$CJ$17,MATCH('Data Input - BAU'!$D96,'Energy Prices'!$C$12:$C$17,0),MATCH('Data Input - BAU'!AF$7,'Energy Prices'!$F$11:$CJ$11,0))/100000,"")</f>
        <v/>
      </c>
      <c r="AG96" s="536" t="str">
        <f>IFERROR(AG88*INDEX('Energy Prices'!$F$12:$CJ$17,MATCH('Data Input - BAU'!$D96,'Energy Prices'!$C$12:$C$17,0),MATCH('Data Input - BAU'!AG$7,'Energy Prices'!$F$11:$CJ$11,0))/100000,"")</f>
        <v/>
      </c>
      <c r="AH96" s="536" t="str">
        <f>IFERROR(AH88*INDEX('Energy Prices'!$F$12:$CJ$17,MATCH('Data Input - BAU'!$D96,'Energy Prices'!$C$12:$C$17,0),MATCH('Data Input - BAU'!AH$7,'Energy Prices'!$F$11:$CJ$11,0))/100000,"")</f>
        <v/>
      </c>
      <c r="AI96" s="536" t="str">
        <f>IFERROR(AI88*INDEX('Energy Prices'!$F$12:$CJ$17,MATCH('Data Input - BAU'!$D96,'Energy Prices'!$C$12:$C$17,0),MATCH('Data Input - BAU'!AI$7,'Energy Prices'!$F$11:$CJ$11,0))/100000,"")</f>
        <v/>
      </c>
      <c r="AJ96" s="536" t="str">
        <f>IFERROR(AJ88*INDEX('Energy Prices'!$F$12:$CJ$17,MATCH('Data Input - BAU'!$D96,'Energy Prices'!$C$12:$C$17,0),MATCH('Data Input - BAU'!AJ$7,'Energy Prices'!$F$11:$CJ$11,0))/100000,"")</f>
        <v/>
      </c>
      <c r="AK96" s="536" t="str">
        <f>IFERROR(AK88*INDEX('Energy Prices'!$F$12:$CJ$17,MATCH('Data Input - BAU'!$D96,'Energy Prices'!$C$12:$C$17,0),MATCH('Data Input - BAU'!AK$7,'Energy Prices'!$F$11:$CJ$11,0))/100000,"")</f>
        <v/>
      </c>
      <c r="AL96" s="536" t="str">
        <f>IFERROR(AL88*INDEX('Energy Prices'!$F$12:$CJ$17,MATCH('Data Input - BAU'!$D96,'Energy Prices'!$C$12:$C$17,0),MATCH('Data Input - BAU'!AL$7,'Energy Prices'!$F$11:$CJ$11,0))/100000,"")</f>
        <v/>
      </c>
      <c r="AM96" s="536" t="str">
        <f>IFERROR(AM88*INDEX('Energy Prices'!$F$12:$CJ$17,MATCH('Data Input - BAU'!$D96,'Energy Prices'!$C$12:$C$17,0),MATCH('Data Input - BAU'!AM$7,'Energy Prices'!$F$11:$CJ$11,0))/100000,"")</f>
        <v/>
      </c>
      <c r="AN96" s="536" t="str">
        <f>IFERROR(AN88*INDEX('Energy Prices'!$F$12:$CJ$17,MATCH('Data Input - BAU'!$D96,'Energy Prices'!$C$12:$C$17,0),MATCH('Data Input - BAU'!AN$7,'Energy Prices'!$F$11:$CJ$11,0))/100000,"")</f>
        <v/>
      </c>
      <c r="AO96" s="536" t="str">
        <f>IFERROR(AO88*INDEX('Energy Prices'!$F$12:$CJ$17,MATCH('Data Input - BAU'!$D96,'Energy Prices'!$C$12:$C$17,0),MATCH('Data Input - BAU'!AO$7,'Energy Prices'!$F$11:$CJ$11,0))/100000,"")</f>
        <v/>
      </c>
      <c r="AP96" s="536" t="str">
        <f>IFERROR(AP88*INDEX('Energy Prices'!$F$12:$CJ$17,MATCH('Data Input - BAU'!$D96,'Energy Prices'!$C$12:$C$17,0),MATCH('Data Input - BAU'!AP$7,'Energy Prices'!$F$11:$CJ$11,0))/100000,"")</f>
        <v/>
      </c>
      <c r="AQ96" s="536" t="str">
        <f>IFERROR(AQ88*INDEX('Energy Prices'!$F$12:$CJ$17,MATCH('Data Input - BAU'!$D96,'Energy Prices'!$C$12:$C$17,0),MATCH('Data Input - BAU'!AQ$7,'Energy Prices'!$F$11:$CJ$11,0))/100000,"")</f>
        <v/>
      </c>
      <c r="AR96" s="536" t="str">
        <f>IFERROR(AR88*INDEX('Energy Prices'!$F$12:$CJ$17,MATCH('Data Input - BAU'!$D96,'Energy Prices'!$C$12:$C$17,0),MATCH('Data Input - BAU'!AR$7,'Energy Prices'!$F$11:$CJ$11,0))/100000,"")</f>
        <v/>
      </c>
      <c r="AS96" s="536" t="str">
        <f>IFERROR(AS88*INDEX('Energy Prices'!$F$12:$CJ$17,MATCH('Data Input - BAU'!$D96,'Energy Prices'!$C$12:$C$17,0),MATCH('Data Input - BAU'!AS$7,'Energy Prices'!$F$11:$CJ$11,0))/100000,"")</f>
        <v/>
      </c>
      <c r="AT96" s="536" t="str">
        <f>IFERROR(AT88*INDEX('Energy Prices'!$F$12:$CJ$17,MATCH('Data Input - BAU'!$D96,'Energy Prices'!$C$12:$C$17,0),MATCH('Data Input - BAU'!AT$7,'Energy Prices'!$F$11:$CJ$11,0))/100000,"")</f>
        <v/>
      </c>
      <c r="AU96" s="536" t="str">
        <f>IFERROR(AU88*INDEX('Energy Prices'!$F$12:$CJ$17,MATCH('Data Input - BAU'!$D96,'Energy Prices'!$C$12:$C$17,0),MATCH('Data Input - BAU'!AU$7,'Energy Prices'!$F$11:$CJ$11,0))/100000,"")</f>
        <v/>
      </c>
      <c r="AV96" s="536" t="str">
        <f>IFERROR(AV88*INDEX('Energy Prices'!$F$12:$CJ$17,MATCH('Data Input - BAU'!$D96,'Energy Prices'!$C$12:$C$17,0),MATCH('Data Input - BAU'!AV$7,'Energy Prices'!$F$11:$CJ$11,0))/100000,"")</f>
        <v/>
      </c>
      <c r="AW96" s="536" t="str">
        <f>IFERROR(AW88*INDEX('Energy Prices'!$F$12:$CJ$17,MATCH('Data Input - BAU'!$D96,'Energy Prices'!$C$12:$C$17,0),MATCH('Data Input - BAU'!AW$7,'Energy Prices'!$F$11:$CJ$11,0))/100000,"")</f>
        <v/>
      </c>
      <c r="AX96" s="536" t="str">
        <f>IFERROR(AX88*INDEX('Energy Prices'!$F$12:$CJ$17,MATCH('Data Input - BAU'!$D96,'Energy Prices'!$C$12:$C$17,0),MATCH('Data Input - BAU'!AX$7,'Energy Prices'!$F$11:$CJ$11,0))/100000,"")</f>
        <v/>
      </c>
      <c r="AY96" s="536" t="str">
        <f>IFERROR(AY88*INDEX('Energy Prices'!$F$12:$CJ$17,MATCH('Data Input - BAU'!$D96,'Energy Prices'!$C$12:$C$17,0),MATCH('Data Input - BAU'!AY$7,'Energy Prices'!$F$11:$CJ$11,0))/100000,"")</f>
        <v/>
      </c>
      <c r="AZ96" s="536" t="str">
        <f>IFERROR(AZ88*INDEX('Energy Prices'!$F$12:$CJ$17,MATCH('Data Input - BAU'!$D96,'Energy Prices'!$C$12:$C$17,0),MATCH('Data Input - BAU'!AZ$7,'Energy Prices'!$F$11:$CJ$11,0))/100000,"")</f>
        <v/>
      </c>
      <c r="BA96" s="536" t="str">
        <f>IFERROR(BA88*INDEX('Energy Prices'!$F$12:$CJ$17,MATCH('Data Input - BAU'!$D96,'Energy Prices'!$C$12:$C$17,0),MATCH('Data Input - BAU'!BA$7,'Energy Prices'!$F$11:$CJ$11,0))/100000,"")</f>
        <v/>
      </c>
      <c r="BB96" s="536" t="str">
        <f>IFERROR(BB88*INDEX('Energy Prices'!$F$12:$CJ$17,MATCH('Data Input - BAU'!$D96,'Energy Prices'!$C$12:$C$17,0),MATCH('Data Input - BAU'!BB$7,'Energy Prices'!$F$11:$CJ$11,0))/100000,"")</f>
        <v/>
      </c>
      <c r="BC96" s="536" t="str">
        <f>IFERROR(BC88*INDEX('Energy Prices'!$F$12:$CJ$17,MATCH('Data Input - BAU'!$D96,'Energy Prices'!$C$12:$C$17,0),MATCH('Data Input - BAU'!BC$7,'Energy Prices'!$F$11:$CJ$11,0))/100000,"")</f>
        <v/>
      </c>
      <c r="BD96" s="536" t="str">
        <f>IFERROR(BD88*INDEX('Energy Prices'!$F$12:$CJ$17,MATCH('Data Input - BAU'!$D96,'Energy Prices'!$C$12:$C$17,0),MATCH('Data Input - BAU'!BD$7,'Energy Prices'!$F$11:$CJ$11,0))/100000,"")</f>
        <v/>
      </c>
      <c r="BE96" s="536" t="str">
        <f>IFERROR(BE88*INDEX('Energy Prices'!$F$12:$CJ$17,MATCH('Data Input - BAU'!$D96,'Energy Prices'!$C$12:$C$17,0),MATCH('Data Input - BAU'!BE$7,'Energy Prices'!$F$11:$CJ$11,0))/100000,"")</f>
        <v/>
      </c>
      <c r="BF96" s="536" t="str">
        <f>IFERROR(BF88*INDEX('Energy Prices'!$F$12:$CJ$17,MATCH('Data Input - BAU'!$D96,'Energy Prices'!$C$12:$C$17,0),MATCH('Data Input - BAU'!BF$7,'Energy Prices'!$F$11:$CJ$11,0))/100000,"")</f>
        <v/>
      </c>
      <c r="BG96" s="536" t="str">
        <f>IFERROR(BG88*INDEX('Energy Prices'!$F$12:$CJ$17,MATCH('Data Input - BAU'!$D96,'Energy Prices'!$C$12:$C$17,0),MATCH('Data Input - BAU'!BG$7,'Energy Prices'!$F$11:$CJ$11,0))/100000,"")</f>
        <v/>
      </c>
      <c r="BH96" s="536" t="str">
        <f>IFERROR(BH88*INDEX('Energy Prices'!$F$12:$CJ$17,MATCH('Data Input - BAU'!$D96,'Energy Prices'!$C$12:$C$17,0),MATCH('Data Input - BAU'!BH$7,'Energy Prices'!$F$11:$CJ$11,0))/100000,"")</f>
        <v/>
      </c>
      <c r="BI96" s="536" t="str">
        <f>IFERROR(BI88*INDEX('Energy Prices'!$F$12:$CJ$17,MATCH('Data Input - BAU'!$D96,'Energy Prices'!$C$12:$C$17,0),MATCH('Data Input - BAU'!BI$7,'Energy Prices'!$F$11:$CJ$11,0))/100000,"")</f>
        <v/>
      </c>
      <c r="BJ96" s="536" t="str">
        <f>IFERROR(BJ88*INDEX('Energy Prices'!$F$12:$CJ$17,MATCH('Data Input - BAU'!$D96,'Energy Prices'!$C$12:$C$17,0),MATCH('Data Input - BAU'!BJ$7,'Energy Prices'!$F$11:$CJ$11,0))/100000,"")</f>
        <v/>
      </c>
      <c r="BK96" s="536" t="str">
        <f>IFERROR(BK88*INDEX('Energy Prices'!$F$12:$CJ$17,MATCH('Data Input - BAU'!$D96,'Energy Prices'!$C$12:$C$17,0),MATCH('Data Input - BAU'!BK$7,'Energy Prices'!$F$11:$CJ$11,0))/100000,"")</f>
        <v/>
      </c>
      <c r="BL96" s="536" t="str">
        <f>IFERROR(BL88*INDEX('Energy Prices'!$F$12:$CJ$17,MATCH('Data Input - BAU'!$D96,'Energy Prices'!$C$12:$C$17,0),MATCH('Data Input - BAU'!BL$7,'Energy Prices'!$F$11:$CJ$11,0))/100000,"")</f>
        <v/>
      </c>
      <c r="BM96" s="536" t="str">
        <f>IFERROR(BM88*INDEX('Energy Prices'!$F$12:$CJ$17,MATCH('Data Input - BAU'!$D96,'Energy Prices'!$C$12:$C$17,0),MATCH('Data Input - BAU'!BM$7,'Energy Prices'!$F$11:$CJ$11,0))/100000,"")</f>
        <v/>
      </c>
      <c r="BN96" s="536" t="str">
        <f>IFERROR(BN88*INDEX('Energy Prices'!$F$12:$CJ$17,MATCH('Data Input - BAU'!$D96,'Energy Prices'!$C$12:$C$17,0),MATCH('Data Input - BAU'!BN$7,'Energy Prices'!$F$11:$CJ$11,0))/100000,"")</f>
        <v/>
      </c>
      <c r="BO96" s="536" t="str">
        <f>IFERROR(BO88*INDEX('Energy Prices'!$F$12:$CJ$17,MATCH('Data Input - BAU'!$D96,'Energy Prices'!$C$12:$C$17,0),MATCH('Data Input - BAU'!BO$7,'Energy Prices'!$F$11:$CJ$11,0))/100000,"")</f>
        <v/>
      </c>
      <c r="BP96" s="536" t="str">
        <f>IFERROR(BP88*INDEX('Energy Prices'!$F$12:$CJ$17,MATCH('Data Input - BAU'!$D96,'Energy Prices'!$C$12:$C$17,0),MATCH('Data Input - BAU'!BP$7,'Energy Prices'!$F$11:$CJ$11,0))/100000,"")</f>
        <v/>
      </c>
      <c r="BQ96" s="536" t="str">
        <f>IFERROR(BQ88*INDEX('Energy Prices'!$F$12:$CJ$17,MATCH('Data Input - BAU'!$D96,'Energy Prices'!$C$12:$C$17,0),MATCH('Data Input - BAU'!BQ$7,'Energy Prices'!$F$11:$CJ$11,0))/100000,"")</f>
        <v/>
      </c>
      <c r="BR96" s="536" t="str">
        <f>IFERROR(BR88*INDEX('Energy Prices'!$F$12:$CJ$17,MATCH('Data Input - BAU'!$D96,'Energy Prices'!$C$12:$C$17,0),MATCH('Data Input - BAU'!BR$7,'Energy Prices'!$F$11:$CJ$11,0))/100000,"")</f>
        <v/>
      </c>
      <c r="BS96" s="536" t="str">
        <f>IFERROR(BS88*INDEX('Energy Prices'!$F$12:$CJ$17,MATCH('Data Input - BAU'!$D96,'Energy Prices'!$C$12:$C$17,0),MATCH('Data Input - BAU'!BS$7,'Energy Prices'!$F$11:$CJ$11,0))/100000,"")</f>
        <v/>
      </c>
      <c r="BT96" s="536" t="str">
        <f>IFERROR(BT88*INDEX('Energy Prices'!$F$12:$CJ$17,MATCH('Data Input - BAU'!$D96,'Energy Prices'!$C$12:$C$17,0),MATCH('Data Input - BAU'!BT$7,'Energy Prices'!$F$11:$CJ$11,0))/100000,"")</f>
        <v/>
      </c>
      <c r="BU96" s="536" t="str">
        <f>IFERROR(BU88*INDEX('Energy Prices'!$F$12:$CJ$17,MATCH('Data Input - BAU'!$D96,'Energy Prices'!$C$12:$C$17,0),MATCH('Data Input - BAU'!BU$7,'Energy Prices'!$F$11:$CJ$11,0))/100000,"")</f>
        <v/>
      </c>
      <c r="BV96" s="536" t="str">
        <f>IFERROR(BV88*INDEX('Energy Prices'!$F$12:$CJ$17,MATCH('Data Input - BAU'!$D96,'Energy Prices'!$C$12:$C$17,0),MATCH('Data Input - BAU'!BV$7,'Energy Prices'!$F$11:$CJ$11,0))/100000,"")</f>
        <v/>
      </c>
      <c r="BW96" s="536" t="str">
        <f>IFERROR(BW88*INDEX('Energy Prices'!$F$12:$CJ$17,MATCH('Data Input - BAU'!$D96,'Energy Prices'!$C$12:$C$17,0),MATCH('Data Input - BAU'!BW$7,'Energy Prices'!$F$11:$CJ$11,0))/100000,"")</f>
        <v/>
      </c>
      <c r="BX96" s="536" t="str">
        <f>IFERROR(BX88*INDEX('Energy Prices'!$F$12:$CJ$17,MATCH('Data Input - BAU'!$D96,'Energy Prices'!$C$12:$C$17,0),MATCH('Data Input - BAU'!BX$7,'Energy Prices'!$F$11:$CJ$11,0))/100000,"")</f>
        <v/>
      </c>
      <c r="BY96" s="536" t="str">
        <f>IFERROR(BY88*INDEX('Energy Prices'!$F$12:$CJ$17,MATCH('Data Input - BAU'!$D96,'Energy Prices'!$C$12:$C$17,0),MATCH('Data Input - BAU'!BY$7,'Energy Prices'!$F$11:$CJ$11,0))/100000,"")</f>
        <v/>
      </c>
      <c r="BZ96" s="536" t="str">
        <f>IFERROR(BZ88*INDEX('Energy Prices'!$F$12:$CJ$17,MATCH('Data Input - BAU'!$D96,'Energy Prices'!$C$12:$C$17,0),MATCH('Data Input - BAU'!BZ$7,'Energy Prices'!$F$11:$CJ$11,0))/100000,"")</f>
        <v/>
      </c>
      <c r="CA96" s="536" t="str">
        <f>IFERROR(CA88*INDEX('Energy Prices'!$F$12:$CJ$17,MATCH('Data Input - BAU'!$D96,'Energy Prices'!$C$12:$C$17,0),MATCH('Data Input - BAU'!CA$7,'Energy Prices'!$F$11:$CJ$11,0))/100000,"")</f>
        <v/>
      </c>
      <c r="CB96" s="536" t="str">
        <f>IFERROR(CB88*INDEX('Energy Prices'!$F$12:$CJ$17,MATCH('Data Input - BAU'!$D96,'Energy Prices'!$C$12:$C$17,0),MATCH('Data Input - BAU'!CB$7,'Energy Prices'!$F$11:$CJ$11,0))/100000,"")</f>
        <v/>
      </c>
      <c r="CC96" s="536" t="str">
        <f>IFERROR(CC88*INDEX('Energy Prices'!$F$12:$CJ$17,MATCH('Data Input - BAU'!$D96,'Energy Prices'!$C$12:$C$17,0),MATCH('Data Input - BAU'!CC$7,'Energy Prices'!$F$11:$CJ$11,0))/100000,"")</f>
        <v/>
      </c>
      <c r="CD96" s="536" t="str">
        <f>IFERROR(CD88*INDEX('Energy Prices'!$F$12:$CJ$17,MATCH('Data Input - BAU'!$D96,'Energy Prices'!$C$12:$C$17,0),MATCH('Data Input - BAU'!CD$7,'Energy Prices'!$F$11:$CJ$11,0))/100000,"")</f>
        <v/>
      </c>
      <c r="CE96" s="536" t="str">
        <f>IFERROR(CE88*INDEX('Energy Prices'!$F$12:$CJ$17,MATCH('Data Input - BAU'!$D96,'Energy Prices'!$C$12:$C$17,0),MATCH('Data Input - BAU'!CE$7,'Energy Prices'!$F$11:$CJ$11,0))/100000,"")</f>
        <v/>
      </c>
      <c r="CF96" s="536" t="str">
        <f>IFERROR(CF88*INDEX('Energy Prices'!$F$12:$CJ$17,MATCH('Data Input - BAU'!$D96,'Energy Prices'!$C$12:$C$17,0),MATCH('Data Input - BAU'!CF$7,'Energy Prices'!$F$11:$CJ$11,0))/100000,"")</f>
        <v/>
      </c>
      <c r="CG96" s="536" t="str">
        <f>IFERROR(CG88*INDEX('Energy Prices'!$F$12:$CJ$17,MATCH('Data Input - BAU'!$D96,'Energy Prices'!$C$12:$C$17,0),MATCH('Data Input - BAU'!CG$7,'Energy Prices'!$F$11:$CJ$11,0))/100000,"")</f>
        <v/>
      </c>
      <c r="CH96" s="536" t="str">
        <f>IFERROR(CH88*INDEX('Energy Prices'!$F$12:$CJ$17,MATCH('Data Input - BAU'!$D96,'Energy Prices'!$C$12:$C$17,0),MATCH('Data Input - BAU'!CH$7,'Energy Prices'!$F$11:$CJ$11,0))/100000,"")</f>
        <v/>
      </c>
      <c r="CI96" s="536" t="str">
        <f>IFERROR(CI88*INDEX('Energy Prices'!$F$12:$CJ$17,MATCH('Data Input - BAU'!$D96,'Energy Prices'!$C$12:$C$17,0),MATCH('Data Input - BAU'!CI$7,'Energy Prices'!$F$11:$CJ$11,0))/100000,"")</f>
        <v/>
      </c>
      <c r="CJ96" s="536" t="str">
        <f>IFERROR(CJ88*INDEX('Energy Prices'!$F$12:$CJ$17,MATCH('Data Input - BAU'!$D96,'Energy Prices'!$C$12:$C$17,0),MATCH('Data Input - BAU'!CJ$7,'Energy Prices'!$F$11:$CJ$11,0))/100000,"")</f>
        <v/>
      </c>
      <c r="CK96" s="536" t="str">
        <f>IFERROR(CK88*INDEX('Energy Prices'!$F$12:$CJ$17,MATCH('Data Input - BAU'!$D96,'Energy Prices'!$C$12:$C$17,0),MATCH('Data Input - BAU'!CK$7,'Energy Prices'!$F$11:$CJ$11,0))/100000,"")</f>
        <v/>
      </c>
      <c r="CL96" s="536" t="str">
        <f>IFERROR(CL88*INDEX('Energy Prices'!$F$12:$CJ$17,MATCH('Data Input - BAU'!$D96,'Energy Prices'!$C$12:$C$17,0),MATCH('Data Input - BAU'!CL$7,'Energy Prices'!$F$11:$CJ$11,0))/100000,"")</f>
        <v/>
      </c>
      <c r="CM96" s="536" t="str">
        <f>IFERROR(CM88*INDEX('Energy Prices'!$F$12:$CJ$17,MATCH('Data Input - BAU'!$D96,'Energy Prices'!$C$12:$C$17,0),MATCH('Data Input - BAU'!CM$7,'Energy Prices'!$F$11:$CJ$11,0))/100000,"")</f>
        <v/>
      </c>
      <c r="CN96" s="536" t="str">
        <f>IFERROR(CN88*INDEX('Energy Prices'!$F$12:$CJ$17,MATCH('Data Input - BAU'!$D96,'Energy Prices'!$C$12:$C$17,0),MATCH('Data Input - BAU'!CN$7,'Energy Prices'!$F$11:$CJ$11,0))/100000,"")</f>
        <v/>
      </c>
      <c r="CO96" s="536" t="str">
        <f>IFERROR(CO88*INDEX('Energy Prices'!$F$12:$CJ$17,MATCH('Data Input - BAU'!$D96,'Energy Prices'!$C$12:$C$17,0),MATCH('Data Input - BAU'!CO$7,'Energy Prices'!$F$11:$CJ$11,0))/100000,"")</f>
        <v/>
      </c>
      <c r="CP96" s="536" t="str">
        <f>IFERROR(CP88*INDEX('Energy Prices'!$F$12:$CJ$17,MATCH('Data Input - BAU'!$D96,'Energy Prices'!$C$12:$C$17,0),MATCH('Data Input - BAU'!CP$7,'Energy Prices'!$F$11:$CJ$11,0))/100000,"")</f>
        <v/>
      </c>
      <c r="CQ96" s="536" t="str">
        <f>IFERROR(CQ88*INDEX('Energy Prices'!$F$12:$CJ$17,MATCH('Data Input - BAU'!$D96,'Energy Prices'!$C$12:$C$17,0),MATCH('Data Input - BAU'!CQ$7,'Energy Prices'!$F$11:$CJ$11,0))/100000,"")</f>
        <v/>
      </c>
      <c r="CR96" s="536" t="str">
        <f>IFERROR(CR88*INDEX('Energy Prices'!$F$12:$CJ$17,MATCH('Data Input - BAU'!$D96,'Energy Prices'!$C$12:$C$17,0),MATCH('Data Input - BAU'!CR$7,'Energy Prices'!$F$11:$CJ$11,0))/100000,"")</f>
        <v/>
      </c>
      <c r="CS96" s="536" t="str">
        <f>IFERROR(CS88*INDEX('Energy Prices'!$F$12:$CJ$17,MATCH('Data Input - BAU'!$D96,'Energy Prices'!$C$12:$C$17,0),MATCH('Data Input - BAU'!CS$7,'Energy Prices'!$F$11:$CJ$11,0))/100000,"")</f>
        <v/>
      </c>
      <c r="CT96" s="536" t="str">
        <f>IFERROR(CT88*INDEX('Energy Prices'!$F$12:$CJ$17,MATCH('Data Input - BAU'!$D96,'Energy Prices'!$C$12:$C$17,0),MATCH('Data Input - BAU'!CT$7,'Energy Prices'!$F$11:$CJ$11,0))/100000,"")</f>
        <v/>
      </c>
      <c r="CU96" s="536" t="str">
        <f>IFERROR(CU88*INDEX('Energy Prices'!$F$12:$CJ$17,MATCH('Data Input - BAU'!$D96,'Energy Prices'!$C$12:$C$17,0),MATCH('Data Input - BAU'!CU$7,'Energy Prices'!$F$11:$CJ$11,0))/100000,"")</f>
        <v/>
      </c>
      <c r="CV96" s="536" t="str">
        <f>IFERROR(CV88*INDEX('Energy Prices'!$F$12:$CJ$17,MATCH('Data Input - BAU'!$D96,'Energy Prices'!$C$12:$C$17,0),MATCH('Data Input - BAU'!CV$7,'Energy Prices'!$F$11:$CJ$11,0))/100000,"")</f>
        <v/>
      </c>
      <c r="CW96" s="536" t="str">
        <f>IFERROR(CW88*INDEX('Energy Prices'!$F$12:$CJ$17,MATCH('Data Input - BAU'!$D96,'Energy Prices'!$C$12:$C$17,0),MATCH('Data Input - BAU'!CW$7,'Energy Prices'!$F$11:$CJ$11,0))/100000,"")</f>
        <v/>
      </c>
      <c r="CX96" s="536" t="str">
        <f>IFERROR(CX88*INDEX('Energy Prices'!$F$12:$CJ$17,MATCH('Data Input - BAU'!$D96,'Energy Prices'!$C$12:$C$17,0),MATCH('Data Input - BAU'!CX$7,'Energy Prices'!$F$11:$CJ$11,0))/100000,"")</f>
        <v/>
      </c>
      <c r="CY96" s="536" t="str">
        <f>IFERROR(CY88*INDEX('Energy Prices'!$F$12:$CJ$17,MATCH('Data Input - BAU'!$D96,'Energy Prices'!$C$12:$C$17,0),MATCH('Data Input - BAU'!CY$7,'Energy Prices'!$F$11:$CJ$11,0))/100000,"")</f>
        <v/>
      </c>
      <c r="CZ96" s="536" t="str">
        <f>IFERROR(CZ88*INDEX('Energy Prices'!$F$12:$CJ$17,MATCH('Data Input - BAU'!$D96,'Energy Prices'!$C$12:$C$17,0),MATCH('Data Input - BAU'!CZ$7,'Energy Prices'!$F$11:$CJ$11,0))/100000,"")</f>
        <v/>
      </c>
      <c r="DA96" s="536" t="str">
        <f>IFERROR(DA88*INDEX('Energy Prices'!$F$12:$CJ$17,MATCH('Data Input - BAU'!$D96,'Energy Prices'!$C$12:$C$17,0),MATCH('Data Input - BAU'!DA$7,'Energy Prices'!$F$11:$CJ$11,0))/100000,"")</f>
        <v/>
      </c>
      <c r="DB96" s="536" t="str">
        <f>IFERROR(DB88*INDEX('Energy Prices'!$F$12:$CJ$17,MATCH('Data Input - BAU'!$D96,'Energy Prices'!$C$12:$C$17,0),MATCH('Data Input - BAU'!DB$7,'Energy Prices'!$F$11:$CJ$11,0))/100000,"")</f>
        <v/>
      </c>
      <c r="DC96" s="536" t="str">
        <f>IFERROR(DC88*INDEX('Energy Prices'!$F$12:$CJ$17,MATCH('Data Input - BAU'!$D96,'Energy Prices'!$C$12:$C$17,0),MATCH('Data Input - BAU'!DC$7,'Energy Prices'!$F$11:$CJ$11,0))/100000,"")</f>
        <v/>
      </c>
      <c r="DD96" s="225"/>
      <c r="DE96" s="220"/>
    </row>
    <row r="97" spans="2:109" x14ac:dyDescent="0.25">
      <c r="B97" s="217"/>
      <c r="C97" s="263"/>
      <c r="D97" s="226" t="str">
        <f t="shared" si="8"/>
        <v>Road - Diesel</v>
      </c>
      <c r="E97" s="219" t="s">
        <v>1117</v>
      </c>
      <c r="F97" s="276" t="s">
        <v>571</v>
      </c>
      <c r="G97" s="276"/>
      <c r="H97" s="536" t="str">
        <f>IFERROR(H89*INDEX('Energy Prices'!$F$12:$CJ$17,MATCH('Data Input - BAU'!$D97,'Energy Prices'!$C$12:$C$17,0),MATCH('Data Input - BAU'!H$7,'Energy Prices'!$F$11:$CJ$11,0))/100000,"")</f>
        <v/>
      </c>
      <c r="I97" s="536" t="str">
        <f>IFERROR(I89*INDEX('Energy Prices'!$F$12:$CJ$17,MATCH('Data Input - BAU'!$D97,'Energy Prices'!$C$12:$C$17,0),MATCH('Data Input - BAU'!I$7,'Energy Prices'!$F$11:$CJ$11,0))/100000,"")</f>
        <v/>
      </c>
      <c r="J97" s="536" t="str">
        <f>IFERROR(J89*INDEX('Energy Prices'!$F$12:$CJ$17,MATCH('Data Input - BAU'!$D97,'Energy Prices'!$C$12:$C$17,0),MATCH('Data Input - BAU'!J$7,'Energy Prices'!$F$11:$CJ$11,0))/100000,"")</f>
        <v/>
      </c>
      <c r="K97" s="536" t="str">
        <f>IFERROR(K89*INDEX('Energy Prices'!$F$12:$CJ$17,MATCH('Data Input - BAU'!$D97,'Energy Prices'!$C$12:$C$17,0),MATCH('Data Input - BAU'!K$7,'Energy Prices'!$F$11:$CJ$11,0))/100000,"")</f>
        <v/>
      </c>
      <c r="L97" s="536" t="str">
        <f>IFERROR(L89*INDEX('Energy Prices'!$F$12:$CJ$17,MATCH('Data Input - BAU'!$D97,'Energy Prices'!$C$12:$C$17,0),MATCH('Data Input - BAU'!L$7,'Energy Prices'!$F$11:$CJ$11,0))/100000,"")</f>
        <v/>
      </c>
      <c r="M97" s="536" t="str">
        <f>IFERROR(M89*INDEX('Energy Prices'!$F$12:$CJ$17,MATCH('Data Input - BAU'!$D97,'Energy Prices'!$C$12:$C$17,0),MATCH('Data Input - BAU'!M$7,'Energy Prices'!$F$11:$CJ$11,0))/100000,"")</f>
        <v/>
      </c>
      <c r="N97" s="536" t="str">
        <f>IFERROR(N89*INDEX('Energy Prices'!$F$12:$CJ$17,MATCH('Data Input - BAU'!$D97,'Energy Prices'!$C$12:$C$17,0),MATCH('Data Input - BAU'!N$7,'Energy Prices'!$F$11:$CJ$11,0))/100000,"")</f>
        <v/>
      </c>
      <c r="O97" s="536" t="str">
        <f>IFERROR(O89*INDEX('Energy Prices'!$F$12:$CJ$17,MATCH('Data Input - BAU'!$D97,'Energy Prices'!$C$12:$C$17,0),MATCH('Data Input - BAU'!O$7,'Energy Prices'!$F$11:$CJ$11,0))/100000,"")</f>
        <v/>
      </c>
      <c r="P97" s="536" t="str">
        <f>IFERROR(P89*INDEX('Energy Prices'!$F$12:$CJ$17,MATCH('Data Input - BAU'!$D97,'Energy Prices'!$C$12:$C$17,0),MATCH('Data Input - BAU'!P$7,'Energy Prices'!$F$11:$CJ$11,0))/100000,"")</f>
        <v/>
      </c>
      <c r="Q97" s="536" t="str">
        <f>IFERROR(Q89*INDEX('Energy Prices'!$F$12:$CJ$17,MATCH('Data Input - BAU'!$D97,'Energy Prices'!$C$12:$C$17,0),MATCH('Data Input - BAU'!Q$7,'Energy Prices'!$F$11:$CJ$11,0))/100000,"")</f>
        <v/>
      </c>
      <c r="R97" s="536" t="str">
        <f>IFERROR(R89*INDEX('Energy Prices'!$F$12:$CJ$17,MATCH('Data Input - BAU'!$D97,'Energy Prices'!$C$12:$C$17,0),MATCH('Data Input - BAU'!R$7,'Energy Prices'!$F$11:$CJ$11,0))/100000,"")</f>
        <v/>
      </c>
      <c r="S97" s="536" t="str">
        <f>IFERROR(S89*INDEX('Energy Prices'!$F$12:$CJ$17,MATCH('Data Input - BAU'!$D97,'Energy Prices'!$C$12:$C$17,0),MATCH('Data Input - BAU'!S$7,'Energy Prices'!$F$11:$CJ$11,0))/100000,"")</f>
        <v/>
      </c>
      <c r="T97" s="536" t="str">
        <f>IFERROR(T89*INDEX('Energy Prices'!$F$12:$CJ$17,MATCH('Data Input - BAU'!$D97,'Energy Prices'!$C$12:$C$17,0),MATCH('Data Input - BAU'!T$7,'Energy Prices'!$F$11:$CJ$11,0))/100000,"")</f>
        <v/>
      </c>
      <c r="U97" s="536" t="str">
        <f>IFERROR(U89*INDEX('Energy Prices'!$F$12:$CJ$17,MATCH('Data Input - BAU'!$D97,'Energy Prices'!$C$12:$C$17,0),MATCH('Data Input - BAU'!U$7,'Energy Prices'!$F$11:$CJ$11,0))/100000,"")</f>
        <v/>
      </c>
      <c r="V97" s="536" t="str">
        <f>IFERROR(V89*INDEX('Energy Prices'!$F$12:$CJ$17,MATCH('Data Input - BAU'!$D97,'Energy Prices'!$C$12:$C$17,0),MATCH('Data Input - BAU'!V$7,'Energy Prices'!$F$11:$CJ$11,0))/100000,"")</f>
        <v/>
      </c>
      <c r="W97" s="536" t="str">
        <f>IFERROR(W89*INDEX('Energy Prices'!$F$12:$CJ$17,MATCH('Data Input - BAU'!$D97,'Energy Prices'!$C$12:$C$17,0),MATCH('Data Input - BAU'!W$7,'Energy Prices'!$F$11:$CJ$11,0))/100000,"")</f>
        <v/>
      </c>
      <c r="X97" s="536" t="str">
        <f>IFERROR(X89*INDEX('Energy Prices'!$F$12:$CJ$17,MATCH('Data Input - BAU'!$D97,'Energy Prices'!$C$12:$C$17,0),MATCH('Data Input - BAU'!X$7,'Energy Prices'!$F$11:$CJ$11,0))/100000,"")</f>
        <v/>
      </c>
      <c r="Y97" s="536" t="str">
        <f>IFERROR(Y89*INDEX('Energy Prices'!$F$12:$CJ$17,MATCH('Data Input - BAU'!$D97,'Energy Prices'!$C$12:$C$17,0),MATCH('Data Input - BAU'!Y$7,'Energy Prices'!$F$11:$CJ$11,0))/100000,"")</f>
        <v/>
      </c>
      <c r="Z97" s="536" t="str">
        <f>IFERROR(Z89*INDEX('Energy Prices'!$F$12:$CJ$17,MATCH('Data Input - BAU'!$D97,'Energy Prices'!$C$12:$C$17,0),MATCH('Data Input - BAU'!Z$7,'Energy Prices'!$F$11:$CJ$11,0))/100000,"")</f>
        <v/>
      </c>
      <c r="AA97" s="536" t="str">
        <f>IFERROR(AA89*INDEX('Energy Prices'!$F$12:$CJ$17,MATCH('Data Input - BAU'!$D97,'Energy Prices'!$C$12:$C$17,0),MATCH('Data Input - BAU'!AA$7,'Energy Prices'!$F$11:$CJ$11,0))/100000,"")</f>
        <v/>
      </c>
      <c r="AB97" s="536" t="str">
        <f>IFERROR(AB89*INDEX('Energy Prices'!$F$12:$CJ$17,MATCH('Data Input - BAU'!$D97,'Energy Prices'!$C$12:$C$17,0),MATCH('Data Input - BAU'!AB$7,'Energy Prices'!$F$11:$CJ$11,0))/100000,"")</f>
        <v/>
      </c>
      <c r="AC97" s="536" t="str">
        <f>IFERROR(AC89*INDEX('Energy Prices'!$F$12:$CJ$17,MATCH('Data Input - BAU'!$D97,'Energy Prices'!$C$12:$C$17,0),MATCH('Data Input - BAU'!AC$7,'Energy Prices'!$F$11:$CJ$11,0))/100000,"")</f>
        <v/>
      </c>
      <c r="AD97" s="536" t="str">
        <f>IFERROR(AD89*INDEX('Energy Prices'!$F$12:$CJ$17,MATCH('Data Input - BAU'!$D97,'Energy Prices'!$C$12:$C$17,0),MATCH('Data Input - BAU'!AD$7,'Energy Prices'!$F$11:$CJ$11,0))/100000,"")</f>
        <v/>
      </c>
      <c r="AE97" s="536" t="str">
        <f>IFERROR(AE89*INDEX('Energy Prices'!$F$12:$CJ$17,MATCH('Data Input - BAU'!$D97,'Energy Prices'!$C$12:$C$17,0),MATCH('Data Input - BAU'!AE$7,'Energy Prices'!$F$11:$CJ$11,0))/100000,"")</f>
        <v/>
      </c>
      <c r="AF97" s="536" t="str">
        <f>IFERROR(AF89*INDEX('Energy Prices'!$F$12:$CJ$17,MATCH('Data Input - BAU'!$D97,'Energy Prices'!$C$12:$C$17,0),MATCH('Data Input - BAU'!AF$7,'Energy Prices'!$F$11:$CJ$11,0))/100000,"")</f>
        <v/>
      </c>
      <c r="AG97" s="536" t="str">
        <f>IFERROR(AG89*INDEX('Energy Prices'!$F$12:$CJ$17,MATCH('Data Input - BAU'!$D97,'Energy Prices'!$C$12:$C$17,0),MATCH('Data Input - BAU'!AG$7,'Energy Prices'!$F$11:$CJ$11,0))/100000,"")</f>
        <v/>
      </c>
      <c r="AH97" s="536" t="str">
        <f>IFERROR(AH89*INDEX('Energy Prices'!$F$12:$CJ$17,MATCH('Data Input - BAU'!$D97,'Energy Prices'!$C$12:$C$17,0),MATCH('Data Input - BAU'!AH$7,'Energy Prices'!$F$11:$CJ$11,0))/100000,"")</f>
        <v/>
      </c>
      <c r="AI97" s="536" t="str">
        <f>IFERROR(AI89*INDEX('Energy Prices'!$F$12:$CJ$17,MATCH('Data Input - BAU'!$D97,'Energy Prices'!$C$12:$C$17,0),MATCH('Data Input - BAU'!AI$7,'Energy Prices'!$F$11:$CJ$11,0))/100000,"")</f>
        <v/>
      </c>
      <c r="AJ97" s="536" t="str">
        <f>IFERROR(AJ89*INDEX('Energy Prices'!$F$12:$CJ$17,MATCH('Data Input - BAU'!$D97,'Energy Prices'!$C$12:$C$17,0),MATCH('Data Input - BAU'!AJ$7,'Energy Prices'!$F$11:$CJ$11,0))/100000,"")</f>
        <v/>
      </c>
      <c r="AK97" s="536" t="str">
        <f>IFERROR(AK89*INDEX('Energy Prices'!$F$12:$CJ$17,MATCH('Data Input - BAU'!$D97,'Energy Prices'!$C$12:$C$17,0),MATCH('Data Input - BAU'!AK$7,'Energy Prices'!$F$11:$CJ$11,0))/100000,"")</f>
        <v/>
      </c>
      <c r="AL97" s="536" t="str">
        <f>IFERROR(AL89*INDEX('Energy Prices'!$F$12:$CJ$17,MATCH('Data Input - BAU'!$D97,'Energy Prices'!$C$12:$C$17,0),MATCH('Data Input - BAU'!AL$7,'Energy Prices'!$F$11:$CJ$11,0))/100000,"")</f>
        <v/>
      </c>
      <c r="AM97" s="536" t="str">
        <f>IFERROR(AM89*INDEX('Energy Prices'!$F$12:$CJ$17,MATCH('Data Input - BAU'!$D97,'Energy Prices'!$C$12:$C$17,0),MATCH('Data Input - BAU'!AM$7,'Energy Prices'!$F$11:$CJ$11,0))/100000,"")</f>
        <v/>
      </c>
      <c r="AN97" s="536" t="str">
        <f>IFERROR(AN89*INDEX('Energy Prices'!$F$12:$CJ$17,MATCH('Data Input - BAU'!$D97,'Energy Prices'!$C$12:$C$17,0),MATCH('Data Input - BAU'!AN$7,'Energy Prices'!$F$11:$CJ$11,0))/100000,"")</f>
        <v/>
      </c>
      <c r="AO97" s="536" t="str">
        <f>IFERROR(AO89*INDEX('Energy Prices'!$F$12:$CJ$17,MATCH('Data Input - BAU'!$D97,'Energy Prices'!$C$12:$C$17,0),MATCH('Data Input - BAU'!AO$7,'Energy Prices'!$F$11:$CJ$11,0))/100000,"")</f>
        <v/>
      </c>
      <c r="AP97" s="536" t="str">
        <f>IFERROR(AP89*INDEX('Energy Prices'!$F$12:$CJ$17,MATCH('Data Input - BAU'!$D97,'Energy Prices'!$C$12:$C$17,0),MATCH('Data Input - BAU'!AP$7,'Energy Prices'!$F$11:$CJ$11,0))/100000,"")</f>
        <v/>
      </c>
      <c r="AQ97" s="536" t="str">
        <f>IFERROR(AQ89*INDEX('Energy Prices'!$F$12:$CJ$17,MATCH('Data Input - BAU'!$D97,'Energy Prices'!$C$12:$C$17,0),MATCH('Data Input - BAU'!AQ$7,'Energy Prices'!$F$11:$CJ$11,0))/100000,"")</f>
        <v/>
      </c>
      <c r="AR97" s="536" t="str">
        <f>IFERROR(AR89*INDEX('Energy Prices'!$F$12:$CJ$17,MATCH('Data Input - BAU'!$D97,'Energy Prices'!$C$12:$C$17,0),MATCH('Data Input - BAU'!AR$7,'Energy Prices'!$F$11:$CJ$11,0))/100000,"")</f>
        <v/>
      </c>
      <c r="AS97" s="536" t="str">
        <f>IFERROR(AS89*INDEX('Energy Prices'!$F$12:$CJ$17,MATCH('Data Input - BAU'!$D97,'Energy Prices'!$C$12:$C$17,0),MATCH('Data Input - BAU'!AS$7,'Energy Prices'!$F$11:$CJ$11,0))/100000,"")</f>
        <v/>
      </c>
      <c r="AT97" s="536" t="str">
        <f>IFERROR(AT89*INDEX('Energy Prices'!$F$12:$CJ$17,MATCH('Data Input - BAU'!$D97,'Energy Prices'!$C$12:$C$17,0),MATCH('Data Input - BAU'!AT$7,'Energy Prices'!$F$11:$CJ$11,0))/100000,"")</f>
        <v/>
      </c>
      <c r="AU97" s="536" t="str">
        <f>IFERROR(AU89*INDEX('Energy Prices'!$F$12:$CJ$17,MATCH('Data Input - BAU'!$D97,'Energy Prices'!$C$12:$C$17,0),MATCH('Data Input - BAU'!AU$7,'Energy Prices'!$F$11:$CJ$11,0))/100000,"")</f>
        <v/>
      </c>
      <c r="AV97" s="536" t="str">
        <f>IFERROR(AV89*INDEX('Energy Prices'!$F$12:$CJ$17,MATCH('Data Input - BAU'!$D97,'Energy Prices'!$C$12:$C$17,0),MATCH('Data Input - BAU'!AV$7,'Energy Prices'!$F$11:$CJ$11,0))/100000,"")</f>
        <v/>
      </c>
      <c r="AW97" s="536" t="str">
        <f>IFERROR(AW89*INDEX('Energy Prices'!$F$12:$CJ$17,MATCH('Data Input - BAU'!$D97,'Energy Prices'!$C$12:$C$17,0),MATCH('Data Input - BAU'!AW$7,'Energy Prices'!$F$11:$CJ$11,0))/100000,"")</f>
        <v/>
      </c>
      <c r="AX97" s="536" t="str">
        <f>IFERROR(AX89*INDEX('Energy Prices'!$F$12:$CJ$17,MATCH('Data Input - BAU'!$D97,'Energy Prices'!$C$12:$C$17,0),MATCH('Data Input - BAU'!AX$7,'Energy Prices'!$F$11:$CJ$11,0))/100000,"")</f>
        <v/>
      </c>
      <c r="AY97" s="536" t="str">
        <f>IFERROR(AY89*INDEX('Energy Prices'!$F$12:$CJ$17,MATCH('Data Input - BAU'!$D97,'Energy Prices'!$C$12:$C$17,0),MATCH('Data Input - BAU'!AY$7,'Energy Prices'!$F$11:$CJ$11,0))/100000,"")</f>
        <v/>
      </c>
      <c r="AZ97" s="536" t="str">
        <f>IFERROR(AZ89*INDEX('Energy Prices'!$F$12:$CJ$17,MATCH('Data Input - BAU'!$D97,'Energy Prices'!$C$12:$C$17,0),MATCH('Data Input - BAU'!AZ$7,'Energy Prices'!$F$11:$CJ$11,0))/100000,"")</f>
        <v/>
      </c>
      <c r="BA97" s="536" t="str">
        <f>IFERROR(BA89*INDEX('Energy Prices'!$F$12:$CJ$17,MATCH('Data Input - BAU'!$D97,'Energy Prices'!$C$12:$C$17,0),MATCH('Data Input - BAU'!BA$7,'Energy Prices'!$F$11:$CJ$11,0))/100000,"")</f>
        <v/>
      </c>
      <c r="BB97" s="536" t="str">
        <f>IFERROR(BB89*INDEX('Energy Prices'!$F$12:$CJ$17,MATCH('Data Input - BAU'!$D97,'Energy Prices'!$C$12:$C$17,0),MATCH('Data Input - BAU'!BB$7,'Energy Prices'!$F$11:$CJ$11,0))/100000,"")</f>
        <v/>
      </c>
      <c r="BC97" s="536" t="str">
        <f>IFERROR(BC89*INDEX('Energy Prices'!$F$12:$CJ$17,MATCH('Data Input - BAU'!$D97,'Energy Prices'!$C$12:$C$17,0),MATCH('Data Input - BAU'!BC$7,'Energy Prices'!$F$11:$CJ$11,0))/100000,"")</f>
        <v/>
      </c>
      <c r="BD97" s="536" t="str">
        <f>IFERROR(BD89*INDEX('Energy Prices'!$F$12:$CJ$17,MATCH('Data Input - BAU'!$D97,'Energy Prices'!$C$12:$C$17,0),MATCH('Data Input - BAU'!BD$7,'Energy Prices'!$F$11:$CJ$11,0))/100000,"")</f>
        <v/>
      </c>
      <c r="BE97" s="536" t="str">
        <f>IFERROR(BE89*INDEX('Energy Prices'!$F$12:$CJ$17,MATCH('Data Input - BAU'!$D97,'Energy Prices'!$C$12:$C$17,0),MATCH('Data Input - BAU'!BE$7,'Energy Prices'!$F$11:$CJ$11,0))/100000,"")</f>
        <v/>
      </c>
      <c r="BF97" s="536" t="str">
        <f>IFERROR(BF89*INDEX('Energy Prices'!$F$12:$CJ$17,MATCH('Data Input - BAU'!$D97,'Energy Prices'!$C$12:$C$17,0),MATCH('Data Input - BAU'!BF$7,'Energy Prices'!$F$11:$CJ$11,0))/100000,"")</f>
        <v/>
      </c>
      <c r="BG97" s="536" t="str">
        <f>IFERROR(BG89*INDEX('Energy Prices'!$F$12:$CJ$17,MATCH('Data Input - BAU'!$D97,'Energy Prices'!$C$12:$C$17,0),MATCH('Data Input - BAU'!BG$7,'Energy Prices'!$F$11:$CJ$11,0))/100000,"")</f>
        <v/>
      </c>
      <c r="BH97" s="536" t="str">
        <f>IFERROR(BH89*INDEX('Energy Prices'!$F$12:$CJ$17,MATCH('Data Input - BAU'!$D97,'Energy Prices'!$C$12:$C$17,0),MATCH('Data Input - BAU'!BH$7,'Energy Prices'!$F$11:$CJ$11,0))/100000,"")</f>
        <v/>
      </c>
      <c r="BI97" s="536" t="str">
        <f>IFERROR(BI89*INDEX('Energy Prices'!$F$12:$CJ$17,MATCH('Data Input - BAU'!$D97,'Energy Prices'!$C$12:$C$17,0),MATCH('Data Input - BAU'!BI$7,'Energy Prices'!$F$11:$CJ$11,0))/100000,"")</f>
        <v/>
      </c>
      <c r="BJ97" s="536" t="str">
        <f>IFERROR(BJ89*INDEX('Energy Prices'!$F$12:$CJ$17,MATCH('Data Input - BAU'!$D97,'Energy Prices'!$C$12:$C$17,0),MATCH('Data Input - BAU'!BJ$7,'Energy Prices'!$F$11:$CJ$11,0))/100000,"")</f>
        <v/>
      </c>
      <c r="BK97" s="536" t="str">
        <f>IFERROR(BK89*INDEX('Energy Prices'!$F$12:$CJ$17,MATCH('Data Input - BAU'!$D97,'Energy Prices'!$C$12:$C$17,0),MATCH('Data Input - BAU'!BK$7,'Energy Prices'!$F$11:$CJ$11,0))/100000,"")</f>
        <v/>
      </c>
      <c r="BL97" s="536" t="str">
        <f>IFERROR(BL89*INDEX('Energy Prices'!$F$12:$CJ$17,MATCH('Data Input - BAU'!$D97,'Energy Prices'!$C$12:$C$17,0),MATCH('Data Input - BAU'!BL$7,'Energy Prices'!$F$11:$CJ$11,0))/100000,"")</f>
        <v/>
      </c>
      <c r="BM97" s="536" t="str">
        <f>IFERROR(BM89*INDEX('Energy Prices'!$F$12:$CJ$17,MATCH('Data Input - BAU'!$D97,'Energy Prices'!$C$12:$C$17,0),MATCH('Data Input - BAU'!BM$7,'Energy Prices'!$F$11:$CJ$11,0))/100000,"")</f>
        <v/>
      </c>
      <c r="BN97" s="536" t="str">
        <f>IFERROR(BN89*INDEX('Energy Prices'!$F$12:$CJ$17,MATCH('Data Input - BAU'!$D97,'Energy Prices'!$C$12:$C$17,0),MATCH('Data Input - BAU'!BN$7,'Energy Prices'!$F$11:$CJ$11,0))/100000,"")</f>
        <v/>
      </c>
      <c r="BO97" s="536" t="str">
        <f>IFERROR(BO89*INDEX('Energy Prices'!$F$12:$CJ$17,MATCH('Data Input - BAU'!$D97,'Energy Prices'!$C$12:$C$17,0),MATCH('Data Input - BAU'!BO$7,'Energy Prices'!$F$11:$CJ$11,0))/100000,"")</f>
        <v/>
      </c>
      <c r="BP97" s="536" t="str">
        <f>IFERROR(BP89*INDEX('Energy Prices'!$F$12:$CJ$17,MATCH('Data Input - BAU'!$D97,'Energy Prices'!$C$12:$C$17,0),MATCH('Data Input - BAU'!BP$7,'Energy Prices'!$F$11:$CJ$11,0))/100000,"")</f>
        <v/>
      </c>
      <c r="BQ97" s="536" t="str">
        <f>IFERROR(BQ89*INDEX('Energy Prices'!$F$12:$CJ$17,MATCH('Data Input - BAU'!$D97,'Energy Prices'!$C$12:$C$17,0),MATCH('Data Input - BAU'!BQ$7,'Energy Prices'!$F$11:$CJ$11,0))/100000,"")</f>
        <v/>
      </c>
      <c r="BR97" s="536" t="str">
        <f>IFERROR(BR89*INDEX('Energy Prices'!$F$12:$CJ$17,MATCH('Data Input - BAU'!$D97,'Energy Prices'!$C$12:$C$17,0),MATCH('Data Input - BAU'!BR$7,'Energy Prices'!$F$11:$CJ$11,0))/100000,"")</f>
        <v/>
      </c>
      <c r="BS97" s="536" t="str">
        <f>IFERROR(BS89*INDEX('Energy Prices'!$F$12:$CJ$17,MATCH('Data Input - BAU'!$D97,'Energy Prices'!$C$12:$C$17,0),MATCH('Data Input - BAU'!BS$7,'Energy Prices'!$F$11:$CJ$11,0))/100000,"")</f>
        <v/>
      </c>
      <c r="BT97" s="536" t="str">
        <f>IFERROR(BT89*INDEX('Energy Prices'!$F$12:$CJ$17,MATCH('Data Input - BAU'!$D97,'Energy Prices'!$C$12:$C$17,0),MATCH('Data Input - BAU'!BT$7,'Energy Prices'!$F$11:$CJ$11,0))/100000,"")</f>
        <v/>
      </c>
      <c r="BU97" s="536" t="str">
        <f>IFERROR(BU89*INDEX('Energy Prices'!$F$12:$CJ$17,MATCH('Data Input - BAU'!$D97,'Energy Prices'!$C$12:$C$17,0),MATCH('Data Input - BAU'!BU$7,'Energy Prices'!$F$11:$CJ$11,0))/100000,"")</f>
        <v/>
      </c>
      <c r="BV97" s="536" t="str">
        <f>IFERROR(BV89*INDEX('Energy Prices'!$F$12:$CJ$17,MATCH('Data Input - BAU'!$D97,'Energy Prices'!$C$12:$C$17,0),MATCH('Data Input - BAU'!BV$7,'Energy Prices'!$F$11:$CJ$11,0))/100000,"")</f>
        <v/>
      </c>
      <c r="BW97" s="536" t="str">
        <f>IFERROR(BW89*INDEX('Energy Prices'!$F$12:$CJ$17,MATCH('Data Input - BAU'!$D97,'Energy Prices'!$C$12:$C$17,0),MATCH('Data Input - BAU'!BW$7,'Energy Prices'!$F$11:$CJ$11,0))/100000,"")</f>
        <v/>
      </c>
      <c r="BX97" s="536" t="str">
        <f>IFERROR(BX89*INDEX('Energy Prices'!$F$12:$CJ$17,MATCH('Data Input - BAU'!$D97,'Energy Prices'!$C$12:$C$17,0),MATCH('Data Input - BAU'!BX$7,'Energy Prices'!$F$11:$CJ$11,0))/100000,"")</f>
        <v/>
      </c>
      <c r="BY97" s="536" t="str">
        <f>IFERROR(BY89*INDEX('Energy Prices'!$F$12:$CJ$17,MATCH('Data Input - BAU'!$D97,'Energy Prices'!$C$12:$C$17,0),MATCH('Data Input - BAU'!BY$7,'Energy Prices'!$F$11:$CJ$11,0))/100000,"")</f>
        <v/>
      </c>
      <c r="BZ97" s="536" t="str">
        <f>IFERROR(BZ89*INDEX('Energy Prices'!$F$12:$CJ$17,MATCH('Data Input - BAU'!$D97,'Energy Prices'!$C$12:$C$17,0),MATCH('Data Input - BAU'!BZ$7,'Energy Prices'!$F$11:$CJ$11,0))/100000,"")</f>
        <v/>
      </c>
      <c r="CA97" s="536" t="str">
        <f>IFERROR(CA89*INDEX('Energy Prices'!$F$12:$CJ$17,MATCH('Data Input - BAU'!$D97,'Energy Prices'!$C$12:$C$17,0),MATCH('Data Input - BAU'!CA$7,'Energy Prices'!$F$11:$CJ$11,0))/100000,"")</f>
        <v/>
      </c>
      <c r="CB97" s="536" t="str">
        <f>IFERROR(CB89*INDEX('Energy Prices'!$F$12:$CJ$17,MATCH('Data Input - BAU'!$D97,'Energy Prices'!$C$12:$C$17,0),MATCH('Data Input - BAU'!CB$7,'Energy Prices'!$F$11:$CJ$11,0))/100000,"")</f>
        <v/>
      </c>
      <c r="CC97" s="536" t="str">
        <f>IFERROR(CC89*INDEX('Energy Prices'!$F$12:$CJ$17,MATCH('Data Input - BAU'!$D97,'Energy Prices'!$C$12:$C$17,0),MATCH('Data Input - BAU'!CC$7,'Energy Prices'!$F$11:$CJ$11,0))/100000,"")</f>
        <v/>
      </c>
      <c r="CD97" s="536" t="str">
        <f>IFERROR(CD89*INDEX('Energy Prices'!$F$12:$CJ$17,MATCH('Data Input - BAU'!$D97,'Energy Prices'!$C$12:$C$17,0),MATCH('Data Input - BAU'!CD$7,'Energy Prices'!$F$11:$CJ$11,0))/100000,"")</f>
        <v/>
      </c>
      <c r="CE97" s="536" t="str">
        <f>IFERROR(CE89*INDEX('Energy Prices'!$F$12:$CJ$17,MATCH('Data Input - BAU'!$D97,'Energy Prices'!$C$12:$C$17,0),MATCH('Data Input - BAU'!CE$7,'Energy Prices'!$F$11:$CJ$11,0))/100000,"")</f>
        <v/>
      </c>
      <c r="CF97" s="536" t="str">
        <f>IFERROR(CF89*INDEX('Energy Prices'!$F$12:$CJ$17,MATCH('Data Input - BAU'!$D97,'Energy Prices'!$C$12:$C$17,0),MATCH('Data Input - BAU'!CF$7,'Energy Prices'!$F$11:$CJ$11,0))/100000,"")</f>
        <v/>
      </c>
      <c r="CG97" s="536" t="str">
        <f>IFERROR(CG89*INDEX('Energy Prices'!$F$12:$CJ$17,MATCH('Data Input - BAU'!$D97,'Energy Prices'!$C$12:$C$17,0),MATCH('Data Input - BAU'!CG$7,'Energy Prices'!$F$11:$CJ$11,0))/100000,"")</f>
        <v/>
      </c>
      <c r="CH97" s="536" t="str">
        <f>IFERROR(CH89*INDEX('Energy Prices'!$F$12:$CJ$17,MATCH('Data Input - BAU'!$D97,'Energy Prices'!$C$12:$C$17,0),MATCH('Data Input - BAU'!CH$7,'Energy Prices'!$F$11:$CJ$11,0))/100000,"")</f>
        <v/>
      </c>
      <c r="CI97" s="536" t="str">
        <f>IFERROR(CI89*INDEX('Energy Prices'!$F$12:$CJ$17,MATCH('Data Input - BAU'!$D97,'Energy Prices'!$C$12:$C$17,0),MATCH('Data Input - BAU'!CI$7,'Energy Prices'!$F$11:$CJ$11,0))/100000,"")</f>
        <v/>
      </c>
      <c r="CJ97" s="536" t="str">
        <f>IFERROR(CJ89*INDEX('Energy Prices'!$F$12:$CJ$17,MATCH('Data Input - BAU'!$D97,'Energy Prices'!$C$12:$C$17,0),MATCH('Data Input - BAU'!CJ$7,'Energy Prices'!$F$11:$CJ$11,0))/100000,"")</f>
        <v/>
      </c>
      <c r="CK97" s="536" t="str">
        <f>IFERROR(CK89*INDEX('Energy Prices'!$F$12:$CJ$17,MATCH('Data Input - BAU'!$D97,'Energy Prices'!$C$12:$C$17,0),MATCH('Data Input - BAU'!CK$7,'Energy Prices'!$F$11:$CJ$11,0))/100000,"")</f>
        <v/>
      </c>
      <c r="CL97" s="536" t="str">
        <f>IFERROR(CL89*INDEX('Energy Prices'!$F$12:$CJ$17,MATCH('Data Input - BAU'!$D97,'Energy Prices'!$C$12:$C$17,0),MATCH('Data Input - BAU'!CL$7,'Energy Prices'!$F$11:$CJ$11,0))/100000,"")</f>
        <v/>
      </c>
      <c r="CM97" s="536" t="str">
        <f>IFERROR(CM89*INDEX('Energy Prices'!$F$12:$CJ$17,MATCH('Data Input - BAU'!$D97,'Energy Prices'!$C$12:$C$17,0),MATCH('Data Input - BAU'!CM$7,'Energy Prices'!$F$11:$CJ$11,0))/100000,"")</f>
        <v/>
      </c>
      <c r="CN97" s="536" t="str">
        <f>IFERROR(CN89*INDEX('Energy Prices'!$F$12:$CJ$17,MATCH('Data Input - BAU'!$D97,'Energy Prices'!$C$12:$C$17,0),MATCH('Data Input - BAU'!CN$7,'Energy Prices'!$F$11:$CJ$11,0))/100000,"")</f>
        <v/>
      </c>
      <c r="CO97" s="536" t="str">
        <f>IFERROR(CO89*INDEX('Energy Prices'!$F$12:$CJ$17,MATCH('Data Input - BAU'!$D97,'Energy Prices'!$C$12:$C$17,0),MATCH('Data Input - BAU'!CO$7,'Energy Prices'!$F$11:$CJ$11,0))/100000,"")</f>
        <v/>
      </c>
      <c r="CP97" s="536" t="str">
        <f>IFERROR(CP89*INDEX('Energy Prices'!$F$12:$CJ$17,MATCH('Data Input - BAU'!$D97,'Energy Prices'!$C$12:$C$17,0),MATCH('Data Input - BAU'!CP$7,'Energy Prices'!$F$11:$CJ$11,0))/100000,"")</f>
        <v/>
      </c>
      <c r="CQ97" s="536" t="str">
        <f>IFERROR(CQ89*INDEX('Energy Prices'!$F$12:$CJ$17,MATCH('Data Input - BAU'!$D97,'Energy Prices'!$C$12:$C$17,0),MATCH('Data Input - BAU'!CQ$7,'Energy Prices'!$F$11:$CJ$11,0))/100000,"")</f>
        <v/>
      </c>
      <c r="CR97" s="536" t="str">
        <f>IFERROR(CR89*INDEX('Energy Prices'!$F$12:$CJ$17,MATCH('Data Input - BAU'!$D97,'Energy Prices'!$C$12:$C$17,0),MATCH('Data Input - BAU'!CR$7,'Energy Prices'!$F$11:$CJ$11,0))/100000,"")</f>
        <v/>
      </c>
      <c r="CS97" s="536" t="str">
        <f>IFERROR(CS89*INDEX('Energy Prices'!$F$12:$CJ$17,MATCH('Data Input - BAU'!$D97,'Energy Prices'!$C$12:$C$17,0),MATCH('Data Input - BAU'!CS$7,'Energy Prices'!$F$11:$CJ$11,0))/100000,"")</f>
        <v/>
      </c>
      <c r="CT97" s="536" t="str">
        <f>IFERROR(CT89*INDEX('Energy Prices'!$F$12:$CJ$17,MATCH('Data Input - BAU'!$D97,'Energy Prices'!$C$12:$C$17,0),MATCH('Data Input - BAU'!CT$7,'Energy Prices'!$F$11:$CJ$11,0))/100000,"")</f>
        <v/>
      </c>
      <c r="CU97" s="536" t="str">
        <f>IFERROR(CU89*INDEX('Energy Prices'!$F$12:$CJ$17,MATCH('Data Input - BAU'!$D97,'Energy Prices'!$C$12:$C$17,0),MATCH('Data Input - BAU'!CU$7,'Energy Prices'!$F$11:$CJ$11,0))/100000,"")</f>
        <v/>
      </c>
      <c r="CV97" s="536" t="str">
        <f>IFERROR(CV89*INDEX('Energy Prices'!$F$12:$CJ$17,MATCH('Data Input - BAU'!$D97,'Energy Prices'!$C$12:$C$17,0),MATCH('Data Input - BAU'!CV$7,'Energy Prices'!$F$11:$CJ$11,0))/100000,"")</f>
        <v/>
      </c>
      <c r="CW97" s="536" t="str">
        <f>IFERROR(CW89*INDEX('Energy Prices'!$F$12:$CJ$17,MATCH('Data Input - BAU'!$D97,'Energy Prices'!$C$12:$C$17,0),MATCH('Data Input - BAU'!CW$7,'Energy Prices'!$F$11:$CJ$11,0))/100000,"")</f>
        <v/>
      </c>
      <c r="CX97" s="536" t="str">
        <f>IFERROR(CX89*INDEX('Energy Prices'!$F$12:$CJ$17,MATCH('Data Input - BAU'!$D97,'Energy Prices'!$C$12:$C$17,0),MATCH('Data Input - BAU'!CX$7,'Energy Prices'!$F$11:$CJ$11,0))/100000,"")</f>
        <v/>
      </c>
      <c r="CY97" s="536" t="str">
        <f>IFERROR(CY89*INDEX('Energy Prices'!$F$12:$CJ$17,MATCH('Data Input - BAU'!$D97,'Energy Prices'!$C$12:$C$17,0),MATCH('Data Input - BAU'!CY$7,'Energy Prices'!$F$11:$CJ$11,0))/100000,"")</f>
        <v/>
      </c>
      <c r="CZ97" s="536" t="str">
        <f>IFERROR(CZ89*INDEX('Energy Prices'!$F$12:$CJ$17,MATCH('Data Input - BAU'!$D97,'Energy Prices'!$C$12:$C$17,0),MATCH('Data Input - BAU'!CZ$7,'Energy Prices'!$F$11:$CJ$11,0))/100000,"")</f>
        <v/>
      </c>
      <c r="DA97" s="536" t="str">
        <f>IFERROR(DA89*INDEX('Energy Prices'!$F$12:$CJ$17,MATCH('Data Input - BAU'!$D97,'Energy Prices'!$C$12:$C$17,0),MATCH('Data Input - BAU'!DA$7,'Energy Prices'!$F$11:$CJ$11,0))/100000,"")</f>
        <v/>
      </c>
      <c r="DB97" s="536" t="str">
        <f>IFERROR(DB89*INDEX('Energy Prices'!$F$12:$CJ$17,MATCH('Data Input - BAU'!$D97,'Energy Prices'!$C$12:$C$17,0),MATCH('Data Input - BAU'!DB$7,'Energy Prices'!$F$11:$CJ$11,0))/100000,"")</f>
        <v/>
      </c>
      <c r="DC97" s="536" t="str">
        <f>IFERROR(DC89*INDEX('Energy Prices'!$F$12:$CJ$17,MATCH('Data Input - BAU'!$D97,'Energy Prices'!$C$12:$C$17,0),MATCH('Data Input - BAU'!DC$7,'Energy Prices'!$F$11:$CJ$11,0))/100000,"")</f>
        <v/>
      </c>
      <c r="DD97" s="225"/>
      <c r="DE97" s="220"/>
    </row>
    <row r="98" spans="2:109" x14ac:dyDescent="0.25">
      <c r="B98" s="217"/>
      <c r="C98" s="263" t="s">
        <v>836</v>
      </c>
      <c r="D98" s="226" t="str">
        <f t="shared" si="8"/>
        <v>Other (please specify)</v>
      </c>
      <c r="E98" s="219" t="s">
        <v>1117</v>
      </c>
      <c r="F98" s="225"/>
      <c r="G98" s="219"/>
      <c r="H98" s="271"/>
      <c r="I98" s="271"/>
      <c r="J98" s="271"/>
      <c r="K98" s="271"/>
      <c r="L98" s="271"/>
      <c r="M98" s="271"/>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c r="AK98" s="271"/>
      <c r="AL98" s="271"/>
      <c r="AM98" s="271"/>
      <c r="AN98" s="271"/>
      <c r="AO98" s="271"/>
      <c r="AP98" s="271"/>
      <c r="AQ98" s="271"/>
      <c r="AR98" s="271"/>
      <c r="AS98" s="271"/>
      <c r="AT98" s="271"/>
      <c r="AU98" s="271"/>
      <c r="AV98" s="271"/>
      <c r="AW98" s="271"/>
      <c r="AX98" s="271"/>
      <c r="AY98" s="271"/>
      <c r="AZ98" s="271"/>
      <c r="BA98" s="271"/>
      <c r="BB98" s="271"/>
      <c r="BC98" s="271"/>
      <c r="BD98" s="271"/>
      <c r="BE98" s="271"/>
      <c r="BF98" s="271"/>
      <c r="BG98" s="271"/>
      <c r="BH98" s="271"/>
      <c r="BI98" s="271"/>
      <c r="BJ98" s="271"/>
      <c r="BK98" s="271"/>
      <c r="BL98" s="271"/>
      <c r="BM98" s="271"/>
      <c r="BN98" s="271"/>
      <c r="BO98" s="271"/>
      <c r="BP98" s="271"/>
      <c r="BQ98" s="271"/>
      <c r="BR98" s="271"/>
      <c r="BS98" s="271"/>
      <c r="BT98" s="271"/>
      <c r="BU98" s="271"/>
      <c r="BV98" s="271"/>
      <c r="BW98" s="271"/>
      <c r="BX98" s="271"/>
      <c r="BY98" s="271"/>
      <c r="BZ98" s="271"/>
      <c r="CA98" s="271"/>
      <c r="CB98" s="271"/>
      <c r="CC98" s="271"/>
      <c r="CD98" s="271"/>
      <c r="CE98" s="271"/>
      <c r="CF98" s="271"/>
      <c r="CG98" s="271"/>
      <c r="CH98" s="271"/>
      <c r="CI98" s="271"/>
      <c r="CJ98" s="271"/>
      <c r="CK98" s="271"/>
      <c r="CL98" s="271"/>
      <c r="CM98" s="271"/>
      <c r="CN98" s="271"/>
      <c r="CO98" s="271"/>
      <c r="CP98" s="271"/>
      <c r="CQ98" s="271"/>
      <c r="CR98" s="271"/>
      <c r="CS98" s="271"/>
      <c r="CT98" s="271"/>
      <c r="CU98" s="271"/>
      <c r="CV98" s="271"/>
      <c r="CW98" s="271"/>
      <c r="CX98" s="271"/>
      <c r="CY98" s="271"/>
      <c r="CZ98" s="271"/>
      <c r="DA98" s="271"/>
      <c r="DB98" s="271"/>
      <c r="DC98" s="271"/>
      <c r="DD98" s="218"/>
      <c r="DE98" s="220"/>
    </row>
    <row r="99" spans="2:109" x14ac:dyDescent="0.25">
      <c r="B99" s="217"/>
      <c r="C99" s="260"/>
      <c r="D99" s="226"/>
      <c r="E99" s="219"/>
      <c r="F99" s="219"/>
      <c r="G99" s="219"/>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8"/>
      <c r="BL99" s="218"/>
      <c r="BM99" s="218"/>
      <c r="BN99" s="218"/>
      <c r="BO99" s="218"/>
      <c r="BP99" s="218"/>
      <c r="BQ99" s="218"/>
      <c r="BR99" s="218"/>
      <c r="BS99" s="218"/>
      <c r="BT99" s="218"/>
      <c r="BU99" s="218"/>
      <c r="BV99" s="218"/>
      <c r="BW99" s="218"/>
      <c r="BX99" s="218"/>
      <c r="BY99" s="218"/>
      <c r="BZ99" s="218"/>
      <c r="CA99" s="218"/>
      <c r="CB99" s="218"/>
      <c r="CC99" s="218"/>
      <c r="CD99" s="218"/>
      <c r="CE99" s="218"/>
      <c r="CF99" s="218"/>
      <c r="CG99" s="218"/>
      <c r="CH99" s="218"/>
      <c r="CI99" s="218"/>
      <c r="CJ99" s="218"/>
      <c r="CK99" s="218"/>
      <c r="CL99" s="218"/>
      <c r="CM99" s="218"/>
      <c r="CN99" s="218"/>
      <c r="CO99" s="218"/>
      <c r="CP99" s="218"/>
      <c r="CQ99" s="218"/>
      <c r="CR99" s="218"/>
      <c r="CS99" s="218"/>
      <c r="CT99" s="218"/>
      <c r="CU99" s="218"/>
      <c r="CV99" s="218"/>
      <c r="CW99" s="218"/>
      <c r="CX99" s="218"/>
      <c r="CY99" s="218"/>
      <c r="CZ99" s="218"/>
      <c r="DA99" s="218"/>
      <c r="DB99" s="218"/>
      <c r="DC99" s="218"/>
      <c r="DD99" s="218"/>
      <c r="DE99" s="220"/>
    </row>
    <row r="100" spans="2:109" x14ac:dyDescent="0.25">
      <c r="B100" s="217"/>
      <c r="C100" s="260"/>
      <c r="D100" s="272" t="s">
        <v>116</v>
      </c>
      <c r="E100" s="273" t="s">
        <v>1117</v>
      </c>
      <c r="F100" s="276" t="s">
        <v>571</v>
      </c>
      <c r="G100" s="276"/>
      <c r="H100" s="535">
        <f>SUM(H92:H99)</f>
        <v>0</v>
      </c>
      <c r="I100" s="535">
        <f>SUM(I92:I99)</f>
        <v>0</v>
      </c>
      <c r="J100" s="535">
        <f t="shared" ref="J100:BU100" si="9">SUM(J92:J99)</f>
        <v>0</v>
      </c>
      <c r="K100" s="535">
        <f t="shared" si="9"/>
        <v>0</v>
      </c>
      <c r="L100" s="535">
        <f t="shared" si="9"/>
        <v>0</v>
      </c>
      <c r="M100" s="535">
        <f t="shared" si="9"/>
        <v>0</v>
      </c>
      <c r="N100" s="535">
        <f t="shared" si="9"/>
        <v>0</v>
      </c>
      <c r="O100" s="535">
        <f t="shared" si="9"/>
        <v>0</v>
      </c>
      <c r="P100" s="535">
        <f t="shared" si="9"/>
        <v>0</v>
      </c>
      <c r="Q100" s="535">
        <f t="shared" si="9"/>
        <v>0</v>
      </c>
      <c r="R100" s="535">
        <f t="shared" si="9"/>
        <v>0</v>
      </c>
      <c r="S100" s="535">
        <f t="shared" si="9"/>
        <v>0</v>
      </c>
      <c r="T100" s="535">
        <f t="shared" si="9"/>
        <v>0</v>
      </c>
      <c r="U100" s="535">
        <f t="shared" si="9"/>
        <v>0</v>
      </c>
      <c r="V100" s="535">
        <f t="shared" si="9"/>
        <v>0</v>
      </c>
      <c r="W100" s="535">
        <f t="shared" si="9"/>
        <v>0</v>
      </c>
      <c r="X100" s="535">
        <f t="shared" si="9"/>
        <v>0</v>
      </c>
      <c r="Y100" s="535">
        <f t="shared" si="9"/>
        <v>0</v>
      </c>
      <c r="Z100" s="535">
        <f t="shared" si="9"/>
        <v>0</v>
      </c>
      <c r="AA100" s="535">
        <f t="shared" si="9"/>
        <v>0</v>
      </c>
      <c r="AB100" s="535">
        <f t="shared" si="9"/>
        <v>0</v>
      </c>
      <c r="AC100" s="535">
        <f t="shared" si="9"/>
        <v>0</v>
      </c>
      <c r="AD100" s="535">
        <f t="shared" si="9"/>
        <v>0</v>
      </c>
      <c r="AE100" s="535">
        <f t="shared" si="9"/>
        <v>0</v>
      </c>
      <c r="AF100" s="535">
        <f t="shared" si="9"/>
        <v>0</v>
      </c>
      <c r="AG100" s="535">
        <f t="shared" si="9"/>
        <v>0</v>
      </c>
      <c r="AH100" s="535">
        <f t="shared" si="9"/>
        <v>0</v>
      </c>
      <c r="AI100" s="535">
        <f t="shared" si="9"/>
        <v>0</v>
      </c>
      <c r="AJ100" s="535">
        <f t="shared" si="9"/>
        <v>0</v>
      </c>
      <c r="AK100" s="535">
        <f t="shared" si="9"/>
        <v>0</v>
      </c>
      <c r="AL100" s="535">
        <f t="shared" si="9"/>
        <v>0</v>
      </c>
      <c r="AM100" s="535">
        <f t="shared" si="9"/>
        <v>0</v>
      </c>
      <c r="AN100" s="535">
        <f t="shared" si="9"/>
        <v>0</v>
      </c>
      <c r="AO100" s="535">
        <f t="shared" si="9"/>
        <v>0</v>
      </c>
      <c r="AP100" s="535">
        <f t="shared" si="9"/>
        <v>0</v>
      </c>
      <c r="AQ100" s="535">
        <f t="shared" si="9"/>
        <v>0</v>
      </c>
      <c r="AR100" s="535">
        <f t="shared" si="9"/>
        <v>0</v>
      </c>
      <c r="AS100" s="535">
        <f t="shared" si="9"/>
        <v>0</v>
      </c>
      <c r="AT100" s="535">
        <f t="shared" si="9"/>
        <v>0</v>
      </c>
      <c r="AU100" s="535">
        <f t="shared" si="9"/>
        <v>0</v>
      </c>
      <c r="AV100" s="535">
        <f t="shared" si="9"/>
        <v>0</v>
      </c>
      <c r="AW100" s="535">
        <f t="shared" si="9"/>
        <v>0</v>
      </c>
      <c r="AX100" s="535">
        <f t="shared" si="9"/>
        <v>0</v>
      </c>
      <c r="AY100" s="535">
        <f t="shared" si="9"/>
        <v>0</v>
      </c>
      <c r="AZ100" s="535">
        <f t="shared" si="9"/>
        <v>0</v>
      </c>
      <c r="BA100" s="535">
        <f t="shared" si="9"/>
        <v>0</v>
      </c>
      <c r="BB100" s="535">
        <f t="shared" si="9"/>
        <v>0</v>
      </c>
      <c r="BC100" s="535">
        <f t="shared" si="9"/>
        <v>0</v>
      </c>
      <c r="BD100" s="535">
        <f t="shared" si="9"/>
        <v>0</v>
      </c>
      <c r="BE100" s="535">
        <f t="shared" si="9"/>
        <v>0</v>
      </c>
      <c r="BF100" s="535">
        <f t="shared" si="9"/>
        <v>0</v>
      </c>
      <c r="BG100" s="535">
        <f t="shared" si="9"/>
        <v>0</v>
      </c>
      <c r="BH100" s="535">
        <f t="shared" si="9"/>
        <v>0</v>
      </c>
      <c r="BI100" s="535">
        <f t="shared" si="9"/>
        <v>0</v>
      </c>
      <c r="BJ100" s="535">
        <f t="shared" si="9"/>
        <v>0</v>
      </c>
      <c r="BK100" s="535">
        <f t="shared" si="9"/>
        <v>0</v>
      </c>
      <c r="BL100" s="535">
        <f t="shared" si="9"/>
        <v>0</v>
      </c>
      <c r="BM100" s="535">
        <f t="shared" si="9"/>
        <v>0</v>
      </c>
      <c r="BN100" s="535">
        <f t="shared" si="9"/>
        <v>0</v>
      </c>
      <c r="BO100" s="535">
        <f t="shared" si="9"/>
        <v>0</v>
      </c>
      <c r="BP100" s="535">
        <f t="shared" si="9"/>
        <v>0</v>
      </c>
      <c r="BQ100" s="535">
        <f t="shared" si="9"/>
        <v>0</v>
      </c>
      <c r="BR100" s="535">
        <f t="shared" si="9"/>
        <v>0</v>
      </c>
      <c r="BS100" s="535">
        <f t="shared" si="9"/>
        <v>0</v>
      </c>
      <c r="BT100" s="535">
        <f t="shared" si="9"/>
        <v>0</v>
      </c>
      <c r="BU100" s="535">
        <f t="shared" si="9"/>
        <v>0</v>
      </c>
      <c r="BV100" s="535">
        <f t="shared" ref="BV100:DC100" si="10">SUM(BV92:BV99)</f>
        <v>0</v>
      </c>
      <c r="BW100" s="535">
        <f t="shared" si="10"/>
        <v>0</v>
      </c>
      <c r="BX100" s="535">
        <f t="shared" si="10"/>
        <v>0</v>
      </c>
      <c r="BY100" s="535">
        <f t="shared" si="10"/>
        <v>0</v>
      </c>
      <c r="BZ100" s="535">
        <f t="shared" si="10"/>
        <v>0</v>
      </c>
      <c r="CA100" s="535">
        <f t="shared" si="10"/>
        <v>0</v>
      </c>
      <c r="CB100" s="535">
        <f t="shared" si="10"/>
        <v>0</v>
      </c>
      <c r="CC100" s="535">
        <f t="shared" si="10"/>
        <v>0</v>
      </c>
      <c r="CD100" s="535">
        <f t="shared" si="10"/>
        <v>0</v>
      </c>
      <c r="CE100" s="535">
        <f t="shared" si="10"/>
        <v>0</v>
      </c>
      <c r="CF100" s="535">
        <f t="shared" si="10"/>
        <v>0</v>
      </c>
      <c r="CG100" s="535">
        <f t="shared" si="10"/>
        <v>0</v>
      </c>
      <c r="CH100" s="535">
        <f t="shared" si="10"/>
        <v>0</v>
      </c>
      <c r="CI100" s="535">
        <f t="shared" si="10"/>
        <v>0</v>
      </c>
      <c r="CJ100" s="535">
        <f t="shared" si="10"/>
        <v>0</v>
      </c>
      <c r="CK100" s="535">
        <f t="shared" si="10"/>
        <v>0</v>
      </c>
      <c r="CL100" s="535">
        <f t="shared" si="10"/>
        <v>0</v>
      </c>
      <c r="CM100" s="535">
        <f t="shared" si="10"/>
        <v>0</v>
      </c>
      <c r="CN100" s="535">
        <f t="shared" si="10"/>
        <v>0</v>
      </c>
      <c r="CO100" s="535">
        <f t="shared" si="10"/>
        <v>0</v>
      </c>
      <c r="CP100" s="535">
        <f t="shared" si="10"/>
        <v>0</v>
      </c>
      <c r="CQ100" s="535">
        <f t="shared" si="10"/>
        <v>0</v>
      </c>
      <c r="CR100" s="535">
        <f t="shared" si="10"/>
        <v>0</v>
      </c>
      <c r="CS100" s="535">
        <f t="shared" si="10"/>
        <v>0</v>
      </c>
      <c r="CT100" s="535">
        <f t="shared" si="10"/>
        <v>0</v>
      </c>
      <c r="CU100" s="535">
        <f t="shared" si="10"/>
        <v>0</v>
      </c>
      <c r="CV100" s="535">
        <f t="shared" si="10"/>
        <v>0</v>
      </c>
      <c r="CW100" s="535">
        <f t="shared" si="10"/>
        <v>0</v>
      </c>
      <c r="CX100" s="535">
        <f t="shared" si="10"/>
        <v>0</v>
      </c>
      <c r="CY100" s="535">
        <f t="shared" si="10"/>
        <v>0</v>
      </c>
      <c r="CZ100" s="535">
        <f t="shared" si="10"/>
        <v>0</v>
      </c>
      <c r="DA100" s="535">
        <f t="shared" si="10"/>
        <v>0</v>
      </c>
      <c r="DB100" s="535">
        <f t="shared" si="10"/>
        <v>0</v>
      </c>
      <c r="DC100" s="535">
        <f t="shared" si="10"/>
        <v>0</v>
      </c>
      <c r="DD100" s="225"/>
      <c r="DE100" s="220"/>
    </row>
    <row r="101" spans="2:109" x14ac:dyDescent="0.25">
      <c r="B101" s="217"/>
      <c r="C101" s="260"/>
      <c r="D101" s="226"/>
      <c r="E101" s="219"/>
      <c r="F101" s="219"/>
      <c r="G101" s="219"/>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8"/>
      <c r="BL101" s="218"/>
      <c r="BM101" s="218"/>
      <c r="BN101" s="218"/>
      <c r="BO101" s="218"/>
      <c r="BP101" s="218"/>
      <c r="BQ101" s="218"/>
      <c r="BR101" s="218"/>
      <c r="BS101" s="218"/>
      <c r="BT101" s="218"/>
      <c r="BU101" s="218"/>
      <c r="BV101" s="218"/>
      <c r="BW101" s="218"/>
      <c r="BX101" s="218"/>
      <c r="BY101" s="218"/>
      <c r="BZ101" s="218"/>
      <c r="CA101" s="218"/>
      <c r="CB101" s="218"/>
      <c r="CC101" s="218"/>
      <c r="CD101" s="218"/>
      <c r="CE101" s="218"/>
      <c r="CF101" s="218"/>
      <c r="CG101" s="218"/>
      <c r="CH101" s="218"/>
      <c r="CI101" s="218"/>
      <c r="CJ101" s="218"/>
      <c r="CK101" s="218"/>
      <c r="CL101" s="218"/>
      <c r="CM101" s="218"/>
      <c r="CN101" s="218"/>
      <c r="CO101" s="218"/>
      <c r="CP101" s="218"/>
      <c r="CQ101" s="218"/>
      <c r="CR101" s="218"/>
      <c r="CS101" s="218"/>
      <c r="CT101" s="218"/>
      <c r="CU101" s="218"/>
      <c r="CV101" s="218"/>
      <c r="CW101" s="218"/>
      <c r="CX101" s="218"/>
      <c r="CY101" s="218"/>
      <c r="CZ101" s="218"/>
      <c r="DA101" s="218"/>
      <c r="DB101" s="218"/>
      <c r="DC101" s="218"/>
      <c r="DD101" s="218"/>
      <c r="DE101" s="220"/>
    </row>
    <row r="102" spans="2:109" ht="20.25" customHeight="1" x14ac:dyDescent="0.25">
      <c r="B102" s="217"/>
      <c r="C102" s="262" t="s">
        <v>53</v>
      </c>
      <c r="D102" s="240"/>
      <c r="E102" s="239"/>
      <c r="F102" s="239"/>
      <c r="G102" s="239"/>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20"/>
    </row>
    <row r="103" spans="2:109" x14ac:dyDescent="0.25">
      <c r="B103" s="217"/>
      <c r="C103" s="260"/>
      <c r="D103" s="216"/>
      <c r="E103" s="219"/>
      <c r="F103" s="219"/>
      <c r="G103" s="219"/>
      <c r="H103" s="218"/>
      <c r="I103" s="218"/>
      <c r="J103" s="218"/>
      <c r="K103" s="218"/>
      <c r="L103" s="218"/>
      <c r="M103" s="218"/>
      <c r="N103" s="218"/>
      <c r="O103" s="218"/>
      <c r="P103" s="218"/>
      <c r="Q103" s="218"/>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8"/>
      <c r="BL103" s="218"/>
      <c r="BM103" s="218"/>
      <c r="BN103" s="218"/>
      <c r="BO103" s="218"/>
      <c r="BP103" s="218"/>
      <c r="BQ103" s="218"/>
      <c r="BR103" s="218"/>
      <c r="BS103" s="218"/>
      <c r="BT103" s="218"/>
      <c r="BU103" s="218"/>
      <c r="BV103" s="218"/>
      <c r="BW103" s="218"/>
      <c r="BX103" s="218"/>
      <c r="BY103" s="218"/>
      <c r="BZ103" s="218"/>
      <c r="CA103" s="218"/>
      <c r="CB103" s="218"/>
      <c r="CC103" s="218"/>
      <c r="CD103" s="218"/>
      <c r="CE103" s="218"/>
      <c r="CF103" s="218"/>
      <c r="CG103" s="218"/>
      <c r="CH103" s="218"/>
      <c r="CI103" s="218"/>
      <c r="CJ103" s="218"/>
      <c r="CK103" s="218"/>
      <c r="CL103" s="218"/>
      <c r="CM103" s="218"/>
      <c r="CN103" s="218"/>
      <c r="CO103" s="218"/>
      <c r="CP103" s="218"/>
      <c r="CQ103" s="218"/>
      <c r="CR103" s="218"/>
      <c r="CS103" s="218"/>
      <c r="CT103" s="218"/>
      <c r="CU103" s="218"/>
      <c r="CV103" s="218"/>
      <c r="CW103" s="218"/>
      <c r="CX103" s="218"/>
      <c r="CY103" s="218"/>
      <c r="CZ103" s="218"/>
      <c r="DA103" s="218"/>
      <c r="DB103" s="218"/>
      <c r="DC103" s="218"/>
      <c r="DD103" s="218"/>
      <c r="DE103" s="220"/>
    </row>
    <row r="104" spans="2:109" ht="21" x14ac:dyDescent="0.25">
      <c r="B104" s="217"/>
      <c r="C104" s="260"/>
      <c r="D104" s="115" t="s">
        <v>37</v>
      </c>
      <c r="E104" s="238" t="s">
        <v>549</v>
      </c>
      <c r="F104" s="239"/>
      <c r="G104" s="239"/>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c r="AI104" s="237"/>
      <c r="AJ104" s="237"/>
      <c r="AK104" s="237"/>
      <c r="AL104" s="237"/>
      <c r="AM104" s="237"/>
      <c r="AN104" s="237"/>
      <c r="AO104" s="237"/>
      <c r="AP104" s="237"/>
      <c r="AQ104" s="237"/>
      <c r="AR104" s="237"/>
      <c r="AS104" s="237"/>
      <c r="AT104" s="237"/>
      <c r="AU104" s="237"/>
      <c r="AV104" s="237"/>
      <c r="AW104" s="237"/>
      <c r="AX104" s="237"/>
      <c r="AY104" s="237"/>
      <c r="AZ104" s="237"/>
      <c r="BA104" s="237"/>
      <c r="BB104" s="237"/>
      <c r="BC104" s="237"/>
      <c r="BD104" s="237"/>
      <c r="BE104" s="237"/>
      <c r="BF104" s="237"/>
      <c r="BG104" s="237"/>
      <c r="BH104" s="237"/>
      <c r="BI104" s="237"/>
      <c r="BJ104" s="237"/>
      <c r="BK104" s="237"/>
      <c r="BL104" s="237"/>
      <c r="BM104" s="237"/>
      <c r="BN104" s="237"/>
      <c r="BO104" s="237"/>
      <c r="BP104" s="237"/>
      <c r="BQ104" s="237"/>
      <c r="BR104" s="237"/>
      <c r="BS104" s="237"/>
      <c r="BT104" s="237"/>
      <c r="BU104" s="237"/>
      <c r="BV104" s="237"/>
      <c r="BW104" s="237"/>
      <c r="BX104" s="237"/>
      <c r="BY104" s="237"/>
      <c r="BZ104" s="237"/>
      <c r="CA104" s="237"/>
      <c r="CB104" s="237"/>
      <c r="CC104" s="237"/>
      <c r="CD104" s="237"/>
      <c r="CE104" s="237"/>
      <c r="CF104" s="237"/>
      <c r="CG104" s="237"/>
      <c r="CH104" s="237"/>
      <c r="CI104" s="237"/>
      <c r="CJ104" s="237"/>
      <c r="CK104" s="237"/>
      <c r="CL104" s="237"/>
      <c r="CM104" s="237"/>
      <c r="CN104" s="237"/>
      <c r="CO104" s="237"/>
      <c r="CP104" s="237"/>
      <c r="CQ104" s="237"/>
      <c r="CR104" s="237"/>
      <c r="CS104" s="237"/>
      <c r="CT104" s="237"/>
      <c r="CU104" s="237"/>
      <c r="CV104" s="237"/>
      <c r="CW104" s="237"/>
      <c r="CX104" s="237"/>
      <c r="CY104" s="237"/>
      <c r="CZ104" s="237"/>
      <c r="DA104" s="237"/>
      <c r="DB104" s="237"/>
      <c r="DC104" s="237"/>
      <c r="DD104" s="237"/>
      <c r="DE104" s="220"/>
    </row>
    <row r="105" spans="2:109" x14ac:dyDescent="0.25">
      <c r="B105" s="217"/>
      <c r="C105" s="263" t="s">
        <v>837</v>
      </c>
      <c r="D105" s="213"/>
      <c r="E105" s="219" t="s">
        <v>120</v>
      </c>
      <c r="F105" s="143" t="s">
        <v>617</v>
      </c>
      <c r="G105" s="219"/>
      <c r="H105" s="275"/>
      <c r="I105" s="275"/>
      <c r="J105" s="275"/>
      <c r="K105" s="275"/>
      <c r="L105" s="275"/>
      <c r="M105" s="275"/>
      <c r="N105" s="275"/>
      <c r="O105" s="275"/>
      <c r="P105" s="275"/>
      <c r="Q105" s="275"/>
      <c r="R105" s="275"/>
      <c r="S105" s="275"/>
      <c r="T105" s="275"/>
      <c r="U105" s="275"/>
      <c r="V105" s="275"/>
      <c r="W105" s="275"/>
      <c r="X105" s="275"/>
      <c r="Y105" s="275"/>
      <c r="Z105" s="275"/>
      <c r="AA105" s="275"/>
      <c r="AB105" s="275"/>
      <c r="AC105" s="275"/>
      <c r="AD105" s="275"/>
      <c r="AE105" s="275"/>
      <c r="AF105" s="275"/>
      <c r="AG105" s="760"/>
      <c r="AH105" s="760"/>
      <c r="AI105" s="760"/>
      <c r="AJ105" s="760"/>
      <c r="AK105" s="760"/>
      <c r="AL105" s="760"/>
      <c r="AM105" s="760"/>
      <c r="AN105" s="760"/>
      <c r="AO105" s="760"/>
      <c r="AP105" s="760"/>
      <c r="AQ105" s="760"/>
      <c r="AR105" s="760"/>
      <c r="AS105" s="760"/>
      <c r="AT105" s="760"/>
      <c r="AU105" s="760"/>
      <c r="AV105" s="760"/>
      <c r="AW105" s="760"/>
      <c r="AX105" s="760"/>
      <c r="AY105" s="760"/>
      <c r="AZ105" s="760"/>
      <c r="BA105" s="760"/>
      <c r="BB105" s="760"/>
      <c r="BC105" s="760"/>
      <c r="BD105" s="760"/>
      <c r="BE105" s="760"/>
      <c r="BF105" s="760"/>
      <c r="BG105" s="760"/>
      <c r="BH105" s="760"/>
      <c r="BI105" s="760"/>
      <c r="BJ105" s="760"/>
      <c r="BK105" s="760"/>
      <c r="BL105" s="760"/>
      <c r="BM105" s="760"/>
      <c r="BN105" s="760"/>
      <c r="BO105" s="760"/>
      <c r="BP105" s="760"/>
      <c r="BQ105" s="760"/>
      <c r="BR105" s="760"/>
      <c r="BS105" s="760"/>
      <c r="BT105" s="760"/>
      <c r="BU105" s="760"/>
      <c r="BV105" s="760"/>
      <c r="BW105" s="760"/>
      <c r="BX105" s="760"/>
      <c r="BY105" s="760"/>
      <c r="BZ105" s="760"/>
      <c r="CA105" s="760"/>
      <c r="CB105" s="760"/>
      <c r="CC105" s="760"/>
      <c r="CD105" s="760"/>
      <c r="CE105" s="760"/>
      <c r="CF105" s="760"/>
      <c r="CG105" s="760"/>
      <c r="CH105" s="760"/>
      <c r="CI105" s="760"/>
      <c r="CJ105" s="760"/>
      <c r="CK105" s="760"/>
      <c r="CL105" s="760"/>
      <c r="CM105" s="760"/>
      <c r="CN105" s="760"/>
      <c r="CO105" s="760"/>
      <c r="CP105" s="760"/>
      <c r="CQ105" s="760"/>
      <c r="CR105" s="760"/>
      <c r="CS105" s="760"/>
      <c r="CT105" s="760"/>
      <c r="CU105" s="760"/>
      <c r="CV105" s="760"/>
      <c r="CW105" s="760"/>
      <c r="CX105" s="760"/>
      <c r="CY105" s="760"/>
      <c r="CZ105" s="760"/>
      <c r="DA105" s="760"/>
      <c r="DB105" s="760"/>
      <c r="DC105" s="760"/>
      <c r="DD105" s="218"/>
      <c r="DE105" s="220"/>
    </row>
    <row r="106" spans="2:109" x14ac:dyDescent="0.25">
      <c r="B106" s="217"/>
      <c r="C106" s="260"/>
      <c r="D106" s="213"/>
      <c r="E106" s="219" t="s">
        <v>120</v>
      </c>
      <c r="F106" s="143" t="s">
        <v>617</v>
      </c>
      <c r="G106" s="219"/>
      <c r="H106" s="275"/>
      <c r="I106" s="760"/>
      <c r="J106" s="760"/>
      <c r="K106" s="760"/>
      <c r="L106" s="760"/>
      <c r="M106" s="760"/>
      <c r="N106" s="760"/>
      <c r="O106" s="760"/>
      <c r="P106" s="760"/>
      <c r="Q106" s="760"/>
      <c r="R106" s="760"/>
      <c r="S106" s="760"/>
      <c r="T106" s="760"/>
      <c r="U106" s="760"/>
      <c r="V106" s="760"/>
      <c r="W106" s="760"/>
      <c r="X106" s="760"/>
      <c r="Y106" s="760"/>
      <c r="Z106" s="760"/>
      <c r="AA106" s="760"/>
      <c r="AB106" s="760"/>
      <c r="AC106" s="760"/>
      <c r="AD106" s="760"/>
      <c r="AE106" s="760"/>
      <c r="AF106" s="760"/>
      <c r="AG106" s="760"/>
      <c r="AH106" s="760"/>
      <c r="AI106" s="760"/>
      <c r="AJ106" s="760"/>
      <c r="AK106" s="760"/>
      <c r="AL106" s="760"/>
      <c r="AM106" s="760"/>
      <c r="AN106" s="760"/>
      <c r="AO106" s="760"/>
      <c r="AP106" s="760"/>
      <c r="AQ106" s="760"/>
      <c r="AR106" s="760"/>
      <c r="AS106" s="760"/>
      <c r="AT106" s="760"/>
      <c r="AU106" s="760"/>
      <c r="AV106" s="760"/>
      <c r="AW106" s="760"/>
      <c r="AX106" s="760"/>
      <c r="AY106" s="760"/>
      <c r="AZ106" s="760"/>
      <c r="BA106" s="760"/>
      <c r="BB106" s="760"/>
      <c r="BC106" s="760"/>
      <c r="BD106" s="760"/>
      <c r="BE106" s="760"/>
      <c r="BF106" s="760"/>
      <c r="BG106" s="760"/>
      <c r="BH106" s="760"/>
      <c r="BI106" s="760"/>
      <c r="BJ106" s="760"/>
      <c r="BK106" s="760"/>
      <c r="BL106" s="760"/>
      <c r="BM106" s="760"/>
      <c r="BN106" s="760"/>
      <c r="BO106" s="760"/>
      <c r="BP106" s="760"/>
      <c r="BQ106" s="760"/>
      <c r="BR106" s="760"/>
      <c r="BS106" s="760"/>
      <c r="BT106" s="760"/>
      <c r="BU106" s="760"/>
      <c r="BV106" s="760"/>
      <c r="BW106" s="760"/>
      <c r="BX106" s="760"/>
      <c r="BY106" s="760"/>
      <c r="BZ106" s="760"/>
      <c r="CA106" s="760"/>
      <c r="CB106" s="760"/>
      <c r="CC106" s="760"/>
      <c r="CD106" s="760"/>
      <c r="CE106" s="760"/>
      <c r="CF106" s="760"/>
      <c r="CG106" s="760"/>
      <c r="CH106" s="760"/>
      <c r="CI106" s="760"/>
      <c r="CJ106" s="760"/>
      <c r="CK106" s="760"/>
      <c r="CL106" s="760"/>
      <c r="CM106" s="760"/>
      <c r="CN106" s="760"/>
      <c r="CO106" s="760"/>
      <c r="CP106" s="760"/>
      <c r="CQ106" s="760"/>
      <c r="CR106" s="760"/>
      <c r="CS106" s="760"/>
      <c r="CT106" s="760"/>
      <c r="CU106" s="760"/>
      <c r="CV106" s="760"/>
      <c r="CW106" s="760"/>
      <c r="CX106" s="760"/>
      <c r="CY106" s="760"/>
      <c r="CZ106" s="760"/>
      <c r="DA106" s="760"/>
      <c r="DB106" s="760"/>
      <c r="DC106" s="760"/>
      <c r="DD106" s="218"/>
      <c r="DE106" s="220"/>
    </row>
    <row r="107" spans="2:109" x14ac:dyDescent="0.25">
      <c r="B107" s="217"/>
      <c r="C107" s="260"/>
      <c r="D107" s="213"/>
      <c r="E107" s="219" t="s">
        <v>120</v>
      </c>
      <c r="F107" s="143" t="s">
        <v>617</v>
      </c>
      <c r="G107" s="219"/>
      <c r="H107" s="275"/>
      <c r="I107" s="760"/>
      <c r="J107" s="760"/>
      <c r="K107" s="760"/>
      <c r="L107" s="760"/>
      <c r="M107" s="760"/>
      <c r="N107" s="760"/>
      <c r="O107" s="760"/>
      <c r="P107" s="760"/>
      <c r="Q107" s="760"/>
      <c r="R107" s="760"/>
      <c r="S107" s="760"/>
      <c r="T107" s="760"/>
      <c r="U107" s="760"/>
      <c r="V107" s="760"/>
      <c r="W107" s="760"/>
      <c r="X107" s="760"/>
      <c r="Y107" s="760"/>
      <c r="Z107" s="760"/>
      <c r="AA107" s="760"/>
      <c r="AB107" s="760"/>
      <c r="AC107" s="760"/>
      <c r="AD107" s="760"/>
      <c r="AE107" s="760"/>
      <c r="AF107" s="760"/>
      <c r="AG107" s="760"/>
      <c r="AH107" s="760"/>
      <c r="AI107" s="760"/>
      <c r="AJ107" s="760"/>
      <c r="AK107" s="760"/>
      <c r="AL107" s="760"/>
      <c r="AM107" s="760"/>
      <c r="AN107" s="760"/>
      <c r="AO107" s="760"/>
      <c r="AP107" s="760"/>
      <c r="AQ107" s="760"/>
      <c r="AR107" s="760"/>
      <c r="AS107" s="760"/>
      <c r="AT107" s="760"/>
      <c r="AU107" s="760"/>
      <c r="AV107" s="760"/>
      <c r="AW107" s="760"/>
      <c r="AX107" s="760"/>
      <c r="AY107" s="760"/>
      <c r="AZ107" s="760"/>
      <c r="BA107" s="760"/>
      <c r="BB107" s="760"/>
      <c r="BC107" s="760"/>
      <c r="BD107" s="760"/>
      <c r="BE107" s="760"/>
      <c r="BF107" s="760"/>
      <c r="BG107" s="760"/>
      <c r="BH107" s="760"/>
      <c r="BI107" s="760"/>
      <c r="BJ107" s="760"/>
      <c r="BK107" s="760"/>
      <c r="BL107" s="760"/>
      <c r="BM107" s="760"/>
      <c r="BN107" s="760"/>
      <c r="BO107" s="760"/>
      <c r="BP107" s="760"/>
      <c r="BQ107" s="760"/>
      <c r="BR107" s="760"/>
      <c r="BS107" s="760"/>
      <c r="BT107" s="760"/>
      <c r="BU107" s="760"/>
      <c r="BV107" s="760"/>
      <c r="BW107" s="760"/>
      <c r="BX107" s="760"/>
      <c r="BY107" s="760"/>
      <c r="BZ107" s="760"/>
      <c r="CA107" s="760"/>
      <c r="CB107" s="760"/>
      <c r="CC107" s="760"/>
      <c r="CD107" s="760"/>
      <c r="CE107" s="760"/>
      <c r="CF107" s="760"/>
      <c r="CG107" s="760"/>
      <c r="CH107" s="760"/>
      <c r="CI107" s="760"/>
      <c r="CJ107" s="760"/>
      <c r="CK107" s="760"/>
      <c r="CL107" s="760"/>
      <c r="CM107" s="760"/>
      <c r="CN107" s="760"/>
      <c r="CO107" s="760"/>
      <c r="CP107" s="760"/>
      <c r="CQ107" s="760"/>
      <c r="CR107" s="760"/>
      <c r="CS107" s="760"/>
      <c r="CT107" s="760"/>
      <c r="CU107" s="760"/>
      <c r="CV107" s="760"/>
      <c r="CW107" s="760"/>
      <c r="CX107" s="760"/>
      <c r="CY107" s="760"/>
      <c r="CZ107" s="760"/>
      <c r="DA107" s="760"/>
      <c r="DB107" s="760"/>
      <c r="DC107" s="760"/>
      <c r="DD107" s="218"/>
      <c r="DE107" s="220"/>
    </row>
    <row r="108" spans="2:109" x14ac:dyDescent="0.25">
      <c r="B108" s="217"/>
      <c r="C108" s="260"/>
      <c r="D108" s="213"/>
      <c r="E108" s="219" t="s">
        <v>120</v>
      </c>
      <c r="F108" s="143" t="s">
        <v>617</v>
      </c>
      <c r="G108" s="219"/>
      <c r="H108" s="275"/>
      <c r="I108" s="760"/>
      <c r="J108" s="760"/>
      <c r="K108" s="760"/>
      <c r="L108" s="760"/>
      <c r="M108" s="760"/>
      <c r="N108" s="760"/>
      <c r="O108" s="760"/>
      <c r="P108" s="760"/>
      <c r="Q108" s="760"/>
      <c r="R108" s="760"/>
      <c r="S108" s="760"/>
      <c r="T108" s="760"/>
      <c r="U108" s="760"/>
      <c r="V108" s="760"/>
      <c r="W108" s="760"/>
      <c r="X108" s="760"/>
      <c r="Y108" s="760"/>
      <c r="Z108" s="760"/>
      <c r="AA108" s="760"/>
      <c r="AB108" s="760"/>
      <c r="AC108" s="760"/>
      <c r="AD108" s="760"/>
      <c r="AE108" s="760"/>
      <c r="AF108" s="760"/>
      <c r="AG108" s="760"/>
      <c r="AH108" s="760"/>
      <c r="AI108" s="760"/>
      <c r="AJ108" s="760"/>
      <c r="AK108" s="760"/>
      <c r="AL108" s="760"/>
      <c r="AM108" s="760"/>
      <c r="AN108" s="760"/>
      <c r="AO108" s="760"/>
      <c r="AP108" s="760"/>
      <c r="AQ108" s="760"/>
      <c r="AR108" s="760"/>
      <c r="AS108" s="760"/>
      <c r="AT108" s="760"/>
      <c r="AU108" s="760"/>
      <c r="AV108" s="760"/>
      <c r="AW108" s="760"/>
      <c r="AX108" s="760"/>
      <c r="AY108" s="760"/>
      <c r="AZ108" s="760"/>
      <c r="BA108" s="760"/>
      <c r="BB108" s="760"/>
      <c r="BC108" s="760"/>
      <c r="BD108" s="760"/>
      <c r="BE108" s="760"/>
      <c r="BF108" s="760"/>
      <c r="BG108" s="760"/>
      <c r="BH108" s="760"/>
      <c r="BI108" s="760"/>
      <c r="BJ108" s="760"/>
      <c r="BK108" s="760"/>
      <c r="BL108" s="760"/>
      <c r="BM108" s="760"/>
      <c r="BN108" s="760"/>
      <c r="BO108" s="760"/>
      <c r="BP108" s="760"/>
      <c r="BQ108" s="760"/>
      <c r="BR108" s="760"/>
      <c r="BS108" s="760"/>
      <c r="BT108" s="760"/>
      <c r="BU108" s="760"/>
      <c r="BV108" s="760"/>
      <c r="BW108" s="760"/>
      <c r="BX108" s="760"/>
      <c r="BY108" s="760"/>
      <c r="BZ108" s="760"/>
      <c r="CA108" s="760"/>
      <c r="CB108" s="760"/>
      <c r="CC108" s="760"/>
      <c r="CD108" s="760"/>
      <c r="CE108" s="760"/>
      <c r="CF108" s="760"/>
      <c r="CG108" s="760"/>
      <c r="CH108" s="760"/>
      <c r="CI108" s="760"/>
      <c r="CJ108" s="760"/>
      <c r="CK108" s="760"/>
      <c r="CL108" s="760"/>
      <c r="CM108" s="760"/>
      <c r="CN108" s="760"/>
      <c r="CO108" s="760"/>
      <c r="CP108" s="760"/>
      <c r="CQ108" s="760"/>
      <c r="CR108" s="760"/>
      <c r="CS108" s="760"/>
      <c r="CT108" s="760"/>
      <c r="CU108" s="760"/>
      <c r="CV108" s="760"/>
      <c r="CW108" s="760"/>
      <c r="CX108" s="760"/>
      <c r="CY108" s="760"/>
      <c r="CZ108" s="760"/>
      <c r="DA108" s="760"/>
      <c r="DB108" s="760"/>
      <c r="DC108" s="760"/>
      <c r="DD108" s="218"/>
      <c r="DE108" s="220"/>
    </row>
    <row r="109" spans="2:109" x14ac:dyDescent="0.25">
      <c r="B109" s="217"/>
      <c r="C109" s="260"/>
      <c r="D109" s="213"/>
      <c r="E109" s="219" t="s">
        <v>120</v>
      </c>
      <c r="F109" s="143" t="s">
        <v>617</v>
      </c>
      <c r="G109" s="219"/>
      <c r="H109" s="275"/>
      <c r="I109" s="760"/>
      <c r="J109" s="760"/>
      <c r="K109" s="760"/>
      <c r="L109" s="760"/>
      <c r="M109" s="760"/>
      <c r="N109" s="760"/>
      <c r="O109" s="760"/>
      <c r="P109" s="760"/>
      <c r="Q109" s="760"/>
      <c r="R109" s="760"/>
      <c r="S109" s="760"/>
      <c r="T109" s="760"/>
      <c r="U109" s="760"/>
      <c r="V109" s="760"/>
      <c r="W109" s="760"/>
      <c r="X109" s="760"/>
      <c r="Y109" s="760"/>
      <c r="Z109" s="760"/>
      <c r="AA109" s="760"/>
      <c r="AB109" s="760"/>
      <c r="AC109" s="760"/>
      <c r="AD109" s="760"/>
      <c r="AE109" s="760"/>
      <c r="AF109" s="760"/>
      <c r="AG109" s="760"/>
      <c r="AH109" s="760"/>
      <c r="AI109" s="760"/>
      <c r="AJ109" s="760"/>
      <c r="AK109" s="760"/>
      <c r="AL109" s="760"/>
      <c r="AM109" s="760"/>
      <c r="AN109" s="760"/>
      <c r="AO109" s="760"/>
      <c r="AP109" s="760"/>
      <c r="AQ109" s="760"/>
      <c r="AR109" s="760"/>
      <c r="AS109" s="760"/>
      <c r="AT109" s="760"/>
      <c r="AU109" s="760"/>
      <c r="AV109" s="760"/>
      <c r="AW109" s="760"/>
      <c r="AX109" s="760"/>
      <c r="AY109" s="760"/>
      <c r="AZ109" s="760"/>
      <c r="BA109" s="760"/>
      <c r="BB109" s="760"/>
      <c r="BC109" s="760"/>
      <c r="BD109" s="760"/>
      <c r="BE109" s="760"/>
      <c r="BF109" s="760"/>
      <c r="BG109" s="760"/>
      <c r="BH109" s="760"/>
      <c r="BI109" s="760"/>
      <c r="BJ109" s="760"/>
      <c r="BK109" s="760"/>
      <c r="BL109" s="760"/>
      <c r="BM109" s="760"/>
      <c r="BN109" s="760"/>
      <c r="BO109" s="760"/>
      <c r="BP109" s="760"/>
      <c r="BQ109" s="760"/>
      <c r="BR109" s="760"/>
      <c r="BS109" s="760"/>
      <c r="BT109" s="760"/>
      <c r="BU109" s="760"/>
      <c r="BV109" s="760"/>
      <c r="BW109" s="760"/>
      <c r="BX109" s="760"/>
      <c r="BY109" s="760"/>
      <c r="BZ109" s="760"/>
      <c r="CA109" s="760"/>
      <c r="CB109" s="760"/>
      <c r="CC109" s="760"/>
      <c r="CD109" s="760"/>
      <c r="CE109" s="760"/>
      <c r="CF109" s="760"/>
      <c r="CG109" s="760"/>
      <c r="CH109" s="760"/>
      <c r="CI109" s="760"/>
      <c r="CJ109" s="760"/>
      <c r="CK109" s="760"/>
      <c r="CL109" s="760"/>
      <c r="CM109" s="760"/>
      <c r="CN109" s="760"/>
      <c r="CO109" s="760"/>
      <c r="CP109" s="760"/>
      <c r="CQ109" s="760"/>
      <c r="CR109" s="760"/>
      <c r="CS109" s="760"/>
      <c r="CT109" s="760"/>
      <c r="CU109" s="760"/>
      <c r="CV109" s="760"/>
      <c r="CW109" s="760"/>
      <c r="CX109" s="760"/>
      <c r="CY109" s="760"/>
      <c r="CZ109" s="760"/>
      <c r="DA109" s="760"/>
      <c r="DB109" s="760"/>
      <c r="DC109" s="760"/>
      <c r="DD109" s="218"/>
      <c r="DE109" s="220"/>
    </row>
    <row r="110" spans="2:109" x14ac:dyDescent="0.25">
      <c r="B110" s="217"/>
      <c r="C110" s="260"/>
      <c r="D110" s="213"/>
      <c r="E110" s="219" t="s">
        <v>120</v>
      </c>
      <c r="F110" s="143" t="s">
        <v>617</v>
      </c>
      <c r="G110" s="219"/>
      <c r="H110" s="760"/>
      <c r="I110" s="760"/>
      <c r="J110" s="760"/>
      <c r="K110" s="760"/>
      <c r="L110" s="760"/>
      <c r="M110" s="760"/>
      <c r="N110" s="760"/>
      <c r="O110" s="760"/>
      <c r="P110" s="760"/>
      <c r="Q110" s="760"/>
      <c r="R110" s="760"/>
      <c r="S110" s="760"/>
      <c r="T110" s="760"/>
      <c r="U110" s="760"/>
      <c r="V110" s="760"/>
      <c r="W110" s="760"/>
      <c r="X110" s="760"/>
      <c r="Y110" s="760"/>
      <c r="Z110" s="760"/>
      <c r="AA110" s="760"/>
      <c r="AB110" s="760"/>
      <c r="AC110" s="760"/>
      <c r="AD110" s="760"/>
      <c r="AE110" s="760"/>
      <c r="AF110" s="760"/>
      <c r="AG110" s="760"/>
      <c r="AH110" s="760"/>
      <c r="AI110" s="760"/>
      <c r="AJ110" s="760"/>
      <c r="AK110" s="760"/>
      <c r="AL110" s="760"/>
      <c r="AM110" s="760"/>
      <c r="AN110" s="760"/>
      <c r="AO110" s="760"/>
      <c r="AP110" s="760"/>
      <c r="AQ110" s="760"/>
      <c r="AR110" s="760"/>
      <c r="AS110" s="760"/>
      <c r="AT110" s="760"/>
      <c r="AU110" s="760"/>
      <c r="AV110" s="760"/>
      <c r="AW110" s="760"/>
      <c r="AX110" s="760"/>
      <c r="AY110" s="760"/>
      <c r="AZ110" s="760"/>
      <c r="BA110" s="760"/>
      <c r="BB110" s="760"/>
      <c r="BC110" s="760"/>
      <c r="BD110" s="760"/>
      <c r="BE110" s="760"/>
      <c r="BF110" s="760"/>
      <c r="BG110" s="760"/>
      <c r="BH110" s="760"/>
      <c r="BI110" s="760"/>
      <c r="BJ110" s="760"/>
      <c r="BK110" s="760"/>
      <c r="BL110" s="760"/>
      <c r="BM110" s="760"/>
      <c r="BN110" s="760"/>
      <c r="BO110" s="760"/>
      <c r="BP110" s="760"/>
      <c r="BQ110" s="760"/>
      <c r="BR110" s="760"/>
      <c r="BS110" s="760"/>
      <c r="BT110" s="760"/>
      <c r="BU110" s="760"/>
      <c r="BV110" s="760"/>
      <c r="BW110" s="760"/>
      <c r="BX110" s="760"/>
      <c r="BY110" s="760"/>
      <c r="BZ110" s="760"/>
      <c r="CA110" s="760"/>
      <c r="CB110" s="760"/>
      <c r="CC110" s="760"/>
      <c r="CD110" s="760"/>
      <c r="CE110" s="760"/>
      <c r="CF110" s="760"/>
      <c r="CG110" s="760"/>
      <c r="CH110" s="760"/>
      <c r="CI110" s="760"/>
      <c r="CJ110" s="760"/>
      <c r="CK110" s="760"/>
      <c r="CL110" s="760"/>
      <c r="CM110" s="760"/>
      <c r="CN110" s="760"/>
      <c r="CO110" s="760"/>
      <c r="CP110" s="760"/>
      <c r="CQ110" s="760"/>
      <c r="CR110" s="760"/>
      <c r="CS110" s="760"/>
      <c r="CT110" s="760"/>
      <c r="CU110" s="760"/>
      <c r="CV110" s="760"/>
      <c r="CW110" s="760"/>
      <c r="CX110" s="760"/>
      <c r="CY110" s="760"/>
      <c r="CZ110" s="760"/>
      <c r="DA110" s="760"/>
      <c r="DB110" s="760"/>
      <c r="DC110" s="760"/>
      <c r="DD110" s="218"/>
      <c r="DE110" s="220"/>
    </row>
    <row r="111" spans="2:109" x14ac:dyDescent="0.25">
      <c r="B111" s="217"/>
      <c r="C111" s="260"/>
      <c r="D111" s="226"/>
      <c r="E111" s="219"/>
      <c r="F111" s="219"/>
      <c r="G111" s="219"/>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218"/>
      <c r="CC111" s="218"/>
      <c r="CD111" s="218"/>
      <c r="CE111" s="218"/>
      <c r="CF111" s="218"/>
      <c r="CG111" s="218"/>
      <c r="CH111" s="218"/>
      <c r="CI111" s="218"/>
      <c r="CJ111" s="218"/>
      <c r="CK111" s="218"/>
      <c r="CL111" s="218"/>
      <c r="CM111" s="218"/>
      <c r="CN111" s="218"/>
      <c r="CO111" s="218"/>
      <c r="CP111" s="218"/>
      <c r="CQ111" s="218"/>
      <c r="CR111" s="218"/>
      <c r="CS111" s="218"/>
      <c r="CT111" s="218"/>
      <c r="CU111" s="218"/>
      <c r="CV111" s="218"/>
      <c r="CW111" s="218"/>
      <c r="CX111" s="218"/>
      <c r="CY111" s="218"/>
      <c r="CZ111" s="218"/>
      <c r="DA111" s="218"/>
      <c r="DB111" s="218"/>
      <c r="DC111" s="218"/>
      <c r="DD111" s="218"/>
      <c r="DE111" s="220"/>
    </row>
    <row r="112" spans="2:109" ht="19.5" customHeight="1" x14ac:dyDescent="0.25">
      <c r="B112" s="217"/>
      <c r="C112" s="260"/>
      <c r="D112" s="296" t="s">
        <v>197</v>
      </c>
      <c r="E112" s="239"/>
      <c r="F112" s="239"/>
      <c r="G112" s="239"/>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c r="AI112" s="237"/>
      <c r="AJ112" s="237"/>
      <c r="AK112" s="237"/>
      <c r="AL112" s="237"/>
      <c r="AM112" s="237"/>
      <c r="AN112" s="237"/>
      <c r="AO112" s="237"/>
      <c r="AP112" s="237"/>
      <c r="AQ112" s="237"/>
      <c r="AR112" s="237"/>
      <c r="AS112" s="237"/>
      <c r="AT112" s="237"/>
      <c r="AU112" s="237"/>
      <c r="AV112" s="237"/>
      <c r="AW112" s="237"/>
      <c r="AX112" s="237"/>
      <c r="AY112" s="237"/>
      <c r="AZ112" s="237"/>
      <c r="BA112" s="237"/>
      <c r="BB112" s="237"/>
      <c r="BC112" s="237"/>
      <c r="BD112" s="237"/>
      <c r="BE112" s="237"/>
      <c r="BF112" s="237"/>
      <c r="BG112" s="237"/>
      <c r="BH112" s="237"/>
      <c r="BI112" s="237"/>
      <c r="BJ112" s="237"/>
      <c r="BK112" s="237"/>
      <c r="BL112" s="237"/>
      <c r="BM112" s="237"/>
      <c r="BN112" s="237"/>
      <c r="BO112" s="237"/>
      <c r="BP112" s="237"/>
      <c r="BQ112" s="237"/>
      <c r="BR112" s="237"/>
      <c r="BS112" s="237"/>
      <c r="BT112" s="237"/>
      <c r="BU112" s="237"/>
      <c r="BV112" s="237"/>
      <c r="BW112" s="237"/>
      <c r="BX112" s="237"/>
      <c r="BY112" s="237"/>
      <c r="BZ112" s="237"/>
      <c r="CA112" s="237"/>
      <c r="CB112" s="237"/>
      <c r="CC112" s="237"/>
      <c r="CD112" s="237"/>
      <c r="CE112" s="237"/>
      <c r="CF112" s="237"/>
      <c r="CG112" s="237"/>
      <c r="CH112" s="237"/>
      <c r="CI112" s="237"/>
      <c r="CJ112" s="237"/>
      <c r="CK112" s="237"/>
      <c r="CL112" s="237"/>
      <c r="CM112" s="237"/>
      <c r="CN112" s="237"/>
      <c r="CO112" s="237"/>
      <c r="CP112" s="237"/>
      <c r="CQ112" s="237"/>
      <c r="CR112" s="237"/>
      <c r="CS112" s="237"/>
      <c r="CT112" s="237"/>
      <c r="CU112" s="237"/>
      <c r="CV112" s="237"/>
      <c r="CW112" s="237"/>
      <c r="CX112" s="237"/>
      <c r="CY112" s="237"/>
      <c r="CZ112" s="237"/>
      <c r="DA112" s="237"/>
      <c r="DB112" s="237"/>
      <c r="DC112" s="237"/>
      <c r="DD112" s="237"/>
      <c r="DE112" s="220"/>
    </row>
    <row r="113" spans="2:109" x14ac:dyDescent="0.25">
      <c r="B113" s="217"/>
      <c r="C113" s="263" t="s">
        <v>650</v>
      </c>
      <c r="D113" s="821"/>
      <c r="E113" s="219" t="s">
        <v>120</v>
      </c>
      <c r="F113" s="143" t="s">
        <v>617</v>
      </c>
      <c r="G113" s="219"/>
      <c r="H113" s="275"/>
      <c r="I113" s="275"/>
      <c r="J113" s="275"/>
      <c r="K113" s="275"/>
      <c r="L113" s="275"/>
      <c r="M113" s="275"/>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c r="AW113" s="275"/>
      <c r="AX113" s="275"/>
      <c r="AY113" s="275"/>
      <c r="AZ113" s="275"/>
      <c r="BA113" s="275"/>
      <c r="BB113" s="275"/>
      <c r="BC113" s="275"/>
      <c r="BD113" s="275"/>
      <c r="BE113" s="275"/>
      <c r="BF113" s="275"/>
      <c r="BG113" s="275"/>
      <c r="BH113" s="275"/>
      <c r="BI113" s="275"/>
      <c r="BJ113" s="275"/>
      <c r="BK113" s="275"/>
      <c r="BL113" s="275"/>
      <c r="BM113" s="275"/>
      <c r="BN113" s="275"/>
      <c r="BO113" s="275"/>
      <c r="BP113" s="275"/>
      <c r="BQ113" s="275"/>
      <c r="BR113" s="275"/>
      <c r="BS113" s="275"/>
      <c r="BT113" s="275"/>
      <c r="BU113" s="275"/>
      <c r="BV113" s="275"/>
      <c r="BW113" s="275"/>
      <c r="BX113" s="275"/>
      <c r="BY113" s="275"/>
      <c r="BZ113" s="275"/>
      <c r="CA113" s="275"/>
      <c r="CB113" s="275"/>
      <c r="CC113" s="275"/>
      <c r="CD113" s="275"/>
      <c r="CE113" s="275"/>
      <c r="CF113" s="275"/>
      <c r="CG113" s="275"/>
      <c r="CH113" s="275"/>
      <c r="CI113" s="275"/>
      <c r="CJ113" s="275"/>
      <c r="CK113" s="275"/>
      <c r="CL113" s="275"/>
      <c r="CM113" s="275"/>
      <c r="CN113" s="275"/>
      <c r="CO113" s="275"/>
      <c r="CP113" s="275"/>
      <c r="CQ113" s="275"/>
      <c r="CR113" s="275"/>
      <c r="CS113" s="275"/>
      <c r="CT113" s="275"/>
      <c r="CU113" s="275"/>
      <c r="CV113" s="275"/>
      <c r="CW113" s="275"/>
      <c r="CX113" s="275"/>
      <c r="CY113" s="275"/>
      <c r="CZ113" s="275"/>
      <c r="DA113" s="275"/>
      <c r="DB113" s="275"/>
      <c r="DC113" s="275"/>
      <c r="DD113" s="218"/>
      <c r="DE113" s="220"/>
    </row>
    <row r="114" spans="2:109" x14ac:dyDescent="0.25">
      <c r="B114" s="217"/>
      <c r="C114" s="260"/>
      <c r="D114" s="247"/>
      <c r="E114" s="219"/>
      <c r="F114" s="219"/>
      <c r="G114" s="219"/>
      <c r="H114" s="218"/>
      <c r="I114" s="218"/>
      <c r="J114" s="218"/>
      <c r="K114" s="218"/>
      <c r="L114" s="218"/>
      <c r="M114" s="218"/>
      <c r="N114" s="218"/>
      <c r="O114" s="218"/>
      <c r="P114" s="218"/>
      <c r="Q114" s="218"/>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8"/>
      <c r="BL114" s="218"/>
      <c r="BM114" s="218"/>
      <c r="BN114" s="218"/>
      <c r="BO114" s="218"/>
      <c r="BP114" s="218"/>
      <c r="BQ114" s="218"/>
      <c r="BR114" s="218"/>
      <c r="BS114" s="218"/>
      <c r="BT114" s="218"/>
      <c r="BU114" s="218"/>
      <c r="BV114" s="218"/>
      <c r="BW114" s="218"/>
      <c r="BX114" s="218"/>
      <c r="BY114" s="218"/>
      <c r="BZ114" s="218"/>
      <c r="CA114" s="218"/>
      <c r="CB114" s="218"/>
      <c r="CC114" s="218"/>
      <c r="CD114" s="218"/>
      <c r="CE114" s="218"/>
      <c r="CF114" s="218"/>
      <c r="CG114" s="218"/>
      <c r="CH114" s="218"/>
      <c r="CI114" s="218"/>
      <c r="CJ114" s="218"/>
      <c r="CK114" s="218"/>
      <c r="CL114" s="218"/>
      <c r="CM114" s="218"/>
      <c r="CN114" s="218"/>
      <c r="CO114" s="218"/>
      <c r="CP114" s="218"/>
      <c r="CQ114" s="218"/>
      <c r="CR114" s="218"/>
      <c r="CS114" s="218"/>
      <c r="CT114" s="218"/>
      <c r="CU114" s="218"/>
      <c r="CV114" s="218"/>
      <c r="CW114" s="218"/>
      <c r="CX114" s="218"/>
      <c r="CY114" s="218"/>
      <c r="CZ114" s="218"/>
      <c r="DA114" s="218"/>
      <c r="DB114" s="218"/>
      <c r="DC114" s="218"/>
      <c r="DD114" s="218"/>
      <c r="DE114" s="220"/>
    </row>
    <row r="115" spans="2:109" ht="18.75" x14ac:dyDescent="0.25">
      <c r="B115" s="217"/>
      <c r="C115" s="263" t="s">
        <v>838</v>
      </c>
      <c r="D115" s="821" t="s">
        <v>800</v>
      </c>
      <c r="E115" s="219" t="s">
        <v>121</v>
      </c>
      <c r="F115" s="833" t="s">
        <v>549</v>
      </c>
      <c r="G115" s="219"/>
      <c r="H115" s="275"/>
      <c r="I115" s="275"/>
      <c r="J115" s="275"/>
      <c r="K115" s="275"/>
      <c r="L115" s="275"/>
      <c r="M115" s="275"/>
      <c r="N115" s="275"/>
      <c r="O115" s="275"/>
      <c r="P115" s="275"/>
      <c r="Q115" s="275"/>
      <c r="R115" s="275"/>
      <c r="S115" s="275"/>
      <c r="T115" s="275"/>
      <c r="U115" s="275"/>
      <c r="V115" s="275"/>
      <c r="W115" s="275"/>
      <c r="X115" s="275"/>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c r="AW115" s="275"/>
      <c r="AX115" s="275"/>
      <c r="AY115" s="275"/>
      <c r="AZ115" s="275"/>
      <c r="BA115" s="275"/>
      <c r="BB115" s="275"/>
      <c r="BC115" s="275"/>
      <c r="BD115" s="275"/>
      <c r="BE115" s="275"/>
      <c r="BF115" s="275"/>
      <c r="BG115" s="275"/>
      <c r="BH115" s="275"/>
      <c r="BI115" s="275"/>
      <c r="BJ115" s="275"/>
      <c r="BK115" s="275"/>
      <c r="BL115" s="275"/>
      <c r="BM115" s="275"/>
      <c r="BN115" s="275"/>
      <c r="BO115" s="275"/>
      <c r="BP115" s="275"/>
      <c r="BQ115" s="275"/>
      <c r="BR115" s="275"/>
      <c r="BS115" s="275"/>
      <c r="BT115" s="275"/>
      <c r="BU115" s="275"/>
      <c r="BV115" s="275"/>
      <c r="BW115" s="275"/>
      <c r="BX115" s="275"/>
      <c r="BY115" s="275"/>
      <c r="BZ115" s="275"/>
      <c r="CA115" s="275"/>
      <c r="CB115" s="275"/>
      <c r="CC115" s="275"/>
      <c r="CD115" s="275"/>
      <c r="CE115" s="275"/>
      <c r="CF115" s="275"/>
      <c r="CG115" s="275"/>
      <c r="CH115" s="275"/>
      <c r="CI115" s="275"/>
      <c r="CJ115" s="275"/>
      <c r="CK115" s="275"/>
      <c r="CL115" s="275"/>
      <c r="CM115" s="275"/>
      <c r="CN115" s="275"/>
      <c r="CO115" s="275"/>
      <c r="CP115" s="275"/>
      <c r="CQ115" s="275"/>
      <c r="CR115" s="275"/>
      <c r="CS115" s="275"/>
      <c r="CT115" s="275"/>
      <c r="CU115" s="275"/>
      <c r="CV115" s="275"/>
      <c r="CW115" s="275"/>
      <c r="CX115" s="275"/>
      <c r="CY115" s="275"/>
      <c r="CZ115" s="275"/>
      <c r="DA115" s="275"/>
      <c r="DB115" s="275"/>
      <c r="DC115" s="275"/>
      <c r="DD115" s="218"/>
      <c r="DE115" s="220"/>
    </row>
    <row r="116" spans="2:109" x14ac:dyDescent="0.25">
      <c r="B116" s="217"/>
      <c r="C116" s="260"/>
      <c r="D116" s="247"/>
      <c r="E116" s="219"/>
      <c r="F116" s="219"/>
      <c r="G116" s="219"/>
      <c r="H116" s="218"/>
      <c r="I116" s="218"/>
      <c r="J116" s="218"/>
      <c r="K116" s="218"/>
      <c r="L116" s="218"/>
      <c r="M116" s="218"/>
      <c r="N116" s="218"/>
      <c r="O116" s="218"/>
      <c r="P116" s="218"/>
      <c r="Q116" s="218"/>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8"/>
      <c r="BL116" s="218"/>
      <c r="BM116" s="218"/>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8"/>
      <c r="CQ116" s="218"/>
      <c r="CR116" s="218"/>
      <c r="CS116" s="218"/>
      <c r="CT116" s="218"/>
      <c r="CU116" s="218"/>
      <c r="CV116" s="218"/>
      <c r="CW116" s="218"/>
      <c r="CX116" s="218"/>
      <c r="CY116" s="218"/>
      <c r="CZ116" s="218"/>
      <c r="DA116" s="218"/>
      <c r="DB116" s="218"/>
      <c r="DC116" s="218"/>
      <c r="DD116" s="218"/>
      <c r="DE116" s="220"/>
    </row>
    <row r="117" spans="2:109" x14ac:dyDescent="0.25">
      <c r="B117" s="217"/>
      <c r="C117" s="260"/>
      <c r="D117" s="272" t="s">
        <v>173</v>
      </c>
      <c r="E117" s="273" t="s">
        <v>121</v>
      </c>
      <c r="F117" s="276" t="s">
        <v>571</v>
      </c>
      <c r="G117" s="276"/>
      <c r="H117" s="537">
        <f>IFERROR(IF(ISBLANK(H113),0,H113*INDEX(Assumptions!$D$20:$D$53,MATCH('Data Input - BAU'!$D$113,lkpGreenHouseGases,0)))+IF(ISBLANK(H115),0,H115),0)</f>
        <v>0</v>
      </c>
      <c r="I117" s="537">
        <f>IFERROR(IF(ISBLANK(I113),0,I113*INDEX(Assumptions!$D$20:$D$53,MATCH('Data Input - BAU'!$D$113,lkpGreenHouseGases,0)))+IF(ISBLANK(I115),0,I115),0)</f>
        <v>0</v>
      </c>
      <c r="J117" s="537">
        <f>IFERROR(IF(ISBLANK(J113),0,J113*INDEX(Assumptions!$D$20:$D$53,MATCH('Data Input - BAU'!$D$113,lkpGreenHouseGases,0)))+IF(ISBLANK(J115),0,J115),0)</f>
        <v>0</v>
      </c>
      <c r="K117" s="537">
        <f>IFERROR(IF(ISBLANK(K113),0,K113*INDEX(Assumptions!$D$20:$D$53,MATCH('Data Input - BAU'!$D$113,lkpGreenHouseGases,0)))+IF(ISBLANK(K115),0,K115),0)</f>
        <v>0</v>
      </c>
      <c r="L117" s="537">
        <f>IFERROR(IF(ISBLANK(L113),0,L113*INDEX(Assumptions!$D$20:$D$53,MATCH('Data Input - BAU'!$D$113,lkpGreenHouseGases,0)))+IF(ISBLANK(L115),0,L115),0)</f>
        <v>0</v>
      </c>
      <c r="M117" s="537">
        <f>IFERROR(IF(ISBLANK(M113),0,M113*INDEX(Assumptions!$D$20:$D$53,MATCH('Data Input - BAU'!$D$113,lkpGreenHouseGases,0)))+IF(ISBLANK(M115),0,M115),0)</f>
        <v>0</v>
      </c>
      <c r="N117" s="537">
        <f>IFERROR(IF(ISBLANK(N113),0,N113*INDEX(Assumptions!$D$20:$D$53,MATCH('Data Input - BAU'!$D$113,lkpGreenHouseGases,0)))+IF(ISBLANK(N115),0,N115),0)</f>
        <v>0</v>
      </c>
      <c r="O117" s="537">
        <f>IFERROR(IF(ISBLANK(O113),0,O113*INDEX(Assumptions!$D$20:$D$53,MATCH('Data Input - BAU'!$D$113,lkpGreenHouseGases,0)))+IF(ISBLANK(O115),0,O115),0)</f>
        <v>0</v>
      </c>
      <c r="P117" s="537">
        <f>IFERROR(IF(ISBLANK(P113),0,P113*INDEX(Assumptions!$D$20:$D$53,MATCH('Data Input - BAU'!$D$113,lkpGreenHouseGases,0)))+IF(ISBLANK(P115),0,P115),0)</f>
        <v>0</v>
      </c>
      <c r="Q117" s="537">
        <f>IFERROR(IF(ISBLANK(Q113),0,Q113*INDEX(Assumptions!$D$20:$D$53,MATCH('Data Input - BAU'!$D$113,lkpGreenHouseGases,0)))+IF(ISBLANK(Q115),0,Q115),0)</f>
        <v>0</v>
      </c>
      <c r="R117" s="537">
        <f>IFERROR(IF(ISBLANK(R113),0,R113*INDEX(Assumptions!$D$20:$D$53,MATCH('Data Input - BAU'!$D$113,lkpGreenHouseGases,0)))+IF(ISBLANK(R115),0,R115),0)</f>
        <v>0</v>
      </c>
      <c r="S117" s="537">
        <f>IFERROR(IF(ISBLANK(S113),0,S113*INDEX(Assumptions!$D$20:$D$53,MATCH('Data Input - BAU'!$D$113,lkpGreenHouseGases,0)))+IF(ISBLANK(S115),0,S115),0)</f>
        <v>0</v>
      </c>
      <c r="T117" s="537">
        <f>IFERROR(IF(ISBLANK(T113),0,T113*INDEX(Assumptions!$D$20:$D$53,MATCH('Data Input - BAU'!$D$113,lkpGreenHouseGases,0)))+IF(ISBLANK(T115),0,T115),0)</f>
        <v>0</v>
      </c>
      <c r="U117" s="537">
        <f>IFERROR(IF(ISBLANK(U113),0,U113*INDEX(Assumptions!$D$20:$D$53,MATCH('Data Input - BAU'!$D$113,lkpGreenHouseGases,0)))+IF(ISBLANK(U115),0,U115),0)</f>
        <v>0</v>
      </c>
      <c r="V117" s="537">
        <f>IFERROR(IF(ISBLANK(V113),0,V113*INDEX(Assumptions!$D$20:$D$53,MATCH('Data Input - BAU'!$D$113,lkpGreenHouseGases,0)))+IF(ISBLANK(V115),0,V115),0)</f>
        <v>0</v>
      </c>
      <c r="W117" s="537">
        <f>IFERROR(IF(ISBLANK(W113),0,W113*INDEX(Assumptions!$D$20:$D$53,MATCH('Data Input - BAU'!$D$113,lkpGreenHouseGases,0)))+IF(ISBLANK(W115),0,W115),0)</f>
        <v>0</v>
      </c>
      <c r="X117" s="537">
        <f>IFERROR(IF(ISBLANK(X113),0,X113*INDEX(Assumptions!$D$20:$D$53,MATCH('Data Input - BAU'!$D$113,lkpGreenHouseGases,0)))+IF(ISBLANK(X115),0,X115),0)</f>
        <v>0</v>
      </c>
      <c r="Y117" s="537">
        <f>IFERROR(IF(ISBLANK(Y113),0,Y113*INDEX(Assumptions!$D$20:$D$53,MATCH('Data Input - BAU'!$D$113,lkpGreenHouseGases,0)))+IF(ISBLANK(Y115),0,Y115),0)</f>
        <v>0</v>
      </c>
      <c r="Z117" s="537">
        <f>IFERROR(IF(ISBLANK(Z113),0,Z113*INDEX(Assumptions!$D$20:$D$53,MATCH('Data Input - BAU'!$D$113,lkpGreenHouseGases,0)))+IF(ISBLANK(Z115),0,Z115),0)</f>
        <v>0</v>
      </c>
      <c r="AA117" s="537">
        <f>IFERROR(IF(ISBLANK(AA113),0,AA113*INDEX(Assumptions!$D$20:$D$53,MATCH('Data Input - BAU'!$D$113,lkpGreenHouseGases,0)))+IF(ISBLANK(AA115),0,AA115),0)</f>
        <v>0</v>
      </c>
      <c r="AB117" s="537">
        <f>IFERROR(IF(ISBLANK(AB113),0,AB113*INDEX(Assumptions!$D$20:$D$53,MATCH('Data Input - BAU'!$D$113,lkpGreenHouseGases,0)))+IF(ISBLANK(AB115),0,AB115),0)</f>
        <v>0</v>
      </c>
      <c r="AC117" s="537">
        <f>IFERROR(IF(ISBLANK(AC113),0,AC113*INDEX(Assumptions!$D$20:$D$53,MATCH('Data Input - BAU'!$D$113,lkpGreenHouseGases,0)))+IF(ISBLANK(AC115),0,AC115),0)</f>
        <v>0</v>
      </c>
      <c r="AD117" s="537">
        <f>IFERROR(IF(ISBLANK(AD113),0,AD113*INDEX(Assumptions!$D$20:$D$53,MATCH('Data Input - BAU'!$D$113,lkpGreenHouseGases,0)))+IF(ISBLANK(AD115),0,AD115),0)</f>
        <v>0</v>
      </c>
      <c r="AE117" s="537">
        <f>IFERROR(IF(ISBLANK(AE113),0,AE113*INDEX(Assumptions!$D$20:$D$53,MATCH('Data Input - BAU'!$D$113,lkpGreenHouseGases,0)))+IF(ISBLANK(AE115),0,AE115),0)</f>
        <v>0</v>
      </c>
      <c r="AF117" s="537">
        <f>IFERROR(IF(ISBLANK(AF113),0,AF113*INDEX(Assumptions!$D$20:$D$53,MATCH('Data Input - BAU'!$D$113,lkpGreenHouseGases,0)))+IF(ISBLANK(AF115),0,AF115),0)</f>
        <v>0</v>
      </c>
      <c r="AG117" s="537">
        <f>IFERROR(IF(ISBLANK(AG113),0,AG113*INDEX(Assumptions!$D$20:$D$53,MATCH('Data Input - BAU'!$D$113,lkpGreenHouseGases,0)))+IF(ISBLANK(AG115),0,AG115),0)</f>
        <v>0</v>
      </c>
      <c r="AH117" s="537">
        <f>IFERROR(IF(ISBLANK(AH113),0,AH113*INDEX(Assumptions!$D$20:$D$53,MATCH('Data Input - BAU'!$D$113,lkpGreenHouseGases,0)))+IF(ISBLANK(AH115),0,AH115),0)</f>
        <v>0</v>
      </c>
      <c r="AI117" s="537">
        <f>IFERROR(IF(ISBLANK(AI113),0,AI113*INDEX(Assumptions!$D$20:$D$53,MATCH('Data Input - BAU'!$D$113,lkpGreenHouseGases,0)))+IF(ISBLANK(AI115),0,AI115),0)</f>
        <v>0</v>
      </c>
      <c r="AJ117" s="537">
        <f>IFERROR(IF(ISBLANK(AJ113),0,AJ113*INDEX(Assumptions!$D$20:$D$53,MATCH('Data Input - BAU'!$D$113,lkpGreenHouseGases,0)))+IF(ISBLANK(AJ115),0,AJ115),0)</f>
        <v>0</v>
      </c>
      <c r="AK117" s="537">
        <f>IFERROR(IF(ISBLANK(AK113),0,AK113*INDEX(Assumptions!$D$20:$D$53,MATCH('Data Input - BAU'!$D$113,lkpGreenHouseGases,0)))+IF(ISBLANK(AK115),0,AK115),0)</f>
        <v>0</v>
      </c>
      <c r="AL117" s="537">
        <f>IFERROR(IF(ISBLANK(AL113),0,AL113*INDEX(Assumptions!$D$20:$D$53,MATCH('Data Input - BAU'!$D$113,lkpGreenHouseGases,0)))+IF(ISBLANK(AL115),0,AL115),0)</f>
        <v>0</v>
      </c>
      <c r="AM117" s="537">
        <f>IFERROR(IF(ISBLANK(AM113),0,AM113*INDEX(Assumptions!$D$20:$D$53,MATCH('Data Input - BAU'!$D$113,lkpGreenHouseGases,0)))+IF(ISBLANK(AM115),0,AM115),0)</f>
        <v>0</v>
      </c>
      <c r="AN117" s="537">
        <f>IFERROR(IF(ISBLANK(AN113),0,AN113*INDEX(Assumptions!$D$20:$D$53,MATCH('Data Input - BAU'!$D$113,lkpGreenHouseGases,0)))+IF(ISBLANK(AN115),0,AN115),0)</f>
        <v>0</v>
      </c>
      <c r="AO117" s="537">
        <f>IFERROR(IF(ISBLANK(AO113),0,AO113*INDEX(Assumptions!$D$20:$D$53,MATCH('Data Input - BAU'!$D$113,lkpGreenHouseGases,0)))+IF(ISBLANK(AO115),0,AO115),0)</f>
        <v>0</v>
      </c>
      <c r="AP117" s="537">
        <f>IFERROR(IF(ISBLANK(AP113),0,AP113*INDEX(Assumptions!$D$20:$D$53,MATCH('Data Input - BAU'!$D$113,lkpGreenHouseGases,0)))+IF(ISBLANK(AP115),0,AP115),0)</f>
        <v>0</v>
      </c>
      <c r="AQ117" s="537">
        <f>IFERROR(IF(ISBLANK(AQ113),0,AQ113*INDEX(Assumptions!$D$20:$D$53,MATCH('Data Input - BAU'!$D$113,lkpGreenHouseGases,0)))+IF(ISBLANK(AQ115),0,AQ115),0)</f>
        <v>0</v>
      </c>
      <c r="AR117" s="537">
        <f>IFERROR(IF(ISBLANK(AR113),0,AR113*INDEX(Assumptions!$D$20:$D$53,MATCH('Data Input - BAU'!$D$113,lkpGreenHouseGases,0)))+IF(ISBLANK(AR115),0,AR115),0)</f>
        <v>0</v>
      </c>
      <c r="AS117" s="537">
        <f>IFERROR(IF(ISBLANK(AS113),0,AS113*INDEX(Assumptions!$D$20:$D$53,MATCH('Data Input - BAU'!$D$113,lkpGreenHouseGases,0)))+IF(ISBLANK(AS115),0,AS115),0)</f>
        <v>0</v>
      </c>
      <c r="AT117" s="537">
        <f>IFERROR(IF(ISBLANK(AT113),0,AT113*INDEX(Assumptions!$D$20:$D$53,MATCH('Data Input - BAU'!$D$113,lkpGreenHouseGases,0)))+IF(ISBLANK(AT115),0,AT115),0)</f>
        <v>0</v>
      </c>
      <c r="AU117" s="537">
        <f>IFERROR(IF(ISBLANK(AU113),0,AU113*INDEX(Assumptions!$D$20:$D$53,MATCH('Data Input - BAU'!$D$113,lkpGreenHouseGases,0)))+IF(ISBLANK(AU115),0,AU115),0)</f>
        <v>0</v>
      </c>
      <c r="AV117" s="537">
        <f>IFERROR(IF(ISBLANK(AV113),0,AV113*INDEX(Assumptions!$D$20:$D$53,MATCH('Data Input - BAU'!$D$113,lkpGreenHouseGases,0)))+IF(ISBLANK(AV115),0,AV115),0)</f>
        <v>0</v>
      </c>
      <c r="AW117" s="537">
        <f>IFERROR(IF(ISBLANK(AW113),0,AW113*INDEX(Assumptions!$D$20:$D$53,MATCH('Data Input - BAU'!$D$113,lkpGreenHouseGases,0)))+IF(ISBLANK(AW115),0,AW115),0)</f>
        <v>0</v>
      </c>
      <c r="AX117" s="537">
        <f>IFERROR(IF(ISBLANK(AX113),0,AX113*INDEX(Assumptions!$D$20:$D$53,MATCH('Data Input - BAU'!$D$113,lkpGreenHouseGases,0)))+IF(ISBLANK(AX115),0,AX115),0)</f>
        <v>0</v>
      </c>
      <c r="AY117" s="537">
        <f>IFERROR(IF(ISBLANK(AY113),0,AY113*INDEX(Assumptions!$D$20:$D$53,MATCH('Data Input - BAU'!$D$113,lkpGreenHouseGases,0)))+IF(ISBLANK(AY115),0,AY115),0)</f>
        <v>0</v>
      </c>
      <c r="AZ117" s="537">
        <f>IFERROR(IF(ISBLANK(AZ113),0,AZ113*INDEX(Assumptions!$D$20:$D$53,MATCH('Data Input - BAU'!$D$113,lkpGreenHouseGases,0)))+IF(ISBLANK(AZ115),0,AZ115),0)</f>
        <v>0</v>
      </c>
      <c r="BA117" s="537">
        <f>IFERROR(IF(ISBLANK(BA113),0,BA113*INDEX(Assumptions!$D$20:$D$53,MATCH('Data Input - BAU'!$D$113,lkpGreenHouseGases,0)))+IF(ISBLANK(BA115),0,BA115),0)</f>
        <v>0</v>
      </c>
      <c r="BB117" s="537">
        <f>IFERROR(IF(ISBLANK(BB113),0,BB113*INDEX(Assumptions!$D$20:$D$53,MATCH('Data Input - BAU'!$D$113,lkpGreenHouseGases,0)))+IF(ISBLANK(BB115),0,BB115),0)</f>
        <v>0</v>
      </c>
      <c r="BC117" s="537">
        <f>IFERROR(IF(ISBLANK(BC113),0,BC113*INDEX(Assumptions!$D$20:$D$53,MATCH('Data Input - BAU'!$D$113,lkpGreenHouseGases,0)))+IF(ISBLANK(BC115),0,BC115),0)</f>
        <v>0</v>
      </c>
      <c r="BD117" s="537">
        <f>IFERROR(IF(ISBLANK(BD113),0,BD113*INDEX(Assumptions!$D$20:$D$53,MATCH('Data Input - BAU'!$D$113,lkpGreenHouseGases,0)))+IF(ISBLANK(BD115),0,BD115),0)</f>
        <v>0</v>
      </c>
      <c r="BE117" s="537">
        <f>IFERROR(IF(ISBLANK(BE113),0,BE113*INDEX(Assumptions!$D$20:$D$53,MATCH('Data Input - BAU'!$D$113,lkpGreenHouseGases,0)))+IF(ISBLANK(BE115),0,BE115),0)</f>
        <v>0</v>
      </c>
      <c r="BF117" s="537">
        <f>IFERROR(IF(ISBLANK(BF113),0,BF113*INDEX(Assumptions!$D$20:$D$53,MATCH('Data Input - BAU'!$D$113,lkpGreenHouseGases,0)))+IF(ISBLANK(BF115),0,BF115),0)</f>
        <v>0</v>
      </c>
      <c r="BG117" s="537">
        <f>IFERROR(IF(ISBLANK(BG113),0,BG113*INDEX(Assumptions!$D$20:$D$53,MATCH('Data Input - BAU'!$D$113,lkpGreenHouseGases,0)))+IF(ISBLANK(BG115),0,BG115),0)</f>
        <v>0</v>
      </c>
      <c r="BH117" s="537">
        <f>IFERROR(IF(ISBLANK(BH113),0,BH113*INDEX(Assumptions!$D$20:$D$53,MATCH('Data Input - BAU'!$D$113,lkpGreenHouseGases,0)))+IF(ISBLANK(BH115),0,BH115),0)</f>
        <v>0</v>
      </c>
      <c r="BI117" s="537">
        <f>IFERROR(IF(ISBLANK(BI113),0,BI113*INDEX(Assumptions!$D$20:$D$53,MATCH('Data Input - BAU'!$D$113,lkpGreenHouseGases,0)))+IF(ISBLANK(BI115),0,BI115),0)</f>
        <v>0</v>
      </c>
      <c r="BJ117" s="537">
        <f>IFERROR(IF(ISBLANK(BJ113),0,BJ113*INDEX(Assumptions!$D$20:$D$53,MATCH('Data Input - BAU'!$D$113,lkpGreenHouseGases,0)))+IF(ISBLANK(BJ115),0,BJ115),0)</f>
        <v>0</v>
      </c>
      <c r="BK117" s="537">
        <f>IFERROR(IF(ISBLANK(BK113),0,BK113*INDEX(Assumptions!$D$20:$D$53,MATCH('Data Input - BAU'!$D$113,lkpGreenHouseGases,0)))+IF(ISBLANK(BK115),0,BK115),0)</f>
        <v>0</v>
      </c>
      <c r="BL117" s="537">
        <f>IFERROR(IF(ISBLANK(BL113),0,BL113*INDEX(Assumptions!$D$20:$D$53,MATCH('Data Input - BAU'!$D$113,lkpGreenHouseGases,0)))+IF(ISBLANK(BL115),0,BL115),0)</f>
        <v>0</v>
      </c>
      <c r="BM117" s="537">
        <f>IFERROR(IF(ISBLANK(BM113),0,BM113*INDEX(Assumptions!$D$20:$D$53,MATCH('Data Input - BAU'!$D$113,lkpGreenHouseGases,0)))+IF(ISBLANK(BM115),0,BM115),0)</f>
        <v>0</v>
      </c>
      <c r="BN117" s="537">
        <f>IFERROR(IF(ISBLANK(BN113),0,BN113*INDEX(Assumptions!$D$20:$D$53,MATCH('Data Input - BAU'!$D$113,lkpGreenHouseGases,0)))+IF(ISBLANK(BN115),0,BN115),0)</f>
        <v>0</v>
      </c>
      <c r="BO117" s="537">
        <f>IFERROR(IF(ISBLANK(BO113),0,BO113*INDEX(Assumptions!$D$20:$D$53,MATCH('Data Input - BAU'!$D$113,lkpGreenHouseGases,0)))+IF(ISBLANK(BO115),0,BO115),0)</f>
        <v>0</v>
      </c>
      <c r="BP117" s="537">
        <f>IFERROR(IF(ISBLANK(BP113),0,BP113*INDEX(Assumptions!$D$20:$D$53,MATCH('Data Input - BAU'!$D$113,lkpGreenHouseGases,0)))+IF(ISBLANK(BP115),0,BP115),0)</f>
        <v>0</v>
      </c>
      <c r="BQ117" s="537">
        <f>IFERROR(IF(ISBLANK(BQ113),0,BQ113*INDEX(Assumptions!$D$20:$D$53,MATCH('Data Input - BAU'!$D$113,lkpGreenHouseGases,0)))+IF(ISBLANK(BQ115),0,BQ115),0)</f>
        <v>0</v>
      </c>
      <c r="BR117" s="537">
        <f>IFERROR(IF(ISBLANK(BR113),0,BR113*INDEX(Assumptions!$D$20:$D$53,MATCH('Data Input - BAU'!$D$113,lkpGreenHouseGases,0)))+IF(ISBLANK(BR115),0,BR115),0)</f>
        <v>0</v>
      </c>
      <c r="BS117" s="537">
        <f>IFERROR(IF(ISBLANK(BS113),0,BS113*INDEX(Assumptions!$D$20:$D$53,MATCH('Data Input - BAU'!$D$113,lkpGreenHouseGases,0)))+IF(ISBLANK(BS115),0,BS115),0)</f>
        <v>0</v>
      </c>
      <c r="BT117" s="537">
        <f>IFERROR(IF(ISBLANK(BT113),0,BT113*INDEX(Assumptions!$D$20:$D$53,MATCH('Data Input - BAU'!$D$113,lkpGreenHouseGases,0)))+IF(ISBLANK(BT115),0,BT115),0)</f>
        <v>0</v>
      </c>
      <c r="BU117" s="537">
        <f>IFERROR(IF(ISBLANK(BU113),0,BU113*INDEX(Assumptions!$D$20:$D$53,MATCH('Data Input - BAU'!$D$113,lkpGreenHouseGases,0)))+IF(ISBLANK(BU115),0,BU115),0)</f>
        <v>0</v>
      </c>
      <c r="BV117" s="537">
        <f>IFERROR(IF(ISBLANK(BV113),0,BV113*INDEX(Assumptions!$D$20:$D$53,MATCH('Data Input - BAU'!$D$113,lkpGreenHouseGases,0)))+IF(ISBLANK(BV115),0,BV115),0)</f>
        <v>0</v>
      </c>
      <c r="BW117" s="537">
        <f>IFERROR(IF(ISBLANK(BW113),0,BW113*INDEX(Assumptions!$D$20:$D$53,MATCH('Data Input - BAU'!$D$113,lkpGreenHouseGases,0)))+IF(ISBLANK(BW115),0,BW115),0)</f>
        <v>0</v>
      </c>
      <c r="BX117" s="537">
        <f>IFERROR(IF(ISBLANK(BX113),0,BX113*INDEX(Assumptions!$D$20:$D$53,MATCH('Data Input - BAU'!$D$113,lkpGreenHouseGases,0)))+IF(ISBLANK(BX115),0,BX115),0)</f>
        <v>0</v>
      </c>
      <c r="BY117" s="537">
        <f>IFERROR(IF(ISBLANK(BY113),0,BY113*INDEX(Assumptions!$D$20:$D$53,MATCH('Data Input - BAU'!$D$113,lkpGreenHouseGases,0)))+IF(ISBLANK(BY115),0,BY115),0)</f>
        <v>0</v>
      </c>
      <c r="BZ117" s="537">
        <f>IFERROR(IF(ISBLANK(BZ113),0,BZ113*INDEX(Assumptions!$D$20:$D$53,MATCH('Data Input - BAU'!$D$113,lkpGreenHouseGases,0)))+IF(ISBLANK(BZ115),0,BZ115),0)</f>
        <v>0</v>
      </c>
      <c r="CA117" s="537">
        <f>IFERROR(IF(ISBLANK(CA113),0,CA113*INDEX(Assumptions!$D$20:$D$53,MATCH('Data Input - BAU'!$D$113,lkpGreenHouseGases,0)))+IF(ISBLANK(CA115),0,CA115),0)</f>
        <v>0</v>
      </c>
      <c r="CB117" s="537">
        <f>IFERROR(IF(ISBLANK(CB113),0,CB113*INDEX(Assumptions!$D$20:$D$53,MATCH('Data Input - BAU'!$D$113,lkpGreenHouseGases,0)))+IF(ISBLANK(CB115),0,CB115),0)</f>
        <v>0</v>
      </c>
      <c r="CC117" s="537">
        <f>IFERROR(IF(ISBLANK(CC113),0,CC113*INDEX(Assumptions!$D$20:$D$53,MATCH('Data Input - BAU'!$D$113,lkpGreenHouseGases,0)))+IF(ISBLANK(CC115),0,CC115),0)</f>
        <v>0</v>
      </c>
      <c r="CD117" s="537">
        <f>IFERROR(IF(ISBLANK(CD113),0,CD113*INDEX(Assumptions!$D$20:$D$53,MATCH('Data Input - BAU'!$D$113,lkpGreenHouseGases,0)))+IF(ISBLANK(CD115),0,CD115),0)</f>
        <v>0</v>
      </c>
      <c r="CE117" s="537">
        <f>IFERROR(IF(ISBLANK(CE113),0,CE113*INDEX(Assumptions!$D$20:$D$53,MATCH('Data Input - BAU'!$D$113,lkpGreenHouseGases,0)))+IF(ISBLANK(CE115),0,CE115),0)</f>
        <v>0</v>
      </c>
      <c r="CF117" s="537">
        <f>IFERROR(IF(ISBLANK(CF113),0,CF113*INDEX(Assumptions!$D$20:$D$53,MATCH('Data Input - BAU'!$D$113,lkpGreenHouseGases,0)))+IF(ISBLANK(CF115),0,CF115),0)</f>
        <v>0</v>
      </c>
      <c r="CG117" s="537">
        <f>IFERROR(IF(ISBLANK(CG113),0,CG113*INDEX(Assumptions!$D$20:$D$53,MATCH('Data Input - BAU'!$D$113,lkpGreenHouseGases,0)))+IF(ISBLANK(CG115),0,CG115),0)</f>
        <v>0</v>
      </c>
      <c r="CH117" s="537">
        <f>IFERROR(IF(ISBLANK(CH113),0,CH113*INDEX(Assumptions!$D$20:$D$53,MATCH('Data Input - BAU'!$D$113,lkpGreenHouseGases,0)))+IF(ISBLANK(CH115),0,CH115),0)</f>
        <v>0</v>
      </c>
      <c r="CI117" s="537">
        <f>IFERROR(IF(ISBLANK(CI113),0,CI113*INDEX(Assumptions!$D$20:$D$53,MATCH('Data Input - BAU'!$D$113,lkpGreenHouseGases,0)))+IF(ISBLANK(CI115),0,CI115),0)</f>
        <v>0</v>
      </c>
      <c r="CJ117" s="537">
        <f>IFERROR(IF(ISBLANK(CJ113),0,CJ113*INDEX(Assumptions!$D$20:$D$53,MATCH('Data Input - BAU'!$D$113,lkpGreenHouseGases,0)))+IF(ISBLANK(CJ115),0,CJ115),0)</f>
        <v>0</v>
      </c>
      <c r="CK117" s="537">
        <f>IFERROR(IF(ISBLANK(CK113),0,CK113*INDEX(Assumptions!$D$20:$D$53,MATCH('Data Input - BAU'!$D$113,lkpGreenHouseGases,0)))+IF(ISBLANK(CK115),0,CK115),0)</f>
        <v>0</v>
      </c>
      <c r="CL117" s="537">
        <f>IFERROR(IF(ISBLANK(CL113),0,CL113*INDEX(Assumptions!$D$20:$D$53,MATCH('Data Input - BAU'!$D$113,lkpGreenHouseGases,0)))+IF(ISBLANK(CL115),0,CL115),0)</f>
        <v>0</v>
      </c>
      <c r="CM117" s="537">
        <f>IFERROR(IF(ISBLANK(CM113),0,CM113*INDEX(Assumptions!$D$20:$D$53,MATCH('Data Input - BAU'!$D$113,lkpGreenHouseGases,0)))+IF(ISBLANK(CM115),0,CM115),0)</f>
        <v>0</v>
      </c>
      <c r="CN117" s="537">
        <f>IFERROR(IF(ISBLANK(CN113),0,CN113*INDEX(Assumptions!$D$20:$D$53,MATCH('Data Input - BAU'!$D$113,lkpGreenHouseGases,0)))+IF(ISBLANK(CN115),0,CN115),0)</f>
        <v>0</v>
      </c>
      <c r="CO117" s="537">
        <f>IFERROR(IF(ISBLANK(CO113),0,CO113*INDEX(Assumptions!$D$20:$D$53,MATCH('Data Input - BAU'!$D$113,lkpGreenHouseGases,0)))+IF(ISBLANK(CO115),0,CO115),0)</f>
        <v>0</v>
      </c>
      <c r="CP117" s="537">
        <f>IFERROR(IF(ISBLANK(CP113),0,CP113*INDEX(Assumptions!$D$20:$D$53,MATCH('Data Input - BAU'!$D$113,lkpGreenHouseGases,0)))+IF(ISBLANK(CP115),0,CP115),0)</f>
        <v>0</v>
      </c>
      <c r="CQ117" s="537">
        <f>IFERROR(IF(ISBLANK(CQ113),0,CQ113*INDEX(Assumptions!$D$20:$D$53,MATCH('Data Input - BAU'!$D$113,lkpGreenHouseGases,0)))+IF(ISBLANK(CQ115),0,CQ115),0)</f>
        <v>0</v>
      </c>
      <c r="CR117" s="537">
        <f>IFERROR(IF(ISBLANK(CR113),0,CR113*INDEX(Assumptions!$D$20:$D$53,MATCH('Data Input - BAU'!$D$113,lkpGreenHouseGases,0)))+IF(ISBLANK(CR115),0,CR115),0)</f>
        <v>0</v>
      </c>
      <c r="CS117" s="537">
        <f>IFERROR(IF(ISBLANK(CS113),0,CS113*INDEX(Assumptions!$D$20:$D$53,MATCH('Data Input - BAU'!$D$113,lkpGreenHouseGases,0)))+IF(ISBLANK(CS115),0,CS115),0)</f>
        <v>0</v>
      </c>
      <c r="CT117" s="537">
        <f>IFERROR(IF(ISBLANK(CT113),0,CT113*INDEX(Assumptions!$D$20:$D$53,MATCH('Data Input - BAU'!$D$113,lkpGreenHouseGases,0)))+IF(ISBLANK(CT115),0,CT115),0)</f>
        <v>0</v>
      </c>
      <c r="CU117" s="537">
        <f>IFERROR(IF(ISBLANK(CU113),0,CU113*INDEX(Assumptions!$D$20:$D$53,MATCH('Data Input - BAU'!$D$113,lkpGreenHouseGases,0)))+IF(ISBLANK(CU115),0,CU115),0)</f>
        <v>0</v>
      </c>
      <c r="CV117" s="537">
        <f>IFERROR(IF(ISBLANK(CV113),0,CV113*INDEX(Assumptions!$D$20:$D$53,MATCH('Data Input - BAU'!$D$113,lkpGreenHouseGases,0)))+IF(ISBLANK(CV115),0,CV115),0)</f>
        <v>0</v>
      </c>
      <c r="CW117" s="537">
        <f>IFERROR(IF(ISBLANK(CW113),0,CW113*INDEX(Assumptions!$D$20:$D$53,MATCH('Data Input - BAU'!$D$113,lkpGreenHouseGases,0)))+IF(ISBLANK(CW115),0,CW115),0)</f>
        <v>0</v>
      </c>
      <c r="CX117" s="537">
        <f>IFERROR(IF(ISBLANK(CX113),0,CX113*INDEX(Assumptions!$D$20:$D$53,MATCH('Data Input - BAU'!$D$113,lkpGreenHouseGases,0)))+IF(ISBLANK(CX115),0,CX115),0)</f>
        <v>0</v>
      </c>
      <c r="CY117" s="537">
        <f>IFERROR(IF(ISBLANK(CY113),0,CY113*INDEX(Assumptions!$D$20:$D$53,MATCH('Data Input - BAU'!$D$113,lkpGreenHouseGases,0)))+IF(ISBLANK(CY115),0,CY115),0)</f>
        <v>0</v>
      </c>
      <c r="CZ117" s="537">
        <f>IFERROR(IF(ISBLANK(CZ113),0,CZ113*INDEX(Assumptions!$D$20:$D$53,MATCH('Data Input - BAU'!$D$113,lkpGreenHouseGases,0)))+IF(ISBLANK(CZ115),0,CZ115),0)</f>
        <v>0</v>
      </c>
      <c r="DA117" s="537">
        <f>IFERROR(IF(ISBLANK(DA113),0,DA113*INDEX(Assumptions!$D$20:$D$53,MATCH('Data Input - BAU'!$D$113,lkpGreenHouseGases,0)))+IF(ISBLANK(DA115),0,DA115),0)</f>
        <v>0</v>
      </c>
      <c r="DB117" s="537">
        <f>IFERROR(IF(ISBLANK(DB113),0,DB113*INDEX(Assumptions!$D$20:$D$53,MATCH('Data Input - BAU'!$D$113,lkpGreenHouseGases,0)))+IF(ISBLANK(DB115),0,DB115),0)</f>
        <v>0</v>
      </c>
      <c r="DC117" s="537">
        <f>IFERROR(IF(ISBLANK(DC113),0,DC113*INDEX(Assumptions!$D$20:$D$53,MATCH('Data Input - BAU'!$D$113,lkpGreenHouseGases,0)))+IF(ISBLANK(DC115),0,DC115),0)</f>
        <v>0</v>
      </c>
      <c r="DD117" s="218"/>
      <c r="DE117" s="220"/>
    </row>
    <row r="118" spans="2:109" x14ac:dyDescent="0.25">
      <c r="B118" s="217"/>
      <c r="C118" s="260"/>
      <c r="D118" s="226"/>
      <c r="E118" s="219"/>
      <c r="F118" s="219"/>
      <c r="G118" s="219"/>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c r="BP118" s="218"/>
      <c r="BQ118" s="218"/>
      <c r="BR118" s="218"/>
      <c r="BS118" s="218"/>
      <c r="BT118" s="218"/>
      <c r="BU118" s="218"/>
      <c r="BV118" s="218"/>
      <c r="BW118" s="218"/>
      <c r="BX118" s="218"/>
      <c r="BY118" s="218"/>
      <c r="BZ118" s="218"/>
      <c r="CA118" s="218"/>
      <c r="CB118" s="218"/>
      <c r="CC118" s="218"/>
      <c r="CD118" s="218"/>
      <c r="CE118" s="218"/>
      <c r="CF118" s="218"/>
      <c r="CG118" s="218"/>
      <c r="CH118" s="218"/>
      <c r="CI118" s="218"/>
      <c r="CJ118" s="218"/>
      <c r="CK118" s="218"/>
      <c r="CL118" s="218"/>
      <c r="CM118" s="218"/>
      <c r="CN118" s="218"/>
      <c r="CO118" s="218"/>
      <c r="CP118" s="218"/>
      <c r="CQ118" s="218"/>
      <c r="CR118" s="218"/>
      <c r="CS118" s="218"/>
      <c r="CT118" s="218"/>
      <c r="CU118" s="218"/>
      <c r="CV118" s="218"/>
      <c r="CW118" s="218"/>
      <c r="CX118" s="218"/>
      <c r="CY118" s="218"/>
      <c r="CZ118" s="218"/>
      <c r="DA118" s="218"/>
      <c r="DB118" s="218"/>
      <c r="DC118" s="218"/>
      <c r="DD118" s="218"/>
      <c r="DE118" s="220"/>
    </row>
    <row r="119" spans="2:109" ht="21" x14ac:dyDescent="0.25">
      <c r="B119" s="217"/>
      <c r="C119" s="260"/>
      <c r="D119" s="296" t="s">
        <v>198</v>
      </c>
      <c r="E119" s="238" t="s">
        <v>549</v>
      </c>
      <c r="F119" s="239"/>
      <c r="G119" s="239"/>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c r="AI119" s="237"/>
      <c r="AJ119" s="237"/>
      <c r="AK119" s="237"/>
      <c r="AL119" s="237"/>
      <c r="AM119" s="237"/>
      <c r="AN119" s="237"/>
      <c r="AO119" s="237"/>
      <c r="AP119" s="237"/>
      <c r="AQ119" s="237"/>
      <c r="AR119" s="237"/>
      <c r="AS119" s="237"/>
      <c r="AT119" s="237"/>
      <c r="AU119" s="237"/>
      <c r="AV119" s="237"/>
      <c r="AW119" s="237"/>
      <c r="AX119" s="237"/>
      <c r="AY119" s="237"/>
      <c r="AZ119" s="237"/>
      <c r="BA119" s="237"/>
      <c r="BB119" s="237"/>
      <c r="BC119" s="237"/>
      <c r="BD119" s="237"/>
      <c r="BE119" s="237"/>
      <c r="BF119" s="237"/>
      <c r="BG119" s="237"/>
      <c r="BH119" s="237"/>
      <c r="BI119" s="237"/>
      <c r="BJ119" s="237"/>
      <c r="BK119" s="237"/>
      <c r="BL119" s="237"/>
      <c r="BM119" s="237"/>
      <c r="BN119" s="237"/>
      <c r="BO119" s="237"/>
      <c r="BP119" s="237"/>
      <c r="BQ119" s="237"/>
      <c r="BR119" s="237"/>
      <c r="BS119" s="237"/>
      <c r="BT119" s="237"/>
      <c r="BU119" s="237"/>
      <c r="BV119" s="237"/>
      <c r="BW119" s="237"/>
      <c r="BX119" s="237"/>
      <c r="BY119" s="237"/>
      <c r="BZ119" s="237"/>
      <c r="CA119" s="237"/>
      <c r="CB119" s="237"/>
      <c r="CC119" s="237"/>
      <c r="CD119" s="237"/>
      <c r="CE119" s="237"/>
      <c r="CF119" s="237"/>
      <c r="CG119" s="237"/>
      <c r="CH119" s="237"/>
      <c r="CI119" s="237"/>
      <c r="CJ119" s="237"/>
      <c r="CK119" s="237"/>
      <c r="CL119" s="237"/>
      <c r="CM119" s="237"/>
      <c r="CN119" s="237"/>
      <c r="CO119" s="237"/>
      <c r="CP119" s="237"/>
      <c r="CQ119" s="237"/>
      <c r="CR119" s="237"/>
      <c r="CS119" s="237"/>
      <c r="CT119" s="237"/>
      <c r="CU119" s="237"/>
      <c r="CV119" s="237"/>
      <c r="CW119" s="237"/>
      <c r="CX119" s="237"/>
      <c r="CY119" s="237"/>
      <c r="CZ119" s="237"/>
      <c r="DA119" s="237"/>
      <c r="DB119" s="237"/>
      <c r="DC119" s="237"/>
      <c r="DD119" s="237"/>
      <c r="DE119" s="220"/>
    </row>
    <row r="120" spans="2:109" x14ac:dyDescent="0.25">
      <c r="B120" s="217"/>
      <c r="C120" s="263"/>
      <c r="D120" s="226" t="str">
        <f t="shared" ref="D120:D126" si="11">D84</f>
        <v>Electricity</v>
      </c>
      <c r="E120" s="219" t="s">
        <v>121</v>
      </c>
      <c r="F120" s="276" t="s">
        <v>571</v>
      </c>
      <c r="G120" s="276"/>
      <c r="H120" s="538">
        <f>IFERROR(H84*INDEX('Emissions factors'!$F$5:$CR$10,MATCH('Data Input - BAU'!$D120,'Emissions factors'!$C$5:$C$10,0),MATCH('Data Input - BAU'!H$7,'Emissions factors'!$F$4:$CR$4,0))/1000,0)</f>
        <v>0</v>
      </c>
      <c r="I120" s="538">
        <f>IFERROR(I84*INDEX('Emissions factors'!$F$5:$CR$10,MATCH('Data Input - BAU'!$D120,'Emissions factors'!$C$5:$C$10,0),MATCH('Data Input - BAU'!I$7,'Emissions factors'!$F$4:$CR$4,0))/1000,0)</f>
        <v>0</v>
      </c>
      <c r="J120" s="538">
        <f>IFERROR(J84*INDEX('Emissions factors'!$F$5:$CR$10,MATCH('Data Input - BAU'!$D120,'Emissions factors'!$C$5:$C$10,0),MATCH('Data Input - BAU'!J$7,'Emissions factors'!$F$4:$CR$4,0))/1000,0)</f>
        <v>0</v>
      </c>
      <c r="K120" s="538">
        <f>IFERROR(K84*INDEX('Emissions factors'!$F$5:$CR$10,MATCH('Data Input - BAU'!$D120,'Emissions factors'!$C$5:$C$10,0),MATCH('Data Input - BAU'!K$7,'Emissions factors'!$F$4:$CR$4,0))/1000,0)</f>
        <v>0</v>
      </c>
      <c r="L120" s="538">
        <f>IFERROR(L84*INDEX('Emissions factors'!$F$5:$CR$10,MATCH('Data Input - BAU'!$D120,'Emissions factors'!$C$5:$C$10,0),MATCH('Data Input - BAU'!L$7,'Emissions factors'!$F$4:$CR$4,0))/1000,0)</f>
        <v>0</v>
      </c>
      <c r="M120" s="538">
        <f>IFERROR(M84*INDEX('Emissions factors'!$F$5:$CR$10,MATCH('Data Input - BAU'!$D120,'Emissions factors'!$C$5:$C$10,0),MATCH('Data Input - BAU'!M$7,'Emissions factors'!$F$4:$CR$4,0))/1000,0)</f>
        <v>0</v>
      </c>
      <c r="N120" s="538">
        <f>IFERROR(N84*INDEX('Emissions factors'!$F$5:$CR$10,MATCH('Data Input - BAU'!$D120,'Emissions factors'!$C$5:$C$10,0),MATCH('Data Input - BAU'!N$7,'Emissions factors'!$F$4:$CR$4,0))/1000,0)</f>
        <v>0</v>
      </c>
      <c r="O120" s="538">
        <f>IFERROR(O84*INDEX('Emissions factors'!$F$5:$CR$10,MATCH('Data Input - BAU'!$D120,'Emissions factors'!$C$5:$C$10,0),MATCH('Data Input - BAU'!O$7,'Emissions factors'!$F$4:$CR$4,0))/1000,0)</f>
        <v>0</v>
      </c>
      <c r="P120" s="538">
        <f>IFERROR(P84*INDEX('Emissions factors'!$F$5:$CR$10,MATCH('Data Input - BAU'!$D120,'Emissions factors'!$C$5:$C$10,0),MATCH('Data Input - BAU'!P$7,'Emissions factors'!$F$4:$CR$4,0))/1000,0)</f>
        <v>0</v>
      </c>
      <c r="Q120" s="538">
        <f>IFERROR(Q84*INDEX('Emissions factors'!$F$5:$CR$10,MATCH('Data Input - BAU'!$D120,'Emissions factors'!$C$5:$C$10,0),MATCH('Data Input - BAU'!Q$7,'Emissions factors'!$F$4:$CR$4,0))/1000,0)</f>
        <v>0</v>
      </c>
      <c r="R120" s="538">
        <f>IFERROR(R84*INDEX('Emissions factors'!$F$5:$CR$10,MATCH('Data Input - BAU'!$D120,'Emissions factors'!$C$5:$C$10,0),MATCH('Data Input - BAU'!R$7,'Emissions factors'!$F$4:$CR$4,0))/1000,0)</f>
        <v>0</v>
      </c>
      <c r="S120" s="538">
        <f>IFERROR(S84*INDEX('Emissions factors'!$F$5:$CR$10,MATCH('Data Input - BAU'!$D120,'Emissions factors'!$C$5:$C$10,0),MATCH('Data Input - BAU'!S$7,'Emissions factors'!$F$4:$CR$4,0))/1000,0)</f>
        <v>0</v>
      </c>
      <c r="T120" s="538">
        <f>IFERROR(T84*INDEX('Emissions factors'!$F$5:$CR$10,MATCH('Data Input - BAU'!$D120,'Emissions factors'!$C$5:$C$10,0),MATCH('Data Input - BAU'!T$7,'Emissions factors'!$F$4:$CR$4,0))/1000,0)</f>
        <v>0</v>
      </c>
      <c r="U120" s="538">
        <f>IFERROR(U84*INDEX('Emissions factors'!$F$5:$CR$10,MATCH('Data Input - BAU'!$D120,'Emissions factors'!$C$5:$C$10,0),MATCH('Data Input - BAU'!U$7,'Emissions factors'!$F$4:$CR$4,0))/1000,0)</f>
        <v>0</v>
      </c>
      <c r="V120" s="538">
        <f>IFERROR(V84*INDEX('Emissions factors'!$F$5:$CR$10,MATCH('Data Input - BAU'!$D120,'Emissions factors'!$C$5:$C$10,0),MATCH('Data Input - BAU'!V$7,'Emissions factors'!$F$4:$CR$4,0))/1000,0)</f>
        <v>0</v>
      </c>
      <c r="W120" s="538">
        <f>IFERROR(W84*INDEX('Emissions factors'!$F$5:$CR$10,MATCH('Data Input - BAU'!$D120,'Emissions factors'!$C$5:$C$10,0),MATCH('Data Input - BAU'!W$7,'Emissions factors'!$F$4:$CR$4,0))/1000,0)</f>
        <v>0</v>
      </c>
      <c r="X120" s="538">
        <f>IFERROR(X84*INDEX('Emissions factors'!$F$5:$CR$10,MATCH('Data Input - BAU'!$D120,'Emissions factors'!$C$5:$C$10,0),MATCH('Data Input - BAU'!X$7,'Emissions factors'!$F$4:$CR$4,0))/1000,0)</f>
        <v>0</v>
      </c>
      <c r="Y120" s="538">
        <f>IFERROR(Y84*INDEX('Emissions factors'!$F$5:$CR$10,MATCH('Data Input - BAU'!$D120,'Emissions factors'!$C$5:$C$10,0),MATCH('Data Input - BAU'!Y$7,'Emissions factors'!$F$4:$CR$4,0))/1000,0)</f>
        <v>0</v>
      </c>
      <c r="Z120" s="538">
        <f>IFERROR(Z84*INDEX('Emissions factors'!$F$5:$CR$10,MATCH('Data Input - BAU'!$D120,'Emissions factors'!$C$5:$C$10,0),MATCH('Data Input - BAU'!Z$7,'Emissions factors'!$F$4:$CR$4,0))/1000,0)</f>
        <v>0</v>
      </c>
      <c r="AA120" s="538">
        <f>IFERROR(AA84*INDEX('Emissions factors'!$F$5:$CR$10,MATCH('Data Input - BAU'!$D120,'Emissions factors'!$C$5:$C$10,0),MATCH('Data Input - BAU'!AA$7,'Emissions factors'!$F$4:$CR$4,0))/1000,0)</f>
        <v>0</v>
      </c>
      <c r="AB120" s="538">
        <f>IFERROR(AB84*INDEX('Emissions factors'!$F$5:$CR$10,MATCH('Data Input - BAU'!$D120,'Emissions factors'!$C$5:$C$10,0),MATCH('Data Input - BAU'!AB$7,'Emissions factors'!$F$4:$CR$4,0))/1000,0)</f>
        <v>0</v>
      </c>
      <c r="AC120" s="538">
        <f>IFERROR(AC84*INDEX('Emissions factors'!$F$5:$CR$10,MATCH('Data Input - BAU'!$D120,'Emissions factors'!$C$5:$C$10,0),MATCH('Data Input - BAU'!AC$7,'Emissions factors'!$F$4:$CR$4,0))/1000,0)</f>
        <v>0</v>
      </c>
      <c r="AD120" s="538">
        <f>IFERROR(AD84*INDEX('Emissions factors'!$F$5:$CR$10,MATCH('Data Input - BAU'!$D120,'Emissions factors'!$C$5:$C$10,0),MATCH('Data Input - BAU'!AD$7,'Emissions factors'!$F$4:$CR$4,0))/1000,0)</f>
        <v>0</v>
      </c>
      <c r="AE120" s="538">
        <f>IFERROR(AE84*INDEX('Emissions factors'!$F$5:$CR$10,MATCH('Data Input - BAU'!$D120,'Emissions factors'!$C$5:$C$10,0),MATCH('Data Input - BAU'!AE$7,'Emissions factors'!$F$4:$CR$4,0))/1000,0)</f>
        <v>0</v>
      </c>
      <c r="AF120" s="538">
        <f>IFERROR(AF84*INDEX('Emissions factors'!$F$5:$CR$10,MATCH('Data Input - BAU'!$D120,'Emissions factors'!$C$5:$C$10,0),MATCH('Data Input - BAU'!AF$7,'Emissions factors'!$F$4:$CR$4,0))/1000,0)</f>
        <v>0</v>
      </c>
      <c r="AG120" s="538">
        <f>IFERROR(AG84*INDEX('Emissions factors'!$F$5:$CR$10,MATCH('Data Input - BAU'!$D120,'Emissions factors'!$C$5:$C$10,0),MATCH('Data Input - BAU'!AG$7,'Emissions factors'!$F$4:$CR$4,0))/1000,0)</f>
        <v>0</v>
      </c>
      <c r="AH120" s="538">
        <f>IFERROR(AH84*INDEX('Emissions factors'!$F$5:$CR$10,MATCH('Data Input - BAU'!$D120,'Emissions factors'!$C$5:$C$10,0),MATCH('Data Input - BAU'!AH$7,'Emissions factors'!$F$4:$CR$4,0))/1000,0)</f>
        <v>0</v>
      </c>
      <c r="AI120" s="538">
        <f>IFERROR(AI84*INDEX('Emissions factors'!$F$5:$CR$10,MATCH('Data Input - BAU'!$D120,'Emissions factors'!$C$5:$C$10,0),MATCH('Data Input - BAU'!AI$7,'Emissions factors'!$F$4:$CR$4,0))/1000,0)</f>
        <v>0</v>
      </c>
      <c r="AJ120" s="538">
        <f>IFERROR(AJ84*INDEX('Emissions factors'!$F$5:$CR$10,MATCH('Data Input - BAU'!$D120,'Emissions factors'!$C$5:$C$10,0),MATCH('Data Input - BAU'!AJ$7,'Emissions factors'!$F$4:$CR$4,0))/1000,0)</f>
        <v>0</v>
      </c>
      <c r="AK120" s="538">
        <f>IFERROR(AK84*INDEX('Emissions factors'!$F$5:$CR$10,MATCH('Data Input - BAU'!$D120,'Emissions factors'!$C$5:$C$10,0),MATCH('Data Input - BAU'!AK$7,'Emissions factors'!$F$4:$CR$4,0))/1000,0)</f>
        <v>0</v>
      </c>
      <c r="AL120" s="538">
        <f>IFERROR(AL84*INDEX('Emissions factors'!$F$5:$CR$10,MATCH('Data Input - BAU'!$D120,'Emissions factors'!$C$5:$C$10,0),MATCH('Data Input - BAU'!AL$7,'Emissions factors'!$F$4:$CR$4,0))/1000,0)</f>
        <v>0</v>
      </c>
      <c r="AM120" s="538">
        <f>IFERROR(AM84*INDEX('Emissions factors'!$F$5:$CR$10,MATCH('Data Input - BAU'!$D120,'Emissions factors'!$C$5:$C$10,0),MATCH('Data Input - BAU'!AM$7,'Emissions factors'!$F$4:$CR$4,0))/1000,0)</f>
        <v>0</v>
      </c>
      <c r="AN120" s="538">
        <f>IFERROR(AN84*INDEX('Emissions factors'!$F$5:$CR$10,MATCH('Data Input - BAU'!$D120,'Emissions factors'!$C$5:$C$10,0),MATCH('Data Input - BAU'!AN$7,'Emissions factors'!$F$4:$CR$4,0))/1000,0)</f>
        <v>0</v>
      </c>
      <c r="AO120" s="538">
        <f>IFERROR(AO84*INDEX('Emissions factors'!$F$5:$CR$10,MATCH('Data Input - BAU'!$D120,'Emissions factors'!$C$5:$C$10,0),MATCH('Data Input - BAU'!AO$7,'Emissions factors'!$F$4:$CR$4,0))/1000,0)</f>
        <v>0</v>
      </c>
      <c r="AP120" s="538">
        <f>IFERROR(AP84*INDEX('Emissions factors'!$F$5:$CR$10,MATCH('Data Input - BAU'!$D120,'Emissions factors'!$C$5:$C$10,0),MATCH('Data Input - BAU'!AP$7,'Emissions factors'!$F$4:$CR$4,0))/1000,0)</f>
        <v>0</v>
      </c>
      <c r="AQ120" s="538">
        <f>IFERROR(AQ84*INDEX('Emissions factors'!$F$5:$CR$10,MATCH('Data Input - BAU'!$D120,'Emissions factors'!$C$5:$C$10,0),MATCH('Data Input - BAU'!AQ$7,'Emissions factors'!$F$4:$CR$4,0))/1000,0)</f>
        <v>0</v>
      </c>
      <c r="AR120" s="538">
        <f>IFERROR(AR84*INDEX('Emissions factors'!$F$5:$CR$10,MATCH('Data Input - BAU'!$D120,'Emissions factors'!$C$5:$C$10,0),MATCH('Data Input - BAU'!AR$7,'Emissions factors'!$F$4:$CR$4,0))/1000,0)</f>
        <v>0</v>
      </c>
      <c r="AS120" s="538">
        <f>IFERROR(AS84*INDEX('Emissions factors'!$F$5:$CR$10,MATCH('Data Input - BAU'!$D120,'Emissions factors'!$C$5:$C$10,0),MATCH('Data Input - BAU'!AS$7,'Emissions factors'!$F$4:$CR$4,0))/1000,0)</f>
        <v>0</v>
      </c>
      <c r="AT120" s="538">
        <f>IFERROR(AT84*INDEX('Emissions factors'!$F$5:$CR$10,MATCH('Data Input - BAU'!$D120,'Emissions factors'!$C$5:$C$10,0),MATCH('Data Input - BAU'!AT$7,'Emissions factors'!$F$4:$CR$4,0))/1000,0)</f>
        <v>0</v>
      </c>
      <c r="AU120" s="538">
        <f>IFERROR(AU84*INDEX('Emissions factors'!$F$5:$CR$10,MATCH('Data Input - BAU'!$D120,'Emissions factors'!$C$5:$C$10,0),MATCH('Data Input - BAU'!AU$7,'Emissions factors'!$F$4:$CR$4,0))/1000,0)</f>
        <v>0</v>
      </c>
      <c r="AV120" s="538">
        <f>IFERROR(AV84*INDEX('Emissions factors'!$F$5:$CR$10,MATCH('Data Input - BAU'!$D120,'Emissions factors'!$C$5:$C$10,0),MATCH('Data Input - BAU'!AV$7,'Emissions factors'!$F$4:$CR$4,0))/1000,0)</f>
        <v>0</v>
      </c>
      <c r="AW120" s="538">
        <f>IFERROR(AW84*INDEX('Emissions factors'!$F$5:$CR$10,MATCH('Data Input - BAU'!$D120,'Emissions factors'!$C$5:$C$10,0),MATCH('Data Input - BAU'!AW$7,'Emissions factors'!$F$4:$CR$4,0))/1000,0)</f>
        <v>0</v>
      </c>
      <c r="AX120" s="538">
        <f>IFERROR(AX84*INDEX('Emissions factors'!$F$5:$CR$10,MATCH('Data Input - BAU'!$D120,'Emissions factors'!$C$5:$C$10,0),MATCH('Data Input - BAU'!AX$7,'Emissions factors'!$F$4:$CR$4,0))/1000,0)</f>
        <v>0</v>
      </c>
      <c r="AY120" s="538">
        <f>IFERROR(AY84*INDEX('Emissions factors'!$F$5:$CR$10,MATCH('Data Input - BAU'!$D120,'Emissions factors'!$C$5:$C$10,0),MATCH('Data Input - BAU'!AY$7,'Emissions factors'!$F$4:$CR$4,0))/1000,0)</f>
        <v>0</v>
      </c>
      <c r="AZ120" s="538">
        <f>IFERROR(AZ84*INDEX('Emissions factors'!$F$5:$CR$10,MATCH('Data Input - BAU'!$D120,'Emissions factors'!$C$5:$C$10,0),MATCH('Data Input - BAU'!AZ$7,'Emissions factors'!$F$4:$CR$4,0))/1000,0)</f>
        <v>0</v>
      </c>
      <c r="BA120" s="538">
        <f>IFERROR(BA84*INDEX('Emissions factors'!$F$5:$CR$10,MATCH('Data Input - BAU'!$D120,'Emissions factors'!$C$5:$C$10,0),MATCH('Data Input - BAU'!BA$7,'Emissions factors'!$F$4:$CR$4,0))/1000,0)</f>
        <v>0</v>
      </c>
      <c r="BB120" s="538">
        <f>IFERROR(BB84*INDEX('Emissions factors'!$F$5:$CR$10,MATCH('Data Input - BAU'!$D120,'Emissions factors'!$C$5:$C$10,0),MATCH('Data Input - BAU'!BB$7,'Emissions factors'!$F$4:$CR$4,0))/1000,0)</f>
        <v>0</v>
      </c>
      <c r="BC120" s="538">
        <f>IFERROR(BC84*INDEX('Emissions factors'!$F$5:$CR$10,MATCH('Data Input - BAU'!$D120,'Emissions factors'!$C$5:$C$10,0),MATCH('Data Input - BAU'!BC$7,'Emissions factors'!$F$4:$CR$4,0))/1000,0)</f>
        <v>0</v>
      </c>
      <c r="BD120" s="538">
        <f>IFERROR(BD84*INDEX('Emissions factors'!$F$5:$CR$10,MATCH('Data Input - BAU'!$D120,'Emissions factors'!$C$5:$C$10,0),MATCH('Data Input - BAU'!BD$7,'Emissions factors'!$F$4:$CR$4,0))/1000,0)</f>
        <v>0</v>
      </c>
      <c r="BE120" s="538">
        <f>IFERROR(BE84*INDEX('Emissions factors'!$F$5:$CR$10,MATCH('Data Input - BAU'!$D120,'Emissions factors'!$C$5:$C$10,0),MATCH('Data Input - BAU'!BE$7,'Emissions factors'!$F$4:$CR$4,0))/1000,0)</f>
        <v>0</v>
      </c>
      <c r="BF120" s="538">
        <f>IFERROR(BF84*INDEX('Emissions factors'!$F$5:$CR$10,MATCH('Data Input - BAU'!$D120,'Emissions factors'!$C$5:$C$10,0),MATCH('Data Input - BAU'!BF$7,'Emissions factors'!$F$4:$CR$4,0))/1000,0)</f>
        <v>0</v>
      </c>
      <c r="BG120" s="538">
        <f>IFERROR(BG84*INDEX('Emissions factors'!$F$5:$CR$10,MATCH('Data Input - BAU'!$D120,'Emissions factors'!$C$5:$C$10,0),MATCH('Data Input - BAU'!BG$7,'Emissions factors'!$F$4:$CR$4,0))/1000,0)</f>
        <v>0</v>
      </c>
      <c r="BH120" s="538">
        <f>IFERROR(BH84*INDEX('Emissions factors'!$F$5:$CR$10,MATCH('Data Input - BAU'!$D120,'Emissions factors'!$C$5:$C$10,0),MATCH('Data Input - BAU'!BH$7,'Emissions factors'!$F$4:$CR$4,0))/1000,0)</f>
        <v>0</v>
      </c>
      <c r="BI120" s="538">
        <f>IFERROR(BI84*INDEX('Emissions factors'!$F$5:$CR$10,MATCH('Data Input - BAU'!$D120,'Emissions factors'!$C$5:$C$10,0),MATCH('Data Input - BAU'!BI$7,'Emissions factors'!$F$4:$CR$4,0))/1000,0)</f>
        <v>0</v>
      </c>
      <c r="BJ120" s="538">
        <f>IFERROR(BJ84*INDEX('Emissions factors'!$F$5:$CR$10,MATCH('Data Input - BAU'!$D120,'Emissions factors'!$C$5:$C$10,0),MATCH('Data Input - BAU'!BJ$7,'Emissions factors'!$F$4:$CR$4,0))/1000,0)</f>
        <v>0</v>
      </c>
      <c r="BK120" s="538">
        <f>IFERROR(BK84*INDEX('Emissions factors'!$F$5:$CR$10,MATCH('Data Input - BAU'!$D120,'Emissions factors'!$C$5:$C$10,0),MATCH('Data Input - BAU'!BK$7,'Emissions factors'!$F$4:$CR$4,0))/1000,0)</f>
        <v>0</v>
      </c>
      <c r="BL120" s="538">
        <f>IFERROR(BL84*INDEX('Emissions factors'!$F$5:$CR$10,MATCH('Data Input - BAU'!$D120,'Emissions factors'!$C$5:$C$10,0),MATCH('Data Input - BAU'!BL$7,'Emissions factors'!$F$4:$CR$4,0))/1000,0)</f>
        <v>0</v>
      </c>
      <c r="BM120" s="538">
        <f>IFERROR(BM84*INDEX('Emissions factors'!$F$5:$CR$10,MATCH('Data Input - BAU'!$D120,'Emissions factors'!$C$5:$C$10,0),MATCH('Data Input - BAU'!BM$7,'Emissions factors'!$F$4:$CR$4,0))/1000,0)</f>
        <v>0</v>
      </c>
      <c r="BN120" s="538">
        <f>IFERROR(BN84*INDEX('Emissions factors'!$F$5:$CR$10,MATCH('Data Input - BAU'!$D120,'Emissions factors'!$C$5:$C$10,0),MATCH('Data Input - BAU'!BN$7,'Emissions factors'!$F$4:$CR$4,0))/1000,0)</f>
        <v>0</v>
      </c>
      <c r="BO120" s="538">
        <f>IFERROR(BO84*INDEX('Emissions factors'!$F$5:$CR$10,MATCH('Data Input - BAU'!$D120,'Emissions factors'!$C$5:$C$10,0),MATCH('Data Input - BAU'!BO$7,'Emissions factors'!$F$4:$CR$4,0))/1000,0)</f>
        <v>0</v>
      </c>
      <c r="BP120" s="538">
        <f>IFERROR(BP84*INDEX('Emissions factors'!$F$5:$CR$10,MATCH('Data Input - BAU'!$D120,'Emissions factors'!$C$5:$C$10,0),MATCH('Data Input - BAU'!BP$7,'Emissions factors'!$F$4:$CR$4,0))/1000,0)</f>
        <v>0</v>
      </c>
      <c r="BQ120" s="538">
        <f>IFERROR(BQ84*INDEX('Emissions factors'!$F$5:$CR$10,MATCH('Data Input - BAU'!$D120,'Emissions factors'!$C$5:$C$10,0),MATCH('Data Input - BAU'!BQ$7,'Emissions factors'!$F$4:$CR$4,0))/1000,0)</f>
        <v>0</v>
      </c>
      <c r="BR120" s="538">
        <f>IFERROR(BR84*INDEX('Emissions factors'!$F$5:$CR$10,MATCH('Data Input - BAU'!$D120,'Emissions factors'!$C$5:$C$10,0),MATCH('Data Input - BAU'!BR$7,'Emissions factors'!$F$4:$CR$4,0))/1000,0)</f>
        <v>0</v>
      </c>
      <c r="BS120" s="538">
        <f>IFERROR(BS84*INDEX('Emissions factors'!$F$5:$CR$10,MATCH('Data Input - BAU'!$D120,'Emissions factors'!$C$5:$C$10,0),MATCH('Data Input - BAU'!BS$7,'Emissions factors'!$F$4:$CR$4,0))/1000,0)</f>
        <v>0</v>
      </c>
      <c r="BT120" s="538">
        <f>IFERROR(BT84*INDEX('Emissions factors'!$F$5:$CR$10,MATCH('Data Input - BAU'!$D120,'Emissions factors'!$C$5:$C$10,0),MATCH('Data Input - BAU'!BT$7,'Emissions factors'!$F$4:$CR$4,0))/1000,0)</f>
        <v>0</v>
      </c>
      <c r="BU120" s="538">
        <f>IFERROR(BU84*INDEX('Emissions factors'!$F$5:$CR$10,MATCH('Data Input - BAU'!$D120,'Emissions factors'!$C$5:$C$10,0),MATCH('Data Input - BAU'!BU$7,'Emissions factors'!$F$4:$CR$4,0))/1000,0)</f>
        <v>0</v>
      </c>
      <c r="BV120" s="538">
        <f>IFERROR(BV84*INDEX('Emissions factors'!$F$5:$CR$10,MATCH('Data Input - BAU'!$D120,'Emissions factors'!$C$5:$C$10,0),MATCH('Data Input - BAU'!BV$7,'Emissions factors'!$F$4:$CR$4,0))/1000,0)</f>
        <v>0</v>
      </c>
      <c r="BW120" s="538">
        <f>IFERROR(BW84*INDEX('Emissions factors'!$F$5:$CR$10,MATCH('Data Input - BAU'!$D120,'Emissions factors'!$C$5:$C$10,0),MATCH('Data Input - BAU'!BW$7,'Emissions factors'!$F$4:$CR$4,0))/1000,0)</f>
        <v>0</v>
      </c>
      <c r="BX120" s="538">
        <f>IFERROR(BX84*INDEX('Emissions factors'!$F$5:$CR$10,MATCH('Data Input - BAU'!$D120,'Emissions factors'!$C$5:$C$10,0),MATCH('Data Input - BAU'!BX$7,'Emissions factors'!$F$4:$CR$4,0))/1000,0)</f>
        <v>0</v>
      </c>
      <c r="BY120" s="538">
        <f>IFERROR(BY84*INDEX('Emissions factors'!$F$5:$CR$10,MATCH('Data Input - BAU'!$D120,'Emissions factors'!$C$5:$C$10,0),MATCH('Data Input - BAU'!BY$7,'Emissions factors'!$F$4:$CR$4,0))/1000,0)</f>
        <v>0</v>
      </c>
      <c r="BZ120" s="538">
        <f>IFERROR(BZ84*INDEX('Emissions factors'!$F$5:$CR$10,MATCH('Data Input - BAU'!$D120,'Emissions factors'!$C$5:$C$10,0),MATCH('Data Input - BAU'!BZ$7,'Emissions factors'!$F$4:$CR$4,0))/1000,0)</f>
        <v>0</v>
      </c>
      <c r="CA120" s="538">
        <f>IFERROR(CA84*INDEX('Emissions factors'!$F$5:$CR$10,MATCH('Data Input - BAU'!$D120,'Emissions factors'!$C$5:$C$10,0),MATCH('Data Input - BAU'!CA$7,'Emissions factors'!$F$4:$CR$4,0))/1000,0)</f>
        <v>0</v>
      </c>
      <c r="CB120" s="538">
        <f>IFERROR(CB84*INDEX('Emissions factors'!$F$5:$CR$10,MATCH('Data Input - BAU'!$D120,'Emissions factors'!$C$5:$C$10,0),MATCH('Data Input - BAU'!CB$7,'Emissions factors'!$F$4:$CR$4,0))/1000,0)</f>
        <v>0</v>
      </c>
      <c r="CC120" s="538">
        <f>IFERROR(CC84*INDEX('Emissions factors'!$F$5:$CR$10,MATCH('Data Input - BAU'!$D120,'Emissions factors'!$C$5:$C$10,0),MATCH('Data Input - BAU'!CC$7,'Emissions factors'!$F$4:$CR$4,0))/1000,0)</f>
        <v>0</v>
      </c>
      <c r="CD120" s="538">
        <f>IFERROR(CD84*INDEX('Emissions factors'!$F$5:$CR$10,MATCH('Data Input - BAU'!$D120,'Emissions factors'!$C$5:$C$10,0),MATCH('Data Input - BAU'!CD$7,'Emissions factors'!$F$4:$CR$4,0))/1000,0)</f>
        <v>0</v>
      </c>
      <c r="CE120" s="538">
        <f>IFERROR(CE84*INDEX('Emissions factors'!$F$5:$CR$10,MATCH('Data Input - BAU'!$D120,'Emissions factors'!$C$5:$C$10,0),MATCH('Data Input - BAU'!CE$7,'Emissions factors'!$F$4:$CR$4,0))/1000,0)</f>
        <v>0</v>
      </c>
      <c r="CF120" s="538">
        <f>IFERROR(CF84*INDEX('Emissions factors'!$F$5:$CR$10,MATCH('Data Input - BAU'!$D120,'Emissions factors'!$C$5:$C$10,0),MATCH('Data Input - BAU'!CF$7,'Emissions factors'!$F$4:$CR$4,0))/1000,0)</f>
        <v>0</v>
      </c>
      <c r="CG120" s="538">
        <f>IFERROR(CG84*INDEX('Emissions factors'!$F$5:$CR$10,MATCH('Data Input - BAU'!$D120,'Emissions factors'!$C$5:$C$10,0),MATCH('Data Input - BAU'!CG$7,'Emissions factors'!$F$4:$CR$4,0))/1000,0)</f>
        <v>0</v>
      </c>
      <c r="CH120" s="538">
        <f>IFERROR(CH84*INDEX('Emissions factors'!$F$5:$CR$10,MATCH('Data Input - BAU'!$D120,'Emissions factors'!$C$5:$C$10,0),MATCH('Data Input - BAU'!CH$7,'Emissions factors'!$F$4:$CR$4,0))/1000,0)</f>
        <v>0</v>
      </c>
      <c r="CI120" s="538">
        <f>IFERROR(CI84*INDEX('Emissions factors'!$F$5:$CR$10,MATCH('Data Input - BAU'!$D120,'Emissions factors'!$C$5:$C$10,0),MATCH('Data Input - BAU'!CI$7,'Emissions factors'!$F$4:$CR$4,0))/1000,0)</f>
        <v>0</v>
      </c>
      <c r="CJ120" s="538">
        <f>IFERROR(CJ84*INDEX('Emissions factors'!$F$5:$CR$10,MATCH('Data Input - BAU'!$D120,'Emissions factors'!$C$5:$C$10,0),MATCH('Data Input - BAU'!CJ$7,'Emissions factors'!$F$4:$CR$4,0))/1000,0)</f>
        <v>0</v>
      </c>
      <c r="CK120" s="538">
        <f>IFERROR(CK84*INDEX('Emissions factors'!$F$5:$CR$10,MATCH('Data Input - BAU'!$D120,'Emissions factors'!$C$5:$C$10,0),MATCH('Data Input - BAU'!CK$7,'Emissions factors'!$F$4:$CR$4,0))/1000,0)</f>
        <v>0</v>
      </c>
      <c r="CL120" s="538">
        <f>IFERROR(CL84*INDEX('Emissions factors'!$F$5:$CR$10,MATCH('Data Input - BAU'!$D120,'Emissions factors'!$C$5:$C$10,0),MATCH('Data Input - BAU'!CL$7,'Emissions factors'!$F$4:$CR$4,0))/1000,0)</f>
        <v>0</v>
      </c>
      <c r="CM120" s="538">
        <f>IFERROR(CM84*INDEX('Emissions factors'!$F$5:$CR$10,MATCH('Data Input - BAU'!$D120,'Emissions factors'!$C$5:$C$10,0),MATCH('Data Input - BAU'!CM$7,'Emissions factors'!$F$4:$CR$4,0))/1000,0)</f>
        <v>0</v>
      </c>
      <c r="CN120" s="538">
        <f>IFERROR(CN84*INDEX('Emissions factors'!$F$5:$CR$10,MATCH('Data Input - BAU'!$D120,'Emissions factors'!$C$5:$C$10,0),MATCH('Data Input - BAU'!CN$7,'Emissions factors'!$F$4:$CR$4,0))/1000,0)</f>
        <v>0</v>
      </c>
      <c r="CO120" s="538">
        <f>IFERROR(CO84*INDEX('Emissions factors'!$F$5:$CR$10,MATCH('Data Input - BAU'!$D120,'Emissions factors'!$C$5:$C$10,0),MATCH('Data Input - BAU'!CO$7,'Emissions factors'!$F$4:$CR$4,0))/1000,0)</f>
        <v>0</v>
      </c>
      <c r="CP120" s="538">
        <f>IFERROR(CP84*INDEX('Emissions factors'!$F$5:$CR$10,MATCH('Data Input - BAU'!$D120,'Emissions factors'!$C$5:$C$10,0),MATCH('Data Input - BAU'!CP$7,'Emissions factors'!$F$4:$CR$4,0))/1000,0)</f>
        <v>0</v>
      </c>
      <c r="CQ120" s="538">
        <f>IFERROR(CQ84*INDEX('Emissions factors'!$F$5:$CR$10,MATCH('Data Input - BAU'!$D120,'Emissions factors'!$C$5:$C$10,0),MATCH('Data Input - BAU'!CQ$7,'Emissions factors'!$F$4:$CR$4,0))/1000,0)</f>
        <v>0</v>
      </c>
      <c r="CR120" s="538">
        <f>IFERROR(CR84*INDEX('Emissions factors'!$F$5:$CR$10,MATCH('Data Input - BAU'!$D120,'Emissions factors'!$C$5:$C$10,0),MATCH('Data Input - BAU'!CR$7,'Emissions factors'!$F$4:$CR$4,0))/1000,0)</f>
        <v>0</v>
      </c>
      <c r="CS120" s="538">
        <f>IFERROR(CS84*INDEX('Emissions factors'!$F$5:$CR$10,MATCH('Data Input - BAU'!$D120,'Emissions factors'!$C$5:$C$10,0),MATCH('Data Input - BAU'!CS$7,'Emissions factors'!$F$4:$CR$4,0))/1000,0)</f>
        <v>0</v>
      </c>
      <c r="CT120" s="538">
        <f>IFERROR(CT84*INDEX('Emissions factors'!$F$5:$CR$10,MATCH('Data Input - BAU'!$D120,'Emissions factors'!$C$5:$C$10,0),MATCH('Data Input - BAU'!CT$7,'Emissions factors'!$F$4:$CR$4,0))/1000,0)</f>
        <v>0</v>
      </c>
      <c r="CU120" s="538">
        <f>IFERROR(CU84*INDEX('Emissions factors'!$F$5:$CR$10,MATCH('Data Input - BAU'!$D120,'Emissions factors'!$C$5:$C$10,0),MATCH('Data Input - BAU'!CU$7,'Emissions factors'!$F$4:$CR$4,0))/1000,0)</f>
        <v>0</v>
      </c>
      <c r="CV120" s="538">
        <f>IFERROR(CV84*INDEX('Emissions factors'!$F$5:$CR$10,MATCH('Data Input - BAU'!$D120,'Emissions factors'!$C$5:$C$10,0),MATCH('Data Input - BAU'!CV$7,'Emissions factors'!$F$4:$CR$4,0))/1000,0)</f>
        <v>0</v>
      </c>
      <c r="CW120" s="538">
        <f>IFERROR(CW84*INDEX('Emissions factors'!$F$5:$CR$10,MATCH('Data Input - BAU'!$D120,'Emissions factors'!$C$5:$C$10,0),MATCH('Data Input - BAU'!CW$7,'Emissions factors'!$F$4:$CR$4,0))/1000,0)</f>
        <v>0</v>
      </c>
      <c r="CX120" s="538">
        <f>IFERROR(CX84*INDEX('Emissions factors'!$F$5:$CR$10,MATCH('Data Input - BAU'!$D120,'Emissions factors'!$C$5:$C$10,0),MATCH('Data Input - BAU'!CX$7,'Emissions factors'!$F$4:$CR$4,0))/1000,0)</f>
        <v>0</v>
      </c>
      <c r="CY120" s="538">
        <f>IFERROR(CY84*INDEX('Emissions factors'!$F$5:$CR$10,MATCH('Data Input - BAU'!$D120,'Emissions factors'!$C$5:$C$10,0),MATCH('Data Input - BAU'!CY$7,'Emissions factors'!$F$4:$CR$4,0))/1000,0)</f>
        <v>0</v>
      </c>
      <c r="CZ120" s="538">
        <f>IFERROR(CZ84*INDEX('Emissions factors'!$F$5:$CR$10,MATCH('Data Input - BAU'!$D120,'Emissions factors'!$C$5:$C$10,0),MATCH('Data Input - BAU'!CZ$7,'Emissions factors'!$F$4:$CR$4,0))/1000,0)</f>
        <v>0</v>
      </c>
      <c r="DA120" s="538">
        <f>IFERROR(DA84*INDEX('Emissions factors'!$F$5:$CR$10,MATCH('Data Input - BAU'!$D120,'Emissions factors'!$C$5:$C$10,0),MATCH('Data Input - BAU'!DA$7,'Emissions factors'!$F$4:$CR$4,0))/1000,0)</f>
        <v>0</v>
      </c>
      <c r="DB120" s="538">
        <f>IFERROR(DB84*INDEX('Emissions factors'!$F$5:$CR$10,MATCH('Data Input - BAU'!$D120,'Emissions factors'!$C$5:$C$10,0),MATCH('Data Input - BAU'!DB$7,'Emissions factors'!$F$4:$CR$4,0))/1000,0)</f>
        <v>0</v>
      </c>
      <c r="DC120" s="538">
        <f>IFERROR(DC84*INDEX('Emissions factors'!$F$5:$CR$10,MATCH('Data Input - BAU'!$D120,'Emissions factors'!$C$5:$C$10,0),MATCH('Data Input - BAU'!DC$7,'Emissions factors'!$F$4:$CR$4,0))/1000,0)</f>
        <v>0</v>
      </c>
      <c r="DD120" s="916"/>
      <c r="DE120" s="917"/>
    </row>
    <row r="121" spans="2:109" x14ac:dyDescent="0.25">
      <c r="B121" s="217"/>
      <c r="C121" s="263"/>
      <c r="D121" s="226" t="str">
        <f t="shared" si="11"/>
        <v>Natural Gas</v>
      </c>
      <c r="E121" s="219" t="s">
        <v>121</v>
      </c>
      <c r="F121" s="276" t="s">
        <v>571</v>
      </c>
      <c r="G121" s="276"/>
      <c r="H121" s="538">
        <f>IFERROR(H85*INDEX('Emissions factors'!$F$5:$CR$10,MATCH('Data Input - BAU'!$D121,'Emissions factors'!$C$5:$C$10,0),MATCH('Data Input - BAU'!H$7,'Emissions factors'!$F$4:$CR$4,0))/1000,0)</f>
        <v>0</v>
      </c>
      <c r="I121" s="538">
        <f>IFERROR(I85*INDEX('Emissions factors'!$F$5:$CR$10,MATCH('Data Input - BAU'!$D121,'Emissions factors'!$C$5:$C$10,0),MATCH('Data Input - BAU'!I$7,'Emissions factors'!$F$4:$CR$4,0))/1000,0)</f>
        <v>0</v>
      </c>
      <c r="J121" s="538">
        <f>IFERROR(J85*INDEX('Emissions factors'!$F$5:$CR$10,MATCH('Data Input - BAU'!$D121,'Emissions factors'!$C$5:$C$10,0),MATCH('Data Input - BAU'!J$7,'Emissions factors'!$F$4:$CR$4,0))/1000,0)</f>
        <v>0</v>
      </c>
      <c r="K121" s="538">
        <f>IFERROR(K85*INDEX('Emissions factors'!$F$5:$CR$10,MATCH('Data Input - BAU'!$D121,'Emissions factors'!$C$5:$C$10,0),MATCH('Data Input - BAU'!K$7,'Emissions factors'!$F$4:$CR$4,0))/1000,0)</f>
        <v>0</v>
      </c>
      <c r="L121" s="538">
        <f>IFERROR(L85*INDEX('Emissions factors'!$F$5:$CR$10,MATCH('Data Input - BAU'!$D121,'Emissions factors'!$C$5:$C$10,0),MATCH('Data Input - BAU'!L$7,'Emissions factors'!$F$4:$CR$4,0))/1000,0)</f>
        <v>0</v>
      </c>
      <c r="M121" s="538">
        <f>IFERROR(M85*INDEX('Emissions factors'!$F$5:$CR$10,MATCH('Data Input - BAU'!$D121,'Emissions factors'!$C$5:$C$10,0),MATCH('Data Input - BAU'!M$7,'Emissions factors'!$F$4:$CR$4,0))/1000,0)</f>
        <v>0</v>
      </c>
      <c r="N121" s="538">
        <f>IFERROR(N85*INDEX('Emissions factors'!$F$5:$CR$10,MATCH('Data Input - BAU'!$D121,'Emissions factors'!$C$5:$C$10,0),MATCH('Data Input - BAU'!N$7,'Emissions factors'!$F$4:$CR$4,0))/1000,0)</f>
        <v>0</v>
      </c>
      <c r="O121" s="538">
        <f>IFERROR(O85*INDEX('Emissions factors'!$F$5:$CR$10,MATCH('Data Input - BAU'!$D121,'Emissions factors'!$C$5:$C$10,0),MATCH('Data Input - BAU'!O$7,'Emissions factors'!$F$4:$CR$4,0))/1000,0)</f>
        <v>0</v>
      </c>
      <c r="P121" s="538">
        <f>IFERROR(P85*INDEX('Emissions factors'!$F$5:$CR$10,MATCH('Data Input - BAU'!$D121,'Emissions factors'!$C$5:$C$10,0),MATCH('Data Input - BAU'!P$7,'Emissions factors'!$F$4:$CR$4,0))/1000,0)</f>
        <v>0</v>
      </c>
      <c r="Q121" s="538">
        <f>IFERROR(Q85*INDEX('Emissions factors'!$F$5:$CR$10,MATCH('Data Input - BAU'!$D121,'Emissions factors'!$C$5:$C$10,0),MATCH('Data Input - BAU'!Q$7,'Emissions factors'!$F$4:$CR$4,0))/1000,0)</f>
        <v>0</v>
      </c>
      <c r="R121" s="538">
        <f>IFERROR(R85*INDEX('Emissions factors'!$F$5:$CR$10,MATCH('Data Input - BAU'!$D121,'Emissions factors'!$C$5:$C$10,0),MATCH('Data Input - BAU'!R$7,'Emissions factors'!$F$4:$CR$4,0))/1000,0)</f>
        <v>0</v>
      </c>
      <c r="S121" s="538">
        <f>IFERROR(S85*INDEX('Emissions factors'!$F$5:$CR$10,MATCH('Data Input - BAU'!$D121,'Emissions factors'!$C$5:$C$10,0),MATCH('Data Input - BAU'!S$7,'Emissions factors'!$F$4:$CR$4,0))/1000,0)</f>
        <v>0</v>
      </c>
      <c r="T121" s="538">
        <f>IFERROR(T85*INDEX('Emissions factors'!$F$5:$CR$10,MATCH('Data Input - BAU'!$D121,'Emissions factors'!$C$5:$C$10,0),MATCH('Data Input - BAU'!T$7,'Emissions factors'!$F$4:$CR$4,0))/1000,0)</f>
        <v>0</v>
      </c>
      <c r="U121" s="538">
        <f>IFERROR(U85*INDEX('Emissions factors'!$F$5:$CR$10,MATCH('Data Input - BAU'!$D121,'Emissions factors'!$C$5:$C$10,0),MATCH('Data Input - BAU'!U$7,'Emissions factors'!$F$4:$CR$4,0))/1000,0)</f>
        <v>0</v>
      </c>
      <c r="V121" s="538">
        <f>IFERROR(V85*INDEX('Emissions factors'!$F$5:$CR$10,MATCH('Data Input - BAU'!$D121,'Emissions factors'!$C$5:$C$10,0),MATCH('Data Input - BAU'!V$7,'Emissions factors'!$F$4:$CR$4,0))/1000,0)</f>
        <v>0</v>
      </c>
      <c r="W121" s="538">
        <f>IFERROR(W85*INDEX('Emissions factors'!$F$5:$CR$10,MATCH('Data Input - BAU'!$D121,'Emissions factors'!$C$5:$C$10,0),MATCH('Data Input - BAU'!W$7,'Emissions factors'!$F$4:$CR$4,0))/1000,0)</f>
        <v>0</v>
      </c>
      <c r="X121" s="538">
        <f>IFERROR(X85*INDEX('Emissions factors'!$F$5:$CR$10,MATCH('Data Input - BAU'!$D121,'Emissions factors'!$C$5:$C$10,0),MATCH('Data Input - BAU'!X$7,'Emissions factors'!$F$4:$CR$4,0))/1000,0)</f>
        <v>0</v>
      </c>
      <c r="Y121" s="538">
        <f>IFERROR(Y85*INDEX('Emissions factors'!$F$5:$CR$10,MATCH('Data Input - BAU'!$D121,'Emissions factors'!$C$5:$C$10,0),MATCH('Data Input - BAU'!Y$7,'Emissions factors'!$F$4:$CR$4,0))/1000,0)</f>
        <v>0</v>
      </c>
      <c r="Z121" s="538">
        <f>IFERROR(Z85*INDEX('Emissions factors'!$F$5:$CR$10,MATCH('Data Input - BAU'!$D121,'Emissions factors'!$C$5:$C$10,0),MATCH('Data Input - BAU'!Z$7,'Emissions factors'!$F$4:$CR$4,0))/1000,0)</f>
        <v>0</v>
      </c>
      <c r="AA121" s="538">
        <f>IFERROR(AA85*INDEX('Emissions factors'!$F$5:$CR$10,MATCH('Data Input - BAU'!$D121,'Emissions factors'!$C$5:$C$10,0),MATCH('Data Input - BAU'!AA$7,'Emissions factors'!$F$4:$CR$4,0))/1000,0)</f>
        <v>0</v>
      </c>
      <c r="AB121" s="538">
        <f>IFERROR(AB85*INDEX('Emissions factors'!$F$5:$CR$10,MATCH('Data Input - BAU'!$D121,'Emissions factors'!$C$5:$C$10,0),MATCH('Data Input - BAU'!AB$7,'Emissions factors'!$F$4:$CR$4,0))/1000,0)</f>
        <v>0</v>
      </c>
      <c r="AC121" s="538">
        <f>IFERROR(AC85*INDEX('Emissions factors'!$F$5:$CR$10,MATCH('Data Input - BAU'!$D121,'Emissions factors'!$C$5:$C$10,0),MATCH('Data Input - BAU'!AC$7,'Emissions factors'!$F$4:$CR$4,0))/1000,0)</f>
        <v>0</v>
      </c>
      <c r="AD121" s="538">
        <f>IFERROR(AD85*INDEX('Emissions factors'!$F$5:$CR$10,MATCH('Data Input - BAU'!$D121,'Emissions factors'!$C$5:$C$10,0),MATCH('Data Input - BAU'!AD$7,'Emissions factors'!$F$4:$CR$4,0))/1000,0)</f>
        <v>0</v>
      </c>
      <c r="AE121" s="538">
        <f>IFERROR(AE85*INDEX('Emissions factors'!$F$5:$CR$10,MATCH('Data Input - BAU'!$D121,'Emissions factors'!$C$5:$C$10,0),MATCH('Data Input - BAU'!AE$7,'Emissions factors'!$F$4:$CR$4,0))/1000,0)</f>
        <v>0</v>
      </c>
      <c r="AF121" s="538">
        <f>IFERROR(AF85*INDEX('Emissions factors'!$F$5:$CR$10,MATCH('Data Input - BAU'!$D121,'Emissions factors'!$C$5:$C$10,0),MATCH('Data Input - BAU'!AF$7,'Emissions factors'!$F$4:$CR$4,0))/1000,0)</f>
        <v>0</v>
      </c>
      <c r="AG121" s="538">
        <f>IFERROR(AG85*INDEX('Emissions factors'!$F$5:$CR$10,MATCH('Data Input - BAU'!$D121,'Emissions factors'!$C$5:$C$10,0),MATCH('Data Input - BAU'!AG$7,'Emissions factors'!$F$4:$CR$4,0))/1000,0)</f>
        <v>0</v>
      </c>
      <c r="AH121" s="538">
        <f>IFERROR(AH85*INDEX('Emissions factors'!$F$5:$CR$10,MATCH('Data Input - BAU'!$D121,'Emissions factors'!$C$5:$C$10,0),MATCH('Data Input - BAU'!AH$7,'Emissions factors'!$F$4:$CR$4,0))/1000,0)</f>
        <v>0</v>
      </c>
      <c r="AI121" s="538">
        <f>IFERROR(AI85*INDEX('Emissions factors'!$F$5:$CR$10,MATCH('Data Input - BAU'!$D121,'Emissions factors'!$C$5:$C$10,0),MATCH('Data Input - BAU'!AI$7,'Emissions factors'!$F$4:$CR$4,0))/1000,0)</f>
        <v>0</v>
      </c>
      <c r="AJ121" s="538">
        <f>IFERROR(AJ85*INDEX('Emissions factors'!$F$5:$CR$10,MATCH('Data Input - BAU'!$D121,'Emissions factors'!$C$5:$C$10,0),MATCH('Data Input - BAU'!AJ$7,'Emissions factors'!$F$4:$CR$4,0))/1000,0)</f>
        <v>0</v>
      </c>
      <c r="AK121" s="538">
        <f>IFERROR(AK85*INDEX('Emissions factors'!$F$5:$CR$10,MATCH('Data Input - BAU'!$D121,'Emissions factors'!$C$5:$C$10,0),MATCH('Data Input - BAU'!AK$7,'Emissions factors'!$F$4:$CR$4,0))/1000,0)</f>
        <v>0</v>
      </c>
      <c r="AL121" s="538">
        <f>IFERROR(AL85*INDEX('Emissions factors'!$F$5:$CR$10,MATCH('Data Input - BAU'!$D121,'Emissions factors'!$C$5:$C$10,0),MATCH('Data Input - BAU'!AL$7,'Emissions factors'!$F$4:$CR$4,0))/1000,0)</f>
        <v>0</v>
      </c>
      <c r="AM121" s="538">
        <f>IFERROR(AM85*INDEX('Emissions factors'!$F$5:$CR$10,MATCH('Data Input - BAU'!$D121,'Emissions factors'!$C$5:$C$10,0),MATCH('Data Input - BAU'!AM$7,'Emissions factors'!$F$4:$CR$4,0))/1000,0)</f>
        <v>0</v>
      </c>
      <c r="AN121" s="538">
        <f>IFERROR(AN85*INDEX('Emissions factors'!$F$5:$CR$10,MATCH('Data Input - BAU'!$D121,'Emissions factors'!$C$5:$C$10,0),MATCH('Data Input - BAU'!AN$7,'Emissions factors'!$F$4:$CR$4,0))/1000,0)</f>
        <v>0</v>
      </c>
      <c r="AO121" s="538">
        <f>IFERROR(AO85*INDEX('Emissions factors'!$F$5:$CR$10,MATCH('Data Input - BAU'!$D121,'Emissions factors'!$C$5:$C$10,0),MATCH('Data Input - BAU'!AO$7,'Emissions factors'!$F$4:$CR$4,0))/1000,0)</f>
        <v>0</v>
      </c>
      <c r="AP121" s="538">
        <f>IFERROR(AP85*INDEX('Emissions factors'!$F$5:$CR$10,MATCH('Data Input - BAU'!$D121,'Emissions factors'!$C$5:$C$10,0),MATCH('Data Input - BAU'!AP$7,'Emissions factors'!$F$4:$CR$4,0))/1000,0)</f>
        <v>0</v>
      </c>
      <c r="AQ121" s="538">
        <f>IFERROR(AQ85*INDEX('Emissions factors'!$F$5:$CR$10,MATCH('Data Input - BAU'!$D121,'Emissions factors'!$C$5:$C$10,0),MATCH('Data Input - BAU'!AQ$7,'Emissions factors'!$F$4:$CR$4,0))/1000,0)</f>
        <v>0</v>
      </c>
      <c r="AR121" s="538">
        <f>IFERROR(AR85*INDEX('Emissions factors'!$F$5:$CR$10,MATCH('Data Input - BAU'!$D121,'Emissions factors'!$C$5:$C$10,0),MATCH('Data Input - BAU'!AR$7,'Emissions factors'!$F$4:$CR$4,0))/1000,0)</f>
        <v>0</v>
      </c>
      <c r="AS121" s="538">
        <f>IFERROR(AS85*INDEX('Emissions factors'!$F$5:$CR$10,MATCH('Data Input - BAU'!$D121,'Emissions factors'!$C$5:$C$10,0),MATCH('Data Input - BAU'!AS$7,'Emissions factors'!$F$4:$CR$4,0))/1000,0)</f>
        <v>0</v>
      </c>
      <c r="AT121" s="538">
        <f>IFERROR(AT85*INDEX('Emissions factors'!$F$5:$CR$10,MATCH('Data Input - BAU'!$D121,'Emissions factors'!$C$5:$C$10,0),MATCH('Data Input - BAU'!AT$7,'Emissions factors'!$F$4:$CR$4,0))/1000,0)</f>
        <v>0</v>
      </c>
      <c r="AU121" s="538">
        <f>IFERROR(AU85*INDEX('Emissions factors'!$F$5:$CR$10,MATCH('Data Input - BAU'!$D121,'Emissions factors'!$C$5:$C$10,0),MATCH('Data Input - BAU'!AU$7,'Emissions factors'!$F$4:$CR$4,0))/1000,0)</f>
        <v>0</v>
      </c>
      <c r="AV121" s="538">
        <f>IFERROR(AV85*INDEX('Emissions factors'!$F$5:$CR$10,MATCH('Data Input - BAU'!$D121,'Emissions factors'!$C$5:$C$10,0),MATCH('Data Input - BAU'!AV$7,'Emissions factors'!$F$4:$CR$4,0))/1000,0)</f>
        <v>0</v>
      </c>
      <c r="AW121" s="538">
        <f>IFERROR(AW85*INDEX('Emissions factors'!$F$5:$CR$10,MATCH('Data Input - BAU'!$D121,'Emissions factors'!$C$5:$C$10,0),MATCH('Data Input - BAU'!AW$7,'Emissions factors'!$F$4:$CR$4,0))/1000,0)</f>
        <v>0</v>
      </c>
      <c r="AX121" s="538">
        <f>IFERROR(AX85*INDEX('Emissions factors'!$F$5:$CR$10,MATCH('Data Input - BAU'!$D121,'Emissions factors'!$C$5:$C$10,0),MATCH('Data Input - BAU'!AX$7,'Emissions factors'!$F$4:$CR$4,0))/1000,0)</f>
        <v>0</v>
      </c>
      <c r="AY121" s="538">
        <f>IFERROR(AY85*INDEX('Emissions factors'!$F$5:$CR$10,MATCH('Data Input - BAU'!$D121,'Emissions factors'!$C$5:$C$10,0),MATCH('Data Input - BAU'!AY$7,'Emissions factors'!$F$4:$CR$4,0))/1000,0)</f>
        <v>0</v>
      </c>
      <c r="AZ121" s="538">
        <f>IFERROR(AZ85*INDEX('Emissions factors'!$F$5:$CR$10,MATCH('Data Input - BAU'!$D121,'Emissions factors'!$C$5:$C$10,0),MATCH('Data Input - BAU'!AZ$7,'Emissions factors'!$F$4:$CR$4,0))/1000,0)</f>
        <v>0</v>
      </c>
      <c r="BA121" s="538">
        <f>IFERROR(BA85*INDEX('Emissions factors'!$F$5:$CR$10,MATCH('Data Input - BAU'!$D121,'Emissions factors'!$C$5:$C$10,0),MATCH('Data Input - BAU'!BA$7,'Emissions factors'!$F$4:$CR$4,0))/1000,0)</f>
        <v>0</v>
      </c>
      <c r="BB121" s="538">
        <f>IFERROR(BB85*INDEX('Emissions factors'!$F$5:$CR$10,MATCH('Data Input - BAU'!$D121,'Emissions factors'!$C$5:$C$10,0),MATCH('Data Input - BAU'!BB$7,'Emissions factors'!$F$4:$CR$4,0))/1000,0)</f>
        <v>0</v>
      </c>
      <c r="BC121" s="538">
        <f>IFERROR(BC85*INDEX('Emissions factors'!$F$5:$CR$10,MATCH('Data Input - BAU'!$D121,'Emissions factors'!$C$5:$C$10,0),MATCH('Data Input - BAU'!BC$7,'Emissions factors'!$F$4:$CR$4,0))/1000,0)</f>
        <v>0</v>
      </c>
      <c r="BD121" s="538">
        <f>IFERROR(BD85*INDEX('Emissions factors'!$F$5:$CR$10,MATCH('Data Input - BAU'!$D121,'Emissions factors'!$C$5:$C$10,0),MATCH('Data Input - BAU'!BD$7,'Emissions factors'!$F$4:$CR$4,0))/1000,0)</f>
        <v>0</v>
      </c>
      <c r="BE121" s="538">
        <f>IFERROR(BE85*INDEX('Emissions factors'!$F$5:$CR$10,MATCH('Data Input - BAU'!$D121,'Emissions factors'!$C$5:$C$10,0),MATCH('Data Input - BAU'!BE$7,'Emissions factors'!$F$4:$CR$4,0))/1000,0)</f>
        <v>0</v>
      </c>
      <c r="BF121" s="538">
        <f>IFERROR(BF85*INDEX('Emissions factors'!$F$5:$CR$10,MATCH('Data Input - BAU'!$D121,'Emissions factors'!$C$5:$C$10,0),MATCH('Data Input - BAU'!BF$7,'Emissions factors'!$F$4:$CR$4,0))/1000,0)</f>
        <v>0</v>
      </c>
      <c r="BG121" s="538">
        <f>IFERROR(BG85*INDEX('Emissions factors'!$F$5:$CR$10,MATCH('Data Input - BAU'!$D121,'Emissions factors'!$C$5:$C$10,0),MATCH('Data Input - BAU'!BG$7,'Emissions factors'!$F$4:$CR$4,0))/1000,0)</f>
        <v>0</v>
      </c>
      <c r="BH121" s="538">
        <f>IFERROR(BH85*INDEX('Emissions factors'!$F$5:$CR$10,MATCH('Data Input - BAU'!$D121,'Emissions factors'!$C$5:$C$10,0),MATCH('Data Input - BAU'!BH$7,'Emissions factors'!$F$4:$CR$4,0))/1000,0)</f>
        <v>0</v>
      </c>
      <c r="BI121" s="538">
        <f>IFERROR(BI85*INDEX('Emissions factors'!$F$5:$CR$10,MATCH('Data Input - BAU'!$D121,'Emissions factors'!$C$5:$C$10,0),MATCH('Data Input - BAU'!BI$7,'Emissions factors'!$F$4:$CR$4,0))/1000,0)</f>
        <v>0</v>
      </c>
      <c r="BJ121" s="538">
        <f>IFERROR(BJ85*INDEX('Emissions factors'!$F$5:$CR$10,MATCH('Data Input - BAU'!$D121,'Emissions factors'!$C$5:$C$10,0),MATCH('Data Input - BAU'!BJ$7,'Emissions factors'!$F$4:$CR$4,0))/1000,0)</f>
        <v>0</v>
      </c>
      <c r="BK121" s="538">
        <f>IFERROR(BK85*INDEX('Emissions factors'!$F$5:$CR$10,MATCH('Data Input - BAU'!$D121,'Emissions factors'!$C$5:$C$10,0),MATCH('Data Input - BAU'!BK$7,'Emissions factors'!$F$4:$CR$4,0))/1000,0)</f>
        <v>0</v>
      </c>
      <c r="BL121" s="538">
        <f>IFERROR(BL85*INDEX('Emissions factors'!$F$5:$CR$10,MATCH('Data Input - BAU'!$D121,'Emissions factors'!$C$5:$C$10,0),MATCH('Data Input - BAU'!BL$7,'Emissions factors'!$F$4:$CR$4,0))/1000,0)</f>
        <v>0</v>
      </c>
      <c r="BM121" s="538">
        <f>IFERROR(BM85*INDEX('Emissions factors'!$F$5:$CR$10,MATCH('Data Input - BAU'!$D121,'Emissions factors'!$C$5:$C$10,0),MATCH('Data Input - BAU'!BM$7,'Emissions factors'!$F$4:$CR$4,0))/1000,0)</f>
        <v>0</v>
      </c>
      <c r="BN121" s="538">
        <f>IFERROR(BN85*INDEX('Emissions factors'!$F$5:$CR$10,MATCH('Data Input - BAU'!$D121,'Emissions factors'!$C$5:$C$10,0),MATCH('Data Input - BAU'!BN$7,'Emissions factors'!$F$4:$CR$4,0))/1000,0)</f>
        <v>0</v>
      </c>
      <c r="BO121" s="538">
        <f>IFERROR(BO85*INDEX('Emissions factors'!$F$5:$CR$10,MATCH('Data Input - BAU'!$D121,'Emissions factors'!$C$5:$C$10,0),MATCH('Data Input - BAU'!BO$7,'Emissions factors'!$F$4:$CR$4,0))/1000,0)</f>
        <v>0</v>
      </c>
      <c r="BP121" s="538">
        <f>IFERROR(BP85*INDEX('Emissions factors'!$F$5:$CR$10,MATCH('Data Input - BAU'!$D121,'Emissions factors'!$C$5:$C$10,0),MATCH('Data Input - BAU'!BP$7,'Emissions factors'!$F$4:$CR$4,0))/1000,0)</f>
        <v>0</v>
      </c>
      <c r="BQ121" s="538">
        <f>IFERROR(BQ85*INDEX('Emissions factors'!$F$5:$CR$10,MATCH('Data Input - BAU'!$D121,'Emissions factors'!$C$5:$C$10,0),MATCH('Data Input - BAU'!BQ$7,'Emissions factors'!$F$4:$CR$4,0))/1000,0)</f>
        <v>0</v>
      </c>
      <c r="BR121" s="538">
        <f>IFERROR(BR85*INDEX('Emissions factors'!$F$5:$CR$10,MATCH('Data Input - BAU'!$D121,'Emissions factors'!$C$5:$C$10,0),MATCH('Data Input - BAU'!BR$7,'Emissions factors'!$F$4:$CR$4,0))/1000,0)</f>
        <v>0</v>
      </c>
      <c r="BS121" s="538">
        <f>IFERROR(BS85*INDEX('Emissions factors'!$F$5:$CR$10,MATCH('Data Input - BAU'!$D121,'Emissions factors'!$C$5:$C$10,0),MATCH('Data Input - BAU'!BS$7,'Emissions factors'!$F$4:$CR$4,0))/1000,0)</f>
        <v>0</v>
      </c>
      <c r="BT121" s="538">
        <f>IFERROR(BT85*INDEX('Emissions factors'!$F$5:$CR$10,MATCH('Data Input - BAU'!$D121,'Emissions factors'!$C$5:$C$10,0),MATCH('Data Input - BAU'!BT$7,'Emissions factors'!$F$4:$CR$4,0))/1000,0)</f>
        <v>0</v>
      </c>
      <c r="BU121" s="538">
        <f>IFERROR(BU85*INDEX('Emissions factors'!$F$5:$CR$10,MATCH('Data Input - BAU'!$D121,'Emissions factors'!$C$5:$C$10,0),MATCH('Data Input - BAU'!BU$7,'Emissions factors'!$F$4:$CR$4,0))/1000,0)</f>
        <v>0</v>
      </c>
      <c r="BV121" s="538">
        <f>IFERROR(BV85*INDEX('Emissions factors'!$F$5:$CR$10,MATCH('Data Input - BAU'!$D121,'Emissions factors'!$C$5:$C$10,0),MATCH('Data Input - BAU'!BV$7,'Emissions factors'!$F$4:$CR$4,0))/1000,0)</f>
        <v>0</v>
      </c>
      <c r="BW121" s="538">
        <f>IFERROR(BW85*INDEX('Emissions factors'!$F$5:$CR$10,MATCH('Data Input - BAU'!$D121,'Emissions factors'!$C$5:$C$10,0),MATCH('Data Input - BAU'!BW$7,'Emissions factors'!$F$4:$CR$4,0))/1000,0)</f>
        <v>0</v>
      </c>
      <c r="BX121" s="538">
        <f>IFERROR(BX85*INDEX('Emissions factors'!$F$5:$CR$10,MATCH('Data Input - BAU'!$D121,'Emissions factors'!$C$5:$C$10,0),MATCH('Data Input - BAU'!BX$7,'Emissions factors'!$F$4:$CR$4,0))/1000,0)</f>
        <v>0</v>
      </c>
      <c r="BY121" s="538">
        <f>IFERROR(BY85*INDEX('Emissions factors'!$F$5:$CR$10,MATCH('Data Input - BAU'!$D121,'Emissions factors'!$C$5:$C$10,0),MATCH('Data Input - BAU'!BY$7,'Emissions factors'!$F$4:$CR$4,0))/1000,0)</f>
        <v>0</v>
      </c>
      <c r="BZ121" s="538">
        <f>IFERROR(BZ85*INDEX('Emissions factors'!$F$5:$CR$10,MATCH('Data Input - BAU'!$D121,'Emissions factors'!$C$5:$C$10,0),MATCH('Data Input - BAU'!BZ$7,'Emissions factors'!$F$4:$CR$4,0))/1000,0)</f>
        <v>0</v>
      </c>
      <c r="CA121" s="538">
        <f>IFERROR(CA85*INDEX('Emissions factors'!$F$5:$CR$10,MATCH('Data Input - BAU'!$D121,'Emissions factors'!$C$5:$C$10,0),MATCH('Data Input - BAU'!CA$7,'Emissions factors'!$F$4:$CR$4,0))/1000,0)</f>
        <v>0</v>
      </c>
      <c r="CB121" s="538">
        <f>IFERROR(CB85*INDEX('Emissions factors'!$F$5:$CR$10,MATCH('Data Input - BAU'!$D121,'Emissions factors'!$C$5:$C$10,0),MATCH('Data Input - BAU'!CB$7,'Emissions factors'!$F$4:$CR$4,0))/1000,0)</f>
        <v>0</v>
      </c>
      <c r="CC121" s="538">
        <f>IFERROR(CC85*INDEX('Emissions factors'!$F$5:$CR$10,MATCH('Data Input - BAU'!$D121,'Emissions factors'!$C$5:$C$10,0),MATCH('Data Input - BAU'!CC$7,'Emissions factors'!$F$4:$CR$4,0))/1000,0)</f>
        <v>0</v>
      </c>
      <c r="CD121" s="538">
        <f>IFERROR(CD85*INDEX('Emissions factors'!$F$5:$CR$10,MATCH('Data Input - BAU'!$D121,'Emissions factors'!$C$5:$C$10,0),MATCH('Data Input - BAU'!CD$7,'Emissions factors'!$F$4:$CR$4,0))/1000,0)</f>
        <v>0</v>
      </c>
      <c r="CE121" s="538">
        <f>IFERROR(CE85*INDEX('Emissions factors'!$F$5:$CR$10,MATCH('Data Input - BAU'!$D121,'Emissions factors'!$C$5:$C$10,0),MATCH('Data Input - BAU'!CE$7,'Emissions factors'!$F$4:$CR$4,0))/1000,0)</f>
        <v>0</v>
      </c>
      <c r="CF121" s="538">
        <f>IFERROR(CF85*INDEX('Emissions factors'!$F$5:$CR$10,MATCH('Data Input - BAU'!$D121,'Emissions factors'!$C$5:$C$10,0),MATCH('Data Input - BAU'!CF$7,'Emissions factors'!$F$4:$CR$4,0))/1000,0)</f>
        <v>0</v>
      </c>
      <c r="CG121" s="538">
        <f>IFERROR(CG85*INDEX('Emissions factors'!$F$5:$CR$10,MATCH('Data Input - BAU'!$D121,'Emissions factors'!$C$5:$C$10,0),MATCH('Data Input - BAU'!CG$7,'Emissions factors'!$F$4:$CR$4,0))/1000,0)</f>
        <v>0</v>
      </c>
      <c r="CH121" s="538">
        <f>IFERROR(CH85*INDEX('Emissions factors'!$F$5:$CR$10,MATCH('Data Input - BAU'!$D121,'Emissions factors'!$C$5:$C$10,0),MATCH('Data Input - BAU'!CH$7,'Emissions factors'!$F$4:$CR$4,0))/1000,0)</f>
        <v>0</v>
      </c>
      <c r="CI121" s="538">
        <f>IFERROR(CI85*INDEX('Emissions factors'!$F$5:$CR$10,MATCH('Data Input - BAU'!$D121,'Emissions factors'!$C$5:$C$10,0),MATCH('Data Input - BAU'!CI$7,'Emissions factors'!$F$4:$CR$4,0))/1000,0)</f>
        <v>0</v>
      </c>
      <c r="CJ121" s="538">
        <f>IFERROR(CJ85*INDEX('Emissions factors'!$F$5:$CR$10,MATCH('Data Input - BAU'!$D121,'Emissions factors'!$C$5:$C$10,0),MATCH('Data Input - BAU'!CJ$7,'Emissions factors'!$F$4:$CR$4,0))/1000,0)</f>
        <v>0</v>
      </c>
      <c r="CK121" s="538">
        <f>IFERROR(CK85*INDEX('Emissions factors'!$F$5:$CR$10,MATCH('Data Input - BAU'!$D121,'Emissions factors'!$C$5:$C$10,0),MATCH('Data Input - BAU'!CK$7,'Emissions factors'!$F$4:$CR$4,0))/1000,0)</f>
        <v>0</v>
      </c>
      <c r="CL121" s="538">
        <f>IFERROR(CL85*INDEX('Emissions factors'!$F$5:$CR$10,MATCH('Data Input - BAU'!$D121,'Emissions factors'!$C$5:$C$10,0),MATCH('Data Input - BAU'!CL$7,'Emissions factors'!$F$4:$CR$4,0))/1000,0)</f>
        <v>0</v>
      </c>
      <c r="CM121" s="538">
        <f>IFERROR(CM85*INDEX('Emissions factors'!$F$5:$CR$10,MATCH('Data Input - BAU'!$D121,'Emissions factors'!$C$5:$C$10,0),MATCH('Data Input - BAU'!CM$7,'Emissions factors'!$F$4:$CR$4,0))/1000,0)</f>
        <v>0</v>
      </c>
      <c r="CN121" s="538">
        <f>IFERROR(CN85*INDEX('Emissions factors'!$F$5:$CR$10,MATCH('Data Input - BAU'!$D121,'Emissions factors'!$C$5:$C$10,0),MATCH('Data Input - BAU'!CN$7,'Emissions factors'!$F$4:$CR$4,0))/1000,0)</f>
        <v>0</v>
      </c>
      <c r="CO121" s="538">
        <f>IFERROR(CO85*INDEX('Emissions factors'!$F$5:$CR$10,MATCH('Data Input - BAU'!$D121,'Emissions factors'!$C$5:$C$10,0),MATCH('Data Input - BAU'!CO$7,'Emissions factors'!$F$4:$CR$4,0))/1000,0)</f>
        <v>0</v>
      </c>
      <c r="CP121" s="538">
        <f>IFERROR(CP85*INDEX('Emissions factors'!$F$5:$CR$10,MATCH('Data Input - BAU'!$D121,'Emissions factors'!$C$5:$C$10,0),MATCH('Data Input - BAU'!CP$7,'Emissions factors'!$F$4:$CR$4,0))/1000,0)</f>
        <v>0</v>
      </c>
      <c r="CQ121" s="538">
        <f>IFERROR(CQ85*INDEX('Emissions factors'!$F$5:$CR$10,MATCH('Data Input - BAU'!$D121,'Emissions factors'!$C$5:$C$10,0),MATCH('Data Input - BAU'!CQ$7,'Emissions factors'!$F$4:$CR$4,0))/1000,0)</f>
        <v>0</v>
      </c>
      <c r="CR121" s="538">
        <f>IFERROR(CR85*INDEX('Emissions factors'!$F$5:$CR$10,MATCH('Data Input - BAU'!$D121,'Emissions factors'!$C$5:$C$10,0),MATCH('Data Input - BAU'!CR$7,'Emissions factors'!$F$4:$CR$4,0))/1000,0)</f>
        <v>0</v>
      </c>
      <c r="CS121" s="538">
        <f>IFERROR(CS85*INDEX('Emissions factors'!$F$5:$CR$10,MATCH('Data Input - BAU'!$D121,'Emissions factors'!$C$5:$C$10,0),MATCH('Data Input - BAU'!CS$7,'Emissions factors'!$F$4:$CR$4,0))/1000,0)</f>
        <v>0</v>
      </c>
      <c r="CT121" s="538">
        <f>IFERROR(CT85*INDEX('Emissions factors'!$F$5:$CR$10,MATCH('Data Input - BAU'!$D121,'Emissions factors'!$C$5:$C$10,0),MATCH('Data Input - BAU'!CT$7,'Emissions factors'!$F$4:$CR$4,0))/1000,0)</f>
        <v>0</v>
      </c>
      <c r="CU121" s="538">
        <f>IFERROR(CU85*INDEX('Emissions factors'!$F$5:$CR$10,MATCH('Data Input - BAU'!$D121,'Emissions factors'!$C$5:$C$10,0),MATCH('Data Input - BAU'!CU$7,'Emissions factors'!$F$4:$CR$4,0))/1000,0)</f>
        <v>0</v>
      </c>
      <c r="CV121" s="538">
        <f>IFERROR(CV85*INDEX('Emissions factors'!$F$5:$CR$10,MATCH('Data Input - BAU'!$D121,'Emissions factors'!$C$5:$C$10,0),MATCH('Data Input - BAU'!CV$7,'Emissions factors'!$F$4:$CR$4,0))/1000,0)</f>
        <v>0</v>
      </c>
      <c r="CW121" s="538">
        <f>IFERROR(CW85*INDEX('Emissions factors'!$F$5:$CR$10,MATCH('Data Input - BAU'!$D121,'Emissions factors'!$C$5:$C$10,0),MATCH('Data Input - BAU'!CW$7,'Emissions factors'!$F$4:$CR$4,0))/1000,0)</f>
        <v>0</v>
      </c>
      <c r="CX121" s="538">
        <f>IFERROR(CX85*INDEX('Emissions factors'!$F$5:$CR$10,MATCH('Data Input - BAU'!$D121,'Emissions factors'!$C$5:$C$10,0),MATCH('Data Input - BAU'!CX$7,'Emissions factors'!$F$4:$CR$4,0))/1000,0)</f>
        <v>0</v>
      </c>
      <c r="CY121" s="538">
        <f>IFERROR(CY85*INDEX('Emissions factors'!$F$5:$CR$10,MATCH('Data Input - BAU'!$D121,'Emissions factors'!$C$5:$C$10,0),MATCH('Data Input - BAU'!CY$7,'Emissions factors'!$F$4:$CR$4,0))/1000,0)</f>
        <v>0</v>
      </c>
      <c r="CZ121" s="538">
        <f>IFERROR(CZ85*INDEX('Emissions factors'!$F$5:$CR$10,MATCH('Data Input - BAU'!$D121,'Emissions factors'!$C$5:$C$10,0),MATCH('Data Input - BAU'!CZ$7,'Emissions factors'!$F$4:$CR$4,0))/1000,0)</f>
        <v>0</v>
      </c>
      <c r="DA121" s="538">
        <f>IFERROR(DA85*INDEX('Emissions factors'!$F$5:$CR$10,MATCH('Data Input - BAU'!$D121,'Emissions factors'!$C$5:$C$10,0),MATCH('Data Input - BAU'!DA$7,'Emissions factors'!$F$4:$CR$4,0))/1000,0)</f>
        <v>0</v>
      </c>
      <c r="DB121" s="538">
        <f>IFERROR(DB85*INDEX('Emissions factors'!$F$5:$CR$10,MATCH('Data Input - BAU'!$D121,'Emissions factors'!$C$5:$C$10,0),MATCH('Data Input - BAU'!DB$7,'Emissions factors'!$F$4:$CR$4,0))/1000,0)</f>
        <v>0</v>
      </c>
      <c r="DC121" s="538">
        <f>IFERROR(DC85*INDEX('Emissions factors'!$F$5:$CR$10,MATCH('Data Input - BAU'!$D121,'Emissions factors'!$C$5:$C$10,0),MATCH('Data Input - BAU'!DC$7,'Emissions factors'!$F$4:$CR$4,0))/1000,0)</f>
        <v>0</v>
      </c>
      <c r="DD121" s="916"/>
      <c r="DE121" s="917"/>
    </row>
    <row r="122" spans="2:109" x14ac:dyDescent="0.25">
      <c r="B122" s="217"/>
      <c r="C122" s="263"/>
      <c r="D122" s="226" t="str">
        <f t="shared" si="11"/>
        <v>Coal</v>
      </c>
      <c r="E122" s="219" t="s">
        <v>121</v>
      </c>
      <c r="F122" s="276" t="s">
        <v>571</v>
      </c>
      <c r="G122" s="276"/>
      <c r="H122" s="538">
        <f>IFERROR(H86*INDEX('Emissions factors'!$F$5:$CR$10,MATCH('Data Input - BAU'!$D122,'Emissions factors'!$C$5:$C$10,0),MATCH('Data Input - BAU'!H$7,'Emissions factors'!$F$4:$CR$4,0))/1000,0)</f>
        <v>0</v>
      </c>
      <c r="I122" s="538">
        <f>IFERROR(I86*INDEX('Emissions factors'!$F$5:$CR$10,MATCH('Data Input - BAU'!$D122,'Emissions factors'!$C$5:$C$10,0),MATCH('Data Input - BAU'!I$7,'Emissions factors'!$F$4:$CR$4,0))/1000,0)</f>
        <v>0</v>
      </c>
      <c r="J122" s="538">
        <f>IFERROR(J86*INDEX('Emissions factors'!$F$5:$CR$10,MATCH('Data Input - BAU'!$D122,'Emissions factors'!$C$5:$C$10,0),MATCH('Data Input - BAU'!J$7,'Emissions factors'!$F$4:$CR$4,0))/1000,0)</f>
        <v>0</v>
      </c>
      <c r="K122" s="538">
        <f>IFERROR(K86*INDEX('Emissions factors'!$F$5:$CR$10,MATCH('Data Input - BAU'!$D122,'Emissions factors'!$C$5:$C$10,0),MATCH('Data Input - BAU'!K$7,'Emissions factors'!$F$4:$CR$4,0))/1000,0)</f>
        <v>0</v>
      </c>
      <c r="L122" s="538">
        <f>IFERROR(L86*INDEX('Emissions factors'!$F$5:$CR$10,MATCH('Data Input - BAU'!$D122,'Emissions factors'!$C$5:$C$10,0),MATCH('Data Input - BAU'!L$7,'Emissions factors'!$F$4:$CR$4,0))/1000,0)</f>
        <v>0</v>
      </c>
      <c r="M122" s="538">
        <f>IFERROR(M86*INDEX('Emissions factors'!$F$5:$CR$10,MATCH('Data Input - BAU'!$D122,'Emissions factors'!$C$5:$C$10,0),MATCH('Data Input - BAU'!M$7,'Emissions factors'!$F$4:$CR$4,0))/1000,0)</f>
        <v>0</v>
      </c>
      <c r="N122" s="538">
        <f>IFERROR(N86*INDEX('Emissions factors'!$F$5:$CR$10,MATCH('Data Input - BAU'!$D122,'Emissions factors'!$C$5:$C$10,0),MATCH('Data Input - BAU'!N$7,'Emissions factors'!$F$4:$CR$4,0))/1000,0)</f>
        <v>0</v>
      </c>
      <c r="O122" s="538">
        <f>IFERROR(O86*INDEX('Emissions factors'!$F$5:$CR$10,MATCH('Data Input - BAU'!$D122,'Emissions factors'!$C$5:$C$10,0),MATCH('Data Input - BAU'!O$7,'Emissions factors'!$F$4:$CR$4,0))/1000,0)</f>
        <v>0</v>
      </c>
      <c r="P122" s="538">
        <f>IFERROR(P86*INDEX('Emissions factors'!$F$5:$CR$10,MATCH('Data Input - BAU'!$D122,'Emissions factors'!$C$5:$C$10,0),MATCH('Data Input - BAU'!P$7,'Emissions factors'!$F$4:$CR$4,0))/1000,0)</f>
        <v>0</v>
      </c>
      <c r="Q122" s="538">
        <f>IFERROR(Q86*INDEX('Emissions factors'!$F$5:$CR$10,MATCH('Data Input - BAU'!$D122,'Emissions factors'!$C$5:$C$10,0),MATCH('Data Input - BAU'!Q$7,'Emissions factors'!$F$4:$CR$4,0))/1000,0)</f>
        <v>0</v>
      </c>
      <c r="R122" s="538">
        <f>IFERROR(R86*INDEX('Emissions factors'!$F$5:$CR$10,MATCH('Data Input - BAU'!$D122,'Emissions factors'!$C$5:$C$10,0),MATCH('Data Input - BAU'!R$7,'Emissions factors'!$F$4:$CR$4,0))/1000,0)</f>
        <v>0</v>
      </c>
      <c r="S122" s="538">
        <f>IFERROR(S86*INDEX('Emissions factors'!$F$5:$CR$10,MATCH('Data Input - BAU'!$D122,'Emissions factors'!$C$5:$C$10,0),MATCH('Data Input - BAU'!S$7,'Emissions factors'!$F$4:$CR$4,0))/1000,0)</f>
        <v>0</v>
      </c>
      <c r="T122" s="538">
        <f>IFERROR(T86*INDEX('Emissions factors'!$F$5:$CR$10,MATCH('Data Input - BAU'!$D122,'Emissions factors'!$C$5:$C$10,0),MATCH('Data Input - BAU'!T$7,'Emissions factors'!$F$4:$CR$4,0))/1000,0)</f>
        <v>0</v>
      </c>
      <c r="U122" s="538">
        <f>IFERROR(U86*INDEX('Emissions factors'!$F$5:$CR$10,MATCH('Data Input - BAU'!$D122,'Emissions factors'!$C$5:$C$10,0),MATCH('Data Input - BAU'!U$7,'Emissions factors'!$F$4:$CR$4,0))/1000,0)</f>
        <v>0</v>
      </c>
      <c r="V122" s="538">
        <f>IFERROR(V86*INDEX('Emissions factors'!$F$5:$CR$10,MATCH('Data Input - BAU'!$D122,'Emissions factors'!$C$5:$C$10,0),MATCH('Data Input - BAU'!V$7,'Emissions factors'!$F$4:$CR$4,0))/1000,0)</f>
        <v>0</v>
      </c>
      <c r="W122" s="538">
        <f>IFERROR(W86*INDEX('Emissions factors'!$F$5:$CR$10,MATCH('Data Input - BAU'!$D122,'Emissions factors'!$C$5:$C$10,0),MATCH('Data Input - BAU'!W$7,'Emissions factors'!$F$4:$CR$4,0))/1000,0)</f>
        <v>0</v>
      </c>
      <c r="X122" s="538">
        <f>IFERROR(X86*INDEX('Emissions factors'!$F$5:$CR$10,MATCH('Data Input - BAU'!$D122,'Emissions factors'!$C$5:$C$10,0),MATCH('Data Input - BAU'!X$7,'Emissions factors'!$F$4:$CR$4,0))/1000,0)</f>
        <v>0</v>
      </c>
      <c r="Y122" s="538">
        <f>IFERROR(Y86*INDEX('Emissions factors'!$F$5:$CR$10,MATCH('Data Input - BAU'!$D122,'Emissions factors'!$C$5:$C$10,0),MATCH('Data Input - BAU'!Y$7,'Emissions factors'!$F$4:$CR$4,0))/1000,0)</f>
        <v>0</v>
      </c>
      <c r="Z122" s="538">
        <f>IFERROR(Z86*INDEX('Emissions factors'!$F$5:$CR$10,MATCH('Data Input - BAU'!$D122,'Emissions factors'!$C$5:$C$10,0),MATCH('Data Input - BAU'!Z$7,'Emissions factors'!$F$4:$CR$4,0))/1000,0)</f>
        <v>0</v>
      </c>
      <c r="AA122" s="538">
        <f>IFERROR(AA86*INDEX('Emissions factors'!$F$5:$CR$10,MATCH('Data Input - BAU'!$D122,'Emissions factors'!$C$5:$C$10,0),MATCH('Data Input - BAU'!AA$7,'Emissions factors'!$F$4:$CR$4,0))/1000,0)</f>
        <v>0</v>
      </c>
      <c r="AB122" s="538">
        <f>IFERROR(AB86*INDEX('Emissions factors'!$F$5:$CR$10,MATCH('Data Input - BAU'!$D122,'Emissions factors'!$C$5:$C$10,0),MATCH('Data Input - BAU'!AB$7,'Emissions factors'!$F$4:$CR$4,0))/1000,0)</f>
        <v>0</v>
      </c>
      <c r="AC122" s="538">
        <f>IFERROR(AC86*INDEX('Emissions factors'!$F$5:$CR$10,MATCH('Data Input - BAU'!$D122,'Emissions factors'!$C$5:$C$10,0),MATCH('Data Input - BAU'!AC$7,'Emissions factors'!$F$4:$CR$4,0))/1000,0)</f>
        <v>0</v>
      </c>
      <c r="AD122" s="538">
        <f>IFERROR(AD86*INDEX('Emissions factors'!$F$5:$CR$10,MATCH('Data Input - BAU'!$D122,'Emissions factors'!$C$5:$C$10,0),MATCH('Data Input - BAU'!AD$7,'Emissions factors'!$F$4:$CR$4,0))/1000,0)</f>
        <v>0</v>
      </c>
      <c r="AE122" s="538">
        <f>IFERROR(AE86*INDEX('Emissions factors'!$F$5:$CR$10,MATCH('Data Input - BAU'!$D122,'Emissions factors'!$C$5:$C$10,0),MATCH('Data Input - BAU'!AE$7,'Emissions factors'!$F$4:$CR$4,0))/1000,0)</f>
        <v>0</v>
      </c>
      <c r="AF122" s="538">
        <f>IFERROR(AF86*INDEX('Emissions factors'!$F$5:$CR$10,MATCH('Data Input - BAU'!$D122,'Emissions factors'!$C$5:$C$10,0),MATCH('Data Input - BAU'!AF$7,'Emissions factors'!$F$4:$CR$4,0))/1000,0)</f>
        <v>0</v>
      </c>
      <c r="AG122" s="538">
        <f>IFERROR(AG86*INDEX('Emissions factors'!$F$5:$CR$10,MATCH('Data Input - BAU'!$D122,'Emissions factors'!$C$5:$C$10,0),MATCH('Data Input - BAU'!AG$7,'Emissions factors'!$F$4:$CR$4,0))/1000,0)</f>
        <v>0</v>
      </c>
      <c r="AH122" s="538">
        <f>IFERROR(AH86*INDEX('Emissions factors'!$F$5:$CR$10,MATCH('Data Input - BAU'!$D122,'Emissions factors'!$C$5:$C$10,0),MATCH('Data Input - BAU'!AH$7,'Emissions factors'!$F$4:$CR$4,0))/1000,0)</f>
        <v>0</v>
      </c>
      <c r="AI122" s="538">
        <f>IFERROR(AI86*INDEX('Emissions factors'!$F$5:$CR$10,MATCH('Data Input - BAU'!$D122,'Emissions factors'!$C$5:$C$10,0),MATCH('Data Input - BAU'!AI$7,'Emissions factors'!$F$4:$CR$4,0))/1000,0)</f>
        <v>0</v>
      </c>
      <c r="AJ122" s="538">
        <f>IFERROR(AJ86*INDEX('Emissions factors'!$F$5:$CR$10,MATCH('Data Input - BAU'!$D122,'Emissions factors'!$C$5:$C$10,0),MATCH('Data Input - BAU'!AJ$7,'Emissions factors'!$F$4:$CR$4,0))/1000,0)</f>
        <v>0</v>
      </c>
      <c r="AK122" s="538">
        <f>IFERROR(AK86*INDEX('Emissions factors'!$F$5:$CR$10,MATCH('Data Input - BAU'!$D122,'Emissions factors'!$C$5:$C$10,0),MATCH('Data Input - BAU'!AK$7,'Emissions factors'!$F$4:$CR$4,0))/1000,0)</f>
        <v>0</v>
      </c>
      <c r="AL122" s="538">
        <f>IFERROR(AL86*INDEX('Emissions factors'!$F$5:$CR$10,MATCH('Data Input - BAU'!$D122,'Emissions factors'!$C$5:$C$10,0),MATCH('Data Input - BAU'!AL$7,'Emissions factors'!$F$4:$CR$4,0))/1000,0)</f>
        <v>0</v>
      </c>
      <c r="AM122" s="538">
        <f>IFERROR(AM86*INDEX('Emissions factors'!$F$5:$CR$10,MATCH('Data Input - BAU'!$D122,'Emissions factors'!$C$5:$C$10,0),MATCH('Data Input - BAU'!AM$7,'Emissions factors'!$F$4:$CR$4,0))/1000,0)</f>
        <v>0</v>
      </c>
      <c r="AN122" s="538">
        <f>IFERROR(AN86*INDEX('Emissions factors'!$F$5:$CR$10,MATCH('Data Input - BAU'!$D122,'Emissions factors'!$C$5:$C$10,0),MATCH('Data Input - BAU'!AN$7,'Emissions factors'!$F$4:$CR$4,0))/1000,0)</f>
        <v>0</v>
      </c>
      <c r="AO122" s="538">
        <f>IFERROR(AO86*INDEX('Emissions factors'!$F$5:$CR$10,MATCH('Data Input - BAU'!$D122,'Emissions factors'!$C$5:$C$10,0),MATCH('Data Input - BAU'!AO$7,'Emissions factors'!$F$4:$CR$4,0))/1000,0)</f>
        <v>0</v>
      </c>
      <c r="AP122" s="538">
        <f>IFERROR(AP86*INDEX('Emissions factors'!$F$5:$CR$10,MATCH('Data Input - BAU'!$D122,'Emissions factors'!$C$5:$C$10,0),MATCH('Data Input - BAU'!AP$7,'Emissions factors'!$F$4:$CR$4,0))/1000,0)</f>
        <v>0</v>
      </c>
      <c r="AQ122" s="538">
        <f>IFERROR(AQ86*INDEX('Emissions factors'!$F$5:$CR$10,MATCH('Data Input - BAU'!$D122,'Emissions factors'!$C$5:$C$10,0),MATCH('Data Input - BAU'!AQ$7,'Emissions factors'!$F$4:$CR$4,0))/1000,0)</f>
        <v>0</v>
      </c>
      <c r="AR122" s="538">
        <f>IFERROR(AR86*INDEX('Emissions factors'!$F$5:$CR$10,MATCH('Data Input - BAU'!$D122,'Emissions factors'!$C$5:$C$10,0),MATCH('Data Input - BAU'!AR$7,'Emissions factors'!$F$4:$CR$4,0))/1000,0)</f>
        <v>0</v>
      </c>
      <c r="AS122" s="538">
        <f>IFERROR(AS86*INDEX('Emissions factors'!$F$5:$CR$10,MATCH('Data Input - BAU'!$D122,'Emissions factors'!$C$5:$C$10,0),MATCH('Data Input - BAU'!AS$7,'Emissions factors'!$F$4:$CR$4,0))/1000,0)</f>
        <v>0</v>
      </c>
      <c r="AT122" s="538">
        <f>IFERROR(AT86*INDEX('Emissions factors'!$F$5:$CR$10,MATCH('Data Input - BAU'!$D122,'Emissions factors'!$C$5:$C$10,0),MATCH('Data Input - BAU'!AT$7,'Emissions factors'!$F$4:$CR$4,0))/1000,0)</f>
        <v>0</v>
      </c>
      <c r="AU122" s="538">
        <f>IFERROR(AU86*INDEX('Emissions factors'!$F$5:$CR$10,MATCH('Data Input - BAU'!$D122,'Emissions factors'!$C$5:$C$10,0),MATCH('Data Input - BAU'!AU$7,'Emissions factors'!$F$4:$CR$4,0))/1000,0)</f>
        <v>0</v>
      </c>
      <c r="AV122" s="538">
        <f>IFERROR(AV86*INDEX('Emissions factors'!$F$5:$CR$10,MATCH('Data Input - BAU'!$D122,'Emissions factors'!$C$5:$C$10,0),MATCH('Data Input - BAU'!AV$7,'Emissions factors'!$F$4:$CR$4,0))/1000,0)</f>
        <v>0</v>
      </c>
      <c r="AW122" s="538">
        <f>IFERROR(AW86*INDEX('Emissions factors'!$F$5:$CR$10,MATCH('Data Input - BAU'!$D122,'Emissions factors'!$C$5:$C$10,0),MATCH('Data Input - BAU'!AW$7,'Emissions factors'!$F$4:$CR$4,0))/1000,0)</f>
        <v>0</v>
      </c>
      <c r="AX122" s="538">
        <f>IFERROR(AX86*INDEX('Emissions factors'!$F$5:$CR$10,MATCH('Data Input - BAU'!$D122,'Emissions factors'!$C$5:$C$10,0),MATCH('Data Input - BAU'!AX$7,'Emissions factors'!$F$4:$CR$4,0))/1000,0)</f>
        <v>0</v>
      </c>
      <c r="AY122" s="538">
        <f>IFERROR(AY86*INDEX('Emissions factors'!$F$5:$CR$10,MATCH('Data Input - BAU'!$D122,'Emissions factors'!$C$5:$C$10,0),MATCH('Data Input - BAU'!AY$7,'Emissions factors'!$F$4:$CR$4,0))/1000,0)</f>
        <v>0</v>
      </c>
      <c r="AZ122" s="538">
        <f>IFERROR(AZ86*INDEX('Emissions factors'!$F$5:$CR$10,MATCH('Data Input - BAU'!$D122,'Emissions factors'!$C$5:$C$10,0),MATCH('Data Input - BAU'!AZ$7,'Emissions factors'!$F$4:$CR$4,0))/1000,0)</f>
        <v>0</v>
      </c>
      <c r="BA122" s="538">
        <f>IFERROR(BA86*INDEX('Emissions factors'!$F$5:$CR$10,MATCH('Data Input - BAU'!$D122,'Emissions factors'!$C$5:$C$10,0),MATCH('Data Input - BAU'!BA$7,'Emissions factors'!$F$4:$CR$4,0))/1000,0)</f>
        <v>0</v>
      </c>
      <c r="BB122" s="538">
        <f>IFERROR(BB86*INDEX('Emissions factors'!$F$5:$CR$10,MATCH('Data Input - BAU'!$D122,'Emissions factors'!$C$5:$C$10,0),MATCH('Data Input - BAU'!BB$7,'Emissions factors'!$F$4:$CR$4,0))/1000,0)</f>
        <v>0</v>
      </c>
      <c r="BC122" s="538">
        <f>IFERROR(BC86*INDEX('Emissions factors'!$F$5:$CR$10,MATCH('Data Input - BAU'!$D122,'Emissions factors'!$C$5:$C$10,0),MATCH('Data Input - BAU'!BC$7,'Emissions factors'!$F$4:$CR$4,0))/1000,0)</f>
        <v>0</v>
      </c>
      <c r="BD122" s="538">
        <f>IFERROR(BD86*INDEX('Emissions factors'!$F$5:$CR$10,MATCH('Data Input - BAU'!$D122,'Emissions factors'!$C$5:$C$10,0),MATCH('Data Input - BAU'!BD$7,'Emissions factors'!$F$4:$CR$4,0))/1000,0)</f>
        <v>0</v>
      </c>
      <c r="BE122" s="538">
        <f>IFERROR(BE86*INDEX('Emissions factors'!$F$5:$CR$10,MATCH('Data Input - BAU'!$D122,'Emissions factors'!$C$5:$C$10,0),MATCH('Data Input - BAU'!BE$7,'Emissions factors'!$F$4:$CR$4,0))/1000,0)</f>
        <v>0</v>
      </c>
      <c r="BF122" s="538">
        <f>IFERROR(BF86*INDEX('Emissions factors'!$F$5:$CR$10,MATCH('Data Input - BAU'!$D122,'Emissions factors'!$C$5:$C$10,0),MATCH('Data Input - BAU'!BF$7,'Emissions factors'!$F$4:$CR$4,0))/1000,0)</f>
        <v>0</v>
      </c>
      <c r="BG122" s="538">
        <f>IFERROR(BG86*INDEX('Emissions factors'!$F$5:$CR$10,MATCH('Data Input - BAU'!$D122,'Emissions factors'!$C$5:$C$10,0),MATCH('Data Input - BAU'!BG$7,'Emissions factors'!$F$4:$CR$4,0))/1000,0)</f>
        <v>0</v>
      </c>
      <c r="BH122" s="538">
        <f>IFERROR(BH86*INDEX('Emissions factors'!$F$5:$CR$10,MATCH('Data Input - BAU'!$D122,'Emissions factors'!$C$5:$C$10,0),MATCH('Data Input - BAU'!BH$7,'Emissions factors'!$F$4:$CR$4,0))/1000,0)</f>
        <v>0</v>
      </c>
      <c r="BI122" s="538">
        <f>IFERROR(BI86*INDEX('Emissions factors'!$F$5:$CR$10,MATCH('Data Input - BAU'!$D122,'Emissions factors'!$C$5:$C$10,0),MATCH('Data Input - BAU'!BI$7,'Emissions factors'!$F$4:$CR$4,0))/1000,0)</f>
        <v>0</v>
      </c>
      <c r="BJ122" s="538">
        <f>IFERROR(BJ86*INDEX('Emissions factors'!$F$5:$CR$10,MATCH('Data Input - BAU'!$D122,'Emissions factors'!$C$5:$C$10,0),MATCH('Data Input - BAU'!BJ$7,'Emissions factors'!$F$4:$CR$4,0))/1000,0)</f>
        <v>0</v>
      </c>
      <c r="BK122" s="538">
        <f>IFERROR(BK86*INDEX('Emissions factors'!$F$5:$CR$10,MATCH('Data Input - BAU'!$D122,'Emissions factors'!$C$5:$C$10,0),MATCH('Data Input - BAU'!BK$7,'Emissions factors'!$F$4:$CR$4,0))/1000,0)</f>
        <v>0</v>
      </c>
      <c r="BL122" s="538">
        <f>IFERROR(BL86*INDEX('Emissions factors'!$F$5:$CR$10,MATCH('Data Input - BAU'!$D122,'Emissions factors'!$C$5:$C$10,0),MATCH('Data Input - BAU'!BL$7,'Emissions factors'!$F$4:$CR$4,0))/1000,0)</f>
        <v>0</v>
      </c>
      <c r="BM122" s="538">
        <f>IFERROR(BM86*INDEX('Emissions factors'!$F$5:$CR$10,MATCH('Data Input - BAU'!$D122,'Emissions factors'!$C$5:$C$10,0),MATCH('Data Input - BAU'!BM$7,'Emissions factors'!$F$4:$CR$4,0))/1000,0)</f>
        <v>0</v>
      </c>
      <c r="BN122" s="538">
        <f>IFERROR(BN86*INDEX('Emissions factors'!$F$5:$CR$10,MATCH('Data Input - BAU'!$D122,'Emissions factors'!$C$5:$C$10,0),MATCH('Data Input - BAU'!BN$7,'Emissions factors'!$F$4:$CR$4,0))/1000,0)</f>
        <v>0</v>
      </c>
      <c r="BO122" s="538">
        <f>IFERROR(BO86*INDEX('Emissions factors'!$F$5:$CR$10,MATCH('Data Input - BAU'!$D122,'Emissions factors'!$C$5:$C$10,0),MATCH('Data Input - BAU'!BO$7,'Emissions factors'!$F$4:$CR$4,0))/1000,0)</f>
        <v>0</v>
      </c>
      <c r="BP122" s="538">
        <f>IFERROR(BP86*INDEX('Emissions factors'!$F$5:$CR$10,MATCH('Data Input - BAU'!$D122,'Emissions factors'!$C$5:$C$10,0),MATCH('Data Input - BAU'!BP$7,'Emissions factors'!$F$4:$CR$4,0))/1000,0)</f>
        <v>0</v>
      </c>
      <c r="BQ122" s="538">
        <f>IFERROR(BQ86*INDEX('Emissions factors'!$F$5:$CR$10,MATCH('Data Input - BAU'!$D122,'Emissions factors'!$C$5:$C$10,0),MATCH('Data Input - BAU'!BQ$7,'Emissions factors'!$F$4:$CR$4,0))/1000,0)</f>
        <v>0</v>
      </c>
      <c r="BR122" s="538">
        <f>IFERROR(BR86*INDEX('Emissions factors'!$F$5:$CR$10,MATCH('Data Input - BAU'!$D122,'Emissions factors'!$C$5:$C$10,0),MATCH('Data Input - BAU'!BR$7,'Emissions factors'!$F$4:$CR$4,0))/1000,0)</f>
        <v>0</v>
      </c>
      <c r="BS122" s="538">
        <f>IFERROR(BS86*INDEX('Emissions factors'!$F$5:$CR$10,MATCH('Data Input - BAU'!$D122,'Emissions factors'!$C$5:$C$10,0),MATCH('Data Input - BAU'!BS$7,'Emissions factors'!$F$4:$CR$4,0))/1000,0)</f>
        <v>0</v>
      </c>
      <c r="BT122" s="538">
        <f>IFERROR(BT86*INDEX('Emissions factors'!$F$5:$CR$10,MATCH('Data Input - BAU'!$D122,'Emissions factors'!$C$5:$C$10,0),MATCH('Data Input - BAU'!BT$7,'Emissions factors'!$F$4:$CR$4,0))/1000,0)</f>
        <v>0</v>
      </c>
      <c r="BU122" s="538">
        <f>IFERROR(BU86*INDEX('Emissions factors'!$F$5:$CR$10,MATCH('Data Input - BAU'!$D122,'Emissions factors'!$C$5:$C$10,0),MATCH('Data Input - BAU'!BU$7,'Emissions factors'!$F$4:$CR$4,0))/1000,0)</f>
        <v>0</v>
      </c>
      <c r="BV122" s="538">
        <f>IFERROR(BV86*INDEX('Emissions factors'!$F$5:$CR$10,MATCH('Data Input - BAU'!$D122,'Emissions factors'!$C$5:$C$10,0),MATCH('Data Input - BAU'!BV$7,'Emissions factors'!$F$4:$CR$4,0))/1000,0)</f>
        <v>0</v>
      </c>
      <c r="BW122" s="538">
        <f>IFERROR(BW86*INDEX('Emissions factors'!$F$5:$CR$10,MATCH('Data Input - BAU'!$D122,'Emissions factors'!$C$5:$C$10,0),MATCH('Data Input - BAU'!BW$7,'Emissions factors'!$F$4:$CR$4,0))/1000,0)</f>
        <v>0</v>
      </c>
      <c r="BX122" s="538">
        <f>IFERROR(BX86*INDEX('Emissions factors'!$F$5:$CR$10,MATCH('Data Input - BAU'!$D122,'Emissions factors'!$C$5:$C$10,0),MATCH('Data Input - BAU'!BX$7,'Emissions factors'!$F$4:$CR$4,0))/1000,0)</f>
        <v>0</v>
      </c>
      <c r="BY122" s="538">
        <f>IFERROR(BY86*INDEX('Emissions factors'!$F$5:$CR$10,MATCH('Data Input - BAU'!$D122,'Emissions factors'!$C$5:$C$10,0),MATCH('Data Input - BAU'!BY$7,'Emissions factors'!$F$4:$CR$4,0))/1000,0)</f>
        <v>0</v>
      </c>
      <c r="BZ122" s="538">
        <f>IFERROR(BZ86*INDEX('Emissions factors'!$F$5:$CR$10,MATCH('Data Input - BAU'!$D122,'Emissions factors'!$C$5:$C$10,0),MATCH('Data Input - BAU'!BZ$7,'Emissions factors'!$F$4:$CR$4,0))/1000,0)</f>
        <v>0</v>
      </c>
      <c r="CA122" s="538">
        <f>IFERROR(CA86*INDEX('Emissions factors'!$F$5:$CR$10,MATCH('Data Input - BAU'!$D122,'Emissions factors'!$C$5:$C$10,0),MATCH('Data Input - BAU'!CA$7,'Emissions factors'!$F$4:$CR$4,0))/1000,0)</f>
        <v>0</v>
      </c>
      <c r="CB122" s="538">
        <f>IFERROR(CB86*INDEX('Emissions factors'!$F$5:$CR$10,MATCH('Data Input - BAU'!$D122,'Emissions factors'!$C$5:$C$10,0),MATCH('Data Input - BAU'!CB$7,'Emissions factors'!$F$4:$CR$4,0))/1000,0)</f>
        <v>0</v>
      </c>
      <c r="CC122" s="538">
        <f>IFERROR(CC86*INDEX('Emissions factors'!$F$5:$CR$10,MATCH('Data Input - BAU'!$D122,'Emissions factors'!$C$5:$C$10,0),MATCH('Data Input - BAU'!CC$7,'Emissions factors'!$F$4:$CR$4,0))/1000,0)</f>
        <v>0</v>
      </c>
      <c r="CD122" s="538">
        <f>IFERROR(CD86*INDEX('Emissions factors'!$F$5:$CR$10,MATCH('Data Input - BAU'!$D122,'Emissions factors'!$C$5:$C$10,0),MATCH('Data Input - BAU'!CD$7,'Emissions factors'!$F$4:$CR$4,0))/1000,0)</f>
        <v>0</v>
      </c>
      <c r="CE122" s="538">
        <f>IFERROR(CE86*INDEX('Emissions factors'!$F$5:$CR$10,MATCH('Data Input - BAU'!$D122,'Emissions factors'!$C$5:$C$10,0),MATCH('Data Input - BAU'!CE$7,'Emissions factors'!$F$4:$CR$4,0))/1000,0)</f>
        <v>0</v>
      </c>
      <c r="CF122" s="538">
        <f>IFERROR(CF86*INDEX('Emissions factors'!$F$5:$CR$10,MATCH('Data Input - BAU'!$D122,'Emissions factors'!$C$5:$C$10,0),MATCH('Data Input - BAU'!CF$7,'Emissions factors'!$F$4:$CR$4,0))/1000,0)</f>
        <v>0</v>
      </c>
      <c r="CG122" s="538">
        <f>IFERROR(CG86*INDEX('Emissions factors'!$F$5:$CR$10,MATCH('Data Input - BAU'!$D122,'Emissions factors'!$C$5:$C$10,0),MATCH('Data Input - BAU'!CG$7,'Emissions factors'!$F$4:$CR$4,0))/1000,0)</f>
        <v>0</v>
      </c>
      <c r="CH122" s="538">
        <f>IFERROR(CH86*INDEX('Emissions factors'!$F$5:$CR$10,MATCH('Data Input - BAU'!$D122,'Emissions factors'!$C$5:$C$10,0),MATCH('Data Input - BAU'!CH$7,'Emissions factors'!$F$4:$CR$4,0))/1000,0)</f>
        <v>0</v>
      </c>
      <c r="CI122" s="538">
        <f>IFERROR(CI86*INDEX('Emissions factors'!$F$5:$CR$10,MATCH('Data Input - BAU'!$D122,'Emissions factors'!$C$5:$C$10,0),MATCH('Data Input - BAU'!CI$7,'Emissions factors'!$F$4:$CR$4,0))/1000,0)</f>
        <v>0</v>
      </c>
      <c r="CJ122" s="538">
        <f>IFERROR(CJ86*INDEX('Emissions factors'!$F$5:$CR$10,MATCH('Data Input - BAU'!$D122,'Emissions factors'!$C$5:$C$10,0),MATCH('Data Input - BAU'!CJ$7,'Emissions factors'!$F$4:$CR$4,0))/1000,0)</f>
        <v>0</v>
      </c>
      <c r="CK122" s="538">
        <f>IFERROR(CK86*INDEX('Emissions factors'!$F$5:$CR$10,MATCH('Data Input - BAU'!$D122,'Emissions factors'!$C$5:$C$10,0),MATCH('Data Input - BAU'!CK$7,'Emissions factors'!$F$4:$CR$4,0))/1000,0)</f>
        <v>0</v>
      </c>
      <c r="CL122" s="538">
        <f>IFERROR(CL86*INDEX('Emissions factors'!$F$5:$CR$10,MATCH('Data Input - BAU'!$D122,'Emissions factors'!$C$5:$C$10,0),MATCH('Data Input - BAU'!CL$7,'Emissions factors'!$F$4:$CR$4,0))/1000,0)</f>
        <v>0</v>
      </c>
      <c r="CM122" s="538">
        <f>IFERROR(CM86*INDEX('Emissions factors'!$F$5:$CR$10,MATCH('Data Input - BAU'!$D122,'Emissions factors'!$C$5:$C$10,0),MATCH('Data Input - BAU'!CM$7,'Emissions factors'!$F$4:$CR$4,0))/1000,0)</f>
        <v>0</v>
      </c>
      <c r="CN122" s="538">
        <f>IFERROR(CN86*INDEX('Emissions factors'!$F$5:$CR$10,MATCH('Data Input - BAU'!$D122,'Emissions factors'!$C$5:$C$10,0),MATCH('Data Input - BAU'!CN$7,'Emissions factors'!$F$4:$CR$4,0))/1000,0)</f>
        <v>0</v>
      </c>
      <c r="CO122" s="538">
        <f>IFERROR(CO86*INDEX('Emissions factors'!$F$5:$CR$10,MATCH('Data Input - BAU'!$D122,'Emissions factors'!$C$5:$C$10,0),MATCH('Data Input - BAU'!CO$7,'Emissions factors'!$F$4:$CR$4,0))/1000,0)</f>
        <v>0</v>
      </c>
      <c r="CP122" s="538">
        <f>IFERROR(CP86*INDEX('Emissions factors'!$F$5:$CR$10,MATCH('Data Input - BAU'!$D122,'Emissions factors'!$C$5:$C$10,0),MATCH('Data Input - BAU'!CP$7,'Emissions factors'!$F$4:$CR$4,0))/1000,0)</f>
        <v>0</v>
      </c>
      <c r="CQ122" s="538">
        <f>IFERROR(CQ86*INDEX('Emissions factors'!$F$5:$CR$10,MATCH('Data Input - BAU'!$D122,'Emissions factors'!$C$5:$C$10,0),MATCH('Data Input - BAU'!CQ$7,'Emissions factors'!$F$4:$CR$4,0))/1000,0)</f>
        <v>0</v>
      </c>
      <c r="CR122" s="538">
        <f>IFERROR(CR86*INDEX('Emissions factors'!$F$5:$CR$10,MATCH('Data Input - BAU'!$D122,'Emissions factors'!$C$5:$C$10,0),MATCH('Data Input - BAU'!CR$7,'Emissions factors'!$F$4:$CR$4,0))/1000,0)</f>
        <v>0</v>
      </c>
      <c r="CS122" s="538">
        <f>IFERROR(CS86*INDEX('Emissions factors'!$F$5:$CR$10,MATCH('Data Input - BAU'!$D122,'Emissions factors'!$C$5:$C$10,0),MATCH('Data Input - BAU'!CS$7,'Emissions factors'!$F$4:$CR$4,0))/1000,0)</f>
        <v>0</v>
      </c>
      <c r="CT122" s="538">
        <f>IFERROR(CT86*INDEX('Emissions factors'!$F$5:$CR$10,MATCH('Data Input - BAU'!$D122,'Emissions factors'!$C$5:$C$10,0),MATCH('Data Input - BAU'!CT$7,'Emissions factors'!$F$4:$CR$4,0))/1000,0)</f>
        <v>0</v>
      </c>
      <c r="CU122" s="538">
        <f>IFERROR(CU86*INDEX('Emissions factors'!$F$5:$CR$10,MATCH('Data Input - BAU'!$D122,'Emissions factors'!$C$5:$C$10,0),MATCH('Data Input - BAU'!CU$7,'Emissions factors'!$F$4:$CR$4,0))/1000,0)</f>
        <v>0</v>
      </c>
      <c r="CV122" s="538">
        <f>IFERROR(CV86*INDEX('Emissions factors'!$F$5:$CR$10,MATCH('Data Input - BAU'!$D122,'Emissions factors'!$C$5:$C$10,0),MATCH('Data Input - BAU'!CV$7,'Emissions factors'!$F$4:$CR$4,0))/1000,0)</f>
        <v>0</v>
      </c>
      <c r="CW122" s="538">
        <f>IFERROR(CW86*INDEX('Emissions factors'!$F$5:$CR$10,MATCH('Data Input - BAU'!$D122,'Emissions factors'!$C$5:$C$10,0),MATCH('Data Input - BAU'!CW$7,'Emissions factors'!$F$4:$CR$4,0))/1000,0)</f>
        <v>0</v>
      </c>
      <c r="CX122" s="538">
        <f>IFERROR(CX86*INDEX('Emissions factors'!$F$5:$CR$10,MATCH('Data Input - BAU'!$D122,'Emissions factors'!$C$5:$C$10,0),MATCH('Data Input - BAU'!CX$7,'Emissions factors'!$F$4:$CR$4,0))/1000,0)</f>
        <v>0</v>
      </c>
      <c r="CY122" s="538">
        <f>IFERROR(CY86*INDEX('Emissions factors'!$F$5:$CR$10,MATCH('Data Input - BAU'!$D122,'Emissions factors'!$C$5:$C$10,0),MATCH('Data Input - BAU'!CY$7,'Emissions factors'!$F$4:$CR$4,0))/1000,0)</f>
        <v>0</v>
      </c>
      <c r="CZ122" s="538">
        <f>IFERROR(CZ86*INDEX('Emissions factors'!$F$5:$CR$10,MATCH('Data Input - BAU'!$D122,'Emissions factors'!$C$5:$C$10,0),MATCH('Data Input - BAU'!CZ$7,'Emissions factors'!$F$4:$CR$4,0))/1000,0)</f>
        <v>0</v>
      </c>
      <c r="DA122" s="538">
        <f>IFERROR(DA86*INDEX('Emissions factors'!$F$5:$CR$10,MATCH('Data Input - BAU'!$D122,'Emissions factors'!$C$5:$C$10,0),MATCH('Data Input - BAU'!DA$7,'Emissions factors'!$F$4:$CR$4,0))/1000,0)</f>
        <v>0</v>
      </c>
      <c r="DB122" s="538">
        <f>IFERROR(DB86*INDEX('Emissions factors'!$F$5:$CR$10,MATCH('Data Input - BAU'!$D122,'Emissions factors'!$C$5:$C$10,0),MATCH('Data Input - BAU'!DB$7,'Emissions factors'!$F$4:$CR$4,0))/1000,0)</f>
        <v>0</v>
      </c>
      <c r="DC122" s="538">
        <f>IFERROR(DC86*INDEX('Emissions factors'!$F$5:$CR$10,MATCH('Data Input - BAU'!$D122,'Emissions factors'!$C$5:$C$10,0),MATCH('Data Input - BAU'!DC$7,'Emissions factors'!$F$4:$CR$4,0))/1000,0)</f>
        <v>0</v>
      </c>
      <c r="DD122" s="916"/>
      <c r="DE122" s="917"/>
    </row>
    <row r="123" spans="2:109" x14ac:dyDescent="0.25">
      <c r="B123" s="217"/>
      <c r="C123" s="263"/>
      <c r="D123" s="226" t="str">
        <f t="shared" si="11"/>
        <v>Gas Oil</v>
      </c>
      <c r="E123" s="219" t="s">
        <v>121</v>
      </c>
      <c r="F123" s="276" t="s">
        <v>571</v>
      </c>
      <c r="G123" s="276"/>
      <c r="H123" s="538">
        <f>IFERROR(H87*INDEX('Emissions factors'!$F$5:$CR$10,MATCH('Data Input - BAU'!$D123,'Emissions factors'!$C$5:$C$10,0),MATCH('Data Input - BAU'!H$7,'Emissions factors'!$F$4:$CR$4,0))/1000,0)</f>
        <v>0</v>
      </c>
      <c r="I123" s="538">
        <f>IFERROR(I87*INDEX('Emissions factors'!$F$5:$CR$10,MATCH('Data Input - BAU'!$D123,'Emissions factors'!$C$5:$C$10,0),MATCH('Data Input - BAU'!I$7,'Emissions factors'!$F$4:$CR$4,0))/1000,0)</f>
        <v>0</v>
      </c>
      <c r="J123" s="538">
        <f>IFERROR(J87*INDEX('Emissions factors'!$F$5:$CR$10,MATCH('Data Input - BAU'!$D123,'Emissions factors'!$C$5:$C$10,0),MATCH('Data Input - BAU'!J$7,'Emissions factors'!$F$4:$CR$4,0))/1000,0)</f>
        <v>0</v>
      </c>
      <c r="K123" s="538">
        <f>IFERROR(K87*INDEX('Emissions factors'!$F$5:$CR$10,MATCH('Data Input - BAU'!$D123,'Emissions factors'!$C$5:$C$10,0),MATCH('Data Input - BAU'!K$7,'Emissions factors'!$F$4:$CR$4,0))/1000,0)</f>
        <v>0</v>
      </c>
      <c r="L123" s="538">
        <f>IFERROR(L87*INDEX('Emissions factors'!$F$5:$CR$10,MATCH('Data Input - BAU'!$D123,'Emissions factors'!$C$5:$C$10,0),MATCH('Data Input - BAU'!L$7,'Emissions factors'!$F$4:$CR$4,0))/1000,0)</f>
        <v>0</v>
      </c>
      <c r="M123" s="538">
        <f>IFERROR(M87*INDEX('Emissions factors'!$F$5:$CR$10,MATCH('Data Input - BAU'!$D123,'Emissions factors'!$C$5:$C$10,0),MATCH('Data Input - BAU'!M$7,'Emissions factors'!$F$4:$CR$4,0))/1000,0)</f>
        <v>0</v>
      </c>
      <c r="N123" s="538">
        <f>IFERROR(N87*INDEX('Emissions factors'!$F$5:$CR$10,MATCH('Data Input - BAU'!$D123,'Emissions factors'!$C$5:$C$10,0),MATCH('Data Input - BAU'!N$7,'Emissions factors'!$F$4:$CR$4,0))/1000,0)</f>
        <v>0</v>
      </c>
      <c r="O123" s="538">
        <f>IFERROR(O87*INDEX('Emissions factors'!$F$5:$CR$10,MATCH('Data Input - BAU'!$D123,'Emissions factors'!$C$5:$C$10,0),MATCH('Data Input - BAU'!O$7,'Emissions factors'!$F$4:$CR$4,0))/1000,0)</f>
        <v>0</v>
      </c>
      <c r="P123" s="538">
        <f>IFERROR(P87*INDEX('Emissions factors'!$F$5:$CR$10,MATCH('Data Input - BAU'!$D123,'Emissions factors'!$C$5:$C$10,0),MATCH('Data Input - BAU'!P$7,'Emissions factors'!$F$4:$CR$4,0))/1000,0)</f>
        <v>0</v>
      </c>
      <c r="Q123" s="538">
        <f>IFERROR(Q87*INDEX('Emissions factors'!$F$5:$CR$10,MATCH('Data Input - BAU'!$D123,'Emissions factors'!$C$5:$C$10,0),MATCH('Data Input - BAU'!Q$7,'Emissions factors'!$F$4:$CR$4,0))/1000,0)</f>
        <v>0</v>
      </c>
      <c r="R123" s="538">
        <f>IFERROR(R87*INDEX('Emissions factors'!$F$5:$CR$10,MATCH('Data Input - BAU'!$D123,'Emissions factors'!$C$5:$C$10,0),MATCH('Data Input - BAU'!R$7,'Emissions factors'!$F$4:$CR$4,0))/1000,0)</f>
        <v>0</v>
      </c>
      <c r="S123" s="538">
        <f>IFERROR(S87*INDEX('Emissions factors'!$F$5:$CR$10,MATCH('Data Input - BAU'!$D123,'Emissions factors'!$C$5:$C$10,0),MATCH('Data Input - BAU'!S$7,'Emissions factors'!$F$4:$CR$4,0))/1000,0)</f>
        <v>0</v>
      </c>
      <c r="T123" s="538">
        <f>IFERROR(T87*INDEX('Emissions factors'!$F$5:$CR$10,MATCH('Data Input - BAU'!$D123,'Emissions factors'!$C$5:$C$10,0),MATCH('Data Input - BAU'!T$7,'Emissions factors'!$F$4:$CR$4,0))/1000,0)</f>
        <v>0</v>
      </c>
      <c r="U123" s="538">
        <f>IFERROR(U87*INDEX('Emissions factors'!$F$5:$CR$10,MATCH('Data Input - BAU'!$D123,'Emissions factors'!$C$5:$C$10,0),MATCH('Data Input - BAU'!U$7,'Emissions factors'!$F$4:$CR$4,0))/1000,0)</f>
        <v>0</v>
      </c>
      <c r="V123" s="538">
        <f>IFERROR(V87*INDEX('Emissions factors'!$F$5:$CR$10,MATCH('Data Input - BAU'!$D123,'Emissions factors'!$C$5:$C$10,0),MATCH('Data Input - BAU'!V$7,'Emissions factors'!$F$4:$CR$4,0))/1000,0)</f>
        <v>0</v>
      </c>
      <c r="W123" s="538">
        <f>IFERROR(W87*INDEX('Emissions factors'!$F$5:$CR$10,MATCH('Data Input - BAU'!$D123,'Emissions factors'!$C$5:$C$10,0),MATCH('Data Input - BAU'!W$7,'Emissions factors'!$F$4:$CR$4,0))/1000,0)</f>
        <v>0</v>
      </c>
      <c r="X123" s="538">
        <f>IFERROR(X87*INDEX('Emissions factors'!$F$5:$CR$10,MATCH('Data Input - BAU'!$D123,'Emissions factors'!$C$5:$C$10,0),MATCH('Data Input - BAU'!X$7,'Emissions factors'!$F$4:$CR$4,0))/1000,0)</f>
        <v>0</v>
      </c>
      <c r="Y123" s="538">
        <f>IFERROR(Y87*INDEX('Emissions factors'!$F$5:$CR$10,MATCH('Data Input - BAU'!$D123,'Emissions factors'!$C$5:$C$10,0),MATCH('Data Input - BAU'!Y$7,'Emissions factors'!$F$4:$CR$4,0))/1000,0)</f>
        <v>0</v>
      </c>
      <c r="Z123" s="538">
        <f>IFERROR(Z87*INDEX('Emissions factors'!$F$5:$CR$10,MATCH('Data Input - BAU'!$D123,'Emissions factors'!$C$5:$C$10,0),MATCH('Data Input - BAU'!Z$7,'Emissions factors'!$F$4:$CR$4,0))/1000,0)</f>
        <v>0</v>
      </c>
      <c r="AA123" s="538">
        <f>IFERROR(AA87*INDEX('Emissions factors'!$F$5:$CR$10,MATCH('Data Input - BAU'!$D123,'Emissions factors'!$C$5:$C$10,0),MATCH('Data Input - BAU'!AA$7,'Emissions factors'!$F$4:$CR$4,0))/1000,0)</f>
        <v>0</v>
      </c>
      <c r="AB123" s="538">
        <f>IFERROR(AB87*INDEX('Emissions factors'!$F$5:$CR$10,MATCH('Data Input - BAU'!$D123,'Emissions factors'!$C$5:$C$10,0),MATCH('Data Input - BAU'!AB$7,'Emissions factors'!$F$4:$CR$4,0))/1000,0)</f>
        <v>0</v>
      </c>
      <c r="AC123" s="538">
        <f>IFERROR(AC87*INDEX('Emissions factors'!$F$5:$CR$10,MATCH('Data Input - BAU'!$D123,'Emissions factors'!$C$5:$C$10,0),MATCH('Data Input - BAU'!AC$7,'Emissions factors'!$F$4:$CR$4,0))/1000,0)</f>
        <v>0</v>
      </c>
      <c r="AD123" s="538">
        <f>IFERROR(AD87*INDEX('Emissions factors'!$F$5:$CR$10,MATCH('Data Input - BAU'!$D123,'Emissions factors'!$C$5:$C$10,0),MATCH('Data Input - BAU'!AD$7,'Emissions factors'!$F$4:$CR$4,0))/1000,0)</f>
        <v>0</v>
      </c>
      <c r="AE123" s="538">
        <f>IFERROR(AE87*INDEX('Emissions factors'!$F$5:$CR$10,MATCH('Data Input - BAU'!$D123,'Emissions factors'!$C$5:$C$10,0),MATCH('Data Input - BAU'!AE$7,'Emissions factors'!$F$4:$CR$4,0))/1000,0)</f>
        <v>0</v>
      </c>
      <c r="AF123" s="538">
        <f>IFERROR(AF87*INDEX('Emissions factors'!$F$5:$CR$10,MATCH('Data Input - BAU'!$D123,'Emissions factors'!$C$5:$C$10,0),MATCH('Data Input - BAU'!AF$7,'Emissions factors'!$F$4:$CR$4,0))/1000,0)</f>
        <v>0</v>
      </c>
      <c r="AG123" s="538">
        <f>IFERROR(AG87*INDEX('Emissions factors'!$F$5:$CR$10,MATCH('Data Input - BAU'!$D123,'Emissions factors'!$C$5:$C$10,0),MATCH('Data Input - BAU'!AG$7,'Emissions factors'!$F$4:$CR$4,0))/1000,0)</f>
        <v>0</v>
      </c>
      <c r="AH123" s="538">
        <f>IFERROR(AH87*INDEX('Emissions factors'!$F$5:$CR$10,MATCH('Data Input - BAU'!$D123,'Emissions factors'!$C$5:$C$10,0),MATCH('Data Input - BAU'!AH$7,'Emissions factors'!$F$4:$CR$4,0))/1000,0)</f>
        <v>0</v>
      </c>
      <c r="AI123" s="538">
        <f>IFERROR(AI87*INDEX('Emissions factors'!$F$5:$CR$10,MATCH('Data Input - BAU'!$D123,'Emissions factors'!$C$5:$C$10,0),MATCH('Data Input - BAU'!AI$7,'Emissions factors'!$F$4:$CR$4,0))/1000,0)</f>
        <v>0</v>
      </c>
      <c r="AJ123" s="538">
        <f>IFERROR(AJ87*INDEX('Emissions factors'!$F$5:$CR$10,MATCH('Data Input - BAU'!$D123,'Emissions factors'!$C$5:$C$10,0),MATCH('Data Input - BAU'!AJ$7,'Emissions factors'!$F$4:$CR$4,0))/1000,0)</f>
        <v>0</v>
      </c>
      <c r="AK123" s="538">
        <f>IFERROR(AK87*INDEX('Emissions factors'!$F$5:$CR$10,MATCH('Data Input - BAU'!$D123,'Emissions factors'!$C$5:$C$10,0),MATCH('Data Input - BAU'!AK$7,'Emissions factors'!$F$4:$CR$4,0))/1000,0)</f>
        <v>0</v>
      </c>
      <c r="AL123" s="538">
        <f>IFERROR(AL87*INDEX('Emissions factors'!$F$5:$CR$10,MATCH('Data Input - BAU'!$D123,'Emissions factors'!$C$5:$C$10,0),MATCH('Data Input - BAU'!AL$7,'Emissions factors'!$F$4:$CR$4,0))/1000,0)</f>
        <v>0</v>
      </c>
      <c r="AM123" s="538">
        <f>IFERROR(AM87*INDEX('Emissions factors'!$F$5:$CR$10,MATCH('Data Input - BAU'!$D123,'Emissions factors'!$C$5:$C$10,0),MATCH('Data Input - BAU'!AM$7,'Emissions factors'!$F$4:$CR$4,0))/1000,0)</f>
        <v>0</v>
      </c>
      <c r="AN123" s="538">
        <f>IFERROR(AN87*INDEX('Emissions factors'!$F$5:$CR$10,MATCH('Data Input - BAU'!$D123,'Emissions factors'!$C$5:$C$10,0),MATCH('Data Input - BAU'!AN$7,'Emissions factors'!$F$4:$CR$4,0))/1000,0)</f>
        <v>0</v>
      </c>
      <c r="AO123" s="538">
        <f>IFERROR(AO87*INDEX('Emissions factors'!$F$5:$CR$10,MATCH('Data Input - BAU'!$D123,'Emissions factors'!$C$5:$C$10,0),MATCH('Data Input - BAU'!AO$7,'Emissions factors'!$F$4:$CR$4,0))/1000,0)</f>
        <v>0</v>
      </c>
      <c r="AP123" s="538">
        <f>IFERROR(AP87*INDEX('Emissions factors'!$F$5:$CR$10,MATCH('Data Input - BAU'!$D123,'Emissions factors'!$C$5:$C$10,0),MATCH('Data Input - BAU'!AP$7,'Emissions factors'!$F$4:$CR$4,0))/1000,0)</f>
        <v>0</v>
      </c>
      <c r="AQ123" s="538">
        <f>IFERROR(AQ87*INDEX('Emissions factors'!$F$5:$CR$10,MATCH('Data Input - BAU'!$D123,'Emissions factors'!$C$5:$C$10,0),MATCH('Data Input - BAU'!AQ$7,'Emissions factors'!$F$4:$CR$4,0))/1000,0)</f>
        <v>0</v>
      </c>
      <c r="AR123" s="538">
        <f>IFERROR(AR87*INDEX('Emissions factors'!$F$5:$CR$10,MATCH('Data Input - BAU'!$D123,'Emissions factors'!$C$5:$C$10,0),MATCH('Data Input - BAU'!AR$7,'Emissions factors'!$F$4:$CR$4,0))/1000,0)</f>
        <v>0</v>
      </c>
      <c r="AS123" s="538">
        <f>IFERROR(AS87*INDEX('Emissions factors'!$F$5:$CR$10,MATCH('Data Input - BAU'!$D123,'Emissions factors'!$C$5:$C$10,0),MATCH('Data Input - BAU'!AS$7,'Emissions factors'!$F$4:$CR$4,0))/1000,0)</f>
        <v>0</v>
      </c>
      <c r="AT123" s="538">
        <f>IFERROR(AT87*INDEX('Emissions factors'!$F$5:$CR$10,MATCH('Data Input - BAU'!$D123,'Emissions factors'!$C$5:$C$10,0),MATCH('Data Input - BAU'!AT$7,'Emissions factors'!$F$4:$CR$4,0))/1000,0)</f>
        <v>0</v>
      </c>
      <c r="AU123" s="538">
        <f>IFERROR(AU87*INDEX('Emissions factors'!$F$5:$CR$10,MATCH('Data Input - BAU'!$D123,'Emissions factors'!$C$5:$C$10,0),MATCH('Data Input - BAU'!AU$7,'Emissions factors'!$F$4:$CR$4,0))/1000,0)</f>
        <v>0</v>
      </c>
      <c r="AV123" s="538">
        <f>IFERROR(AV87*INDEX('Emissions factors'!$F$5:$CR$10,MATCH('Data Input - BAU'!$D123,'Emissions factors'!$C$5:$C$10,0),MATCH('Data Input - BAU'!AV$7,'Emissions factors'!$F$4:$CR$4,0))/1000,0)</f>
        <v>0</v>
      </c>
      <c r="AW123" s="538">
        <f>IFERROR(AW87*INDEX('Emissions factors'!$F$5:$CR$10,MATCH('Data Input - BAU'!$D123,'Emissions factors'!$C$5:$C$10,0),MATCH('Data Input - BAU'!AW$7,'Emissions factors'!$F$4:$CR$4,0))/1000,0)</f>
        <v>0</v>
      </c>
      <c r="AX123" s="538">
        <f>IFERROR(AX87*INDEX('Emissions factors'!$F$5:$CR$10,MATCH('Data Input - BAU'!$D123,'Emissions factors'!$C$5:$C$10,0),MATCH('Data Input - BAU'!AX$7,'Emissions factors'!$F$4:$CR$4,0))/1000,0)</f>
        <v>0</v>
      </c>
      <c r="AY123" s="538">
        <f>IFERROR(AY87*INDEX('Emissions factors'!$F$5:$CR$10,MATCH('Data Input - BAU'!$D123,'Emissions factors'!$C$5:$C$10,0),MATCH('Data Input - BAU'!AY$7,'Emissions factors'!$F$4:$CR$4,0))/1000,0)</f>
        <v>0</v>
      </c>
      <c r="AZ123" s="538">
        <f>IFERROR(AZ87*INDEX('Emissions factors'!$F$5:$CR$10,MATCH('Data Input - BAU'!$D123,'Emissions factors'!$C$5:$C$10,0),MATCH('Data Input - BAU'!AZ$7,'Emissions factors'!$F$4:$CR$4,0))/1000,0)</f>
        <v>0</v>
      </c>
      <c r="BA123" s="538">
        <f>IFERROR(BA87*INDEX('Emissions factors'!$F$5:$CR$10,MATCH('Data Input - BAU'!$D123,'Emissions factors'!$C$5:$C$10,0),MATCH('Data Input - BAU'!BA$7,'Emissions factors'!$F$4:$CR$4,0))/1000,0)</f>
        <v>0</v>
      </c>
      <c r="BB123" s="538">
        <f>IFERROR(BB87*INDEX('Emissions factors'!$F$5:$CR$10,MATCH('Data Input - BAU'!$D123,'Emissions factors'!$C$5:$C$10,0),MATCH('Data Input - BAU'!BB$7,'Emissions factors'!$F$4:$CR$4,0))/1000,0)</f>
        <v>0</v>
      </c>
      <c r="BC123" s="538">
        <f>IFERROR(BC87*INDEX('Emissions factors'!$F$5:$CR$10,MATCH('Data Input - BAU'!$D123,'Emissions factors'!$C$5:$C$10,0),MATCH('Data Input - BAU'!BC$7,'Emissions factors'!$F$4:$CR$4,0))/1000,0)</f>
        <v>0</v>
      </c>
      <c r="BD123" s="538">
        <f>IFERROR(BD87*INDEX('Emissions factors'!$F$5:$CR$10,MATCH('Data Input - BAU'!$D123,'Emissions factors'!$C$5:$C$10,0),MATCH('Data Input - BAU'!BD$7,'Emissions factors'!$F$4:$CR$4,0))/1000,0)</f>
        <v>0</v>
      </c>
      <c r="BE123" s="538">
        <f>IFERROR(BE87*INDEX('Emissions factors'!$F$5:$CR$10,MATCH('Data Input - BAU'!$D123,'Emissions factors'!$C$5:$C$10,0),MATCH('Data Input - BAU'!BE$7,'Emissions factors'!$F$4:$CR$4,0))/1000,0)</f>
        <v>0</v>
      </c>
      <c r="BF123" s="538">
        <f>IFERROR(BF87*INDEX('Emissions factors'!$F$5:$CR$10,MATCH('Data Input - BAU'!$D123,'Emissions factors'!$C$5:$C$10,0),MATCH('Data Input - BAU'!BF$7,'Emissions factors'!$F$4:$CR$4,0))/1000,0)</f>
        <v>0</v>
      </c>
      <c r="BG123" s="538">
        <f>IFERROR(BG87*INDEX('Emissions factors'!$F$5:$CR$10,MATCH('Data Input - BAU'!$D123,'Emissions factors'!$C$5:$C$10,0),MATCH('Data Input - BAU'!BG$7,'Emissions factors'!$F$4:$CR$4,0))/1000,0)</f>
        <v>0</v>
      </c>
      <c r="BH123" s="538">
        <f>IFERROR(BH87*INDEX('Emissions factors'!$F$5:$CR$10,MATCH('Data Input - BAU'!$D123,'Emissions factors'!$C$5:$C$10,0),MATCH('Data Input - BAU'!BH$7,'Emissions factors'!$F$4:$CR$4,0))/1000,0)</f>
        <v>0</v>
      </c>
      <c r="BI123" s="538">
        <f>IFERROR(BI87*INDEX('Emissions factors'!$F$5:$CR$10,MATCH('Data Input - BAU'!$D123,'Emissions factors'!$C$5:$C$10,0),MATCH('Data Input - BAU'!BI$7,'Emissions factors'!$F$4:$CR$4,0))/1000,0)</f>
        <v>0</v>
      </c>
      <c r="BJ123" s="538">
        <f>IFERROR(BJ87*INDEX('Emissions factors'!$F$5:$CR$10,MATCH('Data Input - BAU'!$D123,'Emissions factors'!$C$5:$C$10,0),MATCH('Data Input - BAU'!BJ$7,'Emissions factors'!$F$4:$CR$4,0))/1000,0)</f>
        <v>0</v>
      </c>
      <c r="BK123" s="538">
        <f>IFERROR(BK87*INDEX('Emissions factors'!$F$5:$CR$10,MATCH('Data Input - BAU'!$D123,'Emissions factors'!$C$5:$C$10,0),MATCH('Data Input - BAU'!BK$7,'Emissions factors'!$F$4:$CR$4,0))/1000,0)</f>
        <v>0</v>
      </c>
      <c r="BL123" s="538">
        <f>IFERROR(BL87*INDEX('Emissions factors'!$F$5:$CR$10,MATCH('Data Input - BAU'!$D123,'Emissions factors'!$C$5:$C$10,0),MATCH('Data Input - BAU'!BL$7,'Emissions factors'!$F$4:$CR$4,0))/1000,0)</f>
        <v>0</v>
      </c>
      <c r="BM123" s="538">
        <f>IFERROR(BM87*INDEX('Emissions factors'!$F$5:$CR$10,MATCH('Data Input - BAU'!$D123,'Emissions factors'!$C$5:$C$10,0),MATCH('Data Input - BAU'!BM$7,'Emissions factors'!$F$4:$CR$4,0))/1000,0)</f>
        <v>0</v>
      </c>
      <c r="BN123" s="538">
        <f>IFERROR(BN87*INDEX('Emissions factors'!$F$5:$CR$10,MATCH('Data Input - BAU'!$D123,'Emissions factors'!$C$5:$C$10,0),MATCH('Data Input - BAU'!BN$7,'Emissions factors'!$F$4:$CR$4,0))/1000,0)</f>
        <v>0</v>
      </c>
      <c r="BO123" s="538">
        <f>IFERROR(BO87*INDEX('Emissions factors'!$F$5:$CR$10,MATCH('Data Input - BAU'!$D123,'Emissions factors'!$C$5:$C$10,0),MATCH('Data Input - BAU'!BO$7,'Emissions factors'!$F$4:$CR$4,0))/1000,0)</f>
        <v>0</v>
      </c>
      <c r="BP123" s="538">
        <f>IFERROR(BP87*INDEX('Emissions factors'!$F$5:$CR$10,MATCH('Data Input - BAU'!$D123,'Emissions factors'!$C$5:$C$10,0),MATCH('Data Input - BAU'!BP$7,'Emissions factors'!$F$4:$CR$4,0))/1000,0)</f>
        <v>0</v>
      </c>
      <c r="BQ123" s="538">
        <f>IFERROR(BQ87*INDEX('Emissions factors'!$F$5:$CR$10,MATCH('Data Input - BAU'!$D123,'Emissions factors'!$C$5:$C$10,0),MATCH('Data Input - BAU'!BQ$7,'Emissions factors'!$F$4:$CR$4,0))/1000,0)</f>
        <v>0</v>
      </c>
      <c r="BR123" s="538">
        <f>IFERROR(BR87*INDEX('Emissions factors'!$F$5:$CR$10,MATCH('Data Input - BAU'!$D123,'Emissions factors'!$C$5:$C$10,0),MATCH('Data Input - BAU'!BR$7,'Emissions factors'!$F$4:$CR$4,0))/1000,0)</f>
        <v>0</v>
      </c>
      <c r="BS123" s="538">
        <f>IFERROR(BS87*INDEX('Emissions factors'!$F$5:$CR$10,MATCH('Data Input - BAU'!$D123,'Emissions factors'!$C$5:$C$10,0),MATCH('Data Input - BAU'!BS$7,'Emissions factors'!$F$4:$CR$4,0))/1000,0)</f>
        <v>0</v>
      </c>
      <c r="BT123" s="538">
        <f>IFERROR(BT87*INDEX('Emissions factors'!$F$5:$CR$10,MATCH('Data Input - BAU'!$D123,'Emissions factors'!$C$5:$C$10,0),MATCH('Data Input - BAU'!BT$7,'Emissions factors'!$F$4:$CR$4,0))/1000,0)</f>
        <v>0</v>
      </c>
      <c r="BU123" s="538">
        <f>IFERROR(BU87*INDEX('Emissions factors'!$F$5:$CR$10,MATCH('Data Input - BAU'!$D123,'Emissions factors'!$C$5:$C$10,0),MATCH('Data Input - BAU'!BU$7,'Emissions factors'!$F$4:$CR$4,0))/1000,0)</f>
        <v>0</v>
      </c>
      <c r="BV123" s="538">
        <f>IFERROR(BV87*INDEX('Emissions factors'!$F$5:$CR$10,MATCH('Data Input - BAU'!$D123,'Emissions factors'!$C$5:$C$10,0),MATCH('Data Input - BAU'!BV$7,'Emissions factors'!$F$4:$CR$4,0))/1000,0)</f>
        <v>0</v>
      </c>
      <c r="BW123" s="538">
        <f>IFERROR(BW87*INDEX('Emissions factors'!$F$5:$CR$10,MATCH('Data Input - BAU'!$D123,'Emissions factors'!$C$5:$C$10,0),MATCH('Data Input - BAU'!BW$7,'Emissions factors'!$F$4:$CR$4,0))/1000,0)</f>
        <v>0</v>
      </c>
      <c r="BX123" s="538">
        <f>IFERROR(BX87*INDEX('Emissions factors'!$F$5:$CR$10,MATCH('Data Input - BAU'!$D123,'Emissions factors'!$C$5:$C$10,0),MATCH('Data Input - BAU'!BX$7,'Emissions factors'!$F$4:$CR$4,0))/1000,0)</f>
        <v>0</v>
      </c>
      <c r="BY123" s="538">
        <f>IFERROR(BY87*INDEX('Emissions factors'!$F$5:$CR$10,MATCH('Data Input - BAU'!$D123,'Emissions factors'!$C$5:$C$10,0),MATCH('Data Input - BAU'!BY$7,'Emissions factors'!$F$4:$CR$4,0))/1000,0)</f>
        <v>0</v>
      </c>
      <c r="BZ123" s="538">
        <f>IFERROR(BZ87*INDEX('Emissions factors'!$F$5:$CR$10,MATCH('Data Input - BAU'!$D123,'Emissions factors'!$C$5:$C$10,0),MATCH('Data Input - BAU'!BZ$7,'Emissions factors'!$F$4:$CR$4,0))/1000,0)</f>
        <v>0</v>
      </c>
      <c r="CA123" s="538">
        <f>IFERROR(CA87*INDEX('Emissions factors'!$F$5:$CR$10,MATCH('Data Input - BAU'!$D123,'Emissions factors'!$C$5:$C$10,0),MATCH('Data Input - BAU'!CA$7,'Emissions factors'!$F$4:$CR$4,0))/1000,0)</f>
        <v>0</v>
      </c>
      <c r="CB123" s="538">
        <f>IFERROR(CB87*INDEX('Emissions factors'!$F$5:$CR$10,MATCH('Data Input - BAU'!$D123,'Emissions factors'!$C$5:$C$10,0),MATCH('Data Input - BAU'!CB$7,'Emissions factors'!$F$4:$CR$4,0))/1000,0)</f>
        <v>0</v>
      </c>
      <c r="CC123" s="538">
        <f>IFERROR(CC87*INDEX('Emissions factors'!$F$5:$CR$10,MATCH('Data Input - BAU'!$D123,'Emissions factors'!$C$5:$C$10,0),MATCH('Data Input - BAU'!CC$7,'Emissions factors'!$F$4:$CR$4,0))/1000,0)</f>
        <v>0</v>
      </c>
      <c r="CD123" s="538">
        <f>IFERROR(CD87*INDEX('Emissions factors'!$F$5:$CR$10,MATCH('Data Input - BAU'!$D123,'Emissions factors'!$C$5:$C$10,0),MATCH('Data Input - BAU'!CD$7,'Emissions factors'!$F$4:$CR$4,0))/1000,0)</f>
        <v>0</v>
      </c>
      <c r="CE123" s="538">
        <f>IFERROR(CE87*INDEX('Emissions factors'!$F$5:$CR$10,MATCH('Data Input - BAU'!$D123,'Emissions factors'!$C$5:$C$10,0),MATCH('Data Input - BAU'!CE$7,'Emissions factors'!$F$4:$CR$4,0))/1000,0)</f>
        <v>0</v>
      </c>
      <c r="CF123" s="538">
        <f>IFERROR(CF87*INDEX('Emissions factors'!$F$5:$CR$10,MATCH('Data Input - BAU'!$D123,'Emissions factors'!$C$5:$C$10,0),MATCH('Data Input - BAU'!CF$7,'Emissions factors'!$F$4:$CR$4,0))/1000,0)</f>
        <v>0</v>
      </c>
      <c r="CG123" s="538">
        <f>IFERROR(CG87*INDEX('Emissions factors'!$F$5:$CR$10,MATCH('Data Input - BAU'!$D123,'Emissions factors'!$C$5:$C$10,0),MATCH('Data Input - BAU'!CG$7,'Emissions factors'!$F$4:$CR$4,0))/1000,0)</f>
        <v>0</v>
      </c>
      <c r="CH123" s="538">
        <f>IFERROR(CH87*INDEX('Emissions factors'!$F$5:$CR$10,MATCH('Data Input - BAU'!$D123,'Emissions factors'!$C$5:$C$10,0),MATCH('Data Input - BAU'!CH$7,'Emissions factors'!$F$4:$CR$4,0))/1000,0)</f>
        <v>0</v>
      </c>
      <c r="CI123" s="538">
        <f>IFERROR(CI87*INDEX('Emissions factors'!$F$5:$CR$10,MATCH('Data Input - BAU'!$D123,'Emissions factors'!$C$5:$C$10,0),MATCH('Data Input - BAU'!CI$7,'Emissions factors'!$F$4:$CR$4,0))/1000,0)</f>
        <v>0</v>
      </c>
      <c r="CJ123" s="538">
        <f>IFERROR(CJ87*INDEX('Emissions factors'!$F$5:$CR$10,MATCH('Data Input - BAU'!$D123,'Emissions factors'!$C$5:$C$10,0),MATCH('Data Input - BAU'!CJ$7,'Emissions factors'!$F$4:$CR$4,0))/1000,0)</f>
        <v>0</v>
      </c>
      <c r="CK123" s="538">
        <f>IFERROR(CK87*INDEX('Emissions factors'!$F$5:$CR$10,MATCH('Data Input - BAU'!$D123,'Emissions factors'!$C$5:$C$10,0),MATCH('Data Input - BAU'!CK$7,'Emissions factors'!$F$4:$CR$4,0))/1000,0)</f>
        <v>0</v>
      </c>
      <c r="CL123" s="538">
        <f>IFERROR(CL87*INDEX('Emissions factors'!$F$5:$CR$10,MATCH('Data Input - BAU'!$D123,'Emissions factors'!$C$5:$C$10,0),MATCH('Data Input - BAU'!CL$7,'Emissions factors'!$F$4:$CR$4,0))/1000,0)</f>
        <v>0</v>
      </c>
      <c r="CM123" s="538">
        <f>IFERROR(CM87*INDEX('Emissions factors'!$F$5:$CR$10,MATCH('Data Input - BAU'!$D123,'Emissions factors'!$C$5:$C$10,0),MATCH('Data Input - BAU'!CM$7,'Emissions factors'!$F$4:$CR$4,0))/1000,0)</f>
        <v>0</v>
      </c>
      <c r="CN123" s="538">
        <f>IFERROR(CN87*INDEX('Emissions factors'!$F$5:$CR$10,MATCH('Data Input - BAU'!$D123,'Emissions factors'!$C$5:$C$10,0),MATCH('Data Input - BAU'!CN$7,'Emissions factors'!$F$4:$CR$4,0))/1000,0)</f>
        <v>0</v>
      </c>
      <c r="CO123" s="538">
        <f>IFERROR(CO87*INDEX('Emissions factors'!$F$5:$CR$10,MATCH('Data Input - BAU'!$D123,'Emissions factors'!$C$5:$C$10,0),MATCH('Data Input - BAU'!CO$7,'Emissions factors'!$F$4:$CR$4,0))/1000,0)</f>
        <v>0</v>
      </c>
      <c r="CP123" s="538">
        <f>IFERROR(CP87*INDEX('Emissions factors'!$F$5:$CR$10,MATCH('Data Input - BAU'!$D123,'Emissions factors'!$C$5:$C$10,0),MATCH('Data Input - BAU'!CP$7,'Emissions factors'!$F$4:$CR$4,0))/1000,0)</f>
        <v>0</v>
      </c>
      <c r="CQ123" s="538">
        <f>IFERROR(CQ87*INDEX('Emissions factors'!$F$5:$CR$10,MATCH('Data Input - BAU'!$D123,'Emissions factors'!$C$5:$C$10,0),MATCH('Data Input - BAU'!CQ$7,'Emissions factors'!$F$4:$CR$4,0))/1000,0)</f>
        <v>0</v>
      </c>
      <c r="CR123" s="538">
        <f>IFERROR(CR87*INDEX('Emissions factors'!$F$5:$CR$10,MATCH('Data Input - BAU'!$D123,'Emissions factors'!$C$5:$C$10,0),MATCH('Data Input - BAU'!CR$7,'Emissions factors'!$F$4:$CR$4,0))/1000,0)</f>
        <v>0</v>
      </c>
      <c r="CS123" s="538">
        <f>IFERROR(CS87*INDEX('Emissions factors'!$F$5:$CR$10,MATCH('Data Input - BAU'!$D123,'Emissions factors'!$C$5:$C$10,0),MATCH('Data Input - BAU'!CS$7,'Emissions factors'!$F$4:$CR$4,0))/1000,0)</f>
        <v>0</v>
      </c>
      <c r="CT123" s="538">
        <f>IFERROR(CT87*INDEX('Emissions factors'!$F$5:$CR$10,MATCH('Data Input - BAU'!$D123,'Emissions factors'!$C$5:$C$10,0),MATCH('Data Input - BAU'!CT$7,'Emissions factors'!$F$4:$CR$4,0))/1000,0)</f>
        <v>0</v>
      </c>
      <c r="CU123" s="538">
        <f>IFERROR(CU87*INDEX('Emissions factors'!$F$5:$CR$10,MATCH('Data Input - BAU'!$D123,'Emissions factors'!$C$5:$C$10,0),MATCH('Data Input - BAU'!CU$7,'Emissions factors'!$F$4:$CR$4,0))/1000,0)</f>
        <v>0</v>
      </c>
      <c r="CV123" s="538">
        <f>IFERROR(CV87*INDEX('Emissions factors'!$F$5:$CR$10,MATCH('Data Input - BAU'!$D123,'Emissions factors'!$C$5:$C$10,0),MATCH('Data Input - BAU'!CV$7,'Emissions factors'!$F$4:$CR$4,0))/1000,0)</f>
        <v>0</v>
      </c>
      <c r="CW123" s="538">
        <f>IFERROR(CW87*INDEX('Emissions factors'!$F$5:$CR$10,MATCH('Data Input - BAU'!$D123,'Emissions factors'!$C$5:$C$10,0),MATCH('Data Input - BAU'!CW$7,'Emissions factors'!$F$4:$CR$4,0))/1000,0)</f>
        <v>0</v>
      </c>
      <c r="CX123" s="538">
        <f>IFERROR(CX87*INDEX('Emissions factors'!$F$5:$CR$10,MATCH('Data Input - BAU'!$D123,'Emissions factors'!$C$5:$C$10,0),MATCH('Data Input - BAU'!CX$7,'Emissions factors'!$F$4:$CR$4,0))/1000,0)</f>
        <v>0</v>
      </c>
      <c r="CY123" s="538">
        <f>IFERROR(CY87*INDEX('Emissions factors'!$F$5:$CR$10,MATCH('Data Input - BAU'!$D123,'Emissions factors'!$C$5:$C$10,0),MATCH('Data Input - BAU'!CY$7,'Emissions factors'!$F$4:$CR$4,0))/1000,0)</f>
        <v>0</v>
      </c>
      <c r="CZ123" s="538">
        <f>IFERROR(CZ87*INDEX('Emissions factors'!$F$5:$CR$10,MATCH('Data Input - BAU'!$D123,'Emissions factors'!$C$5:$C$10,0),MATCH('Data Input - BAU'!CZ$7,'Emissions factors'!$F$4:$CR$4,0))/1000,0)</f>
        <v>0</v>
      </c>
      <c r="DA123" s="538">
        <f>IFERROR(DA87*INDEX('Emissions factors'!$F$5:$CR$10,MATCH('Data Input - BAU'!$D123,'Emissions factors'!$C$5:$C$10,0),MATCH('Data Input - BAU'!DA$7,'Emissions factors'!$F$4:$CR$4,0))/1000,0)</f>
        <v>0</v>
      </c>
      <c r="DB123" s="538">
        <f>IFERROR(DB87*INDEX('Emissions factors'!$F$5:$CR$10,MATCH('Data Input - BAU'!$D123,'Emissions factors'!$C$5:$C$10,0),MATCH('Data Input - BAU'!DB$7,'Emissions factors'!$F$4:$CR$4,0))/1000,0)</f>
        <v>0</v>
      </c>
      <c r="DC123" s="538">
        <f>IFERROR(DC87*INDEX('Emissions factors'!$F$5:$CR$10,MATCH('Data Input - BAU'!$D123,'Emissions factors'!$C$5:$C$10,0),MATCH('Data Input - BAU'!DC$7,'Emissions factors'!$F$4:$CR$4,0))/1000,0)</f>
        <v>0</v>
      </c>
      <c r="DD123" s="916"/>
      <c r="DE123" s="917"/>
    </row>
    <row r="124" spans="2:109" x14ac:dyDescent="0.25">
      <c r="B124" s="217"/>
      <c r="C124" s="263"/>
      <c r="D124" s="226" t="str">
        <f t="shared" si="11"/>
        <v>Road - Petrol</v>
      </c>
      <c r="E124" s="219" t="s">
        <v>121</v>
      </c>
      <c r="F124" s="276" t="s">
        <v>571</v>
      </c>
      <c r="G124" s="276"/>
      <c r="H124" s="538">
        <f>IFERROR(H88*INDEX('Emissions factors'!$F$5:$CR$10,MATCH('Data Input - BAU'!$D124,'Emissions factors'!$C$5:$C$10,0),MATCH('Data Input - BAU'!H$7,'Emissions factors'!$F$4:$CR$4,0))/1000,0)</f>
        <v>0</v>
      </c>
      <c r="I124" s="538">
        <f>IFERROR(I88*INDEX('Emissions factors'!$F$5:$CR$10,MATCH('Data Input - BAU'!$D124,'Emissions factors'!$C$5:$C$10,0),MATCH('Data Input - BAU'!I$7,'Emissions factors'!$F$4:$CR$4,0))/1000,0)</f>
        <v>0</v>
      </c>
      <c r="J124" s="538">
        <f>IFERROR(J88*INDEX('Emissions factors'!$F$5:$CR$10,MATCH('Data Input - BAU'!$D124,'Emissions factors'!$C$5:$C$10,0),MATCH('Data Input - BAU'!J$7,'Emissions factors'!$F$4:$CR$4,0))/1000,0)</f>
        <v>0</v>
      </c>
      <c r="K124" s="538">
        <f>IFERROR(K88*INDEX('Emissions factors'!$F$5:$CR$10,MATCH('Data Input - BAU'!$D124,'Emissions factors'!$C$5:$C$10,0),MATCH('Data Input - BAU'!K$7,'Emissions factors'!$F$4:$CR$4,0))/1000,0)</f>
        <v>0</v>
      </c>
      <c r="L124" s="538">
        <f>IFERROR(L88*INDEX('Emissions factors'!$F$5:$CR$10,MATCH('Data Input - BAU'!$D124,'Emissions factors'!$C$5:$C$10,0),MATCH('Data Input - BAU'!L$7,'Emissions factors'!$F$4:$CR$4,0))/1000,0)</f>
        <v>0</v>
      </c>
      <c r="M124" s="538">
        <f>IFERROR(M88*INDEX('Emissions factors'!$F$5:$CR$10,MATCH('Data Input - BAU'!$D124,'Emissions factors'!$C$5:$C$10,0),MATCH('Data Input - BAU'!M$7,'Emissions factors'!$F$4:$CR$4,0))/1000,0)</f>
        <v>0</v>
      </c>
      <c r="N124" s="538">
        <f>IFERROR(N88*INDEX('Emissions factors'!$F$5:$CR$10,MATCH('Data Input - BAU'!$D124,'Emissions factors'!$C$5:$C$10,0),MATCH('Data Input - BAU'!N$7,'Emissions factors'!$F$4:$CR$4,0))/1000,0)</f>
        <v>0</v>
      </c>
      <c r="O124" s="538">
        <f>IFERROR(O88*INDEX('Emissions factors'!$F$5:$CR$10,MATCH('Data Input - BAU'!$D124,'Emissions factors'!$C$5:$C$10,0),MATCH('Data Input - BAU'!O$7,'Emissions factors'!$F$4:$CR$4,0))/1000,0)</f>
        <v>0</v>
      </c>
      <c r="P124" s="538">
        <f>IFERROR(P88*INDEX('Emissions factors'!$F$5:$CR$10,MATCH('Data Input - BAU'!$D124,'Emissions factors'!$C$5:$C$10,0),MATCH('Data Input - BAU'!P$7,'Emissions factors'!$F$4:$CR$4,0))/1000,0)</f>
        <v>0</v>
      </c>
      <c r="Q124" s="538">
        <f>IFERROR(Q88*INDEX('Emissions factors'!$F$5:$CR$10,MATCH('Data Input - BAU'!$D124,'Emissions factors'!$C$5:$C$10,0),MATCH('Data Input - BAU'!Q$7,'Emissions factors'!$F$4:$CR$4,0))/1000,0)</f>
        <v>0</v>
      </c>
      <c r="R124" s="538">
        <f>IFERROR(R88*INDEX('Emissions factors'!$F$5:$CR$10,MATCH('Data Input - BAU'!$D124,'Emissions factors'!$C$5:$C$10,0),MATCH('Data Input - BAU'!R$7,'Emissions factors'!$F$4:$CR$4,0))/1000,0)</f>
        <v>0</v>
      </c>
      <c r="S124" s="538">
        <f>IFERROR(S88*INDEX('Emissions factors'!$F$5:$CR$10,MATCH('Data Input - BAU'!$D124,'Emissions factors'!$C$5:$C$10,0),MATCH('Data Input - BAU'!S$7,'Emissions factors'!$F$4:$CR$4,0))/1000,0)</f>
        <v>0</v>
      </c>
      <c r="T124" s="538">
        <f>IFERROR(T88*INDEX('Emissions factors'!$F$5:$CR$10,MATCH('Data Input - BAU'!$D124,'Emissions factors'!$C$5:$C$10,0),MATCH('Data Input - BAU'!T$7,'Emissions factors'!$F$4:$CR$4,0))/1000,0)</f>
        <v>0</v>
      </c>
      <c r="U124" s="538">
        <f>IFERROR(U88*INDEX('Emissions factors'!$F$5:$CR$10,MATCH('Data Input - BAU'!$D124,'Emissions factors'!$C$5:$C$10,0),MATCH('Data Input - BAU'!U$7,'Emissions factors'!$F$4:$CR$4,0))/1000,0)</f>
        <v>0</v>
      </c>
      <c r="V124" s="538">
        <f>IFERROR(V88*INDEX('Emissions factors'!$F$5:$CR$10,MATCH('Data Input - BAU'!$D124,'Emissions factors'!$C$5:$C$10,0),MATCH('Data Input - BAU'!V$7,'Emissions factors'!$F$4:$CR$4,0))/1000,0)</f>
        <v>0</v>
      </c>
      <c r="W124" s="538">
        <f>IFERROR(W88*INDEX('Emissions factors'!$F$5:$CR$10,MATCH('Data Input - BAU'!$D124,'Emissions factors'!$C$5:$C$10,0),MATCH('Data Input - BAU'!W$7,'Emissions factors'!$F$4:$CR$4,0))/1000,0)</f>
        <v>0</v>
      </c>
      <c r="X124" s="538">
        <f>IFERROR(X88*INDEX('Emissions factors'!$F$5:$CR$10,MATCH('Data Input - BAU'!$D124,'Emissions factors'!$C$5:$C$10,0),MATCH('Data Input - BAU'!X$7,'Emissions factors'!$F$4:$CR$4,0))/1000,0)</f>
        <v>0</v>
      </c>
      <c r="Y124" s="538">
        <f>IFERROR(Y88*INDEX('Emissions factors'!$F$5:$CR$10,MATCH('Data Input - BAU'!$D124,'Emissions factors'!$C$5:$C$10,0),MATCH('Data Input - BAU'!Y$7,'Emissions factors'!$F$4:$CR$4,0))/1000,0)</f>
        <v>0</v>
      </c>
      <c r="Z124" s="538">
        <f>IFERROR(Z88*INDEX('Emissions factors'!$F$5:$CR$10,MATCH('Data Input - BAU'!$D124,'Emissions factors'!$C$5:$C$10,0),MATCH('Data Input - BAU'!Z$7,'Emissions factors'!$F$4:$CR$4,0))/1000,0)</f>
        <v>0</v>
      </c>
      <c r="AA124" s="538">
        <f>IFERROR(AA88*INDEX('Emissions factors'!$F$5:$CR$10,MATCH('Data Input - BAU'!$D124,'Emissions factors'!$C$5:$C$10,0),MATCH('Data Input - BAU'!AA$7,'Emissions factors'!$F$4:$CR$4,0))/1000,0)</f>
        <v>0</v>
      </c>
      <c r="AB124" s="538">
        <f>IFERROR(AB88*INDEX('Emissions factors'!$F$5:$CR$10,MATCH('Data Input - BAU'!$D124,'Emissions factors'!$C$5:$C$10,0),MATCH('Data Input - BAU'!AB$7,'Emissions factors'!$F$4:$CR$4,0))/1000,0)</f>
        <v>0</v>
      </c>
      <c r="AC124" s="538">
        <f>IFERROR(AC88*INDEX('Emissions factors'!$F$5:$CR$10,MATCH('Data Input - BAU'!$D124,'Emissions factors'!$C$5:$C$10,0),MATCH('Data Input - BAU'!AC$7,'Emissions factors'!$F$4:$CR$4,0))/1000,0)</f>
        <v>0</v>
      </c>
      <c r="AD124" s="538">
        <f>IFERROR(AD88*INDEX('Emissions factors'!$F$5:$CR$10,MATCH('Data Input - BAU'!$D124,'Emissions factors'!$C$5:$C$10,0),MATCH('Data Input - BAU'!AD$7,'Emissions factors'!$F$4:$CR$4,0))/1000,0)</f>
        <v>0</v>
      </c>
      <c r="AE124" s="538">
        <f>IFERROR(AE88*INDEX('Emissions factors'!$F$5:$CR$10,MATCH('Data Input - BAU'!$D124,'Emissions factors'!$C$5:$C$10,0),MATCH('Data Input - BAU'!AE$7,'Emissions factors'!$F$4:$CR$4,0))/1000,0)</f>
        <v>0</v>
      </c>
      <c r="AF124" s="538">
        <f>IFERROR(AF88*INDEX('Emissions factors'!$F$5:$CR$10,MATCH('Data Input - BAU'!$D124,'Emissions factors'!$C$5:$C$10,0),MATCH('Data Input - BAU'!AF$7,'Emissions factors'!$F$4:$CR$4,0))/1000,0)</f>
        <v>0</v>
      </c>
      <c r="AG124" s="538">
        <f>IFERROR(AG88*INDEX('Emissions factors'!$F$5:$CR$10,MATCH('Data Input - BAU'!$D124,'Emissions factors'!$C$5:$C$10,0),MATCH('Data Input - BAU'!AG$7,'Emissions factors'!$F$4:$CR$4,0))/1000,0)</f>
        <v>0</v>
      </c>
      <c r="AH124" s="538">
        <f>IFERROR(AH88*INDEX('Emissions factors'!$F$5:$CR$10,MATCH('Data Input - BAU'!$D124,'Emissions factors'!$C$5:$C$10,0),MATCH('Data Input - BAU'!AH$7,'Emissions factors'!$F$4:$CR$4,0))/1000,0)</f>
        <v>0</v>
      </c>
      <c r="AI124" s="538">
        <f>IFERROR(AI88*INDEX('Emissions factors'!$F$5:$CR$10,MATCH('Data Input - BAU'!$D124,'Emissions factors'!$C$5:$C$10,0),MATCH('Data Input - BAU'!AI$7,'Emissions factors'!$F$4:$CR$4,0))/1000,0)</f>
        <v>0</v>
      </c>
      <c r="AJ124" s="538">
        <f>IFERROR(AJ88*INDEX('Emissions factors'!$F$5:$CR$10,MATCH('Data Input - BAU'!$D124,'Emissions factors'!$C$5:$C$10,0),MATCH('Data Input - BAU'!AJ$7,'Emissions factors'!$F$4:$CR$4,0))/1000,0)</f>
        <v>0</v>
      </c>
      <c r="AK124" s="538">
        <f>IFERROR(AK88*INDEX('Emissions factors'!$F$5:$CR$10,MATCH('Data Input - BAU'!$D124,'Emissions factors'!$C$5:$C$10,0),MATCH('Data Input - BAU'!AK$7,'Emissions factors'!$F$4:$CR$4,0))/1000,0)</f>
        <v>0</v>
      </c>
      <c r="AL124" s="538">
        <f>IFERROR(AL88*INDEX('Emissions factors'!$F$5:$CR$10,MATCH('Data Input - BAU'!$D124,'Emissions factors'!$C$5:$C$10,0),MATCH('Data Input - BAU'!AL$7,'Emissions factors'!$F$4:$CR$4,0))/1000,0)</f>
        <v>0</v>
      </c>
      <c r="AM124" s="538">
        <f>IFERROR(AM88*INDEX('Emissions factors'!$F$5:$CR$10,MATCH('Data Input - BAU'!$D124,'Emissions factors'!$C$5:$C$10,0),MATCH('Data Input - BAU'!AM$7,'Emissions factors'!$F$4:$CR$4,0))/1000,0)</f>
        <v>0</v>
      </c>
      <c r="AN124" s="538">
        <f>IFERROR(AN88*INDEX('Emissions factors'!$F$5:$CR$10,MATCH('Data Input - BAU'!$D124,'Emissions factors'!$C$5:$C$10,0),MATCH('Data Input - BAU'!AN$7,'Emissions factors'!$F$4:$CR$4,0))/1000,0)</f>
        <v>0</v>
      </c>
      <c r="AO124" s="538">
        <f>IFERROR(AO88*INDEX('Emissions factors'!$F$5:$CR$10,MATCH('Data Input - BAU'!$D124,'Emissions factors'!$C$5:$C$10,0),MATCH('Data Input - BAU'!AO$7,'Emissions factors'!$F$4:$CR$4,0))/1000,0)</f>
        <v>0</v>
      </c>
      <c r="AP124" s="538">
        <f>IFERROR(AP88*INDEX('Emissions factors'!$F$5:$CR$10,MATCH('Data Input - BAU'!$D124,'Emissions factors'!$C$5:$C$10,0),MATCH('Data Input - BAU'!AP$7,'Emissions factors'!$F$4:$CR$4,0))/1000,0)</f>
        <v>0</v>
      </c>
      <c r="AQ124" s="538">
        <f>IFERROR(AQ88*INDEX('Emissions factors'!$F$5:$CR$10,MATCH('Data Input - BAU'!$D124,'Emissions factors'!$C$5:$C$10,0),MATCH('Data Input - BAU'!AQ$7,'Emissions factors'!$F$4:$CR$4,0))/1000,0)</f>
        <v>0</v>
      </c>
      <c r="AR124" s="538">
        <f>IFERROR(AR88*INDEX('Emissions factors'!$F$5:$CR$10,MATCH('Data Input - BAU'!$D124,'Emissions factors'!$C$5:$C$10,0),MATCH('Data Input - BAU'!AR$7,'Emissions factors'!$F$4:$CR$4,0))/1000,0)</f>
        <v>0</v>
      </c>
      <c r="AS124" s="538">
        <f>IFERROR(AS88*INDEX('Emissions factors'!$F$5:$CR$10,MATCH('Data Input - BAU'!$D124,'Emissions factors'!$C$5:$C$10,0),MATCH('Data Input - BAU'!AS$7,'Emissions factors'!$F$4:$CR$4,0))/1000,0)</f>
        <v>0</v>
      </c>
      <c r="AT124" s="538">
        <f>IFERROR(AT88*INDEX('Emissions factors'!$F$5:$CR$10,MATCH('Data Input - BAU'!$D124,'Emissions factors'!$C$5:$C$10,0),MATCH('Data Input - BAU'!AT$7,'Emissions factors'!$F$4:$CR$4,0))/1000,0)</f>
        <v>0</v>
      </c>
      <c r="AU124" s="538">
        <f>IFERROR(AU88*INDEX('Emissions factors'!$F$5:$CR$10,MATCH('Data Input - BAU'!$D124,'Emissions factors'!$C$5:$C$10,0),MATCH('Data Input - BAU'!AU$7,'Emissions factors'!$F$4:$CR$4,0))/1000,0)</f>
        <v>0</v>
      </c>
      <c r="AV124" s="538">
        <f>IFERROR(AV88*INDEX('Emissions factors'!$F$5:$CR$10,MATCH('Data Input - BAU'!$D124,'Emissions factors'!$C$5:$C$10,0),MATCH('Data Input - BAU'!AV$7,'Emissions factors'!$F$4:$CR$4,0))/1000,0)</f>
        <v>0</v>
      </c>
      <c r="AW124" s="538">
        <f>IFERROR(AW88*INDEX('Emissions factors'!$F$5:$CR$10,MATCH('Data Input - BAU'!$D124,'Emissions factors'!$C$5:$C$10,0),MATCH('Data Input - BAU'!AW$7,'Emissions factors'!$F$4:$CR$4,0))/1000,0)</f>
        <v>0</v>
      </c>
      <c r="AX124" s="538">
        <f>IFERROR(AX88*INDEX('Emissions factors'!$F$5:$CR$10,MATCH('Data Input - BAU'!$D124,'Emissions factors'!$C$5:$C$10,0),MATCH('Data Input - BAU'!AX$7,'Emissions factors'!$F$4:$CR$4,0))/1000,0)</f>
        <v>0</v>
      </c>
      <c r="AY124" s="538">
        <f>IFERROR(AY88*INDEX('Emissions factors'!$F$5:$CR$10,MATCH('Data Input - BAU'!$D124,'Emissions factors'!$C$5:$C$10,0),MATCH('Data Input - BAU'!AY$7,'Emissions factors'!$F$4:$CR$4,0))/1000,0)</f>
        <v>0</v>
      </c>
      <c r="AZ124" s="538">
        <f>IFERROR(AZ88*INDEX('Emissions factors'!$F$5:$CR$10,MATCH('Data Input - BAU'!$D124,'Emissions factors'!$C$5:$C$10,0),MATCH('Data Input - BAU'!AZ$7,'Emissions factors'!$F$4:$CR$4,0))/1000,0)</f>
        <v>0</v>
      </c>
      <c r="BA124" s="538">
        <f>IFERROR(BA88*INDEX('Emissions factors'!$F$5:$CR$10,MATCH('Data Input - BAU'!$D124,'Emissions factors'!$C$5:$C$10,0),MATCH('Data Input - BAU'!BA$7,'Emissions factors'!$F$4:$CR$4,0))/1000,0)</f>
        <v>0</v>
      </c>
      <c r="BB124" s="538">
        <f>IFERROR(BB88*INDEX('Emissions factors'!$F$5:$CR$10,MATCH('Data Input - BAU'!$D124,'Emissions factors'!$C$5:$C$10,0),MATCH('Data Input - BAU'!BB$7,'Emissions factors'!$F$4:$CR$4,0))/1000,0)</f>
        <v>0</v>
      </c>
      <c r="BC124" s="538">
        <f>IFERROR(BC88*INDEX('Emissions factors'!$F$5:$CR$10,MATCH('Data Input - BAU'!$D124,'Emissions factors'!$C$5:$C$10,0),MATCH('Data Input - BAU'!BC$7,'Emissions factors'!$F$4:$CR$4,0))/1000,0)</f>
        <v>0</v>
      </c>
      <c r="BD124" s="538">
        <f>IFERROR(BD88*INDEX('Emissions factors'!$F$5:$CR$10,MATCH('Data Input - BAU'!$D124,'Emissions factors'!$C$5:$C$10,0),MATCH('Data Input - BAU'!BD$7,'Emissions factors'!$F$4:$CR$4,0))/1000,0)</f>
        <v>0</v>
      </c>
      <c r="BE124" s="538">
        <f>IFERROR(BE88*INDEX('Emissions factors'!$F$5:$CR$10,MATCH('Data Input - BAU'!$D124,'Emissions factors'!$C$5:$C$10,0),MATCH('Data Input - BAU'!BE$7,'Emissions factors'!$F$4:$CR$4,0))/1000,0)</f>
        <v>0</v>
      </c>
      <c r="BF124" s="538">
        <f>IFERROR(BF88*INDEX('Emissions factors'!$F$5:$CR$10,MATCH('Data Input - BAU'!$D124,'Emissions factors'!$C$5:$C$10,0),MATCH('Data Input - BAU'!BF$7,'Emissions factors'!$F$4:$CR$4,0))/1000,0)</f>
        <v>0</v>
      </c>
      <c r="BG124" s="538">
        <f>IFERROR(BG88*INDEX('Emissions factors'!$F$5:$CR$10,MATCH('Data Input - BAU'!$D124,'Emissions factors'!$C$5:$C$10,0),MATCH('Data Input - BAU'!BG$7,'Emissions factors'!$F$4:$CR$4,0))/1000,0)</f>
        <v>0</v>
      </c>
      <c r="BH124" s="538">
        <f>IFERROR(BH88*INDEX('Emissions factors'!$F$5:$CR$10,MATCH('Data Input - BAU'!$D124,'Emissions factors'!$C$5:$C$10,0),MATCH('Data Input - BAU'!BH$7,'Emissions factors'!$F$4:$CR$4,0))/1000,0)</f>
        <v>0</v>
      </c>
      <c r="BI124" s="538">
        <f>IFERROR(BI88*INDEX('Emissions factors'!$F$5:$CR$10,MATCH('Data Input - BAU'!$D124,'Emissions factors'!$C$5:$C$10,0),MATCH('Data Input - BAU'!BI$7,'Emissions factors'!$F$4:$CR$4,0))/1000,0)</f>
        <v>0</v>
      </c>
      <c r="BJ124" s="538">
        <f>IFERROR(BJ88*INDEX('Emissions factors'!$F$5:$CR$10,MATCH('Data Input - BAU'!$D124,'Emissions factors'!$C$5:$C$10,0),MATCH('Data Input - BAU'!BJ$7,'Emissions factors'!$F$4:$CR$4,0))/1000,0)</f>
        <v>0</v>
      </c>
      <c r="BK124" s="538">
        <f>IFERROR(BK88*INDEX('Emissions factors'!$F$5:$CR$10,MATCH('Data Input - BAU'!$D124,'Emissions factors'!$C$5:$C$10,0),MATCH('Data Input - BAU'!BK$7,'Emissions factors'!$F$4:$CR$4,0))/1000,0)</f>
        <v>0</v>
      </c>
      <c r="BL124" s="538">
        <f>IFERROR(BL88*INDEX('Emissions factors'!$F$5:$CR$10,MATCH('Data Input - BAU'!$D124,'Emissions factors'!$C$5:$C$10,0),MATCH('Data Input - BAU'!BL$7,'Emissions factors'!$F$4:$CR$4,0))/1000,0)</f>
        <v>0</v>
      </c>
      <c r="BM124" s="538">
        <f>IFERROR(BM88*INDEX('Emissions factors'!$F$5:$CR$10,MATCH('Data Input - BAU'!$D124,'Emissions factors'!$C$5:$C$10,0),MATCH('Data Input - BAU'!BM$7,'Emissions factors'!$F$4:$CR$4,0))/1000,0)</f>
        <v>0</v>
      </c>
      <c r="BN124" s="538">
        <f>IFERROR(BN88*INDEX('Emissions factors'!$F$5:$CR$10,MATCH('Data Input - BAU'!$D124,'Emissions factors'!$C$5:$C$10,0),MATCH('Data Input - BAU'!BN$7,'Emissions factors'!$F$4:$CR$4,0))/1000,0)</f>
        <v>0</v>
      </c>
      <c r="BO124" s="538">
        <f>IFERROR(BO88*INDEX('Emissions factors'!$F$5:$CR$10,MATCH('Data Input - BAU'!$D124,'Emissions factors'!$C$5:$C$10,0),MATCH('Data Input - BAU'!BO$7,'Emissions factors'!$F$4:$CR$4,0))/1000,0)</f>
        <v>0</v>
      </c>
      <c r="BP124" s="538">
        <f>IFERROR(BP88*INDEX('Emissions factors'!$F$5:$CR$10,MATCH('Data Input - BAU'!$D124,'Emissions factors'!$C$5:$C$10,0),MATCH('Data Input - BAU'!BP$7,'Emissions factors'!$F$4:$CR$4,0))/1000,0)</f>
        <v>0</v>
      </c>
      <c r="BQ124" s="538">
        <f>IFERROR(BQ88*INDEX('Emissions factors'!$F$5:$CR$10,MATCH('Data Input - BAU'!$D124,'Emissions factors'!$C$5:$C$10,0),MATCH('Data Input - BAU'!BQ$7,'Emissions factors'!$F$4:$CR$4,0))/1000,0)</f>
        <v>0</v>
      </c>
      <c r="BR124" s="538">
        <f>IFERROR(BR88*INDEX('Emissions factors'!$F$5:$CR$10,MATCH('Data Input - BAU'!$D124,'Emissions factors'!$C$5:$C$10,0),MATCH('Data Input - BAU'!BR$7,'Emissions factors'!$F$4:$CR$4,0))/1000,0)</f>
        <v>0</v>
      </c>
      <c r="BS124" s="538">
        <f>IFERROR(BS88*INDEX('Emissions factors'!$F$5:$CR$10,MATCH('Data Input - BAU'!$D124,'Emissions factors'!$C$5:$C$10,0),MATCH('Data Input - BAU'!BS$7,'Emissions factors'!$F$4:$CR$4,0))/1000,0)</f>
        <v>0</v>
      </c>
      <c r="BT124" s="538">
        <f>IFERROR(BT88*INDEX('Emissions factors'!$F$5:$CR$10,MATCH('Data Input - BAU'!$D124,'Emissions factors'!$C$5:$C$10,0),MATCH('Data Input - BAU'!BT$7,'Emissions factors'!$F$4:$CR$4,0))/1000,0)</f>
        <v>0</v>
      </c>
      <c r="BU124" s="538">
        <f>IFERROR(BU88*INDEX('Emissions factors'!$F$5:$CR$10,MATCH('Data Input - BAU'!$D124,'Emissions factors'!$C$5:$C$10,0),MATCH('Data Input - BAU'!BU$7,'Emissions factors'!$F$4:$CR$4,0))/1000,0)</f>
        <v>0</v>
      </c>
      <c r="BV124" s="538">
        <f>IFERROR(BV88*INDEX('Emissions factors'!$F$5:$CR$10,MATCH('Data Input - BAU'!$D124,'Emissions factors'!$C$5:$C$10,0),MATCH('Data Input - BAU'!BV$7,'Emissions factors'!$F$4:$CR$4,0))/1000,0)</f>
        <v>0</v>
      </c>
      <c r="BW124" s="538">
        <f>IFERROR(BW88*INDEX('Emissions factors'!$F$5:$CR$10,MATCH('Data Input - BAU'!$D124,'Emissions factors'!$C$5:$C$10,0),MATCH('Data Input - BAU'!BW$7,'Emissions factors'!$F$4:$CR$4,0))/1000,0)</f>
        <v>0</v>
      </c>
      <c r="BX124" s="538">
        <f>IFERROR(BX88*INDEX('Emissions factors'!$F$5:$CR$10,MATCH('Data Input - BAU'!$D124,'Emissions factors'!$C$5:$C$10,0),MATCH('Data Input - BAU'!BX$7,'Emissions factors'!$F$4:$CR$4,0))/1000,0)</f>
        <v>0</v>
      </c>
      <c r="BY124" s="538">
        <f>IFERROR(BY88*INDEX('Emissions factors'!$F$5:$CR$10,MATCH('Data Input - BAU'!$D124,'Emissions factors'!$C$5:$C$10,0),MATCH('Data Input - BAU'!BY$7,'Emissions factors'!$F$4:$CR$4,0))/1000,0)</f>
        <v>0</v>
      </c>
      <c r="BZ124" s="538">
        <f>IFERROR(BZ88*INDEX('Emissions factors'!$F$5:$CR$10,MATCH('Data Input - BAU'!$D124,'Emissions factors'!$C$5:$C$10,0),MATCH('Data Input - BAU'!BZ$7,'Emissions factors'!$F$4:$CR$4,0))/1000,0)</f>
        <v>0</v>
      </c>
      <c r="CA124" s="538">
        <f>IFERROR(CA88*INDEX('Emissions factors'!$F$5:$CR$10,MATCH('Data Input - BAU'!$D124,'Emissions factors'!$C$5:$C$10,0),MATCH('Data Input - BAU'!CA$7,'Emissions factors'!$F$4:$CR$4,0))/1000,0)</f>
        <v>0</v>
      </c>
      <c r="CB124" s="538">
        <f>IFERROR(CB88*INDEX('Emissions factors'!$F$5:$CR$10,MATCH('Data Input - BAU'!$D124,'Emissions factors'!$C$5:$C$10,0),MATCH('Data Input - BAU'!CB$7,'Emissions factors'!$F$4:$CR$4,0))/1000,0)</f>
        <v>0</v>
      </c>
      <c r="CC124" s="538">
        <f>IFERROR(CC88*INDEX('Emissions factors'!$F$5:$CR$10,MATCH('Data Input - BAU'!$D124,'Emissions factors'!$C$5:$C$10,0),MATCH('Data Input - BAU'!CC$7,'Emissions factors'!$F$4:$CR$4,0))/1000,0)</f>
        <v>0</v>
      </c>
      <c r="CD124" s="538">
        <f>IFERROR(CD88*INDEX('Emissions factors'!$F$5:$CR$10,MATCH('Data Input - BAU'!$D124,'Emissions factors'!$C$5:$C$10,0),MATCH('Data Input - BAU'!CD$7,'Emissions factors'!$F$4:$CR$4,0))/1000,0)</f>
        <v>0</v>
      </c>
      <c r="CE124" s="538">
        <f>IFERROR(CE88*INDEX('Emissions factors'!$F$5:$CR$10,MATCH('Data Input - BAU'!$D124,'Emissions factors'!$C$5:$C$10,0),MATCH('Data Input - BAU'!CE$7,'Emissions factors'!$F$4:$CR$4,0))/1000,0)</f>
        <v>0</v>
      </c>
      <c r="CF124" s="538">
        <f>IFERROR(CF88*INDEX('Emissions factors'!$F$5:$CR$10,MATCH('Data Input - BAU'!$D124,'Emissions factors'!$C$5:$C$10,0),MATCH('Data Input - BAU'!CF$7,'Emissions factors'!$F$4:$CR$4,0))/1000,0)</f>
        <v>0</v>
      </c>
      <c r="CG124" s="538">
        <f>IFERROR(CG88*INDEX('Emissions factors'!$F$5:$CR$10,MATCH('Data Input - BAU'!$D124,'Emissions factors'!$C$5:$C$10,0),MATCH('Data Input - BAU'!CG$7,'Emissions factors'!$F$4:$CR$4,0))/1000,0)</f>
        <v>0</v>
      </c>
      <c r="CH124" s="538">
        <f>IFERROR(CH88*INDEX('Emissions factors'!$F$5:$CR$10,MATCH('Data Input - BAU'!$D124,'Emissions factors'!$C$5:$C$10,0),MATCH('Data Input - BAU'!CH$7,'Emissions factors'!$F$4:$CR$4,0))/1000,0)</f>
        <v>0</v>
      </c>
      <c r="CI124" s="538">
        <f>IFERROR(CI88*INDEX('Emissions factors'!$F$5:$CR$10,MATCH('Data Input - BAU'!$D124,'Emissions factors'!$C$5:$C$10,0),MATCH('Data Input - BAU'!CI$7,'Emissions factors'!$F$4:$CR$4,0))/1000,0)</f>
        <v>0</v>
      </c>
      <c r="CJ124" s="538">
        <f>IFERROR(CJ88*INDEX('Emissions factors'!$F$5:$CR$10,MATCH('Data Input - BAU'!$D124,'Emissions factors'!$C$5:$C$10,0),MATCH('Data Input - BAU'!CJ$7,'Emissions factors'!$F$4:$CR$4,0))/1000,0)</f>
        <v>0</v>
      </c>
      <c r="CK124" s="538">
        <f>IFERROR(CK88*INDEX('Emissions factors'!$F$5:$CR$10,MATCH('Data Input - BAU'!$D124,'Emissions factors'!$C$5:$C$10,0),MATCH('Data Input - BAU'!CK$7,'Emissions factors'!$F$4:$CR$4,0))/1000,0)</f>
        <v>0</v>
      </c>
      <c r="CL124" s="538">
        <f>IFERROR(CL88*INDEX('Emissions factors'!$F$5:$CR$10,MATCH('Data Input - BAU'!$D124,'Emissions factors'!$C$5:$C$10,0),MATCH('Data Input - BAU'!CL$7,'Emissions factors'!$F$4:$CR$4,0))/1000,0)</f>
        <v>0</v>
      </c>
      <c r="CM124" s="538">
        <f>IFERROR(CM88*INDEX('Emissions factors'!$F$5:$CR$10,MATCH('Data Input - BAU'!$D124,'Emissions factors'!$C$5:$C$10,0),MATCH('Data Input - BAU'!CM$7,'Emissions factors'!$F$4:$CR$4,0))/1000,0)</f>
        <v>0</v>
      </c>
      <c r="CN124" s="538">
        <f>IFERROR(CN88*INDEX('Emissions factors'!$F$5:$CR$10,MATCH('Data Input - BAU'!$D124,'Emissions factors'!$C$5:$C$10,0),MATCH('Data Input - BAU'!CN$7,'Emissions factors'!$F$4:$CR$4,0))/1000,0)</f>
        <v>0</v>
      </c>
      <c r="CO124" s="538">
        <f>IFERROR(CO88*INDEX('Emissions factors'!$F$5:$CR$10,MATCH('Data Input - BAU'!$D124,'Emissions factors'!$C$5:$C$10,0),MATCH('Data Input - BAU'!CO$7,'Emissions factors'!$F$4:$CR$4,0))/1000,0)</f>
        <v>0</v>
      </c>
      <c r="CP124" s="538">
        <f>IFERROR(CP88*INDEX('Emissions factors'!$F$5:$CR$10,MATCH('Data Input - BAU'!$D124,'Emissions factors'!$C$5:$C$10,0),MATCH('Data Input - BAU'!CP$7,'Emissions factors'!$F$4:$CR$4,0))/1000,0)</f>
        <v>0</v>
      </c>
      <c r="CQ124" s="538">
        <f>IFERROR(CQ88*INDEX('Emissions factors'!$F$5:$CR$10,MATCH('Data Input - BAU'!$D124,'Emissions factors'!$C$5:$C$10,0),MATCH('Data Input - BAU'!CQ$7,'Emissions factors'!$F$4:$CR$4,0))/1000,0)</f>
        <v>0</v>
      </c>
      <c r="CR124" s="538">
        <f>IFERROR(CR88*INDEX('Emissions factors'!$F$5:$CR$10,MATCH('Data Input - BAU'!$D124,'Emissions factors'!$C$5:$C$10,0),MATCH('Data Input - BAU'!CR$7,'Emissions factors'!$F$4:$CR$4,0))/1000,0)</f>
        <v>0</v>
      </c>
      <c r="CS124" s="538">
        <f>IFERROR(CS88*INDEX('Emissions factors'!$F$5:$CR$10,MATCH('Data Input - BAU'!$D124,'Emissions factors'!$C$5:$C$10,0),MATCH('Data Input - BAU'!CS$7,'Emissions factors'!$F$4:$CR$4,0))/1000,0)</f>
        <v>0</v>
      </c>
      <c r="CT124" s="538">
        <f>IFERROR(CT88*INDEX('Emissions factors'!$F$5:$CR$10,MATCH('Data Input - BAU'!$D124,'Emissions factors'!$C$5:$C$10,0),MATCH('Data Input - BAU'!CT$7,'Emissions factors'!$F$4:$CR$4,0))/1000,0)</f>
        <v>0</v>
      </c>
      <c r="CU124" s="538">
        <f>IFERROR(CU88*INDEX('Emissions factors'!$F$5:$CR$10,MATCH('Data Input - BAU'!$D124,'Emissions factors'!$C$5:$C$10,0),MATCH('Data Input - BAU'!CU$7,'Emissions factors'!$F$4:$CR$4,0))/1000,0)</f>
        <v>0</v>
      </c>
      <c r="CV124" s="538">
        <f>IFERROR(CV88*INDEX('Emissions factors'!$F$5:$CR$10,MATCH('Data Input - BAU'!$D124,'Emissions factors'!$C$5:$C$10,0),MATCH('Data Input - BAU'!CV$7,'Emissions factors'!$F$4:$CR$4,0))/1000,0)</f>
        <v>0</v>
      </c>
      <c r="CW124" s="538">
        <f>IFERROR(CW88*INDEX('Emissions factors'!$F$5:$CR$10,MATCH('Data Input - BAU'!$D124,'Emissions factors'!$C$5:$C$10,0),MATCH('Data Input - BAU'!CW$7,'Emissions factors'!$F$4:$CR$4,0))/1000,0)</f>
        <v>0</v>
      </c>
      <c r="CX124" s="538">
        <f>IFERROR(CX88*INDEX('Emissions factors'!$F$5:$CR$10,MATCH('Data Input - BAU'!$D124,'Emissions factors'!$C$5:$C$10,0),MATCH('Data Input - BAU'!CX$7,'Emissions factors'!$F$4:$CR$4,0))/1000,0)</f>
        <v>0</v>
      </c>
      <c r="CY124" s="538">
        <f>IFERROR(CY88*INDEX('Emissions factors'!$F$5:$CR$10,MATCH('Data Input - BAU'!$D124,'Emissions factors'!$C$5:$C$10,0),MATCH('Data Input - BAU'!CY$7,'Emissions factors'!$F$4:$CR$4,0))/1000,0)</f>
        <v>0</v>
      </c>
      <c r="CZ124" s="538">
        <f>IFERROR(CZ88*INDEX('Emissions factors'!$F$5:$CR$10,MATCH('Data Input - BAU'!$D124,'Emissions factors'!$C$5:$C$10,0),MATCH('Data Input - BAU'!CZ$7,'Emissions factors'!$F$4:$CR$4,0))/1000,0)</f>
        <v>0</v>
      </c>
      <c r="DA124" s="538">
        <f>IFERROR(DA88*INDEX('Emissions factors'!$F$5:$CR$10,MATCH('Data Input - BAU'!$D124,'Emissions factors'!$C$5:$C$10,0),MATCH('Data Input - BAU'!DA$7,'Emissions factors'!$F$4:$CR$4,0))/1000,0)</f>
        <v>0</v>
      </c>
      <c r="DB124" s="538">
        <f>IFERROR(DB88*INDEX('Emissions factors'!$F$5:$CR$10,MATCH('Data Input - BAU'!$D124,'Emissions factors'!$C$5:$C$10,0),MATCH('Data Input - BAU'!DB$7,'Emissions factors'!$F$4:$CR$4,0))/1000,0)</f>
        <v>0</v>
      </c>
      <c r="DC124" s="538">
        <f>IFERROR(DC88*INDEX('Emissions factors'!$F$5:$CR$10,MATCH('Data Input - BAU'!$D124,'Emissions factors'!$C$5:$C$10,0),MATCH('Data Input - BAU'!DC$7,'Emissions factors'!$F$4:$CR$4,0))/1000,0)</f>
        <v>0</v>
      </c>
      <c r="DD124" s="916"/>
      <c r="DE124" s="917"/>
    </row>
    <row r="125" spans="2:109" x14ac:dyDescent="0.25">
      <c r="B125" s="217"/>
      <c r="C125" s="263"/>
      <c r="D125" s="226" t="str">
        <f t="shared" si="11"/>
        <v>Road - Diesel</v>
      </c>
      <c r="E125" s="219" t="s">
        <v>121</v>
      </c>
      <c r="F125" s="276" t="s">
        <v>571</v>
      </c>
      <c r="G125" s="276"/>
      <c r="H125" s="538">
        <f>IFERROR(H89*INDEX('Emissions factors'!$F$5:$CR$10,MATCH('Data Input - BAU'!$D125,'Emissions factors'!$C$5:$C$10,0),MATCH('Data Input - BAU'!H$7,'Emissions factors'!$F$4:$CR$4,0))/1000,0)</f>
        <v>0</v>
      </c>
      <c r="I125" s="538">
        <f>IFERROR(I89*INDEX('Emissions factors'!$F$5:$CR$10,MATCH('Data Input - BAU'!$D125,'Emissions factors'!$C$5:$C$10,0),MATCH('Data Input - BAU'!I$7,'Emissions factors'!$F$4:$CR$4,0))/1000,0)</f>
        <v>0</v>
      </c>
      <c r="J125" s="538">
        <f>IFERROR(J89*INDEX('Emissions factors'!$F$5:$CR$10,MATCH('Data Input - BAU'!$D125,'Emissions factors'!$C$5:$C$10,0),MATCH('Data Input - BAU'!J$7,'Emissions factors'!$F$4:$CR$4,0))/1000,0)</f>
        <v>0</v>
      </c>
      <c r="K125" s="538">
        <f>IFERROR(K89*INDEX('Emissions factors'!$F$5:$CR$10,MATCH('Data Input - BAU'!$D125,'Emissions factors'!$C$5:$C$10,0),MATCH('Data Input - BAU'!K$7,'Emissions factors'!$F$4:$CR$4,0))/1000,0)</f>
        <v>0</v>
      </c>
      <c r="L125" s="538">
        <f>IFERROR(L89*INDEX('Emissions factors'!$F$5:$CR$10,MATCH('Data Input - BAU'!$D125,'Emissions factors'!$C$5:$C$10,0),MATCH('Data Input - BAU'!L$7,'Emissions factors'!$F$4:$CR$4,0))/1000,0)</f>
        <v>0</v>
      </c>
      <c r="M125" s="538">
        <f>IFERROR(M89*INDEX('Emissions factors'!$F$5:$CR$10,MATCH('Data Input - BAU'!$D125,'Emissions factors'!$C$5:$C$10,0),MATCH('Data Input - BAU'!M$7,'Emissions factors'!$F$4:$CR$4,0))/1000,0)</f>
        <v>0</v>
      </c>
      <c r="N125" s="538">
        <f>IFERROR(N89*INDEX('Emissions factors'!$F$5:$CR$10,MATCH('Data Input - BAU'!$D125,'Emissions factors'!$C$5:$C$10,0),MATCH('Data Input - BAU'!N$7,'Emissions factors'!$F$4:$CR$4,0))/1000,0)</f>
        <v>0</v>
      </c>
      <c r="O125" s="538">
        <f>IFERROR(O89*INDEX('Emissions factors'!$F$5:$CR$10,MATCH('Data Input - BAU'!$D125,'Emissions factors'!$C$5:$C$10,0),MATCH('Data Input - BAU'!O$7,'Emissions factors'!$F$4:$CR$4,0))/1000,0)</f>
        <v>0</v>
      </c>
      <c r="P125" s="538">
        <f>IFERROR(P89*INDEX('Emissions factors'!$F$5:$CR$10,MATCH('Data Input - BAU'!$D125,'Emissions factors'!$C$5:$C$10,0),MATCH('Data Input - BAU'!P$7,'Emissions factors'!$F$4:$CR$4,0))/1000,0)</f>
        <v>0</v>
      </c>
      <c r="Q125" s="538">
        <f>IFERROR(Q89*INDEX('Emissions factors'!$F$5:$CR$10,MATCH('Data Input - BAU'!$D125,'Emissions factors'!$C$5:$C$10,0),MATCH('Data Input - BAU'!Q$7,'Emissions factors'!$F$4:$CR$4,0))/1000,0)</f>
        <v>0</v>
      </c>
      <c r="R125" s="538">
        <f>IFERROR(R89*INDEX('Emissions factors'!$F$5:$CR$10,MATCH('Data Input - BAU'!$D125,'Emissions factors'!$C$5:$C$10,0),MATCH('Data Input - BAU'!R$7,'Emissions factors'!$F$4:$CR$4,0))/1000,0)</f>
        <v>0</v>
      </c>
      <c r="S125" s="538">
        <f>IFERROR(S89*INDEX('Emissions factors'!$F$5:$CR$10,MATCH('Data Input - BAU'!$D125,'Emissions factors'!$C$5:$C$10,0),MATCH('Data Input - BAU'!S$7,'Emissions factors'!$F$4:$CR$4,0))/1000,0)</f>
        <v>0</v>
      </c>
      <c r="T125" s="538">
        <f>IFERROR(T89*INDEX('Emissions factors'!$F$5:$CR$10,MATCH('Data Input - BAU'!$D125,'Emissions factors'!$C$5:$C$10,0),MATCH('Data Input - BAU'!T$7,'Emissions factors'!$F$4:$CR$4,0))/1000,0)</f>
        <v>0</v>
      </c>
      <c r="U125" s="538">
        <f>IFERROR(U89*INDEX('Emissions factors'!$F$5:$CR$10,MATCH('Data Input - BAU'!$D125,'Emissions factors'!$C$5:$C$10,0),MATCH('Data Input - BAU'!U$7,'Emissions factors'!$F$4:$CR$4,0))/1000,0)</f>
        <v>0</v>
      </c>
      <c r="V125" s="538">
        <f>IFERROR(V89*INDEX('Emissions factors'!$F$5:$CR$10,MATCH('Data Input - BAU'!$D125,'Emissions factors'!$C$5:$C$10,0),MATCH('Data Input - BAU'!V$7,'Emissions factors'!$F$4:$CR$4,0))/1000,0)</f>
        <v>0</v>
      </c>
      <c r="W125" s="538">
        <f>IFERROR(W89*INDEX('Emissions factors'!$F$5:$CR$10,MATCH('Data Input - BAU'!$D125,'Emissions factors'!$C$5:$C$10,0),MATCH('Data Input - BAU'!W$7,'Emissions factors'!$F$4:$CR$4,0))/1000,0)</f>
        <v>0</v>
      </c>
      <c r="X125" s="538">
        <f>IFERROR(X89*INDEX('Emissions factors'!$F$5:$CR$10,MATCH('Data Input - BAU'!$D125,'Emissions factors'!$C$5:$C$10,0),MATCH('Data Input - BAU'!X$7,'Emissions factors'!$F$4:$CR$4,0))/1000,0)</f>
        <v>0</v>
      </c>
      <c r="Y125" s="538">
        <f>IFERROR(Y89*INDEX('Emissions factors'!$F$5:$CR$10,MATCH('Data Input - BAU'!$D125,'Emissions factors'!$C$5:$C$10,0),MATCH('Data Input - BAU'!Y$7,'Emissions factors'!$F$4:$CR$4,0))/1000,0)</f>
        <v>0</v>
      </c>
      <c r="Z125" s="538">
        <f>IFERROR(Z89*INDEX('Emissions factors'!$F$5:$CR$10,MATCH('Data Input - BAU'!$D125,'Emissions factors'!$C$5:$C$10,0),MATCH('Data Input - BAU'!Z$7,'Emissions factors'!$F$4:$CR$4,0))/1000,0)</f>
        <v>0</v>
      </c>
      <c r="AA125" s="538">
        <f>IFERROR(AA89*INDEX('Emissions factors'!$F$5:$CR$10,MATCH('Data Input - BAU'!$D125,'Emissions factors'!$C$5:$C$10,0),MATCH('Data Input - BAU'!AA$7,'Emissions factors'!$F$4:$CR$4,0))/1000,0)</f>
        <v>0</v>
      </c>
      <c r="AB125" s="538">
        <f>IFERROR(AB89*INDEX('Emissions factors'!$F$5:$CR$10,MATCH('Data Input - BAU'!$D125,'Emissions factors'!$C$5:$C$10,0),MATCH('Data Input - BAU'!AB$7,'Emissions factors'!$F$4:$CR$4,0))/1000,0)</f>
        <v>0</v>
      </c>
      <c r="AC125" s="538">
        <f>IFERROR(AC89*INDEX('Emissions factors'!$F$5:$CR$10,MATCH('Data Input - BAU'!$D125,'Emissions factors'!$C$5:$C$10,0),MATCH('Data Input - BAU'!AC$7,'Emissions factors'!$F$4:$CR$4,0))/1000,0)</f>
        <v>0</v>
      </c>
      <c r="AD125" s="538">
        <f>IFERROR(AD89*INDEX('Emissions factors'!$F$5:$CR$10,MATCH('Data Input - BAU'!$D125,'Emissions factors'!$C$5:$C$10,0),MATCH('Data Input - BAU'!AD$7,'Emissions factors'!$F$4:$CR$4,0))/1000,0)</f>
        <v>0</v>
      </c>
      <c r="AE125" s="538">
        <f>IFERROR(AE89*INDEX('Emissions factors'!$F$5:$CR$10,MATCH('Data Input - BAU'!$D125,'Emissions factors'!$C$5:$C$10,0),MATCH('Data Input - BAU'!AE$7,'Emissions factors'!$F$4:$CR$4,0))/1000,0)</f>
        <v>0</v>
      </c>
      <c r="AF125" s="538">
        <f>IFERROR(AF89*INDEX('Emissions factors'!$F$5:$CR$10,MATCH('Data Input - BAU'!$D125,'Emissions factors'!$C$5:$C$10,0),MATCH('Data Input - BAU'!AF$7,'Emissions factors'!$F$4:$CR$4,0))/1000,0)</f>
        <v>0</v>
      </c>
      <c r="AG125" s="538">
        <f>IFERROR(AG89*INDEX('Emissions factors'!$F$5:$CR$10,MATCH('Data Input - BAU'!$D125,'Emissions factors'!$C$5:$C$10,0),MATCH('Data Input - BAU'!AG$7,'Emissions factors'!$F$4:$CR$4,0))/1000,0)</f>
        <v>0</v>
      </c>
      <c r="AH125" s="538">
        <f>IFERROR(AH89*INDEX('Emissions factors'!$F$5:$CR$10,MATCH('Data Input - BAU'!$D125,'Emissions factors'!$C$5:$C$10,0),MATCH('Data Input - BAU'!AH$7,'Emissions factors'!$F$4:$CR$4,0))/1000,0)</f>
        <v>0</v>
      </c>
      <c r="AI125" s="538">
        <f>IFERROR(AI89*INDEX('Emissions factors'!$F$5:$CR$10,MATCH('Data Input - BAU'!$D125,'Emissions factors'!$C$5:$C$10,0),MATCH('Data Input - BAU'!AI$7,'Emissions factors'!$F$4:$CR$4,0))/1000,0)</f>
        <v>0</v>
      </c>
      <c r="AJ125" s="538">
        <f>IFERROR(AJ89*INDEX('Emissions factors'!$F$5:$CR$10,MATCH('Data Input - BAU'!$D125,'Emissions factors'!$C$5:$C$10,0),MATCH('Data Input - BAU'!AJ$7,'Emissions factors'!$F$4:$CR$4,0))/1000,0)</f>
        <v>0</v>
      </c>
      <c r="AK125" s="538">
        <f>IFERROR(AK89*INDEX('Emissions factors'!$F$5:$CR$10,MATCH('Data Input - BAU'!$D125,'Emissions factors'!$C$5:$C$10,0),MATCH('Data Input - BAU'!AK$7,'Emissions factors'!$F$4:$CR$4,0))/1000,0)</f>
        <v>0</v>
      </c>
      <c r="AL125" s="538">
        <f>IFERROR(AL89*INDEX('Emissions factors'!$F$5:$CR$10,MATCH('Data Input - BAU'!$D125,'Emissions factors'!$C$5:$C$10,0),MATCH('Data Input - BAU'!AL$7,'Emissions factors'!$F$4:$CR$4,0))/1000,0)</f>
        <v>0</v>
      </c>
      <c r="AM125" s="538">
        <f>IFERROR(AM89*INDEX('Emissions factors'!$F$5:$CR$10,MATCH('Data Input - BAU'!$D125,'Emissions factors'!$C$5:$C$10,0),MATCH('Data Input - BAU'!AM$7,'Emissions factors'!$F$4:$CR$4,0))/1000,0)</f>
        <v>0</v>
      </c>
      <c r="AN125" s="538">
        <f>IFERROR(AN89*INDEX('Emissions factors'!$F$5:$CR$10,MATCH('Data Input - BAU'!$D125,'Emissions factors'!$C$5:$C$10,0),MATCH('Data Input - BAU'!AN$7,'Emissions factors'!$F$4:$CR$4,0))/1000,0)</f>
        <v>0</v>
      </c>
      <c r="AO125" s="538">
        <f>IFERROR(AO89*INDEX('Emissions factors'!$F$5:$CR$10,MATCH('Data Input - BAU'!$D125,'Emissions factors'!$C$5:$C$10,0),MATCH('Data Input - BAU'!AO$7,'Emissions factors'!$F$4:$CR$4,0))/1000,0)</f>
        <v>0</v>
      </c>
      <c r="AP125" s="538">
        <f>IFERROR(AP89*INDEX('Emissions factors'!$F$5:$CR$10,MATCH('Data Input - BAU'!$D125,'Emissions factors'!$C$5:$C$10,0),MATCH('Data Input - BAU'!AP$7,'Emissions factors'!$F$4:$CR$4,0))/1000,0)</f>
        <v>0</v>
      </c>
      <c r="AQ125" s="538">
        <f>IFERROR(AQ89*INDEX('Emissions factors'!$F$5:$CR$10,MATCH('Data Input - BAU'!$D125,'Emissions factors'!$C$5:$C$10,0),MATCH('Data Input - BAU'!AQ$7,'Emissions factors'!$F$4:$CR$4,0))/1000,0)</f>
        <v>0</v>
      </c>
      <c r="AR125" s="538">
        <f>IFERROR(AR89*INDEX('Emissions factors'!$F$5:$CR$10,MATCH('Data Input - BAU'!$D125,'Emissions factors'!$C$5:$C$10,0),MATCH('Data Input - BAU'!AR$7,'Emissions factors'!$F$4:$CR$4,0))/1000,0)</f>
        <v>0</v>
      </c>
      <c r="AS125" s="538">
        <f>IFERROR(AS89*INDEX('Emissions factors'!$F$5:$CR$10,MATCH('Data Input - BAU'!$D125,'Emissions factors'!$C$5:$C$10,0),MATCH('Data Input - BAU'!AS$7,'Emissions factors'!$F$4:$CR$4,0))/1000,0)</f>
        <v>0</v>
      </c>
      <c r="AT125" s="538">
        <f>IFERROR(AT89*INDEX('Emissions factors'!$F$5:$CR$10,MATCH('Data Input - BAU'!$D125,'Emissions factors'!$C$5:$C$10,0),MATCH('Data Input - BAU'!AT$7,'Emissions factors'!$F$4:$CR$4,0))/1000,0)</f>
        <v>0</v>
      </c>
      <c r="AU125" s="538">
        <f>IFERROR(AU89*INDEX('Emissions factors'!$F$5:$CR$10,MATCH('Data Input - BAU'!$D125,'Emissions factors'!$C$5:$C$10,0),MATCH('Data Input - BAU'!AU$7,'Emissions factors'!$F$4:$CR$4,0))/1000,0)</f>
        <v>0</v>
      </c>
      <c r="AV125" s="538">
        <f>IFERROR(AV89*INDEX('Emissions factors'!$F$5:$CR$10,MATCH('Data Input - BAU'!$D125,'Emissions factors'!$C$5:$C$10,0),MATCH('Data Input - BAU'!AV$7,'Emissions factors'!$F$4:$CR$4,0))/1000,0)</f>
        <v>0</v>
      </c>
      <c r="AW125" s="538">
        <f>IFERROR(AW89*INDEX('Emissions factors'!$F$5:$CR$10,MATCH('Data Input - BAU'!$D125,'Emissions factors'!$C$5:$C$10,0),MATCH('Data Input - BAU'!AW$7,'Emissions factors'!$F$4:$CR$4,0))/1000,0)</f>
        <v>0</v>
      </c>
      <c r="AX125" s="538">
        <f>IFERROR(AX89*INDEX('Emissions factors'!$F$5:$CR$10,MATCH('Data Input - BAU'!$D125,'Emissions factors'!$C$5:$C$10,0),MATCH('Data Input - BAU'!AX$7,'Emissions factors'!$F$4:$CR$4,0))/1000,0)</f>
        <v>0</v>
      </c>
      <c r="AY125" s="538">
        <f>IFERROR(AY89*INDEX('Emissions factors'!$F$5:$CR$10,MATCH('Data Input - BAU'!$D125,'Emissions factors'!$C$5:$C$10,0),MATCH('Data Input - BAU'!AY$7,'Emissions factors'!$F$4:$CR$4,0))/1000,0)</f>
        <v>0</v>
      </c>
      <c r="AZ125" s="538">
        <f>IFERROR(AZ89*INDEX('Emissions factors'!$F$5:$CR$10,MATCH('Data Input - BAU'!$D125,'Emissions factors'!$C$5:$C$10,0),MATCH('Data Input - BAU'!AZ$7,'Emissions factors'!$F$4:$CR$4,0))/1000,0)</f>
        <v>0</v>
      </c>
      <c r="BA125" s="538">
        <f>IFERROR(BA89*INDEX('Emissions factors'!$F$5:$CR$10,MATCH('Data Input - BAU'!$D125,'Emissions factors'!$C$5:$C$10,0),MATCH('Data Input - BAU'!BA$7,'Emissions factors'!$F$4:$CR$4,0))/1000,0)</f>
        <v>0</v>
      </c>
      <c r="BB125" s="538">
        <f>IFERROR(BB89*INDEX('Emissions factors'!$F$5:$CR$10,MATCH('Data Input - BAU'!$D125,'Emissions factors'!$C$5:$C$10,0),MATCH('Data Input - BAU'!BB$7,'Emissions factors'!$F$4:$CR$4,0))/1000,0)</f>
        <v>0</v>
      </c>
      <c r="BC125" s="538">
        <f>IFERROR(BC89*INDEX('Emissions factors'!$F$5:$CR$10,MATCH('Data Input - BAU'!$D125,'Emissions factors'!$C$5:$C$10,0),MATCH('Data Input - BAU'!BC$7,'Emissions factors'!$F$4:$CR$4,0))/1000,0)</f>
        <v>0</v>
      </c>
      <c r="BD125" s="538">
        <f>IFERROR(BD89*INDEX('Emissions factors'!$F$5:$CR$10,MATCH('Data Input - BAU'!$D125,'Emissions factors'!$C$5:$C$10,0),MATCH('Data Input - BAU'!BD$7,'Emissions factors'!$F$4:$CR$4,0))/1000,0)</f>
        <v>0</v>
      </c>
      <c r="BE125" s="538">
        <f>IFERROR(BE89*INDEX('Emissions factors'!$F$5:$CR$10,MATCH('Data Input - BAU'!$D125,'Emissions factors'!$C$5:$C$10,0),MATCH('Data Input - BAU'!BE$7,'Emissions factors'!$F$4:$CR$4,0))/1000,0)</f>
        <v>0</v>
      </c>
      <c r="BF125" s="538">
        <f>IFERROR(BF89*INDEX('Emissions factors'!$F$5:$CR$10,MATCH('Data Input - BAU'!$D125,'Emissions factors'!$C$5:$C$10,0),MATCH('Data Input - BAU'!BF$7,'Emissions factors'!$F$4:$CR$4,0))/1000,0)</f>
        <v>0</v>
      </c>
      <c r="BG125" s="538">
        <f>IFERROR(BG89*INDEX('Emissions factors'!$F$5:$CR$10,MATCH('Data Input - BAU'!$D125,'Emissions factors'!$C$5:$C$10,0),MATCH('Data Input - BAU'!BG$7,'Emissions factors'!$F$4:$CR$4,0))/1000,0)</f>
        <v>0</v>
      </c>
      <c r="BH125" s="538">
        <f>IFERROR(BH89*INDEX('Emissions factors'!$F$5:$CR$10,MATCH('Data Input - BAU'!$D125,'Emissions factors'!$C$5:$C$10,0),MATCH('Data Input - BAU'!BH$7,'Emissions factors'!$F$4:$CR$4,0))/1000,0)</f>
        <v>0</v>
      </c>
      <c r="BI125" s="538">
        <f>IFERROR(BI89*INDEX('Emissions factors'!$F$5:$CR$10,MATCH('Data Input - BAU'!$D125,'Emissions factors'!$C$5:$C$10,0),MATCH('Data Input - BAU'!BI$7,'Emissions factors'!$F$4:$CR$4,0))/1000,0)</f>
        <v>0</v>
      </c>
      <c r="BJ125" s="538">
        <f>IFERROR(BJ89*INDEX('Emissions factors'!$F$5:$CR$10,MATCH('Data Input - BAU'!$D125,'Emissions factors'!$C$5:$C$10,0),MATCH('Data Input - BAU'!BJ$7,'Emissions factors'!$F$4:$CR$4,0))/1000,0)</f>
        <v>0</v>
      </c>
      <c r="BK125" s="538">
        <f>IFERROR(BK89*INDEX('Emissions factors'!$F$5:$CR$10,MATCH('Data Input - BAU'!$D125,'Emissions factors'!$C$5:$C$10,0),MATCH('Data Input - BAU'!BK$7,'Emissions factors'!$F$4:$CR$4,0))/1000,0)</f>
        <v>0</v>
      </c>
      <c r="BL125" s="538">
        <f>IFERROR(BL89*INDEX('Emissions factors'!$F$5:$CR$10,MATCH('Data Input - BAU'!$D125,'Emissions factors'!$C$5:$C$10,0),MATCH('Data Input - BAU'!BL$7,'Emissions factors'!$F$4:$CR$4,0))/1000,0)</f>
        <v>0</v>
      </c>
      <c r="BM125" s="538">
        <f>IFERROR(BM89*INDEX('Emissions factors'!$F$5:$CR$10,MATCH('Data Input - BAU'!$D125,'Emissions factors'!$C$5:$C$10,0),MATCH('Data Input - BAU'!BM$7,'Emissions factors'!$F$4:$CR$4,0))/1000,0)</f>
        <v>0</v>
      </c>
      <c r="BN125" s="538">
        <f>IFERROR(BN89*INDEX('Emissions factors'!$F$5:$CR$10,MATCH('Data Input - BAU'!$D125,'Emissions factors'!$C$5:$C$10,0),MATCH('Data Input - BAU'!BN$7,'Emissions factors'!$F$4:$CR$4,0))/1000,0)</f>
        <v>0</v>
      </c>
      <c r="BO125" s="538">
        <f>IFERROR(BO89*INDEX('Emissions factors'!$F$5:$CR$10,MATCH('Data Input - BAU'!$D125,'Emissions factors'!$C$5:$C$10,0),MATCH('Data Input - BAU'!BO$7,'Emissions factors'!$F$4:$CR$4,0))/1000,0)</f>
        <v>0</v>
      </c>
      <c r="BP125" s="538">
        <f>IFERROR(BP89*INDEX('Emissions factors'!$F$5:$CR$10,MATCH('Data Input - BAU'!$D125,'Emissions factors'!$C$5:$C$10,0),MATCH('Data Input - BAU'!BP$7,'Emissions factors'!$F$4:$CR$4,0))/1000,0)</f>
        <v>0</v>
      </c>
      <c r="BQ125" s="538">
        <f>IFERROR(BQ89*INDEX('Emissions factors'!$F$5:$CR$10,MATCH('Data Input - BAU'!$D125,'Emissions factors'!$C$5:$C$10,0),MATCH('Data Input - BAU'!BQ$7,'Emissions factors'!$F$4:$CR$4,0))/1000,0)</f>
        <v>0</v>
      </c>
      <c r="BR125" s="538">
        <f>IFERROR(BR89*INDEX('Emissions factors'!$F$5:$CR$10,MATCH('Data Input - BAU'!$D125,'Emissions factors'!$C$5:$C$10,0),MATCH('Data Input - BAU'!BR$7,'Emissions factors'!$F$4:$CR$4,0))/1000,0)</f>
        <v>0</v>
      </c>
      <c r="BS125" s="538">
        <f>IFERROR(BS89*INDEX('Emissions factors'!$F$5:$CR$10,MATCH('Data Input - BAU'!$D125,'Emissions factors'!$C$5:$C$10,0),MATCH('Data Input - BAU'!BS$7,'Emissions factors'!$F$4:$CR$4,0))/1000,0)</f>
        <v>0</v>
      </c>
      <c r="BT125" s="538">
        <f>IFERROR(BT89*INDEX('Emissions factors'!$F$5:$CR$10,MATCH('Data Input - BAU'!$D125,'Emissions factors'!$C$5:$C$10,0),MATCH('Data Input - BAU'!BT$7,'Emissions factors'!$F$4:$CR$4,0))/1000,0)</f>
        <v>0</v>
      </c>
      <c r="BU125" s="538">
        <f>IFERROR(BU89*INDEX('Emissions factors'!$F$5:$CR$10,MATCH('Data Input - BAU'!$D125,'Emissions factors'!$C$5:$C$10,0),MATCH('Data Input - BAU'!BU$7,'Emissions factors'!$F$4:$CR$4,0))/1000,0)</f>
        <v>0</v>
      </c>
      <c r="BV125" s="538">
        <f>IFERROR(BV89*INDEX('Emissions factors'!$F$5:$CR$10,MATCH('Data Input - BAU'!$D125,'Emissions factors'!$C$5:$C$10,0),MATCH('Data Input - BAU'!BV$7,'Emissions factors'!$F$4:$CR$4,0))/1000,0)</f>
        <v>0</v>
      </c>
      <c r="BW125" s="538">
        <f>IFERROR(BW89*INDEX('Emissions factors'!$F$5:$CR$10,MATCH('Data Input - BAU'!$D125,'Emissions factors'!$C$5:$C$10,0),MATCH('Data Input - BAU'!BW$7,'Emissions factors'!$F$4:$CR$4,0))/1000,0)</f>
        <v>0</v>
      </c>
      <c r="BX125" s="538">
        <f>IFERROR(BX89*INDEX('Emissions factors'!$F$5:$CR$10,MATCH('Data Input - BAU'!$D125,'Emissions factors'!$C$5:$C$10,0),MATCH('Data Input - BAU'!BX$7,'Emissions factors'!$F$4:$CR$4,0))/1000,0)</f>
        <v>0</v>
      </c>
      <c r="BY125" s="538">
        <f>IFERROR(BY89*INDEX('Emissions factors'!$F$5:$CR$10,MATCH('Data Input - BAU'!$D125,'Emissions factors'!$C$5:$C$10,0),MATCH('Data Input - BAU'!BY$7,'Emissions factors'!$F$4:$CR$4,0))/1000,0)</f>
        <v>0</v>
      </c>
      <c r="BZ125" s="538">
        <f>IFERROR(BZ89*INDEX('Emissions factors'!$F$5:$CR$10,MATCH('Data Input - BAU'!$D125,'Emissions factors'!$C$5:$C$10,0),MATCH('Data Input - BAU'!BZ$7,'Emissions factors'!$F$4:$CR$4,0))/1000,0)</f>
        <v>0</v>
      </c>
      <c r="CA125" s="538">
        <f>IFERROR(CA89*INDEX('Emissions factors'!$F$5:$CR$10,MATCH('Data Input - BAU'!$D125,'Emissions factors'!$C$5:$C$10,0),MATCH('Data Input - BAU'!CA$7,'Emissions factors'!$F$4:$CR$4,0))/1000,0)</f>
        <v>0</v>
      </c>
      <c r="CB125" s="538">
        <f>IFERROR(CB89*INDEX('Emissions factors'!$F$5:$CR$10,MATCH('Data Input - BAU'!$D125,'Emissions factors'!$C$5:$C$10,0),MATCH('Data Input - BAU'!CB$7,'Emissions factors'!$F$4:$CR$4,0))/1000,0)</f>
        <v>0</v>
      </c>
      <c r="CC125" s="538">
        <f>IFERROR(CC89*INDEX('Emissions factors'!$F$5:$CR$10,MATCH('Data Input - BAU'!$D125,'Emissions factors'!$C$5:$C$10,0),MATCH('Data Input - BAU'!CC$7,'Emissions factors'!$F$4:$CR$4,0))/1000,0)</f>
        <v>0</v>
      </c>
      <c r="CD125" s="538">
        <f>IFERROR(CD89*INDEX('Emissions factors'!$F$5:$CR$10,MATCH('Data Input - BAU'!$D125,'Emissions factors'!$C$5:$C$10,0),MATCH('Data Input - BAU'!CD$7,'Emissions factors'!$F$4:$CR$4,0))/1000,0)</f>
        <v>0</v>
      </c>
      <c r="CE125" s="538">
        <f>IFERROR(CE89*INDEX('Emissions factors'!$F$5:$CR$10,MATCH('Data Input - BAU'!$D125,'Emissions factors'!$C$5:$C$10,0),MATCH('Data Input - BAU'!CE$7,'Emissions factors'!$F$4:$CR$4,0))/1000,0)</f>
        <v>0</v>
      </c>
      <c r="CF125" s="538">
        <f>IFERROR(CF89*INDEX('Emissions factors'!$F$5:$CR$10,MATCH('Data Input - BAU'!$D125,'Emissions factors'!$C$5:$C$10,0),MATCH('Data Input - BAU'!CF$7,'Emissions factors'!$F$4:$CR$4,0))/1000,0)</f>
        <v>0</v>
      </c>
      <c r="CG125" s="538">
        <f>IFERROR(CG89*INDEX('Emissions factors'!$F$5:$CR$10,MATCH('Data Input - BAU'!$D125,'Emissions factors'!$C$5:$C$10,0),MATCH('Data Input - BAU'!CG$7,'Emissions factors'!$F$4:$CR$4,0))/1000,0)</f>
        <v>0</v>
      </c>
      <c r="CH125" s="538">
        <f>IFERROR(CH89*INDEX('Emissions factors'!$F$5:$CR$10,MATCH('Data Input - BAU'!$D125,'Emissions factors'!$C$5:$C$10,0),MATCH('Data Input - BAU'!CH$7,'Emissions factors'!$F$4:$CR$4,0))/1000,0)</f>
        <v>0</v>
      </c>
      <c r="CI125" s="538">
        <f>IFERROR(CI89*INDEX('Emissions factors'!$F$5:$CR$10,MATCH('Data Input - BAU'!$D125,'Emissions factors'!$C$5:$C$10,0),MATCH('Data Input - BAU'!CI$7,'Emissions factors'!$F$4:$CR$4,0))/1000,0)</f>
        <v>0</v>
      </c>
      <c r="CJ125" s="538">
        <f>IFERROR(CJ89*INDEX('Emissions factors'!$F$5:$CR$10,MATCH('Data Input - BAU'!$D125,'Emissions factors'!$C$5:$C$10,0),MATCH('Data Input - BAU'!CJ$7,'Emissions factors'!$F$4:$CR$4,0))/1000,0)</f>
        <v>0</v>
      </c>
      <c r="CK125" s="538">
        <f>IFERROR(CK89*INDEX('Emissions factors'!$F$5:$CR$10,MATCH('Data Input - BAU'!$D125,'Emissions factors'!$C$5:$C$10,0),MATCH('Data Input - BAU'!CK$7,'Emissions factors'!$F$4:$CR$4,0))/1000,0)</f>
        <v>0</v>
      </c>
      <c r="CL125" s="538">
        <f>IFERROR(CL89*INDEX('Emissions factors'!$F$5:$CR$10,MATCH('Data Input - BAU'!$D125,'Emissions factors'!$C$5:$C$10,0),MATCH('Data Input - BAU'!CL$7,'Emissions factors'!$F$4:$CR$4,0))/1000,0)</f>
        <v>0</v>
      </c>
      <c r="CM125" s="538">
        <f>IFERROR(CM89*INDEX('Emissions factors'!$F$5:$CR$10,MATCH('Data Input - BAU'!$D125,'Emissions factors'!$C$5:$C$10,0),MATCH('Data Input - BAU'!CM$7,'Emissions factors'!$F$4:$CR$4,0))/1000,0)</f>
        <v>0</v>
      </c>
      <c r="CN125" s="538">
        <f>IFERROR(CN89*INDEX('Emissions factors'!$F$5:$CR$10,MATCH('Data Input - BAU'!$D125,'Emissions factors'!$C$5:$C$10,0),MATCH('Data Input - BAU'!CN$7,'Emissions factors'!$F$4:$CR$4,0))/1000,0)</f>
        <v>0</v>
      </c>
      <c r="CO125" s="538">
        <f>IFERROR(CO89*INDEX('Emissions factors'!$F$5:$CR$10,MATCH('Data Input - BAU'!$D125,'Emissions factors'!$C$5:$C$10,0),MATCH('Data Input - BAU'!CO$7,'Emissions factors'!$F$4:$CR$4,0))/1000,0)</f>
        <v>0</v>
      </c>
      <c r="CP125" s="538">
        <f>IFERROR(CP89*INDEX('Emissions factors'!$F$5:$CR$10,MATCH('Data Input - BAU'!$D125,'Emissions factors'!$C$5:$C$10,0),MATCH('Data Input - BAU'!CP$7,'Emissions factors'!$F$4:$CR$4,0))/1000,0)</f>
        <v>0</v>
      </c>
      <c r="CQ125" s="538">
        <f>IFERROR(CQ89*INDEX('Emissions factors'!$F$5:$CR$10,MATCH('Data Input - BAU'!$D125,'Emissions factors'!$C$5:$C$10,0),MATCH('Data Input - BAU'!CQ$7,'Emissions factors'!$F$4:$CR$4,0))/1000,0)</f>
        <v>0</v>
      </c>
      <c r="CR125" s="538">
        <f>IFERROR(CR89*INDEX('Emissions factors'!$F$5:$CR$10,MATCH('Data Input - BAU'!$D125,'Emissions factors'!$C$5:$C$10,0),MATCH('Data Input - BAU'!CR$7,'Emissions factors'!$F$4:$CR$4,0))/1000,0)</f>
        <v>0</v>
      </c>
      <c r="CS125" s="538">
        <f>IFERROR(CS89*INDEX('Emissions factors'!$F$5:$CR$10,MATCH('Data Input - BAU'!$D125,'Emissions factors'!$C$5:$C$10,0),MATCH('Data Input - BAU'!CS$7,'Emissions factors'!$F$4:$CR$4,0))/1000,0)</f>
        <v>0</v>
      </c>
      <c r="CT125" s="538">
        <f>IFERROR(CT89*INDEX('Emissions factors'!$F$5:$CR$10,MATCH('Data Input - BAU'!$D125,'Emissions factors'!$C$5:$C$10,0),MATCH('Data Input - BAU'!CT$7,'Emissions factors'!$F$4:$CR$4,0))/1000,0)</f>
        <v>0</v>
      </c>
      <c r="CU125" s="538">
        <f>IFERROR(CU89*INDEX('Emissions factors'!$F$5:$CR$10,MATCH('Data Input - BAU'!$D125,'Emissions factors'!$C$5:$C$10,0),MATCH('Data Input - BAU'!CU$7,'Emissions factors'!$F$4:$CR$4,0))/1000,0)</f>
        <v>0</v>
      </c>
      <c r="CV125" s="538">
        <f>IFERROR(CV89*INDEX('Emissions factors'!$F$5:$CR$10,MATCH('Data Input - BAU'!$D125,'Emissions factors'!$C$5:$C$10,0),MATCH('Data Input - BAU'!CV$7,'Emissions factors'!$F$4:$CR$4,0))/1000,0)</f>
        <v>0</v>
      </c>
      <c r="CW125" s="538">
        <f>IFERROR(CW89*INDEX('Emissions factors'!$F$5:$CR$10,MATCH('Data Input - BAU'!$D125,'Emissions factors'!$C$5:$C$10,0),MATCH('Data Input - BAU'!CW$7,'Emissions factors'!$F$4:$CR$4,0))/1000,0)</f>
        <v>0</v>
      </c>
      <c r="CX125" s="538">
        <f>IFERROR(CX89*INDEX('Emissions factors'!$F$5:$CR$10,MATCH('Data Input - BAU'!$D125,'Emissions factors'!$C$5:$C$10,0),MATCH('Data Input - BAU'!CX$7,'Emissions factors'!$F$4:$CR$4,0))/1000,0)</f>
        <v>0</v>
      </c>
      <c r="CY125" s="538">
        <f>IFERROR(CY89*INDEX('Emissions factors'!$F$5:$CR$10,MATCH('Data Input - BAU'!$D125,'Emissions factors'!$C$5:$C$10,0),MATCH('Data Input - BAU'!CY$7,'Emissions factors'!$F$4:$CR$4,0))/1000,0)</f>
        <v>0</v>
      </c>
      <c r="CZ125" s="538">
        <f>IFERROR(CZ89*INDEX('Emissions factors'!$F$5:$CR$10,MATCH('Data Input - BAU'!$D125,'Emissions factors'!$C$5:$C$10,0),MATCH('Data Input - BAU'!CZ$7,'Emissions factors'!$F$4:$CR$4,0))/1000,0)</f>
        <v>0</v>
      </c>
      <c r="DA125" s="538">
        <f>IFERROR(DA89*INDEX('Emissions factors'!$F$5:$CR$10,MATCH('Data Input - BAU'!$D125,'Emissions factors'!$C$5:$C$10,0),MATCH('Data Input - BAU'!DA$7,'Emissions factors'!$F$4:$CR$4,0))/1000,0)</f>
        <v>0</v>
      </c>
      <c r="DB125" s="538">
        <f>IFERROR(DB89*INDEX('Emissions factors'!$F$5:$CR$10,MATCH('Data Input - BAU'!$D125,'Emissions factors'!$C$5:$C$10,0),MATCH('Data Input - BAU'!DB$7,'Emissions factors'!$F$4:$CR$4,0))/1000,0)</f>
        <v>0</v>
      </c>
      <c r="DC125" s="538">
        <f>IFERROR(DC89*INDEX('Emissions factors'!$F$5:$CR$10,MATCH('Data Input - BAU'!$D125,'Emissions factors'!$C$5:$C$10,0),MATCH('Data Input - BAU'!DC$7,'Emissions factors'!$F$4:$CR$4,0))/1000,0)</f>
        <v>0</v>
      </c>
      <c r="DD125" s="916"/>
      <c r="DE125" s="917"/>
    </row>
    <row r="126" spans="2:109" x14ac:dyDescent="0.25">
      <c r="B126" s="217"/>
      <c r="C126" s="263" t="s">
        <v>885</v>
      </c>
      <c r="D126" s="226" t="str">
        <f t="shared" si="11"/>
        <v>Other (please specify)</v>
      </c>
      <c r="E126" s="219" t="s">
        <v>121</v>
      </c>
      <c r="F126" s="225"/>
      <c r="G126" s="219"/>
      <c r="H126" s="915"/>
      <c r="I126" s="271"/>
      <c r="J126" s="271"/>
      <c r="K126" s="271"/>
      <c r="L126" s="271"/>
      <c r="M126" s="271"/>
      <c r="N126" s="271"/>
      <c r="O126" s="271"/>
      <c r="P126" s="271"/>
      <c r="Q126" s="271"/>
      <c r="R126" s="271"/>
      <c r="S126" s="271"/>
      <c r="T126" s="271"/>
      <c r="U126" s="271"/>
      <c r="V126" s="271"/>
      <c r="W126" s="271"/>
      <c r="X126" s="271"/>
      <c r="Y126" s="271"/>
      <c r="Z126" s="271"/>
      <c r="AA126" s="271"/>
      <c r="AB126" s="271"/>
      <c r="AC126" s="271"/>
      <c r="AD126" s="271"/>
      <c r="AE126" s="271"/>
      <c r="AF126" s="271"/>
      <c r="AG126" s="271"/>
      <c r="AH126" s="271"/>
      <c r="AI126" s="271"/>
      <c r="AJ126" s="271"/>
      <c r="AK126" s="271"/>
      <c r="AL126" s="271"/>
      <c r="AM126" s="271"/>
      <c r="AN126" s="271"/>
      <c r="AO126" s="271"/>
      <c r="AP126" s="271"/>
      <c r="AQ126" s="271"/>
      <c r="AR126" s="271"/>
      <c r="AS126" s="271"/>
      <c r="AT126" s="271"/>
      <c r="AU126" s="271"/>
      <c r="AV126" s="271"/>
      <c r="AW126" s="271"/>
      <c r="AX126" s="271"/>
      <c r="AY126" s="271"/>
      <c r="AZ126" s="271"/>
      <c r="BA126" s="271"/>
      <c r="BB126" s="271"/>
      <c r="BC126" s="271"/>
      <c r="BD126" s="271"/>
      <c r="BE126" s="271"/>
      <c r="BF126" s="271"/>
      <c r="BG126" s="271"/>
      <c r="BH126" s="271"/>
      <c r="BI126" s="271"/>
      <c r="BJ126" s="271"/>
      <c r="BK126" s="271"/>
      <c r="BL126" s="271"/>
      <c r="BM126" s="271"/>
      <c r="BN126" s="271"/>
      <c r="BO126" s="271"/>
      <c r="BP126" s="271"/>
      <c r="BQ126" s="271"/>
      <c r="BR126" s="271"/>
      <c r="BS126" s="271"/>
      <c r="BT126" s="271"/>
      <c r="BU126" s="271"/>
      <c r="BV126" s="271"/>
      <c r="BW126" s="271"/>
      <c r="BX126" s="271"/>
      <c r="BY126" s="271"/>
      <c r="BZ126" s="271"/>
      <c r="CA126" s="271"/>
      <c r="CB126" s="271"/>
      <c r="CC126" s="271"/>
      <c r="CD126" s="271"/>
      <c r="CE126" s="271"/>
      <c r="CF126" s="271"/>
      <c r="CG126" s="271"/>
      <c r="CH126" s="271"/>
      <c r="CI126" s="271"/>
      <c r="CJ126" s="271"/>
      <c r="CK126" s="271"/>
      <c r="CL126" s="271"/>
      <c r="CM126" s="271"/>
      <c r="CN126" s="271"/>
      <c r="CO126" s="271"/>
      <c r="CP126" s="271"/>
      <c r="CQ126" s="271"/>
      <c r="CR126" s="271"/>
      <c r="CS126" s="271"/>
      <c r="CT126" s="271"/>
      <c r="CU126" s="271"/>
      <c r="CV126" s="271"/>
      <c r="CW126" s="271"/>
      <c r="CX126" s="271"/>
      <c r="CY126" s="271"/>
      <c r="CZ126" s="271"/>
      <c r="DA126" s="271"/>
      <c r="DB126" s="271"/>
      <c r="DC126" s="271"/>
      <c r="DD126" s="218"/>
      <c r="DE126" s="220"/>
    </row>
    <row r="127" spans="2:109" x14ac:dyDescent="0.25">
      <c r="B127" s="217"/>
      <c r="C127" s="260"/>
      <c r="D127" s="247"/>
      <c r="E127" s="219"/>
      <c r="F127" s="219"/>
      <c r="G127" s="219"/>
      <c r="H127" s="218"/>
      <c r="I127" s="218"/>
      <c r="J127" s="218"/>
      <c r="K127" s="218"/>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8"/>
      <c r="BL127" s="218"/>
      <c r="BM127" s="218"/>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8"/>
      <c r="CQ127" s="218"/>
      <c r="CR127" s="218"/>
      <c r="CS127" s="218"/>
      <c r="CT127" s="218"/>
      <c r="CU127" s="218"/>
      <c r="CV127" s="218"/>
      <c r="CW127" s="218"/>
      <c r="CX127" s="218"/>
      <c r="CY127" s="218"/>
      <c r="CZ127" s="218"/>
      <c r="DA127" s="218"/>
      <c r="DB127" s="218"/>
      <c r="DC127" s="218"/>
      <c r="DD127" s="218"/>
      <c r="DE127" s="220"/>
    </row>
    <row r="128" spans="2:109" x14ac:dyDescent="0.25">
      <c r="B128" s="217"/>
      <c r="C128" s="260"/>
      <c r="D128" s="272" t="s">
        <v>174</v>
      </c>
      <c r="E128" s="273" t="s">
        <v>121</v>
      </c>
      <c r="F128" s="276" t="s">
        <v>571</v>
      </c>
      <c r="G128" s="276"/>
      <c r="H128" s="918">
        <f>SUM(H$120:H$127)</f>
        <v>0</v>
      </c>
      <c r="I128" s="918">
        <f>SUM(I$120:I$127)</f>
        <v>0</v>
      </c>
      <c r="J128" s="918">
        <f t="shared" ref="J128:BU128" si="12">SUM(J$120:J$127)</f>
        <v>0</v>
      </c>
      <c r="K128" s="918">
        <f t="shared" si="12"/>
        <v>0</v>
      </c>
      <c r="L128" s="918">
        <f t="shared" si="12"/>
        <v>0</v>
      </c>
      <c r="M128" s="918">
        <f t="shared" si="12"/>
        <v>0</v>
      </c>
      <c r="N128" s="918">
        <f t="shared" si="12"/>
        <v>0</v>
      </c>
      <c r="O128" s="918">
        <f t="shared" si="12"/>
        <v>0</v>
      </c>
      <c r="P128" s="918">
        <f t="shared" si="12"/>
        <v>0</v>
      </c>
      <c r="Q128" s="918">
        <f t="shared" si="12"/>
        <v>0</v>
      </c>
      <c r="R128" s="918">
        <f t="shared" si="12"/>
        <v>0</v>
      </c>
      <c r="S128" s="918">
        <f t="shared" si="12"/>
        <v>0</v>
      </c>
      <c r="T128" s="918">
        <f t="shared" si="12"/>
        <v>0</v>
      </c>
      <c r="U128" s="918">
        <f t="shared" si="12"/>
        <v>0</v>
      </c>
      <c r="V128" s="918">
        <f t="shared" si="12"/>
        <v>0</v>
      </c>
      <c r="W128" s="918">
        <f t="shared" si="12"/>
        <v>0</v>
      </c>
      <c r="X128" s="918">
        <f t="shared" si="12"/>
        <v>0</v>
      </c>
      <c r="Y128" s="918">
        <f t="shared" si="12"/>
        <v>0</v>
      </c>
      <c r="Z128" s="918">
        <f t="shared" si="12"/>
        <v>0</v>
      </c>
      <c r="AA128" s="918">
        <f t="shared" si="12"/>
        <v>0</v>
      </c>
      <c r="AB128" s="918">
        <f t="shared" si="12"/>
        <v>0</v>
      </c>
      <c r="AC128" s="918">
        <f t="shared" si="12"/>
        <v>0</v>
      </c>
      <c r="AD128" s="918">
        <f t="shared" si="12"/>
        <v>0</v>
      </c>
      <c r="AE128" s="918">
        <f t="shared" si="12"/>
        <v>0</v>
      </c>
      <c r="AF128" s="918">
        <f t="shared" si="12"/>
        <v>0</v>
      </c>
      <c r="AG128" s="918">
        <f t="shared" si="12"/>
        <v>0</v>
      </c>
      <c r="AH128" s="918">
        <f t="shared" si="12"/>
        <v>0</v>
      </c>
      <c r="AI128" s="918">
        <f t="shared" si="12"/>
        <v>0</v>
      </c>
      <c r="AJ128" s="918">
        <f t="shared" si="12"/>
        <v>0</v>
      </c>
      <c r="AK128" s="918">
        <f t="shared" si="12"/>
        <v>0</v>
      </c>
      <c r="AL128" s="918">
        <f t="shared" si="12"/>
        <v>0</v>
      </c>
      <c r="AM128" s="918">
        <f t="shared" si="12"/>
        <v>0</v>
      </c>
      <c r="AN128" s="918">
        <f t="shared" si="12"/>
        <v>0</v>
      </c>
      <c r="AO128" s="918">
        <f t="shared" si="12"/>
        <v>0</v>
      </c>
      <c r="AP128" s="918">
        <f t="shared" si="12"/>
        <v>0</v>
      </c>
      <c r="AQ128" s="918">
        <f t="shared" si="12"/>
        <v>0</v>
      </c>
      <c r="AR128" s="918">
        <f t="shared" si="12"/>
        <v>0</v>
      </c>
      <c r="AS128" s="918">
        <f t="shared" si="12"/>
        <v>0</v>
      </c>
      <c r="AT128" s="918">
        <f t="shared" si="12"/>
        <v>0</v>
      </c>
      <c r="AU128" s="918">
        <f t="shared" si="12"/>
        <v>0</v>
      </c>
      <c r="AV128" s="918">
        <f t="shared" si="12"/>
        <v>0</v>
      </c>
      <c r="AW128" s="918">
        <f t="shared" si="12"/>
        <v>0</v>
      </c>
      <c r="AX128" s="918">
        <f t="shared" si="12"/>
        <v>0</v>
      </c>
      <c r="AY128" s="918">
        <f t="shared" si="12"/>
        <v>0</v>
      </c>
      <c r="AZ128" s="918">
        <f t="shared" si="12"/>
        <v>0</v>
      </c>
      <c r="BA128" s="918">
        <f t="shared" si="12"/>
        <v>0</v>
      </c>
      <c r="BB128" s="918">
        <f t="shared" si="12"/>
        <v>0</v>
      </c>
      <c r="BC128" s="918">
        <f t="shared" si="12"/>
        <v>0</v>
      </c>
      <c r="BD128" s="918">
        <f t="shared" si="12"/>
        <v>0</v>
      </c>
      <c r="BE128" s="918">
        <f t="shared" si="12"/>
        <v>0</v>
      </c>
      <c r="BF128" s="918">
        <f t="shared" si="12"/>
        <v>0</v>
      </c>
      <c r="BG128" s="918">
        <f t="shared" si="12"/>
        <v>0</v>
      </c>
      <c r="BH128" s="918">
        <f t="shared" si="12"/>
        <v>0</v>
      </c>
      <c r="BI128" s="918">
        <f t="shared" si="12"/>
        <v>0</v>
      </c>
      <c r="BJ128" s="918">
        <f t="shared" si="12"/>
        <v>0</v>
      </c>
      <c r="BK128" s="918">
        <f t="shared" si="12"/>
        <v>0</v>
      </c>
      <c r="BL128" s="918">
        <f t="shared" si="12"/>
        <v>0</v>
      </c>
      <c r="BM128" s="918">
        <f t="shared" si="12"/>
        <v>0</v>
      </c>
      <c r="BN128" s="918">
        <f t="shared" si="12"/>
        <v>0</v>
      </c>
      <c r="BO128" s="918">
        <f t="shared" si="12"/>
        <v>0</v>
      </c>
      <c r="BP128" s="918">
        <f t="shared" si="12"/>
        <v>0</v>
      </c>
      <c r="BQ128" s="918">
        <f t="shared" si="12"/>
        <v>0</v>
      </c>
      <c r="BR128" s="918">
        <f t="shared" si="12"/>
        <v>0</v>
      </c>
      <c r="BS128" s="918">
        <f t="shared" si="12"/>
        <v>0</v>
      </c>
      <c r="BT128" s="918">
        <f t="shared" si="12"/>
        <v>0</v>
      </c>
      <c r="BU128" s="918">
        <f t="shared" si="12"/>
        <v>0</v>
      </c>
      <c r="BV128" s="918">
        <f t="shared" ref="BV128:DC128" si="13">SUM(BV$120:BV$127)</f>
        <v>0</v>
      </c>
      <c r="BW128" s="918">
        <f t="shared" si="13"/>
        <v>0</v>
      </c>
      <c r="BX128" s="918">
        <f t="shared" si="13"/>
        <v>0</v>
      </c>
      <c r="BY128" s="918">
        <f t="shared" si="13"/>
        <v>0</v>
      </c>
      <c r="BZ128" s="918">
        <f t="shared" si="13"/>
        <v>0</v>
      </c>
      <c r="CA128" s="918">
        <f t="shared" si="13"/>
        <v>0</v>
      </c>
      <c r="CB128" s="918">
        <f t="shared" si="13"/>
        <v>0</v>
      </c>
      <c r="CC128" s="918">
        <f t="shared" si="13"/>
        <v>0</v>
      </c>
      <c r="CD128" s="918">
        <f t="shared" si="13"/>
        <v>0</v>
      </c>
      <c r="CE128" s="918">
        <f t="shared" si="13"/>
        <v>0</v>
      </c>
      <c r="CF128" s="918">
        <f t="shared" si="13"/>
        <v>0</v>
      </c>
      <c r="CG128" s="918">
        <f t="shared" si="13"/>
        <v>0</v>
      </c>
      <c r="CH128" s="918">
        <f t="shared" si="13"/>
        <v>0</v>
      </c>
      <c r="CI128" s="918">
        <f t="shared" si="13"/>
        <v>0</v>
      </c>
      <c r="CJ128" s="918">
        <f t="shared" si="13"/>
        <v>0</v>
      </c>
      <c r="CK128" s="918">
        <f t="shared" si="13"/>
        <v>0</v>
      </c>
      <c r="CL128" s="918">
        <f t="shared" si="13"/>
        <v>0</v>
      </c>
      <c r="CM128" s="918">
        <f t="shared" si="13"/>
        <v>0</v>
      </c>
      <c r="CN128" s="918">
        <f t="shared" si="13"/>
        <v>0</v>
      </c>
      <c r="CO128" s="918">
        <f t="shared" si="13"/>
        <v>0</v>
      </c>
      <c r="CP128" s="918">
        <f t="shared" si="13"/>
        <v>0</v>
      </c>
      <c r="CQ128" s="918">
        <f t="shared" si="13"/>
        <v>0</v>
      </c>
      <c r="CR128" s="918">
        <f t="shared" si="13"/>
        <v>0</v>
      </c>
      <c r="CS128" s="918">
        <f t="shared" si="13"/>
        <v>0</v>
      </c>
      <c r="CT128" s="918">
        <f t="shared" si="13"/>
        <v>0</v>
      </c>
      <c r="CU128" s="918">
        <f t="shared" si="13"/>
        <v>0</v>
      </c>
      <c r="CV128" s="918">
        <f t="shared" si="13"/>
        <v>0</v>
      </c>
      <c r="CW128" s="918">
        <f t="shared" si="13"/>
        <v>0</v>
      </c>
      <c r="CX128" s="918">
        <f t="shared" si="13"/>
        <v>0</v>
      </c>
      <c r="CY128" s="918">
        <f t="shared" si="13"/>
        <v>0</v>
      </c>
      <c r="CZ128" s="918">
        <f t="shared" si="13"/>
        <v>0</v>
      </c>
      <c r="DA128" s="918">
        <f t="shared" si="13"/>
        <v>0</v>
      </c>
      <c r="DB128" s="918">
        <f t="shared" si="13"/>
        <v>0</v>
      </c>
      <c r="DC128" s="918">
        <f t="shared" si="13"/>
        <v>0</v>
      </c>
      <c r="DD128" s="916"/>
      <c r="DE128" s="917"/>
    </row>
    <row r="129" spans="2:109" ht="9" customHeight="1" thickBot="1" x14ac:dyDescent="0.3">
      <c r="B129" s="252"/>
      <c r="C129" s="265"/>
      <c r="D129" s="254"/>
      <c r="E129" s="255"/>
      <c r="F129" s="255"/>
      <c r="G129" s="255"/>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253"/>
      <c r="AS129" s="253"/>
      <c r="AT129" s="253"/>
      <c r="AU129" s="253"/>
      <c r="AV129" s="253"/>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c r="BV129" s="253"/>
      <c r="BW129" s="253"/>
      <c r="BX129" s="253"/>
      <c r="BY129" s="253"/>
      <c r="BZ129" s="253"/>
      <c r="CA129" s="253"/>
      <c r="CB129" s="253"/>
      <c r="CC129" s="253"/>
      <c r="CD129" s="253"/>
      <c r="CE129" s="253"/>
      <c r="CF129" s="253"/>
      <c r="CG129" s="253"/>
      <c r="CH129" s="253"/>
      <c r="CI129" s="253"/>
      <c r="CJ129" s="253"/>
      <c r="CK129" s="253"/>
      <c r="CL129" s="253"/>
      <c r="CM129" s="253"/>
      <c r="CN129" s="253"/>
      <c r="CO129" s="253"/>
      <c r="CP129" s="253"/>
      <c r="CQ129" s="253"/>
      <c r="CR129" s="253"/>
      <c r="CS129" s="253"/>
      <c r="CT129" s="253"/>
      <c r="CU129" s="253"/>
      <c r="CV129" s="253"/>
      <c r="CW129" s="253"/>
      <c r="CX129" s="253"/>
      <c r="CY129" s="253"/>
      <c r="CZ129" s="253"/>
      <c r="DA129" s="253"/>
      <c r="DB129" s="253"/>
      <c r="DC129" s="253"/>
      <c r="DD129" s="253"/>
      <c r="DE129" s="256"/>
    </row>
    <row r="130" spans="2:109" x14ac:dyDescent="0.25">
      <c r="D130" s="257"/>
    </row>
    <row r="131" spans="2:109" x14ac:dyDescent="0.25">
      <c r="D131" s="257"/>
      <c r="E131" s="86"/>
    </row>
    <row r="132" spans="2:109" x14ac:dyDescent="0.25">
      <c r="D132" s="257"/>
      <c r="E132" s="86"/>
    </row>
    <row r="133" spans="2:109" x14ac:dyDescent="0.25">
      <c r="D133" s="257"/>
      <c r="E133" s="86"/>
    </row>
    <row r="134" spans="2:109" x14ac:dyDescent="0.25">
      <c r="D134" s="257"/>
      <c r="E134" s="86"/>
    </row>
    <row r="135" spans="2:109" x14ac:dyDescent="0.25">
      <c r="D135" s="257"/>
      <c r="E135" s="86"/>
    </row>
    <row r="136" spans="2:109" x14ac:dyDescent="0.25">
      <c r="D136" s="257"/>
      <c r="E136" s="86"/>
    </row>
    <row r="137" spans="2:109" x14ac:dyDescent="0.25">
      <c r="D137" s="257"/>
      <c r="E137" s="86"/>
    </row>
    <row r="138" spans="2:109" x14ac:dyDescent="0.25">
      <c r="D138" s="257"/>
      <c r="E138" s="86"/>
    </row>
    <row r="139" spans="2:109" x14ac:dyDescent="0.25">
      <c r="D139" s="257"/>
      <c r="E139" s="86"/>
    </row>
    <row r="140" spans="2:109" x14ac:dyDescent="0.25">
      <c r="D140" s="257"/>
      <c r="E140" s="86"/>
    </row>
    <row r="141" spans="2:109" x14ac:dyDescent="0.25">
      <c r="D141" s="257"/>
      <c r="E141" s="86"/>
    </row>
    <row r="142" spans="2:109" x14ac:dyDescent="0.25">
      <c r="D142" s="257"/>
      <c r="E142" s="86"/>
    </row>
    <row r="143" spans="2:109" x14ac:dyDescent="0.25">
      <c r="D143" s="257"/>
      <c r="E143" s="86"/>
    </row>
    <row r="144" spans="2:109" x14ac:dyDescent="0.25">
      <c r="D144" s="257"/>
      <c r="E144" s="86"/>
    </row>
    <row r="145" spans="4:5" x14ac:dyDescent="0.25">
      <c r="D145" s="257"/>
      <c r="E145" s="86"/>
    </row>
    <row r="146" spans="4:5" x14ac:dyDescent="0.25">
      <c r="D146" s="257"/>
      <c r="E146" s="86"/>
    </row>
    <row r="147" spans="4:5" x14ac:dyDescent="0.25">
      <c r="D147" s="257"/>
    </row>
    <row r="148" spans="4:5" x14ac:dyDescent="0.25">
      <c r="D148" s="257"/>
    </row>
    <row r="149" spans="4:5" x14ac:dyDescent="0.25">
      <c r="D149" s="257"/>
    </row>
    <row r="150" spans="4:5" x14ac:dyDescent="0.25">
      <c r="D150" s="257"/>
    </row>
    <row r="151" spans="4:5" x14ac:dyDescent="0.25">
      <c r="D151" s="257"/>
    </row>
    <row r="152" spans="4:5" x14ac:dyDescent="0.25">
      <c r="D152" s="257"/>
    </row>
    <row r="153" spans="4:5" x14ac:dyDescent="0.25">
      <c r="D153" s="257"/>
    </row>
    <row r="154" spans="4:5" x14ac:dyDescent="0.25">
      <c r="D154" s="257"/>
    </row>
  </sheetData>
  <sheetProtection algorithmName="SHA-512" hashValue="zumTjB7TuLN4dNM/lTahNmvqTYrnJfSSTetVighwefQ0bFZql1Y+LMOdAa/vLS96M6f4BRwq9uDqyPquqVH2bg==" saltValue="OTV38cqnG0/KFEVr0p1gbA==" spinCount="100000" sheet="1" objects="1" scenarios="1" selectLockedCells="1"/>
  <mergeCells count="2">
    <mergeCell ref="H32:J32"/>
    <mergeCell ref="H52:J52"/>
  </mergeCells>
  <conditionalFormatting sqref="J38:DD38 H6:DD13 H38:H39 I39:DD39 H49:DD51 H56:DD83 H19:H33 K19:DD33 I19:J31 AQ14:DD18 AQ46:DD48 AQ105:DD110 H34:K34 I36:I38 J36 K35:DD37 H35:H36 M34:DD34 DD40 H41:DD45 H111:DD128 K52:DD53 K54 H55:K55 L54:DD55 H87:DD104 Z85:DD86 AH84:DD84">
    <cfRule type="expression" dxfId="215" priority="61">
      <formula>IF(H$7=0,1,0)</formula>
    </cfRule>
  </conditionalFormatting>
  <conditionalFormatting sqref="D105:D110">
    <cfRule type="duplicateValues" dxfId="214" priority="60"/>
  </conditionalFormatting>
  <conditionalFormatting sqref="F18">
    <cfRule type="expression" dxfId="213" priority="59">
      <formula>IF(F$7=0,1,0)</formula>
    </cfRule>
  </conditionalFormatting>
  <conditionalFormatting sqref="F24">
    <cfRule type="expression" dxfId="212" priority="58">
      <formula>IF(F$7=0,1,0)</formula>
    </cfRule>
  </conditionalFormatting>
  <conditionalFormatting sqref="F28">
    <cfRule type="expression" dxfId="211" priority="57">
      <formula>IF(F$7=0,1,0)</formula>
    </cfRule>
  </conditionalFormatting>
  <conditionalFormatting sqref="F48">
    <cfRule type="expression" dxfId="210" priority="56">
      <formula>IF(F$7=0,1,0)</formula>
    </cfRule>
  </conditionalFormatting>
  <conditionalFormatting sqref="F67">
    <cfRule type="expression" dxfId="209" priority="55">
      <formula>IF(F$7=0,1,0)</formula>
    </cfRule>
  </conditionalFormatting>
  <conditionalFormatting sqref="F77">
    <cfRule type="expression" dxfId="208" priority="54">
      <formula>IF(F$7=0,1,0)</formula>
    </cfRule>
  </conditionalFormatting>
  <conditionalFormatting sqref="F90">
    <cfRule type="expression" dxfId="207" priority="53">
      <formula>IF(F$7=0,1,0)</formula>
    </cfRule>
  </conditionalFormatting>
  <conditionalFormatting sqref="F98">
    <cfRule type="expression" dxfId="206" priority="52">
      <formula>IF(F$7=0,1,0)</formula>
    </cfRule>
  </conditionalFormatting>
  <conditionalFormatting sqref="F126">
    <cfRule type="expression" dxfId="205" priority="49">
      <formula>IF(F$7=0,1,0)</formula>
    </cfRule>
  </conditionalFormatting>
  <conditionalFormatting sqref="K28:L28">
    <cfRule type="expression" dxfId="204" priority="46">
      <formula>IF(K$6=0,1,0)</formula>
    </cfRule>
  </conditionalFormatting>
  <conditionalFormatting sqref="K28:L28">
    <cfRule type="expression" dxfId="203" priority="45">
      <formula>IF(K$6=0,1,0)</formula>
    </cfRule>
  </conditionalFormatting>
  <conditionalFormatting sqref="C39:DC42">
    <cfRule type="expression" dxfId="202" priority="44">
      <formula>$F$37="No"</formula>
    </cfRule>
  </conditionalFormatting>
  <conditionalFormatting sqref="F77">
    <cfRule type="expression" dxfId="201" priority="43">
      <formula>IF(F$7=0,1,0)</formula>
    </cfRule>
  </conditionalFormatting>
  <conditionalFormatting sqref="F90">
    <cfRule type="expression" dxfId="200" priority="42">
      <formula>IF(F$7=0,1,0)</formula>
    </cfRule>
  </conditionalFormatting>
  <conditionalFormatting sqref="F90">
    <cfRule type="expression" dxfId="199" priority="41">
      <formula>IF(F$7=0,1,0)</formula>
    </cfRule>
  </conditionalFormatting>
  <conditionalFormatting sqref="F98">
    <cfRule type="expression" dxfId="198" priority="40">
      <formula>IF(F$7=0,1,0)</formula>
    </cfRule>
  </conditionalFormatting>
  <conditionalFormatting sqref="F98">
    <cfRule type="expression" dxfId="197" priority="39">
      <formula>IF(F$7=0,1,0)</formula>
    </cfRule>
  </conditionalFormatting>
  <conditionalFormatting sqref="F126">
    <cfRule type="expression" dxfId="196" priority="34">
      <formula>IF(F$7=0,1,0)</formula>
    </cfRule>
  </conditionalFormatting>
  <conditionalFormatting sqref="F126">
    <cfRule type="expression" dxfId="195" priority="33">
      <formula>IF(F$7=0,1,0)</formula>
    </cfRule>
  </conditionalFormatting>
  <conditionalFormatting sqref="F18">
    <cfRule type="expression" dxfId="194" priority="28">
      <formula>IF(F$7=0,1,0)</formula>
    </cfRule>
  </conditionalFormatting>
  <conditionalFormatting sqref="F24">
    <cfRule type="expression" dxfId="193" priority="27">
      <formula>IF(F$7=0,1,0)</formula>
    </cfRule>
  </conditionalFormatting>
  <conditionalFormatting sqref="F28">
    <cfRule type="expression" dxfId="192" priority="26">
      <formula>IF(F$7=0,1,0)</formula>
    </cfRule>
  </conditionalFormatting>
  <conditionalFormatting sqref="F48">
    <cfRule type="expression" dxfId="191" priority="25">
      <formula>IF(F$7=0,1,0)</formula>
    </cfRule>
  </conditionalFormatting>
  <conditionalFormatting sqref="H52">
    <cfRule type="expression" dxfId="190" priority="22">
      <formula>IF(H$7=0,1,0)</formula>
    </cfRule>
  </conditionalFormatting>
  <conditionalFormatting sqref="H14:AP18">
    <cfRule type="expression" dxfId="189" priority="21">
      <formula>IF(H$7=0,1,0)</formula>
    </cfRule>
  </conditionalFormatting>
  <conditionalFormatting sqref="Z46:AP48">
    <cfRule type="expression" dxfId="188" priority="20">
      <formula>IF(Z$7=0,1,0)</formula>
    </cfRule>
  </conditionalFormatting>
  <conditionalFormatting sqref="H110:AP110 I106:AP109 AG105:AP105">
    <cfRule type="expression" dxfId="187" priority="19">
      <formula>IF(H$7=0,1,0)</formula>
    </cfRule>
  </conditionalFormatting>
  <conditionalFormatting sqref="H33:J35">
    <cfRule type="expression" dxfId="186" priority="18">
      <formula>IF(H$7=0,1,0)</formula>
    </cfRule>
  </conditionalFormatting>
  <conditionalFormatting sqref="L34">
    <cfRule type="expression" dxfId="185" priority="17">
      <formula>IF(L$7=0,1,0)</formula>
    </cfRule>
  </conditionalFormatting>
  <conditionalFormatting sqref="H40:DC40">
    <cfRule type="expression" dxfId="184" priority="16">
      <formula>IF(H$7=0,1,0)</formula>
    </cfRule>
  </conditionalFormatting>
  <conditionalFormatting sqref="H40:DC40">
    <cfRule type="expression" dxfId="183" priority="15">
      <formula>IF(H$7=0,1,0)</formula>
    </cfRule>
  </conditionalFormatting>
  <conditionalFormatting sqref="I53:J54">
    <cfRule type="expression" dxfId="182" priority="12">
      <formula>IF(I$7=0,1,0)</formula>
    </cfRule>
  </conditionalFormatting>
  <conditionalFormatting sqref="H53:H54">
    <cfRule type="expression" dxfId="181" priority="11">
      <formula>IF(H$7=0,1,0)</formula>
    </cfRule>
  </conditionalFormatting>
  <conditionalFormatting sqref="H46:Y48">
    <cfRule type="expression" dxfId="180" priority="8">
      <formula>IF(H$7=0,1,0)</formula>
    </cfRule>
  </conditionalFormatting>
  <conditionalFormatting sqref="H85:Y86 H84:L84">
    <cfRule type="expression" dxfId="179" priority="4">
      <formula>IF(H$7=0,1,0)</formula>
    </cfRule>
  </conditionalFormatting>
  <conditionalFormatting sqref="I106:Y109">
    <cfRule type="expression" dxfId="178" priority="3">
      <formula>IF(I$6=0,1,0)</formula>
    </cfRule>
  </conditionalFormatting>
  <conditionalFormatting sqref="H105:H109 I105:AF105">
    <cfRule type="expression" dxfId="177" priority="2">
      <formula>IF(H$7=0,1,0)</formula>
    </cfRule>
  </conditionalFormatting>
  <conditionalFormatting sqref="M84:AG84">
    <cfRule type="expression" dxfId="176" priority="1">
      <formula>IF(M$7=0,1,0)</formula>
    </cfRule>
  </conditionalFormatting>
  <dataValidations count="6">
    <dataValidation type="list" allowBlank="1" showInputMessage="1" showErrorMessage="1" error="Please select an option from the dropdown menu." sqref="F37:G37" xr:uid="{00000000-0002-0000-0D00-000000000000}">
      <formula1>LookupArray2</formula1>
    </dataValidation>
    <dataValidation allowBlank="1" showInputMessage="1" showErrorMessage="1" error="Numbers only" sqref="F28 F67 F24 F77 F90 F98 F48 F18 F126" xr:uid="{00000000-0002-0000-0D00-000001000000}"/>
    <dataValidation type="decimal" allowBlank="1" showInputMessage="1" showErrorMessage="1" error="Percentage only between -200% and +200 %" sqref="F34:G34 F54:G54" xr:uid="{00000000-0002-0000-0D00-000002000000}">
      <formula1>-2</formula1>
      <formula2>2</formula2>
    </dataValidation>
    <dataValidation type="list" allowBlank="1" showInputMessage="1" showErrorMessage="1" error="Please select an option from the dropdown menu." sqref="D105:D110" xr:uid="{00000000-0002-0000-0D00-000003000000}">
      <formula1>LookupArray10</formula1>
    </dataValidation>
    <dataValidation type="decimal" allowBlank="1" showInputMessage="1" showErrorMessage="1" error="Numbers only" sqref="H126:DC126 H115:DC115 H113:DC113 H84:DC90 H98:DC98 H39:DC42 H69:DC77 H59:DC67 H46:DC48 H14:DC18 H20:DC24 H26:DC28 H105:DC110" xr:uid="{00000000-0002-0000-0D00-000004000000}">
      <formula1>-100000000000000</formula1>
      <formula2>100000000000000</formula2>
    </dataValidation>
    <dataValidation type="list" allowBlank="1" showInputMessage="1" showErrorMessage="1" sqref="D113" xr:uid="{00000000-0002-0000-0D00-000005000000}">
      <formula1>lkpGreenHouseGases</formula1>
    </dataValidation>
  </dataValidations>
  <pageMargins left="0" right="0" top="0" bottom="0" header="0" footer="0"/>
  <pageSetup paperSize="9" scale="1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83" r:id="rId4" name="Button 15">
              <controlPr defaultSize="0" print="0" autoFill="0" autoPict="0" macro="[0]!Button21_Click">
                <anchor moveWithCells="1" sizeWithCells="1">
                  <from>
                    <xdr:col>4</xdr:col>
                    <xdr:colOff>771525</xdr:colOff>
                    <xdr:row>2</xdr:row>
                    <xdr:rowOff>76200</xdr:rowOff>
                  </from>
                  <to>
                    <xdr:col>6</xdr:col>
                    <xdr:colOff>209550</xdr:colOff>
                    <xdr:row>4</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FFC000"/>
    <pageSetUpPr autoPageBreaks="0"/>
  </sheetPr>
  <dimension ref="B1:DE154"/>
  <sheetViews>
    <sheetView showRowColHeaders="0" zoomScale="78" zoomScaleNormal="78" workbookViewId="0">
      <pane xSplit="7" ySplit="7" topLeftCell="H74" activePane="bottomRight" state="frozen"/>
      <selection activeCell="D105" sqref="D105"/>
      <selection pane="topRight" activeCell="D105" sqref="D105"/>
      <selection pane="bottomLeft" activeCell="D105" sqref="D105"/>
      <selection pane="bottomRight" activeCell="M20" sqref="M20"/>
    </sheetView>
  </sheetViews>
  <sheetFormatPr defaultColWidth="9.140625" defaultRowHeight="15" x14ac:dyDescent="0.25"/>
  <cols>
    <col min="1" max="1" width="2.28515625" style="86" customWidth="1"/>
    <col min="2" max="2" width="1.7109375" style="86" customWidth="1"/>
    <col min="3" max="3" width="7.7109375" style="258" customWidth="1"/>
    <col min="4" max="4" width="56.85546875" style="228" customWidth="1"/>
    <col min="5" max="5" width="13" style="87" customWidth="1"/>
    <col min="6" max="6" width="22.28515625" style="87" customWidth="1"/>
    <col min="7" max="7" width="4" style="87" customWidth="1"/>
    <col min="8" max="9" width="9.7109375" style="86" customWidth="1"/>
    <col min="10" max="12" width="9.140625" style="86"/>
    <col min="13" max="13" width="8.85546875" style="86" bestFit="1" customWidth="1"/>
    <col min="14" max="107" width="9.140625" style="86"/>
    <col min="108" max="108" width="3" style="86" customWidth="1"/>
    <col min="109" max="109" width="3.140625" style="86" customWidth="1"/>
    <col min="110" max="16384" width="9.140625" style="86"/>
  </cols>
  <sheetData>
    <row r="1" spans="2:109" ht="49.5" customHeight="1" thickBot="1" x14ac:dyDescent="0.3">
      <c r="B1" s="788" t="str">
        <f>"---- Step 5 - Data Input - Proposed derogation ----"</f>
        <v>---- Step 5 - Data Input - Proposed derogation ----</v>
      </c>
    </row>
    <row r="2" spans="2:109" ht="6.75" customHeight="1" x14ac:dyDescent="0.25">
      <c r="B2" s="229"/>
      <c r="C2" s="259"/>
      <c r="D2" s="231"/>
      <c r="E2" s="232"/>
      <c r="F2" s="232"/>
      <c r="G2" s="232"/>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3"/>
    </row>
    <row r="3" spans="2:109" ht="7.5" customHeight="1" x14ac:dyDescent="0.25">
      <c r="B3" s="217"/>
      <c r="C3" s="297"/>
      <c r="D3" s="298"/>
      <c r="E3" s="589"/>
      <c r="F3" s="301"/>
      <c r="G3" s="299"/>
      <c r="H3" s="302"/>
      <c r="I3" s="302"/>
      <c r="J3" s="302"/>
      <c r="K3" s="302"/>
      <c r="L3" s="302"/>
      <c r="M3" s="302"/>
      <c r="N3" s="302"/>
      <c r="O3" s="302"/>
      <c r="P3" s="302"/>
      <c r="Q3" s="302"/>
      <c r="R3" s="302"/>
      <c r="S3" s="302"/>
      <c r="T3" s="302"/>
      <c r="U3" s="302"/>
      <c r="V3" s="302"/>
      <c r="W3" s="302"/>
      <c r="X3" s="302"/>
      <c r="Y3" s="302"/>
      <c r="Z3" s="302"/>
      <c r="AA3" s="302"/>
      <c r="AB3" s="302"/>
      <c r="AC3" s="302"/>
      <c r="AD3" s="302"/>
      <c r="AE3" s="302"/>
      <c r="AF3" s="302"/>
      <c r="AG3" s="302"/>
      <c r="AH3" s="302"/>
      <c r="AI3" s="302"/>
      <c r="AJ3" s="302"/>
      <c r="AK3" s="302"/>
      <c r="AL3" s="302"/>
      <c r="AM3" s="302"/>
      <c r="AN3" s="302"/>
      <c r="AO3" s="302"/>
      <c r="AP3" s="302"/>
      <c r="AQ3" s="302"/>
      <c r="AR3" s="302"/>
      <c r="AS3" s="302"/>
      <c r="AT3" s="302"/>
      <c r="AU3" s="302"/>
      <c r="AV3" s="302"/>
      <c r="AW3" s="302"/>
      <c r="AX3" s="302"/>
      <c r="AY3" s="302"/>
      <c r="AZ3" s="302"/>
      <c r="BA3" s="302"/>
      <c r="BB3" s="302"/>
      <c r="BC3" s="302"/>
      <c r="BD3" s="302"/>
      <c r="BE3" s="302"/>
      <c r="BF3" s="302"/>
      <c r="BG3" s="302"/>
      <c r="BH3" s="302"/>
      <c r="BI3" s="302"/>
      <c r="BJ3" s="302"/>
      <c r="BK3" s="302"/>
      <c r="BL3" s="302"/>
      <c r="BM3" s="302"/>
      <c r="BN3" s="302"/>
      <c r="BO3" s="302"/>
      <c r="BP3" s="302"/>
      <c r="BQ3" s="302"/>
      <c r="BR3" s="302"/>
      <c r="BS3" s="302"/>
      <c r="BT3" s="302"/>
      <c r="BU3" s="302"/>
      <c r="BV3" s="302"/>
      <c r="BW3" s="302"/>
      <c r="BX3" s="302"/>
      <c r="BY3" s="302"/>
      <c r="BZ3" s="302"/>
      <c r="CA3" s="302"/>
      <c r="CB3" s="302"/>
      <c r="CC3" s="302"/>
      <c r="CD3" s="302"/>
      <c r="CE3" s="302"/>
      <c r="CF3" s="302"/>
      <c r="CG3" s="302"/>
      <c r="CH3" s="302"/>
      <c r="CI3" s="302"/>
      <c r="CJ3" s="302"/>
      <c r="CK3" s="302"/>
      <c r="CL3" s="302"/>
      <c r="CM3" s="302"/>
      <c r="CN3" s="302"/>
      <c r="CO3" s="302"/>
      <c r="CP3" s="302"/>
      <c r="CQ3" s="302"/>
      <c r="CR3" s="302"/>
      <c r="CS3" s="302"/>
      <c r="CT3" s="302"/>
      <c r="CU3" s="302"/>
      <c r="CV3" s="302"/>
      <c r="CW3" s="302"/>
      <c r="CX3" s="302"/>
      <c r="CY3" s="302"/>
      <c r="CZ3" s="302"/>
      <c r="DA3" s="302"/>
      <c r="DB3" s="302"/>
      <c r="DC3" s="302"/>
      <c r="DD3" s="302"/>
      <c r="DE3" s="220"/>
    </row>
    <row r="4" spans="2:109" ht="36" customHeight="1" x14ac:dyDescent="0.25">
      <c r="B4" s="217"/>
      <c r="C4" s="297"/>
      <c r="D4" s="1037"/>
      <c r="E4" s="300"/>
      <c r="F4" s="303"/>
      <c r="G4" s="300"/>
      <c r="H4" s="300"/>
      <c r="I4" s="300"/>
      <c r="J4" s="300"/>
      <c r="K4" s="300"/>
      <c r="L4" s="300"/>
      <c r="M4" s="300"/>
      <c r="N4" s="300"/>
      <c r="O4" s="302"/>
      <c r="P4" s="302"/>
      <c r="Q4" s="302"/>
      <c r="R4" s="302"/>
      <c r="S4" s="302"/>
      <c r="T4" s="302"/>
      <c r="U4" s="302"/>
      <c r="V4" s="302"/>
      <c r="W4" s="302"/>
      <c r="X4" s="302"/>
      <c r="Y4" s="302"/>
      <c r="Z4" s="302"/>
      <c r="AA4" s="302"/>
      <c r="AB4" s="302"/>
      <c r="AC4" s="302"/>
      <c r="AD4" s="302"/>
      <c r="AE4" s="302"/>
      <c r="AF4" s="302"/>
      <c r="AG4" s="302"/>
      <c r="AH4" s="302"/>
      <c r="AI4" s="302"/>
      <c r="AJ4" s="302"/>
      <c r="AK4" s="302"/>
      <c r="AL4" s="302"/>
      <c r="AM4" s="302"/>
      <c r="AN4" s="302"/>
      <c r="AO4" s="302"/>
      <c r="AP4" s="302"/>
      <c r="AQ4" s="302"/>
      <c r="AR4" s="302"/>
      <c r="AS4" s="302"/>
      <c r="AT4" s="302"/>
      <c r="AU4" s="302"/>
      <c r="AV4" s="302"/>
      <c r="AW4" s="302"/>
      <c r="AX4" s="302"/>
      <c r="AY4" s="302"/>
      <c r="AZ4" s="302"/>
      <c r="BA4" s="302"/>
      <c r="BB4" s="302"/>
      <c r="BC4" s="302"/>
      <c r="BD4" s="302"/>
      <c r="BE4" s="302"/>
      <c r="BF4" s="302"/>
      <c r="BG4" s="302"/>
      <c r="BH4" s="302"/>
      <c r="BI4" s="302"/>
      <c r="BJ4" s="302"/>
      <c r="BK4" s="302"/>
      <c r="BL4" s="302"/>
      <c r="BM4" s="302"/>
      <c r="BN4" s="302"/>
      <c r="BO4" s="302"/>
      <c r="BP4" s="302"/>
      <c r="BQ4" s="302"/>
      <c r="BR4" s="302"/>
      <c r="BS4" s="302"/>
      <c r="BT4" s="302"/>
      <c r="BU4" s="302"/>
      <c r="BV4" s="302"/>
      <c r="BW4" s="302"/>
      <c r="BX4" s="302"/>
      <c r="BY4" s="302"/>
      <c r="BZ4" s="302"/>
      <c r="CA4" s="302"/>
      <c r="CB4" s="302"/>
      <c r="CC4" s="302"/>
      <c r="CD4" s="302"/>
      <c r="CE4" s="302"/>
      <c r="CF4" s="302"/>
      <c r="CG4" s="302"/>
      <c r="CH4" s="302"/>
      <c r="CI4" s="302"/>
      <c r="CJ4" s="302"/>
      <c r="CK4" s="302"/>
      <c r="CL4" s="302"/>
      <c r="CM4" s="302"/>
      <c r="CN4" s="302"/>
      <c r="CO4" s="302"/>
      <c r="CP4" s="302"/>
      <c r="CQ4" s="302"/>
      <c r="CR4" s="302"/>
      <c r="CS4" s="302"/>
      <c r="CT4" s="302"/>
      <c r="CU4" s="302"/>
      <c r="CV4" s="302"/>
      <c r="CW4" s="302"/>
      <c r="CX4" s="302"/>
      <c r="CY4" s="302"/>
      <c r="CZ4" s="302"/>
      <c r="DA4" s="302"/>
      <c r="DB4" s="302"/>
      <c r="DC4" s="302"/>
      <c r="DD4" s="302"/>
      <c r="DE4" s="220"/>
    </row>
    <row r="5" spans="2:109" ht="14.25" customHeight="1" x14ac:dyDescent="0.25">
      <c r="B5" s="217"/>
      <c r="C5" s="297"/>
      <c r="D5" s="1037"/>
      <c r="E5" s="783"/>
      <c r="F5" s="783"/>
      <c r="G5" s="783"/>
      <c r="H5" s="783" t="e">
        <f>IF(AND(SUM(H30,H50,H79,H100,H117,H128,#REF!)&lt;&gt;0,H7=0),1,0)</f>
        <v>#REF!</v>
      </c>
      <c r="I5" s="783" t="e">
        <f>IF(AND(SUM(I30,I50,I79,I100,I117,I128,#REF!)&lt;&gt;0,I7=0),1,0)</f>
        <v>#REF!</v>
      </c>
      <c r="J5" s="783" t="e">
        <f>IF(AND(SUM(J30,J50,J79,J100,J117,J128,#REF!)&lt;&gt;0,J7=0),1,0)</f>
        <v>#REF!</v>
      </c>
      <c r="K5" s="783" t="e">
        <f>IF(AND(SUM(K30,K50,K79,K100,K117,K128,#REF!)&lt;&gt;0,K7=0),1,0)</f>
        <v>#REF!</v>
      </c>
      <c r="L5" s="783" t="e">
        <f>IF(AND(SUM(L30,L50,L79,L100,L117,L128,#REF!)&lt;&gt;0,L7=0),1,0)</f>
        <v>#REF!</v>
      </c>
      <c r="M5" s="783" t="e">
        <f>IF(AND(SUM(M30,M50,M79,M100,M117,M128,#REF!)&lt;&gt;0,M7=0),1,0)</f>
        <v>#REF!</v>
      </c>
      <c r="N5" s="783" t="e">
        <f>IF(AND(SUM(N30,N50,N79,N100,N117,N128,#REF!)&lt;&gt;0,N7=0),1,0)</f>
        <v>#REF!</v>
      </c>
      <c r="O5" s="783" t="e">
        <f>IF(AND(SUM(O30,O50,O79,O100,O117,O128,#REF!)&lt;&gt;0,O7=0),1,0)</f>
        <v>#REF!</v>
      </c>
      <c r="P5" s="783" t="e">
        <f>IF(AND(SUM(P30,P50,P79,P100,P117,P128,#REF!)&lt;&gt;0,P7=0),1,0)</f>
        <v>#REF!</v>
      </c>
      <c r="Q5" s="783" t="e">
        <f>IF(AND(SUM(Q30,Q50,Q79,Q100,Q117,Q128,#REF!)&lt;&gt;0,Q7=0),1,0)</f>
        <v>#REF!</v>
      </c>
      <c r="R5" s="783" t="e">
        <f>IF(AND(SUM(R30,R50,R79,R100,R117,R128,#REF!)&lt;&gt;0,R7=0),1,0)</f>
        <v>#REF!</v>
      </c>
      <c r="S5" s="783" t="e">
        <f>IF(AND(SUM(S30,S50,S79,S100,S117,S128,#REF!)&lt;&gt;0,S7=0),1,0)</f>
        <v>#REF!</v>
      </c>
      <c r="T5" s="783" t="e">
        <f>IF(AND(SUM(T30,T50,T79,T100,T117,T128,#REF!)&lt;&gt;0,T7=0),1,0)</f>
        <v>#REF!</v>
      </c>
      <c r="U5" s="783" t="e">
        <f>IF(AND(SUM(U30,U50,U79,U100,U117,U128,#REF!)&lt;&gt;0,U7=0),1,0)</f>
        <v>#REF!</v>
      </c>
      <c r="V5" s="783" t="e">
        <f>IF(AND(SUM(V30,V50,V79,V100,V117,V128,#REF!)&lt;&gt;0,V7=0),1,0)</f>
        <v>#REF!</v>
      </c>
      <c r="W5" s="783" t="e">
        <f>IF(AND(SUM(W30,W50,W79,W100,W117,W128,#REF!)&lt;&gt;0,W7=0),1,0)</f>
        <v>#REF!</v>
      </c>
      <c r="X5" s="783" t="e">
        <f>IF(AND(SUM(X30,X50,X79,X100,X117,X128,#REF!)&lt;&gt;0,X7=0),1,0)</f>
        <v>#REF!</v>
      </c>
      <c r="Y5" s="783" t="e">
        <f>IF(AND(SUM(Y30,Y50,Y79,Y100,Y117,Y128,#REF!)&lt;&gt;0,Y7=0),1,0)</f>
        <v>#REF!</v>
      </c>
      <c r="Z5" s="783" t="e">
        <f>IF(AND(SUM(Z30,Z50,Z79,Z100,Z117,Z128,#REF!)&lt;&gt;0,Z7=0),1,0)</f>
        <v>#REF!</v>
      </c>
      <c r="AA5" s="783" t="e">
        <f>IF(AND(SUM(AA30,AA50,AA79,AA100,AA117,AA128,#REF!)&lt;&gt;0,AA7=0),1,0)</f>
        <v>#REF!</v>
      </c>
      <c r="AB5" s="783" t="e">
        <f>IF(AND(SUM(AB30,AB50,AB79,AB100,AB117,AB128,#REF!)&lt;&gt;0,AB7=0),1,0)</f>
        <v>#REF!</v>
      </c>
      <c r="AC5" s="783" t="e">
        <f>IF(AND(SUM(AC30,AC50,AC79,AC100,AC117,AC128,#REF!)&lt;&gt;0,AC7=0),1,0)</f>
        <v>#REF!</v>
      </c>
      <c r="AD5" s="783" t="e">
        <f>IF(AND(SUM(AD30,AD50,AD79,AD100,AD117,AD128,#REF!)&lt;&gt;0,AD7=0),1,0)</f>
        <v>#REF!</v>
      </c>
      <c r="AE5" s="783" t="e">
        <f>IF(AND(SUM(AE30,AE50,AE79,AE100,AE117,AE128,#REF!)&lt;&gt;0,AE7=0),1,0)</f>
        <v>#REF!</v>
      </c>
      <c r="AF5" s="783" t="e">
        <f>IF(AND(SUM(AF30,AF50,AF79,AF100,AF117,AF128,#REF!)&lt;&gt;0,AF7=0),1,0)</f>
        <v>#REF!</v>
      </c>
      <c r="AG5" s="783" t="e">
        <f>IF(AND(SUM(AG30,AG50,AG79,AG100,AG117,AG128,#REF!)&lt;&gt;0,AG7=0),1,0)</f>
        <v>#REF!</v>
      </c>
      <c r="AH5" s="783" t="e">
        <f>IF(AND(SUM(AH30,AH50,AH79,AH100,AH117,AH128,#REF!)&lt;&gt;0,AH7=0),1,0)</f>
        <v>#REF!</v>
      </c>
      <c r="AI5" s="783" t="e">
        <f>IF(AND(SUM(AI30,AI50,AI79,AI100,AI117,AI128,#REF!)&lt;&gt;0,AI7=0),1,0)</f>
        <v>#REF!</v>
      </c>
      <c r="AJ5" s="783" t="e">
        <f>IF(AND(SUM(AJ30,AJ50,AJ79,AJ100,AJ117,AJ128,#REF!)&lt;&gt;0,AJ7=0),1,0)</f>
        <v>#REF!</v>
      </c>
      <c r="AK5" s="783" t="e">
        <f>IF(AND(SUM(AK30,AK50,AK79,AK100,AK117,AK128,#REF!)&lt;&gt;0,AK7=0),1,0)</f>
        <v>#REF!</v>
      </c>
      <c r="AL5" s="783" t="e">
        <f>IF(AND(SUM(AL30,AL50,AL79,AL100,AL117,AL128,#REF!)&lt;&gt;0,AL7=0),1,0)</f>
        <v>#REF!</v>
      </c>
      <c r="AM5" s="783" t="e">
        <f>IF(AND(SUM(AM30,AM50,AM79,AM100,AM117,AM128,#REF!)&lt;&gt;0,AM7=0),1,0)</f>
        <v>#REF!</v>
      </c>
      <c r="AN5" s="783" t="e">
        <f>IF(AND(SUM(AN30,AN50,AN79,AN100,AN117,AN128,#REF!)&lt;&gt;0,AN7=0),1,0)</f>
        <v>#REF!</v>
      </c>
      <c r="AO5" s="783" t="e">
        <f>IF(AND(SUM(AO30,AO50,AO79,AO100,AO117,AO128,#REF!)&lt;&gt;0,AO7=0),1,0)</f>
        <v>#REF!</v>
      </c>
      <c r="AP5" s="783" t="e">
        <f>IF(AND(SUM(AP30,AP50,AP79,AP100,AP117,AP128,#REF!)&lt;&gt;0,AP7=0),1,0)</f>
        <v>#REF!</v>
      </c>
      <c r="AQ5" s="783" t="e">
        <f>IF(AND(SUM(AQ30,AQ50,AQ79,AQ100,AQ117,AQ128,#REF!)&lt;&gt;0,AQ7=0),1,0)</f>
        <v>#REF!</v>
      </c>
      <c r="AR5" s="783" t="e">
        <f>IF(AND(SUM(AR30,AR50,AR79,AR100,AR117,AR128,#REF!)&lt;&gt;0,AR7=0),1,0)</f>
        <v>#REF!</v>
      </c>
      <c r="AS5" s="783" t="e">
        <f>IF(AND(SUM(AS30,AS50,AS79,AS100,AS117,AS128,#REF!)&lt;&gt;0,AS7=0),1,0)</f>
        <v>#REF!</v>
      </c>
      <c r="AT5" s="783" t="e">
        <f>IF(AND(SUM(AT30,AT50,AT79,AT100,AT117,AT128,#REF!)&lt;&gt;0,AT7=0),1,0)</f>
        <v>#REF!</v>
      </c>
      <c r="AU5" s="783" t="e">
        <f>IF(AND(SUM(AU30,AU50,AU79,AU100,AU117,AU128,#REF!)&lt;&gt;0,AU7=0),1,0)</f>
        <v>#REF!</v>
      </c>
      <c r="AV5" s="783" t="e">
        <f>IF(AND(SUM(AV30,AV50,AV79,AV100,AV117,AV128,#REF!)&lt;&gt;0,AV7=0),1,0)</f>
        <v>#REF!</v>
      </c>
      <c r="AW5" s="783" t="e">
        <f>IF(AND(SUM(AW30,AW50,AW79,AW100,AW117,AW128,#REF!)&lt;&gt;0,AW7=0),1,0)</f>
        <v>#REF!</v>
      </c>
      <c r="AX5" s="783" t="e">
        <f>IF(AND(SUM(AX30,AX50,AX79,AX100,AX117,AX128,#REF!)&lt;&gt;0,AX7=0),1,0)</f>
        <v>#REF!</v>
      </c>
      <c r="AY5" s="783" t="e">
        <f>IF(AND(SUM(AY30,AY50,AY79,AY100,AY117,AY128,#REF!)&lt;&gt;0,AY7=0),1,0)</f>
        <v>#REF!</v>
      </c>
      <c r="AZ5" s="783" t="e">
        <f>IF(AND(SUM(AZ30,AZ50,AZ79,AZ100,AZ117,AZ128,#REF!)&lt;&gt;0,AZ7=0),1,0)</f>
        <v>#REF!</v>
      </c>
      <c r="BA5" s="783" t="e">
        <f>IF(AND(SUM(BA30,BA50,BA79,BA100,BA117,BA128,#REF!)&lt;&gt;0,BA7=0),1,0)</f>
        <v>#REF!</v>
      </c>
      <c r="BB5" s="783" t="e">
        <f>IF(AND(SUM(BB30,BB50,BB79,BB100,BB117,BB128,#REF!)&lt;&gt;0,BB7=0),1,0)</f>
        <v>#REF!</v>
      </c>
      <c r="BC5" s="783" t="e">
        <f>IF(AND(SUM(BC30,BC50,BC79,BC100,BC117,BC128,#REF!)&lt;&gt;0,BC7=0),1,0)</f>
        <v>#REF!</v>
      </c>
      <c r="BD5" s="783" t="e">
        <f>IF(AND(SUM(BD30,BD50,BD79,BD100,BD117,BD128,#REF!)&lt;&gt;0,BD7=0),1,0)</f>
        <v>#REF!</v>
      </c>
      <c r="BE5" s="783" t="e">
        <f>IF(AND(SUM(BE30,BE50,BE79,BE100,BE117,BE128,#REF!)&lt;&gt;0,BE7=0),1,0)</f>
        <v>#REF!</v>
      </c>
      <c r="BF5" s="783" t="e">
        <f>IF(AND(SUM(BF30,BF50,BF79,BF100,BF117,BF128,#REF!)&lt;&gt;0,BF7=0),1,0)</f>
        <v>#REF!</v>
      </c>
      <c r="BG5" s="783" t="e">
        <f>IF(AND(SUM(BG30,BG50,BG79,BG100,BG117,BG128,#REF!)&lt;&gt;0,BG7=0),1,0)</f>
        <v>#REF!</v>
      </c>
      <c r="BH5" s="783" t="e">
        <f>IF(AND(SUM(BH30,BH50,BH79,BH100,BH117,BH128,#REF!)&lt;&gt;0,BH7=0),1,0)</f>
        <v>#REF!</v>
      </c>
      <c r="BI5" s="783" t="e">
        <f>IF(AND(SUM(BI30,BI50,BI79,BI100,BI117,BI128,#REF!)&lt;&gt;0,BI7=0),1,0)</f>
        <v>#REF!</v>
      </c>
      <c r="BJ5" s="783" t="e">
        <f>IF(AND(SUM(BJ30,BJ50,BJ79,BJ100,BJ117,BJ128,#REF!)&lt;&gt;0,BJ7=0),1,0)</f>
        <v>#REF!</v>
      </c>
      <c r="BK5" s="783" t="e">
        <f>IF(AND(SUM(BK30,BK50,BK79,BK100,BK117,BK128,#REF!)&lt;&gt;0,BK7=0),1,0)</f>
        <v>#REF!</v>
      </c>
      <c r="BL5" s="783" t="e">
        <f>IF(AND(SUM(BL30,BL50,BL79,BL100,BL117,BL128,#REF!)&lt;&gt;0,BL7=0),1,0)</f>
        <v>#REF!</v>
      </c>
      <c r="BM5" s="783" t="e">
        <f>IF(AND(SUM(BM30,BM50,BM79,BM100,BM117,BM128,#REF!)&lt;&gt;0,BM7=0),1,0)</f>
        <v>#REF!</v>
      </c>
      <c r="BN5" s="783" t="e">
        <f>IF(AND(SUM(BN30,BN50,BN79,BN100,BN117,BN128,#REF!)&lt;&gt;0,BN7=0),1,0)</f>
        <v>#REF!</v>
      </c>
      <c r="BO5" s="783" t="e">
        <f>IF(AND(SUM(BO30,BO50,BO79,BO100,BO117,BO128,#REF!)&lt;&gt;0,BO7=0),1,0)</f>
        <v>#REF!</v>
      </c>
      <c r="BP5" s="783" t="e">
        <f>IF(AND(SUM(BP30,BP50,BP79,BP100,BP117,BP128,#REF!)&lt;&gt;0,BP7=0),1,0)</f>
        <v>#REF!</v>
      </c>
      <c r="BQ5" s="783" t="e">
        <f>IF(AND(SUM(BQ30,BQ50,BQ79,BQ100,BQ117,BQ128,#REF!)&lt;&gt;0,BQ7=0),1,0)</f>
        <v>#REF!</v>
      </c>
      <c r="BR5" s="783" t="e">
        <f>IF(AND(SUM(BR30,BR50,BR79,BR100,BR117,BR128,#REF!)&lt;&gt;0,BR7=0),1,0)</f>
        <v>#REF!</v>
      </c>
      <c r="BS5" s="783" t="e">
        <f>IF(AND(SUM(BS30,BS50,BS79,BS100,BS117,BS128,#REF!)&lt;&gt;0,BS7=0),1,0)</f>
        <v>#REF!</v>
      </c>
      <c r="BT5" s="783" t="e">
        <f>IF(AND(SUM(BT30,BT50,BT79,BT100,BT117,BT128,#REF!)&lt;&gt;0,BT7=0),1,0)</f>
        <v>#REF!</v>
      </c>
      <c r="BU5" s="783" t="e">
        <f>IF(AND(SUM(BU30,BU50,BU79,BU100,BU117,BU128,#REF!)&lt;&gt;0,BU7=0),1,0)</f>
        <v>#REF!</v>
      </c>
      <c r="BV5" s="783" t="e">
        <f>IF(AND(SUM(BV30,BV50,BV79,BV100,BV117,BV128,#REF!)&lt;&gt;0,BV7=0),1,0)</f>
        <v>#REF!</v>
      </c>
      <c r="BW5" s="783" t="e">
        <f>IF(AND(SUM(BW30,BW50,BW79,BW100,BW117,BW128,#REF!)&lt;&gt;0,BW7=0),1,0)</f>
        <v>#REF!</v>
      </c>
      <c r="BX5" s="783" t="e">
        <f>IF(AND(SUM(BX30,BX50,BX79,BX100,BX117,BX128,#REF!)&lt;&gt;0,BX7=0),1,0)</f>
        <v>#REF!</v>
      </c>
      <c r="BY5" s="783" t="e">
        <f>IF(AND(SUM(BY30,BY50,BY79,BY100,BY117,BY128,#REF!)&lt;&gt;0,BY7=0),1,0)</f>
        <v>#REF!</v>
      </c>
      <c r="BZ5" s="783" t="e">
        <f>IF(AND(SUM(BZ30,BZ50,BZ79,BZ100,BZ117,BZ128,#REF!)&lt;&gt;0,BZ7=0),1,0)</f>
        <v>#REF!</v>
      </c>
      <c r="CA5" s="783" t="e">
        <f>IF(AND(SUM(CA30,CA50,CA79,CA100,CA117,CA128,#REF!)&lt;&gt;0,CA7=0),1,0)</f>
        <v>#REF!</v>
      </c>
      <c r="CB5" s="783" t="e">
        <f>IF(AND(SUM(CB30,CB50,CB79,CB100,CB117,CB128,#REF!)&lt;&gt;0,CB7=0),1,0)</f>
        <v>#REF!</v>
      </c>
      <c r="CC5" s="783" t="e">
        <f>IF(AND(SUM(CC30,CC50,CC79,CC100,CC117,CC128,#REF!)&lt;&gt;0,CC7=0),1,0)</f>
        <v>#REF!</v>
      </c>
      <c r="CD5" s="783" t="e">
        <f>IF(AND(SUM(CD30,CD50,CD79,CD100,CD117,CD128,#REF!)&lt;&gt;0,CD7=0),1,0)</f>
        <v>#REF!</v>
      </c>
      <c r="CE5" s="783" t="e">
        <f>IF(AND(SUM(CE30,CE50,CE79,CE100,CE117,CE128,#REF!)&lt;&gt;0,CE7=0),1,0)</f>
        <v>#REF!</v>
      </c>
      <c r="CF5" s="783" t="e">
        <f>IF(AND(SUM(CF30,CF50,CF79,CF100,CF117,CF128,#REF!)&lt;&gt;0,CF7=0),1,0)</f>
        <v>#REF!</v>
      </c>
      <c r="CG5" s="783" t="e">
        <f>IF(AND(SUM(CG30,CG50,CG79,CG100,CG117,CG128,#REF!)&lt;&gt;0,CG7=0),1,0)</f>
        <v>#REF!</v>
      </c>
      <c r="CH5" s="783" t="e">
        <f>IF(AND(SUM(CH30,CH50,CH79,CH100,CH117,CH128,#REF!)&lt;&gt;0,CH7=0),1,0)</f>
        <v>#REF!</v>
      </c>
      <c r="CI5" s="783" t="e">
        <f>IF(AND(SUM(CI30,CI50,CI79,CI100,CI117,CI128,#REF!)&lt;&gt;0,CI7=0),1,0)</f>
        <v>#REF!</v>
      </c>
      <c r="CJ5" s="783" t="e">
        <f>IF(AND(SUM(CJ30,CJ50,CJ79,CJ100,CJ117,CJ128,#REF!)&lt;&gt;0,CJ7=0),1,0)</f>
        <v>#REF!</v>
      </c>
      <c r="CK5" s="783" t="e">
        <f>IF(AND(SUM(CK30,CK50,CK79,CK100,CK117,CK128,#REF!)&lt;&gt;0,CK7=0),1,0)</f>
        <v>#REF!</v>
      </c>
      <c r="CL5" s="783" t="e">
        <f>IF(AND(SUM(CL30,CL50,CL79,CL100,CL117,CL128,#REF!)&lt;&gt;0,CL7=0),1,0)</f>
        <v>#REF!</v>
      </c>
      <c r="CM5" s="783" t="e">
        <f>IF(AND(SUM(CM30,CM50,CM79,CM100,CM117,CM128,#REF!)&lt;&gt;0,CM7=0),1,0)</f>
        <v>#REF!</v>
      </c>
      <c r="CN5" s="783" t="e">
        <f>IF(AND(SUM(CN30,CN50,CN79,CN100,CN117,CN128,#REF!)&lt;&gt;0,CN7=0),1,0)</f>
        <v>#REF!</v>
      </c>
      <c r="CO5" s="783" t="e">
        <f>IF(AND(SUM(CO30,CO50,CO79,CO100,CO117,CO128,#REF!)&lt;&gt;0,CO7=0),1,0)</f>
        <v>#REF!</v>
      </c>
      <c r="CP5" s="783" t="e">
        <f>IF(AND(SUM(CP30,CP50,CP79,CP100,CP117,CP128,#REF!)&lt;&gt;0,CP7=0),1,0)</f>
        <v>#REF!</v>
      </c>
      <c r="CQ5" s="783" t="e">
        <f>IF(AND(SUM(CQ30,CQ50,CQ79,CQ100,CQ117,CQ128,#REF!)&lt;&gt;0,CQ7=0),1,0)</f>
        <v>#REF!</v>
      </c>
      <c r="CR5" s="783" t="e">
        <f>IF(AND(SUM(CR30,CR50,CR79,CR100,CR117,CR128,#REF!)&lt;&gt;0,CR7=0),1,0)</f>
        <v>#REF!</v>
      </c>
      <c r="CS5" s="783" t="e">
        <f>IF(AND(SUM(CS30,CS50,CS79,CS100,CS117,CS128,#REF!)&lt;&gt;0,CS7=0),1,0)</f>
        <v>#REF!</v>
      </c>
      <c r="CT5" s="783" t="e">
        <f>IF(AND(SUM(CT30,CT50,CT79,CT100,CT117,CT128,#REF!)&lt;&gt;0,CT7=0),1,0)</f>
        <v>#REF!</v>
      </c>
      <c r="CU5" s="783" t="e">
        <f>IF(AND(SUM(CU30,CU50,CU79,CU100,CU117,CU128,#REF!)&lt;&gt;0,CU7=0),1,0)</f>
        <v>#REF!</v>
      </c>
      <c r="CV5" s="783" t="e">
        <f>IF(AND(SUM(CV30,CV50,CV79,CV100,CV117,CV128,#REF!)&lt;&gt;0,CV7=0),1,0)</f>
        <v>#REF!</v>
      </c>
      <c r="CW5" s="783" t="e">
        <f>IF(AND(SUM(CW30,CW50,CW79,CW100,CW117,CW128,#REF!)&lt;&gt;0,CW7=0),1,0)</f>
        <v>#REF!</v>
      </c>
      <c r="CX5" s="783" t="e">
        <f>IF(AND(SUM(CX30,CX50,CX79,CX100,CX117,CX128,#REF!)&lt;&gt;0,CX7=0),1,0)</f>
        <v>#REF!</v>
      </c>
      <c r="CY5" s="783" t="e">
        <f>IF(AND(SUM(CY30,CY50,CY79,CY100,CY117,CY128,#REF!)&lt;&gt;0,CY7=0),1,0)</f>
        <v>#REF!</v>
      </c>
      <c r="CZ5" s="783" t="e">
        <f>IF(AND(SUM(CZ30,CZ50,CZ79,CZ100,CZ117,CZ128,#REF!)&lt;&gt;0,CZ7=0),1,0)</f>
        <v>#REF!</v>
      </c>
      <c r="DA5" s="783" t="e">
        <f>IF(AND(SUM(DA30,DA50,DA79,DA100,DA117,DA128,#REF!)&lt;&gt;0,DA7=0),1,0)</f>
        <v>#REF!</v>
      </c>
      <c r="DB5" s="783" t="e">
        <f>IF(AND(SUM(DB30,DB50,DB79,DB100,DB117,DB128,#REF!)&lt;&gt;0,DB7=0),1,0)</f>
        <v>#REF!</v>
      </c>
      <c r="DC5" s="783" t="e">
        <f>IF(AND(SUM(DC30,DC50,DC79,DC100,DC117,DC128,#REF!)&lt;&gt;0,DC7=0),1,0)</f>
        <v>#REF!</v>
      </c>
      <c r="DD5" s="783"/>
      <c r="DE5" s="220"/>
    </row>
    <row r="6" spans="2:109" ht="18" customHeight="1" x14ac:dyDescent="0.25">
      <c r="B6" s="217"/>
      <c r="C6" s="297"/>
      <c r="D6" s="1037"/>
      <c r="E6" s="302"/>
      <c r="F6" s="287" t="s">
        <v>74</v>
      </c>
      <c r="G6" s="285"/>
      <c r="H6" s="284">
        <v>0</v>
      </c>
      <c r="I6" s="282">
        <v>1</v>
      </c>
      <c r="J6" s="282">
        <v>2</v>
      </c>
      <c r="K6" s="282">
        <v>3</v>
      </c>
      <c r="L6" s="282">
        <v>4</v>
      </c>
      <c r="M6" s="282">
        <v>5</v>
      </c>
      <c r="N6" s="282">
        <v>6</v>
      </c>
      <c r="O6" s="282">
        <v>7</v>
      </c>
      <c r="P6" s="282">
        <v>8</v>
      </c>
      <c r="Q6" s="282">
        <v>9</v>
      </c>
      <c r="R6" s="282">
        <v>10</v>
      </c>
      <c r="S6" s="282">
        <v>11</v>
      </c>
      <c r="T6" s="282">
        <v>12</v>
      </c>
      <c r="U6" s="282">
        <v>13</v>
      </c>
      <c r="V6" s="282">
        <v>14</v>
      </c>
      <c r="W6" s="282">
        <v>15</v>
      </c>
      <c r="X6" s="282">
        <v>16</v>
      </c>
      <c r="Y6" s="282">
        <v>17</v>
      </c>
      <c r="Z6" s="282">
        <v>18</v>
      </c>
      <c r="AA6" s="282">
        <v>19</v>
      </c>
      <c r="AB6" s="282">
        <v>20</v>
      </c>
      <c r="AC6" s="282">
        <v>21</v>
      </c>
      <c r="AD6" s="282">
        <v>22</v>
      </c>
      <c r="AE6" s="282">
        <v>23</v>
      </c>
      <c r="AF6" s="282">
        <v>24</v>
      </c>
      <c r="AG6" s="282">
        <v>25</v>
      </c>
      <c r="AH6" s="282">
        <v>26</v>
      </c>
      <c r="AI6" s="282">
        <v>27</v>
      </c>
      <c r="AJ6" s="282">
        <v>28</v>
      </c>
      <c r="AK6" s="282">
        <v>29</v>
      </c>
      <c r="AL6" s="282">
        <v>30</v>
      </c>
      <c r="AM6" s="282">
        <v>31</v>
      </c>
      <c r="AN6" s="282">
        <v>32</v>
      </c>
      <c r="AO6" s="282">
        <v>33</v>
      </c>
      <c r="AP6" s="282">
        <v>34</v>
      </c>
      <c r="AQ6" s="282">
        <v>35</v>
      </c>
      <c r="AR6" s="282">
        <v>36</v>
      </c>
      <c r="AS6" s="282">
        <v>37</v>
      </c>
      <c r="AT6" s="282">
        <v>38</v>
      </c>
      <c r="AU6" s="282">
        <v>39</v>
      </c>
      <c r="AV6" s="282">
        <v>40</v>
      </c>
      <c r="AW6" s="282">
        <v>41</v>
      </c>
      <c r="AX6" s="282">
        <v>42</v>
      </c>
      <c r="AY6" s="282">
        <v>43</v>
      </c>
      <c r="AZ6" s="282">
        <v>44</v>
      </c>
      <c r="BA6" s="282">
        <v>45</v>
      </c>
      <c r="BB6" s="282">
        <v>46</v>
      </c>
      <c r="BC6" s="282">
        <v>47</v>
      </c>
      <c r="BD6" s="282">
        <v>48</v>
      </c>
      <c r="BE6" s="282">
        <v>49</v>
      </c>
      <c r="BF6" s="282">
        <v>50</v>
      </c>
      <c r="BG6" s="282">
        <v>51</v>
      </c>
      <c r="BH6" s="282">
        <v>52</v>
      </c>
      <c r="BI6" s="282">
        <v>53</v>
      </c>
      <c r="BJ6" s="282">
        <v>54</v>
      </c>
      <c r="BK6" s="282">
        <v>55</v>
      </c>
      <c r="BL6" s="282">
        <v>56</v>
      </c>
      <c r="BM6" s="282">
        <v>57</v>
      </c>
      <c r="BN6" s="282">
        <v>58</v>
      </c>
      <c r="BO6" s="282">
        <v>59</v>
      </c>
      <c r="BP6" s="282">
        <v>60</v>
      </c>
      <c r="BQ6" s="282">
        <v>61</v>
      </c>
      <c r="BR6" s="282">
        <v>62</v>
      </c>
      <c r="BS6" s="282">
        <v>63</v>
      </c>
      <c r="BT6" s="282">
        <v>64</v>
      </c>
      <c r="BU6" s="282">
        <v>65</v>
      </c>
      <c r="BV6" s="282">
        <v>66</v>
      </c>
      <c r="BW6" s="282">
        <v>67</v>
      </c>
      <c r="BX6" s="282">
        <v>68</v>
      </c>
      <c r="BY6" s="282">
        <v>69</v>
      </c>
      <c r="BZ6" s="282">
        <v>70</v>
      </c>
      <c r="CA6" s="282">
        <v>71</v>
      </c>
      <c r="CB6" s="282">
        <v>72</v>
      </c>
      <c r="CC6" s="282">
        <v>73</v>
      </c>
      <c r="CD6" s="282">
        <v>74</v>
      </c>
      <c r="CE6" s="282">
        <v>75</v>
      </c>
      <c r="CF6" s="282">
        <v>76</v>
      </c>
      <c r="CG6" s="282">
        <v>77</v>
      </c>
      <c r="CH6" s="282">
        <v>78</v>
      </c>
      <c r="CI6" s="282">
        <v>79</v>
      </c>
      <c r="CJ6" s="282">
        <v>80</v>
      </c>
      <c r="CK6" s="282">
        <v>81</v>
      </c>
      <c r="CL6" s="282">
        <v>82</v>
      </c>
      <c r="CM6" s="282">
        <v>83</v>
      </c>
      <c r="CN6" s="282">
        <v>84</v>
      </c>
      <c r="CO6" s="282">
        <v>85</v>
      </c>
      <c r="CP6" s="282">
        <v>86</v>
      </c>
      <c r="CQ6" s="282">
        <v>87</v>
      </c>
      <c r="CR6" s="282">
        <v>88</v>
      </c>
      <c r="CS6" s="282">
        <v>89</v>
      </c>
      <c r="CT6" s="282">
        <v>90</v>
      </c>
      <c r="CU6" s="282">
        <v>91</v>
      </c>
      <c r="CV6" s="282">
        <v>92</v>
      </c>
      <c r="CW6" s="282">
        <v>93</v>
      </c>
      <c r="CX6" s="282">
        <v>94</v>
      </c>
      <c r="CY6" s="282">
        <v>95</v>
      </c>
      <c r="CZ6" s="282">
        <v>96</v>
      </c>
      <c r="DA6" s="282">
        <v>97</v>
      </c>
      <c r="DB6" s="282">
        <v>98</v>
      </c>
      <c r="DC6" s="282">
        <v>99</v>
      </c>
      <c r="DD6" s="234"/>
      <c r="DE6" s="220"/>
    </row>
    <row r="7" spans="2:109" x14ac:dyDescent="0.25">
      <c r="B7" s="217"/>
      <c r="C7" s="297"/>
      <c r="D7" s="1037"/>
      <c r="E7" s="302"/>
      <c r="F7" s="286" t="s">
        <v>33</v>
      </c>
      <c r="G7" s="285"/>
      <c r="H7" s="285">
        <f>IF($C$9=0,"",IF(H$6+'Data Input - General'!$F$22&gt;'Data Input - General'!$F$34,0,'Data Input - Proposed'!H$6+'Data Input - General'!$F$22))</f>
        <v>0</v>
      </c>
      <c r="I7" s="227">
        <f>IF($C$9=0,"",IF(I$6+'Data Input - General'!$F$22&gt;'Data Input - General'!$F$34,0,'Data Input - Proposed'!I$6+'Data Input - General'!$F$22))</f>
        <v>0</v>
      </c>
      <c r="J7" s="227">
        <f>IF($C$9=0,"",IF(J$6+'Data Input - General'!$F$22&gt;'Data Input - General'!$F$34,0,'Data Input - Proposed'!J$6+'Data Input - General'!$F$22))</f>
        <v>0</v>
      </c>
      <c r="K7" s="227">
        <f>IF($C$9=0,"",IF(K$6+'Data Input - General'!$F$22&gt;'Data Input - General'!$F$34,0,'Data Input - Proposed'!K$6+'Data Input - General'!$F$22))</f>
        <v>0</v>
      </c>
      <c r="L7" s="227">
        <f>IF($C$9=0,"",IF(L$6+'Data Input - General'!$F$22&gt;'Data Input - General'!$F$34,0,'Data Input - Proposed'!L$6+'Data Input - General'!$F$22))</f>
        <v>0</v>
      </c>
      <c r="M7" s="227">
        <f>IF($C$9=0,"",IF(M$6+'Data Input - General'!$F$22&gt;'Data Input - General'!$F$34,0,'Data Input - Proposed'!M$6+'Data Input - General'!$F$22))</f>
        <v>0</v>
      </c>
      <c r="N7" s="227">
        <f>IF($C$9=0,"",IF(N$6+'Data Input - General'!$F$22&gt;'Data Input - General'!$F$34,0,'Data Input - Proposed'!N$6+'Data Input - General'!$F$22))</f>
        <v>0</v>
      </c>
      <c r="O7" s="227">
        <f>IF($C$9=0,"",IF(O$6+'Data Input - General'!$F$22&gt;'Data Input - General'!$F$34,0,'Data Input - Proposed'!O$6+'Data Input - General'!$F$22))</f>
        <v>0</v>
      </c>
      <c r="P7" s="227">
        <f>IF($C$9=0,"",IF(P$6+'Data Input - General'!$F$22&gt;'Data Input - General'!$F$34,0,'Data Input - Proposed'!P$6+'Data Input - General'!$F$22))</f>
        <v>0</v>
      </c>
      <c r="Q7" s="227">
        <f>IF($C$9=0,"",IF(Q$6+'Data Input - General'!$F$22&gt;'Data Input - General'!$F$34,0,'Data Input - Proposed'!Q$6+'Data Input - General'!$F$22))</f>
        <v>0</v>
      </c>
      <c r="R7" s="227">
        <f>IF($C$9=0,"",IF(R$6+'Data Input - General'!$F$22&gt;'Data Input - General'!$F$34,0,'Data Input - Proposed'!R$6+'Data Input - General'!$F$22))</f>
        <v>0</v>
      </c>
      <c r="S7" s="227">
        <f>IF($C$9=0,"",IF(S$6+'Data Input - General'!$F$22&gt;'Data Input - General'!$F$34,0,'Data Input - Proposed'!S$6+'Data Input - General'!$F$22))</f>
        <v>0</v>
      </c>
      <c r="T7" s="227">
        <f>IF($C$9=0,"",IF(T$6+'Data Input - General'!$F$22&gt;'Data Input - General'!$F$34,0,'Data Input - Proposed'!T$6+'Data Input - General'!$F$22))</f>
        <v>0</v>
      </c>
      <c r="U7" s="227">
        <f>IF($C$9=0,"",IF(U$6+'Data Input - General'!$F$22&gt;'Data Input - General'!$F$34,0,'Data Input - Proposed'!U$6+'Data Input - General'!$F$22))</f>
        <v>0</v>
      </c>
      <c r="V7" s="227">
        <f>IF($C$9=0,"",IF(V$6+'Data Input - General'!$F$22&gt;'Data Input - General'!$F$34,0,'Data Input - Proposed'!V$6+'Data Input - General'!$F$22))</f>
        <v>0</v>
      </c>
      <c r="W7" s="227">
        <f>IF($C$9=0,"",IF(W$6+'Data Input - General'!$F$22&gt;'Data Input - General'!$F$34,0,'Data Input - Proposed'!W$6+'Data Input - General'!$F$22))</f>
        <v>0</v>
      </c>
      <c r="X7" s="227">
        <f>IF($C$9=0,"",IF(X$6+'Data Input - General'!$F$22&gt;'Data Input - General'!$F$34,0,'Data Input - Proposed'!X$6+'Data Input - General'!$F$22))</f>
        <v>0</v>
      </c>
      <c r="Y7" s="227">
        <f>IF($C$9=0,"",IF(Y$6+'Data Input - General'!$F$22&gt;'Data Input - General'!$F$34,0,'Data Input - Proposed'!Y$6+'Data Input - General'!$F$22))</f>
        <v>0</v>
      </c>
      <c r="Z7" s="227">
        <f>IF($C$9=0,"",IF(Z$6+'Data Input - General'!$F$22&gt;'Data Input - General'!$F$34,0,'Data Input - Proposed'!Z$6+'Data Input - General'!$F$22))</f>
        <v>0</v>
      </c>
      <c r="AA7" s="227">
        <f>IF($C$9=0,"",IF(AA$6+'Data Input - General'!$F$22&gt;'Data Input - General'!$F$34,0,'Data Input - Proposed'!AA$6+'Data Input - General'!$F$22))</f>
        <v>0</v>
      </c>
      <c r="AB7" s="227">
        <f>IF($C$9=0,"",IF(AB$6+'Data Input - General'!$F$22&gt;'Data Input - General'!$F$34,0,'Data Input - Proposed'!AB$6+'Data Input - General'!$F$22))</f>
        <v>0</v>
      </c>
      <c r="AC7" s="227">
        <f>IF($C$9=0,"",IF(AC$6+'Data Input - General'!$F$22&gt;'Data Input - General'!$F$34,0,'Data Input - Proposed'!AC$6+'Data Input - General'!$F$22))</f>
        <v>0</v>
      </c>
      <c r="AD7" s="227">
        <f>IF($C$9=0,"",IF(AD$6+'Data Input - General'!$F$22&gt;'Data Input - General'!$F$34,0,'Data Input - Proposed'!AD$6+'Data Input - General'!$F$22))</f>
        <v>0</v>
      </c>
      <c r="AE7" s="227">
        <f>IF($C$9=0,"",IF(AE$6+'Data Input - General'!$F$22&gt;'Data Input - General'!$F$34,0,'Data Input - Proposed'!AE$6+'Data Input - General'!$F$22))</f>
        <v>0</v>
      </c>
      <c r="AF7" s="227">
        <f>IF($C$9=0,"",IF(AF$6+'Data Input - General'!$F$22&gt;'Data Input - General'!$F$34,0,'Data Input - Proposed'!AF$6+'Data Input - General'!$F$22))</f>
        <v>0</v>
      </c>
      <c r="AG7" s="227">
        <f>IF($C$9=0,"",IF(AG$6+'Data Input - General'!$F$22&gt;'Data Input - General'!$F$34,0,'Data Input - Proposed'!AG$6+'Data Input - General'!$F$22))</f>
        <v>0</v>
      </c>
      <c r="AH7" s="227">
        <f>IF($C$9=0,"",IF(AH$6+'Data Input - General'!$F$22&gt;'Data Input - General'!$F$34,0,'Data Input - Proposed'!AH$6+'Data Input - General'!$F$22))</f>
        <v>0</v>
      </c>
      <c r="AI7" s="227">
        <f>IF($C$9=0,"",IF(AI$6+'Data Input - General'!$F$22&gt;'Data Input - General'!$F$34,0,'Data Input - Proposed'!AI$6+'Data Input - General'!$F$22))</f>
        <v>0</v>
      </c>
      <c r="AJ7" s="227">
        <f>IF($C$9=0,"",IF(AJ$6+'Data Input - General'!$F$22&gt;'Data Input - General'!$F$34,0,'Data Input - Proposed'!AJ$6+'Data Input - General'!$F$22))</f>
        <v>0</v>
      </c>
      <c r="AK7" s="227">
        <f>IF($C$9=0,"",IF(AK$6+'Data Input - General'!$F$22&gt;'Data Input - General'!$F$34,0,'Data Input - Proposed'!AK$6+'Data Input - General'!$F$22))</f>
        <v>0</v>
      </c>
      <c r="AL7" s="227">
        <f>IF($C$9=0,"",IF(AL$6+'Data Input - General'!$F$22&gt;'Data Input - General'!$F$34,0,'Data Input - Proposed'!AL$6+'Data Input - General'!$F$22))</f>
        <v>0</v>
      </c>
      <c r="AM7" s="227">
        <f>IF($C$9=0,"",IF(AM$6+'Data Input - General'!$F$22&gt;'Data Input - General'!$F$34,0,'Data Input - Proposed'!AM$6+'Data Input - General'!$F$22))</f>
        <v>0</v>
      </c>
      <c r="AN7" s="227">
        <f>IF($C$9=0,"",IF(AN$6+'Data Input - General'!$F$22&gt;'Data Input - General'!$F$34,0,'Data Input - Proposed'!AN$6+'Data Input - General'!$F$22))</f>
        <v>0</v>
      </c>
      <c r="AO7" s="227">
        <f>IF($C$9=0,"",IF(AO$6+'Data Input - General'!$F$22&gt;'Data Input - General'!$F$34,0,'Data Input - Proposed'!AO$6+'Data Input - General'!$F$22))</f>
        <v>0</v>
      </c>
      <c r="AP7" s="227">
        <f>IF($C$9=0,"",IF(AP$6+'Data Input - General'!$F$22&gt;'Data Input - General'!$F$34,0,'Data Input - Proposed'!AP$6+'Data Input - General'!$F$22))</f>
        <v>0</v>
      </c>
      <c r="AQ7" s="227">
        <f>IF($C$9=0,"",IF(AQ$6+'Data Input - General'!$F$22&gt;'Data Input - General'!$F$34,0,'Data Input - Proposed'!AQ$6+'Data Input - General'!$F$22))</f>
        <v>0</v>
      </c>
      <c r="AR7" s="227">
        <f>IF($C$9=0,"",IF(AR$6+'Data Input - General'!$F$22&gt;'Data Input - General'!$F$34,0,'Data Input - Proposed'!AR$6+'Data Input - General'!$F$22))</f>
        <v>0</v>
      </c>
      <c r="AS7" s="227">
        <f>IF($C$9=0,"",IF(AS$6+'Data Input - General'!$F$22&gt;'Data Input - General'!$F$34,0,'Data Input - Proposed'!AS$6+'Data Input - General'!$F$22))</f>
        <v>0</v>
      </c>
      <c r="AT7" s="227">
        <f>IF($C$9=0,"",IF(AT$6+'Data Input - General'!$F$22&gt;'Data Input - General'!$F$34,0,'Data Input - Proposed'!AT$6+'Data Input - General'!$F$22))</f>
        <v>0</v>
      </c>
      <c r="AU7" s="227">
        <f>IF($C$9=0,"",IF(AU$6+'Data Input - General'!$F$22&gt;'Data Input - General'!$F$34,0,'Data Input - Proposed'!AU$6+'Data Input - General'!$F$22))</f>
        <v>0</v>
      </c>
      <c r="AV7" s="227">
        <f>IF($C$9=0,"",IF(AV$6+'Data Input - General'!$F$22&gt;'Data Input - General'!$F$34,0,'Data Input - Proposed'!AV$6+'Data Input - General'!$F$22))</f>
        <v>0</v>
      </c>
      <c r="AW7" s="227">
        <f>IF($C$9=0,"",IF(AW$6+'Data Input - General'!$F$22&gt;'Data Input - General'!$F$34,0,'Data Input - Proposed'!AW$6+'Data Input - General'!$F$22))</f>
        <v>0</v>
      </c>
      <c r="AX7" s="227">
        <f>IF($C$9=0,"",IF(AX$6+'Data Input - General'!$F$22&gt;'Data Input - General'!$F$34,0,'Data Input - Proposed'!AX$6+'Data Input - General'!$F$22))</f>
        <v>0</v>
      </c>
      <c r="AY7" s="227">
        <f>IF($C$9=0,"",IF(AY$6+'Data Input - General'!$F$22&gt;'Data Input - General'!$F$34,0,'Data Input - Proposed'!AY$6+'Data Input - General'!$F$22))</f>
        <v>0</v>
      </c>
      <c r="AZ7" s="227">
        <f>IF($C$9=0,"",IF(AZ$6+'Data Input - General'!$F$22&gt;'Data Input - General'!$F$34,0,'Data Input - Proposed'!AZ$6+'Data Input - General'!$F$22))</f>
        <v>0</v>
      </c>
      <c r="BA7" s="227">
        <f>IF($C$9=0,"",IF(BA$6+'Data Input - General'!$F$22&gt;'Data Input - General'!$F$34,0,'Data Input - Proposed'!BA$6+'Data Input - General'!$F$22))</f>
        <v>0</v>
      </c>
      <c r="BB7" s="227">
        <f>IF($C$9=0,"",IF(BB$6+'Data Input - General'!$F$22&gt;'Data Input - General'!$F$34,0,'Data Input - Proposed'!BB$6+'Data Input - General'!$F$22))</f>
        <v>0</v>
      </c>
      <c r="BC7" s="227">
        <f>IF($C$9=0,"",IF(BC$6+'Data Input - General'!$F$22&gt;'Data Input - General'!$F$34,0,'Data Input - Proposed'!BC$6+'Data Input - General'!$F$22))</f>
        <v>0</v>
      </c>
      <c r="BD7" s="227">
        <f>IF($C$9=0,"",IF(BD$6+'Data Input - General'!$F$22&gt;'Data Input - General'!$F$34,0,'Data Input - Proposed'!BD$6+'Data Input - General'!$F$22))</f>
        <v>0</v>
      </c>
      <c r="BE7" s="227">
        <f>IF($C$9=0,"",IF(BE$6+'Data Input - General'!$F$22&gt;'Data Input - General'!$F$34,0,'Data Input - Proposed'!BE$6+'Data Input - General'!$F$22))</f>
        <v>0</v>
      </c>
      <c r="BF7" s="227">
        <f>IF($C$9=0,"",IF(BF$6+'Data Input - General'!$F$22&gt;'Data Input - General'!$F$34,0,'Data Input - Proposed'!BF$6+'Data Input - General'!$F$22))</f>
        <v>0</v>
      </c>
      <c r="BG7" s="227">
        <f>IF($C$9=0,"",IF(BG$6+'Data Input - General'!$F$22&gt;'Data Input - General'!$F$34,0,'Data Input - Proposed'!BG$6+'Data Input - General'!$F$22))</f>
        <v>0</v>
      </c>
      <c r="BH7" s="227">
        <f>IF($C$9=0,"",IF(BH$6+'Data Input - General'!$F$22&gt;'Data Input - General'!$F$34,0,'Data Input - Proposed'!BH$6+'Data Input - General'!$F$22))</f>
        <v>0</v>
      </c>
      <c r="BI7" s="227">
        <f>IF($C$9=0,"",IF(BI$6+'Data Input - General'!$F$22&gt;'Data Input - General'!$F$34,0,'Data Input - Proposed'!BI$6+'Data Input - General'!$F$22))</f>
        <v>0</v>
      </c>
      <c r="BJ7" s="227">
        <f>IF($C$9=0,"",IF(BJ$6+'Data Input - General'!$F$22&gt;'Data Input - General'!$F$34,0,'Data Input - Proposed'!BJ$6+'Data Input - General'!$F$22))</f>
        <v>0</v>
      </c>
      <c r="BK7" s="227">
        <f>IF($C$9=0,"",IF(BK$6+'Data Input - General'!$F$22&gt;'Data Input - General'!$F$34,0,'Data Input - Proposed'!BK$6+'Data Input - General'!$F$22))</f>
        <v>0</v>
      </c>
      <c r="BL7" s="227">
        <f>IF($C$9=0,"",IF(BL$6+'Data Input - General'!$F$22&gt;'Data Input - General'!$F$34,0,'Data Input - Proposed'!BL$6+'Data Input - General'!$F$22))</f>
        <v>0</v>
      </c>
      <c r="BM7" s="227">
        <f>IF($C$9=0,"",IF(BM$6+'Data Input - General'!$F$22&gt;'Data Input - General'!$F$34,0,'Data Input - Proposed'!BM$6+'Data Input - General'!$F$22))</f>
        <v>0</v>
      </c>
      <c r="BN7" s="227">
        <f>IF($C$9=0,"",IF(BN$6+'Data Input - General'!$F$22&gt;'Data Input - General'!$F$34,0,'Data Input - Proposed'!BN$6+'Data Input - General'!$F$22))</f>
        <v>0</v>
      </c>
      <c r="BO7" s="227">
        <f>IF($C$9=0,"",IF(BO$6+'Data Input - General'!$F$22&gt;'Data Input - General'!$F$34,0,'Data Input - Proposed'!BO$6+'Data Input - General'!$F$22))</f>
        <v>0</v>
      </c>
      <c r="BP7" s="227">
        <f>IF($C$9=0,"",IF(BP$6+'Data Input - General'!$F$22&gt;'Data Input - General'!$F$34,0,'Data Input - Proposed'!BP$6+'Data Input - General'!$F$22))</f>
        <v>0</v>
      </c>
      <c r="BQ7" s="227">
        <f>IF($C$9=0,"",IF(BQ$6+'Data Input - General'!$F$22&gt;'Data Input - General'!$F$34,0,'Data Input - Proposed'!BQ$6+'Data Input - General'!$F$22))</f>
        <v>0</v>
      </c>
      <c r="BR7" s="227">
        <f>IF($C$9=0,"",IF(BR$6+'Data Input - General'!$F$22&gt;'Data Input - General'!$F$34,0,'Data Input - Proposed'!BR$6+'Data Input - General'!$F$22))</f>
        <v>0</v>
      </c>
      <c r="BS7" s="227">
        <f>IF($C$9=0,"",IF(BS$6+'Data Input - General'!$F$22&gt;'Data Input - General'!$F$34,0,'Data Input - Proposed'!BS$6+'Data Input - General'!$F$22))</f>
        <v>0</v>
      </c>
      <c r="BT7" s="227">
        <f>IF($C$9=0,"",IF(BT$6+'Data Input - General'!$F$22&gt;'Data Input - General'!$F$34,0,'Data Input - Proposed'!BT$6+'Data Input - General'!$F$22))</f>
        <v>0</v>
      </c>
      <c r="BU7" s="227">
        <f>IF($C$9=0,"",IF(BU$6+'Data Input - General'!$F$22&gt;'Data Input - General'!$F$34,0,'Data Input - Proposed'!BU$6+'Data Input - General'!$F$22))</f>
        <v>0</v>
      </c>
      <c r="BV7" s="227">
        <f>IF($C$9=0,"",IF(BV$6+'Data Input - General'!$F$22&gt;'Data Input - General'!$F$34,0,'Data Input - Proposed'!BV$6+'Data Input - General'!$F$22))</f>
        <v>0</v>
      </c>
      <c r="BW7" s="227">
        <f>IF($C$9=0,"",IF(BW$6+'Data Input - General'!$F$22&gt;'Data Input - General'!$F$34,0,'Data Input - Proposed'!BW$6+'Data Input - General'!$F$22))</f>
        <v>0</v>
      </c>
      <c r="BX7" s="227">
        <f>IF($C$9=0,"",IF(BX$6+'Data Input - General'!$F$22&gt;'Data Input - General'!$F$34,0,'Data Input - Proposed'!BX$6+'Data Input - General'!$F$22))</f>
        <v>0</v>
      </c>
      <c r="BY7" s="227">
        <f>IF($C$9=0,"",IF(BY$6+'Data Input - General'!$F$22&gt;'Data Input - General'!$F$34,0,'Data Input - Proposed'!BY$6+'Data Input - General'!$F$22))</f>
        <v>0</v>
      </c>
      <c r="BZ7" s="227">
        <f>IF($C$9=0,"",IF(BZ$6+'Data Input - General'!$F$22&gt;'Data Input - General'!$F$34,0,'Data Input - Proposed'!BZ$6+'Data Input - General'!$F$22))</f>
        <v>0</v>
      </c>
      <c r="CA7" s="227">
        <f>IF($C$9=0,"",IF(CA$6+'Data Input - General'!$F$22&gt;'Data Input - General'!$F$34,0,'Data Input - Proposed'!CA$6+'Data Input - General'!$F$22))</f>
        <v>0</v>
      </c>
      <c r="CB7" s="227">
        <f>IF($C$9=0,"",IF(CB$6+'Data Input - General'!$F$22&gt;'Data Input - General'!$F$34,0,'Data Input - Proposed'!CB$6+'Data Input - General'!$F$22))</f>
        <v>0</v>
      </c>
      <c r="CC7" s="227">
        <f>IF($C$9=0,"",IF(CC$6+'Data Input - General'!$F$22&gt;'Data Input - General'!$F$34,0,'Data Input - Proposed'!CC$6+'Data Input - General'!$F$22))</f>
        <v>0</v>
      </c>
      <c r="CD7" s="227">
        <f>IF($C$9=0,"",IF(CD$6+'Data Input - General'!$F$22&gt;'Data Input - General'!$F$34,0,'Data Input - Proposed'!CD$6+'Data Input - General'!$F$22))</f>
        <v>0</v>
      </c>
      <c r="CE7" s="227">
        <f>IF($C$9=0,"",IF(CE$6+'Data Input - General'!$F$22&gt;'Data Input - General'!$F$34,0,'Data Input - Proposed'!CE$6+'Data Input - General'!$F$22))</f>
        <v>0</v>
      </c>
      <c r="CF7" s="227">
        <f>IF($C$9=0,"",IF(CF$6+'Data Input - General'!$F$22&gt;'Data Input - General'!$F$34,0,'Data Input - Proposed'!CF$6+'Data Input - General'!$F$22))</f>
        <v>0</v>
      </c>
      <c r="CG7" s="227">
        <f>IF($C$9=0,"",IF(CG$6+'Data Input - General'!$F$22&gt;'Data Input - General'!$F$34,0,'Data Input - Proposed'!CG$6+'Data Input - General'!$F$22))</f>
        <v>0</v>
      </c>
      <c r="CH7" s="227">
        <f>IF($C$9=0,"",IF(CH$6+'Data Input - General'!$F$22&gt;'Data Input - General'!$F$34,0,'Data Input - Proposed'!CH$6+'Data Input - General'!$F$22))</f>
        <v>0</v>
      </c>
      <c r="CI7" s="227">
        <f>IF($C$9=0,"",IF(CI$6+'Data Input - General'!$F$22&gt;'Data Input - General'!$F$34,0,'Data Input - Proposed'!CI$6+'Data Input - General'!$F$22))</f>
        <v>0</v>
      </c>
      <c r="CJ7" s="227">
        <f>IF($C$9=0,"",IF(CJ$6+'Data Input - General'!$F$22&gt;'Data Input - General'!$F$34,0,'Data Input - Proposed'!CJ$6+'Data Input - General'!$F$22))</f>
        <v>0</v>
      </c>
      <c r="CK7" s="227">
        <f>IF($C$9=0,"",IF(CK$6+'Data Input - General'!$F$22&gt;'Data Input - General'!$F$34,0,'Data Input - Proposed'!CK$6+'Data Input - General'!$F$22))</f>
        <v>0</v>
      </c>
      <c r="CL7" s="227">
        <f>IF($C$9=0,"",IF(CL$6+'Data Input - General'!$F$22&gt;'Data Input - General'!$F$34,0,'Data Input - Proposed'!CL$6+'Data Input - General'!$F$22))</f>
        <v>0</v>
      </c>
      <c r="CM7" s="227">
        <f>IF($C$9=0,"",IF(CM$6+'Data Input - General'!$F$22&gt;'Data Input - General'!$F$34,0,'Data Input - Proposed'!CM$6+'Data Input - General'!$F$22))</f>
        <v>0</v>
      </c>
      <c r="CN7" s="227">
        <f>IF($C$9=0,"",IF(CN$6+'Data Input - General'!$F$22&gt;'Data Input - General'!$F$34,0,'Data Input - Proposed'!CN$6+'Data Input - General'!$F$22))</f>
        <v>0</v>
      </c>
      <c r="CO7" s="227">
        <f>IF($C$9=0,"",IF(CO$6+'Data Input - General'!$F$22&gt;'Data Input - General'!$F$34,0,'Data Input - Proposed'!CO$6+'Data Input - General'!$F$22))</f>
        <v>0</v>
      </c>
      <c r="CP7" s="227">
        <f>IF($C$9=0,"",IF(CP$6+'Data Input - General'!$F$22&gt;'Data Input - General'!$F$34,0,'Data Input - Proposed'!CP$6+'Data Input - General'!$F$22))</f>
        <v>0</v>
      </c>
      <c r="CQ7" s="227">
        <f>IF($C$9=0,"",IF(CQ$6+'Data Input - General'!$F$22&gt;'Data Input - General'!$F$34,0,'Data Input - Proposed'!CQ$6+'Data Input - General'!$F$22))</f>
        <v>0</v>
      </c>
      <c r="CR7" s="227">
        <f>IF($C$9=0,"",IF(CR$6+'Data Input - General'!$F$22&gt;'Data Input - General'!$F$34,0,'Data Input - Proposed'!CR$6+'Data Input - General'!$F$22))</f>
        <v>0</v>
      </c>
      <c r="CS7" s="227">
        <f>IF($C$9=0,"",IF(CS$6+'Data Input - General'!$F$22&gt;'Data Input - General'!$F$34,0,'Data Input - Proposed'!CS$6+'Data Input - General'!$F$22))</f>
        <v>0</v>
      </c>
      <c r="CT7" s="227">
        <f>IF($C$9=0,"",IF(CT$6+'Data Input - General'!$F$22&gt;'Data Input - General'!$F$34,0,'Data Input - Proposed'!CT$6+'Data Input - General'!$F$22))</f>
        <v>0</v>
      </c>
      <c r="CU7" s="227">
        <f>IF($C$9=0,"",IF(CU$6+'Data Input - General'!$F$22&gt;'Data Input - General'!$F$34,0,'Data Input - Proposed'!CU$6+'Data Input - General'!$F$22))</f>
        <v>0</v>
      </c>
      <c r="CV7" s="227">
        <f>IF($C$9=0,"",IF(CV$6+'Data Input - General'!$F$22&gt;'Data Input - General'!$F$34,0,'Data Input - Proposed'!CV$6+'Data Input - General'!$F$22))</f>
        <v>0</v>
      </c>
      <c r="CW7" s="227">
        <f>IF($C$9=0,"",IF(CW$6+'Data Input - General'!$F$22&gt;'Data Input - General'!$F$34,0,'Data Input - Proposed'!CW$6+'Data Input - General'!$F$22))</f>
        <v>0</v>
      </c>
      <c r="CX7" s="227">
        <f>IF($C$9=0,"",IF(CX$6+'Data Input - General'!$F$22&gt;'Data Input - General'!$F$34,0,'Data Input - Proposed'!CX$6+'Data Input - General'!$F$22))</f>
        <v>0</v>
      </c>
      <c r="CY7" s="227">
        <f>IF($C$9=0,"",IF(CY$6+'Data Input - General'!$F$22&gt;'Data Input - General'!$F$34,0,'Data Input - Proposed'!CY$6+'Data Input - General'!$F$22))</f>
        <v>0</v>
      </c>
      <c r="CZ7" s="227">
        <f>IF($C$9=0,"",IF(CZ$6+'Data Input - General'!$F$22&gt;'Data Input - General'!$F$34,0,'Data Input - Proposed'!CZ$6+'Data Input - General'!$F$22))</f>
        <v>0</v>
      </c>
      <c r="DA7" s="227">
        <f>IF($C$9=0,"",IF(DA$6+'Data Input - General'!$F$22&gt;'Data Input - General'!$F$34,0,'Data Input - Proposed'!DA$6+'Data Input - General'!$F$22))</f>
        <v>0</v>
      </c>
      <c r="DB7" s="227">
        <f>IF($C$9=0,"",IF(DB$6+'Data Input - General'!$F$22&gt;'Data Input - General'!$F$34,0,'Data Input - Proposed'!DB$6+'Data Input - General'!$F$22))</f>
        <v>0</v>
      </c>
      <c r="DC7" s="227">
        <f>IF($C$9=0,"",IF(DC$6+'Data Input - General'!$F$22&gt;'Data Input - General'!$F$34,0,'Data Input - Proposed'!DC$6+'Data Input - General'!$F$22))</f>
        <v>0</v>
      </c>
      <c r="DD7" s="218"/>
      <c r="DE7" s="220"/>
    </row>
    <row r="8" spans="2:109" ht="12" customHeight="1" x14ac:dyDescent="0.25">
      <c r="B8" s="217"/>
      <c r="C8" s="260"/>
      <c r="D8" s="226"/>
      <c r="E8" s="219"/>
      <c r="F8" s="235"/>
      <c r="G8" s="235"/>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18"/>
      <c r="BL8" s="218"/>
      <c r="BM8" s="218"/>
      <c r="BN8" s="218"/>
      <c r="BO8" s="218"/>
      <c r="BP8" s="218"/>
      <c r="BQ8" s="218"/>
      <c r="BR8" s="218"/>
      <c r="BS8" s="218"/>
      <c r="BT8" s="218"/>
      <c r="BU8" s="218"/>
      <c r="BV8" s="218"/>
      <c r="BW8" s="218"/>
      <c r="BX8" s="218"/>
      <c r="BY8" s="218"/>
      <c r="BZ8" s="218"/>
      <c r="CA8" s="218"/>
      <c r="CB8" s="218"/>
      <c r="CC8" s="218"/>
      <c r="CD8" s="218"/>
      <c r="CE8" s="218"/>
      <c r="CF8" s="218"/>
      <c r="CG8" s="218"/>
      <c r="CH8" s="218"/>
      <c r="CI8" s="218"/>
      <c r="CJ8" s="218"/>
      <c r="CK8" s="218"/>
      <c r="CL8" s="218"/>
      <c r="CM8" s="218"/>
      <c r="CN8" s="218"/>
      <c r="CO8" s="218"/>
      <c r="CP8" s="218"/>
      <c r="CQ8" s="218"/>
      <c r="CR8" s="218"/>
      <c r="CS8" s="218"/>
      <c r="CT8" s="218"/>
      <c r="CU8" s="218"/>
      <c r="CV8" s="218"/>
      <c r="CW8" s="218"/>
      <c r="CX8" s="218"/>
      <c r="CY8" s="218"/>
      <c r="CZ8" s="218"/>
      <c r="DA8" s="218"/>
      <c r="DB8" s="218"/>
      <c r="DC8" s="218"/>
      <c r="DD8" s="218"/>
      <c r="DE8" s="220"/>
    </row>
    <row r="9" spans="2:109" ht="24.75" customHeight="1" x14ac:dyDescent="0.25">
      <c r="B9" s="217"/>
      <c r="C9" s="784" t="str">
        <f>'Data Input - General'!G24</f>
        <v>Proposed derogation</v>
      </c>
      <c r="D9" s="304"/>
      <c r="E9" s="305" t="s">
        <v>549</v>
      </c>
      <c r="F9" s="426"/>
      <c r="G9" s="299"/>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c r="CB9" s="237"/>
      <c r="CC9" s="237"/>
      <c r="CD9" s="237"/>
      <c r="CE9" s="237"/>
      <c r="CF9" s="237"/>
      <c r="CG9" s="237"/>
      <c r="CH9" s="237"/>
      <c r="CI9" s="237"/>
      <c r="CJ9" s="237"/>
      <c r="CK9" s="237"/>
      <c r="CL9" s="237"/>
      <c r="CM9" s="237"/>
      <c r="CN9" s="237"/>
      <c r="CO9" s="237"/>
      <c r="CP9" s="237"/>
      <c r="CQ9" s="237"/>
      <c r="CR9" s="237"/>
      <c r="CS9" s="237"/>
      <c r="CT9" s="237"/>
      <c r="CU9" s="237"/>
      <c r="CV9" s="237"/>
      <c r="CW9" s="237"/>
      <c r="CX9" s="237"/>
      <c r="CY9" s="237"/>
      <c r="CZ9" s="237"/>
      <c r="DA9" s="237"/>
      <c r="DB9" s="237"/>
      <c r="DC9" s="237"/>
      <c r="DD9" s="237"/>
      <c r="DE9" s="220"/>
    </row>
    <row r="10" spans="2:109" ht="9.75" customHeight="1" x14ac:dyDescent="0.35">
      <c r="B10" s="217"/>
      <c r="C10" s="261"/>
      <c r="D10" s="226"/>
      <c r="E10" s="236"/>
      <c r="F10" s="219"/>
      <c r="G10" s="219"/>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218"/>
      <c r="CR10" s="218"/>
      <c r="CS10" s="218"/>
      <c r="CT10" s="218"/>
      <c r="CU10" s="218"/>
      <c r="CV10" s="218"/>
      <c r="CW10" s="218"/>
      <c r="CX10" s="218"/>
      <c r="CY10" s="218"/>
      <c r="CZ10" s="218"/>
      <c r="DA10" s="218"/>
      <c r="DB10" s="218"/>
      <c r="DC10" s="218"/>
      <c r="DD10" s="218"/>
      <c r="DE10" s="220"/>
    </row>
    <row r="11" spans="2:109" ht="24.75" customHeight="1" x14ac:dyDescent="0.25">
      <c r="B11" s="217"/>
      <c r="C11" s="262" t="s">
        <v>112</v>
      </c>
      <c r="D11" s="237"/>
      <c r="E11" s="238" t="s">
        <v>549</v>
      </c>
      <c r="F11" s="239"/>
      <c r="G11" s="239"/>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c r="BO11" s="237"/>
      <c r="BP11" s="237"/>
      <c r="BQ11" s="237"/>
      <c r="BR11" s="237"/>
      <c r="BS11" s="237"/>
      <c r="BT11" s="237"/>
      <c r="BU11" s="237"/>
      <c r="BV11" s="237"/>
      <c r="BW11" s="237"/>
      <c r="BX11" s="237"/>
      <c r="BY11" s="237"/>
      <c r="BZ11" s="237"/>
      <c r="CA11" s="237"/>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237"/>
      <c r="CY11" s="237"/>
      <c r="CZ11" s="237"/>
      <c r="DA11" s="237"/>
      <c r="DB11" s="237"/>
      <c r="DC11" s="237"/>
      <c r="DD11" s="237"/>
      <c r="DE11" s="220"/>
    </row>
    <row r="12" spans="2:109" ht="34.5" customHeight="1" x14ac:dyDescent="0.25">
      <c r="B12" s="217"/>
      <c r="C12" s="260"/>
      <c r="D12" s="226"/>
      <c r="E12" s="219"/>
      <c r="F12" s="219"/>
      <c r="G12" s="219"/>
      <c r="H12" s="219"/>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20"/>
    </row>
    <row r="13" spans="2:109" ht="18" customHeight="1" x14ac:dyDescent="0.25">
      <c r="B13" s="217"/>
      <c r="C13" s="260"/>
      <c r="D13" s="115" t="s">
        <v>9</v>
      </c>
      <c r="E13" s="239"/>
      <c r="F13" s="239"/>
      <c r="G13" s="239"/>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20"/>
    </row>
    <row r="14" spans="2:109" s="241" customFormat="1" x14ac:dyDescent="0.25">
      <c r="B14" s="242"/>
      <c r="C14" s="263">
        <v>5.0999999999999996</v>
      </c>
      <c r="D14" s="820" t="s">
        <v>2</v>
      </c>
      <c r="E14" s="219" t="s">
        <v>1117</v>
      </c>
      <c r="F14" s="219"/>
      <c r="G14" s="219"/>
      <c r="H14" s="271"/>
      <c r="I14" s="271"/>
      <c r="J14" s="271"/>
      <c r="K14" s="271"/>
      <c r="L14" s="271"/>
      <c r="M14" s="271"/>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c r="BX14" s="271"/>
      <c r="BY14" s="271"/>
      <c r="BZ14" s="271"/>
      <c r="CA14" s="271"/>
      <c r="CB14" s="271"/>
      <c r="CC14" s="271"/>
      <c r="CD14" s="271"/>
      <c r="CE14" s="271"/>
      <c r="CF14" s="271"/>
      <c r="CG14" s="271"/>
      <c r="CH14" s="271"/>
      <c r="CI14" s="271"/>
      <c r="CJ14" s="271"/>
      <c r="CK14" s="271"/>
      <c r="CL14" s="271"/>
      <c r="CM14" s="271"/>
      <c r="CN14" s="271"/>
      <c r="CO14" s="271"/>
      <c r="CP14" s="271"/>
      <c r="CQ14" s="271"/>
      <c r="CR14" s="271"/>
      <c r="CS14" s="271"/>
      <c r="CT14" s="271"/>
      <c r="CU14" s="271"/>
      <c r="CV14" s="271"/>
      <c r="CW14" s="271"/>
      <c r="CX14" s="271"/>
      <c r="CY14" s="271"/>
      <c r="CZ14" s="271"/>
      <c r="DA14" s="271"/>
      <c r="DB14" s="271"/>
      <c r="DC14" s="271"/>
      <c r="DD14" s="225"/>
      <c r="DE14" s="243"/>
    </row>
    <row r="15" spans="2:109" s="241" customFormat="1" x14ac:dyDescent="0.25">
      <c r="B15" s="242"/>
      <c r="C15" s="263">
        <v>5.2</v>
      </c>
      <c r="D15" s="820" t="s">
        <v>3</v>
      </c>
      <c r="E15" s="219" t="s">
        <v>1117</v>
      </c>
      <c r="F15" s="219"/>
      <c r="G15" s="219"/>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271"/>
      <c r="AH15" s="271"/>
      <c r="AI15" s="271"/>
      <c r="AJ15" s="271"/>
      <c r="AK15" s="271"/>
      <c r="AL15" s="271"/>
      <c r="AM15" s="271"/>
      <c r="AN15" s="271"/>
      <c r="AO15" s="271"/>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s="271"/>
      <c r="CA15" s="271"/>
      <c r="CB15" s="271"/>
      <c r="CC15" s="271"/>
      <c r="CD15" s="271"/>
      <c r="CE15" s="271"/>
      <c r="CF15" s="271"/>
      <c r="CG15" s="271"/>
      <c r="CH15" s="271"/>
      <c r="CI15" s="271"/>
      <c r="CJ15" s="271"/>
      <c r="CK15" s="271"/>
      <c r="CL15" s="271"/>
      <c r="CM15" s="271"/>
      <c r="CN15" s="271"/>
      <c r="CO15" s="271"/>
      <c r="CP15" s="271"/>
      <c r="CQ15" s="271"/>
      <c r="CR15" s="271"/>
      <c r="CS15" s="271"/>
      <c r="CT15" s="271"/>
      <c r="CU15" s="271"/>
      <c r="CV15" s="271"/>
      <c r="CW15" s="271"/>
      <c r="CX15" s="271"/>
      <c r="CY15" s="271"/>
      <c r="CZ15" s="271"/>
      <c r="DA15" s="271"/>
      <c r="DB15" s="271"/>
      <c r="DC15" s="271"/>
      <c r="DD15" s="225"/>
      <c r="DE15" s="243"/>
    </row>
    <row r="16" spans="2:109" s="241" customFormat="1" x14ac:dyDescent="0.25">
      <c r="B16" s="242"/>
      <c r="C16" s="263">
        <v>5.3</v>
      </c>
      <c r="D16" s="820" t="s">
        <v>4</v>
      </c>
      <c r="E16" s="219" t="s">
        <v>1117</v>
      </c>
      <c r="F16" s="219"/>
      <c r="G16" s="219"/>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1"/>
      <c r="AH16" s="271"/>
      <c r="AI16" s="271"/>
      <c r="AJ16" s="271"/>
      <c r="AK16" s="271"/>
      <c r="AL16" s="271"/>
      <c r="AM16" s="271"/>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s="271"/>
      <c r="CA16" s="271"/>
      <c r="CB16" s="271"/>
      <c r="CC16" s="271"/>
      <c r="CD16" s="271"/>
      <c r="CE16" s="271"/>
      <c r="CF16" s="271"/>
      <c r="CG16" s="271"/>
      <c r="CH16" s="271"/>
      <c r="CI16" s="271"/>
      <c r="CJ16" s="271"/>
      <c r="CK16" s="271"/>
      <c r="CL16" s="271"/>
      <c r="CM16" s="271"/>
      <c r="CN16" s="271"/>
      <c r="CO16" s="271"/>
      <c r="CP16" s="271"/>
      <c r="CQ16" s="271"/>
      <c r="CR16" s="271"/>
      <c r="CS16" s="271"/>
      <c r="CT16" s="271"/>
      <c r="CU16" s="271"/>
      <c r="CV16" s="271"/>
      <c r="CW16" s="271"/>
      <c r="CX16" s="271"/>
      <c r="CY16" s="271"/>
      <c r="CZ16" s="271"/>
      <c r="DA16" s="271"/>
      <c r="DB16" s="271"/>
      <c r="DC16" s="271"/>
      <c r="DD16" s="225"/>
      <c r="DE16" s="243"/>
    </row>
    <row r="17" spans="2:109" s="241" customFormat="1" x14ac:dyDescent="0.25">
      <c r="B17" s="242"/>
      <c r="C17" s="263">
        <v>5.4</v>
      </c>
      <c r="D17" s="820" t="s">
        <v>5</v>
      </c>
      <c r="E17" s="219" t="s">
        <v>1117</v>
      </c>
      <c r="F17" s="219"/>
      <c r="G17" s="219"/>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1"/>
      <c r="AJ17" s="271"/>
      <c r="AK17" s="271"/>
      <c r="AL17" s="271"/>
      <c r="AM17" s="271"/>
      <c r="AN17" s="271"/>
      <c r="AO17" s="271"/>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s="271"/>
      <c r="CA17" s="271"/>
      <c r="CB17" s="271"/>
      <c r="CC17" s="271"/>
      <c r="CD17" s="271"/>
      <c r="CE17" s="271"/>
      <c r="CF17" s="271"/>
      <c r="CG17" s="271"/>
      <c r="CH17" s="271"/>
      <c r="CI17" s="271"/>
      <c r="CJ17" s="271"/>
      <c r="CK17" s="271"/>
      <c r="CL17" s="271"/>
      <c r="CM17" s="271"/>
      <c r="CN17" s="271"/>
      <c r="CO17" s="271"/>
      <c r="CP17" s="271"/>
      <c r="CQ17" s="271"/>
      <c r="CR17" s="271"/>
      <c r="CS17" s="271"/>
      <c r="CT17" s="271"/>
      <c r="CU17" s="271"/>
      <c r="CV17" s="271"/>
      <c r="CW17" s="271"/>
      <c r="CX17" s="271"/>
      <c r="CY17" s="271"/>
      <c r="CZ17" s="271"/>
      <c r="DA17" s="271"/>
      <c r="DB17" s="271"/>
      <c r="DC17" s="271"/>
      <c r="DD17" s="225"/>
      <c r="DE17" s="243"/>
    </row>
    <row r="18" spans="2:109" s="241" customFormat="1" x14ac:dyDescent="0.25">
      <c r="B18" s="242"/>
      <c r="C18" s="263">
        <v>5.5</v>
      </c>
      <c r="D18" s="820" t="s">
        <v>816</v>
      </c>
      <c r="E18" s="219" t="s">
        <v>1117</v>
      </c>
      <c r="F18" s="225"/>
      <c r="G18" s="219"/>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1"/>
      <c r="AJ18" s="271"/>
      <c r="AK18" s="271"/>
      <c r="AL18" s="271"/>
      <c r="AM18" s="271"/>
      <c r="AN18" s="271"/>
      <c r="AO18" s="271"/>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271"/>
      <c r="CA18" s="271"/>
      <c r="CB18" s="271"/>
      <c r="CC18" s="271"/>
      <c r="CD18" s="271"/>
      <c r="CE18" s="271"/>
      <c r="CF18" s="271"/>
      <c r="CG18" s="271"/>
      <c r="CH18" s="271"/>
      <c r="CI18" s="271"/>
      <c r="CJ18" s="271"/>
      <c r="CK18" s="271"/>
      <c r="CL18" s="271"/>
      <c r="CM18" s="271"/>
      <c r="CN18" s="271"/>
      <c r="CO18" s="271"/>
      <c r="CP18" s="271"/>
      <c r="CQ18" s="271"/>
      <c r="CR18" s="271"/>
      <c r="CS18" s="271"/>
      <c r="CT18" s="271"/>
      <c r="CU18" s="271"/>
      <c r="CV18" s="271"/>
      <c r="CW18" s="271"/>
      <c r="CX18" s="271"/>
      <c r="CY18" s="271"/>
      <c r="CZ18" s="271"/>
      <c r="DA18" s="271"/>
      <c r="DB18" s="271"/>
      <c r="DC18" s="271"/>
      <c r="DD18" s="225"/>
      <c r="DE18" s="243"/>
    </row>
    <row r="19" spans="2:109" ht="18" customHeight="1" x14ac:dyDescent="0.25">
      <c r="B19" s="217"/>
      <c r="C19" s="260"/>
      <c r="D19" s="115" t="s">
        <v>469</v>
      </c>
      <c r="E19" s="239"/>
      <c r="F19" s="239"/>
      <c r="G19" s="239"/>
      <c r="H19" s="237"/>
      <c r="I19" s="237"/>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7"/>
      <c r="AM19" s="237"/>
      <c r="AN19" s="237"/>
      <c r="AO19" s="237"/>
      <c r="AP19" s="237"/>
      <c r="AQ19" s="237"/>
      <c r="AR19" s="237"/>
      <c r="AS19" s="237"/>
      <c r="AT19" s="237"/>
      <c r="AU19" s="237"/>
      <c r="AV19" s="237"/>
      <c r="AW19" s="237"/>
      <c r="AX19" s="237"/>
      <c r="AY19" s="237"/>
      <c r="AZ19" s="237"/>
      <c r="BA19" s="237"/>
      <c r="BB19" s="237"/>
      <c r="BC19" s="237"/>
      <c r="BD19" s="237"/>
      <c r="BE19" s="237"/>
      <c r="BF19" s="237"/>
      <c r="BG19" s="237"/>
      <c r="BH19" s="237"/>
      <c r="BI19" s="237"/>
      <c r="BJ19" s="237"/>
      <c r="BK19" s="237"/>
      <c r="BL19" s="237"/>
      <c r="BM19" s="237"/>
      <c r="BN19" s="237"/>
      <c r="BO19" s="237"/>
      <c r="BP19" s="237"/>
      <c r="BQ19" s="237"/>
      <c r="BR19" s="237"/>
      <c r="BS19" s="237"/>
      <c r="BT19" s="237"/>
      <c r="BU19" s="237"/>
      <c r="BV19" s="237"/>
      <c r="BW19" s="237"/>
      <c r="BX19" s="237"/>
      <c r="BY19" s="237"/>
      <c r="BZ19" s="237"/>
      <c r="CA19" s="237"/>
      <c r="CB19" s="237"/>
      <c r="CC19" s="237"/>
      <c r="CD19" s="237"/>
      <c r="CE19" s="237"/>
      <c r="CF19" s="237"/>
      <c r="CG19" s="237"/>
      <c r="CH19" s="237"/>
      <c r="CI19" s="237"/>
      <c r="CJ19" s="237"/>
      <c r="CK19" s="237"/>
      <c r="CL19" s="237"/>
      <c r="CM19" s="237"/>
      <c r="CN19" s="237"/>
      <c r="CO19" s="237"/>
      <c r="CP19" s="237"/>
      <c r="CQ19" s="237"/>
      <c r="CR19" s="237"/>
      <c r="CS19" s="237"/>
      <c r="CT19" s="237"/>
      <c r="CU19" s="237"/>
      <c r="CV19" s="237"/>
      <c r="CW19" s="237"/>
      <c r="CX19" s="237"/>
      <c r="CY19" s="237"/>
      <c r="CZ19" s="237"/>
      <c r="DA19" s="237"/>
      <c r="DB19" s="237"/>
      <c r="DC19" s="237"/>
      <c r="DD19" s="237"/>
      <c r="DE19" s="220"/>
    </row>
    <row r="20" spans="2:109" x14ac:dyDescent="0.25">
      <c r="B20" s="217"/>
      <c r="C20" s="263" t="s">
        <v>839</v>
      </c>
      <c r="D20" s="820" t="s">
        <v>6</v>
      </c>
      <c r="E20" s="219" t="s">
        <v>1117</v>
      </c>
      <c r="F20" s="219"/>
      <c r="G20" s="219"/>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s="271"/>
      <c r="CA20" s="271"/>
      <c r="CB20" s="271"/>
      <c r="CC20" s="271"/>
      <c r="CD20" s="271"/>
      <c r="CE20" s="271"/>
      <c r="CF20" s="271"/>
      <c r="CG20" s="271"/>
      <c r="CH20" s="271"/>
      <c r="CI20" s="271"/>
      <c r="CJ20" s="271"/>
      <c r="CK20" s="271"/>
      <c r="CL20" s="271"/>
      <c r="CM20" s="271"/>
      <c r="CN20" s="271"/>
      <c r="CO20" s="271"/>
      <c r="CP20" s="271"/>
      <c r="CQ20" s="271"/>
      <c r="CR20" s="271"/>
      <c r="CS20" s="271"/>
      <c r="CT20" s="271"/>
      <c r="CU20" s="271"/>
      <c r="CV20" s="271"/>
      <c r="CW20" s="271"/>
      <c r="CX20" s="271"/>
      <c r="CY20" s="271"/>
      <c r="CZ20" s="271"/>
      <c r="DA20" s="271"/>
      <c r="DB20" s="271"/>
      <c r="DC20" s="271"/>
      <c r="DD20" s="225"/>
      <c r="DE20" s="220"/>
    </row>
    <row r="21" spans="2:109" x14ac:dyDescent="0.25">
      <c r="B21" s="217"/>
      <c r="C21" s="263" t="s">
        <v>840</v>
      </c>
      <c r="D21" s="820" t="s">
        <v>7</v>
      </c>
      <c r="E21" s="219" t="s">
        <v>1117</v>
      </c>
      <c r="F21" s="219"/>
      <c r="G21" s="219"/>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1"/>
      <c r="AJ21" s="271"/>
      <c r="AK21" s="271"/>
      <c r="AL21" s="271"/>
      <c r="AM21" s="271"/>
      <c r="AN21" s="271"/>
      <c r="AO21" s="271"/>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s="271"/>
      <c r="CA21" s="271"/>
      <c r="CB21" s="271"/>
      <c r="CC21" s="271"/>
      <c r="CD21" s="271"/>
      <c r="CE21" s="271"/>
      <c r="CF21" s="271"/>
      <c r="CG21" s="271"/>
      <c r="CH21" s="271"/>
      <c r="CI21" s="271"/>
      <c r="CJ21" s="271"/>
      <c r="CK21" s="271"/>
      <c r="CL21" s="271"/>
      <c r="CM21" s="271"/>
      <c r="CN21" s="271"/>
      <c r="CO21" s="271"/>
      <c r="CP21" s="271"/>
      <c r="CQ21" s="271"/>
      <c r="CR21" s="271"/>
      <c r="CS21" s="271"/>
      <c r="CT21" s="271"/>
      <c r="CU21" s="271"/>
      <c r="CV21" s="271"/>
      <c r="CW21" s="271"/>
      <c r="CX21" s="271"/>
      <c r="CY21" s="271"/>
      <c r="CZ21" s="271"/>
      <c r="DA21" s="271"/>
      <c r="DB21" s="271"/>
      <c r="DC21" s="271"/>
      <c r="DD21" s="225"/>
      <c r="DE21" s="220"/>
    </row>
    <row r="22" spans="2:109" x14ac:dyDescent="0.25">
      <c r="B22" s="217"/>
      <c r="C22" s="263" t="s">
        <v>841</v>
      </c>
      <c r="D22" s="820" t="s">
        <v>0</v>
      </c>
      <c r="E22" s="219" t="s">
        <v>1117</v>
      </c>
      <c r="F22" s="219"/>
      <c r="G22" s="219"/>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1"/>
      <c r="AJ22" s="271"/>
      <c r="AK22" s="271"/>
      <c r="AL22" s="271"/>
      <c r="AM22" s="271"/>
      <c r="AN22" s="271"/>
      <c r="AO22" s="271"/>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s="271"/>
      <c r="CA22" s="271"/>
      <c r="CB22" s="271"/>
      <c r="CC22" s="271"/>
      <c r="CD22" s="271"/>
      <c r="CE22" s="271"/>
      <c r="CF22" s="271"/>
      <c r="CG22" s="271"/>
      <c r="CH22" s="271"/>
      <c r="CI22" s="271"/>
      <c r="CJ22" s="271"/>
      <c r="CK22" s="271"/>
      <c r="CL22" s="271"/>
      <c r="CM22" s="271"/>
      <c r="CN22" s="271"/>
      <c r="CO22" s="271"/>
      <c r="CP22" s="271"/>
      <c r="CQ22" s="271"/>
      <c r="CR22" s="271"/>
      <c r="CS22" s="271"/>
      <c r="CT22" s="271"/>
      <c r="CU22" s="271"/>
      <c r="CV22" s="271"/>
      <c r="CW22" s="271"/>
      <c r="CX22" s="271"/>
      <c r="CY22" s="271"/>
      <c r="CZ22" s="271"/>
      <c r="DA22" s="271"/>
      <c r="DB22" s="271"/>
      <c r="DC22" s="271"/>
      <c r="DD22" s="225"/>
      <c r="DE22" s="220"/>
    </row>
    <row r="23" spans="2:109" x14ac:dyDescent="0.25">
      <c r="B23" s="217"/>
      <c r="C23" s="263" t="s">
        <v>842</v>
      </c>
      <c r="D23" s="820" t="s">
        <v>8</v>
      </c>
      <c r="E23" s="219" t="s">
        <v>1117</v>
      </c>
      <c r="F23" s="219"/>
      <c r="G23" s="219"/>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1"/>
      <c r="AJ23" s="271"/>
      <c r="AK23" s="271"/>
      <c r="AL23" s="271"/>
      <c r="AM23" s="271"/>
      <c r="AN23" s="271"/>
      <c r="AO23" s="271"/>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s="271"/>
      <c r="CA23" s="271"/>
      <c r="CB23" s="271"/>
      <c r="CC23" s="271"/>
      <c r="CD23" s="271"/>
      <c r="CE23" s="271"/>
      <c r="CF23" s="271"/>
      <c r="CG23" s="271"/>
      <c r="CH23" s="271"/>
      <c r="CI23" s="271"/>
      <c r="CJ23" s="271"/>
      <c r="CK23" s="271"/>
      <c r="CL23" s="271"/>
      <c r="CM23" s="271"/>
      <c r="CN23" s="271"/>
      <c r="CO23" s="271"/>
      <c r="CP23" s="271"/>
      <c r="CQ23" s="271"/>
      <c r="CR23" s="271"/>
      <c r="CS23" s="271"/>
      <c r="CT23" s="271"/>
      <c r="CU23" s="271"/>
      <c r="CV23" s="271"/>
      <c r="CW23" s="271"/>
      <c r="CX23" s="271"/>
      <c r="CY23" s="271"/>
      <c r="CZ23" s="271"/>
      <c r="DA23" s="271"/>
      <c r="DB23" s="271"/>
      <c r="DC23" s="271"/>
      <c r="DD23" s="225"/>
      <c r="DE23" s="220"/>
    </row>
    <row r="24" spans="2:109" x14ac:dyDescent="0.25">
      <c r="B24" s="217"/>
      <c r="C24" s="263" t="s">
        <v>637</v>
      </c>
      <c r="D24" s="820" t="s">
        <v>698</v>
      </c>
      <c r="E24" s="219" t="s">
        <v>1117</v>
      </c>
      <c r="F24" s="225"/>
      <c r="G24" s="219"/>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271"/>
      <c r="AH24" s="271"/>
      <c r="AI24" s="271"/>
      <c r="AJ24" s="271"/>
      <c r="AK24" s="271"/>
      <c r="AL24" s="271"/>
      <c r="AM24" s="271"/>
      <c r="AN24" s="271"/>
      <c r="AO24" s="271"/>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s="271"/>
      <c r="CA24" s="271"/>
      <c r="CB24" s="271"/>
      <c r="CC24" s="271"/>
      <c r="CD24" s="271"/>
      <c r="CE24" s="271"/>
      <c r="CF24" s="271"/>
      <c r="CG24" s="271"/>
      <c r="CH24" s="271"/>
      <c r="CI24" s="271"/>
      <c r="CJ24" s="271"/>
      <c r="CK24" s="271"/>
      <c r="CL24" s="271"/>
      <c r="CM24" s="271"/>
      <c r="CN24" s="271"/>
      <c r="CO24" s="271"/>
      <c r="CP24" s="271"/>
      <c r="CQ24" s="271"/>
      <c r="CR24" s="271"/>
      <c r="CS24" s="271"/>
      <c r="CT24" s="271"/>
      <c r="CU24" s="271"/>
      <c r="CV24" s="271"/>
      <c r="CW24" s="271"/>
      <c r="CX24" s="271"/>
      <c r="CY24" s="271"/>
      <c r="CZ24" s="271"/>
      <c r="DA24" s="271"/>
      <c r="DB24" s="271"/>
      <c r="DC24" s="271"/>
      <c r="DD24" s="225"/>
      <c r="DE24" s="220"/>
    </row>
    <row r="25" spans="2:109" ht="19.5" customHeight="1" x14ac:dyDescent="0.25">
      <c r="B25" s="217"/>
      <c r="C25" s="260"/>
      <c r="D25" s="115" t="s">
        <v>195</v>
      </c>
      <c r="E25" s="239"/>
      <c r="F25" s="239"/>
      <c r="G25" s="239"/>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37"/>
      <c r="CU25" s="237"/>
      <c r="CV25" s="237"/>
      <c r="CW25" s="237"/>
      <c r="CX25" s="237"/>
      <c r="CY25" s="237"/>
      <c r="CZ25" s="237"/>
      <c r="DA25" s="237"/>
      <c r="DB25" s="237"/>
      <c r="DC25" s="237"/>
      <c r="DD25" s="237"/>
      <c r="DE25" s="220"/>
    </row>
    <row r="26" spans="2:109" x14ac:dyDescent="0.25">
      <c r="B26" s="217"/>
      <c r="C26" s="263" t="s">
        <v>843</v>
      </c>
      <c r="D26" s="820" t="s">
        <v>638</v>
      </c>
      <c r="E26" s="219" t="s">
        <v>1117</v>
      </c>
      <c r="F26" s="219"/>
      <c r="G26" s="219"/>
      <c r="H26" s="271"/>
      <c r="I26" s="271"/>
      <c r="J26" s="271"/>
      <c r="K26" s="271"/>
      <c r="L26" s="271"/>
      <c r="M26" s="271"/>
      <c r="N26" s="271"/>
      <c r="O26" s="271"/>
      <c r="P26" s="271"/>
      <c r="Q26" s="271"/>
      <c r="R26" s="271"/>
      <c r="S26" s="271"/>
      <c r="T26" s="271"/>
      <c r="U26" s="271"/>
      <c r="V26" s="271"/>
      <c r="W26" s="271"/>
      <c r="X26" s="271"/>
      <c r="Y26" s="271"/>
      <c r="Z26" s="271"/>
      <c r="AA26" s="271"/>
      <c r="AB26" s="271"/>
      <c r="AC26" s="271"/>
      <c r="AD26" s="271"/>
      <c r="AE26" s="271"/>
      <c r="AF26" s="271"/>
      <c r="AG26" s="271"/>
      <c r="AH26" s="271"/>
      <c r="AI26" s="271"/>
      <c r="AJ26" s="271"/>
      <c r="AK26" s="271"/>
      <c r="AL26" s="271"/>
      <c r="AM26" s="271"/>
      <c r="AN26" s="271"/>
      <c r="AO26" s="271"/>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s="271"/>
      <c r="CA26" s="271"/>
      <c r="CB26" s="271"/>
      <c r="CC26" s="271"/>
      <c r="CD26" s="271"/>
      <c r="CE26" s="271"/>
      <c r="CF26" s="271"/>
      <c r="CG26" s="271"/>
      <c r="CH26" s="271"/>
      <c r="CI26" s="271"/>
      <c r="CJ26" s="271"/>
      <c r="CK26" s="271"/>
      <c r="CL26" s="271"/>
      <c r="CM26" s="271"/>
      <c r="CN26" s="271"/>
      <c r="CO26" s="271"/>
      <c r="CP26" s="271"/>
      <c r="CQ26" s="271"/>
      <c r="CR26" s="271"/>
      <c r="CS26" s="271"/>
      <c r="CT26" s="271"/>
      <c r="CU26" s="271"/>
      <c r="CV26" s="271"/>
      <c r="CW26" s="271"/>
      <c r="CX26" s="271"/>
      <c r="CY26" s="271"/>
      <c r="CZ26" s="271"/>
      <c r="DA26" s="271"/>
      <c r="DB26" s="271"/>
      <c r="DC26" s="271"/>
      <c r="DD26" s="225"/>
      <c r="DE26" s="220"/>
    </row>
    <row r="27" spans="2:109" x14ac:dyDescent="0.25">
      <c r="B27" s="217"/>
      <c r="C27" s="263" t="s">
        <v>844</v>
      </c>
      <c r="D27" s="820" t="s">
        <v>19</v>
      </c>
      <c r="E27" s="219" t="s">
        <v>1117</v>
      </c>
      <c r="F27" s="219"/>
      <c r="G27" s="219"/>
      <c r="H27" s="271"/>
      <c r="I27" s="271"/>
      <c r="J27" s="271"/>
      <c r="K27" s="271"/>
      <c r="L27" s="271"/>
      <c r="M27" s="271"/>
      <c r="N27" s="271"/>
      <c r="O27" s="271"/>
      <c r="P27" s="271"/>
      <c r="Q27" s="271"/>
      <c r="R27" s="271"/>
      <c r="S27" s="271"/>
      <c r="T27" s="271"/>
      <c r="U27" s="271"/>
      <c r="V27" s="271"/>
      <c r="W27" s="271"/>
      <c r="X27" s="271"/>
      <c r="Y27" s="271"/>
      <c r="Z27" s="271"/>
      <c r="AA27" s="271"/>
      <c r="AB27" s="271"/>
      <c r="AC27" s="271"/>
      <c r="AD27" s="271"/>
      <c r="AE27" s="271"/>
      <c r="AF27" s="271"/>
      <c r="AG27" s="271"/>
      <c r="AH27" s="271"/>
      <c r="AI27" s="271"/>
      <c r="AJ27" s="271"/>
      <c r="AK27" s="271"/>
      <c r="AL27" s="271"/>
      <c r="AM27" s="271"/>
      <c r="AN27" s="271"/>
      <c r="AO27" s="271"/>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s="271"/>
      <c r="CA27" s="271"/>
      <c r="CB27" s="271"/>
      <c r="CC27" s="271"/>
      <c r="CD27" s="271"/>
      <c r="CE27" s="271"/>
      <c r="CF27" s="271"/>
      <c r="CG27" s="271"/>
      <c r="CH27" s="271"/>
      <c r="CI27" s="271"/>
      <c r="CJ27" s="271"/>
      <c r="CK27" s="271"/>
      <c r="CL27" s="271"/>
      <c r="CM27" s="271"/>
      <c r="CN27" s="271"/>
      <c r="CO27" s="271"/>
      <c r="CP27" s="271"/>
      <c r="CQ27" s="271"/>
      <c r="CR27" s="271"/>
      <c r="CS27" s="271"/>
      <c r="CT27" s="271"/>
      <c r="CU27" s="271"/>
      <c r="CV27" s="271"/>
      <c r="CW27" s="271"/>
      <c r="CX27" s="271"/>
      <c r="CY27" s="271"/>
      <c r="CZ27" s="271"/>
      <c r="DA27" s="271"/>
      <c r="DB27" s="271"/>
      <c r="DC27" s="271"/>
      <c r="DD27" s="225"/>
      <c r="DE27" s="220"/>
    </row>
    <row r="28" spans="2:109" x14ac:dyDescent="0.25">
      <c r="B28" s="217"/>
      <c r="C28" s="263" t="s">
        <v>845</v>
      </c>
      <c r="D28" s="820" t="s">
        <v>698</v>
      </c>
      <c r="E28" s="219" t="s">
        <v>1117</v>
      </c>
      <c r="F28" s="225"/>
      <c r="G28" s="219"/>
      <c r="H28" s="271"/>
      <c r="I28" s="271"/>
      <c r="J28" s="271"/>
      <c r="K28" s="271"/>
      <c r="L28" s="271"/>
      <c r="M28" s="271"/>
      <c r="N28" s="271"/>
      <c r="O28" s="271"/>
      <c r="P28" s="271"/>
      <c r="Q28" s="271"/>
      <c r="R28" s="271"/>
      <c r="S28" s="271"/>
      <c r="T28" s="271"/>
      <c r="U28" s="271"/>
      <c r="V28" s="271"/>
      <c r="W28" s="271"/>
      <c r="X28" s="271"/>
      <c r="Y28" s="271"/>
      <c r="Z28" s="271"/>
      <c r="AA28" s="271"/>
      <c r="AB28" s="271"/>
      <c r="AC28" s="271"/>
      <c r="AD28" s="271"/>
      <c r="AE28" s="271"/>
      <c r="AF28" s="271"/>
      <c r="AG28" s="271"/>
      <c r="AH28" s="271"/>
      <c r="AI28" s="271"/>
      <c r="AJ28" s="271"/>
      <c r="AK28" s="271"/>
      <c r="AL28" s="271"/>
      <c r="AM28" s="271"/>
      <c r="AN28" s="271"/>
      <c r="AO28" s="271"/>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s="271"/>
      <c r="CA28" s="271"/>
      <c r="CB28" s="271"/>
      <c r="CC28" s="271"/>
      <c r="CD28" s="271"/>
      <c r="CE28" s="271"/>
      <c r="CF28" s="271"/>
      <c r="CG28" s="271"/>
      <c r="CH28" s="271"/>
      <c r="CI28" s="271"/>
      <c r="CJ28" s="271"/>
      <c r="CK28" s="271"/>
      <c r="CL28" s="271"/>
      <c r="CM28" s="271"/>
      <c r="CN28" s="271"/>
      <c r="CO28" s="271"/>
      <c r="CP28" s="271"/>
      <c r="CQ28" s="271"/>
      <c r="CR28" s="271"/>
      <c r="CS28" s="271"/>
      <c r="CT28" s="271"/>
      <c r="CU28" s="271"/>
      <c r="CV28" s="271"/>
      <c r="CW28" s="271"/>
      <c r="CX28" s="271"/>
      <c r="CY28" s="271"/>
      <c r="CZ28" s="271"/>
      <c r="DA28" s="271"/>
      <c r="DB28" s="271"/>
      <c r="DC28" s="271"/>
      <c r="DD28" s="225"/>
      <c r="DE28" s="220"/>
    </row>
    <row r="29" spans="2:109" x14ac:dyDescent="0.25">
      <c r="B29" s="217"/>
      <c r="C29" s="260"/>
      <c r="D29" s="226"/>
      <c r="E29" s="219"/>
      <c r="F29" s="219"/>
      <c r="G29" s="219"/>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c r="BW29" s="244"/>
      <c r="BX29" s="244"/>
      <c r="BY29" s="244"/>
      <c r="BZ29" s="244"/>
      <c r="CA29" s="244"/>
      <c r="CB29" s="244"/>
      <c r="CC29" s="244"/>
      <c r="CD29" s="244"/>
      <c r="CE29" s="244"/>
      <c r="CF29" s="244"/>
      <c r="CG29" s="244"/>
      <c r="CH29" s="244"/>
      <c r="CI29" s="244"/>
      <c r="CJ29" s="244"/>
      <c r="CK29" s="244"/>
      <c r="CL29" s="244"/>
      <c r="CM29" s="244"/>
      <c r="CN29" s="244"/>
      <c r="CO29" s="244"/>
      <c r="CP29" s="244"/>
      <c r="CQ29" s="244"/>
      <c r="CR29" s="244"/>
      <c r="CS29" s="244"/>
      <c r="CT29" s="244"/>
      <c r="CU29" s="244"/>
      <c r="CV29" s="244"/>
      <c r="CW29" s="244"/>
      <c r="CX29" s="244"/>
      <c r="CY29" s="244"/>
      <c r="CZ29" s="244"/>
      <c r="DA29" s="244"/>
      <c r="DB29" s="244"/>
      <c r="DC29" s="244"/>
      <c r="DD29" s="244"/>
      <c r="DE29" s="220"/>
    </row>
    <row r="30" spans="2:109" s="223" customFormat="1" x14ac:dyDescent="0.25">
      <c r="B30" s="221"/>
      <c r="C30" s="264"/>
      <c r="D30" s="272" t="s">
        <v>789</v>
      </c>
      <c r="E30" s="273" t="s">
        <v>1117</v>
      </c>
      <c r="F30" s="276" t="s">
        <v>571</v>
      </c>
      <c r="G30" s="276"/>
      <c r="H30" s="535">
        <f>SUM(H14:H29)</f>
        <v>0</v>
      </c>
      <c r="I30" s="535">
        <f>SUM(I14:I29)</f>
        <v>0</v>
      </c>
      <c r="J30" s="535">
        <f>SUM(J14:J29)</f>
        <v>0</v>
      </c>
      <c r="K30" s="535">
        <f>SUM(K14:K29)</f>
        <v>0</v>
      </c>
      <c r="L30" s="535">
        <f t="shared" ref="L30:BW30" si="0">SUM(L14:L29)</f>
        <v>0</v>
      </c>
      <c r="M30" s="535">
        <f t="shared" si="0"/>
        <v>0</v>
      </c>
      <c r="N30" s="535">
        <f t="shared" si="0"/>
        <v>0</v>
      </c>
      <c r="O30" s="535">
        <f t="shared" si="0"/>
        <v>0</v>
      </c>
      <c r="P30" s="535">
        <f t="shared" si="0"/>
        <v>0</v>
      </c>
      <c r="Q30" s="535">
        <f t="shared" si="0"/>
        <v>0</v>
      </c>
      <c r="R30" s="535">
        <f t="shared" si="0"/>
        <v>0</v>
      </c>
      <c r="S30" s="535">
        <f t="shared" si="0"/>
        <v>0</v>
      </c>
      <c r="T30" s="535">
        <f t="shared" si="0"/>
        <v>0</v>
      </c>
      <c r="U30" s="535">
        <f t="shared" si="0"/>
        <v>0</v>
      </c>
      <c r="V30" s="535">
        <f t="shared" si="0"/>
        <v>0</v>
      </c>
      <c r="W30" s="535">
        <f t="shared" si="0"/>
        <v>0</v>
      </c>
      <c r="X30" s="535">
        <f t="shared" si="0"/>
        <v>0</v>
      </c>
      <c r="Y30" s="535">
        <f t="shared" si="0"/>
        <v>0</v>
      </c>
      <c r="Z30" s="535">
        <f t="shared" si="0"/>
        <v>0</v>
      </c>
      <c r="AA30" s="535">
        <f t="shared" si="0"/>
        <v>0</v>
      </c>
      <c r="AB30" s="535">
        <f t="shared" si="0"/>
        <v>0</v>
      </c>
      <c r="AC30" s="535">
        <f t="shared" si="0"/>
        <v>0</v>
      </c>
      <c r="AD30" s="535">
        <f t="shared" si="0"/>
        <v>0</v>
      </c>
      <c r="AE30" s="535">
        <f t="shared" si="0"/>
        <v>0</v>
      </c>
      <c r="AF30" s="535">
        <f t="shared" si="0"/>
        <v>0</v>
      </c>
      <c r="AG30" s="535">
        <f t="shared" si="0"/>
        <v>0</v>
      </c>
      <c r="AH30" s="535">
        <f t="shared" si="0"/>
        <v>0</v>
      </c>
      <c r="AI30" s="535">
        <f t="shared" si="0"/>
        <v>0</v>
      </c>
      <c r="AJ30" s="535">
        <f t="shared" si="0"/>
        <v>0</v>
      </c>
      <c r="AK30" s="535">
        <f t="shared" si="0"/>
        <v>0</v>
      </c>
      <c r="AL30" s="535">
        <f t="shared" si="0"/>
        <v>0</v>
      </c>
      <c r="AM30" s="535">
        <f t="shared" si="0"/>
        <v>0</v>
      </c>
      <c r="AN30" s="535">
        <f t="shared" si="0"/>
        <v>0</v>
      </c>
      <c r="AO30" s="535">
        <f t="shared" si="0"/>
        <v>0</v>
      </c>
      <c r="AP30" s="535">
        <f t="shared" si="0"/>
        <v>0</v>
      </c>
      <c r="AQ30" s="535">
        <f t="shared" si="0"/>
        <v>0</v>
      </c>
      <c r="AR30" s="535">
        <f t="shared" si="0"/>
        <v>0</v>
      </c>
      <c r="AS30" s="535">
        <f t="shared" si="0"/>
        <v>0</v>
      </c>
      <c r="AT30" s="535">
        <f t="shared" si="0"/>
        <v>0</v>
      </c>
      <c r="AU30" s="535">
        <f t="shared" si="0"/>
        <v>0</v>
      </c>
      <c r="AV30" s="535">
        <f t="shared" si="0"/>
        <v>0</v>
      </c>
      <c r="AW30" s="535">
        <f t="shared" si="0"/>
        <v>0</v>
      </c>
      <c r="AX30" s="535">
        <f t="shared" si="0"/>
        <v>0</v>
      </c>
      <c r="AY30" s="535">
        <f t="shared" si="0"/>
        <v>0</v>
      </c>
      <c r="AZ30" s="535">
        <f t="shared" si="0"/>
        <v>0</v>
      </c>
      <c r="BA30" s="535">
        <f t="shared" si="0"/>
        <v>0</v>
      </c>
      <c r="BB30" s="535">
        <f t="shared" si="0"/>
        <v>0</v>
      </c>
      <c r="BC30" s="535">
        <f t="shared" si="0"/>
        <v>0</v>
      </c>
      <c r="BD30" s="535">
        <f t="shared" si="0"/>
        <v>0</v>
      </c>
      <c r="BE30" s="535">
        <f t="shared" si="0"/>
        <v>0</v>
      </c>
      <c r="BF30" s="535">
        <f t="shared" si="0"/>
        <v>0</v>
      </c>
      <c r="BG30" s="535">
        <f t="shared" si="0"/>
        <v>0</v>
      </c>
      <c r="BH30" s="535">
        <f t="shared" si="0"/>
        <v>0</v>
      </c>
      <c r="BI30" s="535">
        <f t="shared" si="0"/>
        <v>0</v>
      </c>
      <c r="BJ30" s="535">
        <f t="shared" si="0"/>
        <v>0</v>
      </c>
      <c r="BK30" s="535">
        <f t="shared" si="0"/>
        <v>0</v>
      </c>
      <c r="BL30" s="535">
        <f t="shared" si="0"/>
        <v>0</v>
      </c>
      <c r="BM30" s="535">
        <f t="shared" si="0"/>
        <v>0</v>
      </c>
      <c r="BN30" s="535">
        <f t="shared" si="0"/>
        <v>0</v>
      </c>
      <c r="BO30" s="535">
        <f t="shared" si="0"/>
        <v>0</v>
      </c>
      <c r="BP30" s="535">
        <f t="shared" si="0"/>
        <v>0</v>
      </c>
      <c r="BQ30" s="535">
        <f t="shared" si="0"/>
        <v>0</v>
      </c>
      <c r="BR30" s="535">
        <f t="shared" si="0"/>
        <v>0</v>
      </c>
      <c r="BS30" s="535">
        <f t="shared" si="0"/>
        <v>0</v>
      </c>
      <c r="BT30" s="535">
        <f t="shared" si="0"/>
        <v>0</v>
      </c>
      <c r="BU30" s="535">
        <f t="shared" si="0"/>
        <v>0</v>
      </c>
      <c r="BV30" s="535">
        <f t="shared" si="0"/>
        <v>0</v>
      </c>
      <c r="BW30" s="535">
        <f t="shared" si="0"/>
        <v>0</v>
      </c>
      <c r="BX30" s="535">
        <f t="shared" ref="BX30:DC30" si="1">SUM(BX14:BX29)</f>
        <v>0</v>
      </c>
      <c r="BY30" s="535">
        <f t="shared" si="1"/>
        <v>0</v>
      </c>
      <c r="BZ30" s="535">
        <f t="shared" si="1"/>
        <v>0</v>
      </c>
      <c r="CA30" s="535">
        <f t="shared" si="1"/>
        <v>0</v>
      </c>
      <c r="CB30" s="535">
        <f t="shared" si="1"/>
        <v>0</v>
      </c>
      <c r="CC30" s="535">
        <f t="shared" si="1"/>
        <v>0</v>
      </c>
      <c r="CD30" s="535">
        <f t="shared" si="1"/>
        <v>0</v>
      </c>
      <c r="CE30" s="535">
        <f t="shared" si="1"/>
        <v>0</v>
      </c>
      <c r="CF30" s="535">
        <f t="shared" si="1"/>
        <v>0</v>
      </c>
      <c r="CG30" s="535">
        <f t="shared" si="1"/>
        <v>0</v>
      </c>
      <c r="CH30" s="535">
        <f t="shared" si="1"/>
        <v>0</v>
      </c>
      <c r="CI30" s="535">
        <f t="shared" si="1"/>
        <v>0</v>
      </c>
      <c r="CJ30" s="535">
        <f t="shared" si="1"/>
        <v>0</v>
      </c>
      <c r="CK30" s="535">
        <f t="shared" si="1"/>
        <v>0</v>
      </c>
      <c r="CL30" s="535">
        <f t="shared" si="1"/>
        <v>0</v>
      </c>
      <c r="CM30" s="535">
        <f t="shared" si="1"/>
        <v>0</v>
      </c>
      <c r="CN30" s="535">
        <f t="shared" si="1"/>
        <v>0</v>
      </c>
      <c r="CO30" s="535">
        <f t="shared" si="1"/>
        <v>0</v>
      </c>
      <c r="CP30" s="535">
        <f t="shared" si="1"/>
        <v>0</v>
      </c>
      <c r="CQ30" s="535">
        <f t="shared" si="1"/>
        <v>0</v>
      </c>
      <c r="CR30" s="535">
        <f t="shared" si="1"/>
        <v>0</v>
      </c>
      <c r="CS30" s="535">
        <f t="shared" si="1"/>
        <v>0</v>
      </c>
      <c r="CT30" s="535">
        <f t="shared" si="1"/>
        <v>0</v>
      </c>
      <c r="CU30" s="535">
        <f t="shared" si="1"/>
        <v>0</v>
      </c>
      <c r="CV30" s="535">
        <f t="shared" si="1"/>
        <v>0</v>
      </c>
      <c r="CW30" s="535">
        <f t="shared" si="1"/>
        <v>0</v>
      </c>
      <c r="CX30" s="535">
        <f t="shared" si="1"/>
        <v>0</v>
      </c>
      <c r="CY30" s="535">
        <f t="shared" si="1"/>
        <v>0</v>
      </c>
      <c r="CZ30" s="535">
        <f t="shared" si="1"/>
        <v>0</v>
      </c>
      <c r="DA30" s="535">
        <f t="shared" si="1"/>
        <v>0</v>
      </c>
      <c r="DB30" s="535">
        <f t="shared" si="1"/>
        <v>0</v>
      </c>
      <c r="DC30" s="535">
        <f t="shared" si="1"/>
        <v>0</v>
      </c>
      <c r="DD30" s="224"/>
      <c r="DE30" s="222"/>
    </row>
    <row r="31" spans="2:109" s="223" customFormat="1" ht="6.75" customHeight="1" x14ac:dyDescent="0.25">
      <c r="B31" s="221"/>
      <c r="C31" s="264"/>
      <c r="D31" s="272"/>
      <c r="E31" s="273"/>
      <c r="F31" s="276"/>
      <c r="G31" s="276"/>
      <c r="H31" s="823"/>
      <c r="I31" s="823"/>
      <c r="J31" s="823"/>
      <c r="K31" s="823"/>
      <c r="L31" s="823"/>
      <c r="M31" s="823"/>
      <c r="N31" s="823"/>
      <c r="O31" s="823"/>
      <c r="P31" s="823"/>
      <c r="Q31" s="823"/>
      <c r="R31" s="823"/>
      <c r="S31" s="823"/>
      <c r="T31" s="823"/>
      <c r="U31" s="823"/>
      <c r="V31" s="823"/>
      <c r="W31" s="823"/>
      <c r="X31" s="823"/>
      <c r="Y31" s="823"/>
      <c r="Z31" s="823"/>
      <c r="AA31" s="823"/>
      <c r="AB31" s="823"/>
      <c r="AC31" s="823"/>
      <c r="AD31" s="823"/>
      <c r="AE31" s="823"/>
      <c r="AF31" s="823"/>
      <c r="AG31" s="823"/>
      <c r="AH31" s="823"/>
      <c r="AI31" s="823"/>
      <c r="AJ31" s="823"/>
      <c r="AK31" s="823"/>
      <c r="AL31" s="823"/>
      <c r="AM31" s="823"/>
      <c r="AN31" s="823"/>
      <c r="AO31" s="823"/>
      <c r="AP31" s="823"/>
      <c r="AQ31" s="823"/>
      <c r="AR31" s="823"/>
      <c r="AS31" s="823"/>
      <c r="AT31" s="823"/>
      <c r="AU31" s="823"/>
      <c r="AV31" s="823"/>
      <c r="AW31" s="823"/>
      <c r="AX31" s="823"/>
      <c r="AY31" s="823"/>
      <c r="AZ31" s="823"/>
      <c r="BA31" s="823"/>
      <c r="BB31" s="823"/>
      <c r="BC31" s="823"/>
      <c r="BD31" s="823"/>
      <c r="BE31" s="823"/>
      <c r="BF31" s="823"/>
      <c r="BG31" s="823"/>
      <c r="BH31" s="823"/>
      <c r="BI31" s="823"/>
      <c r="BJ31" s="823"/>
      <c r="BK31" s="823"/>
      <c r="BL31" s="823"/>
      <c r="BM31" s="823"/>
      <c r="BN31" s="823"/>
      <c r="BO31" s="823"/>
      <c r="BP31" s="823"/>
      <c r="BQ31" s="823"/>
      <c r="BR31" s="823"/>
      <c r="BS31" s="823"/>
      <c r="BT31" s="823"/>
      <c r="BU31" s="823"/>
      <c r="BV31" s="823"/>
      <c r="BW31" s="823"/>
      <c r="BX31" s="823"/>
      <c r="BY31" s="823"/>
      <c r="BZ31" s="823"/>
      <c r="CA31" s="823"/>
      <c r="CB31" s="823"/>
      <c r="CC31" s="823"/>
      <c r="CD31" s="823"/>
      <c r="CE31" s="823"/>
      <c r="CF31" s="823"/>
      <c r="CG31" s="823"/>
      <c r="CH31" s="823"/>
      <c r="CI31" s="823"/>
      <c r="CJ31" s="823"/>
      <c r="CK31" s="823"/>
      <c r="CL31" s="823"/>
      <c r="CM31" s="823"/>
      <c r="CN31" s="823"/>
      <c r="CO31" s="823"/>
      <c r="CP31" s="823"/>
      <c r="CQ31" s="823"/>
      <c r="CR31" s="823"/>
      <c r="CS31" s="823"/>
      <c r="CT31" s="823"/>
      <c r="CU31" s="823"/>
      <c r="CV31" s="823"/>
      <c r="CW31" s="823"/>
      <c r="CX31" s="823"/>
      <c r="CY31" s="823"/>
      <c r="CZ31" s="823"/>
      <c r="DA31" s="823"/>
      <c r="DB31" s="823"/>
      <c r="DC31" s="823"/>
      <c r="DD31" s="224"/>
      <c r="DE31" s="222"/>
    </row>
    <row r="32" spans="2:109" x14ac:dyDescent="0.25">
      <c r="B32" s="217"/>
      <c r="C32" s="260"/>
      <c r="D32" s="272" t="s">
        <v>788</v>
      </c>
      <c r="E32" s="219"/>
      <c r="F32" s="276" t="s">
        <v>571</v>
      </c>
      <c r="G32" s="219"/>
      <c r="H32" s="1036">
        <f>SUM(H30:DC30)</f>
        <v>0</v>
      </c>
      <c r="I32" s="1036"/>
      <c r="J32" s="1036"/>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8"/>
      <c r="BS32" s="218"/>
      <c r="BT32" s="218"/>
      <c r="BU32" s="218"/>
      <c r="BV32" s="218"/>
      <c r="BW32" s="218"/>
      <c r="BX32" s="218"/>
      <c r="BY32" s="218"/>
      <c r="BZ32" s="218"/>
      <c r="CA32" s="218"/>
      <c r="CB32" s="218"/>
      <c r="CC32" s="218"/>
      <c r="CD32" s="218"/>
      <c r="CE32" s="218"/>
      <c r="CF32" s="218"/>
      <c r="CG32" s="218"/>
      <c r="CH32" s="218"/>
      <c r="CI32" s="218"/>
      <c r="CJ32" s="218"/>
      <c r="CK32" s="218"/>
      <c r="CL32" s="218"/>
      <c r="CM32" s="218"/>
      <c r="CN32" s="218"/>
      <c r="CO32" s="218"/>
      <c r="CP32" s="218"/>
      <c r="CQ32" s="218"/>
      <c r="CR32" s="218"/>
      <c r="CS32" s="218"/>
      <c r="CT32" s="218"/>
      <c r="CU32" s="218"/>
      <c r="CV32" s="218"/>
      <c r="CW32" s="218"/>
      <c r="CX32" s="218"/>
      <c r="CY32" s="218"/>
      <c r="CZ32" s="218"/>
      <c r="DA32" s="218"/>
      <c r="DB32" s="218"/>
      <c r="DC32" s="218"/>
      <c r="DD32" s="218"/>
      <c r="DE32" s="220"/>
    </row>
    <row r="33" spans="2:109" x14ac:dyDescent="0.25">
      <c r="B33" s="217"/>
      <c r="C33" s="260"/>
      <c r="D33" s="272"/>
      <c r="E33" s="219"/>
      <c r="F33" s="276"/>
      <c r="G33" s="219"/>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218"/>
      <c r="AM33" s="218"/>
      <c r="AN33" s="218"/>
      <c r="AO33" s="218"/>
      <c r="AP33" s="218"/>
      <c r="AQ33" s="218"/>
      <c r="AR33" s="218"/>
      <c r="AS33" s="218"/>
      <c r="AT33" s="218"/>
      <c r="AU33" s="218"/>
      <c r="AV33" s="218"/>
      <c r="AW33" s="218"/>
      <c r="AX33" s="218"/>
      <c r="AY33" s="218"/>
      <c r="AZ33" s="218"/>
      <c r="BA33" s="218"/>
      <c r="BB33" s="218"/>
      <c r="BC33" s="218"/>
      <c r="BD33" s="218"/>
      <c r="BE33" s="218"/>
      <c r="BF33" s="218"/>
      <c r="BG33" s="218"/>
      <c r="BH33" s="218"/>
      <c r="BI33" s="218"/>
      <c r="BJ33" s="218"/>
      <c r="BK33" s="218"/>
      <c r="BL33" s="218"/>
      <c r="BM33" s="218"/>
      <c r="BN33" s="218"/>
      <c r="BO33" s="218"/>
      <c r="BP33" s="218"/>
      <c r="BQ33" s="218"/>
      <c r="BR33" s="218"/>
      <c r="BS33" s="218"/>
      <c r="BT33" s="218"/>
      <c r="BU33" s="218"/>
      <c r="BV33" s="218"/>
      <c r="BW33" s="218"/>
      <c r="BX33" s="218"/>
      <c r="BY33" s="218"/>
      <c r="BZ33" s="218"/>
      <c r="CA33" s="218"/>
      <c r="CB33" s="218"/>
      <c r="CC33" s="218"/>
      <c r="CD33" s="218"/>
      <c r="CE33" s="218"/>
      <c r="CF33" s="218"/>
      <c r="CG33" s="218"/>
      <c r="CH33" s="218"/>
      <c r="CI33" s="218"/>
      <c r="CJ33" s="218"/>
      <c r="CK33" s="218"/>
      <c r="CL33" s="218"/>
      <c r="CM33" s="218"/>
      <c r="CN33" s="218"/>
      <c r="CO33" s="218"/>
      <c r="CP33" s="218"/>
      <c r="CQ33" s="218"/>
      <c r="CR33" s="218"/>
      <c r="CS33" s="218"/>
      <c r="CT33" s="218"/>
      <c r="CU33" s="218"/>
      <c r="CV33" s="218"/>
      <c r="CW33" s="218"/>
      <c r="CX33" s="218"/>
      <c r="CY33" s="218"/>
      <c r="CZ33" s="218"/>
      <c r="DA33" s="218"/>
      <c r="DB33" s="218"/>
      <c r="DC33" s="218"/>
      <c r="DD33" s="218"/>
      <c r="DE33" s="220"/>
    </row>
    <row r="34" spans="2:109" s="248" customFormat="1" x14ac:dyDescent="0.25">
      <c r="B34" s="249"/>
      <c r="C34" s="263" t="s">
        <v>846</v>
      </c>
      <c r="D34" s="226" t="s">
        <v>400</v>
      </c>
      <c r="E34" s="250" t="s">
        <v>331</v>
      </c>
      <c r="F34" s="277"/>
      <c r="G34" s="283"/>
      <c r="H34" s="218"/>
      <c r="I34" s="218"/>
      <c r="J34" s="218"/>
      <c r="K34" s="218"/>
      <c r="L34" s="218"/>
      <c r="M34" s="218"/>
      <c r="N34" s="218"/>
      <c r="O34" s="218"/>
      <c r="P34" s="218"/>
      <c r="Q34" s="218"/>
      <c r="R34" s="218"/>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51"/>
    </row>
    <row r="35" spans="2:109" x14ac:dyDescent="0.25">
      <c r="B35" s="217"/>
      <c r="C35" s="260"/>
      <c r="D35" s="272"/>
      <c r="E35" s="219"/>
      <c r="F35" s="276"/>
      <c r="G35" s="219"/>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c r="AY35" s="218"/>
      <c r="AZ35" s="218"/>
      <c r="BA35" s="218"/>
      <c r="BB35" s="218"/>
      <c r="BC35" s="218"/>
      <c r="BD35" s="218"/>
      <c r="BE35" s="218"/>
      <c r="BF35" s="218"/>
      <c r="BG35" s="218"/>
      <c r="BH35" s="218"/>
      <c r="BI35" s="218"/>
      <c r="BJ35" s="218"/>
      <c r="BK35" s="218"/>
      <c r="BL35" s="218"/>
      <c r="BM35" s="218"/>
      <c r="BN35" s="218"/>
      <c r="BO35" s="218"/>
      <c r="BP35" s="218"/>
      <c r="BQ35" s="218"/>
      <c r="BR35" s="218"/>
      <c r="BS35" s="218"/>
      <c r="BT35" s="218"/>
      <c r="BU35" s="218"/>
      <c r="BV35" s="218"/>
      <c r="BW35" s="218"/>
      <c r="BX35" s="218"/>
      <c r="BY35" s="218"/>
      <c r="BZ35" s="218"/>
      <c r="CA35" s="218"/>
      <c r="CB35" s="218"/>
      <c r="CC35" s="218"/>
      <c r="CD35" s="218"/>
      <c r="CE35" s="218"/>
      <c r="CF35" s="218"/>
      <c r="CG35" s="218"/>
      <c r="CH35" s="218"/>
      <c r="CI35" s="218"/>
      <c r="CJ35" s="218"/>
      <c r="CK35" s="218"/>
      <c r="CL35" s="218"/>
      <c r="CM35" s="218"/>
      <c r="CN35" s="218"/>
      <c r="CO35" s="218"/>
      <c r="CP35" s="218"/>
      <c r="CQ35" s="218"/>
      <c r="CR35" s="218"/>
      <c r="CS35" s="218"/>
      <c r="CT35" s="218"/>
      <c r="CU35" s="218"/>
      <c r="CV35" s="218"/>
      <c r="CW35" s="218"/>
      <c r="CX35" s="218"/>
      <c r="CY35" s="218"/>
      <c r="CZ35" s="218"/>
      <c r="DA35" s="218"/>
      <c r="DB35" s="218"/>
      <c r="DC35" s="218"/>
      <c r="DD35" s="218"/>
      <c r="DE35" s="220"/>
    </row>
    <row r="36" spans="2:109" ht="21" x14ac:dyDescent="0.25">
      <c r="B36" s="217"/>
      <c r="C36" s="260"/>
      <c r="D36" s="115" t="s">
        <v>507</v>
      </c>
      <c r="E36" s="238" t="s">
        <v>549</v>
      </c>
      <c r="F36" s="269"/>
      <c r="G36" s="269"/>
      <c r="H36" s="270"/>
      <c r="I36" s="270"/>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7"/>
      <c r="AP36" s="237"/>
      <c r="AQ36" s="237"/>
      <c r="AR36" s="237"/>
      <c r="AS36" s="237"/>
      <c r="AT36" s="237"/>
      <c r="AU36" s="237"/>
      <c r="AV36" s="237"/>
      <c r="AW36" s="237"/>
      <c r="AX36" s="237"/>
      <c r="AY36" s="237"/>
      <c r="AZ36" s="237"/>
      <c r="BA36" s="237"/>
      <c r="BB36" s="237"/>
      <c r="BC36" s="237"/>
      <c r="BD36" s="237"/>
      <c r="BE36" s="237"/>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c r="CB36" s="237"/>
      <c r="CC36" s="237"/>
      <c r="CD36" s="237"/>
      <c r="CE36" s="237"/>
      <c r="CF36" s="237"/>
      <c r="CG36" s="237"/>
      <c r="CH36" s="237"/>
      <c r="CI36" s="237"/>
      <c r="CJ36" s="237"/>
      <c r="CK36" s="237"/>
      <c r="CL36" s="237"/>
      <c r="CM36" s="237"/>
      <c r="CN36" s="237"/>
      <c r="CO36" s="237"/>
      <c r="CP36" s="237"/>
      <c r="CQ36" s="237"/>
      <c r="CR36" s="237"/>
      <c r="CS36" s="237"/>
      <c r="CT36" s="237"/>
      <c r="CU36" s="237"/>
      <c r="CV36" s="237"/>
      <c r="CW36" s="237"/>
      <c r="CX36" s="237"/>
      <c r="CY36" s="237"/>
      <c r="CZ36" s="237"/>
      <c r="DA36" s="237"/>
      <c r="DB36" s="237"/>
      <c r="DC36" s="237"/>
      <c r="DD36" s="237"/>
      <c r="DE36" s="220"/>
    </row>
    <row r="37" spans="2:109" x14ac:dyDescent="0.25">
      <c r="B37" s="217"/>
      <c r="C37" s="263" t="s">
        <v>847</v>
      </c>
      <c r="D37" s="245" t="s">
        <v>431</v>
      </c>
      <c r="E37" s="219"/>
      <c r="F37" s="139"/>
      <c r="G37" s="142"/>
      <c r="H37" s="143" t="s">
        <v>699</v>
      </c>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c r="AQ37" s="218"/>
      <c r="AR37" s="218"/>
      <c r="AS37" s="218"/>
      <c r="AT37" s="218"/>
      <c r="AU37" s="218"/>
      <c r="AV37" s="218"/>
      <c r="AW37" s="218"/>
      <c r="AX37" s="218"/>
      <c r="AY37" s="218"/>
      <c r="AZ37" s="218"/>
      <c r="BA37" s="218"/>
      <c r="BB37" s="218"/>
      <c r="BC37" s="218"/>
      <c r="BD37" s="218"/>
      <c r="BE37" s="218"/>
      <c r="BF37" s="218"/>
      <c r="BG37" s="218"/>
      <c r="BH37" s="218"/>
      <c r="BI37" s="218"/>
      <c r="BJ37" s="218"/>
      <c r="BK37" s="218"/>
      <c r="BL37" s="218"/>
      <c r="BM37" s="218"/>
      <c r="BN37" s="218"/>
      <c r="BO37" s="218"/>
      <c r="BP37" s="218"/>
      <c r="BQ37" s="218"/>
      <c r="BR37" s="218"/>
      <c r="BS37" s="218"/>
      <c r="BT37" s="218"/>
      <c r="BU37" s="218"/>
      <c r="BV37" s="218"/>
      <c r="BW37" s="218"/>
      <c r="BX37" s="218"/>
      <c r="BY37" s="218"/>
      <c r="BZ37" s="218"/>
      <c r="CA37" s="218"/>
      <c r="CB37" s="218"/>
      <c r="CC37" s="218"/>
      <c r="CD37" s="218"/>
      <c r="CE37" s="218"/>
      <c r="CF37" s="218"/>
      <c r="CG37" s="218"/>
      <c r="CH37" s="218"/>
      <c r="CI37" s="218"/>
      <c r="CJ37" s="218"/>
      <c r="CK37" s="218"/>
      <c r="CL37" s="218"/>
      <c r="CM37" s="218"/>
      <c r="CN37" s="218"/>
      <c r="CO37" s="218"/>
      <c r="CP37" s="218"/>
      <c r="CQ37" s="218"/>
      <c r="CR37" s="218"/>
      <c r="CS37" s="218"/>
      <c r="CT37" s="218"/>
      <c r="CU37" s="218"/>
      <c r="CV37" s="218"/>
      <c r="CW37" s="218"/>
      <c r="CX37" s="218"/>
      <c r="CY37" s="218"/>
      <c r="CZ37" s="218"/>
      <c r="DA37" s="218"/>
      <c r="DB37" s="218"/>
      <c r="DC37" s="218"/>
      <c r="DD37" s="218"/>
      <c r="DE37" s="220"/>
    </row>
    <row r="38" spans="2:109" x14ac:dyDescent="0.25">
      <c r="B38" s="217"/>
      <c r="C38" s="260"/>
      <c r="D38" s="274"/>
      <c r="E38" s="219"/>
      <c r="F38" s="267"/>
      <c r="G38" s="267"/>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8"/>
      <c r="BL38" s="218"/>
      <c r="BM38" s="218"/>
      <c r="BN38" s="218"/>
      <c r="BO38" s="218"/>
      <c r="BP38" s="218"/>
      <c r="BQ38" s="218"/>
      <c r="BR38" s="218"/>
      <c r="BS38" s="218"/>
      <c r="BT38" s="218"/>
      <c r="BU38" s="218"/>
      <c r="BV38" s="218"/>
      <c r="BW38" s="218"/>
      <c r="BX38" s="218"/>
      <c r="BY38" s="218"/>
      <c r="BZ38" s="218"/>
      <c r="CA38" s="218"/>
      <c r="CB38" s="218"/>
      <c r="CC38" s="218"/>
      <c r="CD38" s="218"/>
      <c r="CE38" s="218"/>
      <c r="CF38" s="218"/>
      <c r="CG38" s="218"/>
      <c r="CH38" s="218"/>
      <c r="CI38" s="218"/>
      <c r="CJ38" s="218"/>
      <c r="CK38" s="218"/>
      <c r="CL38" s="218"/>
      <c r="CM38" s="218"/>
      <c r="CN38" s="218"/>
      <c r="CO38" s="218"/>
      <c r="CP38" s="218"/>
      <c r="CQ38" s="218"/>
      <c r="CR38" s="218"/>
      <c r="CS38" s="218"/>
      <c r="CT38" s="218"/>
      <c r="CU38" s="218"/>
      <c r="CV38" s="218"/>
      <c r="CW38" s="218"/>
      <c r="CX38" s="218"/>
      <c r="CY38" s="218"/>
      <c r="CZ38" s="218"/>
      <c r="DA38" s="218"/>
      <c r="DB38" s="218"/>
      <c r="DC38" s="218"/>
      <c r="DD38" s="218"/>
      <c r="DE38" s="220"/>
    </row>
    <row r="39" spans="2:109" ht="21" x14ac:dyDescent="0.35">
      <c r="B39" s="217"/>
      <c r="C39" s="263" t="s">
        <v>848</v>
      </c>
      <c r="D39" s="226" t="s">
        <v>572</v>
      </c>
      <c r="E39" s="219" t="s">
        <v>1117</v>
      </c>
      <c r="F39" s="219"/>
      <c r="G39" s="219"/>
      <c r="H39" s="271"/>
      <c r="I39" s="271"/>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1"/>
      <c r="CE39" s="271"/>
      <c r="CF39" s="271"/>
      <c r="CG39" s="271"/>
      <c r="CH39" s="271"/>
      <c r="CI39" s="271"/>
      <c r="CJ39" s="271"/>
      <c r="CK39" s="271"/>
      <c r="CL39" s="271"/>
      <c r="CM39" s="271"/>
      <c r="CN39" s="271"/>
      <c r="CO39" s="271"/>
      <c r="CP39" s="271"/>
      <c r="CQ39" s="271"/>
      <c r="CR39" s="271"/>
      <c r="CS39" s="271"/>
      <c r="CT39" s="271"/>
      <c r="CU39" s="271"/>
      <c r="CV39" s="271"/>
      <c r="CW39" s="271"/>
      <c r="CX39" s="271"/>
      <c r="CY39" s="271"/>
      <c r="CZ39" s="271"/>
      <c r="DA39" s="271"/>
      <c r="DB39" s="271"/>
      <c r="DC39" s="271"/>
      <c r="DD39" s="225"/>
      <c r="DE39" s="220"/>
    </row>
    <row r="40" spans="2:109" x14ac:dyDescent="0.25">
      <c r="B40" s="217"/>
      <c r="C40" s="263"/>
      <c r="D40" s="226"/>
      <c r="E40" s="219"/>
      <c r="F40" s="219"/>
      <c r="G40" s="219"/>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c r="AN40" s="218"/>
      <c r="AO40" s="218"/>
      <c r="AP40" s="218"/>
      <c r="AQ40" s="218"/>
      <c r="AR40" s="218"/>
      <c r="AS40" s="218"/>
      <c r="AT40" s="218"/>
      <c r="AU40" s="218"/>
      <c r="AV40" s="218"/>
      <c r="AW40" s="218"/>
      <c r="AX40" s="218"/>
      <c r="AY40" s="218"/>
      <c r="AZ40" s="218"/>
      <c r="BA40" s="218"/>
      <c r="BB40" s="218"/>
      <c r="BC40" s="218"/>
      <c r="BD40" s="218"/>
      <c r="BE40" s="218"/>
      <c r="BF40" s="218"/>
      <c r="BG40" s="218"/>
      <c r="BH40" s="218"/>
      <c r="BI40" s="218"/>
      <c r="BJ40" s="218"/>
      <c r="BK40" s="218"/>
      <c r="BL40" s="218"/>
      <c r="BM40" s="218"/>
      <c r="BN40" s="218"/>
      <c r="BO40" s="218"/>
      <c r="BP40" s="218"/>
      <c r="BQ40" s="218"/>
      <c r="BR40" s="218"/>
      <c r="BS40" s="218"/>
      <c r="BT40" s="218"/>
      <c r="BU40" s="218"/>
      <c r="BV40" s="218"/>
      <c r="BW40" s="218"/>
      <c r="BX40" s="218"/>
      <c r="BY40" s="218"/>
      <c r="BZ40" s="218"/>
      <c r="CA40" s="218"/>
      <c r="CB40" s="218"/>
      <c r="CC40" s="218"/>
      <c r="CD40" s="218"/>
      <c r="CE40" s="218"/>
      <c r="CF40" s="218"/>
      <c r="CG40" s="218"/>
      <c r="CH40" s="218"/>
      <c r="CI40" s="218"/>
      <c r="CJ40" s="218"/>
      <c r="CK40" s="218"/>
      <c r="CL40" s="218"/>
      <c r="CM40" s="218"/>
      <c r="CN40" s="218"/>
      <c r="CO40" s="218"/>
      <c r="CP40" s="218"/>
      <c r="CQ40" s="218"/>
      <c r="CR40" s="218"/>
      <c r="CS40" s="218"/>
      <c r="CT40" s="218"/>
      <c r="CU40" s="218"/>
      <c r="CV40" s="218"/>
      <c r="CW40" s="218"/>
      <c r="CX40" s="218"/>
      <c r="CY40" s="218"/>
      <c r="CZ40" s="218"/>
      <c r="DA40" s="218"/>
      <c r="DB40" s="218"/>
      <c r="DC40" s="218"/>
      <c r="DD40" s="225"/>
      <c r="DE40" s="220"/>
    </row>
    <row r="41" spans="2:109" x14ac:dyDescent="0.25">
      <c r="B41" s="217"/>
      <c r="C41" s="263" t="s">
        <v>849</v>
      </c>
      <c r="D41" s="226" t="s">
        <v>433</v>
      </c>
      <c r="E41" s="219" t="s">
        <v>1117</v>
      </c>
      <c r="F41" s="219"/>
      <c r="G41" s="219"/>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M41" s="271"/>
      <c r="CN41" s="271"/>
      <c r="CO41" s="271"/>
      <c r="CP41" s="271"/>
      <c r="CQ41" s="271"/>
      <c r="CR41" s="271"/>
      <c r="CS41" s="271"/>
      <c r="CT41" s="271"/>
      <c r="CU41" s="271"/>
      <c r="CV41" s="271"/>
      <c r="CW41" s="271"/>
      <c r="CX41" s="271"/>
      <c r="CY41" s="271"/>
      <c r="CZ41" s="271"/>
      <c r="DA41" s="271"/>
      <c r="DB41" s="271"/>
      <c r="DC41" s="271"/>
      <c r="DD41" s="225"/>
      <c r="DE41" s="220"/>
    </row>
    <row r="42" spans="2:109" x14ac:dyDescent="0.25">
      <c r="B42" s="217"/>
      <c r="C42" s="263" t="s">
        <v>850</v>
      </c>
      <c r="D42" s="226" t="s">
        <v>434</v>
      </c>
      <c r="E42" s="219" t="s">
        <v>1117</v>
      </c>
      <c r="F42" s="219"/>
      <c r="G42" s="219"/>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M42" s="271"/>
      <c r="CN42" s="271"/>
      <c r="CO42" s="271"/>
      <c r="CP42" s="271"/>
      <c r="CQ42" s="271"/>
      <c r="CR42" s="271"/>
      <c r="CS42" s="271"/>
      <c r="CT42" s="271"/>
      <c r="CU42" s="271"/>
      <c r="CV42" s="271"/>
      <c r="CW42" s="271"/>
      <c r="CX42" s="271"/>
      <c r="CY42" s="271"/>
      <c r="CZ42" s="271"/>
      <c r="DA42" s="271"/>
      <c r="DB42" s="271"/>
      <c r="DC42" s="271"/>
      <c r="DD42" s="225"/>
      <c r="DE42" s="220"/>
    </row>
    <row r="43" spans="2:109" x14ac:dyDescent="0.25">
      <c r="B43" s="217"/>
      <c r="C43" s="260"/>
      <c r="D43" s="216"/>
      <c r="E43" s="219"/>
      <c r="F43" s="219"/>
      <c r="G43" s="219"/>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8"/>
      <c r="BL43" s="218"/>
      <c r="BM43" s="218"/>
      <c r="BN43" s="218"/>
      <c r="BO43" s="218"/>
      <c r="BP43" s="218"/>
      <c r="BQ43" s="218"/>
      <c r="BR43" s="218"/>
      <c r="BS43" s="218"/>
      <c r="BT43" s="218"/>
      <c r="BU43" s="218"/>
      <c r="BV43" s="218"/>
      <c r="BW43" s="218"/>
      <c r="BX43" s="218"/>
      <c r="BY43" s="218"/>
      <c r="BZ43" s="218"/>
      <c r="CA43" s="218"/>
      <c r="CB43" s="218"/>
      <c r="CC43" s="218"/>
      <c r="CD43" s="218"/>
      <c r="CE43" s="218"/>
      <c r="CF43" s="218"/>
      <c r="CG43" s="218"/>
      <c r="CH43" s="218"/>
      <c r="CI43" s="218"/>
      <c r="CJ43" s="218"/>
      <c r="CK43" s="218"/>
      <c r="CL43" s="218"/>
      <c r="CM43" s="218"/>
      <c r="CN43" s="218"/>
      <c r="CO43" s="218"/>
      <c r="CP43" s="218"/>
      <c r="CQ43" s="218"/>
      <c r="CR43" s="218"/>
      <c r="CS43" s="218"/>
      <c r="CT43" s="218"/>
      <c r="CU43" s="218"/>
      <c r="CV43" s="218"/>
      <c r="CW43" s="218"/>
      <c r="CX43" s="218"/>
      <c r="CY43" s="218"/>
      <c r="CZ43" s="218"/>
      <c r="DA43" s="218"/>
      <c r="DB43" s="218"/>
      <c r="DC43" s="218"/>
      <c r="DD43" s="218"/>
      <c r="DE43" s="220"/>
    </row>
    <row r="44" spans="2:109" ht="22.5" customHeight="1" x14ac:dyDescent="0.25">
      <c r="B44" s="217"/>
      <c r="C44" s="262" t="s">
        <v>570</v>
      </c>
      <c r="D44" s="240"/>
      <c r="E44" s="238" t="s">
        <v>549</v>
      </c>
      <c r="F44" s="239"/>
      <c r="G44" s="239"/>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c r="AL44" s="237"/>
      <c r="AM44" s="237"/>
      <c r="AN44" s="237"/>
      <c r="AO44" s="237"/>
      <c r="AP44" s="237"/>
      <c r="AQ44" s="237"/>
      <c r="AR44" s="237"/>
      <c r="AS44" s="237"/>
      <c r="AT44" s="237"/>
      <c r="AU44" s="237"/>
      <c r="AV44" s="237"/>
      <c r="AW44" s="237"/>
      <c r="AX44" s="237"/>
      <c r="AY44" s="237"/>
      <c r="AZ44" s="237"/>
      <c r="BA44" s="237"/>
      <c r="BB44" s="237"/>
      <c r="BC44" s="237"/>
      <c r="BD44" s="237"/>
      <c r="BE44" s="237"/>
      <c r="BF44" s="237"/>
      <c r="BG44" s="237"/>
      <c r="BH44" s="237"/>
      <c r="BI44" s="237"/>
      <c r="BJ44" s="237"/>
      <c r="BK44" s="237"/>
      <c r="BL44" s="237"/>
      <c r="BM44" s="237"/>
      <c r="BN44" s="237"/>
      <c r="BO44" s="237"/>
      <c r="BP44" s="237"/>
      <c r="BQ44" s="237"/>
      <c r="BR44" s="237"/>
      <c r="BS44" s="237"/>
      <c r="BT44" s="237"/>
      <c r="BU44" s="237"/>
      <c r="BV44" s="237"/>
      <c r="BW44" s="237"/>
      <c r="BX44" s="237"/>
      <c r="BY44" s="237"/>
      <c r="BZ44" s="237"/>
      <c r="CA44" s="237"/>
      <c r="CB44" s="237"/>
      <c r="CC44" s="237"/>
      <c r="CD44" s="237"/>
      <c r="CE44" s="237"/>
      <c r="CF44" s="237"/>
      <c r="CG44" s="237"/>
      <c r="CH44" s="237"/>
      <c r="CI44" s="237"/>
      <c r="CJ44" s="237"/>
      <c r="CK44" s="237"/>
      <c r="CL44" s="237"/>
      <c r="CM44" s="237"/>
      <c r="CN44" s="237"/>
      <c r="CO44" s="237"/>
      <c r="CP44" s="237"/>
      <c r="CQ44" s="237"/>
      <c r="CR44" s="237"/>
      <c r="CS44" s="237"/>
      <c r="CT44" s="237"/>
      <c r="CU44" s="237"/>
      <c r="CV44" s="237"/>
      <c r="CW44" s="237"/>
      <c r="CX44" s="237"/>
      <c r="CY44" s="237"/>
      <c r="CZ44" s="237"/>
      <c r="DA44" s="237"/>
      <c r="DB44" s="237"/>
      <c r="DC44" s="237"/>
      <c r="DD44" s="237"/>
      <c r="DE44" s="220"/>
    </row>
    <row r="45" spans="2:109" ht="9" customHeight="1" x14ac:dyDescent="0.25">
      <c r="B45" s="217"/>
      <c r="C45" s="260"/>
      <c r="D45" s="216"/>
      <c r="E45" s="219"/>
      <c r="F45" s="219"/>
      <c r="G45" s="219"/>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218"/>
      <c r="CC45" s="218"/>
      <c r="CD45" s="218"/>
      <c r="CE45" s="218"/>
      <c r="CF45" s="218"/>
      <c r="CG45" s="218"/>
      <c r="CH45" s="218"/>
      <c r="CI45" s="218"/>
      <c r="CJ45" s="218"/>
      <c r="CK45" s="218"/>
      <c r="CL45" s="218"/>
      <c r="CM45" s="218"/>
      <c r="CN45" s="218"/>
      <c r="CO45" s="218"/>
      <c r="CP45" s="218"/>
      <c r="CQ45" s="218"/>
      <c r="CR45" s="218"/>
      <c r="CS45" s="218"/>
      <c r="CT45" s="218"/>
      <c r="CU45" s="218"/>
      <c r="CV45" s="218"/>
      <c r="CW45" s="218"/>
      <c r="CX45" s="218"/>
      <c r="CY45" s="218"/>
      <c r="CZ45" s="218"/>
      <c r="DA45" s="218"/>
      <c r="DB45" s="218"/>
      <c r="DC45" s="218"/>
      <c r="DD45" s="218"/>
      <c r="DE45" s="220"/>
    </row>
    <row r="46" spans="2:109" ht="21" x14ac:dyDescent="0.35">
      <c r="B46" s="217"/>
      <c r="C46" s="263" t="s">
        <v>851</v>
      </c>
      <c r="D46" s="226" t="s">
        <v>607</v>
      </c>
      <c r="E46" s="219" t="s">
        <v>1117</v>
      </c>
      <c r="F46" s="219"/>
      <c r="G46" s="219"/>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M46" s="271"/>
      <c r="CN46" s="271"/>
      <c r="CO46" s="271"/>
      <c r="CP46" s="271"/>
      <c r="CQ46" s="271"/>
      <c r="CR46" s="271"/>
      <c r="CS46" s="271"/>
      <c r="CT46" s="271"/>
      <c r="CU46" s="271"/>
      <c r="CV46" s="271"/>
      <c r="CW46" s="271"/>
      <c r="CX46" s="271"/>
      <c r="CY46" s="271"/>
      <c r="CZ46" s="271"/>
      <c r="DA46" s="271"/>
      <c r="DB46" s="271"/>
      <c r="DC46" s="271"/>
      <c r="DD46" s="225"/>
      <c r="DE46" s="220"/>
    </row>
    <row r="47" spans="2:109" x14ac:dyDescent="0.25">
      <c r="B47" s="217"/>
      <c r="C47" s="263" t="s">
        <v>636</v>
      </c>
      <c r="D47" s="226" t="s">
        <v>1</v>
      </c>
      <c r="E47" s="219" t="s">
        <v>1117</v>
      </c>
      <c r="F47" s="219"/>
      <c r="G47" s="219"/>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M47" s="271"/>
      <c r="CN47" s="271"/>
      <c r="CO47" s="271"/>
      <c r="CP47" s="271"/>
      <c r="CQ47" s="271"/>
      <c r="CR47" s="271"/>
      <c r="CS47" s="271"/>
      <c r="CT47" s="271"/>
      <c r="CU47" s="271"/>
      <c r="CV47" s="271"/>
      <c r="CW47" s="271"/>
      <c r="CX47" s="271"/>
      <c r="CY47" s="271"/>
      <c r="CZ47" s="271"/>
      <c r="DA47" s="271"/>
      <c r="DB47" s="271"/>
      <c r="DC47" s="271"/>
      <c r="DD47" s="225"/>
      <c r="DE47" s="220"/>
    </row>
    <row r="48" spans="2:109" x14ac:dyDescent="0.25">
      <c r="B48" s="217"/>
      <c r="C48" s="263" t="s">
        <v>852</v>
      </c>
      <c r="D48" s="820" t="s">
        <v>1128</v>
      </c>
      <c r="E48" s="219" t="s">
        <v>1117</v>
      </c>
      <c r="F48" s="225"/>
      <c r="G48" s="219"/>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25"/>
      <c r="DE48" s="220"/>
    </row>
    <row r="49" spans="2:109" x14ac:dyDescent="0.25">
      <c r="B49" s="217"/>
      <c r="C49" s="260"/>
      <c r="D49" s="226"/>
      <c r="E49" s="219"/>
      <c r="F49" s="219"/>
      <c r="G49" s="219"/>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4"/>
      <c r="BW49" s="244"/>
      <c r="BX49" s="244"/>
      <c r="BY49" s="244"/>
      <c r="BZ49" s="244"/>
      <c r="CA49" s="244"/>
      <c r="CB49" s="244"/>
      <c r="CC49" s="244"/>
      <c r="CD49" s="244"/>
      <c r="CE49" s="244"/>
      <c r="CF49" s="244"/>
      <c r="CG49" s="244"/>
      <c r="CH49" s="244"/>
      <c r="CI49" s="244"/>
      <c r="CJ49" s="244"/>
      <c r="CK49" s="244"/>
      <c r="CL49" s="244"/>
      <c r="CM49" s="244"/>
      <c r="CN49" s="244"/>
      <c r="CO49" s="244"/>
      <c r="CP49" s="244"/>
      <c r="CQ49" s="244"/>
      <c r="CR49" s="244"/>
      <c r="CS49" s="244"/>
      <c r="CT49" s="244"/>
      <c r="CU49" s="244"/>
      <c r="CV49" s="244"/>
      <c r="CW49" s="244"/>
      <c r="CX49" s="244"/>
      <c r="CY49" s="244"/>
      <c r="CZ49" s="244"/>
      <c r="DA49" s="244"/>
      <c r="DB49" s="244"/>
      <c r="DC49" s="244"/>
      <c r="DD49" s="244"/>
      <c r="DE49" s="220"/>
    </row>
    <row r="50" spans="2:109" x14ac:dyDescent="0.25">
      <c r="B50" s="217"/>
      <c r="C50" s="260"/>
      <c r="D50" s="272" t="s">
        <v>820</v>
      </c>
      <c r="E50" s="273" t="s">
        <v>1117</v>
      </c>
      <c r="F50" s="276" t="s">
        <v>571</v>
      </c>
      <c r="G50" s="276"/>
      <c r="H50" s="535">
        <f>SUM(H46:H49)</f>
        <v>0</v>
      </c>
      <c r="I50" s="535">
        <f t="shared" ref="I50:BT50" si="2">SUM(I46:I49)</f>
        <v>0</v>
      </c>
      <c r="J50" s="535">
        <f t="shared" si="2"/>
        <v>0</v>
      </c>
      <c r="K50" s="535">
        <f t="shared" si="2"/>
        <v>0</v>
      </c>
      <c r="L50" s="535">
        <f t="shared" si="2"/>
        <v>0</v>
      </c>
      <c r="M50" s="535">
        <f t="shared" si="2"/>
        <v>0</v>
      </c>
      <c r="N50" s="535">
        <f t="shared" si="2"/>
        <v>0</v>
      </c>
      <c r="O50" s="535">
        <f t="shared" si="2"/>
        <v>0</v>
      </c>
      <c r="P50" s="535">
        <f t="shared" si="2"/>
        <v>0</v>
      </c>
      <c r="Q50" s="535">
        <f t="shared" si="2"/>
        <v>0</v>
      </c>
      <c r="R50" s="535">
        <f t="shared" si="2"/>
        <v>0</v>
      </c>
      <c r="S50" s="535">
        <f t="shared" si="2"/>
        <v>0</v>
      </c>
      <c r="T50" s="535">
        <f t="shared" si="2"/>
        <v>0</v>
      </c>
      <c r="U50" s="535">
        <f t="shared" si="2"/>
        <v>0</v>
      </c>
      <c r="V50" s="535">
        <f t="shared" si="2"/>
        <v>0</v>
      </c>
      <c r="W50" s="535">
        <f t="shared" si="2"/>
        <v>0</v>
      </c>
      <c r="X50" s="535">
        <f t="shared" si="2"/>
        <v>0</v>
      </c>
      <c r="Y50" s="535">
        <f t="shared" si="2"/>
        <v>0</v>
      </c>
      <c r="Z50" s="535">
        <f t="shared" si="2"/>
        <v>0</v>
      </c>
      <c r="AA50" s="535">
        <f t="shared" si="2"/>
        <v>0</v>
      </c>
      <c r="AB50" s="535">
        <f t="shared" si="2"/>
        <v>0</v>
      </c>
      <c r="AC50" s="535">
        <f t="shared" si="2"/>
        <v>0</v>
      </c>
      <c r="AD50" s="535">
        <f t="shared" si="2"/>
        <v>0</v>
      </c>
      <c r="AE50" s="535">
        <f t="shared" si="2"/>
        <v>0</v>
      </c>
      <c r="AF50" s="535">
        <f t="shared" si="2"/>
        <v>0</v>
      </c>
      <c r="AG50" s="535">
        <f t="shared" si="2"/>
        <v>0</v>
      </c>
      <c r="AH50" s="535">
        <f t="shared" si="2"/>
        <v>0</v>
      </c>
      <c r="AI50" s="535">
        <f t="shared" si="2"/>
        <v>0</v>
      </c>
      <c r="AJ50" s="535">
        <f t="shared" si="2"/>
        <v>0</v>
      </c>
      <c r="AK50" s="535">
        <f t="shared" si="2"/>
        <v>0</v>
      </c>
      <c r="AL50" s="535">
        <f t="shared" si="2"/>
        <v>0</v>
      </c>
      <c r="AM50" s="535">
        <f t="shared" si="2"/>
        <v>0</v>
      </c>
      <c r="AN50" s="535">
        <f t="shared" si="2"/>
        <v>0</v>
      </c>
      <c r="AO50" s="535">
        <f t="shared" si="2"/>
        <v>0</v>
      </c>
      <c r="AP50" s="535">
        <f t="shared" si="2"/>
        <v>0</v>
      </c>
      <c r="AQ50" s="535">
        <f t="shared" si="2"/>
        <v>0</v>
      </c>
      <c r="AR50" s="535">
        <f t="shared" si="2"/>
        <v>0</v>
      </c>
      <c r="AS50" s="535">
        <f t="shared" si="2"/>
        <v>0</v>
      </c>
      <c r="AT50" s="535">
        <f t="shared" si="2"/>
        <v>0</v>
      </c>
      <c r="AU50" s="535">
        <f t="shared" si="2"/>
        <v>0</v>
      </c>
      <c r="AV50" s="535">
        <f t="shared" si="2"/>
        <v>0</v>
      </c>
      <c r="AW50" s="535">
        <f t="shared" si="2"/>
        <v>0</v>
      </c>
      <c r="AX50" s="535">
        <f t="shared" si="2"/>
        <v>0</v>
      </c>
      <c r="AY50" s="535">
        <f t="shared" si="2"/>
        <v>0</v>
      </c>
      <c r="AZ50" s="535">
        <f t="shared" si="2"/>
        <v>0</v>
      </c>
      <c r="BA50" s="535">
        <f t="shared" si="2"/>
        <v>0</v>
      </c>
      <c r="BB50" s="535">
        <f t="shared" si="2"/>
        <v>0</v>
      </c>
      <c r="BC50" s="535">
        <f t="shared" si="2"/>
        <v>0</v>
      </c>
      <c r="BD50" s="535">
        <f t="shared" si="2"/>
        <v>0</v>
      </c>
      <c r="BE50" s="535">
        <f t="shared" si="2"/>
        <v>0</v>
      </c>
      <c r="BF50" s="535">
        <f t="shared" si="2"/>
        <v>0</v>
      </c>
      <c r="BG50" s="535">
        <f t="shared" si="2"/>
        <v>0</v>
      </c>
      <c r="BH50" s="535">
        <f t="shared" si="2"/>
        <v>0</v>
      </c>
      <c r="BI50" s="535">
        <f t="shared" si="2"/>
        <v>0</v>
      </c>
      <c r="BJ50" s="535">
        <f t="shared" si="2"/>
        <v>0</v>
      </c>
      <c r="BK50" s="535">
        <f t="shared" si="2"/>
        <v>0</v>
      </c>
      <c r="BL50" s="535">
        <f t="shared" si="2"/>
        <v>0</v>
      </c>
      <c r="BM50" s="535">
        <f t="shared" si="2"/>
        <v>0</v>
      </c>
      <c r="BN50" s="535">
        <f t="shared" si="2"/>
        <v>0</v>
      </c>
      <c r="BO50" s="535">
        <f t="shared" si="2"/>
        <v>0</v>
      </c>
      <c r="BP50" s="535">
        <f t="shared" si="2"/>
        <v>0</v>
      </c>
      <c r="BQ50" s="535">
        <f t="shared" si="2"/>
        <v>0</v>
      </c>
      <c r="BR50" s="535">
        <f t="shared" si="2"/>
        <v>0</v>
      </c>
      <c r="BS50" s="535">
        <f t="shared" si="2"/>
        <v>0</v>
      </c>
      <c r="BT50" s="535">
        <f t="shared" si="2"/>
        <v>0</v>
      </c>
      <c r="BU50" s="535">
        <f t="shared" ref="BU50:DC50" si="3">SUM(BU46:BU49)</f>
        <v>0</v>
      </c>
      <c r="BV50" s="535">
        <f t="shared" si="3"/>
        <v>0</v>
      </c>
      <c r="BW50" s="535">
        <f t="shared" si="3"/>
        <v>0</v>
      </c>
      <c r="BX50" s="535">
        <f t="shared" si="3"/>
        <v>0</v>
      </c>
      <c r="BY50" s="535">
        <f t="shared" si="3"/>
        <v>0</v>
      </c>
      <c r="BZ50" s="535">
        <f t="shared" si="3"/>
        <v>0</v>
      </c>
      <c r="CA50" s="535">
        <f t="shared" si="3"/>
        <v>0</v>
      </c>
      <c r="CB50" s="535">
        <f t="shared" si="3"/>
        <v>0</v>
      </c>
      <c r="CC50" s="535">
        <f t="shared" si="3"/>
        <v>0</v>
      </c>
      <c r="CD50" s="535">
        <f t="shared" si="3"/>
        <v>0</v>
      </c>
      <c r="CE50" s="535">
        <f t="shared" si="3"/>
        <v>0</v>
      </c>
      <c r="CF50" s="535">
        <f t="shared" si="3"/>
        <v>0</v>
      </c>
      <c r="CG50" s="535">
        <f t="shared" si="3"/>
        <v>0</v>
      </c>
      <c r="CH50" s="535">
        <f t="shared" si="3"/>
        <v>0</v>
      </c>
      <c r="CI50" s="535">
        <f t="shared" si="3"/>
        <v>0</v>
      </c>
      <c r="CJ50" s="535">
        <f t="shared" si="3"/>
        <v>0</v>
      </c>
      <c r="CK50" s="535">
        <f t="shared" si="3"/>
        <v>0</v>
      </c>
      <c r="CL50" s="535">
        <f t="shared" si="3"/>
        <v>0</v>
      </c>
      <c r="CM50" s="535">
        <f t="shared" si="3"/>
        <v>0</v>
      </c>
      <c r="CN50" s="535">
        <f t="shared" si="3"/>
        <v>0</v>
      </c>
      <c r="CO50" s="535">
        <f t="shared" si="3"/>
        <v>0</v>
      </c>
      <c r="CP50" s="535">
        <f t="shared" si="3"/>
        <v>0</v>
      </c>
      <c r="CQ50" s="535">
        <f t="shared" si="3"/>
        <v>0</v>
      </c>
      <c r="CR50" s="535">
        <f t="shared" si="3"/>
        <v>0</v>
      </c>
      <c r="CS50" s="535">
        <f t="shared" si="3"/>
        <v>0</v>
      </c>
      <c r="CT50" s="535">
        <f t="shared" si="3"/>
        <v>0</v>
      </c>
      <c r="CU50" s="535">
        <f t="shared" si="3"/>
        <v>0</v>
      </c>
      <c r="CV50" s="535">
        <f t="shared" si="3"/>
        <v>0</v>
      </c>
      <c r="CW50" s="535">
        <f t="shared" si="3"/>
        <v>0</v>
      </c>
      <c r="CX50" s="535">
        <f t="shared" si="3"/>
        <v>0</v>
      </c>
      <c r="CY50" s="535">
        <f t="shared" si="3"/>
        <v>0</v>
      </c>
      <c r="CZ50" s="535">
        <f t="shared" si="3"/>
        <v>0</v>
      </c>
      <c r="DA50" s="535">
        <f t="shared" si="3"/>
        <v>0</v>
      </c>
      <c r="DB50" s="535">
        <f t="shared" si="3"/>
        <v>0</v>
      </c>
      <c r="DC50" s="535">
        <f t="shared" si="3"/>
        <v>0</v>
      </c>
      <c r="DD50" s="225"/>
      <c r="DE50" s="220"/>
    </row>
    <row r="51" spans="2:109" ht="6.75" customHeight="1" x14ac:dyDescent="0.25">
      <c r="B51" s="217"/>
      <c r="C51" s="260"/>
      <c r="D51" s="272"/>
      <c r="E51" s="273"/>
      <c r="F51" s="276"/>
      <c r="G51" s="276"/>
      <c r="H51" s="823"/>
      <c r="I51" s="823"/>
      <c r="J51" s="823"/>
      <c r="K51" s="823"/>
      <c r="L51" s="823"/>
      <c r="M51" s="823"/>
      <c r="N51" s="823"/>
      <c r="O51" s="823"/>
      <c r="P51" s="823"/>
      <c r="Q51" s="823"/>
      <c r="R51" s="823"/>
      <c r="S51" s="823"/>
      <c r="T51" s="823"/>
      <c r="U51" s="823"/>
      <c r="V51" s="823"/>
      <c r="W51" s="823"/>
      <c r="X51" s="823"/>
      <c r="Y51" s="823"/>
      <c r="Z51" s="823"/>
      <c r="AA51" s="823"/>
      <c r="AB51" s="823"/>
      <c r="AC51" s="823"/>
      <c r="AD51" s="823"/>
      <c r="AE51" s="823"/>
      <c r="AF51" s="823"/>
      <c r="AG51" s="823"/>
      <c r="AH51" s="823"/>
      <c r="AI51" s="823"/>
      <c r="AJ51" s="823"/>
      <c r="AK51" s="823"/>
      <c r="AL51" s="823"/>
      <c r="AM51" s="823"/>
      <c r="AN51" s="823"/>
      <c r="AO51" s="823"/>
      <c r="AP51" s="823"/>
      <c r="AQ51" s="823"/>
      <c r="AR51" s="823"/>
      <c r="AS51" s="823"/>
      <c r="AT51" s="823"/>
      <c r="AU51" s="823"/>
      <c r="AV51" s="823"/>
      <c r="AW51" s="823"/>
      <c r="AX51" s="823"/>
      <c r="AY51" s="823"/>
      <c r="AZ51" s="823"/>
      <c r="BA51" s="823"/>
      <c r="BB51" s="823"/>
      <c r="BC51" s="823"/>
      <c r="BD51" s="823"/>
      <c r="BE51" s="823"/>
      <c r="BF51" s="823"/>
      <c r="BG51" s="823"/>
      <c r="BH51" s="823"/>
      <c r="BI51" s="823"/>
      <c r="BJ51" s="823"/>
      <c r="BK51" s="823"/>
      <c r="BL51" s="823"/>
      <c r="BM51" s="823"/>
      <c r="BN51" s="823"/>
      <c r="BO51" s="823"/>
      <c r="BP51" s="823"/>
      <c r="BQ51" s="823"/>
      <c r="BR51" s="823"/>
      <c r="BS51" s="823"/>
      <c r="BT51" s="823"/>
      <c r="BU51" s="823"/>
      <c r="BV51" s="823"/>
      <c r="BW51" s="823"/>
      <c r="BX51" s="823"/>
      <c r="BY51" s="823"/>
      <c r="BZ51" s="823"/>
      <c r="CA51" s="823"/>
      <c r="CB51" s="823"/>
      <c r="CC51" s="823"/>
      <c r="CD51" s="823"/>
      <c r="CE51" s="823"/>
      <c r="CF51" s="823"/>
      <c r="CG51" s="823"/>
      <c r="CH51" s="823"/>
      <c r="CI51" s="823"/>
      <c r="CJ51" s="823"/>
      <c r="CK51" s="823"/>
      <c r="CL51" s="823"/>
      <c r="CM51" s="823"/>
      <c r="CN51" s="823"/>
      <c r="CO51" s="823"/>
      <c r="CP51" s="823"/>
      <c r="CQ51" s="823"/>
      <c r="CR51" s="823"/>
      <c r="CS51" s="823"/>
      <c r="CT51" s="823"/>
      <c r="CU51" s="823"/>
      <c r="CV51" s="823"/>
      <c r="CW51" s="823"/>
      <c r="CX51" s="823"/>
      <c r="CY51" s="823"/>
      <c r="CZ51" s="823"/>
      <c r="DA51" s="823"/>
      <c r="DB51" s="823"/>
      <c r="DC51" s="823"/>
      <c r="DD51" s="225"/>
      <c r="DE51" s="220"/>
    </row>
    <row r="52" spans="2:109" x14ac:dyDescent="0.25">
      <c r="B52" s="217"/>
      <c r="C52" s="260"/>
      <c r="D52" s="272" t="s">
        <v>821</v>
      </c>
      <c r="E52" s="219"/>
      <c r="F52" s="276" t="s">
        <v>571</v>
      </c>
      <c r="G52" s="219"/>
      <c r="H52" s="1036">
        <f>SUM(H50:DC50)</f>
        <v>0</v>
      </c>
      <c r="I52" s="1036"/>
      <c r="J52" s="1036"/>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N52" s="823"/>
      <c r="BO52" s="823"/>
      <c r="BP52" s="823"/>
      <c r="BQ52" s="823"/>
      <c r="BR52" s="823"/>
      <c r="BS52" s="823"/>
      <c r="BT52" s="823"/>
      <c r="BU52" s="823"/>
      <c r="BV52" s="823"/>
      <c r="BW52" s="823"/>
      <c r="BX52" s="823"/>
      <c r="BY52" s="823"/>
      <c r="BZ52" s="823"/>
      <c r="CA52" s="823"/>
      <c r="CB52" s="823"/>
      <c r="CC52" s="823"/>
      <c r="CD52" s="823"/>
      <c r="CE52" s="823"/>
      <c r="CF52" s="823"/>
      <c r="CG52" s="823"/>
      <c r="CH52" s="823"/>
      <c r="CI52" s="823"/>
      <c r="CJ52" s="823"/>
      <c r="CK52" s="823"/>
      <c r="CL52" s="823"/>
      <c r="CM52" s="823"/>
      <c r="CN52" s="823"/>
      <c r="CO52" s="823"/>
      <c r="CP52" s="823"/>
      <c r="CQ52" s="823"/>
      <c r="CR52" s="823"/>
      <c r="CS52" s="823"/>
      <c r="CT52" s="823"/>
      <c r="CU52" s="823"/>
      <c r="CV52" s="823"/>
      <c r="CW52" s="823"/>
      <c r="CX52" s="823"/>
      <c r="CY52" s="823"/>
      <c r="CZ52" s="823"/>
      <c r="DA52" s="823"/>
      <c r="DB52" s="823"/>
      <c r="DC52" s="823"/>
      <c r="DD52" s="225"/>
      <c r="DE52" s="220"/>
    </row>
    <row r="53" spans="2:109" x14ac:dyDescent="0.25">
      <c r="B53" s="217"/>
      <c r="C53" s="260"/>
      <c r="D53" s="272"/>
      <c r="E53" s="219"/>
      <c r="F53" s="276"/>
      <c r="G53" s="219"/>
      <c r="H53" s="218"/>
      <c r="I53" s="218"/>
      <c r="J53" s="218"/>
      <c r="K53" s="823"/>
      <c r="L53" s="823"/>
      <c r="M53" s="823"/>
      <c r="N53" s="823"/>
      <c r="O53" s="823"/>
      <c r="P53" s="823"/>
      <c r="Q53" s="823"/>
      <c r="R53" s="823"/>
      <c r="S53" s="823"/>
      <c r="T53" s="823"/>
      <c r="U53" s="823"/>
      <c r="V53" s="823"/>
      <c r="W53" s="823"/>
      <c r="X53" s="823"/>
      <c r="Y53" s="823"/>
      <c r="Z53" s="823"/>
      <c r="AA53" s="823"/>
      <c r="AB53" s="823"/>
      <c r="AC53" s="823"/>
      <c r="AD53" s="823"/>
      <c r="AE53" s="823"/>
      <c r="AF53" s="823"/>
      <c r="AG53" s="823"/>
      <c r="AH53" s="823"/>
      <c r="AI53" s="823"/>
      <c r="AJ53" s="823"/>
      <c r="AK53" s="823"/>
      <c r="AL53" s="823"/>
      <c r="AM53" s="823"/>
      <c r="AN53" s="823"/>
      <c r="AO53" s="823"/>
      <c r="AP53" s="823"/>
      <c r="AQ53" s="823"/>
      <c r="AR53" s="823"/>
      <c r="AS53" s="823"/>
      <c r="AT53" s="823"/>
      <c r="AU53" s="823"/>
      <c r="AV53" s="823"/>
      <c r="AW53" s="823"/>
      <c r="AX53" s="823"/>
      <c r="AY53" s="823"/>
      <c r="AZ53" s="823"/>
      <c r="BA53" s="823"/>
      <c r="BB53" s="823"/>
      <c r="BC53" s="823"/>
      <c r="BD53" s="823"/>
      <c r="BE53" s="823"/>
      <c r="BF53" s="823"/>
      <c r="BG53" s="823"/>
      <c r="BH53" s="823"/>
      <c r="BI53" s="823"/>
      <c r="BJ53" s="823"/>
      <c r="BK53" s="823"/>
      <c r="BL53" s="823"/>
      <c r="BM53" s="823"/>
      <c r="BN53" s="823"/>
      <c r="BO53" s="823"/>
      <c r="BP53" s="823"/>
      <c r="BQ53" s="823"/>
      <c r="BR53" s="823"/>
      <c r="BS53" s="823"/>
      <c r="BT53" s="823"/>
      <c r="BU53" s="823"/>
      <c r="BV53" s="823"/>
      <c r="BW53" s="823"/>
      <c r="BX53" s="823"/>
      <c r="BY53" s="823"/>
      <c r="BZ53" s="823"/>
      <c r="CA53" s="823"/>
      <c r="CB53" s="823"/>
      <c r="CC53" s="823"/>
      <c r="CD53" s="823"/>
      <c r="CE53" s="823"/>
      <c r="CF53" s="823"/>
      <c r="CG53" s="823"/>
      <c r="CH53" s="823"/>
      <c r="CI53" s="823"/>
      <c r="CJ53" s="823"/>
      <c r="CK53" s="823"/>
      <c r="CL53" s="823"/>
      <c r="CM53" s="823"/>
      <c r="CN53" s="823"/>
      <c r="CO53" s="823"/>
      <c r="CP53" s="823"/>
      <c r="CQ53" s="823"/>
      <c r="CR53" s="823"/>
      <c r="CS53" s="823"/>
      <c r="CT53" s="823"/>
      <c r="CU53" s="823"/>
      <c r="CV53" s="823"/>
      <c r="CW53" s="823"/>
      <c r="CX53" s="823"/>
      <c r="CY53" s="823"/>
      <c r="CZ53" s="823"/>
      <c r="DA53" s="823"/>
      <c r="DB53" s="823"/>
      <c r="DC53" s="823"/>
      <c r="DD53" s="225"/>
      <c r="DE53" s="220"/>
    </row>
    <row r="54" spans="2:109" x14ac:dyDescent="0.25">
      <c r="B54" s="217"/>
      <c r="C54" s="263" t="s">
        <v>853</v>
      </c>
      <c r="D54" s="226" t="s">
        <v>424</v>
      </c>
      <c r="E54" s="250" t="s">
        <v>331</v>
      </c>
      <c r="F54" s="277"/>
      <c r="G54" s="283"/>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8"/>
      <c r="BL54" s="218"/>
      <c r="BM54" s="218"/>
      <c r="BN54" s="218"/>
      <c r="BO54" s="218"/>
      <c r="BP54" s="218"/>
      <c r="BQ54" s="218"/>
      <c r="BR54" s="218"/>
      <c r="BS54" s="218"/>
      <c r="BT54" s="218"/>
      <c r="BU54" s="218"/>
      <c r="BV54" s="218"/>
      <c r="BW54" s="218"/>
      <c r="BX54" s="218"/>
      <c r="BY54" s="218"/>
      <c r="BZ54" s="218"/>
      <c r="CA54" s="218"/>
      <c r="CB54" s="218"/>
      <c r="CC54" s="218"/>
      <c r="CD54" s="218"/>
      <c r="CE54" s="218"/>
      <c r="CF54" s="218"/>
      <c r="CG54" s="218"/>
      <c r="CH54" s="218"/>
      <c r="CI54" s="218"/>
      <c r="CJ54" s="218"/>
      <c r="CK54" s="218"/>
      <c r="CL54" s="218"/>
      <c r="CM54" s="218"/>
      <c r="CN54" s="218"/>
      <c r="CO54" s="218"/>
      <c r="CP54" s="218"/>
      <c r="CQ54" s="218"/>
      <c r="CR54" s="218"/>
      <c r="CS54" s="218"/>
      <c r="CT54" s="218"/>
      <c r="CU54" s="218"/>
      <c r="CV54" s="218"/>
      <c r="CW54" s="218"/>
      <c r="CX54" s="218"/>
      <c r="CY54" s="218"/>
      <c r="CZ54" s="218"/>
      <c r="DA54" s="218"/>
      <c r="DB54" s="218"/>
      <c r="DC54" s="218"/>
      <c r="DD54" s="218"/>
      <c r="DE54" s="220"/>
    </row>
    <row r="55" spans="2:109" x14ac:dyDescent="0.25">
      <c r="B55" s="217"/>
      <c r="C55" s="260"/>
      <c r="D55" s="226"/>
      <c r="E55" s="219"/>
      <c r="F55" s="219"/>
      <c r="G55" s="219"/>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c r="BP55" s="218"/>
      <c r="BQ55" s="218"/>
      <c r="BR55" s="218"/>
      <c r="BS55" s="218"/>
      <c r="BT55" s="218"/>
      <c r="BU55" s="218"/>
      <c r="BV55" s="218"/>
      <c r="BW55" s="218"/>
      <c r="BX55" s="218"/>
      <c r="BY55" s="218"/>
      <c r="BZ55" s="218"/>
      <c r="CA55" s="218"/>
      <c r="CB55" s="218"/>
      <c r="CC55" s="218"/>
      <c r="CD55" s="218"/>
      <c r="CE55" s="218"/>
      <c r="CF55" s="218"/>
      <c r="CG55" s="218"/>
      <c r="CH55" s="218"/>
      <c r="CI55" s="218"/>
      <c r="CJ55" s="218"/>
      <c r="CK55" s="218"/>
      <c r="CL55" s="218"/>
      <c r="CM55" s="218"/>
      <c r="CN55" s="218"/>
      <c r="CO55" s="218"/>
      <c r="CP55" s="218"/>
      <c r="CQ55" s="218"/>
      <c r="CR55" s="218"/>
      <c r="CS55" s="218"/>
      <c r="CT55" s="218"/>
      <c r="CU55" s="218"/>
      <c r="CV55" s="218"/>
      <c r="CW55" s="218"/>
      <c r="CX55" s="218"/>
      <c r="CY55" s="218"/>
      <c r="CZ55" s="218"/>
      <c r="DA55" s="218"/>
      <c r="DB55" s="218"/>
      <c r="DC55" s="218"/>
      <c r="DD55" s="218"/>
      <c r="DE55" s="220"/>
    </row>
    <row r="56" spans="2:109" ht="21" customHeight="1" x14ac:dyDescent="0.25">
      <c r="B56" s="217"/>
      <c r="C56" s="262" t="s">
        <v>410</v>
      </c>
      <c r="D56" s="240"/>
      <c r="E56" s="266" t="s">
        <v>549</v>
      </c>
      <c r="F56" s="239"/>
      <c r="G56" s="239"/>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c r="AI56" s="237"/>
      <c r="AJ56" s="237"/>
      <c r="AK56" s="237"/>
      <c r="AL56" s="237"/>
      <c r="AM56" s="237"/>
      <c r="AN56" s="237"/>
      <c r="AO56" s="237"/>
      <c r="AP56" s="237"/>
      <c r="AQ56" s="237"/>
      <c r="AR56" s="237"/>
      <c r="AS56" s="237"/>
      <c r="AT56" s="237"/>
      <c r="AU56" s="237"/>
      <c r="AV56" s="237"/>
      <c r="AW56" s="237"/>
      <c r="AX56" s="237"/>
      <c r="AY56" s="237"/>
      <c r="AZ56" s="237"/>
      <c r="BA56" s="237"/>
      <c r="BB56" s="237"/>
      <c r="BC56" s="237"/>
      <c r="BD56" s="237"/>
      <c r="BE56" s="237"/>
      <c r="BF56" s="237"/>
      <c r="BG56" s="237"/>
      <c r="BH56" s="237"/>
      <c r="BI56" s="237"/>
      <c r="BJ56" s="237"/>
      <c r="BK56" s="237"/>
      <c r="BL56" s="237"/>
      <c r="BM56" s="237"/>
      <c r="BN56" s="237"/>
      <c r="BO56" s="237"/>
      <c r="BP56" s="237"/>
      <c r="BQ56" s="237"/>
      <c r="BR56" s="237"/>
      <c r="BS56" s="237"/>
      <c r="BT56" s="237"/>
      <c r="BU56" s="237"/>
      <c r="BV56" s="237"/>
      <c r="BW56" s="237"/>
      <c r="BX56" s="237"/>
      <c r="BY56" s="237"/>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c r="DA56" s="237"/>
      <c r="DB56" s="237"/>
      <c r="DC56" s="237"/>
      <c r="DD56" s="237"/>
      <c r="DE56" s="220"/>
    </row>
    <row r="57" spans="2:109" x14ac:dyDescent="0.25">
      <c r="B57" s="217"/>
      <c r="C57" s="260"/>
      <c r="D57" s="246"/>
      <c r="E57" s="219"/>
      <c r="F57" s="219"/>
      <c r="G57" s="219"/>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8"/>
      <c r="BA57" s="218"/>
      <c r="BB57" s="218"/>
      <c r="BC57" s="218"/>
      <c r="BD57" s="218"/>
      <c r="BE57" s="218"/>
      <c r="BF57" s="218"/>
      <c r="BG57" s="218"/>
      <c r="BH57" s="218"/>
      <c r="BI57" s="218"/>
      <c r="BJ57" s="218"/>
      <c r="BK57" s="218"/>
      <c r="BL57" s="218"/>
      <c r="BM57" s="218"/>
      <c r="BN57" s="218"/>
      <c r="BO57" s="218"/>
      <c r="BP57" s="218"/>
      <c r="BQ57" s="218"/>
      <c r="BR57" s="218"/>
      <c r="BS57" s="218"/>
      <c r="BT57" s="218"/>
      <c r="BU57" s="218"/>
      <c r="BV57" s="218"/>
      <c r="BW57" s="218"/>
      <c r="BX57" s="218"/>
      <c r="BY57" s="218"/>
      <c r="BZ57" s="218"/>
      <c r="CA57" s="218"/>
      <c r="CB57" s="218"/>
      <c r="CC57" s="218"/>
      <c r="CD57" s="218"/>
      <c r="CE57" s="218"/>
      <c r="CF57" s="218"/>
      <c r="CG57" s="218"/>
      <c r="CH57" s="218"/>
      <c r="CI57" s="218"/>
      <c r="CJ57" s="218"/>
      <c r="CK57" s="218"/>
      <c r="CL57" s="218"/>
      <c r="CM57" s="218"/>
      <c r="CN57" s="218"/>
      <c r="CO57" s="218"/>
      <c r="CP57" s="218"/>
      <c r="CQ57" s="218"/>
      <c r="CR57" s="218"/>
      <c r="CS57" s="218"/>
      <c r="CT57" s="218"/>
      <c r="CU57" s="218"/>
      <c r="CV57" s="218"/>
      <c r="CW57" s="218"/>
      <c r="CX57" s="218"/>
      <c r="CY57" s="218"/>
      <c r="CZ57" s="218"/>
      <c r="DA57" s="218"/>
      <c r="DB57" s="218"/>
      <c r="DC57" s="218"/>
      <c r="DD57" s="218"/>
      <c r="DE57" s="220"/>
    </row>
    <row r="58" spans="2:109" ht="19.5" customHeight="1" x14ac:dyDescent="0.25">
      <c r="B58" s="217"/>
      <c r="C58" s="260"/>
      <c r="D58" s="115" t="s">
        <v>375</v>
      </c>
      <c r="E58" s="239"/>
      <c r="F58" s="239"/>
      <c r="G58" s="239"/>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c r="AL58" s="237"/>
      <c r="AM58" s="237"/>
      <c r="AN58" s="237"/>
      <c r="AO58" s="237"/>
      <c r="AP58" s="237"/>
      <c r="AQ58" s="237"/>
      <c r="AR58" s="237"/>
      <c r="AS58" s="237"/>
      <c r="AT58" s="237"/>
      <c r="AU58" s="237"/>
      <c r="AV58" s="237"/>
      <c r="AW58" s="237"/>
      <c r="AX58" s="237"/>
      <c r="AY58" s="237"/>
      <c r="AZ58" s="237"/>
      <c r="BA58" s="237"/>
      <c r="BB58" s="237"/>
      <c r="BC58" s="237"/>
      <c r="BD58" s="237"/>
      <c r="BE58" s="237"/>
      <c r="BF58" s="237"/>
      <c r="BG58" s="237"/>
      <c r="BH58" s="237"/>
      <c r="BI58" s="237"/>
      <c r="BJ58" s="237"/>
      <c r="BK58" s="237"/>
      <c r="BL58" s="237"/>
      <c r="BM58" s="237"/>
      <c r="BN58" s="237"/>
      <c r="BO58" s="237"/>
      <c r="BP58" s="237"/>
      <c r="BQ58" s="237"/>
      <c r="BR58" s="237"/>
      <c r="BS58" s="237"/>
      <c r="BT58" s="237"/>
      <c r="BU58" s="237"/>
      <c r="BV58" s="237"/>
      <c r="BW58" s="237"/>
      <c r="BX58" s="237"/>
      <c r="BY58" s="237"/>
      <c r="BZ58" s="237"/>
      <c r="CA58" s="237"/>
      <c r="CB58" s="237"/>
      <c r="CC58" s="237"/>
      <c r="CD58" s="237"/>
      <c r="CE58" s="237"/>
      <c r="CF58" s="237"/>
      <c r="CG58" s="237"/>
      <c r="CH58" s="237"/>
      <c r="CI58" s="237"/>
      <c r="CJ58" s="237"/>
      <c r="CK58" s="237"/>
      <c r="CL58" s="237"/>
      <c r="CM58" s="237"/>
      <c r="CN58" s="237"/>
      <c r="CO58" s="237"/>
      <c r="CP58" s="237"/>
      <c r="CQ58" s="237"/>
      <c r="CR58" s="237"/>
      <c r="CS58" s="237"/>
      <c r="CT58" s="237"/>
      <c r="CU58" s="237"/>
      <c r="CV58" s="237"/>
      <c r="CW58" s="237"/>
      <c r="CX58" s="237"/>
      <c r="CY58" s="237"/>
      <c r="CZ58" s="237"/>
      <c r="DA58" s="237"/>
      <c r="DB58" s="237"/>
      <c r="DC58" s="237"/>
      <c r="DD58" s="237"/>
      <c r="DE58" s="220"/>
    </row>
    <row r="59" spans="2:109" x14ac:dyDescent="0.25">
      <c r="B59" s="217"/>
      <c r="C59" s="263" t="s">
        <v>854</v>
      </c>
      <c r="D59" s="226" t="s">
        <v>10</v>
      </c>
      <c r="E59" s="219" t="s">
        <v>120</v>
      </c>
      <c r="F59" s="219"/>
      <c r="G59" s="219"/>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c r="AW59" s="275"/>
      <c r="AX59" s="275"/>
      <c r="AY59" s="275"/>
      <c r="AZ59" s="275"/>
      <c r="BA59" s="275"/>
      <c r="BB59" s="275"/>
      <c r="BC59" s="275"/>
      <c r="BD59" s="275"/>
      <c r="BE59" s="275"/>
      <c r="BF59" s="275"/>
      <c r="BG59" s="275"/>
      <c r="BH59" s="275"/>
      <c r="BI59" s="275"/>
      <c r="BJ59" s="275"/>
      <c r="BK59" s="275"/>
      <c r="BL59" s="275"/>
      <c r="BM59" s="275"/>
      <c r="BN59" s="275"/>
      <c r="BO59" s="275"/>
      <c r="BP59" s="275"/>
      <c r="BQ59" s="275"/>
      <c r="BR59" s="275"/>
      <c r="BS59" s="275"/>
      <c r="BT59" s="275"/>
      <c r="BU59" s="275"/>
      <c r="BV59" s="275"/>
      <c r="BW59" s="275"/>
      <c r="BX59" s="275"/>
      <c r="BY59" s="275"/>
      <c r="BZ59" s="275"/>
      <c r="CA59" s="275"/>
      <c r="CB59" s="275"/>
      <c r="CC59" s="275"/>
      <c r="CD59" s="275"/>
      <c r="CE59" s="275"/>
      <c r="CF59" s="275"/>
      <c r="CG59" s="275"/>
      <c r="CH59" s="275"/>
      <c r="CI59" s="275"/>
      <c r="CJ59" s="275"/>
      <c r="CK59" s="275"/>
      <c r="CL59" s="275"/>
      <c r="CM59" s="275"/>
      <c r="CN59" s="275"/>
      <c r="CO59" s="275"/>
      <c r="CP59" s="275"/>
      <c r="CQ59" s="275"/>
      <c r="CR59" s="275"/>
      <c r="CS59" s="275"/>
      <c r="CT59" s="275"/>
      <c r="CU59" s="275"/>
      <c r="CV59" s="275"/>
      <c r="CW59" s="275"/>
      <c r="CX59" s="275"/>
      <c r="CY59" s="275"/>
      <c r="CZ59" s="275"/>
      <c r="DA59" s="275"/>
      <c r="DB59" s="275"/>
      <c r="DC59" s="275"/>
      <c r="DD59" s="218"/>
      <c r="DE59" s="220"/>
    </row>
    <row r="60" spans="2:109" x14ac:dyDescent="0.25">
      <c r="B60" s="217"/>
      <c r="C60" s="263" t="s">
        <v>855</v>
      </c>
      <c r="D60" s="226" t="s">
        <v>11</v>
      </c>
      <c r="E60" s="219" t="s">
        <v>120</v>
      </c>
      <c r="F60" s="219"/>
      <c r="G60" s="219"/>
      <c r="H60" s="275"/>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c r="AW60" s="275"/>
      <c r="AX60" s="275"/>
      <c r="AY60" s="275"/>
      <c r="AZ60" s="275"/>
      <c r="BA60" s="275"/>
      <c r="BB60" s="275"/>
      <c r="BC60" s="275"/>
      <c r="BD60" s="275"/>
      <c r="BE60" s="275"/>
      <c r="BF60" s="275"/>
      <c r="BG60" s="275"/>
      <c r="BH60" s="275"/>
      <c r="BI60" s="275"/>
      <c r="BJ60" s="275"/>
      <c r="BK60" s="275"/>
      <c r="BL60" s="275"/>
      <c r="BM60" s="275"/>
      <c r="BN60" s="275"/>
      <c r="BO60" s="275"/>
      <c r="BP60" s="275"/>
      <c r="BQ60" s="275"/>
      <c r="BR60" s="275"/>
      <c r="BS60" s="275"/>
      <c r="BT60" s="275"/>
      <c r="BU60" s="275"/>
      <c r="BV60" s="275"/>
      <c r="BW60" s="275"/>
      <c r="BX60" s="275"/>
      <c r="BY60" s="275"/>
      <c r="BZ60" s="275"/>
      <c r="CA60" s="275"/>
      <c r="CB60" s="275"/>
      <c r="CC60" s="275"/>
      <c r="CD60" s="275"/>
      <c r="CE60" s="275"/>
      <c r="CF60" s="275"/>
      <c r="CG60" s="275"/>
      <c r="CH60" s="275"/>
      <c r="CI60" s="275"/>
      <c r="CJ60" s="275"/>
      <c r="CK60" s="275"/>
      <c r="CL60" s="275"/>
      <c r="CM60" s="275"/>
      <c r="CN60" s="275"/>
      <c r="CO60" s="275"/>
      <c r="CP60" s="275"/>
      <c r="CQ60" s="275"/>
      <c r="CR60" s="275"/>
      <c r="CS60" s="275"/>
      <c r="CT60" s="275"/>
      <c r="CU60" s="275"/>
      <c r="CV60" s="275"/>
      <c r="CW60" s="275"/>
      <c r="CX60" s="275"/>
      <c r="CY60" s="275"/>
      <c r="CZ60" s="275"/>
      <c r="DA60" s="275"/>
      <c r="DB60" s="275"/>
      <c r="DC60" s="275"/>
      <c r="DD60" s="218"/>
      <c r="DE60" s="220"/>
    </row>
    <row r="61" spans="2:109" x14ac:dyDescent="0.25">
      <c r="B61" s="217"/>
      <c r="C61" s="263" t="s">
        <v>856</v>
      </c>
      <c r="D61" s="226" t="s">
        <v>12</v>
      </c>
      <c r="E61" s="219" t="s">
        <v>120</v>
      </c>
      <c r="F61" s="219"/>
      <c r="G61" s="219"/>
      <c r="H61" s="275"/>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c r="AW61" s="275"/>
      <c r="AX61" s="275"/>
      <c r="AY61" s="275"/>
      <c r="AZ61" s="275"/>
      <c r="BA61" s="275"/>
      <c r="BB61" s="275"/>
      <c r="BC61" s="275"/>
      <c r="BD61" s="275"/>
      <c r="BE61" s="275"/>
      <c r="BF61" s="275"/>
      <c r="BG61" s="275"/>
      <c r="BH61" s="275"/>
      <c r="BI61" s="275"/>
      <c r="BJ61" s="275"/>
      <c r="BK61" s="275"/>
      <c r="BL61" s="275"/>
      <c r="BM61" s="275"/>
      <c r="BN61" s="275"/>
      <c r="BO61" s="275"/>
      <c r="BP61" s="275"/>
      <c r="BQ61" s="275"/>
      <c r="BR61" s="275"/>
      <c r="BS61" s="275"/>
      <c r="BT61" s="275"/>
      <c r="BU61" s="275"/>
      <c r="BV61" s="275"/>
      <c r="BW61" s="275"/>
      <c r="BX61" s="275"/>
      <c r="BY61" s="275"/>
      <c r="BZ61" s="275"/>
      <c r="CA61" s="275"/>
      <c r="CB61" s="275"/>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18"/>
      <c r="DE61" s="220"/>
    </row>
    <row r="62" spans="2:109" x14ac:dyDescent="0.25">
      <c r="B62" s="217"/>
      <c r="C62" s="263" t="s">
        <v>857</v>
      </c>
      <c r="D62" s="226" t="s">
        <v>13</v>
      </c>
      <c r="E62" s="219" t="s">
        <v>120</v>
      </c>
      <c r="F62" s="219"/>
      <c r="G62" s="219"/>
      <c r="H62" s="275"/>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c r="AW62" s="275"/>
      <c r="AX62" s="275"/>
      <c r="AY62" s="275"/>
      <c r="AZ62" s="275"/>
      <c r="BA62" s="275"/>
      <c r="BB62" s="275"/>
      <c r="BC62" s="275"/>
      <c r="BD62" s="275"/>
      <c r="BE62" s="275"/>
      <c r="BF62" s="275"/>
      <c r="BG62" s="275"/>
      <c r="BH62" s="275"/>
      <c r="BI62" s="275"/>
      <c r="BJ62" s="275"/>
      <c r="BK62" s="275"/>
      <c r="BL62" s="275"/>
      <c r="BM62" s="275"/>
      <c r="BN62" s="275"/>
      <c r="BO62" s="275"/>
      <c r="BP62" s="275"/>
      <c r="BQ62" s="275"/>
      <c r="BR62" s="275"/>
      <c r="BS62" s="275"/>
      <c r="BT62" s="275"/>
      <c r="BU62" s="275"/>
      <c r="BV62" s="275"/>
      <c r="BW62" s="275"/>
      <c r="BX62" s="275"/>
      <c r="BY62" s="275"/>
      <c r="BZ62" s="275"/>
      <c r="CA62" s="275"/>
      <c r="CB62" s="275"/>
      <c r="CC62" s="275"/>
      <c r="CD62" s="275"/>
      <c r="CE62" s="275"/>
      <c r="CF62" s="275"/>
      <c r="CG62" s="275"/>
      <c r="CH62" s="275"/>
      <c r="CI62" s="275"/>
      <c r="CJ62" s="275"/>
      <c r="CK62" s="275"/>
      <c r="CL62" s="275"/>
      <c r="CM62" s="275"/>
      <c r="CN62" s="275"/>
      <c r="CO62" s="275"/>
      <c r="CP62" s="275"/>
      <c r="CQ62" s="275"/>
      <c r="CR62" s="275"/>
      <c r="CS62" s="275"/>
      <c r="CT62" s="275"/>
      <c r="CU62" s="275"/>
      <c r="CV62" s="275"/>
      <c r="CW62" s="275"/>
      <c r="CX62" s="275"/>
      <c r="CY62" s="275"/>
      <c r="CZ62" s="275"/>
      <c r="DA62" s="275"/>
      <c r="DB62" s="275"/>
      <c r="DC62" s="275"/>
      <c r="DD62" s="218"/>
      <c r="DE62" s="220"/>
    </row>
    <row r="63" spans="2:109" x14ac:dyDescent="0.25">
      <c r="B63" s="217"/>
      <c r="C63" s="263" t="s">
        <v>858</v>
      </c>
      <c r="D63" s="226" t="s">
        <v>14</v>
      </c>
      <c r="E63" s="219" t="s">
        <v>120</v>
      </c>
      <c r="F63" s="219"/>
      <c r="G63" s="219"/>
      <c r="H63" s="275"/>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c r="AW63" s="275"/>
      <c r="AX63" s="275"/>
      <c r="AY63" s="275"/>
      <c r="AZ63" s="275"/>
      <c r="BA63" s="275"/>
      <c r="BB63" s="275"/>
      <c r="BC63" s="275"/>
      <c r="BD63" s="275"/>
      <c r="BE63" s="275"/>
      <c r="BF63" s="275"/>
      <c r="BG63" s="275"/>
      <c r="BH63" s="275"/>
      <c r="BI63" s="275"/>
      <c r="BJ63" s="275"/>
      <c r="BK63" s="275"/>
      <c r="BL63" s="275"/>
      <c r="BM63" s="275"/>
      <c r="BN63" s="275"/>
      <c r="BO63" s="275"/>
      <c r="BP63" s="275"/>
      <c r="BQ63" s="275"/>
      <c r="BR63" s="275"/>
      <c r="BS63" s="275"/>
      <c r="BT63" s="275"/>
      <c r="BU63" s="275"/>
      <c r="BV63" s="275"/>
      <c r="BW63" s="275"/>
      <c r="BX63" s="275"/>
      <c r="BY63" s="275"/>
      <c r="BZ63" s="275"/>
      <c r="CA63" s="275"/>
      <c r="CB63" s="275"/>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18"/>
      <c r="DE63" s="220"/>
    </row>
    <row r="64" spans="2:109" x14ac:dyDescent="0.25">
      <c r="B64" s="217"/>
      <c r="C64" s="263" t="s">
        <v>859</v>
      </c>
      <c r="D64" s="226" t="s">
        <v>15</v>
      </c>
      <c r="E64" s="219" t="s">
        <v>120</v>
      </c>
      <c r="F64" s="219"/>
      <c r="G64" s="219"/>
      <c r="H64" s="275"/>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c r="AW64" s="275"/>
      <c r="AX64" s="275"/>
      <c r="AY64" s="275"/>
      <c r="AZ64" s="275"/>
      <c r="BA64" s="275"/>
      <c r="BB64" s="275"/>
      <c r="BC64" s="275"/>
      <c r="BD64" s="275"/>
      <c r="BE64" s="275"/>
      <c r="BF64" s="275"/>
      <c r="BG64" s="275"/>
      <c r="BH64" s="275"/>
      <c r="BI64" s="275"/>
      <c r="BJ64" s="275"/>
      <c r="BK64" s="275"/>
      <c r="BL64" s="275"/>
      <c r="BM64" s="275"/>
      <c r="BN64" s="275"/>
      <c r="BO64" s="275"/>
      <c r="BP64" s="275"/>
      <c r="BQ64" s="275"/>
      <c r="BR64" s="275"/>
      <c r="BS64" s="275"/>
      <c r="BT64" s="275"/>
      <c r="BU64" s="275"/>
      <c r="BV64" s="275"/>
      <c r="BW64" s="275"/>
      <c r="BX64" s="275"/>
      <c r="BY64" s="275"/>
      <c r="BZ64" s="275"/>
      <c r="CA64" s="275"/>
      <c r="CB64" s="275"/>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18"/>
      <c r="DE64" s="220"/>
    </row>
    <row r="65" spans="2:109" x14ac:dyDescent="0.25">
      <c r="B65" s="217"/>
      <c r="C65" s="263" t="s">
        <v>860</v>
      </c>
      <c r="D65" s="226" t="s">
        <v>16</v>
      </c>
      <c r="E65" s="219" t="s">
        <v>120</v>
      </c>
      <c r="F65" s="219"/>
      <c r="G65" s="219"/>
      <c r="H65" s="275"/>
      <c r="I65" s="275"/>
      <c r="J65" s="275"/>
      <c r="K65" s="275"/>
      <c r="L65" s="275"/>
      <c r="M65" s="275"/>
      <c r="N65" s="275"/>
      <c r="O65" s="275"/>
      <c r="P65" s="275"/>
      <c r="Q65" s="275"/>
      <c r="R65" s="275"/>
      <c r="S65" s="275"/>
      <c r="T65" s="275"/>
      <c r="U65" s="275"/>
      <c r="V65" s="275"/>
      <c r="W65" s="275"/>
      <c r="X65" s="275"/>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c r="AW65" s="275"/>
      <c r="AX65" s="275"/>
      <c r="AY65" s="275"/>
      <c r="AZ65" s="275"/>
      <c r="BA65" s="275"/>
      <c r="BB65" s="275"/>
      <c r="BC65" s="275"/>
      <c r="BD65" s="275"/>
      <c r="BE65" s="275"/>
      <c r="BF65" s="275"/>
      <c r="BG65" s="275"/>
      <c r="BH65" s="275"/>
      <c r="BI65" s="275"/>
      <c r="BJ65" s="275"/>
      <c r="BK65" s="275"/>
      <c r="BL65" s="275"/>
      <c r="BM65" s="275"/>
      <c r="BN65" s="275"/>
      <c r="BO65" s="275"/>
      <c r="BP65" s="275"/>
      <c r="BQ65" s="275"/>
      <c r="BR65" s="275"/>
      <c r="BS65" s="275"/>
      <c r="BT65" s="275"/>
      <c r="BU65" s="275"/>
      <c r="BV65" s="275"/>
      <c r="BW65" s="275"/>
      <c r="BX65" s="275"/>
      <c r="BY65" s="275"/>
      <c r="BZ65" s="275"/>
      <c r="CA65" s="275"/>
      <c r="CB65" s="275"/>
      <c r="CC65" s="275"/>
      <c r="CD65" s="275"/>
      <c r="CE65" s="275"/>
      <c r="CF65" s="275"/>
      <c r="CG65" s="275"/>
      <c r="CH65" s="275"/>
      <c r="CI65" s="275"/>
      <c r="CJ65" s="275"/>
      <c r="CK65" s="275"/>
      <c r="CL65" s="275"/>
      <c r="CM65" s="275"/>
      <c r="CN65" s="275"/>
      <c r="CO65" s="275"/>
      <c r="CP65" s="275"/>
      <c r="CQ65" s="275"/>
      <c r="CR65" s="275"/>
      <c r="CS65" s="275"/>
      <c r="CT65" s="275"/>
      <c r="CU65" s="275"/>
      <c r="CV65" s="275"/>
      <c r="CW65" s="275"/>
      <c r="CX65" s="275"/>
      <c r="CY65" s="275"/>
      <c r="CZ65" s="275"/>
      <c r="DA65" s="275"/>
      <c r="DB65" s="275"/>
      <c r="DC65" s="275"/>
      <c r="DD65" s="218"/>
      <c r="DE65" s="220"/>
    </row>
    <row r="66" spans="2:109" x14ac:dyDescent="0.25">
      <c r="B66" s="217"/>
      <c r="C66" s="263" t="s">
        <v>644</v>
      </c>
      <c r="D66" s="226" t="s">
        <v>17</v>
      </c>
      <c r="E66" s="219" t="s">
        <v>120</v>
      </c>
      <c r="F66" s="219"/>
      <c r="G66" s="219"/>
      <c r="H66" s="275"/>
      <c r="I66" s="275"/>
      <c r="J66" s="275"/>
      <c r="K66" s="275"/>
      <c r="L66" s="275"/>
      <c r="M66" s="275"/>
      <c r="N66" s="275"/>
      <c r="O66" s="275"/>
      <c r="P66" s="275"/>
      <c r="Q66" s="275"/>
      <c r="R66" s="275"/>
      <c r="S66" s="275"/>
      <c r="T66" s="275"/>
      <c r="U66" s="275"/>
      <c r="V66" s="275"/>
      <c r="W66" s="275"/>
      <c r="X66" s="275"/>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c r="AW66" s="275"/>
      <c r="AX66" s="275"/>
      <c r="AY66" s="275"/>
      <c r="AZ66" s="275"/>
      <c r="BA66" s="275"/>
      <c r="BB66" s="275"/>
      <c r="BC66" s="275"/>
      <c r="BD66" s="275"/>
      <c r="BE66" s="275"/>
      <c r="BF66" s="275"/>
      <c r="BG66" s="275"/>
      <c r="BH66" s="275"/>
      <c r="BI66" s="275"/>
      <c r="BJ66" s="275"/>
      <c r="BK66" s="275"/>
      <c r="BL66" s="275"/>
      <c r="BM66" s="275"/>
      <c r="BN66" s="275"/>
      <c r="BO66" s="275"/>
      <c r="BP66" s="275"/>
      <c r="BQ66" s="275"/>
      <c r="BR66" s="275"/>
      <c r="BS66" s="275"/>
      <c r="BT66" s="275"/>
      <c r="BU66" s="275"/>
      <c r="BV66" s="275"/>
      <c r="BW66" s="275"/>
      <c r="BX66" s="275"/>
      <c r="BY66" s="275"/>
      <c r="BZ66" s="275"/>
      <c r="CA66" s="275"/>
      <c r="CB66" s="275"/>
      <c r="CC66" s="275"/>
      <c r="CD66" s="275"/>
      <c r="CE66" s="275"/>
      <c r="CF66" s="275"/>
      <c r="CG66" s="275"/>
      <c r="CH66" s="275"/>
      <c r="CI66" s="275"/>
      <c r="CJ66" s="275"/>
      <c r="CK66" s="275"/>
      <c r="CL66" s="275"/>
      <c r="CM66" s="275"/>
      <c r="CN66" s="275"/>
      <c r="CO66" s="275"/>
      <c r="CP66" s="275"/>
      <c r="CQ66" s="275"/>
      <c r="CR66" s="275"/>
      <c r="CS66" s="275"/>
      <c r="CT66" s="275"/>
      <c r="CU66" s="275"/>
      <c r="CV66" s="275"/>
      <c r="CW66" s="275"/>
      <c r="CX66" s="275"/>
      <c r="CY66" s="275"/>
      <c r="CZ66" s="275"/>
      <c r="DA66" s="275"/>
      <c r="DB66" s="275"/>
      <c r="DC66" s="275"/>
      <c r="DD66" s="218"/>
      <c r="DE66" s="220"/>
    </row>
    <row r="67" spans="2:109" ht="21" x14ac:dyDescent="0.35">
      <c r="B67" s="217"/>
      <c r="C67" s="263" t="s">
        <v>861</v>
      </c>
      <c r="D67" s="820" t="s">
        <v>698</v>
      </c>
      <c r="E67" s="219" t="s">
        <v>120</v>
      </c>
      <c r="F67" s="225"/>
      <c r="G67" s="554" t="s">
        <v>549</v>
      </c>
      <c r="H67" s="275"/>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c r="AW67" s="275"/>
      <c r="AX67" s="275"/>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5"/>
      <c r="BW67" s="275"/>
      <c r="BX67" s="275"/>
      <c r="BY67" s="275"/>
      <c r="BZ67" s="275"/>
      <c r="CA67" s="275"/>
      <c r="CB67" s="275"/>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18"/>
      <c r="DE67" s="220"/>
    </row>
    <row r="68" spans="2:109" s="91" customFormat="1" ht="18.75" customHeight="1" x14ac:dyDescent="0.25">
      <c r="B68" s="152"/>
      <c r="C68" s="268"/>
      <c r="D68" s="115" t="s">
        <v>420</v>
      </c>
      <c r="E68" s="269"/>
      <c r="F68" s="269"/>
      <c r="G68" s="269"/>
      <c r="H68" s="270"/>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0"/>
      <c r="BW68" s="270"/>
      <c r="BX68" s="270"/>
      <c r="BY68" s="270"/>
      <c r="BZ68" s="270"/>
      <c r="CA68" s="270"/>
      <c r="CB68" s="270"/>
      <c r="CC68" s="270"/>
      <c r="CD68" s="270"/>
      <c r="CE68" s="270"/>
      <c r="CF68" s="270"/>
      <c r="CG68" s="270"/>
      <c r="CH68" s="270"/>
      <c r="CI68" s="270"/>
      <c r="CJ68" s="270"/>
      <c r="CK68" s="270"/>
      <c r="CL68" s="270"/>
      <c r="CM68" s="270"/>
      <c r="CN68" s="270"/>
      <c r="CO68" s="270"/>
      <c r="CP68" s="270"/>
      <c r="CQ68" s="270"/>
      <c r="CR68" s="270"/>
      <c r="CS68" s="270"/>
      <c r="CT68" s="270"/>
      <c r="CU68" s="270"/>
      <c r="CV68" s="270"/>
      <c r="CW68" s="270"/>
      <c r="CX68" s="270"/>
      <c r="CY68" s="270"/>
      <c r="CZ68" s="270"/>
      <c r="DA68" s="270"/>
      <c r="DB68" s="270"/>
      <c r="DC68" s="270"/>
      <c r="DD68" s="270"/>
      <c r="DE68" s="154"/>
    </row>
    <row r="69" spans="2:109" x14ac:dyDescent="0.25">
      <c r="B69" s="217"/>
      <c r="C69" s="263" t="s">
        <v>862</v>
      </c>
      <c r="D69" s="226" t="s">
        <v>10</v>
      </c>
      <c r="E69" s="219" t="s">
        <v>1117</v>
      </c>
      <c r="F69" s="219"/>
      <c r="G69" s="219"/>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c r="AR69" s="271"/>
      <c r="AS69" s="271"/>
      <c r="AT69" s="271"/>
      <c r="AU69" s="271"/>
      <c r="AV69" s="271"/>
      <c r="AW69" s="271"/>
      <c r="AX69" s="271"/>
      <c r="AY69" s="271"/>
      <c r="AZ69" s="271"/>
      <c r="BA69" s="271"/>
      <c r="BB69" s="271"/>
      <c r="BC69" s="271"/>
      <c r="BD69" s="271"/>
      <c r="BE69" s="271"/>
      <c r="BF69" s="271"/>
      <c r="BG69" s="271"/>
      <c r="BH69" s="271"/>
      <c r="BI69" s="271"/>
      <c r="BJ69" s="271"/>
      <c r="BK69" s="271"/>
      <c r="BL69" s="271"/>
      <c r="BM69" s="271"/>
      <c r="BN69" s="271"/>
      <c r="BO69" s="271"/>
      <c r="BP69" s="271"/>
      <c r="BQ69" s="271"/>
      <c r="BR69" s="271"/>
      <c r="BS69" s="271"/>
      <c r="BT69" s="271"/>
      <c r="BU69" s="271"/>
      <c r="BV69" s="271"/>
      <c r="BW69" s="271"/>
      <c r="BX69" s="271"/>
      <c r="BY69" s="271"/>
      <c r="BZ69" s="271"/>
      <c r="CA69" s="271"/>
      <c r="CB69" s="271"/>
      <c r="CC69" s="271"/>
      <c r="CD69" s="271"/>
      <c r="CE69" s="271"/>
      <c r="CF69" s="271"/>
      <c r="CG69" s="271"/>
      <c r="CH69" s="271"/>
      <c r="CI69" s="271"/>
      <c r="CJ69" s="271"/>
      <c r="CK69" s="271"/>
      <c r="CL69" s="271"/>
      <c r="CM69" s="271"/>
      <c r="CN69" s="271"/>
      <c r="CO69" s="271"/>
      <c r="CP69" s="271"/>
      <c r="CQ69" s="271"/>
      <c r="CR69" s="271"/>
      <c r="CS69" s="271"/>
      <c r="CT69" s="271"/>
      <c r="CU69" s="271"/>
      <c r="CV69" s="271"/>
      <c r="CW69" s="271"/>
      <c r="CX69" s="271"/>
      <c r="CY69" s="271"/>
      <c r="CZ69" s="271"/>
      <c r="DA69" s="271"/>
      <c r="DB69" s="271"/>
      <c r="DC69" s="271"/>
      <c r="DD69" s="225"/>
      <c r="DE69" s="220"/>
    </row>
    <row r="70" spans="2:109" x14ac:dyDescent="0.25">
      <c r="B70" s="217"/>
      <c r="C70" s="263" t="s">
        <v>863</v>
      </c>
      <c r="D70" s="226" t="s">
        <v>11</v>
      </c>
      <c r="E70" s="219" t="s">
        <v>1117</v>
      </c>
      <c r="F70" s="219"/>
      <c r="G70" s="219"/>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c r="AR70" s="271"/>
      <c r="AS70" s="271"/>
      <c r="AT70" s="271"/>
      <c r="AU70" s="271"/>
      <c r="AV70" s="271"/>
      <c r="AW70" s="271"/>
      <c r="AX70" s="271"/>
      <c r="AY70" s="271"/>
      <c r="AZ70" s="271"/>
      <c r="BA70" s="271"/>
      <c r="BB70" s="271"/>
      <c r="BC70" s="271"/>
      <c r="BD70" s="271"/>
      <c r="BE70" s="271"/>
      <c r="BF70" s="271"/>
      <c r="BG70" s="271"/>
      <c r="BH70" s="271"/>
      <c r="BI70" s="271"/>
      <c r="BJ70" s="271"/>
      <c r="BK70" s="271"/>
      <c r="BL70" s="271"/>
      <c r="BM70" s="271"/>
      <c r="BN70" s="271"/>
      <c r="BO70" s="271"/>
      <c r="BP70" s="271"/>
      <c r="BQ70" s="271"/>
      <c r="BR70" s="271"/>
      <c r="BS70" s="271"/>
      <c r="BT70" s="271"/>
      <c r="BU70" s="271"/>
      <c r="BV70" s="271"/>
      <c r="BW70" s="271"/>
      <c r="BX70" s="271"/>
      <c r="BY70" s="271"/>
      <c r="BZ70" s="271"/>
      <c r="CA70" s="271"/>
      <c r="CB70" s="271"/>
      <c r="CC70" s="271"/>
      <c r="CD70" s="271"/>
      <c r="CE70" s="271"/>
      <c r="CF70" s="271"/>
      <c r="CG70" s="271"/>
      <c r="CH70" s="271"/>
      <c r="CI70" s="271"/>
      <c r="CJ70" s="271"/>
      <c r="CK70" s="271"/>
      <c r="CL70" s="271"/>
      <c r="CM70" s="271"/>
      <c r="CN70" s="271"/>
      <c r="CO70" s="271"/>
      <c r="CP70" s="271"/>
      <c r="CQ70" s="271"/>
      <c r="CR70" s="271"/>
      <c r="CS70" s="271"/>
      <c r="CT70" s="271"/>
      <c r="CU70" s="271"/>
      <c r="CV70" s="271"/>
      <c r="CW70" s="271"/>
      <c r="CX70" s="271"/>
      <c r="CY70" s="271"/>
      <c r="CZ70" s="271"/>
      <c r="DA70" s="271"/>
      <c r="DB70" s="271"/>
      <c r="DC70" s="271"/>
      <c r="DD70" s="225"/>
      <c r="DE70" s="220"/>
    </row>
    <row r="71" spans="2:109" x14ac:dyDescent="0.25">
      <c r="B71" s="217"/>
      <c r="C71" s="263" t="s">
        <v>864</v>
      </c>
      <c r="D71" s="226" t="s">
        <v>12</v>
      </c>
      <c r="E71" s="219" t="s">
        <v>1117</v>
      </c>
      <c r="F71" s="219"/>
      <c r="G71" s="219"/>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c r="AR71" s="271"/>
      <c r="AS71" s="271"/>
      <c r="AT71" s="271"/>
      <c r="AU71" s="271"/>
      <c r="AV71" s="271"/>
      <c r="AW71" s="271"/>
      <c r="AX71" s="271"/>
      <c r="AY71" s="271"/>
      <c r="AZ71" s="271"/>
      <c r="BA71" s="271"/>
      <c r="BB71" s="271"/>
      <c r="BC71" s="271"/>
      <c r="BD71" s="271"/>
      <c r="BE71" s="271"/>
      <c r="BF71" s="271"/>
      <c r="BG71" s="271"/>
      <c r="BH71" s="271"/>
      <c r="BI71" s="271"/>
      <c r="BJ71" s="271"/>
      <c r="BK71" s="271"/>
      <c r="BL71" s="271"/>
      <c r="BM71" s="271"/>
      <c r="BN71" s="271"/>
      <c r="BO71" s="271"/>
      <c r="BP71" s="271"/>
      <c r="BQ71" s="271"/>
      <c r="BR71" s="271"/>
      <c r="BS71" s="271"/>
      <c r="BT71" s="271"/>
      <c r="BU71" s="271"/>
      <c r="BV71" s="271"/>
      <c r="BW71" s="271"/>
      <c r="BX71" s="271"/>
      <c r="BY71" s="271"/>
      <c r="BZ71" s="271"/>
      <c r="CA71" s="271"/>
      <c r="CB71" s="271"/>
      <c r="CC71" s="271"/>
      <c r="CD71" s="271"/>
      <c r="CE71" s="271"/>
      <c r="CF71" s="271"/>
      <c r="CG71" s="271"/>
      <c r="CH71" s="271"/>
      <c r="CI71" s="271"/>
      <c r="CJ71" s="271"/>
      <c r="CK71" s="271"/>
      <c r="CL71" s="271"/>
      <c r="CM71" s="271"/>
      <c r="CN71" s="271"/>
      <c r="CO71" s="271"/>
      <c r="CP71" s="271"/>
      <c r="CQ71" s="271"/>
      <c r="CR71" s="271"/>
      <c r="CS71" s="271"/>
      <c r="CT71" s="271"/>
      <c r="CU71" s="271"/>
      <c r="CV71" s="271"/>
      <c r="CW71" s="271"/>
      <c r="CX71" s="271"/>
      <c r="CY71" s="271"/>
      <c r="CZ71" s="271"/>
      <c r="DA71" s="271"/>
      <c r="DB71" s="271"/>
      <c r="DC71" s="271"/>
      <c r="DD71" s="225"/>
      <c r="DE71" s="220"/>
    </row>
    <row r="72" spans="2:109" x14ac:dyDescent="0.25">
      <c r="B72" s="217"/>
      <c r="C72" s="263" t="s">
        <v>865</v>
      </c>
      <c r="D72" s="226" t="s">
        <v>13</v>
      </c>
      <c r="E72" s="219" t="s">
        <v>1117</v>
      </c>
      <c r="F72" s="219"/>
      <c r="G72" s="219"/>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c r="AR72" s="271"/>
      <c r="AS72" s="271"/>
      <c r="AT72" s="271"/>
      <c r="AU72" s="271"/>
      <c r="AV72" s="271"/>
      <c r="AW72" s="271"/>
      <c r="AX72" s="271"/>
      <c r="AY72" s="271"/>
      <c r="AZ72" s="271"/>
      <c r="BA72" s="271"/>
      <c r="BB72" s="271"/>
      <c r="BC72" s="271"/>
      <c r="BD72" s="271"/>
      <c r="BE72" s="271"/>
      <c r="BF72" s="271"/>
      <c r="BG72" s="271"/>
      <c r="BH72" s="271"/>
      <c r="BI72" s="271"/>
      <c r="BJ72" s="271"/>
      <c r="BK72" s="271"/>
      <c r="BL72" s="271"/>
      <c r="BM72" s="271"/>
      <c r="BN72" s="271"/>
      <c r="BO72" s="271"/>
      <c r="BP72" s="271"/>
      <c r="BQ72" s="271"/>
      <c r="BR72" s="271"/>
      <c r="BS72" s="271"/>
      <c r="BT72" s="271"/>
      <c r="BU72" s="271"/>
      <c r="BV72" s="271"/>
      <c r="BW72" s="271"/>
      <c r="BX72" s="271"/>
      <c r="BY72" s="271"/>
      <c r="BZ72" s="271"/>
      <c r="CA72" s="271"/>
      <c r="CB72" s="271"/>
      <c r="CC72" s="271"/>
      <c r="CD72" s="271"/>
      <c r="CE72" s="271"/>
      <c r="CF72" s="271"/>
      <c r="CG72" s="271"/>
      <c r="CH72" s="271"/>
      <c r="CI72" s="271"/>
      <c r="CJ72" s="271"/>
      <c r="CK72" s="271"/>
      <c r="CL72" s="271"/>
      <c r="CM72" s="271"/>
      <c r="CN72" s="271"/>
      <c r="CO72" s="271"/>
      <c r="CP72" s="271"/>
      <c r="CQ72" s="271"/>
      <c r="CR72" s="271"/>
      <c r="CS72" s="271"/>
      <c r="CT72" s="271"/>
      <c r="CU72" s="271"/>
      <c r="CV72" s="271"/>
      <c r="CW72" s="271"/>
      <c r="CX72" s="271"/>
      <c r="CY72" s="271"/>
      <c r="CZ72" s="271"/>
      <c r="DA72" s="271"/>
      <c r="DB72" s="271"/>
      <c r="DC72" s="271"/>
      <c r="DD72" s="225"/>
      <c r="DE72" s="220"/>
    </row>
    <row r="73" spans="2:109" x14ac:dyDescent="0.25">
      <c r="B73" s="217"/>
      <c r="C73" s="263" t="s">
        <v>866</v>
      </c>
      <c r="D73" s="226" t="s">
        <v>14</v>
      </c>
      <c r="E73" s="219" t="s">
        <v>1117</v>
      </c>
      <c r="F73" s="219"/>
      <c r="G73" s="219"/>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c r="AR73" s="271"/>
      <c r="AS73" s="271"/>
      <c r="AT73" s="271"/>
      <c r="AU73" s="271"/>
      <c r="AV73" s="271"/>
      <c r="AW73" s="271"/>
      <c r="AX73" s="271"/>
      <c r="AY73" s="271"/>
      <c r="AZ73" s="271"/>
      <c r="BA73" s="271"/>
      <c r="BB73" s="271"/>
      <c r="BC73" s="271"/>
      <c r="BD73" s="271"/>
      <c r="BE73" s="271"/>
      <c r="BF73" s="271"/>
      <c r="BG73" s="271"/>
      <c r="BH73" s="271"/>
      <c r="BI73" s="271"/>
      <c r="BJ73" s="271"/>
      <c r="BK73" s="271"/>
      <c r="BL73" s="271"/>
      <c r="BM73" s="271"/>
      <c r="BN73" s="271"/>
      <c r="BO73" s="271"/>
      <c r="BP73" s="271"/>
      <c r="BQ73" s="271"/>
      <c r="BR73" s="271"/>
      <c r="BS73" s="271"/>
      <c r="BT73" s="271"/>
      <c r="BU73" s="271"/>
      <c r="BV73" s="271"/>
      <c r="BW73" s="271"/>
      <c r="BX73" s="271"/>
      <c r="BY73" s="271"/>
      <c r="BZ73" s="271"/>
      <c r="CA73" s="271"/>
      <c r="CB73" s="271"/>
      <c r="CC73" s="271"/>
      <c r="CD73" s="271"/>
      <c r="CE73" s="271"/>
      <c r="CF73" s="271"/>
      <c r="CG73" s="271"/>
      <c r="CH73" s="271"/>
      <c r="CI73" s="271"/>
      <c r="CJ73" s="271"/>
      <c r="CK73" s="271"/>
      <c r="CL73" s="271"/>
      <c r="CM73" s="271"/>
      <c r="CN73" s="271"/>
      <c r="CO73" s="271"/>
      <c r="CP73" s="271"/>
      <c r="CQ73" s="271"/>
      <c r="CR73" s="271"/>
      <c r="CS73" s="271"/>
      <c r="CT73" s="271"/>
      <c r="CU73" s="271"/>
      <c r="CV73" s="271"/>
      <c r="CW73" s="271"/>
      <c r="CX73" s="271"/>
      <c r="CY73" s="271"/>
      <c r="CZ73" s="271"/>
      <c r="DA73" s="271"/>
      <c r="DB73" s="271"/>
      <c r="DC73" s="271"/>
      <c r="DD73" s="225"/>
      <c r="DE73" s="220"/>
    </row>
    <row r="74" spans="2:109" x14ac:dyDescent="0.25">
      <c r="B74" s="217"/>
      <c r="C74" s="263" t="s">
        <v>867</v>
      </c>
      <c r="D74" s="226" t="s">
        <v>15</v>
      </c>
      <c r="E74" s="219" t="s">
        <v>1117</v>
      </c>
      <c r="F74" s="219"/>
      <c r="G74" s="219"/>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1"/>
      <c r="AJ74" s="271"/>
      <c r="AK74" s="271"/>
      <c r="AL74" s="271"/>
      <c r="AM74" s="271"/>
      <c r="AN74" s="271"/>
      <c r="AO74" s="271"/>
      <c r="AP74" s="271"/>
      <c r="AQ74" s="271"/>
      <c r="AR74" s="271"/>
      <c r="AS74" s="271"/>
      <c r="AT74" s="271"/>
      <c r="AU74" s="271"/>
      <c r="AV74" s="271"/>
      <c r="AW74" s="271"/>
      <c r="AX74" s="271"/>
      <c r="AY74" s="271"/>
      <c r="AZ74" s="271"/>
      <c r="BA74" s="271"/>
      <c r="BB74" s="271"/>
      <c r="BC74" s="271"/>
      <c r="BD74" s="271"/>
      <c r="BE74" s="271"/>
      <c r="BF74" s="271"/>
      <c r="BG74" s="271"/>
      <c r="BH74" s="271"/>
      <c r="BI74" s="271"/>
      <c r="BJ74" s="271"/>
      <c r="BK74" s="271"/>
      <c r="BL74" s="271"/>
      <c r="BM74" s="271"/>
      <c r="BN74" s="271"/>
      <c r="BO74" s="271"/>
      <c r="BP74" s="271"/>
      <c r="BQ74" s="271"/>
      <c r="BR74" s="271"/>
      <c r="BS74" s="271"/>
      <c r="BT74" s="271"/>
      <c r="BU74" s="271"/>
      <c r="BV74" s="271"/>
      <c r="BW74" s="271"/>
      <c r="BX74" s="271"/>
      <c r="BY74" s="271"/>
      <c r="BZ74" s="271"/>
      <c r="CA74" s="271"/>
      <c r="CB74" s="271"/>
      <c r="CC74" s="271"/>
      <c r="CD74" s="271"/>
      <c r="CE74" s="271"/>
      <c r="CF74" s="271"/>
      <c r="CG74" s="271"/>
      <c r="CH74" s="271"/>
      <c r="CI74" s="271"/>
      <c r="CJ74" s="271"/>
      <c r="CK74" s="271"/>
      <c r="CL74" s="271"/>
      <c r="CM74" s="271"/>
      <c r="CN74" s="271"/>
      <c r="CO74" s="271"/>
      <c r="CP74" s="271"/>
      <c r="CQ74" s="271"/>
      <c r="CR74" s="271"/>
      <c r="CS74" s="271"/>
      <c r="CT74" s="271"/>
      <c r="CU74" s="271"/>
      <c r="CV74" s="271"/>
      <c r="CW74" s="271"/>
      <c r="CX74" s="271"/>
      <c r="CY74" s="271"/>
      <c r="CZ74" s="271"/>
      <c r="DA74" s="271"/>
      <c r="DB74" s="271"/>
      <c r="DC74" s="271"/>
      <c r="DD74" s="225"/>
      <c r="DE74" s="220"/>
    </row>
    <row r="75" spans="2:109" x14ac:dyDescent="0.25">
      <c r="B75" s="217"/>
      <c r="C75" s="263" t="s">
        <v>868</v>
      </c>
      <c r="D75" s="226" t="s">
        <v>16</v>
      </c>
      <c r="E75" s="219" t="s">
        <v>1117</v>
      </c>
      <c r="F75" s="219"/>
      <c r="G75" s="219"/>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1"/>
      <c r="AJ75" s="271"/>
      <c r="AK75" s="271"/>
      <c r="AL75" s="271"/>
      <c r="AM75" s="271"/>
      <c r="AN75" s="271"/>
      <c r="AO75" s="271"/>
      <c r="AP75" s="271"/>
      <c r="AQ75" s="271"/>
      <c r="AR75" s="271"/>
      <c r="AS75" s="271"/>
      <c r="AT75" s="271"/>
      <c r="AU75" s="271"/>
      <c r="AV75" s="271"/>
      <c r="AW75" s="271"/>
      <c r="AX75" s="271"/>
      <c r="AY75" s="271"/>
      <c r="AZ75" s="271"/>
      <c r="BA75" s="271"/>
      <c r="BB75" s="271"/>
      <c r="BC75" s="271"/>
      <c r="BD75" s="271"/>
      <c r="BE75" s="271"/>
      <c r="BF75" s="271"/>
      <c r="BG75" s="271"/>
      <c r="BH75" s="271"/>
      <c r="BI75" s="271"/>
      <c r="BJ75" s="271"/>
      <c r="BK75" s="271"/>
      <c r="BL75" s="271"/>
      <c r="BM75" s="271"/>
      <c r="BN75" s="271"/>
      <c r="BO75" s="271"/>
      <c r="BP75" s="271"/>
      <c r="BQ75" s="271"/>
      <c r="BR75" s="271"/>
      <c r="BS75" s="271"/>
      <c r="BT75" s="271"/>
      <c r="BU75" s="271"/>
      <c r="BV75" s="271"/>
      <c r="BW75" s="271"/>
      <c r="BX75" s="271"/>
      <c r="BY75" s="271"/>
      <c r="BZ75" s="271"/>
      <c r="CA75" s="271"/>
      <c r="CB75" s="271"/>
      <c r="CC75" s="271"/>
      <c r="CD75" s="271"/>
      <c r="CE75" s="271"/>
      <c r="CF75" s="271"/>
      <c r="CG75" s="271"/>
      <c r="CH75" s="271"/>
      <c r="CI75" s="271"/>
      <c r="CJ75" s="271"/>
      <c r="CK75" s="271"/>
      <c r="CL75" s="271"/>
      <c r="CM75" s="271"/>
      <c r="CN75" s="271"/>
      <c r="CO75" s="271"/>
      <c r="CP75" s="271"/>
      <c r="CQ75" s="271"/>
      <c r="CR75" s="271"/>
      <c r="CS75" s="271"/>
      <c r="CT75" s="271"/>
      <c r="CU75" s="271"/>
      <c r="CV75" s="271"/>
      <c r="CW75" s="271"/>
      <c r="CX75" s="271"/>
      <c r="CY75" s="271"/>
      <c r="CZ75" s="271"/>
      <c r="DA75" s="271"/>
      <c r="DB75" s="271"/>
      <c r="DC75" s="271"/>
      <c r="DD75" s="225"/>
      <c r="DE75" s="220"/>
    </row>
    <row r="76" spans="2:109" x14ac:dyDescent="0.25">
      <c r="B76" s="217"/>
      <c r="C76" s="263" t="s">
        <v>869</v>
      </c>
      <c r="D76" s="226" t="s">
        <v>17</v>
      </c>
      <c r="E76" s="219" t="s">
        <v>1117</v>
      </c>
      <c r="F76" s="219"/>
      <c r="G76" s="219"/>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1"/>
      <c r="AJ76" s="271"/>
      <c r="AK76" s="271"/>
      <c r="AL76" s="271"/>
      <c r="AM76" s="271"/>
      <c r="AN76" s="271"/>
      <c r="AO76" s="271"/>
      <c r="AP76" s="271"/>
      <c r="AQ76" s="271"/>
      <c r="AR76" s="271"/>
      <c r="AS76" s="271"/>
      <c r="AT76" s="271"/>
      <c r="AU76" s="271"/>
      <c r="AV76" s="271"/>
      <c r="AW76" s="271"/>
      <c r="AX76" s="271"/>
      <c r="AY76" s="271"/>
      <c r="AZ76" s="271"/>
      <c r="BA76" s="271"/>
      <c r="BB76" s="271"/>
      <c r="BC76" s="271"/>
      <c r="BD76" s="271"/>
      <c r="BE76" s="271"/>
      <c r="BF76" s="271"/>
      <c r="BG76" s="271"/>
      <c r="BH76" s="271"/>
      <c r="BI76" s="271"/>
      <c r="BJ76" s="271"/>
      <c r="BK76" s="271"/>
      <c r="BL76" s="271"/>
      <c r="BM76" s="271"/>
      <c r="BN76" s="271"/>
      <c r="BO76" s="271"/>
      <c r="BP76" s="271"/>
      <c r="BQ76" s="271"/>
      <c r="BR76" s="271"/>
      <c r="BS76" s="271"/>
      <c r="BT76" s="271"/>
      <c r="BU76" s="271"/>
      <c r="BV76" s="271"/>
      <c r="BW76" s="271"/>
      <c r="BX76" s="271"/>
      <c r="BY76" s="271"/>
      <c r="BZ76" s="271"/>
      <c r="CA76" s="271"/>
      <c r="CB76" s="271"/>
      <c r="CC76" s="271"/>
      <c r="CD76" s="271"/>
      <c r="CE76" s="271"/>
      <c r="CF76" s="271"/>
      <c r="CG76" s="271"/>
      <c r="CH76" s="271"/>
      <c r="CI76" s="271"/>
      <c r="CJ76" s="271"/>
      <c r="CK76" s="271"/>
      <c r="CL76" s="271"/>
      <c r="CM76" s="271"/>
      <c r="CN76" s="271"/>
      <c r="CO76" s="271"/>
      <c r="CP76" s="271"/>
      <c r="CQ76" s="271"/>
      <c r="CR76" s="271"/>
      <c r="CS76" s="271"/>
      <c r="CT76" s="271"/>
      <c r="CU76" s="271"/>
      <c r="CV76" s="271"/>
      <c r="CW76" s="271"/>
      <c r="CX76" s="271"/>
      <c r="CY76" s="271"/>
      <c r="CZ76" s="271"/>
      <c r="DA76" s="271"/>
      <c r="DB76" s="271"/>
      <c r="DC76" s="271"/>
      <c r="DD76" s="225"/>
      <c r="DE76" s="220"/>
    </row>
    <row r="77" spans="2:109" x14ac:dyDescent="0.25">
      <c r="B77" s="217"/>
      <c r="C77" s="263" t="s">
        <v>645</v>
      </c>
      <c r="D77" s="820" t="s">
        <v>698</v>
      </c>
      <c r="E77" s="219" t="s">
        <v>1117</v>
      </c>
      <c r="F77" s="225"/>
      <c r="G77" s="219"/>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1"/>
      <c r="AJ77" s="271"/>
      <c r="AK77" s="271"/>
      <c r="AL77" s="271"/>
      <c r="AM77" s="271"/>
      <c r="AN77" s="271"/>
      <c r="AO77" s="271"/>
      <c r="AP77" s="271"/>
      <c r="AQ77" s="271"/>
      <c r="AR77" s="271"/>
      <c r="AS77" s="271"/>
      <c r="AT77" s="271"/>
      <c r="AU77" s="271"/>
      <c r="AV77" s="271"/>
      <c r="AW77" s="271"/>
      <c r="AX77" s="271"/>
      <c r="AY77" s="271"/>
      <c r="AZ77" s="271"/>
      <c r="BA77" s="271"/>
      <c r="BB77" s="271"/>
      <c r="BC77" s="271"/>
      <c r="BD77" s="271"/>
      <c r="BE77" s="271"/>
      <c r="BF77" s="271"/>
      <c r="BG77" s="271"/>
      <c r="BH77" s="271"/>
      <c r="BI77" s="271"/>
      <c r="BJ77" s="271"/>
      <c r="BK77" s="271"/>
      <c r="BL77" s="271"/>
      <c r="BM77" s="271"/>
      <c r="BN77" s="271"/>
      <c r="BO77" s="271"/>
      <c r="BP77" s="271"/>
      <c r="BQ77" s="271"/>
      <c r="BR77" s="271"/>
      <c r="BS77" s="271"/>
      <c r="BT77" s="271"/>
      <c r="BU77" s="271"/>
      <c r="BV77" s="271"/>
      <c r="BW77" s="271"/>
      <c r="BX77" s="271"/>
      <c r="BY77" s="271"/>
      <c r="BZ77" s="271"/>
      <c r="CA77" s="271"/>
      <c r="CB77" s="271"/>
      <c r="CC77" s="271"/>
      <c r="CD77" s="271"/>
      <c r="CE77" s="271"/>
      <c r="CF77" s="271"/>
      <c r="CG77" s="271"/>
      <c r="CH77" s="271"/>
      <c r="CI77" s="271"/>
      <c r="CJ77" s="271"/>
      <c r="CK77" s="271"/>
      <c r="CL77" s="271"/>
      <c r="CM77" s="271"/>
      <c r="CN77" s="271"/>
      <c r="CO77" s="271"/>
      <c r="CP77" s="271"/>
      <c r="CQ77" s="271"/>
      <c r="CR77" s="271"/>
      <c r="CS77" s="271"/>
      <c r="CT77" s="271"/>
      <c r="CU77" s="271"/>
      <c r="CV77" s="271"/>
      <c r="CW77" s="271"/>
      <c r="CX77" s="271"/>
      <c r="CY77" s="271"/>
      <c r="CZ77" s="271"/>
      <c r="DA77" s="271"/>
      <c r="DB77" s="271"/>
      <c r="DC77" s="271"/>
      <c r="DD77" s="225"/>
      <c r="DE77" s="220"/>
    </row>
    <row r="78" spans="2:109" x14ac:dyDescent="0.25">
      <c r="B78" s="217"/>
      <c r="C78" s="260"/>
      <c r="D78" s="226"/>
      <c r="E78" s="219"/>
      <c r="F78" s="219"/>
      <c r="G78" s="219"/>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c r="AM78" s="218"/>
      <c r="AN78" s="218"/>
      <c r="AO78" s="218"/>
      <c r="AP78" s="218"/>
      <c r="AQ78" s="218"/>
      <c r="AR78" s="218"/>
      <c r="AS78" s="218"/>
      <c r="AT78" s="218"/>
      <c r="AU78" s="218"/>
      <c r="AV78" s="218"/>
      <c r="AW78" s="218"/>
      <c r="AX78" s="218"/>
      <c r="AY78" s="218"/>
      <c r="AZ78" s="218"/>
      <c r="BA78" s="218"/>
      <c r="BB78" s="218"/>
      <c r="BC78" s="218"/>
      <c r="BD78" s="218"/>
      <c r="BE78" s="218"/>
      <c r="BF78" s="218"/>
      <c r="BG78" s="218"/>
      <c r="BH78" s="218"/>
      <c r="BI78" s="218"/>
      <c r="BJ78" s="218"/>
      <c r="BK78" s="218"/>
      <c r="BL78" s="218"/>
      <c r="BM78" s="218"/>
      <c r="BN78" s="218"/>
      <c r="BO78" s="218"/>
      <c r="BP78" s="218"/>
      <c r="BQ78" s="218"/>
      <c r="BR78" s="218"/>
      <c r="BS78" s="218"/>
      <c r="BT78" s="218"/>
      <c r="BU78" s="218"/>
      <c r="BV78" s="218"/>
      <c r="BW78" s="218"/>
      <c r="BX78" s="218"/>
      <c r="BY78" s="218"/>
      <c r="BZ78" s="218"/>
      <c r="CA78" s="218"/>
      <c r="CB78" s="218"/>
      <c r="CC78" s="218"/>
      <c r="CD78" s="218"/>
      <c r="CE78" s="218"/>
      <c r="CF78" s="218"/>
      <c r="CG78" s="218"/>
      <c r="CH78" s="218"/>
      <c r="CI78" s="218"/>
      <c r="CJ78" s="218"/>
      <c r="CK78" s="218"/>
      <c r="CL78" s="218"/>
      <c r="CM78" s="218"/>
      <c r="CN78" s="218"/>
      <c r="CO78" s="218"/>
      <c r="CP78" s="218"/>
      <c r="CQ78" s="218"/>
      <c r="CR78" s="218"/>
      <c r="CS78" s="218"/>
      <c r="CT78" s="218"/>
      <c r="CU78" s="218"/>
      <c r="CV78" s="218"/>
      <c r="CW78" s="218"/>
      <c r="CX78" s="218"/>
      <c r="CY78" s="218"/>
      <c r="CZ78" s="218"/>
      <c r="DA78" s="218"/>
      <c r="DB78" s="218"/>
      <c r="DC78" s="218"/>
      <c r="DD78" s="218"/>
      <c r="DE78" s="220"/>
    </row>
    <row r="79" spans="2:109" x14ac:dyDescent="0.25">
      <c r="B79" s="217"/>
      <c r="C79" s="260"/>
      <c r="D79" s="272" t="s">
        <v>113</v>
      </c>
      <c r="E79" s="273" t="s">
        <v>1117</v>
      </c>
      <c r="F79" s="276" t="s">
        <v>571</v>
      </c>
      <c r="G79" s="276"/>
      <c r="H79" s="535">
        <f>SUM(H69:H78)</f>
        <v>0</v>
      </c>
      <c r="I79" s="535">
        <f>SUM(I69:I78)</f>
        <v>0</v>
      </c>
      <c r="J79" s="535">
        <f>SUM(J69:J78)</f>
        <v>0</v>
      </c>
      <c r="K79" s="535">
        <f>SUM(K69:K78)</f>
        <v>0</v>
      </c>
      <c r="L79" s="535">
        <f t="shared" ref="L79:BW79" si="4">SUM(L69:L78)</f>
        <v>0</v>
      </c>
      <c r="M79" s="535">
        <f t="shared" si="4"/>
        <v>0</v>
      </c>
      <c r="N79" s="535">
        <f t="shared" si="4"/>
        <v>0</v>
      </c>
      <c r="O79" s="535">
        <f t="shared" si="4"/>
        <v>0</v>
      </c>
      <c r="P79" s="535">
        <f t="shared" si="4"/>
        <v>0</v>
      </c>
      <c r="Q79" s="535">
        <f t="shared" si="4"/>
        <v>0</v>
      </c>
      <c r="R79" s="535">
        <f t="shared" si="4"/>
        <v>0</v>
      </c>
      <c r="S79" s="535">
        <f t="shared" si="4"/>
        <v>0</v>
      </c>
      <c r="T79" s="535">
        <f t="shared" si="4"/>
        <v>0</v>
      </c>
      <c r="U79" s="535">
        <f t="shared" si="4"/>
        <v>0</v>
      </c>
      <c r="V79" s="535">
        <f t="shared" si="4"/>
        <v>0</v>
      </c>
      <c r="W79" s="535">
        <f t="shared" si="4"/>
        <v>0</v>
      </c>
      <c r="X79" s="535">
        <f t="shared" si="4"/>
        <v>0</v>
      </c>
      <c r="Y79" s="535">
        <f t="shared" si="4"/>
        <v>0</v>
      </c>
      <c r="Z79" s="535">
        <f t="shared" si="4"/>
        <v>0</v>
      </c>
      <c r="AA79" s="535">
        <f t="shared" si="4"/>
        <v>0</v>
      </c>
      <c r="AB79" s="535">
        <f t="shared" si="4"/>
        <v>0</v>
      </c>
      <c r="AC79" s="535">
        <f t="shared" si="4"/>
        <v>0</v>
      </c>
      <c r="AD79" s="535">
        <f t="shared" si="4"/>
        <v>0</v>
      </c>
      <c r="AE79" s="535">
        <f t="shared" si="4"/>
        <v>0</v>
      </c>
      <c r="AF79" s="535">
        <f t="shared" si="4"/>
        <v>0</v>
      </c>
      <c r="AG79" s="535">
        <f t="shared" si="4"/>
        <v>0</v>
      </c>
      <c r="AH79" s="535">
        <f t="shared" si="4"/>
        <v>0</v>
      </c>
      <c r="AI79" s="535">
        <f t="shared" si="4"/>
        <v>0</v>
      </c>
      <c r="AJ79" s="535">
        <f t="shared" si="4"/>
        <v>0</v>
      </c>
      <c r="AK79" s="535">
        <f t="shared" si="4"/>
        <v>0</v>
      </c>
      <c r="AL79" s="535">
        <f t="shared" si="4"/>
        <v>0</v>
      </c>
      <c r="AM79" s="535">
        <f t="shared" si="4"/>
        <v>0</v>
      </c>
      <c r="AN79" s="535">
        <f t="shared" si="4"/>
        <v>0</v>
      </c>
      <c r="AO79" s="535">
        <f t="shared" si="4"/>
        <v>0</v>
      </c>
      <c r="AP79" s="535">
        <f t="shared" si="4"/>
        <v>0</v>
      </c>
      <c r="AQ79" s="535">
        <f t="shared" si="4"/>
        <v>0</v>
      </c>
      <c r="AR79" s="535">
        <f t="shared" si="4"/>
        <v>0</v>
      </c>
      <c r="AS79" s="535">
        <f t="shared" si="4"/>
        <v>0</v>
      </c>
      <c r="AT79" s="535">
        <f t="shared" si="4"/>
        <v>0</v>
      </c>
      <c r="AU79" s="535">
        <f t="shared" si="4"/>
        <v>0</v>
      </c>
      <c r="AV79" s="535">
        <f t="shared" si="4"/>
        <v>0</v>
      </c>
      <c r="AW79" s="535">
        <f t="shared" si="4"/>
        <v>0</v>
      </c>
      <c r="AX79" s="535">
        <f t="shared" si="4"/>
        <v>0</v>
      </c>
      <c r="AY79" s="535">
        <f t="shared" si="4"/>
        <v>0</v>
      </c>
      <c r="AZ79" s="535">
        <f t="shared" si="4"/>
        <v>0</v>
      </c>
      <c r="BA79" s="535">
        <f t="shared" si="4"/>
        <v>0</v>
      </c>
      <c r="BB79" s="535">
        <f t="shared" si="4"/>
        <v>0</v>
      </c>
      <c r="BC79" s="535">
        <f t="shared" si="4"/>
        <v>0</v>
      </c>
      <c r="BD79" s="535">
        <f t="shared" si="4"/>
        <v>0</v>
      </c>
      <c r="BE79" s="535">
        <f t="shared" si="4"/>
        <v>0</v>
      </c>
      <c r="BF79" s="535">
        <f t="shared" si="4"/>
        <v>0</v>
      </c>
      <c r="BG79" s="535">
        <f t="shared" si="4"/>
        <v>0</v>
      </c>
      <c r="BH79" s="535">
        <f t="shared" si="4"/>
        <v>0</v>
      </c>
      <c r="BI79" s="535">
        <f t="shared" si="4"/>
        <v>0</v>
      </c>
      <c r="BJ79" s="535">
        <f t="shared" si="4"/>
        <v>0</v>
      </c>
      <c r="BK79" s="535">
        <f t="shared" si="4"/>
        <v>0</v>
      </c>
      <c r="BL79" s="535">
        <f t="shared" si="4"/>
        <v>0</v>
      </c>
      <c r="BM79" s="535">
        <f t="shared" si="4"/>
        <v>0</v>
      </c>
      <c r="BN79" s="535">
        <f t="shared" si="4"/>
        <v>0</v>
      </c>
      <c r="BO79" s="535">
        <f t="shared" si="4"/>
        <v>0</v>
      </c>
      <c r="BP79" s="535">
        <f t="shared" si="4"/>
        <v>0</v>
      </c>
      <c r="BQ79" s="535">
        <f t="shared" si="4"/>
        <v>0</v>
      </c>
      <c r="BR79" s="535">
        <f t="shared" si="4"/>
        <v>0</v>
      </c>
      <c r="BS79" s="535">
        <f t="shared" si="4"/>
        <v>0</v>
      </c>
      <c r="BT79" s="535">
        <f t="shared" si="4"/>
        <v>0</v>
      </c>
      <c r="BU79" s="535">
        <f t="shared" si="4"/>
        <v>0</v>
      </c>
      <c r="BV79" s="535">
        <f t="shared" si="4"/>
        <v>0</v>
      </c>
      <c r="BW79" s="535">
        <f t="shared" si="4"/>
        <v>0</v>
      </c>
      <c r="BX79" s="535">
        <f t="shared" ref="BX79:DC79" si="5">SUM(BX69:BX78)</f>
        <v>0</v>
      </c>
      <c r="BY79" s="535">
        <f t="shared" si="5"/>
        <v>0</v>
      </c>
      <c r="BZ79" s="535">
        <f t="shared" si="5"/>
        <v>0</v>
      </c>
      <c r="CA79" s="535">
        <f t="shared" si="5"/>
        <v>0</v>
      </c>
      <c r="CB79" s="535">
        <f t="shared" si="5"/>
        <v>0</v>
      </c>
      <c r="CC79" s="535">
        <f t="shared" si="5"/>
        <v>0</v>
      </c>
      <c r="CD79" s="535">
        <f t="shared" si="5"/>
        <v>0</v>
      </c>
      <c r="CE79" s="535">
        <f t="shared" si="5"/>
        <v>0</v>
      </c>
      <c r="CF79" s="535">
        <f t="shared" si="5"/>
        <v>0</v>
      </c>
      <c r="CG79" s="535">
        <f t="shared" si="5"/>
        <v>0</v>
      </c>
      <c r="CH79" s="535">
        <f t="shared" si="5"/>
        <v>0</v>
      </c>
      <c r="CI79" s="535">
        <f t="shared" si="5"/>
        <v>0</v>
      </c>
      <c r="CJ79" s="535">
        <f t="shared" si="5"/>
        <v>0</v>
      </c>
      <c r="CK79" s="535">
        <f t="shared" si="5"/>
        <v>0</v>
      </c>
      <c r="CL79" s="535">
        <f t="shared" si="5"/>
        <v>0</v>
      </c>
      <c r="CM79" s="535">
        <f t="shared" si="5"/>
        <v>0</v>
      </c>
      <c r="CN79" s="535">
        <f t="shared" si="5"/>
        <v>0</v>
      </c>
      <c r="CO79" s="535">
        <f t="shared" si="5"/>
        <v>0</v>
      </c>
      <c r="CP79" s="535">
        <f t="shared" si="5"/>
        <v>0</v>
      </c>
      <c r="CQ79" s="535">
        <f t="shared" si="5"/>
        <v>0</v>
      </c>
      <c r="CR79" s="535">
        <f t="shared" si="5"/>
        <v>0</v>
      </c>
      <c r="CS79" s="535">
        <f t="shared" si="5"/>
        <v>0</v>
      </c>
      <c r="CT79" s="535">
        <f t="shared" si="5"/>
        <v>0</v>
      </c>
      <c r="CU79" s="535">
        <f t="shared" si="5"/>
        <v>0</v>
      </c>
      <c r="CV79" s="535">
        <f t="shared" si="5"/>
        <v>0</v>
      </c>
      <c r="CW79" s="535">
        <f t="shared" si="5"/>
        <v>0</v>
      </c>
      <c r="CX79" s="535">
        <f t="shared" si="5"/>
        <v>0</v>
      </c>
      <c r="CY79" s="535">
        <f t="shared" si="5"/>
        <v>0</v>
      </c>
      <c r="CZ79" s="535">
        <f t="shared" si="5"/>
        <v>0</v>
      </c>
      <c r="DA79" s="535">
        <f t="shared" si="5"/>
        <v>0</v>
      </c>
      <c r="DB79" s="535">
        <f t="shared" si="5"/>
        <v>0</v>
      </c>
      <c r="DC79" s="535">
        <f t="shared" si="5"/>
        <v>0</v>
      </c>
      <c r="DD79" s="225"/>
      <c r="DE79" s="220"/>
    </row>
    <row r="80" spans="2:109" x14ac:dyDescent="0.25">
      <c r="B80" s="217"/>
      <c r="C80" s="260"/>
      <c r="D80" s="226"/>
      <c r="E80" s="219"/>
      <c r="F80" s="219"/>
      <c r="G80" s="219"/>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c r="BP80" s="218"/>
      <c r="BQ80" s="218"/>
      <c r="BR80" s="218"/>
      <c r="BS80" s="218"/>
      <c r="BT80" s="218"/>
      <c r="BU80" s="218"/>
      <c r="BV80" s="218"/>
      <c r="BW80" s="218"/>
      <c r="BX80" s="218"/>
      <c r="BY80" s="218"/>
      <c r="BZ80" s="218"/>
      <c r="CA80" s="218"/>
      <c r="CB80" s="218"/>
      <c r="CC80" s="218"/>
      <c r="CD80" s="218"/>
      <c r="CE80" s="218"/>
      <c r="CF80" s="218"/>
      <c r="CG80" s="218"/>
      <c r="CH80" s="218"/>
      <c r="CI80" s="218"/>
      <c r="CJ80" s="218"/>
      <c r="CK80" s="218"/>
      <c r="CL80" s="218"/>
      <c r="CM80" s="218"/>
      <c r="CN80" s="218"/>
      <c r="CO80" s="218"/>
      <c r="CP80" s="218"/>
      <c r="CQ80" s="218"/>
      <c r="CR80" s="218"/>
      <c r="CS80" s="218"/>
      <c r="CT80" s="218"/>
      <c r="CU80" s="218"/>
      <c r="CV80" s="218"/>
      <c r="CW80" s="218"/>
      <c r="CX80" s="218"/>
      <c r="CY80" s="218"/>
      <c r="CZ80" s="218"/>
      <c r="DA80" s="218"/>
      <c r="DB80" s="218"/>
      <c r="DC80" s="218"/>
      <c r="DD80" s="218"/>
      <c r="DE80" s="220"/>
    </row>
    <row r="81" spans="2:109" ht="21.75" customHeight="1" x14ac:dyDescent="0.25">
      <c r="B81" s="217"/>
      <c r="C81" s="262" t="s">
        <v>77</v>
      </c>
      <c r="D81" s="240"/>
      <c r="E81" s="239"/>
      <c r="F81" s="239"/>
      <c r="G81" s="239"/>
      <c r="H81" s="237"/>
      <c r="I81" s="237"/>
      <c r="J81" s="237"/>
      <c r="K81" s="237"/>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c r="AI81" s="237"/>
      <c r="AJ81" s="237"/>
      <c r="AK81" s="237"/>
      <c r="AL81" s="237"/>
      <c r="AM81" s="237"/>
      <c r="AN81" s="237"/>
      <c r="AO81" s="237"/>
      <c r="AP81" s="237"/>
      <c r="AQ81" s="237"/>
      <c r="AR81" s="237"/>
      <c r="AS81" s="237"/>
      <c r="AT81" s="237"/>
      <c r="AU81" s="237"/>
      <c r="AV81" s="237"/>
      <c r="AW81" s="237"/>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37"/>
      <c r="BX81" s="237"/>
      <c r="BY81" s="237"/>
      <c r="BZ81" s="237"/>
      <c r="CA81" s="237"/>
      <c r="CB81" s="237"/>
      <c r="CC81" s="237"/>
      <c r="CD81" s="237"/>
      <c r="CE81" s="237"/>
      <c r="CF81" s="237"/>
      <c r="CG81" s="237"/>
      <c r="CH81" s="237"/>
      <c r="CI81" s="237"/>
      <c r="CJ81" s="237"/>
      <c r="CK81" s="237"/>
      <c r="CL81" s="237"/>
      <c r="CM81" s="237"/>
      <c r="CN81" s="237"/>
      <c r="CO81" s="237"/>
      <c r="CP81" s="237"/>
      <c r="CQ81" s="237"/>
      <c r="CR81" s="237"/>
      <c r="CS81" s="237"/>
      <c r="CT81" s="237"/>
      <c r="CU81" s="237"/>
      <c r="CV81" s="237"/>
      <c r="CW81" s="237"/>
      <c r="CX81" s="237"/>
      <c r="CY81" s="237"/>
      <c r="CZ81" s="237"/>
      <c r="DA81" s="237"/>
      <c r="DB81" s="237"/>
      <c r="DC81" s="237"/>
      <c r="DD81" s="237"/>
      <c r="DE81" s="220"/>
    </row>
    <row r="82" spans="2:109" ht="11.25" customHeight="1" x14ac:dyDescent="0.25">
      <c r="B82" s="217"/>
      <c r="C82" s="260"/>
      <c r="D82" s="216"/>
      <c r="E82" s="219"/>
      <c r="F82" s="219"/>
      <c r="G82" s="219"/>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c r="AY82" s="218"/>
      <c r="AZ82" s="218"/>
      <c r="BA82" s="218"/>
      <c r="BB82" s="218"/>
      <c r="BC82" s="218"/>
      <c r="BD82" s="218"/>
      <c r="BE82" s="218"/>
      <c r="BF82" s="218"/>
      <c r="BG82" s="218"/>
      <c r="BH82" s="218"/>
      <c r="BI82" s="218"/>
      <c r="BJ82" s="218"/>
      <c r="BK82" s="218"/>
      <c r="BL82" s="218"/>
      <c r="BM82" s="218"/>
      <c r="BN82" s="218"/>
      <c r="BO82" s="218"/>
      <c r="BP82" s="218"/>
      <c r="BQ82" s="218"/>
      <c r="BR82" s="218"/>
      <c r="BS82" s="218"/>
      <c r="BT82" s="218"/>
      <c r="BU82" s="218"/>
      <c r="BV82" s="218"/>
      <c r="BW82" s="218"/>
      <c r="BX82" s="218"/>
      <c r="BY82" s="218"/>
      <c r="BZ82" s="218"/>
      <c r="CA82" s="218"/>
      <c r="CB82" s="218"/>
      <c r="CC82" s="218"/>
      <c r="CD82" s="218"/>
      <c r="CE82" s="218"/>
      <c r="CF82" s="218"/>
      <c r="CG82" s="218"/>
      <c r="CH82" s="218"/>
      <c r="CI82" s="218"/>
      <c r="CJ82" s="218"/>
      <c r="CK82" s="218"/>
      <c r="CL82" s="218"/>
      <c r="CM82" s="218"/>
      <c r="CN82" s="218"/>
      <c r="CO82" s="218"/>
      <c r="CP82" s="218"/>
      <c r="CQ82" s="218"/>
      <c r="CR82" s="218"/>
      <c r="CS82" s="218"/>
      <c r="CT82" s="218"/>
      <c r="CU82" s="218"/>
      <c r="CV82" s="218"/>
      <c r="CW82" s="218"/>
      <c r="CX82" s="218"/>
      <c r="CY82" s="218"/>
      <c r="CZ82" s="218"/>
      <c r="DA82" s="218"/>
      <c r="DB82" s="218"/>
      <c r="DC82" s="218"/>
      <c r="DD82" s="218"/>
      <c r="DE82" s="220"/>
    </row>
    <row r="83" spans="2:109" ht="19.5" customHeight="1" x14ac:dyDescent="0.25">
      <c r="B83" s="217"/>
      <c r="C83" s="260"/>
      <c r="D83" s="115" t="s">
        <v>118</v>
      </c>
      <c r="E83" s="239"/>
      <c r="F83" s="239"/>
      <c r="G83" s="239"/>
      <c r="H83" s="237"/>
      <c r="I83" s="237"/>
      <c r="J83" s="237"/>
      <c r="K83" s="237"/>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c r="AI83" s="237"/>
      <c r="AJ83" s="237"/>
      <c r="AK83" s="237"/>
      <c r="AL83" s="237"/>
      <c r="AM83" s="237"/>
      <c r="AN83" s="237"/>
      <c r="AO83" s="237"/>
      <c r="AP83" s="237"/>
      <c r="AQ83" s="237"/>
      <c r="AR83" s="237"/>
      <c r="AS83" s="237"/>
      <c r="AT83" s="237"/>
      <c r="AU83" s="237"/>
      <c r="AV83" s="237"/>
      <c r="AW83" s="237"/>
      <c r="AX83" s="237"/>
      <c r="AY83" s="237"/>
      <c r="AZ83" s="237"/>
      <c r="BA83" s="237"/>
      <c r="BB83" s="237"/>
      <c r="BC83" s="237"/>
      <c r="BD83" s="237"/>
      <c r="BE83" s="237"/>
      <c r="BF83" s="237"/>
      <c r="BG83" s="237"/>
      <c r="BH83" s="237"/>
      <c r="BI83" s="237"/>
      <c r="BJ83" s="237"/>
      <c r="BK83" s="237"/>
      <c r="BL83" s="237"/>
      <c r="BM83" s="237"/>
      <c r="BN83" s="237"/>
      <c r="BO83" s="237"/>
      <c r="BP83" s="237"/>
      <c r="BQ83" s="237"/>
      <c r="BR83" s="237"/>
      <c r="BS83" s="237"/>
      <c r="BT83" s="237"/>
      <c r="BU83" s="237"/>
      <c r="BV83" s="237"/>
      <c r="BW83" s="237"/>
      <c r="BX83" s="237"/>
      <c r="BY83" s="237"/>
      <c r="BZ83" s="237"/>
      <c r="CA83" s="237"/>
      <c r="CB83" s="237"/>
      <c r="CC83" s="237"/>
      <c r="CD83" s="237"/>
      <c r="CE83" s="237"/>
      <c r="CF83" s="237"/>
      <c r="CG83" s="237"/>
      <c r="CH83" s="237"/>
      <c r="CI83" s="237"/>
      <c r="CJ83" s="237"/>
      <c r="CK83" s="237"/>
      <c r="CL83" s="237"/>
      <c r="CM83" s="237"/>
      <c r="CN83" s="237"/>
      <c r="CO83" s="237"/>
      <c r="CP83" s="237"/>
      <c r="CQ83" s="237"/>
      <c r="CR83" s="237"/>
      <c r="CS83" s="237"/>
      <c r="CT83" s="237"/>
      <c r="CU83" s="237"/>
      <c r="CV83" s="237"/>
      <c r="CW83" s="237"/>
      <c r="CX83" s="237"/>
      <c r="CY83" s="237"/>
      <c r="CZ83" s="237"/>
      <c r="DA83" s="237"/>
      <c r="DB83" s="237"/>
      <c r="DC83" s="237"/>
      <c r="DD83" s="237"/>
      <c r="DE83" s="220"/>
    </row>
    <row r="84" spans="2:109" x14ac:dyDescent="0.25">
      <c r="B84" s="217"/>
      <c r="C84" s="263" t="s">
        <v>870</v>
      </c>
      <c r="D84" s="226" t="s">
        <v>18</v>
      </c>
      <c r="E84" s="219" t="s">
        <v>90</v>
      </c>
      <c r="F84" s="219"/>
      <c r="G84" s="219"/>
      <c r="H84" s="275"/>
      <c r="I84" s="275"/>
      <c r="J84" s="275"/>
      <c r="K84" s="275"/>
      <c r="L84" s="275"/>
      <c r="M84" s="275"/>
      <c r="N84" s="275"/>
      <c r="O84" s="275"/>
      <c r="P84" s="275"/>
      <c r="Q84" s="275"/>
      <c r="R84" s="275"/>
      <c r="S84" s="275"/>
      <c r="T84" s="275"/>
      <c r="U84" s="275"/>
      <c r="V84" s="275"/>
      <c r="W84" s="275"/>
      <c r="X84" s="275"/>
      <c r="Y84" s="275"/>
      <c r="Z84" s="275"/>
      <c r="AA84" s="275"/>
      <c r="AB84" s="275"/>
      <c r="AC84" s="275"/>
      <c r="AD84" s="275"/>
      <c r="AE84" s="275"/>
      <c r="AF84" s="275"/>
      <c r="AG84" s="275"/>
      <c r="AH84" s="275">
        <v>502070</v>
      </c>
      <c r="AI84" s="275"/>
      <c r="AJ84" s="275"/>
      <c r="AK84" s="275"/>
      <c r="AL84" s="275"/>
      <c r="AM84" s="275"/>
      <c r="AN84" s="275"/>
      <c r="AO84" s="275"/>
      <c r="AP84" s="275"/>
      <c r="AQ84" s="275"/>
      <c r="AR84" s="275"/>
      <c r="AS84" s="275"/>
      <c r="AT84" s="275"/>
      <c r="AU84" s="275"/>
      <c r="AV84" s="275"/>
      <c r="AW84" s="275"/>
      <c r="AX84" s="275"/>
      <c r="AY84" s="275"/>
      <c r="AZ84" s="275"/>
      <c r="BA84" s="275"/>
      <c r="BB84" s="275"/>
      <c r="BC84" s="275"/>
      <c r="BD84" s="275"/>
      <c r="BE84" s="275"/>
      <c r="BF84" s="275"/>
      <c r="BG84" s="275"/>
      <c r="BH84" s="275"/>
      <c r="BI84" s="275"/>
      <c r="BJ84" s="275"/>
      <c r="BK84" s="275"/>
      <c r="BL84" s="275"/>
      <c r="BM84" s="275"/>
      <c r="BN84" s="275"/>
      <c r="BO84" s="275"/>
      <c r="BP84" s="275"/>
      <c r="BQ84" s="275"/>
      <c r="BR84" s="275"/>
      <c r="BS84" s="275"/>
      <c r="BT84" s="275"/>
      <c r="BU84" s="275"/>
      <c r="BV84" s="275"/>
      <c r="BW84" s="275"/>
      <c r="BX84" s="275"/>
      <c r="BY84" s="275"/>
      <c r="BZ84" s="275"/>
      <c r="CA84" s="275"/>
      <c r="CB84" s="275"/>
      <c r="CC84" s="275"/>
      <c r="CD84" s="275"/>
      <c r="CE84" s="275"/>
      <c r="CF84" s="275"/>
      <c r="CG84" s="275"/>
      <c r="CH84" s="275"/>
      <c r="CI84" s="275"/>
      <c r="CJ84" s="275"/>
      <c r="CK84" s="275"/>
      <c r="CL84" s="275"/>
      <c r="CM84" s="275"/>
      <c r="CN84" s="275"/>
      <c r="CO84" s="275"/>
      <c r="CP84" s="275"/>
      <c r="CQ84" s="275"/>
      <c r="CR84" s="275"/>
      <c r="CS84" s="275"/>
      <c r="CT84" s="275"/>
      <c r="CU84" s="275"/>
      <c r="CV84" s="275"/>
      <c r="CW84" s="275"/>
      <c r="CX84" s="275"/>
      <c r="CY84" s="275"/>
      <c r="CZ84" s="275"/>
      <c r="DA84" s="275"/>
      <c r="DB84" s="275"/>
      <c r="DC84" s="275"/>
      <c r="DD84" s="218"/>
      <c r="DE84" s="220"/>
    </row>
    <row r="85" spans="2:109" x14ac:dyDescent="0.25">
      <c r="B85" s="217"/>
      <c r="C85" s="263" t="s">
        <v>871</v>
      </c>
      <c r="D85" s="226" t="s">
        <v>114</v>
      </c>
      <c r="E85" s="219" t="s">
        <v>90</v>
      </c>
      <c r="F85" s="219"/>
      <c r="G85" s="219"/>
      <c r="H85" s="275"/>
      <c r="I85" s="275"/>
      <c r="J85" s="275"/>
      <c r="K85" s="275"/>
      <c r="L85" s="275"/>
      <c r="M85" s="275"/>
      <c r="N85" s="275"/>
      <c r="O85" s="275"/>
      <c r="P85" s="275"/>
      <c r="Q85" s="275"/>
      <c r="R85" s="275"/>
      <c r="S85" s="275"/>
      <c r="T85" s="275"/>
      <c r="U85" s="275"/>
      <c r="V85" s="275"/>
      <c r="W85" s="275"/>
      <c r="X85" s="275"/>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c r="AW85" s="275"/>
      <c r="AX85" s="275"/>
      <c r="AY85" s="275"/>
      <c r="AZ85" s="275"/>
      <c r="BA85" s="275"/>
      <c r="BB85" s="275"/>
      <c r="BC85" s="275"/>
      <c r="BD85" s="275"/>
      <c r="BE85" s="275"/>
      <c r="BF85" s="275"/>
      <c r="BG85" s="275"/>
      <c r="BH85" s="275"/>
      <c r="BI85" s="275"/>
      <c r="BJ85" s="275"/>
      <c r="BK85" s="275"/>
      <c r="BL85" s="275"/>
      <c r="BM85" s="275"/>
      <c r="BN85" s="275"/>
      <c r="BO85" s="275"/>
      <c r="BP85" s="275"/>
      <c r="BQ85" s="275"/>
      <c r="BR85" s="275"/>
      <c r="BS85" s="275"/>
      <c r="BT85" s="275"/>
      <c r="BU85" s="275"/>
      <c r="BV85" s="275"/>
      <c r="BW85" s="275"/>
      <c r="BX85" s="275"/>
      <c r="BY85" s="275"/>
      <c r="BZ85" s="275"/>
      <c r="CA85" s="275"/>
      <c r="CB85" s="275"/>
      <c r="CC85" s="275"/>
      <c r="CD85" s="275"/>
      <c r="CE85" s="275"/>
      <c r="CF85" s="275"/>
      <c r="CG85" s="275"/>
      <c r="CH85" s="275"/>
      <c r="CI85" s="275"/>
      <c r="CJ85" s="275"/>
      <c r="CK85" s="275"/>
      <c r="CL85" s="275"/>
      <c r="CM85" s="275"/>
      <c r="CN85" s="275"/>
      <c r="CO85" s="275"/>
      <c r="CP85" s="275"/>
      <c r="CQ85" s="275"/>
      <c r="CR85" s="275"/>
      <c r="CS85" s="275"/>
      <c r="CT85" s="275"/>
      <c r="CU85" s="275"/>
      <c r="CV85" s="275"/>
      <c r="CW85" s="275"/>
      <c r="CX85" s="275"/>
      <c r="CY85" s="275"/>
      <c r="CZ85" s="275"/>
      <c r="DA85" s="275"/>
      <c r="DB85" s="275"/>
      <c r="DC85" s="275"/>
      <c r="DD85" s="218"/>
      <c r="DE85" s="220"/>
    </row>
    <row r="86" spans="2:109" x14ac:dyDescent="0.25">
      <c r="B86" s="217"/>
      <c r="C86" s="263" t="s">
        <v>872</v>
      </c>
      <c r="D86" s="226" t="s">
        <v>115</v>
      </c>
      <c r="E86" s="219" t="s">
        <v>90</v>
      </c>
      <c r="F86" s="219"/>
      <c r="G86" s="219"/>
      <c r="H86" s="275"/>
      <c r="I86" s="275"/>
      <c r="J86" s="275"/>
      <c r="K86" s="275"/>
      <c r="L86" s="275"/>
      <c r="M86" s="275"/>
      <c r="N86" s="275"/>
      <c r="O86" s="275"/>
      <c r="P86" s="275"/>
      <c r="Q86" s="275"/>
      <c r="R86" s="275"/>
      <c r="S86" s="275"/>
      <c r="T86" s="275"/>
      <c r="U86" s="275"/>
      <c r="V86" s="275"/>
      <c r="W86" s="275"/>
      <c r="X86" s="275"/>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c r="AW86" s="275"/>
      <c r="AX86" s="275"/>
      <c r="AY86" s="275"/>
      <c r="AZ86" s="275"/>
      <c r="BA86" s="275"/>
      <c r="BB86" s="275"/>
      <c r="BC86" s="275"/>
      <c r="BD86" s="275"/>
      <c r="BE86" s="275"/>
      <c r="BF86" s="275"/>
      <c r="BG86" s="275"/>
      <c r="BH86" s="275"/>
      <c r="BI86" s="275"/>
      <c r="BJ86" s="275"/>
      <c r="BK86" s="275"/>
      <c r="BL86" s="275"/>
      <c r="BM86" s="275"/>
      <c r="BN86" s="275"/>
      <c r="BO86" s="275"/>
      <c r="BP86" s="275"/>
      <c r="BQ86" s="275"/>
      <c r="BR86" s="275"/>
      <c r="BS86" s="275"/>
      <c r="BT86" s="275"/>
      <c r="BU86" s="275"/>
      <c r="BV86" s="275"/>
      <c r="BW86" s="275"/>
      <c r="BX86" s="275"/>
      <c r="BY86" s="275"/>
      <c r="BZ86" s="275"/>
      <c r="CA86" s="275"/>
      <c r="CB86" s="275"/>
      <c r="CC86" s="275"/>
      <c r="CD86" s="275"/>
      <c r="CE86" s="275"/>
      <c r="CF86" s="275"/>
      <c r="CG86" s="275"/>
      <c r="CH86" s="275"/>
      <c r="CI86" s="275"/>
      <c r="CJ86" s="275"/>
      <c r="CK86" s="275"/>
      <c r="CL86" s="275"/>
      <c r="CM86" s="275"/>
      <c r="CN86" s="275"/>
      <c r="CO86" s="275"/>
      <c r="CP86" s="275"/>
      <c r="CQ86" s="275"/>
      <c r="CR86" s="275"/>
      <c r="CS86" s="275"/>
      <c r="CT86" s="275"/>
      <c r="CU86" s="275"/>
      <c r="CV86" s="275"/>
      <c r="CW86" s="275"/>
      <c r="CX86" s="275"/>
      <c r="CY86" s="275"/>
      <c r="CZ86" s="275"/>
      <c r="DA86" s="275"/>
      <c r="DB86" s="275"/>
      <c r="DC86" s="275"/>
      <c r="DD86" s="218"/>
      <c r="DE86" s="220"/>
    </row>
    <row r="87" spans="2:109" x14ac:dyDescent="0.25">
      <c r="B87" s="217"/>
      <c r="C87" s="263" t="s">
        <v>873</v>
      </c>
      <c r="D87" s="226" t="s">
        <v>388</v>
      </c>
      <c r="E87" s="219" t="s">
        <v>392</v>
      </c>
      <c r="F87" s="219"/>
      <c r="G87" s="219"/>
      <c r="H87" s="275"/>
      <c r="I87" s="275"/>
      <c r="J87" s="275"/>
      <c r="K87" s="275"/>
      <c r="L87" s="275"/>
      <c r="M87" s="275"/>
      <c r="N87" s="275"/>
      <c r="O87" s="275"/>
      <c r="P87" s="275"/>
      <c r="Q87" s="275"/>
      <c r="R87" s="275"/>
      <c r="S87" s="275"/>
      <c r="T87" s="275"/>
      <c r="U87" s="275"/>
      <c r="V87" s="275"/>
      <c r="W87" s="275"/>
      <c r="X87" s="275"/>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c r="AW87" s="275"/>
      <c r="AX87" s="275"/>
      <c r="AY87" s="275"/>
      <c r="AZ87" s="275"/>
      <c r="BA87" s="275"/>
      <c r="BB87" s="275"/>
      <c r="BC87" s="275"/>
      <c r="BD87" s="275"/>
      <c r="BE87" s="275"/>
      <c r="BF87" s="275"/>
      <c r="BG87" s="275"/>
      <c r="BH87" s="275"/>
      <c r="BI87" s="275"/>
      <c r="BJ87" s="275"/>
      <c r="BK87" s="275"/>
      <c r="BL87" s="275"/>
      <c r="BM87" s="275"/>
      <c r="BN87" s="275"/>
      <c r="BO87" s="275"/>
      <c r="BP87" s="275"/>
      <c r="BQ87" s="275"/>
      <c r="BR87" s="275"/>
      <c r="BS87" s="275"/>
      <c r="BT87" s="275"/>
      <c r="BU87" s="275"/>
      <c r="BV87" s="275"/>
      <c r="BW87" s="275"/>
      <c r="BX87" s="275"/>
      <c r="BY87" s="275"/>
      <c r="BZ87" s="275"/>
      <c r="CA87" s="275"/>
      <c r="CB87" s="275"/>
      <c r="CC87" s="275"/>
      <c r="CD87" s="275"/>
      <c r="CE87" s="275"/>
      <c r="CF87" s="275"/>
      <c r="CG87" s="275"/>
      <c r="CH87" s="275"/>
      <c r="CI87" s="275"/>
      <c r="CJ87" s="275"/>
      <c r="CK87" s="275"/>
      <c r="CL87" s="275"/>
      <c r="CM87" s="275"/>
      <c r="CN87" s="275"/>
      <c r="CO87" s="275"/>
      <c r="CP87" s="275"/>
      <c r="CQ87" s="275"/>
      <c r="CR87" s="275"/>
      <c r="CS87" s="275"/>
      <c r="CT87" s="275"/>
      <c r="CU87" s="275"/>
      <c r="CV87" s="275"/>
      <c r="CW87" s="275"/>
      <c r="CX87" s="275"/>
      <c r="CY87" s="275"/>
      <c r="CZ87" s="275"/>
      <c r="DA87" s="275"/>
      <c r="DB87" s="275"/>
      <c r="DC87" s="275"/>
      <c r="DD87" s="218"/>
      <c r="DE87" s="220"/>
    </row>
    <row r="88" spans="2:109" x14ac:dyDescent="0.25">
      <c r="B88" s="217"/>
      <c r="C88" s="263" t="s">
        <v>874</v>
      </c>
      <c r="D88" s="226" t="s">
        <v>389</v>
      </c>
      <c r="E88" s="219" t="s">
        <v>392</v>
      </c>
      <c r="F88" s="219"/>
      <c r="G88" s="219"/>
      <c r="H88" s="275"/>
      <c r="I88" s="275"/>
      <c r="J88" s="275"/>
      <c r="K88" s="275"/>
      <c r="L88" s="275"/>
      <c r="M88" s="275"/>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c r="BH88" s="275"/>
      <c r="BI88" s="275"/>
      <c r="BJ88" s="275"/>
      <c r="BK88" s="275"/>
      <c r="BL88" s="275"/>
      <c r="BM88" s="275"/>
      <c r="BN88" s="275"/>
      <c r="BO88" s="275"/>
      <c r="BP88" s="275"/>
      <c r="BQ88" s="275"/>
      <c r="BR88" s="275"/>
      <c r="BS88" s="275"/>
      <c r="BT88" s="275"/>
      <c r="BU88" s="275"/>
      <c r="BV88" s="275"/>
      <c r="BW88" s="275"/>
      <c r="BX88" s="275"/>
      <c r="BY88" s="275"/>
      <c r="BZ88" s="275"/>
      <c r="CA88" s="275"/>
      <c r="CB88" s="275"/>
      <c r="CC88" s="275"/>
      <c r="CD88" s="275"/>
      <c r="CE88" s="275"/>
      <c r="CF88" s="275"/>
      <c r="CG88" s="275"/>
      <c r="CH88" s="275"/>
      <c r="CI88" s="275"/>
      <c r="CJ88" s="275"/>
      <c r="CK88" s="275"/>
      <c r="CL88" s="275"/>
      <c r="CM88" s="275"/>
      <c r="CN88" s="275"/>
      <c r="CO88" s="275"/>
      <c r="CP88" s="275"/>
      <c r="CQ88" s="275"/>
      <c r="CR88" s="275"/>
      <c r="CS88" s="275"/>
      <c r="CT88" s="275"/>
      <c r="CU88" s="275"/>
      <c r="CV88" s="275"/>
      <c r="CW88" s="275"/>
      <c r="CX88" s="275"/>
      <c r="CY88" s="275"/>
      <c r="CZ88" s="275"/>
      <c r="DA88" s="275"/>
      <c r="DB88" s="275"/>
      <c r="DC88" s="275"/>
      <c r="DD88" s="218"/>
      <c r="DE88" s="220"/>
    </row>
    <row r="89" spans="2:109" x14ac:dyDescent="0.25">
      <c r="B89" s="217"/>
      <c r="C89" s="263" t="s">
        <v>875</v>
      </c>
      <c r="D89" s="226" t="s">
        <v>401</v>
      </c>
      <c r="E89" s="219" t="s">
        <v>392</v>
      </c>
      <c r="F89" s="219"/>
      <c r="G89" s="219"/>
      <c r="H89" s="275"/>
      <c r="I89" s="275"/>
      <c r="J89" s="275"/>
      <c r="K89" s="275"/>
      <c r="L89" s="275"/>
      <c r="M89" s="275"/>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c r="AW89" s="275"/>
      <c r="AX89" s="275"/>
      <c r="AY89" s="275"/>
      <c r="AZ89" s="275"/>
      <c r="BA89" s="275"/>
      <c r="BB89" s="275"/>
      <c r="BC89" s="275"/>
      <c r="BD89" s="275"/>
      <c r="BE89" s="275"/>
      <c r="BF89" s="275"/>
      <c r="BG89" s="275"/>
      <c r="BH89" s="275"/>
      <c r="BI89" s="275"/>
      <c r="BJ89" s="275"/>
      <c r="BK89" s="275"/>
      <c r="BL89" s="275"/>
      <c r="BM89" s="275"/>
      <c r="BN89" s="275"/>
      <c r="BO89" s="275"/>
      <c r="BP89" s="275"/>
      <c r="BQ89" s="275"/>
      <c r="BR89" s="275"/>
      <c r="BS89" s="275"/>
      <c r="BT89" s="275"/>
      <c r="BU89" s="275"/>
      <c r="BV89" s="275"/>
      <c r="BW89" s="275"/>
      <c r="BX89" s="275"/>
      <c r="BY89" s="275"/>
      <c r="BZ89" s="275"/>
      <c r="CA89" s="275"/>
      <c r="CB89" s="275"/>
      <c r="CC89" s="275"/>
      <c r="CD89" s="275"/>
      <c r="CE89" s="275"/>
      <c r="CF89" s="275"/>
      <c r="CG89" s="275"/>
      <c r="CH89" s="275"/>
      <c r="CI89" s="275"/>
      <c r="CJ89" s="275"/>
      <c r="CK89" s="275"/>
      <c r="CL89" s="275"/>
      <c r="CM89" s="275"/>
      <c r="CN89" s="275"/>
      <c r="CO89" s="275"/>
      <c r="CP89" s="275"/>
      <c r="CQ89" s="275"/>
      <c r="CR89" s="275"/>
      <c r="CS89" s="275"/>
      <c r="CT89" s="275"/>
      <c r="CU89" s="275"/>
      <c r="CV89" s="275"/>
      <c r="CW89" s="275"/>
      <c r="CX89" s="275"/>
      <c r="CY89" s="275"/>
      <c r="CZ89" s="275"/>
      <c r="DA89" s="275"/>
      <c r="DB89" s="275"/>
      <c r="DC89" s="275"/>
      <c r="DD89" s="218"/>
      <c r="DE89" s="220"/>
    </row>
    <row r="90" spans="2:109" x14ac:dyDescent="0.25">
      <c r="B90" s="217"/>
      <c r="C90" s="263" t="s">
        <v>876</v>
      </c>
      <c r="D90" s="820" t="s">
        <v>698</v>
      </c>
      <c r="E90" s="219" t="s">
        <v>90</v>
      </c>
      <c r="F90" s="225"/>
      <c r="G90" s="219"/>
      <c r="H90" s="275"/>
      <c r="I90" s="275"/>
      <c r="J90" s="275"/>
      <c r="K90" s="275"/>
      <c r="L90" s="275"/>
      <c r="M90" s="275"/>
      <c r="N90" s="275"/>
      <c r="O90" s="275"/>
      <c r="P90" s="275"/>
      <c r="Q90" s="275"/>
      <c r="R90" s="275"/>
      <c r="S90" s="275"/>
      <c r="T90" s="275"/>
      <c r="U90" s="275"/>
      <c r="V90" s="275"/>
      <c r="W90" s="275"/>
      <c r="X90" s="275"/>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c r="AW90" s="275"/>
      <c r="AX90" s="275"/>
      <c r="AY90" s="275"/>
      <c r="AZ90" s="275"/>
      <c r="BA90" s="275"/>
      <c r="BB90" s="275"/>
      <c r="BC90" s="275"/>
      <c r="BD90" s="275"/>
      <c r="BE90" s="275"/>
      <c r="BF90" s="275"/>
      <c r="BG90" s="275"/>
      <c r="BH90" s="275"/>
      <c r="BI90" s="275"/>
      <c r="BJ90" s="275"/>
      <c r="BK90" s="275"/>
      <c r="BL90" s="275"/>
      <c r="BM90" s="275"/>
      <c r="BN90" s="275"/>
      <c r="BO90" s="275"/>
      <c r="BP90" s="275"/>
      <c r="BQ90" s="275"/>
      <c r="BR90" s="275"/>
      <c r="BS90" s="275"/>
      <c r="BT90" s="275"/>
      <c r="BU90" s="275"/>
      <c r="BV90" s="275"/>
      <c r="BW90" s="275"/>
      <c r="BX90" s="275"/>
      <c r="BY90" s="275"/>
      <c r="BZ90" s="275"/>
      <c r="CA90" s="275"/>
      <c r="CB90" s="275"/>
      <c r="CC90" s="275"/>
      <c r="CD90" s="275"/>
      <c r="CE90" s="275"/>
      <c r="CF90" s="275"/>
      <c r="CG90" s="275"/>
      <c r="CH90" s="275"/>
      <c r="CI90" s="275"/>
      <c r="CJ90" s="275"/>
      <c r="CK90" s="275"/>
      <c r="CL90" s="275"/>
      <c r="CM90" s="275"/>
      <c r="CN90" s="275"/>
      <c r="CO90" s="275"/>
      <c r="CP90" s="275"/>
      <c r="CQ90" s="275"/>
      <c r="CR90" s="275"/>
      <c r="CS90" s="275"/>
      <c r="CT90" s="275"/>
      <c r="CU90" s="275"/>
      <c r="CV90" s="275"/>
      <c r="CW90" s="275"/>
      <c r="CX90" s="275"/>
      <c r="CY90" s="275"/>
      <c r="CZ90" s="275"/>
      <c r="DA90" s="275"/>
      <c r="DB90" s="275"/>
      <c r="DC90" s="275"/>
      <c r="DD90" s="218"/>
      <c r="DE90" s="220"/>
    </row>
    <row r="91" spans="2:109" ht="21" x14ac:dyDescent="0.25">
      <c r="B91" s="217"/>
      <c r="C91" s="260"/>
      <c r="D91" s="115" t="s">
        <v>119</v>
      </c>
      <c r="E91" s="238" t="s">
        <v>549</v>
      </c>
      <c r="F91" s="239"/>
      <c r="G91" s="239"/>
      <c r="H91" s="237"/>
      <c r="I91" s="237"/>
      <c r="J91" s="237"/>
      <c r="K91" s="237"/>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c r="AI91" s="237"/>
      <c r="AJ91" s="237"/>
      <c r="AK91" s="237"/>
      <c r="AL91" s="237"/>
      <c r="AM91" s="237"/>
      <c r="AN91" s="237"/>
      <c r="AO91" s="237"/>
      <c r="AP91" s="237"/>
      <c r="AQ91" s="237"/>
      <c r="AR91" s="237"/>
      <c r="AS91" s="237"/>
      <c r="AT91" s="237"/>
      <c r="AU91" s="237"/>
      <c r="AV91" s="237"/>
      <c r="AW91" s="237"/>
      <c r="AX91" s="237"/>
      <c r="AY91" s="237"/>
      <c r="AZ91" s="237"/>
      <c r="BA91" s="237"/>
      <c r="BB91" s="237"/>
      <c r="BC91" s="237"/>
      <c r="BD91" s="237"/>
      <c r="BE91" s="237"/>
      <c r="BF91" s="237"/>
      <c r="BG91" s="237"/>
      <c r="BH91" s="237"/>
      <c r="BI91" s="237"/>
      <c r="BJ91" s="237"/>
      <c r="BK91" s="237"/>
      <c r="BL91" s="237"/>
      <c r="BM91" s="237"/>
      <c r="BN91" s="237"/>
      <c r="BO91" s="237"/>
      <c r="BP91" s="237"/>
      <c r="BQ91" s="237"/>
      <c r="BR91" s="237"/>
      <c r="BS91" s="237"/>
      <c r="BT91" s="237"/>
      <c r="BU91" s="237"/>
      <c r="BV91" s="237"/>
      <c r="BW91" s="237"/>
      <c r="BX91" s="237"/>
      <c r="BY91" s="237"/>
      <c r="BZ91" s="237"/>
      <c r="CA91" s="237"/>
      <c r="CB91" s="237"/>
      <c r="CC91" s="237"/>
      <c r="CD91" s="237"/>
      <c r="CE91" s="237"/>
      <c r="CF91" s="237"/>
      <c r="CG91" s="237"/>
      <c r="CH91" s="237"/>
      <c r="CI91" s="237"/>
      <c r="CJ91" s="237"/>
      <c r="CK91" s="237"/>
      <c r="CL91" s="237"/>
      <c r="CM91" s="237"/>
      <c r="CN91" s="237"/>
      <c r="CO91" s="237"/>
      <c r="CP91" s="237"/>
      <c r="CQ91" s="237"/>
      <c r="CR91" s="237"/>
      <c r="CS91" s="237"/>
      <c r="CT91" s="237"/>
      <c r="CU91" s="237"/>
      <c r="CV91" s="237"/>
      <c r="CW91" s="237"/>
      <c r="CX91" s="237"/>
      <c r="CY91" s="237"/>
      <c r="CZ91" s="237"/>
      <c r="DA91" s="237"/>
      <c r="DB91" s="237"/>
      <c r="DC91" s="237"/>
      <c r="DD91" s="237"/>
      <c r="DE91" s="220"/>
    </row>
    <row r="92" spans="2:109" x14ac:dyDescent="0.25">
      <c r="B92" s="217"/>
      <c r="C92" s="263"/>
      <c r="D92" s="226" t="str">
        <f>D84</f>
        <v>Electricity</v>
      </c>
      <c r="E92" s="219" t="s">
        <v>1117</v>
      </c>
      <c r="F92" s="276" t="s">
        <v>571</v>
      </c>
      <c r="G92" s="276"/>
      <c r="H92" s="536" t="str">
        <f>IFERROR(H84*INDEX('Energy Prices'!$F$12:$CJ$17,MATCH('Data Input - Proposed'!$D92,'Energy Prices'!$C$12:$C$17,0),MATCH('Data Input - Proposed'!H$7,'Energy Prices'!$F$11:$CJ$11,0))/100000,"")</f>
        <v/>
      </c>
      <c r="I92" s="536" t="str">
        <f>IFERROR(I84*INDEX('Energy Prices'!$F$12:$CJ$17,MATCH('Data Input - Proposed'!$D92,'Energy Prices'!$C$12:$C$17,0),MATCH('Data Input - Proposed'!I$7,'Energy Prices'!$F$11:$CJ$11,0))/100000,"")</f>
        <v/>
      </c>
      <c r="J92" s="536" t="str">
        <f>IFERROR(J84*INDEX('Energy Prices'!$F$12:$CJ$17,MATCH('Data Input - Proposed'!$D92,'Energy Prices'!$C$12:$C$17,0),MATCH('Data Input - Proposed'!J$7,'Energy Prices'!$F$11:$CJ$11,0))/100000,"")</f>
        <v/>
      </c>
      <c r="K92" s="536" t="str">
        <f>IFERROR(K84*INDEX('Energy Prices'!$F$12:$CJ$17,MATCH('Data Input - Proposed'!$D92,'Energy Prices'!$C$12:$C$17,0),MATCH('Data Input - Proposed'!K$7,'Energy Prices'!$F$11:$CJ$11,0))/100000,"")</f>
        <v/>
      </c>
      <c r="L92" s="536" t="str">
        <f>IFERROR(L84*INDEX('Energy Prices'!$F$12:$CJ$17,MATCH('Data Input - Proposed'!$D92,'Energy Prices'!$C$12:$C$17,0),MATCH('Data Input - Proposed'!L$7,'Energy Prices'!$F$11:$CJ$11,0))/100000,"")</f>
        <v/>
      </c>
      <c r="M92" s="536" t="str">
        <f>IFERROR(M84*INDEX('Energy Prices'!$F$12:$CJ$17,MATCH('Data Input - Proposed'!$D92,'Energy Prices'!$C$12:$C$17,0),MATCH('Data Input - Proposed'!M$7,'Energy Prices'!$F$11:$CJ$11,0))/100000,"")</f>
        <v/>
      </c>
      <c r="N92" s="536" t="str">
        <f>IFERROR(N84*INDEX('Energy Prices'!$F$12:$CJ$17,MATCH('Data Input - Proposed'!$D92,'Energy Prices'!$C$12:$C$17,0),MATCH('Data Input - Proposed'!N$7,'Energy Prices'!$F$11:$CJ$11,0))/100000,"")</f>
        <v/>
      </c>
      <c r="O92" s="536" t="str">
        <f>IFERROR(O84*INDEX('Energy Prices'!$F$12:$CJ$17,MATCH('Data Input - Proposed'!$D92,'Energy Prices'!$C$12:$C$17,0),MATCH('Data Input - Proposed'!O$7,'Energy Prices'!$F$11:$CJ$11,0))/100000,"")</f>
        <v/>
      </c>
      <c r="P92" s="536" t="str">
        <f>IFERROR(P84*INDEX('Energy Prices'!$F$12:$CJ$17,MATCH('Data Input - Proposed'!$D92,'Energy Prices'!$C$12:$C$17,0),MATCH('Data Input - Proposed'!P$7,'Energy Prices'!$F$11:$CJ$11,0))/100000,"")</f>
        <v/>
      </c>
      <c r="Q92" s="536" t="str">
        <f>IFERROR(Q84*INDEX('Energy Prices'!$F$12:$CJ$17,MATCH('Data Input - Proposed'!$D92,'Energy Prices'!$C$12:$C$17,0),MATCH('Data Input - Proposed'!Q$7,'Energy Prices'!$F$11:$CJ$11,0))/100000,"")</f>
        <v/>
      </c>
      <c r="R92" s="536" t="str">
        <f>IFERROR(R84*INDEX('Energy Prices'!$F$12:$CJ$17,MATCH('Data Input - Proposed'!$D92,'Energy Prices'!$C$12:$C$17,0),MATCH('Data Input - Proposed'!R$7,'Energy Prices'!$F$11:$CJ$11,0))/100000,"")</f>
        <v/>
      </c>
      <c r="S92" s="536" t="str">
        <f>IFERROR(S84*INDEX('Energy Prices'!$F$12:$CJ$17,MATCH('Data Input - Proposed'!$D92,'Energy Prices'!$C$12:$C$17,0),MATCH('Data Input - Proposed'!S$7,'Energy Prices'!$F$11:$CJ$11,0))/100000,"")</f>
        <v/>
      </c>
      <c r="T92" s="536" t="str">
        <f>IFERROR(T84*INDEX('Energy Prices'!$F$12:$CJ$17,MATCH('Data Input - Proposed'!$D92,'Energy Prices'!$C$12:$C$17,0),MATCH('Data Input - Proposed'!T$7,'Energy Prices'!$F$11:$CJ$11,0))/100000,"")</f>
        <v/>
      </c>
      <c r="U92" s="536" t="str">
        <f>IFERROR(U84*INDEX('Energy Prices'!$F$12:$CJ$17,MATCH('Data Input - Proposed'!$D92,'Energy Prices'!$C$12:$C$17,0),MATCH('Data Input - Proposed'!U$7,'Energy Prices'!$F$11:$CJ$11,0))/100000,"")</f>
        <v/>
      </c>
      <c r="V92" s="536" t="str">
        <f>IFERROR(V84*INDEX('Energy Prices'!$F$12:$CJ$17,MATCH('Data Input - Proposed'!$D92,'Energy Prices'!$C$12:$C$17,0),MATCH('Data Input - Proposed'!V$7,'Energy Prices'!$F$11:$CJ$11,0))/100000,"")</f>
        <v/>
      </c>
      <c r="W92" s="536" t="str">
        <f>IFERROR(W84*INDEX('Energy Prices'!$F$12:$CJ$17,MATCH('Data Input - Proposed'!$D92,'Energy Prices'!$C$12:$C$17,0),MATCH('Data Input - Proposed'!W$7,'Energy Prices'!$F$11:$CJ$11,0))/100000,"")</f>
        <v/>
      </c>
      <c r="X92" s="536" t="str">
        <f>IFERROR(X84*INDEX('Energy Prices'!$F$12:$CJ$17,MATCH('Data Input - Proposed'!$D92,'Energy Prices'!$C$12:$C$17,0),MATCH('Data Input - Proposed'!X$7,'Energy Prices'!$F$11:$CJ$11,0))/100000,"")</f>
        <v/>
      </c>
      <c r="Y92" s="536" t="str">
        <f>IFERROR(Y84*INDEX('Energy Prices'!$F$12:$CJ$17,MATCH('Data Input - Proposed'!$D92,'Energy Prices'!$C$12:$C$17,0),MATCH('Data Input - Proposed'!Y$7,'Energy Prices'!$F$11:$CJ$11,0))/100000,"")</f>
        <v/>
      </c>
      <c r="Z92" s="536" t="str">
        <f>IFERROR(Z84*INDEX('Energy Prices'!$F$12:$CJ$17,MATCH('Data Input - Proposed'!$D92,'Energy Prices'!$C$12:$C$17,0),MATCH('Data Input - Proposed'!Z$7,'Energy Prices'!$F$11:$CJ$11,0))/100000,"")</f>
        <v/>
      </c>
      <c r="AA92" s="536" t="str">
        <f>IFERROR(AA84*INDEX('Energy Prices'!$F$12:$CJ$17,MATCH('Data Input - Proposed'!$D92,'Energy Prices'!$C$12:$C$17,0),MATCH('Data Input - Proposed'!AA$7,'Energy Prices'!$F$11:$CJ$11,0))/100000,"")</f>
        <v/>
      </c>
      <c r="AB92" s="536" t="str">
        <f>IFERROR(AB84*INDEX('Energy Prices'!$F$12:$CJ$17,MATCH('Data Input - Proposed'!$D92,'Energy Prices'!$C$12:$C$17,0),MATCH('Data Input - Proposed'!AB$7,'Energy Prices'!$F$11:$CJ$11,0))/100000,"")</f>
        <v/>
      </c>
      <c r="AC92" s="536" t="str">
        <f>IFERROR(AC84*INDEX('Energy Prices'!$F$12:$CJ$17,MATCH('Data Input - Proposed'!$D92,'Energy Prices'!$C$12:$C$17,0),MATCH('Data Input - Proposed'!AC$7,'Energy Prices'!$F$11:$CJ$11,0))/100000,"")</f>
        <v/>
      </c>
      <c r="AD92" s="536" t="str">
        <f>IFERROR(AD84*INDEX('Energy Prices'!$F$12:$CJ$17,MATCH('Data Input - Proposed'!$D92,'Energy Prices'!$C$12:$C$17,0),MATCH('Data Input - Proposed'!AD$7,'Energy Prices'!$F$11:$CJ$11,0))/100000,"")</f>
        <v/>
      </c>
      <c r="AE92" s="536" t="str">
        <f>IFERROR(AE84*INDEX('Energy Prices'!$F$12:$CJ$17,MATCH('Data Input - Proposed'!$D92,'Energy Prices'!$C$12:$C$17,0),MATCH('Data Input - Proposed'!AE$7,'Energy Prices'!$F$11:$CJ$11,0))/100000,"")</f>
        <v/>
      </c>
      <c r="AF92" s="536" t="str">
        <f>IFERROR(AF84*INDEX('Energy Prices'!$F$12:$CJ$17,MATCH('Data Input - Proposed'!$D92,'Energy Prices'!$C$12:$C$17,0),MATCH('Data Input - Proposed'!AF$7,'Energy Prices'!$F$11:$CJ$11,0))/100000,"")</f>
        <v/>
      </c>
      <c r="AG92" s="536" t="str">
        <f>IFERROR(AG84*INDEX('Energy Prices'!$F$12:$CJ$17,MATCH('Data Input - Proposed'!$D92,'Energy Prices'!$C$12:$C$17,0),MATCH('Data Input - Proposed'!AG$7,'Energy Prices'!$F$11:$CJ$11,0))/100000,"")</f>
        <v/>
      </c>
      <c r="AH92" s="536" t="str">
        <f>IFERROR(AH84*INDEX('Energy Prices'!$F$12:$CJ$17,MATCH('Data Input - Proposed'!$D92,'Energy Prices'!$C$12:$C$17,0),MATCH('Data Input - Proposed'!AH$7,'Energy Prices'!$F$11:$CJ$11,0))/100000,"")</f>
        <v/>
      </c>
      <c r="AI92" s="536" t="str">
        <f>IFERROR(AI84*INDEX('Energy Prices'!$F$12:$CJ$17,MATCH('Data Input - Proposed'!$D92,'Energy Prices'!$C$12:$C$17,0),MATCH('Data Input - Proposed'!AI$7,'Energy Prices'!$F$11:$CJ$11,0))/100000,"")</f>
        <v/>
      </c>
      <c r="AJ92" s="536" t="str">
        <f>IFERROR(AJ84*INDEX('Energy Prices'!$F$12:$CJ$17,MATCH('Data Input - Proposed'!$D92,'Energy Prices'!$C$12:$C$17,0),MATCH('Data Input - Proposed'!AJ$7,'Energy Prices'!$F$11:$CJ$11,0))/100000,"")</f>
        <v/>
      </c>
      <c r="AK92" s="536" t="str">
        <f>IFERROR(AK84*INDEX('Energy Prices'!$F$12:$CJ$17,MATCH('Data Input - Proposed'!$D92,'Energy Prices'!$C$12:$C$17,0),MATCH('Data Input - Proposed'!AK$7,'Energy Prices'!$F$11:$CJ$11,0))/100000,"")</f>
        <v/>
      </c>
      <c r="AL92" s="536" t="str">
        <f>IFERROR(AL84*INDEX('Energy Prices'!$F$12:$CJ$17,MATCH('Data Input - Proposed'!$D92,'Energy Prices'!$C$12:$C$17,0),MATCH('Data Input - Proposed'!AL$7,'Energy Prices'!$F$11:$CJ$11,0))/100000,"")</f>
        <v/>
      </c>
      <c r="AM92" s="536" t="str">
        <f>IFERROR(AM84*INDEX('Energy Prices'!$F$12:$CJ$17,MATCH('Data Input - Proposed'!$D92,'Energy Prices'!$C$12:$C$17,0),MATCH('Data Input - Proposed'!AM$7,'Energy Prices'!$F$11:$CJ$11,0))/100000,"")</f>
        <v/>
      </c>
      <c r="AN92" s="536" t="str">
        <f>IFERROR(AN84*INDEX('Energy Prices'!$F$12:$CJ$17,MATCH('Data Input - Proposed'!$D92,'Energy Prices'!$C$12:$C$17,0),MATCH('Data Input - Proposed'!AN$7,'Energy Prices'!$F$11:$CJ$11,0))/100000,"")</f>
        <v/>
      </c>
      <c r="AO92" s="536" t="str">
        <f>IFERROR(AO84*INDEX('Energy Prices'!$F$12:$CJ$17,MATCH('Data Input - Proposed'!$D92,'Energy Prices'!$C$12:$C$17,0),MATCH('Data Input - Proposed'!AO$7,'Energy Prices'!$F$11:$CJ$11,0))/100000,"")</f>
        <v/>
      </c>
      <c r="AP92" s="536" t="str">
        <f>IFERROR(AP84*INDEX('Energy Prices'!$F$12:$CJ$17,MATCH('Data Input - Proposed'!$D92,'Energy Prices'!$C$12:$C$17,0),MATCH('Data Input - Proposed'!AP$7,'Energy Prices'!$F$11:$CJ$11,0))/100000,"")</f>
        <v/>
      </c>
      <c r="AQ92" s="536" t="str">
        <f>IFERROR(AQ84*INDEX('Energy Prices'!$F$12:$CJ$17,MATCH('Data Input - Proposed'!$D92,'Energy Prices'!$C$12:$C$17,0),MATCH('Data Input - Proposed'!AQ$7,'Energy Prices'!$F$11:$CJ$11,0))/100000,"")</f>
        <v/>
      </c>
      <c r="AR92" s="536" t="str">
        <f>IFERROR(AR84*INDEX('Energy Prices'!$F$12:$CJ$17,MATCH('Data Input - Proposed'!$D92,'Energy Prices'!$C$12:$C$17,0),MATCH('Data Input - Proposed'!AR$7,'Energy Prices'!$F$11:$CJ$11,0))/100000,"")</f>
        <v/>
      </c>
      <c r="AS92" s="536" t="str">
        <f>IFERROR(AS84*INDEX('Energy Prices'!$F$12:$CJ$17,MATCH('Data Input - Proposed'!$D92,'Energy Prices'!$C$12:$C$17,0),MATCH('Data Input - Proposed'!AS$7,'Energy Prices'!$F$11:$CJ$11,0))/100000,"")</f>
        <v/>
      </c>
      <c r="AT92" s="536" t="str">
        <f>IFERROR(AT84*INDEX('Energy Prices'!$F$12:$CJ$17,MATCH('Data Input - Proposed'!$D92,'Energy Prices'!$C$12:$C$17,0),MATCH('Data Input - Proposed'!AT$7,'Energy Prices'!$F$11:$CJ$11,0))/100000,"")</f>
        <v/>
      </c>
      <c r="AU92" s="536" t="str">
        <f>IFERROR(AU84*INDEX('Energy Prices'!$F$12:$CJ$17,MATCH('Data Input - Proposed'!$D92,'Energy Prices'!$C$12:$C$17,0),MATCH('Data Input - Proposed'!AU$7,'Energy Prices'!$F$11:$CJ$11,0))/100000,"")</f>
        <v/>
      </c>
      <c r="AV92" s="536" t="str">
        <f>IFERROR(AV84*INDEX('Energy Prices'!$F$12:$CJ$17,MATCH('Data Input - Proposed'!$D92,'Energy Prices'!$C$12:$C$17,0),MATCH('Data Input - Proposed'!AV$7,'Energy Prices'!$F$11:$CJ$11,0))/100000,"")</f>
        <v/>
      </c>
      <c r="AW92" s="536" t="str">
        <f>IFERROR(AW84*INDEX('Energy Prices'!$F$12:$CJ$17,MATCH('Data Input - Proposed'!$D92,'Energy Prices'!$C$12:$C$17,0),MATCH('Data Input - Proposed'!AW$7,'Energy Prices'!$F$11:$CJ$11,0))/100000,"")</f>
        <v/>
      </c>
      <c r="AX92" s="536" t="str">
        <f>IFERROR(AX84*INDEX('Energy Prices'!$F$12:$CJ$17,MATCH('Data Input - Proposed'!$D92,'Energy Prices'!$C$12:$C$17,0),MATCH('Data Input - Proposed'!AX$7,'Energy Prices'!$F$11:$CJ$11,0))/100000,"")</f>
        <v/>
      </c>
      <c r="AY92" s="536" t="str">
        <f>IFERROR(AY84*INDEX('Energy Prices'!$F$12:$CJ$17,MATCH('Data Input - Proposed'!$D92,'Energy Prices'!$C$12:$C$17,0),MATCH('Data Input - Proposed'!AY$7,'Energy Prices'!$F$11:$CJ$11,0))/100000,"")</f>
        <v/>
      </c>
      <c r="AZ92" s="536" t="str">
        <f>IFERROR(AZ84*INDEX('Energy Prices'!$F$12:$CJ$17,MATCH('Data Input - Proposed'!$D92,'Energy Prices'!$C$12:$C$17,0),MATCH('Data Input - Proposed'!AZ$7,'Energy Prices'!$F$11:$CJ$11,0))/100000,"")</f>
        <v/>
      </c>
      <c r="BA92" s="536" t="str">
        <f>IFERROR(BA84*INDEX('Energy Prices'!$F$12:$CJ$17,MATCH('Data Input - Proposed'!$D92,'Energy Prices'!$C$12:$C$17,0),MATCH('Data Input - Proposed'!BA$7,'Energy Prices'!$F$11:$CJ$11,0))/100000,"")</f>
        <v/>
      </c>
      <c r="BB92" s="536" t="str">
        <f>IFERROR(BB84*INDEX('Energy Prices'!$F$12:$CJ$17,MATCH('Data Input - Proposed'!$D92,'Energy Prices'!$C$12:$C$17,0),MATCH('Data Input - Proposed'!BB$7,'Energy Prices'!$F$11:$CJ$11,0))/100000,"")</f>
        <v/>
      </c>
      <c r="BC92" s="536" t="str">
        <f>IFERROR(BC84*INDEX('Energy Prices'!$F$12:$CJ$17,MATCH('Data Input - Proposed'!$D92,'Energy Prices'!$C$12:$C$17,0),MATCH('Data Input - Proposed'!BC$7,'Energy Prices'!$F$11:$CJ$11,0))/100000,"")</f>
        <v/>
      </c>
      <c r="BD92" s="536" t="str">
        <f>IFERROR(BD84*INDEX('Energy Prices'!$F$12:$CJ$17,MATCH('Data Input - Proposed'!$D92,'Energy Prices'!$C$12:$C$17,0),MATCH('Data Input - Proposed'!BD$7,'Energy Prices'!$F$11:$CJ$11,0))/100000,"")</f>
        <v/>
      </c>
      <c r="BE92" s="536" t="str">
        <f>IFERROR(BE84*INDEX('Energy Prices'!$F$12:$CJ$17,MATCH('Data Input - Proposed'!$D92,'Energy Prices'!$C$12:$C$17,0),MATCH('Data Input - Proposed'!BE$7,'Energy Prices'!$F$11:$CJ$11,0))/100000,"")</f>
        <v/>
      </c>
      <c r="BF92" s="536" t="str">
        <f>IFERROR(BF84*INDEX('Energy Prices'!$F$12:$CJ$17,MATCH('Data Input - Proposed'!$D92,'Energy Prices'!$C$12:$C$17,0),MATCH('Data Input - Proposed'!BF$7,'Energy Prices'!$F$11:$CJ$11,0))/100000,"")</f>
        <v/>
      </c>
      <c r="BG92" s="536" t="str">
        <f>IFERROR(BG84*INDEX('Energy Prices'!$F$12:$CJ$17,MATCH('Data Input - Proposed'!$D92,'Energy Prices'!$C$12:$C$17,0),MATCH('Data Input - Proposed'!BG$7,'Energy Prices'!$F$11:$CJ$11,0))/100000,"")</f>
        <v/>
      </c>
      <c r="BH92" s="536" t="str">
        <f>IFERROR(BH84*INDEX('Energy Prices'!$F$12:$CJ$17,MATCH('Data Input - Proposed'!$D92,'Energy Prices'!$C$12:$C$17,0),MATCH('Data Input - Proposed'!BH$7,'Energy Prices'!$F$11:$CJ$11,0))/100000,"")</f>
        <v/>
      </c>
      <c r="BI92" s="536" t="str">
        <f>IFERROR(BI84*INDEX('Energy Prices'!$F$12:$CJ$17,MATCH('Data Input - Proposed'!$D92,'Energy Prices'!$C$12:$C$17,0),MATCH('Data Input - Proposed'!BI$7,'Energy Prices'!$F$11:$CJ$11,0))/100000,"")</f>
        <v/>
      </c>
      <c r="BJ92" s="536" t="str">
        <f>IFERROR(BJ84*INDEX('Energy Prices'!$F$12:$CJ$17,MATCH('Data Input - Proposed'!$D92,'Energy Prices'!$C$12:$C$17,0),MATCH('Data Input - Proposed'!BJ$7,'Energy Prices'!$F$11:$CJ$11,0))/100000,"")</f>
        <v/>
      </c>
      <c r="BK92" s="536" t="str">
        <f>IFERROR(BK84*INDEX('Energy Prices'!$F$12:$CJ$17,MATCH('Data Input - Proposed'!$D92,'Energy Prices'!$C$12:$C$17,0),MATCH('Data Input - Proposed'!BK$7,'Energy Prices'!$F$11:$CJ$11,0))/100000,"")</f>
        <v/>
      </c>
      <c r="BL92" s="536" t="str">
        <f>IFERROR(BL84*INDEX('Energy Prices'!$F$12:$CJ$17,MATCH('Data Input - Proposed'!$D92,'Energy Prices'!$C$12:$C$17,0),MATCH('Data Input - Proposed'!BL$7,'Energy Prices'!$F$11:$CJ$11,0))/100000,"")</f>
        <v/>
      </c>
      <c r="BM92" s="536" t="str">
        <f>IFERROR(BM84*INDEX('Energy Prices'!$F$12:$CJ$17,MATCH('Data Input - Proposed'!$D92,'Energy Prices'!$C$12:$C$17,0),MATCH('Data Input - Proposed'!BM$7,'Energy Prices'!$F$11:$CJ$11,0))/100000,"")</f>
        <v/>
      </c>
      <c r="BN92" s="536" t="str">
        <f>IFERROR(BN84*INDEX('Energy Prices'!$F$12:$CJ$17,MATCH('Data Input - Proposed'!$D92,'Energy Prices'!$C$12:$C$17,0),MATCH('Data Input - Proposed'!BN$7,'Energy Prices'!$F$11:$CJ$11,0))/100000,"")</f>
        <v/>
      </c>
      <c r="BO92" s="536" t="str">
        <f>IFERROR(BO84*INDEX('Energy Prices'!$F$12:$CJ$17,MATCH('Data Input - Proposed'!$D92,'Energy Prices'!$C$12:$C$17,0),MATCH('Data Input - Proposed'!BO$7,'Energy Prices'!$F$11:$CJ$11,0))/100000,"")</f>
        <v/>
      </c>
      <c r="BP92" s="536" t="str">
        <f>IFERROR(BP84*INDEX('Energy Prices'!$F$12:$CJ$17,MATCH('Data Input - Proposed'!$D92,'Energy Prices'!$C$12:$C$17,0),MATCH('Data Input - Proposed'!BP$7,'Energy Prices'!$F$11:$CJ$11,0))/100000,"")</f>
        <v/>
      </c>
      <c r="BQ92" s="536" t="str">
        <f>IFERROR(BQ84*INDEX('Energy Prices'!$F$12:$CJ$17,MATCH('Data Input - Proposed'!$D92,'Energy Prices'!$C$12:$C$17,0),MATCH('Data Input - Proposed'!BQ$7,'Energy Prices'!$F$11:$CJ$11,0))/100000,"")</f>
        <v/>
      </c>
      <c r="BR92" s="536" t="str">
        <f>IFERROR(BR84*INDEX('Energy Prices'!$F$12:$CJ$17,MATCH('Data Input - Proposed'!$D92,'Energy Prices'!$C$12:$C$17,0),MATCH('Data Input - Proposed'!BR$7,'Energy Prices'!$F$11:$CJ$11,0))/100000,"")</f>
        <v/>
      </c>
      <c r="BS92" s="536" t="str">
        <f>IFERROR(BS84*INDEX('Energy Prices'!$F$12:$CJ$17,MATCH('Data Input - Proposed'!$D92,'Energy Prices'!$C$12:$C$17,0),MATCH('Data Input - Proposed'!BS$7,'Energy Prices'!$F$11:$CJ$11,0))/100000,"")</f>
        <v/>
      </c>
      <c r="BT92" s="536" t="str">
        <f>IFERROR(BT84*INDEX('Energy Prices'!$F$12:$CJ$17,MATCH('Data Input - Proposed'!$D92,'Energy Prices'!$C$12:$C$17,0),MATCH('Data Input - Proposed'!BT$7,'Energy Prices'!$F$11:$CJ$11,0))/100000,"")</f>
        <v/>
      </c>
      <c r="BU92" s="536" t="str">
        <f>IFERROR(BU84*INDEX('Energy Prices'!$F$12:$CJ$17,MATCH('Data Input - Proposed'!$D92,'Energy Prices'!$C$12:$C$17,0),MATCH('Data Input - Proposed'!BU$7,'Energy Prices'!$F$11:$CJ$11,0))/100000,"")</f>
        <v/>
      </c>
      <c r="BV92" s="536" t="str">
        <f>IFERROR(BV84*INDEX('Energy Prices'!$F$12:$CJ$17,MATCH('Data Input - Proposed'!$D92,'Energy Prices'!$C$12:$C$17,0),MATCH('Data Input - Proposed'!BV$7,'Energy Prices'!$F$11:$CJ$11,0))/100000,"")</f>
        <v/>
      </c>
      <c r="BW92" s="536" t="str">
        <f>IFERROR(BW84*INDEX('Energy Prices'!$F$12:$CJ$17,MATCH('Data Input - Proposed'!$D92,'Energy Prices'!$C$12:$C$17,0),MATCH('Data Input - Proposed'!BW$7,'Energy Prices'!$F$11:$CJ$11,0))/100000,"")</f>
        <v/>
      </c>
      <c r="BX92" s="536" t="str">
        <f>IFERROR(BX84*INDEX('Energy Prices'!$F$12:$CJ$17,MATCH('Data Input - Proposed'!$D92,'Energy Prices'!$C$12:$C$17,0),MATCH('Data Input - Proposed'!BX$7,'Energy Prices'!$F$11:$CJ$11,0))/100000,"")</f>
        <v/>
      </c>
      <c r="BY92" s="536" t="str">
        <f>IFERROR(BY84*INDEX('Energy Prices'!$F$12:$CJ$17,MATCH('Data Input - Proposed'!$D92,'Energy Prices'!$C$12:$C$17,0),MATCH('Data Input - Proposed'!BY$7,'Energy Prices'!$F$11:$CJ$11,0))/100000,"")</f>
        <v/>
      </c>
      <c r="BZ92" s="536" t="str">
        <f>IFERROR(BZ84*INDEX('Energy Prices'!$F$12:$CJ$17,MATCH('Data Input - Proposed'!$D92,'Energy Prices'!$C$12:$C$17,0),MATCH('Data Input - Proposed'!BZ$7,'Energy Prices'!$F$11:$CJ$11,0))/100000,"")</f>
        <v/>
      </c>
      <c r="CA92" s="536" t="str">
        <f>IFERROR(CA84*INDEX('Energy Prices'!$F$12:$CJ$17,MATCH('Data Input - Proposed'!$D92,'Energy Prices'!$C$12:$C$17,0),MATCH('Data Input - Proposed'!CA$7,'Energy Prices'!$F$11:$CJ$11,0))/100000,"")</f>
        <v/>
      </c>
      <c r="CB92" s="536" t="str">
        <f>IFERROR(CB84*INDEX('Energy Prices'!$F$12:$CJ$17,MATCH('Data Input - Proposed'!$D92,'Energy Prices'!$C$12:$C$17,0),MATCH('Data Input - Proposed'!CB$7,'Energy Prices'!$F$11:$CJ$11,0))/100000,"")</f>
        <v/>
      </c>
      <c r="CC92" s="536" t="str">
        <f>IFERROR(CC84*INDEX('Energy Prices'!$F$12:$CJ$17,MATCH('Data Input - Proposed'!$D92,'Energy Prices'!$C$12:$C$17,0),MATCH('Data Input - Proposed'!CC$7,'Energy Prices'!$F$11:$CJ$11,0))/100000,"")</f>
        <v/>
      </c>
      <c r="CD92" s="536" t="str">
        <f>IFERROR(CD84*INDEX('Energy Prices'!$F$12:$CJ$17,MATCH('Data Input - Proposed'!$D92,'Energy Prices'!$C$12:$C$17,0),MATCH('Data Input - Proposed'!CD$7,'Energy Prices'!$F$11:$CJ$11,0))/100000,"")</f>
        <v/>
      </c>
      <c r="CE92" s="536" t="str">
        <f>IFERROR(CE84*INDEX('Energy Prices'!$F$12:$CJ$17,MATCH('Data Input - Proposed'!$D92,'Energy Prices'!$C$12:$C$17,0),MATCH('Data Input - Proposed'!CE$7,'Energy Prices'!$F$11:$CJ$11,0))/100000,"")</f>
        <v/>
      </c>
      <c r="CF92" s="536" t="str">
        <f>IFERROR(CF84*INDEX('Energy Prices'!$F$12:$CJ$17,MATCH('Data Input - Proposed'!$D92,'Energy Prices'!$C$12:$C$17,0),MATCH('Data Input - Proposed'!CF$7,'Energy Prices'!$F$11:$CJ$11,0))/100000,"")</f>
        <v/>
      </c>
      <c r="CG92" s="536" t="str">
        <f>IFERROR(CG84*INDEX('Energy Prices'!$F$12:$CJ$17,MATCH('Data Input - Proposed'!$D92,'Energy Prices'!$C$12:$C$17,0),MATCH('Data Input - Proposed'!CG$7,'Energy Prices'!$F$11:$CJ$11,0))/100000,"")</f>
        <v/>
      </c>
      <c r="CH92" s="536" t="str">
        <f>IFERROR(CH84*INDEX('Energy Prices'!$F$12:$CJ$17,MATCH('Data Input - Proposed'!$D92,'Energy Prices'!$C$12:$C$17,0),MATCH('Data Input - Proposed'!CH$7,'Energy Prices'!$F$11:$CJ$11,0))/100000,"")</f>
        <v/>
      </c>
      <c r="CI92" s="536" t="str">
        <f>IFERROR(CI84*INDEX('Energy Prices'!$F$12:$CJ$17,MATCH('Data Input - Proposed'!$D92,'Energy Prices'!$C$12:$C$17,0),MATCH('Data Input - Proposed'!CI$7,'Energy Prices'!$F$11:$CJ$11,0))/100000,"")</f>
        <v/>
      </c>
      <c r="CJ92" s="536" t="str">
        <f>IFERROR(CJ84*INDEX('Energy Prices'!$F$12:$CJ$17,MATCH('Data Input - Proposed'!$D92,'Energy Prices'!$C$12:$C$17,0),MATCH('Data Input - Proposed'!CJ$7,'Energy Prices'!$F$11:$CJ$11,0))/100000,"")</f>
        <v/>
      </c>
      <c r="CK92" s="536" t="str">
        <f>IFERROR(CK84*INDEX('Energy Prices'!$F$12:$CJ$17,MATCH('Data Input - Proposed'!$D92,'Energy Prices'!$C$12:$C$17,0),MATCH('Data Input - Proposed'!CK$7,'Energy Prices'!$F$11:$CJ$11,0))/100000,"")</f>
        <v/>
      </c>
      <c r="CL92" s="536" t="str">
        <f>IFERROR(CL84*INDEX('Energy Prices'!$F$12:$CJ$17,MATCH('Data Input - Proposed'!$D92,'Energy Prices'!$C$12:$C$17,0),MATCH('Data Input - Proposed'!CL$7,'Energy Prices'!$F$11:$CJ$11,0))/100000,"")</f>
        <v/>
      </c>
      <c r="CM92" s="536" t="str">
        <f>IFERROR(CM84*INDEX('Energy Prices'!$F$12:$CJ$17,MATCH('Data Input - Proposed'!$D92,'Energy Prices'!$C$12:$C$17,0),MATCH('Data Input - Proposed'!CM$7,'Energy Prices'!$F$11:$CJ$11,0))/100000,"")</f>
        <v/>
      </c>
      <c r="CN92" s="536" t="str">
        <f>IFERROR(CN84*INDEX('Energy Prices'!$F$12:$CJ$17,MATCH('Data Input - Proposed'!$D92,'Energy Prices'!$C$12:$C$17,0),MATCH('Data Input - Proposed'!CN$7,'Energy Prices'!$F$11:$CJ$11,0))/100000,"")</f>
        <v/>
      </c>
      <c r="CO92" s="536" t="str">
        <f>IFERROR(CO84*INDEX('Energy Prices'!$F$12:$CJ$17,MATCH('Data Input - Proposed'!$D92,'Energy Prices'!$C$12:$C$17,0),MATCH('Data Input - Proposed'!CO$7,'Energy Prices'!$F$11:$CJ$11,0))/100000,"")</f>
        <v/>
      </c>
      <c r="CP92" s="536" t="str">
        <f>IFERROR(CP84*INDEX('Energy Prices'!$F$12:$CJ$17,MATCH('Data Input - Proposed'!$D92,'Energy Prices'!$C$12:$C$17,0),MATCH('Data Input - Proposed'!CP$7,'Energy Prices'!$F$11:$CJ$11,0))/100000,"")</f>
        <v/>
      </c>
      <c r="CQ92" s="536" t="str">
        <f>IFERROR(CQ84*INDEX('Energy Prices'!$F$12:$CJ$17,MATCH('Data Input - Proposed'!$D92,'Energy Prices'!$C$12:$C$17,0),MATCH('Data Input - Proposed'!CQ$7,'Energy Prices'!$F$11:$CJ$11,0))/100000,"")</f>
        <v/>
      </c>
      <c r="CR92" s="536" t="str">
        <f>IFERROR(CR84*INDEX('Energy Prices'!$F$12:$CJ$17,MATCH('Data Input - Proposed'!$D92,'Energy Prices'!$C$12:$C$17,0),MATCH('Data Input - Proposed'!CR$7,'Energy Prices'!$F$11:$CJ$11,0))/100000,"")</f>
        <v/>
      </c>
      <c r="CS92" s="536" t="str">
        <f>IFERROR(CS84*INDEX('Energy Prices'!$F$12:$CJ$17,MATCH('Data Input - Proposed'!$D92,'Energy Prices'!$C$12:$C$17,0),MATCH('Data Input - Proposed'!CS$7,'Energy Prices'!$F$11:$CJ$11,0))/100000,"")</f>
        <v/>
      </c>
      <c r="CT92" s="536" t="str">
        <f>IFERROR(CT84*INDEX('Energy Prices'!$F$12:$CJ$17,MATCH('Data Input - Proposed'!$D92,'Energy Prices'!$C$12:$C$17,0),MATCH('Data Input - Proposed'!CT$7,'Energy Prices'!$F$11:$CJ$11,0))/100000,"")</f>
        <v/>
      </c>
      <c r="CU92" s="536" t="str">
        <f>IFERROR(CU84*INDEX('Energy Prices'!$F$12:$CJ$17,MATCH('Data Input - Proposed'!$D92,'Energy Prices'!$C$12:$C$17,0),MATCH('Data Input - Proposed'!CU$7,'Energy Prices'!$F$11:$CJ$11,0))/100000,"")</f>
        <v/>
      </c>
      <c r="CV92" s="536" t="str">
        <f>IFERROR(CV84*INDEX('Energy Prices'!$F$12:$CJ$17,MATCH('Data Input - Proposed'!$D92,'Energy Prices'!$C$12:$C$17,0),MATCH('Data Input - Proposed'!CV$7,'Energy Prices'!$F$11:$CJ$11,0))/100000,"")</f>
        <v/>
      </c>
      <c r="CW92" s="536" t="str">
        <f>IFERROR(CW84*INDEX('Energy Prices'!$F$12:$CJ$17,MATCH('Data Input - Proposed'!$D92,'Energy Prices'!$C$12:$C$17,0),MATCH('Data Input - Proposed'!CW$7,'Energy Prices'!$F$11:$CJ$11,0))/100000,"")</f>
        <v/>
      </c>
      <c r="CX92" s="536" t="str">
        <f>IFERROR(CX84*INDEX('Energy Prices'!$F$12:$CJ$17,MATCH('Data Input - Proposed'!$D92,'Energy Prices'!$C$12:$C$17,0),MATCH('Data Input - Proposed'!CX$7,'Energy Prices'!$F$11:$CJ$11,0))/100000,"")</f>
        <v/>
      </c>
      <c r="CY92" s="536" t="str">
        <f>IFERROR(CY84*INDEX('Energy Prices'!$F$12:$CJ$17,MATCH('Data Input - Proposed'!$D92,'Energy Prices'!$C$12:$C$17,0),MATCH('Data Input - Proposed'!CY$7,'Energy Prices'!$F$11:$CJ$11,0))/100000,"")</f>
        <v/>
      </c>
      <c r="CZ92" s="536" t="str">
        <f>IFERROR(CZ84*INDEX('Energy Prices'!$F$12:$CJ$17,MATCH('Data Input - Proposed'!$D92,'Energy Prices'!$C$12:$C$17,0),MATCH('Data Input - Proposed'!CZ$7,'Energy Prices'!$F$11:$CJ$11,0))/100000,"")</f>
        <v/>
      </c>
      <c r="DA92" s="536" t="str">
        <f>IFERROR(DA84*INDEX('Energy Prices'!$F$12:$CJ$17,MATCH('Data Input - Proposed'!$D92,'Energy Prices'!$C$12:$C$17,0),MATCH('Data Input - Proposed'!DA$7,'Energy Prices'!$F$11:$CJ$11,0))/100000,"")</f>
        <v/>
      </c>
      <c r="DB92" s="536" t="str">
        <f>IFERROR(DB84*INDEX('Energy Prices'!$F$12:$CJ$17,MATCH('Data Input - Proposed'!$D92,'Energy Prices'!$C$12:$C$17,0),MATCH('Data Input - Proposed'!DB$7,'Energy Prices'!$F$11:$CJ$11,0))/100000,"")</f>
        <v/>
      </c>
      <c r="DC92" s="536" t="str">
        <f>IFERROR(DC84*INDEX('Energy Prices'!$F$12:$CJ$17,MATCH('Data Input - Proposed'!$D92,'Energy Prices'!$C$12:$C$17,0),MATCH('Data Input - Proposed'!DC$7,'Energy Prices'!$F$11:$CJ$11,0))/100000,"")</f>
        <v/>
      </c>
      <c r="DD92" s="225"/>
      <c r="DE92" s="220"/>
    </row>
    <row r="93" spans="2:109" x14ac:dyDescent="0.25">
      <c r="B93" s="217"/>
      <c r="C93" s="263"/>
      <c r="D93" s="226" t="str">
        <f t="shared" ref="D93:D98" si="6">D85</f>
        <v>Natural Gas</v>
      </c>
      <c r="E93" s="219" t="s">
        <v>1117</v>
      </c>
      <c r="F93" s="276" t="s">
        <v>571</v>
      </c>
      <c r="G93" s="276"/>
      <c r="H93" s="536" t="str">
        <f>IFERROR(H85*INDEX('Energy Prices'!$F$12:$CJ$17,MATCH('Data Input - Proposed'!$D93,'Energy Prices'!$C$12:$C$17,0),MATCH('Data Input - Proposed'!H$7,'Energy Prices'!$F$11:$CJ$11,0))/100000,"")</f>
        <v/>
      </c>
      <c r="I93" s="536" t="str">
        <f>IFERROR(I85*INDEX('Energy Prices'!$F$12:$CJ$17,MATCH('Data Input - Proposed'!$D93,'Energy Prices'!$C$12:$C$17,0),MATCH('Data Input - Proposed'!I$7,'Energy Prices'!$F$11:$CJ$11,0))/100000,"")</f>
        <v/>
      </c>
      <c r="J93" s="536" t="str">
        <f>IFERROR(J85*INDEX('Energy Prices'!$F$12:$CJ$17,MATCH('Data Input - Proposed'!$D93,'Energy Prices'!$C$12:$C$17,0),MATCH('Data Input - Proposed'!J$7,'Energy Prices'!$F$11:$CJ$11,0))/100000,"")</f>
        <v/>
      </c>
      <c r="K93" s="536" t="str">
        <f>IFERROR(K85*INDEX('Energy Prices'!$F$12:$CJ$17,MATCH('Data Input - Proposed'!$D93,'Energy Prices'!$C$12:$C$17,0),MATCH('Data Input - Proposed'!K$7,'Energy Prices'!$F$11:$CJ$11,0))/100000,"")</f>
        <v/>
      </c>
      <c r="L93" s="536" t="str">
        <f>IFERROR(L85*INDEX('Energy Prices'!$F$12:$CJ$17,MATCH('Data Input - Proposed'!$D93,'Energy Prices'!$C$12:$C$17,0),MATCH('Data Input - Proposed'!L$7,'Energy Prices'!$F$11:$CJ$11,0))/100000,"")</f>
        <v/>
      </c>
      <c r="M93" s="536" t="str">
        <f>IFERROR(M85*INDEX('Energy Prices'!$F$12:$CJ$17,MATCH('Data Input - Proposed'!$D93,'Energy Prices'!$C$12:$C$17,0),MATCH('Data Input - Proposed'!M$7,'Energy Prices'!$F$11:$CJ$11,0))/100000,"")</f>
        <v/>
      </c>
      <c r="N93" s="536" t="str">
        <f>IFERROR(N85*INDEX('Energy Prices'!$F$12:$CJ$17,MATCH('Data Input - Proposed'!$D93,'Energy Prices'!$C$12:$C$17,0),MATCH('Data Input - Proposed'!N$7,'Energy Prices'!$F$11:$CJ$11,0))/100000,"")</f>
        <v/>
      </c>
      <c r="O93" s="536" t="str">
        <f>IFERROR(O85*INDEX('Energy Prices'!$F$12:$CJ$17,MATCH('Data Input - Proposed'!$D93,'Energy Prices'!$C$12:$C$17,0),MATCH('Data Input - Proposed'!O$7,'Energy Prices'!$F$11:$CJ$11,0))/100000,"")</f>
        <v/>
      </c>
      <c r="P93" s="536" t="str">
        <f>IFERROR(P85*INDEX('Energy Prices'!$F$12:$CJ$17,MATCH('Data Input - Proposed'!$D93,'Energy Prices'!$C$12:$C$17,0),MATCH('Data Input - Proposed'!P$7,'Energy Prices'!$F$11:$CJ$11,0))/100000,"")</f>
        <v/>
      </c>
      <c r="Q93" s="536" t="str">
        <f>IFERROR(Q85*INDEX('Energy Prices'!$F$12:$CJ$17,MATCH('Data Input - Proposed'!$D93,'Energy Prices'!$C$12:$C$17,0),MATCH('Data Input - Proposed'!Q$7,'Energy Prices'!$F$11:$CJ$11,0))/100000,"")</f>
        <v/>
      </c>
      <c r="R93" s="536" t="str">
        <f>IFERROR(R85*INDEX('Energy Prices'!$F$12:$CJ$17,MATCH('Data Input - Proposed'!$D93,'Energy Prices'!$C$12:$C$17,0),MATCH('Data Input - Proposed'!R$7,'Energy Prices'!$F$11:$CJ$11,0))/100000,"")</f>
        <v/>
      </c>
      <c r="S93" s="536" t="str">
        <f>IFERROR(S85*INDEX('Energy Prices'!$F$12:$CJ$17,MATCH('Data Input - Proposed'!$D93,'Energy Prices'!$C$12:$C$17,0),MATCH('Data Input - Proposed'!S$7,'Energy Prices'!$F$11:$CJ$11,0))/100000,"")</f>
        <v/>
      </c>
      <c r="T93" s="536" t="str">
        <f>IFERROR(T85*INDEX('Energy Prices'!$F$12:$CJ$17,MATCH('Data Input - Proposed'!$D93,'Energy Prices'!$C$12:$C$17,0),MATCH('Data Input - Proposed'!T$7,'Energy Prices'!$F$11:$CJ$11,0))/100000,"")</f>
        <v/>
      </c>
      <c r="U93" s="536" t="str">
        <f>IFERROR(U85*INDEX('Energy Prices'!$F$12:$CJ$17,MATCH('Data Input - Proposed'!$D93,'Energy Prices'!$C$12:$C$17,0),MATCH('Data Input - Proposed'!U$7,'Energy Prices'!$F$11:$CJ$11,0))/100000,"")</f>
        <v/>
      </c>
      <c r="V93" s="536" t="str">
        <f>IFERROR(V85*INDEX('Energy Prices'!$F$12:$CJ$17,MATCH('Data Input - Proposed'!$D93,'Energy Prices'!$C$12:$C$17,0),MATCH('Data Input - Proposed'!V$7,'Energy Prices'!$F$11:$CJ$11,0))/100000,"")</f>
        <v/>
      </c>
      <c r="W93" s="536" t="str">
        <f>IFERROR(W85*INDEX('Energy Prices'!$F$12:$CJ$17,MATCH('Data Input - Proposed'!$D93,'Energy Prices'!$C$12:$C$17,0),MATCH('Data Input - Proposed'!W$7,'Energy Prices'!$F$11:$CJ$11,0))/100000,"")</f>
        <v/>
      </c>
      <c r="X93" s="536" t="str">
        <f>IFERROR(X85*INDEX('Energy Prices'!$F$12:$CJ$17,MATCH('Data Input - Proposed'!$D93,'Energy Prices'!$C$12:$C$17,0),MATCH('Data Input - Proposed'!X$7,'Energy Prices'!$F$11:$CJ$11,0))/100000,"")</f>
        <v/>
      </c>
      <c r="Y93" s="536" t="str">
        <f>IFERROR(Y85*INDEX('Energy Prices'!$F$12:$CJ$17,MATCH('Data Input - Proposed'!$D93,'Energy Prices'!$C$12:$C$17,0),MATCH('Data Input - Proposed'!Y$7,'Energy Prices'!$F$11:$CJ$11,0))/100000,"")</f>
        <v/>
      </c>
      <c r="Z93" s="536" t="str">
        <f>IFERROR(Z85*INDEX('Energy Prices'!$F$12:$CJ$17,MATCH('Data Input - Proposed'!$D93,'Energy Prices'!$C$12:$C$17,0),MATCH('Data Input - Proposed'!Z$7,'Energy Prices'!$F$11:$CJ$11,0))/100000,"")</f>
        <v/>
      </c>
      <c r="AA93" s="536" t="str">
        <f>IFERROR(AA85*INDEX('Energy Prices'!$F$12:$CJ$17,MATCH('Data Input - Proposed'!$D93,'Energy Prices'!$C$12:$C$17,0),MATCH('Data Input - Proposed'!AA$7,'Energy Prices'!$F$11:$CJ$11,0))/100000,"")</f>
        <v/>
      </c>
      <c r="AB93" s="536" t="str">
        <f>IFERROR(AB85*INDEX('Energy Prices'!$F$12:$CJ$17,MATCH('Data Input - Proposed'!$D93,'Energy Prices'!$C$12:$C$17,0),MATCH('Data Input - Proposed'!AB$7,'Energy Prices'!$F$11:$CJ$11,0))/100000,"")</f>
        <v/>
      </c>
      <c r="AC93" s="536" t="str">
        <f>IFERROR(AC85*INDEX('Energy Prices'!$F$12:$CJ$17,MATCH('Data Input - Proposed'!$D93,'Energy Prices'!$C$12:$C$17,0),MATCH('Data Input - Proposed'!AC$7,'Energy Prices'!$F$11:$CJ$11,0))/100000,"")</f>
        <v/>
      </c>
      <c r="AD93" s="536" t="str">
        <f>IFERROR(AD85*INDEX('Energy Prices'!$F$12:$CJ$17,MATCH('Data Input - Proposed'!$D93,'Energy Prices'!$C$12:$C$17,0),MATCH('Data Input - Proposed'!AD$7,'Energy Prices'!$F$11:$CJ$11,0))/100000,"")</f>
        <v/>
      </c>
      <c r="AE93" s="536" t="str">
        <f>IFERROR(AE85*INDEX('Energy Prices'!$F$12:$CJ$17,MATCH('Data Input - Proposed'!$D93,'Energy Prices'!$C$12:$C$17,0),MATCH('Data Input - Proposed'!AE$7,'Energy Prices'!$F$11:$CJ$11,0))/100000,"")</f>
        <v/>
      </c>
      <c r="AF93" s="536" t="str">
        <f>IFERROR(AF85*INDEX('Energy Prices'!$F$12:$CJ$17,MATCH('Data Input - Proposed'!$D93,'Energy Prices'!$C$12:$C$17,0),MATCH('Data Input - Proposed'!AF$7,'Energy Prices'!$F$11:$CJ$11,0))/100000,"")</f>
        <v/>
      </c>
      <c r="AG93" s="536" t="str">
        <f>IFERROR(AG85*INDEX('Energy Prices'!$F$12:$CJ$17,MATCH('Data Input - Proposed'!$D93,'Energy Prices'!$C$12:$C$17,0),MATCH('Data Input - Proposed'!AG$7,'Energy Prices'!$F$11:$CJ$11,0))/100000,"")</f>
        <v/>
      </c>
      <c r="AH93" s="536" t="str">
        <f>IFERROR(AH85*INDEX('Energy Prices'!$F$12:$CJ$17,MATCH('Data Input - Proposed'!$D93,'Energy Prices'!$C$12:$C$17,0),MATCH('Data Input - Proposed'!AH$7,'Energy Prices'!$F$11:$CJ$11,0))/100000,"")</f>
        <v/>
      </c>
      <c r="AI93" s="536" t="str">
        <f>IFERROR(AI85*INDEX('Energy Prices'!$F$12:$CJ$17,MATCH('Data Input - Proposed'!$D93,'Energy Prices'!$C$12:$C$17,0),MATCH('Data Input - Proposed'!AI$7,'Energy Prices'!$F$11:$CJ$11,0))/100000,"")</f>
        <v/>
      </c>
      <c r="AJ93" s="536" t="str">
        <f>IFERROR(AJ85*INDEX('Energy Prices'!$F$12:$CJ$17,MATCH('Data Input - Proposed'!$D93,'Energy Prices'!$C$12:$C$17,0),MATCH('Data Input - Proposed'!AJ$7,'Energy Prices'!$F$11:$CJ$11,0))/100000,"")</f>
        <v/>
      </c>
      <c r="AK93" s="536" t="str">
        <f>IFERROR(AK85*INDEX('Energy Prices'!$F$12:$CJ$17,MATCH('Data Input - Proposed'!$D93,'Energy Prices'!$C$12:$C$17,0),MATCH('Data Input - Proposed'!AK$7,'Energy Prices'!$F$11:$CJ$11,0))/100000,"")</f>
        <v/>
      </c>
      <c r="AL93" s="536" t="str">
        <f>IFERROR(AL85*INDEX('Energy Prices'!$F$12:$CJ$17,MATCH('Data Input - Proposed'!$D93,'Energy Prices'!$C$12:$C$17,0),MATCH('Data Input - Proposed'!AL$7,'Energy Prices'!$F$11:$CJ$11,0))/100000,"")</f>
        <v/>
      </c>
      <c r="AM93" s="536" t="str">
        <f>IFERROR(AM85*INDEX('Energy Prices'!$F$12:$CJ$17,MATCH('Data Input - Proposed'!$D93,'Energy Prices'!$C$12:$C$17,0),MATCH('Data Input - Proposed'!AM$7,'Energy Prices'!$F$11:$CJ$11,0))/100000,"")</f>
        <v/>
      </c>
      <c r="AN93" s="536" t="str">
        <f>IFERROR(AN85*INDEX('Energy Prices'!$F$12:$CJ$17,MATCH('Data Input - Proposed'!$D93,'Energy Prices'!$C$12:$C$17,0),MATCH('Data Input - Proposed'!AN$7,'Energy Prices'!$F$11:$CJ$11,0))/100000,"")</f>
        <v/>
      </c>
      <c r="AO93" s="536" t="str">
        <f>IFERROR(AO85*INDEX('Energy Prices'!$F$12:$CJ$17,MATCH('Data Input - Proposed'!$D93,'Energy Prices'!$C$12:$C$17,0),MATCH('Data Input - Proposed'!AO$7,'Energy Prices'!$F$11:$CJ$11,0))/100000,"")</f>
        <v/>
      </c>
      <c r="AP93" s="536" t="str">
        <f>IFERROR(AP85*INDEX('Energy Prices'!$F$12:$CJ$17,MATCH('Data Input - Proposed'!$D93,'Energy Prices'!$C$12:$C$17,0),MATCH('Data Input - Proposed'!AP$7,'Energy Prices'!$F$11:$CJ$11,0))/100000,"")</f>
        <v/>
      </c>
      <c r="AQ93" s="536" t="str">
        <f>IFERROR(AQ85*INDEX('Energy Prices'!$F$12:$CJ$17,MATCH('Data Input - Proposed'!$D93,'Energy Prices'!$C$12:$C$17,0),MATCH('Data Input - Proposed'!AQ$7,'Energy Prices'!$F$11:$CJ$11,0))/100000,"")</f>
        <v/>
      </c>
      <c r="AR93" s="536" t="str">
        <f>IFERROR(AR85*INDEX('Energy Prices'!$F$12:$CJ$17,MATCH('Data Input - Proposed'!$D93,'Energy Prices'!$C$12:$C$17,0),MATCH('Data Input - Proposed'!AR$7,'Energy Prices'!$F$11:$CJ$11,0))/100000,"")</f>
        <v/>
      </c>
      <c r="AS93" s="536" t="str">
        <f>IFERROR(AS85*INDEX('Energy Prices'!$F$12:$CJ$17,MATCH('Data Input - Proposed'!$D93,'Energy Prices'!$C$12:$C$17,0),MATCH('Data Input - Proposed'!AS$7,'Energy Prices'!$F$11:$CJ$11,0))/100000,"")</f>
        <v/>
      </c>
      <c r="AT93" s="536" t="str">
        <f>IFERROR(AT85*INDEX('Energy Prices'!$F$12:$CJ$17,MATCH('Data Input - Proposed'!$D93,'Energy Prices'!$C$12:$C$17,0),MATCH('Data Input - Proposed'!AT$7,'Energy Prices'!$F$11:$CJ$11,0))/100000,"")</f>
        <v/>
      </c>
      <c r="AU93" s="536" t="str">
        <f>IFERROR(AU85*INDEX('Energy Prices'!$F$12:$CJ$17,MATCH('Data Input - Proposed'!$D93,'Energy Prices'!$C$12:$C$17,0),MATCH('Data Input - Proposed'!AU$7,'Energy Prices'!$F$11:$CJ$11,0))/100000,"")</f>
        <v/>
      </c>
      <c r="AV93" s="536" t="str">
        <f>IFERROR(AV85*INDEX('Energy Prices'!$F$12:$CJ$17,MATCH('Data Input - Proposed'!$D93,'Energy Prices'!$C$12:$C$17,0),MATCH('Data Input - Proposed'!AV$7,'Energy Prices'!$F$11:$CJ$11,0))/100000,"")</f>
        <v/>
      </c>
      <c r="AW93" s="536" t="str">
        <f>IFERROR(AW85*INDEX('Energy Prices'!$F$12:$CJ$17,MATCH('Data Input - Proposed'!$D93,'Energy Prices'!$C$12:$C$17,0),MATCH('Data Input - Proposed'!AW$7,'Energy Prices'!$F$11:$CJ$11,0))/100000,"")</f>
        <v/>
      </c>
      <c r="AX93" s="536" t="str">
        <f>IFERROR(AX85*INDEX('Energy Prices'!$F$12:$CJ$17,MATCH('Data Input - Proposed'!$D93,'Energy Prices'!$C$12:$C$17,0),MATCH('Data Input - Proposed'!AX$7,'Energy Prices'!$F$11:$CJ$11,0))/100000,"")</f>
        <v/>
      </c>
      <c r="AY93" s="536" t="str">
        <f>IFERROR(AY85*INDEX('Energy Prices'!$F$12:$CJ$17,MATCH('Data Input - Proposed'!$D93,'Energy Prices'!$C$12:$C$17,0),MATCH('Data Input - Proposed'!AY$7,'Energy Prices'!$F$11:$CJ$11,0))/100000,"")</f>
        <v/>
      </c>
      <c r="AZ93" s="536" t="str">
        <f>IFERROR(AZ85*INDEX('Energy Prices'!$F$12:$CJ$17,MATCH('Data Input - Proposed'!$D93,'Energy Prices'!$C$12:$C$17,0),MATCH('Data Input - Proposed'!AZ$7,'Energy Prices'!$F$11:$CJ$11,0))/100000,"")</f>
        <v/>
      </c>
      <c r="BA93" s="536" t="str">
        <f>IFERROR(BA85*INDEX('Energy Prices'!$F$12:$CJ$17,MATCH('Data Input - Proposed'!$D93,'Energy Prices'!$C$12:$C$17,0),MATCH('Data Input - Proposed'!BA$7,'Energy Prices'!$F$11:$CJ$11,0))/100000,"")</f>
        <v/>
      </c>
      <c r="BB93" s="536" t="str">
        <f>IFERROR(BB85*INDEX('Energy Prices'!$F$12:$CJ$17,MATCH('Data Input - Proposed'!$D93,'Energy Prices'!$C$12:$C$17,0),MATCH('Data Input - Proposed'!BB$7,'Energy Prices'!$F$11:$CJ$11,0))/100000,"")</f>
        <v/>
      </c>
      <c r="BC93" s="536" t="str">
        <f>IFERROR(BC85*INDEX('Energy Prices'!$F$12:$CJ$17,MATCH('Data Input - Proposed'!$D93,'Energy Prices'!$C$12:$C$17,0),MATCH('Data Input - Proposed'!BC$7,'Energy Prices'!$F$11:$CJ$11,0))/100000,"")</f>
        <v/>
      </c>
      <c r="BD93" s="536" t="str">
        <f>IFERROR(BD85*INDEX('Energy Prices'!$F$12:$CJ$17,MATCH('Data Input - Proposed'!$D93,'Energy Prices'!$C$12:$C$17,0),MATCH('Data Input - Proposed'!BD$7,'Energy Prices'!$F$11:$CJ$11,0))/100000,"")</f>
        <v/>
      </c>
      <c r="BE93" s="536" t="str">
        <f>IFERROR(BE85*INDEX('Energy Prices'!$F$12:$CJ$17,MATCH('Data Input - Proposed'!$D93,'Energy Prices'!$C$12:$C$17,0),MATCH('Data Input - Proposed'!BE$7,'Energy Prices'!$F$11:$CJ$11,0))/100000,"")</f>
        <v/>
      </c>
      <c r="BF93" s="536" t="str">
        <f>IFERROR(BF85*INDEX('Energy Prices'!$F$12:$CJ$17,MATCH('Data Input - Proposed'!$D93,'Energy Prices'!$C$12:$C$17,0),MATCH('Data Input - Proposed'!BF$7,'Energy Prices'!$F$11:$CJ$11,0))/100000,"")</f>
        <v/>
      </c>
      <c r="BG93" s="536" t="str">
        <f>IFERROR(BG85*INDEX('Energy Prices'!$F$12:$CJ$17,MATCH('Data Input - Proposed'!$D93,'Energy Prices'!$C$12:$C$17,0),MATCH('Data Input - Proposed'!BG$7,'Energy Prices'!$F$11:$CJ$11,0))/100000,"")</f>
        <v/>
      </c>
      <c r="BH93" s="536" t="str">
        <f>IFERROR(BH85*INDEX('Energy Prices'!$F$12:$CJ$17,MATCH('Data Input - Proposed'!$D93,'Energy Prices'!$C$12:$C$17,0),MATCH('Data Input - Proposed'!BH$7,'Energy Prices'!$F$11:$CJ$11,0))/100000,"")</f>
        <v/>
      </c>
      <c r="BI93" s="536" t="str">
        <f>IFERROR(BI85*INDEX('Energy Prices'!$F$12:$CJ$17,MATCH('Data Input - Proposed'!$D93,'Energy Prices'!$C$12:$C$17,0),MATCH('Data Input - Proposed'!BI$7,'Energy Prices'!$F$11:$CJ$11,0))/100000,"")</f>
        <v/>
      </c>
      <c r="BJ93" s="536" t="str">
        <f>IFERROR(BJ85*INDEX('Energy Prices'!$F$12:$CJ$17,MATCH('Data Input - Proposed'!$D93,'Energy Prices'!$C$12:$C$17,0),MATCH('Data Input - Proposed'!BJ$7,'Energy Prices'!$F$11:$CJ$11,0))/100000,"")</f>
        <v/>
      </c>
      <c r="BK93" s="536" t="str">
        <f>IFERROR(BK85*INDEX('Energy Prices'!$F$12:$CJ$17,MATCH('Data Input - Proposed'!$D93,'Energy Prices'!$C$12:$C$17,0),MATCH('Data Input - Proposed'!BK$7,'Energy Prices'!$F$11:$CJ$11,0))/100000,"")</f>
        <v/>
      </c>
      <c r="BL93" s="536" t="str">
        <f>IFERROR(BL85*INDEX('Energy Prices'!$F$12:$CJ$17,MATCH('Data Input - Proposed'!$D93,'Energy Prices'!$C$12:$C$17,0),MATCH('Data Input - Proposed'!BL$7,'Energy Prices'!$F$11:$CJ$11,0))/100000,"")</f>
        <v/>
      </c>
      <c r="BM93" s="536" t="str">
        <f>IFERROR(BM85*INDEX('Energy Prices'!$F$12:$CJ$17,MATCH('Data Input - Proposed'!$D93,'Energy Prices'!$C$12:$C$17,0),MATCH('Data Input - Proposed'!BM$7,'Energy Prices'!$F$11:$CJ$11,0))/100000,"")</f>
        <v/>
      </c>
      <c r="BN93" s="536" t="str">
        <f>IFERROR(BN85*INDEX('Energy Prices'!$F$12:$CJ$17,MATCH('Data Input - Proposed'!$D93,'Energy Prices'!$C$12:$C$17,0),MATCH('Data Input - Proposed'!BN$7,'Energy Prices'!$F$11:$CJ$11,0))/100000,"")</f>
        <v/>
      </c>
      <c r="BO93" s="536" t="str">
        <f>IFERROR(BO85*INDEX('Energy Prices'!$F$12:$CJ$17,MATCH('Data Input - Proposed'!$D93,'Energy Prices'!$C$12:$C$17,0),MATCH('Data Input - Proposed'!BO$7,'Energy Prices'!$F$11:$CJ$11,0))/100000,"")</f>
        <v/>
      </c>
      <c r="BP93" s="536" t="str">
        <f>IFERROR(BP85*INDEX('Energy Prices'!$F$12:$CJ$17,MATCH('Data Input - Proposed'!$D93,'Energy Prices'!$C$12:$C$17,0),MATCH('Data Input - Proposed'!BP$7,'Energy Prices'!$F$11:$CJ$11,0))/100000,"")</f>
        <v/>
      </c>
      <c r="BQ93" s="536" t="str">
        <f>IFERROR(BQ85*INDEX('Energy Prices'!$F$12:$CJ$17,MATCH('Data Input - Proposed'!$D93,'Energy Prices'!$C$12:$C$17,0),MATCH('Data Input - Proposed'!BQ$7,'Energy Prices'!$F$11:$CJ$11,0))/100000,"")</f>
        <v/>
      </c>
      <c r="BR93" s="536" t="str">
        <f>IFERROR(BR85*INDEX('Energy Prices'!$F$12:$CJ$17,MATCH('Data Input - Proposed'!$D93,'Energy Prices'!$C$12:$C$17,0),MATCH('Data Input - Proposed'!BR$7,'Energy Prices'!$F$11:$CJ$11,0))/100000,"")</f>
        <v/>
      </c>
      <c r="BS93" s="536" t="str">
        <f>IFERROR(BS85*INDEX('Energy Prices'!$F$12:$CJ$17,MATCH('Data Input - Proposed'!$D93,'Energy Prices'!$C$12:$C$17,0),MATCH('Data Input - Proposed'!BS$7,'Energy Prices'!$F$11:$CJ$11,0))/100000,"")</f>
        <v/>
      </c>
      <c r="BT93" s="536" t="str">
        <f>IFERROR(BT85*INDEX('Energy Prices'!$F$12:$CJ$17,MATCH('Data Input - Proposed'!$D93,'Energy Prices'!$C$12:$C$17,0),MATCH('Data Input - Proposed'!BT$7,'Energy Prices'!$F$11:$CJ$11,0))/100000,"")</f>
        <v/>
      </c>
      <c r="BU93" s="536" t="str">
        <f>IFERROR(BU85*INDEX('Energy Prices'!$F$12:$CJ$17,MATCH('Data Input - Proposed'!$D93,'Energy Prices'!$C$12:$C$17,0),MATCH('Data Input - Proposed'!BU$7,'Energy Prices'!$F$11:$CJ$11,0))/100000,"")</f>
        <v/>
      </c>
      <c r="BV93" s="536" t="str">
        <f>IFERROR(BV85*INDEX('Energy Prices'!$F$12:$CJ$17,MATCH('Data Input - Proposed'!$D93,'Energy Prices'!$C$12:$C$17,0),MATCH('Data Input - Proposed'!BV$7,'Energy Prices'!$F$11:$CJ$11,0))/100000,"")</f>
        <v/>
      </c>
      <c r="BW93" s="536" t="str">
        <f>IFERROR(BW85*INDEX('Energy Prices'!$F$12:$CJ$17,MATCH('Data Input - Proposed'!$D93,'Energy Prices'!$C$12:$C$17,0),MATCH('Data Input - Proposed'!BW$7,'Energy Prices'!$F$11:$CJ$11,0))/100000,"")</f>
        <v/>
      </c>
      <c r="BX93" s="536" t="str">
        <f>IFERROR(BX85*INDEX('Energy Prices'!$F$12:$CJ$17,MATCH('Data Input - Proposed'!$D93,'Energy Prices'!$C$12:$C$17,0),MATCH('Data Input - Proposed'!BX$7,'Energy Prices'!$F$11:$CJ$11,0))/100000,"")</f>
        <v/>
      </c>
      <c r="BY93" s="536" t="str">
        <f>IFERROR(BY85*INDEX('Energy Prices'!$F$12:$CJ$17,MATCH('Data Input - Proposed'!$D93,'Energy Prices'!$C$12:$C$17,0),MATCH('Data Input - Proposed'!BY$7,'Energy Prices'!$F$11:$CJ$11,0))/100000,"")</f>
        <v/>
      </c>
      <c r="BZ93" s="536" t="str">
        <f>IFERROR(BZ85*INDEX('Energy Prices'!$F$12:$CJ$17,MATCH('Data Input - Proposed'!$D93,'Energy Prices'!$C$12:$C$17,0),MATCH('Data Input - Proposed'!BZ$7,'Energy Prices'!$F$11:$CJ$11,0))/100000,"")</f>
        <v/>
      </c>
      <c r="CA93" s="536" t="str">
        <f>IFERROR(CA85*INDEX('Energy Prices'!$F$12:$CJ$17,MATCH('Data Input - Proposed'!$D93,'Energy Prices'!$C$12:$C$17,0),MATCH('Data Input - Proposed'!CA$7,'Energy Prices'!$F$11:$CJ$11,0))/100000,"")</f>
        <v/>
      </c>
      <c r="CB93" s="536" t="str">
        <f>IFERROR(CB85*INDEX('Energy Prices'!$F$12:$CJ$17,MATCH('Data Input - Proposed'!$D93,'Energy Prices'!$C$12:$C$17,0),MATCH('Data Input - Proposed'!CB$7,'Energy Prices'!$F$11:$CJ$11,0))/100000,"")</f>
        <v/>
      </c>
      <c r="CC93" s="536" t="str">
        <f>IFERROR(CC85*INDEX('Energy Prices'!$F$12:$CJ$17,MATCH('Data Input - Proposed'!$D93,'Energy Prices'!$C$12:$C$17,0),MATCH('Data Input - Proposed'!CC$7,'Energy Prices'!$F$11:$CJ$11,0))/100000,"")</f>
        <v/>
      </c>
      <c r="CD93" s="536" t="str">
        <f>IFERROR(CD85*INDEX('Energy Prices'!$F$12:$CJ$17,MATCH('Data Input - Proposed'!$D93,'Energy Prices'!$C$12:$C$17,0),MATCH('Data Input - Proposed'!CD$7,'Energy Prices'!$F$11:$CJ$11,0))/100000,"")</f>
        <v/>
      </c>
      <c r="CE93" s="536" t="str">
        <f>IFERROR(CE85*INDEX('Energy Prices'!$F$12:$CJ$17,MATCH('Data Input - Proposed'!$D93,'Energy Prices'!$C$12:$C$17,0),MATCH('Data Input - Proposed'!CE$7,'Energy Prices'!$F$11:$CJ$11,0))/100000,"")</f>
        <v/>
      </c>
      <c r="CF93" s="536" t="str">
        <f>IFERROR(CF85*INDEX('Energy Prices'!$F$12:$CJ$17,MATCH('Data Input - Proposed'!$D93,'Energy Prices'!$C$12:$C$17,0),MATCH('Data Input - Proposed'!CF$7,'Energy Prices'!$F$11:$CJ$11,0))/100000,"")</f>
        <v/>
      </c>
      <c r="CG93" s="536" t="str">
        <f>IFERROR(CG85*INDEX('Energy Prices'!$F$12:$CJ$17,MATCH('Data Input - Proposed'!$D93,'Energy Prices'!$C$12:$C$17,0),MATCH('Data Input - Proposed'!CG$7,'Energy Prices'!$F$11:$CJ$11,0))/100000,"")</f>
        <v/>
      </c>
      <c r="CH93" s="536" t="str">
        <f>IFERROR(CH85*INDEX('Energy Prices'!$F$12:$CJ$17,MATCH('Data Input - Proposed'!$D93,'Energy Prices'!$C$12:$C$17,0),MATCH('Data Input - Proposed'!CH$7,'Energy Prices'!$F$11:$CJ$11,0))/100000,"")</f>
        <v/>
      </c>
      <c r="CI93" s="536" t="str">
        <f>IFERROR(CI85*INDEX('Energy Prices'!$F$12:$CJ$17,MATCH('Data Input - Proposed'!$D93,'Energy Prices'!$C$12:$C$17,0),MATCH('Data Input - Proposed'!CI$7,'Energy Prices'!$F$11:$CJ$11,0))/100000,"")</f>
        <v/>
      </c>
      <c r="CJ93" s="536" t="str">
        <f>IFERROR(CJ85*INDEX('Energy Prices'!$F$12:$CJ$17,MATCH('Data Input - Proposed'!$D93,'Energy Prices'!$C$12:$C$17,0),MATCH('Data Input - Proposed'!CJ$7,'Energy Prices'!$F$11:$CJ$11,0))/100000,"")</f>
        <v/>
      </c>
      <c r="CK93" s="536" t="str">
        <f>IFERROR(CK85*INDEX('Energy Prices'!$F$12:$CJ$17,MATCH('Data Input - Proposed'!$D93,'Energy Prices'!$C$12:$C$17,0),MATCH('Data Input - Proposed'!CK$7,'Energy Prices'!$F$11:$CJ$11,0))/100000,"")</f>
        <v/>
      </c>
      <c r="CL93" s="536" t="str">
        <f>IFERROR(CL85*INDEX('Energy Prices'!$F$12:$CJ$17,MATCH('Data Input - Proposed'!$D93,'Energy Prices'!$C$12:$C$17,0),MATCH('Data Input - Proposed'!CL$7,'Energy Prices'!$F$11:$CJ$11,0))/100000,"")</f>
        <v/>
      </c>
      <c r="CM93" s="536" t="str">
        <f>IFERROR(CM85*INDEX('Energy Prices'!$F$12:$CJ$17,MATCH('Data Input - Proposed'!$D93,'Energy Prices'!$C$12:$C$17,0),MATCH('Data Input - Proposed'!CM$7,'Energy Prices'!$F$11:$CJ$11,0))/100000,"")</f>
        <v/>
      </c>
      <c r="CN93" s="536" t="str">
        <f>IFERROR(CN85*INDEX('Energy Prices'!$F$12:$CJ$17,MATCH('Data Input - Proposed'!$D93,'Energy Prices'!$C$12:$C$17,0),MATCH('Data Input - Proposed'!CN$7,'Energy Prices'!$F$11:$CJ$11,0))/100000,"")</f>
        <v/>
      </c>
      <c r="CO93" s="536" t="str">
        <f>IFERROR(CO85*INDEX('Energy Prices'!$F$12:$CJ$17,MATCH('Data Input - Proposed'!$D93,'Energy Prices'!$C$12:$C$17,0),MATCH('Data Input - Proposed'!CO$7,'Energy Prices'!$F$11:$CJ$11,0))/100000,"")</f>
        <v/>
      </c>
      <c r="CP93" s="536" t="str">
        <f>IFERROR(CP85*INDEX('Energy Prices'!$F$12:$CJ$17,MATCH('Data Input - Proposed'!$D93,'Energy Prices'!$C$12:$C$17,0),MATCH('Data Input - Proposed'!CP$7,'Energy Prices'!$F$11:$CJ$11,0))/100000,"")</f>
        <v/>
      </c>
      <c r="CQ93" s="536" t="str">
        <f>IFERROR(CQ85*INDEX('Energy Prices'!$F$12:$CJ$17,MATCH('Data Input - Proposed'!$D93,'Energy Prices'!$C$12:$C$17,0),MATCH('Data Input - Proposed'!CQ$7,'Energy Prices'!$F$11:$CJ$11,0))/100000,"")</f>
        <v/>
      </c>
      <c r="CR93" s="536" t="str">
        <f>IFERROR(CR85*INDEX('Energy Prices'!$F$12:$CJ$17,MATCH('Data Input - Proposed'!$D93,'Energy Prices'!$C$12:$C$17,0),MATCH('Data Input - Proposed'!CR$7,'Energy Prices'!$F$11:$CJ$11,0))/100000,"")</f>
        <v/>
      </c>
      <c r="CS93" s="536" t="str">
        <f>IFERROR(CS85*INDEX('Energy Prices'!$F$12:$CJ$17,MATCH('Data Input - Proposed'!$D93,'Energy Prices'!$C$12:$C$17,0),MATCH('Data Input - Proposed'!CS$7,'Energy Prices'!$F$11:$CJ$11,0))/100000,"")</f>
        <v/>
      </c>
      <c r="CT93" s="536" t="str">
        <f>IFERROR(CT85*INDEX('Energy Prices'!$F$12:$CJ$17,MATCH('Data Input - Proposed'!$D93,'Energy Prices'!$C$12:$C$17,0),MATCH('Data Input - Proposed'!CT$7,'Energy Prices'!$F$11:$CJ$11,0))/100000,"")</f>
        <v/>
      </c>
      <c r="CU93" s="536" t="str">
        <f>IFERROR(CU85*INDEX('Energy Prices'!$F$12:$CJ$17,MATCH('Data Input - Proposed'!$D93,'Energy Prices'!$C$12:$C$17,0),MATCH('Data Input - Proposed'!CU$7,'Energy Prices'!$F$11:$CJ$11,0))/100000,"")</f>
        <v/>
      </c>
      <c r="CV93" s="536" t="str">
        <f>IFERROR(CV85*INDEX('Energy Prices'!$F$12:$CJ$17,MATCH('Data Input - Proposed'!$D93,'Energy Prices'!$C$12:$C$17,0),MATCH('Data Input - Proposed'!CV$7,'Energy Prices'!$F$11:$CJ$11,0))/100000,"")</f>
        <v/>
      </c>
      <c r="CW93" s="536" t="str">
        <f>IFERROR(CW85*INDEX('Energy Prices'!$F$12:$CJ$17,MATCH('Data Input - Proposed'!$D93,'Energy Prices'!$C$12:$C$17,0),MATCH('Data Input - Proposed'!CW$7,'Energy Prices'!$F$11:$CJ$11,0))/100000,"")</f>
        <v/>
      </c>
      <c r="CX93" s="536" t="str">
        <f>IFERROR(CX85*INDEX('Energy Prices'!$F$12:$CJ$17,MATCH('Data Input - Proposed'!$D93,'Energy Prices'!$C$12:$C$17,0),MATCH('Data Input - Proposed'!CX$7,'Energy Prices'!$F$11:$CJ$11,0))/100000,"")</f>
        <v/>
      </c>
      <c r="CY93" s="536" t="str">
        <f>IFERROR(CY85*INDEX('Energy Prices'!$F$12:$CJ$17,MATCH('Data Input - Proposed'!$D93,'Energy Prices'!$C$12:$C$17,0),MATCH('Data Input - Proposed'!CY$7,'Energy Prices'!$F$11:$CJ$11,0))/100000,"")</f>
        <v/>
      </c>
      <c r="CZ93" s="536" t="str">
        <f>IFERROR(CZ85*INDEX('Energy Prices'!$F$12:$CJ$17,MATCH('Data Input - Proposed'!$D93,'Energy Prices'!$C$12:$C$17,0),MATCH('Data Input - Proposed'!CZ$7,'Energy Prices'!$F$11:$CJ$11,0))/100000,"")</f>
        <v/>
      </c>
      <c r="DA93" s="536" t="str">
        <f>IFERROR(DA85*INDEX('Energy Prices'!$F$12:$CJ$17,MATCH('Data Input - Proposed'!$D93,'Energy Prices'!$C$12:$C$17,0),MATCH('Data Input - Proposed'!DA$7,'Energy Prices'!$F$11:$CJ$11,0))/100000,"")</f>
        <v/>
      </c>
      <c r="DB93" s="536" t="str">
        <f>IFERROR(DB85*INDEX('Energy Prices'!$F$12:$CJ$17,MATCH('Data Input - Proposed'!$D93,'Energy Prices'!$C$12:$C$17,0),MATCH('Data Input - Proposed'!DB$7,'Energy Prices'!$F$11:$CJ$11,0))/100000,"")</f>
        <v/>
      </c>
      <c r="DC93" s="536" t="str">
        <f>IFERROR(DC85*INDEX('Energy Prices'!$F$12:$CJ$17,MATCH('Data Input - Proposed'!$D93,'Energy Prices'!$C$12:$C$17,0),MATCH('Data Input - Proposed'!DC$7,'Energy Prices'!$F$11:$CJ$11,0))/100000,"")</f>
        <v/>
      </c>
      <c r="DD93" s="225"/>
      <c r="DE93" s="220"/>
    </row>
    <row r="94" spans="2:109" x14ac:dyDescent="0.25">
      <c r="B94" s="217"/>
      <c r="C94" s="263"/>
      <c r="D94" s="226" t="str">
        <f t="shared" si="6"/>
        <v>Coal</v>
      </c>
      <c r="E94" s="219" t="s">
        <v>1117</v>
      </c>
      <c r="F94" s="276" t="s">
        <v>571</v>
      </c>
      <c r="G94" s="276"/>
      <c r="H94" s="536" t="str">
        <f>IFERROR(H86*INDEX('Energy Prices'!$F$12:$CJ$17,MATCH('Data Input - Proposed'!$D94,'Energy Prices'!$C$12:$C$17,0),MATCH('Data Input - Proposed'!H$7,'Energy Prices'!$F$11:$CJ$11,0))/100000,"")</f>
        <v/>
      </c>
      <c r="I94" s="536" t="str">
        <f>IFERROR(I86*INDEX('Energy Prices'!$F$12:$CJ$17,MATCH('Data Input - Proposed'!$D94,'Energy Prices'!$C$12:$C$17,0),MATCH('Data Input - Proposed'!I$7,'Energy Prices'!$F$11:$CJ$11,0))/100000,"")</f>
        <v/>
      </c>
      <c r="J94" s="536" t="str">
        <f>IFERROR(J86*INDEX('Energy Prices'!$F$12:$CJ$17,MATCH('Data Input - Proposed'!$D94,'Energy Prices'!$C$12:$C$17,0),MATCH('Data Input - Proposed'!J$7,'Energy Prices'!$F$11:$CJ$11,0))/100000,"")</f>
        <v/>
      </c>
      <c r="K94" s="536" t="str">
        <f>IFERROR(K86*INDEX('Energy Prices'!$F$12:$CJ$17,MATCH('Data Input - Proposed'!$D94,'Energy Prices'!$C$12:$C$17,0),MATCH('Data Input - Proposed'!K$7,'Energy Prices'!$F$11:$CJ$11,0))/100000,"")</f>
        <v/>
      </c>
      <c r="L94" s="536" t="str">
        <f>IFERROR(L86*INDEX('Energy Prices'!$F$12:$CJ$17,MATCH('Data Input - Proposed'!$D94,'Energy Prices'!$C$12:$C$17,0),MATCH('Data Input - Proposed'!L$7,'Energy Prices'!$F$11:$CJ$11,0))/100000,"")</f>
        <v/>
      </c>
      <c r="M94" s="536" t="str">
        <f>IFERROR(M86*INDEX('Energy Prices'!$F$12:$CJ$17,MATCH('Data Input - Proposed'!$D94,'Energy Prices'!$C$12:$C$17,0),MATCH('Data Input - Proposed'!M$7,'Energy Prices'!$F$11:$CJ$11,0))/100000,"")</f>
        <v/>
      </c>
      <c r="N94" s="536" t="str">
        <f>IFERROR(N86*INDEX('Energy Prices'!$F$12:$CJ$17,MATCH('Data Input - Proposed'!$D94,'Energy Prices'!$C$12:$C$17,0),MATCH('Data Input - Proposed'!N$7,'Energy Prices'!$F$11:$CJ$11,0))/100000,"")</f>
        <v/>
      </c>
      <c r="O94" s="536" t="str">
        <f>IFERROR(O86*INDEX('Energy Prices'!$F$12:$CJ$17,MATCH('Data Input - Proposed'!$D94,'Energy Prices'!$C$12:$C$17,0),MATCH('Data Input - Proposed'!O$7,'Energy Prices'!$F$11:$CJ$11,0))/100000,"")</f>
        <v/>
      </c>
      <c r="P94" s="536" t="str">
        <f>IFERROR(P86*INDEX('Energy Prices'!$F$12:$CJ$17,MATCH('Data Input - Proposed'!$D94,'Energy Prices'!$C$12:$C$17,0),MATCH('Data Input - Proposed'!P$7,'Energy Prices'!$F$11:$CJ$11,0))/100000,"")</f>
        <v/>
      </c>
      <c r="Q94" s="536" t="str">
        <f>IFERROR(Q86*INDEX('Energy Prices'!$F$12:$CJ$17,MATCH('Data Input - Proposed'!$D94,'Energy Prices'!$C$12:$C$17,0),MATCH('Data Input - Proposed'!Q$7,'Energy Prices'!$F$11:$CJ$11,0))/100000,"")</f>
        <v/>
      </c>
      <c r="R94" s="536" t="str">
        <f>IFERROR(R86*INDEX('Energy Prices'!$F$12:$CJ$17,MATCH('Data Input - Proposed'!$D94,'Energy Prices'!$C$12:$C$17,0),MATCH('Data Input - Proposed'!R$7,'Energy Prices'!$F$11:$CJ$11,0))/100000,"")</f>
        <v/>
      </c>
      <c r="S94" s="536" t="str">
        <f>IFERROR(S86*INDEX('Energy Prices'!$F$12:$CJ$17,MATCH('Data Input - Proposed'!$D94,'Energy Prices'!$C$12:$C$17,0),MATCH('Data Input - Proposed'!S$7,'Energy Prices'!$F$11:$CJ$11,0))/100000,"")</f>
        <v/>
      </c>
      <c r="T94" s="536" t="str">
        <f>IFERROR(T86*INDEX('Energy Prices'!$F$12:$CJ$17,MATCH('Data Input - Proposed'!$D94,'Energy Prices'!$C$12:$C$17,0),MATCH('Data Input - Proposed'!T$7,'Energy Prices'!$F$11:$CJ$11,0))/100000,"")</f>
        <v/>
      </c>
      <c r="U94" s="536" t="str">
        <f>IFERROR(U86*INDEX('Energy Prices'!$F$12:$CJ$17,MATCH('Data Input - Proposed'!$D94,'Energy Prices'!$C$12:$C$17,0),MATCH('Data Input - Proposed'!U$7,'Energy Prices'!$F$11:$CJ$11,0))/100000,"")</f>
        <v/>
      </c>
      <c r="V94" s="536" t="str">
        <f>IFERROR(V86*INDEX('Energy Prices'!$F$12:$CJ$17,MATCH('Data Input - Proposed'!$D94,'Energy Prices'!$C$12:$C$17,0),MATCH('Data Input - Proposed'!V$7,'Energy Prices'!$F$11:$CJ$11,0))/100000,"")</f>
        <v/>
      </c>
      <c r="W94" s="536" t="str">
        <f>IFERROR(W86*INDEX('Energy Prices'!$F$12:$CJ$17,MATCH('Data Input - Proposed'!$D94,'Energy Prices'!$C$12:$C$17,0),MATCH('Data Input - Proposed'!W$7,'Energy Prices'!$F$11:$CJ$11,0))/100000,"")</f>
        <v/>
      </c>
      <c r="X94" s="536" t="str">
        <f>IFERROR(X86*INDEX('Energy Prices'!$F$12:$CJ$17,MATCH('Data Input - Proposed'!$D94,'Energy Prices'!$C$12:$C$17,0),MATCH('Data Input - Proposed'!X$7,'Energy Prices'!$F$11:$CJ$11,0))/100000,"")</f>
        <v/>
      </c>
      <c r="Y94" s="536" t="str">
        <f>IFERROR(Y86*INDEX('Energy Prices'!$F$12:$CJ$17,MATCH('Data Input - Proposed'!$D94,'Energy Prices'!$C$12:$C$17,0),MATCH('Data Input - Proposed'!Y$7,'Energy Prices'!$F$11:$CJ$11,0))/100000,"")</f>
        <v/>
      </c>
      <c r="Z94" s="536" t="str">
        <f>IFERROR(Z86*INDEX('Energy Prices'!$F$12:$CJ$17,MATCH('Data Input - Proposed'!$D94,'Energy Prices'!$C$12:$C$17,0),MATCH('Data Input - Proposed'!Z$7,'Energy Prices'!$F$11:$CJ$11,0))/100000,"")</f>
        <v/>
      </c>
      <c r="AA94" s="536" t="str">
        <f>IFERROR(AA86*INDEX('Energy Prices'!$F$12:$CJ$17,MATCH('Data Input - Proposed'!$D94,'Energy Prices'!$C$12:$C$17,0),MATCH('Data Input - Proposed'!AA$7,'Energy Prices'!$F$11:$CJ$11,0))/100000,"")</f>
        <v/>
      </c>
      <c r="AB94" s="536" t="str">
        <f>IFERROR(AB86*INDEX('Energy Prices'!$F$12:$CJ$17,MATCH('Data Input - Proposed'!$D94,'Energy Prices'!$C$12:$C$17,0),MATCH('Data Input - Proposed'!AB$7,'Energy Prices'!$F$11:$CJ$11,0))/100000,"")</f>
        <v/>
      </c>
      <c r="AC94" s="536" t="str">
        <f>IFERROR(AC86*INDEX('Energy Prices'!$F$12:$CJ$17,MATCH('Data Input - Proposed'!$D94,'Energy Prices'!$C$12:$C$17,0),MATCH('Data Input - Proposed'!AC$7,'Energy Prices'!$F$11:$CJ$11,0))/100000,"")</f>
        <v/>
      </c>
      <c r="AD94" s="536" t="str">
        <f>IFERROR(AD86*INDEX('Energy Prices'!$F$12:$CJ$17,MATCH('Data Input - Proposed'!$D94,'Energy Prices'!$C$12:$C$17,0),MATCH('Data Input - Proposed'!AD$7,'Energy Prices'!$F$11:$CJ$11,0))/100000,"")</f>
        <v/>
      </c>
      <c r="AE94" s="536" t="str">
        <f>IFERROR(AE86*INDEX('Energy Prices'!$F$12:$CJ$17,MATCH('Data Input - Proposed'!$D94,'Energy Prices'!$C$12:$C$17,0),MATCH('Data Input - Proposed'!AE$7,'Energy Prices'!$F$11:$CJ$11,0))/100000,"")</f>
        <v/>
      </c>
      <c r="AF94" s="536" t="str">
        <f>IFERROR(AF86*INDEX('Energy Prices'!$F$12:$CJ$17,MATCH('Data Input - Proposed'!$D94,'Energy Prices'!$C$12:$C$17,0),MATCH('Data Input - Proposed'!AF$7,'Energy Prices'!$F$11:$CJ$11,0))/100000,"")</f>
        <v/>
      </c>
      <c r="AG94" s="536" t="str">
        <f>IFERROR(AG86*INDEX('Energy Prices'!$F$12:$CJ$17,MATCH('Data Input - Proposed'!$D94,'Energy Prices'!$C$12:$C$17,0),MATCH('Data Input - Proposed'!AG$7,'Energy Prices'!$F$11:$CJ$11,0))/100000,"")</f>
        <v/>
      </c>
      <c r="AH94" s="536" t="str">
        <f>IFERROR(AH86*INDEX('Energy Prices'!$F$12:$CJ$17,MATCH('Data Input - Proposed'!$D94,'Energy Prices'!$C$12:$C$17,0),MATCH('Data Input - Proposed'!AH$7,'Energy Prices'!$F$11:$CJ$11,0))/100000,"")</f>
        <v/>
      </c>
      <c r="AI94" s="536" t="str">
        <f>IFERROR(AI86*INDEX('Energy Prices'!$F$12:$CJ$17,MATCH('Data Input - Proposed'!$D94,'Energy Prices'!$C$12:$C$17,0),MATCH('Data Input - Proposed'!AI$7,'Energy Prices'!$F$11:$CJ$11,0))/100000,"")</f>
        <v/>
      </c>
      <c r="AJ94" s="536" t="str">
        <f>IFERROR(AJ86*INDEX('Energy Prices'!$F$12:$CJ$17,MATCH('Data Input - Proposed'!$D94,'Energy Prices'!$C$12:$C$17,0),MATCH('Data Input - Proposed'!AJ$7,'Energy Prices'!$F$11:$CJ$11,0))/100000,"")</f>
        <v/>
      </c>
      <c r="AK94" s="536" t="str">
        <f>IFERROR(AK86*INDEX('Energy Prices'!$F$12:$CJ$17,MATCH('Data Input - Proposed'!$D94,'Energy Prices'!$C$12:$C$17,0),MATCH('Data Input - Proposed'!AK$7,'Energy Prices'!$F$11:$CJ$11,0))/100000,"")</f>
        <v/>
      </c>
      <c r="AL94" s="536" t="str">
        <f>IFERROR(AL86*INDEX('Energy Prices'!$F$12:$CJ$17,MATCH('Data Input - Proposed'!$D94,'Energy Prices'!$C$12:$C$17,0),MATCH('Data Input - Proposed'!AL$7,'Energy Prices'!$F$11:$CJ$11,0))/100000,"")</f>
        <v/>
      </c>
      <c r="AM94" s="536" t="str">
        <f>IFERROR(AM86*INDEX('Energy Prices'!$F$12:$CJ$17,MATCH('Data Input - Proposed'!$D94,'Energy Prices'!$C$12:$C$17,0),MATCH('Data Input - Proposed'!AM$7,'Energy Prices'!$F$11:$CJ$11,0))/100000,"")</f>
        <v/>
      </c>
      <c r="AN94" s="536" t="str">
        <f>IFERROR(AN86*INDEX('Energy Prices'!$F$12:$CJ$17,MATCH('Data Input - Proposed'!$D94,'Energy Prices'!$C$12:$C$17,0),MATCH('Data Input - Proposed'!AN$7,'Energy Prices'!$F$11:$CJ$11,0))/100000,"")</f>
        <v/>
      </c>
      <c r="AO94" s="536" t="str">
        <f>IFERROR(AO86*INDEX('Energy Prices'!$F$12:$CJ$17,MATCH('Data Input - Proposed'!$D94,'Energy Prices'!$C$12:$C$17,0),MATCH('Data Input - Proposed'!AO$7,'Energy Prices'!$F$11:$CJ$11,0))/100000,"")</f>
        <v/>
      </c>
      <c r="AP94" s="536" t="str">
        <f>IFERROR(AP86*INDEX('Energy Prices'!$F$12:$CJ$17,MATCH('Data Input - Proposed'!$D94,'Energy Prices'!$C$12:$C$17,0),MATCH('Data Input - Proposed'!AP$7,'Energy Prices'!$F$11:$CJ$11,0))/100000,"")</f>
        <v/>
      </c>
      <c r="AQ94" s="536" t="str">
        <f>IFERROR(AQ86*INDEX('Energy Prices'!$F$12:$CJ$17,MATCH('Data Input - Proposed'!$D94,'Energy Prices'!$C$12:$C$17,0),MATCH('Data Input - Proposed'!AQ$7,'Energy Prices'!$F$11:$CJ$11,0))/100000,"")</f>
        <v/>
      </c>
      <c r="AR94" s="536" t="str">
        <f>IFERROR(AR86*INDEX('Energy Prices'!$F$12:$CJ$17,MATCH('Data Input - Proposed'!$D94,'Energy Prices'!$C$12:$C$17,0),MATCH('Data Input - Proposed'!AR$7,'Energy Prices'!$F$11:$CJ$11,0))/100000,"")</f>
        <v/>
      </c>
      <c r="AS94" s="536" t="str">
        <f>IFERROR(AS86*INDEX('Energy Prices'!$F$12:$CJ$17,MATCH('Data Input - Proposed'!$D94,'Energy Prices'!$C$12:$C$17,0),MATCH('Data Input - Proposed'!AS$7,'Energy Prices'!$F$11:$CJ$11,0))/100000,"")</f>
        <v/>
      </c>
      <c r="AT94" s="536" t="str">
        <f>IFERROR(AT86*INDEX('Energy Prices'!$F$12:$CJ$17,MATCH('Data Input - Proposed'!$D94,'Energy Prices'!$C$12:$C$17,0),MATCH('Data Input - Proposed'!AT$7,'Energy Prices'!$F$11:$CJ$11,0))/100000,"")</f>
        <v/>
      </c>
      <c r="AU94" s="536" t="str">
        <f>IFERROR(AU86*INDEX('Energy Prices'!$F$12:$CJ$17,MATCH('Data Input - Proposed'!$D94,'Energy Prices'!$C$12:$C$17,0),MATCH('Data Input - Proposed'!AU$7,'Energy Prices'!$F$11:$CJ$11,0))/100000,"")</f>
        <v/>
      </c>
      <c r="AV94" s="536" t="str">
        <f>IFERROR(AV86*INDEX('Energy Prices'!$F$12:$CJ$17,MATCH('Data Input - Proposed'!$D94,'Energy Prices'!$C$12:$C$17,0),MATCH('Data Input - Proposed'!AV$7,'Energy Prices'!$F$11:$CJ$11,0))/100000,"")</f>
        <v/>
      </c>
      <c r="AW94" s="536" t="str">
        <f>IFERROR(AW86*INDEX('Energy Prices'!$F$12:$CJ$17,MATCH('Data Input - Proposed'!$D94,'Energy Prices'!$C$12:$C$17,0),MATCH('Data Input - Proposed'!AW$7,'Energy Prices'!$F$11:$CJ$11,0))/100000,"")</f>
        <v/>
      </c>
      <c r="AX94" s="536" t="str">
        <f>IFERROR(AX86*INDEX('Energy Prices'!$F$12:$CJ$17,MATCH('Data Input - Proposed'!$D94,'Energy Prices'!$C$12:$C$17,0),MATCH('Data Input - Proposed'!AX$7,'Energy Prices'!$F$11:$CJ$11,0))/100000,"")</f>
        <v/>
      </c>
      <c r="AY94" s="536" t="str">
        <f>IFERROR(AY86*INDEX('Energy Prices'!$F$12:$CJ$17,MATCH('Data Input - Proposed'!$D94,'Energy Prices'!$C$12:$C$17,0),MATCH('Data Input - Proposed'!AY$7,'Energy Prices'!$F$11:$CJ$11,0))/100000,"")</f>
        <v/>
      </c>
      <c r="AZ94" s="536" t="str">
        <f>IFERROR(AZ86*INDEX('Energy Prices'!$F$12:$CJ$17,MATCH('Data Input - Proposed'!$D94,'Energy Prices'!$C$12:$C$17,0),MATCH('Data Input - Proposed'!AZ$7,'Energy Prices'!$F$11:$CJ$11,0))/100000,"")</f>
        <v/>
      </c>
      <c r="BA94" s="536" t="str">
        <f>IFERROR(BA86*INDEX('Energy Prices'!$F$12:$CJ$17,MATCH('Data Input - Proposed'!$D94,'Energy Prices'!$C$12:$C$17,0),MATCH('Data Input - Proposed'!BA$7,'Energy Prices'!$F$11:$CJ$11,0))/100000,"")</f>
        <v/>
      </c>
      <c r="BB94" s="536" t="str">
        <f>IFERROR(BB86*INDEX('Energy Prices'!$F$12:$CJ$17,MATCH('Data Input - Proposed'!$D94,'Energy Prices'!$C$12:$C$17,0),MATCH('Data Input - Proposed'!BB$7,'Energy Prices'!$F$11:$CJ$11,0))/100000,"")</f>
        <v/>
      </c>
      <c r="BC94" s="536" t="str">
        <f>IFERROR(BC86*INDEX('Energy Prices'!$F$12:$CJ$17,MATCH('Data Input - Proposed'!$D94,'Energy Prices'!$C$12:$C$17,0),MATCH('Data Input - Proposed'!BC$7,'Energy Prices'!$F$11:$CJ$11,0))/100000,"")</f>
        <v/>
      </c>
      <c r="BD94" s="536" t="str">
        <f>IFERROR(BD86*INDEX('Energy Prices'!$F$12:$CJ$17,MATCH('Data Input - Proposed'!$D94,'Energy Prices'!$C$12:$C$17,0),MATCH('Data Input - Proposed'!BD$7,'Energy Prices'!$F$11:$CJ$11,0))/100000,"")</f>
        <v/>
      </c>
      <c r="BE94" s="536" t="str">
        <f>IFERROR(BE86*INDEX('Energy Prices'!$F$12:$CJ$17,MATCH('Data Input - Proposed'!$D94,'Energy Prices'!$C$12:$C$17,0),MATCH('Data Input - Proposed'!BE$7,'Energy Prices'!$F$11:$CJ$11,0))/100000,"")</f>
        <v/>
      </c>
      <c r="BF94" s="536" t="str">
        <f>IFERROR(BF86*INDEX('Energy Prices'!$F$12:$CJ$17,MATCH('Data Input - Proposed'!$D94,'Energy Prices'!$C$12:$C$17,0),MATCH('Data Input - Proposed'!BF$7,'Energy Prices'!$F$11:$CJ$11,0))/100000,"")</f>
        <v/>
      </c>
      <c r="BG94" s="536" t="str">
        <f>IFERROR(BG86*INDEX('Energy Prices'!$F$12:$CJ$17,MATCH('Data Input - Proposed'!$D94,'Energy Prices'!$C$12:$C$17,0),MATCH('Data Input - Proposed'!BG$7,'Energy Prices'!$F$11:$CJ$11,0))/100000,"")</f>
        <v/>
      </c>
      <c r="BH94" s="536" t="str">
        <f>IFERROR(BH86*INDEX('Energy Prices'!$F$12:$CJ$17,MATCH('Data Input - Proposed'!$D94,'Energy Prices'!$C$12:$C$17,0),MATCH('Data Input - Proposed'!BH$7,'Energy Prices'!$F$11:$CJ$11,0))/100000,"")</f>
        <v/>
      </c>
      <c r="BI94" s="536" t="str">
        <f>IFERROR(BI86*INDEX('Energy Prices'!$F$12:$CJ$17,MATCH('Data Input - Proposed'!$D94,'Energy Prices'!$C$12:$C$17,0),MATCH('Data Input - Proposed'!BI$7,'Energy Prices'!$F$11:$CJ$11,0))/100000,"")</f>
        <v/>
      </c>
      <c r="BJ94" s="536" t="str">
        <f>IFERROR(BJ86*INDEX('Energy Prices'!$F$12:$CJ$17,MATCH('Data Input - Proposed'!$D94,'Energy Prices'!$C$12:$C$17,0),MATCH('Data Input - Proposed'!BJ$7,'Energy Prices'!$F$11:$CJ$11,0))/100000,"")</f>
        <v/>
      </c>
      <c r="BK94" s="536" t="str">
        <f>IFERROR(BK86*INDEX('Energy Prices'!$F$12:$CJ$17,MATCH('Data Input - Proposed'!$D94,'Energy Prices'!$C$12:$C$17,0),MATCH('Data Input - Proposed'!BK$7,'Energy Prices'!$F$11:$CJ$11,0))/100000,"")</f>
        <v/>
      </c>
      <c r="BL94" s="536" t="str">
        <f>IFERROR(BL86*INDEX('Energy Prices'!$F$12:$CJ$17,MATCH('Data Input - Proposed'!$D94,'Energy Prices'!$C$12:$C$17,0),MATCH('Data Input - Proposed'!BL$7,'Energy Prices'!$F$11:$CJ$11,0))/100000,"")</f>
        <v/>
      </c>
      <c r="BM94" s="536" t="str">
        <f>IFERROR(BM86*INDEX('Energy Prices'!$F$12:$CJ$17,MATCH('Data Input - Proposed'!$D94,'Energy Prices'!$C$12:$C$17,0),MATCH('Data Input - Proposed'!BM$7,'Energy Prices'!$F$11:$CJ$11,0))/100000,"")</f>
        <v/>
      </c>
      <c r="BN94" s="536" t="str">
        <f>IFERROR(BN86*INDEX('Energy Prices'!$F$12:$CJ$17,MATCH('Data Input - Proposed'!$D94,'Energy Prices'!$C$12:$C$17,0),MATCH('Data Input - Proposed'!BN$7,'Energy Prices'!$F$11:$CJ$11,0))/100000,"")</f>
        <v/>
      </c>
      <c r="BO94" s="536" t="str">
        <f>IFERROR(BO86*INDEX('Energy Prices'!$F$12:$CJ$17,MATCH('Data Input - Proposed'!$D94,'Energy Prices'!$C$12:$C$17,0),MATCH('Data Input - Proposed'!BO$7,'Energy Prices'!$F$11:$CJ$11,0))/100000,"")</f>
        <v/>
      </c>
      <c r="BP94" s="536" t="str">
        <f>IFERROR(BP86*INDEX('Energy Prices'!$F$12:$CJ$17,MATCH('Data Input - Proposed'!$D94,'Energy Prices'!$C$12:$C$17,0),MATCH('Data Input - Proposed'!BP$7,'Energy Prices'!$F$11:$CJ$11,0))/100000,"")</f>
        <v/>
      </c>
      <c r="BQ94" s="536" t="str">
        <f>IFERROR(BQ86*INDEX('Energy Prices'!$F$12:$CJ$17,MATCH('Data Input - Proposed'!$D94,'Energy Prices'!$C$12:$C$17,0),MATCH('Data Input - Proposed'!BQ$7,'Energy Prices'!$F$11:$CJ$11,0))/100000,"")</f>
        <v/>
      </c>
      <c r="BR94" s="536" t="str">
        <f>IFERROR(BR86*INDEX('Energy Prices'!$F$12:$CJ$17,MATCH('Data Input - Proposed'!$D94,'Energy Prices'!$C$12:$C$17,0),MATCH('Data Input - Proposed'!BR$7,'Energy Prices'!$F$11:$CJ$11,0))/100000,"")</f>
        <v/>
      </c>
      <c r="BS94" s="536" t="str">
        <f>IFERROR(BS86*INDEX('Energy Prices'!$F$12:$CJ$17,MATCH('Data Input - Proposed'!$D94,'Energy Prices'!$C$12:$C$17,0),MATCH('Data Input - Proposed'!BS$7,'Energy Prices'!$F$11:$CJ$11,0))/100000,"")</f>
        <v/>
      </c>
      <c r="BT94" s="536" t="str">
        <f>IFERROR(BT86*INDEX('Energy Prices'!$F$12:$CJ$17,MATCH('Data Input - Proposed'!$D94,'Energy Prices'!$C$12:$C$17,0),MATCH('Data Input - Proposed'!BT$7,'Energy Prices'!$F$11:$CJ$11,0))/100000,"")</f>
        <v/>
      </c>
      <c r="BU94" s="536" t="str">
        <f>IFERROR(BU86*INDEX('Energy Prices'!$F$12:$CJ$17,MATCH('Data Input - Proposed'!$D94,'Energy Prices'!$C$12:$C$17,0),MATCH('Data Input - Proposed'!BU$7,'Energy Prices'!$F$11:$CJ$11,0))/100000,"")</f>
        <v/>
      </c>
      <c r="BV94" s="536" t="str">
        <f>IFERROR(BV86*INDEX('Energy Prices'!$F$12:$CJ$17,MATCH('Data Input - Proposed'!$D94,'Energy Prices'!$C$12:$C$17,0),MATCH('Data Input - Proposed'!BV$7,'Energy Prices'!$F$11:$CJ$11,0))/100000,"")</f>
        <v/>
      </c>
      <c r="BW94" s="536" t="str">
        <f>IFERROR(BW86*INDEX('Energy Prices'!$F$12:$CJ$17,MATCH('Data Input - Proposed'!$D94,'Energy Prices'!$C$12:$C$17,0),MATCH('Data Input - Proposed'!BW$7,'Energy Prices'!$F$11:$CJ$11,0))/100000,"")</f>
        <v/>
      </c>
      <c r="BX94" s="536" t="str">
        <f>IFERROR(BX86*INDEX('Energy Prices'!$F$12:$CJ$17,MATCH('Data Input - Proposed'!$D94,'Energy Prices'!$C$12:$C$17,0),MATCH('Data Input - Proposed'!BX$7,'Energy Prices'!$F$11:$CJ$11,0))/100000,"")</f>
        <v/>
      </c>
      <c r="BY94" s="536" t="str">
        <f>IFERROR(BY86*INDEX('Energy Prices'!$F$12:$CJ$17,MATCH('Data Input - Proposed'!$D94,'Energy Prices'!$C$12:$C$17,0),MATCH('Data Input - Proposed'!BY$7,'Energy Prices'!$F$11:$CJ$11,0))/100000,"")</f>
        <v/>
      </c>
      <c r="BZ94" s="536" t="str">
        <f>IFERROR(BZ86*INDEX('Energy Prices'!$F$12:$CJ$17,MATCH('Data Input - Proposed'!$D94,'Energy Prices'!$C$12:$C$17,0),MATCH('Data Input - Proposed'!BZ$7,'Energy Prices'!$F$11:$CJ$11,0))/100000,"")</f>
        <v/>
      </c>
      <c r="CA94" s="536" t="str">
        <f>IFERROR(CA86*INDEX('Energy Prices'!$F$12:$CJ$17,MATCH('Data Input - Proposed'!$D94,'Energy Prices'!$C$12:$C$17,0),MATCH('Data Input - Proposed'!CA$7,'Energy Prices'!$F$11:$CJ$11,0))/100000,"")</f>
        <v/>
      </c>
      <c r="CB94" s="536" t="str">
        <f>IFERROR(CB86*INDEX('Energy Prices'!$F$12:$CJ$17,MATCH('Data Input - Proposed'!$D94,'Energy Prices'!$C$12:$C$17,0),MATCH('Data Input - Proposed'!CB$7,'Energy Prices'!$F$11:$CJ$11,0))/100000,"")</f>
        <v/>
      </c>
      <c r="CC94" s="536" t="str">
        <f>IFERROR(CC86*INDEX('Energy Prices'!$F$12:$CJ$17,MATCH('Data Input - Proposed'!$D94,'Energy Prices'!$C$12:$C$17,0),MATCH('Data Input - Proposed'!CC$7,'Energy Prices'!$F$11:$CJ$11,0))/100000,"")</f>
        <v/>
      </c>
      <c r="CD94" s="536" t="str">
        <f>IFERROR(CD86*INDEX('Energy Prices'!$F$12:$CJ$17,MATCH('Data Input - Proposed'!$D94,'Energy Prices'!$C$12:$C$17,0),MATCH('Data Input - Proposed'!CD$7,'Energy Prices'!$F$11:$CJ$11,0))/100000,"")</f>
        <v/>
      </c>
      <c r="CE94" s="536" t="str">
        <f>IFERROR(CE86*INDEX('Energy Prices'!$F$12:$CJ$17,MATCH('Data Input - Proposed'!$D94,'Energy Prices'!$C$12:$C$17,0),MATCH('Data Input - Proposed'!CE$7,'Energy Prices'!$F$11:$CJ$11,0))/100000,"")</f>
        <v/>
      </c>
      <c r="CF94" s="536" t="str">
        <f>IFERROR(CF86*INDEX('Energy Prices'!$F$12:$CJ$17,MATCH('Data Input - Proposed'!$D94,'Energy Prices'!$C$12:$C$17,0),MATCH('Data Input - Proposed'!CF$7,'Energy Prices'!$F$11:$CJ$11,0))/100000,"")</f>
        <v/>
      </c>
      <c r="CG94" s="536" t="str">
        <f>IFERROR(CG86*INDEX('Energy Prices'!$F$12:$CJ$17,MATCH('Data Input - Proposed'!$D94,'Energy Prices'!$C$12:$C$17,0),MATCH('Data Input - Proposed'!CG$7,'Energy Prices'!$F$11:$CJ$11,0))/100000,"")</f>
        <v/>
      </c>
      <c r="CH94" s="536" t="str">
        <f>IFERROR(CH86*INDEX('Energy Prices'!$F$12:$CJ$17,MATCH('Data Input - Proposed'!$D94,'Energy Prices'!$C$12:$C$17,0),MATCH('Data Input - Proposed'!CH$7,'Energy Prices'!$F$11:$CJ$11,0))/100000,"")</f>
        <v/>
      </c>
      <c r="CI94" s="536" t="str">
        <f>IFERROR(CI86*INDEX('Energy Prices'!$F$12:$CJ$17,MATCH('Data Input - Proposed'!$D94,'Energy Prices'!$C$12:$C$17,0),MATCH('Data Input - Proposed'!CI$7,'Energy Prices'!$F$11:$CJ$11,0))/100000,"")</f>
        <v/>
      </c>
      <c r="CJ94" s="536" t="str">
        <f>IFERROR(CJ86*INDEX('Energy Prices'!$F$12:$CJ$17,MATCH('Data Input - Proposed'!$D94,'Energy Prices'!$C$12:$C$17,0),MATCH('Data Input - Proposed'!CJ$7,'Energy Prices'!$F$11:$CJ$11,0))/100000,"")</f>
        <v/>
      </c>
      <c r="CK94" s="536" t="str">
        <f>IFERROR(CK86*INDEX('Energy Prices'!$F$12:$CJ$17,MATCH('Data Input - Proposed'!$D94,'Energy Prices'!$C$12:$C$17,0),MATCH('Data Input - Proposed'!CK$7,'Energy Prices'!$F$11:$CJ$11,0))/100000,"")</f>
        <v/>
      </c>
      <c r="CL94" s="536" t="str">
        <f>IFERROR(CL86*INDEX('Energy Prices'!$F$12:$CJ$17,MATCH('Data Input - Proposed'!$D94,'Energy Prices'!$C$12:$C$17,0),MATCH('Data Input - Proposed'!CL$7,'Energy Prices'!$F$11:$CJ$11,0))/100000,"")</f>
        <v/>
      </c>
      <c r="CM94" s="536" t="str">
        <f>IFERROR(CM86*INDEX('Energy Prices'!$F$12:$CJ$17,MATCH('Data Input - Proposed'!$D94,'Energy Prices'!$C$12:$C$17,0),MATCH('Data Input - Proposed'!CM$7,'Energy Prices'!$F$11:$CJ$11,0))/100000,"")</f>
        <v/>
      </c>
      <c r="CN94" s="536" t="str">
        <f>IFERROR(CN86*INDEX('Energy Prices'!$F$12:$CJ$17,MATCH('Data Input - Proposed'!$D94,'Energy Prices'!$C$12:$C$17,0),MATCH('Data Input - Proposed'!CN$7,'Energy Prices'!$F$11:$CJ$11,0))/100000,"")</f>
        <v/>
      </c>
      <c r="CO94" s="536" t="str">
        <f>IFERROR(CO86*INDEX('Energy Prices'!$F$12:$CJ$17,MATCH('Data Input - Proposed'!$D94,'Energy Prices'!$C$12:$C$17,0),MATCH('Data Input - Proposed'!CO$7,'Energy Prices'!$F$11:$CJ$11,0))/100000,"")</f>
        <v/>
      </c>
      <c r="CP94" s="536" t="str">
        <f>IFERROR(CP86*INDEX('Energy Prices'!$F$12:$CJ$17,MATCH('Data Input - Proposed'!$D94,'Energy Prices'!$C$12:$C$17,0),MATCH('Data Input - Proposed'!CP$7,'Energy Prices'!$F$11:$CJ$11,0))/100000,"")</f>
        <v/>
      </c>
      <c r="CQ94" s="536" t="str">
        <f>IFERROR(CQ86*INDEX('Energy Prices'!$F$12:$CJ$17,MATCH('Data Input - Proposed'!$D94,'Energy Prices'!$C$12:$C$17,0),MATCH('Data Input - Proposed'!CQ$7,'Energy Prices'!$F$11:$CJ$11,0))/100000,"")</f>
        <v/>
      </c>
      <c r="CR94" s="536" t="str">
        <f>IFERROR(CR86*INDEX('Energy Prices'!$F$12:$CJ$17,MATCH('Data Input - Proposed'!$D94,'Energy Prices'!$C$12:$C$17,0),MATCH('Data Input - Proposed'!CR$7,'Energy Prices'!$F$11:$CJ$11,0))/100000,"")</f>
        <v/>
      </c>
      <c r="CS94" s="536" t="str">
        <f>IFERROR(CS86*INDEX('Energy Prices'!$F$12:$CJ$17,MATCH('Data Input - Proposed'!$D94,'Energy Prices'!$C$12:$C$17,0),MATCH('Data Input - Proposed'!CS$7,'Energy Prices'!$F$11:$CJ$11,0))/100000,"")</f>
        <v/>
      </c>
      <c r="CT94" s="536" t="str">
        <f>IFERROR(CT86*INDEX('Energy Prices'!$F$12:$CJ$17,MATCH('Data Input - Proposed'!$D94,'Energy Prices'!$C$12:$C$17,0),MATCH('Data Input - Proposed'!CT$7,'Energy Prices'!$F$11:$CJ$11,0))/100000,"")</f>
        <v/>
      </c>
      <c r="CU94" s="536" t="str">
        <f>IFERROR(CU86*INDEX('Energy Prices'!$F$12:$CJ$17,MATCH('Data Input - Proposed'!$D94,'Energy Prices'!$C$12:$C$17,0),MATCH('Data Input - Proposed'!CU$7,'Energy Prices'!$F$11:$CJ$11,0))/100000,"")</f>
        <v/>
      </c>
      <c r="CV94" s="536" t="str">
        <f>IFERROR(CV86*INDEX('Energy Prices'!$F$12:$CJ$17,MATCH('Data Input - Proposed'!$D94,'Energy Prices'!$C$12:$C$17,0),MATCH('Data Input - Proposed'!CV$7,'Energy Prices'!$F$11:$CJ$11,0))/100000,"")</f>
        <v/>
      </c>
      <c r="CW94" s="536" t="str">
        <f>IFERROR(CW86*INDEX('Energy Prices'!$F$12:$CJ$17,MATCH('Data Input - Proposed'!$D94,'Energy Prices'!$C$12:$C$17,0),MATCH('Data Input - Proposed'!CW$7,'Energy Prices'!$F$11:$CJ$11,0))/100000,"")</f>
        <v/>
      </c>
      <c r="CX94" s="536" t="str">
        <f>IFERROR(CX86*INDEX('Energy Prices'!$F$12:$CJ$17,MATCH('Data Input - Proposed'!$D94,'Energy Prices'!$C$12:$C$17,0),MATCH('Data Input - Proposed'!CX$7,'Energy Prices'!$F$11:$CJ$11,0))/100000,"")</f>
        <v/>
      </c>
      <c r="CY94" s="536" t="str">
        <f>IFERROR(CY86*INDEX('Energy Prices'!$F$12:$CJ$17,MATCH('Data Input - Proposed'!$D94,'Energy Prices'!$C$12:$C$17,0),MATCH('Data Input - Proposed'!CY$7,'Energy Prices'!$F$11:$CJ$11,0))/100000,"")</f>
        <v/>
      </c>
      <c r="CZ94" s="536" t="str">
        <f>IFERROR(CZ86*INDEX('Energy Prices'!$F$12:$CJ$17,MATCH('Data Input - Proposed'!$D94,'Energy Prices'!$C$12:$C$17,0),MATCH('Data Input - Proposed'!CZ$7,'Energy Prices'!$F$11:$CJ$11,0))/100000,"")</f>
        <v/>
      </c>
      <c r="DA94" s="536" t="str">
        <f>IFERROR(DA86*INDEX('Energy Prices'!$F$12:$CJ$17,MATCH('Data Input - Proposed'!$D94,'Energy Prices'!$C$12:$C$17,0),MATCH('Data Input - Proposed'!DA$7,'Energy Prices'!$F$11:$CJ$11,0))/100000,"")</f>
        <v/>
      </c>
      <c r="DB94" s="536" t="str">
        <f>IFERROR(DB86*INDEX('Energy Prices'!$F$12:$CJ$17,MATCH('Data Input - Proposed'!$D94,'Energy Prices'!$C$12:$C$17,0),MATCH('Data Input - Proposed'!DB$7,'Energy Prices'!$F$11:$CJ$11,0))/100000,"")</f>
        <v/>
      </c>
      <c r="DC94" s="536" t="str">
        <f>IFERROR(DC86*INDEX('Energy Prices'!$F$12:$CJ$17,MATCH('Data Input - Proposed'!$D94,'Energy Prices'!$C$12:$C$17,0),MATCH('Data Input - Proposed'!DC$7,'Energy Prices'!$F$11:$CJ$11,0))/100000,"")</f>
        <v/>
      </c>
      <c r="DD94" s="225"/>
      <c r="DE94" s="220"/>
    </row>
    <row r="95" spans="2:109" x14ac:dyDescent="0.25">
      <c r="B95" s="217"/>
      <c r="C95" s="263"/>
      <c r="D95" s="226" t="str">
        <f t="shared" si="6"/>
        <v>Gas Oil</v>
      </c>
      <c r="E95" s="219" t="s">
        <v>1117</v>
      </c>
      <c r="F95" s="276" t="s">
        <v>571</v>
      </c>
      <c r="G95" s="276"/>
      <c r="H95" s="536" t="str">
        <f>IFERROR(H87*INDEX('Energy Prices'!$F$12:$CJ$17,MATCH('Data Input - Proposed'!$D95,'Energy Prices'!$C$12:$C$17,0),MATCH('Data Input - Proposed'!H$7,'Energy Prices'!$F$11:$CJ$11,0))/100000,"")</f>
        <v/>
      </c>
      <c r="I95" s="536" t="str">
        <f>IFERROR(I87*INDEX('Energy Prices'!$F$12:$CJ$17,MATCH('Data Input - Proposed'!$D95,'Energy Prices'!$C$12:$C$17,0),MATCH('Data Input - Proposed'!I$7,'Energy Prices'!$F$11:$CJ$11,0))/100000,"")</f>
        <v/>
      </c>
      <c r="J95" s="536" t="str">
        <f>IFERROR(J87*INDEX('Energy Prices'!$F$12:$CJ$17,MATCH('Data Input - Proposed'!$D95,'Energy Prices'!$C$12:$C$17,0),MATCH('Data Input - Proposed'!J$7,'Energy Prices'!$F$11:$CJ$11,0))/100000,"")</f>
        <v/>
      </c>
      <c r="K95" s="536" t="str">
        <f>IFERROR(K87*INDEX('Energy Prices'!$F$12:$CJ$17,MATCH('Data Input - Proposed'!$D95,'Energy Prices'!$C$12:$C$17,0),MATCH('Data Input - Proposed'!K$7,'Energy Prices'!$F$11:$CJ$11,0))/100000,"")</f>
        <v/>
      </c>
      <c r="L95" s="536" t="str">
        <f>IFERROR(L87*INDEX('Energy Prices'!$F$12:$CJ$17,MATCH('Data Input - Proposed'!$D95,'Energy Prices'!$C$12:$C$17,0),MATCH('Data Input - Proposed'!L$7,'Energy Prices'!$F$11:$CJ$11,0))/100000,"")</f>
        <v/>
      </c>
      <c r="M95" s="536" t="str">
        <f>IFERROR(M87*INDEX('Energy Prices'!$F$12:$CJ$17,MATCH('Data Input - Proposed'!$D95,'Energy Prices'!$C$12:$C$17,0),MATCH('Data Input - Proposed'!M$7,'Energy Prices'!$F$11:$CJ$11,0))/100000,"")</f>
        <v/>
      </c>
      <c r="N95" s="536" t="str">
        <f>IFERROR(N87*INDEX('Energy Prices'!$F$12:$CJ$17,MATCH('Data Input - Proposed'!$D95,'Energy Prices'!$C$12:$C$17,0),MATCH('Data Input - Proposed'!N$7,'Energy Prices'!$F$11:$CJ$11,0))/100000,"")</f>
        <v/>
      </c>
      <c r="O95" s="536" t="str">
        <f>IFERROR(O87*INDEX('Energy Prices'!$F$12:$CJ$17,MATCH('Data Input - Proposed'!$D95,'Energy Prices'!$C$12:$C$17,0),MATCH('Data Input - Proposed'!O$7,'Energy Prices'!$F$11:$CJ$11,0))/100000,"")</f>
        <v/>
      </c>
      <c r="P95" s="536" t="str">
        <f>IFERROR(P87*INDEX('Energy Prices'!$F$12:$CJ$17,MATCH('Data Input - Proposed'!$D95,'Energy Prices'!$C$12:$C$17,0),MATCH('Data Input - Proposed'!P$7,'Energy Prices'!$F$11:$CJ$11,0))/100000,"")</f>
        <v/>
      </c>
      <c r="Q95" s="536" t="str">
        <f>IFERROR(Q87*INDEX('Energy Prices'!$F$12:$CJ$17,MATCH('Data Input - Proposed'!$D95,'Energy Prices'!$C$12:$C$17,0),MATCH('Data Input - Proposed'!Q$7,'Energy Prices'!$F$11:$CJ$11,0))/100000,"")</f>
        <v/>
      </c>
      <c r="R95" s="536" t="str">
        <f>IFERROR(R87*INDEX('Energy Prices'!$F$12:$CJ$17,MATCH('Data Input - Proposed'!$D95,'Energy Prices'!$C$12:$C$17,0),MATCH('Data Input - Proposed'!R$7,'Energy Prices'!$F$11:$CJ$11,0))/100000,"")</f>
        <v/>
      </c>
      <c r="S95" s="536" t="str">
        <f>IFERROR(S87*INDEX('Energy Prices'!$F$12:$CJ$17,MATCH('Data Input - Proposed'!$D95,'Energy Prices'!$C$12:$C$17,0),MATCH('Data Input - Proposed'!S$7,'Energy Prices'!$F$11:$CJ$11,0))/100000,"")</f>
        <v/>
      </c>
      <c r="T95" s="536" t="str">
        <f>IFERROR(T87*INDEX('Energy Prices'!$F$12:$CJ$17,MATCH('Data Input - Proposed'!$D95,'Energy Prices'!$C$12:$C$17,0),MATCH('Data Input - Proposed'!T$7,'Energy Prices'!$F$11:$CJ$11,0))/100000,"")</f>
        <v/>
      </c>
      <c r="U95" s="536" t="str">
        <f>IFERROR(U87*INDEX('Energy Prices'!$F$12:$CJ$17,MATCH('Data Input - Proposed'!$D95,'Energy Prices'!$C$12:$C$17,0),MATCH('Data Input - Proposed'!U$7,'Energy Prices'!$F$11:$CJ$11,0))/100000,"")</f>
        <v/>
      </c>
      <c r="V95" s="536" t="str">
        <f>IFERROR(V87*INDEX('Energy Prices'!$F$12:$CJ$17,MATCH('Data Input - Proposed'!$D95,'Energy Prices'!$C$12:$C$17,0),MATCH('Data Input - Proposed'!V$7,'Energy Prices'!$F$11:$CJ$11,0))/100000,"")</f>
        <v/>
      </c>
      <c r="W95" s="536" t="str">
        <f>IFERROR(W87*INDEX('Energy Prices'!$F$12:$CJ$17,MATCH('Data Input - Proposed'!$D95,'Energy Prices'!$C$12:$C$17,0),MATCH('Data Input - Proposed'!W$7,'Energy Prices'!$F$11:$CJ$11,0))/100000,"")</f>
        <v/>
      </c>
      <c r="X95" s="536" t="str">
        <f>IFERROR(X87*INDEX('Energy Prices'!$F$12:$CJ$17,MATCH('Data Input - Proposed'!$D95,'Energy Prices'!$C$12:$C$17,0),MATCH('Data Input - Proposed'!X$7,'Energy Prices'!$F$11:$CJ$11,0))/100000,"")</f>
        <v/>
      </c>
      <c r="Y95" s="536" t="str">
        <f>IFERROR(Y87*INDEX('Energy Prices'!$F$12:$CJ$17,MATCH('Data Input - Proposed'!$D95,'Energy Prices'!$C$12:$C$17,0),MATCH('Data Input - Proposed'!Y$7,'Energy Prices'!$F$11:$CJ$11,0))/100000,"")</f>
        <v/>
      </c>
      <c r="Z95" s="536" t="str">
        <f>IFERROR(Z87*INDEX('Energy Prices'!$F$12:$CJ$17,MATCH('Data Input - Proposed'!$D95,'Energy Prices'!$C$12:$C$17,0),MATCH('Data Input - Proposed'!Z$7,'Energy Prices'!$F$11:$CJ$11,0))/100000,"")</f>
        <v/>
      </c>
      <c r="AA95" s="536" t="str">
        <f>IFERROR(AA87*INDEX('Energy Prices'!$F$12:$CJ$17,MATCH('Data Input - Proposed'!$D95,'Energy Prices'!$C$12:$C$17,0),MATCH('Data Input - Proposed'!AA$7,'Energy Prices'!$F$11:$CJ$11,0))/100000,"")</f>
        <v/>
      </c>
      <c r="AB95" s="536" t="str">
        <f>IFERROR(AB87*INDEX('Energy Prices'!$F$12:$CJ$17,MATCH('Data Input - Proposed'!$D95,'Energy Prices'!$C$12:$C$17,0),MATCH('Data Input - Proposed'!AB$7,'Energy Prices'!$F$11:$CJ$11,0))/100000,"")</f>
        <v/>
      </c>
      <c r="AC95" s="536" t="str">
        <f>IFERROR(AC87*INDEX('Energy Prices'!$F$12:$CJ$17,MATCH('Data Input - Proposed'!$D95,'Energy Prices'!$C$12:$C$17,0),MATCH('Data Input - Proposed'!AC$7,'Energy Prices'!$F$11:$CJ$11,0))/100000,"")</f>
        <v/>
      </c>
      <c r="AD95" s="536" t="str">
        <f>IFERROR(AD87*INDEX('Energy Prices'!$F$12:$CJ$17,MATCH('Data Input - Proposed'!$D95,'Energy Prices'!$C$12:$C$17,0),MATCH('Data Input - Proposed'!AD$7,'Energy Prices'!$F$11:$CJ$11,0))/100000,"")</f>
        <v/>
      </c>
      <c r="AE95" s="536" t="str">
        <f>IFERROR(AE87*INDEX('Energy Prices'!$F$12:$CJ$17,MATCH('Data Input - Proposed'!$D95,'Energy Prices'!$C$12:$C$17,0),MATCH('Data Input - Proposed'!AE$7,'Energy Prices'!$F$11:$CJ$11,0))/100000,"")</f>
        <v/>
      </c>
      <c r="AF95" s="536" t="str">
        <f>IFERROR(AF87*INDEX('Energy Prices'!$F$12:$CJ$17,MATCH('Data Input - Proposed'!$D95,'Energy Prices'!$C$12:$C$17,0),MATCH('Data Input - Proposed'!AF$7,'Energy Prices'!$F$11:$CJ$11,0))/100000,"")</f>
        <v/>
      </c>
      <c r="AG95" s="536" t="str">
        <f>IFERROR(AG87*INDEX('Energy Prices'!$F$12:$CJ$17,MATCH('Data Input - Proposed'!$D95,'Energy Prices'!$C$12:$C$17,0),MATCH('Data Input - Proposed'!AG$7,'Energy Prices'!$F$11:$CJ$11,0))/100000,"")</f>
        <v/>
      </c>
      <c r="AH95" s="536" t="str">
        <f>IFERROR(AH87*INDEX('Energy Prices'!$F$12:$CJ$17,MATCH('Data Input - Proposed'!$D95,'Energy Prices'!$C$12:$C$17,0),MATCH('Data Input - Proposed'!AH$7,'Energy Prices'!$F$11:$CJ$11,0))/100000,"")</f>
        <v/>
      </c>
      <c r="AI95" s="536" t="str">
        <f>IFERROR(AI87*INDEX('Energy Prices'!$F$12:$CJ$17,MATCH('Data Input - Proposed'!$D95,'Energy Prices'!$C$12:$C$17,0),MATCH('Data Input - Proposed'!AI$7,'Energy Prices'!$F$11:$CJ$11,0))/100000,"")</f>
        <v/>
      </c>
      <c r="AJ95" s="536" t="str">
        <f>IFERROR(AJ87*INDEX('Energy Prices'!$F$12:$CJ$17,MATCH('Data Input - Proposed'!$D95,'Energy Prices'!$C$12:$C$17,0),MATCH('Data Input - Proposed'!AJ$7,'Energy Prices'!$F$11:$CJ$11,0))/100000,"")</f>
        <v/>
      </c>
      <c r="AK95" s="536" t="str">
        <f>IFERROR(AK87*INDEX('Energy Prices'!$F$12:$CJ$17,MATCH('Data Input - Proposed'!$D95,'Energy Prices'!$C$12:$C$17,0),MATCH('Data Input - Proposed'!AK$7,'Energy Prices'!$F$11:$CJ$11,0))/100000,"")</f>
        <v/>
      </c>
      <c r="AL95" s="536" t="str">
        <f>IFERROR(AL87*INDEX('Energy Prices'!$F$12:$CJ$17,MATCH('Data Input - Proposed'!$D95,'Energy Prices'!$C$12:$C$17,0),MATCH('Data Input - Proposed'!AL$7,'Energy Prices'!$F$11:$CJ$11,0))/100000,"")</f>
        <v/>
      </c>
      <c r="AM95" s="536" t="str">
        <f>IFERROR(AM87*INDEX('Energy Prices'!$F$12:$CJ$17,MATCH('Data Input - Proposed'!$D95,'Energy Prices'!$C$12:$C$17,0),MATCH('Data Input - Proposed'!AM$7,'Energy Prices'!$F$11:$CJ$11,0))/100000,"")</f>
        <v/>
      </c>
      <c r="AN95" s="536" t="str">
        <f>IFERROR(AN87*INDEX('Energy Prices'!$F$12:$CJ$17,MATCH('Data Input - Proposed'!$D95,'Energy Prices'!$C$12:$C$17,0),MATCH('Data Input - Proposed'!AN$7,'Energy Prices'!$F$11:$CJ$11,0))/100000,"")</f>
        <v/>
      </c>
      <c r="AO95" s="536" t="str">
        <f>IFERROR(AO87*INDEX('Energy Prices'!$F$12:$CJ$17,MATCH('Data Input - Proposed'!$D95,'Energy Prices'!$C$12:$C$17,0),MATCH('Data Input - Proposed'!AO$7,'Energy Prices'!$F$11:$CJ$11,0))/100000,"")</f>
        <v/>
      </c>
      <c r="AP95" s="536" t="str">
        <f>IFERROR(AP87*INDEX('Energy Prices'!$F$12:$CJ$17,MATCH('Data Input - Proposed'!$D95,'Energy Prices'!$C$12:$C$17,0),MATCH('Data Input - Proposed'!AP$7,'Energy Prices'!$F$11:$CJ$11,0))/100000,"")</f>
        <v/>
      </c>
      <c r="AQ95" s="536" t="str">
        <f>IFERROR(AQ87*INDEX('Energy Prices'!$F$12:$CJ$17,MATCH('Data Input - Proposed'!$D95,'Energy Prices'!$C$12:$C$17,0),MATCH('Data Input - Proposed'!AQ$7,'Energy Prices'!$F$11:$CJ$11,0))/100000,"")</f>
        <v/>
      </c>
      <c r="AR95" s="536" t="str">
        <f>IFERROR(AR87*INDEX('Energy Prices'!$F$12:$CJ$17,MATCH('Data Input - Proposed'!$D95,'Energy Prices'!$C$12:$C$17,0),MATCH('Data Input - Proposed'!AR$7,'Energy Prices'!$F$11:$CJ$11,0))/100000,"")</f>
        <v/>
      </c>
      <c r="AS95" s="536" t="str">
        <f>IFERROR(AS87*INDEX('Energy Prices'!$F$12:$CJ$17,MATCH('Data Input - Proposed'!$D95,'Energy Prices'!$C$12:$C$17,0),MATCH('Data Input - Proposed'!AS$7,'Energy Prices'!$F$11:$CJ$11,0))/100000,"")</f>
        <v/>
      </c>
      <c r="AT95" s="536" t="str">
        <f>IFERROR(AT87*INDEX('Energy Prices'!$F$12:$CJ$17,MATCH('Data Input - Proposed'!$D95,'Energy Prices'!$C$12:$C$17,0),MATCH('Data Input - Proposed'!AT$7,'Energy Prices'!$F$11:$CJ$11,0))/100000,"")</f>
        <v/>
      </c>
      <c r="AU95" s="536" t="str">
        <f>IFERROR(AU87*INDEX('Energy Prices'!$F$12:$CJ$17,MATCH('Data Input - Proposed'!$D95,'Energy Prices'!$C$12:$C$17,0),MATCH('Data Input - Proposed'!AU$7,'Energy Prices'!$F$11:$CJ$11,0))/100000,"")</f>
        <v/>
      </c>
      <c r="AV95" s="536" t="str">
        <f>IFERROR(AV87*INDEX('Energy Prices'!$F$12:$CJ$17,MATCH('Data Input - Proposed'!$D95,'Energy Prices'!$C$12:$C$17,0),MATCH('Data Input - Proposed'!AV$7,'Energy Prices'!$F$11:$CJ$11,0))/100000,"")</f>
        <v/>
      </c>
      <c r="AW95" s="536" t="str">
        <f>IFERROR(AW87*INDEX('Energy Prices'!$F$12:$CJ$17,MATCH('Data Input - Proposed'!$D95,'Energy Prices'!$C$12:$C$17,0),MATCH('Data Input - Proposed'!AW$7,'Energy Prices'!$F$11:$CJ$11,0))/100000,"")</f>
        <v/>
      </c>
      <c r="AX95" s="536" t="str">
        <f>IFERROR(AX87*INDEX('Energy Prices'!$F$12:$CJ$17,MATCH('Data Input - Proposed'!$D95,'Energy Prices'!$C$12:$C$17,0),MATCH('Data Input - Proposed'!AX$7,'Energy Prices'!$F$11:$CJ$11,0))/100000,"")</f>
        <v/>
      </c>
      <c r="AY95" s="536" t="str">
        <f>IFERROR(AY87*INDEX('Energy Prices'!$F$12:$CJ$17,MATCH('Data Input - Proposed'!$D95,'Energy Prices'!$C$12:$C$17,0),MATCH('Data Input - Proposed'!AY$7,'Energy Prices'!$F$11:$CJ$11,0))/100000,"")</f>
        <v/>
      </c>
      <c r="AZ95" s="536" t="str">
        <f>IFERROR(AZ87*INDEX('Energy Prices'!$F$12:$CJ$17,MATCH('Data Input - Proposed'!$D95,'Energy Prices'!$C$12:$C$17,0),MATCH('Data Input - Proposed'!AZ$7,'Energy Prices'!$F$11:$CJ$11,0))/100000,"")</f>
        <v/>
      </c>
      <c r="BA95" s="536" t="str">
        <f>IFERROR(BA87*INDEX('Energy Prices'!$F$12:$CJ$17,MATCH('Data Input - Proposed'!$D95,'Energy Prices'!$C$12:$C$17,0),MATCH('Data Input - Proposed'!BA$7,'Energy Prices'!$F$11:$CJ$11,0))/100000,"")</f>
        <v/>
      </c>
      <c r="BB95" s="536" t="str">
        <f>IFERROR(BB87*INDEX('Energy Prices'!$F$12:$CJ$17,MATCH('Data Input - Proposed'!$D95,'Energy Prices'!$C$12:$C$17,0),MATCH('Data Input - Proposed'!BB$7,'Energy Prices'!$F$11:$CJ$11,0))/100000,"")</f>
        <v/>
      </c>
      <c r="BC95" s="536" t="str">
        <f>IFERROR(BC87*INDEX('Energy Prices'!$F$12:$CJ$17,MATCH('Data Input - Proposed'!$D95,'Energy Prices'!$C$12:$C$17,0),MATCH('Data Input - Proposed'!BC$7,'Energy Prices'!$F$11:$CJ$11,0))/100000,"")</f>
        <v/>
      </c>
      <c r="BD95" s="536" t="str">
        <f>IFERROR(BD87*INDEX('Energy Prices'!$F$12:$CJ$17,MATCH('Data Input - Proposed'!$D95,'Energy Prices'!$C$12:$C$17,0),MATCH('Data Input - Proposed'!BD$7,'Energy Prices'!$F$11:$CJ$11,0))/100000,"")</f>
        <v/>
      </c>
      <c r="BE95" s="536" t="str">
        <f>IFERROR(BE87*INDEX('Energy Prices'!$F$12:$CJ$17,MATCH('Data Input - Proposed'!$D95,'Energy Prices'!$C$12:$C$17,0),MATCH('Data Input - Proposed'!BE$7,'Energy Prices'!$F$11:$CJ$11,0))/100000,"")</f>
        <v/>
      </c>
      <c r="BF95" s="536" t="str">
        <f>IFERROR(BF87*INDEX('Energy Prices'!$F$12:$CJ$17,MATCH('Data Input - Proposed'!$D95,'Energy Prices'!$C$12:$C$17,0),MATCH('Data Input - Proposed'!BF$7,'Energy Prices'!$F$11:$CJ$11,0))/100000,"")</f>
        <v/>
      </c>
      <c r="BG95" s="536" t="str">
        <f>IFERROR(BG87*INDEX('Energy Prices'!$F$12:$CJ$17,MATCH('Data Input - Proposed'!$D95,'Energy Prices'!$C$12:$C$17,0),MATCH('Data Input - Proposed'!BG$7,'Energy Prices'!$F$11:$CJ$11,0))/100000,"")</f>
        <v/>
      </c>
      <c r="BH95" s="536" t="str">
        <f>IFERROR(BH87*INDEX('Energy Prices'!$F$12:$CJ$17,MATCH('Data Input - Proposed'!$D95,'Energy Prices'!$C$12:$C$17,0),MATCH('Data Input - Proposed'!BH$7,'Energy Prices'!$F$11:$CJ$11,0))/100000,"")</f>
        <v/>
      </c>
      <c r="BI95" s="536" t="str">
        <f>IFERROR(BI87*INDEX('Energy Prices'!$F$12:$CJ$17,MATCH('Data Input - Proposed'!$D95,'Energy Prices'!$C$12:$C$17,0),MATCH('Data Input - Proposed'!BI$7,'Energy Prices'!$F$11:$CJ$11,0))/100000,"")</f>
        <v/>
      </c>
      <c r="BJ95" s="536" t="str">
        <f>IFERROR(BJ87*INDEX('Energy Prices'!$F$12:$CJ$17,MATCH('Data Input - Proposed'!$D95,'Energy Prices'!$C$12:$C$17,0),MATCH('Data Input - Proposed'!BJ$7,'Energy Prices'!$F$11:$CJ$11,0))/100000,"")</f>
        <v/>
      </c>
      <c r="BK95" s="536" t="str">
        <f>IFERROR(BK87*INDEX('Energy Prices'!$F$12:$CJ$17,MATCH('Data Input - Proposed'!$D95,'Energy Prices'!$C$12:$C$17,0),MATCH('Data Input - Proposed'!BK$7,'Energy Prices'!$F$11:$CJ$11,0))/100000,"")</f>
        <v/>
      </c>
      <c r="BL95" s="536" t="str">
        <f>IFERROR(BL87*INDEX('Energy Prices'!$F$12:$CJ$17,MATCH('Data Input - Proposed'!$D95,'Energy Prices'!$C$12:$C$17,0),MATCH('Data Input - Proposed'!BL$7,'Energy Prices'!$F$11:$CJ$11,0))/100000,"")</f>
        <v/>
      </c>
      <c r="BM95" s="536" t="str">
        <f>IFERROR(BM87*INDEX('Energy Prices'!$F$12:$CJ$17,MATCH('Data Input - Proposed'!$D95,'Energy Prices'!$C$12:$C$17,0),MATCH('Data Input - Proposed'!BM$7,'Energy Prices'!$F$11:$CJ$11,0))/100000,"")</f>
        <v/>
      </c>
      <c r="BN95" s="536" t="str">
        <f>IFERROR(BN87*INDEX('Energy Prices'!$F$12:$CJ$17,MATCH('Data Input - Proposed'!$D95,'Energy Prices'!$C$12:$C$17,0),MATCH('Data Input - Proposed'!BN$7,'Energy Prices'!$F$11:$CJ$11,0))/100000,"")</f>
        <v/>
      </c>
      <c r="BO95" s="536" t="str">
        <f>IFERROR(BO87*INDEX('Energy Prices'!$F$12:$CJ$17,MATCH('Data Input - Proposed'!$D95,'Energy Prices'!$C$12:$C$17,0),MATCH('Data Input - Proposed'!BO$7,'Energy Prices'!$F$11:$CJ$11,0))/100000,"")</f>
        <v/>
      </c>
      <c r="BP95" s="536" t="str">
        <f>IFERROR(BP87*INDEX('Energy Prices'!$F$12:$CJ$17,MATCH('Data Input - Proposed'!$D95,'Energy Prices'!$C$12:$C$17,0),MATCH('Data Input - Proposed'!BP$7,'Energy Prices'!$F$11:$CJ$11,0))/100000,"")</f>
        <v/>
      </c>
      <c r="BQ95" s="536" t="str">
        <f>IFERROR(BQ87*INDEX('Energy Prices'!$F$12:$CJ$17,MATCH('Data Input - Proposed'!$D95,'Energy Prices'!$C$12:$C$17,0),MATCH('Data Input - Proposed'!BQ$7,'Energy Prices'!$F$11:$CJ$11,0))/100000,"")</f>
        <v/>
      </c>
      <c r="BR95" s="536" t="str">
        <f>IFERROR(BR87*INDEX('Energy Prices'!$F$12:$CJ$17,MATCH('Data Input - Proposed'!$D95,'Energy Prices'!$C$12:$C$17,0),MATCH('Data Input - Proposed'!BR$7,'Energy Prices'!$F$11:$CJ$11,0))/100000,"")</f>
        <v/>
      </c>
      <c r="BS95" s="536" t="str">
        <f>IFERROR(BS87*INDEX('Energy Prices'!$F$12:$CJ$17,MATCH('Data Input - Proposed'!$D95,'Energy Prices'!$C$12:$C$17,0),MATCH('Data Input - Proposed'!BS$7,'Energy Prices'!$F$11:$CJ$11,0))/100000,"")</f>
        <v/>
      </c>
      <c r="BT95" s="536" t="str">
        <f>IFERROR(BT87*INDEX('Energy Prices'!$F$12:$CJ$17,MATCH('Data Input - Proposed'!$D95,'Energy Prices'!$C$12:$C$17,0),MATCH('Data Input - Proposed'!BT$7,'Energy Prices'!$F$11:$CJ$11,0))/100000,"")</f>
        <v/>
      </c>
      <c r="BU95" s="536" t="str">
        <f>IFERROR(BU87*INDEX('Energy Prices'!$F$12:$CJ$17,MATCH('Data Input - Proposed'!$D95,'Energy Prices'!$C$12:$C$17,0),MATCH('Data Input - Proposed'!BU$7,'Energy Prices'!$F$11:$CJ$11,0))/100000,"")</f>
        <v/>
      </c>
      <c r="BV95" s="536" t="str">
        <f>IFERROR(BV87*INDEX('Energy Prices'!$F$12:$CJ$17,MATCH('Data Input - Proposed'!$D95,'Energy Prices'!$C$12:$C$17,0),MATCH('Data Input - Proposed'!BV$7,'Energy Prices'!$F$11:$CJ$11,0))/100000,"")</f>
        <v/>
      </c>
      <c r="BW95" s="536" t="str">
        <f>IFERROR(BW87*INDEX('Energy Prices'!$F$12:$CJ$17,MATCH('Data Input - Proposed'!$D95,'Energy Prices'!$C$12:$C$17,0),MATCH('Data Input - Proposed'!BW$7,'Energy Prices'!$F$11:$CJ$11,0))/100000,"")</f>
        <v/>
      </c>
      <c r="BX95" s="536" t="str">
        <f>IFERROR(BX87*INDEX('Energy Prices'!$F$12:$CJ$17,MATCH('Data Input - Proposed'!$D95,'Energy Prices'!$C$12:$C$17,0),MATCH('Data Input - Proposed'!BX$7,'Energy Prices'!$F$11:$CJ$11,0))/100000,"")</f>
        <v/>
      </c>
      <c r="BY95" s="536" t="str">
        <f>IFERROR(BY87*INDEX('Energy Prices'!$F$12:$CJ$17,MATCH('Data Input - Proposed'!$D95,'Energy Prices'!$C$12:$C$17,0),MATCH('Data Input - Proposed'!BY$7,'Energy Prices'!$F$11:$CJ$11,0))/100000,"")</f>
        <v/>
      </c>
      <c r="BZ95" s="536" t="str">
        <f>IFERROR(BZ87*INDEX('Energy Prices'!$F$12:$CJ$17,MATCH('Data Input - Proposed'!$D95,'Energy Prices'!$C$12:$C$17,0),MATCH('Data Input - Proposed'!BZ$7,'Energy Prices'!$F$11:$CJ$11,0))/100000,"")</f>
        <v/>
      </c>
      <c r="CA95" s="536" t="str">
        <f>IFERROR(CA87*INDEX('Energy Prices'!$F$12:$CJ$17,MATCH('Data Input - Proposed'!$D95,'Energy Prices'!$C$12:$C$17,0),MATCH('Data Input - Proposed'!CA$7,'Energy Prices'!$F$11:$CJ$11,0))/100000,"")</f>
        <v/>
      </c>
      <c r="CB95" s="536" t="str">
        <f>IFERROR(CB87*INDEX('Energy Prices'!$F$12:$CJ$17,MATCH('Data Input - Proposed'!$D95,'Energy Prices'!$C$12:$C$17,0),MATCH('Data Input - Proposed'!CB$7,'Energy Prices'!$F$11:$CJ$11,0))/100000,"")</f>
        <v/>
      </c>
      <c r="CC95" s="536" t="str">
        <f>IFERROR(CC87*INDEX('Energy Prices'!$F$12:$CJ$17,MATCH('Data Input - Proposed'!$D95,'Energy Prices'!$C$12:$C$17,0),MATCH('Data Input - Proposed'!CC$7,'Energy Prices'!$F$11:$CJ$11,0))/100000,"")</f>
        <v/>
      </c>
      <c r="CD95" s="536" t="str">
        <f>IFERROR(CD87*INDEX('Energy Prices'!$F$12:$CJ$17,MATCH('Data Input - Proposed'!$D95,'Energy Prices'!$C$12:$C$17,0),MATCH('Data Input - Proposed'!CD$7,'Energy Prices'!$F$11:$CJ$11,0))/100000,"")</f>
        <v/>
      </c>
      <c r="CE95" s="536" t="str">
        <f>IFERROR(CE87*INDEX('Energy Prices'!$F$12:$CJ$17,MATCH('Data Input - Proposed'!$D95,'Energy Prices'!$C$12:$C$17,0),MATCH('Data Input - Proposed'!CE$7,'Energy Prices'!$F$11:$CJ$11,0))/100000,"")</f>
        <v/>
      </c>
      <c r="CF95" s="536" t="str">
        <f>IFERROR(CF87*INDEX('Energy Prices'!$F$12:$CJ$17,MATCH('Data Input - Proposed'!$D95,'Energy Prices'!$C$12:$C$17,0),MATCH('Data Input - Proposed'!CF$7,'Energy Prices'!$F$11:$CJ$11,0))/100000,"")</f>
        <v/>
      </c>
      <c r="CG95" s="536" t="str">
        <f>IFERROR(CG87*INDEX('Energy Prices'!$F$12:$CJ$17,MATCH('Data Input - Proposed'!$D95,'Energy Prices'!$C$12:$C$17,0),MATCH('Data Input - Proposed'!CG$7,'Energy Prices'!$F$11:$CJ$11,0))/100000,"")</f>
        <v/>
      </c>
      <c r="CH95" s="536" t="str">
        <f>IFERROR(CH87*INDEX('Energy Prices'!$F$12:$CJ$17,MATCH('Data Input - Proposed'!$D95,'Energy Prices'!$C$12:$C$17,0),MATCH('Data Input - Proposed'!CH$7,'Energy Prices'!$F$11:$CJ$11,0))/100000,"")</f>
        <v/>
      </c>
      <c r="CI95" s="536" t="str">
        <f>IFERROR(CI87*INDEX('Energy Prices'!$F$12:$CJ$17,MATCH('Data Input - Proposed'!$D95,'Energy Prices'!$C$12:$C$17,0),MATCH('Data Input - Proposed'!CI$7,'Energy Prices'!$F$11:$CJ$11,0))/100000,"")</f>
        <v/>
      </c>
      <c r="CJ95" s="536" t="str">
        <f>IFERROR(CJ87*INDEX('Energy Prices'!$F$12:$CJ$17,MATCH('Data Input - Proposed'!$D95,'Energy Prices'!$C$12:$C$17,0),MATCH('Data Input - Proposed'!CJ$7,'Energy Prices'!$F$11:$CJ$11,0))/100000,"")</f>
        <v/>
      </c>
      <c r="CK95" s="536" t="str">
        <f>IFERROR(CK87*INDEX('Energy Prices'!$F$12:$CJ$17,MATCH('Data Input - Proposed'!$D95,'Energy Prices'!$C$12:$C$17,0),MATCH('Data Input - Proposed'!CK$7,'Energy Prices'!$F$11:$CJ$11,0))/100000,"")</f>
        <v/>
      </c>
      <c r="CL95" s="536" t="str">
        <f>IFERROR(CL87*INDEX('Energy Prices'!$F$12:$CJ$17,MATCH('Data Input - Proposed'!$D95,'Energy Prices'!$C$12:$C$17,0),MATCH('Data Input - Proposed'!CL$7,'Energy Prices'!$F$11:$CJ$11,0))/100000,"")</f>
        <v/>
      </c>
      <c r="CM95" s="536" t="str">
        <f>IFERROR(CM87*INDEX('Energy Prices'!$F$12:$CJ$17,MATCH('Data Input - Proposed'!$D95,'Energy Prices'!$C$12:$C$17,0),MATCH('Data Input - Proposed'!CM$7,'Energy Prices'!$F$11:$CJ$11,0))/100000,"")</f>
        <v/>
      </c>
      <c r="CN95" s="536" t="str">
        <f>IFERROR(CN87*INDEX('Energy Prices'!$F$12:$CJ$17,MATCH('Data Input - Proposed'!$D95,'Energy Prices'!$C$12:$C$17,0),MATCH('Data Input - Proposed'!CN$7,'Energy Prices'!$F$11:$CJ$11,0))/100000,"")</f>
        <v/>
      </c>
      <c r="CO95" s="536" t="str">
        <f>IFERROR(CO87*INDEX('Energy Prices'!$F$12:$CJ$17,MATCH('Data Input - Proposed'!$D95,'Energy Prices'!$C$12:$C$17,0),MATCH('Data Input - Proposed'!CO$7,'Energy Prices'!$F$11:$CJ$11,0))/100000,"")</f>
        <v/>
      </c>
      <c r="CP95" s="536" t="str">
        <f>IFERROR(CP87*INDEX('Energy Prices'!$F$12:$CJ$17,MATCH('Data Input - Proposed'!$D95,'Energy Prices'!$C$12:$C$17,0),MATCH('Data Input - Proposed'!CP$7,'Energy Prices'!$F$11:$CJ$11,0))/100000,"")</f>
        <v/>
      </c>
      <c r="CQ95" s="536" t="str">
        <f>IFERROR(CQ87*INDEX('Energy Prices'!$F$12:$CJ$17,MATCH('Data Input - Proposed'!$D95,'Energy Prices'!$C$12:$C$17,0),MATCH('Data Input - Proposed'!CQ$7,'Energy Prices'!$F$11:$CJ$11,0))/100000,"")</f>
        <v/>
      </c>
      <c r="CR95" s="536" t="str">
        <f>IFERROR(CR87*INDEX('Energy Prices'!$F$12:$CJ$17,MATCH('Data Input - Proposed'!$D95,'Energy Prices'!$C$12:$C$17,0),MATCH('Data Input - Proposed'!CR$7,'Energy Prices'!$F$11:$CJ$11,0))/100000,"")</f>
        <v/>
      </c>
      <c r="CS95" s="536" t="str">
        <f>IFERROR(CS87*INDEX('Energy Prices'!$F$12:$CJ$17,MATCH('Data Input - Proposed'!$D95,'Energy Prices'!$C$12:$C$17,0),MATCH('Data Input - Proposed'!CS$7,'Energy Prices'!$F$11:$CJ$11,0))/100000,"")</f>
        <v/>
      </c>
      <c r="CT95" s="536" t="str">
        <f>IFERROR(CT87*INDEX('Energy Prices'!$F$12:$CJ$17,MATCH('Data Input - Proposed'!$D95,'Energy Prices'!$C$12:$C$17,0),MATCH('Data Input - Proposed'!CT$7,'Energy Prices'!$F$11:$CJ$11,0))/100000,"")</f>
        <v/>
      </c>
      <c r="CU95" s="536" t="str">
        <f>IFERROR(CU87*INDEX('Energy Prices'!$F$12:$CJ$17,MATCH('Data Input - Proposed'!$D95,'Energy Prices'!$C$12:$C$17,0),MATCH('Data Input - Proposed'!CU$7,'Energy Prices'!$F$11:$CJ$11,0))/100000,"")</f>
        <v/>
      </c>
      <c r="CV95" s="536" t="str">
        <f>IFERROR(CV87*INDEX('Energy Prices'!$F$12:$CJ$17,MATCH('Data Input - Proposed'!$D95,'Energy Prices'!$C$12:$C$17,0),MATCH('Data Input - Proposed'!CV$7,'Energy Prices'!$F$11:$CJ$11,0))/100000,"")</f>
        <v/>
      </c>
      <c r="CW95" s="536" t="str">
        <f>IFERROR(CW87*INDEX('Energy Prices'!$F$12:$CJ$17,MATCH('Data Input - Proposed'!$D95,'Energy Prices'!$C$12:$C$17,0),MATCH('Data Input - Proposed'!CW$7,'Energy Prices'!$F$11:$CJ$11,0))/100000,"")</f>
        <v/>
      </c>
      <c r="CX95" s="536" t="str">
        <f>IFERROR(CX87*INDEX('Energy Prices'!$F$12:$CJ$17,MATCH('Data Input - Proposed'!$D95,'Energy Prices'!$C$12:$C$17,0),MATCH('Data Input - Proposed'!CX$7,'Energy Prices'!$F$11:$CJ$11,0))/100000,"")</f>
        <v/>
      </c>
      <c r="CY95" s="536" t="str">
        <f>IFERROR(CY87*INDEX('Energy Prices'!$F$12:$CJ$17,MATCH('Data Input - Proposed'!$D95,'Energy Prices'!$C$12:$C$17,0),MATCH('Data Input - Proposed'!CY$7,'Energy Prices'!$F$11:$CJ$11,0))/100000,"")</f>
        <v/>
      </c>
      <c r="CZ95" s="536" t="str">
        <f>IFERROR(CZ87*INDEX('Energy Prices'!$F$12:$CJ$17,MATCH('Data Input - Proposed'!$D95,'Energy Prices'!$C$12:$C$17,0),MATCH('Data Input - Proposed'!CZ$7,'Energy Prices'!$F$11:$CJ$11,0))/100000,"")</f>
        <v/>
      </c>
      <c r="DA95" s="536" t="str">
        <f>IFERROR(DA87*INDEX('Energy Prices'!$F$12:$CJ$17,MATCH('Data Input - Proposed'!$D95,'Energy Prices'!$C$12:$C$17,0),MATCH('Data Input - Proposed'!DA$7,'Energy Prices'!$F$11:$CJ$11,0))/100000,"")</f>
        <v/>
      </c>
      <c r="DB95" s="536" t="str">
        <f>IFERROR(DB87*INDEX('Energy Prices'!$F$12:$CJ$17,MATCH('Data Input - Proposed'!$D95,'Energy Prices'!$C$12:$C$17,0),MATCH('Data Input - Proposed'!DB$7,'Energy Prices'!$F$11:$CJ$11,0))/100000,"")</f>
        <v/>
      </c>
      <c r="DC95" s="536" t="str">
        <f>IFERROR(DC87*INDEX('Energy Prices'!$F$12:$CJ$17,MATCH('Data Input - Proposed'!$D95,'Energy Prices'!$C$12:$C$17,0),MATCH('Data Input - Proposed'!DC$7,'Energy Prices'!$F$11:$CJ$11,0))/100000,"")</f>
        <v/>
      </c>
      <c r="DD95" s="225"/>
      <c r="DE95" s="220"/>
    </row>
    <row r="96" spans="2:109" x14ac:dyDescent="0.25">
      <c r="B96" s="217"/>
      <c r="C96" s="263"/>
      <c r="D96" s="226" t="str">
        <f t="shared" si="6"/>
        <v>Road - Petrol</v>
      </c>
      <c r="E96" s="219" t="s">
        <v>1117</v>
      </c>
      <c r="F96" s="276" t="s">
        <v>571</v>
      </c>
      <c r="G96" s="276"/>
      <c r="H96" s="536" t="str">
        <f>IFERROR(H88*INDEX('Energy Prices'!$F$12:$CJ$17,MATCH('Data Input - Proposed'!$D96,'Energy Prices'!$C$12:$C$17,0),MATCH('Data Input - Proposed'!H$7,'Energy Prices'!$F$11:$CJ$11,0))/100000,"")</f>
        <v/>
      </c>
      <c r="I96" s="536" t="str">
        <f>IFERROR(I88*INDEX('Energy Prices'!$F$12:$CJ$17,MATCH('Data Input - Proposed'!$D96,'Energy Prices'!$C$12:$C$17,0),MATCH('Data Input - Proposed'!I$7,'Energy Prices'!$F$11:$CJ$11,0))/100000,"")</f>
        <v/>
      </c>
      <c r="J96" s="536" t="str">
        <f>IFERROR(J88*INDEX('Energy Prices'!$F$12:$CJ$17,MATCH('Data Input - Proposed'!$D96,'Energy Prices'!$C$12:$C$17,0),MATCH('Data Input - Proposed'!J$7,'Energy Prices'!$F$11:$CJ$11,0))/100000,"")</f>
        <v/>
      </c>
      <c r="K96" s="536" t="str">
        <f>IFERROR(K88*INDEX('Energy Prices'!$F$12:$CJ$17,MATCH('Data Input - Proposed'!$D96,'Energy Prices'!$C$12:$C$17,0),MATCH('Data Input - Proposed'!K$7,'Energy Prices'!$F$11:$CJ$11,0))/100000,"")</f>
        <v/>
      </c>
      <c r="L96" s="536" t="str">
        <f>IFERROR(L88*INDEX('Energy Prices'!$F$12:$CJ$17,MATCH('Data Input - Proposed'!$D96,'Energy Prices'!$C$12:$C$17,0),MATCH('Data Input - Proposed'!L$7,'Energy Prices'!$F$11:$CJ$11,0))/100000,"")</f>
        <v/>
      </c>
      <c r="M96" s="536" t="str">
        <f>IFERROR(M88*INDEX('Energy Prices'!$F$12:$CJ$17,MATCH('Data Input - Proposed'!$D96,'Energy Prices'!$C$12:$C$17,0),MATCH('Data Input - Proposed'!M$7,'Energy Prices'!$F$11:$CJ$11,0))/100000,"")</f>
        <v/>
      </c>
      <c r="N96" s="536" t="str">
        <f>IFERROR(N88*INDEX('Energy Prices'!$F$12:$CJ$17,MATCH('Data Input - Proposed'!$D96,'Energy Prices'!$C$12:$C$17,0),MATCH('Data Input - Proposed'!N$7,'Energy Prices'!$F$11:$CJ$11,0))/100000,"")</f>
        <v/>
      </c>
      <c r="O96" s="536" t="str">
        <f>IFERROR(O88*INDEX('Energy Prices'!$F$12:$CJ$17,MATCH('Data Input - Proposed'!$D96,'Energy Prices'!$C$12:$C$17,0),MATCH('Data Input - Proposed'!O$7,'Energy Prices'!$F$11:$CJ$11,0))/100000,"")</f>
        <v/>
      </c>
      <c r="P96" s="536" t="str">
        <f>IFERROR(P88*INDEX('Energy Prices'!$F$12:$CJ$17,MATCH('Data Input - Proposed'!$D96,'Energy Prices'!$C$12:$C$17,0),MATCH('Data Input - Proposed'!P$7,'Energy Prices'!$F$11:$CJ$11,0))/100000,"")</f>
        <v/>
      </c>
      <c r="Q96" s="536" t="str">
        <f>IFERROR(Q88*INDEX('Energy Prices'!$F$12:$CJ$17,MATCH('Data Input - Proposed'!$D96,'Energy Prices'!$C$12:$C$17,0),MATCH('Data Input - Proposed'!Q$7,'Energy Prices'!$F$11:$CJ$11,0))/100000,"")</f>
        <v/>
      </c>
      <c r="R96" s="536" t="str">
        <f>IFERROR(R88*INDEX('Energy Prices'!$F$12:$CJ$17,MATCH('Data Input - Proposed'!$D96,'Energy Prices'!$C$12:$C$17,0),MATCH('Data Input - Proposed'!R$7,'Energy Prices'!$F$11:$CJ$11,0))/100000,"")</f>
        <v/>
      </c>
      <c r="S96" s="536" t="str">
        <f>IFERROR(S88*INDEX('Energy Prices'!$F$12:$CJ$17,MATCH('Data Input - Proposed'!$D96,'Energy Prices'!$C$12:$C$17,0),MATCH('Data Input - Proposed'!S$7,'Energy Prices'!$F$11:$CJ$11,0))/100000,"")</f>
        <v/>
      </c>
      <c r="T96" s="536" t="str">
        <f>IFERROR(T88*INDEX('Energy Prices'!$F$12:$CJ$17,MATCH('Data Input - Proposed'!$D96,'Energy Prices'!$C$12:$C$17,0),MATCH('Data Input - Proposed'!T$7,'Energy Prices'!$F$11:$CJ$11,0))/100000,"")</f>
        <v/>
      </c>
      <c r="U96" s="536" t="str">
        <f>IFERROR(U88*INDEX('Energy Prices'!$F$12:$CJ$17,MATCH('Data Input - Proposed'!$D96,'Energy Prices'!$C$12:$C$17,0),MATCH('Data Input - Proposed'!U$7,'Energy Prices'!$F$11:$CJ$11,0))/100000,"")</f>
        <v/>
      </c>
      <c r="V96" s="536" t="str">
        <f>IFERROR(V88*INDEX('Energy Prices'!$F$12:$CJ$17,MATCH('Data Input - Proposed'!$D96,'Energy Prices'!$C$12:$C$17,0),MATCH('Data Input - Proposed'!V$7,'Energy Prices'!$F$11:$CJ$11,0))/100000,"")</f>
        <v/>
      </c>
      <c r="W96" s="536" t="str">
        <f>IFERROR(W88*INDEX('Energy Prices'!$F$12:$CJ$17,MATCH('Data Input - Proposed'!$D96,'Energy Prices'!$C$12:$C$17,0),MATCH('Data Input - Proposed'!W$7,'Energy Prices'!$F$11:$CJ$11,0))/100000,"")</f>
        <v/>
      </c>
      <c r="X96" s="536" t="str">
        <f>IFERROR(X88*INDEX('Energy Prices'!$F$12:$CJ$17,MATCH('Data Input - Proposed'!$D96,'Energy Prices'!$C$12:$C$17,0),MATCH('Data Input - Proposed'!X$7,'Energy Prices'!$F$11:$CJ$11,0))/100000,"")</f>
        <v/>
      </c>
      <c r="Y96" s="536" t="str">
        <f>IFERROR(Y88*INDEX('Energy Prices'!$F$12:$CJ$17,MATCH('Data Input - Proposed'!$D96,'Energy Prices'!$C$12:$C$17,0),MATCH('Data Input - Proposed'!Y$7,'Energy Prices'!$F$11:$CJ$11,0))/100000,"")</f>
        <v/>
      </c>
      <c r="Z96" s="536" t="str">
        <f>IFERROR(Z88*INDEX('Energy Prices'!$F$12:$CJ$17,MATCH('Data Input - Proposed'!$D96,'Energy Prices'!$C$12:$C$17,0),MATCH('Data Input - Proposed'!Z$7,'Energy Prices'!$F$11:$CJ$11,0))/100000,"")</f>
        <v/>
      </c>
      <c r="AA96" s="536" t="str">
        <f>IFERROR(AA88*INDEX('Energy Prices'!$F$12:$CJ$17,MATCH('Data Input - Proposed'!$D96,'Energy Prices'!$C$12:$C$17,0),MATCH('Data Input - Proposed'!AA$7,'Energy Prices'!$F$11:$CJ$11,0))/100000,"")</f>
        <v/>
      </c>
      <c r="AB96" s="536" t="str">
        <f>IFERROR(AB88*INDEX('Energy Prices'!$F$12:$CJ$17,MATCH('Data Input - Proposed'!$D96,'Energy Prices'!$C$12:$C$17,0),MATCH('Data Input - Proposed'!AB$7,'Energy Prices'!$F$11:$CJ$11,0))/100000,"")</f>
        <v/>
      </c>
      <c r="AC96" s="536" t="str">
        <f>IFERROR(AC88*INDEX('Energy Prices'!$F$12:$CJ$17,MATCH('Data Input - Proposed'!$D96,'Energy Prices'!$C$12:$C$17,0),MATCH('Data Input - Proposed'!AC$7,'Energy Prices'!$F$11:$CJ$11,0))/100000,"")</f>
        <v/>
      </c>
      <c r="AD96" s="536" t="str">
        <f>IFERROR(AD88*INDEX('Energy Prices'!$F$12:$CJ$17,MATCH('Data Input - Proposed'!$D96,'Energy Prices'!$C$12:$C$17,0),MATCH('Data Input - Proposed'!AD$7,'Energy Prices'!$F$11:$CJ$11,0))/100000,"")</f>
        <v/>
      </c>
      <c r="AE96" s="536" t="str">
        <f>IFERROR(AE88*INDEX('Energy Prices'!$F$12:$CJ$17,MATCH('Data Input - Proposed'!$D96,'Energy Prices'!$C$12:$C$17,0),MATCH('Data Input - Proposed'!AE$7,'Energy Prices'!$F$11:$CJ$11,0))/100000,"")</f>
        <v/>
      </c>
      <c r="AF96" s="536" t="str">
        <f>IFERROR(AF88*INDEX('Energy Prices'!$F$12:$CJ$17,MATCH('Data Input - Proposed'!$D96,'Energy Prices'!$C$12:$C$17,0),MATCH('Data Input - Proposed'!AF$7,'Energy Prices'!$F$11:$CJ$11,0))/100000,"")</f>
        <v/>
      </c>
      <c r="AG96" s="536" t="str">
        <f>IFERROR(AG88*INDEX('Energy Prices'!$F$12:$CJ$17,MATCH('Data Input - Proposed'!$D96,'Energy Prices'!$C$12:$C$17,0),MATCH('Data Input - Proposed'!AG$7,'Energy Prices'!$F$11:$CJ$11,0))/100000,"")</f>
        <v/>
      </c>
      <c r="AH96" s="536" t="str">
        <f>IFERROR(AH88*INDEX('Energy Prices'!$F$12:$CJ$17,MATCH('Data Input - Proposed'!$D96,'Energy Prices'!$C$12:$C$17,0),MATCH('Data Input - Proposed'!AH$7,'Energy Prices'!$F$11:$CJ$11,0))/100000,"")</f>
        <v/>
      </c>
      <c r="AI96" s="536" t="str">
        <f>IFERROR(AI88*INDEX('Energy Prices'!$F$12:$CJ$17,MATCH('Data Input - Proposed'!$D96,'Energy Prices'!$C$12:$C$17,0),MATCH('Data Input - Proposed'!AI$7,'Energy Prices'!$F$11:$CJ$11,0))/100000,"")</f>
        <v/>
      </c>
      <c r="AJ96" s="536" t="str">
        <f>IFERROR(AJ88*INDEX('Energy Prices'!$F$12:$CJ$17,MATCH('Data Input - Proposed'!$D96,'Energy Prices'!$C$12:$C$17,0),MATCH('Data Input - Proposed'!AJ$7,'Energy Prices'!$F$11:$CJ$11,0))/100000,"")</f>
        <v/>
      </c>
      <c r="AK96" s="536" t="str">
        <f>IFERROR(AK88*INDEX('Energy Prices'!$F$12:$CJ$17,MATCH('Data Input - Proposed'!$D96,'Energy Prices'!$C$12:$C$17,0),MATCH('Data Input - Proposed'!AK$7,'Energy Prices'!$F$11:$CJ$11,0))/100000,"")</f>
        <v/>
      </c>
      <c r="AL96" s="536" t="str">
        <f>IFERROR(AL88*INDEX('Energy Prices'!$F$12:$CJ$17,MATCH('Data Input - Proposed'!$D96,'Energy Prices'!$C$12:$C$17,0),MATCH('Data Input - Proposed'!AL$7,'Energy Prices'!$F$11:$CJ$11,0))/100000,"")</f>
        <v/>
      </c>
      <c r="AM96" s="536" t="str">
        <f>IFERROR(AM88*INDEX('Energy Prices'!$F$12:$CJ$17,MATCH('Data Input - Proposed'!$D96,'Energy Prices'!$C$12:$C$17,0),MATCH('Data Input - Proposed'!AM$7,'Energy Prices'!$F$11:$CJ$11,0))/100000,"")</f>
        <v/>
      </c>
      <c r="AN96" s="536" t="str">
        <f>IFERROR(AN88*INDEX('Energy Prices'!$F$12:$CJ$17,MATCH('Data Input - Proposed'!$D96,'Energy Prices'!$C$12:$C$17,0),MATCH('Data Input - Proposed'!AN$7,'Energy Prices'!$F$11:$CJ$11,0))/100000,"")</f>
        <v/>
      </c>
      <c r="AO96" s="536" t="str">
        <f>IFERROR(AO88*INDEX('Energy Prices'!$F$12:$CJ$17,MATCH('Data Input - Proposed'!$D96,'Energy Prices'!$C$12:$C$17,0),MATCH('Data Input - Proposed'!AO$7,'Energy Prices'!$F$11:$CJ$11,0))/100000,"")</f>
        <v/>
      </c>
      <c r="AP96" s="536" t="str">
        <f>IFERROR(AP88*INDEX('Energy Prices'!$F$12:$CJ$17,MATCH('Data Input - Proposed'!$D96,'Energy Prices'!$C$12:$C$17,0),MATCH('Data Input - Proposed'!AP$7,'Energy Prices'!$F$11:$CJ$11,0))/100000,"")</f>
        <v/>
      </c>
      <c r="AQ96" s="536" t="str">
        <f>IFERROR(AQ88*INDEX('Energy Prices'!$F$12:$CJ$17,MATCH('Data Input - Proposed'!$D96,'Energy Prices'!$C$12:$C$17,0),MATCH('Data Input - Proposed'!AQ$7,'Energy Prices'!$F$11:$CJ$11,0))/100000,"")</f>
        <v/>
      </c>
      <c r="AR96" s="536" t="str">
        <f>IFERROR(AR88*INDEX('Energy Prices'!$F$12:$CJ$17,MATCH('Data Input - Proposed'!$D96,'Energy Prices'!$C$12:$C$17,0),MATCH('Data Input - Proposed'!AR$7,'Energy Prices'!$F$11:$CJ$11,0))/100000,"")</f>
        <v/>
      </c>
      <c r="AS96" s="536" t="str">
        <f>IFERROR(AS88*INDEX('Energy Prices'!$F$12:$CJ$17,MATCH('Data Input - Proposed'!$D96,'Energy Prices'!$C$12:$C$17,0),MATCH('Data Input - Proposed'!AS$7,'Energy Prices'!$F$11:$CJ$11,0))/100000,"")</f>
        <v/>
      </c>
      <c r="AT96" s="536" t="str">
        <f>IFERROR(AT88*INDEX('Energy Prices'!$F$12:$CJ$17,MATCH('Data Input - Proposed'!$D96,'Energy Prices'!$C$12:$C$17,0),MATCH('Data Input - Proposed'!AT$7,'Energy Prices'!$F$11:$CJ$11,0))/100000,"")</f>
        <v/>
      </c>
      <c r="AU96" s="536" t="str">
        <f>IFERROR(AU88*INDEX('Energy Prices'!$F$12:$CJ$17,MATCH('Data Input - Proposed'!$D96,'Energy Prices'!$C$12:$C$17,0),MATCH('Data Input - Proposed'!AU$7,'Energy Prices'!$F$11:$CJ$11,0))/100000,"")</f>
        <v/>
      </c>
      <c r="AV96" s="536" t="str">
        <f>IFERROR(AV88*INDEX('Energy Prices'!$F$12:$CJ$17,MATCH('Data Input - Proposed'!$D96,'Energy Prices'!$C$12:$C$17,0),MATCH('Data Input - Proposed'!AV$7,'Energy Prices'!$F$11:$CJ$11,0))/100000,"")</f>
        <v/>
      </c>
      <c r="AW96" s="536" t="str">
        <f>IFERROR(AW88*INDEX('Energy Prices'!$F$12:$CJ$17,MATCH('Data Input - Proposed'!$D96,'Energy Prices'!$C$12:$C$17,0),MATCH('Data Input - Proposed'!AW$7,'Energy Prices'!$F$11:$CJ$11,0))/100000,"")</f>
        <v/>
      </c>
      <c r="AX96" s="536" t="str">
        <f>IFERROR(AX88*INDEX('Energy Prices'!$F$12:$CJ$17,MATCH('Data Input - Proposed'!$D96,'Energy Prices'!$C$12:$C$17,0),MATCH('Data Input - Proposed'!AX$7,'Energy Prices'!$F$11:$CJ$11,0))/100000,"")</f>
        <v/>
      </c>
      <c r="AY96" s="536" t="str">
        <f>IFERROR(AY88*INDEX('Energy Prices'!$F$12:$CJ$17,MATCH('Data Input - Proposed'!$D96,'Energy Prices'!$C$12:$C$17,0),MATCH('Data Input - Proposed'!AY$7,'Energy Prices'!$F$11:$CJ$11,0))/100000,"")</f>
        <v/>
      </c>
      <c r="AZ96" s="536" t="str">
        <f>IFERROR(AZ88*INDEX('Energy Prices'!$F$12:$CJ$17,MATCH('Data Input - Proposed'!$D96,'Energy Prices'!$C$12:$C$17,0),MATCH('Data Input - Proposed'!AZ$7,'Energy Prices'!$F$11:$CJ$11,0))/100000,"")</f>
        <v/>
      </c>
      <c r="BA96" s="536" t="str">
        <f>IFERROR(BA88*INDEX('Energy Prices'!$F$12:$CJ$17,MATCH('Data Input - Proposed'!$D96,'Energy Prices'!$C$12:$C$17,0),MATCH('Data Input - Proposed'!BA$7,'Energy Prices'!$F$11:$CJ$11,0))/100000,"")</f>
        <v/>
      </c>
      <c r="BB96" s="536" t="str">
        <f>IFERROR(BB88*INDEX('Energy Prices'!$F$12:$CJ$17,MATCH('Data Input - Proposed'!$D96,'Energy Prices'!$C$12:$C$17,0),MATCH('Data Input - Proposed'!BB$7,'Energy Prices'!$F$11:$CJ$11,0))/100000,"")</f>
        <v/>
      </c>
      <c r="BC96" s="536" t="str">
        <f>IFERROR(BC88*INDEX('Energy Prices'!$F$12:$CJ$17,MATCH('Data Input - Proposed'!$D96,'Energy Prices'!$C$12:$C$17,0),MATCH('Data Input - Proposed'!BC$7,'Energy Prices'!$F$11:$CJ$11,0))/100000,"")</f>
        <v/>
      </c>
      <c r="BD96" s="536" t="str">
        <f>IFERROR(BD88*INDEX('Energy Prices'!$F$12:$CJ$17,MATCH('Data Input - Proposed'!$D96,'Energy Prices'!$C$12:$C$17,0),MATCH('Data Input - Proposed'!BD$7,'Energy Prices'!$F$11:$CJ$11,0))/100000,"")</f>
        <v/>
      </c>
      <c r="BE96" s="536" t="str">
        <f>IFERROR(BE88*INDEX('Energy Prices'!$F$12:$CJ$17,MATCH('Data Input - Proposed'!$D96,'Energy Prices'!$C$12:$C$17,0),MATCH('Data Input - Proposed'!BE$7,'Energy Prices'!$F$11:$CJ$11,0))/100000,"")</f>
        <v/>
      </c>
      <c r="BF96" s="536" t="str">
        <f>IFERROR(BF88*INDEX('Energy Prices'!$F$12:$CJ$17,MATCH('Data Input - Proposed'!$D96,'Energy Prices'!$C$12:$C$17,0),MATCH('Data Input - Proposed'!BF$7,'Energy Prices'!$F$11:$CJ$11,0))/100000,"")</f>
        <v/>
      </c>
      <c r="BG96" s="536" t="str">
        <f>IFERROR(BG88*INDEX('Energy Prices'!$F$12:$CJ$17,MATCH('Data Input - Proposed'!$D96,'Energy Prices'!$C$12:$C$17,0),MATCH('Data Input - Proposed'!BG$7,'Energy Prices'!$F$11:$CJ$11,0))/100000,"")</f>
        <v/>
      </c>
      <c r="BH96" s="536" t="str">
        <f>IFERROR(BH88*INDEX('Energy Prices'!$F$12:$CJ$17,MATCH('Data Input - Proposed'!$D96,'Energy Prices'!$C$12:$C$17,0),MATCH('Data Input - Proposed'!BH$7,'Energy Prices'!$F$11:$CJ$11,0))/100000,"")</f>
        <v/>
      </c>
      <c r="BI96" s="536" t="str">
        <f>IFERROR(BI88*INDEX('Energy Prices'!$F$12:$CJ$17,MATCH('Data Input - Proposed'!$D96,'Energy Prices'!$C$12:$C$17,0),MATCH('Data Input - Proposed'!BI$7,'Energy Prices'!$F$11:$CJ$11,0))/100000,"")</f>
        <v/>
      </c>
      <c r="BJ96" s="536" t="str">
        <f>IFERROR(BJ88*INDEX('Energy Prices'!$F$12:$CJ$17,MATCH('Data Input - Proposed'!$D96,'Energy Prices'!$C$12:$C$17,0),MATCH('Data Input - Proposed'!BJ$7,'Energy Prices'!$F$11:$CJ$11,0))/100000,"")</f>
        <v/>
      </c>
      <c r="BK96" s="536" t="str">
        <f>IFERROR(BK88*INDEX('Energy Prices'!$F$12:$CJ$17,MATCH('Data Input - Proposed'!$D96,'Energy Prices'!$C$12:$C$17,0),MATCH('Data Input - Proposed'!BK$7,'Energy Prices'!$F$11:$CJ$11,0))/100000,"")</f>
        <v/>
      </c>
      <c r="BL96" s="536" t="str">
        <f>IFERROR(BL88*INDEX('Energy Prices'!$F$12:$CJ$17,MATCH('Data Input - Proposed'!$D96,'Energy Prices'!$C$12:$C$17,0),MATCH('Data Input - Proposed'!BL$7,'Energy Prices'!$F$11:$CJ$11,0))/100000,"")</f>
        <v/>
      </c>
      <c r="BM96" s="536" t="str">
        <f>IFERROR(BM88*INDEX('Energy Prices'!$F$12:$CJ$17,MATCH('Data Input - Proposed'!$D96,'Energy Prices'!$C$12:$C$17,0),MATCH('Data Input - Proposed'!BM$7,'Energy Prices'!$F$11:$CJ$11,0))/100000,"")</f>
        <v/>
      </c>
      <c r="BN96" s="536" t="str">
        <f>IFERROR(BN88*INDEX('Energy Prices'!$F$12:$CJ$17,MATCH('Data Input - Proposed'!$D96,'Energy Prices'!$C$12:$C$17,0),MATCH('Data Input - Proposed'!BN$7,'Energy Prices'!$F$11:$CJ$11,0))/100000,"")</f>
        <v/>
      </c>
      <c r="BO96" s="536" t="str">
        <f>IFERROR(BO88*INDEX('Energy Prices'!$F$12:$CJ$17,MATCH('Data Input - Proposed'!$D96,'Energy Prices'!$C$12:$C$17,0),MATCH('Data Input - Proposed'!BO$7,'Energy Prices'!$F$11:$CJ$11,0))/100000,"")</f>
        <v/>
      </c>
      <c r="BP96" s="536" t="str">
        <f>IFERROR(BP88*INDEX('Energy Prices'!$F$12:$CJ$17,MATCH('Data Input - Proposed'!$D96,'Energy Prices'!$C$12:$C$17,0),MATCH('Data Input - Proposed'!BP$7,'Energy Prices'!$F$11:$CJ$11,0))/100000,"")</f>
        <v/>
      </c>
      <c r="BQ96" s="536" t="str">
        <f>IFERROR(BQ88*INDEX('Energy Prices'!$F$12:$CJ$17,MATCH('Data Input - Proposed'!$D96,'Energy Prices'!$C$12:$C$17,0),MATCH('Data Input - Proposed'!BQ$7,'Energy Prices'!$F$11:$CJ$11,0))/100000,"")</f>
        <v/>
      </c>
      <c r="BR96" s="536" t="str">
        <f>IFERROR(BR88*INDEX('Energy Prices'!$F$12:$CJ$17,MATCH('Data Input - Proposed'!$D96,'Energy Prices'!$C$12:$C$17,0),MATCH('Data Input - Proposed'!BR$7,'Energy Prices'!$F$11:$CJ$11,0))/100000,"")</f>
        <v/>
      </c>
      <c r="BS96" s="536" t="str">
        <f>IFERROR(BS88*INDEX('Energy Prices'!$F$12:$CJ$17,MATCH('Data Input - Proposed'!$D96,'Energy Prices'!$C$12:$C$17,0),MATCH('Data Input - Proposed'!BS$7,'Energy Prices'!$F$11:$CJ$11,0))/100000,"")</f>
        <v/>
      </c>
      <c r="BT96" s="536" t="str">
        <f>IFERROR(BT88*INDEX('Energy Prices'!$F$12:$CJ$17,MATCH('Data Input - Proposed'!$D96,'Energy Prices'!$C$12:$C$17,0),MATCH('Data Input - Proposed'!BT$7,'Energy Prices'!$F$11:$CJ$11,0))/100000,"")</f>
        <v/>
      </c>
      <c r="BU96" s="536" t="str">
        <f>IFERROR(BU88*INDEX('Energy Prices'!$F$12:$CJ$17,MATCH('Data Input - Proposed'!$D96,'Energy Prices'!$C$12:$C$17,0),MATCH('Data Input - Proposed'!BU$7,'Energy Prices'!$F$11:$CJ$11,0))/100000,"")</f>
        <v/>
      </c>
      <c r="BV96" s="536" t="str">
        <f>IFERROR(BV88*INDEX('Energy Prices'!$F$12:$CJ$17,MATCH('Data Input - Proposed'!$D96,'Energy Prices'!$C$12:$C$17,0),MATCH('Data Input - Proposed'!BV$7,'Energy Prices'!$F$11:$CJ$11,0))/100000,"")</f>
        <v/>
      </c>
      <c r="BW96" s="536" t="str">
        <f>IFERROR(BW88*INDEX('Energy Prices'!$F$12:$CJ$17,MATCH('Data Input - Proposed'!$D96,'Energy Prices'!$C$12:$C$17,0),MATCH('Data Input - Proposed'!BW$7,'Energy Prices'!$F$11:$CJ$11,0))/100000,"")</f>
        <v/>
      </c>
      <c r="BX96" s="536" t="str">
        <f>IFERROR(BX88*INDEX('Energy Prices'!$F$12:$CJ$17,MATCH('Data Input - Proposed'!$D96,'Energy Prices'!$C$12:$C$17,0),MATCH('Data Input - Proposed'!BX$7,'Energy Prices'!$F$11:$CJ$11,0))/100000,"")</f>
        <v/>
      </c>
      <c r="BY96" s="536" t="str">
        <f>IFERROR(BY88*INDEX('Energy Prices'!$F$12:$CJ$17,MATCH('Data Input - Proposed'!$D96,'Energy Prices'!$C$12:$C$17,0),MATCH('Data Input - Proposed'!BY$7,'Energy Prices'!$F$11:$CJ$11,0))/100000,"")</f>
        <v/>
      </c>
      <c r="BZ96" s="536" t="str">
        <f>IFERROR(BZ88*INDEX('Energy Prices'!$F$12:$CJ$17,MATCH('Data Input - Proposed'!$D96,'Energy Prices'!$C$12:$C$17,0),MATCH('Data Input - Proposed'!BZ$7,'Energy Prices'!$F$11:$CJ$11,0))/100000,"")</f>
        <v/>
      </c>
      <c r="CA96" s="536" t="str">
        <f>IFERROR(CA88*INDEX('Energy Prices'!$F$12:$CJ$17,MATCH('Data Input - Proposed'!$D96,'Energy Prices'!$C$12:$C$17,0),MATCH('Data Input - Proposed'!CA$7,'Energy Prices'!$F$11:$CJ$11,0))/100000,"")</f>
        <v/>
      </c>
      <c r="CB96" s="536" t="str">
        <f>IFERROR(CB88*INDEX('Energy Prices'!$F$12:$CJ$17,MATCH('Data Input - Proposed'!$D96,'Energy Prices'!$C$12:$C$17,0),MATCH('Data Input - Proposed'!CB$7,'Energy Prices'!$F$11:$CJ$11,0))/100000,"")</f>
        <v/>
      </c>
      <c r="CC96" s="536" t="str">
        <f>IFERROR(CC88*INDEX('Energy Prices'!$F$12:$CJ$17,MATCH('Data Input - Proposed'!$D96,'Energy Prices'!$C$12:$C$17,0),MATCH('Data Input - Proposed'!CC$7,'Energy Prices'!$F$11:$CJ$11,0))/100000,"")</f>
        <v/>
      </c>
      <c r="CD96" s="536" t="str">
        <f>IFERROR(CD88*INDEX('Energy Prices'!$F$12:$CJ$17,MATCH('Data Input - Proposed'!$D96,'Energy Prices'!$C$12:$C$17,0),MATCH('Data Input - Proposed'!CD$7,'Energy Prices'!$F$11:$CJ$11,0))/100000,"")</f>
        <v/>
      </c>
      <c r="CE96" s="536" t="str">
        <f>IFERROR(CE88*INDEX('Energy Prices'!$F$12:$CJ$17,MATCH('Data Input - Proposed'!$D96,'Energy Prices'!$C$12:$C$17,0),MATCH('Data Input - Proposed'!CE$7,'Energy Prices'!$F$11:$CJ$11,0))/100000,"")</f>
        <v/>
      </c>
      <c r="CF96" s="536" t="str">
        <f>IFERROR(CF88*INDEX('Energy Prices'!$F$12:$CJ$17,MATCH('Data Input - Proposed'!$D96,'Energy Prices'!$C$12:$C$17,0),MATCH('Data Input - Proposed'!CF$7,'Energy Prices'!$F$11:$CJ$11,0))/100000,"")</f>
        <v/>
      </c>
      <c r="CG96" s="536" t="str">
        <f>IFERROR(CG88*INDEX('Energy Prices'!$F$12:$CJ$17,MATCH('Data Input - Proposed'!$D96,'Energy Prices'!$C$12:$C$17,0),MATCH('Data Input - Proposed'!CG$7,'Energy Prices'!$F$11:$CJ$11,0))/100000,"")</f>
        <v/>
      </c>
      <c r="CH96" s="536" t="str">
        <f>IFERROR(CH88*INDEX('Energy Prices'!$F$12:$CJ$17,MATCH('Data Input - Proposed'!$D96,'Energy Prices'!$C$12:$C$17,0),MATCH('Data Input - Proposed'!CH$7,'Energy Prices'!$F$11:$CJ$11,0))/100000,"")</f>
        <v/>
      </c>
      <c r="CI96" s="536" t="str">
        <f>IFERROR(CI88*INDEX('Energy Prices'!$F$12:$CJ$17,MATCH('Data Input - Proposed'!$D96,'Energy Prices'!$C$12:$C$17,0),MATCH('Data Input - Proposed'!CI$7,'Energy Prices'!$F$11:$CJ$11,0))/100000,"")</f>
        <v/>
      </c>
      <c r="CJ96" s="536" t="str">
        <f>IFERROR(CJ88*INDEX('Energy Prices'!$F$12:$CJ$17,MATCH('Data Input - Proposed'!$D96,'Energy Prices'!$C$12:$C$17,0),MATCH('Data Input - Proposed'!CJ$7,'Energy Prices'!$F$11:$CJ$11,0))/100000,"")</f>
        <v/>
      </c>
      <c r="CK96" s="536" t="str">
        <f>IFERROR(CK88*INDEX('Energy Prices'!$F$12:$CJ$17,MATCH('Data Input - Proposed'!$D96,'Energy Prices'!$C$12:$C$17,0),MATCH('Data Input - Proposed'!CK$7,'Energy Prices'!$F$11:$CJ$11,0))/100000,"")</f>
        <v/>
      </c>
      <c r="CL96" s="536" t="str">
        <f>IFERROR(CL88*INDEX('Energy Prices'!$F$12:$CJ$17,MATCH('Data Input - Proposed'!$D96,'Energy Prices'!$C$12:$C$17,0),MATCH('Data Input - Proposed'!CL$7,'Energy Prices'!$F$11:$CJ$11,0))/100000,"")</f>
        <v/>
      </c>
      <c r="CM96" s="536" t="str">
        <f>IFERROR(CM88*INDEX('Energy Prices'!$F$12:$CJ$17,MATCH('Data Input - Proposed'!$D96,'Energy Prices'!$C$12:$C$17,0),MATCH('Data Input - Proposed'!CM$7,'Energy Prices'!$F$11:$CJ$11,0))/100000,"")</f>
        <v/>
      </c>
      <c r="CN96" s="536" t="str">
        <f>IFERROR(CN88*INDEX('Energy Prices'!$F$12:$CJ$17,MATCH('Data Input - Proposed'!$D96,'Energy Prices'!$C$12:$C$17,0),MATCH('Data Input - Proposed'!CN$7,'Energy Prices'!$F$11:$CJ$11,0))/100000,"")</f>
        <v/>
      </c>
      <c r="CO96" s="536" t="str">
        <f>IFERROR(CO88*INDEX('Energy Prices'!$F$12:$CJ$17,MATCH('Data Input - Proposed'!$D96,'Energy Prices'!$C$12:$C$17,0),MATCH('Data Input - Proposed'!CO$7,'Energy Prices'!$F$11:$CJ$11,0))/100000,"")</f>
        <v/>
      </c>
      <c r="CP96" s="536" t="str">
        <f>IFERROR(CP88*INDEX('Energy Prices'!$F$12:$CJ$17,MATCH('Data Input - Proposed'!$D96,'Energy Prices'!$C$12:$C$17,0),MATCH('Data Input - Proposed'!CP$7,'Energy Prices'!$F$11:$CJ$11,0))/100000,"")</f>
        <v/>
      </c>
      <c r="CQ96" s="536" t="str">
        <f>IFERROR(CQ88*INDEX('Energy Prices'!$F$12:$CJ$17,MATCH('Data Input - Proposed'!$D96,'Energy Prices'!$C$12:$C$17,0),MATCH('Data Input - Proposed'!CQ$7,'Energy Prices'!$F$11:$CJ$11,0))/100000,"")</f>
        <v/>
      </c>
      <c r="CR96" s="536" t="str">
        <f>IFERROR(CR88*INDEX('Energy Prices'!$F$12:$CJ$17,MATCH('Data Input - Proposed'!$D96,'Energy Prices'!$C$12:$C$17,0),MATCH('Data Input - Proposed'!CR$7,'Energy Prices'!$F$11:$CJ$11,0))/100000,"")</f>
        <v/>
      </c>
      <c r="CS96" s="536" t="str">
        <f>IFERROR(CS88*INDEX('Energy Prices'!$F$12:$CJ$17,MATCH('Data Input - Proposed'!$D96,'Energy Prices'!$C$12:$C$17,0),MATCH('Data Input - Proposed'!CS$7,'Energy Prices'!$F$11:$CJ$11,0))/100000,"")</f>
        <v/>
      </c>
      <c r="CT96" s="536" t="str">
        <f>IFERROR(CT88*INDEX('Energy Prices'!$F$12:$CJ$17,MATCH('Data Input - Proposed'!$D96,'Energy Prices'!$C$12:$C$17,0),MATCH('Data Input - Proposed'!CT$7,'Energy Prices'!$F$11:$CJ$11,0))/100000,"")</f>
        <v/>
      </c>
      <c r="CU96" s="536" t="str">
        <f>IFERROR(CU88*INDEX('Energy Prices'!$F$12:$CJ$17,MATCH('Data Input - Proposed'!$D96,'Energy Prices'!$C$12:$C$17,0),MATCH('Data Input - Proposed'!CU$7,'Energy Prices'!$F$11:$CJ$11,0))/100000,"")</f>
        <v/>
      </c>
      <c r="CV96" s="536" t="str">
        <f>IFERROR(CV88*INDEX('Energy Prices'!$F$12:$CJ$17,MATCH('Data Input - Proposed'!$D96,'Energy Prices'!$C$12:$C$17,0),MATCH('Data Input - Proposed'!CV$7,'Energy Prices'!$F$11:$CJ$11,0))/100000,"")</f>
        <v/>
      </c>
      <c r="CW96" s="536" t="str">
        <f>IFERROR(CW88*INDEX('Energy Prices'!$F$12:$CJ$17,MATCH('Data Input - Proposed'!$D96,'Energy Prices'!$C$12:$C$17,0),MATCH('Data Input - Proposed'!CW$7,'Energy Prices'!$F$11:$CJ$11,0))/100000,"")</f>
        <v/>
      </c>
      <c r="CX96" s="536" t="str">
        <f>IFERROR(CX88*INDEX('Energy Prices'!$F$12:$CJ$17,MATCH('Data Input - Proposed'!$D96,'Energy Prices'!$C$12:$C$17,0),MATCH('Data Input - Proposed'!CX$7,'Energy Prices'!$F$11:$CJ$11,0))/100000,"")</f>
        <v/>
      </c>
      <c r="CY96" s="536" t="str">
        <f>IFERROR(CY88*INDEX('Energy Prices'!$F$12:$CJ$17,MATCH('Data Input - Proposed'!$D96,'Energy Prices'!$C$12:$C$17,0),MATCH('Data Input - Proposed'!CY$7,'Energy Prices'!$F$11:$CJ$11,0))/100000,"")</f>
        <v/>
      </c>
      <c r="CZ96" s="536" t="str">
        <f>IFERROR(CZ88*INDEX('Energy Prices'!$F$12:$CJ$17,MATCH('Data Input - Proposed'!$D96,'Energy Prices'!$C$12:$C$17,0),MATCH('Data Input - Proposed'!CZ$7,'Energy Prices'!$F$11:$CJ$11,0))/100000,"")</f>
        <v/>
      </c>
      <c r="DA96" s="536" t="str">
        <f>IFERROR(DA88*INDEX('Energy Prices'!$F$12:$CJ$17,MATCH('Data Input - Proposed'!$D96,'Energy Prices'!$C$12:$C$17,0),MATCH('Data Input - Proposed'!DA$7,'Energy Prices'!$F$11:$CJ$11,0))/100000,"")</f>
        <v/>
      </c>
      <c r="DB96" s="536" t="str">
        <f>IFERROR(DB88*INDEX('Energy Prices'!$F$12:$CJ$17,MATCH('Data Input - Proposed'!$D96,'Energy Prices'!$C$12:$C$17,0),MATCH('Data Input - Proposed'!DB$7,'Energy Prices'!$F$11:$CJ$11,0))/100000,"")</f>
        <v/>
      </c>
      <c r="DC96" s="536" t="str">
        <f>IFERROR(DC88*INDEX('Energy Prices'!$F$12:$CJ$17,MATCH('Data Input - Proposed'!$D96,'Energy Prices'!$C$12:$C$17,0),MATCH('Data Input - Proposed'!DC$7,'Energy Prices'!$F$11:$CJ$11,0))/100000,"")</f>
        <v/>
      </c>
      <c r="DD96" s="225"/>
      <c r="DE96" s="220"/>
    </row>
    <row r="97" spans="2:109" x14ac:dyDescent="0.25">
      <c r="B97" s="217"/>
      <c r="C97" s="263"/>
      <c r="D97" s="226" t="str">
        <f t="shared" si="6"/>
        <v>Road - Diesel</v>
      </c>
      <c r="E97" s="219" t="s">
        <v>1117</v>
      </c>
      <c r="F97" s="276" t="s">
        <v>571</v>
      </c>
      <c r="G97" s="276"/>
      <c r="H97" s="536" t="str">
        <f>IFERROR(H89*INDEX('Energy Prices'!$F$12:$CJ$17,MATCH('Data Input - Proposed'!$D97,'Energy Prices'!$C$12:$C$17,0),MATCH('Data Input - Proposed'!H$7,'Energy Prices'!$F$11:$CJ$11,0))/100000,"")</f>
        <v/>
      </c>
      <c r="I97" s="536" t="str">
        <f>IFERROR(I89*INDEX('Energy Prices'!$F$12:$CJ$17,MATCH('Data Input - Proposed'!$D97,'Energy Prices'!$C$12:$C$17,0),MATCH('Data Input - Proposed'!I$7,'Energy Prices'!$F$11:$CJ$11,0))/100000,"")</f>
        <v/>
      </c>
      <c r="J97" s="536" t="str">
        <f>IFERROR(J89*INDEX('Energy Prices'!$F$12:$CJ$17,MATCH('Data Input - Proposed'!$D97,'Energy Prices'!$C$12:$C$17,0),MATCH('Data Input - Proposed'!J$7,'Energy Prices'!$F$11:$CJ$11,0))/100000,"")</f>
        <v/>
      </c>
      <c r="K97" s="536" t="str">
        <f>IFERROR(K89*INDEX('Energy Prices'!$F$12:$CJ$17,MATCH('Data Input - Proposed'!$D97,'Energy Prices'!$C$12:$C$17,0),MATCH('Data Input - Proposed'!K$7,'Energy Prices'!$F$11:$CJ$11,0))/100000,"")</f>
        <v/>
      </c>
      <c r="L97" s="536" t="str">
        <f>IFERROR(L89*INDEX('Energy Prices'!$F$12:$CJ$17,MATCH('Data Input - Proposed'!$D97,'Energy Prices'!$C$12:$C$17,0),MATCH('Data Input - Proposed'!L$7,'Energy Prices'!$F$11:$CJ$11,0))/100000,"")</f>
        <v/>
      </c>
      <c r="M97" s="536" t="str">
        <f>IFERROR(M89*INDEX('Energy Prices'!$F$12:$CJ$17,MATCH('Data Input - Proposed'!$D97,'Energy Prices'!$C$12:$C$17,0),MATCH('Data Input - Proposed'!M$7,'Energy Prices'!$F$11:$CJ$11,0))/100000,"")</f>
        <v/>
      </c>
      <c r="N97" s="536" t="str">
        <f>IFERROR(N89*INDEX('Energy Prices'!$F$12:$CJ$17,MATCH('Data Input - Proposed'!$D97,'Energy Prices'!$C$12:$C$17,0),MATCH('Data Input - Proposed'!N$7,'Energy Prices'!$F$11:$CJ$11,0))/100000,"")</f>
        <v/>
      </c>
      <c r="O97" s="536" t="str">
        <f>IFERROR(O89*INDEX('Energy Prices'!$F$12:$CJ$17,MATCH('Data Input - Proposed'!$D97,'Energy Prices'!$C$12:$C$17,0),MATCH('Data Input - Proposed'!O$7,'Energy Prices'!$F$11:$CJ$11,0))/100000,"")</f>
        <v/>
      </c>
      <c r="P97" s="536" t="str">
        <f>IFERROR(P89*INDEX('Energy Prices'!$F$12:$CJ$17,MATCH('Data Input - Proposed'!$D97,'Energy Prices'!$C$12:$C$17,0),MATCH('Data Input - Proposed'!P$7,'Energy Prices'!$F$11:$CJ$11,0))/100000,"")</f>
        <v/>
      </c>
      <c r="Q97" s="536" t="str">
        <f>IFERROR(Q89*INDEX('Energy Prices'!$F$12:$CJ$17,MATCH('Data Input - Proposed'!$D97,'Energy Prices'!$C$12:$C$17,0),MATCH('Data Input - Proposed'!Q$7,'Energy Prices'!$F$11:$CJ$11,0))/100000,"")</f>
        <v/>
      </c>
      <c r="R97" s="536" t="str">
        <f>IFERROR(R89*INDEX('Energy Prices'!$F$12:$CJ$17,MATCH('Data Input - Proposed'!$D97,'Energy Prices'!$C$12:$C$17,0),MATCH('Data Input - Proposed'!R$7,'Energy Prices'!$F$11:$CJ$11,0))/100000,"")</f>
        <v/>
      </c>
      <c r="S97" s="536" t="str">
        <f>IFERROR(S89*INDEX('Energy Prices'!$F$12:$CJ$17,MATCH('Data Input - Proposed'!$D97,'Energy Prices'!$C$12:$C$17,0),MATCH('Data Input - Proposed'!S$7,'Energy Prices'!$F$11:$CJ$11,0))/100000,"")</f>
        <v/>
      </c>
      <c r="T97" s="536" t="str">
        <f>IFERROR(T89*INDEX('Energy Prices'!$F$12:$CJ$17,MATCH('Data Input - Proposed'!$D97,'Energy Prices'!$C$12:$C$17,0),MATCH('Data Input - Proposed'!T$7,'Energy Prices'!$F$11:$CJ$11,0))/100000,"")</f>
        <v/>
      </c>
      <c r="U97" s="536" t="str">
        <f>IFERROR(U89*INDEX('Energy Prices'!$F$12:$CJ$17,MATCH('Data Input - Proposed'!$D97,'Energy Prices'!$C$12:$C$17,0),MATCH('Data Input - Proposed'!U$7,'Energy Prices'!$F$11:$CJ$11,0))/100000,"")</f>
        <v/>
      </c>
      <c r="V97" s="536" t="str">
        <f>IFERROR(V89*INDEX('Energy Prices'!$F$12:$CJ$17,MATCH('Data Input - Proposed'!$D97,'Energy Prices'!$C$12:$C$17,0),MATCH('Data Input - Proposed'!V$7,'Energy Prices'!$F$11:$CJ$11,0))/100000,"")</f>
        <v/>
      </c>
      <c r="W97" s="536" t="str">
        <f>IFERROR(W89*INDEX('Energy Prices'!$F$12:$CJ$17,MATCH('Data Input - Proposed'!$D97,'Energy Prices'!$C$12:$C$17,0),MATCH('Data Input - Proposed'!W$7,'Energy Prices'!$F$11:$CJ$11,0))/100000,"")</f>
        <v/>
      </c>
      <c r="X97" s="536" t="str">
        <f>IFERROR(X89*INDEX('Energy Prices'!$F$12:$CJ$17,MATCH('Data Input - Proposed'!$D97,'Energy Prices'!$C$12:$C$17,0),MATCH('Data Input - Proposed'!X$7,'Energy Prices'!$F$11:$CJ$11,0))/100000,"")</f>
        <v/>
      </c>
      <c r="Y97" s="536" t="str">
        <f>IFERROR(Y89*INDEX('Energy Prices'!$F$12:$CJ$17,MATCH('Data Input - Proposed'!$D97,'Energy Prices'!$C$12:$C$17,0),MATCH('Data Input - Proposed'!Y$7,'Energy Prices'!$F$11:$CJ$11,0))/100000,"")</f>
        <v/>
      </c>
      <c r="Z97" s="536" t="str">
        <f>IFERROR(Z89*INDEX('Energy Prices'!$F$12:$CJ$17,MATCH('Data Input - Proposed'!$D97,'Energy Prices'!$C$12:$C$17,0),MATCH('Data Input - Proposed'!Z$7,'Energy Prices'!$F$11:$CJ$11,0))/100000,"")</f>
        <v/>
      </c>
      <c r="AA97" s="536" t="str">
        <f>IFERROR(AA89*INDEX('Energy Prices'!$F$12:$CJ$17,MATCH('Data Input - Proposed'!$D97,'Energy Prices'!$C$12:$C$17,0),MATCH('Data Input - Proposed'!AA$7,'Energy Prices'!$F$11:$CJ$11,0))/100000,"")</f>
        <v/>
      </c>
      <c r="AB97" s="536" t="str">
        <f>IFERROR(AB89*INDEX('Energy Prices'!$F$12:$CJ$17,MATCH('Data Input - Proposed'!$D97,'Energy Prices'!$C$12:$C$17,0),MATCH('Data Input - Proposed'!AB$7,'Energy Prices'!$F$11:$CJ$11,0))/100000,"")</f>
        <v/>
      </c>
      <c r="AC97" s="536" t="str">
        <f>IFERROR(AC89*INDEX('Energy Prices'!$F$12:$CJ$17,MATCH('Data Input - Proposed'!$D97,'Energy Prices'!$C$12:$C$17,0),MATCH('Data Input - Proposed'!AC$7,'Energy Prices'!$F$11:$CJ$11,0))/100000,"")</f>
        <v/>
      </c>
      <c r="AD97" s="536" t="str">
        <f>IFERROR(AD89*INDEX('Energy Prices'!$F$12:$CJ$17,MATCH('Data Input - Proposed'!$D97,'Energy Prices'!$C$12:$C$17,0),MATCH('Data Input - Proposed'!AD$7,'Energy Prices'!$F$11:$CJ$11,0))/100000,"")</f>
        <v/>
      </c>
      <c r="AE97" s="536" t="str">
        <f>IFERROR(AE89*INDEX('Energy Prices'!$F$12:$CJ$17,MATCH('Data Input - Proposed'!$D97,'Energy Prices'!$C$12:$C$17,0),MATCH('Data Input - Proposed'!AE$7,'Energy Prices'!$F$11:$CJ$11,0))/100000,"")</f>
        <v/>
      </c>
      <c r="AF97" s="536" t="str">
        <f>IFERROR(AF89*INDEX('Energy Prices'!$F$12:$CJ$17,MATCH('Data Input - Proposed'!$D97,'Energy Prices'!$C$12:$C$17,0),MATCH('Data Input - Proposed'!AF$7,'Energy Prices'!$F$11:$CJ$11,0))/100000,"")</f>
        <v/>
      </c>
      <c r="AG97" s="536" t="str">
        <f>IFERROR(AG89*INDEX('Energy Prices'!$F$12:$CJ$17,MATCH('Data Input - Proposed'!$D97,'Energy Prices'!$C$12:$C$17,0),MATCH('Data Input - Proposed'!AG$7,'Energy Prices'!$F$11:$CJ$11,0))/100000,"")</f>
        <v/>
      </c>
      <c r="AH97" s="536" t="str">
        <f>IFERROR(AH89*INDEX('Energy Prices'!$F$12:$CJ$17,MATCH('Data Input - Proposed'!$D97,'Energy Prices'!$C$12:$C$17,0),MATCH('Data Input - Proposed'!AH$7,'Energy Prices'!$F$11:$CJ$11,0))/100000,"")</f>
        <v/>
      </c>
      <c r="AI97" s="536" t="str">
        <f>IFERROR(AI89*INDEX('Energy Prices'!$F$12:$CJ$17,MATCH('Data Input - Proposed'!$D97,'Energy Prices'!$C$12:$C$17,0),MATCH('Data Input - Proposed'!AI$7,'Energy Prices'!$F$11:$CJ$11,0))/100000,"")</f>
        <v/>
      </c>
      <c r="AJ97" s="536" t="str">
        <f>IFERROR(AJ89*INDEX('Energy Prices'!$F$12:$CJ$17,MATCH('Data Input - Proposed'!$D97,'Energy Prices'!$C$12:$C$17,0),MATCH('Data Input - Proposed'!AJ$7,'Energy Prices'!$F$11:$CJ$11,0))/100000,"")</f>
        <v/>
      </c>
      <c r="AK97" s="536" t="str">
        <f>IFERROR(AK89*INDEX('Energy Prices'!$F$12:$CJ$17,MATCH('Data Input - Proposed'!$D97,'Energy Prices'!$C$12:$C$17,0),MATCH('Data Input - Proposed'!AK$7,'Energy Prices'!$F$11:$CJ$11,0))/100000,"")</f>
        <v/>
      </c>
      <c r="AL97" s="536" t="str">
        <f>IFERROR(AL89*INDEX('Energy Prices'!$F$12:$CJ$17,MATCH('Data Input - Proposed'!$D97,'Energy Prices'!$C$12:$C$17,0),MATCH('Data Input - Proposed'!AL$7,'Energy Prices'!$F$11:$CJ$11,0))/100000,"")</f>
        <v/>
      </c>
      <c r="AM97" s="536" t="str">
        <f>IFERROR(AM89*INDEX('Energy Prices'!$F$12:$CJ$17,MATCH('Data Input - Proposed'!$D97,'Energy Prices'!$C$12:$C$17,0),MATCH('Data Input - Proposed'!AM$7,'Energy Prices'!$F$11:$CJ$11,0))/100000,"")</f>
        <v/>
      </c>
      <c r="AN97" s="536" t="str">
        <f>IFERROR(AN89*INDEX('Energy Prices'!$F$12:$CJ$17,MATCH('Data Input - Proposed'!$D97,'Energy Prices'!$C$12:$C$17,0),MATCH('Data Input - Proposed'!AN$7,'Energy Prices'!$F$11:$CJ$11,0))/100000,"")</f>
        <v/>
      </c>
      <c r="AO97" s="536" t="str">
        <f>IFERROR(AO89*INDEX('Energy Prices'!$F$12:$CJ$17,MATCH('Data Input - Proposed'!$D97,'Energy Prices'!$C$12:$C$17,0),MATCH('Data Input - Proposed'!AO$7,'Energy Prices'!$F$11:$CJ$11,0))/100000,"")</f>
        <v/>
      </c>
      <c r="AP97" s="536" t="str">
        <f>IFERROR(AP89*INDEX('Energy Prices'!$F$12:$CJ$17,MATCH('Data Input - Proposed'!$D97,'Energy Prices'!$C$12:$C$17,0),MATCH('Data Input - Proposed'!AP$7,'Energy Prices'!$F$11:$CJ$11,0))/100000,"")</f>
        <v/>
      </c>
      <c r="AQ97" s="536" t="str">
        <f>IFERROR(AQ89*INDEX('Energy Prices'!$F$12:$CJ$17,MATCH('Data Input - Proposed'!$D97,'Energy Prices'!$C$12:$C$17,0),MATCH('Data Input - Proposed'!AQ$7,'Energy Prices'!$F$11:$CJ$11,0))/100000,"")</f>
        <v/>
      </c>
      <c r="AR97" s="536" t="str">
        <f>IFERROR(AR89*INDEX('Energy Prices'!$F$12:$CJ$17,MATCH('Data Input - Proposed'!$D97,'Energy Prices'!$C$12:$C$17,0),MATCH('Data Input - Proposed'!AR$7,'Energy Prices'!$F$11:$CJ$11,0))/100000,"")</f>
        <v/>
      </c>
      <c r="AS97" s="536" t="str">
        <f>IFERROR(AS89*INDEX('Energy Prices'!$F$12:$CJ$17,MATCH('Data Input - Proposed'!$D97,'Energy Prices'!$C$12:$C$17,0),MATCH('Data Input - Proposed'!AS$7,'Energy Prices'!$F$11:$CJ$11,0))/100000,"")</f>
        <v/>
      </c>
      <c r="AT97" s="536" t="str">
        <f>IFERROR(AT89*INDEX('Energy Prices'!$F$12:$CJ$17,MATCH('Data Input - Proposed'!$D97,'Energy Prices'!$C$12:$C$17,0),MATCH('Data Input - Proposed'!AT$7,'Energy Prices'!$F$11:$CJ$11,0))/100000,"")</f>
        <v/>
      </c>
      <c r="AU97" s="536" t="str">
        <f>IFERROR(AU89*INDEX('Energy Prices'!$F$12:$CJ$17,MATCH('Data Input - Proposed'!$D97,'Energy Prices'!$C$12:$C$17,0),MATCH('Data Input - Proposed'!AU$7,'Energy Prices'!$F$11:$CJ$11,0))/100000,"")</f>
        <v/>
      </c>
      <c r="AV97" s="536" t="str">
        <f>IFERROR(AV89*INDEX('Energy Prices'!$F$12:$CJ$17,MATCH('Data Input - Proposed'!$D97,'Energy Prices'!$C$12:$C$17,0),MATCH('Data Input - Proposed'!AV$7,'Energy Prices'!$F$11:$CJ$11,0))/100000,"")</f>
        <v/>
      </c>
      <c r="AW97" s="536" t="str">
        <f>IFERROR(AW89*INDEX('Energy Prices'!$F$12:$CJ$17,MATCH('Data Input - Proposed'!$D97,'Energy Prices'!$C$12:$C$17,0),MATCH('Data Input - Proposed'!AW$7,'Energy Prices'!$F$11:$CJ$11,0))/100000,"")</f>
        <v/>
      </c>
      <c r="AX97" s="536" t="str">
        <f>IFERROR(AX89*INDEX('Energy Prices'!$F$12:$CJ$17,MATCH('Data Input - Proposed'!$D97,'Energy Prices'!$C$12:$C$17,0),MATCH('Data Input - Proposed'!AX$7,'Energy Prices'!$F$11:$CJ$11,0))/100000,"")</f>
        <v/>
      </c>
      <c r="AY97" s="536" t="str">
        <f>IFERROR(AY89*INDEX('Energy Prices'!$F$12:$CJ$17,MATCH('Data Input - Proposed'!$D97,'Energy Prices'!$C$12:$C$17,0),MATCH('Data Input - Proposed'!AY$7,'Energy Prices'!$F$11:$CJ$11,0))/100000,"")</f>
        <v/>
      </c>
      <c r="AZ97" s="536" t="str">
        <f>IFERROR(AZ89*INDEX('Energy Prices'!$F$12:$CJ$17,MATCH('Data Input - Proposed'!$D97,'Energy Prices'!$C$12:$C$17,0),MATCH('Data Input - Proposed'!AZ$7,'Energy Prices'!$F$11:$CJ$11,0))/100000,"")</f>
        <v/>
      </c>
      <c r="BA97" s="536" t="str">
        <f>IFERROR(BA89*INDEX('Energy Prices'!$F$12:$CJ$17,MATCH('Data Input - Proposed'!$D97,'Energy Prices'!$C$12:$C$17,0),MATCH('Data Input - Proposed'!BA$7,'Energy Prices'!$F$11:$CJ$11,0))/100000,"")</f>
        <v/>
      </c>
      <c r="BB97" s="536" t="str">
        <f>IFERROR(BB89*INDEX('Energy Prices'!$F$12:$CJ$17,MATCH('Data Input - Proposed'!$D97,'Energy Prices'!$C$12:$C$17,0),MATCH('Data Input - Proposed'!BB$7,'Energy Prices'!$F$11:$CJ$11,0))/100000,"")</f>
        <v/>
      </c>
      <c r="BC97" s="536" t="str">
        <f>IFERROR(BC89*INDEX('Energy Prices'!$F$12:$CJ$17,MATCH('Data Input - Proposed'!$D97,'Energy Prices'!$C$12:$C$17,0),MATCH('Data Input - Proposed'!BC$7,'Energy Prices'!$F$11:$CJ$11,0))/100000,"")</f>
        <v/>
      </c>
      <c r="BD97" s="536" t="str">
        <f>IFERROR(BD89*INDEX('Energy Prices'!$F$12:$CJ$17,MATCH('Data Input - Proposed'!$D97,'Energy Prices'!$C$12:$C$17,0),MATCH('Data Input - Proposed'!BD$7,'Energy Prices'!$F$11:$CJ$11,0))/100000,"")</f>
        <v/>
      </c>
      <c r="BE97" s="536" t="str">
        <f>IFERROR(BE89*INDEX('Energy Prices'!$F$12:$CJ$17,MATCH('Data Input - Proposed'!$D97,'Energy Prices'!$C$12:$C$17,0),MATCH('Data Input - Proposed'!BE$7,'Energy Prices'!$F$11:$CJ$11,0))/100000,"")</f>
        <v/>
      </c>
      <c r="BF97" s="536" t="str">
        <f>IFERROR(BF89*INDEX('Energy Prices'!$F$12:$CJ$17,MATCH('Data Input - Proposed'!$D97,'Energy Prices'!$C$12:$C$17,0),MATCH('Data Input - Proposed'!BF$7,'Energy Prices'!$F$11:$CJ$11,0))/100000,"")</f>
        <v/>
      </c>
      <c r="BG97" s="536" t="str">
        <f>IFERROR(BG89*INDEX('Energy Prices'!$F$12:$CJ$17,MATCH('Data Input - Proposed'!$D97,'Energy Prices'!$C$12:$C$17,0),MATCH('Data Input - Proposed'!BG$7,'Energy Prices'!$F$11:$CJ$11,0))/100000,"")</f>
        <v/>
      </c>
      <c r="BH97" s="536" t="str">
        <f>IFERROR(BH89*INDEX('Energy Prices'!$F$12:$CJ$17,MATCH('Data Input - Proposed'!$D97,'Energy Prices'!$C$12:$C$17,0),MATCH('Data Input - Proposed'!BH$7,'Energy Prices'!$F$11:$CJ$11,0))/100000,"")</f>
        <v/>
      </c>
      <c r="BI97" s="536" t="str">
        <f>IFERROR(BI89*INDEX('Energy Prices'!$F$12:$CJ$17,MATCH('Data Input - Proposed'!$D97,'Energy Prices'!$C$12:$C$17,0),MATCH('Data Input - Proposed'!BI$7,'Energy Prices'!$F$11:$CJ$11,0))/100000,"")</f>
        <v/>
      </c>
      <c r="BJ97" s="536" t="str">
        <f>IFERROR(BJ89*INDEX('Energy Prices'!$F$12:$CJ$17,MATCH('Data Input - Proposed'!$D97,'Energy Prices'!$C$12:$C$17,0),MATCH('Data Input - Proposed'!BJ$7,'Energy Prices'!$F$11:$CJ$11,0))/100000,"")</f>
        <v/>
      </c>
      <c r="BK97" s="536" t="str">
        <f>IFERROR(BK89*INDEX('Energy Prices'!$F$12:$CJ$17,MATCH('Data Input - Proposed'!$D97,'Energy Prices'!$C$12:$C$17,0),MATCH('Data Input - Proposed'!BK$7,'Energy Prices'!$F$11:$CJ$11,0))/100000,"")</f>
        <v/>
      </c>
      <c r="BL97" s="536" t="str">
        <f>IFERROR(BL89*INDEX('Energy Prices'!$F$12:$CJ$17,MATCH('Data Input - Proposed'!$D97,'Energy Prices'!$C$12:$C$17,0),MATCH('Data Input - Proposed'!BL$7,'Energy Prices'!$F$11:$CJ$11,0))/100000,"")</f>
        <v/>
      </c>
      <c r="BM97" s="536" t="str">
        <f>IFERROR(BM89*INDEX('Energy Prices'!$F$12:$CJ$17,MATCH('Data Input - Proposed'!$D97,'Energy Prices'!$C$12:$C$17,0),MATCH('Data Input - Proposed'!BM$7,'Energy Prices'!$F$11:$CJ$11,0))/100000,"")</f>
        <v/>
      </c>
      <c r="BN97" s="536" t="str">
        <f>IFERROR(BN89*INDEX('Energy Prices'!$F$12:$CJ$17,MATCH('Data Input - Proposed'!$D97,'Energy Prices'!$C$12:$C$17,0),MATCH('Data Input - Proposed'!BN$7,'Energy Prices'!$F$11:$CJ$11,0))/100000,"")</f>
        <v/>
      </c>
      <c r="BO97" s="536" t="str">
        <f>IFERROR(BO89*INDEX('Energy Prices'!$F$12:$CJ$17,MATCH('Data Input - Proposed'!$D97,'Energy Prices'!$C$12:$C$17,0),MATCH('Data Input - Proposed'!BO$7,'Energy Prices'!$F$11:$CJ$11,0))/100000,"")</f>
        <v/>
      </c>
      <c r="BP97" s="536" t="str">
        <f>IFERROR(BP89*INDEX('Energy Prices'!$F$12:$CJ$17,MATCH('Data Input - Proposed'!$D97,'Energy Prices'!$C$12:$C$17,0),MATCH('Data Input - Proposed'!BP$7,'Energy Prices'!$F$11:$CJ$11,0))/100000,"")</f>
        <v/>
      </c>
      <c r="BQ97" s="536" t="str">
        <f>IFERROR(BQ89*INDEX('Energy Prices'!$F$12:$CJ$17,MATCH('Data Input - Proposed'!$D97,'Energy Prices'!$C$12:$C$17,0),MATCH('Data Input - Proposed'!BQ$7,'Energy Prices'!$F$11:$CJ$11,0))/100000,"")</f>
        <v/>
      </c>
      <c r="BR97" s="536" t="str">
        <f>IFERROR(BR89*INDEX('Energy Prices'!$F$12:$CJ$17,MATCH('Data Input - Proposed'!$D97,'Energy Prices'!$C$12:$C$17,0),MATCH('Data Input - Proposed'!BR$7,'Energy Prices'!$F$11:$CJ$11,0))/100000,"")</f>
        <v/>
      </c>
      <c r="BS97" s="536" t="str">
        <f>IFERROR(BS89*INDEX('Energy Prices'!$F$12:$CJ$17,MATCH('Data Input - Proposed'!$D97,'Energy Prices'!$C$12:$C$17,0),MATCH('Data Input - Proposed'!BS$7,'Energy Prices'!$F$11:$CJ$11,0))/100000,"")</f>
        <v/>
      </c>
      <c r="BT97" s="536" t="str">
        <f>IFERROR(BT89*INDEX('Energy Prices'!$F$12:$CJ$17,MATCH('Data Input - Proposed'!$D97,'Energy Prices'!$C$12:$C$17,0),MATCH('Data Input - Proposed'!BT$7,'Energy Prices'!$F$11:$CJ$11,0))/100000,"")</f>
        <v/>
      </c>
      <c r="BU97" s="536" t="str">
        <f>IFERROR(BU89*INDEX('Energy Prices'!$F$12:$CJ$17,MATCH('Data Input - Proposed'!$D97,'Energy Prices'!$C$12:$C$17,0),MATCH('Data Input - Proposed'!BU$7,'Energy Prices'!$F$11:$CJ$11,0))/100000,"")</f>
        <v/>
      </c>
      <c r="BV97" s="536" t="str">
        <f>IFERROR(BV89*INDEX('Energy Prices'!$F$12:$CJ$17,MATCH('Data Input - Proposed'!$D97,'Energy Prices'!$C$12:$C$17,0),MATCH('Data Input - Proposed'!BV$7,'Energy Prices'!$F$11:$CJ$11,0))/100000,"")</f>
        <v/>
      </c>
      <c r="BW97" s="536" t="str">
        <f>IFERROR(BW89*INDEX('Energy Prices'!$F$12:$CJ$17,MATCH('Data Input - Proposed'!$D97,'Energy Prices'!$C$12:$C$17,0),MATCH('Data Input - Proposed'!BW$7,'Energy Prices'!$F$11:$CJ$11,0))/100000,"")</f>
        <v/>
      </c>
      <c r="BX97" s="536" t="str">
        <f>IFERROR(BX89*INDEX('Energy Prices'!$F$12:$CJ$17,MATCH('Data Input - Proposed'!$D97,'Energy Prices'!$C$12:$C$17,0),MATCH('Data Input - Proposed'!BX$7,'Energy Prices'!$F$11:$CJ$11,0))/100000,"")</f>
        <v/>
      </c>
      <c r="BY97" s="536" t="str">
        <f>IFERROR(BY89*INDEX('Energy Prices'!$F$12:$CJ$17,MATCH('Data Input - Proposed'!$D97,'Energy Prices'!$C$12:$C$17,0),MATCH('Data Input - Proposed'!BY$7,'Energy Prices'!$F$11:$CJ$11,0))/100000,"")</f>
        <v/>
      </c>
      <c r="BZ97" s="536" t="str">
        <f>IFERROR(BZ89*INDEX('Energy Prices'!$F$12:$CJ$17,MATCH('Data Input - Proposed'!$D97,'Energy Prices'!$C$12:$C$17,0),MATCH('Data Input - Proposed'!BZ$7,'Energy Prices'!$F$11:$CJ$11,0))/100000,"")</f>
        <v/>
      </c>
      <c r="CA97" s="536" t="str">
        <f>IFERROR(CA89*INDEX('Energy Prices'!$F$12:$CJ$17,MATCH('Data Input - Proposed'!$D97,'Energy Prices'!$C$12:$C$17,0),MATCH('Data Input - Proposed'!CA$7,'Energy Prices'!$F$11:$CJ$11,0))/100000,"")</f>
        <v/>
      </c>
      <c r="CB97" s="536" t="str">
        <f>IFERROR(CB89*INDEX('Energy Prices'!$F$12:$CJ$17,MATCH('Data Input - Proposed'!$D97,'Energy Prices'!$C$12:$C$17,0),MATCH('Data Input - Proposed'!CB$7,'Energy Prices'!$F$11:$CJ$11,0))/100000,"")</f>
        <v/>
      </c>
      <c r="CC97" s="536" t="str">
        <f>IFERROR(CC89*INDEX('Energy Prices'!$F$12:$CJ$17,MATCH('Data Input - Proposed'!$D97,'Energy Prices'!$C$12:$C$17,0),MATCH('Data Input - Proposed'!CC$7,'Energy Prices'!$F$11:$CJ$11,0))/100000,"")</f>
        <v/>
      </c>
      <c r="CD97" s="536" t="str">
        <f>IFERROR(CD89*INDEX('Energy Prices'!$F$12:$CJ$17,MATCH('Data Input - Proposed'!$D97,'Energy Prices'!$C$12:$C$17,0),MATCH('Data Input - Proposed'!CD$7,'Energy Prices'!$F$11:$CJ$11,0))/100000,"")</f>
        <v/>
      </c>
      <c r="CE97" s="536" t="str">
        <f>IFERROR(CE89*INDEX('Energy Prices'!$F$12:$CJ$17,MATCH('Data Input - Proposed'!$D97,'Energy Prices'!$C$12:$C$17,0),MATCH('Data Input - Proposed'!CE$7,'Energy Prices'!$F$11:$CJ$11,0))/100000,"")</f>
        <v/>
      </c>
      <c r="CF97" s="536" t="str">
        <f>IFERROR(CF89*INDEX('Energy Prices'!$F$12:$CJ$17,MATCH('Data Input - Proposed'!$D97,'Energy Prices'!$C$12:$C$17,0),MATCH('Data Input - Proposed'!CF$7,'Energy Prices'!$F$11:$CJ$11,0))/100000,"")</f>
        <v/>
      </c>
      <c r="CG97" s="536" t="str">
        <f>IFERROR(CG89*INDEX('Energy Prices'!$F$12:$CJ$17,MATCH('Data Input - Proposed'!$D97,'Energy Prices'!$C$12:$C$17,0),MATCH('Data Input - Proposed'!CG$7,'Energy Prices'!$F$11:$CJ$11,0))/100000,"")</f>
        <v/>
      </c>
      <c r="CH97" s="536" t="str">
        <f>IFERROR(CH89*INDEX('Energy Prices'!$F$12:$CJ$17,MATCH('Data Input - Proposed'!$D97,'Energy Prices'!$C$12:$C$17,0),MATCH('Data Input - Proposed'!CH$7,'Energy Prices'!$F$11:$CJ$11,0))/100000,"")</f>
        <v/>
      </c>
      <c r="CI97" s="536" t="str">
        <f>IFERROR(CI89*INDEX('Energy Prices'!$F$12:$CJ$17,MATCH('Data Input - Proposed'!$D97,'Energy Prices'!$C$12:$C$17,0),MATCH('Data Input - Proposed'!CI$7,'Energy Prices'!$F$11:$CJ$11,0))/100000,"")</f>
        <v/>
      </c>
      <c r="CJ97" s="536" t="str">
        <f>IFERROR(CJ89*INDEX('Energy Prices'!$F$12:$CJ$17,MATCH('Data Input - Proposed'!$D97,'Energy Prices'!$C$12:$C$17,0),MATCH('Data Input - Proposed'!CJ$7,'Energy Prices'!$F$11:$CJ$11,0))/100000,"")</f>
        <v/>
      </c>
      <c r="CK97" s="536" t="str">
        <f>IFERROR(CK89*INDEX('Energy Prices'!$F$12:$CJ$17,MATCH('Data Input - Proposed'!$D97,'Energy Prices'!$C$12:$C$17,0),MATCH('Data Input - Proposed'!CK$7,'Energy Prices'!$F$11:$CJ$11,0))/100000,"")</f>
        <v/>
      </c>
      <c r="CL97" s="536" t="str">
        <f>IFERROR(CL89*INDEX('Energy Prices'!$F$12:$CJ$17,MATCH('Data Input - Proposed'!$D97,'Energy Prices'!$C$12:$C$17,0),MATCH('Data Input - Proposed'!CL$7,'Energy Prices'!$F$11:$CJ$11,0))/100000,"")</f>
        <v/>
      </c>
      <c r="CM97" s="536" t="str">
        <f>IFERROR(CM89*INDEX('Energy Prices'!$F$12:$CJ$17,MATCH('Data Input - Proposed'!$D97,'Energy Prices'!$C$12:$C$17,0),MATCH('Data Input - Proposed'!CM$7,'Energy Prices'!$F$11:$CJ$11,0))/100000,"")</f>
        <v/>
      </c>
      <c r="CN97" s="536" t="str">
        <f>IFERROR(CN89*INDEX('Energy Prices'!$F$12:$CJ$17,MATCH('Data Input - Proposed'!$D97,'Energy Prices'!$C$12:$C$17,0),MATCH('Data Input - Proposed'!CN$7,'Energy Prices'!$F$11:$CJ$11,0))/100000,"")</f>
        <v/>
      </c>
      <c r="CO97" s="536" t="str">
        <f>IFERROR(CO89*INDEX('Energy Prices'!$F$12:$CJ$17,MATCH('Data Input - Proposed'!$D97,'Energy Prices'!$C$12:$C$17,0),MATCH('Data Input - Proposed'!CO$7,'Energy Prices'!$F$11:$CJ$11,0))/100000,"")</f>
        <v/>
      </c>
      <c r="CP97" s="536" t="str">
        <f>IFERROR(CP89*INDEX('Energy Prices'!$F$12:$CJ$17,MATCH('Data Input - Proposed'!$D97,'Energy Prices'!$C$12:$C$17,0),MATCH('Data Input - Proposed'!CP$7,'Energy Prices'!$F$11:$CJ$11,0))/100000,"")</f>
        <v/>
      </c>
      <c r="CQ97" s="536" t="str">
        <f>IFERROR(CQ89*INDEX('Energy Prices'!$F$12:$CJ$17,MATCH('Data Input - Proposed'!$D97,'Energy Prices'!$C$12:$C$17,0),MATCH('Data Input - Proposed'!CQ$7,'Energy Prices'!$F$11:$CJ$11,0))/100000,"")</f>
        <v/>
      </c>
      <c r="CR97" s="536" t="str">
        <f>IFERROR(CR89*INDEX('Energy Prices'!$F$12:$CJ$17,MATCH('Data Input - Proposed'!$D97,'Energy Prices'!$C$12:$C$17,0),MATCH('Data Input - Proposed'!CR$7,'Energy Prices'!$F$11:$CJ$11,0))/100000,"")</f>
        <v/>
      </c>
      <c r="CS97" s="536" t="str">
        <f>IFERROR(CS89*INDEX('Energy Prices'!$F$12:$CJ$17,MATCH('Data Input - Proposed'!$D97,'Energy Prices'!$C$12:$C$17,0),MATCH('Data Input - Proposed'!CS$7,'Energy Prices'!$F$11:$CJ$11,0))/100000,"")</f>
        <v/>
      </c>
      <c r="CT97" s="536" t="str">
        <f>IFERROR(CT89*INDEX('Energy Prices'!$F$12:$CJ$17,MATCH('Data Input - Proposed'!$D97,'Energy Prices'!$C$12:$C$17,0),MATCH('Data Input - Proposed'!CT$7,'Energy Prices'!$F$11:$CJ$11,0))/100000,"")</f>
        <v/>
      </c>
      <c r="CU97" s="536" t="str">
        <f>IFERROR(CU89*INDEX('Energy Prices'!$F$12:$CJ$17,MATCH('Data Input - Proposed'!$D97,'Energy Prices'!$C$12:$C$17,0),MATCH('Data Input - Proposed'!CU$7,'Energy Prices'!$F$11:$CJ$11,0))/100000,"")</f>
        <v/>
      </c>
      <c r="CV97" s="536" t="str">
        <f>IFERROR(CV89*INDEX('Energy Prices'!$F$12:$CJ$17,MATCH('Data Input - Proposed'!$D97,'Energy Prices'!$C$12:$C$17,0),MATCH('Data Input - Proposed'!CV$7,'Energy Prices'!$F$11:$CJ$11,0))/100000,"")</f>
        <v/>
      </c>
      <c r="CW97" s="536" t="str">
        <f>IFERROR(CW89*INDEX('Energy Prices'!$F$12:$CJ$17,MATCH('Data Input - Proposed'!$D97,'Energy Prices'!$C$12:$C$17,0),MATCH('Data Input - Proposed'!CW$7,'Energy Prices'!$F$11:$CJ$11,0))/100000,"")</f>
        <v/>
      </c>
      <c r="CX97" s="536" t="str">
        <f>IFERROR(CX89*INDEX('Energy Prices'!$F$12:$CJ$17,MATCH('Data Input - Proposed'!$D97,'Energy Prices'!$C$12:$C$17,0),MATCH('Data Input - Proposed'!CX$7,'Energy Prices'!$F$11:$CJ$11,0))/100000,"")</f>
        <v/>
      </c>
      <c r="CY97" s="536" t="str">
        <f>IFERROR(CY89*INDEX('Energy Prices'!$F$12:$CJ$17,MATCH('Data Input - Proposed'!$D97,'Energy Prices'!$C$12:$C$17,0),MATCH('Data Input - Proposed'!CY$7,'Energy Prices'!$F$11:$CJ$11,0))/100000,"")</f>
        <v/>
      </c>
      <c r="CZ97" s="536" t="str">
        <f>IFERROR(CZ89*INDEX('Energy Prices'!$F$12:$CJ$17,MATCH('Data Input - Proposed'!$D97,'Energy Prices'!$C$12:$C$17,0),MATCH('Data Input - Proposed'!CZ$7,'Energy Prices'!$F$11:$CJ$11,0))/100000,"")</f>
        <v/>
      </c>
      <c r="DA97" s="536" t="str">
        <f>IFERROR(DA89*INDEX('Energy Prices'!$F$12:$CJ$17,MATCH('Data Input - Proposed'!$D97,'Energy Prices'!$C$12:$C$17,0),MATCH('Data Input - Proposed'!DA$7,'Energy Prices'!$F$11:$CJ$11,0))/100000,"")</f>
        <v/>
      </c>
      <c r="DB97" s="536" t="str">
        <f>IFERROR(DB89*INDEX('Energy Prices'!$F$12:$CJ$17,MATCH('Data Input - Proposed'!$D97,'Energy Prices'!$C$12:$C$17,0),MATCH('Data Input - Proposed'!DB$7,'Energy Prices'!$F$11:$CJ$11,0))/100000,"")</f>
        <v/>
      </c>
      <c r="DC97" s="536" t="str">
        <f>IFERROR(DC89*INDEX('Energy Prices'!$F$12:$CJ$17,MATCH('Data Input - Proposed'!$D97,'Energy Prices'!$C$12:$C$17,0),MATCH('Data Input - Proposed'!DC$7,'Energy Prices'!$F$11:$CJ$11,0))/100000,"")</f>
        <v/>
      </c>
      <c r="DD97" s="225"/>
      <c r="DE97" s="220"/>
    </row>
    <row r="98" spans="2:109" x14ac:dyDescent="0.25">
      <c r="B98" s="217"/>
      <c r="C98" s="263" t="s">
        <v>877</v>
      </c>
      <c r="D98" s="226" t="str">
        <f t="shared" si="6"/>
        <v>Other (please specify)</v>
      </c>
      <c r="E98" s="219" t="s">
        <v>1117</v>
      </c>
      <c r="F98" s="225"/>
      <c r="G98" s="219"/>
      <c r="H98" s="271"/>
      <c r="I98" s="271"/>
      <c r="J98" s="271"/>
      <c r="K98" s="271"/>
      <c r="L98" s="271"/>
      <c r="M98" s="271"/>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c r="AK98" s="271"/>
      <c r="AL98" s="271"/>
      <c r="AM98" s="271"/>
      <c r="AN98" s="271"/>
      <c r="AO98" s="271"/>
      <c r="AP98" s="271"/>
      <c r="AQ98" s="271"/>
      <c r="AR98" s="271"/>
      <c r="AS98" s="271"/>
      <c r="AT98" s="271"/>
      <c r="AU98" s="271"/>
      <c r="AV98" s="271"/>
      <c r="AW98" s="271"/>
      <c r="AX98" s="271"/>
      <c r="AY98" s="271"/>
      <c r="AZ98" s="271"/>
      <c r="BA98" s="271"/>
      <c r="BB98" s="271"/>
      <c r="BC98" s="271"/>
      <c r="BD98" s="271"/>
      <c r="BE98" s="271"/>
      <c r="BF98" s="271"/>
      <c r="BG98" s="271"/>
      <c r="BH98" s="271"/>
      <c r="BI98" s="271"/>
      <c r="BJ98" s="271"/>
      <c r="BK98" s="271"/>
      <c r="BL98" s="271"/>
      <c r="BM98" s="271"/>
      <c r="BN98" s="271"/>
      <c r="BO98" s="271"/>
      <c r="BP98" s="271"/>
      <c r="BQ98" s="271"/>
      <c r="BR98" s="271"/>
      <c r="BS98" s="271"/>
      <c r="BT98" s="271"/>
      <c r="BU98" s="271"/>
      <c r="BV98" s="271"/>
      <c r="BW98" s="271"/>
      <c r="BX98" s="271"/>
      <c r="BY98" s="271"/>
      <c r="BZ98" s="271"/>
      <c r="CA98" s="271"/>
      <c r="CB98" s="271"/>
      <c r="CC98" s="271"/>
      <c r="CD98" s="271"/>
      <c r="CE98" s="271"/>
      <c r="CF98" s="271"/>
      <c r="CG98" s="271"/>
      <c r="CH98" s="271"/>
      <c r="CI98" s="271"/>
      <c r="CJ98" s="271"/>
      <c r="CK98" s="271"/>
      <c r="CL98" s="271"/>
      <c r="CM98" s="271"/>
      <c r="CN98" s="271"/>
      <c r="CO98" s="271"/>
      <c r="CP98" s="271"/>
      <c r="CQ98" s="271"/>
      <c r="CR98" s="271"/>
      <c r="CS98" s="271"/>
      <c r="CT98" s="271"/>
      <c r="CU98" s="271"/>
      <c r="CV98" s="271"/>
      <c r="CW98" s="271"/>
      <c r="CX98" s="271"/>
      <c r="CY98" s="271"/>
      <c r="CZ98" s="271"/>
      <c r="DA98" s="271"/>
      <c r="DB98" s="271"/>
      <c r="DC98" s="271"/>
      <c r="DD98" s="218"/>
      <c r="DE98" s="220"/>
    </row>
    <row r="99" spans="2:109" x14ac:dyDescent="0.25">
      <c r="B99" s="217"/>
      <c r="C99" s="260"/>
      <c r="D99" s="226"/>
      <c r="E99" s="219"/>
      <c r="F99" s="219"/>
      <c r="G99" s="219"/>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8"/>
      <c r="BL99" s="218"/>
      <c r="BM99" s="218"/>
      <c r="BN99" s="218"/>
      <c r="BO99" s="218"/>
      <c r="BP99" s="218"/>
      <c r="BQ99" s="218"/>
      <c r="BR99" s="218"/>
      <c r="BS99" s="218"/>
      <c r="BT99" s="218"/>
      <c r="BU99" s="218"/>
      <c r="BV99" s="218"/>
      <c r="BW99" s="218"/>
      <c r="BX99" s="218"/>
      <c r="BY99" s="218"/>
      <c r="BZ99" s="218"/>
      <c r="CA99" s="218"/>
      <c r="CB99" s="218"/>
      <c r="CC99" s="218"/>
      <c r="CD99" s="218"/>
      <c r="CE99" s="218"/>
      <c r="CF99" s="218"/>
      <c r="CG99" s="218"/>
      <c r="CH99" s="218"/>
      <c r="CI99" s="218"/>
      <c r="CJ99" s="218"/>
      <c r="CK99" s="218"/>
      <c r="CL99" s="218"/>
      <c r="CM99" s="218"/>
      <c r="CN99" s="218"/>
      <c r="CO99" s="218"/>
      <c r="CP99" s="218"/>
      <c r="CQ99" s="218"/>
      <c r="CR99" s="218"/>
      <c r="CS99" s="218"/>
      <c r="CT99" s="218"/>
      <c r="CU99" s="218"/>
      <c r="CV99" s="218"/>
      <c r="CW99" s="218"/>
      <c r="CX99" s="218"/>
      <c r="CY99" s="218"/>
      <c r="CZ99" s="218"/>
      <c r="DA99" s="218"/>
      <c r="DB99" s="218"/>
      <c r="DC99" s="218"/>
      <c r="DD99" s="218"/>
      <c r="DE99" s="220"/>
    </row>
    <row r="100" spans="2:109" x14ac:dyDescent="0.25">
      <c r="B100" s="217"/>
      <c r="C100" s="260"/>
      <c r="D100" s="272" t="s">
        <v>116</v>
      </c>
      <c r="E100" s="273" t="s">
        <v>1117</v>
      </c>
      <c r="F100" s="276" t="s">
        <v>571</v>
      </c>
      <c r="G100" s="276"/>
      <c r="H100" s="535">
        <f>SUM(H92:H99)</f>
        <v>0</v>
      </c>
      <c r="I100" s="535">
        <f>SUM(I92:I99)</f>
        <v>0</v>
      </c>
      <c r="J100" s="535">
        <f t="shared" ref="J100:BU100" si="7">SUM(J92:J99)</f>
        <v>0</v>
      </c>
      <c r="K100" s="535">
        <f t="shared" si="7"/>
        <v>0</v>
      </c>
      <c r="L100" s="535">
        <f t="shared" si="7"/>
        <v>0</v>
      </c>
      <c r="M100" s="535">
        <f t="shared" si="7"/>
        <v>0</v>
      </c>
      <c r="N100" s="535">
        <f t="shared" si="7"/>
        <v>0</v>
      </c>
      <c r="O100" s="535">
        <f>SUM(O92:O99)</f>
        <v>0</v>
      </c>
      <c r="P100" s="535">
        <f t="shared" si="7"/>
        <v>0</v>
      </c>
      <c r="Q100" s="535">
        <f t="shared" si="7"/>
        <v>0</v>
      </c>
      <c r="R100" s="535">
        <f t="shared" si="7"/>
        <v>0</v>
      </c>
      <c r="S100" s="535">
        <f t="shared" si="7"/>
        <v>0</v>
      </c>
      <c r="T100" s="535">
        <f t="shared" si="7"/>
        <v>0</v>
      </c>
      <c r="U100" s="535">
        <f t="shared" si="7"/>
        <v>0</v>
      </c>
      <c r="V100" s="535">
        <f t="shared" si="7"/>
        <v>0</v>
      </c>
      <c r="W100" s="535">
        <f t="shared" si="7"/>
        <v>0</v>
      </c>
      <c r="X100" s="535">
        <f t="shared" si="7"/>
        <v>0</v>
      </c>
      <c r="Y100" s="535">
        <f t="shared" si="7"/>
        <v>0</v>
      </c>
      <c r="Z100" s="535">
        <f t="shared" si="7"/>
        <v>0</v>
      </c>
      <c r="AA100" s="535">
        <f t="shared" si="7"/>
        <v>0</v>
      </c>
      <c r="AB100" s="535">
        <f t="shared" si="7"/>
        <v>0</v>
      </c>
      <c r="AC100" s="535">
        <f t="shared" si="7"/>
        <v>0</v>
      </c>
      <c r="AD100" s="535">
        <f t="shared" si="7"/>
        <v>0</v>
      </c>
      <c r="AE100" s="535">
        <f t="shared" si="7"/>
        <v>0</v>
      </c>
      <c r="AF100" s="535">
        <f t="shared" si="7"/>
        <v>0</v>
      </c>
      <c r="AG100" s="535">
        <f t="shared" si="7"/>
        <v>0</v>
      </c>
      <c r="AH100" s="535">
        <f t="shared" si="7"/>
        <v>0</v>
      </c>
      <c r="AI100" s="535">
        <f t="shared" si="7"/>
        <v>0</v>
      </c>
      <c r="AJ100" s="535">
        <f t="shared" si="7"/>
        <v>0</v>
      </c>
      <c r="AK100" s="535">
        <f t="shared" si="7"/>
        <v>0</v>
      </c>
      <c r="AL100" s="535">
        <f t="shared" si="7"/>
        <v>0</v>
      </c>
      <c r="AM100" s="535">
        <f t="shared" si="7"/>
        <v>0</v>
      </c>
      <c r="AN100" s="535">
        <f t="shared" si="7"/>
        <v>0</v>
      </c>
      <c r="AO100" s="535">
        <f t="shared" si="7"/>
        <v>0</v>
      </c>
      <c r="AP100" s="535">
        <f t="shared" si="7"/>
        <v>0</v>
      </c>
      <c r="AQ100" s="535">
        <f t="shared" si="7"/>
        <v>0</v>
      </c>
      <c r="AR100" s="535">
        <f t="shared" si="7"/>
        <v>0</v>
      </c>
      <c r="AS100" s="535">
        <f t="shared" si="7"/>
        <v>0</v>
      </c>
      <c r="AT100" s="535">
        <f t="shared" si="7"/>
        <v>0</v>
      </c>
      <c r="AU100" s="535">
        <f t="shared" si="7"/>
        <v>0</v>
      </c>
      <c r="AV100" s="535">
        <f t="shared" si="7"/>
        <v>0</v>
      </c>
      <c r="AW100" s="535">
        <f t="shared" si="7"/>
        <v>0</v>
      </c>
      <c r="AX100" s="535">
        <f t="shared" si="7"/>
        <v>0</v>
      </c>
      <c r="AY100" s="535">
        <f t="shared" si="7"/>
        <v>0</v>
      </c>
      <c r="AZ100" s="535">
        <f t="shared" si="7"/>
        <v>0</v>
      </c>
      <c r="BA100" s="535">
        <f t="shared" si="7"/>
        <v>0</v>
      </c>
      <c r="BB100" s="535">
        <f t="shared" si="7"/>
        <v>0</v>
      </c>
      <c r="BC100" s="535">
        <f t="shared" si="7"/>
        <v>0</v>
      </c>
      <c r="BD100" s="535">
        <f t="shared" si="7"/>
        <v>0</v>
      </c>
      <c r="BE100" s="535">
        <f t="shared" si="7"/>
        <v>0</v>
      </c>
      <c r="BF100" s="535">
        <f t="shared" si="7"/>
        <v>0</v>
      </c>
      <c r="BG100" s="535">
        <f t="shared" si="7"/>
        <v>0</v>
      </c>
      <c r="BH100" s="535">
        <f t="shared" si="7"/>
        <v>0</v>
      </c>
      <c r="BI100" s="535">
        <f t="shared" si="7"/>
        <v>0</v>
      </c>
      <c r="BJ100" s="535">
        <f t="shared" si="7"/>
        <v>0</v>
      </c>
      <c r="BK100" s="535">
        <f t="shared" si="7"/>
        <v>0</v>
      </c>
      <c r="BL100" s="535">
        <f t="shared" si="7"/>
        <v>0</v>
      </c>
      <c r="BM100" s="535">
        <f t="shared" si="7"/>
        <v>0</v>
      </c>
      <c r="BN100" s="535">
        <f t="shared" si="7"/>
        <v>0</v>
      </c>
      <c r="BO100" s="535">
        <f t="shared" si="7"/>
        <v>0</v>
      </c>
      <c r="BP100" s="535">
        <f t="shared" si="7"/>
        <v>0</v>
      </c>
      <c r="BQ100" s="535">
        <f t="shared" si="7"/>
        <v>0</v>
      </c>
      <c r="BR100" s="535">
        <f t="shared" si="7"/>
        <v>0</v>
      </c>
      <c r="BS100" s="535">
        <f t="shared" si="7"/>
        <v>0</v>
      </c>
      <c r="BT100" s="535">
        <f t="shared" si="7"/>
        <v>0</v>
      </c>
      <c r="BU100" s="535">
        <f t="shared" si="7"/>
        <v>0</v>
      </c>
      <c r="BV100" s="535">
        <f t="shared" ref="BV100:DC100" si="8">SUM(BV92:BV99)</f>
        <v>0</v>
      </c>
      <c r="BW100" s="535">
        <f t="shared" si="8"/>
        <v>0</v>
      </c>
      <c r="BX100" s="535">
        <f t="shared" si="8"/>
        <v>0</v>
      </c>
      <c r="BY100" s="535">
        <f t="shared" si="8"/>
        <v>0</v>
      </c>
      <c r="BZ100" s="535">
        <f t="shared" si="8"/>
        <v>0</v>
      </c>
      <c r="CA100" s="535">
        <f t="shared" si="8"/>
        <v>0</v>
      </c>
      <c r="CB100" s="535">
        <f t="shared" si="8"/>
        <v>0</v>
      </c>
      <c r="CC100" s="535">
        <f t="shared" si="8"/>
        <v>0</v>
      </c>
      <c r="CD100" s="535">
        <f t="shared" si="8"/>
        <v>0</v>
      </c>
      <c r="CE100" s="535">
        <f t="shared" si="8"/>
        <v>0</v>
      </c>
      <c r="CF100" s="535">
        <f t="shared" si="8"/>
        <v>0</v>
      </c>
      <c r="CG100" s="535">
        <f t="shared" si="8"/>
        <v>0</v>
      </c>
      <c r="CH100" s="535">
        <f t="shared" si="8"/>
        <v>0</v>
      </c>
      <c r="CI100" s="535">
        <f t="shared" si="8"/>
        <v>0</v>
      </c>
      <c r="CJ100" s="535">
        <f t="shared" si="8"/>
        <v>0</v>
      </c>
      <c r="CK100" s="535">
        <f t="shared" si="8"/>
        <v>0</v>
      </c>
      <c r="CL100" s="535">
        <f t="shared" si="8"/>
        <v>0</v>
      </c>
      <c r="CM100" s="535">
        <f t="shared" si="8"/>
        <v>0</v>
      </c>
      <c r="CN100" s="535">
        <f t="shared" si="8"/>
        <v>0</v>
      </c>
      <c r="CO100" s="535">
        <f t="shared" si="8"/>
        <v>0</v>
      </c>
      <c r="CP100" s="535">
        <f t="shared" si="8"/>
        <v>0</v>
      </c>
      <c r="CQ100" s="535">
        <f t="shared" si="8"/>
        <v>0</v>
      </c>
      <c r="CR100" s="535">
        <f t="shared" si="8"/>
        <v>0</v>
      </c>
      <c r="CS100" s="535">
        <f t="shared" si="8"/>
        <v>0</v>
      </c>
      <c r="CT100" s="535">
        <f t="shared" si="8"/>
        <v>0</v>
      </c>
      <c r="CU100" s="535">
        <f t="shared" si="8"/>
        <v>0</v>
      </c>
      <c r="CV100" s="535">
        <f t="shared" si="8"/>
        <v>0</v>
      </c>
      <c r="CW100" s="535">
        <f t="shared" si="8"/>
        <v>0</v>
      </c>
      <c r="CX100" s="535">
        <f t="shared" si="8"/>
        <v>0</v>
      </c>
      <c r="CY100" s="535">
        <f t="shared" si="8"/>
        <v>0</v>
      </c>
      <c r="CZ100" s="535">
        <f t="shared" si="8"/>
        <v>0</v>
      </c>
      <c r="DA100" s="535">
        <f t="shared" si="8"/>
        <v>0</v>
      </c>
      <c r="DB100" s="535">
        <f t="shared" si="8"/>
        <v>0</v>
      </c>
      <c r="DC100" s="535">
        <f t="shared" si="8"/>
        <v>0</v>
      </c>
      <c r="DD100" s="225"/>
      <c r="DE100" s="220"/>
    </row>
    <row r="101" spans="2:109" x14ac:dyDescent="0.25">
      <c r="B101" s="217"/>
      <c r="C101" s="260"/>
      <c r="D101" s="226"/>
      <c r="E101" s="219"/>
      <c r="F101" s="219"/>
      <c r="G101" s="219"/>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8"/>
      <c r="BL101" s="218"/>
      <c r="BM101" s="218"/>
      <c r="BN101" s="218"/>
      <c r="BO101" s="218"/>
      <c r="BP101" s="218"/>
      <c r="BQ101" s="218"/>
      <c r="BR101" s="218"/>
      <c r="BS101" s="218"/>
      <c r="BT101" s="218"/>
      <c r="BU101" s="218"/>
      <c r="BV101" s="218"/>
      <c r="BW101" s="218"/>
      <c r="BX101" s="218"/>
      <c r="BY101" s="218"/>
      <c r="BZ101" s="218"/>
      <c r="CA101" s="218"/>
      <c r="CB101" s="218"/>
      <c r="CC101" s="218"/>
      <c r="CD101" s="218"/>
      <c r="CE101" s="218"/>
      <c r="CF101" s="218"/>
      <c r="CG101" s="218"/>
      <c r="CH101" s="218"/>
      <c r="CI101" s="218"/>
      <c r="CJ101" s="218"/>
      <c r="CK101" s="218"/>
      <c r="CL101" s="218"/>
      <c r="CM101" s="218"/>
      <c r="CN101" s="218"/>
      <c r="CO101" s="218"/>
      <c r="CP101" s="218"/>
      <c r="CQ101" s="218"/>
      <c r="CR101" s="218"/>
      <c r="CS101" s="218"/>
      <c r="CT101" s="218"/>
      <c r="CU101" s="218"/>
      <c r="CV101" s="218"/>
      <c r="CW101" s="218"/>
      <c r="CX101" s="218"/>
      <c r="CY101" s="218"/>
      <c r="CZ101" s="218"/>
      <c r="DA101" s="218"/>
      <c r="DB101" s="218"/>
      <c r="DC101" s="218"/>
      <c r="DD101" s="218"/>
      <c r="DE101" s="220"/>
    </row>
    <row r="102" spans="2:109" ht="20.25" customHeight="1" x14ac:dyDescent="0.25">
      <c r="B102" s="217"/>
      <c r="C102" s="262" t="s">
        <v>53</v>
      </c>
      <c r="D102" s="240"/>
      <c r="E102" s="239"/>
      <c r="F102" s="239"/>
      <c r="G102" s="239"/>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20"/>
    </row>
    <row r="103" spans="2:109" x14ac:dyDescent="0.25">
      <c r="B103" s="217"/>
      <c r="C103" s="260"/>
      <c r="D103" s="216"/>
      <c r="E103" s="219"/>
      <c r="F103" s="219"/>
      <c r="G103" s="219"/>
      <c r="H103" s="218"/>
      <c r="I103" s="218"/>
      <c r="J103" s="218"/>
      <c r="K103" s="218"/>
      <c r="L103" s="218"/>
      <c r="M103" s="218"/>
      <c r="N103" s="218"/>
      <c r="O103" s="218"/>
      <c r="P103" s="218"/>
      <c r="Q103" s="218"/>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8"/>
      <c r="BL103" s="218"/>
      <c r="BM103" s="218"/>
      <c r="BN103" s="218"/>
      <c r="BO103" s="218"/>
      <c r="BP103" s="218"/>
      <c r="BQ103" s="218"/>
      <c r="BR103" s="218"/>
      <c r="BS103" s="218"/>
      <c r="BT103" s="218"/>
      <c r="BU103" s="218"/>
      <c r="BV103" s="218"/>
      <c r="BW103" s="218"/>
      <c r="BX103" s="218"/>
      <c r="BY103" s="218"/>
      <c r="BZ103" s="218"/>
      <c r="CA103" s="218"/>
      <c r="CB103" s="218"/>
      <c r="CC103" s="218"/>
      <c r="CD103" s="218"/>
      <c r="CE103" s="218"/>
      <c r="CF103" s="218"/>
      <c r="CG103" s="218"/>
      <c r="CH103" s="218"/>
      <c r="CI103" s="218"/>
      <c r="CJ103" s="218"/>
      <c r="CK103" s="218"/>
      <c r="CL103" s="218"/>
      <c r="CM103" s="218"/>
      <c r="CN103" s="218"/>
      <c r="CO103" s="218"/>
      <c r="CP103" s="218"/>
      <c r="CQ103" s="218"/>
      <c r="CR103" s="218"/>
      <c r="CS103" s="218"/>
      <c r="CT103" s="218"/>
      <c r="CU103" s="218"/>
      <c r="CV103" s="218"/>
      <c r="CW103" s="218"/>
      <c r="CX103" s="218"/>
      <c r="CY103" s="218"/>
      <c r="CZ103" s="218"/>
      <c r="DA103" s="218"/>
      <c r="DB103" s="218"/>
      <c r="DC103" s="218"/>
      <c r="DD103" s="218"/>
      <c r="DE103" s="220"/>
    </row>
    <row r="104" spans="2:109" ht="21" x14ac:dyDescent="0.25">
      <c r="B104" s="217"/>
      <c r="C104" s="260"/>
      <c r="D104" s="115" t="s">
        <v>37</v>
      </c>
      <c r="E104" s="238" t="s">
        <v>549</v>
      </c>
      <c r="F104" s="239"/>
      <c r="G104" s="239"/>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c r="AI104" s="237"/>
      <c r="AJ104" s="237"/>
      <c r="AK104" s="237"/>
      <c r="AL104" s="237"/>
      <c r="AM104" s="237"/>
      <c r="AN104" s="237"/>
      <c r="AO104" s="237"/>
      <c r="AP104" s="237"/>
      <c r="AQ104" s="237"/>
      <c r="AR104" s="237"/>
      <c r="AS104" s="237"/>
      <c r="AT104" s="237"/>
      <c r="AU104" s="237"/>
      <c r="AV104" s="237"/>
      <c r="AW104" s="237"/>
      <c r="AX104" s="237"/>
      <c r="AY104" s="237"/>
      <c r="AZ104" s="237"/>
      <c r="BA104" s="237"/>
      <c r="BB104" s="237"/>
      <c r="BC104" s="237"/>
      <c r="BD104" s="237"/>
      <c r="BE104" s="237"/>
      <c r="BF104" s="237"/>
      <c r="BG104" s="237"/>
      <c r="BH104" s="237"/>
      <c r="BI104" s="237"/>
      <c r="BJ104" s="237"/>
      <c r="BK104" s="237"/>
      <c r="BL104" s="237"/>
      <c r="BM104" s="237"/>
      <c r="BN104" s="237"/>
      <c r="BO104" s="237"/>
      <c r="BP104" s="237"/>
      <c r="BQ104" s="237"/>
      <c r="BR104" s="237"/>
      <c r="BS104" s="237"/>
      <c r="BT104" s="237"/>
      <c r="BU104" s="237"/>
      <c r="BV104" s="237"/>
      <c r="BW104" s="237"/>
      <c r="BX104" s="237"/>
      <c r="BY104" s="237"/>
      <c r="BZ104" s="237"/>
      <c r="CA104" s="237"/>
      <c r="CB104" s="237"/>
      <c r="CC104" s="237"/>
      <c r="CD104" s="237"/>
      <c r="CE104" s="237"/>
      <c r="CF104" s="237"/>
      <c r="CG104" s="237"/>
      <c r="CH104" s="237"/>
      <c r="CI104" s="237"/>
      <c r="CJ104" s="237"/>
      <c r="CK104" s="237"/>
      <c r="CL104" s="237"/>
      <c r="CM104" s="237"/>
      <c r="CN104" s="237"/>
      <c r="CO104" s="237"/>
      <c r="CP104" s="237"/>
      <c r="CQ104" s="237"/>
      <c r="CR104" s="237"/>
      <c r="CS104" s="237"/>
      <c r="CT104" s="237"/>
      <c r="CU104" s="237"/>
      <c r="CV104" s="237"/>
      <c r="CW104" s="237"/>
      <c r="CX104" s="237"/>
      <c r="CY104" s="237"/>
      <c r="CZ104" s="237"/>
      <c r="DA104" s="237"/>
      <c r="DB104" s="237"/>
      <c r="DC104" s="237"/>
      <c r="DD104" s="237"/>
      <c r="DE104" s="220"/>
    </row>
    <row r="105" spans="2:109" x14ac:dyDescent="0.25">
      <c r="B105" s="217"/>
      <c r="C105" s="263" t="s">
        <v>878</v>
      </c>
      <c r="D105" s="213"/>
      <c r="E105" s="219" t="s">
        <v>120</v>
      </c>
      <c r="F105" s="143" t="s">
        <v>617</v>
      </c>
      <c r="G105" s="219"/>
      <c r="H105" s="275"/>
      <c r="I105" s="275"/>
      <c r="J105" s="275"/>
      <c r="K105" s="275"/>
      <c r="L105" s="275"/>
      <c r="M105" s="275"/>
      <c r="N105" s="275"/>
      <c r="O105" s="275"/>
      <c r="P105" s="275"/>
      <c r="Q105" s="275"/>
      <c r="R105" s="275"/>
      <c r="S105" s="275"/>
      <c r="T105" s="275"/>
      <c r="U105" s="275"/>
      <c r="V105" s="275"/>
      <c r="W105" s="275"/>
      <c r="X105" s="275"/>
      <c r="Y105" s="275"/>
      <c r="Z105" s="275"/>
      <c r="AA105" s="275"/>
      <c r="AB105" s="275"/>
      <c r="AC105" s="275"/>
      <c r="AD105" s="275"/>
      <c r="AE105" s="275"/>
      <c r="AF105" s="275"/>
      <c r="AG105" s="760"/>
      <c r="AH105" s="760"/>
      <c r="AI105" s="760"/>
      <c r="AJ105" s="760"/>
      <c r="AK105" s="760"/>
      <c r="AL105" s="760"/>
      <c r="AM105" s="760"/>
      <c r="AN105" s="760"/>
      <c r="AO105" s="760"/>
      <c r="AP105" s="760"/>
      <c r="AQ105" s="760"/>
      <c r="AR105" s="760"/>
      <c r="AS105" s="760"/>
      <c r="AT105" s="760"/>
      <c r="AU105" s="760"/>
      <c r="AV105" s="760"/>
      <c r="AW105" s="760"/>
      <c r="AX105" s="760"/>
      <c r="AY105" s="760"/>
      <c r="AZ105" s="760"/>
      <c r="BA105" s="760"/>
      <c r="BB105" s="760"/>
      <c r="BC105" s="760"/>
      <c r="BD105" s="760"/>
      <c r="BE105" s="760"/>
      <c r="BF105" s="760"/>
      <c r="BG105" s="760"/>
      <c r="BH105" s="760"/>
      <c r="BI105" s="760"/>
      <c r="BJ105" s="760"/>
      <c r="BK105" s="760"/>
      <c r="BL105" s="760"/>
      <c r="BM105" s="760"/>
      <c r="BN105" s="760"/>
      <c r="BO105" s="760"/>
      <c r="BP105" s="760"/>
      <c r="BQ105" s="760"/>
      <c r="BR105" s="760"/>
      <c r="BS105" s="760"/>
      <c r="BT105" s="760"/>
      <c r="BU105" s="760"/>
      <c r="BV105" s="760"/>
      <c r="BW105" s="760"/>
      <c r="BX105" s="760"/>
      <c r="BY105" s="760"/>
      <c r="BZ105" s="760"/>
      <c r="CA105" s="760"/>
      <c r="CB105" s="760"/>
      <c r="CC105" s="760"/>
      <c r="CD105" s="760"/>
      <c r="CE105" s="760"/>
      <c r="CF105" s="760"/>
      <c r="CG105" s="760"/>
      <c r="CH105" s="760"/>
      <c r="CI105" s="760"/>
      <c r="CJ105" s="760"/>
      <c r="CK105" s="760"/>
      <c r="CL105" s="760"/>
      <c r="CM105" s="760"/>
      <c r="CN105" s="760"/>
      <c r="CO105" s="760"/>
      <c r="CP105" s="760"/>
      <c r="CQ105" s="760"/>
      <c r="CR105" s="760"/>
      <c r="CS105" s="760"/>
      <c r="CT105" s="760"/>
      <c r="CU105" s="760"/>
      <c r="CV105" s="760"/>
      <c r="CW105" s="760"/>
      <c r="CX105" s="760"/>
      <c r="CY105" s="760"/>
      <c r="CZ105" s="760"/>
      <c r="DA105" s="760"/>
      <c r="DB105" s="760"/>
      <c r="DC105" s="760"/>
      <c r="DD105" s="218"/>
      <c r="DE105" s="220"/>
    </row>
    <row r="106" spans="2:109" x14ac:dyDescent="0.25">
      <c r="B106" s="217"/>
      <c r="C106" s="260"/>
      <c r="D106" s="213"/>
      <c r="E106" s="219" t="s">
        <v>120</v>
      </c>
      <c r="F106" s="143" t="s">
        <v>617</v>
      </c>
      <c r="G106" s="219"/>
      <c r="H106" s="275"/>
      <c r="I106" s="760"/>
      <c r="J106" s="760"/>
      <c r="K106" s="760"/>
      <c r="L106" s="760"/>
      <c r="M106" s="760"/>
      <c r="N106" s="760"/>
      <c r="O106" s="760"/>
      <c r="P106" s="760"/>
      <c r="Q106" s="760"/>
      <c r="R106" s="760"/>
      <c r="S106" s="760"/>
      <c r="T106" s="760"/>
      <c r="U106" s="760"/>
      <c r="V106" s="760"/>
      <c r="W106" s="760"/>
      <c r="X106" s="760"/>
      <c r="Y106" s="760"/>
      <c r="Z106" s="760"/>
      <c r="AA106" s="760"/>
      <c r="AB106" s="760"/>
      <c r="AC106" s="760"/>
      <c r="AD106" s="760"/>
      <c r="AE106" s="760"/>
      <c r="AF106" s="760"/>
      <c r="AG106" s="760"/>
      <c r="AH106" s="760">
        <v>0.22</v>
      </c>
      <c r="AI106" s="760">
        <v>0.22</v>
      </c>
      <c r="AJ106" s="760">
        <v>0.22</v>
      </c>
      <c r="AK106" s="760"/>
      <c r="AL106" s="760"/>
      <c r="AM106" s="760"/>
      <c r="AN106" s="760"/>
      <c r="AO106" s="760"/>
      <c r="AP106" s="760"/>
      <c r="AQ106" s="760"/>
      <c r="AR106" s="760"/>
      <c r="AS106" s="760"/>
      <c r="AT106" s="760"/>
      <c r="AU106" s="760"/>
      <c r="AV106" s="760"/>
      <c r="AW106" s="760"/>
      <c r="AX106" s="760"/>
      <c r="AY106" s="760"/>
      <c r="AZ106" s="760"/>
      <c r="BA106" s="760"/>
      <c r="BB106" s="760"/>
      <c r="BC106" s="760"/>
      <c r="BD106" s="760"/>
      <c r="BE106" s="760"/>
      <c r="BF106" s="760"/>
      <c r="BG106" s="760"/>
      <c r="BH106" s="760"/>
      <c r="BI106" s="760"/>
      <c r="BJ106" s="760"/>
      <c r="BK106" s="760"/>
      <c r="BL106" s="760"/>
      <c r="BM106" s="760"/>
      <c r="BN106" s="760"/>
      <c r="BO106" s="760"/>
      <c r="BP106" s="760"/>
      <c r="BQ106" s="760"/>
      <c r="BR106" s="760"/>
      <c r="BS106" s="760"/>
      <c r="BT106" s="760"/>
      <c r="BU106" s="760"/>
      <c r="BV106" s="760"/>
      <c r="BW106" s="760"/>
      <c r="BX106" s="760"/>
      <c r="BY106" s="760"/>
      <c r="BZ106" s="760"/>
      <c r="CA106" s="760"/>
      <c r="CB106" s="760"/>
      <c r="CC106" s="760"/>
      <c r="CD106" s="760"/>
      <c r="CE106" s="760"/>
      <c r="CF106" s="760"/>
      <c r="CG106" s="760"/>
      <c r="CH106" s="760"/>
      <c r="CI106" s="760"/>
      <c r="CJ106" s="760"/>
      <c r="CK106" s="760"/>
      <c r="CL106" s="760"/>
      <c r="CM106" s="760"/>
      <c r="CN106" s="760"/>
      <c r="CO106" s="760"/>
      <c r="CP106" s="760"/>
      <c r="CQ106" s="760"/>
      <c r="CR106" s="760"/>
      <c r="CS106" s="760"/>
      <c r="CT106" s="760"/>
      <c r="CU106" s="760"/>
      <c r="CV106" s="760"/>
      <c r="CW106" s="760"/>
      <c r="CX106" s="760"/>
      <c r="CY106" s="760"/>
      <c r="CZ106" s="760"/>
      <c r="DA106" s="760"/>
      <c r="DB106" s="760"/>
      <c r="DC106" s="760"/>
      <c r="DD106" s="218"/>
      <c r="DE106" s="220"/>
    </row>
    <row r="107" spans="2:109" x14ac:dyDescent="0.25">
      <c r="B107" s="217"/>
      <c r="C107" s="260"/>
      <c r="D107" s="213"/>
      <c r="E107" s="219" t="s">
        <v>120</v>
      </c>
      <c r="F107" s="143" t="s">
        <v>617</v>
      </c>
      <c r="G107" s="219"/>
      <c r="H107" s="275"/>
      <c r="I107" s="760"/>
      <c r="J107" s="760"/>
      <c r="K107" s="760"/>
      <c r="L107" s="760"/>
      <c r="M107" s="760"/>
      <c r="N107" s="760"/>
      <c r="O107" s="760"/>
      <c r="P107" s="760"/>
      <c r="Q107" s="760"/>
      <c r="R107" s="760"/>
      <c r="S107" s="760"/>
      <c r="T107" s="760"/>
      <c r="U107" s="760"/>
      <c r="V107" s="760"/>
      <c r="W107" s="760"/>
      <c r="X107" s="760"/>
      <c r="Y107" s="760"/>
      <c r="Z107" s="760"/>
      <c r="AA107" s="760"/>
      <c r="AB107" s="760"/>
      <c r="AC107" s="760"/>
      <c r="AD107" s="760"/>
      <c r="AE107" s="760"/>
      <c r="AF107" s="760"/>
      <c r="AG107" s="760"/>
      <c r="AH107" s="760"/>
      <c r="AI107" s="760"/>
      <c r="AJ107" s="760"/>
      <c r="AK107" s="760"/>
      <c r="AL107" s="760"/>
      <c r="AM107" s="760"/>
      <c r="AN107" s="760"/>
      <c r="AO107" s="760"/>
      <c r="AP107" s="760"/>
      <c r="AQ107" s="760"/>
      <c r="AR107" s="760"/>
      <c r="AS107" s="760"/>
      <c r="AT107" s="760"/>
      <c r="AU107" s="760"/>
      <c r="AV107" s="760"/>
      <c r="AW107" s="760"/>
      <c r="AX107" s="760"/>
      <c r="AY107" s="760"/>
      <c r="AZ107" s="760"/>
      <c r="BA107" s="760"/>
      <c r="BB107" s="760"/>
      <c r="BC107" s="760"/>
      <c r="BD107" s="760"/>
      <c r="BE107" s="760"/>
      <c r="BF107" s="760"/>
      <c r="BG107" s="760"/>
      <c r="BH107" s="760"/>
      <c r="BI107" s="760"/>
      <c r="BJ107" s="760"/>
      <c r="BK107" s="760"/>
      <c r="BL107" s="760"/>
      <c r="BM107" s="760"/>
      <c r="BN107" s="760"/>
      <c r="BO107" s="760"/>
      <c r="BP107" s="760"/>
      <c r="BQ107" s="760"/>
      <c r="BR107" s="760"/>
      <c r="BS107" s="760"/>
      <c r="BT107" s="760"/>
      <c r="BU107" s="760"/>
      <c r="BV107" s="760"/>
      <c r="BW107" s="760"/>
      <c r="BX107" s="760"/>
      <c r="BY107" s="760"/>
      <c r="BZ107" s="760"/>
      <c r="CA107" s="760"/>
      <c r="CB107" s="760"/>
      <c r="CC107" s="760"/>
      <c r="CD107" s="760"/>
      <c r="CE107" s="760"/>
      <c r="CF107" s="760"/>
      <c r="CG107" s="760"/>
      <c r="CH107" s="760"/>
      <c r="CI107" s="760"/>
      <c r="CJ107" s="760"/>
      <c r="CK107" s="760"/>
      <c r="CL107" s="760"/>
      <c r="CM107" s="760"/>
      <c r="CN107" s="760"/>
      <c r="CO107" s="760"/>
      <c r="CP107" s="760"/>
      <c r="CQ107" s="760"/>
      <c r="CR107" s="760"/>
      <c r="CS107" s="760"/>
      <c r="CT107" s="760"/>
      <c r="CU107" s="760"/>
      <c r="CV107" s="760"/>
      <c r="CW107" s="760"/>
      <c r="CX107" s="760"/>
      <c r="CY107" s="760"/>
      <c r="CZ107" s="760"/>
      <c r="DA107" s="760"/>
      <c r="DB107" s="760"/>
      <c r="DC107" s="760"/>
      <c r="DD107" s="218"/>
      <c r="DE107" s="220"/>
    </row>
    <row r="108" spans="2:109" x14ac:dyDescent="0.25">
      <c r="B108" s="217"/>
      <c r="C108" s="260"/>
      <c r="D108" s="213"/>
      <c r="E108" s="219" t="s">
        <v>120</v>
      </c>
      <c r="F108" s="143" t="s">
        <v>617</v>
      </c>
      <c r="G108" s="219"/>
      <c r="H108" s="275"/>
      <c r="I108" s="760"/>
      <c r="J108" s="760"/>
      <c r="K108" s="760"/>
      <c r="L108" s="760"/>
      <c r="M108" s="760"/>
      <c r="N108" s="760"/>
      <c r="O108" s="760"/>
      <c r="P108" s="760"/>
      <c r="Q108" s="760"/>
      <c r="R108" s="760"/>
      <c r="S108" s="760"/>
      <c r="T108" s="760"/>
      <c r="U108" s="760"/>
      <c r="V108" s="760"/>
      <c r="W108" s="760"/>
      <c r="X108" s="760"/>
      <c r="Y108" s="760"/>
      <c r="Z108" s="760"/>
      <c r="AA108" s="760"/>
      <c r="AB108" s="760"/>
      <c r="AC108" s="760"/>
      <c r="AD108" s="760"/>
      <c r="AE108" s="760"/>
      <c r="AF108" s="760"/>
      <c r="AG108" s="760"/>
      <c r="AH108" s="760"/>
      <c r="AI108" s="760"/>
      <c r="AJ108" s="760"/>
      <c r="AK108" s="760"/>
      <c r="AL108" s="760"/>
      <c r="AM108" s="760"/>
      <c r="AN108" s="760"/>
      <c r="AO108" s="760"/>
      <c r="AP108" s="760"/>
      <c r="AQ108" s="760"/>
      <c r="AR108" s="760"/>
      <c r="AS108" s="760"/>
      <c r="AT108" s="760"/>
      <c r="AU108" s="760"/>
      <c r="AV108" s="760"/>
      <c r="AW108" s="760"/>
      <c r="AX108" s="760"/>
      <c r="AY108" s="760"/>
      <c r="AZ108" s="760"/>
      <c r="BA108" s="760"/>
      <c r="BB108" s="760"/>
      <c r="BC108" s="760"/>
      <c r="BD108" s="760"/>
      <c r="BE108" s="760"/>
      <c r="BF108" s="760"/>
      <c r="BG108" s="760"/>
      <c r="BH108" s="760"/>
      <c r="BI108" s="760"/>
      <c r="BJ108" s="760"/>
      <c r="BK108" s="760"/>
      <c r="BL108" s="760"/>
      <c r="BM108" s="760"/>
      <c r="BN108" s="760"/>
      <c r="BO108" s="760"/>
      <c r="BP108" s="760"/>
      <c r="BQ108" s="760"/>
      <c r="BR108" s="760"/>
      <c r="BS108" s="760"/>
      <c r="BT108" s="760"/>
      <c r="BU108" s="760"/>
      <c r="BV108" s="760"/>
      <c r="BW108" s="760"/>
      <c r="BX108" s="760"/>
      <c r="BY108" s="760"/>
      <c r="BZ108" s="760"/>
      <c r="CA108" s="760"/>
      <c r="CB108" s="760"/>
      <c r="CC108" s="760"/>
      <c r="CD108" s="760"/>
      <c r="CE108" s="760"/>
      <c r="CF108" s="760"/>
      <c r="CG108" s="760"/>
      <c r="CH108" s="760"/>
      <c r="CI108" s="760"/>
      <c r="CJ108" s="760"/>
      <c r="CK108" s="760"/>
      <c r="CL108" s="760"/>
      <c r="CM108" s="760"/>
      <c r="CN108" s="760"/>
      <c r="CO108" s="760"/>
      <c r="CP108" s="760"/>
      <c r="CQ108" s="760"/>
      <c r="CR108" s="760"/>
      <c r="CS108" s="760"/>
      <c r="CT108" s="760"/>
      <c r="CU108" s="760"/>
      <c r="CV108" s="760"/>
      <c r="CW108" s="760"/>
      <c r="CX108" s="760"/>
      <c r="CY108" s="760"/>
      <c r="CZ108" s="760"/>
      <c r="DA108" s="760"/>
      <c r="DB108" s="760"/>
      <c r="DC108" s="760"/>
      <c r="DD108" s="218"/>
      <c r="DE108" s="220"/>
    </row>
    <row r="109" spans="2:109" x14ac:dyDescent="0.25">
      <c r="B109" s="217"/>
      <c r="C109" s="260"/>
      <c r="D109" s="213"/>
      <c r="E109" s="219" t="s">
        <v>120</v>
      </c>
      <c r="F109" s="143" t="s">
        <v>617</v>
      </c>
      <c r="G109" s="219"/>
      <c r="H109" s="275"/>
      <c r="I109" s="760"/>
      <c r="J109" s="760"/>
      <c r="K109" s="760"/>
      <c r="L109" s="760"/>
      <c r="M109" s="760"/>
      <c r="N109" s="760"/>
      <c r="O109" s="760"/>
      <c r="P109" s="760"/>
      <c r="Q109" s="760"/>
      <c r="R109" s="760"/>
      <c r="S109" s="760"/>
      <c r="T109" s="760"/>
      <c r="U109" s="760"/>
      <c r="V109" s="760"/>
      <c r="W109" s="760"/>
      <c r="X109" s="760"/>
      <c r="Y109" s="760"/>
      <c r="Z109" s="760"/>
      <c r="AA109" s="760"/>
      <c r="AB109" s="760"/>
      <c r="AC109" s="760"/>
      <c r="AD109" s="760"/>
      <c r="AE109" s="760"/>
      <c r="AF109" s="760"/>
      <c r="AG109" s="760"/>
      <c r="AH109" s="760"/>
      <c r="AI109" s="760"/>
      <c r="AJ109" s="760"/>
      <c r="AK109" s="760"/>
      <c r="AL109" s="760"/>
      <c r="AM109" s="760"/>
      <c r="AN109" s="760"/>
      <c r="AO109" s="760"/>
      <c r="AP109" s="760"/>
      <c r="AQ109" s="760"/>
      <c r="AR109" s="760"/>
      <c r="AS109" s="760"/>
      <c r="AT109" s="760"/>
      <c r="AU109" s="760"/>
      <c r="AV109" s="760"/>
      <c r="AW109" s="760"/>
      <c r="AX109" s="760"/>
      <c r="AY109" s="760"/>
      <c r="AZ109" s="760"/>
      <c r="BA109" s="760"/>
      <c r="BB109" s="760"/>
      <c r="BC109" s="760"/>
      <c r="BD109" s="760"/>
      <c r="BE109" s="760"/>
      <c r="BF109" s="760"/>
      <c r="BG109" s="760"/>
      <c r="BH109" s="760"/>
      <c r="BI109" s="760"/>
      <c r="BJ109" s="760"/>
      <c r="BK109" s="760"/>
      <c r="BL109" s="760"/>
      <c r="BM109" s="760"/>
      <c r="BN109" s="760"/>
      <c r="BO109" s="760"/>
      <c r="BP109" s="760"/>
      <c r="BQ109" s="760"/>
      <c r="BR109" s="760"/>
      <c r="BS109" s="760"/>
      <c r="BT109" s="760"/>
      <c r="BU109" s="760"/>
      <c r="BV109" s="760"/>
      <c r="BW109" s="760"/>
      <c r="BX109" s="760"/>
      <c r="BY109" s="760"/>
      <c r="BZ109" s="760"/>
      <c r="CA109" s="760"/>
      <c r="CB109" s="760"/>
      <c r="CC109" s="760"/>
      <c r="CD109" s="760"/>
      <c r="CE109" s="760"/>
      <c r="CF109" s="760"/>
      <c r="CG109" s="760"/>
      <c r="CH109" s="760"/>
      <c r="CI109" s="760"/>
      <c r="CJ109" s="760"/>
      <c r="CK109" s="760"/>
      <c r="CL109" s="760"/>
      <c r="CM109" s="760"/>
      <c r="CN109" s="760"/>
      <c r="CO109" s="760"/>
      <c r="CP109" s="760"/>
      <c r="CQ109" s="760"/>
      <c r="CR109" s="760"/>
      <c r="CS109" s="760"/>
      <c r="CT109" s="760"/>
      <c r="CU109" s="760"/>
      <c r="CV109" s="760"/>
      <c r="CW109" s="760"/>
      <c r="CX109" s="760"/>
      <c r="CY109" s="760"/>
      <c r="CZ109" s="760"/>
      <c r="DA109" s="760"/>
      <c r="DB109" s="760"/>
      <c r="DC109" s="760"/>
      <c r="DD109" s="218"/>
      <c r="DE109" s="220"/>
    </row>
    <row r="110" spans="2:109" x14ac:dyDescent="0.25">
      <c r="B110" s="217"/>
      <c r="C110" s="260"/>
      <c r="D110" s="213"/>
      <c r="E110" s="219" t="s">
        <v>120</v>
      </c>
      <c r="F110" s="143" t="s">
        <v>617</v>
      </c>
      <c r="G110" s="219"/>
      <c r="H110" s="760"/>
      <c r="I110" s="760"/>
      <c r="J110" s="760"/>
      <c r="K110" s="760"/>
      <c r="L110" s="760"/>
      <c r="M110" s="760"/>
      <c r="N110" s="760"/>
      <c r="O110" s="760"/>
      <c r="P110" s="760"/>
      <c r="Q110" s="760"/>
      <c r="R110" s="760"/>
      <c r="S110" s="760"/>
      <c r="T110" s="760"/>
      <c r="U110" s="760"/>
      <c r="V110" s="760"/>
      <c r="W110" s="760"/>
      <c r="X110" s="760"/>
      <c r="Y110" s="760"/>
      <c r="Z110" s="760"/>
      <c r="AA110" s="760"/>
      <c r="AB110" s="760"/>
      <c r="AC110" s="760"/>
      <c r="AD110" s="760"/>
      <c r="AE110" s="760"/>
      <c r="AF110" s="760"/>
      <c r="AG110" s="760"/>
      <c r="AH110" s="760"/>
      <c r="AI110" s="760"/>
      <c r="AJ110" s="760"/>
      <c r="AK110" s="760"/>
      <c r="AL110" s="760"/>
      <c r="AM110" s="760"/>
      <c r="AN110" s="760"/>
      <c r="AO110" s="760"/>
      <c r="AP110" s="760"/>
      <c r="AQ110" s="760"/>
      <c r="AR110" s="760"/>
      <c r="AS110" s="760"/>
      <c r="AT110" s="760"/>
      <c r="AU110" s="760"/>
      <c r="AV110" s="760"/>
      <c r="AW110" s="760"/>
      <c r="AX110" s="760"/>
      <c r="AY110" s="760"/>
      <c r="AZ110" s="760"/>
      <c r="BA110" s="760"/>
      <c r="BB110" s="760"/>
      <c r="BC110" s="760"/>
      <c r="BD110" s="760"/>
      <c r="BE110" s="760"/>
      <c r="BF110" s="760"/>
      <c r="BG110" s="760"/>
      <c r="BH110" s="760"/>
      <c r="BI110" s="760"/>
      <c r="BJ110" s="760"/>
      <c r="BK110" s="760"/>
      <c r="BL110" s="760"/>
      <c r="BM110" s="760"/>
      <c r="BN110" s="760"/>
      <c r="BO110" s="760"/>
      <c r="BP110" s="760"/>
      <c r="BQ110" s="760"/>
      <c r="BR110" s="760"/>
      <c r="BS110" s="760"/>
      <c r="BT110" s="760"/>
      <c r="BU110" s="760"/>
      <c r="BV110" s="760"/>
      <c r="BW110" s="760"/>
      <c r="BX110" s="760"/>
      <c r="BY110" s="760"/>
      <c r="BZ110" s="760"/>
      <c r="CA110" s="760"/>
      <c r="CB110" s="760"/>
      <c r="CC110" s="760"/>
      <c r="CD110" s="760"/>
      <c r="CE110" s="760"/>
      <c r="CF110" s="760"/>
      <c r="CG110" s="760"/>
      <c r="CH110" s="760"/>
      <c r="CI110" s="760"/>
      <c r="CJ110" s="760"/>
      <c r="CK110" s="760"/>
      <c r="CL110" s="760"/>
      <c r="CM110" s="760"/>
      <c r="CN110" s="760"/>
      <c r="CO110" s="760"/>
      <c r="CP110" s="760"/>
      <c r="CQ110" s="760"/>
      <c r="CR110" s="760"/>
      <c r="CS110" s="760"/>
      <c r="CT110" s="760"/>
      <c r="CU110" s="760"/>
      <c r="CV110" s="760"/>
      <c r="CW110" s="760"/>
      <c r="CX110" s="760"/>
      <c r="CY110" s="760"/>
      <c r="CZ110" s="760"/>
      <c r="DA110" s="760"/>
      <c r="DB110" s="760"/>
      <c r="DC110" s="760"/>
      <c r="DD110" s="218"/>
      <c r="DE110" s="220"/>
    </row>
    <row r="111" spans="2:109" x14ac:dyDescent="0.25">
      <c r="B111" s="217"/>
      <c r="C111" s="260"/>
      <c r="D111" s="226"/>
      <c r="E111" s="219"/>
      <c r="F111" s="219"/>
      <c r="G111" s="219"/>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218"/>
      <c r="CC111" s="218"/>
      <c r="CD111" s="218"/>
      <c r="CE111" s="218"/>
      <c r="CF111" s="218"/>
      <c r="CG111" s="218"/>
      <c r="CH111" s="218"/>
      <c r="CI111" s="218"/>
      <c r="CJ111" s="218"/>
      <c r="CK111" s="218"/>
      <c r="CL111" s="218"/>
      <c r="CM111" s="218"/>
      <c r="CN111" s="218"/>
      <c r="CO111" s="218"/>
      <c r="CP111" s="218"/>
      <c r="CQ111" s="218"/>
      <c r="CR111" s="218"/>
      <c r="CS111" s="218"/>
      <c r="CT111" s="218"/>
      <c r="CU111" s="218"/>
      <c r="CV111" s="218"/>
      <c r="CW111" s="218"/>
      <c r="CX111" s="218"/>
      <c r="CY111" s="218"/>
      <c r="CZ111" s="218"/>
      <c r="DA111" s="218"/>
      <c r="DB111" s="218"/>
      <c r="DC111" s="218"/>
      <c r="DD111" s="218"/>
      <c r="DE111" s="220"/>
    </row>
    <row r="112" spans="2:109" ht="19.5" customHeight="1" x14ac:dyDescent="0.25">
      <c r="B112" s="217"/>
      <c r="C112" s="260"/>
      <c r="D112" s="296" t="s">
        <v>197</v>
      </c>
      <c r="E112" s="239"/>
      <c r="F112" s="239"/>
      <c r="G112" s="239"/>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c r="AI112" s="237"/>
      <c r="AJ112" s="237"/>
      <c r="AK112" s="237"/>
      <c r="AL112" s="237"/>
      <c r="AM112" s="237"/>
      <c r="AN112" s="237"/>
      <c r="AO112" s="237"/>
      <c r="AP112" s="237"/>
      <c r="AQ112" s="237"/>
      <c r="AR112" s="237"/>
      <c r="AS112" s="237"/>
      <c r="AT112" s="237"/>
      <c r="AU112" s="237"/>
      <c r="AV112" s="237"/>
      <c r="AW112" s="237"/>
      <c r="AX112" s="237"/>
      <c r="AY112" s="237"/>
      <c r="AZ112" s="237"/>
      <c r="BA112" s="237"/>
      <c r="BB112" s="237"/>
      <c r="BC112" s="237"/>
      <c r="BD112" s="237"/>
      <c r="BE112" s="237"/>
      <c r="BF112" s="237"/>
      <c r="BG112" s="237"/>
      <c r="BH112" s="237"/>
      <c r="BI112" s="237"/>
      <c r="BJ112" s="237"/>
      <c r="BK112" s="237"/>
      <c r="BL112" s="237"/>
      <c r="BM112" s="237"/>
      <c r="BN112" s="237"/>
      <c r="BO112" s="237"/>
      <c r="BP112" s="237"/>
      <c r="BQ112" s="237"/>
      <c r="BR112" s="237"/>
      <c r="BS112" s="237"/>
      <c r="BT112" s="237"/>
      <c r="BU112" s="237"/>
      <c r="BV112" s="237"/>
      <c r="BW112" s="237"/>
      <c r="BX112" s="237"/>
      <c r="BY112" s="237"/>
      <c r="BZ112" s="237"/>
      <c r="CA112" s="237"/>
      <c r="CB112" s="237"/>
      <c r="CC112" s="237"/>
      <c r="CD112" s="237"/>
      <c r="CE112" s="237"/>
      <c r="CF112" s="237"/>
      <c r="CG112" s="237"/>
      <c r="CH112" s="237"/>
      <c r="CI112" s="237"/>
      <c r="CJ112" s="237"/>
      <c r="CK112" s="237"/>
      <c r="CL112" s="237"/>
      <c r="CM112" s="237"/>
      <c r="CN112" s="237"/>
      <c r="CO112" s="237"/>
      <c r="CP112" s="237"/>
      <c r="CQ112" s="237"/>
      <c r="CR112" s="237"/>
      <c r="CS112" s="237"/>
      <c r="CT112" s="237"/>
      <c r="CU112" s="237"/>
      <c r="CV112" s="237"/>
      <c r="CW112" s="237"/>
      <c r="CX112" s="237"/>
      <c r="CY112" s="237"/>
      <c r="CZ112" s="237"/>
      <c r="DA112" s="237"/>
      <c r="DB112" s="237"/>
      <c r="DC112" s="237"/>
      <c r="DD112" s="237"/>
      <c r="DE112" s="220"/>
    </row>
    <row r="113" spans="2:109" x14ac:dyDescent="0.25">
      <c r="B113" s="217"/>
      <c r="C113" s="263" t="s">
        <v>646</v>
      </c>
      <c r="D113" s="821"/>
      <c r="E113" s="219" t="s">
        <v>120</v>
      </c>
      <c r="F113" s="143" t="s">
        <v>617</v>
      </c>
      <c r="G113" s="219"/>
      <c r="H113" s="275"/>
      <c r="I113" s="275"/>
      <c r="J113" s="275"/>
      <c r="K113" s="275"/>
      <c r="L113" s="275"/>
      <c r="M113" s="275"/>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c r="AW113" s="275"/>
      <c r="AX113" s="275"/>
      <c r="AY113" s="275"/>
      <c r="AZ113" s="275"/>
      <c r="BA113" s="275"/>
      <c r="BB113" s="275"/>
      <c r="BC113" s="275"/>
      <c r="BD113" s="275"/>
      <c r="BE113" s="275"/>
      <c r="BF113" s="275"/>
      <c r="BG113" s="275"/>
      <c r="BH113" s="275"/>
      <c r="BI113" s="275"/>
      <c r="BJ113" s="275"/>
      <c r="BK113" s="275"/>
      <c r="BL113" s="275"/>
      <c r="BM113" s="275"/>
      <c r="BN113" s="275"/>
      <c r="BO113" s="275"/>
      <c r="BP113" s="275"/>
      <c r="BQ113" s="275"/>
      <c r="BR113" s="275"/>
      <c r="BS113" s="275"/>
      <c r="BT113" s="275"/>
      <c r="BU113" s="275"/>
      <c r="BV113" s="275"/>
      <c r="BW113" s="275"/>
      <c r="BX113" s="275"/>
      <c r="BY113" s="275"/>
      <c r="BZ113" s="275"/>
      <c r="CA113" s="275"/>
      <c r="CB113" s="275"/>
      <c r="CC113" s="275"/>
      <c r="CD113" s="275"/>
      <c r="CE113" s="275"/>
      <c r="CF113" s="275"/>
      <c r="CG113" s="275"/>
      <c r="CH113" s="275"/>
      <c r="CI113" s="275"/>
      <c r="CJ113" s="275"/>
      <c r="CK113" s="275"/>
      <c r="CL113" s="275"/>
      <c r="CM113" s="275"/>
      <c r="CN113" s="275"/>
      <c r="CO113" s="275"/>
      <c r="CP113" s="275"/>
      <c r="CQ113" s="275"/>
      <c r="CR113" s="275"/>
      <c r="CS113" s="275"/>
      <c r="CT113" s="275"/>
      <c r="CU113" s="275"/>
      <c r="CV113" s="275"/>
      <c r="CW113" s="275"/>
      <c r="CX113" s="275"/>
      <c r="CY113" s="275"/>
      <c r="CZ113" s="275"/>
      <c r="DA113" s="275"/>
      <c r="DB113" s="275"/>
      <c r="DC113" s="275"/>
      <c r="DD113" s="218"/>
      <c r="DE113" s="220"/>
    </row>
    <row r="114" spans="2:109" x14ac:dyDescent="0.25">
      <c r="B114" s="217"/>
      <c r="C114" s="260"/>
      <c r="D114" s="247"/>
      <c r="E114" s="219"/>
      <c r="F114" s="219"/>
      <c r="G114" s="219"/>
      <c r="H114" s="218"/>
      <c r="I114" s="218"/>
      <c r="J114" s="218"/>
      <c r="K114" s="218"/>
      <c r="L114" s="218"/>
      <c r="M114" s="218"/>
      <c r="N114" s="218"/>
      <c r="O114" s="218"/>
      <c r="P114" s="218"/>
      <c r="Q114" s="218"/>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8"/>
      <c r="BL114" s="218"/>
      <c r="BM114" s="218"/>
      <c r="BN114" s="218"/>
      <c r="BO114" s="218"/>
      <c r="BP114" s="218"/>
      <c r="BQ114" s="218"/>
      <c r="BR114" s="218"/>
      <c r="BS114" s="218"/>
      <c r="BT114" s="218"/>
      <c r="BU114" s="218"/>
      <c r="BV114" s="218"/>
      <c r="BW114" s="218"/>
      <c r="BX114" s="218"/>
      <c r="BY114" s="218"/>
      <c r="BZ114" s="218"/>
      <c r="CA114" s="218"/>
      <c r="CB114" s="218"/>
      <c r="CC114" s="218"/>
      <c r="CD114" s="218"/>
      <c r="CE114" s="218"/>
      <c r="CF114" s="218"/>
      <c r="CG114" s="218"/>
      <c r="CH114" s="218"/>
      <c r="CI114" s="218"/>
      <c r="CJ114" s="218"/>
      <c r="CK114" s="218"/>
      <c r="CL114" s="218"/>
      <c r="CM114" s="218"/>
      <c r="CN114" s="218"/>
      <c r="CO114" s="218"/>
      <c r="CP114" s="218"/>
      <c r="CQ114" s="218"/>
      <c r="CR114" s="218"/>
      <c r="CS114" s="218"/>
      <c r="CT114" s="218"/>
      <c r="CU114" s="218"/>
      <c r="CV114" s="218"/>
      <c r="CW114" s="218"/>
      <c r="CX114" s="218"/>
      <c r="CY114" s="218"/>
      <c r="CZ114" s="218"/>
      <c r="DA114" s="218"/>
      <c r="DB114" s="218"/>
      <c r="DC114" s="218"/>
      <c r="DD114" s="218"/>
      <c r="DE114" s="220"/>
    </row>
    <row r="115" spans="2:109" ht="18.75" x14ac:dyDescent="0.25">
      <c r="B115" s="217"/>
      <c r="C115" s="263" t="s">
        <v>886</v>
      </c>
      <c r="D115" s="821" t="s">
        <v>800</v>
      </c>
      <c r="E115" s="219" t="s">
        <v>121</v>
      </c>
      <c r="F115" s="833" t="s">
        <v>549</v>
      </c>
      <c r="G115" s="219"/>
      <c r="H115" s="275"/>
      <c r="I115" s="275"/>
      <c r="J115" s="275"/>
      <c r="K115" s="275"/>
      <c r="L115" s="275"/>
      <c r="M115" s="275"/>
      <c r="N115" s="275"/>
      <c r="O115" s="275"/>
      <c r="P115" s="275"/>
      <c r="Q115" s="275"/>
      <c r="R115" s="275"/>
      <c r="S115" s="275"/>
      <c r="T115" s="275"/>
      <c r="U115" s="275"/>
      <c r="V115" s="275"/>
      <c r="W115" s="275"/>
      <c r="X115" s="275"/>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c r="AW115" s="275"/>
      <c r="AX115" s="275"/>
      <c r="AY115" s="275"/>
      <c r="AZ115" s="275"/>
      <c r="BA115" s="275"/>
      <c r="BB115" s="275"/>
      <c r="BC115" s="275"/>
      <c r="BD115" s="275"/>
      <c r="BE115" s="275"/>
      <c r="BF115" s="275"/>
      <c r="BG115" s="275"/>
      <c r="BH115" s="275"/>
      <c r="BI115" s="275"/>
      <c r="BJ115" s="275"/>
      <c r="BK115" s="275"/>
      <c r="BL115" s="275"/>
      <c r="BM115" s="275"/>
      <c r="BN115" s="275"/>
      <c r="BO115" s="275"/>
      <c r="BP115" s="275"/>
      <c r="BQ115" s="275"/>
      <c r="BR115" s="275"/>
      <c r="BS115" s="275"/>
      <c r="BT115" s="275"/>
      <c r="BU115" s="275"/>
      <c r="BV115" s="275"/>
      <c r="BW115" s="275"/>
      <c r="BX115" s="275"/>
      <c r="BY115" s="275"/>
      <c r="BZ115" s="275"/>
      <c r="CA115" s="275"/>
      <c r="CB115" s="275"/>
      <c r="CC115" s="275"/>
      <c r="CD115" s="275"/>
      <c r="CE115" s="275"/>
      <c r="CF115" s="275"/>
      <c r="CG115" s="275"/>
      <c r="CH115" s="275"/>
      <c r="CI115" s="275"/>
      <c r="CJ115" s="275"/>
      <c r="CK115" s="275"/>
      <c r="CL115" s="275"/>
      <c r="CM115" s="275"/>
      <c r="CN115" s="275"/>
      <c r="CO115" s="275"/>
      <c r="CP115" s="275"/>
      <c r="CQ115" s="275"/>
      <c r="CR115" s="275"/>
      <c r="CS115" s="275"/>
      <c r="CT115" s="275"/>
      <c r="CU115" s="275"/>
      <c r="CV115" s="275"/>
      <c r="CW115" s="275"/>
      <c r="CX115" s="275"/>
      <c r="CY115" s="275"/>
      <c r="CZ115" s="275"/>
      <c r="DA115" s="275"/>
      <c r="DB115" s="275"/>
      <c r="DC115" s="275"/>
      <c r="DD115" s="218"/>
      <c r="DE115" s="220"/>
    </row>
    <row r="116" spans="2:109" x14ac:dyDescent="0.25">
      <c r="B116" s="217"/>
      <c r="C116" s="260"/>
      <c r="D116" s="247"/>
      <c r="E116" s="219"/>
      <c r="F116" s="219"/>
      <c r="G116" s="219"/>
      <c r="H116" s="218"/>
      <c r="I116" s="218"/>
      <c r="J116" s="218"/>
      <c r="K116" s="218"/>
      <c r="L116" s="218"/>
      <c r="M116" s="218"/>
      <c r="N116" s="218"/>
      <c r="O116" s="218"/>
      <c r="P116" s="218"/>
      <c r="Q116" s="218"/>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8"/>
      <c r="BL116" s="218"/>
      <c r="BM116" s="218"/>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8"/>
      <c r="CQ116" s="218"/>
      <c r="CR116" s="218"/>
      <c r="CS116" s="218"/>
      <c r="CT116" s="218"/>
      <c r="CU116" s="218"/>
      <c r="CV116" s="218"/>
      <c r="CW116" s="218"/>
      <c r="CX116" s="218"/>
      <c r="CY116" s="218"/>
      <c r="CZ116" s="218"/>
      <c r="DA116" s="218"/>
      <c r="DB116" s="218"/>
      <c r="DC116" s="218"/>
      <c r="DD116" s="218"/>
      <c r="DE116" s="220"/>
    </row>
    <row r="117" spans="2:109" x14ac:dyDescent="0.25">
      <c r="B117" s="217"/>
      <c r="C117" s="260"/>
      <c r="D117" s="272" t="s">
        <v>173</v>
      </c>
      <c r="E117" s="273" t="s">
        <v>121</v>
      </c>
      <c r="F117" s="276" t="s">
        <v>571</v>
      </c>
      <c r="G117" s="276"/>
      <c r="H117" s="537">
        <f>IFERROR(IF(ISBLANK(H113),0,H113*INDEX(Assumptions!$D$20:$D$53,MATCH($D$113,lkpGreenHouseGases,0)))+IF(ISBLANK(H115),0,H115),0)</f>
        <v>0</v>
      </c>
      <c r="I117" s="537">
        <f>IFERROR(IF(ISBLANK(I113),0,I113*INDEX(Assumptions!$D$20:$D$53,MATCH('Data Input - Proposed'!$D$113,lkpGreenHouseGases,0)))+IF(ISBLANK(I115),0,I115),0)</f>
        <v>0</v>
      </c>
      <c r="J117" s="537">
        <f>IFERROR(IF(ISBLANK(J113),0,J113*INDEX(Assumptions!$D$20:$D$53,MATCH('Data Input - Proposed'!$D$113,lkpGreenHouseGases,0)))+IF(ISBLANK(J115),0,J115),0)</f>
        <v>0</v>
      </c>
      <c r="K117" s="537">
        <f>IFERROR(IF(ISBLANK(K113),0,K113*INDEX(Assumptions!$D$20:$D$53,MATCH('Data Input - Proposed'!$D$113,lkpGreenHouseGases,0)))+IF(ISBLANK(K115),0,K115),0)</f>
        <v>0</v>
      </c>
      <c r="L117" s="537">
        <f>IFERROR(IF(ISBLANK(L113),0,L113*INDEX(Assumptions!$D$20:$D$53,MATCH('Data Input - Proposed'!$D$113,lkpGreenHouseGases,0)))+IF(ISBLANK(L115),0,L115),0)</f>
        <v>0</v>
      </c>
      <c r="M117" s="537">
        <f>IFERROR(IF(ISBLANK(M113),0,M113*INDEX(Assumptions!$D$20:$D$53,MATCH('Data Input - Proposed'!$D$113,lkpGreenHouseGases,0)))+IF(ISBLANK(M115),0,M115),0)</f>
        <v>0</v>
      </c>
      <c r="N117" s="537">
        <f>IFERROR(IF(ISBLANK(N113),0,N113*INDEX(Assumptions!$D$20:$D$53,MATCH('Data Input - Proposed'!$D$113,lkpGreenHouseGases,0)))+IF(ISBLANK(N115),0,N115),0)</f>
        <v>0</v>
      </c>
      <c r="O117" s="537">
        <f>IFERROR(IF(ISBLANK(O113),0,O113*INDEX(Assumptions!$D$20:$D$53,MATCH('Data Input - Proposed'!$D$113,lkpGreenHouseGases,0)))+IF(ISBLANK(O115),0,O115),0)</f>
        <v>0</v>
      </c>
      <c r="P117" s="537">
        <f>IFERROR(IF(ISBLANK(P113),0,P113*INDEX(Assumptions!$D$20:$D$53,MATCH('Data Input - Proposed'!$D$113,lkpGreenHouseGases,0)))+IF(ISBLANK(P115),0,P115),0)</f>
        <v>0</v>
      </c>
      <c r="Q117" s="537">
        <f>IFERROR(IF(ISBLANK(Q113),0,Q113*INDEX(Assumptions!$D$20:$D$53,MATCH('Data Input - Proposed'!$D$113,lkpGreenHouseGases,0)))+IF(ISBLANK(Q115),0,Q115),0)</f>
        <v>0</v>
      </c>
      <c r="R117" s="537">
        <f>IFERROR(IF(ISBLANK(R113),0,R113*INDEX(Assumptions!$D$20:$D$53,MATCH('Data Input - Proposed'!$D$113,lkpGreenHouseGases,0)))+IF(ISBLANK(R115),0,R115),0)</f>
        <v>0</v>
      </c>
      <c r="S117" s="537">
        <f>IFERROR(IF(ISBLANK(S113),0,S113*INDEX(Assumptions!$D$20:$D$53,MATCH('Data Input - Proposed'!$D$113,lkpGreenHouseGases,0)))+IF(ISBLANK(S115),0,S115),0)</f>
        <v>0</v>
      </c>
      <c r="T117" s="537">
        <f>IFERROR(IF(ISBLANK(T113),0,T113*INDEX(Assumptions!$D$20:$D$53,MATCH('Data Input - Proposed'!$D$113,lkpGreenHouseGases,0)))+IF(ISBLANK(T115),0,T115),0)</f>
        <v>0</v>
      </c>
      <c r="U117" s="537">
        <f>IFERROR(IF(ISBLANK(U113),0,U113*INDEX(Assumptions!$D$20:$D$53,MATCH('Data Input - Proposed'!$D$113,lkpGreenHouseGases,0)))+IF(ISBLANK(U115),0,U115),0)</f>
        <v>0</v>
      </c>
      <c r="V117" s="537">
        <f>IFERROR(IF(ISBLANK(V113),0,V113*INDEX(Assumptions!$D$20:$D$53,MATCH('Data Input - Proposed'!$D$113,lkpGreenHouseGases,0)))+IF(ISBLANK(V115),0,V115),0)</f>
        <v>0</v>
      </c>
      <c r="W117" s="537">
        <f>IFERROR(IF(ISBLANK(W113),0,W113*INDEX(Assumptions!$D$20:$D$53,MATCH('Data Input - Proposed'!$D$113,lkpGreenHouseGases,0)))+IF(ISBLANK(W115),0,W115),0)</f>
        <v>0</v>
      </c>
      <c r="X117" s="537">
        <f>IFERROR(IF(ISBLANK(X113),0,X113*INDEX(Assumptions!$D$20:$D$53,MATCH('Data Input - Proposed'!$D$113,lkpGreenHouseGases,0)))+IF(ISBLANK(X115),0,X115),0)</f>
        <v>0</v>
      </c>
      <c r="Y117" s="537">
        <f>IFERROR(IF(ISBLANK(Y113),0,Y113*INDEX(Assumptions!$D$20:$D$53,MATCH('Data Input - Proposed'!$D$113,lkpGreenHouseGases,0)))+IF(ISBLANK(Y115),0,Y115),0)</f>
        <v>0</v>
      </c>
      <c r="Z117" s="537">
        <f>IFERROR(IF(ISBLANK(Z113),0,Z113*INDEX(Assumptions!$D$20:$D$53,MATCH('Data Input - Proposed'!$D$113,lkpGreenHouseGases,0)))+IF(ISBLANK(Z115),0,Z115),0)</f>
        <v>0</v>
      </c>
      <c r="AA117" s="537">
        <f>IFERROR(IF(ISBLANK(AA113),0,AA113*INDEX(Assumptions!$D$20:$D$53,MATCH('Data Input - Proposed'!$D$113,lkpGreenHouseGases,0)))+IF(ISBLANK(AA115),0,AA115),0)</f>
        <v>0</v>
      </c>
      <c r="AB117" s="537">
        <f>IFERROR(IF(ISBLANK(AB113),0,AB113*INDEX(Assumptions!$D$20:$D$53,MATCH('Data Input - Proposed'!$D$113,lkpGreenHouseGases,0)))+IF(ISBLANK(AB115),0,AB115),0)</f>
        <v>0</v>
      </c>
      <c r="AC117" s="537">
        <f>IFERROR(IF(ISBLANK(AC113),0,AC113*INDEX(Assumptions!$D$20:$D$53,MATCH('Data Input - Proposed'!$D$113,lkpGreenHouseGases,0)))+IF(ISBLANK(AC115),0,AC115),0)</f>
        <v>0</v>
      </c>
      <c r="AD117" s="537">
        <f>IFERROR(IF(ISBLANK(AD113),0,AD113*INDEX(Assumptions!$D$20:$D$53,MATCH('Data Input - Proposed'!$D$113,lkpGreenHouseGases,0)))+IF(ISBLANK(AD115),0,AD115),0)</f>
        <v>0</v>
      </c>
      <c r="AE117" s="537">
        <f>IFERROR(IF(ISBLANK(AE113),0,AE113*INDEX(Assumptions!$D$20:$D$53,MATCH('Data Input - Proposed'!$D$113,lkpGreenHouseGases,0)))+IF(ISBLANK(AE115),0,AE115),0)</f>
        <v>0</v>
      </c>
      <c r="AF117" s="537">
        <f>IFERROR(IF(ISBLANK(AF113),0,AF113*INDEX(Assumptions!$D$20:$D$53,MATCH('Data Input - Proposed'!$D$113,lkpGreenHouseGases,0)))+IF(ISBLANK(AF115),0,AF115),0)</f>
        <v>0</v>
      </c>
      <c r="AG117" s="537">
        <f>IFERROR(IF(ISBLANK(AG113),0,AG113*INDEX(Assumptions!$D$20:$D$53,MATCH('Data Input - Proposed'!$D$113,lkpGreenHouseGases,0)))+IF(ISBLANK(AG115),0,AG115),0)</f>
        <v>0</v>
      </c>
      <c r="AH117" s="537">
        <f>IFERROR(IF(ISBLANK(AH113),0,AH113*INDEX(Assumptions!$D$20:$D$53,MATCH('Data Input - Proposed'!$D$113,lkpGreenHouseGases,0)))+IF(ISBLANK(AH115),0,AH115),0)</f>
        <v>0</v>
      </c>
      <c r="AI117" s="537">
        <f>IFERROR(IF(ISBLANK(AI113),0,AI113*INDEX(Assumptions!$D$20:$D$53,MATCH('Data Input - Proposed'!$D$113,lkpGreenHouseGases,0)))+IF(ISBLANK(AI115),0,AI115),0)</f>
        <v>0</v>
      </c>
      <c r="AJ117" s="537">
        <f>IFERROR(IF(ISBLANK(AJ113),0,AJ113*INDEX(Assumptions!$D$20:$D$53,MATCH('Data Input - Proposed'!$D$113,lkpGreenHouseGases,0)))+IF(ISBLANK(AJ115),0,AJ115),0)</f>
        <v>0</v>
      </c>
      <c r="AK117" s="537">
        <f>IFERROR(IF(ISBLANK(AK113),0,AK113*INDEX(Assumptions!$D$20:$D$53,MATCH('Data Input - Proposed'!$D$113,lkpGreenHouseGases,0)))+IF(ISBLANK(AK115),0,AK115),0)</f>
        <v>0</v>
      </c>
      <c r="AL117" s="537">
        <f>IFERROR(IF(ISBLANK(AL113),0,AL113*INDEX(Assumptions!$D$20:$D$53,MATCH('Data Input - Proposed'!$D$113,lkpGreenHouseGases,0)))+IF(ISBLANK(AL115),0,AL115),0)</f>
        <v>0</v>
      </c>
      <c r="AM117" s="537">
        <f>IFERROR(IF(ISBLANK(AM113),0,AM113*INDEX(Assumptions!$D$20:$D$53,MATCH('Data Input - Proposed'!$D$113,lkpGreenHouseGases,0)))+IF(ISBLANK(AM115),0,AM115),0)</f>
        <v>0</v>
      </c>
      <c r="AN117" s="537">
        <f>IFERROR(IF(ISBLANK(AN113),0,AN113*INDEX(Assumptions!$D$20:$D$53,MATCH('Data Input - Proposed'!$D$113,lkpGreenHouseGases,0)))+IF(ISBLANK(AN115),0,AN115),0)</f>
        <v>0</v>
      </c>
      <c r="AO117" s="537">
        <f>IFERROR(IF(ISBLANK(AO113),0,AO113*INDEX(Assumptions!$D$20:$D$53,MATCH('Data Input - Proposed'!$D$113,lkpGreenHouseGases,0)))+IF(ISBLANK(AO115),0,AO115),0)</f>
        <v>0</v>
      </c>
      <c r="AP117" s="537">
        <f>IFERROR(IF(ISBLANK(AP113),0,AP113*INDEX(Assumptions!$D$20:$D$53,MATCH('Data Input - Proposed'!$D$113,lkpGreenHouseGases,0)))+IF(ISBLANK(AP115),0,AP115),0)</f>
        <v>0</v>
      </c>
      <c r="AQ117" s="537">
        <f>IFERROR(IF(ISBLANK(AQ113),0,AQ113*INDEX(Assumptions!$D$20:$D$53,MATCH('Data Input - Proposed'!$D$113,lkpGreenHouseGases,0)))+IF(ISBLANK(AQ115),0,AQ115),0)</f>
        <v>0</v>
      </c>
      <c r="AR117" s="537">
        <f>IFERROR(IF(ISBLANK(AR113),0,AR113*INDEX(Assumptions!$D$20:$D$53,MATCH('Data Input - Proposed'!$D$113,lkpGreenHouseGases,0)))+IF(ISBLANK(AR115),0,AR115),0)</f>
        <v>0</v>
      </c>
      <c r="AS117" s="537">
        <f>IFERROR(IF(ISBLANK(AS113),0,AS113*INDEX(Assumptions!$D$20:$D$53,MATCH('Data Input - Proposed'!$D$113,lkpGreenHouseGases,0)))+IF(ISBLANK(AS115),0,AS115),0)</f>
        <v>0</v>
      </c>
      <c r="AT117" s="537">
        <f>IFERROR(IF(ISBLANK(AT113),0,AT113*INDEX(Assumptions!$D$20:$D$53,MATCH('Data Input - Proposed'!$D$113,lkpGreenHouseGases,0)))+IF(ISBLANK(AT115),0,AT115),0)</f>
        <v>0</v>
      </c>
      <c r="AU117" s="537">
        <f>IFERROR(IF(ISBLANK(AU113),0,AU113*INDEX(Assumptions!$D$20:$D$53,MATCH('Data Input - Proposed'!$D$113,lkpGreenHouseGases,0)))+IF(ISBLANK(AU115),0,AU115),0)</f>
        <v>0</v>
      </c>
      <c r="AV117" s="537">
        <f>IFERROR(IF(ISBLANK(AV113),0,AV113*INDEX(Assumptions!$D$20:$D$53,MATCH('Data Input - Proposed'!$D$113,lkpGreenHouseGases,0)))+IF(ISBLANK(AV115),0,AV115),0)</f>
        <v>0</v>
      </c>
      <c r="AW117" s="537">
        <f>IFERROR(IF(ISBLANK(AW113),0,AW113*INDEX(Assumptions!$D$20:$D$53,MATCH('Data Input - Proposed'!$D$113,lkpGreenHouseGases,0)))+IF(ISBLANK(AW115),0,AW115),0)</f>
        <v>0</v>
      </c>
      <c r="AX117" s="537">
        <f>IFERROR(IF(ISBLANK(AX113),0,AX113*INDEX(Assumptions!$D$20:$D$53,MATCH('Data Input - Proposed'!$D$113,lkpGreenHouseGases,0)))+IF(ISBLANK(AX115),0,AX115),0)</f>
        <v>0</v>
      </c>
      <c r="AY117" s="537">
        <f>IFERROR(IF(ISBLANK(AY113),0,AY113*INDEX(Assumptions!$D$20:$D$53,MATCH('Data Input - Proposed'!$D$113,lkpGreenHouseGases,0)))+IF(ISBLANK(AY115),0,AY115),0)</f>
        <v>0</v>
      </c>
      <c r="AZ117" s="537">
        <f>IFERROR(IF(ISBLANK(AZ113),0,AZ113*INDEX(Assumptions!$D$20:$D$53,MATCH('Data Input - Proposed'!$D$113,lkpGreenHouseGases,0)))+IF(ISBLANK(AZ115),0,AZ115),0)</f>
        <v>0</v>
      </c>
      <c r="BA117" s="537">
        <f>IFERROR(IF(ISBLANK(BA113),0,BA113*INDEX(Assumptions!$D$20:$D$53,MATCH('Data Input - Proposed'!$D$113,lkpGreenHouseGases,0)))+IF(ISBLANK(BA115),0,BA115),0)</f>
        <v>0</v>
      </c>
      <c r="BB117" s="537">
        <f>IFERROR(IF(ISBLANK(BB113),0,BB113*INDEX(Assumptions!$D$20:$D$53,MATCH('Data Input - Proposed'!$D$113,lkpGreenHouseGases,0)))+IF(ISBLANK(BB115),0,BB115),0)</f>
        <v>0</v>
      </c>
      <c r="BC117" s="537">
        <f>IFERROR(IF(ISBLANK(BC113),0,BC113*INDEX(Assumptions!$D$20:$D$53,MATCH('Data Input - Proposed'!$D$113,lkpGreenHouseGases,0)))+IF(ISBLANK(BC115),0,BC115),0)</f>
        <v>0</v>
      </c>
      <c r="BD117" s="537">
        <f>IFERROR(IF(ISBLANK(BD113),0,BD113*INDEX(Assumptions!$D$20:$D$53,MATCH('Data Input - Proposed'!$D$113,lkpGreenHouseGases,0)))+IF(ISBLANK(BD115),0,BD115),0)</f>
        <v>0</v>
      </c>
      <c r="BE117" s="537">
        <f>IFERROR(IF(ISBLANK(BE113),0,BE113*INDEX(Assumptions!$D$20:$D$53,MATCH('Data Input - Proposed'!$D$113,lkpGreenHouseGases,0)))+IF(ISBLANK(BE115),0,BE115),0)</f>
        <v>0</v>
      </c>
      <c r="BF117" s="537">
        <f>IFERROR(IF(ISBLANK(BF113),0,BF113*INDEX(Assumptions!$D$20:$D$53,MATCH('Data Input - Proposed'!$D$113,lkpGreenHouseGases,0)))+IF(ISBLANK(BF115),0,BF115),0)</f>
        <v>0</v>
      </c>
      <c r="BG117" s="537">
        <f>IFERROR(IF(ISBLANK(BG113),0,BG113*INDEX(Assumptions!$D$20:$D$53,MATCH('Data Input - Proposed'!$D$113,lkpGreenHouseGases,0)))+IF(ISBLANK(BG115),0,BG115),0)</f>
        <v>0</v>
      </c>
      <c r="BH117" s="537">
        <f>IFERROR(IF(ISBLANK(BH113),0,BH113*INDEX(Assumptions!$D$20:$D$53,MATCH('Data Input - Proposed'!$D$113,lkpGreenHouseGases,0)))+IF(ISBLANK(BH115),0,BH115),0)</f>
        <v>0</v>
      </c>
      <c r="BI117" s="537">
        <f>IFERROR(IF(ISBLANK(BI113),0,BI113*INDEX(Assumptions!$D$20:$D$53,MATCH('Data Input - Proposed'!$D$113,lkpGreenHouseGases,0)))+IF(ISBLANK(BI115),0,BI115),0)</f>
        <v>0</v>
      </c>
      <c r="BJ117" s="537">
        <f>IFERROR(IF(ISBLANK(BJ113),0,BJ113*INDEX(Assumptions!$D$20:$D$53,MATCH('Data Input - Proposed'!$D$113,lkpGreenHouseGases,0)))+IF(ISBLANK(BJ115),0,BJ115),0)</f>
        <v>0</v>
      </c>
      <c r="BK117" s="537">
        <f>IFERROR(IF(ISBLANK(BK113),0,BK113*INDEX(Assumptions!$D$20:$D$53,MATCH('Data Input - Proposed'!$D$113,lkpGreenHouseGases,0)))+IF(ISBLANK(BK115),0,BK115),0)</f>
        <v>0</v>
      </c>
      <c r="BL117" s="537">
        <f>IFERROR(IF(ISBLANK(BL113),0,BL113*INDEX(Assumptions!$D$20:$D$53,MATCH('Data Input - Proposed'!$D$113,lkpGreenHouseGases,0)))+IF(ISBLANK(BL115),0,BL115),0)</f>
        <v>0</v>
      </c>
      <c r="BM117" s="537">
        <f>IFERROR(IF(ISBLANK(BM113),0,BM113*INDEX(Assumptions!$D$20:$D$53,MATCH('Data Input - Proposed'!$D$113,lkpGreenHouseGases,0)))+IF(ISBLANK(BM115),0,BM115),0)</f>
        <v>0</v>
      </c>
      <c r="BN117" s="537">
        <f>IFERROR(IF(ISBLANK(BN113),0,BN113*INDEX(Assumptions!$D$20:$D$53,MATCH('Data Input - Proposed'!$D$113,lkpGreenHouseGases,0)))+IF(ISBLANK(BN115),0,BN115),0)</f>
        <v>0</v>
      </c>
      <c r="BO117" s="537">
        <f>IFERROR(IF(ISBLANK(BO113),0,BO113*INDEX(Assumptions!$D$20:$D$53,MATCH('Data Input - Proposed'!$D$113,lkpGreenHouseGases,0)))+IF(ISBLANK(BO115),0,BO115),0)</f>
        <v>0</v>
      </c>
      <c r="BP117" s="537">
        <f>IFERROR(IF(ISBLANK(BP113),0,BP113*INDEX(Assumptions!$D$20:$D$53,MATCH('Data Input - Proposed'!$D$113,lkpGreenHouseGases,0)))+IF(ISBLANK(BP115),0,BP115),0)</f>
        <v>0</v>
      </c>
      <c r="BQ117" s="537">
        <f>IFERROR(IF(ISBLANK(BQ113),0,BQ113*INDEX(Assumptions!$D$20:$D$53,MATCH('Data Input - Proposed'!$D$113,lkpGreenHouseGases,0)))+IF(ISBLANK(BQ115),0,BQ115),0)</f>
        <v>0</v>
      </c>
      <c r="BR117" s="537">
        <f>IFERROR(IF(ISBLANK(BR113),0,BR113*INDEX(Assumptions!$D$20:$D$53,MATCH('Data Input - Proposed'!$D$113,lkpGreenHouseGases,0)))+IF(ISBLANK(BR115),0,BR115),0)</f>
        <v>0</v>
      </c>
      <c r="BS117" s="537">
        <f>IFERROR(IF(ISBLANK(BS113),0,BS113*INDEX(Assumptions!$D$20:$D$53,MATCH('Data Input - Proposed'!$D$113,lkpGreenHouseGases,0)))+IF(ISBLANK(BS115),0,BS115),0)</f>
        <v>0</v>
      </c>
      <c r="BT117" s="537">
        <f>IFERROR(IF(ISBLANK(BT113),0,BT113*INDEX(Assumptions!$D$20:$D$53,MATCH('Data Input - Proposed'!$D$113,lkpGreenHouseGases,0)))+IF(ISBLANK(BT115),0,BT115),0)</f>
        <v>0</v>
      </c>
      <c r="BU117" s="537">
        <f>IFERROR(IF(ISBLANK(BU113),0,BU113*INDEX(Assumptions!$D$20:$D$53,MATCH('Data Input - Proposed'!$D$113,lkpGreenHouseGases,0)))+IF(ISBLANK(BU115),0,BU115),0)</f>
        <v>0</v>
      </c>
      <c r="BV117" s="537">
        <f>IFERROR(IF(ISBLANK(BV113),0,BV113*INDEX(Assumptions!$D$20:$D$53,MATCH('Data Input - Proposed'!$D$113,lkpGreenHouseGases,0)))+IF(ISBLANK(BV115),0,BV115),0)</f>
        <v>0</v>
      </c>
      <c r="BW117" s="537">
        <f>IFERROR(IF(ISBLANK(BW113),0,BW113*INDEX(Assumptions!$D$20:$D$53,MATCH('Data Input - Proposed'!$D$113,lkpGreenHouseGases,0)))+IF(ISBLANK(BW115),0,BW115),0)</f>
        <v>0</v>
      </c>
      <c r="BX117" s="537">
        <f>IFERROR(IF(ISBLANK(BX113),0,BX113*INDEX(Assumptions!$D$20:$D$53,MATCH('Data Input - Proposed'!$D$113,lkpGreenHouseGases,0)))+IF(ISBLANK(BX115),0,BX115),0)</f>
        <v>0</v>
      </c>
      <c r="BY117" s="537">
        <f>IFERROR(IF(ISBLANK(BY113),0,BY113*INDEX(Assumptions!$D$20:$D$53,MATCH('Data Input - Proposed'!$D$113,lkpGreenHouseGases,0)))+IF(ISBLANK(BY115),0,BY115),0)</f>
        <v>0</v>
      </c>
      <c r="BZ117" s="537">
        <f>IFERROR(IF(ISBLANK(BZ113),0,BZ113*INDEX(Assumptions!$D$20:$D$53,MATCH('Data Input - Proposed'!$D$113,lkpGreenHouseGases,0)))+IF(ISBLANK(BZ115),0,BZ115),0)</f>
        <v>0</v>
      </c>
      <c r="CA117" s="537">
        <f>IFERROR(IF(ISBLANK(CA113),0,CA113*INDEX(Assumptions!$D$20:$D$53,MATCH('Data Input - Proposed'!$D$113,lkpGreenHouseGases,0)))+IF(ISBLANK(CA115),0,CA115),0)</f>
        <v>0</v>
      </c>
      <c r="CB117" s="537">
        <f>IFERROR(IF(ISBLANK(CB113),0,CB113*INDEX(Assumptions!$D$20:$D$53,MATCH('Data Input - Proposed'!$D$113,lkpGreenHouseGases,0)))+IF(ISBLANK(CB115),0,CB115),0)</f>
        <v>0</v>
      </c>
      <c r="CC117" s="537">
        <f>IFERROR(IF(ISBLANK(CC113),0,CC113*INDEX(Assumptions!$D$20:$D$53,MATCH('Data Input - Proposed'!$D$113,lkpGreenHouseGases,0)))+IF(ISBLANK(CC115),0,CC115),0)</f>
        <v>0</v>
      </c>
      <c r="CD117" s="537">
        <f>IFERROR(IF(ISBLANK(CD113),0,CD113*INDEX(Assumptions!$D$20:$D$53,MATCH('Data Input - Proposed'!$D$113,lkpGreenHouseGases,0)))+IF(ISBLANK(CD115),0,CD115),0)</f>
        <v>0</v>
      </c>
      <c r="CE117" s="537">
        <f>IFERROR(IF(ISBLANK(CE113),0,CE113*INDEX(Assumptions!$D$20:$D$53,MATCH('Data Input - Proposed'!$D$113,lkpGreenHouseGases,0)))+IF(ISBLANK(CE115),0,CE115),0)</f>
        <v>0</v>
      </c>
      <c r="CF117" s="537">
        <f>IFERROR(IF(ISBLANK(CF113),0,CF113*INDEX(Assumptions!$D$20:$D$53,MATCH('Data Input - Proposed'!$D$113,lkpGreenHouseGases,0)))+IF(ISBLANK(CF115),0,CF115),0)</f>
        <v>0</v>
      </c>
      <c r="CG117" s="537">
        <f>IFERROR(IF(ISBLANK(CG113),0,CG113*INDEX(Assumptions!$D$20:$D$53,MATCH('Data Input - Proposed'!$D$113,lkpGreenHouseGases,0)))+IF(ISBLANK(CG115),0,CG115),0)</f>
        <v>0</v>
      </c>
      <c r="CH117" s="537">
        <f>IFERROR(IF(ISBLANK(CH113),0,CH113*INDEX(Assumptions!$D$20:$D$53,MATCH('Data Input - Proposed'!$D$113,lkpGreenHouseGases,0)))+IF(ISBLANK(CH115),0,CH115),0)</f>
        <v>0</v>
      </c>
      <c r="CI117" s="537">
        <f>IFERROR(IF(ISBLANK(CI113),0,CI113*INDEX(Assumptions!$D$20:$D$53,MATCH('Data Input - Proposed'!$D$113,lkpGreenHouseGases,0)))+IF(ISBLANK(CI115),0,CI115),0)</f>
        <v>0</v>
      </c>
      <c r="CJ117" s="537">
        <f>IFERROR(IF(ISBLANK(CJ113),0,CJ113*INDEX(Assumptions!$D$20:$D$53,MATCH('Data Input - Proposed'!$D$113,lkpGreenHouseGases,0)))+IF(ISBLANK(CJ115),0,CJ115),0)</f>
        <v>0</v>
      </c>
      <c r="CK117" s="537">
        <f>IFERROR(IF(ISBLANK(CK113),0,CK113*INDEX(Assumptions!$D$20:$D$53,MATCH('Data Input - Proposed'!$D$113,lkpGreenHouseGases,0)))+IF(ISBLANK(CK115),0,CK115),0)</f>
        <v>0</v>
      </c>
      <c r="CL117" s="537">
        <f>IFERROR(IF(ISBLANK(CL113),0,CL113*INDEX(Assumptions!$D$20:$D$53,MATCH('Data Input - Proposed'!$D$113,lkpGreenHouseGases,0)))+IF(ISBLANK(CL115),0,CL115),0)</f>
        <v>0</v>
      </c>
      <c r="CM117" s="537">
        <f>IFERROR(IF(ISBLANK(CM113),0,CM113*INDEX(Assumptions!$D$20:$D$53,MATCH('Data Input - Proposed'!$D$113,lkpGreenHouseGases,0)))+IF(ISBLANK(CM115),0,CM115),0)</f>
        <v>0</v>
      </c>
      <c r="CN117" s="537">
        <f>IFERROR(IF(ISBLANK(CN113),0,CN113*INDEX(Assumptions!$D$20:$D$53,MATCH('Data Input - Proposed'!$D$113,lkpGreenHouseGases,0)))+IF(ISBLANK(CN115),0,CN115),0)</f>
        <v>0</v>
      </c>
      <c r="CO117" s="537">
        <f>IFERROR(IF(ISBLANK(CO113),0,CO113*INDEX(Assumptions!$D$20:$D$53,MATCH('Data Input - Proposed'!$D$113,lkpGreenHouseGases,0)))+IF(ISBLANK(CO115),0,CO115),0)</f>
        <v>0</v>
      </c>
      <c r="CP117" s="537">
        <f>IFERROR(IF(ISBLANK(CP113),0,CP113*INDEX(Assumptions!$D$20:$D$53,MATCH('Data Input - Proposed'!$D$113,lkpGreenHouseGases,0)))+IF(ISBLANK(CP115),0,CP115),0)</f>
        <v>0</v>
      </c>
      <c r="CQ117" s="537">
        <f>IFERROR(IF(ISBLANK(CQ113),0,CQ113*INDEX(Assumptions!$D$20:$D$53,MATCH('Data Input - Proposed'!$D$113,lkpGreenHouseGases,0)))+IF(ISBLANK(CQ115),0,CQ115),0)</f>
        <v>0</v>
      </c>
      <c r="CR117" s="537">
        <f>IFERROR(IF(ISBLANK(CR113),0,CR113*INDEX(Assumptions!$D$20:$D$53,MATCH('Data Input - Proposed'!$D$113,lkpGreenHouseGases,0)))+IF(ISBLANK(CR115),0,CR115),0)</f>
        <v>0</v>
      </c>
      <c r="CS117" s="537">
        <f>IFERROR(IF(ISBLANK(CS113),0,CS113*INDEX(Assumptions!$D$20:$D$53,MATCH('Data Input - Proposed'!$D$113,lkpGreenHouseGases,0)))+IF(ISBLANK(CS115),0,CS115),0)</f>
        <v>0</v>
      </c>
      <c r="CT117" s="537">
        <f>IFERROR(IF(ISBLANK(CT113),0,CT113*INDEX(Assumptions!$D$20:$D$53,MATCH('Data Input - Proposed'!$D$113,lkpGreenHouseGases,0)))+IF(ISBLANK(CT115),0,CT115),0)</f>
        <v>0</v>
      </c>
      <c r="CU117" s="537">
        <f>IFERROR(IF(ISBLANK(CU113),0,CU113*INDEX(Assumptions!$D$20:$D$53,MATCH('Data Input - Proposed'!$D$113,lkpGreenHouseGases,0)))+IF(ISBLANK(CU115),0,CU115),0)</f>
        <v>0</v>
      </c>
      <c r="CV117" s="537">
        <f>IFERROR(IF(ISBLANK(CV113),0,CV113*INDEX(Assumptions!$D$20:$D$53,MATCH('Data Input - Proposed'!$D$113,lkpGreenHouseGases,0)))+IF(ISBLANK(CV115),0,CV115),0)</f>
        <v>0</v>
      </c>
      <c r="CW117" s="537">
        <f>IFERROR(IF(ISBLANK(CW113),0,CW113*INDEX(Assumptions!$D$20:$D$53,MATCH('Data Input - Proposed'!$D$113,lkpGreenHouseGases,0)))+IF(ISBLANK(CW115),0,CW115),0)</f>
        <v>0</v>
      </c>
      <c r="CX117" s="537">
        <f>IFERROR(IF(ISBLANK(CX113),0,CX113*INDEX(Assumptions!$D$20:$D$53,MATCH('Data Input - Proposed'!$D$113,lkpGreenHouseGases,0)))+IF(ISBLANK(CX115),0,CX115),0)</f>
        <v>0</v>
      </c>
      <c r="CY117" s="537">
        <f>IFERROR(IF(ISBLANK(CY113),0,CY113*INDEX(Assumptions!$D$20:$D$53,MATCH('Data Input - Proposed'!$D$113,lkpGreenHouseGases,0)))+IF(ISBLANK(CY115),0,CY115),0)</f>
        <v>0</v>
      </c>
      <c r="CZ117" s="537">
        <f>IFERROR(IF(ISBLANK(CZ113),0,CZ113*INDEX(Assumptions!$D$20:$D$53,MATCH('Data Input - Proposed'!$D$113,lkpGreenHouseGases,0)))+IF(ISBLANK(CZ115),0,CZ115),0)</f>
        <v>0</v>
      </c>
      <c r="DA117" s="537">
        <f>IFERROR(IF(ISBLANK(DA113),0,DA113*INDEX(Assumptions!$D$20:$D$53,MATCH('Data Input - Proposed'!$D$113,lkpGreenHouseGases,0)))+IF(ISBLANK(DA115),0,DA115),0)</f>
        <v>0</v>
      </c>
      <c r="DB117" s="537">
        <f>IFERROR(IF(ISBLANK(DB113),0,DB113*INDEX(Assumptions!$D$20:$D$53,MATCH('Data Input - Proposed'!$D$113,lkpGreenHouseGases,0)))+IF(ISBLANK(DB115),0,DB115),0)</f>
        <v>0</v>
      </c>
      <c r="DC117" s="537">
        <f>IFERROR(IF(ISBLANK(DC113),0,DC113*INDEX(Assumptions!$D$20:$D$53,MATCH('Data Input - Proposed'!$D$113,lkpGreenHouseGases,0)))+IF(ISBLANK(DC115),0,DC115),0)</f>
        <v>0</v>
      </c>
      <c r="DD117" s="218">
        <f>IFERROR(IF(ISBLANK(DD113),0,DD113*INDEX(Assumptions!$D$20:$D$53,MATCH('Data Input - Proposed'!$D$113,lkpGreenHouseGases,0)))+IF(ISBLANK(DD115),0,DD115),0)</f>
        <v>0</v>
      </c>
      <c r="DE117" s="220"/>
    </row>
    <row r="118" spans="2:109" x14ac:dyDescent="0.25">
      <c r="B118" s="217"/>
      <c r="C118" s="260"/>
      <c r="D118" s="226"/>
      <c r="E118" s="219"/>
      <c r="F118" s="219"/>
      <c r="G118" s="219"/>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c r="BP118" s="218"/>
      <c r="BQ118" s="218"/>
      <c r="BR118" s="218"/>
      <c r="BS118" s="218"/>
      <c r="BT118" s="218"/>
      <c r="BU118" s="218"/>
      <c r="BV118" s="218"/>
      <c r="BW118" s="218"/>
      <c r="BX118" s="218"/>
      <c r="BY118" s="218"/>
      <c r="BZ118" s="218"/>
      <c r="CA118" s="218"/>
      <c r="CB118" s="218"/>
      <c r="CC118" s="218"/>
      <c r="CD118" s="218"/>
      <c r="CE118" s="218"/>
      <c r="CF118" s="218"/>
      <c r="CG118" s="218"/>
      <c r="CH118" s="218"/>
      <c r="CI118" s="218"/>
      <c r="CJ118" s="218"/>
      <c r="CK118" s="218"/>
      <c r="CL118" s="218"/>
      <c r="CM118" s="218"/>
      <c r="CN118" s="218"/>
      <c r="CO118" s="218"/>
      <c r="CP118" s="218"/>
      <c r="CQ118" s="218"/>
      <c r="CR118" s="218"/>
      <c r="CS118" s="218"/>
      <c r="CT118" s="218"/>
      <c r="CU118" s="218"/>
      <c r="CV118" s="218"/>
      <c r="CW118" s="218"/>
      <c r="CX118" s="218"/>
      <c r="CY118" s="218"/>
      <c r="CZ118" s="218"/>
      <c r="DA118" s="218"/>
      <c r="DB118" s="218"/>
      <c r="DC118" s="218"/>
      <c r="DD118" s="218"/>
      <c r="DE118" s="220"/>
    </row>
    <row r="119" spans="2:109" ht="21" x14ac:dyDescent="0.25">
      <c r="B119" s="217"/>
      <c r="C119" s="260"/>
      <c r="D119" s="296" t="s">
        <v>198</v>
      </c>
      <c r="E119" s="238" t="s">
        <v>549</v>
      </c>
      <c r="F119" s="239"/>
      <c r="G119" s="239"/>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c r="AI119" s="237"/>
      <c r="AJ119" s="237"/>
      <c r="AK119" s="237"/>
      <c r="AL119" s="237"/>
      <c r="AM119" s="237"/>
      <c r="AN119" s="237"/>
      <c r="AO119" s="237"/>
      <c r="AP119" s="237"/>
      <c r="AQ119" s="237"/>
      <c r="AR119" s="237"/>
      <c r="AS119" s="237"/>
      <c r="AT119" s="237"/>
      <c r="AU119" s="237"/>
      <c r="AV119" s="237"/>
      <c r="AW119" s="237"/>
      <c r="AX119" s="237"/>
      <c r="AY119" s="237"/>
      <c r="AZ119" s="237"/>
      <c r="BA119" s="237"/>
      <c r="BB119" s="237"/>
      <c r="BC119" s="237"/>
      <c r="BD119" s="237"/>
      <c r="BE119" s="237"/>
      <c r="BF119" s="237"/>
      <c r="BG119" s="237"/>
      <c r="BH119" s="237"/>
      <c r="BI119" s="237"/>
      <c r="BJ119" s="237"/>
      <c r="BK119" s="237"/>
      <c r="BL119" s="237"/>
      <c r="BM119" s="237"/>
      <c r="BN119" s="237"/>
      <c r="BO119" s="237"/>
      <c r="BP119" s="237"/>
      <c r="BQ119" s="237"/>
      <c r="BR119" s="237"/>
      <c r="BS119" s="237"/>
      <c r="BT119" s="237"/>
      <c r="BU119" s="237"/>
      <c r="BV119" s="237"/>
      <c r="BW119" s="237"/>
      <c r="BX119" s="237"/>
      <c r="BY119" s="237"/>
      <c r="BZ119" s="237"/>
      <c r="CA119" s="237"/>
      <c r="CB119" s="237"/>
      <c r="CC119" s="237"/>
      <c r="CD119" s="237"/>
      <c r="CE119" s="237"/>
      <c r="CF119" s="237"/>
      <c r="CG119" s="237"/>
      <c r="CH119" s="237"/>
      <c r="CI119" s="237"/>
      <c r="CJ119" s="237"/>
      <c r="CK119" s="237"/>
      <c r="CL119" s="237"/>
      <c r="CM119" s="237"/>
      <c r="CN119" s="237"/>
      <c r="CO119" s="237"/>
      <c r="CP119" s="237"/>
      <c r="CQ119" s="237"/>
      <c r="CR119" s="237"/>
      <c r="CS119" s="237"/>
      <c r="CT119" s="237"/>
      <c r="CU119" s="237"/>
      <c r="CV119" s="237"/>
      <c r="CW119" s="237"/>
      <c r="CX119" s="237"/>
      <c r="CY119" s="237"/>
      <c r="CZ119" s="237"/>
      <c r="DA119" s="237"/>
      <c r="DB119" s="237"/>
      <c r="DC119" s="237"/>
      <c r="DD119" s="237"/>
      <c r="DE119" s="220"/>
    </row>
    <row r="120" spans="2:109" x14ac:dyDescent="0.25">
      <c r="B120" s="217"/>
      <c r="C120" s="263"/>
      <c r="D120" s="226" t="str">
        <f t="shared" ref="D120:D126" si="9">D84</f>
        <v>Electricity</v>
      </c>
      <c r="E120" s="219" t="s">
        <v>121</v>
      </c>
      <c r="F120" s="276" t="s">
        <v>571</v>
      </c>
      <c r="G120" s="276"/>
      <c r="H120" s="538">
        <f>IFERROR(H84*INDEX('Emissions factors'!$F$5:$CR$10,MATCH('Data Input - Proposed'!$D120,'Emissions factors'!$C$5:$C$10,0),MATCH('Data Input - Proposed'!H$7,'Emissions factors'!$F$4:$CR$4,0))/1000,0)</f>
        <v>0</v>
      </c>
      <c r="I120" s="538">
        <f>IFERROR(I84*INDEX('Emissions factors'!$F$5:$CR$10,MATCH('Data Input - Proposed'!$D120,'Emissions factors'!$C$5:$C$10,0),MATCH('Data Input - Proposed'!I$7,'Emissions factors'!$F$4:$CR$4,0))/1000,0)</f>
        <v>0</v>
      </c>
      <c r="J120" s="538">
        <f>IFERROR(J84*INDEX('Emissions factors'!$F$5:$CR$10,MATCH('Data Input - Proposed'!$D120,'Emissions factors'!$C$5:$C$10,0),MATCH('Data Input - Proposed'!J$7,'Emissions factors'!$F$4:$CR$4,0))/1000,0)</f>
        <v>0</v>
      </c>
      <c r="K120" s="538">
        <f>IFERROR(K84*INDEX('Emissions factors'!$F$5:$CR$10,MATCH('Data Input - Proposed'!$D120,'Emissions factors'!$C$5:$C$10,0),MATCH('Data Input - Proposed'!K$7,'Emissions factors'!$F$4:$CR$4,0))/1000,0)</f>
        <v>0</v>
      </c>
      <c r="L120" s="538">
        <f>IFERROR(L84*INDEX('Emissions factors'!$F$5:$CR$10,MATCH('Data Input - Proposed'!$D120,'Emissions factors'!$C$5:$C$10,0),MATCH('Data Input - Proposed'!L$7,'Emissions factors'!$F$4:$CR$4,0))/1000,0)</f>
        <v>0</v>
      </c>
      <c r="M120" s="538">
        <f>IFERROR(M84*INDEX('Emissions factors'!$F$5:$CR$10,MATCH('Data Input - Proposed'!$D120,'Emissions factors'!$C$5:$C$10,0),MATCH('Data Input - Proposed'!M$7,'Emissions factors'!$F$4:$CR$4,0))/1000,0)</f>
        <v>0</v>
      </c>
      <c r="N120" s="538">
        <f>IFERROR(N84*INDEX('Emissions factors'!$F$5:$CR$10,MATCH('Data Input - Proposed'!$D120,'Emissions factors'!$C$5:$C$10,0),MATCH('Data Input - Proposed'!N$7,'Emissions factors'!$F$4:$CR$4,0))/1000,0)</f>
        <v>0</v>
      </c>
      <c r="O120" s="538">
        <f>IFERROR(O84*INDEX('Emissions factors'!$F$5:$CR$10,MATCH('Data Input - Proposed'!$D120,'Emissions factors'!$C$5:$C$10,0),MATCH('Data Input - Proposed'!O$7,'Emissions factors'!$F$4:$CR$4,0))/1000,0)</f>
        <v>0</v>
      </c>
      <c r="P120" s="538">
        <f>IFERROR(P84*INDEX('Emissions factors'!$F$5:$CR$10,MATCH('Data Input - Proposed'!$D120,'Emissions factors'!$C$5:$C$10,0),MATCH('Data Input - Proposed'!P$7,'Emissions factors'!$F$4:$CR$4,0))/1000,0)</f>
        <v>0</v>
      </c>
      <c r="Q120" s="538">
        <f>IFERROR(Q84*INDEX('Emissions factors'!$F$5:$CR$10,MATCH('Data Input - Proposed'!$D120,'Emissions factors'!$C$5:$C$10,0),MATCH('Data Input - Proposed'!Q$7,'Emissions factors'!$F$4:$CR$4,0))/1000,0)</f>
        <v>0</v>
      </c>
      <c r="R120" s="538">
        <f>IFERROR(R84*INDEX('Emissions factors'!$F$5:$CR$10,MATCH('Data Input - Proposed'!$D120,'Emissions factors'!$C$5:$C$10,0),MATCH('Data Input - Proposed'!R$7,'Emissions factors'!$F$4:$CR$4,0))/1000,0)</f>
        <v>0</v>
      </c>
      <c r="S120" s="538">
        <f>IFERROR(S84*INDEX('Emissions factors'!$F$5:$CR$10,MATCH('Data Input - Proposed'!$D120,'Emissions factors'!$C$5:$C$10,0),MATCH('Data Input - Proposed'!S$7,'Emissions factors'!$F$4:$CR$4,0))/1000,0)</f>
        <v>0</v>
      </c>
      <c r="T120" s="538">
        <f>IFERROR(T84*INDEX('Emissions factors'!$F$5:$CR$10,MATCH('Data Input - Proposed'!$D120,'Emissions factors'!$C$5:$C$10,0),MATCH('Data Input - Proposed'!T$7,'Emissions factors'!$F$4:$CR$4,0))/1000,0)</f>
        <v>0</v>
      </c>
      <c r="U120" s="538">
        <f>IFERROR(U84*INDEX('Emissions factors'!$F$5:$CR$10,MATCH('Data Input - Proposed'!$D120,'Emissions factors'!$C$5:$C$10,0),MATCH('Data Input - Proposed'!U$7,'Emissions factors'!$F$4:$CR$4,0))/1000,0)</f>
        <v>0</v>
      </c>
      <c r="V120" s="538">
        <f>IFERROR(V84*INDEX('Emissions factors'!$F$5:$CR$10,MATCH('Data Input - Proposed'!$D120,'Emissions factors'!$C$5:$C$10,0),MATCH('Data Input - Proposed'!V$7,'Emissions factors'!$F$4:$CR$4,0))/1000,0)</f>
        <v>0</v>
      </c>
      <c r="W120" s="538">
        <f>IFERROR(W84*INDEX('Emissions factors'!$F$5:$CR$10,MATCH('Data Input - Proposed'!$D120,'Emissions factors'!$C$5:$C$10,0),MATCH('Data Input - Proposed'!W$7,'Emissions factors'!$F$4:$CR$4,0))/1000,0)</f>
        <v>0</v>
      </c>
      <c r="X120" s="538">
        <f>IFERROR(X84*INDEX('Emissions factors'!$F$5:$CR$10,MATCH('Data Input - Proposed'!$D120,'Emissions factors'!$C$5:$C$10,0),MATCH('Data Input - Proposed'!X$7,'Emissions factors'!$F$4:$CR$4,0))/1000,0)</f>
        <v>0</v>
      </c>
      <c r="Y120" s="538">
        <f>IFERROR(Y84*INDEX('Emissions factors'!$F$5:$CR$10,MATCH('Data Input - Proposed'!$D120,'Emissions factors'!$C$5:$C$10,0),MATCH('Data Input - Proposed'!Y$7,'Emissions factors'!$F$4:$CR$4,0))/1000,0)</f>
        <v>0</v>
      </c>
      <c r="Z120" s="538">
        <f>IFERROR(Z84*INDEX('Emissions factors'!$F$5:$CR$10,MATCH('Data Input - Proposed'!$D120,'Emissions factors'!$C$5:$C$10,0),MATCH('Data Input - Proposed'!Z$7,'Emissions factors'!$F$4:$CR$4,0))/1000,0)</f>
        <v>0</v>
      </c>
      <c r="AA120" s="538">
        <f>IFERROR(AA84*INDEX('Emissions factors'!$F$5:$CR$10,MATCH('Data Input - Proposed'!$D120,'Emissions factors'!$C$5:$C$10,0),MATCH('Data Input - Proposed'!AA$7,'Emissions factors'!$F$4:$CR$4,0))/1000,0)</f>
        <v>0</v>
      </c>
      <c r="AB120" s="538">
        <f>IFERROR(AB84*INDEX('Emissions factors'!$F$5:$CR$10,MATCH('Data Input - Proposed'!$D120,'Emissions factors'!$C$5:$C$10,0),MATCH('Data Input - Proposed'!AB$7,'Emissions factors'!$F$4:$CR$4,0))/1000,0)</f>
        <v>0</v>
      </c>
      <c r="AC120" s="538">
        <f>IFERROR(AC84*INDEX('Emissions factors'!$F$5:$CR$10,MATCH('Data Input - Proposed'!$D120,'Emissions factors'!$C$5:$C$10,0),MATCH('Data Input - Proposed'!AC$7,'Emissions factors'!$F$4:$CR$4,0))/1000,0)</f>
        <v>0</v>
      </c>
      <c r="AD120" s="538">
        <f>IFERROR(AD84*INDEX('Emissions factors'!$F$5:$CR$10,MATCH('Data Input - Proposed'!$D120,'Emissions factors'!$C$5:$C$10,0),MATCH('Data Input - Proposed'!AD$7,'Emissions factors'!$F$4:$CR$4,0))/1000,0)</f>
        <v>0</v>
      </c>
      <c r="AE120" s="538">
        <f>IFERROR(AE84*INDEX('Emissions factors'!$F$5:$CR$10,MATCH('Data Input - Proposed'!$D120,'Emissions factors'!$C$5:$C$10,0),MATCH('Data Input - Proposed'!AE$7,'Emissions factors'!$F$4:$CR$4,0))/1000,0)</f>
        <v>0</v>
      </c>
      <c r="AF120" s="538">
        <f>IFERROR(AF84*INDEX('Emissions factors'!$F$5:$CR$10,MATCH('Data Input - Proposed'!$D120,'Emissions factors'!$C$5:$C$10,0),MATCH('Data Input - Proposed'!AF$7,'Emissions factors'!$F$4:$CR$4,0))/1000,0)</f>
        <v>0</v>
      </c>
      <c r="AG120" s="538">
        <f>IFERROR(AG84*INDEX('Emissions factors'!$F$5:$CR$10,MATCH('Data Input - Proposed'!$D120,'Emissions factors'!$C$5:$C$10,0),MATCH('Data Input - Proposed'!AG$7,'Emissions factors'!$F$4:$CR$4,0))/1000,0)</f>
        <v>0</v>
      </c>
      <c r="AH120" s="538">
        <f>IFERROR(AH84*INDEX('Emissions factors'!$F$5:$CR$10,MATCH('Data Input - Proposed'!$D120,'Emissions factors'!$C$5:$C$10,0),MATCH('Data Input - Proposed'!AH$7,'Emissions factors'!$F$4:$CR$4,0))/1000,0)</f>
        <v>0</v>
      </c>
      <c r="AI120" s="538">
        <f>IFERROR(AI84*INDEX('Emissions factors'!$F$5:$CR$10,MATCH('Data Input - Proposed'!$D120,'Emissions factors'!$C$5:$C$10,0),MATCH('Data Input - Proposed'!AI$7,'Emissions factors'!$F$4:$CR$4,0))/1000,0)</f>
        <v>0</v>
      </c>
      <c r="AJ120" s="538">
        <f>IFERROR(AJ84*INDEX('Emissions factors'!$F$5:$CR$10,MATCH('Data Input - Proposed'!$D120,'Emissions factors'!$C$5:$C$10,0),MATCH('Data Input - Proposed'!AJ$7,'Emissions factors'!$F$4:$CR$4,0))/1000,0)</f>
        <v>0</v>
      </c>
      <c r="AK120" s="538">
        <f>IFERROR(AK84*INDEX('Emissions factors'!$F$5:$CR$10,MATCH('Data Input - Proposed'!$D120,'Emissions factors'!$C$5:$C$10,0),MATCH('Data Input - Proposed'!AK$7,'Emissions factors'!$F$4:$CR$4,0))/1000,0)</f>
        <v>0</v>
      </c>
      <c r="AL120" s="538">
        <f>IFERROR(AL84*INDEX('Emissions factors'!$F$5:$CR$10,MATCH('Data Input - Proposed'!$D120,'Emissions factors'!$C$5:$C$10,0),MATCH('Data Input - Proposed'!AL$7,'Emissions factors'!$F$4:$CR$4,0))/1000,0)</f>
        <v>0</v>
      </c>
      <c r="AM120" s="538">
        <f>IFERROR(AM84*INDEX('Emissions factors'!$F$5:$CR$10,MATCH('Data Input - Proposed'!$D120,'Emissions factors'!$C$5:$C$10,0),MATCH('Data Input - Proposed'!AM$7,'Emissions factors'!$F$4:$CR$4,0))/1000,0)</f>
        <v>0</v>
      </c>
      <c r="AN120" s="538">
        <f>IFERROR(AN84*INDEX('Emissions factors'!$F$5:$CR$10,MATCH('Data Input - Proposed'!$D120,'Emissions factors'!$C$5:$C$10,0),MATCH('Data Input - Proposed'!AN$7,'Emissions factors'!$F$4:$CR$4,0))/1000,0)</f>
        <v>0</v>
      </c>
      <c r="AO120" s="538">
        <f>IFERROR(AO84*INDEX('Emissions factors'!$F$5:$CR$10,MATCH('Data Input - Proposed'!$D120,'Emissions factors'!$C$5:$C$10,0),MATCH('Data Input - Proposed'!AO$7,'Emissions factors'!$F$4:$CR$4,0))/1000,0)</f>
        <v>0</v>
      </c>
      <c r="AP120" s="538">
        <f>IFERROR(AP84*INDEX('Emissions factors'!$F$5:$CR$10,MATCH('Data Input - Proposed'!$D120,'Emissions factors'!$C$5:$C$10,0),MATCH('Data Input - Proposed'!AP$7,'Emissions factors'!$F$4:$CR$4,0))/1000,0)</f>
        <v>0</v>
      </c>
      <c r="AQ120" s="538">
        <f>IFERROR(AQ84*INDEX('Emissions factors'!$F$5:$CR$10,MATCH('Data Input - Proposed'!$D120,'Emissions factors'!$C$5:$C$10,0),MATCH('Data Input - Proposed'!AQ$7,'Emissions factors'!$F$4:$CR$4,0))/1000,0)</f>
        <v>0</v>
      </c>
      <c r="AR120" s="538">
        <f>IFERROR(AR84*INDEX('Emissions factors'!$F$5:$CR$10,MATCH('Data Input - Proposed'!$D120,'Emissions factors'!$C$5:$C$10,0),MATCH('Data Input - Proposed'!AR$7,'Emissions factors'!$F$4:$CR$4,0))/1000,0)</f>
        <v>0</v>
      </c>
      <c r="AS120" s="538">
        <f>IFERROR(AS84*INDEX('Emissions factors'!$F$5:$CR$10,MATCH('Data Input - Proposed'!$D120,'Emissions factors'!$C$5:$C$10,0),MATCH('Data Input - Proposed'!AS$7,'Emissions factors'!$F$4:$CR$4,0))/1000,0)</f>
        <v>0</v>
      </c>
      <c r="AT120" s="538">
        <f>IFERROR(AT84*INDEX('Emissions factors'!$F$5:$CR$10,MATCH('Data Input - Proposed'!$D120,'Emissions factors'!$C$5:$C$10,0),MATCH('Data Input - Proposed'!AT$7,'Emissions factors'!$F$4:$CR$4,0))/1000,0)</f>
        <v>0</v>
      </c>
      <c r="AU120" s="538">
        <f>IFERROR(AU84*INDEX('Emissions factors'!$F$5:$CR$10,MATCH('Data Input - Proposed'!$D120,'Emissions factors'!$C$5:$C$10,0),MATCH('Data Input - Proposed'!AU$7,'Emissions factors'!$F$4:$CR$4,0))/1000,0)</f>
        <v>0</v>
      </c>
      <c r="AV120" s="538">
        <f>IFERROR(AV84*INDEX('Emissions factors'!$F$5:$CR$10,MATCH('Data Input - Proposed'!$D120,'Emissions factors'!$C$5:$C$10,0),MATCH('Data Input - Proposed'!AV$7,'Emissions factors'!$F$4:$CR$4,0))/1000,0)</f>
        <v>0</v>
      </c>
      <c r="AW120" s="538">
        <f>IFERROR(AW84*INDEX('Emissions factors'!$F$5:$CR$10,MATCH('Data Input - Proposed'!$D120,'Emissions factors'!$C$5:$C$10,0),MATCH('Data Input - Proposed'!AW$7,'Emissions factors'!$F$4:$CR$4,0))/1000,0)</f>
        <v>0</v>
      </c>
      <c r="AX120" s="538">
        <f>IFERROR(AX84*INDEX('Emissions factors'!$F$5:$CR$10,MATCH('Data Input - Proposed'!$D120,'Emissions factors'!$C$5:$C$10,0),MATCH('Data Input - Proposed'!AX$7,'Emissions factors'!$F$4:$CR$4,0))/1000,0)</f>
        <v>0</v>
      </c>
      <c r="AY120" s="538">
        <f>IFERROR(AY84*INDEX('Emissions factors'!$F$5:$CR$10,MATCH('Data Input - Proposed'!$D120,'Emissions factors'!$C$5:$C$10,0),MATCH('Data Input - Proposed'!AY$7,'Emissions factors'!$F$4:$CR$4,0))/1000,0)</f>
        <v>0</v>
      </c>
      <c r="AZ120" s="538">
        <f>IFERROR(AZ84*INDEX('Emissions factors'!$F$5:$CR$10,MATCH('Data Input - Proposed'!$D120,'Emissions factors'!$C$5:$C$10,0),MATCH('Data Input - Proposed'!AZ$7,'Emissions factors'!$F$4:$CR$4,0))/1000,0)</f>
        <v>0</v>
      </c>
      <c r="BA120" s="538">
        <f>IFERROR(BA84*INDEX('Emissions factors'!$F$5:$CR$10,MATCH('Data Input - Proposed'!$D120,'Emissions factors'!$C$5:$C$10,0),MATCH('Data Input - Proposed'!BA$7,'Emissions factors'!$F$4:$CR$4,0))/1000,0)</f>
        <v>0</v>
      </c>
      <c r="BB120" s="538">
        <f>IFERROR(BB84*INDEX('Emissions factors'!$F$5:$CR$10,MATCH('Data Input - Proposed'!$D120,'Emissions factors'!$C$5:$C$10,0),MATCH('Data Input - Proposed'!BB$7,'Emissions factors'!$F$4:$CR$4,0))/1000,0)</f>
        <v>0</v>
      </c>
      <c r="BC120" s="538">
        <f>IFERROR(BC84*INDEX('Emissions factors'!$F$5:$CR$10,MATCH('Data Input - Proposed'!$D120,'Emissions factors'!$C$5:$C$10,0),MATCH('Data Input - Proposed'!BC$7,'Emissions factors'!$F$4:$CR$4,0))/1000,0)</f>
        <v>0</v>
      </c>
      <c r="BD120" s="538">
        <f>IFERROR(BD84*INDEX('Emissions factors'!$F$5:$CR$10,MATCH('Data Input - Proposed'!$D120,'Emissions factors'!$C$5:$C$10,0),MATCH('Data Input - Proposed'!BD$7,'Emissions factors'!$F$4:$CR$4,0))/1000,0)</f>
        <v>0</v>
      </c>
      <c r="BE120" s="538">
        <f>IFERROR(BE84*INDEX('Emissions factors'!$F$5:$CR$10,MATCH('Data Input - Proposed'!$D120,'Emissions factors'!$C$5:$C$10,0),MATCH('Data Input - Proposed'!BE$7,'Emissions factors'!$F$4:$CR$4,0))/1000,0)</f>
        <v>0</v>
      </c>
      <c r="BF120" s="538">
        <f>IFERROR(BF84*INDEX('Emissions factors'!$F$5:$CR$10,MATCH('Data Input - Proposed'!$D120,'Emissions factors'!$C$5:$C$10,0),MATCH('Data Input - Proposed'!BF$7,'Emissions factors'!$F$4:$CR$4,0))/1000,0)</f>
        <v>0</v>
      </c>
      <c r="BG120" s="538">
        <f>IFERROR(BG84*INDEX('Emissions factors'!$F$5:$CR$10,MATCH('Data Input - Proposed'!$D120,'Emissions factors'!$C$5:$C$10,0),MATCH('Data Input - Proposed'!BG$7,'Emissions factors'!$F$4:$CR$4,0))/1000,0)</f>
        <v>0</v>
      </c>
      <c r="BH120" s="538">
        <f>IFERROR(BH84*INDEX('Emissions factors'!$F$5:$CR$10,MATCH('Data Input - Proposed'!$D120,'Emissions factors'!$C$5:$C$10,0),MATCH('Data Input - Proposed'!BH$7,'Emissions factors'!$F$4:$CR$4,0))/1000,0)</f>
        <v>0</v>
      </c>
      <c r="BI120" s="538">
        <f>IFERROR(BI84*INDEX('Emissions factors'!$F$5:$CR$10,MATCH('Data Input - Proposed'!$D120,'Emissions factors'!$C$5:$C$10,0),MATCH('Data Input - Proposed'!BI$7,'Emissions factors'!$F$4:$CR$4,0))/1000,0)</f>
        <v>0</v>
      </c>
      <c r="BJ120" s="538">
        <f>IFERROR(BJ84*INDEX('Emissions factors'!$F$5:$CR$10,MATCH('Data Input - Proposed'!$D120,'Emissions factors'!$C$5:$C$10,0),MATCH('Data Input - Proposed'!BJ$7,'Emissions factors'!$F$4:$CR$4,0))/1000,0)</f>
        <v>0</v>
      </c>
      <c r="BK120" s="538">
        <f>IFERROR(BK84*INDEX('Emissions factors'!$F$5:$CR$10,MATCH('Data Input - Proposed'!$D120,'Emissions factors'!$C$5:$C$10,0),MATCH('Data Input - Proposed'!BK$7,'Emissions factors'!$F$4:$CR$4,0))/1000,0)</f>
        <v>0</v>
      </c>
      <c r="BL120" s="538">
        <f>IFERROR(BL84*INDEX('Emissions factors'!$F$5:$CR$10,MATCH('Data Input - Proposed'!$D120,'Emissions factors'!$C$5:$C$10,0),MATCH('Data Input - Proposed'!BL$7,'Emissions factors'!$F$4:$CR$4,0))/1000,0)</f>
        <v>0</v>
      </c>
      <c r="BM120" s="538">
        <f>IFERROR(BM84*INDEX('Emissions factors'!$F$5:$CR$10,MATCH('Data Input - Proposed'!$D120,'Emissions factors'!$C$5:$C$10,0),MATCH('Data Input - Proposed'!BM$7,'Emissions factors'!$F$4:$CR$4,0))/1000,0)</f>
        <v>0</v>
      </c>
      <c r="BN120" s="538">
        <f>IFERROR(BN84*INDEX('Emissions factors'!$F$5:$CR$10,MATCH('Data Input - Proposed'!$D120,'Emissions factors'!$C$5:$C$10,0),MATCH('Data Input - Proposed'!BN$7,'Emissions factors'!$F$4:$CR$4,0))/1000,0)</f>
        <v>0</v>
      </c>
      <c r="BO120" s="538">
        <f>IFERROR(BO84*INDEX('Emissions factors'!$F$5:$CR$10,MATCH('Data Input - Proposed'!$D120,'Emissions factors'!$C$5:$C$10,0),MATCH('Data Input - Proposed'!BO$7,'Emissions factors'!$F$4:$CR$4,0))/1000,0)</f>
        <v>0</v>
      </c>
      <c r="BP120" s="538">
        <f>IFERROR(BP84*INDEX('Emissions factors'!$F$5:$CR$10,MATCH('Data Input - Proposed'!$D120,'Emissions factors'!$C$5:$C$10,0),MATCH('Data Input - Proposed'!BP$7,'Emissions factors'!$F$4:$CR$4,0))/1000,0)</f>
        <v>0</v>
      </c>
      <c r="BQ120" s="538">
        <f>IFERROR(BQ84*INDEX('Emissions factors'!$F$5:$CR$10,MATCH('Data Input - Proposed'!$D120,'Emissions factors'!$C$5:$C$10,0),MATCH('Data Input - Proposed'!BQ$7,'Emissions factors'!$F$4:$CR$4,0))/1000,0)</f>
        <v>0</v>
      </c>
      <c r="BR120" s="538">
        <f>IFERROR(BR84*INDEX('Emissions factors'!$F$5:$CR$10,MATCH('Data Input - Proposed'!$D120,'Emissions factors'!$C$5:$C$10,0),MATCH('Data Input - Proposed'!BR$7,'Emissions factors'!$F$4:$CR$4,0))/1000,0)</f>
        <v>0</v>
      </c>
      <c r="BS120" s="538">
        <f>IFERROR(BS84*INDEX('Emissions factors'!$F$5:$CR$10,MATCH('Data Input - Proposed'!$D120,'Emissions factors'!$C$5:$C$10,0),MATCH('Data Input - Proposed'!BS$7,'Emissions factors'!$F$4:$CR$4,0))/1000,0)</f>
        <v>0</v>
      </c>
      <c r="BT120" s="538">
        <f>IFERROR(BT84*INDEX('Emissions factors'!$F$5:$CR$10,MATCH('Data Input - Proposed'!$D120,'Emissions factors'!$C$5:$C$10,0),MATCH('Data Input - Proposed'!BT$7,'Emissions factors'!$F$4:$CR$4,0))/1000,0)</f>
        <v>0</v>
      </c>
      <c r="BU120" s="538">
        <f>IFERROR(BU84*INDEX('Emissions factors'!$F$5:$CR$10,MATCH('Data Input - Proposed'!$D120,'Emissions factors'!$C$5:$C$10,0),MATCH('Data Input - Proposed'!BU$7,'Emissions factors'!$F$4:$CR$4,0))/1000,0)</f>
        <v>0</v>
      </c>
      <c r="BV120" s="538">
        <f>IFERROR(BV84*INDEX('Emissions factors'!$F$5:$CR$10,MATCH('Data Input - Proposed'!$D120,'Emissions factors'!$C$5:$C$10,0),MATCH('Data Input - Proposed'!BV$7,'Emissions factors'!$F$4:$CR$4,0))/1000,0)</f>
        <v>0</v>
      </c>
      <c r="BW120" s="538">
        <f>IFERROR(BW84*INDEX('Emissions factors'!$F$5:$CR$10,MATCH('Data Input - Proposed'!$D120,'Emissions factors'!$C$5:$C$10,0),MATCH('Data Input - Proposed'!BW$7,'Emissions factors'!$F$4:$CR$4,0))/1000,0)</f>
        <v>0</v>
      </c>
      <c r="BX120" s="538">
        <f>IFERROR(BX84*INDEX('Emissions factors'!$F$5:$CR$10,MATCH('Data Input - Proposed'!$D120,'Emissions factors'!$C$5:$C$10,0),MATCH('Data Input - Proposed'!BX$7,'Emissions factors'!$F$4:$CR$4,0))/1000,0)</f>
        <v>0</v>
      </c>
      <c r="BY120" s="538">
        <f>IFERROR(BY84*INDEX('Emissions factors'!$F$5:$CR$10,MATCH('Data Input - Proposed'!$D120,'Emissions factors'!$C$5:$C$10,0),MATCH('Data Input - Proposed'!BY$7,'Emissions factors'!$F$4:$CR$4,0))/1000,0)</f>
        <v>0</v>
      </c>
      <c r="BZ120" s="538">
        <f>IFERROR(BZ84*INDEX('Emissions factors'!$F$5:$CR$10,MATCH('Data Input - Proposed'!$D120,'Emissions factors'!$C$5:$C$10,0),MATCH('Data Input - Proposed'!BZ$7,'Emissions factors'!$F$4:$CR$4,0))/1000,0)</f>
        <v>0</v>
      </c>
      <c r="CA120" s="538">
        <f>IFERROR(CA84*INDEX('Emissions factors'!$F$5:$CR$10,MATCH('Data Input - Proposed'!$D120,'Emissions factors'!$C$5:$C$10,0),MATCH('Data Input - Proposed'!CA$7,'Emissions factors'!$F$4:$CR$4,0))/1000,0)</f>
        <v>0</v>
      </c>
      <c r="CB120" s="538">
        <f>IFERROR(CB84*INDEX('Emissions factors'!$F$5:$CR$10,MATCH('Data Input - Proposed'!$D120,'Emissions factors'!$C$5:$C$10,0),MATCH('Data Input - Proposed'!CB$7,'Emissions factors'!$F$4:$CR$4,0))/1000,0)</f>
        <v>0</v>
      </c>
      <c r="CC120" s="538">
        <f>IFERROR(CC84*INDEX('Emissions factors'!$F$5:$CR$10,MATCH('Data Input - Proposed'!$D120,'Emissions factors'!$C$5:$C$10,0),MATCH('Data Input - Proposed'!CC$7,'Emissions factors'!$F$4:$CR$4,0))/1000,0)</f>
        <v>0</v>
      </c>
      <c r="CD120" s="538">
        <f>IFERROR(CD84*INDEX('Emissions factors'!$F$5:$CR$10,MATCH('Data Input - Proposed'!$D120,'Emissions factors'!$C$5:$C$10,0),MATCH('Data Input - Proposed'!CD$7,'Emissions factors'!$F$4:$CR$4,0))/1000,0)</f>
        <v>0</v>
      </c>
      <c r="CE120" s="538">
        <f>IFERROR(CE84*INDEX('Emissions factors'!$F$5:$CR$10,MATCH('Data Input - Proposed'!$D120,'Emissions factors'!$C$5:$C$10,0),MATCH('Data Input - Proposed'!CE$7,'Emissions factors'!$F$4:$CR$4,0))/1000,0)</f>
        <v>0</v>
      </c>
      <c r="CF120" s="538">
        <f>IFERROR(CF84*INDEX('Emissions factors'!$F$5:$CR$10,MATCH('Data Input - Proposed'!$D120,'Emissions factors'!$C$5:$C$10,0),MATCH('Data Input - Proposed'!CF$7,'Emissions factors'!$F$4:$CR$4,0))/1000,0)</f>
        <v>0</v>
      </c>
      <c r="CG120" s="538">
        <f>IFERROR(CG84*INDEX('Emissions factors'!$F$5:$CR$10,MATCH('Data Input - Proposed'!$D120,'Emissions factors'!$C$5:$C$10,0),MATCH('Data Input - Proposed'!CG$7,'Emissions factors'!$F$4:$CR$4,0))/1000,0)</f>
        <v>0</v>
      </c>
      <c r="CH120" s="538">
        <f>IFERROR(CH84*INDEX('Emissions factors'!$F$5:$CR$10,MATCH('Data Input - Proposed'!$D120,'Emissions factors'!$C$5:$C$10,0),MATCH('Data Input - Proposed'!CH$7,'Emissions factors'!$F$4:$CR$4,0))/1000,0)</f>
        <v>0</v>
      </c>
      <c r="CI120" s="538">
        <f>IFERROR(CI84*INDEX('Emissions factors'!$F$5:$CR$10,MATCH('Data Input - Proposed'!$D120,'Emissions factors'!$C$5:$C$10,0),MATCH('Data Input - Proposed'!CI$7,'Emissions factors'!$F$4:$CR$4,0))/1000,0)</f>
        <v>0</v>
      </c>
      <c r="CJ120" s="538">
        <f>IFERROR(CJ84*INDEX('Emissions factors'!$F$5:$CR$10,MATCH('Data Input - Proposed'!$D120,'Emissions factors'!$C$5:$C$10,0),MATCH('Data Input - Proposed'!CJ$7,'Emissions factors'!$F$4:$CR$4,0))/1000,0)</f>
        <v>0</v>
      </c>
      <c r="CK120" s="538">
        <f>IFERROR(CK84*INDEX('Emissions factors'!$F$5:$CR$10,MATCH('Data Input - Proposed'!$D120,'Emissions factors'!$C$5:$C$10,0),MATCH('Data Input - Proposed'!CK$7,'Emissions factors'!$F$4:$CR$4,0))/1000,0)</f>
        <v>0</v>
      </c>
      <c r="CL120" s="538">
        <f>IFERROR(CL84*INDEX('Emissions factors'!$F$5:$CR$10,MATCH('Data Input - Proposed'!$D120,'Emissions factors'!$C$5:$C$10,0),MATCH('Data Input - Proposed'!CL$7,'Emissions factors'!$F$4:$CR$4,0))/1000,0)</f>
        <v>0</v>
      </c>
      <c r="CM120" s="538">
        <f>IFERROR(CM84*INDEX('Emissions factors'!$F$5:$CR$10,MATCH('Data Input - Proposed'!$D120,'Emissions factors'!$C$5:$C$10,0),MATCH('Data Input - Proposed'!CM$7,'Emissions factors'!$F$4:$CR$4,0))/1000,0)</f>
        <v>0</v>
      </c>
      <c r="CN120" s="538">
        <f>IFERROR(CN84*INDEX('Emissions factors'!$F$5:$CR$10,MATCH('Data Input - Proposed'!$D120,'Emissions factors'!$C$5:$C$10,0),MATCH('Data Input - Proposed'!CN$7,'Emissions factors'!$F$4:$CR$4,0))/1000,0)</f>
        <v>0</v>
      </c>
      <c r="CO120" s="538">
        <f>IFERROR(CO84*INDEX('Emissions factors'!$F$5:$CR$10,MATCH('Data Input - Proposed'!$D120,'Emissions factors'!$C$5:$C$10,0),MATCH('Data Input - Proposed'!CO$7,'Emissions factors'!$F$4:$CR$4,0))/1000,0)</f>
        <v>0</v>
      </c>
      <c r="CP120" s="538">
        <f>IFERROR(CP84*INDEX('Emissions factors'!$F$5:$CR$10,MATCH('Data Input - Proposed'!$D120,'Emissions factors'!$C$5:$C$10,0),MATCH('Data Input - Proposed'!CP$7,'Emissions factors'!$F$4:$CR$4,0))/1000,0)</f>
        <v>0</v>
      </c>
      <c r="CQ120" s="538">
        <f>IFERROR(CQ84*INDEX('Emissions factors'!$F$5:$CR$10,MATCH('Data Input - Proposed'!$D120,'Emissions factors'!$C$5:$C$10,0),MATCH('Data Input - Proposed'!CQ$7,'Emissions factors'!$F$4:$CR$4,0))/1000,0)</f>
        <v>0</v>
      </c>
      <c r="CR120" s="538">
        <f>IFERROR(CR84*INDEX('Emissions factors'!$F$5:$CR$10,MATCH('Data Input - Proposed'!$D120,'Emissions factors'!$C$5:$C$10,0),MATCH('Data Input - Proposed'!CR$7,'Emissions factors'!$F$4:$CR$4,0))/1000,0)</f>
        <v>0</v>
      </c>
      <c r="CS120" s="538">
        <f>IFERROR(CS84*INDEX('Emissions factors'!$F$5:$CR$10,MATCH('Data Input - Proposed'!$D120,'Emissions factors'!$C$5:$C$10,0),MATCH('Data Input - Proposed'!CS$7,'Emissions factors'!$F$4:$CR$4,0))/1000,0)</f>
        <v>0</v>
      </c>
      <c r="CT120" s="538">
        <f>IFERROR(CT84*INDEX('Emissions factors'!$F$5:$CR$10,MATCH('Data Input - Proposed'!$D120,'Emissions factors'!$C$5:$C$10,0),MATCH('Data Input - Proposed'!CT$7,'Emissions factors'!$F$4:$CR$4,0))/1000,0)</f>
        <v>0</v>
      </c>
      <c r="CU120" s="538">
        <f>IFERROR(CU84*INDEX('Emissions factors'!$F$5:$CR$10,MATCH('Data Input - Proposed'!$D120,'Emissions factors'!$C$5:$C$10,0),MATCH('Data Input - Proposed'!CU$7,'Emissions factors'!$F$4:$CR$4,0))/1000,0)</f>
        <v>0</v>
      </c>
      <c r="CV120" s="538">
        <f>IFERROR(CV84*INDEX('Emissions factors'!$F$5:$CR$10,MATCH('Data Input - Proposed'!$D120,'Emissions factors'!$C$5:$C$10,0),MATCH('Data Input - Proposed'!CV$7,'Emissions factors'!$F$4:$CR$4,0))/1000,0)</f>
        <v>0</v>
      </c>
      <c r="CW120" s="538">
        <f>IFERROR(CW84*INDEX('Emissions factors'!$F$5:$CR$10,MATCH('Data Input - Proposed'!$D120,'Emissions factors'!$C$5:$C$10,0),MATCH('Data Input - Proposed'!CW$7,'Emissions factors'!$F$4:$CR$4,0))/1000,0)</f>
        <v>0</v>
      </c>
      <c r="CX120" s="538">
        <f>IFERROR(CX84*INDEX('Emissions factors'!$F$5:$CR$10,MATCH('Data Input - Proposed'!$D120,'Emissions factors'!$C$5:$C$10,0),MATCH('Data Input - Proposed'!CX$7,'Emissions factors'!$F$4:$CR$4,0))/1000,0)</f>
        <v>0</v>
      </c>
      <c r="CY120" s="538">
        <f>IFERROR(CY84*INDEX('Emissions factors'!$F$5:$CR$10,MATCH('Data Input - Proposed'!$D120,'Emissions factors'!$C$5:$C$10,0),MATCH('Data Input - Proposed'!CY$7,'Emissions factors'!$F$4:$CR$4,0))/1000,0)</f>
        <v>0</v>
      </c>
      <c r="CZ120" s="538">
        <f>IFERROR(CZ84*INDEX('Emissions factors'!$F$5:$CR$10,MATCH('Data Input - Proposed'!$D120,'Emissions factors'!$C$5:$C$10,0),MATCH('Data Input - Proposed'!CZ$7,'Emissions factors'!$F$4:$CR$4,0))/1000,0)</f>
        <v>0</v>
      </c>
      <c r="DA120" s="538">
        <f>IFERROR(DA84*INDEX('Emissions factors'!$F$5:$CR$10,MATCH('Data Input - Proposed'!$D120,'Emissions factors'!$C$5:$C$10,0),MATCH('Data Input - Proposed'!DA$7,'Emissions factors'!$F$4:$CR$4,0))/1000,0)</f>
        <v>0</v>
      </c>
      <c r="DB120" s="538">
        <f>IFERROR(DB84*INDEX('Emissions factors'!$F$5:$CR$10,MATCH('Data Input - Proposed'!$D120,'Emissions factors'!$C$5:$C$10,0),MATCH('Data Input - Proposed'!DB$7,'Emissions factors'!$F$4:$CR$4,0))/1000,0)</f>
        <v>0</v>
      </c>
      <c r="DC120" s="538">
        <f>IFERROR(DC84*INDEX('Emissions factors'!$F$5:$CR$10,MATCH('Data Input - Proposed'!$D120,'Emissions factors'!$C$5:$C$10,0),MATCH('Data Input - Proposed'!DC$7,'Emissions factors'!$F$4:$CR$4,0))/1000,0)</f>
        <v>0</v>
      </c>
      <c r="DD120" s="916"/>
      <c r="DE120" s="917"/>
    </row>
    <row r="121" spans="2:109" x14ac:dyDescent="0.25">
      <c r="B121" s="217"/>
      <c r="C121" s="263"/>
      <c r="D121" s="226" t="str">
        <f t="shared" si="9"/>
        <v>Natural Gas</v>
      </c>
      <c r="E121" s="219" t="s">
        <v>121</v>
      </c>
      <c r="F121" s="276" t="s">
        <v>571</v>
      </c>
      <c r="G121" s="276"/>
      <c r="H121" s="538">
        <f>IFERROR(H85*INDEX('Emissions factors'!$F$5:$CR$10,MATCH('Data Input - Proposed'!$D121,'Emissions factors'!$C$5:$C$10,0),MATCH('Data Input - Proposed'!H$7,'Emissions factors'!$F$4:$CR$4,0))/1000,0)</f>
        <v>0</v>
      </c>
      <c r="I121" s="538">
        <f>IFERROR(I85*INDEX('Emissions factors'!$F$5:$CR$10,MATCH('Data Input - Proposed'!$D121,'Emissions factors'!$C$5:$C$10,0),MATCH('Data Input - Proposed'!I$7,'Emissions factors'!$F$4:$CR$4,0))/1000,0)</f>
        <v>0</v>
      </c>
      <c r="J121" s="538">
        <f>IFERROR(J85*INDEX('Emissions factors'!$F$5:$CR$10,MATCH('Data Input - Proposed'!$D121,'Emissions factors'!$C$5:$C$10,0),MATCH('Data Input - Proposed'!J$7,'Emissions factors'!$F$4:$CR$4,0))/1000,0)</f>
        <v>0</v>
      </c>
      <c r="K121" s="538">
        <f>IFERROR(K85*INDEX('Emissions factors'!$F$5:$CR$10,MATCH('Data Input - Proposed'!$D121,'Emissions factors'!$C$5:$C$10,0),MATCH('Data Input - Proposed'!K$7,'Emissions factors'!$F$4:$CR$4,0))/1000,0)</f>
        <v>0</v>
      </c>
      <c r="L121" s="538">
        <f>IFERROR(L85*INDEX('Emissions factors'!$F$5:$CR$10,MATCH('Data Input - Proposed'!$D121,'Emissions factors'!$C$5:$C$10,0),MATCH('Data Input - Proposed'!L$7,'Emissions factors'!$F$4:$CR$4,0))/1000,0)</f>
        <v>0</v>
      </c>
      <c r="M121" s="538">
        <f>IFERROR(M85*INDEX('Emissions factors'!$F$5:$CR$10,MATCH('Data Input - Proposed'!$D121,'Emissions factors'!$C$5:$C$10,0),MATCH('Data Input - Proposed'!M$7,'Emissions factors'!$F$4:$CR$4,0))/1000,0)</f>
        <v>0</v>
      </c>
      <c r="N121" s="538">
        <f>IFERROR(N85*INDEX('Emissions factors'!$F$5:$CR$10,MATCH('Data Input - Proposed'!$D121,'Emissions factors'!$C$5:$C$10,0),MATCH('Data Input - Proposed'!N$7,'Emissions factors'!$F$4:$CR$4,0))/1000,0)</f>
        <v>0</v>
      </c>
      <c r="O121" s="538">
        <f>IFERROR(O85*INDEX('Emissions factors'!$F$5:$CR$10,MATCH('Data Input - Proposed'!$D121,'Emissions factors'!$C$5:$C$10,0),MATCH('Data Input - Proposed'!O$7,'Emissions factors'!$F$4:$CR$4,0))/1000,0)</f>
        <v>0</v>
      </c>
      <c r="P121" s="538">
        <f>IFERROR(P85*INDEX('Emissions factors'!$F$5:$CR$10,MATCH('Data Input - Proposed'!$D121,'Emissions factors'!$C$5:$C$10,0),MATCH('Data Input - Proposed'!P$7,'Emissions factors'!$F$4:$CR$4,0))/1000,0)</f>
        <v>0</v>
      </c>
      <c r="Q121" s="538">
        <f>IFERROR(Q85*INDEX('Emissions factors'!$F$5:$CR$10,MATCH('Data Input - Proposed'!$D121,'Emissions factors'!$C$5:$C$10,0),MATCH('Data Input - Proposed'!Q$7,'Emissions factors'!$F$4:$CR$4,0))/1000,0)</f>
        <v>0</v>
      </c>
      <c r="R121" s="538">
        <f>IFERROR(R85*INDEX('Emissions factors'!$F$5:$CR$10,MATCH('Data Input - Proposed'!$D121,'Emissions factors'!$C$5:$C$10,0),MATCH('Data Input - Proposed'!R$7,'Emissions factors'!$F$4:$CR$4,0))/1000,0)</f>
        <v>0</v>
      </c>
      <c r="S121" s="538">
        <f>IFERROR(S85*INDEX('Emissions factors'!$F$5:$CR$10,MATCH('Data Input - Proposed'!$D121,'Emissions factors'!$C$5:$C$10,0),MATCH('Data Input - Proposed'!S$7,'Emissions factors'!$F$4:$CR$4,0))/1000,0)</f>
        <v>0</v>
      </c>
      <c r="T121" s="538">
        <f>IFERROR(T85*INDEX('Emissions factors'!$F$5:$CR$10,MATCH('Data Input - Proposed'!$D121,'Emissions factors'!$C$5:$C$10,0),MATCH('Data Input - Proposed'!T$7,'Emissions factors'!$F$4:$CR$4,0))/1000,0)</f>
        <v>0</v>
      </c>
      <c r="U121" s="538">
        <f>IFERROR(U85*INDEX('Emissions factors'!$F$5:$CR$10,MATCH('Data Input - Proposed'!$D121,'Emissions factors'!$C$5:$C$10,0),MATCH('Data Input - Proposed'!U$7,'Emissions factors'!$F$4:$CR$4,0))/1000,0)</f>
        <v>0</v>
      </c>
      <c r="V121" s="538">
        <f>IFERROR(V85*INDEX('Emissions factors'!$F$5:$CR$10,MATCH('Data Input - Proposed'!$D121,'Emissions factors'!$C$5:$C$10,0),MATCH('Data Input - Proposed'!V$7,'Emissions factors'!$F$4:$CR$4,0))/1000,0)</f>
        <v>0</v>
      </c>
      <c r="W121" s="538">
        <f>IFERROR(W85*INDEX('Emissions factors'!$F$5:$CR$10,MATCH('Data Input - Proposed'!$D121,'Emissions factors'!$C$5:$C$10,0),MATCH('Data Input - Proposed'!W$7,'Emissions factors'!$F$4:$CR$4,0))/1000,0)</f>
        <v>0</v>
      </c>
      <c r="X121" s="538">
        <f>IFERROR(X85*INDEX('Emissions factors'!$F$5:$CR$10,MATCH('Data Input - Proposed'!$D121,'Emissions factors'!$C$5:$C$10,0),MATCH('Data Input - Proposed'!X$7,'Emissions factors'!$F$4:$CR$4,0))/1000,0)</f>
        <v>0</v>
      </c>
      <c r="Y121" s="538">
        <f>IFERROR(Y85*INDEX('Emissions factors'!$F$5:$CR$10,MATCH('Data Input - Proposed'!$D121,'Emissions factors'!$C$5:$C$10,0),MATCH('Data Input - Proposed'!Y$7,'Emissions factors'!$F$4:$CR$4,0))/1000,0)</f>
        <v>0</v>
      </c>
      <c r="Z121" s="538">
        <f>IFERROR(Z85*INDEX('Emissions factors'!$F$5:$CR$10,MATCH('Data Input - Proposed'!$D121,'Emissions factors'!$C$5:$C$10,0),MATCH('Data Input - Proposed'!Z$7,'Emissions factors'!$F$4:$CR$4,0))/1000,0)</f>
        <v>0</v>
      </c>
      <c r="AA121" s="538">
        <f>IFERROR(AA85*INDEX('Emissions factors'!$F$5:$CR$10,MATCH('Data Input - Proposed'!$D121,'Emissions factors'!$C$5:$C$10,0),MATCH('Data Input - Proposed'!AA$7,'Emissions factors'!$F$4:$CR$4,0))/1000,0)</f>
        <v>0</v>
      </c>
      <c r="AB121" s="538">
        <f>IFERROR(AB85*INDEX('Emissions factors'!$F$5:$CR$10,MATCH('Data Input - Proposed'!$D121,'Emissions factors'!$C$5:$C$10,0),MATCH('Data Input - Proposed'!AB$7,'Emissions factors'!$F$4:$CR$4,0))/1000,0)</f>
        <v>0</v>
      </c>
      <c r="AC121" s="538">
        <f>IFERROR(AC85*INDEX('Emissions factors'!$F$5:$CR$10,MATCH('Data Input - Proposed'!$D121,'Emissions factors'!$C$5:$C$10,0),MATCH('Data Input - Proposed'!AC$7,'Emissions factors'!$F$4:$CR$4,0))/1000,0)</f>
        <v>0</v>
      </c>
      <c r="AD121" s="538">
        <f>IFERROR(AD85*INDEX('Emissions factors'!$F$5:$CR$10,MATCH('Data Input - Proposed'!$D121,'Emissions factors'!$C$5:$C$10,0),MATCH('Data Input - Proposed'!AD$7,'Emissions factors'!$F$4:$CR$4,0))/1000,0)</f>
        <v>0</v>
      </c>
      <c r="AE121" s="538">
        <f>IFERROR(AE85*INDEX('Emissions factors'!$F$5:$CR$10,MATCH('Data Input - Proposed'!$D121,'Emissions factors'!$C$5:$C$10,0),MATCH('Data Input - Proposed'!AE$7,'Emissions factors'!$F$4:$CR$4,0))/1000,0)</f>
        <v>0</v>
      </c>
      <c r="AF121" s="538">
        <f>IFERROR(AF85*INDEX('Emissions factors'!$F$5:$CR$10,MATCH('Data Input - Proposed'!$D121,'Emissions factors'!$C$5:$C$10,0),MATCH('Data Input - Proposed'!AF$7,'Emissions factors'!$F$4:$CR$4,0))/1000,0)</f>
        <v>0</v>
      </c>
      <c r="AG121" s="538">
        <f>IFERROR(AG85*INDEX('Emissions factors'!$F$5:$CR$10,MATCH('Data Input - Proposed'!$D121,'Emissions factors'!$C$5:$C$10,0),MATCH('Data Input - Proposed'!AG$7,'Emissions factors'!$F$4:$CR$4,0))/1000,0)</f>
        <v>0</v>
      </c>
      <c r="AH121" s="538">
        <f>IFERROR(AH85*INDEX('Emissions factors'!$F$5:$CR$10,MATCH('Data Input - Proposed'!$D121,'Emissions factors'!$C$5:$C$10,0),MATCH('Data Input - Proposed'!AH$7,'Emissions factors'!$F$4:$CR$4,0))/1000,0)</f>
        <v>0</v>
      </c>
      <c r="AI121" s="538">
        <f>IFERROR(AI85*INDEX('Emissions factors'!$F$5:$CR$10,MATCH('Data Input - Proposed'!$D121,'Emissions factors'!$C$5:$C$10,0),MATCH('Data Input - Proposed'!AI$7,'Emissions factors'!$F$4:$CR$4,0))/1000,0)</f>
        <v>0</v>
      </c>
      <c r="AJ121" s="538">
        <f>IFERROR(AJ85*INDEX('Emissions factors'!$F$5:$CR$10,MATCH('Data Input - Proposed'!$D121,'Emissions factors'!$C$5:$C$10,0),MATCH('Data Input - Proposed'!AJ$7,'Emissions factors'!$F$4:$CR$4,0))/1000,0)</f>
        <v>0</v>
      </c>
      <c r="AK121" s="538">
        <f>IFERROR(AK85*INDEX('Emissions factors'!$F$5:$CR$10,MATCH('Data Input - Proposed'!$D121,'Emissions factors'!$C$5:$C$10,0),MATCH('Data Input - Proposed'!AK$7,'Emissions factors'!$F$4:$CR$4,0))/1000,0)</f>
        <v>0</v>
      </c>
      <c r="AL121" s="538">
        <f>IFERROR(AL85*INDEX('Emissions factors'!$F$5:$CR$10,MATCH('Data Input - Proposed'!$D121,'Emissions factors'!$C$5:$C$10,0),MATCH('Data Input - Proposed'!AL$7,'Emissions factors'!$F$4:$CR$4,0))/1000,0)</f>
        <v>0</v>
      </c>
      <c r="AM121" s="538">
        <f>IFERROR(AM85*INDEX('Emissions factors'!$F$5:$CR$10,MATCH('Data Input - Proposed'!$D121,'Emissions factors'!$C$5:$C$10,0),MATCH('Data Input - Proposed'!AM$7,'Emissions factors'!$F$4:$CR$4,0))/1000,0)</f>
        <v>0</v>
      </c>
      <c r="AN121" s="538">
        <f>IFERROR(AN85*INDEX('Emissions factors'!$F$5:$CR$10,MATCH('Data Input - Proposed'!$D121,'Emissions factors'!$C$5:$C$10,0),MATCH('Data Input - Proposed'!AN$7,'Emissions factors'!$F$4:$CR$4,0))/1000,0)</f>
        <v>0</v>
      </c>
      <c r="AO121" s="538">
        <f>IFERROR(AO85*INDEX('Emissions factors'!$F$5:$CR$10,MATCH('Data Input - Proposed'!$D121,'Emissions factors'!$C$5:$C$10,0),MATCH('Data Input - Proposed'!AO$7,'Emissions factors'!$F$4:$CR$4,0))/1000,0)</f>
        <v>0</v>
      </c>
      <c r="AP121" s="538">
        <f>IFERROR(AP85*INDEX('Emissions factors'!$F$5:$CR$10,MATCH('Data Input - Proposed'!$D121,'Emissions factors'!$C$5:$C$10,0),MATCH('Data Input - Proposed'!AP$7,'Emissions factors'!$F$4:$CR$4,0))/1000,0)</f>
        <v>0</v>
      </c>
      <c r="AQ121" s="538">
        <f>IFERROR(AQ85*INDEX('Emissions factors'!$F$5:$CR$10,MATCH('Data Input - Proposed'!$D121,'Emissions factors'!$C$5:$C$10,0),MATCH('Data Input - Proposed'!AQ$7,'Emissions factors'!$F$4:$CR$4,0))/1000,0)</f>
        <v>0</v>
      </c>
      <c r="AR121" s="538">
        <f>IFERROR(AR85*INDEX('Emissions factors'!$F$5:$CR$10,MATCH('Data Input - Proposed'!$D121,'Emissions factors'!$C$5:$C$10,0),MATCH('Data Input - Proposed'!AR$7,'Emissions factors'!$F$4:$CR$4,0))/1000,0)</f>
        <v>0</v>
      </c>
      <c r="AS121" s="538">
        <f>IFERROR(AS85*INDEX('Emissions factors'!$F$5:$CR$10,MATCH('Data Input - Proposed'!$D121,'Emissions factors'!$C$5:$C$10,0),MATCH('Data Input - Proposed'!AS$7,'Emissions factors'!$F$4:$CR$4,0))/1000,0)</f>
        <v>0</v>
      </c>
      <c r="AT121" s="538">
        <f>IFERROR(AT85*INDEX('Emissions factors'!$F$5:$CR$10,MATCH('Data Input - Proposed'!$D121,'Emissions factors'!$C$5:$C$10,0),MATCH('Data Input - Proposed'!AT$7,'Emissions factors'!$F$4:$CR$4,0))/1000,0)</f>
        <v>0</v>
      </c>
      <c r="AU121" s="538">
        <f>IFERROR(AU85*INDEX('Emissions factors'!$F$5:$CR$10,MATCH('Data Input - Proposed'!$D121,'Emissions factors'!$C$5:$C$10,0),MATCH('Data Input - Proposed'!AU$7,'Emissions factors'!$F$4:$CR$4,0))/1000,0)</f>
        <v>0</v>
      </c>
      <c r="AV121" s="538">
        <f>IFERROR(AV85*INDEX('Emissions factors'!$F$5:$CR$10,MATCH('Data Input - Proposed'!$D121,'Emissions factors'!$C$5:$C$10,0),MATCH('Data Input - Proposed'!AV$7,'Emissions factors'!$F$4:$CR$4,0))/1000,0)</f>
        <v>0</v>
      </c>
      <c r="AW121" s="538">
        <f>IFERROR(AW85*INDEX('Emissions factors'!$F$5:$CR$10,MATCH('Data Input - Proposed'!$D121,'Emissions factors'!$C$5:$C$10,0),MATCH('Data Input - Proposed'!AW$7,'Emissions factors'!$F$4:$CR$4,0))/1000,0)</f>
        <v>0</v>
      </c>
      <c r="AX121" s="538">
        <f>IFERROR(AX85*INDEX('Emissions factors'!$F$5:$CR$10,MATCH('Data Input - Proposed'!$D121,'Emissions factors'!$C$5:$C$10,0),MATCH('Data Input - Proposed'!AX$7,'Emissions factors'!$F$4:$CR$4,0))/1000,0)</f>
        <v>0</v>
      </c>
      <c r="AY121" s="538">
        <f>IFERROR(AY85*INDEX('Emissions factors'!$F$5:$CR$10,MATCH('Data Input - Proposed'!$D121,'Emissions factors'!$C$5:$C$10,0),MATCH('Data Input - Proposed'!AY$7,'Emissions factors'!$F$4:$CR$4,0))/1000,0)</f>
        <v>0</v>
      </c>
      <c r="AZ121" s="538">
        <f>IFERROR(AZ85*INDEX('Emissions factors'!$F$5:$CR$10,MATCH('Data Input - Proposed'!$D121,'Emissions factors'!$C$5:$C$10,0),MATCH('Data Input - Proposed'!AZ$7,'Emissions factors'!$F$4:$CR$4,0))/1000,0)</f>
        <v>0</v>
      </c>
      <c r="BA121" s="538">
        <f>IFERROR(BA85*INDEX('Emissions factors'!$F$5:$CR$10,MATCH('Data Input - Proposed'!$D121,'Emissions factors'!$C$5:$C$10,0),MATCH('Data Input - Proposed'!BA$7,'Emissions factors'!$F$4:$CR$4,0))/1000,0)</f>
        <v>0</v>
      </c>
      <c r="BB121" s="538">
        <f>IFERROR(BB85*INDEX('Emissions factors'!$F$5:$CR$10,MATCH('Data Input - Proposed'!$D121,'Emissions factors'!$C$5:$C$10,0),MATCH('Data Input - Proposed'!BB$7,'Emissions factors'!$F$4:$CR$4,0))/1000,0)</f>
        <v>0</v>
      </c>
      <c r="BC121" s="538">
        <f>IFERROR(BC85*INDEX('Emissions factors'!$F$5:$CR$10,MATCH('Data Input - Proposed'!$D121,'Emissions factors'!$C$5:$C$10,0),MATCH('Data Input - Proposed'!BC$7,'Emissions factors'!$F$4:$CR$4,0))/1000,0)</f>
        <v>0</v>
      </c>
      <c r="BD121" s="538">
        <f>IFERROR(BD85*INDEX('Emissions factors'!$F$5:$CR$10,MATCH('Data Input - Proposed'!$D121,'Emissions factors'!$C$5:$C$10,0),MATCH('Data Input - Proposed'!BD$7,'Emissions factors'!$F$4:$CR$4,0))/1000,0)</f>
        <v>0</v>
      </c>
      <c r="BE121" s="538">
        <f>IFERROR(BE85*INDEX('Emissions factors'!$F$5:$CR$10,MATCH('Data Input - Proposed'!$D121,'Emissions factors'!$C$5:$C$10,0),MATCH('Data Input - Proposed'!BE$7,'Emissions factors'!$F$4:$CR$4,0))/1000,0)</f>
        <v>0</v>
      </c>
      <c r="BF121" s="538">
        <f>IFERROR(BF85*INDEX('Emissions factors'!$F$5:$CR$10,MATCH('Data Input - Proposed'!$D121,'Emissions factors'!$C$5:$C$10,0),MATCH('Data Input - Proposed'!BF$7,'Emissions factors'!$F$4:$CR$4,0))/1000,0)</f>
        <v>0</v>
      </c>
      <c r="BG121" s="538">
        <f>IFERROR(BG85*INDEX('Emissions factors'!$F$5:$CR$10,MATCH('Data Input - Proposed'!$D121,'Emissions factors'!$C$5:$C$10,0),MATCH('Data Input - Proposed'!BG$7,'Emissions factors'!$F$4:$CR$4,0))/1000,0)</f>
        <v>0</v>
      </c>
      <c r="BH121" s="538">
        <f>IFERROR(BH85*INDEX('Emissions factors'!$F$5:$CR$10,MATCH('Data Input - Proposed'!$D121,'Emissions factors'!$C$5:$C$10,0),MATCH('Data Input - Proposed'!BH$7,'Emissions factors'!$F$4:$CR$4,0))/1000,0)</f>
        <v>0</v>
      </c>
      <c r="BI121" s="538">
        <f>IFERROR(BI85*INDEX('Emissions factors'!$F$5:$CR$10,MATCH('Data Input - Proposed'!$D121,'Emissions factors'!$C$5:$C$10,0),MATCH('Data Input - Proposed'!BI$7,'Emissions factors'!$F$4:$CR$4,0))/1000,0)</f>
        <v>0</v>
      </c>
      <c r="BJ121" s="538">
        <f>IFERROR(BJ85*INDEX('Emissions factors'!$F$5:$CR$10,MATCH('Data Input - Proposed'!$D121,'Emissions factors'!$C$5:$C$10,0),MATCH('Data Input - Proposed'!BJ$7,'Emissions factors'!$F$4:$CR$4,0))/1000,0)</f>
        <v>0</v>
      </c>
      <c r="BK121" s="538">
        <f>IFERROR(BK85*INDEX('Emissions factors'!$F$5:$CR$10,MATCH('Data Input - Proposed'!$D121,'Emissions factors'!$C$5:$C$10,0),MATCH('Data Input - Proposed'!BK$7,'Emissions factors'!$F$4:$CR$4,0))/1000,0)</f>
        <v>0</v>
      </c>
      <c r="BL121" s="538">
        <f>IFERROR(BL85*INDEX('Emissions factors'!$F$5:$CR$10,MATCH('Data Input - Proposed'!$D121,'Emissions factors'!$C$5:$C$10,0),MATCH('Data Input - Proposed'!BL$7,'Emissions factors'!$F$4:$CR$4,0))/1000,0)</f>
        <v>0</v>
      </c>
      <c r="BM121" s="538">
        <f>IFERROR(BM85*INDEX('Emissions factors'!$F$5:$CR$10,MATCH('Data Input - Proposed'!$D121,'Emissions factors'!$C$5:$C$10,0),MATCH('Data Input - Proposed'!BM$7,'Emissions factors'!$F$4:$CR$4,0))/1000,0)</f>
        <v>0</v>
      </c>
      <c r="BN121" s="538">
        <f>IFERROR(BN85*INDEX('Emissions factors'!$F$5:$CR$10,MATCH('Data Input - Proposed'!$D121,'Emissions factors'!$C$5:$C$10,0),MATCH('Data Input - Proposed'!BN$7,'Emissions factors'!$F$4:$CR$4,0))/1000,0)</f>
        <v>0</v>
      </c>
      <c r="BO121" s="538">
        <f>IFERROR(BO85*INDEX('Emissions factors'!$F$5:$CR$10,MATCH('Data Input - Proposed'!$D121,'Emissions factors'!$C$5:$C$10,0),MATCH('Data Input - Proposed'!BO$7,'Emissions factors'!$F$4:$CR$4,0))/1000,0)</f>
        <v>0</v>
      </c>
      <c r="BP121" s="538">
        <f>IFERROR(BP85*INDEX('Emissions factors'!$F$5:$CR$10,MATCH('Data Input - Proposed'!$D121,'Emissions factors'!$C$5:$C$10,0),MATCH('Data Input - Proposed'!BP$7,'Emissions factors'!$F$4:$CR$4,0))/1000,0)</f>
        <v>0</v>
      </c>
      <c r="BQ121" s="538">
        <f>IFERROR(BQ85*INDEX('Emissions factors'!$F$5:$CR$10,MATCH('Data Input - Proposed'!$D121,'Emissions factors'!$C$5:$C$10,0),MATCH('Data Input - Proposed'!BQ$7,'Emissions factors'!$F$4:$CR$4,0))/1000,0)</f>
        <v>0</v>
      </c>
      <c r="BR121" s="538">
        <f>IFERROR(BR85*INDEX('Emissions factors'!$F$5:$CR$10,MATCH('Data Input - Proposed'!$D121,'Emissions factors'!$C$5:$C$10,0),MATCH('Data Input - Proposed'!BR$7,'Emissions factors'!$F$4:$CR$4,0))/1000,0)</f>
        <v>0</v>
      </c>
      <c r="BS121" s="538">
        <f>IFERROR(BS85*INDEX('Emissions factors'!$F$5:$CR$10,MATCH('Data Input - Proposed'!$D121,'Emissions factors'!$C$5:$C$10,0),MATCH('Data Input - Proposed'!BS$7,'Emissions factors'!$F$4:$CR$4,0))/1000,0)</f>
        <v>0</v>
      </c>
      <c r="BT121" s="538">
        <f>IFERROR(BT85*INDEX('Emissions factors'!$F$5:$CR$10,MATCH('Data Input - Proposed'!$D121,'Emissions factors'!$C$5:$C$10,0),MATCH('Data Input - Proposed'!BT$7,'Emissions factors'!$F$4:$CR$4,0))/1000,0)</f>
        <v>0</v>
      </c>
      <c r="BU121" s="538">
        <f>IFERROR(BU85*INDEX('Emissions factors'!$F$5:$CR$10,MATCH('Data Input - Proposed'!$D121,'Emissions factors'!$C$5:$C$10,0),MATCH('Data Input - Proposed'!BU$7,'Emissions factors'!$F$4:$CR$4,0))/1000,0)</f>
        <v>0</v>
      </c>
      <c r="BV121" s="538">
        <f>IFERROR(BV85*INDEX('Emissions factors'!$F$5:$CR$10,MATCH('Data Input - Proposed'!$D121,'Emissions factors'!$C$5:$C$10,0),MATCH('Data Input - Proposed'!BV$7,'Emissions factors'!$F$4:$CR$4,0))/1000,0)</f>
        <v>0</v>
      </c>
      <c r="BW121" s="538">
        <f>IFERROR(BW85*INDEX('Emissions factors'!$F$5:$CR$10,MATCH('Data Input - Proposed'!$D121,'Emissions factors'!$C$5:$C$10,0),MATCH('Data Input - Proposed'!BW$7,'Emissions factors'!$F$4:$CR$4,0))/1000,0)</f>
        <v>0</v>
      </c>
      <c r="BX121" s="538">
        <f>IFERROR(BX85*INDEX('Emissions factors'!$F$5:$CR$10,MATCH('Data Input - Proposed'!$D121,'Emissions factors'!$C$5:$C$10,0),MATCH('Data Input - Proposed'!BX$7,'Emissions factors'!$F$4:$CR$4,0))/1000,0)</f>
        <v>0</v>
      </c>
      <c r="BY121" s="538">
        <f>IFERROR(BY85*INDEX('Emissions factors'!$F$5:$CR$10,MATCH('Data Input - Proposed'!$D121,'Emissions factors'!$C$5:$C$10,0),MATCH('Data Input - Proposed'!BY$7,'Emissions factors'!$F$4:$CR$4,0))/1000,0)</f>
        <v>0</v>
      </c>
      <c r="BZ121" s="538">
        <f>IFERROR(BZ85*INDEX('Emissions factors'!$F$5:$CR$10,MATCH('Data Input - Proposed'!$D121,'Emissions factors'!$C$5:$C$10,0),MATCH('Data Input - Proposed'!BZ$7,'Emissions factors'!$F$4:$CR$4,0))/1000,0)</f>
        <v>0</v>
      </c>
      <c r="CA121" s="538">
        <f>IFERROR(CA85*INDEX('Emissions factors'!$F$5:$CR$10,MATCH('Data Input - Proposed'!$D121,'Emissions factors'!$C$5:$C$10,0),MATCH('Data Input - Proposed'!CA$7,'Emissions factors'!$F$4:$CR$4,0))/1000,0)</f>
        <v>0</v>
      </c>
      <c r="CB121" s="538">
        <f>IFERROR(CB85*INDEX('Emissions factors'!$F$5:$CR$10,MATCH('Data Input - Proposed'!$D121,'Emissions factors'!$C$5:$C$10,0),MATCH('Data Input - Proposed'!CB$7,'Emissions factors'!$F$4:$CR$4,0))/1000,0)</f>
        <v>0</v>
      </c>
      <c r="CC121" s="538">
        <f>IFERROR(CC85*INDEX('Emissions factors'!$F$5:$CR$10,MATCH('Data Input - Proposed'!$D121,'Emissions factors'!$C$5:$C$10,0),MATCH('Data Input - Proposed'!CC$7,'Emissions factors'!$F$4:$CR$4,0))/1000,0)</f>
        <v>0</v>
      </c>
      <c r="CD121" s="538">
        <f>IFERROR(CD85*INDEX('Emissions factors'!$F$5:$CR$10,MATCH('Data Input - Proposed'!$D121,'Emissions factors'!$C$5:$C$10,0),MATCH('Data Input - Proposed'!CD$7,'Emissions factors'!$F$4:$CR$4,0))/1000,0)</f>
        <v>0</v>
      </c>
      <c r="CE121" s="538">
        <f>IFERROR(CE85*INDEX('Emissions factors'!$F$5:$CR$10,MATCH('Data Input - Proposed'!$D121,'Emissions factors'!$C$5:$C$10,0),MATCH('Data Input - Proposed'!CE$7,'Emissions factors'!$F$4:$CR$4,0))/1000,0)</f>
        <v>0</v>
      </c>
      <c r="CF121" s="538">
        <f>IFERROR(CF85*INDEX('Emissions factors'!$F$5:$CR$10,MATCH('Data Input - Proposed'!$D121,'Emissions factors'!$C$5:$C$10,0),MATCH('Data Input - Proposed'!CF$7,'Emissions factors'!$F$4:$CR$4,0))/1000,0)</f>
        <v>0</v>
      </c>
      <c r="CG121" s="538">
        <f>IFERROR(CG85*INDEX('Emissions factors'!$F$5:$CR$10,MATCH('Data Input - Proposed'!$D121,'Emissions factors'!$C$5:$C$10,0),MATCH('Data Input - Proposed'!CG$7,'Emissions factors'!$F$4:$CR$4,0))/1000,0)</f>
        <v>0</v>
      </c>
      <c r="CH121" s="538">
        <f>IFERROR(CH85*INDEX('Emissions factors'!$F$5:$CR$10,MATCH('Data Input - Proposed'!$D121,'Emissions factors'!$C$5:$C$10,0),MATCH('Data Input - Proposed'!CH$7,'Emissions factors'!$F$4:$CR$4,0))/1000,0)</f>
        <v>0</v>
      </c>
      <c r="CI121" s="538">
        <f>IFERROR(CI85*INDEX('Emissions factors'!$F$5:$CR$10,MATCH('Data Input - Proposed'!$D121,'Emissions factors'!$C$5:$C$10,0),MATCH('Data Input - Proposed'!CI$7,'Emissions factors'!$F$4:$CR$4,0))/1000,0)</f>
        <v>0</v>
      </c>
      <c r="CJ121" s="538">
        <f>IFERROR(CJ85*INDEX('Emissions factors'!$F$5:$CR$10,MATCH('Data Input - Proposed'!$D121,'Emissions factors'!$C$5:$C$10,0),MATCH('Data Input - Proposed'!CJ$7,'Emissions factors'!$F$4:$CR$4,0))/1000,0)</f>
        <v>0</v>
      </c>
      <c r="CK121" s="538">
        <f>IFERROR(CK85*INDEX('Emissions factors'!$F$5:$CR$10,MATCH('Data Input - Proposed'!$D121,'Emissions factors'!$C$5:$C$10,0),MATCH('Data Input - Proposed'!CK$7,'Emissions factors'!$F$4:$CR$4,0))/1000,0)</f>
        <v>0</v>
      </c>
      <c r="CL121" s="538">
        <f>IFERROR(CL85*INDEX('Emissions factors'!$F$5:$CR$10,MATCH('Data Input - Proposed'!$D121,'Emissions factors'!$C$5:$C$10,0),MATCH('Data Input - Proposed'!CL$7,'Emissions factors'!$F$4:$CR$4,0))/1000,0)</f>
        <v>0</v>
      </c>
      <c r="CM121" s="538">
        <f>IFERROR(CM85*INDEX('Emissions factors'!$F$5:$CR$10,MATCH('Data Input - Proposed'!$D121,'Emissions factors'!$C$5:$C$10,0),MATCH('Data Input - Proposed'!CM$7,'Emissions factors'!$F$4:$CR$4,0))/1000,0)</f>
        <v>0</v>
      </c>
      <c r="CN121" s="538">
        <f>IFERROR(CN85*INDEX('Emissions factors'!$F$5:$CR$10,MATCH('Data Input - Proposed'!$D121,'Emissions factors'!$C$5:$C$10,0),MATCH('Data Input - Proposed'!CN$7,'Emissions factors'!$F$4:$CR$4,0))/1000,0)</f>
        <v>0</v>
      </c>
      <c r="CO121" s="538">
        <f>IFERROR(CO85*INDEX('Emissions factors'!$F$5:$CR$10,MATCH('Data Input - Proposed'!$D121,'Emissions factors'!$C$5:$C$10,0),MATCH('Data Input - Proposed'!CO$7,'Emissions factors'!$F$4:$CR$4,0))/1000,0)</f>
        <v>0</v>
      </c>
      <c r="CP121" s="538">
        <f>IFERROR(CP85*INDEX('Emissions factors'!$F$5:$CR$10,MATCH('Data Input - Proposed'!$D121,'Emissions factors'!$C$5:$C$10,0),MATCH('Data Input - Proposed'!CP$7,'Emissions factors'!$F$4:$CR$4,0))/1000,0)</f>
        <v>0</v>
      </c>
      <c r="CQ121" s="538">
        <f>IFERROR(CQ85*INDEX('Emissions factors'!$F$5:$CR$10,MATCH('Data Input - Proposed'!$D121,'Emissions factors'!$C$5:$C$10,0),MATCH('Data Input - Proposed'!CQ$7,'Emissions factors'!$F$4:$CR$4,0))/1000,0)</f>
        <v>0</v>
      </c>
      <c r="CR121" s="538">
        <f>IFERROR(CR85*INDEX('Emissions factors'!$F$5:$CR$10,MATCH('Data Input - Proposed'!$D121,'Emissions factors'!$C$5:$C$10,0),MATCH('Data Input - Proposed'!CR$7,'Emissions factors'!$F$4:$CR$4,0))/1000,0)</f>
        <v>0</v>
      </c>
      <c r="CS121" s="538">
        <f>IFERROR(CS85*INDEX('Emissions factors'!$F$5:$CR$10,MATCH('Data Input - Proposed'!$D121,'Emissions factors'!$C$5:$C$10,0),MATCH('Data Input - Proposed'!CS$7,'Emissions factors'!$F$4:$CR$4,0))/1000,0)</f>
        <v>0</v>
      </c>
      <c r="CT121" s="538">
        <f>IFERROR(CT85*INDEX('Emissions factors'!$F$5:$CR$10,MATCH('Data Input - Proposed'!$D121,'Emissions factors'!$C$5:$C$10,0),MATCH('Data Input - Proposed'!CT$7,'Emissions factors'!$F$4:$CR$4,0))/1000,0)</f>
        <v>0</v>
      </c>
      <c r="CU121" s="538">
        <f>IFERROR(CU85*INDEX('Emissions factors'!$F$5:$CR$10,MATCH('Data Input - Proposed'!$D121,'Emissions factors'!$C$5:$C$10,0),MATCH('Data Input - Proposed'!CU$7,'Emissions factors'!$F$4:$CR$4,0))/1000,0)</f>
        <v>0</v>
      </c>
      <c r="CV121" s="538">
        <f>IFERROR(CV85*INDEX('Emissions factors'!$F$5:$CR$10,MATCH('Data Input - Proposed'!$D121,'Emissions factors'!$C$5:$C$10,0),MATCH('Data Input - Proposed'!CV$7,'Emissions factors'!$F$4:$CR$4,0))/1000,0)</f>
        <v>0</v>
      </c>
      <c r="CW121" s="538">
        <f>IFERROR(CW85*INDEX('Emissions factors'!$F$5:$CR$10,MATCH('Data Input - Proposed'!$D121,'Emissions factors'!$C$5:$C$10,0),MATCH('Data Input - Proposed'!CW$7,'Emissions factors'!$F$4:$CR$4,0))/1000,0)</f>
        <v>0</v>
      </c>
      <c r="CX121" s="538">
        <f>IFERROR(CX85*INDEX('Emissions factors'!$F$5:$CR$10,MATCH('Data Input - Proposed'!$D121,'Emissions factors'!$C$5:$C$10,0),MATCH('Data Input - Proposed'!CX$7,'Emissions factors'!$F$4:$CR$4,0))/1000,0)</f>
        <v>0</v>
      </c>
      <c r="CY121" s="538">
        <f>IFERROR(CY85*INDEX('Emissions factors'!$F$5:$CR$10,MATCH('Data Input - Proposed'!$D121,'Emissions factors'!$C$5:$C$10,0),MATCH('Data Input - Proposed'!CY$7,'Emissions factors'!$F$4:$CR$4,0))/1000,0)</f>
        <v>0</v>
      </c>
      <c r="CZ121" s="538">
        <f>IFERROR(CZ85*INDEX('Emissions factors'!$F$5:$CR$10,MATCH('Data Input - Proposed'!$D121,'Emissions factors'!$C$5:$C$10,0),MATCH('Data Input - Proposed'!CZ$7,'Emissions factors'!$F$4:$CR$4,0))/1000,0)</f>
        <v>0</v>
      </c>
      <c r="DA121" s="538">
        <f>IFERROR(DA85*INDEX('Emissions factors'!$F$5:$CR$10,MATCH('Data Input - Proposed'!$D121,'Emissions factors'!$C$5:$C$10,0),MATCH('Data Input - Proposed'!DA$7,'Emissions factors'!$F$4:$CR$4,0))/1000,0)</f>
        <v>0</v>
      </c>
      <c r="DB121" s="538">
        <f>IFERROR(DB85*INDEX('Emissions factors'!$F$5:$CR$10,MATCH('Data Input - Proposed'!$D121,'Emissions factors'!$C$5:$C$10,0),MATCH('Data Input - Proposed'!DB$7,'Emissions factors'!$F$4:$CR$4,0))/1000,0)</f>
        <v>0</v>
      </c>
      <c r="DC121" s="538">
        <f>IFERROR(DC85*INDEX('Emissions factors'!$F$5:$CR$10,MATCH('Data Input - Proposed'!$D121,'Emissions factors'!$C$5:$C$10,0),MATCH('Data Input - Proposed'!DC$7,'Emissions factors'!$F$4:$CR$4,0))/1000,0)</f>
        <v>0</v>
      </c>
      <c r="DD121" s="916"/>
      <c r="DE121" s="917"/>
    </row>
    <row r="122" spans="2:109" x14ac:dyDescent="0.25">
      <c r="B122" s="217"/>
      <c r="C122" s="263"/>
      <c r="D122" s="226" t="str">
        <f t="shared" si="9"/>
        <v>Coal</v>
      </c>
      <c r="E122" s="219" t="s">
        <v>121</v>
      </c>
      <c r="F122" s="276" t="s">
        <v>571</v>
      </c>
      <c r="G122" s="276"/>
      <c r="H122" s="538">
        <f>IFERROR(H86*INDEX('Emissions factors'!$F$5:$CR$10,MATCH('Data Input - Proposed'!$D122,'Emissions factors'!$C$5:$C$10,0),MATCH('Data Input - Proposed'!H$7,'Emissions factors'!$F$4:$CR$4,0))/1000,0)</f>
        <v>0</v>
      </c>
      <c r="I122" s="538">
        <f>IFERROR(I86*INDEX('Emissions factors'!$F$5:$CR$10,MATCH('Data Input - Proposed'!$D122,'Emissions factors'!$C$5:$C$10,0),MATCH('Data Input - Proposed'!I$7,'Emissions factors'!$F$4:$CR$4,0))/1000,0)</f>
        <v>0</v>
      </c>
      <c r="J122" s="538">
        <f>IFERROR(J86*INDEX('Emissions factors'!$F$5:$CR$10,MATCH('Data Input - Proposed'!$D122,'Emissions factors'!$C$5:$C$10,0),MATCH('Data Input - Proposed'!J$7,'Emissions factors'!$F$4:$CR$4,0))/1000,0)</f>
        <v>0</v>
      </c>
      <c r="K122" s="538">
        <f>IFERROR(K86*INDEX('Emissions factors'!$F$5:$CR$10,MATCH('Data Input - Proposed'!$D122,'Emissions factors'!$C$5:$C$10,0),MATCH('Data Input - Proposed'!K$7,'Emissions factors'!$F$4:$CR$4,0))/1000,0)</f>
        <v>0</v>
      </c>
      <c r="L122" s="538">
        <f>IFERROR(L86*INDEX('Emissions factors'!$F$5:$CR$10,MATCH('Data Input - Proposed'!$D122,'Emissions factors'!$C$5:$C$10,0),MATCH('Data Input - Proposed'!L$7,'Emissions factors'!$F$4:$CR$4,0))/1000,0)</f>
        <v>0</v>
      </c>
      <c r="M122" s="538">
        <f>IFERROR(M86*INDEX('Emissions factors'!$F$5:$CR$10,MATCH('Data Input - Proposed'!$D122,'Emissions factors'!$C$5:$C$10,0),MATCH('Data Input - Proposed'!M$7,'Emissions factors'!$F$4:$CR$4,0))/1000,0)</f>
        <v>0</v>
      </c>
      <c r="N122" s="538">
        <f>IFERROR(N86*INDEX('Emissions factors'!$F$5:$CR$10,MATCH('Data Input - Proposed'!$D122,'Emissions factors'!$C$5:$C$10,0),MATCH('Data Input - Proposed'!N$7,'Emissions factors'!$F$4:$CR$4,0))/1000,0)</f>
        <v>0</v>
      </c>
      <c r="O122" s="538">
        <f>IFERROR(O86*INDEX('Emissions factors'!$F$5:$CR$10,MATCH('Data Input - Proposed'!$D122,'Emissions factors'!$C$5:$C$10,0),MATCH('Data Input - Proposed'!O$7,'Emissions factors'!$F$4:$CR$4,0))/1000,0)</f>
        <v>0</v>
      </c>
      <c r="P122" s="538">
        <f>IFERROR(P86*INDEX('Emissions factors'!$F$5:$CR$10,MATCH('Data Input - Proposed'!$D122,'Emissions factors'!$C$5:$C$10,0),MATCH('Data Input - Proposed'!P$7,'Emissions factors'!$F$4:$CR$4,0))/1000,0)</f>
        <v>0</v>
      </c>
      <c r="Q122" s="538">
        <f>IFERROR(Q86*INDEX('Emissions factors'!$F$5:$CR$10,MATCH('Data Input - Proposed'!$D122,'Emissions factors'!$C$5:$C$10,0),MATCH('Data Input - Proposed'!Q$7,'Emissions factors'!$F$4:$CR$4,0))/1000,0)</f>
        <v>0</v>
      </c>
      <c r="R122" s="538">
        <f>IFERROR(R86*INDEX('Emissions factors'!$F$5:$CR$10,MATCH('Data Input - Proposed'!$D122,'Emissions factors'!$C$5:$C$10,0),MATCH('Data Input - Proposed'!R$7,'Emissions factors'!$F$4:$CR$4,0))/1000,0)</f>
        <v>0</v>
      </c>
      <c r="S122" s="538">
        <f>IFERROR(S86*INDEX('Emissions factors'!$F$5:$CR$10,MATCH('Data Input - Proposed'!$D122,'Emissions factors'!$C$5:$C$10,0),MATCH('Data Input - Proposed'!S$7,'Emissions factors'!$F$4:$CR$4,0))/1000,0)</f>
        <v>0</v>
      </c>
      <c r="T122" s="538">
        <f>IFERROR(T86*INDEX('Emissions factors'!$F$5:$CR$10,MATCH('Data Input - Proposed'!$D122,'Emissions factors'!$C$5:$C$10,0),MATCH('Data Input - Proposed'!T$7,'Emissions factors'!$F$4:$CR$4,0))/1000,0)</f>
        <v>0</v>
      </c>
      <c r="U122" s="538">
        <f>IFERROR(U86*INDEX('Emissions factors'!$F$5:$CR$10,MATCH('Data Input - Proposed'!$D122,'Emissions factors'!$C$5:$C$10,0),MATCH('Data Input - Proposed'!U$7,'Emissions factors'!$F$4:$CR$4,0))/1000,0)</f>
        <v>0</v>
      </c>
      <c r="V122" s="538">
        <f>IFERROR(V86*INDEX('Emissions factors'!$F$5:$CR$10,MATCH('Data Input - Proposed'!$D122,'Emissions factors'!$C$5:$C$10,0),MATCH('Data Input - Proposed'!V$7,'Emissions factors'!$F$4:$CR$4,0))/1000,0)</f>
        <v>0</v>
      </c>
      <c r="W122" s="538">
        <f>IFERROR(W86*INDEX('Emissions factors'!$F$5:$CR$10,MATCH('Data Input - Proposed'!$D122,'Emissions factors'!$C$5:$C$10,0),MATCH('Data Input - Proposed'!W$7,'Emissions factors'!$F$4:$CR$4,0))/1000,0)</f>
        <v>0</v>
      </c>
      <c r="X122" s="538">
        <f>IFERROR(X86*INDEX('Emissions factors'!$F$5:$CR$10,MATCH('Data Input - Proposed'!$D122,'Emissions factors'!$C$5:$C$10,0),MATCH('Data Input - Proposed'!X$7,'Emissions factors'!$F$4:$CR$4,0))/1000,0)</f>
        <v>0</v>
      </c>
      <c r="Y122" s="538">
        <f>IFERROR(Y86*INDEX('Emissions factors'!$F$5:$CR$10,MATCH('Data Input - Proposed'!$D122,'Emissions factors'!$C$5:$C$10,0),MATCH('Data Input - Proposed'!Y$7,'Emissions factors'!$F$4:$CR$4,0))/1000,0)</f>
        <v>0</v>
      </c>
      <c r="Z122" s="538">
        <f>IFERROR(Z86*INDEX('Emissions factors'!$F$5:$CR$10,MATCH('Data Input - Proposed'!$D122,'Emissions factors'!$C$5:$C$10,0),MATCH('Data Input - Proposed'!Z$7,'Emissions factors'!$F$4:$CR$4,0))/1000,0)</f>
        <v>0</v>
      </c>
      <c r="AA122" s="538">
        <f>IFERROR(AA86*INDEX('Emissions factors'!$F$5:$CR$10,MATCH('Data Input - Proposed'!$D122,'Emissions factors'!$C$5:$C$10,0),MATCH('Data Input - Proposed'!AA$7,'Emissions factors'!$F$4:$CR$4,0))/1000,0)</f>
        <v>0</v>
      </c>
      <c r="AB122" s="538">
        <f>IFERROR(AB86*INDEX('Emissions factors'!$F$5:$CR$10,MATCH('Data Input - Proposed'!$D122,'Emissions factors'!$C$5:$C$10,0),MATCH('Data Input - Proposed'!AB$7,'Emissions factors'!$F$4:$CR$4,0))/1000,0)</f>
        <v>0</v>
      </c>
      <c r="AC122" s="538">
        <f>IFERROR(AC86*INDEX('Emissions factors'!$F$5:$CR$10,MATCH('Data Input - Proposed'!$D122,'Emissions factors'!$C$5:$C$10,0),MATCH('Data Input - Proposed'!AC$7,'Emissions factors'!$F$4:$CR$4,0))/1000,0)</f>
        <v>0</v>
      </c>
      <c r="AD122" s="538">
        <f>IFERROR(AD86*INDEX('Emissions factors'!$F$5:$CR$10,MATCH('Data Input - Proposed'!$D122,'Emissions factors'!$C$5:$C$10,0),MATCH('Data Input - Proposed'!AD$7,'Emissions factors'!$F$4:$CR$4,0))/1000,0)</f>
        <v>0</v>
      </c>
      <c r="AE122" s="538">
        <f>IFERROR(AE86*INDEX('Emissions factors'!$F$5:$CR$10,MATCH('Data Input - Proposed'!$D122,'Emissions factors'!$C$5:$C$10,0),MATCH('Data Input - Proposed'!AE$7,'Emissions factors'!$F$4:$CR$4,0))/1000,0)</f>
        <v>0</v>
      </c>
      <c r="AF122" s="538">
        <f>IFERROR(AF86*INDEX('Emissions factors'!$F$5:$CR$10,MATCH('Data Input - Proposed'!$D122,'Emissions factors'!$C$5:$C$10,0),MATCH('Data Input - Proposed'!AF$7,'Emissions factors'!$F$4:$CR$4,0))/1000,0)</f>
        <v>0</v>
      </c>
      <c r="AG122" s="538">
        <f>IFERROR(AG86*INDEX('Emissions factors'!$F$5:$CR$10,MATCH('Data Input - Proposed'!$D122,'Emissions factors'!$C$5:$C$10,0),MATCH('Data Input - Proposed'!AG$7,'Emissions factors'!$F$4:$CR$4,0))/1000,0)</f>
        <v>0</v>
      </c>
      <c r="AH122" s="538">
        <f>IFERROR(AH86*INDEX('Emissions factors'!$F$5:$CR$10,MATCH('Data Input - Proposed'!$D122,'Emissions factors'!$C$5:$C$10,0),MATCH('Data Input - Proposed'!AH$7,'Emissions factors'!$F$4:$CR$4,0))/1000,0)</f>
        <v>0</v>
      </c>
      <c r="AI122" s="538">
        <f>IFERROR(AI86*INDEX('Emissions factors'!$F$5:$CR$10,MATCH('Data Input - Proposed'!$D122,'Emissions factors'!$C$5:$C$10,0),MATCH('Data Input - Proposed'!AI$7,'Emissions factors'!$F$4:$CR$4,0))/1000,0)</f>
        <v>0</v>
      </c>
      <c r="AJ122" s="538">
        <f>IFERROR(AJ86*INDEX('Emissions factors'!$F$5:$CR$10,MATCH('Data Input - Proposed'!$D122,'Emissions factors'!$C$5:$C$10,0),MATCH('Data Input - Proposed'!AJ$7,'Emissions factors'!$F$4:$CR$4,0))/1000,0)</f>
        <v>0</v>
      </c>
      <c r="AK122" s="538">
        <f>IFERROR(AK86*INDEX('Emissions factors'!$F$5:$CR$10,MATCH('Data Input - Proposed'!$D122,'Emissions factors'!$C$5:$C$10,0),MATCH('Data Input - Proposed'!AK$7,'Emissions factors'!$F$4:$CR$4,0))/1000,0)</f>
        <v>0</v>
      </c>
      <c r="AL122" s="538">
        <f>IFERROR(AL86*INDEX('Emissions factors'!$F$5:$CR$10,MATCH('Data Input - Proposed'!$D122,'Emissions factors'!$C$5:$C$10,0),MATCH('Data Input - Proposed'!AL$7,'Emissions factors'!$F$4:$CR$4,0))/1000,0)</f>
        <v>0</v>
      </c>
      <c r="AM122" s="538">
        <f>IFERROR(AM86*INDEX('Emissions factors'!$F$5:$CR$10,MATCH('Data Input - Proposed'!$D122,'Emissions factors'!$C$5:$C$10,0),MATCH('Data Input - Proposed'!AM$7,'Emissions factors'!$F$4:$CR$4,0))/1000,0)</f>
        <v>0</v>
      </c>
      <c r="AN122" s="538">
        <f>IFERROR(AN86*INDEX('Emissions factors'!$F$5:$CR$10,MATCH('Data Input - Proposed'!$D122,'Emissions factors'!$C$5:$C$10,0),MATCH('Data Input - Proposed'!AN$7,'Emissions factors'!$F$4:$CR$4,0))/1000,0)</f>
        <v>0</v>
      </c>
      <c r="AO122" s="538">
        <f>IFERROR(AO86*INDEX('Emissions factors'!$F$5:$CR$10,MATCH('Data Input - Proposed'!$D122,'Emissions factors'!$C$5:$C$10,0),MATCH('Data Input - Proposed'!AO$7,'Emissions factors'!$F$4:$CR$4,0))/1000,0)</f>
        <v>0</v>
      </c>
      <c r="AP122" s="538">
        <f>IFERROR(AP86*INDEX('Emissions factors'!$F$5:$CR$10,MATCH('Data Input - Proposed'!$D122,'Emissions factors'!$C$5:$C$10,0),MATCH('Data Input - Proposed'!AP$7,'Emissions factors'!$F$4:$CR$4,0))/1000,0)</f>
        <v>0</v>
      </c>
      <c r="AQ122" s="538">
        <f>IFERROR(AQ86*INDEX('Emissions factors'!$F$5:$CR$10,MATCH('Data Input - Proposed'!$D122,'Emissions factors'!$C$5:$C$10,0),MATCH('Data Input - Proposed'!AQ$7,'Emissions factors'!$F$4:$CR$4,0))/1000,0)</f>
        <v>0</v>
      </c>
      <c r="AR122" s="538">
        <f>IFERROR(AR86*INDEX('Emissions factors'!$F$5:$CR$10,MATCH('Data Input - Proposed'!$D122,'Emissions factors'!$C$5:$C$10,0),MATCH('Data Input - Proposed'!AR$7,'Emissions factors'!$F$4:$CR$4,0))/1000,0)</f>
        <v>0</v>
      </c>
      <c r="AS122" s="538">
        <f>IFERROR(AS86*INDEX('Emissions factors'!$F$5:$CR$10,MATCH('Data Input - Proposed'!$D122,'Emissions factors'!$C$5:$C$10,0),MATCH('Data Input - Proposed'!AS$7,'Emissions factors'!$F$4:$CR$4,0))/1000,0)</f>
        <v>0</v>
      </c>
      <c r="AT122" s="538">
        <f>IFERROR(AT86*INDEX('Emissions factors'!$F$5:$CR$10,MATCH('Data Input - Proposed'!$D122,'Emissions factors'!$C$5:$C$10,0),MATCH('Data Input - Proposed'!AT$7,'Emissions factors'!$F$4:$CR$4,0))/1000,0)</f>
        <v>0</v>
      </c>
      <c r="AU122" s="538">
        <f>IFERROR(AU86*INDEX('Emissions factors'!$F$5:$CR$10,MATCH('Data Input - Proposed'!$D122,'Emissions factors'!$C$5:$C$10,0),MATCH('Data Input - Proposed'!AU$7,'Emissions factors'!$F$4:$CR$4,0))/1000,0)</f>
        <v>0</v>
      </c>
      <c r="AV122" s="538">
        <f>IFERROR(AV86*INDEX('Emissions factors'!$F$5:$CR$10,MATCH('Data Input - Proposed'!$D122,'Emissions factors'!$C$5:$C$10,0),MATCH('Data Input - Proposed'!AV$7,'Emissions factors'!$F$4:$CR$4,0))/1000,0)</f>
        <v>0</v>
      </c>
      <c r="AW122" s="538">
        <f>IFERROR(AW86*INDEX('Emissions factors'!$F$5:$CR$10,MATCH('Data Input - Proposed'!$D122,'Emissions factors'!$C$5:$C$10,0),MATCH('Data Input - Proposed'!AW$7,'Emissions factors'!$F$4:$CR$4,0))/1000,0)</f>
        <v>0</v>
      </c>
      <c r="AX122" s="538">
        <f>IFERROR(AX86*INDEX('Emissions factors'!$F$5:$CR$10,MATCH('Data Input - Proposed'!$D122,'Emissions factors'!$C$5:$C$10,0),MATCH('Data Input - Proposed'!AX$7,'Emissions factors'!$F$4:$CR$4,0))/1000,0)</f>
        <v>0</v>
      </c>
      <c r="AY122" s="538">
        <f>IFERROR(AY86*INDEX('Emissions factors'!$F$5:$CR$10,MATCH('Data Input - Proposed'!$D122,'Emissions factors'!$C$5:$C$10,0),MATCH('Data Input - Proposed'!AY$7,'Emissions factors'!$F$4:$CR$4,0))/1000,0)</f>
        <v>0</v>
      </c>
      <c r="AZ122" s="538">
        <f>IFERROR(AZ86*INDEX('Emissions factors'!$F$5:$CR$10,MATCH('Data Input - Proposed'!$D122,'Emissions factors'!$C$5:$C$10,0),MATCH('Data Input - Proposed'!AZ$7,'Emissions factors'!$F$4:$CR$4,0))/1000,0)</f>
        <v>0</v>
      </c>
      <c r="BA122" s="538">
        <f>IFERROR(BA86*INDEX('Emissions factors'!$F$5:$CR$10,MATCH('Data Input - Proposed'!$D122,'Emissions factors'!$C$5:$C$10,0),MATCH('Data Input - Proposed'!BA$7,'Emissions factors'!$F$4:$CR$4,0))/1000,0)</f>
        <v>0</v>
      </c>
      <c r="BB122" s="538">
        <f>IFERROR(BB86*INDEX('Emissions factors'!$F$5:$CR$10,MATCH('Data Input - Proposed'!$D122,'Emissions factors'!$C$5:$C$10,0),MATCH('Data Input - Proposed'!BB$7,'Emissions factors'!$F$4:$CR$4,0))/1000,0)</f>
        <v>0</v>
      </c>
      <c r="BC122" s="538">
        <f>IFERROR(BC86*INDEX('Emissions factors'!$F$5:$CR$10,MATCH('Data Input - Proposed'!$D122,'Emissions factors'!$C$5:$C$10,0),MATCH('Data Input - Proposed'!BC$7,'Emissions factors'!$F$4:$CR$4,0))/1000,0)</f>
        <v>0</v>
      </c>
      <c r="BD122" s="538">
        <f>IFERROR(BD86*INDEX('Emissions factors'!$F$5:$CR$10,MATCH('Data Input - Proposed'!$D122,'Emissions factors'!$C$5:$C$10,0),MATCH('Data Input - Proposed'!BD$7,'Emissions factors'!$F$4:$CR$4,0))/1000,0)</f>
        <v>0</v>
      </c>
      <c r="BE122" s="538">
        <f>IFERROR(BE86*INDEX('Emissions factors'!$F$5:$CR$10,MATCH('Data Input - Proposed'!$D122,'Emissions factors'!$C$5:$C$10,0),MATCH('Data Input - Proposed'!BE$7,'Emissions factors'!$F$4:$CR$4,0))/1000,0)</f>
        <v>0</v>
      </c>
      <c r="BF122" s="538">
        <f>IFERROR(BF86*INDEX('Emissions factors'!$F$5:$CR$10,MATCH('Data Input - Proposed'!$D122,'Emissions factors'!$C$5:$C$10,0),MATCH('Data Input - Proposed'!BF$7,'Emissions factors'!$F$4:$CR$4,0))/1000,0)</f>
        <v>0</v>
      </c>
      <c r="BG122" s="538">
        <f>IFERROR(BG86*INDEX('Emissions factors'!$F$5:$CR$10,MATCH('Data Input - Proposed'!$D122,'Emissions factors'!$C$5:$C$10,0),MATCH('Data Input - Proposed'!BG$7,'Emissions factors'!$F$4:$CR$4,0))/1000,0)</f>
        <v>0</v>
      </c>
      <c r="BH122" s="538">
        <f>IFERROR(BH86*INDEX('Emissions factors'!$F$5:$CR$10,MATCH('Data Input - Proposed'!$D122,'Emissions factors'!$C$5:$C$10,0),MATCH('Data Input - Proposed'!BH$7,'Emissions factors'!$F$4:$CR$4,0))/1000,0)</f>
        <v>0</v>
      </c>
      <c r="BI122" s="538">
        <f>IFERROR(BI86*INDEX('Emissions factors'!$F$5:$CR$10,MATCH('Data Input - Proposed'!$D122,'Emissions factors'!$C$5:$C$10,0),MATCH('Data Input - Proposed'!BI$7,'Emissions factors'!$F$4:$CR$4,0))/1000,0)</f>
        <v>0</v>
      </c>
      <c r="BJ122" s="538">
        <f>IFERROR(BJ86*INDEX('Emissions factors'!$F$5:$CR$10,MATCH('Data Input - Proposed'!$D122,'Emissions factors'!$C$5:$C$10,0),MATCH('Data Input - Proposed'!BJ$7,'Emissions factors'!$F$4:$CR$4,0))/1000,0)</f>
        <v>0</v>
      </c>
      <c r="BK122" s="538">
        <f>IFERROR(BK86*INDEX('Emissions factors'!$F$5:$CR$10,MATCH('Data Input - Proposed'!$D122,'Emissions factors'!$C$5:$C$10,0),MATCH('Data Input - Proposed'!BK$7,'Emissions factors'!$F$4:$CR$4,0))/1000,0)</f>
        <v>0</v>
      </c>
      <c r="BL122" s="538">
        <f>IFERROR(BL86*INDEX('Emissions factors'!$F$5:$CR$10,MATCH('Data Input - Proposed'!$D122,'Emissions factors'!$C$5:$C$10,0),MATCH('Data Input - Proposed'!BL$7,'Emissions factors'!$F$4:$CR$4,0))/1000,0)</f>
        <v>0</v>
      </c>
      <c r="BM122" s="538">
        <f>IFERROR(BM86*INDEX('Emissions factors'!$F$5:$CR$10,MATCH('Data Input - Proposed'!$D122,'Emissions factors'!$C$5:$C$10,0),MATCH('Data Input - Proposed'!BM$7,'Emissions factors'!$F$4:$CR$4,0))/1000,0)</f>
        <v>0</v>
      </c>
      <c r="BN122" s="538">
        <f>IFERROR(BN86*INDEX('Emissions factors'!$F$5:$CR$10,MATCH('Data Input - Proposed'!$D122,'Emissions factors'!$C$5:$C$10,0),MATCH('Data Input - Proposed'!BN$7,'Emissions factors'!$F$4:$CR$4,0))/1000,0)</f>
        <v>0</v>
      </c>
      <c r="BO122" s="538">
        <f>IFERROR(BO86*INDEX('Emissions factors'!$F$5:$CR$10,MATCH('Data Input - Proposed'!$D122,'Emissions factors'!$C$5:$C$10,0),MATCH('Data Input - Proposed'!BO$7,'Emissions factors'!$F$4:$CR$4,0))/1000,0)</f>
        <v>0</v>
      </c>
      <c r="BP122" s="538">
        <f>IFERROR(BP86*INDEX('Emissions factors'!$F$5:$CR$10,MATCH('Data Input - Proposed'!$D122,'Emissions factors'!$C$5:$C$10,0),MATCH('Data Input - Proposed'!BP$7,'Emissions factors'!$F$4:$CR$4,0))/1000,0)</f>
        <v>0</v>
      </c>
      <c r="BQ122" s="538">
        <f>IFERROR(BQ86*INDEX('Emissions factors'!$F$5:$CR$10,MATCH('Data Input - Proposed'!$D122,'Emissions factors'!$C$5:$C$10,0),MATCH('Data Input - Proposed'!BQ$7,'Emissions factors'!$F$4:$CR$4,0))/1000,0)</f>
        <v>0</v>
      </c>
      <c r="BR122" s="538">
        <f>IFERROR(BR86*INDEX('Emissions factors'!$F$5:$CR$10,MATCH('Data Input - Proposed'!$D122,'Emissions factors'!$C$5:$C$10,0),MATCH('Data Input - Proposed'!BR$7,'Emissions factors'!$F$4:$CR$4,0))/1000,0)</f>
        <v>0</v>
      </c>
      <c r="BS122" s="538">
        <f>IFERROR(BS86*INDEX('Emissions factors'!$F$5:$CR$10,MATCH('Data Input - Proposed'!$D122,'Emissions factors'!$C$5:$C$10,0),MATCH('Data Input - Proposed'!BS$7,'Emissions factors'!$F$4:$CR$4,0))/1000,0)</f>
        <v>0</v>
      </c>
      <c r="BT122" s="538">
        <f>IFERROR(BT86*INDEX('Emissions factors'!$F$5:$CR$10,MATCH('Data Input - Proposed'!$D122,'Emissions factors'!$C$5:$C$10,0),MATCH('Data Input - Proposed'!BT$7,'Emissions factors'!$F$4:$CR$4,0))/1000,0)</f>
        <v>0</v>
      </c>
      <c r="BU122" s="538">
        <f>IFERROR(BU86*INDEX('Emissions factors'!$F$5:$CR$10,MATCH('Data Input - Proposed'!$D122,'Emissions factors'!$C$5:$C$10,0),MATCH('Data Input - Proposed'!BU$7,'Emissions factors'!$F$4:$CR$4,0))/1000,0)</f>
        <v>0</v>
      </c>
      <c r="BV122" s="538">
        <f>IFERROR(BV86*INDEX('Emissions factors'!$F$5:$CR$10,MATCH('Data Input - Proposed'!$D122,'Emissions factors'!$C$5:$C$10,0),MATCH('Data Input - Proposed'!BV$7,'Emissions factors'!$F$4:$CR$4,0))/1000,0)</f>
        <v>0</v>
      </c>
      <c r="BW122" s="538">
        <f>IFERROR(BW86*INDEX('Emissions factors'!$F$5:$CR$10,MATCH('Data Input - Proposed'!$D122,'Emissions factors'!$C$5:$C$10,0),MATCH('Data Input - Proposed'!BW$7,'Emissions factors'!$F$4:$CR$4,0))/1000,0)</f>
        <v>0</v>
      </c>
      <c r="BX122" s="538">
        <f>IFERROR(BX86*INDEX('Emissions factors'!$F$5:$CR$10,MATCH('Data Input - Proposed'!$D122,'Emissions factors'!$C$5:$C$10,0),MATCH('Data Input - Proposed'!BX$7,'Emissions factors'!$F$4:$CR$4,0))/1000,0)</f>
        <v>0</v>
      </c>
      <c r="BY122" s="538">
        <f>IFERROR(BY86*INDEX('Emissions factors'!$F$5:$CR$10,MATCH('Data Input - Proposed'!$D122,'Emissions factors'!$C$5:$C$10,0),MATCH('Data Input - Proposed'!BY$7,'Emissions factors'!$F$4:$CR$4,0))/1000,0)</f>
        <v>0</v>
      </c>
      <c r="BZ122" s="538">
        <f>IFERROR(BZ86*INDEX('Emissions factors'!$F$5:$CR$10,MATCH('Data Input - Proposed'!$D122,'Emissions factors'!$C$5:$C$10,0),MATCH('Data Input - Proposed'!BZ$7,'Emissions factors'!$F$4:$CR$4,0))/1000,0)</f>
        <v>0</v>
      </c>
      <c r="CA122" s="538">
        <f>IFERROR(CA86*INDEX('Emissions factors'!$F$5:$CR$10,MATCH('Data Input - Proposed'!$D122,'Emissions factors'!$C$5:$C$10,0),MATCH('Data Input - Proposed'!CA$7,'Emissions factors'!$F$4:$CR$4,0))/1000,0)</f>
        <v>0</v>
      </c>
      <c r="CB122" s="538">
        <f>IFERROR(CB86*INDEX('Emissions factors'!$F$5:$CR$10,MATCH('Data Input - Proposed'!$D122,'Emissions factors'!$C$5:$C$10,0),MATCH('Data Input - Proposed'!CB$7,'Emissions factors'!$F$4:$CR$4,0))/1000,0)</f>
        <v>0</v>
      </c>
      <c r="CC122" s="538">
        <f>IFERROR(CC86*INDEX('Emissions factors'!$F$5:$CR$10,MATCH('Data Input - Proposed'!$D122,'Emissions factors'!$C$5:$C$10,0),MATCH('Data Input - Proposed'!CC$7,'Emissions factors'!$F$4:$CR$4,0))/1000,0)</f>
        <v>0</v>
      </c>
      <c r="CD122" s="538">
        <f>IFERROR(CD86*INDEX('Emissions factors'!$F$5:$CR$10,MATCH('Data Input - Proposed'!$D122,'Emissions factors'!$C$5:$C$10,0),MATCH('Data Input - Proposed'!CD$7,'Emissions factors'!$F$4:$CR$4,0))/1000,0)</f>
        <v>0</v>
      </c>
      <c r="CE122" s="538">
        <f>IFERROR(CE86*INDEX('Emissions factors'!$F$5:$CR$10,MATCH('Data Input - Proposed'!$D122,'Emissions factors'!$C$5:$C$10,0),MATCH('Data Input - Proposed'!CE$7,'Emissions factors'!$F$4:$CR$4,0))/1000,0)</f>
        <v>0</v>
      </c>
      <c r="CF122" s="538">
        <f>IFERROR(CF86*INDEX('Emissions factors'!$F$5:$CR$10,MATCH('Data Input - Proposed'!$D122,'Emissions factors'!$C$5:$C$10,0),MATCH('Data Input - Proposed'!CF$7,'Emissions factors'!$F$4:$CR$4,0))/1000,0)</f>
        <v>0</v>
      </c>
      <c r="CG122" s="538">
        <f>IFERROR(CG86*INDEX('Emissions factors'!$F$5:$CR$10,MATCH('Data Input - Proposed'!$D122,'Emissions factors'!$C$5:$C$10,0),MATCH('Data Input - Proposed'!CG$7,'Emissions factors'!$F$4:$CR$4,0))/1000,0)</f>
        <v>0</v>
      </c>
      <c r="CH122" s="538">
        <f>IFERROR(CH86*INDEX('Emissions factors'!$F$5:$CR$10,MATCH('Data Input - Proposed'!$D122,'Emissions factors'!$C$5:$C$10,0),MATCH('Data Input - Proposed'!CH$7,'Emissions factors'!$F$4:$CR$4,0))/1000,0)</f>
        <v>0</v>
      </c>
      <c r="CI122" s="538">
        <f>IFERROR(CI86*INDEX('Emissions factors'!$F$5:$CR$10,MATCH('Data Input - Proposed'!$D122,'Emissions factors'!$C$5:$C$10,0),MATCH('Data Input - Proposed'!CI$7,'Emissions factors'!$F$4:$CR$4,0))/1000,0)</f>
        <v>0</v>
      </c>
      <c r="CJ122" s="538">
        <f>IFERROR(CJ86*INDEX('Emissions factors'!$F$5:$CR$10,MATCH('Data Input - Proposed'!$D122,'Emissions factors'!$C$5:$C$10,0),MATCH('Data Input - Proposed'!CJ$7,'Emissions factors'!$F$4:$CR$4,0))/1000,0)</f>
        <v>0</v>
      </c>
      <c r="CK122" s="538">
        <f>IFERROR(CK86*INDEX('Emissions factors'!$F$5:$CR$10,MATCH('Data Input - Proposed'!$D122,'Emissions factors'!$C$5:$C$10,0),MATCH('Data Input - Proposed'!CK$7,'Emissions factors'!$F$4:$CR$4,0))/1000,0)</f>
        <v>0</v>
      </c>
      <c r="CL122" s="538">
        <f>IFERROR(CL86*INDEX('Emissions factors'!$F$5:$CR$10,MATCH('Data Input - Proposed'!$D122,'Emissions factors'!$C$5:$C$10,0),MATCH('Data Input - Proposed'!CL$7,'Emissions factors'!$F$4:$CR$4,0))/1000,0)</f>
        <v>0</v>
      </c>
      <c r="CM122" s="538">
        <f>IFERROR(CM86*INDEX('Emissions factors'!$F$5:$CR$10,MATCH('Data Input - Proposed'!$D122,'Emissions factors'!$C$5:$C$10,0),MATCH('Data Input - Proposed'!CM$7,'Emissions factors'!$F$4:$CR$4,0))/1000,0)</f>
        <v>0</v>
      </c>
      <c r="CN122" s="538">
        <f>IFERROR(CN86*INDEX('Emissions factors'!$F$5:$CR$10,MATCH('Data Input - Proposed'!$D122,'Emissions factors'!$C$5:$C$10,0),MATCH('Data Input - Proposed'!CN$7,'Emissions factors'!$F$4:$CR$4,0))/1000,0)</f>
        <v>0</v>
      </c>
      <c r="CO122" s="538">
        <f>IFERROR(CO86*INDEX('Emissions factors'!$F$5:$CR$10,MATCH('Data Input - Proposed'!$D122,'Emissions factors'!$C$5:$C$10,0),MATCH('Data Input - Proposed'!CO$7,'Emissions factors'!$F$4:$CR$4,0))/1000,0)</f>
        <v>0</v>
      </c>
      <c r="CP122" s="538">
        <f>IFERROR(CP86*INDEX('Emissions factors'!$F$5:$CR$10,MATCH('Data Input - Proposed'!$D122,'Emissions factors'!$C$5:$C$10,0),MATCH('Data Input - Proposed'!CP$7,'Emissions factors'!$F$4:$CR$4,0))/1000,0)</f>
        <v>0</v>
      </c>
      <c r="CQ122" s="538">
        <f>IFERROR(CQ86*INDEX('Emissions factors'!$F$5:$CR$10,MATCH('Data Input - Proposed'!$D122,'Emissions factors'!$C$5:$C$10,0),MATCH('Data Input - Proposed'!CQ$7,'Emissions factors'!$F$4:$CR$4,0))/1000,0)</f>
        <v>0</v>
      </c>
      <c r="CR122" s="538">
        <f>IFERROR(CR86*INDEX('Emissions factors'!$F$5:$CR$10,MATCH('Data Input - Proposed'!$D122,'Emissions factors'!$C$5:$C$10,0),MATCH('Data Input - Proposed'!CR$7,'Emissions factors'!$F$4:$CR$4,0))/1000,0)</f>
        <v>0</v>
      </c>
      <c r="CS122" s="538">
        <f>IFERROR(CS86*INDEX('Emissions factors'!$F$5:$CR$10,MATCH('Data Input - Proposed'!$D122,'Emissions factors'!$C$5:$C$10,0),MATCH('Data Input - Proposed'!CS$7,'Emissions factors'!$F$4:$CR$4,0))/1000,0)</f>
        <v>0</v>
      </c>
      <c r="CT122" s="538">
        <f>IFERROR(CT86*INDEX('Emissions factors'!$F$5:$CR$10,MATCH('Data Input - Proposed'!$D122,'Emissions factors'!$C$5:$C$10,0),MATCH('Data Input - Proposed'!CT$7,'Emissions factors'!$F$4:$CR$4,0))/1000,0)</f>
        <v>0</v>
      </c>
      <c r="CU122" s="538">
        <f>IFERROR(CU86*INDEX('Emissions factors'!$F$5:$CR$10,MATCH('Data Input - Proposed'!$D122,'Emissions factors'!$C$5:$C$10,0),MATCH('Data Input - Proposed'!CU$7,'Emissions factors'!$F$4:$CR$4,0))/1000,0)</f>
        <v>0</v>
      </c>
      <c r="CV122" s="538">
        <f>IFERROR(CV86*INDEX('Emissions factors'!$F$5:$CR$10,MATCH('Data Input - Proposed'!$D122,'Emissions factors'!$C$5:$C$10,0),MATCH('Data Input - Proposed'!CV$7,'Emissions factors'!$F$4:$CR$4,0))/1000,0)</f>
        <v>0</v>
      </c>
      <c r="CW122" s="538">
        <f>IFERROR(CW86*INDEX('Emissions factors'!$F$5:$CR$10,MATCH('Data Input - Proposed'!$D122,'Emissions factors'!$C$5:$C$10,0),MATCH('Data Input - Proposed'!CW$7,'Emissions factors'!$F$4:$CR$4,0))/1000,0)</f>
        <v>0</v>
      </c>
      <c r="CX122" s="538">
        <f>IFERROR(CX86*INDEX('Emissions factors'!$F$5:$CR$10,MATCH('Data Input - Proposed'!$D122,'Emissions factors'!$C$5:$C$10,0),MATCH('Data Input - Proposed'!CX$7,'Emissions factors'!$F$4:$CR$4,0))/1000,0)</f>
        <v>0</v>
      </c>
      <c r="CY122" s="538">
        <f>IFERROR(CY86*INDEX('Emissions factors'!$F$5:$CR$10,MATCH('Data Input - Proposed'!$D122,'Emissions factors'!$C$5:$C$10,0),MATCH('Data Input - Proposed'!CY$7,'Emissions factors'!$F$4:$CR$4,0))/1000,0)</f>
        <v>0</v>
      </c>
      <c r="CZ122" s="538">
        <f>IFERROR(CZ86*INDEX('Emissions factors'!$F$5:$CR$10,MATCH('Data Input - Proposed'!$D122,'Emissions factors'!$C$5:$C$10,0),MATCH('Data Input - Proposed'!CZ$7,'Emissions factors'!$F$4:$CR$4,0))/1000,0)</f>
        <v>0</v>
      </c>
      <c r="DA122" s="538">
        <f>IFERROR(DA86*INDEX('Emissions factors'!$F$5:$CR$10,MATCH('Data Input - Proposed'!$D122,'Emissions factors'!$C$5:$C$10,0),MATCH('Data Input - Proposed'!DA$7,'Emissions factors'!$F$4:$CR$4,0))/1000,0)</f>
        <v>0</v>
      </c>
      <c r="DB122" s="538">
        <f>IFERROR(DB86*INDEX('Emissions factors'!$F$5:$CR$10,MATCH('Data Input - Proposed'!$D122,'Emissions factors'!$C$5:$C$10,0),MATCH('Data Input - Proposed'!DB$7,'Emissions factors'!$F$4:$CR$4,0))/1000,0)</f>
        <v>0</v>
      </c>
      <c r="DC122" s="538">
        <f>IFERROR(DC86*INDEX('Emissions factors'!$F$5:$CR$10,MATCH('Data Input - Proposed'!$D122,'Emissions factors'!$C$5:$C$10,0),MATCH('Data Input - Proposed'!DC$7,'Emissions factors'!$F$4:$CR$4,0))/1000,0)</f>
        <v>0</v>
      </c>
      <c r="DD122" s="916"/>
      <c r="DE122" s="917"/>
    </row>
    <row r="123" spans="2:109" x14ac:dyDescent="0.25">
      <c r="B123" s="217"/>
      <c r="C123" s="263"/>
      <c r="D123" s="226" t="str">
        <f t="shared" si="9"/>
        <v>Gas Oil</v>
      </c>
      <c r="E123" s="219" t="s">
        <v>121</v>
      </c>
      <c r="F123" s="276" t="s">
        <v>571</v>
      </c>
      <c r="G123" s="276"/>
      <c r="H123" s="538">
        <f>IFERROR(H87*INDEX('Emissions factors'!$F$5:$CR$10,MATCH('Data Input - Proposed'!$D123,'Emissions factors'!$C$5:$C$10,0),MATCH('Data Input - Proposed'!H$7,'Emissions factors'!$F$4:$CR$4,0))/1000,0)</f>
        <v>0</v>
      </c>
      <c r="I123" s="538">
        <f>IFERROR(I87*INDEX('Emissions factors'!$F$5:$CR$10,MATCH('Data Input - Proposed'!$D123,'Emissions factors'!$C$5:$C$10,0),MATCH('Data Input - Proposed'!I$7,'Emissions factors'!$F$4:$CR$4,0))/1000,0)</f>
        <v>0</v>
      </c>
      <c r="J123" s="538">
        <f>IFERROR(J87*INDEX('Emissions factors'!$F$5:$CR$10,MATCH('Data Input - Proposed'!$D123,'Emissions factors'!$C$5:$C$10,0),MATCH('Data Input - Proposed'!J$7,'Emissions factors'!$F$4:$CR$4,0))/1000,0)</f>
        <v>0</v>
      </c>
      <c r="K123" s="538">
        <f>IFERROR(K87*INDEX('Emissions factors'!$F$5:$CR$10,MATCH('Data Input - Proposed'!$D123,'Emissions factors'!$C$5:$C$10,0),MATCH('Data Input - Proposed'!K$7,'Emissions factors'!$F$4:$CR$4,0))/1000,0)</f>
        <v>0</v>
      </c>
      <c r="L123" s="538">
        <f>IFERROR(L87*INDEX('Emissions factors'!$F$5:$CR$10,MATCH('Data Input - Proposed'!$D123,'Emissions factors'!$C$5:$C$10,0),MATCH('Data Input - Proposed'!L$7,'Emissions factors'!$F$4:$CR$4,0))/1000,0)</f>
        <v>0</v>
      </c>
      <c r="M123" s="538">
        <f>IFERROR(M87*INDEX('Emissions factors'!$F$5:$CR$10,MATCH('Data Input - Proposed'!$D123,'Emissions factors'!$C$5:$C$10,0),MATCH('Data Input - Proposed'!M$7,'Emissions factors'!$F$4:$CR$4,0))/1000,0)</f>
        <v>0</v>
      </c>
      <c r="N123" s="538">
        <f>IFERROR(N87*INDEX('Emissions factors'!$F$5:$CR$10,MATCH('Data Input - Proposed'!$D123,'Emissions factors'!$C$5:$C$10,0),MATCH('Data Input - Proposed'!N$7,'Emissions factors'!$F$4:$CR$4,0))/1000,0)</f>
        <v>0</v>
      </c>
      <c r="O123" s="538">
        <f>IFERROR(O87*INDEX('Emissions factors'!$F$5:$CR$10,MATCH('Data Input - Proposed'!$D123,'Emissions factors'!$C$5:$C$10,0),MATCH('Data Input - Proposed'!O$7,'Emissions factors'!$F$4:$CR$4,0))/1000,0)</f>
        <v>0</v>
      </c>
      <c r="P123" s="538">
        <f>IFERROR(P87*INDEX('Emissions factors'!$F$5:$CR$10,MATCH('Data Input - Proposed'!$D123,'Emissions factors'!$C$5:$C$10,0),MATCH('Data Input - Proposed'!P$7,'Emissions factors'!$F$4:$CR$4,0))/1000,0)</f>
        <v>0</v>
      </c>
      <c r="Q123" s="538">
        <f>IFERROR(Q87*INDEX('Emissions factors'!$F$5:$CR$10,MATCH('Data Input - Proposed'!$D123,'Emissions factors'!$C$5:$C$10,0),MATCH('Data Input - Proposed'!Q$7,'Emissions factors'!$F$4:$CR$4,0))/1000,0)</f>
        <v>0</v>
      </c>
      <c r="R123" s="538">
        <f>IFERROR(R87*INDEX('Emissions factors'!$F$5:$CR$10,MATCH('Data Input - Proposed'!$D123,'Emissions factors'!$C$5:$C$10,0),MATCH('Data Input - Proposed'!R$7,'Emissions factors'!$F$4:$CR$4,0))/1000,0)</f>
        <v>0</v>
      </c>
      <c r="S123" s="538">
        <f>IFERROR(S87*INDEX('Emissions factors'!$F$5:$CR$10,MATCH('Data Input - Proposed'!$D123,'Emissions factors'!$C$5:$C$10,0),MATCH('Data Input - Proposed'!S$7,'Emissions factors'!$F$4:$CR$4,0))/1000,0)</f>
        <v>0</v>
      </c>
      <c r="T123" s="538">
        <f>IFERROR(T87*INDEX('Emissions factors'!$F$5:$CR$10,MATCH('Data Input - Proposed'!$D123,'Emissions factors'!$C$5:$C$10,0),MATCH('Data Input - Proposed'!T$7,'Emissions factors'!$F$4:$CR$4,0))/1000,0)</f>
        <v>0</v>
      </c>
      <c r="U123" s="538">
        <f>IFERROR(U87*INDEX('Emissions factors'!$F$5:$CR$10,MATCH('Data Input - Proposed'!$D123,'Emissions factors'!$C$5:$C$10,0),MATCH('Data Input - Proposed'!U$7,'Emissions factors'!$F$4:$CR$4,0))/1000,0)</f>
        <v>0</v>
      </c>
      <c r="V123" s="538">
        <f>IFERROR(V87*INDEX('Emissions factors'!$F$5:$CR$10,MATCH('Data Input - Proposed'!$D123,'Emissions factors'!$C$5:$C$10,0),MATCH('Data Input - Proposed'!V$7,'Emissions factors'!$F$4:$CR$4,0))/1000,0)</f>
        <v>0</v>
      </c>
      <c r="W123" s="538">
        <f>IFERROR(W87*INDEX('Emissions factors'!$F$5:$CR$10,MATCH('Data Input - Proposed'!$D123,'Emissions factors'!$C$5:$C$10,0),MATCH('Data Input - Proposed'!W$7,'Emissions factors'!$F$4:$CR$4,0))/1000,0)</f>
        <v>0</v>
      </c>
      <c r="X123" s="538">
        <f>IFERROR(X87*INDEX('Emissions factors'!$F$5:$CR$10,MATCH('Data Input - Proposed'!$D123,'Emissions factors'!$C$5:$C$10,0),MATCH('Data Input - Proposed'!X$7,'Emissions factors'!$F$4:$CR$4,0))/1000,0)</f>
        <v>0</v>
      </c>
      <c r="Y123" s="538">
        <f>IFERROR(Y87*INDEX('Emissions factors'!$F$5:$CR$10,MATCH('Data Input - Proposed'!$D123,'Emissions factors'!$C$5:$C$10,0),MATCH('Data Input - Proposed'!Y$7,'Emissions factors'!$F$4:$CR$4,0))/1000,0)</f>
        <v>0</v>
      </c>
      <c r="Z123" s="538">
        <f>IFERROR(Z87*INDEX('Emissions factors'!$F$5:$CR$10,MATCH('Data Input - Proposed'!$D123,'Emissions factors'!$C$5:$C$10,0),MATCH('Data Input - Proposed'!Z$7,'Emissions factors'!$F$4:$CR$4,0))/1000,0)</f>
        <v>0</v>
      </c>
      <c r="AA123" s="538">
        <f>IFERROR(AA87*INDEX('Emissions factors'!$F$5:$CR$10,MATCH('Data Input - Proposed'!$D123,'Emissions factors'!$C$5:$C$10,0),MATCH('Data Input - Proposed'!AA$7,'Emissions factors'!$F$4:$CR$4,0))/1000,0)</f>
        <v>0</v>
      </c>
      <c r="AB123" s="538">
        <f>IFERROR(AB87*INDEX('Emissions factors'!$F$5:$CR$10,MATCH('Data Input - Proposed'!$D123,'Emissions factors'!$C$5:$C$10,0),MATCH('Data Input - Proposed'!AB$7,'Emissions factors'!$F$4:$CR$4,0))/1000,0)</f>
        <v>0</v>
      </c>
      <c r="AC123" s="538">
        <f>IFERROR(AC87*INDEX('Emissions factors'!$F$5:$CR$10,MATCH('Data Input - Proposed'!$D123,'Emissions factors'!$C$5:$C$10,0),MATCH('Data Input - Proposed'!AC$7,'Emissions factors'!$F$4:$CR$4,0))/1000,0)</f>
        <v>0</v>
      </c>
      <c r="AD123" s="538">
        <f>IFERROR(AD87*INDEX('Emissions factors'!$F$5:$CR$10,MATCH('Data Input - Proposed'!$D123,'Emissions factors'!$C$5:$C$10,0),MATCH('Data Input - Proposed'!AD$7,'Emissions factors'!$F$4:$CR$4,0))/1000,0)</f>
        <v>0</v>
      </c>
      <c r="AE123" s="538">
        <f>IFERROR(AE87*INDEX('Emissions factors'!$F$5:$CR$10,MATCH('Data Input - Proposed'!$D123,'Emissions factors'!$C$5:$C$10,0),MATCH('Data Input - Proposed'!AE$7,'Emissions factors'!$F$4:$CR$4,0))/1000,0)</f>
        <v>0</v>
      </c>
      <c r="AF123" s="538">
        <f>IFERROR(AF87*INDEX('Emissions factors'!$F$5:$CR$10,MATCH('Data Input - Proposed'!$D123,'Emissions factors'!$C$5:$C$10,0),MATCH('Data Input - Proposed'!AF$7,'Emissions factors'!$F$4:$CR$4,0))/1000,0)</f>
        <v>0</v>
      </c>
      <c r="AG123" s="538">
        <f>IFERROR(AG87*INDEX('Emissions factors'!$F$5:$CR$10,MATCH('Data Input - Proposed'!$D123,'Emissions factors'!$C$5:$C$10,0),MATCH('Data Input - Proposed'!AG$7,'Emissions factors'!$F$4:$CR$4,0))/1000,0)</f>
        <v>0</v>
      </c>
      <c r="AH123" s="538">
        <f>IFERROR(AH87*INDEX('Emissions factors'!$F$5:$CR$10,MATCH('Data Input - Proposed'!$D123,'Emissions factors'!$C$5:$C$10,0),MATCH('Data Input - Proposed'!AH$7,'Emissions factors'!$F$4:$CR$4,0))/1000,0)</f>
        <v>0</v>
      </c>
      <c r="AI123" s="538">
        <f>IFERROR(AI87*INDEX('Emissions factors'!$F$5:$CR$10,MATCH('Data Input - Proposed'!$D123,'Emissions factors'!$C$5:$C$10,0),MATCH('Data Input - Proposed'!AI$7,'Emissions factors'!$F$4:$CR$4,0))/1000,0)</f>
        <v>0</v>
      </c>
      <c r="AJ123" s="538">
        <f>IFERROR(AJ87*INDEX('Emissions factors'!$F$5:$CR$10,MATCH('Data Input - Proposed'!$D123,'Emissions factors'!$C$5:$C$10,0),MATCH('Data Input - Proposed'!AJ$7,'Emissions factors'!$F$4:$CR$4,0))/1000,0)</f>
        <v>0</v>
      </c>
      <c r="AK123" s="538">
        <f>IFERROR(AK87*INDEX('Emissions factors'!$F$5:$CR$10,MATCH('Data Input - Proposed'!$D123,'Emissions factors'!$C$5:$C$10,0),MATCH('Data Input - Proposed'!AK$7,'Emissions factors'!$F$4:$CR$4,0))/1000,0)</f>
        <v>0</v>
      </c>
      <c r="AL123" s="538">
        <f>IFERROR(AL87*INDEX('Emissions factors'!$F$5:$CR$10,MATCH('Data Input - Proposed'!$D123,'Emissions factors'!$C$5:$C$10,0),MATCH('Data Input - Proposed'!AL$7,'Emissions factors'!$F$4:$CR$4,0))/1000,0)</f>
        <v>0</v>
      </c>
      <c r="AM123" s="538">
        <f>IFERROR(AM87*INDEX('Emissions factors'!$F$5:$CR$10,MATCH('Data Input - Proposed'!$D123,'Emissions factors'!$C$5:$C$10,0),MATCH('Data Input - Proposed'!AM$7,'Emissions factors'!$F$4:$CR$4,0))/1000,0)</f>
        <v>0</v>
      </c>
      <c r="AN123" s="538">
        <f>IFERROR(AN87*INDEX('Emissions factors'!$F$5:$CR$10,MATCH('Data Input - Proposed'!$D123,'Emissions factors'!$C$5:$C$10,0),MATCH('Data Input - Proposed'!AN$7,'Emissions factors'!$F$4:$CR$4,0))/1000,0)</f>
        <v>0</v>
      </c>
      <c r="AO123" s="538">
        <f>IFERROR(AO87*INDEX('Emissions factors'!$F$5:$CR$10,MATCH('Data Input - Proposed'!$D123,'Emissions factors'!$C$5:$C$10,0),MATCH('Data Input - Proposed'!AO$7,'Emissions factors'!$F$4:$CR$4,0))/1000,0)</f>
        <v>0</v>
      </c>
      <c r="AP123" s="538">
        <f>IFERROR(AP87*INDEX('Emissions factors'!$F$5:$CR$10,MATCH('Data Input - Proposed'!$D123,'Emissions factors'!$C$5:$C$10,0),MATCH('Data Input - Proposed'!AP$7,'Emissions factors'!$F$4:$CR$4,0))/1000,0)</f>
        <v>0</v>
      </c>
      <c r="AQ123" s="538">
        <f>IFERROR(AQ87*INDEX('Emissions factors'!$F$5:$CR$10,MATCH('Data Input - Proposed'!$D123,'Emissions factors'!$C$5:$C$10,0),MATCH('Data Input - Proposed'!AQ$7,'Emissions factors'!$F$4:$CR$4,0))/1000,0)</f>
        <v>0</v>
      </c>
      <c r="AR123" s="538">
        <f>IFERROR(AR87*INDEX('Emissions factors'!$F$5:$CR$10,MATCH('Data Input - Proposed'!$D123,'Emissions factors'!$C$5:$C$10,0),MATCH('Data Input - Proposed'!AR$7,'Emissions factors'!$F$4:$CR$4,0))/1000,0)</f>
        <v>0</v>
      </c>
      <c r="AS123" s="538">
        <f>IFERROR(AS87*INDEX('Emissions factors'!$F$5:$CR$10,MATCH('Data Input - Proposed'!$D123,'Emissions factors'!$C$5:$C$10,0),MATCH('Data Input - Proposed'!AS$7,'Emissions factors'!$F$4:$CR$4,0))/1000,0)</f>
        <v>0</v>
      </c>
      <c r="AT123" s="538">
        <f>IFERROR(AT87*INDEX('Emissions factors'!$F$5:$CR$10,MATCH('Data Input - Proposed'!$D123,'Emissions factors'!$C$5:$C$10,0),MATCH('Data Input - Proposed'!AT$7,'Emissions factors'!$F$4:$CR$4,0))/1000,0)</f>
        <v>0</v>
      </c>
      <c r="AU123" s="538">
        <f>IFERROR(AU87*INDEX('Emissions factors'!$F$5:$CR$10,MATCH('Data Input - Proposed'!$D123,'Emissions factors'!$C$5:$C$10,0),MATCH('Data Input - Proposed'!AU$7,'Emissions factors'!$F$4:$CR$4,0))/1000,0)</f>
        <v>0</v>
      </c>
      <c r="AV123" s="538">
        <f>IFERROR(AV87*INDEX('Emissions factors'!$F$5:$CR$10,MATCH('Data Input - Proposed'!$D123,'Emissions factors'!$C$5:$C$10,0),MATCH('Data Input - Proposed'!AV$7,'Emissions factors'!$F$4:$CR$4,0))/1000,0)</f>
        <v>0</v>
      </c>
      <c r="AW123" s="538">
        <f>IFERROR(AW87*INDEX('Emissions factors'!$F$5:$CR$10,MATCH('Data Input - Proposed'!$D123,'Emissions factors'!$C$5:$C$10,0),MATCH('Data Input - Proposed'!AW$7,'Emissions factors'!$F$4:$CR$4,0))/1000,0)</f>
        <v>0</v>
      </c>
      <c r="AX123" s="538">
        <f>IFERROR(AX87*INDEX('Emissions factors'!$F$5:$CR$10,MATCH('Data Input - Proposed'!$D123,'Emissions factors'!$C$5:$C$10,0),MATCH('Data Input - Proposed'!AX$7,'Emissions factors'!$F$4:$CR$4,0))/1000,0)</f>
        <v>0</v>
      </c>
      <c r="AY123" s="538">
        <f>IFERROR(AY87*INDEX('Emissions factors'!$F$5:$CR$10,MATCH('Data Input - Proposed'!$D123,'Emissions factors'!$C$5:$C$10,0),MATCH('Data Input - Proposed'!AY$7,'Emissions factors'!$F$4:$CR$4,0))/1000,0)</f>
        <v>0</v>
      </c>
      <c r="AZ123" s="538">
        <f>IFERROR(AZ87*INDEX('Emissions factors'!$F$5:$CR$10,MATCH('Data Input - Proposed'!$D123,'Emissions factors'!$C$5:$C$10,0),MATCH('Data Input - Proposed'!AZ$7,'Emissions factors'!$F$4:$CR$4,0))/1000,0)</f>
        <v>0</v>
      </c>
      <c r="BA123" s="538">
        <f>IFERROR(BA87*INDEX('Emissions factors'!$F$5:$CR$10,MATCH('Data Input - Proposed'!$D123,'Emissions factors'!$C$5:$C$10,0),MATCH('Data Input - Proposed'!BA$7,'Emissions factors'!$F$4:$CR$4,0))/1000,0)</f>
        <v>0</v>
      </c>
      <c r="BB123" s="538">
        <f>IFERROR(BB87*INDEX('Emissions factors'!$F$5:$CR$10,MATCH('Data Input - Proposed'!$D123,'Emissions factors'!$C$5:$C$10,0),MATCH('Data Input - Proposed'!BB$7,'Emissions factors'!$F$4:$CR$4,0))/1000,0)</f>
        <v>0</v>
      </c>
      <c r="BC123" s="538">
        <f>IFERROR(BC87*INDEX('Emissions factors'!$F$5:$CR$10,MATCH('Data Input - Proposed'!$D123,'Emissions factors'!$C$5:$C$10,0),MATCH('Data Input - Proposed'!BC$7,'Emissions factors'!$F$4:$CR$4,0))/1000,0)</f>
        <v>0</v>
      </c>
      <c r="BD123" s="538">
        <f>IFERROR(BD87*INDEX('Emissions factors'!$F$5:$CR$10,MATCH('Data Input - Proposed'!$D123,'Emissions factors'!$C$5:$C$10,0),MATCH('Data Input - Proposed'!BD$7,'Emissions factors'!$F$4:$CR$4,0))/1000,0)</f>
        <v>0</v>
      </c>
      <c r="BE123" s="538">
        <f>IFERROR(BE87*INDEX('Emissions factors'!$F$5:$CR$10,MATCH('Data Input - Proposed'!$D123,'Emissions factors'!$C$5:$C$10,0),MATCH('Data Input - Proposed'!BE$7,'Emissions factors'!$F$4:$CR$4,0))/1000,0)</f>
        <v>0</v>
      </c>
      <c r="BF123" s="538">
        <f>IFERROR(BF87*INDEX('Emissions factors'!$F$5:$CR$10,MATCH('Data Input - Proposed'!$D123,'Emissions factors'!$C$5:$C$10,0),MATCH('Data Input - Proposed'!BF$7,'Emissions factors'!$F$4:$CR$4,0))/1000,0)</f>
        <v>0</v>
      </c>
      <c r="BG123" s="538">
        <f>IFERROR(BG87*INDEX('Emissions factors'!$F$5:$CR$10,MATCH('Data Input - Proposed'!$D123,'Emissions factors'!$C$5:$C$10,0),MATCH('Data Input - Proposed'!BG$7,'Emissions factors'!$F$4:$CR$4,0))/1000,0)</f>
        <v>0</v>
      </c>
      <c r="BH123" s="538">
        <f>IFERROR(BH87*INDEX('Emissions factors'!$F$5:$CR$10,MATCH('Data Input - Proposed'!$D123,'Emissions factors'!$C$5:$C$10,0),MATCH('Data Input - Proposed'!BH$7,'Emissions factors'!$F$4:$CR$4,0))/1000,0)</f>
        <v>0</v>
      </c>
      <c r="BI123" s="538">
        <f>IFERROR(BI87*INDEX('Emissions factors'!$F$5:$CR$10,MATCH('Data Input - Proposed'!$D123,'Emissions factors'!$C$5:$C$10,0),MATCH('Data Input - Proposed'!BI$7,'Emissions factors'!$F$4:$CR$4,0))/1000,0)</f>
        <v>0</v>
      </c>
      <c r="BJ123" s="538">
        <f>IFERROR(BJ87*INDEX('Emissions factors'!$F$5:$CR$10,MATCH('Data Input - Proposed'!$D123,'Emissions factors'!$C$5:$C$10,0),MATCH('Data Input - Proposed'!BJ$7,'Emissions factors'!$F$4:$CR$4,0))/1000,0)</f>
        <v>0</v>
      </c>
      <c r="BK123" s="538">
        <f>IFERROR(BK87*INDEX('Emissions factors'!$F$5:$CR$10,MATCH('Data Input - Proposed'!$D123,'Emissions factors'!$C$5:$C$10,0),MATCH('Data Input - Proposed'!BK$7,'Emissions factors'!$F$4:$CR$4,0))/1000,0)</f>
        <v>0</v>
      </c>
      <c r="BL123" s="538">
        <f>IFERROR(BL87*INDEX('Emissions factors'!$F$5:$CR$10,MATCH('Data Input - Proposed'!$D123,'Emissions factors'!$C$5:$C$10,0),MATCH('Data Input - Proposed'!BL$7,'Emissions factors'!$F$4:$CR$4,0))/1000,0)</f>
        <v>0</v>
      </c>
      <c r="BM123" s="538">
        <f>IFERROR(BM87*INDEX('Emissions factors'!$F$5:$CR$10,MATCH('Data Input - Proposed'!$D123,'Emissions factors'!$C$5:$C$10,0),MATCH('Data Input - Proposed'!BM$7,'Emissions factors'!$F$4:$CR$4,0))/1000,0)</f>
        <v>0</v>
      </c>
      <c r="BN123" s="538">
        <f>IFERROR(BN87*INDEX('Emissions factors'!$F$5:$CR$10,MATCH('Data Input - Proposed'!$D123,'Emissions factors'!$C$5:$C$10,0),MATCH('Data Input - Proposed'!BN$7,'Emissions factors'!$F$4:$CR$4,0))/1000,0)</f>
        <v>0</v>
      </c>
      <c r="BO123" s="538">
        <f>IFERROR(BO87*INDEX('Emissions factors'!$F$5:$CR$10,MATCH('Data Input - Proposed'!$D123,'Emissions factors'!$C$5:$C$10,0),MATCH('Data Input - Proposed'!BO$7,'Emissions factors'!$F$4:$CR$4,0))/1000,0)</f>
        <v>0</v>
      </c>
      <c r="BP123" s="538">
        <f>IFERROR(BP87*INDEX('Emissions factors'!$F$5:$CR$10,MATCH('Data Input - Proposed'!$D123,'Emissions factors'!$C$5:$C$10,0),MATCH('Data Input - Proposed'!BP$7,'Emissions factors'!$F$4:$CR$4,0))/1000,0)</f>
        <v>0</v>
      </c>
      <c r="BQ123" s="538">
        <f>IFERROR(BQ87*INDEX('Emissions factors'!$F$5:$CR$10,MATCH('Data Input - Proposed'!$D123,'Emissions factors'!$C$5:$C$10,0),MATCH('Data Input - Proposed'!BQ$7,'Emissions factors'!$F$4:$CR$4,0))/1000,0)</f>
        <v>0</v>
      </c>
      <c r="BR123" s="538">
        <f>IFERROR(BR87*INDEX('Emissions factors'!$F$5:$CR$10,MATCH('Data Input - Proposed'!$D123,'Emissions factors'!$C$5:$C$10,0),MATCH('Data Input - Proposed'!BR$7,'Emissions factors'!$F$4:$CR$4,0))/1000,0)</f>
        <v>0</v>
      </c>
      <c r="BS123" s="538">
        <f>IFERROR(BS87*INDEX('Emissions factors'!$F$5:$CR$10,MATCH('Data Input - Proposed'!$D123,'Emissions factors'!$C$5:$C$10,0),MATCH('Data Input - Proposed'!BS$7,'Emissions factors'!$F$4:$CR$4,0))/1000,0)</f>
        <v>0</v>
      </c>
      <c r="BT123" s="538">
        <f>IFERROR(BT87*INDEX('Emissions factors'!$F$5:$CR$10,MATCH('Data Input - Proposed'!$D123,'Emissions factors'!$C$5:$C$10,0),MATCH('Data Input - Proposed'!BT$7,'Emissions factors'!$F$4:$CR$4,0))/1000,0)</f>
        <v>0</v>
      </c>
      <c r="BU123" s="538">
        <f>IFERROR(BU87*INDEX('Emissions factors'!$F$5:$CR$10,MATCH('Data Input - Proposed'!$D123,'Emissions factors'!$C$5:$C$10,0),MATCH('Data Input - Proposed'!BU$7,'Emissions factors'!$F$4:$CR$4,0))/1000,0)</f>
        <v>0</v>
      </c>
      <c r="BV123" s="538">
        <f>IFERROR(BV87*INDEX('Emissions factors'!$F$5:$CR$10,MATCH('Data Input - Proposed'!$D123,'Emissions factors'!$C$5:$C$10,0),MATCH('Data Input - Proposed'!BV$7,'Emissions factors'!$F$4:$CR$4,0))/1000,0)</f>
        <v>0</v>
      </c>
      <c r="BW123" s="538">
        <f>IFERROR(BW87*INDEX('Emissions factors'!$F$5:$CR$10,MATCH('Data Input - Proposed'!$D123,'Emissions factors'!$C$5:$C$10,0),MATCH('Data Input - Proposed'!BW$7,'Emissions factors'!$F$4:$CR$4,0))/1000,0)</f>
        <v>0</v>
      </c>
      <c r="BX123" s="538">
        <f>IFERROR(BX87*INDEX('Emissions factors'!$F$5:$CR$10,MATCH('Data Input - Proposed'!$D123,'Emissions factors'!$C$5:$C$10,0),MATCH('Data Input - Proposed'!BX$7,'Emissions factors'!$F$4:$CR$4,0))/1000,0)</f>
        <v>0</v>
      </c>
      <c r="BY123" s="538">
        <f>IFERROR(BY87*INDEX('Emissions factors'!$F$5:$CR$10,MATCH('Data Input - Proposed'!$D123,'Emissions factors'!$C$5:$C$10,0),MATCH('Data Input - Proposed'!BY$7,'Emissions factors'!$F$4:$CR$4,0))/1000,0)</f>
        <v>0</v>
      </c>
      <c r="BZ123" s="538">
        <f>IFERROR(BZ87*INDEX('Emissions factors'!$F$5:$CR$10,MATCH('Data Input - Proposed'!$D123,'Emissions factors'!$C$5:$C$10,0),MATCH('Data Input - Proposed'!BZ$7,'Emissions factors'!$F$4:$CR$4,0))/1000,0)</f>
        <v>0</v>
      </c>
      <c r="CA123" s="538">
        <f>IFERROR(CA87*INDEX('Emissions factors'!$F$5:$CR$10,MATCH('Data Input - Proposed'!$D123,'Emissions factors'!$C$5:$C$10,0),MATCH('Data Input - Proposed'!CA$7,'Emissions factors'!$F$4:$CR$4,0))/1000,0)</f>
        <v>0</v>
      </c>
      <c r="CB123" s="538">
        <f>IFERROR(CB87*INDEX('Emissions factors'!$F$5:$CR$10,MATCH('Data Input - Proposed'!$D123,'Emissions factors'!$C$5:$C$10,0),MATCH('Data Input - Proposed'!CB$7,'Emissions factors'!$F$4:$CR$4,0))/1000,0)</f>
        <v>0</v>
      </c>
      <c r="CC123" s="538">
        <f>IFERROR(CC87*INDEX('Emissions factors'!$F$5:$CR$10,MATCH('Data Input - Proposed'!$D123,'Emissions factors'!$C$5:$C$10,0),MATCH('Data Input - Proposed'!CC$7,'Emissions factors'!$F$4:$CR$4,0))/1000,0)</f>
        <v>0</v>
      </c>
      <c r="CD123" s="538">
        <f>IFERROR(CD87*INDEX('Emissions factors'!$F$5:$CR$10,MATCH('Data Input - Proposed'!$D123,'Emissions factors'!$C$5:$C$10,0),MATCH('Data Input - Proposed'!CD$7,'Emissions factors'!$F$4:$CR$4,0))/1000,0)</f>
        <v>0</v>
      </c>
      <c r="CE123" s="538">
        <f>IFERROR(CE87*INDEX('Emissions factors'!$F$5:$CR$10,MATCH('Data Input - Proposed'!$D123,'Emissions factors'!$C$5:$C$10,0),MATCH('Data Input - Proposed'!CE$7,'Emissions factors'!$F$4:$CR$4,0))/1000,0)</f>
        <v>0</v>
      </c>
      <c r="CF123" s="538">
        <f>IFERROR(CF87*INDEX('Emissions factors'!$F$5:$CR$10,MATCH('Data Input - Proposed'!$D123,'Emissions factors'!$C$5:$C$10,0),MATCH('Data Input - Proposed'!CF$7,'Emissions factors'!$F$4:$CR$4,0))/1000,0)</f>
        <v>0</v>
      </c>
      <c r="CG123" s="538">
        <f>IFERROR(CG87*INDEX('Emissions factors'!$F$5:$CR$10,MATCH('Data Input - Proposed'!$D123,'Emissions factors'!$C$5:$C$10,0),MATCH('Data Input - Proposed'!CG$7,'Emissions factors'!$F$4:$CR$4,0))/1000,0)</f>
        <v>0</v>
      </c>
      <c r="CH123" s="538">
        <f>IFERROR(CH87*INDEX('Emissions factors'!$F$5:$CR$10,MATCH('Data Input - Proposed'!$D123,'Emissions factors'!$C$5:$C$10,0),MATCH('Data Input - Proposed'!CH$7,'Emissions factors'!$F$4:$CR$4,0))/1000,0)</f>
        <v>0</v>
      </c>
      <c r="CI123" s="538">
        <f>IFERROR(CI87*INDEX('Emissions factors'!$F$5:$CR$10,MATCH('Data Input - Proposed'!$D123,'Emissions factors'!$C$5:$C$10,0),MATCH('Data Input - Proposed'!CI$7,'Emissions factors'!$F$4:$CR$4,0))/1000,0)</f>
        <v>0</v>
      </c>
      <c r="CJ123" s="538">
        <f>IFERROR(CJ87*INDEX('Emissions factors'!$F$5:$CR$10,MATCH('Data Input - Proposed'!$D123,'Emissions factors'!$C$5:$C$10,0),MATCH('Data Input - Proposed'!CJ$7,'Emissions factors'!$F$4:$CR$4,0))/1000,0)</f>
        <v>0</v>
      </c>
      <c r="CK123" s="538">
        <f>IFERROR(CK87*INDEX('Emissions factors'!$F$5:$CR$10,MATCH('Data Input - Proposed'!$D123,'Emissions factors'!$C$5:$C$10,0),MATCH('Data Input - Proposed'!CK$7,'Emissions factors'!$F$4:$CR$4,0))/1000,0)</f>
        <v>0</v>
      </c>
      <c r="CL123" s="538">
        <f>IFERROR(CL87*INDEX('Emissions factors'!$F$5:$CR$10,MATCH('Data Input - Proposed'!$D123,'Emissions factors'!$C$5:$C$10,0),MATCH('Data Input - Proposed'!CL$7,'Emissions factors'!$F$4:$CR$4,0))/1000,0)</f>
        <v>0</v>
      </c>
      <c r="CM123" s="538">
        <f>IFERROR(CM87*INDEX('Emissions factors'!$F$5:$CR$10,MATCH('Data Input - Proposed'!$D123,'Emissions factors'!$C$5:$C$10,0),MATCH('Data Input - Proposed'!CM$7,'Emissions factors'!$F$4:$CR$4,0))/1000,0)</f>
        <v>0</v>
      </c>
      <c r="CN123" s="538">
        <f>IFERROR(CN87*INDEX('Emissions factors'!$F$5:$CR$10,MATCH('Data Input - Proposed'!$D123,'Emissions factors'!$C$5:$C$10,0),MATCH('Data Input - Proposed'!CN$7,'Emissions factors'!$F$4:$CR$4,0))/1000,0)</f>
        <v>0</v>
      </c>
      <c r="CO123" s="538">
        <f>IFERROR(CO87*INDEX('Emissions factors'!$F$5:$CR$10,MATCH('Data Input - Proposed'!$D123,'Emissions factors'!$C$5:$C$10,0),MATCH('Data Input - Proposed'!CO$7,'Emissions factors'!$F$4:$CR$4,0))/1000,0)</f>
        <v>0</v>
      </c>
      <c r="CP123" s="538">
        <f>IFERROR(CP87*INDEX('Emissions factors'!$F$5:$CR$10,MATCH('Data Input - Proposed'!$D123,'Emissions factors'!$C$5:$C$10,0),MATCH('Data Input - Proposed'!CP$7,'Emissions factors'!$F$4:$CR$4,0))/1000,0)</f>
        <v>0</v>
      </c>
      <c r="CQ123" s="538">
        <f>IFERROR(CQ87*INDEX('Emissions factors'!$F$5:$CR$10,MATCH('Data Input - Proposed'!$D123,'Emissions factors'!$C$5:$C$10,0),MATCH('Data Input - Proposed'!CQ$7,'Emissions factors'!$F$4:$CR$4,0))/1000,0)</f>
        <v>0</v>
      </c>
      <c r="CR123" s="538">
        <f>IFERROR(CR87*INDEX('Emissions factors'!$F$5:$CR$10,MATCH('Data Input - Proposed'!$D123,'Emissions factors'!$C$5:$C$10,0),MATCH('Data Input - Proposed'!CR$7,'Emissions factors'!$F$4:$CR$4,0))/1000,0)</f>
        <v>0</v>
      </c>
      <c r="CS123" s="538">
        <f>IFERROR(CS87*INDEX('Emissions factors'!$F$5:$CR$10,MATCH('Data Input - Proposed'!$D123,'Emissions factors'!$C$5:$C$10,0),MATCH('Data Input - Proposed'!CS$7,'Emissions factors'!$F$4:$CR$4,0))/1000,0)</f>
        <v>0</v>
      </c>
      <c r="CT123" s="538">
        <f>IFERROR(CT87*INDEX('Emissions factors'!$F$5:$CR$10,MATCH('Data Input - Proposed'!$D123,'Emissions factors'!$C$5:$C$10,0),MATCH('Data Input - Proposed'!CT$7,'Emissions factors'!$F$4:$CR$4,0))/1000,0)</f>
        <v>0</v>
      </c>
      <c r="CU123" s="538">
        <f>IFERROR(CU87*INDEX('Emissions factors'!$F$5:$CR$10,MATCH('Data Input - Proposed'!$D123,'Emissions factors'!$C$5:$C$10,0),MATCH('Data Input - Proposed'!CU$7,'Emissions factors'!$F$4:$CR$4,0))/1000,0)</f>
        <v>0</v>
      </c>
      <c r="CV123" s="538">
        <f>IFERROR(CV87*INDEX('Emissions factors'!$F$5:$CR$10,MATCH('Data Input - Proposed'!$D123,'Emissions factors'!$C$5:$C$10,0),MATCH('Data Input - Proposed'!CV$7,'Emissions factors'!$F$4:$CR$4,0))/1000,0)</f>
        <v>0</v>
      </c>
      <c r="CW123" s="538">
        <f>IFERROR(CW87*INDEX('Emissions factors'!$F$5:$CR$10,MATCH('Data Input - Proposed'!$D123,'Emissions factors'!$C$5:$C$10,0),MATCH('Data Input - Proposed'!CW$7,'Emissions factors'!$F$4:$CR$4,0))/1000,0)</f>
        <v>0</v>
      </c>
      <c r="CX123" s="538">
        <f>IFERROR(CX87*INDEX('Emissions factors'!$F$5:$CR$10,MATCH('Data Input - Proposed'!$D123,'Emissions factors'!$C$5:$C$10,0),MATCH('Data Input - Proposed'!CX$7,'Emissions factors'!$F$4:$CR$4,0))/1000,0)</f>
        <v>0</v>
      </c>
      <c r="CY123" s="538">
        <f>IFERROR(CY87*INDEX('Emissions factors'!$F$5:$CR$10,MATCH('Data Input - Proposed'!$D123,'Emissions factors'!$C$5:$C$10,0),MATCH('Data Input - Proposed'!CY$7,'Emissions factors'!$F$4:$CR$4,0))/1000,0)</f>
        <v>0</v>
      </c>
      <c r="CZ123" s="538">
        <f>IFERROR(CZ87*INDEX('Emissions factors'!$F$5:$CR$10,MATCH('Data Input - Proposed'!$D123,'Emissions factors'!$C$5:$C$10,0),MATCH('Data Input - Proposed'!CZ$7,'Emissions factors'!$F$4:$CR$4,0))/1000,0)</f>
        <v>0</v>
      </c>
      <c r="DA123" s="538">
        <f>IFERROR(DA87*INDEX('Emissions factors'!$F$5:$CR$10,MATCH('Data Input - Proposed'!$D123,'Emissions factors'!$C$5:$C$10,0),MATCH('Data Input - Proposed'!DA$7,'Emissions factors'!$F$4:$CR$4,0))/1000,0)</f>
        <v>0</v>
      </c>
      <c r="DB123" s="538">
        <f>IFERROR(DB87*INDEX('Emissions factors'!$F$5:$CR$10,MATCH('Data Input - Proposed'!$D123,'Emissions factors'!$C$5:$C$10,0),MATCH('Data Input - Proposed'!DB$7,'Emissions factors'!$F$4:$CR$4,0))/1000,0)</f>
        <v>0</v>
      </c>
      <c r="DC123" s="538">
        <f>IFERROR(DC87*INDEX('Emissions factors'!$F$5:$CR$10,MATCH('Data Input - Proposed'!$D123,'Emissions factors'!$C$5:$C$10,0),MATCH('Data Input - Proposed'!DC$7,'Emissions factors'!$F$4:$CR$4,0))/1000,0)</f>
        <v>0</v>
      </c>
      <c r="DD123" s="916"/>
      <c r="DE123" s="917"/>
    </row>
    <row r="124" spans="2:109" x14ac:dyDescent="0.25">
      <c r="B124" s="217"/>
      <c r="C124" s="263"/>
      <c r="D124" s="226" t="str">
        <f t="shared" si="9"/>
        <v>Road - Petrol</v>
      </c>
      <c r="E124" s="219" t="s">
        <v>121</v>
      </c>
      <c r="F124" s="276" t="s">
        <v>571</v>
      </c>
      <c r="G124" s="276"/>
      <c r="H124" s="538">
        <f>IFERROR(H88*INDEX('Emissions factors'!$F$5:$CR$10,MATCH('Data Input - Proposed'!$D124,'Emissions factors'!$C$5:$C$10,0),MATCH('Data Input - Proposed'!H$7,'Emissions factors'!$F$4:$CR$4,0))/1000,0)</f>
        <v>0</v>
      </c>
      <c r="I124" s="538">
        <f>IFERROR(I88*INDEX('Emissions factors'!$F$5:$CR$10,MATCH('Data Input - Proposed'!$D124,'Emissions factors'!$C$5:$C$10,0),MATCH('Data Input - Proposed'!I$7,'Emissions factors'!$F$4:$CR$4,0))/1000,0)</f>
        <v>0</v>
      </c>
      <c r="J124" s="538">
        <f>IFERROR(J88*INDEX('Emissions factors'!$F$5:$CR$10,MATCH('Data Input - Proposed'!$D124,'Emissions factors'!$C$5:$C$10,0),MATCH('Data Input - Proposed'!J$7,'Emissions factors'!$F$4:$CR$4,0))/1000,0)</f>
        <v>0</v>
      </c>
      <c r="K124" s="538">
        <f>IFERROR(K88*INDEX('Emissions factors'!$F$5:$CR$10,MATCH('Data Input - Proposed'!$D124,'Emissions factors'!$C$5:$C$10,0),MATCH('Data Input - Proposed'!K$7,'Emissions factors'!$F$4:$CR$4,0))/1000,0)</f>
        <v>0</v>
      </c>
      <c r="L124" s="538">
        <f>IFERROR(L88*INDEX('Emissions factors'!$F$5:$CR$10,MATCH('Data Input - Proposed'!$D124,'Emissions factors'!$C$5:$C$10,0),MATCH('Data Input - Proposed'!L$7,'Emissions factors'!$F$4:$CR$4,0))/1000,0)</f>
        <v>0</v>
      </c>
      <c r="M124" s="538">
        <f>IFERROR(M88*INDEX('Emissions factors'!$F$5:$CR$10,MATCH('Data Input - Proposed'!$D124,'Emissions factors'!$C$5:$C$10,0),MATCH('Data Input - Proposed'!M$7,'Emissions factors'!$F$4:$CR$4,0))/1000,0)</f>
        <v>0</v>
      </c>
      <c r="N124" s="538">
        <f>IFERROR(N88*INDEX('Emissions factors'!$F$5:$CR$10,MATCH('Data Input - Proposed'!$D124,'Emissions factors'!$C$5:$C$10,0),MATCH('Data Input - Proposed'!N$7,'Emissions factors'!$F$4:$CR$4,0))/1000,0)</f>
        <v>0</v>
      </c>
      <c r="O124" s="538">
        <f>IFERROR(O88*INDEX('Emissions factors'!$F$5:$CR$10,MATCH('Data Input - Proposed'!$D124,'Emissions factors'!$C$5:$C$10,0),MATCH('Data Input - Proposed'!O$7,'Emissions factors'!$F$4:$CR$4,0))/1000,0)</f>
        <v>0</v>
      </c>
      <c r="P124" s="538">
        <f>IFERROR(P88*INDEX('Emissions factors'!$F$5:$CR$10,MATCH('Data Input - Proposed'!$D124,'Emissions factors'!$C$5:$C$10,0),MATCH('Data Input - Proposed'!P$7,'Emissions factors'!$F$4:$CR$4,0))/1000,0)</f>
        <v>0</v>
      </c>
      <c r="Q124" s="538">
        <f>IFERROR(Q88*INDEX('Emissions factors'!$F$5:$CR$10,MATCH('Data Input - Proposed'!$D124,'Emissions factors'!$C$5:$C$10,0),MATCH('Data Input - Proposed'!Q$7,'Emissions factors'!$F$4:$CR$4,0))/1000,0)</f>
        <v>0</v>
      </c>
      <c r="R124" s="538">
        <f>IFERROR(R88*INDEX('Emissions factors'!$F$5:$CR$10,MATCH('Data Input - Proposed'!$D124,'Emissions factors'!$C$5:$C$10,0),MATCH('Data Input - Proposed'!R$7,'Emissions factors'!$F$4:$CR$4,0))/1000,0)</f>
        <v>0</v>
      </c>
      <c r="S124" s="538">
        <f>IFERROR(S88*INDEX('Emissions factors'!$F$5:$CR$10,MATCH('Data Input - Proposed'!$D124,'Emissions factors'!$C$5:$C$10,0),MATCH('Data Input - Proposed'!S$7,'Emissions factors'!$F$4:$CR$4,0))/1000,0)</f>
        <v>0</v>
      </c>
      <c r="T124" s="538">
        <f>IFERROR(T88*INDEX('Emissions factors'!$F$5:$CR$10,MATCH('Data Input - Proposed'!$D124,'Emissions factors'!$C$5:$C$10,0),MATCH('Data Input - Proposed'!T$7,'Emissions factors'!$F$4:$CR$4,0))/1000,0)</f>
        <v>0</v>
      </c>
      <c r="U124" s="538">
        <f>IFERROR(U88*INDEX('Emissions factors'!$F$5:$CR$10,MATCH('Data Input - Proposed'!$D124,'Emissions factors'!$C$5:$C$10,0),MATCH('Data Input - Proposed'!U$7,'Emissions factors'!$F$4:$CR$4,0))/1000,0)</f>
        <v>0</v>
      </c>
      <c r="V124" s="538">
        <f>IFERROR(V88*INDEX('Emissions factors'!$F$5:$CR$10,MATCH('Data Input - Proposed'!$D124,'Emissions factors'!$C$5:$C$10,0),MATCH('Data Input - Proposed'!V$7,'Emissions factors'!$F$4:$CR$4,0))/1000,0)</f>
        <v>0</v>
      </c>
      <c r="W124" s="538">
        <f>IFERROR(W88*INDEX('Emissions factors'!$F$5:$CR$10,MATCH('Data Input - Proposed'!$D124,'Emissions factors'!$C$5:$C$10,0),MATCH('Data Input - Proposed'!W$7,'Emissions factors'!$F$4:$CR$4,0))/1000,0)</f>
        <v>0</v>
      </c>
      <c r="X124" s="538">
        <f>IFERROR(X88*INDEX('Emissions factors'!$F$5:$CR$10,MATCH('Data Input - Proposed'!$D124,'Emissions factors'!$C$5:$C$10,0),MATCH('Data Input - Proposed'!X$7,'Emissions factors'!$F$4:$CR$4,0))/1000,0)</f>
        <v>0</v>
      </c>
      <c r="Y124" s="538">
        <f>IFERROR(Y88*INDEX('Emissions factors'!$F$5:$CR$10,MATCH('Data Input - Proposed'!$D124,'Emissions factors'!$C$5:$C$10,0),MATCH('Data Input - Proposed'!Y$7,'Emissions factors'!$F$4:$CR$4,0))/1000,0)</f>
        <v>0</v>
      </c>
      <c r="Z124" s="538">
        <f>IFERROR(Z88*INDEX('Emissions factors'!$F$5:$CR$10,MATCH('Data Input - Proposed'!$D124,'Emissions factors'!$C$5:$C$10,0),MATCH('Data Input - Proposed'!Z$7,'Emissions factors'!$F$4:$CR$4,0))/1000,0)</f>
        <v>0</v>
      </c>
      <c r="AA124" s="538">
        <f>IFERROR(AA88*INDEX('Emissions factors'!$F$5:$CR$10,MATCH('Data Input - Proposed'!$D124,'Emissions factors'!$C$5:$C$10,0),MATCH('Data Input - Proposed'!AA$7,'Emissions factors'!$F$4:$CR$4,0))/1000,0)</f>
        <v>0</v>
      </c>
      <c r="AB124" s="538">
        <f>IFERROR(AB88*INDEX('Emissions factors'!$F$5:$CR$10,MATCH('Data Input - Proposed'!$D124,'Emissions factors'!$C$5:$C$10,0),MATCH('Data Input - Proposed'!AB$7,'Emissions factors'!$F$4:$CR$4,0))/1000,0)</f>
        <v>0</v>
      </c>
      <c r="AC124" s="538">
        <f>IFERROR(AC88*INDEX('Emissions factors'!$F$5:$CR$10,MATCH('Data Input - Proposed'!$D124,'Emissions factors'!$C$5:$C$10,0),MATCH('Data Input - Proposed'!AC$7,'Emissions factors'!$F$4:$CR$4,0))/1000,0)</f>
        <v>0</v>
      </c>
      <c r="AD124" s="538">
        <f>IFERROR(AD88*INDEX('Emissions factors'!$F$5:$CR$10,MATCH('Data Input - Proposed'!$D124,'Emissions factors'!$C$5:$C$10,0),MATCH('Data Input - Proposed'!AD$7,'Emissions factors'!$F$4:$CR$4,0))/1000,0)</f>
        <v>0</v>
      </c>
      <c r="AE124" s="538">
        <f>IFERROR(AE88*INDEX('Emissions factors'!$F$5:$CR$10,MATCH('Data Input - Proposed'!$D124,'Emissions factors'!$C$5:$C$10,0),MATCH('Data Input - Proposed'!AE$7,'Emissions factors'!$F$4:$CR$4,0))/1000,0)</f>
        <v>0</v>
      </c>
      <c r="AF124" s="538">
        <f>IFERROR(AF88*INDEX('Emissions factors'!$F$5:$CR$10,MATCH('Data Input - Proposed'!$D124,'Emissions factors'!$C$5:$C$10,0),MATCH('Data Input - Proposed'!AF$7,'Emissions factors'!$F$4:$CR$4,0))/1000,0)</f>
        <v>0</v>
      </c>
      <c r="AG124" s="538">
        <f>IFERROR(AG88*INDEX('Emissions factors'!$F$5:$CR$10,MATCH('Data Input - Proposed'!$D124,'Emissions factors'!$C$5:$C$10,0),MATCH('Data Input - Proposed'!AG$7,'Emissions factors'!$F$4:$CR$4,0))/1000,0)</f>
        <v>0</v>
      </c>
      <c r="AH124" s="538">
        <f>IFERROR(AH88*INDEX('Emissions factors'!$F$5:$CR$10,MATCH('Data Input - Proposed'!$D124,'Emissions factors'!$C$5:$C$10,0),MATCH('Data Input - Proposed'!AH$7,'Emissions factors'!$F$4:$CR$4,0))/1000,0)</f>
        <v>0</v>
      </c>
      <c r="AI124" s="538">
        <f>IFERROR(AI88*INDEX('Emissions factors'!$F$5:$CR$10,MATCH('Data Input - Proposed'!$D124,'Emissions factors'!$C$5:$C$10,0),MATCH('Data Input - Proposed'!AI$7,'Emissions factors'!$F$4:$CR$4,0))/1000,0)</f>
        <v>0</v>
      </c>
      <c r="AJ124" s="538">
        <f>IFERROR(AJ88*INDEX('Emissions factors'!$F$5:$CR$10,MATCH('Data Input - Proposed'!$D124,'Emissions factors'!$C$5:$C$10,0),MATCH('Data Input - Proposed'!AJ$7,'Emissions factors'!$F$4:$CR$4,0))/1000,0)</f>
        <v>0</v>
      </c>
      <c r="AK124" s="538">
        <f>IFERROR(AK88*INDEX('Emissions factors'!$F$5:$CR$10,MATCH('Data Input - Proposed'!$D124,'Emissions factors'!$C$5:$C$10,0),MATCH('Data Input - Proposed'!AK$7,'Emissions factors'!$F$4:$CR$4,0))/1000,0)</f>
        <v>0</v>
      </c>
      <c r="AL124" s="538">
        <f>IFERROR(AL88*INDEX('Emissions factors'!$F$5:$CR$10,MATCH('Data Input - Proposed'!$D124,'Emissions factors'!$C$5:$C$10,0),MATCH('Data Input - Proposed'!AL$7,'Emissions factors'!$F$4:$CR$4,0))/1000,0)</f>
        <v>0</v>
      </c>
      <c r="AM124" s="538">
        <f>IFERROR(AM88*INDEX('Emissions factors'!$F$5:$CR$10,MATCH('Data Input - Proposed'!$D124,'Emissions factors'!$C$5:$C$10,0),MATCH('Data Input - Proposed'!AM$7,'Emissions factors'!$F$4:$CR$4,0))/1000,0)</f>
        <v>0</v>
      </c>
      <c r="AN124" s="538">
        <f>IFERROR(AN88*INDEX('Emissions factors'!$F$5:$CR$10,MATCH('Data Input - Proposed'!$D124,'Emissions factors'!$C$5:$C$10,0),MATCH('Data Input - Proposed'!AN$7,'Emissions factors'!$F$4:$CR$4,0))/1000,0)</f>
        <v>0</v>
      </c>
      <c r="AO124" s="538">
        <f>IFERROR(AO88*INDEX('Emissions factors'!$F$5:$CR$10,MATCH('Data Input - Proposed'!$D124,'Emissions factors'!$C$5:$C$10,0),MATCH('Data Input - Proposed'!AO$7,'Emissions factors'!$F$4:$CR$4,0))/1000,0)</f>
        <v>0</v>
      </c>
      <c r="AP124" s="538">
        <f>IFERROR(AP88*INDEX('Emissions factors'!$F$5:$CR$10,MATCH('Data Input - Proposed'!$D124,'Emissions factors'!$C$5:$C$10,0),MATCH('Data Input - Proposed'!AP$7,'Emissions factors'!$F$4:$CR$4,0))/1000,0)</f>
        <v>0</v>
      </c>
      <c r="AQ124" s="538">
        <f>IFERROR(AQ88*INDEX('Emissions factors'!$F$5:$CR$10,MATCH('Data Input - Proposed'!$D124,'Emissions factors'!$C$5:$C$10,0),MATCH('Data Input - Proposed'!AQ$7,'Emissions factors'!$F$4:$CR$4,0))/1000,0)</f>
        <v>0</v>
      </c>
      <c r="AR124" s="538">
        <f>IFERROR(AR88*INDEX('Emissions factors'!$F$5:$CR$10,MATCH('Data Input - Proposed'!$D124,'Emissions factors'!$C$5:$C$10,0),MATCH('Data Input - Proposed'!AR$7,'Emissions factors'!$F$4:$CR$4,0))/1000,0)</f>
        <v>0</v>
      </c>
      <c r="AS124" s="538">
        <f>IFERROR(AS88*INDEX('Emissions factors'!$F$5:$CR$10,MATCH('Data Input - Proposed'!$D124,'Emissions factors'!$C$5:$C$10,0),MATCH('Data Input - Proposed'!AS$7,'Emissions factors'!$F$4:$CR$4,0))/1000,0)</f>
        <v>0</v>
      </c>
      <c r="AT124" s="538">
        <f>IFERROR(AT88*INDEX('Emissions factors'!$F$5:$CR$10,MATCH('Data Input - Proposed'!$D124,'Emissions factors'!$C$5:$C$10,0),MATCH('Data Input - Proposed'!AT$7,'Emissions factors'!$F$4:$CR$4,0))/1000,0)</f>
        <v>0</v>
      </c>
      <c r="AU124" s="538">
        <f>IFERROR(AU88*INDEX('Emissions factors'!$F$5:$CR$10,MATCH('Data Input - Proposed'!$D124,'Emissions factors'!$C$5:$C$10,0),MATCH('Data Input - Proposed'!AU$7,'Emissions factors'!$F$4:$CR$4,0))/1000,0)</f>
        <v>0</v>
      </c>
      <c r="AV124" s="538">
        <f>IFERROR(AV88*INDEX('Emissions factors'!$F$5:$CR$10,MATCH('Data Input - Proposed'!$D124,'Emissions factors'!$C$5:$C$10,0),MATCH('Data Input - Proposed'!AV$7,'Emissions factors'!$F$4:$CR$4,0))/1000,0)</f>
        <v>0</v>
      </c>
      <c r="AW124" s="538">
        <f>IFERROR(AW88*INDEX('Emissions factors'!$F$5:$CR$10,MATCH('Data Input - Proposed'!$D124,'Emissions factors'!$C$5:$C$10,0),MATCH('Data Input - Proposed'!AW$7,'Emissions factors'!$F$4:$CR$4,0))/1000,0)</f>
        <v>0</v>
      </c>
      <c r="AX124" s="538">
        <f>IFERROR(AX88*INDEX('Emissions factors'!$F$5:$CR$10,MATCH('Data Input - Proposed'!$D124,'Emissions factors'!$C$5:$C$10,0),MATCH('Data Input - Proposed'!AX$7,'Emissions factors'!$F$4:$CR$4,0))/1000,0)</f>
        <v>0</v>
      </c>
      <c r="AY124" s="538">
        <f>IFERROR(AY88*INDEX('Emissions factors'!$F$5:$CR$10,MATCH('Data Input - Proposed'!$D124,'Emissions factors'!$C$5:$C$10,0),MATCH('Data Input - Proposed'!AY$7,'Emissions factors'!$F$4:$CR$4,0))/1000,0)</f>
        <v>0</v>
      </c>
      <c r="AZ124" s="538">
        <f>IFERROR(AZ88*INDEX('Emissions factors'!$F$5:$CR$10,MATCH('Data Input - Proposed'!$D124,'Emissions factors'!$C$5:$C$10,0),MATCH('Data Input - Proposed'!AZ$7,'Emissions factors'!$F$4:$CR$4,0))/1000,0)</f>
        <v>0</v>
      </c>
      <c r="BA124" s="538">
        <f>IFERROR(BA88*INDEX('Emissions factors'!$F$5:$CR$10,MATCH('Data Input - Proposed'!$D124,'Emissions factors'!$C$5:$C$10,0),MATCH('Data Input - Proposed'!BA$7,'Emissions factors'!$F$4:$CR$4,0))/1000,0)</f>
        <v>0</v>
      </c>
      <c r="BB124" s="538">
        <f>IFERROR(BB88*INDEX('Emissions factors'!$F$5:$CR$10,MATCH('Data Input - Proposed'!$D124,'Emissions factors'!$C$5:$C$10,0),MATCH('Data Input - Proposed'!BB$7,'Emissions factors'!$F$4:$CR$4,0))/1000,0)</f>
        <v>0</v>
      </c>
      <c r="BC124" s="538">
        <f>IFERROR(BC88*INDEX('Emissions factors'!$F$5:$CR$10,MATCH('Data Input - Proposed'!$D124,'Emissions factors'!$C$5:$C$10,0),MATCH('Data Input - Proposed'!BC$7,'Emissions factors'!$F$4:$CR$4,0))/1000,0)</f>
        <v>0</v>
      </c>
      <c r="BD124" s="538">
        <f>IFERROR(BD88*INDEX('Emissions factors'!$F$5:$CR$10,MATCH('Data Input - Proposed'!$D124,'Emissions factors'!$C$5:$C$10,0),MATCH('Data Input - Proposed'!BD$7,'Emissions factors'!$F$4:$CR$4,0))/1000,0)</f>
        <v>0</v>
      </c>
      <c r="BE124" s="538">
        <f>IFERROR(BE88*INDEX('Emissions factors'!$F$5:$CR$10,MATCH('Data Input - Proposed'!$D124,'Emissions factors'!$C$5:$C$10,0),MATCH('Data Input - Proposed'!BE$7,'Emissions factors'!$F$4:$CR$4,0))/1000,0)</f>
        <v>0</v>
      </c>
      <c r="BF124" s="538">
        <f>IFERROR(BF88*INDEX('Emissions factors'!$F$5:$CR$10,MATCH('Data Input - Proposed'!$D124,'Emissions factors'!$C$5:$C$10,0),MATCH('Data Input - Proposed'!BF$7,'Emissions factors'!$F$4:$CR$4,0))/1000,0)</f>
        <v>0</v>
      </c>
      <c r="BG124" s="538">
        <f>IFERROR(BG88*INDEX('Emissions factors'!$F$5:$CR$10,MATCH('Data Input - Proposed'!$D124,'Emissions factors'!$C$5:$C$10,0),MATCH('Data Input - Proposed'!BG$7,'Emissions factors'!$F$4:$CR$4,0))/1000,0)</f>
        <v>0</v>
      </c>
      <c r="BH124" s="538">
        <f>IFERROR(BH88*INDEX('Emissions factors'!$F$5:$CR$10,MATCH('Data Input - Proposed'!$D124,'Emissions factors'!$C$5:$C$10,0),MATCH('Data Input - Proposed'!BH$7,'Emissions factors'!$F$4:$CR$4,0))/1000,0)</f>
        <v>0</v>
      </c>
      <c r="BI124" s="538">
        <f>IFERROR(BI88*INDEX('Emissions factors'!$F$5:$CR$10,MATCH('Data Input - Proposed'!$D124,'Emissions factors'!$C$5:$C$10,0),MATCH('Data Input - Proposed'!BI$7,'Emissions factors'!$F$4:$CR$4,0))/1000,0)</f>
        <v>0</v>
      </c>
      <c r="BJ124" s="538">
        <f>IFERROR(BJ88*INDEX('Emissions factors'!$F$5:$CR$10,MATCH('Data Input - Proposed'!$D124,'Emissions factors'!$C$5:$C$10,0),MATCH('Data Input - Proposed'!BJ$7,'Emissions factors'!$F$4:$CR$4,0))/1000,0)</f>
        <v>0</v>
      </c>
      <c r="BK124" s="538">
        <f>IFERROR(BK88*INDEX('Emissions factors'!$F$5:$CR$10,MATCH('Data Input - Proposed'!$D124,'Emissions factors'!$C$5:$C$10,0),MATCH('Data Input - Proposed'!BK$7,'Emissions factors'!$F$4:$CR$4,0))/1000,0)</f>
        <v>0</v>
      </c>
      <c r="BL124" s="538">
        <f>IFERROR(BL88*INDEX('Emissions factors'!$F$5:$CR$10,MATCH('Data Input - Proposed'!$D124,'Emissions factors'!$C$5:$C$10,0),MATCH('Data Input - Proposed'!BL$7,'Emissions factors'!$F$4:$CR$4,0))/1000,0)</f>
        <v>0</v>
      </c>
      <c r="BM124" s="538">
        <f>IFERROR(BM88*INDEX('Emissions factors'!$F$5:$CR$10,MATCH('Data Input - Proposed'!$D124,'Emissions factors'!$C$5:$C$10,0),MATCH('Data Input - Proposed'!BM$7,'Emissions factors'!$F$4:$CR$4,0))/1000,0)</f>
        <v>0</v>
      </c>
      <c r="BN124" s="538">
        <f>IFERROR(BN88*INDEX('Emissions factors'!$F$5:$CR$10,MATCH('Data Input - Proposed'!$D124,'Emissions factors'!$C$5:$C$10,0),MATCH('Data Input - Proposed'!BN$7,'Emissions factors'!$F$4:$CR$4,0))/1000,0)</f>
        <v>0</v>
      </c>
      <c r="BO124" s="538">
        <f>IFERROR(BO88*INDEX('Emissions factors'!$F$5:$CR$10,MATCH('Data Input - Proposed'!$D124,'Emissions factors'!$C$5:$C$10,0),MATCH('Data Input - Proposed'!BO$7,'Emissions factors'!$F$4:$CR$4,0))/1000,0)</f>
        <v>0</v>
      </c>
      <c r="BP124" s="538">
        <f>IFERROR(BP88*INDEX('Emissions factors'!$F$5:$CR$10,MATCH('Data Input - Proposed'!$D124,'Emissions factors'!$C$5:$C$10,0),MATCH('Data Input - Proposed'!BP$7,'Emissions factors'!$F$4:$CR$4,0))/1000,0)</f>
        <v>0</v>
      </c>
      <c r="BQ124" s="538">
        <f>IFERROR(BQ88*INDEX('Emissions factors'!$F$5:$CR$10,MATCH('Data Input - Proposed'!$D124,'Emissions factors'!$C$5:$C$10,0),MATCH('Data Input - Proposed'!BQ$7,'Emissions factors'!$F$4:$CR$4,0))/1000,0)</f>
        <v>0</v>
      </c>
      <c r="BR124" s="538">
        <f>IFERROR(BR88*INDEX('Emissions factors'!$F$5:$CR$10,MATCH('Data Input - Proposed'!$D124,'Emissions factors'!$C$5:$C$10,0),MATCH('Data Input - Proposed'!BR$7,'Emissions factors'!$F$4:$CR$4,0))/1000,0)</f>
        <v>0</v>
      </c>
      <c r="BS124" s="538">
        <f>IFERROR(BS88*INDEX('Emissions factors'!$F$5:$CR$10,MATCH('Data Input - Proposed'!$D124,'Emissions factors'!$C$5:$C$10,0),MATCH('Data Input - Proposed'!BS$7,'Emissions factors'!$F$4:$CR$4,0))/1000,0)</f>
        <v>0</v>
      </c>
      <c r="BT124" s="538">
        <f>IFERROR(BT88*INDEX('Emissions factors'!$F$5:$CR$10,MATCH('Data Input - Proposed'!$D124,'Emissions factors'!$C$5:$C$10,0),MATCH('Data Input - Proposed'!BT$7,'Emissions factors'!$F$4:$CR$4,0))/1000,0)</f>
        <v>0</v>
      </c>
      <c r="BU124" s="538">
        <f>IFERROR(BU88*INDEX('Emissions factors'!$F$5:$CR$10,MATCH('Data Input - Proposed'!$D124,'Emissions factors'!$C$5:$C$10,0),MATCH('Data Input - Proposed'!BU$7,'Emissions factors'!$F$4:$CR$4,0))/1000,0)</f>
        <v>0</v>
      </c>
      <c r="BV124" s="538">
        <f>IFERROR(BV88*INDEX('Emissions factors'!$F$5:$CR$10,MATCH('Data Input - Proposed'!$D124,'Emissions factors'!$C$5:$C$10,0),MATCH('Data Input - Proposed'!BV$7,'Emissions factors'!$F$4:$CR$4,0))/1000,0)</f>
        <v>0</v>
      </c>
      <c r="BW124" s="538">
        <f>IFERROR(BW88*INDEX('Emissions factors'!$F$5:$CR$10,MATCH('Data Input - Proposed'!$D124,'Emissions factors'!$C$5:$C$10,0),MATCH('Data Input - Proposed'!BW$7,'Emissions factors'!$F$4:$CR$4,0))/1000,0)</f>
        <v>0</v>
      </c>
      <c r="BX124" s="538">
        <f>IFERROR(BX88*INDEX('Emissions factors'!$F$5:$CR$10,MATCH('Data Input - Proposed'!$D124,'Emissions factors'!$C$5:$C$10,0),MATCH('Data Input - Proposed'!BX$7,'Emissions factors'!$F$4:$CR$4,0))/1000,0)</f>
        <v>0</v>
      </c>
      <c r="BY124" s="538">
        <f>IFERROR(BY88*INDEX('Emissions factors'!$F$5:$CR$10,MATCH('Data Input - Proposed'!$D124,'Emissions factors'!$C$5:$C$10,0),MATCH('Data Input - Proposed'!BY$7,'Emissions factors'!$F$4:$CR$4,0))/1000,0)</f>
        <v>0</v>
      </c>
      <c r="BZ124" s="538">
        <f>IFERROR(BZ88*INDEX('Emissions factors'!$F$5:$CR$10,MATCH('Data Input - Proposed'!$D124,'Emissions factors'!$C$5:$C$10,0),MATCH('Data Input - Proposed'!BZ$7,'Emissions factors'!$F$4:$CR$4,0))/1000,0)</f>
        <v>0</v>
      </c>
      <c r="CA124" s="538">
        <f>IFERROR(CA88*INDEX('Emissions factors'!$F$5:$CR$10,MATCH('Data Input - Proposed'!$D124,'Emissions factors'!$C$5:$C$10,0),MATCH('Data Input - Proposed'!CA$7,'Emissions factors'!$F$4:$CR$4,0))/1000,0)</f>
        <v>0</v>
      </c>
      <c r="CB124" s="538">
        <f>IFERROR(CB88*INDEX('Emissions factors'!$F$5:$CR$10,MATCH('Data Input - Proposed'!$D124,'Emissions factors'!$C$5:$C$10,0),MATCH('Data Input - Proposed'!CB$7,'Emissions factors'!$F$4:$CR$4,0))/1000,0)</f>
        <v>0</v>
      </c>
      <c r="CC124" s="538">
        <f>IFERROR(CC88*INDEX('Emissions factors'!$F$5:$CR$10,MATCH('Data Input - Proposed'!$D124,'Emissions factors'!$C$5:$C$10,0),MATCH('Data Input - Proposed'!CC$7,'Emissions factors'!$F$4:$CR$4,0))/1000,0)</f>
        <v>0</v>
      </c>
      <c r="CD124" s="538">
        <f>IFERROR(CD88*INDEX('Emissions factors'!$F$5:$CR$10,MATCH('Data Input - Proposed'!$D124,'Emissions factors'!$C$5:$C$10,0),MATCH('Data Input - Proposed'!CD$7,'Emissions factors'!$F$4:$CR$4,0))/1000,0)</f>
        <v>0</v>
      </c>
      <c r="CE124" s="538">
        <f>IFERROR(CE88*INDEX('Emissions factors'!$F$5:$CR$10,MATCH('Data Input - Proposed'!$D124,'Emissions factors'!$C$5:$C$10,0),MATCH('Data Input - Proposed'!CE$7,'Emissions factors'!$F$4:$CR$4,0))/1000,0)</f>
        <v>0</v>
      </c>
      <c r="CF124" s="538">
        <f>IFERROR(CF88*INDEX('Emissions factors'!$F$5:$CR$10,MATCH('Data Input - Proposed'!$D124,'Emissions factors'!$C$5:$C$10,0),MATCH('Data Input - Proposed'!CF$7,'Emissions factors'!$F$4:$CR$4,0))/1000,0)</f>
        <v>0</v>
      </c>
      <c r="CG124" s="538">
        <f>IFERROR(CG88*INDEX('Emissions factors'!$F$5:$CR$10,MATCH('Data Input - Proposed'!$D124,'Emissions factors'!$C$5:$C$10,0),MATCH('Data Input - Proposed'!CG$7,'Emissions factors'!$F$4:$CR$4,0))/1000,0)</f>
        <v>0</v>
      </c>
      <c r="CH124" s="538">
        <f>IFERROR(CH88*INDEX('Emissions factors'!$F$5:$CR$10,MATCH('Data Input - Proposed'!$D124,'Emissions factors'!$C$5:$C$10,0),MATCH('Data Input - Proposed'!CH$7,'Emissions factors'!$F$4:$CR$4,0))/1000,0)</f>
        <v>0</v>
      </c>
      <c r="CI124" s="538">
        <f>IFERROR(CI88*INDEX('Emissions factors'!$F$5:$CR$10,MATCH('Data Input - Proposed'!$D124,'Emissions factors'!$C$5:$C$10,0),MATCH('Data Input - Proposed'!CI$7,'Emissions factors'!$F$4:$CR$4,0))/1000,0)</f>
        <v>0</v>
      </c>
      <c r="CJ124" s="538">
        <f>IFERROR(CJ88*INDEX('Emissions factors'!$F$5:$CR$10,MATCH('Data Input - Proposed'!$D124,'Emissions factors'!$C$5:$C$10,0),MATCH('Data Input - Proposed'!CJ$7,'Emissions factors'!$F$4:$CR$4,0))/1000,0)</f>
        <v>0</v>
      </c>
      <c r="CK124" s="538">
        <f>IFERROR(CK88*INDEX('Emissions factors'!$F$5:$CR$10,MATCH('Data Input - Proposed'!$D124,'Emissions factors'!$C$5:$C$10,0),MATCH('Data Input - Proposed'!CK$7,'Emissions factors'!$F$4:$CR$4,0))/1000,0)</f>
        <v>0</v>
      </c>
      <c r="CL124" s="538">
        <f>IFERROR(CL88*INDEX('Emissions factors'!$F$5:$CR$10,MATCH('Data Input - Proposed'!$D124,'Emissions factors'!$C$5:$C$10,0),MATCH('Data Input - Proposed'!CL$7,'Emissions factors'!$F$4:$CR$4,0))/1000,0)</f>
        <v>0</v>
      </c>
      <c r="CM124" s="538">
        <f>IFERROR(CM88*INDEX('Emissions factors'!$F$5:$CR$10,MATCH('Data Input - Proposed'!$D124,'Emissions factors'!$C$5:$C$10,0),MATCH('Data Input - Proposed'!CM$7,'Emissions factors'!$F$4:$CR$4,0))/1000,0)</f>
        <v>0</v>
      </c>
      <c r="CN124" s="538">
        <f>IFERROR(CN88*INDEX('Emissions factors'!$F$5:$CR$10,MATCH('Data Input - Proposed'!$D124,'Emissions factors'!$C$5:$C$10,0),MATCH('Data Input - Proposed'!CN$7,'Emissions factors'!$F$4:$CR$4,0))/1000,0)</f>
        <v>0</v>
      </c>
      <c r="CO124" s="538">
        <f>IFERROR(CO88*INDEX('Emissions factors'!$F$5:$CR$10,MATCH('Data Input - Proposed'!$D124,'Emissions factors'!$C$5:$C$10,0),MATCH('Data Input - Proposed'!CO$7,'Emissions factors'!$F$4:$CR$4,0))/1000,0)</f>
        <v>0</v>
      </c>
      <c r="CP124" s="538">
        <f>IFERROR(CP88*INDEX('Emissions factors'!$F$5:$CR$10,MATCH('Data Input - Proposed'!$D124,'Emissions factors'!$C$5:$C$10,0),MATCH('Data Input - Proposed'!CP$7,'Emissions factors'!$F$4:$CR$4,0))/1000,0)</f>
        <v>0</v>
      </c>
      <c r="CQ124" s="538">
        <f>IFERROR(CQ88*INDEX('Emissions factors'!$F$5:$CR$10,MATCH('Data Input - Proposed'!$D124,'Emissions factors'!$C$5:$C$10,0),MATCH('Data Input - Proposed'!CQ$7,'Emissions factors'!$F$4:$CR$4,0))/1000,0)</f>
        <v>0</v>
      </c>
      <c r="CR124" s="538">
        <f>IFERROR(CR88*INDEX('Emissions factors'!$F$5:$CR$10,MATCH('Data Input - Proposed'!$D124,'Emissions factors'!$C$5:$C$10,0),MATCH('Data Input - Proposed'!CR$7,'Emissions factors'!$F$4:$CR$4,0))/1000,0)</f>
        <v>0</v>
      </c>
      <c r="CS124" s="538">
        <f>IFERROR(CS88*INDEX('Emissions factors'!$F$5:$CR$10,MATCH('Data Input - Proposed'!$D124,'Emissions factors'!$C$5:$C$10,0),MATCH('Data Input - Proposed'!CS$7,'Emissions factors'!$F$4:$CR$4,0))/1000,0)</f>
        <v>0</v>
      </c>
      <c r="CT124" s="538">
        <f>IFERROR(CT88*INDEX('Emissions factors'!$F$5:$CR$10,MATCH('Data Input - Proposed'!$D124,'Emissions factors'!$C$5:$C$10,0),MATCH('Data Input - Proposed'!CT$7,'Emissions factors'!$F$4:$CR$4,0))/1000,0)</f>
        <v>0</v>
      </c>
      <c r="CU124" s="538">
        <f>IFERROR(CU88*INDEX('Emissions factors'!$F$5:$CR$10,MATCH('Data Input - Proposed'!$D124,'Emissions factors'!$C$5:$C$10,0),MATCH('Data Input - Proposed'!CU$7,'Emissions factors'!$F$4:$CR$4,0))/1000,0)</f>
        <v>0</v>
      </c>
      <c r="CV124" s="538">
        <f>IFERROR(CV88*INDEX('Emissions factors'!$F$5:$CR$10,MATCH('Data Input - Proposed'!$D124,'Emissions factors'!$C$5:$C$10,0),MATCH('Data Input - Proposed'!CV$7,'Emissions factors'!$F$4:$CR$4,0))/1000,0)</f>
        <v>0</v>
      </c>
      <c r="CW124" s="538">
        <f>IFERROR(CW88*INDEX('Emissions factors'!$F$5:$CR$10,MATCH('Data Input - Proposed'!$D124,'Emissions factors'!$C$5:$C$10,0),MATCH('Data Input - Proposed'!CW$7,'Emissions factors'!$F$4:$CR$4,0))/1000,0)</f>
        <v>0</v>
      </c>
      <c r="CX124" s="538">
        <f>IFERROR(CX88*INDEX('Emissions factors'!$F$5:$CR$10,MATCH('Data Input - Proposed'!$D124,'Emissions factors'!$C$5:$C$10,0),MATCH('Data Input - Proposed'!CX$7,'Emissions factors'!$F$4:$CR$4,0))/1000,0)</f>
        <v>0</v>
      </c>
      <c r="CY124" s="538">
        <f>IFERROR(CY88*INDEX('Emissions factors'!$F$5:$CR$10,MATCH('Data Input - Proposed'!$D124,'Emissions factors'!$C$5:$C$10,0),MATCH('Data Input - Proposed'!CY$7,'Emissions factors'!$F$4:$CR$4,0))/1000,0)</f>
        <v>0</v>
      </c>
      <c r="CZ124" s="538">
        <f>IFERROR(CZ88*INDEX('Emissions factors'!$F$5:$CR$10,MATCH('Data Input - Proposed'!$D124,'Emissions factors'!$C$5:$C$10,0),MATCH('Data Input - Proposed'!CZ$7,'Emissions factors'!$F$4:$CR$4,0))/1000,0)</f>
        <v>0</v>
      </c>
      <c r="DA124" s="538">
        <f>IFERROR(DA88*INDEX('Emissions factors'!$F$5:$CR$10,MATCH('Data Input - Proposed'!$D124,'Emissions factors'!$C$5:$C$10,0),MATCH('Data Input - Proposed'!DA$7,'Emissions factors'!$F$4:$CR$4,0))/1000,0)</f>
        <v>0</v>
      </c>
      <c r="DB124" s="538">
        <f>IFERROR(DB88*INDEX('Emissions factors'!$F$5:$CR$10,MATCH('Data Input - Proposed'!$D124,'Emissions factors'!$C$5:$C$10,0),MATCH('Data Input - Proposed'!DB$7,'Emissions factors'!$F$4:$CR$4,0))/1000,0)</f>
        <v>0</v>
      </c>
      <c r="DC124" s="538">
        <f>IFERROR(DC88*INDEX('Emissions factors'!$F$5:$CR$10,MATCH('Data Input - Proposed'!$D124,'Emissions factors'!$C$5:$C$10,0),MATCH('Data Input - Proposed'!DC$7,'Emissions factors'!$F$4:$CR$4,0))/1000,0)</f>
        <v>0</v>
      </c>
      <c r="DD124" s="916"/>
      <c r="DE124" s="917"/>
    </row>
    <row r="125" spans="2:109" x14ac:dyDescent="0.25">
      <c r="B125" s="217"/>
      <c r="C125" s="263"/>
      <c r="D125" s="226" t="str">
        <f t="shared" si="9"/>
        <v>Road - Diesel</v>
      </c>
      <c r="E125" s="219" t="s">
        <v>121</v>
      </c>
      <c r="F125" s="276" t="s">
        <v>571</v>
      </c>
      <c r="G125" s="276"/>
      <c r="H125" s="538">
        <f>IFERROR(H89*INDEX('Emissions factors'!$F$5:$CR$10,MATCH('Data Input - Proposed'!$D125,'Emissions factors'!$C$5:$C$10,0),MATCH('Data Input - Proposed'!H$7,'Emissions factors'!$F$4:$CR$4,0))/1000,0)</f>
        <v>0</v>
      </c>
      <c r="I125" s="538">
        <f>IFERROR(I89*INDEX('Emissions factors'!$F$5:$CR$10,MATCH('Data Input - Proposed'!$D125,'Emissions factors'!$C$5:$C$10,0),MATCH('Data Input - Proposed'!I$7,'Emissions factors'!$F$4:$CR$4,0))/1000,0)</f>
        <v>0</v>
      </c>
      <c r="J125" s="538">
        <f>IFERROR(J89*INDEX('Emissions factors'!$F$5:$CR$10,MATCH('Data Input - Proposed'!$D125,'Emissions factors'!$C$5:$C$10,0),MATCH('Data Input - Proposed'!J$7,'Emissions factors'!$F$4:$CR$4,0))/1000,0)</f>
        <v>0</v>
      </c>
      <c r="K125" s="538">
        <f>IFERROR(K89*INDEX('Emissions factors'!$F$5:$CR$10,MATCH('Data Input - Proposed'!$D125,'Emissions factors'!$C$5:$C$10,0),MATCH('Data Input - Proposed'!K$7,'Emissions factors'!$F$4:$CR$4,0))/1000,0)</f>
        <v>0</v>
      </c>
      <c r="L125" s="538">
        <f>IFERROR(L89*INDEX('Emissions factors'!$F$5:$CR$10,MATCH('Data Input - Proposed'!$D125,'Emissions factors'!$C$5:$C$10,0),MATCH('Data Input - Proposed'!L$7,'Emissions factors'!$F$4:$CR$4,0))/1000,0)</f>
        <v>0</v>
      </c>
      <c r="M125" s="538">
        <f>IFERROR(M89*INDEX('Emissions factors'!$F$5:$CR$10,MATCH('Data Input - Proposed'!$D125,'Emissions factors'!$C$5:$C$10,0),MATCH('Data Input - Proposed'!M$7,'Emissions factors'!$F$4:$CR$4,0))/1000,0)</f>
        <v>0</v>
      </c>
      <c r="N125" s="538">
        <f>IFERROR(N89*INDEX('Emissions factors'!$F$5:$CR$10,MATCH('Data Input - Proposed'!$D125,'Emissions factors'!$C$5:$C$10,0),MATCH('Data Input - Proposed'!N$7,'Emissions factors'!$F$4:$CR$4,0))/1000,0)</f>
        <v>0</v>
      </c>
      <c r="O125" s="538">
        <f>IFERROR(O89*INDEX('Emissions factors'!$F$5:$CR$10,MATCH('Data Input - Proposed'!$D125,'Emissions factors'!$C$5:$C$10,0),MATCH('Data Input - Proposed'!O$7,'Emissions factors'!$F$4:$CR$4,0))/1000,0)</f>
        <v>0</v>
      </c>
      <c r="P125" s="538">
        <f>IFERROR(P89*INDEX('Emissions factors'!$F$5:$CR$10,MATCH('Data Input - Proposed'!$D125,'Emissions factors'!$C$5:$C$10,0),MATCH('Data Input - Proposed'!P$7,'Emissions factors'!$F$4:$CR$4,0))/1000,0)</f>
        <v>0</v>
      </c>
      <c r="Q125" s="538">
        <f>IFERROR(Q89*INDEX('Emissions factors'!$F$5:$CR$10,MATCH('Data Input - Proposed'!$D125,'Emissions factors'!$C$5:$C$10,0),MATCH('Data Input - Proposed'!Q$7,'Emissions factors'!$F$4:$CR$4,0))/1000,0)</f>
        <v>0</v>
      </c>
      <c r="R125" s="538">
        <f>IFERROR(R89*INDEX('Emissions factors'!$F$5:$CR$10,MATCH('Data Input - Proposed'!$D125,'Emissions factors'!$C$5:$C$10,0),MATCH('Data Input - Proposed'!R$7,'Emissions factors'!$F$4:$CR$4,0))/1000,0)</f>
        <v>0</v>
      </c>
      <c r="S125" s="538">
        <f>IFERROR(S89*INDEX('Emissions factors'!$F$5:$CR$10,MATCH('Data Input - Proposed'!$D125,'Emissions factors'!$C$5:$C$10,0),MATCH('Data Input - Proposed'!S$7,'Emissions factors'!$F$4:$CR$4,0))/1000,0)</f>
        <v>0</v>
      </c>
      <c r="T125" s="538">
        <f>IFERROR(T89*INDEX('Emissions factors'!$F$5:$CR$10,MATCH('Data Input - Proposed'!$D125,'Emissions factors'!$C$5:$C$10,0),MATCH('Data Input - Proposed'!T$7,'Emissions factors'!$F$4:$CR$4,0))/1000,0)</f>
        <v>0</v>
      </c>
      <c r="U125" s="538">
        <f>IFERROR(U89*INDEX('Emissions factors'!$F$5:$CR$10,MATCH('Data Input - Proposed'!$D125,'Emissions factors'!$C$5:$C$10,0),MATCH('Data Input - Proposed'!U$7,'Emissions factors'!$F$4:$CR$4,0))/1000,0)</f>
        <v>0</v>
      </c>
      <c r="V125" s="538">
        <f>IFERROR(V89*INDEX('Emissions factors'!$F$5:$CR$10,MATCH('Data Input - Proposed'!$D125,'Emissions factors'!$C$5:$C$10,0),MATCH('Data Input - Proposed'!V$7,'Emissions factors'!$F$4:$CR$4,0))/1000,0)</f>
        <v>0</v>
      </c>
      <c r="W125" s="538">
        <f>IFERROR(W89*INDEX('Emissions factors'!$F$5:$CR$10,MATCH('Data Input - Proposed'!$D125,'Emissions factors'!$C$5:$C$10,0),MATCH('Data Input - Proposed'!W$7,'Emissions factors'!$F$4:$CR$4,0))/1000,0)</f>
        <v>0</v>
      </c>
      <c r="X125" s="538">
        <f>IFERROR(X89*INDEX('Emissions factors'!$F$5:$CR$10,MATCH('Data Input - Proposed'!$D125,'Emissions factors'!$C$5:$C$10,0),MATCH('Data Input - Proposed'!X$7,'Emissions factors'!$F$4:$CR$4,0))/1000,0)</f>
        <v>0</v>
      </c>
      <c r="Y125" s="538">
        <f>IFERROR(Y89*INDEX('Emissions factors'!$F$5:$CR$10,MATCH('Data Input - Proposed'!$D125,'Emissions factors'!$C$5:$C$10,0),MATCH('Data Input - Proposed'!Y$7,'Emissions factors'!$F$4:$CR$4,0))/1000,0)</f>
        <v>0</v>
      </c>
      <c r="Z125" s="538">
        <f>IFERROR(Z89*INDEX('Emissions factors'!$F$5:$CR$10,MATCH('Data Input - Proposed'!$D125,'Emissions factors'!$C$5:$C$10,0),MATCH('Data Input - Proposed'!Z$7,'Emissions factors'!$F$4:$CR$4,0))/1000,0)</f>
        <v>0</v>
      </c>
      <c r="AA125" s="538">
        <f>IFERROR(AA89*INDEX('Emissions factors'!$F$5:$CR$10,MATCH('Data Input - Proposed'!$D125,'Emissions factors'!$C$5:$C$10,0),MATCH('Data Input - Proposed'!AA$7,'Emissions factors'!$F$4:$CR$4,0))/1000,0)</f>
        <v>0</v>
      </c>
      <c r="AB125" s="538">
        <f>IFERROR(AB89*INDEX('Emissions factors'!$F$5:$CR$10,MATCH('Data Input - Proposed'!$D125,'Emissions factors'!$C$5:$C$10,0),MATCH('Data Input - Proposed'!AB$7,'Emissions factors'!$F$4:$CR$4,0))/1000,0)</f>
        <v>0</v>
      </c>
      <c r="AC125" s="538">
        <f>IFERROR(AC89*INDEX('Emissions factors'!$F$5:$CR$10,MATCH('Data Input - Proposed'!$D125,'Emissions factors'!$C$5:$C$10,0),MATCH('Data Input - Proposed'!AC$7,'Emissions factors'!$F$4:$CR$4,0))/1000,0)</f>
        <v>0</v>
      </c>
      <c r="AD125" s="538">
        <f>IFERROR(AD89*INDEX('Emissions factors'!$F$5:$CR$10,MATCH('Data Input - Proposed'!$D125,'Emissions factors'!$C$5:$C$10,0),MATCH('Data Input - Proposed'!AD$7,'Emissions factors'!$F$4:$CR$4,0))/1000,0)</f>
        <v>0</v>
      </c>
      <c r="AE125" s="538">
        <f>IFERROR(AE89*INDEX('Emissions factors'!$F$5:$CR$10,MATCH('Data Input - Proposed'!$D125,'Emissions factors'!$C$5:$C$10,0),MATCH('Data Input - Proposed'!AE$7,'Emissions factors'!$F$4:$CR$4,0))/1000,0)</f>
        <v>0</v>
      </c>
      <c r="AF125" s="538">
        <f>IFERROR(AF89*INDEX('Emissions factors'!$F$5:$CR$10,MATCH('Data Input - Proposed'!$D125,'Emissions factors'!$C$5:$C$10,0),MATCH('Data Input - Proposed'!AF$7,'Emissions factors'!$F$4:$CR$4,0))/1000,0)</f>
        <v>0</v>
      </c>
      <c r="AG125" s="538">
        <f>IFERROR(AG89*INDEX('Emissions factors'!$F$5:$CR$10,MATCH('Data Input - Proposed'!$D125,'Emissions factors'!$C$5:$C$10,0),MATCH('Data Input - Proposed'!AG$7,'Emissions factors'!$F$4:$CR$4,0))/1000,0)</f>
        <v>0</v>
      </c>
      <c r="AH125" s="538">
        <f>IFERROR(AH89*INDEX('Emissions factors'!$F$5:$CR$10,MATCH('Data Input - Proposed'!$D125,'Emissions factors'!$C$5:$C$10,0),MATCH('Data Input - Proposed'!AH$7,'Emissions factors'!$F$4:$CR$4,0))/1000,0)</f>
        <v>0</v>
      </c>
      <c r="AI125" s="538">
        <f>IFERROR(AI89*INDEX('Emissions factors'!$F$5:$CR$10,MATCH('Data Input - Proposed'!$D125,'Emissions factors'!$C$5:$C$10,0),MATCH('Data Input - Proposed'!AI$7,'Emissions factors'!$F$4:$CR$4,0))/1000,0)</f>
        <v>0</v>
      </c>
      <c r="AJ125" s="538">
        <f>IFERROR(AJ89*INDEX('Emissions factors'!$F$5:$CR$10,MATCH('Data Input - Proposed'!$D125,'Emissions factors'!$C$5:$C$10,0),MATCH('Data Input - Proposed'!AJ$7,'Emissions factors'!$F$4:$CR$4,0))/1000,0)</f>
        <v>0</v>
      </c>
      <c r="AK125" s="538">
        <f>IFERROR(AK89*INDEX('Emissions factors'!$F$5:$CR$10,MATCH('Data Input - Proposed'!$D125,'Emissions factors'!$C$5:$C$10,0),MATCH('Data Input - Proposed'!AK$7,'Emissions factors'!$F$4:$CR$4,0))/1000,0)</f>
        <v>0</v>
      </c>
      <c r="AL125" s="538">
        <f>IFERROR(AL89*INDEX('Emissions factors'!$F$5:$CR$10,MATCH('Data Input - Proposed'!$D125,'Emissions factors'!$C$5:$C$10,0),MATCH('Data Input - Proposed'!AL$7,'Emissions factors'!$F$4:$CR$4,0))/1000,0)</f>
        <v>0</v>
      </c>
      <c r="AM125" s="538">
        <f>IFERROR(AM89*INDEX('Emissions factors'!$F$5:$CR$10,MATCH('Data Input - Proposed'!$D125,'Emissions factors'!$C$5:$C$10,0),MATCH('Data Input - Proposed'!AM$7,'Emissions factors'!$F$4:$CR$4,0))/1000,0)</f>
        <v>0</v>
      </c>
      <c r="AN125" s="538">
        <f>IFERROR(AN89*INDEX('Emissions factors'!$F$5:$CR$10,MATCH('Data Input - Proposed'!$D125,'Emissions factors'!$C$5:$C$10,0),MATCH('Data Input - Proposed'!AN$7,'Emissions factors'!$F$4:$CR$4,0))/1000,0)</f>
        <v>0</v>
      </c>
      <c r="AO125" s="538">
        <f>IFERROR(AO89*INDEX('Emissions factors'!$F$5:$CR$10,MATCH('Data Input - Proposed'!$D125,'Emissions factors'!$C$5:$C$10,0),MATCH('Data Input - Proposed'!AO$7,'Emissions factors'!$F$4:$CR$4,0))/1000,0)</f>
        <v>0</v>
      </c>
      <c r="AP125" s="538">
        <f>IFERROR(AP89*INDEX('Emissions factors'!$F$5:$CR$10,MATCH('Data Input - Proposed'!$D125,'Emissions factors'!$C$5:$C$10,0),MATCH('Data Input - Proposed'!AP$7,'Emissions factors'!$F$4:$CR$4,0))/1000,0)</f>
        <v>0</v>
      </c>
      <c r="AQ125" s="538">
        <f>IFERROR(AQ89*INDEX('Emissions factors'!$F$5:$CR$10,MATCH('Data Input - Proposed'!$D125,'Emissions factors'!$C$5:$C$10,0),MATCH('Data Input - Proposed'!AQ$7,'Emissions factors'!$F$4:$CR$4,0))/1000,0)</f>
        <v>0</v>
      </c>
      <c r="AR125" s="538">
        <f>IFERROR(AR89*INDEX('Emissions factors'!$F$5:$CR$10,MATCH('Data Input - Proposed'!$D125,'Emissions factors'!$C$5:$C$10,0),MATCH('Data Input - Proposed'!AR$7,'Emissions factors'!$F$4:$CR$4,0))/1000,0)</f>
        <v>0</v>
      </c>
      <c r="AS125" s="538">
        <f>IFERROR(AS89*INDEX('Emissions factors'!$F$5:$CR$10,MATCH('Data Input - Proposed'!$D125,'Emissions factors'!$C$5:$C$10,0),MATCH('Data Input - Proposed'!AS$7,'Emissions factors'!$F$4:$CR$4,0))/1000,0)</f>
        <v>0</v>
      </c>
      <c r="AT125" s="538">
        <f>IFERROR(AT89*INDEX('Emissions factors'!$F$5:$CR$10,MATCH('Data Input - Proposed'!$D125,'Emissions factors'!$C$5:$C$10,0),MATCH('Data Input - Proposed'!AT$7,'Emissions factors'!$F$4:$CR$4,0))/1000,0)</f>
        <v>0</v>
      </c>
      <c r="AU125" s="538">
        <f>IFERROR(AU89*INDEX('Emissions factors'!$F$5:$CR$10,MATCH('Data Input - Proposed'!$D125,'Emissions factors'!$C$5:$C$10,0),MATCH('Data Input - Proposed'!AU$7,'Emissions factors'!$F$4:$CR$4,0))/1000,0)</f>
        <v>0</v>
      </c>
      <c r="AV125" s="538">
        <f>IFERROR(AV89*INDEX('Emissions factors'!$F$5:$CR$10,MATCH('Data Input - Proposed'!$D125,'Emissions factors'!$C$5:$C$10,0),MATCH('Data Input - Proposed'!AV$7,'Emissions factors'!$F$4:$CR$4,0))/1000,0)</f>
        <v>0</v>
      </c>
      <c r="AW125" s="538">
        <f>IFERROR(AW89*INDEX('Emissions factors'!$F$5:$CR$10,MATCH('Data Input - Proposed'!$D125,'Emissions factors'!$C$5:$C$10,0),MATCH('Data Input - Proposed'!AW$7,'Emissions factors'!$F$4:$CR$4,0))/1000,0)</f>
        <v>0</v>
      </c>
      <c r="AX125" s="538">
        <f>IFERROR(AX89*INDEX('Emissions factors'!$F$5:$CR$10,MATCH('Data Input - Proposed'!$D125,'Emissions factors'!$C$5:$C$10,0),MATCH('Data Input - Proposed'!AX$7,'Emissions factors'!$F$4:$CR$4,0))/1000,0)</f>
        <v>0</v>
      </c>
      <c r="AY125" s="538">
        <f>IFERROR(AY89*INDEX('Emissions factors'!$F$5:$CR$10,MATCH('Data Input - Proposed'!$D125,'Emissions factors'!$C$5:$C$10,0),MATCH('Data Input - Proposed'!AY$7,'Emissions factors'!$F$4:$CR$4,0))/1000,0)</f>
        <v>0</v>
      </c>
      <c r="AZ125" s="538">
        <f>IFERROR(AZ89*INDEX('Emissions factors'!$F$5:$CR$10,MATCH('Data Input - Proposed'!$D125,'Emissions factors'!$C$5:$C$10,0),MATCH('Data Input - Proposed'!AZ$7,'Emissions factors'!$F$4:$CR$4,0))/1000,0)</f>
        <v>0</v>
      </c>
      <c r="BA125" s="538">
        <f>IFERROR(BA89*INDEX('Emissions factors'!$F$5:$CR$10,MATCH('Data Input - Proposed'!$D125,'Emissions factors'!$C$5:$C$10,0),MATCH('Data Input - Proposed'!BA$7,'Emissions factors'!$F$4:$CR$4,0))/1000,0)</f>
        <v>0</v>
      </c>
      <c r="BB125" s="538">
        <f>IFERROR(BB89*INDEX('Emissions factors'!$F$5:$CR$10,MATCH('Data Input - Proposed'!$D125,'Emissions factors'!$C$5:$C$10,0),MATCH('Data Input - Proposed'!BB$7,'Emissions factors'!$F$4:$CR$4,0))/1000,0)</f>
        <v>0</v>
      </c>
      <c r="BC125" s="538">
        <f>IFERROR(BC89*INDEX('Emissions factors'!$F$5:$CR$10,MATCH('Data Input - Proposed'!$D125,'Emissions factors'!$C$5:$C$10,0),MATCH('Data Input - Proposed'!BC$7,'Emissions factors'!$F$4:$CR$4,0))/1000,0)</f>
        <v>0</v>
      </c>
      <c r="BD125" s="538">
        <f>IFERROR(BD89*INDEX('Emissions factors'!$F$5:$CR$10,MATCH('Data Input - Proposed'!$D125,'Emissions factors'!$C$5:$C$10,0),MATCH('Data Input - Proposed'!BD$7,'Emissions factors'!$F$4:$CR$4,0))/1000,0)</f>
        <v>0</v>
      </c>
      <c r="BE125" s="538">
        <f>IFERROR(BE89*INDEX('Emissions factors'!$F$5:$CR$10,MATCH('Data Input - Proposed'!$D125,'Emissions factors'!$C$5:$C$10,0),MATCH('Data Input - Proposed'!BE$7,'Emissions factors'!$F$4:$CR$4,0))/1000,0)</f>
        <v>0</v>
      </c>
      <c r="BF125" s="538">
        <f>IFERROR(BF89*INDEX('Emissions factors'!$F$5:$CR$10,MATCH('Data Input - Proposed'!$D125,'Emissions factors'!$C$5:$C$10,0),MATCH('Data Input - Proposed'!BF$7,'Emissions factors'!$F$4:$CR$4,0))/1000,0)</f>
        <v>0</v>
      </c>
      <c r="BG125" s="538">
        <f>IFERROR(BG89*INDEX('Emissions factors'!$F$5:$CR$10,MATCH('Data Input - Proposed'!$D125,'Emissions factors'!$C$5:$C$10,0),MATCH('Data Input - Proposed'!BG$7,'Emissions factors'!$F$4:$CR$4,0))/1000,0)</f>
        <v>0</v>
      </c>
      <c r="BH125" s="538">
        <f>IFERROR(BH89*INDEX('Emissions factors'!$F$5:$CR$10,MATCH('Data Input - Proposed'!$D125,'Emissions factors'!$C$5:$C$10,0),MATCH('Data Input - Proposed'!BH$7,'Emissions factors'!$F$4:$CR$4,0))/1000,0)</f>
        <v>0</v>
      </c>
      <c r="BI125" s="538">
        <f>IFERROR(BI89*INDEX('Emissions factors'!$F$5:$CR$10,MATCH('Data Input - Proposed'!$D125,'Emissions factors'!$C$5:$C$10,0),MATCH('Data Input - Proposed'!BI$7,'Emissions factors'!$F$4:$CR$4,0))/1000,0)</f>
        <v>0</v>
      </c>
      <c r="BJ125" s="538">
        <f>IFERROR(BJ89*INDEX('Emissions factors'!$F$5:$CR$10,MATCH('Data Input - Proposed'!$D125,'Emissions factors'!$C$5:$C$10,0),MATCH('Data Input - Proposed'!BJ$7,'Emissions factors'!$F$4:$CR$4,0))/1000,0)</f>
        <v>0</v>
      </c>
      <c r="BK125" s="538">
        <f>IFERROR(BK89*INDEX('Emissions factors'!$F$5:$CR$10,MATCH('Data Input - Proposed'!$D125,'Emissions factors'!$C$5:$C$10,0),MATCH('Data Input - Proposed'!BK$7,'Emissions factors'!$F$4:$CR$4,0))/1000,0)</f>
        <v>0</v>
      </c>
      <c r="BL125" s="538">
        <f>IFERROR(BL89*INDEX('Emissions factors'!$F$5:$CR$10,MATCH('Data Input - Proposed'!$D125,'Emissions factors'!$C$5:$C$10,0),MATCH('Data Input - Proposed'!BL$7,'Emissions factors'!$F$4:$CR$4,0))/1000,0)</f>
        <v>0</v>
      </c>
      <c r="BM125" s="538">
        <f>IFERROR(BM89*INDEX('Emissions factors'!$F$5:$CR$10,MATCH('Data Input - Proposed'!$D125,'Emissions factors'!$C$5:$C$10,0),MATCH('Data Input - Proposed'!BM$7,'Emissions factors'!$F$4:$CR$4,0))/1000,0)</f>
        <v>0</v>
      </c>
      <c r="BN125" s="538">
        <f>IFERROR(BN89*INDEX('Emissions factors'!$F$5:$CR$10,MATCH('Data Input - Proposed'!$D125,'Emissions factors'!$C$5:$C$10,0),MATCH('Data Input - Proposed'!BN$7,'Emissions factors'!$F$4:$CR$4,0))/1000,0)</f>
        <v>0</v>
      </c>
      <c r="BO125" s="538">
        <f>IFERROR(BO89*INDEX('Emissions factors'!$F$5:$CR$10,MATCH('Data Input - Proposed'!$D125,'Emissions factors'!$C$5:$C$10,0),MATCH('Data Input - Proposed'!BO$7,'Emissions factors'!$F$4:$CR$4,0))/1000,0)</f>
        <v>0</v>
      </c>
      <c r="BP125" s="538">
        <f>IFERROR(BP89*INDEX('Emissions factors'!$F$5:$CR$10,MATCH('Data Input - Proposed'!$D125,'Emissions factors'!$C$5:$C$10,0),MATCH('Data Input - Proposed'!BP$7,'Emissions factors'!$F$4:$CR$4,0))/1000,0)</f>
        <v>0</v>
      </c>
      <c r="BQ125" s="538">
        <f>IFERROR(BQ89*INDEX('Emissions factors'!$F$5:$CR$10,MATCH('Data Input - Proposed'!$D125,'Emissions factors'!$C$5:$C$10,0),MATCH('Data Input - Proposed'!BQ$7,'Emissions factors'!$F$4:$CR$4,0))/1000,0)</f>
        <v>0</v>
      </c>
      <c r="BR125" s="538">
        <f>IFERROR(BR89*INDEX('Emissions factors'!$F$5:$CR$10,MATCH('Data Input - Proposed'!$D125,'Emissions factors'!$C$5:$C$10,0),MATCH('Data Input - Proposed'!BR$7,'Emissions factors'!$F$4:$CR$4,0))/1000,0)</f>
        <v>0</v>
      </c>
      <c r="BS125" s="538">
        <f>IFERROR(BS89*INDEX('Emissions factors'!$F$5:$CR$10,MATCH('Data Input - Proposed'!$D125,'Emissions factors'!$C$5:$C$10,0),MATCH('Data Input - Proposed'!BS$7,'Emissions factors'!$F$4:$CR$4,0))/1000,0)</f>
        <v>0</v>
      </c>
      <c r="BT125" s="538">
        <f>IFERROR(BT89*INDEX('Emissions factors'!$F$5:$CR$10,MATCH('Data Input - Proposed'!$D125,'Emissions factors'!$C$5:$C$10,0),MATCH('Data Input - Proposed'!BT$7,'Emissions factors'!$F$4:$CR$4,0))/1000,0)</f>
        <v>0</v>
      </c>
      <c r="BU125" s="538">
        <f>IFERROR(BU89*INDEX('Emissions factors'!$F$5:$CR$10,MATCH('Data Input - Proposed'!$D125,'Emissions factors'!$C$5:$C$10,0),MATCH('Data Input - Proposed'!BU$7,'Emissions factors'!$F$4:$CR$4,0))/1000,0)</f>
        <v>0</v>
      </c>
      <c r="BV125" s="538">
        <f>IFERROR(BV89*INDEX('Emissions factors'!$F$5:$CR$10,MATCH('Data Input - Proposed'!$D125,'Emissions factors'!$C$5:$C$10,0),MATCH('Data Input - Proposed'!BV$7,'Emissions factors'!$F$4:$CR$4,0))/1000,0)</f>
        <v>0</v>
      </c>
      <c r="BW125" s="538">
        <f>IFERROR(BW89*INDEX('Emissions factors'!$F$5:$CR$10,MATCH('Data Input - Proposed'!$D125,'Emissions factors'!$C$5:$C$10,0),MATCH('Data Input - Proposed'!BW$7,'Emissions factors'!$F$4:$CR$4,0))/1000,0)</f>
        <v>0</v>
      </c>
      <c r="BX125" s="538">
        <f>IFERROR(BX89*INDEX('Emissions factors'!$F$5:$CR$10,MATCH('Data Input - Proposed'!$D125,'Emissions factors'!$C$5:$C$10,0),MATCH('Data Input - Proposed'!BX$7,'Emissions factors'!$F$4:$CR$4,0))/1000,0)</f>
        <v>0</v>
      </c>
      <c r="BY125" s="538">
        <f>IFERROR(BY89*INDEX('Emissions factors'!$F$5:$CR$10,MATCH('Data Input - Proposed'!$D125,'Emissions factors'!$C$5:$C$10,0),MATCH('Data Input - Proposed'!BY$7,'Emissions factors'!$F$4:$CR$4,0))/1000,0)</f>
        <v>0</v>
      </c>
      <c r="BZ125" s="538">
        <f>IFERROR(BZ89*INDEX('Emissions factors'!$F$5:$CR$10,MATCH('Data Input - Proposed'!$D125,'Emissions factors'!$C$5:$C$10,0),MATCH('Data Input - Proposed'!BZ$7,'Emissions factors'!$F$4:$CR$4,0))/1000,0)</f>
        <v>0</v>
      </c>
      <c r="CA125" s="538">
        <f>IFERROR(CA89*INDEX('Emissions factors'!$F$5:$CR$10,MATCH('Data Input - Proposed'!$D125,'Emissions factors'!$C$5:$C$10,0),MATCH('Data Input - Proposed'!CA$7,'Emissions factors'!$F$4:$CR$4,0))/1000,0)</f>
        <v>0</v>
      </c>
      <c r="CB125" s="538">
        <f>IFERROR(CB89*INDEX('Emissions factors'!$F$5:$CR$10,MATCH('Data Input - Proposed'!$D125,'Emissions factors'!$C$5:$C$10,0),MATCH('Data Input - Proposed'!CB$7,'Emissions factors'!$F$4:$CR$4,0))/1000,0)</f>
        <v>0</v>
      </c>
      <c r="CC125" s="538">
        <f>IFERROR(CC89*INDEX('Emissions factors'!$F$5:$CR$10,MATCH('Data Input - Proposed'!$D125,'Emissions factors'!$C$5:$C$10,0),MATCH('Data Input - Proposed'!CC$7,'Emissions factors'!$F$4:$CR$4,0))/1000,0)</f>
        <v>0</v>
      </c>
      <c r="CD125" s="538">
        <f>IFERROR(CD89*INDEX('Emissions factors'!$F$5:$CR$10,MATCH('Data Input - Proposed'!$D125,'Emissions factors'!$C$5:$C$10,0),MATCH('Data Input - Proposed'!CD$7,'Emissions factors'!$F$4:$CR$4,0))/1000,0)</f>
        <v>0</v>
      </c>
      <c r="CE125" s="538">
        <f>IFERROR(CE89*INDEX('Emissions factors'!$F$5:$CR$10,MATCH('Data Input - Proposed'!$D125,'Emissions factors'!$C$5:$C$10,0),MATCH('Data Input - Proposed'!CE$7,'Emissions factors'!$F$4:$CR$4,0))/1000,0)</f>
        <v>0</v>
      </c>
      <c r="CF125" s="538">
        <f>IFERROR(CF89*INDEX('Emissions factors'!$F$5:$CR$10,MATCH('Data Input - Proposed'!$D125,'Emissions factors'!$C$5:$C$10,0),MATCH('Data Input - Proposed'!CF$7,'Emissions factors'!$F$4:$CR$4,0))/1000,0)</f>
        <v>0</v>
      </c>
      <c r="CG125" s="538">
        <f>IFERROR(CG89*INDEX('Emissions factors'!$F$5:$CR$10,MATCH('Data Input - Proposed'!$D125,'Emissions factors'!$C$5:$C$10,0),MATCH('Data Input - Proposed'!CG$7,'Emissions factors'!$F$4:$CR$4,0))/1000,0)</f>
        <v>0</v>
      </c>
      <c r="CH125" s="538">
        <f>IFERROR(CH89*INDEX('Emissions factors'!$F$5:$CR$10,MATCH('Data Input - Proposed'!$D125,'Emissions factors'!$C$5:$C$10,0),MATCH('Data Input - Proposed'!CH$7,'Emissions factors'!$F$4:$CR$4,0))/1000,0)</f>
        <v>0</v>
      </c>
      <c r="CI125" s="538">
        <f>IFERROR(CI89*INDEX('Emissions factors'!$F$5:$CR$10,MATCH('Data Input - Proposed'!$D125,'Emissions factors'!$C$5:$C$10,0),MATCH('Data Input - Proposed'!CI$7,'Emissions factors'!$F$4:$CR$4,0))/1000,0)</f>
        <v>0</v>
      </c>
      <c r="CJ125" s="538">
        <f>IFERROR(CJ89*INDEX('Emissions factors'!$F$5:$CR$10,MATCH('Data Input - Proposed'!$D125,'Emissions factors'!$C$5:$C$10,0),MATCH('Data Input - Proposed'!CJ$7,'Emissions factors'!$F$4:$CR$4,0))/1000,0)</f>
        <v>0</v>
      </c>
      <c r="CK125" s="538">
        <f>IFERROR(CK89*INDEX('Emissions factors'!$F$5:$CR$10,MATCH('Data Input - Proposed'!$D125,'Emissions factors'!$C$5:$C$10,0),MATCH('Data Input - Proposed'!CK$7,'Emissions factors'!$F$4:$CR$4,0))/1000,0)</f>
        <v>0</v>
      </c>
      <c r="CL125" s="538">
        <f>IFERROR(CL89*INDEX('Emissions factors'!$F$5:$CR$10,MATCH('Data Input - Proposed'!$D125,'Emissions factors'!$C$5:$C$10,0),MATCH('Data Input - Proposed'!CL$7,'Emissions factors'!$F$4:$CR$4,0))/1000,0)</f>
        <v>0</v>
      </c>
      <c r="CM125" s="538">
        <f>IFERROR(CM89*INDEX('Emissions factors'!$F$5:$CR$10,MATCH('Data Input - Proposed'!$D125,'Emissions factors'!$C$5:$C$10,0),MATCH('Data Input - Proposed'!CM$7,'Emissions factors'!$F$4:$CR$4,0))/1000,0)</f>
        <v>0</v>
      </c>
      <c r="CN125" s="538">
        <f>IFERROR(CN89*INDEX('Emissions factors'!$F$5:$CR$10,MATCH('Data Input - Proposed'!$D125,'Emissions factors'!$C$5:$C$10,0),MATCH('Data Input - Proposed'!CN$7,'Emissions factors'!$F$4:$CR$4,0))/1000,0)</f>
        <v>0</v>
      </c>
      <c r="CO125" s="538">
        <f>IFERROR(CO89*INDEX('Emissions factors'!$F$5:$CR$10,MATCH('Data Input - Proposed'!$D125,'Emissions factors'!$C$5:$C$10,0),MATCH('Data Input - Proposed'!CO$7,'Emissions factors'!$F$4:$CR$4,0))/1000,0)</f>
        <v>0</v>
      </c>
      <c r="CP125" s="538">
        <f>IFERROR(CP89*INDEX('Emissions factors'!$F$5:$CR$10,MATCH('Data Input - Proposed'!$D125,'Emissions factors'!$C$5:$C$10,0),MATCH('Data Input - Proposed'!CP$7,'Emissions factors'!$F$4:$CR$4,0))/1000,0)</f>
        <v>0</v>
      </c>
      <c r="CQ125" s="538">
        <f>IFERROR(CQ89*INDEX('Emissions factors'!$F$5:$CR$10,MATCH('Data Input - Proposed'!$D125,'Emissions factors'!$C$5:$C$10,0),MATCH('Data Input - Proposed'!CQ$7,'Emissions factors'!$F$4:$CR$4,0))/1000,0)</f>
        <v>0</v>
      </c>
      <c r="CR125" s="538">
        <f>IFERROR(CR89*INDEX('Emissions factors'!$F$5:$CR$10,MATCH('Data Input - Proposed'!$D125,'Emissions factors'!$C$5:$C$10,0),MATCH('Data Input - Proposed'!CR$7,'Emissions factors'!$F$4:$CR$4,0))/1000,0)</f>
        <v>0</v>
      </c>
      <c r="CS125" s="538">
        <f>IFERROR(CS89*INDEX('Emissions factors'!$F$5:$CR$10,MATCH('Data Input - Proposed'!$D125,'Emissions factors'!$C$5:$C$10,0),MATCH('Data Input - Proposed'!CS$7,'Emissions factors'!$F$4:$CR$4,0))/1000,0)</f>
        <v>0</v>
      </c>
      <c r="CT125" s="538">
        <f>IFERROR(CT89*INDEX('Emissions factors'!$F$5:$CR$10,MATCH('Data Input - Proposed'!$D125,'Emissions factors'!$C$5:$C$10,0),MATCH('Data Input - Proposed'!CT$7,'Emissions factors'!$F$4:$CR$4,0))/1000,0)</f>
        <v>0</v>
      </c>
      <c r="CU125" s="538">
        <f>IFERROR(CU89*INDEX('Emissions factors'!$F$5:$CR$10,MATCH('Data Input - Proposed'!$D125,'Emissions factors'!$C$5:$C$10,0),MATCH('Data Input - Proposed'!CU$7,'Emissions factors'!$F$4:$CR$4,0))/1000,0)</f>
        <v>0</v>
      </c>
      <c r="CV125" s="538">
        <f>IFERROR(CV89*INDEX('Emissions factors'!$F$5:$CR$10,MATCH('Data Input - Proposed'!$D125,'Emissions factors'!$C$5:$C$10,0),MATCH('Data Input - Proposed'!CV$7,'Emissions factors'!$F$4:$CR$4,0))/1000,0)</f>
        <v>0</v>
      </c>
      <c r="CW125" s="538">
        <f>IFERROR(CW89*INDEX('Emissions factors'!$F$5:$CR$10,MATCH('Data Input - Proposed'!$D125,'Emissions factors'!$C$5:$C$10,0),MATCH('Data Input - Proposed'!CW$7,'Emissions factors'!$F$4:$CR$4,0))/1000,0)</f>
        <v>0</v>
      </c>
      <c r="CX125" s="538">
        <f>IFERROR(CX89*INDEX('Emissions factors'!$F$5:$CR$10,MATCH('Data Input - Proposed'!$D125,'Emissions factors'!$C$5:$C$10,0),MATCH('Data Input - Proposed'!CX$7,'Emissions factors'!$F$4:$CR$4,0))/1000,0)</f>
        <v>0</v>
      </c>
      <c r="CY125" s="538">
        <f>IFERROR(CY89*INDEX('Emissions factors'!$F$5:$CR$10,MATCH('Data Input - Proposed'!$D125,'Emissions factors'!$C$5:$C$10,0),MATCH('Data Input - Proposed'!CY$7,'Emissions factors'!$F$4:$CR$4,0))/1000,0)</f>
        <v>0</v>
      </c>
      <c r="CZ125" s="538">
        <f>IFERROR(CZ89*INDEX('Emissions factors'!$F$5:$CR$10,MATCH('Data Input - Proposed'!$D125,'Emissions factors'!$C$5:$C$10,0),MATCH('Data Input - Proposed'!CZ$7,'Emissions factors'!$F$4:$CR$4,0))/1000,0)</f>
        <v>0</v>
      </c>
      <c r="DA125" s="538">
        <f>IFERROR(DA89*INDEX('Emissions factors'!$F$5:$CR$10,MATCH('Data Input - Proposed'!$D125,'Emissions factors'!$C$5:$C$10,0),MATCH('Data Input - Proposed'!DA$7,'Emissions factors'!$F$4:$CR$4,0))/1000,0)</f>
        <v>0</v>
      </c>
      <c r="DB125" s="538">
        <f>IFERROR(DB89*INDEX('Emissions factors'!$F$5:$CR$10,MATCH('Data Input - Proposed'!$D125,'Emissions factors'!$C$5:$C$10,0),MATCH('Data Input - Proposed'!DB$7,'Emissions factors'!$F$4:$CR$4,0))/1000,0)</f>
        <v>0</v>
      </c>
      <c r="DC125" s="538">
        <f>IFERROR(DC89*INDEX('Emissions factors'!$F$5:$CR$10,MATCH('Data Input - Proposed'!$D125,'Emissions factors'!$C$5:$C$10,0),MATCH('Data Input - Proposed'!DC$7,'Emissions factors'!$F$4:$CR$4,0))/1000,0)</f>
        <v>0</v>
      </c>
      <c r="DD125" s="916"/>
      <c r="DE125" s="917"/>
    </row>
    <row r="126" spans="2:109" x14ac:dyDescent="0.25">
      <c r="B126" s="217"/>
      <c r="C126" s="263" t="s">
        <v>887</v>
      </c>
      <c r="D126" s="226" t="str">
        <f t="shared" si="9"/>
        <v>Other (please specify)</v>
      </c>
      <c r="E126" s="219" t="s">
        <v>121</v>
      </c>
      <c r="F126" s="225"/>
      <c r="G126" s="219"/>
      <c r="H126" s="915"/>
      <c r="I126" s="271"/>
      <c r="J126" s="271"/>
      <c r="K126" s="271"/>
      <c r="L126" s="271"/>
      <c r="M126" s="271"/>
      <c r="N126" s="271"/>
      <c r="O126" s="271"/>
      <c r="P126" s="271"/>
      <c r="Q126" s="271"/>
      <c r="R126" s="271"/>
      <c r="S126" s="271"/>
      <c r="T126" s="271"/>
      <c r="U126" s="271"/>
      <c r="V126" s="271"/>
      <c r="W126" s="271"/>
      <c r="X126" s="271"/>
      <c r="Y126" s="271"/>
      <c r="Z126" s="271"/>
      <c r="AA126" s="271"/>
      <c r="AB126" s="271"/>
      <c r="AC126" s="271"/>
      <c r="AD126" s="271"/>
      <c r="AE126" s="271"/>
      <c r="AF126" s="271"/>
      <c r="AG126" s="271"/>
      <c r="AH126" s="271"/>
      <c r="AI126" s="271"/>
      <c r="AJ126" s="271"/>
      <c r="AK126" s="271"/>
      <c r="AL126" s="271"/>
      <c r="AM126" s="271"/>
      <c r="AN126" s="271"/>
      <c r="AO126" s="271"/>
      <c r="AP126" s="271"/>
      <c r="AQ126" s="271"/>
      <c r="AR126" s="271"/>
      <c r="AS126" s="271"/>
      <c r="AT126" s="271"/>
      <c r="AU126" s="271"/>
      <c r="AV126" s="271"/>
      <c r="AW126" s="271"/>
      <c r="AX126" s="271"/>
      <c r="AY126" s="271"/>
      <c r="AZ126" s="271"/>
      <c r="BA126" s="271"/>
      <c r="BB126" s="271"/>
      <c r="BC126" s="271"/>
      <c r="BD126" s="271"/>
      <c r="BE126" s="271"/>
      <c r="BF126" s="271"/>
      <c r="BG126" s="271"/>
      <c r="BH126" s="271"/>
      <c r="BI126" s="271"/>
      <c r="BJ126" s="271"/>
      <c r="BK126" s="271"/>
      <c r="BL126" s="271"/>
      <c r="BM126" s="271"/>
      <c r="BN126" s="271"/>
      <c r="BO126" s="271"/>
      <c r="BP126" s="271"/>
      <c r="BQ126" s="271"/>
      <c r="BR126" s="271"/>
      <c r="BS126" s="271"/>
      <c r="BT126" s="271"/>
      <c r="BU126" s="271"/>
      <c r="BV126" s="271"/>
      <c r="BW126" s="271"/>
      <c r="BX126" s="271"/>
      <c r="BY126" s="271"/>
      <c r="BZ126" s="271"/>
      <c r="CA126" s="271"/>
      <c r="CB126" s="271"/>
      <c r="CC126" s="271"/>
      <c r="CD126" s="271"/>
      <c r="CE126" s="271"/>
      <c r="CF126" s="271"/>
      <c r="CG126" s="271"/>
      <c r="CH126" s="271"/>
      <c r="CI126" s="271"/>
      <c r="CJ126" s="271"/>
      <c r="CK126" s="271"/>
      <c r="CL126" s="271"/>
      <c r="CM126" s="271"/>
      <c r="CN126" s="271"/>
      <c r="CO126" s="271"/>
      <c r="CP126" s="271"/>
      <c r="CQ126" s="271"/>
      <c r="CR126" s="271"/>
      <c r="CS126" s="271"/>
      <c r="CT126" s="271"/>
      <c r="CU126" s="271"/>
      <c r="CV126" s="271"/>
      <c r="CW126" s="271"/>
      <c r="CX126" s="271"/>
      <c r="CY126" s="271"/>
      <c r="CZ126" s="271"/>
      <c r="DA126" s="271"/>
      <c r="DB126" s="271"/>
      <c r="DC126" s="271"/>
      <c r="DD126" s="218"/>
      <c r="DE126" s="220"/>
    </row>
    <row r="127" spans="2:109" x14ac:dyDescent="0.25">
      <c r="B127" s="217"/>
      <c r="C127" s="260"/>
      <c r="D127" s="247"/>
      <c r="E127" s="219"/>
      <c r="F127" s="219"/>
      <c r="G127" s="219"/>
      <c r="H127" s="218"/>
      <c r="I127" s="218"/>
      <c r="J127" s="218"/>
      <c r="K127" s="218"/>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8"/>
      <c r="BL127" s="218"/>
      <c r="BM127" s="218"/>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8"/>
      <c r="CQ127" s="218"/>
      <c r="CR127" s="218"/>
      <c r="CS127" s="218"/>
      <c r="CT127" s="218"/>
      <c r="CU127" s="218"/>
      <c r="CV127" s="218"/>
      <c r="CW127" s="218"/>
      <c r="CX127" s="218"/>
      <c r="CY127" s="218"/>
      <c r="CZ127" s="218"/>
      <c r="DA127" s="218"/>
      <c r="DB127" s="218"/>
      <c r="DC127" s="218"/>
      <c r="DD127" s="218"/>
      <c r="DE127" s="220"/>
    </row>
    <row r="128" spans="2:109" x14ac:dyDescent="0.25">
      <c r="B128" s="217"/>
      <c r="C128" s="260"/>
      <c r="D128" s="272" t="s">
        <v>174</v>
      </c>
      <c r="E128" s="273" t="s">
        <v>121</v>
      </c>
      <c r="F128" s="276" t="s">
        <v>571</v>
      </c>
      <c r="G128" s="276"/>
      <c r="H128" s="918">
        <f>SUM(H$120:H$127)</f>
        <v>0</v>
      </c>
      <c r="I128" s="918">
        <f>SUM(I$120:I$127)</f>
        <v>0</v>
      </c>
      <c r="J128" s="918">
        <f t="shared" ref="J128:BU128" si="10">SUM(J$120:J$127)</f>
        <v>0</v>
      </c>
      <c r="K128" s="918">
        <f t="shared" si="10"/>
        <v>0</v>
      </c>
      <c r="L128" s="918">
        <f t="shared" si="10"/>
        <v>0</v>
      </c>
      <c r="M128" s="918">
        <f t="shared" si="10"/>
        <v>0</v>
      </c>
      <c r="N128" s="918">
        <f t="shared" si="10"/>
        <v>0</v>
      </c>
      <c r="O128" s="918">
        <f t="shared" si="10"/>
        <v>0</v>
      </c>
      <c r="P128" s="918">
        <f t="shared" si="10"/>
        <v>0</v>
      </c>
      <c r="Q128" s="918">
        <f t="shared" si="10"/>
        <v>0</v>
      </c>
      <c r="R128" s="918">
        <f t="shared" si="10"/>
        <v>0</v>
      </c>
      <c r="S128" s="918">
        <f t="shared" si="10"/>
        <v>0</v>
      </c>
      <c r="T128" s="918">
        <f t="shared" si="10"/>
        <v>0</v>
      </c>
      <c r="U128" s="918">
        <f t="shared" si="10"/>
        <v>0</v>
      </c>
      <c r="V128" s="918">
        <f t="shared" si="10"/>
        <v>0</v>
      </c>
      <c r="W128" s="918">
        <f t="shared" si="10"/>
        <v>0</v>
      </c>
      <c r="X128" s="918">
        <f t="shared" si="10"/>
        <v>0</v>
      </c>
      <c r="Y128" s="918">
        <f t="shared" si="10"/>
        <v>0</v>
      </c>
      <c r="Z128" s="918">
        <f t="shared" si="10"/>
        <v>0</v>
      </c>
      <c r="AA128" s="918">
        <f t="shared" si="10"/>
        <v>0</v>
      </c>
      <c r="AB128" s="918">
        <f t="shared" si="10"/>
        <v>0</v>
      </c>
      <c r="AC128" s="918">
        <f t="shared" si="10"/>
        <v>0</v>
      </c>
      <c r="AD128" s="918">
        <f t="shared" si="10"/>
        <v>0</v>
      </c>
      <c r="AE128" s="918">
        <f t="shared" si="10"/>
        <v>0</v>
      </c>
      <c r="AF128" s="918">
        <f t="shared" si="10"/>
        <v>0</v>
      </c>
      <c r="AG128" s="918">
        <f t="shared" si="10"/>
        <v>0</v>
      </c>
      <c r="AH128" s="918">
        <f t="shared" si="10"/>
        <v>0</v>
      </c>
      <c r="AI128" s="918">
        <f t="shared" si="10"/>
        <v>0</v>
      </c>
      <c r="AJ128" s="918">
        <f t="shared" si="10"/>
        <v>0</v>
      </c>
      <c r="AK128" s="918">
        <f t="shared" si="10"/>
        <v>0</v>
      </c>
      <c r="AL128" s="918">
        <f t="shared" si="10"/>
        <v>0</v>
      </c>
      <c r="AM128" s="918">
        <f t="shared" si="10"/>
        <v>0</v>
      </c>
      <c r="AN128" s="918">
        <f t="shared" si="10"/>
        <v>0</v>
      </c>
      <c r="AO128" s="918">
        <f t="shared" si="10"/>
        <v>0</v>
      </c>
      <c r="AP128" s="918">
        <f t="shared" si="10"/>
        <v>0</v>
      </c>
      <c r="AQ128" s="918">
        <f t="shared" si="10"/>
        <v>0</v>
      </c>
      <c r="AR128" s="918">
        <f t="shared" si="10"/>
        <v>0</v>
      </c>
      <c r="AS128" s="918">
        <f t="shared" si="10"/>
        <v>0</v>
      </c>
      <c r="AT128" s="918">
        <f t="shared" si="10"/>
        <v>0</v>
      </c>
      <c r="AU128" s="918">
        <f t="shared" si="10"/>
        <v>0</v>
      </c>
      <c r="AV128" s="918">
        <f t="shared" si="10"/>
        <v>0</v>
      </c>
      <c r="AW128" s="918">
        <f t="shared" si="10"/>
        <v>0</v>
      </c>
      <c r="AX128" s="918">
        <f t="shared" si="10"/>
        <v>0</v>
      </c>
      <c r="AY128" s="918">
        <f t="shared" si="10"/>
        <v>0</v>
      </c>
      <c r="AZ128" s="918">
        <f t="shared" si="10"/>
        <v>0</v>
      </c>
      <c r="BA128" s="918">
        <f t="shared" si="10"/>
        <v>0</v>
      </c>
      <c r="BB128" s="918">
        <f t="shared" si="10"/>
        <v>0</v>
      </c>
      <c r="BC128" s="918">
        <f t="shared" si="10"/>
        <v>0</v>
      </c>
      <c r="BD128" s="918">
        <f t="shared" si="10"/>
        <v>0</v>
      </c>
      <c r="BE128" s="918">
        <f t="shared" si="10"/>
        <v>0</v>
      </c>
      <c r="BF128" s="918">
        <f t="shared" si="10"/>
        <v>0</v>
      </c>
      <c r="BG128" s="918">
        <f t="shared" si="10"/>
        <v>0</v>
      </c>
      <c r="BH128" s="918">
        <f t="shared" si="10"/>
        <v>0</v>
      </c>
      <c r="BI128" s="918">
        <f t="shared" si="10"/>
        <v>0</v>
      </c>
      <c r="BJ128" s="918">
        <f t="shared" si="10"/>
        <v>0</v>
      </c>
      <c r="BK128" s="918">
        <f t="shared" si="10"/>
        <v>0</v>
      </c>
      <c r="BL128" s="918">
        <f t="shared" si="10"/>
        <v>0</v>
      </c>
      <c r="BM128" s="918">
        <f t="shared" si="10"/>
        <v>0</v>
      </c>
      <c r="BN128" s="918">
        <f t="shared" si="10"/>
        <v>0</v>
      </c>
      <c r="BO128" s="918">
        <f t="shared" si="10"/>
        <v>0</v>
      </c>
      <c r="BP128" s="918">
        <f t="shared" si="10"/>
        <v>0</v>
      </c>
      <c r="BQ128" s="918">
        <f t="shared" si="10"/>
        <v>0</v>
      </c>
      <c r="BR128" s="918">
        <f t="shared" si="10"/>
        <v>0</v>
      </c>
      <c r="BS128" s="918">
        <f t="shared" si="10"/>
        <v>0</v>
      </c>
      <c r="BT128" s="918">
        <f t="shared" si="10"/>
        <v>0</v>
      </c>
      <c r="BU128" s="918">
        <f t="shared" si="10"/>
        <v>0</v>
      </c>
      <c r="BV128" s="918">
        <f t="shared" ref="BV128:DC128" si="11">SUM(BV$120:BV$127)</f>
        <v>0</v>
      </c>
      <c r="BW128" s="918">
        <f t="shared" si="11"/>
        <v>0</v>
      </c>
      <c r="BX128" s="918">
        <f t="shared" si="11"/>
        <v>0</v>
      </c>
      <c r="BY128" s="918">
        <f t="shared" si="11"/>
        <v>0</v>
      </c>
      <c r="BZ128" s="918">
        <f t="shared" si="11"/>
        <v>0</v>
      </c>
      <c r="CA128" s="918">
        <f t="shared" si="11"/>
        <v>0</v>
      </c>
      <c r="CB128" s="918">
        <f t="shared" si="11"/>
        <v>0</v>
      </c>
      <c r="CC128" s="918">
        <f t="shared" si="11"/>
        <v>0</v>
      </c>
      <c r="CD128" s="918">
        <f t="shared" si="11"/>
        <v>0</v>
      </c>
      <c r="CE128" s="918">
        <f t="shared" si="11"/>
        <v>0</v>
      </c>
      <c r="CF128" s="918">
        <f t="shared" si="11"/>
        <v>0</v>
      </c>
      <c r="CG128" s="918">
        <f t="shared" si="11"/>
        <v>0</v>
      </c>
      <c r="CH128" s="918">
        <f t="shared" si="11"/>
        <v>0</v>
      </c>
      <c r="CI128" s="918">
        <f t="shared" si="11"/>
        <v>0</v>
      </c>
      <c r="CJ128" s="918">
        <f t="shared" si="11"/>
        <v>0</v>
      </c>
      <c r="CK128" s="918">
        <f t="shared" si="11"/>
        <v>0</v>
      </c>
      <c r="CL128" s="918">
        <f t="shared" si="11"/>
        <v>0</v>
      </c>
      <c r="CM128" s="918">
        <f t="shared" si="11"/>
        <v>0</v>
      </c>
      <c r="CN128" s="918">
        <f t="shared" si="11"/>
        <v>0</v>
      </c>
      <c r="CO128" s="918">
        <f t="shared" si="11"/>
        <v>0</v>
      </c>
      <c r="CP128" s="918">
        <f t="shared" si="11"/>
        <v>0</v>
      </c>
      <c r="CQ128" s="918">
        <f t="shared" si="11"/>
        <v>0</v>
      </c>
      <c r="CR128" s="918">
        <f t="shared" si="11"/>
        <v>0</v>
      </c>
      <c r="CS128" s="918">
        <f t="shared" si="11"/>
        <v>0</v>
      </c>
      <c r="CT128" s="918">
        <f t="shared" si="11"/>
        <v>0</v>
      </c>
      <c r="CU128" s="918">
        <f t="shared" si="11"/>
        <v>0</v>
      </c>
      <c r="CV128" s="918">
        <f t="shared" si="11"/>
        <v>0</v>
      </c>
      <c r="CW128" s="918">
        <f t="shared" si="11"/>
        <v>0</v>
      </c>
      <c r="CX128" s="918">
        <f t="shared" si="11"/>
        <v>0</v>
      </c>
      <c r="CY128" s="918">
        <f t="shared" si="11"/>
        <v>0</v>
      </c>
      <c r="CZ128" s="918">
        <f t="shared" si="11"/>
        <v>0</v>
      </c>
      <c r="DA128" s="918">
        <f t="shared" si="11"/>
        <v>0</v>
      </c>
      <c r="DB128" s="918">
        <f t="shared" si="11"/>
        <v>0</v>
      </c>
      <c r="DC128" s="918">
        <f t="shared" si="11"/>
        <v>0</v>
      </c>
      <c r="DD128" s="916"/>
      <c r="DE128" s="917"/>
    </row>
    <row r="129" spans="2:109" ht="9" customHeight="1" thickBot="1" x14ac:dyDescent="0.3">
      <c r="B129" s="252"/>
      <c r="C129" s="265"/>
      <c r="D129" s="254"/>
      <c r="E129" s="255"/>
      <c r="F129" s="255"/>
      <c r="G129" s="255"/>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253"/>
      <c r="AS129" s="253"/>
      <c r="AT129" s="253"/>
      <c r="AU129" s="253"/>
      <c r="AV129" s="253"/>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c r="BV129" s="253"/>
      <c r="BW129" s="253"/>
      <c r="BX129" s="253"/>
      <c r="BY129" s="253"/>
      <c r="BZ129" s="253"/>
      <c r="CA129" s="253"/>
      <c r="CB129" s="253"/>
      <c r="CC129" s="253"/>
      <c r="CD129" s="253"/>
      <c r="CE129" s="253"/>
      <c r="CF129" s="253"/>
      <c r="CG129" s="253"/>
      <c r="CH129" s="253"/>
      <c r="CI129" s="253"/>
      <c r="CJ129" s="253"/>
      <c r="CK129" s="253"/>
      <c r="CL129" s="253"/>
      <c r="CM129" s="253"/>
      <c r="CN129" s="253"/>
      <c r="CO129" s="253"/>
      <c r="CP129" s="253"/>
      <c r="CQ129" s="253"/>
      <c r="CR129" s="253"/>
      <c r="CS129" s="253"/>
      <c r="CT129" s="253"/>
      <c r="CU129" s="253"/>
      <c r="CV129" s="253"/>
      <c r="CW129" s="253"/>
      <c r="CX129" s="253"/>
      <c r="CY129" s="253"/>
      <c r="CZ129" s="253"/>
      <c r="DA129" s="253"/>
      <c r="DB129" s="253"/>
      <c r="DC129" s="253"/>
      <c r="DD129" s="253"/>
      <c r="DE129" s="256"/>
    </row>
    <row r="130" spans="2:109" x14ac:dyDescent="0.25">
      <c r="D130" s="257"/>
    </row>
    <row r="131" spans="2:109" x14ac:dyDescent="0.25">
      <c r="D131" s="257"/>
      <c r="E131" s="86"/>
    </row>
    <row r="132" spans="2:109" x14ac:dyDescent="0.25">
      <c r="D132" s="257"/>
      <c r="E132" s="86"/>
    </row>
    <row r="133" spans="2:109" x14ac:dyDescent="0.25">
      <c r="D133" s="257"/>
      <c r="E133" s="86"/>
    </row>
    <row r="134" spans="2:109" x14ac:dyDescent="0.25">
      <c r="D134" s="257"/>
      <c r="E134" s="86"/>
    </row>
    <row r="135" spans="2:109" x14ac:dyDescent="0.25">
      <c r="D135" s="257"/>
      <c r="E135" s="86"/>
    </row>
    <row r="136" spans="2:109" x14ac:dyDescent="0.25">
      <c r="D136" s="257"/>
      <c r="E136" s="86"/>
    </row>
    <row r="137" spans="2:109" x14ac:dyDescent="0.25">
      <c r="D137" s="257"/>
      <c r="E137" s="86"/>
    </row>
    <row r="138" spans="2:109" x14ac:dyDescent="0.25">
      <c r="D138" s="257"/>
      <c r="E138" s="86"/>
    </row>
    <row r="139" spans="2:109" x14ac:dyDescent="0.25">
      <c r="D139" s="257"/>
      <c r="E139" s="86"/>
    </row>
    <row r="140" spans="2:109" x14ac:dyDescent="0.25">
      <c r="D140" s="257"/>
      <c r="E140" s="86"/>
    </row>
    <row r="141" spans="2:109" x14ac:dyDescent="0.25">
      <c r="D141" s="257"/>
      <c r="E141" s="86"/>
    </row>
    <row r="142" spans="2:109" x14ac:dyDescent="0.25">
      <c r="D142" s="257"/>
      <c r="E142" s="86"/>
    </row>
    <row r="143" spans="2:109" x14ac:dyDescent="0.25">
      <c r="D143" s="257"/>
      <c r="E143" s="86"/>
    </row>
    <row r="144" spans="2:109" x14ac:dyDescent="0.25">
      <c r="D144" s="257"/>
      <c r="E144" s="86"/>
    </row>
    <row r="145" spans="4:5" x14ac:dyDescent="0.25">
      <c r="D145" s="257"/>
      <c r="E145" s="86"/>
    </row>
    <row r="146" spans="4:5" x14ac:dyDescent="0.25">
      <c r="D146" s="257"/>
      <c r="E146" s="86"/>
    </row>
    <row r="147" spans="4:5" x14ac:dyDescent="0.25">
      <c r="D147" s="257"/>
    </row>
    <row r="148" spans="4:5" x14ac:dyDescent="0.25">
      <c r="D148" s="257"/>
    </row>
    <row r="149" spans="4:5" x14ac:dyDescent="0.25">
      <c r="D149" s="257"/>
    </row>
    <row r="150" spans="4:5" x14ac:dyDescent="0.25">
      <c r="D150" s="257"/>
    </row>
    <row r="151" spans="4:5" x14ac:dyDescent="0.25">
      <c r="D151" s="257"/>
    </row>
    <row r="152" spans="4:5" x14ac:dyDescent="0.25">
      <c r="D152" s="257"/>
    </row>
    <row r="153" spans="4:5" x14ac:dyDescent="0.25">
      <c r="D153" s="257"/>
    </row>
    <row r="154" spans="4:5" x14ac:dyDescent="0.25">
      <c r="D154" s="257"/>
    </row>
  </sheetData>
  <sheetProtection algorithmName="SHA-512" hashValue="By4wO730nDydfbMoDrWAtypLpN/SnpkbWEQ3MWlsAreQArFYTtVBvgw8JhBXokVEnCGEOZ6HQ3tYlU48hutinA==" saltValue="plLf1Oit+xRSFWkqIlLCiw==" spinCount="100000" sheet="1" objects="1" scenarios="1" selectLockedCells="1"/>
  <mergeCells count="3">
    <mergeCell ref="D4:D7"/>
    <mergeCell ref="H32:J32"/>
    <mergeCell ref="H52:J52"/>
  </mergeCells>
  <conditionalFormatting sqref="D105:D110">
    <cfRule type="duplicateValues" dxfId="175" priority="75"/>
  </conditionalFormatting>
  <conditionalFormatting sqref="F18">
    <cfRule type="expression" dxfId="174" priority="74">
      <formula>IF(F$7=0,1,0)</formula>
    </cfRule>
  </conditionalFormatting>
  <conditionalFormatting sqref="F24">
    <cfRule type="expression" dxfId="173" priority="73">
      <formula>IF(F$7=0,1,0)</formula>
    </cfRule>
  </conditionalFormatting>
  <conditionalFormatting sqref="F28">
    <cfRule type="expression" dxfId="172" priority="72">
      <formula>IF(F$7=0,1,0)</formula>
    </cfRule>
  </conditionalFormatting>
  <conditionalFormatting sqref="F48">
    <cfRule type="expression" dxfId="171" priority="71">
      <formula>IF(F$7=0,1,0)</formula>
    </cfRule>
  </conditionalFormatting>
  <conditionalFormatting sqref="F67">
    <cfRule type="expression" dxfId="170" priority="70">
      <formula>IF(F$7=0,1,0)</formula>
    </cfRule>
  </conditionalFormatting>
  <conditionalFormatting sqref="F77">
    <cfRule type="expression" dxfId="169" priority="69">
      <formula>IF(F$7=0,1,0)</formula>
    </cfRule>
  </conditionalFormatting>
  <conditionalFormatting sqref="F90">
    <cfRule type="expression" dxfId="168" priority="68">
      <formula>IF(F$7=0,1,0)</formula>
    </cfRule>
  </conditionalFormatting>
  <conditionalFormatting sqref="F98">
    <cfRule type="expression" dxfId="167" priority="67">
      <formula>IF(F$7=0,1,0)</formula>
    </cfRule>
  </conditionalFormatting>
  <conditionalFormatting sqref="F126">
    <cfRule type="expression" dxfId="166" priority="64">
      <formula>IF(F$7=0,1,0)</formula>
    </cfRule>
  </conditionalFormatting>
  <conditionalFormatting sqref="C39:G42">
    <cfRule type="expression" dxfId="165" priority="56">
      <formula>$F$37="No"</formula>
    </cfRule>
  </conditionalFormatting>
  <conditionalFormatting sqref="F77">
    <cfRule type="expression" dxfId="164" priority="55">
      <formula>IF(F$7=0,1,0)</formula>
    </cfRule>
  </conditionalFormatting>
  <conditionalFormatting sqref="F90">
    <cfRule type="expression" dxfId="163" priority="54">
      <formula>IF(F$7=0,1,0)</formula>
    </cfRule>
  </conditionalFormatting>
  <conditionalFormatting sqref="F90">
    <cfRule type="expression" dxfId="162" priority="53">
      <formula>IF(F$7=0,1,0)</formula>
    </cfRule>
  </conditionalFormatting>
  <conditionalFormatting sqref="F98">
    <cfRule type="expression" dxfId="161" priority="52">
      <formula>IF(F$7=0,1,0)</formula>
    </cfRule>
  </conditionalFormatting>
  <conditionalFormatting sqref="F98">
    <cfRule type="expression" dxfId="160" priority="51">
      <formula>IF(F$7=0,1,0)</formula>
    </cfRule>
  </conditionalFormatting>
  <conditionalFormatting sqref="F126">
    <cfRule type="expression" dxfId="159" priority="46">
      <formula>IF(F$7=0,1,0)</formula>
    </cfRule>
  </conditionalFormatting>
  <conditionalFormatting sqref="F126">
    <cfRule type="expression" dxfId="158" priority="45">
      <formula>IF(F$7=0,1,0)</formula>
    </cfRule>
  </conditionalFormatting>
  <conditionalFormatting sqref="F24">
    <cfRule type="expression" dxfId="157" priority="38">
      <formula>IF(F$7=0,1,0)</formula>
    </cfRule>
  </conditionalFormatting>
  <conditionalFormatting sqref="F28">
    <cfRule type="expression" dxfId="156" priority="37">
      <formula>IF(F$7=0,1,0)</formula>
    </cfRule>
  </conditionalFormatting>
  <conditionalFormatting sqref="F48">
    <cfRule type="expression" dxfId="155" priority="36">
      <formula>IF(F$7=0,1,0)</formula>
    </cfRule>
  </conditionalFormatting>
  <conditionalFormatting sqref="J38:DD38 H6:DD13 H38:H39 I39:DD39 H49:DD51 H56:DD83 H19:H33 K19:DD33 I19:J31 AQ14:DD18 AQ46:DD48 AQ105:DD110 H34:K34 I36:I38 J36 K35:DD37 H35:H36 M34:DD34 DD40 H41:DD45 H111:DD128 K52:DD53 K54 H55:K55 L54:DD55 H87:DD104 Z85:DD86 AH84:DD84">
    <cfRule type="expression" dxfId="154" priority="19">
      <formula>IF(H$7=0,1,0)</formula>
    </cfRule>
  </conditionalFormatting>
  <conditionalFormatting sqref="K28:L28">
    <cfRule type="expression" dxfId="153" priority="18">
      <formula>IF(K$6=0,1,0)</formula>
    </cfRule>
  </conditionalFormatting>
  <conditionalFormatting sqref="K28:L28">
    <cfRule type="expression" dxfId="152" priority="17">
      <formula>IF(K$6=0,1,0)</formula>
    </cfRule>
  </conditionalFormatting>
  <conditionalFormatting sqref="H39:DC42">
    <cfRule type="expression" dxfId="151" priority="16">
      <formula>$F$37="No"</formula>
    </cfRule>
  </conditionalFormatting>
  <conditionalFormatting sqref="H52">
    <cfRule type="expression" dxfId="150" priority="15">
      <formula>IF(H$7=0,1,0)</formula>
    </cfRule>
  </conditionalFormatting>
  <conditionalFormatting sqref="H14:AP18">
    <cfRule type="expression" dxfId="149" priority="14">
      <formula>IF(H$7=0,1,0)</formula>
    </cfRule>
  </conditionalFormatting>
  <conditionalFormatting sqref="Z46:AP48">
    <cfRule type="expression" dxfId="148" priority="13">
      <formula>IF(Z$7=0,1,0)</formula>
    </cfRule>
  </conditionalFormatting>
  <conditionalFormatting sqref="H110:AP110 I106:AP109 AG105:AP105">
    <cfRule type="expression" dxfId="147" priority="12">
      <formula>IF(H$7=0,1,0)</formula>
    </cfRule>
  </conditionalFormatting>
  <conditionalFormatting sqref="H33:J35">
    <cfRule type="expression" dxfId="146" priority="11">
      <formula>IF(H$7=0,1,0)</formula>
    </cfRule>
  </conditionalFormatting>
  <conditionalFormatting sqref="L34">
    <cfRule type="expression" dxfId="145" priority="10">
      <formula>IF(L$7=0,1,0)</formula>
    </cfRule>
  </conditionalFormatting>
  <conditionalFormatting sqref="H40:DC40">
    <cfRule type="expression" dxfId="144" priority="9">
      <formula>IF(H$7=0,1,0)</formula>
    </cfRule>
  </conditionalFormatting>
  <conditionalFormatting sqref="H40:DC40">
    <cfRule type="expression" dxfId="143" priority="8">
      <formula>IF(H$7=0,1,0)</formula>
    </cfRule>
  </conditionalFormatting>
  <conditionalFormatting sqref="I53:J54">
    <cfRule type="expression" dxfId="142" priority="7">
      <formula>IF(I$7=0,1,0)</formula>
    </cfRule>
  </conditionalFormatting>
  <conditionalFormatting sqref="H53:H54">
    <cfRule type="expression" dxfId="141" priority="6">
      <formula>IF(H$7=0,1,0)</formula>
    </cfRule>
  </conditionalFormatting>
  <conditionalFormatting sqref="H46:Y48">
    <cfRule type="expression" dxfId="140" priority="5">
      <formula>IF(H$7=0,1,0)</formula>
    </cfRule>
  </conditionalFormatting>
  <conditionalFormatting sqref="H85:Y86 H84:L84">
    <cfRule type="expression" dxfId="139" priority="4">
      <formula>IF(H$7=0,1,0)</formula>
    </cfRule>
  </conditionalFormatting>
  <conditionalFormatting sqref="I106:Y109">
    <cfRule type="expression" dxfId="138" priority="3">
      <formula>IF(I$6=0,1,0)</formula>
    </cfRule>
  </conditionalFormatting>
  <conditionalFormatting sqref="H105:H109 I105:AF105">
    <cfRule type="expression" dxfId="137" priority="2">
      <formula>IF(H$7=0,1,0)</formula>
    </cfRule>
  </conditionalFormatting>
  <conditionalFormatting sqref="M84:AG84">
    <cfRule type="expression" dxfId="136" priority="1">
      <formula>IF(M$7=0,1,0)</formula>
    </cfRule>
  </conditionalFormatting>
  <dataValidations count="6">
    <dataValidation type="decimal" allowBlank="1" showInputMessage="1" showErrorMessage="1" error="Numbers only" sqref="H126:DC126 H26:DC28 H20:DC24 H105:DC110 H98:DC98 H39:DC42 H69:DC77 H59:DC67 H46:DC48 H84:DC90 AH113:DC113 H115:DC115 H14:DC18" xr:uid="{00000000-0002-0000-0E00-000000000000}">
      <formula1>-100000000000000</formula1>
      <formula2>100000000000000</formula2>
    </dataValidation>
    <dataValidation type="list" allowBlank="1" showInputMessage="1" showErrorMessage="1" error="Please select an option from the dropdown menu." sqref="D105:D110" xr:uid="{00000000-0002-0000-0E00-000001000000}">
      <formula1>LookupArray10</formula1>
    </dataValidation>
    <dataValidation type="decimal" allowBlank="1" showInputMessage="1" showErrorMessage="1" error="Percentage only between -200% and +200 %" sqref="F34:G34 F54:G54" xr:uid="{00000000-0002-0000-0E00-000002000000}">
      <formula1>-2</formula1>
      <formula2>2</formula2>
    </dataValidation>
    <dataValidation allowBlank="1" showInputMessage="1" showErrorMessage="1" error="Numbers only" sqref="F28 F67 F24 F77 F90 F98 F48 F126 F18" xr:uid="{00000000-0002-0000-0E00-000003000000}"/>
    <dataValidation type="list" allowBlank="1" showInputMessage="1" showErrorMessage="1" error="Please select an option from the dropdown menu." sqref="F37:G37" xr:uid="{00000000-0002-0000-0E00-000004000000}">
      <formula1>LookupArray2</formula1>
    </dataValidation>
    <dataValidation type="list" allowBlank="1" showInputMessage="1" showErrorMessage="1" sqref="D113" xr:uid="{00000000-0002-0000-0E00-000005000000}">
      <formula1>lkpGreenHouseGases</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6885" r:id="rId3" name="Button 21">
              <controlPr defaultSize="0" print="0" autoFill="0" autoPict="0" macro="[0]!Button21_Click">
                <anchor moveWithCells="1" sizeWithCells="1">
                  <from>
                    <xdr:col>4</xdr:col>
                    <xdr:colOff>771525</xdr:colOff>
                    <xdr:row>2</xdr:row>
                    <xdr:rowOff>85725</xdr:rowOff>
                  </from>
                  <to>
                    <xdr:col>6</xdr:col>
                    <xdr:colOff>228600</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FFC000"/>
    <pageSetUpPr autoPageBreaks="0"/>
  </sheetPr>
  <dimension ref="B1:DE154"/>
  <sheetViews>
    <sheetView showRowColHeaders="0" zoomScale="85" zoomScaleNormal="85" workbookViewId="0">
      <pane xSplit="7" ySplit="7" topLeftCell="H8" activePane="bottomRight" state="frozen"/>
      <selection activeCell="D105" sqref="D105"/>
      <selection pane="topRight" activeCell="D105" sqref="D105"/>
      <selection pane="bottomLeft" activeCell="D105" sqref="D105"/>
      <selection pane="bottomRight" activeCell="L18" sqref="L18"/>
    </sheetView>
  </sheetViews>
  <sheetFormatPr defaultColWidth="9.140625" defaultRowHeight="15" x14ac:dyDescent="0.25"/>
  <cols>
    <col min="1" max="1" width="2.28515625" style="86" customWidth="1"/>
    <col min="2" max="2" width="1.7109375" style="86" customWidth="1"/>
    <col min="3" max="3" width="7.7109375" style="258" customWidth="1"/>
    <col min="4" max="4" width="56.85546875" style="228" customWidth="1"/>
    <col min="5" max="5" width="13" style="87" customWidth="1"/>
    <col min="6" max="6" width="22.28515625" style="87" customWidth="1"/>
    <col min="7" max="7" width="4" style="87" customWidth="1"/>
    <col min="8" max="9" width="9.7109375" style="86" customWidth="1"/>
    <col min="10" max="12" width="9.140625" style="86"/>
    <col min="13" max="13" width="8.85546875" style="86" bestFit="1" customWidth="1"/>
    <col min="14" max="107" width="9.140625" style="86"/>
    <col min="108" max="108" width="3" style="86" customWidth="1"/>
    <col min="109" max="109" width="3.140625" style="86" customWidth="1"/>
    <col min="110" max="16384" width="9.140625" style="86"/>
  </cols>
  <sheetData>
    <row r="1" spans="2:109" ht="49.5" customHeight="1" thickBot="1" x14ac:dyDescent="0.3">
      <c r="B1" s="788" t="str">
        <f>"---- Step 6 - Data Input - BAT-AEL ----"</f>
        <v>---- Step 6 - Data Input - BAT-AEL ----</v>
      </c>
    </row>
    <row r="2" spans="2:109" ht="6.75" customHeight="1" x14ac:dyDescent="0.25">
      <c r="B2" s="229"/>
      <c r="C2" s="259"/>
      <c r="D2" s="231"/>
      <c r="E2" s="232"/>
      <c r="F2" s="232"/>
      <c r="G2" s="232"/>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3"/>
    </row>
    <row r="3" spans="2:109" ht="7.5" customHeight="1" x14ac:dyDescent="0.25">
      <c r="B3" s="217"/>
      <c r="C3" s="290"/>
      <c r="D3" s="278"/>
      <c r="E3" s="280"/>
      <c r="F3" s="291"/>
      <c r="G3" s="280"/>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81"/>
      <c r="AK3" s="281"/>
      <c r="AL3" s="281"/>
      <c r="AM3" s="281"/>
      <c r="AN3" s="281"/>
      <c r="AO3" s="281"/>
      <c r="AP3" s="281"/>
      <c r="AQ3" s="281"/>
      <c r="AR3" s="281"/>
      <c r="AS3" s="281"/>
      <c r="AT3" s="281"/>
      <c r="AU3" s="281"/>
      <c r="AV3" s="281"/>
      <c r="AW3" s="281"/>
      <c r="AX3" s="281"/>
      <c r="AY3" s="281"/>
      <c r="AZ3" s="281"/>
      <c r="BA3" s="281"/>
      <c r="BB3" s="281"/>
      <c r="BC3" s="281"/>
      <c r="BD3" s="281"/>
      <c r="BE3" s="281"/>
      <c r="BF3" s="281"/>
      <c r="BG3" s="281"/>
      <c r="BH3" s="281"/>
      <c r="BI3" s="281"/>
      <c r="BJ3" s="281"/>
      <c r="BK3" s="281"/>
      <c r="BL3" s="281"/>
      <c r="BM3" s="281"/>
      <c r="BN3" s="281"/>
      <c r="BO3" s="281"/>
      <c r="BP3" s="281"/>
      <c r="BQ3" s="281"/>
      <c r="BR3" s="281"/>
      <c r="BS3" s="281"/>
      <c r="BT3" s="281"/>
      <c r="BU3" s="281"/>
      <c r="BV3" s="281"/>
      <c r="BW3" s="281"/>
      <c r="BX3" s="281"/>
      <c r="BY3" s="281"/>
      <c r="BZ3" s="281"/>
      <c r="CA3" s="281"/>
      <c r="CB3" s="281"/>
      <c r="CC3" s="281"/>
      <c r="CD3" s="281"/>
      <c r="CE3" s="281"/>
      <c r="CF3" s="281"/>
      <c r="CG3" s="281"/>
      <c r="CH3" s="281"/>
      <c r="CI3" s="281"/>
      <c r="CJ3" s="281"/>
      <c r="CK3" s="281"/>
      <c r="CL3" s="281"/>
      <c r="CM3" s="281"/>
      <c r="CN3" s="281"/>
      <c r="CO3" s="281"/>
      <c r="CP3" s="281"/>
      <c r="CQ3" s="281"/>
      <c r="CR3" s="281"/>
      <c r="CS3" s="281"/>
      <c r="CT3" s="281"/>
      <c r="CU3" s="281"/>
      <c r="CV3" s="281"/>
      <c r="CW3" s="281"/>
      <c r="CX3" s="281"/>
      <c r="CY3" s="281"/>
      <c r="CZ3" s="281"/>
      <c r="DA3" s="281"/>
      <c r="DB3" s="281"/>
      <c r="DC3" s="281"/>
      <c r="DD3" s="281"/>
      <c r="DE3" s="220"/>
    </row>
    <row r="4" spans="2:109" ht="36" customHeight="1" x14ac:dyDescent="0.25">
      <c r="B4" s="217"/>
      <c r="C4" s="290"/>
      <c r="D4" s="786"/>
      <c r="E4" s="292"/>
      <c r="F4" s="293"/>
      <c r="G4" s="292"/>
      <c r="H4" s="292"/>
      <c r="I4" s="292"/>
      <c r="J4" s="292"/>
      <c r="K4" s="292"/>
      <c r="L4" s="292"/>
      <c r="M4" s="292"/>
      <c r="N4" s="292"/>
      <c r="O4" s="281"/>
      <c r="P4" s="281"/>
      <c r="Q4" s="281"/>
      <c r="R4" s="281"/>
      <c r="S4" s="281"/>
      <c r="T4" s="281"/>
      <c r="U4" s="281"/>
      <c r="V4" s="281"/>
      <c r="W4" s="281"/>
      <c r="X4" s="281"/>
      <c r="Y4" s="281"/>
      <c r="Z4" s="281"/>
      <c r="AA4" s="281"/>
      <c r="AB4" s="281"/>
      <c r="AC4" s="281"/>
      <c r="AD4" s="281"/>
      <c r="AE4" s="281"/>
      <c r="AF4" s="281"/>
      <c r="AG4" s="281"/>
      <c r="AH4" s="281"/>
      <c r="AI4" s="281"/>
      <c r="AJ4" s="281"/>
      <c r="AK4" s="281"/>
      <c r="AL4" s="281"/>
      <c r="AM4" s="281"/>
      <c r="AN4" s="281"/>
      <c r="AO4" s="281"/>
      <c r="AP4" s="281"/>
      <c r="AQ4" s="281"/>
      <c r="AR4" s="281"/>
      <c r="AS4" s="281"/>
      <c r="AT4" s="281"/>
      <c r="AU4" s="281"/>
      <c r="AV4" s="281"/>
      <c r="AW4" s="281"/>
      <c r="AX4" s="281"/>
      <c r="AY4" s="281"/>
      <c r="AZ4" s="281"/>
      <c r="BA4" s="281"/>
      <c r="BB4" s="281"/>
      <c r="BC4" s="281"/>
      <c r="BD4" s="281"/>
      <c r="BE4" s="281"/>
      <c r="BF4" s="281"/>
      <c r="BG4" s="281"/>
      <c r="BH4" s="281"/>
      <c r="BI4" s="281"/>
      <c r="BJ4" s="281"/>
      <c r="BK4" s="281"/>
      <c r="BL4" s="281"/>
      <c r="BM4" s="281"/>
      <c r="BN4" s="281"/>
      <c r="BO4" s="281"/>
      <c r="BP4" s="281"/>
      <c r="BQ4" s="281"/>
      <c r="BR4" s="281"/>
      <c r="BS4" s="281"/>
      <c r="BT4" s="281"/>
      <c r="BU4" s="281"/>
      <c r="BV4" s="281"/>
      <c r="BW4" s="281"/>
      <c r="BX4" s="281"/>
      <c r="BY4" s="281"/>
      <c r="BZ4" s="281"/>
      <c r="CA4" s="281"/>
      <c r="CB4" s="281"/>
      <c r="CC4" s="281"/>
      <c r="CD4" s="281"/>
      <c r="CE4" s="281"/>
      <c r="CF4" s="281"/>
      <c r="CG4" s="281"/>
      <c r="CH4" s="281"/>
      <c r="CI4" s="281"/>
      <c r="CJ4" s="281"/>
      <c r="CK4" s="281"/>
      <c r="CL4" s="281"/>
      <c r="CM4" s="281"/>
      <c r="CN4" s="281"/>
      <c r="CO4" s="281"/>
      <c r="CP4" s="281"/>
      <c r="CQ4" s="281"/>
      <c r="CR4" s="281"/>
      <c r="CS4" s="281"/>
      <c r="CT4" s="281"/>
      <c r="CU4" s="281"/>
      <c r="CV4" s="281"/>
      <c r="CW4" s="281"/>
      <c r="CX4" s="281"/>
      <c r="CY4" s="281"/>
      <c r="CZ4" s="281"/>
      <c r="DA4" s="281"/>
      <c r="DB4" s="281"/>
      <c r="DC4" s="281"/>
      <c r="DD4" s="281"/>
      <c r="DE4" s="220"/>
    </row>
    <row r="5" spans="2:109" ht="14.25" customHeight="1" x14ac:dyDescent="0.25">
      <c r="B5" s="217"/>
      <c r="C5" s="290"/>
      <c r="D5" s="786"/>
      <c r="E5" s="280"/>
      <c r="F5" s="787"/>
      <c r="G5" s="787"/>
      <c r="H5" s="787" t="e">
        <f>IF(AND(SUM(H30,H50,H79,H100,H117,H128,#REF!)&lt;&gt;0,H7=0),1,0)</f>
        <v>#REF!</v>
      </c>
      <c r="I5" s="787" t="e">
        <f>IF(AND(SUM(I30,I50,I79,I100,I117,I128,#REF!)&lt;&gt;0,I7=0),1,0)</f>
        <v>#REF!</v>
      </c>
      <c r="J5" s="787" t="e">
        <f>IF(AND(SUM(J30,J50,J79,J100,J117,J128,#REF!)&lt;&gt;0,J7=0),1,0)</f>
        <v>#REF!</v>
      </c>
      <c r="K5" s="787" t="e">
        <f>IF(AND(SUM(K30,K50,K79,K100,K117,K128,#REF!)&lt;&gt;0,K7=0),1,0)</f>
        <v>#REF!</v>
      </c>
      <c r="L5" s="787" t="e">
        <f>IF(AND(SUM(L30,L50,L79,L100,L117,L128,#REF!)&lt;&gt;0,L7=0),1,0)</f>
        <v>#REF!</v>
      </c>
      <c r="M5" s="787" t="e">
        <f>IF(AND(SUM(M30,M50,M79,M100,M117,M128,#REF!)&lt;&gt;0,M7=0),1,0)</f>
        <v>#REF!</v>
      </c>
      <c r="N5" s="787" t="e">
        <f>IF(AND(SUM(N30,N50,N79,N100,N117,N128,#REF!)&lt;&gt;0,N7=0),1,0)</f>
        <v>#REF!</v>
      </c>
      <c r="O5" s="787" t="e">
        <f>IF(AND(SUM(O30,O50,O79,O100,O117,O128,#REF!)&lt;&gt;0,O7=0),1,0)</f>
        <v>#REF!</v>
      </c>
      <c r="P5" s="787" t="e">
        <f>IF(AND(SUM(P30,P50,P79,P100,P117,P128,#REF!)&lt;&gt;0,P7=0),1,0)</f>
        <v>#REF!</v>
      </c>
      <c r="Q5" s="787" t="e">
        <f>IF(AND(SUM(Q30,Q50,Q79,Q100,Q117,Q128,#REF!)&lt;&gt;0,Q7=0),1,0)</f>
        <v>#REF!</v>
      </c>
      <c r="R5" s="787" t="e">
        <f>IF(AND(SUM(R30,R50,R79,R100,R117,R128,#REF!)&lt;&gt;0,R7=0),1,0)</f>
        <v>#REF!</v>
      </c>
      <c r="S5" s="787" t="e">
        <f>IF(AND(SUM(S30,S50,S79,S100,S117,S128,#REF!)&lt;&gt;0,S7=0),1,0)</f>
        <v>#REF!</v>
      </c>
      <c r="T5" s="787" t="e">
        <f>IF(AND(SUM(T30,T50,T79,T100,T117,T128,#REF!)&lt;&gt;0,T7=0),1,0)</f>
        <v>#REF!</v>
      </c>
      <c r="U5" s="787" t="e">
        <f>IF(AND(SUM(U30,U50,U79,U100,U117,U128,#REF!)&lt;&gt;0,U7=0),1,0)</f>
        <v>#REF!</v>
      </c>
      <c r="V5" s="787" t="e">
        <f>IF(AND(SUM(V30,V50,V79,V100,V117,V128,#REF!)&lt;&gt;0,V7=0),1,0)</f>
        <v>#REF!</v>
      </c>
      <c r="W5" s="787" t="e">
        <f>IF(AND(SUM(W30,W50,W79,W100,W117,W128,#REF!)&lt;&gt;0,W7=0),1,0)</f>
        <v>#REF!</v>
      </c>
      <c r="X5" s="787" t="e">
        <f>IF(AND(SUM(X30,X50,X79,X100,X117,X128,#REF!)&lt;&gt;0,X7=0),1,0)</f>
        <v>#REF!</v>
      </c>
      <c r="Y5" s="787" t="e">
        <f>IF(AND(SUM(Y30,Y50,Y79,Y100,Y117,Y128,#REF!)&lt;&gt;0,Y7=0),1,0)</f>
        <v>#REF!</v>
      </c>
      <c r="Z5" s="787" t="e">
        <f>IF(AND(SUM(Z30,Z50,Z79,Z100,Z117,Z128,#REF!)&lt;&gt;0,Z7=0),1,0)</f>
        <v>#REF!</v>
      </c>
      <c r="AA5" s="787" t="e">
        <f>IF(AND(SUM(AA30,AA50,AA79,AA100,AA117,AA128,#REF!)&lt;&gt;0,AA7=0),1,0)</f>
        <v>#REF!</v>
      </c>
      <c r="AB5" s="787" t="e">
        <f>IF(AND(SUM(AB30,AB50,AB79,AB100,AB117,AB128,#REF!)&lt;&gt;0,AB7=0),1,0)</f>
        <v>#REF!</v>
      </c>
      <c r="AC5" s="787" t="e">
        <f>IF(AND(SUM(AC30,AC50,AC79,AC100,AC117,AC128,#REF!)&lt;&gt;0,AC7=0),1,0)</f>
        <v>#REF!</v>
      </c>
      <c r="AD5" s="787" t="e">
        <f>IF(AND(SUM(AD30,AD50,AD79,AD100,AD117,AD128,#REF!)&lt;&gt;0,AD7=0),1,0)</f>
        <v>#REF!</v>
      </c>
      <c r="AE5" s="787" t="e">
        <f>IF(AND(SUM(AE30,AE50,AE79,AE100,AE117,AE128,#REF!)&lt;&gt;0,AE7=0),1,0)</f>
        <v>#REF!</v>
      </c>
      <c r="AF5" s="787" t="e">
        <f>IF(AND(SUM(AF30,AF50,AF79,AF100,AF117,AF128,#REF!)&lt;&gt;0,AF7=0),1,0)</f>
        <v>#REF!</v>
      </c>
      <c r="AG5" s="787" t="e">
        <f>IF(AND(SUM(AG30,AG50,AG79,AG100,AG117,AG128,#REF!)&lt;&gt;0,AG7=0),1,0)</f>
        <v>#REF!</v>
      </c>
      <c r="AH5" s="787" t="e">
        <f>IF(AND(SUM(AH30,AH50,AH79,AH100,AH117,AH128,#REF!)&lt;&gt;0,AH7=0),1,0)</f>
        <v>#REF!</v>
      </c>
      <c r="AI5" s="787" t="e">
        <f>IF(AND(SUM(AI30,AI50,AI79,AI100,AI117,AI128,#REF!)&lt;&gt;0,AI7=0),1,0)</f>
        <v>#REF!</v>
      </c>
      <c r="AJ5" s="787" t="e">
        <f>IF(AND(SUM(AJ30,AJ50,AJ79,AJ100,AJ117,AJ128,#REF!)&lt;&gt;0,AJ7=0),1,0)</f>
        <v>#REF!</v>
      </c>
      <c r="AK5" s="787" t="e">
        <f>IF(AND(SUM(AK30,AK50,AK79,AK100,AK117,AK128,#REF!)&lt;&gt;0,AK7=0),1,0)</f>
        <v>#REF!</v>
      </c>
      <c r="AL5" s="787" t="e">
        <f>IF(AND(SUM(AL30,AL50,AL79,AL100,AL117,AL128,#REF!)&lt;&gt;0,AL7=0),1,0)</f>
        <v>#REF!</v>
      </c>
      <c r="AM5" s="787" t="e">
        <f>IF(AND(SUM(AM30,AM50,AM79,AM100,AM117,AM128,#REF!)&lt;&gt;0,AM7=0),1,0)</f>
        <v>#REF!</v>
      </c>
      <c r="AN5" s="787" t="e">
        <f>IF(AND(SUM(AN30,AN50,AN79,AN100,AN117,AN128,#REF!)&lt;&gt;0,AN7=0),1,0)</f>
        <v>#REF!</v>
      </c>
      <c r="AO5" s="787" t="e">
        <f>IF(AND(SUM(AO30,AO50,AO79,AO100,AO117,AO128,#REF!)&lt;&gt;0,AO7=0),1,0)</f>
        <v>#REF!</v>
      </c>
      <c r="AP5" s="787" t="e">
        <f>IF(AND(SUM(AP30,AP50,AP79,AP100,AP117,AP128,#REF!)&lt;&gt;0,AP7=0),1,0)</f>
        <v>#REF!</v>
      </c>
      <c r="AQ5" s="787" t="e">
        <f>IF(AND(SUM(AQ30,AQ50,AQ79,AQ100,AQ117,AQ128,#REF!)&lt;&gt;0,AQ7=0),1,0)</f>
        <v>#REF!</v>
      </c>
      <c r="AR5" s="787" t="e">
        <f>IF(AND(SUM(AR30,AR50,AR79,AR100,AR117,AR128,#REF!)&lt;&gt;0,AR7=0),1,0)</f>
        <v>#REF!</v>
      </c>
      <c r="AS5" s="787" t="e">
        <f>IF(AND(SUM(AS30,AS50,AS79,AS100,AS117,AS128,#REF!)&lt;&gt;0,AS7=0),1,0)</f>
        <v>#REF!</v>
      </c>
      <c r="AT5" s="787" t="e">
        <f>IF(AND(SUM(AT30,AT50,AT79,AT100,AT117,AT128,#REF!)&lt;&gt;0,AT7=0),1,0)</f>
        <v>#REF!</v>
      </c>
      <c r="AU5" s="787" t="e">
        <f>IF(AND(SUM(AU30,AU50,AU79,AU100,AU117,AU128,#REF!)&lt;&gt;0,AU7=0),1,0)</f>
        <v>#REF!</v>
      </c>
      <c r="AV5" s="787" t="e">
        <f>IF(AND(SUM(AV30,AV50,AV79,AV100,AV117,AV128,#REF!)&lt;&gt;0,AV7=0),1,0)</f>
        <v>#REF!</v>
      </c>
      <c r="AW5" s="787" t="e">
        <f>IF(AND(SUM(AW30,AW50,AW79,AW100,AW117,AW128,#REF!)&lt;&gt;0,AW7=0),1,0)</f>
        <v>#REF!</v>
      </c>
      <c r="AX5" s="787" t="e">
        <f>IF(AND(SUM(AX30,AX50,AX79,AX100,AX117,AX128,#REF!)&lt;&gt;0,AX7=0),1,0)</f>
        <v>#REF!</v>
      </c>
      <c r="AY5" s="787" t="e">
        <f>IF(AND(SUM(AY30,AY50,AY79,AY100,AY117,AY128,#REF!)&lt;&gt;0,AY7=0),1,0)</f>
        <v>#REF!</v>
      </c>
      <c r="AZ5" s="787" t="e">
        <f>IF(AND(SUM(AZ30,AZ50,AZ79,AZ100,AZ117,AZ128,#REF!)&lt;&gt;0,AZ7=0),1,0)</f>
        <v>#REF!</v>
      </c>
      <c r="BA5" s="787" t="e">
        <f>IF(AND(SUM(BA30,BA50,BA79,BA100,BA117,BA128,#REF!)&lt;&gt;0,BA7=0),1,0)</f>
        <v>#REF!</v>
      </c>
      <c r="BB5" s="787" t="e">
        <f>IF(AND(SUM(BB30,BB50,BB79,BB100,BB117,BB128,#REF!)&lt;&gt;0,BB7=0),1,0)</f>
        <v>#REF!</v>
      </c>
      <c r="BC5" s="787" t="e">
        <f>IF(AND(SUM(BC30,BC50,BC79,BC100,BC117,BC128,#REF!)&lt;&gt;0,BC7=0),1,0)</f>
        <v>#REF!</v>
      </c>
      <c r="BD5" s="787" t="e">
        <f>IF(AND(SUM(BD30,BD50,BD79,BD100,BD117,BD128,#REF!)&lt;&gt;0,BD7=0),1,0)</f>
        <v>#REF!</v>
      </c>
      <c r="BE5" s="787" t="e">
        <f>IF(AND(SUM(BE30,BE50,BE79,BE100,BE117,BE128,#REF!)&lt;&gt;0,BE7=0),1,0)</f>
        <v>#REF!</v>
      </c>
      <c r="BF5" s="787" t="e">
        <f>IF(AND(SUM(BF30,BF50,BF79,BF100,BF117,BF128,#REF!)&lt;&gt;0,BF7=0),1,0)</f>
        <v>#REF!</v>
      </c>
      <c r="BG5" s="787" t="e">
        <f>IF(AND(SUM(BG30,BG50,BG79,BG100,BG117,BG128,#REF!)&lt;&gt;0,BG7=0),1,0)</f>
        <v>#REF!</v>
      </c>
      <c r="BH5" s="787" t="e">
        <f>IF(AND(SUM(BH30,BH50,BH79,BH100,BH117,BH128,#REF!)&lt;&gt;0,BH7=0),1,0)</f>
        <v>#REF!</v>
      </c>
      <c r="BI5" s="787" t="e">
        <f>IF(AND(SUM(BI30,BI50,BI79,BI100,BI117,BI128,#REF!)&lt;&gt;0,BI7=0),1,0)</f>
        <v>#REF!</v>
      </c>
      <c r="BJ5" s="787" t="e">
        <f>IF(AND(SUM(BJ30,BJ50,BJ79,BJ100,BJ117,BJ128,#REF!)&lt;&gt;0,BJ7=0),1,0)</f>
        <v>#REF!</v>
      </c>
      <c r="BK5" s="787" t="e">
        <f>IF(AND(SUM(BK30,BK50,BK79,BK100,BK117,BK128,#REF!)&lt;&gt;0,BK7=0),1,0)</f>
        <v>#REF!</v>
      </c>
      <c r="BL5" s="787" t="e">
        <f>IF(AND(SUM(BL30,BL50,BL79,BL100,BL117,BL128,#REF!)&lt;&gt;0,BL7=0),1,0)</f>
        <v>#REF!</v>
      </c>
      <c r="BM5" s="787" t="e">
        <f>IF(AND(SUM(BM30,BM50,BM79,BM100,BM117,BM128,#REF!)&lt;&gt;0,BM7=0),1,0)</f>
        <v>#REF!</v>
      </c>
      <c r="BN5" s="787" t="e">
        <f>IF(AND(SUM(BN30,BN50,BN79,BN100,BN117,BN128,#REF!)&lt;&gt;0,BN7=0),1,0)</f>
        <v>#REF!</v>
      </c>
      <c r="BO5" s="787" t="e">
        <f>IF(AND(SUM(BO30,BO50,BO79,BO100,BO117,BO128,#REF!)&lt;&gt;0,BO7=0),1,0)</f>
        <v>#REF!</v>
      </c>
      <c r="BP5" s="787" t="e">
        <f>IF(AND(SUM(BP30,BP50,BP79,BP100,BP117,BP128,#REF!)&lt;&gt;0,BP7=0),1,0)</f>
        <v>#REF!</v>
      </c>
      <c r="BQ5" s="787" t="e">
        <f>IF(AND(SUM(BQ30,BQ50,BQ79,BQ100,BQ117,BQ128,#REF!)&lt;&gt;0,BQ7=0),1,0)</f>
        <v>#REF!</v>
      </c>
      <c r="BR5" s="787" t="e">
        <f>IF(AND(SUM(BR30,BR50,BR79,BR100,BR117,BR128,#REF!)&lt;&gt;0,BR7=0),1,0)</f>
        <v>#REF!</v>
      </c>
      <c r="BS5" s="787" t="e">
        <f>IF(AND(SUM(BS30,BS50,BS79,BS100,BS117,BS128,#REF!)&lt;&gt;0,BS7=0),1,0)</f>
        <v>#REF!</v>
      </c>
      <c r="BT5" s="787" t="e">
        <f>IF(AND(SUM(BT30,BT50,BT79,BT100,BT117,BT128,#REF!)&lt;&gt;0,BT7=0),1,0)</f>
        <v>#REF!</v>
      </c>
      <c r="BU5" s="787" t="e">
        <f>IF(AND(SUM(BU30,BU50,BU79,BU100,BU117,BU128,#REF!)&lt;&gt;0,BU7=0),1,0)</f>
        <v>#REF!</v>
      </c>
      <c r="BV5" s="787" t="e">
        <f>IF(AND(SUM(BV30,BV50,BV79,BV100,BV117,BV128,#REF!)&lt;&gt;0,BV7=0),1,0)</f>
        <v>#REF!</v>
      </c>
      <c r="BW5" s="787" t="e">
        <f>IF(AND(SUM(BW30,BW50,BW79,BW100,BW117,BW128,#REF!)&lt;&gt;0,BW7=0),1,0)</f>
        <v>#REF!</v>
      </c>
      <c r="BX5" s="787" t="e">
        <f>IF(AND(SUM(BX30,BX50,BX79,BX100,BX117,BX128,#REF!)&lt;&gt;0,BX7=0),1,0)</f>
        <v>#REF!</v>
      </c>
      <c r="BY5" s="787" t="e">
        <f>IF(AND(SUM(BY30,BY50,BY79,BY100,BY117,BY128,#REF!)&lt;&gt;0,BY7=0),1,0)</f>
        <v>#REF!</v>
      </c>
      <c r="BZ5" s="787" t="e">
        <f>IF(AND(SUM(BZ30,BZ50,BZ79,BZ100,BZ117,BZ128,#REF!)&lt;&gt;0,BZ7=0),1,0)</f>
        <v>#REF!</v>
      </c>
      <c r="CA5" s="787" t="e">
        <f>IF(AND(SUM(CA30,CA50,CA79,CA100,CA117,CA128,#REF!)&lt;&gt;0,CA7=0),1,0)</f>
        <v>#REF!</v>
      </c>
      <c r="CB5" s="787" t="e">
        <f>IF(AND(SUM(CB30,CB50,CB79,CB100,CB117,CB128,#REF!)&lt;&gt;0,CB7=0),1,0)</f>
        <v>#REF!</v>
      </c>
      <c r="CC5" s="787" t="e">
        <f>IF(AND(SUM(CC30,CC50,CC79,CC100,CC117,CC128,#REF!)&lt;&gt;0,CC7=0),1,0)</f>
        <v>#REF!</v>
      </c>
      <c r="CD5" s="787" t="e">
        <f>IF(AND(SUM(CD30,CD50,CD79,CD100,CD117,CD128,#REF!)&lt;&gt;0,CD7=0),1,0)</f>
        <v>#REF!</v>
      </c>
      <c r="CE5" s="787" t="e">
        <f>IF(AND(SUM(CE30,CE50,CE79,CE100,CE117,CE128,#REF!)&lt;&gt;0,CE7=0),1,0)</f>
        <v>#REF!</v>
      </c>
      <c r="CF5" s="787" t="e">
        <f>IF(AND(SUM(CF30,CF50,CF79,CF100,CF117,CF128,#REF!)&lt;&gt;0,CF7=0),1,0)</f>
        <v>#REF!</v>
      </c>
      <c r="CG5" s="787" t="e">
        <f>IF(AND(SUM(CG30,CG50,CG79,CG100,CG117,CG128,#REF!)&lt;&gt;0,CG7=0),1,0)</f>
        <v>#REF!</v>
      </c>
      <c r="CH5" s="787" t="e">
        <f>IF(AND(SUM(CH30,CH50,CH79,CH100,CH117,CH128,#REF!)&lt;&gt;0,CH7=0),1,0)</f>
        <v>#REF!</v>
      </c>
      <c r="CI5" s="787" t="e">
        <f>IF(AND(SUM(CI30,CI50,CI79,CI100,CI117,CI128,#REF!)&lt;&gt;0,CI7=0),1,0)</f>
        <v>#REF!</v>
      </c>
      <c r="CJ5" s="787" t="e">
        <f>IF(AND(SUM(CJ30,CJ50,CJ79,CJ100,CJ117,CJ128,#REF!)&lt;&gt;0,CJ7=0),1,0)</f>
        <v>#REF!</v>
      </c>
      <c r="CK5" s="787" t="e">
        <f>IF(AND(SUM(CK30,CK50,CK79,CK100,CK117,CK128,#REF!)&lt;&gt;0,CK7=0),1,0)</f>
        <v>#REF!</v>
      </c>
      <c r="CL5" s="787" t="e">
        <f>IF(AND(SUM(CL30,CL50,CL79,CL100,CL117,CL128,#REF!)&lt;&gt;0,CL7=0),1,0)</f>
        <v>#REF!</v>
      </c>
      <c r="CM5" s="787" t="e">
        <f>IF(AND(SUM(CM30,CM50,CM79,CM100,CM117,CM128,#REF!)&lt;&gt;0,CM7=0),1,0)</f>
        <v>#REF!</v>
      </c>
      <c r="CN5" s="787" t="e">
        <f>IF(AND(SUM(CN30,CN50,CN79,CN100,CN117,CN128,#REF!)&lt;&gt;0,CN7=0),1,0)</f>
        <v>#REF!</v>
      </c>
      <c r="CO5" s="787" t="e">
        <f>IF(AND(SUM(CO30,CO50,CO79,CO100,CO117,CO128,#REF!)&lt;&gt;0,CO7=0),1,0)</f>
        <v>#REF!</v>
      </c>
      <c r="CP5" s="787" t="e">
        <f>IF(AND(SUM(CP30,CP50,CP79,CP100,CP117,CP128,#REF!)&lt;&gt;0,CP7=0),1,0)</f>
        <v>#REF!</v>
      </c>
      <c r="CQ5" s="787" t="e">
        <f>IF(AND(SUM(CQ30,CQ50,CQ79,CQ100,CQ117,CQ128,#REF!)&lt;&gt;0,CQ7=0),1,0)</f>
        <v>#REF!</v>
      </c>
      <c r="CR5" s="787" t="e">
        <f>IF(AND(SUM(CR30,CR50,CR79,CR100,CR117,CR128,#REF!)&lt;&gt;0,CR7=0),1,0)</f>
        <v>#REF!</v>
      </c>
      <c r="CS5" s="787" t="e">
        <f>IF(AND(SUM(CS30,CS50,CS79,CS100,CS117,CS128,#REF!)&lt;&gt;0,CS7=0),1,0)</f>
        <v>#REF!</v>
      </c>
      <c r="CT5" s="787" t="e">
        <f>IF(AND(SUM(CT30,CT50,CT79,CT100,CT117,CT128,#REF!)&lt;&gt;0,CT7=0),1,0)</f>
        <v>#REF!</v>
      </c>
      <c r="CU5" s="787" t="e">
        <f>IF(AND(SUM(CU30,CU50,CU79,CU100,CU117,CU128,#REF!)&lt;&gt;0,CU7=0),1,0)</f>
        <v>#REF!</v>
      </c>
      <c r="CV5" s="787" t="e">
        <f>IF(AND(SUM(CV30,CV50,CV79,CV100,CV117,CV128,#REF!)&lt;&gt;0,CV7=0),1,0)</f>
        <v>#REF!</v>
      </c>
      <c r="CW5" s="787" t="e">
        <f>IF(AND(SUM(CW30,CW50,CW79,CW100,CW117,CW128,#REF!)&lt;&gt;0,CW7=0),1,0)</f>
        <v>#REF!</v>
      </c>
      <c r="CX5" s="787" t="e">
        <f>IF(AND(SUM(CX30,CX50,CX79,CX100,CX117,CX128,#REF!)&lt;&gt;0,CX7=0),1,0)</f>
        <v>#REF!</v>
      </c>
      <c r="CY5" s="787" t="e">
        <f>IF(AND(SUM(CY30,CY50,CY79,CY100,CY117,CY128,#REF!)&lt;&gt;0,CY7=0),1,0)</f>
        <v>#REF!</v>
      </c>
      <c r="CZ5" s="787" t="e">
        <f>IF(AND(SUM(CZ30,CZ50,CZ79,CZ100,CZ117,CZ128,#REF!)&lt;&gt;0,CZ7=0),1,0)</f>
        <v>#REF!</v>
      </c>
      <c r="DA5" s="787" t="e">
        <f>IF(AND(SUM(DA30,DA50,DA79,DA100,DA117,DA128,#REF!)&lt;&gt;0,DA7=0),1,0)</f>
        <v>#REF!</v>
      </c>
      <c r="DB5" s="787" t="e">
        <f>IF(AND(SUM(DB30,DB50,DB79,DB100,DB117,DB128,#REF!)&lt;&gt;0,DB7=0),1,0)</f>
        <v>#REF!</v>
      </c>
      <c r="DC5" s="787" t="e">
        <f>IF(AND(SUM(DC30,DC50,DC79,DC100,DC117,DC128,#REF!)&lt;&gt;0,DC7=0),1,0)</f>
        <v>#REF!</v>
      </c>
      <c r="DD5" s="787"/>
      <c r="DE5" s="220"/>
    </row>
    <row r="6" spans="2:109" ht="18" customHeight="1" x14ac:dyDescent="0.25">
      <c r="B6" s="217"/>
      <c r="C6" s="290"/>
      <c r="D6" s="786"/>
      <c r="E6" s="281"/>
      <c r="F6" s="287" t="s">
        <v>74</v>
      </c>
      <c r="G6" s="285"/>
      <c r="H6" s="284">
        <v>0</v>
      </c>
      <c r="I6" s="282">
        <v>1</v>
      </c>
      <c r="J6" s="282">
        <v>2</v>
      </c>
      <c r="K6" s="282">
        <v>3</v>
      </c>
      <c r="L6" s="282">
        <v>4</v>
      </c>
      <c r="M6" s="282">
        <v>5</v>
      </c>
      <c r="N6" s="282">
        <v>6</v>
      </c>
      <c r="O6" s="282">
        <v>7</v>
      </c>
      <c r="P6" s="282">
        <v>8</v>
      </c>
      <c r="Q6" s="282">
        <v>9</v>
      </c>
      <c r="R6" s="282">
        <v>10</v>
      </c>
      <c r="S6" s="282">
        <v>11</v>
      </c>
      <c r="T6" s="282">
        <v>12</v>
      </c>
      <c r="U6" s="282">
        <v>13</v>
      </c>
      <c r="V6" s="282">
        <v>14</v>
      </c>
      <c r="W6" s="282">
        <v>15</v>
      </c>
      <c r="X6" s="282">
        <v>16</v>
      </c>
      <c r="Y6" s="282">
        <v>17</v>
      </c>
      <c r="Z6" s="282">
        <v>18</v>
      </c>
      <c r="AA6" s="282">
        <v>19</v>
      </c>
      <c r="AB6" s="282">
        <v>20</v>
      </c>
      <c r="AC6" s="282">
        <v>21</v>
      </c>
      <c r="AD6" s="282">
        <v>22</v>
      </c>
      <c r="AE6" s="282">
        <v>23</v>
      </c>
      <c r="AF6" s="282">
        <v>24</v>
      </c>
      <c r="AG6" s="282">
        <v>25</v>
      </c>
      <c r="AH6" s="282">
        <v>26</v>
      </c>
      <c r="AI6" s="282">
        <v>27</v>
      </c>
      <c r="AJ6" s="282">
        <v>28</v>
      </c>
      <c r="AK6" s="282">
        <v>29</v>
      </c>
      <c r="AL6" s="282">
        <v>30</v>
      </c>
      <c r="AM6" s="282">
        <v>31</v>
      </c>
      <c r="AN6" s="282">
        <v>32</v>
      </c>
      <c r="AO6" s="282">
        <v>33</v>
      </c>
      <c r="AP6" s="282">
        <v>34</v>
      </c>
      <c r="AQ6" s="282">
        <v>35</v>
      </c>
      <c r="AR6" s="282">
        <v>36</v>
      </c>
      <c r="AS6" s="282">
        <v>37</v>
      </c>
      <c r="AT6" s="282">
        <v>38</v>
      </c>
      <c r="AU6" s="282">
        <v>39</v>
      </c>
      <c r="AV6" s="282">
        <v>40</v>
      </c>
      <c r="AW6" s="282">
        <v>41</v>
      </c>
      <c r="AX6" s="282">
        <v>42</v>
      </c>
      <c r="AY6" s="282">
        <v>43</v>
      </c>
      <c r="AZ6" s="282">
        <v>44</v>
      </c>
      <c r="BA6" s="282">
        <v>45</v>
      </c>
      <c r="BB6" s="282">
        <v>46</v>
      </c>
      <c r="BC6" s="282">
        <v>47</v>
      </c>
      <c r="BD6" s="282">
        <v>48</v>
      </c>
      <c r="BE6" s="282">
        <v>49</v>
      </c>
      <c r="BF6" s="282">
        <v>50</v>
      </c>
      <c r="BG6" s="282">
        <v>51</v>
      </c>
      <c r="BH6" s="282">
        <v>52</v>
      </c>
      <c r="BI6" s="282">
        <v>53</v>
      </c>
      <c r="BJ6" s="282">
        <v>54</v>
      </c>
      <c r="BK6" s="282">
        <v>55</v>
      </c>
      <c r="BL6" s="282">
        <v>56</v>
      </c>
      <c r="BM6" s="282">
        <v>57</v>
      </c>
      <c r="BN6" s="282">
        <v>58</v>
      </c>
      <c r="BO6" s="282">
        <v>59</v>
      </c>
      <c r="BP6" s="282">
        <v>60</v>
      </c>
      <c r="BQ6" s="282">
        <v>61</v>
      </c>
      <c r="BR6" s="282">
        <v>62</v>
      </c>
      <c r="BS6" s="282">
        <v>63</v>
      </c>
      <c r="BT6" s="282">
        <v>64</v>
      </c>
      <c r="BU6" s="282">
        <v>65</v>
      </c>
      <c r="BV6" s="282">
        <v>66</v>
      </c>
      <c r="BW6" s="282">
        <v>67</v>
      </c>
      <c r="BX6" s="282">
        <v>68</v>
      </c>
      <c r="BY6" s="282">
        <v>69</v>
      </c>
      <c r="BZ6" s="282">
        <v>70</v>
      </c>
      <c r="CA6" s="282">
        <v>71</v>
      </c>
      <c r="CB6" s="282">
        <v>72</v>
      </c>
      <c r="CC6" s="282">
        <v>73</v>
      </c>
      <c r="CD6" s="282">
        <v>74</v>
      </c>
      <c r="CE6" s="282">
        <v>75</v>
      </c>
      <c r="CF6" s="282">
        <v>76</v>
      </c>
      <c r="CG6" s="282">
        <v>77</v>
      </c>
      <c r="CH6" s="282">
        <v>78</v>
      </c>
      <c r="CI6" s="282">
        <v>79</v>
      </c>
      <c r="CJ6" s="282">
        <v>80</v>
      </c>
      <c r="CK6" s="282">
        <v>81</v>
      </c>
      <c r="CL6" s="282">
        <v>82</v>
      </c>
      <c r="CM6" s="282">
        <v>83</v>
      </c>
      <c r="CN6" s="282">
        <v>84</v>
      </c>
      <c r="CO6" s="282">
        <v>85</v>
      </c>
      <c r="CP6" s="282">
        <v>86</v>
      </c>
      <c r="CQ6" s="282">
        <v>87</v>
      </c>
      <c r="CR6" s="282">
        <v>88</v>
      </c>
      <c r="CS6" s="282">
        <v>89</v>
      </c>
      <c r="CT6" s="282">
        <v>90</v>
      </c>
      <c r="CU6" s="282">
        <v>91</v>
      </c>
      <c r="CV6" s="282">
        <v>92</v>
      </c>
      <c r="CW6" s="282">
        <v>93</v>
      </c>
      <c r="CX6" s="282">
        <v>94</v>
      </c>
      <c r="CY6" s="282">
        <v>95</v>
      </c>
      <c r="CZ6" s="282">
        <v>96</v>
      </c>
      <c r="DA6" s="282">
        <v>97</v>
      </c>
      <c r="DB6" s="282">
        <v>98</v>
      </c>
      <c r="DC6" s="282">
        <v>99</v>
      </c>
      <c r="DD6" s="234"/>
      <c r="DE6" s="220"/>
    </row>
    <row r="7" spans="2:109" ht="15" customHeight="1" x14ac:dyDescent="0.25">
      <c r="B7" s="217"/>
      <c r="C7" s="290"/>
      <c r="D7" s="786"/>
      <c r="E7" s="281"/>
      <c r="F7" s="286" t="s">
        <v>33</v>
      </c>
      <c r="G7" s="285"/>
      <c r="H7" s="285">
        <f>IF($C$9=0,"",IF(H$6+'Data Input - General'!$F$22&gt;'Data Input - General'!$F$34,0,'Data Input - BAT'!H$6+'Data Input - General'!$F$22))</f>
        <v>0</v>
      </c>
      <c r="I7" s="227">
        <f>IF($C$9=0,"",IF(I$6+'Data Input - General'!$F$22&gt;'Data Input - General'!$F$34,0,'Data Input - BAT'!I$6+'Data Input - General'!$F$22))</f>
        <v>0</v>
      </c>
      <c r="J7" s="227">
        <f>IF($C$9=0,"",IF(J$6+'Data Input - General'!$F$22&gt;'Data Input - General'!$F$34,0,'Data Input - BAT'!J$6+'Data Input - General'!$F$22))</f>
        <v>0</v>
      </c>
      <c r="K7" s="227">
        <f>IF($C$9=0,"",IF(K$6+'Data Input - General'!$F$22&gt;'Data Input - General'!$F$34,0,'Data Input - BAT'!K$6+'Data Input - General'!$F$22))</f>
        <v>0</v>
      </c>
      <c r="L7" s="227">
        <f>IF($C$9=0,"",IF(L$6+'Data Input - General'!$F$22&gt;'Data Input - General'!$F$34,0,'Data Input - BAT'!L$6+'Data Input - General'!$F$22))</f>
        <v>0</v>
      </c>
      <c r="M7" s="227">
        <f>IF($C$9=0,"",IF(M$6+'Data Input - General'!$F$22&gt;'Data Input - General'!$F$34,0,'Data Input - BAT'!M$6+'Data Input - General'!$F$22))</f>
        <v>0</v>
      </c>
      <c r="N7" s="227">
        <f>IF($C$9=0,"",IF(N$6+'Data Input - General'!$F$22&gt;'Data Input - General'!$F$34,0,'Data Input - BAT'!N$6+'Data Input - General'!$F$22))</f>
        <v>0</v>
      </c>
      <c r="O7" s="227">
        <f>IF($C$9=0,"",IF(O$6+'Data Input - General'!$F$22&gt;'Data Input - General'!$F$34,0,'Data Input - BAT'!O$6+'Data Input - General'!$F$22))</f>
        <v>0</v>
      </c>
      <c r="P7" s="227">
        <f>IF($C$9=0,"",IF(P$6+'Data Input - General'!$F$22&gt;'Data Input - General'!$F$34,0,'Data Input - BAT'!P$6+'Data Input - General'!$F$22))</f>
        <v>0</v>
      </c>
      <c r="Q7" s="227">
        <f>IF($C$9=0,"",IF(Q$6+'Data Input - General'!$F$22&gt;'Data Input - General'!$F$34,0,'Data Input - BAT'!Q$6+'Data Input - General'!$F$22))</f>
        <v>0</v>
      </c>
      <c r="R7" s="227">
        <f>IF($C$9=0,"",IF(R$6+'Data Input - General'!$F$22&gt;'Data Input - General'!$F$34,0,'Data Input - BAT'!R$6+'Data Input - General'!$F$22))</f>
        <v>0</v>
      </c>
      <c r="S7" s="227">
        <f>IF($C$9=0,"",IF(S$6+'Data Input - General'!$F$22&gt;'Data Input - General'!$F$34,0,'Data Input - BAT'!S$6+'Data Input - General'!$F$22))</f>
        <v>0</v>
      </c>
      <c r="T7" s="227">
        <f>IF($C$9=0,"",IF(T$6+'Data Input - General'!$F$22&gt;'Data Input - General'!$F$34,0,'Data Input - BAT'!T$6+'Data Input - General'!$F$22))</f>
        <v>0</v>
      </c>
      <c r="U7" s="227">
        <f>IF($C$9=0,"",IF(U$6+'Data Input - General'!$F$22&gt;'Data Input - General'!$F$34,0,'Data Input - BAT'!U$6+'Data Input - General'!$F$22))</f>
        <v>0</v>
      </c>
      <c r="V7" s="227">
        <f>IF($C$9=0,"",IF(V$6+'Data Input - General'!$F$22&gt;'Data Input - General'!$F$34,0,'Data Input - BAT'!V$6+'Data Input - General'!$F$22))</f>
        <v>0</v>
      </c>
      <c r="W7" s="227">
        <f>IF($C$9=0,"",IF(W$6+'Data Input - General'!$F$22&gt;'Data Input - General'!$F$34,0,'Data Input - BAT'!W$6+'Data Input - General'!$F$22))</f>
        <v>0</v>
      </c>
      <c r="X7" s="227">
        <f>IF($C$9=0,"",IF(X$6+'Data Input - General'!$F$22&gt;'Data Input - General'!$F$34,0,'Data Input - BAT'!X$6+'Data Input - General'!$F$22))</f>
        <v>0</v>
      </c>
      <c r="Y7" s="227">
        <f>IF($C$9=0,"",IF(Y$6+'Data Input - General'!$F$22&gt;'Data Input - General'!$F$34,0,'Data Input - BAT'!Y$6+'Data Input - General'!$F$22))</f>
        <v>0</v>
      </c>
      <c r="Z7" s="227">
        <f>IF($C$9=0,"",IF(Z$6+'Data Input - General'!$F$22&gt;'Data Input - General'!$F$34,0,'Data Input - BAT'!Z$6+'Data Input - General'!$F$22))</f>
        <v>0</v>
      </c>
      <c r="AA7" s="227">
        <f>IF($C$9=0,"",IF(AA$6+'Data Input - General'!$F$22&gt;'Data Input - General'!$F$34,0,'Data Input - BAT'!AA$6+'Data Input - General'!$F$22))</f>
        <v>0</v>
      </c>
      <c r="AB7" s="227">
        <f>IF($C$9=0,"",IF(AB$6+'Data Input - General'!$F$22&gt;'Data Input - General'!$F$34,0,'Data Input - BAT'!AB$6+'Data Input - General'!$F$22))</f>
        <v>0</v>
      </c>
      <c r="AC7" s="227">
        <f>IF($C$9=0,"",IF(AC$6+'Data Input - General'!$F$22&gt;'Data Input - General'!$F$34,0,'Data Input - BAT'!AC$6+'Data Input - General'!$F$22))</f>
        <v>0</v>
      </c>
      <c r="AD7" s="227">
        <f>IF($C$9=0,"",IF(AD$6+'Data Input - General'!$F$22&gt;'Data Input - General'!$F$34,0,'Data Input - BAT'!AD$6+'Data Input - General'!$F$22))</f>
        <v>0</v>
      </c>
      <c r="AE7" s="227">
        <f>IF($C$9=0,"",IF(AE$6+'Data Input - General'!$F$22&gt;'Data Input - General'!$F$34,0,'Data Input - BAT'!AE$6+'Data Input - General'!$F$22))</f>
        <v>0</v>
      </c>
      <c r="AF7" s="227">
        <f>IF($C$9=0,"",IF(AF$6+'Data Input - General'!$F$22&gt;'Data Input - General'!$F$34,0,'Data Input - BAT'!AF$6+'Data Input - General'!$F$22))</f>
        <v>0</v>
      </c>
      <c r="AG7" s="227">
        <f>IF($C$9=0,"",IF(AG$6+'Data Input - General'!$F$22&gt;'Data Input - General'!$F$34,0,'Data Input - BAT'!AG$6+'Data Input - General'!$F$22))</f>
        <v>0</v>
      </c>
      <c r="AH7" s="227">
        <f>IF($C$9=0,"",IF(AH$6+'Data Input - General'!$F$22&gt;'Data Input - General'!$F$34,0,'Data Input - BAT'!AH$6+'Data Input - General'!$F$22))</f>
        <v>0</v>
      </c>
      <c r="AI7" s="227">
        <f>IF($C$9=0,"",IF(AI$6+'Data Input - General'!$F$22&gt;'Data Input - General'!$F$34,0,'Data Input - BAT'!AI$6+'Data Input - General'!$F$22))</f>
        <v>0</v>
      </c>
      <c r="AJ7" s="227">
        <f>IF($C$9=0,"",IF(AJ$6+'Data Input - General'!$F$22&gt;'Data Input - General'!$F$34,0,'Data Input - BAT'!AJ$6+'Data Input - General'!$F$22))</f>
        <v>0</v>
      </c>
      <c r="AK7" s="227">
        <f>IF($C$9=0,"",IF(AK$6+'Data Input - General'!$F$22&gt;'Data Input - General'!$F$34,0,'Data Input - BAT'!AK$6+'Data Input - General'!$F$22))</f>
        <v>0</v>
      </c>
      <c r="AL7" s="227">
        <f>IF($C$9=0,"",IF(AL$6+'Data Input - General'!$F$22&gt;'Data Input - General'!$F$34,0,'Data Input - BAT'!AL$6+'Data Input - General'!$F$22))</f>
        <v>0</v>
      </c>
      <c r="AM7" s="227">
        <f>IF($C$9=0,"",IF(AM$6+'Data Input - General'!$F$22&gt;'Data Input - General'!$F$34,0,'Data Input - BAT'!AM$6+'Data Input - General'!$F$22))</f>
        <v>0</v>
      </c>
      <c r="AN7" s="227">
        <f>IF($C$9=0,"",IF(AN$6+'Data Input - General'!$F$22&gt;'Data Input - General'!$F$34,0,'Data Input - BAT'!AN$6+'Data Input - General'!$F$22))</f>
        <v>0</v>
      </c>
      <c r="AO7" s="227">
        <f>IF($C$9=0,"",IF(AO$6+'Data Input - General'!$F$22&gt;'Data Input - General'!$F$34,0,'Data Input - BAT'!AO$6+'Data Input - General'!$F$22))</f>
        <v>0</v>
      </c>
      <c r="AP7" s="227">
        <f>IF($C$9=0,"",IF(AP$6+'Data Input - General'!$F$22&gt;'Data Input - General'!$F$34,0,'Data Input - BAT'!AP$6+'Data Input - General'!$F$22))</f>
        <v>0</v>
      </c>
      <c r="AQ7" s="227">
        <f>IF($C$9=0,"",IF(AQ$6+'Data Input - General'!$F$22&gt;'Data Input - General'!$F$34,0,'Data Input - BAT'!AQ$6+'Data Input - General'!$F$22))</f>
        <v>0</v>
      </c>
      <c r="AR7" s="227">
        <f>IF($C$9=0,"",IF(AR$6+'Data Input - General'!$F$22&gt;'Data Input - General'!$F$34,0,'Data Input - BAT'!AR$6+'Data Input - General'!$F$22))</f>
        <v>0</v>
      </c>
      <c r="AS7" s="227">
        <f>IF($C$9=0,"",IF(AS$6+'Data Input - General'!$F$22&gt;'Data Input - General'!$F$34,0,'Data Input - BAT'!AS$6+'Data Input - General'!$F$22))</f>
        <v>0</v>
      </c>
      <c r="AT7" s="227">
        <f>IF($C$9=0,"",IF(AT$6+'Data Input - General'!$F$22&gt;'Data Input - General'!$F$34,0,'Data Input - BAT'!AT$6+'Data Input - General'!$F$22))</f>
        <v>0</v>
      </c>
      <c r="AU7" s="227">
        <f>IF($C$9=0,"",IF(AU$6+'Data Input - General'!$F$22&gt;'Data Input - General'!$F$34,0,'Data Input - BAT'!AU$6+'Data Input - General'!$F$22))</f>
        <v>0</v>
      </c>
      <c r="AV7" s="227">
        <f>IF($C$9=0,"",IF(AV$6+'Data Input - General'!$F$22&gt;'Data Input - General'!$F$34,0,'Data Input - BAT'!AV$6+'Data Input - General'!$F$22))</f>
        <v>0</v>
      </c>
      <c r="AW7" s="227">
        <f>IF($C$9=0,"",IF(AW$6+'Data Input - General'!$F$22&gt;'Data Input - General'!$F$34,0,'Data Input - BAT'!AW$6+'Data Input - General'!$F$22))</f>
        <v>0</v>
      </c>
      <c r="AX7" s="227">
        <f>IF($C$9=0,"",IF(AX$6+'Data Input - General'!$F$22&gt;'Data Input - General'!$F$34,0,'Data Input - BAT'!AX$6+'Data Input - General'!$F$22))</f>
        <v>0</v>
      </c>
      <c r="AY7" s="227">
        <f>IF($C$9=0,"",IF(AY$6+'Data Input - General'!$F$22&gt;'Data Input - General'!$F$34,0,'Data Input - BAT'!AY$6+'Data Input - General'!$F$22))</f>
        <v>0</v>
      </c>
      <c r="AZ7" s="227">
        <f>IF($C$9=0,"",IF(AZ$6+'Data Input - General'!$F$22&gt;'Data Input - General'!$F$34,0,'Data Input - BAT'!AZ$6+'Data Input - General'!$F$22))</f>
        <v>0</v>
      </c>
      <c r="BA7" s="227">
        <f>IF($C$9=0,"",IF(BA$6+'Data Input - General'!$F$22&gt;'Data Input - General'!$F$34,0,'Data Input - BAT'!BA$6+'Data Input - General'!$F$22))</f>
        <v>0</v>
      </c>
      <c r="BB7" s="227">
        <f>IF($C$9=0,"",IF(BB$6+'Data Input - General'!$F$22&gt;'Data Input - General'!$F$34,0,'Data Input - BAT'!BB$6+'Data Input - General'!$F$22))</f>
        <v>0</v>
      </c>
      <c r="BC7" s="227">
        <f>IF($C$9=0,"",IF(BC$6+'Data Input - General'!$F$22&gt;'Data Input - General'!$F$34,0,'Data Input - BAT'!BC$6+'Data Input - General'!$F$22))</f>
        <v>0</v>
      </c>
      <c r="BD7" s="227">
        <f>IF($C$9=0,"",IF(BD$6+'Data Input - General'!$F$22&gt;'Data Input - General'!$F$34,0,'Data Input - BAT'!BD$6+'Data Input - General'!$F$22))</f>
        <v>0</v>
      </c>
      <c r="BE7" s="227">
        <f>IF($C$9=0,"",IF(BE$6+'Data Input - General'!$F$22&gt;'Data Input - General'!$F$34,0,'Data Input - BAT'!BE$6+'Data Input - General'!$F$22))</f>
        <v>0</v>
      </c>
      <c r="BF7" s="227">
        <f>IF($C$9=0,"",IF(BF$6+'Data Input - General'!$F$22&gt;'Data Input - General'!$F$34,0,'Data Input - BAT'!BF$6+'Data Input - General'!$F$22))</f>
        <v>0</v>
      </c>
      <c r="BG7" s="227">
        <f>IF($C$9=0,"",IF(BG$6+'Data Input - General'!$F$22&gt;'Data Input - General'!$F$34,0,'Data Input - BAT'!BG$6+'Data Input - General'!$F$22))</f>
        <v>0</v>
      </c>
      <c r="BH7" s="227">
        <f>IF($C$9=0,"",IF(BH$6+'Data Input - General'!$F$22&gt;'Data Input - General'!$F$34,0,'Data Input - BAT'!BH$6+'Data Input - General'!$F$22))</f>
        <v>0</v>
      </c>
      <c r="BI7" s="227">
        <f>IF($C$9=0,"",IF(BI$6+'Data Input - General'!$F$22&gt;'Data Input - General'!$F$34,0,'Data Input - BAT'!BI$6+'Data Input - General'!$F$22))</f>
        <v>0</v>
      </c>
      <c r="BJ7" s="227">
        <f>IF($C$9=0,"",IF(BJ$6+'Data Input - General'!$F$22&gt;'Data Input - General'!$F$34,0,'Data Input - BAT'!BJ$6+'Data Input - General'!$F$22))</f>
        <v>0</v>
      </c>
      <c r="BK7" s="227">
        <f>IF($C$9=0,"",IF(BK$6+'Data Input - General'!$F$22&gt;'Data Input - General'!$F$34,0,'Data Input - BAT'!BK$6+'Data Input - General'!$F$22))</f>
        <v>0</v>
      </c>
      <c r="BL7" s="227">
        <f>IF($C$9=0,"",IF(BL$6+'Data Input - General'!$F$22&gt;'Data Input - General'!$F$34,0,'Data Input - BAT'!BL$6+'Data Input - General'!$F$22))</f>
        <v>0</v>
      </c>
      <c r="BM7" s="227">
        <f>IF($C$9=0,"",IF(BM$6+'Data Input - General'!$F$22&gt;'Data Input - General'!$F$34,0,'Data Input - BAT'!BM$6+'Data Input - General'!$F$22))</f>
        <v>0</v>
      </c>
      <c r="BN7" s="227">
        <f>IF($C$9=0,"",IF(BN$6+'Data Input - General'!$F$22&gt;'Data Input - General'!$F$34,0,'Data Input - BAT'!BN$6+'Data Input - General'!$F$22))</f>
        <v>0</v>
      </c>
      <c r="BO7" s="227">
        <f>IF($C$9=0,"",IF(BO$6+'Data Input - General'!$F$22&gt;'Data Input - General'!$F$34,0,'Data Input - BAT'!BO$6+'Data Input - General'!$F$22))</f>
        <v>0</v>
      </c>
      <c r="BP7" s="227">
        <f>IF($C$9=0,"",IF(BP$6+'Data Input - General'!$F$22&gt;'Data Input - General'!$F$34,0,'Data Input - BAT'!BP$6+'Data Input - General'!$F$22))</f>
        <v>0</v>
      </c>
      <c r="BQ7" s="227">
        <f>IF($C$9=0,"",IF(BQ$6+'Data Input - General'!$F$22&gt;'Data Input - General'!$F$34,0,'Data Input - BAT'!BQ$6+'Data Input - General'!$F$22))</f>
        <v>0</v>
      </c>
      <c r="BR7" s="227">
        <f>IF($C$9=0,"",IF(BR$6+'Data Input - General'!$F$22&gt;'Data Input - General'!$F$34,0,'Data Input - BAT'!BR$6+'Data Input - General'!$F$22))</f>
        <v>0</v>
      </c>
      <c r="BS7" s="227">
        <f>IF($C$9=0,"",IF(BS$6+'Data Input - General'!$F$22&gt;'Data Input - General'!$F$34,0,'Data Input - BAT'!BS$6+'Data Input - General'!$F$22))</f>
        <v>0</v>
      </c>
      <c r="BT7" s="227">
        <f>IF($C$9=0,"",IF(BT$6+'Data Input - General'!$F$22&gt;'Data Input - General'!$F$34,0,'Data Input - BAT'!BT$6+'Data Input - General'!$F$22))</f>
        <v>0</v>
      </c>
      <c r="BU7" s="227">
        <f>IF($C$9=0,"",IF(BU$6+'Data Input - General'!$F$22&gt;'Data Input - General'!$F$34,0,'Data Input - BAT'!BU$6+'Data Input - General'!$F$22))</f>
        <v>0</v>
      </c>
      <c r="BV7" s="227">
        <f>IF($C$9=0,"",IF(BV$6+'Data Input - General'!$F$22&gt;'Data Input - General'!$F$34,0,'Data Input - BAT'!BV$6+'Data Input - General'!$F$22))</f>
        <v>0</v>
      </c>
      <c r="BW7" s="227">
        <f>IF($C$9=0,"",IF(BW$6+'Data Input - General'!$F$22&gt;'Data Input - General'!$F$34,0,'Data Input - BAT'!BW$6+'Data Input - General'!$F$22))</f>
        <v>0</v>
      </c>
      <c r="BX7" s="227">
        <f>IF($C$9=0,"",IF(BX$6+'Data Input - General'!$F$22&gt;'Data Input - General'!$F$34,0,'Data Input - BAT'!BX$6+'Data Input - General'!$F$22))</f>
        <v>0</v>
      </c>
      <c r="BY7" s="227">
        <f>IF($C$9=0,"",IF(BY$6+'Data Input - General'!$F$22&gt;'Data Input - General'!$F$34,0,'Data Input - BAT'!BY$6+'Data Input - General'!$F$22))</f>
        <v>0</v>
      </c>
      <c r="BZ7" s="227">
        <f>IF($C$9=0,"",IF(BZ$6+'Data Input - General'!$F$22&gt;'Data Input - General'!$F$34,0,'Data Input - BAT'!BZ$6+'Data Input - General'!$F$22))</f>
        <v>0</v>
      </c>
      <c r="CA7" s="227">
        <f>IF($C$9=0,"",IF(CA$6+'Data Input - General'!$F$22&gt;'Data Input - General'!$F$34,0,'Data Input - BAT'!CA$6+'Data Input - General'!$F$22))</f>
        <v>0</v>
      </c>
      <c r="CB7" s="227">
        <f>IF($C$9=0,"",IF(CB$6+'Data Input - General'!$F$22&gt;'Data Input - General'!$F$34,0,'Data Input - BAT'!CB$6+'Data Input - General'!$F$22))</f>
        <v>0</v>
      </c>
      <c r="CC7" s="227">
        <f>IF($C$9=0,"",IF(CC$6+'Data Input - General'!$F$22&gt;'Data Input - General'!$F$34,0,'Data Input - BAT'!CC$6+'Data Input - General'!$F$22))</f>
        <v>0</v>
      </c>
      <c r="CD7" s="227">
        <f>IF($C$9=0,"",IF(CD$6+'Data Input - General'!$F$22&gt;'Data Input - General'!$F$34,0,'Data Input - BAT'!CD$6+'Data Input - General'!$F$22))</f>
        <v>0</v>
      </c>
      <c r="CE7" s="227">
        <f>IF($C$9=0,"",IF(CE$6+'Data Input - General'!$F$22&gt;'Data Input - General'!$F$34,0,'Data Input - BAT'!CE$6+'Data Input - General'!$F$22))</f>
        <v>0</v>
      </c>
      <c r="CF7" s="227">
        <f>IF($C$9=0,"",IF(CF$6+'Data Input - General'!$F$22&gt;'Data Input - General'!$F$34,0,'Data Input - BAT'!CF$6+'Data Input - General'!$F$22))</f>
        <v>0</v>
      </c>
      <c r="CG7" s="227">
        <f>IF($C$9=0,"",IF(CG$6+'Data Input - General'!$F$22&gt;'Data Input - General'!$F$34,0,'Data Input - BAT'!CG$6+'Data Input - General'!$F$22))</f>
        <v>0</v>
      </c>
      <c r="CH7" s="227">
        <f>IF($C$9=0,"",IF(CH$6+'Data Input - General'!$F$22&gt;'Data Input - General'!$F$34,0,'Data Input - BAT'!CH$6+'Data Input - General'!$F$22))</f>
        <v>0</v>
      </c>
      <c r="CI7" s="227">
        <f>IF($C$9=0,"",IF(CI$6+'Data Input - General'!$F$22&gt;'Data Input - General'!$F$34,0,'Data Input - BAT'!CI$6+'Data Input - General'!$F$22))</f>
        <v>0</v>
      </c>
      <c r="CJ7" s="227">
        <f>IF($C$9=0,"",IF(CJ$6+'Data Input - General'!$F$22&gt;'Data Input - General'!$F$34,0,'Data Input - BAT'!CJ$6+'Data Input - General'!$F$22))</f>
        <v>0</v>
      </c>
      <c r="CK7" s="227">
        <f>IF($C$9=0,"",IF(CK$6+'Data Input - General'!$F$22&gt;'Data Input - General'!$F$34,0,'Data Input - BAT'!CK$6+'Data Input - General'!$F$22))</f>
        <v>0</v>
      </c>
      <c r="CL7" s="227">
        <f>IF($C$9=0,"",IF(CL$6+'Data Input - General'!$F$22&gt;'Data Input - General'!$F$34,0,'Data Input - BAT'!CL$6+'Data Input - General'!$F$22))</f>
        <v>0</v>
      </c>
      <c r="CM7" s="227">
        <f>IF($C$9=0,"",IF(CM$6+'Data Input - General'!$F$22&gt;'Data Input - General'!$F$34,0,'Data Input - BAT'!CM$6+'Data Input - General'!$F$22))</f>
        <v>0</v>
      </c>
      <c r="CN7" s="227">
        <f>IF($C$9=0,"",IF(CN$6+'Data Input - General'!$F$22&gt;'Data Input - General'!$F$34,0,'Data Input - BAT'!CN$6+'Data Input - General'!$F$22))</f>
        <v>0</v>
      </c>
      <c r="CO7" s="227">
        <f>IF($C$9=0,"",IF(CO$6+'Data Input - General'!$F$22&gt;'Data Input - General'!$F$34,0,'Data Input - BAT'!CO$6+'Data Input - General'!$F$22))</f>
        <v>0</v>
      </c>
      <c r="CP7" s="227">
        <f>IF($C$9=0,"",IF(CP$6+'Data Input - General'!$F$22&gt;'Data Input - General'!$F$34,0,'Data Input - BAT'!CP$6+'Data Input - General'!$F$22))</f>
        <v>0</v>
      </c>
      <c r="CQ7" s="227">
        <f>IF($C$9=0,"",IF(CQ$6+'Data Input - General'!$F$22&gt;'Data Input - General'!$F$34,0,'Data Input - BAT'!CQ$6+'Data Input - General'!$F$22))</f>
        <v>0</v>
      </c>
      <c r="CR7" s="227">
        <f>IF($C$9=0,"",IF(CR$6+'Data Input - General'!$F$22&gt;'Data Input - General'!$F$34,0,'Data Input - BAT'!CR$6+'Data Input - General'!$F$22))</f>
        <v>0</v>
      </c>
      <c r="CS7" s="227">
        <f>IF($C$9=0,"",IF(CS$6+'Data Input - General'!$F$22&gt;'Data Input - General'!$F$34,0,'Data Input - BAT'!CS$6+'Data Input - General'!$F$22))</f>
        <v>0</v>
      </c>
      <c r="CT7" s="227">
        <f>IF($C$9=0,"",IF(CT$6+'Data Input - General'!$F$22&gt;'Data Input - General'!$F$34,0,'Data Input - BAT'!CT$6+'Data Input - General'!$F$22))</f>
        <v>0</v>
      </c>
      <c r="CU7" s="227">
        <f>IF($C$9=0,"",IF(CU$6+'Data Input - General'!$F$22&gt;'Data Input - General'!$F$34,0,'Data Input - BAT'!CU$6+'Data Input - General'!$F$22))</f>
        <v>0</v>
      </c>
      <c r="CV7" s="227">
        <f>IF($C$9=0,"",IF(CV$6+'Data Input - General'!$F$22&gt;'Data Input - General'!$F$34,0,'Data Input - BAT'!CV$6+'Data Input - General'!$F$22))</f>
        <v>0</v>
      </c>
      <c r="CW7" s="227">
        <f>IF($C$9=0,"",IF(CW$6+'Data Input - General'!$F$22&gt;'Data Input - General'!$F$34,0,'Data Input - BAT'!CW$6+'Data Input - General'!$F$22))</f>
        <v>0</v>
      </c>
      <c r="CX7" s="227">
        <f>IF($C$9=0,"",IF(CX$6+'Data Input - General'!$F$22&gt;'Data Input - General'!$F$34,0,'Data Input - BAT'!CX$6+'Data Input - General'!$F$22))</f>
        <v>0</v>
      </c>
      <c r="CY7" s="227">
        <f>IF($C$9=0,"",IF(CY$6+'Data Input - General'!$F$22&gt;'Data Input - General'!$F$34,0,'Data Input - BAT'!CY$6+'Data Input - General'!$F$22))</f>
        <v>0</v>
      </c>
      <c r="CZ7" s="227">
        <f>IF($C$9=0,"",IF(CZ$6+'Data Input - General'!$F$22&gt;'Data Input - General'!$F$34,0,'Data Input - BAT'!CZ$6+'Data Input - General'!$F$22))</f>
        <v>0</v>
      </c>
      <c r="DA7" s="227">
        <f>IF($C$9=0,"",IF(DA$6+'Data Input - General'!$F$22&gt;'Data Input - General'!$F$34,0,'Data Input - BAT'!DA$6+'Data Input - General'!$F$22))</f>
        <v>0</v>
      </c>
      <c r="DB7" s="227">
        <f>IF($C$9=0,"",IF(DB$6+'Data Input - General'!$F$22&gt;'Data Input - General'!$F$34,0,'Data Input - BAT'!DB$6+'Data Input - General'!$F$22))</f>
        <v>0</v>
      </c>
      <c r="DC7" s="227">
        <f>IF($C$9=0,"",IF(DC$6+'Data Input - General'!$F$22&gt;'Data Input - General'!$F$34,0,'Data Input - BAT'!DC$6+'Data Input - General'!$F$22))</f>
        <v>0</v>
      </c>
      <c r="DD7" s="218"/>
      <c r="DE7" s="220"/>
    </row>
    <row r="8" spans="2:109" ht="11.25" customHeight="1" x14ac:dyDescent="0.25">
      <c r="B8" s="217"/>
      <c r="C8" s="260"/>
      <c r="D8" s="226"/>
      <c r="E8" s="219"/>
      <c r="F8" s="235"/>
      <c r="G8" s="235"/>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18"/>
      <c r="BL8" s="218"/>
      <c r="BM8" s="218"/>
      <c r="BN8" s="218"/>
      <c r="BO8" s="218"/>
      <c r="BP8" s="218"/>
      <c r="BQ8" s="218"/>
      <c r="BR8" s="218"/>
      <c r="BS8" s="218"/>
      <c r="BT8" s="218"/>
      <c r="BU8" s="218"/>
      <c r="BV8" s="218"/>
      <c r="BW8" s="218"/>
      <c r="BX8" s="218"/>
      <c r="BY8" s="218"/>
      <c r="BZ8" s="218"/>
      <c r="CA8" s="218"/>
      <c r="CB8" s="218"/>
      <c r="CC8" s="218"/>
      <c r="CD8" s="218"/>
      <c r="CE8" s="218"/>
      <c r="CF8" s="218"/>
      <c r="CG8" s="218"/>
      <c r="CH8" s="218"/>
      <c r="CI8" s="218"/>
      <c r="CJ8" s="218"/>
      <c r="CK8" s="218"/>
      <c r="CL8" s="218"/>
      <c r="CM8" s="218"/>
      <c r="CN8" s="218"/>
      <c r="CO8" s="218"/>
      <c r="CP8" s="218"/>
      <c r="CQ8" s="218"/>
      <c r="CR8" s="218"/>
      <c r="CS8" s="218"/>
      <c r="CT8" s="218"/>
      <c r="CU8" s="218"/>
      <c r="CV8" s="218"/>
      <c r="CW8" s="218"/>
      <c r="CX8" s="218"/>
      <c r="CY8" s="218"/>
      <c r="CZ8" s="218"/>
      <c r="DA8" s="218"/>
      <c r="DB8" s="218"/>
      <c r="DC8" s="218"/>
      <c r="DD8" s="218"/>
      <c r="DE8" s="220"/>
    </row>
    <row r="9" spans="2:109" ht="24.75" customHeight="1" x14ac:dyDescent="0.35">
      <c r="B9" s="217"/>
      <c r="C9" s="294" t="str">
        <f>'Data Input - General'!H24</f>
        <v>BAT-AEL</v>
      </c>
      <c r="D9" s="428"/>
      <c r="E9" s="279" t="s">
        <v>549</v>
      </c>
      <c r="F9" s="427"/>
      <c r="G9" s="280"/>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c r="CB9" s="237"/>
      <c r="CC9" s="237"/>
      <c r="CD9" s="237"/>
      <c r="CE9" s="237"/>
      <c r="CF9" s="237"/>
      <c r="CG9" s="237"/>
      <c r="CH9" s="237"/>
      <c r="CI9" s="237"/>
      <c r="CJ9" s="237"/>
      <c r="CK9" s="237"/>
      <c r="CL9" s="237"/>
      <c r="CM9" s="237"/>
      <c r="CN9" s="237"/>
      <c r="CO9" s="237"/>
      <c r="CP9" s="237"/>
      <c r="CQ9" s="237"/>
      <c r="CR9" s="237"/>
      <c r="CS9" s="237"/>
      <c r="CT9" s="237"/>
      <c r="CU9" s="237"/>
      <c r="CV9" s="237"/>
      <c r="CW9" s="237"/>
      <c r="CX9" s="237"/>
      <c r="CY9" s="237"/>
      <c r="CZ9" s="237"/>
      <c r="DA9" s="237"/>
      <c r="DB9" s="237"/>
      <c r="DC9" s="237"/>
      <c r="DD9" s="237"/>
      <c r="DE9" s="220"/>
    </row>
    <row r="10" spans="2:109" ht="9.75" customHeight="1" x14ac:dyDescent="0.35">
      <c r="B10" s="217"/>
      <c r="C10" s="261"/>
      <c r="D10" s="226"/>
      <c r="E10" s="236"/>
      <c r="F10" s="219"/>
      <c r="G10" s="219"/>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218"/>
      <c r="CR10" s="218"/>
      <c r="CS10" s="218"/>
      <c r="CT10" s="218"/>
      <c r="CU10" s="218"/>
      <c r="CV10" s="218"/>
      <c r="CW10" s="218"/>
      <c r="CX10" s="218"/>
      <c r="CY10" s="218"/>
      <c r="CZ10" s="218"/>
      <c r="DA10" s="218"/>
      <c r="DB10" s="218"/>
      <c r="DC10" s="218"/>
      <c r="DD10" s="218"/>
      <c r="DE10" s="220"/>
    </row>
    <row r="11" spans="2:109" ht="24.75" customHeight="1" x14ac:dyDescent="0.25">
      <c r="B11" s="217"/>
      <c r="C11" s="262" t="s">
        <v>112</v>
      </c>
      <c r="D11" s="237"/>
      <c r="E11" s="238" t="s">
        <v>549</v>
      </c>
      <c r="F11" s="239"/>
      <c r="G11" s="239"/>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c r="BO11" s="237"/>
      <c r="BP11" s="237"/>
      <c r="BQ11" s="237"/>
      <c r="BR11" s="237"/>
      <c r="BS11" s="237"/>
      <c r="BT11" s="237"/>
      <c r="BU11" s="237"/>
      <c r="BV11" s="237"/>
      <c r="BW11" s="237"/>
      <c r="BX11" s="237"/>
      <c r="BY11" s="237"/>
      <c r="BZ11" s="237"/>
      <c r="CA11" s="237"/>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237"/>
      <c r="CY11" s="237"/>
      <c r="CZ11" s="237"/>
      <c r="DA11" s="237"/>
      <c r="DB11" s="237"/>
      <c r="DC11" s="237"/>
      <c r="DD11" s="237"/>
      <c r="DE11" s="220"/>
    </row>
    <row r="12" spans="2:109" ht="34.5" customHeight="1" x14ac:dyDescent="0.25">
      <c r="B12" s="217"/>
      <c r="C12" s="260"/>
      <c r="D12" s="226"/>
      <c r="E12" s="219"/>
      <c r="F12" s="219"/>
      <c r="G12" s="219"/>
      <c r="H12" s="219"/>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20"/>
    </row>
    <row r="13" spans="2:109" ht="18" customHeight="1" x14ac:dyDescent="0.25">
      <c r="B13" s="217"/>
      <c r="C13" s="260"/>
      <c r="D13" s="115" t="s">
        <v>9</v>
      </c>
      <c r="E13" s="239"/>
      <c r="F13" s="239"/>
      <c r="G13" s="239"/>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20"/>
    </row>
    <row r="14" spans="2:109" s="241" customFormat="1" x14ac:dyDescent="0.25">
      <c r="B14" s="242"/>
      <c r="C14" s="263">
        <v>6.1</v>
      </c>
      <c r="D14" s="820" t="s">
        <v>2</v>
      </c>
      <c r="E14" s="219" t="s">
        <v>1117</v>
      </c>
      <c r="F14" s="219"/>
      <c r="G14" s="219"/>
      <c r="H14" s="271"/>
      <c r="I14" s="271"/>
      <c r="J14" s="271"/>
      <c r="K14" s="271"/>
      <c r="L14" s="271"/>
      <c r="M14" s="271"/>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c r="BX14" s="271"/>
      <c r="BY14" s="271"/>
      <c r="BZ14" s="271"/>
      <c r="CA14" s="271"/>
      <c r="CB14" s="271"/>
      <c r="CC14" s="271"/>
      <c r="CD14" s="271"/>
      <c r="CE14" s="271"/>
      <c r="CF14" s="271"/>
      <c r="CG14" s="271"/>
      <c r="CH14" s="271"/>
      <c r="CI14" s="271"/>
      <c r="CJ14" s="271"/>
      <c r="CK14" s="271"/>
      <c r="CL14" s="271"/>
      <c r="CM14" s="271"/>
      <c r="CN14" s="271"/>
      <c r="CO14" s="271"/>
      <c r="CP14" s="271"/>
      <c r="CQ14" s="271"/>
      <c r="CR14" s="271"/>
      <c r="CS14" s="271"/>
      <c r="CT14" s="271"/>
      <c r="CU14" s="271"/>
      <c r="CV14" s="271"/>
      <c r="CW14" s="271"/>
      <c r="CX14" s="271"/>
      <c r="CY14" s="271"/>
      <c r="CZ14" s="271"/>
      <c r="DA14" s="271"/>
      <c r="DB14" s="271"/>
      <c r="DC14" s="271"/>
      <c r="DD14" s="225"/>
      <c r="DE14" s="243"/>
    </row>
    <row r="15" spans="2:109" s="241" customFormat="1" x14ac:dyDescent="0.25">
      <c r="B15" s="242"/>
      <c r="C15" s="263">
        <v>6.2</v>
      </c>
      <c r="D15" s="820" t="s">
        <v>3</v>
      </c>
      <c r="E15" s="219" t="s">
        <v>1117</v>
      </c>
      <c r="F15" s="219"/>
      <c r="G15" s="219"/>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271"/>
      <c r="AH15" s="271"/>
      <c r="AI15" s="271"/>
      <c r="AJ15" s="271"/>
      <c r="AK15" s="271"/>
      <c r="AL15" s="271"/>
      <c r="AM15" s="271"/>
      <c r="AN15" s="271"/>
      <c r="AO15" s="271"/>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s="271"/>
      <c r="CA15" s="271"/>
      <c r="CB15" s="271"/>
      <c r="CC15" s="271"/>
      <c r="CD15" s="271"/>
      <c r="CE15" s="271"/>
      <c r="CF15" s="271"/>
      <c r="CG15" s="271"/>
      <c r="CH15" s="271"/>
      <c r="CI15" s="271"/>
      <c r="CJ15" s="271"/>
      <c r="CK15" s="271"/>
      <c r="CL15" s="271"/>
      <c r="CM15" s="271"/>
      <c r="CN15" s="271"/>
      <c r="CO15" s="271"/>
      <c r="CP15" s="271"/>
      <c r="CQ15" s="271"/>
      <c r="CR15" s="271"/>
      <c r="CS15" s="271"/>
      <c r="CT15" s="271"/>
      <c r="CU15" s="271"/>
      <c r="CV15" s="271"/>
      <c r="CW15" s="271"/>
      <c r="CX15" s="271"/>
      <c r="CY15" s="271"/>
      <c r="CZ15" s="271"/>
      <c r="DA15" s="271"/>
      <c r="DB15" s="271"/>
      <c r="DC15" s="271"/>
      <c r="DD15" s="225"/>
      <c r="DE15" s="243"/>
    </row>
    <row r="16" spans="2:109" s="241" customFormat="1" x14ac:dyDescent="0.25">
      <c r="B16" s="242"/>
      <c r="C16" s="263">
        <v>6.3</v>
      </c>
      <c r="D16" s="820" t="s">
        <v>4</v>
      </c>
      <c r="E16" s="219" t="s">
        <v>1117</v>
      </c>
      <c r="F16" s="219"/>
      <c r="G16" s="219"/>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1"/>
      <c r="AH16" s="271"/>
      <c r="AI16" s="271"/>
      <c r="AJ16" s="271"/>
      <c r="AK16" s="271"/>
      <c r="AL16" s="271"/>
      <c r="AM16" s="271"/>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s="271"/>
      <c r="CA16" s="271"/>
      <c r="CB16" s="271"/>
      <c r="CC16" s="271"/>
      <c r="CD16" s="271"/>
      <c r="CE16" s="271"/>
      <c r="CF16" s="271"/>
      <c r="CG16" s="271"/>
      <c r="CH16" s="271"/>
      <c r="CI16" s="271"/>
      <c r="CJ16" s="271"/>
      <c r="CK16" s="271"/>
      <c r="CL16" s="271"/>
      <c r="CM16" s="271"/>
      <c r="CN16" s="271"/>
      <c r="CO16" s="271"/>
      <c r="CP16" s="271"/>
      <c r="CQ16" s="271"/>
      <c r="CR16" s="271"/>
      <c r="CS16" s="271"/>
      <c r="CT16" s="271"/>
      <c r="CU16" s="271"/>
      <c r="CV16" s="271"/>
      <c r="CW16" s="271"/>
      <c r="CX16" s="271"/>
      <c r="CY16" s="271"/>
      <c r="CZ16" s="271"/>
      <c r="DA16" s="271"/>
      <c r="DB16" s="271"/>
      <c r="DC16" s="271"/>
      <c r="DD16" s="225"/>
      <c r="DE16" s="243"/>
    </row>
    <row r="17" spans="2:109" s="241" customFormat="1" x14ac:dyDescent="0.25">
      <c r="B17" s="242"/>
      <c r="C17" s="263">
        <v>6.4</v>
      </c>
      <c r="D17" s="820" t="s">
        <v>5</v>
      </c>
      <c r="E17" s="219" t="s">
        <v>1117</v>
      </c>
      <c r="F17" s="219"/>
      <c r="G17" s="219"/>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1"/>
      <c r="AJ17" s="271"/>
      <c r="AK17" s="271"/>
      <c r="AL17" s="271"/>
      <c r="AM17" s="271"/>
      <c r="AN17" s="271"/>
      <c r="AO17" s="271"/>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s="271"/>
      <c r="CA17" s="271"/>
      <c r="CB17" s="271"/>
      <c r="CC17" s="271"/>
      <c r="CD17" s="271"/>
      <c r="CE17" s="271"/>
      <c r="CF17" s="271"/>
      <c r="CG17" s="271"/>
      <c r="CH17" s="271"/>
      <c r="CI17" s="271"/>
      <c r="CJ17" s="271"/>
      <c r="CK17" s="271"/>
      <c r="CL17" s="271"/>
      <c r="CM17" s="271"/>
      <c r="CN17" s="271"/>
      <c r="CO17" s="271"/>
      <c r="CP17" s="271"/>
      <c r="CQ17" s="271"/>
      <c r="CR17" s="271"/>
      <c r="CS17" s="271"/>
      <c r="CT17" s="271"/>
      <c r="CU17" s="271"/>
      <c r="CV17" s="271"/>
      <c r="CW17" s="271"/>
      <c r="CX17" s="271"/>
      <c r="CY17" s="271"/>
      <c r="CZ17" s="271"/>
      <c r="DA17" s="271"/>
      <c r="DB17" s="271"/>
      <c r="DC17" s="271"/>
      <c r="DD17" s="225"/>
      <c r="DE17" s="243"/>
    </row>
    <row r="18" spans="2:109" s="241" customFormat="1" x14ac:dyDescent="0.25">
      <c r="B18" s="242"/>
      <c r="C18" s="263">
        <v>6.5</v>
      </c>
      <c r="D18" s="820" t="s">
        <v>816</v>
      </c>
      <c r="E18" s="219" t="s">
        <v>1117</v>
      </c>
      <c r="F18" s="225"/>
      <c r="G18" s="219"/>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1"/>
      <c r="AJ18" s="271"/>
      <c r="AK18" s="271"/>
      <c r="AL18" s="271"/>
      <c r="AM18" s="271"/>
      <c r="AN18" s="271"/>
      <c r="AO18" s="271"/>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271"/>
      <c r="CA18" s="271"/>
      <c r="CB18" s="271"/>
      <c r="CC18" s="271"/>
      <c r="CD18" s="271"/>
      <c r="CE18" s="271"/>
      <c r="CF18" s="271"/>
      <c r="CG18" s="271"/>
      <c r="CH18" s="271"/>
      <c r="CI18" s="271"/>
      <c r="CJ18" s="271"/>
      <c r="CK18" s="271"/>
      <c r="CL18" s="271"/>
      <c r="CM18" s="271"/>
      <c r="CN18" s="271"/>
      <c r="CO18" s="271"/>
      <c r="CP18" s="271"/>
      <c r="CQ18" s="271"/>
      <c r="CR18" s="271"/>
      <c r="CS18" s="271"/>
      <c r="CT18" s="271"/>
      <c r="CU18" s="271"/>
      <c r="CV18" s="271"/>
      <c r="CW18" s="271"/>
      <c r="CX18" s="271"/>
      <c r="CY18" s="271"/>
      <c r="CZ18" s="271"/>
      <c r="DA18" s="271"/>
      <c r="DB18" s="271"/>
      <c r="DC18" s="271"/>
      <c r="DD18" s="225"/>
      <c r="DE18" s="243"/>
    </row>
    <row r="19" spans="2:109" ht="18" customHeight="1" x14ac:dyDescent="0.25">
      <c r="B19" s="217"/>
      <c r="C19" s="260"/>
      <c r="D19" s="115" t="s">
        <v>469</v>
      </c>
      <c r="E19" s="239"/>
      <c r="F19" s="239"/>
      <c r="G19" s="239"/>
      <c r="H19" s="237"/>
      <c r="I19" s="237"/>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7"/>
      <c r="AM19" s="237"/>
      <c r="AN19" s="237"/>
      <c r="AO19" s="237"/>
      <c r="AP19" s="237"/>
      <c r="AQ19" s="237"/>
      <c r="AR19" s="237"/>
      <c r="AS19" s="237"/>
      <c r="AT19" s="237"/>
      <c r="AU19" s="237"/>
      <c r="AV19" s="237"/>
      <c r="AW19" s="237"/>
      <c r="AX19" s="237"/>
      <c r="AY19" s="237"/>
      <c r="AZ19" s="237"/>
      <c r="BA19" s="237"/>
      <c r="BB19" s="237"/>
      <c r="BC19" s="237"/>
      <c r="BD19" s="237"/>
      <c r="BE19" s="237"/>
      <c r="BF19" s="237"/>
      <c r="BG19" s="237"/>
      <c r="BH19" s="237"/>
      <c r="BI19" s="237"/>
      <c r="BJ19" s="237"/>
      <c r="BK19" s="237"/>
      <c r="BL19" s="237"/>
      <c r="BM19" s="237"/>
      <c r="BN19" s="237"/>
      <c r="BO19" s="237"/>
      <c r="BP19" s="237"/>
      <c r="BQ19" s="237"/>
      <c r="BR19" s="237"/>
      <c r="BS19" s="237"/>
      <c r="BT19" s="237"/>
      <c r="BU19" s="237"/>
      <c r="BV19" s="237"/>
      <c r="BW19" s="237"/>
      <c r="BX19" s="237"/>
      <c r="BY19" s="237"/>
      <c r="BZ19" s="237"/>
      <c r="CA19" s="237"/>
      <c r="CB19" s="237"/>
      <c r="CC19" s="237"/>
      <c r="CD19" s="237"/>
      <c r="CE19" s="237"/>
      <c r="CF19" s="237"/>
      <c r="CG19" s="237"/>
      <c r="CH19" s="237"/>
      <c r="CI19" s="237"/>
      <c r="CJ19" s="237"/>
      <c r="CK19" s="237"/>
      <c r="CL19" s="237"/>
      <c r="CM19" s="237"/>
      <c r="CN19" s="237"/>
      <c r="CO19" s="237"/>
      <c r="CP19" s="237"/>
      <c r="CQ19" s="237"/>
      <c r="CR19" s="237"/>
      <c r="CS19" s="237"/>
      <c r="CT19" s="237"/>
      <c r="CU19" s="237"/>
      <c r="CV19" s="237"/>
      <c r="CW19" s="237"/>
      <c r="CX19" s="237"/>
      <c r="CY19" s="237"/>
      <c r="CZ19" s="237"/>
      <c r="DA19" s="237"/>
      <c r="DB19" s="237"/>
      <c r="DC19" s="237"/>
      <c r="DD19" s="237"/>
      <c r="DE19" s="220"/>
    </row>
    <row r="20" spans="2:109" x14ac:dyDescent="0.25">
      <c r="B20" s="217"/>
      <c r="C20" s="263" t="s">
        <v>894</v>
      </c>
      <c r="D20" s="820" t="s">
        <v>6</v>
      </c>
      <c r="E20" s="219" t="s">
        <v>1117</v>
      </c>
      <c r="F20" s="219"/>
      <c r="G20" s="219"/>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s="271"/>
      <c r="CA20" s="271"/>
      <c r="CB20" s="271"/>
      <c r="CC20" s="271"/>
      <c r="CD20" s="271"/>
      <c r="CE20" s="271"/>
      <c r="CF20" s="271"/>
      <c r="CG20" s="271"/>
      <c r="CH20" s="271"/>
      <c r="CI20" s="271"/>
      <c r="CJ20" s="271"/>
      <c r="CK20" s="271"/>
      <c r="CL20" s="271"/>
      <c r="CM20" s="271"/>
      <c r="CN20" s="271"/>
      <c r="CO20" s="271"/>
      <c r="CP20" s="271"/>
      <c r="CQ20" s="271"/>
      <c r="CR20" s="271"/>
      <c r="CS20" s="271"/>
      <c r="CT20" s="271"/>
      <c r="CU20" s="271"/>
      <c r="CV20" s="271"/>
      <c r="CW20" s="271"/>
      <c r="CX20" s="271"/>
      <c r="CY20" s="271"/>
      <c r="CZ20" s="271"/>
      <c r="DA20" s="271"/>
      <c r="DB20" s="271"/>
      <c r="DC20" s="271"/>
      <c r="DD20" s="225"/>
      <c r="DE20" s="220"/>
    </row>
    <row r="21" spans="2:109" x14ac:dyDescent="0.25">
      <c r="B21" s="217"/>
      <c r="C21" s="263" t="s">
        <v>895</v>
      </c>
      <c r="D21" s="820" t="s">
        <v>7</v>
      </c>
      <c r="E21" s="219" t="s">
        <v>1117</v>
      </c>
      <c r="F21" s="219"/>
      <c r="G21" s="219"/>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1"/>
      <c r="AJ21" s="271"/>
      <c r="AK21" s="271"/>
      <c r="AL21" s="271"/>
      <c r="AM21" s="271"/>
      <c r="AN21" s="271"/>
      <c r="AO21" s="271"/>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s="271"/>
      <c r="CA21" s="271"/>
      <c r="CB21" s="271"/>
      <c r="CC21" s="271"/>
      <c r="CD21" s="271"/>
      <c r="CE21" s="271"/>
      <c r="CF21" s="271"/>
      <c r="CG21" s="271"/>
      <c r="CH21" s="271"/>
      <c r="CI21" s="271"/>
      <c r="CJ21" s="271"/>
      <c r="CK21" s="271"/>
      <c r="CL21" s="271"/>
      <c r="CM21" s="271"/>
      <c r="CN21" s="271"/>
      <c r="CO21" s="271"/>
      <c r="CP21" s="271"/>
      <c r="CQ21" s="271"/>
      <c r="CR21" s="271"/>
      <c r="CS21" s="271"/>
      <c r="CT21" s="271"/>
      <c r="CU21" s="271"/>
      <c r="CV21" s="271"/>
      <c r="CW21" s="271"/>
      <c r="CX21" s="271"/>
      <c r="CY21" s="271"/>
      <c r="CZ21" s="271"/>
      <c r="DA21" s="271"/>
      <c r="DB21" s="271"/>
      <c r="DC21" s="271"/>
      <c r="DD21" s="225"/>
      <c r="DE21" s="220"/>
    </row>
    <row r="22" spans="2:109" x14ac:dyDescent="0.25">
      <c r="B22" s="217"/>
      <c r="C22" s="263" t="s">
        <v>896</v>
      </c>
      <c r="D22" s="820" t="s">
        <v>0</v>
      </c>
      <c r="E22" s="219" t="s">
        <v>1117</v>
      </c>
      <c r="F22" s="219"/>
      <c r="G22" s="219"/>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1"/>
      <c r="AJ22" s="271"/>
      <c r="AK22" s="271"/>
      <c r="AL22" s="271"/>
      <c r="AM22" s="271"/>
      <c r="AN22" s="271"/>
      <c r="AO22" s="271"/>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s="271"/>
      <c r="CA22" s="271"/>
      <c r="CB22" s="271"/>
      <c r="CC22" s="271"/>
      <c r="CD22" s="271"/>
      <c r="CE22" s="271"/>
      <c r="CF22" s="271"/>
      <c r="CG22" s="271"/>
      <c r="CH22" s="271"/>
      <c r="CI22" s="271"/>
      <c r="CJ22" s="271"/>
      <c r="CK22" s="271"/>
      <c r="CL22" s="271"/>
      <c r="CM22" s="271"/>
      <c r="CN22" s="271"/>
      <c r="CO22" s="271"/>
      <c r="CP22" s="271"/>
      <c r="CQ22" s="271"/>
      <c r="CR22" s="271"/>
      <c r="CS22" s="271"/>
      <c r="CT22" s="271"/>
      <c r="CU22" s="271"/>
      <c r="CV22" s="271"/>
      <c r="CW22" s="271"/>
      <c r="CX22" s="271"/>
      <c r="CY22" s="271"/>
      <c r="CZ22" s="271"/>
      <c r="DA22" s="271"/>
      <c r="DB22" s="271"/>
      <c r="DC22" s="271"/>
      <c r="DD22" s="225"/>
      <c r="DE22" s="220"/>
    </row>
    <row r="23" spans="2:109" x14ac:dyDescent="0.25">
      <c r="B23" s="217"/>
      <c r="C23" s="263" t="s">
        <v>897</v>
      </c>
      <c r="D23" s="820" t="s">
        <v>8</v>
      </c>
      <c r="E23" s="219" t="s">
        <v>1117</v>
      </c>
      <c r="F23" s="219"/>
      <c r="G23" s="219"/>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1"/>
      <c r="AJ23" s="271"/>
      <c r="AK23" s="271"/>
      <c r="AL23" s="271"/>
      <c r="AM23" s="271"/>
      <c r="AN23" s="271"/>
      <c r="AO23" s="271"/>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s="271"/>
      <c r="CA23" s="271"/>
      <c r="CB23" s="271"/>
      <c r="CC23" s="271"/>
      <c r="CD23" s="271"/>
      <c r="CE23" s="271"/>
      <c r="CF23" s="271"/>
      <c r="CG23" s="271"/>
      <c r="CH23" s="271"/>
      <c r="CI23" s="271"/>
      <c r="CJ23" s="271"/>
      <c r="CK23" s="271"/>
      <c r="CL23" s="271"/>
      <c r="CM23" s="271"/>
      <c r="CN23" s="271"/>
      <c r="CO23" s="271"/>
      <c r="CP23" s="271"/>
      <c r="CQ23" s="271"/>
      <c r="CR23" s="271"/>
      <c r="CS23" s="271"/>
      <c r="CT23" s="271"/>
      <c r="CU23" s="271"/>
      <c r="CV23" s="271"/>
      <c r="CW23" s="271"/>
      <c r="CX23" s="271"/>
      <c r="CY23" s="271"/>
      <c r="CZ23" s="271"/>
      <c r="DA23" s="271"/>
      <c r="DB23" s="271"/>
      <c r="DC23" s="271"/>
      <c r="DD23" s="225"/>
      <c r="DE23" s="220"/>
    </row>
    <row r="24" spans="2:109" x14ac:dyDescent="0.25">
      <c r="B24" s="217"/>
      <c r="C24" s="263" t="s">
        <v>639</v>
      </c>
      <c r="D24" s="820" t="s">
        <v>698</v>
      </c>
      <c r="E24" s="219" t="s">
        <v>1117</v>
      </c>
      <c r="F24" s="225"/>
      <c r="G24" s="219"/>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271"/>
      <c r="AH24" s="271"/>
      <c r="AI24" s="271"/>
      <c r="AJ24" s="271"/>
      <c r="AK24" s="271"/>
      <c r="AL24" s="271"/>
      <c r="AM24" s="271"/>
      <c r="AN24" s="271"/>
      <c r="AO24" s="271"/>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s="271"/>
      <c r="CA24" s="271"/>
      <c r="CB24" s="271"/>
      <c r="CC24" s="271"/>
      <c r="CD24" s="271"/>
      <c r="CE24" s="271"/>
      <c r="CF24" s="271"/>
      <c r="CG24" s="271"/>
      <c r="CH24" s="271"/>
      <c r="CI24" s="271"/>
      <c r="CJ24" s="271"/>
      <c r="CK24" s="271"/>
      <c r="CL24" s="271"/>
      <c r="CM24" s="271"/>
      <c r="CN24" s="271"/>
      <c r="CO24" s="271"/>
      <c r="CP24" s="271"/>
      <c r="CQ24" s="271"/>
      <c r="CR24" s="271"/>
      <c r="CS24" s="271"/>
      <c r="CT24" s="271"/>
      <c r="CU24" s="271"/>
      <c r="CV24" s="271"/>
      <c r="CW24" s="271"/>
      <c r="CX24" s="271"/>
      <c r="CY24" s="271"/>
      <c r="CZ24" s="271"/>
      <c r="DA24" s="271"/>
      <c r="DB24" s="271"/>
      <c r="DC24" s="271"/>
      <c r="DD24" s="225"/>
      <c r="DE24" s="220"/>
    </row>
    <row r="25" spans="2:109" ht="19.5" customHeight="1" x14ac:dyDescent="0.25">
      <c r="B25" s="217"/>
      <c r="C25" s="260"/>
      <c r="D25" s="115" t="s">
        <v>195</v>
      </c>
      <c r="E25" s="239"/>
      <c r="F25" s="239"/>
      <c r="G25" s="239"/>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37"/>
      <c r="CU25" s="237"/>
      <c r="CV25" s="237"/>
      <c r="CW25" s="237"/>
      <c r="CX25" s="237"/>
      <c r="CY25" s="237"/>
      <c r="CZ25" s="237"/>
      <c r="DA25" s="237"/>
      <c r="DB25" s="237"/>
      <c r="DC25" s="237"/>
      <c r="DD25" s="237"/>
      <c r="DE25" s="220"/>
    </row>
    <row r="26" spans="2:109" x14ac:dyDescent="0.25">
      <c r="B26" s="217"/>
      <c r="C26" s="263" t="s">
        <v>898</v>
      </c>
      <c r="D26" s="820" t="s">
        <v>638</v>
      </c>
      <c r="E26" s="219" t="s">
        <v>1117</v>
      </c>
      <c r="F26" s="219"/>
      <c r="G26" s="219"/>
      <c r="H26" s="271"/>
      <c r="I26" s="271"/>
      <c r="J26" s="271"/>
      <c r="K26" s="271"/>
      <c r="L26" s="271"/>
      <c r="M26" s="271"/>
      <c r="N26" s="271"/>
      <c r="O26" s="271"/>
      <c r="P26" s="271"/>
      <c r="Q26" s="271"/>
      <c r="R26" s="271"/>
      <c r="S26" s="271"/>
      <c r="T26" s="271"/>
      <c r="U26" s="271"/>
      <c r="V26" s="271"/>
      <c r="W26" s="271"/>
      <c r="X26" s="271"/>
      <c r="Y26" s="271"/>
      <c r="Z26" s="271"/>
      <c r="AA26" s="271"/>
      <c r="AB26" s="271"/>
      <c r="AC26" s="271"/>
      <c r="AD26" s="271"/>
      <c r="AE26" s="271"/>
      <c r="AF26" s="271"/>
      <c r="AG26" s="271"/>
      <c r="AH26" s="271"/>
      <c r="AI26" s="271"/>
      <c r="AJ26" s="271"/>
      <c r="AK26" s="271"/>
      <c r="AL26" s="271"/>
      <c r="AM26" s="271"/>
      <c r="AN26" s="271"/>
      <c r="AO26" s="271"/>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s="271"/>
      <c r="CA26" s="271"/>
      <c r="CB26" s="271"/>
      <c r="CC26" s="271"/>
      <c r="CD26" s="271"/>
      <c r="CE26" s="271"/>
      <c r="CF26" s="271"/>
      <c r="CG26" s="271"/>
      <c r="CH26" s="271"/>
      <c r="CI26" s="271"/>
      <c r="CJ26" s="271"/>
      <c r="CK26" s="271"/>
      <c r="CL26" s="271"/>
      <c r="CM26" s="271"/>
      <c r="CN26" s="271"/>
      <c r="CO26" s="271"/>
      <c r="CP26" s="271"/>
      <c r="CQ26" s="271"/>
      <c r="CR26" s="271"/>
      <c r="CS26" s="271"/>
      <c r="CT26" s="271"/>
      <c r="CU26" s="271"/>
      <c r="CV26" s="271"/>
      <c r="CW26" s="271"/>
      <c r="CX26" s="271"/>
      <c r="CY26" s="271"/>
      <c r="CZ26" s="271"/>
      <c r="DA26" s="271"/>
      <c r="DB26" s="271"/>
      <c r="DC26" s="271"/>
      <c r="DD26" s="225"/>
      <c r="DE26" s="220"/>
    </row>
    <row r="27" spans="2:109" x14ac:dyDescent="0.25">
      <c r="B27" s="217"/>
      <c r="C27" s="263" t="s">
        <v>899</v>
      </c>
      <c r="D27" s="820" t="s">
        <v>19</v>
      </c>
      <c r="E27" s="219" t="s">
        <v>1117</v>
      </c>
      <c r="F27" s="219"/>
      <c r="G27" s="219"/>
      <c r="H27" s="271"/>
      <c r="I27" s="271"/>
      <c r="J27" s="271"/>
      <c r="K27" s="271"/>
      <c r="L27" s="271"/>
      <c r="M27" s="271"/>
      <c r="N27" s="271"/>
      <c r="O27" s="271"/>
      <c r="P27" s="271"/>
      <c r="Q27" s="271"/>
      <c r="R27" s="271"/>
      <c r="S27" s="271"/>
      <c r="T27" s="271"/>
      <c r="U27" s="271"/>
      <c r="V27" s="271"/>
      <c r="W27" s="271"/>
      <c r="X27" s="271"/>
      <c r="Y27" s="271"/>
      <c r="Z27" s="271"/>
      <c r="AA27" s="271"/>
      <c r="AB27" s="271"/>
      <c r="AC27" s="271"/>
      <c r="AD27" s="271"/>
      <c r="AE27" s="271"/>
      <c r="AF27" s="271"/>
      <c r="AG27" s="271"/>
      <c r="AH27" s="271"/>
      <c r="AI27" s="271"/>
      <c r="AJ27" s="271"/>
      <c r="AK27" s="271"/>
      <c r="AL27" s="271"/>
      <c r="AM27" s="271"/>
      <c r="AN27" s="271"/>
      <c r="AO27" s="271"/>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s="271"/>
      <c r="CA27" s="271"/>
      <c r="CB27" s="271"/>
      <c r="CC27" s="271"/>
      <c r="CD27" s="271"/>
      <c r="CE27" s="271"/>
      <c r="CF27" s="271"/>
      <c r="CG27" s="271"/>
      <c r="CH27" s="271"/>
      <c r="CI27" s="271"/>
      <c r="CJ27" s="271"/>
      <c r="CK27" s="271"/>
      <c r="CL27" s="271"/>
      <c r="CM27" s="271"/>
      <c r="CN27" s="271"/>
      <c r="CO27" s="271"/>
      <c r="CP27" s="271"/>
      <c r="CQ27" s="271"/>
      <c r="CR27" s="271"/>
      <c r="CS27" s="271"/>
      <c r="CT27" s="271"/>
      <c r="CU27" s="271"/>
      <c r="CV27" s="271"/>
      <c r="CW27" s="271"/>
      <c r="CX27" s="271"/>
      <c r="CY27" s="271"/>
      <c r="CZ27" s="271"/>
      <c r="DA27" s="271"/>
      <c r="DB27" s="271"/>
      <c r="DC27" s="271"/>
      <c r="DD27" s="225"/>
      <c r="DE27" s="220"/>
    </row>
    <row r="28" spans="2:109" x14ac:dyDescent="0.25">
      <c r="B28" s="217"/>
      <c r="C28" s="263" t="s">
        <v>900</v>
      </c>
      <c r="D28" s="820" t="s">
        <v>698</v>
      </c>
      <c r="E28" s="219" t="s">
        <v>1117</v>
      </c>
      <c r="F28" s="225"/>
      <c r="G28" s="219"/>
      <c r="H28" s="271"/>
      <c r="I28" s="271"/>
      <c r="J28" s="271"/>
      <c r="K28" s="271"/>
      <c r="L28" s="271"/>
      <c r="M28" s="271"/>
      <c r="N28" s="271"/>
      <c r="O28" s="271"/>
      <c r="P28" s="271"/>
      <c r="Q28" s="271"/>
      <c r="R28" s="271"/>
      <c r="S28" s="271"/>
      <c r="T28" s="271"/>
      <c r="U28" s="271"/>
      <c r="V28" s="271"/>
      <c r="W28" s="271"/>
      <c r="X28" s="271"/>
      <c r="Y28" s="271"/>
      <c r="Z28" s="271"/>
      <c r="AA28" s="271"/>
      <c r="AB28" s="271"/>
      <c r="AC28" s="271"/>
      <c r="AD28" s="271"/>
      <c r="AE28" s="271"/>
      <c r="AF28" s="271"/>
      <c r="AG28" s="271"/>
      <c r="AH28" s="271"/>
      <c r="AI28" s="271"/>
      <c r="AJ28" s="271"/>
      <c r="AK28" s="271"/>
      <c r="AL28" s="271"/>
      <c r="AM28" s="271"/>
      <c r="AN28" s="271"/>
      <c r="AO28" s="271"/>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s="271"/>
      <c r="CA28" s="271"/>
      <c r="CB28" s="271"/>
      <c r="CC28" s="271"/>
      <c r="CD28" s="271"/>
      <c r="CE28" s="271"/>
      <c r="CF28" s="271"/>
      <c r="CG28" s="271"/>
      <c r="CH28" s="271"/>
      <c r="CI28" s="271"/>
      <c r="CJ28" s="271"/>
      <c r="CK28" s="271"/>
      <c r="CL28" s="271"/>
      <c r="CM28" s="271"/>
      <c r="CN28" s="271"/>
      <c r="CO28" s="271"/>
      <c r="CP28" s="271"/>
      <c r="CQ28" s="271"/>
      <c r="CR28" s="271"/>
      <c r="CS28" s="271"/>
      <c r="CT28" s="271"/>
      <c r="CU28" s="271"/>
      <c r="CV28" s="271"/>
      <c r="CW28" s="271"/>
      <c r="CX28" s="271"/>
      <c r="CY28" s="271"/>
      <c r="CZ28" s="271"/>
      <c r="DA28" s="271"/>
      <c r="DB28" s="271"/>
      <c r="DC28" s="271"/>
      <c r="DD28" s="225"/>
      <c r="DE28" s="220"/>
    </row>
    <row r="29" spans="2:109" x14ac:dyDescent="0.25">
      <c r="B29" s="217"/>
      <c r="C29" s="260"/>
      <c r="D29" s="226"/>
      <c r="E29" s="219"/>
      <c r="F29" s="219"/>
      <c r="G29" s="219"/>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c r="BW29" s="244"/>
      <c r="BX29" s="244"/>
      <c r="BY29" s="244"/>
      <c r="BZ29" s="244"/>
      <c r="CA29" s="244"/>
      <c r="CB29" s="244"/>
      <c r="CC29" s="244"/>
      <c r="CD29" s="244"/>
      <c r="CE29" s="244"/>
      <c r="CF29" s="244"/>
      <c r="CG29" s="244"/>
      <c r="CH29" s="244"/>
      <c r="CI29" s="244"/>
      <c r="CJ29" s="244"/>
      <c r="CK29" s="244"/>
      <c r="CL29" s="244"/>
      <c r="CM29" s="244"/>
      <c r="CN29" s="244"/>
      <c r="CO29" s="244"/>
      <c r="CP29" s="244"/>
      <c r="CQ29" s="244"/>
      <c r="CR29" s="244"/>
      <c r="CS29" s="244"/>
      <c r="CT29" s="244"/>
      <c r="CU29" s="244"/>
      <c r="CV29" s="244"/>
      <c r="CW29" s="244"/>
      <c r="CX29" s="244"/>
      <c r="CY29" s="244"/>
      <c r="CZ29" s="244"/>
      <c r="DA29" s="244"/>
      <c r="DB29" s="244"/>
      <c r="DC29" s="244"/>
      <c r="DD29" s="244"/>
      <c r="DE29" s="220"/>
    </row>
    <row r="30" spans="2:109" s="223" customFormat="1" x14ac:dyDescent="0.25">
      <c r="B30" s="221"/>
      <c r="C30" s="264"/>
      <c r="D30" s="272" t="s">
        <v>789</v>
      </c>
      <c r="E30" s="273" t="s">
        <v>1117</v>
      </c>
      <c r="F30" s="276" t="s">
        <v>571</v>
      </c>
      <c r="G30" s="276"/>
      <c r="H30" s="535">
        <f>SUM(H14:H29)</f>
        <v>0</v>
      </c>
      <c r="I30" s="535">
        <f>SUM(I14:I29)</f>
        <v>0</v>
      </c>
      <c r="J30" s="535">
        <f>SUM(J14:J29)</f>
        <v>0</v>
      </c>
      <c r="K30" s="535">
        <f>SUM(K14:K29)</f>
        <v>0</v>
      </c>
      <c r="L30" s="535">
        <f t="shared" ref="L30:BW30" si="0">SUM(L14:L29)</f>
        <v>0</v>
      </c>
      <c r="M30" s="535">
        <f t="shared" si="0"/>
        <v>0</v>
      </c>
      <c r="N30" s="535">
        <f t="shared" si="0"/>
        <v>0</v>
      </c>
      <c r="O30" s="535">
        <f t="shared" si="0"/>
        <v>0</v>
      </c>
      <c r="P30" s="535">
        <f t="shared" si="0"/>
        <v>0</v>
      </c>
      <c r="Q30" s="535">
        <f t="shared" si="0"/>
        <v>0</v>
      </c>
      <c r="R30" s="535">
        <f t="shared" si="0"/>
        <v>0</v>
      </c>
      <c r="S30" s="535">
        <f t="shared" si="0"/>
        <v>0</v>
      </c>
      <c r="T30" s="535">
        <f t="shared" si="0"/>
        <v>0</v>
      </c>
      <c r="U30" s="535">
        <f t="shared" si="0"/>
        <v>0</v>
      </c>
      <c r="V30" s="535">
        <f t="shared" si="0"/>
        <v>0</v>
      </c>
      <c r="W30" s="535">
        <f t="shared" si="0"/>
        <v>0</v>
      </c>
      <c r="X30" s="535">
        <f t="shared" si="0"/>
        <v>0</v>
      </c>
      <c r="Y30" s="535">
        <f t="shared" si="0"/>
        <v>0</v>
      </c>
      <c r="Z30" s="535">
        <f t="shared" si="0"/>
        <v>0</v>
      </c>
      <c r="AA30" s="535">
        <f t="shared" si="0"/>
        <v>0</v>
      </c>
      <c r="AB30" s="535">
        <f t="shared" si="0"/>
        <v>0</v>
      </c>
      <c r="AC30" s="535">
        <f t="shared" si="0"/>
        <v>0</v>
      </c>
      <c r="AD30" s="535">
        <f t="shared" si="0"/>
        <v>0</v>
      </c>
      <c r="AE30" s="535">
        <f t="shared" si="0"/>
        <v>0</v>
      </c>
      <c r="AF30" s="535">
        <f t="shared" si="0"/>
        <v>0</v>
      </c>
      <c r="AG30" s="535">
        <f t="shared" si="0"/>
        <v>0</v>
      </c>
      <c r="AH30" s="535">
        <f t="shared" si="0"/>
        <v>0</v>
      </c>
      <c r="AI30" s="535">
        <f t="shared" si="0"/>
        <v>0</v>
      </c>
      <c r="AJ30" s="535">
        <f t="shared" si="0"/>
        <v>0</v>
      </c>
      <c r="AK30" s="535">
        <f t="shared" si="0"/>
        <v>0</v>
      </c>
      <c r="AL30" s="535">
        <f t="shared" si="0"/>
        <v>0</v>
      </c>
      <c r="AM30" s="535">
        <f t="shared" si="0"/>
        <v>0</v>
      </c>
      <c r="AN30" s="535">
        <f t="shared" si="0"/>
        <v>0</v>
      </c>
      <c r="AO30" s="535">
        <f t="shared" si="0"/>
        <v>0</v>
      </c>
      <c r="AP30" s="535">
        <f t="shared" si="0"/>
        <v>0</v>
      </c>
      <c r="AQ30" s="535">
        <f t="shared" si="0"/>
        <v>0</v>
      </c>
      <c r="AR30" s="535">
        <f t="shared" si="0"/>
        <v>0</v>
      </c>
      <c r="AS30" s="535">
        <f t="shared" si="0"/>
        <v>0</v>
      </c>
      <c r="AT30" s="535">
        <f t="shared" si="0"/>
        <v>0</v>
      </c>
      <c r="AU30" s="535">
        <f t="shared" si="0"/>
        <v>0</v>
      </c>
      <c r="AV30" s="535">
        <f t="shared" si="0"/>
        <v>0</v>
      </c>
      <c r="AW30" s="535">
        <f t="shared" si="0"/>
        <v>0</v>
      </c>
      <c r="AX30" s="535">
        <f t="shared" si="0"/>
        <v>0</v>
      </c>
      <c r="AY30" s="535">
        <f t="shared" si="0"/>
        <v>0</v>
      </c>
      <c r="AZ30" s="535">
        <f t="shared" si="0"/>
        <v>0</v>
      </c>
      <c r="BA30" s="535">
        <f t="shared" si="0"/>
        <v>0</v>
      </c>
      <c r="BB30" s="535">
        <f t="shared" si="0"/>
        <v>0</v>
      </c>
      <c r="BC30" s="535">
        <f t="shared" si="0"/>
        <v>0</v>
      </c>
      <c r="BD30" s="535">
        <f t="shared" si="0"/>
        <v>0</v>
      </c>
      <c r="BE30" s="535">
        <f t="shared" si="0"/>
        <v>0</v>
      </c>
      <c r="BF30" s="535">
        <f t="shared" si="0"/>
        <v>0</v>
      </c>
      <c r="BG30" s="535">
        <f t="shared" si="0"/>
        <v>0</v>
      </c>
      <c r="BH30" s="535">
        <f t="shared" si="0"/>
        <v>0</v>
      </c>
      <c r="BI30" s="535">
        <f t="shared" si="0"/>
        <v>0</v>
      </c>
      <c r="BJ30" s="535">
        <f t="shared" si="0"/>
        <v>0</v>
      </c>
      <c r="BK30" s="535">
        <f t="shared" si="0"/>
        <v>0</v>
      </c>
      <c r="BL30" s="535">
        <f t="shared" si="0"/>
        <v>0</v>
      </c>
      <c r="BM30" s="535">
        <f t="shared" si="0"/>
        <v>0</v>
      </c>
      <c r="BN30" s="535">
        <f t="shared" si="0"/>
        <v>0</v>
      </c>
      <c r="BO30" s="535">
        <f t="shared" si="0"/>
        <v>0</v>
      </c>
      <c r="BP30" s="535">
        <f t="shared" si="0"/>
        <v>0</v>
      </c>
      <c r="BQ30" s="535">
        <f t="shared" si="0"/>
        <v>0</v>
      </c>
      <c r="BR30" s="535">
        <f t="shared" si="0"/>
        <v>0</v>
      </c>
      <c r="BS30" s="535">
        <f t="shared" si="0"/>
        <v>0</v>
      </c>
      <c r="BT30" s="535">
        <f t="shared" si="0"/>
        <v>0</v>
      </c>
      <c r="BU30" s="535">
        <f t="shared" si="0"/>
        <v>0</v>
      </c>
      <c r="BV30" s="535">
        <f t="shared" si="0"/>
        <v>0</v>
      </c>
      <c r="BW30" s="535">
        <f t="shared" si="0"/>
        <v>0</v>
      </c>
      <c r="BX30" s="535">
        <f t="shared" ref="BX30:DC30" si="1">SUM(BX14:BX29)</f>
        <v>0</v>
      </c>
      <c r="BY30" s="535">
        <f t="shared" si="1"/>
        <v>0</v>
      </c>
      <c r="BZ30" s="535">
        <f t="shared" si="1"/>
        <v>0</v>
      </c>
      <c r="CA30" s="535">
        <f t="shared" si="1"/>
        <v>0</v>
      </c>
      <c r="CB30" s="535">
        <f t="shared" si="1"/>
        <v>0</v>
      </c>
      <c r="CC30" s="535">
        <f t="shared" si="1"/>
        <v>0</v>
      </c>
      <c r="CD30" s="535">
        <f t="shared" si="1"/>
        <v>0</v>
      </c>
      <c r="CE30" s="535">
        <f t="shared" si="1"/>
        <v>0</v>
      </c>
      <c r="CF30" s="535">
        <f t="shared" si="1"/>
        <v>0</v>
      </c>
      <c r="CG30" s="535">
        <f t="shared" si="1"/>
        <v>0</v>
      </c>
      <c r="CH30" s="535">
        <f t="shared" si="1"/>
        <v>0</v>
      </c>
      <c r="CI30" s="535">
        <f t="shared" si="1"/>
        <v>0</v>
      </c>
      <c r="CJ30" s="535">
        <f t="shared" si="1"/>
        <v>0</v>
      </c>
      <c r="CK30" s="535">
        <f t="shared" si="1"/>
        <v>0</v>
      </c>
      <c r="CL30" s="535">
        <f t="shared" si="1"/>
        <v>0</v>
      </c>
      <c r="CM30" s="535">
        <f t="shared" si="1"/>
        <v>0</v>
      </c>
      <c r="CN30" s="535">
        <f t="shared" si="1"/>
        <v>0</v>
      </c>
      <c r="CO30" s="535">
        <f t="shared" si="1"/>
        <v>0</v>
      </c>
      <c r="CP30" s="535">
        <f t="shared" si="1"/>
        <v>0</v>
      </c>
      <c r="CQ30" s="535">
        <f t="shared" si="1"/>
        <v>0</v>
      </c>
      <c r="CR30" s="535">
        <f t="shared" si="1"/>
        <v>0</v>
      </c>
      <c r="CS30" s="535">
        <f t="shared" si="1"/>
        <v>0</v>
      </c>
      <c r="CT30" s="535">
        <f t="shared" si="1"/>
        <v>0</v>
      </c>
      <c r="CU30" s="535">
        <f t="shared" si="1"/>
        <v>0</v>
      </c>
      <c r="CV30" s="535">
        <f t="shared" si="1"/>
        <v>0</v>
      </c>
      <c r="CW30" s="535">
        <f t="shared" si="1"/>
        <v>0</v>
      </c>
      <c r="CX30" s="535">
        <f t="shared" si="1"/>
        <v>0</v>
      </c>
      <c r="CY30" s="535">
        <f t="shared" si="1"/>
        <v>0</v>
      </c>
      <c r="CZ30" s="535">
        <f t="shared" si="1"/>
        <v>0</v>
      </c>
      <c r="DA30" s="535">
        <f t="shared" si="1"/>
        <v>0</v>
      </c>
      <c r="DB30" s="535">
        <f t="shared" si="1"/>
        <v>0</v>
      </c>
      <c r="DC30" s="535">
        <f t="shared" si="1"/>
        <v>0</v>
      </c>
      <c r="DD30" s="224"/>
      <c r="DE30" s="222"/>
    </row>
    <row r="31" spans="2:109" s="223" customFormat="1" ht="6.75" customHeight="1" x14ac:dyDescent="0.25">
      <c r="B31" s="221"/>
      <c r="C31" s="264"/>
      <c r="D31" s="272"/>
      <c r="E31" s="273"/>
      <c r="F31" s="276"/>
      <c r="G31" s="276"/>
      <c r="H31" s="823"/>
      <c r="I31" s="823"/>
      <c r="J31" s="823"/>
      <c r="K31" s="823"/>
      <c r="L31" s="823"/>
      <c r="M31" s="823"/>
      <c r="N31" s="823"/>
      <c r="O31" s="823"/>
      <c r="P31" s="823"/>
      <c r="Q31" s="823"/>
      <c r="R31" s="823"/>
      <c r="S31" s="823"/>
      <c r="T31" s="823"/>
      <c r="U31" s="823"/>
      <c r="V31" s="823"/>
      <c r="W31" s="823"/>
      <c r="X31" s="823"/>
      <c r="Y31" s="823"/>
      <c r="Z31" s="823"/>
      <c r="AA31" s="823"/>
      <c r="AB31" s="823"/>
      <c r="AC31" s="823"/>
      <c r="AD31" s="823"/>
      <c r="AE31" s="823"/>
      <c r="AF31" s="823"/>
      <c r="AG31" s="823"/>
      <c r="AH31" s="823"/>
      <c r="AI31" s="823"/>
      <c r="AJ31" s="823"/>
      <c r="AK31" s="823"/>
      <c r="AL31" s="823"/>
      <c r="AM31" s="823"/>
      <c r="AN31" s="823"/>
      <c r="AO31" s="823"/>
      <c r="AP31" s="823"/>
      <c r="AQ31" s="823"/>
      <c r="AR31" s="823"/>
      <c r="AS31" s="823"/>
      <c r="AT31" s="823"/>
      <c r="AU31" s="823"/>
      <c r="AV31" s="823"/>
      <c r="AW31" s="823"/>
      <c r="AX31" s="823"/>
      <c r="AY31" s="823"/>
      <c r="AZ31" s="823"/>
      <c r="BA31" s="823"/>
      <c r="BB31" s="823"/>
      <c r="BC31" s="823"/>
      <c r="BD31" s="823"/>
      <c r="BE31" s="823"/>
      <c r="BF31" s="823"/>
      <c r="BG31" s="823"/>
      <c r="BH31" s="823"/>
      <c r="BI31" s="823"/>
      <c r="BJ31" s="823"/>
      <c r="BK31" s="823"/>
      <c r="BL31" s="823"/>
      <c r="BM31" s="823"/>
      <c r="BN31" s="823"/>
      <c r="BO31" s="823"/>
      <c r="BP31" s="823"/>
      <c r="BQ31" s="823"/>
      <c r="BR31" s="823"/>
      <c r="BS31" s="823"/>
      <c r="BT31" s="823"/>
      <c r="BU31" s="823"/>
      <c r="BV31" s="823"/>
      <c r="BW31" s="823"/>
      <c r="BX31" s="823"/>
      <c r="BY31" s="823"/>
      <c r="BZ31" s="823"/>
      <c r="CA31" s="823"/>
      <c r="CB31" s="823"/>
      <c r="CC31" s="823"/>
      <c r="CD31" s="823"/>
      <c r="CE31" s="823"/>
      <c r="CF31" s="823"/>
      <c r="CG31" s="823"/>
      <c r="CH31" s="823"/>
      <c r="CI31" s="823"/>
      <c r="CJ31" s="823"/>
      <c r="CK31" s="823"/>
      <c r="CL31" s="823"/>
      <c r="CM31" s="823"/>
      <c r="CN31" s="823"/>
      <c r="CO31" s="823"/>
      <c r="CP31" s="823"/>
      <c r="CQ31" s="823"/>
      <c r="CR31" s="823"/>
      <c r="CS31" s="823"/>
      <c r="CT31" s="823"/>
      <c r="CU31" s="823"/>
      <c r="CV31" s="823"/>
      <c r="CW31" s="823"/>
      <c r="CX31" s="823"/>
      <c r="CY31" s="823"/>
      <c r="CZ31" s="823"/>
      <c r="DA31" s="823"/>
      <c r="DB31" s="823"/>
      <c r="DC31" s="823"/>
      <c r="DD31" s="224"/>
      <c r="DE31" s="222"/>
    </row>
    <row r="32" spans="2:109" x14ac:dyDescent="0.25">
      <c r="B32" s="217"/>
      <c r="C32" s="260"/>
      <c r="D32" s="272" t="s">
        <v>788</v>
      </c>
      <c r="E32" s="219"/>
      <c r="F32" s="276" t="s">
        <v>571</v>
      </c>
      <c r="G32" s="219"/>
      <c r="H32" s="1036">
        <f>SUM(H30:DC30)</f>
        <v>0</v>
      </c>
      <c r="I32" s="1036"/>
      <c r="J32" s="1036"/>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8"/>
      <c r="BS32" s="218"/>
      <c r="BT32" s="218"/>
      <c r="BU32" s="218"/>
      <c r="BV32" s="218"/>
      <c r="BW32" s="218"/>
      <c r="BX32" s="218"/>
      <c r="BY32" s="218"/>
      <c r="BZ32" s="218"/>
      <c r="CA32" s="218"/>
      <c r="CB32" s="218"/>
      <c r="CC32" s="218"/>
      <c r="CD32" s="218"/>
      <c r="CE32" s="218"/>
      <c r="CF32" s="218"/>
      <c r="CG32" s="218"/>
      <c r="CH32" s="218"/>
      <c r="CI32" s="218"/>
      <c r="CJ32" s="218"/>
      <c r="CK32" s="218"/>
      <c r="CL32" s="218"/>
      <c r="CM32" s="218"/>
      <c r="CN32" s="218"/>
      <c r="CO32" s="218"/>
      <c r="CP32" s="218"/>
      <c r="CQ32" s="218"/>
      <c r="CR32" s="218"/>
      <c r="CS32" s="218"/>
      <c r="CT32" s="218"/>
      <c r="CU32" s="218"/>
      <c r="CV32" s="218"/>
      <c r="CW32" s="218"/>
      <c r="CX32" s="218"/>
      <c r="CY32" s="218"/>
      <c r="CZ32" s="218"/>
      <c r="DA32" s="218"/>
      <c r="DB32" s="218"/>
      <c r="DC32" s="218"/>
      <c r="DD32" s="218"/>
      <c r="DE32" s="220"/>
    </row>
    <row r="33" spans="2:109" x14ac:dyDescent="0.25">
      <c r="B33" s="217"/>
      <c r="C33" s="260"/>
      <c r="D33" s="272"/>
      <c r="E33" s="219"/>
      <c r="F33" s="276"/>
      <c r="G33" s="219"/>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218"/>
      <c r="AM33" s="218"/>
      <c r="AN33" s="218"/>
      <c r="AO33" s="218"/>
      <c r="AP33" s="218"/>
      <c r="AQ33" s="218"/>
      <c r="AR33" s="218"/>
      <c r="AS33" s="218"/>
      <c r="AT33" s="218"/>
      <c r="AU33" s="218"/>
      <c r="AV33" s="218"/>
      <c r="AW33" s="218"/>
      <c r="AX33" s="218"/>
      <c r="AY33" s="218"/>
      <c r="AZ33" s="218"/>
      <c r="BA33" s="218"/>
      <c r="BB33" s="218"/>
      <c r="BC33" s="218"/>
      <c r="BD33" s="218"/>
      <c r="BE33" s="218"/>
      <c r="BF33" s="218"/>
      <c r="BG33" s="218"/>
      <c r="BH33" s="218"/>
      <c r="BI33" s="218"/>
      <c r="BJ33" s="218"/>
      <c r="BK33" s="218"/>
      <c r="BL33" s="218"/>
      <c r="BM33" s="218"/>
      <c r="BN33" s="218"/>
      <c r="BO33" s="218"/>
      <c r="BP33" s="218"/>
      <c r="BQ33" s="218"/>
      <c r="BR33" s="218"/>
      <c r="BS33" s="218"/>
      <c r="BT33" s="218"/>
      <c r="BU33" s="218"/>
      <c r="BV33" s="218"/>
      <c r="BW33" s="218"/>
      <c r="BX33" s="218"/>
      <c r="BY33" s="218"/>
      <c r="BZ33" s="218"/>
      <c r="CA33" s="218"/>
      <c r="CB33" s="218"/>
      <c r="CC33" s="218"/>
      <c r="CD33" s="218"/>
      <c r="CE33" s="218"/>
      <c r="CF33" s="218"/>
      <c r="CG33" s="218"/>
      <c r="CH33" s="218"/>
      <c r="CI33" s="218"/>
      <c r="CJ33" s="218"/>
      <c r="CK33" s="218"/>
      <c r="CL33" s="218"/>
      <c r="CM33" s="218"/>
      <c r="CN33" s="218"/>
      <c r="CO33" s="218"/>
      <c r="CP33" s="218"/>
      <c r="CQ33" s="218"/>
      <c r="CR33" s="218"/>
      <c r="CS33" s="218"/>
      <c r="CT33" s="218"/>
      <c r="CU33" s="218"/>
      <c r="CV33" s="218"/>
      <c r="CW33" s="218"/>
      <c r="CX33" s="218"/>
      <c r="CY33" s="218"/>
      <c r="CZ33" s="218"/>
      <c r="DA33" s="218"/>
      <c r="DB33" s="218"/>
      <c r="DC33" s="218"/>
      <c r="DD33" s="218"/>
      <c r="DE33" s="220"/>
    </row>
    <row r="34" spans="2:109" s="248" customFormat="1" x14ac:dyDescent="0.25">
      <c r="B34" s="249"/>
      <c r="C34" s="263" t="s">
        <v>901</v>
      </c>
      <c r="D34" s="226" t="s">
        <v>400</v>
      </c>
      <c r="E34" s="250" t="s">
        <v>331</v>
      </c>
      <c r="F34" s="277"/>
      <c r="G34" s="283"/>
      <c r="H34" s="218"/>
      <c r="I34" s="218"/>
      <c r="J34" s="218"/>
      <c r="K34" s="218"/>
      <c r="L34" s="218"/>
      <c r="M34" s="218"/>
      <c r="N34" s="218"/>
      <c r="O34" s="218"/>
      <c r="P34" s="218"/>
      <c r="Q34" s="218"/>
      <c r="R34" s="218"/>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51"/>
    </row>
    <row r="35" spans="2:109" x14ac:dyDescent="0.25">
      <c r="B35" s="217"/>
      <c r="C35" s="260"/>
      <c r="D35" s="272"/>
      <c r="E35" s="219"/>
      <c r="F35" s="822"/>
      <c r="G35" s="219"/>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c r="AY35" s="218"/>
      <c r="AZ35" s="218"/>
      <c r="BA35" s="218"/>
      <c r="BB35" s="218"/>
      <c r="BC35" s="218"/>
      <c r="BD35" s="218"/>
      <c r="BE35" s="218"/>
      <c r="BF35" s="218"/>
      <c r="BG35" s="218"/>
      <c r="BH35" s="218"/>
      <c r="BI35" s="218"/>
      <c r="BJ35" s="218"/>
      <c r="BK35" s="218"/>
      <c r="BL35" s="218"/>
      <c r="BM35" s="218"/>
      <c r="BN35" s="218"/>
      <c r="BO35" s="218"/>
      <c r="BP35" s="218"/>
      <c r="BQ35" s="218"/>
      <c r="BR35" s="218"/>
      <c r="BS35" s="218"/>
      <c r="BT35" s="218"/>
      <c r="BU35" s="218"/>
      <c r="BV35" s="218"/>
      <c r="BW35" s="218"/>
      <c r="BX35" s="218"/>
      <c r="BY35" s="218"/>
      <c r="BZ35" s="218"/>
      <c r="CA35" s="218"/>
      <c r="CB35" s="218"/>
      <c r="CC35" s="218"/>
      <c r="CD35" s="218"/>
      <c r="CE35" s="218"/>
      <c r="CF35" s="218"/>
      <c r="CG35" s="218"/>
      <c r="CH35" s="218"/>
      <c r="CI35" s="218"/>
      <c r="CJ35" s="218"/>
      <c r="CK35" s="218"/>
      <c r="CL35" s="218"/>
      <c r="CM35" s="218"/>
      <c r="CN35" s="218"/>
      <c r="CO35" s="218"/>
      <c r="CP35" s="218"/>
      <c r="CQ35" s="218"/>
      <c r="CR35" s="218"/>
      <c r="CS35" s="218"/>
      <c r="CT35" s="218"/>
      <c r="CU35" s="218"/>
      <c r="CV35" s="218"/>
      <c r="CW35" s="218"/>
      <c r="CX35" s="218"/>
      <c r="CY35" s="218"/>
      <c r="CZ35" s="218"/>
      <c r="DA35" s="218"/>
      <c r="DB35" s="218"/>
      <c r="DC35" s="218"/>
      <c r="DD35" s="218"/>
      <c r="DE35" s="220"/>
    </row>
    <row r="36" spans="2:109" ht="21" x14ac:dyDescent="0.25">
      <c r="B36" s="217"/>
      <c r="C36" s="260"/>
      <c r="D36" s="115" t="s">
        <v>507</v>
      </c>
      <c r="E36" s="238" t="s">
        <v>549</v>
      </c>
      <c r="F36" s="269"/>
      <c r="G36" s="269"/>
      <c r="H36" s="270"/>
      <c r="I36" s="270"/>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7"/>
      <c r="AP36" s="237"/>
      <c r="AQ36" s="237"/>
      <c r="AR36" s="237"/>
      <c r="AS36" s="237"/>
      <c r="AT36" s="237"/>
      <c r="AU36" s="237"/>
      <c r="AV36" s="237"/>
      <c r="AW36" s="237"/>
      <c r="AX36" s="237"/>
      <c r="AY36" s="237"/>
      <c r="AZ36" s="237"/>
      <c r="BA36" s="237"/>
      <c r="BB36" s="237"/>
      <c r="BC36" s="237"/>
      <c r="BD36" s="237"/>
      <c r="BE36" s="237"/>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c r="CB36" s="237"/>
      <c r="CC36" s="237"/>
      <c r="CD36" s="237"/>
      <c r="CE36" s="237"/>
      <c r="CF36" s="237"/>
      <c r="CG36" s="237"/>
      <c r="CH36" s="237"/>
      <c r="CI36" s="237"/>
      <c r="CJ36" s="237"/>
      <c r="CK36" s="237"/>
      <c r="CL36" s="237"/>
      <c r="CM36" s="237"/>
      <c r="CN36" s="237"/>
      <c r="CO36" s="237"/>
      <c r="CP36" s="237"/>
      <c r="CQ36" s="237"/>
      <c r="CR36" s="237"/>
      <c r="CS36" s="237"/>
      <c r="CT36" s="237"/>
      <c r="CU36" s="237"/>
      <c r="CV36" s="237"/>
      <c r="CW36" s="237"/>
      <c r="CX36" s="237"/>
      <c r="CY36" s="237"/>
      <c r="CZ36" s="237"/>
      <c r="DA36" s="237"/>
      <c r="DB36" s="237"/>
      <c r="DC36" s="237"/>
      <c r="DD36" s="237"/>
      <c r="DE36" s="220"/>
    </row>
    <row r="37" spans="2:109" x14ac:dyDescent="0.25">
      <c r="B37" s="217"/>
      <c r="C37" s="263" t="s">
        <v>902</v>
      </c>
      <c r="D37" s="245" t="s">
        <v>431</v>
      </c>
      <c r="E37" s="219"/>
      <c r="F37" s="139"/>
      <c r="G37" s="142"/>
      <c r="H37" s="143" t="s">
        <v>699</v>
      </c>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c r="AQ37" s="218"/>
      <c r="AR37" s="218"/>
      <c r="AS37" s="218"/>
      <c r="AT37" s="218"/>
      <c r="AU37" s="218"/>
      <c r="AV37" s="218"/>
      <c r="AW37" s="218"/>
      <c r="AX37" s="218"/>
      <c r="AY37" s="218"/>
      <c r="AZ37" s="218"/>
      <c r="BA37" s="218"/>
      <c r="BB37" s="218"/>
      <c r="BC37" s="218"/>
      <c r="BD37" s="218"/>
      <c r="BE37" s="218"/>
      <c r="BF37" s="218"/>
      <c r="BG37" s="218"/>
      <c r="BH37" s="218"/>
      <c r="BI37" s="218"/>
      <c r="BJ37" s="218"/>
      <c r="BK37" s="218"/>
      <c r="BL37" s="218"/>
      <c r="BM37" s="218"/>
      <c r="BN37" s="218"/>
      <c r="BO37" s="218"/>
      <c r="BP37" s="218"/>
      <c r="BQ37" s="218"/>
      <c r="BR37" s="218"/>
      <c r="BS37" s="218"/>
      <c r="BT37" s="218"/>
      <c r="BU37" s="218"/>
      <c r="BV37" s="218"/>
      <c r="BW37" s="218"/>
      <c r="BX37" s="218"/>
      <c r="BY37" s="218"/>
      <c r="BZ37" s="218"/>
      <c r="CA37" s="218"/>
      <c r="CB37" s="218"/>
      <c r="CC37" s="218"/>
      <c r="CD37" s="218"/>
      <c r="CE37" s="218"/>
      <c r="CF37" s="218"/>
      <c r="CG37" s="218"/>
      <c r="CH37" s="218"/>
      <c r="CI37" s="218"/>
      <c r="CJ37" s="218"/>
      <c r="CK37" s="218"/>
      <c r="CL37" s="218"/>
      <c r="CM37" s="218"/>
      <c r="CN37" s="218"/>
      <c r="CO37" s="218"/>
      <c r="CP37" s="218"/>
      <c r="CQ37" s="218"/>
      <c r="CR37" s="218"/>
      <c r="CS37" s="218"/>
      <c r="CT37" s="218"/>
      <c r="CU37" s="218"/>
      <c r="CV37" s="218"/>
      <c r="CW37" s="218"/>
      <c r="CX37" s="218"/>
      <c r="CY37" s="218"/>
      <c r="CZ37" s="218"/>
      <c r="DA37" s="218"/>
      <c r="DB37" s="218"/>
      <c r="DC37" s="218"/>
      <c r="DD37" s="218"/>
      <c r="DE37" s="220"/>
    </row>
    <row r="38" spans="2:109" x14ac:dyDescent="0.25">
      <c r="B38" s="217"/>
      <c r="C38" s="260"/>
      <c r="D38" s="274"/>
      <c r="E38" s="219"/>
      <c r="F38" s="267"/>
      <c r="G38" s="267"/>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8"/>
      <c r="BL38" s="218"/>
      <c r="BM38" s="218"/>
      <c r="BN38" s="218"/>
      <c r="BO38" s="218"/>
      <c r="BP38" s="218"/>
      <c r="BQ38" s="218"/>
      <c r="BR38" s="218"/>
      <c r="BS38" s="218"/>
      <c r="BT38" s="218"/>
      <c r="BU38" s="218"/>
      <c r="BV38" s="218"/>
      <c r="BW38" s="218"/>
      <c r="BX38" s="218"/>
      <c r="BY38" s="218"/>
      <c r="BZ38" s="218"/>
      <c r="CA38" s="218"/>
      <c r="CB38" s="218"/>
      <c r="CC38" s="218"/>
      <c r="CD38" s="218"/>
      <c r="CE38" s="218"/>
      <c r="CF38" s="218"/>
      <c r="CG38" s="218"/>
      <c r="CH38" s="218"/>
      <c r="CI38" s="218"/>
      <c r="CJ38" s="218"/>
      <c r="CK38" s="218"/>
      <c r="CL38" s="218"/>
      <c r="CM38" s="218"/>
      <c r="CN38" s="218"/>
      <c r="CO38" s="218"/>
      <c r="CP38" s="218"/>
      <c r="CQ38" s="218"/>
      <c r="CR38" s="218"/>
      <c r="CS38" s="218"/>
      <c r="CT38" s="218"/>
      <c r="CU38" s="218"/>
      <c r="CV38" s="218"/>
      <c r="CW38" s="218"/>
      <c r="CX38" s="218"/>
      <c r="CY38" s="218"/>
      <c r="CZ38" s="218"/>
      <c r="DA38" s="218"/>
      <c r="DB38" s="218"/>
      <c r="DC38" s="218"/>
      <c r="DD38" s="218"/>
      <c r="DE38" s="220"/>
    </row>
    <row r="39" spans="2:109" ht="21" x14ac:dyDescent="0.35">
      <c r="B39" s="217"/>
      <c r="C39" s="263" t="s">
        <v>903</v>
      </c>
      <c r="D39" s="226" t="s">
        <v>572</v>
      </c>
      <c r="E39" s="219" t="s">
        <v>1117</v>
      </c>
      <c r="F39" s="219"/>
      <c r="G39" s="219"/>
      <c r="H39" s="271"/>
      <c r="I39" s="271"/>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1"/>
      <c r="CE39" s="271"/>
      <c r="CF39" s="271"/>
      <c r="CG39" s="271"/>
      <c r="CH39" s="271"/>
      <c r="CI39" s="271"/>
      <c r="CJ39" s="271"/>
      <c r="CK39" s="271"/>
      <c r="CL39" s="271"/>
      <c r="CM39" s="271"/>
      <c r="CN39" s="271"/>
      <c r="CO39" s="271"/>
      <c r="CP39" s="271"/>
      <c r="CQ39" s="271"/>
      <c r="CR39" s="271"/>
      <c r="CS39" s="271"/>
      <c r="CT39" s="271"/>
      <c r="CU39" s="271"/>
      <c r="CV39" s="271"/>
      <c r="CW39" s="271"/>
      <c r="CX39" s="271"/>
      <c r="CY39" s="271"/>
      <c r="CZ39" s="271"/>
      <c r="DA39" s="271"/>
      <c r="DB39" s="271"/>
      <c r="DC39" s="271"/>
      <c r="DD39" s="225"/>
      <c r="DE39" s="220"/>
    </row>
    <row r="40" spans="2:109" x14ac:dyDescent="0.25">
      <c r="B40" s="217"/>
      <c r="C40" s="263"/>
      <c r="D40" s="226"/>
      <c r="E40" s="219"/>
      <c r="F40" s="219"/>
      <c r="G40" s="219"/>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c r="AN40" s="218"/>
      <c r="AO40" s="218"/>
      <c r="AP40" s="218"/>
      <c r="AQ40" s="218"/>
      <c r="AR40" s="218"/>
      <c r="AS40" s="218"/>
      <c r="AT40" s="218"/>
      <c r="AU40" s="218"/>
      <c r="AV40" s="218"/>
      <c r="AW40" s="218"/>
      <c r="AX40" s="218"/>
      <c r="AY40" s="218"/>
      <c r="AZ40" s="218"/>
      <c r="BA40" s="218"/>
      <c r="BB40" s="218"/>
      <c r="BC40" s="218"/>
      <c r="BD40" s="218"/>
      <c r="BE40" s="218"/>
      <c r="BF40" s="218"/>
      <c r="BG40" s="218"/>
      <c r="BH40" s="218"/>
      <c r="BI40" s="218"/>
      <c r="BJ40" s="218"/>
      <c r="BK40" s="218"/>
      <c r="BL40" s="218"/>
      <c r="BM40" s="218"/>
      <c r="BN40" s="218"/>
      <c r="BO40" s="218"/>
      <c r="BP40" s="218"/>
      <c r="BQ40" s="218"/>
      <c r="BR40" s="218"/>
      <c r="BS40" s="218"/>
      <c r="BT40" s="218"/>
      <c r="BU40" s="218"/>
      <c r="BV40" s="218"/>
      <c r="BW40" s="218"/>
      <c r="BX40" s="218"/>
      <c r="BY40" s="218"/>
      <c r="BZ40" s="218"/>
      <c r="CA40" s="218"/>
      <c r="CB40" s="218"/>
      <c r="CC40" s="218"/>
      <c r="CD40" s="218"/>
      <c r="CE40" s="218"/>
      <c r="CF40" s="218"/>
      <c r="CG40" s="218"/>
      <c r="CH40" s="218"/>
      <c r="CI40" s="218"/>
      <c r="CJ40" s="218"/>
      <c r="CK40" s="218"/>
      <c r="CL40" s="218"/>
      <c r="CM40" s="218"/>
      <c r="CN40" s="218"/>
      <c r="CO40" s="218"/>
      <c r="CP40" s="218"/>
      <c r="CQ40" s="218"/>
      <c r="CR40" s="218"/>
      <c r="CS40" s="218"/>
      <c r="CT40" s="218"/>
      <c r="CU40" s="218"/>
      <c r="CV40" s="218"/>
      <c r="CW40" s="218"/>
      <c r="CX40" s="218"/>
      <c r="CY40" s="218"/>
      <c r="CZ40" s="218"/>
      <c r="DA40" s="218"/>
      <c r="DB40" s="218"/>
      <c r="DC40" s="218"/>
      <c r="DD40" s="225"/>
      <c r="DE40" s="220"/>
    </row>
    <row r="41" spans="2:109" x14ac:dyDescent="0.25">
      <c r="B41" s="217"/>
      <c r="C41" s="263" t="s">
        <v>904</v>
      </c>
      <c r="D41" s="226" t="s">
        <v>433</v>
      </c>
      <c r="E41" s="219" t="s">
        <v>1117</v>
      </c>
      <c r="F41" s="219"/>
      <c r="G41" s="219"/>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M41" s="271"/>
      <c r="CN41" s="271"/>
      <c r="CO41" s="271"/>
      <c r="CP41" s="271"/>
      <c r="CQ41" s="271"/>
      <c r="CR41" s="271"/>
      <c r="CS41" s="271"/>
      <c r="CT41" s="271"/>
      <c r="CU41" s="271"/>
      <c r="CV41" s="271"/>
      <c r="CW41" s="271"/>
      <c r="CX41" s="271"/>
      <c r="CY41" s="271"/>
      <c r="CZ41" s="271"/>
      <c r="DA41" s="271"/>
      <c r="DB41" s="271"/>
      <c r="DC41" s="271"/>
      <c r="DD41" s="225"/>
      <c r="DE41" s="220"/>
    </row>
    <row r="42" spans="2:109" x14ac:dyDescent="0.25">
      <c r="B42" s="217"/>
      <c r="C42" s="263" t="s">
        <v>905</v>
      </c>
      <c r="D42" s="226" t="s">
        <v>434</v>
      </c>
      <c r="E42" s="219" t="s">
        <v>1117</v>
      </c>
      <c r="F42" s="219"/>
      <c r="G42" s="219"/>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M42" s="271"/>
      <c r="CN42" s="271"/>
      <c r="CO42" s="271"/>
      <c r="CP42" s="271"/>
      <c r="CQ42" s="271"/>
      <c r="CR42" s="271"/>
      <c r="CS42" s="271"/>
      <c r="CT42" s="271"/>
      <c r="CU42" s="271"/>
      <c r="CV42" s="271"/>
      <c r="CW42" s="271"/>
      <c r="CX42" s="271"/>
      <c r="CY42" s="271"/>
      <c r="CZ42" s="271"/>
      <c r="DA42" s="271"/>
      <c r="DB42" s="271"/>
      <c r="DC42" s="271"/>
      <c r="DD42" s="225"/>
      <c r="DE42" s="220"/>
    </row>
    <row r="43" spans="2:109" x14ac:dyDescent="0.25">
      <c r="B43" s="217"/>
      <c r="C43" s="260"/>
      <c r="D43" s="216"/>
      <c r="E43" s="219"/>
      <c r="F43" s="219"/>
      <c r="G43" s="219"/>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8"/>
      <c r="BL43" s="218"/>
      <c r="BM43" s="218"/>
      <c r="BN43" s="218"/>
      <c r="BO43" s="218"/>
      <c r="BP43" s="218"/>
      <c r="BQ43" s="218"/>
      <c r="BR43" s="218"/>
      <c r="BS43" s="218"/>
      <c r="BT43" s="218"/>
      <c r="BU43" s="218"/>
      <c r="BV43" s="218"/>
      <c r="BW43" s="218"/>
      <c r="BX43" s="218"/>
      <c r="BY43" s="218"/>
      <c r="BZ43" s="218"/>
      <c r="CA43" s="218"/>
      <c r="CB43" s="218"/>
      <c r="CC43" s="218"/>
      <c r="CD43" s="218"/>
      <c r="CE43" s="218"/>
      <c r="CF43" s="218"/>
      <c r="CG43" s="218"/>
      <c r="CH43" s="218"/>
      <c r="CI43" s="218"/>
      <c r="CJ43" s="218"/>
      <c r="CK43" s="218"/>
      <c r="CL43" s="218"/>
      <c r="CM43" s="218"/>
      <c r="CN43" s="218"/>
      <c r="CO43" s="218"/>
      <c r="CP43" s="218"/>
      <c r="CQ43" s="218"/>
      <c r="CR43" s="218"/>
      <c r="CS43" s="218"/>
      <c r="CT43" s="218"/>
      <c r="CU43" s="218"/>
      <c r="CV43" s="218"/>
      <c r="CW43" s="218"/>
      <c r="CX43" s="218"/>
      <c r="CY43" s="218"/>
      <c r="CZ43" s="218"/>
      <c r="DA43" s="218"/>
      <c r="DB43" s="218"/>
      <c r="DC43" s="218"/>
      <c r="DD43" s="218"/>
      <c r="DE43" s="220"/>
    </row>
    <row r="44" spans="2:109" ht="22.5" customHeight="1" x14ac:dyDescent="0.25">
      <c r="B44" s="217"/>
      <c r="C44" s="262" t="s">
        <v>570</v>
      </c>
      <c r="D44" s="240"/>
      <c r="E44" s="238" t="s">
        <v>549</v>
      </c>
      <c r="F44" s="239"/>
      <c r="G44" s="239"/>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c r="AL44" s="237"/>
      <c r="AM44" s="237"/>
      <c r="AN44" s="237"/>
      <c r="AO44" s="237"/>
      <c r="AP44" s="237"/>
      <c r="AQ44" s="237"/>
      <c r="AR44" s="237"/>
      <c r="AS44" s="237"/>
      <c r="AT44" s="237"/>
      <c r="AU44" s="237"/>
      <c r="AV44" s="237"/>
      <c r="AW44" s="237"/>
      <c r="AX44" s="237"/>
      <c r="AY44" s="237"/>
      <c r="AZ44" s="237"/>
      <c r="BA44" s="237"/>
      <c r="BB44" s="237"/>
      <c r="BC44" s="237"/>
      <c r="BD44" s="237"/>
      <c r="BE44" s="237"/>
      <c r="BF44" s="237"/>
      <c r="BG44" s="237"/>
      <c r="BH44" s="237"/>
      <c r="BI44" s="237"/>
      <c r="BJ44" s="237"/>
      <c r="BK44" s="237"/>
      <c r="BL44" s="237"/>
      <c r="BM44" s="237"/>
      <c r="BN44" s="237"/>
      <c r="BO44" s="237"/>
      <c r="BP44" s="237"/>
      <c r="BQ44" s="237"/>
      <c r="BR44" s="237"/>
      <c r="BS44" s="237"/>
      <c r="BT44" s="237"/>
      <c r="BU44" s="237"/>
      <c r="BV44" s="237"/>
      <c r="BW44" s="237"/>
      <c r="BX44" s="237"/>
      <c r="BY44" s="237"/>
      <c r="BZ44" s="237"/>
      <c r="CA44" s="237"/>
      <c r="CB44" s="237"/>
      <c r="CC44" s="237"/>
      <c r="CD44" s="237"/>
      <c r="CE44" s="237"/>
      <c r="CF44" s="237"/>
      <c r="CG44" s="237"/>
      <c r="CH44" s="237"/>
      <c r="CI44" s="237"/>
      <c r="CJ44" s="237"/>
      <c r="CK44" s="237"/>
      <c r="CL44" s="237"/>
      <c r="CM44" s="237"/>
      <c r="CN44" s="237"/>
      <c r="CO44" s="237"/>
      <c r="CP44" s="237"/>
      <c r="CQ44" s="237"/>
      <c r="CR44" s="237"/>
      <c r="CS44" s="237"/>
      <c r="CT44" s="237"/>
      <c r="CU44" s="237"/>
      <c r="CV44" s="237"/>
      <c r="CW44" s="237"/>
      <c r="CX44" s="237"/>
      <c r="CY44" s="237"/>
      <c r="CZ44" s="237"/>
      <c r="DA44" s="237"/>
      <c r="DB44" s="237"/>
      <c r="DC44" s="237"/>
      <c r="DD44" s="237"/>
      <c r="DE44" s="220"/>
    </row>
    <row r="45" spans="2:109" ht="9" customHeight="1" x14ac:dyDescent="0.25">
      <c r="B45" s="217"/>
      <c r="C45" s="260"/>
      <c r="D45" s="216"/>
      <c r="E45" s="219"/>
      <c r="F45" s="219"/>
      <c r="G45" s="219"/>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218"/>
      <c r="CC45" s="218"/>
      <c r="CD45" s="218"/>
      <c r="CE45" s="218"/>
      <c r="CF45" s="218"/>
      <c r="CG45" s="218"/>
      <c r="CH45" s="218"/>
      <c r="CI45" s="218"/>
      <c r="CJ45" s="218"/>
      <c r="CK45" s="218"/>
      <c r="CL45" s="218"/>
      <c r="CM45" s="218"/>
      <c r="CN45" s="218"/>
      <c r="CO45" s="218"/>
      <c r="CP45" s="218"/>
      <c r="CQ45" s="218"/>
      <c r="CR45" s="218"/>
      <c r="CS45" s="218"/>
      <c r="CT45" s="218"/>
      <c r="CU45" s="218"/>
      <c r="CV45" s="218"/>
      <c r="CW45" s="218"/>
      <c r="CX45" s="218"/>
      <c r="CY45" s="218"/>
      <c r="CZ45" s="218"/>
      <c r="DA45" s="218"/>
      <c r="DB45" s="218"/>
      <c r="DC45" s="218"/>
      <c r="DD45" s="218"/>
      <c r="DE45" s="220"/>
    </row>
    <row r="46" spans="2:109" ht="21" x14ac:dyDescent="0.35">
      <c r="B46" s="217"/>
      <c r="C46" s="263" t="s">
        <v>906</v>
      </c>
      <c r="D46" s="226" t="s">
        <v>607</v>
      </c>
      <c r="E46" s="219" t="s">
        <v>1117</v>
      </c>
      <c r="F46" s="219"/>
      <c r="G46" s="219"/>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M46" s="271"/>
      <c r="CN46" s="271"/>
      <c r="CO46" s="271"/>
      <c r="CP46" s="271"/>
      <c r="CQ46" s="271"/>
      <c r="CR46" s="271"/>
      <c r="CS46" s="271"/>
      <c r="CT46" s="271"/>
      <c r="CU46" s="271"/>
      <c r="CV46" s="271"/>
      <c r="CW46" s="271"/>
      <c r="CX46" s="271"/>
      <c r="CY46" s="271"/>
      <c r="CZ46" s="271"/>
      <c r="DA46" s="271"/>
      <c r="DB46" s="271"/>
      <c r="DC46" s="271"/>
      <c r="DD46" s="225"/>
      <c r="DE46" s="220"/>
    </row>
    <row r="47" spans="2:109" x14ac:dyDescent="0.25">
      <c r="B47" s="217"/>
      <c r="C47" s="263" t="s">
        <v>640</v>
      </c>
      <c r="D47" s="226" t="s">
        <v>1</v>
      </c>
      <c r="E47" s="219" t="s">
        <v>1117</v>
      </c>
      <c r="F47" s="219"/>
      <c r="G47" s="219"/>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M47" s="271"/>
      <c r="CN47" s="271"/>
      <c r="CO47" s="271"/>
      <c r="CP47" s="271"/>
      <c r="CQ47" s="271"/>
      <c r="CR47" s="271"/>
      <c r="CS47" s="271"/>
      <c r="CT47" s="271"/>
      <c r="CU47" s="271"/>
      <c r="CV47" s="271"/>
      <c r="CW47" s="271"/>
      <c r="CX47" s="271"/>
      <c r="CY47" s="271"/>
      <c r="CZ47" s="271"/>
      <c r="DA47" s="271"/>
      <c r="DB47" s="271"/>
      <c r="DC47" s="271"/>
      <c r="DD47" s="225"/>
      <c r="DE47" s="220"/>
    </row>
    <row r="48" spans="2:109" x14ac:dyDescent="0.25">
      <c r="B48" s="217"/>
      <c r="C48" s="263" t="s">
        <v>907</v>
      </c>
      <c r="D48" s="820" t="s">
        <v>1128</v>
      </c>
      <c r="E48" s="219" t="s">
        <v>1117</v>
      </c>
      <c r="F48" s="225"/>
      <c r="G48" s="219"/>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25"/>
      <c r="DE48" s="220"/>
    </row>
    <row r="49" spans="2:109" x14ac:dyDescent="0.25">
      <c r="B49" s="217"/>
      <c r="C49" s="260"/>
      <c r="D49" s="226"/>
      <c r="E49" s="219"/>
      <c r="F49" s="219"/>
      <c r="G49" s="219"/>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4"/>
      <c r="BW49" s="244"/>
      <c r="BX49" s="244"/>
      <c r="BY49" s="244"/>
      <c r="BZ49" s="244"/>
      <c r="CA49" s="244"/>
      <c r="CB49" s="244"/>
      <c r="CC49" s="244"/>
      <c r="CD49" s="244"/>
      <c r="CE49" s="244"/>
      <c r="CF49" s="244"/>
      <c r="CG49" s="244"/>
      <c r="CH49" s="244"/>
      <c r="CI49" s="244"/>
      <c r="CJ49" s="244"/>
      <c r="CK49" s="244"/>
      <c r="CL49" s="244"/>
      <c r="CM49" s="244"/>
      <c r="CN49" s="244"/>
      <c r="CO49" s="244"/>
      <c r="CP49" s="244"/>
      <c r="CQ49" s="244"/>
      <c r="CR49" s="244"/>
      <c r="CS49" s="244"/>
      <c r="CT49" s="244"/>
      <c r="CU49" s="244"/>
      <c r="CV49" s="244"/>
      <c r="CW49" s="244"/>
      <c r="CX49" s="244"/>
      <c r="CY49" s="244"/>
      <c r="CZ49" s="244"/>
      <c r="DA49" s="244"/>
      <c r="DB49" s="244"/>
      <c r="DC49" s="244"/>
      <c r="DD49" s="244"/>
      <c r="DE49" s="220"/>
    </row>
    <row r="50" spans="2:109" x14ac:dyDescent="0.25">
      <c r="B50" s="217"/>
      <c r="C50" s="260"/>
      <c r="D50" s="272" t="s">
        <v>820</v>
      </c>
      <c r="E50" s="273" t="s">
        <v>1117</v>
      </c>
      <c r="F50" s="276" t="s">
        <v>571</v>
      </c>
      <c r="G50" s="276"/>
      <c r="H50" s="535">
        <f>SUM(H46:H49)</f>
        <v>0</v>
      </c>
      <c r="I50" s="535">
        <f t="shared" ref="I50:BT50" si="2">SUM(I46:I49)</f>
        <v>0</v>
      </c>
      <c r="J50" s="535">
        <f t="shared" si="2"/>
        <v>0</v>
      </c>
      <c r="K50" s="535">
        <f t="shared" si="2"/>
        <v>0</v>
      </c>
      <c r="L50" s="535">
        <f t="shared" si="2"/>
        <v>0</v>
      </c>
      <c r="M50" s="535">
        <f t="shared" si="2"/>
        <v>0</v>
      </c>
      <c r="N50" s="535">
        <f t="shared" si="2"/>
        <v>0</v>
      </c>
      <c r="O50" s="535">
        <f t="shared" si="2"/>
        <v>0</v>
      </c>
      <c r="P50" s="535">
        <f t="shared" si="2"/>
        <v>0</v>
      </c>
      <c r="Q50" s="535">
        <f t="shared" si="2"/>
        <v>0</v>
      </c>
      <c r="R50" s="535">
        <f t="shared" si="2"/>
        <v>0</v>
      </c>
      <c r="S50" s="535">
        <f t="shared" si="2"/>
        <v>0</v>
      </c>
      <c r="T50" s="535">
        <f t="shared" si="2"/>
        <v>0</v>
      </c>
      <c r="U50" s="535">
        <f t="shared" si="2"/>
        <v>0</v>
      </c>
      <c r="V50" s="535">
        <f t="shared" si="2"/>
        <v>0</v>
      </c>
      <c r="W50" s="535">
        <f t="shared" si="2"/>
        <v>0</v>
      </c>
      <c r="X50" s="535">
        <f t="shared" si="2"/>
        <v>0</v>
      </c>
      <c r="Y50" s="535">
        <f t="shared" si="2"/>
        <v>0</v>
      </c>
      <c r="Z50" s="535">
        <f t="shared" si="2"/>
        <v>0</v>
      </c>
      <c r="AA50" s="535">
        <f t="shared" si="2"/>
        <v>0</v>
      </c>
      <c r="AB50" s="535">
        <f t="shared" si="2"/>
        <v>0</v>
      </c>
      <c r="AC50" s="535">
        <f t="shared" si="2"/>
        <v>0</v>
      </c>
      <c r="AD50" s="535">
        <f t="shared" si="2"/>
        <v>0</v>
      </c>
      <c r="AE50" s="535">
        <f t="shared" si="2"/>
        <v>0</v>
      </c>
      <c r="AF50" s="535">
        <f t="shared" si="2"/>
        <v>0</v>
      </c>
      <c r="AG50" s="535">
        <f t="shared" si="2"/>
        <v>0</v>
      </c>
      <c r="AH50" s="535">
        <f t="shared" si="2"/>
        <v>0</v>
      </c>
      <c r="AI50" s="535">
        <f t="shared" si="2"/>
        <v>0</v>
      </c>
      <c r="AJ50" s="535">
        <f t="shared" si="2"/>
        <v>0</v>
      </c>
      <c r="AK50" s="535">
        <f t="shared" si="2"/>
        <v>0</v>
      </c>
      <c r="AL50" s="535">
        <f t="shared" si="2"/>
        <v>0</v>
      </c>
      <c r="AM50" s="535">
        <f t="shared" si="2"/>
        <v>0</v>
      </c>
      <c r="AN50" s="535">
        <f t="shared" si="2"/>
        <v>0</v>
      </c>
      <c r="AO50" s="535">
        <f t="shared" si="2"/>
        <v>0</v>
      </c>
      <c r="AP50" s="535">
        <f t="shared" si="2"/>
        <v>0</v>
      </c>
      <c r="AQ50" s="535">
        <f t="shared" si="2"/>
        <v>0</v>
      </c>
      <c r="AR50" s="535">
        <f t="shared" si="2"/>
        <v>0</v>
      </c>
      <c r="AS50" s="535">
        <f t="shared" si="2"/>
        <v>0</v>
      </c>
      <c r="AT50" s="535">
        <f t="shared" si="2"/>
        <v>0</v>
      </c>
      <c r="AU50" s="535">
        <f t="shared" si="2"/>
        <v>0</v>
      </c>
      <c r="AV50" s="535">
        <f t="shared" si="2"/>
        <v>0</v>
      </c>
      <c r="AW50" s="535">
        <f t="shared" si="2"/>
        <v>0</v>
      </c>
      <c r="AX50" s="535">
        <f t="shared" si="2"/>
        <v>0</v>
      </c>
      <c r="AY50" s="535">
        <f t="shared" si="2"/>
        <v>0</v>
      </c>
      <c r="AZ50" s="535">
        <f t="shared" si="2"/>
        <v>0</v>
      </c>
      <c r="BA50" s="535">
        <f t="shared" si="2"/>
        <v>0</v>
      </c>
      <c r="BB50" s="535">
        <f t="shared" si="2"/>
        <v>0</v>
      </c>
      <c r="BC50" s="535">
        <f t="shared" si="2"/>
        <v>0</v>
      </c>
      <c r="BD50" s="535">
        <f t="shared" si="2"/>
        <v>0</v>
      </c>
      <c r="BE50" s="535">
        <f t="shared" si="2"/>
        <v>0</v>
      </c>
      <c r="BF50" s="535">
        <f t="shared" si="2"/>
        <v>0</v>
      </c>
      <c r="BG50" s="535">
        <f t="shared" si="2"/>
        <v>0</v>
      </c>
      <c r="BH50" s="535">
        <f t="shared" si="2"/>
        <v>0</v>
      </c>
      <c r="BI50" s="535">
        <f t="shared" si="2"/>
        <v>0</v>
      </c>
      <c r="BJ50" s="535">
        <f t="shared" si="2"/>
        <v>0</v>
      </c>
      <c r="BK50" s="535">
        <f t="shared" si="2"/>
        <v>0</v>
      </c>
      <c r="BL50" s="535">
        <f t="shared" si="2"/>
        <v>0</v>
      </c>
      <c r="BM50" s="535">
        <f t="shared" si="2"/>
        <v>0</v>
      </c>
      <c r="BN50" s="535">
        <f t="shared" si="2"/>
        <v>0</v>
      </c>
      <c r="BO50" s="535">
        <f t="shared" si="2"/>
        <v>0</v>
      </c>
      <c r="BP50" s="535">
        <f t="shared" si="2"/>
        <v>0</v>
      </c>
      <c r="BQ50" s="535">
        <f t="shared" si="2"/>
        <v>0</v>
      </c>
      <c r="BR50" s="535">
        <f t="shared" si="2"/>
        <v>0</v>
      </c>
      <c r="BS50" s="535">
        <f t="shared" si="2"/>
        <v>0</v>
      </c>
      <c r="BT50" s="535">
        <f t="shared" si="2"/>
        <v>0</v>
      </c>
      <c r="BU50" s="535">
        <f t="shared" ref="BU50:DC50" si="3">SUM(BU46:BU49)</f>
        <v>0</v>
      </c>
      <c r="BV50" s="535">
        <f t="shared" si="3"/>
        <v>0</v>
      </c>
      <c r="BW50" s="535">
        <f t="shared" si="3"/>
        <v>0</v>
      </c>
      <c r="BX50" s="535">
        <f t="shared" si="3"/>
        <v>0</v>
      </c>
      <c r="BY50" s="535">
        <f t="shared" si="3"/>
        <v>0</v>
      </c>
      <c r="BZ50" s="535">
        <f t="shared" si="3"/>
        <v>0</v>
      </c>
      <c r="CA50" s="535">
        <f t="shared" si="3"/>
        <v>0</v>
      </c>
      <c r="CB50" s="535">
        <f t="shared" si="3"/>
        <v>0</v>
      </c>
      <c r="CC50" s="535">
        <f t="shared" si="3"/>
        <v>0</v>
      </c>
      <c r="CD50" s="535">
        <f t="shared" si="3"/>
        <v>0</v>
      </c>
      <c r="CE50" s="535">
        <f t="shared" si="3"/>
        <v>0</v>
      </c>
      <c r="CF50" s="535">
        <f t="shared" si="3"/>
        <v>0</v>
      </c>
      <c r="CG50" s="535">
        <f t="shared" si="3"/>
        <v>0</v>
      </c>
      <c r="CH50" s="535">
        <f t="shared" si="3"/>
        <v>0</v>
      </c>
      <c r="CI50" s="535">
        <f t="shared" si="3"/>
        <v>0</v>
      </c>
      <c r="CJ50" s="535">
        <f t="shared" si="3"/>
        <v>0</v>
      </c>
      <c r="CK50" s="535">
        <f t="shared" si="3"/>
        <v>0</v>
      </c>
      <c r="CL50" s="535">
        <f t="shared" si="3"/>
        <v>0</v>
      </c>
      <c r="CM50" s="535">
        <f t="shared" si="3"/>
        <v>0</v>
      </c>
      <c r="CN50" s="535">
        <f t="shared" si="3"/>
        <v>0</v>
      </c>
      <c r="CO50" s="535">
        <f t="shared" si="3"/>
        <v>0</v>
      </c>
      <c r="CP50" s="535">
        <f t="shared" si="3"/>
        <v>0</v>
      </c>
      <c r="CQ50" s="535">
        <f t="shared" si="3"/>
        <v>0</v>
      </c>
      <c r="CR50" s="535">
        <f t="shared" si="3"/>
        <v>0</v>
      </c>
      <c r="CS50" s="535">
        <f t="shared" si="3"/>
        <v>0</v>
      </c>
      <c r="CT50" s="535">
        <f t="shared" si="3"/>
        <v>0</v>
      </c>
      <c r="CU50" s="535">
        <f t="shared" si="3"/>
        <v>0</v>
      </c>
      <c r="CV50" s="535">
        <f t="shared" si="3"/>
        <v>0</v>
      </c>
      <c r="CW50" s="535">
        <f t="shared" si="3"/>
        <v>0</v>
      </c>
      <c r="CX50" s="535">
        <f t="shared" si="3"/>
        <v>0</v>
      </c>
      <c r="CY50" s="535">
        <f t="shared" si="3"/>
        <v>0</v>
      </c>
      <c r="CZ50" s="535">
        <f t="shared" si="3"/>
        <v>0</v>
      </c>
      <c r="DA50" s="535">
        <f t="shared" si="3"/>
        <v>0</v>
      </c>
      <c r="DB50" s="535">
        <f t="shared" si="3"/>
        <v>0</v>
      </c>
      <c r="DC50" s="535">
        <f t="shared" si="3"/>
        <v>0</v>
      </c>
      <c r="DD50" s="225"/>
      <c r="DE50" s="220"/>
    </row>
    <row r="51" spans="2:109" ht="6.75" customHeight="1" x14ac:dyDescent="0.25">
      <c r="B51" s="217"/>
      <c r="C51" s="260"/>
      <c r="D51" s="272"/>
      <c r="E51" s="273"/>
      <c r="F51" s="276"/>
      <c r="G51" s="276"/>
      <c r="H51" s="823"/>
      <c r="I51" s="823"/>
      <c r="J51" s="823"/>
      <c r="K51" s="823"/>
      <c r="L51" s="823"/>
      <c r="M51" s="823"/>
      <c r="N51" s="823"/>
      <c r="O51" s="823"/>
      <c r="P51" s="823"/>
      <c r="Q51" s="823"/>
      <c r="R51" s="823"/>
      <c r="S51" s="823"/>
      <c r="T51" s="823"/>
      <c r="U51" s="823"/>
      <c r="V51" s="823"/>
      <c r="W51" s="823"/>
      <c r="X51" s="823"/>
      <c r="Y51" s="823"/>
      <c r="Z51" s="823"/>
      <c r="AA51" s="823"/>
      <c r="AB51" s="823"/>
      <c r="AC51" s="823"/>
      <c r="AD51" s="823"/>
      <c r="AE51" s="823"/>
      <c r="AF51" s="823"/>
      <c r="AG51" s="823"/>
      <c r="AH51" s="823"/>
      <c r="AI51" s="823"/>
      <c r="AJ51" s="823"/>
      <c r="AK51" s="823"/>
      <c r="AL51" s="823"/>
      <c r="AM51" s="823"/>
      <c r="AN51" s="823"/>
      <c r="AO51" s="823"/>
      <c r="AP51" s="823"/>
      <c r="AQ51" s="823"/>
      <c r="AR51" s="823"/>
      <c r="AS51" s="823"/>
      <c r="AT51" s="823"/>
      <c r="AU51" s="823"/>
      <c r="AV51" s="823"/>
      <c r="AW51" s="823"/>
      <c r="AX51" s="823"/>
      <c r="AY51" s="823"/>
      <c r="AZ51" s="823"/>
      <c r="BA51" s="823"/>
      <c r="BB51" s="823"/>
      <c r="BC51" s="823"/>
      <c r="BD51" s="823"/>
      <c r="BE51" s="823"/>
      <c r="BF51" s="823"/>
      <c r="BG51" s="823"/>
      <c r="BH51" s="823"/>
      <c r="BI51" s="823"/>
      <c r="BJ51" s="823"/>
      <c r="BK51" s="823"/>
      <c r="BL51" s="823"/>
      <c r="BM51" s="823"/>
      <c r="BN51" s="823"/>
      <c r="BO51" s="823"/>
      <c r="BP51" s="823"/>
      <c r="BQ51" s="823"/>
      <c r="BR51" s="823"/>
      <c r="BS51" s="823"/>
      <c r="BT51" s="823"/>
      <c r="BU51" s="823"/>
      <c r="BV51" s="823"/>
      <c r="BW51" s="823"/>
      <c r="BX51" s="823"/>
      <c r="BY51" s="823"/>
      <c r="BZ51" s="823"/>
      <c r="CA51" s="823"/>
      <c r="CB51" s="823"/>
      <c r="CC51" s="823"/>
      <c r="CD51" s="823"/>
      <c r="CE51" s="823"/>
      <c r="CF51" s="823"/>
      <c r="CG51" s="823"/>
      <c r="CH51" s="823"/>
      <c r="CI51" s="823"/>
      <c r="CJ51" s="823"/>
      <c r="CK51" s="823"/>
      <c r="CL51" s="823"/>
      <c r="CM51" s="823"/>
      <c r="CN51" s="823"/>
      <c r="CO51" s="823"/>
      <c r="CP51" s="823"/>
      <c r="CQ51" s="823"/>
      <c r="CR51" s="823"/>
      <c r="CS51" s="823"/>
      <c r="CT51" s="823"/>
      <c r="CU51" s="823"/>
      <c r="CV51" s="823"/>
      <c r="CW51" s="823"/>
      <c r="CX51" s="823"/>
      <c r="CY51" s="823"/>
      <c r="CZ51" s="823"/>
      <c r="DA51" s="823"/>
      <c r="DB51" s="823"/>
      <c r="DC51" s="823"/>
      <c r="DD51" s="225"/>
      <c r="DE51" s="220"/>
    </row>
    <row r="52" spans="2:109" x14ac:dyDescent="0.25">
      <c r="B52" s="217"/>
      <c r="C52" s="260"/>
      <c r="D52" s="272" t="s">
        <v>821</v>
      </c>
      <c r="E52" s="219"/>
      <c r="F52" s="276" t="s">
        <v>571</v>
      </c>
      <c r="G52" s="219"/>
      <c r="H52" s="1036">
        <f>SUM(H50:DC50)</f>
        <v>0</v>
      </c>
      <c r="I52" s="1036"/>
      <c r="J52" s="1036"/>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N52" s="823"/>
      <c r="BO52" s="823"/>
      <c r="BP52" s="823"/>
      <c r="BQ52" s="823"/>
      <c r="BR52" s="823"/>
      <c r="BS52" s="823"/>
      <c r="BT52" s="823"/>
      <c r="BU52" s="823"/>
      <c r="BV52" s="823"/>
      <c r="BW52" s="823"/>
      <c r="BX52" s="823"/>
      <c r="BY52" s="823"/>
      <c r="BZ52" s="823"/>
      <c r="CA52" s="823"/>
      <c r="CB52" s="823"/>
      <c r="CC52" s="823"/>
      <c r="CD52" s="823"/>
      <c r="CE52" s="823"/>
      <c r="CF52" s="823"/>
      <c r="CG52" s="823"/>
      <c r="CH52" s="823"/>
      <c r="CI52" s="823"/>
      <c r="CJ52" s="823"/>
      <c r="CK52" s="823"/>
      <c r="CL52" s="823"/>
      <c r="CM52" s="823"/>
      <c r="CN52" s="823"/>
      <c r="CO52" s="823"/>
      <c r="CP52" s="823"/>
      <c r="CQ52" s="823"/>
      <c r="CR52" s="823"/>
      <c r="CS52" s="823"/>
      <c r="CT52" s="823"/>
      <c r="CU52" s="823"/>
      <c r="CV52" s="823"/>
      <c r="CW52" s="823"/>
      <c r="CX52" s="823"/>
      <c r="CY52" s="823"/>
      <c r="CZ52" s="823"/>
      <c r="DA52" s="823"/>
      <c r="DB52" s="823"/>
      <c r="DC52" s="823"/>
      <c r="DD52" s="225"/>
      <c r="DE52" s="220"/>
    </row>
    <row r="53" spans="2:109" x14ac:dyDescent="0.25">
      <c r="B53" s="217"/>
      <c r="C53" s="260"/>
      <c r="D53" s="272"/>
      <c r="E53" s="219"/>
      <c r="F53" s="276"/>
      <c r="G53" s="219"/>
      <c r="H53" s="218"/>
      <c r="I53" s="218"/>
      <c r="J53" s="218"/>
      <c r="K53" s="823"/>
      <c r="L53" s="823"/>
      <c r="M53" s="823"/>
      <c r="N53" s="823"/>
      <c r="O53" s="823"/>
      <c r="P53" s="823"/>
      <c r="Q53" s="823"/>
      <c r="R53" s="823"/>
      <c r="S53" s="823"/>
      <c r="T53" s="823"/>
      <c r="U53" s="823"/>
      <c r="V53" s="823"/>
      <c r="W53" s="823"/>
      <c r="X53" s="823"/>
      <c r="Y53" s="823"/>
      <c r="Z53" s="823"/>
      <c r="AA53" s="823"/>
      <c r="AB53" s="823"/>
      <c r="AC53" s="823"/>
      <c r="AD53" s="823"/>
      <c r="AE53" s="823"/>
      <c r="AF53" s="823"/>
      <c r="AG53" s="823"/>
      <c r="AH53" s="823"/>
      <c r="AI53" s="823"/>
      <c r="AJ53" s="823"/>
      <c r="AK53" s="823"/>
      <c r="AL53" s="823"/>
      <c r="AM53" s="823"/>
      <c r="AN53" s="823"/>
      <c r="AO53" s="823"/>
      <c r="AP53" s="823"/>
      <c r="AQ53" s="823"/>
      <c r="AR53" s="823"/>
      <c r="AS53" s="823"/>
      <c r="AT53" s="823"/>
      <c r="AU53" s="823"/>
      <c r="AV53" s="823"/>
      <c r="AW53" s="823"/>
      <c r="AX53" s="823"/>
      <c r="AY53" s="823"/>
      <c r="AZ53" s="823"/>
      <c r="BA53" s="823"/>
      <c r="BB53" s="823"/>
      <c r="BC53" s="823"/>
      <c r="BD53" s="823"/>
      <c r="BE53" s="823"/>
      <c r="BF53" s="823"/>
      <c r="BG53" s="823"/>
      <c r="BH53" s="823"/>
      <c r="BI53" s="823"/>
      <c r="BJ53" s="823"/>
      <c r="BK53" s="823"/>
      <c r="BL53" s="823"/>
      <c r="BM53" s="823"/>
      <c r="BN53" s="823"/>
      <c r="BO53" s="823"/>
      <c r="BP53" s="823"/>
      <c r="BQ53" s="823"/>
      <c r="BR53" s="823"/>
      <c r="BS53" s="823"/>
      <c r="BT53" s="823"/>
      <c r="BU53" s="823"/>
      <c r="BV53" s="823"/>
      <c r="BW53" s="823"/>
      <c r="BX53" s="823"/>
      <c r="BY53" s="823"/>
      <c r="BZ53" s="823"/>
      <c r="CA53" s="823"/>
      <c r="CB53" s="823"/>
      <c r="CC53" s="823"/>
      <c r="CD53" s="823"/>
      <c r="CE53" s="823"/>
      <c r="CF53" s="823"/>
      <c r="CG53" s="823"/>
      <c r="CH53" s="823"/>
      <c r="CI53" s="823"/>
      <c r="CJ53" s="823"/>
      <c r="CK53" s="823"/>
      <c r="CL53" s="823"/>
      <c r="CM53" s="823"/>
      <c r="CN53" s="823"/>
      <c r="CO53" s="823"/>
      <c r="CP53" s="823"/>
      <c r="CQ53" s="823"/>
      <c r="CR53" s="823"/>
      <c r="CS53" s="823"/>
      <c r="CT53" s="823"/>
      <c r="CU53" s="823"/>
      <c r="CV53" s="823"/>
      <c r="CW53" s="823"/>
      <c r="CX53" s="823"/>
      <c r="CY53" s="823"/>
      <c r="CZ53" s="823"/>
      <c r="DA53" s="823"/>
      <c r="DB53" s="823"/>
      <c r="DC53" s="823"/>
      <c r="DD53" s="225"/>
      <c r="DE53" s="220"/>
    </row>
    <row r="54" spans="2:109" x14ac:dyDescent="0.25">
      <c r="B54" s="217"/>
      <c r="C54" s="263" t="s">
        <v>908</v>
      </c>
      <c r="D54" s="226" t="s">
        <v>424</v>
      </c>
      <c r="E54" s="250" t="s">
        <v>331</v>
      </c>
      <c r="F54" s="277"/>
      <c r="G54" s="283"/>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8"/>
      <c r="BL54" s="218"/>
      <c r="BM54" s="218"/>
      <c r="BN54" s="218"/>
      <c r="BO54" s="218"/>
      <c r="BP54" s="218"/>
      <c r="BQ54" s="218"/>
      <c r="BR54" s="218"/>
      <c r="BS54" s="218"/>
      <c r="BT54" s="218"/>
      <c r="BU54" s="218"/>
      <c r="BV54" s="218"/>
      <c r="BW54" s="218"/>
      <c r="BX54" s="218"/>
      <c r="BY54" s="218"/>
      <c r="BZ54" s="218"/>
      <c r="CA54" s="218"/>
      <c r="CB54" s="218"/>
      <c r="CC54" s="218"/>
      <c r="CD54" s="218"/>
      <c r="CE54" s="218"/>
      <c r="CF54" s="218"/>
      <c r="CG54" s="218"/>
      <c r="CH54" s="218"/>
      <c r="CI54" s="218"/>
      <c r="CJ54" s="218"/>
      <c r="CK54" s="218"/>
      <c r="CL54" s="218"/>
      <c r="CM54" s="218"/>
      <c r="CN54" s="218"/>
      <c r="CO54" s="218"/>
      <c r="CP54" s="218"/>
      <c r="CQ54" s="218"/>
      <c r="CR54" s="218"/>
      <c r="CS54" s="218"/>
      <c r="CT54" s="218"/>
      <c r="CU54" s="218"/>
      <c r="CV54" s="218"/>
      <c r="CW54" s="218"/>
      <c r="CX54" s="218"/>
      <c r="CY54" s="218"/>
      <c r="CZ54" s="218"/>
      <c r="DA54" s="218"/>
      <c r="DB54" s="218"/>
      <c r="DC54" s="218"/>
      <c r="DD54" s="218"/>
      <c r="DE54" s="220"/>
    </row>
    <row r="55" spans="2:109" x14ac:dyDescent="0.25">
      <c r="B55" s="217"/>
      <c r="C55" s="260"/>
      <c r="D55" s="226"/>
      <c r="E55" s="219"/>
      <c r="F55" s="219"/>
      <c r="G55" s="219"/>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c r="BP55" s="218"/>
      <c r="BQ55" s="218"/>
      <c r="BR55" s="218"/>
      <c r="BS55" s="218"/>
      <c r="BT55" s="218"/>
      <c r="BU55" s="218"/>
      <c r="BV55" s="218"/>
      <c r="BW55" s="218"/>
      <c r="BX55" s="218"/>
      <c r="BY55" s="218"/>
      <c r="BZ55" s="218"/>
      <c r="CA55" s="218"/>
      <c r="CB55" s="218"/>
      <c r="CC55" s="218"/>
      <c r="CD55" s="218"/>
      <c r="CE55" s="218"/>
      <c r="CF55" s="218"/>
      <c r="CG55" s="218"/>
      <c r="CH55" s="218"/>
      <c r="CI55" s="218"/>
      <c r="CJ55" s="218"/>
      <c r="CK55" s="218"/>
      <c r="CL55" s="218"/>
      <c r="CM55" s="218"/>
      <c r="CN55" s="218"/>
      <c r="CO55" s="218"/>
      <c r="CP55" s="218"/>
      <c r="CQ55" s="218"/>
      <c r="CR55" s="218"/>
      <c r="CS55" s="218"/>
      <c r="CT55" s="218"/>
      <c r="CU55" s="218"/>
      <c r="CV55" s="218"/>
      <c r="CW55" s="218"/>
      <c r="CX55" s="218"/>
      <c r="CY55" s="218"/>
      <c r="CZ55" s="218"/>
      <c r="DA55" s="218"/>
      <c r="DB55" s="218"/>
      <c r="DC55" s="218"/>
      <c r="DD55" s="218"/>
      <c r="DE55" s="220"/>
    </row>
    <row r="56" spans="2:109" ht="21" customHeight="1" x14ac:dyDescent="0.25">
      <c r="B56" s="217"/>
      <c r="C56" s="262" t="s">
        <v>410</v>
      </c>
      <c r="D56" s="240"/>
      <c r="E56" s="266" t="s">
        <v>549</v>
      </c>
      <c r="F56" s="239"/>
      <c r="G56" s="239"/>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c r="AI56" s="237"/>
      <c r="AJ56" s="237"/>
      <c r="AK56" s="237"/>
      <c r="AL56" s="237"/>
      <c r="AM56" s="237"/>
      <c r="AN56" s="237"/>
      <c r="AO56" s="237"/>
      <c r="AP56" s="237"/>
      <c r="AQ56" s="237"/>
      <c r="AR56" s="237"/>
      <c r="AS56" s="237"/>
      <c r="AT56" s="237"/>
      <c r="AU56" s="237"/>
      <c r="AV56" s="237"/>
      <c r="AW56" s="237"/>
      <c r="AX56" s="237"/>
      <c r="AY56" s="237"/>
      <c r="AZ56" s="237"/>
      <c r="BA56" s="237"/>
      <c r="BB56" s="237"/>
      <c r="BC56" s="237"/>
      <c r="BD56" s="237"/>
      <c r="BE56" s="237"/>
      <c r="BF56" s="237"/>
      <c r="BG56" s="237"/>
      <c r="BH56" s="237"/>
      <c r="BI56" s="237"/>
      <c r="BJ56" s="237"/>
      <c r="BK56" s="237"/>
      <c r="BL56" s="237"/>
      <c r="BM56" s="237"/>
      <c r="BN56" s="237"/>
      <c r="BO56" s="237"/>
      <c r="BP56" s="237"/>
      <c r="BQ56" s="237"/>
      <c r="BR56" s="237"/>
      <c r="BS56" s="237"/>
      <c r="BT56" s="237"/>
      <c r="BU56" s="237"/>
      <c r="BV56" s="237"/>
      <c r="BW56" s="237"/>
      <c r="BX56" s="237"/>
      <c r="BY56" s="237"/>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c r="DA56" s="237"/>
      <c r="DB56" s="237"/>
      <c r="DC56" s="237"/>
      <c r="DD56" s="237"/>
      <c r="DE56" s="220"/>
    </row>
    <row r="57" spans="2:109" x14ac:dyDescent="0.25">
      <c r="B57" s="217"/>
      <c r="C57" s="260"/>
      <c r="D57" s="246"/>
      <c r="E57" s="219"/>
      <c r="F57" s="219"/>
      <c r="G57" s="219"/>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8"/>
      <c r="BA57" s="218"/>
      <c r="BB57" s="218"/>
      <c r="BC57" s="218"/>
      <c r="BD57" s="218"/>
      <c r="BE57" s="218"/>
      <c r="BF57" s="218"/>
      <c r="BG57" s="218"/>
      <c r="BH57" s="218"/>
      <c r="BI57" s="218"/>
      <c r="BJ57" s="218"/>
      <c r="BK57" s="218"/>
      <c r="BL57" s="218"/>
      <c r="BM57" s="218"/>
      <c r="BN57" s="218"/>
      <c r="BO57" s="218"/>
      <c r="BP57" s="218"/>
      <c r="BQ57" s="218"/>
      <c r="BR57" s="218"/>
      <c r="BS57" s="218"/>
      <c r="BT57" s="218"/>
      <c r="BU57" s="218"/>
      <c r="BV57" s="218"/>
      <c r="BW57" s="218"/>
      <c r="BX57" s="218"/>
      <c r="BY57" s="218"/>
      <c r="BZ57" s="218"/>
      <c r="CA57" s="218"/>
      <c r="CB57" s="218"/>
      <c r="CC57" s="218"/>
      <c r="CD57" s="218"/>
      <c r="CE57" s="218"/>
      <c r="CF57" s="218"/>
      <c r="CG57" s="218"/>
      <c r="CH57" s="218"/>
      <c r="CI57" s="218"/>
      <c r="CJ57" s="218"/>
      <c r="CK57" s="218"/>
      <c r="CL57" s="218"/>
      <c r="CM57" s="218"/>
      <c r="CN57" s="218"/>
      <c r="CO57" s="218"/>
      <c r="CP57" s="218"/>
      <c r="CQ57" s="218"/>
      <c r="CR57" s="218"/>
      <c r="CS57" s="218"/>
      <c r="CT57" s="218"/>
      <c r="CU57" s="218"/>
      <c r="CV57" s="218"/>
      <c r="CW57" s="218"/>
      <c r="CX57" s="218"/>
      <c r="CY57" s="218"/>
      <c r="CZ57" s="218"/>
      <c r="DA57" s="218"/>
      <c r="DB57" s="218"/>
      <c r="DC57" s="218"/>
      <c r="DD57" s="218"/>
      <c r="DE57" s="220"/>
    </row>
    <row r="58" spans="2:109" ht="19.5" customHeight="1" x14ac:dyDescent="0.25">
      <c r="B58" s="217"/>
      <c r="C58" s="260"/>
      <c r="D58" s="115" t="s">
        <v>375</v>
      </c>
      <c r="E58" s="239"/>
      <c r="F58" s="239"/>
      <c r="G58" s="239"/>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c r="AL58" s="237"/>
      <c r="AM58" s="237"/>
      <c r="AN58" s="237"/>
      <c r="AO58" s="237"/>
      <c r="AP58" s="237"/>
      <c r="AQ58" s="237"/>
      <c r="AR58" s="237"/>
      <c r="AS58" s="237"/>
      <c r="AT58" s="237"/>
      <c r="AU58" s="237"/>
      <c r="AV58" s="237"/>
      <c r="AW58" s="237"/>
      <c r="AX58" s="237"/>
      <c r="AY58" s="237"/>
      <c r="AZ58" s="237"/>
      <c r="BA58" s="237"/>
      <c r="BB58" s="237"/>
      <c r="BC58" s="237"/>
      <c r="BD58" s="237"/>
      <c r="BE58" s="237"/>
      <c r="BF58" s="237"/>
      <c r="BG58" s="237"/>
      <c r="BH58" s="237"/>
      <c r="BI58" s="237"/>
      <c r="BJ58" s="237"/>
      <c r="BK58" s="237"/>
      <c r="BL58" s="237"/>
      <c r="BM58" s="237"/>
      <c r="BN58" s="237"/>
      <c r="BO58" s="237"/>
      <c r="BP58" s="237"/>
      <c r="BQ58" s="237"/>
      <c r="BR58" s="237"/>
      <c r="BS58" s="237"/>
      <c r="BT58" s="237"/>
      <c r="BU58" s="237"/>
      <c r="BV58" s="237"/>
      <c r="BW58" s="237"/>
      <c r="BX58" s="237"/>
      <c r="BY58" s="237"/>
      <c r="BZ58" s="237"/>
      <c r="CA58" s="237"/>
      <c r="CB58" s="237"/>
      <c r="CC58" s="237"/>
      <c r="CD58" s="237"/>
      <c r="CE58" s="237"/>
      <c r="CF58" s="237"/>
      <c r="CG58" s="237"/>
      <c r="CH58" s="237"/>
      <c r="CI58" s="237"/>
      <c r="CJ58" s="237"/>
      <c r="CK58" s="237"/>
      <c r="CL58" s="237"/>
      <c r="CM58" s="237"/>
      <c r="CN58" s="237"/>
      <c r="CO58" s="237"/>
      <c r="CP58" s="237"/>
      <c r="CQ58" s="237"/>
      <c r="CR58" s="237"/>
      <c r="CS58" s="237"/>
      <c r="CT58" s="237"/>
      <c r="CU58" s="237"/>
      <c r="CV58" s="237"/>
      <c r="CW58" s="237"/>
      <c r="CX58" s="237"/>
      <c r="CY58" s="237"/>
      <c r="CZ58" s="237"/>
      <c r="DA58" s="237"/>
      <c r="DB58" s="237"/>
      <c r="DC58" s="237"/>
      <c r="DD58" s="237"/>
      <c r="DE58" s="220"/>
    </row>
    <row r="59" spans="2:109" x14ac:dyDescent="0.25">
      <c r="B59" s="217"/>
      <c r="C59" s="263" t="s">
        <v>909</v>
      </c>
      <c r="D59" s="226" t="s">
        <v>10</v>
      </c>
      <c r="E59" s="219" t="s">
        <v>120</v>
      </c>
      <c r="F59" s="219"/>
      <c r="G59" s="219"/>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c r="AW59" s="275"/>
      <c r="AX59" s="275"/>
      <c r="AY59" s="275"/>
      <c r="AZ59" s="275"/>
      <c r="BA59" s="275"/>
      <c r="BB59" s="275"/>
      <c r="BC59" s="275"/>
      <c r="BD59" s="275"/>
      <c r="BE59" s="275"/>
      <c r="BF59" s="275"/>
      <c r="BG59" s="275"/>
      <c r="BH59" s="275"/>
      <c r="BI59" s="275"/>
      <c r="BJ59" s="275"/>
      <c r="BK59" s="275"/>
      <c r="BL59" s="275"/>
      <c r="BM59" s="275"/>
      <c r="BN59" s="275"/>
      <c r="BO59" s="275"/>
      <c r="BP59" s="275"/>
      <c r="BQ59" s="275"/>
      <c r="BR59" s="275"/>
      <c r="BS59" s="275"/>
      <c r="BT59" s="275"/>
      <c r="BU59" s="275"/>
      <c r="BV59" s="275"/>
      <c r="BW59" s="275"/>
      <c r="BX59" s="275"/>
      <c r="BY59" s="275"/>
      <c r="BZ59" s="275"/>
      <c r="CA59" s="275"/>
      <c r="CB59" s="275"/>
      <c r="CC59" s="275"/>
      <c r="CD59" s="275"/>
      <c r="CE59" s="275"/>
      <c r="CF59" s="275"/>
      <c r="CG59" s="275"/>
      <c r="CH59" s="275"/>
      <c r="CI59" s="275"/>
      <c r="CJ59" s="275"/>
      <c r="CK59" s="275"/>
      <c r="CL59" s="275"/>
      <c r="CM59" s="275"/>
      <c r="CN59" s="275"/>
      <c r="CO59" s="275"/>
      <c r="CP59" s="275"/>
      <c r="CQ59" s="275"/>
      <c r="CR59" s="275"/>
      <c r="CS59" s="275"/>
      <c r="CT59" s="275"/>
      <c r="CU59" s="275"/>
      <c r="CV59" s="275"/>
      <c r="CW59" s="275"/>
      <c r="CX59" s="275"/>
      <c r="CY59" s="275"/>
      <c r="CZ59" s="275"/>
      <c r="DA59" s="275"/>
      <c r="DB59" s="275"/>
      <c r="DC59" s="275"/>
      <c r="DD59" s="218"/>
      <c r="DE59" s="220"/>
    </row>
    <row r="60" spans="2:109" x14ac:dyDescent="0.25">
      <c r="B60" s="217"/>
      <c r="C60" s="263" t="s">
        <v>910</v>
      </c>
      <c r="D60" s="226" t="s">
        <v>11</v>
      </c>
      <c r="E60" s="219" t="s">
        <v>120</v>
      </c>
      <c r="F60" s="219"/>
      <c r="G60" s="219"/>
      <c r="H60" s="275"/>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c r="AW60" s="275"/>
      <c r="AX60" s="275"/>
      <c r="AY60" s="275"/>
      <c r="AZ60" s="275"/>
      <c r="BA60" s="275"/>
      <c r="BB60" s="275"/>
      <c r="BC60" s="275"/>
      <c r="BD60" s="275"/>
      <c r="BE60" s="275"/>
      <c r="BF60" s="275"/>
      <c r="BG60" s="275"/>
      <c r="BH60" s="275"/>
      <c r="BI60" s="275"/>
      <c r="BJ60" s="275"/>
      <c r="BK60" s="275"/>
      <c r="BL60" s="275"/>
      <c r="BM60" s="275"/>
      <c r="BN60" s="275"/>
      <c r="BO60" s="275"/>
      <c r="BP60" s="275"/>
      <c r="BQ60" s="275"/>
      <c r="BR60" s="275"/>
      <c r="BS60" s="275"/>
      <c r="BT60" s="275"/>
      <c r="BU60" s="275"/>
      <c r="BV60" s="275"/>
      <c r="BW60" s="275"/>
      <c r="BX60" s="275"/>
      <c r="BY60" s="275"/>
      <c r="BZ60" s="275"/>
      <c r="CA60" s="275"/>
      <c r="CB60" s="275"/>
      <c r="CC60" s="275"/>
      <c r="CD60" s="275"/>
      <c r="CE60" s="275"/>
      <c r="CF60" s="275"/>
      <c r="CG60" s="275"/>
      <c r="CH60" s="275"/>
      <c r="CI60" s="275"/>
      <c r="CJ60" s="275"/>
      <c r="CK60" s="275"/>
      <c r="CL60" s="275"/>
      <c r="CM60" s="275"/>
      <c r="CN60" s="275"/>
      <c r="CO60" s="275"/>
      <c r="CP60" s="275"/>
      <c r="CQ60" s="275"/>
      <c r="CR60" s="275"/>
      <c r="CS60" s="275"/>
      <c r="CT60" s="275"/>
      <c r="CU60" s="275"/>
      <c r="CV60" s="275"/>
      <c r="CW60" s="275"/>
      <c r="CX60" s="275"/>
      <c r="CY60" s="275"/>
      <c r="CZ60" s="275"/>
      <c r="DA60" s="275"/>
      <c r="DB60" s="275"/>
      <c r="DC60" s="275"/>
      <c r="DD60" s="218"/>
      <c r="DE60" s="220"/>
    </row>
    <row r="61" spans="2:109" x14ac:dyDescent="0.25">
      <c r="B61" s="217"/>
      <c r="C61" s="263" t="s">
        <v>911</v>
      </c>
      <c r="D61" s="226" t="s">
        <v>12</v>
      </c>
      <c r="E61" s="219" t="s">
        <v>120</v>
      </c>
      <c r="F61" s="219"/>
      <c r="G61" s="219"/>
      <c r="H61" s="275"/>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c r="AW61" s="275"/>
      <c r="AX61" s="275"/>
      <c r="AY61" s="275"/>
      <c r="AZ61" s="275"/>
      <c r="BA61" s="275"/>
      <c r="BB61" s="275"/>
      <c r="BC61" s="275"/>
      <c r="BD61" s="275"/>
      <c r="BE61" s="275"/>
      <c r="BF61" s="275"/>
      <c r="BG61" s="275"/>
      <c r="BH61" s="275"/>
      <c r="BI61" s="275"/>
      <c r="BJ61" s="275"/>
      <c r="BK61" s="275"/>
      <c r="BL61" s="275"/>
      <c r="BM61" s="275"/>
      <c r="BN61" s="275"/>
      <c r="BO61" s="275"/>
      <c r="BP61" s="275"/>
      <c r="BQ61" s="275"/>
      <c r="BR61" s="275"/>
      <c r="BS61" s="275"/>
      <c r="BT61" s="275"/>
      <c r="BU61" s="275"/>
      <c r="BV61" s="275"/>
      <c r="BW61" s="275"/>
      <c r="BX61" s="275"/>
      <c r="BY61" s="275"/>
      <c r="BZ61" s="275"/>
      <c r="CA61" s="275"/>
      <c r="CB61" s="275"/>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18"/>
      <c r="DE61" s="220"/>
    </row>
    <row r="62" spans="2:109" x14ac:dyDescent="0.25">
      <c r="B62" s="217"/>
      <c r="C62" s="263" t="s">
        <v>912</v>
      </c>
      <c r="D62" s="226" t="s">
        <v>13</v>
      </c>
      <c r="E62" s="219" t="s">
        <v>120</v>
      </c>
      <c r="F62" s="219"/>
      <c r="G62" s="219"/>
      <c r="H62" s="275"/>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c r="AW62" s="275"/>
      <c r="AX62" s="275"/>
      <c r="AY62" s="275"/>
      <c r="AZ62" s="275"/>
      <c r="BA62" s="275"/>
      <c r="BB62" s="275"/>
      <c r="BC62" s="275"/>
      <c r="BD62" s="275"/>
      <c r="BE62" s="275"/>
      <c r="BF62" s="275"/>
      <c r="BG62" s="275"/>
      <c r="BH62" s="275"/>
      <c r="BI62" s="275"/>
      <c r="BJ62" s="275"/>
      <c r="BK62" s="275"/>
      <c r="BL62" s="275"/>
      <c r="BM62" s="275"/>
      <c r="BN62" s="275"/>
      <c r="BO62" s="275"/>
      <c r="BP62" s="275"/>
      <c r="BQ62" s="275"/>
      <c r="BR62" s="275"/>
      <c r="BS62" s="275"/>
      <c r="BT62" s="275"/>
      <c r="BU62" s="275"/>
      <c r="BV62" s="275"/>
      <c r="BW62" s="275"/>
      <c r="BX62" s="275"/>
      <c r="BY62" s="275"/>
      <c r="BZ62" s="275"/>
      <c r="CA62" s="275"/>
      <c r="CB62" s="275"/>
      <c r="CC62" s="275"/>
      <c r="CD62" s="275"/>
      <c r="CE62" s="275"/>
      <c r="CF62" s="275"/>
      <c r="CG62" s="275"/>
      <c r="CH62" s="275"/>
      <c r="CI62" s="275"/>
      <c r="CJ62" s="275"/>
      <c r="CK62" s="275"/>
      <c r="CL62" s="275"/>
      <c r="CM62" s="275"/>
      <c r="CN62" s="275"/>
      <c r="CO62" s="275"/>
      <c r="CP62" s="275"/>
      <c r="CQ62" s="275"/>
      <c r="CR62" s="275"/>
      <c r="CS62" s="275"/>
      <c r="CT62" s="275"/>
      <c r="CU62" s="275"/>
      <c r="CV62" s="275"/>
      <c r="CW62" s="275"/>
      <c r="CX62" s="275"/>
      <c r="CY62" s="275"/>
      <c r="CZ62" s="275"/>
      <c r="DA62" s="275"/>
      <c r="DB62" s="275"/>
      <c r="DC62" s="275"/>
      <c r="DD62" s="218"/>
      <c r="DE62" s="220"/>
    </row>
    <row r="63" spans="2:109" x14ac:dyDescent="0.25">
      <c r="B63" s="217"/>
      <c r="C63" s="263" t="s">
        <v>913</v>
      </c>
      <c r="D63" s="226" t="s">
        <v>14</v>
      </c>
      <c r="E63" s="219" t="s">
        <v>120</v>
      </c>
      <c r="F63" s="219"/>
      <c r="G63" s="219"/>
      <c r="H63" s="275"/>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c r="AW63" s="275"/>
      <c r="AX63" s="275"/>
      <c r="AY63" s="275"/>
      <c r="AZ63" s="275"/>
      <c r="BA63" s="275"/>
      <c r="BB63" s="275"/>
      <c r="BC63" s="275"/>
      <c r="BD63" s="275"/>
      <c r="BE63" s="275"/>
      <c r="BF63" s="275"/>
      <c r="BG63" s="275"/>
      <c r="BH63" s="275"/>
      <c r="BI63" s="275"/>
      <c r="BJ63" s="275"/>
      <c r="BK63" s="275"/>
      <c r="BL63" s="275"/>
      <c r="BM63" s="275"/>
      <c r="BN63" s="275"/>
      <c r="BO63" s="275"/>
      <c r="BP63" s="275"/>
      <c r="BQ63" s="275"/>
      <c r="BR63" s="275"/>
      <c r="BS63" s="275"/>
      <c r="BT63" s="275"/>
      <c r="BU63" s="275"/>
      <c r="BV63" s="275"/>
      <c r="BW63" s="275"/>
      <c r="BX63" s="275"/>
      <c r="BY63" s="275"/>
      <c r="BZ63" s="275"/>
      <c r="CA63" s="275"/>
      <c r="CB63" s="275"/>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18"/>
      <c r="DE63" s="220"/>
    </row>
    <row r="64" spans="2:109" x14ac:dyDescent="0.25">
      <c r="B64" s="217"/>
      <c r="C64" s="263" t="s">
        <v>914</v>
      </c>
      <c r="D64" s="226" t="s">
        <v>15</v>
      </c>
      <c r="E64" s="219" t="s">
        <v>120</v>
      </c>
      <c r="F64" s="219"/>
      <c r="G64" s="219"/>
      <c r="H64" s="275"/>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c r="AW64" s="275"/>
      <c r="AX64" s="275"/>
      <c r="AY64" s="275"/>
      <c r="AZ64" s="275"/>
      <c r="BA64" s="275"/>
      <c r="BB64" s="275"/>
      <c r="BC64" s="275"/>
      <c r="BD64" s="275"/>
      <c r="BE64" s="275"/>
      <c r="BF64" s="275"/>
      <c r="BG64" s="275"/>
      <c r="BH64" s="275"/>
      <c r="BI64" s="275"/>
      <c r="BJ64" s="275"/>
      <c r="BK64" s="275"/>
      <c r="BL64" s="275"/>
      <c r="BM64" s="275"/>
      <c r="BN64" s="275"/>
      <c r="BO64" s="275"/>
      <c r="BP64" s="275"/>
      <c r="BQ64" s="275"/>
      <c r="BR64" s="275"/>
      <c r="BS64" s="275"/>
      <c r="BT64" s="275"/>
      <c r="BU64" s="275"/>
      <c r="BV64" s="275"/>
      <c r="BW64" s="275"/>
      <c r="BX64" s="275"/>
      <c r="BY64" s="275"/>
      <c r="BZ64" s="275"/>
      <c r="CA64" s="275"/>
      <c r="CB64" s="275"/>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18"/>
      <c r="DE64" s="220"/>
    </row>
    <row r="65" spans="2:109" x14ac:dyDescent="0.25">
      <c r="B65" s="217"/>
      <c r="C65" s="263" t="s">
        <v>915</v>
      </c>
      <c r="D65" s="226" t="s">
        <v>16</v>
      </c>
      <c r="E65" s="219" t="s">
        <v>120</v>
      </c>
      <c r="F65" s="219"/>
      <c r="G65" s="219"/>
      <c r="H65" s="275"/>
      <c r="I65" s="275"/>
      <c r="J65" s="275"/>
      <c r="K65" s="275"/>
      <c r="L65" s="275"/>
      <c r="M65" s="275"/>
      <c r="N65" s="275"/>
      <c r="O65" s="275"/>
      <c r="P65" s="275"/>
      <c r="Q65" s="275"/>
      <c r="R65" s="275"/>
      <c r="S65" s="275"/>
      <c r="T65" s="275"/>
      <c r="U65" s="275"/>
      <c r="V65" s="275"/>
      <c r="W65" s="275"/>
      <c r="X65" s="275"/>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c r="AW65" s="275"/>
      <c r="AX65" s="275"/>
      <c r="AY65" s="275"/>
      <c r="AZ65" s="275"/>
      <c r="BA65" s="275"/>
      <c r="BB65" s="275"/>
      <c r="BC65" s="275"/>
      <c r="BD65" s="275"/>
      <c r="BE65" s="275"/>
      <c r="BF65" s="275"/>
      <c r="BG65" s="275"/>
      <c r="BH65" s="275"/>
      <c r="BI65" s="275"/>
      <c r="BJ65" s="275"/>
      <c r="BK65" s="275"/>
      <c r="BL65" s="275"/>
      <c r="BM65" s="275"/>
      <c r="BN65" s="275"/>
      <c r="BO65" s="275"/>
      <c r="BP65" s="275"/>
      <c r="BQ65" s="275"/>
      <c r="BR65" s="275"/>
      <c r="BS65" s="275"/>
      <c r="BT65" s="275"/>
      <c r="BU65" s="275"/>
      <c r="BV65" s="275"/>
      <c r="BW65" s="275"/>
      <c r="BX65" s="275"/>
      <c r="BY65" s="275"/>
      <c r="BZ65" s="275"/>
      <c r="CA65" s="275"/>
      <c r="CB65" s="275"/>
      <c r="CC65" s="275"/>
      <c r="CD65" s="275"/>
      <c r="CE65" s="275"/>
      <c r="CF65" s="275"/>
      <c r="CG65" s="275"/>
      <c r="CH65" s="275"/>
      <c r="CI65" s="275"/>
      <c r="CJ65" s="275"/>
      <c r="CK65" s="275"/>
      <c r="CL65" s="275"/>
      <c r="CM65" s="275"/>
      <c r="CN65" s="275"/>
      <c r="CO65" s="275"/>
      <c r="CP65" s="275"/>
      <c r="CQ65" s="275"/>
      <c r="CR65" s="275"/>
      <c r="CS65" s="275"/>
      <c r="CT65" s="275"/>
      <c r="CU65" s="275"/>
      <c r="CV65" s="275"/>
      <c r="CW65" s="275"/>
      <c r="CX65" s="275"/>
      <c r="CY65" s="275"/>
      <c r="CZ65" s="275"/>
      <c r="DA65" s="275"/>
      <c r="DB65" s="275"/>
      <c r="DC65" s="275"/>
      <c r="DD65" s="218"/>
      <c r="DE65" s="220"/>
    </row>
    <row r="66" spans="2:109" x14ac:dyDescent="0.25">
      <c r="B66" s="217"/>
      <c r="C66" s="263" t="s">
        <v>641</v>
      </c>
      <c r="D66" s="226" t="s">
        <v>17</v>
      </c>
      <c r="E66" s="219" t="s">
        <v>120</v>
      </c>
      <c r="F66" s="219"/>
      <c r="G66" s="219"/>
      <c r="H66" s="275"/>
      <c r="I66" s="275"/>
      <c r="J66" s="275"/>
      <c r="K66" s="275"/>
      <c r="L66" s="275"/>
      <c r="M66" s="275"/>
      <c r="N66" s="275"/>
      <c r="O66" s="275"/>
      <c r="P66" s="275"/>
      <c r="Q66" s="275"/>
      <c r="R66" s="275"/>
      <c r="S66" s="275"/>
      <c r="T66" s="275"/>
      <c r="U66" s="275"/>
      <c r="V66" s="275"/>
      <c r="W66" s="275"/>
      <c r="X66" s="275"/>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c r="AW66" s="275"/>
      <c r="AX66" s="275"/>
      <c r="AY66" s="275"/>
      <c r="AZ66" s="275"/>
      <c r="BA66" s="275"/>
      <c r="BB66" s="275"/>
      <c r="BC66" s="275"/>
      <c r="BD66" s="275"/>
      <c r="BE66" s="275"/>
      <c r="BF66" s="275"/>
      <c r="BG66" s="275"/>
      <c r="BH66" s="275"/>
      <c r="BI66" s="275"/>
      <c r="BJ66" s="275"/>
      <c r="BK66" s="275"/>
      <c r="BL66" s="275"/>
      <c r="BM66" s="275"/>
      <c r="BN66" s="275"/>
      <c r="BO66" s="275"/>
      <c r="BP66" s="275"/>
      <c r="BQ66" s="275"/>
      <c r="BR66" s="275"/>
      <c r="BS66" s="275"/>
      <c r="BT66" s="275"/>
      <c r="BU66" s="275"/>
      <c r="BV66" s="275"/>
      <c r="BW66" s="275"/>
      <c r="BX66" s="275"/>
      <c r="BY66" s="275"/>
      <c r="BZ66" s="275"/>
      <c r="CA66" s="275"/>
      <c r="CB66" s="275"/>
      <c r="CC66" s="275"/>
      <c r="CD66" s="275"/>
      <c r="CE66" s="275"/>
      <c r="CF66" s="275"/>
      <c r="CG66" s="275"/>
      <c r="CH66" s="275"/>
      <c r="CI66" s="275"/>
      <c r="CJ66" s="275"/>
      <c r="CK66" s="275"/>
      <c r="CL66" s="275"/>
      <c r="CM66" s="275"/>
      <c r="CN66" s="275"/>
      <c r="CO66" s="275"/>
      <c r="CP66" s="275"/>
      <c r="CQ66" s="275"/>
      <c r="CR66" s="275"/>
      <c r="CS66" s="275"/>
      <c r="CT66" s="275"/>
      <c r="CU66" s="275"/>
      <c r="CV66" s="275"/>
      <c r="CW66" s="275"/>
      <c r="CX66" s="275"/>
      <c r="CY66" s="275"/>
      <c r="CZ66" s="275"/>
      <c r="DA66" s="275"/>
      <c r="DB66" s="275"/>
      <c r="DC66" s="275"/>
      <c r="DD66" s="218"/>
      <c r="DE66" s="220"/>
    </row>
    <row r="67" spans="2:109" ht="21" x14ac:dyDescent="0.35">
      <c r="B67" s="217"/>
      <c r="C67" s="263" t="s">
        <v>916</v>
      </c>
      <c r="D67" s="820" t="s">
        <v>698</v>
      </c>
      <c r="E67" s="219" t="s">
        <v>120</v>
      </c>
      <c r="F67" s="225"/>
      <c r="G67" s="554" t="s">
        <v>549</v>
      </c>
      <c r="H67" s="275"/>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c r="AW67" s="275"/>
      <c r="AX67" s="275"/>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5"/>
      <c r="BW67" s="275"/>
      <c r="BX67" s="275"/>
      <c r="BY67" s="275"/>
      <c r="BZ67" s="275"/>
      <c r="CA67" s="275"/>
      <c r="CB67" s="275"/>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18"/>
      <c r="DE67" s="220"/>
    </row>
    <row r="68" spans="2:109" s="91" customFormat="1" ht="18.75" customHeight="1" x14ac:dyDescent="0.25">
      <c r="B68" s="152"/>
      <c r="C68" s="268"/>
      <c r="D68" s="115" t="s">
        <v>420</v>
      </c>
      <c r="E68" s="269"/>
      <c r="F68" s="269"/>
      <c r="G68" s="269"/>
      <c r="H68" s="270"/>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0"/>
      <c r="BW68" s="270"/>
      <c r="BX68" s="270"/>
      <c r="BY68" s="270"/>
      <c r="BZ68" s="270"/>
      <c r="CA68" s="270"/>
      <c r="CB68" s="270"/>
      <c r="CC68" s="270"/>
      <c r="CD68" s="270"/>
      <c r="CE68" s="270"/>
      <c r="CF68" s="270"/>
      <c r="CG68" s="270"/>
      <c r="CH68" s="270"/>
      <c r="CI68" s="270"/>
      <c r="CJ68" s="270"/>
      <c r="CK68" s="270"/>
      <c r="CL68" s="270"/>
      <c r="CM68" s="270"/>
      <c r="CN68" s="270"/>
      <c r="CO68" s="270"/>
      <c r="CP68" s="270"/>
      <c r="CQ68" s="270"/>
      <c r="CR68" s="270"/>
      <c r="CS68" s="270"/>
      <c r="CT68" s="270"/>
      <c r="CU68" s="270"/>
      <c r="CV68" s="270"/>
      <c r="CW68" s="270"/>
      <c r="CX68" s="270"/>
      <c r="CY68" s="270"/>
      <c r="CZ68" s="270"/>
      <c r="DA68" s="270"/>
      <c r="DB68" s="270"/>
      <c r="DC68" s="270"/>
      <c r="DD68" s="270"/>
      <c r="DE68" s="154"/>
    </row>
    <row r="69" spans="2:109" x14ac:dyDescent="0.25">
      <c r="B69" s="217"/>
      <c r="C69" s="263" t="s">
        <v>917</v>
      </c>
      <c r="D69" s="226" t="s">
        <v>10</v>
      </c>
      <c r="E69" s="219" t="s">
        <v>1117</v>
      </c>
      <c r="F69" s="219"/>
      <c r="G69" s="219"/>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c r="AR69" s="271"/>
      <c r="AS69" s="271"/>
      <c r="AT69" s="271"/>
      <c r="AU69" s="271"/>
      <c r="AV69" s="271"/>
      <c r="AW69" s="271"/>
      <c r="AX69" s="271"/>
      <c r="AY69" s="271"/>
      <c r="AZ69" s="271"/>
      <c r="BA69" s="271"/>
      <c r="BB69" s="271"/>
      <c r="BC69" s="271"/>
      <c r="BD69" s="271"/>
      <c r="BE69" s="271"/>
      <c r="BF69" s="271"/>
      <c r="BG69" s="271"/>
      <c r="BH69" s="271"/>
      <c r="BI69" s="271"/>
      <c r="BJ69" s="271"/>
      <c r="BK69" s="271"/>
      <c r="BL69" s="271"/>
      <c r="BM69" s="271"/>
      <c r="BN69" s="271"/>
      <c r="BO69" s="271"/>
      <c r="BP69" s="271"/>
      <c r="BQ69" s="271"/>
      <c r="BR69" s="271"/>
      <c r="BS69" s="271"/>
      <c r="BT69" s="271"/>
      <c r="BU69" s="271"/>
      <c r="BV69" s="271"/>
      <c r="BW69" s="271"/>
      <c r="BX69" s="271"/>
      <c r="BY69" s="271"/>
      <c r="BZ69" s="271"/>
      <c r="CA69" s="271"/>
      <c r="CB69" s="271"/>
      <c r="CC69" s="271"/>
      <c r="CD69" s="271"/>
      <c r="CE69" s="271"/>
      <c r="CF69" s="271"/>
      <c r="CG69" s="271"/>
      <c r="CH69" s="271"/>
      <c r="CI69" s="271"/>
      <c r="CJ69" s="271"/>
      <c r="CK69" s="271"/>
      <c r="CL69" s="271"/>
      <c r="CM69" s="271"/>
      <c r="CN69" s="271"/>
      <c r="CO69" s="271"/>
      <c r="CP69" s="271"/>
      <c r="CQ69" s="271"/>
      <c r="CR69" s="271"/>
      <c r="CS69" s="271"/>
      <c r="CT69" s="271"/>
      <c r="CU69" s="271"/>
      <c r="CV69" s="271"/>
      <c r="CW69" s="271"/>
      <c r="CX69" s="271"/>
      <c r="CY69" s="271"/>
      <c r="CZ69" s="271"/>
      <c r="DA69" s="271"/>
      <c r="DB69" s="271"/>
      <c r="DC69" s="271"/>
      <c r="DD69" s="225"/>
      <c r="DE69" s="220"/>
    </row>
    <row r="70" spans="2:109" x14ac:dyDescent="0.25">
      <c r="B70" s="217"/>
      <c r="C70" s="263" t="s">
        <v>918</v>
      </c>
      <c r="D70" s="226" t="s">
        <v>11</v>
      </c>
      <c r="E70" s="219" t="s">
        <v>1117</v>
      </c>
      <c r="F70" s="219"/>
      <c r="G70" s="219"/>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c r="AR70" s="271"/>
      <c r="AS70" s="271"/>
      <c r="AT70" s="271"/>
      <c r="AU70" s="271"/>
      <c r="AV70" s="271"/>
      <c r="AW70" s="271"/>
      <c r="AX70" s="271"/>
      <c r="AY70" s="271"/>
      <c r="AZ70" s="271"/>
      <c r="BA70" s="271"/>
      <c r="BB70" s="271"/>
      <c r="BC70" s="271"/>
      <c r="BD70" s="271"/>
      <c r="BE70" s="271"/>
      <c r="BF70" s="271"/>
      <c r="BG70" s="271"/>
      <c r="BH70" s="271"/>
      <c r="BI70" s="271"/>
      <c r="BJ70" s="271"/>
      <c r="BK70" s="271"/>
      <c r="BL70" s="271"/>
      <c r="BM70" s="271"/>
      <c r="BN70" s="271"/>
      <c r="BO70" s="271"/>
      <c r="BP70" s="271"/>
      <c r="BQ70" s="271"/>
      <c r="BR70" s="271"/>
      <c r="BS70" s="271"/>
      <c r="BT70" s="271"/>
      <c r="BU70" s="271"/>
      <c r="BV70" s="271"/>
      <c r="BW70" s="271"/>
      <c r="BX70" s="271"/>
      <c r="BY70" s="271"/>
      <c r="BZ70" s="271"/>
      <c r="CA70" s="271"/>
      <c r="CB70" s="271"/>
      <c r="CC70" s="271"/>
      <c r="CD70" s="271"/>
      <c r="CE70" s="271"/>
      <c r="CF70" s="271"/>
      <c r="CG70" s="271"/>
      <c r="CH70" s="271"/>
      <c r="CI70" s="271"/>
      <c r="CJ70" s="271"/>
      <c r="CK70" s="271"/>
      <c r="CL70" s="271"/>
      <c r="CM70" s="271"/>
      <c r="CN70" s="271"/>
      <c r="CO70" s="271"/>
      <c r="CP70" s="271"/>
      <c r="CQ70" s="271"/>
      <c r="CR70" s="271"/>
      <c r="CS70" s="271"/>
      <c r="CT70" s="271"/>
      <c r="CU70" s="271"/>
      <c r="CV70" s="271"/>
      <c r="CW70" s="271"/>
      <c r="CX70" s="271"/>
      <c r="CY70" s="271"/>
      <c r="CZ70" s="271"/>
      <c r="DA70" s="271"/>
      <c r="DB70" s="271"/>
      <c r="DC70" s="271"/>
      <c r="DD70" s="225"/>
      <c r="DE70" s="220"/>
    </row>
    <row r="71" spans="2:109" x14ac:dyDescent="0.25">
      <c r="B71" s="217"/>
      <c r="C71" s="263" t="s">
        <v>919</v>
      </c>
      <c r="D71" s="226" t="s">
        <v>12</v>
      </c>
      <c r="E71" s="219" t="s">
        <v>1117</v>
      </c>
      <c r="F71" s="219"/>
      <c r="G71" s="219"/>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c r="AR71" s="271"/>
      <c r="AS71" s="271"/>
      <c r="AT71" s="271"/>
      <c r="AU71" s="271"/>
      <c r="AV71" s="271"/>
      <c r="AW71" s="271"/>
      <c r="AX71" s="271"/>
      <c r="AY71" s="271"/>
      <c r="AZ71" s="271"/>
      <c r="BA71" s="271"/>
      <c r="BB71" s="271"/>
      <c r="BC71" s="271"/>
      <c r="BD71" s="271"/>
      <c r="BE71" s="271"/>
      <c r="BF71" s="271"/>
      <c r="BG71" s="271"/>
      <c r="BH71" s="271"/>
      <c r="BI71" s="271"/>
      <c r="BJ71" s="271"/>
      <c r="BK71" s="271"/>
      <c r="BL71" s="271"/>
      <c r="BM71" s="271"/>
      <c r="BN71" s="271"/>
      <c r="BO71" s="271"/>
      <c r="BP71" s="271"/>
      <c r="BQ71" s="271"/>
      <c r="BR71" s="271"/>
      <c r="BS71" s="271"/>
      <c r="BT71" s="271"/>
      <c r="BU71" s="271"/>
      <c r="BV71" s="271"/>
      <c r="BW71" s="271"/>
      <c r="BX71" s="271"/>
      <c r="BY71" s="271"/>
      <c r="BZ71" s="271"/>
      <c r="CA71" s="271"/>
      <c r="CB71" s="271"/>
      <c r="CC71" s="271"/>
      <c r="CD71" s="271"/>
      <c r="CE71" s="271"/>
      <c r="CF71" s="271"/>
      <c r="CG71" s="271"/>
      <c r="CH71" s="271"/>
      <c r="CI71" s="271"/>
      <c r="CJ71" s="271"/>
      <c r="CK71" s="271"/>
      <c r="CL71" s="271"/>
      <c r="CM71" s="271"/>
      <c r="CN71" s="271"/>
      <c r="CO71" s="271"/>
      <c r="CP71" s="271"/>
      <c r="CQ71" s="271"/>
      <c r="CR71" s="271"/>
      <c r="CS71" s="271"/>
      <c r="CT71" s="271"/>
      <c r="CU71" s="271"/>
      <c r="CV71" s="271"/>
      <c r="CW71" s="271"/>
      <c r="CX71" s="271"/>
      <c r="CY71" s="271"/>
      <c r="CZ71" s="271"/>
      <c r="DA71" s="271"/>
      <c r="DB71" s="271"/>
      <c r="DC71" s="271"/>
      <c r="DD71" s="225"/>
      <c r="DE71" s="220"/>
    </row>
    <row r="72" spans="2:109" x14ac:dyDescent="0.25">
      <c r="B72" s="217"/>
      <c r="C72" s="263" t="s">
        <v>920</v>
      </c>
      <c r="D72" s="226" t="s">
        <v>13</v>
      </c>
      <c r="E72" s="219" t="s">
        <v>1117</v>
      </c>
      <c r="F72" s="219"/>
      <c r="G72" s="219"/>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c r="AR72" s="271"/>
      <c r="AS72" s="271"/>
      <c r="AT72" s="271"/>
      <c r="AU72" s="271"/>
      <c r="AV72" s="271"/>
      <c r="AW72" s="271"/>
      <c r="AX72" s="271"/>
      <c r="AY72" s="271"/>
      <c r="AZ72" s="271"/>
      <c r="BA72" s="271"/>
      <c r="BB72" s="271"/>
      <c r="BC72" s="271"/>
      <c r="BD72" s="271"/>
      <c r="BE72" s="271"/>
      <c r="BF72" s="271"/>
      <c r="BG72" s="271"/>
      <c r="BH72" s="271"/>
      <c r="BI72" s="271"/>
      <c r="BJ72" s="271"/>
      <c r="BK72" s="271"/>
      <c r="BL72" s="271"/>
      <c r="BM72" s="271"/>
      <c r="BN72" s="271"/>
      <c r="BO72" s="271"/>
      <c r="BP72" s="271"/>
      <c r="BQ72" s="271"/>
      <c r="BR72" s="271"/>
      <c r="BS72" s="271"/>
      <c r="BT72" s="271"/>
      <c r="BU72" s="271"/>
      <c r="BV72" s="271"/>
      <c r="BW72" s="271"/>
      <c r="BX72" s="271"/>
      <c r="BY72" s="271"/>
      <c r="BZ72" s="271"/>
      <c r="CA72" s="271"/>
      <c r="CB72" s="271"/>
      <c r="CC72" s="271"/>
      <c r="CD72" s="271"/>
      <c r="CE72" s="271"/>
      <c r="CF72" s="271"/>
      <c r="CG72" s="271"/>
      <c r="CH72" s="271"/>
      <c r="CI72" s="271"/>
      <c r="CJ72" s="271"/>
      <c r="CK72" s="271"/>
      <c r="CL72" s="271"/>
      <c r="CM72" s="271"/>
      <c r="CN72" s="271"/>
      <c r="CO72" s="271"/>
      <c r="CP72" s="271"/>
      <c r="CQ72" s="271"/>
      <c r="CR72" s="271"/>
      <c r="CS72" s="271"/>
      <c r="CT72" s="271"/>
      <c r="CU72" s="271"/>
      <c r="CV72" s="271"/>
      <c r="CW72" s="271"/>
      <c r="CX72" s="271"/>
      <c r="CY72" s="271"/>
      <c r="CZ72" s="271"/>
      <c r="DA72" s="271"/>
      <c r="DB72" s="271"/>
      <c r="DC72" s="271"/>
      <c r="DD72" s="225"/>
      <c r="DE72" s="220"/>
    </row>
    <row r="73" spans="2:109" x14ac:dyDescent="0.25">
      <c r="B73" s="217"/>
      <c r="C73" s="263" t="s">
        <v>921</v>
      </c>
      <c r="D73" s="226" t="s">
        <v>14</v>
      </c>
      <c r="E73" s="219" t="s">
        <v>1117</v>
      </c>
      <c r="F73" s="219"/>
      <c r="G73" s="219"/>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c r="AR73" s="271"/>
      <c r="AS73" s="271"/>
      <c r="AT73" s="271"/>
      <c r="AU73" s="271"/>
      <c r="AV73" s="271"/>
      <c r="AW73" s="271"/>
      <c r="AX73" s="271"/>
      <c r="AY73" s="271"/>
      <c r="AZ73" s="271"/>
      <c r="BA73" s="271"/>
      <c r="BB73" s="271"/>
      <c r="BC73" s="271"/>
      <c r="BD73" s="271"/>
      <c r="BE73" s="271"/>
      <c r="BF73" s="271"/>
      <c r="BG73" s="271"/>
      <c r="BH73" s="271"/>
      <c r="BI73" s="271"/>
      <c r="BJ73" s="271"/>
      <c r="BK73" s="271"/>
      <c r="BL73" s="271"/>
      <c r="BM73" s="271"/>
      <c r="BN73" s="271"/>
      <c r="BO73" s="271"/>
      <c r="BP73" s="271"/>
      <c r="BQ73" s="271"/>
      <c r="BR73" s="271"/>
      <c r="BS73" s="271"/>
      <c r="BT73" s="271"/>
      <c r="BU73" s="271"/>
      <c r="BV73" s="271"/>
      <c r="BW73" s="271"/>
      <c r="BX73" s="271"/>
      <c r="BY73" s="271"/>
      <c r="BZ73" s="271"/>
      <c r="CA73" s="271"/>
      <c r="CB73" s="271"/>
      <c r="CC73" s="271"/>
      <c r="CD73" s="271"/>
      <c r="CE73" s="271"/>
      <c r="CF73" s="271"/>
      <c r="CG73" s="271"/>
      <c r="CH73" s="271"/>
      <c r="CI73" s="271"/>
      <c r="CJ73" s="271"/>
      <c r="CK73" s="271"/>
      <c r="CL73" s="271"/>
      <c r="CM73" s="271"/>
      <c r="CN73" s="271"/>
      <c r="CO73" s="271"/>
      <c r="CP73" s="271"/>
      <c r="CQ73" s="271"/>
      <c r="CR73" s="271"/>
      <c r="CS73" s="271"/>
      <c r="CT73" s="271"/>
      <c r="CU73" s="271"/>
      <c r="CV73" s="271"/>
      <c r="CW73" s="271"/>
      <c r="CX73" s="271"/>
      <c r="CY73" s="271"/>
      <c r="CZ73" s="271"/>
      <c r="DA73" s="271"/>
      <c r="DB73" s="271"/>
      <c r="DC73" s="271"/>
      <c r="DD73" s="225"/>
      <c r="DE73" s="220"/>
    </row>
    <row r="74" spans="2:109" x14ac:dyDescent="0.25">
      <c r="B74" s="217"/>
      <c r="C74" s="263" t="s">
        <v>922</v>
      </c>
      <c r="D74" s="226" t="s">
        <v>15</v>
      </c>
      <c r="E74" s="219" t="s">
        <v>1117</v>
      </c>
      <c r="F74" s="219"/>
      <c r="G74" s="219"/>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1"/>
      <c r="AJ74" s="271"/>
      <c r="AK74" s="271"/>
      <c r="AL74" s="271"/>
      <c r="AM74" s="271"/>
      <c r="AN74" s="271"/>
      <c r="AO74" s="271"/>
      <c r="AP74" s="271"/>
      <c r="AQ74" s="271"/>
      <c r="AR74" s="271"/>
      <c r="AS74" s="271"/>
      <c r="AT74" s="271"/>
      <c r="AU74" s="271"/>
      <c r="AV74" s="271"/>
      <c r="AW74" s="271"/>
      <c r="AX74" s="271"/>
      <c r="AY74" s="271"/>
      <c r="AZ74" s="271"/>
      <c r="BA74" s="271"/>
      <c r="BB74" s="271"/>
      <c r="BC74" s="271"/>
      <c r="BD74" s="271"/>
      <c r="BE74" s="271"/>
      <c r="BF74" s="271"/>
      <c r="BG74" s="271"/>
      <c r="BH74" s="271"/>
      <c r="BI74" s="271"/>
      <c r="BJ74" s="271"/>
      <c r="BK74" s="271"/>
      <c r="BL74" s="271"/>
      <c r="BM74" s="271"/>
      <c r="BN74" s="271"/>
      <c r="BO74" s="271"/>
      <c r="BP74" s="271"/>
      <c r="BQ74" s="271"/>
      <c r="BR74" s="271"/>
      <c r="BS74" s="271"/>
      <c r="BT74" s="271"/>
      <c r="BU74" s="271"/>
      <c r="BV74" s="271"/>
      <c r="BW74" s="271"/>
      <c r="BX74" s="271"/>
      <c r="BY74" s="271"/>
      <c r="BZ74" s="271"/>
      <c r="CA74" s="271"/>
      <c r="CB74" s="271"/>
      <c r="CC74" s="271"/>
      <c r="CD74" s="271"/>
      <c r="CE74" s="271"/>
      <c r="CF74" s="271"/>
      <c r="CG74" s="271"/>
      <c r="CH74" s="271"/>
      <c r="CI74" s="271"/>
      <c r="CJ74" s="271"/>
      <c r="CK74" s="271"/>
      <c r="CL74" s="271"/>
      <c r="CM74" s="271"/>
      <c r="CN74" s="271"/>
      <c r="CO74" s="271"/>
      <c r="CP74" s="271"/>
      <c r="CQ74" s="271"/>
      <c r="CR74" s="271"/>
      <c r="CS74" s="271"/>
      <c r="CT74" s="271"/>
      <c r="CU74" s="271"/>
      <c r="CV74" s="271"/>
      <c r="CW74" s="271"/>
      <c r="CX74" s="271"/>
      <c r="CY74" s="271"/>
      <c r="CZ74" s="271"/>
      <c r="DA74" s="271"/>
      <c r="DB74" s="271"/>
      <c r="DC74" s="271"/>
      <c r="DD74" s="225"/>
      <c r="DE74" s="220"/>
    </row>
    <row r="75" spans="2:109" x14ac:dyDescent="0.25">
      <c r="B75" s="217"/>
      <c r="C75" s="263" t="s">
        <v>923</v>
      </c>
      <c r="D75" s="226" t="s">
        <v>16</v>
      </c>
      <c r="E75" s="219" t="s">
        <v>1117</v>
      </c>
      <c r="F75" s="219"/>
      <c r="G75" s="219"/>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1"/>
      <c r="AJ75" s="271"/>
      <c r="AK75" s="271"/>
      <c r="AL75" s="271"/>
      <c r="AM75" s="271"/>
      <c r="AN75" s="271"/>
      <c r="AO75" s="271"/>
      <c r="AP75" s="271"/>
      <c r="AQ75" s="271"/>
      <c r="AR75" s="271"/>
      <c r="AS75" s="271"/>
      <c r="AT75" s="271"/>
      <c r="AU75" s="271"/>
      <c r="AV75" s="271"/>
      <c r="AW75" s="271"/>
      <c r="AX75" s="271"/>
      <c r="AY75" s="271"/>
      <c r="AZ75" s="271"/>
      <c r="BA75" s="271"/>
      <c r="BB75" s="271"/>
      <c r="BC75" s="271"/>
      <c r="BD75" s="271"/>
      <c r="BE75" s="271"/>
      <c r="BF75" s="271"/>
      <c r="BG75" s="271"/>
      <c r="BH75" s="271"/>
      <c r="BI75" s="271"/>
      <c r="BJ75" s="271"/>
      <c r="BK75" s="271"/>
      <c r="BL75" s="271"/>
      <c r="BM75" s="271"/>
      <c r="BN75" s="271"/>
      <c r="BO75" s="271"/>
      <c r="BP75" s="271"/>
      <c r="BQ75" s="271"/>
      <c r="BR75" s="271"/>
      <c r="BS75" s="271"/>
      <c r="BT75" s="271"/>
      <c r="BU75" s="271"/>
      <c r="BV75" s="271"/>
      <c r="BW75" s="271"/>
      <c r="BX75" s="271"/>
      <c r="BY75" s="271"/>
      <c r="BZ75" s="271"/>
      <c r="CA75" s="271"/>
      <c r="CB75" s="271"/>
      <c r="CC75" s="271"/>
      <c r="CD75" s="271"/>
      <c r="CE75" s="271"/>
      <c r="CF75" s="271"/>
      <c r="CG75" s="271"/>
      <c r="CH75" s="271"/>
      <c r="CI75" s="271"/>
      <c r="CJ75" s="271"/>
      <c r="CK75" s="271"/>
      <c r="CL75" s="271"/>
      <c r="CM75" s="271"/>
      <c r="CN75" s="271"/>
      <c r="CO75" s="271"/>
      <c r="CP75" s="271"/>
      <c r="CQ75" s="271"/>
      <c r="CR75" s="271"/>
      <c r="CS75" s="271"/>
      <c r="CT75" s="271"/>
      <c r="CU75" s="271"/>
      <c r="CV75" s="271"/>
      <c r="CW75" s="271"/>
      <c r="CX75" s="271"/>
      <c r="CY75" s="271"/>
      <c r="CZ75" s="271"/>
      <c r="DA75" s="271"/>
      <c r="DB75" s="271"/>
      <c r="DC75" s="271"/>
      <c r="DD75" s="225"/>
      <c r="DE75" s="220"/>
    </row>
    <row r="76" spans="2:109" x14ac:dyDescent="0.25">
      <c r="B76" s="217"/>
      <c r="C76" s="263" t="s">
        <v>924</v>
      </c>
      <c r="D76" s="226" t="s">
        <v>17</v>
      </c>
      <c r="E76" s="219" t="s">
        <v>1117</v>
      </c>
      <c r="F76" s="219"/>
      <c r="G76" s="219"/>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1"/>
      <c r="AJ76" s="271"/>
      <c r="AK76" s="271"/>
      <c r="AL76" s="271"/>
      <c r="AM76" s="271"/>
      <c r="AN76" s="271"/>
      <c r="AO76" s="271"/>
      <c r="AP76" s="271"/>
      <c r="AQ76" s="271"/>
      <c r="AR76" s="271"/>
      <c r="AS76" s="271"/>
      <c r="AT76" s="271"/>
      <c r="AU76" s="271"/>
      <c r="AV76" s="271"/>
      <c r="AW76" s="271"/>
      <c r="AX76" s="271"/>
      <c r="AY76" s="271"/>
      <c r="AZ76" s="271"/>
      <c r="BA76" s="271"/>
      <c r="BB76" s="271"/>
      <c r="BC76" s="271"/>
      <c r="BD76" s="271"/>
      <c r="BE76" s="271"/>
      <c r="BF76" s="271"/>
      <c r="BG76" s="271"/>
      <c r="BH76" s="271"/>
      <c r="BI76" s="271"/>
      <c r="BJ76" s="271"/>
      <c r="BK76" s="271"/>
      <c r="BL76" s="271"/>
      <c r="BM76" s="271"/>
      <c r="BN76" s="271"/>
      <c r="BO76" s="271"/>
      <c r="BP76" s="271"/>
      <c r="BQ76" s="271"/>
      <c r="BR76" s="271"/>
      <c r="BS76" s="271"/>
      <c r="BT76" s="271"/>
      <c r="BU76" s="271"/>
      <c r="BV76" s="271"/>
      <c r="BW76" s="271"/>
      <c r="BX76" s="271"/>
      <c r="BY76" s="271"/>
      <c r="BZ76" s="271"/>
      <c r="CA76" s="271"/>
      <c r="CB76" s="271"/>
      <c r="CC76" s="271"/>
      <c r="CD76" s="271"/>
      <c r="CE76" s="271"/>
      <c r="CF76" s="271"/>
      <c r="CG76" s="271"/>
      <c r="CH76" s="271"/>
      <c r="CI76" s="271"/>
      <c r="CJ76" s="271"/>
      <c r="CK76" s="271"/>
      <c r="CL76" s="271"/>
      <c r="CM76" s="271"/>
      <c r="CN76" s="271"/>
      <c r="CO76" s="271"/>
      <c r="CP76" s="271"/>
      <c r="CQ76" s="271"/>
      <c r="CR76" s="271"/>
      <c r="CS76" s="271"/>
      <c r="CT76" s="271"/>
      <c r="CU76" s="271"/>
      <c r="CV76" s="271"/>
      <c r="CW76" s="271"/>
      <c r="CX76" s="271"/>
      <c r="CY76" s="271"/>
      <c r="CZ76" s="271"/>
      <c r="DA76" s="271"/>
      <c r="DB76" s="271"/>
      <c r="DC76" s="271"/>
      <c r="DD76" s="225"/>
      <c r="DE76" s="220"/>
    </row>
    <row r="77" spans="2:109" x14ac:dyDescent="0.25">
      <c r="B77" s="217"/>
      <c r="C77" s="263" t="s">
        <v>642</v>
      </c>
      <c r="D77" s="820" t="s">
        <v>698</v>
      </c>
      <c r="E77" s="219" t="s">
        <v>1117</v>
      </c>
      <c r="F77" s="225"/>
      <c r="G77" s="219"/>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1"/>
      <c r="AJ77" s="271"/>
      <c r="AK77" s="271"/>
      <c r="AL77" s="271"/>
      <c r="AM77" s="271"/>
      <c r="AN77" s="271"/>
      <c r="AO77" s="271"/>
      <c r="AP77" s="271"/>
      <c r="AQ77" s="271"/>
      <c r="AR77" s="271"/>
      <c r="AS77" s="271"/>
      <c r="AT77" s="271"/>
      <c r="AU77" s="271"/>
      <c r="AV77" s="271"/>
      <c r="AW77" s="271"/>
      <c r="AX77" s="271"/>
      <c r="AY77" s="271"/>
      <c r="AZ77" s="271"/>
      <c r="BA77" s="271"/>
      <c r="BB77" s="271"/>
      <c r="BC77" s="271"/>
      <c r="BD77" s="271"/>
      <c r="BE77" s="271"/>
      <c r="BF77" s="271"/>
      <c r="BG77" s="271"/>
      <c r="BH77" s="271"/>
      <c r="BI77" s="271"/>
      <c r="BJ77" s="271"/>
      <c r="BK77" s="271"/>
      <c r="BL77" s="271"/>
      <c r="BM77" s="271"/>
      <c r="BN77" s="271"/>
      <c r="BO77" s="271"/>
      <c r="BP77" s="271"/>
      <c r="BQ77" s="271"/>
      <c r="BR77" s="271"/>
      <c r="BS77" s="271"/>
      <c r="BT77" s="271"/>
      <c r="BU77" s="271"/>
      <c r="BV77" s="271"/>
      <c r="BW77" s="271"/>
      <c r="BX77" s="271"/>
      <c r="BY77" s="271"/>
      <c r="BZ77" s="271"/>
      <c r="CA77" s="271"/>
      <c r="CB77" s="271"/>
      <c r="CC77" s="271"/>
      <c r="CD77" s="271"/>
      <c r="CE77" s="271"/>
      <c r="CF77" s="271"/>
      <c r="CG77" s="271"/>
      <c r="CH77" s="271"/>
      <c r="CI77" s="271"/>
      <c r="CJ77" s="271"/>
      <c r="CK77" s="271"/>
      <c r="CL77" s="271"/>
      <c r="CM77" s="271"/>
      <c r="CN77" s="271"/>
      <c r="CO77" s="271"/>
      <c r="CP77" s="271"/>
      <c r="CQ77" s="271"/>
      <c r="CR77" s="271"/>
      <c r="CS77" s="271"/>
      <c r="CT77" s="271"/>
      <c r="CU77" s="271"/>
      <c r="CV77" s="271"/>
      <c r="CW77" s="271"/>
      <c r="CX77" s="271"/>
      <c r="CY77" s="271"/>
      <c r="CZ77" s="271"/>
      <c r="DA77" s="271"/>
      <c r="DB77" s="271"/>
      <c r="DC77" s="271"/>
      <c r="DD77" s="225"/>
      <c r="DE77" s="220"/>
    </row>
    <row r="78" spans="2:109" x14ac:dyDescent="0.25">
      <c r="B78" s="217"/>
      <c r="C78" s="260"/>
      <c r="D78" s="226"/>
      <c r="E78" s="219"/>
      <c r="F78" s="219"/>
      <c r="G78" s="219"/>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c r="AM78" s="218"/>
      <c r="AN78" s="218"/>
      <c r="AO78" s="218"/>
      <c r="AP78" s="218"/>
      <c r="AQ78" s="218"/>
      <c r="AR78" s="218"/>
      <c r="AS78" s="218"/>
      <c r="AT78" s="218"/>
      <c r="AU78" s="218"/>
      <c r="AV78" s="218"/>
      <c r="AW78" s="218"/>
      <c r="AX78" s="218"/>
      <c r="AY78" s="218"/>
      <c r="AZ78" s="218"/>
      <c r="BA78" s="218"/>
      <c r="BB78" s="218"/>
      <c r="BC78" s="218"/>
      <c r="BD78" s="218"/>
      <c r="BE78" s="218"/>
      <c r="BF78" s="218"/>
      <c r="BG78" s="218"/>
      <c r="BH78" s="218"/>
      <c r="BI78" s="218"/>
      <c r="BJ78" s="218"/>
      <c r="BK78" s="218"/>
      <c r="BL78" s="218"/>
      <c r="BM78" s="218"/>
      <c r="BN78" s="218"/>
      <c r="BO78" s="218"/>
      <c r="BP78" s="218"/>
      <c r="BQ78" s="218"/>
      <c r="BR78" s="218"/>
      <c r="BS78" s="218"/>
      <c r="BT78" s="218"/>
      <c r="BU78" s="218"/>
      <c r="BV78" s="218"/>
      <c r="BW78" s="218"/>
      <c r="BX78" s="218"/>
      <c r="BY78" s="218"/>
      <c r="BZ78" s="218"/>
      <c r="CA78" s="218"/>
      <c r="CB78" s="218"/>
      <c r="CC78" s="218"/>
      <c r="CD78" s="218"/>
      <c r="CE78" s="218"/>
      <c r="CF78" s="218"/>
      <c r="CG78" s="218"/>
      <c r="CH78" s="218"/>
      <c r="CI78" s="218"/>
      <c r="CJ78" s="218"/>
      <c r="CK78" s="218"/>
      <c r="CL78" s="218"/>
      <c r="CM78" s="218"/>
      <c r="CN78" s="218"/>
      <c r="CO78" s="218"/>
      <c r="CP78" s="218"/>
      <c r="CQ78" s="218"/>
      <c r="CR78" s="218"/>
      <c r="CS78" s="218"/>
      <c r="CT78" s="218"/>
      <c r="CU78" s="218"/>
      <c r="CV78" s="218"/>
      <c r="CW78" s="218"/>
      <c r="CX78" s="218"/>
      <c r="CY78" s="218"/>
      <c r="CZ78" s="218"/>
      <c r="DA78" s="218"/>
      <c r="DB78" s="218"/>
      <c r="DC78" s="218"/>
      <c r="DD78" s="218"/>
      <c r="DE78" s="220"/>
    </row>
    <row r="79" spans="2:109" x14ac:dyDescent="0.25">
      <c r="B79" s="217"/>
      <c r="C79" s="260"/>
      <c r="D79" s="272" t="s">
        <v>113</v>
      </c>
      <c r="E79" s="273" t="s">
        <v>1117</v>
      </c>
      <c r="F79" s="276" t="s">
        <v>571</v>
      </c>
      <c r="G79" s="276"/>
      <c r="H79" s="535">
        <f>SUM(H69:H78)</f>
        <v>0</v>
      </c>
      <c r="I79" s="535">
        <f>SUM(I69:I78)</f>
        <v>0</v>
      </c>
      <c r="J79" s="535">
        <f>SUM(J69:J78)</f>
        <v>0</v>
      </c>
      <c r="K79" s="535">
        <f>SUM(K69:K78)</f>
        <v>0</v>
      </c>
      <c r="L79" s="535">
        <f t="shared" ref="L79:BW79" si="4">SUM(L69:L78)</f>
        <v>0</v>
      </c>
      <c r="M79" s="535">
        <f t="shared" si="4"/>
        <v>0</v>
      </c>
      <c r="N79" s="535">
        <f t="shared" si="4"/>
        <v>0</v>
      </c>
      <c r="O79" s="535">
        <f t="shared" si="4"/>
        <v>0</v>
      </c>
      <c r="P79" s="535">
        <f t="shared" si="4"/>
        <v>0</v>
      </c>
      <c r="Q79" s="535">
        <f t="shared" si="4"/>
        <v>0</v>
      </c>
      <c r="R79" s="535">
        <f t="shared" si="4"/>
        <v>0</v>
      </c>
      <c r="S79" s="535">
        <f t="shared" si="4"/>
        <v>0</v>
      </c>
      <c r="T79" s="535">
        <f t="shared" si="4"/>
        <v>0</v>
      </c>
      <c r="U79" s="535">
        <f t="shared" si="4"/>
        <v>0</v>
      </c>
      <c r="V79" s="535">
        <f t="shared" si="4"/>
        <v>0</v>
      </c>
      <c r="W79" s="535">
        <f t="shared" si="4"/>
        <v>0</v>
      </c>
      <c r="X79" s="535">
        <f t="shared" si="4"/>
        <v>0</v>
      </c>
      <c r="Y79" s="535">
        <f t="shared" si="4"/>
        <v>0</v>
      </c>
      <c r="Z79" s="535">
        <f t="shared" si="4"/>
        <v>0</v>
      </c>
      <c r="AA79" s="535">
        <f t="shared" si="4"/>
        <v>0</v>
      </c>
      <c r="AB79" s="535">
        <f t="shared" si="4"/>
        <v>0</v>
      </c>
      <c r="AC79" s="535">
        <f t="shared" si="4"/>
        <v>0</v>
      </c>
      <c r="AD79" s="535">
        <f t="shared" si="4"/>
        <v>0</v>
      </c>
      <c r="AE79" s="535">
        <f t="shared" si="4"/>
        <v>0</v>
      </c>
      <c r="AF79" s="535">
        <f t="shared" si="4"/>
        <v>0</v>
      </c>
      <c r="AG79" s="535">
        <f t="shared" si="4"/>
        <v>0</v>
      </c>
      <c r="AH79" s="535">
        <f t="shared" si="4"/>
        <v>0</v>
      </c>
      <c r="AI79" s="535">
        <f t="shared" si="4"/>
        <v>0</v>
      </c>
      <c r="AJ79" s="535">
        <f t="shared" si="4"/>
        <v>0</v>
      </c>
      <c r="AK79" s="535">
        <f t="shared" si="4"/>
        <v>0</v>
      </c>
      <c r="AL79" s="535">
        <f t="shared" si="4"/>
        <v>0</v>
      </c>
      <c r="AM79" s="535">
        <f t="shared" si="4"/>
        <v>0</v>
      </c>
      <c r="AN79" s="535">
        <f t="shared" si="4"/>
        <v>0</v>
      </c>
      <c r="AO79" s="535">
        <f t="shared" si="4"/>
        <v>0</v>
      </c>
      <c r="AP79" s="535">
        <f t="shared" si="4"/>
        <v>0</v>
      </c>
      <c r="AQ79" s="535">
        <f t="shared" si="4"/>
        <v>0</v>
      </c>
      <c r="AR79" s="535">
        <f t="shared" si="4"/>
        <v>0</v>
      </c>
      <c r="AS79" s="535">
        <f t="shared" si="4"/>
        <v>0</v>
      </c>
      <c r="AT79" s="535">
        <f t="shared" si="4"/>
        <v>0</v>
      </c>
      <c r="AU79" s="535">
        <f t="shared" si="4"/>
        <v>0</v>
      </c>
      <c r="AV79" s="535">
        <f t="shared" si="4"/>
        <v>0</v>
      </c>
      <c r="AW79" s="535">
        <f t="shared" si="4"/>
        <v>0</v>
      </c>
      <c r="AX79" s="535">
        <f t="shared" si="4"/>
        <v>0</v>
      </c>
      <c r="AY79" s="535">
        <f t="shared" si="4"/>
        <v>0</v>
      </c>
      <c r="AZ79" s="535">
        <f t="shared" si="4"/>
        <v>0</v>
      </c>
      <c r="BA79" s="535">
        <f t="shared" si="4"/>
        <v>0</v>
      </c>
      <c r="BB79" s="535">
        <f t="shared" si="4"/>
        <v>0</v>
      </c>
      <c r="BC79" s="535">
        <f t="shared" si="4"/>
        <v>0</v>
      </c>
      <c r="BD79" s="535">
        <f t="shared" si="4"/>
        <v>0</v>
      </c>
      <c r="BE79" s="535">
        <f t="shared" si="4"/>
        <v>0</v>
      </c>
      <c r="BF79" s="535">
        <f t="shared" si="4"/>
        <v>0</v>
      </c>
      <c r="BG79" s="535">
        <f t="shared" si="4"/>
        <v>0</v>
      </c>
      <c r="BH79" s="535">
        <f t="shared" si="4"/>
        <v>0</v>
      </c>
      <c r="BI79" s="535">
        <f t="shared" si="4"/>
        <v>0</v>
      </c>
      <c r="BJ79" s="535">
        <f t="shared" si="4"/>
        <v>0</v>
      </c>
      <c r="BK79" s="535">
        <f t="shared" si="4"/>
        <v>0</v>
      </c>
      <c r="BL79" s="535">
        <f t="shared" si="4"/>
        <v>0</v>
      </c>
      <c r="BM79" s="535">
        <f t="shared" si="4"/>
        <v>0</v>
      </c>
      <c r="BN79" s="535">
        <f t="shared" si="4"/>
        <v>0</v>
      </c>
      <c r="BO79" s="535">
        <f t="shared" si="4"/>
        <v>0</v>
      </c>
      <c r="BP79" s="535">
        <f t="shared" si="4"/>
        <v>0</v>
      </c>
      <c r="BQ79" s="535">
        <f t="shared" si="4"/>
        <v>0</v>
      </c>
      <c r="BR79" s="535">
        <f t="shared" si="4"/>
        <v>0</v>
      </c>
      <c r="BS79" s="535">
        <f t="shared" si="4"/>
        <v>0</v>
      </c>
      <c r="BT79" s="535">
        <f t="shared" si="4"/>
        <v>0</v>
      </c>
      <c r="BU79" s="535">
        <f t="shared" si="4"/>
        <v>0</v>
      </c>
      <c r="BV79" s="535">
        <f t="shared" si="4"/>
        <v>0</v>
      </c>
      <c r="BW79" s="535">
        <f t="shared" si="4"/>
        <v>0</v>
      </c>
      <c r="BX79" s="535">
        <f t="shared" ref="BX79:DC79" si="5">SUM(BX69:BX78)</f>
        <v>0</v>
      </c>
      <c r="BY79" s="535">
        <f t="shared" si="5"/>
        <v>0</v>
      </c>
      <c r="BZ79" s="535">
        <f t="shared" si="5"/>
        <v>0</v>
      </c>
      <c r="CA79" s="535">
        <f t="shared" si="5"/>
        <v>0</v>
      </c>
      <c r="CB79" s="535">
        <f t="shared" si="5"/>
        <v>0</v>
      </c>
      <c r="CC79" s="535">
        <f t="shared" si="5"/>
        <v>0</v>
      </c>
      <c r="CD79" s="535">
        <f t="shared" si="5"/>
        <v>0</v>
      </c>
      <c r="CE79" s="535">
        <f t="shared" si="5"/>
        <v>0</v>
      </c>
      <c r="CF79" s="535">
        <f t="shared" si="5"/>
        <v>0</v>
      </c>
      <c r="CG79" s="535">
        <f t="shared" si="5"/>
        <v>0</v>
      </c>
      <c r="CH79" s="535">
        <f t="shared" si="5"/>
        <v>0</v>
      </c>
      <c r="CI79" s="535">
        <f t="shared" si="5"/>
        <v>0</v>
      </c>
      <c r="CJ79" s="535">
        <f t="shared" si="5"/>
        <v>0</v>
      </c>
      <c r="CK79" s="535">
        <f t="shared" si="5"/>
        <v>0</v>
      </c>
      <c r="CL79" s="535">
        <f t="shared" si="5"/>
        <v>0</v>
      </c>
      <c r="CM79" s="535">
        <f t="shared" si="5"/>
        <v>0</v>
      </c>
      <c r="CN79" s="535">
        <f t="shared" si="5"/>
        <v>0</v>
      </c>
      <c r="CO79" s="535">
        <f t="shared" si="5"/>
        <v>0</v>
      </c>
      <c r="CP79" s="535">
        <f t="shared" si="5"/>
        <v>0</v>
      </c>
      <c r="CQ79" s="535">
        <f t="shared" si="5"/>
        <v>0</v>
      </c>
      <c r="CR79" s="535">
        <f t="shared" si="5"/>
        <v>0</v>
      </c>
      <c r="CS79" s="535">
        <f t="shared" si="5"/>
        <v>0</v>
      </c>
      <c r="CT79" s="535">
        <f t="shared" si="5"/>
        <v>0</v>
      </c>
      <c r="CU79" s="535">
        <f t="shared" si="5"/>
        <v>0</v>
      </c>
      <c r="CV79" s="535">
        <f t="shared" si="5"/>
        <v>0</v>
      </c>
      <c r="CW79" s="535">
        <f t="shared" si="5"/>
        <v>0</v>
      </c>
      <c r="CX79" s="535">
        <f t="shared" si="5"/>
        <v>0</v>
      </c>
      <c r="CY79" s="535">
        <f t="shared" si="5"/>
        <v>0</v>
      </c>
      <c r="CZ79" s="535">
        <f t="shared" si="5"/>
        <v>0</v>
      </c>
      <c r="DA79" s="535">
        <f t="shared" si="5"/>
        <v>0</v>
      </c>
      <c r="DB79" s="535">
        <f t="shared" si="5"/>
        <v>0</v>
      </c>
      <c r="DC79" s="535">
        <f t="shared" si="5"/>
        <v>0</v>
      </c>
      <c r="DD79" s="225"/>
      <c r="DE79" s="220"/>
    </row>
    <row r="80" spans="2:109" x14ac:dyDescent="0.25">
      <c r="B80" s="217"/>
      <c r="C80" s="260"/>
      <c r="D80" s="226"/>
      <c r="E80" s="219"/>
      <c r="F80" s="219"/>
      <c r="G80" s="219"/>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c r="BP80" s="218"/>
      <c r="BQ80" s="218"/>
      <c r="BR80" s="218"/>
      <c r="BS80" s="218"/>
      <c r="BT80" s="218"/>
      <c r="BU80" s="218"/>
      <c r="BV80" s="218"/>
      <c r="BW80" s="218"/>
      <c r="BX80" s="218"/>
      <c r="BY80" s="218"/>
      <c r="BZ80" s="218"/>
      <c r="CA80" s="218"/>
      <c r="CB80" s="218"/>
      <c r="CC80" s="218"/>
      <c r="CD80" s="218"/>
      <c r="CE80" s="218"/>
      <c r="CF80" s="218"/>
      <c r="CG80" s="218"/>
      <c r="CH80" s="218"/>
      <c r="CI80" s="218"/>
      <c r="CJ80" s="218"/>
      <c r="CK80" s="218"/>
      <c r="CL80" s="218"/>
      <c r="CM80" s="218"/>
      <c r="CN80" s="218"/>
      <c r="CO80" s="218"/>
      <c r="CP80" s="218"/>
      <c r="CQ80" s="218"/>
      <c r="CR80" s="218"/>
      <c r="CS80" s="218"/>
      <c r="CT80" s="218"/>
      <c r="CU80" s="218"/>
      <c r="CV80" s="218"/>
      <c r="CW80" s="218"/>
      <c r="CX80" s="218"/>
      <c r="CY80" s="218"/>
      <c r="CZ80" s="218"/>
      <c r="DA80" s="218"/>
      <c r="DB80" s="218"/>
      <c r="DC80" s="218"/>
      <c r="DD80" s="218"/>
      <c r="DE80" s="220"/>
    </row>
    <row r="81" spans="2:109" ht="21.75" customHeight="1" x14ac:dyDescent="0.25">
      <c r="B81" s="217"/>
      <c r="C81" s="262" t="s">
        <v>77</v>
      </c>
      <c r="D81" s="240"/>
      <c r="E81" s="239"/>
      <c r="F81" s="239"/>
      <c r="G81" s="239"/>
      <c r="H81" s="237"/>
      <c r="I81" s="237"/>
      <c r="J81" s="237"/>
      <c r="K81" s="237"/>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c r="AI81" s="237"/>
      <c r="AJ81" s="237"/>
      <c r="AK81" s="237"/>
      <c r="AL81" s="237"/>
      <c r="AM81" s="237"/>
      <c r="AN81" s="237"/>
      <c r="AO81" s="237"/>
      <c r="AP81" s="237"/>
      <c r="AQ81" s="237"/>
      <c r="AR81" s="237"/>
      <c r="AS81" s="237"/>
      <c r="AT81" s="237"/>
      <c r="AU81" s="237"/>
      <c r="AV81" s="237"/>
      <c r="AW81" s="237"/>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37"/>
      <c r="BX81" s="237"/>
      <c r="BY81" s="237"/>
      <c r="BZ81" s="237"/>
      <c r="CA81" s="237"/>
      <c r="CB81" s="237"/>
      <c r="CC81" s="237"/>
      <c r="CD81" s="237"/>
      <c r="CE81" s="237"/>
      <c r="CF81" s="237"/>
      <c r="CG81" s="237"/>
      <c r="CH81" s="237"/>
      <c r="CI81" s="237"/>
      <c r="CJ81" s="237"/>
      <c r="CK81" s="237"/>
      <c r="CL81" s="237"/>
      <c r="CM81" s="237"/>
      <c r="CN81" s="237"/>
      <c r="CO81" s="237"/>
      <c r="CP81" s="237"/>
      <c r="CQ81" s="237"/>
      <c r="CR81" s="237"/>
      <c r="CS81" s="237"/>
      <c r="CT81" s="237"/>
      <c r="CU81" s="237"/>
      <c r="CV81" s="237"/>
      <c r="CW81" s="237"/>
      <c r="CX81" s="237"/>
      <c r="CY81" s="237"/>
      <c r="CZ81" s="237"/>
      <c r="DA81" s="237"/>
      <c r="DB81" s="237"/>
      <c r="DC81" s="237"/>
      <c r="DD81" s="237"/>
      <c r="DE81" s="220"/>
    </row>
    <row r="82" spans="2:109" ht="11.25" customHeight="1" x14ac:dyDescent="0.25">
      <c r="B82" s="217"/>
      <c r="C82" s="260"/>
      <c r="D82" s="216"/>
      <c r="E82" s="219"/>
      <c r="F82" s="219"/>
      <c r="G82" s="219"/>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c r="AY82" s="218"/>
      <c r="AZ82" s="218"/>
      <c r="BA82" s="218"/>
      <c r="BB82" s="218"/>
      <c r="BC82" s="218"/>
      <c r="BD82" s="218"/>
      <c r="BE82" s="218"/>
      <c r="BF82" s="218"/>
      <c r="BG82" s="218"/>
      <c r="BH82" s="218"/>
      <c r="BI82" s="218"/>
      <c r="BJ82" s="218"/>
      <c r="BK82" s="218"/>
      <c r="BL82" s="218"/>
      <c r="BM82" s="218"/>
      <c r="BN82" s="218"/>
      <c r="BO82" s="218"/>
      <c r="BP82" s="218"/>
      <c r="BQ82" s="218"/>
      <c r="BR82" s="218"/>
      <c r="BS82" s="218"/>
      <c r="BT82" s="218"/>
      <c r="BU82" s="218"/>
      <c r="BV82" s="218"/>
      <c r="BW82" s="218"/>
      <c r="BX82" s="218"/>
      <c r="BY82" s="218"/>
      <c r="BZ82" s="218"/>
      <c r="CA82" s="218"/>
      <c r="CB82" s="218"/>
      <c r="CC82" s="218"/>
      <c r="CD82" s="218"/>
      <c r="CE82" s="218"/>
      <c r="CF82" s="218"/>
      <c r="CG82" s="218"/>
      <c r="CH82" s="218"/>
      <c r="CI82" s="218"/>
      <c r="CJ82" s="218"/>
      <c r="CK82" s="218"/>
      <c r="CL82" s="218"/>
      <c r="CM82" s="218"/>
      <c r="CN82" s="218"/>
      <c r="CO82" s="218"/>
      <c r="CP82" s="218"/>
      <c r="CQ82" s="218"/>
      <c r="CR82" s="218"/>
      <c r="CS82" s="218"/>
      <c r="CT82" s="218"/>
      <c r="CU82" s="218"/>
      <c r="CV82" s="218"/>
      <c r="CW82" s="218"/>
      <c r="CX82" s="218"/>
      <c r="CY82" s="218"/>
      <c r="CZ82" s="218"/>
      <c r="DA82" s="218"/>
      <c r="DB82" s="218"/>
      <c r="DC82" s="218"/>
      <c r="DD82" s="218"/>
      <c r="DE82" s="220"/>
    </row>
    <row r="83" spans="2:109" ht="19.5" customHeight="1" x14ac:dyDescent="0.25">
      <c r="B83" s="217"/>
      <c r="C83" s="260"/>
      <c r="D83" s="115" t="s">
        <v>118</v>
      </c>
      <c r="E83" s="239"/>
      <c r="F83" s="239"/>
      <c r="G83" s="239"/>
      <c r="H83" s="237"/>
      <c r="I83" s="237"/>
      <c r="J83" s="237"/>
      <c r="K83" s="237"/>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c r="AI83" s="237"/>
      <c r="AJ83" s="237"/>
      <c r="AK83" s="237"/>
      <c r="AL83" s="237"/>
      <c r="AM83" s="237"/>
      <c r="AN83" s="237"/>
      <c r="AO83" s="237"/>
      <c r="AP83" s="237"/>
      <c r="AQ83" s="237"/>
      <c r="AR83" s="237"/>
      <c r="AS83" s="237"/>
      <c r="AT83" s="237"/>
      <c r="AU83" s="237"/>
      <c r="AV83" s="237"/>
      <c r="AW83" s="237"/>
      <c r="AX83" s="237"/>
      <c r="AY83" s="237"/>
      <c r="AZ83" s="237"/>
      <c r="BA83" s="237"/>
      <c r="BB83" s="237"/>
      <c r="BC83" s="237"/>
      <c r="BD83" s="237"/>
      <c r="BE83" s="237"/>
      <c r="BF83" s="237"/>
      <c r="BG83" s="237"/>
      <c r="BH83" s="237"/>
      <c r="BI83" s="237"/>
      <c r="BJ83" s="237"/>
      <c r="BK83" s="237"/>
      <c r="BL83" s="237"/>
      <c r="BM83" s="237"/>
      <c r="BN83" s="237"/>
      <c r="BO83" s="237"/>
      <c r="BP83" s="237"/>
      <c r="BQ83" s="237"/>
      <c r="BR83" s="237"/>
      <c r="BS83" s="237"/>
      <c r="BT83" s="237"/>
      <c r="BU83" s="237"/>
      <c r="BV83" s="237"/>
      <c r="BW83" s="237"/>
      <c r="BX83" s="237"/>
      <c r="BY83" s="237"/>
      <c r="BZ83" s="237"/>
      <c r="CA83" s="237"/>
      <c r="CB83" s="237"/>
      <c r="CC83" s="237"/>
      <c r="CD83" s="237"/>
      <c r="CE83" s="237"/>
      <c r="CF83" s="237"/>
      <c r="CG83" s="237"/>
      <c r="CH83" s="237"/>
      <c r="CI83" s="237"/>
      <c r="CJ83" s="237"/>
      <c r="CK83" s="237"/>
      <c r="CL83" s="237"/>
      <c r="CM83" s="237"/>
      <c r="CN83" s="237"/>
      <c r="CO83" s="237"/>
      <c r="CP83" s="237"/>
      <c r="CQ83" s="237"/>
      <c r="CR83" s="237"/>
      <c r="CS83" s="237"/>
      <c r="CT83" s="237"/>
      <c r="CU83" s="237"/>
      <c r="CV83" s="237"/>
      <c r="CW83" s="237"/>
      <c r="CX83" s="237"/>
      <c r="CY83" s="237"/>
      <c r="CZ83" s="237"/>
      <c r="DA83" s="237"/>
      <c r="DB83" s="237"/>
      <c r="DC83" s="237"/>
      <c r="DD83" s="237"/>
      <c r="DE83" s="220"/>
    </row>
    <row r="84" spans="2:109" x14ac:dyDescent="0.25">
      <c r="B84" s="217"/>
      <c r="C84" s="263" t="s">
        <v>925</v>
      </c>
      <c r="D84" s="226" t="s">
        <v>18</v>
      </c>
      <c r="E84" s="219" t="s">
        <v>90</v>
      </c>
      <c r="F84" s="219"/>
      <c r="G84" s="219"/>
      <c r="H84" s="275"/>
      <c r="I84" s="275"/>
      <c r="J84" s="275"/>
      <c r="K84" s="275"/>
      <c r="L84" s="275"/>
      <c r="M84" s="275"/>
      <c r="N84" s="275"/>
      <c r="O84" s="275"/>
      <c r="P84" s="275"/>
      <c r="Q84" s="275"/>
      <c r="R84" s="275"/>
      <c r="S84" s="275"/>
      <c r="T84" s="275"/>
      <c r="U84" s="275"/>
      <c r="V84" s="275"/>
      <c r="W84" s="275"/>
      <c r="X84" s="275"/>
      <c r="Y84" s="275"/>
      <c r="Z84" s="275"/>
      <c r="AA84" s="275"/>
      <c r="AB84" s="275"/>
      <c r="AC84" s="275"/>
      <c r="AD84" s="275"/>
      <c r="AE84" s="275"/>
      <c r="AF84" s="275"/>
      <c r="AG84" s="275"/>
      <c r="AH84" s="275"/>
      <c r="AI84" s="275"/>
      <c r="AJ84" s="275"/>
      <c r="AK84" s="275"/>
      <c r="AL84" s="275"/>
      <c r="AM84" s="275"/>
      <c r="AN84" s="275"/>
      <c r="AO84" s="275"/>
      <c r="AP84" s="275"/>
      <c r="AQ84" s="275"/>
      <c r="AR84" s="275"/>
      <c r="AS84" s="275"/>
      <c r="AT84" s="275"/>
      <c r="AU84" s="275"/>
      <c r="AV84" s="275"/>
      <c r="AW84" s="275"/>
      <c r="AX84" s="275"/>
      <c r="AY84" s="275"/>
      <c r="AZ84" s="275"/>
      <c r="BA84" s="275"/>
      <c r="BB84" s="275"/>
      <c r="BC84" s="275"/>
      <c r="BD84" s="275"/>
      <c r="BE84" s="275"/>
      <c r="BF84" s="275"/>
      <c r="BG84" s="275"/>
      <c r="BH84" s="275"/>
      <c r="BI84" s="275"/>
      <c r="BJ84" s="275"/>
      <c r="BK84" s="275"/>
      <c r="BL84" s="275"/>
      <c r="BM84" s="275"/>
      <c r="BN84" s="275"/>
      <c r="BO84" s="275"/>
      <c r="BP84" s="275"/>
      <c r="BQ84" s="275"/>
      <c r="BR84" s="275"/>
      <c r="BS84" s="275"/>
      <c r="BT84" s="275"/>
      <c r="BU84" s="275"/>
      <c r="BV84" s="275"/>
      <c r="BW84" s="275"/>
      <c r="BX84" s="275"/>
      <c r="BY84" s="275"/>
      <c r="BZ84" s="275"/>
      <c r="CA84" s="275"/>
      <c r="CB84" s="275"/>
      <c r="CC84" s="275"/>
      <c r="CD84" s="275"/>
      <c r="CE84" s="275"/>
      <c r="CF84" s="275"/>
      <c r="CG84" s="275"/>
      <c r="CH84" s="275"/>
      <c r="CI84" s="275"/>
      <c r="CJ84" s="275"/>
      <c r="CK84" s="275"/>
      <c r="CL84" s="275"/>
      <c r="CM84" s="275"/>
      <c r="CN84" s="275"/>
      <c r="CO84" s="275"/>
      <c r="CP84" s="275"/>
      <c r="CQ84" s="275"/>
      <c r="CR84" s="275"/>
      <c r="CS84" s="275"/>
      <c r="CT84" s="275"/>
      <c r="CU84" s="275"/>
      <c r="CV84" s="275"/>
      <c r="CW84" s="275"/>
      <c r="CX84" s="275"/>
      <c r="CY84" s="275"/>
      <c r="CZ84" s="275"/>
      <c r="DA84" s="275"/>
      <c r="DB84" s="275"/>
      <c r="DC84" s="275"/>
      <c r="DD84" s="218"/>
      <c r="DE84" s="220"/>
    </row>
    <row r="85" spans="2:109" x14ac:dyDescent="0.25">
      <c r="B85" s="217"/>
      <c r="C85" s="263" t="s">
        <v>926</v>
      </c>
      <c r="D85" s="226" t="s">
        <v>114</v>
      </c>
      <c r="E85" s="219" t="s">
        <v>90</v>
      </c>
      <c r="F85" s="219"/>
      <c r="G85" s="219"/>
      <c r="H85" s="275"/>
      <c r="I85" s="275"/>
      <c r="J85" s="275"/>
      <c r="K85" s="275"/>
      <c r="L85" s="275"/>
      <c r="M85" s="275"/>
      <c r="N85" s="275"/>
      <c r="O85" s="275"/>
      <c r="P85" s="275"/>
      <c r="Q85" s="275"/>
      <c r="R85" s="275"/>
      <c r="S85" s="275"/>
      <c r="T85" s="275"/>
      <c r="U85" s="275"/>
      <c r="V85" s="275"/>
      <c r="W85" s="275"/>
      <c r="X85" s="275"/>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c r="AW85" s="275"/>
      <c r="AX85" s="275"/>
      <c r="AY85" s="275"/>
      <c r="AZ85" s="275"/>
      <c r="BA85" s="275"/>
      <c r="BB85" s="275"/>
      <c r="BC85" s="275"/>
      <c r="BD85" s="275"/>
      <c r="BE85" s="275"/>
      <c r="BF85" s="275"/>
      <c r="BG85" s="275"/>
      <c r="BH85" s="275"/>
      <c r="BI85" s="275"/>
      <c r="BJ85" s="275"/>
      <c r="BK85" s="275"/>
      <c r="BL85" s="275"/>
      <c r="BM85" s="275"/>
      <c r="BN85" s="275"/>
      <c r="BO85" s="275"/>
      <c r="BP85" s="275"/>
      <c r="BQ85" s="275"/>
      <c r="BR85" s="275"/>
      <c r="BS85" s="275"/>
      <c r="BT85" s="275"/>
      <c r="BU85" s="275"/>
      <c r="BV85" s="275"/>
      <c r="BW85" s="275"/>
      <c r="BX85" s="275"/>
      <c r="BY85" s="275"/>
      <c r="BZ85" s="275"/>
      <c r="CA85" s="275"/>
      <c r="CB85" s="275"/>
      <c r="CC85" s="275"/>
      <c r="CD85" s="275"/>
      <c r="CE85" s="275"/>
      <c r="CF85" s="275"/>
      <c r="CG85" s="275"/>
      <c r="CH85" s="275"/>
      <c r="CI85" s="275"/>
      <c r="CJ85" s="275"/>
      <c r="CK85" s="275"/>
      <c r="CL85" s="275"/>
      <c r="CM85" s="275"/>
      <c r="CN85" s="275"/>
      <c r="CO85" s="275"/>
      <c r="CP85" s="275"/>
      <c r="CQ85" s="275"/>
      <c r="CR85" s="275"/>
      <c r="CS85" s="275"/>
      <c r="CT85" s="275"/>
      <c r="CU85" s="275"/>
      <c r="CV85" s="275"/>
      <c r="CW85" s="275"/>
      <c r="CX85" s="275"/>
      <c r="CY85" s="275"/>
      <c r="CZ85" s="275"/>
      <c r="DA85" s="275"/>
      <c r="DB85" s="275"/>
      <c r="DC85" s="275"/>
      <c r="DD85" s="218"/>
      <c r="DE85" s="220"/>
    </row>
    <row r="86" spans="2:109" x14ac:dyDescent="0.25">
      <c r="B86" s="217"/>
      <c r="C86" s="263" t="s">
        <v>927</v>
      </c>
      <c r="D86" s="226" t="s">
        <v>115</v>
      </c>
      <c r="E86" s="219" t="s">
        <v>90</v>
      </c>
      <c r="F86" s="219"/>
      <c r="G86" s="219"/>
      <c r="H86" s="275"/>
      <c r="I86" s="275"/>
      <c r="J86" s="275"/>
      <c r="K86" s="275"/>
      <c r="L86" s="275"/>
      <c r="M86" s="275"/>
      <c r="N86" s="275"/>
      <c r="O86" s="275"/>
      <c r="P86" s="275"/>
      <c r="Q86" s="275"/>
      <c r="R86" s="275"/>
      <c r="S86" s="275"/>
      <c r="T86" s="275"/>
      <c r="U86" s="275"/>
      <c r="V86" s="275"/>
      <c r="W86" s="275"/>
      <c r="X86" s="275"/>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c r="AW86" s="275"/>
      <c r="AX86" s="275"/>
      <c r="AY86" s="275"/>
      <c r="AZ86" s="275"/>
      <c r="BA86" s="275"/>
      <c r="BB86" s="275"/>
      <c r="BC86" s="275"/>
      <c r="BD86" s="275"/>
      <c r="BE86" s="275"/>
      <c r="BF86" s="275"/>
      <c r="BG86" s="275"/>
      <c r="BH86" s="275"/>
      <c r="BI86" s="275"/>
      <c r="BJ86" s="275"/>
      <c r="BK86" s="275"/>
      <c r="BL86" s="275"/>
      <c r="BM86" s="275"/>
      <c r="BN86" s="275"/>
      <c r="BO86" s="275"/>
      <c r="BP86" s="275"/>
      <c r="BQ86" s="275"/>
      <c r="BR86" s="275"/>
      <c r="BS86" s="275"/>
      <c r="BT86" s="275"/>
      <c r="BU86" s="275"/>
      <c r="BV86" s="275"/>
      <c r="BW86" s="275"/>
      <c r="BX86" s="275"/>
      <c r="BY86" s="275"/>
      <c r="BZ86" s="275"/>
      <c r="CA86" s="275"/>
      <c r="CB86" s="275"/>
      <c r="CC86" s="275"/>
      <c r="CD86" s="275"/>
      <c r="CE86" s="275"/>
      <c r="CF86" s="275"/>
      <c r="CG86" s="275"/>
      <c r="CH86" s="275"/>
      <c r="CI86" s="275"/>
      <c r="CJ86" s="275"/>
      <c r="CK86" s="275"/>
      <c r="CL86" s="275"/>
      <c r="CM86" s="275"/>
      <c r="CN86" s="275"/>
      <c r="CO86" s="275"/>
      <c r="CP86" s="275"/>
      <c r="CQ86" s="275"/>
      <c r="CR86" s="275"/>
      <c r="CS86" s="275"/>
      <c r="CT86" s="275"/>
      <c r="CU86" s="275"/>
      <c r="CV86" s="275"/>
      <c r="CW86" s="275"/>
      <c r="CX86" s="275"/>
      <c r="CY86" s="275"/>
      <c r="CZ86" s="275"/>
      <c r="DA86" s="275"/>
      <c r="DB86" s="275"/>
      <c r="DC86" s="275"/>
      <c r="DD86" s="218"/>
      <c r="DE86" s="220"/>
    </row>
    <row r="87" spans="2:109" x14ac:dyDescent="0.25">
      <c r="B87" s="217"/>
      <c r="C87" s="263" t="s">
        <v>928</v>
      </c>
      <c r="D87" s="226" t="s">
        <v>388</v>
      </c>
      <c r="E87" s="219" t="s">
        <v>392</v>
      </c>
      <c r="F87" s="219"/>
      <c r="G87" s="219"/>
      <c r="H87" s="275"/>
      <c r="I87" s="275"/>
      <c r="J87" s="275"/>
      <c r="K87" s="275"/>
      <c r="L87" s="275"/>
      <c r="M87" s="275"/>
      <c r="N87" s="275"/>
      <c r="O87" s="275"/>
      <c r="P87" s="275"/>
      <c r="Q87" s="275"/>
      <c r="R87" s="275"/>
      <c r="S87" s="275"/>
      <c r="T87" s="275"/>
      <c r="U87" s="275"/>
      <c r="V87" s="275"/>
      <c r="W87" s="275"/>
      <c r="X87" s="275"/>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c r="AW87" s="275"/>
      <c r="AX87" s="275"/>
      <c r="AY87" s="275"/>
      <c r="AZ87" s="275"/>
      <c r="BA87" s="275"/>
      <c r="BB87" s="275"/>
      <c r="BC87" s="275"/>
      <c r="BD87" s="275"/>
      <c r="BE87" s="275"/>
      <c r="BF87" s="275"/>
      <c r="BG87" s="275"/>
      <c r="BH87" s="275"/>
      <c r="BI87" s="275"/>
      <c r="BJ87" s="275"/>
      <c r="BK87" s="275"/>
      <c r="BL87" s="275"/>
      <c r="BM87" s="275"/>
      <c r="BN87" s="275"/>
      <c r="BO87" s="275"/>
      <c r="BP87" s="275"/>
      <c r="BQ87" s="275"/>
      <c r="BR87" s="275"/>
      <c r="BS87" s="275"/>
      <c r="BT87" s="275"/>
      <c r="BU87" s="275"/>
      <c r="BV87" s="275"/>
      <c r="BW87" s="275"/>
      <c r="BX87" s="275"/>
      <c r="BY87" s="275"/>
      <c r="BZ87" s="275"/>
      <c r="CA87" s="275"/>
      <c r="CB87" s="275"/>
      <c r="CC87" s="275"/>
      <c r="CD87" s="275"/>
      <c r="CE87" s="275"/>
      <c r="CF87" s="275"/>
      <c r="CG87" s="275"/>
      <c r="CH87" s="275"/>
      <c r="CI87" s="275"/>
      <c r="CJ87" s="275"/>
      <c r="CK87" s="275"/>
      <c r="CL87" s="275"/>
      <c r="CM87" s="275"/>
      <c r="CN87" s="275"/>
      <c r="CO87" s="275"/>
      <c r="CP87" s="275"/>
      <c r="CQ87" s="275"/>
      <c r="CR87" s="275"/>
      <c r="CS87" s="275"/>
      <c r="CT87" s="275"/>
      <c r="CU87" s="275"/>
      <c r="CV87" s="275"/>
      <c r="CW87" s="275"/>
      <c r="CX87" s="275"/>
      <c r="CY87" s="275"/>
      <c r="CZ87" s="275"/>
      <c r="DA87" s="275"/>
      <c r="DB87" s="275"/>
      <c r="DC87" s="275"/>
      <c r="DD87" s="218"/>
      <c r="DE87" s="220"/>
    </row>
    <row r="88" spans="2:109" x14ac:dyDescent="0.25">
      <c r="B88" s="217"/>
      <c r="C88" s="263" t="s">
        <v>801</v>
      </c>
      <c r="D88" s="226" t="s">
        <v>389</v>
      </c>
      <c r="E88" s="219" t="s">
        <v>392</v>
      </c>
      <c r="F88" s="219"/>
      <c r="G88" s="219"/>
      <c r="H88" s="275"/>
      <c r="I88" s="275"/>
      <c r="J88" s="275"/>
      <c r="K88" s="275"/>
      <c r="L88" s="275"/>
      <c r="M88" s="275"/>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c r="BH88" s="275"/>
      <c r="BI88" s="275"/>
      <c r="BJ88" s="275"/>
      <c r="BK88" s="275"/>
      <c r="BL88" s="275"/>
      <c r="BM88" s="275"/>
      <c r="BN88" s="275"/>
      <c r="BO88" s="275"/>
      <c r="BP88" s="275"/>
      <c r="BQ88" s="275"/>
      <c r="BR88" s="275"/>
      <c r="BS88" s="275"/>
      <c r="BT88" s="275"/>
      <c r="BU88" s="275"/>
      <c r="BV88" s="275"/>
      <c r="BW88" s="275"/>
      <c r="BX88" s="275"/>
      <c r="BY88" s="275"/>
      <c r="BZ88" s="275"/>
      <c r="CA88" s="275"/>
      <c r="CB88" s="275"/>
      <c r="CC88" s="275"/>
      <c r="CD88" s="275"/>
      <c r="CE88" s="275"/>
      <c r="CF88" s="275"/>
      <c r="CG88" s="275"/>
      <c r="CH88" s="275"/>
      <c r="CI88" s="275"/>
      <c r="CJ88" s="275"/>
      <c r="CK88" s="275"/>
      <c r="CL88" s="275"/>
      <c r="CM88" s="275"/>
      <c r="CN88" s="275"/>
      <c r="CO88" s="275"/>
      <c r="CP88" s="275"/>
      <c r="CQ88" s="275"/>
      <c r="CR88" s="275"/>
      <c r="CS88" s="275"/>
      <c r="CT88" s="275"/>
      <c r="CU88" s="275"/>
      <c r="CV88" s="275"/>
      <c r="CW88" s="275"/>
      <c r="CX88" s="275"/>
      <c r="CY88" s="275"/>
      <c r="CZ88" s="275"/>
      <c r="DA88" s="275"/>
      <c r="DB88" s="275"/>
      <c r="DC88" s="275"/>
      <c r="DD88" s="218"/>
      <c r="DE88" s="220"/>
    </row>
    <row r="89" spans="2:109" x14ac:dyDescent="0.25">
      <c r="B89" s="217"/>
      <c r="C89" s="263" t="s">
        <v>802</v>
      </c>
      <c r="D89" s="226" t="s">
        <v>401</v>
      </c>
      <c r="E89" s="219" t="s">
        <v>392</v>
      </c>
      <c r="F89" s="219"/>
      <c r="G89" s="219"/>
      <c r="H89" s="275"/>
      <c r="I89" s="275"/>
      <c r="J89" s="275"/>
      <c r="K89" s="275"/>
      <c r="L89" s="275"/>
      <c r="M89" s="275"/>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c r="AW89" s="275"/>
      <c r="AX89" s="275"/>
      <c r="AY89" s="275"/>
      <c r="AZ89" s="275"/>
      <c r="BA89" s="275"/>
      <c r="BB89" s="275"/>
      <c r="BC89" s="275"/>
      <c r="BD89" s="275"/>
      <c r="BE89" s="275"/>
      <c r="BF89" s="275"/>
      <c r="BG89" s="275"/>
      <c r="BH89" s="275"/>
      <c r="BI89" s="275"/>
      <c r="BJ89" s="275"/>
      <c r="BK89" s="275"/>
      <c r="BL89" s="275"/>
      <c r="BM89" s="275"/>
      <c r="BN89" s="275"/>
      <c r="BO89" s="275"/>
      <c r="BP89" s="275"/>
      <c r="BQ89" s="275"/>
      <c r="BR89" s="275"/>
      <c r="BS89" s="275"/>
      <c r="BT89" s="275"/>
      <c r="BU89" s="275"/>
      <c r="BV89" s="275"/>
      <c r="BW89" s="275"/>
      <c r="BX89" s="275"/>
      <c r="BY89" s="275"/>
      <c r="BZ89" s="275"/>
      <c r="CA89" s="275"/>
      <c r="CB89" s="275"/>
      <c r="CC89" s="275"/>
      <c r="CD89" s="275"/>
      <c r="CE89" s="275"/>
      <c r="CF89" s="275"/>
      <c r="CG89" s="275"/>
      <c r="CH89" s="275"/>
      <c r="CI89" s="275"/>
      <c r="CJ89" s="275"/>
      <c r="CK89" s="275"/>
      <c r="CL89" s="275"/>
      <c r="CM89" s="275"/>
      <c r="CN89" s="275"/>
      <c r="CO89" s="275"/>
      <c r="CP89" s="275"/>
      <c r="CQ89" s="275"/>
      <c r="CR89" s="275"/>
      <c r="CS89" s="275"/>
      <c r="CT89" s="275"/>
      <c r="CU89" s="275"/>
      <c r="CV89" s="275"/>
      <c r="CW89" s="275"/>
      <c r="CX89" s="275"/>
      <c r="CY89" s="275"/>
      <c r="CZ89" s="275"/>
      <c r="DA89" s="275"/>
      <c r="DB89" s="275"/>
      <c r="DC89" s="275"/>
      <c r="DD89" s="218"/>
      <c r="DE89" s="220"/>
    </row>
    <row r="90" spans="2:109" x14ac:dyDescent="0.25">
      <c r="B90" s="217"/>
      <c r="C90" s="263" t="s">
        <v>929</v>
      </c>
      <c r="D90" s="820" t="s">
        <v>698</v>
      </c>
      <c r="E90" s="219" t="s">
        <v>90</v>
      </c>
      <c r="F90" s="225"/>
      <c r="G90" s="219"/>
      <c r="H90" s="275"/>
      <c r="I90" s="275"/>
      <c r="J90" s="275"/>
      <c r="K90" s="275"/>
      <c r="L90" s="275"/>
      <c r="M90" s="275"/>
      <c r="N90" s="275"/>
      <c r="O90" s="275"/>
      <c r="P90" s="275"/>
      <c r="Q90" s="275"/>
      <c r="R90" s="275"/>
      <c r="S90" s="275"/>
      <c r="T90" s="275"/>
      <c r="U90" s="275"/>
      <c r="V90" s="275"/>
      <c r="W90" s="275"/>
      <c r="X90" s="275"/>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c r="AW90" s="275"/>
      <c r="AX90" s="275"/>
      <c r="AY90" s="275"/>
      <c r="AZ90" s="275"/>
      <c r="BA90" s="275"/>
      <c r="BB90" s="275"/>
      <c r="BC90" s="275"/>
      <c r="BD90" s="275"/>
      <c r="BE90" s="275"/>
      <c r="BF90" s="275"/>
      <c r="BG90" s="275"/>
      <c r="BH90" s="275"/>
      <c r="BI90" s="275"/>
      <c r="BJ90" s="275"/>
      <c r="BK90" s="275"/>
      <c r="BL90" s="275"/>
      <c r="BM90" s="275"/>
      <c r="BN90" s="275"/>
      <c r="BO90" s="275"/>
      <c r="BP90" s="275"/>
      <c r="BQ90" s="275"/>
      <c r="BR90" s="275"/>
      <c r="BS90" s="275"/>
      <c r="BT90" s="275"/>
      <c r="BU90" s="275"/>
      <c r="BV90" s="275"/>
      <c r="BW90" s="275"/>
      <c r="BX90" s="275"/>
      <c r="BY90" s="275"/>
      <c r="BZ90" s="275"/>
      <c r="CA90" s="275"/>
      <c r="CB90" s="275"/>
      <c r="CC90" s="275"/>
      <c r="CD90" s="275"/>
      <c r="CE90" s="275"/>
      <c r="CF90" s="275"/>
      <c r="CG90" s="275"/>
      <c r="CH90" s="275"/>
      <c r="CI90" s="275"/>
      <c r="CJ90" s="275"/>
      <c r="CK90" s="275"/>
      <c r="CL90" s="275"/>
      <c r="CM90" s="275"/>
      <c r="CN90" s="275"/>
      <c r="CO90" s="275"/>
      <c r="CP90" s="275"/>
      <c r="CQ90" s="275"/>
      <c r="CR90" s="275"/>
      <c r="CS90" s="275"/>
      <c r="CT90" s="275"/>
      <c r="CU90" s="275"/>
      <c r="CV90" s="275"/>
      <c r="CW90" s="275"/>
      <c r="CX90" s="275"/>
      <c r="CY90" s="275"/>
      <c r="CZ90" s="275"/>
      <c r="DA90" s="275"/>
      <c r="DB90" s="275"/>
      <c r="DC90" s="275"/>
      <c r="DD90" s="218"/>
      <c r="DE90" s="220"/>
    </row>
    <row r="91" spans="2:109" ht="21" x14ac:dyDescent="0.25">
      <c r="B91" s="217"/>
      <c r="C91" s="260"/>
      <c r="D91" s="115" t="s">
        <v>119</v>
      </c>
      <c r="E91" s="238" t="s">
        <v>549</v>
      </c>
      <c r="F91" s="239"/>
      <c r="G91" s="239"/>
      <c r="H91" s="237"/>
      <c r="I91" s="237"/>
      <c r="J91" s="237"/>
      <c r="K91" s="237"/>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c r="AI91" s="237"/>
      <c r="AJ91" s="237"/>
      <c r="AK91" s="237"/>
      <c r="AL91" s="237"/>
      <c r="AM91" s="237"/>
      <c r="AN91" s="237"/>
      <c r="AO91" s="237"/>
      <c r="AP91" s="237"/>
      <c r="AQ91" s="237"/>
      <c r="AR91" s="237"/>
      <c r="AS91" s="237"/>
      <c r="AT91" s="237"/>
      <c r="AU91" s="237"/>
      <c r="AV91" s="237"/>
      <c r="AW91" s="237"/>
      <c r="AX91" s="237"/>
      <c r="AY91" s="237"/>
      <c r="AZ91" s="237"/>
      <c r="BA91" s="237"/>
      <c r="BB91" s="237"/>
      <c r="BC91" s="237"/>
      <c r="BD91" s="237"/>
      <c r="BE91" s="237"/>
      <c r="BF91" s="237"/>
      <c r="BG91" s="237"/>
      <c r="BH91" s="237"/>
      <c r="BI91" s="237"/>
      <c r="BJ91" s="237"/>
      <c r="BK91" s="237"/>
      <c r="BL91" s="237"/>
      <c r="BM91" s="237"/>
      <c r="BN91" s="237"/>
      <c r="BO91" s="237"/>
      <c r="BP91" s="237"/>
      <c r="BQ91" s="237"/>
      <c r="BR91" s="237"/>
      <c r="BS91" s="237"/>
      <c r="BT91" s="237"/>
      <c r="BU91" s="237"/>
      <c r="BV91" s="237"/>
      <c r="BW91" s="237"/>
      <c r="BX91" s="237"/>
      <c r="BY91" s="237"/>
      <c r="BZ91" s="237"/>
      <c r="CA91" s="237"/>
      <c r="CB91" s="237"/>
      <c r="CC91" s="237"/>
      <c r="CD91" s="237"/>
      <c r="CE91" s="237"/>
      <c r="CF91" s="237"/>
      <c r="CG91" s="237"/>
      <c r="CH91" s="237"/>
      <c r="CI91" s="237"/>
      <c r="CJ91" s="237"/>
      <c r="CK91" s="237"/>
      <c r="CL91" s="237"/>
      <c r="CM91" s="237"/>
      <c r="CN91" s="237"/>
      <c r="CO91" s="237"/>
      <c r="CP91" s="237"/>
      <c r="CQ91" s="237"/>
      <c r="CR91" s="237"/>
      <c r="CS91" s="237"/>
      <c r="CT91" s="237"/>
      <c r="CU91" s="237"/>
      <c r="CV91" s="237"/>
      <c r="CW91" s="237"/>
      <c r="CX91" s="237"/>
      <c r="CY91" s="237"/>
      <c r="CZ91" s="237"/>
      <c r="DA91" s="237"/>
      <c r="DB91" s="237"/>
      <c r="DC91" s="237"/>
      <c r="DD91" s="237"/>
      <c r="DE91" s="220"/>
    </row>
    <row r="92" spans="2:109" x14ac:dyDescent="0.25">
      <c r="B92" s="217"/>
      <c r="C92" s="263"/>
      <c r="D92" s="226" t="str">
        <f>D84</f>
        <v>Electricity</v>
      </c>
      <c r="E92" s="219" t="s">
        <v>1117</v>
      </c>
      <c r="F92" s="276" t="s">
        <v>571</v>
      </c>
      <c r="G92" s="276"/>
      <c r="H92" s="536" t="str">
        <f>IFERROR(H84*INDEX('Energy Prices'!$F$12:$CJ$17,MATCH('Data Input - BAT'!$D92,'Energy Prices'!$C$12:$C$17,0),MATCH('Data Input - BAT'!H$7,'Energy Prices'!$F$11:$CJ$11,0))/100000,"")</f>
        <v/>
      </c>
      <c r="I92" s="536" t="str">
        <f>IFERROR(I84*INDEX('Energy Prices'!$F$12:$CJ$17,MATCH('Data Input - BAT'!$D92,'Energy Prices'!$C$12:$C$17,0),MATCH('Data Input - BAT'!I$7,'Energy Prices'!$F$11:$CJ$11,0))/100000,"")</f>
        <v/>
      </c>
      <c r="J92" s="536" t="str">
        <f>IFERROR(J84*INDEX('Energy Prices'!$F$12:$CJ$17,MATCH('Data Input - BAT'!$D92,'Energy Prices'!$C$12:$C$17,0),MATCH('Data Input - BAT'!J$7,'Energy Prices'!$F$11:$CJ$11,0))/100000,"")</f>
        <v/>
      </c>
      <c r="K92" s="536" t="str">
        <f>IFERROR(K84*INDEX('Energy Prices'!$F$12:$CJ$17,MATCH('Data Input - BAT'!$D92,'Energy Prices'!$C$12:$C$17,0),MATCH('Data Input - BAT'!K$7,'Energy Prices'!$F$11:$CJ$11,0))/100000,"")</f>
        <v/>
      </c>
      <c r="L92" s="536" t="str">
        <f>IFERROR(L84*INDEX('Energy Prices'!$F$12:$CJ$17,MATCH('Data Input - BAT'!$D92,'Energy Prices'!$C$12:$C$17,0),MATCH('Data Input - BAT'!L$7,'Energy Prices'!$F$11:$CJ$11,0))/100000,"")</f>
        <v/>
      </c>
      <c r="M92" s="536" t="str">
        <f>IFERROR(M84*INDEX('Energy Prices'!$F$12:$CJ$17,MATCH('Data Input - BAT'!$D92,'Energy Prices'!$C$12:$C$17,0),MATCH('Data Input - BAT'!M$7,'Energy Prices'!$F$11:$CJ$11,0))/100000,"")</f>
        <v/>
      </c>
      <c r="N92" s="536" t="str">
        <f>IFERROR(N84*INDEX('Energy Prices'!$F$12:$CJ$17,MATCH('Data Input - BAT'!$D92,'Energy Prices'!$C$12:$C$17,0),MATCH('Data Input - BAT'!N$7,'Energy Prices'!$F$11:$CJ$11,0))/100000,"")</f>
        <v/>
      </c>
      <c r="O92" s="536" t="str">
        <f>IFERROR(O84*INDEX('Energy Prices'!$F$12:$CJ$17,MATCH('Data Input - BAT'!$D92,'Energy Prices'!$C$12:$C$17,0),MATCH('Data Input - BAT'!O$7,'Energy Prices'!$F$11:$CJ$11,0))/100000,"")</f>
        <v/>
      </c>
      <c r="P92" s="536" t="str">
        <f>IFERROR(P84*INDEX('Energy Prices'!$F$12:$CJ$17,MATCH('Data Input - BAT'!$D92,'Energy Prices'!$C$12:$C$17,0),MATCH('Data Input - BAT'!P$7,'Energy Prices'!$F$11:$CJ$11,0))/100000,"")</f>
        <v/>
      </c>
      <c r="Q92" s="536" t="str">
        <f>IFERROR(Q84*INDEX('Energy Prices'!$F$12:$CJ$17,MATCH('Data Input - BAT'!$D92,'Energy Prices'!$C$12:$C$17,0),MATCH('Data Input - BAT'!Q$7,'Energy Prices'!$F$11:$CJ$11,0))/100000,"")</f>
        <v/>
      </c>
      <c r="R92" s="536" t="str">
        <f>IFERROR(R84*INDEX('Energy Prices'!$F$12:$CJ$17,MATCH('Data Input - BAT'!$D92,'Energy Prices'!$C$12:$C$17,0),MATCH('Data Input - BAT'!R$7,'Energy Prices'!$F$11:$CJ$11,0))/100000,"")</f>
        <v/>
      </c>
      <c r="S92" s="536" t="str">
        <f>IFERROR(S84*INDEX('Energy Prices'!$F$12:$CJ$17,MATCH('Data Input - BAT'!$D92,'Energy Prices'!$C$12:$C$17,0),MATCH('Data Input - BAT'!S$7,'Energy Prices'!$F$11:$CJ$11,0))/100000,"")</f>
        <v/>
      </c>
      <c r="T92" s="536" t="str">
        <f>IFERROR(T84*INDEX('Energy Prices'!$F$12:$CJ$17,MATCH('Data Input - BAT'!$D92,'Energy Prices'!$C$12:$C$17,0),MATCH('Data Input - BAT'!T$7,'Energy Prices'!$F$11:$CJ$11,0))/100000,"")</f>
        <v/>
      </c>
      <c r="U92" s="536" t="str">
        <f>IFERROR(U84*INDEX('Energy Prices'!$F$12:$CJ$17,MATCH('Data Input - BAT'!$D92,'Energy Prices'!$C$12:$C$17,0),MATCH('Data Input - BAT'!U$7,'Energy Prices'!$F$11:$CJ$11,0))/100000,"")</f>
        <v/>
      </c>
      <c r="V92" s="536" t="str">
        <f>IFERROR(V84*INDEX('Energy Prices'!$F$12:$CJ$17,MATCH('Data Input - BAT'!$D92,'Energy Prices'!$C$12:$C$17,0),MATCH('Data Input - BAT'!V$7,'Energy Prices'!$F$11:$CJ$11,0))/100000,"")</f>
        <v/>
      </c>
      <c r="W92" s="536" t="str">
        <f>IFERROR(W84*INDEX('Energy Prices'!$F$12:$CJ$17,MATCH('Data Input - BAT'!$D92,'Energy Prices'!$C$12:$C$17,0),MATCH('Data Input - BAT'!W$7,'Energy Prices'!$F$11:$CJ$11,0))/100000,"")</f>
        <v/>
      </c>
      <c r="X92" s="536" t="str">
        <f>IFERROR(X84*INDEX('Energy Prices'!$F$12:$CJ$17,MATCH('Data Input - BAT'!$D92,'Energy Prices'!$C$12:$C$17,0),MATCH('Data Input - BAT'!X$7,'Energy Prices'!$F$11:$CJ$11,0))/100000,"")</f>
        <v/>
      </c>
      <c r="Y92" s="536" t="str">
        <f>IFERROR(Y84*INDEX('Energy Prices'!$F$12:$CJ$17,MATCH('Data Input - BAT'!$D92,'Energy Prices'!$C$12:$C$17,0),MATCH('Data Input - BAT'!Y$7,'Energy Prices'!$F$11:$CJ$11,0))/100000,"")</f>
        <v/>
      </c>
      <c r="Z92" s="536" t="str">
        <f>IFERROR(Z84*INDEX('Energy Prices'!$F$12:$CJ$17,MATCH('Data Input - BAT'!$D92,'Energy Prices'!$C$12:$C$17,0),MATCH('Data Input - BAT'!Z$7,'Energy Prices'!$F$11:$CJ$11,0))/100000,"")</f>
        <v/>
      </c>
      <c r="AA92" s="536" t="str">
        <f>IFERROR(AA84*INDEX('Energy Prices'!$F$12:$CJ$17,MATCH('Data Input - BAT'!$D92,'Energy Prices'!$C$12:$C$17,0),MATCH('Data Input - BAT'!AA$7,'Energy Prices'!$F$11:$CJ$11,0))/100000,"")</f>
        <v/>
      </c>
      <c r="AB92" s="536" t="str">
        <f>IFERROR(AB84*INDEX('Energy Prices'!$F$12:$CJ$17,MATCH('Data Input - BAT'!$D92,'Energy Prices'!$C$12:$C$17,0),MATCH('Data Input - BAT'!AB$7,'Energy Prices'!$F$11:$CJ$11,0))/100000,"")</f>
        <v/>
      </c>
      <c r="AC92" s="536" t="str">
        <f>IFERROR(AC84*INDEX('Energy Prices'!$F$12:$CJ$17,MATCH('Data Input - BAT'!$D92,'Energy Prices'!$C$12:$C$17,0),MATCH('Data Input - BAT'!AC$7,'Energy Prices'!$F$11:$CJ$11,0))/100000,"")</f>
        <v/>
      </c>
      <c r="AD92" s="536" t="str">
        <f>IFERROR(AD84*INDEX('Energy Prices'!$F$12:$CJ$17,MATCH('Data Input - BAT'!$D92,'Energy Prices'!$C$12:$C$17,0),MATCH('Data Input - BAT'!AD$7,'Energy Prices'!$F$11:$CJ$11,0))/100000,"")</f>
        <v/>
      </c>
      <c r="AE92" s="536" t="str">
        <f>IFERROR(AE84*INDEX('Energy Prices'!$F$12:$CJ$17,MATCH('Data Input - BAT'!$D92,'Energy Prices'!$C$12:$C$17,0),MATCH('Data Input - BAT'!AE$7,'Energy Prices'!$F$11:$CJ$11,0))/100000,"")</f>
        <v/>
      </c>
      <c r="AF92" s="536" t="str">
        <f>IFERROR(AF84*INDEX('Energy Prices'!$F$12:$CJ$17,MATCH('Data Input - BAT'!$D92,'Energy Prices'!$C$12:$C$17,0),MATCH('Data Input - BAT'!AF$7,'Energy Prices'!$F$11:$CJ$11,0))/100000,"")</f>
        <v/>
      </c>
      <c r="AG92" s="536" t="str">
        <f>IFERROR(AG84*INDEX('Energy Prices'!$F$12:$CJ$17,MATCH('Data Input - BAT'!$D92,'Energy Prices'!$C$12:$C$17,0),MATCH('Data Input - BAT'!AG$7,'Energy Prices'!$F$11:$CJ$11,0))/100000,"")</f>
        <v/>
      </c>
      <c r="AH92" s="536" t="str">
        <f>IFERROR(AH84*INDEX('Energy Prices'!$F$12:$CJ$17,MATCH('Data Input - BAT'!$D92,'Energy Prices'!$C$12:$C$17,0),MATCH('Data Input - BAT'!AH$7,'Energy Prices'!$F$11:$CJ$11,0))/100000,"")</f>
        <v/>
      </c>
      <c r="AI92" s="536" t="str">
        <f>IFERROR(AI84*INDEX('Energy Prices'!$F$12:$CJ$17,MATCH('Data Input - BAT'!$D92,'Energy Prices'!$C$12:$C$17,0),MATCH('Data Input - BAT'!AI$7,'Energy Prices'!$F$11:$CJ$11,0))/100000,"")</f>
        <v/>
      </c>
      <c r="AJ92" s="536" t="str">
        <f>IFERROR(AJ84*INDEX('Energy Prices'!$F$12:$CJ$17,MATCH('Data Input - BAT'!$D92,'Energy Prices'!$C$12:$C$17,0),MATCH('Data Input - BAT'!AJ$7,'Energy Prices'!$F$11:$CJ$11,0))/100000,"")</f>
        <v/>
      </c>
      <c r="AK92" s="536" t="str">
        <f>IFERROR(AK84*INDEX('Energy Prices'!$F$12:$CJ$17,MATCH('Data Input - BAT'!$D92,'Energy Prices'!$C$12:$C$17,0),MATCH('Data Input - BAT'!AK$7,'Energy Prices'!$F$11:$CJ$11,0))/100000,"")</f>
        <v/>
      </c>
      <c r="AL92" s="536" t="str">
        <f>IFERROR(AL84*INDEX('Energy Prices'!$F$12:$CJ$17,MATCH('Data Input - BAT'!$D92,'Energy Prices'!$C$12:$C$17,0),MATCH('Data Input - BAT'!AL$7,'Energy Prices'!$F$11:$CJ$11,0))/100000,"")</f>
        <v/>
      </c>
      <c r="AM92" s="536" t="str">
        <f>IFERROR(AM84*INDEX('Energy Prices'!$F$12:$CJ$17,MATCH('Data Input - BAT'!$D92,'Energy Prices'!$C$12:$C$17,0),MATCH('Data Input - BAT'!AM$7,'Energy Prices'!$F$11:$CJ$11,0))/100000,"")</f>
        <v/>
      </c>
      <c r="AN92" s="536" t="str">
        <f>IFERROR(AN84*INDEX('Energy Prices'!$F$12:$CJ$17,MATCH('Data Input - BAT'!$D92,'Energy Prices'!$C$12:$C$17,0),MATCH('Data Input - BAT'!AN$7,'Energy Prices'!$F$11:$CJ$11,0))/100000,"")</f>
        <v/>
      </c>
      <c r="AO92" s="536" t="str">
        <f>IFERROR(AO84*INDEX('Energy Prices'!$F$12:$CJ$17,MATCH('Data Input - BAT'!$D92,'Energy Prices'!$C$12:$C$17,0),MATCH('Data Input - BAT'!AO$7,'Energy Prices'!$F$11:$CJ$11,0))/100000,"")</f>
        <v/>
      </c>
      <c r="AP92" s="536" t="str">
        <f>IFERROR(AP84*INDEX('Energy Prices'!$F$12:$CJ$17,MATCH('Data Input - BAT'!$D92,'Energy Prices'!$C$12:$C$17,0),MATCH('Data Input - BAT'!AP$7,'Energy Prices'!$F$11:$CJ$11,0))/100000,"")</f>
        <v/>
      </c>
      <c r="AQ92" s="536" t="str">
        <f>IFERROR(AQ84*INDEX('Energy Prices'!$F$12:$CJ$17,MATCH('Data Input - BAT'!$D92,'Energy Prices'!$C$12:$C$17,0),MATCH('Data Input - BAT'!AQ$7,'Energy Prices'!$F$11:$CJ$11,0))/100000,"")</f>
        <v/>
      </c>
      <c r="AR92" s="536" t="str">
        <f>IFERROR(AR84*INDEX('Energy Prices'!$F$12:$CJ$17,MATCH('Data Input - BAT'!$D92,'Energy Prices'!$C$12:$C$17,0),MATCH('Data Input - BAT'!AR$7,'Energy Prices'!$F$11:$CJ$11,0))/100000,"")</f>
        <v/>
      </c>
      <c r="AS92" s="536" t="str">
        <f>IFERROR(AS84*INDEX('Energy Prices'!$F$12:$CJ$17,MATCH('Data Input - BAT'!$D92,'Energy Prices'!$C$12:$C$17,0),MATCH('Data Input - BAT'!AS$7,'Energy Prices'!$F$11:$CJ$11,0))/100000,"")</f>
        <v/>
      </c>
      <c r="AT92" s="536" t="str">
        <f>IFERROR(AT84*INDEX('Energy Prices'!$F$12:$CJ$17,MATCH('Data Input - BAT'!$D92,'Energy Prices'!$C$12:$C$17,0),MATCH('Data Input - BAT'!AT$7,'Energy Prices'!$F$11:$CJ$11,0))/100000,"")</f>
        <v/>
      </c>
      <c r="AU92" s="536" t="str">
        <f>IFERROR(AU84*INDEX('Energy Prices'!$F$12:$CJ$17,MATCH('Data Input - BAT'!$D92,'Energy Prices'!$C$12:$C$17,0),MATCH('Data Input - BAT'!AU$7,'Energy Prices'!$F$11:$CJ$11,0))/100000,"")</f>
        <v/>
      </c>
      <c r="AV92" s="536" t="str">
        <f>IFERROR(AV84*INDEX('Energy Prices'!$F$12:$CJ$17,MATCH('Data Input - BAT'!$D92,'Energy Prices'!$C$12:$C$17,0),MATCH('Data Input - BAT'!AV$7,'Energy Prices'!$F$11:$CJ$11,0))/100000,"")</f>
        <v/>
      </c>
      <c r="AW92" s="536" t="str">
        <f>IFERROR(AW84*INDEX('Energy Prices'!$F$12:$CJ$17,MATCH('Data Input - BAT'!$D92,'Energy Prices'!$C$12:$C$17,0),MATCH('Data Input - BAT'!AW$7,'Energy Prices'!$F$11:$CJ$11,0))/100000,"")</f>
        <v/>
      </c>
      <c r="AX92" s="536" t="str">
        <f>IFERROR(AX84*INDEX('Energy Prices'!$F$12:$CJ$17,MATCH('Data Input - BAT'!$D92,'Energy Prices'!$C$12:$C$17,0),MATCH('Data Input - BAT'!AX$7,'Energy Prices'!$F$11:$CJ$11,0))/100000,"")</f>
        <v/>
      </c>
      <c r="AY92" s="536" t="str">
        <f>IFERROR(AY84*INDEX('Energy Prices'!$F$12:$CJ$17,MATCH('Data Input - BAT'!$D92,'Energy Prices'!$C$12:$C$17,0),MATCH('Data Input - BAT'!AY$7,'Energy Prices'!$F$11:$CJ$11,0))/100000,"")</f>
        <v/>
      </c>
      <c r="AZ92" s="536" t="str">
        <f>IFERROR(AZ84*INDEX('Energy Prices'!$F$12:$CJ$17,MATCH('Data Input - BAT'!$D92,'Energy Prices'!$C$12:$C$17,0),MATCH('Data Input - BAT'!AZ$7,'Energy Prices'!$F$11:$CJ$11,0))/100000,"")</f>
        <v/>
      </c>
      <c r="BA92" s="536" t="str">
        <f>IFERROR(BA84*INDEX('Energy Prices'!$F$12:$CJ$17,MATCH('Data Input - BAT'!$D92,'Energy Prices'!$C$12:$C$17,0),MATCH('Data Input - BAT'!BA$7,'Energy Prices'!$F$11:$CJ$11,0))/100000,"")</f>
        <v/>
      </c>
      <c r="BB92" s="536" t="str">
        <f>IFERROR(BB84*INDEX('Energy Prices'!$F$12:$CJ$17,MATCH('Data Input - BAT'!$D92,'Energy Prices'!$C$12:$C$17,0),MATCH('Data Input - BAT'!BB$7,'Energy Prices'!$F$11:$CJ$11,0))/100000,"")</f>
        <v/>
      </c>
      <c r="BC92" s="536" t="str">
        <f>IFERROR(BC84*INDEX('Energy Prices'!$F$12:$CJ$17,MATCH('Data Input - BAT'!$D92,'Energy Prices'!$C$12:$C$17,0),MATCH('Data Input - BAT'!BC$7,'Energy Prices'!$F$11:$CJ$11,0))/100000,"")</f>
        <v/>
      </c>
      <c r="BD92" s="536" t="str">
        <f>IFERROR(BD84*INDEX('Energy Prices'!$F$12:$CJ$17,MATCH('Data Input - BAT'!$D92,'Energy Prices'!$C$12:$C$17,0),MATCH('Data Input - BAT'!BD$7,'Energy Prices'!$F$11:$CJ$11,0))/100000,"")</f>
        <v/>
      </c>
      <c r="BE92" s="536" t="str">
        <f>IFERROR(BE84*INDEX('Energy Prices'!$F$12:$CJ$17,MATCH('Data Input - BAT'!$D92,'Energy Prices'!$C$12:$C$17,0),MATCH('Data Input - BAT'!BE$7,'Energy Prices'!$F$11:$CJ$11,0))/100000,"")</f>
        <v/>
      </c>
      <c r="BF92" s="536" t="str">
        <f>IFERROR(BF84*INDEX('Energy Prices'!$F$12:$CJ$17,MATCH('Data Input - BAT'!$D92,'Energy Prices'!$C$12:$C$17,0),MATCH('Data Input - BAT'!BF$7,'Energy Prices'!$F$11:$CJ$11,0))/100000,"")</f>
        <v/>
      </c>
      <c r="BG92" s="536" t="str">
        <f>IFERROR(BG84*INDEX('Energy Prices'!$F$12:$CJ$17,MATCH('Data Input - BAT'!$D92,'Energy Prices'!$C$12:$C$17,0),MATCH('Data Input - BAT'!BG$7,'Energy Prices'!$F$11:$CJ$11,0))/100000,"")</f>
        <v/>
      </c>
      <c r="BH92" s="536" t="str">
        <f>IFERROR(BH84*INDEX('Energy Prices'!$F$12:$CJ$17,MATCH('Data Input - BAT'!$D92,'Energy Prices'!$C$12:$C$17,0),MATCH('Data Input - BAT'!BH$7,'Energy Prices'!$F$11:$CJ$11,0))/100000,"")</f>
        <v/>
      </c>
      <c r="BI92" s="536" t="str">
        <f>IFERROR(BI84*INDEX('Energy Prices'!$F$12:$CJ$17,MATCH('Data Input - BAT'!$D92,'Energy Prices'!$C$12:$C$17,0),MATCH('Data Input - BAT'!BI$7,'Energy Prices'!$F$11:$CJ$11,0))/100000,"")</f>
        <v/>
      </c>
      <c r="BJ92" s="536" t="str">
        <f>IFERROR(BJ84*INDEX('Energy Prices'!$F$12:$CJ$17,MATCH('Data Input - BAT'!$D92,'Energy Prices'!$C$12:$C$17,0),MATCH('Data Input - BAT'!BJ$7,'Energy Prices'!$F$11:$CJ$11,0))/100000,"")</f>
        <v/>
      </c>
      <c r="BK92" s="536" t="str">
        <f>IFERROR(BK84*INDEX('Energy Prices'!$F$12:$CJ$17,MATCH('Data Input - BAT'!$D92,'Energy Prices'!$C$12:$C$17,0),MATCH('Data Input - BAT'!BK$7,'Energy Prices'!$F$11:$CJ$11,0))/100000,"")</f>
        <v/>
      </c>
      <c r="BL92" s="536" t="str">
        <f>IFERROR(BL84*INDEX('Energy Prices'!$F$12:$CJ$17,MATCH('Data Input - BAT'!$D92,'Energy Prices'!$C$12:$C$17,0),MATCH('Data Input - BAT'!BL$7,'Energy Prices'!$F$11:$CJ$11,0))/100000,"")</f>
        <v/>
      </c>
      <c r="BM92" s="536" t="str">
        <f>IFERROR(BM84*INDEX('Energy Prices'!$F$12:$CJ$17,MATCH('Data Input - BAT'!$D92,'Energy Prices'!$C$12:$C$17,0),MATCH('Data Input - BAT'!BM$7,'Energy Prices'!$F$11:$CJ$11,0))/100000,"")</f>
        <v/>
      </c>
      <c r="BN92" s="536" t="str">
        <f>IFERROR(BN84*INDEX('Energy Prices'!$F$12:$CJ$17,MATCH('Data Input - BAT'!$D92,'Energy Prices'!$C$12:$C$17,0),MATCH('Data Input - BAT'!BN$7,'Energy Prices'!$F$11:$CJ$11,0))/100000,"")</f>
        <v/>
      </c>
      <c r="BO92" s="536" t="str">
        <f>IFERROR(BO84*INDEX('Energy Prices'!$F$12:$CJ$17,MATCH('Data Input - BAT'!$D92,'Energy Prices'!$C$12:$C$17,0),MATCH('Data Input - BAT'!BO$7,'Energy Prices'!$F$11:$CJ$11,0))/100000,"")</f>
        <v/>
      </c>
      <c r="BP92" s="536" t="str">
        <f>IFERROR(BP84*INDEX('Energy Prices'!$F$12:$CJ$17,MATCH('Data Input - BAT'!$D92,'Energy Prices'!$C$12:$C$17,0),MATCH('Data Input - BAT'!BP$7,'Energy Prices'!$F$11:$CJ$11,0))/100000,"")</f>
        <v/>
      </c>
      <c r="BQ92" s="536" t="str">
        <f>IFERROR(BQ84*INDEX('Energy Prices'!$F$12:$CJ$17,MATCH('Data Input - BAT'!$D92,'Energy Prices'!$C$12:$C$17,0),MATCH('Data Input - BAT'!BQ$7,'Energy Prices'!$F$11:$CJ$11,0))/100000,"")</f>
        <v/>
      </c>
      <c r="BR92" s="536" t="str">
        <f>IFERROR(BR84*INDEX('Energy Prices'!$F$12:$CJ$17,MATCH('Data Input - BAT'!$D92,'Energy Prices'!$C$12:$C$17,0),MATCH('Data Input - BAT'!BR$7,'Energy Prices'!$F$11:$CJ$11,0))/100000,"")</f>
        <v/>
      </c>
      <c r="BS92" s="536" t="str">
        <f>IFERROR(BS84*INDEX('Energy Prices'!$F$12:$CJ$17,MATCH('Data Input - BAT'!$D92,'Energy Prices'!$C$12:$C$17,0),MATCH('Data Input - BAT'!BS$7,'Energy Prices'!$F$11:$CJ$11,0))/100000,"")</f>
        <v/>
      </c>
      <c r="BT92" s="536" t="str">
        <f>IFERROR(BT84*INDEX('Energy Prices'!$F$12:$CJ$17,MATCH('Data Input - BAT'!$D92,'Energy Prices'!$C$12:$C$17,0),MATCH('Data Input - BAT'!BT$7,'Energy Prices'!$F$11:$CJ$11,0))/100000,"")</f>
        <v/>
      </c>
      <c r="BU92" s="536" t="str">
        <f>IFERROR(BU84*INDEX('Energy Prices'!$F$12:$CJ$17,MATCH('Data Input - BAT'!$D92,'Energy Prices'!$C$12:$C$17,0),MATCH('Data Input - BAT'!BU$7,'Energy Prices'!$F$11:$CJ$11,0))/100000,"")</f>
        <v/>
      </c>
      <c r="BV92" s="536" t="str">
        <f>IFERROR(BV84*INDEX('Energy Prices'!$F$12:$CJ$17,MATCH('Data Input - BAT'!$D92,'Energy Prices'!$C$12:$C$17,0),MATCH('Data Input - BAT'!BV$7,'Energy Prices'!$F$11:$CJ$11,0))/100000,"")</f>
        <v/>
      </c>
      <c r="BW92" s="536" t="str">
        <f>IFERROR(BW84*INDEX('Energy Prices'!$F$12:$CJ$17,MATCH('Data Input - BAT'!$D92,'Energy Prices'!$C$12:$C$17,0),MATCH('Data Input - BAT'!BW$7,'Energy Prices'!$F$11:$CJ$11,0))/100000,"")</f>
        <v/>
      </c>
      <c r="BX92" s="536" t="str">
        <f>IFERROR(BX84*INDEX('Energy Prices'!$F$12:$CJ$17,MATCH('Data Input - BAT'!$D92,'Energy Prices'!$C$12:$C$17,0),MATCH('Data Input - BAT'!BX$7,'Energy Prices'!$F$11:$CJ$11,0))/100000,"")</f>
        <v/>
      </c>
      <c r="BY92" s="536" t="str">
        <f>IFERROR(BY84*INDEX('Energy Prices'!$F$12:$CJ$17,MATCH('Data Input - BAT'!$D92,'Energy Prices'!$C$12:$C$17,0),MATCH('Data Input - BAT'!BY$7,'Energy Prices'!$F$11:$CJ$11,0))/100000,"")</f>
        <v/>
      </c>
      <c r="BZ92" s="536" t="str">
        <f>IFERROR(BZ84*INDEX('Energy Prices'!$F$12:$CJ$17,MATCH('Data Input - BAT'!$D92,'Energy Prices'!$C$12:$C$17,0),MATCH('Data Input - BAT'!BZ$7,'Energy Prices'!$F$11:$CJ$11,0))/100000,"")</f>
        <v/>
      </c>
      <c r="CA92" s="536" t="str">
        <f>IFERROR(CA84*INDEX('Energy Prices'!$F$12:$CJ$17,MATCH('Data Input - BAT'!$D92,'Energy Prices'!$C$12:$C$17,0),MATCH('Data Input - BAT'!CA$7,'Energy Prices'!$F$11:$CJ$11,0))/100000,"")</f>
        <v/>
      </c>
      <c r="CB92" s="536" t="str">
        <f>IFERROR(CB84*INDEX('Energy Prices'!$F$12:$CJ$17,MATCH('Data Input - BAT'!$D92,'Energy Prices'!$C$12:$C$17,0),MATCH('Data Input - BAT'!CB$7,'Energy Prices'!$F$11:$CJ$11,0))/100000,"")</f>
        <v/>
      </c>
      <c r="CC92" s="536" t="str">
        <f>IFERROR(CC84*INDEX('Energy Prices'!$F$12:$CJ$17,MATCH('Data Input - BAT'!$D92,'Energy Prices'!$C$12:$C$17,0),MATCH('Data Input - BAT'!CC$7,'Energy Prices'!$F$11:$CJ$11,0))/100000,"")</f>
        <v/>
      </c>
      <c r="CD92" s="536" t="str">
        <f>IFERROR(CD84*INDEX('Energy Prices'!$F$12:$CJ$17,MATCH('Data Input - BAT'!$D92,'Energy Prices'!$C$12:$C$17,0),MATCH('Data Input - BAT'!CD$7,'Energy Prices'!$F$11:$CJ$11,0))/100000,"")</f>
        <v/>
      </c>
      <c r="CE92" s="536" t="str">
        <f>IFERROR(CE84*INDEX('Energy Prices'!$F$12:$CJ$17,MATCH('Data Input - BAT'!$D92,'Energy Prices'!$C$12:$C$17,0),MATCH('Data Input - BAT'!CE$7,'Energy Prices'!$F$11:$CJ$11,0))/100000,"")</f>
        <v/>
      </c>
      <c r="CF92" s="536" t="str">
        <f>IFERROR(CF84*INDEX('Energy Prices'!$F$12:$CJ$17,MATCH('Data Input - BAT'!$D92,'Energy Prices'!$C$12:$C$17,0),MATCH('Data Input - BAT'!CF$7,'Energy Prices'!$F$11:$CJ$11,0))/100000,"")</f>
        <v/>
      </c>
      <c r="CG92" s="536" t="str">
        <f>IFERROR(CG84*INDEX('Energy Prices'!$F$12:$CJ$17,MATCH('Data Input - BAT'!$D92,'Energy Prices'!$C$12:$C$17,0),MATCH('Data Input - BAT'!CG$7,'Energy Prices'!$F$11:$CJ$11,0))/100000,"")</f>
        <v/>
      </c>
      <c r="CH92" s="536" t="str">
        <f>IFERROR(CH84*INDEX('Energy Prices'!$F$12:$CJ$17,MATCH('Data Input - BAT'!$D92,'Energy Prices'!$C$12:$C$17,0),MATCH('Data Input - BAT'!CH$7,'Energy Prices'!$F$11:$CJ$11,0))/100000,"")</f>
        <v/>
      </c>
      <c r="CI92" s="536" t="str">
        <f>IFERROR(CI84*INDEX('Energy Prices'!$F$12:$CJ$17,MATCH('Data Input - BAT'!$D92,'Energy Prices'!$C$12:$C$17,0),MATCH('Data Input - BAT'!CI$7,'Energy Prices'!$F$11:$CJ$11,0))/100000,"")</f>
        <v/>
      </c>
      <c r="CJ92" s="536" t="str">
        <f>IFERROR(CJ84*INDEX('Energy Prices'!$F$12:$CJ$17,MATCH('Data Input - BAT'!$D92,'Energy Prices'!$C$12:$C$17,0),MATCH('Data Input - BAT'!CJ$7,'Energy Prices'!$F$11:$CJ$11,0))/100000,"")</f>
        <v/>
      </c>
      <c r="CK92" s="536" t="str">
        <f>IFERROR(CK84*INDEX('Energy Prices'!$F$12:$CJ$17,MATCH('Data Input - BAT'!$D92,'Energy Prices'!$C$12:$C$17,0),MATCH('Data Input - BAT'!CK$7,'Energy Prices'!$F$11:$CJ$11,0))/100000,"")</f>
        <v/>
      </c>
      <c r="CL92" s="536" t="str">
        <f>IFERROR(CL84*INDEX('Energy Prices'!$F$12:$CJ$17,MATCH('Data Input - BAT'!$D92,'Energy Prices'!$C$12:$C$17,0),MATCH('Data Input - BAT'!CL$7,'Energy Prices'!$F$11:$CJ$11,0))/100000,"")</f>
        <v/>
      </c>
      <c r="CM92" s="536" t="str">
        <f>IFERROR(CM84*INDEX('Energy Prices'!$F$12:$CJ$17,MATCH('Data Input - BAT'!$D92,'Energy Prices'!$C$12:$C$17,0),MATCH('Data Input - BAT'!CM$7,'Energy Prices'!$F$11:$CJ$11,0))/100000,"")</f>
        <v/>
      </c>
      <c r="CN92" s="536" t="str">
        <f>IFERROR(CN84*INDEX('Energy Prices'!$F$12:$CJ$17,MATCH('Data Input - BAT'!$D92,'Energy Prices'!$C$12:$C$17,0),MATCH('Data Input - BAT'!CN$7,'Energy Prices'!$F$11:$CJ$11,0))/100000,"")</f>
        <v/>
      </c>
      <c r="CO92" s="536" t="str">
        <f>IFERROR(CO84*INDEX('Energy Prices'!$F$12:$CJ$17,MATCH('Data Input - BAT'!$D92,'Energy Prices'!$C$12:$C$17,0),MATCH('Data Input - BAT'!CO$7,'Energy Prices'!$F$11:$CJ$11,0))/100000,"")</f>
        <v/>
      </c>
      <c r="CP92" s="536" t="str">
        <f>IFERROR(CP84*INDEX('Energy Prices'!$F$12:$CJ$17,MATCH('Data Input - BAT'!$D92,'Energy Prices'!$C$12:$C$17,0),MATCH('Data Input - BAT'!CP$7,'Energy Prices'!$F$11:$CJ$11,0))/100000,"")</f>
        <v/>
      </c>
      <c r="CQ92" s="536" t="str">
        <f>IFERROR(CQ84*INDEX('Energy Prices'!$F$12:$CJ$17,MATCH('Data Input - BAT'!$D92,'Energy Prices'!$C$12:$C$17,0),MATCH('Data Input - BAT'!CQ$7,'Energy Prices'!$F$11:$CJ$11,0))/100000,"")</f>
        <v/>
      </c>
      <c r="CR92" s="536" t="str">
        <f>IFERROR(CR84*INDEX('Energy Prices'!$F$12:$CJ$17,MATCH('Data Input - BAT'!$D92,'Energy Prices'!$C$12:$C$17,0),MATCH('Data Input - BAT'!CR$7,'Energy Prices'!$F$11:$CJ$11,0))/100000,"")</f>
        <v/>
      </c>
      <c r="CS92" s="536" t="str">
        <f>IFERROR(CS84*INDEX('Energy Prices'!$F$12:$CJ$17,MATCH('Data Input - BAT'!$D92,'Energy Prices'!$C$12:$C$17,0),MATCH('Data Input - BAT'!CS$7,'Energy Prices'!$F$11:$CJ$11,0))/100000,"")</f>
        <v/>
      </c>
      <c r="CT92" s="536" t="str">
        <f>IFERROR(CT84*INDEX('Energy Prices'!$F$12:$CJ$17,MATCH('Data Input - BAT'!$D92,'Energy Prices'!$C$12:$C$17,0),MATCH('Data Input - BAT'!CT$7,'Energy Prices'!$F$11:$CJ$11,0))/100000,"")</f>
        <v/>
      </c>
      <c r="CU92" s="536" t="str">
        <f>IFERROR(CU84*INDEX('Energy Prices'!$F$12:$CJ$17,MATCH('Data Input - BAT'!$D92,'Energy Prices'!$C$12:$C$17,0),MATCH('Data Input - BAT'!CU$7,'Energy Prices'!$F$11:$CJ$11,0))/100000,"")</f>
        <v/>
      </c>
      <c r="CV92" s="536" t="str">
        <f>IFERROR(CV84*INDEX('Energy Prices'!$F$12:$CJ$17,MATCH('Data Input - BAT'!$D92,'Energy Prices'!$C$12:$C$17,0),MATCH('Data Input - BAT'!CV$7,'Energy Prices'!$F$11:$CJ$11,0))/100000,"")</f>
        <v/>
      </c>
      <c r="CW92" s="536" t="str">
        <f>IFERROR(CW84*INDEX('Energy Prices'!$F$12:$CJ$17,MATCH('Data Input - BAT'!$D92,'Energy Prices'!$C$12:$C$17,0),MATCH('Data Input - BAT'!CW$7,'Energy Prices'!$F$11:$CJ$11,0))/100000,"")</f>
        <v/>
      </c>
      <c r="CX92" s="536" t="str">
        <f>IFERROR(CX84*INDEX('Energy Prices'!$F$12:$CJ$17,MATCH('Data Input - BAT'!$D92,'Energy Prices'!$C$12:$C$17,0),MATCH('Data Input - BAT'!CX$7,'Energy Prices'!$F$11:$CJ$11,0))/100000,"")</f>
        <v/>
      </c>
      <c r="CY92" s="536" t="str">
        <f>IFERROR(CY84*INDEX('Energy Prices'!$F$12:$CJ$17,MATCH('Data Input - BAT'!$D92,'Energy Prices'!$C$12:$C$17,0),MATCH('Data Input - BAT'!CY$7,'Energy Prices'!$F$11:$CJ$11,0))/100000,"")</f>
        <v/>
      </c>
      <c r="CZ92" s="536" t="str">
        <f>IFERROR(CZ84*INDEX('Energy Prices'!$F$12:$CJ$17,MATCH('Data Input - BAT'!$D92,'Energy Prices'!$C$12:$C$17,0),MATCH('Data Input - BAT'!CZ$7,'Energy Prices'!$F$11:$CJ$11,0))/100000,"")</f>
        <v/>
      </c>
      <c r="DA92" s="536" t="str">
        <f>IFERROR(DA84*INDEX('Energy Prices'!$F$12:$CJ$17,MATCH('Data Input - BAT'!$D92,'Energy Prices'!$C$12:$C$17,0),MATCH('Data Input - BAT'!DA$7,'Energy Prices'!$F$11:$CJ$11,0))/100000,"")</f>
        <v/>
      </c>
      <c r="DB92" s="536" t="str">
        <f>IFERROR(DB84*INDEX('Energy Prices'!$F$12:$CJ$17,MATCH('Data Input - BAT'!$D92,'Energy Prices'!$C$12:$C$17,0),MATCH('Data Input - BAT'!DB$7,'Energy Prices'!$F$11:$CJ$11,0))/100000,"")</f>
        <v/>
      </c>
      <c r="DC92" s="536" t="str">
        <f>IFERROR(DC84*INDEX('Energy Prices'!$F$12:$CJ$17,MATCH('Data Input - BAT'!$D92,'Energy Prices'!$C$12:$C$17,0),MATCH('Data Input - BAT'!DC$7,'Energy Prices'!$F$11:$CJ$11,0))/100000,"")</f>
        <v/>
      </c>
      <c r="DD92" s="225"/>
      <c r="DE92" s="220"/>
    </row>
    <row r="93" spans="2:109" x14ac:dyDescent="0.25">
      <c r="B93" s="217"/>
      <c r="C93" s="263"/>
      <c r="D93" s="226" t="str">
        <f t="shared" ref="D93:D98" si="6">D85</f>
        <v>Natural Gas</v>
      </c>
      <c r="E93" s="219" t="s">
        <v>1117</v>
      </c>
      <c r="F93" s="276" t="s">
        <v>571</v>
      </c>
      <c r="G93" s="276"/>
      <c r="H93" s="536" t="str">
        <f>IFERROR(H85*INDEX('Energy Prices'!$F$12:$CJ$17,MATCH('Data Input - BAT'!$D93,'Energy Prices'!$C$12:$C$17,0),MATCH('Data Input - BAT'!H$7,'Energy Prices'!$F$11:$CJ$11,0))/100000,"")</f>
        <v/>
      </c>
      <c r="I93" s="536" t="str">
        <f>IFERROR(I85*INDEX('Energy Prices'!$F$12:$CJ$17,MATCH('Data Input - BAT'!$D93,'Energy Prices'!$C$12:$C$17,0),MATCH('Data Input - BAT'!I$7,'Energy Prices'!$F$11:$CJ$11,0))/100000,"")</f>
        <v/>
      </c>
      <c r="J93" s="536" t="str">
        <f>IFERROR(J85*INDEX('Energy Prices'!$F$12:$CJ$17,MATCH('Data Input - BAT'!$D93,'Energy Prices'!$C$12:$C$17,0),MATCH('Data Input - BAT'!J$7,'Energy Prices'!$F$11:$CJ$11,0))/100000,"")</f>
        <v/>
      </c>
      <c r="K93" s="536" t="str">
        <f>IFERROR(K85*INDEX('Energy Prices'!$F$12:$CJ$17,MATCH('Data Input - BAT'!$D93,'Energy Prices'!$C$12:$C$17,0),MATCH('Data Input - BAT'!K$7,'Energy Prices'!$F$11:$CJ$11,0))/100000,"")</f>
        <v/>
      </c>
      <c r="L93" s="536" t="str">
        <f>IFERROR(L85*INDEX('Energy Prices'!$F$12:$CJ$17,MATCH('Data Input - BAT'!$D93,'Energy Prices'!$C$12:$C$17,0),MATCH('Data Input - BAT'!L$7,'Energy Prices'!$F$11:$CJ$11,0))/100000,"")</f>
        <v/>
      </c>
      <c r="M93" s="536" t="str">
        <f>IFERROR(M85*INDEX('Energy Prices'!$F$12:$CJ$17,MATCH('Data Input - BAT'!$D93,'Energy Prices'!$C$12:$C$17,0),MATCH('Data Input - BAT'!M$7,'Energy Prices'!$F$11:$CJ$11,0))/100000,"")</f>
        <v/>
      </c>
      <c r="N93" s="536" t="str">
        <f>IFERROR(N85*INDEX('Energy Prices'!$F$12:$CJ$17,MATCH('Data Input - BAT'!$D93,'Energy Prices'!$C$12:$C$17,0),MATCH('Data Input - BAT'!N$7,'Energy Prices'!$F$11:$CJ$11,0))/100000,"")</f>
        <v/>
      </c>
      <c r="O93" s="536" t="str">
        <f>IFERROR(O85*INDEX('Energy Prices'!$F$12:$CJ$17,MATCH('Data Input - BAT'!$D93,'Energy Prices'!$C$12:$C$17,0),MATCH('Data Input - BAT'!O$7,'Energy Prices'!$F$11:$CJ$11,0))/100000,"")</f>
        <v/>
      </c>
      <c r="P93" s="536" t="str">
        <f>IFERROR(P85*INDEX('Energy Prices'!$F$12:$CJ$17,MATCH('Data Input - BAT'!$D93,'Energy Prices'!$C$12:$C$17,0),MATCH('Data Input - BAT'!P$7,'Energy Prices'!$F$11:$CJ$11,0))/100000,"")</f>
        <v/>
      </c>
      <c r="Q93" s="536" t="str">
        <f>IFERROR(Q85*INDEX('Energy Prices'!$F$12:$CJ$17,MATCH('Data Input - BAT'!$D93,'Energy Prices'!$C$12:$C$17,0),MATCH('Data Input - BAT'!Q$7,'Energy Prices'!$F$11:$CJ$11,0))/100000,"")</f>
        <v/>
      </c>
      <c r="R93" s="536" t="str">
        <f>IFERROR(R85*INDEX('Energy Prices'!$F$12:$CJ$17,MATCH('Data Input - BAT'!$D93,'Energy Prices'!$C$12:$C$17,0),MATCH('Data Input - BAT'!R$7,'Energy Prices'!$F$11:$CJ$11,0))/100000,"")</f>
        <v/>
      </c>
      <c r="S93" s="536" t="str">
        <f>IFERROR(S85*INDEX('Energy Prices'!$F$12:$CJ$17,MATCH('Data Input - BAT'!$D93,'Energy Prices'!$C$12:$C$17,0),MATCH('Data Input - BAT'!S$7,'Energy Prices'!$F$11:$CJ$11,0))/100000,"")</f>
        <v/>
      </c>
      <c r="T93" s="536" t="str">
        <f>IFERROR(T85*INDEX('Energy Prices'!$F$12:$CJ$17,MATCH('Data Input - BAT'!$D93,'Energy Prices'!$C$12:$C$17,0),MATCH('Data Input - BAT'!T$7,'Energy Prices'!$F$11:$CJ$11,0))/100000,"")</f>
        <v/>
      </c>
      <c r="U93" s="536" t="str">
        <f>IFERROR(U85*INDEX('Energy Prices'!$F$12:$CJ$17,MATCH('Data Input - BAT'!$D93,'Energy Prices'!$C$12:$C$17,0),MATCH('Data Input - BAT'!U$7,'Energy Prices'!$F$11:$CJ$11,0))/100000,"")</f>
        <v/>
      </c>
      <c r="V93" s="536" t="str">
        <f>IFERROR(V85*INDEX('Energy Prices'!$F$12:$CJ$17,MATCH('Data Input - BAT'!$D93,'Energy Prices'!$C$12:$C$17,0),MATCH('Data Input - BAT'!V$7,'Energy Prices'!$F$11:$CJ$11,0))/100000,"")</f>
        <v/>
      </c>
      <c r="W93" s="536" t="str">
        <f>IFERROR(W85*INDEX('Energy Prices'!$F$12:$CJ$17,MATCH('Data Input - BAT'!$D93,'Energy Prices'!$C$12:$C$17,0),MATCH('Data Input - BAT'!W$7,'Energy Prices'!$F$11:$CJ$11,0))/100000,"")</f>
        <v/>
      </c>
      <c r="X93" s="536" t="str">
        <f>IFERROR(X85*INDEX('Energy Prices'!$F$12:$CJ$17,MATCH('Data Input - BAT'!$D93,'Energy Prices'!$C$12:$C$17,0),MATCH('Data Input - BAT'!X$7,'Energy Prices'!$F$11:$CJ$11,0))/100000,"")</f>
        <v/>
      </c>
      <c r="Y93" s="536" t="str">
        <f>IFERROR(Y85*INDEX('Energy Prices'!$F$12:$CJ$17,MATCH('Data Input - BAT'!$D93,'Energy Prices'!$C$12:$C$17,0),MATCH('Data Input - BAT'!Y$7,'Energy Prices'!$F$11:$CJ$11,0))/100000,"")</f>
        <v/>
      </c>
      <c r="Z93" s="536" t="str">
        <f>IFERROR(Z85*INDEX('Energy Prices'!$F$12:$CJ$17,MATCH('Data Input - BAT'!$D93,'Energy Prices'!$C$12:$C$17,0),MATCH('Data Input - BAT'!Z$7,'Energy Prices'!$F$11:$CJ$11,0))/100000,"")</f>
        <v/>
      </c>
      <c r="AA93" s="536" t="str">
        <f>IFERROR(AA85*INDEX('Energy Prices'!$F$12:$CJ$17,MATCH('Data Input - BAT'!$D93,'Energy Prices'!$C$12:$C$17,0),MATCH('Data Input - BAT'!AA$7,'Energy Prices'!$F$11:$CJ$11,0))/100000,"")</f>
        <v/>
      </c>
      <c r="AB93" s="536" t="str">
        <f>IFERROR(AB85*INDEX('Energy Prices'!$F$12:$CJ$17,MATCH('Data Input - BAT'!$D93,'Energy Prices'!$C$12:$C$17,0),MATCH('Data Input - BAT'!AB$7,'Energy Prices'!$F$11:$CJ$11,0))/100000,"")</f>
        <v/>
      </c>
      <c r="AC93" s="536" t="str">
        <f>IFERROR(AC85*INDEX('Energy Prices'!$F$12:$CJ$17,MATCH('Data Input - BAT'!$D93,'Energy Prices'!$C$12:$C$17,0),MATCH('Data Input - BAT'!AC$7,'Energy Prices'!$F$11:$CJ$11,0))/100000,"")</f>
        <v/>
      </c>
      <c r="AD93" s="536" t="str">
        <f>IFERROR(AD85*INDEX('Energy Prices'!$F$12:$CJ$17,MATCH('Data Input - BAT'!$D93,'Energy Prices'!$C$12:$C$17,0),MATCH('Data Input - BAT'!AD$7,'Energy Prices'!$F$11:$CJ$11,0))/100000,"")</f>
        <v/>
      </c>
      <c r="AE93" s="536" t="str">
        <f>IFERROR(AE85*INDEX('Energy Prices'!$F$12:$CJ$17,MATCH('Data Input - BAT'!$D93,'Energy Prices'!$C$12:$C$17,0),MATCH('Data Input - BAT'!AE$7,'Energy Prices'!$F$11:$CJ$11,0))/100000,"")</f>
        <v/>
      </c>
      <c r="AF93" s="536" t="str">
        <f>IFERROR(AF85*INDEX('Energy Prices'!$F$12:$CJ$17,MATCH('Data Input - BAT'!$D93,'Energy Prices'!$C$12:$C$17,0),MATCH('Data Input - BAT'!AF$7,'Energy Prices'!$F$11:$CJ$11,0))/100000,"")</f>
        <v/>
      </c>
      <c r="AG93" s="536" t="str">
        <f>IFERROR(AG85*INDEX('Energy Prices'!$F$12:$CJ$17,MATCH('Data Input - BAT'!$D93,'Energy Prices'!$C$12:$C$17,0),MATCH('Data Input - BAT'!AG$7,'Energy Prices'!$F$11:$CJ$11,0))/100000,"")</f>
        <v/>
      </c>
      <c r="AH93" s="536" t="str">
        <f>IFERROR(AH85*INDEX('Energy Prices'!$F$12:$CJ$17,MATCH('Data Input - BAT'!$D93,'Energy Prices'!$C$12:$C$17,0),MATCH('Data Input - BAT'!AH$7,'Energy Prices'!$F$11:$CJ$11,0))/100000,"")</f>
        <v/>
      </c>
      <c r="AI93" s="536" t="str">
        <f>IFERROR(AI85*INDEX('Energy Prices'!$F$12:$CJ$17,MATCH('Data Input - BAT'!$D93,'Energy Prices'!$C$12:$C$17,0),MATCH('Data Input - BAT'!AI$7,'Energy Prices'!$F$11:$CJ$11,0))/100000,"")</f>
        <v/>
      </c>
      <c r="AJ93" s="536" t="str">
        <f>IFERROR(AJ85*INDEX('Energy Prices'!$F$12:$CJ$17,MATCH('Data Input - BAT'!$D93,'Energy Prices'!$C$12:$C$17,0),MATCH('Data Input - BAT'!AJ$7,'Energy Prices'!$F$11:$CJ$11,0))/100000,"")</f>
        <v/>
      </c>
      <c r="AK93" s="536" t="str">
        <f>IFERROR(AK85*INDEX('Energy Prices'!$F$12:$CJ$17,MATCH('Data Input - BAT'!$D93,'Energy Prices'!$C$12:$C$17,0),MATCH('Data Input - BAT'!AK$7,'Energy Prices'!$F$11:$CJ$11,0))/100000,"")</f>
        <v/>
      </c>
      <c r="AL93" s="536" t="str">
        <f>IFERROR(AL85*INDEX('Energy Prices'!$F$12:$CJ$17,MATCH('Data Input - BAT'!$D93,'Energy Prices'!$C$12:$C$17,0),MATCH('Data Input - BAT'!AL$7,'Energy Prices'!$F$11:$CJ$11,0))/100000,"")</f>
        <v/>
      </c>
      <c r="AM93" s="536" t="str">
        <f>IFERROR(AM85*INDEX('Energy Prices'!$F$12:$CJ$17,MATCH('Data Input - BAT'!$D93,'Energy Prices'!$C$12:$C$17,0),MATCH('Data Input - BAT'!AM$7,'Energy Prices'!$F$11:$CJ$11,0))/100000,"")</f>
        <v/>
      </c>
      <c r="AN93" s="536" t="str">
        <f>IFERROR(AN85*INDEX('Energy Prices'!$F$12:$CJ$17,MATCH('Data Input - BAT'!$D93,'Energy Prices'!$C$12:$C$17,0),MATCH('Data Input - BAT'!AN$7,'Energy Prices'!$F$11:$CJ$11,0))/100000,"")</f>
        <v/>
      </c>
      <c r="AO93" s="536" t="str">
        <f>IFERROR(AO85*INDEX('Energy Prices'!$F$12:$CJ$17,MATCH('Data Input - BAT'!$D93,'Energy Prices'!$C$12:$C$17,0),MATCH('Data Input - BAT'!AO$7,'Energy Prices'!$F$11:$CJ$11,0))/100000,"")</f>
        <v/>
      </c>
      <c r="AP93" s="536" t="str">
        <f>IFERROR(AP85*INDEX('Energy Prices'!$F$12:$CJ$17,MATCH('Data Input - BAT'!$D93,'Energy Prices'!$C$12:$C$17,0),MATCH('Data Input - BAT'!AP$7,'Energy Prices'!$F$11:$CJ$11,0))/100000,"")</f>
        <v/>
      </c>
      <c r="AQ93" s="536" t="str">
        <f>IFERROR(AQ85*INDEX('Energy Prices'!$F$12:$CJ$17,MATCH('Data Input - BAT'!$D93,'Energy Prices'!$C$12:$C$17,0),MATCH('Data Input - BAT'!AQ$7,'Energy Prices'!$F$11:$CJ$11,0))/100000,"")</f>
        <v/>
      </c>
      <c r="AR93" s="536" t="str">
        <f>IFERROR(AR85*INDEX('Energy Prices'!$F$12:$CJ$17,MATCH('Data Input - BAT'!$D93,'Energy Prices'!$C$12:$C$17,0),MATCH('Data Input - BAT'!AR$7,'Energy Prices'!$F$11:$CJ$11,0))/100000,"")</f>
        <v/>
      </c>
      <c r="AS93" s="536" t="str">
        <f>IFERROR(AS85*INDEX('Energy Prices'!$F$12:$CJ$17,MATCH('Data Input - BAT'!$D93,'Energy Prices'!$C$12:$C$17,0),MATCH('Data Input - BAT'!AS$7,'Energy Prices'!$F$11:$CJ$11,0))/100000,"")</f>
        <v/>
      </c>
      <c r="AT93" s="536" t="str">
        <f>IFERROR(AT85*INDEX('Energy Prices'!$F$12:$CJ$17,MATCH('Data Input - BAT'!$D93,'Energy Prices'!$C$12:$C$17,0),MATCH('Data Input - BAT'!AT$7,'Energy Prices'!$F$11:$CJ$11,0))/100000,"")</f>
        <v/>
      </c>
      <c r="AU93" s="536" t="str">
        <f>IFERROR(AU85*INDEX('Energy Prices'!$F$12:$CJ$17,MATCH('Data Input - BAT'!$D93,'Energy Prices'!$C$12:$C$17,0),MATCH('Data Input - BAT'!AU$7,'Energy Prices'!$F$11:$CJ$11,0))/100000,"")</f>
        <v/>
      </c>
      <c r="AV93" s="536" t="str">
        <f>IFERROR(AV85*INDEX('Energy Prices'!$F$12:$CJ$17,MATCH('Data Input - BAT'!$D93,'Energy Prices'!$C$12:$C$17,0),MATCH('Data Input - BAT'!AV$7,'Energy Prices'!$F$11:$CJ$11,0))/100000,"")</f>
        <v/>
      </c>
      <c r="AW93" s="536" t="str">
        <f>IFERROR(AW85*INDEX('Energy Prices'!$F$12:$CJ$17,MATCH('Data Input - BAT'!$D93,'Energy Prices'!$C$12:$C$17,0),MATCH('Data Input - BAT'!AW$7,'Energy Prices'!$F$11:$CJ$11,0))/100000,"")</f>
        <v/>
      </c>
      <c r="AX93" s="536" t="str">
        <f>IFERROR(AX85*INDEX('Energy Prices'!$F$12:$CJ$17,MATCH('Data Input - BAT'!$D93,'Energy Prices'!$C$12:$C$17,0),MATCH('Data Input - BAT'!AX$7,'Energy Prices'!$F$11:$CJ$11,0))/100000,"")</f>
        <v/>
      </c>
      <c r="AY93" s="536" t="str">
        <f>IFERROR(AY85*INDEX('Energy Prices'!$F$12:$CJ$17,MATCH('Data Input - BAT'!$D93,'Energy Prices'!$C$12:$C$17,0),MATCH('Data Input - BAT'!AY$7,'Energy Prices'!$F$11:$CJ$11,0))/100000,"")</f>
        <v/>
      </c>
      <c r="AZ93" s="536" t="str">
        <f>IFERROR(AZ85*INDEX('Energy Prices'!$F$12:$CJ$17,MATCH('Data Input - BAT'!$D93,'Energy Prices'!$C$12:$C$17,0),MATCH('Data Input - BAT'!AZ$7,'Energy Prices'!$F$11:$CJ$11,0))/100000,"")</f>
        <v/>
      </c>
      <c r="BA93" s="536" t="str">
        <f>IFERROR(BA85*INDEX('Energy Prices'!$F$12:$CJ$17,MATCH('Data Input - BAT'!$D93,'Energy Prices'!$C$12:$C$17,0),MATCH('Data Input - BAT'!BA$7,'Energy Prices'!$F$11:$CJ$11,0))/100000,"")</f>
        <v/>
      </c>
      <c r="BB93" s="536" t="str">
        <f>IFERROR(BB85*INDEX('Energy Prices'!$F$12:$CJ$17,MATCH('Data Input - BAT'!$D93,'Energy Prices'!$C$12:$C$17,0),MATCH('Data Input - BAT'!BB$7,'Energy Prices'!$F$11:$CJ$11,0))/100000,"")</f>
        <v/>
      </c>
      <c r="BC93" s="536" t="str">
        <f>IFERROR(BC85*INDEX('Energy Prices'!$F$12:$CJ$17,MATCH('Data Input - BAT'!$D93,'Energy Prices'!$C$12:$C$17,0),MATCH('Data Input - BAT'!BC$7,'Energy Prices'!$F$11:$CJ$11,0))/100000,"")</f>
        <v/>
      </c>
      <c r="BD93" s="536" t="str">
        <f>IFERROR(BD85*INDEX('Energy Prices'!$F$12:$CJ$17,MATCH('Data Input - BAT'!$D93,'Energy Prices'!$C$12:$C$17,0),MATCH('Data Input - BAT'!BD$7,'Energy Prices'!$F$11:$CJ$11,0))/100000,"")</f>
        <v/>
      </c>
      <c r="BE93" s="536" t="str">
        <f>IFERROR(BE85*INDEX('Energy Prices'!$F$12:$CJ$17,MATCH('Data Input - BAT'!$D93,'Energy Prices'!$C$12:$C$17,0),MATCH('Data Input - BAT'!BE$7,'Energy Prices'!$F$11:$CJ$11,0))/100000,"")</f>
        <v/>
      </c>
      <c r="BF93" s="536" t="str">
        <f>IFERROR(BF85*INDEX('Energy Prices'!$F$12:$CJ$17,MATCH('Data Input - BAT'!$D93,'Energy Prices'!$C$12:$C$17,0),MATCH('Data Input - BAT'!BF$7,'Energy Prices'!$F$11:$CJ$11,0))/100000,"")</f>
        <v/>
      </c>
      <c r="BG93" s="536" t="str">
        <f>IFERROR(BG85*INDEX('Energy Prices'!$F$12:$CJ$17,MATCH('Data Input - BAT'!$D93,'Energy Prices'!$C$12:$C$17,0),MATCH('Data Input - BAT'!BG$7,'Energy Prices'!$F$11:$CJ$11,0))/100000,"")</f>
        <v/>
      </c>
      <c r="BH93" s="536" t="str">
        <f>IFERROR(BH85*INDEX('Energy Prices'!$F$12:$CJ$17,MATCH('Data Input - BAT'!$D93,'Energy Prices'!$C$12:$C$17,0),MATCH('Data Input - BAT'!BH$7,'Energy Prices'!$F$11:$CJ$11,0))/100000,"")</f>
        <v/>
      </c>
      <c r="BI93" s="536" t="str">
        <f>IFERROR(BI85*INDEX('Energy Prices'!$F$12:$CJ$17,MATCH('Data Input - BAT'!$D93,'Energy Prices'!$C$12:$C$17,0),MATCH('Data Input - BAT'!BI$7,'Energy Prices'!$F$11:$CJ$11,0))/100000,"")</f>
        <v/>
      </c>
      <c r="BJ93" s="536" t="str">
        <f>IFERROR(BJ85*INDEX('Energy Prices'!$F$12:$CJ$17,MATCH('Data Input - BAT'!$D93,'Energy Prices'!$C$12:$C$17,0),MATCH('Data Input - BAT'!BJ$7,'Energy Prices'!$F$11:$CJ$11,0))/100000,"")</f>
        <v/>
      </c>
      <c r="BK93" s="536" t="str">
        <f>IFERROR(BK85*INDEX('Energy Prices'!$F$12:$CJ$17,MATCH('Data Input - BAT'!$D93,'Energy Prices'!$C$12:$C$17,0),MATCH('Data Input - BAT'!BK$7,'Energy Prices'!$F$11:$CJ$11,0))/100000,"")</f>
        <v/>
      </c>
      <c r="BL93" s="536" t="str">
        <f>IFERROR(BL85*INDEX('Energy Prices'!$F$12:$CJ$17,MATCH('Data Input - BAT'!$D93,'Energy Prices'!$C$12:$C$17,0),MATCH('Data Input - BAT'!BL$7,'Energy Prices'!$F$11:$CJ$11,0))/100000,"")</f>
        <v/>
      </c>
      <c r="BM93" s="536" t="str">
        <f>IFERROR(BM85*INDEX('Energy Prices'!$F$12:$CJ$17,MATCH('Data Input - BAT'!$D93,'Energy Prices'!$C$12:$C$17,0),MATCH('Data Input - BAT'!BM$7,'Energy Prices'!$F$11:$CJ$11,0))/100000,"")</f>
        <v/>
      </c>
      <c r="BN93" s="536" t="str">
        <f>IFERROR(BN85*INDEX('Energy Prices'!$F$12:$CJ$17,MATCH('Data Input - BAT'!$D93,'Energy Prices'!$C$12:$C$17,0),MATCH('Data Input - BAT'!BN$7,'Energy Prices'!$F$11:$CJ$11,0))/100000,"")</f>
        <v/>
      </c>
      <c r="BO93" s="536" t="str">
        <f>IFERROR(BO85*INDEX('Energy Prices'!$F$12:$CJ$17,MATCH('Data Input - BAT'!$D93,'Energy Prices'!$C$12:$C$17,0),MATCH('Data Input - BAT'!BO$7,'Energy Prices'!$F$11:$CJ$11,0))/100000,"")</f>
        <v/>
      </c>
      <c r="BP93" s="536" t="str">
        <f>IFERROR(BP85*INDEX('Energy Prices'!$F$12:$CJ$17,MATCH('Data Input - BAT'!$D93,'Energy Prices'!$C$12:$C$17,0),MATCH('Data Input - BAT'!BP$7,'Energy Prices'!$F$11:$CJ$11,0))/100000,"")</f>
        <v/>
      </c>
      <c r="BQ93" s="536" t="str">
        <f>IFERROR(BQ85*INDEX('Energy Prices'!$F$12:$CJ$17,MATCH('Data Input - BAT'!$D93,'Energy Prices'!$C$12:$C$17,0),MATCH('Data Input - BAT'!BQ$7,'Energy Prices'!$F$11:$CJ$11,0))/100000,"")</f>
        <v/>
      </c>
      <c r="BR93" s="536" t="str">
        <f>IFERROR(BR85*INDEX('Energy Prices'!$F$12:$CJ$17,MATCH('Data Input - BAT'!$D93,'Energy Prices'!$C$12:$C$17,0),MATCH('Data Input - BAT'!BR$7,'Energy Prices'!$F$11:$CJ$11,0))/100000,"")</f>
        <v/>
      </c>
      <c r="BS93" s="536" t="str">
        <f>IFERROR(BS85*INDEX('Energy Prices'!$F$12:$CJ$17,MATCH('Data Input - BAT'!$D93,'Energy Prices'!$C$12:$C$17,0),MATCH('Data Input - BAT'!BS$7,'Energy Prices'!$F$11:$CJ$11,0))/100000,"")</f>
        <v/>
      </c>
      <c r="BT93" s="536" t="str">
        <f>IFERROR(BT85*INDEX('Energy Prices'!$F$12:$CJ$17,MATCH('Data Input - BAT'!$D93,'Energy Prices'!$C$12:$C$17,0),MATCH('Data Input - BAT'!BT$7,'Energy Prices'!$F$11:$CJ$11,0))/100000,"")</f>
        <v/>
      </c>
      <c r="BU93" s="536" t="str">
        <f>IFERROR(BU85*INDEX('Energy Prices'!$F$12:$CJ$17,MATCH('Data Input - BAT'!$D93,'Energy Prices'!$C$12:$C$17,0),MATCH('Data Input - BAT'!BU$7,'Energy Prices'!$F$11:$CJ$11,0))/100000,"")</f>
        <v/>
      </c>
      <c r="BV93" s="536" t="str">
        <f>IFERROR(BV85*INDEX('Energy Prices'!$F$12:$CJ$17,MATCH('Data Input - BAT'!$D93,'Energy Prices'!$C$12:$C$17,0),MATCH('Data Input - BAT'!BV$7,'Energy Prices'!$F$11:$CJ$11,0))/100000,"")</f>
        <v/>
      </c>
      <c r="BW93" s="536" t="str">
        <f>IFERROR(BW85*INDEX('Energy Prices'!$F$12:$CJ$17,MATCH('Data Input - BAT'!$D93,'Energy Prices'!$C$12:$C$17,0),MATCH('Data Input - BAT'!BW$7,'Energy Prices'!$F$11:$CJ$11,0))/100000,"")</f>
        <v/>
      </c>
      <c r="BX93" s="536" t="str">
        <f>IFERROR(BX85*INDEX('Energy Prices'!$F$12:$CJ$17,MATCH('Data Input - BAT'!$D93,'Energy Prices'!$C$12:$C$17,0),MATCH('Data Input - BAT'!BX$7,'Energy Prices'!$F$11:$CJ$11,0))/100000,"")</f>
        <v/>
      </c>
      <c r="BY93" s="536" t="str">
        <f>IFERROR(BY85*INDEX('Energy Prices'!$F$12:$CJ$17,MATCH('Data Input - BAT'!$D93,'Energy Prices'!$C$12:$C$17,0),MATCH('Data Input - BAT'!BY$7,'Energy Prices'!$F$11:$CJ$11,0))/100000,"")</f>
        <v/>
      </c>
      <c r="BZ93" s="536" t="str">
        <f>IFERROR(BZ85*INDEX('Energy Prices'!$F$12:$CJ$17,MATCH('Data Input - BAT'!$D93,'Energy Prices'!$C$12:$C$17,0),MATCH('Data Input - BAT'!BZ$7,'Energy Prices'!$F$11:$CJ$11,0))/100000,"")</f>
        <v/>
      </c>
      <c r="CA93" s="536" t="str">
        <f>IFERROR(CA85*INDEX('Energy Prices'!$F$12:$CJ$17,MATCH('Data Input - BAT'!$D93,'Energy Prices'!$C$12:$C$17,0),MATCH('Data Input - BAT'!CA$7,'Energy Prices'!$F$11:$CJ$11,0))/100000,"")</f>
        <v/>
      </c>
      <c r="CB93" s="536" t="str">
        <f>IFERROR(CB85*INDEX('Energy Prices'!$F$12:$CJ$17,MATCH('Data Input - BAT'!$D93,'Energy Prices'!$C$12:$C$17,0),MATCH('Data Input - BAT'!CB$7,'Energy Prices'!$F$11:$CJ$11,0))/100000,"")</f>
        <v/>
      </c>
      <c r="CC93" s="536" t="str">
        <f>IFERROR(CC85*INDEX('Energy Prices'!$F$12:$CJ$17,MATCH('Data Input - BAT'!$D93,'Energy Prices'!$C$12:$C$17,0),MATCH('Data Input - BAT'!CC$7,'Energy Prices'!$F$11:$CJ$11,0))/100000,"")</f>
        <v/>
      </c>
      <c r="CD93" s="536" t="str">
        <f>IFERROR(CD85*INDEX('Energy Prices'!$F$12:$CJ$17,MATCH('Data Input - BAT'!$D93,'Energy Prices'!$C$12:$C$17,0),MATCH('Data Input - BAT'!CD$7,'Energy Prices'!$F$11:$CJ$11,0))/100000,"")</f>
        <v/>
      </c>
      <c r="CE93" s="536" t="str">
        <f>IFERROR(CE85*INDEX('Energy Prices'!$F$12:$CJ$17,MATCH('Data Input - BAT'!$D93,'Energy Prices'!$C$12:$C$17,0),MATCH('Data Input - BAT'!CE$7,'Energy Prices'!$F$11:$CJ$11,0))/100000,"")</f>
        <v/>
      </c>
      <c r="CF93" s="536" t="str">
        <f>IFERROR(CF85*INDEX('Energy Prices'!$F$12:$CJ$17,MATCH('Data Input - BAT'!$D93,'Energy Prices'!$C$12:$C$17,0),MATCH('Data Input - BAT'!CF$7,'Energy Prices'!$F$11:$CJ$11,0))/100000,"")</f>
        <v/>
      </c>
      <c r="CG93" s="536" t="str">
        <f>IFERROR(CG85*INDEX('Energy Prices'!$F$12:$CJ$17,MATCH('Data Input - BAT'!$D93,'Energy Prices'!$C$12:$C$17,0),MATCH('Data Input - BAT'!CG$7,'Energy Prices'!$F$11:$CJ$11,0))/100000,"")</f>
        <v/>
      </c>
      <c r="CH93" s="536" t="str">
        <f>IFERROR(CH85*INDEX('Energy Prices'!$F$12:$CJ$17,MATCH('Data Input - BAT'!$D93,'Energy Prices'!$C$12:$C$17,0),MATCH('Data Input - BAT'!CH$7,'Energy Prices'!$F$11:$CJ$11,0))/100000,"")</f>
        <v/>
      </c>
      <c r="CI93" s="536" t="str">
        <f>IFERROR(CI85*INDEX('Energy Prices'!$F$12:$CJ$17,MATCH('Data Input - BAT'!$D93,'Energy Prices'!$C$12:$C$17,0),MATCH('Data Input - BAT'!CI$7,'Energy Prices'!$F$11:$CJ$11,0))/100000,"")</f>
        <v/>
      </c>
      <c r="CJ93" s="536" t="str">
        <f>IFERROR(CJ85*INDEX('Energy Prices'!$F$12:$CJ$17,MATCH('Data Input - BAT'!$D93,'Energy Prices'!$C$12:$C$17,0),MATCH('Data Input - BAT'!CJ$7,'Energy Prices'!$F$11:$CJ$11,0))/100000,"")</f>
        <v/>
      </c>
      <c r="CK93" s="536" t="str">
        <f>IFERROR(CK85*INDEX('Energy Prices'!$F$12:$CJ$17,MATCH('Data Input - BAT'!$D93,'Energy Prices'!$C$12:$C$17,0),MATCH('Data Input - BAT'!CK$7,'Energy Prices'!$F$11:$CJ$11,0))/100000,"")</f>
        <v/>
      </c>
      <c r="CL93" s="536" t="str">
        <f>IFERROR(CL85*INDEX('Energy Prices'!$F$12:$CJ$17,MATCH('Data Input - BAT'!$D93,'Energy Prices'!$C$12:$C$17,0),MATCH('Data Input - BAT'!CL$7,'Energy Prices'!$F$11:$CJ$11,0))/100000,"")</f>
        <v/>
      </c>
      <c r="CM93" s="536" t="str">
        <f>IFERROR(CM85*INDEX('Energy Prices'!$F$12:$CJ$17,MATCH('Data Input - BAT'!$D93,'Energy Prices'!$C$12:$C$17,0),MATCH('Data Input - BAT'!CM$7,'Energy Prices'!$F$11:$CJ$11,0))/100000,"")</f>
        <v/>
      </c>
      <c r="CN93" s="536" t="str">
        <f>IFERROR(CN85*INDEX('Energy Prices'!$F$12:$CJ$17,MATCH('Data Input - BAT'!$D93,'Energy Prices'!$C$12:$C$17,0),MATCH('Data Input - BAT'!CN$7,'Energy Prices'!$F$11:$CJ$11,0))/100000,"")</f>
        <v/>
      </c>
      <c r="CO93" s="536" t="str">
        <f>IFERROR(CO85*INDEX('Energy Prices'!$F$12:$CJ$17,MATCH('Data Input - BAT'!$D93,'Energy Prices'!$C$12:$C$17,0),MATCH('Data Input - BAT'!CO$7,'Energy Prices'!$F$11:$CJ$11,0))/100000,"")</f>
        <v/>
      </c>
      <c r="CP93" s="536" t="str">
        <f>IFERROR(CP85*INDEX('Energy Prices'!$F$12:$CJ$17,MATCH('Data Input - BAT'!$D93,'Energy Prices'!$C$12:$C$17,0),MATCH('Data Input - BAT'!CP$7,'Energy Prices'!$F$11:$CJ$11,0))/100000,"")</f>
        <v/>
      </c>
      <c r="CQ93" s="536" t="str">
        <f>IFERROR(CQ85*INDEX('Energy Prices'!$F$12:$CJ$17,MATCH('Data Input - BAT'!$D93,'Energy Prices'!$C$12:$C$17,0),MATCH('Data Input - BAT'!CQ$7,'Energy Prices'!$F$11:$CJ$11,0))/100000,"")</f>
        <v/>
      </c>
      <c r="CR93" s="536" t="str">
        <f>IFERROR(CR85*INDEX('Energy Prices'!$F$12:$CJ$17,MATCH('Data Input - BAT'!$D93,'Energy Prices'!$C$12:$C$17,0),MATCH('Data Input - BAT'!CR$7,'Energy Prices'!$F$11:$CJ$11,0))/100000,"")</f>
        <v/>
      </c>
      <c r="CS93" s="536" t="str">
        <f>IFERROR(CS85*INDEX('Energy Prices'!$F$12:$CJ$17,MATCH('Data Input - BAT'!$D93,'Energy Prices'!$C$12:$C$17,0),MATCH('Data Input - BAT'!CS$7,'Energy Prices'!$F$11:$CJ$11,0))/100000,"")</f>
        <v/>
      </c>
      <c r="CT93" s="536" t="str">
        <f>IFERROR(CT85*INDEX('Energy Prices'!$F$12:$CJ$17,MATCH('Data Input - BAT'!$D93,'Energy Prices'!$C$12:$C$17,0),MATCH('Data Input - BAT'!CT$7,'Energy Prices'!$F$11:$CJ$11,0))/100000,"")</f>
        <v/>
      </c>
      <c r="CU93" s="536" t="str">
        <f>IFERROR(CU85*INDEX('Energy Prices'!$F$12:$CJ$17,MATCH('Data Input - BAT'!$D93,'Energy Prices'!$C$12:$C$17,0),MATCH('Data Input - BAT'!CU$7,'Energy Prices'!$F$11:$CJ$11,0))/100000,"")</f>
        <v/>
      </c>
      <c r="CV93" s="536" t="str">
        <f>IFERROR(CV85*INDEX('Energy Prices'!$F$12:$CJ$17,MATCH('Data Input - BAT'!$D93,'Energy Prices'!$C$12:$C$17,0),MATCH('Data Input - BAT'!CV$7,'Energy Prices'!$F$11:$CJ$11,0))/100000,"")</f>
        <v/>
      </c>
      <c r="CW93" s="536" t="str">
        <f>IFERROR(CW85*INDEX('Energy Prices'!$F$12:$CJ$17,MATCH('Data Input - BAT'!$D93,'Energy Prices'!$C$12:$C$17,0),MATCH('Data Input - BAT'!CW$7,'Energy Prices'!$F$11:$CJ$11,0))/100000,"")</f>
        <v/>
      </c>
      <c r="CX93" s="536" t="str">
        <f>IFERROR(CX85*INDEX('Energy Prices'!$F$12:$CJ$17,MATCH('Data Input - BAT'!$D93,'Energy Prices'!$C$12:$C$17,0),MATCH('Data Input - BAT'!CX$7,'Energy Prices'!$F$11:$CJ$11,0))/100000,"")</f>
        <v/>
      </c>
      <c r="CY93" s="536" t="str">
        <f>IFERROR(CY85*INDEX('Energy Prices'!$F$12:$CJ$17,MATCH('Data Input - BAT'!$D93,'Energy Prices'!$C$12:$C$17,0),MATCH('Data Input - BAT'!CY$7,'Energy Prices'!$F$11:$CJ$11,0))/100000,"")</f>
        <v/>
      </c>
      <c r="CZ93" s="536" t="str">
        <f>IFERROR(CZ85*INDEX('Energy Prices'!$F$12:$CJ$17,MATCH('Data Input - BAT'!$D93,'Energy Prices'!$C$12:$C$17,0),MATCH('Data Input - BAT'!CZ$7,'Energy Prices'!$F$11:$CJ$11,0))/100000,"")</f>
        <v/>
      </c>
      <c r="DA93" s="536" t="str">
        <f>IFERROR(DA85*INDEX('Energy Prices'!$F$12:$CJ$17,MATCH('Data Input - BAT'!$D93,'Energy Prices'!$C$12:$C$17,0),MATCH('Data Input - BAT'!DA$7,'Energy Prices'!$F$11:$CJ$11,0))/100000,"")</f>
        <v/>
      </c>
      <c r="DB93" s="536" t="str">
        <f>IFERROR(DB85*INDEX('Energy Prices'!$F$12:$CJ$17,MATCH('Data Input - BAT'!$D93,'Energy Prices'!$C$12:$C$17,0),MATCH('Data Input - BAT'!DB$7,'Energy Prices'!$F$11:$CJ$11,0))/100000,"")</f>
        <v/>
      </c>
      <c r="DC93" s="536" t="str">
        <f>IFERROR(DC85*INDEX('Energy Prices'!$F$12:$CJ$17,MATCH('Data Input - BAT'!$D93,'Energy Prices'!$C$12:$C$17,0),MATCH('Data Input - BAT'!DC$7,'Energy Prices'!$F$11:$CJ$11,0))/100000,"")</f>
        <v/>
      </c>
      <c r="DD93" s="225"/>
      <c r="DE93" s="220"/>
    </row>
    <row r="94" spans="2:109" x14ac:dyDescent="0.25">
      <c r="B94" s="217"/>
      <c r="C94" s="263"/>
      <c r="D94" s="226" t="str">
        <f t="shared" si="6"/>
        <v>Coal</v>
      </c>
      <c r="E94" s="219" t="s">
        <v>1117</v>
      </c>
      <c r="F94" s="276" t="s">
        <v>571</v>
      </c>
      <c r="G94" s="276"/>
      <c r="H94" s="536" t="str">
        <f>IFERROR(H86*INDEX('Energy Prices'!$F$12:$CJ$17,MATCH('Data Input - BAT'!$D94,'Energy Prices'!$C$12:$C$17,0),MATCH('Data Input - BAT'!H$7,'Energy Prices'!$F$11:$CJ$11,0))/100000,"")</f>
        <v/>
      </c>
      <c r="I94" s="536" t="str">
        <f>IFERROR(I86*INDEX('Energy Prices'!$F$12:$CJ$17,MATCH('Data Input - BAT'!$D94,'Energy Prices'!$C$12:$C$17,0),MATCH('Data Input - BAT'!I$7,'Energy Prices'!$F$11:$CJ$11,0))/100000,"")</f>
        <v/>
      </c>
      <c r="J94" s="536" t="str">
        <f>IFERROR(J86*INDEX('Energy Prices'!$F$12:$CJ$17,MATCH('Data Input - BAT'!$D94,'Energy Prices'!$C$12:$C$17,0),MATCH('Data Input - BAT'!J$7,'Energy Prices'!$F$11:$CJ$11,0))/100000,"")</f>
        <v/>
      </c>
      <c r="K94" s="536" t="str">
        <f>IFERROR(K86*INDEX('Energy Prices'!$F$12:$CJ$17,MATCH('Data Input - BAT'!$D94,'Energy Prices'!$C$12:$C$17,0),MATCH('Data Input - BAT'!K$7,'Energy Prices'!$F$11:$CJ$11,0))/100000,"")</f>
        <v/>
      </c>
      <c r="L94" s="536" t="str">
        <f>IFERROR(L86*INDEX('Energy Prices'!$F$12:$CJ$17,MATCH('Data Input - BAT'!$D94,'Energy Prices'!$C$12:$C$17,0),MATCH('Data Input - BAT'!L$7,'Energy Prices'!$F$11:$CJ$11,0))/100000,"")</f>
        <v/>
      </c>
      <c r="M94" s="536" t="str">
        <f>IFERROR(M86*INDEX('Energy Prices'!$F$12:$CJ$17,MATCH('Data Input - BAT'!$D94,'Energy Prices'!$C$12:$C$17,0),MATCH('Data Input - BAT'!M$7,'Energy Prices'!$F$11:$CJ$11,0))/100000,"")</f>
        <v/>
      </c>
      <c r="N94" s="536" t="str">
        <f>IFERROR(N86*INDEX('Energy Prices'!$F$12:$CJ$17,MATCH('Data Input - BAT'!$D94,'Energy Prices'!$C$12:$C$17,0),MATCH('Data Input - BAT'!N$7,'Energy Prices'!$F$11:$CJ$11,0))/100000,"")</f>
        <v/>
      </c>
      <c r="O94" s="536" t="str">
        <f>IFERROR(O86*INDEX('Energy Prices'!$F$12:$CJ$17,MATCH('Data Input - BAT'!$D94,'Energy Prices'!$C$12:$C$17,0),MATCH('Data Input - BAT'!O$7,'Energy Prices'!$F$11:$CJ$11,0))/100000,"")</f>
        <v/>
      </c>
      <c r="P94" s="536" t="str">
        <f>IFERROR(P86*INDEX('Energy Prices'!$F$12:$CJ$17,MATCH('Data Input - BAT'!$D94,'Energy Prices'!$C$12:$C$17,0),MATCH('Data Input - BAT'!P$7,'Energy Prices'!$F$11:$CJ$11,0))/100000,"")</f>
        <v/>
      </c>
      <c r="Q94" s="536" t="str">
        <f>IFERROR(Q86*INDEX('Energy Prices'!$F$12:$CJ$17,MATCH('Data Input - BAT'!$D94,'Energy Prices'!$C$12:$C$17,0),MATCH('Data Input - BAT'!Q$7,'Energy Prices'!$F$11:$CJ$11,0))/100000,"")</f>
        <v/>
      </c>
      <c r="R94" s="536" t="str">
        <f>IFERROR(R86*INDEX('Energy Prices'!$F$12:$CJ$17,MATCH('Data Input - BAT'!$D94,'Energy Prices'!$C$12:$C$17,0),MATCH('Data Input - BAT'!R$7,'Energy Prices'!$F$11:$CJ$11,0))/100000,"")</f>
        <v/>
      </c>
      <c r="S94" s="536" t="str">
        <f>IFERROR(S86*INDEX('Energy Prices'!$F$12:$CJ$17,MATCH('Data Input - BAT'!$D94,'Energy Prices'!$C$12:$C$17,0),MATCH('Data Input - BAT'!S$7,'Energy Prices'!$F$11:$CJ$11,0))/100000,"")</f>
        <v/>
      </c>
      <c r="T94" s="536" t="str">
        <f>IFERROR(T86*INDEX('Energy Prices'!$F$12:$CJ$17,MATCH('Data Input - BAT'!$D94,'Energy Prices'!$C$12:$C$17,0),MATCH('Data Input - BAT'!T$7,'Energy Prices'!$F$11:$CJ$11,0))/100000,"")</f>
        <v/>
      </c>
      <c r="U94" s="536" t="str">
        <f>IFERROR(U86*INDEX('Energy Prices'!$F$12:$CJ$17,MATCH('Data Input - BAT'!$D94,'Energy Prices'!$C$12:$C$17,0),MATCH('Data Input - BAT'!U$7,'Energy Prices'!$F$11:$CJ$11,0))/100000,"")</f>
        <v/>
      </c>
      <c r="V94" s="536" t="str">
        <f>IFERROR(V86*INDEX('Energy Prices'!$F$12:$CJ$17,MATCH('Data Input - BAT'!$D94,'Energy Prices'!$C$12:$C$17,0),MATCH('Data Input - BAT'!V$7,'Energy Prices'!$F$11:$CJ$11,0))/100000,"")</f>
        <v/>
      </c>
      <c r="W94" s="536" t="str">
        <f>IFERROR(W86*INDEX('Energy Prices'!$F$12:$CJ$17,MATCH('Data Input - BAT'!$D94,'Energy Prices'!$C$12:$C$17,0),MATCH('Data Input - BAT'!W$7,'Energy Prices'!$F$11:$CJ$11,0))/100000,"")</f>
        <v/>
      </c>
      <c r="X94" s="536" t="str">
        <f>IFERROR(X86*INDEX('Energy Prices'!$F$12:$CJ$17,MATCH('Data Input - BAT'!$D94,'Energy Prices'!$C$12:$C$17,0),MATCH('Data Input - BAT'!X$7,'Energy Prices'!$F$11:$CJ$11,0))/100000,"")</f>
        <v/>
      </c>
      <c r="Y94" s="536" t="str">
        <f>IFERROR(Y86*INDEX('Energy Prices'!$F$12:$CJ$17,MATCH('Data Input - BAT'!$D94,'Energy Prices'!$C$12:$C$17,0),MATCH('Data Input - BAT'!Y$7,'Energy Prices'!$F$11:$CJ$11,0))/100000,"")</f>
        <v/>
      </c>
      <c r="Z94" s="536" t="str">
        <f>IFERROR(Z86*INDEX('Energy Prices'!$F$12:$CJ$17,MATCH('Data Input - BAT'!$D94,'Energy Prices'!$C$12:$C$17,0),MATCH('Data Input - BAT'!Z$7,'Energy Prices'!$F$11:$CJ$11,0))/100000,"")</f>
        <v/>
      </c>
      <c r="AA94" s="536" t="str">
        <f>IFERROR(AA86*INDEX('Energy Prices'!$F$12:$CJ$17,MATCH('Data Input - BAT'!$D94,'Energy Prices'!$C$12:$C$17,0),MATCH('Data Input - BAT'!AA$7,'Energy Prices'!$F$11:$CJ$11,0))/100000,"")</f>
        <v/>
      </c>
      <c r="AB94" s="536" t="str">
        <f>IFERROR(AB86*INDEX('Energy Prices'!$F$12:$CJ$17,MATCH('Data Input - BAT'!$D94,'Energy Prices'!$C$12:$C$17,0),MATCH('Data Input - BAT'!AB$7,'Energy Prices'!$F$11:$CJ$11,0))/100000,"")</f>
        <v/>
      </c>
      <c r="AC94" s="536" t="str">
        <f>IFERROR(AC86*INDEX('Energy Prices'!$F$12:$CJ$17,MATCH('Data Input - BAT'!$D94,'Energy Prices'!$C$12:$C$17,0),MATCH('Data Input - BAT'!AC$7,'Energy Prices'!$F$11:$CJ$11,0))/100000,"")</f>
        <v/>
      </c>
      <c r="AD94" s="536" t="str">
        <f>IFERROR(AD86*INDEX('Energy Prices'!$F$12:$CJ$17,MATCH('Data Input - BAT'!$D94,'Energy Prices'!$C$12:$C$17,0),MATCH('Data Input - BAT'!AD$7,'Energy Prices'!$F$11:$CJ$11,0))/100000,"")</f>
        <v/>
      </c>
      <c r="AE94" s="536" t="str">
        <f>IFERROR(AE86*INDEX('Energy Prices'!$F$12:$CJ$17,MATCH('Data Input - BAT'!$D94,'Energy Prices'!$C$12:$C$17,0),MATCH('Data Input - BAT'!AE$7,'Energy Prices'!$F$11:$CJ$11,0))/100000,"")</f>
        <v/>
      </c>
      <c r="AF94" s="536" t="str">
        <f>IFERROR(AF86*INDEX('Energy Prices'!$F$12:$CJ$17,MATCH('Data Input - BAT'!$D94,'Energy Prices'!$C$12:$C$17,0),MATCH('Data Input - BAT'!AF$7,'Energy Prices'!$F$11:$CJ$11,0))/100000,"")</f>
        <v/>
      </c>
      <c r="AG94" s="536" t="str">
        <f>IFERROR(AG86*INDEX('Energy Prices'!$F$12:$CJ$17,MATCH('Data Input - BAT'!$D94,'Energy Prices'!$C$12:$C$17,0),MATCH('Data Input - BAT'!AG$7,'Energy Prices'!$F$11:$CJ$11,0))/100000,"")</f>
        <v/>
      </c>
      <c r="AH94" s="536" t="str">
        <f>IFERROR(AH86*INDEX('Energy Prices'!$F$12:$CJ$17,MATCH('Data Input - BAT'!$D94,'Energy Prices'!$C$12:$C$17,0),MATCH('Data Input - BAT'!AH$7,'Energy Prices'!$F$11:$CJ$11,0))/100000,"")</f>
        <v/>
      </c>
      <c r="AI94" s="536" t="str">
        <f>IFERROR(AI86*INDEX('Energy Prices'!$F$12:$CJ$17,MATCH('Data Input - BAT'!$D94,'Energy Prices'!$C$12:$C$17,0),MATCH('Data Input - BAT'!AI$7,'Energy Prices'!$F$11:$CJ$11,0))/100000,"")</f>
        <v/>
      </c>
      <c r="AJ94" s="536" t="str">
        <f>IFERROR(AJ86*INDEX('Energy Prices'!$F$12:$CJ$17,MATCH('Data Input - BAT'!$D94,'Energy Prices'!$C$12:$C$17,0),MATCH('Data Input - BAT'!AJ$7,'Energy Prices'!$F$11:$CJ$11,0))/100000,"")</f>
        <v/>
      </c>
      <c r="AK94" s="536" t="str">
        <f>IFERROR(AK86*INDEX('Energy Prices'!$F$12:$CJ$17,MATCH('Data Input - BAT'!$D94,'Energy Prices'!$C$12:$C$17,0),MATCH('Data Input - BAT'!AK$7,'Energy Prices'!$F$11:$CJ$11,0))/100000,"")</f>
        <v/>
      </c>
      <c r="AL94" s="536" t="str">
        <f>IFERROR(AL86*INDEX('Energy Prices'!$F$12:$CJ$17,MATCH('Data Input - BAT'!$D94,'Energy Prices'!$C$12:$C$17,0),MATCH('Data Input - BAT'!AL$7,'Energy Prices'!$F$11:$CJ$11,0))/100000,"")</f>
        <v/>
      </c>
      <c r="AM94" s="536" t="str">
        <f>IFERROR(AM86*INDEX('Energy Prices'!$F$12:$CJ$17,MATCH('Data Input - BAT'!$D94,'Energy Prices'!$C$12:$C$17,0),MATCH('Data Input - BAT'!AM$7,'Energy Prices'!$F$11:$CJ$11,0))/100000,"")</f>
        <v/>
      </c>
      <c r="AN94" s="536" t="str">
        <f>IFERROR(AN86*INDEX('Energy Prices'!$F$12:$CJ$17,MATCH('Data Input - BAT'!$D94,'Energy Prices'!$C$12:$C$17,0),MATCH('Data Input - BAT'!AN$7,'Energy Prices'!$F$11:$CJ$11,0))/100000,"")</f>
        <v/>
      </c>
      <c r="AO94" s="536" t="str">
        <f>IFERROR(AO86*INDEX('Energy Prices'!$F$12:$CJ$17,MATCH('Data Input - BAT'!$D94,'Energy Prices'!$C$12:$C$17,0),MATCH('Data Input - BAT'!AO$7,'Energy Prices'!$F$11:$CJ$11,0))/100000,"")</f>
        <v/>
      </c>
      <c r="AP94" s="536" t="str">
        <f>IFERROR(AP86*INDEX('Energy Prices'!$F$12:$CJ$17,MATCH('Data Input - BAT'!$D94,'Energy Prices'!$C$12:$C$17,0),MATCH('Data Input - BAT'!AP$7,'Energy Prices'!$F$11:$CJ$11,0))/100000,"")</f>
        <v/>
      </c>
      <c r="AQ94" s="536" t="str">
        <f>IFERROR(AQ86*INDEX('Energy Prices'!$F$12:$CJ$17,MATCH('Data Input - BAT'!$D94,'Energy Prices'!$C$12:$C$17,0),MATCH('Data Input - BAT'!AQ$7,'Energy Prices'!$F$11:$CJ$11,0))/100000,"")</f>
        <v/>
      </c>
      <c r="AR94" s="536" t="str">
        <f>IFERROR(AR86*INDEX('Energy Prices'!$F$12:$CJ$17,MATCH('Data Input - BAT'!$D94,'Energy Prices'!$C$12:$C$17,0),MATCH('Data Input - BAT'!AR$7,'Energy Prices'!$F$11:$CJ$11,0))/100000,"")</f>
        <v/>
      </c>
      <c r="AS94" s="536" t="str">
        <f>IFERROR(AS86*INDEX('Energy Prices'!$F$12:$CJ$17,MATCH('Data Input - BAT'!$D94,'Energy Prices'!$C$12:$C$17,0),MATCH('Data Input - BAT'!AS$7,'Energy Prices'!$F$11:$CJ$11,0))/100000,"")</f>
        <v/>
      </c>
      <c r="AT94" s="536" t="str">
        <f>IFERROR(AT86*INDEX('Energy Prices'!$F$12:$CJ$17,MATCH('Data Input - BAT'!$D94,'Energy Prices'!$C$12:$C$17,0),MATCH('Data Input - BAT'!AT$7,'Energy Prices'!$F$11:$CJ$11,0))/100000,"")</f>
        <v/>
      </c>
      <c r="AU94" s="536" t="str">
        <f>IFERROR(AU86*INDEX('Energy Prices'!$F$12:$CJ$17,MATCH('Data Input - BAT'!$D94,'Energy Prices'!$C$12:$C$17,0),MATCH('Data Input - BAT'!AU$7,'Energy Prices'!$F$11:$CJ$11,0))/100000,"")</f>
        <v/>
      </c>
      <c r="AV94" s="536" t="str">
        <f>IFERROR(AV86*INDEX('Energy Prices'!$F$12:$CJ$17,MATCH('Data Input - BAT'!$D94,'Energy Prices'!$C$12:$C$17,0),MATCH('Data Input - BAT'!AV$7,'Energy Prices'!$F$11:$CJ$11,0))/100000,"")</f>
        <v/>
      </c>
      <c r="AW94" s="536" t="str">
        <f>IFERROR(AW86*INDEX('Energy Prices'!$F$12:$CJ$17,MATCH('Data Input - BAT'!$D94,'Energy Prices'!$C$12:$C$17,0),MATCH('Data Input - BAT'!AW$7,'Energy Prices'!$F$11:$CJ$11,0))/100000,"")</f>
        <v/>
      </c>
      <c r="AX94" s="536" t="str">
        <f>IFERROR(AX86*INDEX('Energy Prices'!$F$12:$CJ$17,MATCH('Data Input - BAT'!$D94,'Energy Prices'!$C$12:$C$17,0),MATCH('Data Input - BAT'!AX$7,'Energy Prices'!$F$11:$CJ$11,0))/100000,"")</f>
        <v/>
      </c>
      <c r="AY94" s="536" t="str">
        <f>IFERROR(AY86*INDEX('Energy Prices'!$F$12:$CJ$17,MATCH('Data Input - BAT'!$D94,'Energy Prices'!$C$12:$C$17,0),MATCH('Data Input - BAT'!AY$7,'Energy Prices'!$F$11:$CJ$11,0))/100000,"")</f>
        <v/>
      </c>
      <c r="AZ94" s="536" t="str">
        <f>IFERROR(AZ86*INDEX('Energy Prices'!$F$12:$CJ$17,MATCH('Data Input - BAT'!$D94,'Energy Prices'!$C$12:$C$17,0),MATCH('Data Input - BAT'!AZ$7,'Energy Prices'!$F$11:$CJ$11,0))/100000,"")</f>
        <v/>
      </c>
      <c r="BA94" s="536" t="str">
        <f>IFERROR(BA86*INDEX('Energy Prices'!$F$12:$CJ$17,MATCH('Data Input - BAT'!$D94,'Energy Prices'!$C$12:$C$17,0),MATCH('Data Input - BAT'!BA$7,'Energy Prices'!$F$11:$CJ$11,0))/100000,"")</f>
        <v/>
      </c>
      <c r="BB94" s="536" t="str">
        <f>IFERROR(BB86*INDEX('Energy Prices'!$F$12:$CJ$17,MATCH('Data Input - BAT'!$D94,'Energy Prices'!$C$12:$C$17,0),MATCH('Data Input - BAT'!BB$7,'Energy Prices'!$F$11:$CJ$11,0))/100000,"")</f>
        <v/>
      </c>
      <c r="BC94" s="536" t="str">
        <f>IFERROR(BC86*INDEX('Energy Prices'!$F$12:$CJ$17,MATCH('Data Input - BAT'!$D94,'Energy Prices'!$C$12:$C$17,0),MATCH('Data Input - BAT'!BC$7,'Energy Prices'!$F$11:$CJ$11,0))/100000,"")</f>
        <v/>
      </c>
      <c r="BD94" s="536" t="str">
        <f>IFERROR(BD86*INDEX('Energy Prices'!$F$12:$CJ$17,MATCH('Data Input - BAT'!$D94,'Energy Prices'!$C$12:$C$17,0),MATCH('Data Input - BAT'!BD$7,'Energy Prices'!$F$11:$CJ$11,0))/100000,"")</f>
        <v/>
      </c>
      <c r="BE94" s="536" t="str">
        <f>IFERROR(BE86*INDEX('Energy Prices'!$F$12:$CJ$17,MATCH('Data Input - BAT'!$D94,'Energy Prices'!$C$12:$C$17,0),MATCH('Data Input - BAT'!BE$7,'Energy Prices'!$F$11:$CJ$11,0))/100000,"")</f>
        <v/>
      </c>
      <c r="BF94" s="536" t="str">
        <f>IFERROR(BF86*INDEX('Energy Prices'!$F$12:$CJ$17,MATCH('Data Input - BAT'!$D94,'Energy Prices'!$C$12:$C$17,0),MATCH('Data Input - BAT'!BF$7,'Energy Prices'!$F$11:$CJ$11,0))/100000,"")</f>
        <v/>
      </c>
      <c r="BG94" s="536" t="str">
        <f>IFERROR(BG86*INDEX('Energy Prices'!$F$12:$CJ$17,MATCH('Data Input - BAT'!$D94,'Energy Prices'!$C$12:$C$17,0),MATCH('Data Input - BAT'!BG$7,'Energy Prices'!$F$11:$CJ$11,0))/100000,"")</f>
        <v/>
      </c>
      <c r="BH94" s="536" t="str">
        <f>IFERROR(BH86*INDEX('Energy Prices'!$F$12:$CJ$17,MATCH('Data Input - BAT'!$D94,'Energy Prices'!$C$12:$C$17,0),MATCH('Data Input - BAT'!BH$7,'Energy Prices'!$F$11:$CJ$11,0))/100000,"")</f>
        <v/>
      </c>
      <c r="BI94" s="536" t="str">
        <f>IFERROR(BI86*INDEX('Energy Prices'!$F$12:$CJ$17,MATCH('Data Input - BAT'!$D94,'Energy Prices'!$C$12:$C$17,0),MATCH('Data Input - BAT'!BI$7,'Energy Prices'!$F$11:$CJ$11,0))/100000,"")</f>
        <v/>
      </c>
      <c r="BJ94" s="536" t="str">
        <f>IFERROR(BJ86*INDEX('Energy Prices'!$F$12:$CJ$17,MATCH('Data Input - BAT'!$D94,'Energy Prices'!$C$12:$C$17,0),MATCH('Data Input - BAT'!BJ$7,'Energy Prices'!$F$11:$CJ$11,0))/100000,"")</f>
        <v/>
      </c>
      <c r="BK94" s="536" t="str">
        <f>IFERROR(BK86*INDEX('Energy Prices'!$F$12:$CJ$17,MATCH('Data Input - BAT'!$D94,'Energy Prices'!$C$12:$C$17,0),MATCH('Data Input - BAT'!BK$7,'Energy Prices'!$F$11:$CJ$11,0))/100000,"")</f>
        <v/>
      </c>
      <c r="BL94" s="536" t="str">
        <f>IFERROR(BL86*INDEX('Energy Prices'!$F$12:$CJ$17,MATCH('Data Input - BAT'!$D94,'Energy Prices'!$C$12:$C$17,0),MATCH('Data Input - BAT'!BL$7,'Energy Prices'!$F$11:$CJ$11,0))/100000,"")</f>
        <v/>
      </c>
      <c r="BM94" s="536" t="str">
        <f>IFERROR(BM86*INDEX('Energy Prices'!$F$12:$CJ$17,MATCH('Data Input - BAT'!$D94,'Energy Prices'!$C$12:$C$17,0),MATCH('Data Input - BAT'!BM$7,'Energy Prices'!$F$11:$CJ$11,0))/100000,"")</f>
        <v/>
      </c>
      <c r="BN94" s="536" t="str">
        <f>IFERROR(BN86*INDEX('Energy Prices'!$F$12:$CJ$17,MATCH('Data Input - BAT'!$D94,'Energy Prices'!$C$12:$C$17,0),MATCH('Data Input - BAT'!BN$7,'Energy Prices'!$F$11:$CJ$11,0))/100000,"")</f>
        <v/>
      </c>
      <c r="BO94" s="536" t="str">
        <f>IFERROR(BO86*INDEX('Energy Prices'!$F$12:$CJ$17,MATCH('Data Input - BAT'!$D94,'Energy Prices'!$C$12:$C$17,0),MATCH('Data Input - BAT'!BO$7,'Energy Prices'!$F$11:$CJ$11,0))/100000,"")</f>
        <v/>
      </c>
      <c r="BP94" s="536" t="str">
        <f>IFERROR(BP86*INDEX('Energy Prices'!$F$12:$CJ$17,MATCH('Data Input - BAT'!$D94,'Energy Prices'!$C$12:$C$17,0),MATCH('Data Input - BAT'!BP$7,'Energy Prices'!$F$11:$CJ$11,0))/100000,"")</f>
        <v/>
      </c>
      <c r="BQ94" s="536" t="str">
        <f>IFERROR(BQ86*INDEX('Energy Prices'!$F$12:$CJ$17,MATCH('Data Input - BAT'!$D94,'Energy Prices'!$C$12:$C$17,0),MATCH('Data Input - BAT'!BQ$7,'Energy Prices'!$F$11:$CJ$11,0))/100000,"")</f>
        <v/>
      </c>
      <c r="BR94" s="536" t="str">
        <f>IFERROR(BR86*INDEX('Energy Prices'!$F$12:$CJ$17,MATCH('Data Input - BAT'!$D94,'Energy Prices'!$C$12:$C$17,0),MATCH('Data Input - BAT'!BR$7,'Energy Prices'!$F$11:$CJ$11,0))/100000,"")</f>
        <v/>
      </c>
      <c r="BS94" s="536" t="str">
        <f>IFERROR(BS86*INDEX('Energy Prices'!$F$12:$CJ$17,MATCH('Data Input - BAT'!$D94,'Energy Prices'!$C$12:$C$17,0),MATCH('Data Input - BAT'!BS$7,'Energy Prices'!$F$11:$CJ$11,0))/100000,"")</f>
        <v/>
      </c>
      <c r="BT94" s="536" t="str">
        <f>IFERROR(BT86*INDEX('Energy Prices'!$F$12:$CJ$17,MATCH('Data Input - BAT'!$D94,'Energy Prices'!$C$12:$C$17,0),MATCH('Data Input - BAT'!BT$7,'Energy Prices'!$F$11:$CJ$11,0))/100000,"")</f>
        <v/>
      </c>
      <c r="BU94" s="536" t="str">
        <f>IFERROR(BU86*INDEX('Energy Prices'!$F$12:$CJ$17,MATCH('Data Input - BAT'!$D94,'Energy Prices'!$C$12:$C$17,0),MATCH('Data Input - BAT'!BU$7,'Energy Prices'!$F$11:$CJ$11,0))/100000,"")</f>
        <v/>
      </c>
      <c r="BV94" s="536" t="str">
        <f>IFERROR(BV86*INDEX('Energy Prices'!$F$12:$CJ$17,MATCH('Data Input - BAT'!$D94,'Energy Prices'!$C$12:$C$17,0),MATCH('Data Input - BAT'!BV$7,'Energy Prices'!$F$11:$CJ$11,0))/100000,"")</f>
        <v/>
      </c>
      <c r="BW94" s="536" t="str">
        <f>IFERROR(BW86*INDEX('Energy Prices'!$F$12:$CJ$17,MATCH('Data Input - BAT'!$D94,'Energy Prices'!$C$12:$C$17,0),MATCH('Data Input - BAT'!BW$7,'Energy Prices'!$F$11:$CJ$11,0))/100000,"")</f>
        <v/>
      </c>
      <c r="BX94" s="536" t="str">
        <f>IFERROR(BX86*INDEX('Energy Prices'!$F$12:$CJ$17,MATCH('Data Input - BAT'!$D94,'Energy Prices'!$C$12:$C$17,0),MATCH('Data Input - BAT'!BX$7,'Energy Prices'!$F$11:$CJ$11,0))/100000,"")</f>
        <v/>
      </c>
      <c r="BY94" s="536" t="str">
        <f>IFERROR(BY86*INDEX('Energy Prices'!$F$12:$CJ$17,MATCH('Data Input - BAT'!$D94,'Energy Prices'!$C$12:$C$17,0),MATCH('Data Input - BAT'!BY$7,'Energy Prices'!$F$11:$CJ$11,0))/100000,"")</f>
        <v/>
      </c>
      <c r="BZ94" s="536" t="str">
        <f>IFERROR(BZ86*INDEX('Energy Prices'!$F$12:$CJ$17,MATCH('Data Input - BAT'!$D94,'Energy Prices'!$C$12:$C$17,0),MATCH('Data Input - BAT'!BZ$7,'Energy Prices'!$F$11:$CJ$11,0))/100000,"")</f>
        <v/>
      </c>
      <c r="CA94" s="536" t="str">
        <f>IFERROR(CA86*INDEX('Energy Prices'!$F$12:$CJ$17,MATCH('Data Input - BAT'!$D94,'Energy Prices'!$C$12:$C$17,0),MATCH('Data Input - BAT'!CA$7,'Energy Prices'!$F$11:$CJ$11,0))/100000,"")</f>
        <v/>
      </c>
      <c r="CB94" s="536" t="str">
        <f>IFERROR(CB86*INDEX('Energy Prices'!$F$12:$CJ$17,MATCH('Data Input - BAT'!$D94,'Energy Prices'!$C$12:$C$17,0),MATCH('Data Input - BAT'!CB$7,'Energy Prices'!$F$11:$CJ$11,0))/100000,"")</f>
        <v/>
      </c>
      <c r="CC94" s="536" t="str">
        <f>IFERROR(CC86*INDEX('Energy Prices'!$F$12:$CJ$17,MATCH('Data Input - BAT'!$D94,'Energy Prices'!$C$12:$C$17,0),MATCH('Data Input - BAT'!CC$7,'Energy Prices'!$F$11:$CJ$11,0))/100000,"")</f>
        <v/>
      </c>
      <c r="CD94" s="536" t="str">
        <f>IFERROR(CD86*INDEX('Energy Prices'!$F$12:$CJ$17,MATCH('Data Input - BAT'!$D94,'Energy Prices'!$C$12:$C$17,0),MATCH('Data Input - BAT'!CD$7,'Energy Prices'!$F$11:$CJ$11,0))/100000,"")</f>
        <v/>
      </c>
      <c r="CE94" s="536" t="str">
        <f>IFERROR(CE86*INDEX('Energy Prices'!$F$12:$CJ$17,MATCH('Data Input - BAT'!$D94,'Energy Prices'!$C$12:$C$17,0),MATCH('Data Input - BAT'!CE$7,'Energy Prices'!$F$11:$CJ$11,0))/100000,"")</f>
        <v/>
      </c>
      <c r="CF94" s="536" t="str">
        <f>IFERROR(CF86*INDEX('Energy Prices'!$F$12:$CJ$17,MATCH('Data Input - BAT'!$D94,'Energy Prices'!$C$12:$C$17,0),MATCH('Data Input - BAT'!CF$7,'Energy Prices'!$F$11:$CJ$11,0))/100000,"")</f>
        <v/>
      </c>
      <c r="CG94" s="536" t="str">
        <f>IFERROR(CG86*INDEX('Energy Prices'!$F$12:$CJ$17,MATCH('Data Input - BAT'!$D94,'Energy Prices'!$C$12:$C$17,0),MATCH('Data Input - BAT'!CG$7,'Energy Prices'!$F$11:$CJ$11,0))/100000,"")</f>
        <v/>
      </c>
      <c r="CH94" s="536" t="str">
        <f>IFERROR(CH86*INDEX('Energy Prices'!$F$12:$CJ$17,MATCH('Data Input - BAT'!$D94,'Energy Prices'!$C$12:$C$17,0),MATCH('Data Input - BAT'!CH$7,'Energy Prices'!$F$11:$CJ$11,0))/100000,"")</f>
        <v/>
      </c>
      <c r="CI94" s="536" t="str">
        <f>IFERROR(CI86*INDEX('Energy Prices'!$F$12:$CJ$17,MATCH('Data Input - BAT'!$D94,'Energy Prices'!$C$12:$C$17,0),MATCH('Data Input - BAT'!CI$7,'Energy Prices'!$F$11:$CJ$11,0))/100000,"")</f>
        <v/>
      </c>
      <c r="CJ94" s="536" t="str">
        <f>IFERROR(CJ86*INDEX('Energy Prices'!$F$12:$CJ$17,MATCH('Data Input - BAT'!$D94,'Energy Prices'!$C$12:$C$17,0),MATCH('Data Input - BAT'!CJ$7,'Energy Prices'!$F$11:$CJ$11,0))/100000,"")</f>
        <v/>
      </c>
      <c r="CK94" s="536" t="str">
        <f>IFERROR(CK86*INDEX('Energy Prices'!$F$12:$CJ$17,MATCH('Data Input - BAT'!$D94,'Energy Prices'!$C$12:$C$17,0),MATCH('Data Input - BAT'!CK$7,'Energy Prices'!$F$11:$CJ$11,0))/100000,"")</f>
        <v/>
      </c>
      <c r="CL94" s="536" t="str">
        <f>IFERROR(CL86*INDEX('Energy Prices'!$F$12:$CJ$17,MATCH('Data Input - BAT'!$D94,'Energy Prices'!$C$12:$C$17,0),MATCH('Data Input - BAT'!CL$7,'Energy Prices'!$F$11:$CJ$11,0))/100000,"")</f>
        <v/>
      </c>
      <c r="CM94" s="536" t="str">
        <f>IFERROR(CM86*INDEX('Energy Prices'!$F$12:$CJ$17,MATCH('Data Input - BAT'!$D94,'Energy Prices'!$C$12:$C$17,0),MATCH('Data Input - BAT'!CM$7,'Energy Prices'!$F$11:$CJ$11,0))/100000,"")</f>
        <v/>
      </c>
      <c r="CN94" s="536" t="str">
        <f>IFERROR(CN86*INDEX('Energy Prices'!$F$12:$CJ$17,MATCH('Data Input - BAT'!$D94,'Energy Prices'!$C$12:$C$17,0),MATCH('Data Input - BAT'!CN$7,'Energy Prices'!$F$11:$CJ$11,0))/100000,"")</f>
        <v/>
      </c>
      <c r="CO94" s="536" t="str">
        <f>IFERROR(CO86*INDEX('Energy Prices'!$F$12:$CJ$17,MATCH('Data Input - BAT'!$D94,'Energy Prices'!$C$12:$C$17,0),MATCH('Data Input - BAT'!CO$7,'Energy Prices'!$F$11:$CJ$11,0))/100000,"")</f>
        <v/>
      </c>
      <c r="CP94" s="536" t="str">
        <f>IFERROR(CP86*INDEX('Energy Prices'!$F$12:$CJ$17,MATCH('Data Input - BAT'!$D94,'Energy Prices'!$C$12:$C$17,0),MATCH('Data Input - BAT'!CP$7,'Energy Prices'!$F$11:$CJ$11,0))/100000,"")</f>
        <v/>
      </c>
      <c r="CQ94" s="536" t="str">
        <f>IFERROR(CQ86*INDEX('Energy Prices'!$F$12:$CJ$17,MATCH('Data Input - BAT'!$D94,'Energy Prices'!$C$12:$C$17,0),MATCH('Data Input - BAT'!CQ$7,'Energy Prices'!$F$11:$CJ$11,0))/100000,"")</f>
        <v/>
      </c>
      <c r="CR94" s="536" t="str">
        <f>IFERROR(CR86*INDEX('Energy Prices'!$F$12:$CJ$17,MATCH('Data Input - BAT'!$D94,'Energy Prices'!$C$12:$C$17,0),MATCH('Data Input - BAT'!CR$7,'Energy Prices'!$F$11:$CJ$11,0))/100000,"")</f>
        <v/>
      </c>
      <c r="CS94" s="536" t="str">
        <f>IFERROR(CS86*INDEX('Energy Prices'!$F$12:$CJ$17,MATCH('Data Input - BAT'!$D94,'Energy Prices'!$C$12:$C$17,0),MATCH('Data Input - BAT'!CS$7,'Energy Prices'!$F$11:$CJ$11,0))/100000,"")</f>
        <v/>
      </c>
      <c r="CT94" s="536" t="str">
        <f>IFERROR(CT86*INDEX('Energy Prices'!$F$12:$CJ$17,MATCH('Data Input - BAT'!$D94,'Energy Prices'!$C$12:$C$17,0),MATCH('Data Input - BAT'!CT$7,'Energy Prices'!$F$11:$CJ$11,0))/100000,"")</f>
        <v/>
      </c>
      <c r="CU94" s="536" t="str">
        <f>IFERROR(CU86*INDEX('Energy Prices'!$F$12:$CJ$17,MATCH('Data Input - BAT'!$D94,'Energy Prices'!$C$12:$C$17,0),MATCH('Data Input - BAT'!CU$7,'Energy Prices'!$F$11:$CJ$11,0))/100000,"")</f>
        <v/>
      </c>
      <c r="CV94" s="536" t="str">
        <f>IFERROR(CV86*INDEX('Energy Prices'!$F$12:$CJ$17,MATCH('Data Input - BAT'!$D94,'Energy Prices'!$C$12:$C$17,0),MATCH('Data Input - BAT'!CV$7,'Energy Prices'!$F$11:$CJ$11,0))/100000,"")</f>
        <v/>
      </c>
      <c r="CW94" s="536" t="str">
        <f>IFERROR(CW86*INDEX('Energy Prices'!$F$12:$CJ$17,MATCH('Data Input - BAT'!$D94,'Energy Prices'!$C$12:$C$17,0),MATCH('Data Input - BAT'!CW$7,'Energy Prices'!$F$11:$CJ$11,0))/100000,"")</f>
        <v/>
      </c>
      <c r="CX94" s="536" t="str">
        <f>IFERROR(CX86*INDEX('Energy Prices'!$F$12:$CJ$17,MATCH('Data Input - BAT'!$D94,'Energy Prices'!$C$12:$C$17,0),MATCH('Data Input - BAT'!CX$7,'Energy Prices'!$F$11:$CJ$11,0))/100000,"")</f>
        <v/>
      </c>
      <c r="CY94" s="536" t="str">
        <f>IFERROR(CY86*INDEX('Energy Prices'!$F$12:$CJ$17,MATCH('Data Input - BAT'!$D94,'Energy Prices'!$C$12:$C$17,0),MATCH('Data Input - BAT'!CY$7,'Energy Prices'!$F$11:$CJ$11,0))/100000,"")</f>
        <v/>
      </c>
      <c r="CZ94" s="536" t="str">
        <f>IFERROR(CZ86*INDEX('Energy Prices'!$F$12:$CJ$17,MATCH('Data Input - BAT'!$D94,'Energy Prices'!$C$12:$C$17,0),MATCH('Data Input - BAT'!CZ$7,'Energy Prices'!$F$11:$CJ$11,0))/100000,"")</f>
        <v/>
      </c>
      <c r="DA94" s="536" t="str">
        <f>IFERROR(DA86*INDEX('Energy Prices'!$F$12:$CJ$17,MATCH('Data Input - BAT'!$D94,'Energy Prices'!$C$12:$C$17,0),MATCH('Data Input - BAT'!DA$7,'Energy Prices'!$F$11:$CJ$11,0))/100000,"")</f>
        <v/>
      </c>
      <c r="DB94" s="536" t="str">
        <f>IFERROR(DB86*INDEX('Energy Prices'!$F$12:$CJ$17,MATCH('Data Input - BAT'!$D94,'Energy Prices'!$C$12:$C$17,0),MATCH('Data Input - BAT'!DB$7,'Energy Prices'!$F$11:$CJ$11,0))/100000,"")</f>
        <v/>
      </c>
      <c r="DC94" s="536" t="str">
        <f>IFERROR(DC86*INDEX('Energy Prices'!$F$12:$CJ$17,MATCH('Data Input - BAT'!$D94,'Energy Prices'!$C$12:$C$17,0),MATCH('Data Input - BAT'!DC$7,'Energy Prices'!$F$11:$CJ$11,0))/100000,"")</f>
        <v/>
      </c>
      <c r="DD94" s="225"/>
      <c r="DE94" s="220"/>
    </row>
    <row r="95" spans="2:109" x14ac:dyDescent="0.25">
      <c r="B95" s="217"/>
      <c r="C95" s="263"/>
      <c r="D95" s="226" t="str">
        <f t="shared" si="6"/>
        <v>Gas Oil</v>
      </c>
      <c r="E95" s="219" t="s">
        <v>1117</v>
      </c>
      <c r="F95" s="276" t="s">
        <v>571</v>
      </c>
      <c r="G95" s="276"/>
      <c r="H95" s="536" t="str">
        <f>IFERROR(H87*INDEX('Energy Prices'!$F$12:$CJ$17,MATCH('Data Input - BAT'!$D95,'Energy Prices'!$C$12:$C$17,0),MATCH('Data Input - BAT'!H$7,'Energy Prices'!$F$11:$CJ$11,0))/100000,"")</f>
        <v/>
      </c>
      <c r="I95" s="536" t="str">
        <f>IFERROR(I87*INDEX('Energy Prices'!$F$12:$CJ$17,MATCH('Data Input - BAT'!$D95,'Energy Prices'!$C$12:$C$17,0),MATCH('Data Input - BAT'!I$7,'Energy Prices'!$F$11:$CJ$11,0))/100000,"")</f>
        <v/>
      </c>
      <c r="J95" s="536" t="str">
        <f>IFERROR(J87*INDEX('Energy Prices'!$F$12:$CJ$17,MATCH('Data Input - BAT'!$D95,'Energy Prices'!$C$12:$C$17,0),MATCH('Data Input - BAT'!J$7,'Energy Prices'!$F$11:$CJ$11,0))/100000,"")</f>
        <v/>
      </c>
      <c r="K95" s="536" t="str">
        <f>IFERROR(K87*INDEX('Energy Prices'!$F$12:$CJ$17,MATCH('Data Input - BAT'!$D95,'Energy Prices'!$C$12:$C$17,0),MATCH('Data Input - BAT'!K$7,'Energy Prices'!$F$11:$CJ$11,0))/100000,"")</f>
        <v/>
      </c>
      <c r="L95" s="536" t="str">
        <f>IFERROR(L87*INDEX('Energy Prices'!$F$12:$CJ$17,MATCH('Data Input - BAT'!$D95,'Energy Prices'!$C$12:$C$17,0),MATCH('Data Input - BAT'!L$7,'Energy Prices'!$F$11:$CJ$11,0))/100000,"")</f>
        <v/>
      </c>
      <c r="M95" s="536" t="str">
        <f>IFERROR(M87*INDEX('Energy Prices'!$F$12:$CJ$17,MATCH('Data Input - BAT'!$D95,'Energy Prices'!$C$12:$C$17,0),MATCH('Data Input - BAT'!M$7,'Energy Prices'!$F$11:$CJ$11,0))/100000,"")</f>
        <v/>
      </c>
      <c r="N95" s="536" t="str">
        <f>IFERROR(N87*INDEX('Energy Prices'!$F$12:$CJ$17,MATCH('Data Input - BAT'!$D95,'Energy Prices'!$C$12:$C$17,0),MATCH('Data Input - BAT'!N$7,'Energy Prices'!$F$11:$CJ$11,0))/100000,"")</f>
        <v/>
      </c>
      <c r="O95" s="536" t="str">
        <f>IFERROR(O87*INDEX('Energy Prices'!$F$12:$CJ$17,MATCH('Data Input - BAT'!$D95,'Energy Prices'!$C$12:$C$17,0),MATCH('Data Input - BAT'!O$7,'Energy Prices'!$F$11:$CJ$11,0))/100000,"")</f>
        <v/>
      </c>
      <c r="P95" s="536" t="str">
        <f>IFERROR(P87*INDEX('Energy Prices'!$F$12:$CJ$17,MATCH('Data Input - BAT'!$D95,'Energy Prices'!$C$12:$C$17,0),MATCH('Data Input - BAT'!P$7,'Energy Prices'!$F$11:$CJ$11,0))/100000,"")</f>
        <v/>
      </c>
      <c r="Q95" s="536" t="str">
        <f>IFERROR(Q87*INDEX('Energy Prices'!$F$12:$CJ$17,MATCH('Data Input - BAT'!$D95,'Energy Prices'!$C$12:$C$17,0),MATCH('Data Input - BAT'!Q$7,'Energy Prices'!$F$11:$CJ$11,0))/100000,"")</f>
        <v/>
      </c>
      <c r="R95" s="536" t="str">
        <f>IFERROR(R87*INDEX('Energy Prices'!$F$12:$CJ$17,MATCH('Data Input - BAT'!$D95,'Energy Prices'!$C$12:$C$17,0),MATCH('Data Input - BAT'!R$7,'Energy Prices'!$F$11:$CJ$11,0))/100000,"")</f>
        <v/>
      </c>
      <c r="S95" s="536" t="str">
        <f>IFERROR(S87*INDEX('Energy Prices'!$F$12:$CJ$17,MATCH('Data Input - BAT'!$D95,'Energy Prices'!$C$12:$C$17,0),MATCH('Data Input - BAT'!S$7,'Energy Prices'!$F$11:$CJ$11,0))/100000,"")</f>
        <v/>
      </c>
      <c r="T95" s="536" t="str">
        <f>IFERROR(T87*INDEX('Energy Prices'!$F$12:$CJ$17,MATCH('Data Input - BAT'!$D95,'Energy Prices'!$C$12:$C$17,0),MATCH('Data Input - BAT'!T$7,'Energy Prices'!$F$11:$CJ$11,0))/100000,"")</f>
        <v/>
      </c>
      <c r="U95" s="536" t="str">
        <f>IFERROR(U87*INDEX('Energy Prices'!$F$12:$CJ$17,MATCH('Data Input - BAT'!$D95,'Energy Prices'!$C$12:$C$17,0),MATCH('Data Input - BAT'!U$7,'Energy Prices'!$F$11:$CJ$11,0))/100000,"")</f>
        <v/>
      </c>
      <c r="V95" s="536" t="str">
        <f>IFERROR(V87*INDEX('Energy Prices'!$F$12:$CJ$17,MATCH('Data Input - BAT'!$D95,'Energy Prices'!$C$12:$C$17,0),MATCH('Data Input - BAT'!V$7,'Energy Prices'!$F$11:$CJ$11,0))/100000,"")</f>
        <v/>
      </c>
      <c r="W95" s="536" t="str">
        <f>IFERROR(W87*INDEX('Energy Prices'!$F$12:$CJ$17,MATCH('Data Input - BAT'!$D95,'Energy Prices'!$C$12:$C$17,0),MATCH('Data Input - BAT'!W$7,'Energy Prices'!$F$11:$CJ$11,0))/100000,"")</f>
        <v/>
      </c>
      <c r="X95" s="536" t="str">
        <f>IFERROR(X87*INDEX('Energy Prices'!$F$12:$CJ$17,MATCH('Data Input - BAT'!$D95,'Energy Prices'!$C$12:$C$17,0),MATCH('Data Input - BAT'!X$7,'Energy Prices'!$F$11:$CJ$11,0))/100000,"")</f>
        <v/>
      </c>
      <c r="Y95" s="536" t="str">
        <f>IFERROR(Y87*INDEX('Energy Prices'!$F$12:$CJ$17,MATCH('Data Input - BAT'!$D95,'Energy Prices'!$C$12:$C$17,0),MATCH('Data Input - BAT'!Y$7,'Energy Prices'!$F$11:$CJ$11,0))/100000,"")</f>
        <v/>
      </c>
      <c r="Z95" s="536" t="str">
        <f>IFERROR(Z87*INDEX('Energy Prices'!$F$12:$CJ$17,MATCH('Data Input - BAT'!$D95,'Energy Prices'!$C$12:$C$17,0),MATCH('Data Input - BAT'!Z$7,'Energy Prices'!$F$11:$CJ$11,0))/100000,"")</f>
        <v/>
      </c>
      <c r="AA95" s="536" t="str">
        <f>IFERROR(AA87*INDEX('Energy Prices'!$F$12:$CJ$17,MATCH('Data Input - BAT'!$D95,'Energy Prices'!$C$12:$C$17,0),MATCH('Data Input - BAT'!AA$7,'Energy Prices'!$F$11:$CJ$11,0))/100000,"")</f>
        <v/>
      </c>
      <c r="AB95" s="536" t="str">
        <f>IFERROR(AB87*INDEX('Energy Prices'!$F$12:$CJ$17,MATCH('Data Input - BAT'!$D95,'Energy Prices'!$C$12:$C$17,0),MATCH('Data Input - BAT'!AB$7,'Energy Prices'!$F$11:$CJ$11,0))/100000,"")</f>
        <v/>
      </c>
      <c r="AC95" s="536" t="str">
        <f>IFERROR(AC87*INDEX('Energy Prices'!$F$12:$CJ$17,MATCH('Data Input - BAT'!$D95,'Energy Prices'!$C$12:$C$17,0),MATCH('Data Input - BAT'!AC$7,'Energy Prices'!$F$11:$CJ$11,0))/100000,"")</f>
        <v/>
      </c>
      <c r="AD95" s="536" t="str">
        <f>IFERROR(AD87*INDEX('Energy Prices'!$F$12:$CJ$17,MATCH('Data Input - BAT'!$D95,'Energy Prices'!$C$12:$C$17,0),MATCH('Data Input - BAT'!AD$7,'Energy Prices'!$F$11:$CJ$11,0))/100000,"")</f>
        <v/>
      </c>
      <c r="AE95" s="536" t="str">
        <f>IFERROR(AE87*INDEX('Energy Prices'!$F$12:$CJ$17,MATCH('Data Input - BAT'!$D95,'Energy Prices'!$C$12:$C$17,0),MATCH('Data Input - BAT'!AE$7,'Energy Prices'!$F$11:$CJ$11,0))/100000,"")</f>
        <v/>
      </c>
      <c r="AF95" s="536" t="str">
        <f>IFERROR(AF87*INDEX('Energy Prices'!$F$12:$CJ$17,MATCH('Data Input - BAT'!$D95,'Energy Prices'!$C$12:$C$17,0),MATCH('Data Input - BAT'!AF$7,'Energy Prices'!$F$11:$CJ$11,0))/100000,"")</f>
        <v/>
      </c>
      <c r="AG95" s="536" t="str">
        <f>IFERROR(AG87*INDEX('Energy Prices'!$F$12:$CJ$17,MATCH('Data Input - BAT'!$D95,'Energy Prices'!$C$12:$C$17,0),MATCH('Data Input - BAT'!AG$7,'Energy Prices'!$F$11:$CJ$11,0))/100000,"")</f>
        <v/>
      </c>
      <c r="AH95" s="536" t="str">
        <f>IFERROR(AH87*INDEX('Energy Prices'!$F$12:$CJ$17,MATCH('Data Input - BAT'!$D95,'Energy Prices'!$C$12:$C$17,0),MATCH('Data Input - BAT'!AH$7,'Energy Prices'!$F$11:$CJ$11,0))/100000,"")</f>
        <v/>
      </c>
      <c r="AI95" s="536" t="str">
        <f>IFERROR(AI87*INDEX('Energy Prices'!$F$12:$CJ$17,MATCH('Data Input - BAT'!$D95,'Energy Prices'!$C$12:$C$17,0),MATCH('Data Input - BAT'!AI$7,'Energy Prices'!$F$11:$CJ$11,0))/100000,"")</f>
        <v/>
      </c>
      <c r="AJ95" s="536" t="str">
        <f>IFERROR(AJ87*INDEX('Energy Prices'!$F$12:$CJ$17,MATCH('Data Input - BAT'!$D95,'Energy Prices'!$C$12:$C$17,0),MATCH('Data Input - BAT'!AJ$7,'Energy Prices'!$F$11:$CJ$11,0))/100000,"")</f>
        <v/>
      </c>
      <c r="AK95" s="536" t="str">
        <f>IFERROR(AK87*INDEX('Energy Prices'!$F$12:$CJ$17,MATCH('Data Input - BAT'!$D95,'Energy Prices'!$C$12:$C$17,0),MATCH('Data Input - BAT'!AK$7,'Energy Prices'!$F$11:$CJ$11,0))/100000,"")</f>
        <v/>
      </c>
      <c r="AL95" s="536" t="str">
        <f>IFERROR(AL87*INDEX('Energy Prices'!$F$12:$CJ$17,MATCH('Data Input - BAT'!$D95,'Energy Prices'!$C$12:$C$17,0),MATCH('Data Input - BAT'!AL$7,'Energy Prices'!$F$11:$CJ$11,0))/100000,"")</f>
        <v/>
      </c>
      <c r="AM95" s="536" t="str">
        <f>IFERROR(AM87*INDEX('Energy Prices'!$F$12:$CJ$17,MATCH('Data Input - BAT'!$D95,'Energy Prices'!$C$12:$C$17,0),MATCH('Data Input - BAT'!AM$7,'Energy Prices'!$F$11:$CJ$11,0))/100000,"")</f>
        <v/>
      </c>
      <c r="AN95" s="536" t="str">
        <f>IFERROR(AN87*INDEX('Energy Prices'!$F$12:$CJ$17,MATCH('Data Input - BAT'!$D95,'Energy Prices'!$C$12:$C$17,0),MATCH('Data Input - BAT'!AN$7,'Energy Prices'!$F$11:$CJ$11,0))/100000,"")</f>
        <v/>
      </c>
      <c r="AO95" s="536" t="str">
        <f>IFERROR(AO87*INDEX('Energy Prices'!$F$12:$CJ$17,MATCH('Data Input - BAT'!$D95,'Energy Prices'!$C$12:$C$17,0),MATCH('Data Input - BAT'!AO$7,'Energy Prices'!$F$11:$CJ$11,0))/100000,"")</f>
        <v/>
      </c>
      <c r="AP95" s="536" t="str">
        <f>IFERROR(AP87*INDEX('Energy Prices'!$F$12:$CJ$17,MATCH('Data Input - BAT'!$D95,'Energy Prices'!$C$12:$C$17,0),MATCH('Data Input - BAT'!AP$7,'Energy Prices'!$F$11:$CJ$11,0))/100000,"")</f>
        <v/>
      </c>
      <c r="AQ95" s="536" t="str">
        <f>IFERROR(AQ87*INDEX('Energy Prices'!$F$12:$CJ$17,MATCH('Data Input - BAT'!$D95,'Energy Prices'!$C$12:$C$17,0),MATCH('Data Input - BAT'!AQ$7,'Energy Prices'!$F$11:$CJ$11,0))/100000,"")</f>
        <v/>
      </c>
      <c r="AR95" s="536" t="str">
        <f>IFERROR(AR87*INDEX('Energy Prices'!$F$12:$CJ$17,MATCH('Data Input - BAT'!$D95,'Energy Prices'!$C$12:$C$17,0),MATCH('Data Input - BAT'!AR$7,'Energy Prices'!$F$11:$CJ$11,0))/100000,"")</f>
        <v/>
      </c>
      <c r="AS95" s="536" t="str">
        <f>IFERROR(AS87*INDEX('Energy Prices'!$F$12:$CJ$17,MATCH('Data Input - BAT'!$D95,'Energy Prices'!$C$12:$C$17,0),MATCH('Data Input - BAT'!AS$7,'Energy Prices'!$F$11:$CJ$11,0))/100000,"")</f>
        <v/>
      </c>
      <c r="AT95" s="536" t="str">
        <f>IFERROR(AT87*INDEX('Energy Prices'!$F$12:$CJ$17,MATCH('Data Input - BAT'!$D95,'Energy Prices'!$C$12:$C$17,0),MATCH('Data Input - BAT'!AT$7,'Energy Prices'!$F$11:$CJ$11,0))/100000,"")</f>
        <v/>
      </c>
      <c r="AU95" s="536" t="str">
        <f>IFERROR(AU87*INDEX('Energy Prices'!$F$12:$CJ$17,MATCH('Data Input - BAT'!$D95,'Energy Prices'!$C$12:$C$17,0),MATCH('Data Input - BAT'!AU$7,'Energy Prices'!$F$11:$CJ$11,0))/100000,"")</f>
        <v/>
      </c>
      <c r="AV95" s="536" t="str">
        <f>IFERROR(AV87*INDEX('Energy Prices'!$F$12:$CJ$17,MATCH('Data Input - BAT'!$D95,'Energy Prices'!$C$12:$C$17,0),MATCH('Data Input - BAT'!AV$7,'Energy Prices'!$F$11:$CJ$11,0))/100000,"")</f>
        <v/>
      </c>
      <c r="AW95" s="536" t="str">
        <f>IFERROR(AW87*INDEX('Energy Prices'!$F$12:$CJ$17,MATCH('Data Input - BAT'!$D95,'Energy Prices'!$C$12:$C$17,0),MATCH('Data Input - BAT'!AW$7,'Energy Prices'!$F$11:$CJ$11,0))/100000,"")</f>
        <v/>
      </c>
      <c r="AX95" s="536" t="str">
        <f>IFERROR(AX87*INDEX('Energy Prices'!$F$12:$CJ$17,MATCH('Data Input - BAT'!$D95,'Energy Prices'!$C$12:$C$17,0),MATCH('Data Input - BAT'!AX$7,'Energy Prices'!$F$11:$CJ$11,0))/100000,"")</f>
        <v/>
      </c>
      <c r="AY95" s="536" t="str">
        <f>IFERROR(AY87*INDEX('Energy Prices'!$F$12:$CJ$17,MATCH('Data Input - BAT'!$D95,'Energy Prices'!$C$12:$C$17,0),MATCH('Data Input - BAT'!AY$7,'Energy Prices'!$F$11:$CJ$11,0))/100000,"")</f>
        <v/>
      </c>
      <c r="AZ95" s="536" t="str">
        <f>IFERROR(AZ87*INDEX('Energy Prices'!$F$12:$CJ$17,MATCH('Data Input - BAT'!$D95,'Energy Prices'!$C$12:$C$17,0),MATCH('Data Input - BAT'!AZ$7,'Energy Prices'!$F$11:$CJ$11,0))/100000,"")</f>
        <v/>
      </c>
      <c r="BA95" s="536" t="str">
        <f>IFERROR(BA87*INDEX('Energy Prices'!$F$12:$CJ$17,MATCH('Data Input - BAT'!$D95,'Energy Prices'!$C$12:$C$17,0),MATCH('Data Input - BAT'!BA$7,'Energy Prices'!$F$11:$CJ$11,0))/100000,"")</f>
        <v/>
      </c>
      <c r="BB95" s="536" t="str">
        <f>IFERROR(BB87*INDEX('Energy Prices'!$F$12:$CJ$17,MATCH('Data Input - BAT'!$D95,'Energy Prices'!$C$12:$C$17,0),MATCH('Data Input - BAT'!BB$7,'Energy Prices'!$F$11:$CJ$11,0))/100000,"")</f>
        <v/>
      </c>
      <c r="BC95" s="536" t="str">
        <f>IFERROR(BC87*INDEX('Energy Prices'!$F$12:$CJ$17,MATCH('Data Input - BAT'!$D95,'Energy Prices'!$C$12:$C$17,0),MATCH('Data Input - BAT'!BC$7,'Energy Prices'!$F$11:$CJ$11,0))/100000,"")</f>
        <v/>
      </c>
      <c r="BD95" s="536" t="str">
        <f>IFERROR(BD87*INDEX('Energy Prices'!$F$12:$CJ$17,MATCH('Data Input - BAT'!$D95,'Energy Prices'!$C$12:$C$17,0),MATCH('Data Input - BAT'!BD$7,'Energy Prices'!$F$11:$CJ$11,0))/100000,"")</f>
        <v/>
      </c>
      <c r="BE95" s="536" t="str">
        <f>IFERROR(BE87*INDEX('Energy Prices'!$F$12:$CJ$17,MATCH('Data Input - BAT'!$D95,'Energy Prices'!$C$12:$C$17,0),MATCH('Data Input - BAT'!BE$7,'Energy Prices'!$F$11:$CJ$11,0))/100000,"")</f>
        <v/>
      </c>
      <c r="BF95" s="536" t="str">
        <f>IFERROR(BF87*INDEX('Energy Prices'!$F$12:$CJ$17,MATCH('Data Input - BAT'!$D95,'Energy Prices'!$C$12:$C$17,0),MATCH('Data Input - BAT'!BF$7,'Energy Prices'!$F$11:$CJ$11,0))/100000,"")</f>
        <v/>
      </c>
      <c r="BG95" s="536" t="str">
        <f>IFERROR(BG87*INDEX('Energy Prices'!$F$12:$CJ$17,MATCH('Data Input - BAT'!$D95,'Energy Prices'!$C$12:$C$17,0),MATCH('Data Input - BAT'!BG$7,'Energy Prices'!$F$11:$CJ$11,0))/100000,"")</f>
        <v/>
      </c>
      <c r="BH95" s="536" t="str">
        <f>IFERROR(BH87*INDEX('Energy Prices'!$F$12:$CJ$17,MATCH('Data Input - BAT'!$D95,'Energy Prices'!$C$12:$C$17,0),MATCH('Data Input - BAT'!BH$7,'Energy Prices'!$F$11:$CJ$11,0))/100000,"")</f>
        <v/>
      </c>
      <c r="BI95" s="536" t="str">
        <f>IFERROR(BI87*INDEX('Energy Prices'!$F$12:$CJ$17,MATCH('Data Input - BAT'!$D95,'Energy Prices'!$C$12:$C$17,0),MATCH('Data Input - BAT'!BI$7,'Energy Prices'!$F$11:$CJ$11,0))/100000,"")</f>
        <v/>
      </c>
      <c r="BJ95" s="536" t="str">
        <f>IFERROR(BJ87*INDEX('Energy Prices'!$F$12:$CJ$17,MATCH('Data Input - BAT'!$D95,'Energy Prices'!$C$12:$C$17,0),MATCH('Data Input - BAT'!BJ$7,'Energy Prices'!$F$11:$CJ$11,0))/100000,"")</f>
        <v/>
      </c>
      <c r="BK95" s="536" t="str">
        <f>IFERROR(BK87*INDEX('Energy Prices'!$F$12:$CJ$17,MATCH('Data Input - BAT'!$D95,'Energy Prices'!$C$12:$C$17,0),MATCH('Data Input - BAT'!BK$7,'Energy Prices'!$F$11:$CJ$11,0))/100000,"")</f>
        <v/>
      </c>
      <c r="BL95" s="536" t="str">
        <f>IFERROR(BL87*INDEX('Energy Prices'!$F$12:$CJ$17,MATCH('Data Input - BAT'!$D95,'Energy Prices'!$C$12:$C$17,0),MATCH('Data Input - BAT'!BL$7,'Energy Prices'!$F$11:$CJ$11,0))/100000,"")</f>
        <v/>
      </c>
      <c r="BM95" s="536" t="str">
        <f>IFERROR(BM87*INDEX('Energy Prices'!$F$12:$CJ$17,MATCH('Data Input - BAT'!$D95,'Energy Prices'!$C$12:$C$17,0),MATCH('Data Input - BAT'!BM$7,'Energy Prices'!$F$11:$CJ$11,0))/100000,"")</f>
        <v/>
      </c>
      <c r="BN95" s="536" t="str">
        <f>IFERROR(BN87*INDEX('Energy Prices'!$F$12:$CJ$17,MATCH('Data Input - BAT'!$D95,'Energy Prices'!$C$12:$C$17,0),MATCH('Data Input - BAT'!BN$7,'Energy Prices'!$F$11:$CJ$11,0))/100000,"")</f>
        <v/>
      </c>
      <c r="BO95" s="536" t="str">
        <f>IFERROR(BO87*INDEX('Energy Prices'!$F$12:$CJ$17,MATCH('Data Input - BAT'!$D95,'Energy Prices'!$C$12:$C$17,0),MATCH('Data Input - BAT'!BO$7,'Energy Prices'!$F$11:$CJ$11,0))/100000,"")</f>
        <v/>
      </c>
      <c r="BP95" s="536" t="str">
        <f>IFERROR(BP87*INDEX('Energy Prices'!$F$12:$CJ$17,MATCH('Data Input - BAT'!$D95,'Energy Prices'!$C$12:$C$17,0),MATCH('Data Input - BAT'!BP$7,'Energy Prices'!$F$11:$CJ$11,0))/100000,"")</f>
        <v/>
      </c>
      <c r="BQ95" s="536" t="str">
        <f>IFERROR(BQ87*INDEX('Energy Prices'!$F$12:$CJ$17,MATCH('Data Input - BAT'!$D95,'Energy Prices'!$C$12:$C$17,0),MATCH('Data Input - BAT'!BQ$7,'Energy Prices'!$F$11:$CJ$11,0))/100000,"")</f>
        <v/>
      </c>
      <c r="BR95" s="536" t="str">
        <f>IFERROR(BR87*INDEX('Energy Prices'!$F$12:$CJ$17,MATCH('Data Input - BAT'!$D95,'Energy Prices'!$C$12:$C$17,0),MATCH('Data Input - BAT'!BR$7,'Energy Prices'!$F$11:$CJ$11,0))/100000,"")</f>
        <v/>
      </c>
      <c r="BS95" s="536" t="str">
        <f>IFERROR(BS87*INDEX('Energy Prices'!$F$12:$CJ$17,MATCH('Data Input - BAT'!$D95,'Energy Prices'!$C$12:$C$17,0),MATCH('Data Input - BAT'!BS$7,'Energy Prices'!$F$11:$CJ$11,0))/100000,"")</f>
        <v/>
      </c>
      <c r="BT95" s="536" t="str">
        <f>IFERROR(BT87*INDEX('Energy Prices'!$F$12:$CJ$17,MATCH('Data Input - BAT'!$D95,'Energy Prices'!$C$12:$C$17,0),MATCH('Data Input - BAT'!BT$7,'Energy Prices'!$F$11:$CJ$11,0))/100000,"")</f>
        <v/>
      </c>
      <c r="BU95" s="536" t="str">
        <f>IFERROR(BU87*INDEX('Energy Prices'!$F$12:$CJ$17,MATCH('Data Input - BAT'!$D95,'Energy Prices'!$C$12:$C$17,0),MATCH('Data Input - BAT'!BU$7,'Energy Prices'!$F$11:$CJ$11,0))/100000,"")</f>
        <v/>
      </c>
      <c r="BV95" s="536" t="str">
        <f>IFERROR(BV87*INDEX('Energy Prices'!$F$12:$CJ$17,MATCH('Data Input - BAT'!$D95,'Energy Prices'!$C$12:$C$17,0),MATCH('Data Input - BAT'!BV$7,'Energy Prices'!$F$11:$CJ$11,0))/100000,"")</f>
        <v/>
      </c>
      <c r="BW95" s="536" t="str">
        <f>IFERROR(BW87*INDEX('Energy Prices'!$F$12:$CJ$17,MATCH('Data Input - BAT'!$D95,'Energy Prices'!$C$12:$C$17,0),MATCH('Data Input - BAT'!BW$7,'Energy Prices'!$F$11:$CJ$11,0))/100000,"")</f>
        <v/>
      </c>
      <c r="BX95" s="536" t="str">
        <f>IFERROR(BX87*INDEX('Energy Prices'!$F$12:$CJ$17,MATCH('Data Input - BAT'!$D95,'Energy Prices'!$C$12:$C$17,0),MATCH('Data Input - BAT'!BX$7,'Energy Prices'!$F$11:$CJ$11,0))/100000,"")</f>
        <v/>
      </c>
      <c r="BY95" s="536" t="str">
        <f>IFERROR(BY87*INDEX('Energy Prices'!$F$12:$CJ$17,MATCH('Data Input - BAT'!$D95,'Energy Prices'!$C$12:$C$17,0),MATCH('Data Input - BAT'!BY$7,'Energy Prices'!$F$11:$CJ$11,0))/100000,"")</f>
        <v/>
      </c>
      <c r="BZ95" s="536" t="str">
        <f>IFERROR(BZ87*INDEX('Energy Prices'!$F$12:$CJ$17,MATCH('Data Input - BAT'!$D95,'Energy Prices'!$C$12:$C$17,0),MATCH('Data Input - BAT'!BZ$7,'Energy Prices'!$F$11:$CJ$11,0))/100000,"")</f>
        <v/>
      </c>
      <c r="CA95" s="536" t="str">
        <f>IFERROR(CA87*INDEX('Energy Prices'!$F$12:$CJ$17,MATCH('Data Input - BAT'!$D95,'Energy Prices'!$C$12:$C$17,0),MATCH('Data Input - BAT'!CA$7,'Energy Prices'!$F$11:$CJ$11,0))/100000,"")</f>
        <v/>
      </c>
      <c r="CB95" s="536" t="str">
        <f>IFERROR(CB87*INDEX('Energy Prices'!$F$12:$CJ$17,MATCH('Data Input - BAT'!$D95,'Energy Prices'!$C$12:$C$17,0),MATCH('Data Input - BAT'!CB$7,'Energy Prices'!$F$11:$CJ$11,0))/100000,"")</f>
        <v/>
      </c>
      <c r="CC95" s="536" t="str">
        <f>IFERROR(CC87*INDEX('Energy Prices'!$F$12:$CJ$17,MATCH('Data Input - BAT'!$D95,'Energy Prices'!$C$12:$C$17,0),MATCH('Data Input - BAT'!CC$7,'Energy Prices'!$F$11:$CJ$11,0))/100000,"")</f>
        <v/>
      </c>
      <c r="CD95" s="536" t="str">
        <f>IFERROR(CD87*INDEX('Energy Prices'!$F$12:$CJ$17,MATCH('Data Input - BAT'!$D95,'Energy Prices'!$C$12:$C$17,0),MATCH('Data Input - BAT'!CD$7,'Energy Prices'!$F$11:$CJ$11,0))/100000,"")</f>
        <v/>
      </c>
      <c r="CE95" s="536" t="str">
        <f>IFERROR(CE87*INDEX('Energy Prices'!$F$12:$CJ$17,MATCH('Data Input - BAT'!$D95,'Energy Prices'!$C$12:$C$17,0),MATCH('Data Input - BAT'!CE$7,'Energy Prices'!$F$11:$CJ$11,0))/100000,"")</f>
        <v/>
      </c>
      <c r="CF95" s="536" t="str">
        <f>IFERROR(CF87*INDEX('Energy Prices'!$F$12:$CJ$17,MATCH('Data Input - BAT'!$D95,'Energy Prices'!$C$12:$C$17,0),MATCH('Data Input - BAT'!CF$7,'Energy Prices'!$F$11:$CJ$11,0))/100000,"")</f>
        <v/>
      </c>
      <c r="CG95" s="536" t="str">
        <f>IFERROR(CG87*INDEX('Energy Prices'!$F$12:$CJ$17,MATCH('Data Input - BAT'!$D95,'Energy Prices'!$C$12:$C$17,0),MATCH('Data Input - BAT'!CG$7,'Energy Prices'!$F$11:$CJ$11,0))/100000,"")</f>
        <v/>
      </c>
      <c r="CH95" s="536" t="str">
        <f>IFERROR(CH87*INDEX('Energy Prices'!$F$12:$CJ$17,MATCH('Data Input - BAT'!$D95,'Energy Prices'!$C$12:$C$17,0),MATCH('Data Input - BAT'!CH$7,'Energy Prices'!$F$11:$CJ$11,0))/100000,"")</f>
        <v/>
      </c>
      <c r="CI95" s="536" t="str">
        <f>IFERROR(CI87*INDEX('Energy Prices'!$F$12:$CJ$17,MATCH('Data Input - BAT'!$D95,'Energy Prices'!$C$12:$C$17,0),MATCH('Data Input - BAT'!CI$7,'Energy Prices'!$F$11:$CJ$11,0))/100000,"")</f>
        <v/>
      </c>
      <c r="CJ95" s="536" t="str">
        <f>IFERROR(CJ87*INDEX('Energy Prices'!$F$12:$CJ$17,MATCH('Data Input - BAT'!$D95,'Energy Prices'!$C$12:$C$17,0),MATCH('Data Input - BAT'!CJ$7,'Energy Prices'!$F$11:$CJ$11,0))/100000,"")</f>
        <v/>
      </c>
      <c r="CK95" s="536" t="str">
        <f>IFERROR(CK87*INDEX('Energy Prices'!$F$12:$CJ$17,MATCH('Data Input - BAT'!$D95,'Energy Prices'!$C$12:$C$17,0),MATCH('Data Input - BAT'!CK$7,'Energy Prices'!$F$11:$CJ$11,0))/100000,"")</f>
        <v/>
      </c>
      <c r="CL95" s="536" t="str">
        <f>IFERROR(CL87*INDEX('Energy Prices'!$F$12:$CJ$17,MATCH('Data Input - BAT'!$D95,'Energy Prices'!$C$12:$C$17,0),MATCH('Data Input - BAT'!CL$7,'Energy Prices'!$F$11:$CJ$11,0))/100000,"")</f>
        <v/>
      </c>
      <c r="CM95" s="536" t="str">
        <f>IFERROR(CM87*INDEX('Energy Prices'!$F$12:$CJ$17,MATCH('Data Input - BAT'!$D95,'Energy Prices'!$C$12:$C$17,0),MATCH('Data Input - BAT'!CM$7,'Energy Prices'!$F$11:$CJ$11,0))/100000,"")</f>
        <v/>
      </c>
      <c r="CN95" s="536" t="str">
        <f>IFERROR(CN87*INDEX('Energy Prices'!$F$12:$CJ$17,MATCH('Data Input - BAT'!$D95,'Energy Prices'!$C$12:$C$17,0),MATCH('Data Input - BAT'!CN$7,'Energy Prices'!$F$11:$CJ$11,0))/100000,"")</f>
        <v/>
      </c>
      <c r="CO95" s="536" t="str">
        <f>IFERROR(CO87*INDEX('Energy Prices'!$F$12:$CJ$17,MATCH('Data Input - BAT'!$D95,'Energy Prices'!$C$12:$C$17,0),MATCH('Data Input - BAT'!CO$7,'Energy Prices'!$F$11:$CJ$11,0))/100000,"")</f>
        <v/>
      </c>
      <c r="CP95" s="536" t="str">
        <f>IFERROR(CP87*INDEX('Energy Prices'!$F$12:$CJ$17,MATCH('Data Input - BAT'!$D95,'Energy Prices'!$C$12:$C$17,0),MATCH('Data Input - BAT'!CP$7,'Energy Prices'!$F$11:$CJ$11,0))/100000,"")</f>
        <v/>
      </c>
      <c r="CQ95" s="536" t="str">
        <f>IFERROR(CQ87*INDEX('Energy Prices'!$F$12:$CJ$17,MATCH('Data Input - BAT'!$D95,'Energy Prices'!$C$12:$C$17,0),MATCH('Data Input - BAT'!CQ$7,'Energy Prices'!$F$11:$CJ$11,0))/100000,"")</f>
        <v/>
      </c>
      <c r="CR95" s="536" t="str">
        <f>IFERROR(CR87*INDEX('Energy Prices'!$F$12:$CJ$17,MATCH('Data Input - BAT'!$D95,'Energy Prices'!$C$12:$C$17,0),MATCH('Data Input - BAT'!CR$7,'Energy Prices'!$F$11:$CJ$11,0))/100000,"")</f>
        <v/>
      </c>
      <c r="CS95" s="536" t="str">
        <f>IFERROR(CS87*INDEX('Energy Prices'!$F$12:$CJ$17,MATCH('Data Input - BAT'!$D95,'Energy Prices'!$C$12:$C$17,0),MATCH('Data Input - BAT'!CS$7,'Energy Prices'!$F$11:$CJ$11,0))/100000,"")</f>
        <v/>
      </c>
      <c r="CT95" s="536" t="str">
        <f>IFERROR(CT87*INDEX('Energy Prices'!$F$12:$CJ$17,MATCH('Data Input - BAT'!$D95,'Energy Prices'!$C$12:$C$17,0),MATCH('Data Input - BAT'!CT$7,'Energy Prices'!$F$11:$CJ$11,0))/100000,"")</f>
        <v/>
      </c>
      <c r="CU95" s="536" t="str">
        <f>IFERROR(CU87*INDEX('Energy Prices'!$F$12:$CJ$17,MATCH('Data Input - BAT'!$D95,'Energy Prices'!$C$12:$C$17,0),MATCH('Data Input - BAT'!CU$7,'Energy Prices'!$F$11:$CJ$11,0))/100000,"")</f>
        <v/>
      </c>
      <c r="CV95" s="536" t="str">
        <f>IFERROR(CV87*INDEX('Energy Prices'!$F$12:$CJ$17,MATCH('Data Input - BAT'!$D95,'Energy Prices'!$C$12:$C$17,0),MATCH('Data Input - BAT'!CV$7,'Energy Prices'!$F$11:$CJ$11,0))/100000,"")</f>
        <v/>
      </c>
      <c r="CW95" s="536" t="str">
        <f>IFERROR(CW87*INDEX('Energy Prices'!$F$12:$CJ$17,MATCH('Data Input - BAT'!$D95,'Energy Prices'!$C$12:$C$17,0),MATCH('Data Input - BAT'!CW$7,'Energy Prices'!$F$11:$CJ$11,0))/100000,"")</f>
        <v/>
      </c>
      <c r="CX95" s="536" t="str">
        <f>IFERROR(CX87*INDEX('Energy Prices'!$F$12:$CJ$17,MATCH('Data Input - BAT'!$D95,'Energy Prices'!$C$12:$C$17,0),MATCH('Data Input - BAT'!CX$7,'Energy Prices'!$F$11:$CJ$11,0))/100000,"")</f>
        <v/>
      </c>
      <c r="CY95" s="536" t="str">
        <f>IFERROR(CY87*INDEX('Energy Prices'!$F$12:$CJ$17,MATCH('Data Input - BAT'!$D95,'Energy Prices'!$C$12:$C$17,0),MATCH('Data Input - BAT'!CY$7,'Energy Prices'!$F$11:$CJ$11,0))/100000,"")</f>
        <v/>
      </c>
      <c r="CZ95" s="536" t="str">
        <f>IFERROR(CZ87*INDEX('Energy Prices'!$F$12:$CJ$17,MATCH('Data Input - BAT'!$D95,'Energy Prices'!$C$12:$C$17,0),MATCH('Data Input - BAT'!CZ$7,'Energy Prices'!$F$11:$CJ$11,0))/100000,"")</f>
        <v/>
      </c>
      <c r="DA95" s="536" t="str">
        <f>IFERROR(DA87*INDEX('Energy Prices'!$F$12:$CJ$17,MATCH('Data Input - BAT'!$D95,'Energy Prices'!$C$12:$C$17,0),MATCH('Data Input - BAT'!DA$7,'Energy Prices'!$F$11:$CJ$11,0))/100000,"")</f>
        <v/>
      </c>
      <c r="DB95" s="536" t="str">
        <f>IFERROR(DB87*INDEX('Energy Prices'!$F$12:$CJ$17,MATCH('Data Input - BAT'!$D95,'Energy Prices'!$C$12:$C$17,0),MATCH('Data Input - BAT'!DB$7,'Energy Prices'!$F$11:$CJ$11,0))/100000,"")</f>
        <v/>
      </c>
      <c r="DC95" s="536" t="str">
        <f>IFERROR(DC87*INDEX('Energy Prices'!$F$12:$CJ$17,MATCH('Data Input - BAT'!$D95,'Energy Prices'!$C$12:$C$17,0),MATCH('Data Input - BAT'!DC$7,'Energy Prices'!$F$11:$CJ$11,0))/100000,"")</f>
        <v/>
      </c>
      <c r="DD95" s="225"/>
      <c r="DE95" s="220"/>
    </row>
    <row r="96" spans="2:109" x14ac:dyDescent="0.25">
      <c r="B96" s="217"/>
      <c r="C96" s="263"/>
      <c r="D96" s="226" t="str">
        <f t="shared" si="6"/>
        <v>Road - Petrol</v>
      </c>
      <c r="E96" s="219" t="s">
        <v>1117</v>
      </c>
      <c r="F96" s="276" t="s">
        <v>571</v>
      </c>
      <c r="G96" s="276"/>
      <c r="H96" s="536" t="str">
        <f>IFERROR(H88*INDEX('Energy Prices'!$F$12:$CJ$17,MATCH('Data Input - BAT'!$D96,'Energy Prices'!$C$12:$C$17,0),MATCH('Data Input - BAT'!H$7,'Energy Prices'!$F$11:$CJ$11,0))/100000,"")</f>
        <v/>
      </c>
      <c r="I96" s="536" t="str">
        <f>IFERROR(I88*INDEX('Energy Prices'!$F$12:$CJ$17,MATCH('Data Input - BAT'!$D96,'Energy Prices'!$C$12:$C$17,0),MATCH('Data Input - BAT'!I$7,'Energy Prices'!$F$11:$CJ$11,0))/100000,"")</f>
        <v/>
      </c>
      <c r="J96" s="536" t="str">
        <f>IFERROR(J88*INDEX('Energy Prices'!$F$12:$CJ$17,MATCH('Data Input - BAT'!$D96,'Energy Prices'!$C$12:$C$17,0),MATCH('Data Input - BAT'!J$7,'Energy Prices'!$F$11:$CJ$11,0))/100000,"")</f>
        <v/>
      </c>
      <c r="K96" s="536" t="str">
        <f>IFERROR(K88*INDEX('Energy Prices'!$F$12:$CJ$17,MATCH('Data Input - BAT'!$D96,'Energy Prices'!$C$12:$C$17,0),MATCH('Data Input - BAT'!K$7,'Energy Prices'!$F$11:$CJ$11,0))/100000,"")</f>
        <v/>
      </c>
      <c r="L96" s="536" t="str">
        <f>IFERROR(L88*INDEX('Energy Prices'!$F$12:$CJ$17,MATCH('Data Input - BAT'!$D96,'Energy Prices'!$C$12:$C$17,0),MATCH('Data Input - BAT'!L$7,'Energy Prices'!$F$11:$CJ$11,0))/100000,"")</f>
        <v/>
      </c>
      <c r="M96" s="536" t="str">
        <f>IFERROR(M88*INDEX('Energy Prices'!$F$12:$CJ$17,MATCH('Data Input - BAT'!$D96,'Energy Prices'!$C$12:$C$17,0),MATCH('Data Input - BAT'!M$7,'Energy Prices'!$F$11:$CJ$11,0))/100000,"")</f>
        <v/>
      </c>
      <c r="N96" s="536" t="str">
        <f>IFERROR(N88*INDEX('Energy Prices'!$F$12:$CJ$17,MATCH('Data Input - BAT'!$D96,'Energy Prices'!$C$12:$C$17,0),MATCH('Data Input - BAT'!N$7,'Energy Prices'!$F$11:$CJ$11,0))/100000,"")</f>
        <v/>
      </c>
      <c r="O96" s="536" t="str">
        <f>IFERROR(O88*INDEX('Energy Prices'!$F$12:$CJ$17,MATCH('Data Input - BAT'!$D96,'Energy Prices'!$C$12:$C$17,0),MATCH('Data Input - BAT'!O$7,'Energy Prices'!$F$11:$CJ$11,0))/100000,"")</f>
        <v/>
      </c>
      <c r="P96" s="536" t="str">
        <f>IFERROR(P88*INDEX('Energy Prices'!$F$12:$CJ$17,MATCH('Data Input - BAT'!$D96,'Energy Prices'!$C$12:$C$17,0),MATCH('Data Input - BAT'!P$7,'Energy Prices'!$F$11:$CJ$11,0))/100000,"")</f>
        <v/>
      </c>
      <c r="Q96" s="536" t="str">
        <f>IFERROR(Q88*INDEX('Energy Prices'!$F$12:$CJ$17,MATCH('Data Input - BAT'!$D96,'Energy Prices'!$C$12:$C$17,0),MATCH('Data Input - BAT'!Q$7,'Energy Prices'!$F$11:$CJ$11,0))/100000,"")</f>
        <v/>
      </c>
      <c r="R96" s="536" t="str">
        <f>IFERROR(R88*INDEX('Energy Prices'!$F$12:$CJ$17,MATCH('Data Input - BAT'!$D96,'Energy Prices'!$C$12:$C$17,0),MATCH('Data Input - BAT'!R$7,'Energy Prices'!$F$11:$CJ$11,0))/100000,"")</f>
        <v/>
      </c>
      <c r="S96" s="536" t="str">
        <f>IFERROR(S88*INDEX('Energy Prices'!$F$12:$CJ$17,MATCH('Data Input - BAT'!$D96,'Energy Prices'!$C$12:$C$17,0),MATCH('Data Input - BAT'!S$7,'Energy Prices'!$F$11:$CJ$11,0))/100000,"")</f>
        <v/>
      </c>
      <c r="T96" s="536" t="str">
        <f>IFERROR(T88*INDEX('Energy Prices'!$F$12:$CJ$17,MATCH('Data Input - BAT'!$D96,'Energy Prices'!$C$12:$C$17,0),MATCH('Data Input - BAT'!T$7,'Energy Prices'!$F$11:$CJ$11,0))/100000,"")</f>
        <v/>
      </c>
      <c r="U96" s="536" t="str">
        <f>IFERROR(U88*INDEX('Energy Prices'!$F$12:$CJ$17,MATCH('Data Input - BAT'!$D96,'Energy Prices'!$C$12:$C$17,0),MATCH('Data Input - BAT'!U$7,'Energy Prices'!$F$11:$CJ$11,0))/100000,"")</f>
        <v/>
      </c>
      <c r="V96" s="536" t="str">
        <f>IFERROR(V88*INDEX('Energy Prices'!$F$12:$CJ$17,MATCH('Data Input - BAT'!$D96,'Energy Prices'!$C$12:$C$17,0),MATCH('Data Input - BAT'!V$7,'Energy Prices'!$F$11:$CJ$11,0))/100000,"")</f>
        <v/>
      </c>
      <c r="W96" s="536" t="str">
        <f>IFERROR(W88*INDEX('Energy Prices'!$F$12:$CJ$17,MATCH('Data Input - BAT'!$D96,'Energy Prices'!$C$12:$C$17,0),MATCH('Data Input - BAT'!W$7,'Energy Prices'!$F$11:$CJ$11,0))/100000,"")</f>
        <v/>
      </c>
      <c r="X96" s="536" t="str">
        <f>IFERROR(X88*INDEX('Energy Prices'!$F$12:$CJ$17,MATCH('Data Input - BAT'!$D96,'Energy Prices'!$C$12:$C$17,0),MATCH('Data Input - BAT'!X$7,'Energy Prices'!$F$11:$CJ$11,0))/100000,"")</f>
        <v/>
      </c>
      <c r="Y96" s="536" t="str">
        <f>IFERROR(Y88*INDEX('Energy Prices'!$F$12:$CJ$17,MATCH('Data Input - BAT'!$D96,'Energy Prices'!$C$12:$C$17,0),MATCH('Data Input - BAT'!Y$7,'Energy Prices'!$F$11:$CJ$11,0))/100000,"")</f>
        <v/>
      </c>
      <c r="Z96" s="536" t="str">
        <f>IFERROR(Z88*INDEX('Energy Prices'!$F$12:$CJ$17,MATCH('Data Input - BAT'!$D96,'Energy Prices'!$C$12:$C$17,0),MATCH('Data Input - BAT'!Z$7,'Energy Prices'!$F$11:$CJ$11,0))/100000,"")</f>
        <v/>
      </c>
      <c r="AA96" s="536" t="str">
        <f>IFERROR(AA88*INDEX('Energy Prices'!$F$12:$CJ$17,MATCH('Data Input - BAT'!$D96,'Energy Prices'!$C$12:$C$17,0),MATCH('Data Input - BAT'!AA$7,'Energy Prices'!$F$11:$CJ$11,0))/100000,"")</f>
        <v/>
      </c>
      <c r="AB96" s="536" t="str">
        <f>IFERROR(AB88*INDEX('Energy Prices'!$F$12:$CJ$17,MATCH('Data Input - BAT'!$D96,'Energy Prices'!$C$12:$C$17,0),MATCH('Data Input - BAT'!AB$7,'Energy Prices'!$F$11:$CJ$11,0))/100000,"")</f>
        <v/>
      </c>
      <c r="AC96" s="536" t="str">
        <f>IFERROR(AC88*INDEX('Energy Prices'!$F$12:$CJ$17,MATCH('Data Input - BAT'!$D96,'Energy Prices'!$C$12:$C$17,0),MATCH('Data Input - BAT'!AC$7,'Energy Prices'!$F$11:$CJ$11,0))/100000,"")</f>
        <v/>
      </c>
      <c r="AD96" s="536" t="str">
        <f>IFERROR(AD88*INDEX('Energy Prices'!$F$12:$CJ$17,MATCH('Data Input - BAT'!$D96,'Energy Prices'!$C$12:$C$17,0),MATCH('Data Input - BAT'!AD$7,'Energy Prices'!$F$11:$CJ$11,0))/100000,"")</f>
        <v/>
      </c>
      <c r="AE96" s="536" t="str">
        <f>IFERROR(AE88*INDEX('Energy Prices'!$F$12:$CJ$17,MATCH('Data Input - BAT'!$D96,'Energy Prices'!$C$12:$C$17,0),MATCH('Data Input - BAT'!AE$7,'Energy Prices'!$F$11:$CJ$11,0))/100000,"")</f>
        <v/>
      </c>
      <c r="AF96" s="536" t="str">
        <f>IFERROR(AF88*INDEX('Energy Prices'!$F$12:$CJ$17,MATCH('Data Input - BAT'!$D96,'Energy Prices'!$C$12:$C$17,0),MATCH('Data Input - BAT'!AF$7,'Energy Prices'!$F$11:$CJ$11,0))/100000,"")</f>
        <v/>
      </c>
      <c r="AG96" s="536" t="str">
        <f>IFERROR(AG88*INDEX('Energy Prices'!$F$12:$CJ$17,MATCH('Data Input - BAT'!$D96,'Energy Prices'!$C$12:$C$17,0),MATCH('Data Input - BAT'!AG$7,'Energy Prices'!$F$11:$CJ$11,0))/100000,"")</f>
        <v/>
      </c>
      <c r="AH96" s="536" t="str">
        <f>IFERROR(AH88*INDEX('Energy Prices'!$F$12:$CJ$17,MATCH('Data Input - BAT'!$D96,'Energy Prices'!$C$12:$C$17,0),MATCH('Data Input - BAT'!AH$7,'Energy Prices'!$F$11:$CJ$11,0))/100000,"")</f>
        <v/>
      </c>
      <c r="AI96" s="536" t="str">
        <f>IFERROR(AI88*INDEX('Energy Prices'!$F$12:$CJ$17,MATCH('Data Input - BAT'!$D96,'Energy Prices'!$C$12:$C$17,0),MATCH('Data Input - BAT'!AI$7,'Energy Prices'!$F$11:$CJ$11,0))/100000,"")</f>
        <v/>
      </c>
      <c r="AJ96" s="536" t="str">
        <f>IFERROR(AJ88*INDEX('Energy Prices'!$F$12:$CJ$17,MATCH('Data Input - BAT'!$D96,'Energy Prices'!$C$12:$C$17,0),MATCH('Data Input - BAT'!AJ$7,'Energy Prices'!$F$11:$CJ$11,0))/100000,"")</f>
        <v/>
      </c>
      <c r="AK96" s="536" t="str">
        <f>IFERROR(AK88*INDEX('Energy Prices'!$F$12:$CJ$17,MATCH('Data Input - BAT'!$D96,'Energy Prices'!$C$12:$C$17,0),MATCH('Data Input - BAT'!AK$7,'Energy Prices'!$F$11:$CJ$11,0))/100000,"")</f>
        <v/>
      </c>
      <c r="AL96" s="536" t="str">
        <f>IFERROR(AL88*INDEX('Energy Prices'!$F$12:$CJ$17,MATCH('Data Input - BAT'!$D96,'Energy Prices'!$C$12:$C$17,0),MATCH('Data Input - BAT'!AL$7,'Energy Prices'!$F$11:$CJ$11,0))/100000,"")</f>
        <v/>
      </c>
      <c r="AM96" s="536" t="str">
        <f>IFERROR(AM88*INDEX('Energy Prices'!$F$12:$CJ$17,MATCH('Data Input - BAT'!$D96,'Energy Prices'!$C$12:$C$17,0),MATCH('Data Input - BAT'!AM$7,'Energy Prices'!$F$11:$CJ$11,0))/100000,"")</f>
        <v/>
      </c>
      <c r="AN96" s="536" t="str">
        <f>IFERROR(AN88*INDEX('Energy Prices'!$F$12:$CJ$17,MATCH('Data Input - BAT'!$D96,'Energy Prices'!$C$12:$C$17,0),MATCH('Data Input - BAT'!AN$7,'Energy Prices'!$F$11:$CJ$11,0))/100000,"")</f>
        <v/>
      </c>
      <c r="AO96" s="536" t="str">
        <f>IFERROR(AO88*INDEX('Energy Prices'!$F$12:$CJ$17,MATCH('Data Input - BAT'!$D96,'Energy Prices'!$C$12:$C$17,0),MATCH('Data Input - BAT'!AO$7,'Energy Prices'!$F$11:$CJ$11,0))/100000,"")</f>
        <v/>
      </c>
      <c r="AP96" s="536" t="str">
        <f>IFERROR(AP88*INDEX('Energy Prices'!$F$12:$CJ$17,MATCH('Data Input - BAT'!$D96,'Energy Prices'!$C$12:$C$17,0),MATCH('Data Input - BAT'!AP$7,'Energy Prices'!$F$11:$CJ$11,0))/100000,"")</f>
        <v/>
      </c>
      <c r="AQ96" s="536" t="str">
        <f>IFERROR(AQ88*INDEX('Energy Prices'!$F$12:$CJ$17,MATCH('Data Input - BAT'!$D96,'Energy Prices'!$C$12:$C$17,0),MATCH('Data Input - BAT'!AQ$7,'Energy Prices'!$F$11:$CJ$11,0))/100000,"")</f>
        <v/>
      </c>
      <c r="AR96" s="536" t="str">
        <f>IFERROR(AR88*INDEX('Energy Prices'!$F$12:$CJ$17,MATCH('Data Input - BAT'!$D96,'Energy Prices'!$C$12:$C$17,0),MATCH('Data Input - BAT'!AR$7,'Energy Prices'!$F$11:$CJ$11,0))/100000,"")</f>
        <v/>
      </c>
      <c r="AS96" s="536" t="str">
        <f>IFERROR(AS88*INDEX('Energy Prices'!$F$12:$CJ$17,MATCH('Data Input - BAT'!$D96,'Energy Prices'!$C$12:$C$17,0),MATCH('Data Input - BAT'!AS$7,'Energy Prices'!$F$11:$CJ$11,0))/100000,"")</f>
        <v/>
      </c>
      <c r="AT96" s="536" t="str">
        <f>IFERROR(AT88*INDEX('Energy Prices'!$F$12:$CJ$17,MATCH('Data Input - BAT'!$D96,'Energy Prices'!$C$12:$C$17,0),MATCH('Data Input - BAT'!AT$7,'Energy Prices'!$F$11:$CJ$11,0))/100000,"")</f>
        <v/>
      </c>
      <c r="AU96" s="536" t="str">
        <f>IFERROR(AU88*INDEX('Energy Prices'!$F$12:$CJ$17,MATCH('Data Input - BAT'!$D96,'Energy Prices'!$C$12:$C$17,0),MATCH('Data Input - BAT'!AU$7,'Energy Prices'!$F$11:$CJ$11,0))/100000,"")</f>
        <v/>
      </c>
      <c r="AV96" s="536" t="str">
        <f>IFERROR(AV88*INDEX('Energy Prices'!$F$12:$CJ$17,MATCH('Data Input - BAT'!$D96,'Energy Prices'!$C$12:$C$17,0),MATCH('Data Input - BAT'!AV$7,'Energy Prices'!$F$11:$CJ$11,0))/100000,"")</f>
        <v/>
      </c>
      <c r="AW96" s="536" t="str">
        <f>IFERROR(AW88*INDEX('Energy Prices'!$F$12:$CJ$17,MATCH('Data Input - BAT'!$D96,'Energy Prices'!$C$12:$C$17,0),MATCH('Data Input - BAT'!AW$7,'Energy Prices'!$F$11:$CJ$11,0))/100000,"")</f>
        <v/>
      </c>
      <c r="AX96" s="536" t="str">
        <f>IFERROR(AX88*INDEX('Energy Prices'!$F$12:$CJ$17,MATCH('Data Input - BAT'!$D96,'Energy Prices'!$C$12:$C$17,0),MATCH('Data Input - BAT'!AX$7,'Energy Prices'!$F$11:$CJ$11,0))/100000,"")</f>
        <v/>
      </c>
      <c r="AY96" s="536" t="str">
        <f>IFERROR(AY88*INDEX('Energy Prices'!$F$12:$CJ$17,MATCH('Data Input - BAT'!$D96,'Energy Prices'!$C$12:$C$17,0),MATCH('Data Input - BAT'!AY$7,'Energy Prices'!$F$11:$CJ$11,0))/100000,"")</f>
        <v/>
      </c>
      <c r="AZ96" s="536" t="str">
        <f>IFERROR(AZ88*INDEX('Energy Prices'!$F$12:$CJ$17,MATCH('Data Input - BAT'!$D96,'Energy Prices'!$C$12:$C$17,0),MATCH('Data Input - BAT'!AZ$7,'Energy Prices'!$F$11:$CJ$11,0))/100000,"")</f>
        <v/>
      </c>
      <c r="BA96" s="536" t="str">
        <f>IFERROR(BA88*INDEX('Energy Prices'!$F$12:$CJ$17,MATCH('Data Input - BAT'!$D96,'Energy Prices'!$C$12:$C$17,0),MATCH('Data Input - BAT'!BA$7,'Energy Prices'!$F$11:$CJ$11,0))/100000,"")</f>
        <v/>
      </c>
      <c r="BB96" s="536" t="str">
        <f>IFERROR(BB88*INDEX('Energy Prices'!$F$12:$CJ$17,MATCH('Data Input - BAT'!$D96,'Energy Prices'!$C$12:$C$17,0),MATCH('Data Input - BAT'!BB$7,'Energy Prices'!$F$11:$CJ$11,0))/100000,"")</f>
        <v/>
      </c>
      <c r="BC96" s="536" t="str">
        <f>IFERROR(BC88*INDEX('Energy Prices'!$F$12:$CJ$17,MATCH('Data Input - BAT'!$D96,'Energy Prices'!$C$12:$C$17,0),MATCH('Data Input - BAT'!BC$7,'Energy Prices'!$F$11:$CJ$11,0))/100000,"")</f>
        <v/>
      </c>
      <c r="BD96" s="536" t="str">
        <f>IFERROR(BD88*INDEX('Energy Prices'!$F$12:$CJ$17,MATCH('Data Input - BAT'!$D96,'Energy Prices'!$C$12:$C$17,0),MATCH('Data Input - BAT'!BD$7,'Energy Prices'!$F$11:$CJ$11,0))/100000,"")</f>
        <v/>
      </c>
      <c r="BE96" s="536" t="str">
        <f>IFERROR(BE88*INDEX('Energy Prices'!$F$12:$CJ$17,MATCH('Data Input - BAT'!$D96,'Energy Prices'!$C$12:$C$17,0),MATCH('Data Input - BAT'!BE$7,'Energy Prices'!$F$11:$CJ$11,0))/100000,"")</f>
        <v/>
      </c>
      <c r="BF96" s="536" t="str">
        <f>IFERROR(BF88*INDEX('Energy Prices'!$F$12:$CJ$17,MATCH('Data Input - BAT'!$D96,'Energy Prices'!$C$12:$C$17,0),MATCH('Data Input - BAT'!BF$7,'Energy Prices'!$F$11:$CJ$11,0))/100000,"")</f>
        <v/>
      </c>
      <c r="BG96" s="536" t="str">
        <f>IFERROR(BG88*INDEX('Energy Prices'!$F$12:$CJ$17,MATCH('Data Input - BAT'!$D96,'Energy Prices'!$C$12:$C$17,0),MATCH('Data Input - BAT'!BG$7,'Energy Prices'!$F$11:$CJ$11,0))/100000,"")</f>
        <v/>
      </c>
      <c r="BH96" s="536" t="str">
        <f>IFERROR(BH88*INDEX('Energy Prices'!$F$12:$CJ$17,MATCH('Data Input - BAT'!$D96,'Energy Prices'!$C$12:$C$17,0),MATCH('Data Input - BAT'!BH$7,'Energy Prices'!$F$11:$CJ$11,0))/100000,"")</f>
        <v/>
      </c>
      <c r="BI96" s="536" t="str">
        <f>IFERROR(BI88*INDEX('Energy Prices'!$F$12:$CJ$17,MATCH('Data Input - BAT'!$D96,'Energy Prices'!$C$12:$C$17,0),MATCH('Data Input - BAT'!BI$7,'Energy Prices'!$F$11:$CJ$11,0))/100000,"")</f>
        <v/>
      </c>
      <c r="BJ96" s="536" t="str">
        <f>IFERROR(BJ88*INDEX('Energy Prices'!$F$12:$CJ$17,MATCH('Data Input - BAT'!$D96,'Energy Prices'!$C$12:$C$17,0),MATCH('Data Input - BAT'!BJ$7,'Energy Prices'!$F$11:$CJ$11,0))/100000,"")</f>
        <v/>
      </c>
      <c r="BK96" s="536" t="str">
        <f>IFERROR(BK88*INDEX('Energy Prices'!$F$12:$CJ$17,MATCH('Data Input - BAT'!$D96,'Energy Prices'!$C$12:$C$17,0),MATCH('Data Input - BAT'!BK$7,'Energy Prices'!$F$11:$CJ$11,0))/100000,"")</f>
        <v/>
      </c>
      <c r="BL96" s="536" t="str">
        <f>IFERROR(BL88*INDEX('Energy Prices'!$F$12:$CJ$17,MATCH('Data Input - BAT'!$D96,'Energy Prices'!$C$12:$C$17,0),MATCH('Data Input - BAT'!BL$7,'Energy Prices'!$F$11:$CJ$11,0))/100000,"")</f>
        <v/>
      </c>
      <c r="BM96" s="536" t="str">
        <f>IFERROR(BM88*INDEX('Energy Prices'!$F$12:$CJ$17,MATCH('Data Input - BAT'!$D96,'Energy Prices'!$C$12:$C$17,0),MATCH('Data Input - BAT'!BM$7,'Energy Prices'!$F$11:$CJ$11,0))/100000,"")</f>
        <v/>
      </c>
      <c r="BN96" s="536" t="str">
        <f>IFERROR(BN88*INDEX('Energy Prices'!$F$12:$CJ$17,MATCH('Data Input - BAT'!$D96,'Energy Prices'!$C$12:$C$17,0),MATCH('Data Input - BAT'!BN$7,'Energy Prices'!$F$11:$CJ$11,0))/100000,"")</f>
        <v/>
      </c>
      <c r="BO96" s="536" t="str">
        <f>IFERROR(BO88*INDEX('Energy Prices'!$F$12:$CJ$17,MATCH('Data Input - BAT'!$D96,'Energy Prices'!$C$12:$C$17,0),MATCH('Data Input - BAT'!BO$7,'Energy Prices'!$F$11:$CJ$11,0))/100000,"")</f>
        <v/>
      </c>
      <c r="BP96" s="536" t="str">
        <f>IFERROR(BP88*INDEX('Energy Prices'!$F$12:$CJ$17,MATCH('Data Input - BAT'!$D96,'Energy Prices'!$C$12:$C$17,0),MATCH('Data Input - BAT'!BP$7,'Energy Prices'!$F$11:$CJ$11,0))/100000,"")</f>
        <v/>
      </c>
      <c r="BQ96" s="536" t="str">
        <f>IFERROR(BQ88*INDEX('Energy Prices'!$F$12:$CJ$17,MATCH('Data Input - BAT'!$D96,'Energy Prices'!$C$12:$C$17,0),MATCH('Data Input - BAT'!BQ$7,'Energy Prices'!$F$11:$CJ$11,0))/100000,"")</f>
        <v/>
      </c>
      <c r="BR96" s="536" t="str">
        <f>IFERROR(BR88*INDEX('Energy Prices'!$F$12:$CJ$17,MATCH('Data Input - BAT'!$D96,'Energy Prices'!$C$12:$C$17,0),MATCH('Data Input - BAT'!BR$7,'Energy Prices'!$F$11:$CJ$11,0))/100000,"")</f>
        <v/>
      </c>
      <c r="BS96" s="536" t="str">
        <f>IFERROR(BS88*INDEX('Energy Prices'!$F$12:$CJ$17,MATCH('Data Input - BAT'!$D96,'Energy Prices'!$C$12:$C$17,0),MATCH('Data Input - BAT'!BS$7,'Energy Prices'!$F$11:$CJ$11,0))/100000,"")</f>
        <v/>
      </c>
      <c r="BT96" s="536" t="str">
        <f>IFERROR(BT88*INDEX('Energy Prices'!$F$12:$CJ$17,MATCH('Data Input - BAT'!$D96,'Energy Prices'!$C$12:$C$17,0),MATCH('Data Input - BAT'!BT$7,'Energy Prices'!$F$11:$CJ$11,0))/100000,"")</f>
        <v/>
      </c>
      <c r="BU96" s="536" t="str">
        <f>IFERROR(BU88*INDEX('Energy Prices'!$F$12:$CJ$17,MATCH('Data Input - BAT'!$D96,'Energy Prices'!$C$12:$C$17,0),MATCH('Data Input - BAT'!BU$7,'Energy Prices'!$F$11:$CJ$11,0))/100000,"")</f>
        <v/>
      </c>
      <c r="BV96" s="536" t="str">
        <f>IFERROR(BV88*INDEX('Energy Prices'!$F$12:$CJ$17,MATCH('Data Input - BAT'!$D96,'Energy Prices'!$C$12:$C$17,0),MATCH('Data Input - BAT'!BV$7,'Energy Prices'!$F$11:$CJ$11,0))/100000,"")</f>
        <v/>
      </c>
      <c r="BW96" s="536" t="str">
        <f>IFERROR(BW88*INDEX('Energy Prices'!$F$12:$CJ$17,MATCH('Data Input - BAT'!$D96,'Energy Prices'!$C$12:$C$17,0),MATCH('Data Input - BAT'!BW$7,'Energy Prices'!$F$11:$CJ$11,0))/100000,"")</f>
        <v/>
      </c>
      <c r="BX96" s="536" t="str">
        <f>IFERROR(BX88*INDEX('Energy Prices'!$F$12:$CJ$17,MATCH('Data Input - BAT'!$D96,'Energy Prices'!$C$12:$C$17,0),MATCH('Data Input - BAT'!BX$7,'Energy Prices'!$F$11:$CJ$11,0))/100000,"")</f>
        <v/>
      </c>
      <c r="BY96" s="536" t="str">
        <f>IFERROR(BY88*INDEX('Energy Prices'!$F$12:$CJ$17,MATCH('Data Input - BAT'!$D96,'Energy Prices'!$C$12:$C$17,0),MATCH('Data Input - BAT'!BY$7,'Energy Prices'!$F$11:$CJ$11,0))/100000,"")</f>
        <v/>
      </c>
      <c r="BZ96" s="536" t="str">
        <f>IFERROR(BZ88*INDEX('Energy Prices'!$F$12:$CJ$17,MATCH('Data Input - BAT'!$D96,'Energy Prices'!$C$12:$C$17,0),MATCH('Data Input - BAT'!BZ$7,'Energy Prices'!$F$11:$CJ$11,0))/100000,"")</f>
        <v/>
      </c>
      <c r="CA96" s="536" t="str">
        <f>IFERROR(CA88*INDEX('Energy Prices'!$F$12:$CJ$17,MATCH('Data Input - BAT'!$D96,'Energy Prices'!$C$12:$C$17,0),MATCH('Data Input - BAT'!CA$7,'Energy Prices'!$F$11:$CJ$11,0))/100000,"")</f>
        <v/>
      </c>
      <c r="CB96" s="536" t="str">
        <f>IFERROR(CB88*INDEX('Energy Prices'!$F$12:$CJ$17,MATCH('Data Input - BAT'!$D96,'Energy Prices'!$C$12:$C$17,0),MATCH('Data Input - BAT'!CB$7,'Energy Prices'!$F$11:$CJ$11,0))/100000,"")</f>
        <v/>
      </c>
      <c r="CC96" s="536" t="str">
        <f>IFERROR(CC88*INDEX('Energy Prices'!$F$12:$CJ$17,MATCH('Data Input - BAT'!$D96,'Energy Prices'!$C$12:$C$17,0),MATCH('Data Input - BAT'!CC$7,'Energy Prices'!$F$11:$CJ$11,0))/100000,"")</f>
        <v/>
      </c>
      <c r="CD96" s="536" t="str">
        <f>IFERROR(CD88*INDEX('Energy Prices'!$F$12:$CJ$17,MATCH('Data Input - BAT'!$D96,'Energy Prices'!$C$12:$C$17,0),MATCH('Data Input - BAT'!CD$7,'Energy Prices'!$F$11:$CJ$11,0))/100000,"")</f>
        <v/>
      </c>
      <c r="CE96" s="536" t="str">
        <f>IFERROR(CE88*INDEX('Energy Prices'!$F$12:$CJ$17,MATCH('Data Input - BAT'!$D96,'Energy Prices'!$C$12:$C$17,0),MATCH('Data Input - BAT'!CE$7,'Energy Prices'!$F$11:$CJ$11,0))/100000,"")</f>
        <v/>
      </c>
      <c r="CF96" s="536" t="str">
        <f>IFERROR(CF88*INDEX('Energy Prices'!$F$12:$CJ$17,MATCH('Data Input - BAT'!$D96,'Energy Prices'!$C$12:$C$17,0),MATCH('Data Input - BAT'!CF$7,'Energy Prices'!$F$11:$CJ$11,0))/100000,"")</f>
        <v/>
      </c>
      <c r="CG96" s="536" t="str">
        <f>IFERROR(CG88*INDEX('Energy Prices'!$F$12:$CJ$17,MATCH('Data Input - BAT'!$D96,'Energy Prices'!$C$12:$C$17,0),MATCH('Data Input - BAT'!CG$7,'Energy Prices'!$F$11:$CJ$11,0))/100000,"")</f>
        <v/>
      </c>
      <c r="CH96" s="536" t="str">
        <f>IFERROR(CH88*INDEX('Energy Prices'!$F$12:$CJ$17,MATCH('Data Input - BAT'!$D96,'Energy Prices'!$C$12:$C$17,0),MATCH('Data Input - BAT'!CH$7,'Energy Prices'!$F$11:$CJ$11,0))/100000,"")</f>
        <v/>
      </c>
      <c r="CI96" s="536" t="str">
        <f>IFERROR(CI88*INDEX('Energy Prices'!$F$12:$CJ$17,MATCH('Data Input - BAT'!$D96,'Energy Prices'!$C$12:$C$17,0),MATCH('Data Input - BAT'!CI$7,'Energy Prices'!$F$11:$CJ$11,0))/100000,"")</f>
        <v/>
      </c>
      <c r="CJ96" s="536" t="str">
        <f>IFERROR(CJ88*INDEX('Energy Prices'!$F$12:$CJ$17,MATCH('Data Input - BAT'!$D96,'Energy Prices'!$C$12:$C$17,0),MATCH('Data Input - BAT'!CJ$7,'Energy Prices'!$F$11:$CJ$11,0))/100000,"")</f>
        <v/>
      </c>
      <c r="CK96" s="536" t="str">
        <f>IFERROR(CK88*INDEX('Energy Prices'!$F$12:$CJ$17,MATCH('Data Input - BAT'!$D96,'Energy Prices'!$C$12:$C$17,0),MATCH('Data Input - BAT'!CK$7,'Energy Prices'!$F$11:$CJ$11,0))/100000,"")</f>
        <v/>
      </c>
      <c r="CL96" s="536" t="str">
        <f>IFERROR(CL88*INDEX('Energy Prices'!$F$12:$CJ$17,MATCH('Data Input - BAT'!$D96,'Energy Prices'!$C$12:$C$17,0),MATCH('Data Input - BAT'!CL$7,'Energy Prices'!$F$11:$CJ$11,0))/100000,"")</f>
        <v/>
      </c>
      <c r="CM96" s="536" t="str">
        <f>IFERROR(CM88*INDEX('Energy Prices'!$F$12:$CJ$17,MATCH('Data Input - BAT'!$D96,'Energy Prices'!$C$12:$C$17,0),MATCH('Data Input - BAT'!CM$7,'Energy Prices'!$F$11:$CJ$11,0))/100000,"")</f>
        <v/>
      </c>
      <c r="CN96" s="536" t="str">
        <f>IFERROR(CN88*INDEX('Energy Prices'!$F$12:$CJ$17,MATCH('Data Input - BAT'!$D96,'Energy Prices'!$C$12:$C$17,0),MATCH('Data Input - BAT'!CN$7,'Energy Prices'!$F$11:$CJ$11,0))/100000,"")</f>
        <v/>
      </c>
      <c r="CO96" s="536" t="str">
        <f>IFERROR(CO88*INDEX('Energy Prices'!$F$12:$CJ$17,MATCH('Data Input - BAT'!$D96,'Energy Prices'!$C$12:$C$17,0),MATCH('Data Input - BAT'!CO$7,'Energy Prices'!$F$11:$CJ$11,0))/100000,"")</f>
        <v/>
      </c>
      <c r="CP96" s="536" t="str">
        <f>IFERROR(CP88*INDEX('Energy Prices'!$F$12:$CJ$17,MATCH('Data Input - BAT'!$D96,'Energy Prices'!$C$12:$C$17,0),MATCH('Data Input - BAT'!CP$7,'Energy Prices'!$F$11:$CJ$11,0))/100000,"")</f>
        <v/>
      </c>
      <c r="CQ96" s="536" t="str">
        <f>IFERROR(CQ88*INDEX('Energy Prices'!$F$12:$CJ$17,MATCH('Data Input - BAT'!$D96,'Energy Prices'!$C$12:$C$17,0),MATCH('Data Input - BAT'!CQ$7,'Energy Prices'!$F$11:$CJ$11,0))/100000,"")</f>
        <v/>
      </c>
      <c r="CR96" s="536" t="str">
        <f>IFERROR(CR88*INDEX('Energy Prices'!$F$12:$CJ$17,MATCH('Data Input - BAT'!$D96,'Energy Prices'!$C$12:$C$17,0),MATCH('Data Input - BAT'!CR$7,'Energy Prices'!$F$11:$CJ$11,0))/100000,"")</f>
        <v/>
      </c>
      <c r="CS96" s="536" t="str">
        <f>IFERROR(CS88*INDEX('Energy Prices'!$F$12:$CJ$17,MATCH('Data Input - BAT'!$D96,'Energy Prices'!$C$12:$C$17,0),MATCH('Data Input - BAT'!CS$7,'Energy Prices'!$F$11:$CJ$11,0))/100000,"")</f>
        <v/>
      </c>
      <c r="CT96" s="536" t="str">
        <f>IFERROR(CT88*INDEX('Energy Prices'!$F$12:$CJ$17,MATCH('Data Input - BAT'!$D96,'Energy Prices'!$C$12:$C$17,0),MATCH('Data Input - BAT'!CT$7,'Energy Prices'!$F$11:$CJ$11,0))/100000,"")</f>
        <v/>
      </c>
      <c r="CU96" s="536" t="str">
        <f>IFERROR(CU88*INDEX('Energy Prices'!$F$12:$CJ$17,MATCH('Data Input - BAT'!$D96,'Energy Prices'!$C$12:$C$17,0),MATCH('Data Input - BAT'!CU$7,'Energy Prices'!$F$11:$CJ$11,0))/100000,"")</f>
        <v/>
      </c>
      <c r="CV96" s="536" t="str">
        <f>IFERROR(CV88*INDEX('Energy Prices'!$F$12:$CJ$17,MATCH('Data Input - BAT'!$D96,'Energy Prices'!$C$12:$C$17,0),MATCH('Data Input - BAT'!CV$7,'Energy Prices'!$F$11:$CJ$11,0))/100000,"")</f>
        <v/>
      </c>
      <c r="CW96" s="536" t="str">
        <f>IFERROR(CW88*INDEX('Energy Prices'!$F$12:$CJ$17,MATCH('Data Input - BAT'!$D96,'Energy Prices'!$C$12:$C$17,0),MATCH('Data Input - BAT'!CW$7,'Energy Prices'!$F$11:$CJ$11,0))/100000,"")</f>
        <v/>
      </c>
      <c r="CX96" s="536" t="str">
        <f>IFERROR(CX88*INDEX('Energy Prices'!$F$12:$CJ$17,MATCH('Data Input - BAT'!$D96,'Energy Prices'!$C$12:$C$17,0),MATCH('Data Input - BAT'!CX$7,'Energy Prices'!$F$11:$CJ$11,0))/100000,"")</f>
        <v/>
      </c>
      <c r="CY96" s="536" t="str">
        <f>IFERROR(CY88*INDEX('Energy Prices'!$F$12:$CJ$17,MATCH('Data Input - BAT'!$D96,'Energy Prices'!$C$12:$C$17,0),MATCH('Data Input - BAT'!CY$7,'Energy Prices'!$F$11:$CJ$11,0))/100000,"")</f>
        <v/>
      </c>
      <c r="CZ96" s="536" t="str">
        <f>IFERROR(CZ88*INDEX('Energy Prices'!$F$12:$CJ$17,MATCH('Data Input - BAT'!$D96,'Energy Prices'!$C$12:$C$17,0),MATCH('Data Input - BAT'!CZ$7,'Energy Prices'!$F$11:$CJ$11,0))/100000,"")</f>
        <v/>
      </c>
      <c r="DA96" s="536" t="str">
        <f>IFERROR(DA88*INDEX('Energy Prices'!$F$12:$CJ$17,MATCH('Data Input - BAT'!$D96,'Energy Prices'!$C$12:$C$17,0),MATCH('Data Input - BAT'!DA$7,'Energy Prices'!$F$11:$CJ$11,0))/100000,"")</f>
        <v/>
      </c>
      <c r="DB96" s="536" t="str">
        <f>IFERROR(DB88*INDEX('Energy Prices'!$F$12:$CJ$17,MATCH('Data Input - BAT'!$D96,'Energy Prices'!$C$12:$C$17,0),MATCH('Data Input - BAT'!DB$7,'Energy Prices'!$F$11:$CJ$11,0))/100000,"")</f>
        <v/>
      </c>
      <c r="DC96" s="536" t="str">
        <f>IFERROR(DC88*INDEX('Energy Prices'!$F$12:$CJ$17,MATCH('Data Input - BAT'!$D96,'Energy Prices'!$C$12:$C$17,0),MATCH('Data Input - BAT'!DC$7,'Energy Prices'!$F$11:$CJ$11,0))/100000,"")</f>
        <v/>
      </c>
      <c r="DD96" s="225"/>
      <c r="DE96" s="220"/>
    </row>
    <row r="97" spans="2:109" x14ac:dyDescent="0.25">
      <c r="B97" s="217"/>
      <c r="C97" s="263"/>
      <c r="D97" s="226" t="str">
        <f t="shared" si="6"/>
        <v>Road - Diesel</v>
      </c>
      <c r="E97" s="219" t="s">
        <v>1117</v>
      </c>
      <c r="F97" s="276" t="s">
        <v>571</v>
      </c>
      <c r="G97" s="276"/>
      <c r="H97" s="536" t="str">
        <f>IFERROR(H89*INDEX('Energy Prices'!$F$12:$CJ$17,MATCH('Data Input - BAT'!$D97,'Energy Prices'!$C$12:$C$17,0),MATCH('Data Input - BAT'!H$7,'Energy Prices'!$F$11:$CJ$11,0))/100000,"")</f>
        <v/>
      </c>
      <c r="I97" s="536" t="str">
        <f>IFERROR(I89*INDEX('Energy Prices'!$F$12:$CJ$17,MATCH('Data Input - BAT'!$D97,'Energy Prices'!$C$12:$C$17,0),MATCH('Data Input - BAT'!I$7,'Energy Prices'!$F$11:$CJ$11,0))/100000,"")</f>
        <v/>
      </c>
      <c r="J97" s="536" t="str">
        <f>IFERROR(J89*INDEX('Energy Prices'!$F$12:$CJ$17,MATCH('Data Input - BAT'!$D97,'Energy Prices'!$C$12:$C$17,0),MATCH('Data Input - BAT'!J$7,'Energy Prices'!$F$11:$CJ$11,0))/100000,"")</f>
        <v/>
      </c>
      <c r="K97" s="536" t="str">
        <f>IFERROR(K89*INDEX('Energy Prices'!$F$12:$CJ$17,MATCH('Data Input - BAT'!$D97,'Energy Prices'!$C$12:$C$17,0),MATCH('Data Input - BAT'!K$7,'Energy Prices'!$F$11:$CJ$11,0))/100000,"")</f>
        <v/>
      </c>
      <c r="L97" s="536" t="str">
        <f>IFERROR(L89*INDEX('Energy Prices'!$F$12:$CJ$17,MATCH('Data Input - BAT'!$D97,'Energy Prices'!$C$12:$C$17,0),MATCH('Data Input - BAT'!L$7,'Energy Prices'!$F$11:$CJ$11,0))/100000,"")</f>
        <v/>
      </c>
      <c r="M97" s="536" t="str">
        <f>IFERROR(M89*INDEX('Energy Prices'!$F$12:$CJ$17,MATCH('Data Input - BAT'!$D97,'Energy Prices'!$C$12:$C$17,0),MATCH('Data Input - BAT'!M$7,'Energy Prices'!$F$11:$CJ$11,0))/100000,"")</f>
        <v/>
      </c>
      <c r="N97" s="536" t="str">
        <f>IFERROR(N89*INDEX('Energy Prices'!$F$12:$CJ$17,MATCH('Data Input - BAT'!$D97,'Energy Prices'!$C$12:$C$17,0),MATCH('Data Input - BAT'!N$7,'Energy Prices'!$F$11:$CJ$11,0))/100000,"")</f>
        <v/>
      </c>
      <c r="O97" s="536" t="str">
        <f>IFERROR(O89*INDEX('Energy Prices'!$F$12:$CJ$17,MATCH('Data Input - BAT'!$D97,'Energy Prices'!$C$12:$C$17,0),MATCH('Data Input - BAT'!O$7,'Energy Prices'!$F$11:$CJ$11,0))/100000,"")</f>
        <v/>
      </c>
      <c r="P97" s="536" t="str">
        <f>IFERROR(P89*INDEX('Energy Prices'!$F$12:$CJ$17,MATCH('Data Input - BAT'!$D97,'Energy Prices'!$C$12:$C$17,0),MATCH('Data Input - BAT'!P$7,'Energy Prices'!$F$11:$CJ$11,0))/100000,"")</f>
        <v/>
      </c>
      <c r="Q97" s="536" t="str">
        <f>IFERROR(Q89*INDEX('Energy Prices'!$F$12:$CJ$17,MATCH('Data Input - BAT'!$D97,'Energy Prices'!$C$12:$C$17,0),MATCH('Data Input - BAT'!Q$7,'Energy Prices'!$F$11:$CJ$11,0))/100000,"")</f>
        <v/>
      </c>
      <c r="R97" s="536" t="str">
        <f>IFERROR(R89*INDEX('Energy Prices'!$F$12:$CJ$17,MATCH('Data Input - BAT'!$D97,'Energy Prices'!$C$12:$C$17,0),MATCH('Data Input - BAT'!R$7,'Energy Prices'!$F$11:$CJ$11,0))/100000,"")</f>
        <v/>
      </c>
      <c r="S97" s="536" t="str">
        <f>IFERROR(S89*INDEX('Energy Prices'!$F$12:$CJ$17,MATCH('Data Input - BAT'!$D97,'Energy Prices'!$C$12:$C$17,0),MATCH('Data Input - BAT'!S$7,'Energy Prices'!$F$11:$CJ$11,0))/100000,"")</f>
        <v/>
      </c>
      <c r="T97" s="536" t="str">
        <f>IFERROR(T89*INDEX('Energy Prices'!$F$12:$CJ$17,MATCH('Data Input - BAT'!$D97,'Energy Prices'!$C$12:$C$17,0),MATCH('Data Input - BAT'!T$7,'Energy Prices'!$F$11:$CJ$11,0))/100000,"")</f>
        <v/>
      </c>
      <c r="U97" s="536" t="str">
        <f>IFERROR(U89*INDEX('Energy Prices'!$F$12:$CJ$17,MATCH('Data Input - BAT'!$D97,'Energy Prices'!$C$12:$C$17,0),MATCH('Data Input - BAT'!U$7,'Energy Prices'!$F$11:$CJ$11,0))/100000,"")</f>
        <v/>
      </c>
      <c r="V97" s="536" t="str">
        <f>IFERROR(V89*INDEX('Energy Prices'!$F$12:$CJ$17,MATCH('Data Input - BAT'!$D97,'Energy Prices'!$C$12:$C$17,0),MATCH('Data Input - BAT'!V$7,'Energy Prices'!$F$11:$CJ$11,0))/100000,"")</f>
        <v/>
      </c>
      <c r="W97" s="536" t="str">
        <f>IFERROR(W89*INDEX('Energy Prices'!$F$12:$CJ$17,MATCH('Data Input - BAT'!$D97,'Energy Prices'!$C$12:$C$17,0),MATCH('Data Input - BAT'!W$7,'Energy Prices'!$F$11:$CJ$11,0))/100000,"")</f>
        <v/>
      </c>
      <c r="X97" s="536" t="str">
        <f>IFERROR(X89*INDEX('Energy Prices'!$F$12:$CJ$17,MATCH('Data Input - BAT'!$D97,'Energy Prices'!$C$12:$C$17,0),MATCH('Data Input - BAT'!X$7,'Energy Prices'!$F$11:$CJ$11,0))/100000,"")</f>
        <v/>
      </c>
      <c r="Y97" s="536" t="str">
        <f>IFERROR(Y89*INDEX('Energy Prices'!$F$12:$CJ$17,MATCH('Data Input - BAT'!$D97,'Energy Prices'!$C$12:$C$17,0),MATCH('Data Input - BAT'!Y$7,'Energy Prices'!$F$11:$CJ$11,0))/100000,"")</f>
        <v/>
      </c>
      <c r="Z97" s="536" t="str">
        <f>IFERROR(Z89*INDEX('Energy Prices'!$F$12:$CJ$17,MATCH('Data Input - BAT'!$D97,'Energy Prices'!$C$12:$C$17,0),MATCH('Data Input - BAT'!Z$7,'Energy Prices'!$F$11:$CJ$11,0))/100000,"")</f>
        <v/>
      </c>
      <c r="AA97" s="536" t="str">
        <f>IFERROR(AA89*INDEX('Energy Prices'!$F$12:$CJ$17,MATCH('Data Input - BAT'!$D97,'Energy Prices'!$C$12:$C$17,0),MATCH('Data Input - BAT'!AA$7,'Energy Prices'!$F$11:$CJ$11,0))/100000,"")</f>
        <v/>
      </c>
      <c r="AB97" s="536" t="str">
        <f>IFERROR(AB89*INDEX('Energy Prices'!$F$12:$CJ$17,MATCH('Data Input - BAT'!$D97,'Energy Prices'!$C$12:$C$17,0),MATCH('Data Input - BAT'!AB$7,'Energy Prices'!$F$11:$CJ$11,0))/100000,"")</f>
        <v/>
      </c>
      <c r="AC97" s="536" t="str">
        <f>IFERROR(AC89*INDEX('Energy Prices'!$F$12:$CJ$17,MATCH('Data Input - BAT'!$D97,'Energy Prices'!$C$12:$C$17,0),MATCH('Data Input - BAT'!AC$7,'Energy Prices'!$F$11:$CJ$11,0))/100000,"")</f>
        <v/>
      </c>
      <c r="AD97" s="536" t="str">
        <f>IFERROR(AD89*INDEX('Energy Prices'!$F$12:$CJ$17,MATCH('Data Input - BAT'!$D97,'Energy Prices'!$C$12:$C$17,0),MATCH('Data Input - BAT'!AD$7,'Energy Prices'!$F$11:$CJ$11,0))/100000,"")</f>
        <v/>
      </c>
      <c r="AE97" s="536" t="str">
        <f>IFERROR(AE89*INDEX('Energy Prices'!$F$12:$CJ$17,MATCH('Data Input - BAT'!$D97,'Energy Prices'!$C$12:$C$17,0),MATCH('Data Input - BAT'!AE$7,'Energy Prices'!$F$11:$CJ$11,0))/100000,"")</f>
        <v/>
      </c>
      <c r="AF97" s="536" t="str">
        <f>IFERROR(AF89*INDEX('Energy Prices'!$F$12:$CJ$17,MATCH('Data Input - BAT'!$D97,'Energy Prices'!$C$12:$C$17,0),MATCH('Data Input - BAT'!AF$7,'Energy Prices'!$F$11:$CJ$11,0))/100000,"")</f>
        <v/>
      </c>
      <c r="AG97" s="536" t="str">
        <f>IFERROR(AG89*INDEX('Energy Prices'!$F$12:$CJ$17,MATCH('Data Input - BAT'!$D97,'Energy Prices'!$C$12:$C$17,0),MATCH('Data Input - BAT'!AG$7,'Energy Prices'!$F$11:$CJ$11,0))/100000,"")</f>
        <v/>
      </c>
      <c r="AH97" s="536" t="str">
        <f>IFERROR(AH89*INDEX('Energy Prices'!$F$12:$CJ$17,MATCH('Data Input - BAT'!$D97,'Energy Prices'!$C$12:$C$17,0),MATCH('Data Input - BAT'!AH$7,'Energy Prices'!$F$11:$CJ$11,0))/100000,"")</f>
        <v/>
      </c>
      <c r="AI97" s="536" t="str">
        <f>IFERROR(AI89*INDEX('Energy Prices'!$F$12:$CJ$17,MATCH('Data Input - BAT'!$D97,'Energy Prices'!$C$12:$C$17,0),MATCH('Data Input - BAT'!AI$7,'Energy Prices'!$F$11:$CJ$11,0))/100000,"")</f>
        <v/>
      </c>
      <c r="AJ97" s="536" t="str">
        <f>IFERROR(AJ89*INDEX('Energy Prices'!$F$12:$CJ$17,MATCH('Data Input - BAT'!$D97,'Energy Prices'!$C$12:$C$17,0),MATCH('Data Input - BAT'!AJ$7,'Energy Prices'!$F$11:$CJ$11,0))/100000,"")</f>
        <v/>
      </c>
      <c r="AK97" s="536" t="str">
        <f>IFERROR(AK89*INDEX('Energy Prices'!$F$12:$CJ$17,MATCH('Data Input - BAT'!$D97,'Energy Prices'!$C$12:$C$17,0),MATCH('Data Input - BAT'!AK$7,'Energy Prices'!$F$11:$CJ$11,0))/100000,"")</f>
        <v/>
      </c>
      <c r="AL97" s="536" t="str">
        <f>IFERROR(AL89*INDEX('Energy Prices'!$F$12:$CJ$17,MATCH('Data Input - BAT'!$D97,'Energy Prices'!$C$12:$C$17,0),MATCH('Data Input - BAT'!AL$7,'Energy Prices'!$F$11:$CJ$11,0))/100000,"")</f>
        <v/>
      </c>
      <c r="AM97" s="536" t="str">
        <f>IFERROR(AM89*INDEX('Energy Prices'!$F$12:$CJ$17,MATCH('Data Input - BAT'!$D97,'Energy Prices'!$C$12:$C$17,0),MATCH('Data Input - BAT'!AM$7,'Energy Prices'!$F$11:$CJ$11,0))/100000,"")</f>
        <v/>
      </c>
      <c r="AN97" s="536" t="str">
        <f>IFERROR(AN89*INDEX('Energy Prices'!$F$12:$CJ$17,MATCH('Data Input - BAT'!$D97,'Energy Prices'!$C$12:$C$17,0),MATCH('Data Input - BAT'!AN$7,'Energy Prices'!$F$11:$CJ$11,0))/100000,"")</f>
        <v/>
      </c>
      <c r="AO97" s="536" t="str">
        <f>IFERROR(AO89*INDEX('Energy Prices'!$F$12:$CJ$17,MATCH('Data Input - BAT'!$D97,'Energy Prices'!$C$12:$C$17,0),MATCH('Data Input - BAT'!AO$7,'Energy Prices'!$F$11:$CJ$11,0))/100000,"")</f>
        <v/>
      </c>
      <c r="AP97" s="536" t="str">
        <f>IFERROR(AP89*INDEX('Energy Prices'!$F$12:$CJ$17,MATCH('Data Input - BAT'!$D97,'Energy Prices'!$C$12:$C$17,0),MATCH('Data Input - BAT'!AP$7,'Energy Prices'!$F$11:$CJ$11,0))/100000,"")</f>
        <v/>
      </c>
      <c r="AQ97" s="536" t="str">
        <f>IFERROR(AQ89*INDEX('Energy Prices'!$F$12:$CJ$17,MATCH('Data Input - BAT'!$D97,'Energy Prices'!$C$12:$C$17,0),MATCH('Data Input - BAT'!AQ$7,'Energy Prices'!$F$11:$CJ$11,0))/100000,"")</f>
        <v/>
      </c>
      <c r="AR97" s="536" t="str">
        <f>IFERROR(AR89*INDEX('Energy Prices'!$F$12:$CJ$17,MATCH('Data Input - BAT'!$D97,'Energy Prices'!$C$12:$C$17,0),MATCH('Data Input - BAT'!AR$7,'Energy Prices'!$F$11:$CJ$11,0))/100000,"")</f>
        <v/>
      </c>
      <c r="AS97" s="536" t="str">
        <f>IFERROR(AS89*INDEX('Energy Prices'!$F$12:$CJ$17,MATCH('Data Input - BAT'!$D97,'Energy Prices'!$C$12:$C$17,0),MATCH('Data Input - BAT'!AS$7,'Energy Prices'!$F$11:$CJ$11,0))/100000,"")</f>
        <v/>
      </c>
      <c r="AT97" s="536" t="str">
        <f>IFERROR(AT89*INDEX('Energy Prices'!$F$12:$CJ$17,MATCH('Data Input - BAT'!$D97,'Energy Prices'!$C$12:$C$17,0),MATCH('Data Input - BAT'!AT$7,'Energy Prices'!$F$11:$CJ$11,0))/100000,"")</f>
        <v/>
      </c>
      <c r="AU97" s="536" t="str">
        <f>IFERROR(AU89*INDEX('Energy Prices'!$F$12:$CJ$17,MATCH('Data Input - BAT'!$D97,'Energy Prices'!$C$12:$C$17,0),MATCH('Data Input - BAT'!AU$7,'Energy Prices'!$F$11:$CJ$11,0))/100000,"")</f>
        <v/>
      </c>
      <c r="AV97" s="536" t="str">
        <f>IFERROR(AV89*INDEX('Energy Prices'!$F$12:$CJ$17,MATCH('Data Input - BAT'!$D97,'Energy Prices'!$C$12:$C$17,0),MATCH('Data Input - BAT'!AV$7,'Energy Prices'!$F$11:$CJ$11,0))/100000,"")</f>
        <v/>
      </c>
      <c r="AW97" s="536" t="str">
        <f>IFERROR(AW89*INDEX('Energy Prices'!$F$12:$CJ$17,MATCH('Data Input - BAT'!$D97,'Energy Prices'!$C$12:$C$17,0),MATCH('Data Input - BAT'!AW$7,'Energy Prices'!$F$11:$CJ$11,0))/100000,"")</f>
        <v/>
      </c>
      <c r="AX97" s="536" t="str">
        <f>IFERROR(AX89*INDEX('Energy Prices'!$F$12:$CJ$17,MATCH('Data Input - BAT'!$D97,'Energy Prices'!$C$12:$C$17,0),MATCH('Data Input - BAT'!AX$7,'Energy Prices'!$F$11:$CJ$11,0))/100000,"")</f>
        <v/>
      </c>
      <c r="AY97" s="536" t="str">
        <f>IFERROR(AY89*INDEX('Energy Prices'!$F$12:$CJ$17,MATCH('Data Input - BAT'!$D97,'Energy Prices'!$C$12:$C$17,0),MATCH('Data Input - BAT'!AY$7,'Energy Prices'!$F$11:$CJ$11,0))/100000,"")</f>
        <v/>
      </c>
      <c r="AZ97" s="536" t="str">
        <f>IFERROR(AZ89*INDEX('Energy Prices'!$F$12:$CJ$17,MATCH('Data Input - BAT'!$D97,'Energy Prices'!$C$12:$C$17,0),MATCH('Data Input - BAT'!AZ$7,'Energy Prices'!$F$11:$CJ$11,0))/100000,"")</f>
        <v/>
      </c>
      <c r="BA97" s="536" t="str">
        <f>IFERROR(BA89*INDEX('Energy Prices'!$F$12:$CJ$17,MATCH('Data Input - BAT'!$D97,'Energy Prices'!$C$12:$C$17,0),MATCH('Data Input - BAT'!BA$7,'Energy Prices'!$F$11:$CJ$11,0))/100000,"")</f>
        <v/>
      </c>
      <c r="BB97" s="536" t="str">
        <f>IFERROR(BB89*INDEX('Energy Prices'!$F$12:$CJ$17,MATCH('Data Input - BAT'!$D97,'Energy Prices'!$C$12:$C$17,0),MATCH('Data Input - BAT'!BB$7,'Energy Prices'!$F$11:$CJ$11,0))/100000,"")</f>
        <v/>
      </c>
      <c r="BC97" s="536" t="str">
        <f>IFERROR(BC89*INDEX('Energy Prices'!$F$12:$CJ$17,MATCH('Data Input - BAT'!$D97,'Energy Prices'!$C$12:$C$17,0),MATCH('Data Input - BAT'!BC$7,'Energy Prices'!$F$11:$CJ$11,0))/100000,"")</f>
        <v/>
      </c>
      <c r="BD97" s="536" t="str">
        <f>IFERROR(BD89*INDEX('Energy Prices'!$F$12:$CJ$17,MATCH('Data Input - BAT'!$D97,'Energy Prices'!$C$12:$C$17,0),MATCH('Data Input - BAT'!BD$7,'Energy Prices'!$F$11:$CJ$11,0))/100000,"")</f>
        <v/>
      </c>
      <c r="BE97" s="536" t="str">
        <f>IFERROR(BE89*INDEX('Energy Prices'!$F$12:$CJ$17,MATCH('Data Input - BAT'!$D97,'Energy Prices'!$C$12:$C$17,0),MATCH('Data Input - BAT'!BE$7,'Energy Prices'!$F$11:$CJ$11,0))/100000,"")</f>
        <v/>
      </c>
      <c r="BF97" s="536" t="str">
        <f>IFERROR(BF89*INDEX('Energy Prices'!$F$12:$CJ$17,MATCH('Data Input - BAT'!$D97,'Energy Prices'!$C$12:$C$17,0),MATCH('Data Input - BAT'!BF$7,'Energy Prices'!$F$11:$CJ$11,0))/100000,"")</f>
        <v/>
      </c>
      <c r="BG97" s="536" t="str">
        <f>IFERROR(BG89*INDEX('Energy Prices'!$F$12:$CJ$17,MATCH('Data Input - BAT'!$D97,'Energy Prices'!$C$12:$C$17,0),MATCH('Data Input - BAT'!BG$7,'Energy Prices'!$F$11:$CJ$11,0))/100000,"")</f>
        <v/>
      </c>
      <c r="BH97" s="536" t="str">
        <f>IFERROR(BH89*INDEX('Energy Prices'!$F$12:$CJ$17,MATCH('Data Input - BAT'!$D97,'Energy Prices'!$C$12:$C$17,0),MATCH('Data Input - BAT'!BH$7,'Energy Prices'!$F$11:$CJ$11,0))/100000,"")</f>
        <v/>
      </c>
      <c r="BI97" s="536" t="str">
        <f>IFERROR(BI89*INDEX('Energy Prices'!$F$12:$CJ$17,MATCH('Data Input - BAT'!$D97,'Energy Prices'!$C$12:$C$17,0),MATCH('Data Input - BAT'!BI$7,'Energy Prices'!$F$11:$CJ$11,0))/100000,"")</f>
        <v/>
      </c>
      <c r="BJ97" s="536" t="str">
        <f>IFERROR(BJ89*INDEX('Energy Prices'!$F$12:$CJ$17,MATCH('Data Input - BAT'!$D97,'Energy Prices'!$C$12:$C$17,0),MATCH('Data Input - BAT'!BJ$7,'Energy Prices'!$F$11:$CJ$11,0))/100000,"")</f>
        <v/>
      </c>
      <c r="BK97" s="536" t="str">
        <f>IFERROR(BK89*INDEX('Energy Prices'!$F$12:$CJ$17,MATCH('Data Input - BAT'!$D97,'Energy Prices'!$C$12:$C$17,0),MATCH('Data Input - BAT'!BK$7,'Energy Prices'!$F$11:$CJ$11,0))/100000,"")</f>
        <v/>
      </c>
      <c r="BL97" s="536" t="str">
        <f>IFERROR(BL89*INDEX('Energy Prices'!$F$12:$CJ$17,MATCH('Data Input - BAT'!$D97,'Energy Prices'!$C$12:$C$17,0),MATCH('Data Input - BAT'!BL$7,'Energy Prices'!$F$11:$CJ$11,0))/100000,"")</f>
        <v/>
      </c>
      <c r="BM97" s="536" t="str">
        <f>IFERROR(BM89*INDEX('Energy Prices'!$F$12:$CJ$17,MATCH('Data Input - BAT'!$D97,'Energy Prices'!$C$12:$C$17,0),MATCH('Data Input - BAT'!BM$7,'Energy Prices'!$F$11:$CJ$11,0))/100000,"")</f>
        <v/>
      </c>
      <c r="BN97" s="536" t="str">
        <f>IFERROR(BN89*INDEX('Energy Prices'!$F$12:$CJ$17,MATCH('Data Input - BAT'!$D97,'Energy Prices'!$C$12:$C$17,0),MATCH('Data Input - BAT'!BN$7,'Energy Prices'!$F$11:$CJ$11,0))/100000,"")</f>
        <v/>
      </c>
      <c r="BO97" s="536" t="str">
        <f>IFERROR(BO89*INDEX('Energy Prices'!$F$12:$CJ$17,MATCH('Data Input - BAT'!$D97,'Energy Prices'!$C$12:$C$17,0),MATCH('Data Input - BAT'!BO$7,'Energy Prices'!$F$11:$CJ$11,0))/100000,"")</f>
        <v/>
      </c>
      <c r="BP97" s="536" t="str">
        <f>IFERROR(BP89*INDEX('Energy Prices'!$F$12:$CJ$17,MATCH('Data Input - BAT'!$D97,'Energy Prices'!$C$12:$C$17,0),MATCH('Data Input - BAT'!BP$7,'Energy Prices'!$F$11:$CJ$11,0))/100000,"")</f>
        <v/>
      </c>
      <c r="BQ97" s="536" t="str">
        <f>IFERROR(BQ89*INDEX('Energy Prices'!$F$12:$CJ$17,MATCH('Data Input - BAT'!$D97,'Energy Prices'!$C$12:$C$17,0),MATCH('Data Input - BAT'!BQ$7,'Energy Prices'!$F$11:$CJ$11,0))/100000,"")</f>
        <v/>
      </c>
      <c r="BR97" s="536" t="str">
        <f>IFERROR(BR89*INDEX('Energy Prices'!$F$12:$CJ$17,MATCH('Data Input - BAT'!$D97,'Energy Prices'!$C$12:$C$17,0),MATCH('Data Input - BAT'!BR$7,'Energy Prices'!$F$11:$CJ$11,0))/100000,"")</f>
        <v/>
      </c>
      <c r="BS97" s="536" t="str">
        <f>IFERROR(BS89*INDEX('Energy Prices'!$F$12:$CJ$17,MATCH('Data Input - BAT'!$D97,'Energy Prices'!$C$12:$C$17,0),MATCH('Data Input - BAT'!BS$7,'Energy Prices'!$F$11:$CJ$11,0))/100000,"")</f>
        <v/>
      </c>
      <c r="BT97" s="536" t="str">
        <f>IFERROR(BT89*INDEX('Energy Prices'!$F$12:$CJ$17,MATCH('Data Input - BAT'!$D97,'Energy Prices'!$C$12:$C$17,0),MATCH('Data Input - BAT'!BT$7,'Energy Prices'!$F$11:$CJ$11,0))/100000,"")</f>
        <v/>
      </c>
      <c r="BU97" s="536" t="str">
        <f>IFERROR(BU89*INDEX('Energy Prices'!$F$12:$CJ$17,MATCH('Data Input - BAT'!$D97,'Energy Prices'!$C$12:$C$17,0),MATCH('Data Input - BAT'!BU$7,'Energy Prices'!$F$11:$CJ$11,0))/100000,"")</f>
        <v/>
      </c>
      <c r="BV97" s="536" t="str">
        <f>IFERROR(BV89*INDEX('Energy Prices'!$F$12:$CJ$17,MATCH('Data Input - BAT'!$D97,'Energy Prices'!$C$12:$C$17,0),MATCH('Data Input - BAT'!BV$7,'Energy Prices'!$F$11:$CJ$11,0))/100000,"")</f>
        <v/>
      </c>
      <c r="BW97" s="536" t="str">
        <f>IFERROR(BW89*INDEX('Energy Prices'!$F$12:$CJ$17,MATCH('Data Input - BAT'!$D97,'Energy Prices'!$C$12:$C$17,0),MATCH('Data Input - BAT'!BW$7,'Energy Prices'!$F$11:$CJ$11,0))/100000,"")</f>
        <v/>
      </c>
      <c r="BX97" s="536" t="str">
        <f>IFERROR(BX89*INDEX('Energy Prices'!$F$12:$CJ$17,MATCH('Data Input - BAT'!$D97,'Energy Prices'!$C$12:$C$17,0),MATCH('Data Input - BAT'!BX$7,'Energy Prices'!$F$11:$CJ$11,0))/100000,"")</f>
        <v/>
      </c>
      <c r="BY97" s="536" t="str">
        <f>IFERROR(BY89*INDEX('Energy Prices'!$F$12:$CJ$17,MATCH('Data Input - BAT'!$D97,'Energy Prices'!$C$12:$C$17,0),MATCH('Data Input - BAT'!BY$7,'Energy Prices'!$F$11:$CJ$11,0))/100000,"")</f>
        <v/>
      </c>
      <c r="BZ97" s="536" t="str">
        <f>IFERROR(BZ89*INDEX('Energy Prices'!$F$12:$CJ$17,MATCH('Data Input - BAT'!$D97,'Energy Prices'!$C$12:$C$17,0),MATCH('Data Input - BAT'!BZ$7,'Energy Prices'!$F$11:$CJ$11,0))/100000,"")</f>
        <v/>
      </c>
      <c r="CA97" s="536" t="str">
        <f>IFERROR(CA89*INDEX('Energy Prices'!$F$12:$CJ$17,MATCH('Data Input - BAT'!$D97,'Energy Prices'!$C$12:$C$17,0),MATCH('Data Input - BAT'!CA$7,'Energy Prices'!$F$11:$CJ$11,0))/100000,"")</f>
        <v/>
      </c>
      <c r="CB97" s="536" t="str">
        <f>IFERROR(CB89*INDEX('Energy Prices'!$F$12:$CJ$17,MATCH('Data Input - BAT'!$D97,'Energy Prices'!$C$12:$C$17,0),MATCH('Data Input - BAT'!CB$7,'Energy Prices'!$F$11:$CJ$11,0))/100000,"")</f>
        <v/>
      </c>
      <c r="CC97" s="536" t="str">
        <f>IFERROR(CC89*INDEX('Energy Prices'!$F$12:$CJ$17,MATCH('Data Input - BAT'!$D97,'Energy Prices'!$C$12:$C$17,0),MATCH('Data Input - BAT'!CC$7,'Energy Prices'!$F$11:$CJ$11,0))/100000,"")</f>
        <v/>
      </c>
      <c r="CD97" s="536" t="str">
        <f>IFERROR(CD89*INDEX('Energy Prices'!$F$12:$CJ$17,MATCH('Data Input - BAT'!$D97,'Energy Prices'!$C$12:$C$17,0),MATCH('Data Input - BAT'!CD$7,'Energy Prices'!$F$11:$CJ$11,0))/100000,"")</f>
        <v/>
      </c>
      <c r="CE97" s="536" t="str">
        <f>IFERROR(CE89*INDEX('Energy Prices'!$F$12:$CJ$17,MATCH('Data Input - BAT'!$D97,'Energy Prices'!$C$12:$C$17,0),MATCH('Data Input - BAT'!CE$7,'Energy Prices'!$F$11:$CJ$11,0))/100000,"")</f>
        <v/>
      </c>
      <c r="CF97" s="536" t="str">
        <f>IFERROR(CF89*INDEX('Energy Prices'!$F$12:$CJ$17,MATCH('Data Input - BAT'!$D97,'Energy Prices'!$C$12:$C$17,0),MATCH('Data Input - BAT'!CF$7,'Energy Prices'!$F$11:$CJ$11,0))/100000,"")</f>
        <v/>
      </c>
      <c r="CG97" s="536" t="str">
        <f>IFERROR(CG89*INDEX('Energy Prices'!$F$12:$CJ$17,MATCH('Data Input - BAT'!$D97,'Energy Prices'!$C$12:$C$17,0),MATCH('Data Input - BAT'!CG$7,'Energy Prices'!$F$11:$CJ$11,0))/100000,"")</f>
        <v/>
      </c>
      <c r="CH97" s="536" t="str">
        <f>IFERROR(CH89*INDEX('Energy Prices'!$F$12:$CJ$17,MATCH('Data Input - BAT'!$D97,'Energy Prices'!$C$12:$C$17,0),MATCH('Data Input - BAT'!CH$7,'Energy Prices'!$F$11:$CJ$11,0))/100000,"")</f>
        <v/>
      </c>
      <c r="CI97" s="536" t="str">
        <f>IFERROR(CI89*INDEX('Energy Prices'!$F$12:$CJ$17,MATCH('Data Input - BAT'!$D97,'Energy Prices'!$C$12:$C$17,0),MATCH('Data Input - BAT'!CI$7,'Energy Prices'!$F$11:$CJ$11,0))/100000,"")</f>
        <v/>
      </c>
      <c r="CJ97" s="536" t="str">
        <f>IFERROR(CJ89*INDEX('Energy Prices'!$F$12:$CJ$17,MATCH('Data Input - BAT'!$D97,'Energy Prices'!$C$12:$C$17,0),MATCH('Data Input - BAT'!CJ$7,'Energy Prices'!$F$11:$CJ$11,0))/100000,"")</f>
        <v/>
      </c>
      <c r="CK97" s="536" t="str">
        <f>IFERROR(CK89*INDEX('Energy Prices'!$F$12:$CJ$17,MATCH('Data Input - BAT'!$D97,'Energy Prices'!$C$12:$C$17,0),MATCH('Data Input - BAT'!CK$7,'Energy Prices'!$F$11:$CJ$11,0))/100000,"")</f>
        <v/>
      </c>
      <c r="CL97" s="536" t="str">
        <f>IFERROR(CL89*INDEX('Energy Prices'!$F$12:$CJ$17,MATCH('Data Input - BAT'!$D97,'Energy Prices'!$C$12:$C$17,0),MATCH('Data Input - BAT'!CL$7,'Energy Prices'!$F$11:$CJ$11,0))/100000,"")</f>
        <v/>
      </c>
      <c r="CM97" s="536" t="str">
        <f>IFERROR(CM89*INDEX('Energy Prices'!$F$12:$CJ$17,MATCH('Data Input - BAT'!$D97,'Energy Prices'!$C$12:$C$17,0),MATCH('Data Input - BAT'!CM$7,'Energy Prices'!$F$11:$CJ$11,0))/100000,"")</f>
        <v/>
      </c>
      <c r="CN97" s="536" t="str">
        <f>IFERROR(CN89*INDEX('Energy Prices'!$F$12:$CJ$17,MATCH('Data Input - BAT'!$D97,'Energy Prices'!$C$12:$C$17,0),MATCH('Data Input - BAT'!CN$7,'Energy Prices'!$F$11:$CJ$11,0))/100000,"")</f>
        <v/>
      </c>
      <c r="CO97" s="536" t="str">
        <f>IFERROR(CO89*INDEX('Energy Prices'!$F$12:$CJ$17,MATCH('Data Input - BAT'!$D97,'Energy Prices'!$C$12:$C$17,0),MATCH('Data Input - BAT'!CO$7,'Energy Prices'!$F$11:$CJ$11,0))/100000,"")</f>
        <v/>
      </c>
      <c r="CP97" s="536" t="str">
        <f>IFERROR(CP89*INDEX('Energy Prices'!$F$12:$CJ$17,MATCH('Data Input - BAT'!$D97,'Energy Prices'!$C$12:$C$17,0),MATCH('Data Input - BAT'!CP$7,'Energy Prices'!$F$11:$CJ$11,0))/100000,"")</f>
        <v/>
      </c>
      <c r="CQ97" s="536" t="str">
        <f>IFERROR(CQ89*INDEX('Energy Prices'!$F$12:$CJ$17,MATCH('Data Input - BAT'!$D97,'Energy Prices'!$C$12:$C$17,0),MATCH('Data Input - BAT'!CQ$7,'Energy Prices'!$F$11:$CJ$11,0))/100000,"")</f>
        <v/>
      </c>
      <c r="CR97" s="536" t="str">
        <f>IFERROR(CR89*INDEX('Energy Prices'!$F$12:$CJ$17,MATCH('Data Input - BAT'!$D97,'Energy Prices'!$C$12:$C$17,0),MATCH('Data Input - BAT'!CR$7,'Energy Prices'!$F$11:$CJ$11,0))/100000,"")</f>
        <v/>
      </c>
      <c r="CS97" s="536" t="str">
        <f>IFERROR(CS89*INDEX('Energy Prices'!$F$12:$CJ$17,MATCH('Data Input - BAT'!$D97,'Energy Prices'!$C$12:$C$17,0),MATCH('Data Input - BAT'!CS$7,'Energy Prices'!$F$11:$CJ$11,0))/100000,"")</f>
        <v/>
      </c>
      <c r="CT97" s="536" t="str">
        <f>IFERROR(CT89*INDEX('Energy Prices'!$F$12:$CJ$17,MATCH('Data Input - BAT'!$D97,'Energy Prices'!$C$12:$C$17,0),MATCH('Data Input - BAT'!CT$7,'Energy Prices'!$F$11:$CJ$11,0))/100000,"")</f>
        <v/>
      </c>
      <c r="CU97" s="536" t="str">
        <f>IFERROR(CU89*INDEX('Energy Prices'!$F$12:$CJ$17,MATCH('Data Input - BAT'!$D97,'Energy Prices'!$C$12:$C$17,0),MATCH('Data Input - BAT'!CU$7,'Energy Prices'!$F$11:$CJ$11,0))/100000,"")</f>
        <v/>
      </c>
      <c r="CV97" s="536" t="str">
        <f>IFERROR(CV89*INDEX('Energy Prices'!$F$12:$CJ$17,MATCH('Data Input - BAT'!$D97,'Energy Prices'!$C$12:$C$17,0),MATCH('Data Input - BAT'!CV$7,'Energy Prices'!$F$11:$CJ$11,0))/100000,"")</f>
        <v/>
      </c>
      <c r="CW97" s="536" t="str">
        <f>IFERROR(CW89*INDEX('Energy Prices'!$F$12:$CJ$17,MATCH('Data Input - BAT'!$D97,'Energy Prices'!$C$12:$C$17,0),MATCH('Data Input - BAT'!CW$7,'Energy Prices'!$F$11:$CJ$11,0))/100000,"")</f>
        <v/>
      </c>
      <c r="CX97" s="536" t="str">
        <f>IFERROR(CX89*INDEX('Energy Prices'!$F$12:$CJ$17,MATCH('Data Input - BAT'!$D97,'Energy Prices'!$C$12:$C$17,0),MATCH('Data Input - BAT'!CX$7,'Energy Prices'!$F$11:$CJ$11,0))/100000,"")</f>
        <v/>
      </c>
      <c r="CY97" s="536" t="str">
        <f>IFERROR(CY89*INDEX('Energy Prices'!$F$12:$CJ$17,MATCH('Data Input - BAT'!$D97,'Energy Prices'!$C$12:$C$17,0),MATCH('Data Input - BAT'!CY$7,'Energy Prices'!$F$11:$CJ$11,0))/100000,"")</f>
        <v/>
      </c>
      <c r="CZ97" s="536" t="str">
        <f>IFERROR(CZ89*INDEX('Energy Prices'!$F$12:$CJ$17,MATCH('Data Input - BAT'!$D97,'Energy Prices'!$C$12:$C$17,0),MATCH('Data Input - BAT'!CZ$7,'Energy Prices'!$F$11:$CJ$11,0))/100000,"")</f>
        <v/>
      </c>
      <c r="DA97" s="536" t="str">
        <f>IFERROR(DA89*INDEX('Energy Prices'!$F$12:$CJ$17,MATCH('Data Input - BAT'!$D97,'Energy Prices'!$C$12:$C$17,0),MATCH('Data Input - BAT'!DA$7,'Energy Prices'!$F$11:$CJ$11,0))/100000,"")</f>
        <v/>
      </c>
      <c r="DB97" s="536" t="str">
        <f>IFERROR(DB89*INDEX('Energy Prices'!$F$12:$CJ$17,MATCH('Data Input - BAT'!$D97,'Energy Prices'!$C$12:$C$17,0),MATCH('Data Input - BAT'!DB$7,'Energy Prices'!$F$11:$CJ$11,0))/100000,"")</f>
        <v/>
      </c>
      <c r="DC97" s="536" t="str">
        <f>IFERROR(DC89*INDEX('Energy Prices'!$F$12:$CJ$17,MATCH('Data Input - BAT'!$D97,'Energy Prices'!$C$12:$C$17,0),MATCH('Data Input - BAT'!DC$7,'Energy Prices'!$F$11:$CJ$11,0))/100000,"")</f>
        <v/>
      </c>
      <c r="DD97" s="225"/>
      <c r="DE97" s="220"/>
    </row>
    <row r="98" spans="2:109" x14ac:dyDescent="0.25">
      <c r="B98" s="217"/>
      <c r="C98" s="263" t="s">
        <v>930</v>
      </c>
      <c r="D98" s="226" t="str">
        <f t="shared" si="6"/>
        <v>Other (please specify)</v>
      </c>
      <c r="E98" s="219" t="s">
        <v>1117</v>
      </c>
      <c r="F98" s="225"/>
      <c r="G98" s="219"/>
      <c r="H98" s="271"/>
      <c r="I98" s="271"/>
      <c r="J98" s="271"/>
      <c r="K98" s="271"/>
      <c r="L98" s="271"/>
      <c r="M98" s="271"/>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c r="AK98" s="271"/>
      <c r="AL98" s="271"/>
      <c r="AM98" s="271"/>
      <c r="AN98" s="271"/>
      <c r="AO98" s="271"/>
      <c r="AP98" s="271"/>
      <c r="AQ98" s="271"/>
      <c r="AR98" s="271"/>
      <c r="AS98" s="271"/>
      <c r="AT98" s="271"/>
      <c r="AU98" s="271"/>
      <c r="AV98" s="271"/>
      <c r="AW98" s="271"/>
      <c r="AX98" s="271"/>
      <c r="AY98" s="271"/>
      <c r="AZ98" s="271"/>
      <c r="BA98" s="271"/>
      <c r="BB98" s="271"/>
      <c r="BC98" s="271"/>
      <c r="BD98" s="271"/>
      <c r="BE98" s="271"/>
      <c r="BF98" s="271"/>
      <c r="BG98" s="271"/>
      <c r="BH98" s="271"/>
      <c r="BI98" s="271"/>
      <c r="BJ98" s="271"/>
      <c r="BK98" s="271"/>
      <c r="BL98" s="271"/>
      <c r="BM98" s="271"/>
      <c r="BN98" s="271"/>
      <c r="BO98" s="271"/>
      <c r="BP98" s="271"/>
      <c r="BQ98" s="271"/>
      <c r="BR98" s="271"/>
      <c r="BS98" s="271"/>
      <c r="BT98" s="271"/>
      <c r="BU98" s="271"/>
      <c r="BV98" s="271"/>
      <c r="BW98" s="271"/>
      <c r="BX98" s="271"/>
      <c r="BY98" s="271"/>
      <c r="BZ98" s="271"/>
      <c r="CA98" s="271"/>
      <c r="CB98" s="271"/>
      <c r="CC98" s="271"/>
      <c r="CD98" s="271"/>
      <c r="CE98" s="271"/>
      <c r="CF98" s="271"/>
      <c r="CG98" s="271"/>
      <c r="CH98" s="271"/>
      <c r="CI98" s="271"/>
      <c r="CJ98" s="271"/>
      <c r="CK98" s="271"/>
      <c r="CL98" s="271"/>
      <c r="CM98" s="271"/>
      <c r="CN98" s="271"/>
      <c r="CO98" s="271"/>
      <c r="CP98" s="271"/>
      <c r="CQ98" s="271"/>
      <c r="CR98" s="271"/>
      <c r="CS98" s="271"/>
      <c r="CT98" s="271"/>
      <c r="CU98" s="271"/>
      <c r="CV98" s="271"/>
      <c r="CW98" s="271"/>
      <c r="CX98" s="271"/>
      <c r="CY98" s="271"/>
      <c r="CZ98" s="271"/>
      <c r="DA98" s="271"/>
      <c r="DB98" s="271"/>
      <c r="DC98" s="271"/>
      <c r="DD98" s="218"/>
      <c r="DE98" s="220"/>
    </row>
    <row r="99" spans="2:109" x14ac:dyDescent="0.25">
      <c r="B99" s="217"/>
      <c r="C99" s="260"/>
      <c r="D99" s="226"/>
      <c r="E99" s="219"/>
      <c r="F99" s="219"/>
      <c r="G99" s="219"/>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8"/>
      <c r="BL99" s="218"/>
      <c r="BM99" s="218"/>
      <c r="BN99" s="218"/>
      <c r="BO99" s="218"/>
      <c r="BP99" s="218"/>
      <c r="BQ99" s="218"/>
      <c r="BR99" s="218"/>
      <c r="BS99" s="218"/>
      <c r="BT99" s="218"/>
      <c r="BU99" s="218"/>
      <c r="BV99" s="218"/>
      <c r="BW99" s="218"/>
      <c r="BX99" s="218"/>
      <c r="BY99" s="218"/>
      <c r="BZ99" s="218"/>
      <c r="CA99" s="218"/>
      <c r="CB99" s="218"/>
      <c r="CC99" s="218"/>
      <c r="CD99" s="218"/>
      <c r="CE99" s="218"/>
      <c r="CF99" s="218"/>
      <c r="CG99" s="218"/>
      <c r="CH99" s="218"/>
      <c r="CI99" s="218"/>
      <c r="CJ99" s="218"/>
      <c r="CK99" s="218"/>
      <c r="CL99" s="218"/>
      <c r="CM99" s="218"/>
      <c r="CN99" s="218"/>
      <c r="CO99" s="218"/>
      <c r="CP99" s="218"/>
      <c r="CQ99" s="218"/>
      <c r="CR99" s="218"/>
      <c r="CS99" s="218"/>
      <c r="CT99" s="218"/>
      <c r="CU99" s="218"/>
      <c r="CV99" s="218"/>
      <c r="CW99" s="218"/>
      <c r="CX99" s="218"/>
      <c r="CY99" s="218"/>
      <c r="CZ99" s="218"/>
      <c r="DA99" s="218"/>
      <c r="DB99" s="218"/>
      <c r="DC99" s="218"/>
      <c r="DD99" s="218"/>
      <c r="DE99" s="220"/>
    </row>
    <row r="100" spans="2:109" x14ac:dyDescent="0.25">
      <c r="B100" s="217"/>
      <c r="C100" s="260"/>
      <c r="D100" s="272" t="s">
        <v>116</v>
      </c>
      <c r="E100" s="273" t="s">
        <v>1117</v>
      </c>
      <c r="F100" s="276" t="s">
        <v>571</v>
      </c>
      <c r="G100" s="276"/>
      <c r="H100" s="535">
        <f>SUM(H92:H99)</f>
        <v>0</v>
      </c>
      <c r="I100" s="535">
        <f>SUM(I92:I99)</f>
        <v>0</v>
      </c>
      <c r="J100" s="535">
        <f t="shared" ref="J100:BU100" si="7">SUM(J92:J99)</f>
        <v>0</v>
      </c>
      <c r="K100" s="535">
        <f t="shared" si="7"/>
        <v>0</v>
      </c>
      <c r="L100" s="535">
        <f t="shared" si="7"/>
        <v>0</v>
      </c>
      <c r="M100" s="535">
        <f t="shared" si="7"/>
        <v>0</v>
      </c>
      <c r="N100" s="535">
        <f t="shared" si="7"/>
        <v>0</v>
      </c>
      <c r="O100" s="535">
        <f t="shared" si="7"/>
        <v>0</v>
      </c>
      <c r="P100" s="535">
        <f t="shared" si="7"/>
        <v>0</v>
      </c>
      <c r="Q100" s="535">
        <f t="shared" si="7"/>
        <v>0</v>
      </c>
      <c r="R100" s="535">
        <f t="shared" si="7"/>
        <v>0</v>
      </c>
      <c r="S100" s="535">
        <f t="shared" si="7"/>
        <v>0</v>
      </c>
      <c r="T100" s="535">
        <f t="shared" si="7"/>
        <v>0</v>
      </c>
      <c r="U100" s="535">
        <f t="shared" si="7"/>
        <v>0</v>
      </c>
      <c r="V100" s="535">
        <f t="shared" si="7"/>
        <v>0</v>
      </c>
      <c r="W100" s="535">
        <f t="shared" si="7"/>
        <v>0</v>
      </c>
      <c r="X100" s="535">
        <f t="shared" si="7"/>
        <v>0</v>
      </c>
      <c r="Y100" s="535">
        <f t="shared" si="7"/>
        <v>0</v>
      </c>
      <c r="Z100" s="535">
        <f t="shared" si="7"/>
        <v>0</v>
      </c>
      <c r="AA100" s="535">
        <f t="shared" si="7"/>
        <v>0</v>
      </c>
      <c r="AB100" s="535">
        <f t="shared" si="7"/>
        <v>0</v>
      </c>
      <c r="AC100" s="535">
        <f t="shared" si="7"/>
        <v>0</v>
      </c>
      <c r="AD100" s="535">
        <f t="shared" si="7"/>
        <v>0</v>
      </c>
      <c r="AE100" s="535">
        <f t="shared" si="7"/>
        <v>0</v>
      </c>
      <c r="AF100" s="535">
        <f t="shared" si="7"/>
        <v>0</v>
      </c>
      <c r="AG100" s="535">
        <f t="shared" si="7"/>
        <v>0</v>
      </c>
      <c r="AH100" s="535">
        <f t="shared" si="7"/>
        <v>0</v>
      </c>
      <c r="AI100" s="535">
        <f t="shared" si="7"/>
        <v>0</v>
      </c>
      <c r="AJ100" s="535">
        <f t="shared" si="7"/>
        <v>0</v>
      </c>
      <c r="AK100" s="535">
        <f t="shared" si="7"/>
        <v>0</v>
      </c>
      <c r="AL100" s="535">
        <f t="shared" si="7"/>
        <v>0</v>
      </c>
      <c r="AM100" s="535">
        <f t="shared" si="7"/>
        <v>0</v>
      </c>
      <c r="AN100" s="535">
        <f t="shared" si="7"/>
        <v>0</v>
      </c>
      <c r="AO100" s="535">
        <f t="shared" si="7"/>
        <v>0</v>
      </c>
      <c r="AP100" s="535">
        <f t="shared" si="7"/>
        <v>0</v>
      </c>
      <c r="AQ100" s="535">
        <f t="shared" si="7"/>
        <v>0</v>
      </c>
      <c r="AR100" s="535">
        <f t="shared" si="7"/>
        <v>0</v>
      </c>
      <c r="AS100" s="535">
        <f t="shared" si="7"/>
        <v>0</v>
      </c>
      <c r="AT100" s="535">
        <f t="shared" si="7"/>
        <v>0</v>
      </c>
      <c r="AU100" s="535">
        <f t="shared" si="7"/>
        <v>0</v>
      </c>
      <c r="AV100" s="535">
        <f t="shared" si="7"/>
        <v>0</v>
      </c>
      <c r="AW100" s="535">
        <f t="shared" si="7"/>
        <v>0</v>
      </c>
      <c r="AX100" s="535">
        <f t="shared" si="7"/>
        <v>0</v>
      </c>
      <c r="AY100" s="535">
        <f t="shared" si="7"/>
        <v>0</v>
      </c>
      <c r="AZ100" s="535">
        <f t="shared" si="7"/>
        <v>0</v>
      </c>
      <c r="BA100" s="535">
        <f t="shared" si="7"/>
        <v>0</v>
      </c>
      <c r="BB100" s="535">
        <f t="shared" si="7"/>
        <v>0</v>
      </c>
      <c r="BC100" s="535">
        <f t="shared" si="7"/>
        <v>0</v>
      </c>
      <c r="BD100" s="535">
        <f t="shared" si="7"/>
        <v>0</v>
      </c>
      <c r="BE100" s="535">
        <f t="shared" si="7"/>
        <v>0</v>
      </c>
      <c r="BF100" s="535">
        <f t="shared" si="7"/>
        <v>0</v>
      </c>
      <c r="BG100" s="535">
        <f t="shared" si="7"/>
        <v>0</v>
      </c>
      <c r="BH100" s="535">
        <f t="shared" si="7"/>
        <v>0</v>
      </c>
      <c r="BI100" s="535">
        <f t="shared" si="7"/>
        <v>0</v>
      </c>
      <c r="BJ100" s="535">
        <f t="shared" si="7"/>
        <v>0</v>
      </c>
      <c r="BK100" s="535">
        <f t="shared" si="7"/>
        <v>0</v>
      </c>
      <c r="BL100" s="535">
        <f t="shared" si="7"/>
        <v>0</v>
      </c>
      <c r="BM100" s="535">
        <f t="shared" si="7"/>
        <v>0</v>
      </c>
      <c r="BN100" s="535">
        <f t="shared" si="7"/>
        <v>0</v>
      </c>
      <c r="BO100" s="535">
        <f t="shared" si="7"/>
        <v>0</v>
      </c>
      <c r="BP100" s="535">
        <f t="shared" si="7"/>
        <v>0</v>
      </c>
      <c r="BQ100" s="535">
        <f t="shared" si="7"/>
        <v>0</v>
      </c>
      <c r="BR100" s="535">
        <f t="shared" si="7"/>
        <v>0</v>
      </c>
      <c r="BS100" s="535">
        <f t="shared" si="7"/>
        <v>0</v>
      </c>
      <c r="BT100" s="535">
        <f t="shared" si="7"/>
        <v>0</v>
      </c>
      <c r="BU100" s="535">
        <f t="shared" si="7"/>
        <v>0</v>
      </c>
      <c r="BV100" s="535">
        <f t="shared" ref="BV100:DC100" si="8">SUM(BV92:BV99)</f>
        <v>0</v>
      </c>
      <c r="BW100" s="535">
        <f t="shared" si="8"/>
        <v>0</v>
      </c>
      <c r="BX100" s="535">
        <f t="shared" si="8"/>
        <v>0</v>
      </c>
      <c r="BY100" s="535">
        <f t="shared" si="8"/>
        <v>0</v>
      </c>
      <c r="BZ100" s="535">
        <f t="shared" si="8"/>
        <v>0</v>
      </c>
      <c r="CA100" s="535">
        <f t="shared" si="8"/>
        <v>0</v>
      </c>
      <c r="CB100" s="535">
        <f t="shared" si="8"/>
        <v>0</v>
      </c>
      <c r="CC100" s="535">
        <f t="shared" si="8"/>
        <v>0</v>
      </c>
      <c r="CD100" s="535">
        <f t="shared" si="8"/>
        <v>0</v>
      </c>
      <c r="CE100" s="535">
        <f t="shared" si="8"/>
        <v>0</v>
      </c>
      <c r="CF100" s="535">
        <f t="shared" si="8"/>
        <v>0</v>
      </c>
      <c r="CG100" s="535">
        <f t="shared" si="8"/>
        <v>0</v>
      </c>
      <c r="CH100" s="535">
        <f t="shared" si="8"/>
        <v>0</v>
      </c>
      <c r="CI100" s="535">
        <f t="shared" si="8"/>
        <v>0</v>
      </c>
      <c r="CJ100" s="535">
        <f t="shared" si="8"/>
        <v>0</v>
      </c>
      <c r="CK100" s="535">
        <f t="shared" si="8"/>
        <v>0</v>
      </c>
      <c r="CL100" s="535">
        <f t="shared" si="8"/>
        <v>0</v>
      </c>
      <c r="CM100" s="535">
        <f t="shared" si="8"/>
        <v>0</v>
      </c>
      <c r="CN100" s="535">
        <f t="shared" si="8"/>
        <v>0</v>
      </c>
      <c r="CO100" s="535">
        <f t="shared" si="8"/>
        <v>0</v>
      </c>
      <c r="CP100" s="535">
        <f t="shared" si="8"/>
        <v>0</v>
      </c>
      <c r="CQ100" s="535">
        <f t="shared" si="8"/>
        <v>0</v>
      </c>
      <c r="CR100" s="535">
        <f t="shared" si="8"/>
        <v>0</v>
      </c>
      <c r="CS100" s="535">
        <f t="shared" si="8"/>
        <v>0</v>
      </c>
      <c r="CT100" s="535">
        <f t="shared" si="8"/>
        <v>0</v>
      </c>
      <c r="CU100" s="535">
        <f t="shared" si="8"/>
        <v>0</v>
      </c>
      <c r="CV100" s="535">
        <f t="shared" si="8"/>
        <v>0</v>
      </c>
      <c r="CW100" s="535">
        <f t="shared" si="8"/>
        <v>0</v>
      </c>
      <c r="CX100" s="535">
        <f t="shared" si="8"/>
        <v>0</v>
      </c>
      <c r="CY100" s="535">
        <f t="shared" si="8"/>
        <v>0</v>
      </c>
      <c r="CZ100" s="535">
        <f t="shared" si="8"/>
        <v>0</v>
      </c>
      <c r="DA100" s="535">
        <f t="shared" si="8"/>
        <v>0</v>
      </c>
      <c r="DB100" s="535">
        <f t="shared" si="8"/>
        <v>0</v>
      </c>
      <c r="DC100" s="535">
        <f t="shared" si="8"/>
        <v>0</v>
      </c>
      <c r="DD100" s="225"/>
      <c r="DE100" s="220"/>
    </row>
    <row r="101" spans="2:109" x14ac:dyDescent="0.25">
      <c r="B101" s="217"/>
      <c r="C101" s="260"/>
      <c r="D101" s="226"/>
      <c r="E101" s="219"/>
      <c r="F101" s="219"/>
      <c r="G101" s="219"/>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8"/>
      <c r="BL101" s="218"/>
      <c r="BM101" s="218"/>
      <c r="BN101" s="218"/>
      <c r="BO101" s="218"/>
      <c r="BP101" s="218"/>
      <c r="BQ101" s="218"/>
      <c r="BR101" s="218"/>
      <c r="BS101" s="218"/>
      <c r="BT101" s="218"/>
      <c r="BU101" s="218"/>
      <c r="BV101" s="218"/>
      <c r="BW101" s="218"/>
      <c r="BX101" s="218"/>
      <c r="BY101" s="218"/>
      <c r="BZ101" s="218"/>
      <c r="CA101" s="218"/>
      <c r="CB101" s="218"/>
      <c r="CC101" s="218"/>
      <c r="CD101" s="218"/>
      <c r="CE101" s="218"/>
      <c r="CF101" s="218"/>
      <c r="CG101" s="218"/>
      <c r="CH101" s="218"/>
      <c r="CI101" s="218"/>
      <c r="CJ101" s="218"/>
      <c r="CK101" s="218"/>
      <c r="CL101" s="218"/>
      <c r="CM101" s="218"/>
      <c r="CN101" s="218"/>
      <c r="CO101" s="218"/>
      <c r="CP101" s="218"/>
      <c r="CQ101" s="218"/>
      <c r="CR101" s="218"/>
      <c r="CS101" s="218"/>
      <c r="CT101" s="218"/>
      <c r="CU101" s="218"/>
      <c r="CV101" s="218"/>
      <c r="CW101" s="218"/>
      <c r="CX101" s="218"/>
      <c r="CY101" s="218"/>
      <c r="CZ101" s="218"/>
      <c r="DA101" s="218"/>
      <c r="DB101" s="218"/>
      <c r="DC101" s="218"/>
      <c r="DD101" s="218"/>
      <c r="DE101" s="220"/>
    </row>
    <row r="102" spans="2:109" ht="20.25" customHeight="1" x14ac:dyDescent="0.25">
      <c r="B102" s="217"/>
      <c r="C102" s="262" t="s">
        <v>53</v>
      </c>
      <c r="D102" s="240"/>
      <c r="E102" s="239"/>
      <c r="F102" s="239"/>
      <c r="G102" s="239"/>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20"/>
    </row>
    <row r="103" spans="2:109" x14ac:dyDescent="0.25">
      <c r="B103" s="217"/>
      <c r="C103" s="260"/>
      <c r="D103" s="216"/>
      <c r="E103" s="219"/>
      <c r="F103" s="219"/>
      <c r="G103" s="219"/>
      <c r="H103" s="218"/>
      <c r="I103" s="218"/>
      <c r="J103" s="218"/>
      <c r="K103" s="218"/>
      <c r="L103" s="218"/>
      <c r="M103" s="218"/>
      <c r="N103" s="218"/>
      <c r="O103" s="218"/>
      <c r="P103" s="218"/>
      <c r="Q103" s="218"/>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8"/>
      <c r="BL103" s="218"/>
      <c r="BM103" s="218"/>
      <c r="BN103" s="218"/>
      <c r="BO103" s="218"/>
      <c r="BP103" s="218"/>
      <c r="BQ103" s="218"/>
      <c r="BR103" s="218"/>
      <c r="BS103" s="218"/>
      <c r="BT103" s="218"/>
      <c r="BU103" s="218"/>
      <c r="BV103" s="218"/>
      <c r="BW103" s="218"/>
      <c r="BX103" s="218"/>
      <c r="BY103" s="218"/>
      <c r="BZ103" s="218"/>
      <c r="CA103" s="218"/>
      <c r="CB103" s="218"/>
      <c r="CC103" s="218"/>
      <c r="CD103" s="218"/>
      <c r="CE103" s="218"/>
      <c r="CF103" s="218"/>
      <c r="CG103" s="218"/>
      <c r="CH103" s="218"/>
      <c r="CI103" s="218"/>
      <c r="CJ103" s="218"/>
      <c r="CK103" s="218"/>
      <c r="CL103" s="218"/>
      <c r="CM103" s="218"/>
      <c r="CN103" s="218"/>
      <c r="CO103" s="218"/>
      <c r="CP103" s="218"/>
      <c r="CQ103" s="218"/>
      <c r="CR103" s="218"/>
      <c r="CS103" s="218"/>
      <c r="CT103" s="218"/>
      <c r="CU103" s="218"/>
      <c r="CV103" s="218"/>
      <c r="CW103" s="218"/>
      <c r="CX103" s="218"/>
      <c r="CY103" s="218"/>
      <c r="CZ103" s="218"/>
      <c r="DA103" s="218"/>
      <c r="DB103" s="218"/>
      <c r="DC103" s="218"/>
      <c r="DD103" s="218"/>
      <c r="DE103" s="220"/>
    </row>
    <row r="104" spans="2:109" ht="21" x14ac:dyDescent="0.25">
      <c r="B104" s="217"/>
      <c r="C104" s="260"/>
      <c r="D104" s="115" t="s">
        <v>37</v>
      </c>
      <c r="E104" s="238" t="s">
        <v>549</v>
      </c>
      <c r="F104" s="239"/>
      <c r="G104" s="239"/>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c r="AI104" s="237"/>
      <c r="AJ104" s="237"/>
      <c r="AK104" s="237"/>
      <c r="AL104" s="237"/>
      <c r="AM104" s="237"/>
      <c r="AN104" s="237"/>
      <c r="AO104" s="237"/>
      <c r="AP104" s="237"/>
      <c r="AQ104" s="237"/>
      <c r="AR104" s="237"/>
      <c r="AS104" s="237"/>
      <c r="AT104" s="237"/>
      <c r="AU104" s="237"/>
      <c r="AV104" s="237"/>
      <c r="AW104" s="237"/>
      <c r="AX104" s="237"/>
      <c r="AY104" s="237"/>
      <c r="AZ104" s="237"/>
      <c r="BA104" s="237"/>
      <c r="BB104" s="237"/>
      <c r="BC104" s="237"/>
      <c r="BD104" s="237"/>
      <c r="BE104" s="237"/>
      <c r="BF104" s="237"/>
      <c r="BG104" s="237"/>
      <c r="BH104" s="237"/>
      <c r="BI104" s="237"/>
      <c r="BJ104" s="237"/>
      <c r="BK104" s="237"/>
      <c r="BL104" s="237"/>
      <c r="BM104" s="237"/>
      <c r="BN104" s="237"/>
      <c r="BO104" s="237"/>
      <c r="BP104" s="237"/>
      <c r="BQ104" s="237"/>
      <c r="BR104" s="237"/>
      <c r="BS104" s="237"/>
      <c r="BT104" s="237"/>
      <c r="BU104" s="237"/>
      <c r="BV104" s="237"/>
      <c r="BW104" s="237"/>
      <c r="BX104" s="237"/>
      <c r="BY104" s="237"/>
      <c r="BZ104" s="237"/>
      <c r="CA104" s="237"/>
      <c r="CB104" s="237"/>
      <c r="CC104" s="237"/>
      <c r="CD104" s="237"/>
      <c r="CE104" s="237"/>
      <c r="CF104" s="237"/>
      <c r="CG104" s="237"/>
      <c r="CH104" s="237"/>
      <c r="CI104" s="237"/>
      <c r="CJ104" s="237"/>
      <c r="CK104" s="237"/>
      <c r="CL104" s="237"/>
      <c r="CM104" s="237"/>
      <c r="CN104" s="237"/>
      <c r="CO104" s="237"/>
      <c r="CP104" s="237"/>
      <c r="CQ104" s="237"/>
      <c r="CR104" s="237"/>
      <c r="CS104" s="237"/>
      <c r="CT104" s="237"/>
      <c r="CU104" s="237"/>
      <c r="CV104" s="237"/>
      <c r="CW104" s="237"/>
      <c r="CX104" s="237"/>
      <c r="CY104" s="237"/>
      <c r="CZ104" s="237"/>
      <c r="DA104" s="237"/>
      <c r="DB104" s="237"/>
      <c r="DC104" s="237"/>
      <c r="DD104" s="237"/>
      <c r="DE104" s="220"/>
    </row>
    <row r="105" spans="2:109" x14ac:dyDescent="0.25">
      <c r="B105" s="217"/>
      <c r="C105" s="263" t="s">
        <v>931</v>
      </c>
      <c r="D105" s="213"/>
      <c r="E105" s="219" t="s">
        <v>120</v>
      </c>
      <c r="F105" s="143" t="s">
        <v>617</v>
      </c>
      <c r="G105" s="219"/>
      <c r="H105" s="275"/>
      <c r="I105" s="275"/>
      <c r="J105" s="275"/>
      <c r="K105" s="275"/>
      <c r="L105" s="275"/>
      <c r="M105" s="275"/>
      <c r="N105" s="275"/>
      <c r="O105" s="275"/>
      <c r="P105" s="275"/>
      <c r="Q105" s="275"/>
      <c r="R105" s="275"/>
      <c r="S105" s="275"/>
      <c r="T105" s="275"/>
      <c r="U105" s="275"/>
      <c r="V105" s="275"/>
      <c r="W105" s="275"/>
      <c r="X105" s="275"/>
      <c r="Y105" s="275"/>
      <c r="Z105" s="275"/>
      <c r="AA105" s="275"/>
      <c r="AB105" s="275"/>
      <c r="AC105" s="275"/>
      <c r="AD105" s="275"/>
      <c r="AE105" s="275"/>
      <c r="AF105" s="275"/>
      <c r="AG105" s="760"/>
      <c r="AH105" s="760"/>
      <c r="AI105" s="760"/>
      <c r="AJ105" s="760"/>
      <c r="AK105" s="760"/>
      <c r="AL105" s="760"/>
      <c r="AM105" s="760"/>
      <c r="AN105" s="760"/>
      <c r="AO105" s="760"/>
      <c r="AP105" s="760"/>
      <c r="AQ105" s="760"/>
      <c r="AR105" s="760"/>
      <c r="AS105" s="760"/>
      <c r="AT105" s="760"/>
      <c r="AU105" s="760"/>
      <c r="AV105" s="760"/>
      <c r="AW105" s="760"/>
      <c r="AX105" s="760"/>
      <c r="AY105" s="760"/>
      <c r="AZ105" s="760"/>
      <c r="BA105" s="760"/>
      <c r="BB105" s="760"/>
      <c r="BC105" s="760"/>
      <c r="BD105" s="760"/>
      <c r="BE105" s="760"/>
      <c r="BF105" s="760"/>
      <c r="BG105" s="760"/>
      <c r="BH105" s="760"/>
      <c r="BI105" s="760"/>
      <c r="BJ105" s="760"/>
      <c r="BK105" s="760"/>
      <c r="BL105" s="760"/>
      <c r="BM105" s="760"/>
      <c r="BN105" s="760"/>
      <c r="BO105" s="760"/>
      <c r="BP105" s="760"/>
      <c r="BQ105" s="760"/>
      <c r="BR105" s="760"/>
      <c r="BS105" s="760"/>
      <c r="BT105" s="760"/>
      <c r="BU105" s="760"/>
      <c r="BV105" s="760"/>
      <c r="BW105" s="760"/>
      <c r="BX105" s="760"/>
      <c r="BY105" s="760"/>
      <c r="BZ105" s="760"/>
      <c r="CA105" s="760"/>
      <c r="CB105" s="760"/>
      <c r="CC105" s="760"/>
      <c r="CD105" s="760"/>
      <c r="CE105" s="760"/>
      <c r="CF105" s="760"/>
      <c r="CG105" s="760"/>
      <c r="CH105" s="760"/>
      <c r="CI105" s="760"/>
      <c r="CJ105" s="760"/>
      <c r="CK105" s="760"/>
      <c r="CL105" s="760"/>
      <c r="CM105" s="760"/>
      <c r="CN105" s="760"/>
      <c r="CO105" s="760"/>
      <c r="CP105" s="760"/>
      <c r="CQ105" s="760"/>
      <c r="CR105" s="760"/>
      <c r="CS105" s="760"/>
      <c r="CT105" s="760"/>
      <c r="CU105" s="760"/>
      <c r="CV105" s="760"/>
      <c r="CW105" s="760"/>
      <c r="CX105" s="760"/>
      <c r="CY105" s="760"/>
      <c r="CZ105" s="760"/>
      <c r="DA105" s="760"/>
      <c r="DB105" s="760"/>
      <c r="DC105" s="760"/>
      <c r="DD105" s="218"/>
      <c r="DE105" s="220"/>
    </row>
    <row r="106" spans="2:109" x14ac:dyDescent="0.25">
      <c r="B106" s="217"/>
      <c r="C106" s="260"/>
      <c r="D106" s="213"/>
      <c r="E106" s="219" t="s">
        <v>120</v>
      </c>
      <c r="F106" s="143" t="s">
        <v>617</v>
      </c>
      <c r="G106" s="219"/>
      <c r="H106" s="275"/>
      <c r="I106" s="760"/>
      <c r="J106" s="760"/>
      <c r="K106" s="760"/>
      <c r="L106" s="760"/>
      <c r="M106" s="760"/>
      <c r="N106" s="760"/>
      <c r="O106" s="760"/>
      <c r="P106" s="760"/>
      <c r="Q106" s="760"/>
      <c r="R106" s="760"/>
      <c r="S106" s="760"/>
      <c r="T106" s="760"/>
      <c r="U106" s="760"/>
      <c r="V106" s="760"/>
      <c r="W106" s="760"/>
      <c r="X106" s="760"/>
      <c r="Y106" s="760"/>
      <c r="Z106" s="760"/>
      <c r="AA106" s="760"/>
      <c r="AB106" s="760"/>
      <c r="AC106" s="760"/>
      <c r="AD106" s="760"/>
      <c r="AE106" s="760"/>
      <c r="AF106" s="760"/>
      <c r="AG106" s="760"/>
      <c r="AH106" s="760"/>
      <c r="AI106" s="760"/>
      <c r="AJ106" s="760"/>
      <c r="AK106" s="760"/>
      <c r="AL106" s="760"/>
      <c r="AM106" s="760"/>
      <c r="AN106" s="760"/>
      <c r="AO106" s="760"/>
      <c r="AP106" s="760"/>
      <c r="AQ106" s="760"/>
      <c r="AR106" s="760"/>
      <c r="AS106" s="760"/>
      <c r="AT106" s="760"/>
      <c r="AU106" s="760"/>
      <c r="AV106" s="760"/>
      <c r="AW106" s="760"/>
      <c r="AX106" s="760"/>
      <c r="AY106" s="760"/>
      <c r="AZ106" s="760"/>
      <c r="BA106" s="760"/>
      <c r="BB106" s="760"/>
      <c r="BC106" s="760"/>
      <c r="BD106" s="760"/>
      <c r="BE106" s="760"/>
      <c r="BF106" s="760"/>
      <c r="BG106" s="760"/>
      <c r="BH106" s="760"/>
      <c r="BI106" s="760"/>
      <c r="BJ106" s="760"/>
      <c r="BK106" s="760"/>
      <c r="BL106" s="760"/>
      <c r="BM106" s="760"/>
      <c r="BN106" s="760"/>
      <c r="BO106" s="760"/>
      <c r="BP106" s="760"/>
      <c r="BQ106" s="760"/>
      <c r="BR106" s="760"/>
      <c r="BS106" s="760"/>
      <c r="BT106" s="760"/>
      <c r="BU106" s="760"/>
      <c r="BV106" s="760"/>
      <c r="BW106" s="760"/>
      <c r="BX106" s="760"/>
      <c r="BY106" s="760"/>
      <c r="BZ106" s="760"/>
      <c r="CA106" s="760"/>
      <c r="CB106" s="760"/>
      <c r="CC106" s="760"/>
      <c r="CD106" s="760"/>
      <c r="CE106" s="760"/>
      <c r="CF106" s="760"/>
      <c r="CG106" s="760"/>
      <c r="CH106" s="760"/>
      <c r="CI106" s="760"/>
      <c r="CJ106" s="760"/>
      <c r="CK106" s="760"/>
      <c r="CL106" s="760"/>
      <c r="CM106" s="760"/>
      <c r="CN106" s="760"/>
      <c r="CO106" s="760"/>
      <c r="CP106" s="760"/>
      <c r="CQ106" s="760"/>
      <c r="CR106" s="760"/>
      <c r="CS106" s="760"/>
      <c r="CT106" s="760"/>
      <c r="CU106" s="760"/>
      <c r="CV106" s="760"/>
      <c r="CW106" s="760"/>
      <c r="CX106" s="760"/>
      <c r="CY106" s="760"/>
      <c r="CZ106" s="760"/>
      <c r="DA106" s="760"/>
      <c r="DB106" s="760"/>
      <c r="DC106" s="760"/>
      <c r="DD106" s="218"/>
      <c r="DE106" s="220"/>
    </row>
    <row r="107" spans="2:109" x14ac:dyDescent="0.25">
      <c r="B107" s="217"/>
      <c r="C107" s="260"/>
      <c r="D107" s="213"/>
      <c r="E107" s="219" t="s">
        <v>120</v>
      </c>
      <c r="F107" s="143" t="s">
        <v>617</v>
      </c>
      <c r="G107" s="219"/>
      <c r="H107" s="275"/>
      <c r="I107" s="760"/>
      <c r="J107" s="760"/>
      <c r="K107" s="760"/>
      <c r="L107" s="760"/>
      <c r="M107" s="760"/>
      <c r="N107" s="760"/>
      <c r="O107" s="760"/>
      <c r="P107" s="760"/>
      <c r="Q107" s="760"/>
      <c r="R107" s="760"/>
      <c r="S107" s="760"/>
      <c r="T107" s="760"/>
      <c r="U107" s="760"/>
      <c r="V107" s="760"/>
      <c r="W107" s="760"/>
      <c r="X107" s="760"/>
      <c r="Y107" s="760"/>
      <c r="Z107" s="760"/>
      <c r="AA107" s="760"/>
      <c r="AB107" s="760"/>
      <c r="AC107" s="760"/>
      <c r="AD107" s="760"/>
      <c r="AE107" s="760"/>
      <c r="AF107" s="760"/>
      <c r="AG107" s="760"/>
      <c r="AH107" s="760"/>
      <c r="AI107" s="760"/>
      <c r="AJ107" s="760"/>
      <c r="AK107" s="760"/>
      <c r="AL107" s="760"/>
      <c r="AM107" s="760"/>
      <c r="AN107" s="760"/>
      <c r="AO107" s="760"/>
      <c r="AP107" s="760"/>
      <c r="AQ107" s="760"/>
      <c r="AR107" s="760"/>
      <c r="AS107" s="760"/>
      <c r="AT107" s="760"/>
      <c r="AU107" s="760"/>
      <c r="AV107" s="760"/>
      <c r="AW107" s="760"/>
      <c r="AX107" s="760"/>
      <c r="AY107" s="760"/>
      <c r="AZ107" s="760"/>
      <c r="BA107" s="760"/>
      <c r="BB107" s="760"/>
      <c r="BC107" s="760"/>
      <c r="BD107" s="760"/>
      <c r="BE107" s="760"/>
      <c r="BF107" s="760"/>
      <c r="BG107" s="760"/>
      <c r="BH107" s="760"/>
      <c r="BI107" s="760"/>
      <c r="BJ107" s="760"/>
      <c r="BK107" s="760"/>
      <c r="BL107" s="760"/>
      <c r="BM107" s="760"/>
      <c r="BN107" s="760"/>
      <c r="BO107" s="760"/>
      <c r="BP107" s="760"/>
      <c r="BQ107" s="760"/>
      <c r="BR107" s="760"/>
      <c r="BS107" s="760"/>
      <c r="BT107" s="760"/>
      <c r="BU107" s="760"/>
      <c r="BV107" s="760"/>
      <c r="BW107" s="760"/>
      <c r="BX107" s="760"/>
      <c r="BY107" s="760"/>
      <c r="BZ107" s="760"/>
      <c r="CA107" s="760"/>
      <c r="CB107" s="760"/>
      <c r="CC107" s="760"/>
      <c r="CD107" s="760"/>
      <c r="CE107" s="760"/>
      <c r="CF107" s="760"/>
      <c r="CG107" s="760"/>
      <c r="CH107" s="760"/>
      <c r="CI107" s="760"/>
      <c r="CJ107" s="760"/>
      <c r="CK107" s="760"/>
      <c r="CL107" s="760"/>
      <c r="CM107" s="760"/>
      <c r="CN107" s="760"/>
      <c r="CO107" s="760"/>
      <c r="CP107" s="760"/>
      <c r="CQ107" s="760"/>
      <c r="CR107" s="760"/>
      <c r="CS107" s="760"/>
      <c r="CT107" s="760"/>
      <c r="CU107" s="760"/>
      <c r="CV107" s="760"/>
      <c r="CW107" s="760"/>
      <c r="CX107" s="760"/>
      <c r="CY107" s="760"/>
      <c r="CZ107" s="760"/>
      <c r="DA107" s="760"/>
      <c r="DB107" s="760"/>
      <c r="DC107" s="760"/>
      <c r="DD107" s="218"/>
      <c r="DE107" s="220"/>
    </row>
    <row r="108" spans="2:109" x14ac:dyDescent="0.25">
      <c r="B108" s="217"/>
      <c r="C108" s="260"/>
      <c r="D108" s="213"/>
      <c r="E108" s="219" t="s">
        <v>120</v>
      </c>
      <c r="F108" s="143" t="s">
        <v>617</v>
      </c>
      <c r="G108" s="219"/>
      <c r="H108" s="275"/>
      <c r="I108" s="760"/>
      <c r="J108" s="760"/>
      <c r="K108" s="760"/>
      <c r="L108" s="760"/>
      <c r="M108" s="760"/>
      <c r="N108" s="760"/>
      <c r="O108" s="760"/>
      <c r="P108" s="760"/>
      <c r="Q108" s="760"/>
      <c r="R108" s="760"/>
      <c r="S108" s="760"/>
      <c r="T108" s="760"/>
      <c r="U108" s="760"/>
      <c r="V108" s="760"/>
      <c r="W108" s="760"/>
      <c r="X108" s="760"/>
      <c r="Y108" s="760"/>
      <c r="Z108" s="760"/>
      <c r="AA108" s="760"/>
      <c r="AB108" s="760"/>
      <c r="AC108" s="760"/>
      <c r="AD108" s="760"/>
      <c r="AE108" s="760"/>
      <c r="AF108" s="760"/>
      <c r="AG108" s="760"/>
      <c r="AH108" s="760"/>
      <c r="AI108" s="760"/>
      <c r="AJ108" s="760"/>
      <c r="AK108" s="760"/>
      <c r="AL108" s="760"/>
      <c r="AM108" s="760"/>
      <c r="AN108" s="760"/>
      <c r="AO108" s="760"/>
      <c r="AP108" s="760"/>
      <c r="AQ108" s="760"/>
      <c r="AR108" s="760"/>
      <c r="AS108" s="760"/>
      <c r="AT108" s="760"/>
      <c r="AU108" s="760"/>
      <c r="AV108" s="760"/>
      <c r="AW108" s="760"/>
      <c r="AX108" s="760"/>
      <c r="AY108" s="760"/>
      <c r="AZ108" s="760"/>
      <c r="BA108" s="760"/>
      <c r="BB108" s="760"/>
      <c r="BC108" s="760"/>
      <c r="BD108" s="760"/>
      <c r="BE108" s="760"/>
      <c r="BF108" s="760"/>
      <c r="BG108" s="760"/>
      <c r="BH108" s="760"/>
      <c r="BI108" s="760"/>
      <c r="BJ108" s="760"/>
      <c r="BK108" s="760"/>
      <c r="BL108" s="760"/>
      <c r="BM108" s="760"/>
      <c r="BN108" s="760"/>
      <c r="BO108" s="760"/>
      <c r="BP108" s="760"/>
      <c r="BQ108" s="760"/>
      <c r="BR108" s="760"/>
      <c r="BS108" s="760"/>
      <c r="BT108" s="760"/>
      <c r="BU108" s="760"/>
      <c r="BV108" s="760"/>
      <c r="BW108" s="760"/>
      <c r="BX108" s="760"/>
      <c r="BY108" s="760"/>
      <c r="BZ108" s="760"/>
      <c r="CA108" s="760"/>
      <c r="CB108" s="760"/>
      <c r="CC108" s="760"/>
      <c r="CD108" s="760"/>
      <c r="CE108" s="760"/>
      <c r="CF108" s="760"/>
      <c r="CG108" s="760"/>
      <c r="CH108" s="760"/>
      <c r="CI108" s="760"/>
      <c r="CJ108" s="760"/>
      <c r="CK108" s="760"/>
      <c r="CL108" s="760"/>
      <c r="CM108" s="760"/>
      <c r="CN108" s="760"/>
      <c r="CO108" s="760"/>
      <c r="CP108" s="760"/>
      <c r="CQ108" s="760"/>
      <c r="CR108" s="760"/>
      <c r="CS108" s="760"/>
      <c r="CT108" s="760"/>
      <c r="CU108" s="760"/>
      <c r="CV108" s="760"/>
      <c r="CW108" s="760"/>
      <c r="CX108" s="760"/>
      <c r="CY108" s="760"/>
      <c r="CZ108" s="760"/>
      <c r="DA108" s="760"/>
      <c r="DB108" s="760"/>
      <c r="DC108" s="760"/>
      <c r="DD108" s="218"/>
      <c r="DE108" s="220"/>
    </row>
    <row r="109" spans="2:109" x14ac:dyDescent="0.25">
      <c r="B109" s="217"/>
      <c r="C109" s="260"/>
      <c r="D109" s="213"/>
      <c r="E109" s="219" t="s">
        <v>120</v>
      </c>
      <c r="F109" s="143" t="s">
        <v>617</v>
      </c>
      <c r="G109" s="219"/>
      <c r="H109" s="275"/>
      <c r="I109" s="760"/>
      <c r="J109" s="760"/>
      <c r="K109" s="760"/>
      <c r="L109" s="760"/>
      <c r="M109" s="760"/>
      <c r="N109" s="760"/>
      <c r="O109" s="760"/>
      <c r="P109" s="760"/>
      <c r="Q109" s="760"/>
      <c r="R109" s="760"/>
      <c r="S109" s="760"/>
      <c r="T109" s="760"/>
      <c r="U109" s="760"/>
      <c r="V109" s="760"/>
      <c r="W109" s="760"/>
      <c r="X109" s="760"/>
      <c r="Y109" s="760"/>
      <c r="Z109" s="760"/>
      <c r="AA109" s="760"/>
      <c r="AB109" s="760"/>
      <c r="AC109" s="760"/>
      <c r="AD109" s="760"/>
      <c r="AE109" s="760"/>
      <c r="AF109" s="760"/>
      <c r="AG109" s="760"/>
      <c r="AH109" s="760"/>
      <c r="AI109" s="760"/>
      <c r="AJ109" s="760"/>
      <c r="AK109" s="760"/>
      <c r="AL109" s="760"/>
      <c r="AM109" s="760"/>
      <c r="AN109" s="760"/>
      <c r="AO109" s="760"/>
      <c r="AP109" s="760"/>
      <c r="AQ109" s="760"/>
      <c r="AR109" s="760"/>
      <c r="AS109" s="760"/>
      <c r="AT109" s="760"/>
      <c r="AU109" s="760"/>
      <c r="AV109" s="760"/>
      <c r="AW109" s="760"/>
      <c r="AX109" s="760"/>
      <c r="AY109" s="760"/>
      <c r="AZ109" s="760"/>
      <c r="BA109" s="760"/>
      <c r="BB109" s="760"/>
      <c r="BC109" s="760"/>
      <c r="BD109" s="760"/>
      <c r="BE109" s="760"/>
      <c r="BF109" s="760"/>
      <c r="BG109" s="760"/>
      <c r="BH109" s="760"/>
      <c r="BI109" s="760"/>
      <c r="BJ109" s="760"/>
      <c r="BK109" s="760"/>
      <c r="BL109" s="760"/>
      <c r="BM109" s="760"/>
      <c r="BN109" s="760"/>
      <c r="BO109" s="760"/>
      <c r="BP109" s="760"/>
      <c r="BQ109" s="760"/>
      <c r="BR109" s="760"/>
      <c r="BS109" s="760"/>
      <c r="BT109" s="760"/>
      <c r="BU109" s="760"/>
      <c r="BV109" s="760"/>
      <c r="BW109" s="760"/>
      <c r="BX109" s="760"/>
      <c r="BY109" s="760"/>
      <c r="BZ109" s="760"/>
      <c r="CA109" s="760"/>
      <c r="CB109" s="760"/>
      <c r="CC109" s="760"/>
      <c r="CD109" s="760"/>
      <c r="CE109" s="760"/>
      <c r="CF109" s="760"/>
      <c r="CG109" s="760"/>
      <c r="CH109" s="760"/>
      <c r="CI109" s="760"/>
      <c r="CJ109" s="760"/>
      <c r="CK109" s="760"/>
      <c r="CL109" s="760"/>
      <c r="CM109" s="760"/>
      <c r="CN109" s="760"/>
      <c r="CO109" s="760"/>
      <c r="CP109" s="760"/>
      <c r="CQ109" s="760"/>
      <c r="CR109" s="760"/>
      <c r="CS109" s="760"/>
      <c r="CT109" s="760"/>
      <c r="CU109" s="760"/>
      <c r="CV109" s="760"/>
      <c r="CW109" s="760"/>
      <c r="CX109" s="760"/>
      <c r="CY109" s="760"/>
      <c r="CZ109" s="760"/>
      <c r="DA109" s="760"/>
      <c r="DB109" s="760"/>
      <c r="DC109" s="760"/>
      <c r="DD109" s="218"/>
      <c r="DE109" s="220"/>
    </row>
    <row r="110" spans="2:109" x14ac:dyDescent="0.25">
      <c r="B110" s="217"/>
      <c r="C110" s="260"/>
      <c r="D110" s="213"/>
      <c r="E110" s="219" t="s">
        <v>120</v>
      </c>
      <c r="F110" s="143" t="s">
        <v>617</v>
      </c>
      <c r="G110" s="219"/>
      <c r="H110" s="760"/>
      <c r="I110" s="760"/>
      <c r="J110" s="760"/>
      <c r="K110" s="760"/>
      <c r="L110" s="760"/>
      <c r="M110" s="760"/>
      <c r="N110" s="760"/>
      <c r="O110" s="760"/>
      <c r="P110" s="760"/>
      <c r="Q110" s="760"/>
      <c r="R110" s="760"/>
      <c r="S110" s="760"/>
      <c r="T110" s="760"/>
      <c r="U110" s="760"/>
      <c r="V110" s="760"/>
      <c r="W110" s="760"/>
      <c r="X110" s="760"/>
      <c r="Y110" s="760"/>
      <c r="Z110" s="760"/>
      <c r="AA110" s="760"/>
      <c r="AB110" s="760"/>
      <c r="AC110" s="760"/>
      <c r="AD110" s="760"/>
      <c r="AE110" s="760"/>
      <c r="AF110" s="760"/>
      <c r="AG110" s="760"/>
      <c r="AH110" s="760"/>
      <c r="AI110" s="760"/>
      <c r="AJ110" s="760"/>
      <c r="AK110" s="760"/>
      <c r="AL110" s="760"/>
      <c r="AM110" s="760"/>
      <c r="AN110" s="760"/>
      <c r="AO110" s="760"/>
      <c r="AP110" s="760"/>
      <c r="AQ110" s="760"/>
      <c r="AR110" s="760"/>
      <c r="AS110" s="760"/>
      <c r="AT110" s="760"/>
      <c r="AU110" s="760"/>
      <c r="AV110" s="760"/>
      <c r="AW110" s="760"/>
      <c r="AX110" s="760"/>
      <c r="AY110" s="760"/>
      <c r="AZ110" s="760"/>
      <c r="BA110" s="760"/>
      <c r="BB110" s="760"/>
      <c r="BC110" s="760"/>
      <c r="BD110" s="760"/>
      <c r="BE110" s="760"/>
      <c r="BF110" s="760"/>
      <c r="BG110" s="760"/>
      <c r="BH110" s="760"/>
      <c r="BI110" s="760"/>
      <c r="BJ110" s="760"/>
      <c r="BK110" s="760"/>
      <c r="BL110" s="760"/>
      <c r="BM110" s="760"/>
      <c r="BN110" s="760"/>
      <c r="BO110" s="760"/>
      <c r="BP110" s="760"/>
      <c r="BQ110" s="760"/>
      <c r="BR110" s="760"/>
      <c r="BS110" s="760"/>
      <c r="BT110" s="760"/>
      <c r="BU110" s="760"/>
      <c r="BV110" s="760"/>
      <c r="BW110" s="760"/>
      <c r="BX110" s="760"/>
      <c r="BY110" s="760"/>
      <c r="BZ110" s="760"/>
      <c r="CA110" s="760"/>
      <c r="CB110" s="760"/>
      <c r="CC110" s="760"/>
      <c r="CD110" s="760"/>
      <c r="CE110" s="760"/>
      <c r="CF110" s="760"/>
      <c r="CG110" s="760"/>
      <c r="CH110" s="760"/>
      <c r="CI110" s="760"/>
      <c r="CJ110" s="760"/>
      <c r="CK110" s="760"/>
      <c r="CL110" s="760"/>
      <c r="CM110" s="760"/>
      <c r="CN110" s="760"/>
      <c r="CO110" s="760"/>
      <c r="CP110" s="760"/>
      <c r="CQ110" s="760"/>
      <c r="CR110" s="760"/>
      <c r="CS110" s="760"/>
      <c r="CT110" s="760"/>
      <c r="CU110" s="760"/>
      <c r="CV110" s="760"/>
      <c r="CW110" s="760"/>
      <c r="CX110" s="760"/>
      <c r="CY110" s="760"/>
      <c r="CZ110" s="760"/>
      <c r="DA110" s="760"/>
      <c r="DB110" s="760"/>
      <c r="DC110" s="760"/>
      <c r="DD110" s="218"/>
      <c r="DE110" s="220"/>
    </row>
    <row r="111" spans="2:109" x14ac:dyDescent="0.25">
      <c r="B111" s="217"/>
      <c r="C111" s="260"/>
      <c r="D111" s="226"/>
      <c r="E111" s="219"/>
      <c r="F111" s="219"/>
      <c r="G111" s="219"/>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218"/>
      <c r="CC111" s="218"/>
      <c r="CD111" s="218"/>
      <c r="CE111" s="218"/>
      <c r="CF111" s="218"/>
      <c r="CG111" s="218"/>
      <c r="CH111" s="218"/>
      <c r="CI111" s="218"/>
      <c r="CJ111" s="218"/>
      <c r="CK111" s="218"/>
      <c r="CL111" s="218"/>
      <c r="CM111" s="218"/>
      <c r="CN111" s="218"/>
      <c r="CO111" s="218"/>
      <c r="CP111" s="218"/>
      <c r="CQ111" s="218"/>
      <c r="CR111" s="218"/>
      <c r="CS111" s="218"/>
      <c r="CT111" s="218"/>
      <c r="CU111" s="218"/>
      <c r="CV111" s="218"/>
      <c r="CW111" s="218"/>
      <c r="CX111" s="218"/>
      <c r="CY111" s="218"/>
      <c r="CZ111" s="218"/>
      <c r="DA111" s="218"/>
      <c r="DB111" s="218"/>
      <c r="DC111" s="218"/>
      <c r="DD111" s="218"/>
      <c r="DE111" s="220"/>
    </row>
    <row r="112" spans="2:109" ht="19.5" customHeight="1" x14ac:dyDescent="0.25">
      <c r="B112" s="217"/>
      <c r="C112" s="260"/>
      <c r="D112" s="296" t="s">
        <v>197</v>
      </c>
      <c r="E112" s="239"/>
      <c r="F112" s="239"/>
      <c r="G112" s="239"/>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c r="AI112" s="237"/>
      <c r="AJ112" s="237"/>
      <c r="AK112" s="237"/>
      <c r="AL112" s="237"/>
      <c r="AM112" s="237"/>
      <c r="AN112" s="237"/>
      <c r="AO112" s="237"/>
      <c r="AP112" s="237"/>
      <c r="AQ112" s="237"/>
      <c r="AR112" s="237"/>
      <c r="AS112" s="237"/>
      <c r="AT112" s="237"/>
      <c r="AU112" s="237"/>
      <c r="AV112" s="237"/>
      <c r="AW112" s="237"/>
      <c r="AX112" s="237"/>
      <c r="AY112" s="237"/>
      <c r="AZ112" s="237"/>
      <c r="BA112" s="237"/>
      <c r="BB112" s="237"/>
      <c r="BC112" s="237"/>
      <c r="BD112" s="237"/>
      <c r="BE112" s="237"/>
      <c r="BF112" s="237"/>
      <c r="BG112" s="237"/>
      <c r="BH112" s="237"/>
      <c r="BI112" s="237"/>
      <c r="BJ112" s="237"/>
      <c r="BK112" s="237"/>
      <c r="BL112" s="237"/>
      <c r="BM112" s="237"/>
      <c r="BN112" s="237"/>
      <c r="BO112" s="237"/>
      <c r="BP112" s="237"/>
      <c r="BQ112" s="237"/>
      <c r="BR112" s="237"/>
      <c r="BS112" s="237"/>
      <c r="BT112" s="237"/>
      <c r="BU112" s="237"/>
      <c r="BV112" s="237"/>
      <c r="BW112" s="237"/>
      <c r="BX112" s="237"/>
      <c r="BY112" s="237"/>
      <c r="BZ112" s="237"/>
      <c r="CA112" s="237"/>
      <c r="CB112" s="237"/>
      <c r="CC112" s="237"/>
      <c r="CD112" s="237"/>
      <c r="CE112" s="237"/>
      <c r="CF112" s="237"/>
      <c r="CG112" s="237"/>
      <c r="CH112" s="237"/>
      <c r="CI112" s="237"/>
      <c r="CJ112" s="237"/>
      <c r="CK112" s="237"/>
      <c r="CL112" s="237"/>
      <c r="CM112" s="237"/>
      <c r="CN112" s="237"/>
      <c r="CO112" s="237"/>
      <c r="CP112" s="237"/>
      <c r="CQ112" s="237"/>
      <c r="CR112" s="237"/>
      <c r="CS112" s="237"/>
      <c r="CT112" s="237"/>
      <c r="CU112" s="237"/>
      <c r="CV112" s="237"/>
      <c r="CW112" s="237"/>
      <c r="CX112" s="237"/>
      <c r="CY112" s="237"/>
      <c r="CZ112" s="237"/>
      <c r="DA112" s="237"/>
      <c r="DB112" s="237"/>
      <c r="DC112" s="237"/>
      <c r="DD112" s="237"/>
      <c r="DE112" s="220"/>
    </row>
    <row r="113" spans="2:109" x14ac:dyDescent="0.25">
      <c r="B113" s="217"/>
      <c r="C113" s="263" t="s">
        <v>643</v>
      </c>
      <c r="D113" s="821"/>
      <c r="E113" s="219" t="s">
        <v>120</v>
      </c>
      <c r="F113" s="143" t="s">
        <v>617</v>
      </c>
      <c r="G113" s="219"/>
      <c r="H113" s="275"/>
      <c r="I113" s="275"/>
      <c r="J113" s="275"/>
      <c r="K113" s="275"/>
      <c r="L113" s="275"/>
      <c r="M113" s="275"/>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c r="AW113" s="275"/>
      <c r="AX113" s="275"/>
      <c r="AY113" s="275"/>
      <c r="AZ113" s="275"/>
      <c r="BA113" s="275"/>
      <c r="BB113" s="275"/>
      <c r="BC113" s="275"/>
      <c r="BD113" s="275"/>
      <c r="BE113" s="275"/>
      <c r="BF113" s="275"/>
      <c r="BG113" s="275"/>
      <c r="BH113" s="275"/>
      <c r="BI113" s="275"/>
      <c r="BJ113" s="275"/>
      <c r="BK113" s="275"/>
      <c r="BL113" s="275"/>
      <c r="BM113" s="275"/>
      <c r="BN113" s="275"/>
      <c r="BO113" s="275"/>
      <c r="BP113" s="275"/>
      <c r="BQ113" s="275"/>
      <c r="BR113" s="275"/>
      <c r="BS113" s="275"/>
      <c r="BT113" s="275"/>
      <c r="BU113" s="275"/>
      <c r="BV113" s="275"/>
      <c r="BW113" s="275"/>
      <c r="BX113" s="275"/>
      <c r="BY113" s="275"/>
      <c r="BZ113" s="275"/>
      <c r="CA113" s="275"/>
      <c r="CB113" s="275"/>
      <c r="CC113" s="275"/>
      <c r="CD113" s="275"/>
      <c r="CE113" s="275"/>
      <c r="CF113" s="275"/>
      <c r="CG113" s="275"/>
      <c r="CH113" s="275"/>
      <c r="CI113" s="275"/>
      <c r="CJ113" s="275"/>
      <c r="CK113" s="275"/>
      <c r="CL113" s="275"/>
      <c r="CM113" s="275"/>
      <c r="CN113" s="275"/>
      <c r="CO113" s="275"/>
      <c r="CP113" s="275"/>
      <c r="CQ113" s="275"/>
      <c r="CR113" s="275"/>
      <c r="CS113" s="275"/>
      <c r="CT113" s="275"/>
      <c r="CU113" s="275"/>
      <c r="CV113" s="275"/>
      <c r="CW113" s="275"/>
      <c r="CX113" s="275"/>
      <c r="CY113" s="275"/>
      <c r="CZ113" s="275"/>
      <c r="DA113" s="275"/>
      <c r="DB113" s="275"/>
      <c r="DC113" s="275"/>
      <c r="DD113" s="218"/>
      <c r="DE113" s="220"/>
    </row>
    <row r="114" spans="2:109" x14ac:dyDescent="0.25">
      <c r="B114" s="217"/>
      <c r="C114" s="260"/>
      <c r="D114" s="247"/>
      <c r="E114" s="219"/>
      <c r="F114" s="219"/>
      <c r="G114" s="219"/>
      <c r="H114" s="218"/>
      <c r="I114" s="218"/>
      <c r="J114" s="218"/>
      <c r="K114" s="218"/>
      <c r="L114" s="218"/>
      <c r="M114" s="218"/>
      <c r="N114" s="218"/>
      <c r="O114" s="218"/>
      <c r="P114" s="218"/>
      <c r="Q114" s="218"/>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8"/>
      <c r="BL114" s="218"/>
      <c r="BM114" s="218"/>
      <c r="BN114" s="218"/>
      <c r="BO114" s="218"/>
      <c r="BP114" s="218"/>
      <c r="BQ114" s="218"/>
      <c r="BR114" s="218"/>
      <c r="BS114" s="218"/>
      <c r="BT114" s="218"/>
      <c r="BU114" s="218"/>
      <c r="BV114" s="218"/>
      <c r="BW114" s="218"/>
      <c r="BX114" s="218"/>
      <c r="BY114" s="218"/>
      <c r="BZ114" s="218"/>
      <c r="CA114" s="218"/>
      <c r="CB114" s="218"/>
      <c r="CC114" s="218"/>
      <c r="CD114" s="218"/>
      <c r="CE114" s="218"/>
      <c r="CF114" s="218"/>
      <c r="CG114" s="218"/>
      <c r="CH114" s="218"/>
      <c r="CI114" s="218"/>
      <c r="CJ114" s="218"/>
      <c r="CK114" s="218"/>
      <c r="CL114" s="218"/>
      <c r="CM114" s="218"/>
      <c r="CN114" s="218"/>
      <c r="CO114" s="218"/>
      <c r="CP114" s="218"/>
      <c r="CQ114" s="218"/>
      <c r="CR114" s="218"/>
      <c r="CS114" s="218"/>
      <c r="CT114" s="218"/>
      <c r="CU114" s="218"/>
      <c r="CV114" s="218"/>
      <c r="CW114" s="218"/>
      <c r="CX114" s="218"/>
      <c r="CY114" s="218"/>
      <c r="CZ114" s="218"/>
      <c r="DA114" s="218"/>
      <c r="DB114" s="218"/>
      <c r="DC114" s="218"/>
      <c r="DD114" s="218"/>
      <c r="DE114" s="220"/>
    </row>
    <row r="115" spans="2:109" ht="18.75" x14ac:dyDescent="0.25">
      <c r="B115" s="217"/>
      <c r="C115" s="263" t="s">
        <v>932</v>
      </c>
      <c r="D115" s="821" t="s">
        <v>800</v>
      </c>
      <c r="E115" s="219" t="s">
        <v>121</v>
      </c>
      <c r="F115" s="833" t="s">
        <v>549</v>
      </c>
      <c r="G115" s="219"/>
      <c r="H115" s="275"/>
      <c r="I115" s="275"/>
      <c r="J115" s="275"/>
      <c r="K115" s="275"/>
      <c r="L115" s="275"/>
      <c r="M115" s="275"/>
      <c r="N115" s="275"/>
      <c r="O115" s="275"/>
      <c r="P115" s="275"/>
      <c r="Q115" s="275"/>
      <c r="R115" s="275"/>
      <c r="S115" s="275"/>
      <c r="T115" s="275"/>
      <c r="U115" s="275"/>
      <c r="V115" s="275"/>
      <c r="W115" s="275"/>
      <c r="X115" s="275"/>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c r="AW115" s="275"/>
      <c r="AX115" s="275"/>
      <c r="AY115" s="275"/>
      <c r="AZ115" s="275"/>
      <c r="BA115" s="275"/>
      <c r="BB115" s="275"/>
      <c r="BC115" s="275"/>
      <c r="BD115" s="275"/>
      <c r="BE115" s="275"/>
      <c r="BF115" s="275"/>
      <c r="BG115" s="275"/>
      <c r="BH115" s="275"/>
      <c r="BI115" s="275"/>
      <c r="BJ115" s="275"/>
      <c r="BK115" s="275"/>
      <c r="BL115" s="275"/>
      <c r="BM115" s="275"/>
      <c r="BN115" s="275"/>
      <c r="BO115" s="275"/>
      <c r="BP115" s="275"/>
      <c r="BQ115" s="275"/>
      <c r="BR115" s="275"/>
      <c r="BS115" s="275"/>
      <c r="BT115" s="275"/>
      <c r="BU115" s="275"/>
      <c r="BV115" s="275"/>
      <c r="BW115" s="275"/>
      <c r="BX115" s="275"/>
      <c r="BY115" s="275"/>
      <c r="BZ115" s="275"/>
      <c r="CA115" s="275"/>
      <c r="CB115" s="275"/>
      <c r="CC115" s="275"/>
      <c r="CD115" s="275"/>
      <c r="CE115" s="275"/>
      <c r="CF115" s="275"/>
      <c r="CG115" s="275"/>
      <c r="CH115" s="275"/>
      <c r="CI115" s="275"/>
      <c r="CJ115" s="275"/>
      <c r="CK115" s="275"/>
      <c r="CL115" s="275"/>
      <c r="CM115" s="275"/>
      <c r="CN115" s="275"/>
      <c r="CO115" s="275"/>
      <c r="CP115" s="275"/>
      <c r="CQ115" s="275"/>
      <c r="CR115" s="275"/>
      <c r="CS115" s="275"/>
      <c r="CT115" s="275"/>
      <c r="CU115" s="275"/>
      <c r="CV115" s="275"/>
      <c r="CW115" s="275"/>
      <c r="CX115" s="275"/>
      <c r="CY115" s="275"/>
      <c r="CZ115" s="275"/>
      <c r="DA115" s="275"/>
      <c r="DB115" s="275"/>
      <c r="DC115" s="275"/>
      <c r="DD115" s="218"/>
      <c r="DE115" s="220"/>
    </row>
    <row r="116" spans="2:109" x14ac:dyDescent="0.25">
      <c r="B116" s="217"/>
      <c r="C116" s="260"/>
      <c r="D116" s="247"/>
      <c r="E116" s="219"/>
      <c r="F116" s="219"/>
      <c r="G116" s="219"/>
      <c r="H116" s="218"/>
      <c r="I116" s="218"/>
      <c r="J116" s="218"/>
      <c r="K116" s="218"/>
      <c r="L116" s="218"/>
      <c r="M116" s="218"/>
      <c r="N116" s="218"/>
      <c r="O116" s="218"/>
      <c r="P116" s="218"/>
      <c r="Q116" s="218"/>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8"/>
      <c r="BL116" s="218"/>
      <c r="BM116" s="218"/>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8"/>
      <c r="CQ116" s="218"/>
      <c r="CR116" s="218"/>
      <c r="CS116" s="218"/>
      <c r="CT116" s="218"/>
      <c r="CU116" s="218"/>
      <c r="CV116" s="218"/>
      <c r="CW116" s="218"/>
      <c r="CX116" s="218"/>
      <c r="CY116" s="218"/>
      <c r="CZ116" s="218"/>
      <c r="DA116" s="218"/>
      <c r="DB116" s="218"/>
      <c r="DC116" s="218"/>
      <c r="DD116" s="218"/>
      <c r="DE116" s="220"/>
    </row>
    <row r="117" spans="2:109" x14ac:dyDescent="0.25">
      <c r="B117" s="217"/>
      <c r="C117" s="260"/>
      <c r="D117" s="272" t="s">
        <v>173</v>
      </c>
      <c r="E117" s="273" t="s">
        <v>121</v>
      </c>
      <c r="F117" s="276" t="s">
        <v>571</v>
      </c>
      <c r="G117" s="276"/>
      <c r="H117" s="537">
        <f>IFERROR(IF(ISBLANK(H113),0,H113*INDEX(Assumptions!$D$20:$D$53,MATCH($D$113,lkpGreenHouseGases,0)))+IF(ISBLANK(H115),0,H115),0)</f>
        <v>0</v>
      </c>
      <c r="I117" s="537">
        <f>IFERROR(IF(ISBLANK(I113),0,I113*INDEX(Assumptions!$D$20:$D$53,MATCH($D$113,lkpGreenHouseGases,0)))+IF(ISBLANK(I115),0,I115),0)</f>
        <v>0</v>
      </c>
      <c r="J117" s="537">
        <f>IFERROR(IF(ISBLANK(J113),0,J113*INDEX(Assumptions!$D$20:$D$53,MATCH($D$113,lkpGreenHouseGases,0)))+IF(ISBLANK(J115),0,J115),0)</f>
        <v>0</v>
      </c>
      <c r="K117" s="537">
        <f>IFERROR(IF(ISBLANK(K113),0,K113*INDEX(Assumptions!$D$20:$D$53,MATCH($D$113,lkpGreenHouseGases,0)))+IF(ISBLANK(K115),0,K115),0)</f>
        <v>0</v>
      </c>
      <c r="L117" s="537">
        <f>IFERROR(IF(ISBLANK(L113),0,L113*INDEX(Assumptions!$D$20:$D$53,MATCH($D$113,lkpGreenHouseGases,0)))+IF(ISBLANK(L115),0,L115),0)</f>
        <v>0</v>
      </c>
      <c r="M117" s="537">
        <f>IFERROR(IF(ISBLANK(M113),0,M113*INDEX(Assumptions!$D$20:$D$53,MATCH($D$113,lkpGreenHouseGases,0)))+IF(ISBLANK(M115),0,M115),0)</f>
        <v>0</v>
      </c>
      <c r="N117" s="537">
        <f>IFERROR(IF(ISBLANK(N113),0,N113*INDEX(Assumptions!$D$20:$D$53,MATCH($D$113,lkpGreenHouseGases,0)))+IF(ISBLANK(N115),0,N115),0)</f>
        <v>0</v>
      </c>
      <c r="O117" s="537">
        <f>IFERROR(IF(ISBLANK(O113),0,O113*INDEX(Assumptions!$D$20:$D$53,MATCH($D$113,lkpGreenHouseGases,0)))+IF(ISBLANK(O115),0,O115),0)</f>
        <v>0</v>
      </c>
      <c r="P117" s="537">
        <f>IFERROR(IF(ISBLANK(P113),0,P113*INDEX(Assumptions!$D$20:$D$53,MATCH($D$113,lkpGreenHouseGases,0)))+IF(ISBLANK(P115),0,P115),0)</f>
        <v>0</v>
      </c>
      <c r="Q117" s="537">
        <f>IFERROR(IF(ISBLANK(Q113),0,Q113*INDEX(Assumptions!$D$20:$D$53,MATCH($D$113,lkpGreenHouseGases,0)))+IF(ISBLANK(Q115),0,Q115),0)</f>
        <v>0</v>
      </c>
      <c r="R117" s="537">
        <f>IFERROR(IF(ISBLANK(R113),0,R113*INDEX(Assumptions!$D$20:$D$53,MATCH($D$113,lkpGreenHouseGases,0)))+IF(ISBLANK(R115),0,R115),0)</f>
        <v>0</v>
      </c>
      <c r="S117" s="537">
        <f>IFERROR(IF(ISBLANK(S113),0,S113*INDEX(Assumptions!$D$20:$D$53,MATCH($D$113,lkpGreenHouseGases,0)))+IF(ISBLANK(S115),0,S115),0)</f>
        <v>0</v>
      </c>
      <c r="T117" s="537">
        <f>IFERROR(IF(ISBLANK(T113),0,T113*INDEX(Assumptions!$D$20:$D$53,MATCH($D$113,lkpGreenHouseGases,0)))+IF(ISBLANK(T115),0,T115),0)</f>
        <v>0</v>
      </c>
      <c r="U117" s="537">
        <f>IFERROR(IF(ISBLANK(U113),0,U113*INDEX(Assumptions!$D$20:$D$53,MATCH($D$113,lkpGreenHouseGases,0)))+IF(ISBLANK(U115),0,U115),0)</f>
        <v>0</v>
      </c>
      <c r="V117" s="537">
        <f>IFERROR(IF(ISBLANK(V113),0,V113*INDEX(Assumptions!$D$20:$D$53,MATCH($D$113,lkpGreenHouseGases,0)))+IF(ISBLANK(V115),0,V115),0)</f>
        <v>0</v>
      </c>
      <c r="W117" s="537">
        <f>IFERROR(IF(ISBLANK(W113),0,W113*INDEX(Assumptions!$D$20:$D$53,MATCH($D$113,lkpGreenHouseGases,0)))+IF(ISBLANK(W115),0,W115),0)</f>
        <v>0</v>
      </c>
      <c r="X117" s="537">
        <f>IFERROR(IF(ISBLANK(X113),0,X113*INDEX(Assumptions!$D$20:$D$53,MATCH($D$113,lkpGreenHouseGases,0)))+IF(ISBLANK(X115),0,X115),0)</f>
        <v>0</v>
      </c>
      <c r="Y117" s="537">
        <f>IFERROR(IF(ISBLANK(Y113),0,Y113*INDEX(Assumptions!$D$20:$D$53,MATCH($D$113,lkpGreenHouseGases,0)))+IF(ISBLANK(Y115),0,Y115),0)</f>
        <v>0</v>
      </c>
      <c r="Z117" s="537">
        <f>IFERROR(IF(ISBLANK(Z113),0,Z113*INDEX(Assumptions!$D$20:$D$53,MATCH($D$113,lkpGreenHouseGases,0)))+IF(ISBLANK(Z115),0,Z115),0)</f>
        <v>0</v>
      </c>
      <c r="AA117" s="537">
        <f>IFERROR(IF(ISBLANK(AA113),0,AA113*INDEX(Assumptions!$D$20:$D$53,MATCH($D$113,lkpGreenHouseGases,0)))+IF(ISBLANK(AA115),0,AA115),0)</f>
        <v>0</v>
      </c>
      <c r="AB117" s="537">
        <f>IFERROR(IF(ISBLANK(AB113),0,AB113*INDEX(Assumptions!$D$20:$D$53,MATCH($D$113,lkpGreenHouseGases,0)))+IF(ISBLANK(AB115),0,AB115),0)</f>
        <v>0</v>
      </c>
      <c r="AC117" s="537">
        <f>IFERROR(IF(ISBLANK(AC113),0,AC113*INDEX(Assumptions!$D$20:$D$53,MATCH($D$113,lkpGreenHouseGases,0)))+IF(ISBLANK(AC115),0,AC115),0)</f>
        <v>0</v>
      </c>
      <c r="AD117" s="537">
        <f>IFERROR(IF(ISBLANK(AD113),0,AD113*INDEX(Assumptions!$D$20:$D$53,MATCH($D$113,lkpGreenHouseGases,0)))+IF(ISBLANK(AD115),0,AD115),0)</f>
        <v>0</v>
      </c>
      <c r="AE117" s="537">
        <f>IFERROR(IF(ISBLANK(AE113),0,AE113*INDEX(Assumptions!$D$20:$D$53,MATCH($D$113,lkpGreenHouseGases,0)))+IF(ISBLANK(AE115),0,AE115),0)</f>
        <v>0</v>
      </c>
      <c r="AF117" s="537">
        <f>IFERROR(IF(ISBLANK(AF113),0,AF113*INDEX(Assumptions!$D$20:$D$53,MATCH($D$113,lkpGreenHouseGases,0)))+IF(ISBLANK(AF115),0,AF115),0)</f>
        <v>0</v>
      </c>
      <c r="AG117" s="537">
        <f>IFERROR(IF(ISBLANK(AG113),0,AG113*INDEX(Assumptions!$D$20:$D$53,MATCH($D$113,lkpGreenHouseGases,0)))+IF(ISBLANK(AG115),0,AG115),0)</f>
        <v>0</v>
      </c>
      <c r="AH117" s="537">
        <f>IFERROR(IF(ISBLANK(AH113),0,AH113*INDEX(Assumptions!$D$20:$D$53,MATCH($D$113,lkpGreenHouseGases,0)))+IF(ISBLANK(AH115),0,AH115),0)</f>
        <v>0</v>
      </c>
      <c r="AI117" s="537">
        <f>IFERROR(IF(ISBLANK(AI113),0,AI113*INDEX(Assumptions!$D$20:$D$53,MATCH($D$113,lkpGreenHouseGases,0)))+IF(ISBLANK(AI115),0,AI115),0)</f>
        <v>0</v>
      </c>
      <c r="AJ117" s="537">
        <f>IFERROR(IF(ISBLANK(AJ113),0,AJ113*INDEX(Assumptions!$D$20:$D$53,MATCH($D$113,lkpGreenHouseGases,0)))+IF(ISBLANK(AJ115),0,AJ115),0)</f>
        <v>0</v>
      </c>
      <c r="AK117" s="537">
        <f>IFERROR(IF(ISBLANK(AK113),0,AK113*INDEX(Assumptions!$D$20:$D$53,MATCH($D$113,lkpGreenHouseGases,0)))+IF(ISBLANK(AK115),0,AK115),0)</f>
        <v>0</v>
      </c>
      <c r="AL117" s="537">
        <f>IFERROR(IF(ISBLANK(AL113),0,AL113*INDEX(Assumptions!$D$20:$D$53,MATCH($D$113,lkpGreenHouseGases,0)))+IF(ISBLANK(AL115),0,AL115),0)</f>
        <v>0</v>
      </c>
      <c r="AM117" s="537">
        <f>IFERROR(IF(ISBLANK(AM113),0,AM113*INDEX(Assumptions!$D$20:$D$53,MATCH($D$113,lkpGreenHouseGases,0)))+IF(ISBLANK(AM115),0,AM115),0)</f>
        <v>0</v>
      </c>
      <c r="AN117" s="537">
        <f>IFERROR(IF(ISBLANK(AN113),0,AN113*INDEX(Assumptions!$D$20:$D$53,MATCH($D$113,lkpGreenHouseGases,0)))+IF(ISBLANK(AN115),0,AN115),0)</f>
        <v>0</v>
      </c>
      <c r="AO117" s="537">
        <f>IFERROR(IF(ISBLANK(AO113),0,AO113*INDEX(Assumptions!$D$20:$D$53,MATCH($D$113,lkpGreenHouseGases,0)))+IF(ISBLANK(AO115),0,AO115),0)</f>
        <v>0</v>
      </c>
      <c r="AP117" s="537">
        <f>IFERROR(IF(ISBLANK(AP113),0,AP113*INDEX(Assumptions!$D$20:$D$53,MATCH($D$113,lkpGreenHouseGases,0)))+IF(ISBLANK(AP115),0,AP115),0)</f>
        <v>0</v>
      </c>
      <c r="AQ117" s="537">
        <f>IFERROR(IF(ISBLANK(AQ113),0,AQ113*INDEX(Assumptions!$D$20:$D$53,MATCH($D$113,lkpGreenHouseGases,0)))+IF(ISBLANK(AQ115),0,AQ115),0)</f>
        <v>0</v>
      </c>
      <c r="AR117" s="537">
        <f>IFERROR(IF(ISBLANK(AR113),0,AR113*INDEX(Assumptions!$D$20:$D$53,MATCH($D$113,lkpGreenHouseGases,0)))+IF(ISBLANK(AR115),0,AR115),0)</f>
        <v>0</v>
      </c>
      <c r="AS117" s="537">
        <f>IFERROR(IF(ISBLANK(AS113),0,AS113*INDEX(Assumptions!$D$20:$D$53,MATCH($D$113,lkpGreenHouseGases,0)))+IF(ISBLANK(AS115),0,AS115),0)</f>
        <v>0</v>
      </c>
      <c r="AT117" s="537">
        <f>IFERROR(IF(ISBLANK(AT113),0,AT113*INDEX(Assumptions!$D$20:$D$53,MATCH($D$113,lkpGreenHouseGases,0)))+IF(ISBLANK(AT115),0,AT115),0)</f>
        <v>0</v>
      </c>
      <c r="AU117" s="537">
        <f>IFERROR(IF(ISBLANK(AU113),0,AU113*INDEX(Assumptions!$D$20:$D$53,MATCH($D$113,lkpGreenHouseGases,0)))+IF(ISBLANK(AU115),0,AU115),0)</f>
        <v>0</v>
      </c>
      <c r="AV117" s="537">
        <f>IFERROR(IF(ISBLANK(AV113),0,AV113*INDEX(Assumptions!$D$20:$D$53,MATCH($D$113,lkpGreenHouseGases,0)))+IF(ISBLANK(AV115),0,AV115),0)</f>
        <v>0</v>
      </c>
      <c r="AW117" s="537">
        <f>IFERROR(IF(ISBLANK(AW113),0,AW113*INDEX(Assumptions!$D$20:$D$53,MATCH($D$113,lkpGreenHouseGases,0)))+IF(ISBLANK(AW115),0,AW115),0)</f>
        <v>0</v>
      </c>
      <c r="AX117" s="537">
        <f>IFERROR(IF(ISBLANK(AX113),0,AX113*INDEX(Assumptions!$D$20:$D$53,MATCH($D$113,lkpGreenHouseGases,0)))+IF(ISBLANK(AX115),0,AX115),0)</f>
        <v>0</v>
      </c>
      <c r="AY117" s="537">
        <f>IFERROR(IF(ISBLANK(AY113),0,AY113*INDEX(Assumptions!$D$20:$D$53,MATCH($D$113,lkpGreenHouseGases,0)))+IF(ISBLANK(AY115),0,AY115),0)</f>
        <v>0</v>
      </c>
      <c r="AZ117" s="537">
        <f>IFERROR(IF(ISBLANK(AZ113),0,AZ113*INDEX(Assumptions!$D$20:$D$53,MATCH($D$113,lkpGreenHouseGases,0)))+IF(ISBLANK(AZ115),0,AZ115),0)</f>
        <v>0</v>
      </c>
      <c r="BA117" s="537">
        <f>IFERROR(IF(ISBLANK(BA113),0,BA113*INDEX(Assumptions!$D$20:$D$53,MATCH($D$113,lkpGreenHouseGases,0)))+IF(ISBLANK(BA115),0,BA115),0)</f>
        <v>0</v>
      </c>
      <c r="BB117" s="537">
        <f>IFERROR(IF(ISBLANK(BB113),0,BB113*INDEX(Assumptions!$D$20:$D$53,MATCH($D$113,lkpGreenHouseGases,0)))+IF(ISBLANK(BB115),0,BB115),0)</f>
        <v>0</v>
      </c>
      <c r="BC117" s="537">
        <f>IFERROR(IF(ISBLANK(BC113),0,BC113*INDEX(Assumptions!$D$20:$D$53,MATCH($D$113,lkpGreenHouseGases,0)))+IF(ISBLANK(BC115),0,BC115),0)</f>
        <v>0</v>
      </c>
      <c r="BD117" s="537">
        <f>IFERROR(IF(ISBLANK(BD113),0,BD113*INDEX(Assumptions!$D$20:$D$53,MATCH($D$113,lkpGreenHouseGases,0)))+IF(ISBLANK(BD115),0,BD115),0)</f>
        <v>0</v>
      </c>
      <c r="BE117" s="537">
        <f>IFERROR(IF(ISBLANK(BE113),0,BE113*INDEX(Assumptions!$D$20:$D$53,MATCH($D$113,lkpGreenHouseGases,0)))+IF(ISBLANK(BE115),0,BE115),0)</f>
        <v>0</v>
      </c>
      <c r="BF117" s="537">
        <f>IFERROR(IF(ISBLANK(BF113),0,BF113*INDEX(Assumptions!$D$20:$D$53,MATCH($D$113,lkpGreenHouseGases,0)))+IF(ISBLANK(BF115),0,BF115),0)</f>
        <v>0</v>
      </c>
      <c r="BG117" s="537">
        <f>IFERROR(IF(ISBLANK(BG113),0,BG113*INDEX(Assumptions!$D$20:$D$53,MATCH($D$113,lkpGreenHouseGases,0)))+IF(ISBLANK(BG115),0,BG115),0)</f>
        <v>0</v>
      </c>
      <c r="BH117" s="537">
        <f>IFERROR(IF(ISBLANK(BH113),0,BH113*INDEX(Assumptions!$D$20:$D$53,MATCH($D$113,lkpGreenHouseGases,0)))+IF(ISBLANK(BH115),0,BH115),0)</f>
        <v>0</v>
      </c>
      <c r="BI117" s="537">
        <f>IFERROR(IF(ISBLANK(BI113),0,BI113*INDEX(Assumptions!$D$20:$D$53,MATCH($D$113,lkpGreenHouseGases,0)))+IF(ISBLANK(BI115),0,BI115),0)</f>
        <v>0</v>
      </c>
      <c r="BJ117" s="537">
        <f>IFERROR(IF(ISBLANK(BJ113),0,BJ113*INDEX(Assumptions!$D$20:$D$53,MATCH($D$113,lkpGreenHouseGases,0)))+IF(ISBLANK(BJ115),0,BJ115),0)</f>
        <v>0</v>
      </c>
      <c r="BK117" s="537">
        <f>IFERROR(IF(ISBLANK(BK113),0,BK113*INDEX(Assumptions!$D$20:$D$53,MATCH($D$113,lkpGreenHouseGases,0)))+IF(ISBLANK(BK115),0,BK115),0)</f>
        <v>0</v>
      </c>
      <c r="BL117" s="537">
        <f>IFERROR(IF(ISBLANK(BL113),0,BL113*INDEX(Assumptions!$D$20:$D$53,MATCH($D$113,lkpGreenHouseGases,0)))+IF(ISBLANK(BL115),0,BL115),0)</f>
        <v>0</v>
      </c>
      <c r="BM117" s="537">
        <f>IFERROR(IF(ISBLANK(BM113),0,BM113*INDEX(Assumptions!$D$20:$D$53,MATCH($D$113,lkpGreenHouseGases,0)))+IF(ISBLANK(BM115),0,BM115),0)</f>
        <v>0</v>
      </c>
      <c r="BN117" s="537">
        <f>IFERROR(IF(ISBLANK(BN113),0,BN113*INDEX(Assumptions!$D$20:$D$53,MATCH($D$113,lkpGreenHouseGases,0)))+IF(ISBLANK(BN115),0,BN115),0)</f>
        <v>0</v>
      </c>
      <c r="BO117" s="537">
        <f>IFERROR(IF(ISBLANK(BO113),0,BO113*INDEX(Assumptions!$D$20:$D$53,MATCH($D$113,lkpGreenHouseGases,0)))+IF(ISBLANK(BO115),0,BO115),0)</f>
        <v>0</v>
      </c>
      <c r="BP117" s="537">
        <f>IFERROR(IF(ISBLANK(BP113),0,BP113*INDEX(Assumptions!$D$20:$D$53,MATCH($D$113,lkpGreenHouseGases,0)))+IF(ISBLANK(BP115),0,BP115),0)</f>
        <v>0</v>
      </c>
      <c r="BQ117" s="537">
        <f>IFERROR(IF(ISBLANK(BQ113),0,BQ113*INDEX(Assumptions!$D$20:$D$53,MATCH($D$113,lkpGreenHouseGases,0)))+IF(ISBLANK(BQ115),0,BQ115),0)</f>
        <v>0</v>
      </c>
      <c r="BR117" s="537">
        <f>IFERROR(IF(ISBLANK(BR113),0,BR113*INDEX(Assumptions!$D$20:$D$53,MATCH($D$113,lkpGreenHouseGases,0)))+IF(ISBLANK(BR115),0,BR115),0)</f>
        <v>0</v>
      </c>
      <c r="BS117" s="537">
        <f>IFERROR(IF(ISBLANK(BS113),0,BS113*INDEX(Assumptions!$D$20:$D$53,MATCH($D$113,lkpGreenHouseGases,0)))+IF(ISBLANK(BS115),0,BS115),0)</f>
        <v>0</v>
      </c>
      <c r="BT117" s="537">
        <f>IFERROR(IF(ISBLANK(BT113),0,BT113*INDEX(Assumptions!$D$20:$D$53,MATCH($D$113,lkpGreenHouseGases,0)))+IF(ISBLANK(BT115),0,BT115),0)</f>
        <v>0</v>
      </c>
      <c r="BU117" s="537">
        <f>IFERROR(IF(ISBLANK(BU113),0,BU113*INDEX(Assumptions!$D$20:$D$53,MATCH($D$113,lkpGreenHouseGases,0)))+IF(ISBLANK(BU115),0,BU115),0)</f>
        <v>0</v>
      </c>
      <c r="BV117" s="537">
        <f>IFERROR(IF(ISBLANK(BV113),0,BV113*INDEX(Assumptions!$D$20:$D$53,MATCH($D$113,lkpGreenHouseGases,0)))+IF(ISBLANK(BV115),0,BV115),0)</f>
        <v>0</v>
      </c>
      <c r="BW117" s="537">
        <f>IFERROR(IF(ISBLANK(BW113),0,BW113*INDEX(Assumptions!$D$20:$D$53,MATCH($D$113,lkpGreenHouseGases,0)))+IF(ISBLANK(BW115),0,BW115),0)</f>
        <v>0</v>
      </c>
      <c r="BX117" s="537">
        <f>IFERROR(IF(ISBLANK(BX113),0,BX113*INDEX(Assumptions!$D$20:$D$53,MATCH($D$113,lkpGreenHouseGases,0)))+IF(ISBLANK(BX115),0,BX115),0)</f>
        <v>0</v>
      </c>
      <c r="BY117" s="537">
        <f>IFERROR(IF(ISBLANK(BY113),0,BY113*INDEX(Assumptions!$D$20:$D$53,MATCH($D$113,lkpGreenHouseGases,0)))+IF(ISBLANK(BY115),0,BY115),0)</f>
        <v>0</v>
      </c>
      <c r="BZ117" s="537">
        <f>IFERROR(IF(ISBLANK(BZ113),0,BZ113*INDEX(Assumptions!$D$20:$D$53,MATCH($D$113,lkpGreenHouseGases,0)))+IF(ISBLANK(BZ115),0,BZ115),0)</f>
        <v>0</v>
      </c>
      <c r="CA117" s="537">
        <f>IFERROR(IF(ISBLANK(CA113),0,CA113*INDEX(Assumptions!$D$20:$D$53,MATCH($D$113,lkpGreenHouseGases,0)))+IF(ISBLANK(CA115),0,CA115),0)</f>
        <v>0</v>
      </c>
      <c r="CB117" s="537">
        <f>IFERROR(IF(ISBLANK(CB113),0,CB113*INDEX(Assumptions!$D$20:$D$53,MATCH($D$113,lkpGreenHouseGases,0)))+IF(ISBLANK(CB115),0,CB115),0)</f>
        <v>0</v>
      </c>
      <c r="CC117" s="537">
        <f>IFERROR(IF(ISBLANK(CC113),0,CC113*INDEX(Assumptions!$D$20:$D$53,MATCH($D$113,lkpGreenHouseGases,0)))+IF(ISBLANK(CC115),0,CC115),0)</f>
        <v>0</v>
      </c>
      <c r="CD117" s="537">
        <f>IFERROR(IF(ISBLANK(CD113),0,CD113*INDEX(Assumptions!$D$20:$D$53,MATCH($D$113,lkpGreenHouseGases,0)))+IF(ISBLANK(CD115),0,CD115),0)</f>
        <v>0</v>
      </c>
      <c r="CE117" s="537">
        <f>IFERROR(IF(ISBLANK(CE113),0,CE113*INDEX(Assumptions!$D$20:$D$53,MATCH($D$113,lkpGreenHouseGases,0)))+IF(ISBLANK(CE115),0,CE115),0)</f>
        <v>0</v>
      </c>
      <c r="CF117" s="537">
        <f>IFERROR(IF(ISBLANK(CF113),0,CF113*INDEX(Assumptions!$D$20:$D$53,MATCH($D$113,lkpGreenHouseGases,0)))+IF(ISBLANK(CF115),0,CF115),0)</f>
        <v>0</v>
      </c>
      <c r="CG117" s="537">
        <f>IFERROR(IF(ISBLANK(CG113),0,CG113*INDEX(Assumptions!$D$20:$D$53,MATCH($D$113,lkpGreenHouseGases,0)))+IF(ISBLANK(CG115),0,CG115),0)</f>
        <v>0</v>
      </c>
      <c r="CH117" s="537">
        <f>IFERROR(IF(ISBLANK(CH113),0,CH113*INDEX(Assumptions!$D$20:$D$53,MATCH($D$113,lkpGreenHouseGases,0)))+IF(ISBLANK(CH115),0,CH115),0)</f>
        <v>0</v>
      </c>
      <c r="CI117" s="537">
        <f>IFERROR(IF(ISBLANK(CI113),0,CI113*INDEX(Assumptions!$D$20:$D$53,MATCH($D$113,lkpGreenHouseGases,0)))+IF(ISBLANK(CI115),0,CI115),0)</f>
        <v>0</v>
      </c>
      <c r="CJ117" s="537">
        <f>IFERROR(IF(ISBLANK(CJ113),0,CJ113*INDEX(Assumptions!$D$20:$D$53,MATCH($D$113,lkpGreenHouseGases,0)))+IF(ISBLANK(CJ115),0,CJ115),0)</f>
        <v>0</v>
      </c>
      <c r="CK117" s="537">
        <f>IFERROR(IF(ISBLANK(CK113),0,CK113*INDEX(Assumptions!$D$20:$D$53,MATCH($D$113,lkpGreenHouseGases,0)))+IF(ISBLANK(CK115),0,CK115),0)</f>
        <v>0</v>
      </c>
      <c r="CL117" s="537">
        <f>IFERROR(IF(ISBLANK(CL113),0,CL113*INDEX(Assumptions!$D$20:$D$53,MATCH($D$113,lkpGreenHouseGases,0)))+IF(ISBLANK(CL115),0,CL115),0)</f>
        <v>0</v>
      </c>
      <c r="CM117" s="537">
        <f>IFERROR(IF(ISBLANK(CM113),0,CM113*INDEX(Assumptions!$D$20:$D$53,MATCH($D$113,lkpGreenHouseGases,0)))+IF(ISBLANK(CM115),0,CM115),0)</f>
        <v>0</v>
      </c>
      <c r="CN117" s="537">
        <f>IFERROR(IF(ISBLANK(CN113),0,CN113*INDEX(Assumptions!$D$20:$D$53,MATCH($D$113,lkpGreenHouseGases,0)))+IF(ISBLANK(CN115),0,CN115),0)</f>
        <v>0</v>
      </c>
      <c r="CO117" s="537">
        <f>IFERROR(IF(ISBLANK(CO113),0,CO113*INDEX(Assumptions!$D$20:$D$53,MATCH($D$113,lkpGreenHouseGases,0)))+IF(ISBLANK(CO115),0,CO115),0)</f>
        <v>0</v>
      </c>
      <c r="CP117" s="537">
        <f>IFERROR(IF(ISBLANK(CP113),0,CP113*INDEX(Assumptions!$D$20:$D$53,MATCH($D$113,lkpGreenHouseGases,0)))+IF(ISBLANK(CP115),0,CP115),0)</f>
        <v>0</v>
      </c>
      <c r="CQ117" s="537">
        <f>IFERROR(IF(ISBLANK(CQ113),0,CQ113*INDEX(Assumptions!$D$20:$D$53,MATCH($D$113,lkpGreenHouseGases,0)))+IF(ISBLANK(CQ115),0,CQ115),0)</f>
        <v>0</v>
      </c>
      <c r="CR117" s="537">
        <f>IFERROR(IF(ISBLANK(CR113),0,CR113*INDEX(Assumptions!$D$20:$D$53,MATCH($D$113,lkpGreenHouseGases,0)))+IF(ISBLANK(CR115),0,CR115),0)</f>
        <v>0</v>
      </c>
      <c r="CS117" s="537">
        <f>IFERROR(IF(ISBLANK(CS113),0,CS113*INDEX(Assumptions!$D$20:$D$53,MATCH($D$113,lkpGreenHouseGases,0)))+IF(ISBLANK(CS115),0,CS115),0)</f>
        <v>0</v>
      </c>
      <c r="CT117" s="537">
        <f>IFERROR(IF(ISBLANK(CT113),0,CT113*INDEX(Assumptions!$D$20:$D$53,MATCH($D$113,lkpGreenHouseGases,0)))+IF(ISBLANK(CT115),0,CT115),0)</f>
        <v>0</v>
      </c>
      <c r="CU117" s="537">
        <f>IFERROR(IF(ISBLANK(CU113),0,CU113*INDEX(Assumptions!$D$20:$D$53,MATCH($D$113,lkpGreenHouseGases,0)))+IF(ISBLANK(CU115),0,CU115),0)</f>
        <v>0</v>
      </c>
      <c r="CV117" s="537">
        <f>IFERROR(IF(ISBLANK(CV113),0,CV113*INDEX(Assumptions!$D$20:$D$53,MATCH($D$113,lkpGreenHouseGases,0)))+IF(ISBLANK(CV115),0,CV115),0)</f>
        <v>0</v>
      </c>
      <c r="CW117" s="537">
        <f>IFERROR(IF(ISBLANK(CW113),0,CW113*INDEX(Assumptions!$D$20:$D$53,MATCH($D$113,lkpGreenHouseGases,0)))+IF(ISBLANK(CW115),0,CW115),0)</f>
        <v>0</v>
      </c>
      <c r="CX117" s="537">
        <f>IFERROR(IF(ISBLANK(CX113),0,CX113*INDEX(Assumptions!$D$20:$D$53,MATCH($D$113,lkpGreenHouseGases,0)))+IF(ISBLANK(CX115),0,CX115),0)</f>
        <v>0</v>
      </c>
      <c r="CY117" s="537">
        <f>IFERROR(IF(ISBLANK(CY113),0,CY113*INDEX(Assumptions!$D$20:$D$53,MATCH($D$113,lkpGreenHouseGases,0)))+IF(ISBLANK(CY115),0,CY115),0)</f>
        <v>0</v>
      </c>
      <c r="CZ117" s="537">
        <f>IFERROR(IF(ISBLANK(CZ113),0,CZ113*INDEX(Assumptions!$D$20:$D$53,MATCH($D$113,lkpGreenHouseGases,0)))+IF(ISBLANK(CZ115),0,CZ115),0)</f>
        <v>0</v>
      </c>
      <c r="DA117" s="537">
        <f>IFERROR(IF(ISBLANK(DA113),0,DA113*INDEX(Assumptions!$D$20:$D$53,MATCH($D$113,lkpGreenHouseGases,0)))+IF(ISBLANK(DA115),0,DA115),0)</f>
        <v>0</v>
      </c>
      <c r="DB117" s="537">
        <f>IFERROR(IF(ISBLANK(DB113),0,DB113*INDEX(Assumptions!$D$20:$D$53,MATCH($D$113,lkpGreenHouseGases,0)))+IF(ISBLANK(DB115),0,DB115),0)</f>
        <v>0</v>
      </c>
      <c r="DC117" s="537">
        <f>IFERROR(IF(ISBLANK(DC113),0,DC113*INDEX(Assumptions!$D$20:$D$53,MATCH($D$113,lkpGreenHouseGases,0)))+IF(ISBLANK(DC115),0,DC115),0)</f>
        <v>0</v>
      </c>
      <c r="DD117" s="218">
        <f>IFERROR(IF(ISBLANK(DD113),0,DD113*INDEX(Assumptions!$D$20:$D$53,MATCH($D$113,lkpGreenHouseGases,0)))+IF(ISBLANK(DD115),0,DD115),0)</f>
        <v>0</v>
      </c>
      <c r="DE117" s="220"/>
    </row>
    <row r="118" spans="2:109" x14ac:dyDescent="0.25">
      <c r="B118" s="217"/>
      <c r="C118" s="260"/>
      <c r="D118" s="226"/>
      <c r="E118" s="219"/>
      <c r="F118" s="219"/>
      <c r="G118" s="219"/>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c r="BP118" s="218"/>
      <c r="BQ118" s="218"/>
      <c r="BR118" s="218"/>
      <c r="BS118" s="218"/>
      <c r="BT118" s="218"/>
      <c r="BU118" s="218"/>
      <c r="BV118" s="218"/>
      <c r="BW118" s="218"/>
      <c r="BX118" s="218"/>
      <c r="BY118" s="218"/>
      <c r="BZ118" s="218"/>
      <c r="CA118" s="218"/>
      <c r="CB118" s="218"/>
      <c r="CC118" s="218"/>
      <c r="CD118" s="218"/>
      <c r="CE118" s="218"/>
      <c r="CF118" s="218"/>
      <c r="CG118" s="218"/>
      <c r="CH118" s="218"/>
      <c r="CI118" s="218"/>
      <c r="CJ118" s="218"/>
      <c r="CK118" s="218"/>
      <c r="CL118" s="218"/>
      <c r="CM118" s="218"/>
      <c r="CN118" s="218"/>
      <c r="CO118" s="218"/>
      <c r="CP118" s="218"/>
      <c r="CQ118" s="218"/>
      <c r="CR118" s="218"/>
      <c r="CS118" s="218"/>
      <c r="CT118" s="218"/>
      <c r="CU118" s="218"/>
      <c r="CV118" s="218"/>
      <c r="CW118" s="218"/>
      <c r="CX118" s="218"/>
      <c r="CY118" s="218"/>
      <c r="CZ118" s="218"/>
      <c r="DA118" s="218"/>
      <c r="DB118" s="218"/>
      <c r="DC118" s="218"/>
      <c r="DD118" s="218"/>
      <c r="DE118" s="220"/>
    </row>
    <row r="119" spans="2:109" ht="21" x14ac:dyDescent="0.25">
      <c r="B119" s="217"/>
      <c r="C119" s="260"/>
      <c r="D119" s="296" t="s">
        <v>198</v>
      </c>
      <c r="E119" s="238" t="s">
        <v>549</v>
      </c>
      <c r="F119" s="239"/>
      <c r="G119" s="239"/>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c r="AI119" s="237"/>
      <c r="AJ119" s="237"/>
      <c r="AK119" s="237"/>
      <c r="AL119" s="237"/>
      <c r="AM119" s="237"/>
      <c r="AN119" s="237"/>
      <c r="AO119" s="237"/>
      <c r="AP119" s="237"/>
      <c r="AQ119" s="237"/>
      <c r="AR119" s="237"/>
      <c r="AS119" s="237"/>
      <c r="AT119" s="237"/>
      <c r="AU119" s="237"/>
      <c r="AV119" s="237"/>
      <c r="AW119" s="237"/>
      <c r="AX119" s="237"/>
      <c r="AY119" s="237"/>
      <c r="AZ119" s="237"/>
      <c r="BA119" s="237"/>
      <c r="BB119" s="237"/>
      <c r="BC119" s="237"/>
      <c r="BD119" s="237"/>
      <c r="BE119" s="237"/>
      <c r="BF119" s="237"/>
      <c r="BG119" s="237"/>
      <c r="BH119" s="237"/>
      <c r="BI119" s="237"/>
      <c r="BJ119" s="237"/>
      <c r="BK119" s="237"/>
      <c r="BL119" s="237"/>
      <c r="BM119" s="237"/>
      <c r="BN119" s="237"/>
      <c r="BO119" s="237"/>
      <c r="BP119" s="237"/>
      <c r="BQ119" s="237"/>
      <c r="BR119" s="237"/>
      <c r="BS119" s="237"/>
      <c r="BT119" s="237"/>
      <c r="BU119" s="237"/>
      <c r="BV119" s="237"/>
      <c r="BW119" s="237"/>
      <c r="BX119" s="237"/>
      <c r="BY119" s="237"/>
      <c r="BZ119" s="237"/>
      <c r="CA119" s="237"/>
      <c r="CB119" s="237"/>
      <c r="CC119" s="237"/>
      <c r="CD119" s="237"/>
      <c r="CE119" s="237"/>
      <c r="CF119" s="237"/>
      <c r="CG119" s="237"/>
      <c r="CH119" s="237"/>
      <c r="CI119" s="237"/>
      <c r="CJ119" s="237"/>
      <c r="CK119" s="237"/>
      <c r="CL119" s="237"/>
      <c r="CM119" s="237"/>
      <c r="CN119" s="237"/>
      <c r="CO119" s="237"/>
      <c r="CP119" s="237"/>
      <c r="CQ119" s="237"/>
      <c r="CR119" s="237"/>
      <c r="CS119" s="237"/>
      <c r="CT119" s="237"/>
      <c r="CU119" s="237"/>
      <c r="CV119" s="237"/>
      <c r="CW119" s="237"/>
      <c r="CX119" s="237"/>
      <c r="CY119" s="237"/>
      <c r="CZ119" s="237"/>
      <c r="DA119" s="237"/>
      <c r="DB119" s="237"/>
      <c r="DC119" s="237"/>
      <c r="DD119" s="237"/>
      <c r="DE119" s="220"/>
    </row>
    <row r="120" spans="2:109" x14ac:dyDescent="0.25">
      <c r="B120" s="217"/>
      <c r="C120" s="263"/>
      <c r="D120" s="226" t="str">
        <f t="shared" ref="D120:D126" si="9">D92</f>
        <v>Electricity</v>
      </c>
      <c r="E120" s="219" t="s">
        <v>121</v>
      </c>
      <c r="F120" s="276" t="s">
        <v>571</v>
      </c>
      <c r="G120" s="276"/>
      <c r="H120" s="538">
        <f>IFERROR(H84*INDEX('Emissions factors'!$F$5:$CR$10,MATCH('Data Input - BAT'!$D120,'Emissions factors'!$C$5:$C$10,0),MATCH('Data Input - BAT'!H$7,'Emissions factors'!$F$4:$CR$4,0))/1000,0)</f>
        <v>0</v>
      </c>
      <c r="I120" s="538">
        <f>IFERROR(I84*INDEX('Emissions factors'!$F$5:$CR$10,MATCH('Data Input - BAT'!$D120,'Emissions factors'!$C$5:$C$10,0),MATCH('Data Input - BAT'!I$7,'Emissions factors'!$F$4:$CR$4,0))/1000,0)</f>
        <v>0</v>
      </c>
      <c r="J120" s="538">
        <f>IFERROR(J84*INDEX('Emissions factors'!$F$5:$CR$10,MATCH('Data Input - BAT'!$D120,'Emissions factors'!$C$5:$C$10,0),MATCH('Data Input - BAT'!J$7,'Emissions factors'!$F$4:$CR$4,0))/1000,0)</f>
        <v>0</v>
      </c>
      <c r="K120" s="538">
        <f>IFERROR(K84*INDEX('Emissions factors'!$F$5:$CR$10,MATCH('Data Input - BAT'!$D120,'Emissions factors'!$C$5:$C$10,0),MATCH('Data Input - BAT'!K$7,'Emissions factors'!$F$4:$CR$4,0))/1000,0)</f>
        <v>0</v>
      </c>
      <c r="L120" s="538">
        <f>IFERROR(L84*INDEX('Emissions factors'!$F$5:$CR$10,MATCH('Data Input - BAT'!$D120,'Emissions factors'!$C$5:$C$10,0),MATCH('Data Input - BAT'!L$7,'Emissions factors'!$F$4:$CR$4,0))/1000,0)</f>
        <v>0</v>
      </c>
      <c r="M120" s="538">
        <f>IFERROR(M84*INDEX('Emissions factors'!$F$5:$CR$10,MATCH('Data Input - BAT'!$D120,'Emissions factors'!$C$5:$C$10,0),MATCH('Data Input - BAT'!M$7,'Emissions factors'!$F$4:$CR$4,0))/1000,0)</f>
        <v>0</v>
      </c>
      <c r="N120" s="538">
        <f>IFERROR(N84*INDEX('Emissions factors'!$F$5:$CR$10,MATCH('Data Input - BAT'!$D120,'Emissions factors'!$C$5:$C$10,0),MATCH('Data Input - BAT'!N$7,'Emissions factors'!$F$4:$CR$4,0))/1000,0)</f>
        <v>0</v>
      </c>
      <c r="O120" s="538">
        <f>IFERROR(O84*INDEX('Emissions factors'!$F$5:$CR$10,MATCH('Data Input - BAT'!$D120,'Emissions factors'!$C$5:$C$10,0),MATCH('Data Input - BAT'!O$7,'Emissions factors'!$F$4:$CR$4,0))/1000,0)</f>
        <v>0</v>
      </c>
      <c r="P120" s="538">
        <f>IFERROR(P84*INDEX('Emissions factors'!$F$5:$CR$10,MATCH('Data Input - BAT'!$D120,'Emissions factors'!$C$5:$C$10,0),MATCH('Data Input - BAT'!P$7,'Emissions factors'!$F$4:$CR$4,0))/1000,0)</f>
        <v>0</v>
      </c>
      <c r="Q120" s="538">
        <f>IFERROR(Q84*INDEX('Emissions factors'!$F$5:$CR$10,MATCH('Data Input - BAT'!$D120,'Emissions factors'!$C$5:$C$10,0),MATCH('Data Input - BAT'!Q$7,'Emissions factors'!$F$4:$CR$4,0))/1000,0)</f>
        <v>0</v>
      </c>
      <c r="R120" s="538">
        <f>IFERROR(R84*INDEX('Emissions factors'!$F$5:$CR$10,MATCH('Data Input - BAT'!$D120,'Emissions factors'!$C$5:$C$10,0),MATCH('Data Input - BAT'!R$7,'Emissions factors'!$F$4:$CR$4,0))/1000,0)</f>
        <v>0</v>
      </c>
      <c r="S120" s="538">
        <f>IFERROR(S84*INDEX('Emissions factors'!$F$5:$CR$10,MATCH('Data Input - BAT'!$D120,'Emissions factors'!$C$5:$C$10,0),MATCH('Data Input - BAT'!S$7,'Emissions factors'!$F$4:$CR$4,0))/1000,0)</f>
        <v>0</v>
      </c>
      <c r="T120" s="538">
        <f>IFERROR(T84*INDEX('Emissions factors'!$F$5:$CR$10,MATCH('Data Input - BAT'!$D120,'Emissions factors'!$C$5:$C$10,0),MATCH('Data Input - BAT'!T$7,'Emissions factors'!$F$4:$CR$4,0))/1000,0)</f>
        <v>0</v>
      </c>
      <c r="U120" s="538">
        <f>IFERROR(U84*INDEX('Emissions factors'!$F$5:$CR$10,MATCH('Data Input - BAT'!$D120,'Emissions factors'!$C$5:$C$10,0),MATCH('Data Input - BAT'!U$7,'Emissions factors'!$F$4:$CR$4,0))/1000,0)</f>
        <v>0</v>
      </c>
      <c r="V120" s="538">
        <f>IFERROR(V84*INDEX('Emissions factors'!$F$5:$CR$10,MATCH('Data Input - BAT'!$D120,'Emissions factors'!$C$5:$C$10,0),MATCH('Data Input - BAT'!V$7,'Emissions factors'!$F$4:$CR$4,0))/1000,0)</f>
        <v>0</v>
      </c>
      <c r="W120" s="538">
        <f>IFERROR(W84*INDEX('Emissions factors'!$F$5:$CR$10,MATCH('Data Input - BAT'!$D120,'Emissions factors'!$C$5:$C$10,0),MATCH('Data Input - BAT'!W$7,'Emissions factors'!$F$4:$CR$4,0))/1000,0)</f>
        <v>0</v>
      </c>
      <c r="X120" s="538">
        <f>IFERROR(X84*INDEX('Emissions factors'!$F$5:$CR$10,MATCH('Data Input - BAT'!$D120,'Emissions factors'!$C$5:$C$10,0),MATCH('Data Input - BAT'!X$7,'Emissions factors'!$F$4:$CR$4,0))/1000,0)</f>
        <v>0</v>
      </c>
      <c r="Y120" s="538">
        <f>IFERROR(Y84*INDEX('Emissions factors'!$F$5:$CR$10,MATCH('Data Input - BAT'!$D120,'Emissions factors'!$C$5:$C$10,0),MATCH('Data Input - BAT'!Y$7,'Emissions factors'!$F$4:$CR$4,0))/1000,0)</f>
        <v>0</v>
      </c>
      <c r="Z120" s="538">
        <f>IFERROR(Z84*INDEX('Emissions factors'!$F$5:$CR$10,MATCH('Data Input - BAT'!$D120,'Emissions factors'!$C$5:$C$10,0),MATCH('Data Input - BAT'!Z$7,'Emissions factors'!$F$4:$CR$4,0))/1000,0)</f>
        <v>0</v>
      </c>
      <c r="AA120" s="538">
        <f>IFERROR(AA84*INDEX('Emissions factors'!$F$5:$CR$10,MATCH('Data Input - BAT'!$D120,'Emissions factors'!$C$5:$C$10,0),MATCH('Data Input - BAT'!AA$7,'Emissions factors'!$F$4:$CR$4,0))/1000,0)</f>
        <v>0</v>
      </c>
      <c r="AB120" s="538">
        <f>IFERROR(AB84*INDEX('Emissions factors'!$F$5:$CR$10,MATCH('Data Input - BAT'!$D120,'Emissions factors'!$C$5:$C$10,0),MATCH('Data Input - BAT'!AB$7,'Emissions factors'!$F$4:$CR$4,0))/1000,0)</f>
        <v>0</v>
      </c>
      <c r="AC120" s="538">
        <f>IFERROR(AC84*INDEX('Emissions factors'!$F$5:$CR$10,MATCH('Data Input - BAT'!$D120,'Emissions factors'!$C$5:$C$10,0),MATCH('Data Input - BAT'!AC$7,'Emissions factors'!$F$4:$CR$4,0))/1000,0)</f>
        <v>0</v>
      </c>
      <c r="AD120" s="538">
        <f>IFERROR(AD84*INDEX('Emissions factors'!$F$5:$CR$10,MATCH('Data Input - BAT'!$D120,'Emissions factors'!$C$5:$C$10,0),MATCH('Data Input - BAT'!AD$7,'Emissions factors'!$F$4:$CR$4,0))/1000,0)</f>
        <v>0</v>
      </c>
      <c r="AE120" s="538">
        <f>IFERROR(AE84*INDEX('Emissions factors'!$F$5:$CR$10,MATCH('Data Input - BAT'!$D120,'Emissions factors'!$C$5:$C$10,0),MATCH('Data Input - BAT'!AE$7,'Emissions factors'!$F$4:$CR$4,0))/1000,0)</f>
        <v>0</v>
      </c>
      <c r="AF120" s="538">
        <f>IFERROR(AF84*INDEX('Emissions factors'!$F$5:$CR$10,MATCH('Data Input - BAT'!$D120,'Emissions factors'!$C$5:$C$10,0),MATCH('Data Input - BAT'!AF$7,'Emissions factors'!$F$4:$CR$4,0))/1000,0)</f>
        <v>0</v>
      </c>
      <c r="AG120" s="538">
        <f>IFERROR(AG84*INDEX('Emissions factors'!$F$5:$CR$10,MATCH('Data Input - BAT'!$D120,'Emissions factors'!$C$5:$C$10,0),MATCH('Data Input - BAT'!AG$7,'Emissions factors'!$F$4:$CR$4,0))/1000,0)</f>
        <v>0</v>
      </c>
      <c r="AH120" s="538">
        <f>IFERROR(AH84*INDEX('Emissions factors'!$F$5:$CR$10,MATCH('Data Input - BAT'!$D120,'Emissions factors'!$C$5:$C$10,0),MATCH('Data Input - BAT'!AH$7,'Emissions factors'!$F$4:$CR$4,0))/1000,0)</f>
        <v>0</v>
      </c>
      <c r="AI120" s="538">
        <f>IFERROR(AI84*INDEX('Emissions factors'!$F$5:$CR$10,MATCH('Data Input - BAT'!$D120,'Emissions factors'!$C$5:$C$10,0),MATCH('Data Input - BAT'!AI$7,'Emissions factors'!$F$4:$CR$4,0))/1000,0)</f>
        <v>0</v>
      </c>
      <c r="AJ120" s="538">
        <f>IFERROR(AJ84*INDEX('Emissions factors'!$F$5:$CR$10,MATCH('Data Input - BAT'!$D120,'Emissions factors'!$C$5:$C$10,0),MATCH('Data Input - BAT'!AJ$7,'Emissions factors'!$F$4:$CR$4,0))/1000,0)</f>
        <v>0</v>
      </c>
      <c r="AK120" s="538">
        <f>IFERROR(AK84*INDEX('Emissions factors'!$F$5:$CR$10,MATCH('Data Input - BAT'!$D120,'Emissions factors'!$C$5:$C$10,0),MATCH('Data Input - BAT'!AK$7,'Emissions factors'!$F$4:$CR$4,0))/1000,0)</f>
        <v>0</v>
      </c>
      <c r="AL120" s="538">
        <f>IFERROR(AL84*INDEX('Emissions factors'!$F$5:$CR$10,MATCH('Data Input - BAT'!$D120,'Emissions factors'!$C$5:$C$10,0),MATCH('Data Input - BAT'!AL$7,'Emissions factors'!$F$4:$CR$4,0))/1000,0)</f>
        <v>0</v>
      </c>
      <c r="AM120" s="538">
        <f>IFERROR(AM84*INDEX('Emissions factors'!$F$5:$CR$10,MATCH('Data Input - BAT'!$D120,'Emissions factors'!$C$5:$C$10,0),MATCH('Data Input - BAT'!AM$7,'Emissions factors'!$F$4:$CR$4,0))/1000,0)</f>
        <v>0</v>
      </c>
      <c r="AN120" s="538">
        <f>IFERROR(AN84*INDEX('Emissions factors'!$F$5:$CR$10,MATCH('Data Input - BAT'!$D120,'Emissions factors'!$C$5:$C$10,0),MATCH('Data Input - BAT'!AN$7,'Emissions factors'!$F$4:$CR$4,0))/1000,0)</f>
        <v>0</v>
      </c>
      <c r="AO120" s="538">
        <f>IFERROR(AO84*INDEX('Emissions factors'!$F$5:$CR$10,MATCH('Data Input - BAT'!$D120,'Emissions factors'!$C$5:$C$10,0),MATCH('Data Input - BAT'!AO$7,'Emissions factors'!$F$4:$CR$4,0))/1000,0)</f>
        <v>0</v>
      </c>
      <c r="AP120" s="538">
        <f>IFERROR(AP84*INDEX('Emissions factors'!$F$5:$CR$10,MATCH('Data Input - BAT'!$D120,'Emissions factors'!$C$5:$C$10,0),MATCH('Data Input - BAT'!AP$7,'Emissions factors'!$F$4:$CR$4,0))/1000,0)</f>
        <v>0</v>
      </c>
      <c r="AQ120" s="538">
        <f>IFERROR(AQ84*INDEX('Emissions factors'!$F$5:$CR$10,MATCH('Data Input - BAT'!$D120,'Emissions factors'!$C$5:$C$10,0),MATCH('Data Input - BAT'!AQ$7,'Emissions factors'!$F$4:$CR$4,0))/1000,0)</f>
        <v>0</v>
      </c>
      <c r="AR120" s="538">
        <f>IFERROR(AR84*INDEX('Emissions factors'!$F$5:$CR$10,MATCH('Data Input - BAT'!$D120,'Emissions factors'!$C$5:$C$10,0),MATCH('Data Input - BAT'!AR$7,'Emissions factors'!$F$4:$CR$4,0))/1000,0)</f>
        <v>0</v>
      </c>
      <c r="AS120" s="538">
        <f>IFERROR(AS84*INDEX('Emissions factors'!$F$5:$CR$10,MATCH('Data Input - BAT'!$D120,'Emissions factors'!$C$5:$C$10,0),MATCH('Data Input - BAT'!AS$7,'Emissions factors'!$F$4:$CR$4,0))/1000,0)</f>
        <v>0</v>
      </c>
      <c r="AT120" s="538">
        <f>IFERROR(AT84*INDEX('Emissions factors'!$F$5:$CR$10,MATCH('Data Input - BAT'!$D120,'Emissions factors'!$C$5:$C$10,0),MATCH('Data Input - BAT'!AT$7,'Emissions factors'!$F$4:$CR$4,0))/1000,0)</f>
        <v>0</v>
      </c>
      <c r="AU120" s="538">
        <f>IFERROR(AU84*INDEX('Emissions factors'!$F$5:$CR$10,MATCH('Data Input - BAT'!$D120,'Emissions factors'!$C$5:$C$10,0),MATCH('Data Input - BAT'!AU$7,'Emissions factors'!$F$4:$CR$4,0))/1000,0)</f>
        <v>0</v>
      </c>
      <c r="AV120" s="538">
        <f>IFERROR(AV84*INDEX('Emissions factors'!$F$5:$CR$10,MATCH('Data Input - BAT'!$D120,'Emissions factors'!$C$5:$C$10,0),MATCH('Data Input - BAT'!AV$7,'Emissions factors'!$F$4:$CR$4,0))/1000,0)</f>
        <v>0</v>
      </c>
      <c r="AW120" s="538">
        <f>IFERROR(AW84*INDEX('Emissions factors'!$F$5:$CR$10,MATCH('Data Input - BAT'!$D120,'Emissions factors'!$C$5:$C$10,0),MATCH('Data Input - BAT'!AW$7,'Emissions factors'!$F$4:$CR$4,0))/1000,0)</f>
        <v>0</v>
      </c>
      <c r="AX120" s="538">
        <f>IFERROR(AX84*INDEX('Emissions factors'!$F$5:$CR$10,MATCH('Data Input - BAT'!$D120,'Emissions factors'!$C$5:$C$10,0),MATCH('Data Input - BAT'!AX$7,'Emissions factors'!$F$4:$CR$4,0))/1000,0)</f>
        <v>0</v>
      </c>
      <c r="AY120" s="538">
        <f>IFERROR(AY84*INDEX('Emissions factors'!$F$5:$CR$10,MATCH('Data Input - BAT'!$D120,'Emissions factors'!$C$5:$C$10,0),MATCH('Data Input - BAT'!AY$7,'Emissions factors'!$F$4:$CR$4,0))/1000,0)</f>
        <v>0</v>
      </c>
      <c r="AZ120" s="538">
        <f>IFERROR(AZ84*INDEX('Emissions factors'!$F$5:$CR$10,MATCH('Data Input - BAT'!$D120,'Emissions factors'!$C$5:$C$10,0),MATCH('Data Input - BAT'!AZ$7,'Emissions factors'!$F$4:$CR$4,0))/1000,0)</f>
        <v>0</v>
      </c>
      <c r="BA120" s="538">
        <f>IFERROR(BA84*INDEX('Emissions factors'!$F$5:$CR$10,MATCH('Data Input - BAT'!$D120,'Emissions factors'!$C$5:$C$10,0),MATCH('Data Input - BAT'!BA$7,'Emissions factors'!$F$4:$CR$4,0))/1000,0)</f>
        <v>0</v>
      </c>
      <c r="BB120" s="538">
        <f>IFERROR(BB84*INDEX('Emissions factors'!$F$5:$CR$10,MATCH('Data Input - BAT'!$D120,'Emissions factors'!$C$5:$C$10,0),MATCH('Data Input - BAT'!BB$7,'Emissions factors'!$F$4:$CR$4,0))/1000,0)</f>
        <v>0</v>
      </c>
      <c r="BC120" s="538">
        <f>IFERROR(BC84*INDEX('Emissions factors'!$F$5:$CR$10,MATCH('Data Input - BAT'!$D120,'Emissions factors'!$C$5:$C$10,0),MATCH('Data Input - BAT'!BC$7,'Emissions factors'!$F$4:$CR$4,0))/1000,0)</f>
        <v>0</v>
      </c>
      <c r="BD120" s="538">
        <f>IFERROR(BD84*INDEX('Emissions factors'!$F$5:$CR$10,MATCH('Data Input - BAT'!$D120,'Emissions factors'!$C$5:$C$10,0),MATCH('Data Input - BAT'!BD$7,'Emissions factors'!$F$4:$CR$4,0))/1000,0)</f>
        <v>0</v>
      </c>
      <c r="BE120" s="538">
        <f>IFERROR(BE84*INDEX('Emissions factors'!$F$5:$CR$10,MATCH('Data Input - BAT'!$D120,'Emissions factors'!$C$5:$C$10,0),MATCH('Data Input - BAT'!BE$7,'Emissions factors'!$F$4:$CR$4,0))/1000,0)</f>
        <v>0</v>
      </c>
      <c r="BF120" s="538">
        <f>IFERROR(BF84*INDEX('Emissions factors'!$F$5:$CR$10,MATCH('Data Input - BAT'!$D120,'Emissions factors'!$C$5:$C$10,0),MATCH('Data Input - BAT'!BF$7,'Emissions factors'!$F$4:$CR$4,0))/1000,0)</f>
        <v>0</v>
      </c>
      <c r="BG120" s="538">
        <f>IFERROR(BG84*INDEX('Emissions factors'!$F$5:$CR$10,MATCH('Data Input - BAT'!$D120,'Emissions factors'!$C$5:$C$10,0),MATCH('Data Input - BAT'!BG$7,'Emissions factors'!$F$4:$CR$4,0))/1000,0)</f>
        <v>0</v>
      </c>
      <c r="BH120" s="538">
        <f>IFERROR(BH84*INDEX('Emissions factors'!$F$5:$CR$10,MATCH('Data Input - BAT'!$D120,'Emissions factors'!$C$5:$C$10,0),MATCH('Data Input - BAT'!BH$7,'Emissions factors'!$F$4:$CR$4,0))/1000,0)</f>
        <v>0</v>
      </c>
      <c r="BI120" s="538">
        <f>IFERROR(BI84*INDEX('Emissions factors'!$F$5:$CR$10,MATCH('Data Input - BAT'!$D120,'Emissions factors'!$C$5:$C$10,0),MATCH('Data Input - BAT'!BI$7,'Emissions factors'!$F$4:$CR$4,0))/1000,0)</f>
        <v>0</v>
      </c>
      <c r="BJ120" s="538">
        <f>IFERROR(BJ84*INDEX('Emissions factors'!$F$5:$CR$10,MATCH('Data Input - BAT'!$D120,'Emissions factors'!$C$5:$C$10,0),MATCH('Data Input - BAT'!BJ$7,'Emissions factors'!$F$4:$CR$4,0))/1000,0)</f>
        <v>0</v>
      </c>
      <c r="BK120" s="538">
        <f>IFERROR(BK84*INDEX('Emissions factors'!$F$5:$CR$10,MATCH('Data Input - BAT'!$D120,'Emissions factors'!$C$5:$C$10,0),MATCH('Data Input - BAT'!BK$7,'Emissions factors'!$F$4:$CR$4,0))/1000,0)</f>
        <v>0</v>
      </c>
      <c r="BL120" s="538">
        <f>IFERROR(BL84*INDEX('Emissions factors'!$F$5:$CR$10,MATCH('Data Input - BAT'!$D120,'Emissions factors'!$C$5:$C$10,0),MATCH('Data Input - BAT'!BL$7,'Emissions factors'!$F$4:$CR$4,0))/1000,0)</f>
        <v>0</v>
      </c>
      <c r="BM120" s="538">
        <f>IFERROR(BM84*INDEX('Emissions factors'!$F$5:$CR$10,MATCH('Data Input - BAT'!$D120,'Emissions factors'!$C$5:$C$10,0),MATCH('Data Input - BAT'!BM$7,'Emissions factors'!$F$4:$CR$4,0))/1000,0)</f>
        <v>0</v>
      </c>
      <c r="BN120" s="538">
        <f>IFERROR(BN84*INDEX('Emissions factors'!$F$5:$CR$10,MATCH('Data Input - BAT'!$D120,'Emissions factors'!$C$5:$C$10,0),MATCH('Data Input - BAT'!BN$7,'Emissions factors'!$F$4:$CR$4,0))/1000,0)</f>
        <v>0</v>
      </c>
      <c r="BO120" s="538">
        <f>IFERROR(BO84*INDEX('Emissions factors'!$F$5:$CR$10,MATCH('Data Input - BAT'!$D120,'Emissions factors'!$C$5:$C$10,0),MATCH('Data Input - BAT'!BO$7,'Emissions factors'!$F$4:$CR$4,0))/1000,0)</f>
        <v>0</v>
      </c>
      <c r="BP120" s="538">
        <f>IFERROR(BP84*INDEX('Emissions factors'!$F$5:$CR$10,MATCH('Data Input - BAT'!$D120,'Emissions factors'!$C$5:$C$10,0),MATCH('Data Input - BAT'!BP$7,'Emissions factors'!$F$4:$CR$4,0))/1000,0)</f>
        <v>0</v>
      </c>
      <c r="BQ120" s="538">
        <f>IFERROR(BQ84*INDEX('Emissions factors'!$F$5:$CR$10,MATCH('Data Input - BAT'!$D120,'Emissions factors'!$C$5:$C$10,0),MATCH('Data Input - BAT'!BQ$7,'Emissions factors'!$F$4:$CR$4,0))/1000,0)</f>
        <v>0</v>
      </c>
      <c r="BR120" s="538">
        <f>IFERROR(BR84*INDEX('Emissions factors'!$F$5:$CR$10,MATCH('Data Input - BAT'!$D120,'Emissions factors'!$C$5:$C$10,0),MATCH('Data Input - BAT'!BR$7,'Emissions factors'!$F$4:$CR$4,0))/1000,0)</f>
        <v>0</v>
      </c>
      <c r="BS120" s="538">
        <f>IFERROR(BS84*INDEX('Emissions factors'!$F$5:$CR$10,MATCH('Data Input - BAT'!$D120,'Emissions factors'!$C$5:$C$10,0),MATCH('Data Input - BAT'!BS$7,'Emissions factors'!$F$4:$CR$4,0))/1000,0)</f>
        <v>0</v>
      </c>
      <c r="BT120" s="538">
        <f>IFERROR(BT84*INDEX('Emissions factors'!$F$5:$CR$10,MATCH('Data Input - BAT'!$D120,'Emissions factors'!$C$5:$C$10,0),MATCH('Data Input - BAT'!BT$7,'Emissions factors'!$F$4:$CR$4,0))/1000,0)</f>
        <v>0</v>
      </c>
      <c r="BU120" s="538">
        <f>IFERROR(BU84*INDEX('Emissions factors'!$F$5:$CR$10,MATCH('Data Input - BAT'!$D120,'Emissions factors'!$C$5:$C$10,0),MATCH('Data Input - BAT'!BU$7,'Emissions factors'!$F$4:$CR$4,0))/1000,0)</f>
        <v>0</v>
      </c>
      <c r="BV120" s="538">
        <f>IFERROR(BV84*INDEX('Emissions factors'!$F$5:$CR$10,MATCH('Data Input - BAT'!$D120,'Emissions factors'!$C$5:$C$10,0),MATCH('Data Input - BAT'!BV$7,'Emissions factors'!$F$4:$CR$4,0))/1000,0)</f>
        <v>0</v>
      </c>
      <c r="BW120" s="538">
        <f>IFERROR(BW84*INDEX('Emissions factors'!$F$5:$CR$10,MATCH('Data Input - BAT'!$D120,'Emissions factors'!$C$5:$C$10,0),MATCH('Data Input - BAT'!BW$7,'Emissions factors'!$F$4:$CR$4,0))/1000,0)</f>
        <v>0</v>
      </c>
      <c r="BX120" s="538">
        <f>IFERROR(BX84*INDEX('Emissions factors'!$F$5:$CR$10,MATCH('Data Input - BAT'!$D120,'Emissions factors'!$C$5:$C$10,0),MATCH('Data Input - BAT'!BX$7,'Emissions factors'!$F$4:$CR$4,0))/1000,0)</f>
        <v>0</v>
      </c>
      <c r="BY120" s="538">
        <f>IFERROR(BY84*INDEX('Emissions factors'!$F$5:$CR$10,MATCH('Data Input - BAT'!$D120,'Emissions factors'!$C$5:$C$10,0),MATCH('Data Input - BAT'!BY$7,'Emissions factors'!$F$4:$CR$4,0))/1000,0)</f>
        <v>0</v>
      </c>
      <c r="BZ120" s="538">
        <f>IFERROR(BZ84*INDEX('Emissions factors'!$F$5:$CR$10,MATCH('Data Input - BAT'!$D120,'Emissions factors'!$C$5:$C$10,0),MATCH('Data Input - BAT'!BZ$7,'Emissions factors'!$F$4:$CR$4,0))/1000,0)</f>
        <v>0</v>
      </c>
      <c r="CA120" s="538">
        <f>IFERROR(CA84*INDEX('Emissions factors'!$F$5:$CR$10,MATCH('Data Input - BAT'!$D120,'Emissions factors'!$C$5:$C$10,0),MATCH('Data Input - BAT'!CA$7,'Emissions factors'!$F$4:$CR$4,0))/1000,0)</f>
        <v>0</v>
      </c>
      <c r="CB120" s="538">
        <f>IFERROR(CB84*INDEX('Emissions factors'!$F$5:$CR$10,MATCH('Data Input - BAT'!$D120,'Emissions factors'!$C$5:$C$10,0),MATCH('Data Input - BAT'!CB$7,'Emissions factors'!$F$4:$CR$4,0))/1000,0)</f>
        <v>0</v>
      </c>
      <c r="CC120" s="538">
        <f>IFERROR(CC84*INDEX('Emissions factors'!$F$5:$CR$10,MATCH('Data Input - BAT'!$D120,'Emissions factors'!$C$5:$C$10,0),MATCH('Data Input - BAT'!CC$7,'Emissions factors'!$F$4:$CR$4,0))/1000,0)</f>
        <v>0</v>
      </c>
      <c r="CD120" s="538">
        <f>IFERROR(CD84*INDEX('Emissions factors'!$F$5:$CR$10,MATCH('Data Input - BAT'!$D120,'Emissions factors'!$C$5:$C$10,0),MATCH('Data Input - BAT'!CD$7,'Emissions factors'!$F$4:$CR$4,0))/1000,0)</f>
        <v>0</v>
      </c>
      <c r="CE120" s="538">
        <f>IFERROR(CE84*INDEX('Emissions factors'!$F$5:$CR$10,MATCH('Data Input - BAT'!$D120,'Emissions factors'!$C$5:$C$10,0),MATCH('Data Input - BAT'!CE$7,'Emissions factors'!$F$4:$CR$4,0))/1000,0)</f>
        <v>0</v>
      </c>
      <c r="CF120" s="538">
        <f>IFERROR(CF84*INDEX('Emissions factors'!$F$5:$CR$10,MATCH('Data Input - BAT'!$D120,'Emissions factors'!$C$5:$C$10,0),MATCH('Data Input - BAT'!CF$7,'Emissions factors'!$F$4:$CR$4,0))/1000,0)</f>
        <v>0</v>
      </c>
      <c r="CG120" s="538">
        <f>IFERROR(CG84*INDEX('Emissions factors'!$F$5:$CR$10,MATCH('Data Input - BAT'!$D120,'Emissions factors'!$C$5:$C$10,0),MATCH('Data Input - BAT'!CG$7,'Emissions factors'!$F$4:$CR$4,0))/1000,0)</f>
        <v>0</v>
      </c>
      <c r="CH120" s="538">
        <f>IFERROR(CH84*INDEX('Emissions factors'!$F$5:$CR$10,MATCH('Data Input - BAT'!$D120,'Emissions factors'!$C$5:$C$10,0),MATCH('Data Input - BAT'!CH$7,'Emissions factors'!$F$4:$CR$4,0))/1000,0)</f>
        <v>0</v>
      </c>
      <c r="CI120" s="538">
        <f>IFERROR(CI84*INDEX('Emissions factors'!$F$5:$CR$10,MATCH('Data Input - BAT'!$D120,'Emissions factors'!$C$5:$C$10,0),MATCH('Data Input - BAT'!CI$7,'Emissions factors'!$F$4:$CR$4,0))/1000,0)</f>
        <v>0</v>
      </c>
      <c r="CJ120" s="538">
        <f>IFERROR(CJ84*INDEX('Emissions factors'!$F$5:$CR$10,MATCH('Data Input - BAT'!$D120,'Emissions factors'!$C$5:$C$10,0),MATCH('Data Input - BAT'!CJ$7,'Emissions factors'!$F$4:$CR$4,0))/1000,0)</f>
        <v>0</v>
      </c>
      <c r="CK120" s="538">
        <f>IFERROR(CK84*INDEX('Emissions factors'!$F$5:$CR$10,MATCH('Data Input - BAT'!$D120,'Emissions factors'!$C$5:$C$10,0),MATCH('Data Input - BAT'!CK$7,'Emissions factors'!$F$4:$CR$4,0))/1000,0)</f>
        <v>0</v>
      </c>
      <c r="CL120" s="538">
        <f>IFERROR(CL84*INDEX('Emissions factors'!$F$5:$CR$10,MATCH('Data Input - BAT'!$D120,'Emissions factors'!$C$5:$C$10,0),MATCH('Data Input - BAT'!CL$7,'Emissions factors'!$F$4:$CR$4,0))/1000,0)</f>
        <v>0</v>
      </c>
      <c r="CM120" s="538">
        <f>IFERROR(CM84*INDEX('Emissions factors'!$F$5:$CR$10,MATCH('Data Input - BAT'!$D120,'Emissions factors'!$C$5:$C$10,0),MATCH('Data Input - BAT'!CM$7,'Emissions factors'!$F$4:$CR$4,0))/1000,0)</f>
        <v>0</v>
      </c>
      <c r="CN120" s="538">
        <f>IFERROR(CN84*INDEX('Emissions factors'!$F$5:$CR$10,MATCH('Data Input - BAT'!$D120,'Emissions factors'!$C$5:$C$10,0),MATCH('Data Input - BAT'!CN$7,'Emissions factors'!$F$4:$CR$4,0))/1000,0)</f>
        <v>0</v>
      </c>
      <c r="CO120" s="538">
        <f>IFERROR(CO84*INDEX('Emissions factors'!$F$5:$CR$10,MATCH('Data Input - BAT'!$D120,'Emissions factors'!$C$5:$C$10,0),MATCH('Data Input - BAT'!CO$7,'Emissions factors'!$F$4:$CR$4,0))/1000,0)</f>
        <v>0</v>
      </c>
      <c r="CP120" s="538">
        <f>IFERROR(CP84*INDEX('Emissions factors'!$F$5:$CR$10,MATCH('Data Input - BAT'!$D120,'Emissions factors'!$C$5:$C$10,0),MATCH('Data Input - BAT'!CP$7,'Emissions factors'!$F$4:$CR$4,0))/1000,0)</f>
        <v>0</v>
      </c>
      <c r="CQ120" s="538">
        <f>IFERROR(CQ84*INDEX('Emissions factors'!$F$5:$CR$10,MATCH('Data Input - BAT'!$D120,'Emissions factors'!$C$5:$C$10,0),MATCH('Data Input - BAT'!CQ$7,'Emissions factors'!$F$4:$CR$4,0))/1000,0)</f>
        <v>0</v>
      </c>
      <c r="CR120" s="538">
        <f>IFERROR(CR84*INDEX('Emissions factors'!$F$5:$CR$10,MATCH('Data Input - BAT'!$D120,'Emissions factors'!$C$5:$C$10,0),MATCH('Data Input - BAT'!CR$7,'Emissions factors'!$F$4:$CR$4,0))/1000,0)</f>
        <v>0</v>
      </c>
      <c r="CS120" s="538">
        <f>IFERROR(CS84*INDEX('Emissions factors'!$F$5:$CR$10,MATCH('Data Input - BAT'!$D120,'Emissions factors'!$C$5:$C$10,0),MATCH('Data Input - BAT'!CS$7,'Emissions factors'!$F$4:$CR$4,0))/1000,0)</f>
        <v>0</v>
      </c>
      <c r="CT120" s="538">
        <f>IFERROR(CT84*INDEX('Emissions factors'!$F$5:$CR$10,MATCH('Data Input - BAT'!$D120,'Emissions factors'!$C$5:$C$10,0),MATCH('Data Input - BAT'!CT$7,'Emissions factors'!$F$4:$CR$4,0))/1000,0)</f>
        <v>0</v>
      </c>
      <c r="CU120" s="538">
        <f>IFERROR(CU84*INDEX('Emissions factors'!$F$5:$CR$10,MATCH('Data Input - BAT'!$D120,'Emissions factors'!$C$5:$C$10,0),MATCH('Data Input - BAT'!CU$7,'Emissions factors'!$F$4:$CR$4,0))/1000,0)</f>
        <v>0</v>
      </c>
      <c r="CV120" s="538">
        <f>IFERROR(CV84*INDEX('Emissions factors'!$F$5:$CR$10,MATCH('Data Input - BAT'!$D120,'Emissions factors'!$C$5:$C$10,0),MATCH('Data Input - BAT'!CV$7,'Emissions factors'!$F$4:$CR$4,0))/1000,0)</f>
        <v>0</v>
      </c>
      <c r="CW120" s="538">
        <f>IFERROR(CW84*INDEX('Emissions factors'!$F$5:$CR$10,MATCH('Data Input - BAT'!$D120,'Emissions factors'!$C$5:$C$10,0),MATCH('Data Input - BAT'!CW$7,'Emissions factors'!$F$4:$CR$4,0))/1000,0)</f>
        <v>0</v>
      </c>
      <c r="CX120" s="538">
        <f>IFERROR(CX84*INDEX('Emissions factors'!$F$5:$CR$10,MATCH('Data Input - BAT'!$D120,'Emissions factors'!$C$5:$C$10,0),MATCH('Data Input - BAT'!CX$7,'Emissions factors'!$F$4:$CR$4,0))/1000,0)</f>
        <v>0</v>
      </c>
      <c r="CY120" s="538">
        <f>IFERROR(CY84*INDEX('Emissions factors'!$F$5:$CR$10,MATCH('Data Input - BAT'!$D120,'Emissions factors'!$C$5:$C$10,0),MATCH('Data Input - BAT'!CY$7,'Emissions factors'!$F$4:$CR$4,0))/1000,0)</f>
        <v>0</v>
      </c>
      <c r="CZ120" s="538">
        <f>IFERROR(CZ84*INDEX('Emissions factors'!$F$5:$CR$10,MATCH('Data Input - BAT'!$D120,'Emissions factors'!$C$5:$C$10,0),MATCH('Data Input - BAT'!CZ$7,'Emissions factors'!$F$4:$CR$4,0))/1000,0)</f>
        <v>0</v>
      </c>
      <c r="DA120" s="538">
        <f>IFERROR(DA84*INDEX('Emissions factors'!$F$5:$CR$10,MATCH('Data Input - BAT'!$D120,'Emissions factors'!$C$5:$C$10,0),MATCH('Data Input - BAT'!DA$7,'Emissions factors'!$F$4:$CR$4,0))/1000,0)</f>
        <v>0</v>
      </c>
      <c r="DB120" s="538">
        <f>IFERROR(DB84*INDEX('Emissions factors'!$F$5:$CR$10,MATCH('Data Input - BAT'!$D120,'Emissions factors'!$C$5:$C$10,0),MATCH('Data Input - BAT'!DB$7,'Emissions factors'!$F$4:$CR$4,0))/1000,0)</f>
        <v>0</v>
      </c>
      <c r="DC120" s="538">
        <f>IFERROR(DC84*INDEX('Emissions factors'!$F$5:$CR$10,MATCH('Data Input - BAT'!$D120,'Emissions factors'!$C$5:$C$10,0),MATCH('Data Input - BAT'!DC$7,'Emissions factors'!$F$4:$CR$4,0))/1000,0)</f>
        <v>0</v>
      </c>
      <c r="DD120" s="916"/>
      <c r="DE120" s="917"/>
    </row>
    <row r="121" spans="2:109" x14ac:dyDescent="0.25">
      <c r="B121" s="217"/>
      <c r="C121" s="263"/>
      <c r="D121" s="226" t="str">
        <f t="shared" si="9"/>
        <v>Natural Gas</v>
      </c>
      <c r="E121" s="219" t="s">
        <v>121</v>
      </c>
      <c r="F121" s="276" t="s">
        <v>571</v>
      </c>
      <c r="G121" s="276"/>
      <c r="H121" s="538">
        <f>IFERROR(H85*INDEX('Emissions factors'!$F$5:$CR$10,MATCH('Data Input - BAT'!$D121,'Emissions factors'!$C$5:$C$10,0),MATCH('Data Input - BAT'!H$7,'Emissions factors'!$F$4:$CR$4,0))/1000,0)</f>
        <v>0</v>
      </c>
      <c r="I121" s="538">
        <f>IFERROR(I85*INDEX('Emissions factors'!$F$5:$CR$10,MATCH('Data Input - BAT'!$D121,'Emissions factors'!$C$5:$C$10,0),MATCH('Data Input - BAT'!I$7,'Emissions factors'!$F$4:$CR$4,0))/1000,0)</f>
        <v>0</v>
      </c>
      <c r="J121" s="538">
        <f>IFERROR(J85*INDEX('Emissions factors'!$F$5:$CR$10,MATCH('Data Input - BAT'!$D121,'Emissions factors'!$C$5:$C$10,0),MATCH('Data Input - BAT'!J$7,'Emissions factors'!$F$4:$CR$4,0))/1000,0)</f>
        <v>0</v>
      </c>
      <c r="K121" s="538">
        <f>IFERROR(K85*INDEX('Emissions factors'!$F$5:$CR$10,MATCH('Data Input - BAT'!$D121,'Emissions factors'!$C$5:$C$10,0),MATCH('Data Input - BAT'!K$7,'Emissions factors'!$F$4:$CR$4,0))/1000,0)</f>
        <v>0</v>
      </c>
      <c r="L121" s="538">
        <f>IFERROR(L85*INDEX('Emissions factors'!$F$5:$CR$10,MATCH('Data Input - BAT'!$D121,'Emissions factors'!$C$5:$C$10,0),MATCH('Data Input - BAT'!L$7,'Emissions factors'!$F$4:$CR$4,0))/1000,0)</f>
        <v>0</v>
      </c>
      <c r="M121" s="538">
        <f>IFERROR(M85*INDEX('Emissions factors'!$F$5:$CR$10,MATCH('Data Input - BAT'!$D121,'Emissions factors'!$C$5:$C$10,0),MATCH('Data Input - BAT'!M$7,'Emissions factors'!$F$4:$CR$4,0))/1000,0)</f>
        <v>0</v>
      </c>
      <c r="N121" s="538">
        <f>IFERROR(N85*INDEX('Emissions factors'!$F$5:$CR$10,MATCH('Data Input - BAT'!$D121,'Emissions factors'!$C$5:$C$10,0),MATCH('Data Input - BAT'!N$7,'Emissions factors'!$F$4:$CR$4,0))/1000,0)</f>
        <v>0</v>
      </c>
      <c r="O121" s="538">
        <f>IFERROR(O85*INDEX('Emissions factors'!$F$5:$CR$10,MATCH('Data Input - BAT'!$D121,'Emissions factors'!$C$5:$C$10,0),MATCH('Data Input - BAT'!O$7,'Emissions factors'!$F$4:$CR$4,0))/1000,0)</f>
        <v>0</v>
      </c>
      <c r="P121" s="538">
        <f>IFERROR(P85*INDEX('Emissions factors'!$F$5:$CR$10,MATCH('Data Input - BAT'!$D121,'Emissions factors'!$C$5:$C$10,0),MATCH('Data Input - BAT'!P$7,'Emissions factors'!$F$4:$CR$4,0))/1000,0)</f>
        <v>0</v>
      </c>
      <c r="Q121" s="538">
        <f>IFERROR(Q85*INDEX('Emissions factors'!$F$5:$CR$10,MATCH('Data Input - BAT'!$D121,'Emissions factors'!$C$5:$C$10,0),MATCH('Data Input - BAT'!Q$7,'Emissions factors'!$F$4:$CR$4,0))/1000,0)</f>
        <v>0</v>
      </c>
      <c r="R121" s="538">
        <f>IFERROR(R85*INDEX('Emissions factors'!$F$5:$CR$10,MATCH('Data Input - BAT'!$D121,'Emissions factors'!$C$5:$C$10,0),MATCH('Data Input - BAT'!R$7,'Emissions factors'!$F$4:$CR$4,0))/1000,0)</f>
        <v>0</v>
      </c>
      <c r="S121" s="538">
        <f>IFERROR(S85*INDEX('Emissions factors'!$F$5:$CR$10,MATCH('Data Input - BAT'!$D121,'Emissions factors'!$C$5:$C$10,0),MATCH('Data Input - BAT'!S$7,'Emissions factors'!$F$4:$CR$4,0))/1000,0)</f>
        <v>0</v>
      </c>
      <c r="T121" s="538">
        <f>IFERROR(T85*INDEX('Emissions factors'!$F$5:$CR$10,MATCH('Data Input - BAT'!$D121,'Emissions factors'!$C$5:$C$10,0),MATCH('Data Input - BAT'!T$7,'Emissions factors'!$F$4:$CR$4,0))/1000,0)</f>
        <v>0</v>
      </c>
      <c r="U121" s="538">
        <f>IFERROR(U85*INDEX('Emissions factors'!$F$5:$CR$10,MATCH('Data Input - BAT'!$D121,'Emissions factors'!$C$5:$C$10,0),MATCH('Data Input - BAT'!U$7,'Emissions factors'!$F$4:$CR$4,0))/1000,0)</f>
        <v>0</v>
      </c>
      <c r="V121" s="538">
        <f>IFERROR(V85*INDEX('Emissions factors'!$F$5:$CR$10,MATCH('Data Input - BAT'!$D121,'Emissions factors'!$C$5:$C$10,0),MATCH('Data Input - BAT'!V$7,'Emissions factors'!$F$4:$CR$4,0))/1000,0)</f>
        <v>0</v>
      </c>
      <c r="W121" s="538">
        <f>IFERROR(W85*INDEX('Emissions factors'!$F$5:$CR$10,MATCH('Data Input - BAT'!$D121,'Emissions factors'!$C$5:$C$10,0),MATCH('Data Input - BAT'!W$7,'Emissions factors'!$F$4:$CR$4,0))/1000,0)</f>
        <v>0</v>
      </c>
      <c r="X121" s="538">
        <f>IFERROR(X85*INDEX('Emissions factors'!$F$5:$CR$10,MATCH('Data Input - BAT'!$D121,'Emissions factors'!$C$5:$C$10,0),MATCH('Data Input - BAT'!X$7,'Emissions factors'!$F$4:$CR$4,0))/1000,0)</f>
        <v>0</v>
      </c>
      <c r="Y121" s="538">
        <f>IFERROR(Y85*INDEX('Emissions factors'!$F$5:$CR$10,MATCH('Data Input - BAT'!$D121,'Emissions factors'!$C$5:$C$10,0),MATCH('Data Input - BAT'!Y$7,'Emissions factors'!$F$4:$CR$4,0))/1000,0)</f>
        <v>0</v>
      </c>
      <c r="Z121" s="538">
        <f>IFERROR(Z85*INDEX('Emissions factors'!$F$5:$CR$10,MATCH('Data Input - BAT'!$D121,'Emissions factors'!$C$5:$C$10,0),MATCH('Data Input - BAT'!Z$7,'Emissions factors'!$F$4:$CR$4,0))/1000,0)</f>
        <v>0</v>
      </c>
      <c r="AA121" s="538">
        <f>IFERROR(AA85*INDEX('Emissions factors'!$F$5:$CR$10,MATCH('Data Input - BAT'!$D121,'Emissions factors'!$C$5:$C$10,0),MATCH('Data Input - BAT'!AA$7,'Emissions factors'!$F$4:$CR$4,0))/1000,0)</f>
        <v>0</v>
      </c>
      <c r="AB121" s="538">
        <f>IFERROR(AB85*INDEX('Emissions factors'!$F$5:$CR$10,MATCH('Data Input - BAT'!$D121,'Emissions factors'!$C$5:$C$10,0),MATCH('Data Input - BAT'!AB$7,'Emissions factors'!$F$4:$CR$4,0))/1000,0)</f>
        <v>0</v>
      </c>
      <c r="AC121" s="538">
        <f>IFERROR(AC85*INDEX('Emissions factors'!$F$5:$CR$10,MATCH('Data Input - BAT'!$D121,'Emissions factors'!$C$5:$C$10,0),MATCH('Data Input - BAT'!AC$7,'Emissions factors'!$F$4:$CR$4,0))/1000,0)</f>
        <v>0</v>
      </c>
      <c r="AD121" s="538">
        <f>IFERROR(AD85*INDEX('Emissions factors'!$F$5:$CR$10,MATCH('Data Input - BAT'!$D121,'Emissions factors'!$C$5:$C$10,0),MATCH('Data Input - BAT'!AD$7,'Emissions factors'!$F$4:$CR$4,0))/1000,0)</f>
        <v>0</v>
      </c>
      <c r="AE121" s="538">
        <f>IFERROR(AE85*INDEX('Emissions factors'!$F$5:$CR$10,MATCH('Data Input - BAT'!$D121,'Emissions factors'!$C$5:$C$10,0),MATCH('Data Input - BAT'!AE$7,'Emissions factors'!$F$4:$CR$4,0))/1000,0)</f>
        <v>0</v>
      </c>
      <c r="AF121" s="538">
        <f>IFERROR(AF85*INDEX('Emissions factors'!$F$5:$CR$10,MATCH('Data Input - BAT'!$D121,'Emissions factors'!$C$5:$C$10,0),MATCH('Data Input - BAT'!AF$7,'Emissions factors'!$F$4:$CR$4,0))/1000,0)</f>
        <v>0</v>
      </c>
      <c r="AG121" s="538">
        <f>IFERROR(AG85*INDEX('Emissions factors'!$F$5:$CR$10,MATCH('Data Input - BAT'!$D121,'Emissions factors'!$C$5:$C$10,0),MATCH('Data Input - BAT'!AG$7,'Emissions factors'!$F$4:$CR$4,0))/1000,0)</f>
        <v>0</v>
      </c>
      <c r="AH121" s="538">
        <f>IFERROR(AH85*INDEX('Emissions factors'!$F$5:$CR$10,MATCH('Data Input - BAT'!$D121,'Emissions factors'!$C$5:$C$10,0),MATCH('Data Input - BAT'!AH$7,'Emissions factors'!$F$4:$CR$4,0))/1000,0)</f>
        <v>0</v>
      </c>
      <c r="AI121" s="538">
        <f>IFERROR(AI85*INDEX('Emissions factors'!$F$5:$CR$10,MATCH('Data Input - BAT'!$D121,'Emissions factors'!$C$5:$C$10,0),MATCH('Data Input - BAT'!AI$7,'Emissions factors'!$F$4:$CR$4,0))/1000,0)</f>
        <v>0</v>
      </c>
      <c r="AJ121" s="538">
        <f>IFERROR(AJ85*INDEX('Emissions factors'!$F$5:$CR$10,MATCH('Data Input - BAT'!$D121,'Emissions factors'!$C$5:$C$10,0),MATCH('Data Input - BAT'!AJ$7,'Emissions factors'!$F$4:$CR$4,0))/1000,0)</f>
        <v>0</v>
      </c>
      <c r="AK121" s="538">
        <f>IFERROR(AK85*INDEX('Emissions factors'!$F$5:$CR$10,MATCH('Data Input - BAT'!$D121,'Emissions factors'!$C$5:$C$10,0),MATCH('Data Input - BAT'!AK$7,'Emissions factors'!$F$4:$CR$4,0))/1000,0)</f>
        <v>0</v>
      </c>
      <c r="AL121" s="538">
        <f>IFERROR(AL85*INDEX('Emissions factors'!$F$5:$CR$10,MATCH('Data Input - BAT'!$D121,'Emissions factors'!$C$5:$C$10,0),MATCH('Data Input - BAT'!AL$7,'Emissions factors'!$F$4:$CR$4,0))/1000,0)</f>
        <v>0</v>
      </c>
      <c r="AM121" s="538">
        <f>IFERROR(AM85*INDEX('Emissions factors'!$F$5:$CR$10,MATCH('Data Input - BAT'!$D121,'Emissions factors'!$C$5:$C$10,0),MATCH('Data Input - BAT'!AM$7,'Emissions factors'!$F$4:$CR$4,0))/1000,0)</f>
        <v>0</v>
      </c>
      <c r="AN121" s="538">
        <f>IFERROR(AN85*INDEX('Emissions factors'!$F$5:$CR$10,MATCH('Data Input - BAT'!$D121,'Emissions factors'!$C$5:$C$10,0),MATCH('Data Input - BAT'!AN$7,'Emissions factors'!$F$4:$CR$4,0))/1000,0)</f>
        <v>0</v>
      </c>
      <c r="AO121" s="538">
        <f>IFERROR(AO85*INDEX('Emissions factors'!$F$5:$CR$10,MATCH('Data Input - BAT'!$D121,'Emissions factors'!$C$5:$C$10,0),MATCH('Data Input - BAT'!AO$7,'Emissions factors'!$F$4:$CR$4,0))/1000,0)</f>
        <v>0</v>
      </c>
      <c r="AP121" s="538">
        <f>IFERROR(AP85*INDEX('Emissions factors'!$F$5:$CR$10,MATCH('Data Input - BAT'!$D121,'Emissions factors'!$C$5:$C$10,0),MATCH('Data Input - BAT'!AP$7,'Emissions factors'!$F$4:$CR$4,0))/1000,0)</f>
        <v>0</v>
      </c>
      <c r="AQ121" s="538">
        <f>IFERROR(AQ85*INDEX('Emissions factors'!$F$5:$CR$10,MATCH('Data Input - BAT'!$D121,'Emissions factors'!$C$5:$C$10,0),MATCH('Data Input - BAT'!AQ$7,'Emissions factors'!$F$4:$CR$4,0))/1000,0)</f>
        <v>0</v>
      </c>
      <c r="AR121" s="538">
        <f>IFERROR(AR85*INDEX('Emissions factors'!$F$5:$CR$10,MATCH('Data Input - BAT'!$D121,'Emissions factors'!$C$5:$C$10,0),MATCH('Data Input - BAT'!AR$7,'Emissions factors'!$F$4:$CR$4,0))/1000,0)</f>
        <v>0</v>
      </c>
      <c r="AS121" s="538">
        <f>IFERROR(AS85*INDEX('Emissions factors'!$F$5:$CR$10,MATCH('Data Input - BAT'!$D121,'Emissions factors'!$C$5:$C$10,0),MATCH('Data Input - BAT'!AS$7,'Emissions factors'!$F$4:$CR$4,0))/1000,0)</f>
        <v>0</v>
      </c>
      <c r="AT121" s="538">
        <f>IFERROR(AT85*INDEX('Emissions factors'!$F$5:$CR$10,MATCH('Data Input - BAT'!$D121,'Emissions factors'!$C$5:$C$10,0),MATCH('Data Input - BAT'!AT$7,'Emissions factors'!$F$4:$CR$4,0))/1000,0)</f>
        <v>0</v>
      </c>
      <c r="AU121" s="538">
        <f>IFERROR(AU85*INDEX('Emissions factors'!$F$5:$CR$10,MATCH('Data Input - BAT'!$D121,'Emissions factors'!$C$5:$C$10,0),MATCH('Data Input - BAT'!AU$7,'Emissions factors'!$F$4:$CR$4,0))/1000,0)</f>
        <v>0</v>
      </c>
      <c r="AV121" s="538">
        <f>IFERROR(AV85*INDEX('Emissions factors'!$F$5:$CR$10,MATCH('Data Input - BAT'!$D121,'Emissions factors'!$C$5:$C$10,0),MATCH('Data Input - BAT'!AV$7,'Emissions factors'!$F$4:$CR$4,0))/1000,0)</f>
        <v>0</v>
      </c>
      <c r="AW121" s="538">
        <f>IFERROR(AW85*INDEX('Emissions factors'!$F$5:$CR$10,MATCH('Data Input - BAT'!$D121,'Emissions factors'!$C$5:$C$10,0),MATCH('Data Input - BAT'!AW$7,'Emissions factors'!$F$4:$CR$4,0))/1000,0)</f>
        <v>0</v>
      </c>
      <c r="AX121" s="538">
        <f>IFERROR(AX85*INDEX('Emissions factors'!$F$5:$CR$10,MATCH('Data Input - BAT'!$D121,'Emissions factors'!$C$5:$C$10,0),MATCH('Data Input - BAT'!AX$7,'Emissions factors'!$F$4:$CR$4,0))/1000,0)</f>
        <v>0</v>
      </c>
      <c r="AY121" s="538">
        <f>IFERROR(AY85*INDEX('Emissions factors'!$F$5:$CR$10,MATCH('Data Input - BAT'!$D121,'Emissions factors'!$C$5:$C$10,0),MATCH('Data Input - BAT'!AY$7,'Emissions factors'!$F$4:$CR$4,0))/1000,0)</f>
        <v>0</v>
      </c>
      <c r="AZ121" s="538">
        <f>IFERROR(AZ85*INDEX('Emissions factors'!$F$5:$CR$10,MATCH('Data Input - BAT'!$D121,'Emissions factors'!$C$5:$C$10,0),MATCH('Data Input - BAT'!AZ$7,'Emissions factors'!$F$4:$CR$4,0))/1000,0)</f>
        <v>0</v>
      </c>
      <c r="BA121" s="538">
        <f>IFERROR(BA85*INDEX('Emissions factors'!$F$5:$CR$10,MATCH('Data Input - BAT'!$D121,'Emissions factors'!$C$5:$C$10,0),MATCH('Data Input - BAT'!BA$7,'Emissions factors'!$F$4:$CR$4,0))/1000,0)</f>
        <v>0</v>
      </c>
      <c r="BB121" s="538">
        <f>IFERROR(BB85*INDEX('Emissions factors'!$F$5:$CR$10,MATCH('Data Input - BAT'!$D121,'Emissions factors'!$C$5:$C$10,0),MATCH('Data Input - BAT'!BB$7,'Emissions factors'!$F$4:$CR$4,0))/1000,0)</f>
        <v>0</v>
      </c>
      <c r="BC121" s="538">
        <f>IFERROR(BC85*INDEX('Emissions factors'!$F$5:$CR$10,MATCH('Data Input - BAT'!$D121,'Emissions factors'!$C$5:$C$10,0),MATCH('Data Input - BAT'!BC$7,'Emissions factors'!$F$4:$CR$4,0))/1000,0)</f>
        <v>0</v>
      </c>
      <c r="BD121" s="538">
        <f>IFERROR(BD85*INDEX('Emissions factors'!$F$5:$CR$10,MATCH('Data Input - BAT'!$D121,'Emissions factors'!$C$5:$C$10,0),MATCH('Data Input - BAT'!BD$7,'Emissions factors'!$F$4:$CR$4,0))/1000,0)</f>
        <v>0</v>
      </c>
      <c r="BE121" s="538">
        <f>IFERROR(BE85*INDEX('Emissions factors'!$F$5:$CR$10,MATCH('Data Input - BAT'!$D121,'Emissions factors'!$C$5:$C$10,0),MATCH('Data Input - BAT'!BE$7,'Emissions factors'!$F$4:$CR$4,0))/1000,0)</f>
        <v>0</v>
      </c>
      <c r="BF121" s="538">
        <f>IFERROR(BF85*INDEX('Emissions factors'!$F$5:$CR$10,MATCH('Data Input - BAT'!$D121,'Emissions factors'!$C$5:$C$10,0),MATCH('Data Input - BAT'!BF$7,'Emissions factors'!$F$4:$CR$4,0))/1000,0)</f>
        <v>0</v>
      </c>
      <c r="BG121" s="538">
        <f>IFERROR(BG85*INDEX('Emissions factors'!$F$5:$CR$10,MATCH('Data Input - BAT'!$D121,'Emissions factors'!$C$5:$C$10,0),MATCH('Data Input - BAT'!BG$7,'Emissions factors'!$F$4:$CR$4,0))/1000,0)</f>
        <v>0</v>
      </c>
      <c r="BH121" s="538">
        <f>IFERROR(BH85*INDEX('Emissions factors'!$F$5:$CR$10,MATCH('Data Input - BAT'!$D121,'Emissions factors'!$C$5:$C$10,0),MATCH('Data Input - BAT'!BH$7,'Emissions factors'!$F$4:$CR$4,0))/1000,0)</f>
        <v>0</v>
      </c>
      <c r="BI121" s="538">
        <f>IFERROR(BI85*INDEX('Emissions factors'!$F$5:$CR$10,MATCH('Data Input - BAT'!$D121,'Emissions factors'!$C$5:$C$10,0),MATCH('Data Input - BAT'!BI$7,'Emissions factors'!$F$4:$CR$4,0))/1000,0)</f>
        <v>0</v>
      </c>
      <c r="BJ121" s="538">
        <f>IFERROR(BJ85*INDEX('Emissions factors'!$F$5:$CR$10,MATCH('Data Input - BAT'!$D121,'Emissions factors'!$C$5:$C$10,0),MATCH('Data Input - BAT'!BJ$7,'Emissions factors'!$F$4:$CR$4,0))/1000,0)</f>
        <v>0</v>
      </c>
      <c r="BK121" s="538">
        <f>IFERROR(BK85*INDEX('Emissions factors'!$F$5:$CR$10,MATCH('Data Input - BAT'!$D121,'Emissions factors'!$C$5:$C$10,0),MATCH('Data Input - BAT'!BK$7,'Emissions factors'!$F$4:$CR$4,0))/1000,0)</f>
        <v>0</v>
      </c>
      <c r="BL121" s="538">
        <f>IFERROR(BL85*INDEX('Emissions factors'!$F$5:$CR$10,MATCH('Data Input - BAT'!$D121,'Emissions factors'!$C$5:$C$10,0),MATCH('Data Input - BAT'!BL$7,'Emissions factors'!$F$4:$CR$4,0))/1000,0)</f>
        <v>0</v>
      </c>
      <c r="BM121" s="538">
        <f>IFERROR(BM85*INDEX('Emissions factors'!$F$5:$CR$10,MATCH('Data Input - BAT'!$D121,'Emissions factors'!$C$5:$C$10,0),MATCH('Data Input - BAT'!BM$7,'Emissions factors'!$F$4:$CR$4,0))/1000,0)</f>
        <v>0</v>
      </c>
      <c r="BN121" s="538">
        <f>IFERROR(BN85*INDEX('Emissions factors'!$F$5:$CR$10,MATCH('Data Input - BAT'!$D121,'Emissions factors'!$C$5:$C$10,0),MATCH('Data Input - BAT'!BN$7,'Emissions factors'!$F$4:$CR$4,0))/1000,0)</f>
        <v>0</v>
      </c>
      <c r="BO121" s="538">
        <f>IFERROR(BO85*INDEX('Emissions factors'!$F$5:$CR$10,MATCH('Data Input - BAT'!$D121,'Emissions factors'!$C$5:$C$10,0),MATCH('Data Input - BAT'!BO$7,'Emissions factors'!$F$4:$CR$4,0))/1000,0)</f>
        <v>0</v>
      </c>
      <c r="BP121" s="538">
        <f>IFERROR(BP85*INDEX('Emissions factors'!$F$5:$CR$10,MATCH('Data Input - BAT'!$D121,'Emissions factors'!$C$5:$C$10,0),MATCH('Data Input - BAT'!BP$7,'Emissions factors'!$F$4:$CR$4,0))/1000,0)</f>
        <v>0</v>
      </c>
      <c r="BQ121" s="538">
        <f>IFERROR(BQ85*INDEX('Emissions factors'!$F$5:$CR$10,MATCH('Data Input - BAT'!$D121,'Emissions factors'!$C$5:$C$10,0),MATCH('Data Input - BAT'!BQ$7,'Emissions factors'!$F$4:$CR$4,0))/1000,0)</f>
        <v>0</v>
      </c>
      <c r="BR121" s="538">
        <f>IFERROR(BR85*INDEX('Emissions factors'!$F$5:$CR$10,MATCH('Data Input - BAT'!$D121,'Emissions factors'!$C$5:$C$10,0),MATCH('Data Input - BAT'!BR$7,'Emissions factors'!$F$4:$CR$4,0))/1000,0)</f>
        <v>0</v>
      </c>
      <c r="BS121" s="538">
        <f>IFERROR(BS85*INDEX('Emissions factors'!$F$5:$CR$10,MATCH('Data Input - BAT'!$D121,'Emissions factors'!$C$5:$C$10,0),MATCH('Data Input - BAT'!BS$7,'Emissions factors'!$F$4:$CR$4,0))/1000,0)</f>
        <v>0</v>
      </c>
      <c r="BT121" s="538">
        <f>IFERROR(BT85*INDEX('Emissions factors'!$F$5:$CR$10,MATCH('Data Input - BAT'!$D121,'Emissions factors'!$C$5:$C$10,0),MATCH('Data Input - BAT'!BT$7,'Emissions factors'!$F$4:$CR$4,0))/1000,0)</f>
        <v>0</v>
      </c>
      <c r="BU121" s="538">
        <f>IFERROR(BU85*INDEX('Emissions factors'!$F$5:$CR$10,MATCH('Data Input - BAT'!$D121,'Emissions factors'!$C$5:$C$10,0),MATCH('Data Input - BAT'!BU$7,'Emissions factors'!$F$4:$CR$4,0))/1000,0)</f>
        <v>0</v>
      </c>
      <c r="BV121" s="538">
        <f>IFERROR(BV85*INDEX('Emissions factors'!$F$5:$CR$10,MATCH('Data Input - BAT'!$D121,'Emissions factors'!$C$5:$C$10,0),MATCH('Data Input - BAT'!BV$7,'Emissions factors'!$F$4:$CR$4,0))/1000,0)</f>
        <v>0</v>
      </c>
      <c r="BW121" s="538">
        <f>IFERROR(BW85*INDEX('Emissions factors'!$F$5:$CR$10,MATCH('Data Input - BAT'!$D121,'Emissions factors'!$C$5:$C$10,0),MATCH('Data Input - BAT'!BW$7,'Emissions factors'!$F$4:$CR$4,0))/1000,0)</f>
        <v>0</v>
      </c>
      <c r="BX121" s="538">
        <f>IFERROR(BX85*INDEX('Emissions factors'!$F$5:$CR$10,MATCH('Data Input - BAT'!$D121,'Emissions factors'!$C$5:$C$10,0),MATCH('Data Input - BAT'!BX$7,'Emissions factors'!$F$4:$CR$4,0))/1000,0)</f>
        <v>0</v>
      </c>
      <c r="BY121" s="538">
        <f>IFERROR(BY85*INDEX('Emissions factors'!$F$5:$CR$10,MATCH('Data Input - BAT'!$D121,'Emissions factors'!$C$5:$C$10,0),MATCH('Data Input - BAT'!BY$7,'Emissions factors'!$F$4:$CR$4,0))/1000,0)</f>
        <v>0</v>
      </c>
      <c r="BZ121" s="538">
        <f>IFERROR(BZ85*INDEX('Emissions factors'!$F$5:$CR$10,MATCH('Data Input - BAT'!$D121,'Emissions factors'!$C$5:$C$10,0),MATCH('Data Input - BAT'!BZ$7,'Emissions factors'!$F$4:$CR$4,0))/1000,0)</f>
        <v>0</v>
      </c>
      <c r="CA121" s="538">
        <f>IFERROR(CA85*INDEX('Emissions factors'!$F$5:$CR$10,MATCH('Data Input - BAT'!$D121,'Emissions factors'!$C$5:$C$10,0),MATCH('Data Input - BAT'!CA$7,'Emissions factors'!$F$4:$CR$4,0))/1000,0)</f>
        <v>0</v>
      </c>
      <c r="CB121" s="538">
        <f>IFERROR(CB85*INDEX('Emissions factors'!$F$5:$CR$10,MATCH('Data Input - BAT'!$D121,'Emissions factors'!$C$5:$C$10,0),MATCH('Data Input - BAT'!CB$7,'Emissions factors'!$F$4:$CR$4,0))/1000,0)</f>
        <v>0</v>
      </c>
      <c r="CC121" s="538">
        <f>IFERROR(CC85*INDEX('Emissions factors'!$F$5:$CR$10,MATCH('Data Input - BAT'!$D121,'Emissions factors'!$C$5:$C$10,0),MATCH('Data Input - BAT'!CC$7,'Emissions factors'!$F$4:$CR$4,0))/1000,0)</f>
        <v>0</v>
      </c>
      <c r="CD121" s="538">
        <f>IFERROR(CD85*INDEX('Emissions factors'!$F$5:$CR$10,MATCH('Data Input - BAT'!$D121,'Emissions factors'!$C$5:$C$10,0),MATCH('Data Input - BAT'!CD$7,'Emissions factors'!$F$4:$CR$4,0))/1000,0)</f>
        <v>0</v>
      </c>
      <c r="CE121" s="538">
        <f>IFERROR(CE85*INDEX('Emissions factors'!$F$5:$CR$10,MATCH('Data Input - BAT'!$D121,'Emissions factors'!$C$5:$C$10,0),MATCH('Data Input - BAT'!CE$7,'Emissions factors'!$F$4:$CR$4,0))/1000,0)</f>
        <v>0</v>
      </c>
      <c r="CF121" s="538">
        <f>IFERROR(CF85*INDEX('Emissions factors'!$F$5:$CR$10,MATCH('Data Input - BAT'!$D121,'Emissions factors'!$C$5:$C$10,0),MATCH('Data Input - BAT'!CF$7,'Emissions factors'!$F$4:$CR$4,0))/1000,0)</f>
        <v>0</v>
      </c>
      <c r="CG121" s="538">
        <f>IFERROR(CG85*INDEX('Emissions factors'!$F$5:$CR$10,MATCH('Data Input - BAT'!$D121,'Emissions factors'!$C$5:$C$10,0),MATCH('Data Input - BAT'!CG$7,'Emissions factors'!$F$4:$CR$4,0))/1000,0)</f>
        <v>0</v>
      </c>
      <c r="CH121" s="538">
        <f>IFERROR(CH85*INDEX('Emissions factors'!$F$5:$CR$10,MATCH('Data Input - BAT'!$D121,'Emissions factors'!$C$5:$C$10,0),MATCH('Data Input - BAT'!CH$7,'Emissions factors'!$F$4:$CR$4,0))/1000,0)</f>
        <v>0</v>
      </c>
      <c r="CI121" s="538">
        <f>IFERROR(CI85*INDEX('Emissions factors'!$F$5:$CR$10,MATCH('Data Input - BAT'!$D121,'Emissions factors'!$C$5:$C$10,0),MATCH('Data Input - BAT'!CI$7,'Emissions factors'!$F$4:$CR$4,0))/1000,0)</f>
        <v>0</v>
      </c>
      <c r="CJ121" s="538">
        <f>IFERROR(CJ85*INDEX('Emissions factors'!$F$5:$CR$10,MATCH('Data Input - BAT'!$D121,'Emissions factors'!$C$5:$C$10,0),MATCH('Data Input - BAT'!CJ$7,'Emissions factors'!$F$4:$CR$4,0))/1000,0)</f>
        <v>0</v>
      </c>
      <c r="CK121" s="538">
        <f>IFERROR(CK85*INDEX('Emissions factors'!$F$5:$CR$10,MATCH('Data Input - BAT'!$D121,'Emissions factors'!$C$5:$C$10,0),MATCH('Data Input - BAT'!CK$7,'Emissions factors'!$F$4:$CR$4,0))/1000,0)</f>
        <v>0</v>
      </c>
      <c r="CL121" s="538">
        <f>IFERROR(CL85*INDEX('Emissions factors'!$F$5:$CR$10,MATCH('Data Input - BAT'!$D121,'Emissions factors'!$C$5:$C$10,0),MATCH('Data Input - BAT'!CL$7,'Emissions factors'!$F$4:$CR$4,0))/1000,0)</f>
        <v>0</v>
      </c>
      <c r="CM121" s="538">
        <f>IFERROR(CM85*INDEX('Emissions factors'!$F$5:$CR$10,MATCH('Data Input - BAT'!$D121,'Emissions factors'!$C$5:$C$10,0),MATCH('Data Input - BAT'!CM$7,'Emissions factors'!$F$4:$CR$4,0))/1000,0)</f>
        <v>0</v>
      </c>
      <c r="CN121" s="538">
        <f>IFERROR(CN85*INDEX('Emissions factors'!$F$5:$CR$10,MATCH('Data Input - BAT'!$D121,'Emissions factors'!$C$5:$C$10,0),MATCH('Data Input - BAT'!CN$7,'Emissions factors'!$F$4:$CR$4,0))/1000,0)</f>
        <v>0</v>
      </c>
      <c r="CO121" s="538">
        <f>IFERROR(CO85*INDEX('Emissions factors'!$F$5:$CR$10,MATCH('Data Input - BAT'!$D121,'Emissions factors'!$C$5:$C$10,0),MATCH('Data Input - BAT'!CO$7,'Emissions factors'!$F$4:$CR$4,0))/1000,0)</f>
        <v>0</v>
      </c>
      <c r="CP121" s="538">
        <f>IFERROR(CP85*INDEX('Emissions factors'!$F$5:$CR$10,MATCH('Data Input - BAT'!$D121,'Emissions factors'!$C$5:$C$10,0),MATCH('Data Input - BAT'!CP$7,'Emissions factors'!$F$4:$CR$4,0))/1000,0)</f>
        <v>0</v>
      </c>
      <c r="CQ121" s="538">
        <f>IFERROR(CQ85*INDEX('Emissions factors'!$F$5:$CR$10,MATCH('Data Input - BAT'!$D121,'Emissions factors'!$C$5:$C$10,0),MATCH('Data Input - BAT'!CQ$7,'Emissions factors'!$F$4:$CR$4,0))/1000,0)</f>
        <v>0</v>
      </c>
      <c r="CR121" s="538">
        <f>IFERROR(CR85*INDEX('Emissions factors'!$F$5:$CR$10,MATCH('Data Input - BAT'!$D121,'Emissions factors'!$C$5:$C$10,0),MATCH('Data Input - BAT'!CR$7,'Emissions factors'!$F$4:$CR$4,0))/1000,0)</f>
        <v>0</v>
      </c>
      <c r="CS121" s="538">
        <f>IFERROR(CS85*INDEX('Emissions factors'!$F$5:$CR$10,MATCH('Data Input - BAT'!$D121,'Emissions factors'!$C$5:$C$10,0),MATCH('Data Input - BAT'!CS$7,'Emissions factors'!$F$4:$CR$4,0))/1000,0)</f>
        <v>0</v>
      </c>
      <c r="CT121" s="538">
        <f>IFERROR(CT85*INDEX('Emissions factors'!$F$5:$CR$10,MATCH('Data Input - BAT'!$D121,'Emissions factors'!$C$5:$C$10,0),MATCH('Data Input - BAT'!CT$7,'Emissions factors'!$F$4:$CR$4,0))/1000,0)</f>
        <v>0</v>
      </c>
      <c r="CU121" s="538">
        <f>IFERROR(CU85*INDEX('Emissions factors'!$F$5:$CR$10,MATCH('Data Input - BAT'!$D121,'Emissions factors'!$C$5:$C$10,0),MATCH('Data Input - BAT'!CU$7,'Emissions factors'!$F$4:$CR$4,0))/1000,0)</f>
        <v>0</v>
      </c>
      <c r="CV121" s="538">
        <f>IFERROR(CV85*INDEX('Emissions factors'!$F$5:$CR$10,MATCH('Data Input - BAT'!$D121,'Emissions factors'!$C$5:$C$10,0),MATCH('Data Input - BAT'!CV$7,'Emissions factors'!$F$4:$CR$4,0))/1000,0)</f>
        <v>0</v>
      </c>
      <c r="CW121" s="538">
        <f>IFERROR(CW85*INDEX('Emissions factors'!$F$5:$CR$10,MATCH('Data Input - BAT'!$D121,'Emissions factors'!$C$5:$C$10,0),MATCH('Data Input - BAT'!CW$7,'Emissions factors'!$F$4:$CR$4,0))/1000,0)</f>
        <v>0</v>
      </c>
      <c r="CX121" s="538">
        <f>IFERROR(CX85*INDEX('Emissions factors'!$F$5:$CR$10,MATCH('Data Input - BAT'!$D121,'Emissions factors'!$C$5:$C$10,0),MATCH('Data Input - BAT'!CX$7,'Emissions factors'!$F$4:$CR$4,0))/1000,0)</f>
        <v>0</v>
      </c>
      <c r="CY121" s="538">
        <f>IFERROR(CY85*INDEX('Emissions factors'!$F$5:$CR$10,MATCH('Data Input - BAT'!$D121,'Emissions factors'!$C$5:$C$10,0),MATCH('Data Input - BAT'!CY$7,'Emissions factors'!$F$4:$CR$4,0))/1000,0)</f>
        <v>0</v>
      </c>
      <c r="CZ121" s="538">
        <f>IFERROR(CZ85*INDEX('Emissions factors'!$F$5:$CR$10,MATCH('Data Input - BAT'!$D121,'Emissions factors'!$C$5:$C$10,0),MATCH('Data Input - BAT'!CZ$7,'Emissions factors'!$F$4:$CR$4,0))/1000,0)</f>
        <v>0</v>
      </c>
      <c r="DA121" s="538">
        <f>IFERROR(DA85*INDEX('Emissions factors'!$F$5:$CR$10,MATCH('Data Input - BAT'!$D121,'Emissions factors'!$C$5:$C$10,0),MATCH('Data Input - BAT'!DA$7,'Emissions factors'!$F$4:$CR$4,0))/1000,0)</f>
        <v>0</v>
      </c>
      <c r="DB121" s="538">
        <f>IFERROR(DB85*INDEX('Emissions factors'!$F$5:$CR$10,MATCH('Data Input - BAT'!$D121,'Emissions factors'!$C$5:$C$10,0),MATCH('Data Input - BAT'!DB$7,'Emissions factors'!$F$4:$CR$4,0))/1000,0)</f>
        <v>0</v>
      </c>
      <c r="DC121" s="538">
        <f>IFERROR(DC85*INDEX('Emissions factors'!$F$5:$CR$10,MATCH('Data Input - BAT'!$D121,'Emissions factors'!$C$5:$C$10,0),MATCH('Data Input - BAT'!DC$7,'Emissions factors'!$F$4:$CR$4,0))/1000,0)</f>
        <v>0</v>
      </c>
      <c r="DD121" s="916"/>
      <c r="DE121" s="917"/>
    </row>
    <row r="122" spans="2:109" x14ac:dyDescent="0.25">
      <c r="B122" s="217"/>
      <c r="C122" s="263"/>
      <c r="D122" s="226" t="str">
        <f t="shared" si="9"/>
        <v>Coal</v>
      </c>
      <c r="E122" s="219" t="s">
        <v>121</v>
      </c>
      <c r="F122" s="276" t="s">
        <v>571</v>
      </c>
      <c r="G122" s="276"/>
      <c r="H122" s="538">
        <f>IFERROR(H86*INDEX('Emissions factors'!$F$5:$CR$10,MATCH('Data Input - BAT'!$D122,'Emissions factors'!$C$5:$C$10,0),MATCH('Data Input - BAT'!H$7,'Emissions factors'!$F$4:$CR$4,0))/1000,0)</f>
        <v>0</v>
      </c>
      <c r="I122" s="538">
        <f>IFERROR(I86*INDEX('Emissions factors'!$F$5:$CR$10,MATCH('Data Input - BAT'!$D122,'Emissions factors'!$C$5:$C$10,0),MATCH('Data Input - BAT'!I$7,'Emissions factors'!$F$4:$CR$4,0))/1000,0)</f>
        <v>0</v>
      </c>
      <c r="J122" s="538">
        <f>IFERROR(J86*INDEX('Emissions factors'!$F$5:$CR$10,MATCH('Data Input - BAT'!$D122,'Emissions factors'!$C$5:$C$10,0),MATCH('Data Input - BAT'!J$7,'Emissions factors'!$F$4:$CR$4,0))/1000,0)</f>
        <v>0</v>
      </c>
      <c r="K122" s="538">
        <f>IFERROR(K86*INDEX('Emissions factors'!$F$5:$CR$10,MATCH('Data Input - BAT'!$D122,'Emissions factors'!$C$5:$C$10,0),MATCH('Data Input - BAT'!K$7,'Emissions factors'!$F$4:$CR$4,0))/1000,0)</f>
        <v>0</v>
      </c>
      <c r="L122" s="538">
        <f>IFERROR(L86*INDEX('Emissions factors'!$F$5:$CR$10,MATCH('Data Input - BAT'!$D122,'Emissions factors'!$C$5:$C$10,0),MATCH('Data Input - BAT'!L$7,'Emissions factors'!$F$4:$CR$4,0))/1000,0)</f>
        <v>0</v>
      </c>
      <c r="M122" s="538">
        <f>IFERROR(M86*INDEX('Emissions factors'!$F$5:$CR$10,MATCH('Data Input - BAT'!$D122,'Emissions factors'!$C$5:$C$10,0),MATCH('Data Input - BAT'!M$7,'Emissions factors'!$F$4:$CR$4,0))/1000,0)</f>
        <v>0</v>
      </c>
      <c r="N122" s="538">
        <f>IFERROR(N86*INDEX('Emissions factors'!$F$5:$CR$10,MATCH('Data Input - BAT'!$D122,'Emissions factors'!$C$5:$C$10,0),MATCH('Data Input - BAT'!N$7,'Emissions factors'!$F$4:$CR$4,0))/1000,0)</f>
        <v>0</v>
      </c>
      <c r="O122" s="538">
        <f>IFERROR(O86*INDEX('Emissions factors'!$F$5:$CR$10,MATCH('Data Input - BAT'!$D122,'Emissions factors'!$C$5:$C$10,0),MATCH('Data Input - BAT'!O$7,'Emissions factors'!$F$4:$CR$4,0))/1000,0)</f>
        <v>0</v>
      </c>
      <c r="P122" s="538">
        <f>IFERROR(P86*INDEX('Emissions factors'!$F$5:$CR$10,MATCH('Data Input - BAT'!$D122,'Emissions factors'!$C$5:$C$10,0),MATCH('Data Input - BAT'!P$7,'Emissions factors'!$F$4:$CR$4,0))/1000,0)</f>
        <v>0</v>
      </c>
      <c r="Q122" s="538">
        <f>IFERROR(Q86*INDEX('Emissions factors'!$F$5:$CR$10,MATCH('Data Input - BAT'!$D122,'Emissions factors'!$C$5:$C$10,0),MATCH('Data Input - BAT'!Q$7,'Emissions factors'!$F$4:$CR$4,0))/1000,0)</f>
        <v>0</v>
      </c>
      <c r="R122" s="538">
        <f>IFERROR(R86*INDEX('Emissions factors'!$F$5:$CR$10,MATCH('Data Input - BAT'!$D122,'Emissions factors'!$C$5:$C$10,0),MATCH('Data Input - BAT'!R$7,'Emissions factors'!$F$4:$CR$4,0))/1000,0)</f>
        <v>0</v>
      </c>
      <c r="S122" s="538">
        <f>IFERROR(S86*INDEX('Emissions factors'!$F$5:$CR$10,MATCH('Data Input - BAT'!$D122,'Emissions factors'!$C$5:$C$10,0),MATCH('Data Input - BAT'!S$7,'Emissions factors'!$F$4:$CR$4,0))/1000,0)</f>
        <v>0</v>
      </c>
      <c r="T122" s="538">
        <f>IFERROR(T86*INDEX('Emissions factors'!$F$5:$CR$10,MATCH('Data Input - BAT'!$D122,'Emissions factors'!$C$5:$C$10,0),MATCH('Data Input - BAT'!T$7,'Emissions factors'!$F$4:$CR$4,0))/1000,0)</f>
        <v>0</v>
      </c>
      <c r="U122" s="538">
        <f>IFERROR(U86*INDEX('Emissions factors'!$F$5:$CR$10,MATCH('Data Input - BAT'!$D122,'Emissions factors'!$C$5:$C$10,0),MATCH('Data Input - BAT'!U$7,'Emissions factors'!$F$4:$CR$4,0))/1000,0)</f>
        <v>0</v>
      </c>
      <c r="V122" s="538">
        <f>IFERROR(V86*INDEX('Emissions factors'!$F$5:$CR$10,MATCH('Data Input - BAT'!$D122,'Emissions factors'!$C$5:$C$10,0),MATCH('Data Input - BAT'!V$7,'Emissions factors'!$F$4:$CR$4,0))/1000,0)</f>
        <v>0</v>
      </c>
      <c r="W122" s="538">
        <f>IFERROR(W86*INDEX('Emissions factors'!$F$5:$CR$10,MATCH('Data Input - BAT'!$D122,'Emissions factors'!$C$5:$C$10,0),MATCH('Data Input - BAT'!W$7,'Emissions factors'!$F$4:$CR$4,0))/1000,0)</f>
        <v>0</v>
      </c>
      <c r="X122" s="538">
        <f>IFERROR(X86*INDEX('Emissions factors'!$F$5:$CR$10,MATCH('Data Input - BAT'!$D122,'Emissions factors'!$C$5:$C$10,0),MATCH('Data Input - BAT'!X$7,'Emissions factors'!$F$4:$CR$4,0))/1000,0)</f>
        <v>0</v>
      </c>
      <c r="Y122" s="538">
        <f>IFERROR(Y86*INDEX('Emissions factors'!$F$5:$CR$10,MATCH('Data Input - BAT'!$D122,'Emissions factors'!$C$5:$C$10,0),MATCH('Data Input - BAT'!Y$7,'Emissions factors'!$F$4:$CR$4,0))/1000,0)</f>
        <v>0</v>
      </c>
      <c r="Z122" s="538">
        <f>IFERROR(Z86*INDEX('Emissions factors'!$F$5:$CR$10,MATCH('Data Input - BAT'!$D122,'Emissions factors'!$C$5:$C$10,0),MATCH('Data Input - BAT'!Z$7,'Emissions factors'!$F$4:$CR$4,0))/1000,0)</f>
        <v>0</v>
      </c>
      <c r="AA122" s="538">
        <f>IFERROR(AA86*INDEX('Emissions factors'!$F$5:$CR$10,MATCH('Data Input - BAT'!$D122,'Emissions factors'!$C$5:$C$10,0),MATCH('Data Input - BAT'!AA$7,'Emissions factors'!$F$4:$CR$4,0))/1000,0)</f>
        <v>0</v>
      </c>
      <c r="AB122" s="538">
        <f>IFERROR(AB86*INDEX('Emissions factors'!$F$5:$CR$10,MATCH('Data Input - BAT'!$D122,'Emissions factors'!$C$5:$C$10,0),MATCH('Data Input - BAT'!AB$7,'Emissions factors'!$F$4:$CR$4,0))/1000,0)</f>
        <v>0</v>
      </c>
      <c r="AC122" s="538">
        <f>IFERROR(AC86*INDEX('Emissions factors'!$F$5:$CR$10,MATCH('Data Input - BAT'!$D122,'Emissions factors'!$C$5:$C$10,0),MATCH('Data Input - BAT'!AC$7,'Emissions factors'!$F$4:$CR$4,0))/1000,0)</f>
        <v>0</v>
      </c>
      <c r="AD122" s="538">
        <f>IFERROR(AD86*INDEX('Emissions factors'!$F$5:$CR$10,MATCH('Data Input - BAT'!$D122,'Emissions factors'!$C$5:$C$10,0),MATCH('Data Input - BAT'!AD$7,'Emissions factors'!$F$4:$CR$4,0))/1000,0)</f>
        <v>0</v>
      </c>
      <c r="AE122" s="538">
        <f>IFERROR(AE86*INDEX('Emissions factors'!$F$5:$CR$10,MATCH('Data Input - BAT'!$D122,'Emissions factors'!$C$5:$C$10,0),MATCH('Data Input - BAT'!AE$7,'Emissions factors'!$F$4:$CR$4,0))/1000,0)</f>
        <v>0</v>
      </c>
      <c r="AF122" s="538">
        <f>IFERROR(AF86*INDEX('Emissions factors'!$F$5:$CR$10,MATCH('Data Input - BAT'!$D122,'Emissions factors'!$C$5:$C$10,0),MATCH('Data Input - BAT'!AF$7,'Emissions factors'!$F$4:$CR$4,0))/1000,0)</f>
        <v>0</v>
      </c>
      <c r="AG122" s="538">
        <f>IFERROR(AG86*INDEX('Emissions factors'!$F$5:$CR$10,MATCH('Data Input - BAT'!$D122,'Emissions factors'!$C$5:$C$10,0),MATCH('Data Input - BAT'!AG$7,'Emissions factors'!$F$4:$CR$4,0))/1000,0)</f>
        <v>0</v>
      </c>
      <c r="AH122" s="538">
        <f>IFERROR(AH86*INDEX('Emissions factors'!$F$5:$CR$10,MATCH('Data Input - BAT'!$D122,'Emissions factors'!$C$5:$C$10,0),MATCH('Data Input - BAT'!AH$7,'Emissions factors'!$F$4:$CR$4,0))/1000,0)</f>
        <v>0</v>
      </c>
      <c r="AI122" s="538">
        <f>IFERROR(AI86*INDEX('Emissions factors'!$F$5:$CR$10,MATCH('Data Input - BAT'!$D122,'Emissions factors'!$C$5:$C$10,0),MATCH('Data Input - BAT'!AI$7,'Emissions factors'!$F$4:$CR$4,0))/1000,0)</f>
        <v>0</v>
      </c>
      <c r="AJ122" s="538">
        <f>IFERROR(AJ86*INDEX('Emissions factors'!$F$5:$CR$10,MATCH('Data Input - BAT'!$D122,'Emissions factors'!$C$5:$C$10,0),MATCH('Data Input - BAT'!AJ$7,'Emissions factors'!$F$4:$CR$4,0))/1000,0)</f>
        <v>0</v>
      </c>
      <c r="AK122" s="538">
        <f>IFERROR(AK86*INDEX('Emissions factors'!$F$5:$CR$10,MATCH('Data Input - BAT'!$D122,'Emissions factors'!$C$5:$C$10,0),MATCH('Data Input - BAT'!AK$7,'Emissions factors'!$F$4:$CR$4,0))/1000,0)</f>
        <v>0</v>
      </c>
      <c r="AL122" s="538">
        <f>IFERROR(AL86*INDEX('Emissions factors'!$F$5:$CR$10,MATCH('Data Input - BAT'!$D122,'Emissions factors'!$C$5:$C$10,0),MATCH('Data Input - BAT'!AL$7,'Emissions factors'!$F$4:$CR$4,0))/1000,0)</f>
        <v>0</v>
      </c>
      <c r="AM122" s="538">
        <f>IFERROR(AM86*INDEX('Emissions factors'!$F$5:$CR$10,MATCH('Data Input - BAT'!$D122,'Emissions factors'!$C$5:$C$10,0),MATCH('Data Input - BAT'!AM$7,'Emissions factors'!$F$4:$CR$4,0))/1000,0)</f>
        <v>0</v>
      </c>
      <c r="AN122" s="538">
        <f>IFERROR(AN86*INDEX('Emissions factors'!$F$5:$CR$10,MATCH('Data Input - BAT'!$D122,'Emissions factors'!$C$5:$C$10,0),MATCH('Data Input - BAT'!AN$7,'Emissions factors'!$F$4:$CR$4,0))/1000,0)</f>
        <v>0</v>
      </c>
      <c r="AO122" s="538">
        <f>IFERROR(AO86*INDEX('Emissions factors'!$F$5:$CR$10,MATCH('Data Input - BAT'!$D122,'Emissions factors'!$C$5:$C$10,0),MATCH('Data Input - BAT'!AO$7,'Emissions factors'!$F$4:$CR$4,0))/1000,0)</f>
        <v>0</v>
      </c>
      <c r="AP122" s="538">
        <f>IFERROR(AP86*INDEX('Emissions factors'!$F$5:$CR$10,MATCH('Data Input - BAT'!$D122,'Emissions factors'!$C$5:$C$10,0),MATCH('Data Input - BAT'!AP$7,'Emissions factors'!$F$4:$CR$4,0))/1000,0)</f>
        <v>0</v>
      </c>
      <c r="AQ122" s="538">
        <f>IFERROR(AQ86*INDEX('Emissions factors'!$F$5:$CR$10,MATCH('Data Input - BAT'!$D122,'Emissions factors'!$C$5:$C$10,0),MATCH('Data Input - BAT'!AQ$7,'Emissions factors'!$F$4:$CR$4,0))/1000,0)</f>
        <v>0</v>
      </c>
      <c r="AR122" s="538">
        <f>IFERROR(AR86*INDEX('Emissions factors'!$F$5:$CR$10,MATCH('Data Input - BAT'!$D122,'Emissions factors'!$C$5:$C$10,0),MATCH('Data Input - BAT'!AR$7,'Emissions factors'!$F$4:$CR$4,0))/1000,0)</f>
        <v>0</v>
      </c>
      <c r="AS122" s="538">
        <f>IFERROR(AS86*INDEX('Emissions factors'!$F$5:$CR$10,MATCH('Data Input - BAT'!$D122,'Emissions factors'!$C$5:$C$10,0),MATCH('Data Input - BAT'!AS$7,'Emissions factors'!$F$4:$CR$4,0))/1000,0)</f>
        <v>0</v>
      </c>
      <c r="AT122" s="538">
        <f>IFERROR(AT86*INDEX('Emissions factors'!$F$5:$CR$10,MATCH('Data Input - BAT'!$D122,'Emissions factors'!$C$5:$C$10,0),MATCH('Data Input - BAT'!AT$7,'Emissions factors'!$F$4:$CR$4,0))/1000,0)</f>
        <v>0</v>
      </c>
      <c r="AU122" s="538">
        <f>IFERROR(AU86*INDEX('Emissions factors'!$F$5:$CR$10,MATCH('Data Input - BAT'!$D122,'Emissions factors'!$C$5:$C$10,0),MATCH('Data Input - BAT'!AU$7,'Emissions factors'!$F$4:$CR$4,0))/1000,0)</f>
        <v>0</v>
      </c>
      <c r="AV122" s="538">
        <f>IFERROR(AV86*INDEX('Emissions factors'!$F$5:$CR$10,MATCH('Data Input - BAT'!$D122,'Emissions factors'!$C$5:$C$10,0),MATCH('Data Input - BAT'!AV$7,'Emissions factors'!$F$4:$CR$4,0))/1000,0)</f>
        <v>0</v>
      </c>
      <c r="AW122" s="538">
        <f>IFERROR(AW86*INDEX('Emissions factors'!$F$5:$CR$10,MATCH('Data Input - BAT'!$D122,'Emissions factors'!$C$5:$C$10,0),MATCH('Data Input - BAT'!AW$7,'Emissions factors'!$F$4:$CR$4,0))/1000,0)</f>
        <v>0</v>
      </c>
      <c r="AX122" s="538">
        <f>IFERROR(AX86*INDEX('Emissions factors'!$F$5:$CR$10,MATCH('Data Input - BAT'!$D122,'Emissions factors'!$C$5:$C$10,0),MATCH('Data Input - BAT'!AX$7,'Emissions factors'!$F$4:$CR$4,0))/1000,0)</f>
        <v>0</v>
      </c>
      <c r="AY122" s="538">
        <f>IFERROR(AY86*INDEX('Emissions factors'!$F$5:$CR$10,MATCH('Data Input - BAT'!$D122,'Emissions factors'!$C$5:$C$10,0),MATCH('Data Input - BAT'!AY$7,'Emissions factors'!$F$4:$CR$4,0))/1000,0)</f>
        <v>0</v>
      </c>
      <c r="AZ122" s="538">
        <f>IFERROR(AZ86*INDEX('Emissions factors'!$F$5:$CR$10,MATCH('Data Input - BAT'!$D122,'Emissions factors'!$C$5:$C$10,0),MATCH('Data Input - BAT'!AZ$7,'Emissions factors'!$F$4:$CR$4,0))/1000,0)</f>
        <v>0</v>
      </c>
      <c r="BA122" s="538">
        <f>IFERROR(BA86*INDEX('Emissions factors'!$F$5:$CR$10,MATCH('Data Input - BAT'!$D122,'Emissions factors'!$C$5:$C$10,0),MATCH('Data Input - BAT'!BA$7,'Emissions factors'!$F$4:$CR$4,0))/1000,0)</f>
        <v>0</v>
      </c>
      <c r="BB122" s="538">
        <f>IFERROR(BB86*INDEX('Emissions factors'!$F$5:$CR$10,MATCH('Data Input - BAT'!$D122,'Emissions factors'!$C$5:$C$10,0),MATCH('Data Input - BAT'!BB$7,'Emissions factors'!$F$4:$CR$4,0))/1000,0)</f>
        <v>0</v>
      </c>
      <c r="BC122" s="538">
        <f>IFERROR(BC86*INDEX('Emissions factors'!$F$5:$CR$10,MATCH('Data Input - BAT'!$D122,'Emissions factors'!$C$5:$C$10,0),MATCH('Data Input - BAT'!BC$7,'Emissions factors'!$F$4:$CR$4,0))/1000,0)</f>
        <v>0</v>
      </c>
      <c r="BD122" s="538">
        <f>IFERROR(BD86*INDEX('Emissions factors'!$F$5:$CR$10,MATCH('Data Input - BAT'!$D122,'Emissions factors'!$C$5:$C$10,0),MATCH('Data Input - BAT'!BD$7,'Emissions factors'!$F$4:$CR$4,0))/1000,0)</f>
        <v>0</v>
      </c>
      <c r="BE122" s="538">
        <f>IFERROR(BE86*INDEX('Emissions factors'!$F$5:$CR$10,MATCH('Data Input - BAT'!$D122,'Emissions factors'!$C$5:$C$10,0),MATCH('Data Input - BAT'!BE$7,'Emissions factors'!$F$4:$CR$4,0))/1000,0)</f>
        <v>0</v>
      </c>
      <c r="BF122" s="538">
        <f>IFERROR(BF86*INDEX('Emissions factors'!$F$5:$CR$10,MATCH('Data Input - BAT'!$D122,'Emissions factors'!$C$5:$C$10,0),MATCH('Data Input - BAT'!BF$7,'Emissions factors'!$F$4:$CR$4,0))/1000,0)</f>
        <v>0</v>
      </c>
      <c r="BG122" s="538">
        <f>IFERROR(BG86*INDEX('Emissions factors'!$F$5:$CR$10,MATCH('Data Input - BAT'!$D122,'Emissions factors'!$C$5:$C$10,0),MATCH('Data Input - BAT'!BG$7,'Emissions factors'!$F$4:$CR$4,0))/1000,0)</f>
        <v>0</v>
      </c>
      <c r="BH122" s="538">
        <f>IFERROR(BH86*INDEX('Emissions factors'!$F$5:$CR$10,MATCH('Data Input - BAT'!$D122,'Emissions factors'!$C$5:$C$10,0),MATCH('Data Input - BAT'!BH$7,'Emissions factors'!$F$4:$CR$4,0))/1000,0)</f>
        <v>0</v>
      </c>
      <c r="BI122" s="538">
        <f>IFERROR(BI86*INDEX('Emissions factors'!$F$5:$CR$10,MATCH('Data Input - BAT'!$D122,'Emissions factors'!$C$5:$C$10,0),MATCH('Data Input - BAT'!BI$7,'Emissions factors'!$F$4:$CR$4,0))/1000,0)</f>
        <v>0</v>
      </c>
      <c r="BJ122" s="538">
        <f>IFERROR(BJ86*INDEX('Emissions factors'!$F$5:$CR$10,MATCH('Data Input - BAT'!$D122,'Emissions factors'!$C$5:$C$10,0),MATCH('Data Input - BAT'!BJ$7,'Emissions factors'!$F$4:$CR$4,0))/1000,0)</f>
        <v>0</v>
      </c>
      <c r="BK122" s="538">
        <f>IFERROR(BK86*INDEX('Emissions factors'!$F$5:$CR$10,MATCH('Data Input - BAT'!$D122,'Emissions factors'!$C$5:$C$10,0),MATCH('Data Input - BAT'!BK$7,'Emissions factors'!$F$4:$CR$4,0))/1000,0)</f>
        <v>0</v>
      </c>
      <c r="BL122" s="538">
        <f>IFERROR(BL86*INDEX('Emissions factors'!$F$5:$CR$10,MATCH('Data Input - BAT'!$D122,'Emissions factors'!$C$5:$C$10,0),MATCH('Data Input - BAT'!BL$7,'Emissions factors'!$F$4:$CR$4,0))/1000,0)</f>
        <v>0</v>
      </c>
      <c r="BM122" s="538">
        <f>IFERROR(BM86*INDEX('Emissions factors'!$F$5:$CR$10,MATCH('Data Input - BAT'!$D122,'Emissions factors'!$C$5:$C$10,0),MATCH('Data Input - BAT'!BM$7,'Emissions factors'!$F$4:$CR$4,0))/1000,0)</f>
        <v>0</v>
      </c>
      <c r="BN122" s="538">
        <f>IFERROR(BN86*INDEX('Emissions factors'!$F$5:$CR$10,MATCH('Data Input - BAT'!$D122,'Emissions factors'!$C$5:$C$10,0),MATCH('Data Input - BAT'!BN$7,'Emissions factors'!$F$4:$CR$4,0))/1000,0)</f>
        <v>0</v>
      </c>
      <c r="BO122" s="538">
        <f>IFERROR(BO86*INDEX('Emissions factors'!$F$5:$CR$10,MATCH('Data Input - BAT'!$D122,'Emissions factors'!$C$5:$C$10,0),MATCH('Data Input - BAT'!BO$7,'Emissions factors'!$F$4:$CR$4,0))/1000,0)</f>
        <v>0</v>
      </c>
      <c r="BP122" s="538">
        <f>IFERROR(BP86*INDEX('Emissions factors'!$F$5:$CR$10,MATCH('Data Input - BAT'!$D122,'Emissions factors'!$C$5:$C$10,0),MATCH('Data Input - BAT'!BP$7,'Emissions factors'!$F$4:$CR$4,0))/1000,0)</f>
        <v>0</v>
      </c>
      <c r="BQ122" s="538">
        <f>IFERROR(BQ86*INDEX('Emissions factors'!$F$5:$CR$10,MATCH('Data Input - BAT'!$D122,'Emissions factors'!$C$5:$C$10,0),MATCH('Data Input - BAT'!BQ$7,'Emissions factors'!$F$4:$CR$4,0))/1000,0)</f>
        <v>0</v>
      </c>
      <c r="BR122" s="538">
        <f>IFERROR(BR86*INDEX('Emissions factors'!$F$5:$CR$10,MATCH('Data Input - BAT'!$D122,'Emissions factors'!$C$5:$C$10,0),MATCH('Data Input - BAT'!BR$7,'Emissions factors'!$F$4:$CR$4,0))/1000,0)</f>
        <v>0</v>
      </c>
      <c r="BS122" s="538">
        <f>IFERROR(BS86*INDEX('Emissions factors'!$F$5:$CR$10,MATCH('Data Input - BAT'!$D122,'Emissions factors'!$C$5:$C$10,0),MATCH('Data Input - BAT'!BS$7,'Emissions factors'!$F$4:$CR$4,0))/1000,0)</f>
        <v>0</v>
      </c>
      <c r="BT122" s="538">
        <f>IFERROR(BT86*INDEX('Emissions factors'!$F$5:$CR$10,MATCH('Data Input - BAT'!$D122,'Emissions factors'!$C$5:$C$10,0),MATCH('Data Input - BAT'!BT$7,'Emissions factors'!$F$4:$CR$4,0))/1000,0)</f>
        <v>0</v>
      </c>
      <c r="BU122" s="538">
        <f>IFERROR(BU86*INDEX('Emissions factors'!$F$5:$CR$10,MATCH('Data Input - BAT'!$D122,'Emissions factors'!$C$5:$C$10,0),MATCH('Data Input - BAT'!BU$7,'Emissions factors'!$F$4:$CR$4,0))/1000,0)</f>
        <v>0</v>
      </c>
      <c r="BV122" s="538">
        <f>IFERROR(BV86*INDEX('Emissions factors'!$F$5:$CR$10,MATCH('Data Input - BAT'!$D122,'Emissions factors'!$C$5:$C$10,0),MATCH('Data Input - BAT'!BV$7,'Emissions factors'!$F$4:$CR$4,0))/1000,0)</f>
        <v>0</v>
      </c>
      <c r="BW122" s="538">
        <f>IFERROR(BW86*INDEX('Emissions factors'!$F$5:$CR$10,MATCH('Data Input - BAT'!$D122,'Emissions factors'!$C$5:$C$10,0),MATCH('Data Input - BAT'!BW$7,'Emissions factors'!$F$4:$CR$4,0))/1000,0)</f>
        <v>0</v>
      </c>
      <c r="BX122" s="538">
        <f>IFERROR(BX86*INDEX('Emissions factors'!$F$5:$CR$10,MATCH('Data Input - BAT'!$D122,'Emissions factors'!$C$5:$C$10,0),MATCH('Data Input - BAT'!BX$7,'Emissions factors'!$F$4:$CR$4,0))/1000,0)</f>
        <v>0</v>
      </c>
      <c r="BY122" s="538">
        <f>IFERROR(BY86*INDEX('Emissions factors'!$F$5:$CR$10,MATCH('Data Input - BAT'!$D122,'Emissions factors'!$C$5:$C$10,0),MATCH('Data Input - BAT'!BY$7,'Emissions factors'!$F$4:$CR$4,0))/1000,0)</f>
        <v>0</v>
      </c>
      <c r="BZ122" s="538">
        <f>IFERROR(BZ86*INDEX('Emissions factors'!$F$5:$CR$10,MATCH('Data Input - BAT'!$D122,'Emissions factors'!$C$5:$C$10,0),MATCH('Data Input - BAT'!BZ$7,'Emissions factors'!$F$4:$CR$4,0))/1000,0)</f>
        <v>0</v>
      </c>
      <c r="CA122" s="538">
        <f>IFERROR(CA86*INDEX('Emissions factors'!$F$5:$CR$10,MATCH('Data Input - BAT'!$D122,'Emissions factors'!$C$5:$C$10,0),MATCH('Data Input - BAT'!CA$7,'Emissions factors'!$F$4:$CR$4,0))/1000,0)</f>
        <v>0</v>
      </c>
      <c r="CB122" s="538">
        <f>IFERROR(CB86*INDEX('Emissions factors'!$F$5:$CR$10,MATCH('Data Input - BAT'!$D122,'Emissions factors'!$C$5:$C$10,0),MATCH('Data Input - BAT'!CB$7,'Emissions factors'!$F$4:$CR$4,0))/1000,0)</f>
        <v>0</v>
      </c>
      <c r="CC122" s="538">
        <f>IFERROR(CC86*INDEX('Emissions factors'!$F$5:$CR$10,MATCH('Data Input - BAT'!$D122,'Emissions factors'!$C$5:$C$10,0),MATCH('Data Input - BAT'!CC$7,'Emissions factors'!$F$4:$CR$4,0))/1000,0)</f>
        <v>0</v>
      </c>
      <c r="CD122" s="538">
        <f>IFERROR(CD86*INDEX('Emissions factors'!$F$5:$CR$10,MATCH('Data Input - BAT'!$D122,'Emissions factors'!$C$5:$C$10,0),MATCH('Data Input - BAT'!CD$7,'Emissions factors'!$F$4:$CR$4,0))/1000,0)</f>
        <v>0</v>
      </c>
      <c r="CE122" s="538">
        <f>IFERROR(CE86*INDEX('Emissions factors'!$F$5:$CR$10,MATCH('Data Input - BAT'!$D122,'Emissions factors'!$C$5:$C$10,0),MATCH('Data Input - BAT'!CE$7,'Emissions factors'!$F$4:$CR$4,0))/1000,0)</f>
        <v>0</v>
      </c>
      <c r="CF122" s="538">
        <f>IFERROR(CF86*INDEX('Emissions factors'!$F$5:$CR$10,MATCH('Data Input - BAT'!$D122,'Emissions factors'!$C$5:$C$10,0),MATCH('Data Input - BAT'!CF$7,'Emissions factors'!$F$4:$CR$4,0))/1000,0)</f>
        <v>0</v>
      </c>
      <c r="CG122" s="538">
        <f>IFERROR(CG86*INDEX('Emissions factors'!$F$5:$CR$10,MATCH('Data Input - BAT'!$D122,'Emissions factors'!$C$5:$C$10,0),MATCH('Data Input - BAT'!CG$7,'Emissions factors'!$F$4:$CR$4,0))/1000,0)</f>
        <v>0</v>
      </c>
      <c r="CH122" s="538">
        <f>IFERROR(CH86*INDEX('Emissions factors'!$F$5:$CR$10,MATCH('Data Input - BAT'!$D122,'Emissions factors'!$C$5:$C$10,0),MATCH('Data Input - BAT'!CH$7,'Emissions factors'!$F$4:$CR$4,0))/1000,0)</f>
        <v>0</v>
      </c>
      <c r="CI122" s="538">
        <f>IFERROR(CI86*INDEX('Emissions factors'!$F$5:$CR$10,MATCH('Data Input - BAT'!$D122,'Emissions factors'!$C$5:$C$10,0),MATCH('Data Input - BAT'!CI$7,'Emissions factors'!$F$4:$CR$4,0))/1000,0)</f>
        <v>0</v>
      </c>
      <c r="CJ122" s="538">
        <f>IFERROR(CJ86*INDEX('Emissions factors'!$F$5:$CR$10,MATCH('Data Input - BAT'!$D122,'Emissions factors'!$C$5:$C$10,0),MATCH('Data Input - BAT'!CJ$7,'Emissions factors'!$F$4:$CR$4,0))/1000,0)</f>
        <v>0</v>
      </c>
      <c r="CK122" s="538">
        <f>IFERROR(CK86*INDEX('Emissions factors'!$F$5:$CR$10,MATCH('Data Input - BAT'!$D122,'Emissions factors'!$C$5:$C$10,0),MATCH('Data Input - BAT'!CK$7,'Emissions factors'!$F$4:$CR$4,0))/1000,0)</f>
        <v>0</v>
      </c>
      <c r="CL122" s="538">
        <f>IFERROR(CL86*INDEX('Emissions factors'!$F$5:$CR$10,MATCH('Data Input - BAT'!$D122,'Emissions factors'!$C$5:$C$10,0),MATCH('Data Input - BAT'!CL$7,'Emissions factors'!$F$4:$CR$4,0))/1000,0)</f>
        <v>0</v>
      </c>
      <c r="CM122" s="538">
        <f>IFERROR(CM86*INDEX('Emissions factors'!$F$5:$CR$10,MATCH('Data Input - BAT'!$D122,'Emissions factors'!$C$5:$C$10,0),MATCH('Data Input - BAT'!CM$7,'Emissions factors'!$F$4:$CR$4,0))/1000,0)</f>
        <v>0</v>
      </c>
      <c r="CN122" s="538">
        <f>IFERROR(CN86*INDEX('Emissions factors'!$F$5:$CR$10,MATCH('Data Input - BAT'!$D122,'Emissions factors'!$C$5:$C$10,0),MATCH('Data Input - BAT'!CN$7,'Emissions factors'!$F$4:$CR$4,0))/1000,0)</f>
        <v>0</v>
      </c>
      <c r="CO122" s="538">
        <f>IFERROR(CO86*INDEX('Emissions factors'!$F$5:$CR$10,MATCH('Data Input - BAT'!$D122,'Emissions factors'!$C$5:$C$10,0),MATCH('Data Input - BAT'!CO$7,'Emissions factors'!$F$4:$CR$4,0))/1000,0)</f>
        <v>0</v>
      </c>
      <c r="CP122" s="538">
        <f>IFERROR(CP86*INDEX('Emissions factors'!$F$5:$CR$10,MATCH('Data Input - BAT'!$D122,'Emissions factors'!$C$5:$C$10,0),MATCH('Data Input - BAT'!CP$7,'Emissions factors'!$F$4:$CR$4,0))/1000,0)</f>
        <v>0</v>
      </c>
      <c r="CQ122" s="538">
        <f>IFERROR(CQ86*INDEX('Emissions factors'!$F$5:$CR$10,MATCH('Data Input - BAT'!$D122,'Emissions factors'!$C$5:$C$10,0),MATCH('Data Input - BAT'!CQ$7,'Emissions factors'!$F$4:$CR$4,0))/1000,0)</f>
        <v>0</v>
      </c>
      <c r="CR122" s="538">
        <f>IFERROR(CR86*INDEX('Emissions factors'!$F$5:$CR$10,MATCH('Data Input - BAT'!$D122,'Emissions factors'!$C$5:$C$10,0),MATCH('Data Input - BAT'!CR$7,'Emissions factors'!$F$4:$CR$4,0))/1000,0)</f>
        <v>0</v>
      </c>
      <c r="CS122" s="538">
        <f>IFERROR(CS86*INDEX('Emissions factors'!$F$5:$CR$10,MATCH('Data Input - BAT'!$D122,'Emissions factors'!$C$5:$C$10,0),MATCH('Data Input - BAT'!CS$7,'Emissions factors'!$F$4:$CR$4,0))/1000,0)</f>
        <v>0</v>
      </c>
      <c r="CT122" s="538">
        <f>IFERROR(CT86*INDEX('Emissions factors'!$F$5:$CR$10,MATCH('Data Input - BAT'!$D122,'Emissions factors'!$C$5:$C$10,0),MATCH('Data Input - BAT'!CT$7,'Emissions factors'!$F$4:$CR$4,0))/1000,0)</f>
        <v>0</v>
      </c>
      <c r="CU122" s="538">
        <f>IFERROR(CU86*INDEX('Emissions factors'!$F$5:$CR$10,MATCH('Data Input - BAT'!$D122,'Emissions factors'!$C$5:$C$10,0),MATCH('Data Input - BAT'!CU$7,'Emissions factors'!$F$4:$CR$4,0))/1000,0)</f>
        <v>0</v>
      </c>
      <c r="CV122" s="538">
        <f>IFERROR(CV86*INDEX('Emissions factors'!$F$5:$CR$10,MATCH('Data Input - BAT'!$D122,'Emissions factors'!$C$5:$C$10,0),MATCH('Data Input - BAT'!CV$7,'Emissions factors'!$F$4:$CR$4,0))/1000,0)</f>
        <v>0</v>
      </c>
      <c r="CW122" s="538">
        <f>IFERROR(CW86*INDEX('Emissions factors'!$F$5:$CR$10,MATCH('Data Input - BAT'!$D122,'Emissions factors'!$C$5:$C$10,0),MATCH('Data Input - BAT'!CW$7,'Emissions factors'!$F$4:$CR$4,0))/1000,0)</f>
        <v>0</v>
      </c>
      <c r="CX122" s="538">
        <f>IFERROR(CX86*INDEX('Emissions factors'!$F$5:$CR$10,MATCH('Data Input - BAT'!$D122,'Emissions factors'!$C$5:$C$10,0),MATCH('Data Input - BAT'!CX$7,'Emissions factors'!$F$4:$CR$4,0))/1000,0)</f>
        <v>0</v>
      </c>
      <c r="CY122" s="538">
        <f>IFERROR(CY86*INDEX('Emissions factors'!$F$5:$CR$10,MATCH('Data Input - BAT'!$D122,'Emissions factors'!$C$5:$C$10,0),MATCH('Data Input - BAT'!CY$7,'Emissions factors'!$F$4:$CR$4,0))/1000,0)</f>
        <v>0</v>
      </c>
      <c r="CZ122" s="538">
        <f>IFERROR(CZ86*INDEX('Emissions factors'!$F$5:$CR$10,MATCH('Data Input - BAT'!$D122,'Emissions factors'!$C$5:$C$10,0),MATCH('Data Input - BAT'!CZ$7,'Emissions factors'!$F$4:$CR$4,0))/1000,0)</f>
        <v>0</v>
      </c>
      <c r="DA122" s="538">
        <f>IFERROR(DA86*INDEX('Emissions factors'!$F$5:$CR$10,MATCH('Data Input - BAT'!$D122,'Emissions factors'!$C$5:$C$10,0),MATCH('Data Input - BAT'!DA$7,'Emissions factors'!$F$4:$CR$4,0))/1000,0)</f>
        <v>0</v>
      </c>
      <c r="DB122" s="538">
        <f>IFERROR(DB86*INDEX('Emissions factors'!$F$5:$CR$10,MATCH('Data Input - BAT'!$D122,'Emissions factors'!$C$5:$C$10,0),MATCH('Data Input - BAT'!DB$7,'Emissions factors'!$F$4:$CR$4,0))/1000,0)</f>
        <v>0</v>
      </c>
      <c r="DC122" s="538">
        <f>IFERROR(DC86*INDEX('Emissions factors'!$F$5:$CR$10,MATCH('Data Input - BAT'!$D122,'Emissions factors'!$C$5:$C$10,0),MATCH('Data Input - BAT'!DC$7,'Emissions factors'!$F$4:$CR$4,0))/1000,0)</f>
        <v>0</v>
      </c>
      <c r="DD122" s="916"/>
      <c r="DE122" s="917"/>
    </row>
    <row r="123" spans="2:109" x14ac:dyDescent="0.25">
      <c r="B123" s="217"/>
      <c r="C123" s="263"/>
      <c r="D123" s="226" t="str">
        <f t="shared" si="9"/>
        <v>Gas Oil</v>
      </c>
      <c r="E123" s="219" t="s">
        <v>121</v>
      </c>
      <c r="F123" s="276" t="s">
        <v>571</v>
      </c>
      <c r="G123" s="276"/>
      <c r="H123" s="538">
        <f>IFERROR(H87*INDEX('Emissions factors'!$F$5:$CR$10,MATCH('Data Input - BAT'!$D123,'Emissions factors'!$C$5:$C$10,0),MATCH('Data Input - BAT'!H$7,'Emissions factors'!$F$4:$CR$4,0))/1000,0)</f>
        <v>0</v>
      </c>
      <c r="I123" s="538">
        <f>IFERROR(I87*INDEX('Emissions factors'!$F$5:$CR$10,MATCH('Data Input - BAT'!$D123,'Emissions factors'!$C$5:$C$10,0),MATCH('Data Input - BAT'!I$7,'Emissions factors'!$F$4:$CR$4,0))/1000,0)</f>
        <v>0</v>
      </c>
      <c r="J123" s="538">
        <f>IFERROR(J87*INDEX('Emissions factors'!$F$5:$CR$10,MATCH('Data Input - BAT'!$D123,'Emissions factors'!$C$5:$C$10,0),MATCH('Data Input - BAT'!J$7,'Emissions factors'!$F$4:$CR$4,0))/1000,0)</f>
        <v>0</v>
      </c>
      <c r="K123" s="538">
        <f>IFERROR(K87*INDEX('Emissions factors'!$F$5:$CR$10,MATCH('Data Input - BAT'!$D123,'Emissions factors'!$C$5:$C$10,0),MATCH('Data Input - BAT'!K$7,'Emissions factors'!$F$4:$CR$4,0))/1000,0)</f>
        <v>0</v>
      </c>
      <c r="L123" s="538">
        <f>IFERROR(L87*INDEX('Emissions factors'!$F$5:$CR$10,MATCH('Data Input - BAT'!$D123,'Emissions factors'!$C$5:$C$10,0),MATCH('Data Input - BAT'!L$7,'Emissions factors'!$F$4:$CR$4,0))/1000,0)</f>
        <v>0</v>
      </c>
      <c r="M123" s="538">
        <f>IFERROR(M87*INDEX('Emissions factors'!$F$5:$CR$10,MATCH('Data Input - BAT'!$D123,'Emissions factors'!$C$5:$C$10,0),MATCH('Data Input - BAT'!M$7,'Emissions factors'!$F$4:$CR$4,0))/1000,0)</f>
        <v>0</v>
      </c>
      <c r="N123" s="538">
        <f>IFERROR(N87*INDEX('Emissions factors'!$F$5:$CR$10,MATCH('Data Input - BAT'!$D123,'Emissions factors'!$C$5:$C$10,0),MATCH('Data Input - BAT'!N$7,'Emissions factors'!$F$4:$CR$4,0))/1000,0)</f>
        <v>0</v>
      </c>
      <c r="O123" s="538">
        <f>IFERROR(O87*INDEX('Emissions factors'!$F$5:$CR$10,MATCH('Data Input - BAT'!$D123,'Emissions factors'!$C$5:$C$10,0),MATCH('Data Input - BAT'!O$7,'Emissions factors'!$F$4:$CR$4,0))/1000,0)</f>
        <v>0</v>
      </c>
      <c r="P123" s="538">
        <f>IFERROR(P87*INDEX('Emissions factors'!$F$5:$CR$10,MATCH('Data Input - BAT'!$D123,'Emissions factors'!$C$5:$C$10,0),MATCH('Data Input - BAT'!P$7,'Emissions factors'!$F$4:$CR$4,0))/1000,0)</f>
        <v>0</v>
      </c>
      <c r="Q123" s="538">
        <f>IFERROR(Q87*INDEX('Emissions factors'!$F$5:$CR$10,MATCH('Data Input - BAT'!$D123,'Emissions factors'!$C$5:$C$10,0),MATCH('Data Input - BAT'!Q$7,'Emissions factors'!$F$4:$CR$4,0))/1000,0)</f>
        <v>0</v>
      </c>
      <c r="R123" s="538">
        <f>IFERROR(R87*INDEX('Emissions factors'!$F$5:$CR$10,MATCH('Data Input - BAT'!$D123,'Emissions factors'!$C$5:$C$10,0),MATCH('Data Input - BAT'!R$7,'Emissions factors'!$F$4:$CR$4,0))/1000,0)</f>
        <v>0</v>
      </c>
      <c r="S123" s="538">
        <f>IFERROR(S87*INDEX('Emissions factors'!$F$5:$CR$10,MATCH('Data Input - BAT'!$D123,'Emissions factors'!$C$5:$C$10,0),MATCH('Data Input - BAT'!S$7,'Emissions factors'!$F$4:$CR$4,0))/1000,0)</f>
        <v>0</v>
      </c>
      <c r="T123" s="538">
        <f>IFERROR(T87*INDEX('Emissions factors'!$F$5:$CR$10,MATCH('Data Input - BAT'!$D123,'Emissions factors'!$C$5:$C$10,0),MATCH('Data Input - BAT'!T$7,'Emissions factors'!$F$4:$CR$4,0))/1000,0)</f>
        <v>0</v>
      </c>
      <c r="U123" s="538">
        <f>IFERROR(U87*INDEX('Emissions factors'!$F$5:$CR$10,MATCH('Data Input - BAT'!$D123,'Emissions factors'!$C$5:$C$10,0),MATCH('Data Input - BAT'!U$7,'Emissions factors'!$F$4:$CR$4,0))/1000,0)</f>
        <v>0</v>
      </c>
      <c r="V123" s="538">
        <f>IFERROR(V87*INDEX('Emissions factors'!$F$5:$CR$10,MATCH('Data Input - BAT'!$D123,'Emissions factors'!$C$5:$C$10,0),MATCH('Data Input - BAT'!V$7,'Emissions factors'!$F$4:$CR$4,0))/1000,0)</f>
        <v>0</v>
      </c>
      <c r="W123" s="538">
        <f>IFERROR(W87*INDEX('Emissions factors'!$F$5:$CR$10,MATCH('Data Input - BAT'!$D123,'Emissions factors'!$C$5:$C$10,0),MATCH('Data Input - BAT'!W$7,'Emissions factors'!$F$4:$CR$4,0))/1000,0)</f>
        <v>0</v>
      </c>
      <c r="X123" s="538">
        <f>IFERROR(X87*INDEX('Emissions factors'!$F$5:$CR$10,MATCH('Data Input - BAT'!$D123,'Emissions factors'!$C$5:$C$10,0),MATCH('Data Input - BAT'!X$7,'Emissions factors'!$F$4:$CR$4,0))/1000,0)</f>
        <v>0</v>
      </c>
      <c r="Y123" s="538">
        <f>IFERROR(Y87*INDEX('Emissions factors'!$F$5:$CR$10,MATCH('Data Input - BAT'!$D123,'Emissions factors'!$C$5:$C$10,0),MATCH('Data Input - BAT'!Y$7,'Emissions factors'!$F$4:$CR$4,0))/1000,0)</f>
        <v>0</v>
      </c>
      <c r="Z123" s="538">
        <f>IFERROR(Z87*INDEX('Emissions factors'!$F$5:$CR$10,MATCH('Data Input - BAT'!$D123,'Emissions factors'!$C$5:$C$10,0),MATCH('Data Input - BAT'!Z$7,'Emissions factors'!$F$4:$CR$4,0))/1000,0)</f>
        <v>0</v>
      </c>
      <c r="AA123" s="538">
        <f>IFERROR(AA87*INDEX('Emissions factors'!$F$5:$CR$10,MATCH('Data Input - BAT'!$D123,'Emissions factors'!$C$5:$C$10,0),MATCH('Data Input - BAT'!AA$7,'Emissions factors'!$F$4:$CR$4,0))/1000,0)</f>
        <v>0</v>
      </c>
      <c r="AB123" s="538">
        <f>IFERROR(AB87*INDEX('Emissions factors'!$F$5:$CR$10,MATCH('Data Input - BAT'!$D123,'Emissions factors'!$C$5:$C$10,0),MATCH('Data Input - BAT'!AB$7,'Emissions factors'!$F$4:$CR$4,0))/1000,0)</f>
        <v>0</v>
      </c>
      <c r="AC123" s="538">
        <f>IFERROR(AC87*INDEX('Emissions factors'!$F$5:$CR$10,MATCH('Data Input - BAT'!$D123,'Emissions factors'!$C$5:$C$10,0),MATCH('Data Input - BAT'!AC$7,'Emissions factors'!$F$4:$CR$4,0))/1000,0)</f>
        <v>0</v>
      </c>
      <c r="AD123" s="538">
        <f>IFERROR(AD87*INDEX('Emissions factors'!$F$5:$CR$10,MATCH('Data Input - BAT'!$D123,'Emissions factors'!$C$5:$C$10,0),MATCH('Data Input - BAT'!AD$7,'Emissions factors'!$F$4:$CR$4,0))/1000,0)</f>
        <v>0</v>
      </c>
      <c r="AE123" s="538">
        <f>IFERROR(AE87*INDEX('Emissions factors'!$F$5:$CR$10,MATCH('Data Input - BAT'!$D123,'Emissions factors'!$C$5:$C$10,0),MATCH('Data Input - BAT'!AE$7,'Emissions factors'!$F$4:$CR$4,0))/1000,0)</f>
        <v>0</v>
      </c>
      <c r="AF123" s="538">
        <f>IFERROR(AF87*INDEX('Emissions factors'!$F$5:$CR$10,MATCH('Data Input - BAT'!$D123,'Emissions factors'!$C$5:$C$10,0),MATCH('Data Input - BAT'!AF$7,'Emissions factors'!$F$4:$CR$4,0))/1000,0)</f>
        <v>0</v>
      </c>
      <c r="AG123" s="538">
        <f>IFERROR(AG87*INDEX('Emissions factors'!$F$5:$CR$10,MATCH('Data Input - BAT'!$D123,'Emissions factors'!$C$5:$C$10,0),MATCH('Data Input - BAT'!AG$7,'Emissions factors'!$F$4:$CR$4,0))/1000,0)</f>
        <v>0</v>
      </c>
      <c r="AH123" s="538">
        <f>IFERROR(AH87*INDEX('Emissions factors'!$F$5:$CR$10,MATCH('Data Input - BAT'!$D123,'Emissions factors'!$C$5:$C$10,0),MATCH('Data Input - BAT'!AH$7,'Emissions factors'!$F$4:$CR$4,0))/1000,0)</f>
        <v>0</v>
      </c>
      <c r="AI123" s="538">
        <f>IFERROR(AI87*INDEX('Emissions factors'!$F$5:$CR$10,MATCH('Data Input - BAT'!$D123,'Emissions factors'!$C$5:$C$10,0),MATCH('Data Input - BAT'!AI$7,'Emissions factors'!$F$4:$CR$4,0))/1000,0)</f>
        <v>0</v>
      </c>
      <c r="AJ123" s="538">
        <f>IFERROR(AJ87*INDEX('Emissions factors'!$F$5:$CR$10,MATCH('Data Input - BAT'!$D123,'Emissions factors'!$C$5:$C$10,0),MATCH('Data Input - BAT'!AJ$7,'Emissions factors'!$F$4:$CR$4,0))/1000,0)</f>
        <v>0</v>
      </c>
      <c r="AK123" s="538">
        <f>IFERROR(AK87*INDEX('Emissions factors'!$F$5:$CR$10,MATCH('Data Input - BAT'!$D123,'Emissions factors'!$C$5:$C$10,0),MATCH('Data Input - BAT'!AK$7,'Emissions factors'!$F$4:$CR$4,0))/1000,0)</f>
        <v>0</v>
      </c>
      <c r="AL123" s="538">
        <f>IFERROR(AL87*INDEX('Emissions factors'!$F$5:$CR$10,MATCH('Data Input - BAT'!$D123,'Emissions factors'!$C$5:$C$10,0),MATCH('Data Input - BAT'!AL$7,'Emissions factors'!$F$4:$CR$4,0))/1000,0)</f>
        <v>0</v>
      </c>
      <c r="AM123" s="538">
        <f>IFERROR(AM87*INDEX('Emissions factors'!$F$5:$CR$10,MATCH('Data Input - BAT'!$D123,'Emissions factors'!$C$5:$C$10,0),MATCH('Data Input - BAT'!AM$7,'Emissions factors'!$F$4:$CR$4,0))/1000,0)</f>
        <v>0</v>
      </c>
      <c r="AN123" s="538">
        <f>IFERROR(AN87*INDEX('Emissions factors'!$F$5:$CR$10,MATCH('Data Input - BAT'!$D123,'Emissions factors'!$C$5:$C$10,0),MATCH('Data Input - BAT'!AN$7,'Emissions factors'!$F$4:$CR$4,0))/1000,0)</f>
        <v>0</v>
      </c>
      <c r="AO123" s="538">
        <f>IFERROR(AO87*INDEX('Emissions factors'!$F$5:$CR$10,MATCH('Data Input - BAT'!$D123,'Emissions factors'!$C$5:$C$10,0),MATCH('Data Input - BAT'!AO$7,'Emissions factors'!$F$4:$CR$4,0))/1000,0)</f>
        <v>0</v>
      </c>
      <c r="AP123" s="538">
        <f>IFERROR(AP87*INDEX('Emissions factors'!$F$5:$CR$10,MATCH('Data Input - BAT'!$D123,'Emissions factors'!$C$5:$C$10,0),MATCH('Data Input - BAT'!AP$7,'Emissions factors'!$F$4:$CR$4,0))/1000,0)</f>
        <v>0</v>
      </c>
      <c r="AQ123" s="538">
        <f>IFERROR(AQ87*INDEX('Emissions factors'!$F$5:$CR$10,MATCH('Data Input - BAT'!$D123,'Emissions factors'!$C$5:$C$10,0),MATCH('Data Input - BAT'!AQ$7,'Emissions factors'!$F$4:$CR$4,0))/1000,0)</f>
        <v>0</v>
      </c>
      <c r="AR123" s="538">
        <f>IFERROR(AR87*INDEX('Emissions factors'!$F$5:$CR$10,MATCH('Data Input - BAT'!$D123,'Emissions factors'!$C$5:$C$10,0),MATCH('Data Input - BAT'!AR$7,'Emissions factors'!$F$4:$CR$4,0))/1000,0)</f>
        <v>0</v>
      </c>
      <c r="AS123" s="538">
        <f>IFERROR(AS87*INDEX('Emissions factors'!$F$5:$CR$10,MATCH('Data Input - BAT'!$D123,'Emissions factors'!$C$5:$C$10,0),MATCH('Data Input - BAT'!AS$7,'Emissions factors'!$F$4:$CR$4,0))/1000,0)</f>
        <v>0</v>
      </c>
      <c r="AT123" s="538">
        <f>IFERROR(AT87*INDEX('Emissions factors'!$F$5:$CR$10,MATCH('Data Input - BAT'!$D123,'Emissions factors'!$C$5:$C$10,0),MATCH('Data Input - BAT'!AT$7,'Emissions factors'!$F$4:$CR$4,0))/1000,0)</f>
        <v>0</v>
      </c>
      <c r="AU123" s="538">
        <f>IFERROR(AU87*INDEX('Emissions factors'!$F$5:$CR$10,MATCH('Data Input - BAT'!$D123,'Emissions factors'!$C$5:$C$10,0),MATCH('Data Input - BAT'!AU$7,'Emissions factors'!$F$4:$CR$4,0))/1000,0)</f>
        <v>0</v>
      </c>
      <c r="AV123" s="538">
        <f>IFERROR(AV87*INDEX('Emissions factors'!$F$5:$CR$10,MATCH('Data Input - BAT'!$D123,'Emissions factors'!$C$5:$C$10,0),MATCH('Data Input - BAT'!AV$7,'Emissions factors'!$F$4:$CR$4,0))/1000,0)</f>
        <v>0</v>
      </c>
      <c r="AW123" s="538">
        <f>IFERROR(AW87*INDEX('Emissions factors'!$F$5:$CR$10,MATCH('Data Input - BAT'!$D123,'Emissions factors'!$C$5:$C$10,0),MATCH('Data Input - BAT'!AW$7,'Emissions factors'!$F$4:$CR$4,0))/1000,0)</f>
        <v>0</v>
      </c>
      <c r="AX123" s="538">
        <f>IFERROR(AX87*INDEX('Emissions factors'!$F$5:$CR$10,MATCH('Data Input - BAT'!$D123,'Emissions factors'!$C$5:$C$10,0),MATCH('Data Input - BAT'!AX$7,'Emissions factors'!$F$4:$CR$4,0))/1000,0)</f>
        <v>0</v>
      </c>
      <c r="AY123" s="538">
        <f>IFERROR(AY87*INDEX('Emissions factors'!$F$5:$CR$10,MATCH('Data Input - BAT'!$D123,'Emissions factors'!$C$5:$C$10,0),MATCH('Data Input - BAT'!AY$7,'Emissions factors'!$F$4:$CR$4,0))/1000,0)</f>
        <v>0</v>
      </c>
      <c r="AZ123" s="538">
        <f>IFERROR(AZ87*INDEX('Emissions factors'!$F$5:$CR$10,MATCH('Data Input - BAT'!$D123,'Emissions factors'!$C$5:$C$10,0),MATCH('Data Input - BAT'!AZ$7,'Emissions factors'!$F$4:$CR$4,0))/1000,0)</f>
        <v>0</v>
      </c>
      <c r="BA123" s="538">
        <f>IFERROR(BA87*INDEX('Emissions factors'!$F$5:$CR$10,MATCH('Data Input - BAT'!$D123,'Emissions factors'!$C$5:$C$10,0),MATCH('Data Input - BAT'!BA$7,'Emissions factors'!$F$4:$CR$4,0))/1000,0)</f>
        <v>0</v>
      </c>
      <c r="BB123" s="538">
        <f>IFERROR(BB87*INDEX('Emissions factors'!$F$5:$CR$10,MATCH('Data Input - BAT'!$D123,'Emissions factors'!$C$5:$C$10,0),MATCH('Data Input - BAT'!BB$7,'Emissions factors'!$F$4:$CR$4,0))/1000,0)</f>
        <v>0</v>
      </c>
      <c r="BC123" s="538">
        <f>IFERROR(BC87*INDEX('Emissions factors'!$F$5:$CR$10,MATCH('Data Input - BAT'!$D123,'Emissions factors'!$C$5:$C$10,0),MATCH('Data Input - BAT'!BC$7,'Emissions factors'!$F$4:$CR$4,0))/1000,0)</f>
        <v>0</v>
      </c>
      <c r="BD123" s="538">
        <f>IFERROR(BD87*INDEX('Emissions factors'!$F$5:$CR$10,MATCH('Data Input - BAT'!$D123,'Emissions factors'!$C$5:$C$10,0),MATCH('Data Input - BAT'!BD$7,'Emissions factors'!$F$4:$CR$4,0))/1000,0)</f>
        <v>0</v>
      </c>
      <c r="BE123" s="538">
        <f>IFERROR(BE87*INDEX('Emissions factors'!$F$5:$CR$10,MATCH('Data Input - BAT'!$D123,'Emissions factors'!$C$5:$C$10,0),MATCH('Data Input - BAT'!BE$7,'Emissions factors'!$F$4:$CR$4,0))/1000,0)</f>
        <v>0</v>
      </c>
      <c r="BF123" s="538">
        <f>IFERROR(BF87*INDEX('Emissions factors'!$F$5:$CR$10,MATCH('Data Input - BAT'!$D123,'Emissions factors'!$C$5:$C$10,0),MATCH('Data Input - BAT'!BF$7,'Emissions factors'!$F$4:$CR$4,0))/1000,0)</f>
        <v>0</v>
      </c>
      <c r="BG123" s="538">
        <f>IFERROR(BG87*INDEX('Emissions factors'!$F$5:$CR$10,MATCH('Data Input - BAT'!$D123,'Emissions factors'!$C$5:$C$10,0),MATCH('Data Input - BAT'!BG$7,'Emissions factors'!$F$4:$CR$4,0))/1000,0)</f>
        <v>0</v>
      </c>
      <c r="BH123" s="538">
        <f>IFERROR(BH87*INDEX('Emissions factors'!$F$5:$CR$10,MATCH('Data Input - BAT'!$D123,'Emissions factors'!$C$5:$C$10,0),MATCH('Data Input - BAT'!BH$7,'Emissions factors'!$F$4:$CR$4,0))/1000,0)</f>
        <v>0</v>
      </c>
      <c r="BI123" s="538">
        <f>IFERROR(BI87*INDEX('Emissions factors'!$F$5:$CR$10,MATCH('Data Input - BAT'!$D123,'Emissions factors'!$C$5:$C$10,0),MATCH('Data Input - BAT'!BI$7,'Emissions factors'!$F$4:$CR$4,0))/1000,0)</f>
        <v>0</v>
      </c>
      <c r="BJ123" s="538">
        <f>IFERROR(BJ87*INDEX('Emissions factors'!$F$5:$CR$10,MATCH('Data Input - BAT'!$D123,'Emissions factors'!$C$5:$C$10,0),MATCH('Data Input - BAT'!BJ$7,'Emissions factors'!$F$4:$CR$4,0))/1000,0)</f>
        <v>0</v>
      </c>
      <c r="BK123" s="538">
        <f>IFERROR(BK87*INDEX('Emissions factors'!$F$5:$CR$10,MATCH('Data Input - BAT'!$D123,'Emissions factors'!$C$5:$C$10,0),MATCH('Data Input - BAT'!BK$7,'Emissions factors'!$F$4:$CR$4,0))/1000,0)</f>
        <v>0</v>
      </c>
      <c r="BL123" s="538">
        <f>IFERROR(BL87*INDEX('Emissions factors'!$F$5:$CR$10,MATCH('Data Input - BAT'!$D123,'Emissions factors'!$C$5:$C$10,0),MATCH('Data Input - BAT'!BL$7,'Emissions factors'!$F$4:$CR$4,0))/1000,0)</f>
        <v>0</v>
      </c>
      <c r="BM123" s="538">
        <f>IFERROR(BM87*INDEX('Emissions factors'!$F$5:$CR$10,MATCH('Data Input - BAT'!$D123,'Emissions factors'!$C$5:$C$10,0),MATCH('Data Input - BAT'!BM$7,'Emissions factors'!$F$4:$CR$4,0))/1000,0)</f>
        <v>0</v>
      </c>
      <c r="BN123" s="538">
        <f>IFERROR(BN87*INDEX('Emissions factors'!$F$5:$CR$10,MATCH('Data Input - BAT'!$D123,'Emissions factors'!$C$5:$C$10,0),MATCH('Data Input - BAT'!BN$7,'Emissions factors'!$F$4:$CR$4,0))/1000,0)</f>
        <v>0</v>
      </c>
      <c r="BO123" s="538">
        <f>IFERROR(BO87*INDEX('Emissions factors'!$F$5:$CR$10,MATCH('Data Input - BAT'!$D123,'Emissions factors'!$C$5:$C$10,0),MATCH('Data Input - BAT'!BO$7,'Emissions factors'!$F$4:$CR$4,0))/1000,0)</f>
        <v>0</v>
      </c>
      <c r="BP123" s="538">
        <f>IFERROR(BP87*INDEX('Emissions factors'!$F$5:$CR$10,MATCH('Data Input - BAT'!$D123,'Emissions factors'!$C$5:$C$10,0),MATCH('Data Input - BAT'!BP$7,'Emissions factors'!$F$4:$CR$4,0))/1000,0)</f>
        <v>0</v>
      </c>
      <c r="BQ123" s="538">
        <f>IFERROR(BQ87*INDEX('Emissions factors'!$F$5:$CR$10,MATCH('Data Input - BAT'!$D123,'Emissions factors'!$C$5:$C$10,0),MATCH('Data Input - BAT'!BQ$7,'Emissions factors'!$F$4:$CR$4,0))/1000,0)</f>
        <v>0</v>
      </c>
      <c r="BR123" s="538">
        <f>IFERROR(BR87*INDEX('Emissions factors'!$F$5:$CR$10,MATCH('Data Input - BAT'!$D123,'Emissions factors'!$C$5:$C$10,0),MATCH('Data Input - BAT'!BR$7,'Emissions factors'!$F$4:$CR$4,0))/1000,0)</f>
        <v>0</v>
      </c>
      <c r="BS123" s="538">
        <f>IFERROR(BS87*INDEX('Emissions factors'!$F$5:$CR$10,MATCH('Data Input - BAT'!$D123,'Emissions factors'!$C$5:$C$10,0),MATCH('Data Input - BAT'!BS$7,'Emissions factors'!$F$4:$CR$4,0))/1000,0)</f>
        <v>0</v>
      </c>
      <c r="BT123" s="538">
        <f>IFERROR(BT87*INDEX('Emissions factors'!$F$5:$CR$10,MATCH('Data Input - BAT'!$D123,'Emissions factors'!$C$5:$C$10,0),MATCH('Data Input - BAT'!BT$7,'Emissions factors'!$F$4:$CR$4,0))/1000,0)</f>
        <v>0</v>
      </c>
      <c r="BU123" s="538">
        <f>IFERROR(BU87*INDEX('Emissions factors'!$F$5:$CR$10,MATCH('Data Input - BAT'!$D123,'Emissions factors'!$C$5:$C$10,0),MATCH('Data Input - BAT'!BU$7,'Emissions factors'!$F$4:$CR$4,0))/1000,0)</f>
        <v>0</v>
      </c>
      <c r="BV123" s="538">
        <f>IFERROR(BV87*INDEX('Emissions factors'!$F$5:$CR$10,MATCH('Data Input - BAT'!$D123,'Emissions factors'!$C$5:$C$10,0),MATCH('Data Input - BAT'!BV$7,'Emissions factors'!$F$4:$CR$4,0))/1000,0)</f>
        <v>0</v>
      </c>
      <c r="BW123" s="538">
        <f>IFERROR(BW87*INDEX('Emissions factors'!$F$5:$CR$10,MATCH('Data Input - BAT'!$D123,'Emissions factors'!$C$5:$C$10,0),MATCH('Data Input - BAT'!BW$7,'Emissions factors'!$F$4:$CR$4,0))/1000,0)</f>
        <v>0</v>
      </c>
      <c r="BX123" s="538">
        <f>IFERROR(BX87*INDEX('Emissions factors'!$F$5:$CR$10,MATCH('Data Input - BAT'!$D123,'Emissions factors'!$C$5:$C$10,0),MATCH('Data Input - BAT'!BX$7,'Emissions factors'!$F$4:$CR$4,0))/1000,0)</f>
        <v>0</v>
      </c>
      <c r="BY123" s="538">
        <f>IFERROR(BY87*INDEX('Emissions factors'!$F$5:$CR$10,MATCH('Data Input - BAT'!$D123,'Emissions factors'!$C$5:$C$10,0),MATCH('Data Input - BAT'!BY$7,'Emissions factors'!$F$4:$CR$4,0))/1000,0)</f>
        <v>0</v>
      </c>
      <c r="BZ123" s="538">
        <f>IFERROR(BZ87*INDEX('Emissions factors'!$F$5:$CR$10,MATCH('Data Input - BAT'!$D123,'Emissions factors'!$C$5:$C$10,0),MATCH('Data Input - BAT'!BZ$7,'Emissions factors'!$F$4:$CR$4,0))/1000,0)</f>
        <v>0</v>
      </c>
      <c r="CA123" s="538">
        <f>IFERROR(CA87*INDEX('Emissions factors'!$F$5:$CR$10,MATCH('Data Input - BAT'!$D123,'Emissions factors'!$C$5:$C$10,0),MATCH('Data Input - BAT'!CA$7,'Emissions factors'!$F$4:$CR$4,0))/1000,0)</f>
        <v>0</v>
      </c>
      <c r="CB123" s="538">
        <f>IFERROR(CB87*INDEX('Emissions factors'!$F$5:$CR$10,MATCH('Data Input - BAT'!$D123,'Emissions factors'!$C$5:$C$10,0),MATCH('Data Input - BAT'!CB$7,'Emissions factors'!$F$4:$CR$4,0))/1000,0)</f>
        <v>0</v>
      </c>
      <c r="CC123" s="538">
        <f>IFERROR(CC87*INDEX('Emissions factors'!$F$5:$CR$10,MATCH('Data Input - BAT'!$D123,'Emissions factors'!$C$5:$C$10,0),MATCH('Data Input - BAT'!CC$7,'Emissions factors'!$F$4:$CR$4,0))/1000,0)</f>
        <v>0</v>
      </c>
      <c r="CD123" s="538">
        <f>IFERROR(CD87*INDEX('Emissions factors'!$F$5:$CR$10,MATCH('Data Input - BAT'!$D123,'Emissions factors'!$C$5:$C$10,0),MATCH('Data Input - BAT'!CD$7,'Emissions factors'!$F$4:$CR$4,0))/1000,0)</f>
        <v>0</v>
      </c>
      <c r="CE123" s="538">
        <f>IFERROR(CE87*INDEX('Emissions factors'!$F$5:$CR$10,MATCH('Data Input - BAT'!$D123,'Emissions factors'!$C$5:$C$10,0),MATCH('Data Input - BAT'!CE$7,'Emissions factors'!$F$4:$CR$4,0))/1000,0)</f>
        <v>0</v>
      </c>
      <c r="CF123" s="538">
        <f>IFERROR(CF87*INDEX('Emissions factors'!$F$5:$CR$10,MATCH('Data Input - BAT'!$D123,'Emissions factors'!$C$5:$C$10,0),MATCH('Data Input - BAT'!CF$7,'Emissions factors'!$F$4:$CR$4,0))/1000,0)</f>
        <v>0</v>
      </c>
      <c r="CG123" s="538">
        <f>IFERROR(CG87*INDEX('Emissions factors'!$F$5:$CR$10,MATCH('Data Input - BAT'!$D123,'Emissions factors'!$C$5:$C$10,0),MATCH('Data Input - BAT'!CG$7,'Emissions factors'!$F$4:$CR$4,0))/1000,0)</f>
        <v>0</v>
      </c>
      <c r="CH123" s="538">
        <f>IFERROR(CH87*INDEX('Emissions factors'!$F$5:$CR$10,MATCH('Data Input - BAT'!$D123,'Emissions factors'!$C$5:$C$10,0),MATCH('Data Input - BAT'!CH$7,'Emissions factors'!$F$4:$CR$4,0))/1000,0)</f>
        <v>0</v>
      </c>
      <c r="CI123" s="538">
        <f>IFERROR(CI87*INDEX('Emissions factors'!$F$5:$CR$10,MATCH('Data Input - BAT'!$D123,'Emissions factors'!$C$5:$C$10,0),MATCH('Data Input - BAT'!CI$7,'Emissions factors'!$F$4:$CR$4,0))/1000,0)</f>
        <v>0</v>
      </c>
      <c r="CJ123" s="538">
        <f>IFERROR(CJ87*INDEX('Emissions factors'!$F$5:$CR$10,MATCH('Data Input - BAT'!$D123,'Emissions factors'!$C$5:$C$10,0),MATCH('Data Input - BAT'!CJ$7,'Emissions factors'!$F$4:$CR$4,0))/1000,0)</f>
        <v>0</v>
      </c>
      <c r="CK123" s="538">
        <f>IFERROR(CK87*INDEX('Emissions factors'!$F$5:$CR$10,MATCH('Data Input - BAT'!$D123,'Emissions factors'!$C$5:$C$10,0),MATCH('Data Input - BAT'!CK$7,'Emissions factors'!$F$4:$CR$4,0))/1000,0)</f>
        <v>0</v>
      </c>
      <c r="CL123" s="538">
        <f>IFERROR(CL87*INDEX('Emissions factors'!$F$5:$CR$10,MATCH('Data Input - BAT'!$D123,'Emissions factors'!$C$5:$C$10,0),MATCH('Data Input - BAT'!CL$7,'Emissions factors'!$F$4:$CR$4,0))/1000,0)</f>
        <v>0</v>
      </c>
      <c r="CM123" s="538">
        <f>IFERROR(CM87*INDEX('Emissions factors'!$F$5:$CR$10,MATCH('Data Input - BAT'!$D123,'Emissions factors'!$C$5:$C$10,0),MATCH('Data Input - BAT'!CM$7,'Emissions factors'!$F$4:$CR$4,0))/1000,0)</f>
        <v>0</v>
      </c>
      <c r="CN123" s="538">
        <f>IFERROR(CN87*INDEX('Emissions factors'!$F$5:$CR$10,MATCH('Data Input - BAT'!$D123,'Emissions factors'!$C$5:$C$10,0),MATCH('Data Input - BAT'!CN$7,'Emissions factors'!$F$4:$CR$4,0))/1000,0)</f>
        <v>0</v>
      </c>
      <c r="CO123" s="538">
        <f>IFERROR(CO87*INDEX('Emissions factors'!$F$5:$CR$10,MATCH('Data Input - BAT'!$D123,'Emissions factors'!$C$5:$C$10,0),MATCH('Data Input - BAT'!CO$7,'Emissions factors'!$F$4:$CR$4,0))/1000,0)</f>
        <v>0</v>
      </c>
      <c r="CP123" s="538">
        <f>IFERROR(CP87*INDEX('Emissions factors'!$F$5:$CR$10,MATCH('Data Input - BAT'!$D123,'Emissions factors'!$C$5:$C$10,0),MATCH('Data Input - BAT'!CP$7,'Emissions factors'!$F$4:$CR$4,0))/1000,0)</f>
        <v>0</v>
      </c>
      <c r="CQ123" s="538">
        <f>IFERROR(CQ87*INDEX('Emissions factors'!$F$5:$CR$10,MATCH('Data Input - BAT'!$D123,'Emissions factors'!$C$5:$C$10,0),MATCH('Data Input - BAT'!CQ$7,'Emissions factors'!$F$4:$CR$4,0))/1000,0)</f>
        <v>0</v>
      </c>
      <c r="CR123" s="538">
        <f>IFERROR(CR87*INDEX('Emissions factors'!$F$5:$CR$10,MATCH('Data Input - BAT'!$D123,'Emissions factors'!$C$5:$C$10,0),MATCH('Data Input - BAT'!CR$7,'Emissions factors'!$F$4:$CR$4,0))/1000,0)</f>
        <v>0</v>
      </c>
      <c r="CS123" s="538">
        <f>IFERROR(CS87*INDEX('Emissions factors'!$F$5:$CR$10,MATCH('Data Input - BAT'!$D123,'Emissions factors'!$C$5:$C$10,0),MATCH('Data Input - BAT'!CS$7,'Emissions factors'!$F$4:$CR$4,0))/1000,0)</f>
        <v>0</v>
      </c>
      <c r="CT123" s="538">
        <f>IFERROR(CT87*INDEX('Emissions factors'!$F$5:$CR$10,MATCH('Data Input - BAT'!$D123,'Emissions factors'!$C$5:$C$10,0),MATCH('Data Input - BAT'!CT$7,'Emissions factors'!$F$4:$CR$4,0))/1000,0)</f>
        <v>0</v>
      </c>
      <c r="CU123" s="538">
        <f>IFERROR(CU87*INDEX('Emissions factors'!$F$5:$CR$10,MATCH('Data Input - BAT'!$D123,'Emissions factors'!$C$5:$C$10,0),MATCH('Data Input - BAT'!CU$7,'Emissions factors'!$F$4:$CR$4,0))/1000,0)</f>
        <v>0</v>
      </c>
      <c r="CV123" s="538">
        <f>IFERROR(CV87*INDEX('Emissions factors'!$F$5:$CR$10,MATCH('Data Input - BAT'!$D123,'Emissions factors'!$C$5:$C$10,0),MATCH('Data Input - BAT'!CV$7,'Emissions factors'!$F$4:$CR$4,0))/1000,0)</f>
        <v>0</v>
      </c>
      <c r="CW123" s="538">
        <f>IFERROR(CW87*INDEX('Emissions factors'!$F$5:$CR$10,MATCH('Data Input - BAT'!$D123,'Emissions factors'!$C$5:$C$10,0),MATCH('Data Input - BAT'!CW$7,'Emissions factors'!$F$4:$CR$4,0))/1000,0)</f>
        <v>0</v>
      </c>
      <c r="CX123" s="538">
        <f>IFERROR(CX87*INDEX('Emissions factors'!$F$5:$CR$10,MATCH('Data Input - BAT'!$D123,'Emissions factors'!$C$5:$C$10,0),MATCH('Data Input - BAT'!CX$7,'Emissions factors'!$F$4:$CR$4,0))/1000,0)</f>
        <v>0</v>
      </c>
      <c r="CY123" s="538">
        <f>IFERROR(CY87*INDEX('Emissions factors'!$F$5:$CR$10,MATCH('Data Input - BAT'!$D123,'Emissions factors'!$C$5:$C$10,0),MATCH('Data Input - BAT'!CY$7,'Emissions factors'!$F$4:$CR$4,0))/1000,0)</f>
        <v>0</v>
      </c>
      <c r="CZ123" s="538">
        <f>IFERROR(CZ87*INDEX('Emissions factors'!$F$5:$CR$10,MATCH('Data Input - BAT'!$D123,'Emissions factors'!$C$5:$C$10,0),MATCH('Data Input - BAT'!CZ$7,'Emissions factors'!$F$4:$CR$4,0))/1000,0)</f>
        <v>0</v>
      </c>
      <c r="DA123" s="538">
        <f>IFERROR(DA87*INDEX('Emissions factors'!$F$5:$CR$10,MATCH('Data Input - BAT'!$D123,'Emissions factors'!$C$5:$C$10,0),MATCH('Data Input - BAT'!DA$7,'Emissions factors'!$F$4:$CR$4,0))/1000,0)</f>
        <v>0</v>
      </c>
      <c r="DB123" s="538">
        <f>IFERROR(DB87*INDEX('Emissions factors'!$F$5:$CR$10,MATCH('Data Input - BAT'!$D123,'Emissions factors'!$C$5:$C$10,0),MATCH('Data Input - BAT'!DB$7,'Emissions factors'!$F$4:$CR$4,0))/1000,0)</f>
        <v>0</v>
      </c>
      <c r="DC123" s="538">
        <f>IFERROR(DC87*INDEX('Emissions factors'!$F$5:$CR$10,MATCH('Data Input - BAT'!$D123,'Emissions factors'!$C$5:$C$10,0),MATCH('Data Input - BAT'!DC$7,'Emissions factors'!$F$4:$CR$4,0))/1000,0)</f>
        <v>0</v>
      </c>
      <c r="DD123" s="916"/>
      <c r="DE123" s="917"/>
    </row>
    <row r="124" spans="2:109" x14ac:dyDescent="0.25">
      <c r="B124" s="217"/>
      <c r="C124" s="263"/>
      <c r="D124" s="226" t="str">
        <f t="shared" si="9"/>
        <v>Road - Petrol</v>
      </c>
      <c r="E124" s="219" t="s">
        <v>121</v>
      </c>
      <c r="F124" s="276" t="s">
        <v>571</v>
      </c>
      <c r="G124" s="276"/>
      <c r="H124" s="538">
        <f>IFERROR(H88*INDEX('Emissions factors'!$F$5:$CR$10,MATCH('Data Input - BAT'!$D124,'Emissions factors'!$C$5:$C$10,0),MATCH('Data Input - BAT'!H$7,'Emissions factors'!$F$4:$CR$4,0))/1000,0)</f>
        <v>0</v>
      </c>
      <c r="I124" s="538">
        <f>IFERROR(I88*INDEX('Emissions factors'!$F$5:$CR$10,MATCH('Data Input - BAT'!$D124,'Emissions factors'!$C$5:$C$10,0),MATCH('Data Input - BAT'!I$7,'Emissions factors'!$F$4:$CR$4,0))/1000,0)</f>
        <v>0</v>
      </c>
      <c r="J124" s="538">
        <f>IFERROR(J88*INDEX('Emissions factors'!$F$5:$CR$10,MATCH('Data Input - BAT'!$D124,'Emissions factors'!$C$5:$C$10,0),MATCH('Data Input - BAT'!J$7,'Emissions factors'!$F$4:$CR$4,0))/1000,0)</f>
        <v>0</v>
      </c>
      <c r="K124" s="538">
        <f>IFERROR(K88*INDEX('Emissions factors'!$F$5:$CR$10,MATCH('Data Input - BAT'!$D124,'Emissions factors'!$C$5:$C$10,0),MATCH('Data Input - BAT'!K$7,'Emissions factors'!$F$4:$CR$4,0))/1000,0)</f>
        <v>0</v>
      </c>
      <c r="L124" s="538">
        <f>IFERROR(L88*INDEX('Emissions factors'!$F$5:$CR$10,MATCH('Data Input - BAT'!$D124,'Emissions factors'!$C$5:$C$10,0),MATCH('Data Input - BAT'!L$7,'Emissions factors'!$F$4:$CR$4,0))/1000,0)</f>
        <v>0</v>
      </c>
      <c r="M124" s="538">
        <f>IFERROR(M88*INDEX('Emissions factors'!$F$5:$CR$10,MATCH('Data Input - BAT'!$D124,'Emissions factors'!$C$5:$C$10,0),MATCH('Data Input - BAT'!M$7,'Emissions factors'!$F$4:$CR$4,0))/1000,0)</f>
        <v>0</v>
      </c>
      <c r="N124" s="538">
        <f>IFERROR(N88*INDEX('Emissions factors'!$F$5:$CR$10,MATCH('Data Input - BAT'!$D124,'Emissions factors'!$C$5:$C$10,0),MATCH('Data Input - BAT'!N$7,'Emissions factors'!$F$4:$CR$4,0))/1000,0)</f>
        <v>0</v>
      </c>
      <c r="O124" s="538">
        <f>IFERROR(O88*INDEX('Emissions factors'!$F$5:$CR$10,MATCH('Data Input - BAT'!$D124,'Emissions factors'!$C$5:$C$10,0),MATCH('Data Input - BAT'!O$7,'Emissions factors'!$F$4:$CR$4,0))/1000,0)</f>
        <v>0</v>
      </c>
      <c r="P124" s="538">
        <f>IFERROR(P88*INDEX('Emissions factors'!$F$5:$CR$10,MATCH('Data Input - BAT'!$D124,'Emissions factors'!$C$5:$C$10,0),MATCH('Data Input - BAT'!P$7,'Emissions factors'!$F$4:$CR$4,0))/1000,0)</f>
        <v>0</v>
      </c>
      <c r="Q124" s="538">
        <f>IFERROR(Q88*INDEX('Emissions factors'!$F$5:$CR$10,MATCH('Data Input - BAT'!$D124,'Emissions factors'!$C$5:$C$10,0),MATCH('Data Input - BAT'!Q$7,'Emissions factors'!$F$4:$CR$4,0))/1000,0)</f>
        <v>0</v>
      </c>
      <c r="R124" s="538">
        <f>IFERROR(R88*INDEX('Emissions factors'!$F$5:$CR$10,MATCH('Data Input - BAT'!$D124,'Emissions factors'!$C$5:$C$10,0),MATCH('Data Input - BAT'!R$7,'Emissions factors'!$F$4:$CR$4,0))/1000,0)</f>
        <v>0</v>
      </c>
      <c r="S124" s="538">
        <f>IFERROR(S88*INDEX('Emissions factors'!$F$5:$CR$10,MATCH('Data Input - BAT'!$D124,'Emissions factors'!$C$5:$C$10,0),MATCH('Data Input - BAT'!S$7,'Emissions factors'!$F$4:$CR$4,0))/1000,0)</f>
        <v>0</v>
      </c>
      <c r="T124" s="538">
        <f>IFERROR(T88*INDEX('Emissions factors'!$F$5:$CR$10,MATCH('Data Input - BAT'!$D124,'Emissions factors'!$C$5:$C$10,0),MATCH('Data Input - BAT'!T$7,'Emissions factors'!$F$4:$CR$4,0))/1000,0)</f>
        <v>0</v>
      </c>
      <c r="U124" s="538">
        <f>IFERROR(U88*INDEX('Emissions factors'!$F$5:$CR$10,MATCH('Data Input - BAT'!$D124,'Emissions factors'!$C$5:$C$10,0),MATCH('Data Input - BAT'!U$7,'Emissions factors'!$F$4:$CR$4,0))/1000,0)</f>
        <v>0</v>
      </c>
      <c r="V124" s="538">
        <f>IFERROR(V88*INDEX('Emissions factors'!$F$5:$CR$10,MATCH('Data Input - BAT'!$D124,'Emissions factors'!$C$5:$C$10,0),MATCH('Data Input - BAT'!V$7,'Emissions factors'!$F$4:$CR$4,0))/1000,0)</f>
        <v>0</v>
      </c>
      <c r="W124" s="538">
        <f>IFERROR(W88*INDEX('Emissions factors'!$F$5:$CR$10,MATCH('Data Input - BAT'!$D124,'Emissions factors'!$C$5:$C$10,0),MATCH('Data Input - BAT'!W$7,'Emissions factors'!$F$4:$CR$4,0))/1000,0)</f>
        <v>0</v>
      </c>
      <c r="X124" s="538">
        <f>IFERROR(X88*INDEX('Emissions factors'!$F$5:$CR$10,MATCH('Data Input - BAT'!$D124,'Emissions factors'!$C$5:$C$10,0),MATCH('Data Input - BAT'!X$7,'Emissions factors'!$F$4:$CR$4,0))/1000,0)</f>
        <v>0</v>
      </c>
      <c r="Y124" s="538">
        <f>IFERROR(Y88*INDEX('Emissions factors'!$F$5:$CR$10,MATCH('Data Input - BAT'!$D124,'Emissions factors'!$C$5:$C$10,0),MATCH('Data Input - BAT'!Y$7,'Emissions factors'!$F$4:$CR$4,0))/1000,0)</f>
        <v>0</v>
      </c>
      <c r="Z124" s="538">
        <f>IFERROR(Z88*INDEX('Emissions factors'!$F$5:$CR$10,MATCH('Data Input - BAT'!$D124,'Emissions factors'!$C$5:$C$10,0),MATCH('Data Input - BAT'!Z$7,'Emissions factors'!$F$4:$CR$4,0))/1000,0)</f>
        <v>0</v>
      </c>
      <c r="AA124" s="538">
        <f>IFERROR(AA88*INDEX('Emissions factors'!$F$5:$CR$10,MATCH('Data Input - BAT'!$D124,'Emissions factors'!$C$5:$C$10,0),MATCH('Data Input - BAT'!AA$7,'Emissions factors'!$F$4:$CR$4,0))/1000,0)</f>
        <v>0</v>
      </c>
      <c r="AB124" s="538">
        <f>IFERROR(AB88*INDEX('Emissions factors'!$F$5:$CR$10,MATCH('Data Input - BAT'!$D124,'Emissions factors'!$C$5:$C$10,0),MATCH('Data Input - BAT'!AB$7,'Emissions factors'!$F$4:$CR$4,0))/1000,0)</f>
        <v>0</v>
      </c>
      <c r="AC124" s="538">
        <f>IFERROR(AC88*INDEX('Emissions factors'!$F$5:$CR$10,MATCH('Data Input - BAT'!$D124,'Emissions factors'!$C$5:$C$10,0),MATCH('Data Input - BAT'!AC$7,'Emissions factors'!$F$4:$CR$4,0))/1000,0)</f>
        <v>0</v>
      </c>
      <c r="AD124" s="538">
        <f>IFERROR(AD88*INDEX('Emissions factors'!$F$5:$CR$10,MATCH('Data Input - BAT'!$D124,'Emissions factors'!$C$5:$C$10,0),MATCH('Data Input - BAT'!AD$7,'Emissions factors'!$F$4:$CR$4,0))/1000,0)</f>
        <v>0</v>
      </c>
      <c r="AE124" s="538">
        <f>IFERROR(AE88*INDEX('Emissions factors'!$F$5:$CR$10,MATCH('Data Input - BAT'!$D124,'Emissions factors'!$C$5:$C$10,0),MATCH('Data Input - BAT'!AE$7,'Emissions factors'!$F$4:$CR$4,0))/1000,0)</f>
        <v>0</v>
      </c>
      <c r="AF124" s="538">
        <f>IFERROR(AF88*INDEX('Emissions factors'!$F$5:$CR$10,MATCH('Data Input - BAT'!$D124,'Emissions factors'!$C$5:$C$10,0),MATCH('Data Input - BAT'!AF$7,'Emissions factors'!$F$4:$CR$4,0))/1000,0)</f>
        <v>0</v>
      </c>
      <c r="AG124" s="538">
        <f>IFERROR(AG88*INDEX('Emissions factors'!$F$5:$CR$10,MATCH('Data Input - BAT'!$D124,'Emissions factors'!$C$5:$C$10,0),MATCH('Data Input - BAT'!AG$7,'Emissions factors'!$F$4:$CR$4,0))/1000,0)</f>
        <v>0</v>
      </c>
      <c r="AH124" s="538">
        <f>IFERROR(AH88*INDEX('Emissions factors'!$F$5:$CR$10,MATCH('Data Input - BAT'!$D124,'Emissions factors'!$C$5:$C$10,0),MATCH('Data Input - BAT'!AH$7,'Emissions factors'!$F$4:$CR$4,0))/1000,0)</f>
        <v>0</v>
      </c>
      <c r="AI124" s="538">
        <f>IFERROR(AI88*INDEX('Emissions factors'!$F$5:$CR$10,MATCH('Data Input - BAT'!$D124,'Emissions factors'!$C$5:$C$10,0),MATCH('Data Input - BAT'!AI$7,'Emissions factors'!$F$4:$CR$4,0))/1000,0)</f>
        <v>0</v>
      </c>
      <c r="AJ124" s="538">
        <f>IFERROR(AJ88*INDEX('Emissions factors'!$F$5:$CR$10,MATCH('Data Input - BAT'!$D124,'Emissions factors'!$C$5:$C$10,0),MATCH('Data Input - BAT'!AJ$7,'Emissions factors'!$F$4:$CR$4,0))/1000,0)</f>
        <v>0</v>
      </c>
      <c r="AK124" s="538">
        <f>IFERROR(AK88*INDEX('Emissions factors'!$F$5:$CR$10,MATCH('Data Input - BAT'!$D124,'Emissions factors'!$C$5:$C$10,0),MATCH('Data Input - BAT'!AK$7,'Emissions factors'!$F$4:$CR$4,0))/1000,0)</f>
        <v>0</v>
      </c>
      <c r="AL124" s="538">
        <f>IFERROR(AL88*INDEX('Emissions factors'!$F$5:$CR$10,MATCH('Data Input - BAT'!$D124,'Emissions factors'!$C$5:$C$10,0),MATCH('Data Input - BAT'!AL$7,'Emissions factors'!$F$4:$CR$4,0))/1000,0)</f>
        <v>0</v>
      </c>
      <c r="AM124" s="538">
        <f>IFERROR(AM88*INDEX('Emissions factors'!$F$5:$CR$10,MATCH('Data Input - BAT'!$D124,'Emissions factors'!$C$5:$C$10,0),MATCH('Data Input - BAT'!AM$7,'Emissions factors'!$F$4:$CR$4,0))/1000,0)</f>
        <v>0</v>
      </c>
      <c r="AN124" s="538">
        <f>IFERROR(AN88*INDEX('Emissions factors'!$F$5:$CR$10,MATCH('Data Input - BAT'!$D124,'Emissions factors'!$C$5:$C$10,0),MATCH('Data Input - BAT'!AN$7,'Emissions factors'!$F$4:$CR$4,0))/1000,0)</f>
        <v>0</v>
      </c>
      <c r="AO124" s="538">
        <f>IFERROR(AO88*INDEX('Emissions factors'!$F$5:$CR$10,MATCH('Data Input - BAT'!$D124,'Emissions factors'!$C$5:$C$10,0),MATCH('Data Input - BAT'!AO$7,'Emissions factors'!$F$4:$CR$4,0))/1000,0)</f>
        <v>0</v>
      </c>
      <c r="AP124" s="538">
        <f>IFERROR(AP88*INDEX('Emissions factors'!$F$5:$CR$10,MATCH('Data Input - BAT'!$D124,'Emissions factors'!$C$5:$C$10,0),MATCH('Data Input - BAT'!AP$7,'Emissions factors'!$F$4:$CR$4,0))/1000,0)</f>
        <v>0</v>
      </c>
      <c r="AQ124" s="538">
        <f>IFERROR(AQ88*INDEX('Emissions factors'!$F$5:$CR$10,MATCH('Data Input - BAT'!$D124,'Emissions factors'!$C$5:$C$10,0),MATCH('Data Input - BAT'!AQ$7,'Emissions factors'!$F$4:$CR$4,0))/1000,0)</f>
        <v>0</v>
      </c>
      <c r="AR124" s="538">
        <f>IFERROR(AR88*INDEX('Emissions factors'!$F$5:$CR$10,MATCH('Data Input - BAT'!$D124,'Emissions factors'!$C$5:$C$10,0),MATCH('Data Input - BAT'!AR$7,'Emissions factors'!$F$4:$CR$4,0))/1000,0)</f>
        <v>0</v>
      </c>
      <c r="AS124" s="538">
        <f>IFERROR(AS88*INDEX('Emissions factors'!$F$5:$CR$10,MATCH('Data Input - BAT'!$D124,'Emissions factors'!$C$5:$C$10,0),MATCH('Data Input - BAT'!AS$7,'Emissions factors'!$F$4:$CR$4,0))/1000,0)</f>
        <v>0</v>
      </c>
      <c r="AT124" s="538">
        <f>IFERROR(AT88*INDEX('Emissions factors'!$F$5:$CR$10,MATCH('Data Input - BAT'!$D124,'Emissions factors'!$C$5:$C$10,0),MATCH('Data Input - BAT'!AT$7,'Emissions factors'!$F$4:$CR$4,0))/1000,0)</f>
        <v>0</v>
      </c>
      <c r="AU124" s="538">
        <f>IFERROR(AU88*INDEX('Emissions factors'!$F$5:$CR$10,MATCH('Data Input - BAT'!$D124,'Emissions factors'!$C$5:$C$10,0),MATCH('Data Input - BAT'!AU$7,'Emissions factors'!$F$4:$CR$4,0))/1000,0)</f>
        <v>0</v>
      </c>
      <c r="AV124" s="538">
        <f>IFERROR(AV88*INDEX('Emissions factors'!$F$5:$CR$10,MATCH('Data Input - BAT'!$D124,'Emissions factors'!$C$5:$C$10,0),MATCH('Data Input - BAT'!AV$7,'Emissions factors'!$F$4:$CR$4,0))/1000,0)</f>
        <v>0</v>
      </c>
      <c r="AW124" s="538">
        <f>IFERROR(AW88*INDEX('Emissions factors'!$F$5:$CR$10,MATCH('Data Input - BAT'!$D124,'Emissions factors'!$C$5:$C$10,0),MATCH('Data Input - BAT'!AW$7,'Emissions factors'!$F$4:$CR$4,0))/1000,0)</f>
        <v>0</v>
      </c>
      <c r="AX124" s="538">
        <f>IFERROR(AX88*INDEX('Emissions factors'!$F$5:$CR$10,MATCH('Data Input - BAT'!$D124,'Emissions factors'!$C$5:$C$10,0),MATCH('Data Input - BAT'!AX$7,'Emissions factors'!$F$4:$CR$4,0))/1000,0)</f>
        <v>0</v>
      </c>
      <c r="AY124" s="538">
        <f>IFERROR(AY88*INDEX('Emissions factors'!$F$5:$CR$10,MATCH('Data Input - BAT'!$D124,'Emissions factors'!$C$5:$C$10,0),MATCH('Data Input - BAT'!AY$7,'Emissions factors'!$F$4:$CR$4,0))/1000,0)</f>
        <v>0</v>
      </c>
      <c r="AZ124" s="538">
        <f>IFERROR(AZ88*INDEX('Emissions factors'!$F$5:$CR$10,MATCH('Data Input - BAT'!$D124,'Emissions factors'!$C$5:$C$10,0),MATCH('Data Input - BAT'!AZ$7,'Emissions factors'!$F$4:$CR$4,0))/1000,0)</f>
        <v>0</v>
      </c>
      <c r="BA124" s="538">
        <f>IFERROR(BA88*INDEX('Emissions factors'!$F$5:$CR$10,MATCH('Data Input - BAT'!$D124,'Emissions factors'!$C$5:$C$10,0),MATCH('Data Input - BAT'!BA$7,'Emissions factors'!$F$4:$CR$4,0))/1000,0)</f>
        <v>0</v>
      </c>
      <c r="BB124" s="538">
        <f>IFERROR(BB88*INDEX('Emissions factors'!$F$5:$CR$10,MATCH('Data Input - BAT'!$D124,'Emissions factors'!$C$5:$C$10,0),MATCH('Data Input - BAT'!BB$7,'Emissions factors'!$F$4:$CR$4,0))/1000,0)</f>
        <v>0</v>
      </c>
      <c r="BC124" s="538">
        <f>IFERROR(BC88*INDEX('Emissions factors'!$F$5:$CR$10,MATCH('Data Input - BAT'!$D124,'Emissions factors'!$C$5:$C$10,0),MATCH('Data Input - BAT'!BC$7,'Emissions factors'!$F$4:$CR$4,0))/1000,0)</f>
        <v>0</v>
      </c>
      <c r="BD124" s="538">
        <f>IFERROR(BD88*INDEX('Emissions factors'!$F$5:$CR$10,MATCH('Data Input - BAT'!$D124,'Emissions factors'!$C$5:$C$10,0),MATCH('Data Input - BAT'!BD$7,'Emissions factors'!$F$4:$CR$4,0))/1000,0)</f>
        <v>0</v>
      </c>
      <c r="BE124" s="538">
        <f>IFERROR(BE88*INDEX('Emissions factors'!$F$5:$CR$10,MATCH('Data Input - BAT'!$D124,'Emissions factors'!$C$5:$C$10,0),MATCH('Data Input - BAT'!BE$7,'Emissions factors'!$F$4:$CR$4,0))/1000,0)</f>
        <v>0</v>
      </c>
      <c r="BF124" s="538">
        <f>IFERROR(BF88*INDEX('Emissions factors'!$F$5:$CR$10,MATCH('Data Input - BAT'!$D124,'Emissions factors'!$C$5:$C$10,0),MATCH('Data Input - BAT'!BF$7,'Emissions factors'!$F$4:$CR$4,0))/1000,0)</f>
        <v>0</v>
      </c>
      <c r="BG124" s="538">
        <f>IFERROR(BG88*INDEX('Emissions factors'!$F$5:$CR$10,MATCH('Data Input - BAT'!$D124,'Emissions factors'!$C$5:$C$10,0),MATCH('Data Input - BAT'!BG$7,'Emissions factors'!$F$4:$CR$4,0))/1000,0)</f>
        <v>0</v>
      </c>
      <c r="BH124" s="538">
        <f>IFERROR(BH88*INDEX('Emissions factors'!$F$5:$CR$10,MATCH('Data Input - BAT'!$D124,'Emissions factors'!$C$5:$C$10,0),MATCH('Data Input - BAT'!BH$7,'Emissions factors'!$F$4:$CR$4,0))/1000,0)</f>
        <v>0</v>
      </c>
      <c r="BI124" s="538">
        <f>IFERROR(BI88*INDEX('Emissions factors'!$F$5:$CR$10,MATCH('Data Input - BAT'!$D124,'Emissions factors'!$C$5:$C$10,0),MATCH('Data Input - BAT'!BI$7,'Emissions factors'!$F$4:$CR$4,0))/1000,0)</f>
        <v>0</v>
      </c>
      <c r="BJ124" s="538">
        <f>IFERROR(BJ88*INDEX('Emissions factors'!$F$5:$CR$10,MATCH('Data Input - BAT'!$D124,'Emissions factors'!$C$5:$C$10,0),MATCH('Data Input - BAT'!BJ$7,'Emissions factors'!$F$4:$CR$4,0))/1000,0)</f>
        <v>0</v>
      </c>
      <c r="BK124" s="538">
        <f>IFERROR(BK88*INDEX('Emissions factors'!$F$5:$CR$10,MATCH('Data Input - BAT'!$D124,'Emissions factors'!$C$5:$C$10,0),MATCH('Data Input - BAT'!BK$7,'Emissions factors'!$F$4:$CR$4,0))/1000,0)</f>
        <v>0</v>
      </c>
      <c r="BL124" s="538">
        <f>IFERROR(BL88*INDEX('Emissions factors'!$F$5:$CR$10,MATCH('Data Input - BAT'!$D124,'Emissions factors'!$C$5:$C$10,0),MATCH('Data Input - BAT'!BL$7,'Emissions factors'!$F$4:$CR$4,0))/1000,0)</f>
        <v>0</v>
      </c>
      <c r="BM124" s="538">
        <f>IFERROR(BM88*INDEX('Emissions factors'!$F$5:$CR$10,MATCH('Data Input - BAT'!$D124,'Emissions factors'!$C$5:$C$10,0),MATCH('Data Input - BAT'!BM$7,'Emissions factors'!$F$4:$CR$4,0))/1000,0)</f>
        <v>0</v>
      </c>
      <c r="BN124" s="538">
        <f>IFERROR(BN88*INDEX('Emissions factors'!$F$5:$CR$10,MATCH('Data Input - BAT'!$D124,'Emissions factors'!$C$5:$C$10,0),MATCH('Data Input - BAT'!BN$7,'Emissions factors'!$F$4:$CR$4,0))/1000,0)</f>
        <v>0</v>
      </c>
      <c r="BO124" s="538">
        <f>IFERROR(BO88*INDEX('Emissions factors'!$F$5:$CR$10,MATCH('Data Input - BAT'!$D124,'Emissions factors'!$C$5:$C$10,0),MATCH('Data Input - BAT'!BO$7,'Emissions factors'!$F$4:$CR$4,0))/1000,0)</f>
        <v>0</v>
      </c>
      <c r="BP124" s="538">
        <f>IFERROR(BP88*INDEX('Emissions factors'!$F$5:$CR$10,MATCH('Data Input - BAT'!$D124,'Emissions factors'!$C$5:$C$10,0),MATCH('Data Input - BAT'!BP$7,'Emissions factors'!$F$4:$CR$4,0))/1000,0)</f>
        <v>0</v>
      </c>
      <c r="BQ124" s="538">
        <f>IFERROR(BQ88*INDEX('Emissions factors'!$F$5:$CR$10,MATCH('Data Input - BAT'!$D124,'Emissions factors'!$C$5:$C$10,0),MATCH('Data Input - BAT'!BQ$7,'Emissions factors'!$F$4:$CR$4,0))/1000,0)</f>
        <v>0</v>
      </c>
      <c r="BR124" s="538">
        <f>IFERROR(BR88*INDEX('Emissions factors'!$F$5:$CR$10,MATCH('Data Input - BAT'!$D124,'Emissions factors'!$C$5:$C$10,0),MATCH('Data Input - BAT'!BR$7,'Emissions factors'!$F$4:$CR$4,0))/1000,0)</f>
        <v>0</v>
      </c>
      <c r="BS124" s="538">
        <f>IFERROR(BS88*INDEX('Emissions factors'!$F$5:$CR$10,MATCH('Data Input - BAT'!$D124,'Emissions factors'!$C$5:$C$10,0),MATCH('Data Input - BAT'!BS$7,'Emissions factors'!$F$4:$CR$4,0))/1000,0)</f>
        <v>0</v>
      </c>
      <c r="BT124" s="538">
        <f>IFERROR(BT88*INDEX('Emissions factors'!$F$5:$CR$10,MATCH('Data Input - BAT'!$D124,'Emissions factors'!$C$5:$C$10,0),MATCH('Data Input - BAT'!BT$7,'Emissions factors'!$F$4:$CR$4,0))/1000,0)</f>
        <v>0</v>
      </c>
      <c r="BU124" s="538">
        <f>IFERROR(BU88*INDEX('Emissions factors'!$F$5:$CR$10,MATCH('Data Input - BAT'!$D124,'Emissions factors'!$C$5:$C$10,0),MATCH('Data Input - BAT'!BU$7,'Emissions factors'!$F$4:$CR$4,0))/1000,0)</f>
        <v>0</v>
      </c>
      <c r="BV124" s="538">
        <f>IFERROR(BV88*INDEX('Emissions factors'!$F$5:$CR$10,MATCH('Data Input - BAT'!$D124,'Emissions factors'!$C$5:$C$10,0),MATCH('Data Input - BAT'!BV$7,'Emissions factors'!$F$4:$CR$4,0))/1000,0)</f>
        <v>0</v>
      </c>
      <c r="BW124" s="538">
        <f>IFERROR(BW88*INDEX('Emissions factors'!$F$5:$CR$10,MATCH('Data Input - BAT'!$D124,'Emissions factors'!$C$5:$C$10,0),MATCH('Data Input - BAT'!BW$7,'Emissions factors'!$F$4:$CR$4,0))/1000,0)</f>
        <v>0</v>
      </c>
      <c r="BX124" s="538">
        <f>IFERROR(BX88*INDEX('Emissions factors'!$F$5:$CR$10,MATCH('Data Input - BAT'!$D124,'Emissions factors'!$C$5:$C$10,0),MATCH('Data Input - BAT'!BX$7,'Emissions factors'!$F$4:$CR$4,0))/1000,0)</f>
        <v>0</v>
      </c>
      <c r="BY124" s="538">
        <f>IFERROR(BY88*INDEX('Emissions factors'!$F$5:$CR$10,MATCH('Data Input - BAT'!$D124,'Emissions factors'!$C$5:$C$10,0),MATCH('Data Input - BAT'!BY$7,'Emissions factors'!$F$4:$CR$4,0))/1000,0)</f>
        <v>0</v>
      </c>
      <c r="BZ124" s="538">
        <f>IFERROR(BZ88*INDEX('Emissions factors'!$F$5:$CR$10,MATCH('Data Input - BAT'!$D124,'Emissions factors'!$C$5:$C$10,0),MATCH('Data Input - BAT'!BZ$7,'Emissions factors'!$F$4:$CR$4,0))/1000,0)</f>
        <v>0</v>
      </c>
      <c r="CA124" s="538">
        <f>IFERROR(CA88*INDEX('Emissions factors'!$F$5:$CR$10,MATCH('Data Input - BAT'!$D124,'Emissions factors'!$C$5:$C$10,0),MATCH('Data Input - BAT'!CA$7,'Emissions factors'!$F$4:$CR$4,0))/1000,0)</f>
        <v>0</v>
      </c>
      <c r="CB124" s="538">
        <f>IFERROR(CB88*INDEX('Emissions factors'!$F$5:$CR$10,MATCH('Data Input - BAT'!$D124,'Emissions factors'!$C$5:$C$10,0),MATCH('Data Input - BAT'!CB$7,'Emissions factors'!$F$4:$CR$4,0))/1000,0)</f>
        <v>0</v>
      </c>
      <c r="CC124" s="538">
        <f>IFERROR(CC88*INDEX('Emissions factors'!$F$5:$CR$10,MATCH('Data Input - BAT'!$D124,'Emissions factors'!$C$5:$C$10,0),MATCH('Data Input - BAT'!CC$7,'Emissions factors'!$F$4:$CR$4,0))/1000,0)</f>
        <v>0</v>
      </c>
      <c r="CD124" s="538">
        <f>IFERROR(CD88*INDEX('Emissions factors'!$F$5:$CR$10,MATCH('Data Input - BAT'!$D124,'Emissions factors'!$C$5:$C$10,0),MATCH('Data Input - BAT'!CD$7,'Emissions factors'!$F$4:$CR$4,0))/1000,0)</f>
        <v>0</v>
      </c>
      <c r="CE124" s="538">
        <f>IFERROR(CE88*INDEX('Emissions factors'!$F$5:$CR$10,MATCH('Data Input - BAT'!$D124,'Emissions factors'!$C$5:$C$10,0),MATCH('Data Input - BAT'!CE$7,'Emissions factors'!$F$4:$CR$4,0))/1000,0)</f>
        <v>0</v>
      </c>
      <c r="CF124" s="538">
        <f>IFERROR(CF88*INDEX('Emissions factors'!$F$5:$CR$10,MATCH('Data Input - BAT'!$D124,'Emissions factors'!$C$5:$C$10,0),MATCH('Data Input - BAT'!CF$7,'Emissions factors'!$F$4:$CR$4,0))/1000,0)</f>
        <v>0</v>
      </c>
      <c r="CG124" s="538">
        <f>IFERROR(CG88*INDEX('Emissions factors'!$F$5:$CR$10,MATCH('Data Input - BAT'!$D124,'Emissions factors'!$C$5:$C$10,0),MATCH('Data Input - BAT'!CG$7,'Emissions factors'!$F$4:$CR$4,0))/1000,0)</f>
        <v>0</v>
      </c>
      <c r="CH124" s="538">
        <f>IFERROR(CH88*INDEX('Emissions factors'!$F$5:$CR$10,MATCH('Data Input - BAT'!$D124,'Emissions factors'!$C$5:$C$10,0),MATCH('Data Input - BAT'!CH$7,'Emissions factors'!$F$4:$CR$4,0))/1000,0)</f>
        <v>0</v>
      </c>
      <c r="CI124" s="538">
        <f>IFERROR(CI88*INDEX('Emissions factors'!$F$5:$CR$10,MATCH('Data Input - BAT'!$D124,'Emissions factors'!$C$5:$C$10,0),MATCH('Data Input - BAT'!CI$7,'Emissions factors'!$F$4:$CR$4,0))/1000,0)</f>
        <v>0</v>
      </c>
      <c r="CJ124" s="538">
        <f>IFERROR(CJ88*INDEX('Emissions factors'!$F$5:$CR$10,MATCH('Data Input - BAT'!$D124,'Emissions factors'!$C$5:$C$10,0),MATCH('Data Input - BAT'!CJ$7,'Emissions factors'!$F$4:$CR$4,0))/1000,0)</f>
        <v>0</v>
      </c>
      <c r="CK124" s="538">
        <f>IFERROR(CK88*INDEX('Emissions factors'!$F$5:$CR$10,MATCH('Data Input - BAT'!$D124,'Emissions factors'!$C$5:$C$10,0),MATCH('Data Input - BAT'!CK$7,'Emissions factors'!$F$4:$CR$4,0))/1000,0)</f>
        <v>0</v>
      </c>
      <c r="CL124" s="538">
        <f>IFERROR(CL88*INDEX('Emissions factors'!$F$5:$CR$10,MATCH('Data Input - BAT'!$D124,'Emissions factors'!$C$5:$C$10,0),MATCH('Data Input - BAT'!CL$7,'Emissions factors'!$F$4:$CR$4,0))/1000,0)</f>
        <v>0</v>
      </c>
      <c r="CM124" s="538">
        <f>IFERROR(CM88*INDEX('Emissions factors'!$F$5:$CR$10,MATCH('Data Input - BAT'!$D124,'Emissions factors'!$C$5:$C$10,0),MATCH('Data Input - BAT'!CM$7,'Emissions factors'!$F$4:$CR$4,0))/1000,0)</f>
        <v>0</v>
      </c>
      <c r="CN124" s="538">
        <f>IFERROR(CN88*INDEX('Emissions factors'!$F$5:$CR$10,MATCH('Data Input - BAT'!$D124,'Emissions factors'!$C$5:$C$10,0),MATCH('Data Input - BAT'!CN$7,'Emissions factors'!$F$4:$CR$4,0))/1000,0)</f>
        <v>0</v>
      </c>
      <c r="CO124" s="538">
        <f>IFERROR(CO88*INDEX('Emissions factors'!$F$5:$CR$10,MATCH('Data Input - BAT'!$D124,'Emissions factors'!$C$5:$C$10,0),MATCH('Data Input - BAT'!CO$7,'Emissions factors'!$F$4:$CR$4,0))/1000,0)</f>
        <v>0</v>
      </c>
      <c r="CP124" s="538">
        <f>IFERROR(CP88*INDEX('Emissions factors'!$F$5:$CR$10,MATCH('Data Input - BAT'!$D124,'Emissions factors'!$C$5:$C$10,0),MATCH('Data Input - BAT'!CP$7,'Emissions factors'!$F$4:$CR$4,0))/1000,0)</f>
        <v>0</v>
      </c>
      <c r="CQ124" s="538">
        <f>IFERROR(CQ88*INDEX('Emissions factors'!$F$5:$CR$10,MATCH('Data Input - BAT'!$D124,'Emissions factors'!$C$5:$C$10,0),MATCH('Data Input - BAT'!CQ$7,'Emissions factors'!$F$4:$CR$4,0))/1000,0)</f>
        <v>0</v>
      </c>
      <c r="CR124" s="538">
        <f>IFERROR(CR88*INDEX('Emissions factors'!$F$5:$CR$10,MATCH('Data Input - BAT'!$D124,'Emissions factors'!$C$5:$C$10,0),MATCH('Data Input - BAT'!CR$7,'Emissions factors'!$F$4:$CR$4,0))/1000,0)</f>
        <v>0</v>
      </c>
      <c r="CS124" s="538">
        <f>IFERROR(CS88*INDEX('Emissions factors'!$F$5:$CR$10,MATCH('Data Input - BAT'!$D124,'Emissions factors'!$C$5:$C$10,0),MATCH('Data Input - BAT'!CS$7,'Emissions factors'!$F$4:$CR$4,0))/1000,0)</f>
        <v>0</v>
      </c>
      <c r="CT124" s="538">
        <f>IFERROR(CT88*INDEX('Emissions factors'!$F$5:$CR$10,MATCH('Data Input - BAT'!$D124,'Emissions factors'!$C$5:$C$10,0),MATCH('Data Input - BAT'!CT$7,'Emissions factors'!$F$4:$CR$4,0))/1000,0)</f>
        <v>0</v>
      </c>
      <c r="CU124" s="538">
        <f>IFERROR(CU88*INDEX('Emissions factors'!$F$5:$CR$10,MATCH('Data Input - BAT'!$D124,'Emissions factors'!$C$5:$C$10,0),MATCH('Data Input - BAT'!CU$7,'Emissions factors'!$F$4:$CR$4,0))/1000,0)</f>
        <v>0</v>
      </c>
      <c r="CV124" s="538">
        <f>IFERROR(CV88*INDEX('Emissions factors'!$F$5:$CR$10,MATCH('Data Input - BAT'!$D124,'Emissions factors'!$C$5:$C$10,0),MATCH('Data Input - BAT'!CV$7,'Emissions factors'!$F$4:$CR$4,0))/1000,0)</f>
        <v>0</v>
      </c>
      <c r="CW124" s="538">
        <f>IFERROR(CW88*INDEX('Emissions factors'!$F$5:$CR$10,MATCH('Data Input - BAT'!$D124,'Emissions factors'!$C$5:$C$10,0),MATCH('Data Input - BAT'!CW$7,'Emissions factors'!$F$4:$CR$4,0))/1000,0)</f>
        <v>0</v>
      </c>
      <c r="CX124" s="538">
        <f>IFERROR(CX88*INDEX('Emissions factors'!$F$5:$CR$10,MATCH('Data Input - BAT'!$D124,'Emissions factors'!$C$5:$C$10,0),MATCH('Data Input - BAT'!CX$7,'Emissions factors'!$F$4:$CR$4,0))/1000,0)</f>
        <v>0</v>
      </c>
      <c r="CY124" s="538">
        <f>IFERROR(CY88*INDEX('Emissions factors'!$F$5:$CR$10,MATCH('Data Input - BAT'!$D124,'Emissions factors'!$C$5:$C$10,0),MATCH('Data Input - BAT'!CY$7,'Emissions factors'!$F$4:$CR$4,0))/1000,0)</f>
        <v>0</v>
      </c>
      <c r="CZ124" s="538">
        <f>IFERROR(CZ88*INDEX('Emissions factors'!$F$5:$CR$10,MATCH('Data Input - BAT'!$D124,'Emissions factors'!$C$5:$C$10,0),MATCH('Data Input - BAT'!CZ$7,'Emissions factors'!$F$4:$CR$4,0))/1000,0)</f>
        <v>0</v>
      </c>
      <c r="DA124" s="538">
        <f>IFERROR(DA88*INDEX('Emissions factors'!$F$5:$CR$10,MATCH('Data Input - BAT'!$D124,'Emissions factors'!$C$5:$C$10,0),MATCH('Data Input - BAT'!DA$7,'Emissions factors'!$F$4:$CR$4,0))/1000,0)</f>
        <v>0</v>
      </c>
      <c r="DB124" s="538">
        <f>IFERROR(DB88*INDEX('Emissions factors'!$F$5:$CR$10,MATCH('Data Input - BAT'!$D124,'Emissions factors'!$C$5:$C$10,0),MATCH('Data Input - BAT'!DB$7,'Emissions factors'!$F$4:$CR$4,0))/1000,0)</f>
        <v>0</v>
      </c>
      <c r="DC124" s="538">
        <f>IFERROR(DC88*INDEX('Emissions factors'!$F$5:$CR$10,MATCH('Data Input - BAT'!$D124,'Emissions factors'!$C$5:$C$10,0),MATCH('Data Input - BAT'!DC$7,'Emissions factors'!$F$4:$CR$4,0))/1000,0)</f>
        <v>0</v>
      </c>
      <c r="DD124" s="916"/>
      <c r="DE124" s="917"/>
    </row>
    <row r="125" spans="2:109" x14ac:dyDescent="0.25">
      <c r="B125" s="217"/>
      <c r="C125" s="263"/>
      <c r="D125" s="226" t="str">
        <f t="shared" si="9"/>
        <v>Road - Diesel</v>
      </c>
      <c r="E125" s="219" t="s">
        <v>121</v>
      </c>
      <c r="F125" s="276" t="s">
        <v>571</v>
      </c>
      <c r="G125" s="276"/>
      <c r="H125" s="538">
        <f>IFERROR(H89*INDEX('Emissions factors'!$F$5:$CR$10,MATCH('Data Input - BAT'!$D125,'Emissions factors'!$C$5:$C$10,0),MATCH('Data Input - BAT'!H$7,'Emissions factors'!$F$4:$CR$4,0))/1000,0)</f>
        <v>0</v>
      </c>
      <c r="I125" s="538">
        <f>IFERROR(I89*INDEX('Emissions factors'!$F$5:$CR$10,MATCH('Data Input - BAT'!$D125,'Emissions factors'!$C$5:$C$10,0),MATCH('Data Input - BAT'!I$7,'Emissions factors'!$F$4:$CR$4,0))/1000,0)</f>
        <v>0</v>
      </c>
      <c r="J125" s="538">
        <f>IFERROR(J89*INDEX('Emissions factors'!$F$5:$CR$10,MATCH('Data Input - BAT'!$D125,'Emissions factors'!$C$5:$C$10,0),MATCH('Data Input - BAT'!J$7,'Emissions factors'!$F$4:$CR$4,0))/1000,0)</f>
        <v>0</v>
      </c>
      <c r="K125" s="538">
        <f>IFERROR(K89*INDEX('Emissions factors'!$F$5:$CR$10,MATCH('Data Input - BAT'!$D125,'Emissions factors'!$C$5:$C$10,0),MATCH('Data Input - BAT'!K$7,'Emissions factors'!$F$4:$CR$4,0))/1000,0)</f>
        <v>0</v>
      </c>
      <c r="L125" s="538">
        <f>IFERROR(L89*INDEX('Emissions factors'!$F$5:$CR$10,MATCH('Data Input - BAT'!$D125,'Emissions factors'!$C$5:$C$10,0),MATCH('Data Input - BAT'!L$7,'Emissions factors'!$F$4:$CR$4,0))/1000,0)</f>
        <v>0</v>
      </c>
      <c r="M125" s="538">
        <f>IFERROR(M89*INDEX('Emissions factors'!$F$5:$CR$10,MATCH('Data Input - BAT'!$D125,'Emissions factors'!$C$5:$C$10,0),MATCH('Data Input - BAT'!M$7,'Emissions factors'!$F$4:$CR$4,0))/1000,0)</f>
        <v>0</v>
      </c>
      <c r="N125" s="538">
        <f>IFERROR(N89*INDEX('Emissions factors'!$F$5:$CR$10,MATCH('Data Input - BAT'!$D125,'Emissions factors'!$C$5:$C$10,0),MATCH('Data Input - BAT'!N$7,'Emissions factors'!$F$4:$CR$4,0))/1000,0)</f>
        <v>0</v>
      </c>
      <c r="O125" s="538">
        <f>IFERROR(O89*INDEX('Emissions factors'!$F$5:$CR$10,MATCH('Data Input - BAT'!$D125,'Emissions factors'!$C$5:$C$10,0),MATCH('Data Input - BAT'!O$7,'Emissions factors'!$F$4:$CR$4,0))/1000,0)</f>
        <v>0</v>
      </c>
      <c r="P125" s="538">
        <f>IFERROR(P89*INDEX('Emissions factors'!$F$5:$CR$10,MATCH('Data Input - BAT'!$D125,'Emissions factors'!$C$5:$C$10,0),MATCH('Data Input - BAT'!P$7,'Emissions factors'!$F$4:$CR$4,0))/1000,0)</f>
        <v>0</v>
      </c>
      <c r="Q125" s="538">
        <f>IFERROR(Q89*INDEX('Emissions factors'!$F$5:$CR$10,MATCH('Data Input - BAT'!$D125,'Emissions factors'!$C$5:$C$10,0),MATCH('Data Input - BAT'!Q$7,'Emissions factors'!$F$4:$CR$4,0))/1000,0)</f>
        <v>0</v>
      </c>
      <c r="R125" s="538">
        <f>IFERROR(R89*INDEX('Emissions factors'!$F$5:$CR$10,MATCH('Data Input - BAT'!$D125,'Emissions factors'!$C$5:$C$10,0),MATCH('Data Input - BAT'!R$7,'Emissions factors'!$F$4:$CR$4,0))/1000,0)</f>
        <v>0</v>
      </c>
      <c r="S125" s="538">
        <f>IFERROR(S89*INDEX('Emissions factors'!$F$5:$CR$10,MATCH('Data Input - BAT'!$D125,'Emissions factors'!$C$5:$C$10,0),MATCH('Data Input - BAT'!S$7,'Emissions factors'!$F$4:$CR$4,0))/1000,0)</f>
        <v>0</v>
      </c>
      <c r="T125" s="538">
        <f>IFERROR(T89*INDEX('Emissions factors'!$F$5:$CR$10,MATCH('Data Input - BAT'!$D125,'Emissions factors'!$C$5:$C$10,0),MATCH('Data Input - BAT'!T$7,'Emissions factors'!$F$4:$CR$4,0))/1000,0)</f>
        <v>0</v>
      </c>
      <c r="U125" s="538">
        <f>IFERROR(U89*INDEX('Emissions factors'!$F$5:$CR$10,MATCH('Data Input - BAT'!$D125,'Emissions factors'!$C$5:$C$10,0),MATCH('Data Input - BAT'!U$7,'Emissions factors'!$F$4:$CR$4,0))/1000,0)</f>
        <v>0</v>
      </c>
      <c r="V125" s="538">
        <f>IFERROR(V89*INDEX('Emissions factors'!$F$5:$CR$10,MATCH('Data Input - BAT'!$D125,'Emissions factors'!$C$5:$C$10,0),MATCH('Data Input - BAT'!V$7,'Emissions factors'!$F$4:$CR$4,0))/1000,0)</f>
        <v>0</v>
      </c>
      <c r="W125" s="538">
        <f>IFERROR(W89*INDEX('Emissions factors'!$F$5:$CR$10,MATCH('Data Input - BAT'!$D125,'Emissions factors'!$C$5:$C$10,0),MATCH('Data Input - BAT'!W$7,'Emissions factors'!$F$4:$CR$4,0))/1000,0)</f>
        <v>0</v>
      </c>
      <c r="X125" s="538">
        <f>IFERROR(X89*INDEX('Emissions factors'!$F$5:$CR$10,MATCH('Data Input - BAT'!$D125,'Emissions factors'!$C$5:$C$10,0),MATCH('Data Input - BAT'!X$7,'Emissions factors'!$F$4:$CR$4,0))/1000,0)</f>
        <v>0</v>
      </c>
      <c r="Y125" s="538">
        <f>IFERROR(Y89*INDEX('Emissions factors'!$F$5:$CR$10,MATCH('Data Input - BAT'!$D125,'Emissions factors'!$C$5:$C$10,0),MATCH('Data Input - BAT'!Y$7,'Emissions factors'!$F$4:$CR$4,0))/1000,0)</f>
        <v>0</v>
      </c>
      <c r="Z125" s="538">
        <f>IFERROR(Z89*INDEX('Emissions factors'!$F$5:$CR$10,MATCH('Data Input - BAT'!$D125,'Emissions factors'!$C$5:$C$10,0),MATCH('Data Input - BAT'!Z$7,'Emissions factors'!$F$4:$CR$4,0))/1000,0)</f>
        <v>0</v>
      </c>
      <c r="AA125" s="538">
        <f>IFERROR(AA89*INDEX('Emissions factors'!$F$5:$CR$10,MATCH('Data Input - BAT'!$D125,'Emissions factors'!$C$5:$C$10,0),MATCH('Data Input - BAT'!AA$7,'Emissions factors'!$F$4:$CR$4,0))/1000,0)</f>
        <v>0</v>
      </c>
      <c r="AB125" s="538">
        <f>IFERROR(AB89*INDEX('Emissions factors'!$F$5:$CR$10,MATCH('Data Input - BAT'!$D125,'Emissions factors'!$C$5:$C$10,0),MATCH('Data Input - BAT'!AB$7,'Emissions factors'!$F$4:$CR$4,0))/1000,0)</f>
        <v>0</v>
      </c>
      <c r="AC125" s="538">
        <f>IFERROR(AC89*INDEX('Emissions factors'!$F$5:$CR$10,MATCH('Data Input - BAT'!$D125,'Emissions factors'!$C$5:$C$10,0),MATCH('Data Input - BAT'!AC$7,'Emissions factors'!$F$4:$CR$4,0))/1000,0)</f>
        <v>0</v>
      </c>
      <c r="AD125" s="538">
        <f>IFERROR(AD89*INDEX('Emissions factors'!$F$5:$CR$10,MATCH('Data Input - BAT'!$D125,'Emissions factors'!$C$5:$C$10,0),MATCH('Data Input - BAT'!AD$7,'Emissions factors'!$F$4:$CR$4,0))/1000,0)</f>
        <v>0</v>
      </c>
      <c r="AE125" s="538">
        <f>IFERROR(AE89*INDEX('Emissions factors'!$F$5:$CR$10,MATCH('Data Input - BAT'!$D125,'Emissions factors'!$C$5:$C$10,0),MATCH('Data Input - BAT'!AE$7,'Emissions factors'!$F$4:$CR$4,0))/1000,0)</f>
        <v>0</v>
      </c>
      <c r="AF125" s="538">
        <f>IFERROR(AF89*INDEX('Emissions factors'!$F$5:$CR$10,MATCH('Data Input - BAT'!$D125,'Emissions factors'!$C$5:$C$10,0),MATCH('Data Input - BAT'!AF$7,'Emissions factors'!$F$4:$CR$4,0))/1000,0)</f>
        <v>0</v>
      </c>
      <c r="AG125" s="538">
        <f>IFERROR(AG89*INDEX('Emissions factors'!$F$5:$CR$10,MATCH('Data Input - BAT'!$D125,'Emissions factors'!$C$5:$C$10,0),MATCH('Data Input - BAT'!AG$7,'Emissions factors'!$F$4:$CR$4,0))/1000,0)</f>
        <v>0</v>
      </c>
      <c r="AH125" s="538">
        <f>IFERROR(AH89*INDEX('Emissions factors'!$F$5:$CR$10,MATCH('Data Input - BAT'!$D125,'Emissions factors'!$C$5:$C$10,0),MATCH('Data Input - BAT'!AH$7,'Emissions factors'!$F$4:$CR$4,0))/1000,0)</f>
        <v>0</v>
      </c>
      <c r="AI125" s="538">
        <f>IFERROR(AI89*INDEX('Emissions factors'!$F$5:$CR$10,MATCH('Data Input - BAT'!$D125,'Emissions factors'!$C$5:$C$10,0),MATCH('Data Input - BAT'!AI$7,'Emissions factors'!$F$4:$CR$4,0))/1000,0)</f>
        <v>0</v>
      </c>
      <c r="AJ125" s="538">
        <f>IFERROR(AJ89*INDEX('Emissions factors'!$F$5:$CR$10,MATCH('Data Input - BAT'!$D125,'Emissions factors'!$C$5:$C$10,0),MATCH('Data Input - BAT'!AJ$7,'Emissions factors'!$F$4:$CR$4,0))/1000,0)</f>
        <v>0</v>
      </c>
      <c r="AK125" s="538">
        <f>IFERROR(AK89*INDEX('Emissions factors'!$F$5:$CR$10,MATCH('Data Input - BAT'!$D125,'Emissions factors'!$C$5:$C$10,0),MATCH('Data Input - BAT'!AK$7,'Emissions factors'!$F$4:$CR$4,0))/1000,0)</f>
        <v>0</v>
      </c>
      <c r="AL125" s="538">
        <f>IFERROR(AL89*INDEX('Emissions factors'!$F$5:$CR$10,MATCH('Data Input - BAT'!$D125,'Emissions factors'!$C$5:$C$10,0),MATCH('Data Input - BAT'!AL$7,'Emissions factors'!$F$4:$CR$4,0))/1000,0)</f>
        <v>0</v>
      </c>
      <c r="AM125" s="538">
        <f>IFERROR(AM89*INDEX('Emissions factors'!$F$5:$CR$10,MATCH('Data Input - BAT'!$D125,'Emissions factors'!$C$5:$C$10,0),MATCH('Data Input - BAT'!AM$7,'Emissions factors'!$F$4:$CR$4,0))/1000,0)</f>
        <v>0</v>
      </c>
      <c r="AN125" s="538">
        <f>IFERROR(AN89*INDEX('Emissions factors'!$F$5:$CR$10,MATCH('Data Input - BAT'!$D125,'Emissions factors'!$C$5:$C$10,0),MATCH('Data Input - BAT'!AN$7,'Emissions factors'!$F$4:$CR$4,0))/1000,0)</f>
        <v>0</v>
      </c>
      <c r="AO125" s="538">
        <f>IFERROR(AO89*INDEX('Emissions factors'!$F$5:$CR$10,MATCH('Data Input - BAT'!$D125,'Emissions factors'!$C$5:$C$10,0),MATCH('Data Input - BAT'!AO$7,'Emissions factors'!$F$4:$CR$4,0))/1000,0)</f>
        <v>0</v>
      </c>
      <c r="AP125" s="538">
        <f>IFERROR(AP89*INDEX('Emissions factors'!$F$5:$CR$10,MATCH('Data Input - BAT'!$D125,'Emissions factors'!$C$5:$C$10,0),MATCH('Data Input - BAT'!AP$7,'Emissions factors'!$F$4:$CR$4,0))/1000,0)</f>
        <v>0</v>
      </c>
      <c r="AQ125" s="538">
        <f>IFERROR(AQ89*INDEX('Emissions factors'!$F$5:$CR$10,MATCH('Data Input - BAT'!$D125,'Emissions factors'!$C$5:$C$10,0),MATCH('Data Input - BAT'!AQ$7,'Emissions factors'!$F$4:$CR$4,0))/1000,0)</f>
        <v>0</v>
      </c>
      <c r="AR125" s="538">
        <f>IFERROR(AR89*INDEX('Emissions factors'!$F$5:$CR$10,MATCH('Data Input - BAT'!$D125,'Emissions factors'!$C$5:$C$10,0),MATCH('Data Input - BAT'!AR$7,'Emissions factors'!$F$4:$CR$4,0))/1000,0)</f>
        <v>0</v>
      </c>
      <c r="AS125" s="538">
        <f>IFERROR(AS89*INDEX('Emissions factors'!$F$5:$CR$10,MATCH('Data Input - BAT'!$D125,'Emissions factors'!$C$5:$C$10,0),MATCH('Data Input - BAT'!AS$7,'Emissions factors'!$F$4:$CR$4,0))/1000,0)</f>
        <v>0</v>
      </c>
      <c r="AT125" s="538">
        <f>IFERROR(AT89*INDEX('Emissions factors'!$F$5:$CR$10,MATCH('Data Input - BAT'!$D125,'Emissions factors'!$C$5:$C$10,0),MATCH('Data Input - BAT'!AT$7,'Emissions factors'!$F$4:$CR$4,0))/1000,0)</f>
        <v>0</v>
      </c>
      <c r="AU125" s="538">
        <f>IFERROR(AU89*INDEX('Emissions factors'!$F$5:$CR$10,MATCH('Data Input - BAT'!$D125,'Emissions factors'!$C$5:$C$10,0),MATCH('Data Input - BAT'!AU$7,'Emissions factors'!$F$4:$CR$4,0))/1000,0)</f>
        <v>0</v>
      </c>
      <c r="AV125" s="538">
        <f>IFERROR(AV89*INDEX('Emissions factors'!$F$5:$CR$10,MATCH('Data Input - BAT'!$D125,'Emissions factors'!$C$5:$C$10,0),MATCH('Data Input - BAT'!AV$7,'Emissions factors'!$F$4:$CR$4,0))/1000,0)</f>
        <v>0</v>
      </c>
      <c r="AW125" s="538">
        <f>IFERROR(AW89*INDEX('Emissions factors'!$F$5:$CR$10,MATCH('Data Input - BAT'!$D125,'Emissions factors'!$C$5:$C$10,0),MATCH('Data Input - BAT'!AW$7,'Emissions factors'!$F$4:$CR$4,0))/1000,0)</f>
        <v>0</v>
      </c>
      <c r="AX125" s="538">
        <f>IFERROR(AX89*INDEX('Emissions factors'!$F$5:$CR$10,MATCH('Data Input - BAT'!$D125,'Emissions factors'!$C$5:$C$10,0),MATCH('Data Input - BAT'!AX$7,'Emissions factors'!$F$4:$CR$4,0))/1000,0)</f>
        <v>0</v>
      </c>
      <c r="AY125" s="538">
        <f>IFERROR(AY89*INDEX('Emissions factors'!$F$5:$CR$10,MATCH('Data Input - BAT'!$D125,'Emissions factors'!$C$5:$C$10,0),MATCH('Data Input - BAT'!AY$7,'Emissions factors'!$F$4:$CR$4,0))/1000,0)</f>
        <v>0</v>
      </c>
      <c r="AZ125" s="538">
        <f>IFERROR(AZ89*INDEX('Emissions factors'!$F$5:$CR$10,MATCH('Data Input - BAT'!$D125,'Emissions factors'!$C$5:$C$10,0),MATCH('Data Input - BAT'!AZ$7,'Emissions factors'!$F$4:$CR$4,0))/1000,0)</f>
        <v>0</v>
      </c>
      <c r="BA125" s="538">
        <f>IFERROR(BA89*INDEX('Emissions factors'!$F$5:$CR$10,MATCH('Data Input - BAT'!$D125,'Emissions factors'!$C$5:$C$10,0),MATCH('Data Input - BAT'!BA$7,'Emissions factors'!$F$4:$CR$4,0))/1000,0)</f>
        <v>0</v>
      </c>
      <c r="BB125" s="538">
        <f>IFERROR(BB89*INDEX('Emissions factors'!$F$5:$CR$10,MATCH('Data Input - BAT'!$D125,'Emissions factors'!$C$5:$C$10,0),MATCH('Data Input - BAT'!BB$7,'Emissions factors'!$F$4:$CR$4,0))/1000,0)</f>
        <v>0</v>
      </c>
      <c r="BC125" s="538">
        <f>IFERROR(BC89*INDEX('Emissions factors'!$F$5:$CR$10,MATCH('Data Input - BAT'!$D125,'Emissions factors'!$C$5:$C$10,0),MATCH('Data Input - BAT'!BC$7,'Emissions factors'!$F$4:$CR$4,0))/1000,0)</f>
        <v>0</v>
      </c>
      <c r="BD125" s="538">
        <f>IFERROR(BD89*INDEX('Emissions factors'!$F$5:$CR$10,MATCH('Data Input - BAT'!$D125,'Emissions factors'!$C$5:$C$10,0),MATCH('Data Input - BAT'!BD$7,'Emissions factors'!$F$4:$CR$4,0))/1000,0)</f>
        <v>0</v>
      </c>
      <c r="BE125" s="538">
        <f>IFERROR(BE89*INDEX('Emissions factors'!$F$5:$CR$10,MATCH('Data Input - BAT'!$D125,'Emissions factors'!$C$5:$C$10,0),MATCH('Data Input - BAT'!BE$7,'Emissions factors'!$F$4:$CR$4,0))/1000,0)</f>
        <v>0</v>
      </c>
      <c r="BF125" s="538">
        <f>IFERROR(BF89*INDEX('Emissions factors'!$F$5:$CR$10,MATCH('Data Input - BAT'!$D125,'Emissions factors'!$C$5:$C$10,0),MATCH('Data Input - BAT'!BF$7,'Emissions factors'!$F$4:$CR$4,0))/1000,0)</f>
        <v>0</v>
      </c>
      <c r="BG125" s="538">
        <f>IFERROR(BG89*INDEX('Emissions factors'!$F$5:$CR$10,MATCH('Data Input - BAT'!$D125,'Emissions factors'!$C$5:$C$10,0),MATCH('Data Input - BAT'!BG$7,'Emissions factors'!$F$4:$CR$4,0))/1000,0)</f>
        <v>0</v>
      </c>
      <c r="BH125" s="538">
        <f>IFERROR(BH89*INDEX('Emissions factors'!$F$5:$CR$10,MATCH('Data Input - BAT'!$D125,'Emissions factors'!$C$5:$C$10,0),MATCH('Data Input - BAT'!BH$7,'Emissions factors'!$F$4:$CR$4,0))/1000,0)</f>
        <v>0</v>
      </c>
      <c r="BI125" s="538">
        <f>IFERROR(BI89*INDEX('Emissions factors'!$F$5:$CR$10,MATCH('Data Input - BAT'!$D125,'Emissions factors'!$C$5:$C$10,0),MATCH('Data Input - BAT'!BI$7,'Emissions factors'!$F$4:$CR$4,0))/1000,0)</f>
        <v>0</v>
      </c>
      <c r="BJ125" s="538">
        <f>IFERROR(BJ89*INDEX('Emissions factors'!$F$5:$CR$10,MATCH('Data Input - BAT'!$D125,'Emissions factors'!$C$5:$C$10,0),MATCH('Data Input - BAT'!BJ$7,'Emissions factors'!$F$4:$CR$4,0))/1000,0)</f>
        <v>0</v>
      </c>
      <c r="BK125" s="538">
        <f>IFERROR(BK89*INDEX('Emissions factors'!$F$5:$CR$10,MATCH('Data Input - BAT'!$D125,'Emissions factors'!$C$5:$C$10,0),MATCH('Data Input - BAT'!BK$7,'Emissions factors'!$F$4:$CR$4,0))/1000,0)</f>
        <v>0</v>
      </c>
      <c r="BL125" s="538">
        <f>IFERROR(BL89*INDEX('Emissions factors'!$F$5:$CR$10,MATCH('Data Input - BAT'!$D125,'Emissions factors'!$C$5:$C$10,0),MATCH('Data Input - BAT'!BL$7,'Emissions factors'!$F$4:$CR$4,0))/1000,0)</f>
        <v>0</v>
      </c>
      <c r="BM125" s="538">
        <f>IFERROR(BM89*INDEX('Emissions factors'!$F$5:$CR$10,MATCH('Data Input - BAT'!$D125,'Emissions factors'!$C$5:$C$10,0),MATCH('Data Input - BAT'!BM$7,'Emissions factors'!$F$4:$CR$4,0))/1000,0)</f>
        <v>0</v>
      </c>
      <c r="BN125" s="538">
        <f>IFERROR(BN89*INDEX('Emissions factors'!$F$5:$CR$10,MATCH('Data Input - BAT'!$D125,'Emissions factors'!$C$5:$C$10,0),MATCH('Data Input - BAT'!BN$7,'Emissions factors'!$F$4:$CR$4,0))/1000,0)</f>
        <v>0</v>
      </c>
      <c r="BO125" s="538">
        <f>IFERROR(BO89*INDEX('Emissions factors'!$F$5:$CR$10,MATCH('Data Input - BAT'!$D125,'Emissions factors'!$C$5:$C$10,0),MATCH('Data Input - BAT'!BO$7,'Emissions factors'!$F$4:$CR$4,0))/1000,0)</f>
        <v>0</v>
      </c>
      <c r="BP125" s="538">
        <f>IFERROR(BP89*INDEX('Emissions factors'!$F$5:$CR$10,MATCH('Data Input - BAT'!$D125,'Emissions factors'!$C$5:$C$10,0),MATCH('Data Input - BAT'!BP$7,'Emissions factors'!$F$4:$CR$4,0))/1000,0)</f>
        <v>0</v>
      </c>
      <c r="BQ125" s="538">
        <f>IFERROR(BQ89*INDEX('Emissions factors'!$F$5:$CR$10,MATCH('Data Input - BAT'!$D125,'Emissions factors'!$C$5:$C$10,0),MATCH('Data Input - BAT'!BQ$7,'Emissions factors'!$F$4:$CR$4,0))/1000,0)</f>
        <v>0</v>
      </c>
      <c r="BR125" s="538">
        <f>IFERROR(BR89*INDEX('Emissions factors'!$F$5:$CR$10,MATCH('Data Input - BAT'!$D125,'Emissions factors'!$C$5:$C$10,0),MATCH('Data Input - BAT'!BR$7,'Emissions factors'!$F$4:$CR$4,0))/1000,0)</f>
        <v>0</v>
      </c>
      <c r="BS125" s="538">
        <f>IFERROR(BS89*INDEX('Emissions factors'!$F$5:$CR$10,MATCH('Data Input - BAT'!$D125,'Emissions factors'!$C$5:$C$10,0),MATCH('Data Input - BAT'!BS$7,'Emissions factors'!$F$4:$CR$4,0))/1000,0)</f>
        <v>0</v>
      </c>
      <c r="BT125" s="538">
        <f>IFERROR(BT89*INDEX('Emissions factors'!$F$5:$CR$10,MATCH('Data Input - BAT'!$D125,'Emissions factors'!$C$5:$C$10,0),MATCH('Data Input - BAT'!BT$7,'Emissions factors'!$F$4:$CR$4,0))/1000,0)</f>
        <v>0</v>
      </c>
      <c r="BU125" s="538">
        <f>IFERROR(BU89*INDEX('Emissions factors'!$F$5:$CR$10,MATCH('Data Input - BAT'!$D125,'Emissions factors'!$C$5:$C$10,0),MATCH('Data Input - BAT'!BU$7,'Emissions factors'!$F$4:$CR$4,0))/1000,0)</f>
        <v>0</v>
      </c>
      <c r="BV125" s="538">
        <f>IFERROR(BV89*INDEX('Emissions factors'!$F$5:$CR$10,MATCH('Data Input - BAT'!$D125,'Emissions factors'!$C$5:$C$10,0),MATCH('Data Input - BAT'!BV$7,'Emissions factors'!$F$4:$CR$4,0))/1000,0)</f>
        <v>0</v>
      </c>
      <c r="BW125" s="538">
        <f>IFERROR(BW89*INDEX('Emissions factors'!$F$5:$CR$10,MATCH('Data Input - BAT'!$D125,'Emissions factors'!$C$5:$C$10,0),MATCH('Data Input - BAT'!BW$7,'Emissions factors'!$F$4:$CR$4,0))/1000,0)</f>
        <v>0</v>
      </c>
      <c r="BX125" s="538">
        <f>IFERROR(BX89*INDEX('Emissions factors'!$F$5:$CR$10,MATCH('Data Input - BAT'!$D125,'Emissions factors'!$C$5:$C$10,0),MATCH('Data Input - BAT'!BX$7,'Emissions factors'!$F$4:$CR$4,0))/1000,0)</f>
        <v>0</v>
      </c>
      <c r="BY125" s="538">
        <f>IFERROR(BY89*INDEX('Emissions factors'!$F$5:$CR$10,MATCH('Data Input - BAT'!$D125,'Emissions factors'!$C$5:$C$10,0),MATCH('Data Input - BAT'!BY$7,'Emissions factors'!$F$4:$CR$4,0))/1000,0)</f>
        <v>0</v>
      </c>
      <c r="BZ125" s="538">
        <f>IFERROR(BZ89*INDEX('Emissions factors'!$F$5:$CR$10,MATCH('Data Input - BAT'!$D125,'Emissions factors'!$C$5:$C$10,0),MATCH('Data Input - BAT'!BZ$7,'Emissions factors'!$F$4:$CR$4,0))/1000,0)</f>
        <v>0</v>
      </c>
      <c r="CA125" s="538">
        <f>IFERROR(CA89*INDEX('Emissions factors'!$F$5:$CR$10,MATCH('Data Input - BAT'!$D125,'Emissions factors'!$C$5:$C$10,0),MATCH('Data Input - BAT'!CA$7,'Emissions factors'!$F$4:$CR$4,0))/1000,0)</f>
        <v>0</v>
      </c>
      <c r="CB125" s="538">
        <f>IFERROR(CB89*INDEX('Emissions factors'!$F$5:$CR$10,MATCH('Data Input - BAT'!$D125,'Emissions factors'!$C$5:$C$10,0),MATCH('Data Input - BAT'!CB$7,'Emissions factors'!$F$4:$CR$4,0))/1000,0)</f>
        <v>0</v>
      </c>
      <c r="CC125" s="538">
        <f>IFERROR(CC89*INDEX('Emissions factors'!$F$5:$CR$10,MATCH('Data Input - BAT'!$D125,'Emissions factors'!$C$5:$C$10,0),MATCH('Data Input - BAT'!CC$7,'Emissions factors'!$F$4:$CR$4,0))/1000,0)</f>
        <v>0</v>
      </c>
      <c r="CD125" s="538">
        <f>IFERROR(CD89*INDEX('Emissions factors'!$F$5:$CR$10,MATCH('Data Input - BAT'!$D125,'Emissions factors'!$C$5:$C$10,0),MATCH('Data Input - BAT'!CD$7,'Emissions factors'!$F$4:$CR$4,0))/1000,0)</f>
        <v>0</v>
      </c>
      <c r="CE125" s="538">
        <f>IFERROR(CE89*INDEX('Emissions factors'!$F$5:$CR$10,MATCH('Data Input - BAT'!$D125,'Emissions factors'!$C$5:$C$10,0),MATCH('Data Input - BAT'!CE$7,'Emissions factors'!$F$4:$CR$4,0))/1000,0)</f>
        <v>0</v>
      </c>
      <c r="CF125" s="538">
        <f>IFERROR(CF89*INDEX('Emissions factors'!$F$5:$CR$10,MATCH('Data Input - BAT'!$D125,'Emissions factors'!$C$5:$C$10,0),MATCH('Data Input - BAT'!CF$7,'Emissions factors'!$F$4:$CR$4,0))/1000,0)</f>
        <v>0</v>
      </c>
      <c r="CG125" s="538">
        <f>IFERROR(CG89*INDEX('Emissions factors'!$F$5:$CR$10,MATCH('Data Input - BAT'!$D125,'Emissions factors'!$C$5:$C$10,0),MATCH('Data Input - BAT'!CG$7,'Emissions factors'!$F$4:$CR$4,0))/1000,0)</f>
        <v>0</v>
      </c>
      <c r="CH125" s="538">
        <f>IFERROR(CH89*INDEX('Emissions factors'!$F$5:$CR$10,MATCH('Data Input - BAT'!$D125,'Emissions factors'!$C$5:$C$10,0),MATCH('Data Input - BAT'!CH$7,'Emissions factors'!$F$4:$CR$4,0))/1000,0)</f>
        <v>0</v>
      </c>
      <c r="CI125" s="538">
        <f>IFERROR(CI89*INDEX('Emissions factors'!$F$5:$CR$10,MATCH('Data Input - BAT'!$D125,'Emissions factors'!$C$5:$C$10,0),MATCH('Data Input - BAT'!CI$7,'Emissions factors'!$F$4:$CR$4,0))/1000,0)</f>
        <v>0</v>
      </c>
      <c r="CJ125" s="538">
        <f>IFERROR(CJ89*INDEX('Emissions factors'!$F$5:$CR$10,MATCH('Data Input - BAT'!$D125,'Emissions factors'!$C$5:$C$10,0),MATCH('Data Input - BAT'!CJ$7,'Emissions factors'!$F$4:$CR$4,0))/1000,0)</f>
        <v>0</v>
      </c>
      <c r="CK125" s="538">
        <f>IFERROR(CK89*INDEX('Emissions factors'!$F$5:$CR$10,MATCH('Data Input - BAT'!$D125,'Emissions factors'!$C$5:$C$10,0),MATCH('Data Input - BAT'!CK$7,'Emissions factors'!$F$4:$CR$4,0))/1000,0)</f>
        <v>0</v>
      </c>
      <c r="CL125" s="538">
        <f>IFERROR(CL89*INDEX('Emissions factors'!$F$5:$CR$10,MATCH('Data Input - BAT'!$D125,'Emissions factors'!$C$5:$C$10,0),MATCH('Data Input - BAT'!CL$7,'Emissions factors'!$F$4:$CR$4,0))/1000,0)</f>
        <v>0</v>
      </c>
      <c r="CM125" s="538">
        <f>IFERROR(CM89*INDEX('Emissions factors'!$F$5:$CR$10,MATCH('Data Input - BAT'!$D125,'Emissions factors'!$C$5:$C$10,0),MATCH('Data Input - BAT'!CM$7,'Emissions factors'!$F$4:$CR$4,0))/1000,0)</f>
        <v>0</v>
      </c>
      <c r="CN125" s="538">
        <f>IFERROR(CN89*INDEX('Emissions factors'!$F$5:$CR$10,MATCH('Data Input - BAT'!$D125,'Emissions factors'!$C$5:$C$10,0),MATCH('Data Input - BAT'!CN$7,'Emissions factors'!$F$4:$CR$4,0))/1000,0)</f>
        <v>0</v>
      </c>
      <c r="CO125" s="538">
        <f>IFERROR(CO89*INDEX('Emissions factors'!$F$5:$CR$10,MATCH('Data Input - BAT'!$D125,'Emissions factors'!$C$5:$C$10,0),MATCH('Data Input - BAT'!CO$7,'Emissions factors'!$F$4:$CR$4,0))/1000,0)</f>
        <v>0</v>
      </c>
      <c r="CP125" s="538">
        <f>IFERROR(CP89*INDEX('Emissions factors'!$F$5:$CR$10,MATCH('Data Input - BAT'!$D125,'Emissions factors'!$C$5:$C$10,0),MATCH('Data Input - BAT'!CP$7,'Emissions factors'!$F$4:$CR$4,0))/1000,0)</f>
        <v>0</v>
      </c>
      <c r="CQ125" s="538">
        <f>IFERROR(CQ89*INDEX('Emissions factors'!$F$5:$CR$10,MATCH('Data Input - BAT'!$D125,'Emissions factors'!$C$5:$C$10,0),MATCH('Data Input - BAT'!CQ$7,'Emissions factors'!$F$4:$CR$4,0))/1000,0)</f>
        <v>0</v>
      </c>
      <c r="CR125" s="538">
        <f>IFERROR(CR89*INDEX('Emissions factors'!$F$5:$CR$10,MATCH('Data Input - BAT'!$D125,'Emissions factors'!$C$5:$C$10,0),MATCH('Data Input - BAT'!CR$7,'Emissions factors'!$F$4:$CR$4,0))/1000,0)</f>
        <v>0</v>
      </c>
      <c r="CS125" s="538">
        <f>IFERROR(CS89*INDEX('Emissions factors'!$F$5:$CR$10,MATCH('Data Input - BAT'!$D125,'Emissions factors'!$C$5:$C$10,0),MATCH('Data Input - BAT'!CS$7,'Emissions factors'!$F$4:$CR$4,0))/1000,0)</f>
        <v>0</v>
      </c>
      <c r="CT125" s="538">
        <f>IFERROR(CT89*INDEX('Emissions factors'!$F$5:$CR$10,MATCH('Data Input - BAT'!$D125,'Emissions factors'!$C$5:$C$10,0),MATCH('Data Input - BAT'!CT$7,'Emissions factors'!$F$4:$CR$4,0))/1000,0)</f>
        <v>0</v>
      </c>
      <c r="CU125" s="538">
        <f>IFERROR(CU89*INDEX('Emissions factors'!$F$5:$CR$10,MATCH('Data Input - BAT'!$D125,'Emissions factors'!$C$5:$C$10,0),MATCH('Data Input - BAT'!CU$7,'Emissions factors'!$F$4:$CR$4,0))/1000,0)</f>
        <v>0</v>
      </c>
      <c r="CV125" s="538">
        <f>IFERROR(CV89*INDEX('Emissions factors'!$F$5:$CR$10,MATCH('Data Input - BAT'!$D125,'Emissions factors'!$C$5:$C$10,0),MATCH('Data Input - BAT'!CV$7,'Emissions factors'!$F$4:$CR$4,0))/1000,0)</f>
        <v>0</v>
      </c>
      <c r="CW125" s="538">
        <f>IFERROR(CW89*INDEX('Emissions factors'!$F$5:$CR$10,MATCH('Data Input - BAT'!$D125,'Emissions factors'!$C$5:$C$10,0),MATCH('Data Input - BAT'!CW$7,'Emissions factors'!$F$4:$CR$4,0))/1000,0)</f>
        <v>0</v>
      </c>
      <c r="CX125" s="538">
        <f>IFERROR(CX89*INDEX('Emissions factors'!$F$5:$CR$10,MATCH('Data Input - BAT'!$D125,'Emissions factors'!$C$5:$C$10,0),MATCH('Data Input - BAT'!CX$7,'Emissions factors'!$F$4:$CR$4,0))/1000,0)</f>
        <v>0</v>
      </c>
      <c r="CY125" s="538">
        <f>IFERROR(CY89*INDEX('Emissions factors'!$F$5:$CR$10,MATCH('Data Input - BAT'!$D125,'Emissions factors'!$C$5:$C$10,0),MATCH('Data Input - BAT'!CY$7,'Emissions factors'!$F$4:$CR$4,0))/1000,0)</f>
        <v>0</v>
      </c>
      <c r="CZ125" s="538">
        <f>IFERROR(CZ89*INDEX('Emissions factors'!$F$5:$CR$10,MATCH('Data Input - BAT'!$D125,'Emissions factors'!$C$5:$C$10,0),MATCH('Data Input - BAT'!CZ$7,'Emissions factors'!$F$4:$CR$4,0))/1000,0)</f>
        <v>0</v>
      </c>
      <c r="DA125" s="538">
        <f>IFERROR(DA89*INDEX('Emissions factors'!$F$5:$CR$10,MATCH('Data Input - BAT'!$D125,'Emissions factors'!$C$5:$C$10,0),MATCH('Data Input - BAT'!DA$7,'Emissions factors'!$F$4:$CR$4,0))/1000,0)</f>
        <v>0</v>
      </c>
      <c r="DB125" s="538">
        <f>IFERROR(DB89*INDEX('Emissions factors'!$F$5:$CR$10,MATCH('Data Input - BAT'!$D125,'Emissions factors'!$C$5:$C$10,0),MATCH('Data Input - BAT'!DB$7,'Emissions factors'!$F$4:$CR$4,0))/1000,0)</f>
        <v>0</v>
      </c>
      <c r="DC125" s="538">
        <f>IFERROR(DC89*INDEX('Emissions factors'!$F$5:$CR$10,MATCH('Data Input - BAT'!$D125,'Emissions factors'!$C$5:$C$10,0),MATCH('Data Input - BAT'!DC$7,'Emissions factors'!$F$4:$CR$4,0))/1000,0)</f>
        <v>0</v>
      </c>
      <c r="DD125" s="916"/>
      <c r="DE125" s="917"/>
    </row>
    <row r="126" spans="2:109" x14ac:dyDescent="0.25">
      <c r="B126" s="217"/>
      <c r="C126" s="263" t="s">
        <v>933</v>
      </c>
      <c r="D126" s="226" t="str">
        <f t="shared" si="9"/>
        <v>Other (please specify)</v>
      </c>
      <c r="E126" s="219" t="s">
        <v>121</v>
      </c>
      <c r="F126" s="219"/>
      <c r="G126" s="219"/>
      <c r="H126" s="915"/>
      <c r="I126" s="271"/>
      <c r="J126" s="271"/>
      <c r="K126" s="271"/>
      <c r="L126" s="271"/>
      <c r="M126" s="271"/>
      <c r="N126" s="271"/>
      <c r="O126" s="271"/>
      <c r="P126" s="271"/>
      <c r="Q126" s="271"/>
      <c r="R126" s="271"/>
      <c r="S126" s="271"/>
      <c r="T126" s="271"/>
      <c r="U126" s="271"/>
      <c r="V126" s="271"/>
      <c r="W126" s="271"/>
      <c r="X126" s="271"/>
      <c r="Y126" s="271"/>
      <c r="Z126" s="271"/>
      <c r="AA126" s="271"/>
      <c r="AB126" s="271"/>
      <c r="AC126" s="271"/>
      <c r="AD126" s="271"/>
      <c r="AE126" s="271"/>
      <c r="AF126" s="271"/>
      <c r="AG126" s="271"/>
      <c r="AH126" s="271"/>
      <c r="AI126" s="271"/>
      <c r="AJ126" s="271"/>
      <c r="AK126" s="271"/>
      <c r="AL126" s="271"/>
      <c r="AM126" s="271"/>
      <c r="AN126" s="271"/>
      <c r="AO126" s="271"/>
      <c r="AP126" s="271"/>
      <c r="AQ126" s="271"/>
      <c r="AR126" s="271"/>
      <c r="AS126" s="271"/>
      <c r="AT126" s="271"/>
      <c r="AU126" s="271"/>
      <c r="AV126" s="271"/>
      <c r="AW126" s="271"/>
      <c r="AX126" s="271"/>
      <c r="AY126" s="271"/>
      <c r="AZ126" s="271"/>
      <c r="BA126" s="271"/>
      <c r="BB126" s="271"/>
      <c r="BC126" s="271"/>
      <c r="BD126" s="271"/>
      <c r="BE126" s="271"/>
      <c r="BF126" s="271"/>
      <c r="BG126" s="271"/>
      <c r="BH126" s="271"/>
      <c r="BI126" s="271"/>
      <c r="BJ126" s="271"/>
      <c r="BK126" s="271"/>
      <c r="BL126" s="271"/>
      <c r="BM126" s="271"/>
      <c r="BN126" s="271"/>
      <c r="BO126" s="271"/>
      <c r="BP126" s="271"/>
      <c r="BQ126" s="271"/>
      <c r="BR126" s="271"/>
      <c r="BS126" s="271"/>
      <c r="BT126" s="271"/>
      <c r="BU126" s="271"/>
      <c r="BV126" s="271"/>
      <c r="BW126" s="271"/>
      <c r="BX126" s="271"/>
      <c r="BY126" s="271"/>
      <c r="BZ126" s="271"/>
      <c r="CA126" s="271"/>
      <c r="CB126" s="271"/>
      <c r="CC126" s="271"/>
      <c r="CD126" s="271"/>
      <c r="CE126" s="271"/>
      <c r="CF126" s="271"/>
      <c r="CG126" s="271"/>
      <c r="CH126" s="271"/>
      <c r="CI126" s="271"/>
      <c r="CJ126" s="271"/>
      <c r="CK126" s="271"/>
      <c r="CL126" s="271"/>
      <c r="CM126" s="271"/>
      <c r="CN126" s="271"/>
      <c r="CO126" s="271"/>
      <c r="CP126" s="271"/>
      <c r="CQ126" s="271"/>
      <c r="CR126" s="271"/>
      <c r="CS126" s="271"/>
      <c r="CT126" s="271"/>
      <c r="CU126" s="271"/>
      <c r="CV126" s="271"/>
      <c r="CW126" s="271"/>
      <c r="CX126" s="271"/>
      <c r="CY126" s="271"/>
      <c r="CZ126" s="271"/>
      <c r="DA126" s="271"/>
      <c r="DB126" s="271"/>
      <c r="DC126" s="271"/>
      <c r="DD126" s="218"/>
      <c r="DE126" s="220"/>
    </row>
    <row r="127" spans="2:109" x14ac:dyDescent="0.25">
      <c r="B127" s="217"/>
      <c r="C127" s="260"/>
      <c r="D127" s="247"/>
      <c r="E127" s="219"/>
      <c r="F127" s="219"/>
      <c r="G127" s="219"/>
      <c r="H127" s="218"/>
      <c r="I127" s="218"/>
      <c r="J127" s="218"/>
      <c r="K127" s="218"/>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8"/>
      <c r="BL127" s="218"/>
      <c r="BM127" s="218"/>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8"/>
      <c r="CQ127" s="218"/>
      <c r="CR127" s="218"/>
      <c r="CS127" s="218"/>
      <c r="CT127" s="218"/>
      <c r="CU127" s="218"/>
      <c r="CV127" s="218"/>
      <c r="CW127" s="218"/>
      <c r="CX127" s="218"/>
      <c r="CY127" s="218"/>
      <c r="CZ127" s="218"/>
      <c r="DA127" s="218"/>
      <c r="DB127" s="218"/>
      <c r="DC127" s="218"/>
      <c r="DD127" s="218"/>
      <c r="DE127" s="220"/>
    </row>
    <row r="128" spans="2:109" x14ac:dyDescent="0.25">
      <c r="B128" s="217"/>
      <c r="C128" s="260"/>
      <c r="D128" s="272" t="s">
        <v>174</v>
      </c>
      <c r="E128" s="273" t="s">
        <v>121</v>
      </c>
      <c r="F128" s="276" t="s">
        <v>571</v>
      </c>
      <c r="G128" s="276"/>
      <c r="H128" s="918">
        <f>SUM(H$120:H$127)</f>
        <v>0</v>
      </c>
      <c r="I128" s="918">
        <f>SUM(I$120:I$127)</f>
        <v>0</v>
      </c>
      <c r="J128" s="918">
        <f t="shared" ref="J128:BU128" si="10">SUM(J$120:J$127)</f>
        <v>0</v>
      </c>
      <c r="K128" s="918">
        <f t="shared" si="10"/>
        <v>0</v>
      </c>
      <c r="L128" s="918">
        <f t="shared" si="10"/>
        <v>0</v>
      </c>
      <c r="M128" s="918">
        <f t="shared" si="10"/>
        <v>0</v>
      </c>
      <c r="N128" s="918">
        <f t="shared" si="10"/>
        <v>0</v>
      </c>
      <c r="O128" s="918">
        <f t="shared" si="10"/>
        <v>0</v>
      </c>
      <c r="P128" s="918">
        <f t="shared" si="10"/>
        <v>0</v>
      </c>
      <c r="Q128" s="918">
        <f t="shared" si="10"/>
        <v>0</v>
      </c>
      <c r="R128" s="918">
        <f t="shared" si="10"/>
        <v>0</v>
      </c>
      <c r="S128" s="918">
        <f t="shared" si="10"/>
        <v>0</v>
      </c>
      <c r="T128" s="918">
        <f t="shared" si="10"/>
        <v>0</v>
      </c>
      <c r="U128" s="918">
        <f t="shared" si="10"/>
        <v>0</v>
      </c>
      <c r="V128" s="918">
        <f t="shared" si="10"/>
        <v>0</v>
      </c>
      <c r="W128" s="918">
        <f t="shared" si="10"/>
        <v>0</v>
      </c>
      <c r="X128" s="918">
        <f t="shared" si="10"/>
        <v>0</v>
      </c>
      <c r="Y128" s="918">
        <f t="shared" si="10"/>
        <v>0</v>
      </c>
      <c r="Z128" s="918">
        <f t="shared" si="10"/>
        <v>0</v>
      </c>
      <c r="AA128" s="918">
        <f t="shared" si="10"/>
        <v>0</v>
      </c>
      <c r="AB128" s="918">
        <f t="shared" si="10"/>
        <v>0</v>
      </c>
      <c r="AC128" s="918">
        <f t="shared" si="10"/>
        <v>0</v>
      </c>
      <c r="AD128" s="918">
        <f t="shared" si="10"/>
        <v>0</v>
      </c>
      <c r="AE128" s="918">
        <f t="shared" si="10"/>
        <v>0</v>
      </c>
      <c r="AF128" s="918">
        <f t="shared" si="10"/>
        <v>0</v>
      </c>
      <c r="AG128" s="918">
        <f t="shared" si="10"/>
        <v>0</v>
      </c>
      <c r="AH128" s="918">
        <f t="shared" si="10"/>
        <v>0</v>
      </c>
      <c r="AI128" s="918">
        <f t="shared" si="10"/>
        <v>0</v>
      </c>
      <c r="AJ128" s="918">
        <f t="shared" si="10"/>
        <v>0</v>
      </c>
      <c r="AK128" s="918">
        <f t="shared" si="10"/>
        <v>0</v>
      </c>
      <c r="AL128" s="918">
        <f t="shared" si="10"/>
        <v>0</v>
      </c>
      <c r="AM128" s="918">
        <f t="shared" si="10"/>
        <v>0</v>
      </c>
      <c r="AN128" s="918">
        <f t="shared" si="10"/>
        <v>0</v>
      </c>
      <c r="AO128" s="918">
        <f t="shared" si="10"/>
        <v>0</v>
      </c>
      <c r="AP128" s="918">
        <f t="shared" si="10"/>
        <v>0</v>
      </c>
      <c r="AQ128" s="918">
        <f t="shared" si="10"/>
        <v>0</v>
      </c>
      <c r="AR128" s="918">
        <f t="shared" si="10"/>
        <v>0</v>
      </c>
      <c r="AS128" s="918">
        <f t="shared" si="10"/>
        <v>0</v>
      </c>
      <c r="AT128" s="918">
        <f t="shared" si="10"/>
        <v>0</v>
      </c>
      <c r="AU128" s="918">
        <f t="shared" si="10"/>
        <v>0</v>
      </c>
      <c r="AV128" s="918">
        <f t="shared" si="10"/>
        <v>0</v>
      </c>
      <c r="AW128" s="918">
        <f t="shared" si="10"/>
        <v>0</v>
      </c>
      <c r="AX128" s="918">
        <f t="shared" si="10"/>
        <v>0</v>
      </c>
      <c r="AY128" s="918">
        <f t="shared" si="10"/>
        <v>0</v>
      </c>
      <c r="AZ128" s="918">
        <f t="shared" si="10"/>
        <v>0</v>
      </c>
      <c r="BA128" s="918">
        <f t="shared" si="10"/>
        <v>0</v>
      </c>
      <c r="BB128" s="918">
        <f t="shared" si="10"/>
        <v>0</v>
      </c>
      <c r="BC128" s="918">
        <f t="shared" si="10"/>
        <v>0</v>
      </c>
      <c r="BD128" s="918">
        <f t="shared" si="10"/>
        <v>0</v>
      </c>
      <c r="BE128" s="918">
        <f t="shared" si="10"/>
        <v>0</v>
      </c>
      <c r="BF128" s="918">
        <f t="shared" si="10"/>
        <v>0</v>
      </c>
      <c r="BG128" s="918">
        <f t="shared" si="10"/>
        <v>0</v>
      </c>
      <c r="BH128" s="918">
        <f t="shared" si="10"/>
        <v>0</v>
      </c>
      <c r="BI128" s="918">
        <f t="shared" si="10"/>
        <v>0</v>
      </c>
      <c r="BJ128" s="918">
        <f t="shared" si="10"/>
        <v>0</v>
      </c>
      <c r="BK128" s="918">
        <f t="shared" si="10"/>
        <v>0</v>
      </c>
      <c r="BL128" s="918">
        <f t="shared" si="10"/>
        <v>0</v>
      </c>
      <c r="BM128" s="918">
        <f t="shared" si="10"/>
        <v>0</v>
      </c>
      <c r="BN128" s="918">
        <f t="shared" si="10"/>
        <v>0</v>
      </c>
      <c r="BO128" s="918">
        <f t="shared" si="10"/>
        <v>0</v>
      </c>
      <c r="BP128" s="918">
        <f t="shared" si="10"/>
        <v>0</v>
      </c>
      <c r="BQ128" s="918">
        <f t="shared" si="10"/>
        <v>0</v>
      </c>
      <c r="BR128" s="918">
        <f t="shared" si="10"/>
        <v>0</v>
      </c>
      <c r="BS128" s="918">
        <f t="shared" si="10"/>
        <v>0</v>
      </c>
      <c r="BT128" s="918">
        <f t="shared" si="10"/>
        <v>0</v>
      </c>
      <c r="BU128" s="918">
        <f t="shared" si="10"/>
        <v>0</v>
      </c>
      <c r="BV128" s="918">
        <f t="shared" ref="BV128:DC128" si="11">SUM(BV$120:BV$127)</f>
        <v>0</v>
      </c>
      <c r="BW128" s="918">
        <f t="shared" si="11"/>
        <v>0</v>
      </c>
      <c r="BX128" s="918">
        <f t="shared" si="11"/>
        <v>0</v>
      </c>
      <c r="BY128" s="918">
        <f t="shared" si="11"/>
        <v>0</v>
      </c>
      <c r="BZ128" s="918">
        <f t="shared" si="11"/>
        <v>0</v>
      </c>
      <c r="CA128" s="918">
        <f t="shared" si="11"/>
        <v>0</v>
      </c>
      <c r="CB128" s="918">
        <f t="shared" si="11"/>
        <v>0</v>
      </c>
      <c r="CC128" s="918">
        <f t="shared" si="11"/>
        <v>0</v>
      </c>
      <c r="CD128" s="918">
        <f t="shared" si="11"/>
        <v>0</v>
      </c>
      <c r="CE128" s="918">
        <f t="shared" si="11"/>
        <v>0</v>
      </c>
      <c r="CF128" s="918">
        <f t="shared" si="11"/>
        <v>0</v>
      </c>
      <c r="CG128" s="918">
        <f t="shared" si="11"/>
        <v>0</v>
      </c>
      <c r="CH128" s="918">
        <f t="shared" si="11"/>
        <v>0</v>
      </c>
      <c r="CI128" s="918">
        <f t="shared" si="11"/>
        <v>0</v>
      </c>
      <c r="CJ128" s="918">
        <f t="shared" si="11"/>
        <v>0</v>
      </c>
      <c r="CK128" s="918">
        <f t="shared" si="11"/>
        <v>0</v>
      </c>
      <c r="CL128" s="918">
        <f t="shared" si="11"/>
        <v>0</v>
      </c>
      <c r="CM128" s="918">
        <f t="shared" si="11"/>
        <v>0</v>
      </c>
      <c r="CN128" s="918">
        <f t="shared" si="11"/>
        <v>0</v>
      </c>
      <c r="CO128" s="918">
        <f t="shared" si="11"/>
        <v>0</v>
      </c>
      <c r="CP128" s="918">
        <f t="shared" si="11"/>
        <v>0</v>
      </c>
      <c r="CQ128" s="918">
        <f t="shared" si="11"/>
        <v>0</v>
      </c>
      <c r="CR128" s="918">
        <f t="shared" si="11"/>
        <v>0</v>
      </c>
      <c r="CS128" s="918">
        <f t="shared" si="11"/>
        <v>0</v>
      </c>
      <c r="CT128" s="918">
        <f t="shared" si="11"/>
        <v>0</v>
      </c>
      <c r="CU128" s="918">
        <f t="shared" si="11"/>
        <v>0</v>
      </c>
      <c r="CV128" s="918">
        <f t="shared" si="11"/>
        <v>0</v>
      </c>
      <c r="CW128" s="918">
        <f t="shared" si="11"/>
        <v>0</v>
      </c>
      <c r="CX128" s="918">
        <f t="shared" si="11"/>
        <v>0</v>
      </c>
      <c r="CY128" s="918">
        <f t="shared" si="11"/>
        <v>0</v>
      </c>
      <c r="CZ128" s="918">
        <f t="shared" si="11"/>
        <v>0</v>
      </c>
      <c r="DA128" s="918">
        <f t="shared" si="11"/>
        <v>0</v>
      </c>
      <c r="DB128" s="918">
        <f t="shared" si="11"/>
        <v>0</v>
      </c>
      <c r="DC128" s="918">
        <f t="shared" si="11"/>
        <v>0</v>
      </c>
      <c r="DD128" s="916"/>
      <c r="DE128" s="917"/>
    </row>
    <row r="129" spans="2:109" ht="9" customHeight="1" thickBot="1" x14ac:dyDescent="0.3">
      <c r="B129" s="252"/>
      <c r="C129" s="265"/>
      <c r="D129" s="254"/>
      <c r="E129" s="255"/>
      <c r="F129" s="255"/>
      <c r="G129" s="255"/>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253"/>
      <c r="AS129" s="253"/>
      <c r="AT129" s="253"/>
      <c r="AU129" s="253"/>
      <c r="AV129" s="253"/>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c r="BV129" s="253"/>
      <c r="BW129" s="253"/>
      <c r="BX129" s="253"/>
      <c r="BY129" s="253"/>
      <c r="BZ129" s="253"/>
      <c r="CA129" s="253"/>
      <c r="CB129" s="253"/>
      <c r="CC129" s="253"/>
      <c r="CD129" s="253"/>
      <c r="CE129" s="253"/>
      <c r="CF129" s="253"/>
      <c r="CG129" s="253"/>
      <c r="CH129" s="253"/>
      <c r="CI129" s="253"/>
      <c r="CJ129" s="253"/>
      <c r="CK129" s="253"/>
      <c r="CL129" s="253"/>
      <c r="CM129" s="253"/>
      <c r="CN129" s="253"/>
      <c r="CO129" s="253"/>
      <c r="CP129" s="253"/>
      <c r="CQ129" s="253"/>
      <c r="CR129" s="253"/>
      <c r="CS129" s="253"/>
      <c r="CT129" s="253"/>
      <c r="CU129" s="253"/>
      <c r="CV129" s="253"/>
      <c r="CW129" s="253"/>
      <c r="CX129" s="253"/>
      <c r="CY129" s="253"/>
      <c r="CZ129" s="253"/>
      <c r="DA129" s="253"/>
      <c r="DB129" s="253"/>
      <c r="DC129" s="253"/>
      <c r="DD129" s="253"/>
      <c r="DE129" s="256"/>
    </row>
    <row r="130" spans="2:109" x14ac:dyDescent="0.25">
      <c r="D130" s="257"/>
    </row>
    <row r="131" spans="2:109" x14ac:dyDescent="0.25">
      <c r="D131" s="257"/>
      <c r="E131" s="86"/>
    </row>
    <row r="132" spans="2:109" x14ac:dyDescent="0.25">
      <c r="D132" s="257"/>
      <c r="E132" s="86"/>
    </row>
    <row r="133" spans="2:109" x14ac:dyDescent="0.25">
      <c r="D133" s="257"/>
      <c r="E133" s="86"/>
    </row>
    <row r="134" spans="2:109" x14ac:dyDescent="0.25">
      <c r="D134" s="257"/>
      <c r="E134" s="86"/>
    </row>
    <row r="135" spans="2:109" x14ac:dyDescent="0.25">
      <c r="D135" s="257"/>
      <c r="E135" s="86"/>
    </row>
    <row r="136" spans="2:109" x14ac:dyDescent="0.25">
      <c r="D136" s="257"/>
      <c r="E136" s="86"/>
    </row>
    <row r="137" spans="2:109" x14ac:dyDescent="0.25">
      <c r="D137" s="257"/>
      <c r="E137" s="86"/>
    </row>
    <row r="138" spans="2:109" x14ac:dyDescent="0.25">
      <c r="D138" s="257"/>
      <c r="E138" s="86"/>
    </row>
    <row r="139" spans="2:109" x14ac:dyDescent="0.25">
      <c r="D139" s="257"/>
      <c r="E139" s="86"/>
    </row>
    <row r="140" spans="2:109" x14ac:dyDescent="0.25">
      <c r="D140" s="257"/>
      <c r="E140" s="86"/>
    </row>
    <row r="141" spans="2:109" x14ac:dyDescent="0.25">
      <c r="D141" s="257"/>
      <c r="E141" s="86"/>
    </row>
    <row r="142" spans="2:109" x14ac:dyDescent="0.25">
      <c r="D142" s="257"/>
      <c r="E142" s="86"/>
    </row>
    <row r="143" spans="2:109" x14ac:dyDescent="0.25">
      <c r="D143" s="257"/>
      <c r="E143" s="86"/>
    </row>
    <row r="144" spans="2:109" x14ac:dyDescent="0.25">
      <c r="D144" s="257"/>
      <c r="E144" s="86"/>
    </row>
    <row r="145" spans="4:5" x14ac:dyDescent="0.25">
      <c r="D145" s="257"/>
      <c r="E145" s="86"/>
    </row>
    <row r="146" spans="4:5" x14ac:dyDescent="0.25">
      <c r="D146" s="257"/>
      <c r="E146" s="86"/>
    </row>
    <row r="147" spans="4:5" x14ac:dyDescent="0.25">
      <c r="D147" s="257"/>
    </row>
    <row r="148" spans="4:5" x14ac:dyDescent="0.25">
      <c r="D148" s="257"/>
    </row>
    <row r="149" spans="4:5" x14ac:dyDescent="0.25">
      <c r="D149" s="257"/>
    </row>
    <row r="150" spans="4:5" x14ac:dyDescent="0.25">
      <c r="D150" s="257"/>
    </row>
    <row r="151" spans="4:5" x14ac:dyDescent="0.25">
      <c r="D151" s="257"/>
    </row>
    <row r="152" spans="4:5" x14ac:dyDescent="0.25">
      <c r="D152" s="257"/>
    </row>
    <row r="153" spans="4:5" x14ac:dyDescent="0.25">
      <c r="D153" s="257"/>
    </row>
    <row r="154" spans="4:5" x14ac:dyDescent="0.25">
      <c r="D154" s="257"/>
    </row>
  </sheetData>
  <sheetProtection algorithmName="SHA-512" hashValue="4NIE4r0xpq0j3tVEPqEtHmb4jJCBlbrKLnS5qP6Ld5EtbTrWnW7NI9afskVHVSL0FEE/RTQgh8eItiM2v3PHPQ==" saltValue="472AjnRsh/1tFsetCN8LHA==" spinCount="100000" sheet="1" objects="1" scenarios="1" selectLockedCells="1"/>
  <mergeCells count="2">
    <mergeCell ref="H32:J32"/>
    <mergeCell ref="H52:J52"/>
  </mergeCells>
  <conditionalFormatting sqref="D105:D110">
    <cfRule type="duplicateValues" dxfId="135" priority="102"/>
  </conditionalFormatting>
  <conditionalFormatting sqref="F18">
    <cfRule type="expression" dxfId="134" priority="101">
      <formula>IF(F$7=0,1,0)</formula>
    </cfRule>
  </conditionalFormatting>
  <conditionalFormatting sqref="F24">
    <cfRule type="expression" dxfId="133" priority="100">
      <formula>IF(F$7=0,1,0)</formula>
    </cfRule>
  </conditionalFormatting>
  <conditionalFormatting sqref="F28">
    <cfRule type="expression" dxfId="132" priority="99">
      <formula>IF(F$7=0,1,0)</formula>
    </cfRule>
  </conditionalFormatting>
  <conditionalFormatting sqref="F24">
    <cfRule type="expression" dxfId="131" priority="98">
      <formula>IF(F$7=0,1,0)</formula>
    </cfRule>
  </conditionalFormatting>
  <conditionalFormatting sqref="F28">
    <cfRule type="expression" dxfId="130" priority="97">
      <formula>IF(F$7=0,1,0)</formula>
    </cfRule>
  </conditionalFormatting>
  <conditionalFormatting sqref="F48">
    <cfRule type="expression" dxfId="129" priority="96">
      <formula>IF(F$7=0,1,0)</formula>
    </cfRule>
  </conditionalFormatting>
  <conditionalFormatting sqref="F67">
    <cfRule type="expression" dxfId="128" priority="95">
      <formula>IF(F$7=0,1,0)</formula>
    </cfRule>
  </conditionalFormatting>
  <conditionalFormatting sqref="F77">
    <cfRule type="expression" dxfId="127" priority="94">
      <formula>IF(F$7=0,1,0)</formula>
    </cfRule>
  </conditionalFormatting>
  <conditionalFormatting sqref="F90">
    <cfRule type="expression" dxfId="126" priority="93">
      <formula>IF(F$7=0,1,0)</formula>
    </cfRule>
  </conditionalFormatting>
  <conditionalFormatting sqref="F98">
    <cfRule type="expression" dxfId="125" priority="92">
      <formula>IF(F$7=0,1,0)</formula>
    </cfRule>
  </conditionalFormatting>
  <conditionalFormatting sqref="F18">
    <cfRule type="expression" dxfId="124" priority="80">
      <formula>IF(F$7=0,1,0)</formula>
    </cfRule>
  </conditionalFormatting>
  <conditionalFormatting sqref="F24">
    <cfRule type="expression" dxfId="123" priority="79">
      <formula>IF(F$7=0,1,0)</formula>
    </cfRule>
  </conditionalFormatting>
  <conditionalFormatting sqref="F28">
    <cfRule type="expression" dxfId="122" priority="78">
      <formula>IF(F$7=0,1,0)</formula>
    </cfRule>
  </conditionalFormatting>
  <conditionalFormatting sqref="F48">
    <cfRule type="expression" dxfId="121" priority="77">
      <formula>IF(F$7=0,1,0)</formula>
    </cfRule>
  </conditionalFormatting>
  <conditionalFormatting sqref="F67">
    <cfRule type="expression" dxfId="120" priority="76">
      <formula>IF(F$7=0,1,0)</formula>
    </cfRule>
  </conditionalFormatting>
  <conditionalFormatting sqref="F77">
    <cfRule type="expression" dxfId="119" priority="75">
      <formula>IF(F$7=0,1,0)</formula>
    </cfRule>
  </conditionalFormatting>
  <conditionalFormatting sqref="F90">
    <cfRule type="expression" dxfId="118" priority="74">
      <formula>IF(F$7=0,1,0)</formula>
    </cfRule>
  </conditionalFormatting>
  <conditionalFormatting sqref="F98">
    <cfRule type="expression" dxfId="117" priority="73">
      <formula>IF(F$7=0,1,0)</formula>
    </cfRule>
  </conditionalFormatting>
  <conditionalFormatting sqref="C39:G42">
    <cfRule type="expression" dxfId="116" priority="51">
      <formula>$F$37="No"</formula>
    </cfRule>
  </conditionalFormatting>
  <conditionalFormatting sqref="J38:DD38 H6:DD13 H38:H39 I39:DD39 H49:DD51 H56:DD83 H19:H33 K19:DD33 I19:J31 AQ14:DD18 AQ46:DD48 AQ105:DD110 H34:K34 I36:I38 J36 K35:DD37 H35:H36 M34:DD34 DD40 H41:DD45 H111:DD128 K52:DD53 K54 H55:K55 L54:DD55 H87:DD104 Z85:DD86 AH84:DD84">
    <cfRule type="expression" dxfId="115" priority="19">
      <formula>IF(H$7=0,1,0)</formula>
    </cfRule>
  </conditionalFormatting>
  <conditionalFormatting sqref="K28:L28">
    <cfRule type="expression" dxfId="114" priority="18">
      <formula>IF(K$6=0,1,0)</formula>
    </cfRule>
  </conditionalFormatting>
  <conditionalFormatting sqref="K28:L28">
    <cfRule type="expression" dxfId="113" priority="17">
      <formula>IF(K$6=0,1,0)</formula>
    </cfRule>
  </conditionalFormatting>
  <conditionalFormatting sqref="H39:DC42">
    <cfRule type="expression" dxfId="112" priority="16">
      <formula>$F$37="No"</formula>
    </cfRule>
  </conditionalFormatting>
  <conditionalFormatting sqref="H52">
    <cfRule type="expression" dxfId="111" priority="15">
      <formula>IF(H$7=0,1,0)</formula>
    </cfRule>
  </conditionalFormatting>
  <conditionalFormatting sqref="H14:AP18">
    <cfRule type="expression" dxfId="110" priority="14">
      <formula>IF(H$7=0,1,0)</formula>
    </cfRule>
  </conditionalFormatting>
  <conditionalFormatting sqref="Z46:AP48">
    <cfRule type="expression" dxfId="109" priority="13">
      <formula>IF(Z$7=0,1,0)</formula>
    </cfRule>
  </conditionalFormatting>
  <conditionalFormatting sqref="H110:AP110 I106:AP109 AG105:AP105">
    <cfRule type="expression" dxfId="108" priority="12">
      <formula>IF(H$7=0,1,0)</formula>
    </cfRule>
  </conditionalFormatting>
  <conditionalFormatting sqref="H33:J35">
    <cfRule type="expression" dxfId="107" priority="11">
      <formula>IF(H$7=0,1,0)</formula>
    </cfRule>
  </conditionalFormatting>
  <conditionalFormatting sqref="L34">
    <cfRule type="expression" dxfId="106" priority="10">
      <formula>IF(L$7=0,1,0)</formula>
    </cfRule>
  </conditionalFormatting>
  <conditionalFormatting sqref="H40:DC40">
    <cfRule type="expression" dxfId="105" priority="9">
      <formula>IF(H$7=0,1,0)</formula>
    </cfRule>
  </conditionalFormatting>
  <conditionalFormatting sqref="H40:DC40">
    <cfRule type="expression" dxfId="104" priority="8">
      <formula>IF(H$7=0,1,0)</formula>
    </cfRule>
  </conditionalFormatting>
  <conditionalFormatting sqref="I53:J54">
    <cfRule type="expression" dxfId="103" priority="7">
      <formula>IF(I$7=0,1,0)</formula>
    </cfRule>
  </conditionalFormatting>
  <conditionalFormatting sqref="H53:H54">
    <cfRule type="expression" dxfId="102" priority="6">
      <formula>IF(H$7=0,1,0)</formula>
    </cfRule>
  </conditionalFormatting>
  <conditionalFormatting sqref="H46:Y48">
    <cfRule type="expression" dxfId="101" priority="5">
      <formula>IF(H$7=0,1,0)</formula>
    </cfRule>
  </conditionalFormatting>
  <conditionalFormatting sqref="H85:Y86 H84:L84">
    <cfRule type="expression" dxfId="100" priority="4">
      <formula>IF(H$7=0,1,0)</formula>
    </cfRule>
  </conditionalFormatting>
  <conditionalFormatting sqref="I106:Y109">
    <cfRule type="expression" dxfId="99" priority="3">
      <formula>IF(I$6=0,1,0)</formula>
    </cfRule>
  </conditionalFormatting>
  <conditionalFormatting sqref="H105:H109 I105:AF105">
    <cfRule type="expression" dxfId="98" priority="2">
      <formula>IF(H$7=0,1,0)</formula>
    </cfRule>
  </conditionalFormatting>
  <conditionalFormatting sqref="M84:AG84">
    <cfRule type="expression" dxfId="97" priority="1">
      <formula>IF(M$7=0,1,0)</formula>
    </cfRule>
  </conditionalFormatting>
  <dataValidations count="8">
    <dataValidation type="decimal" allowBlank="1" showInputMessage="1" showErrorMessage="1" error="Percentage only between -200% and +200 %" sqref="F34:G34 F54:G54" xr:uid="{00000000-0002-0000-0F00-000000000000}">
      <formula1>-2</formula1>
      <formula2>2</formula2>
    </dataValidation>
    <dataValidation type="list" allowBlank="1" showInputMessage="1" showErrorMessage="1" error="Please select an option from the dropdown menu." sqref="D105:D110" xr:uid="{00000000-0002-0000-0F00-000001000000}">
      <formula1>LookupArray10</formula1>
    </dataValidation>
    <dataValidation type="whole" allowBlank="1" showInputMessage="1" showErrorMessage="1" error="Numbers only" sqref="H126:DC126 H14:DC18 H26:DC28 H20:DC24 H98:DC98 H84:DC90 H69:DC77 H59:DC67 H46:DC48 H39:DC42" xr:uid="{00000000-0002-0000-0F00-000002000000}">
      <formula1>-100000000000000</formula1>
      <formula2>100000000000000</formula2>
    </dataValidation>
    <dataValidation allowBlank="1" showInputMessage="1" showErrorMessage="1" error="Numbers only" sqref="F28 F48 F67 F77 F90 F98 F18 F24" xr:uid="{00000000-0002-0000-0F00-000003000000}"/>
    <dataValidation type="list" allowBlank="1" showInputMessage="1" showErrorMessage="1" error="Please select an option from the dropdown menu." sqref="F37:G37" xr:uid="{00000000-0002-0000-0F00-000004000000}">
      <formula1>LookupArray2</formula1>
    </dataValidation>
    <dataValidation type="decimal" allowBlank="1" showInputMessage="1" showErrorMessage="1" error="Numbers only" sqref="H105:DC110" xr:uid="{00000000-0002-0000-0F00-000005000000}">
      <formula1>0</formula1>
      <formula2>100000000000000</formula2>
    </dataValidation>
    <dataValidation type="decimal" allowBlank="1" showInputMessage="1" showErrorMessage="1" error="Numbers only" sqref="H115:DC115 H113:DC113" xr:uid="{00000000-0002-0000-0F00-000006000000}">
      <formula1>-100000000000000</formula1>
      <formula2>100000000000000</formula2>
    </dataValidation>
    <dataValidation type="list" allowBlank="1" showInputMessage="1" showErrorMessage="1" sqref="D113" xr:uid="{00000000-0002-0000-0F00-000007000000}">
      <formula1>lkpGreenHouseGases</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715" r:id="rId3" name="Button 19">
              <controlPr defaultSize="0" print="0" autoFill="0" autoPict="0" macro="[0]!Button21_Click">
                <anchor moveWithCells="1" sizeWithCells="1">
                  <from>
                    <xdr:col>4</xdr:col>
                    <xdr:colOff>771525</xdr:colOff>
                    <xdr:row>2</xdr:row>
                    <xdr:rowOff>85725</xdr:rowOff>
                  </from>
                  <to>
                    <xdr:col>6</xdr:col>
                    <xdr:colOff>219075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FC000"/>
    <pageSetUpPr autoPageBreaks="0"/>
  </sheetPr>
  <dimension ref="B1:DE154"/>
  <sheetViews>
    <sheetView showRowColHeaders="0" zoomScale="85" zoomScaleNormal="85" workbookViewId="0">
      <pane xSplit="7" ySplit="7" topLeftCell="H110" activePane="bottomRight" state="frozen"/>
      <selection activeCell="D105" sqref="D105"/>
      <selection pane="topRight" activeCell="D105" sqref="D105"/>
      <selection pane="bottomLeft" activeCell="D105" sqref="D105"/>
      <selection pane="bottomRight" activeCell="M42" sqref="M42"/>
    </sheetView>
  </sheetViews>
  <sheetFormatPr defaultColWidth="9.140625" defaultRowHeight="15" x14ac:dyDescent="0.25"/>
  <cols>
    <col min="1" max="1" width="2.28515625" style="86" customWidth="1"/>
    <col min="2" max="2" width="1.7109375" style="86" customWidth="1"/>
    <col min="3" max="3" width="7.7109375" style="258" customWidth="1"/>
    <col min="4" max="4" width="56.85546875" style="228" customWidth="1"/>
    <col min="5" max="5" width="13" style="87" customWidth="1"/>
    <col min="6" max="6" width="22.28515625" style="87" customWidth="1"/>
    <col min="7" max="7" width="4" style="87" customWidth="1"/>
    <col min="8" max="9" width="9.7109375" style="86" customWidth="1"/>
    <col min="10" max="12" width="9.140625" style="86"/>
    <col min="13" max="13" width="8.85546875" style="86" bestFit="1" customWidth="1"/>
    <col min="14" max="107" width="9.140625" style="86"/>
    <col min="108" max="108" width="3" style="86" customWidth="1"/>
    <col min="109" max="109" width="3.140625" style="86" customWidth="1"/>
    <col min="110" max="16384" width="9.140625" style="86"/>
  </cols>
  <sheetData>
    <row r="1" spans="2:109" ht="49.5" customHeight="1" thickBot="1" x14ac:dyDescent="0.3">
      <c r="B1" s="788" t="str">
        <f>"---- " &amp; IF($C$9&lt;&gt;"Nothing Selected - Do not Complete this Section","Step 7 - Data Input - " &amp; C9, "Step 7 - Data Input - Option 3") &amp; " ----"</f>
        <v>---- Step 7 - Data Input - Option 3 ----</v>
      </c>
    </row>
    <row r="2" spans="2:109" ht="6.75" customHeight="1" x14ac:dyDescent="0.25">
      <c r="B2" s="229"/>
      <c r="C2" s="259"/>
      <c r="D2" s="231"/>
      <c r="E2" s="232"/>
      <c r="F2" s="232"/>
      <c r="G2" s="232"/>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3"/>
    </row>
    <row r="3" spans="2:109" ht="7.5" customHeight="1" x14ac:dyDescent="0.25">
      <c r="B3" s="217"/>
      <c r="C3" s="588"/>
      <c r="D3" s="587"/>
      <c r="E3" s="583"/>
      <c r="F3" s="584"/>
      <c r="G3" s="581"/>
      <c r="H3" s="582"/>
      <c r="I3" s="582"/>
      <c r="J3" s="582"/>
      <c r="K3" s="582"/>
      <c r="L3" s="582"/>
      <c r="M3" s="582"/>
      <c r="N3" s="582"/>
      <c r="O3" s="582"/>
      <c r="P3" s="582"/>
      <c r="Q3" s="582"/>
      <c r="R3" s="582"/>
      <c r="S3" s="582"/>
      <c r="T3" s="582"/>
      <c r="U3" s="582"/>
      <c r="V3" s="582"/>
      <c r="W3" s="582"/>
      <c r="X3" s="582"/>
      <c r="Y3" s="582"/>
      <c r="Z3" s="582"/>
      <c r="AA3" s="582"/>
      <c r="AB3" s="582"/>
      <c r="AC3" s="582"/>
      <c r="AD3" s="582"/>
      <c r="AE3" s="582"/>
      <c r="AF3" s="582"/>
      <c r="AG3" s="582"/>
      <c r="AH3" s="582"/>
      <c r="AI3" s="582"/>
      <c r="AJ3" s="582"/>
      <c r="AK3" s="582"/>
      <c r="AL3" s="582"/>
      <c r="AM3" s="582"/>
      <c r="AN3" s="582"/>
      <c r="AO3" s="582"/>
      <c r="AP3" s="582"/>
      <c r="AQ3" s="582"/>
      <c r="AR3" s="582"/>
      <c r="AS3" s="582"/>
      <c r="AT3" s="582"/>
      <c r="AU3" s="582"/>
      <c r="AV3" s="582"/>
      <c r="AW3" s="582"/>
      <c r="AX3" s="582"/>
      <c r="AY3" s="582"/>
      <c r="AZ3" s="582"/>
      <c r="BA3" s="582"/>
      <c r="BB3" s="582"/>
      <c r="BC3" s="582"/>
      <c r="BD3" s="582"/>
      <c r="BE3" s="582"/>
      <c r="BF3" s="582"/>
      <c r="BG3" s="582"/>
      <c r="BH3" s="582"/>
      <c r="BI3" s="582"/>
      <c r="BJ3" s="582"/>
      <c r="BK3" s="582"/>
      <c r="BL3" s="582"/>
      <c r="BM3" s="582"/>
      <c r="BN3" s="582"/>
      <c r="BO3" s="582"/>
      <c r="BP3" s="582"/>
      <c r="BQ3" s="582"/>
      <c r="BR3" s="582"/>
      <c r="BS3" s="582"/>
      <c r="BT3" s="582"/>
      <c r="BU3" s="582"/>
      <c r="BV3" s="582"/>
      <c r="BW3" s="582"/>
      <c r="BX3" s="582"/>
      <c r="BY3" s="582"/>
      <c r="BZ3" s="582"/>
      <c r="CA3" s="582"/>
      <c r="CB3" s="582"/>
      <c r="CC3" s="582"/>
      <c r="CD3" s="582"/>
      <c r="CE3" s="582"/>
      <c r="CF3" s="582"/>
      <c r="CG3" s="582"/>
      <c r="CH3" s="582"/>
      <c r="CI3" s="582"/>
      <c r="CJ3" s="582"/>
      <c r="CK3" s="582"/>
      <c r="CL3" s="582"/>
      <c r="CM3" s="582"/>
      <c r="CN3" s="582"/>
      <c r="CO3" s="582"/>
      <c r="CP3" s="582"/>
      <c r="CQ3" s="582"/>
      <c r="CR3" s="582"/>
      <c r="CS3" s="582"/>
      <c r="CT3" s="582"/>
      <c r="CU3" s="582"/>
      <c r="CV3" s="582"/>
      <c r="CW3" s="582"/>
      <c r="CX3" s="582"/>
      <c r="CY3" s="582"/>
      <c r="CZ3" s="582"/>
      <c r="DA3" s="582"/>
      <c r="DB3" s="582"/>
      <c r="DC3" s="582"/>
      <c r="DD3" s="582"/>
      <c r="DE3" s="220"/>
    </row>
    <row r="4" spans="2:109" ht="36" customHeight="1" x14ac:dyDescent="0.25">
      <c r="B4" s="217"/>
      <c r="C4" s="588"/>
      <c r="D4" s="1038"/>
      <c r="E4" s="585"/>
      <c r="F4" s="586"/>
      <c r="G4" s="585"/>
      <c r="H4" s="585"/>
      <c r="I4" s="585"/>
      <c r="J4" s="585"/>
      <c r="K4" s="585"/>
      <c r="L4" s="585"/>
      <c r="M4" s="585"/>
      <c r="N4" s="585"/>
      <c r="O4" s="582"/>
      <c r="P4" s="582"/>
      <c r="Q4" s="582"/>
      <c r="R4" s="582"/>
      <c r="S4" s="582"/>
      <c r="T4" s="582"/>
      <c r="U4" s="582"/>
      <c r="V4" s="582"/>
      <c r="W4" s="582"/>
      <c r="X4" s="582"/>
      <c r="Y4" s="582"/>
      <c r="Z4" s="582"/>
      <c r="AA4" s="582"/>
      <c r="AB4" s="582"/>
      <c r="AC4" s="582"/>
      <c r="AD4" s="582"/>
      <c r="AE4" s="582"/>
      <c r="AF4" s="582"/>
      <c r="AG4" s="582"/>
      <c r="AH4" s="582"/>
      <c r="AI4" s="582"/>
      <c r="AJ4" s="582"/>
      <c r="AK4" s="582"/>
      <c r="AL4" s="582"/>
      <c r="AM4" s="582"/>
      <c r="AN4" s="582"/>
      <c r="AO4" s="582"/>
      <c r="AP4" s="582"/>
      <c r="AQ4" s="582"/>
      <c r="AR4" s="582"/>
      <c r="AS4" s="582"/>
      <c r="AT4" s="582"/>
      <c r="AU4" s="582"/>
      <c r="AV4" s="582"/>
      <c r="AW4" s="582"/>
      <c r="AX4" s="582"/>
      <c r="AY4" s="582"/>
      <c r="AZ4" s="582"/>
      <c r="BA4" s="582"/>
      <c r="BB4" s="582"/>
      <c r="BC4" s="582"/>
      <c r="BD4" s="582"/>
      <c r="BE4" s="582"/>
      <c r="BF4" s="582"/>
      <c r="BG4" s="582"/>
      <c r="BH4" s="582"/>
      <c r="BI4" s="582"/>
      <c r="BJ4" s="582"/>
      <c r="BK4" s="582"/>
      <c r="BL4" s="582"/>
      <c r="BM4" s="582"/>
      <c r="BN4" s="582"/>
      <c r="BO4" s="582"/>
      <c r="BP4" s="582"/>
      <c r="BQ4" s="582"/>
      <c r="BR4" s="582"/>
      <c r="BS4" s="582"/>
      <c r="BT4" s="582"/>
      <c r="BU4" s="582"/>
      <c r="BV4" s="582"/>
      <c r="BW4" s="582"/>
      <c r="BX4" s="582"/>
      <c r="BY4" s="582"/>
      <c r="BZ4" s="582"/>
      <c r="CA4" s="582"/>
      <c r="CB4" s="582"/>
      <c r="CC4" s="582"/>
      <c r="CD4" s="582"/>
      <c r="CE4" s="582"/>
      <c r="CF4" s="582"/>
      <c r="CG4" s="582"/>
      <c r="CH4" s="582"/>
      <c r="CI4" s="582"/>
      <c r="CJ4" s="582"/>
      <c r="CK4" s="582"/>
      <c r="CL4" s="582"/>
      <c r="CM4" s="582"/>
      <c r="CN4" s="582"/>
      <c r="CO4" s="582"/>
      <c r="CP4" s="582"/>
      <c r="CQ4" s="582"/>
      <c r="CR4" s="582"/>
      <c r="CS4" s="582"/>
      <c r="CT4" s="582"/>
      <c r="CU4" s="582"/>
      <c r="CV4" s="582"/>
      <c r="CW4" s="582"/>
      <c r="CX4" s="582"/>
      <c r="CY4" s="582"/>
      <c r="CZ4" s="582"/>
      <c r="DA4" s="582"/>
      <c r="DB4" s="582"/>
      <c r="DC4" s="582"/>
      <c r="DD4" s="582"/>
      <c r="DE4" s="220"/>
    </row>
    <row r="5" spans="2:109" ht="14.25" customHeight="1" x14ac:dyDescent="0.25">
      <c r="B5" s="217"/>
      <c r="C5" s="588"/>
      <c r="D5" s="1038"/>
      <c r="E5" s="581"/>
      <c r="F5" s="581"/>
      <c r="G5" s="581"/>
      <c r="H5" s="790" t="e">
        <f>IF(AND(SUM(H30,H50,H79,H100,H117,H128,#REF!)&lt;&gt;0,H7=0),1,0)</f>
        <v>#REF!</v>
      </c>
      <c r="I5" s="790" t="e">
        <f>IF(AND(SUM(I30,I50,I79,I100,I117,I128,#REF!)&lt;&gt;0,I7=0),1,0)</f>
        <v>#REF!</v>
      </c>
      <c r="J5" s="790" t="e">
        <f>IF(AND(SUM(J30,J50,J79,J100,J117,J128,#REF!)&lt;&gt;0,J7=0),1,0)</f>
        <v>#REF!</v>
      </c>
      <c r="K5" s="790" t="e">
        <f>IF(AND(SUM(K30,K50,K79,K100,K117,K128,#REF!)&lt;&gt;0,K7=0),1,0)</f>
        <v>#REF!</v>
      </c>
      <c r="L5" s="790" t="e">
        <f>IF(AND(SUM(L30,L50,L79,L100,L117,L128,#REF!)&lt;&gt;0,L7=0),1,0)</f>
        <v>#REF!</v>
      </c>
      <c r="M5" s="790" t="e">
        <f>IF(AND(SUM(M30,M50,M79,M100,M117,M128,#REF!)&lt;&gt;0,M7=0),1,0)</f>
        <v>#REF!</v>
      </c>
      <c r="N5" s="790" t="e">
        <f>IF(AND(SUM(N30,N50,N79,N100,N117,N128,#REF!)&lt;&gt;0,N7=0),1,0)</f>
        <v>#REF!</v>
      </c>
      <c r="O5" s="790" t="e">
        <f>IF(AND(SUM(O30,O50,O79,O100,O117,O128,#REF!)&lt;&gt;0,O7=0),1,0)</f>
        <v>#REF!</v>
      </c>
      <c r="P5" s="790" t="e">
        <f>IF(AND(SUM(P30,P50,P79,P100,P117,P128,#REF!)&lt;&gt;0,P7=0),1,0)</f>
        <v>#REF!</v>
      </c>
      <c r="Q5" s="790" t="e">
        <f>IF(AND(SUM(Q30,Q50,Q79,Q100,Q117,Q128,#REF!)&lt;&gt;0,Q7=0),1,0)</f>
        <v>#REF!</v>
      </c>
      <c r="R5" s="790" t="e">
        <f>IF(AND(SUM(R30,R50,R79,R100,R117,R128,#REF!)&lt;&gt;0,R7=0),1,0)</f>
        <v>#REF!</v>
      </c>
      <c r="S5" s="790" t="e">
        <f>IF(AND(SUM(S30,S50,S79,S100,S117,S128,#REF!)&lt;&gt;0,S7=0),1,0)</f>
        <v>#REF!</v>
      </c>
      <c r="T5" s="790" t="e">
        <f>IF(AND(SUM(T30,T50,T79,T100,T117,T128,#REF!)&lt;&gt;0,T7=0),1,0)</f>
        <v>#REF!</v>
      </c>
      <c r="U5" s="790" t="e">
        <f>IF(AND(SUM(U30,U50,U79,U100,U117,U128,#REF!)&lt;&gt;0,U7=0),1,0)</f>
        <v>#REF!</v>
      </c>
      <c r="V5" s="790" t="e">
        <f>IF(AND(SUM(V30,V50,V79,V100,V117,V128,#REF!)&lt;&gt;0,V7=0),1,0)</f>
        <v>#REF!</v>
      </c>
      <c r="W5" s="790" t="e">
        <f>IF(AND(SUM(W30,W50,W79,W100,W117,W128,#REF!)&lt;&gt;0,W7=0),1,0)</f>
        <v>#REF!</v>
      </c>
      <c r="X5" s="790" t="e">
        <f>IF(AND(SUM(X30,X50,X79,X100,X117,X128,#REF!)&lt;&gt;0,X7=0),1,0)</f>
        <v>#REF!</v>
      </c>
      <c r="Y5" s="790" t="e">
        <f>IF(AND(SUM(Y30,Y50,Y79,Y100,Y117,Y128,#REF!)&lt;&gt;0,Y7=0),1,0)</f>
        <v>#REF!</v>
      </c>
      <c r="Z5" s="790" t="e">
        <f>IF(AND(SUM(Z30,Z50,Z79,Z100,Z117,Z128,#REF!)&lt;&gt;0,Z7=0),1,0)</f>
        <v>#REF!</v>
      </c>
      <c r="AA5" s="790" t="e">
        <f>IF(AND(SUM(AA30,AA50,AA79,AA100,AA117,AA128,#REF!)&lt;&gt;0,AA7=0),1,0)</f>
        <v>#REF!</v>
      </c>
      <c r="AB5" s="790" t="e">
        <f>IF(AND(SUM(AB30,AB50,AB79,AB100,AB117,AB128,#REF!)&lt;&gt;0,AB7=0),1,0)</f>
        <v>#REF!</v>
      </c>
      <c r="AC5" s="790" t="e">
        <f>IF(AND(SUM(AC30,AC50,AC79,AC100,AC117,AC128,#REF!)&lt;&gt;0,AC7=0),1,0)</f>
        <v>#REF!</v>
      </c>
      <c r="AD5" s="790" t="e">
        <f>IF(AND(SUM(AD30,AD50,AD79,AD100,AD117,AD128,#REF!)&lt;&gt;0,AD7=0),1,0)</f>
        <v>#REF!</v>
      </c>
      <c r="AE5" s="790" t="e">
        <f>IF(AND(SUM(AE30,AE50,AE79,AE100,AE117,AE128,#REF!)&lt;&gt;0,AE7=0),1,0)</f>
        <v>#REF!</v>
      </c>
      <c r="AF5" s="790" t="e">
        <f>IF(AND(SUM(AF30,AF50,AF79,AF100,AF117,AF128,#REF!)&lt;&gt;0,AF7=0),1,0)</f>
        <v>#REF!</v>
      </c>
      <c r="AG5" s="790" t="e">
        <f>IF(AND(SUM(AG30,AG50,AG79,AG100,AG117,AG128,#REF!)&lt;&gt;0,AG7=0),1,0)</f>
        <v>#REF!</v>
      </c>
      <c r="AH5" s="790" t="e">
        <f>IF(AND(SUM(AH30,AH50,AH79,AH100,AH117,AH128,#REF!)&lt;&gt;0,AH7=0),1,0)</f>
        <v>#REF!</v>
      </c>
      <c r="AI5" s="790" t="e">
        <f>IF(AND(SUM(AI30,AI50,AI79,AI100,AI117,AI128,#REF!)&lt;&gt;0,AI7=0),1,0)</f>
        <v>#REF!</v>
      </c>
      <c r="AJ5" s="790" t="e">
        <f>IF(AND(SUM(AJ30,AJ50,AJ79,AJ100,AJ117,AJ128,#REF!)&lt;&gt;0,AJ7=0),1,0)</f>
        <v>#REF!</v>
      </c>
      <c r="AK5" s="790" t="e">
        <f>IF(AND(SUM(AK30,AK50,AK79,AK100,AK117,AK128,#REF!)&lt;&gt;0,AK7=0),1,0)</f>
        <v>#REF!</v>
      </c>
      <c r="AL5" s="790" t="e">
        <f>IF(AND(SUM(AL30,AL50,AL79,AL100,AL117,AL128,#REF!)&lt;&gt;0,AL7=0),1,0)</f>
        <v>#REF!</v>
      </c>
      <c r="AM5" s="790" t="e">
        <f>IF(AND(SUM(AM30,AM50,AM79,AM100,AM117,AM128,#REF!)&lt;&gt;0,AM7=0),1,0)</f>
        <v>#REF!</v>
      </c>
      <c r="AN5" s="790" t="e">
        <f>IF(AND(SUM(AN30,AN50,AN79,AN100,AN117,AN128,#REF!)&lt;&gt;0,AN7=0),1,0)</f>
        <v>#REF!</v>
      </c>
      <c r="AO5" s="790" t="e">
        <f>IF(AND(SUM(AO30,AO50,AO79,AO100,AO117,AO128,#REF!)&lt;&gt;0,AO7=0),1,0)</f>
        <v>#REF!</v>
      </c>
      <c r="AP5" s="790" t="e">
        <f>IF(AND(SUM(AP30,AP50,AP79,AP100,AP117,AP128,#REF!)&lt;&gt;0,AP7=0),1,0)</f>
        <v>#REF!</v>
      </c>
      <c r="AQ5" s="790" t="e">
        <f>IF(AND(SUM(AQ30,AQ50,AQ79,AQ100,AQ117,AQ128,#REF!)&lt;&gt;0,AQ7=0),1,0)</f>
        <v>#REF!</v>
      </c>
      <c r="AR5" s="790" t="e">
        <f>IF(AND(SUM(AR30,AR50,AR79,AR100,AR117,AR128,#REF!)&lt;&gt;0,AR7=0),1,0)</f>
        <v>#REF!</v>
      </c>
      <c r="AS5" s="790" t="e">
        <f>IF(AND(SUM(AS30,AS50,AS79,AS100,AS117,AS128,#REF!)&lt;&gt;0,AS7=0),1,0)</f>
        <v>#REF!</v>
      </c>
      <c r="AT5" s="790" t="e">
        <f>IF(AND(SUM(AT30,AT50,AT79,AT100,AT117,AT128,#REF!)&lt;&gt;0,AT7=0),1,0)</f>
        <v>#REF!</v>
      </c>
      <c r="AU5" s="790" t="e">
        <f>IF(AND(SUM(AU30,AU50,AU79,AU100,AU117,AU128,#REF!)&lt;&gt;0,AU7=0),1,0)</f>
        <v>#REF!</v>
      </c>
      <c r="AV5" s="790" t="e">
        <f>IF(AND(SUM(AV30,AV50,AV79,AV100,AV117,AV128,#REF!)&lt;&gt;0,AV7=0),1,0)</f>
        <v>#REF!</v>
      </c>
      <c r="AW5" s="790" t="e">
        <f>IF(AND(SUM(AW30,AW50,AW79,AW100,AW117,AW128,#REF!)&lt;&gt;0,AW7=0),1,0)</f>
        <v>#REF!</v>
      </c>
      <c r="AX5" s="790" t="e">
        <f>IF(AND(SUM(AX30,AX50,AX79,AX100,AX117,AX128,#REF!)&lt;&gt;0,AX7=0),1,0)</f>
        <v>#REF!</v>
      </c>
      <c r="AY5" s="790" t="e">
        <f>IF(AND(SUM(AY30,AY50,AY79,AY100,AY117,AY128,#REF!)&lt;&gt;0,AY7=0),1,0)</f>
        <v>#REF!</v>
      </c>
      <c r="AZ5" s="790" t="e">
        <f>IF(AND(SUM(AZ30,AZ50,AZ79,AZ100,AZ117,AZ128,#REF!)&lt;&gt;0,AZ7=0),1,0)</f>
        <v>#REF!</v>
      </c>
      <c r="BA5" s="790" t="e">
        <f>IF(AND(SUM(BA30,BA50,BA79,BA100,BA117,BA128,#REF!)&lt;&gt;0,BA7=0),1,0)</f>
        <v>#REF!</v>
      </c>
      <c r="BB5" s="790" t="e">
        <f>IF(AND(SUM(BB30,BB50,BB79,BB100,BB117,BB128,#REF!)&lt;&gt;0,BB7=0),1,0)</f>
        <v>#REF!</v>
      </c>
      <c r="BC5" s="790" t="e">
        <f>IF(AND(SUM(BC30,BC50,BC79,BC100,BC117,BC128,#REF!)&lt;&gt;0,BC7=0),1,0)</f>
        <v>#REF!</v>
      </c>
      <c r="BD5" s="790" t="e">
        <f>IF(AND(SUM(BD30,BD50,BD79,BD100,BD117,BD128,#REF!)&lt;&gt;0,BD7=0),1,0)</f>
        <v>#REF!</v>
      </c>
      <c r="BE5" s="790" t="e">
        <f>IF(AND(SUM(BE30,BE50,BE79,BE100,BE117,BE128,#REF!)&lt;&gt;0,BE7=0),1,0)</f>
        <v>#REF!</v>
      </c>
      <c r="BF5" s="790" t="e">
        <f>IF(AND(SUM(BF30,BF50,BF79,BF100,BF117,BF128,#REF!)&lt;&gt;0,BF7=0),1,0)</f>
        <v>#REF!</v>
      </c>
      <c r="BG5" s="790" t="e">
        <f>IF(AND(SUM(BG30,BG50,BG79,BG100,BG117,BG128,#REF!)&lt;&gt;0,BG7=0),1,0)</f>
        <v>#REF!</v>
      </c>
      <c r="BH5" s="790" t="e">
        <f>IF(AND(SUM(BH30,BH50,BH79,BH100,BH117,BH128,#REF!)&lt;&gt;0,BH7=0),1,0)</f>
        <v>#REF!</v>
      </c>
      <c r="BI5" s="790" t="e">
        <f>IF(AND(SUM(BI30,BI50,BI79,BI100,BI117,BI128,#REF!)&lt;&gt;0,BI7=0),1,0)</f>
        <v>#REF!</v>
      </c>
      <c r="BJ5" s="790" t="e">
        <f>IF(AND(SUM(BJ30,BJ50,BJ79,BJ100,BJ117,BJ128,#REF!)&lt;&gt;0,BJ7=0),1,0)</f>
        <v>#REF!</v>
      </c>
      <c r="BK5" s="790" t="e">
        <f>IF(AND(SUM(BK30,BK50,BK79,BK100,BK117,BK128,#REF!)&lt;&gt;0,BK7=0),1,0)</f>
        <v>#REF!</v>
      </c>
      <c r="BL5" s="790" t="e">
        <f>IF(AND(SUM(BL30,BL50,BL79,BL100,BL117,BL128,#REF!)&lt;&gt;0,BL7=0),1,0)</f>
        <v>#REF!</v>
      </c>
      <c r="BM5" s="790" t="e">
        <f>IF(AND(SUM(BM30,BM50,BM79,BM100,BM117,BM128,#REF!)&lt;&gt;0,BM7=0),1,0)</f>
        <v>#REF!</v>
      </c>
      <c r="BN5" s="790" t="e">
        <f>IF(AND(SUM(BN30,BN50,BN79,BN100,BN117,BN128,#REF!)&lt;&gt;0,BN7=0),1,0)</f>
        <v>#REF!</v>
      </c>
      <c r="BO5" s="790" t="e">
        <f>IF(AND(SUM(BO30,BO50,BO79,BO100,BO117,BO128,#REF!)&lt;&gt;0,BO7=0),1,0)</f>
        <v>#REF!</v>
      </c>
      <c r="BP5" s="790" t="e">
        <f>IF(AND(SUM(BP30,BP50,BP79,BP100,BP117,BP128,#REF!)&lt;&gt;0,BP7=0),1,0)</f>
        <v>#REF!</v>
      </c>
      <c r="BQ5" s="790" t="e">
        <f>IF(AND(SUM(BQ30,BQ50,BQ79,BQ100,BQ117,BQ128,#REF!)&lt;&gt;0,BQ7=0),1,0)</f>
        <v>#REF!</v>
      </c>
      <c r="BR5" s="790" t="e">
        <f>IF(AND(SUM(BR30,BR50,BR79,BR100,BR117,BR128,#REF!)&lt;&gt;0,BR7=0),1,0)</f>
        <v>#REF!</v>
      </c>
      <c r="BS5" s="790" t="e">
        <f>IF(AND(SUM(BS30,BS50,BS79,BS100,BS117,BS128,#REF!)&lt;&gt;0,BS7=0),1,0)</f>
        <v>#REF!</v>
      </c>
      <c r="BT5" s="790" t="e">
        <f>IF(AND(SUM(BT30,BT50,BT79,BT100,BT117,BT128,#REF!)&lt;&gt;0,BT7=0),1,0)</f>
        <v>#REF!</v>
      </c>
      <c r="BU5" s="790" t="e">
        <f>IF(AND(SUM(BU30,BU50,BU79,BU100,BU117,BU128,#REF!)&lt;&gt;0,BU7=0),1,0)</f>
        <v>#REF!</v>
      </c>
      <c r="BV5" s="790" t="e">
        <f>IF(AND(SUM(BV30,BV50,BV79,BV100,BV117,BV128,#REF!)&lt;&gt;0,BV7=0),1,0)</f>
        <v>#REF!</v>
      </c>
      <c r="BW5" s="790" t="e">
        <f>IF(AND(SUM(BW30,BW50,BW79,BW100,BW117,BW128,#REF!)&lt;&gt;0,BW7=0),1,0)</f>
        <v>#REF!</v>
      </c>
      <c r="BX5" s="790" t="e">
        <f>IF(AND(SUM(BX30,BX50,BX79,BX100,BX117,BX128,#REF!)&lt;&gt;0,BX7=0),1,0)</f>
        <v>#REF!</v>
      </c>
      <c r="BY5" s="790" t="e">
        <f>IF(AND(SUM(BY30,BY50,BY79,BY100,BY117,BY128,#REF!)&lt;&gt;0,BY7=0),1,0)</f>
        <v>#REF!</v>
      </c>
      <c r="BZ5" s="790" t="e">
        <f>IF(AND(SUM(BZ30,BZ50,BZ79,BZ100,BZ117,BZ128,#REF!)&lt;&gt;0,BZ7=0),1,0)</f>
        <v>#REF!</v>
      </c>
      <c r="CA5" s="790" t="e">
        <f>IF(AND(SUM(CA30,CA50,CA79,CA100,CA117,CA128,#REF!)&lt;&gt;0,CA7=0),1,0)</f>
        <v>#REF!</v>
      </c>
      <c r="CB5" s="790" t="e">
        <f>IF(AND(SUM(CB30,CB50,CB79,CB100,CB117,CB128,#REF!)&lt;&gt;0,CB7=0),1,0)</f>
        <v>#REF!</v>
      </c>
      <c r="CC5" s="790" t="e">
        <f>IF(AND(SUM(CC30,CC50,CC79,CC100,CC117,CC128,#REF!)&lt;&gt;0,CC7=0),1,0)</f>
        <v>#REF!</v>
      </c>
      <c r="CD5" s="790" t="e">
        <f>IF(AND(SUM(CD30,CD50,CD79,CD100,CD117,CD128,#REF!)&lt;&gt;0,CD7=0),1,0)</f>
        <v>#REF!</v>
      </c>
      <c r="CE5" s="790" t="e">
        <f>IF(AND(SUM(CE30,CE50,CE79,CE100,CE117,CE128,#REF!)&lt;&gt;0,CE7=0),1,0)</f>
        <v>#REF!</v>
      </c>
      <c r="CF5" s="790" t="e">
        <f>IF(AND(SUM(CF30,CF50,CF79,CF100,CF117,CF128,#REF!)&lt;&gt;0,CF7=0),1,0)</f>
        <v>#REF!</v>
      </c>
      <c r="CG5" s="790" t="e">
        <f>IF(AND(SUM(CG30,CG50,CG79,CG100,CG117,CG128,#REF!)&lt;&gt;0,CG7=0),1,0)</f>
        <v>#REF!</v>
      </c>
      <c r="CH5" s="790" t="e">
        <f>IF(AND(SUM(CH30,CH50,CH79,CH100,CH117,CH128,#REF!)&lt;&gt;0,CH7=0),1,0)</f>
        <v>#REF!</v>
      </c>
      <c r="CI5" s="790" t="e">
        <f>IF(AND(SUM(CI30,CI50,CI79,CI100,CI117,CI128,#REF!)&lt;&gt;0,CI7=0),1,0)</f>
        <v>#REF!</v>
      </c>
      <c r="CJ5" s="790" t="e">
        <f>IF(AND(SUM(CJ30,CJ50,CJ79,CJ100,CJ117,CJ128,#REF!)&lt;&gt;0,CJ7=0),1,0)</f>
        <v>#REF!</v>
      </c>
      <c r="CK5" s="790" t="e">
        <f>IF(AND(SUM(CK30,CK50,CK79,CK100,CK117,CK128,#REF!)&lt;&gt;0,CK7=0),1,0)</f>
        <v>#REF!</v>
      </c>
      <c r="CL5" s="790" t="e">
        <f>IF(AND(SUM(CL30,CL50,CL79,CL100,CL117,CL128,#REF!)&lt;&gt;0,CL7=0),1,0)</f>
        <v>#REF!</v>
      </c>
      <c r="CM5" s="790" t="e">
        <f>IF(AND(SUM(CM30,CM50,CM79,CM100,CM117,CM128,#REF!)&lt;&gt;0,CM7=0),1,0)</f>
        <v>#REF!</v>
      </c>
      <c r="CN5" s="790" t="e">
        <f>IF(AND(SUM(CN30,CN50,CN79,CN100,CN117,CN128,#REF!)&lt;&gt;0,CN7=0),1,0)</f>
        <v>#REF!</v>
      </c>
      <c r="CO5" s="790" t="e">
        <f>IF(AND(SUM(CO30,CO50,CO79,CO100,CO117,CO128,#REF!)&lt;&gt;0,CO7=0),1,0)</f>
        <v>#REF!</v>
      </c>
      <c r="CP5" s="790" t="e">
        <f>IF(AND(SUM(CP30,CP50,CP79,CP100,CP117,CP128,#REF!)&lt;&gt;0,CP7=0),1,0)</f>
        <v>#REF!</v>
      </c>
      <c r="CQ5" s="790" t="e">
        <f>IF(AND(SUM(CQ30,CQ50,CQ79,CQ100,CQ117,CQ128,#REF!)&lt;&gt;0,CQ7=0),1,0)</f>
        <v>#REF!</v>
      </c>
      <c r="CR5" s="790" t="e">
        <f>IF(AND(SUM(CR30,CR50,CR79,CR100,CR117,CR128,#REF!)&lt;&gt;0,CR7=0),1,0)</f>
        <v>#REF!</v>
      </c>
      <c r="CS5" s="790" t="e">
        <f>IF(AND(SUM(CS30,CS50,CS79,CS100,CS117,CS128,#REF!)&lt;&gt;0,CS7=0),1,0)</f>
        <v>#REF!</v>
      </c>
      <c r="CT5" s="790" t="e">
        <f>IF(AND(SUM(CT30,CT50,CT79,CT100,CT117,CT128,#REF!)&lt;&gt;0,CT7=0),1,0)</f>
        <v>#REF!</v>
      </c>
      <c r="CU5" s="790" t="e">
        <f>IF(AND(SUM(CU30,CU50,CU79,CU100,CU117,CU128,#REF!)&lt;&gt;0,CU7=0),1,0)</f>
        <v>#REF!</v>
      </c>
      <c r="CV5" s="790" t="e">
        <f>IF(AND(SUM(CV30,CV50,CV79,CV100,CV117,CV128,#REF!)&lt;&gt;0,CV7=0),1,0)</f>
        <v>#REF!</v>
      </c>
      <c r="CW5" s="790" t="e">
        <f>IF(AND(SUM(CW30,CW50,CW79,CW100,CW117,CW128,#REF!)&lt;&gt;0,CW7=0),1,0)</f>
        <v>#REF!</v>
      </c>
      <c r="CX5" s="790" t="e">
        <f>IF(AND(SUM(CX30,CX50,CX79,CX100,CX117,CX128,#REF!)&lt;&gt;0,CX7=0),1,0)</f>
        <v>#REF!</v>
      </c>
      <c r="CY5" s="790" t="e">
        <f>IF(AND(SUM(CY30,CY50,CY79,CY100,CY117,CY128,#REF!)&lt;&gt;0,CY7=0),1,0)</f>
        <v>#REF!</v>
      </c>
      <c r="CZ5" s="790" t="e">
        <f>IF(AND(SUM(CZ30,CZ50,CZ79,CZ100,CZ117,CZ128,#REF!)&lt;&gt;0,CZ7=0),1,0)</f>
        <v>#REF!</v>
      </c>
      <c r="DA5" s="790" t="e">
        <f>IF(AND(SUM(DA30,DA50,DA79,DA100,DA117,DA128,#REF!)&lt;&gt;0,DA7=0),1,0)</f>
        <v>#REF!</v>
      </c>
      <c r="DB5" s="790" t="e">
        <f>IF(AND(SUM(DB30,DB50,DB79,DB100,DB117,DB128,#REF!)&lt;&gt;0,DB7=0),1,0)</f>
        <v>#REF!</v>
      </c>
      <c r="DC5" s="790" t="e">
        <f>IF(AND(SUM(DC30,DC50,DC79,DC100,DC117,DC128,#REF!)&lt;&gt;0,DC7=0),1,0)</f>
        <v>#REF!</v>
      </c>
      <c r="DD5" s="790"/>
      <c r="DE5" s="220"/>
    </row>
    <row r="6" spans="2:109" ht="18" customHeight="1" x14ac:dyDescent="0.25">
      <c r="B6" s="217"/>
      <c r="C6" s="588"/>
      <c r="D6" s="1038"/>
      <c r="E6" s="582"/>
      <c r="F6" s="287" t="s">
        <v>74</v>
      </c>
      <c r="G6" s="285"/>
      <c r="H6" s="284">
        <v>0</v>
      </c>
      <c r="I6" s="282">
        <v>1</v>
      </c>
      <c r="J6" s="282">
        <v>2</v>
      </c>
      <c r="K6" s="282">
        <v>3</v>
      </c>
      <c r="L6" s="282">
        <v>4</v>
      </c>
      <c r="M6" s="282">
        <v>5</v>
      </c>
      <c r="N6" s="282">
        <v>6</v>
      </c>
      <c r="O6" s="282">
        <v>7</v>
      </c>
      <c r="P6" s="282">
        <v>8</v>
      </c>
      <c r="Q6" s="282">
        <v>9</v>
      </c>
      <c r="R6" s="282">
        <v>10</v>
      </c>
      <c r="S6" s="282">
        <v>11</v>
      </c>
      <c r="T6" s="282">
        <v>12</v>
      </c>
      <c r="U6" s="282">
        <v>13</v>
      </c>
      <c r="V6" s="282">
        <v>14</v>
      </c>
      <c r="W6" s="282">
        <v>15</v>
      </c>
      <c r="X6" s="282">
        <v>16</v>
      </c>
      <c r="Y6" s="282">
        <v>17</v>
      </c>
      <c r="Z6" s="282">
        <v>18</v>
      </c>
      <c r="AA6" s="282">
        <v>19</v>
      </c>
      <c r="AB6" s="282">
        <v>20</v>
      </c>
      <c r="AC6" s="282">
        <v>21</v>
      </c>
      <c r="AD6" s="282">
        <v>22</v>
      </c>
      <c r="AE6" s="282">
        <v>23</v>
      </c>
      <c r="AF6" s="282">
        <v>24</v>
      </c>
      <c r="AG6" s="282">
        <v>25</v>
      </c>
      <c r="AH6" s="282">
        <v>26</v>
      </c>
      <c r="AI6" s="282">
        <v>27</v>
      </c>
      <c r="AJ6" s="282">
        <v>28</v>
      </c>
      <c r="AK6" s="282">
        <v>29</v>
      </c>
      <c r="AL6" s="282">
        <v>30</v>
      </c>
      <c r="AM6" s="282">
        <v>31</v>
      </c>
      <c r="AN6" s="282">
        <v>32</v>
      </c>
      <c r="AO6" s="282">
        <v>33</v>
      </c>
      <c r="AP6" s="282">
        <v>34</v>
      </c>
      <c r="AQ6" s="282">
        <v>35</v>
      </c>
      <c r="AR6" s="282">
        <v>36</v>
      </c>
      <c r="AS6" s="282">
        <v>37</v>
      </c>
      <c r="AT6" s="282">
        <v>38</v>
      </c>
      <c r="AU6" s="282">
        <v>39</v>
      </c>
      <c r="AV6" s="282">
        <v>40</v>
      </c>
      <c r="AW6" s="282">
        <v>41</v>
      </c>
      <c r="AX6" s="282">
        <v>42</v>
      </c>
      <c r="AY6" s="282">
        <v>43</v>
      </c>
      <c r="AZ6" s="282">
        <v>44</v>
      </c>
      <c r="BA6" s="282">
        <v>45</v>
      </c>
      <c r="BB6" s="282">
        <v>46</v>
      </c>
      <c r="BC6" s="282">
        <v>47</v>
      </c>
      <c r="BD6" s="282">
        <v>48</v>
      </c>
      <c r="BE6" s="282">
        <v>49</v>
      </c>
      <c r="BF6" s="282">
        <v>50</v>
      </c>
      <c r="BG6" s="282">
        <v>51</v>
      </c>
      <c r="BH6" s="282">
        <v>52</v>
      </c>
      <c r="BI6" s="282">
        <v>53</v>
      </c>
      <c r="BJ6" s="282">
        <v>54</v>
      </c>
      <c r="BK6" s="282">
        <v>55</v>
      </c>
      <c r="BL6" s="282">
        <v>56</v>
      </c>
      <c r="BM6" s="282">
        <v>57</v>
      </c>
      <c r="BN6" s="282">
        <v>58</v>
      </c>
      <c r="BO6" s="282">
        <v>59</v>
      </c>
      <c r="BP6" s="282">
        <v>60</v>
      </c>
      <c r="BQ6" s="282">
        <v>61</v>
      </c>
      <c r="BR6" s="282">
        <v>62</v>
      </c>
      <c r="BS6" s="282">
        <v>63</v>
      </c>
      <c r="BT6" s="282">
        <v>64</v>
      </c>
      <c r="BU6" s="282">
        <v>65</v>
      </c>
      <c r="BV6" s="282">
        <v>66</v>
      </c>
      <c r="BW6" s="282">
        <v>67</v>
      </c>
      <c r="BX6" s="282">
        <v>68</v>
      </c>
      <c r="BY6" s="282">
        <v>69</v>
      </c>
      <c r="BZ6" s="282">
        <v>70</v>
      </c>
      <c r="CA6" s="282">
        <v>71</v>
      </c>
      <c r="CB6" s="282">
        <v>72</v>
      </c>
      <c r="CC6" s="282">
        <v>73</v>
      </c>
      <c r="CD6" s="282">
        <v>74</v>
      </c>
      <c r="CE6" s="282">
        <v>75</v>
      </c>
      <c r="CF6" s="282">
        <v>76</v>
      </c>
      <c r="CG6" s="282">
        <v>77</v>
      </c>
      <c r="CH6" s="282">
        <v>78</v>
      </c>
      <c r="CI6" s="282">
        <v>79</v>
      </c>
      <c r="CJ6" s="282">
        <v>80</v>
      </c>
      <c r="CK6" s="282">
        <v>81</v>
      </c>
      <c r="CL6" s="282">
        <v>82</v>
      </c>
      <c r="CM6" s="282">
        <v>83</v>
      </c>
      <c r="CN6" s="282">
        <v>84</v>
      </c>
      <c r="CO6" s="282">
        <v>85</v>
      </c>
      <c r="CP6" s="282">
        <v>86</v>
      </c>
      <c r="CQ6" s="282">
        <v>87</v>
      </c>
      <c r="CR6" s="282">
        <v>88</v>
      </c>
      <c r="CS6" s="282">
        <v>89</v>
      </c>
      <c r="CT6" s="282">
        <v>90</v>
      </c>
      <c r="CU6" s="282">
        <v>91</v>
      </c>
      <c r="CV6" s="282">
        <v>92</v>
      </c>
      <c r="CW6" s="282">
        <v>93</v>
      </c>
      <c r="CX6" s="282">
        <v>94</v>
      </c>
      <c r="CY6" s="282">
        <v>95</v>
      </c>
      <c r="CZ6" s="282">
        <v>96</v>
      </c>
      <c r="DA6" s="282">
        <v>97</v>
      </c>
      <c r="DB6" s="282">
        <v>98</v>
      </c>
      <c r="DC6" s="282">
        <v>99</v>
      </c>
      <c r="DD6" s="234"/>
      <c r="DE6" s="220"/>
    </row>
    <row r="7" spans="2:109" x14ac:dyDescent="0.25">
      <c r="B7" s="217"/>
      <c r="C7" s="588"/>
      <c r="D7" s="1038"/>
      <c r="E7" s="582"/>
      <c r="F7" s="286" t="s">
        <v>33</v>
      </c>
      <c r="G7" s="285"/>
      <c r="H7" s="285">
        <f>IF($C$9=0,"",IF(H$6+'Data Input - General'!$F$22&gt;'Data Input - General'!$F$34,0,'Data Input - Option 3'!H$6+'Data Input - General'!$F$22))</f>
        <v>0</v>
      </c>
      <c r="I7" s="227">
        <f>IF($C$9=0,"",IF(I$6+'Data Input - General'!$F$22&gt;'Data Input - General'!$F$34,0,'Data Input - Option 3'!I$6+'Data Input - General'!$F$22))</f>
        <v>0</v>
      </c>
      <c r="J7" s="227">
        <f>IF($C$9=0,"",IF(J$6+'Data Input - General'!$F$22&gt;'Data Input - General'!$F$34,0,'Data Input - Option 3'!J$6+'Data Input - General'!$F$22))</f>
        <v>0</v>
      </c>
      <c r="K7" s="227">
        <f>IF($C$9=0,"",IF(K$6+'Data Input - General'!$F$22&gt;'Data Input - General'!$F$34,0,'Data Input - Option 3'!K$6+'Data Input - General'!$F$22))</f>
        <v>0</v>
      </c>
      <c r="L7" s="227">
        <f>IF($C$9=0,"",IF(L$6+'Data Input - General'!$F$22&gt;'Data Input - General'!$F$34,0,'Data Input - Option 3'!L$6+'Data Input - General'!$F$22))</f>
        <v>0</v>
      </c>
      <c r="M7" s="227">
        <f>IF($C$9=0,"",IF(M$6+'Data Input - General'!$F$22&gt;'Data Input - General'!$F$34,0,'Data Input - Option 3'!M$6+'Data Input - General'!$F$22))</f>
        <v>0</v>
      </c>
      <c r="N7" s="227">
        <f>IF($C$9=0,"",IF(N$6+'Data Input - General'!$F$22&gt;'Data Input - General'!$F$34,0,'Data Input - Option 3'!N$6+'Data Input - General'!$F$22))</f>
        <v>0</v>
      </c>
      <c r="O7" s="227">
        <f>IF($C$9=0,"",IF(O$6+'Data Input - General'!$F$22&gt;'Data Input - General'!$F$34,0,'Data Input - Option 3'!O$6+'Data Input - General'!$F$22))</f>
        <v>0</v>
      </c>
      <c r="P7" s="227">
        <f>IF($C$9=0,"",IF(P$6+'Data Input - General'!$F$22&gt;'Data Input - General'!$F$34,0,'Data Input - Option 3'!P$6+'Data Input - General'!$F$22))</f>
        <v>0</v>
      </c>
      <c r="Q7" s="227">
        <f>IF($C$9=0,"",IF(Q$6+'Data Input - General'!$F$22&gt;'Data Input - General'!$F$34,0,'Data Input - Option 3'!Q$6+'Data Input - General'!$F$22))</f>
        <v>0</v>
      </c>
      <c r="R7" s="227">
        <f>IF($C$9=0,"",IF(R$6+'Data Input - General'!$F$22&gt;'Data Input - General'!$F$34,0,'Data Input - Option 3'!R$6+'Data Input - General'!$F$22))</f>
        <v>0</v>
      </c>
      <c r="S7" s="227">
        <f>IF($C$9=0,"",IF(S$6+'Data Input - General'!$F$22&gt;'Data Input - General'!$F$34,0,'Data Input - Option 3'!S$6+'Data Input - General'!$F$22))</f>
        <v>0</v>
      </c>
      <c r="T7" s="227">
        <f>IF($C$9=0,"",IF(T$6+'Data Input - General'!$F$22&gt;'Data Input - General'!$F$34,0,'Data Input - Option 3'!T$6+'Data Input - General'!$F$22))</f>
        <v>0</v>
      </c>
      <c r="U7" s="227">
        <f>IF($C$9=0,"",IF(U$6+'Data Input - General'!$F$22&gt;'Data Input - General'!$F$34,0,'Data Input - Option 3'!U$6+'Data Input - General'!$F$22))</f>
        <v>0</v>
      </c>
      <c r="V7" s="227">
        <f>IF($C$9=0,"",IF(V$6+'Data Input - General'!$F$22&gt;'Data Input - General'!$F$34,0,'Data Input - Option 3'!V$6+'Data Input - General'!$F$22))</f>
        <v>0</v>
      </c>
      <c r="W7" s="227">
        <f>IF($C$9=0,"",IF(W$6+'Data Input - General'!$F$22&gt;'Data Input - General'!$F$34,0,'Data Input - Option 3'!W$6+'Data Input - General'!$F$22))</f>
        <v>0</v>
      </c>
      <c r="X7" s="227">
        <f>IF($C$9=0,"",IF(X$6+'Data Input - General'!$F$22&gt;'Data Input - General'!$F$34,0,'Data Input - Option 3'!X$6+'Data Input - General'!$F$22))</f>
        <v>0</v>
      </c>
      <c r="Y7" s="227">
        <f>IF($C$9=0,"",IF(Y$6+'Data Input - General'!$F$22&gt;'Data Input - General'!$F$34,0,'Data Input - Option 3'!Y$6+'Data Input - General'!$F$22))</f>
        <v>0</v>
      </c>
      <c r="Z7" s="227">
        <f>IF($C$9=0,"",IF(Z$6+'Data Input - General'!$F$22&gt;'Data Input - General'!$F$34,0,'Data Input - Option 3'!Z$6+'Data Input - General'!$F$22))</f>
        <v>0</v>
      </c>
      <c r="AA7" s="227">
        <f>IF($C$9=0,"",IF(AA$6+'Data Input - General'!$F$22&gt;'Data Input - General'!$F$34,0,'Data Input - Option 3'!AA$6+'Data Input - General'!$F$22))</f>
        <v>0</v>
      </c>
      <c r="AB7" s="227">
        <f>IF($C$9=0,"",IF(AB$6+'Data Input - General'!$F$22&gt;'Data Input - General'!$F$34,0,'Data Input - Option 3'!AB$6+'Data Input - General'!$F$22))</f>
        <v>0</v>
      </c>
      <c r="AC7" s="227">
        <f>IF($C$9=0,"",IF(AC$6+'Data Input - General'!$F$22&gt;'Data Input - General'!$F$34,0,'Data Input - Option 3'!AC$6+'Data Input - General'!$F$22))</f>
        <v>0</v>
      </c>
      <c r="AD7" s="227">
        <f>IF($C$9=0,"",IF(AD$6+'Data Input - General'!$F$22&gt;'Data Input - General'!$F$34,0,'Data Input - Option 3'!AD$6+'Data Input - General'!$F$22))</f>
        <v>0</v>
      </c>
      <c r="AE7" s="227">
        <f>IF($C$9=0,"",IF(AE$6+'Data Input - General'!$F$22&gt;'Data Input - General'!$F$34,0,'Data Input - Option 3'!AE$6+'Data Input - General'!$F$22))</f>
        <v>0</v>
      </c>
      <c r="AF7" s="227">
        <f>IF($C$9=0,"",IF(AF$6+'Data Input - General'!$F$22&gt;'Data Input - General'!$F$34,0,'Data Input - Option 3'!AF$6+'Data Input - General'!$F$22))</f>
        <v>0</v>
      </c>
      <c r="AG7" s="227">
        <f>IF($C$9=0,"",IF(AG$6+'Data Input - General'!$F$22&gt;'Data Input - General'!$F$34,0,'Data Input - Option 3'!AG$6+'Data Input - General'!$F$22))</f>
        <v>0</v>
      </c>
      <c r="AH7" s="227">
        <f>IF($C$9=0,"",IF(AH$6+'Data Input - General'!$F$22&gt;'Data Input - General'!$F$34,0,'Data Input - Option 3'!AH$6+'Data Input - General'!$F$22))</f>
        <v>0</v>
      </c>
      <c r="AI7" s="227">
        <f>IF($C$9=0,"",IF(AI$6+'Data Input - General'!$F$22&gt;'Data Input - General'!$F$34,0,'Data Input - Option 3'!AI$6+'Data Input - General'!$F$22))</f>
        <v>0</v>
      </c>
      <c r="AJ7" s="227">
        <f>IF($C$9=0,"",IF(AJ$6+'Data Input - General'!$F$22&gt;'Data Input - General'!$F$34,0,'Data Input - Option 3'!AJ$6+'Data Input - General'!$F$22))</f>
        <v>0</v>
      </c>
      <c r="AK7" s="227">
        <f>IF($C$9=0,"",IF(AK$6+'Data Input - General'!$F$22&gt;'Data Input - General'!$F$34,0,'Data Input - Option 3'!AK$6+'Data Input - General'!$F$22))</f>
        <v>0</v>
      </c>
      <c r="AL7" s="227">
        <f>IF($C$9=0,"",IF(AL$6+'Data Input - General'!$F$22&gt;'Data Input - General'!$F$34,0,'Data Input - Option 3'!AL$6+'Data Input - General'!$F$22))</f>
        <v>0</v>
      </c>
      <c r="AM7" s="227">
        <f>IF($C$9=0,"",IF(AM$6+'Data Input - General'!$F$22&gt;'Data Input - General'!$F$34,0,'Data Input - Option 3'!AM$6+'Data Input - General'!$F$22))</f>
        <v>0</v>
      </c>
      <c r="AN7" s="227">
        <f>IF($C$9=0,"",IF(AN$6+'Data Input - General'!$F$22&gt;'Data Input - General'!$F$34,0,'Data Input - Option 3'!AN$6+'Data Input - General'!$F$22))</f>
        <v>0</v>
      </c>
      <c r="AO7" s="227">
        <f>IF($C$9=0,"",IF(AO$6+'Data Input - General'!$F$22&gt;'Data Input - General'!$F$34,0,'Data Input - Option 3'!AO$6+'Data Input - General'!$F$22))</f>
        <v>0</v>
      </c>
      <c r="AP7" s="227">
        <f>IF($C$9=0,"",IF(AP$6+'Data Input - General'!$F$22&gt;'Data Input - General'!$F$34,0,'Data Input - Option 3'!AP$6+'Data Input - General'!$F$22))</f>
        <v>0</v>
      </c>
      <c r="AQ7" s="227">
        <f>IF($C$9=0,"",IF(AQ$6+'Data Input - General'!$F$22&gt;'Data Input - General'!$F$34,0,'Data Input - Option 3'!AQ$6+'Data Input - General'!$F$22))</f>
        <v>0</v>
      </c>
      <c r="AR7" s="227">
        <f>IF($C$9=0,"",IF(AR$6+'Data Input - General'!$F$22&gt;'Data Input - General'!$F$34,0,'Data Input - Option 3'!AR$6+'Data Input - General'!$F$22))</f>
        <v>0</v>
      </c>
      <c r="AS7" s="227">
        <f>IF($C$9=0,"",IF(AS$6+'Data Input - General'!$F$22&gt;'Data Input - General'!$F$34,0,'Data Input - Option 3'!AS$6+'Data Input - General'!$F$22))</f>
        <v>0</v>
      </c>
      <c r="AT7" s="227">
        <f>IF($C$9=0,"",IF(AT$6+'Data Input - General'!$F$22&gt;'Data Input - General'!$F$34,0,'Data Input - Option 3'!AT$6+'Data Input - General'!$F$22))</f>
        <v>0</v>
      </c>
      <c r="AU7" s="227">
        <f>IF($C$9=0,"",IF(AU$6+'Data Input - General'!$F$22&gt;'Data Input - General'!$F$34,0,'Data Input - Option 3'!AU$6+'Data Input - General'!$F$22))</f>
        <v>0</v>
      </c>
      <c r="AV7" s="227">
        <f>IF($C$9=0,"",IF(AV$6+'Data Input - General'!$F$22&gt;'Data Input - General'!$F$34,0,'Data Input - Option 3'!AV$6+'Data Input - General'!$F$22))</f>
        <v>0</v>
      </c>
      <c r="AW7" s="227">
        <f>IF($C$9=0,"",IF(AW$6+'Data Input - General'!$F$22&gt;'Data Input - General'!$F$34,0,'Data Input - Option 3'!AW$6+'Data Input - General'!$F$22))</f>
        <v>0</v>
      </c>
      <c r="AX7" s="227">
        <f>IF($C$9=0,"",IF(AX$6+'Data Input - General'!$F$22&gt;'Data Input - General'!$F$34,0,'Data Input - Option 3'!AX$6+'Data Input - General'!$F$22))</f>
        <v>0</v>
      </c>
      <c r="AY7" s="227">
        <f>IF($C$9=0,"",IF(AY$6+'Data Input - General'!$F$22&gt;'Data Input - General'!$F$34,0,'Data Input - Option 3'!AY$6+'Data Input - General'!$F$22))</f>
        <v>0</v>
      </c>
      <c r="AZ7" s="227">
        <f>IF($C$9=0,"",IF(AZ$6+'Data Input - General'!$F$22&gt;'Data Input - General'!$F$34,0,'Data Input - Option 3'!AZ$6+'Data Input - General'!$F$22))</f>
        <v>0</v>
      </c>
      <c r="BA7" s="227">
        <f>IF($C$9=0,"",IF(BA$6+'Data Input - General'!$F$22&gt;'Data Input - General'!$F$34,0,'Data Input - Option 3'!BA$6+'Data Input - General'!$F$22))</f>
        <v>0</v>
      </c>
      <c r="BB7" s="227">
        <f>IF($C$9=0,"",IF(BB$6+'Data Input - General'!$F$22&gt;'Data Input - General'!$F$34,0,'Data Input - Option 3'!BB$6+'Data Input - General'!$F$22))</f>
        <v>0</v>
      </c>
      <c r="BC7" s="227">
        <f>IF($C$9=0,"",IF(BC$6+'Data Input - General'!$F$22&gt;'Data Input - General'!$F$34,0,'Data Input - Option 3'!BC$6+'Data Input - General'!$F$22))</f>
        <v>0</v>
      </c>
      <c r="BD7" s="227">
        <f>IF($C$9=0,"",IF(BD$6+'Data Input - General'!$F$22&gt;'Data Input - General'!$F$34,0,'Data Input - Option 3'!BD$6+'Data Input - General'!$F$22))</f>
        <v>0</v>
      </c>
      <c r="BE7" s="227">
        <f>IF($C$9=0,"",IF(BE$6+'Data Input - General'!$F$22&gt;'Data Input - General'!$F$34,0,'Data Input - Option 3'!BE$6+'Data Input - General'!$F$22))</f>
        <v>0</v>
      </c>
      <c r="BF7" s="227">
        <f>IF($C$9=0,"",IF(BF$6+'Data Input - General'!$F$22&gt;'Data Input - General'!$F$34,0,'Data Input - Option 3'!BF$6+'Data Input - General'!$F$22))</f>
        <v>0</v>
      </c>
      <c r="BG7" s="227">
        <f>IF($C$9=0,"",IF(BG$6+'Data Input - General'!$F$22&gt;'Data Input - General'!$F$34,0,'Data Input - Option 3'!BG$6+'Data Input - General'!$F$22))</f>
        <v>0</v>
      </c>
      <c r="BH7" s="227">
        <f>IF($C$9=0,"",IF(BH$6+'Data Input - General'!$F$22&gt;'Data Input - General'!$F$34,0,'Data Input - Option 3'!BH$6+'Data Input - General'!$F$22))</f>
        <v>0</v>
      </c>
      <c r="BI7" s="227">
        <f>IF($C$9=0,"",IF(BI$6+'Data Input - General'!$F$22&gt;'Data Input - General'!$F$34,0,'Data Input - Option 3'!BI$6+'Data Input - General'!$F$22))</f>
        <v>0</v>
      </c>
      <c r="BJ7" s="227">
        <f>IF($C$9=0,"",IF(BJ$6+'Data Input - General'!$F$22&gt;'Data Input - General'!$F$34,0,'Data Input - Option 3'!BJ$6+'Data Input - General'!$F$22))</f>
        <v>0</v>
      </c>
      <c r="BK7" s="227">
        <f>IF($C$9=0,"",IF(BK$6+'Data Input - General'!$F$22&gt;'Data Input - General'!$F$34,0,'Data Input - Option 3'!BK$6+'Data Input - General'!$F$22))</f>
        <v>0</v>
      </c>
      <c r="BL7" s="227">
        <f>IF($C$9=0,"",IF(BL$6+'Data Input - General'!$F$22&gt;'Data Input - General'!$F$34,0,'Data Input - Option 3'!BL$6+'Data Input - General'!$F$22))</f>
        <v>0</v>
      </c>
      <c r="BM7" s="227">
        <f>IF($C$9=0,"",IF(BM$6+'Data Input - General'!$F$22&gt;'Data Input - General'!$F$34,0,'Data Input - Option 3'!BM$6+'Data Input - General'!$F$22))</f>
        <v>0</v>
      </c>
      <c r="BN7" s="227">
        <f>IF($C$9=0,"",IF(BN$6+'Data Input - General'!$F$22&gt;'Data Input - General'!$F$34,0,'Data Input - Option 3'!BN$6+'Data Input - General'!$F$22))</f>
        <v>0</v>
      </c>
      <c r="BO7" s="227">
        <f>IF($C$9=0,"",IF(BO$6+'Data Input - General'!$F$22&gt;'Data Input - General'!$F$34,0,'Data Input - Option 3'!BO$6+'Data Input - General'!$F$22))</f>
        <v>0</v>
      </c>
      <c r="BP7" s="227">
        <f>IF($C$9=0,"",IF(BP$6+'Data Input - General'!$F$22&gt;'Data Input - General'!$F$34,0,'Data Input - Option 3'!BP$6+'Data Input - General'!$F$22))</f>
        <v>0</v>
      </c>
      <c r="BQ7" s="227">
        <f>IF($C$9=0,"",IF(BQ$6+'Data Input - General'!$F$22&gt;'Data Input - General'!$F$34,0,'Data Input - Option 3'!BQ$6+'Data Input - General'!$F$22))</f>
        <v>0</v>
      </c>
      <c r="BR7" s="227">
        <f>IF($C$9=0,"",IF(BR$6+'Data Input - General'!$F$22&gt;'Data Input - General'!$F$34,0,'Data Input - Option 3'!BR$6+'Data Input - General'!$F$22))</f>
        <v>0</v>
      </c>
      <c r="BS7" s="227">
        <f>IF($C$9=0,"",IF(BS$6+'Data Input - General'!$F$22&gt;'Data Input - General'!$F$34,0,'Data Input - Option 3'!BS$6+'Data Input - General'!$F$22))</f>
        <v>0</v>
      </c>
      <c r="BT7" s="227">
        <f>IF($C$9=0,"",IF(BT$6+'Data Input - General'!$F$22&gt;'Data Input - General'!$F$34,0,'Data Input - Option 3'!BT$6+'Data Input - General'!$F$22))</f>
        <v>0</v>
      </c>
      <c r="BU7" s="227">
        <f>IF($C$9=0,"",IF(BU$6+'Data Input - General'!$F$22&gt;'Data Input - General'!$F$34,0,'Data Input - Option 3'!BU$6+'Data Input - General'!$F$22))</f>
        <v>0</v>
      </c>
      <c r="BV7" s="227">
        <f>IF($C$9=0,"",IF(BV$6+'Data Input - General'!$F$22&gt;'Data Input - General'!$F$34,0,'Data Input - Option 3'!BV$6+'Data Input - General'!$F$22))</f>
        <v>0</v>
      </c>
      <c r="BW7" s="227">
        <f>IF($C$9=0,"",IF(BW$6+'Data Input - General'!$F$22&gt;'Data Input - General'!$F$34,0,'Data Input - Option 3'!BW$6+'Data Input - General'!$F$22))</f>
        <v>0</v>
      </c>
      <c r="BX7" s="227">
        <f>IF($C$9=0,"",IF(BX$6+'Data Input - General'!$F$22&gt;'Data Input - General'!$F$34,0,'Data Input - Option 3'!BX$6+'Data Input - General'!$F$22))</f>
        <v>0</v>
      </c>
      <c r="BY7" s="227">
        <f>IF($C$9=0,"",IF(BY$6+'Data Input - General'!$F$22&gt;'Data Input - General'!$F$34,0,'Data Input - Option 3'!BY$6+'Data Input - General'!$F$22))</f>
        <v>0</v>
      </c>
      <c r="BZ7" s="227">
        <f>IF($C$9=0,"",IF(BZ$6+'Data Input - General'!$F$22&gt;'Data Input - General'!$F$34,0,'Data Input - Option 3'!BZ$6+'Data Input - General'!$F$22))</f>
        <v>0</v>
      </c>
      <c r="CA7" s="227">
        <f>IF($C$9=0,"",IF(CA$6+'Data Input - General'!$F$22&gt;'Data Input - General'!$F$34,0,'Data Input - Option 3'!CA$6+'Data Input - General'!$F$22))</f>
        <v>0</v>
      </c>
      <c r="CB7" s="227">
        <f>IF($C$9=0,"",IF(CB$6+'Data Input - General'!$F$22&gt;'Data Input - General'!$F$34,0,'Data Input - Option 3'!CB$6+'Data Input - General'!$F$22))</f>
        <v>0</v>
      </c>
      <c r="CC7" s="227">
        <f>IF($C$9=0,"",IF(CC$6+'Data Input - General'!$F$22&gt;'Data Input - General'!$F$34,0,'Data Input - Option 3'!CC$6+'Data Input - General'!$F$22))</f>
        <v>0</v>
      </c>
      <c r="CD7" s="227">
        <f>IF($C$9=0,"",IF(CD$6+'Data Input - General'!$F$22&gt;'Data Input - General'!$F$34,0,'Data Input - Option 3'!CD$6+'Data Input - General'!$F$22))</f>
        <v>0</v>
      </c>
      <c r="CE7" s="227">
        <f>IF($C$9=0,"",IF(CE$6+'Data Input - General'!$F$22&gt;'Data Input - General'!$F$34,0,'Data Input - Option 3'!CE$6+'Data Input - General'!$F$22))</f>
        <v>0</v>
      </c>
      <c r="CF7" s="227">
        <f>IF($C$9=0,"",IF(CF$6+'Data Input - General'!$F$22&gt;'Data Input - General'!$F$34,0,'Data Input - Option 3'!CF$6+'Data Input - General'!$F$22))</f>
        <v>0</v>
      </c>
      <c r="CG7" s="227">
        <f>IF($C$9=0,"",IF(CG$6+'Data Input - General'!$F$22&gt;'Data Input - General'!$F$34,0,'Data Input - Option 3'!CG$6+'Data Input - General'!$F$22))</f>
        <v>0</v>
      </c>
      <c r="CH7" s="227">
        <f>IF($C$9=0,"",IF(CH$6+'Data Input - General'!$F$22&gt;'Data Input - General'!$F$34,0,'Data Input - Option 3'!CH$6+'Data Input - General'!$F$22))</f>
        <v>0</v>
      </c>
      <c r="CI7" s="227">
        <f>IF($C$9=0,"",IF(CI$6+'Data Input - General'!$F$22&gt;'Data Input - General'!$F$34,0,'Data Input - Option 3'!CI$6+'Data Input - General'!$F$22))</f>
        <v>0</v>
      </c>
      <c r="CJ7" s="227">
        <f>IF($C$9=0,"",IF(CJ$6+'Data Input - General'!$F$22&gt;'Data Input - General'!$F$34,0,'Data Input - Option 3'!CJ$6+'Data Input - General'!$F$22))</f>
        <v>0</v>
      </c>
      <c r="CK7" s="227">
        <f>IF($C$9=0,"",IF(CK$6+'Data Input - General'!$F$22&gt;'Data Input - General'!$F$34,0,'Data Input - Option 3'!CK$6+'Data Input - General'!$F$22))</f>
        <v>0</v>
      </c>
      <c r="CL7" s="227">
        <f>IF($C$9=0,"",IF(CL$6+'Data Input - General'!$F$22&gt;'Data Input - General'!$F$34,0,'Data Input - Option 3'!CL$6+'Data Input - General'!$F$22))</f>
        <v>0</v>
      </c>
      <c r="CM7" s="227">
        <f>IF($C$9=0,"",IF(CM$6+'Data Input - General'!$F$22&gt;'Data Input - General'!$F$34,0,'Data Input - Option 3'!CM$6+'Data Input - General'!$F$22))</f>
        <v>0</v>
      </c>
      <c r="CN7" s="227">
        <f>IF($C$9=0,"",IF(CN$6+'Data Input - General'!$F$22&gt;'Data Input - General'!$F$34,0,'Data Input - Option 3'!CN$6+'Data Input - General'!$F$22))</f>
        <v>0</v>
      </c>
      <c r="CO7" s="227">
        <f>IF($C$9=0,"",IF(CO$6+'Data Input - General'!$F$22&gt;'Data Input - General'!$F$34,0,'Data Input - Option 3'!CO$6+'Data Input - General'!$F$22))</f>
        <v>0</v>
      </c>
      <c r="CP7" s="227">
        <f>IF($C$9=0,"",IF(CP$6+'Data Input - General'!$F$22&gt;'Data Input - General'!$F$34,0,'Data Input - Option 3'!CP$6+'Data Input - General'!$F$22))</f>
        <v>0</v>
      </c>
      <c r="CQ7" s="227">
        <f>IF($C$9=0,"",IF(CQ$6+'Data Input - General'!$F$22&gt;'Data Input - General'!$F$34,0,'Data Input - Option 3'!CQ$6+'Data Input - General'!$F$22))</f>
        <v>0</v>
      </c>
      <c r="CR7" s="227">
        <f>IF($C$9=0,"",IF(CR$6+'Data Input - General'!$F$22&gt;'Data Input - General'!$F$34,0,'Data Input - Option 3'!CR$6+'Data Input - General'!$F$22))</f>
        <v>0</v>
      </c>
      <c r="CS7" s="227">
        <f>IF($C$9=0,"",IF(CS$6+'Data Input - General'!$F$22&gt;'Data Input - General'!$F$34,0,'Data Input - Option 3'!CS$6+'Data Input - General'!$F$22))</f>
        <v>0</v>
      </c>
      <c r="CT7" s="227">
        <f>IF($C$9=0,"",IF(CT$6+'Data Input - General'!$F$22&gt;'Data Input - General'!$F$34,0,'Data Input - Option 3'!CT$6+'Data Input - General'!$F$22))</f>
        <v>0</v>
      </c>
      <c r="CU7" s="227">
        <f>IF($C$9=0,"",IF(CU$6+'Data Input - General'!$F$22&gt;'Data Input - General'!$F$34,0,'Data Input - Option 3'!CU$6+'Data Input - General'!$F$22))</f>
        <v>0</v>
      </c>
      <c r="CV7" s="227">
        <f>IF($C$9=0,"",IF(CV$6+'Data Input - General'!$F$22&gt;'Data Input - General'!$F$34,0,'Data Input - Option 3'!CV$6+'Data Input - General'!$F$22))</f>
        <v>0</v>
      </c>
      <c r="CW7" s="227">
        <f>IF($C$9=0,"",IF(CW$6+'Data Input - General'!$F$22&gt;'Data Input - General'!$F$34,0,'Data Input - Option 3'!CW$6+'Data Input - General'!$F$22))</f>
        <v>0</v>
      </c>
      <c r="CX7" s="227">
        <f>IF($C$9=0,"",IF(CX$6+'Data Input - General'!$F$22&gt;'Data Input - General'!$F$34,0,'Data Input - Option 3'!CX$6+'Data Input - General'!$F$22))</f>
        <v>0</v>
      </c>
      <c r="CY7" s="227">
        <f>IF($C$9=0,"",IF(CY$6+'Data Input - General'!$F$22&gt;'Data Input - General'!$F$34,0,'Data Input - Option 3'!CY$6+'Data Input - General'!$F$22))</f>
        <v>0</v>
      </c>
      <c r="CZ7" s="227">
        <f>IF($C$9=0,"",IF(CZ$6+'Data Input - General'!$F$22&gt;'Data Input - General'!$F$34,0,'Data Input - Option 3'!CZ$6+'Data Input - General'!$F$22))</f>
        <v>0</v>
      </c>
      <c r="DA7" s="227">
        <f>IF($C$9=0,"",IF(DA$6+'Data Input - General'!$F$22&gt;'Data Input - General'!$F$34,0,'Data Input - Option 3'!DA$6+'Data Input - General'!$F$22))</f>
        <v>0</v>
      </c>
      <c r="DB7" s="227">
        <f>IF($C$9=0,"",IF(DB$6+'Data Input - General'!$F$22&gt;'Data Input - General'!$F$34,0,'Data Input - Option 3'!DB$6+'Data Input - General'!$F$22))</f>
        <v>0</v>
      </c>
      <c r="DC7" s="227">
        <f>IF($C$9=0,"",IF(DC$6+'Data Input - General'!$F$22&gt;'Data Input - General'!$F$34,0,'Data Input - Option 3'!DC$6+'Data Input - General'!$F$22))</f>
        <v>0</v>
      </c>
      <c r="DD7" s="218"/>
      <c r="DE7" s="220"/>
    </row>
    <row r="8" spans="2:109" ht="11.25" customHeight="1" x14ac:dyDescent="0.25">
      <c r="B8" s="217"/>
      <c r="C8" s="260"/>
      <c r="D8" s="226"/>
      <c r="E8" s="219"/>
      <c r="F8" s="235"/>
      <c r="G8" s="235"/>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18"/>
      <c r="BL8" s="218"/>
      <c r="BM8" s="218"/>
      <c r="BN8" s="218"/>
      <c r="BO8" s="218"/>
      <c r="BP8" s="218"/>
      <c r="BQ8" s="218"/>
      <c r="BR8" s="218"/>
      <c r="BS8" s="218"/>
      <c r="BT8" s="218"/>
      <c r="BU8" s="218"/>
      <c r="BV8" s="218"/>
      <c r="BW8" s="218"/>
      <c r="BX8" s="218"/>
      <c r="BY8" s="218"/>
      <c r="BZ8" s="218"/>
      <c r="CA8" s="218"/>
      <c r="CB8" s="218"/>
      <c r="CC8" s="218"/>
      <c r="CD8" s="218"/>
      <c r="CE8" s="218"/>
      <c r="CF8" s="218"/>
      <c r="CG8" s="218"/>
      <c r="CH8" s="218"/>
      <c r="CI8" s="218"/>
      <c r="CJ8" s="218"/>
      <c r="CK8" s="218"/>
      <c r="CL8" s="218"/>
      <c r="CM8" s="218"/>
      <c r="CN8" s="218"/>
      <c r="CO8" s="218"/>
      <c r="CP8" s="218"/>
      <c r="CQ8" s="218"/>
      <c r="CR8" s="218"/>
      <c r="CS8" s="218"/>
      <c r="CT8" s="218"/>
      <c r="CU8" s="218"/>
      <c r="CV8" s="218"/>
      <c r="CW8" s="218"/>
      <c r="CX8" s="218"/>
      <c r="CY8" s="218"/>
      <c r="CZ8" s="218"/>
      <c r="DA8" s="218"/>
      <c r="DB8" s="218"/>
      <c r="DC8" s="218"/>
      <c r="DD8" s="218"/>
      <c r="DE8" s="220"/>
    </row>
    <row r="9" spans="2:109" ht="24.75" customHeight="1" x14ac:dyDescent="0.35">
      <c r="B9" s="217"/>
      <c r="C9" s="577" t="str">
        <f>IF('Data Input - General'!I24="","Nothing Selected - Do not Complete this Section",'Data Input - General'!I24)</f>
        <v>Nothing Selected - Do not Complete this Section</v>
      </c>
      <c r="D9" s="578"/>
      <c r="E9" s="579" t="s">
        <v>549</v>
      </c>
      <c r="F9" s="580"/>
      <c r="G9" s="581"/>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c r="CB9" s="237"/>
      <c r="CC9" s="237"/>
      <c r="CD9" s="237"/>
      <c r="CE9" s="237"/>
      <c r="CF9" s="237"/>
      <c r="CG9" s="237"/>
      <c r="CH9" s="237"/>
      <c r="CI9" s="237"/>
      <c r="CJ9" s="237"/>
      <c r="CK9" s="237"/>
      <c r="CL9" s="237"/>
      <c r="CM9" s="237"/>
      <c r="CN9" s="237"/>
      <c r="CO9" s="237"/>
      <c r="CP9" s="237"/>
      <c r="CQ9" s="237"/>
      <c r="CR9" s="237"/>
      <c r="CS9" s="237"/>
      <c r="CT9" s="237"/>
      <c r="CU9" s="237"/>
      <c r="CV9" s="237"/>
      <c r="CW9" s="237"/>
      <c r="CX9" s="237"/>
      <c r="CY9" s="237"/>
      <c r="CZ9" s="237"/>
      <c r="DA9" s="237"/>
      <c r="DB9" s="237"/>
      <c r="DC9" s="237"/>
      <c r="DD9" s="237"/>
      <c r="DE9" s="220"/>
    </row>
    <row r="10" spans="2:109" ht="9" customHeight="1" x14ac:dyDescent="0.35">
      <c r="B10" s="217"/>
      <c r="C10" s="261"/>
      <c r="D10" s="226"/>
      <c r="E10" s="236"/>
      <c r="F10" s="219"/>
      <c r="G10" s="219"/>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218"/>
      <c r="CR10" s="218"/>
      <c r="CS10" s="218"/>
      <c r="CT10" s="218"/>
      <c r="CU10" s="218"/>
      <c r="CV10" s="218"/>
      <c r="CW10" s="218"/>
      <c r="CX10" s="218"/>
      <c r="CY10" s="218"/>
      <c r="CZ10" s="218"/>
      <c r="DA10" s="218"/>
      <c r="DB10" s="218"/>
      <c r="DC10" s="218"/>
      <c r="DD10" s="218"/>
      <c r="DE10" s="220"/>
    </row>
    <row r="11" spans="2:109" ht="24.75" customHeight="1" x14ac:dyDescent="0.25">
      <c r="B11" s="217"/>
      <c r="C11" s="262" t="s">
        <v>112</v>
      </c>
      <c r="D11" s="237"/>
      <c r="E11" s="238" t="s">
        <v>549</v>
      </c>
      <c r="F11" s="239"/>
      <c r="G11" s="239"/>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c r="BO11" s="237"/>
      <c r="BP11" s="237"/>
      <c r="BQ11" s="237"/>
      <c r="BR11" s="237"/>
      <c r="BS11" s="237"/>
      <c r="BT11" s="237"/>
      <c r="BU11" s="237"/>
      <c r="BV11" s="237"/>
      <c r="BW11" s="237"/>
      <c r="BX11" s="237"/>
      <c r="BY11" s="237"/>
      <c r="BZ11" s="237"/>
      <c r="CA11" s="237"/>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237"/>
      <c r="CY11" s="237"/>
      <c r="CZ11" s="237"/>
      <c r="DA11" s="237"/>
      <c r="DB11" s="237"/>
      <c r="DC11" s="237"/>
      <c r="DD11" s="237"/>
      <c r="DE11" s="220"/>
    </row>
    <row r="12" spans="2:109" ht="34.5" customHeight="1" x14ac:dyDescent="0.25">
      <c r="B12" s="217"/>
      <c r="C12" s="260"/>
      <c r="D12" s="226"/>
      <c r="E12" s="219"/>
      <c r="F12" s="219"/>
      <c r="G12" s="219"/>
      <c r="H12" s="219"/>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20"/>
    </row>
    <row r="13" spans="2:109" ht="18" customHeight="1" x14ac:dyDescent="0.25">
      <c r="B13" s="217"/>
      <c r="C13" s="525"/>
      <c r="D13" s="115" t="s">
        <v>9</v>
      </c>
      <c r="E13" s="239"/>
      <c r="F13" s="239"/>
      <c r="G13" s="239"/>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20"/>
    </row>
    <row r="14" spans="2:109" s="241" customFormat="1" x14ac:dyDescent="0.25">
      <c r="B14" s="242"/>
      <c r="C14" s="263">
        <v>7.1</v>
      </c>
      <c r="D14" s="820" t="s">
        <v>2</v>
      </c>
      <c r="E14" s="219" t="s">
        <v>1117</v>
      </c>
      <c r="F14" s="219"/>
      <c r="G14" s="219"/>
      <c r="H14" s="271"/>
      <c r="I14" s="271"/>
      <c r="J14" s="271"/>
      <c r="K14" s="271"/>
      <c r="L14" s="271"/>
      <c r="M14" s="271"/>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c r="BX14" s="271"/>
      <c r="BY14" s="271"/>
      <c r="BZ14" s="271"/>
      <c r="CA14" s="271"/>
      <c r="CB14" s="271"/>
      <c r="CC14" s="271"/>
      <c r="CD14" s="271"/>
      <c r="CE14" s="271"/>
      <c r="CF14" s="271"/>
      <c r="CG14" s="271"/>
      <c r="CH14" s="271"/>
      <c r="CI14" s="271"/>
      <c r="CJ14" s="271"/>
      <c r="CK14" s="271"/>
      <c r="CL14" s="271"/>
      <c r="CM14" s="271"/>
      <c r="CN14" s="271"/>
      <c r="CO14" s="271"/>
      <c r="CP14" s="271"/>
      <c r="CQ14" s="271"/>
      <c r="CR14" s="271"/>
      <c r="CS14" s="271"/>
      <c r="CT14" s="271"/>
      <c r="CU14" s="271"/>
      <c r="CV14" s="271"/>
      <c r="CW14" s="271"/>
      <c r="CX14" s="271"/>
      <c r="CY14" s="271"/>
      <c r="CZ14" s="271"/>
      <c r="DA14" s="271"/>
      <c r="DB14" s="271"/>
      <c r="DC14" s="271"/>
      <c r="DD14" s="225"/>
      <c r="DE14" s="243"/>
    </row>
    <row r="15" spans="2:109" s="241" customFormat="1" x14ac:dyDescent="0.25">
      <c r="B15" s="242"/>
      <c r="C15" s="263">
        <v>7.2</v>
      </c>
      <c r="D15" s="820" t="s">
        <v>3</v>
      </c>
      <c r="E15" s="219" t="s">
        <v>1117</v>
      </c>
      <c r="F15" s="219"/>
      <c r="G15" s="219"/>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271"/>
      <c r="AH15" s="271"/>
      <c r="AI15" s="271"/>
      <c r="AJ15" s="271"/>
      <c r="AK15" s="271"/>
      <c r="AL15" s="271"/>
      <c r="AM15" s="271"/>
      <c r="AN15" s="271"/>
      <c r="AO15" s="271"/>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s="271"/>
      <c r="CA15" s="271"/>
      <c r="CB15" s="271"/>
      <c r="CC15" s="271"/>
      <c r="CD15" s="271"/>
      <c r="CE15" s="271"/>
      <c r="CF15" s="271"/>
      <c r="CG15" s="271"/>
      <c r="CH15" s="271"/>
      <c r="CI15" s="271"/>
      <c r="CJ15" s="271"/>
      <c r="CK15" s="271"/>
      <c r="CL15" s="271"/>
      <c r="CM15" s="271"/>
      <c r="CN15" s="271"/>
      <c r="CO15" s="271"/>
      <c r="CP15" s="271"/>
      <c r="CQ15" s="271"/>
      <c r="CR15" s="271"/>
      <c r="CS15" s="271"/>
      <c r="CT15" s="271"/>
      <c r="CU15" s="271"/>
      <c r="CV15" s="271"/>
      <c r="CW15" s="271"/>
      <c r="CX15" s="271"/>
      <c r="CY15" s="271"/>
      <c r="CZ15" s="271"/>
      <c r="DA15" s="271"/>
      <c r="DB15" s="271"/>
      <c r="DC15" s="271"/>
      <c r="DD15" s="225"/>
      <c r="DE15" s="243"/>
    </row>
    <row r="16" spans="2:109" s="241" customFormat="1" x14ac:dyDescent="0.25">
      <c r="B16" s="242"/>
      <c r="C16" s="263">
        <v>7.3</v>
      </c>
      <c r="D16" s="820" t="s">
        <v>4</v>
      </c>
      <c r="E16" s="219" t="s">
        <v>1117</v>
      </c>
      <c r="F16" s="219"/>
      <c r="G16" s="219"/>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1"/>
      <c r="AH16" s="271"/>
      <c r="AI16" s="271"/>
      <c r="AJ16" s="271"/>
      <c r="AK16" s="271"/>
      <c r="AL16" s="271"/>
      <c r="AM16" s="271"/>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s="271"/>
      <c r="CA16" s="271"/>
      <c r="CB16" s="271"/>
      <c r="CC16" s="271"/>
      <c r="CD16" s="271"/>
      <c r="CE16" s="271"/>
      <c r="CF16" s="271"/>
      <c r="CG16" s="271"/>
      <c r="CH16" s="271"/>
      <c r="CI16" s="271"/>
      <c r="CJ16" s="271"/>
      <c r="CK16" s="271"/>
      <c r="CL16" s="271"/>
      <c r="CM16" s="271"/>
      <c r="CN16" s="271"/>
      <c r="CO16" s="271"/>
      <c r="CP16" s="271"/>
      <c r="CQ16" s="271"/>
      <c r="CR16" s="271"/>
      <c r="CS16" s="271"/>
      <c r="CT16" s="271"/>
      <c r="CU16" s="271"/>
      <c r="CV16" s="271"/>
      <c r="CW16" s="271"/>
      <c r="CX16" s="271"/>
      <c r="CY16" s="271"/>
      <c r="CZ16" s="271"/>
      <c r="DA16" s="271"/>
      <c r="DB16" s="271"/>
      <c r="DC16" s="271"/>
      <c r="DD16" s="225"/>
      <c r="DE16" s="243"/>
    </row>
    <row r="17" spans="2:109" s="241" customFormat="1" x14ac:dyDescent="0.25">
      <c r="B17" s="242"/>
      <c r="C17" s="263">
        <v>7.4</v>
      </c>
      <c r="D17" s="820" t="s">
        <v>5</v>
      </c>
      <c r="E17" s="219" t="s">
        <v>1117</v>
      </c>
      <c r="F17" s="219"/>
      <c r="G17" s="219"/>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1"/>
      <c r="AJ17" s="271"/>
      <c r="AK17" s="271"/>
      <c r="AL17" s="271"/>
      <c r="AM17" s="271"/>
      <c r="AN17" s="271"/>
      <c r="AO17" s="271"/>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s="271"/>
      <c r="CA17" s="271"/>
      <c r="CB17" s="271"/>
      <c r="CC17" s="271"/>
      <c r="CD17" s="271"/>
      <c r="CE17" s="271"/>
      <c r="CF17" s="271"/>
      <c r="CG17" s="271"/>
      <c r="CH17" s="271"/>
      <c r="CI17" s="271"/>
      <c r="CJ17" s="271"/>
      <c r="CK17" s="271"/>
      <c r="CL17" s="271"/>
      <c r="CM17" s="271"/>
      <c r="CN17" s="271"/>
      <c r="CO17" s="271"/>
      <c r="CP17" s="271"/>
      <c r="CQ17" s="271"/>
      <c r="CR17" s="271"/>
      <c r="CS17" s="271"/>
      <c r="CT17" s="271"/>
      <c r="CU17" s="271"/>
      <c r="CV17" s="271"/>
      <c r="CW17" s="271"/>
      <c r="CX17" s="271"/>
      <c r="CY17" s="271"/>
      <c r="CZ17" s="271"/>
      <c r="DA17" s="271"/>
      <c r="DB17" s="271"/>
      <c r="DC17" s="271"/>
      <c r="DD17" s="225"/>
      <c r="DE17" s="243"/>
    </row>
    <row r="18" spans="2:109" s="241" customFormat="1" x14ac:dyDescent="0.25">
      <c r="B18" s="242"/>
      <c r="C18" s="263">
        <v>7.5</v>
      </c>
      <c r="D18" s="820" t="s">
        <v>816</v>
      </c>
      <c r="E18" s="219" t="s">
        <v>1117</v>
      </c>
      <c r="F18" s="225"/>
      <c r="G18" s="219"/>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1"/>
      <c r="AJ18" s="271"/>
      <c r="AK18" s="271"/>
      <c r="AL18" s="271"/>
      <c r="AM18" s="271"/>
      <c r="AN18" s="271"/>
      <c r="AO18" s="271"/>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271"/>
      <c r="CA18" s="271"/>
      <c r="CB18" s="271"/>
      <c r="CC18" s="271"/>
      <c r="CD18" s="271"/>
      <c r="CE18" s="271"/>
      <c r="CF18" s="271"/>
      <c r="CG18" s="271"/>
      <c r="CH18" s="271"/>
      <c r="CI18" s="271"/>
      <c r="CJ18" s="271"/>
      <c r="CK18" s="271"/>
      <c r="CL18" s="271"/>
      <c r="CM18" s="271"/>
      <c r="CN18" s="271"/>
      <c r="CO18" s="271"/>
      <c r="CP18" s="271"/>
      <c r="CQ18" s="271"/>
      <c r="CR18" s="271"/>
      <c r="CS18" s="271"/>
      <c r="CT18" s="271"/>
      <c r="CU18" s="271"/>
      <c r="CV18" s="271"/>
      <c r="CW18" s="271"/>
      <c r="CX18" s="271"/>
      <c r="CY18" s="271"/>
      <c r="CZ18" s="271"/>
      <c r="DA18" s="271"/>
      <c r="DB18" s="271"/>
      <c r="DC18" s="271"/>
      <c r="DD18" s="225"/>
      <c r="DE18" s="243"/>
    </row>
    <row r="19" spans="2:109" ht="18" customHeight="1" x14ac:dyDescent="0.25">
      <c r="B19" s="217"/>
      <c r="C19" s="260"/>
      <c r="D19" s="115" t="s">
        <v>469</v>
      </c>
      <c r="E19" s="239"/>
      <c r="F19" s="239"/>
      <c r="G19" s="239"/>
      <c r="H19" s="237"/>
      <c r="I19" s="237"/>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7"/>
      <c r="AM19" s="237"/>
      <c r="AN19" s="237"/>
      <c r="AO19" s="237"/>
      <c r="AP19" s="237"/>
      <c r="AQ19" s="237"/>
      <c r="AR19" s="237"/>
      <c r="AS19" s="237"/>
      <c r="AT19" s="237"/>
      <c r="AU19" s="237"/>
      <c r="AV19" s="237"/>
      <c r="AW19" s="237"/>
      <c r="AX19" s="237"/>
      <c r="AY19" s="237"/>
      <c r="AZ19" s="237"/>
      <c r="BA19" s="237"/>
      <c r="BB19" s="237"/>
      <c r="BC19" s="237"/>
      <c r="BD19" s="237"/>
      <c r="BE19" s="237"/>
      <c r="BF19" s="237"/>
      <c r="BG19" s="237"/>
      <c r="BH19" s="237"/>
      <c r="BI19" s="237"/>
      <c r="BJ19" s="237"/>
      <c r="BK19" s="237"/>
      <c r="BL19" s="237"/>
      <c r="BM19" s="237"/>
      <c r="BN19" s="237"/>
      <c r="BO19" s="237"/>
      <c r="BP19" s="237"/>
      <c r="BQ19" s="237"/>
      <c r="BR19" s="237"/>
      <c r="BS19" s="237"/>
      <c r="BT19" s="237"/>
      <c r="BU19" s="237"/>
      <c r="BV19" s="237"/>
      <c r="BW19" s="237"/>
      <c r="BX19" s="237"/>
      <c r="BY19" s="237"/>
      <c r="BZ19" s="237"/>
      <c r="CA19" s="237"/>
      <c r="CB19" s="237"/>
      <c r="CC19" s="237"/>
      <c r="CD19" s="237"/>
      <c r="CE19" s="237"/>
      <c r="CF19" s="237"/>
      <c r="CG19" s="237"/>
      <c r="CH19" s="237"/>
      <c r="CI19" s="237"/>
      <c r="CJ19" s="237"/>
      <c r="CK19" s="237"/>
      <c r="CL19" s="237"/>
      <c r="CM19" s="237"/>
      <c r="CN19" s="237"/>
      <c r="CO19" s="237"/>
      <c r="CP19" s="237"/>
      <c r="CQ19" s="237"/>
      <c r="CR19" s="237"/>
      <c r="CS19" s="237"/>
      <c r="CT19" s="237"/>
      <c r="CU19" s="237"/>
      <c r="CV19" s="237"/>
      <c r="CW19" s="237"/>
      <c r="CX19" s="237"/>
      <c r="CY19" s="237"/>
      <c r="CZ19" s="237"/>
      <c r="DA19" s="237"/>
      <c r="DB19" s="237"/>
      <c r="DC19" s="237"/>
      <c r="DD19" s="237"/>
      <c r="DE19" s="220"/>
    </row>
    <row r="20" spans="2:109" x14ac:dyDescent="0.25">
      <c r="B20" s="217"/>
      <c r="C20" s="263" t="s">
        <v>934</v>
      </c>
      <c r="D20" s="820" t="s">
        <v>6</v>
      </c>
      <c r="E20" s="219" t="s">
        <v>1117</v>
      </c>
      <c r="F20" s="219"/>
      <c r="G20" s="219"/>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s="271"/>
      <c r="CA20" s="271"/>
      <c r="CB20" s="271"/>
      <c r="CC20" s="271"/>
      <c r="CD20" s="271"/>
      <c r="CE20" s="271"/>
      <c r="CF20" s="271"/>
      <c r="CG20" s="271"/>
      <c r="CH20" s="271"/>
      <c r="CI20" s="271"/>
      <c r="CJ20" s="271"/>
      <c r="CK20" s="271"/>
      <c r="CL20" s="271"/>
      <c r="CM20" s="271"/>
      <c r="CN20" s="271"/>
      <c r="CO20" s="271"/>
      <c r="CP20" s="271"/>
      <c r="CQ20" s="271"/>
      <c r="CR20" s="271"/>
      <c r="CS20" s="271"/>
      <c r="CT20" s="271"/>
      <c r="CU20" s="271"/>
      <c r="CV20" s="271"/>
      <c r="CW20" s="271"/>
      <c r="CX20" s="271"/>
      <c r="CY20" s="271"/>
      <c r="CZ20" s="271"/>
      <c r="DA20" s="271"/>
      <c r="DB20" s="271"/>
      <c r="DC20" s="271"/>
      <c r="DD20" s="225"/>
      <c r="DE20" s="220"/>
    </row>
    <row r="21" spans="2:109" x14ac:dyDescent="0.25">
      <c r="B21" s="217"/>
      <c r="C21" s="263" t="s">
        <v>935</v>
      </c>
      <c r="D21" s="820" t="s">
        <v>7</v>
      </c>
      <c r="E21" s="219" t="s">
        <v>1117</v>
      </c>
      <c r="F21" s="219"/>
      <c r="G21" s="219"/>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1"/>
      <c r="AJ21" s="271"/>
      <c r="AK21" s="271"/>
      <c r="AL21" s="271"/>
      <c r="AM21" s="271"/>
      <c r="AN21" s="271"/>
      <c r="AO21" s="271"/>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s="271"/>
      <c r="CA21" s="271"/>
      <c r="CB21" s="271"/>
      <c r="CC21" s="271"/>
      <c r="CD21" s="271"/>
      <c r="CE21" s="271"/>
      <c r="CF21" s="271"/>
      <c r="CG21" s="271"/>
      <c r="CH21" s="271"/>
      <c r="CI21" s="271"/>
      <c r="CJ21" s="271"/>
      <c r="CK21" s="271"/>
      <c r="CL21" s="271"/>
      <c r="CM21" s="271"/>
      <c r="CN21" s="271"/>
      <c r="CO21" s="271"/>
      <c r="CP21" s="271"/>
      <c r="CQ21" s="271"/>
      <c r="CR21" s="271"/>
      <c r="CS21" s="271"/>
      <c r="CT21" s="271"/>
      <c r="CU21" s="271"/>
      <c r="CV21" s="271"/>
      <c r="CW21" s="271"/>
      <c r="CX21" s="271"/>
      <c r="CY21" s="271"/>
      <c r="CZ21" s="271"/>
      <c r="DA21" s="271"/>
      <c r="DB21" s="271"/>
      <c r="DC21" s="271"/>
      <c r="DD21" s="225"/>
      <c r="DE21" s="220"/>
    </row>
    <row r="22" spans="2:109" x14ac:dyDescent="0.25">
      <c r="B22" s="217"/>
      <c r="C22" s="263" t="s">
        <v>936</v>
      </c>
      <c r="D22" s="820" t="s">
        <v>0</v>
      </c>
      <c r="E22" s="219" t="s">
        <v>1117</v>
      </c>
      <c r="F22" s="219"/>
      <c r="G22" s="219"/>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1"/>
      <c r="AJ22" s="271"/>
      <c r="AK22" s="271"/>
      <c r="AL22" s="271"/>
      <c r="AM22" s="271"/>
      <c r="AN22" s="271"/>
      <c r="AO22" s="271"/>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s="271"/>
      <c r="CA22" s="271"/>
      <c r="CB22" s="271"/>
      <c r="CC22" s="271"/>
      <c r="CD22" s="271"/>
      <c r="CE22" s="271"/>
      <c r="CF22" s="271"/>
      <c r="CG22" s="271"/>
      <c r="CH22" s="271"/>
      <c r="CI22" s="271"/>
      <c r="CJ22" s="271"/>
      <c r="CK22" s="271"/>
      <c r="CL22" s="271"/>
      <c r="CM22" s="271"/>
      <c r="CN22" s="271"/>
      <c r="CO22" s="271"/>
      <c r="CP22" s="271"/>
      <c r="CQ22" s="271"/>
      <c r="CR22" s="271"/>
      <c r="CS22" s="271"/>
      <c r="CT22" s="271"/>
      <c r="CU22" s="271"/>
      <c r="CV22" s="271"/>
      <c r="CW22" s="271"/>
      <c r="CX22" s="271"/>
      <c r="CY22" s="271"/>
      <c r="CZ22" s="271"/>
      <c r="DA22" s="271"/>
      <c r="DB22" s="271"/>
      <c r="DC22" s="271"/>
      <c r="DD22" s="225"/>
      <c r="DE22" s="220"/>
    </row>
    <row r="23" spans="2:109" x14ac:dyDescent="0.25">
      <c r="B23" s="217"/>
      <c r="C23" s="263" t="s">
        <v>937</v>
      </c>
      <c r="D23" s="820" t="s">
        <v>8</v>
      </c>
      <c r="E23" s="219" t="s">
        <v>1117</v>
      </c>
      <c r="F23" s="219"/>
      <c r="G23" s="219"/>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1"/>
      <c r="AJ23" s="271"/>
      <c r="AK23" s="271"/>
      <c r="AL23" s="271"/>
      <c r="AM23" s="271"/>
      <c r="AN23" s="271"/>
      <c r="AO23" s="271"/>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s="271"/>
      <c r="CA23" s="271"/>
      <c r="CB23" s="271"/>
      <c r="CC23" s="271"/>
      <c r="CD23" s="271"/>
      <c r="CE23" s="271"/>
      <c r="CF23" s="271"/>
      <c r="CG23" s="271"/>
      <c r="CH23" s="271"/>
      <c r="CI23" s="271"/>
      <c r="CJ23" s="271"/>
      <c r="CK23" s="271"/>
      <c r="CL23" s="271"/>
      <c r="CM23" s="271"/>
      <c r="CN23" s="271"/>
      <c r="CO23" s="271"/>
      <c r="CP23" s="271"/>
      <c r="CQ23" s="271"/>
      <c r="CR23" s="271"/>
      <c r="CS23" s="271"/>
      <c r="CT23" s="271"/>
      <c r="CU23" s="271"/>
      <c r="CV23" s="271"/>
      <c r="CW23" s="271"/>
      <c r="CX23" s="271"/>
      <c r="CY23" s="271"/>
      <c r="CZ23" s="271"/>
      <c r="DA23" s="271"/>
      <c r="DB23" s="271"/>
      <c r="DC23" s="271"/>
      <c r="DD23" s="225"/>
      <c r="DE23" s="220"/>
    </row>
    <row r="24" spans="2:109" x14ac:dyDescent="0.25">
      <c r="B24" s="217"/>
      <c r="C24" s="263" t="s">
        <v>651</v>
      </c>
      <c r="D24" s="820" t="s">
        <v>698</v>
      </c>
      <c r="E24" s="219" t="s">
        <v>1117</v>
      </c>
      <c r="F24" s="225"/>
      <c r="G24" s="219"/>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271"/>
      <c r="AH24" s="271"/>
      <c r="AI24" s="271"/>
      <c r="AJ24" s="271"/>
      <c r="AK24" s="271"/>
      <c r="AL24" s="271"/>
      <c r="AM24" s="271"/>
      <c r="AN24" s="271"/>
      <c r="AO24" s="271"/>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s="271"/>
      <c r="CA24" s="271"/>
      <c r="CB24" s="271"/>
      <c r="CC24" s="271"/>
      <c r="CD24" s="271"/>
      <c r="CE24" s="271"/>
      <c r="CF24" s="271"/>
      <c r="CG24" s="271"/>
      <c r="CH24" s="271"/>
      <c r="CI24" s="271"/>
      <c r="CJ24" s="271"/>
      <c r="CK24" s="271"/>
      <c r="CL24" s="271"/>
      <c r="CM24" s="271"/>
      <c r="CN24" s="271"/>
      <c r="CO24" s="271"/>
      <c r="CP24" s="271"/>
      <c r="CQ24" s="271"/>
      <c r="CR24" s="271"/>
      <c r="CS24" s="271"/>
      <c r="CT24" s="271"/>
      <c r="CU24" s="271"/>
      <c r="CV24" s="271"/>
      <c r="CW24" s="271"/>
      <c r="CX24" s="271"/>
      <c r="CY24" s="271"/>
      <c r="CZ24" s="271"/>
      <c r="DA24" s="271"/>
      <c r="DB24" s="271"/>
      <c r="DC24" s="271"/>
      <c r="DD24" s="225"/>
      <c r="DE24" s="220"/>
    </row>
    <row r="25" spans="2:109" ht="19.5" customHeight="1" x14ac:dyDescent="0.25">
      <c r="B25" s="217"/>
      <c r="C25" s="260"/>
      <c r="D25" s="115" t="s">
        <v>195</v>
      </c>
      <c r="E25" s="239"/>
      <c r="F25" s="239"/>
      <c r="G25" s="239"/>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37"/>
      <c r="CU25" s="237"/>
      <c r="CV25" s="237"/>
      <c r="CW25" s="237"/>
      <c r="CX25" s="237"/>
      <c r="CY25" s="237"/>
      <c r="CZ25" s="237"/>
      <c r="DA25" s="237"/>
      <c r="DB25" s="237"/>
      <c r="DC25" s="237"/>
      <c r="DD25" s="237"/>
      <c r="DE25" s="220"/>
    </row>
    <row r="26" spans="2:109" x14ac:dyDescent="0.25">
      <c r="B26" s="217"/>
      <c r="C26" s="263" t="s">
        <v>938</v>
      </c>
      <c r="D26" s="820" t="s">
        <v>638</v>
      </c>
      <c r="E26" s="219" t="s">
        <v>1117</v>
      </c>
      <c r="F26" s="219"/>
      <c r="G26" s="219"/>
      <c r="H26" s="271"/>
      <c r="I26" s="271"/>
      <c r="J26" s="271"/>
      <c r="K26" s="271"/>
      <c r="L26" s="271"/>
      <c r="M26" s="271"/>
      <c r="N26" s="271"/>
      <c r="O26" s="271"/>
      <c r="P26" s="271"/>
      <c r="Q26" s="271"/>
      <c r="R26" s="271"/>
      <c r="S26" s="271"/>
      <c r="T26" s="271"/>
      <c r="U26" s="271"/>
      <c r="V26" s="271"/>
      <c r="W26" s="271"/>
      <c r="X26" s="271"/>
      <c r="Y26" s="271"/>
      <c r="Z26" s="271"/>
      <c r="AA26" s="271"/>
      <c r="AB26" s="271"/>
      <c r="AC26" s="271"/>
      <c r="AD26" s="271"/>
      <c r="AE26" s="271"/>
      <c r="AF26" s="271"/>
      <c r="AG26" s="271"/>
      <c r="AH26" s="271"/>
      <c r="AI26" s="271"/>
      <c r="AJ26" s="271"/>
      <c r="AK26" s="271"/>
      <c r="AL26" s="271"/>
      <c r="AM26" s="271"/>
      <c r="AN26" s="271"/>
      <c r="AO26" s="271"/>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s="271"/>
      <c r="CA26" s="271"/>
      <c r="CB26" s="271"/>
      <c r="CC26" s="271"/>
      <c r="CD26" s="271"/>
      <c r="CE26" s="271"/>
      <c r="CF26" s="271"/>
      <c r="CG26" s="271"/>
      <c r="CH26" s="271"/>
      <c r="CI26" s="271"/>
      <c r="CJ26" s="271"/>
      <c r="CK26" s="271"/>
      <c r="CL26" s="271"/>
      <c r="CM26" s="271"/>
      <c r="CN26" s="271"/>
      <c r="CO26" s="271"/>
      <c r="CP26" s="271"/>
      <c r="CQ26" s="271"/>
      <c r="CR26" s="271"/>
      <c r="CS26" s="271"/>
      <c r="CT26" s="271"/>
      <c r="CU26" s="271"/>
      <c r="CV26" s="271"/>
      <c r="CW26" s="271"/>
      <c r="CX26" s="271"/>
      <c r="CY26" s="271"/>
      <c r="CZ26" s="271"/>
      <c r="DA26" s="271"/>
      <c r="DB26" s="271"/>
      <c r="DC26" s="271"/>
      <c r="DD26" s="225"/>
      <c r="DE26" s="220"/>
    </row>
    <row r="27" spans="2:109" x14ac:dyDescent="0.25">
      <c r="B27" s="217"/>
      <c r="C27" s="263" t="s">
        <v>939</v>
      </c>
      <c r="D27" s="820" t="s">
        <v>19</v>
      </c>
      <c r="E27" s="219" t="s">
        <v>1117</v>
      </c>
      <c r="F27" s="219"/>
      <c r="G27" s="219"/>
      <c r="H27" s="271"/>
      <c r="I27" s="271"/>
      <c r="J27" s="271"/>
      <c r="K27" s="271"/>
      <c r="L27" s="271"/>
      <c r="M27" s="271"/>
      <c r="N27" s="271"/>
      <c r="O27" s="271"/>
      <c r="P27" s="271"/>
      <c r="Q27" s="271"/>
      <c r="R27" s="271"/>
      <c r="S27" s="271"/>
      <c r="T27" s="271"/>
      <c r="U27" s="271"/>
      <c r="V27" s="271"/>
      <c r="W27" s="271"/>
      <c r="X27" s="271"/>
      <c r="Y27" s="271"/>
      <c r="Z27" s="271"/>
      <c r="AA27" s="271"/>
      <c r="AB27" s="271"/>
      <c r="AC27" s="271"/>
      <c r="AD27" s="271"/>
      <c r="AE27" s="271"/>
      <c r="AF27" s="271"/>
      <c r="AG27" s="271"/>
      <c r="AH27" s="271"/>
      <c r="AI27" s="271"/>
      <c r="AJ27" s="271"/>
      <c r="AK27" s="271"/>
      <c r="AL27" s="271"/>
      <c r="AM27" s="271"/>
      <c r="AN27" s="271"/>
      <c r="AO27" s="271"/>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s="271"/>
      <c r="CA27" s="271"/>
      <c r="CB27" s="271"/>
      <c r="CC27" s="271"/>
      <c r="CD27" s="271"/>
      <c r="CE27" s="271"/>
      <c r="CF27" s="271"/>
      <c r="CG27" s="271"/>
      <c r="CH27" s="271"/>
      <c r="CI27" s="271"/>
      <c r="CJ27" s="271"/>
      <c r="CK27" s="271"/>
      <c r="CL27" s="271"/>
      <c r="CM27" s="271"/>
      <c r="CN27" s="271"/>
      <c r="CO27" s="271"/>
      <c r="CP27" s="271"/>
      <c r="CQ27" s="271"/>
      <c r="CR27" s="271"/>
      <c r="CS27" s="271"/>
      <c r="CT27" s="271"/>
      <c r="CU27" s="271"/>
      <c r="CV27" s="271"/>
      <c r="CW27" s="271"/>
      <c r="CX27" s="271"/>
      <c r="CY27" s="271"/>
      <c r="CZ27" s="271"/>
      <c r="DA27" s="271"/>
      <c r="DB27" s="271"/>
      <c r="DC27" s="271"/>
      <c r="DD27" s="225"/>
      <c r="DE27" s="220"/>
    </row>
    <row r="28" spans="2:109" x14ac:dyDescent="0.25">
      <c r="B28" s="217"/>
      <c r="C28" s="263" t="s">
        <v>940</v>
      </c>
      <c r="D28" s="820" t="s">
        <v>698</v>
      </c>
      <c r="E28" s="219" t="s">
        <v>1117</v>
      </c>
      <c r="F28" s="225"/>
      <c r="G28" s="219"/>
      <c r="H28" s="271"/>
      <c r="I28" s="271"/>
      <c r="J28" s="271"/>
      <c r="K28" s="271"/>
      <c r="L28" s="271"/>
      <c r="M28" s="271"/>
      <c r="N28" s="271"/>
      <c r="O28" s="271"/>
      <c r="P28" s="271"/>
      <c r="Q28" s="271"/>
      <c r="R28" s="271"/>
      <c r="S28" s="271"/>
      <c r="T28" s="271"/>
      <c r="U28" s="271"/>
      <c r="V28" s="271"/>
      <c r="W28" s="271"/>
      <c r="X28" s="271"/>
      <c r="Y28" s="271"/>
      <c r="Z28" s="271"/>
      <c r="AA28" s="271"/>
      <c r="AB28" s="271"/>
      <c r="AC28" s="271"/>
      <c r="AD28" s="271"/>
      <c r="AE28" s="271"/>
      <c r="AF28" s="271"/>
      <c r="AG28" s="271"/>
      <c r="AH28" s="271"/>
      <c r="AI28" s="271"/>
      <c r="AJ28" s="271"/>
      <c r="AK28" s="271"/>
      <c r="AL28" s="271"/>
      <c r="AM28" s="271"/>
      <c r="AN28" s="271"/>
      <c r="AO28" s="271"/>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s="271"/>
      <c r="CA28" s="271"/>
      <c r="CB28" s="271"/>
      <c r="CC28" s="271"/>
      <c r="CD28" s="271"/>
      <c r="CE28" s="271"/>
      <c r="CF28" s="271"/>
      <c r="CG28" s="271"/>
      <c r="CH28" s="271"/>
      <c r="CI28" s="271"/>
      <c r="CJ28" s="271"/>
      <c r="CK28" s="271"/>
      <c r="CL28" s="271"/>
      <c r="CM28" s="271"/>
      <c r="CN28" s="271"/>
      <c r="CO28" s="271"/>
      <c r="CP28" s="271"/>
      <c r="CQ28" s="271"/>
      <c r="CR28" s="271"/>
      <c r="CS28" s="271"/>
      <c r="CT28" s="271"/>
      <c r="CU28" s="271"/>
      <c r="CV28" s="271"/>
      <c r="CW28" s="271"/>
      <c r="CX28" s="271"/>
      <c r="CY28" s="271"/>
      <c r="CZ28" s="271"/>
      <c r="DA28" s="271"/>
      <c r="DB28" s="271"/>
      <c r="DC28" s="271"/>
      <c r="DD28" s="225"/>
      <c r="DE28" s="220"/>
    </row>
    <row r="29" spans="2:109" x14ac:dyDescent="0.25">
      <c r="B29" s="217"/>
      <c r="C29" s="260"/>
      <c r="D29" s="226"/>
      <c r="E29" s="219"/>
      <c r="F29" s="219"/>
      <c r="G29" s="219"/>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c r="BW29" s="244"/>
      <c r="BX29" s="244"/>
      <c r="BY29" s="244"/>
      <c r="BZ29" s="244"/>
      <c r="CA29" s="244"/>
      <c r="CB29" s="244"/>
      <c r="CC29" s="244"/>
      <c r="CD29" s="244"/>
      <c r="CE29" s="244"/>
      <c r="CF29" s="244"/>
      <c r="CG29" s="244"/>
      <c r="CH29" s="244"/>
      <c r="CI29" s="244"/>
      <c r="CJ29" s="244"/>
      <c r="CK29" s="244"/>
      <c r="CL29" s="244"/>
      <c r="CM29" s="244"/>
      <c r="CN29" s="244"/>
      <c r="CO29" s="244"/>
      <c r="CP29" s="244"/>
      <c r="CQ29" s="244"/>
      <c r="CR29" s="244"/>
      <c r="CS29" s="244"/>
      <c r="CT29" s="244"/>
      <c r="CU29" s="244"/>
      <c r="CV29" s="244"/>
      <c r="CW29" s="244"/>
      <c r="CX29" s="244"/>
      <c r="CY29" s="244"/>
      <c r="CZ29" s="244"/>
      <c r="DA29" s="244"/>
      <c r="DB29" s="244"/>
      <c r="DC29" s="244"/>
      <c r="DD29" s="244"/>
      <c r="DE29" s="220"/>
    </row>
    <row r="30" spans="2:109" s="223" customFormat="1" x14ac:dyDescent="0.25">
      <c r="B30" s="221"/>
      <c r="C30" s="264"/>
      <c r="D30" s="272" t="s">
        <v>789</v>
      </c>
      <c r="E30" s="273" t="s">
        <v>1117</v>
      </c>
      <c r="F30" s="276" t="s">
        <v>571</v>
      </c>
      <c r="G30" s="276"/>
      <c r="H30" s="535">
        <f>SUM(H14:H29)</f>
        <v>0</v>
      </c>
      <c r="I30" s="535">
        <f>SUM(I14:I29)</f>
        <v>0</v>
      </c>
      <c r="J30" s="535">
        <f>SUM(J14:J29)</f>
        <v>0</v>
      </c>
      <c r="K30" s="535">
        <f>SUM(K14:K29)</f>
        <v>0</v>
      </c>
      <c r="L30" s="535">
        <f t="shared" ref="L30:BW30" si="0">SUM(L14:L29)</f>
        <v>0</v>
      </c>
      <c r="M30" s="535">
        <f t="shared" si="0"/>
        <v>0</v>
      </c>
      <c r="N30" s="535">
        <f t="shared" si="0"/>
        <v>0</v>
      </c>
      <c r="O30" s="535">
        <f t="shared" si="0"/>
        <v>0</v>
      </c>
      <c r="P30" s="535">
        <f t="shared" si="0"/>
        <v>0</v>
      </c>
      <c r="Q30" s="535">
        <f t="shared" si="0"/>
        <v>0</v>
      </c>
      <c r="R30" s="535">
        <f t="shared" si="0"/>
        <v>0</v>
      </c>
      <c r="S30" s="535">
        <f t="shared" si="0"/>
        <v>0</v>
      </c>
      <c r="T30" s="535">
        <f t="shared" si="0"/>
        <v>0</v>
      </c>
      <c r="U30" s="535">
        <f t="shared" si="0"/>
        <v>0</v>
      </c>
      <c r="V30" s="535">
        <f t="shared" si="0"/>
        <v>0</v>
      </c>
      <c r="W30" s="535">
        <f t="shared" si="0"/>
        <v>0</v>
      </c>
      <c r="X30" s="535">
        <f t="shared" si="0"/>
        <v>0</v>
      </c>
      <c r="Y30" s="535">
        <f t="shared" si="0"/>
        <v>0</v>
      </c>
      <c r="Z30" s="535">
        <f t="shared" si="0"/>
        <v>0</v>
      </c>
      <c r="AA30" s="535">
        <f t="shared" si="0"/>
        <v>0</v>
      </c>
      <c r="AB30" s="535">
        <f t="shared" si="0"/>
        <v>0</v>
      </c>
      <c r="AC30" s="535">
        <f t="shared" si="0"/>
        <v>0</v>
      </c>
      <c r="AD30" s="535">
        <f t="shared" si="0"/>
        <v>0</v>
      </c>
      <c r="AE30" s="535">
        <f t="shared" si="0"/>
        <v>0</v>
      </c>
      <c r="AF30" s="535">
        <f t="shared" si="0"/>
        <v>0</v>
      </c>
      <c r="AG30" s="535">
        <f t="shared" si="0"/>
        <v>0</v>
      </c>
      <c r="AH30" s="535">
        <f t="shared" si="0"/>
        <v>0</v>
      </c>
      <c r="AI30" s="535">
        <f t="shared" si="0"/>
        <v>0</v>
      </c>
      <c r="AJ30" s="535">
        <f t="shared" si="0"/>
        <v>0</v>
      </c>
      <c r="AK30" s="535">
        <f t="shared" si="0"/>
        <v>0</v>
      </c>
      <c r="AL30" s="535">
        <f t="shared" si="0"/>
        <v>0</v>
      </c>
      <c r="AM30" s="535">
        <f t="shared" si="0"/>
        <v>0</v>
      </c>
      <c r="AN30" s="535">
        <f t="shared" si="0"/>
        <v>0</v>
      </c>
      <c r="AO30" s="535">
        <f t="shared" si="0"/>
        <v>0</v>
      </c>
      <c r="AP30" s="535">
        <f t="shared" si="0"/>
        <v>0</v>
      </c>
      <c r="AQ30" s="535">
        <f t="shared" si="0"/>
        <v>0</v>
      </c>
      <c r="AR30" s="535">
        <f t="shared" si="0"/>
        <v>0</v>
      </c>
      <c r="AS30" s="535">
        <f t="shared" si="0"/>
        <v>0</v>
      </c>
      <c r="AT30" s="535">
        <f t="shared" si="0"/>
        <v>0</v>
      </c>
      <c r="AU30" s="535">
        <f t="shared" si="0"/>
        <v>0</v>
      </c>
      <c r="AV30" s="535">
        <f t="shared" si="0"/>
        <v>0</v>
      </c>
      <c r="AW30" s="535">
        <f t="shared" si="0"/>
        <v>0</v>
      </c>
      <c r="AX30" s="535">
        <f t="shared" si="0"/>
        <v>0</v>
      </c>
      <c r="AY30" s="535">
        <f t="shared" si="0"/>
        <v>0</v>
      </c>
      <c r="AZ30" s="535">
        <f t="shared" si="0"/>
        <v>0</v>
      </c>
      <c r="BA30" s="535">
        <f t="shared" si="0"/>
        <v>0</v>
      </c>
      <c r="BB30" s="535">
        <f t="shared" si="0"/>
        <v>0</v>
      </c>
      <c r="BC30" s="535">
        <f t="shared" si="0"/>
        <v>0</v>
      </c>
      <c r="BD30" s="535">
        <f t="shared" si="0"/>
        <v>0</v>
      </c>
      <c r="BE30" s="535">
        <f t="shared" si="0"/>
        <v>0</v>
      </c>
      <c r="BF30" s="535">
        <f t="shared" si="0"/>
        <v>0</v>
      </c>
      <c r="BG30" s="535">
        <f t="shared" si="0"/>
        <v>0</v>
      </c>
      <c r="BH30" s="535">
        <f t="shared" si="0"/>
        <v>0</v>
      </c>
      <c r="BI30" s="535">
        <f t="shared" si="0"/>
        <v>0</v>
      </c>
      <c r="BJ30" s="535">
        <f t="shared" si="0"/>
        <v>0</v>
      </c>
      <c r="BK30" s="535">
        <f t="shared" si="0"/>
        <v>0</v>
      </c>
      <c r="BL30" s="535">
        <f t="shared" si="0"/>
        <v>0</v>
      </c>
      <c r="BM30" s="535">
        <f t="shared" si="0"/>
        <v>0</v>
      </c>
      <c r="BN30" s="535">
        <f t="shared" si="0"/>
        <v>0</v>
      </c>
      <c r="BO30" s="535">
        <f t="shared" si="0"/>
        <v>0</v>
      </c>
      <c r="BP30" s="535">
        <f t="shared" si="0"/>
        <v>0</v>
      </c>
      <c r="BQ30" s="535">
        <f t="shared" si="0"/>
        <v>0</v>
      </c>
      <c r="BR30" s="535">
        <f t="shared" si="0"/>
        <v>0</v>
      </c>
      <c r="BS30" s="535">
        <f t="shared" si="0"/>
        <v>0</v>
      </c>
      <c r="BT30" s="535">
        <f t="shared" si="0"/>
        <v>0</v>
      </c>
      <c r="BU30" s="535">
        <f t="shared" si="0"/>
        <v>0</v>
      </c>
      <c r="BV30" s="535">
        <f t="shared" si="0"/>
        <v>0</v>
      </c>
      <c r="BW30" s="535">
        <f t="shared" si="0"/>
        <v>0</v>
      </c>
      <c r="BX30" s="535">
        <f t="shared" ref="BX30:DC30" si="1">SUM(BX14:BX29)</f>
        <v>0</v>
      </c>
      <c r="BY30" s="535">
        <f t="shared" si="1"/>
        <v>0</v>
      </c>
      <c r="BZ30" s="535">
        <f t="shared" si="1"/>
        <v>0</v>
      </c>
      <c r="CA30" s="535">
        <f t="shared" si="1"/>
        <v>0</v>
      </c>
      <c r="CB30" s="535">
        <f t="shared" si="1"/>
        <v>0</v>
      </c>
      <c r="CC30" s="535">
        <f t="shared" si="1"/>
        <v>0</v>
      </c>
      <c r="CD30" s="535">
        <f t="shared" si="1"/>
        <v>0</v>
      </c>
      <c r="CE30" s="535">
        <f t="shared" si="1"/>
        <v>0</v>
      </c>
      <c r="CF30" s="535">
        <f t="shared" si="1"/>
        <v>0</v>
      </c>
      <c r="CG30" s="535">
        <f t="shared" si="1"/>
        <v>0</v>
      </c>
      <c r="CH30" s="535">
        <f t="shared" si="1"/>
        <v>0</v>
      </c>
      <c r="CI30" s="535">
        <f t="shared" si="1"/>
        <v>0</v>
      </c>
      <c r="CJ30" s="535">
        <f t="shared" si="1"/>
        <v>0</v>
      </c>
      <c r="CK30" s="535">
        <f t="shared" si="1"/>
        <v>0</v>
      </c>
      <c r="CL30" s="535">
        <f t="shared" si="1"/>
        <v>0</v>
      </c>
      <c r="CM30" s="535">
        <f t="shared" si="1"/>
        <v>0</v>
      </c>
      <c r="CN30" s="535">
        <f t="shared" si="1"/>
        <v>0</v>
      </c>
      <c r="CO30" s="535">
        <f t="shared" si="1"/>
        <v>0</v>
      </c>
      <c r="CP30" s="535">
        <f t="shared" si="1"/>
        <v>0</v>
      </c>
      <c r="CQ30" s="535">
        <f t="shared" si="1"/>
        <v>0</v>
      </c>
      <c r="CR30" s="535">
        <f t="shared" si="1"/>
        <v>0</v>
      </c>
      <c r="CS30" s="535">
        <f t="shared" si="1"/>
        <v>0</v>
      </c>
      <c r="CT30" s="535">
        <f t="shared" si="1"/>
        <v>0</v>
      </c>
      <c r="CU30" s="535">
        <f t="shared" si="1"/>
        <v>0</v>
      </c>
      <c r="CV30" s="535">
        <f t="shared" si="1"/>
        <v>0</v>
      </c>
      <c r="CW30" s="535">
        <f t="shared" si="1"/>
        <v>0</v>
      </c>
      <c r="CX30" s="535">
        <f t="shared" si="1"/>
        <v>0</v>
      </c>
      <c r="CY30" s="535">
        <f t="shared" si="1"/>
        <v>0</v>
      </c>
      <c r="CZ30" s="535">
        <f t="shared" si="1"/>
        <v>0</v>
      </c>
      <c r="DA30" s="535">
        <f t="shared" si="1"/>
        <v>0</v>
      </c>
      <c r="DB30" s="535">
        <f t="shared" si="1"/>
        <v>0</v>
      </c>
      <c r="DC30" s="535">
        <f t="shared" si="1"/>
        <v>0</v>
      </c>
      <c r="DD30" s="224"/>
      <c r="DE30" s="222"/>
    </row>
    <row r="31" spans="2:109" s="223" customFormat="1" ht="6.75" customHeight="1" x14ac:dyDescent="0.25">
      <c r="B31" s="221"/>
      <c r="C31" s="264"/>
      <c r="D31" s="272"/>
      <c r="E31" s="273"/>
      <c r="F31" s="276"/>
      <c r="G31" s="276"/>
      <c r="H31" s="823"/>
      <c r="I31" s="823"/>
      <c r="J31" s="823"/>
      <c r="K31" s="823"/>
      <c r="L31" s="823"/>
      <c r="M31" s="823"/>
      <c r="N31" s="823"/>
      <c r="O31" s="823"/>
      <c r="P31" s="823"/>
      <c r="Q31" s="823"/>
      <c r="R31" s="823"/>
      <c r="S31" s="823"/>
      <c r="T31" s="823"/>
      <c r="U31" s="823"/>
      <c r="V31" s="823"/>
      <c r="W31" s="823"/>
      <c r="X31" s="823"/>
      <c r="Y31" s="823"/>
      <c r="Z31" s="823"/>
      <c r="AA31" s="823"/>
      <c r="AB31" s="823"/>
      <c r="AC31" s="823"/>
      <c r="AD31" s="823"/>
      <c r="AE31" s="823"/>
      <c r="AF31" s="823"/>
      <c r="AG31" s="823"/>
      <c r="AH31" s="823"/>
      <c r="AI31" s="823"/>
      <c r="AJ31" s="823"/>
      <c r="AK31" s="823"/>
      <c r="AL31" s="823"/>
      <c r="AM31" s="823"/>
      <c r="AN31" s="823"/>
      <c r="AO31" s="823"/>
      <c r="AP31" s="823"/>
      <c r="AQ31" s="823"/>
      <c r="AR31" s="823"/>
      <c r="AS31" s="823"/>
      <c r="AT31" s="823"/>
      <c r="AU31" s="823"/>
      <c r="AV31" s="823"/>
      <c r="AW31" s="823"/>
      <c r="AX31" s="823"/>
      <c r="AY31" s="823"/>
      <c r="AZ31" s="823"/>
      <c r="BA31" s="823"/>
      <c r="BB31" s="823"/>
      <c r="BC31" s="823"/>
      <c r="BD31" s="823"/>
      <c r="BE31" s="823"/>
      <c r="BF31" s="823"/>
      <c r="BG31" s="823"/>
      <c r="BH31" s="823"/>
      <c r="BI31" s="823"/>
      <c r="BJ31" s="823"/>
      <c r="BK31" s="823"/>
      <c r="BL31" s="823"/>
      <c r="BM31" s="823"/>
      <c r="BN31" s="823"/>
      <c r="BO31" s="823"/>
      <c r="BP31" s="823"/>
      <c r="BQ31" s="823"/>
      <c r="BR31" s="823"/>
      <c r="BS31" s="823"/>
      <c r="BT31" s="823"/>
      <c r="BU31" s="823"/>
      <c r="BV31" s="823"/>
      <c r="BW31" s="823"/>
      <c r="BX31" s="823"/>
      <c r="BY31" s="823"/>
      <c r="BZ31" s="823"/>
      <c r="CA31" s="823"/>
      <c r="CB31" s="823"/>
      <c r="CC31" s="823"/>
      <c r="CD31" s="823"/>
      <c r="CE31" s="823"/>
      <c r="CF31" s="823"/>
      <c r="CG31" s="823"/>
      <c r="CH31" s="823"/>
      <c r="CI31" s="823"/>
      <c r="CJ31" s="823"/>
      <c r="CK31" s="823"/>
      <c r="CL31" s="823"/>
      <c r="CM31" s="823"/>
      <c r="CN31" s="823"/>
      <c r="CO31" s="823"/>
      <c r="CP31" s="823"/>
      <c r="CQ31" s="823"/>
      <c r="CR31" s="823"/>
      <c r="CS31" s="823"/>
      <c r="CT31" s="823"/>
      <c r="CU31" s="823"/>
      <c r="CV31" s="823"/>
      <c r="CW31" s="823"/>
      <c r="CX31" s="823"/>
      <c r="CY31" s="823"/>
      <c r="CZ31" s="823"/>
      <c r="DA31" s="823"/>
      <c r="DB31" s="823"/>
      <c r="DC31" s="823"/>
      <c r="DD31" s="224"/>
      <c r="DE31" s="222"/>
    </row>
    <row r="32" spans="2:109" x14ac:dyDescent="0.25">
      <c r="B32" s="217"/>
      <c r="C32" s="260"/>
      <c r="D32" s="272" t="s">
        <v>788</v>
      </c>
      <c r="E32" s="219"/>
      <c r="F32" s="276" t="s">
        <v>571</v>
      </c>
      <c r="G32" s="219"/>
      <c r="H32" s="1036">
        <f>SUM(H30:DC30)</f>
        <v>0</v>
      </c>
      <c r="I32" s="1036"/>
      <c r="J32" s="1036"/>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8"/>
      <c r="BS32" s="218"/>
      <c r="BT32" s="218"/>
      <c r="BU32" s="218"/>
      <c r="BV32" s="218"/>
      <c r="BW32" s="218"/>
      <c r="BX32" s="218"/>
      <c r="BY32" s="218"/>
      <c r="BZ32" s="218"/>
      <c r="CA32" s="218"/>
      <c r="CB32" s="218"/>
      <c r="CC32" s="218"/>
      <c r="CD32" s="218"/>
      <c r="CE32" s="218"/>
      <c r="CF32" s="218"/>
      <c r="CG32" s="218"/>
      <c r="CH32" s="218"/>
      <c r="CI32" s="218"/>
      <c r="CJ32" s="218"/>
      <c r="CK32" s="218"/>
      <c r="CL32" s="218"/>
      <c r="CM32" s="218"/>
      <c r="CN32" s="218"/>
      <c r="CO32" s="218"/>
      <c r="CP32" s="218"/>
      <c r="CQ32" s="218"/>
      <c r="CR32" s="218"/>
      <c r="CS32" s="218"/>
      <c r="CT32" s="218"/>
      <c r="CU32" s="218"/>
      <c r="CV32" s="218"/>
      <c r="CW32" s="218"/>
      <c r="CX32" s="218"/>
      <c r="CY32" s="218"/>
      <c r="CZ32" s="218"/>
      <c r="DA32" s="218"/>
      <c r="DB32" s="218"/>
      <c r="DC32" s="218"/>
      <c r="DD32" s="218"/>
      <c r="DE32" s="220"/>
    </row>
    <row r="33" spans="2:109" x14ac:dyDescent="0.25">
      <c r="B33" s="217"/>
      <c r="C33" s="260"/>
      <c r="D33" s="272"/>
      <c r="E33" s="219"/>
      <c r="F33" s="276"/>
      <c r="G33" s="219"/>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218"/>
      <c r="AM33" s="218"/>
      <c r="AN33" s="218"/>
      <c r="AO33" s="218"/>
      <c r="AP33" s="218"/>
      <c r="AQ33" s="218"/>
      <c r="AR33" s="218"/>
      <c r="AS33" s="218"/>
      <c r="AT33" s="218"/>
      <c r="AU33" s="218"/>
      <c r="AV33" s="218"/>
      <c r="AW33" s="218"/>
      <c r="AX33" s="218"/>
      <c r="AY33" s="218"/>
      <c r="AZ33" s="218"/>
      <c r="BA33" s="218"/>
      <c r="BB33" s="218"/>
      <c r="BC33" s="218"/>
      <c r="BD33" s="218"/>
      <c r="BE33" s="218"/>
      <c r="BF33" s="218"/>
      <c r="BG33" s="218"/>
      <c r="BH33" s="218"/>
      <c r="BI33" s="218"/>
      <c r="BJ33" s="218"/>
      <c r="BK33" s="218"/>
      <c r="BL33" s="218"/>
      <c r="BM33" s="218"/>
      <c r="BN33" s="218"/>
      <c r="BO33" s="218"/>
      <c r="BP33" s="218"/>
      <c r="BQ33" s="218"/>
      <c r="BR33" s="218"/>
      <c r="BS33" s="218"/>
      <c r="BT33" s="218"/>
      <c r="BU33" s="218"/>
      <c r="BV33" s="218"/>
      <c r="BW33" s="218"/>
      <c r="BX33" s="218"/>
      <c r="BY33" s="218"/>
      <c r="BZ33" s="218"/>
      <c r="CA33" s="218"/>
      <c r="CB33" s="218"/>
      <c r="CC33" s="218"/>
      <c r="CD33" s="218"/>
      <c r="CE33" s="218"/>
      <c r="CF33" s="218"/>
      <c r="CG33" s="218"/>
      <c r="CH33" s="218"/>
      <c r="CI33" s="218"/>
      <c r="CJ33" s="218"/>
      <c r="CK33" s="218"/>
      <c r="CL33" s="218"/>
      <c r="CM33" s="218"/>
      <c r="CN33" s="218"/>
      <c r="CO33" s="218"/>
      <c r="CP33" s="218"/>
      <c r="CQ33" s="218"/>
      <c r="CR33" s="218"/>
      <c r="CS33" s="218"/>
      <c r="CT33" s="218"/>
      <c r="CU33" s="218"/>
      <c r="CV33" s="218"/>
      <c r="CW33" s="218"/>
      <c r="CX33" s="218"/>
      <c r="CY33" s="218"/>
      <c r="CZ33" s="218"/>
      <c r="DA33" s="218"/>
      <c r="DB33" s="218"/>
      <c r="DC33" s="218"/>
      <c r="DD33" s="218"/>
      <c r="DE33" s="220"/>
    </row>
    <row r="34" spans="2:109" s="248" customFormat="1" x14ac:dyDescent="0.25">
      <c r="B34" s="249"/>
      <c r="C34" s="263" t="s">
        <v>941</v>
      </c>
      <c r="D34" s="226" t="s">
        <v>400</v>
      </c>
      <c r="E34" s="250" t="s">
        <v>331</v>
      </c>
      <c r="F34" s="277"/>
      <c r="G34" s="283"/>
      <c r="H34" s="218"/>
      <c r="I34" s="218"/>
      <c r="J34" s="218"/>
      <c r="K34" s="218"/>
      <c r="L34" s="218"/>
      <c r="M34" s="218"/>
      <c r="N34" s="218"/>
      <c r="O34" s="218"/>
      <c r="P34" s="218"/>
      <c r="Q34" s="218"/>
      <c r="R34" s="218"/>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51"/>
    </row>
    <row r="35" spans="2:109" x14ac:dyDescent="0.25">
      <c r="B35" s="217"/>
      <c r="C35" s="260"/>
      <c r="D35" s="272"/>
      <c r="E35" s="219"/>
      <c r="F35" s="822"/>
      <c r="G35" s="219"/>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c r="AY35" s="218"/>
      <c r="AZ35" s="218"/>
      <c r="BA35" s="218"/>
      <c r="BB35" s="218"/>
      <c r="BC35" s="218"/>
      <c r="BD35" s="218"/>
      <c r="BE35" s="218"/>
      <c r="BF35" s="218"/>
      <c r="BG35" s="218"/>
      <c r="BH35" s="218"/>
      <c r="BI35" s="218"/>
      <c r="BJ35" s="218"/>
      <c r="BK35" s="218"/>
      <c r="BL35" s="218"/>
      <c r="BM35" s="218"/>
      <c r="BN35" s="218"/>
      <c r="BO35" s="218"/>
      <c r="BP35" s="218"/>
      <c r="BQ35" s="218"/>
      <c r="BR35" s="218"/>
      <c r="BS35" s="218"/>
      <c r="BT35" s="218"/>
      <c r="BU35" s="218"/>
      <c r="BV35" s="218"/>
      <c r="BW35" s="218"/>
      <c r="BX35" s="218"/>
      <c r="BY35" s="218"/>
      <c r="BZ35" s="218"/>
      <c r="CA35" s="218"/>
      <c r="CB35" s="218"/>
      <c r="CC35" s="218"/>
      <c r="CD35" s="218"/>
      <c r="CE35" s="218"/>
      <c r="CF35" s="218"/>
      <c r="CG35" s="218"/>
      <c r="CH35" s="218"/>
      <c r="CI35" s="218"/>
      <c r="CJ35" s="218"/>
      <c r="CK35" s="218"/>
      <c r="CL35" s="218"/>
      <c r="CM35" s="218"/>
      <c r="CN35" s="218"/>
      <c r="CO35" s="218"/>
      <c r="CP35" s="218"/>
      <c r="CQ35" s="218"/>
      <c r="CR35" s="218"/>
      <c r="CS35" s="218"/>
      <c r="CT35" s="218"/>
      <c r="CU35" s="218"/>
      <c r="CV35" s="218"/>
      <c r="CW35" s="218"/>
      <c r="CX35" s="218"/>
      <c r="CY35" s="218"/>
      <c r="CZ35" s="218"/>
      <c r="DA35" s="218"/>
      <c r="DB35" s="218"/>
      <c r="DC35" s="218"/>
      <c r="DD35" s="218"/>
      <c r="DE35" s="220"/>
    </row>
    <row r="36" spans="2:109" ht="21" x14ac:dyDescent="0.25">
      <c r="B36" s="217"/>
      <c r="C36" s="260"/>
      <c r="D36" s="115" t="s">
        <v>507</v>
      </c>
      <c r="E36" s="238" t="s">
        <v>549</v>
      </c>
      <c r="F36" s="269"/>
      <c r="G36" s="269"/>
      <c r="H36" s="270"/>
      <c r="I36" s="270"/>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7"/>
      <c r="AP36" s="237"/>
      <c r="AQ36" s="237"/>
      <c r="AR36" s="237"/>
      <c r="AS36" s="237"/>
      <c r="AT36" s="237"/>
      <c r="AU36" s="237"/>
      <c r="AV36" s="237"/>
      <c r="AW36" s="237"/>
      <c r="AX36" s="237"/>
      <c r="AY36" s="237"/>
      <c r="AZ36" s="237"/>
      <c r="BA36" s="237"/>
      <c r="BB36" s="237"/>
      <c r="BC36" s="237"/>
      <c r="BD36" s="237"/>
      <c r="BE36" s="237"/>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c r="CB36" s="237"/>
      <c r="CC36" s="237"/>
      <c r="CD36" s="237"/>
      <c r="CE36" s="237"/>
      <c r="CF36" s="237"/>
      <c r="CG36" s="237"/>
      <c r="CH36" s="237"/>
      <c r="CI36" s="237"/>
      <c r="CJ36" s="237"/>
      <c r="CK36" s="237"/>
      <c r="CL36" s="237"/>
      <c r="CM36" s="237"/>
      <c r="CN36" s="237"/>
      <c r="CO36" s="237"/>
      <c r="CP36" s="237"/>
      <c r="CQ36" s="237"/>
      <c r="CR36" s="237"/>
      <c r="CS36" s="237"/>
      <c r="CT36" s="237"/>
      <c r="CU36" s="237"/>
      <c r="CV36" s="237"/>
      <c r="CW36" s="237"/>
      <c r="CX36" s="237"/>
      <c r="CY36" s="237"/>
      <c r="CZ36" s="237"/>
      <c r="DA36" s="237"/>
      <c r="DB36" s="237"/>
      <c r="DC36" s="237"/>
      <c r="DD36" s="237"/>
      <c r="DE36" s="220"/>
    </row>
    <row r="37" spans="2:109" x14ac:dyDescent="0.25">
      <c r="B37" s="217"/>
      <c r="C37" s="263" t="s">
        <v>942</v>
      </c>
      <c r="D37" s="245" t="s">
        <v>431</v>
      </c>
      <c r="E37" s="219"/>
      <c r="F37" s="139"/>
      <c r="G37" s="142"/>
      <c r="H37" s="143" t="s">
        <v>699</v>
      </c>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c r="AQ37" s="218"/>
      <c r="AR37" s="218"/>
      <c r="AS37" s="218"/>
      <c r="AT37" s="218"/>
      <c r="AU37" s="218"/>
      <c r="AV37" s="218"/>
      <c r="AW37" s="218"/>
      <c r="AX37" s="218"/>
      <c r="AY37" s="218"/>
      <c r="AZ37" s="218"/>
      <c r="BA37" s="218"/>
      <c r="BB37" s="218"/>
      <c r="BC37" s="218"/>
      <c r="BD37" s="218"/>
      <c r="BE37" s="218"/>
      <c r="BF37" s="218"/>
      <c r="BG37" s="218"/>
      <c r="BH37" s="218"/>
      <c r="BI37" s="218"/>
      <c r="BJ37" s="218"/>
      <c r="BK37" s="218"/>
      <c r="BL37" s="218"/>
      <c r="BM37" s="218"/>
      <c r="BN37" s="218"/>
      <c r="BO37" s="218"/>
      <c r="BP37" s="218"/>
      <c r="BQ37" s="218"/>
      <c r="BR37" s="218"/>
      <c r="BS37" s="218"/>
      <c r="BT37" s="218"/>
      <c r="BU37" s="218"/>
      <c r="BV37" s="218"/>
      <c r="BW37" s="218"/>
      <c r="BX37" s="218"/>
      <c r="BY37" s="218"/>
      <c r="BZ37" s="218"/>
      <c r="CA37" s="218"/>
      <c r="CB37" s="218"/>
      <c r="CC37" s="218"/>
      <c r="CD37" s="218"/>
      <c r="CE37" s="218"/>
      <c r="CF37" s="218"/>
      <c r="CG37" s="218"/>
      <c r="CH37" s="218"/>
      <c r="CI37" s="218"/>
      <c r="CJ37" s="218"/>
      <c r="CK37" s="218"/>
      <c r="CL37" s="218"/>
      <c r="CM37" s="218"/>
      <c r="CN37" s="218"/>
      <c r="CO37" s="218"/>
      <c r="CP37" s="218"/>
      <c r="CQ37" s="218"/>
      <c r="CR37" s="218"/>
      <c r="CS37" s="218"/>
      <c r="CT37" s="218"/>
      <c r="CU37" s="218"/>
      <c r="CV37" s="218"/>
      <c r="CW37" s="218"/>
      <c r="CX37" s="218"/>
      <c r="CY37" s="218"/>
      <c r="CZ37" s="218"/>
      <c r="DA37" s="218"/>
      <c r="DB37" s="218"/>
      <c r="DC37" s="218"/>
      <c r="DD37" s="218"/>
      <c r="DE37" s="220"/>
    </row>
    <row r="38" spans="2:109" x14ac:dyDescent="0.25">
      <c r="B38" s="217"/>
      <c r="C38" s="260"/>
      <c r="D38" s="274"/>
      <c r="E38" s="219"/>
      <c r="F38" s="267"/>
      <c r="G38" s="267"/>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8"/>
      <c r="BL38" s="218"/>
      <c r="BM38" s="218"/>
      <c r="BN38" s="218"/>
      <c r="BO38" s="218"/>
      <c r="BP38" s="218"/>
      <c r="BQ38" s="218"/>
      <c r="BR38" s="218"/>
      <c r="BS38" s="218"/>
      <c r="BT38" s="218"/>
      <c r="BU38" s="218"/>
      <c r="BV38" s="218"/>
      <c r="BW38" s="218"/>
      <c r="BX38" s="218"/>
      <c r="BY38" s="218"/>
      <c r="BZ38" s="218"/>
      <c r="CA38" s="218"/>
      <c r="CB38" s="218"/>
      <c r="CC38" s="218"/>
      <c r="CD38" s="218"/>
      <c r="CE38" s="218"/>
      <c r="CF38" s="218"/>
      <c r="CG38" s="218"/>
      <c r="CH38" s="218"/>
      <c r="CI38" s="218"/>
      <c r="CJ38" s="218"/>
      <c r="CK38" s="218"/>
      <c r="CL38" s="218"/>
      <c r="CM38" s="218"/>
      <c r="CN38" s="218"/>
      <c r="CO38" s="218"/>
      <c r="CP38" s="218"/>
      <c r="CQ38" s="218"/>
      <c r="CR38" s="218"/>
      <c r="CS38" s="218"/>
      <c r="CT38" s="218"/>
      <c r="CU38" s="218"/>
      <c r="CV38" s="218"/>
      <c r="CW38" s="218"/>
      <c r="CX38" s="218"/>
      <c r="CY38" s="218"/>
      <c r="CZ38" s="218"/>
      <c r="DA38" s="218"/>
      <c r="DB38" s="218"/>
      <c r="DC38" s="218"/>
      <c r="DD38" s="218"/>
      <c r="DE38" s="220"/>
    </row>
    <row r="39" spans="2:109" ht="21" x14ac:dyDescent="0.35">
      <c r="B39" s="217"/>
      <c r="C39" s="263" t="s">
        <v>943</v>
      </c>
      <c r="D39" s="226" t="s">
        <v>572</v>
      </c>
      <c r="E39" s="219" t="s">
        <v>1117</v>
      </c>
      <c r="F39" s="219"/>
      <c r="G39" s="219"/>
      <c r="H39" s="271"/>
      <c r="I39" s="271"/>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1"/>
      <c r="CE39" s="271"/>
      <c r="CF39" s="271"/>
      <c r="CG39" s="271"/>
      <c r="CH39" s="271"/>
      <c r="CI39" s="271"/>
      <c r="CJ39" s="271"/>
      <c r="CK39" s="271"/>
      <c r="CL39" s="271"/>
      <c r="CM39" s="271"/>
      <c r="CN39" s="271"/>
      <c r="CO39" s="271"/>
      <c r="CP39" s="271"/>
      <c r="CQ39" s="271"/>
      <c r="CR39" s="271"/>
      <c r="CS39" s="271"/>
      <c r="CT39" s="271"/>
      <c r="CU39" s="271"/>
      <c r="CV39" s="271"/>
      <c r="CW39" s="271"/>
      <c r="CX39" s="271"/>
      <c r="CY39" s="271"/>
      <c r="CZ39" s="271"/>
      <c r="DA39" s="271"/>
      <c r="DB39" s="271"/>
      <c r="DC39" s="271"/>
      <c r="DD39" s="225"/>
      <c r="DE39" s="220"/>
    </row>
    <row r="40" spans="2:109" x14ac:dyDescent="0.25">
      <c r="B40" s="217"/>
      <c r="C40" s="263"/>
      <c r="D40" s="226"/>
      <c r="E40" s="219"/>
      <c r="F40" s="219"/>
      <c r="G40" s="219"/>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c r="AN40" s="218"/>
      <c r="AO40" s="218"/>
      <c r="AP40" s="218"/>
      <c r="AQ40" s="218"/>
      <c r="AR40" s="218"/>
      <c r="AS40" s="218"/>
      <c r="AT40" s="218"/>
      <c r="AU40" s="218"/>
      <c r="AV40" s="218"/>
      <c r="AW40" s="218"/>
      <c r="AX40" s="218"/>
      <c r="AY40" s="218"/>
      <c r="AZ40" s="218"/>
      <c r="BA40" s="218"/>
      <c r="BB40" s="218"/>
      <c r="BC40" s="218"/>
      <c r="BD40" s="218"/>
      <c r="BE40" s="218"/>
      <c r="BF40" s="218"/>
      <c r="BG40" s="218"/>
      <c r="BH40" s="218"/>
      <c r="BI40" s="218"/>
      <c r="BJ40" s="218"/>
      <c r="BK40" s="218"/>
      <c r="BL40" s="218"/>
      <c r="BM40" s="218"/>
      <c r="BN40" s="218"/>
      <c r="BO40" s="218"/>
      <c r="BP40" s="218"/>
      <c r="BQ40" s="218"/>
      <c r="BR40" s="218"/>
      <c r="BS40" s="218"/>
      <c r="BT40" s="218"/>
      <c r="BU40" s="218"/>
      <c r="BV40" s="218"/>
      <c r="BW40" s="218"/>
      <c r="BX40" s="218"/>
      <c r="BY40" s="218"/>
      <c r="BZ40" s="218"/>
      <c r="CA40" s="218"/>
      <c r="CB40" s="218"/>
      <c r="CC40" s="218"/>
      <c r="CD40" s="218"/>
      <c r="CE40" s="218"/>
      <c r="CF40" s="218"/>
      <c r="CG40" s="218"/>
      <c r="CH40" s="218"/>
      <c r="CI40" s="218"/>
      <c r="CJ40" s="218"/>
      <c r="CK40" s="218"/>
      <c r="CL40" s="218"/>
      <c r="CM40" s="218"/>
      <c r="CN40" s="218"/>
      <c r="CO40" s="218"/>
      <c r="CP40" s="218"/>
      <c r="CQ40" s="218"/>
      <c r="CR40" s="218"/>
      <c r="CS40" s="218"/>
      <c r="CT40" s="218"/>
      <c r="CU40" s="218"/>
      <c r="CV40" s="218"/>
      <c r="CW40" s="218"/>
      <c r="CX40" s="218"/>
      <c r="CY40" s="218"/>
      <c r="CZ40" s="218"/>
      <c r="DA40" s="218"/>
      <c r="DB40" s="218"/>
      <c r="DC40" s="218"/>
      <c r="DD40" s="225"/>
      <c r="DE40" s="220"/>
    </row>
    <row r="41" spans="2:109" x14ac:dyDescent="0.25">
      <c r="B41" s="217"/>
      <c r="C41" s="263" t="s">
        <v>944</v>
      </c>
      <c r="D41" s="226" t="s">
        <v>433</v>
      </c>
      <c r="E41" s="219" t="s">
        <v>1117</v>
      </c>
      <c r="F41" s="219"/>
      <c r="G41" s="219"/>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M41" s="271"/>
      <c r="CN41" s="271"/>
      <c r="CO41" s="271"/>
      <c r="CP41" s="271"/>
      <c r="CQ41" s="271"/>
      <c r="CR41" s="271"/>
      <c r="CS41" s="271"/>
      <c r="CT41" s="271"/>
      <c r="CU41" s="271"/>
      <c r="CV41" s="271"/>
      <c r="CW41" s="271"/>
      <c r="CX41" s="271"/>
      <c r="CY41" s="271"/>
      <c r="CZ41" s="271"/>
      <c r="DA41" s="271"/>
      <c r="DB41" s="271"/>
      <c r="DC41" s="271"/>
      <c r="DD41" s="225"/>
      <c r="DE41" s="220"/>
    </row>
    <row r="42" spans="2:109" x14ac:dyDescent="0.25">
      <c r="B42" s="217"/>
      <c r="C42" s="263" t="s">
        <v>945</v>
      </c>
      <c r="D42" s="226" t="s">
        <v>434</v>
      </c>
      <c r="E42" s="219" t="s">
        <v>1117</v>
      </c>
      <c r="F42" s="219"/>
      <c r="G42" s="219"/>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M42" s="271"/>
      <c r="CN42" s="271"/>
      <c r="CO42" s="271"/>
      <c r="CP42" s="271"/>
      <c r="CQ42" s="271"/>
      <c r="CR42" s="271"/>
      <c r="CS42" s="271"/>
      <c r="CT42" s="271"/>
      <c r="CU42" s="271"/>
      <c r="CV42" s="271"/>
      <c r="CW42" s="271"/>
      <c r="CX42" s="271"/>
      <c r="CY42" s="271"/>
      <c r="CZ42" s="271"/>
      <c r="DA42" s="271"/>
      <c r="DB42" s="271"/>
      <c r="DC42" s="271"/>
      <c r="DD42" s="225"/>
      <c r="DE42" s="220"/>
    </row>
    <row r="43" spans="2:109" x14ac:dyDescent="0.25">
      <c r="B43" s="217"/>
      <c r="C43" s="260"/>
      <c r="D43" s="216"/>
      <c r="E43" s="219"/>
      <c r="F43" s="219"/>
      <c r="G43" s="219"/>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8"/>
      <c r="BL43" s="218"/>
      <c r="BM43" s="218"/>
      <c r="BN43" s="218"/>
      <c r="BO43" s="218"/>
      <c r="BP43" s="218"/>
      <c r="BQ43" s="218"/>
      <c r="BR43" s="218"/>
      <c r="BS43" s="218"/>
      <c r="BT43" s="218"/>
      <c r="BU43" s="218"/>
      <c r="BV43" s="218"/>
      <c r="BW43" s="218"/>
      <c r="BX43" s="218"/>
      <c r="BY43" s="218"/>
      <c r="BZ43" s="218"/>
      <c r="CA43" s="218"/>
      <c r="CB43" s="218"/>
      <c r="CC43" s="218"/>
      <c r="CD43" s="218"/>
      <c r="CE43" s="218"/>
      <c r="CF43" s="218"/>
      <c r="CG43" s="218"/>
      <c r="CH43" s="218"/>
      <c r="CI43" s="218"/>
      <c r="CJ43" s="218"/>
      <c r="CK43" s="218"/>
      <c r="CL43" s="218"/>
      <c r="CM43" s="218"/>
      <c r="CN43" s="218"/>
      <c r="CO43" s="218"/>
      <c r="CP43" s="218"/>
      <c r="CQ43" s="218"/>
      <c r="CR43" s="218"/>
      <c r="CS43" s="218"/>
      <c r="CT43" s="218"/>
      <c r="CU43" s="218"/>
      <c r="CV43" s="218"/>
      <c r="CW43" s="218"/>
      <c r="CX43" s="218"/>
      <c r="CY43" s="218"/>
      <c r="CZ43" s="218"/>
      <c r="DA43" s="218"/>
      <c r="DB43" s="218"/>
      <c r="DC43" s="218"/>
      <c r="DD43" s="218"/>
      <c r="DE43" s="220"/>
    </row>
    <row r="44" spans="2:109" ht="22.5" customHeight="1" x14ac:dyDescent="0.25">
      <c r="B44" s="217"/>
      <c r="C44" s="262" t="s">
        <v>570</v>
      </c>
      <c r="D44" s="240"/>
      <c r="E44" s="238" t="s">
        <v>549</v>
      </c>
      <c r="F44" s="239"/>
      <c r="G44" s="239"/>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c r="AL44" s="237"/>
      <c r="AM44" s="237"/>
      <c r="AN44" s="237"/>
      <c r="AO44" s="237"/>
      <c r="AP44" s="237"/>
      <c r="AQ44" s="237"/>
      <c r="AR44" s="237"/>
      <c r="AS44" s="237"/>
      <c r="AT44" s="237"/>
      <c r="AU44" s="237"/>
      <c r="AV44" s="237"/>
      <c r="AW44" s="237"/>
      <c r="AX44" s="237"/>
      <c r="AY44" s="237"/>
      <c r="AZ44" s="237"/>
      <c r="BA44" s="237"/>
      <c r="BB44" s="237"/>
      <c r="BC44" s="237"/>
      <c r="BD44" s="237"/>
      <c r="BE44" s="237"/>
      <c r="BF44" s="237"/>
      <c r="BG44" s="237"/>
      <c r="BH44" s="237"/>
      <c r="BI44" s="237"/>
      <c r="BJ44" s="237"/>
      <c r="BK44" s="237"/>
      <c r="BL44" s="237"/>
      <c r="BM44" s="237"/>
      <c r="BN44" s="237"/>
      <c r="BO44" s="237"/>
      <c r="BP44" s="237"/>
      <c r="BQ44" s="237"/>
      <c r="BR44" s="237"/>
      <c r="BS44" s="237"/>
      <c r="BT44" s="237"/>
      <c r="BU44" s="237"/>
      <c r="BV44" s="237"/>
      <c r="BW44" s="237"/>
      <c r="BX44" s="237"/>
      <c r="BY44" s="237"/>
      <c r="BZ44" s="237"/>
      <c r="CA44" s="237"/>
      <c r="CB44" s="237"/>
      <c r="CC44" s="237"/>
      <c r="CD44" s="237"/>
      <c r="CE44" s="237"/>
      <c r="CF44" s="237"/>
      <c r="CG44" s="237"/>
      <c r="CH44" s="237"/>
      <c r="CI44" s="237"/>
      <c r="CJ44" s="237"/>
      <c r="CK44" s="237"/>
      <c r="CL44" s="237"/>
      <c r="CM44" s="237"/>
      <c r="CN44" s="237"/>
      <c r="CO44" s="237"/>
      <c r="CP44" s="237"/>
      <c r="CQ44" s="237"/>
      <c r="CR44" s="237"/>
      <c r="CS44" s="237"/>
      <c r="CT44" s="237"/>
      <c r="CU44" s="237"/>
      <c r="CV44" s="237"/>
      <c r="CW44" s="237"/>
      <c r="CX44" s="237"/>
      <c r="CY44" s="237"/>
      <c r="CZ44" s="237"/>
      <c r="DA44" s="237"/>
      <c r="DB44" s="237"/>
      <c r="DC44" s="237"/>
      <c r="DD44" s="237"/>
      <c r="DE44" s="220"/>
    </row>
    <row r="45" spans="2:109" ht="9" customHeight="1" x14ac:dyDescent="0.25">
      <c r="B45" s="217"/>
      <c r="C45" s="260"/>
      <c r="D45" s="216"/>
      <c r="E45" s="219"/>
      <c r="F45" s="219"/>
      <c r="G45" s="219"/>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218"/>
      <c r="CC45" s="218"/>
      <c r="CD45" s="218"/>
      <c r="CE45" s="218"/>
      <c r="CF45" s="218"/>
      <c r="CG45" s="218"/>
      <c r="CH45" s="218"/>
      <c r="CI45" s="218"/>
      <c r="CJ45" s="218"/>
      <c r="CK45" s="218"/>
      <c r="CL45" s="218"/>
      <c r="CM45" s="218"/>
      <c r="CN45" s="218"/>
      <c r="CO45" s="218"/>
      <c r="CP45" s="218"/>
      <c r="CQ45" s="218"/>
      <c r="CR45" s="218"/>
      <c r="CS45" s="218"/>
      <c r="CT45" s="218"/>
      <c r="CU45" s="218"/>
      <c r="CV45" s="218"/>
      <c r="CW45" s="218"/>
      <c r="CX45" s="218"/>
      <c r="CY45" s="218"/>
      <c r="CZ45" s="218"/>
      <c r="DA45" s="218"/>
      <c r="DB45" s="218"/>
      <c r="DC45" s="218"/>
      <c r="DD45" s="218"/>
      <c r="DE45" s="220"/>
    </row>
    <row r="46" spans="2:109" ht="21" x14ac:dyDescent="0.35">
      <c r="B46" s="217"/>
      <c r="C46" s="263" t="s">
        <v>946</v>
      </c>
      <c r="D46" s="226" t="s">
        <v>606</v>
      </c>
      <c r="E46" s="219" t="s">
        <v>1117</v>
      </c>
      <c r="F46" s="219"/>
      <c r="G46" s="219"/>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M46" s="271"/>
      <c r="CN46" s="271"/>
      <c r="CO46" s="271"/>
      <c r="CP46" s="271"/>
      <c r="CQ46" s="271"/>
      <c r="CR46" s="271"/>
      <c r="CS46" s="271"/>
      <c r="CT46" s="271"/>
      <c r="CU46" s="271"/>
      <c r="CV46" s="271"/>
      <c r="CW46" s="271"/>
      <c r="CX46" s="271"/>
      <c r="CY46" s="271"/>
      <c r="CZ46" s="271"/>
      <c r="DA46" s="271"/>
      <c r="DB46" s="271"/>
      <c r="DC46" s="271"/>
      <c r="DD46" s="225"/>
      <c r="DE46" s="220"/>
    </row>
    <row r="47" spans="2:109" x14ac:dyDescent="0.25">
      <c r="B47" s="217"/>
      <c r="C47" s="263" t="s">
        <v>652</v>
      </c>
      <c r="D47" s="226" t="s">
        <v>1</v>
      </c>
      <c r="E47" s="219" t="s">
        <v>1117</v>
      </c>
      <c r="F47" s="219"/>
      <c r="G47" s="219"/>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M47" s="271"/>
      <c r="CN47" s="271"/>
      <c r="CO47" s="271"/>
      <c r="CP47" s="271"/>
      <c r="CQ47" s="271"/>
      <c r="CR47" s="271"/>
      <c r="CS47" s="271"/>
      <c r="CT47" s="271"/>
      <c r="CU47" s="271"/>
      <c r="CV47" s="271"/>
      <c r="CW47" s="271"/>
      <c r="CX47" s="271"/>
      <c r="CY47" s="271"/>
      <c r="CZ47" s="271"/>
      <c r="DA47" s="271"/>
      <c r="DB47" s="271"/>
      <c r="DC47" s="271"/>
      <c r="DD47" s="225"/>
      <c r="DE47" s="220"/>
    </row>
    <row r="48" spans="2:109" x14ac:dyDescent="0.25">
      <c r="B48" s="217"/>
      <c r="C48" s="263" t="s">
        <v>947</v>
      </c>
      <c r="D48" s="820" t="s">
        <v>1128</v>
      </c>
      <c r="E48" s="219" t="s">
        <v>1117</v>
      </c>
      <c r="F48" s="225"/>
      <c r="G48" s="219"/>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25"/>
      <c r="DE48" s="220"/>
    </row>
    <row r="49" spans="2:109" x14ac:dyDescent="0.25">
      <c r="B49" s="217"/>
      <c r="C49" s="260"/>
      <c r="D49" s="226"/>
      <c r="E49" s="219"/>
      <c r="F49" s="219"/>
      <c r="G49" s="219"/>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4"/>
      <c r="BW49" s="244"/>
      <c r="BX49" s="244"/>
      <c r="BY49" s="244"/>
      <c r="BZ49" s="244"/>
      <c r="CA49" s="244"/>
      <c r="CB49" s="244"/>
      <c r="CC49" s="244"/>
      <c r="CD49" s="244"/>
      <c r="CE49" s="244"/>
      <c r="CF49" s="244"/>
      <c r="CG49" s="244"/>
      <c r="CH49" s="244"/>
      <c r="CI49" s="244"/>
      <c r="CJ49" s="244"/>
      <c r="CK49" s="244"/>
      <c r="CL49" s="244"/>
      <c r="CM49" s="244"/>
      <c r="CN49" s="244"/>
      <c r="CO49" s="244"/>
      <c r="CP49" s="244"/>
      <c r="CQ49" s="244"/>
      <c r="CR49" s="244"/>
      <c r="CS49" s="244"/>
      <c r="CT49" s="244"/>
      <c r="CU49" s="244"/>
      <c r="CV49" s="244"/>
      <c r="CW49" s="244"/>
      <c r="CX49" s="244"/>
      <c r="CY49" s="244"/>
      <c r="CZ49" s="244"/>
      <c r="DA49" s="244"/>
      <c r="DB49" s="244"/>
      <c r="DC49" s="244"/>
      <c r="DD49" s="244"/>
      <c r="DE49" s="220"/>
    </row>
    <row r="50" spans="2:109" x14ac:dyDescent="0.25">
      <c r="B50" s="217"/>
      <c r="C50" s="260"/>
      <c r="D50" s="272" t="s">
        <v>820</v>
      </c>
      <c r="E50" s="273" t="s">
        <v>1117</v>
      </c>
      <c r="F50" s="276" t="s">
        <v>571</v>
      </c>
      <c r="G50" s="276"/>
      <c r="H50" s="535">
        <f>SUM(H46:H49)</f>
        <v>0</v>
      </c>
      <c r="I50" s="535">
        <f t="shared" ref="I50:BT50" si="2">SUM(I46:I49)</f>
        <v>0</v>
      </c>
      <c r="J50" s="535">
        <f t="shared" si="2"/>
        <v>0</v>
      </c>
      <c r="K50" s="535">
        <f t="shared" si="2"/>
        <v>0</v>
      </c>
      <c r="L50" s="535">
        <f t="shared" si="2"/>
        <v>0</v>
      </c>
      <c r="M50" s="535">
        <f t="shared" si="2"/>
        <v>0</v>
      </c>
      <c r="N50" s="535">
        <f t="shared" si="2"/>
        <v>0</v>
      </c>
      <c r="O50" s="535">
        <f t="shared" si="2"/>
        <v>0</v>
      </c>
      <c r="P50" s="535">
        <f t="shared" si="2"/>
        <v>0</v>
      </c>
      <c r="Q50" s="535">
        <f t="shared" si="2"/>
        <v>0</v>
      </c>
      <c r="R50" s="535">
        <f t="shared" si="2"/>
        <v>0</v>
      </c>
      <c r="S50" s="535">
        <f t="shared" si="2"/>
        <v>0</v>
      </c>
      <c r="T50" s="535">
        <f t="shared" si="2"/>
        <v>0</v>
      </c>
      <c r="U50" s="535">
        <f t="shared" si="2"/>
        <v>0</v>
      </c>
      <c r="V50" s="535">
        <f t="shared" si="2"/>
        <v>0</v>
      </c>
      <c r="W50" s="535">
        <f t="shared" si="2"/>
        <v>0</v>
      </c>
      <c r="X50" s="535">
        <f t="shared" si="2"/>
        <v>0</v>
      </c>
      <c r="Y50" s="535">
        <f t="shared" si="2"/>
        <v>0</v>
      </c>
      <c r="Z50" s="535">
        <f t="shared" si="2"/>
        <v>0</v>
      </c>
      <c r="AA50" s="535">
        <f t="shared" si="2"/>
        <v>0</v>
      </c>
      <c r="AB50" s="535">
        <f t="shared" si="2"/>
        <v>0</v>
      </c>
      <c r="AC50" s="535">
        <f t="shared" si="2"/>
        <v>0</v>
      </c>
      <c r="AD50" s="535">
        <f t="shared" si="2"/>
        <v>0</v>
      </c>
      <c r="AE50" s="535">
        <f t="shared" si="2"/>
        <v>0</v>
      </c>
      <c r="AF50" s="535">
        <f t="shared" si="2"/>
        <v>0</v>
      </c>
      <c r="AG50" s="535">
        <f t="shared" si="2"/>
        <v>0</v>
      </c>
      <c r="AH50" s="535">
        <f t="shared" si="2"/>
        <v>0</v>
      </c>
      <c r="AI50" s="535">
        <f t="shared" si="2"/>
        <v>0</v>
      </c>
      <c r="AJ50" s="535">
        <f t="shared" si="2"/>
        <v>0</v>
      </c>
      <c r="AK50" s="535">
        <f t="shared" si="2"/>
        <v>0</v>
      </c>
      <c r="AL50" s="535">
        <f t="shared" si="2"/>
        <v>0</v>
      </c>
      <c r="AM50" s="535">
        <f t="shared" si="2"/>
        <v>0</v>
      </c>
      <c r="AN50" s="535">
        <f t="shared" si="2"/>
        <v>0</v>
      </c>
      <c r="AO50" s="535">
        <f t="shared" si="2"/>
        <v>0</v>
      </c>
      <c r="AP50" s="535">
        <f t="shared" si="2"/>
        <v>0</v>
      </c>
      <c r="AQ50" s="535">
        <f t="shared" si="2"/>
        <v>0</v>
      </c>
      <c r="AR50" s="535">
        <f t="shared" si="2"/>
        <v>0</v>
      </c>
      <c r="AS50" s="535">
        <f t="shared" si="2"/>
        <v>0</v>
      </c>
      <c r="AT50" s="535">
        <f t="shared" si="2"/>
        <v>0</v>
      </c>
      <c r="AU50" s="535">
        <f t="shared" si="2"/>
        <v>0</v>
      </c>
      <c r="AV50" s="535">
        <f t="shared" si="2"/>
        <v>0</v>
      </c>
      <c r="AW50" s="535">
        <f t="shared" si="2"/>
        <v>0</v>
      </c>
      <c r="AX50" s="535">
        <f t="shared" si="2"/>
        <v>0</v>
      </c>
      <c r="AY50" s="535">
        <f t="shared" si="2"/>
        <v>0</v>
      </c>
      <c r="AZ50" s="535">
        <f t="shared" si="2"/>
        <v>0</v>
      </c>
      <c r="BA50" s="535">
        <f t="shared" si="2"/>
        <v>0</v>
      </c>
      <c r="BB50" s="535">
        <f t="shared" si="2"/>
        <v>0</v>
      </c>
      <c r="BC50" s="535">
        <f t="shared" si="2"/>
        <v>0</v>
      </c>
      <c r="BD50" s="535">
        <f t="shared" si="2"/>
        <v>0</v>
      </c>
      <c r="BE50" s="535">
        <f t="shared" si="2"/>
        <v>0</v>
      </c>
      <c r="BF50" s="535">
        <f t="shared" si="2"/>
        <v>0</v>
      </c>
      <c r="BG50" s="535">
        <f t="shared" si="2"/>
        <v>0</v>
      </c>
      <c r="BH50" s="535">
        <f t="shared" si="2"/>
        <v>0</v>
      </c>
      <c r="BI50" s="535">
        <f t="shared" si="2"/>
        <v>0</v>
      </c>
      <c r="BJ50" s="535">
        <f t="shared" si="2"/>
        <v>0</v>
      </c>
      <c r="BK50" s="535">
        <f t="shared" si="2"/>
        <v>0</v>
      </c>
      <c r="BL50" s="535">
        <f t="shared" si="2"/>
        <v>0</v>
      </c>
      <c r="BM50" s="535">
        <f t="shared" si="2"/>
        <v>0</v>
      </c>
      <c r="BN50" s="535">
        <f t="shared" si="2"/>
        <v>0</v>
      </c>
      <c r="BO50" s="535">
        <f t="shared" si="2"/>
        <v>0</v>
      </c>
      <c r="BP50" s="535">
        <f t="shared" si="2"/>
        <v>0</v>
      </c>
      <c r="BQ50" s="535">
        <f t="shared" si="2"/>
        <v>0</v>
      </c>
      <c r="BR50" s="535">
        <f t="shared" si="2"/>
        <v>0</v>
      </c>
      <c r="BS50" s="535">
        <f t="shared" si="2"/>
        <v>0</v>
      </c>
      <c r="BT50" s="535">
        <f t="shared" si="2"/>
        <v>0</v>
      </c>
      <c r="BU50" s="535">
        <f t="shared" ref="BU50:DC50" si="3">SUM(BU46:BU49)</f>
        <v>0</v>
      </c>
      <c r="BV50" s="535">
        <f t="shared" si="3"/>
        <v>0</v>
      </c>
      <c r="BW50" s="535">
        <f t="shared" si="3"/>
        <v>0</v>
      </c>
      <c r="BX50" s="535">
        <f t="shared" si="3"/>
        <v>0</v>
      </c>
      <c r="BY50" s="535">
        <f t="shared" si="3"/>
        <v>0</v>
      </c>
      <c r="BZ50" s="535">
        <f t="shared" si="3"/>
        <v>0</v>
      </c>
      <c r="CA50" s="535">
        <f t="shared" si="3"/>
        <v>0</v>
      </c>
      <c r="CB50" s="535">
        <f t="shared" si="3"/>
        <v>0</v>
      </c>
      <c r="CC50" s="535">
        <f t="shared" si="3"/>
        <v>0</v>
      </c>
      <c r="CD50" s="535">
        <f t="shared" si="3"/>
        <v>0</v>
      </c>
      <c r="CE50" s="535">
        <f t="shared" si="3"/>
        <v>0</v>
      </c>
      <c r="CF50" s="535">
        <f t="shared" si="3"/>
        <v>0</v>
      </c>
      <c r="CG50" s="535">
        <f t="shared" si="3"/>
        <v>0</v>
      </c>
      <c r="CH50" s="535">
        <f t="shared" si="3"/>
        <v>0</v>
      </c>
      <c r="CI50" s="535">
        <f t="shared" si="3"/>
        <v>0</v>
      </c>
      <c r="CJ50" s="535">
        <f t="shared" si="3"/>
        <v>0</v>
      </c>
      <c r="CK50" s="535">
        <f t="shared" si="3"/>
        <v>0</v>
      </c>
      <c r="CL50" s="535">
        <f t="shared" si="3"/>
        <v>0</v>
      </c>
      <c r="CM50" s="535">
        <f t="shared" si="3"/>
        <v>0</v>
      </c>
      <c r="CN50" s="535">
        <f t="shared" si="3"/>
        <v>0</v>
      </c>
      <c r="CO50" s="535">
        <f t="shared" si="3"/>
        <v>0</v>
      </c>
      <c r="CP50" s="535">
        <f t="shared" si="3"/>
        <v>0</v>
      </c>
      <c r="CQ50" s="535">
        <f t="shared" si="3"/>
        <v>0</v>
      </c>
      <c r="CR50" s="535">
        <f t="shared" si="3"/>
        <v>0</v>
      </c>
      <c r="CS50" s="535">
        <f t="shared" si="3"/>
        <v>0</v>
      </c>
      <c r="CT50" s="535">
        <f t="shared" si="3"/>
        <v>0</v>
      </c>
      <c r="CU50" s="535">
        <f t="shared" si="3"/>
        <v>0</v>
      </c>
      <c r="CV50" s="535">
        <f t="shared" si="3"/>
        <v>0</v>
      </c>
      <c r="CW50" s="535">
        <f t="shared" si="3"/>
        <v>0</v>
      </c>
      <c r="CX50" s="535">
        <f t="shared" si="3"/>
        <v>0</v>
      </c>
      <c r="CY50" s="535">
        <f t="shared" si="3"/>
        <v>0</v>
      </c>
      <c r="CZ50" s="535">
        <f t="shared" si="3"/>
        <v>0</v>
      </c>
      <c r="DA50" s="535">
        <f t="shared" si="3"/>
        <v>0</v>
      </c>
      <c r="DB50" s="535">
        <f t="shared" si="3"/>
        <v>0</v>
      </c>
      <c r="DC50" s="535">
        <f t="shared" si="3"/>
        <v>0</v>
      </c>
      <c r="DD50" s="225"/>
      <c r="DE50" s="220"/>
    </row>
    <row r="51" spans="2:109" ht="6.75" customHeight="1" x14ac:dyDescent="0.25">
      <c r="B51" s="217"/>
      <c r="C51" s="260"/>
      <c r="D51" s="272"/>
      <c r="E51" s="273"/>
      <c r="F51" s="276"/>
      <c r="G51" s="276"/>
      <c r="H51" s="823"/>
      <c r="I51" s="823"/>
      <c r="J51" s="823"/>
      <c r="K51" s="823"/>
      <c r="L51" s="823"/>
      <c r="M51" s="823"/>
      <c r="N51" s="823"/>
      <c r="O51" s="823"/>
      <c r="P51" s="823"/>
      <c r="Q51" s="823"/>
      <c r="R51" s="823"/>
      <c r="S51" s="823"/>
      <c r="T51" s="823"/>
      <c r="U51" s="823"/>
      <c r="V51" s="823"/>
      <c r="W51" s="823"/>
      <c r="X51" s="823"/>
      <c r="Y51" s="823"/>
      <c r="Z51" s="823"/>
      <c r="AA51" s="823"/>
      <c r="AB51" s="823"/>
      <c r="AC51" s="823"/>
      <c r="AD51" s="823"/>
      <c r="AE51" s="823"/>
      <c r="AF51" s="823"/>
      <c r="AG51" s="823"/>
      <c r="AH51" s="823"/>
      <c r="AI51" s="823"/>
      <c r="AJ51" s="823"/>
      <c r="AK51" s="823"/>
      <c r="AL51" s="823"/>
      <c r="AM51" s="823"/>
      <c r="AN51" s="823"/>
      <c r="AO51" s="823"/>
      <c r="AP51" s="823"/>
      <c r="AQ51" s="823"/>
      <c r="AR51" s="823"/>
      <c r="AS51" s="823"/>
      <c r="AT51" s="823"/>
      <c r="AU51" s="823"/>
      <c r="AV51" s="823"/>
      <c r="AW51" s="823"/>
      <c r="AX51" s="823"/>
      <c r="AY51" s="823"/>
      <c r="AZ51" s="823"/>
      <c r="BA51" s="823"/>
      <c r="BB51" s="823"/>
      <c r="BC51" s="823"/>
      <c r="BD51" s="823"/>
      <c r="BE51" s="823"/>
      <c r="BF51" s="823"/>
      <c r="BG51" s="823"/>
      <c r="BH51" s="823"/>
      <c r="BI51" s="823"/>
      <c r="BJ51" s="823"/>
      <c r="BK51" s="823"/>
      <c r="BL51" s="823"/>
      <c r="BM51" s="823"/>
      <c r="BN51" s="823"/>
      <c r="BO51" s="823"/>
      <c r="BP51" s="823"/>
      <c r="BQ51" s="823"/>
      <c r="BR51" s="823"/>
      <c r="BS51" s="823"/>
      <c r="BT51" s="823"/>
      <c r="BU51" s="823"/>
      <c r="BV51" s="823"/>
      <c r="BW51" s="823"/>
      <c r="BX51" s="823"/>
      <c r="BY51" s="823"/>
      <c r="BZ51" s="823"/>
      <c r="CA51" s="823"/>
      <c r="CB51" s="823"/>
      <c r="CC51" s="823"/>
      <c r="CD51" s="823"/>
      <c r="CE51" s="823"/>
      <c r="CF51" s="823"/>
      <c r="CG51" s="823"/>
      <c r="CH51" s="823"/>
      <c r="CI51" s="823"/>
      <c r="CJ51" s="823"/>
      <c r="CK51" s="823"/>
      <c r="CL51" s="823"/>
      <c r="CM51" s="823"/>
      <c r="CN51" s="823"/>
      <c r="CO51" s="823"/>
      <c r="CP51" s="823"/>
      <c r="CQ51" s="823"/>
      <c r="CR51" s="823"/>
      <c r="CS51" s="823"/>
      <c r="CT51" s="823"/>
      <c r="CU51" s="823"/>
      <c r="CV51" s="823"/>
      <c r="CW51" s="823"/>
      <c r="CX51" s="823"/>
      <c r="CY51" s="823"/>
      <c r="CZ51" s="823"/>
      <c r="DA51" s="823"/>
      <c r="DB51" s="823"/>
      <c r="DC51" s="823"/>
      <c r="DD51" s="225"/>
      <c r="DE51" s="220"/>
    </row>
    <row r="52" spans="2:109" x14ac:dyDescent="0.25">
      <c r="B52" s="217"/>
      <c r="C52" s="260"/>
      <c r="D52" s="272" t="s">
        <v>821</v>
      </c>
      <c r="E52" s="219"/>
      <c r="F52" s="276" t="s">
        <v>571</v>
      </c>
      <c r="G52" s="219"/>
      <c r="H52" s="1036">
        <f>SUM(H50:DC50)</f>
        <v>0</v>
      </c>
      <c r="I52" s="1036"/>
      <c r="J52" s="1036"/>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N52" s="823"/>
      <c r="BO52" s="823"/>
      <c r="BP52" s="823"/>
      <c r="BQ52" s="823"/>
      <c r="BR52" s="823"/>
      <c r="BS52" s="823"/>
      <c r="BT52" s="823"/>
      <c r="BU52" s="823"/>
      <c r="BV52" s="823"/>
      <c r="BW52" s="823"/>
      <c r="BX52" s="823"/>
      <c r="BY52" s="823"/>
      <c r="BZ52" s="823"/>
      <c r="CA52" s="823"/>
      <c r="CB52" s="823"/>
      <c r="CC52" s="823"/>
      <c r="CD52" s="823"/>
      <c r="CE52" s="823"/>
      <c r="CF52" s="823"/>
      <c r="CG52" s="823"/>
      <c r="CH52" s="823"/>
      <c r="CI52" s="823"/>
      <c r="CJ52" s="823"/>
      <c r="CK52" s="823"/>
      <c r="CL52" s="823"/>
      <c r="CM52" s="823"/>
      <c r="CN52" s="823"/>
      <c r="CO52" s="823"/>
      <c r="CP52" s="823"/>
      <c r="CQ52" s="823"/>
      <c r="CR52" s="823"/>
      <c r="CS52" s="823"/>
      <c r="CT52" s="823"/>
      <c r="CU52" s="823"/>
      <c r="CV52" s="823"/>
      <c r="CW52" s="823"/>
      <c r="CX52" s="823"/>
      <c r="CY52" s="823"/>
      <c r="CZ52" s="823"/>
      <c r="DA52" s="823"/>
      <c r="DB52" s="823"/>
      <c r="DC52" s="823"/>
      <c r="DD52" s="225"/>
      <c r="DE52" s="220"/>
    </row>
    <row r="53" spans="2:109" x14ac:dyDescent="0.25">
      <c r="B53" s="217"/>
      <c r="C53" s="260"/>
      <c r="D53" s="272"/>
      <c r="E53" s="219"/>
      <c r="F53" s="276"/>
      <c r="G53" s="219"/>
      <c r="H53" s="218"/>
      <c r="I53" s="218"/>
      <c r="J53" s="218"/>
      <c r="K53" s="823"/>
      <c r="L53" s="823"/>
      <c r="M53" s="823"/>
      <c r="N53" s="823"/>
      <c r="O53" s="823"/>
      <c r="P53" s="823"/>
      <c r="Q53" s="823"/>
      <c r="R53" s="823"/>
      <c r="S53" s="823"/>
      <c r="T53" s="823"/>
      <c r="U53" s="823"/>
      <c r="V53" s="823"/>
      <c r="W53" s="823"/>
      <c r="X53" s="823"/>
      <c r="Y53" s="823"/>
      <c r="Z53" s="823"/>
      <c r="AA53" s="823"/>
      <c r="AB53" s="823"/>
      <c r="AC53" s="823"/>
      <c r="AD53" s="823"/>
      <c r="AE53" s="823"/>
      <c r="AF53" s="823"/>
      <c r="AG53" s="823"/>
      <c r="AH53" s="823"/>
      <c r="AI53" s="823"/>
      <c r="AJ53" s="823"/>
      <c r="AK53" s="823"/>
      <c r="AL53" s="823"/>
      <c r="AM53" s="823"/>
      <c r="AN53" s="823"/>
      <c r="AO53" s="823"/>
      <c r="AP53" s="823"/>
      <c r="AQ53" s="823"/>
      <c r="AR53" s="823"/>
      <c r="AS53" s="823"/>
      <c r="AT53" s="823"/>
      <c r="AU53" s="823"/>
      <c r="AV53" s="823"/>
      <c r="AW53" s="823"/>
      <c r="AX53" s="823"/>
      <c r="AY53" s="823"/>
      <c r="AZ53" s="823"/>
      <c r="BA53" s="823"/>
      <c r="BB53" s="823"/>
      <c r="BC53" s="823"/>
      <c r="BD53" s="823"/>
      <c r="BE53" s="823"/>
      <c r="BF53" s="823"/>
      <c r="BG53" s="823"/>
      <c r="BH53" s="823"/>
      <c r="BI53" s="823"/>
      <c r="BJ53" s="823"/>
      <c r="BK53" s="823"/>
      <c r="BL53" s="823"/>
      <c r="BM53" s="823"/>
      <c r="BN53" s="823"/>
      <c r="BO53" s="823"/>
      <c r="BP53" s="823"/>
      <c r="BQ53" s="823"/>
      <c r="BR53" s="823"/>
      <c r="BS53" s="823"/>
      <c r="BT53" s="823"/>
      <c r="BU53" s="823"/>
      <c r="BV53" s="823"/>
      <c r="BW53" s="823"/>
      <c r="BX53" s="823"/>
      <c r="BY53" s="823"/>
      <c r="BZ53" s="823"/>
      <c r="CA53" s="823"/>
      <c r="CB53" s="823"/>
      <c r="CC53" s="823"/>
      <c r="CD53" s="823"/>
      <c r="CE53" s="823"/>
      <c r="CF53" s="823"/>
      <c r="CG53" s="823"/>
      <c r="CH53" s="823"/>
      <c r="CI53" s="823"/>
      <c r="CJ53" s="823"/>
      <c r="CK53" s="823"/>
      <c r="CL53" s="823"/>
      <c r="CM53" s="823"/>
      <c r="CN53" s="823"/>
      <c r="CO53" s="823"/>
      <c r="CP53" s="823"/>
      <c r="CQ53" s="823"/>
      <c r="CR53" s="823"/>
      <c r="CS53" s="823"/>
      <c r="CT53" s="823"/>
      <c r="CU53" s="823"/>
      <c r="CV53" s="823"/>
      <c r="CW53" s="823"/>
      <c r="CX53" s="823"/>
      <c r="CY53" s="823"/>
      <c r="CZ53" s="823"/>
      <c r="DA53" s="823"/>
      <c r="DB53" s="823"/>
      <c r="DC53" s="823"/>
      <c r="DD53" s="225"/>
      <c r="DE53" s="220"/>
    </row>
    <row r="54" spans="2:109" x14ac:dyDescent="0.25">
      <c r="B54" s="217"/>
      <c r="C54" s="263" t="s">
        <v>948</v>
      </c>
      <c r="D54" s="226" t="s">
        <v>424</v>
      </c>
      <c r="E54" s="250" t="s">
        <v>331</v>
      </c>
      <c r="F54" s="277"/>
      <c r="G54" s="283"/>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8"/>
      <c r="BL54" s="218"/>
      <c r="BM54" s="218"/>
      <c r="BN54" s="218"/>
      <c r="BO54" s="218"/>
      <c r="BP54" s="218"/>
      <c r="BQ54" s="218"/>
      <c r="BR54" s="218"/>
      <c r="BS54" s="218"/>
      <c r="BT54" s="218"/>
      <c r="BU54" s="218"/>
      <c r="BV54" s="218"/>
      <c r="BW54" s="218"/>
      <c r="BX54" s="218"/>
      <c r="BY54" s="218"/>
      <c r="BZ54" s="218"/>
      <c r="CA54" s="218"/>
      <c r="CB54" s="218"/>
      <c r="CC54" s="218"/>
      <c r="CD54" s="218"/>
      <c r="CE54" s="218"/>
      <c r="CF54" s="218"/>
      <c r="CG54" s="218"/>
      <c r="CH54" s="218"/>
      <c r="CI54" s="218"/>
      <c r="CJ54" s="218"/>
      <c r="CK54" s="218"/>
      <c r="CL54" s="218"/>
      <c r="CM54" s="218"/>
      <c r="CN54" s="218"/>
      <c r="CO54" s="218"/>
      <c r="CP54" s="218"/>
      <c r="CQ54" s="218"/>
      <c r="CR54" s="218"/>
      <c r="CS54" s="218"/>
      <c r="CT54" s="218"/>
      <c r="CU54" s="218"/>
      <c r="CV54" s="218"/>
      <c r="CW54" s="218"/>
      <c r="CX54" s="218"/>
      <c r="CY54" s="218"/>
      <c r="CZ54" s="218"/>
      <c r="DA54" s="218"/>
      <c r="DB54" s="218"/>
      <c r="DC54" s="218"/>
      <c r="DD54" s="218"/>
      <c r="DE54" s="220"/>
    </row>
    <row r="55" spans="2:109" x14ac:dyDescent="0.25">
      <c r="B55" s="217"/>
      <c r="C55" s="260"/>
      <c r="D55" s="226"/>
      <c r="E55" s="219"/>
      <c r="F55" s="219"/>
      <c r="G55" s="219"/>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c r="BP55" s="218"/>
      <c r="BQ55" s="218"/>
      <c r="BR55" s="218"/>
      <c r="BS55" s="218"/>
      <c r="BT55" s="218"/>
      <c r="BU55" s="218"/>
      <c r="BV55" s="218"/>
      <c r="BW55" s="218"/>
      <c r="BX55" s="218"/>
      <c r="BY55" s="218"/>
      <c r="BZ55" s="218"/>
      <c r="CA55" s="218"/>
      <c r="CB55" s="218"/>
      <c r="CC55" s="218"/>
      <c r="CD55" s="218"/>
      <c r="CE55" s="218"/>
      <c r="CF55" s="218"/>
      <c r="CG55" s="218"/>
      <c r="CH55" s="218"/>
      <c r="CI55" s="218"/>
      <c r="CJ55" s="218"/>
      <c r="CK55" s="218"/>
      <c r="CL55" s="218"/>
      <c r="CM55" s="218"/>
      <c r="CN55" s="218"/>
      <c r="CO55" s="218"/>
      <c r="CP55" s="218"/>
      <c r="CQ55" s="218"/>
      <c r="CR55" s="218"/>
      <c r="CS55" s="218"/>
      <c r="CT55" s="218"/>
      <c r="CU55" s="218"/>
      <c r="CV55" s="218"/>
      <c r="CW55" s="218"/>
      <c r="CX55" s="218"/>
      <c r="CY55" s="218"/>
      <c r="CZ55" s="218"/>
      <c r="DA55" s="218"/>
      <c r="DB55" s="218"/>
      <c r="DC55" s="218"/>
      <c r="DD55" s="218"/>
      <c r="DE55" s="220"/>
    </row>
    <row r="56" spans="2:109" ht="21" customHeight="1" x14ac:dyDescent="0.25">
      <c r="B56" s="217"/>
      <c r="C56" s="262" t="s">
        <v>410</v>
      </c>
      <c r="D56" s="240"/>
      <c r="E56" s="266" t="s">
        <v>549</v>
      </c>
      <c r="F56" s="239"/>
      <c r="G56" s="239"/>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c r="AI56" s="237"/>
      <c r="AJ56" s="237"/>
      <c r="AK56" s="237"/>
      <c r="AL56" s="237"/>
      <c r="AM56" s="237"/>
      <c r="AN56" s="237"/>
      <c r="AO56" s="237"/>
      <c r="AP56" s="237"/>
      <c r="AQ56" s="237"/>
      <c r="AR56" s="237"/>
      <c r="AS56" s="237"/>
      <c r="AT56" s="237"/>
      <c r="AU56" s="237"/>
      <c r="AV56" s="237"/>
      <c r="AW56" s="237"/>
      <c r="AX56" s="237"/>
      <c r="AY56" s="237"/>
      <c r="AZ56" s="237"/>
      <c r="BA56" s="237"/>
      <c r="BB56" s="237"/>
      <c r="BC56" s="237"/>
      <c r="BD56" s="237"/>
      <c r="BE56" s="237"/>
      <c r="BF56" s="237"/>
      <c r="BG56" s="237"/>
      <c r="BH56" s="237"/>
      <c r="BI56" s="237"/>
      <c r="BJ56" s="237"/>
      <c r="BK56" s="237"/>
      <c r="BL56" s="237"/>
      <c r="BM56" s="237"/>
      <c r="BN56" s="237"/>
      <c r="BO56" s="237"/>
      <c r="BP56" s="237"/>
      <c r="BQ56" s="237"/>
      <c r="BR56" s="237"/>
      <c r="BS56" s="237"/>
      <c r="BT56" s="237"/>
      <c r="BU56" s="237"/>
      <c r="BV56" s="237"/>
      <c r="BW56" s="237"/>
      <c r="BX56" s="237"/>
      <c r="BY56" s="237"/>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c r="DA56" s="237"/>
      <c r="DB56" s="237"/>
      <c r="DC56" s="237"/>
      <c r="DD56" s="237"/>
      <c r="DE56" s="220"/>
    </row>
    <row r="57" spans="2:109" x14ac:dyDescent="0.25">
      <c r="B57" s="217"/>
      <c r="C57" s="260"/>
      <c r="D57" s="246"/>
      <c r="E57" s="219"/>
      <c r="F57" s="219"/>
      <c r="G57" s="219"/>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8"/>
      <c r="BA57" s="218"/>
      <c r="BB57" s="218"/>
      <c r="BC57" s="218"/>
      <c r="BD57" s="218"/>
      <c r="BE57" s="218"/>
      <c r="BF57" s="218"/>
      <c r="BG57" s="218"/>
      <c r="BH57" s="218"/>
      <c r="BI57" s="218"/>
      <c r="BJ57" s="218"/>
      <c r="BK57" s="218"/>
      <c r="BL57" s="218"/>
      <c r="BM57" s="218"/>
      <c r="BN57" s="218"/>
      <c r="BO57" s="218"/>
      <c r="BP57" s="218"/>
      <c r="BQ57" s="218"/>
      <c r="BR57" s="218"/>
      <c r="BS57" s="218"/>
      <c r="BT57" s="218"/>
      <c r="BU57" s="218"/>
      <c r="BV57" s="218"/>
      <c r="BW57" s="218"/>
      <c r="BX57" s="218"/>
      <c r="BY57" s="218"/>
      <c r="BZ57" s="218"/>
      <c r="CA57" s="218"/>
      <c r="CB57" s="218"/>
      <c r="CC57" s="218"/>
      <c r="CD57" s="218"/>
      <c r="CE57" s="218"/>
      <c r="CF57" s="218"/>
      <c r="CG57" s="218"/>
      <c r="CH57" s="218"/>
      <c r="CI57" s="218"/>
      <c r="CJ57" s="218"/>
      <c r="CK57" s="218"/>
      <c r="CL57" s="218"/>
      <c r="CM57" s="218"/>
      <c r="CN57" s="218"/>
      <c r="CO57" s="218"/>
      <c r="CP57" s="218"/>
      <c r="CQ57" s="218"/>
      <c r="CR57" s="218"/>
      <c r="CS57" s="218"/>
      <c r="CT57" s="218"/>
      <c r="CU57" s="218"/>
      <c r="CV57" s="218"/>
      <c r="CW57" s="218"/>
      <c r="CX57" s="218"/>
      <c r="CY57" s="218"/>
      <c r="CZ57" s="218"/>
      <c r="DA57" s="218"/>
      <c r="DB57" s="218"/>
      <c r="DC57" s="218"/>
      <c r="DD57" s="218"/>
      <c r="DE57" s="220"/>
    </row>
    <row r="58" spans="2:109" ht="19.5" customHeight="1" x14ac:dyDescent="0.25">
      <c r="B58" s="217"/>
      <c r="C58" s="260"/>
      <c r="D58" s="115" t="s">
        <v>375</v>
      </c>
      <c r="E58" s="239"/>
      <c r="F58" s="239"/>
      <c r="G58" s="239"/>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c r="AL58" s="237"/>
      <c r="AM58" s="237"/>
      <c r="AN58" s="237"/>
      <c r="AO58" s="237"/>
      <c r="AP58" s="237"/>
      <c r="AQ58" s="237"/>
      <c r="AR58" s="237"/>
      <c r="AS58" s="237"/>
      <c r="AT58" s="237"/>
      <c r="AU58" s="237"/>
      <c r="AV58" s="237"/>
      <c r="AW58" s="237"/>
      <c r="AX58" s="237"/>
      <c r="AY58" s="237"/>
      <c r="AZ58" s="237"/>
      <c r="BA58" s="237"/>
      <c r="BB58" s="237"/>
      <c r="BC58" s="237"/>
      <c r="BD58" s="237"/>
      <c r="BE58" s="237"/>
      <c r="BF58" s="237"/>
      <c r="BG58" s="237"/>
      <c r="BH58" s="237"/>
      <c r="BI58" s="237"/>
      <c r="BJ58" s="237"/>
      <c r="BK58" s="237"/>
      <c r="BL58" s="237"/>
      <c r="BM58" s="237"/>
      <c r="BN58" s="237"/>
      <c r="BO58" s="237"/>
      <c r="BP58" s="237"/>
      <c r="BQ58" s="237"/>
      <c r="BR58" s="237"/>
      <c r="BS58" s="237"/>
      <c r="BT58" s="237"/>
      <c r="BU58" s="237"/>
      <c r="BV58" s="237"/>
      <c r="BW58" s="237"/>
      <c r="BX58" s="237"/>
      <c r="BY58" s="237"/>
      <c r="BZ58" s="237"/>
      <c r="CA58" s="237"/>
      <c r="CB58" s="237"/>
      <c r="CC58" s="237"/>
      <c r="CD58" s="237"/>
      <c r="CE58" s="237"/>
      <c r="CF58" s="237"/>
      <c r="CG58" s="237"/>
      <c r="CH58" s="237"/>
      <c r="CI58" s="237"/>
      <c r="CJ58" s="237"/>
      <c r="CK58" s="237"/>
      <c r="CL58" s="237"/>
      <c r="CM58" s="237"/>
      <c r="CN58" s="237"/>
      <c r="CO58" s="237"/>
      <c r="CP58" s="237"/>
      <c r="CQ58" s="237"/>
      <c r="CR58" s="237"/>
      <c r="CS58" s="237"/>
      <c r="CT58" s="237"/>
      <c r="CU58" s="237"/>
      <c r="CV58" s="237"/>
      <c r="CW58" s="237"/>
      <c r="CX58" s="237"/>
      <c r="CY58" s="237"/>
      <c r="CZ58" s="237"/>
      <c r="DA58" s="237"/>
      <c r="DB58" s="237"/>
      <c r="DC58" s="237"/>
      <c r="DD58" s="237"/>
      <c r="DE58" s="220"/>
    </row>
    <row r="59" spans="2:109" x14ac:dyDescent="0.25">
      <c r="B59" s="217"/>
      <c r="C59" s="263" t="s">
        <v>949</v>
      </c>
      <c r="D59" s="226" t="s">
        <v>10</v>
      </c>
      <c r="E59" s="219" t="s">
        <v>120</v>
      </c>
      <c r="F59" s="219"/>
      <c r="G59" s="219"/>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c r="AW59" s="275"/>
      <c r="AX59" s="275"/>
      <c r="AY59" s="275"/>
      <c r="AZ59" s="275"/>
      <c r="BA59" s="275"/>
      <c r="BB59" s="275"/>
      <c r="BC59" s="275"/>
      <c r="BD59" s="275"/>
      <c r="BE59" s="275"/>
      <c r="BF59" s="275"/>
      <c r="BG59" s="275"/>
      <c r="BH59" s="275"/>
      <c r="BI59" s="275"/>
      <c r="BJ59" s="275"/>
      <c r="BK59" s="275"/>
      <c r="BL59" s="275"/>
      <c r="BM59" s="275"/>
      <c r="BN59" s="275"/>
      <c r="BO59" s="275"/>
      <c r="BP59" s="275"/>
      <c r="BQ59" s="275"/>
      <c r="BR59" s="275"/>
      <c r="BS59" s="275"/>
      <c r="BT59" s="275"/>
      <c r="BU59" s="275"/>
      <c r="BV59" s="275"/>
      <c r="BW59" s="275"/>
      <c r="BX59" s="275"/>
      <c r="BY59" s="275"/>
      <c r="BZ59" s="275"/>
      <c r="CA59" s="275"/>
      <c r="CB59" s="275"/>
      <c r="CC59" s="275"/>
      <c r="CD59" s="275"/>
      <c r="CE59" s="275"/>
      <c r="CF59" s="275"/>
      <c r="CG59" s="275"/>
      <c r="CH59" s="275"/>
      <c r="CI59" s="275"/>
      <c r="CJ59" s="275"/>
      <c r="CK59" s="275"/>
      <c r="CL59" s="275"/>
      <c r="CM59" s="275"/>
      <c r="CN59" s="275"/>
      <c r="CO59" s="275"/>
      <c r="CP59" s="275"/>
      <c r="CQ59" s="275"/>
      <c r="CR59" s="275"/>
      <c r="CS59" s="275"/>
      <c r="CT59" s="275"/>
      <c r="CU59" s="275"/>
      <c r="CV59" s="275"/>
      <c r="CW59" s="275"/>
      <c r="CX59" s="275"/>
      <c r="CY59" s="275"/>
      <c r="CZ59" s="275"/>
      <c r="DA59" s="275"/>
      <c r="DB59" s="275"/>
      <c r="DC59" s="275"/>
      <c r="DD59" s="218"/>
      <c r="DE59" s="220"/>
    </row>
    <row r="60" spans="2:109" x14ac:dyDescent="0.25">
      <c r="B60" s="217"/>
      <c r="C60" s="263" t="s">
        <v>950</v>
      </c>
      <c r="D60" s="226" t="s">
        <v>11</v>
      </c>
      <c r="E60" s="219" t="s">
        <v>120</v>
      </c>
      <c r="F60" s="219"/>
      <c r="G60" s="219"/>
      <c r="H60" s="275"/>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c r="AW60" s="275"/>
      <c r="AX60" s="275"/>
      <c r="AY60" s="275"/>
      <c r="AZ60" s="275"/>
      <c r="BA60" s="275"/>
      <c r="BB60" s="275"/>
      <c r="BC60" s="275"/>
      <c r="BD60" s="275"/>
      <c r="BE60" s="275"/>
      <c r="BF60" s="275"/>
      <c r="BG60" s="275"/>
      <c r="BH60" s="275"/>
      <c r="BI60" s="275"/>
      <c r="BJ60" s="275"/>
      <c r="BK60" s="275"/>
      <c r="BL60" s="275"/>
      <c r="BM60" s="275"/>
      <c r="BN60" s="275"/>
      <c r="BO60" s="275"/>
      <c r="BP60" s="275"/>
      <c r="BQ60" s="275"/>
      <c r="BR60" s="275"/>
      <c r="BS60" s="275"/>
      <c r="BT60" s="275"/>
      <c r="BU60" s="275"/>
      <c r="BV60" s="275"/>
      <c r="BW60" s="275"/>
      <c r="BX60" s="275"/>
      <c r="BY60" s="275"/>
      <c r="BZ60" s="275"/>
      <c r="CA60" s="275"/>
      <c r="CB60" s="275"/>
      <c r="CC60" s="275"/>
      <c r="CD60" s="275"/>
      <c r="CE60" s="275"/>
      <c r="CF60" s="275"/>
      <c r="CG60" s="275"/>
      <c r="CH60" s="275"/>
      <c r="CI60" s="275"/>
      <c r="CJ60" s="275"/>
      <c r="CK60" s="275"/>
      <c r="CL60" s="275"/>
      <c r="CM60" s="275"/>
      <c r="CN60" s="275"/>
      <c r="CO60" s="275"/>
      <c r="CP60" s="275"/>
      <c r="CQ60" s="275"/>
      <c r="CR60" s="275"/>
      <c r="CS60" s="275"/>
      <c r="CT60" s="275"/>
      <c r="CU60" s="275"/>
      <c r="CV60" s="275"/>
      <c r="CW60" s="275"/>
      <c r="CX60" s="275"/>
      <c r="CY60" s="275"/>
      <c r="CZ60" s="275"/>
      <c r="DA60" s="275"/>
      <c r="DB60" s="275"/>
      <c r="DC60" s="275"/>
      <c r="DD60" s="218"/>
      <c r="DE60" s="220"/>
    </row>
    <row r="61" spans="2:109" x14ac:dyDescent="0.25">
      <c r="B61" s="217"/>
      <c r="C61" s="263" t="s">
        <v>951</v>
      </c>
      <c r="D61" s="226" t="s">
        <v>12</v>
      </c>
      <c r="E61" s="219" t="s">
        <v>120</v>
      </c>
      <c r="F61" s="219"/>
      <c r="G61" s="219"/>
      <c r="H61" s="275"/>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c r="AW61" s="275"/>
      <c r="AX61" s="275"/>
      <c r="AY61" s="275"/>
      <c r="AZ61" s="275"/>
      <c r="BA61" s="275"/>
      <c r="BB61" s="275"/>
      <c r="BC61" s="275"/>
      <c r="BD61" s="275"/>
      <c r="BE61" s="275"/>
      <c r="BF61" s="275"/>
      <c r="BG61" s="275"/>
      <c r="BH61" s="275"/>
      <c r="BI61" s="275"/>
      <c r="BJ61" s="275"/>
      <c r="BK61" s="275"/>
      <c r="BL61" s="275"/>
      <c r="BM61" s="275"/>
      <c r="BN61" s="275"/>
      <c r="BO61" s="275"/>
      <c r="BP61" s="275"/>
      <c r="BQ61" s="275"/>
      <c r="BR61" s="275"/>
      <c r="BS61" s="275"/>
      <c r="BT61" s="275"/>
      <c r="BU61" s="275"/>
      <c r="BV61" s="275"/>
      <c r="BW61" s="275"/>
      <c r="BX61" s="275"/>
      <c r="BY61" s="275"/>
      <c r="BZ61" s="275"/>
      <c r="CA61" s="275"/>
      <c r="CB61" s="275"/>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18"/>
      <c r="DE61" s="220"/>
    </row>
    <row r="62" spans="2:109" x14ac:dyDescent="0.25">
      <c r="B62" s="217"/>
      <c r="C62" s="263" t="s">
        <v>952</v>
      </c>
      <c r="D62" s="226" t="s">
        <v>13</v>
      </c>
      <c r="E62" s="219" t="s">
        <v>120</v>
      </c>
      <c r="F62" s="219"/>
      <c r="G62" s="219"/>
      <c r="H62" s="275"/>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c r="AW62" s="275"/>
      <c r="AX62" s="275"/>
      <c r="AY62" s="275"/>
      <c r="AZ62" s="275"/>
      <c r="BA62" s="275"/>
      <c r="BB62" s="275"/>
      <c r="BC62" s="275"/>
      <c r="BD62" s="275"/>
      <c r="BE62" s="275"/>
      <c r="BF62" s="275"/>
      <c r="BG62" s="275"/>
      <c r="BH62" s="275"/>
      <c r="BI62" s="275"/>
      <c r="BJ62" s="275"/>
      <c r="BK62" s="275"/>
      <c r="BL62" s="275"/>
      <c r="BM62" s="275"/>
      <c r="BN62" s="275"/>
      <c r="BO62" s="275"/>
      <c r="BP62" s="275"/>
      <c r="BQ62" s="275"/>
      <c r="BR62" s="275"/>
      <c r="BS62" s="275"/>
      <c r="BT62" s="275"/>
      <c r="BU62" s="275"/>
      <c r="BV62" s="275"/>
      <c r="BW62" s="275"/>
      <c r="BX62" s="275"/>
      <c r="BY62" s="275"/>
      <c r="BZ62" s="275"/>
      <c r="CA62" s="275"/>
      <c r="CB62" s="275"/>
      <c r="CC62" s="275"/>
      <c r="CD62" s="275"/>
      <c r="CE62" s="275"/>
      <c r="CF62" s="275"/>
      <c r="CG62" s="275"/>
      <c r="CH62" s="275"/>
      <c r="CI62" s="275"/>
      <c r="CJ62" s="275"/>
      <c r="CK62" s="275"/>
      <c r="CL62" s="275"/>
      <c r="CM62" s="275"/>
      <c r="CN62" s="275"/>
      <c r="CO62" s="275"/>
      <c r="CP62" s="275"/>
      <c r="CQ62" s="275"/>
      <c r="CR62" s="275"/>
      <c r="CS62" s="275"/>
      <c r="CT62" s="275"/>
      <c r="CU62" s="275"/>
      <c r="CV62" s="275"/>
      <c r="CW62" s="275"/>
      <c r="CX62" s="275"/>
      <c r="CY62" s="275"/>
      <c r="CZ62" s="275"/>
      <c r="DA62" s="275"/>
      <c r="DB62" s="275"/>
      <c r="DC62" s="275"/>
      <c r="DD62" s="218"/>
      <c r="DE62" s="220"/>
    </row>
    <row r="63" spans="2:109" x14ac:dyDescent="0.25">
      <c r="B63" s="217"/>
      <c r="C63" s="263" t="s">
        <v>953</v>
      </c>
      <c r="D63" s="226" t="s">
        <v>14</v>
      </c>
      <c r="E63" s="219" t="s">
        <v>120</v>
      </c>
      <c r="F63" s="219"/>
      <c r="G63" s="219"/>
      <c r="H63" s="275"/>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c r="AW63" s="275"/>
      <c r="AX63" s="275"/>
      <c r="AY63" s="275"/>
      <c r="AZ63" s="275"/>
      <c r="BA63" s="275"/>
      <c r="BB63" s="275"/>
      <c r="BC63" s="275"/>
      <c r="BD63" s="275"/>
      <c r="BE63" s="275"/>
      <c r="BF63" s="275"/>
      <c r="BG63" s="275"/>
      <c r="BH63" s="275"/>
      <c r="BI63" s="275"/>
      <c r="BJ63" s="275"/>
      <c r="BK63" s="275"/>
      <c r="BL63" s="275"/>
      <c r="BM63" s="275"/>
      <c r="BN63" s="275"/>
      <c r="BO63" s="275"/>
      <c r="BP63" s="275"/>
      <c r="BQ63" s="275"/>
      <c r="BR63" s="275"/>
      <c r="BS63" s="275"/>
      <c r="BT63" s="275"/>
      <c r="BU63" s="275"/>
      <c r="BV63" s="275"/>
      <c r="BW63" s="275"/>
      <c r="BX63" s="275"/>
      <c r="BY63" s="275"/>
      <c r="BZ63" s="275"/>
      <c r="CA63" s="275"/>
      <c r="CB63" s="275"/>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18"/>
      <c r="DE63" s="220"/>
    </row>
    <row r="64" spans="2:109" x14ac:dyDescent="0.25">
      <c r="B64" s="217"/>
      <c r="C64" s="263" t="s">
        <v>954</v>
      </c>
      <c r="D64" s="226" t="s">
        <v>15</v>
      </c>
      <c r="E64" s="219" t="s">
        <v>120</v>
      </c>
      <c r="F64" s="219"/>
      <c r="G64" s="219"/>
      <c r="H64" s="275"/>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c r="AW64" s="275"/>
      <c r="AX64" s="275"/>
      <c r="AY64" s="275"/>
      <c r="AZ64" s="275"/>
      <c r="BA64" s="275"/>
      <c r="BB64" s="275"/>
      <c r="BC64" s="275"/>
      <c r="BD64" s="275"/>
      <c r="BE64" s="275"/>
      <c r="BF64" s="275"/>
      <c r="BG64" s="275"/>
      <c r="BH64" s="275"/>
      <c r="BI64" s="275"/>
      <c r="BJ64" s="275"/>
      <c r="BK64" s="275"/>
      <c r="BL64" s="275"/>
      <c r="BM64" s="275"/>
      <c r="BN64" s="275"/>
      <c r="BO64" s="275"/>
      <c r="BP64" s="275"/>
      <c r="BQ64" s="275"/>
      <c r="BR64" s="275"/>
      <c r="BS64" s="275"/>
      <c r="BT64" s="275"/>
      <c r="BU64" s="275"/>
      <c r="BV64" s="275"/>
      <c r="BW64" s="275"/>
      <c r="BX64" s="275"/>
      <c r="BY64" s="275"/>
      <c r="BZ64" s="275"/>
      <c r="CA64" s="275"/>
      <c r="CB64" s="275"/>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18"/>
      <c r="DE64" s="220"/>
    </row>
    <row r="65" spans="2:109" x14ac:dyDescent="0.25">
      <c r="B65" s="217"/>
      <c r="C65" s="263" t="s">
        <v>955</v>
      </c>
      <c r="D65" s="226" t="s">
        <v>16</v>
      </c>
      <c r="E65" s="219" t="s">
        <v>120</v>
      </c>
      <c r="F65" s="219"/>
      <c r="G65" s="219"/>
      <c r="H65" s="275"/>
      <c r="I65" s="275"/>
      <c r="J65" s="275"/>
      <c r="K65" s="275"/>
      <c r="L65" s="275"/>
      <c r="M65" s="275"/>
      <c r="N65" s="275"/>
      <c r="O65" s="275"/>
      <c r="P65" s="275"/>
      <c r="Q65" s="275"/>
      <c r="R65" s="275"/>
      <c r="S65" s="275"/>
      <c r="T65" s="275"/>
      <c r="U65" s="275"/>
      <c r="V65" s="275"/>
      <c r="W65" s="275"/>
      <c r="X65" s="275"/>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c r="AW65" s="275"/>
      <c r="AX65" s="275"/>
      <c r="AY65" s="275"/>
      <c r="AZ65" s="275"/>
      <c r="BA65" s="275"/>
      <c r="BB65" s="275"/>
      <c r="BC65" s="275"/>
      <c r="BD65" s="275"/>
      <c r="BE65" s="275"/>
      <c r="BF65" s="275"/>
      <c r="BG65" s="275"/>
      <c r="BH65" s="275"/>
      <c r="BI65" s="275"/>
      <c r="BJ65" s="275"/>
      <c r="BK65" s="275"/>
      <c r="BL65" s="275"/>
      <c r="BM65" s="275"/>
      <c r="BN65" s="275"/>
      <c r="BO65" s="275"/>
      <c r="BP65" s="275"/>
      <c r="BQ65" s="275"/>
      <c r="BR65" s="275"/>
      <c r="BS65" s="275"/>
      <c r="BT65" s="275"/>
      <c r="BU65" s="275"/>
      <c r="BV65" s="275"/>
      <c r="BW65" s="275"/>
      <c r="BX65" s="275"/>
      <c r="BY65" s="275"/>
      <c r="BZ65" s="275"/>
      <c r="CA65" s="275"/>
      <c r="CB65" s="275"/>
      <c r="CC65" s="275"/>
      <c r="CD65" s="275"/>
      <c r="CE65" s="275"/>
      <c r="CF65" s="275"/>
      <c r="CG65" s="275"/>
      <c r="CH65" s="275"/>
      <c r="CI65" s="275"/>
      <c r="CJ65" s="275"/>
      <c r="CK65" s="275"/>
      <c r="CL65" s="275"/>
      <c r="CM65" s="275"/>
      <c r="CN65" s="275"/>
      <c r="CO65" s="275"/>
      <c r="CP65" s="275"/>
      <c r="CQ65" s="275"/>
      <c r="CR65" s="275"/>
      <c r="CS65" s="275"/>
      <c r="CT65" s="275"/>
      <c r="CU65" s="275"/>
      <c r="CV65" s="275"/>
      <c r="CW65" s="275"/>
      <c r="CX65" s="275"/>
      <c r="CY65" s="275"/>
      <c r="CZ65" s="275"/>
      <c r="DA65" s="275"/>
      <c r="DB65" s="275"/>
      <c r="DC65" s="275"/>
      <c r="DD65" s="218"/>
      <c r="DE65" s="220"/>
    </row>
    <row r="66" spans="2:109" x14ac:dyDescent="0.25">
      <c r="B66" s="217"/>
      <c r="C66" s="263" t="s">
        <v>653</v>
      </c>
      <c r="D66" s="226" t="s">
        <v>17</v>
      </c>
      <c r="E66" s="219" t="s">
        <v>120</v>
      </c>
      <c r="F66" s="219"/>
      <c r="G66" s="219"/>
      <c r="H66" s="275"/>
      <c r="I66" s="275"/>
      <c r="J66" s="275"/>
      <c r="K66" s="275"/>
      <c r="L66" s="275"/>
      <c r="M66" s="275"/>
      <c r="N66" s="275"/>
      <c r="O66" s="275"/>
      <c r="P66" s="275"/>
      <c r="Q66" s="275"/>
      <c r="R66" s="275"/>
      <c r="S66" s="275"/>
      <c r="T66" s="275"/>
      <c r="U66" s="275"/>
      <c r="V66" s="275"/>
      <c r="W66" s="275"/>
      <c r="X66" s="275"/>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c r="AW66" s="275"/>
      <c r="AX66" s="275"/>
      <c r="AY66" s="275"/>
      <c r="AZ66" s="275"/>
      <c r="BA66" s="275"/>
      <c r="BB66" s="275"/>
      <c r="BC66" s="275"/>
      <c r="BD66" s="275"/>
      <c r="BE66" s="275"/>
      <c r="BF66" s="275"/>
      <c r="BG66" s="275"/>
      <c r="BH66" s="275"/>
      <c r="BI66" s="275"/>
      <c r="BJ66" s="275"/>
      <c r="BK66" s="275"/>
      <c r="BL66" s="275"/>
      <c r="BM66" s="275"/>
      <c r="BN66" s="275"/>
      <c r="BO66" s="275"/>
      <c r="BP66" s="275"/>
      <c r="BQ66" s="275"/>
      <c r="BR66" s="275"/>
      <c r="BS66" s="275"/>
      <c r="BT66" s="275"/>
      <c r="BU66" s="275"/>
      <c r="BV66" s="275"/>
      <c r="BW66" s="275"/>
      <c r="BX66" s="275"/>
      <c r="BY66" s="275"/>
      <c r="BZ66" s="275"/>
      <c r="CA66" s="275"/>
      <c r="CB66" s="275"/>
      <c r="CC66" s="275"/>
      <c r="CD66" s="275"/>
      <c r="CE66" s="275"/>
      <c r="CF66" s="275"/>
      <c r="CG66" s="275"/>
      <c r="CH66" s="275"/>
      <c r="CI66" s="275"/>
      <c r="CJ66" s="275"/>
      <c r="CK66" s="275"/>
      <c r="CL66" s="275"/>
      <c r="CM66" s="275"/>
      <c r="CN66" s="275"/>
      <c r="CO66" s="275"/>
      <c r="CP66" s="275"/>
      <c r="CQ66" s="275"/>
      <c r="CR66" s="275"/>
      <c r="CS66" s="275"/>
      <c r="CT66" s="275"/>
      <c r="CU66" s="275"/>
      <c r="CV66" s="275"/>
      <c r="CW66" s="275"/>
      <c r="CX66" s="275"/>
      <c r="CY66" s="275"/>
      <c r="CZ66" s="275"/>
      <c r="DA66" s="275"/>
      <c r="DB66" s="275"/>
      <c r="DC66" s="275"/>
      <c r="DD66" s="218"/>
      <c r="DE66" s="220"/>
    </row>
    <row r="67" spans="2:109" ht="21" x14ac:dyDescent="0.35">
      <c r="B67" s="217"/>
      <c r="C67" s="263" t="s">
        <v>956</v>
      </c>
      <c r="D67" s="820" t="s">
        <v>698</v>
      </c>
      <c r="E67" s="219" t="s">
        <v>120</v>
      </c>
      <c r="F67" s="225"/>
      <c r="G67" s="554" t="s">
        <v>549</v>
      </c>
      <c r="H67" s="275"/>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c r="AW67" s="275"/>
      <c r="AX67" s="275"/>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5"/>
      <c r="BW67" s="275"/>
      <c r="BX67" s="275"/>
      <c r="BY67" s="275"/>
      <c r="BZ67" s="275"/>
      <c r="CA67" s="275"/>
      <c r="CB67" s="275"/>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18"/>
      <c r="DE67" s="220"/>
    </row>
    <row r="68" spans="2:109" s="91" customFormat="1" ht="18.75" customHeight="1" x14ac:dyDescent="0.25">
      <c r="B68" s="152"/>
      <c r="C68" s="268"/>
      <c r="D68" s="115" t="s">
        <v>420</v>
      </c>
      <c r="E68" s="269"/>
      <c r="F68" s="269"/>
      <c r="G68" s="269"/>
      <c r="H68" s="270"/>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0"/>
      <c r="BW68" s="270"/>
      <c r="BX68" s="270"/>
      <c r="BY68" s="270"/>
      <c r="BZ68" s="270"/>
      <c r="CA68" s="270"/>
      <c r="CB68" s="270"/>
      <c r="CC68" s="270"/>
      <c r="CD68" s="270"/>
      <c r="CE68" s="270"/>
      <c r="CF68" s="270"/>
      <c r="CG68" s="270"/>
      <c r="CH68" s="270"/>
      <c r="CI68" s="270"/>
      <c r="CJ68" s="270"/>
      <c r="CK68" s="270"/>
      <c r="CL68" s="270"/>
      <c r="CM68" s="270"/>
      <c r="CN68" s="270"/>
      <c r="CO68" s="270"/>
      <c r="CP68" s="270"/>
      <c r="CQ68" s="270"/>
      <c r="CR68" s="270"/>
      <c r="CS68" s="270"/>
      <c r="CT68" s="270"/>
      <c r="CU68" s="270"/>
      <c r="CV68" s="270"/>
      <c r="CW68" s="270"/>
      <c r="CX68" s="270"/>
      <c r="CY68" s="270"/>
      <c r="CZ68" s="270"/>
      <c r="DA68" s="270"/>
      <c r="DB68" s="270"/>
      <c r="DC68" s="270"/>
      <c r="DD68" s="270"/>
      <c r="DE68" s="154"/>
    </row>
    <row r="69" spans="2:109" x14ac:dyDescent="0.25">
      <c r="B69" s="217"/>
      <c r="C69" s="263" t="s">
        <v>957</v>
      </c>
      <c r="D69" s="226" t="s">
        <v>10</v>
      </c>
      <c r="E69" s="219" t="s">
        <v>1117</v>
      </c>
      <c r="F69" s="219"/>
      <c r="G69" s="219"/>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c r="AR69" s="271"/>
      <c r="AS69" s="271"/>
      <c r="AT69" s="271"/>
      <c r="AU69" s="271"/>
      <c r="AV69" s="271"/>
      <c r="AW69" s="271"/>
      <c r="AX69" s="271"/>
      <c r="AY69" s="271"/>
      <c r="AZ69" s="271"/>
      <c r="BA69" s="271"/>
      <c r="BB69" s="271"/>
      <c r="BC69" s="271"/>
      <c r="BD69" s="271"/>
      <c r="BE69" s="271"/>
      <c r="BF69" s="271"/>
      <c r="BG69" s="271"/>
      <c r="BH69" s="271"/>
      <c r="BI69" s="271"/>
      <c r="BJ69" s="271"/>
      <c r="BK69" s="271"/>
      <c r="BL69" s="271"/>
      <c r="BM69" s="271"/>
      <c r="BN69" s="271"/>
      <c r="BO69" s="271"/>
      <c r="BP69" s="271"/>
      <c r="BQ69" s="271"/>
      <c r="BR69" s="271"/>
      <c r="BS69" s="271"/>
      <c r="BT69" s="271"/>
      <c r="BU69" s="271"/>
      <c r="BV69" s="271"/>
      <c r="BW69" s="271"/>
      <c r="BX69" s="271"/>
      <c r="BY69" s="271"/>
      <c r="BZ69" s="271"/>
      <c r="CA69" s="271"/>
      <c r="CB69" s="271"/>
      <c r="CC69" s="271"/>
      <c r="CD69" s="271"/>
      <c r="CE69" s="271"/>
      <c r="CF69" s="271"/>
      <c r="CG69" s="271"/>
      <c r="CH69" s="271"/>
      <c r="CI69" s="271"/>
      <c r="CJ69" s="271"/>
      <c r="CK69" s="271"/>
      <c r="CL69" s="271"/>
      <c r="CM69" s="271"/>
      <c r="CN69" s="271"/>
      <c r="CO69" s="271"/>
      <c r="CP69" s="271"/>
      <c r="CQ69" s="271"/>
      <c r="CR69" s="271"/>
      <c r="CS69" s="271"/>
      <c r="CT69" s="271"/>
      <c r="CU69" s="271"/>
      <c r="CV69" s="271"/>
      <c r="CW69" s="271"/>
      <c r="CX69" s="271"/>
      <c r="CY69" s="271"/>
      <c r="CZ69" s="271"/>
      <c r="DA69" s="271"/>
      <c r="DB69" s="271"/>
      <c r="DC69" s="271"/>
      <c r="DD69" s="225"/>
      <c r="DE69" s="220"/>
    </row>
    <row r="70" spans="2:109" x14ac:dyDescent="0.25">
      <c r="B70" s="217"/>
      <c r="C70" s="263" t="s">
        <v>958</v>
      </c>
      <c r="D70" s="226" t="s">
        <v>11</v>
      </c>
      <c r="E70" s="219" t="s">
        <v>1117</v>
      </c>
      <c r="F70" s="219"/>
      <c r="G70" s="219"/>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c r="AR70" s="271"/>
      <c r="AS70" s="271"/>
      <c r="AT70" s="271"/>
      <c r="AU70" s="271"/>
      <c r="AV70" s="271"/>
      <c r="AW70" s="271"/>
      <c r="AX70" s="271"/>
      <c r="AY70" s="271"/>
      <c r="AZ70" s="271"/>
      <c r="BA70" s="271"/>
      <c r="BB70" s="271"/>
      <c r="BC70" s="271"/>
      <c r="BD70" s="271"/>
      <c r="BE70" s="271"/>
      <c r="BF70" s="271"/>
      <c r="BG70" s="271"/>
      <c r="BH70" s="271"/>
      <c r="BI70" s="271"/>
      <c r="BJ70" s="271"/>
      <c r="BK70" s="271"/>
      <c r="BL70" s="271"/>
      <c r="BM70" s="271"/>
      <c r="BN70" s="271"/>
      <c r="BO70" s="271"/>
      <c r="BP70" s="271"/>
      <c r="BQ70" s="271"/>
      <c r="BR70" s="271"/>
      <c r="BS70" s="271"/>
      <c r="BT70" s="271"/>
      <c r="BU70" s="271"/>
      <c r="BV70" s="271"/>
      <c r="BW70" s="271"/>
      <c r="BX70" s="271"/>
      <c r="BY70" s="271"/>
      <c r="BZ70" s="271"/>
      <c r="CA70" s="271"/>
      <c r="CB70" s="271"/>
      <c r="CC70" s="271"/>
      <c r="CD70" s="271"/>
      <c r="CE70" s="271"/>
      <c r="CF70" s="271"/>
      <c r="CG70" s="271"/>
      <c r="CH70" s="271"/>
      <c r="CI70" s="271"/>
      <c r="CJ70" s="271"/>
      <c r="CK70" s="271"/>
      <c r="CL70" s="271"/>
      <c r="CM70" s="271"/>
      <c r="CN70" s="271"/>
      <c r="CO70" s="271"/>
      <c r="CP70" s="271"/>
      <c r="CQ70" s="271"/>
      <c r="CR70" s="271"/>
      <c r="CS70" s="271"/>
      <c r="CT70" s="271"/>
      <c r="CU70" s="271"/>
      <c r="CV70" s="271"/>
      <c r="CW70" s="271"/>
      <c r="CX70" s="271"/>
      <c r="CY70" s="271"/>
      <c r="CZ70" s="271"/>
      <c r="DA70" s="271"/>
      <c r="DB70" s="271"/>
      <c r="DC70" s="271"/>
      <c r="DD70" s="225"/>
      <c r="DE70" s="220"/>
    </row>
    <row r="71" spans="2:109" x14ac:dyDescent="0.25">
      <c r="B71" s="217"/>
      <c r="C71" s="263" t="s">
        <v>959</v>
      </c>
      <c r="D71" s="226" t="s">
        <v>12</v>
      </c>
      <c r="E71" s="219" t="s">
        <v>1117</v>
      </c>
      <c r="F71" s="219"/>
      <c r="G71" s="219"/>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c r="AR71" s="271"/>
      <c r="AS71" s="271"/>
      <c r="AT71" s="271"/>
      <c r="AU71" s="271"/>
      <c r="AV71" s="271"/>
      <c r="AW71" s="271"/>
      <c r="AX71" s="271"/>
      <c r="AY71" s="271"/>
      <c r="AZ71" s="271"/>
      <c r="BA71" s="271"/>
      <c r="BB71" s="271"/>
      <c r="BC71" s="271"/>
      <c r="BD71" s="271"/>
      <c r="BE71" s="271"/>
      <c r="BF71" s="271"/>
      <c r="BG71" s="271"/>
      <c r="BH71" s="271"/>
      <c r="BI71" s="271"/>
      <c r="BJ71" s="271"/>
      <c r="BK71" s="271"/>
      <c r="BL71" s="271"/>
      <c r="BM71" s="271"/>
      <c r="BN71" s="271"/>
      <c r="BO71" s="271"/>
      <c r="BP71" s="271"/>
      <c r="BQ71" s="271"/>
      <c r="BR71" s="271"/>
      <c r="BS71" s="271"/>
      <c r="BT71" s="271"/>
      <c r="BU71" s="271"/>
      <c r="BV71" s="271"/>
      <c r="BW71" s="271"/>
      <c r="BX71" s="271"/>
      <c r="BY71" s="271"/>
      <c r="BZ71" s="271"/>
      <c r="CA71" s="271"/>
      <c r="CB71" s="271"/>
      <c r="CC71" s="271"/>
      <c r="CD71" s="271"/>
      <c r="CE71" s="271"/>
      <c r="CF71" s="271"/>
      <c r="CG71" s="271"/>
      <c r="CH71" s="271"/>
      <c r="CI71" s="271"/>
      <c r="CJ71" s="271"/>
      <c r="CK71" s="271"/>
      <c r="CL71" s="271"/>
      <c r="CM71" s="271"/>
      <c r="CN71" s="271"/>
      <c r="CO71" s="271"/>
      <c r="CP71" s="271"/>
      <c r="CQ71" s="271"/>
      <c r="CR71" s="271"/>
      <c r="CS71" s="271"/>
      <c r="CT71" s="271"/>
      <c r="CU71" s="271"/>
      <c r="CV71" s="271"/>
      <c r="CW71" s="271"/>
      <c r="CX71" s="271"/>
      <c r="CY71" s="271"/>
      <c r="CZ71" s="271"/>
      <c r="DA71" s="271"/>
      <c r="DB71" s="271"/>
      <c r="DC71" s="271"/>
      <c r="DD71" s="225"/>
      <c r="DE71" s="220"/>
    </row>
    <row r="72" spans="2:109" x14ac:dyDescent="0.25">
      <c r="B72" s="217"/>
      <c r="C72" s="263" t="s">
        <v>960</v>
      </c>
      <c r="D72" s="226" t="s">
        <v>13</v>
      </c>
      <c r="E72" s="219" t="s">
        <v>1117</v>
      </c>
      <c r="F72" s="219"/>
      <c r="G72" s="219"/>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c r="AR72" s="271"/>
      <c r="AS72" s="271"/>
      <c r="AT72" s="271"/>
      <c r="AU72" s="271"/>
      <c r="AV72" s="271"/>
      <c r="AW72" s="271"/>
      <c r="AX72" s="271"/>
      <c r="AY72" s="271"/>
      <c r="AZ72" s="271"/>
      <c r="BA72" s="271"/>
      <c r="BB72" s="271"/>
      <c r="BC72" s="271"/>
      <c r="BD72" s="271"/>
      <c r="BE72" s="271"/>
      <c r="BF72" s="271"/>
      <c r="BG72" s="271"/>
      <c r="BH72" s="271"/>
      <c r="BI72" s="271"/>
      <c r="BJ72" s="271"/>
      <c r="BK72" s="271"/>
      <c r="BL72" s="271"/>
      <c r="BM72" s="271"/>
      <c r="BN72" s="271"/>
      <c r="BO72" s="271"/>
      <c r="BP72" s="271"/>
      <c r="BQ72" s="271"/>
      <c r="BR72" s="271"/>
      <c r="BS72" s="271"/>
      <c r="BT72" s="271"/>
      <c r="BU72" s="271"/>
      <c r="BV72" s="271"/>
      <c r="BW72" s="271"/>
      <c r="BX72" s="271"/>
      <c r="BY72" s="271"/>
      <c r="BZ72" s="271"/>
      <c r="CA72" s="271"/>
      <c r="CB72" s="271"/>
      <c r="CC72" s="271"/>
      <c r="CD72" s="271"/>
      <c r="CE72" s="271"/>
      <c r="CF72" s="271"/>
      <c r="CG72" s="271"/>
      <c r="CH72" s="271"/>
      <c r="CI72" s="271"/>
      <c r="CJ72" s="271"/>
      <c r="CK72" s="271"/>
      <c r="CL72" s="271"/>
      <c r="CM72" s="271"/>
      <c r="CN72" s="271"/>
      <c r="CO72" s="271"/>
      <c r="CP72" s="271"/>
      <c r="CQ72" s="271"/>
      <c r="CR72" s="271"/>
      <c r="CS72" s="271"/>
      <c r="CT72" s="271"/>
      <c r="CU72" s="271"/>
      <c r="CV72" s="271"/>
      <c r="CW72" s="271"/>
      <c r="CX72" s="271"/>
      <c r="CY72" s="271"/>
      <c r="CZ72" s="271"/>
      <c r="DA72" s="271"/>
      <c r="DB72" s="271"/>
      <c r="DC72" s="271"/>
      <c r="DD72" s="225"/>
      <c r="DE72" s="220"/>
    </row>
    <row r="73" spans="2:109" x14ac:dyDescent="0.25">
      <c r="B73" s="217"/>
      <c r="C73" s="263" t="s">
        <v>961</v>
      </c>
      <c r="D73" s="226" t="s">
        <v>14</v>
      </c>
      <c r="E73" s="219" t="s">
        <v>1117</v>
      </c>
      <c r="F73" s="219"/>
      <c r="G73" s="219"/>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c r="AR73" s="271"/>
      <c r="AS73" s="271"/>
      <c r="AT73" s="271"/>
      <c r="AU73" s="271"/>
      <c r="AV73" s="271"/>
      <c r="AW73" s="271"/>
      <c r="AX73" s="271"/>
      <c r="AY73" s="271"/>
      <c r="AZ73" s="271"/>
      <c r="BA73" s="271"/>
      <c r="BB73" s="271"/>
      <c r="BC73" s="271"/>
      <c r="BD73" s="271"/>
      <c r="BE73" s="271"/>
      <c r="BF73" s="271"/>
      <c r="BG73" s="271"/>
      <c r="BH73" s="271"/>
      <c r="BI73" s="271"/>
      <c r="BJ73" s="271"/>
      <c r="BK73" s="271"/>
      <c r="BL73" s="271"/>
      <c r="BM73" s="271"/>
      <c r="BN73" s="271"/>
      <c r="BO73" s="271"/>
      <c r="BP73" s="271"/>
      <c r="BQ73" s="271"/>
      <c r="BR73" s="271"/>
      <c r="BS73" s="271"/>
      <c r="BT73" s="271"/>
      <c r="BU73" s="271"/>
      <c r="BV73" s="271"/>
      <c r="BW73" s="271"/>
      <c r="BX73" s="271"/>
      <c r="BY73" s="271"/>
      <c r="BZ73" s="271"/>
      <c r="CA73" s="271"/>
      <c r="CB73" s="271"/>
      <c r="CC73" s="271"/>
      <c r="CD73" s="271"/>
      <c r="CE73" s="271"/>
      <c r="CF73" s="271"/>
      <c r="CG73" s="271"/>
      <c r="CH73" s="271"/>
      <c r="CI73" s="271"/>
      <c r="CJ73" s="271"/>
      <c r="CK73" s="271"/>
      <c r="CL73" s="271"/>
      <c r="CM73" s="271"/>
      <c r="CN73" s="271"/>
      <c r="CO73" s="271"/>
      <c r="CP73" s="271"/>
      <c r="CQ73" s="271"/>
      <c r="CR73" s="271"/>
      <c r="CS73" s="271"/>
      <c r="CT73" s="271"/>
      <c r="CU73" s="271"/>
      <c r="CV73" s="271"/>
      <c r="CW73" s="271"/>
      <c r="CX73" s="271"/>
      <c r="CY73" s="271"/>
      <c r="CZ73" s="271"/>
      <c r="DA73" s="271"/>
      <c r="DB73" s="271"/>
      <c r="DC73" s="271"/>
      <c r="DD73" s="225"/>
      <c r="DE73" s="220"/>
    </row>
    <row r="74" spans="2:109" x14ac:dyDescent="0.25">
      <c r="B74" s="217"/>
      <c r="C74" s="263" t="s">
        <v>962</v>
      </c>
      <c r="D74" s="226" t="s">
        <v>15</v>
      </c>
      <c r="E74" s="219" t="s">
        <v>1117</v>
      </c>
      <c r="F74" s="219"/>
      <c r="G74" s="219"/>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1"/>
      <c r="AJ74" s="271"/>
      <c r="AK74" s="271"/>
      <c r="AL74" s="271"/>
      <c r="AM74" s="271"/>
      <c r="AN74" s="271"/>
      <c r="AO74" s="271"/>
      <c r="AP74" s="271"/>
      <c r="AQ74" s="271"/>
      <c r="AR74" s="271"/>
      <c r="AS74" s="271"/>
      <c r="AT74" s="271"/>
      <c r="AU74" s="271"/>
      <c r="AV74" s="271"/>
      <c r="AW74" s="271"/>
      <c r="AX74" s="271"/>
      <c r="AY74" s="271"/>
      <c r="AZ74" s="271"/>
      <c r="BA74" s="271"/>
      <c r="BB74" s="271"/>
      <c r="BC74" s="271"/>
      <c r="BD74" s="271"/>
      <c r="BE74" s="271"/>
      <c r="BF74" s="271"/>
      <c r="BG74" s="271"/>
      <c r="BH74" s="271"/>
      <c r="BI74" s="271"/>
      <c r="BJ74" s="271"/>
      <c r="BK74" s="271"/>
      <c r="BL74" s="271"/>
      <c r="BM74" s="271"/>
      <c r="BN74" s="271"/>
      <c r="BO74" s="271"/>
      <c r="BP74" s="271"/>
      <c r="BQ74" s="271"/>
      <c r="BR74" s="271"/>
      <c r="BS74" s="271"/>
      <c r="BT74" s="271"/>
      <c r="BU74" s="271"/>
      <c r="BV74" s="271"/>
      <c r="BW74" s="271"/>
      <c r="BX74" s="271"/>
      <c r="BY74" s="271"/>
      <c r="BZ74" s="271"/>
      <c r="CA74" s="271"/>
      <c r="CB74" s="271"/>
      <c r="CC74" s="271"/>
      <c r="CD74" s="271"/>
      <c r="CE74" s="271"/>
      <c r="CF74" s="271"/>
      <c r="CG74" s="271"/>
      <c r="CH74" s="271"/>
      <c r="CI74" s="271"/>
      <c r="CJ74" s="271"/>
      <c r="CK74" s="271"/>
      <c r="CL74" s="271"/>
      <c r="CM74" s="271"/>
      <c r="CN74" s="271"/>
      <c r="CO74" s="271"/>
      <c r="CP74" s="271"/>
      <c r="CQ74" s="271"/>
      <c r="CR74" s="271"/>
      <c r="CS74" s="271"/>
      <c r="CT74" s="271"/>
      <c r="CU74" s="271"/>
      <c r="CV74" s="271"/>
      <c r="CW74" s="271"/>
      <c r="CX74" s="271"/>
      <c r="CY74" s="271"/>
      <c r="CZ74" s="271"/>
      <c r="DA74" s="271"/>
      <c r="DB74" s="271"/>
      <c r="DC74" s="271"/>
      <c r="DD74" s="225"/>
      <c r="DE74" s="220"/>
    </row>
    <row r="75" spans="2:109" x14ac:dyDescent="0.25">
      <c r="B75" s="217"/>
      <c r="C75" s="263" t="s">
        <v>963</v>
      </c>
      <c r="D75" s="226" t="s">
        <v>16</v>
      </c>
      <c r="E75" s="219" t="s">
        <v>1117</v>
      </c>
      <c r="F75" s="219"/>
      <c r="G75" s="219"/>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1"/>
      <c r="AJ75" s="271"/>
      <c r="AK75" s="271"/>
      <c r="AL75" s="271"/>
      <c r="AM75" s="271"/>
      <c r="AN75" s="271"/>
      <c r="AO75" s="271"/>
      <c r="AP75" s="271"/>
      <c r="AQ75" s="271"/>
      <c r="AR75" s="271"/>
      <c r="AS75" s="271"/>
      <c r="AT75" s="271"/>
      <c r="AU75" s="271"/>
      <c r="AV75" s="271"/>
      <c r="AW75" s="271"/>
      <c r="AX75" s="271"/>
      <c r="AY75" s="271"/>
      <c r="AZ75" s="271"/>
      <c r="BA75" s="271"/>
      <c r="BB75" s="271"/>
      <c r="BC75" s="271"/>
      <c r="BD75" s="271"/>
      <c r="BE75" s="271"/>
      <c r="BF75" s="271"/>
      <c r="BG75" s="271"/>
      <c r="BH75" s="271"/>
      <c r="BI75" s="271"/>
      <c r="BJ75" s="271"/>
      <c r="BK75" s="271"/>
      <c r="BL75" s="271"/>
      <c r="BM75" s="271"/>
      <c r="BN75" s="271"/>
      <c r="BO75" s="271"/>
      <c r="BP75" s="271"/>
      <c r="BQ75" s="271"/>
      <c r="BR75" s="271"/>
      <c r="BS75" s="271"/>
      <c r="BT75" s="271"/>
      <c r="BU75" s="271"/>
      <c r="BV75" s="271"/>
      <c r="BW75" s="271"/>
      <c r="BX75" s="271"/>
      <c r="BY75" s="271"/>
      <c r="BZ75" s="271"/>
      <c r="CA75" s="271"/>
      <c r="CB75" s="271"/>
      <c r="CC75" s="271"/>
      <c r="CD75" s="271"/>
      <c r="CE75" s="271"/>
      <c r="CF75" s="271"/>
      <c r="CG75" s="271"/>
      <c r="CH75" s="271"/>
      <c r="CI75" s="271"/>
      <c r="CJ75" s="271"/>
      <c r="CK75" s="271"/>
      <c r="CL75" s="271"/>
      <c r="CM75" s="271"/>
      <c r="CN75" s="271"/>
      <c r="CO75" s="271"/>
      <c r="CP75" s="271"/>
      <c r="CQ75" s="271"/>
      <c r="CR75" s="271"/>
      <c r="CS75" s="271"/>
      <c r="CT75" s="271"/>
      <c r="CU75" s="271"/>
      <c r="CV75" s="271"/>
      <c r="CW75" s="271"/>
      <c r="CX75" s="271"/>
      <c r="CY75" s="271"/>
      <c r="CZ75" s="271"/>
      <c r="DA75" s="271"/>
      <c r="DB75" s="271"/>
      <c r="DC75" s="271"/>
      <c r="DD75" s="225"/>
      <c r="DE75" s="220"/>
    </row>
    <row r="76" spans="2:109" x14ac:dyDescent="0.25">
      <c r="B76" s="217"/>
      <c r="C76" s="263" t="s">
        <v>964</v>
      </c>
      <c r="D76" s="226" t="s">
        <v>17</v>
      </c>
      <c r="E76" s="219" t="s">
        <v>1117</v>
      </c>
      <c r="F76" s="219"/>
      <c r="G76" s="219"/>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1"/>
      <c r="AJ76" s="271"/>
      <c r="AK76" s="271"/>
      <c r="AL76" s="271"/>
      <c r="AM76" s="271"/>
      <c r="AN76" s="271"/>
      <c r="AO76" s="271"/>
      <c r="AP76" s="271"/>
      <c r="AQ76" s="271"/>
      <c r="AR76" s="271"/>
      <c r="AS76" s="271"/>
      <c r="AT76" s="271"/>
      <c r="AU76" s="271"/>
      <c r="AV76" s="271"/>
      <c r="AW76" s="271"/>
      <c r="AX76" s="271"/>
      <c r="AY76" s="271"/>
      <c r="AZ76" s="271"/>
      <c r="BA76" s="271"/>
      <c r="BB76" s="271"/>
      <c r="BC76" s="271"/>
      <c r="BD76" s="271"/>
      <c r="BE76" s="271"/>
      <c r="BF76" s="271"/>
      <c r="BG76" s="271"/>
      <c r="BH76" s="271"/>
      <c r="BI76" s="271"/>
      <c r="BJ76" s="271"/>
      <c r="BK76" s="271"/>
      <c r="BL76" s="271"/>
      <c r="BM76" s="271"/>
      <c r="BN76" s="271"/>
      <c r="BO76" s="271"/>
      <c r="BP76" s="271"/>
      <c r="BQ76" s="271"/>
      <c r="BR76" s="271"/>
      <c r="BS76" s="271"/>
      <c r="BT76" s="271"/>
      <c r="BU76" s="271"/>
      <c r="BV76" s="271"/>
      <c r="BW76" s="271"/>
      <c r="BX76" s="271"/>
      <c r="BY76" s="271"/>
      <c r="BZ76" s="271"/>
      <c r="CA76" s="271"/>
      <c r="CB76" s="271"/>
      <c r="CC76" s="271"/>
      <c r="CD76" s="271"/>
      <c r="CE76" s="271"/>
      <c r="CF76" s="271"/>
      <c r="CG76" s="271"/>
      <c r="CH76" s="271"/>
      <c r="CI76" s="271"/>
      <c r="CJ76" s="271"/>
      <c r="CK76" s="271"/>
      <c r="CL76" s="271"/>
      <c r="CM76" s="271"/>
      <c r="CN76" s="271"/>
      <c r="CO76" s="271"/>
      <c r="CP76" s="271"/>
      <c r="CQ76" s="271"/>
      <c r="CR76" s="271"/>
      <c r="CS76" s="271"/>
      <c r="CT76" s="271"/>
      <c r="CU76" s="271"/>
      <c r="CV76" s="271"/>
      <c r="CW76" s="271"/>
      <c r="CX76" s="271"/>
      <c r="CY76" s="271"/>
      <c r="CZ76" s="271"/>
      <c r="DA76" s="271"/>
      <c r="DB76" s="271"/>
      <c r="DC76" s="271"/>
      <c r="DD76" s="225"/>
      <c r="DE76" s="220"/>
    </row>
    <row r="77" spans="2:109" x14ac:dyDescent="0.25">
      <c r="B77" s="217"/>
      <c r="C77" s="263" t="s">
        <v>654</v>
      </c>
      <c r="D77" s="820" t="s">
        <v>698</v>
      </c>
      <c r="E77" s="219" t="s">
        <v>1117</v>
      </c>
      <c r="F77" s="225"/>
      <c r="G77" s="219"/>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1"/>
      <c r="AJ77" s="271"/>
      <c r="AK77" s="271"/>
      <c r="AL77" s="271"/>
      <c r="AM77" s="271"/>
      <c r="AN77" s="271"/>
      <c r="AO77" s="271"/>
      <c r="AP77" s="271"/>
      <c r="AQ77" s="271"/>
      <c r="AR77" s="271"/>
      <c r="AS77" s="271"/>
      <c r="AT77" s="271"/>
      <c r="AU77" s="271"/>
      <c r="AV77" s="271"/>
      <c r="AW77" s="271"/>
      <c r="AX77" s="271"/>
      <c r="AY77" s="271"/>
      <c r="AZ77" s="271"/>
      <c r="BA77" s="271"/>
      <c r="BB77" s="271"/>
      <c r="BC77" s="271"/>
      <c r="BD77" s="271"/>
      <c r="BE77" s="271"/>
      <c r="BF77" s="271"/>
      <c r="BG77" s="271"/>
      <c r="BH77" s="271"/>
      <c r="BI77" s="271"/>
      <c r="BJ77" s="271"/>
      <c r="BK77" s="271"/>
      <c r="BL77" s="271"/>
      <c r="BM77" s="271"/>
      <c r="BN77" s="271"/>
      <c r="BO77" s="271"/>
      <c r="BP77" s="271"/>
      <c r="BQ77" s="271"/>
      <c r="BR77" s="271"/>
      <c r="BS77" s="271"/>
      <c r="BT77" s="271"/>
      <c r="BU77" s="271"/>
      <c r="BV77" s="271"/>
      <c r="BW77" s="271"/>
      <c r="BX77" s="271"/>
      <c r="BY77" s="271"/>
      <c r="BZ77" s="271"/>
      <c r="CA77" s="271"/>
      <c r="CB77" s="271"/>
      <c r="CC77" s="271"/>
      <c r="CD77" s="271"/>
      <c r="CE77" s="271"/>
      <c r="CF77" s="271"/>
      <c r="CG77" s="271"/>
      <c r="CH77" s="271"/>
      <c r="CI77" s="271"/>
      <c r="CJ77" s="271"/>
      <c r="CK77" s="271"/>
      <c r="CL77" s="271"/>
      <c r="CM77" s="271"/>
      <c r="CN77" s="271"/>
      <c r="CO77" s="271"/>
      <c r="CP77" s="271"/>
      <c r="CQ77" s="271"/>
      <c r="CR77" s="271"/>
      <c r="CS77" s="271"/>
      <c r="CT77" s="271"/>
      <c r="CU77" s="271"/>
      <c r="CV77" s="271"/>
      <c r="CW77" s="271"/>
      <c r="CX77" s="271"/>
      <c r="CY77" s="271"/>
      <c r="CZ77" s="271"/>
      <c r="DA77" s="271"/>
      <c r="DB77" s="271"/>
      <c r="DC77" s="271"/>
      <c r="DD77" s="225"/>
      <c r="DE77" s="220"/>
    </row>
    <row r="78" spans="2:109" x14ac:dyDescent="0.25">
      <c r="B78" s="217"/>
      <c r="C78" s="260"/>
      <c r="D78" s="226"/>
      <c r="E78" s="219"/>
      <c r="F78" s="219"/>
      <c r="G78" s="219"/>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c r="AM78" s="218"/>
      <c r="AN78" s="218"/>
      <c r="AO78" s="218"/>
      <c r="AP78" s="218"/>
      <c r="AQ78" s="218"/>
      <c r="AR78" s="218"/>
      <c r="AS78" s="218"/>
      <c r="AT78" s="218"/>
      <c r="AU78" s="218"/>
      <c r="AV78" s="218"/>
      <c r="AW78" s="218"/>
      <c r="AX78" s="218"/>
      <c r="AY78" s="218"/>
      <c r="AZ78" s="218"/>
      <c r="BA78" s="218"/>
      <c r="BB78" s="218"/>
      <c r="BC78" s="218"/>
      <c r="BD78" s="218"/>
      <c r="BE78" s="218"/>
      <c r="BF78" s="218"/>
      <c r="BG78" s="218"/>
      <c r="BH78" s="218"/>
      <c r="BI78" s="218"/>
      <c r="BJ78" s="218"/>
      <c r="BK78" s="218"/>
      <c r="BL78" s="218"/>
      <c r="BM78" s="218"/>
      <c r="BN78" s="218"/>
      <c r="BO78" s="218"/>
      <c r="BP78" s="218"/>
      <c r="BQ78" s="218"/>
      <c r="BR78" s="218"/>
      <c r="BS78" s="218"/>
      <c r="BT78" s="218"/>
      <c r="BU78" s="218"/>
      <c r="BV78" s="218"/>
      <c r="BW78" s="218"/>
      <c r="BX78" s="218"/>
      <c r="BY78" s="218"/>
      <c r="BZ78" s="218"/>
      <c r="CA78" s="218"/>
      <c r="CB78" s="218"/>
      <c r="CC78" s="218"/>
      <c r="CD78" s="218"/>
      <c r="CE78" s="218"/>
      <c r="CF78" s="218"/>
      <c r="CG78" s="218"/>
      <c r="CH78" s="218"/>
      <c r="CI78" s="218"/>
      <c r="CJ78" s="218"/>
      <c r="CK78" s="218"/>
      <c r="CL78" s="218"/>
      <c r="CM78" s="218"/>
      <c r="CN78" s="218"/>
      <c r="CO78" s="218"/>
      <c r="CP78" s="218"/>
      <c r="CQ78" s="218"/>
      <c r="CR78" s="218"/>
      <c r="CS78" s="218"/>
      <c r="CT78" s="218"/>
      <c r="CU78" s="218"/>
      <c r="CV78" s="218"/>
      <c r="CW78" s="218"/>
      <c r="CX78" s="218"/>
      <c r="CY78" s="218"/>
      <c r="CZ78" s="218"/>
      <c r="DA78" s="218"/>
      <c r="DB78" s="218"/>
      <c r="DC78" s="218"/>
      <c r="DD78" s="218"/>
      <c r="DE78" s="220"/>
    </row>
    <row r="79" spans="2:109" x14ac:dyDescent="0.25">
      <c r="B79" s="217"/>
      <c r="C79" s="260"/>
      <c r="D79" s="272" t="s">
        <v>113</v>
      </c>
      <c r="E79" s="273" t="s">
        <v>1117</v>
      </c>
      <c r="F79" s="276" t="s">
        <v>571</v>
      </c>
      <c r="G79" s="276"/>
      <c r="H79" s="535">
        <f>SUM(H69:H78)</f>
        <v>0</v>
      </c>
      <c r="I79" s="535">
        <f>SUM(I69:I78)</f>
        <v>0</v>
      </c>
      <c r="J79" s="535">
        <f>SUM(J69:J78)</f>
        <v>0</v>
      </c>
      <c r="K79" s="535">
        <f>SUM(K69:K78)</f>
        <v>0</v>
      </c>
      <c r="L79" s="535">
        <f t="shared" ref="L79:BW79" si="4">SUM(L69:L78)</f>
        <v>0</v>
      </c>
      <c r="M79" s="535">
        <f t="shared" si="4"/>
        <v>0</v>
      </c>
      <c r="N79" s="535">
        <f t="shared" si="4"/>
        <v>0</v>
      </c>
      <c r="O79" s="535">
        <f t="shared" si="4"/>
        <v>0</v>
      </c>
      <c r="P79" s="535">
        <f t="shared" si="4"/>
        <v>0</v>
      </c>
      <c r="Q79" s="535">
        <f t="shared" si="4"/>
        <v>0</v>
      </c>
      <c r="R79" s="535">
        <f t="shared" si="4"/>
        <v>0</v>
      </c>
      <c r="S79" s="535">
        <f t="shared" si="4"/>
        <v>0</v>
      </c>
      <c r="T79" s="535">
        <f t="shared" si="4"/>
        <v>0</v>
      </c>
      <c r="U79" s="535">
        <f t="shared" si="4"/>
        <v>0</v>
      </c>
      <c r="V79" s="535">
        <f t="shared" si="4"/>
        <v>0</v>
      </c>
      <c r="W79" s="535">
        <f t="shared" si="4"/>
        <v>0</v>
      </c>
      <c r="X79" s="535">
        <f t="shared" si="4"/>
        <v>0</v>
      </c>
      <c r="Y79" s="535">
        <f t="shared" si="4"/>
        <v>0</v>
      </c>
      <c r="Z79" s="535">
        <f t="shared" si="4"/>
        <v>0</v>
      </c>
      <c r="AA79" s="535">
        <f t="shared" si="4"/>
        <v>0</v>
      </c>
      <c r="AB79" s="535">
        <f t="shared" si="4"/>
        <v>0</v>
      </c>
      <c r="AC79" s="535">
        <f t="shared" si="4"/>
        <v>0</v>
      </c>
      <c r="AD79" s="535">
        <f t="shared" si="4"/>
        <v>0</v>
      </c>
      <c r="AE79" s="535">
        <f t="shared" si="4"/>
        <v>0</v>
      </c>
      <c r="AF79" s="535">
        <f t="shared" si="4"/>
        <v>0</v>
      </c>
      <c r="AG79" s="535">
        <f t="shared" si="4"/>
        <v>0</v>
      </c>
      <c r="AH79" s="535">
        <f t="shared" si="4"/>
        <v>0</v>
      </c>
      <c r="AI79" s="535">
        <f t="shared" si="4"/>
        <v>0</v>
      </c>
      <c r="AJ79" s="535">
        <f t="shared" si="4"/>
        <v>0</v>
      </c>
      <c r="AK79" s="535">
        <f t="shared" si="4"/>
        <v>0</v>
      </c>
      <c r="AL79" s="535">
        <f t="shared" si="4"/>
        <v>0</v>
      </c>
      <c r="AM79" s="535">
        <f t="shared" si="4"/>
        <v>0</v>
      </c>
      <c r="AN79" s="535">
        <f t="shared" si="4"/>
        <v>0</v>
      </c>
      <c r="AO79" s="535">
        <f t="shared" si="4"/>
        <v>0</v>
      </c>
      <c r="AP79" s="535">
        <f t="shared" si="4"/>
        <v>0</v>
      </c>
      <c r="AQ79" s="535">
        <f t="shared" si="4"/>
        <v>0</v>
      </c>
      <c r="AR79" s="535">
        <f t="shared" si="4"/>
        <v>0</v>
      </c>
      <c r="AS79" s="535">
        <f t="shared" si="4"/>
        <v>0</v>
      </c>
      <c r="AT79" s="535">
        <f t="shared" si="4"/>
        <v>0</v>
      </c>
      <c r="AU79" s="535">
        <f t="shared" si="4"/>
        <v>0</v>
      </c>
      <c r="AV79" s="535">
        <f t="shared" si="4"/>
        <v>0</v>
      </c>
      <c r="AW79" s="535">
        <f t="shared" si="4"/>
        <v>0</v>
      </c>
      <c r="AX79" s="535">
        <f t="shared" si="4"/>
        <v>0</v>
      </c>
      <c r="AY79" s="535">
        <f t="shared" si="4"/>
        <v>0</v>
      </c>
      <c r="AZ79" s="535">
        <f t="shared" si="4"/>
        <v>0</v>
      </c>
      <c r="BA79" s="535">
        <f t="shared" si="4"/>
        <v>0</v>
      </c>
      <c r="BB79" s="535">
        <f t="shared" si="4"/>
        <v>0</v>
      </c>
      <c r="BC79" s="535">
        <f t="shared" si="4"/>
        <v>0</v>
      </c>
      <c r="BD79" s="535">
        <f t="shared" si="4"/>
        <v>0</v>
      </c>
      <c r="BE79" s="535">
        <f t="shared" si="4"/>
        <v>0</v>
      </c>
      <c r="BF79" s="535">
        <f t="shared" si="4"/>
        <v>0</v>
      </c>
      <c r="BG79" s="535">
        <f t="shared" si="4"/>
        <v>0</v>
      </c>
      <c r="BH79" s="535">
        <f t="shared" si="4"/>
        <v>0</v>
      </c>
      <c r="BI79" s="535">
        <f t="shared" si="4"/>
        <v>0</v>
      </c>
      <c r="BJ79" s="535">
        <f t="shared" si="4"/>
        <v>0</v>
      </c>
      <c r="BK79" s="535">
        <f t="shared" si="4"/>
        <v>0</v>
      </c>
      <c r="BL79" s="535">
        <f t="shared" si="4"/>
        <v>0</v>
      </c>
      <c r="BM79" s="535">
        <f t="shared" si="4"/>
        <v>0</v>
      </c>
      <c r="BN79" s="535">
        <f t="shared" si="4"/>
        <v>0</v>
      </c>
      <c r="BO79" s="535">
        <f t="shared" si="4"/>
        <v>0</v>
      </c>
      <c r="BP79" s="535">
        <f t="shared" si="4"/>
        <v>0</v>
      </c>
      <c r="BQ79" s="535">
        <f t="shared" si="4"/>
        <v>0</v>
      </c>
      <c r="BR79" s="535">
        <f t="shared" si="4"/>
        <v>0</v>
      </c>
      <c r="BS79" s="535">
        <f t="shared" si="4"/>
        <v>0</v>
      </c>
      <c r="BT79" s="535">
        <f t="shared" si="4"/>
        <v>0</v>
      </c>
      <c r="BU79" s="535">
        <f t="shared" si="4"/>
        <v>0</v>
      </c>
      <c r="BV79" s="535">
        <f t="shared" si="4"/>
        <v>0</v>
      </c>
      <c r="BW79" s="535">
        <f t="shared" si="4"/>
        <v>0</v>
      </c>
      <c r="BX79" s="535">
        <f t="shared" ref="BX79:DC79" si="5">SUM(BX69:BX78)</f>
        <v>0</v>
      </c>
      <c r="BY79" s="535">
        <f t="shared" si="5"/>
        <v>0</v>
      </c>
      <c r="BZ79" s="535">
        <f t="shared" si="5"/>
        <v>0</v>
      </c>
      <c r="CA79" s="535">
        <f t="shared" si="5"/>
        <v>0</v>
      </c>
      <c r="CB79" s="535">
        <f t="shared" si="5"/>
        <v>0</v>
      </c>
      <c r="CC79" s="535">
        <f t="shared" si="5"/>
        <v>0</v>
      </c>
      <c r="CD79" s="535">
        <f t="shared" si="5"/>
        <v>0</v>
      </c>
      <c r="CE79" s="535">
        <f t="shared" si="5"/>
        <v>0</v>
      </c>
      <c r="CF79" s="535">
        <f t="shared" si="5"/>
        <v>0</v>
      </c>
      <c r="CG79" s="535">
        <f t="shared" si="5"/>
        <v>0</v>
      </c>
      <c r="CH79" s="535">
        <f t="shared" si="5"/>
        <v>0</v>
      </c>
      <c r="CI79" s="535">
        <f t="shared" si="5"/>
        <v>0</v>
      </c>
      <c r="CJ79" s="535">
        <f t="shared" si="5"/>
        <v>0</v>
      </c>
      <c r="CK79" s="535">
        <f t="shared" si="5"/>
        <v>0</v>
      </c>
      <c r="CL79" s="535">
        <f t="shared" si="5"/>
        <v>0</v>
      </c>
      <c r="CM79" s="535">
        <f t="shared" si="5"/>
        <v>0</v>
      </c>
      <c r="CN79" s="535">
        <f t="shared" si="5"/>
        <v>0</v>
      </c>
      <c r="CO79" s="535">
        <f t="shared" si="5"/>
        <v>0</v>
      </c>
      <c r="CP79" s="535">
        <f t="shared" si="5"/>
        <v>0</v>
      </c>
      <c r="CQ79" s="535">
        <f t="shared" si="5"/>
        <v>0</v>
      </c>
      <c r="CR79" s="535">
        <f t="shared" si="5"/>
        <v>0</v>
      </c>
      <c r="CS79" s="535">
        <f t="shared" si="5"/>
        <v>0</v>
      </c>
      <c r="CT79" s="535">
        <f t="shared" si="5"/>
        <v>0</v>
      </c>
      <c r="CU79" s="535">
        <f t="shared" si="5"/>
        <v>0</v>
      </c>
      <c r="CV79" s="535">
        <f t="shared" si="5"/>
        <v>0</v>
      </c>
      <c r="CW79" s="535">
        <f t="shared" si="5"/>
        <v>0</v>
      </c>
      <c r="CX79" s="535">
        <f t="shared" si="5"/>
        <v>0</v>
      </c>
      <c r="CY79" s="535">
        <f t="shared" si="5"/>
        <v>0</v>
      </c>
      <c r="CZ79" s="535">
        <f t="shared" si="5"/>
        <v>0</v>
      </c>
      <c r="DA79" s="535">
        <f t="shared" si="5"/>
        <v>0</v>
      </c>
      <c r="DB79" s="535">
        <f t="shared" si="5"/>
        <v>0</v>
      </c>
      <c r="DC79" s="535">
        <f t="shared" si="5"/>
        <v>0</v>
      </c>
      <c r="DD79" s="225"/>
      <c r="DE79" s="220"/>
    </row>
    <row r="80" spans="2:109" x14ac:dyDescent="0.25">
      <c r="B80" s="217"/>
      <c r="C80" s="260"/>
      <c r="D80" s="226"/>
      <c r="E80" s="219"/>
      <c r="F80" s="219"/>
      <c r="G80" s="219"/>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c r="BP80" s="218"/>
      <c r="BQ80" s="218"/>
      <c r="BR80" s="218"/>
      <c r="BS80" s="218"/>
      <c r="BT80" s="218"/>
      <c r="BU80" s="218"/>
      <c r="BV80" s="218"/>
      <c r="BW80" s="218"/>
      <c r="BX80" s="218"/>
      <c r="BY80" s="218"/>
      <c r="BZ80" s="218"/>
      <c r="CA80" s="218"/>
      <c r="CB80" s="218"/>
      <c r="CC80" s="218"/>
      <c r="CD80" s="218"/>
      <c r="CE80" s="218"/>
      <c r="CF80" s="218"/>
      <c r="CG80" s="218"/>
      <c r="CH80" s="218"/>
      <c r="CI80" s="218"/>
      <c r="CJ80" s="218"/>
      <c r="CK80" s="218"/>
      <c r="CL80" s="218"/>
      <c r="CM80" s="218"/>
      <c r="CN80" s="218"/>
      <c r="CO80" s="218"/>
      <c r="CP80" s="218"/>
      <c r="CQ80" s="218"/>
      <c r="CR80" s="218"/>
      <c r="CS80" s="218"/>
      <c r="CT80" s="218"/>
      <c r="CU80" s="218"/>
      <c r="CV80" s="218"/>
      <c r="CW80" s="218"/>
      <c r="CX80" s="218"/>
      <c r="CY80" s="218"/>
      <c r="CZ80" s="218"/>
      <c r="DA80" s="218"/>
      <c r="DB80" s="218"/>
      <c r="DC80" s="218"/>
      <c r="DD80" s="218"/>
      <c r="DE80" s="220"/>
    </row>
    <row r="81" spans="2:109" ht="21.75" customHeight="1" x14ac:dyDescent="0.25">
      <c r="B81" s="217"/>
      <c r="C81" s="262" t="s">
        <v>77</v>
      </c>
      <c r="D81" s="240"/>
      <c r="E81" s="239"/>
      <c r="F81" s="239"/>
      <c r="G81" s="239"/>
      <c r="H81" s="237"/>
      <c r="I81" s="237"/>
      <c r="J81" s="237"/>
      <c r="K81" s="237"/>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c r="AI81" s="237"/>
      <c r="AJ81" s="237"/>
      <c r="AK81" s="237"/>
      <c r="AL81" s="237"/>
      <c r="AM81" s="237"/>
      <c r="AN81" s="237"/>
      <c r="AO81" s="237"/>
      <c r="AP81" s="237"/>
      <c r="AQ81" s="237"/>
      <c r="AR81" s="237"/>
      <c r="AS81" s="237"/>
      <c r="AT81" s="237"/>
      <c r="AU81" s="237"/>
      <c r="AV81" s="237"/>
      <c r="AW81" s="237"/>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37"/>
      <c r="BX81" s="237"/>
      <c r="BY81" s="237"/>
      <c r="BZ81" s="237"/>
      <c r="CA81" s="237"/>
      <c r="CB81" s="237"/>
      <c r="CC81" s="237"/>
      <c r="CD81" s="237"/>
      <c r="CE81" s="237"/>
      <c r="CF81" s="237"/>
      <c r="CG81" s="237"/>
      <c r="CH81" s="237"/>
      <c r="CI81" s="237"/>
      <c r="CJ81" s="237"/>
      <c r="CK81" s="237"/>
      <c r="CL81" s="237"/>
      <c r="CM81" s="237"/>
      <c r="CN81" s="237"/>
      <c r="CO81" s="237"/>
      <c r="CP81" s="237"/>
      <c r="CQ81" s="237"/>
      <c r="CR81" s="237"/>
      <c r="CS81" s="237"/>
      <c r="CT81" s="237"/>
      <c r="CU81" s="237"/>
      <c r="CV81" s="237"/>
      <c r="CW81" s="237"/>
      <c r="CX81" s="237"/>
      <c r="CY81" s="237"/>
      <c r="CZ81" s="237"/>
      <c r="DA81" s="237"/>
      <c r="DB81" s="237"/>
      <c r="DC81" s="237"/>
      <c r="DD81" s="237"/>
      <c r="DE81" s="220"/>
    </row>
    <row r="82" spans="2:109" ht="11.25" customHeight="1" x14ac:dyDescent="0.25">
      <c r="B82" s="217"/>
      <c r="C82" s="260"/>
      <c r="D82" s="216"/>
      <c r="E82" s="219"/>
      <c r="F82" s="219"/>
      <c r="G82" s="219"/>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c r="AY82" s="218"/>
      <c r="AZ82" s="218"/>
      <c r="BA82" s="218"/>
      <c r="BB82" s="218"/>
      <c r="BC82" s="218"/>
      <c r="BD82" s="218"/>
      <c r="BE82" s="218"/>
      <c r="BF82" s="218"/>
      <c r="BG82" s="218"/>
      <c r="BH82" s="218"/>
      <c r="BI82" s="218"/>
      <c r="BJ82" s="218"/>
      <c r="BK82" s="218"/>
      <c r="BL82" s="218"/>
      <c r="BM82" s="218"/>
      <c r="BN82" s="218"/>
      <c r="BO82" s="218"/>
      <c r="BP82" s="218"/>
      <c r="BQ82" s="218"/>
      <c r="BR82" s="218"/>
      <c r="BS82" s="218"/>
      <c r="BT82" s="218"/>
      <c r="BU82" s="218"/>
      <c r="BV82" s="218"/>
      <c r="BW82" s="218"/>
      <c r="BX82" s="218"/>
      <c r="BY82" s="218"/>
      <c r="BZ82" s="218"/>
      <c r="CA82" s="218"/>
      <c r="CB82" s="218"/>
      <c r="CC82" s="218"/>
      <c r="CD82" s="218"/>
      <c r="CE82" s="218"/>
      <c r="CF82" s="218"/>
      <c r="CG82" s="218"/>
      <c r="CH82" s="218"/>
      <c r="CI82" s="218"/>
      <c r="CJ82" s="218"/>
      <c r="CK82" s="218"/>
      <c r="CL82" s="218"/>
      <c r="CM82" s="218"/>
      <c r="CN82" s="218"/>
      <c r="CO82" s="218"/>
      <c r="CP82" s="218"/>
      <c r="CQ82" s="218"/>
      <c r="CR82" s="218"/>
      <c r="CS82" s="218"/>
      <c r="CT82" s="218"/>
      <c r="CU82" s="218"/>
      <c r="CV82" s="218"/>
      <c r="CW82" s="218"/>
      <c r="CX82" s="218"/>
      <c r="CY82" s="218"/>
      <c r="CZ82" s="218"/>
      <c r="DA82" s="218"/>
      <c r="DB82" s="218"/>
      <c r="DC82" s="218"/>
      <c r="DD82" s="218"/>
      <c r="DE82" s="220"/>
    </row>
    <row r="83" spans="2:109" ht="19.5" customHeight="1" x14ac:dyDescent="0.25">
      <c r="B83" s="217"/>
      <c r="C83" s="260"/>
      <c r="D83" s="115" t="s">
        <v>118</v>
      </c>
      <c r="E83" s="239"/>
      <c r="F83" s="239"/>
      <c r="G83" s="239"/>
      <c r="H83" s="237"/>
      <c r="I83" s="237"/>
      <c r="J83" s="237"/>
      <c r="K83" s="237"/>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c r="AI83" s="237"/>
      <c r="AJ83" s="237"/>
      <c r="AK83" s="237"/>
      <c r="AL83" s="237"/>
      <c r="AM83" s="237"/>
      <c r="AN83" s="237"/>
      <c r="AO83" s="237"/>
      <c r="AP83" s="237"/>
      <c r="AQ83" s="237"/>
      <c r="AR83" s="237"/>
      <c r="AS83" s="237"/>
      <c r="AT83" s="237"/>
      <c r="AU83" s="237"/>
      <c r="AV83" s="237"/>
      <c r="AW83" s="237"/>
      <c r="AX83" s="237"/>
      <c r="AY83" s="237"/>
      <c r="AZ83" s="237"/>
      <c r="BA83" s="237"/>
      <c r="BB83" s="237"/>
      <c r="BC83" s="237"/>
      <c r="BD83" s="237"/>
      <c r="BE83" s="237"/>
      <c r="BF83" s="237"/>
      <c r="BG83" s="237"/>
      <c r="BH83" s="237"/>
      <c r="BI83" s="237"/>
      <c r="BJ83" s="237"/>
      <c r="BK83" s="237"/>
      <c r="BL83" s="237"/>
      <c r="BM83" s="237"/>
      <c r="BN83" s="237"/>
      <c r="BO83" s="237"/>
      <c r="BP83" s="237"/>
      <c r="BQ83" s="237"/>
      <c r="BR83" s="237"/>
      <c r="BS83" s="237"/>
      <c r="BT83" s="237"/>
      <c r="BU83" s="237"/>
      <c r="BV83" s="237"/>
      <c r="BW83" s="237"/>
      <c r="BX83" s="237"/>
      <c r="BY83" s="237"/>
      <c r="BZ83" s="237"/>
      <c r="CA83" s="237"/>
      <c r="CB83" s="237"/>
      <c r="CC83" s="237"/>
      <c r="CD83" s="237"/>
      <c r="CE83" s="237"/>
      <c r="CF83" s="237"/>
      <c r="CG83" s="237"/>
      <c r="CH83" s="237"/>
      <c r="CI83" s="237"/>
      <c r="CJ83" s="237"/>
      <c r="CK83" s="237"/>
      <c r="CL83" s="237"/>
      <c r="CM83" s="237"/>
      <c r="CN83" s="237"/>
      <c r="CO83" s="237"/>
      <c r="CP83" s="237"/>
      <c r="CQ83" s="237"/>
      <c r="CR83" s="237"/>
      <c r="CS83" s="237"/>
      <c r="CT83" s="237"/>
      <c r="CU83" s="237"/>
      <c r="CV83" s="237"/>
      <c r="CW83" s="237"/>
      <c r="CX83" s="237"/>
      <c r="CY83" s="237"/>
      <c r="CZ83" s="237"/>
      <c r="DA83" s="237"/>
      <c r="DB83" s="237"/>
      <c r="DC83" s="237"/>
      <c r="DD83" s="237"/>
      <c r="DE83" s="220"/>
    </row>
    <row r="84" spans="2:109" x14ac:dyDescent="0.25">
      <c r="B84" s="217"/>
      <c r="C84" s="263" t="s">
        <v>965</v>
      </c>
      <c r="D84" s="226" t="s">
        <v>18</v>
      </c>
      <c r="E84" s="219" t="s">
        <v>90</v>
      </c>
      <c r="F84" s="219"/>
      <c r="G84" s="219"/>
      <c r="H84" s="275"/>
      <c r="I84" s="275"/>
      <c r="J84" s="275"/>
      <c r="K84" s="275"/>
      <c r="L84" s="275"/>
      <c r="M84" s="275"/>
      <c r="N84" s="275"/>
      <c r="O84" s="275"/>
      <c r="P84" s="275"/>
      <c r="Q84" s="275"/>
      <c r="R84" s="275"/>
      <c r="S84" s="275"/>
      <c r="T84" s="275"/>
      <c r="U84" s="275"/>
      <c r="V84" s="275"/>
      <c r="W84" s="275"/>
      <c r="X84" s="275"/>
      <c r="Y84" s="275"/>
      <c r="Z84" s="275"/>
      <c r="AA84" s="275"/>
      <c r="AB84" s="275"/>
      <c r="AC84" s="275"/>
      <c r="AD84" s="275"/>
      <c r="AE84" s="275"/>
      <c r="AF84" s="275"/>
      <c r="AG84" s="275"/>
      <c r="AH84" s="275"/>
      <c r="AI84" s="275"/>
      <c r="AJ84" s="275"/>
      <c r="AK84" s="275"/>
      <c r="AL84" s="275"/>
      <c r="AM84" s="275"/>
      <c r="AN84" s="275"/>
      <c r="AO84" s="275"/>
      <c r="AP84" s="275"/>
      <c r="AQ84" s="275"/>
      <c r="AR84" s="275"/>
      <c r="AS84" s="275"/>
      <c r="AT84" s="275"/>
      <c r="AU84" s="275"/>
      <c r="AV84" s="275"/>
      <c r="AW84" s="275"/>
      <c r="AX84" s="275"/>
      <c r="AY84" s="275"/>
      <c r="AZ84" s="275"/>
      <c r="BA84" s="275"/>
      <c r="BB84" s="275"/>
      <c r="BC84" s="275"/>
      <c r="BD84" s="275"/>
      <c r="BE84" s="275"/>
      <c r="BF84" s="275"/>
      <c r="BG84" s="275"/>
      <c r="BH84" s="275"/>
      <c r="BI84" s="275"/>
      <c r="BJ84" s="275"/>
      <c r="BK84" s="275"/>
      <c r="BL84" s="275"/>
      <c r="BM84" s="275"/>
      <c r="BN84" s="275"/>
      <c r="BO84" s="275"/>
      <c r="BP84" s="275"/>
      <c r="BQ84" s="275"/>
      <c r="BR84" s="275"/>
      <c r="BS84" s="275"/>
      <c r="BT84" s="275"/>
      <c r="BU84" s="275"/>
      <c r="BV84" s="275"/>
      <c r="BW84" s="275"/>
      <c r="BX84" s="275"/>
      <c r="BY84" s="275"/>
      <c r="BZ84" s="275"/>
      <c r="CA84" s="275"/>
      <c r="CB84" s="275"/>
      <c r="CC84" s="275"/>
      <c r="CD84" s="275"/>
      <c r="CE84" s="275"/>
      <c r="CF84" s="275"/>
      <c r="CG84" s="275"/>
      <c r="CH84" s="275"/>
      <c r="CI84" s="275"/>
      <c r="CJ84" s="275"/>
      <c r="CK84" s="275"/>
      <c r="CL84" s="275"/>
      <c r="CM84" s="275"/>
      <c r="CN84" s="275"/>
      <c r="CO84" s="275"/>
      <c r="CP84" s="275"/>
      <c r="CQ84" s="275"/>
      <c r="CR84" s="275"/>
      <c r="CS84" s="275"/>
      <c r="CT84" s="275"/>
      <c r="CU84" s="275"/>
      <c r="CV84" s="275"/>
      <c r="CW84" s="275"/>
      <c r="CX84" s="275"/>
      <c r="CY84" s="275"/>
      <c r="CZ84" s="275"/>
      <c r="DA84" s="275"/>
      <c r="DB84" s="275"/>
      <c r="DC84" s="275"/>
      <c r="DD84" s="218"/>
      <c r="DE84" s="220"/>
    </row>
    <row r="85" spans="2:109" x14ac:dyDescent="0.25">
      <c r="B85" s="217"/>
      <c r="C85" s="263" t="s">
        <v>966</v>
      </c>
      <c r="D85" s="226" t="s">
        <v>114</v>
      </c>
      <c r="E85" s="219" t="s">
        <v>90</v>
      </c>
      <c r="F85" s="219"/>
      <c r="G85" s="219"/>
      <c r="H85" s="275"/>
      <c r="I85" s="275"/>
      <c r="J85" s="275"/>
      <c r="K85" s="275"/>
      <c r="L85" s="275"/>
      <c r="M85" s="275"/>
      <c r="N85" s="275"/>
      <c r="O85" s="275"/>
      <c r="P85" s="275"/>
      <c r="Q85" s="275"/>
      <c r="R85" s="275"/>
      <c r="S85" s="275"/>
      <c r="T85" s="275"/>
      <c r="U85" s="275"/>
      <c r="V85" s="275"/>
      <c r="W85" s="275"/>
      <c r="X85" s="275"/>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c r="AW85" s="275"/>
      <c r="AX85" s="275"/>
      <c r="AY85" s="275"/>
      <c r="AZ85" s="275"/>
      <c r="BA85" s="275"/>
      <c r="BB85" s="275"/>
      <c r="BC85" s="275"/>
      <c r="BD85" s="275"/>
      <c r="BE85" s="275"/>
      <c r="BF85" s="275"/>
      <c r="BG85" s="275"/>
      <c r="BH85" s="275"/>
      <c r="BI85" s="275"/>
      <c r="BJ85" s="275"/>
      <c r="BK85" s="275"/>
      <c r="BL85" s="275"/>
      <c r="BM85" s="275"/>
      <c r="BN85" s="275"/>
      <c r="BO85" s="275"/>
      <c r="BP85" s="275"/>
      <c r="BQ85" s="275"/>
      <c r="BR85" s="275"/>
      <c r="BS85" s="275"/>
      <c r="BT85" s="275"/>
      <c r="BU85" s="275"/>
      <c r="BV85" s="275"/>
      <c r="BW85" s="275"/>
      <c r="BX85" s="275"/>
      <c r="BY85" s="275"/>
      <c r="BZ85" s="275"/>
      <c r="CA85" s="275"/>
      <c r="CB85" s="275"/>
      <c r="CC85" s="275"/>
      <c r="CD85" s="275"/>
      <c r="CE85" s="275"/>
      <c r="CF85" s="275"/>
      <c r="CG85" s="275"/>
      <c r="CH85" s="275"/>
      <c r="CI85" s="275"/>
      <c r="CJ85" s="275"/>
      <c r="CK85" s="275"/>
      <c r="CL85" s="275"/>
      <c r="CM85" s="275"/>
      <c r="CN85" s="275"/>
      <c r="CO85" s="275"/>
      <c r="CP85" s="275"/>
      <c r="CQ85" s="275"/>
      <c r="CR85" s="275"/>
      <c r="CS85" s="275"/>
      <c r="CT85" s="275"/>
      <c r="CU85" s="275"/>
      <c r="CV85" s="275"/>
      <c r="CW85" s="275"/>
      <c r="CX85" s="275"/>
      <c r="CY85" s="275"/>
      <c r="CZ85" s="275"/>
      <c r="DA85" s="275"/>
      <c r="DB85" s="275"/>
      <c r="DC85" s="275"/>
      <c r="DD85" s="218"/>
      <c r="DE85" s="220"/>
    </row>
    <row r="86" spans="2:109" x14ac:dyDescent="0.25">
      <c r="B86" s="217"/>
      <c r="C86" s="263" t="s">
        <v>967</v>
      </c>
      <c r="D86" s="226" t="s">
        <v>115</v>
      </c>
      <c r="E86" s="219" t="s">
        <v>90</v>
      </c>
      <c r="F86" s="219"/>
      <c r="G86" s="219"/>
      <c r="H86" s="275"/>
      <c r="I86" s="275"/>
      <c r="J86" s="275"/>
      <c r="K86" s="275"/>
      <c r="L86" s="275"/>
      <c r="M86" s="275"/>
      <c r="N86" s="275"/>
      <c r="O86" s="275"/>
      <c r="P86" s="275"/>
      <c r="Q86" s="275"/>
      <c r="R86" s="275"/>
      <c r="S86" s="275"/>
      <c r="T86" s="275"/>
      <c r="U86" s="275"/>
      <c r="V86" s="275"/>
      <c r="W86" s="275"/>
      <c r="X86" s="275"/>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c r="AW86" s="275"/>
      <c r="AX86" s="275"/>
      <c r="AY86" s="275"/>
      <c r="AZ86" s="275"/>
      <c r="BA86" s="275"/>
      <c r="BB86" s="275"/>
      <c r="BC86" s="275"/>
      <c r="BD86" s="275"/>
      <c r="BE86" s="275"/>
      <c r="BF86" s="275"/>
      <c r="BG86" s="275"/>
      <c r="BH86" s="275"/>
      <c r="BI86" s="275"/>
      <c r="BJ86" s="275"/>
      <c r="BK86" s="275"/>
      <c r="BL86" s="275"/>
      <c r="BM86" s="275"/>
      <c r="BN86" s="275"/>
      <c r="BO86" s="275"/>
      <c r="BP86" s="275"/>
      <c r="BQ86" s="275"/>
      <c r="BR86" s="275"/>
      <c r="BS86" s="275"/>
      <c r="BT86" s="275"/>
      <c r="BU86" s="275"/>
      <c r="BV86" s="275"/>
      <c r="BW86" s="275"/>
      <c r="BX86" s="275"/>
      <c r="BY86" s="275"/>
      <c r="BZ86" s="275"/>
      <c r="CA86" s="275"/>
      <c r="CB86" s="275"/>
      <c r="CC86" s="275"/>
      <c r="CD86" s="275"/>
      <c r="CE86" s="275"/>
      <c r="CF86" s="275"/>
      <c r="CG86" s="275"/>
      <c r="CH86" s="275"/>
      <c r="CI86" s="275"/>
      <c r="CJ86" s="275"/>
      <c r="CK86" s="275"/>
      <c r="CL86" s="275"/>
      <c r="CM86" s="275"/>
      <c r="CN86" s="275"/>
      <c r="CO86" s="275"/>
      <c r="CP86" s="275"/>
      <c r="CQ86" s="275"/>
      <c r="CR86" s="275"/>
      <c r="CS86" s="275"/>
      <c r="CT86" s="275"/>
      <c r="CU86" s="275"/>
      <c r="CV86" s="275"/>
      <c r="CW86" s="275"/>
      <c r="CX86" s="275"/>
      <c r="CY86" s="275"/>
      <c r="CZ86" s="275"/>
      <c r="DA86" s="275"/>
      <c r="DB86" s="275"/>
      <c r="DC86" s="275"/>
      <c r="DD86" s="218"/>
      <c r="DE86" s="220"/>
    </row>
    <row r="87" spans="2:109" x14ac:dyDescent="0.25">
      <c r="B87" s="217"/>
      <c r="C87" s="263" t="s">
        <v>968</v>
      </c>
      <c r="D87" s="226" t="s">
        <v>388</v>
      </c>
      <c r="E87" s="219" t="s">
        <v>392</v>
      </c>
      <c r="F87" s="219"/>
      <c r="G87" s="219"/>
      <c r="H87" s="275"/>
      <c r="I87" s="275"/>
      <c r="J87" s="275"/>
      <c r="K87" s="275"/>
      <c r="L87" s="275"/>
      <c r="M87" s="275"/>
      <c r="N87" s="275"/>
      <c r="O87" s="275"/>
      <c r="P87" s="275"/>
      <c r="Q87" s="275"/>
      <c r="R87" s="275"/>
      <c r="S87" s="275"/>
      <c r="T87" s="275"/>
      <c r="U87" s="275"/>
      <c r="V87" s="275"/>
      <c r="W87" s="275"/>
      <c r="X87" s="275"/>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c r="AW87" s="275"/>
      <c r="AX87" s="275"/>
      <c r="AY87" s="275"/>
      <c r="AZ87" s="275"/>
      <c r="BA87" s="275"/>
      <c r="BB87" s="275"/>
      <c r="BC87" s="275"/>
      <c r="BD87" s="275"/>
      <c r="BE87" s="275"/>
      <c r="BF87" s="275"/>
      <c r="BG87" s="275"/>
      <c r="BH87" s="275"/>
      <c r="BI87" s="275"/>
      <c r="BJ87" s="275"/>
      <c r="BK87" s="275"/>
      <c r="BL87" s="275"/>
      <c r="BM87" s="275"/>
      <c r="BN87" s="275"/>
      <c r="BO87" s="275"/>
      <c r="BP87" s="275"/>
      <c r="BQ87" s="275"/>
      <c r="BR87" s="275"/>
      <c r="BS87" s="275"/>
      <c r="BT87" s="275"/>
      <c r="BU87" s="275"/>
      <c r="BV87" s="275"/>
      <c r="BW87" s="275"/>
      <c r="BX87" s="275"/>
      <c r="BY87" s="275"/>
      <c r="BZ87" s="275"/>
      <c r="CA87" s="275"/>
      <c r="CB87" s="275"/>
      <c r="CC87" s="275"/>
      <c r="CD87" s="275"/>
      <c r="CE87" s="275"/>
      <c r="CF87" s="275"/>
      <c r="CG87" s="275"/>
      <c r="CH87" s="275"/>
      <c r="CI87" s="275"/>
      <c r="CJ87" s="275"/>
      <c r="CK87" s="275"/>
      <c r="CL87" s="275"/>
      <c r="CM87" s="275"/>
      <c r="CN87" s="275"/>
      <c r="CO87" s="275"/>
      <c r="CP87" s="275"/>
      <c r="CQ87" s="275"/>
      <c r="CR87" s="275"/>
      <c r="CS87" s="275"/>
      <c r="CT87" s="275"/>
      <c r="CU87" s="275"/>
      <c r="CV87" s="275"/>
      <c r="CW87" s="275"/>
      <c r="CX87" s="275"/>
      <c r="CY87" s="275"/>
      <c r="CZ87" s="275"/>
      <c r="DA87" s="275"/>
      <c r="DB87" s="275"/>
      <c r="DC87" s="275"/>
      <c r="DD87" s="218"/>
      <c r="DE87" s="220"/>
    </row>
    <row r="88" spans="2:109" x14ac:dyDescent="0.25">
      <c r="B88" s="217"/>
      <c r="C88" s="263" t="s">
        <v>803</v>
      </c>
      <c r="D88" s="226" t="s">
        <v>389</v>
      </c>
      <c r="E88" s="219" t="s">
        <v>392</v>
      </c>
      <c r="F88" s="219"/>
      <c r="G88" s="219"/>
      <c r="H88" s="275"/>
      <c r="I88" s="275"/>
      <c r="J88" s="275"/>
      <c r="K88" s="275"/>
      <c r="L88" s="275"/>
      <c r="M88" s="275"/>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c r="BH88" s="275"/>
      <c r="BI88" s="275"/>
      <c r="BJ88" s="275"/>
      <c r="BK88" s="275"/>
      <c r="BL88" s="275"/>
      <c r="BM88" s="275"/>
      <c r="BN88" s="275"/>
      <c r="BO88" s="275"/>
      <c r="BP88" s="275"/>
      <c r="BQ88" s="275"/>
      <c r="BR88" s="275"/>
      <c r="BS88" s="275"/>
      <c r="BT88" s="275"/>
      <c r="BU88" s="275"/>
      <c r="BV88" s="275"/>
      <c r="BW88" s="275"/>
      <c r="BX88" s="275"/>
      <c r="BY88" s="275"/>
      <c r="BZ88" s="275"/>
      <c r="CA88" s="275"/>
      <c r="CB88" s="275"/>
      <c r="CC88" s="275"/>
      <c r="CD88" s="275"/>
      <c r="CE88" s="275"/>
      <c r="CF88" s="275"/>
      <c r="CG88" s="275"/>
      <c r="CH88" s="275"/>
      <c r="CI88" s="275"/>
      <c r="CJ88" s="275"/>
      <c r="CK88" s="275"/>
      <c r="CL88" s="275"/>
      <c r="CM88" s="275"/>
      <c r="CN88" s="275"/>
      <c r="CO88" s="275"/>
      <c r="CP88" s="275"/>
      <c r="CQ88" s="275"/>
      <c r="CR88" s="275"/>
      <c r="CS88" s="275"/>
      <c r="CT88" s="275"/>
      <c r="CU88" s="275"/>
      <c r="CV88" s="275"/>
      <c r="CW88" s="275"/>
      <c r="CX88" s="275"/>
      <c r="CY88" s="275"/>
      <c r="CZ88" s="275"/>
      <c r="DA88" s="275"/>
      <c r="DB88" s="275"/>
      <c r="DC88" s="275"/>
      <c r="DD88" s="218"/>
      <c r="DE88" s="220"/>
    </row>
    <row r="89" spans="2:109" x14ac:dyDescent="0.25">
      <c r="B89" s="217"/>
      <c r="C89" s="263" t="s">
        <v>804</v>
      </c>
      <c r="D89" s="226" t="s">
        <v>401</v>
      </c>
      <c r="E89" s="219" t="s">
        <v>392</v>
      </c>
      <c r="F89" s="219"/>
      <c r="G89" s="219"/>
      <c r="H89" s="275"/>
      <c r="I89" s="275"/>
      <c r="J89" s="275"/>
      <c r="K89" s="275"/>
      <c r="L89" s="275"/>
      <c r="M89" s="275"/>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c r="AW89" s="275"/>
      <c r="AX89" s="275"/>
      <c r="AY89" s="275"/>
      <c r="AZ89" s="275"/>
      <c r="BA89" s="275"/>
      <c r="BB89" s="275"/>
      <c r="BC89" s="275"/>
      <c r="BD89" s="275"/>
      <c r="BE89" s="275"/>
      <c r="BF89" s="275"/>
      <c r="BG89" s="275"/>
      <c r="BH89" s="275"/>
      <c r="BI89" s="275"/>
      <c r="BJ89" s="275"/>
      <c r="BK89" s="275"/>
      <c r="BL89" s="275"/>
      <c r="BM89" s="275"/>
      <c r="BN89" s="275"/>
      <c r="BO89" s="275"/>
      <c r="BP89" s="275"/>
      <c r="BQ89" s="275"/>
      <c r="BR89" s="275"/>
      <c r="BS89" s="275"/>
      <c r="BT89" s="275"/>
      <c r="BU89" s="275"/>
      <c r="BV89" s="275"/>
      <c r="BW89" s="275"/>
      <c r="BX89" s="275"/>
      <c r="BY89" s="275"/>
      <c r="BZ89" s="275"/>
      <c r="CA89" s="275"/>
      <c r="CB89" s="275"/>
      <c r="CC89" s="275"/>
      <c r="CD89" s="275"/>
      <c r="CE89" s="275"/>
      <c r="CF89" s="275"/>
      <c r="CG89" s="275"/>
      <c r="CH89" s="275"/>
      <c r="CI89" s="275"/>
      <c r="CJ89" s="275"/>
      <c r="CK89" s="275"/>
      <c r="CL89" s="275"/>
      <c r="CM89" s="275"/>
      <c r="CN89" s="275"/>
      <c r="CO89" s="275"/>
      <c r="CP89" s="275"/>
      <c r="CQ89" s="275"/>
      <c r="CR89" s="275"/>
      <c r="CS89" s="275"/>
      <c r="CT89" s="275"/>
      <c r="CU89" s="275"/>
      <c r="CV89" s="275"/>
      <c r="CW89" s="275"/>
      <c r="CX89" s="275"/>
      <c r="CY89" s="275"/>
      <c r="CZ89" s="275"/>
      <c r="DA89" s="275"/>
      <c r="DB89" s="275"/>
      <c r="DC89" s="275"/>
      <c r="DD89" s="218"/>
      <c r="DE89" s="220"/>
    </row>
    <row r="90" spans="2:109" x14ac:dyDescent="0.25">
      <c r="B90" s="217"/>
      <c r="C90" s="263" t="s">
        <v>969</v>
      </c>
      <c r="D90" s="820" t="s">
        <v>698</v>
      </c>
      <c r="E90" s="219" t="s">
        <v>90</v>
      </c>
      <c r="F90" s="225"/>
      <c r="G90" s="219"/>
      <c r="H90" s="275"/>
      <c r="I90" s="275"/>
      <c r="J90" s="275"/>
      <c r="K90" s="275"/>
      <c r="L90" s="275"/>
      <c r="M90" s="275"/>
      <c r="N90" s="275"/>
      <c r="O90" s="275"/>
      <c r="P90" s="275"/>
      <c r="Q90" s="275"/>
      <c r="R90" s="275"/>
      <c r="S90" s="275"/>
      <c r="T90" s="275"/>
      <c r="U90" s="275"/>
      <c r="V90" s="275"/>
      <c r="W90" s="275"/>
      <c r="X90" s="275"/>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c r="AW90" s="275"/>
      <c r="AX90" s="275"/>
      <c r="AY90" s="275"/>
      <c r="AZ90" s="275"/>
      <c r="BA90" s="275"/>
      <c r="BB90" s="275"/>
      <c r="BC90" s="275"/>
      <c r="BD90" s="275"/>
      <c r="BE90" s="275"/>
      <c r="BF90" s="275"/>
      <c r="BG90" s="275"/>
      <c r="BH90" s="275"/>
      <c r="BI90" s="275"/>
      <c r="BJ90" s="275"/>
      <c r="BK90" s="275"/>
      <c r="BL90" s="275"/>
      <c r="BM90" s="275"/>
      <c r="BN90" s="275"/>
      <c r="BO90" s="275"/>
      <c r="BP90" s="275"/>
      <c r="BQ90" s="275"/>
      <c r="BR90" s="275"/>
      <c r="BS90" s="275"/>
      <c r="BT90" s="275"/>
      <c r="BU90" s="275"/>
      <c r="BV90" s="275"/>
      <c r="BW90" s="275"/>
      <c r="BX90" s="275"/>
      <c r="BY90" s="275"/>
      <c r="BZ90" s="275"/>
      <c r="CA90" s="275"/>
      <c r="CB90" s="275"/>
      <c r="CC90" s="275"/>
      <c r="CD90" s="275"/>
      <c r="CE90" s="275"/>
      <c r="CF90" s="275"/>
      <c r="CG90" s="275"/>
      <c r="CH90" s="275"/>
      <c r="CI90" s="275"/>
      <c r="CJ90" s="275"/>
      <c r="CK90" s="275"/>
      <c r="CL90" s="275"/>
      <c r="CM90" s="275"/>
      <c r="CN90" s="275"/>
      <c r="CO90" s="275"/>
      <c r="CP90" s="275"/>
      <c r="CQ90" s="275"/>
      <c r="CR90" s="275"/>
      <c r="CS90" s="275"/>
      <c r="CT90" s="275"/>
      <c r="CU90" s="275"/>
      <c r="CV90" s="275"/>
      <c r="CW90" s="275"/>
      <c r="CX90" s="275"/>
      <c r="CY90" s="275"/>
      <c r="CZ90" s="275"/>
      <c r="DA90" s="275"/>
      <c r="DB90" s="275"/>
      <c r="DC90" s="275"/>
      <c r="DD90" s="218"/>
      <c r="DE90" s="220"/>
    </row>
    <row r="91" spans="2:109" ht="21" x14ac:dyDescent="0.25">
      <c r="B91" s="217"/>
      <c r="C91" s="260"/>
      <c r="D91" s="115" t="s">
        <v>119</v>
      </c>
      <c r="E91" s="238" t="s">
        <v>549</v>
      </c>
      <c r="F91" s="239"/>
      <c r="G91" s="239"/>
      <c r="H91" s="237"/>
      <c r="I91" s="237"/>
      <c r="J91" s="237"/>
      <c r="K91" s="237"/>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c r="AI91" s="237"/>
      <c r="AJ91" s="237"/>
      <c r="AK91" s="237"/>
      <c r="AL91" s="237"/>
      <c r="AM91" s="237"/>
      <c r="AN91" s="237"/>
      <c r="AO91" s="237"/>
      <c r="AP91" s="237"/>
      <c r="AQ91" s="237"/>
      <c r="AR91" s="237"/>
      <c r="AS91" s="237"/>
      <c r="AT91" s="237"/>
      <c r="AU91" s="237"/>
      <c r="AV91" s="237"/>
      <c r="AW91" s="237"/>
      <c r="AX91" s="237"/>
      <c r="AY91" s="237"/>
      <c r="AZ91" s="237"/>
      <c r="BA91" s="237"/>
      <c r="BB91" s="237"/>
      <c r="BC91" s="237"/>
      <c r="BD91" s="237"/>
      <c r="BE91" s="237"/>
      <c r="BF91" s="237"/>
      <c r="BG91" s="237"/>
      <c r="BH91" s="237"/>
      <c r="BI91" s="237"/>
      <c r="BJ91" s="237"/>
      <c r="BK91" s="237"/>
      <c r="BL91" s="237"/>
      <c r="BM91" s="237"/>
      <c r="BN91" s="237"/>
      <c r="BO91" s="237"/>
      <c r="BP91" s="237"/>
      <c r="BQ91" s="237"/>
      <c r="BR91" s="237"/>
      <c r="BS91" s="237"/>
      <c r="BT91" s="237"/>
      <c r="BU91" s="237"/>
      <c r="BV91" s="237"/>
      <c r="BW91" s="237"/>
      <c r="BX91" s="237"/>
      <c r="BY91" s="237"/>
      <c r="BZ91" s="237"/>
      <c r="CA91" s="237"/>
      <c r="CB91" s="237"/>
      <c r="CC91" s="237"/>
      <c r="CD91" s="237"/>
      <c r="CE91" s="237"/>
      <c r="CF91" s="237"/>
      <c r="CG91" s="237"/>
      <c r="CH91" s="237"/>
      <c r="CI91" s="237"/>
      <c r="CJ91" s="237"/>
      <c r="CK91" s="237"/>
      <c r="CL91" s="237"/>
      <c r="CM91" s="237"/>
      <c r="CN91" s="237"/>
      <c r="CO91" s="237"/>
      <c r="CP91" s="237"/>
      <c r="CQ91" s="237"/>
      <c r="CR91" s="237"/>
      <c r="CS91" s="237"/>
      <c r="CT91" s="237"/>
      <c r="CU91" s="237"/>
      <c r="CV91" s="237"/>
      <c r="CW91" s="237"/>
      <c r="CX91" s="237"/>
      <c r="CY91" s="237"/>
      <c r="CZ91" s="237"/>
      <c r="DA91" s="237"/>
      <c r="DB91" s="237"/>
      <c r="DC91" s="237"/>
      <c r="DD91" s="237"/>
      <c r="DE91" s="220"/>
    </row>
    <row r="92" spans="2:109" x14ac:dyDescent="0.25">
      <c r="B92" s="217"/>
      <c r="C92" s="263"/>
      <c r="D92" s="226" t="str">
        <f>D84</f>
        <v>Electricity</v>
      </c>
      <c r="E92" s="219" t="s">
        <v>1117</v>
      </c>
      <c r="F92" s="276" t="s">
        <v>571</v>
      </c>
      <c r="G92" s="276"/>
      <c r="H92" s="536" t="str">
        <f>IFERROR(H84*INDEX('Energy Prices'!$F$12:$CJ$17,MATCH('Data Input - Option 3'!$D92,'Energy Prices'!$C$12:$C$17,0),MATCH('Data Input - Option 3'!H$7,'Energy Prices'!$F$11:$CJ$11,0))/100000,"")</f>
        <v/>
      </c>
      <c r="I92" s="536" t="str">
        <f>IFERROR(I84*INDEX('Energy Prices'!$F$12:$CJ$17,MATCH('Data Input - Option 3'!$D92,'Energy Prices'!$C$12:$C$17,0),MATCH('Data Input - Option 3'!I$7,'Energy Prices'!$F$11:$CJ$11,0))/100000,"")</f>
        <v/>
      </c>
      <c r="J92" s="536" t="str">
        <f>IFERROR(J84*INDEX('Energy Prices'!$F$12:$CJ$17,MATCH('Data Input - Option 3'!$D92,'Energy Prices'!$C$12:$C$17,0),MATCH('Data Input - Option 3'!J$7,'Energy Prices'!$F$11:$CJ$11,0))/100000,"")</f>
        <v/>
      </c>
      <c r="K92" s="536" t="str">
        <f>IFERROR(K84*INDEX('Energy Prices'!$F$12:$CJ$17,MATCH('Data Input - Option 3'!$D92,'Energy Prices'!$C$12:$C$17,0),MATCH('Data Input - Option 3'!K$7,'Energy Prices'!$F$11:$CJ$11,0))/100000,"")</f>
        <v/>
      </c>
      <c r="L92" s="536" t="str">
        <f>IFERROR(L84*INDEX('Energy Prices'!$F$12:$CJ$17,MATCH('Data Input - Option 3'!$D92,'Energy Prices'!$C$12:$C$17,0),MATCH('Data Input - Option 3'!L$7,'Energy Prices'!$F$11:$CJ$11,0))/100000,"")</f>
        <v/>
      </c>
      <c r="M92" s="536" t="str">
        <f>IFERROR(M84*INDEX('Energy Prices'!$F$12:$CJ$17,MATCH('Data Input - Option 3'!$D92,'Energy Prices'!$C$12:$C$17,0),MATCH('Data Input - Option 3'!M$7,'Energy Prices'!$F$11:$CJ$11,0))/100000,"")</f>
        <v/>
      </c>
      <c r="N92" s="536" t="str">
        <f>IFERROR(N84*INDEX('Energy Prices'!$F$12:$CJ$17,MATCH('Data Input - Option 3'!$D92,'Energy Prices'!$C$12:$C$17,0),MATCH('Data Input - Option 3'!N$7,'Energy Prices'!$F$11:$CJ$11,0))/100000,"")</f>
        <v/>
      </c>
      <c r="O92" s="536" t="str">
        <f>IFERROR(O84*INDEX('Energy Prices'!$F$12:$CJ$17,MATCH('Data Input - Option 3'!$D92,'Energy Prices'!$C$12:$C$17,0),MATCH('Data Input - Option 3'!O$7,'Energy Prices'!$F$11:$CJ$11,0))/100000,"")</f>
        <v/>
      </c>
      <c r="P92" s="536" t="str">
        <f>IFERROR(P84*INDEX('Energy Prices'!$F$12:$CJ$17,MATCH('Data Input - Option 3'!$D92,'Energy Prices'!$C$12:$C$17,0),MATCH('Data Input - Option 3'!P$7,'Energy Prices'!$F$11:$CJ$11,0))/100000,"")</f>
        <v/>
      </c>
      <c r="Q92" s="536" t="str">
        <f>IFERROR(Q84*INDEX('Energy Prices'!$F$12:$CJ$17,MATCH('Data Input - Option 3'!$D92,'Energy Prices'!$C$12:$C$17,0),MATCH('Data Input - Option 3'!Q$7,'Energy Prices'!$F$11:$CJ$11,0))/100000,"")</f>
        <v/>
      </c>
      <c r="R92" s="536" t="str">
        <f>IFERROR(R84*INDEX('Energy Prices'!$F$12:$CJ$17,MATCH('Data Input - Option 3'!$D92,'Energy Prices'!$C$12:$C$17,0),MATCH('Data Input - Option 3'!R$7,'Energy Prices'!$F$11:$CJ$11,0))/100000,"")</f>
        <v/>
      </c>
      <c r="S92" s="536" t="str">
        <f>IFERROR(S84*INDEX('Energy Prices'!$F$12:$CJ$17,MATCH('Data Input - Option 3'!$D92,'Energy Prices'!$C$12:$C$17,0),MATCH('Data Input - Option 3'!S$7,'Energy Prices'!$F$11:$CJ$11,0))/100000,"")</f>
        <v/>
      </c>
      <c r="T92" s="536" t="str">
        <f>IFERROR(T84*INDEX('Energy Prices'!$F$12:$CJ$17,MATCH('Data Input - Option 3'!$D92,'Energy Prices'!$C$12:$C$17,0),MATCH('Data Input - Option 3'!T$7,'Energy Prices'!$F$11:$CJ$11,0))/100000,"")</f>
        <v/>
      </c>
      <c r="U92" s="536" t="str">
        <f>IFERROR(U84*INDEX('Energy Prices'!$F$12:$CJ$17,MATCH('Data Input - Option 3'!$D92,'Energy Prices'!$C$12:$C$17,0),MATCH('Data Input - Option 3'!U$7,'Energy Prices'!$F$11:$CJ$11,0))/100000,"")</f>
        <v/>
      </c>
      <c r="V92" s="536" t="str">
        <f>IFERROR(V84*INDEX('Energy Prices'!$F$12:$CJ$17,MATCH('Data Input - Option 3'!$D92,'Energy Prices'!$C$12:$C$17,0),MATCH('Data Input - Option 3'!V$7,'Energy Prices'!$F$11:$CJ$11,0))/100000,"")</f>
        <v/>
      </c>
      <c r="W92" s="536" t="str">
        <f>IFERROR(W84*INDEX('Energy Prices'!$F$12:$CJ$17,MATCH('Data Input - Option 3'!$D92,'Energy Prices'!$C$12:$C$17,0),MATCH('Data Input - Option 3'!W$7,'Energy Prices'!$F$11:$CJ$11,0))/100000,"")</f>
        <v/>
      </c>
      <c r="X92" s="536" t="str">
        <f>IFERROR(X84*INDEX('Energy Prices'!$F$12:$CJ$17,MATCH('Data Input - Option 3'!$D92,'Energy Prices'!$C$12:$C$17,0),MATCH('Data Input - Option 3'!X$7,'Energy Prices'!$F$11:$CJ$11,0))/100000,"")</f>
        <v/>
      </c>
      <c r="Y92" s="536" t="str">
        <f>IFERROR(Y84*INDEX('Energy Prices'!$F$12:$CJ$17,MATCH('Data Input - Option 3'!$D92,'Energy Prices'!$C$12:$C$17,0),MATCH('Data Input - Option 3'!Y$7,'Energy Prices'!$F$11:$CJ$11,0))/100000,"")</f>
        <v/>
      </c>
      <c r="Z92" s="536" t="str">
        <f>IFERROR(Z84*INDEX('Energy Prices'!$F$12:$CJ$17,MATCH('Data Input - Option 3'!$D92,'Energy Prices'!$C$12:$C$17,0),MATCH('Data Input - Option 3'!Z$7,'Energy Prices'!$F$11:$CJ$11,0))/100000,"")</f>
        <v/>
      </c>
      <c r="AA92" s="536" t="str">
        <f>IFERROR(AA84*INDEX('Energy Prices'!$F$12:$CJ$17,MATCH('Data Input - Option 3'!$D92,'Energy Prices'!$C$12:$C$17,0),MATCH('Data Input - Option 3'!AA$7,'Energy Prices'!$F$11:$CJ$11,0))/100000,"")</f>
        <v/>
      </c>
      <c r="AB92" s="536" t="str">
        <f>IFERROR(AB84*INDEX('Energy Prices'!$F$12:$CJ$17,MATCH('Data Input - Option 3'!$D92,'Energy Prices'!$C$12:$C$17,0),MATCH('Data Input - Option 3'!AB$7,'Energy Prices'!$F$11:$CJ$11,0))/100000,"")</f>
        <v/>
      </c>
      <c r="AC92" s="536" t="str">
        <f>IFERROR(AC84*INDEX('Energy Prices'!$F$12:$CJ$17,MATCH('Data Input - Option 3'!$D92,'Energy Prices'!$C$12:$C$17,0),MATCH('Data Input - Option 3'!AC$7,'Energy Prices'!$F$11:$CJ$11,0))/100000,"")</f>
        <v/>
      </c>
      <c r="AD92" s="536" t="str">
        <f>IFERROR(AD84*INDEX('Energy Prices'!$F$12:$CJ$17,MATCH('Data Input - Option 3'!$D92,'Energy Prices'!$C$12:$C$17,0),MATCH('Data Input - Option 3'!AD$7,'Energy Prices'!$F$11:$CJ$11,0))/100000,"")</f>
        <v/>
      </c>
      <c r="AE92" s="536" t="str">
        <f>IFERROR(AE84*INDEX('Energy Prices'!$F$12:$CJ$17,MATCH('Data Input - Option 3'!$D92,'Energy Prices'!$C$12:$C$17,0),MATCH('Data Input - Option 3'!AE$7,'Energy Prices'!$F$11:$CJ$11,0))/100000,"")</f>
        <v/>
      </c>
      <c r="AF92" s="536" t="str">
        <f>IFERROR(AF84*INDEX('Energy Prices'!$F$12:$CJ$17,MATCH('Data Input - Option 3'!$D92,'Energy Prices'!$C$12:$C$17,0),MATCH('Data Input - Option 3'!AF$7,'Energy Prices'!$F$11:$CJ$11,0))/100000,"")</f>
        <v/>
      </c>
      <c r="AG92" s="536" t="str">
        <f>IFERROR(AG84*INDEX('Energy Prices'!$F$12:$CJ$17,MATCH('Data Input - Option 3'!$D92,'Energy Prices'!$C$12:$C$17,0),MATCH('Data Input - Option 3'!AG$7,'Energy Prices'!$F$11:$CJ$11,0))/100000,"")</f>
        <v/>
      </c>
      <c r="AH92" s="536" t="str">
        <f>IFERROR(AH84*INDEX('Energy Prices'!$F$12:$CJ$17,MATCH('Data Input - Option 3'!$D92,'Energy Prices'!$C$12:$C$17,0),MATCH('Data Input - Option 3'!AH$7,'Energy Prices'!$F$11:$CJ$11,0))/100000,"")</f>
        <v/>
      </c>
      <c r="AI92" s="536" t="str">
        <f>IFERROR(AI84*INDEX('Energy Prices'!$F$12:$CJ$17,MATCH('Data Input - Option 3'!$D92,'Energy Prices'!$C$12:$C$17,0),MATCH('Data Input - Option 3'!AI$7,'Energy Prices'!$F$11:$CJ$11,0))/100000,"")</f>
        <v/>
      </c>
      <c r="AJ92" s="536" t="str">
        <f>IFERROR(AJ84*INDEX('Energy Prices'!$F$12:$CJ$17,MATCH('Data Input - Option 3'!$D92,'Energy Prices'!$C$12:$C$17,0),MATCH('Data Input - Option 3'!AJ$7,'Energy Prices'!$F$11:$CJ$11,0))/100000,"")</f>
        <v/>
      </c>
      <c r="AK92" s="536" t="str">
        <f>IFERROR(AK84*INDEX('Energy Prices'!$F$12:$CJ$17,MATCH('Data Input - Option 3'!$D92,'Energy Prices'!$C$12:$C$17,0),MATCH('Data Input - Option 3'!AK$7,'Energy Prices'!$F$11:$CJ$11,0))/100000,"")</f>
        <v/>
      </c>
      <c r="AL92" s="536" t="str">
        <f>IFERROR(AL84*INDEX('Energy Prices'!$F$12:$CJ$17,MATCH('Data Input - Option 3'!$D92,'Energy Prices'!$C$12:$C$17,0),MATCH('Data Input - Option 3'!AL$7,'Energy Prices'!$F$11:$CJ$11,0))/100000,"")</f>
        <v/>
      </c>
      <c r="AM92" s="536" t="str">
        <f>IFERROR(AM84*INDEX('Energy Prices'!$F$12:$CJ$17,MATCH('Data Input - Option 3'!$D92,'Energy Prices'!$C$12:$C$17,0),MATCH('Data Input - Option 3'!AM$7,'Energy Prices'!$F$11:$CJ$11,0))/100000,"")</f>
        <v/>
      </c>
      <c r="AN92" s="536" t="str">
        <f>IFERROR(AN84*INDEX('Energy Prices'!$F$12:$CJ$17,MATCH('Data Input - Option 3'!$D92,'Energy Prices'!$C$12:$C$17,0),MATCH('Data Input - Option 3'!AN$7,'Energy Prices'!$F$11:$CJ$11,0))/100000,"")</f>
        <v/>
      </c>
      <c r="AO92" s="536" t="str">
        <f>IFERROR(AO84*INDEX('Energy Prices'!$F$12:$CJ$17,MATCH('Data Input - Option 3'!$D92,'Energy Prices'!$C$12:$C$17,0),MATCH('Data Input - Option 3'!AO$7,'Energy Prices'!$F$11:$CJ$11,0))/100000,"")</f>
        <v/>
      </c>
      <c r="AP92" s="536" t="str">
        <f>IFERROR(AP84*INDEX('Energy Prices'!$F$12:$CJ$17,MATCH('Data Input - Option 3'!$D92,'Energy Prices'!$C$12:$C$17,0),MATCH('Data Input - Option 3'!AP$7,'Energy Prices'!$F$11:$CJ$11,0))/100000,"")</f>
        <v/>
      </c>
      <c r="AQ92" s="536" t="str">
        <f>IFERROR(AQ84*INDEX('Energy Prices'!$F$12:$CJ$17,MATCH('Data Input - Option 3'!$D92,'Energy Prices'!$C$12:$C$17,0),MATCH('Data Input - Option 3'!AQ$7,'Energy Prices'!$F$11:$CJ$11,0))/100000,"")</f>
        <v/>
      </c>
      <c r="AR92" s="536" t="str">
        <f>IFERROR(AR84*INDEX('Energy Prices'!$F$12:$CJ$17,MATCH('Data Input - Option 3'!$D92,'Energy Prices'!$C$12:$C$17,0),MATCH('Data Input - Option 3'!AR$7,'Energy Prices'!$F$11:$CJ$11,0))/100000,"")</f>
        <v/>
      </c>
      <c r="AS92" s="536" t="str">
        <f>IFERROR(AS84*INDEX('Energy Prices'!$F$12:$CJ$17,MATCH('Data Input - Option 3'!$D92,'Energy Prices'!$C$12:$C$17,0),MATCH('Data Input - Option 3'!AS$7,'Energy Prices'!$F$11:$CJ$11,0))/100000,"")</f>
        <v/>
      </c>
      <c r="AT92" s="536" t="str">
        <f>IFERROR(AT84*INDEX('Energy Prices'!$F$12:$CJ$17,MATCH('Data Input - Option 3'!$D92,'Energy Prices'!$C$12:$C$17,0),MATCH('Data Input - Option 3'!AT$7,'Energy Prices'!$F$11:$CJ$11,0))/100000,"")</f>
        <v/>
      </c>
      <c r="AU92" s="536" t="str">
        <f>IFERROR(AU84*INDEX('Energy Prices'!$F$12:$CJ$17,MATCH('Data Input - Option 3'!$D92,'Energy Prices'!$C$12:$C$17,0),MATCH('Data Input - Option 3'!AU$7,'Energy Prices'!$F$11:$CJ$11,0))/100000,"")</f>
        <v/>
      </c>
      <c r="AV92" s="536" t="str">
        <f>IFERROR(AV84*INDEX('Energy Prices'!$F$12:$CJ$17,MATCH('Data Input - Option 3'!$D92,'Energy Prices'!$C$12:$C$17,0),MATCH('Data Input - Option 3'!AV$7,'Energy Prices'!$F$11:$CJ$11,0))/100000,"")</f>
        <v/>
      </c>
      <c r="AW92" s="536" t="str">
        <f>IFERROR(AW84*INDEX('Energy Prices'!$F$12:$CJ$17,MATCH('Data Input - Option 3'!$D92,'Energy Prices'!$C$12:$C$17,0),MATCH('Data Input - Option 3'!AW$7,'Energy Prices'!$F$11:$CJ$11,0))/100000,"")</f>
        <v/>
      </c>
      <c r="AX92" s="536" t="str">
        <f>IFERROR(AX84*INDEX('Energy Prices'!$F$12:$CJ$17,MATCH('Data Input - Option 3'!$D92,'Energy Prices'!$C$12:$C$17,0),MATCH('Data Input - Option 3'!AX$7,'Energy Prices'!$F$11:$CJ$11,0))/100000,"")</f>
        <v/>
      </c>
      <c r="AY92" s="536" t="str">
        <f>IFERROR(AY84*INDEX('Energy Prices'!$F$12:$CJ$17,MATCH('Data Input - Option 3'!$D92,'Energy Prices'!$C$12:$C$17,0),MATCH('Data Input - Option 3'!AY$7,'Energy Prices'!$F$11:$CJ$11,0))/100000,"")</f>
        <v/>
      </c>
      <c r="AZ92" s="536" t="str">
        <f>IFERROR(AZ84*INDEX('Energy Prices'!$F$12:$CJ$17,MATCH('Data Input - Option 3'!$D92,'Energy Prices'!$C$12:$C$17,0),MATCH('Data Input - Option 3'!AZ$7,'Energy Prices'!$F$11:$CJ$11,0))/100000,"")</f>
        <v/>
      </c>
      <c r="BA92" s="536" t="str">
        <f>IFERROR(BA84*INDEX('Energy Prices'!$F$12:$CJ$17,MATCH('Data Input - Option 3'!$D92,'Energy Prices'!$C$12:$C$17,0),MATCH('Data Input - Option 3'!BA$7,'Energy Prices'!$F$11:$CJ$11,0))/100000,"")</f>
        <v/>
      </c>
      <c r="BB92" s="536" t="str">
        <f>IFERROR(BB84*INDEX('Energy Prices'!$F$12:$CJ$17,MATCH('Data Input - Option 3'!$D92,'Energy Prices'!$C$12:$C$17,0),MATCH('Data Input - Option 3'!BB$7,'Energy Prices'!$F$11:$CJ$11,0))/100000,"")</f>
        <v/>
      </c>
      <c r="BC92" s="536" t="str">
        <f>IFERROR(BC84*INDEX('Energy Prices'!$F$12:$CJ$17,MATCH('Data Input - Option 3'!$D92,'Energy Prices'!$C$12:$C$17,0),MATCH('Data Input - Option 3'!BC$7,'Energy Prices'!$F$11:$CJ$11,0))/100000,"")</f>
        <v/>
      </c>
      <c r="BD92" s="536" t="str">
        <f>IFERROR(BD84*INDEX('Energy Prices'!$F$12:$CJ$17,MATCH('Data Input - Option 3'!$D92,'Energy Prices'!$C$12:$C$17,0),MATCH('Data Input - Option 3'!BD$7,'Energy Prices'!$F$11:$CJ$11,0))/100000,"")</f>
        <v/>
      </c>
      <c r="BE92" s="536" t="str">
        <f>IFERROR(BE84*INDEX('Energy Prices'!$F$12:$CJ$17,MATCH('Data Input - Option 3'!$D92,'Energy Prices'!$C$12:$C$17,0),MATCH('Data Input - Option 3'!BE$7,'Energy Prices'!$F$11:$CJ$11,0))/100000,"")</f>
        <v/>
      </c>
      <c r="BF92" s="536" t="str">
        <f>IFERROR(BF84*INDEX('Energy Prices'!$F$12:$CJ$17,MATCH('Data Input - Option 3'!$D92,'Energy Prices'!$C$12:$C$17,0),MATCH('Data Input - Option 3'!BF$7,'Energy Prices'!$F$11:$CJ$11,0))/100000,"")</f>
        <v/>
      </c>
      <c r="BG92" s="536" t="str">
        <f>IFERROR(BG84*INDEX('Energy Prices'!$F$12:$CJ$17,MATCH('Data Input - Option 3'!$D92,'Energy Prices'!$C$12:$C$17,0),MATCH('Data Input - Option 3'!BG$7,'Energy Prices'!$F$11:$CJ$11,0))/100000,"")</f>
        <v/>
      </c>
      <c r="BH92" s="536" t="str">
        <f>IFERROR(BH84*INDEX('Energy Prices'!$F$12:$CJ$17,MATCH('Data Input - Option 3'!$D92,'Energy Prices'!$C$12:$C$17,0),MATCH('Data Input - Option 3'!BH$7,'Energy Prices'!$F$11:$CJ$11,0))/100000,"")</f>
        <v/>
      </c>
      <c r="BI92" s="536" t="str">
        <f>IFERROR(BI84*INDEX('Energy Prices'!$F$12:$CJ$17,MATCH('Data Input - Option 3'!$D92,'Energy Prices'!$C$12:$C$17,0),MATCH('Data Input - Option 3'!BI$7,'Energy Prices'!$F$11:$CJ$11,0))/100000,"")</f>
        <v/>
      </c>
      <c r="BJ92" s="536" t="str">
        <f>IFERROR(BJ84*INDEX('Energy Prices'!$F$12:$CJ$17,MATCH('Data Input - Option 3'!$D92,'Energy Prices'!$C$12:$C$17,0),MATCH('Data Input - Option 3'!BJ$7,'Energy Prices'!$F$11:$CJ$11,0))/100000,"")</f>
        <v/>
      </c>
      <c r="BK92" s="536" t="str">
        <f>IFERROR(BK84*INDEX('Energy Prices'!$F$12:$CJ$17,MATCH('Data Input - Option 3'!$D92,'Energy Prices'!$C$12:$C$17,0),MATCH('Data Input - Option 3'!BK$7,'Energy Prices'!$F$11:$CJ$11,0))/100000,"")</f>
        <v/>
      </c>
      <c r="BL92" s="536" t="str">
        <f>IFERROR(BL84*INDEX('Energy Prices'!$F$12:$CJ$17,MATCH('Data Input - Option 3'!$D92,'Energy Prices'!$C$12:$C$17,0),MATCH('Data Input - Option 3'!BL$7,'Energy Prices'!$F$11:$CJ$11,0))/100000,"")</f>
        <v/>
      </c>
      <c r="BM92" s="536" t="str">
        <f>IFERROR(BM84*INDEX('Energy Prices'!$F$12:$CJ$17,MATCH('Data Input - Option 3'!$D92,'Energy Prices'!$C$12:$C$17,0),MATCH('Data Input - Option 3'!BM$7,'Energy Prices'!$F$11:$CJ$11,0))/100000,"")</f>
        <v/>
      </c>
      <c r="BN92" s="536" t="str">
        <f>IFERROR(BN84*INDEX('Energy Prices'!$F$12:$CJ$17,MATCH('Data Input - Option 3'!$D92,'Energy Prices'!$C$12:$C$17,0),MATCH('Data Input - Option 3'!BN$7,'Energy Prices'!$F$11:$CJ$11,0))/100000,"")</f>
        <v/>
      </c>
      <c r="BO92" s="536" t="str">
        <f>IFERROR(BO84*INDEX('Energy Prices'!$F$12:$CJ$17,MATCH('Data Input - Option 3'!$D92,'Energy Prices'!$C$12:$C$17,0),MATCH('Data Input - Option 3'!BO$7,'Energy Prices'!$F$11:$CJ$11,0))/100000,"")</f>
        <v/>
      </c>
      <c r="BP92" s="536" t="str">
        <f>IFERROR(BP84*INDEX('Energy Prices'!$F$12:$CJ$17,MATCH('Data Input - Option 3'!$D92,'Energy Prices'!$C$12:$C$17,0),MATCH('Data Input - Option 3'!BP$7,'Energy Prices'!$F$11:$CJ$11,0))/100000,"")</f>
        <v/>
      </c>
      <c r="BQ92" s="536" t="str">
        <f>IFERROR(BQ84*INDEX('Energy Prices'!$F$12:$CJ$17,MATCH('Data Input - Option 3'!$D92,'Energy Prices'!$C$12:$C$17,0),MATCH('Data Input - Option 3'!BQ$7,'Energy Prices'!$F$11:$CJ$11,0))/100000,"")</f>
        <v/>
      </c>
      <c r="BR92" s="536" t="str">
        <f>IFERROR(BR84*INDEX('Energy Prices'!$F$12:$CJ$17,MATCH('Data Input - Option 3'!$D92,'Energy Prices'!$C$12:$C$17,0),MATCH('Data Input - Option 3'!BR$7,'Energy Prices'!$F$11:$CJ$11,0))/100000,"")</f>
        <v/>
      </c>
      <c r="BS92" s="536" t="str">
        <f>IFERROR(BS84*INDEX('Energy Prices'!$F$12:$CJ$17,MATCH('Data Input - Option 3'!$D92,'Energy Prices'!$C$12:$C$17,0),MATCH('Data Input - Option 3'!BS$7,'Energy Prices'!$F$11:$CJ$11,0))/100000,"")</f>
        <v/>
      </c>
      <c r="BT92" s="536" t="str">
        <f>IFERROR(BT84*INDEX('Energy Prices'!$F$12:$CJ$17,MATCH('Data Input - Option 3'!$D92,'Energy Prices'!$C$12:$C$17,0),MATCH('Data Input - Option 3'!BT$7,'Energy Prices'!$F$11:$CJ$11,0))/100000,"")</f>
        <v/>
      </c>
      <c r="BU92" s="536" t="str">
        <f>IFERROR(BU84*INDEX('Energy Prices'!$F$12:$CJ$17,MATCH('Data Input - Option 3'!$D92,'Energy Prices'!$C$12:$C$17,0),MATCH('Data Input - Option 3'!BU$7,'Energy Prices'!$F$11:$CJ$11,0))/100000,"")</f>
        <v/>
      </c>
      <c r="BV92" s="536" t="str">
        <f>IFERROR(BV84*INDEX('Energy Prices'!$F$12:$CJ$17,MATCH('Data Input - Option 3'!$D92,'Energy Prices'!$C$12:$C$17,0),MATCH('Data Input - Option 3'!BV$7,'Energy Prices'!$F$11:$CJ$11,0))/100000,"")</f>
        <v/>
      </c>
      <c r="BW92" s="536" t="str">
        <f>IFERROR(BW84*INDEX('Energy Prices'!$F$12:$CJ$17,MATCH('Data Input - Option 3'!$D92,'Energy Prices'!$C$12:$C$17,0),MATCH('Data Input - Option 3'!BW$7,'Energy Prices'!$F$11:$CJ$11,0))/100000,"")</f>
        <v/>
      </c>
      <c r="BX92" s="536" t="str">
        <f>IFERROR(BX84*INDEX('Energy Prices'!$F$12:$CJ$17,MATCH('Data Input - Option 3'!$D92,'Energy Prices'!$C$12:$C$17,0),MATCH('Data Input - Option 3'!BX$7,'Energy Prices'!$F$11:$CJ$11,0))/100000,"")</f>
        <v/>
      </c>
      <c r="BY92" s="536" t="str">
        <f>IFERROR(BY84*INDEX('Energy Prices'!$F$12:$CJ$17,MATCH('Data Input - Option 3'!$D92,'Energy Prices'!$C$12:$C$17,0),MATCH('Data Input - Option 3'!BY$7,'Energy Prices'!$F$11:$CJ$11,0))/100000,"")</f>
        <v/>
      </c>
      <c r="BZ92" s="536" t="str">
        <f>IFERROR(BZ84*INDEX('Energy Prices'!$F$12:$CJ$17,MATCH('Data Input - Option 3'!$D92,'Energy Prices'!$C$12:$C$17,0),MATCH('Data Input - Option 3'!BZ$7,'Energy Prices'!$F$11:$CJ$11,0))/100000,"")</f>
        <v/>
      </c>
      <c r="CA92" s="536" t="str">
        <f>IFERROR(CA84*INDEX('Energy Prices'!$F$12:$CJ$17,MATCH('Data Input - Option 3'!$D92,'Energy Prices'!$C$12:$C$17,0),MATCH('Data Input - Option 3'!CA$7,'Energy Prices'!$F$11:$CJ$11,0))/100000,"")</f>
        <v/>
      </c>
      <c r="CB92" s="536" t="str">
        <f>IFERROR(CB84*INDEX('Energy Prices'!$F$12:$CJ$17,MATCH('Data Input - Option 3'!$D92,'Energy Prices'!$C$12:$C$17,0),MATCH('Data Input - Option 3'!CB$7,'Energy Prices'!$F$11:$CJ$11,0))/100000,"")</f>
        <v/>
      </c>
      <c r="CC92" s="536" t="str">
        <f>IFERROR(CC84*INDEX('Energy Prices'!$F$12:$CJ$17,MATCH('Data Input - Option 3'!$D92,'Energy Prices'!$C$12:$C$17,0),MATCH('Data Input - Option 3'!CC$7,'Energy Prices'!$F$11:$CJ$11,0))/100000,"")</f>
        <v/>
      </c>
      <c r="CD92" s="536" t="str">
        <f>IFERROR(CD84*INDEX('Energy Prices'!$F$12:$CJ$17,MATCH('Data Input - Option 3'!$D92,'Energy Prices'!$C$12:$C$17,0),MATCH('Data Input - Option 3'!CD$7,'Energy Prices'!$F$11:$CJ$11,0))/100000,"")</f>
        <v/>
      </c>
      <c r="CE92" s="536" t="str">
        <f>IFERROR(CE84*INDEX('Energy Prices'!$F$12:$CJ$17,MATCH('Data Input - Option 3'!$D92,'Energy Prices'!$C$12:$C$17,0),MATCH('Data Input - Option 3'!CE$7,'Energy Prices'!$F$11:$CJ$11,0))/100000,"")</f>
        <v/>
      </c>
      <c r="CF92" s="536" t="str">
        <f>IFERROR(CF84*INDEX('Energy Prices'!$F$12:$CJ$17,MATCH('Data Input - Option 3'!$D92,'Energy Prices'!$C$12:$C$17,0),MATCH('Data Input - Option 3'!CF$7,'Energy Prices'!$F$11:$CJ$11,0))/100000,"")</f>
        <v/>
      </c>
      <c r="CG92" s="536" t="str">
        <f>IFERROR(CG84*INDEX('Energy Prices'!$F$12:$CJ$17,MATCH('Data Input - Option 3'!$D92,'Energy Prices'!$C$12:$C$17,0),MATCH('Data Input - Option 3'!CG$7,'Energy Prices'!$F$11:$CJ$11,0))/100000,"")</f>
        <v/>
      </c>
      <c r="CH92" s="536" t="str">
        <f>IFERROR(CH84*INDEX('Energy Prices'!$F$12:$CJ$17,MATCH('Data Input - Option 3'!$D92,'Energy Prices'!$C$12:$C$17,0),MATCH('Data Input - Option 3'!CH$7,'Energy Prices'!$F$11:$CJ$11,0))/100000,"")</f>
        <v/>
      </c>
      <c r="CI92" s="536" t="str">
        <f>IFERROR(CI84*INDEX('Energy Prices'!$F$12:$CJ$17,MATCH('Data Input - Option 3'!$D92,'Energy Prices'!$C$12:$C$17,0),MATCH('Data Input - Option 3'!CI$7,'Energy Prices'!$F$11:$CJ$11,0))/100000,"")</f>
        <v/>
      </c>
      <c r="CJ92" s="536" t="str">
        <f>IFERROR(CJ84*INDEX('Energy Prices'!$F$12:$CJ$17,MATCH('Data Input - Option 3'!$D92,'Energy Prices'!$C$12:$C$17,0),MATCH('Data Input - Option 3'!CJ$7,'Energy Prices'!$F$11:$CJ$11,0))/100000,"")</f>
        <v/>
      </c>
      <c r="CK92" s="536" t="str">
        <f>IFERROR(CK84*INDEX('Energy Prices'!$F$12:$CJ$17,MATCH('Data Input - Option 3'!$D92,'Energy Prices'!$C$12:$C$17,0),MATCH('Data Input - Option 3'!CK$7,'Energy Prices'!$F$11:$CJ$11,0))/100000,"")</f>
        <v/>
      </c>
      <c r="CL92" s="536" t="str">
        <f>IFERROR(CL84*INDEX('Energy Prices'!$F$12:$CJ$17,MATCH('Data Input - Option 3'!$D92,'Energy Prices'!$C$12:$C$17,0),MATCH('Data Input - Option 3'!CL$7,'Energy Prices'!$F$11:$CJ$11,0))/100000,"")</f>
        <v/>
      </c>
      <c r="CM92" s="536" t="str">
        <f>IFERROR(CM84*INDEX('Energy Prices'!$F$12:$CJ$17,MATCH('Data Input - Option 3'!$D92,'Energy Prices'!$C$12:$C$17,0),MATCH('Data Input - Option 3'!CM$7,'Energy Prices'!$F$11:$CJ$11,0))/100000,"")</f>
        <v/>
      </c>
      <c r="CN92" s="536" t="str">
        <f>IFERROR(CN84*INDEX('Energy Prices'!$F$12:$CJ$17,MATCH('Data Input - Option 3'!$D92,'Energy Prices'!$C$12:$C$17,0),MATCH('Data Input - Option 3'!CN$7,'Energy Prices'!$F$11:$CJ$11,0))/100000,"")</f>
        <v/>
      </c>
      <c r="CO92" s="536" t="str">
        <f>IFERROR(CO84*INDEX('Energy Prices'!$F$12:$CJ$17,MATCH('Data Input - Option 3'!$D92,'Energy Prices'!$C$12:$C$17,0),MATCH('Data Input - Option 3'!CO$7,'Energy Prices'!$F$11:$CJ$11,0))/100000,"")</f>
        <v/>
      </c>
      <c r="CP92" s="536" t="str">
        <f>IFERROR(CP84*INDEX('Energy Prices'!$F$12:$CJ$17,MATCH('Data Input - Option 3'!$D92,'Energy Prices'!$C$12:$C$17,0),MATCH('Data Input - Option 3'!CP$7,'Energy Prices'!$F$11:$CJ$11,0))/100000,"")</f>
        <v/>
      </c>
      <c r="CQ92" s="536" t="str">
        <f>IFERROR(CQ84*INDEX('Energy Prices'!$F$12:$CJ$17,MATCH('Data Input - Option 3'!$D92,'Energy Prices'!$C$12:$C$17,0),MATCH('Data Input - Option 3'!CQ$7,'Energy Prices'!$F$11:$CJ$11,0))/100000,"")</f>
        <v/>
      </c>
      <c r="CR92" s="536" t="str">
        <f>IFERROR(CR84*INDEX('Energy Prices'!$F$12:$CJ$17,MATCH('Data Input - Option 3'!$D92,'Energy Prices'!$C$12:$C$17,0),MATCH('Data Input - Option 3'!CR$7,'Energy Prices'!$F$11:$CJ$11,0))/100000,"")</f>
        <v/>
      </c>
      <c r="CS92" s="536" t="str">
        <f>IFERROR(CS84*INDEX('Energy Prices'!$F$12:$CJ$17,MATCH('Data Input - Option 3'!$D92,'Energy Prices'!$C$12:$C$17,0),MATCH('Data Input - Option 3'!CS$7,'Energy Prices'!$F$11:$CJ$11,0))/100000,"")</f>
        <v/>
      </c>
      <c r="CT92" s="536" t="str">
        <f>IFERROR(CT84*INDEX('Energy Prices'!$F$12:$CJ$17,MATCH('Data Input - Option 3'!$D92,'Energy Prices'!$C$12:$C$17,0),MATCH('Data Input - Option 3'!CT$7,'Energy Prices'!$F$11:$CJ$11,0))/100000,"")</f>
        <v/>
      </c>
      <c r="CU92" s="536" t="str">
        <f>IFERROR(CU84*INDEX('Energy Prices'!$F$12:$CJ$17,MATCH('Data Input - Option 3'!$D92,'Energy Prices'!$C$12:$C$17,0),MATCH('Data Input - Option 3'!CU$7,'Energy Prices'!$F$11:$CJ$11,0))/100000,"")</f>
        <v/>
      </c>
      <c r="CV92" s="536" t="str">
        <f>IFERROR(CV84*INDEX('Energy Prices'!$F$12:$CJ$17,MATCH('Data Input - Option 3'!$D92,'Energy Prices'!$C$12:$C$17,0),MATCH('Data Input - Option 3'!CV$7,'Energy Prices'!$F$11:$CJ$11,0))/100000,"")</f>
        <v/>
      </c>
      <c r="CW92" s="536" t="str">
        <f>IFERROR(CW84*INDEX('Energy Prices'!$F$12:$CJ$17,MATCH('Data Input - Option 3'!$D92,'Energy Prices'!$C$12:$C$17,0),MATCH('Data Input - Option 3'!CW$7,'Energy Prices'!$F$11:$CJ$11,0))/100000,"")</f>
        <v/>
      </c>
      <c r="CX92" s="536" t="str">
        <f>IFERROR(CX84*INDEX('Energy Prices'!$F$12:$CJ$17,MATCH('Data Input - Option 3'!$D92,'Energy Prices'!$C$12:$C$17,0),MATCH('Data Input - Option 3'!CX$7,'Energy Prices'!$F$11:$CJ$11,0))/100000,"")</f>
        <v/>
      </c>
      <c r="CY92" s="536" t="str">
        <f>IFERROR(CY84*INDEX('Energy Prices'!$F$12:$CJ$17,MATCH('Data Input - Option 3'!$D92,'Energy Prices'!$C$12:$C$17,0),MATCH('Data Input - Option 3'!CY$7,'Energy Prices'!$F$11:$CJ$11,0))/100000,"")</f>
        <v/>
      </c>
      <c r="CZ92" s="536" t="str">
        <f>IFERROR(CZ84*INDEX('Energy Prices'!$F$12:$CJ$17,MATCH('Data Input - Option 3'!$D92,'Energy Prices'!$C$12:$C$17,0),MATCH('Data Input - Option 3'!CZ$7,'Energy Prices'!$F$11:$CJ$11,0))/100000,"")</f>
        <v/>
      </c>
      <c r="DA92" s="536" t="str">
        <f>IFERROR(DA84*INDEX('Energy Prices'!$F$12:$CJ$17,MATCH('Data Input - Option 3'!$D92,'Energy Prices'!$C$12:$C$17,0),MATCH('Data Input - Option 3'!DA$7,'Energy Prices'!$F$11:$CJ$11,0))/100000,"")</f>
        <v/>
      </c>
      <c r="DB92" s="536" t="str">
        <f>IFERROR(DB84*INDEX('Energy Prices'!$F$12:$CJ$17,MATCH('Data Input - Option 3'!$D92,'Energy Prices'!$C$12:$C$17,0),MATCH('Data Input - Option 3'!DB$7,'Energy Prices'!$F$11:$CJ$11,0))/100000,"")</f>
        <v/>
      </c>
      <c r="DC92" s="536" t="str">
        <f>IFERROR(DC84*INDEX('Energy Prices'!$F$12:$CJ$17,MATCH('Data Input - Option 3'!$D92,'Energy Prices'!$C$12:$C$17,0),MATCH('Data Input - Option 3'!DC$7,'Energy Prices'!$F$11:$CJ$11,0))/100000,"")</f>
        <v/>
      </c>
      <c r="DD92" s="225"/>
      <c r="DE92" s="220"/>
    </row>
    <row r="93" spans="2:109" x14ac:dyDescent="0.25">
      <c r="B93" s="217"/>
      <c r="C93" s="263"/>
      <c r="D93" s="226" t="str">
        <f t="shared" ref="D93:D98" si="6">D85</f>
        <v>Natural Gas</v>
      </c>
      <c r="E93" s="219" t="s">
        <v>1117</v>
      </c>
      <c r="F93" s="276" t="s">
        <v>571</v>
      </c>
      <c r="G93" s="276"/>
      <c r="H93" s="536" t="str">
        <f>IFERROR(H85*INDEX('Energy Prices'!$F$12:$CJ$17,MATCH('Data Input - Option 3'!$D93,'Energy Prices'!$C$12:$C$17,0),MATCH('Data Input - Option 3'!H$7,'Energy Prices'!$F$11:$CJ$11,0))/100000,"")</f>
        <v/>
      </c>
      <c r="I93" s="536" t="str">
        <f>IFERROR(I85*INDEX('Energy Prices'!$F$12:$CJ$17,MATCH('Data Input - Option 3'!$D93,'Energy Prices'!$C$12:$C$17,0),MATCH('Data Input - Option 3'!I$7,'Energy Prices'!$F$11:$CJ$11,0))/100000,"")</f>
        <v/>
      </c>
      <c r="J93" s="536" t="str">
        <f>IFERROR(J85*INDEX('Energy Prices'!$F$12:$CJ$17,MATCH('Data Input - Option 3'!$D93,'Energy Prices'!$C$12:$C$17,0),MATCH('Data Input - Option 3'!J$7,'Energy Prices'!$F$11:$CJ$11,0))/100000,"")</f>
        <v/>
      </c>
      <c r="K93" s="536" t="str">
        <f>IFERROR(K85*INDEX('Energy Prices'!$F$12:$CJ$17,MATCH('Data Input - Option 3'!$D93,'Energy Prices'!$C$12:$C$17,0),MATCH('Data Input - Option 3'!K$7,'Energy Prices'!$F$11:$CJ$11,0))/100000,"")</f>
        <v/>
      </c>
      <c r="L93" s="536" t="str">
        <f>IFERROR(L85*INDEX('Energy Prices'!$F$12:$CJ$17,MATCH('Data Input - Option 3'!$D93,'Energy Prices'!$C$12:$C$17,0),MATCH('Data Input - Option 3'!L$7,'Energy Prices'!$F$11:$CJ$11,0))/100000,"")</f>
        <v/>
      </c>
      <c r="M93" s="536" t="str">
        <f>IFERROR(M85*INDEX('Energy Prices'!$F$12:$CJ$17,MATCH('Data Input - Option 3'!$D93,'Energy Prices'!$C$12:$C$17,0),MATCH('Data Input - Option 3'!M$7,'Energy Prices'!$F$11:$CJ$11,0))/100000,"")</f>
        <v/>
      </c>
      <c r="N93" s="536" t="str">
        <f>IFERROR(N85*INDEX('Energy Prices'!$F$12:$CJ$17,MATCH('Data Input - Option 3'!$D93,'Energy Prices'!$C$12:$C$17,0),MATCH('Data Input - Option 3'!N$7,'Energy Prices'!$F$11:$CJ$11,0))/100000,"")</f>
        <v/>
      </c>
      <c r="O93" s="536" t="str">
        <f>IFERROR(O85*INDEX('Energy Prices'!$F$12:$CJ$17,MATCH('Data Input - Option 3'!$D93,'Energy Prices'!$C$12:$C$17,0),MATCH('Data Input - Option 3'!O$7,'Energy Prices'!$F$11:$CJ$11,0))/100000,"")</f>
        <v/>
      </c>
      <c r="P93" s="536" t="str">
        <f>IFERROR(P85*INDEX('Energy Prices'!$F$12:$CJ$17,MATCH('Data Input - Option 3'!$D93,'Energy Prices'!$C$12:$C$17,0),MATCH('Data Input - Option 3'!P$7,'Energy Prices'!$F$11:$CJ$11,0))/100000,"")</f>
        <v/>
      </c>
      <c r="Q93" s="536" t="str">
        <f>IFERROR(Q85*INDEX('Energy Prices'!$F$12:$CJ$17,MATCH('Data Input - Option 3'!$D93,'Energy Prices'!$C$12:$C$17,0),MATCH('Data Input - Option 3'!Q$7,'Energy Prices'!$F$11:$CJ$11,0))/100000,"")</f>
        <v/>
      </c>
      <c r="R93" s="536" t="str">
        <f>IFERROR(R85*INDEX('Energy Prices'!$F$12:$CJ$17,MATCH('Data Input - Option 3'!$D93,'Energy Prices'!$C$12:$C$17,0),MATCH('Data Input - Option 3'!R$7,'Energy Prices'!$F$11:$CJ$11,0))/100000,"")</f>
        <v/>
      </c>
      <c r="S93" s="536" t="str">
        <f>IFERROR(S85*INDEX('Energy Prices'!$F$12:$CJ$17,MATCH('Data Input - Option 3'!$D93,'Energy Prices'!$C$12:$C$17,0),MATCH('Data Input - Option 3'!S$7,'Energy Prices'!$F$11:$CJ$11,0))/100000,"")</f>
        <v/>
      </c>
      <c r="T93" s="536" t="str">
        <f>IFERROR(T85*INDEX('Energy Prices'!$F$12:$CJ$17,MATCH('Data Input - Option 3'!$D93,'Energy Prices'!$C$12:$C$17,0),MATCH('Data Input - Option 3'!T$7,'Energy Prices'!$F$11:$CJ$11,0))/100000,"")</f>
        <v/>
      </c>
      <c r="U93" s="536" t="str">
        <f>IFERROR(U85*INDEX('Energy Prices'!$F$12:$CJ$17,MATCH('Data Input - Option 3'!$D93,'Energy Prices'!$C$12:$C$17,0),MATCH('Data Input - Option 3'!U$7,'Energy Prices'!$F$11:$CJ$11,0))/100000,"")</f>
        <v/>
      </c>
      <c r="V93" s="536" t="str">
        <f>IFERROR(V85*INDEX('Energy Prices'!$F$12:$CJ$17,MATCH('Data Input - Option 3'!$D93,'Energy Prices'!$C$12:$C$17,0),MATCH('Data Input - Option 3'!V$7,'Energy Prices'!$F$11:$CJ$11,0))/100000,"")</f>
        <v/>
      </c>
      <c r="W93" s="536" t="str">
        <f>IFERROR(W85*INDEX('Energy Prices'!$F$12:$CJ$17,MATCH('Data Input - Option 3'!$D93,'Energy Prices'!$C$12:$C$17,0),MATCH('Data Input - Option 3'!W$7,'Energy Prices'!$F$11:$CJ$11,0))/100000,"")</f>
        <v/>
      </c>
      <c r="X93" s="536" t="str">
        <f>IFERROR(X85*INDEX('Energy Prices'!$F$12:$CJ$17,MATCH('Data Input - Option 3'!$D93,'Energy Prices'!$C$12:$C$17,0),MATCH('Data Input - Option 3'!X$7,'Energy Prices'!$F$11:$CJ$11,0))/100000,"")</f>
        <v/>
      </c>
      <c r="Y93" s="536" t="str">
        <f>IFERROR(Y85*INDEX('Energy Prices'!$F$12:$CJ$17,MATCH('Data Input - Option 3'!$D93,'Energy Prices'!$C$12:$C$17,0),MATCH('Data Input - Option 3'!Y$7,'Energy Prices'!$F$11:$CJ$11,0))/100000,"")</f>
        <v/>
      </c>
      <c r="Z93" s="536" t="str">
        <f>IFERROR(Z85*INDEX('Energy Prices'!$F$12:$CJ$17,MATCH('Data Input - Option 3'!$D93,'Energy Prices'!$C$12:$C$17,0),MATCH('Data Input - Option 3'!Z$7,'Energy Prices'!$F$11:$CJ$11,0))/100000,"")</f>
        <v/>
      </c>
      <c r="AA93" s="536" t="str">
        <f>IFERROR(AA85*INDEX('Energy Prices'!$F$12:$CJ$17,MATCH('Data Input - Option 3'!$D93,'Energy Prices'!$C$12:$C$17,0),MATCH('Data Input - Option 3'!AA$7,'Energy Prices'!$F$11:$CJ$11,0))/100000,"")</f>
        <v/>
      </c>
      <c r="AB93" s="536" t="str">
        <f>IFERROR(AB85*INDEX('Energy Prices'!$F$12:$CJ$17,MATCH('Data Input - Option 3'!$D93,'Energy Prices'!$C$12:$C$17,0),MATCH('Data Input - Option 3'!AB$7,'Energy Prices'!$F$11:$CJ$11,0))/100000,"")</f>
        <v/>
      </c>
      <c r="AC93" s="536" t="str">
        <f>IFERROR(AC85*INDEX('Energy Prices'!$F$12:$CJ$17,MATCH('Data Input - Option 3'!$D93,'Energy Prices'!$C$12:$C$17,0),MATCH('Data Input - Option 3'!AC$7,'Energy Prices'!$F$11:$CJ$11,0))/100000,"")</f>
        <v/>
      </c>
      <c r="AD93" s="536" t="str">
        <f>IFERROR(AD85*INDEX('Energy Prices'!$F$12:$CJ$17,MATCH('Data Input - Option 3'!$D93,'Energy Prices'!$C$12:$C$17,0),MATCH('Data Input - Option 3'!AD$7,'Energy Prices'!$F$11:$CJ$11,0))/100000,"")</f>
        <v/>
      </c>
      <c r="AE93" s="536" t="str">
        <f>IFERROR(AE85*INDEX('Energy Prices'!$F$12:$CJ$17,MATCH('Data Input - Option 3'!$D93,'Energy Prices'!$C$12:$C$17,0),MATCH('Data Input - Option 3'!AE$7,'Energy Prices'!$F$11:$CJ$11,0))/100000,"")</f>
        <v/>
      </c>
      <c r="AF93" s="536" t="str">
        <f>IFERROR(AF85*INDEX('Energy Prices'!$F$12:$CJ$17,MATCH('Data Input - Option 3'!$D93,'Energy Prices'!$C$12:$C$17,0),MATCH('Data Input - Option 3'!AF$7,'Energy Prices'!$F$11:$CJ$11,0))/100000,"")</f>
        <v/>
      </c>
      <c r="AG93" s="536" t="str">
        <f>IFERROR(AG85*INDEX('Energy Prices'!$F$12:$CJ$17,MATCH('Data Input - Option 3'!$D93,'Energy Prices'!$C$12:$C$17,0),MATCH('Data Input - Option 3'!AG$7,'Energy Prices'!$F$11:$CJ$11,0))/100000,"")</f>
        <v/>
      </c>
      <c r="AH93" s="536" t="str">
        <f>IFERROR(AH85*INDEX('Energy Prices'!$F$12:$CJ$17,MATCH('Data Input - Option 3'!$D93,'Energy Prices'!$C$12:$C$17,0),MATCH('Data Input - Option 3'!AH$7,'Energy Prices'!$F$11:$CJ$11,0))/100000,"")</f>
        <v/>
      </c>
      <c r="AI93" s="536" t="str">
        <f>IFERROR(AI85*INDEX('Energy Prices'!$F$12:$CJ$17,MATCH('Data Input - Option 3'!$D93,'Energy Prices'!$C$12:$C$17,0),MATCH('Data Input - Option 3'!AI$7,'Energy Prices'!$F$11:$CJ$11,0))/100000,"")</f>
        <v/>
      </c>
      <c r="AJ93" s="536" t="str">
        <f>IFERROR(AJ85*INDEX('Energy Prices'!$F$12:$CJ$17,MATCH('Data Input - Option 3'!$D93,'Energy Prices'!$C$12:$C$17,0),MATCH('Data Input - Option 3'!AJ$7,'Energy Prices'!$F$11:$CJ$11,0))/100000,"")</f>
        <v/>
      </c>
      <c r="AK93" s="536" t="str">
        <f>IFERROR(AK85*INDEX('Energy Prices'!$F$12:$CJ$17,MATCH('Data Input - Option 3'!$D93,'Energy Prices'!$C$12:$C$17,0),MATCH('Data Input - Option 3'!AK$7,'Energy Prices'!$F$11:$CJ$11,0))/100000,"")</f>
        <v/>
      </c>
      <c r="AL93" s="536" t="str">
        <f>IFERROR(AL85*INDEX('Energy Prices'!$F$12:$CJ$17,MATCH('Data Input - Option 3'!$D93,'Energy Prices'!$C$12:$C$17,0),MATCH('Data Input - Option 3'!AL$7,'Energy Prices'!$F$11:$CJ$11,0))/100000,"")</f>
        <v/>
      </c>
      <c r="AM93" s="536" t="str">
        <f>IFERROR(AM85*INDEX('Energy Prices'!$F$12:$CJ$17,MATCH('Data Input - Option 3'!$D93,'Energy Prices'!$C$12:$C$17,0),MATCH('Data Input - Option 3'!AM$7,'Energy Prices'!$F$11:$CJ$11,0))/100000,"")</f>
        <v/>
      </c>
      <c r="AN93" s="536" t="str">
        <f>IFERROR(AN85*INDEX('Energy Prices'!$F$12:$CJ$17,MATCH('Data Input - Option 3'!$D93,'Energy Prices'!$C$12:$C$17,0),MATCH('Data Input - Option 3'!AN$7,'Energy Prices'!$F$11:$CJ$11,0))/100000,"")</f>
        <v/>
      </c>
      <c r="AO93" s="536" t="str">
        <f>IFERROR(AO85*INDEX('Energy Prices'!$F$12:$CJ$17,MATCH('Data Input - Option 3'!$D93,'Energy Prices'!$C$12:$C$17,0),MATCH('Data Input - Option 3'!AO$7,'Energy Prices'!$F$11:$CJ$11,0))/100000,"")</f>
        <v/>
      </c>
      <c r="AP93" s="536" t="str">
        <f>IFERROR(AP85*INDEX('Energy Prices'!$F$12:$CJ$17,MATCH('Data Input - Option 3'!$D93,'Energy Prices'!$C$12:$C$17,0),MATCH('Data Input - Option 3'!AP$7,'Energy Prices'!$F$11:$CJ$11,0))/100000,"")</f>
        <v/>
      </c>
      <c r="AQ93" s="536" t="str">
        <f>IFERROR(AQ85*INDEX('Energy Prices'!$F$12:$CJ$17,MATCH('Data Input - Option 3'!$D93,'Energy Prices'!$C$12:$C$17,0),MATCH('Data Input - Option 3'!AQ$7,'Energy Prices'!$F$11:$CJ$11,0))/100000,"")</f>
        <v/>
      </c>
      <c r="AR93" s="536" t="str">
        <f>IFERROR(AR85*INDEX('Energy Prices'!$F$12:$CJ$17,MATCH('Data Input - Option 3'!$D93,'Energy Prices'!$C$12:$C$17,0),MATCH('Data Input - Option 3'!AR$7,'Energy Prices'!$F$11:$CJ$11,0))/100000,"")</f>
        <v/>
      </c>
      <c r="AS93" s="536" t="str">
        <f>IFERROR(AS85*INDEX('Energy Prices'!$F$12:$CJ$17,MATCH('Data Input - Option 3'!$D93,'Energy Prices'!$C$12:$C$17,0),MATCH('Data Input - Option 3'!AS$7,'Energy Prices'!$F$11:$CJ$11,0))/100000,"")</f>
        <v/>
      </c>
      <c r="AT93" s="536" t="str">
        <f>IFERROR(AT85*INDEX('Energy Prices'!$F$12:$CJ$17,MATCH('Data Input - Option 3'!$D93,'Energy Prices'!$C$12:$C$17,0),MATCH('Data Input - Option 3'!AT$7,'Energy Prices'!$F$11:$CJ$11,0))/100000,"")</f>
        <v/>
      </c>
      <c r="AU93" s="536" t="str">
        <f>IFERROR(AU85*INDEX('Energy Prices'!$F$12:$CJ$17,MATCH('Data Input - Option 3'!$D93,'Energy Prices'!$C$12:$C$17,0),MATCH('Data Input - Option 3'!AU$7,'Energy Prices'!$F$11:$CJ$11,0))/100000,"")</f>
        <v/>
      </c>
      <c r="AV93" s="536" t="str">
        <f>IFERROR(AV85*INDEX('Energy Prices'!$F$12:$CJ$17,MATCH('Data Input - Option 3'!$D93,'Energy Prices'!$C$12:$C$17,0),MATCH('Data Input - Option 3'!AV$7,'Energy Prices'!$F$11:$CJ$11,0))/100000,"")</f>
        <v/>
      </c>
      <c r="AW93" s="536" t="str">
        <f>IFERROR(AW85*INDEX('Energy Prices'!$F$12:$CJ$17,MATCH('Data Input - Option 3'!$D93,'Energy Prices'!$C$12:$C$17,0),MATCH('Data Input - Option 3'!AW$7,'Energy Prices'!$F$11:$CJ$11,0))/100000,"")</f>
        <v/>
      </c>
      <c r="AX93" s="536" t="str">
        <f>IFERROR(AX85*INDEX('Energy Prices'!$F$12:$CJ$17,MATCH('Data Input - Option 3'!$D93,'Energy Prices'!$C$12:$C$17,0),MATCH('Data Input - Option 3'!AX$7,'Energy Prices'!$F$11:$CJ$11,0))/100000,"")</f>
        <v/>
      </c>
      <c r="AY93" s="536" t="str">
        <f>IFERROR(AY85*INDEX('Energy Prices'!$F$12:$CJ$17,MATCH('Data Input - Option 3'!$D93,'Energy Prices'!$C$12:$C$17,0),MATCH('Data Input - Option 3'!AY$7,'Energy Prices'!$F$11:$CJ$11,0))/100000,"")</f>
        <v/>
      </c>
      <c r="AZ93" s="536" t="str">
        <f>IFERROR(AZ85*INDEX('Energy Prices'!$F$12:$CJ$17,MATCH('Data Input - Option 3'!$D93,'Energy Prices'!$C$12:$C$17,0),MATCH('Data Input - Option 3'!AZ$7,'Energy Prices'!$F$11:$CJ$11,0))/100000,"")</f>
        <v/>
      </c>
      <c r="BA93" s="536" t="str">
        <f>IFERROR(BA85*INDEX('Energy Prices'!$F$12:$CJ$17,MATCH('Data Input - Option 3'!$D93,'Energy Prices'!$C$12:$C$17,0),MATCH('Data Input - Option 3'!BA$7,'Energy Prices'!$F$11:$CJ$11,0))/100000,"")</f>
        <v/>
      </c>
      <c r="BB93" s="536" t="str">
        <f>IFERROR(BB85*INDEX('Energy Prices'!$F$12:$CJ$17,MATCH('Data Input - Option 3'!$D93,'Energy Prices'!$C$12:$C$17,0),MATCH('Data Input - Option 3'!BB$7,'Energy Prices'!$F$11:$CJ$11,0))/100000,"")</f>
        <v/>
      </c>
      <c r="BC93" s="536" t="str">
        <f>IFERROR(BC85*INDEX('Energy Prices'!$F$12:$CJ$17,MATCH('Data Input - Option 3'!$D93,'Energy Prices'!$C$12:$C$17,0),MATCH('Data Input - Option 3'!BC$7,'Energy Prices'!$F$11:$CJ$11,0))/100000,"")</f>
        <v/>
      </c>
      <c r="BD93" s="536" t="str">
        <f>IFERROR(BD85*INDEX('Energy Prices'!$F$12:$CJ$17,MATCH('Data Input - Option 3'!$D93,'Energy Prices'!$C$12:$C$17,0),MATCH('Data Input - Option 3'!BD$7,'Energy Prices'!$F$11:$CJ$11,0))/100000,"")</f>
        <v/>
      </c>
      <c r="BE93" s="536" t="str">
        <f>IFERROR(BE85*INDEX('Energy Prices'!$F$12:$CJ$17,MATCH('Data Input - Option 3'!$D93,'Energy Prices'!$C$12:$C$17,0),MATCH('Data Input - Option 3'!BE$7,'Energy Prices'!$F$11:$CJ$11,0))/100000,"")</f>
        <v/>
      </c>
      <c r="BF93" s="536" t="str">
        <f>IFERROR(BF85*INDEX('Energy Prices'!$F$12:$CJ$17,MATCH('Data Input - Option 3'!$D93,'Energy Prices'!$C$12:$C$17,0),MATCH('Data Input - Option 3'!BF$7,'Energy Prices'!$F$11:$CJ$11,0))/100000,"")</f>
        <v/>
      </c>
      <c r="BG93" s="536" t="str">
        <f>IFERROR(BG85*INDEX('Energy Prices'!$F$12:$CJ$17,MATCH('Data Input - Option 3'!$D93,'Energy Prices'!$C$12:$C$17,0),MATCH('Data Input - Option 3'!BG$7,'Energy Prices'!$F$11:$CJ$11,0))/100000,"")</f>
        <v/>
      </c>
      <c r="BH93" s="536" t="str">
        <f>IFERROR(BH85*INDEX('Energy Prices'!$F$12:$CJ$17,MATCH('Data Input - Option 3'!$D93,'Energy Prices'!$C$12:$C$17,0),MATCH('Data Input - Option 3'!BH$7,'Energy Prices'!$F$11:$CJ$11,0))/100000,"")</f>
        <v/>
      </c>
      <c r="BI93" s="536" t="str">
        <f>IFERROR(BI85*INDEX('Energy Prices'!$F$12:$CJ$17,MATCH('Data Input - Option 3'!$D93,'Energy Prices'!$C$12:$C$17,0),MATCH('Data Input - Option 3'!BI$7,'Energy Prices'!$F$11:$CJ$11,0))/100000,"")</f>
        <v/>
      </c>
      <c r="BJ93" s="536" t="str">
        <f>IFERROR(BJ85*INDEX('Energy Prices'!$F$12:$CJ$17,MATCH('Data Input - Option 3'!$D93,'Energy Prices'!$C$12:$C$17,0),MATCH('Data Input - Option 3'!BJ$7,'Energy Prices'!$F$11:$CJ$11,0))/100000,"")</f>
        <v/>
      </c>
      <c r="BK93" s="536" t="str">
        <f>IFERROR(BK85*INDEX('Energy Prices'!$F$12:$CJ$17,MATCH('Data Input - Option 3'!$D93,'Energy Prices'!$C$12:$C$17,0),MATCH('Data Input - Option 3'!BK$7,'Energy Prices'!$F$11:$CJ$11,0))/100000,"")</f>
        <v/>
      </c>
      <c r="BL93" s="536" t="str">
        <f>IFERROR(BL85*INDEX('Energy Prices'!$F$12:$CJ$17,MATCH('Data Input - Option 3'!$D93,'Energy Prices'!$C$12:$C$17,0),MATCH('Data Input - Option 3'!BL$7,'Energy Prices'!$F$11:$CJ$11,0))/100000,"")</f>
        <v/>
      </c>
      <c r="BM93" s="536" t="str">
        <f>IFERROR(BM85*INDEX('Energy Prices'!$F$12:$CJ$17,MATCH('Data Input - Option 3'!$D93,'Energy Prices'!$C$12:$C$17,0),MATCH('Data Input - Option 3'!BM$7,'Energy Prices'!$F$11:$CJ$11,0))/100000,"")</f>
        <v/>
      </c>
      <c r="BN93" s="536" t="str">
        <f>IFERROR(BN85*INDEX('Energy Prices'!$F$12:$CJ$17,MATCH('Data Input - Option 3'!$D93,'Energy Prices'!$C$12:$C$17,0),MATCH('Data Input - Option 3'!BN$7,'Energy Prices'!$F$11:$CJ$11,0))/100000,"")</f>
        <v/>
      </c>
      <c r="BO93" s="536" t="str">
        <f>IFERROR(BO85*INDEX('Energy Prices'!$F$12:$CJ$17,MATCH('Data Input - Option 3'!$D93,'Energy Prices'!$C$12:$C$17,0),MATCH('Data Input - Option 3'!BO$7,'Energy Prices'!$F$11:$CJ$11,0))/100000,"")</f>
        <v/>
      </c>
      <c r="BP93" s="536" t="str">
        <f>IFERROR(BP85*INDEX('Energy Prices'!$F$12:$CJ$17,MATCH('Data Input - Option 3'!$D93,'Energy Prices'!$C$12:$C$17,0),MATCH('Data Input - Option 3'!BP$7,'Energy Prices'!$F$11:$CJ$11,0))/100000,"")</f>
        <v/>
      </c>
      <c r="BQ93" s="536" t="str">
        <f>IFERROR(BQ85*INDEX('Energy Prices'!$F$12:$CJ$17,MATCH('Data Input - Option 3'!$D93,'Energy Prices'!$C$12:$C$17,0),MATCH('Data Input - Option 3'!BQ$7,'Energy Prices'!$F$11:$CJ$11,0))/100000,"")</f>
        <v/>
      </c>
      <c r="BR93" s="536" t="str">
        <f>IFERROR(BR85*INDEX('Energy Prices'!$F$12:$CJ$17,MATCH('Data Input - Option 3'!$D93,'Energy Prices'!$C$12:$C$17,0),MATCH('Data Input - Option 3'!BR$7,'Energy Prices'!$F$11:$CJ$11,0))/100000,"")</f>
        <v/>
      </c>
      <c r="BS93" s="536" t="str">
        <f>IFERROR(BS85*INDEX('Energy Prices'!$F$12:$CJ$17,MATCH('Data Input - Option 3'!$D93,'Energy Prices'!$C$12:$C$17,0),MATCH('Data Input - Option 3'!BS$7,'Energy Prices'!$F$11:$CJ$11,0))/100000,"")</f>
        <v/>
      </c>
      <c r="BT93" s="536" t="str">
        <f>IFERROR(BT85*INDEX('Energy Prices'!$F$12:$CJ$17,MATCH('Data Input - Option 3'!$D93,'Energy Prices'!$C$12:$C$17,0),MATCH('Data Input - Option 3'!BT$7,'Energy Prices'!$F$11:$CJ$11,0))/100000,"")</f>
        <v/>
      </c>
      <c r="BU93" s="536" t="str">
        <f>IFERROR(BU85*INDEX('Energy Prices'!$F$12:$CJ$17,MATCH('Data Input - Option 3'!$D93,'Energy Prices'!$C$12:$C$17,0),MATCH('Data Input - Option 3'!BU$7,'Energy Prices'!$F$11:$CJ$11,0))/100000,"")</f>
        <v/>
      </c>
      <c r="BV93" s="536" t="str">
        <f>IFERROR(BV85*INDEX('Energy Prices'!$F$12:$CJ$17,MATCH('Data Input - Option 3'!$D93,'Energy Prices'!$C$12:$C$17,0),MATCH('Data Input - Option 3'!BV$7,'Energy Prices'!$F$11:$CJ$11,0))/100000,"")</f>
        <v/>
      </c>
      <c r="BW93" s="536" t="str">
        <f>IFERROR(BW85*INDEX('Energy Prices'!$F$12:$CJ$17,MATCH('Data Input - Option 3'!$D93,'Energy Prices'!$C$12:$C$17,0),MATCH('Data Input - Option 3'!BW$7,'Energy Prices'!$F$11:$CJ$11,0))/100000,"")</f>
        <v/>
      </c>
      <c r="BX93" s="536" t="str">
        <f>IFERROR(BX85*INDEX('Energy Prices'!$F$12:$CJ$17,MATCH('Data Input - Option 3'!$D93,'Energy Prices'!$C$12:$C$17,0),MATCH('Data Input - Option 3'!BX$7,'Energy Prices'!$F$11:$CJ$11,0))/100000,"")</f>
        <v/>
      </c>
      <c r="BY93" s="536" t="str">
        <f>IFERROR(BY85*INDEX('Energy Prices'!$F$12:$CJ$17,MATCH('Data Input - Option 3'!$D93,'Energy Prices'!$C$12:$C$17,0),MATCH('Data Input - Option 3'!BY$7,'Energy Prices'!$F$11:$CJ$11,0))/100000,"")</f>
        <v/>
      </c>
      <c r="BZ93" s="536" t="str">
        <f>IFERROR(BZ85*INDEX('Energy Prices'!$F$12:$CJ$17,MATCH('Data Input - Option 3'!$D93,'Energy Prices'!$C$12:$C$17,0),MATCH('Data Input - Option 3'!BZ$7,'Energy Prices'!$F$11:$CJ$11,0))/100000,"")</f>
        <v/>
      </c>
      <c r="CA93" s="536" t="str">
        <f>IFERROR(CA85*INDEX('Energy Prices'!$F$12:$CJ$17,MATCH('Data Input - Option 3'!$D93,'Energy Prices'!$C$12:$C$17,0),MATCH('Data Input - Option 3'!CA$7,'Energy Prices'!$F$11:$CJ$11,0))/100000,"")</f>
        <v/>
      </c>
      <c r="CB93" s="536" t="str">
        <f>IFERROR(CB85*INDEX('Energy Prices'!$F$12:$CJ$17,MATCH('Data Input - Option 3'!$D93,'Energy Prices'!$C$12:$C$17,0),MATCH('Data Input - Option 3'!CB$7,'Energy Prices'!$F$11:$CJ$11,0))/100000,"")</f>
        <v/>
      </c>
      <c r="CC93" s="536" t="str">
        <f>IFERROR(CC85*INDEX('Energy Prices'!$F$12:$CJ$17,MATCH('Data Input - Option 3'!$D93,'Energy Prices'!$C$12:$C$17,0),MATCH('Data Input - Option 3'!CC$7,'Energy Prices'!$F$11:$CJ$11,0))/100000,"")</f>
        <v/>
      </c>
      <c r="CD93" s="536" t="str">
        <f>IFERROR(CD85*INDEX('Energy Prices'!$F$12:$CJ$17,MATCH('Data Input - Option 3'!$D93,'Energy Prices'!$C$12:$C$17,0),MATCH('Data Input - Option 3'!CD$7,'Energy Prices'!$F$11:$CJ$11,0))/100000,"")</f>
        <v/>
      </c>
      <c r="CE93" s="536" t="str">
        <f>IFERROR(CE85*INDEX('Energy Prices'!$F$12:$CJ$17,MATCH('Data Input - Option 3'!$D93,'Energy Prices'!$C$12:$C$17,0),MATCH('Data Input - Option 3'!CE$7,'Energy Prices'!$F$11:$CJ$11,0))/100000,"")</f>
        <v/>
      </c>
      <c r="CF93" s="536" t="str">
        <f>IFERROR(CF85*INDEX('Energy Prices'!$F$12:$CJ$17,MATCH('Data Input - Option 3'!$D93,'Energy Prices'!$C$12:$C$17,0),MATCH('Data Input - Option 3'!CF$7,'Energy Prices'!$F$11:$CJ$11,0))/100000,"")</f>
        <v/>
      </c>
      <c r="CG93" s="536" t="str">
        <f>IFERROR(CG85*INDEX('Energy Prices'!$F$12:$CJ$17,MATCH('Data Input - Option 3'!$D93,'Energy Prices'!$C$12:$C$17,0),MATCH('Data Input - Option 3'!CG$7,'Energy Prices'!$F$11:$CJ$11,0))/100000,"")</f>
        <v/>
      </c>
      <c r="CH93" s="536" t="str">
        <f>IFERROR(CH85*INDEX('Energy Prices'!$F$12:$CJ$17,MATCH('Data Input - Option 3'!$D93,'Energy Prices'!$C$12:$C$17,0),MATCH('Data Input - Option 3'!CH$7,'Energy Prices'!$F$11:$CJ$11,0))/100000,"")</f>
        <v/>
      </c>
      <c r="CI93" s="536" t="str">
        <f>IFERROR(CI85*INDEX('Energy Prices'!$F$12:$CJ$17,MATCH('Data Input - Option 3'!$D93,'Energy Prices'!$C$12:$C$17,0),MATCH('Data Input - Option 3'!CI$7,'Energy Prices'!$F$11:$CJ$11,0))/100000,"")</f>
        <v/>
      </c>
      <c r="CJ93" s="536" t="str">
        <f>IFERROR(CJ85*INDEX('Energy Prices'!$F$12:$CJ$17,MATCH('Data Input - Option 3'!$D93,'Energy Prices'!$C$12:$C$17,0),MATCH('Data Input - Option 3'!CJ$7,'Energy Prices'!$F$11:$CJ$11,0))/100000,"")</f>
        <v/>
      </c>
      <c r="CK93" s="536" t="str">
        <f>IFERROR(CK85*INDEX('Energy Prices'!$F$12:$CJ$17,MATCH('Data Input - Option 3'!$D93,'Energy Prices'!$C$12:$C$17,0),MATCH('Data Input - Option 3'!CK$7,'Energy Prices'!$F$11:$CJ$11,0))/100000,"")</f>
        <v/>
      </c>
      <c r="CL93" s="536" t="str">
        <f>IFERROR(CL85*INDEX('Energy Prices'!$F$12:$CJ$17,MATCH('Data Input - Option 3'!$D93,'Energy Prices'!$C$12:$C$17,0),MATCH('Data Input - Option 3'!CL$7,'Energy Prices'!$F$11:$CJ$11,0))/100000,"")</f>
        <v/>
      </c>
      <c r="CM93" s="536" t="str">
        <f>IFERROR(CM85*INDEX('Energy Prices'!$F$12:$CJ$17,MATCH('Data Input - Option 3'!$D93,'Energy Prices'!$C$12:$C$17,0),MATCH('Data Input - Option 3'!CM$7,'Energy Prices'!$F$11:$CJ$11,0))/100000,"")</f>
        <v/>
      </c>
      <c r="CN93" s="536" t="str">
        <f>IFERROR(CN85*INDEX('Energy Prices'!$F$12:$CJ$17,MATCH('Data Input - Option 3'!$D93,'Energy Prices'!$C$12:$C$17,0),MATCH('Data Input - Option 3'!CN$7,'Energy Prices'!$F$11:$CJ$11,0))/100000,"")</f>
        <v/>
      </c>
      <c r="CO93" s="536" t="str">
        <f>IFERROR(CO85*INDEX('Energy Prices'!$F$12:$CJ$17,MATCH('Data Input - Option 3'!$D93,'Energy Prices'!$C$12:$C$17,0),MATCH('Data Input - Option 3'!CO$7,'Energy Prices'!$F$11:$CJ$11,0))/100000,"")</f>
        <v/>
      </c>
      <c r="CP93" s="536" t="str">
        <f>IFERROR(CP85*INDEX('Energy Prices'!$F$12:$CJ$17,MATCH('Data Input - Option 3'!$D93,'Energy Prices'!$C$12:$C$17,0),MATCH('Data Input - Option 3'!CP$7,'Energy Prices'!$F$11:$CJ$11,0))/100000,"")</f>
        <v/>
      </c>
      <c r="CQ93" s="536" t="str">
        <f>IFERROR(CQ85*INDEX('Energy Prices'!$F$12:$CJ$17,MATCH('Data Input - Option 3'!$D93,'Energy Prices'!$C$12:$C$17,0),MATCH('Data Input - Option 3'!CQ$7,'Energy Prices'!$F$11:$CJ$11,0))/100000,"")</f>
        <v/>
      </c>
      <c r="CR93" s="536" t="str">
        <f>IFERROR(CR85*INDEX('Energy Prices'!$F$12:$CJ$17,MATCH('Data Input - Option 3'!$D93,'Energy Prices'!$C$12:$C$17,0),MATCH('Data Input - Option 3'!CR$7,'Energy Prices'!$F$11:$CJ$11,0))/100000,"")</f>
        <v/>
      </c>
      <c r="CS93" s="536" t="str">
        <f>IFERROR(CS85*INDEX('Energy Prices'!$F$12:$CJ$17,MATCH('Data Input - Option 3'!$D93,'Energy Prices'!$C$12:$C$17,0),MATCH('Data Input - Option 3'!CS$7,'Energy Prices'!$F$11:$CJ$11,0))/100000,"")</f>
        <v/>
      </c>
      <c r="CT93" s="536" t="str">
        <f>IFERROR(CT85*INDEX('Energy Prices'!$F$12:$CJ$17,MATCH('Data Input - Option 3'!$D93,'Energy Prices'!$C$12:$C$17,0),MATCH('Data Input - Option 3'!CT$7,'Energy Prices'!$F$11:$CJ$11,0))/100000,"")</f>
        <v/>
      </c>
      <c r="CU93" s="536" t="str">
        <f>IFERROR(CU85*INDEX('Energy Prices'!$F$12:$CJ$17,MATCH('Data Input - Option 3'!$D93,'Energy Prices'!$C$12:$C$17,0),MATCH('Data Input - Option 3'!CU$7,'Energy Prices'!$F$11:$CJ$11,0))/100000,"")</f>
        <v/>
      </c>
      <c r="CV93" s="536" t="str">
        <f>IFERROR(CV85*INDEX('Energy Prices'!$F$12:$CJ$17,MATCH('Data Input - Option 3'!$D93,'Energy Prices'!$C$12:$C$17,0),MATCH('Data Input - Option 3'!CV$7,'Energy Prices'!$F$11:$CJ$11,0))/100000,"")</f>
        <v/>
      </c>
      <c r="CW93" s="536" t="str">
        <f>IFERROR(CW85*INDEX('Energy Prices'!$F$12:$CJ$17,MATCH('Data Input - Option 3'!$D93,'Energy Prices'!$C$12:$C$17,0),MATCH('Data Input - Option 3'!CW$7,'Energy Prices'!$F$11:$CJ$11,0))/100000,"")</f>
        <v/>
      </c>
      <c r="CX93" s="536" t="str">
        <f>IFERROR(CX85*INDEX('Energy Prices'!$F$12:$CJ$17,MATCH('Data Input - Option 3'!$D93,'Energy Prices'!$C$12:$C$17,0),MATCH('Data Input - Option 3'!CX$7,'Energy Prices'!$F$11:$CJ$11,0))/100000,"")</f>
        <v/>
      </c>
      <c r="CY93" s="536" t="str">
        <f>IFERROR(CY85*INDEX('Energy Prices'!$F$12:$CJ$17,MATCH('Data Input - Option 3'!$D93,'Energy Prices'!$C$12:$C$17,0),MATCH('Data Input - Option 3'!CY$7,'Energy Prices'!$F$11:$CJ$11,0))/100000,"")</f>
        <v/>
      </c>
      <c r="CZ93" s="536" t="str">
        <f>IFERROR(CZ85*INDEX('Energy Prices'!$F$12:$CJ$17,MATCH('Data Input - Option 3'!$D93,'Energy Prices'!$C$12:$C$17,0),MATCH('Data Input - Option 3'!CZ$7,'Energy Prices'!$F$11:$CJ$11,0))/100000,"")</f>
        <v/>
      </c>
      <c r="DA93" s="536" t="str">
        <f>IFERROR(DA85*INDEX('Energy Prices'!$F$12:$CJ$17,MATCH('Data Input - Option 3'!$D93,'Energy Prices'!$C$12:$C$17,0),MATCH('Data Input - Option 3'!DA$7,'Energy Prices'!$F$11:$CJ$11,0))/100000,"")</f>
        <v/>
      </c>
      <c r="DB93" s="536" t="str">
        <f>IFERROR(DB85*INDEX('Energy Prices'!$F$12:$CJ$17,MATCH('Data Input - Option 3'!$D93,'Energy Prices'!$C$12:$C$17,0),MATCH('Data Input - Option 3'!DB$7,'Energy Prices'!$F$11:$CJ$11,0))/100000,"")</f>
        <v/>
      </c>
      <c r="DC93" s="536" t="str">
        <f>IFERROR(DC85*INDEX('Energy Prices'!$F$12:$CJ$17,MATCH('Data Input - Option 3'!$D93,'Energy Prices'!$C$12:$C$17,0),MATCH('Data Input - Option 3'!DC$7,'Energy Prices'!$F$11:$CJ$11,0))/100000,"")</f>
        <v/>
      </c>
      <c r="DD93" s="225"/>
      <c r="DE93" s="220"/>
    </row>
    <row r="94" spans="2:109" x14ac:dyDescent="0.25">
      <c r="B94" s="217"/>
      <c r="C94" s="263"/>
      <c r="D94" s="226" t="str">
        <f t="shared" si="6"/>
        <v>Coal</v>
      </c>
      <c r="E94" s="219" t="s">
        <v>1117</v>
      </c>
      <c r="F94" s="276" t="s">
        <v>571</v>
      </c>
      <c r="G94" s="276"/>
      <c r="H94" s="536" t="str">
        <f>IFERROR(H86*INDEX('Energy Prices'!$F$12:$CJ$17,MATCH('Data Input - Option 3'!$D94,'Energy Prices'!$C$12:$C$17,0),MATCH('Data Input - Option 3'!H$7,'Energy Prices'!$F$11:$CJ$11,0))/100000,"")</f>
        <v/>
      </c>
      <c r="I94" s="536" t="str">
        <f>IFERROR(I86*INDEX('Energy Prices'!$F$12:$CJ$17,MATCH('Data Input - Option 3'!$D94,'Energy Prices'!$C$12:$C$17,0),MATCH('Data Input - Option 3'!I$7,'Energy Prices'!$F$11:$CJ$11,0))/100000,"")</f>
        <v/>
      </c>
      <c r="J94" s="536" t="str">
        <f>IFERROR(J86*INDEX('Energy Prices'!$F$12:$CJ$17,MATCH('Data Input - Option 3'!$D94,'Energy Prices'!$C$12:$C$17,0),MATCH('Data Input - Option 3'!J$7,'Energy Prices'!$F$11:$CJ$11,0))/100000,"")</f>
        <v/>
      </c>
      <c r="K94" s="536" t="str">
        <f>IFERROR(K86*INDEX('Energy Prices'!$F$12:$CJ$17,MATCH('Data Input - Option 3'!$D94,'Energy Prices'!$C$12:$C$17,0),MATCH('Data Input - Option 3'!K$7,'Energy Prices'!$F$11:$CJ$11,0))/100000,"")</f>
        <v/>
      </c>
      <c r="L94" s="536" t="str">
        <f>IFERROR(L86*INDEX('Energy Prices'!$F$12:$CJ$17,MATCH('Data Input - Option 3'!$D94,'Energy Prices'!$C$12:$C$17,0),MATCH('Data Input - Option 3'!L$7,'Energy Prices'!$F$11:$CJ$11,0))/100000,"")</f>
        <v/>
      </c>
      <c r="M94" s="536" t="str">
        <f>IFERROR(M86*INDEX('Energy Prices'!$F$12:$CJ$17,MATCH('Data Input - Option 3'!$D94,'Energy Prices'!$C$12:$C$17,0),MATCH('Data Input - Option 3'!M$7,'Energy Prices'!$F$11:$CJ$11,0))/100000,"")</f>
        <v/>
      </c>
      <c r="N94" s="536" t="str">
        <f>IFERROR(N86*INDEX('Energy Prices'!$F$12:$CJ$17,MATCH('Data Input - Option 3'!$D94,'Energy Prices'!$C$12:$C$17,0),MATCH('Data Input - Option 3'!N$7,'Energy Prices'!$F$11:$CJ$11,0))/100000,"")</f>
        <v/>
      </c>
      <c r="O94" s="536" t="str">
        <f>IFERROR(O86*INDEX('Energy Prices'!$F$12:$CJ$17,MATCH('Data Input - Option 3'!$D94,'Energy Prices'!$C$12:$C$17,0),MATCH('Data Input - Option 3'!O$7,'Energy Prices'!$F$11:$CJ$11,0))/100000,"")</f>
        <v/>
      </c>
      <c r="P94" s="536" t="str">
        <f>IFERROR(P86*INDEX('Energy Prices'!$F$12:$CJ$17,MATCH('Data Input - Option 3'!$D94,'Energy Prices'!$C$12:$C$17,0),MATCH('Data Input - Option 3'!P$7,'Energy Prices'!$F$11:$CJ$11,0))/100000,"")</f>
        <v/>
      </c>
      <c r="Q94" s="536" t="str">
        <f>IFERROR(Q86*INDEX('Energy Prices'!$F$12:$CJ$17,MATCH('Data Input - Option 3'!$D94,'Energy Prices'!$C$12:$C$17,0),MATCH('Data Input - Option 3'!Q$7,'Energy Prices'!$F$11:$CJ$11,0))/100000,"")</f>
        <v/>
      </c>
      <c r="R94" s="536" t="str">
        <f>IFERROR(R86*INDEX('Energy Prices'!$F$12:$CJ$17,MATCH('Data Input - Option 3'!$D94,'Energy Prices'!$C$12:$C$17,0),MATCH('Data Input - Option 3'!R$7,'Energy Prices'!$F$11:$CJ$11,0))/100000,"")</f>
        <v/>
      </c>
      <c r="S94" s="536" t="str">
        <f>IFERROR(S86*INDEX('Energy Prices'!$F$12:$CJ$17,MATCH('Data Input - Option 3'!$D94,'Energy Prices'!$C$12:$C$17,0),MATCH('Data Input - Option 3'!S$7,'Energy Prices'!$F$11:$CJ$11,0))/100000,"")</f>
        <v/>
      </c>
      <c r="T94" s="536" t="str">
        <f>IFERROR(T86*INDEX('Energy Prices'!$F$12:$CJ$17,MATCH('Data Input - Option 3'!$D94,'Energy Prices'!$C$12:$C$17,0),MATCH('Data Input - Option 3'!T$7,'Energy Prices'!$F$11:$CJ$11,0))/100000,"")</f>
        <v/>
      </c>
      <c r="U94" s="536" t="str">
        <f>IFERROR(U86*INDEX('Energy Prices'!$F$12:$CJ$17,MATCH('Data Input - Option 3'!$D94,'Energy Prices'!$C$12:$C$17,0),MATCH('Data Input - Option 3'!U$7,'Energy Prices'!$F$11:$CJ$11,0))/100000,"")</f>
        <v/>
      </c>
      <c r="V94" s="536" t="str">
        <f>IFERROR(V86*INDEX('Energy Prices'!$F$12:$CJ$17,MATCH('Data Input - Option 3'!$D94,'Energy Prices'!$C$12:$C$17,0),MATCH('Data Input - Option 3'!V$7,'Energy Prices'!$F$11:$CJ$11,0))/100000,"")</f>
        <v/>
      </c>
      <c r="W94" s="536" t="str">
        <f>IFERROR(W86*INDEX('Energy Prices'!$F$12:$CJ$17,MATCH('Data Input - Option 3'!$D94,'Energy Prices'!$C$12:$C$17,0),MATCH('Data Input - Option 3'!W$7,'Energy Prices'!$F$11:$CJ$11,0))/100000,"")</f>
        <v/>
      </c>
      <c r="X94" s="536" t="str">
        <f>IFERROR(X86*INDEX('Energy Prices'!$F$12:$CJ$17,MATCH('Data Input - Option 3'!$D94,'Energy Prices'!$C$12:$C$17,0),MATCH('Data Input - Option 3'!X$7,'Energy Prices'!$F$11:$CJ$11,0))/100000,"")</f>
        <v/>
      </c>
      <c r="Y94" s="536" t="str">
        <f>IFERROR(Y86*INDEX('Energy Prices'!$F$12:$CJ$17,MATCH('Data Input - Option 3'!$D94,'Energy Prices'!$C$12:$C$17,0),MATCH('Data Input - Option 3'!Y$7,'Energy Prices'!$F$11:$CJ$11,0))/100000,"")</f>
        <v/>
      </c>
      <c r="Z94" s="536" t="str">
        <f>IFERROR(Z86*INDEX('Energy Prices'!$F$12:$CJ$17,MATCH('Data Input - Option 3'!$D94,'Energy Prices'!$C$12:$C$17,0),MATCH('Data Input - Option 3'!Z$7,'Energy Prices'!$F$11:$CJ$11,0))/100000,"")</f>
        <v/>
      </c>
      <c r="AA94" s="536" t="str">
        <f>IFERROR(AA86*INDEX('Energy Prices'!$F$12:$CJ$17,MATCH('Data Input - Option 3'!$D94,'Energy Prices'!$C$12:$C$17,0),MATCH('Data Input - Option 3'!AA$7,'Energy Prices'!$F$11:$CJ$11,0))/100000,"")</f>
        <v/>
      </c>
      <c r="AB94" s="536" t="str">
        <f>IFERROR(AB86*INDEX('Energy Prices'!$F$12:$CJ$17,MATCH('Data Input - Option 3'!$D94,'Energy Prices'!$C$12:$C$17,0),MATCH('Data Input - Option 3'!AB$7,'Energy Prices'!$F$11:$CJ$11,0))/100000,"")</f>
        <v/>
      </c>
      <c r="AC94" s="536" t="str">
        <f>IFERROR(AC86*INDEX('Energy Prices'!$F$12:$CJ$17,MATCH('Data Input - Option 3'!$D94,'Energy Prices'!$C$12:$C$17,0),MATCH('Data Input - Option 3'!AC$7,'Energy Prices'!$F$11:$CJ$11,0))/100000,"")</f>
        <v/>
      </c>
      <c r="AD94" s="536" t="str">
        <f>IFERROR(AD86*INDEX('Energy Prices'!$F$12:$CJ$17,MATCH('Data Input - Option 3'!$D94,'Energy Prices'!$C$12:$C$17,0),MATCH('Data Input - Option 3'!AD$7,'Energy Prices'!$F$11:$CJ$11,0))/100000,"")</f>
        <v/>
      </c>
      <c r="AE94" s="536" t="str">
        <f>IFERROR(AE86*INDEX('Energy Prices'!$F$12:$CJ$17,MATCH('Data Input - Option 3'!$D94,'Energy Prices'!$C$12:$C$17,0),MATCH('Data Input - Option 3'!AE$7,'Energy Prices'!$F$11:$CJ$11,0))/100000,"")</f>
        <v/>
      </c>
      <c r="AF94" s="536" t="str">
        <f>IFERROR(AF86*INDEX('Energy Prices'!$F$12:$CJ$17,MATCH('Data Input - Option 3'!$D94,'Energy Prices'!$C$12:$C$17,0),MATCH('Data Input - Option 3'!AF$7,'Energy Prices'!$F$11:$CJ$11,0))/100000,"")</f>
        <v/>
      </c>
      <c r="AG94" s="536" t="str">
        <f>IFERROR(AG86*INDEX('Energy Prices'!$F$12:$CJ$17,MATCH('Data Input - Option 3'!$D94,'Energy Prices'!$C$12:$C$17,0),MATCH('Data Input - Option 3'!AG$7,'Energy Prices'!$F$11:$CJ$11,0))/100000,"")</f>
        <v/>
      </c>
      <c r="AH94" s="536" t="str">
        <f>IFERROR(AH86*INDEX('Energy Prices'!$F$12:$CJ$17,MATCH('Data Input - Option 3'!$D94,'Energy Prices'!$C$12:$C$17,0),MATCH('Data Input - Option 3'!AH$7,'Energy Prices'!$F$11:$CJ$11,0))/100000,"")</f>
        <v/>
      </c>
      <c r="AI94" s="536" t="str">
        <f>IFERROR(AI86*INDEX('Energy Prices'!$F$12:$CJ$17,MATCH('Data Input - Option 3'!$D94,'Energy Prices'!$C$12:$C$17,0),MATCH('Data Input - Option 3'!AI$7,'Energy Prices'!$F$11:$CJ$11,0))/100000,"")</f>
        <v/>
      </c>
      <c r="AJ94" s="536" t="str">
        <f>IFERROR(AJ86*INDEX('Energy Prices'!$F$12:$CJ$17,MATCH('Data Input - Option 3'!$D94,'Energy Prices'!$C$12:$C$17,0),MATCH('Data Input - Option 3'!AJ$7,'Energy Prices'!$F$11:$CJ$11,0))/100000,"")</f>
        <v/>
      </c>
      <c r="AK94" s="536" t="str">
        <f>IFERROR(AK86*INDEX('Energy Prices'!$F$12:$CJ$17,MATCH('Data Input - Option 3'!$D94,'Energy Prices'!$C$12:$C$17,0),MATCH('Data Input - Option 3'!AK$7,'Energy Prices'!$F$11:$CJ$11,0))/100000,"")</f>
        <v/>
      </c>
      <c r="AL94" s="536" t="str">
        <f>IFERROR(AL86*INDEX('Energy Prices'!$F$12:$CJ$17,MATCH('Data Input - Option 3'!$D94,'Energy Prices'!$C$12:$C$17,0),MATCH('Data Input - Option 3'!AL$7,'Energy Prices'!$F$11:$CJ$11,0))/100000,"")</f>
        <v/>
      </c>
      <c r="AM94" s="536" t="str">
        <f>IFERROR(AM86*INDEX('Energy Prices'!$F$12:$CJ$17,MATCH('Data Input - Option 3'!$D94,'Energy Prices'!$C$12:$C$17,0),MATCH('Data Input - Option 3'!AM$7,'Energy Prices'!$F$11:$CJ$11,0))/100000,"")</f>
        <v/>
      </c>
      <c r="AN94" s="536" t="str">
        <f>IFERROR(AN86*INDEX('Energy Prices'!$F$12:$CJ$17,MATCH('Data Input - Option 3'!$D94,'Energy Prices'!$C$12:$C$17,0),MATCH('Data Input - Option 3'!AN$7,'Energy Prices'!$F$11:$CJ$11,0))/100000,"")</f>
        <v/>
      </c>
      <c r="AO94" s="536" t="str">
        <f>IFERROR(AO86*INDEX('Energy Prices'!$F$12:$CJ$17,MATCH('Data Input - Option 3'!$D94,'Energy Prices'!$C$12:$C$17,0),MATCH('Data Input - Option 3'!AO$7,'Energy Prices'!$F$11:$CJ$11,0))/100000,"")</f>
        <v/>
      </c>
      <c r="AP94" s="536" t="str">
        <f>IFERROR(AP86*INDEX('Energy Prices'!$F$12:$CJ$17,MATCH('Data Input - Option 3'!$D94,'Energy Prices'!$C$12:$C$17,0),MATCH('Data Input - Option 3'!AP$7,'Energy Prices'!$F$11:$CJ$11,0))/100000,"")</f>
        <v/>
      </c>
      <c r="AQ94" s="536" t="str">
        <f>IFERROR(AQ86*INDEX('Energy Prices'!$F$12:$CJ$17,MATCH('Data Input - Option 3'!$D94,'Energy Prices'!$C$12:$C$17,0),MATCH('Data Input - Option 3'!AQ$7,'Energy Prices'!$F$11:$CJ$11,0))/100000,"")</f>
        <v/>
      </c>
      <c r="AR94" s="536" t="str">
        <f>IFERROR(AR86*INDEX('Energy Prices'!$F$12:$CJ$17,MATCH('Data Input - Option 3'!$D94,'Energy Prices'!$C$12:$C$17,0),MATCH('Data Input - Option 3'!AR$7,'Energy Prices'!$F$11:$CJ$11,0))/100000,"")</f>
        <v/>
      </c>
      <c r="AS94" s="536" t="str">
        <f>IFERROR(AS86*INDEX('Energy Prices'!$F$12:$CJ$17,MATCH('Data Input - Option 3'!$D94,'Energy Prices'!$C$12:$C$17,0),MATCH('Data Input - Option 3'!AS$7,'Energy Prices'!$F$11:$CJ$11,0))/100000,"")</f>
        <v/>
      </c>
      <c r="AT94" s="536" t="str">
        <f>IFERROR(AT86*INDEX('Energy Prices'!$F$12:$CJ$17,MATCH('Data Input - Option 3'!$D94,'Energy Prices'!$C$12:$C$17,0),MATCH('Data Input - Option 3'!AT$7,'Energy Prices'!$F$11:$CJ$11,0))/100000,"")</f>
        <v/>
      </c>
      <c r="AU94" s="536" t="str">
        <f>IFERROR(AU86*INDEX('Energy Prices'!$F$12:$CJ$17,MATCH('Data Input - Option 3'!$D94,'Energy Prices'!$C$12:$C$17,0),MATCH('Data Input - Option 3'!AU$7,'Energy Prices'!$F$11:$CJ$11,0))/100000,"")</f>
        <v/>
      </c>
      <c r="AV94" s="536" t="str">
        <f>IFERROR(AV86*INDEX('Energy Prices'!$F$12:$CJ$17,MATCH('Data Input - Option 3'!$D94,'Energy Prices'!$C$12:$C$17,0),MATCH('Data Input - Option 3'!AV$7,'Energy Prices'!$F$11:$CJ$11,0))/100000,"")</f>
        <v/>
      </c>
      <c r="AW94" s="536" t="str">
        <f>IFERROR(AW86*INDEX('Energy Prices'!$F$12:$CJ$17,MATCH('Data Input - Option 3'!$D94,'Energy Prices'!$C$12:$C$17,0),MATCH('Data Input - Option 3'!AW$7,'Energy Prices'!$F$11:$CJ$11,0))/100000,"")</f>
        <v/>
      </c>
      <c r="AX94" s="536" t="str">
        <f>IFERROR(AX86*INDEX('Energy Prices'!$F$12:$CJ$17,MATCH('Data Input - Option 3'!$D94,'Energy Prices'!$C$12:$C$17,0),MATCH('Data Input - Option 3'!AX$7,'Energy Prices'!$F$11:$CJ$11,0))/100000,"")</f>
        <v/>
      </c>
      <c r="AY94" s="536" t="str">
        <f>IFERROR(AY86*INDEX('Energy Prices'!$F$12:$CJ$17,MATCH('Data Input - Option 3'!$D94,'Energy Prices'!$C$12:$C$17,0),MATCH('Data Input - Option 3'!AY$7,'Energy Prices'!$F$11:$CJ$11,0))/100000,"")</f>
        <v/>
      </c>
      <c r="AZ94" s="536" t="str">
        <f>IFERROR(AZ86*INDEX('Energy Prices'!$F$12:$CJ$17,MATCH('Data Input - Option 3'!$D94,'Energy Prices'!$C$12:$C$17,0),MATCH('Data Input - Option 3'!AZ$7,'Energy Prices'!$F$11:$CJ$11,0))/100000,"")</f>
        <v/>
      </c>
      <c r="BA94" s="536" t="str">
        <f>IFERROR(BA86*INDEX('Energy Prices'!$F$12:$CJ$17,MATCH('Data Input - Option 3'!$D94,'Energy Prices'!$C$12:$C$17,0),MATCH('Data Input - Option 3'!BA$7,'Energy Prices'!$F$11:$CJ$11,0))/100000,"")</f>
        <v/>
      </c>
      <c r="BB94" s="536" t="str">
        <f>IFERROR(BB86*INDEX('Energy Prices'!$F$12:$CJ$17,MATCH('Data Input - Option 3'!$D94,'Energy Prices'!$C$12:$C$17,0),MATCH('Data Input - Option 3'!BB$7,'Energy Prices'!$F$11:$CJ$11,0))/100000,"")</f>
        <v/>
      </c>
      <c r="BC94" s="536" t="str">
        <f>IFERROR(BC86*INDEX('Energy Prices'!$F$12:$CJ$17,MATCH('Data Input - Option 3'!$D94,'Energy Prices'!$C$12:$C$17,0),MATCH('Data Input - Option 3'!BC$7,'Energy Prices'!$F$11:$CJ$11,0))/100000,"")</f>
        <v/>
      </c>
      <c r="BD94" s="536" t="str">
        <f>IFERROR(BD86*INDEX('Energy Prices'!$F$12:$CJ$17,MATCH('Data Input - Option 3'!$D94,'Energy Prices'!$C$12:$C$17,0),MATCH('Data Input - Option 3'!BD$7,'Energy Prices'!$F$11:$CJ$11,0))/100000,"")</f>
        <v/>
      </c>
      <c r="BE94" s="536" t="str">
        <f>IFERROR(BE86*INDEX('Energy Prices'!$F$12:$CJ$17,MATCH('Data Input - Option 3'!$D94,'Energy Prices'!$C$12:$C$17,0),MATCH('Data Input - Option 3'!BE$7,'Energy Prices'!$F$11:$CJ$11,0))/100000,"")</f>
        <v/>
      </c>
      <c r="BF94" s="536" t="str">
        <f>IFERROR(BF86*INDEX('Energy Prices'!$F$12:$CJ$17,MATCH('Data Input - Option 3'!$D94,'Energy Prices'!$C$12:$C$17,0),MATCH('Data Input - Option 3'!BF$7,'Energy Prices'!$F$11:$CJ$11,0))/100000,"")</f>
        <v/>
      </c>
      <c r="BG94" s="536" t="str">
        <f>IFERROR(BG86*INDEX('Energy Prices'!$F$12:$CJ$17,MATCH('Data Input - Option 3'!$D94,'Energy Prices'!$C$12:$C$17,0),MATCH('Data Input - Option 3'!BG$7,'Energy Prices'!$F$11:$CJ$11,0))/100000,"")</f>
        <v/>
      </c>
      <c r="BH94" s="536" t="str">
        <f>IFERROR(BH86*INDEX('Energy Prices'!$F$12:$CJ$17,MATCH('Data Input - Option 3'!$D94,'Energy Prices'!$C$12:$C$17,0),MATCH('Data Input - Option 3'!BH$7,'Energy Prices'!$F$11:$CJ$11,0))/100000,"")</f>
        <v/>
      </c>
      <c r="BI94" s="536" t="str">
        <f>IFERROR(BI86*INDEX('Energy Prices'!$F$12:$CJ$17,MATCH('Data Input - Option 3'!$D94,'Energy Prices'!$C$12:$C$17,0),MATCH('Data Input - Option 3'!BI$7,'Energy Prices'!$F$11:$CJ$11,0))/100000,"")</f>
        <v/>
      </c>
      <c r="BJ94" s="536" t="str">
        <f>IFERROR(BJ86*INDEX('Energy Prices'!$F$12:$CJ$17,MATCH('Data Input - Option 3'!$D94,'Energy Prices'!$C$12:$C$17,0),MATCH('Data Input - Option 3'!BJ$7,'Energy Prices'!$F$11:$CJ$11,0))/100000,"")</f>
        <v/>
      </c>
      <c r="BK94" s="536" t="str">
        <f>IFERROR(BK86*INDEX('Energy Prices'!$F$12:$CJ$17,MATCH('Data Input - Option 3'!$D94,'Energy Prices'!$C$12:$C$17,0),MATCH('Data Input - Option 3'!BK$7,'Energy Prices'!$F$11:$CJ$11,0))/100000,"")</f>
        <v/>
      </c>
      <c r="BL94" s="536" t="str">
        <f>IFERROR(BL86*INDEX('Energy Prices'!$F$12:$CJ$17,MATCH('Data Input - Option 3'!$D94,'Energy Prices'!$C$12:$C$17,0),MATCH('Data Input - Option 3'!BL$7,'Energy Prices'!$F$11:$CJ$11,0))/100000,"")</f>
        <v/>
      </c>
      <c r="BM94" s="536" t="str">
        <f>IFERROR(BM86*INDEX('Energy Prices'!$F$12:$CJ$17,MATCH('Data Input - Option 3'!$D94,'Energy Prices'!$C$12:$C$17,0),MATCH('Data Input - Option 3'!BM$7,'Energy Prices'!$F$11:$CJ$11,0))/100000,"")</f>
        <v/>
      </c>
      <c r="BN94" s="536" t="str">
        <f>IFERROR(BN86*INDEX('Energy Prices'!$F$12:$CJ$17,MATCH('Data Input - Option 3'!$D94,'Energy Prices'!$C$12:$C$17,0),MATCH('Data Input - Option 3'!BN$7,'Energy Prices'!$F$11:$CJ$11,0))/100000,"")</f>
        <v/>
      </c>
      <c r="BO94" s="536" t="str">
        <f>IFERROR(BO86*INDEX('Energy Prices'!$F$12:$CJ$17,MATCH('Data Input - Option 3'!$D94,'Energy Prices'!$C$12:$C$17,0),MATCH('Data Input - Option 3'!BO$7,'Energy Prices'!$F$11:$CJ$11,0))/100000,"")</f>
        <v/>
      </c>
      <c r="BP94" s="536" t="str">
        <f>IFERROR(BP86*INDEX('Energy Prices'!$F$12:$CJ$17,MATCH('Data Input - Option 3'!$D94,'Energy Prices'!$C$12:$C$17,0),MATCH('Data Input - Option 3'!BP$7,'Energy Prices'!$F$11:$CJ$11,0))/100000,"")</f>
        <v/>
      </c>
      <c r="BQ94" s="536" t="str">
        <f>IFERROR(BQ86*INDEX('Energy Prices'!$F$12:$CJ$17,MATCH('Data Input - Option 3'!$D94,'Energy Prices'!$C$12:$C$17,0),MATCH('Data Input - Option 3'!BQ$7,'Energy Prices'!$F$11:$CJ$11,0))/100000,"")</f>
        <v/>
      </c>
      <c r="BR94" s="536" t="str">
        <f>IFERROR(BR86*INDEX('Energy Prices'!$F$12:$CJ$17,MATCH('Data Input - Option 3'!$D94,'Energy Prices'!$C$12:$C$17,0),MATCH('Data Input - Option 3'!BR$7,'Energy Prices'!$F$11:$CJ$11,0))/100000,"")</f>
        <v/>
      </c>
      <c r="BS94" s="536" t="str">
        <f>IFERROR(BS86*INDEX('Energy Prices'!$F$12:$CJ$17,MATCH('Data Input - Option 3'!$D94,'Energy Prices'!$C$12:$C$17,0),MATCH('Data Input - Option 3'!BS$7,'Energy Prices'!$F$11:$CJ$11,0))/100000,"")</f>
        <v/>
      </c>
      <c r="BT94" s="536" t="str">
        <f>IFERROR(BT86*INDEX('Energy Prices'!$F$12:$CJ$17,MATCH('Data Input - Option 3'!$D94,'Energy Prices'!$C$12:$C$17,0),MATCH('Data Input - Option 3'!BT$7,'Energy Prices'!$F$11:$CJ$11,0))/100000,"")</f>
        <v/>
      </c>
      <c r="BU94" s="536" t="str">
        <f>IFERROR(BU86*INDEX('Energy Prices'!$F$12:$CJ$17,MATCH('Data Input - Option 3'!$D94,'Energy Prices'!$C$12:$C$17,0),MATCH('Data Input - Option 3'!BU$7,'Energy Prices'!$F$11:$CJ$11,0))/100000,"")</f>
        <v/>
      </c>
      <c r="BV94" s="536" t="str">
        <f>IFERROR(BV86*INDEX('Energy Prices'!$F$12:$CJ$17,MATCH('Data Input - Option 3'!$D94,'Energy Prices'!$C$12:$C$17,0),MATCH('Data Input - Option 3'!BV$7,'Energy Prices'!$F$11:$CJ$11,0))/100000,"")</f>
        <v/>
      </c>
      <c r="BW94" s="536" t="str">
        <f>IFERROR(BW86*INDEX('Energy Prices'!$F$12:$CJ$17,MATCH('Data Input - Option 3'!$D94,'Energy Prices'!$C$12:$C$17,0),MATCH('Data Input - Option 3'!BW$7,'Energy Prices'!$F$11:$CJ$11,0))/100000,"")</f>
        <v/>
      </c>
      <c r="BX94" s="536" t="str">
        <f>IFERROR(BX86*INDEX('Energy Prices'!$F$12:$CJ$17,MATCH('Data Input - Option 3'!$D94,'Energy Prices'!$C$12:$C$17,0),MATCH('Data Input - Option 3'!BX$7,'Energy Prices'!$F$11:$CJ$11,0))/100000,"")</f>
        <v/>
      </c>
      <c r="BY94" s="536" t="str">
        <f>IFERROR(BY86*INDEX('Energy Prices'!$F$12:$CJ$17,MATCH('Data Input - Option 3'!$D94,'Energy Prices'!$C$12:$C$17,0),MATCH('Data Input - Option 3'!BY$7,'Energy Prices'!$F$11:$CJ$11,0))/100000,"")</f>
        <v/>
      </c>
      <c r="BZ94" s="536" t="str">
        <f>IFERROR(BZ86*INDEX('Energy Prices'!$F$12:$CJ$17,MATCH('Data Input - Option 3'!$D94,'Energy Prices'!$C$12:$C$17,0),MATCH('Data Input - Option 3'!BZ$7,'Energy Prices'!$F$11:$CJ$11,0))/100000,"")</f>
        <v/>
      </c>
      <c r="CA94" s="536" t="str">
        <f>IFERROR(CA86*INDEX('Energy Prices'!$F$12:$CJ$17,MATCH('Data Input - Option 3'!$D94,'Energy Prices'!$C$12:$C$17,0),MATCH('Data Input - Option 3'!CA$7,'Energy Prices'!$F$11:$CJ$11,0))/100000,"")</f>
        <v/>
      </c>
      <c r="CB94" s="536" t="str">
        <f>IFERROR(CB86*INDEX('Energy Prices'!$F$12:$CJ$17,MATCH('Data Input - Option 3'!$D94,'Energy Prices'!$C$12:$C$17,0),MATCH('Data Input - Option 3'!CB$7,'Energy Prices'!$F$11:$CJ$11,0))/100000,"")</f>
        <v/>
      </c>
      <c r="CC94" s="536" t="str">
        <f>IFERROR(CC86*INDEX('Energy Prices'!$F$12:$CJ$17,MATCH('Data Input - Option 3'!$D94,'Energy Prices'!$C$12:$C$17,0),MATCH('Data Input - Option 3'!CC$7,'Energy Prices'!$F$11:$CJ$11,0))/100000,"")</f>
        <v/>
      </c>
      <c r="CD94" s="536" t="str">
        <f>IFERROR(CD86*INDEX('Energy Prices'!$F$12:$CJ$17,MATCH('Data Input - Option 3'!$D94,'Energy Prices'!$C$12:$C$17,0),MATCH('Data Input - Option 3'!CD$7,'Energy Prices'!$F$11:$CJ$11,0))/100000,"")</f>
        <v/>
      </c>
      <c r="CE94" s="536" t="str">
        <f>IFERROR(CE86*INDEX('Energy Prices'!$F$12:$CJ$17,MATCH('Data Input - Option 3'!$D94,'Energy Prices'!$C$12:$C$17,0),MATCH('Data Input - Option 3'!CE$7,'Energy Prices'!$F$11:$CJ$11,0))/100000,"")</f>
        <v/>
      </c>
      <c r="CF94" s="536" t="str">
        <f>IFERROR(CF86*INDEX('Energy Prices'!$F$12:$CJ$17,MATCH('Data Input - Option 3'!$D94,'Energy Prices'!$C$12:$C$17,0),MATCH('Data Input - Option 3'!CF$7,'Energy Prices'!$F$11:$CJ$11,0))/100000,"")</f>
        <v/>
      </c>
      <c r="CG94" s="536" t="str">
        <f>IFERROR(CG86*INDEX('Energy Prices'!$F$12:$CJ$17,MATCH('Data Input - Option 3'!$D94,'Energy Prices'!$C$12:$C$17,0),MATCH('Data Input - Option 3'!CG$7,'Energy Prices'!$F$11:$CJ$11,0))/100000,"")</f>
        <v/>
      </c>
      <c r="CH94" s="536" t="str">
        <f>IFERROR(CH86*INDEX('Energy Prices'!$F$12:$CJ$17,MATCH('Data Input - Option 3'!$D94,'Energy Prices'!$C$12:$C$17,0),MATCH('Data Input - Option 3'!CH$7,'Energy Prices'!$F$11:$CJ$11,0))/100000,"")</f>
        <v/>
      </c>
      <c r="CI94" s="536" t="str">
        <f>IFERROR(CI86*INDEX('Energy Prices'!$F$12:$CJ$17,MATCH('Data Input - Option 3'!$D94,'Energy Prices'!$C$12:$C$17,0),MATCH('Data Input - Option 3'!CI$7,'Energy Prices'!$F$11:$CJ$11,0))/100000,"")</f>
        <v/>
      </c>
      <c r="CJ94" s="536" t="str">
        <f>IFERROR(CJ86*INDEX('Energy Prices'!$F$12:$CJ$17,MATCH('Data Input - Option 3'!$D94,'Energy Prices'!$C$12:$C$17,0),MATCH('Data Input - Option 3'!CJ$7,'Energy Prices'!$F$11:$CJ$11,0))/100000,"")</f>
        <v/>
      </c>
      <c r="CK94" s="536" t="str">
        <f>IFERROR(CK86*INDEX('Energy Prices'!$F$12:$CJ$17,MATCH('Data Input - Option 3'!$D94,'Energy Prices'!$C$12:$C$17,0),MATCH('Data Input - Option 3'!CK$7,'Energy Prices'!$F$11:$CJ$11,0))/100000,"")</f>
        <v/>
      </c>
      <c r="CL94" s="536" t="str">
        <f>IFERROR(CL86*INDEX('Energy Prices'!$F$12:$CJ$17,MATCH('Data Input - Option 3'!$D94,'Energy Prices'!$C$12:$C$17,0),MATCH('Data Input - Option 3'!CL$7,'Energy Prices'!$F$11:$CJ$11,0))/100000,"")</f>
        <v/>
      </c>
      <c r="CM94" s="536" t="str">
        <f>IFERROR(CM86*INDEX('Energy Prices'!$F$12:$CJ$17,MATCH('Data Input - Option 3'!$D94,'Energy Prices'!$C$12:$C$17,0),MATCH('Data Input - Option 3'!CM$7,'Energy Prices'!$F$11:$CJ$11,0))/100000,"")</f>
        <v/>
      </c>
      <c r="CN94" s="536" t="str">
        <f>IFERROR(CN86*INDEX('Energy Prices'!$F$12:$CJ$17,MATCH('Data Input - Option 3'!$D94,'Energy Prices'!$C$12:$C$17,0),MATCH('Data Input - Option 3'!CN$7,'Energy Prices'!$F$11:$CJ$11,0))/100000,"")</f>
        <v/>
      </c>
      <c r="CO94" s="536" t="str">
        <f>IFERROR(CO86*INDEX('Energy Prices'!$F$12:$CJ$17,MATCH('Data Input - Option 3'!$D94,'Energy Prices'!$C$12:$C$17,0),MATCH('Data Input - Option 3'!CO$7,'Energy Prices'!$F$11:$CJ$11,0))/100000,"")</f>
        <v/>
      </c>
      <c r="CP94" s="536" t="str">
        <f>IFERROR(CP86*INDEX('Energy Prices'!$F$12:$CJ$17,MATCH('Data Input - Option 3'!$D94,'Energy Prices'!$C$12:$C$17,0),MATCH('Data Input - Option 3'!CP$7,'Energy Prices'!$F$11:$CJ$11,0))/100000,"")</f>
        <v/>
      </c>
      <c r="CQ94" s="536" t="str">
        <f>IFERROR(CQ86*INDEX('Energy Prices'!$F$12:$CJ$17,MATCH('Data Input - Option 3'!$D94,'Energy Prices'!$C$12:$C$17,0),MATCH('Data Input - Option 3'!CQ$7,'Energy Prices'!$F$11:$CJ$11,0))/100000,"")</f>
        <v/>
      </c>
      <c r="CR94" s="536" t="str">
        <f>IFERROR(CR86*INDEX('Energy Prices'!$F$12:$CJ$17,MATCH('Data Input - Option 3'!$D94,'Energy Prices'!$C$12:$C$17,0),MATCH('Data Input - Option 3'!CR$7,'Energy Prices'!$F$11:$CJ$11,0))/100000,"")</f>
        <v/>
      </c>
      <c r="CS94" s="536" t="str">
        <f>IFERROR(CS86*INDEX('Energy Prices'!$F$12:$CJ$17,MATCH('Data Input - Option 3'!$D94,'Energy Prices'!$C$12:$C$17,0),MATCH('Data Input - Option 3'!CS$7,'Energy Prices'!$F$11:$CJ$11,0))/100000,"")</f>
        <v/>
      </c>
      <c r="CT94" s="536" t="str">
        <f>IFERROR(CT86*INDEX('Energy Prices'!$F$12:$CJ$17,MATCH('Data Input - Option 3'!$D94,'Energy Prices'!$C$12:$C$17,0),MATCH('Data Input - Option 3'!CT$7,'Energy Prices'!$F$11:$CJ$11,0))/100000,"")</f>
        <v/>
      </c>
      <c r="CU94" s="536" t="str">
        <f>IFERROR(CU86*INDEX('Energy Prices'!$F$12:$CJ$17,MATCH('Data Input - Option 3'!$D94,'Energy Prices'!$C$12:$C$17,0),MATCH('Data Input - Option 3'!CU$7,'Energy Prices'!$F$11:$CJ$11,0))/100000,"")</f>
        <v/>
      </c>
      <c r="CV94" s="536" t="str">
        <f>IFERROR(CV86*INDEX('Energy Prices'!$F$12:$CJ$17,MATCH('Data Input - Option 3'!$D94,'Energy Prices'!$C$12:$C$17,0),MATCH('Data Input - Option 3'!CV$7,'Energy Prices'!$F$11:$CJ$11,0))/100000,"")</f>
        <v/>
      </c>
      <c r="CW94" s="536" t="str">
        <f>IFERROR(CW86*INDEX('Energy Prices'!$F$12:$CJ$17,MATCH('Data Input - Option 3'!$D94,'Energy Prices'!$C$12:$C$17,0),MATCH('Data Input - Option 3'!CW$7,'Energy Prices'!$F$11:$CJ$11,0))/100000,"")</f>
        <v/>
      </c>
      <c r="CX94" s="536" t="str">
        <f>IFERROR(CX86*INDEX('Energy Prices'!$F$12:$CJ$17,MATCH('Data Input - Option 3'!$D94,'Energy Prices'!$C$12:$C$17,0),MATCH('Data Input - Option 3'!CX$7,'Energy Prices'!$F$11:$CJ$11,0))/100000,"")</f>
        <v/>
      </c>
      <c r="CY94" s="536" t="str">
        <f>IFERROR(CY86*INDEX('Energy Prices'!$F$12:$CJ$17,MATCH('Data Input - Option 3'!$D94,'Energy Prices'!$C$12:$C$17,0),MATCH('Data Input - Option 3'!CY$7,'Energy Prices'!$F$11:$CJ$11,0))/100000,"")</f>
        <v/>
      </c>
      <c r="CZ94" s="536" t="str">
        <f>IFERROR(CZ86*INDEX('Energy Prices'!$F$12:$CJ$17,MATCH('Data Input - Option 3'!$D94,'Energy Prices'!$C$12:$C$17,0),MATCH('Data Input - Option 3'!CZ$7,'Energy Prices'!$F$11:$CJ$11,0))/100000,"")</f>
        <v/>
      </c>
      <c r="DA94" s="536" t="str">
        <f>IFERROR(DA86*INDEX('Energy Prices'!$F$12:$CJ$17,MATCH('Data Input - Option 3'!$D94,'Energy Prices'!$C$12:$C$17,0),MATCH('Data Input - Option 3'!DA$7,'Energy Prices'!$F$11:$CJ$11,0))/100000,"")</f>
        <v/>
      </c>
      <c r="DB94" s="536" t="str">
        <f>IFERROR(DB86*INDEX('Energy Prices'!$F$12:$CJ$17,MATCH('Data Input - Option 3'!$D94,'Energy Prices'!$C$12:$C$17,0),MATCH('Data Input - Option 3'!DB$7,'Energy Prices'!$F$11:$CJ$11,0))/100000,"")</f>
        <v/>
      </c>
      <c r="DC94" s="536" t="str">
        <f>IFERROR(DC86*INDEX('Energy Prices'!$F$12:$CJ$17,MATCH('Data Input - Option 3'!$D94,'Energy Prices'!$C$12:$C$17,0),MATCH('Data Input - Option 3'!DC$7,'Energy Prices'!$F$11:$CJ$11,0))/100000,"")</f>
        <v/>
      </c>
      <c r="DD94" s="225"/>
      <c r="DE94" s="220"/>
    </row>
    <row r="95" spans="2:109" x14ac:dyDescent="0.25">
      <c r="B95" s="217"/>
      <c r="C95" s="263"/>
      <c r="D95" s="226" t="str">
        <f t="shared" si="6"/>
        <v>Gas Oil</v>
      </c>
      <c r="E95" s="219" t="s">
        <v>1117</v>
      </c>
      <c r="F95" s="276" t="s">
        <v>571</v>
      </c>
      <c r="G95" s="276"/>
      <c r="H95" s="536" t="str">
        <f>IFERROR(H87*INDEX('Energy Prices'!$F$12:$CJ$17,MATCH('Data Input - Option 3'!$D95,'Energy Prices'!$C$12:$C$17,0),MATCH('Data Input - Option 3'!H$7,'Energy Prices'!$F$11:$CJ$11,0))/100000,"")</f>
        <v/>
      </c>
      <c r="I95" s="536" t="str">
        <f>IFERROR(I87*INDEX('Energy Prices'!$F$12:$CJ$17,MATCH('Data Input - Option 3'!$D95,'Energy Prices'!$C$12:$C$17,0),MATCH('Data Input - Option 3'!I$7,'Energy Prices'!$F$11:$CJ$11,0))/100000,"")</f>
        <v/>
      </c>
      <c r="J95" s="536" t="str">
        <f>IFERROR(J87*INDEX('Energy Prices'!$F$12:$CJ$17,MATCH('Data Input - Option 3'!$D95,'Energy Prices'!$C$12:$C$17,0),MATCH('Data Input - Option 3'!J$7,'Energy Prices'!$F$11:$CJ$11,0))/100000,"")</f>
        <v/>
      </c>
      <c r="K95" s="536" t="str">
        <f>IFERROR(K87*INDEX('Energy Prices'!$F$12:$CJ$17,MATCH('Data Input - Option 3'!$D95,'Energy Prices'!$C$12:$C$17,0),MATCH('Data Input - Option 3'!K$7,'Energy Prices'!$F$11:$CJ$11,0))/100000,"")</f>
        <v/>
      </c>
      <c r="L95" s="536" t="str">
        <f>IFERROR(L87*INDEX('Energy Prices'!$F$12:$CJ$17,MATCH('Data Input - Option 3'!$D95,'Energy Prices'!$C$12:$C$17,0),MATCH('Data Input - Option 3'!L$7,'Energy Prices'!$F$11:$CJ$11,0))/100000,"")</f>
        <v/>
      </c>
      <c r="M95" s="536" t="str">
        <f>IFERROR(M87*INDEX('Energy Prices'!$F$12:$CJ$17,MATCH('Data Input - Option 3'!$D95,'Energy Prices'!$C$12:$C$17,0),MATCH('Data Input - Option 3'!M$7,'Energy Prices'!$F$11:$CJ$11,0))/100000,"")</f>
        <v/>
      </c>
      <c r="N95" s="536" t="str">
        <f>IFERROR(N87*INDEX('Energy Prices'!$F$12:$CJ$17,MATCH('Data Input - Option 3'!$D95,'Energy Prices'!$C$12:$C$17,0),MATCH('Data Input - Option 3'!N$7,'Energy Prices'!$F$11:$CJ$11,0))/100000,"")</f>
        <v/>
      </c>
      <c r="O95" s="536" t="str">
        <f>IFERROR(O87*INDEX('Energy Prices'!$F$12:$CJ$17,MATCH('Data Input - Option 3'!$D95,'Energy Prices'!$C$12:$C$17,0),MATCH('Data Input - Option 3'!O$7,'Energy Prices'!$F$11:$CJ$11,0))/100000,"")</f>
        <v/>
      </c>
      <c r="P95" s="536" t="str">
        <f>IFERROR(P87*INDEX('Energy Prices'!$F$12:$CJ$17,MATCH('Data Input - Option 3'!$D95,'Energy Prices'!$C$12:$C$17,0),MATCH('Data Input - Option 3'!P$7,'Energy Prices'!$F$11:$CJ$11,0))/100000,"")</f>
        <v/>
      </c>
      <c r="Q95" s="536" t="str">
        <f>IFERROR(Q87*INDEX('Energy Prices'!$F$12:$CJ$17,MATCH('Data Input - Option 3'!$D95,'Energy Prices'!$C$12:$C$17,0),MATCH('Data Input - Option 3'!Q$7,'Energy Prices'!$F$11:$CJ$11,0))/100000,"")</f>
        <v/>
      </c>
      <c r="R95" s="536" t="str">
        <f>IFERROR(R87*INDEX('Energy Prices'!$F$12:$CJ$17,MATCH('Data Input - Option 3'!$D95,'Energy Prices'!$C$12:$C$17,0),MATCH('Data Input - Option 3'!R$7,'Energy Prices'!$F$11:$CJ$11,0))/100000,"")</f>
        <v/>
      </c>
      <c r="S95" s="536" t="str">
        <f>IFERROR(S87*INDEX('Energy Prices'!$F$12:$CJ$17,MATCH('Data Input - Option 3'!$D95,'Energy Prices'!$C$12:$C$17,0),MATCH('Data Input - Option 3'!S$7,'Energy Prices'!$F$11:$CJ$11,0))/100000,"")</f>
        <v/>
      </c>
      <c r="T95" s="536" t="str">
        <f>IFERROR(T87*INDEX('Energy Prices'!$F$12:$CJ$17,MATCH('Data Input - Option 3'!$D95,'Energy Prices'!$C$12:$C$17,0),MATCH('Data Input - Option 3'!T$7,'Energy Prices'!$F$11:$CJ$11,0))/100000,"")</f>
        <v/>
      </c>
      <c r="U95" s="536" t="str">
        <f>IFERROR(U87*INDEX('Energy Prices'!$F$12:$CJ$17,MATCH('Data Input - Option 3'!$D95,'Energy Prices'!$C$12:$C$17,0),MATCH('Data Input - Option 3'!U$7,'Energy Prices'!$F$11:$CJ$11,0))/100000,"")</f>
        <v/>
      </c>
      <c r="V95" s="536" t="str">
        <f>IFERROR(V87*INDEX('Energy Prices'!$F$12:$CJ$17,MATCH('Data Input - Option 3'!$D95,'Energy Prices'!$C$12:$C$17,0),MATCH('Data Input - Option 3'!V$7,'Energy Prices'!$F$11:$CJ$11,0))/100000,"")</f>
        <v/>
      </c>
      <c r="W95" s="536" t="str">
        <f>IFERROR(W87*INDEX('Energy Prices'!$F$12:$CJ$17,MATCH('Data Input - Option 3'!$D95,'Energy Prices'!$C$12:$C$17,0),MATCH('Data Input - Option 3'!W$7,'Energy Prices'!$F$11:$CJ$11,0))/100000,"")</f>
        <v/>
      </c>
      <c r="X95" s="536" t="str">
        <f>IFERROR(X87*INDEX('Energy Prices'!$F$12:$CJ$17,MATCH('Data Input - Option 3'!$D95,'Energy Prices'!$C$12:$C$17,0),MATCH('Data Input - Option 3'!X$7,'Energy Prices'!$F$11:$CJ$11,0))/100000,"")</f>
        <v/>
      </c>
      <c r="Y95" s="536" t="str">
        <f>IFERROR(Y87*INDEX('Energy Prices'!$F$12:$CJ$17,MATCH('Data Input - Option 3'!$D95,'Energy Prices'!$C$12:$C$17,0),MATCH('Data Input - Option 3'!Y$7,'Energy Prices'!$F$11:$CJ$11,0))/100000,"")</f>
        <v/>
      </c>
      <c r="Z95" s="536" t="str">
        <f>IFERROR(Z87*INDEX('Energy Prices'!$F$12:$CJ$17,MATCH('Data Input - Option 3'!$D95,'Energy Prices'!$C$12:$C$17,0),MATCH('Data Input - Option 3'!Z$7,'Energy Prices'!$F$11:$CJ$11,0))/100000,"")</f>
        <v/>
      </c>
      <c r="AA95" s="536" t="str">
        <f>IFERROR(AA87*INDEX('Energy Prices'!$F$12:$CJ$17,MATCH('Data Input - Option 3'!$D95,'Energy Prices'!$C$12:$C$17,0),MATCH('Data Input - Option 3'!AA$7,'Energy Prices'!$F$11:$CJ$11,0))/100000,"")</f>
        <v/>
      </c>
      <c r="AB95" s="536" t="str">
        <f>IFERROR(AB87*INDEX('Energy Prices'!$F$12:$CJ$17,MATCH('Data Input - Option 3'!$D95,'Energy Prices'!$C$12:$C$17,0),MATCH('Data Input - Option 3'!AB$7,'Energy Prices'!$F$11:$CJ$11,0))/100000,"")</f>
        <v/>
      </c>
      <c r="AC95" s="536" t="str">
        <f>IFERROR(AC87*INDEX('Energy Prices'!$F$12:$CJ$17,MATCH('Data Input - Option 3'!$D95,'Energy Prices'!$C$12:$C$17,0),MATCH('Data Input - Option 3'!AC$7,'Energy Prices'!$F$11:$CJ$11,0))/100000,"")</f>
        <v/>
      </c>
      <c r="AD95" s="536" t="str">
        <f>IFERROR(AD87*INDEX('Energy Prices'!$F$12:$CJ$17,MATCH('Data Input - Option 3'!$D95,'Energy Prices'!$C$12:$C$17,0),MATCH('Data Input - Option 3'!AD$7,'Energy Prices'!$F$11:$CJ$11,0))/100000,"")</f>
        <v/>
      </c>
      <c r="AE95" s="536" t="str">
        <f>IFERROR(AE87*INDEX('Energy Prices'!$F$12:$CJ$17,MATCH('Data Input - Option 3'!$D95,'Energy Prices'!$C$12:$C$17,0),MATCH('Data Input - Option 3'!AE$7,'Energy Prices'!$F$11:$CJ$11,0))/100000,"")</f>
        <v/>
      </c>
      <c r="AF95" s="536" t="str">
        <f>IFERROR(AF87*INDEX('Energy Prices'!$F$12:$CJ$17,MATCH('Data Input - Option 3'!$D95,'Energy Prices'!$C$12:$C$17,0),MATCH('Data Input - Option 3'!AF$7,'Energy Prices'!$F$11:$CJ$11,0))/100000,"")</f>
        <v/>
      </c>
      <c r="AG95" s="536" t="str">
        <f>IFERROR(AG87*INDEX('Energy Prices'!$F$12:$CJ$17,MATCH('Data Input - Option 3'!$D95,'Energy Prices'!$C$12:$C$17,0),MATCH('Data Input - Option 3'!AG$7,'Energy Prices'!$F$11:$CJ$11,0))/100000,"")</f>
        <v/>
      </c>
      <c r="AH95" s="536" t="str">
        <f>IFERROR(AH87*INDEX('Energy Prices'!$F$12:$CJ$17,MATCH('Data Input - Option 3'!$D95,'Energy Prices'!$C$12:$C$17,0),MATCH('Data Input - Option 3'!AH$7,'Energy Prices'!$F$11:$CJ$11,0))/100000,"")</f>
        <v/>
      </c>
      <c r="AI95" s="536" t="str">
        <f>IFERROR(AI87*INDEX('Energy Prices'!$F$12:$CJ$17,MATCH('Data Input - Option 3'!$D95,'Energy Prices'!$C$12:$C$17,0),MATCH('Data Input - Option 3'!AI$7,'Energy Prices'!$F$11:$CJ$11,0))/100000,"")</f>
        <v/>
      </c>
      <c r="AJ95" s="536" t="str">
        <f>IFERROR(AJ87*INDEX('Energy Prices'!$F$12:$CJ$17,MATCH('Data Input - Option 3'!$D95,'Energy Prices'!$C$12:$C$17,0),MATCH('Data Input - Option 3'!AJ$7,'Energy Prices'!$F$11:$CJ$11,0))/100000,"")</f>
        <v/>
      </c>
      <c r="AK95" s="536" t="str">
        <f>IFERROR(AK87*INDEX('Energy Prices'!$F$12:$CJ$17,MATCH('Data Input - Option 3'!$D95,'Energy Prices'!$C$12:$C$17,0),MATCH('Data Input - Option 3'!AK$7,'Energy Prices'!$F$11:$CJ$11,0))/100000,"")</f>
        <v/>
      </c>
      <c r="AL95" s="536" t="str">
        <f>IFERROR(AL87*INDEX('Energy Prices'!$F$12:$CJ$17,MATCH('Data Input - Option 3'!$D95,'Energy Prices'!$C$12:$C$17,0),MATCH('Data Input - Option 3'!AL$7,'Energy Prices'!$F$11:$CJ$11,0))/100000,"")</f>
        <v/>
      </c>
      <c r="AM95" s="536" t="str">
        <f>IFERROR(AM87*INDEX('Energy Prices'!$F$12:$CJ$17,MATCH('Data Input - Option 3'!$D95,'Energy Prices'!$C$12:$C$17,0),MATCH('Data Input - Option 3'!AM$7,'Energy Prices'!$F$11:$CJ$11,0))/100000,"")</f>
        <v/>
      </c>
      <c r="AN95" s="536" t="str">
        <f>IFERROR(AN87*INDEX('Energy Prices'!$F$12:$CJ$17,MATCH('Data Input - Option 3'!$D95,'Energy Prices'!$C$12:$C$17,0),MATCH('Data Input - Option 3'!AN$7,'Energy Prices'!$F$11:$CJ$11,0))/100000,"")</f>
        <v/>
      </c>
      <c r="AO95" s="536" t="str">
        <f>IFERROR(AO87*INDEX('Energy Prices'!$F$12:$CJ$17,MATCH('Data Input - Option 3'!$D95,'Energy Prices'!$C$12:$C$17,0),MATCH('Data Input - Option 3'!AO$7,'Energy Prices'!$F$11:$CJ$11,0))/100000,"")</f>
        <v/>
      </c>
      <c r="AP95" s="536" t="str">
        <f>IFERROR(AP87*INDEX('Energy Prices'!$F$12:$CJ$17,MATCH('Data Input - Option 3'!$D95,'Energy Prices'!$C$12:$C$17,0),MATCH('Data Input - Option 3'!AP$7,'Energy Prices'!$F$11:$CJ$11,0))/100000,"")</f>
        <v/>
      </c>
      <c r="AQ95" s="536" t="str">
        <f>IFERROR(AQ87*INDEX('Energy Prices'!$F$12:$CJ$17,MATCH('Data Input - Option 3'!$D95,'Energy Prices'!$C$12:$C$17,0),MATCH('Data Input - Option 3'!AQ$7,'Energy Prices'!$F$11:$CJ$11,0))/100000,"")</f>
        <v/>
      </c>
      <c r="AR95" s="536" t="str">
        <f>IFERROR(AR87*INDEX('Energy Prices'!$F$12:$CJ$17,MATCH('Data Input - Option 3'!$D95,'Energy Prices'!$C$12:$C$17,0),MATCH('Data Input - Option 3'!AR$7,'Energy Prices'!$F$11:$CJ$11,0))/100000,"")</f>
        <v/>
      </c>
      <c r="AS95" s="536" t="str">
        <f>IFERROR(AS87*INDEX('Energy Prices'!$F$12:$CJ$17,MATCH('Data Input - Option 3'!$D95,'Energy Prices'!$C$12:$C$17,0),MATCH('Data Input - Option 3'!AS$7,'Energy Prices'!$F$11:$CJ$11,0))/100000,"")</f>
        <v/>
      </c>
      <c r="AT95" s="536" t="str">
        <f>IFERROR(AT87*INDEX('Energy Prices'!$F$12:$CJ$17,MATCH('Data Input - Option 3'!$D95,'Energy Prices'!$C$12:$C$17,0),MATCH('Data Input - Option 3'!AT$7,'Energy Prices'!$F$11:$CJ$11,0))/100000,"")</f>
        <v/>
      </c>
      <c r="AU95" s="536" t="str">
        <f>IFERROR(AU87*INDEX('Energy Prices'!$F$12:$CJ$17,MATCH('Data Input - Option 3'!$D95,'Energy Prices'!$C$12:$C$17,0),MATCH('Data Input - Option 3'!AU$7,'Energy Prices'!$F$11:$CJ$11,0))/100000,"")</f>
        <v/>
      </c>
      <c r="AV95" s="536" t="str">
        <f>IFERROR(AV87*INDEX('Energy Prices'!$F$12:$CJ$17,MATCH('Data Input - Option 3'!$D95,'Energy Prices'!$C$12:$C$17,0),MATCH('Data Input - Option 3'!AV$7,'Energy Prices'!$F$11:$CJ$11,0))/100000,"")</f>
        <v/>
      </c>
      <c r="AW95" s="536" t="str">
        <f>IFERROR(AW87*INDEX('Energy Prices'!$F$12:$CJ$17,MATCH('Data Input - Option 3'!$D95,'Energy Prices'!$C$12:$C$17,0),MATCH('Data Input - Option 3'!AW$7,'Energy Prices'!$F$11:$CJ$11,0))/100000,"")</f>
        <v/>
      </c>
      <c r="AX95" s="536" t="str">
        <f>IFERROR(AX87*INDEX('Energy Prices'!$F$12:$CJ$17,MATCH('Data Input - Option 3'!$D95,'Energy Prices'!$C$12:$C$17,0),MATCH('Data Input - Option 3'!AX$7,'Energy Prices'!$F$11:$CJ$11,0))/100000,"")</f>
        <v/>
      </c>
      <c r="AY95" s="536" t="str">
        <f>IFERROR(AY87*INDEX('Energy Prices'!$F$12:$CJ$17,MATCH('Data Input - Option 3'!$D95,'Energy Prices'!$C$12:$C$17,0),MATCH('Data Input - Option 3'!AY$7,'Energy Prices'!$F$11:$CJ$11,0))/100000,"")</f>
        <v/>
      </c>
      <c r="AZ95" s="536" t="str">
        <f>IFERROR(AZ87*INDEX('Energy Prices'!$F$12:$CJ$17,MATCH('Data Input - Option 3'!$D95,'Energy Prices'!$C$12:$C$17,0),MATCH('Data Input - Option 3'!AZ$7,'Energy Prices'!$F$11:$CJ$11,0))/100000,"")</f>
        <v/>
      </c>
      <c r="BA95" s="536" t="str">
        <f>IFERROR(BA87*INDEX('Energy Prices'!$F$12:$CJ$17,MATCH('Data Input - Option 3'!$D95,'Energy Prices'!$C$12:$C$17,0),MATCH('Data Input - Option 3'!BA$7,'Energy Prices'!$F$11:$CJ$11,0))/100000,"")</f>
        <v/>
      </c>
      <c r="BB95" s="536" t="str">
        <f>IFERROR(BB87*INDEX('Energy Prices'!$F$12:$CJ$17,MATCH('Data Input - Option 3'!$D95,'Energy Prices'!$C$12:$C$17,0),MATCH('Data Input - Option 3'!BB$7,'Energy Prices'!$F$11:$CJ$11,0))/100000,"")</f>
        <v/>
      </c>
      <c r="BC95" s="536" t="str">
        <f>IFERROR(BC87*INDEX('Energy Prices'!$F$12:$CJ$17,MATCH('Data Input - Option 3'!$D95,'Energy Prices'!$C$12:$C$17,0),MATCH('Data Input - Option 3'!BC$7,'Energy Prices'!$F$11:$CJ$11,0))/100000,"")</f>
        <v/>
      </c>
      <c r="BD95" s="536" t="str">
        <f>IFERROR(BD87*INDEX('Energy Prices'!$F$12:$CJ$17,MATCH('Data Input - Option 3'!$D95,'Energy Prices'!$C$12:$C$17,0),MATCH('Data Input - Option 3'!BD$7,'Energy Prices'!$F$11:$CJ$11,0))/100000,"")</f>
        <v/>
      </c>
      <c r="BE95" s="536" t="str">
        <f>IFERROR(BE87*INDEX('Energy Prices'!$F$12:$CJ$17,MATCH('Data Input - Option 3'!$D95,'Energy Prices'!$C$12:$C$17,0),MATCH('Data Input - Option 3'!BE$7,'Energy Prices'!$F$11:$CJ$11,0))/100000,"")</f>
        <v/>
      </c>
      <c r="BF95" s="536" t="str">
        <f>IFERROR(BF87*INDEX('Energy Prices'!$F$12:$CJ$17,MATCH('Data Input - Option 3'!$D95,'Energy Prices'!$C$12:$C$17,0),MATCH('Data Input - Option 3'!BF$7,'Energy Prices'!$F$11:$CJ$11,0))/100000,"")</f>
        <v/>
      </c>
      <c r="BG95" s="536" t="str">
        <f>IFERROR(BG87*INDEX('Energy Prices'!$F$12:$CJ$17,MATCH('Data Input - Option 3'!$D95,'Energy Prices'!$C$12:$C$17,0),MATCH('Data Input - Option 3'!BG$7,'Energy Prices'!$F$11:$CJ$11,0))/100000,"")</f>
        <v/>
      </c>
      <c r="BH95" s="536" t="str">
        <f>IFERROR(BH87*INDEX('Energy Prices'!$F$12:$CJ$17,MATCH('Data Input - Option 3'!$D95,'Energy Prices'!$C$12:$C$17,0),MATCH('Data Input - Option 3'!BH$7,'Energy Prices'!$F$11:$CJ$11,0))/100000,"")</f>
        <v/>
      </c>
      <c r="BI95" s="536" t="str">
        <f>IFERROR(BI87*INDEX('Energy Prices'!$F$12:$CJ$17,MATCH('Data Input - Option 3'!$D95,'Energy Prices'!$C$12:$C$17,0),MATCH('Data Input - Option 3'!BI$7,'Energy Prices'!$F$11:$CJ$11,0))/100000,"")</f>
        <v/>
      </c>
      <c r="BJ95" s="536" t="str">
        <f>IFERROR(BJ87*INDEX('Energy Prices'!$F$12:$CJ$17,MATCH('Data Input - Option 3'!$D95,'Energy Prices'!$C$12:$C$17,0),MATCH('Data Input - Option 3'!BJ$7,'Energy Prices'!$F$11:$CJ$11,0))/100000,"")</f>
        <v/>
      </c>
      <c r="BK95" s="536" t="str">
        <f>IFERROR(BK87*INDEX('Energy Prices'!$F$12:$CJ$17,MATCH('Data Input - Option 3'!$D95,'Energy Prices'!$C$12:$C$17,0),MATCH('Data Input - Option 3'!BK$7,'Energy Prices'!$F$11:$CJ$11,0))/100000,"")</f>
        <v/>
      </c>
      <c r="BL95" s="536" t="str">
        <f>IFERROR(BL87*INDEX('Energy Prices'!$F$12:$CJ$17,MATCH('Data Input - Option 3'!$D95,'Energy Prices'!$C$12:$C$17,0),MATCH('Data Input - Option 3'!BL$7,'Energy Prices'!$F$11:$CJ$11,0))/100000,"")</f>
        <v/>
      </c>
      <c r="BM95" s="536" t="str">
        <f>IFERROR(BM87*INDEX('Energy Prices'!$F$12:$CJ$17,MATCH('Data Input - Option 3'!$D95,'Energy Prices'!$C$12:$C$17,0),MATCH('Data Input - Option 3'!BM$7,'Energy Prices'!$F$11:$CJ$11,0))/100000,"")</f>
        <v/>
      </c>
      <c r="BN95" s="536" t="str">
        <f>IFERROR(BN87*INDEX('Energy Prices'!$F$12:$CJ$17,MATCH('Data Input - Option 3'!$D95,'Energy Prices'!$C$12:$C$17,0),MATCH('Data Input - Option 3'!BN$7,'Energy Prices'!$F$11:$CJ$11,0))/100000,"")</f>
        <v/>
      </c>
      <c r="BO95" s="536" t="str">
        <f>IFERROR(BO87*INDEX('Energy Prices'!$F$12:$CJ$17,MATCH('Data Input - Option 3'!$D95,'Energy Prices'!$C$12:$C$17,0),MATCH('Data Input - Option 3'!BO$7,'Energy Prices'!$F$11:$CJ$11,0))/100000,"")</f>
        <v/>
      </c>
      <c r="BP95" s="536" t="str">
        <f>IFERROR(BP87*INDEX('Energy Prices'!$F$12:$CJ$17,MATCH('Data Input - Option 3'!$D95,'Energy Prices'!$C$12:$C$17,0),MATCH('Data Input - Option 3'!BP$7,'Energy Prices'!$F$11:$CJ$11,0))/100000,"")</f>
        <v/>
      </c>
      <c r="BQ95" s="536" t="str">
        <f>IFERROR(BQ87*INDEX('Energy Prices'!$F$12:$CJ$17,MATCH('Data Input - Option 3'!$D95,'Energy Prices'!$C$12:$C$17,0),MATCH('Data Input - Option 3'!BQ$7,'Energy Prices'!$F$11:$CJ$11,0))/100000,"")</f>
        <v/>
      </c>
      <c r="BR95" s="536" t="str">
        <f>IFERROR(BR87*INDEX('Energy Prices'!$F$12:$CJ$17,MATCH('Data Input - Option 3'!$D95,'Energy Prices'!$C$12:$C$17,0),MATCH('Data Input - Option 3'!BR$7,'Energy Prices'!$F$11:$CJ$11,0))/100000,"")</f>
        <v/>
      </c>
      <c r="BS95" s="536" t="str">
        <f>IFERROR(BS87*INDEX('Energy Prices'!$F$12:$CJ$17,MATCH('Data Input - Option 3'!$D95,'Energy Prices'!$C$12:$C$17,0),MATCH('Data Input - Option 3'!BS$7,'Energy Prices'!$F$11:$CJ$11,0))/100000,"")</f>
        <v/>
      </c>
      <c r="BT95" s="536" t="str">
        <f>IFERROR(BT87*INDEX('Energy Prices'!$F$12:$CJ$17,MATCH('Data Input - Option 3'!$D95,'Energy Prices'!$C$12:$C$17,0),MATCH('Data Input - Option 3'!BT$7,'Energy Prices'!$F$11:$CJ$11,0))/100000,"")</f>
        <v/>
      </c>
      <c r="BU95" s="536" t="str">
        <f>IFERROR(BU87*INDEX('Energy Prices'!$F$12:$CJ$17,MATCH('Data Input - Option 3'!$D95,'Energy Prices'!$C$12:$C$17,0),MATCH('Data Input - Option 3'!BU$7,'Energy Prices'!$F$11:$CJ$11,0))/100000,"")</f>
        <v/>
      </c>
      <c r="BV95" s="536" t="str">
        <f>IFERROR(BV87*INDEX('Energy Prices'!$F$12:$CJ$17,MATCH('Data Input - Option 3'!$D95,'Energy Prices'!$C$12:$C$17,0),MATCH('Data Input - Option 3'!BV$7,'Energy Prices'!$F$11:$CJ$11,0))/100000,"")</f>
        <v/>
      </c>
      <c r="BW95" s="536" t="str">
        <f>IFERROR(BW87*INDEX('Energy Prices'!$F$12:$CJ$17,MATCH('Data Input - Option 3'!$D95,'Energy Prices'!$C$12:$C$17,0),MATCH('Data Input - Option 3'!BW$7,'Energy Prices'!$F$11:$CJ$11,0))/100000,"")</f>
        <v/>
      </c>
      <c r="BX95" s="536" t="str">
        <f>IFERROR(BX87*INDEX('Energy Prices'!$F$12:$CJ$17,MATCH('Data Input - Option 3'!$D95,'Energy Prices'!$C$12:$C$17,0),MATCH('Data Input - Option 3'!BX$7,'Energy Prices'!$F$11:$CJ$11,0))/100000,"")</f>
        <v/>
      </c>
      <c r="BY95" s="536" t="str">
        <f>IFERROR(BY87*INDEX('Energy Prices'!$F$12:$CJ$17,MATCH('Data Input - Option 3'!$D95,'Energy Prices'!$C$12:$C$17,0),MATCH('Data Input - Option 3'!BY$7,'Energy Prices'!$F$11:$CJ$11,0))/100000,"")</f>
        <v/>
      </c>
      <c r="BZ95" s="536" t="str">
        <f>IFERROR(BZ87*INDEX('Energy Prices'!$F$12:$CJ$17,MATCH('Data Input - Option 3'!$D95,'Energy Prices'!$C$12:$C$17,0),MATCH('Data Input - Option 3'!BZ$7,'Energy Prices'!$F$11:$CJ$11,0))/100000,"")</f>
        <v/>
      </c>
      <c r="CA95" s="536" t="str">
        <f>IFERROR(CA87*INDEX('Energy Prices'!$F$12:$CJ$17,MATCH('Data Input - Option 3'!$D95,'Energy Prices'!$C$12:$C$17,0),MATCH('Data Input - Option 3'!CA$7,'Energy Prices'!$F$11:$CJ$11,0))/100000,"")</f>
        <v/>
      </c>
      <c r="CB95" s="536" t="str">
        <f>IFERROR(CB87*INDEX('Energy Prices'!$F$12:$CJ$17,MATCH('Data Input - Option 3'!$D95,'Energy Prices'!$C$12:$C$17,0),MATCH('Data Input - Option 3'!CB$7,'Energy Prices'!$F$11:$CJ$11,0))/100000,"")</f>
        <v/>
      </c>
      <c r="CC95" s="536" t="str">
        <f>IFERROR(CC87*INDEX('Energy Prices'!$F$12:$CJ$17,MATCH('Data Input - Option 3'!$D95,'Energy Prices'!$C$12:$C$17,0),MATCH('Data Input - Option 3'!CC$7,'Energy Prices'!$F$11:$CJ$11,0))/100000,"")</f>
        <v/>
      </c>
      <c r="CD95" s="536" t="str">
        <f>IFERROR(CD87*INDEX('Energy Prices'!$F$12:$CJ$17,MATCH('Data Input - Option 3'!$D95,'Energy Prices'!$C$12:$C$17,0),MATCH('Data Input - Option 3'!CD$7,'Energy Prices'!$F$11:$CJ$11,0))/100000,"")</f>
        <v/>
      </c>
      <c r="CE95" s="536" t="str">
        <f>IFERROR(CE87*INDEX('Energy Prices'!$F$12:$CJ$17,MATCH('Data Input - Option 3'!$D95,'Energy Prices'!$C$12:$C$17,0),MATCH('Data Input - Option 3'!CE$7,'Energy Prices'!$F$11:$CJ$11,0))/100000,"")</f>
        <v/>
      </c>
      <c r="CF95" s="536" t="str">
        <f>IFERROR(CF87*INDEX('Energy Prices'!$F$12:$CJ$17,MATCH('Data Input - Option 3'!$D95,'Energy Prices'!$C$12:$C$17,0),MATCH('Data Input - Option 3'!CF$7,'Energy Prices'!$F$11:$CJ$11,0))/100000,"")</f>
        <v/>
      </c>
      <c r="CG95" s="536" t="str">
        <f>IFERROR(CG87*INDEX('Energy Prices'!$F$12:$CJ$17,MATCH('Data Input - Option 3'!$D95,'Energy Prices'!$C$12:$C$17,0),MATCH('Data Input - Option 3'!CG$7,'Energy Prices'!$F$11:$CJ$11,0))/100000,"")</f>
        <v/>
      </c>
      <c r="CH95" s="536" t="str">
        <f>IFERROR(CH87*INDEX('Energy Prices'!$F$12:$CJ$17,MATCH('Data Input - Option 3'!$D95,'Energy Prices'!$C$12:$C$17,0),MATCH('Data Input - Option 3'!CH$7,'Energy Prices'!$F$11:$CJ$11,0))/100000,"")</f>
        <v/>
      </c>
      <c r="CI95" s="536" t="str">
        <f>IFERROR(CI87*INDEX('Energy Prices'!$F$12:$CJ$17,MATCH('Data Input - Option 3'!$D95,'Energy Prices'!$C$12:$C$17,0),MATCH('Data Input - Option 3'!CI$7,'Energy Prices'!$F$11:$CJ$11,0))/100000,"")</f>
        <v/>
      </c>
      <c r="CJ95" s="536" t="str">
        <f>IFERROR(CJ87*INDEX('Energy Prices'!$F$12:$CJ$17,MATCH('Data Input - Option 3'!$D95,'Energy Prices'!$C$12:$C$17,0),MATCH('Data Input - Option 3'!CJ$7,'Energy Prices'!$F$11:$CJ$11,0))/100000,"")</f>
        <v/>
      </c>
      <c r="CK95" s="536" t="str">
        <f>IFERROR(CK87*INDEX('Energy Prices'!$F$12:$CJ$17,MATCH('Data Input - Option 3'!$D95,'Energy Prices'!$C$12:$C$17,0),MATCH('Data Input - Option 3'!CK$7,'Energy Prices'!$F$11:$CJ$11,0))/100000,"")</f>
        <v/>
      </c>
      <c r="CL95" s="536" t="str">
        <f>IFERROR(CL87*INDEX('Energy Prices'!$F$12:$CJ$17,MATCH('Data Input - Option 3'!$D95,'Energy Prices'!$C$12:$C$17,0),MATCH('Data Input - Option 3'!CL$7,'Energy Prices'!$F$11:$CJ$11,0))/100000,"")</f>
        <v/>
      </c>
      <c r="CM95" s="536" t="str">
        <f>IFERROR(CM87*INDEX('Energy Prices'!$F$12:$CJ$17,MATCH('Data Input - Option 3'!$D95,'Energy Prices'!$C$12:$C$17,0),MATCH('Data Input - Option 3'!CM$7,'Energy Prices'!$F$11:$CJ$11,0))/100000,"")</f>
        <v/>
      </c>
      <c r="CN95" s="536" t="str">
        <f>IFERROR(CN87*INDEX('Energy Prices'!$F$12:$CJ$17,MATCH('Data Input - Option 3'!$D95,'Energy Prices'!$C$12:$C$17,0),MATCH('Data Input - Option 3'!CN$7,'Energy Prices'!$F$11:$CJ$11,0))/100000,"")</f>
        <v/>
      </c>
      <c r="CO95" s="536" t="str">
        <f>IFERROR(CO87*INDEX('Energy Prices'!$F$12:$CJ$17,MATCH('Data Input - Option 3'!$D95,'Energy Prices'!$C$12:$C$17,0),MATCH('Data Input - Option 3'!CO$7,'Energy Prices'!$F$11:$CJ$11,0))/100000,"")</f>
        <v/>
      </c>
      <c r="CP95" s="536" t="str">
        <f>IFERROR(CP87*INDEX('Energy Prices'!$F$12:$CJ$17,MATCH('Data Input - Option 3'!$D95,'Energy Prices'!$C$12:$C$17,0),MATCH('Data Input - Option 3'!CP$7,'Energy Prices'!$F$11:$CJ$11,0))/100000,"")</f>
        <v/>
      </c>
      <c r="CQ95" s="536" t="str">
        <f>IFERROR(CQ87*INDEX('Energy Prices'!$F$12:$CJ$17,MATCH('Data Input - Option 3'!$D95,'Energy Prices'!$C$12:$C$17,0),MATCH('Data Input - Option 3'!CQ$7,'Energy Prices'!$F$11:$CJ$11,0))/100000,"")</f>
        <v/>
      </c>
      <c r="CR95" s="536" t="str">
        <f>IFERROR(CR87*INDEX('Energy Prices'!$F$12:$CJ$17,MATCH('Data Input - Option 3'!$D95,'Energy Prices'!$C$12:$C$17,0),MATCH('Data Input - Option 3'!CR$7,'Energy Prices'!$F$11:$CJ$11,0))/100000,"")</f>
        <v/>
      </c>
      <c r="CS95" s="536" t="str">
        <f>IFERROR(CS87*INDEX('Energy Prices'!$F$12:$CJ$17,MATCH('Data Input - Option 3'!$D95,'Energy Prices'!$C$12:$C$17,0),MATCH('Data Input - Option 3'!CS$7,'Energy Prices'!$F$11:$CJ$11,0))/100000,"")</f>
        <v/>
      </c>
      <c r="CT95" s="536" t="str">
        <f>IFERROR(CT87*INDEX('Energy Prices'!$F$12:$CJ$17,MATCH('Data Input - Option 3'!$D95,'Energy Prices'!$C$12:$C$17,0),MATCH('Data Input - Option 3'!CT$7,'Energy Prices'!$F$11:$CJ$11,0))/100000,"")</f>
        <v/>
      </c>
      <c r="CU95" s="536" t="str">
        <f>IFERROR(CU87*INDEX('Energy Prices'!$F$12:$CJ$17,MATCH('Data Input - Option 3'!$D95,'Energy Prices'!$C$12:$C$17,0),MATCH('Data Input - Option 3'!CU$7,'Energy Prices'!$F$11:$CJ$11,0))/100000,"")</f>
        <v/>
      </c>
      <c r="CV95" s="536" t="str">
        <f>IFERROR(CV87*INDEX('Energy Prices'!$F$12:$CJ$17,MATCH('Data Input - Option 3'!$D95,'Energy Prices'!$C$12:$C$17,0),MATCH('Data Input - Option 3'!CV$7,'Energy Prices'!$F$11:$CJ$11,0))/100000,"")</f>
        <v/>
      </c>
      <c r="CW95" s="536" t="str">
        <f>IFERROR(CW87*INDEX('Energy Prices'!$F$12:$CJ$17,MATCH('Data Input - Option 3'!$D95,'Energy Prices'!$C$12:$C$17,0),MATCH('Data Input - Option 3'!CW$7,'Energy Prices'!$F$11:$CJ$11,0))/100000,"")</f>
        <v/>
      </c>
      <c r="CX95" s="536" t="str">
        <f>IFERROR(CX87*INDEX('Energy Prices'!$F$12:$CJ$17,MATCH('Data Input - Option 3'!$D95,'Energy Prices'!$C$12:$C$17,0),MATCH('Data Input - Option 3'!CX$7,'Energy Prices'!$F$11:$CJ$11,0))/100000,"")</f>
        <v/>
      </c>
      <c r="CY95" s="536" t="str">
        <f>IFERROR(CY87*INDEX('Energy Prices'!$F$12:$CJ$17,MATCH('Data Input - Option 3'!$D95,'Energy Prices'!$C$12:$C$17,0),MATCH('Data Input - Option 3'!CY$7,'Energy Prices'!$F$11:$CJ$11,0))/100000,"")</f>
        <v/>
      </c>
      <c r="CZ95" s="536" t="str">
        <f>IFERROR(CZ87*INDEX('Energy Prices'!$F$12:$CJ$17,MATCH('Data Input - Option 3'!$D95,'Energy Prices'!$C$12:$C$17,0),MATCH('Data Input - Option 3'!CZ$7,'Energy Prices'!$F$11:$CJ$11,0))/100000,"")</f>
        <v/>
      </c>
      <c r="DA95" s="536" t="str">
        <f>IFERROR(DA87*INDEX('Energy Prices'!$F$12:$CJ$17,MATCH('Data Input - Option 3'!$D95,'Energy Prices'!$C$12:$C$17,0),MATCH('Data Input - Option 3'!DA$7,'Energy Prices'!$F$11:$CJ$11,0))/100000,"")</f>
        <v/>
      </c>
      <c r="DB95" s="536" t="str">
        <f>IFERROR(DB87*INDEX('Energy Prices'!$F$12:$CJ$17,MATCH('Data Input - Option 3'!$D95,'Energy Prices'!$C$12:$C$17,0),MATCH('Data Input - Option 3'!DB$7,'Energy Prices'!$F$11:$CJ$11,0))/100000,"")</f>
        <v/>
      </c>
      <c r="DC95" s="536" t="str">
        <f>IFERROR(DC87*INDEX('Energy Prices'!$F$12:$CJ$17,MATCH('Data Input - Option 3'!$D95,'Energy Prices'!$C$12:$C$17,0),MATCH('Data Input - Option 3'!DC$7,'Energy Prices'!$F$11:$CJ$11,0))/100000,"")</f>
        <v/>
      </c>
      <c r="DD95" s="225"/>
      <c r="DE95" s="220"/>
    </row>
    <row r="96" spans="2:109" x14ac:dyDescent="0.25">
      <c r="B96" s="217"/>
      <c r="C96" s="263"/>
      <c r="D96" s="226" t="str">
        <f t="shared" si="6"/>
        <v>Road - Petrol</v>
      </c>
      <c r="E96" s="219" t="s">
        <v>1117</v>
      </c>
      <c r="F96" s="276" t="s">
        <v>571</v>
      </c>
      <c r="G96" s="276"/>
      <c r="H96" s="536" t="str">
        <f>IFERROR(H88*INDEX('Energy Prices'!$F$12:$CJ$17,MATCH('Data Input - Option 3'!$D96,'Energy Prices'!$C$12:$C$17,0),MATCH('Data Input - Option 3'!H$7,'Energy Prices'!$F$11:$CJ$11,0))/100000,"")</f>
        <v/>
      </c>
      <c r="I96" s="536" t="str">
        <f>IFERROR(I88*INDEX('Energy Prices'!$F$12:$CJ$17,MATCH('Data Input - Option 3'!$D96,'Energy Prices'!$C$12:$C$17,0),MATCH('Data Input - Option 3'!I$7,'Energy Prices'!$F$11:$CJ$11,0))/100000,"")</f>
        <v/>
      </c>
      <c r="J96" s="536" t="str">
        <f>IFERROR(J88*INDEX('Energy Prices'!$F$12:$CJ$17,MATCH('Data Input - Option 3'!$D96,'Energy Prices'!$C$12:$C$17,0),MATCH('Data Input - Option 3'!J$7,'Energy Prices'!$F$11:$CJ$11,0))/100000,"")</f>
        <v/>
      </c>
      <c r="K96" s="536" t="str">
        <f>IFERROR(K88*INDEX('Energy Prices'!$F$12:$CJ$17,MATCH('Data Input - Option 3'!$D96,'Energy Prices'!$C$12:$C$17,0),MATCH('Data Input - Option 3'!K$7,'Energy Prices'!$F$11:$CJ$11,0))/100000,"")</f>
        <v/>
      </c>
      <c r="L96" s="536" t="str">
        <f>IFERROR(L88*INDEX('Energy Prices'!$F$12:$CJ$17,MATCH('Data Input - Option 3'!$D96,'Energy Prices'!$C$12:$C$17,0),MATCH('Data Input - Option 3'!L$7,'Energy Prices'!$F$11:$CJ$11,0))/100000,"")</f>
        <v/>
      </c>
      <c r="M96" s="536" t="str">
        <f>IFERROR(M88*INDEX('Energy Prices'!$F$12:$CJ$17,MATCH('Data Input - Option 3'!$D96,'Energy Prices'!$C$12:$C$17,0),MATCH('Data Input - Option 3'!M$7,'Energy Prices'!$F$11:$CJ$11,0))/100000,"")</f>
        <v/>
      </c>
      <c r="N96" s="536" t="str">
        <f>IFERROR(N88*INDEX('Energy Prices'!$F$12:$CJ$17,MATCH('Data Input - Option 3'!$D96,'Energy Prices'!$C$12:$C$17,0),MATCH('Data Input - Option 3'!N$7,'Energy Prices'!$F$11:$CJ$11,0))/100000,"")</f>
        <v/>
      </c>
      <c r="O96" s="536" t="str">
        <f>IFERROR(O88*INDEX('Energy Prices'!$F$12:$CJ$17,MATCH('Data Input - Option 3'!$D96,'Energy Prices'!$C$12:$C$17,0),MATCH('Data Input - Option 3'!O$7,'Energy Prices'!$F$11:$CJ$11,0))/100000,"")</f>
        <v/>
      </c>
      <c r="P96" s="536" t="str">
        <f>IFERROR(P88*INDEX('Energy Prices'!$F$12:$CJ$17,MATCH('Data Input - Option 3'!$D96,'Energy Prices'!$C$12:$C$17,0),MATCH('Data Input - Option 3'!P$7,'Energy Prices'!$F$11:$CJ$11,0))/100000,"")</f>
        <v/>
      </c>
      <c r="Q96" s="536" t="str">
        <f>IFERROR(Q88*INDEX('Energy Prices'!$F$12:$CJ$17,MATCH('Data Input - Option 3'!$D96,'Energy Prices'!$C$12:$C$17,0),MATCH('Data Input - Option 3'!Q$7,'Energy Prices'!$F$11:$CJ$11,0))/100000,"")</f>
        <v/>
      </c>
      <c r="R96" s="536" t="str">
        <f>IFERROR(R88*INDEX('Energy Prices'!$F$12:$CJ$17,MATCH('Data Input - Option 3'!$D96,'Energy Prices'!$C$12:$C$17,0),MATCH('Data Input - Option 3'!R$7,'Energy Prices'!$F$11:$CJ$11,0))/100000,"")</f>
        <v/>
      </c>
      <c r="S96" s="536" t="str">
        <f>IFERROR(S88*INDEX('Energy Prices'!$F$12:$CJ$17,MATCH('Data Input - Option 3'!$D96,'Energy Prices'!$C$12:$C$17,0),MATCH('Data Input - Option 3'!S$7,'Energy Prices'!$F$11:$CJ$11,0))/100000,"")</f>
        <v/>
      </c>
      <c r="T96" s="536" t="str">
        <f>IFERROR(T88*INDEX('Energy Prices'!$F$12:$CJ$17,MATCH('Data Input - Option 3'!$D96,'Energy Prices'!$C$12:$C$17,0),MATCH('Data Input - Option 3'!T$7,'Energy Prices'!$F$11:$CJ$11,0))/100000,"")</f>
        <v/>
      </c>
      <c r="U96" s="536" t="str">
        <f>IFERROR(U88*INDEX('Energy Prices'!$F$12:$CJ$17,MATCH('Data Input - Option 3'!$D96,'Energy Prices'!$C$12:$C$17,0),MATCH('Data Input - Option 3'!U$7,'Energy Prices'!$F$11:$CJ$11,0))/100000,"")</f>
        <v/>
      </c>
      <c r="V96" s="536" t="str">
        <f>IFERROR(V88*INDEX('Energy Prices'!$F$12:$CJ$17,MATCH('Data Input - Option 3'!$D96,'Energy Prices'!$C$12:$C$17,0),MATCH('Data Input - Option 3'!V$7,'Energy Prices'!$F$11:$CJ$11,0))/100000,"")</f>
        <v/>
      </c>
      <c r="W96" s="536" t="str">
        <f>IFERROR(W88*INDEX('Energy Prices'!$F$12:$CJ$17,MATCH('Data Input - Option 3'!$D96,'Energy Prices'!$C$12:$C$17,0),MATCH('Data Input - Option 3'!W$7,'Energy Prices'!$F$11:$CJ$11,0))/100000,"")</f>
        <v/>
      </c>
      <c r="X96" s="536" t="str">
        <f>IFERROR(X88*INDEX('Energy Prices'!$F$12:$CJ$17,MATCH('Data Input - Option 3'!$D96,'Energy Prices'!$C$12:$C$17,0),MATCH('Data Input - Option 3'!X$7,'Energy Prices'!$F$11:$CJ$11,0))/100000,"")</f>
        <v/>
      </c>
      <c r="Y96" s="536" t="str">
        <f>IFERROR(Y88*INDEX('Energy Prices'!$F$12:$CJ$17,MATCH('Data Input - Option 3'!$D96,'Energy Prices'!$C$12:$C$17,0),MATCH('Data Input - Option 3'!Y$7,'Energy Prices'!$F$11:$CJ$11,0))/100000,"")</f>
        <v/>
      </c>
      <c r="Z96" s="536" t="str">
        <f>IFERROR(Z88*INDEX('Energy Prices'!$F$12:$CJ$17,MATCH('Data Input - Option 3'!$D96,'Energy Prices'!$C$12:$C$17,0),MATCH('Data Input - Option 3'!Z$7,'Energy Prices'!$F$11:$CJ$11,0))/100000,"")</f>
        <v/>
      </c>
      <c r="AA96" s="536" t="str">
        <f>IFERROR(AA88*INDEX('Energy Prices'!$F$12:$CJ$17,MATCH('Data Input - Option 3'!$D96,'Energy Prices'!$C$12:$C$17,0),MATCH('Data Input - Option 3'!AA$7,'Energy Prices'!$F$11:$CJ$11,0))/100000,"")</f>
        <v/>
      </c>
      <c r="AB96" s="536" t="str">
        <f>IFERROR(AB88*INDEX('Energy Prices'!$F$12:$CJ$17,MATCH('Data Input - Option 3'!$D96,'Energy Prices'!$C$12:$C$17,0),MATCH('Data Input - Option 3'!AB$7,'Energy Prices'!$F$11:$CJ$11,0))/100000,"")</f>
        <v/>
      </c>
      <c r="AC96" s="536" t="str">
        <f>IFERROR(AC88*INDEX('Energy Prices'!$F$12:$CJ$17,MATCH('Data Input - Option 3'!$D96,'Energy Prices'!$C$12:$C$17,0),MATCH('Data Input - Option 3'!AC$7,'Energy Prices'!$F$11:$CJ$11,0))/100000,"")</f>
        <v/>
      </c>
      <c r="AD96" s="536" t="str">
        <f>IFERROR(AD88*INDEX('Energy Prices'!$F$12:$CJ$17,MATCH('Data Input - Option 3'!$D96,'Energy Prices'!$C$12:$C$17,0),MATCH('Data Input - Option 3'!AD$7,'Energy Prices'!$F$11:$CJ$11,0))/100000,"")</f>
        <v/>
      </c>
      <c r="AE96" s="536" t="str">
        <f>IFERROR(AE88*INDEX('Energy Prices'!$F$12:$CJ$17,MATCH('Data Input - Option 3'!$D96,'Energy Prices'!$C$12:$C$17,0),MATCH('Data Input - Option 3'!AE$7,'Energy Prices'!$F$11:$CJ$11,0))/100000,"")</f>
        <v/>
      </c>
      <c r="AF96" s="536" t="str">
        <f>IFERROR(AF88*INDEX('Energy Prices'!$F$12:$CJ$17,MATCH('Data Input - Option 3'!$D96,'Energy Prices'!$C$12:$C$17,0),MATCH('Data Input - Option 3'!AF$7,'Energy Prices'!$F$11:$CJ$11,0))/100000,"")</f>
        <v/>
      </c>
      <c r="AG96" s="536" t="str">
        <f>IFERROR(AG88*INDEX('Energy Prices'!$F$12:$CJ$17,MATCH('Data Input - Option 3'!$D96,'Energy Prices'!$C$12:$C$17,0),MATCH('Data Input - Option 3'!AG$7,'Energy Prices'!$F$11:$CJ$11,0))/100000,"")</f>
        <v/>
      </c>
      <c r="AH96" s="536" t="str">
        <f>IFERROR(AH88*INDEX('Energy Prices'!$F$12:$CJ$17,MATCH('Data Input - Option 3'!$D96,'Energy Prices'!$C$12:$C$17,0),MATCH('Data Input - Option 3'!AH$7,'Energy Prices'!$F$11:$CJ$11,0))/100000,"")</f>
        <v/>
      </c>
      <c r="AI96" s="536" t="str">
        <f>IFERROR(AI88*INDEX('Energy Prices'!$F$12:$CJ$17,MATCH('Data Input - Option 3'!$D96,'Energy Prices'!$C$12:$C$17,0),MATCH('Data Input - Option 3'!AI$7,'Energy Prices'!$F$11:$CJ$11,0))/100000,"")</f>
        <v/>
      </c>
      <c r="AJ96" s="536" t="str">
        <f>IFERROR(AJ88*INDEX('Energy Prices'!$F$12:$CJ$17,MATCH('Data Input - Option 3'!$D96,'Energy Prices'!$C$12:$C$17,0),MATCH('Data Input - Option 3'!AJ$7,'Energy Prices'!$F$11:$CJ$11,0))/100000,"")</f>
        <v/>
      </c>
      <c r="AK96" s="536" t="str">
        <f>IFERROR(AK88*INDEX('Energy Prices'!$F$12:$CJ$17,MATCH('Data Input - Option 3'!$D96,'Energy Prices'!$C$12:$C$17,0),MATCH('Data Input - Option 3'!AK$7,'Energy Prices'!$F$11:$CJ$11,0))/100000,"")</f>
        <v/>
      </c>
      <c r="AL96" s="536" t="str">
        <f>IFERROR(AL88*INDEX('Energy Prices'!$F$12:$CJ$17,MATCH('Data Input - Option 3'!$D96,'Energy Prices'!$C$12:$C$17,0),MATCH('Data Input - Option 3'!AL$7,'Energy Prices'!$F$11:$CJ$11,0))/100000,"")</f>
        <v/>
      </c>
      <c r="AM96" s="536" t="str">
        <f>IFERROR(AM88*INDEX('Energy Prices'!$F$12:$CJ$17,MATCH('Data Input - Option 3'!$D96,'Energy Prices'!$C$12:$C$17,0),MATCH('Data Input - Option 3'!AM$7,'Energy Prices'!$F$11:$CJ$11,0))/100000,"")</f>
        <v/>
      </c>
      <c r="AN96" s="536" t="str">
        <f>IFERROR(AN88*INDEX('Energy Prices'!$F$12:$CJ$17,MATCH('Data Input - Option 3'!$D96,'Energy Prices'!$C$12:$C$17,0),MATCH('Data Input - Option 3'!AN$7,'Energy Prices'!$F$11:$CJ$11,0))/100000,"")</f>
        <v/>
      </c>
      <c r="AO96" s="536" t="str">
        <f>IFERROR(AO88*INDEX('Energy Prices'!$F$12:$CJ$17,MATCH('Data Input - Option 3'!$D96,'Energy Prices'!$C$12:$C$17,0),MATCH('Data Input - Option 3'!AO$7,'Energy Prices'!$F$11:$CJ$11,0))/100000,"")</f>
        <v/>
      </c>
      <c r="AP96" s="536" t="str">
        <f>IFERROR(AP88*INDEX('Energy Prices'!$F$12:$CJ$17,MATCH('Data Input - Option 3'!$D96,'Energy Prices'!$C$12:$C$17,0),MATCH('Data Input - Option 3'!AP$7,'Energy Prices'!$F$11:$CJ$11,0))/100000,"")</f>
        <v/>
      </c>
      <c r="AQ96" s="536" t="str">
        <f>IFERROR(AQ88*INDEX('Energy Prices'!$F$12:$CJ$17,MATCH('Data Input - Option 3'!$D96,'Energy Prices'!$C$12:$C$17,0),MATCH('Data Input - Option 3'!AQ$7,'Energy Prices'!$F$11:$CJ$11,0))/100000,"")</f>
        <v/>
      </c>
      <c r="AR96" s="536" t="str">
        <f>IFERROR(AR88*INDEX('Energy Prices'!$F$12:$CJ$17,MATCH('Data Input - Option 3'!$D96,'Energy Prices'!$C$12:$C$17,0),MATCH('Data Input - Option 3'!AR$7,'Energy Prices'!$F$11:$CJ$11,0))/100000,"")</f>
        <v/>
      </c>
      <c r="AS96" s="536" t="str">
        <f>IFERROR(AS88*INDEX('Energy Prices'!$F$12:$CJ$17,MATCH('Data Input - Option 3'!$D96,'Energy Prices'!$C$12:$C$17,0),MATCH('Data Input - Option 3'!AS$7,'Energy Prices'!$F$11:$CJ$11,0))/100000,"")</f>
        <v/>
      </c>
      <c r="AT96" s="536" t="str">
        <f>IFERROR(AT88*INDEX('Energy Prices'!$F$12:$CJ$17,MATCH('Data Input - Option 3'!$D96,'Energy Prices'!$C$12:$C$17,0),MATCH('Data Input - Option 3'!AT$7,'Energy Prices'!$F$11:$CJ$11,0))/100000,"")</f>
        <v/>
      </c>
      <c r="AU96" s="536" t="str">
        <f>IFERROR(AU88*INDEX('Energy Prices'!$F$12:$CJ$17,MATCH('Data Input - Option 3'!$D96,'Energy Prices'!$C$12:$C$17,0),MATCH('Data Input - Option 3'!AU$7,'Energy Prices'!$F$11:$CJ$11,0))/100000,"")</f>
        <v/>
      </c>
      <c r="AV96" s="536" t="str">
        <f>IFERROR(AV88*INDEX('Energy Prices'!$F$12:$CJ$17,MATCH('Data Input - Option 3'!$D96,'Energy Prices'!$C$12:$C$17,0),MATCH('Data Input - Option 3'!AV$7,'Energy Prices'!$F$11:$CJ$11,0))/100000,"")</f>
        <v/>
      </c>
      <c r="AW96" s="536" t="str">
        <f>IFERROR(AW88*INDEX('Energy Prices'!$F$12:$CJ$17,MATCH('Data Input - Option 3'!$D96,'Energy Prices'!$C$12:$C$17,0),MATCH('Data Input - Option 3'!AW$7,'Energy Prices'!$F$11:$CJ$11,0))/100000,"")</f>
        <v/>
      </c>
      <c r="AX96" s="536" t="str">
        <f>IFERROR(AX88*INDEX('Energy Prices'!$F$12:$CJ$17,MATCH('Data Input - Option 3'!$D96,'Energy Prices'!$C$12:$C$17,0),MATCH('Data Input - Option 3'!AX$7,'Energy Prices'!$F$11:$CJ$11,0))/100000,"")</f>
        <v/>
      </c>
      <c r="AY96" s="536" t="str">
        <f>IFERROR(AY88*INDEX('Energy Prices'!$F$12:$CJ$17,MATCH('Data Input - Option 3'!$D96,'Energy Prices'!$C$12:$C$17,0),MATCH('Data Input - Option 3'!AY$7,'Energy Prices'!$F$11:$CJ$11,0))/100000,"")</f>
        <v/>
      </c>
      <c r="AZ96" s="536" t="str">
        <f>IFERROR(AZ88*INDEX('Energy Prices'!$F$12:$CJ$17,MATCH('Data Input - Option 3'!$D96,'Energy Prices'!$C$12:$C$17,0),MATCH('Data Input - Option 3'!AZ$7,'Energy Prices'!$F$11:$CJ$11,0))/100000,"")</f>
        <v/>
      </c>
      <c r="BA96" s="536" t="str">
        <f>IFERROR(BA88*INDEX('Energy Prices'!$F$12:$CJ$17,MATCH('Data Input - Option 3'!$D96,'Energy Prices'!$C$12:$C$17,0),MATCH('Data Input - Option 3'!BA$7,'Energy Prices'!$F$11:$CJ$11,0))/100000,"")</f>
        <v/>
      </c>
      <c r="BB96" s="536" t="str">
        <f>IFERROR(BB88*INDEX('Energy Prices'!$F$12:$CJ$17,MATCH('Data Input - Option 3'!$D96,'Energy Prices'!$C$12:$C$17,0),MATCH('Data Input - Option 3'!BB$7,'Energy Prices'!$F$11:$CJ$11,0))/100000,"")</f>
        <v/>
      </c>
      <c r="BC96" s="536" t="str">
        <f>IFERROR(BC88*INDEX('Energy Prices'!$F$12:$CJ$17,MATCH('Data Input - Option 3'!$D96,'Energy Prices'!$C$12:$C$17,0),MATCH('Data Input - Option 3'!BC$7,'Energy Prices'!$F$11:$CJ$11,0))/100000,"")</f>
        <v/>
      </c>
      <c r="BD96" s="536" t="str">
        <f>IFERROR(BD88*INDEX('Energy Prices'!$F$12:$CJ$17,MATCH('Data Input - Option 3'!$D96,'Energy Prices'!$C$12:$C$17,0),MATCH('Data Input - Option 3'!BD$7,'Energy Prices'!$F$11:$CJ$11,0))/100000,"")</f>
        <v/>
      </c>
      <c r="BE96" s="536" t="str">
        <f>IFERROR(BE88*INDEX('Energy Prices'!$F$12:$CJ$17,MATCH('Data Input - Option 3'!$D96,'Energy Prices'!$C$12:$C$17,0),MATCH('Data Input - Option 3'!BE$7,'Energy Prices'!$F$11:$CJ$11,0))/100000,"")</f>
        <v/>
      </c>
      <c r="BF96" s="536" t="str">
        <f>IFERROR(BF88*INDEX('Energy Prices'!$F$12:$CJ$17,MATCH('Data Input - Option 3'!$D96,'Energy Prices'!$C$12:$C$17,0),MATCH('Data Input - Option 3'!BF$7,'Energy Prices'!$F$11:$CJ$11,0))/100000,"")</f>
        <v/>
      </c>
      <c r="BG96" s="536" t="str">
        <f>IFERROR(BG88*INDEX('Energy Prices'!$F$12:$CJ$17,MATCH('Data Input - Option 3'!$D96,'Energy Prices'!$C$12:$C$17,0),MATCH('Data Input - Option 3'!BG$7,'Energy Prices'!$F$11:$CJ$11,0))/100000,"")</f>
        <v/>
      </c>
      <c r="BH96" s="536" t="str">
        <f>IFERROR(BH88*INDEX('Energy Prices'!$F$12:$CJ$17,MATCH('Data Input - Option 3'!$D96,'Energy Prices'!$C$12:$C$17,0),MATCH('Data Input - Option 3'!BH$7,'Energy Prices'!$F$11:$CJ$11,0))/100000,"")</f>
        <v/>
      </c>
      <c r="BI96" s="536" t="str">
        <f>IFERROR(BI88*INDEX('Energy Prices'!$F$12:$CJ$17,MATCH('Data Input - Option 3'!$D96,'Energy Prices'!$C$12:$C$17,0),MATCH('Data Input - Option 3'!BI$7,'Energy Prices'!$F$11:$CJ$11,0))/100000,"")</f>
        <v/>
      </c>
      <c r="BJ96" s="536" t="str">
        <f>IFERROR(BJ88*INDEX('Energy Prices'!$F$12:$CJ$17,MATCH('Data Input - Option 3'!$D96,'Energy Prices'!$C$12:$C$17,0),MATCH('Data Input - Option 3'!BJ$7,'Energy Prices'!$F$11:$CJ$11,0))/100000,"")</f>
        <v/>
      </c>
      <c r="BK96" s="536" t="str">
        <f>IFERROR(BK88*INDEX('Energy Prices'!$F$12:$CJ$17,MATCH('Data Input - Option 3'!$D96,'Energy Prices'!$C$12:$C$17,0),MATCH('Data Input - Option 3'!BK$7,'Energy Prices'!$F$11:$CJ$11,0))/100000,"")</f>
        <v/>
      </c>
      <c r="BL96" s="536" t="str">
        <f>IFERROR(BL88*INDEX('Energy Prices'!$F$12:$CJ$17,MATCH('Data Input - Option 3'!$D96,'Energy Prices'!$C$12:$C$17,0),MATCH('Data Input - Option 3'!BL$7,'Energy Prices'!$F$11:$CJ$11,0))/100000,"")</f>
        <v/>
      </c>
      <c r="BM96" s="536" t="str">
        <f>IFERROR(BM88*INDEX('Energy Prices'!$F$12:$CJ$17,MATCH('Data Input - Option 3'!$D96,'Energy Prices'!$C$12:$C$17,0),MATCH('Data Input - Option 3'!BM$7,'Energy Prices'!$F$11:$CJ$11,0))/100000,"")</f>
        <v/>
      </c>
      <c r="BN96" s="536" t="str">
        <f>IFERROR(BN88*INDEX('Energy Prices'!$F$12:$CJ$17,MATCH('Data Input - Option 3'!$D96,'Energy Prices'!$C$12:$C$17,0),MATCH('Data Input - Option 3'!BN$7,'Energy Prices'!$F$11:$CJ$11,0))/100000,"")</f>
        <v/>
      </c>
      <c r="BO96" s="536" t="str">
        <f>IFERROR(BO88*INDEX('Energy Prices'!$F$12:$CJ$17,MATCH('Data Input - Option 3'!$D96,'Energy Prices'!$C$12:$C$17,0),MATCH('Data Input - Option 3'!BO$7,'Energy Prices'!$F$11:$CJ$11,0))/100000,"")</f>
        <v/>
      </c>
      <c r="BP96" s="536" t="str">
        <f>IFERROR(BP88*INDEX('Energy Prices'!$F$12:$CJ$17,MATCH('Data Input - Option 3'!$D96,'Energy Prices'!$C$12:$C$17,0),MATCH('Data Input - Option 3'!BP$7,'Energy Prices'!$F$11:$CJ$11,0))/100000,"")</f>
        <v/>
      </c>
      <c r="BQ96" s="536" t="str">
        <f>IFERROR(BQ88*INDEX('Energy Prices'!$F$12:$CJ$17,MATCH('Data Input - Option 3'!$D96,'Energy Prices'!$C$12:$C$17,0),MATCH('Data Input - Option 3'!BQ$7,'Energy Prices'!$F$11:$CJ$11,0))/100000,"")</f>
        <v/>
      </c>
      <c r="BR96" s="536" t="str">
        <f>IFERROR(BR88*INDEX('Energy Prices'!$F$12:$CJ$17,MATCH('Data Input - Option 3'!$D96,'Energy Prices'!$C$12:$C$17,0),MATCH('Data Input - Option 3'!BR$7,'Energy Prices'!$F$11:$CJ$11,0))/100000,"")</f>
        <v/>
      </c>
      <c r="BS96" s="536" t="str">
        <f>IFERROR(BS88*INDEX('Energy Prices'!$F$12:$CJ$17,MATCH('Data Input - Option 3'!$D96,'Energy Prices'!$C$12:$C$17,0),MATCH('Data Input - Option 3'!BS$7,'Energy Prices'!$F$11:$CJ$11,0))/100000,"")</f>
        <v/>
      </c>
      <c r="BT96" s="536" t="str">
        <f>IFERROR(BT88*INDEX('Energy Prices'!$F$12:$CJ$17,MATCH('Data Input - Option 3'!$D96,'Energy Prices'!$C$12:$C$17,0),MATCH('Data Input - Option 3'!BT$7,'Energy Prices'!$F$11:$CJ$11,0))/100000,"")</f>
        <v/>
      </c>
      <c r="BU96" s="536" t="str">
        <f>IFERROR(BU88*INDEX('Energy Prices'!$F$12:$CJ$17,MATCH('Data Input - Option 3'!$D96,'Energy Prices'!$C$12:$C$17,0),MATCH('Data Input - Option 3'!BU$7,'Energy Prices'!$F$11:$CJ$11,0))/100000,"")</f>
        <v/>
      </c>
      <c r="BV96" s="536" t="str">
        <f>IFERROR(BV88*INDEX('Energy Prices'!$F$12:$CJ$17,MATCH('Data Input - Option 3'!$D96,'Energy Prices'!$C$12:$C$17,0),MATCH('Data Input - Option 3'!BV$7,'Energy Prices'!$F$11:$CJ$11,0))/100000,"")</f>
        <v/>
      </c>
      <c r="BW96" s="536" t="str">
        <f>IFERROR(BW88*INDEX('Energy Prices'!$F$12:$CJ$17,MATCH('Data Input - Option 3'!$D96,'Energy Prices'!$C$12:$C$17,0),MATCH('Data Input - Option 3'!BW$7,'Energy Prices'!$F$11:$CJ$11,0))/100000,"")</f>
        <v/>
      </c>
      <c r="BX96" s="536" t="str">
        <f>IFERROR(BX88*INDEX('Energy Prices'!$F$12:$CJ$17,MATCH('Data Input - Option 3'!$D96,'Energy Prices'!$C$12:$C$17,0),MATCH('Data Input - Option 3'!BX$7,'Energy Prices'!$F$11:$CJ$11,0))/100000,"")</f>
        <v/>
      </c>
      <c r="BY96" s="536" t="str">
        <f>IFERROR(BY88*INDEX('Energy Prices'!$F$12:$CJ$17,MATCH('Data Input - Option 3'!$D96,'Energy Prices'!$C$12:$C$17,0),MATCH('Data Input - Option 3'!BY$7,'Energy Prices'!$F$11:$CJ$11,0))/100000,"")</f>
        <v/>
      </c>
      <c r="BZ96" s="536" t="str">
        <f>IFERROR(BZ88*INDEX('Energy Prices'!$F$12:$CJ$17,MATCH('Data Input - Option 3'!$D96,'Energy Prices'!$C$12:$C$17,0),MATCH('Data Input - Option 3'!BZ$7,'Energy Prices'!$F$11:$CJ$11,0))/100000,"")</f>
        <v/>
      </c>
      <c r="CA96" s="536" t="str">
        <f>IFERROR(CA88*INDEX('Energy Prices'!$F$12:$CJ$17,MATCH('Data Input - Option 3'!$D96,'Energy Prices'!$C$12:$C$17,0),MATCH('Data Input - Option 3'!CA$7,'Energy Prices'!$F$11:$CJ$11,0))/100000,"")</f>
        <v/>
      </c>
      <c r="CB96" s="536" t="str">
        <f>IFERROR(CB88*INDEX('Energy Prices'!$F$12:$CJ$17,MATCH('Data Input - Option 3'!$D96,'Energy Prices'!$C$12:$C$17,0),MATCH('Data Input - Option 3'!CB$7,'Energy Prices'!$F$11:$CJ$11,0))/100000,"")</f>
        <v/>
      </c>
      <c r="CC96" s="536" t="str">
        <f>IFERROR(CC88*INDEX('Energy Prices'!$F$12:$CJ$17,MATCH('Data Input - Option 3'!$D96,'Energy Prices'!$C$12:$C$17,0),MATCH('Data Input - Option 3'!CC$7,'Energy Prices'!$F$11:$CJ$11,0))/100000,"")</f>
        <v/>
      </c>
      <c r="CD96" s="536" t="str">
        <f>IFERROR(CD88*INDEX('Energy Prices'!$F$12:$CJ$17,MATCH('Data Input - Option 3'!$D96,'Energy Prices'!$C$12:$C$17,0),MATCH('Data Input - Option 3'!CD$7,'Energy Prices'!$F$11:$CJ$11,0))/100000,"")</f>
        <v/>
      </c>
      <c r="CE96" s="536" t="str">
        <f>IFERROR(CE88*INDEX('Energy Prices'!$F$12:$CJ$17,MATCH('Data Input - Option 3'!$D96,'Energy Prices'!$C$12:$C$17,0),MATCH('Data Input - Option 3'!CE$7,'Energy Prices'!$F$11:$CJ$11,0))/100000,"")</f>
        <v/>
      </c>
      <c r="CF96" s="536" t="str">
        <f>IFERROR(CF88*INDEX('Energy Prices'!$F$12:$CJ$17,MATCH('Data Input - Option 3'!$D96,'Energy Prices'!$C$12:$C$17,0),MATCH('Data Input - Option 3'!CF$7,'Energy Prices'!$F$11:$CJ$11,0))/100000,"")</f>
        <v/>
      </c>
      <c r="CG96" s="536" t="str">
        <f>IFERROR(CG88*INDEX('Energy Prices'!$F$12:$CJ$17,MATCH('Data Input - Option 3'!$D96,'Energy Prices'!$C$12:$C$17,0),MATCH('Data Input - Option 3'!CG$7,'Energy Prices'!$F$11:$CJ$11,0))/100000,"")</f>
        <v/>
      </c>
      <c r="CH96" s="536" t="str">
        <f>IFERROR(CH88*INDEX('Energy Prices'!$F$12:$CJ$17,MATCH('Data Input - Option 3'!$D96,'Energy Prices'!$C$12:$C$17,0),MATCH('Data Input - Option 3'!CH$7,'Energy Prices'!$F$11:$CJ$11,0))/100000,"")</f>
        <v/>
      </c>
      <c r="CI96" s="536" t="str">
        <f>IFERROR(CI88*INDEX('Energy Prices'!$F$12:$CJ$17,MATCH('Data Input - Option 3'!$D96,'Energy Prices'!$C$12:$C$17,0),MATCH('Data Input - Option 3'!CI$7,'Energy Prices'!$F$11:$CJ$11,0))/100000,"")</f>
        <v/>
      </c>
      <c r="CJ96" s="536" t="str">
        <f>IFERROR(CJ88*INDEX('Energy Prices'!$F$12:$CJ$17,MATCH('Data Input - Option 3'!$D96,'Energy Prices'!$C$12:$C$17,0),MATCH('Data Input - Option 3'!CJ$7,'Energy Prices'!$F$11:$CJ$11,0))/100000,"")</f>
        <v/>
      </c>
      <c r="CK96" s="536" t="str">
        <f>IFERROR(CK88*INDEX('Energy Prices'!$F$12:$CJ$17,MATCH('Data Input - Option 3'!$D96,'Energy Prices'!$C$12:$C$17,0),MATCH('Data Input - Option 3'!CK$7,'Energy Prices'!$F$11:$CJ$11,0))/100000,"")</f>
        <v/>
      </c>
      <c r="CL96" s="536" t="str">
        <f>IFERROR(CL88*INDEX('Energy Prices'!$F$12:$CJ$17,MATCH('Data Input - Option 3'!$D96,'Energy Prices'!$C$12:$C$17,0),MATCH('Data Input - Option 3'!CL$7,'Energy Prices'!$F$11:$CJ$11,0))/100000,"")</f>
        <v/>
      </c>
      <c r="CM96" s="536" t="str">
        <f>IFERROR(CM88*INDEX('Energy Prices'!$F$12:$CJ$17,MATCH('Data Input - Option 3'!$D96,'Energy Prices'!$C$12:$C$17,0),MATCH('Data Input - Option 3'!CM$7,'Energy Prices'!$F$11:$CJ$11,0))/100000,"")</f>
        <v/>
      </c>
      <c r="CN96" s="536" t="str">
        <f>IFERROR(CN88*INDEX('Energy Prices'!$F$12:$CJ$17,MATCH('Data Input - Option 3'!$D96,'Energy Prices'!$C$12:$C$17,0),MATCH('Data Input - Option 3'!CN$7,'Energy Prices'!$F$11:$CJ$11,0))/100000,"")</f>
        <v/>
      </c>
      <c r="CO96" s="536" t="str">
        <f>IFERROR(CO88*INDEX('Energy Prices'!$F$12:$CJ$17,MATCH('Data Input - Option 3'!$D96,'Energy Prices'!$C$12:$C$17,0),MATCH('Data Input - Option 3'!CO$7,'Energy Prices'!$F$11:$CJ$11,0))/100000,"")</f>
        <v/>
      </c>
      <c r="CP96" s="536" t="str">
        <f>IFERROR(CP88*INDEX('Energy Prices'!$F$12:$CJ$17,MATCH('Data Input - Option 3'!$D96,'Energy Prices'!$C$12:$C$17,0),MATCH('Data Input - Option 3'!CP$7,'Energy Prices'!$F$11:$CJ$11,0))/100000,"")</f>
        <v/>
      </c>
      <c r="CQ96" s="536" t="str">
        <f>IFERROR(CQ88*INDEX('Energy Prices'!$F$12:$CJ$17,MATCH('Data Input - Option 3'!$D96,'Energy Prices'!$C$12:$C$17,0),MATCH('Data Input - Option 3'!CQ$7,'Energy Prices'!$F$11:$CJ$11,0))/100000,"")</f>
        <v/>
      </c>
      <c r="CR96" s="536" t="str">
        <f>IFERROR(CR88*INDEX('Energy Prices'!$F$12:$CJ$17,MATCH('Data Input - Option 3'!$D96,'Energy Prices'!$C$12:$C$17,0),MATCH('Data Input - Option 3'!CR$7,'Energy Prices'!$F$11:$CJ$11,0))/100000,"")</f>
        <v/>
      </c>
      <c r="CS96" s="536" t="str">
        <f>IFERROR(CS88*INDEX('Energy Prices'!$F$12:$CJ$17,MATCH('Data Input - Option 3'!$D96,'Energy Prices'!$C$12:$C$17,0),MATCH('Data Input - Option 3'!CS$7,'Energy Prices'!$F$11:$CJ$11,0))/100000,"")</f>
        <v/>
      </c>
      <c r="CT96" s="536" t="str">
        <f>IFERROR(CT88*INDEX('Energy Prices'!$F$12:$CJ$17,MATCH('Data Input - Option 3'!$D96,'Energy Prices'!$C$12:$C$17,0),MATCH('Data Input - Option 3'!CT$7,'Energy Prices'!$F$11:$CJ$11,0))/100000,"")</f>
        <v/>
      </c>
      <c r="CU96" s="536" t="str">
        <f>IFERROR(CU88*INDEX('Energy Prices'!$F$12:$CJ$17,MATCH('Data Input - Option 3'!$D96,'Energy Prices'!$C$12:$C$17,0),MATCH('Data Input - Option 3'!CU$7,'Energy Prices'!$F$11:$CJ$11,0))/100000,"")</f>
        <v/>
      </c>
      <c r="CV96" s="536" t="str">
        <f>IFERROR(CV88*INDEX('Energy Prices'!$F$12:$CJ$17,MATCH('Data Input - Option 3'!$D96,'Energy Prices'!$C$12:$C$17,0),MATCH('Data Input - Option 3'!CV$7,'Energy Prices'!$F$11:$CJ$11,0))/100000,"")</f>
        <v/>
      </c>
      <c r="CW96" s="536" t="str">
        <f>IFERROR(CW88*INDEX('Energy Prices'!$F$12:$CJ$17,MATCH('Data Input - Option 3'!$D96,'Energy Prices'!$C$12:$C$17,0),MATCH('Data Input - Option 3'!CW$7,'Energy Prices'!$F$11:$CJ$11,0))/100000,"")</f>
        <v/>
      </c>
      <c r="CX96" s="536" t="str">
        <f>IFERROR(CX88*INDEX('Energy Prices'!$F$12:$CJ$17,MATCH('Data Input - Option 3'!$D96,'Energy Prices'!$C$12:$C$17,0),MATCH('Data Input - Option 3'!CX$7,'Energy Prices'!$F$11:$CJ$11,0))/100000,"")</f>
        <v/>
      </c>
      <c r="CY96" s="536" t="str">
        <f>IFERROR(CY88*INDEX('Energy Prices'!$F$12:$CJ$17,MATCH('Data Input - Option 3'!$D96,'Energy Prices'!$C$12:$C$17,0),MATCH('Data Input - Option 3'!CY$7,'Energy Prices'!$F$11:$CJ$11,0))/100000,"")</f>
        <v/>
      </c>
      <c r="CZ96" s="536" t="str">
        <f>IFERROR(CZ88*INDEX('Energy Prices'!$F$12:$CJ$17,MATCH('Data Input - Option 3'!$D96,'Energy Prices'!$C$12:$C$17,0),MATCH('Data Input - Option 3'!CZ$7,'Energy Prices'!$F$11:$CJ$11,0))/100000,"")</f>
        <v/>
      </c>
      <c r="DA96" s="536" t="str">
        <f>IFERROR(DA88*INDEX('Energy Prices'!$F$12:$CJ$17,MATCH('Data Input - Option 3'!$D96,'Energy Prices'!$C$12:$C$17,0),MATCH('Data Input - Option 3'!DA$7,'Energy Prices'!$F$11:$CJ$11,0))/100000,"")</f>
        <v/>
      </c>
      <c r="DB96" s="536" t="str">
        <f>IFERROR(DB88*INDEX('Energy Prices'!$F$12:$CJ$17,MATCH('Data Input - Option 3'!$D96,'Energy Prices'!$C$12:$C$17,0),MATCH('Data Input - Option 3'!DB$7,'Energy Prices'!$F$11:$CJ$11,0))/100000,"")</f>
        <v/>
      </c>
      <c r="DC96" s="536" t="str">
        <f>IFERROR(DC88*INDEX('Energy Prices'!$F$12:$CJ$17,MATCH('Data Input - Option 3'!$D96,'Energy Prices'!$C$12:$C$17,0),MATCH('Data Input - Option 3'!DC$7,'Energy Prices'!$F$11:$CJ$11,0))/100000,"")</f>
        <v/>
      </c>
      <c r="DD96" s="225"/>
      <c r="DE96" s="220"/>
    </row>
    <row r="97" spans="2:109" x14ac:dyDescent="0.25">
      <c r="B97" s="217"/>
      <c r="C97" s="263"/>
      <c r="D97" s="226" t="str">
        <f t="shared" si="6"/>
        <v>Road - Diesel</v>
      </c>
      <c r="E97" s="219" t="s">
        <v>1117</v>
      </c>
      <c r="F97" s="276" t="s">
        <v>571</v>
      </c>
      <c r="G97" s="276"/>
      <c r="H97" s="536" t="str">
        <f>IFERROR(H89*INDEX('Energy Prices'!$F$12:$CJ$17,MATCH('Data Input - Option 3'!$D97,'Energy Prices'!$C$12:$C$17,0),MATCH('Data Input - Option 3'!H$7,'Energy Prices'!$F$11:$CJ$11,0))/100000,"")</f>
        <v/>
      </c>
      <c r="I97" s="536" t="str">
        <f>IFERROR(I89*INDEX('Energy Prices'!$F$12:$CJ$17,MATCH('Data Input - Option 3'!$D97,'Energy Prices'!$C$12:$C$17,0),MATCH('Data Input - Option 3'!I$7,'Energy Prices'!$F$11:$CJ$11,0))/100000,"")</f>
        <v/>
      </c>
      <c r="J97" s="536" t="str">
        <f>IFERROR(J89*INDEX('Energy Prices'!$F$12:$CJ$17,MATCH('Data Input - Option 3'!$D97,'Energy Prices'!$C$12:$C$17,0),MATCH('Data Input - Option 3'!J$7,'Energy Prices'!$F$11:$CJ$11,0))/100000,"")</f>
        <v/>
      </c>
      <c r="K97" s="536" t="str">
        <f>IFERROR(K89*INDEX('Energy Prices'!$F$12:$CJ$17,MATCH('Data Input - Option 3'!$D97,'Energy Prices'!$C$12:$C$17,0),MATCH('Data Input - Option 3'!K$7,'Energy Prices'!$F$11:$CJ$11,0))/100000,"")</f>
        <v/>
      </c>
      <c r="L97" s="536" t="str">
        <f>IFERROR(L89*INDEX('Energy Prices'!$F$12:$CJ$17,MATCH('Data Input - Option 3'!$D97,'Energy Prices'!$C$12:$C$17,0),MATCH('Data Input - Option 3'!L$7,'Energy Prices'!$F$11:$CJ$11,0))/100000,"")</f>
        <v/>
      </c>
      <c r="M97" s="536" t="str">
        <f>IFERROR(M89*INDEX('Energy Prices'!$F$12:$CJ$17,MATCH('Data Input - Option 3'!$D97,'Energy Prices'!$C$12:$C$17,0),MATCH('Data Input - Option 3'!M$7,'Energy Prices'!$F$11:$CJ$11,0))/100000,"")</f>
        <v/>
      </c>
      <c r="N97" s="536" t="str">
        <f>IFERROR(N89*INDEX('Energy Prices'!$F$12:$CJ$17,MATCH('Data Input - Option 3'!$D97,'Energy Prices'!$C$12:$C$17,0),MATCH('Data Input - Option 3'!N$7,'Energy Prices'!$F$11:$CJ$11,0))/100000,"")</f>
        <v/>
      </c>
      <c r="O97" s="536" t="str">
        <f>IFERROR(O89*INDEX('Energy Prices'!$F$12:$CJ$17,MATCH('Data Input - Option 3'!$D97,'Energy Prices'!$C$12:$C$17,0),MATCH('Data Input - Option 3'!O$7,'Energy Prices'!$F$11:$CJ$11,0))/100000,"")</f>
        <v/>
      </c>
      <c r="P97" s="536" t="str">
        <f>IFERROR(P89*INDEX('Energy Prices'!$F$12:$CJ$17,MATCH('Data Input - Option 3'!$D97,'Energy Prices'!$C$12:$C$17,0),MATCH('Data Input - Option 3'!P$7,'Energy Prices'!$F$11:$CJ$11,0))/100000,"")</f>
        <v/>
      </c>
      <c r="Q97" s="536" t="str">
        <f>IFERROR(Q89*INDEX('Energy Prices'!$F$12:$CJ$17,MATCH('Data Input - Option 3'!$D97,'Energy Prices'!$C$12:$C$17,0),MATCH('Data Input - Option 3'!Q$7,'Energy Prices'!$F$11:$CJ$11,0))/100000,"")</f>
        <v/>
      </c>
      <c r="R97" s="536" t="str">
        <f>IFERROR(R89*INDEX('Energy Prices'!$F$12:$CJ$17,MATCH('Data Input - Option 3'!$D97,'Energy Prices'!$C$12:$C$17,0),MATCH('Data Input - Option 3'!R$7,'Energy Prices'!$F$11:$CJ$11,0))/100000,"")</f>
        <v/>
      </c>
      <c r="S97" s="536" t="str">
        <f>IFERROR(S89*INDEX('Energy Prices'!$F$12:$CJ$17,MATCH('Data Input - Option 3'!$D97,'Energy Prices'!$C$12:$C$17,0),MATCH('Data Input - Option 3'!S$7,'Energy Prices'!$F$11:$CJ$11,0))/100000,"")</f>
        <v/>
      </c>
      <c r="T97" s="536" t="str">
        <f>IFERROR(T89*INDEX('Energy Prices'!$F$12:$CJ$17,MATCH('Data Input - Option 3'!$D97,'Energy Prices'!$C$12:$C$17,0),MATCH('Data Input - Option 3'!T$7,'Energy Prices'!$F$11:$CJ$11,0))/100000,"")</f>
        <v/>
      </c>
      <c r="U97" s="536" t="str">
        <f>IFERROR(U89*INDEX('Energy Prices'!$F$12:$CJ$17,MATCH('Data Input - Option 3'!$D97,'Energy Prices'!$C$12:$C$17,0),MATCH('Data Input - Option 3'!U$7,'Energy Prices'!$F$11:$CJ$11,0))/100000,"")</f>
        <v/>
      </c>
      <c r="V97" s="536" t="str">
        <f>IFERROR(V89*INDEX('Energy Prices'!$F$12:$CJ$17,MATCH('Data Input - Option 3'!$D97,'Energy Prices'!$C$12:$C$17,0),MATCH('Data Input - Option 3'!V$7,'Energy Prices'!$F$11:$CJ$11,0))/100000,"")</f>
        <v/>
      </c>
      <c r="W97" s="536" t="str">
        <f>IFERROR(W89*INDEX('Energy Prices'!$F$12:$CJ$17,MATCH('Data Input - Option 3'!$D97,'Energy Prices'!$C$12:$C$17,0),MATCH('Data Input - Option 3'!W$7,'Energy Prices'!$F$11:$CJ$11,0))/100000,"")</f>
        <v/>
      </c>
      <c r="X97" s="536" t="str">
        <f>IFERROR(X89*INDEX('Energy Prices'!$F$12:$CJ$17,MATCH('Data Input - Option 3'!$D97,'Energy Prices'!$C$12:$C$17,0),MATCH('Data Input - Option 3'!X$7,'Energy Prices'!$F$11:$CJ$11,0))/100000,"")</f>
        <v/>
      </c>
      <c r="Y97" s="536" t="str">
        <f>IFERROR(Y89*INDEX('Energy Prices'!$F$12:$CJ$17,MATCH('Data Input - Option 3'!$D97,'Energy Prices'!$C$12:$C$17,0),MATCH('Data Input - Option 3'!Y$7,'Energy Prices'!$F$11:$CJ$11,0))/100000,"")</f>
        <v/>
      </c>
      <c r="Z97" s="536" t="str">
        <f>IFERROR(Z89*INDEX('Energy Prices'!$F$12:$CJ$17,MATCH('Data Input - Option 3'!$D97,'Energy Prices'!$C$12:$C$17,0),MATCH('Data Input - Option 3'!Z$7,'Energy Prices'!$F$11:$CJ$11,0))/100000,"")</f>
        <v/>
      </c>
      <c r="AA97" s="536" t="str">
        <f>IFERROR(AA89*INDEX('Energy Prices'!$F$12:$CJ$17,MATCH('Data Input - Option 3'!$D97,'Energy Prices'!$C$12:$C$17,0),MATCH('Data Input - Option 3'!AA$7,'Energy Prices'!$F$11:$CJ$11,0))/100000,"")</f>
        <v/>
      </c>
      <c r="AB97" s="536" t="str">
        <f>IFERROR(AB89*INDEX('Energy Prices'!$F$12:$CJ$17,MATCH('Data Input - Option 3'!$D97,'Energy Prices'!$C$12:$C$17,0),MATCH('Data Input - Option 3'!AB$7,'Energy Prices'!$F$11:$CJ$11,0))/100000,"")</f>
        <v/>
      </c>
      <c r="AC97" s="536" t="str">
        <f>IFERROR(AC89*INDEX('Energy Prices'!$F$12:$CJ$17,MATCH('Data Input - Option 3'!$D97,'Energy Prices'!$C$12:$C$17,0),MATCH('Data Input - Option 3'!AC$7,'Energy Prices'!$F$11:$CJ$11,0))/100000,"")</f>
        <v/>
      </c>
      <c r="AD97" s="536" t="str">
        <f>IFERROR(AD89*INDEX('Energy Prices'!$F$12:$CJ$17,MATCH('Data Input - Option 3'!$D97,'Energy Prices'!$C$12:$C$17,0),MATCH('Data Input - Option 3'!AD$7,'Energy Prices'!$F$11:$CJ$11,0))/100000,"")</f>
        <v/>
      </c>
      <c r="AE97" s="536" t="str">
        <f>IFERROR(AE89*INDEX('Energy Prices'!$F$12:$CJ$17,MATCH('Data Input - Option 3'!$D97,'Energy Prices'!$C$12:$C$17,0),MATCH('Data Input - Option 3'!AE$7,'Energy Prices'!$F$11:$CJ$11,0))/100000,"")</f>
        <v/>
      </c>
      <c r="AF97" s="536" t="str">
        <f>IFERROR(AF89*INDEX('Energy Prices'!$F$12:$CJ$17,MATCH('Data Input - Option 3'!$D97,'Energy Prices'!$C$12:$C$17,0),MATCH('Data Input - Option 3'!AF$7,'Energy Prices'!$F$11:$CJ$11,0))/100000,"")</f>
        <v/>
      </c>
      <c r="AG97" s="536" t="str">
        <f>IFERROR(AG89*INDEX('Energy Prices'!$F$12:$CJ$17,MATCH('Data Input - Option 3'!$D97,'Energy Prices'!$C$12:$C$17,0),MATCH('Data Input - Option 3'!AG$7,'Energy Prices'!$F$11:$CJ$11,0))/100000,"")</f>
        <v/>
      </c>
      <c r="AH97" s="536" t="str">
        <f>IFERROR(AH89*INDEX('Energy Prices'!$F$12:$CJ$17,MATCH('Data Input - Option 3'!$D97,'Energy Prices'!$C$12:$C$17,0),MATCH('Data Input - Option 3'!AH$7,'Energy Prices'!$F$11:$CJ$11,0))/100000,"")</f>
        <v/>
      </c>
      <c r="AI97" s="536" t="str">
        <f>IFERROR(AI89*INDEX('Energy Prices'!$F$12:$CJ$17,MATCH('Data Input - Option 3'!$D97,'Energy Prices'!$C$12:$C$17,0),MATCH('Data Input - Option 3'!AI$7,'Energy Prices'!$F$11:$CJ$11,0))/100000,"")</f>
        <v/>
      </c>
      <c r="AJ97" s="536" t="str">
        <f>IFERROR(AJ89*INDEX('Energy Prices'!$F$12:$CJ$17,MATCH('Data Input - Option 3'!$D97,'Energy Prices'!$C$12:$C$17,0),MATCH('Data Input - Option 3'!AJ$7,'Energy Prices'!$F$11:$CJ$11,0))/100000,"")</f>
        <v/>
      </c>
      <c r="AK97" s="536" t="str">
        <f>IFERROR(AK89*INDEX('Energy Prices'!$F$12:$CJ$17,MATCH('Data Input - Option 3'!$D97,'Energy Prices'!$C$12:$C$17,0),MATCH('Data Input - Option 3'!AK$7,'Energy Prices'!$F$11:$CJ$11,0))/100000,"")</f>
        <v/>
      </c>
      <c r="AL97" s="536" t="str">
        <f>IFERROR(AL89*INDEX('Energy Prices'!$F$12:$CJ$17,MATCH('Data Input - Option 3'!$D97,'Energy Prices'!$C$12:$C$17,0),MATCH('Data Input - Option 3'!AL$7,'Energy Prices'!$F$11:$CJ$11,0))/100000,"")</f>
        <v/>
      </c>
      <c r="AM97" s="536" t="str">
        <f>IFERROR(AM89*INDEX('Energy Prices'!$F$12:$CJ$17,MATCH('Data Input - Option 3'!$D97,'Energy Prices'!$C$12:$C$17,0),MATCH('Data Input - Option 3'!AM$7,'Energy Prices'!$F$11:$CJ$11,0))/100000,"")</f>
        <v/>
      </c>
      <c r="AN97" s="536" t="str">
        <f>IFERROR(AN89*INDEX('Energy Prices'!$F$12:$CJ$17,MATCH('Data Input - Option 3'!$D97,'Energy Prices'!$C$12:$C$17,0),MATCH('Data Input - Option 3'!AN$7,'Energy Prices'!$F$11:$CJ$11,0))/100000,"")</f>
        <v/>
      </c>
      <c r="AO97" s="536" t="str">
        <f>IFERROR(AO89*INDEX('Energy Prices'!$F$12:$CJ$17,MATCH('Data Input - Option 3'!$D97,'Energy Prices'!$C$12:$C$17,0),MATCH('Data Input - Option 3'!AO$7,'Energy Prices'!$F$11:$CJ$11,0))/100000,"")</f>
        <v/>
      </c>
      <c r="AP97" s="536" t="str">
        <f>IFERROR(AP89*INDEX('Energy Prices'!$F$12:$CJ$17,MATCH('Data Input - Option 3'!$D97,'Energy Prices'!$C$12:$C$17,0),MATCH('Data Input - Option 3'!AP$7,'Energy Prices'!$F$11:$CJ$11,0))/100000,"")</f>
        <v/>
      </c>
      <c r="AQ97" s="536" t="str">
        <f>IFERROR(AQ89*INDEX('Energy Prices'!$F$12:$CJ$17,MATCH('Data Input - Option 3'!$D97,'Energy Prices'!$C$12:$C$17,0),MATCH('Data Input - Option 3'!AQ$7,'Energy Prices'!$F$11:$CJ$11,0))/100000,"")</f>
        <v/>
      </c>
      <c r="AR97" s="536" t="str">
        <f>IFERROR(AR89*INDEX('Energy Prices'!$F$12:$CJ$17,MATCH('Data Input - Option 3'!$D97,'Energy Prices'!$C$12:$C$17,0),MATCH('Data Input - Option 3'!AR$7,'Energy Prices'!$F$11:$CJ$11,0))/100000,"")</f>
        <v/>
      </c>
      <c r="AS97" s="536" t="str">
        <f>IFERROR(AS89*INDEX('Energy Prices'!$F$12:$CJ$17,MATCH('Data Input - Option 3'!$D97,'Energy Prices'!$C$12:$C$17,0),MATCH('Data Input - Option 3'!AS$7,'Energy Prices'!$F$11:$CJ$11,0))/100000,"")</f>
        <v/>
      </c>
      <c r="AT97" s="536" t="str">
        <f>IFERROR(AT89*INDEX('Energy Prices'!$F$12:$CJ$17,MATCH('Data Input - Option 3'!$D97,'Energy Prices'!$C$12:$C$17,0),MATCH('Data Input - Option 3'!AT$7,'Energy Prices'!$F$11:$CJ$11,0))/100000,"")</f>
        <v/>
      </c>
      <c r="AU97" s="536" t="str">
        <f>IFERROR(AU89*INDEX('Energy Prices'!$F$12:$CJ$17,MATCH('Data Input - Option 3'!$D97,'Energy Prices'!$C$12:$C$17,0),MATCH('Data Input - Option 3'!AU$7,'Energy Prices'!$F$11:$CJ$11,0))/100000,"")</f>
        <v/>
      </c>
      <c r="AV97" s="536" t="str">
        <f>IFERROR(AV89*INDEX('Energy Prices'!$F$12:$CJ$17,MATCH('Data Input - Option 3'!$D97,'Energy Prices'!$C$12:$C$17,0),MATCH('Data Input - Option 3'!AV$7,'Energy Prices'!$F$11:$CJ$11,0))/100000,"")</f>
        <v/>
      </c>
      <c r="AW97" s="536" t="str">
        <f>IFERROR(AW89*INDEX('Energy Prices'!$F$12:$CJ$17,MATCH('Data Input - Option 3'!$D97,'Energy Prices'!$C$12:$C$17,0),MATCH('Data Input - Option 3'!AW$7,'Energy Prices'!$F$11:$CJ$11,0))/100000,"")</f>
        <v/>
      </c>
      <c r="AX97" s="536" t="str">
        <f>IFERROR(AX89*INDEX('Energy Prices'!$F$12:$CJ$17,MATCH('Data Input - Option 3'!$D97,'Energy Prices'!$C$12:$C$17,0),MATCH('Data Input - Option 3'!AX$7,'Energy Prices'!$F$11:$CJ$11,0))/100000,"")</f>
        <v/>
      </c>
      <c r="AY97" s="536" t="str">
        <f>IFERROR(AY89*INDEX('Energy Prices'!$F$12:$CJ$17,MATCH('Data Input - Option 3'!$D97,'Energy Prices'!$C$12:$C$17,0),MATCH('Data Input - Option 3'!AY$7,'Energy Prices'!$F$11:$CJ$11,0))/100000,"")</f>
        <v/>
      </c>
      <c r="AZ97" s="536" t="str">
        <f>IFERROR(AZ89*INDEX('Energy Prices'!$F$12:$CJ$17,MATCH('Data Input - Option 3'!$D97,'Energy Prices'!$C$12:$C$17,0),MATCH('Data Input - Option 3'!AZ$7,'Energy Prices'!$F$11:$CJ$11,0))/100000,"")</f>
        <v/>
      </c>
      <c r="BA97" s="536" t="str">
        <f>IFERROR(BA89*INDEX('Energy Prices'!$F$12:$CJ$17,MATCH('Data Input - Option 3'!$D97,'Energy Prices'!$C$12:$C$17,0),MATCH('Data Input - Option 3'!BA$7,'Energy Prices'!$F$11:$CJ$11,0))/100000,"")</f>
        <v/>
      </c>
      <c r="BB97" s="536" t="str">
        <f>IFERROR(BB89*INDEX('Energy Prices'!$F$12:$CJ$17,MATCH('Data Input - Option 3'!$D97,'Energy Prices'!$C$12:$C$17,0),MATCH('Data Input - Option 3'!BB$7,'Energy Prices'!$F$11:$CJ$11,0))/100000,"")</f>
        <v/>
      </c>
      <c r="BC97" s="536" t="str">
        <f>IFERROR(BC89*INDEX('Energy Prices'!$F$12:$CJ$17,MATCH('Data Input - Option 3'!$D97,'Energy Prices'!$C$12:$C$17,0),MATCH('Data Input - Option 3'!BC$7,'Energy Prices'!$F$11:$CJ$11,0))/100000,"")</f>
        <v/>
      </c>
      <c r="BD97" s="536" t="str">
        <f>IFERROR(BD89*INDEX('Energy Prices'!$F$12:$CJ$17,MATCH('Data Input - Option 3'!$D97,'Energy Prices'!$C$12:$C$17,0),MATCH('Data Input - Option 3'!BD$7,'Energy Prices'!$F$11:$CJ$11,0))/100000,"")</f>
        <v/>
      </c>
      <c r="BE97" s="536" t="str">
        <f>IFERROR(BE89*INDEX('Energy Prices'!$F$12:$CJ$17,MATCH('Data Input - Option 3'!$D97,'Energy Prices'!$C$12:$C$17,0),MATCH('Data Input - Option 3'!BE$7,'Energy Prices'!$F$11:$CJ$11,0))/100000,"")</f>
        <v/>
      </c>
      <c r="BF97" s="536" t="str">
        <f>IFERROR(BF89*INDEX('Energy Prices'!$F$12:$CJ$17,MATCH('Data Input - Option 3'!$D97,'Energy Prices'!$C$12:$C$17,0),MATCH('Data Input - Option 3'!BF$7,'Energy Prices'!$F$11:$CJ$11,0))/100000,"")</f>
        <v/>
      </c>
      <c r="BG97" s="536" t="str">
        <f>IFERROR(BG89*INDEX('Energy Prices'!$F$12:$CJ$17,MATCH('Data Input - Option 3'!$D97,'Energy Prices'!$C$12:$C$17,0),MATCH('Data Input - Option 3'!BG$7,'Energy Prices'!$F$11:$CJ$11,0))/100000,"")</f>
        <v/>
      </c>
      <c r="BH97" s="536" t="str">
        <f>IFERROR(BH89*INDEX('Energy Prices'!$F$12:$CJ$17,MATCH('Data Input - Option 3'!$D97,'Energy Prices'!$C$12:$C$17,0),MATCH('Data Input - Option 3'!BH$7,'Energy Prices'!$F$11:$CJ$11,0))/100000,"")</f>
        <v/>
      </c>
      <c r="BI97" s="536" t="str">
        <f>IFERROR(BI89*INDEX('Energy Prices'!$F$12:$CJ$17,MATCH('Data Input - Option 3'!$D97,'Energy Prices'!$C$12:$C$17,0),MATCH('Data Input - Option 3'!BI$7,'Energy Prices'!$F$11:$CJ$11,0))/100000,"")</f>
        <v/>
      </c>
      <c r="BJ97" s="536" t="str">
        <f>IFERROR(BJ89*INDEX('Energy Prices'!$F$12:$CJ$17,MATCH('Data Input - Option 3'!$D97,'Energy Prices'!$C$12:$C$17,0),MATCH('Data Input - Option 3'!BJ$7,'Energy Prices'!$F$11:$CJ$11,0))/100000,"")</f>
        <v/>
      </c>
      <c r="BK97" s="536" t="str">
        <f>IFERROR(BK89*INDEX('Energy Prices'!$F$12:$CJ$17,MATCH('Data Input - Option 3'!$D97,'Energy Prices'!$C$12:$C$17,0),MATCH('Data Input - Option 3'!BK$7,'Energy Prices'!$F$11:$CJ$11,0))/100000,"")</f>
        <v/>
      </c>
      <c r="BL97" s="536" t="str">
        <f>IFERROR(BL89*INDEX('Energy Prices'!$F$12:$CJ$17,MATCH('Data Input - Option 3'!$D97,'Energy Prices'!$C$12:$C$17,0),MATCH('Data Input - Option 3'!BL$7,'Energy Prices'!$F$11:$CJ$11,0))/100000,"")</f>
        <v/>
      </c>
      <c r="BM97" s="536" t="str">
        <f>IFERROR(BM89*INDEX('Energy Prices'!$F$12:$CJ$17,MATCH('Data Input - Option 3'!$D97,'Energy Prices'!$C$12:$C$17,0),MATCH('Data Input - Option 3'!BM$7,'Energy Prices'!$F$11:$CJ$11,0))/100000,"")</f>
        <v/>
      </c>
      <c r="BN97" s="536" t="str">
        <f>IFERROR(BN89*INDEX('Energy Prices'!$F$12:$CJ$17,MATCH('Data Input - Option 3'!$D97,'Energy Prices'!$C$12:$C$17,0),MATCH('Data Input - Option 3'!BN$7,'Energy Prices'!$F$11:$CJ$11,0))/100000,"")</f>
        <v/>
      </c>
      <c r="BO97" s="536" t="str">
        <f>IFERROR(BO89*INDEX('Energy Prices'!$F$12:$CJ$17,MATCH('Data Input - Option 3'!$D97,'Energy Prices'!$C$12:$C$17,0),MATCH('Data Input - Option 3'!BO$7,'Energy Prices'!$F$11:$CJ$11,0))/100000,"")</f>
        <v/>
      </c>
      <c r="BP97" s="536" t="str">
        <f>IFERROR(BP89*INDEX('Energy Prices'!$F$12:$CJ$17,MATCH('Data Input - Option 3'!$D97,'Energy Prices'!$C$12:$C$17,0),MATCH('Data Input - Option 3'!BP$7,'Energy Prices'!$F$11:$CJ$11,0))/100000,"")</f>
        <v/>
      </c>
      <c r="BQ97" s="536" t="str">
        <f>IFERROR(BQ89*INDEX('Energy Prices'!$F$12:$CJ$17,MATCH('Data Input - Option 3'!$D97,'Energy Prices'!$C$12:$C$17,0),MATCH('Data Input - Option 3'!BQ$7,'Energy Prices'!$F$11:$CJ$11,0))/100000,"")</f>
        <v/>
      </c>
      <c r="BR97" s="536" t="str">
        <f>IFERROR(BR89*INDEX('Energy Prices'!$F$12:$CJ$17,MATCH('Data Input - Option 3'!$D97,'Energy Prices'!$C$12:$C$17,0),MATCH('Data Input - Option 3'!BR$7,'Energy Prices'!$F$11:$CJ$11,0))/100000,"")</f>
        <v/>
      </c>
      <c r="BS97" s="536" t="str">
        <f>IFERROR(BS89*INDEX('Energy Prices'!$F$12:$CJ$17,MATCH('Data Input - Option 3'!$D97,'Energy Prices'!$C$12:$C$17,0),MATCH('Data Input - Option 3'!BS$7,'Energy Prices'!$F$11:$CJ$11,0))/100000,"")</f>
        <v/>
      </c>
      <c r="BT97" s="536" t="str">
        <f>IFERROR(BT89*INDEX('Energy Prices'!$F$12:$CJ$17,MATCH('Data Input - Option 3'!$D97,'Energy Prices'!$C$12:$C$17,0),MATCH('Data Input - Option 3'!BT$7,'Energy Prices'!$F$11:$CJ$11,0))/100000,"")</f>
        <v/>
      </c>
      <c r="BU97" s="536" t="str">
        <f>IFERROR(BU89*INDEX('Energy Prices'!$F$12:$CJ$17,MATCH('Data Input - Option 3'!$D97,'Energy Prices'!$C$12:$C$17,0),MATCH('Data Input - Option 3'!BU$7,'Energy Prices'!$F$11:$CJ$11,0))/100000,"")</f>
        <v/>
      </c>
      <c r="BV97" s="536" t="str">
        <f>IFERROR(BV89*INDEX('Energy Prices'!$F$12:$CJ$17,MATCH('Data Input - Option 3'!$D97,'Energy Prices'!$C$12:$C$17,0),MATCH('Data Input - Option 3'!BV$7,'Energy Prices'!$F$11:$CJ$11,0))/100000,"")</f>
        <v/>
      </c>
      <c r="BW97" s="536" t="str">
        <f>IFERROR(BW89*INDEX('Energy Prices'!$F$12:$CJ$17,MATCH('Data Input - Option 3'!$D97,'Energy Prices'!$C$12:$C$17,0),MATCH('Data Input - Option 3'!BW$7,'Energy Prices'!$F$11:$CJ$11,0))/100000,"")</f>
        <v/>
      </c>
      <c r="BX97" s="536" t="str">
        <f>IFERROR(BX89*INDEX('Energy Prices'!$F$12:$CJ$17,MATCH('Data Input - Option 3'!$D97,'Energy Prices'!$C$12:$C$17,0),MATCH('Data Input - Option 3'!BX$7,'Energy Prices'!$F$11:$CJ$11,0))/100000,"")</f>
        <v/>
      </c>
      <c r="BY97" s="536" t="str">
        <f>IFERROR(BY89*INDEX('Energy Prices'!$F$12:$CJ$17,MATCH('Data Input - Option 3'!$D97,'Energy Prices'!$C$12:$C$17,0),MATCH('Data Input - Option 3'!BY$7,'Energy Prices'!$F$11:$CJ$11,0))/100000,"")</f>
        <v/>
      </c>
      <c r="BZ97" s="536" t="str">
        <f>IFERROR(BZ89*INDEX('Energy Prices'!$F$12:$CJ$17,MATCH('Data Input - Option 3'!$D97,'Energy Prices'!$C$12:$C$17,0),MATCH('Data Input - Option 3'!BZ$7,'Energy Prices'!$F$11:$CJ$11,0))/100000,"")</f>
        <v/>
      </c>
      <c r="CA97" s="536" t="str">
        <f>IFERROR(CA89*INDEX('Energy Prices'!$F$12:$CJ$17,MATCH('Data Input - Option 3'!$D97,'Energy Prices'!$C$12:$C$17,0),MATCH('Data Input - Option 3'!CA$7,'Energy Prices'!$F$11:$CJ$11,0))/100000,"")</f>
        <v/>
      </c>
      <c r="CB97" s="536" t="str">
        <f>IFERROR(CB89*INDEX('Energy Prices'!$F$12:$CJ$17,MATCH('Data Input - Option 3'!$D97,'Energy Prices'!$C$12:$C$17,0),MATCH('Data Input - Option 3'!CB$7,'Energy Prices'!$F$11:$CJ$11,0))/100000,"")</f>
        <v/>
      </c>
      <c r="CC97" s="536" t="str">
        <f>IFERROR(CC89*INDEX('Energy Prices'!$F$12:$CJ$17,MATCH('Data Input - Option 3'!$D97,'Energy Prices'!$C$12:$C$17,0),MATCH('Data Input - Option 3'!CC$7,'Energy Prices'!$F$11:$CJ$11,0))/100000,"")</f>
        <v/>
      </c>
      <c r="CD97" s="536" t="str">
        <f>IFERROR(CD89*INDEX('Energy Prices'!$F$12:$CJ$17,MATCH('Data Input - Option 3'!$D97,'Energy Prices'!$C$12:$C$17,0),MATCH('Data Input - Option 3'!CD$7,'Energy Prices'!$F$11:$CJ$11,0))/100000,"")</f>
        <v/>
      </c>
      <c r="CE97" s="536" t="str">
        <f>IFERROR(CE89*INDEX('Energy Prices'!$F$12:$CJ$17,MATCH('Data Input - Option 3'!$D97,'Energy Prices'!$C$12:$C$17,0),MATCH('Data Input - Option 3'!CE$7,'Energy Prices'!$F$11:$CJ$11,0))/100000,"")</f>
        <v/>
      </c>
      <c r="CF97" s="536" t="str">
        <f>IFERROR(CF89*INDEX('Energy Prices'!$F$12:$CJ$17,MATCH('Data Input - Option 3'!$D97,'Energy Prices'!$C$12:$C$17,0),MATCH('Data Input - Option 3'!CF$7,'Energy Prices'!$F$11:$CJ$11,0))/100000,"")</f>
        <v/>
      </c>
      <c r="CG97" s="536" t="str">
        <f>IFERROR(CG89*INDEX('Energy Prices'!$F$12:$CJ$17,MATCH('Data Input - Option 3'!$D97,'Energy Prices'!$C$12:$C$17,0),MATCH('Data Input - Option 3'!CG$7,'Energy Prices'!$F$11:$CJ$11,0))/100000,"")</f>
        <v/>
      </c>
      <c r="CH97" s="536" t="str">
        <f>IFERROR(CH89*INDEX('Energy Prices'!$F$12:$CJ$17,MATCH('Data Input - Option 3'!$D97,'Energy Prices'!$C$12:$C$17,0),MATCH('Data Input - Option 3'!CH$7,'Energy Prices'!$F$11:$CJ$11,0))/100000,"")</f>
        <v/>
      </c>
      <c r="CI97" s="536" t="str">
        <f>IFERROR(CI89*INDEX('Energy Prices'!$F$12:$CJ$17,MATCH('Data Input - Option 3'!$D97,'Energy Prices'!$C$12:$C$17,0),MATCH('Data Input - Option 3'!CI$7,'Energy Prices'!$F$11:$CJ$11,0))/100000,"")</f>
        <v/>
      </c>
      <c r="CJ97" s="536" t="str">
        <f>IFERROR(CJ89*INDEX('Energy Prices'!$F$12:$CJ$17,MATCH('Data Input - Option 3'!$D97,'Energy Prices'!$C$12:$C$17,0),MATCH('Data Input - Option 3'!CJ$7,'Energy Prices'!$F$11:$CJ$11,0))/100000,"")</f>
        <v/>
      </c>
      <c r="CK97" s="536" t="str">
        <f>IFERROR(CK89*INDEX('Energy Prices'!$F$12:$CJ$17,MATCH('Data Input - Option 3'!$D97,'Energy Prices'!$C$12:$C$17,0),MATCH('Data Input - Option 3'!CK$7,'Energy Prices'!$F$11:$CJ$11,0))/100000,"")</f>
        <v/>
      </c>
      <c r="CL97" s="536" t="str">
        <f>IFERROR(CL89*INDEX('Energy Prices'!$F$12:$CJ$17,MATCH('Data Input - Option 3'!$D97,'Energy Prices'!$C$12:$C$17,0),MATCH('Data Input - Option 3'!CL$7,'Energy Prices'!$F$11:$CJ$11,0))/100000,"")</f>
        <v/>
      </c>
      <c r="CM97" s="536" t="str">
        <f>IFERROR(CM89*INDEX('Energy Prices'!$F$12:$CJ$17,MATCH('Data Input - Option 3'!$D97,'Energy Prices'!$C$12:$C$17,0),MATCH('Data Input - Option 3'!CM$7,'Energy Prices'!$F$11:$CJ$11,0))/100000,"")</f>
        <v/>
      </c>
      <c r="CN97" s="536" t="str">
        <f>IFERROR(CN89*INDEX('Energy Prices'!$F$12:$CJ$17,MATCH('Data Input - Option 3'!$D97,'Energy Prices'!$C$12:$C$17,0),MATCH('Data Input - Option 3'!CN$7,'Energy Prices'!$F$11:$CJ$11,0))/100000,"")</f>
        <v/>
      </c>
      <c r="CO97" s="536" t="str">
        <f>IFERROR(CO89*INDEX('Energy Prices'!$F$12:$CJ$17,MATCH('Data Input - Option 3'!$D97,'Energy Prices'!$C$12:$C$17,0),MATCH('Data Input - Option 3'!CO$7,'Energy Prices'!$F$11:$CJ$11,0))/100000,"")</f>
        <v/>
      </c>
      <c r="CP97" s="536" t="str">
        <f>IFERROR(CP89*INDEX('Energy Prices'!$F$12:$CJ$17,MATCH('Data Input - Option 3'!$D97,'Energy Prices'!$C$12:$C$17,0),MATCH('Data Input - Option 3'!CP$7,'Energy Prices'!$F$11:$CJ$11,0))/100000,"")</f>
        <v/>
      </c>
      <c r="CQ97" s="536" t="str">
        <f>IFERROR(CQ89*INDEX('Energy Prices'!$F$12:$CJ$17,MATCH('Data Input - Option 3'!$D97,'Energy Prices'!$C$12:$C$17,0),MATCH('Data Input - Option 3'!CQ$7,'Energy Prices'!$F$11:$CJ$11,0))/100000,"")</f>
        <v/>
      </c>
      <c r="CR97" s="536" t="str">
        <f>IFERROR(CR89*INDEX('Energy Prices'!$F$12:$CJ$17,MATCH('Data Input - Option 3'!$D97,'Energy Prices'!$C$12:$C$17,0),MATCH('Data Input - Option 3'!CR$7,'Energy Prices'!$F$11:$CJ$11,0))/100000,"")</f>
        <v/>
      </c>
      <c r="CS97" s="536" t="str">
        <f>IFERROR(CS89*INDEX('Energy Prices'!$F$12:$CJ$17,MATCH('Data Input - Option 3'!$D97,'Energy Prices'!$C$12:$C$17,0),MATCH('Data Input - Option 3'!CS$7,'Energy Prices'!$F$11:$CJ$11,0))/100000,"")</f>
        <v/>
      </c>
      <c r="CT97" s="536" t="str">
        <f>IFERROR(CT89*INDEX('Energy Prices'!$F$12:$CJ$17,MATCH('Data Input - Option 3'!$D97,'Energy Prices'!$C$12:$C$17,0),MATCH('Data Input - Option 3'!CT$7,'Energy Prices'!$F$11:$CJ$11,0))/100000,"")</f>
        <v/>
      </c>
      <c r="CU97" s="536" t="str">
        <f>IFERROR(CU89*INDEX('Energy Prices'!$F$12:$CJ$17,MATCH('Data Input - Option 3'!$D97,'Energy Prices'!$C$12:$C$17,0),MATCH('Data Input - Option 3'!CU$7,'Energy Prices'!$F$11:$CJ$11,0))/100000,"")</f>
        <v/>
      </c>
      <c r="CV97" s="536" t="str">
        <f>IFERROR(CV89*INDEX('Energy Prices'!$F$12:$CJ$17,MATCH('Data Input - Option 3'!$D97,'Energy Prices'!$C$12:$C$17,0),MATCH('Data Input - Option 3'!CV$7,'Energy Prices'!$F$11:$CJ$11,0))/100000,"")</f>
        <v/>
      </c>
      <c r="CW97" s="536" t="str">
        <f>IFERROR(CW89*INDEX('Energy Prices'!$F$12:$CJ$17,MATCH('Data Input - Option 3'!$D97,'Energy Prices'!$C$12:$C$17,0),MATCH('Data Input - Option 3'!CW$7,'Energy Prices'!$F$11:$CJ$11,0))/100000,"")</f>
        <v/>
      </c>
      <c r="CX97" s="536" t="str">
        <f>IFERROR(CX89*INDEX('Energy Prices'!$F$12:$CJ$17,MATCH('Data Input - Option 3'!$D97,'Energy Prices'!$C$12:$C$17,0),MATCH('Data Input - Option 3'!CX$7,'Energy Prices'!$F$11:$CJ$11,0))/100000,"")</f>
        <v/>
      </c>
      <c r="CY97" s="536" t="str">
        <f>IFERROR(CY89*INDEX('Energy Prices'!$F$12:$CJ$17,MATCH('Data Input - Option 3'!$D97,'Energy Prices'!$C$12:$C$17,0),MATCH('Data Input - Option 3'!CY$7,'Energy Prices'!$F$11:$CJ$11,0))/100000,"")</f>
        <v/>
      </c>
      <c r="CZ97" s="536" t="str">
        <f>IFERROR(CZ89*INDEX('Energy Prices'!$F$12:$CJ$17,MATCH('Data Input - Option 3'!$D97,'Energy Prices'!$C$12:$C$17,0),MATCH('Data Input - Option 3'!CZ$7,'Energy Prices'!$F$11:$CJ$11,0))/100000,"")</f>
        <v/>
      </c>
      <c r="DA97" s="536" t="str">
        <f>IFERROR(DA89*INDEX('Energy Prices'!$F$12:$CJ$17,MATCH('Data Input - Option 3'!$D97,'Energy Prices'!$C$12:$C$17,0),MATCH('Data Input - Option 3'!DA$7,'Energy Prices'!$F$11:$CJ$11,0))/100000,"")</f>
        <v/>
      </c>
      <c r="DB97" s="536" t="str">
        <f>IFERROR(DB89*INDEX('Energy Prices'!$F$12:$CJ$17,MATCH('Data Input - Option 3'!$D97,'Energy Prices'!$C$12:$C$17,0),MATCH('Data Input - Option 3'!DB$7,'Energy Prices'!$F$11:$CJ$11,0))/100000,"")</f>
        <v/>
      </c>
      <c r="DC97" s="536" t="str">
        <f>IFERROR(DC89*INDEX('Energy Prices'!$F$12:$CJ$17,MATCH('Data Input - Option 3'!$D97,'Energy Prices'!$C$12:$C$17,0),MATCH('Data Input - Option 3'!DC$7,'Energy Prices'!$F$11:$CJ$11,0))/100000,"")</f>
        <v/>
      </c>
      <c r="DD97" s="225"/>
      <c r="DE97" s="220"/>
    </row>
    <row r="98" spans="2:109" x14ac:dyDescent="0.25">
      <c r="B98" s="217"/>
      <c r="C98" s="263" t="s">
        <v>970</v>
      </c>
      <c r="D98" s="226" t="str">
        <f t="shared" si="6"/>
        <v>Other (please specify)</v>
      </c>
      <c r="E98" s="219" t="s">
        <v>1117</v>
      </c>
      <c r="F98" s="225"/>
      <c r="G98" s="219"/>
      <c r="H98" s="271"/>
      <c r="I98" s="271"/>
      <c r="J98" s="271"/>
      <c r="K98" s="271"/>
      <c r="L98" s="271"/>
      <c r="M98" s="271"/>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c r="AK98" s="271"/>
      <c r="AL98" s="271"/>
      <c r="AM98" s="271"/>
      <c r="AN98" s="271"/>
      <c r="AO98" s="271"/>
      <c r="AP98" s="271"/>
      <c r="AQ98" s="271"/>
      <c r="AR98" s="271"/>
      <c r="AS98" s="271"/>
      <c r="AT98" s="271"/>
      <c r="AU98" s="271"/>
      <c r="AV98" s="271"/>
      <c r="AW98" s="271"/>
      <c r="AX98" s="271"/>
      <c r="AY98" s="271"/>
      <c r="AZ98" s="271"/>
      <c r="BA98" s="271"/>
      <c r="BB98" s="271"/>
      <c r="BC98" s="271"/>
      <c r="BD98" s="271"/>
      <c r="BE98" s="271"/>
      <c r="BF98" s="271"/>
      <c r="BG98" s="271"/>
      <c r="BH98" s="271"/>
      <c r="BI98" s="271"/>
      <c r="BJ98" s="271"/>
      <c r="BK98" s="271"/>
      <c r="BL98" s="271"/>
      <c r="BM98" s="271"/>
      <c r="BN98" s="271"/>
      <c r="BO98" s="271"/>
      <c r="BP98" s="271"/>
      <c r="BQ98" s="271"/>
      <c r="BR98" s="271"/>
      <c r="BS98" s="271"/>
      <c r="BT98" s="271"/>
      <c r="BU98" s="271"/>
      <c r="BV98" s="271"/>
      <c r="BW98" s="271"/>
      <c r="BX98" s="271"/>
      <c r="BY98" s="271"/>
      <c r="BZ98" s="271"/>
      <c r="CA98" s="271"/>
      <c r="CB98" s="271"/>
      <c r="CC98" s="271"/>
      <c r="CD98" s="271"/>
      <c r="CE98" s="271"/>
      <c r="CF98" s="271"/>
      <c r="CG98" s="271"/>
      <c r="CH98" s="271"/>
      <c r="CI98" s="271"/>
      <c r="CJ98" s="271"/>
      <c r="CK98" s="271"/>
      <c r="CL98" s="271"/>
      <c r="CM98" s="271"/>
      <c r="CN98" s="271"/>
      <c r="CO98" s="271"/>
      <c r="CP98" s="271"/>
      <c r="CQ98" s="271"/>
      <c r="CR98" s="271"/>
      <c r="CS98" s="271"/>
      <c r="CT98" s="271"/>
      <c r="CU98" s="271"/>
      <c r="CV98" s="271"/>
      <c r="CW98" s="271"/>
      <c r="CX98" s="271"/>
      <c r="CY98" s="271"/>
      <c r="CZ98" s="271"/>
      <c r="DA98" s="271"/>
      <c r="DB98" s="271"/>
      <c r="DC98" s="271"/>
      <c r="DD98" s="218"/>
      <c r="DE98" s="220"/>
    </row>
    <row r="99" spans="2:109" x14ac:dyDescent="0.25">
      <c r="B99" s="217"/>
      <c r="C99" s="260"/>
      <c r="D99" s="226"/>
      <c r="E99" s="219"/>
      <c r="F99" s="219"/>
      <c r="G99" s="219"/>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8"/>
      <c r="BL99" s="218"/>
      <c r="BM99" s="218"/>
      <c r="BN99" s="218"/>
      <c r="BO99" s="218"/>
      <c r="BP99" s="218"/>
      <c r="BQ99" s="218"/>
      <c r="BR99" s="218"/>
      <c r="BS99" s="218"/>
      <c r="BT99" s="218"/>
      <c r="BU99" s="218"/>
      <c r="BV99" s="218"/>
      <c r="BW99" s="218"/>
      <c r="BX99" s="218"/>
      <c r="BY99" s="218"/>
      <c r="BZ99" s="218"/>
      <c r="CA99" s="218"/>
      <c r="CB99" s="218"/>
      <c r="CC99" s="218"/>
      <c r="CD99" s="218"/>
      <c r="CE99" s="218"/>
      <c r="CF99" s="218"/>
      <c r="CG99" s="218"/>
      <c r="CH99" s="218"/>
      <c r="CI99" s="218"/>
      <c r="CJ99" s="218"/>
      <c r="CK99" s="218"/>
      <c r="CL99" s="218"/>
      <c r="CM99" s="218"/>
      <c r="CN99" s="218"/>
      <c r="CO99" s="218"/>
      <c r="CP99" s="218"/>
      <c r="CQ99" s="218"/>
      <c r="CR99" s="218"/>
      <c r="CS99" s="218"/>
      <c r="CT99" s="218"/>
      <c r="CU99" s="218"/>
      <c r="CV99" s="218"/>
      <c r="CW99" s="218"/>
      <c r="CX99" s="218"/>
      <c r="CY99" s="218"/>
      <c r="CZ99" s="218"/>
      <c r="DA99" s="218"/>
      <c r="DB99" s="218"/>
      <c r="DC99" s="218"/>
      <c r="DD99" s="218"/>
      <c r="DE99" s="220"/>
    </row>
    <row r="100" spans="2:109" x14ac:dyDescent="0.25">
      <c r="B100" s="217"/>
      <c r="C100" s="260"/>
      <c r="D100" s="272" t="s">
        <v>116</v>
      </c>
      <c r="E100" s="273" t="s">
        <v>1117</v>
      </c>
      <c r="F100" s="276" t="s">
        <v>571</v>
      </c>
      <c r="G100" s="276"/>
      <c r="H100" s="535">
        <f>SUM(H92:H99)</f>
        <v>0</v>
      </c>
      <c r="I100" s="535">
        <f>SUM(I92:I99)</f>
        <v>0</v>
      </c>
      <c r="J100" s="535">
        <f t="shared" ref="J100:BU100" si="7">SUM(J92:J99)</f>
        <v>0</v>
      </c>
      <c r="K100" s="535">
        <f t="shared" si="7"/>
        <v>0</v>
      </c>
      <c r="L100" s="535">
        <f t="shared" si="7"/>
        <v>0</v>
      </c>
      <c r="M100" s="535">
        <f t="shared" si="7"/>
        <v>0</v>
      </c>
      <c r="N100" s="535">
        <f t="shared" si="7"/>
        <v>0</v>
      </c>
      <c r="O100" s="535">
        <f t="shared" si="7"/>
        <v>0</v>
      </c>
      <c r="P100" s="535">
        <f t="shared" si="7"/>
        <v>0</v>
      </c>
      <c r="Q100" s="535">
        <f t="shared" si="7"/>
        <v>0</v>
      </c>
      <c r="R100" s="535">
        <f t="shared" si="7"/>
        <v>0</v>
      </c>
      <c r="S100" s="535">
        <f t="shared" si="7"/>
        <v>0</v>
      </c>
      <c r="T100" s="535">
        <f t="shared" si="7"/>
        <v>0</v>
      </c>
      <c r="U100" s="535">
        <f t="shared" si="7"/>
        <v>0</v>
      </c>
      <c r="V100" s="535">
        <f t="shared" si="7"/>
        <v>0</v>
      </c>
      <c r="W100" s="535">
        <f t="shared" si="7"/>
        <v>0</v>
      </c>
      <c r="X100" s="535">
        <f t="shared" si="7"/>
        <v>0</v>
      </c>
      <c r="Y100" s="535">
        <f t="shared" si="7"/>
        <v>0</v>
      </c>
      <c r="Z100" s="535">
        <f t="shared" si="7"/>
        <v>0</v>
      </c>
      <c r="AA100" s="535">
        <f t="shared" si="7"/>
        <v>0</v>
      </c>
      <c r="AB100" s="535">
        <f t="shared" si="7"/>
        <v>0</v>
      </c>
      <c r="AC100" s="535">
        <f t="shared" si="7"/>
        <v>0</v>
      </c>
      <c r="AD100" s="535">
        <f t="shared" si="7"/>
        <v>0</v>
      </c>
      <c r="AE100" s="535">
        <f t="shared" si="7"/>
        <v>0</v>
      </c>
      <c r="AF100" s="535">
        <f t="shared" si="7"/>
        <v>0</v>
      </c>
      <c r="AG100" s="535">
        <f t="shared" si="7"/>
        <v>0</v>
      </c>
      <c r="AH100" s="535">
        <f t="shared" si="7"/>
        <v>0</v>
      </c>
      <c r="AI100" s="535">
        <f t="shared" si="7"/>
        <v>0</v>
      </c>
      <c r="AJ100" s="535">
        <f t="shared" si="7"/>
        <v>0</v>
      </c>
      <c r="AK100" s="535">
        <f t="shared" si="7"/>
        <v>0</v>
      </c>
      <c r="AL100" s="535">
        <f t="shared" si="7"/>
        <v>0</v>
      </c>
      <c r="AM100" s="535">
        <f t="shared" si="7"/>
        <v>0</v>
      </c>
      <c r="AN100" s="535">
        <f t="shared" si="7"/>
        <v>0</v>
      </c>
      <c r="AO100" s="535">
        <f t="shared" si="7"/>
        <v>0</v>
      </c>
      <c r="AP100" s="535">
        <f t="shared" si="7"/>
        <v>0</v>
      </c>
      <c r="AQ100" s="535">
        <f t="shared" si="7"/>
        <v>0</v>
      </c>
      <c r="AR100" s="535">
        <f t="shared" si="7"/>
        <v>0</v>
      </c>
      <c r="AS100" s="535">
        <f t="shared" si="7"/>
        <v>0</v>
      </c>
      <c r="AT100" s="535">
        <f t="shared" si="7"/>
        <v>0</v>
      </c>
      <c r="AU100" s="535">
        <f t="shared" si="7"/>
        <v>0</v>
      </c>
      <c r="AV100" s="535">
        <f t="shared" si="7"/>
        <v>0</v>
      </c>
      <c r="AW100" s="535">
        <f t="shared" si="7"/>
        <v>0</v>
      </c>
      <c r="AX100" s="535">
        <f t="shared" si="7"/>
        <v>0</v>
      </c>
      <c r="AY100" s="535">
        <f t="shared" si="7"/>
        <v>0</v>
      </c>
      <c r="AZ100" s="535">
        <f t="shared" si="7"/>
        <v>0</v>
      </c>
      <c r="BA100" s="535">
        <f t="shared" si="7"/>
        <v>0</v>
      </c>
      <c r="BB100" s="535">
        <f t="shared" si="7"/>
        <v>0</v>
      </c>
      <c r="BC100" s="535">
        <f t="shared" si="7"/>
        <v>0</v>
      </c>
      <c r="BD100" s="535">
        <f t="shared" si="7"/>
        <v>0</v>
      </c>
      <c r="BE100" s="535">
        <f t="shared" si="7"/>
        <v>0</v>
      </c>
      <c r="BF100" s="535">
        <f t="shared" si="7"/>
        <v>0</v>
      </c>
      <c r="BG100" s="535">
        <f t="shared" si="7"/>
        <v>0</v>
      </c>
      <c r="BH100" s="535">
        <f t="shared" si="7"/>
        <v>0</v>
      </c>
      <c r="BI100" s="535">
        <f t="shared" si="7"/>
        <v>0</v>
      </c>
      <c r="BJ100" s="535">
        <f t="shared" si="7"/>
        <v>0</v>
      </c>
      <c r="BK100" s="535">
        <f t="shared" si="7"/>
        <v>0</v>
      </c>
      <c r="BL100" s="535">
        <f t="shared" si="7"/>
        <v>0</v>
      </c>
      <c r="BM100" s="535">
        <f t="shared" si="7"/>
        <v>0</v>
      </c>
      <c r="BN100" s="535">
        <f t="shared" si="7"/>
        <v>0</v>
      </c>
      <c r="BO100" s="535">
        <f t="shared" si="7"/>
        <v>0</v>
      </c>
      <c r="BP100" s="535">
        <f t="shared" si="7"/>
        <v>0</v>
      </c>
      <c r="BQ100" s="535">
        <f t="shared" si="7"/>
        <v>0</v>
      </c>
      <c r="BR100" s="535">
        <f t="shared" si="7"/>
        <v>0</v>
      </c>
      <c r="BS100" s="535">
        <f t="shared" si="7"/>
        <v>0</v>
      </c>
      <c r="BT100" s="535">
        <f t="shared" si="7"/>
        <v>0</v>
      </c>
      <c r="BU100" s="535">
        <f t="shared" si="7"/>
        <v>0</v>
      </c>
      <c r="BV100" s="535">
        <f t="shared" ref="BV100:DC100" si="8">SUM(BV92:BV99)</f>
        <v>0</v>
      </c>
      <c r="BW100" s="535">
        <f t="shared" si="8"/>
        <v>0</v>
      </c>
      <c r="BX100" s="535">
        <f t="shared" si="8"/>
        <v>0</v>
      </c>
      <c r="BY100" s="535">
        <f t="shared" si="8"/>
        <v>0</v>
      </c>
      <c r="BZ100" s="535">
        <f t="shared" si="8"/>
        <v>0</v>
      </c>
      <c r="CA100" s="535">
        <f t="shared" si="8"/>
        <v>0</v>
      </c>
      <c r="CB100" s="535">
        <f t="shared" si="8"/>
        <v>0</v>
      </c>
      <c r="CC100" s="535">
        <f t="shared" si="8"/>
        <v>0</v>
      </c>
      <c r="CD100" s="535">
        <f t="shared" si="8"/>
        <v>0</v>
      </c>
      <c r="CE100" s="535">
        <f t="shared" si="8"/>
        <v>0</v>
      </c>
      <c r="CF100" s="535">
        <f t="shared" si="8"/>
        <v>0</v>
      </c>
      <c r="CG100" s="535">
        <f t="shared" si="8"/>
        <v>0</v>
      </c>
      <c r="CH100" s="535">
        <f t="shared" si="8"/>
        <v>0</v>
      </c>
      <c r="CI100" s="535">
        <f t="shared" si="8"/>
        <v>0</v>
      </c>
      <c r="CJ100" s="535">
        <f t="shared" si="8"/>
        <v>0</v>
      </c>
      <c r="CK100" s="535">
        <f t="shared" si="8"/>
        <v>0</v>
      </c>
      <c r="CL100" s="535">
        <f t="shared" si="8"/>
        <v>0</v>
      </c>
      <c r="CM100" s="535">
        <f t="shared" si="8"/>
        <v>0</v>
      </c>
      <c r="CN100" s="535">
        <f t="shared" si="8"/>
        <v>0</v>
      </c>
      <c r="CO100" s="535">
        <f t="shared" si="8"/>
        <v>0</v>
      </c>
      <c r="CP100" s="535">
        <f t="shared" si="8"/>
        <v>0</v>
      </c>
      <c r="CQ100" s="535">
        <f t="shared" si="8"/>
        <v>0</v>
      </c>
      <c r="CR100" s="535">
        <f t="shared" si="8"/>
        <v>0</v>
      </c>
      <c r="CS100" s="535">
        <f t="shared" si="8"/>
        <v>0</v>
      </c>
      <c r="CT100" s="535">
        <f t="shared" si="8"/>
        <v>0</v>
      </c>
      <c r="CU100" s="535">
        <f t="shared" si="8"/>
        <v>0</v>
      </c>
      <c r="CV100" s="535">
        <f t="shared" si="8"/>
        <v>0</v>
      </c>
      <c r="CW100" s="535">
        <f t="shared" si="8"/>
        <v>0</v>
      </c>
      <c r="CX100" s="535">
        <f t="shared" si="8"/>
        <v>0</v>
      </c>
      <c r="CY100" s="535">
        <f t="shared" si="8"/>
        <v>0</v>
      </c>
      <c r="CZ100" s="535">
        <f t="shared" si="8"/>
        <v>0</v>
      </c>
      <c r="DA100" s="535">
        <f t="shared" si="8"/>
        <v>0</v>
      </c>
      <c r="DB100" s="535">
        <f t="shared" si="8"/>
        <v>0</v>
      </c>
      <c r="DC100" s="535">
        <f t="shared" si="8"/>
        <v>0</v>
      </c>
      <c r="DD100" s="225"/>
      <c r="DE100" s="220"/>
    </row>
    <row r="101" spans="2:109" x14ac:dyDescent="0.25">
      <c r="B101" s="217"/>
      <c r="C101" s="260"/>
      <c r="D101" s="226"/>
      <c r="E101" s="219"/>
      <c r="F101" s="219"/>
      <c r="G101" s="219"/>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8"/>
      <c r="BL101" s="218"/>
      <c r="BM101" s="218"/>
      <c r="BN101" s="218"/>
      <c r="BO101" s="218"/>
      <c r="BP101" s="218"/>
      <c r="BQ101" s="218"/>
      <c r="BR101" s="218"/>
      <c r="BS101" s="218"/>
      <c r="BT101" s="218"/>
      <c r="BU101" s="218"/>
      <c r="BV101" s="218"/>
      <c r="BW101" s="218"/>
      <c r="BX101" s="218"/>
      <c r="BY101" s="218"/>
      <c r="BZ101" s="218"/>
      <c r="CA101" s="218"/>
      <c r="CB101" s="218"/>
      <c r="CC101" s="218"/>
      <c r="CD101" s="218"/>
      <c r="CE101" s="218"/>
      <c r="CF101" s="218"/>
      <c r="CG101" s="218"/>
      <c r="CH101" s="218"/>
      <c r="CI101" s="218"/>
      <c r="CJ101" s="218"/>
      <c r="CK101" s="218"/>
      <c r="CL101" s="218"/>
      <c r="CM101" s="218"/>
      <c r="CN101" s="218"/>
      <c r="CO101" s="218"/>
      <c r="CP101" s="218"/>
      <c r="CQ101" s="218"/>
      <c r="CR101" s="218"/>
      <c r="CS101" s="218"/>
      <c r="CT101" s="218"/>
      <c r="CU101" s="218"/>
      <c r="CV101" s="218"/>
      <c r="CW101" s="218"/>
      <c r="CX101" s="218"/>
      <c r="CY101" s="218"/>
      <c r="CZ101" s="218"/>
      <c r="DA101" s="218"/>
      <c r="DB101" s="218"/>
      <c r="DC101" s="218"/>
      <c r="DD101" s="218"/>
      <c r="DE101" s="220"/>
    </row>
    <row r="102" spans="2:109" ht="20.25" customHeight="1" x14ac:dyDescent="0.25">
      <c r="B102" s="217"/>
      <c r="C102" s="262" t="s">
        <v>53</v>
      </c>
      <c r="D102" s="240"/>
      <c r="E102" s="239"/>
      <c r="F102" s="239"/>
      <c r="G102" s="239"/>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20"/>
    </row>
    <row r="103" spans="2:109" x14ac:dyDescent="0.25">
      <c r="B103" s="217"/>
      <c r="C103" s="260"/>
      <c r="D103" s="216"/>
      <c r="E103" s="219"/>
      <c r="F103" s="219"/>
      <c r="G103" s="219"/>
      <c r="H103" s="218"/>
      <c r="I103" s="218"/>
      <c r="J103" s="218"/>
      <c r="K103" s="218"/>
      <c r="L103" s="218"/>
      <c r="M103" s="218"/>
      <c r="N103" s="218"/>
      <c r="O103" s="218"/>
      <c r="P103" s="218"/>
      <c r="Q103" s="218"/>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8"/>
      <c r="BL103" s="218"/>
      <c r="BM103" s="218"/>
      <c r="BN103" s="218"/>
      <c r="BO103" s="218"/>
      <c r="BP103" s="218"/>
      <c r="BQ103" s="218"/>
      <c r="BR103" s="218"/>
      <c r="BS103" s="218"/>
      <c r="BT103" s="218"/>
      <c r="BU103" s="218"/>
      <c r="BV103" s="218"/>
      <c r="BW103" s="218"/>
      <c r="BX103" s="218"/>
      <c r="BY103" s="218"/>
      <c r="BZ103" s="218"/>
      <c r="CA103" s="218"/>
      <c r="CB103" s="218"/>
      <c r="CC103" s="218"/>
      <c r="CD103" s="218"/>
      <c r="CE103" s="218"/>
      <c r="CF103" s="218"/>
      <c r="CG103" s="218"/>
      <c r="CH103" s="218"/>
      <c r="CI103" s="218"/>
      <c r="CJ103" s="218"/>
      <c r="CK103" s="218"/>
      <c r="CL103" s="218"/>
      <c r="CM103" s="218"/>
      <c r="CN103" s="218"/>
      <c r="CO103" s="218"/>
      <c r="CP103" s="218"/>
      <c r="CQ103" s="218"/>
      <c r="CR103" s="218"/>
      <c r="CS103" s="218"/>
      <c r="CT103" s="218"/>
      <c r="CU103" s="218"/>
      <c r="CV103" s="218"/>
      <c r="CW103" s="218"/>
      <c r="CX103" s="218"/>
      <c r="CY103" s="218"/>
      <c r="CZ103" s="218"/>
      <c r="DA103" s="218"/>
      <c r="DB103" s="218"/>
      <c r="DC103" s="218"/>
      <c r="DD103" s="218"/>
      <c r="DE103" s="220"/>
    </row>
    <row r="104" spans="2:109" ht="21" x14ac:dyDescent="0.25">
      <c r="B104" s="217"/>
      <c r="C104" s="260"/>
      <c r="D104" s="115" t="s">
        <v>37</v>
      </c>
      <c r="E104" s="238" t="s">
        <v>549</v>
      </c>
      <c r="F104" s="239"/>
      <c r="G104" s="239"/>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c r="AI104" s="237"/>
      <c r="AJ104" s="237"/>
      <c r="AK104" s="237"/>
      <c r="AL104" s="237"/>
      <c r="AM104" s="237"/>
      <c r="AN104" s="237"/>
      <c r="AO104" s="237"/>
      <c r="AP104" s="237"/>
      <c r="AQ104" s="237"/>
      <c r="AR104" s="237"/>
      <c r="AS104" s="237"/>
      <c r="AT104" s="237"/>
      <c r="AU104" s="237"/>
      <c r="AV104" s="237"/>
      <c r="AW104" s="237"/>
      <c r="AX104" s="237"/>
      <c r="AY104" s="237"/>
      <c r="AZ104" s="237"/>
      <c r="BA104" s="237"/>
      <c r="BB104" s="237"/>
      <c r="BC104" s="237"/>
      <c r="BD104" s="237"/>
      <c r="BE104" s="237"/>
      <c r="BF104" s="237"/>
      <c r="BG104" s="237"/>
      <c r="BH104" s="237"/>
      <c r="BI104" s="237"/>
      <c r="BJ104" s="237"/>
      <c r="BK104" s="237"/>
      <c r="BL104" s="237"/>
      <c r="BM104" s="237"/>
      <c r="BN104" s="237"/>
      <c r="BO104" s="237"/>
      <c r="BP104" s="237"/>
      <c r="BQ104" s="237"/>
      <c r="BR104" s="237"/>
      <c r="BS104" s="237"/>
      <c r="BT104" s="237"/>
      <c r="BU104" s="237"/>
      <c r="BV104" s="237"/>
      <c r="BW104" s="237"/>
      <c r="BX104" s="237"/>
      <c r="BY104" s="237"/>
      <c r="BZ104" s="237"/>
      <c r="CA104" s="237"/>
      <c r="CB104" s="237"/>
      <c r="CC104" s="237"/>
      <c r="CD104" s="237"/>
      <c r="CE104" s="237"/>
      <c r="CF104" s="237"/>
      <c r="CG104" s="237"/>
      <c r="CH104" s="237"/>
      <c r="CI104" s="237"/>
      <c r="CJ104" s="237"/>
      <c r="CK104" s="237"/>
      <c r="CL104" s="237"/>
      <c r="CM104" s="237"/>
      <c r="CN104" s="237"/>
      <c r="CO104" s="237"/>
      <c r="CP104" s="237"/>
      <c r="CQ104" s="237"/>
      <c r="CR104" s="237"/>
      <c r="CS104" s="237"/>
      <c r="CT104" s="237"/>
      <c r="CU104" s="237"/>
      <c r="CV104" s="237"/>
      <c r="CW104" s="237"/>
      <c r="CX104" s="237"/>
      <c r="CY104" s="237"/>
      <c r="CZ104" s="237"/>
      <c r="DA104" s="237"/>
      <c r="DB104" s="237"/>
      <c r="DC104" s="237"/>
      <c r="DD104" s="237"/>
      <c r="DE104" s="220"/>
    </row>
    <row r="105" spans="2:109" x14ac:dyDescent="0.25">
      <c r="B105" s="217"/>
      <c r="C105" s="263" t="s">
        <v>971</v>
      </c>
      <c r="D105" s="213"/>
      <c r="E105" s="219" t="s">
        <v>120</v>
      </c>
      <c r="F105" s="143" t="s">
        <v>617</v>
      </c>
      <c r="G105" s="219"/>
      <c r="H105" s="275"/>
      <c r="I105" s="275"/>
      <c r="J105" s="275"/>
      <c r="K105" s="275"/>
      <c r="L105" s="275"/>
      <c r="M105" s="275"/>
      <c r="N105" s="275"/>
      <c r="O105" s="275"/>
      <c r="P105" s="275"/>
      <c r="Q105" s="275"/>
      <c r="R105" s="275"/>
      <c r="S105" s="275"/>
      <c r="T105" s="275"/>
      <c r="U105" s="275"/>
      <c r="V105" s="275"/>
      <c r="W105" s="275"/>
      <c r="X105" s="275"/>
      <c r="Y105" s="275"/>
      <c r="Z105" s="275"/>
      <c r="AA105" s="275"/>
      <c r="AB105" s="275"/>
      <c r="AC105" s="275"/>
      <c r="AD105" s="275"/>
      <c r="AE105" s="275"/>
      <c r="AF105" s="275"/>
      <c r="AG105" s="760"/>
      <c r="AH105" s="760"/>
      <c r="AI105" s="760"/>
      <c r="AJ105" s="760"/>
      <c r="AK105" s="760"/>
      <c r="AL105" s="760"/>
      <c r="AM105" s="760"/>
      <c r="AN105" s="760"/>
      <c r="AO105" s="760"/>
      <c r="AP105" s="760"/>
      <c r="AQ105" s="760"/>
      <c r="AR105" s="760"/>
      <c r="AS105" s="760"/>
      <c r="AT105" s="760"/>
      <c r="AU105" s="760"/>
      <c r="AV105" s="760"/>
      <c r="AW105" s="760"/>
      <c r="AX105" s="760"/>
      <c r="AY105" s="760"/>
      <c r="AZ105" s="760"/>
      <c r="BA105" s="760"/>
      <c r="BB105" s="760"/>
      <c r="BC105" s="760"/>
      <c r="BD105" s="760"/>
      <c r="BE105" s="760"/>
      <c r="BF105" s="760"/>
      <c r="BG105" s="760"/>
      <c r="BH105" s="760"/>
      <c r="BI105" s="760"/>
      <c r="BJ105" s="760"/>
      <c r="BK105" s="760"/>
      <c r="BL105" s="760"/>
      <c r="BM105" s="760"/>
      <c r="BN105" s="760"/>
      <c r="BO105" s="760"/>
      <c r="BP105" s="760"/>
      <c r="BQ105" s="760"/>
      <c r="BR105" s="760"/>
      <c r="BS105" s="760"/>
      <c r="BT105" s="760"/>
      <c r="BU105" s="760"/>
      <c r="BV105" s="760"/>
      <c r="BW105" s="760"/>
      <c r="BX105" s="760"/>
      <c r="BY105" s="760"/>
      <c r="BZ105" s="760"/>
      <c r="CA105" s="760"/>
      <c r="CB105" s="760"/>
      <c r="CC105" s="760"/>
      <c r="CD105" s="760"/>
      <c r="CE105" s="760"/>
      <c r="CF105" s="760"/>
      <c r="CG105" s="760"/>
      <c r="CH105" s="760"/>
      <c r="CI105" s="760"/>
      <c r="CJ105" s="760"/>
      <c r="CK105" s="760"/>
      <c r="CL105" s="760"/>
      <c r="CM105" s="760"/>
      <c r="CN105" s="760"/>
      <c r="CO105" s="760"/>
      <c r="CP105" s="760"/>
      <c r="CQ105" s="760"/>
      <c r="CR105" s="760"/>
      <c r="CS105" s="760"/>
      <c r="CT105" s="760"/>
      <c r="CU105" s="760"/>
      <c r="CV105" s="760"/>
      <c r="CW105" s="760"/>
      <c r="CX105" s="760"/>
      <c r="CY105" s="760"/>
      <c r="CZ105" s="760"/>
      <c r="DA105" s="760"/>
      <c r="DB105" s="760"/>
      <c r="DC105" s="760"/>
      <c r="DD105" s="218"/>
      <c r="DE105" s="220"/>
    </row>
    <row r="106" spans="2:109" x14ac:dyDescent="0.25">
      <c r="B106" s="217"/>
      <c r="C106" s="260"/>
      <c r="D106" s="213"/>
      <c r="E106" s="219" t="s">
        <v>120</v>
      </c>
      <c r="F106" s="143" t="s">
        <v>617</v>
      </c>
      <c r="G106" s="219"/>
      <c r="H106" s="275"/>
      <c r="I106" s="760"/>
      <c r="J106" s="760"/>
      <c r="K106" s="760"/>
      <c r="L106" s="760"/>
      <c r="M106" s="760"/>
      <c r="N106" s="760"/>
      <c r="O106" s="760"/>
      <c r="P106" s="760"/>
      <c r="Q106" s="760"/>
      <c r="R106" s="760"/>
      <c r="S106" s="760"/>
      <c r="T106" s="760"/>
      <c r="U106" s="760"/>
      <c r="V106" s="760"/>
      <c r="W106" s="760"/>
      <c r="X106" s="760"/>
      <c r="Y106" s="760"/>
      <c r="Z106" s="760"/>
      <c r="AA106" s="760"/>
      <c r="AB106" s="760"/>
      <c r="AC106" s="760"/>
      <c r="AD106" s="760"/>
      <c r="AE106" s="760"/>
      <c r="AF106" s="760"/>
      <c r="AG106" s="760"/>
      <c r="AH106" s="760"/>
      <c r="AI106" s="760"/>
      <c r="AJ106" s="760"/>
      <c r="AK106" s="760"/>
      <c r="AL106" s="760"/>
      <c r="AM106" s="760"/>
      <c r="AN106" s="760"/>
      <c r="AO106" s="760"/>
      <c r="AP106" s="760"/>
      <c r="AQ106" s="760"/>
      <c r="AR106" s="760"/>
      <c r="AS106" s="760"/>
      <c r="AT106" s="760"/>
      <c r="AU106" s="760"/>
      <c r="AV106" s="760"/>
      <c r="AW106" s="760"/>
      <c r="AX106" s="760"/>
      <c r="AY106" s="760"/>
      <c r="AZ106" s="760"/>
      <c r="BA106" s="760"/>
      <c r="BB106" s="760"/>
      <c r="BC106" s="760"/>
      <c r="BD106" s="760"/>
      <c r="BE106" s="760"/>
      <c r="BF106" s="760"/>
      <c r="BG106" s="760"/>
      <c r="BH106" s="760"/>
      <c r="BI106" s="760"/>
      <c r="BJ106" s="760"/>
      <c r="BK106" s="760"/>
      <c r="BL106" s="760"/>
      <c r="BM106" s="760"/>
      <c r="BN106" s="760"/>
      <c r="BO106" s="760"/>
      <c r="BP106" s="760"/>
      <c r="BQ106" s="760"/>
      <c r="BR106" s="760"/>
      <c r="BS106" s="760"/>
      <c r="BT106" s="760"/>
      <c r="BU106" s="760"/>
      <c r="BV106" s="760"/>
      <c r="BW106" s="760"/>
      <c r="BX106" s="760"/>
      <c r="BY106" s="760"/>
      <c r="BZ106" s="760"/>
      <c r="CA106" s="760"/>
      <c r="CB106" s="760"/>
      <c r="CC106" s="760"/>
      <c r="CD106" s="760"/>
      <c r="CE106" s="760"/>
      <c r="CF106" s="760"/>
      <c r="CG106" s="760"/>
      <c r="CH106" s="760"/>
      <c r="CI106" s="760"/>
      <c r="CJ106" s="760"/>
      <c r="CK106" s="760"/>
      <c r="CL106" s="760"/>
      <c r="CM106" s="760"/>
      <c r="CN106" s="760"/>
      <c r="CO106" s="760"/>
      <c r="CP106" s="760"/>
      <c r="CQ106" s="760"/>
      <c r="CR106" s="760"/>
      <c r="CS106" s="760"/>
      <c r="CT106" s="760"/>
      <c r="CU106" s="760"/>
      <c r="CV106" s="760"/>
      <c r="CW106" s="760"/>
      <c r="CX106" s="760"/>
      <c r="CY106" s="760"/>
      <c r="CZ106" s="760"/>
      <c r="DA106" s="760"/>
      <c r="DB106" s="760"/>
      <c r="DC106" s="760"/>
      <c r="DD106" s="218"/>
      <c r="DE106" s="220"/>
    </row>
    <row r="107" spans="2:109" x14ac:dyDescent="0.25">
      <c r="B107" s="217"/>
      <c r="C107" s="260"/>
      <c r="D107" s="213"/>
      <c r="E107" s="219" t="s">
        <v>120</v>
      </c>
      <c r="F107" s="143" t="s">
        <v>617</v>
      </c>
      <c r="G107" s="219"/>
      <c r="H107" s="275"/>
      <c r="I107" s="760"/>
      <c r="J107" s="760"/>
      <c r="K107" s="760"/>
      <c r="L107" s="760"/>
      <c r="M107" s="760"/>
      <c r="N107" s="760"/>
      <c r="O107" s="760"/>
      <c r="P107" s="760"/>
      <c r="Q107" s="760"/>
      <c r="R107" s="760"/>
      <c r="S107" s="760"/>
      <c r="T107" s="760"/>
      <c r="U107" s="760"/>
      <c r="V107" s="760"/>
      <c r="W107" s="760"/>
      <c r="X107" s="760"/>
      <c r="Y107" s="760"/>
      <c r="Z107" s="760"/>
      <c r="AA107" s="760"/>
      <c r="AB107" s="760"/>
      <c r="AC107" s="760"/>
      <c r="AD107" s="760"/>
      <c r="AE107" s="760"/>
      <c r="AF107" s="760"/>
      <c r="AG107" s="760"/>
      <c r="AH107" s="760"/>
      <c r="AI107" s="760"/>
      <c r="AJ107" s="760"/>
      <c r="AK107" s="760"/>
      <c r="AL107" s="760"/>
      <c r="AM107" s="760"/>
      <c r="AN107" s="760"/>
      <c r="AO107" s="760"/>
      <c r="AP107" s="760"/>
      <c r="AQ107" s="760"/>
      <c r="AR107" s="760"/>
      <c r="AS107" s="760"/>
      <c r="AT107" s="760"/>
      <c r="AU107" s="760"/>
      <c r="AV107" s="760"/>
      <c r="AW107" s="760"/>
      <c r="AX107" s="760"/>
      <c r="AY107" s="760"/>
      <c r="AZ107" s="760"/>
      <c r="BA107" s="760"/>
      <c r="BB107" s="760"/>
      <c r="BC107" s="760"/>
      <c r="BD107" s="760"/>
      <c r="BE107" s="760"/>
      <c r="BF107" s="760"/>
      <c r="BG107" s="760"/>
      <c r="BH107" s="760"/>
      <c r="BI107" s="760"/>
      <c r="BJ107" s="760"/>
      <c r="BK107" s="760"/>
      <c r="BL107" s="760"/>
      <c r="BM107" s="760"/>
      <c r="BN107" s="760"/>
      <c r="BO107" s="760"/>
      <c r="BP107" s="760"/>
      <c r="BQ107" s="760"/>
      <c r="BR107" s="760"/>
      <c r="BS107" s="760"/>
      <c r="BT107" s="760"/>
      <c r="BU107" s="760"/>
      <c r="BV107" s="760"/>
      <c r="BW107" s="760"/>
      <c r="BX107" s="760"/>
      <c r="BY107" s="760"/>
      <c r="BZ107" s="760"/>
      <c r="CA107" s="760"/>
      <c r="CB107" s="760"/>
      <c r="CC107" s="760"/>
      <c r="CD107" s="760"/>
      <c r="CE107" s="760"/>
      <c r="CF107" s="760"/>
      <c r="CG107" s="760"/>
      <c r="CH107" s="760"/>
      <c r="CI107" s="760"/>
      <c r="CJ107" s="760"/>
      <c r="CK107" s="760"/>
      <c r="CL107" s="760"/>
      <c r="CM107" s="760"/>
      <c r="CN107" s="760"/>
      <c r="CO107" s="760"/>
      <c r="CP107" s="760"/>
      <c r="CQ107" s="760"/>
      <c r="CR107" s="760"/>
      <c r="CS107" s="760"/>
      <c r="CT107" s="760"/>
      <c r="CU107" s="760"/>
      <c r="CV107" s="760"/>
      <c r="CW107" s="760"/>
      <c r="CX107" s="760"/>
      <c r="CY107" s="760"/>
      <c r="CZ107" s="760"/>
      <c r="DA107" s="760"/>
      <c r="DB107" s="760"/>
      <c r="DC107" s="760"/>
      <c r="DD107" s="218"/>
      <c r="DE107" s="220"/>
    </row>
    <row r="108" spans="2:109" x14ac:dyDescent="0.25">
      <c r="B108" s="217"/>
      <c r="C108" s="260"/>
      <c r="D108" s="213"/>
      <c r="E108" s="219" t="s">
        <v>120</v>
      </c>
      <c r="F108" s="143" t="s">
        <v>617</v>
      </c>
      <c r="G108" s="219"/>
      <c r="H108" s="275"/>
      <c r="I108" s="760"/>
      <c r="J108" s="760"/>
      <c r="K108" s="760"/>
      <c r="L108" s="760"/>
      <c r="M108" s="760"/>
      <c r="N108" s="760"/>
      <c r="O108" s="760"/>
      <c r="P108" s="760"/>
      <c r="Q108" s="760"/>
      <c r="R108" s="760"/>
      <c r="S108" s="760"/>
      <c r="T108" s="760"/>
      <c r="U108" s="760"/>
      <c r="V108" s="760"/>
      <c r="W108" s="760"/>
      <c r="X108" s="760"/>
      <c r="Y108" s="760"/>
      <c r="Z108" s="760"/>
      <c r="AA108" s="760"/>
      <c r="AB108" s="760"/>
      <c r="AC108" s="760"/>
      <c r="AD108" s="760"/>
      <c r="AE108" s="760"/>
      <c r="AF108" s="760"/>
      <c r="AG108" s="760"/>
      <c r="AH108" s="760"/>
      <c r="AI108" s="760"/>
      <c r="AJ108" s="760"/>
      <c r="AK108" s="760"/>
      <c r="AL108" s="760"/>
      <c r="AM108" s="760"/>
      <c r="AN108" s="760"/>
      <c r="AO108" s="760"/>
      <c r="AP108" s="760"/>
      <c r="AQ108" s="760"/>
      <c r="AR108" s="760"/>
      <c r="AS108" s="760"/>
      <c r="AT108" s="760"/>
      <c r="AU108" s="760"/>
      <c r="AV108" s="760"/>
      <c r="AW108" s="760"/>
      <c r="AX108" s="760"/>
      <c r="AY108" s="760"/>
      <c r="AZ108" s="760"/>
      <c r="BA108" s="760"/>
      <c r="BB108" s="760"/>
      <c r="BC108" s="760"/>
      <c r="BD108" s="760"/>
      <c r="BE108" s="760"/>
      <c r="BF108" s="760"/>
      <c r="BG108" s="760"/>
      <c r="BH108" s="760"/>
      <c r="BI108" s="760"/>
      <c r="BJ108" s="760"/>
      <c r="BK108" s="760"/>
      <c r="BL108" s="760"/>
      <c r="BM108" s="760"/>
      <c r="BN108" s="760"/>
      <c r="BO108" s="760"/>
      <c r="BP108" s="760"/>
      <c r="BQ108" s="760"/>
      <c r="BR108" s="760"/>
      <c r="BS108" s="760"/>
      <c r="BT108" s="760"/>
      <c r="BU108" s="760"/>
      <c r="BV108" s="760"/>
      <c r="BW108" s="760"/>
      <c r="BX108" s="760"/>
      <c r="BY108" s="760"/>
      <c r="BZ108" s="760"/>
      <c r="CA108" s="760"/>
      <c r="CB108" s="760"/>
      <c r="CC108" s="760"/>
      <c r="CD108" s="760"/>
      <c r="CE108" s="760"/>
      <c r="CF108" s="760"/>
      <c r="CG108" s="760"/>
      <c r="CH108" s="760"/>
      <c r="CI108" s="760"/>
      <c r="CJ108" s="760"/>
      <c r="CK108" s="760"/>
      <c r="CL108" s="760"/>
      <c r="CM108" s="760"/>
      <c r="CN108" s="760"/>
      <c r="CO108" s="760"/>
      <c r="CP108" s="760"/>
      <c r="CQ108" s="760"/>
      <c r="CR108" s="760"/>
      <c r="CS108" s="760"/>
      <c r="CT108" s="760"/>
      <c r="CU108" s="760"/>
      <c r="CV108" s="760"/>
      <c r="CW108" s="760"/>
      <c r="CX108" s="760"/>
      <c r="CY108" s="760"/>
      <c r="CZ108" s="760"/>
      <c r="DA108" s="760"/>
      <c r="DB108" s="760"/>
      <c r="DC108" s="760"/>
      <c r="DD108" s="218"/>
      <c r="DE108" s="220"/>
    </row>
    <row r="109" spans="2:109" x14ac:dyDescent="0.25">
      <c r="B109" s="217"/>
      <c r="C109" s="260"/>
      <c r="D109" s="213"/>
      <c r="E109" s="219" t="s">
        <v>120</v>
      </c>
      <c r="F109" s="143" t="s">
        <v>617</v>
      </c>
      <c r="G109" s="219"/>
      <c r="H109" s="275"/>
      <c r="I109" s="760"/>
      <c r="J109" s="760"/>
      <c r="K109" s="760"/>
      <c r="L109" s="760"/>
      <c r="M109" s="760"/>
      <c r="N109" s="760"/>
      <c r="O109" s="760"/>
      <c r="P109" s="760"/>
      <c r="Q109" s="760"/>
      <c r="R109" s="760"/>
      <c r="S109" s="760"/>
      <c r="T109" s="760"/>
      <c r="U109" s="760"/>
      <c r="V109" s="760"/>
      <c r="W109" s="760"/>
      <c r="X109" s="760"/>
      <c r="Y109" s="760"/>
      <c r="Z109" s="760"/>
      <c r="AA109" s="760"/>
      <c r="AB109" s="760"/>
      <c r="AC109" s="760"/>
      <c r="AD109" s="760"/>
      <c r="AE109" s="760"/>
      <c r="AF109" s="760"/>
      <c r="AG109" s="760"/>
      <c r="AH109" s="760"/>
      <c r="AI109" s="760"/>
      <c r="AJ109" s="760"/>
      <c r="AK109" s="760"/>
      <c r="AL109" s="760"/>
      <c r="AM109" s="760"/>
      <c r="AN109" s="760"/>
      <c r="AO109" s="760"/>
      <c r="AP109" s="760"/>
      <c r="AQ109" s="760"/>
      <c r="AR109" s="760"/>
      <c r="AS109" s="760"/>
      <c r="AT109" s="760"/>
      <c r="AU109" s="760"/>
      <c r="AV109" s="760"/>
      <c r="AW109" s="760"/>
      <c r="AX109" s="760"/>
      <c r="AY109" s="760"/>
      <c r="AZ109" s="760"/>
      <c r="BA109" s="760"/>
      <c r="BB109" s="760"/>
      <c r="BC109" s="760"/>
      <c r="BD109" s="760"/>
      <c r="BE109" s="760"/>
      <c r="BF109" s="760"/>
      <c r="BG109" s="760"/>
      <c r="BH109" s="760"/>
      <c r="BI109" s="760"/>
      <c r="BJ109" s="760"/>
      <c r="BK109" s="760"/>
      <c r="BL109" s="760"/>
      <c r="BM109" s="760"/>
      <c r="BN109" s="760"/>
      <c r="BO109" s="760"/>
      <c r="BP109" s="760"/>
      <c r="BQ109" s="760"/>
      <c r="BR109" s="760"/>
      <c r="BS109" s="760"/>
      <c r="BT109" s="760"/>
      <c r="BU109" s="760"/>
      <c r="BV109" s="760"/>
      <c r="BW109" s="760"/>
      <c r="BX109" s="760"/>
      <c r="BY109" s="760"/>
      <c r="BZ109" s="760"/>
      <c r="CA109" s="760"/>
      <c r="CB109" s="760"/>
      <c r="CC109" s="760"/>
      <c r="CD109" s="760"/>
      <c r="CE109" s="760"/>
      <c r="CF109" s="760"/>
      <c r="CG109" s="760"/>
      <c r="CH109" s="760"/>
      <c r="CI109" s="760"/>
      <c r="CJ109" s="760"/>
      <c r="CK109" s="760"/>
      <c r="CL109" s="760"/>
      <c r="CM109" s="760"/>
      <c r="CN109" s="760"/>
      <c r="CO109" s="760"/>
      <c r="CP109" s="760"/>
      <c r="CQ109" s="760"/>
      <c r="CR109" s="760"/>
      <c r="CS109" s="760"/>
      <c r="CT109" s="760"/>
      <c r="CU109" s="760"/>
      <c r="CV109" s="760"/>
      <c r="CW109" s="760"/>
      <c r="CX109" s="760"/>
      <c r="CY109" s="760"/>
      <c r="CZ109" s="760"/>
      <c r="DA109" s="760"/>
      <c r="DB109" s="760"/>
      <c r="DC109" s="760"/>
      <c r="DD109" s="218"/>
      <c r="DE109" s="220"/>
    </row>
    <row r="110" spans="2:109" x14ac:dyDescent="0.25">
      <c r="B110" s="217"/>
      <c r="C110" s="260"/>
      <c r="D110" s="213"/>
      <c r="E110" s="219" t="s">
        <v>120</v>
      </c>
      <c r="F110" s="143" t="s">
        <v>617</v>
      </c>
      <c r="G110" s="219"/>
      <c r="H110" s="760"/>
      <c r="I110" s="760"/>
      <c r="J110" s="760"/>
      <c r="K110" s="760"/>
      <c r="L110" s="760"/>
      <c r="M110" s="760"/>
      <c r="N110" s="760"/>
      <c r="O110" s="760"/>
      <c r="P110" s="760"/>
      <c r="Q110" s="760"/>
      <c r="R110" s="760"/>
      <c r="S110" s="760"/>
      <c r="T110" s="760"/>
      <c r="U110" s="760"/>
      <c r="V110" s="760"/>
      <c r="W110" s="760"/>
      <c r="X110" s="760"/>
      <c r="Y110" s="760"/>
      <c r="Z110" s="760"/>
      <c r="AA110" s="760"/>
      <c r="AB110" s="760"/>
      <c r="AC110" s="760"/>
      <c r="AD110" s="760"/>
      <c r="AE110" s="760"/>
      <c r="AF110" s="760"/>
      <c r="AG110" s="760"/>
      <c r="AH110" s="760"/>
      <c r="AI110" s="760"/>
      <c r="AJ110" s="760"/>
      <c r="AK110" s="760"/>
      <c r="AL110" s="760"/>
      <c r="AM110" s="760"/>
      <c r="AN110" s="760"/>
      <c r="AO110" s="760"/>
      <c r="AP110" s="760"/>
      <c r="AQ110" s="760"/>
      <c r="AR110" s="760"/>
      <c r="AS110" s="760"/>
      <c r="AT110" s="760"/>
      <c r="AU110" s="760"/>
      <c r="AV110" s="760"/>
      <c r="AW110" s="760"/>
      <c r="AX110" s="760"/>
      <c r="AY110" s="760"/>
      <c r="AZ110" s="760"/>
      <c r="BA110" s="760"/>
      <c r="BB110" s="760"/>
      <c r="BC110" s="760"/>
      <c r="BD110" s="760"/>
      <c r="BE110" s="760"/>
      <c r="BF110" s="760"/>
      <c r="BG110" s="760"/>
      <c r="BH110" s="760"/>
      <c r="BI110" s="760"/>
      <c r="BJ110" s="760"/>
      <c r="BK110" s="760"/>
      <c r="BL110" s="760"/>
      <c r="BM110" s="760"/>
      <c r="BN110" s="760"/>
      <c r="BO110" s="760"/>
      <c r="BP110" s="760"/>
      <c r="BQ110" s="760"/>
      <c r="BR110" s="760"/>
      <c r="BS110" s="760"/>
      <c r="BT110" s="760"/>
      <c r="BU110" s="760"/>
      <c r="BV110" s="760"/>
      <c r="BW110" s="760"/>
      <c r="BX110" s="760"/>
      <c r="BY110" s="760"/>
      <c r="BZ110" s="760"/>
      <c r="CA110" s="760"/>
      <c r="CB110" s="760"/>
      <c r="CC110" s="760"/>
      <c r="CD110" s="760"/>
      <c r="CE110" s="760"/>
      <c r="CF110" s="760"/>
      <c r="CG110" s="760"/>
      <c r="CH110" s="760"/>
      <c r="CI110" s="760"/>
      <c r="CJ110" s="760"/>
      <c r="CK110" s="760"/>
      <c r="CL110" s="760"/>
      <c r="CM110" s="760"/>
      <c r="CN110" s="760"/>
      <c r="CO110" s="760"/>
      <c r="CP110" s="760"/>
      <c r="CQ110" s="760"/>
      <c r="CR110" s="760"/>
      <c r="CS110" s="760"/>
      <c r="CT110" s="760"/>
      <c r="CU110" s="760"/>
      <c r="CV110" s="760"/>
      <c r="CW110" s="760"/>
      <c r="CX110" s="760"/>
      <c r="CY110" s="760"/>
      <c r="CZ110" s="760"/>
      <c r="DA110" s="760"/>
      <c r="DB110" s="760"/>
      <c r="DC110" s="760"/>
      <c r="DD110" s="218"/>
      <c r="DE110" s="220"/>
    </row>
    <row r="111" spans="2:109" x14ac:dyDescent="0.25">
      <c r="B111" s="217"/>
      <c r="C111" s="260"/>
      <c r="D111" s="226"/>
      <c r="E111" s="219"/>
      <c r="F111" s="219"/>
      <c r="G111" s="219"/>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218"/>
      <c r="CC111" s="218"/>
      <c r="CD111" s="218"/>
      <c r="CE111" s="218"/>
      <c r="CF111" s="218"/>
      <c r="CG111" s="218"/>
      <c r="CH111" s="218"/>
      <c r="CI111" s="218"/>
      <c r="CJ111" s="218"/>
      <c r="CK111" s="218"/>
      <c r="CL111" s="218"/>
      <c r="CM111" s="218"/>
      <c r="CN111" s="218"/>
      <c r="CO111" s="218"/>
      <c r="CP111" s="218"/>
      <c r="CQ111" s="218"/>
      <c r="CR111" s="218"/>
      <c r="CS111" s="218"/>
      <c r="CT111" s="218"/>
      <c r="CU111" s="218"/>
      <c r="CV111" s="218"/>
      <c r="CW111" s="218"/>
      <c r="CX111" s="218"/>
      <c r="CY111" s="218"/>
      <c r="CZ111" s="218"/>
      <c r="DA111" s="218"/>
      <c r="DB111" s="218"/>
      <c r="DC111" s="218"/>
      <c r="DD111" s="218"/>
      <c r="DE111" s="220"/>
    </row>
    <row r="112" spans="2:109" ht="19.5" customHeight="1" x14ac:dyDescent="0.25">
      <c r="B112" s="217"/>
      <c r="C112" s="260"/>
      <c r="D112" s="296" t="s">
        <v>197</v>
      </c>
      <c r="E112" s="239"/>
      <c r="F112" s="239"/>
      <c r="G112" s="239"/>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c r="AI112" s="237"/>
      <c r="AJ112" s="237"/>
      <c r="AK112" s="237"/>
      <c r="AL112" s="237"/>
      <c r="AM112" s="237"/>
      <c r="AN112" s="237"/>
      <c r="AO112" s="237"/>
      <c r="AP112" s="237"/>
      <c r="AQ112" s="237"/>
      <c r="AR112" s="237"/>
      <c r="AS112" s="237"/>
      <c r="AT112" s="237"/>
      <c r="AU112" s="237"/>
      <c r="AV112" s="237"/>
      <c r="AW112" s="237"/>
      <c r="AX112" s="237"/>
      <c r="AY112" s="237"/>
      <c r="AZ112" s="237"/>
      <c r="BA112" s="237"/>
      <c r="BB112" s="237"/>
      <c r="BC112" s="237"/>
      <c r="BD112" s="237"/>
      <c r="BE112" s="237"/>
      <c r="BF112" s="237"/>
      <c r="BG112" s="237"/>
      <c r="BH112" s="237"/>
      <c r="BI112" s="237"/>
      <c r="BJ112" s="237"/>
      <c r="BK112" s="237"/>
      <c r="BL112" s="237"/>
      <c r="BM112" s="237"/>
      <c r="BN112" s="237"/>
      <c r="BO112" s="237"/>
      <c r="BP112" s="237"/>
      <c r="BQ112" s="237"/>
      <c r="BR112" s="237"/>
      <c r="BS112" s="237"/>
      <c r="BT112" s="237"/>
      <c r="BU112" s="237"/>
      <c r="BV112" s="237"/>
      <c r="BW112" s="237"/>
      <c r="BX112" s="237"/>
      <c r="BY112" s="237"/>
      <c r="BZ112" s="237"/>
      <c r="CA112" s="237"/>
      <c r="CB112" s="237"/>
      <c r="CC112" s="237"/>
      <c r="CD112" s="237"/>
      <c r="CE112" s="237"/>
      <c r="CF112" s="237"/>
      <c r="CG112" s="237"/>
      <c r="CH112" s="237"/>
      <c r="CI112" s="237"/>
      <c r="CJ112" s="237"/>
      <c r="CK112" s="237"/>
      <c r="CL112" s="237"/>
      <c r="CM112" s="237"/>
      <c r="CN112" s="237"/>
      <c r="CO112" s="237"/>
      <c r="CP112" s="237"/>
      <c r="CQ112" s="237"/>
      <c r="CR112" s="237"/>
      <c r="CS112" s="237"/>
      <c r="CT112" s="237"/>
      <c r="CU112" s="237"/>
      <c r="CV112" s="237"/>
      <c r="CW112" s="237"/>
      <c r="CX112" s="237"/>
      <c r="CY112" s="237"/>
      <c r="CZ112" s="237"/>
      <c r="DA112" s="237"/>
      <c r="DB112" s="237"/>
      <c r="DC112" s="237"/>
      <c r="DD112" s="237"/>
      <c r="DE112" s="220"/>
    </row>
    <row r="113" spans="2:109" x14ac:dyDescent="0.25">
      <c r="B113" s="217"/>
      <c r="C113" s="263" t="s">
        <v>655</v>
      </c>
      <c r="D113" s="821"/>
      <c r="E113" s="219" t="s">
        <v>120</v>
      </c>
      <c r="F113" s="143" t="s">
        <v>617</v>
      </c>
      <c r="G113" s="219"/>
      <c r="H113" s="275"/>
      <c r="I113" s="275"/>
      <c r="J113" s="275"/>
      <c r="K113" s="275"/>
      <c r="L113" s="275"/>
      <c r="M113" s="275"/>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c r="AW113" s="275"/>
      <c r="AX113" s="275"/>
      <c r="AY113" s="275"/>
      <c r="AZ113" s="275"/>
      <c r="BA113" s="275"/>
      <c r="BB113" s="275"/>
      <c r="BC113" s="275"/>
      <c r="BD113" s="275"/>
      <c r="BE113" s="275"/>
      <c r="BF113" s="275"/>
      <c r="BG113" s="275"/>
      <c r="BH113" s="275"/>
      <c r="BI113" s="275"/>
      <c r="BJ113" s="275"/>
      <c r="BK113" s="275"/>
      <c r="BL113" s="275"/>
      <c r="BM113" s="275"/>
      <c r="BN113" s="275"/>
      <c r="BO113" s="275"/>
      <c r="BP113" s="275"/>
      <c r="BQ113" s="275"/>
      <c r="BR113" s="275"/>
      <c r="BS113" s="275"/>
      <c r="BT113" s="275"/>
      <c r="BU113" s="275"/>
      <c r="BV113" s="275"/>
      <c r="BW113" s="275"/>
      <c r="BX113" s="275"/>
      <c r="BY113" s="275"/>
      <c r="BZ113" s="275"/>
      <c r="CA113" s="275"/>
      <c r="CB113" s="275"/>
      <c r="CC113" s="275"/>
      <c r="CD113" s="275"/>
      <c r="CE113" s="275"/>
      <c r="CF113" s="275"/>
      <c r="CG113" s="275"/>
      <c r="CH113" s="275"/>
      <c r="CI113" s="275"/>
      <c r="CJ113" s="275"/>
      <c r="CK113" s="275"/>
      <c r="CL113" s="275"/>
      <c r="CM113" s="275"/>
      <c r="CN113" s="275"/>
      <c r="CO113" s="275"/>
      <c r="CP113" s="275"/>
      <c r="CQ113" s="275"/>
      <c r="CR113" s="275"/>
      <c r="CS113" s="275"/>
      <c r="CT113" s="275"/>
      <c r="CU113" s="275"/>
      <c r="CV113" s="275"/>
      <c r="CW113" s="275"/>
      <c r="CX113" s="275"/>
      <c r="CY113" s="275"/>
      <c r="CZ113" s="275"/>
      <c r="DA113" s="275"/>
      <c r="DB113" s="275"/>
      <c r="DC113" s="275"/>
      <c r="DD113" s="218"/>
      <c r="DE113" s="220"/>
    </row>
    <row r="114" spans="2:109" x14ac:dyDescent="0.25">
      <c r="B114" s="217"/>
      <c r="C114" s="260"/>
      <c r="D114" s="247"/>
      <c r="E114" s="219"/>
      <c r="F114" s="219"/>
      <c r="G114" s="219"/>
      <c r="H114" s="218"/>
      <c r="I114" s="218"/>
      <c r="J114" s="218"/>
      <c r="K114" s="218"/>
      <c r="L114" s="218"/>
      <c r="M114" s="218"/>
      <c r="N114" s="218"/>
      <c r="O114" s="218"/>
      <c r="P114" s="218"/>
      <c r="Q114" s="218"/>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8"/>
      <c r="BL114" s="218"/>
      <c r="BM114" s="218"/>
      <c r="BN114" s="218"/>
      <c r="BO114" s="218"/>
      <c r="BP114" s="218"/>
      <c r="BQ114" s="218"/>
      <c r="BR114" s="218"/>
      <c r="BS114" s="218"/>
      <c r="BT114" s="218"/>
      <c r="BU114" s="218"/>
      <c r="BV114" s="218"/>
      <c r="BW114" s="218"/>
      <c r="BX114" s="218"/>
      <c r="BY114" s="218"/>
      <c r="BZ114" s="218"/>
      <c r="CA114" s="218"/>
      <c r="CB114" s="218"/>
      <c r="CC114" s="218"/>
      <c r="CD114" s="218"/>
      <c r="CE114" s="218"/>
      <c r="CF114" s="218"/>
      <c r="CG114" s="218"/>
      <c r="CH114" s="218"/>
      <c r="CI114" s="218"/>
      <c r="CJ114" s="218"/>
      <c r="CK114" s="218"/>
      <c r="CL114" s="218"/>
      <c r="CM114" s="218"/>
      <c r="CN114" s="218"/>
      <c r="CO114" s="218"/>
      <c r="CP114" s="218"/>
      <c r="CQ114" s="218"/>
      <c r="CR114" s="218"/>
      <c r="CS114" s="218"/>
      <c r="CT114" s="218"/>
      <c r="CU114" s="218"/>
      <c r="CV114" s="218"/>
      <c r="CW114" s="218"/>
      <c r="CX114" s="218"/>
      <c r="CY114" s="218"/>
      <c r="CZ114" s="218"/>
      <c r="DA114" s="218"/>
      <c r="DB114" s="218"/>
      <c r="DC114" s="218"/>
      <c r="DD114" s="218"/>
      <c r="DE114" s="220"/>
    </row>
    <row r="115" spans="2:109" ht="18.75" x14ac:dyDescent="0.25">
      <c r="B115" s="217"/>
      <c r="C115" s="263" t="s">
        <v>972</v>
      </c>
      <c r="D115" s="821" t="s">
        <v>800</v>
      </c>
      <c r="E115" s="219" t="s">
        <v>121</v>
      </c>
      <c r="F115" s="833" t="s">
        <v>549</v>
      </c>
      <c r="G115" s="219"/>
      <c r="H115" s="275"/>
      <c r="I115" s="275"/>
      <c r="J115" s="275"/>
      <c r="K115" s="275"/>
      <c r="L115" s="275"/>
      <c r="M115" s="275"/>
      <c r="N115" s="275"/>
      <c r="O115" s="275"/>
      <c r="P115" s="275"/>
      <c r="Q115" s="275"/>
      <c r="R115" s="275"/>
      <c r="S115" s="275"/>
      <c r="T115" s="275"/>
      <c r="U115" s="275"/>
      <c r="V115" s="275"/>
      <c r="W115" s="275"/>
      <c r="X115" s="275"/>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c r="AW115" s="275"/>
      <c r="AX115" s="275"/>
      <c r="AY115" s="275"/>
      <c r="AZ115" s="275"/>
      <c r="BA115" s="275"/>
      <c r="BB115" s="275"/>
      <c r="BC115" s="275"/>
      <c r="BD115" s="275"/>
      <c r="BE115" s="275"/>
      <c r="BF115" s="275"/>
      <c r="BG115" s="275"/>
      <c r="BH115" s="275"/>
      <c r="BI115" s="275"/>
      <c r="BJ115" s="275"/>
      <c r="BK115" s="275"/>
      <c r="BL115" s="275"/>
      <c r="BM115" s="275"/>
      <c r="BN115" s="275"/>
      <c r="BO115" s="275"/>
      <c r="BP115" s="275"/>
      <c r="BQ115" s="275"/>
      <c r="BR115" s="275"/>
      <c r="BS115" s="275"/>
      <c r="BT115" s="275"/>
      <c r="BU115" s="275"/>
      <c r="BV115" s="275"/>
      <c r="BW115" s="275"/>
      <c r="BX115" s="275"/>
      <c r="BY115" s="275"/>
      <c r="BZ115" s="275"/>
      <c r="CA115" s="275"/>
      <c r="CB115" s="275"/>
      <c r="CC115" s="275"/>
      <c r="CD115" s="275"/>
      <c r="CE115" s="275"/>
      <c r="CF115" s="275"/>
      <c r="CG115" s="275"/>
      <c r="CH115" s="275"/>
      <c r="CI115" s="275"/>
      <c r="CJ115" s="275"/>
      <c r="CK115" s="275"/>
      <c r="CL115" s="275"/>
      <c r="CM115" s="275"/>
      <c r="CN115" s="275"/>
      <c r="CO115" s="275"/>
      <c r="CP115" s="275"/>
      <c r="CQ115" s="275"/>
      <c r="CR115" s="275"/>
      <c r="CS115" s="275"/>
      <c r="CT115" s="275"/>
      <c r="CU115" s="275"/>
      <c r="CV115" s="275"/>
      <c r="CW115" s="275"/>
      <c r="CX115" s="275"/>
      <c r="CY115" s="275"/>
      <c r="CZ115" s="275"/>
      <c r="DA115" s="275"/>
      <c r="DB115" s="275"/>
      <c r="DC115" s="275"/>
      <c r="DD115" s="218"/>
      <c r="DE115" s="220"/>
    </row>
    <row r="116" spans="2:109" x14ac:dyDescent="0.25">
      <c r="B116" s="217"/>
      <c r="C116" s="260"/>
      <c r="D116" s="247"/>
      <c r="E116" s="219"/>
      <c r="F116" s="219"/>
      <c r="G116" s="219"/>
      <c r="H116" s="218"/>
      <c r="I116" s="218"/>
      <c r="J116" s="218"/>
      <c r="K116" s="218"/>
      <c r="L116" s="218"/>
      <c r="M116" s="218"/>
      <c r="N116" s="218"/>
      <c r="O116" s="218"/>
      <c r="P116" s="218"/>
      <c r="Q116" s="218"/>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8"/>
      <c r="BL116" s="218"/>
      <c r="BM116" s="218"/>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8"/>
      <c r="CQ116" s="218"/>
      <c r="CR116" s="218"/>
      <c r="CS116" s="218"/>
      <c r="CT116" s="218"/>
      <c r="CU116" s="218"/>
      <c r="CV116" s="218"/>
      <c r="CW116" s="218"/>
      <c r="CX116" s="218"/>
      <c r="CY116" s="218"/>
      <c r="CZ116" s="218"/>
      <c r="DA116" s="218"/>
      <c r="DB116" s="218"/>
      <c r="DC116" s="218"/>
      <c r="DD116" s="218"/>
      <c r="DE116" s="220"/>
    </row>
    <row r="117" spans="2:109" x14ac:dyDescent="0.25">
      <c r="B117" s="217"/>
      <c r="C117" s="260"/>
      <c r="D117" s="272" t="s">
        <v>173</v>
      </c>
      <c r="E117" s="273" t="s">
        <v>121</v>
      </c>
      <c r="F117" s="276" t="s">
        <v>571</v>
      </c>
      <c r="G117" s="276"/>
      <c r="H117" s="537">
        <f>IFERROR(IF(ISBLANK(H113),0,H113*INDEX(Assumptions!$D$20:$D$53,MATCH($D$113,lkpGreenHouseGases,0)))+IF(ISBLANK(H115),0,H115),0)</f>
        <v>0</v>
      </c>
      <c r="I117" s="537">
        <f>IFERROR(IF(ISBLANK(I113),0,I113*INDEX(Assumptions!$D$20:$D$53,MATCH($D$113,lkpGreenHouseGases,0)))+IF(ISBLANK(I115),0,I115),0)</f>
        <v>0</v>
      </c>
      <c r="J117" s="537">
        <f>IFERROR(IF(ISBLANK(J113),0,J113*INDEX(Assumptions!$D$20:$D$53,MATCH($D$113,lkpGreenHouseGases,0)))+IF(ISBLANK(J115),0,J115),0)</f>
        <v>0</v>
      </c>
      <c r="K117" s="537">
        <f>IFERROR(IF(ISBLANK(K113),0,K113*INDEX(Assumptions!$D$20:$D$53,MATCH($D$113,lkpGreenHouseGases,0)))+IF(ISBLANK(K115),0,K115),0)</f>
        <v>0</v>
      </c>
      <c r="L117" s="537">
        <f>IFERROR(IF(ISBLANK(L113),0,L113*INDEX(Assumptions!$D$20:$D$53,MATCH($D$113,lkpGreenHouseGases,0)))+IF(ISBLANK(L115),0,L115),0)</f>
        <v>0</v>
      </c>
      <c r="M117" s="537">
        <f>IFERROR(IF(ISBLANK(M113),0,M113*INDEX(Assumptions!$D$20:$D$53,MATCH($D$113,lkpGreenHouseGases,0)))+IF(ISBLANK(M115),0,M115),0)</f>
        <v>0</v>
      </c>
      <c r="N117" s="537">
        <f>IFERROR(IF(ISBLANK(N113),0,N113*INDEX(Assumptions!$D$20:$D$53,MATCH($D$113,lkpGreenHouseGases,0)))+IF(ISBLANK(N115),0,N115),0)</f>
        <v>0</v>
      </c>
      <c r="O117" s="537">
        <f>IFERROR(IF(ISBLANK(O113),0,O113*INDEX(Assumptions!$D$20:$D$53,MATCH($D$113,lkpGreenHouseGases,0)))+IF(ISBLANK(O115),0,O115),0)</f>
        <v>0</v>
      </c>
      <c r="P117" s="537">
        <f>IFERROR(IF(ISBLANK(P113),0,P113*INDEX(Assumptions!$D$20:$D$53,MATCH($D$113,lkpGreenHouseGases,0)))+IF(ISBLANK(P115),0,P115),0)</f>
        <v>0</v>
      </c>
      <c r="Q117" s="537">
        <f>IFERROR(IF(ISBLANK(Q113),0,Q113*INDEX(Assumptions!$D$20:$D$53,MATCH($D$113,lkpGreenHouseGases,0)))+IF(ISBLANK(Q115),0,Q115),0)</f>
        <v>0</v>
      </c>
      <c r="R117" s="537">
        <f>IFERROR(IF(ISBLANK(R113),0,R113*INDEX(Assumptions!$D$20:$D$53,MATCH($D$113,lkpGreenHouseGases,0)))+IF(ISBLANK(R115),0,R115),0)</f>
        <v>0</v>
      </c>
      <c r="S117" s="537">
        <f>IFERROR(IF(ISBLANK(S113),0,S113*INDEX(Assumptions!$D$20:$D$53,MATCH($D$113,lkpGreenHouseGases,0)))+IF(ISBLANK(S115),0,S115),0)</f>
        <v>0</v>
      </c>
      <c r="T117" s="537">
        <f>IFERROR(IF(ISBLANK(T113),0,T113*INDEX(Assumptions!$D$20:$D$53,MATCH($D$113,lkpGreenHouseGases,0)))+IF(ISBLANK(T115),0,T115),0)</f>
        <v>0</v>
      </c>
      <c r="U117" s="537">
        <f>IFERROR(IF(ISBLANK(U113),0,U113*INDEX(Assumptions!$D$20:$D$53,MATCH($D$113,lkpGreenHouseGases,0)))+IF(ISBLANK(U115),0,U115),0)</f>
        <v>0</v>
      </c>
      <c r="V117" s="537">
        <f>IFERROR(IF(ISBLANK(V113),0,V113*INDEX(Assumptions!$D$20:$D$53,MATCH($D$113,lkpGreenHouseGases,0)))+IF(ISBLANK(V115),0,V115),0)</f>
        <v>0</v>
      </c>
      <c r="W117" s="537">
        <f>IFERROR(IF(ISBLANK(W113),0,W113*INDEX(Assumptions!$D$20:$D$53,MATCH($D$113,lkpGreenHouseGases,0)))+IF(ISBLANK(W115),0,W115),0)</f>
        <v>0</v>
      </c>
      <c r="X117" s="537">
        <f>IFERROR(IF(ISBLANK(X113),0,X113*INDEX(Assumptions!$D$20:$D$53,MATCH($D$113,lkpGreenHouseGases,0)))+IF(ISBLANK(X115),0,X115),0)</f>
        <v>0</v>
      </c>
      <c r="Y117" s="537">
        <f>IFERROR(IF(ISBLANK(Y113),0,Y113*INDEX(Assumptions!$D$20:$D$53,MATCH($D$113,lkpGreenHouseGases,0)))+IF(ISBLANK(Y115),0,Y115),0)</f>
        <v>0</v>
      </c>
      <c r="Z117" s="537">
        <f>IFERROR(IF(ISBLANK(Z113),0,Z113*INDEX(Assumptions!$D$20:$D$53,MATCH($D$113,lkpGreenHouseGases,0)))+IF(ISBLANK(Z115),0,Z115),0)</f>
        <v>0</v>
      </c>
      <c r="AA117" s="537">
        <f>IFERROR(IF(ISBLANK(AA113),0,AA113*INDEX(Assumptions!$D$20:$D$53,MATCH($D$113,lkpGreenHouseGases,0)))+IF(ISBLANK(AA115),0,AA115),0)</f>
        <v>0</v>
      </c>
      <c r="AB117" s="537">
        <f>IFERROR(IF(ISBLANK(AB113),0,AB113*INDEX(Assumptions!$D$20:$D$53,MATCH($D$113,lkpGreenHouseGases,0)))+IF(ISBLANK(AB115),0,AB115),0)</f>
        <v>0</v>
      </c>
      <c r="AC117" s="537">
        <f>IFERROR(IF(ISBLANK(AC113),0,AC113*INDEX(Assumptions!$D$20:$D$53,MATCH($D$113,lkpGreenHouseGases,0)))+IF(ISBLANK(AC115),0,AC115),0)</f>
        <v>0</v>
      </c>
      <c r="AD117" s="537">
        <f>IFERROR(IF(ISBLANK(AD113),0,AD113*INDEX(Assumptions!$D$20:$D$53,MATCH($D$113,lkpGreenHouseGases,0)))+IF(ISBLANK(AD115),0,AD115),0)</f>
        <v>0</v>
      </c>
      <c r="AE117" s="537">
        <f>IFERROR(IF(ISBLANK(AE113),0,AE113*INDEX(Assumptions!$D$20:$D$53,MATCH($D$113,lkpGreenHouseGases,0)))+IF(ISBLANK(AE115),0,AE115),0)</f>
        <v>0</v>
      </c>
      <c r="AF117" s="537">
        <f>IFERROR(IF(ISBLANK(AF113),0,AF113*INDEX(Assumptions!$D$20:$D$53,MATCH($D$113,lkpGreenHouseGases,0)))+IF(ISBLANK(AF115),0,AF115),0)</f>
        <v>0</v>
      </c>
      <c r="AG117" s="537">
        <f>IFERROR(IF(ISBLANK(AG113),0,AG113*INDEX(Assumptions!$D$20:$D$53,MATCH($D$113,lkpGreenHouseGases,0)))+IF(ISBLANK(AG115),0,AG115),0)</f>
        <v>0</v>
      </c>
      <c r="AH117" s="537">
        <f>IFERROR(IF(ISBLANK(AH113),0,AH113*INDEX(Assumptions!$D$20:$D$53,MATCH($D$113,lkpGreenHouseGases,0)))+IF(ISBLANK(AH115),0,AH115),0)</f>
        <v>0</v>
      </c>
      <c r="AI117" s="537">
        <f>IFERROR(IF(ISBLANK(AI113),0,AI113*INDEX(Assumptions!$D$20:$D$53,MATCH($D$113,lkpGreenHouseGases,0)))+IF(ISBLANK(AI115),0,AI115),0)</f>
        <v>0</v>
      </c>
      <c r="AJ117" s="537">
        <f>IFERROR(IF(ISBLANK(AJ113),0,AJ113*INDEX(Assumptions!$D$20:$D$53,MATCH($D$113,lkpGreenHouseGases,0)))+IF(ISBLANK(AJ115),0,AJ115),0)</f>
        <v>0</v>
      </c>
      <c r="AK117" s="537">
        <f>IFERROR(IF(ISBLANK(AK113),0,AK113*INDEX(Assumptions!$D$20:$D$53,MATCH($D$113,lkpGreenHouseGases,0)))+IF(ISBLANK(AK115),0,AK115),0)</f>
        <v>0</v>
      </c>
      <c r="AL117" s="537">
        <f>IFERROR(IF(ISBLANK(AL113),0,AL113*INDEX(Assumptions!$D$20:$D$53,MATCH($D$113,lkpGreenHouseGases,0)))+IF(ISBLANK(AL115),0,AL115),0)</f>
        <v>0</v>
      </c>
      <c r="AM117" s="537">
        <f>IFERROR(IF(ISBLANK(AM113),0,AM113*INDEX(Assumptions!$D$20:$D$53,MATCH($D$113,lkpGreenHouseGases,0)))+IF(ISBLANK(AM115),0,AM115),0)</f>
        <v>0</v>
      </c>
      <c r="AN117" s="537">
        <f>IFERROR(IF(ISBLANK(AN113),0,AN113*INDEX(Assumptions!$D$20:$D$53,MATCH($D$113,lkpGreenHouseGases,0)))+IF(ISBLANK(AN115),0,AN115),0)</f>
        <v>0</v>
      </c>
      <c r="AO117" s="537">
        <f>IFERROR(IF(ISBLANK(AO113),0,AO113*INDEX(Assumptions!$D$20:$D$53,MATCH($D$113,lkpGreenHouseGases,0)))+IF(ISBLANK(AO115),0,AO115),0)</f>
        <v>0</v>
      </c>
      <c r="AP117" s="537">
        <f>IFERROR(IF(ISBLANK(AP113),0,AP113*INDEX(Assumptions!$D$20:$D$53,MATCH($D$113,lkpGreenHouseGases,0)))+IF(ISBLANK(AP115),0,AP115),0)</f>
        <v>0</v>
      </c>
      <c r="AQ117" s="537">
        <f>IFERROR(IF(ISBLANK(AQ113),0,AQ113*INDEX(Assumptions!$D$20:$D$53,MATCH($D$113,lkpGreenHouseGases,0)))+IF(ISBLANK(AQ115),0,AQ115),0)</f>
        <v>0</v>
      </c>
      <c r="AR117" s="537">
        <f>IFERROR(IF(ISBLANK(AR113),0,AR113*INDEX(Assumptions!$D$20:$D$53,MATCH($D$113,lkpGreenHouseGases,0)))+IF(ISBLANK(AR115),0,AR115),0)</f>
        <v>0</v>
      </c>
      <c r="AS117" s="537">
        <f>IFERROR(IF(ISBLANK(AS113),0,AS113*INDEX(Assumptions!$D$20:$D$53,MATCH($D$113,lkpGreenHouseGases,0)))+IF(ISBLANK(AS115),0,AS115),0)</f>
        <v>0</v>
      </c>
      <c r="AT117" s="537">
        <f>IFERROR(IF(ISBLANK(AT113),0,AT113*INDEX(Assumptions!$D$20:$D$53,MATCH($D$113,lkpGreenHouseGases,0)))+IF(ISBLANK(AT115),0,AT115),0)</f>
        <v>0</v>
      </c>
      <c r="AU117" s="537">
        <f>IFERROR(IF(ISBLANK(AU113),0,AU113*INDEX(Assumptions!$D$20:$D$53,MATCH($D$113,lkpGreenHouseGases,0)))+IF(ISBLANK(AU115),0,AU115),0)</f>
        <v>0</v>
      </c>
      <c r="AV117" s="537">
        <f>IFERROR(IF(ISBLANK(AV113),0,AV113*INDEX(Assumptions!$D$20:$D$53,MATCH($D$113,lkpGreenHouseGases,0)))+IF(ISBLANK(AV115),0,AV115),0)</f>
        <v>0</v>
      </c>
      <c r="AW117" s="537">
        <f>IFERROR(IF(ISBLANK(AW113),0,AW113*INDEX(Assumptions!$D$20:$D$53,MATCH($D$113,lkpGreenHouseGases,0)))+IF(ISBLANK(AW115),0,AW115),0)</f>
        <v>0</v>
      </c>
      <c r="AX117" s="537">
        <f>IFERROR(IF(ISBLANK(AX113),0,AX113*INDEX(Assumptions!$D$20:$D$53,MATCH($D$113,lkpGreenHouseGases,0)))+IF(ISBLANK(AX115),0,AX115),0)</f>
        <v>0</v>
      </c>
      <c r="AY117" s="537">
        <f>IFERROR(IF(ISBLANK(AY113),0,AY113*INDEX(Assumptions!$D$20:$D$53,MATCH($D$113,lkpGreenHouseGases,0)))+IF(ISBLANK(AY115),0,AY115),0)</f>
        <v>0</v>
      </c>
      <c r="AZ117" s="537">
        <f>IFERROR(IF(ISBLANK(AZ113),0,AZ113*INDEX(Assumptions!$D$20:$D$53,MATCH($D$113,lkpGreenHouseGases,0)))+IF(ISBLANK(AZ115),0,AZ115),0)</f>
        <v>0</v>
      </c>
      <c r="BA117" s="537">
        <f>IFERROR(IF(ISBLANK(BA113),0,BA113*INDEX(Assumptions!$D$20:$D$53,MATCH($D$113,lkpGreenHouseGases,0)))+IF(ISBLANK(BA115),0,BA115),0)</f>
        <v>0</v>
      </c>
      <c r="BB117" s="537">
        <f>IFERROR(IF(ISBLANK(BB113),0,BB113*INDEX(Assumptions!$D$20:$D$53,MATCH($D$113,lkpGreenHouseGases,0)))+IF(ISBLANK(BB115),0,BB115),0)</f>
        <v>0</v>
      </c>
      <c r="BC117" s="537">
        <f>IFERROR(IF(ISBLANK(BC113),0,BC113*INDEX(Assumptions!$D$20:$D$53,MATCH($D$113,lkpGreenHouseGases,0)))+IF(ISBLANK(BC115),0,BC115),0)</f>
        <v>0</v>
      </c>
      <c r="BD117" s="537">
        <f>IFERROR(IF(ISBLANK(BD113),0,BD113*INDEX(Assumptions!$D$20:$D$53,MATCH($D$113,lkpGreenHouseGases,0)))+IF(ISBLANK(BD115),0,BD115),0)</f>
        <v>0</v>
      </c>
      <c r="BE117" s="537">
        <f>IFERROR(IF(ISBLANK(BE113),0,BE113*INDEX(Assumptions!$D$20:$D$53,MATCH($D$113,lkpGreenHouseGases,0)))+IF(ISBLANK(BE115),0,BE115),0)</f>
        <v>0</v>
      </c>
      <c r="BF117" s="537">
        <f>IFERROR(IF(ISBLANK(BF113),0,BF113*INDEX(Assumptions!$D$20:$D$53,MATCH($D$113,lkpGreenHouseGases,0)))+IF(ISBLANK(BF115),0,BF115),0)</f>
        <v>0</v>
      </c>
      <c r="BG117" s="537">
        <f>IFERROR(IF(ISBLANK(BG113),0,BG113*INDEX(Assumptions!$D$20:$D$53,MATCH($D$113,lkpGreenHouseGases,0)))+IF(ISBLANK(BG115),0,BG115),0)</f>
        <v>0</v>
      </c>
      <c r="BH117" s="537">
        <f>IFERROR(IF(ISBLANK(BH113),0,BH113*INDEX(Assumptions!$D$20:$D$53,MATCH($D$113,lkpGreenHouseGases,0)))+IF(ISBLANK(BH115),0,BH115),0)</f>
        <v>0</v>
      </c>
      <c r="BI117" s="537">
        <f>IFERROR(IF(ISBLANK(BI113),0,BI113*INDEX(Assumptions!$D$20:$D$53,MATCH($D$113,lkpGreenHouseGases,0)))+IF(ISBLANK(BI115),0,BI115),0)</f>
        <v>0</v>
      </c>
      <c r="BJ117" s="537">
        <f>IFERROR(IF(ISBLANK(BJ113),0,BJ113*INDEX(Assumptions!$D$20:$D$53,MATCH($D$113,lkpGreenHouseGases,0)))+IF(ISBLANK(BJ115),0,BJ115),0)</f>
        <v>0</v>
      </c>
      <c r="BK117" s="537">
        <f>IFERROR(IF(ISBLANK(BK113),0,BK113*INDEX(Assumptions!$D$20:$D$53,MATCH($D$113,lkpGreenHouseGases,0)))+IF(ISBLANK(BK115),0,BK115),0)</f>
        <v>0</v>
      </c>
      <c r="BL117" s="537">
        <f>IFERROR(IF(ISBLANK(BL113),0,BL113*INDEX(Assumptions!$D$20:$D$53,MATCH($D$113,lkpGreenHouseGases,0)))+IF(ISBLANK(BL115),0,BL115),0)</f>
        <v>0</v>
      </c>
      <c r="BM117" s="537">
        <f>IFERROR(IF(ISBLANK(BM113),0,BM113*INDEX(Assumptions!$D$20:$D$53,MATCH($D$113,lkpGreenHouseGases,0)))+IF(ISBLANK(BM115),0,BM115),0)</f>
        <v>0</v>
      </c>
      <c r="BN117" s="537">
        <f>IFERROR(IF(ISBLANK(BN113),0,BN113*INDEX(Assumptions!$D$20:$D$53,MATCH($D$113,lkpGreenHouseGases,0)))+IF(ISBLANK(BN115),0,BN115),0)</f>
        <v>0</v>
      </c>
      <c r="BO117" s="537">
        <f>IFERROR(IF(ISBLANK(BO113),0,BO113*INDEX(Assumptions!$D$20:$D$53,MATCH($D$113,lkpGreenHouseGases,0)))+IF(ISBLANK(BO115),0,BO115),0)</f>
        <v>0</v>
      </c>
      <c r="BP117" s="537">
        <f>IFERROR(IF(ISBLANK(BP113),0,BP113*INDEX(Assumptions!$D$20:$D$53,MATCH($D$113,lkpGreenHouseGases,0)))+IF(ISBLANK(BP115),0,BP115),0)</f>
        <v>0</v>
      </c>
      <c r="BQ117" s="537">
        <f>IFERROR(IF(ISBLANK(BQ113),0,BQ113*INDEX(Assumptions!$D$20:$D$53,MATCH($D$113,lkpGreenHouseGases,0)))+IF(ISBLANK(BQ115),0,BQ115),0)</f>
        <v>0</v>
      </c>
      <c r="BR117" s="537">
        <f>IFERROR(IF(ISBLANK(BR113),0,BR113*INDEX(Assumptions!$D$20:$D$53,MATCH($D$113,lkpGreenHouseGases,0)))+IF(ISBLANK(BR115),0,BR115),0)</f>
        <v>0</v>
      </c>
      <c r="BS117" s="537">
        <f>IFERROR(IF(ISBLANK(BS113),0,BS113*INDEX(Assumptions!$D$20:$D$53,MATCH($D$113,lkpGreenHouseGases,0)))+IF(ISBLANK(BS115),0,BS115),0)</f>
        <v>0</v>
      </c>
      <c r="BT117" s="537">
        <f>IFERROR(IF(ISBLANK(BT113),0,BT113*INDEX(Assumptions!$D$20:$D$53,MATCH($D$113,lkpGreenHouseGases,0)))+IF(ISBLANK(BT115),0,BT115),0)</f>
        <v>0</v>
      </c>
      <c r="BU117" s="537">
        <f>IFERROR(IF(ISBLANK(BU113),0,BU113*INDEX(Assumptions!$D$20:$D$53,MATCH($D$113,lkpGreenHouseGases,0)))+IF(ISBLANK(BU115),0,BU115),0)</f>
        <v>0</v>
      </c>
      <c r="BV117" s="537">
        <f>IFERROR(IF(ISBLANK(BV113),0,BV113*INDEX(Assumptions!$D$20:$D$53,MATCH($D$113,lkpGreenHouseGases,0)))+IF(ISBLANK(BV115),0,BV115),0)</f>
        <v>0</v>
      </c>
      <c r="BW117" s="537">
        <f>IFERROR(IF(ISBLANK(BW113),0,BW113*INDEX(Assumptions!$D$20:$D$53,MATCH($D$113,lkpGreenHouseGases,0)))+IF(ISBLANK(BW115),0,BW115),0)</f>
        <v>0</v>
      </c>
      <c r="BX117" s="537">
        <f>IFERROR(IF(ISBLANK(BX113),0,BX113*INDEX(Assumptions!$D$20:$D$53,MATCH($D$113,lkpGreenHouseGases,0)))+IF(ISBLANK(BX115),0,BX115),0)</f>
        <v>0</v>
      </c>
      <c r="BY117" s="537">
        <f>IFERROR(IF(ISBLANK(BY113),0,BY113*INDEX(Assumptions!$D$20:$D$53,MATCH($D$113,lkpGreenHouseGases,0)))+IF(ISBLANK(BY115),0,BY115),0)</f>
        <v>0</v>
      </c>
      <c r="BZ117" s="537">
        <f>IFERROR(IF(ISBLANK(BZ113),0,BZ113*INDEX(Assumptions!$D$20:$D$53,MATCH($D$113,lkpGreenHouseGases,0)))+IF(ISBLANK(BZ115),0,BZ115),0)</f>
        <v>0</v>
      </c>
      <c r="CA117" s="537">
        <f>IFERROR(IF(ISBLANK(CA113),0,CA113*INDEX(Assumptions!$D$20:$D$53,MATCH($D$113,lkpGreenHouseGases,0)))+IF(ISBLANK(CA115),0,CA115),0)</f>
        <v>0</v>
      </c>
      <c r="CB117" s="537">
        <f>IFERROR(IF(ISBLANK(CB113),0,CB113*INDEX(Assumptions!$D$20:$D$53,MATCH($D$113,lkpGreenHouseGases,0)))+IF(ISBLANK(CB115),0,CB115),0)</f>
        <v>0</v>
      </c>
      <c r="CC117" s="537">
        <f>IFERROR(IF(ISBLANK(CC113),0,CC113*INDEX(Assumptions!$D$20:$D$53,MATCH($D$113,lkpGreenHouseGases,0)))+IF(ISBLANK(CC115),0,CC115),0)</f>
        <v>0</v>
      </c>
      <c r="CD117" s="537">
        <f>IFERROR(IF(ISBLANK(CD113),0,CD113*INDEX(Assumptions!$D$20:$D$53,MATCH($D$113,lkpGreenHouseGases,0)))+IF(ISBLANK(CD115),0,CD115),0)</f>
        <v>0</v>
      </c>
      <c r="CE117" s="537">
        <f>IFERROR(IF(ISBLANK(CE113),0,CE113*INDEX(Assumptions!$D$20:$D$53,MATCH($D$113,lkpGreenHouseGases,0)))+IF(ISBLANK(CE115),0,CE115),0)</f>
        <v>0</v>
      </c>
      <c r="CF117" s="537">
        <f>IFERROR(IF(ISBLANK(CF113),0,CF113*INDEX(Assumptions!$D$20:$D$53,MATCH($D$113,lkpGreenHouseGases,0)))+IF(ISBLANK(CF115),0,CF115),0)</f>
        <v>0</v>
      </c>
      <c r="CG117" s="537">
        <f>IFERROR(IF(ISBLANK(CG113),0,CG113*INDEX(Assumptions!$D$20:$D$53,MATCH($D$113,lkpGreenHouseGases,0)))+IF(ISBLANK(CG115),0,CG115),0)</f>
        <v>0</v>
      </c>
      <c r="CH117" s="537">
        <f>IFERROR(IF(ISBLANK(CH113),0,CH113*INDEX(Assumptions!$D$20:$D$53,MATCH($D$113,lkpGreenHouseGases,0)))+IF(ISBLANK(CH115),0,CH115),0)</f>
        <v>0</v>
      </c>
      <c r="CI117" s="537">
        <f>IFERROR(IF(ISBLANK(CI113),0,CI113*INDEX(Assumptions!$D$20:$D$53,MATCH($D$113,lkpGreenHouseGases,0)))+IF(ISBLANK(CI115),0,CI115),0)</f>
        <v>0</v>
      </c>
      <c r="CJ117" s="537">
        <f>IFERROR(IF(ISBLANK(CJ113),0,CJ113*INDEX(Assumptions!$D$20:$D$53,MATCH($D$113,lkpGreenHouseGases,0)))+IF(ISBLANK(CJ115),0,CJ115),0)</f>
        <v>0</v>
      </c>
      <c r="CK117" s="537">
        <f>IFERROR(IF(ISBLANK(CK113),0,CK113*INDEX(Assumptions!$D$20:$D$53,MATCH($D$113,lkpGreenHouseGases,0)))+IF(ISBLANK(CK115),0,CK115),0)</f>
        <v>0</v>
      </c>
      <c r="CL117" s="537">
        <f>IFERROR(IF(ISBLANK(CL113),0,CL113*INDEX(Assumptions!$D$20:$D$53,MATCH($D$113,lkpGreenHouseGases,0)))+IF(ISBLANK(CL115),0,CL115),0)</f>
        <v>0</v>
      </c>
      <c r="CM117" s="537">
        <f>IFERROR(IF(ISBLANK(CM113),0,CM113*INDEX(Assumptions!$D$20:$D$53,MATCH($D$113,lkpGreenHouseGases,0)))+IF(ISBLANK(CM115),0,CM115),0)</f>
        <v>0</v>
      </c>
      <c r="CN117" s="537">
        <f>IFERROR(IF(ISBLANK(CN113),0,CN113*INDEX(Assumptions!$D$20:$D$53,MATCH($D$113,lkpGreenHouseGases,0)))+IF(ISBLANK(CN115),0,CN115),0)</f>
        <v>0</v>
      </c>
      <c r="CO117" s="537">
        <f>IFERROR(IF(ISBLANK(CO113),0,CO113*INDEX(Assumptions!$D$20:$D$53,MATCH($D$113,lkpGreenHouseGases,0)))+IF(ISBLANK(CO115),0,CO115),0)</f>
        <v>0</v>
      </c>
      <c r="CP117" s="537">
        <f>IFERROR(IF(ISBLANK(CP113),0,CP113*INDEX(Assumptions!$D$20:$D$53,MATCH($D$113,lkpGreenHouseGases,0)))+IF(ISBLANK(CP115),0,CP115),0)</f>
        <v>0</v>
      </c>
      <c r="CQ117" s="537">
        <f>IFERROR(IF(ISBLANK(CQ113),0,CQ113*INDEX(Assumptions!$D$20:$D$53,MATCH($D$113,lkpGreenHouseGases,0)))+IF(ISBLANK(CQ115),0,CQ115),0)</f>
        <v>0</v>
      </c>
      <c r="CR117" s="537">
        <f>IFERROR(IF(ISBLANK(CR113),0,CR113*INDEX(Assumptions!$D$20:$D$53,MATCH($D$113,lkpGreenHouseGases,0)))+IF(ISBLANK(CR115),0,CR115),0)</f>
        <v>0</v>
      </c>
      <c r="CS117" s="537">
        <f>IFERROR(IF(ISBLANK(CS113),0,CS113*INDEX(Assumptions!$D$20:$D$53,MATCH($D$113,lkpGreenHouseGases,0)))+IF(ISBLANK(CS115),0,CS115),0)</f>
        <v>0</v>
      </c>
      <c r="CT117" s="537">
        <f>IFERROR(IF(ISBLANK(CT113),0,CT113*INDEX(Assumptions!$D$20:$D$53,MATCH($D$113,lkpGreenHouseGases,0)))+IF(ISBLANK(CT115),0,CT115),0)</f>
        <v>0</v>
      </c>
      <c r="CU117" s="537">
        <f>IFERROR(IF(ISBLANK(CU113),0,CU113*INDEX(Assumptions!$D$20:$D$53,MATCH($D$113,lkpGreenHouseGases,0)))+IF(ISBLANK(CU115),0,CU115),0)</f>
        <v>0</v>
      </c>
      <c r="CV117" s="537">
        <f>IFERROR(IF(ISBLANK(CV113),0,CV113*INDEX(Assumptions!$D$20:$D$53,MATCH($D$113,lkpGreenHouseGases,0)))+IF(ISBLANK(CV115),0,CV115),0)</f>
        <v>0</v>
      </c>
      <c r="CW117" s="537">
        <f>IFERROR(IF(ISBLANK(CW113),0,CW113*INDEX(Assumptions!$D$20:$D$53,MATCH($D$113,lkpGreenHouseGases,0)))+IF(ISBLANK(CW115),0,CW115),0)</f>
        <v>0</v>
      </c>
      <c r="CX117" s="537">
        <f>IFERROR(IF(ISBLANK(CX113),0,CX113*INDEX(Assumptions!$D$20:$D$53,MATCH($D$113,lkpGreenHouseGases,0)))+IF(ISBLANK(CX115),0,CX115),0)</f>
        <v>0</v>
      </c>
      <c r="CY117" s="537">
        <f>IFERROR(IF(ISBLANK(CY113),0,CY113*INDEX(Assumptions!$D$20:$D$53,MATCH($D$113,lkpGreenHouseGases,0)))+IF(ISBLANK(CY115),0,CY115),0)</f>
        <v>0</v>
      </c>
      <c r="CZ117" s="537">
        <f>IFERROR(IF(ISBLANK(CZ113),0,CZ113*INDEX(Assumptions!$D$20:$D$53,MATCH($D$113,lkpGreenHouseGases,0)))+IF(ISBLANK(CZ115),0,CZ115),0)</f>
        <v>0</v>
      </c>
      <c r="DA117" s="537">
        <f>IFERROR(IF(ISBLANK(DA113),0,DA113*INDEX(Assumptions!$D$20:$D$53,MATCH($D$113,lkpGreenHouseGases,0)))+IF(ISBLANK(DA115),0,DA115),0)</f>
        <v>0</v>
      </c>
      <c r="DB117" s="537">
        <f>IFERROR(IF(ISBLANK(DB113),0,DB113*INDEX(Assumptions!$D$20:$D$53,MATCH($D$113,lkpGreenHouseGases,0)))+IF(ISBLANK(DB115),0,DB115),0)</f>
        <v>0</v>
      </c>
      <c r="DC117" s="537">
        <f>IFERROR(IF(ISBLANK(DC113),0,DC113*INDEX(Assumptions!$D$20:$D$53,MATCH($D$113,lkpGreenHouseGases,0)))+IF(ISBLANK(DC115),0,DC115),0)</f>
        <v>0</v>
      </c>
      <c r="DD117" s="218">
        <f>IFERROR(IF(ISBLANK(DD113),0,DD113*INDEX(Assumptions!$D$20:$D$53,MATCH($D$113,lkpGreenHouseGases,0)))+IF(ISBLANK(DD115),0,DD115),0)</f>
        <v>0</v>
      </c>
      <c r="DE117" s="220"/>
    </row>
    <row r="118" spans="2:109" x14ac:dyDescent="0.25">
      <c r="B118" s="217"/>
      <c r="C118" s="260"/>
      <c r="D118" s="226"/>
      <c r="E118" s="219"/>
      <c r="F118" s="219"/>
      <c r="G118" s="219"/>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c r="BP118" s="218"/>
      <c r="BQ118" s="218"/>
      <c r="BR118" s="218"/>
      <c r="BS118" s="218"/>
      <c r="BT118" s="218"/>
      <c r="BU118" s="218"/>
      <c r="BV118" s="218"/>
      <c r="BW118" s="218"/>
      <c r="BX118" s="218"/>
      <c r="BY118" s="218"/>
      <c r="BZ118" s="218"/>
      <c r="CA118" s="218"/>
      <c r="CB118" s="218"/>
      <c r="CC118" s="218"/>
      <c r="CD118" s="218"/>
      <c r="CE118" s="218"/>
      <c r="CF118" s="218"/>
      <c r="CG118" s="218"/>
      <c r="CH118" s="218"/>
      <c r="CI118" s="218"/>
      <c r="CJ118" s="218"/>
      <c r="CK118" s="218"/>
      <c r="CL118" s="218"/>
      <c r="CM118" s="218"/>
      <c r="CN118" s="218"/>
      <c r="CO118" s="218"/>
      <c r="CP118" s="218"/>
      <c r="CQ118" s="218"/>
      <c r="CR118" s="218"/>
      <c r="CS118" s="218"/>
      <c r="CT118" s="218"/>
      <c r="CU118" s="218"/>
      <c r="CV118" s="218"/>
      <c r="CW118" s="218"/>
      <c r="CX118" s="218"/>
      <c r="CY118" s="218"/>
      <c r="CZ118" s="218"/>
      <c r="DA118" s="218"/>
      <c r="DB118" s="218"/>
      <c r="DC118" s="218"/>
      <c r="DD118" s="218"/>
      <c r="DE118" s="220"/>
    </row>
    <row r="119" spans="2:109" ht="21" x14ac:dyDescent="0.25">
      <c r="B119" s="217"/>
      <c r="C119" s="260"/>
      <c r="D119" s="296" t="s">
        <v>198</v>
      </c>
      <c r="E119" s="238" t="s">
        <v>549</v>
      </c>
      <c r="F119" s="239"/>
      <c r="G119" s="239"/>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c r="AI119" s="237"/>
      <c r="AJ119" s="237"/>
      <c r="AK119" s="237"/>
      <c r="AL119" s="237"/>
      <c r="AM119" s="237"/>
      <c r="AN119" s="237"/>
      <c r="AO119" s="237"/>
      <c r="AP119" s="237"/>
      <c r="AQ119" s="237"/>
      <c r="AR119" s="237"/>
      <c r="AS119" s="237"/>
      <c r="AT119" s="237"/>
      <c r="AU119" s="237"/>
      <c r="AV119" s="237"/>
      <c r="AW119" s="237"/>
      <c r="AX119" s="237"/>
      <c r="AY119" s="237"/>
      <c r="AZ119" s="237"/>
      <c r="BA119" s="237"/>
      <c r="BB119" s="237"/>
      <c r="BC119" s="237"/>
      <c r="BD119" s="237"/>
      <c r="BE119" s="237"/>
      <c r="BF119" s="237"/>
      <c r="BG119" s="237"/>
      <c r="BH119" s="237"/>
      <c r="BI119" s="237"/>
      <c r="BJ119" s="237"/>
      <c r="BK119" s="237"/>
      <c r="BL119" s="237"/>
      <c r="BM119" s="237"/>
      <c r="BN119" s="237"/>
      <c r="BO119" s="237"/>
      <c r="BP119" s="237"/>
      <c r="BQ119" s="237"/>
      <c r="BR119" s="237"/>
      <c r="BS119" s="237"/>
      <c r="BT119" s="237"/>
      <c r="BU119" s="237"/>
      <c r="BV119" s="237"/>
      <c r="BW119" s="237"/>
      <c r="BX119" s="237"/>
      <c r="BY119" s="237"/>
      <c r="BZ119" s="237"/>
      <c r="CA119" s="237"/>
      <c r="CB119" s="237"/>
      <c r="CC119" s="237"/>
      <c r="CD119" s="237"/>
      <c r="CE119" s="237"/>
      <c r="CF119" s="237"/>
      <c r="CG119" s="237"/>
      <c r="CH119" s="237"/>
      <c r="CI119" s="237"/>
      <c r="CJ119" s="237"/>
      <c r="CK119" s="237"/>
      <c r="CL119" s="237"/>
      <c r="CM119" s="237"/>
      <c r="CN119" s="237"/>
      <c r="CO119" s="237"/>
      <c r="CP119" s="237"/>
      <c r="CQ119" s="237"/>
      <c r="CR119" s="237"/>
      <c r="CS119" s="237"/>
      <c r="CT119" s="237"/>
      <c r="CU119" s="237"/>
      <c r="CV119" s="237"/>
      <c r="CW119" s="237"/>
      <c r="CX119" s="237"/>
      <c r="CY119" s="237"/>
      <c r="CZ119" s="237"/>
      <c r="DA119" s="237"/>
      <c r="DB119" s="237"/>
      <c r="DC119" s="237"/>
      <c r="DD119" s="237"/>
      <c r="DE119" s="220"/>
    </row>
    <row r="120" spans="2:109" x14ac:dyDescent="0.25">
      <c r="B120" s="217"/>
      <c r="C120" s="263"/>
      <c r="D120" s="226" t="str">
        <f t="shared" ref="D120:D126" si="9">D92</f>
        <v>Electricity</v>
      </c>
      <c r="E120" s="219" t="s">
        <v>121</v>
      </c>
      <c r="F120" s="276" t="s">
        <v>571</v>
      </c>
      <c r="G120" s="276"/>
      <c r="H120" s="538">
        <f>IFERROR(H84*INDEX('Emissions factors'!$F$5:$CR$10,MATCH('Data Input - Option 3'!$D120,'Emissions factors'!$C$5:$C$10,0),MATCH('Data Input - Option 3'!H$7,'Emissions factors'!$F$4:$CR$4,0))/1000,0)</f>
        <v>0</v>
      </c>
      <c r="I120" s="538">
        <f>IFERROR(I84*INDEX('Emissions factors'!$F$5:$CR$10,MATCH('Data Input - Option 3'!$D120,'Emissions factors'!$C$5:$C$10,0),MATCH('Data Input - Option 3'!I$7,'Emissions factors'!$F$4:$CR$4,0))/1000,0)</f>
        <v>0</v>
      </c>
      <c r="J120" s="538">
        <f>IFERROR(J84*INDEX('Emissions factors'!$F$5:$CR$10,MATCH('Data Input - Option 3'!$D120,'Emissions factors'!$C$5:$C$10,0),MATCH('Data Input - Option 3'!J$7,'Emissions factors'!$F$4:$CR$4,0))/1000,0)</f>
        <v>0</v>
      </c>
      <c r="K120" s="538">
        <f>IFERROR(K84*INDEX('Emissions factors'!$F$5:$CR$10,MATCH('Data Input - Option 3'!$D120,'Emissions factors'!$C$5:$C$10,0),MATCH('Data Input - Option 3'!K$7,'Emissions factors'!$F$4:$CR$4,0))/1000,0)</f>
        <v>0</v>
      </c>
      <c r="L120" s="538">
        <f>IFERROR(L84*INDEX('Emissions factors'!$F$5:$CR$10,MATCH('Data Input - Option 3'!$D120,'Emissions factors'!$C$5:$C$10,0),MATCH('Data Input - Option 3'!L$7,'Emissions factors'!$F$4:$CR$4,0))/1000,0)</f>
        <v>0</v>
      </c>
      <c r="M120" s="538">
        <f>IFERROR(M84*INDEX('Emissions factors'!$F$5:$CR$10,MATCH('Data Input - Option 3'!$D120,'Emissions factors'!$C$5:$C$10,0),MATCH('Data Input - Option 3'!M$7,'Emissions factors'!$F$4:$CR$4,0))/1000,0)</f>
        <v>0</v>
      </c>
      <c r="N120" s="538">
        <f>IFERROR(N84*INDEX('Emissions factors'!$F$5:$CR$10,MATCH('Data Input - Option 3'!$D120,'Emissions factors'!$C$5:$C$10,0),MATCH('Data Input - Option 3'!N$7,'Emissions factors'!$F$4:$CR$4,0))/1000,0)</f>
        <v>0</v>
      </c>
      <c r="O120" s="538">
        <f>IFERROR(O84*INDEX('Emissions factors'!$F$5:$CR$10,MATCH('Data Input - Option 3'!$D120,'Emissions factors'!$C$5:$C$10,0),MATCH('Data Input - Option 3'!O$7,'Emissions factors'!$F$4:$CR$4,0))/1000,0)</f>
        <v>0</v>
      </c>
      <c r="P120" s="538">
        <f>IFERROR(P84*INDEX('Emissions factors'!$F$5:$CR$10,MATCH('Data Input - Option 3'!$D120,'Emissions factors'!$C$5:$C$10,0),MATCH('Data Input - Option 3'!P$7,'Emissions factors'!$F$4:$CR$4,0))/1000,0)</f>
        <v>0</v>
      </c>
      <c r="Q120" s="538">
        <f>IFERROR(Q84*INDEX('Emissions factors'!$F$5:$CR$10,MATCH('Data Input - Option 3'!$D120,'Emissions factors'!$C$5:$C$10,0),MATCH('Data Input - Option 3'!Q$7,'Emissions factors'!$F$4:$CR$4,0))/1000,0)</f>
        <v>0</v>
      </c>
      <c r="R120" s="538">
        <f>IFERROR(R84*INDEX('Emissions factors'!$F$5:$CR$10,MATCH('Data Input - Option 3'!$D120,'Emissions factors'!$C$5:$C$10,0),MATCH('Data Input - Option 3'!R$7,'Emissions factors'!$F$4:$CR$4,0))/1000,0)</f>
        <v>0</v>
      </c>
      <c r="S120" s="538">
        <f>IFERROR(S84*INDEX('Emissions factors'!$F$5:$CR$10,MATCH('Data Input - Option 3'!$D120,'Emissions factors'!$C$5:$C$10,0),MATCH('Data Input - Option 3'!S$7,'Emissions factors'!$F$4:$CR$4,0))/1000,0)</f>
        <v>0</v>
      </c>
      <c r="T120" s="538">
        <f>IFERROR(T84*INDEX('Emissions factors'!$F$5:$CR$10,MATCH('Data Input - Option 3'!$D120,'Emissions factors'!$C$5:$C$10,0),MATCH('Data Input - Option 3'!T$7,'Emissions factors'!$F$4:$CR$4,0))/1000,0)</f>
        <v>0</v>
      </c>
      <c r="U120" s="538">
        <f>IFERROR(U84*INDEX('Emissions factors'!$F$5:$CR$10,MATCH('Data Input - Option 3'!$D120,'Emissions factors'!$C$5:$C$10,0),MATCH('Data Input - Option 3'!U$7,'Emissions factors'!$F$4:$CR$4,0))/1000,0)</f>
        <v>0</v>
      </c>
      <c r="V120" s="538">
        <f>IFERROR(V84*INDEX('Emissions factors'!$F$5:$CR$10,MATCH('Data Input - Option 3'!$D120,'Emissions factors'!$C$5:$C$10,0),MATCH('Data Input - Option 3'!V$7,'Emissions factors'!$F$4:$CR$4,0))/1000,0)</f>
        <v>0</v>
      </c>
      <c r="W120" s="538">
        <f>IFERROR(W84*INDEX('Emissions factors'!$F$5:$CR$10,MATCH('Data Input - Option 3'!$D120,'Emissions factors'!$C$5:$C$10,0),MATCH('Data Input - Option 3'!W$7,'Emissions factors'!$F$4:$CR$4,0))/1000,0)</f>
        <v>0</v>
      </c>
      <c r="X120" s="538">
        <f>IFERROR(X84*INDEX('Emissions factors'!$F$5:$CR$10,MATCH('Data Input - Option 3'!$D120,'Emissions factors'!$C$5:$C$10,0),MATCH('Data Input - Option 3'!X$7,'Emissions factors'!$F$4:$CR$4,0))/1000,0)</f>
        <v>0</v>
      </c>
      <c r="Y120" s="538">
        <f>IFERROR(Y84*INDEX('Emissions factors'!$F$5:$CR$10,MATCH('Data Input - Option 3'!$D120,'Emissions factors'!$C$5:$C$10,0),MATCH('Data Input - Option 3'!Y$7,'Emissions factors'!$F$4:$CR$4,0))/1000,0)</f>
        <v>0</v>
      </c>
      <c r="Z120" s="538">
        <f>IFERROR(Z84*INDEX('Emissions factors'!$F$5:$CR$10,MATCH('Data Input - Option 3'!$D120,'Emissions factors'!$C$5:$C$10,0),MATCH('Data Input - Option 3'!Z$7,'Emissions factors'!$F$4:$CR$4,0))/1000,0)</f>
        <v>0</v>
      </c>
      <c r="AA120" s="538">
        <f>IFERROR(AA84*INDEX('Emissions factors'!$F$5:$CR$10,MATCH('Data Input - Option 3'!$D120,'Emissions factors'!$C$5:$C$10,0),MATCH('Data Input - Option 3'!AA$7,'Emissions factors'!$F$4:$CR$4,0))/1000,0)</f>
        <v>0</v>
      </c>
      <c r="AB120" s="538">
        <f>IFERROR(AB84*INDEX('Emissions factors'!$F$5:$CR$10,MATCH('Data Input - Option 3'!$D120,'Emissions factors'!$C$5:$C$10,0),MATCH('Data Input - Option 3'!AB$7,'Emissions factors'!$F$4:$CR$4,0))/1000,0)</f>
        <v>0</v>
      </c>
      <c r="AC120" s="538">
        <f>IFERROR(AC84*INDEX('Emissions factors'!$F$5:$CR$10,MATCH('Data Input - Option 3'!$D120,'Emissions factors'!$C$5:$C$10,0),MATCH('Data Input - Option 3'!AC$7,'Emissions factors'!$F$4:$CR$4,0))/1000,0)</f>
        <v>0</v>
      </c>
      <c r="AD120" s="538">
        <f>IFERROR(AD84*INDEX('Emissions factors'!$F$5:$CR$10,MATCH('Data Input - Option 3'!$D120,'Emissions factors'!$C$5:$C$10,0),MATCH('Data Input - Option 3'!AD$7,'Emissions factors'!$F$4:$CR$4,0))/1000,0)</f>
        <v>0</v>
      </c>
      <c r="AE120" s="538">
        <f>IFERROR(AE84*INDEX('Emissions factors'!$F$5:$CR$10,MATCH('Data Input - Option 3'!$D120,'Emissions factors'!$C$5:$C$10,0),MATCH('Data Input - Option 3'!AE$7,'Emissions factors'!$F$4:$CR$4,0))/1000,0)</f>
        <v>0</v>
      </c>
      <c r="AF120" s="538">
        <f>IFERROR(AF84*INDEX('Emissions factors'!$F$5:$CR$10,MATCH('Data Input - Option 3'!$D120,'Emissions factors'!$C$5:$C$10,0),MATCH('Data Input - Option 3'!AF$7,'Emissions factors'!$F$4:$CR$4,0))/1000,0)</f>
        <v>0</v>
      </c>
      <c r="AG120" s="538">
        <f>IFERROR(AG84*INDEX('Emissions factors'!$F$5:$CR$10,MATCH('Data Input - Option 3'!$D120,'Emissions factors'!$C$5:$C$10,0),MATCH('Data Input - Option 3'!AG$7,'Emissions factors'!$F$4:$CR$4,0))/1000,0)</f>
        <v>0</v>
      </c>
      <c r="AH120" s="538">
        <f>IFERROR(AH84*INDEX('Emissions factors'!$F$5:$CR$10,MATCH('Data Input - Option 3'!$D120,'Emissions factors'!$C$5:$C$10,0),MATCH('Data Input - Option 3'!AH$7,'Emissions factors'!$F$4:$CR$4,0))/1000,0)</f>
        <v>0</v>
      </c>
      <c r="AI120" s="538">
        <f>IFERROR(AI84*INDEX('Emissions factors'!$F$5:$CR$10,MATCH('Data Input - Option 3'!$D120,'Emissions factors'!$C$5:$C$10,0),MATCH('Data Input - Option 3'!AI$7,'Emissions factors'!$F$4:$CR$4,0))/1000,0)</f>
        <v>0</v>
      </c>
      <c r="AJ120" s="538">
        <f>IFERROR(AJ84*INDEX('Emissions factors'!$F$5:$CR$10,MATCH('Data Input - Option 3'!$D120,'Emissions factors'!$C$5:$C$10,0),MATCH('Data Input - Option 3'!AJ$7,'Emissions factors'!$F$4:$CR$4,0))/1000,0)</f>
        <v>0</v>
      </c>
      <c r="AK120" s="538">
        <f>IFERROR(AK84*INDEX('Emissions factors'!$F$5:$CR$10,MATCH('Data Input - Option 3'!$D120,'Emissions factors'!$C$5:$C$10,0),MATCH('Data Input - Option 3'!AK$7,'Emissions factors'!$F$4:$CR$4,0))/1000,0)</f>
        <v>0</v>
      </c>
      <c r="AL120" s="538">
        <f>IFERROR(AL84*INDEX('Emissions factors'!$F$5:$CR$10,MATCH('Data Input - Option 3'!$D120,'Emissions factors'!$C$5:$C$10,0),MATCH('Data Input - Option 3'!AL$7,'Emissions factors'!$F$4:$CR$4,0))/1000,0)</f>
        <v>0</v>
      </c>
      <c r="AM120" s="538">
        <f>IFERROR(AM84*INDEX('Emissions factors'!$F$5:$CR$10,MATCH('Data Input - Option 3'!$D120,'Emissions factors'!$C$5:$C$10,0),MATCH('Data Input - Option 3'!AM$7,'Emissions factors'!$F$4:$CR$4,0))/1000,0)</f>
        <v>0</v>
      </c>
      <c r="AN120" s="538">
        <f>IFERROR(AN84*INDEX('Emissions factors'!$F$5:$CR$10,MATCH('Data Input - Option 3'!$D120,'Emissions factors'!$C$5:$C$10,0),MATCH('Data Input - Option 3'!AN$7,'Emissions factors'!$F$4:$CR$4,0))/1000,0)</f>
        <v>0</v>
      </c>
      <c r="AO120" s="538">
        <f>IFERROR(AO84*INDEX('Emissions factors'!$F$5:$CR$10,MATCH('Data Input - Option 3'!$D120,'Emissions factors'!$C$5:$C$10,0),MATCH('Data Input - Option 3'!AO$7,'Emissions factors'!$F$4:$CR$4,0))/1000,0)</f>
        <v>0</v>
      </c>
      <c r="AP120" s="538">
        <f>IFERROR(AP84*INDEX('Emissions factors'!$F$5:$CR$10,MATCH('Data Input - Option 3'!$D120,'Emissions factors'!$C$5:$C$10,0),MATCH('Data Input - Option 3'!AP$7,'Emissions factors'!$F$4:$CR$4,0))/1000,0)</f>
        <v>0</v>
      </c>
      <c r="AQ120" s="538">
        <f>IFERROR(AQ84*INDEX('Emissions factors'!$F$5:$CR$10,MATCH('Data Input - Option 3'!$D120,'Emissions factors'!$C$5:$C$10,0),MATCH('Data Input - Option 3'!AQ$7,'Emissions factors'!$F$4:$CR$4,0))/1000,0)</f>
        <v>0</v>
      </c>
      <c r="AR120" s="538">
        <f>IFERROR(AR84*INDEX('Emissions factors'!$F$5:$CR$10,MATCH('Data Input - Option 3'!$D120,'Emissions factors'!$C$5:$C$10,0),MATCH('Data Input - Option 3'!AR$7,'Emissions factors'!$F$4:$CR$4,0))/1000,0)</f>
        <v>0</v>
      </c>
      <c r="AS120" s="538">
        <f>IFERROR(AS84*INDEX('Emissions factors'!$F$5:$CR$10,MATCH('Data Input - Option 3'!$D120,'Emissions factors'!$C$5:$C$10,0),MATCH('Data Input - Option 3'!AS$7,'Emissions factors'!$F$4:$CR$4,0))/1000,0)</f>
        <v>0</v>
      </c>
      <c r="AT120" s="538">
        <f>IFERROR(AT84*INDEX('Emissions factors'!$F$5:$CR$10,MATCH('Data Input - Option 3'!$D120,'Emissions factors'!$C$5:$C$10,0),MATCH('Data Input - Option 3'!AT$7,'Emissions factors'!$F$4:$CR$4,0))/1000,0)</f>
        <v>0</v>
      </c>
      <c r="AU120" s="538">
        <f>IFERROR(AU84*INDEX('Emissions factors'!$F$5:$CR$10,MATCH('Data Input - Option 3'!$D120,'Emissions factors'!$C$5:$C$10,0),MATCH('Data Input - Option 3'!AU$7,'Emissions factors'!$F$4:$CR$4,0))/1000,0)</f>
        <v>0</v>
      </c>
      <c r="AV120" s="538">
        <f>IFERROR(AV84*INDEX('Emissions factors'!$F$5:$CR$10,MATCH('Data Input - Option 3'!$D120,'Emissions factors'!$C$5:$C$10,0),MATCH('Data Input - Option 3'!AV$7,'Emissions factors'!$F$4:$CR$4,0))/1000,0)</f>
        <v>0</v>
      </c>
      <c r="AW120" s="538">
        <f>IFERROR(AW84*INDEX('Emissions factors'!$F$5:$CR$10,MATCH('Data Input - Option 3'!$D120,'Emissions factors'!$C$5:$C$10,0),MATCH('Data Input - Option 3'!AW$7,'Emissions factors'!$F$4:$CR$4,0))/1000,0)</f>
        <v>0</v>
      </c>
      <c r="AX120" s="538">
        <f>IFERROR(AX84*INDEX('Emissions factors'!$F$5:$CR$10,MATCH('Data Input - Option 3'!$D120,'Emissions factors'!$C$5:$C$10,0),MATCH('Data Input - Option 3'!AX$7,'Emissions factors'!$F$4:$CR$4,0))/1000,0)</f>
        <v>0</v>
      </c>
      <c r="AY120" s="538">
        <f>IFERROR(AY84*INDEX('Emissions factors'!$F$5:$CR$10,MATCH('Data Input - Option 3'!$D120,'Emissions factors'!$C$5:$C$10,0),MATCH('Data Input - Option 3'!AY$7,'Emissions factors'!$F$4:$CR$4,0))/1000,0)</f>
        <v>0</v>
      </c>
      <c r="AZ120" s="538">
        <f>IFERROR(AZ84*INDEX('Emissions factors'!$F$5:$CR$10,MATCH('Data Input - Option 3'!$D120,'Emissions factors'!$C$5:$C$10,0),MATCH('Data Input - Option 3'!AZ$7,'Emissions factors'!$F$4:$CR$4,0))/1000,0)</f>
        <v>0</v>
      </c>
      <c r="BA120" s="538">
        <f>IFERROR(BA84*INDEX('Emissions factors'!$F$5:$CR$10,MATCH('Data Input - Option 3'!$D120,'Emissions factors'!$C$5:$C$10,0),MATCH('Data Input - Option 3'!BA$7,'Emissions factors'!$F$4:$CR$4,0))/1000,0)</f>
        <v>0</v>
      </c>
      <c r="BB120" s="538">
        <f>IFERROR(BB84*INDEX('Emissions factors'!$F$5:$CR$10,MATCH('Data Input - Option 3'!$D120,'Emissions factors'!$C$5:$C$10,0),MATCH('Data Input - Option 3'!BB$7,'Emissions factors'!$F$4:$CR$4,0))/1000,0)</f>
        <v>0</v>
      </c>
      <c r="BC120" s="538">
        <f>IFERROR(BC84*INDEX('Emissions factors'!$F$5:$CR$10,MATCH('Data Input - Option 3'!$D120,'Emissions factors'!$C$5:$C$10,0),MATCH('Data Input - Option 3'!BC$7,'Emissions factors'!$F$4:$CR$4,0))/1000,0)</f>
        <v>0</v>
      </c>
      <c r="BD120" s="538">
        <f>IFERROR(BD84*INDEX('Emissions factors'!$F$5:$CR$10,MATCH('Data Input - Option 3'!$D120,'Emissions factors'!$C$5:$C$10,0),MATCH('Data Input - Option 3'!BD$7,'Emissions factors'!$F$4:$CR$4,0))/1000,0)</f>
        <v>0</v>
      </c>
      <c r="BE120" s="538">
        <f>IFERROR(BE84*INDEX('Emissions factors'!$F$5:$CR$10,MATCH('Data Input - Option 3'!$D120,'Emissions factors'!$C$5:$C$10,0),MATCH('Data Input - Option 3'!BE$7,'Emissions factors'!$F$4:$CR$4,0))/1000,0)</f>
        <v>0</v>
      </c>
      <c r="BF120" s="538">
        <f>IFERROR(BF84*INDEX('Emissions factors'!$F$5:$CR$10,MATCH('Data Input - Option 3'!$D120,'Emissions factors'!$C$5:$C$10,0),MATCH('Data Input - Option 3'!BF$7,'Emissions factors'!$F$4:$CR$4,0))/1000,0)</f>
        <v>0</v>
      </c>
      <c r="BG120" s="538">
        <f>IFERROR(BG84*INDEX('Emissions factors'!$F$5:$CR$10,MATCH('Data Input - Option 3'!$D120,'Emissions factors'!$C$5:$C$10,0),MATCH('Data Input - Option 3'!BG$7,'Emissions factors'!$F$4:$CR$4,0))/1000,0)</f>
        <v>0</v>
      </c>
      <c r="BH120" s="538">
        <f>IFERROR(BH84*INDEX('Emissions factors'!$F$5:$CR$10,MATCH('Data Input - Option 3'!$D120,'Emissions factors'!$C$5:$C$10,0),MATCH('Data Input - Option 3'!BH$7,'Emissions factors'!$F$4:$CR$4,0))/1000,0)</f>
        <v>0</v>
      </c>
      <c r="BI120" s="538">
        <f>IFERROR(BI84*INDEX('Emissions factors'!$F$5:$CR$10,MATCH('Data Input - Option 3'!$D120,'Emissions factors'!$C$5:$C$10,0),MATCH('Data Input - Option 3'!BI$7,'Emissions factors'!$F$4:$CR$4,0))/1000,0)</f>
        <v>0</v>
      </c>
      <c r="BJ120" s="538">
        <f>IFERROR(BJ84*INDEX('Emissions factors'!$F$5:$CR$10,MATCH('Data Input - Option 3'!$D120,'Emissions factors'!$C$5:$C$10,0),MATCH('Data Input - Option 3'!BJ$7,'Emissions factors'!$F$4:$CR$4,0))/1000,0)</f>
        <v>0</v>
      </c>
      <c r="BK120" s="538">
        <f>IFERROR(BK84*INDEX('Emissions factors'!$F$5:$CR$10,MATCH('Data Input - Option 3'!$D120,'Emissions factors'!$C$5:$C$10,0),MATCH('Data Input - Option 3'!BK$7,'Emissions factors'!$F$4:$CR$4,0))/1000,0)</f>
        <v>0</v>
      </c>
      <c r="BL120" s="538">
        <f>IFERROR(BL84*INDEX('Emissions factors'!$F$5:$CR$10,MATCH('Data Input - Option 3'!$D120,'Emissions factors'!$C$5:$C$10,0),MATCH('Data Input - Option 3'!BL$7,'Emissions factors'!$F$4:$CR$4,0))/1000,0)</f>
        <v>0</v>
      </c>
      <c r="BM120" s="538">
        <f>IFERROR(BM84*INDEX('Emissions factors'!$F$5:$CR$10,MATCH('Data Input - Option 3'!$D120,'Emissions factors'!$C$5:$C$10,0),MATCH('Data Input - Option 3'!BM$7,'Emissions factors'!$F$4:$CR$4,0))/1000,0)</f>
        <v>0</v>
      </c>
      <c r="BN120" s="538">
        <f>IFERROR(BN84*INDEX('Emissions factors'!$F$5:$CR$10,MATCH('Data Input - Option 3'!$D120,'Emissions factors'!$C$5:$C$10,0),MATCH('Data Input - Option 3'!BN$7,'Emissions factors'!$F$4:$CR$4,0))/1000,0)</f>
        <v>0</v>
      </c>
      <c r="BO120" s="538">
        <f>IFERROR(BO84*INDEX('Emissions factors'!$F$5:$CR$10,MATCH('Data Input - Option 3'!$D120,'Emissions factors'!$C$5:$C$10,0),MATCH('Data Input - Option 3'!BO$7,'Emissions factors'!$F$4:$CR$4,0))/1000,0)</f>
        <v>0</v>
      </c>
      <c r="BP120" s="538">
        <f>IFERROR(BP84*INDEX('Emissions factors'!$F$5:$CR$10,MATCH('Data Input - Option 3'!$D120,'Emissions factors'!$C$5:$C$10,0),MATCH('Data Input - Option 3'!BP$7,'Emissions factors'!$F$4:$CR$4,0))/1000,0)</f>
        <v>0</v>
      </c>
      <c r="BQ120" s="538">
        <f>IFERROR(BQ84*INDEX('Emissions factors'!$F$5:$CR$10,MATCH('Data Input - Option 3'!$D120,'Emissions factors'!$C$5:$C$10,0),MATCH('Data Input - Option 3'!BQ$7,'Emissions factors'!$F$4:$CR$4,0))/1000,0)</f>
        <v>0</v>
      </c>
      <c r="BR120" s="538">
        <f>IFERROR(BR84*INDEX('Emissions factors'!$F$5:$CR$10,MATCH('Data Input - Option 3'!$D120,'Emissions factors'!$C$5:$C$10,0),MATCH('Data Input - Option 3'!BR$7,'Emissions factors'!$F$4:$CR$4,0))/1000,0)</f>
        <v>0</v>
      </c>
      <c r="BS120" s="538">
        <f>IFERROR(BS84*INDEX('Emissions factors'!$F$5:$CR$10,MATCH('Data Input - Option 3'!$D120,'Emissions factors'!$C$5:$C$10,0),MATCH('Data Input - Option 3'!BS$7,'Emissions factors'!$F$4:$CR$4,0))/1000,0)</f>
        <v>0</v>
      </c>
      <c r="BT120" s="538">
        <f>IFERROR(BT84*INDEX('Emissions factors'!$F$5:$CR$10,MATCH('Data Input - Option 3'!$D120,'Emissions factors'!$C$5:$C$10,0),MATCH('Data Input - Option 3'!BT$7,'Emissions factors'!$F$4:$CR$4,0))/1000,0)</f>
        <v>0</v>
      </c>
      <c r="BU120" s="538">
        <f>IFERROR(BU84*INDEX('Emissions factors'!$F$5:$CR$10,MATCH('Data Input - Option 3'!$D120,'Emissions factors'!$C$5:$C$10,0),MATCH('Data Input - Option 3'!BU$7,'Emissions factors'!$F$4:$CR$4,0))/1000,0)</f>
        <v>0</v>
      </c>
      <c r="BV120" s="538">
        <f>IFERROR(BV84*INDEX('Emissions factors'!$F$5:$CR$10,MATCH('Data Input - Option 3'!$D120,'Emissions factors'!$C$5:$C$10,0),MATCH('Data Input - Option 3'!BV$7,'Emissions factors'!$F$4:$CR$4,0))/1000,0)</f>
        <v>0</v>
      </c>
      <c r="BW120" s="538">
        <f>IFERROR(BW84*INDEX('Emissions factors'!$F$5:$CR$10,MATCH('Data Input - Option 3'!$D120,'Emissions factors'!$C$5:$C$10,0),MATCH('Data Input - Option 3'!BW$7,'Emissions factors'!$F$4:$CR$4,0))/1000,0)</f>
        <v>0</v>
      </c>
      <c r="BX120" s="538">
        <f>IFERROR(BX84*INDEX('Emissions factors'!$F$5:$CR$10,MATCH('Data Input - Option 3'!$D120,'Emissions factors'!$C$5:$C$10,0),MATCH('Data Input - Option 3'!BX$7,'Emissions factors'!$F$4:$CR$4,0))/1000,0)</f>
        <v>0</v>
      </c>
      <c r="BY120" s="538">
        <f>IFERROR(BY84*INDEX('Emissions factors'!$F$5:$CR$10,MATCH('Data Input - Option 3'!$D120,'Emissions factors'!$C$5:$C$10,0),MATCH('Data Input - Option 3'!BY$7,'Emissions factors'!$F$4:$CR$4,0))/1000,0)</f>
        <v>0</v>
      </c>
      <c r="BZ120" s="538">
        <f>IFERROR(BZ84*INDEX('Emissions factors'!$F$5:$CR$10,MATCH('Data Input - Option 3'!$D120,'Emissions factors'!$C$5:$C$10,0),MATCH('Data Input - Option 3'!BZ$7,'Emissions factors'!$F$4:$CR$4,0))/1000,0)</f>
        <v>0</v>
      </c>
      <c r="CA120" s="538">
        <f>IFERROR(CA84*INDEX('Emissions factors'!$F$5:$CR$10,MATCH('Data Input - Option 3'!$D120,'Emissions factors'!$C$5:$C$10,0),MATCH('Data Input - Option 3'!CA$7,'Emissions factors'!$F$4:$CR$4,0))/1000,0)</f>
        <v>0</v>
      </c>
      <c r="CB120" s="538">
        <f>IFERROR(CB84*INDEX('Emissions factors'!$F$5:$CR$10,MATCH('Data Input - Option 3'!$D120,'Emissions factors'!$C$5:$C$10,0),MATCH('Data Input - Option 3'!CB$7,'Emissions factors'!$F$4:$CR$4,0))/1000,0)</f>
        <v>0</v>
      </c>
      <c r="CC120" s="538">
        <f>IFERROR(CC84*INDEX('Emissions factors'!$F$5:$CR$10,MATCH('Data Input - Option 3'!$D120,'Emissions factors'!$C$5:$C$10,0),MATCH('Data Input - Option 3'!CC$7,'Emissions factors'!$F$4:$CR$4,0))/1000,0)</f>
        <v>0</v>
      </c>
      <c r="CD120" s="538">
        <f>IFERROR(CD84*INDEX('Emissions factors'!$F$5:$CR$10,MATCH('Data Input - Option 3'!$D120,'Emissions factors'!$C$5:$C$10,0),MATCH('Data Input - Option 3'!CD$7,'Emissions factors'!$F$4:$CR$4,0))/1000,0)</f>
        <v>0</v>
      </c>
      <c r="CE120" s="538">
        <f>IFERROR(CE84*INDEX('Emissions factors'!$F$5:$CR$10,MATCH('Data Input - Option 3'!$D120,'Emissions factors'!$C$5:$C$10,0),MATCH('Data Input - Option 3'!CE$7,'Emissions factors'!$F$4:$CR$4,0))/1000,0)</f>
        <v>0</v>
      </c>
      <c r="CF120" s="538">
        <f>IFERROR(CF84*INDEX('Emissions factors'!$F$5:$CR$10,MATCH('Data Input - Option 3'!$D120,'Emissions factors'!$C$5:$C$10,0),MATCH('Data Input - Option 3'!CF$7,'Emissions factors'!$F$4:$CR$4,0))/1000,0)</f>
        <v>0</v>
      </c>
      <c r="CG120" s="538">
        <f>IFERROR(CG84*INDEX('Emissions factors'!$F$5:$CR$10,MATCH('Data Input - Option 3'!$D120,'Emissions factors'!$C$5:$C$10,0),MATCH('Data Input - Option 3'!CG$7,'Emissions factors'!$F$4:$CR$4,0))/1000,0)</f>
        <v>0</v>
      </c>
      <c r="CH120" s="538">
        <f>IFERROR(CH84*INDEX('Emissions factors'!$F$5:$CR$10,MATCH('Data Input - Option 3'!$D120,'Emissions factors'!$C$5:$C$10,0),MATCH('Data Input - Option 3'!CH$7,'Emissions factors'!$F$4:$CR$4,0))/1000,0)</f>
        <v>0</v>
      </c>
      <c r="CI120" s="538">
        <f>IFERROR(CI84*INDEX('Emissions factors'!$F$5:$CR$10,MATCH('Data Input - Option 3'!$D120,'Emissions factors'!$C$5:$C$10,0),MATCH('Data Input - Option 3'!CI$7,'Emissions factors'!$F$4:$CR$4,0))/1000,0)</f>
        <v>0</v>
      </c>
      <c r="CJ120" s="538">
        <f>IFERROR(CJ84*INDEX('Emissions factors'!$F$5:$CR$10,MATCH('Data Input - Option 3'!$D120,'Emissions factors'!$C$5:$C$10,0),MATCH('Data Input - Option 3'!CJ$7,'Emissions factors'!$F$4:$CR$4,0))/1000,0)</f>
        <v>0</v>
      </c>
      <c r="CK120" s="538">
        <f>IFERROR(CK84*INDEX('Emissions factors'!$F$5:$CR$10,MATCH('Data Input - Option 3'!$D120,'Emissions factors'!$C$5:$C$10,0),MATCH('Data Input - Option 3'!CK$7,'Emissions factors'!$F$4:$CR$4,0))/1000,0)</f>
        <v>0</v>
      </c>
      <c r="CL120" s="538">
        <f>IFERROR(CL84*INDEX('Emissions factors'!$F$5:$CR$10,MATCH('Data Input - Option 3'!$D120,'Emissions factors'!$C$5:$C$10,0),MATCH('Data Input - Option 3'!CL$7,'Emissions factors'!$F$4:$CR$4,0))/1000,0)</f>
        <v>0</v>
      </c>
      <c r="CM120" s="538">
        <f>IFERROR(CM84*INDEX('Emissions factors'!$F$5:$CR$10,MATCH('Data Input - Option 3'!$D120,'Emissions factors'!$C$5:$C$10,0),MATCH('Data Input - Option 3'!CM$7,'Emissions factors'!$F$4:$CR$4,0))/1000,0)</f>
        <v>0</v>
      </c>
      <c r="CN120" s="538">
        <f>IFERROR(CN84*INDEX('Emissions factors'!$F$5:$CR$10,MATCH('Data Input - Option 3'!$D120,'Emissions factors'!$C$5:$C$10,0),MATCH('Data Input - Option 3'!CN$7,'Emissions factors'!$F$4:$CR$4,0))/1000,0)</f>
        <v>0</v>
      </c>
      <c r="CO120" s="538">
        <f>IFERROR(CO84*INDEX('Emissions factors'!$F$5:$CR$10,MATCH('Data Input - Option 3'!$D120,'Emissions factors'!$C$5:$C$10,0),MATCH('Data Input - Option 3'!CO$7,'Emissions factors'!$F$4:$CR$4,0))/1000,0)</f>
        <v>0</v>
      </c>
      <c r="CP120" s="538">
        <f>IFERROR(CP84*INDEX('Emissions factors'!$F$5:$CR$10,MATCH('Data Input - Option 3'!$D120,'Emissions factors'!$C$5:$C$10,0),MATCH('Data Input - Option 3'!CP$7,'Emissions factors'!$F$4:$CR$4,0))/1000,0)</f>
        <v>0</v>
      </c>
      <c r="CQ120" s="538">
        <f>IFERROR(CQ84*INDEX('Emissions factors'!$F$5:$CR$10,MATCH('Data Input - Option 3'!$D120,'Emissions factors'!$C$5:$C$10,0),MATCH('Data Input - Option 3'!CQ$7,'Emissions factors'!$F$4:$CR$4,0))/1000,0)</f>
        <v>0</v>
      </c>
      <c r="CR120" s="538">
        <f>IFERROR(CR84*INDEX('Emissions factors'!$F$5:$CR$10,MATCH('Data Input - Option 3'!$D120,'Emissions factors'!$C$5:$C$10,0),MATCH('Data Input - Option 3'!CR$7,'Emissions factors'!$F$4:$CR$4,0))/1000,0)</f>
        <v>0</v>
      </c>
      <c r="CS120" s="538">
        <f>IFERROR(CS84*INDEX('Emissions factors'!$F$5:$CR$10,MATCH('Data Input - Option 3'!$D120,'Emissions factors'!$C$5:$C$10,0),MATCH('Data Input - Option 3'!CS$7,'Emissions factors'!$F$4:$CR$4,0))/1000,0)</f>
        <v>0</v>
      </c>
      <c r="CT120" s="538">
        <f>IFERROR(CT84*INDEX('Emissions factors'!$F$5:$CR$10,MATCH('Data Input - Option 3'!$D120,'Emissions factors'!$C$5:$C$10,0),MATCH('Data Input - Option 3'!CT$7,'Emissions factors'!$F$4:$CR$4,0))/1000,0)</f>
        <v>0</v>
      </c>
      <c r="CU120" s="538">
        <f>IFERROR(CU84*INDEX('Emissions factors'!$F$5:$CR$10,MATCH('Data Input - Option 3'!$D120,'Emissions factors'!$C$5:$C$10,0),MATCH('Data Input - Option 3'!CU$7,'Emissions factors'!$F$4:$CR$4,0))/1000,0)</f>
        <v>0</v>
      </c>
      <c r="CV120" s="538">
        <f>IFERROR(CV84*INDEX('Emissions factors'!$F$5:$CR$10,MATCH('Data Input - Option 3'!$D120,'Emissions factors'!$C$5:$C$10,0),MATCH('Data Input - Option 3'!CV$7,'Emissions factors'!$F$4:$CR$4,0))/1000,0)</f>
        <v>0</v>
      </c>
      <c r="CW120" s="538">
        <f>IFERROR(CW84*INDEX('Emissions factors'!$F$5:$CR$10,MATCH('Data Input - Option 3'!$D120,'Emissions factors'!$C$5:$C$10,0),MATCH('Data Input - Option 3'!CW$7,'Emissions factors'!$F$4:$CR$4,0))/1000,0)</f>
        <v>0</v>
      </c>
      <c r="CX120" s="538">
        <f>IFERROR(CX84*INDEX('Emissions factors'!$F$5:$CR$10,MATCH('Data Input - Option 3'!$D120,'Emissions factors'!$C$5:$C$10,0),MATCH('Data Input - Option 3'!CX$7,'Emissions factors'!$F$4:$CR$4,0))/1000,0)</f>
        <v>0</v>
      </c>
      <c r="CY120" s="538">
        <f>IFERROR(CY84*INDEX('Emissions factors'!$F$5:$CR$10,MATCH('Data Input - Option 3'!$D120,'Emissions factors'!$C$5:$C$10,0),MATCH('Data Input - Option 3'!CY$7,'Emissions factors'!$F$4:$CR$4,0))/1000,0)</f>
        <v>0</v>
      </c>
      <c r="CZ120" s="538">
        <f>IFERROR(CZ84*INDEX('Emissions factors'!$F$5:$CR$10,MATCH('Data Input - Option 3'!$D120,'Emissions factors'!$C$5:$C$10,0),MATCH('Data Input - Option 3'!CZ$7,'Emissions factors'!$F$4:$CR$4,0))/1000,0)</f>
        <v>0</v>
      </c>
      <c r="DA120" s="538">
        <f>IFERROR(DA84*INDEX('Emissions factors'!$F$5:$CR$10,MATCH('Data Input - Option 3'!$D120,'Emissions factors'!$C$5:$C$10,0),MATCH('Data Input - Option 3'!DA$7,'Emissions factors'!$F$4:$CR$4,0))/1000,0)</f>
        <v>0</v>
      </c>
      <c r="DB120" s="538">
        <f>IFERROR(DB84*INDEX('Emissions factors'!$F$5:$CR$10,MATCH('Data Input - Option 3'!$D120,'Emissions factors'!$C$5:$C$10,0),MATCH('Data Input - Option 3'!DB$7,'Emissions factors'!$F$4:$CR$4,0))/1000,0)</f>
        <v>0</v>
      </c>
      <c r="DC120" s="538">
        <f>IFERROR(DC84*INDEX('Emissions factors'!$F$5:$CR$10,MATCH('Data Input - Option 3'!$D120,'Emissions factors'!$C$5:$C$10,0),MATCH('Data Input - Option 3'!DC$7,'Emissions factors'!$F$4:$CR$4,0))/1000,0)</f>
        <v>0</v>
      </c>
      <c r="DD120" s="916"/>
      <c r="DE120" s="917"/>
    </row>
    <row r="121" spans="2:109" x14ac:dyDescent="0.25">
      <c r="B121" s="217"/>
      <c r="C121" s="263"/>
      <c r="D121" s="226" t="str">
        <f t="shared" si="9"/>
        <v>Natural Gas</v>
      </c>
      <c r="E121" s="219" t="s">
        <v>121</v>
      </c>
      <c r="F121" s="276" t="s">
        <v>571</v>
      </c>
      <c r="G121" s="276"/>
      <c r="H121" s="538">
        <f>IFERROR(H85*INDEX('Emissions factors'!$F$5:$CR$10,MATCH('Data Input - Option 3'!$D121,'Emissions factors'!$C$5:$C$10,0),MATCH('Data Input - Option 3'!H$7,'Emissions factors'!$F$4:$CR$4,0))/1000,0)</f>
        <v>0</v>
      </c>
      <c r="I121" s="538">
        <f>IFERROR(I85*INDEX('Emissions factors'!$F$5:$CR$10,MATCH('Data Input - Option 3'!$D121,'Emissions factors'!$C$5:$C$10,0),MATCH('Data Input - Option 3'!I$7,'Emissions factors'!$F$4:$CR$4,0))/1000,0)</f>
        <v>0</v>
      </c>
      <c r="J121" s="538">
        <f>IFERROR(J85*INDEX('Emissions factors'!$F$5:$CR$10,MATCH('Data Input - Option 3'!$D121,'Emissions factors'!$C$5:$C$10,0),MATCH('Data Input - Option 3'!J$7,'Emissions factors'!$F$4:$CR$4,0))/1000,0)</f>
        <v>0</v>
      </c>
      <c r="K121" s="538">
        <f>IFERROR(K85*INDEX('Emissions factors'!$F$5:$CR$10,MATCH('Data Input - Option 3'!$D121,'Emissions factors'!$C$5:$C$10,0),MATCH('Data Input - Option 3'!K$7,'Emissions factors'!$F$4:$CR$4,0))/1000,0)</f>
        <v>0</v>
      </c>
      <c r="L121" s="538">
        <f>IFERROR(L85*INDEX('Emissions factors'!$F$5:$CR$10,MATCH('Data Input - Option 3'!$D121,'Emissions factors'!$C$5:$C$10,0),MATCH('Data Input - Option 3'!L$7,'Emissions factors'!$F$4:$CR$4,0))/1000,0)</f>
        <v>0</v>
      </c>
      <c r="M121" s="538">
        <f>IFERROR(M85*INDEX('Emissions factors'!$F$5:$CR$10,MATCH('Data Input - Option 3'!$D121,'Emissions factors'!$C$5:$C$10,0),MATCH('Data Input - Option 3'!M$7,'Emissions factors'!$F$4:$CR$4,0))/1000,0)</f>
        <v>0</v>
      </c>
      <c r="N121" s="538">
        <f>IFERROR(N85*INDEX('Emissions factors'!$F$5:$CR$10,MATCH('Data Input - Option 3'!$D121,'Emissions factors'!$C$5:$C$10,0),MATCH('Data Input - Option 3'!N$7,'Emissions factors'!$F$4:$CR$4,0))/1000,0)</f>
        <v>0</v>
      </c>
      <c r="O121" s="538">
        <f>IFERROR(O85*INDEX('Emissions factors'!$F$5:$CR$10,MATCH('Data Input - Option 3'!$D121,'Emissions factors'!$C$5:$C$10,0),MATCH('Data Input - Option 3'!O$7,'Emissions factors'!$F$4:$CR$4,0))/1000,0)</f>
        <v>0</v>
      </c>
      <c r="P121" s="538">
        <f>IFERROR(P85*INDEX('Emissions factors'!$F$5:$CR$10,MATCH('Data Input - Option 3'!$D121,'Emissions factors'!$C$5:$C$10,0),MATCH('Data Input - Option 3'!P$7,'Emissions factors'!$F$4:$CR$4,0))/1000,0)</f>
        <v>0</v>
      </c>
      <c r="Q121" s="538">
        <f>IFERROR(Q85*INDEX('Emissions factors'!$F$5:$CR$10,MATCH('Data Input - Option 3'!$D121,'Emissions factors'!$C$5:$C$10,0),MATCH('Data Input - Option 3'!Q$7,'Emissions factors'!$F$4:$CR$4,0))/1000,0)</f>
        <v>0</v>
      </c>
      <c r="R121" s="538">
        <f>IFERROR(R85*INDEX('Emissions factors'!$F$5:$CR$10,MATCH('Data Input - Option 3'!$D121,'Emissions factors'!$C$5:$C$10,0),MATCH('Data Input - Option 3'!R$7,'Emissions factors'!$F$4:$CR$4,0))/1000,0)</f>
        <v>0</v>
      </c>
      <c r="S121" s="538">
        <f>IFERROR(S85*INDEX('Emissions factors'!$F$5:$CR$10,MATCH('Data Input - Option 3'!$D121,'Emissions factors'!$C$5:$C$10,0),MATCH('Data Input - Option 3'!S$7,'Emissions factors'!$F$4:$CR$4,0))/1000,0)</f>
        <v>0</v>
      </c>
      <c r="T121" s="538">
        <f>IFERROR(T85*INDEX('Emissions factors'!$F$5:$CR$10,MATCH('Data Input - Option 3'!$D121,'Emissions factors'!$C$5:$C$10,0),MATCH('Data Input - Option 3'!T$7,'Emissions factors'!$F$4:$CR$4,0))/1000,0)</f>
        <v>0</v>
      </c>
      <c r="U121" s="538">
        <f>IFERROR(U85*INDEX('Emissions factors'!$F$5:$CR$10,MATCH('Data Input - Option 3'!$D121,'Emissions factors'!$C$5:$C$10,0),MATCH('Data Input - Option 3'!U$7,'Emissions factors'!$F$4:$CR$4,0))/1000,0)</f>
        <v>0</v>
      </c>
      <c r="V121" s="538">
        <f>IFERROR(V85*INDEX('Emissions factors'!$F$5:$CR$10,MATCH('Data Input - Option 3'!$D121,'Emissions factors'!$C$5:$C$10,0),MATCH('Data Input - Option 3'!V$7,'Emissions factors'!$F$4:$CR$4,0))/1000,0)</f>
        <v>0</v>
      </c>
      <c r="W121" s="538">
        <f>IFERROR(W85*INDEX('Emissions factors'!$F$5:$CR$10,MATCH('Data Input - Option 3'!$D121,'Emissions factors'!$C$5:$C$10,0),MATCH('Data Input - Option 3'!W$7,'Emissions factors'!$F$4:$CR$4,0))/1000,0)</f>
        <v>0</v>
      </c>
      <c r="X121" s="538">
        <f>IFERROR(X85*INDEX('Emissions factors'!$F$5:$CR$10,MATCH('Data Input - Option 3'!$D121,'Emissions factors'!$C$5:$C$10,0),MATCH('Data Input - Option 3'!X$7,'Emissions factors'!$F$4:$CR$4,0))/1000,0)</f>
        <v>0</v>
      </c>
      <c r="Y121" s="538">
        <f>IFERROR(Y85*INDEX('Emissions factors'!$F$5:$CR$10,MATCH('Data Input - Option 3'!$D121,'Emissions factors'!$C$5:$C$10,0),MATCH('Data Input - Option 3'!Y$7,'Emissions factors'!$F$4:$CR$4,0))/1000,0)</f>
        <v>0</v>
      </c>
      <c r="Z121" s="538">
        <f>IFERROR(Z85*INDEX('Emissions factors'!$F$5:$CR$10,MATCH('Data Input - Option 3'!$D121,'Emissions factors'!$C$5:$C$10,0),MATCH('Data Input - Option 3'!Z$7,'Emissions factors'!$F$4:$CR$4,0))/1000,0)</f>
        <v>0</v>
      </c>
      <c r="AA121" s="538">
        <f>IFERROR(AA85*INDEX('Emissions factors'!$F$5:$CR$10,MATCH('Data Input - Option 3'!$D121,'Emissions factors'!$C$5:$C$10,0),MATCH('Data Input - Option 3'!AA$7,'Emissions factors'!$F$4:$CR$4,0))/1000,0)</f>
        <v>0</v>
      </c>
      <c r="AB121" s="538">
        <f>IFERROR(AB85*INDEX('Emissions factors'!$F$5:$CR$10,MATCH('Data Input - Option 3'!$D121,'Emissions factors'!$C$5:$C$10,0),MATCH('Data Input - Option 3'!AB$7,'Emissions factors'!$F$4:$CR$4,0))/1000,0)</f>
        <v>0</v>
      </c>
      <c r="AC121" s="538">
        <f>IFERROR(AC85*INDEX('Emissions factors'!$F$5:$CR$10,MATCH('Data Input - Option 3'!$D121,'Emissions factors'!$C$5:$C$10,0),MATCH('Data Input - Option 3'!AC$7,'Emissions factors'!$F$4:$CR$4,0))/1000,0)</f>
        <v>0</v>
      </c>
      <c r="AD121" s="538">
        <f>IFERROR(AD85*INDEX('Emissions factors'!$F$5:$CR$10,MATCH('Data Input - Option 3'!$D121,'Emissions factors'!$C$5:$C$10,0),MATCH('Data Input - Option 3'!AD$7,'Emissions factors'!$F$4:$CR$4,0))/1000,0)</f>
        <v>0</v>
      </c>
      <c r="AE121" s="538">
        <f>IFERROR(AE85*INDEX('Emissions factors'!$F$5:$CR$10,MATCH('Data Input - Option 3'!$D121,'Emissions factors'!$C$5:$C$10,0),MATCH('Data Input - Option 3'!AE$7,'Emissions factors'!$F$4:$CR$4,0))/1000,0)</f>
        <v>0</v>
      </c>
      <c r="AF121" s="538">
        <f>IFERROR(AF85*INDEX('Emissions factors'!$F$5:$CR$10,MATCH('Data Input - Option 3'!$D121,'Emissions factors'!$C$5:$C$10,0),MATCH('Data Input - Option 3'!AF$7,'Emissions factors'!$F$4:$CR$4,0))/1000,0)</f>
        <v>0</v>
      </c>
      <c r="AG121" s="538">
        <f>IFERROR(AG85*INDEX('Emissions factors'!$F$5:$CR$10,MATCH('Data Input - Option 3'!$D121,'Emissions factors'!$C$5:$C$10,0),MATCH('Data Input - Option 3'!AG$7,'Emissions factors'!$F$4:$CR$4,0))/1000,0)</f>
        <v>0</v>
      </c>
      <c r="AH121" s="538">
        <f>IFERROR(AH85*INDEX('Emissions factors'!$F$5:$CR$10,MATCH('Data Input - Option 3'!$D121,'Emissions factors'!$C$5:$C$10,0),MATCH('Data Input - Option 3'!AH$7,'Emissions factors'!$F$4:$CR$4,0))/1000,0)</f>
        <v>0</v>
      </c>
      <c r="AI121" s="538">
        <f>IFERROR(AI85*INDEX('Emissions factors'!$F$5:$CR$10,MATCH('Data Input - Option 3'!$D121,'Emissions factors'!$C$5:$C$10,0),MATCH('Data Input - Option 3'!AI$7,'Emissions factors'!$F$4:$CR$4,0))/1000,0)</f>
        <v>0</v>
      </c>
      <c r="AJ121" s="538">
        <f>IFERROR(AJ85*INDEX('Emissions factors'!$F$5:$CR$10,MATCH('Data Input - Option 3'!$D121,'Emissions factors'!$C$5:$C$10,0),MATCH('Data Input - Option 3'!AJ$7,'Emissions factors'!$F$4:$CR$4,0))/1000,0)</f>
        <v>0</v>
      </c>
      <c r="AK121" s="538">
        <f>IFERROR(AK85*INDEX('Emissions factors'!$F$5:$CR$10,MATCH('Data Input - Option 3'!$D121,'Emissions factors'!$C$5:$C$10,0),MATCH('Data Input - Option 3'!AK$7,'Emissions factors'!$F$4:$CR$4,0))/1000,0)</f>
        <v>0</v>
      </c>
      <c r="AL121" s="538">
        <f>IFERROR(AL85*INDEX('Emissions factors'!$F$5:$CR$10,MATCH('Data Input - Option 3'!$D121,'Emissions factors'!$C$5:$C$10,0),MATCH('Data Input - Option 3'!AL$7,'Emissions factors'!$F$4:$CR$4,0))/1000,0)</f>
        <v>0</v>
      </c>
      <c r="AM121" s="538">
        <f>IFERROR(AM85*INDEX('Emissions factors'!$F$5:$CR$10,MATCH('Data Input - Option 3'!$D121,'Emissions factors'!$C$5:$C$10,0),MATCH('Data Input - Option 3'!AM$7,'Emissions factors'!$F$4:$CR$4,0))/1000,0)</f>
        <v>0</v>
      </c>
      <c r="AN121" s="538">
        <f>IFERROR(AN85*INDEX('Emissions factors'!$F$5:$CR$10,MATCH('Data Input - Option 3'!$D121,'Emissions factors'!$C$5:$C$10,0),MATCH('Data Input - Option 3'!AN$7,'Emissions factors'!$F$4:$CR$4,0))/1000,0)</f>
        <v>0</v>
      </c>
      <c r="AO121" s="538">
        <f>IFERROR(AO85*INDEX('Emissions factors'!$F$5:$CR$10,MATCH('Data Input - Option 3'!$D121,'Emissions factors'!$C$5:$C$10,0),MATCH('Data Input - Option 3'!AO$7,'Emissions factors'!$F$4:$CR$4,0))/1000,0)</f>
        <v>0</v>
      </c>
      <c r="AP121" s="538">
        <f>IFERROR(AP85*INDEX('Emissions factors'!$F$5:$CR$10,MATCH('Data Input - Option 3'!$D121,'Emissions factors'!$C$5:$C$10,0),MATCH('Data Input - Option 3'!AP$7,'Emissions factors'!$F$4:$CR$4,0))/1000,0)</f>
        <v>0</v>
      </c>
      <c r="AQ121" s="538">
        <f>IFERROR(AQ85*INDEX('Emissions factors'!$F$5:$CR$10,MATCH('Data Input - Option 3'!$D121,'Emissions factors'!$C$5:$C$10,0),MATCH('Data Input - Option 3'!AQ$7,'Emissions factors'!$F$4:$CR$4,0))/1000,0)</f>
        <v>0</v>
      </c>
      <c r="AR121" s="538">
        <f>IFERROR(AR85*INDEX('Emissions factors'!$F$5:$CR$10,MATCH('Data Input - Option 3'!$D121,'Emissions factors'!$C$5:$C$10,0),MATCH('Data Input - Option 3'!AR$7,'Emissions factors'!$F$4:$CR$4,0))/1000,0)</f>
        <v>0</v>
      </c>
      <c r="AS121" s="538">
        <f>IFERROR(AS85*INDEX('Emissions factors'!$F$5:$CR$10,MATCH('Data Input - Option 3'!$D121,'Emissions factors'!$C$5:$C$10,0),MATCH('Data Input - Option 3'!AS$7,'Emissions factors'!$F$4:$CR$4,0))/1000,0)</f>
        <v>0</v>
      </c>
      <c r="AT121" s="538">
        <f>IFERROR(AT85*INDEX('Emissions factors'!$F$5:$CR$10,MATCH('Data Input - Option 3'!$D121,'Emissions factors'!$C$5:$C$10,0),MATCH('Data Input - Option 3'!AT$7,'Emissions factors'!$F$4:$CR$4,0))/1000,0)</f>
        <v>0</v>
      </c>
      <c r="AU121" s="538">
        <f>IFERROR(AU85*INDEX('Emissions factors'!$F$5:$CR$10,MATCH('Data Input - Option 3'!$D121,'Emissions factors'!$C$5:$C$10,0),MATCH('Data Input - Option 3'!AU$7,'Emissions factors'!$F$4:$CR$4,0))/1000,0)</f>
        <v>0</v>
      </c>
      <c r="AV121" s="538">
        <f>IFERROR(AV85*INDEX('Emissions factors'!$F$5:$CR$10,MATCH('Data Input - Option 3'!$D121,'Emissions factors'!$C$5:$C$10,0),MATCH('Data Input - Option 3'!AV$7,'Emissions factors'!$F$4:$CR$4,0))/1000,0)</f>
        <v>0</v>
      </c>
      <c r="AW121" s="538">
        <f>IFERROR(AW85*INDEX('Emissions factors'!$F$5:$CR$10,MATCH('Data Input - Option 3'!$D121,'Emissions factors'!$C$5:$C$10,0),MATCH('Data Input - Option 3'!AW$7,'Emissions factors'!$F$4:$CR$4,0))/1000,0)</f>
        <v>0</v>
      </c>
      <c r="AX121" s="538">
        <f>IFERROR(AX85*INDEX('Emissions factors'!$F$5:$CR$10,MATCH('Data Input - Option 3'!$D121,'Emissions factors'!$C$5:$C$10,0),MATCH('Data Input - Option 3'!AX$7,'Emissions factors'!$F$4:$CR$4,0))/1000,0)</f>
        <v>0</v>
      </c>
      <c r="AY121" s="538">
        <f>IFERROR(AY85*INDEX('Emissions factors'!$F$5:$CR$10,MATCH('Data Input - Option 3'!$D121,'Emissions factors'!$C$5:$C$10,0),MATCH('Data Input - Option 3'!AY$7,'Emissions factors'!$F$4:$CR$4,0))/1000,0)</f>
        <v>0</v>
      </c>
      <c r="AZ121" s="538">
        <f>IFERROR(AZ85*INDEX('Emissions factors'!$F$5:$CR$10,MATCH('Data Input - Option 3'!$D121,'Emissions factors'!$C$5:$C$10,0),MATCH('Data Input - Option 3'!AZ$7,'Emissions factors'!$F$4:$CR$4,0))/1000,0)</f>
        <v>0</v>
      </c>
      <c r="BA121" s="538">
        <f>IFERROR(BA85*INDEX('Emissions factors'!$F$5:$CR$10,MATCH('Data Input - Option 3'!$D121,'Emissions factors'!$C$5:$C$10,0),MATCH('Data Input - Option 3'!BA$7,'Emissions factors'!$F$4:$CR$4,0))/1000,0)</f>
        <v>0</v>
      </c>
      <c r="BB121" s="538">
        <f>IFERROR(BB85*INDEX('Emissions factors'!$F$5:$CR$10,MATCH('Data Input - Option 3'!$D121,'Emissions factors'!$C$5:$C$10,0),MATCH('Data Input - Option 3'!BB$7,'Emissions factors'!$F$4:$CR$4,0))/1000,0)</f>
        <v>0</v>
      </c>
      <c r="BC121" s="538">
        <f>IFERROR(BC85*INDEX('Emissions factors'!$F$5:$CR$10,MATCH('Data Input - Option 3'!$D121,'Emissions factors'!$C$5:$C$10,0),MATCH('Data Input - Option 3'!BC$7,'Emissions factors'!$F$4:$CR$4,0))/1000,0)</f>
        <v>0</v>
      </c>
      <c r="BD121" s="538">
        <f>IFERROR(BD85*INDEX('Emissions factors'!$F$5:$CR$10,MATCH('Data Input - Option 3'!$D121,'Emissions factors'!$C$5:$C$10,0),MATCH('Data Input - Option 3'!BD$7,'Emissions factors'!$F$4:$CR$4,0))/1000,0)</f>
        <v>0</v>
      </c>
      <c r="BE121" s="538">
        <f>IFERROR(BE85*INDEX('Emissions factors'!$F$5:$CR$10,MATCH('Data Input - Option 3'!$D121,'Emissions factors'!$C$5:$C$10,0),MATCH('Data Input - Option 3'!BE$7,'Emissions factors'!$F$4:$CR$4,0))/1000,0)</f>
        <v>0</v>
      </c>
      <c r="BF121" s="538">
        <f>IFERROR(BF85*INDEX('Emissions factors'!$F$5:$CR$10,MATCH('Data Input - Option 3'!$D121,'Emissions factors'!$C$5:$C$10,0),MATCH('Data Input - Option 3'!BF$7,'Emissions factors'!$F$4:$CR$4,0))/1000,0)</f>
        <v>0</v>
      </c>
      <c r="BG121" s="538">
        <f>IFERROR(BG85*INDEX('Emissions factors'!$F$5:$CR$10,MATCH('Data Input - Option 3'!$D121,'Emissions factors'!$C$5:$C$10,0),MATCH('Data Input - Option 3'!BG$7,'Emissions factors'!$F$4:$CR$4,0))/1000,0)</f>
        <v>0</v>
      </c>
      <c r="BH121" s="538">
        <f>IFERROR(BH85*INDEX('Emissions factors'!$F$5:$CR$10,MATCH('Data Input - Option 3'!$D121,'Emissions factors'!$C$5:$C$10,0),MATCH('Data Input - Option 3'!BH$7,'Emissions factors'!$F$4:$CR$4,0))/1000,0)</f>
        <v>0</v>
      </c>
      <c r="BI121" s="538">
        <f>IFERROR(BI85*INDEX('Emissions factors'!$F$5:$CR$10,MATCH('Data Input - Option 3'!$D121,'Emissions factors'!$C$5:$C$10,0),MATCH('Data Input - Option 3'!BI$7,'Emissions factors'!$F$4:$CR$4,0))/1000,0)</f>
        <v>0</v>
      </c>
      <c r="BJ121" s="538">
        <f>IFERROR(BJ85*INDEX('Emissions factors'!$F$5:$CR$10,MATCH('Data Input - Option 3'!$D121,'Emissions factors'!$C$5:$C$10,0),MATCH('Data Input - Option 3'!BJ$7,'Emissions factors'!$F$4:$CR$4,0))/1000,0)</f>
        <v>0</v>
      </c>
      <c r="BK121" s="538">
        <f>IFERROR(BK85*INDEX('Emissions factors'!$F$5:$CR$10,MATCH('Data Input - Option 3'!$D121,'Emissions factors'!$C$5:$C$10,0),MATCH('Data Input - Option 3'!BK$7,'Emissions factors'!$F$4:$CR$4,0))/1000,0)</f>
        <v>0</v>
      </c>
      <c r="BL121" s="538">
        <f>IFERROR(BL85*INDEX('Emissions factors'!$F$5:$CR$10,MATCH('Data Input - Option 3'!$D121,'Emissions factors'!$C$5:$C$10,0),MATCH('Data Input - Option 3'!BL$7,'Emissions factors'!$F$4:$CR$4,0))/1000,0)</f>
        <v>0</v>
      </c>
      <c r="BM121" s="538">
        <f>IFERROR(BM85*INDEX('Emissions factors'!$F$5:$CR$10,MATCH('Data Input - Option 3'!$D121,'Emissions factors'!$C$5:$C$10,0),MATCH('Data Input - Option 3'!BM$7,'Emissions factors'!$F$4:$CR$4,0))/1000,0)</f>
        <v>0</v>
      </c>
      <c r="BN121" s="538">
        <f>IFERROR(BN85*INDEX('Emissions factors'!$F$5:$CR$10,MATCH('Data Input - Option 3'!$D121,'Emissions factors'!$C$5:$C$10,0),MATCH('Data Input - Option 3'!BN$7,'Emissions factors'!$F$4:$CR$4,0))/1000,0)</f>
        <v>0</v>
      </c>
      <c r="BO121" s="538">
        <f>IFERROR(BO85*INDEX('Emissions factors'!$F$5:$CR$10,MATCH('Data Input - Option 3'!$D121,'Emissions factors'!$C$5:$C$10,0),MATCH('Data Input - Option 3'!BO$7,'Emissions factors'!$F$4:$CR$4,0))/1000,0)</f>
        <v>0</v>
      </c>
      <c r="BP121" s="538">
        <f>IFERROR(BP85*INDEX('Emissions factors'!$F$5:$CR$10,MATCH('Data Input - Option 3'!$D121,'Emissions factors'!$C$5:$C$10,0),MATCH('Data Input - Option 3'!BP$7,'Emissions factors'!$F$4:$CR$4,0))/1000,0)</f>
        <v>0</v>
      </c>
      <c r="BQ121" s="538">
        <f>IFERROR(BQ85*INDEX('Emissions factors'!$F$5:$CR$10,MATCH('Data Input - Option 3'!$D121,'Emissions factors'!$C$5:$C$10,0),MATCH('Data Input - Option 3'!BQ$7,'Emissions factors'!$F$4:$CR$4,0))/1000,0)</f>
        <v>0</v>
      </c>
      <c r="BR121" s="538">
        <f>IFERROR(BR85*INDEX('Emissions factors'!$F$5:$CR$10,MATCH('Data Input - Option 3'!$D121,'Emissions factors'!$C$5:$C$10,0),MATCH('Data Input - Option 3'!BR$7,'Emissions factors'!$F$4:$CR$4,0))/1000,0)</f>
        <v>0</v>
      </c>
      <c r="BS121" s="538">
        <f>IFERROR(BS85*INDEX('Emissions factors'!$F$5:$CR$10,MATCH('Data Input - Option 3'!$D121,'Emissions factors'!$C$5:$C$10,0),MATCH('Data Input - Option 3'!BS$7,'Emissions factors'!$F$4:$CR$4,0))/1000,0)</f>
        <v>0</v>
      </c>
      <c r="BT121" s="538">
        <f>IFERROR(BT85*INDEX('Emissions factors'!$F$5:$CR$10,MATCH('Data Input - Option 3'!$D121,'Emissions factors'!$C$5:$C$10,0),MATCH('Data Input - Option 3'!BT$7,'Emissions factors'!$F$4:$CR$4,0))/1000,0)</f>
        <v>0</v>
      </c>
      <c r="BU121" s="538">
        <f>IFERROR(BU85*INDEX('Emissions factors'!$F$5:$CR$10,MATCH('Data Input - Option 3'!$D121,'Emissions factors'!$C$5:$C$10,0),MATCH('Data Input - Option 3'!BU$7,'Emissions factors'!$F$4:$CR$4,0))/1000,0)</f>
        <v>0</v>
      </c>
      <c r="BV121" s="538">
        <f>IFERROR(BV85*INDEX('Emissions factors'!$F$5:$CR$10,MATCH('Data Input - Option 3'!$D121,'Emissions factors'!$C$5:$C$10,0),MATCH('Data Input - Option 3'!BV$7,'Emissions factors'!$F$4:$CR$4,0))/1000,0)</f>
        <v>0</v>
      </c>
      <c r="BW121" s="538">
        <f>IFERROR(BW85*INDEX('Emissions factors'!$F$5:$CR$10,MATCH('Data Input - Option 3'!$D121,'Emissions factors'!$C$5:$C$10,0),MATCH('Data Input - Option 3'!BW$7,'Emissions factors'!$F$4:$CR$4,0))/1000,0)</f>
        <v>0</v>
      </c>
      <c r="BX121" s="538">
        <f>IFERROR(BX85*INDEX('Emissions factors'!$F$5:$CR$10,MATCH('Data Input - Option 3'!$D121,'Emissions factors'!$C$5:$C$10,0),MATCH('Data Input - Option 3'!BX$7,'Emissions factors'!$F$4:$CR$4,0))/1000,0)</f>
        <v>0</v>
      </c>
      <c r="BY121" s="538">
        <f>IFERROR(BY85*INDEX('Emissions factors'!$F$5:$CR$10,MATCH('Data Input - Option 3'!$D121,'Emissions factors'!$C$5:$C$10,0),MATCH('Data Input - Option 3'!BY$7,'Emissions factors'!$F$4:$CR$4,0))/1000,0)</f>
        <v>0</v>
      </c>
      <c r="BZ121" s="538">
        <f>IFERROR(BZ85*INDEX('Emissions factors'!$F$5:$CR$10,MATCH('Data Input - Option 3'!$D121,'Emissions factors'!$C$5:$C$10,0),MATCH('Data Input - Option 3'!BZ$7,'Emissions factors'!$F$4:$CR$4,0))/1000,0)</f>
        <v>0</v>
      </c>
      <c r="CA121" s="538">
        <f>IFERROR(CA85*INDEX('Emissions factors'!$F$5:$CR$10,MATCH('Data Input - Option 3'!$D121,'Emissions factors'!$C$5:$C$10,0),MATCH('Data Input - Option 3'!CA$7,'Emissions factors'!$F$4:$CR$4,0))/1000,0)</f>
        <v>0</v>
      </c>
      <c r="CB121" s="538">
        <f>IFERROR(CB85*INDEX('Emissions factors'!$F$5:$CR$10,MATCH('Data Input - Option 3'!$D121,'Emissions factors'!$C$5:$C$10,0),MATCH('Data Input - Option 3'!CB$7,'Emissions factors'!$F$4:$CR$4,0))/1000,0)</f>
        <v>0</v>
      </c>
      <c r="CC121" s="538">
        <f>IFERROR(CC85*INDEX('Emissions factors'!$F$5:$CR$10,MATCH('Data Input - Option 3'!$D121,'Emissions factors'!$C$5:$C$10,0),MATCH('Data Input - Option 3'!CC$7,'Emissions factors'!$F$4:$CR$4,0))/1000,0)</f>
        <v>0</v>
      </c>
      <c r="CD121" s="538">
        <f>IFERROR(CD85*INDEX('Emissions factors'!$F$5:$CR$10,MATCH('Data Input - Option 3'!$D121,'Emissions factors'!$C$5:$C$10,0),MATCH('Data Input - Option 3'!CD$7,'Emissions factors'!$F$4:$CR$4,0))/1000,0)</f>
        <v>0</v>
      </c>
      <c r="CE121" s="538">
        <f>IFERROR(CE85*INDEX('Emissions factors'!$F$5:$CR$10,MATCH('Data Input - Option 3'!$D121,'Emissions factors'!$C$5:$C$10,0),MATCH('Data Input - Option 3'!CE$7,'Emissions factors'!$F$4:$CR$4,0))/1000,0)</f>
        <v>0</v>
      </c>
      <c r="CF121" s="538">
        <f>IFERROR(CF85*INDEX('Emissions factors'!$F$5:$CR$10,MATCH('Data Input - Option 3'!$D121,'Emissions factors'!$C$5:$C$10,0),MATCH('Data Input - Option 3'!CF$7,'Emissions factors'!$F$4:$CR$4,0))/1000,0)</f>
        <v>0</v>
      </c>
      <c r="CG121" s="538">
        <f>IFERROR(CG85*INDEX('Emissions factors'!$F$5:$CR$10,MATCH('Data Input - Option 3'!$D121,'Emissions factors'!$C$5:$C$10,0),MATCH('Data Input - Option 3'!CG$7,'Emissions factors'!$F$4:$CR$4,0))/1000,0)</f>
        <v>0</v>
      </c>
      <c r="CH121" s="538">
        <f>IFERROR(CH85*INDEX('Emissions factors'!$F$5:$CR$10,MATCH('Data Input - Option 3'!$D121,'Emissions factors'!$C$5:$C$10,0),MATCH('Data Input - Option 3'!CH$7,'Emissions factors'!$F$4:$CR$4,0))/1000,0)</f>
        <v>0</v>
      </c>
      <c r="CI121" s="538">
        <f>IFERROR(CI85*INDEX('Emissions factors'!$F$5:$CR$10,MATCH('Data Input - Option 3'!$D121,'Emissions factors'!$C$5:$C$10,0),MATCH('Data Input - Option 3'!CI$7,'Emissions factors'!$F$4:$CR$4,0))/1000,0)</f>
        <v>0</v>
      </c>
      <c r="CJ121" s="538">
        <f>IFERROR(CJ85*INDEX('Emissions factors'!$F$5:$CR$10,MATCH('Data Input - Option 3'!$D121,'Emissions factors'!$C$5:$C$10,0),MATCH('Data Input - Option 3'!CJ$7,'Emissions factors'!$F$4:$CR$4,0))/1000,0)</f>
        <v>0</v>
      </c>
      <c r="CK121" s="538">
        <f>IFERROR(CK85*INDEX('Emissions factors'!$F$5:$CR$10,MATCH('Data Input - Option 3'!$D121,'Emissions factors'!$C$5:$C$10,0),MATCH('Data Input - Option 3'!CK$7,'Emissions factors'!$F$4:$CR$4,0))/1000,0)</f>
        <v>0</v>
      </c>
      <c r="CL121" s="538">
        <f>IFERROR(CL85*INDEX('Emissions factors'!$F$5:$CR$10,MATCH('Data Input - Option 3'!$D121,'Emissions factors'!$C$5:$C$10,0),MATCH('Data Input - Option 3'!CL$7,'Emissions factors'!$F$4:$CR$4,0))/1000,0)</f>
        <v>0</v>
      </c>
      <c r="CM121" s="538">
        <f>IFERROR(CM85*INDEX('Emissions factors'!$F$5:$CR$10,MATCH('Data Input - Option 3'!$D121,'Emissions factors'!$C$5:$C$10,0),MATCH('Data Input - Option 3'!CM$7,'Emissions factors'!$F$4:$CR$4,0))/1000,0)</f>
        <v>0</v>
      </c>
      <c r="CN121" s="538">
        <f>IFERROR(CN85*INDEX('Emissions factors'!$F$5:$CR$10,MATCH('Data Input - Option 3'!$D121,'Emissions factors'!$C$5:$C$10,0),MATCH('Data Input - Option 3'!CN$7,'Emissions factors'!$F$4:$CR$4,0))/1000,0)</f>
        <v>0</v>
      </c>
      <c r="CO121" s="538">
        <f>IFERROR(CO85*INDEX('Emissions factors'!$F$5:$CR$10,MATCH('Data Input - Option 3'!$D121,'Emissions factors'!$C$5:$C$10,0),MATCH('Data Input - Option 3'!CO$7,'Emissions factors'!$F$4:$CR$4,0))/1000,0)</f>
        <v>0</v>
      </c>
      <c r="CP121" s="538">
        <f>IFERROR(CP85*INDEX('Emissions factors'!$F$5:$CR$10,MATCH('Data Input - Option 3'!$D121,'Emissions factors'!$C$5:$C$10,0),MATCH('Data Input - Option 3'!CP$7,'Emissions factors'!$F$4:$CR$4,0))/1000,0)</f>
        <v>0</v>
      </c>
      <c r="CQ121" s="538">
        <f>IFERROR(CQ85*INDEX('Emissions factors'!$F$5:$CR$10,MATCH('Data Input - Option 3'!$D121,'Emissions factors'!$C$5:$C$10,0),MATCH('Data Input - Option 3'!CQ$7,'Emissions factors'!$F$4:$CR$4,0))/1000,0)</f>
        <v>0</v>
      </c>
      <c r="CR121" s="538">
        <f>IFERROR(CR85*INDEX('Emissions factors'!$F$5:$CR$10,MATCH('Data Input - Option 3'!$D121,'Emissions factors'!$C$5:$C$10,0),MATCH('Data Input - Option 3'!CR$7,'Emissions factors'!$F$4:$CR$4,0))/1000,0)</f>
        <v>0</v>
      </c>
      <c r="CS121" s="538">
        <f>IFERROR(CS85*INDEX('Emissions factors'!$F$5:$CR$10,MATCH('Data Input - Option 3'!$D121,'Emissions factors'!$C$5:$C$10,0),MATCH('Data Input - Option 3'!CS$7,'Emissions factors'!$F$4:$CR$4,0))/1000,0)</f>
        <v>0</v>
      </c>
      <c r="CT121" s="538">
        <f>IFERROR(CT85*INDEX('Emissions factors'!$F$5:$CR$10,MATCH('Data Input - Option 3'!$D121,'Emissions factors'!$C$5:$C$10,0),MATCH('Data Input - Option 3'!CT$7,'Emissions factors'!$F$4:$CR$4,0))/1000,0)</f>
        <v>0</v>
      </c>
      <c r="CU121" s="538">
        <f>IFERROR(CU85*INDEX('Emissions factors'!$F$5:$CR$10,MATCH('Data Input - Option 3'!$D121,'Emissions factors'!$C$5:$C$10,0),MATCH('Data Input - Option 3'!CU$7,'Emissions factors'!$F$4:$CR$4,0))/1000,0)</f>
        <v>0</v>
      </c>
      <c r="CV121" s="538">
        <f>IFERROR(CV85*INDEX('Emissions factors'!$F$5:$CR$10,MATCH('Data Input - Option 3'!$D121,'Emissions factors'!$C$5:$C$10,0),MATCH('Data Input - Option 3'!CV$7,'Emissions factors'!$F$4:$CR$4,0))/1000,0)</f>
        <v>0</v>
      </c>
      <c r="CW121" s="538">
        <f>IFERROR(CW85*INDEX('Emissions factors'!$F$5:$CR$10,MATCH('Data Input - Option 3'!$D121,'Emissions factors'!$C$5:$C$10,0),MATCH('Data Input - Option 3'!CW$7,'Emissions factors'!$F$4:$CR$4,0))/1000,0)</f>
        <v>0</v>
      </c>
      <c r="CX121" s="538">
        <f>IFERROR(CX85*INDEX('Emissions factors'!$F$5:$CR$10,MATCH('Data Input - Option 3'!$D121,'Emissions factors'!$C$5:$C$10,0),MATCH('Data Input - Option 3'!CX$7,'Emissions factors'!$F$4:$CR$4,0))/1000,0)</f>
        <v>0</v>
      </c>
      <c r="CY121" s="538">
        <f>IFERROR(CY85*INDEX('Emissions factors'!$F$5:$CR$10,MATCH('Data Input - Option 3'!$D121,'Emissions factors'!$C$5:$C$10,0),MATCH('Data Input - Option 3'!CY$7,'Emissions factors'!$F$4:$CR$4,0))/1000,0)</f>
        <v>0</v>
      </c>
      <c r="CZ121" s="538">
        <f>IFERROR(CZ85*INDEX('Emissions factors'!$F$5:$CR$10,MATCH('Data Input - Option 3'!$D121,'Emissions factors'!$C$5:$C$10,0),MATCH('Data Input - Option 3'!CZ$7,'Emissions factors'!$F$4:$CR$4,0))/1000,0)</f>
        <v>0</v>
      </c>
      <c r="DA121" s="538">
        <f>IFERROR(DA85*INDEX('Emissions factors'!$F$5:$CR$10,MATCH('Data Input - Option 3'!$D121,'Emissions factors'!$C$5:$C$10,0),MATCH('Data Input - Option 3'!DA$7,'Emissions factors'!$F$4:$CR$4,0))/1000,0)</f>
        <v>0</v>
      </c>
      <c r="DB121" s="538">
        <f>IFERROR(DB85*INDEX('Emissions factors'!$F$5:$CR$10,MATCH('Data Input - Option 3'!$D121,'Emissions factors'!$C$5:$C$10,0),MATCH('Data Input - Option 3'!DB$7,'Emissions factors'!$F$4:$CR$4,0))/1000,0)</f>
        <v>0</v>
      </c>
      <c r="DC121" s="538">
        <f>IFERROR(DC85*INDEX('Emissions factors'!$F$5:$CR$10,MATCH('Data Input - Option 3'!$D121,'Emissions factors'!$C$5:$C$10,0),MATCH('Data Input - Option 3'!DC$7,'Emissions factors'!$F$4:$CR$4,0))/1000,0)</f>
        <v>0</v>
      </c>
      <c r="DD121" s="916"/>
      <c r="DE121" s="917"/>
    </row>
    <row r="122" spans="2:109" x14ac:dyDescent="0.25">
      <c r="B122" s="217"/>
      <c r="C122" s="263"/>
      <c r="D122" s="226" t="str">
        <f t="shared" si="9"/>
        <v>Coal</v>
      </c>
      <c r="E122" s="219" t="s">
        <v>121</v>
      </c>
      <c r="F122" s="276" t="s">
        <v>571</v>
      </c>
      <c r="G122" s="276"/>
      <c r="H122" s="538">
        <f>IFERROR(H86*INDEX('Emissions factors'!$F$5:$CR$10,MATCH('Data Input - Option 3'!$D122,'Emissions factors'!$C$5:$C$10,0),MATCH('Data Input - Option 3'!H$7,'Emissions factors'!$F$4:$CR$4,0))/1000,0)</f>
        <v>0</v>
      </c>
      <c r="I122" s="538">
        <f>IFERROR(I86*INDEX('Emissions factors'!$F$5:$CR$10,MATCH('Data Input - Option 3'!$D122,'Emissions factors'!$C$5:$C$10,0),MATCH('Data Input - Option 3'!I$7,'Emissions factors'!$F$4:$CR$4,0))/1000,0)</f>
        <v>0</v>
      </c>
      <c r="J122" s="538">
        <f>IFERROR(J86*INDEX('Emissions factors'!$F$5:$CR$10,MATCH('Data Input - Option 3'!$D122,'Emissions factors'!$C$5:$C$10,0),MATCH('Data Input - Option 3'!J$7,'Emissions factors'!$F$4:$CR$4,0))/1000,0)</f>
        <v>0</v>
      </c>
      <c r="K122" s="538">
        <f>IFERROR(K86*INDEX('Emissions factors'!$F$5:$CR$10,MATCH('Data Input - Option 3'!$D122,'Emissions factors'!$C$5:$C$10,0),MATCH('Data Input - Option 3'!K$7,'Emissions factors'!$F$4:$CR$4,0))/1000,0)</f>
        <v>0</v>
      </c>
      <c r="L122" s="538">
        <f>IFERROR(L86*INDEX('Emissions factors'!$F$5:$CR$10,MATCH('Data Input - Option 3'!$D122,'Emissions factors'!$C$5:$C$10,0),MATCH('Data Input - Option 3'!L$7,'Emissions factors'!$F$4:$CR$4,0))/1000,0)</f>
        <v>0</v>
      </c>
      <c r="M122" s="538">
        <f>IFERROR(M86*INDEX('Emissions factors'!$F$5:$CR$10,MATCH('Data Input - Option 3'!$D122,'Emissions factors'!$C$5:$C$10,0),MATCH('Data Input - Option 3'!M$7,'Emissions factors'!$F$4:$CR$4,0))/1000,0)</f>
        <v>0</v>
      </c>
      <c r="N122" s="538">
        <f>IFERROR(N86*INDEX('Emissions factors'!$F$5:$CR$10,MATCH('Data Input - Option 3'!$D122,'Emissions factors'!$C$5:$C$10,0),MATCH('Data Input - Option 3'!N$7,'Emissions factors'!$F$4:$CR$4,0))/1000,0)</f>
        <v>0</v>
      </c>
      <c r="O122" s="538">
        <f>IFERROR(O86*INDEX('Emissions factors'!$F$5:$CR$10,MATCH('Data Input - Option 3'!$D122,'Emissions factors'!$C$5:$C$10,0),MATCH('Data Input - Option 3'!O$7,'Emissions factors'!$F$4:$CR$4,0))/1000,0)</f>
        <v>0</v>
      </c>
      <c r="P122" s="538">
        <f>IFERROR(P86*INDEX('Emissions factors'!$F$5:$CR$10,MATCH('Data Input - Option 3'!$D122,'Emissions factors'!$C$5:$C$10,0),MATCH('Data Input - Option 3'!P$7,'Emissions factors'!$F$4:$CR$4,0))/1000,0)</f>
        <v>0</v>
      </c>
      <c r="Q122" s="538">
        <f>IFERROR(Q86*INDEX('Emissions factors'!$F$5:$CR$10,MATCH('Data Input - Option 3'!$D122,'Emissions factors'!$C$5:$C$10,0),MATCH('Data Input - Option 3'!Q$7,'Emissions factors'!$F$4:$CR$4,0))/1000,0)</f>
        <v>0</v>
      </c>
      <c r="R122" s="538">
        <f>IFERROR(R86*INDEX('Emissions factors'!$F$5:$CR$10,MATCH('Data Input - Option 3'!$D122,'Emissions factors'!$C$5:$C$10,0),MATCH('Data Input - Option 3'!R$7,'Emissions factors'!$F$4:$CR$4,0))/1000,0)</f>
        <v>0</v>
      </c>
      <c r="S122" s="538">
        <f>IFERROR(S86*INDEX('Emissions factors'!$F$5:$CR$10,MATCH('Data Input - Option 3'!$D122,'Emissions factors'!$C$5:$C$10,0),MATCH('Data Input - Option 3'!S$7,'Emissions factors'!$F$4:$CR$4,0))/1000,0)</f>
        <v>0</v>
      </c>
      <c r="T122" s="538">
        <f>IFERROR(T86*INDEX('Emissions factors'!$F$5:$CR$10,MATCH('Data Input - Option 3'!$D122,'Emissions factors'!$C$5:$C$10,0),MATCH('Data Input - Option 3'!T$7,'Emissions factors'!$F$4:$CR$4,0))/1000,0)</f>
        <v>0</v>
      </c>
      <c r="U122" s="538">
        <f>IFERROR(U86*INDEX('Emissions factors'!$F$5:$CR$10,MATCH('Data Input - Option 3'!$D122,'Emissions factors'!$C$5:$C$10,0),MATCH('Data Input - Option 3'!U$7,'Emissions factors'!$F$4:$CR$4,0))/1000,0)</f>
        <v>0</v>
      </c>
      <c r="V122" s="538">
        <f>IFERROR(V86*INDEX('Emissions factors'!$F$5:$CR$10,MATCH('Data Input - Option 3'!$D122,'Emissions factors'!$C$5:$C$10,0),MATCH('Data Input - Option 3'!V$7,'Emissions factors'!$F$4:$CR$4,0))/1000,0)</f>
        <v>0</v>
      </c>
      <c r="W122" s="538">
        <f>IFERROR(W86*INDEX('Emissions factors'!$F$5:$CR$10,MATCH('Data Input - Option 3'!$D122,'Emissions factors'!$C$5:$C$10,0),MATCH('Data Input - Option 3'!W$7,'Emissions factors'!$F$4:$CR$4,0))/1000,0)</f>
        <v>0</v>
      </c>
      <c r="X122" s="538">
        <f>IFERROR(X86*INDEX('Emissions factors'!$F$5:$CR$10,MATCH('Data Input - Option 3'!$D122,'Emissions factors'!$C$5:$C$10,0),MATCH('Data Input - Option 3'!X$7,'Emissions factors'!$F$4:$CR$4,0))/1000,0)</f>
        <v>0</v>
      </c>
      <c r="Y122" s="538">
        <f>IFERROR(Y86*INDEX('Emissions factors'!$F$5:$CR$10,MATCH('Data Input - Option 3'!$D122,'Emissions factors'!$C$5:$C$10,0),MATCH('Data Input - Option 3'!Y$7,'Emissions factors'!$F$4:$CR$4,0))/1000,0)</f>
        <v>0</v>
      </c>
      <c r="Z122" s="538">
        <f>IFERROR(Z86*INDEX('Emissions factors'!$F$5:$CR$10,MATCH('Data Input - Option 3'!$D122,'Emissions factors'!$C$5:$C$10,0),MATCH('Data Input - Option 3'!Z$7,'Emissions factors'!$F$4:$CR$4,0))/1000,0)</f>
        <v>0</v>
      </c>
      <c r="AA122" s="538">
        <f>IFERROR(AA86*INDEX('Emissions factors'!$F$5:$CR$10,MATCH('Data Input - Option 3'!$D122,'Emissions factors'!$C$5:$C$10,0),MATCH('Data Input - Option 3'!AA$7,'Emissions factors'!$F$4:$CR$4,0))/1000,0)</f>
        <v>0</v>
      </c>
      <c r="AB122" s="538">
        <f>IFERROR(AB86*INDEX('Emissions factors'!$F$5:$CR$10,MATCH('Data Input - Option 3'!$D122,'Emissions factors'!$C$5:$C$10,0),MATCH('Data Input - Option 3'!AB$7,'Emissions factors'!$F$4:$CR$4,0))/1000,0)</f>
        <v>0</v>
      </c>
      <c r="AC122" s="538">
        <f>IFERROR(AC86*INDEX('Emissions factors'!$F$5:$CR$10,MATCH('Data Input - Option 3'!$D122,'Emissions factors'!$C$5:$C$10,0),MATCH('Data Input - Option 3'!AC$7,'Emissions factors'!$F$4:$CR$4,0))/1000,0)</f>
        <v>0</v>
      </c>
      <c r="AD122" s="538">
        <f>IFERROR(AD86*INDEX('Emissions factors'!$F$5:$CR$10,MATCH('Data Input - Option 3'!$D122,'Emissions factors'!$C$5:$C$10,0),MATCH('Data Input - Option 3'!AD$7,'Emissions factors'!$F$4:$CR$4,0))/1000,0)</f>
        <v>0</v>
      </c>
      <c r="AE122" s="538">
        <f>IFERROR(AE86*INDEX('Emissions factors'!$F$5:$CR$10,MATCH('Data Input - Option 3'!$D122,'Emissions factors'!$C$5:$C$10,0),MATCH('Data Input - Option 3'!AE$7,'Emissions factors'!$F$4:$CR$4,0))/1000,0)</f>
        <v>0</v>
      </c>
      <c r="AF122" s="538">
        <f>IFERROR(AF86*INDEX('Emissions factors'!$F$5:$CR$10,MATCH('Data Input - Option 3'!$D122,'Emissions factors'!$C$5:$C$10,0),MATCH('Data Input - Option 3'!AF$7,'Emissions factors'!$F$4:$CR$4,0))/1000,0)</f>
        <v>0</v>
      </c>
      <c r="AG122" s="538">
        <f>IFERROR(AG86*INDEX('Emissions factors'!$F$5:$CR$10,MATCH('Data Input - Option 3'!$D122,'Emissions factors'!$C$5:$C$10,0),MATCH('Data Input - Option 3'!AG$7,'Emissions factors'!$F$4:$CR$4,0))/1000,0)</f>
        <v>0</v>
      </c>
      <c r="AH122" s="538">
        <f>IFERROR(AH86*INDEX('Emissions factors'!$F$5:$CR$10,MATCH('Data Input - Option 3'!$D122,'Emissions factors'!$C$5:$C$10,0),MATCH('Data Input - Option 3'!AH$7,'Emissions factors'!$F$4:$CR$4,0))/1000,0)</f>
        <v>0</v>
      </c>
      <c r="AI122" s="538">
        <f>IFERROR(AI86*INDEX('Emissions factors'!$F$5:$CR$10,MATCH('Data Input - Option 3'!$D122,'Emissions factors'!$C$5:$C$10,0),MATCH('Data Input - Option 3'!AI$7,'Emissions factors'!$F$4:$CR$4,0))/1000,0)</f>
        <v>0</v>
      </c>
      <c r="AJ122" s="538">
        <f>IFERROR(AJ86*INDEX('Emissions factors'!$F$5:$CR$10,MATCH('Data Input - Option 3'!$D122,'Emissions factors'!$C$5:$C$10,0),MATCH('Data Input - Option 3'!AJ$7,'Emissions factors'!$F$4:$CR$4,0))/1000,0)</f>
        <v>0</v>
      </c>
      <c r="AK122" s="538">
        <f>IFERROR(AK86*INDEX('Emissions factors'!$F$5:$CR$10,MATCH('Data Input - Option 3'!$D122,'Emissions factors'!$C$5:$C$10,0),MATCH('Data Input - Option 3'!AK$7,'Emissions factors'!$F$4:$CR$4,0))/1000,0)</f>
        <v>0</v>
      </c>
      <c r="AL122" s="538">
        <f>IFERROR(AL86*INDEX('Emissions factors'!$F$5:$CR$10,MATCH('Data Input - Option 3'!$D122,'Emissions factors'!$C$5:$C$10,0),MATCH('Data Input - Option 3'!AL$7,'Emissions factors'!$F$4:$CR$4,0))/1000,0)</f>
        <v>0</v>
      </c>
      <c r="AM122" s="538">
        <f>IFERROR(AM86*INDEX('Emissions factors'!$F$5:$CR$10,MATCH('Data Input - Option 3'!$D122,'Emissions factors'!$C$5:$C$10,0),MATCH('Data Input - Option 3'!AM$7,'Emissions factors'!$F$4:$CR$4,0))/1000,0)</f>
        <v>0</v>
      </c>
      <c r="AN122" s="538">
        <f>IFERROR(AN86*INDEX('Emissions factors'!$F$5:$CR$10,MATCH('Data Input - Option 3'!$D122,'Emissions factors'!$C$5:$C$10,0),MATCH('Data Input - Option 3'!AN$7,'Emissions factors'!$F$4:$CR$4,0))/1000,0)</f>
        <v>0</v>
      </c>
      <c r="AO122" s="538">
        <f>IFERROR(AO86*INDEX('Emissions factors'!$F$5:$CR$10,MATCH('Data Input - Option 3'!$D122,'Emissions factors'!$C$5:$C$10,0),MATCH('Data Input - Option 3'!AO$7,'Emissions factors'!$F$4:$CR$4,0))/1000,0)</f>
        <v>0</v>
      </c>
      <c r="AP122" s="538">
        <f>IFERROR(AP86*INDEX('Emissions factors'!$F$5:$CR$10,MATCH('Data Input - Option 3'!$D122,'Emissions factors'!$C$5:$C$10,0),MATCH('Data Input - Option 3'!AP$7,'Emissions factors'!$F$4:$CR$4,0))/1000,0)</f>
        <v>0</v>
      </c>
      <c r="AQ122" s="538">
        <f>IFERROR(AQ86*INDEX('Emissions factors'!$F$5:$CR$10,MATCH('Data Input - Option 3'!$D122,'Emissions factors'!$C$5:$C$10,0),MATCH('Data Input - Option 3'!AQ$7,'Emissions factors'!$F$4:$CR$4,0))/1000,0)</f>
        <v>0</v>
      </c>
      <c r="AR122" s="538">
        <f>IFERROR(AR86*INDEX('Emissions factors'!$F$5:$CR$10,MATCH('Data Input - Option 3'!$D122,'Emissions factors'!$C$5:$C$10,0),MATCH('Data Input - Option 3'!AR$7,'Emissions factors'!$F$4:$CR$4,0))/1000,0)</f>
        <v>0</v>
      </c>
      <c r="AS122" s="538">
        <f>IFERROR(AS86*INDEX('Emissions factors'!$F$5:$CR$10,MATCH('Data Input - Option 3'!$D122,'Emissions factors'!$C$5:$C$10,0),MATCH('Data Input - Option 3'!AS$7,'Emissions factors'!$F$4:$CR$4,0))/1000,0)</f>
        <v>0</v>
      </c>
      <c r="AT122" s="538">
        <f>IFERROR(AT86*INDEX('Emissions factors'!$F$5:$CR$10,MATCH('Data Input - Option 3'!$D122,'Emissions factors'!$C$5:$C$10,0),MATCH('Data Input - Option 3'!AT$7,'Emissions factors'!$F$4:$CR$4,0))/1000,0)</f>
        <v>0</v>
      </c>
      <c r="AU122" s="538">
        <f>IFERROR(AU86*INDEX('Emissions factors'!$F$5:$CR$10,MATCH('Data Input - Option 3'!$D122,'Emissions factors'!$C$5:$C$10,0),MATCH('Data Input - Option 3'!AU$7,'Emissions factors'!$F$4:$CR$4,0))/1000,0)</f>
        <v>0</v>
      </c>
      <c r="AV122" s="538">
        <f>IFERROR(AV86*INDEX('Emissions factors'!$F$5:$CR$10,MATCH('Data Input - Option 3'!$D122,'Emissions factors'!$C$5:$C$10,0),MATCH('Data Input - Option 3'!AV$7,'Emissions factors'!$F$4:$CR$4,0))/1000,0)</f>
        <v>0</v>
      </c>
      <c r="AW122" s="538">
        <f>IFERROR(AW86*INDEX('Emissions factors'!$F$5:$CR$10,MATCH('Data Input - Option 3'!$D122,'Emissions factors'!$C$5:$C$10,0),MATCH('Data Input - Option 3'!AW$7,'Emissions factors'!$F$4:$CR$4,0))/1000,0)</f>
        <v>0</v>
      </c>
      <c r="AX122" s="538">
        <f>IFERROR(AX86*INDEX('Emissions factors'!$F$5:$CR$10,MATCH('Data Input - Option 3'!$D122,'Emissions factors'!$C$5:$C$10,0),MATCH('Data Input - Option 3'!AX$7,'Emissions factors'!$F$4:$CR$4,0))/1000,0)</f>
        <v>0</v>
      </c>
      <c r="AY122" s="538">
        <f>IFERROR(AY86*INDEX('Emissions factors'!$F$5:$CR$10,MATCH('Data Input - Option 3'!$D122,'Emissions factors'!$C$5:$C$10,0),MATCH('Data Input - Option 3'!AY$7,'Emissions factors'!$F$4:$CR$4,0))/1000,0)</f>
        <v>0</v>
      </c>
      <c r="AZ122" s="538">
        <f>IFERROR(AZ86*INDEX('Emissions factors'!$F$5:$CR$10,MATCH('Data Input - Option 3'!$D122,'Emissions factors'!$C$5:$C$10,0),MATCH('Data Input - Option 3'!AZ$7,'Emissions factors'!$F$4:$CR$4,0))/1000,0)</f>
        <v>0</v>
      </c>
      <c r="BA122" s="538">
        <f>IFERROR(BA86*INDEX('Emissions factors'!$F$5:$CR$10,MATCH('Data Input - Option 3'!$D122,'Emissions factors'!$C$5:$C$10,0),MATCH('Data Input - Option 3'!BA$7,'Emissions factors'!$F$4:$CR$4,0))/1000,0)</f>
        <v>0</v>
      </c>
      <c r="BB122" s="538">
        <f>IFERROR(BB86*INDEX('Emissions factors'!$F$5:$CR$10,MATCH('Data Input - Option 3'!$D122,'Emissions factors'!$C$5:$C$10,0),MATCH('Data Input - Option 3'!BB$7,'Emissions factors'!$F$4:$CR$4,0))/1000,0)</f>
        <v>0</v>
      </c>
      <c r="BC122" s="538">
        <f>IFERROR(BC86*INDEX('Emissions factors'!$F$5:$CR$10,MATCH('Data Input - Option 3'!$D122,'Emissions factors'!$C$5:$C$10,0),MATCH('Data Input - Option 3'!BC$7,'Emissions factors'!$F$4:$CR$4,0))/1000,0)</f>
        <v>0</v>
      </c>
      <c r="BD122" s="538">
        <f>IFERROR(BD86*INDEX('Emissions factors'!$F$5:$CR$10,MATCH('Data Input - Option 3'!$D122,'Emissions factors'!$C$5:$C$10,0),MATCH('Data Input - Option 3'!BD$7,'Emissions factors'!$F$4:$CR$4,0))/1000,0)</f>
        <v>0</v>
      </c>
      <c r="BE122" s="538">
        <f>IFERROR(BE86*INDEX('Emissions factors'!$F$5:$CR$10,MATCH('Data Input - Option 3'!$D122,'Emissions factors'!$C$5:$C$10,0),MATCH('Data Input - Option 3'!BE$7,'Emissions factors'!$F$4:$CR$4,0))/1000,0)</f>
        <v>0</v>
      </c>
      <c r="BF122" s="538">
        <f>IFERROR(BF86*INDEX('Emissions factors'!$F$5:$CR$10,MATCH('Data Input - Option 3'!$D122,'Emissions factors'!$C$5:$C$10,0),MATCH('Data Input - Option 3'!BF$7,'Emissions factors'!$F$4:$CR$4,0))/1000,0)</f>
        <v>0</v>
      </c>
      <c r="BG122" s="538">
        <f>IFERROR(BG86*INDEX('Emissions factors'!$F$5:$CR$10,MATCH('Data Input - Option 3'!$D122,'Emissions factors'!$C$5:$C$10,0),MATCH('Data Input - Option 3'!BG$7,'Emissions factors'!$F$4:$CR$4,0))/1000,0)</f>
        <v>0</v>
      </c>
      <c r="BH122" s="538">
        <f>IFERROR(BH86*INDEX('Emissions factors'!$F$5:$CR$10,MATCH('Data Input - Option 3'!$D122,'Emissions factors'!$C$5:$C$10,0),MATCH('Data Input - Option 3'!BH$7,'Emissions factors'!$F$4:$CR$4,0))/1000,0)</f>
        <v>0</v>
      </c>
      <c r="BI122" s="538">
        <f>IFERROR(BI86*INDEX('Emissions factors'!$F$5:$CR$10,MATCH('Data Input - Option 3'!$D122,'Emissions factors'!$C$5:$C$10,0),MATCH('Data Input - Option 3'!BI$7,'Emissions factors'!$F$4:$CR$4,0))/1000,0)</f>
        <v>0</v>
      </c>
      <c r="BJ122" s="538">
        <f>IFERROR(BJ86*INDEX('Emissions factors'!$F$5:$CR$10,MATCH('Data Input - Option 3'!$D122,'Emissions factors'!$C$5:$C$10,0),MATCH('Data Input - Option 3'!BJ$7,'Emissions factors'!$F$4:$CR$4,0))/1000,0)</f>
        <v>0</v>
      </c>
      <c r="BK122" s="538">
        <f>IFERROR(BK86*INDEX('Emissions factors'!$F$5:$CR$10,MATCH('Data Input - Option 3'!$D122,'Emissions factors'!$C$5:$C$10,0),MATCH('Data Input - Option 3'!BK$7,'Emissions factors'!$F$4:$CR$4,0))/1000,0)</f>
        <v>0</v>
      </c>
      <c r="BL122" s="538">
        <f>IFERROR(BL86*INDEX('Emissions factors'!$F$5:$CR$10,MATCH('Data Input - Option 3'!$D122,'Emissions factors'!$C$5:$C$10,0),MATCH('Data Input - Option 3'!BL$7,'Emissions factors'!$F$4:$CR$4,0))/1000,0)</f>
        <v>0</v>
      </c>
      <c r="BM122" s="538">
        <f>IFERROR(BM86*INDEX('Emissions factors'!$F$5:$CR$10,MATCH('Data Input - Option 3'!$D122,'Emissions factors'!$C$5:$C$10,0),MATCH('Data Input - Option 3'!BM$7,'Emissions factors'!$F$4:$CR$4,0))/1000,0)</f>
        <v>0</v>
      </c>
      <c r="BN122" s="538">
        <f>IFERROR(BN86*INDEX('Emissions factors'!$F$5:$CR$10,MATCH('Data Input - Option 3'!$D122,'Emissions factors'!$C$5:$C$10,0),MATCH('Data Input - Option 3'!BN$7,'Emissions factors'!$F$4:$CR$4,0))/1000,0)</f>
        <v>0</v>
      </c>
      <c r="BO122" s="538">
        <f>IFERROR(BO86*INDEX('Emissions factors'!$F$5:$CR$10,MATCH('Data Input - Option 3'!$D122,'Emissions factors'!$C$5:$C$10,0),MATCH('Data Input - Option 3'!BO$7,'Emissions factors'!$F$4:$CR$4,0))/1000,0)</f>
        <v>0</v>
      </c>
      <c r="BP122" s="538">
        <f>IFERROR(BP86*INDEX('Emissions factors'!$F$5:$CR$10,MATCH('Data Input - Option 3'!$D122,'Emissions factors'!$C$5:$C$10,0),MATCH('Data Input - Option 3'!BP$7,'Emissions factors'!$F$4:$CR$4,0))/1000,0)</f>
        <v>0</v>
      </c>
      <c r="BQ122" s="538">
        <f>IFERROR(BQ86*INDEX('Emissions factors'!$F$5:$CR$10,MATCH('Data Input - Option 3'!$D122,'Emissions factors'!$C$5:$C$10,0),MATCH('Data Input - Option 3'!BQ$7,'Emissions factors'!$F$4:$CR$4,0))/1000,0)</f>
        <v>0</v>
      </c>
      <c r="BR122" s="538">
        <f>IFERROR(BR86*INDEX('Emissions factors'!$F$5:$CR$10,MATCH('Data Input - Option 3'!$D122,'Emissions factors'!$C$5:$C$10,0),MATCH('Data Input - Option 3'!BR$7,'Emissions factors'!$F$4:$CR$4,0))/1000,0)</f>
        <v>0</v>
      </c>
      <c r="BS122" s="538">
        <f>IFERROR(BS86*INDEX('Emissions factors'!$F$5:$CR$10,MATCH('Data Input - Option 3'!$D122,'Emissions factors'!$C$5:$C$10,0),MATCH('Data Input - Option 3'!BS$7,'Emissions factors'!$F$4:$CR$4,0))/1000,0)</f>
        <v>0</v>
      </c>
      <c r="BT122" s="538">
        <f>IFERROR(BT86*INDEX('Emissions factors'!$F$5:$CR$10,MATCH('Data Input - Option 3'!$D122,'Emissions factors'!$C$5:$C$10,0),MATCH('Data Input - Option 3'!BT$7,'Emissions factors'!$F$4:$CR$4,0))/1000,0)</f>
        <v>0</v>
      </c>
      <c r="BU122" s="538">
        <f>IFERROR(BU86*INDEX('Emissions factors'!$F$5:$CR$10,MATCH('Data Input - Option 3'!$D122,'Emissions factors'!$C$5:$C$10,0),MATCH('Data Input - Option 3'!BU$7,'Emissions factors'!$F$4:$CR$4,0))/1000,0)</f>
        <v>0</v>
      </c>
      <c r="BV122" s="538">
        <f>IFERROR(BV86*INDEX('Emissions factors'!$F$5:$CR$10,MATCH('Data Input - Option 3'!$D122,'Emissions factors'!$C$5:$C$10,0),MATCH('Data Input - Option 3'!BV$7,'Emissions factors'!$F$4:$CR$4,0))/1000,0)</f>
        <v>0</v>
      </c>
      <c r="BW122" s="538">
        <f>IFERROR(BW86*INDEX('Emissions factors'!$F$5:$CR$10,MATCH('Data Input - Option 3'!$D122,'Emissions factors'!$C$5:$C$10,0),MATCH('Data Input - Option 3'!BW$7,'Emissions factors'!$F$4:$CR$4,0))/1000,0)</f>
        <v>0</v>
      </c>
      <c r="BX122" s="538">
        <f>IFERROR(BX86*INDEX('Emissions factors'!$F$5:$CR$10,MATCH('Data Input - Option 3'!$D122,'Emissions factors'!$C$5:$C$10,0),MATCH('Data Input - Option 3'!BX$7,'Emissions factors'!$F$4:$CR$4,0))/1000,0)</f>
        <v>0</v>
      </c>
      <c r="BY122" s="538">
        <f>IFERROR(BY86*INDEX('Emissions factors'!$F$5:$CR$10,MATCH('Data Input - Option 3'!$D122,'Emissions factors'!$C$5:$C$10,0),MATCH('Data Input - Option 3'!BY$7,'Emissions factors'!$F$4:$CR$4,0))/1000,0)</f>
        <v>0</v>
      </c>
      <c r="BZ122" s="538">
        <f>IFERROR(BZ86*INDEX('Emissions factors'!$F$5:$CR$10,MATCH('Data Input - Option 3'!$D122,'Emissions factors'!$C$5:$C$10,0),MATCH('Data Input - Option 3'!BZ$7,'Emissions factors'!$F$4:$CR$4,0))/1000,0)</f>
        <v>0</v>
      </c>
      <c r="CA122" s="538">
        <f>IFERROR(CA86*INDEX('Emissions factors'!$F$5:$CR$10,MATCH('Data Input - Option 3'!$D122,'Emissions factors'!$C$5:$C$10,0),MATCH('Data Input - Option 3'!CA$7,'Emissions factors'!$F$4:$CR$4,0))/1000,0)</f>
        <v>0</v>
      </c>
      <c r="CB122" s="538">
        <f>IFERROR(CB86*INDEX('Emissions factors'!$F$5:$CR$10,MATCH('Data Input - Option 3'!$D122,'Emissions factors'!$C$5:$C$10,0),MATCH('Data Input - Option 3'!CB$7,'Emissions factors'!$F$4:$CR$4,0))/1000,0)</f>
        <v>0</v>
      </c>
      <c r="CC122" s="538">
        <f>IFERROR(CC86*INDEX('Emissions factors'!$F$5:$CR$10,MATCH('Data Input - Option 3'!$D122,'Emissions factors'!$C$5:$C$10,0),MATCH('Data Input - Option 3'!CC$7,'Emissions factors'!$F$4:$CR$4,0))/1000,0)</f>
        <v>0</v>
      </c>
      <c r="CD122" s="538">
        <f>IFERROR(CD86*INDEX('Emissions factors'!$F$5:$CR$10,MATCH('Data Input - Option 3'!$D122,'Emissions factors'!$C$5:$C$10,0),MATCH('Data Input - Option 3'!CD$7,'Emissions factors'!$F$4:$CR$4,0))/1000,0)</f>
        <v>0</v>
      </c>
      <c r="CE122" s="538">
        <f>IFERROR(CE86*INDEX('Emissions factors'!$F$5:$CR$10,MATCH('Data Input - Option 3'!$D122,'Emissions factors'!$C$5:$C$10,0),MATCH('Data Input - Option 3'!CE$7,'Emissions factors'!$F$4:$CR$4,0))/1000,0)</f>
        <v>0</v>
      </c>
      <c r="CF122" s="538">
        <f>IFERROR(CF86*INDEX('Emissions factors'!$F$5:$CR$10,MATCH('Data Input - Option 3'!$D122,'Emissions factors'!$C$5:$C$10,0),MATCH('Data Input - Option 3'!CF$7,'Emissions factors'!$F$4:$CR$4,0))/1000,0)</f>
        <v>0</v>
      </c>
      <c r="CG122" s="538">
        <f>IFERROR(CG86*INDEX('Emissions factors'!$F$5:$CR$10,MATCH('Data Input - Option 3'!$D122,'Emissions factors'!$C$5:$C$10,0),MATCH('Data Input - Option 3'!CG$7,'Emissions factors'!$F$4:$CR$4,0))/1000,0)</f>
        <v>0</v>
      </c>
      <c r="CH122" s="538">
        <f>IFERROR(CH86*INDEX('Emissions factors'!$F$5:$CR$10,MATCH('Data Input - Option 3'!$D122,'Emissions factors'!$C$5:$C$10,0),MATCH('Data Input - Option 3'!CH$7,'Emissions factors'!$F$4:$CR$4,0))/1000,0)</f>
        <v>0</v>
      </c>
      <c r="CI122" s="538">
        <f>IFERROR(CI86*INDEX('Emissions factors'!$F$5:$CR$10,MATCH('Data Input - Option 3'!$D122,'Emissions factors'!$C$5:$C$10,0),MATCH('Data Input - Option 3'!CI$7,'Emissions factors'!$F$4:$CR$4,0))/1000,0)</f>
        <v>0</v>
      </c>
      <c r="CJ122" s="538">
        <f>IFERROR(CJ86*INDEX('Emissions factors'!$F$5:$CR$10,MATCH('Data Input - Option 3'!$D122,'Emissions factors'!$C$5:$C$10,0),MATCH('Data Input - Option 3'!CJ$7,'Emissions factors'!$F$4:$CR$4,0))/1000,0)</f>
        <v>0</v>
      </c>
      <c r="CK122" s="538">
        <f>IFERROR(CK86*INDEX('Emissions factors'!$F$5:$CR$10,MATCH('Data Input - Option 3'!$D122,'Emissions factors'!$C$5:$C$10,0),MATCH('Data Input - Option 3'!CK$7,'Emissions factors'!$F$4:$CR$4,0))/1000,0)</f>
        <v>0</v>
      </c>
      <c r="CL122" s="538">
        <f>IFERROR(CL86*INDEX('Emissions factors'!$F$5:$CR$10,MATCH('Data Input - Option 3'!$D122,'Emissions factors'!$C$5:$C$10,0),MATCH('Data Input - Option 3'!CL$7,'Emissions factors'!$F$4:$CR$4,0))/1000,0)</f>
        <v>0</v>
      </c>
      <c r="CM122" s="538">
        <f>IFERROR(CM86*INDEX('Emissions factors'!$F$5:$CR$10,MATCH('Data Input - Option 3'!$D122,'Emissions factors'!$C$5:$C$10,0),MATCH('Data Input - Option 3'!CM$7,'Emissions factors'!$F$4:$CR$4,0))/1000,0)</f>
        <v>0</v>
      </c>
      <c r="CN122" s="538">
        <f>IFERROR(CN86*INDEX('Emissions factors'!$F$5:$CR$10,MATCH('Data Input - Option 3'!$D122,'Emissions factors'!$C$5:$C$10,0),MATCH('Data Input - Option 3'!CN$7,'Emissions factors'!$F$4:$CR$4,0))/1000,0)</f>
        <v>0</v>
      </c>
      <c r="CO122" s="538">
        <f>IFERROR(CO86*INDEX('Emissions factors'!$F$5:$CR$10,MATCH('Data Input - Option 3'!$D122,'Emissions factors'!$C$5:$C$10,0),MATCH('Data Input - Option 3'!CO$7,'Emissions factors'!$F$4:$CR$4,0))/1000,0)</f>
        <v>0</v>
      </c>
      <c r="CP122" s="538">
        <f>IFERROR(CP86*INDEX('Emissions factors'!$F$5:$CR$10,MATCH('Data Input - Option 3'!$D122,'Emissions factors'!$C$5:$C$10,0),MATCH('Data Input - Option 3'!CP$7,'Emissions factors'!$F$4:$CR$4,0))/1000,0)</f>
        <v>0</v>
      </c>
      <c r="CQ122" s="538">
        <f>IFERROR(CQ86*INDEX('Emissions factors'!$F$5:$CR$10,MATCH('Data Input - Option 3'!$D122,'Emissions factors'!$C$5:$C$10,0),MATCH('Data Input - Option 3'!CQ$7,'Emissions factors'!$F$4:$CR$4,0))/1000,0)</f>
        <v>0</v>
      </c>
      <c r="CR122" s="538">
        <f>IFERROR(CR86*INDEX('Emissions factors'!$F$5:$CR$10,MATCH('Data Input - Option 3'!$D122,'Emissions factors'!$C$5:$C$10,0),MATCH('Data Input - Option 3'!CR$7,'Emissions factors'!$F$4:$CR$4,0))/1000,0)</f>
        <v>0</v>
      </c>
      <c r="CS122" s="538">
        <f>IFERROR(CS86*INDEX('Emissions factors'!$F$5:$CR$10,MATCH('Data Input - Option 3'!$D122,'Emissions factors'!$C$5:$C$10,0),MATCH('Data Input - Option 3'!CS$7,'Emissions factors'!$F$4:$CR$4,0))/1000,0)</f>
        <v>0</v>
      </c>
      <c r="CT122" s="538">
        <f>IFERROR(CT86*INDEX('Emissions factors'!$F$5:$CR$10,MATCH('Data Input - Option 3'!$D122,'Emissions factors'!$C$5:$C$10,0),MATCH('Data Input - Option 3'!CT$7,'Emissions factors'!$F$4:$CR$4,0))/1000,0)</f>
        <v>0</v>
      </c>
      <c r="CU122" s="538">
        <f>IFERROR(CU86*INDEX('Emissions factors'!$F$5:$CR$10,MATCH('Data Input - Option 3'!$D122,'Emissions factors'!$C$5:$C$10,0),MATCH('Data Input - Option 3'!CU$7,'Emissions factors'!$F$4:$CR$4,0))/1000,0)</f>
        <v>0</v>
      </c>
      <c r="CV122" s="538">
        <f>IFERROR(CV86*INDEX('Emissions factors'!$F$5:$CR$10,MATCH('Data Input - Option 3'!$D122,'Emissions factors'!$C$5:$C$10,0),MATCH('Data Input - Option 3'!CV$7,'Emissions factors'!$F$4:$CR$4,0))/1000,0)</f>
        <v>0</v>
      </c>
      <c r="CW122" s="538">
        <f>IFERROR(CW86*INDEX('Emissions factors'!$F$5:$CR$10,MATCH('Data Input - Option 3'!$D122,'Emissions factors'!$C$5:$C$10,0),MATCH('Data Input - Option 3'!CW$7,'Emissions factors'!$F$4:$CR$4,0))/1000,0)</f>
        <v>0</v>
      </c>
      <c r="CX122" s="538">
        <f>IFERROR(CX86*INDEX('Emissions factors'!$F$5:$CR$10,MATCH('Data Input - Option 3'!$D122,'Emissions factors'!$C$5:$C$10,0),MATCH('Data Input - Option 3'!CX$7,'Emissions factors'!$F$4:$CR$4,0))/1000,0)</f>
        <v>0</v>
      </c>
      <c r="CY122" s="538">
        <f>IFERROR(CY86*INDEX('Emissions factors'!$F$5:$CR$10,MATCH('Data Input - Option 3'!$D122,'Emissions factors'!$C$5:$C$10,0),MATCH('Data Input - Option 3'!CY$7,'Emissions factors'!$F$4:$CR$4,0))/1000,0)</f>
        <v>0</v>
      </c>
      <c r="CZ122" s="538">
        <f>IFERROR(CZ86*INDEX('Emissions factors'!$F$5:$CR$10,MATCH('Data Input - Option 3'!$D122,'Emissions factors'!$C$5:$C$10,0),MATCH('Data Input - Option 3'!CZ$7,'Emissions factors'!$F$4:$CR$4,0))/1000,0)</f>
        <v>0</v>
      </c>
      <c r="DA122" s="538">
        <f>IFERROR(DA86*INDEX('Emissions factors'!$F$5:$CR$10,MATCH('Data Input - Option 3'!$D122,'Emissions factors'!$C$5:$C$10,0),MATCH('Data Input - Option 3'!DA$7,'Emissions factors'!$F$4:$CR$4,0))/1000,0)</f>
        <v>0</v>
      </c>
      <c r="DB122" s="538">
        <f>IFERROR(DB86*INDEX('Emissions factors'!$F$5:$CR$10,MATCH('Data Input - Option 3'!$D122,'Emissions factors'!$C$5:$C$10,0),MATCH('Data Input - Option 3'!DB$7,'Emissions factors'!$F$4:$CR$4,0))/1000,0)</f>
        <v>0</v>
      </c>
      <c r="DC122" s="538">
        <f>IFERROR(DC86*INDEX('Emissions factors'!$F$5:$CR$10,MATCH('Data Input - Option 3'!$D122,'Emissions factors'!$C$5:$C$10,0),MATCH('Data Input - Option 3'!DC$7,'Emissions factors'!$F$4:$CR$4,0))/1000,0)</f>
        <v>0</v>
      </c>
      <c r="DD122" s="916"/>
      <c r="DE122" s="917"/>
    </row>
    <row r="123" spans="2:109" x14ac:dyDescent="0.25">
      <c r="B123" s="217"/>
      <c r="C123" s="263"/>
      <c r="D123" s="226" t="str">
        <f t="shared" si="9"/>
        <v>Gas Oil</v>
      </c>
      <c r="E123" s="219" t="s">
        <v>121</v>
      </c>
      <c r="F123" s="276" t="s">
        <v>571</v>
      </c>
      <c r="G123" s="276"/>
      <c r="H123" s="538">
        <f>IFERROR(H87*INDEX('Emissions factors'!$F$5:$CR$10,MATCH('Data Input - Option 3'!$D123,'Emissions factors'!$C$5:$C$10,0),MATCH('Data Input - Option 3'!H$7,'Emissions factors'!$F$4:$CR$4,0))/1000,0)</f>
        <v>0</v>
      </c>
      <c r="I123" s="538">
        <f>IFERROR(I87*INDEX('Emissions factors'!$F$5:$CR$10,MATCH('Data Input - Option 3'!$D123,'Emissions factors'!$C$5:$C$10,0),MATCH('Data Input - Option 3'!I$7,'Emissions factors'!$F$4:$CR$4,0))/1000,0)</f>
        <v>0</v>
      </c>
      <c r="J123" s="538">
        <f>IFERROR(J87*INDEX('Emissions factors'!$F$5:$CR$10,MATCH('Data Input - Option 3'!$D123,'Emissions factors'!$C$5:$C$10,0),MATCH('Data Input - Option 3'!J$7,'Emissions factors'!$F$4:$CR$4,0))/1000,0)</f>
        <v>0</v>
      </c>
      <c r="K123" s="538">
        <f>IFERROR(K87*INDEX('Emissions factors'!$F$5:$CR$10,MATCH('Data Input - Option 3'!$D123,'Emissions factors'!$C$5:$C$10,0),MATCH('Data Input - Option 3'!K$7,'Emissions factors'!$F$4:$CR$4,0))/1000,0)</f>
        <v>0</v>
      </c>
      <c r="L123" s="538">
        <f>IFERROR(L87*INDEX('Emissions factors'!$F$5:$CR$10,MATCH('Data Input - Option 3'!$D123,'Emissions factors'!$C$5:$C$10,0),MATCH('Data Input - Option 3'!L$7,'Emissions factors'!$F$4:$CR$4,0))/1000,0)</f>
        <v>0</v>
      </c>
      <c r="M123" s="538">
        <f>IFERROR(M87*INDEX('Emissions factors'!$F$5:$CR$10,MATCH('Data Input - Option 3'!$D123,'Emissions factors'!$C$5:$C$10,0),MATCH('Data Input - Option 3'!M$7,'Emissions factors'!$F$4:$CR$4,0))/1000,0)</f>
        <v>0</v>
      </c>
      <c r="N123" s="538">
        <f>IFERROR(N87*INDEX('Emissions factors'!$F$5:$CR$10,MATCH('Data Input - Option 3'!$D123,'Emissions factors'!$C$5:$C$10,0),MATCH('Data Input - Option 3'!N$7,'Emissions factors'!$F$4:$CR$4,0))/1000,0)</f>
        <v>0</v>
      </c>
      <c r="O123" s="538">
        <f>IFERROR(O87*INDEX('Emissions factors'!$F$5:$CR$10,MATCH('Data Input - Option 3'!$D123,'Emissions factors'!$C$5:$C$10,0),MATCH('Data Input - Option 3'!O$7,'Emissions factors'!$F$4:$CR$4,0))/1000,0)</f>
        <v>0</v>
      </c>
      <c r="P123" s="538">
        <f>IFERROR(P87*INDEX('Emissions factors'!$F$5:$CR$10,MATCH('Data Input - Option 3'!$D123,'Emissions factors'!$C$5:$C$10,0),MATCH('Data Input - Option 3'!P$7,'Emissions factors'!$F$4:$CR$4,0))/1000,0)</f>
        <v>0</v>
      </c>
      <c r="Q123" s="538">
        <f>IFERROR(Q87*INDEX('Emissions factors'!$F$5:$CR$10,MATCH('Data Input - Option 3'!$D123,'Emissions factors'!$C$5:$C$10,0),MATCH('Data Input - Option 3'!Q$7,'Emissions factors'!$F$4:$CR$4,0))/1000,0)</f>
        <v>0</v>
      </c>
      <c r="R123" s="538">
        <f>IFERROR(R87*INDEX('Emissions factors'!$F$5:$CR$10,MATCH('Data Input - Option 3'!$D123,'Emissions factors'!$C$5:$C$10,0),MATCH('Data Input - Option 3'!R$7,'Emissions factors'!$F$4:$CR$4,0))/1000,0)</f>
        <v>0</v>
      </c>
      <c r="S123" s="538">
        <f>IFERROR(S87*INDEX('Emissions factors'!$F$5:$CR$10,MATCH('Data Input - Option 3'!$D123,'Emissions factors'!$C$5:$C$10,0),MATCH('Data Input - Option 3'!S$7,'Emissions factors'!$F$4:$CR$4,0))/1000,0)</f>
        <v>0</v>
      </c>
      <c r="T123" s="538">
        <f>IFERROR(T87*INDEX('Emissions factors'!$F$5:$CR$10,MATCH('Data Input - Option 3'!$D123,'Emissions factors'!$C$5:$C$10,0),MATCH('Data Input - Option 3'!T$7,'Emissions factors'!$F$4:$CR$4,0))/1000,0)</f>
        <v>0</v>
      </c>
      <c r="U123" s="538">
        <f>IFERROR(U87*INDEX('Emissions factors'!$F$5:$CR$10,MATCH('Data Input - Option 3'!$D123,'Emissions factors'!$C$5:$C$10,0),MATCH('Data Input - Option 3'!U$7,'Emissions factors'!$F$4:$CR$4,0))/1000,0)</f>
        <v>0</v>
      </c>
      <c r="V123" s="538">
        <f>IFERROR(V87*INDEX('Emissions factors'!$F$5:$CR$10,MATCH('Data Input - Option 3'!$D123,'Emissions factors'!$C$5:$C$10,0),MATCH('Data Input - Option 3'!V$7,'Emissions factors'!$F$4:$CR$4,0))/1000,0)</f>
        <v>0</v>
      </c>
      <c r="W123" s="538">
        <f>IFERROR(W87*INDEX('Emissions factors'!$F$5:$CR$10,MATCH('Data Input - Option 3'!$D123,'Emissions factors'!$C$5:$C$10,0),MATCH('Data Input - Option 3'!W$7,'Emissions factors'!$F$4:$CR$4,0))/1000,0)</f>
        <v>0</v>
      </c>
      <c r="X123" s="538">
        <f>IFERROR(X87*INDEX('Emissions factors'!$F$5:$CR$10,MATCH('Data Input - Option 3'!$D123,'Emissions factors'!$C$5:$C$10,0),MATCH('Data Input - Option 3'!X$7,'Emissions factors'!$F$4:$CR$4,0))/1000,0)</f>
        <v>0</v>
      </c>
      <c r="Y123" s="538">
        <f>IFERROR(Y87*INDEX('Emissions factors'!$F$5:$CR$10,MATCH('Data Input - Option 3'!$D123,'Emissions factors'!$C$5:$C$10,0),MATCH('Data Input - Option 3'!Y$7,'Emissions factors'!$F$4:$CR$4,0))/1000,0)</f>
        <v>0</v>
      </c>
      <c r="Z123" s="538">
        <f>IFERROR(Z87*INDEX('Emissions factors'!$F$5:$CR$10,MATCH('Data Input - Option 3'!$D123,'Emissions factors'!$C$5:$C$10,0),MATCH('Data Input - Option 3'!Z$7,'Emissions factors'!$F$4:$CR$4,0))/1000,0)</f>
        <v>0</v>
      </c>
      <c r="AA123" s="538">
        <f>IFERROR(AA87*INDEX('Emissions factors'!$F$5:$CR$10,MATCH('Data Input - Option 3'!$D123,'Emissions factors'!$C$5:$C$10,0),MATCH('Data Input - Option 3'!AA$7,'Emissions factors'!$F$4:$CR$4,0))/1000,0)</f>
        <v>0</v>
      </c>
      <c r="AB123" s="538">
        <f>IFERROR(AB87*INDEX('Emissions factors'!$F$5:$CR$10,MATCH('Data Input - Option 3'!$D123,'Emissions factors'!$C$5:$C$10,0),MATCH('Data Input - Option 3'!AB$7,'Emissions factors'!$F$4:$CR$4,0))/1000,0)</f>
        <v>0</v>
      </c>
      <c r="AC123" s="538">
        <f>IFERROR(AC87*INDEX('Emissions factors'!$F$5:$CR$10,MATCH('Data Input - Option 3'!$D123,'Emissions factors'!$C$5:$C$10,0),MATCH('Data Input - Option 3'!AC$7,'Emissions factors'!$F$4:$CR$4,0))/1000,0)</f>
        <v>0</v>
      </c>
      <c r="AD123" s="538">
        <f>IFERROR(AD87*INDEX('Emissions factors'!$F$5:$CR$10,MATCH('Data Input - Option 3'!$D123,'Emissions factors'!$C$5:$C$10,0),MATCH('Data Input - Option 3'!AD$7,'Emissions factors'!$F$4:$CR$4,0))/1000,0)</f>
        <v>0</v>
      </c>
      <c r="AE123" s="538">
        <f>IFERROR(AE87*INDEX('Emissions factors'!$F$5:$CR$10,MATCH('Data Input - Option 3'!$D123,'Emissions factors'!$C$5:$C$10,0),MATCH('Data Input - Option 3'!AE$7,'Emissions factors'!$F$4:$CR$4,0))/1000,0)</f>
        <v>0</v>
      </c>
      <c r="AF123" s="538">
        <f>IFERROR(AF87*INDEX('Emissions factors'!$F$5:$CR$10,MATCH('Data Input - Option 3'!$D123,'Emissions factors'!$C$5:$C$10,0),MATCH('Data Input - Option 3'!AF$7,'Emissions factors'!$F$4:$CR$4,0))/1000,0)</f>
        <v>0</v>
      </c>
      <c r="AG123" s="538">
        <f>IFERROR(AG87*INDEX('Emissions factors'!$F$5:$CR$10,MATCH('Data Input - Option 3'!$D123,'Emissions factors'!$C$5:$C$10,0),MATCH('Data Input - Option 3'!AG$7,'Emissions factors'!$F$4:$CR$4,0))/1000,0)</f>
        <v>0</v>
      </c>
      <c r="AH123" s="538">
        <f>IFERROR(AH87*INDEX('Emissions factors'!$F$5:$CR$10,MATCH('Data Input - Option 3'!$D123,'Emissions factors'!$C$5:$C$10,0),MATCH('Data Input - Option 3'!AH$7,'Emissions factors'!$F$4:$CR$4,0))/1000,0)</f>
        <v>0</v>
      </c>
      <c r="AI123" s="538">
        <f>IFERROR(AI87*INDEX('Emissions factors'!$F$5:$CR$10,MATCH('Data Input - Option 3'!$D123,'Emissions factors'!$C$5:$C$10,0),MATCH('Data Input - Option 3'!AI$7,'Emissions factors'!$F$4:$CR$4,0))/1000,0)</f>
        <v>0</v>
      </c>
      <c r="AJ123" s="538">
        <f>IFERROR(AJ87*INDEX('Emissions factors'!$F$5:$CR$10,MATCH('Data Input - Option 3'!$D123,'Emissions factors'!$C$5:$C$10,0),MATCH('Data Input - Option 3'!AJ$7,'Emissions factors'!$F$4:$CR$4,0))/1000,0)</f>
        <v>0</v>
      </c>
      <c r="AK123" s="538">
        <f>IFERROR(AK87*INDEX('Emissions factors'!$F$5:$CR$10,MATCH('Data Input - Option 3'!$D123,'Emissions factors'!$C$5:$C$10,0),MATCH('Data Input - Option 3'!AK$7,'Emissions factors'!$F$4:$CR$4,0))/1000,0)</f>
        <v>0</v>
      </c>
      <c r="AL123" s="538">
        <f>IFERROR(AL87*INDEX('Emissions factors'!$F$5:$CR$10,MATCH('Data Input - Option 3'!$D123,'Emissions factors'!$C$5:$C$10,0),MATCH('Data Input - Option 3'!AL$7,'Emissions factors'!$F$4:$CR$4,0))/1000,0)</f>
        <v>0</v>
      </c>
      <c r="AM123" s="538">
        <f>IFERROR(AM87*INDEX('Emissions factors'!$F$5:$CR$10,MATCH('Data Input - Option 3'!$D123,'Emissions factors'!$C$5:$C$10,0),MATCH('Data Input - Option 3'!AM$7,'Emissions factors'!$F$4:$CR$4,0))/1000,0)</f>
        <v>0</v>
      </c>
      <c r="AN123" s="538">
        <f>IFERROR(AN87*INDEX('Emissions factors'!$F$5:$CR$10,MATCH('Data Input - Option 3'!$D123,'Emissions factors'!$C$5:$C$10,0),MATCH('Data Input - Option 3'!AN$7,'Emissions factors'!$F$4:$CR$4,0))/1000,0)</f>
        <v>0</v>
      </c>
      <c r="AO123" s="538">
        <f>IFERROR(AO87*INDEX('Emissions factors'!$F$5:$CR$10,MATCH('Data Input - Option 3'!$D123,'Emissions factors'!$C$5:$C$10,0),MATCH('Data Input - Option 3'!AO$7,'Emissions factors'!$F$4:$CR$4,0))/1000,0)</f>
        <v>0</v>
      </c>
      <c r="AP123" s="538">
        <f>IFERROR(AP87*INDEX('Emissions factors'!$F$5:$CR$10,MATCH('Data Input - Option 3'!$D123,'Emissions factors'!$C$5:$C$10,0),MATCH('Data Input - Option 3'!AP$7,'Emissions factors'!$F$4:$CR$4,0))/1000,0)</f>
        <v>0</v>
      </c>
      <c r="AQ123" s="538">
        <f>IFERROR(AQ87*INDEX('Emissions factors'!$F$5:$CR$10,MATCH('Data Input - Option 3'!$D123,'Emissions factors'!$C$5:$C$10,0),MATCH('Data Input - Option 3'!AQ$7,'Emissions factors'!$F$4:$CR$4,0))/1000,0)</f>
        <v>0</v>
      </c>
      <c r="AR123" s="538">
        <f>IFERROR(AR87*INDEX('Emissions factors'!$F$5:$CR$10,MATCH('Data Input - Option 3'!$D123,'Emissions factors'!$C$5:$C$10,0),MATCH('Data Input - Option 3'!AR$7,'Emissions factors'!$F$4:$CR$4,0))/1000,0)</f>
        <v>0</v>
      </c>
      <c r="AS123" s="538">
        <f>IFERROR(AS87*INDEX('Emissions factors'!$F$5:$CR$10,MATCH('Data Input - Option 3'!$D123,'Emissions factors'!$C$5:$C$10,0),MATCH('Data Input - Option 3'!AS$7,'Emissions factors'!$F$4:$CR$4,0))/1000,0)</f>
        <v>0</v>
      </c>
      <c r="AT123" s="538">
        <f>IFERROR(AT87*INDEX('Emissions factors'!$F$5:$CR$10,MATCH('Data Input - Option 3'!$D123,'Emissions factors'!$C$5:$C$10,0),MATCH('Data Input - Option 3'!AT$7,'Emissions factors'!$F$4:$CR$4,0))/1000,0)</f>
        <v>0</v>
      </c>
      <c r="AU123" s="538">
        <f>IFERROR(AU87*INDEX('Emissions factors'!$F$5:$CR$10,MATCH('Data Input - Option 3'!$D123,'Emissions factors'!$C$5:$C$10,0),MATCH('Data Input - Option 3'!AU$7,'Emissions factors'!$F$4:$CR$4,0))/1000,0)</f>
        <v>0</v>
      </c>
      <c r="AV123" s="538">
        <f>IFERROR(AV87*INDEX('Emissions factors'!$F$5:$CR$10,MATCH('Data Input - Option 3'!$D123,'Emissions factors'!$C$5:$C$10,0),MATCH('Data Input - Option 3'!AV$7,'Emissions factors'!$F$4:$CR$4,0))/1000,0)</f>
        <v>0</v>
      </c>
      <c r="AW123" s="538">
        <f>IFERROR(AW87*INDEX('Emissions factors'!$F$5:$CR$10,MATCH('Data Input - Option 3'!$D123,'Emissions factors'!$C$5:$C$10,0),MATCH('Data Input - Option 3'!AW$7,'Emissions factors'!$F$4:$CR$4,0))/1000,0)</f>
        <v>0</v>
      </c>
      <c r="AX123" s="538">
        <f>IFERROR(AX87*INDEX('Emissions factors'!$F$5:$CR$10,MATCH('Data Input - Option 3'!$D123,'Emissions factors'!$C$5:$C$10,0),MATCH('Data Input - Option 3'!AX$7,'Emissions factors'!$F$4:$CR$4,0))/1000,0)</f>
        <v>0</v>
      </c>
      <c r="AY123" s="538">
        <f>IFERROR(AY87*INDEX('Emissions factors'!$F$5:$CR$10,MATCH('Data Input - Option 3'!$D123,'Emissions factors'!$C$5:$C$10,0),MATCH('Data Input - Option 3'!AY$7,'Emissions factors'!$F$4:$CR$4,0))/1000,0)</f>
        <v>0</v>
      </c>
      <c r="AZ123" s="538">
        <f>IFERROR(AZ87*INDEX('Emissions factors'!$F$5:$CR$10,MATCH('Data Input - Option 3'!$D123,'Emissions factors'!$C$5:$C$10,0),MATCH('Data Input - Option 3'!AZ$7,'Emissions factors'!$F$4:$CR$4,0))/1000,0)</f>
        <v>0</v>
      </c>
      <c r="BA123" s="538">
        <f>IFERROR(BA87*INDEX('Emissions factors'!$F$5:$CR$10,MATCH('Data Input - Option 3'!$D123,'Emissions factors'!$C$5:$C$10,0),MATCH('Data Input - Option 3'!BA$7,'Emissions factors'!$F$4:$CR$4,0))/1000,0)</f>
        <v>0</v>
      </c>
      <c r="BB123" s="538">
        <f>IFERROR(BB87*INDEX('Emissions factors'!$F$5:$CR$10,MATCH('Data Input - Option 3'!$D123,'Emissions factors'!$C$5:$C$10,0),MATCH('Data Input - Option 3'!BB$7,'Emissions factors'!$F$4:$CR$4,0))/1000,0)</f>
        <v>0</v>
      </c>
      <c r="BC123" s="538">
        <f>IFERROR(BC87*INDEX('Emissions factors'!$F$5:$CR$10,MATCH('Data Input - Option 3'!$D123,'Emissions factors'!$C$5:$C$10,0),MATCH('Data Input - Option 3'!BC$7,'Emissions factors'!$F$4:$CR$4,0))/1000,0)</f>
        <v>0</v>
      </c>
      <c r="BD123" s="538">
        <f>IFERROR(BD87*INDEX('Emissions factors'!$F$5:$CR$10,MATCH('Data Input - Option 3'!$D123,'Emissions factors'!$C$5:$C$10,0),MATCH('Data Input - Option 3'!BD$7,'Emissions factors'!$F$4:$CR$4,0))/1000,0)</f>
        <v>0</v>
      </c>
      <c r="BE123" s="538">
        <f>IFERROR(BE87*INDEX('Emissions factors'!$F$5:$CR$10,MATCH('Data Input - Option 3'!$D123,'Emissions factors'!$C$5:$C$10,0),MATCH('Data Input - Option 3'!BE$7,'Emissions factors'!$F$4:$CR$4,0))/1000,0)</f>
        <v>0</v>
      </c>
      <c r="BF123" s="538">
        <f>IFERROR(BF87*INDEX('Emissions factors'!$F$5:$CR$10,MATCH('Data Input - Option 3'!$D123,'Emissions factors'!$C$5:$C$10,0),MATCH('Data Input - Option 3'!BF$7,'Emissions factors'!$F$4:$CR$4,0))/1000,0)</f>
        <v>0</v>
      </c>
      <c r="BG123" s="538">
        <f>IFERROR(BG87*INDEX('Emissions factors'!$F$5:$CR$10,MATCH('Data Input - Option 3'!$D123,'Emissions factors'!$C$5:$C$10,0),MATCH('Data Input - Option 3'!BG$7,'Emissions factors'!$F$4:$CR$4,0))/1000,0)</f>
        <v>0</v>
      </c>
      <c r="BH123" s="538">
        <f>IFERROR(BH87*INDEX('Emissions factors'!$F$5:$CR$10,MATCH('Data Input - Option 3'!$D123,'Emissions factors'!$C$5:$C$10,0),MATCH('Data Input - Option 3'!BH$7,'Emissions factors'!$F$4:$CR$4,0))/1000,0)</f>
        <v>0</v>
      </c>
      <c r="BI123" s="538">
        <f>IFERROR(BI87*INDEX('Emissions factors'!$F$5:$CR$10,MATCH('Data Input - Option 3'!$D123,'Emissions factors'!$C$5:$C$10,0),MATCH('Data Input - Option 3'!BI$7,'Emissions factors'!$F$4:$CR$4,0))/1000,0)</f>
        <v>0</v>
      </c>
      <c r="BJ123" s="538">
        <f>IFERROR(BJ87*INDEX('Emissions factors'!$F$5:$CR$10,MATCH('Data Input - Option 3'!$D123,'Emissions factors'!$C$5:$C$10,0),MATCH('Data Input - Option 3'!BJ$7,'Emissions factors'!$F$4:$CR$4,0))/1000,0)</f>
        <v>0</v>
      </c>
      <c r="BK123" s="538">
        <f>IFERROR(BK87*INDEX('Emissions factors'!$F$5:$CR$10,MATCH('Data Input - Option 3'!$D123,'Emissions factors'!$C$5:$C$10,0),MATCH('Data Input - Option 3'!BK$7,'Emissions factors'!$F$4:$CR$4,0))/1000,0)</f>
        <v>0</v>
      </c>
      <c r="BL123" s="538">
        <f>IFERROR(BL87*INDEX('Emissions factors'!$F$5:$CR$10,MATCH('Data Input - Option 3'!$D123,'Emissions factors'!$C$5:$C$10,0),MATCH('Data Input - Option 3'!BL$7,'Emissions factors'!$F$4:$CR$4,0))/1000,0)</f>
        <v>0</v>
      </c>
      <c r="BM123" s="538">
        <f>IFERROR(BM87*INDEX('Emissions factors'!$F$5:$CR$10,MATCH('Data Input - Option 3'!$D123,'Emissions factors'!$C$5:$C$10,0),MATCH('Data Input - Option 3'!BM$7,'Emissions factors'!$F$4:$CR$4,0))/1000,0)</f>
        <v>0</v>
      </c>
      <c r="BN123" s="538">
        <f>IFERROR(BN87*INDEX('Emissions factors'!$F$5:$CR$10,MATCH('Data Input - Option 3'!$D123,'Emissions factors'!$C$5:$C$10,0),MATCH('Data Input - Option 3'!BN$7,'Emissions factors'!$F$4:$CR$4,0))/1000,0)</f>
        <v>0</v>
      </c>
      <c r="BO123" s="538">
        <f>IFERROR(BO87*INDEX('Emissions factors'!$F$5:$CR$10,MATCH('Data Input - Option 3'!$D123,'Emissions factors'!$C$5:$C$10,0),MATCH('Data Input - Option 3'!BO$7,'Emissions factors'!$F$4:$CR$4,0))/1000,0)</f>
        <v>0</v>
      </c>
      <c r="BP123" s="538">
        <f>IFERROR(BP87*INDEX('Emissions factors'!$F$5:$CR$10,MATCH('Data Input - Option 3'!$D123,'Emissions factors'!$C$5:$C$10,0),MATCH('Data Input - Option 3'!BP$7,'Emissions factors'!$F$4:$CR$4,0))/1000,0)</f>
        <v>0</v>
      </c>
      <c r="BQ123" s="538">
        <f>IFERROR(BQ87*INDEX('Emissions factors'!$F$5:$CR$10,MATCH('Data Input - Option 3'!$D123,'Emissions factors'!$C$5:$C$10,0),MATCH('Data Input - Option 3'!BQ$7,'Emissions factors'!$F$4:$CR$4,0))/1000,0)</f>
        <v>0</v>
      </c>
      <c r="BR123" s="538">
        <f>IFERROR(BR87*INDEX('Emissions factors'!$F$5:$CR$10,MATCH('Data Input - Option 3'!$D123,'Emissions factors'!$C$5:$C$10,0),MATCH('Data Input - Option 3'!BR$7,'Emissions factors'!$F$4:$CR$4,0))/1000,0)</f>
        <v>0</v>
      </c>
      <c r="BS123" s="538">
        <f>IFERROR(BS87*INDEX('Emissions factors'!$F$5:$CR$10,MATCH('Data Input - Option 3'!$D123,'Emissions factors'!$C$5:$C$10,0),MATCH('Data Input - Option 3'!BS$7,'Emissions factors'!$F$4:$CR$4,0))/1000,0)</f>
        <v>0</v>
      </c>
      <c r="BT123" s="538">
        <f>IFERROR(BT87*INDEX('Emissions factors'!$F$5:$CR$10,MATCH('Data Input - Option 3'!$D123,'Emissions factors'!$C$5:$C$10,0),MATCH('Data Input - Option 3'!BT$7,'Emissions factors'!$F$4:$CR$4,0))/1000,0)</f>
        <v>0</v>
      </c>
      <c r="BU123" s="538">
        <f>IFERROR(BU87*INDEX('Emissions factors'!$F$5:$CR$10,MATCH('Data Input - Option 3'!$D123,'Emissions factors'!$C$5:$C$10,0),MATCH('Data Input - Option 3'!BU$7,'Emissions factors'!$F$4:$CR$4,0))/1000,0)</f>
        <v>0</v>
      </c>
      <c r="BV123" s="538">
        <f>IFERROR(BV87*INDEX('Emissions factors'!$F$5:$CR$10,MATCH('Data Input - Option 3'!$D123,'Emissions factors'!$C$5:$C$10,0),MATCH('Data Input - Option 3'!BV$7,'Emissions factors'!$F$4:$CR$4,0))/1000,0)</f>
        <v>0</v>
      </c>
      <c r="BW123" s="538">
        <f>IFERROR(BW87*INDEX('Emissions factors'!$F$5:$CR$10,MATCH('Data Input - Option 3'!$D123,'Emissions factors'!$C$5:$C$10,0),MATCH('Data Input - Option 3'!BW$7,'Emissions factors'!$F$4:$CR$4,0))/1000,0)</f>
        <v>0</v>
      </c>
      <c r="BX123" s="538">
        <f>IFERROR(BX87*INDEX('Emissions factors'!$F$5:$CR$10,MATCH('Data Input - Option 3'!$D123,'Emissions factors'!$C$5:$C$10,0),MATCH('Data Input - Option 3'!BX$7,'Emissions factors'!$F$4:$CR$4,0))/1000,0)</f>
        <v>0</v>
      </c>
      <c r="BY123" s="538">
        <f>IFERROR(BY87*INDEX('Emissions factors'!$F$5:$CR$10,MATCH('Data Input - Option 3'!$D123,'Emissions factors'!$C$5:$C$10,0),MATCH('Data Input - Option 3'!BY$7,'Emissions factors'!$F$4:$CR$4,0))/1000,0)</f>
        <v>0</v>
      </c>
      <c r="BZ123" s="538">
        <f>IFERROR(BZ87*INDEX('Emissions factors'!$F$5:$CR$10,MATCH('Data Input - Option 3'!$D123,'Emissions factors'!$C$5:$C$10,0),MATCH('Data Input - Option 3'!BZ$7,'Emissions factors'!$F$4:$CR$4,0))/1000,0)</f>
        <v>0</v>
      </c>
      <c r="CA123" s="538">
        <f>IFERROR(CA87*INDEX('Emissions factors'!$F$5:$CR$10,MATCH('Data Input - Option 3'!$D123,'Emissions factors'!$C$5:$C$10,0),MATCH('Data Input - Option 3'!CA$7,'Emissions factors'!$F$4:$CR$4,0))/1000,0)</f>
        <v>0</v>
      </c>
      <c r="CB123" s="538">
        <f>IFERROR(CB87*INDEX('Emissions factors'!$F$5:$CR$10,MATCH('Data Input - Option 3'!$D123,'Emissions factors'!$C$5:$C$10,0),MATCH('Data Input - Option 3'!CB$7,'Emissions factors'!$F$4:$CR$4,0))/1000,0)</f>
        <v>0</v>
      </c>
      <c r="CC123" s="538">
        <f>IFERROR(CC87*INDEX('Emissions factors'!$F$5:$CR$10,MATCH('Data Input - Option 3'!$D123,'Emissions factors'!$C$5:$C$10,0),MATCH('Data Input - Option 3'!CC$7,'Emissions factors'!$F$4:$CR$4,0))/1000,0)</f>
        <v>0</v>
      </c>
      <c r="CD123" s="538">
        <f>IFERROR(CD87*INDEX('Emissions factors'!$F$5:$CR$10,MATCH('Data Input - Option 3'!$D123,'Emissions factors'!$C$5:$C$10,0),MATCH('Data Input - Option 3'!CD$7,'Emissions factors'!$F$4:$CR$4,0))/1000,0)</f>
        <v>0</v>
      </c>
      <c r="CE123" s="538">
        <f>IFERROR(CE87*INDEX('Emissions factors'!$F$5:$CR$10,MATCH('Data Input - Option 3'!$D123,'Emissions factors'!$C$5:$C$10,0),MATCH('Data Input - Option 3'!CE$7,'Emissions factors'!$F$4:$CR$4,0))/1000,0)</f>
        <v>0</v>
      </c>
      <c r="CF123" s="538">
        <f>IFERROR(CF87*INDEX('Emissions factors'!$F$5:$CR$10,MATCH('Data Input - Option 3'!$D123,'Emissions factors'!$C$5:$C$10,0),MATCH('Data Input - Option 3'!CF$7,'Emissions factors'!$F$4:$CR$4,0))/1000,0)</f>
        <v>0</v>
      </c>
      <c r="CG123" s="538">
        <f>IFERROR(CG87*INDEX('Emissions factors'!$F$5:$CR$10,MATCH('Data Input - Option 3'!$D123,'Emissions factors'!$C$5:$C$10,0),MATCH('Data Input - Option 3'!CG$7,'Emissions factors'!$F$4:$CR$4,0))/1000,0)</f>
        <v>0</v>
      </c>
      <c r="CH123" s="538">
        <f>IFERROR(CH87*INDEX('Emissions factors'!$F$5:$CR$10,MATCH('Data Input - Option 3'!$D123,'Emissions factors'!$C$5:$C$10,0),MATCH('Data Input - Option 3'!CH$7,'Emissions factors'!$F$4:$CR$4,0))/1000,0)</f>
        <v>0</v>
      </c>
      <c r="CI123" s="538">
        <f>IFERROR(CI87*INDEX('Emissions factors'!$F$5:$CR$10,MATCH('Data Input - Option 3'!$D123,'Emissions factors'!$C$5:$C$10,0),MATCH('Data Input - Option 3'!CI$7,'Emissions factors'!$F$4:$CR$4,0))/1000,0)</f>
        <v>0</v>
      </c>
      <c r="CJ123" s="538">
        <f>IFERROR(CJ87*INDEX('Emissions factors'!$F$5:$CR$10,MATCH('Data Input - Option 3'!$D123,'Emissions factors'!$C$5:$C$10,0),MATCH('Data Input - Option 3'!CJ$7,'Emissions factors'!$F$4:$CR$4,0))/1000,0)</f>
        <v>0</v>
      </c>
      <c r="CK123" s="538">
        <f>IFERROR(CK87*INDEX('Emissions factors'!$F$5:$CR$10,MATCH('Data Input - Option 3'!$D123,'Emissions factors'!$C$5:$C$10,0),MATCH('Data Input - Option 3'!CK$7,'Emissions factors'!$F$4:$CR$4,0))/1000,0)</f>
        <v>0</v>
      </c>
      <c r="CL123" s="538">
        <f>IFERROR(CL87*INDEX('Emissions factors'!$F$5:$CR$10,MATCH('Data Input - Option 3'!$D123,'Emissions factors'!$C$5:$C$10,0),MATCH('Data Input - Option 3'!CL$7,'Emissions factors'!$F$4:$CR$4,0))/1000,0)</f>
        <v>0</v>
      </c>
      <c r="CM123" s="538">
        <f>IFERROR(CM87*INDEX('Emissions factors'!$F$5:$CR$10,MATCH('Data Input - Option 3'!$D123,'Emissions factors'!$C$5:$C$10,0),MATCH('Data Input - Option 3'!CM$7,'Emissions factors'!$F$4:$CR$4,0))/1000,0)</f>
        <v>0</v>
      </c>
      <c r="CN123" s="538">
        <f>IFERROR(CN87*INDEX('Emissions factors'!$F$5:$CR$10,MATCH('Data Input - Option 3'!$D123,'Emissions factors'!$C$5:$C$10,0),MATCH('Data Input - Option 3'!CN$7,'Emissions factors'!$F$4:$CR$4,0))/1000,0)</f>
        <v>0</v>
      </c>
      <c r="CO123" s="538">
        <f>IFERROR(CO87*INDEX('Emissions factors'!$F$5:$CR$10,MATCH('Data Input - Option 3'!$D123,'Emissions factors'!$C$5:$C$10,0),MATCH('Data Input - Option 3'!CO$7,'Emissions factors'!$F$4:$CR$4,0))/1000,0)</f>
        <v>0</v>
      </c>
      <c r="CP123" s="538">
        <f>IFERROR(CP87*INDEX('Emissions factors'!$F$5:$CR$10,MATCH('Data Input - Option 3'!$D123,'Emissions factors'!$C$5:$C$10,0),MATCH('Data Input - Option 3'!CP$7,'Emissions factors'!$F$4:$CR$4,0))/1000,0)</f>
        <v>0</v>
      </c>
      <c r="CQ123" s="538">
        <f>IFERROR(CQ87*INDEX('Emissions factors'!$F$5:$CR$10,MATCH('Data Input - Option 3'!$D123,'Emissions factors'!$C$5:$C$10,0),MATCH('Data Input - Option 3'!CQ$7,'Emissions factors'!$F$4:$CR$4,0))/1000,0)</f>
        <v>0</v>
      </c>
      <c r="CR123" s="538">
        <f>IFERROR(CR87*INDEX('Emissions factors'!$F$5:$CR$10,MATCH('Data Input - Option 3'!$D123,'Emissions factors'!$C$5:$C$10,0),MATCH('Data Input - Option 3'!CR$7,'Emissions factors'!$F$4:$CR$4,0))/1000,0)</f>
        <v>0</v>
      </c>
      <c r="CS123" s="538">
        <f>IFERROR(CS87*INDEX('Emissions factors'!$F$5:$CR$10,MATCH('Data Input - Option 3'!$D123,'Emissions factors'!$C$5:$C$10,0),MATCH('Data Input - Option 3'!CS$7,'Emissions factors'!$F$4:$CR$4,0))/1000,0)</f>
        <v>0</v>
      </c>
      <c r="CT123" s="538">
        <f>IFERROR(CT87*INDEX('Emissions factors'!$F$5:$CR$10,MATCH('Data Input - Option 3'!$D123,'Emissions factors'!$C$5:$C$10,0),MATCH('Data Input - Option 3'!CT$7,'Emissions factors'!$F$4:$CR$4,0))/1000,0)</f>
        <v>0</v>
      </c>
      <c r="CU123" s="538">
        <f>IFERROR(CU87*INDEX('Emissions factors'!$F$5:$CR$10,MATCH('Data Input - Option 3'!$D123,'Emissions factors'!$C$5:$C$10,0),MATCH('Data Input - Option 3'!CU$7,'Emissions factors'!$F$4:$CR$4,0))/1000,0)</f>
        <v>0</v>
      </c>
      <c r="CV123" s="538">
        <f>IFERROR(CV87*INDEX('Emissions factors'!$F$5:$CR$10,MATCH('Data Input - Option 3'!$D123,'Emissions factors'!$C$5:$C$10,0),MATCH('Data Input - Option 3'!CV$7,'Emissions factors'!$F$4:$CR$4,0))/1000,0)</f>
        <v>0</v>
      </c>
      <c r="CW123" s="538">
        <f>IFERROR(CW87*INDEX('Emissions factors'!$F$5:$CR$10,MATCH('Data Input - Option 3'!$D123,'Emissions factors'!$C$5:$C$10,0),MATCH('Data Input - Option 3'!CW$7,'Emissions factors'!$F$4:$CR$4,0))/1000,0)</f>
        <v>0</v>
      </c>
      <c r="CX123" s="538">
        <f>IFERROR(CX87*INDEX('Emissions factors'!$F$5:$CR$10,MATCH('Data Input - Option 3'!$D123,'Emissions factors'!$C$5:$C$10,0),MATCH('Data Input - Option 3'!CX$7,'Emissions factors'!$F$4:$CR$4,0))/1000,0)</f>
        <v>0</v>
      </c>
      <c r="CY123" s="538">
        <f>IFERROR(CY87*INDEX('Emissions factors'!$F$5:$CR$10,MATCH('Data Input - Option 3'!$D123,'Emissions factors'!$C$5:$C$10,0),MATCH('Data Input - Option 3'!CY$7,'Emissions factors'!$F$4:$CR$4,0))/1000,0)</f>
        <v>0</v>
      </c>
      <c r="CZ123" s="538">
        <f>IFERROR(CZ87*INDEX('Emissions factors'!$F$5:$CR$10,MATCH('Data Input - Option 3'!$D123,'Emissions factors'!$C$5:$C$10,0),MATCH('Data Input - Option 3'!CZ$7,'Emissions factors'!$F$4:$CR$4,0))/1000,0)</f>
        <v>0</v>
      </c>
      <c r="DA123" s="538">
        <f>IFERROR(DA87*INDEX('Emissions factors'!$F$5:$CR$10,MATCH('Data Input - Option 3'!$D123,'Emissions factors'!$C$5:$C$10,0),MATCH('Data Input - Option 3'!DA$7,'Emissions factors'!$F$4:$CR$4,0))/1000,0)</f>
        <v>0</v>
      </c>
      <c r="DB123" s="538">
        <f>IFERROR(DB87*INDEX('Emissions factors'!$F$5:$CR$10,MATCH('Data Input - Option 3'!$D123,'Emissions factors'!$C$5:$C$10,0),MATCH('Data Input - Option 3'!DB$7,'Emissions factors'!$F$4:$CR$4,0))/1000,0)</f>
        <v>0</v>
      </c>
      <c r="DC123" s="538">
        <f>IFERROR(DC87*INDEX('Emissions factors'!$F$5:$CR$10,MATCH('Data Input - Option 3'!$D123,'Emissions factors'!$C$5:$C$10,0),MATCH('Data Input - Option 3'!DC$7,'Emissions factors'!$F$4:$CR$4,0))/1000,0)</f>
        <v>0</v>
      </c>
      <c r="DD123" s="916"/>
      <c r="DE123" s="917"/>
    </row>
    <row r="124" spans="2:109" x14ac:dyDescent="0.25">
      <c r="B124" s="217"/>
      <c r="C124" s="263"/>
      <c r="D124" s="226" t="str">
        <f t="shared" si="9"/>
        <v>Road - Petrol</v>
      </c>
      <c r="E124" s="219" t="s">
        <v>121</v>
      </c>
      <c r="F124" s="276" t="s">
        <v>571</v>
      </c>
      <c r="G124" s="276"/>
      <c r="H124" s="538">
        <f>IFERROR(H88*INDEX('Emissions factors'!$F$5:$CR$10,MATCH('Data Input - Option 3'!$D124,'Emissions factors'!$C$5:$C$10,0),MATCH('Data Input - Option 3'!H$7,'Emissions factors'!$F$4:$CR$4,0))/1000,0)</f>
        <v>0</v>
      </c>
      <c r="I124" s="538">
        <f>IFERROR(I88*INDEX('Emissions factors'!$F$5:$CR$10,MATCH('Data Input - Option 3'!$D124,'Emissions factors'!$C$5:$C$10,0),MATCH('Data Input - Option 3'!I$7,'Emissions factors'!$F$4:$CR$4,0))/1000,0)</f>
        <v>0</v>
      </c>
      <c r="J124" s="538">
        <f>IFERROR(J88*INDEX('Emissions factors'!$F$5:$CR$10,MATCH('Data Input - Option 3'!$D124,'Emissions factors'!$C$5:$C$10,0),MATCH('Data Input - Option 3'!J$7,'Emissions factors'!$F$4:$CR$4,0))/1000,0)</f>
        <v>0</v>
      </c>
      <c r="K124" s="538">
        <f>IFERROR(K88*INDEX('Emissions factors'!$F$5:$CR$10,MATCH('Data Input - Option 3'!$D124,'Emissions factors'!$C$5:$C$10,0),MATCH('Data Input - Option 3'!K$7,'Emissions factors'!$F$4:$CR$4,0))/1000,0)</f>
        <v>0</v>
      </c>
      <c r="L124" s="538">
        <f>IFERROR(L88*INDEX('Emissions factors'!$F$5:$CR$10,MATCH('Data Input - Option 3'!$D124,'Emissions factors'!$C$5:$C$10,0),MATCH('Data Input - Option 3'!L$7,'Emissions factors'!$F$4:$CR$4,0))/1000,0)</f>
        <v>0</v>
      </c>
      <c r="M124" s="538">
        <f>IFERROR(M88*INDEX('Emissions factors'!$F$5:$CR$10,MATCH('Data Input - Option 3'!$D124,'Emissions factors'!$C$5:$C$10,0),MATCH('Data Input - Option 3'!M$7,'Emissions factors'!$F$4:$CR$4,0))/1000,0)</f>
        <v>0</v>
      </c>
      <c r="N124" s="538">
        <f>IFERROR(N88*INDEX('Emissions factors'!$F$5:$CR$10,MATCH('Data Input - Option 3'!$D124,'Emissions factors'!$C$5:$C$10,0),MATCH('Data Input - Option 3'!N$7,'Emissions factors'!$F$4:$CR$4,0))/1000,0)</f>
        <v>0</v>
      </c>
      <c r="O124" s="538">
        <f>IFERROR(O88*INDEX('Emissions factors'!$F$5:$CR$10,MATCH('Data Input - Option 3'!$D124,'Emissions factors'!$C$5:$C$10,0),MATCH('Data Input - Option 3'!O$7,'Emissions factors'!$F$4:$CR$4,0))/1000,0)</f>
        <v>0</v>
      </c>
      <c r="P124" s="538">
        <f>IFERROR(P88*INDEX('Emissions factors'!$F$5:$CR$10,MATCH('Data Input - Option 3'!$D124,'Emissions factors'!$C$5:$C$10,0),MATCH('Data Input - Option 3'!P$7,'Emissions factors'!$F$4:$CR$4,0))/1000,0)</f>
        <v>0</v>
      </c>
      <c r="Q124" s="538">
        <f>IFERROR(Q88*INDEX('Emissions factors'!$F$5:$CR$10,MATCH('Data Input - Option 3'!$D124,'Emissions factors'!$C$5:$C$10,0),MATCH('Data Input - Option 3'!Q$7,'Emissions factors'!$F$4:$CR$4,0))/1000,0)</f>
        <v>0</v>
      </c>
      <c r="R124" s="538">
        <f>IFERROR(R88*INDEX('Emissions factors'!$F$5:$CR$10,MATCH('Data Input - Option 3'!$D124,'Emissions factors'!$C$5:$C$10,0),MATCH('Data Input - Option 3'!R$7,'Emissions factors'!$F$4:$CR$4,0))/1000,0)</f>
        <v>0</v>
      </c>
      <c r="S124" s="538">
        <f>IFERROR(S88*INDEX('Emissions factors'!$F$5:$CR$10,MATCH('Data Input - Option 3'!$D124,'Emissions factors'!$C$5:$C$10,0),MATCH('Data Input - Option 3'!S$7,'Emissions factors'!$F$4:$CR$4,0))/1000,0)</f>
        <v>0</v>
      </c>
      <c r="T124" s="538">
        <f>IFERROR(T88*INDEX('Emissions factors'!$F$5:$CR$10,MATCH('Data Input - Option 3'!$D124,'Emissions factors'!$C$5:$C$10,0),MATCH('Data Input - Option 3'!T$7,'Emissions factors'!$F$4:$CR$4,0))/1000,0)</f>
        <v>0</v>
      </c>
      <c r="U124" s="538">
        <f>IFERROR(U88*INDEX('Emissions factors'!$F$5:$CR$10,MATCH('Data Input - Option 3'!$D124,'Emissions factors'!$C$5:$C$10,0),MATCH('Data Input - Option 3'!U$7,'Emissions factors'!$F$4:$CR$4,0))/1000,0)</f>
        <v>0</v>
      </c>
      <c r="V124" s="538">
        <f>IFERROR(V88*INDEX('Emissions factors'!$F$5:$CR$10,MATCH('Data Input - Option 3'!$D124,'Emissions factors'!$C$5:$C$10,0),MATCH('Data Input - Option 3'!V$7,'Emissions factors'!$F$4:$CR$4,0))/1000,0)</f>
        <v>0</v>
      </c>
      <c r="W124" s="538">
        <f>IFERROR(W88*INDEX('Emissions factors'!$F$5:$CR$10,MATCH('Data Input - Option 3'!$D124,'Emissions factors'!$C$5:$C$10,0),MATCH('Data Input - Option 3'!W$7,'Emissions factors'!$F$4:$CR$4,0))/1000,0)</f>
        <v>0</v>
      </c>
      <c r="X124" s="538">
        <f>IFERROR(X88*INDEX('Emissions factors'!$F$5:$CR$10,MATCH('Data Input - Option 3'!$D124,'Emissions factors'!$C$5:$C$10,0),MATCH('Data Input - Option 3'!X$7,'Emissions factors'!$F$4:$CR$4,0))/1000,0)</f>
        <v>0</v>
      </c>
      <c r="Y124" s="538">
        <f>IFERROR(Y88*INDEX('Emissions factors'!$F$5:$CR$10,MATCH('Data Input - Option 3'!$D124,'Emissions factors'!$C$5:$C$10,0),MATCH('Data Input - Option 3'!Y$7,'Emissions factors'!$F$4:$CR$4,0))/1000,0)</f>
        <v>0</v>
      </c>
      <c r="Z124" s="538">
        <f>IFERROR(Z88*INDEX('Emissions factors'!$F$5:$CR$10,MATCH('Data Input - Option 3'!$D124,'Emissions factors'!$C$5:$C$10,0),MATCH('Data Input - Option 3'!Z$7,'Emissions factors'!$F$4:$CR$4,0))/1000,0)</f>
        <v>0</v>
      </c>
      <c r="AA124" s="538">
        <f>IFERROR(AA88*INDEX('Emissions factors'!$F$5:$CR$10,MATCH('Data Input - Option 3'!$D124,'Emissions factors'!$C$5:$C$10,0),MATCH('Data Input - Option 3'!AA$7,'Emissions factors'!$F$4:$CR$4,0))/1000,0)</f>
        <v>0</v>
      </c>
      <c r="AB124" s="538">
        <f>IFERROR(AB88*INDEX('Emissions factors'!$F$5:$CR$10,MATCH('Data Input - Option 3'!$D124,'Emissions factors'!$C$5:$C$10,0),MATCH('Data Input - Option 3'!AB$7,'Emissions factors'!$F$4:$CR$4,0))/1000,0)</f>
        <v>0</v>
      </c>
      <c r="AC124" s="538">
        <f>IFERROR(AC88*INDEX('Emissions factors'!$F$5:$CR$10,MATCH('Data Input - Option 3'!$D124,'Emissions factors'!$C$5:$C$10,0),MATCH('Data Input - Option 3'!AC$7,'Emissions factors'!$F$4:$CR$4,0))/1000,0)</f>
        <v>0</v>
      </c>
      <c r="AD124" s="538">
        <f>IFERROR(AD88*INDEX('Emissions factors'!$F$5:$CR$10,MATCH('Data Input - Option 3'!$D124,'Emissions factors'!$C$5:$C$10,0),MATCH('Data Input - Option 3'!AD$7,'Emissions factors'!$F$4:$CR$4,0))/1000,0)</f>
        <v>0</v>
      </c>
      <c r="AE124" s="538">
        <f>IFERROR(AE88*INDEX('Emissions factors'!$F$5:$CR$10,MATCH('Data Input - Option 3'!$D124,'Emissions factors'!$C$5:$C$10,0),MATCH('Data Input - Option 3'!AE$7,'Emissions factors'!$F$4:$CR$4,0))/1000,0)</f>
        <v>0</v>
      </c>
      <c r="AF124" s="538">
        <f>IFERROR(AF88*INDEX('Emissions factors'!$F$5:$CR$10,MATCH('Data Input - Option 3'!$D124,'Emissions factors'!$C$5:$C$10,0),MATCH('Data Input - Option 3'!AF$7,'Emissions factors'!$F$4:$CR$4,0))/1000,0)</f>
        <v>0</v>
      </c>
      <c r="AG124" s="538">
        <f>IFERROR(AG88*INDEX('Emissions factors'!$F$5:$CR$10,MATCH('Data Input - Option 3'!$D124,'Emissions factors'!$C$5:$C$10,0),MATCH('Data Input - Option 3'!AG$7,'Emissions factors'!$F$4:$CR$4,0))/1000,0)</f>
        <v>0</v>
      </c>
      <c r="AH124" s="538">
        <f>IFERROR(AH88*INDEX('Emissions factors'!$F$5:$CR$10,MATCH('Data Input - Option 3'!$D124,'Emissions factors'!$C$5:$C$10,0),MATCH('Data Input - Option 3'!AH$7,'Emissions factors'!$F$4:$CR$4,0))/1000,0)</f>
        <v>0</v>
      </c>
      <c r="AI124" s="538">
        <f>IFERROR(AI88*INDEX('Emissions factors'!$F$5:$CR$10,MATCH('Data Input - Option 3'!$D124,'Emissions factors'!$C$5:$C$10,0),MATCH('Data Input - Option 3'!AI$7,'Emissions factors'!$F$4:$CR$4,0))/1000,0)</f>
        <v>0</v>
      </c>
      <c r="AJ124" s="538">
        <f>IFERROR(AJ88*INDEX('Emissions factors'!$F$5:$CR$10,MATCH('Data Input - Option 3'!$D124,'Emissions factors'!$C$5:$C$10,0),MATCH('Data Input - Option 3'!AJ$7,'Emissions factors'!$F$4:$CR$4,0))/1000,0)</f>
        <v>0</v>
      </c>
      <c r="AK124" s="538">
        <f>IFERROR(AK88*INDEX('Emissions factors'!$F$5:$CR$10,MATCH('Data Input - Option 3'!$D124,'Emissions factors'!$C$5:$C$10,0),MATCH('Data Input - Option 3'!AK$7,'Emissions factors'!$F$4:$CR$4,0))/1000,0)</f>
        <v>0</v>
      </c>
      <c r="AL124" s="538">
        <f>IFERROR(AL88*INDEX('Emissions factors'!$F$5:$CR$10,MATCH('Data Input - Option 3'!$D124,'Emissions factors'!$C$5:$C$10,0),MATCH('Data Input - Option 3'!AL$7,'Emissions factors'!$F$4:$CR$4,0))/1000,0)</f>
        <v>0</v>
      </c>
      <c r="AM124" s="538">
        <f>IFERROR(AM88*INDEX('Emissions factors'!$F$5:$CR$10,MATCH('Data Input - Option 3'!$D124,'Emissions factors'!$C$5:$C$10,0),MATCH('Data Input - Option 3'!AM$7,'Emissions factors'!$F$4:$CR$4,0))/1000,0)</f>
        <v>0</v>
      </c>
      <c r="AN124" s="538">
        <f>IFERROR(AN88*INDEX('Emissions factors'!$F$5:$CR$10,MATCH('Data Input - Option 3'!$D124,'Emissions factors'!$C$5:$C$10,0),MATCH('Data Input - Option 3'!AN$7,'Emissions factors'!$F$4:$CR$4,0))/1000,0)</f>
        <v>0</v>
      </c>
      <c r="AO124" s="538">
        <f>IFERROR(AO88*INDEX('Emissions factors'!$F$5:$CR$10,MATCH('Data Input - Option 3'!$D124,'Emissions factors'!$C$5:$C$10,0),MATCH('Data Input - Option 3'!AO$7,'Emissions factors'!$F$4:$CR$4,0))/1000,0)</f>
        <v>0</v>
      </c>
      <c r="AP124" s="538">
        <f>IFERROR(AP88*INDEX('Emissions factors'!$F$5:$CR$10,MATCH('Data Input - Option 3'!$D124,'Emissions factors'!$C$5:$C$10,0),MATCH('Data Input - Option 3'!AP$7,'Emissions factors'!$F$4:$CR$4,0))/1000,0)</f>
        <v>0</v>
      </c>
      <c r="AQ124" s="538">
        <f>IFERROR(AQ88*INDEX('Emissions factors'!$F$5:$CR$10,MATCH('Data Input - Option 3'!$D124,'Emissions factors'!$C$5:$C$10,0),MATCH('Data Input - Option 3'!AQ$7,'Emissions factors'!$F$4:$CR$4,0))/1000,0)</f>
        <v>0</v>
      </c>
      <c r="AR124" s="538">
        <f>IFERROR(AR88*INDEX('Emissions factors'!$F$5:$CR$10,MATCH('Data Input - Option 3'!$D124,'Emissions factors'!$C$5:$C$10,0),MATCH('Data Input - Option 3'!AR$7,'Emissions factors'!$F$4:$CR$4,0))/1000,0)</f>
        <v>0</v>
      </c>
      <c r="AS124" s="538">
        <f>IFERROR(AS88*INDEX('Emissions factors'!$F$5:$CR$10,MATCH('Data Input - Option 3'!$D124,'Emissions factors'!$C$5:$C$10,0),MATCH('Data Input - Option 3'!AS$7,'Emissions factors'!$F$4:$CR$4,0))/1000,0)</f>
        <v>0</v>
      </c>
      <c r="AT124" s="538">
        <f>IFERROR(AT88*INDEX('Emissions factors'!$F$5:$CR$10,MATCH('Data Input - Option 3'!$D124,'Emissions factors'!$C$5:$C$10,0),MATCH('Data Input - Option 3'!AT$7,'Emissions factors'!$F$4:$CR$4,0))/1000,0)</f>
        <v>0</v>
      </c>
      <c r="AU124" s="538">
        <f>IFERROR(AU88*INDEX('Emissions factors'!$F$5:$CR$10,MATCH('Data Input - Option 3'!$D124,'Emissions factors'!$C$5:$C$10,0),MATCH('Data Input - Option 3'!AU$7,'Emissions factors'!$F$4:$CR$4,0))/1000,0)</f>
        <v>0</v>
      </c>
      <c r="AV124" s="538">
        <f>IFERROR(AV88*INDEX('Emissions factors'!$F$5:$CR$10,MATCH('Data Input - Option 3'!$D124,'Emissions factors'!$C$5:$C$10,0),MATCH('Data Input - Option 3'!AV$7,'Emissions factors'!$F$4:$CR$4,0))/1000,0)</f>
        <v>0</v>
      </c>
      <c r="AW124" s="538">
        <f>IFERROR(AW88*INDEX('Emissions factors'!$F$5:$CR$10,MATCH('Data Input - Option 3'!$D124,'Emissions factors'!$C$5:$C$10,0),MATCH('Data Input - Option 3'!AW$7,'Emissions factors'!$F$4:$CR$4,0))/1000,0)</f>
        <v>0</v>
      </c>
      <c r="AX124" s="538">
        <f>IFERROR(AX88*INDEX('Emissions factors'!$F$5:$CR$10,MATCH('Data Input - Option 3'!$D124,'Emissions factors'!$C$5:$C$10,0),MATCH('Data Input - Option 3'!AX$7,'Emissions factors'!$F$4:$CR$4,0))/1000,0)</f>
        <v>0</v>
      </c>
      <c r="AY124" s="538">
        <f>IFERROR(AY88*INDEX('Emissions factors'!$F$5:$CR$10,MATCH('Data Input - Option 3'!$D124,'Emissions factors'!$C$5:$C$10,0),MATCH('Data Input - Option 3'!AY$7,'Emissions factors'!$F$4:$CR$4,0))/1000,0)</f>
        <v>0</v>
      </c>
      <c r="AZ124" s="538">
        <f>IFERROR(AZ88*INDEX('Emissions factors'!$F$5:$CR$10,MATCH('Data Input - Option 3'!$D124,'Emissions factors'!$C$5:$C$10,0),MATCH('Data Input - Option 3'!AZ$7,'Emissions factors'!$F$4:$CR$4,0))/1000,0)</f>
        <v>0</v>
      </c>
      <c r="BA124" s="538">
        <f>IFERROR(BA88*INDEX('Emissions factors'!$F$5:$CR$10,MATCH('Data Input - Option 3'!$D124,'Emissions factors'!$C$5:$C$10,0),MATCH('Data Input - Option 3'!BA$7,'Emissions factors'!$F$4:$CR$4,0))/1000,0)</f>
        <v>0</v>
      </c>
      <c r="BB124" s="538">
        <f>IFERROR(BB88*INDEX('Emissions factors'!$F$5:$CR$10,MATCH('Data Input - Option 3'!$D124,'Emissions factors'!$C$5:$C$10,0),MATCH('Data Input - Option 3'!BB$7,'Emissions factors'!$F$4:$CR$4,0))/1000,0)</f>
        <v>0</v>
      </c>
      <c r="BC124" s="538">
        <f>IFERROR(BC88*INDEX('Emissions factors'!$F$5:$CR$10,MATCH('Data Input - Option 3'!$D124,'Emissions factors'!$C$5:$C$10,0),MATCH('Data Input - Option 3'!BC$7,'Emissions factors'!$F$4:$CR$4,0))/1000,0)</f>
        <v>0</v>
      </c>
      <c r="BD124" s="538">
        <f>IFERROR(BD88*INDEX('Emissions factors'!$F$5:$CR$10,MATCH('Data Input - Option 3'!$D124,'Emissions factors'!$C$5:$C$10,0),MATCH('Data Input - Option 3'!BD$7,'Emissions factors'!$F$4:$CR$4,0))/1000,0)</f>
        <v>0</v>
      </c>
      <c r="BE124" s="538">
        <f>IFERROR(BE88*INDEX('Emissions factors'!$F$5:$CR$10,MATCH('Data Input - Option 3'!$D124,'Emissions factors'!$C$5:$C$10,0),MATCH('Data Input - Option 3'!BE$7,'Emissions factors'!$F$4:$CR$4,0))/1000,0)</f>
        <v>0</v>
      </c>
      <c r="BF124" s="538">
        <f>IFERROR(BF88*INDEX('Emissions factors'!$F$5:$CR$10,MATCH('Data Input - Option 3'!$D124,'Emissions factors'!$C$5:$C$10,0),MATCH('Data Input - Option 3'!BF$7,'Emissions factors'!$F$4:$CR$4,0))/1000,0)</f>
        <v>0</v>
      </c>
      <c r="BG124" s="538">
        <f>IFERROR(BG88*INDEX('Emissions factors'!$F$5:$CR$10,MATCH('Data Input - Option 3'!$D124,'Emissions factors'!$C$5:$C$10,0),MATCH('Data Input - Option 3'!BG$7,'Emissions factors'!$F$4:$CR$4,0))/1000,0)</f>
        <v>0</v>
      </c>
      <c r="BH124" s="538">
        <f>IFERROR(BH88*INDEX('Emissions factors'!$F$5:$CR$10,MATCH('Data Input - Option 3'!$D124,'Emissions factors'!$C$5:$C$10,0),MATCH('Data Input - Option 3'!BH$7,'Emissions factors'!$F$4:$CR$4,0))/1000,0)</f>
        <v>0</v>
      </c>
      <c r="BI124" s="538">
        <f>IFERROR(BI88*INDEX('Emissions factors'!$F$5:$CR$10,MATCH('Data Input - Option 3'!$D124,'Emissions factors'!$C$5:$C$10,0),MATCH('Data Input - Option 3'!BI$7,'Emissions factors'!$F$4:$CR$4,0))/1000,0)</f>
        <v>0</v>
      </c>
      <c r="BJ124" s="538">
        <f>IFERROR(BJ88*INDEX('Emissions factors'!$F$5:$CR$10,MATCH('Data Input - Option 3'!$D124,'Emissions factors'!$C$5:$C$10,0),MATCH('Data Input - Option 3'!BJ$7,'Emissions factors'!$F$4:$CR$4,0))/1000,0)</f>
        <v>0</v>
      </c>
      <c r="BK124" s="538">
        <f>IFERROR(BK88*INDEX('Emissions factors'!$F$5:$CR$10,MATCH('Data Input - Option 3'!$D124,'Emissions factors'!$C$5:$C$10,0),MATCH('Data Input - Option 3'!BK$7,'Emissions factors'!$F$4:$CR$4,0))/1000,0)</f>
        <v>0</v>
      </c>
      <c r="BL124" s="538">
        <f>IFERROR(BL88*INDEX('Emissions factors'!$F$5:$CR$10,MATCH('Data Input - Option 3'!$D124,'Emissions factors'!$C$5:$C$10,0),MATCH('Data Input - Option 3'!BL$7,'Emissions factors'!$F$4:$CR$4,0))/1000,0)</f>
        <v>0</v>
      </c>
      <c r="BM124" s="538">
        <f>IFERROR(BM88*INDEX('Emissions factors'!$F$5:$CR$10,MATCH('Data Input - Option 3'!$D124,'Emissions factors'!$C$5:$C$10,0),MATCH('Data Input - Option 3'!BM$7,'Emissions factors'!$F$4:$CR$4,0))/1000,0)</f>
        <v>0</v>
      </c>
      <c r="BN124" s="538">
        <f>IFERROR(BN88*INDEX('Emissions factors'!$F$5:$CR$10,MATCH('Data Input - Option 3'!$D124,'Emissions factors'!$C$5:$C$10,0),MATCH('Data Input - Option 3'!BN$7,'Emissions factors'!$F$4:$CR$4,0))/1000,0)</f>
        <v>0</v>
      </c>
      <c r="BO124" s="538">
        <f>IFERROR(BO88*INDEX('Emissions factors'!$F$5:$CR$10,MATCH('Data Input - Option 3'!$D124,'Emissions factors'!$C$5:$C$10,0),MATCH('Data Input - Option 3'!BO$7,'Emissions factors'!$F$4:$CR$4,0))/1000,0)</f>
        <v>0</v>
      </c>
      <c r="BP124" s="538">
        <f>IFERROR(BP88*INDEX('Emissions factors'!$F$5:$CR$10,MATCH('Data Input - Option 3'!$D124,'Emissions factors'!$C$5:$C$10,0),MATCH('Data Input - Option 3'!BP$7,'Emissions factors'!$F$4:$CR$4,0))/1000,0)</f>
        <v>0</v>
      </c>
      <c r="BQ124" s="538">
        <f>IFERROR(BQ88*INDEX('Emissions factors'!$F$5:$CR$10,MATCH('Data Input - Option 3'!$D124,'Emissions factors'!$C$5:$C$10,0),MATCH('Data Input - Option 3'!BQ$7,'Emissions factors'!$F$4:$CR$4,0))/1000,0)</f>
        <v>0</v>
      </c>
      <c r="BR124" s="538">
        <f>IFERROR(BR88*INDEX('Emissions factors'!$F$5:$CR$10,MATCH('Data Input - Option 3'!$D124,'Emissions factors'!$C$5:$C$10,0),MATCH('Data Input - Option 3'!BR$7,'Emissions factors'!$F$4:$CR$4,0))/1000,0)</f>
        <v>0</v>
      </c>
      <c r="BS124" s="538">
        <f>IFERROR(BS88*INDEX('Emissions factors'!$F$5:$CR$10,MATCH('Data Input - Option 3'!$D124,'Emissions factors'!$C$5:$C$10,0),MATCH('Data Input - Option 3'!BS$7,'Emissions factors'!$F$4:$CR$4,0))/1000,0)</f>
        <v>0</v>
      </c>
      <c r="BT124" s="538">
        <f>IFERROR(BT88*INDEX('Emissions factors'!$F$5:$CR$10,MATCH('Data Input - Option 3'!$D124,'Emissions factors'!$C$5:$C$10,0),MATCH('Data Input - Option 3'!BT$7,'Emissions factors'!$F$4:$CR$4,0))/1000,0)</f>
        <v>0</v>
      </c>
      <c r="BU124" s="538">
        <f>IFERROR(BU88*INDEX('Emissions factors'!$F$5:$CR$10,MATCH('Data Input - Option 3'!$D124,'Emissions factors'!$C$5:$C$10,0),MATCH('Data Input - Option 3'!BU$7,'Emissions factors'!$F$4:$CR$4,0))/1000,0)</f>
        <v>0</v>
      </c>
      <c r="BV124" s="538">
        <f>IFERROR(BV88*INDEX('Emissions factors'!$F$5:$CR$10,MATCH('Data Input - Option 3'!$D124,'Emissions factors'!$C$5:$C$10,0),MATCH('Data Input - Option 3'!BV$7,'Emissions factors'!$F$4:$CR$4,0))/1000,0)</f>
        <v>0</v>
      </c>
      <c r="BW124" s="538">
        <f>IFERROR(BW88*INDEX('Emissions factors'!$F$5:$CR$10,MATCH('Data Input - Option 3'!$D124,'Emissions factors'!$C$5:$C$10,0),MATCH('Data Input - Option 3'!BW$7,'Emissions factors'!$F$4:$CR$4,0))/1000,0)</f>
        <v>0</v>
      </c>
      <c r="BX124" s="538">
        <f>IFERROR(BX88*INDEX('Emissions factors'!$F$5:$CR$10,MATCH('Data Input - Option 3'!$D124,'Emissions factors'!$C$5:$C$10,0),MATCH('Data Input - Option 3'!BX$7,'Emissions factors'!$F$4:$CR$4,0))/1000,0)</f>
        <v>0</v>
      </c>
      <c r="BY124" s="538">
        <f>IFERROR(BY88*INDEX('Emissions factors'!$F$5:$CR$10,MATCH('Data Input - Option 3'!$D124,'Emissions factors'!$C$5:$C$10,0),MATCH('Data Input - Option 3'!BY$7,'Emissions factors'!$F$4:$CR$4,0))/1000,0)</f>
        <v>0</v>
      </c>
      <c r="BZ124" s="538">
        <f>IFERROR(BZ88*INDEX('Emissions factors'!$F$5:$CR$10,MATCH('Data Input - Option 3'!$D124,'Emissions factors'!$C$5:$C$10,0),MATCH('Data Input - Option 3'!BZ$7,'Emissions factors'!$F$4:$CR$4,0))/1000,0)</f>
        <v>0</v>
      </c>
      <c r="CA124" s="538">
        <f>IFERROR(CA88*INDEX('Emissions factors'!$F$5:$CR$10,MATCH('Data Input - Option 3'!$D124,'Emissions factors'!$C$5:$C$10,0),MATCH('Data Input - Option 3'!CA$7,'Emissions factors'!$F$4:$CR$4,0))/1000,0)</f>
        <v>0</v>
      </c>
      <c r="CB124" s="538">
        <f>IFERROR(CB88*INDEX('Emissions factors'!$F$5:$CR$10,MATCH('Data Input - Option 3'!$D124,'Emissions factors'!$C$5:$C$10,0),MATCH('Data Input - Option 3'!CB$7,'Emissions factors'!$F$4:$CR$4,0))/1000,0)</f>
        <v>0</v>
      </c>
      <c r="CC124" s="538">
        <f>IFERROR(CC88*INDEX('Emissions factors'!$F$5:$CR$10,MATCH('Data Input - Option 3'!$D124,'Emissions factors'!$C$5:$C$10,0),MATCH('Data Input - Option 3'!CC$7,'Emissions factors'!$F$4:$CR$4,0))/1000,0)</f>
        <v>0</v>
      </c>
      <c r="CD124" s="538">
        <f>IFERROR(CD88*INDEX('Emissions factors'!$F$5:$CR$10,MATCH('Data Input - Option 3'!$D124,'Emissions factors'!$C$5:$C$10,0),MATCH('Data Input - Option 3'!CD$7,'Emissions factors'!$F$4:$CR$4,0))/1000,0)</f>
        <v>0</v>
      </c>
      <c r="CE124" s="538">
        <f>IFERROR(CE88*INDEX('Emissions factors'!$F$5:$CR$10,MATCH('Data Input - Option 3'!$D124,'Emissions factors'!$C$5:$C$10,0),MATCH('Data Input - Option 3'!CE$7,'Emissions factors'!$F$4:$CR$4,0))/1000,0)</f>
        <v>0</v>
      </c>
      <c r="CF124" s="538">
        <f>IFERROR(CF88*INDEX('Emissions factors'!$F$5:$CR$10,MATCH('Data Input - Option 3'!$D124,'Emissions factors'!$C$5:$C$10,0),MATCH('Data Input - Option 3'!CF$7,'Emissions factors'!$F$4:$CR$4,0))/1000,0)</f>
        <v>0</v>
      </c>
      <c r="CG124" s="538">
        <f>IFERROR(CG88*INDEX('Emissions factors'!$F$5:$CR$10,MATCH('Data Input - Option 3'!$D124,'Emissions factors'!$C$5:$C$10,0),MATCH('Data Input - Option 3'!CG$7,'Emissions factors'!$F$4:$CR$4,0))/1000,0)</f>
        <v>0</v>
      </c>
      <c r="CH124" s="538">
        <f>IFERROR(CH88*INDEX('Emissions factors'!$F$5:$CR$10,MATCH('Data Input - Option 3'!$D124,'Emissions factors'!$C$5:$C$10,0),MATCH('Data Input - Option 3'!CH$7,'Emissions factors'!$F$4:$CR$4,0))/1000,0)</f>
        <v>0</v>
      </c>
      <c r="CI124" s="538">
        <f>IFERROR(CI88*INDEX('Emissions factors'!$F$5:$CR$10,MATCH('Data Input - Option 3'!$D124,'Emissions factors'!$C$5:$C$10,0),MATCH('Data Input - Option 3'!CI$7,'Emissions factors'!$F$4:$CR$4,0))/1000,0)</f>
        <v>0</v>
      </c>
      <c r="CJ124" s="538">
        <f>IFERROR(CJ88*INDEX('Emissions factors'!$F$5:$CR$10,MATCH('Data Input - Option 3'!$D124,'Emissions factors'!$C$5:$C$10,0),MATCH('Data Input - Option 3'!CJ$7,'Emissions factors'!$F$4:$CR$4,0))/1000,0)</f>
        <v>0</v>
      </c>
      <c r="CK124" s="538">
        <f>IFERROR(CK88*INDEX('Emissions factors'!$F$5:$CR$10,MATCH('Data Input - Option 3'!$D124,'Emissions factors'!$C$5:$C$10,0),MATCH('Data Input - Option 3'!CK$7,'Emissions factors'!$F$4:$CR$4,0))/1000,0)</f>
        <v>0</v>
      </c>
      <c r="CL124" s="538">
        <f>IFERROR(CL88*INDEX('Emissions factors'!$F$5:$CR$10,MATCH('Data Input - Option 3'!$D124,'Emissions factors'!$C$5:$C$10,0),MATCH('Data Input - Option 3'!CL$7,'Emissions factors'!$F$4:$CR$4,0))/1000,0)</f>
        <v>0</v>
      </c>
      <c r="CM124" s="538">
        <f>IFERROR(CM88*INDEX('Emissions factors'!$F$5:$CR$10,MATCH('Data Input - Option 3'!$D124,'Emissions factors'!$C$5:$C$10,0),MATCH('Data Input - Option 3'!CM$7,'Emissions factors'!$F$4:$CR$4,0))/1000,0)</f>
        <v>0</v>
      </c>
      <c r="CN124" s="538">
        <f>IFERROR(CN88*INDEX('Emissions factors'!$F$5:$CR$10,MATCH('Data Input - Option 3'!$D124,'Emissions factors'!$C$5:$C$10,0),MATCH('Data Input - Option 3'!CN$7,'Emissions factors'!$F$4:$CR$4,0))/1000,0)</f>
        <v>0</v>
      </c>
      <c r="CO124" s="538">
        <f>IFERROR(CO88*INDEX('Emissions factors'!$F$5:$CR$10,MATCH('Data Input - Option 3'!$D124,'Emissions factors'!$C$5:$C$10,0),MATCH('Data Input - Option 3'!CO$7,'Emissions factors'!$F$4:$CR$4,0))/1000,0)</f>
        <v>0</v>
      </c>
      <c r="CP124" s="538">
        <f>IFERROR(CP88*INDEX('Emissions factors'!$F$5:$CR$10,MATCH('Data Input - Option 3'!$D124,'Emissions factors'!$C$5:$C$10,0),MATCH('Data Input - Option 3'!CP$7,'Emissions factors'!$F$4:$CR$4,0))/1000,0)</f>
        <v>0</v>
      </c>
      <c r="CQ124" s="538">
        <f>IFERROR(CQ88*INDEX('Emissions factors'!$F$5:$CR$10,MATCH('Data Input - Option 3'!$D124,'Emissions factors'!$C$5:$C$10,0),MATCH('Data Input - Option 3'!CQ$7,'Emissions factors'!$F$4:$CR$4,0))/1000,0)</f>
        <v>0</v>
      </c>
      <c r="CR124" s="538">
        <f>IFERROR(CR88*INDEX('Emissions factors'!$F$5:$CR$10,MATCH('Data Input - Option 3'!$D124,'Emissions factors'!$C$5:$C$10,0),MATCH('Data Input - Option 3'!CR$7,'Emissions factors'!$F$4:$CR$4,0))/1000,0)</f>
        <v>0</v>
      </c>
      <c r="CS124" s="538">
        <f>IFERROR(CS88*INDEX('Emissions factors'!$F$5:$CR$10,MATCH('Data Input - Option 3'!$D124,'Emissions factors'!$C$5:$C$10,0),MATCH('Data Input - Option 3'!CS$7,'Emissions factors'!$F$4:$CR$4,0))/1000,0)</f>
        <v>0</v>
      </c>
      <c r="CT124" s="538">
        <f>IFERROR(CT88*INDEX('Emissions factors'!$F$5:$CR$10,MATCH('Data Input - Option 3'!$D124,'Emissions factors'!$C$5:$C$10,0),MATCH('Data Input - Option 3'!CT$7,'Emissions factors'!$F$4:$CR$4,0))/1000,0)</f>
        <v>0</v>
      </c>
      <c r="CU124" s="538">
        <f>IFERROR(CU88*INDEX('Emissions factors'!$F$5:$CR$10,MATCH('Data Input - Option 3'!$D124,'Emissions factors'!$C$5:$C$10,0),MATCH('Data Input - Option 3'!CU$7,'Emissions factors'!$F$4:$CR$4,0))/1000,0)</f>
        <v>0</v>
      </c>
      <c r="CV124" s="538">
        <f>IFERROR(CV88*INDEX('Emissions factors'!$F$5:$CR$10,MATCH('Data Input - Option 3'!$D124,'Emissions factors'!$C$5:$C$10,0),MATCH('Data Input - Option 3'!CV$7,'Emissions factors'!$F$4:$CR$4,0))/1000,0)</f>
        <v>0</v>
      </c>
      <c r="CW124" s="538">
        <f>IFERROR(CW88*INDEX('Emissions factors'!$F$5:$CR$10,MATCH('Data Input - Option 3'!$D124,'Emissions factors'!$C$5:$C$10,0),MATCH('Data Input - Option 3'!CW$7,'Emissions factors'!$F$4:$CR$4,0))/1000,0)</f>
        <v>0</v>
      </c>
      <c r="CX124" s="538">
        <f>IFERROR(CX88*INDEX('Emissions factors'!$F$5:$CR$10,MATCH('Data Input - Option 3'!$D124,'Emissions factors'!$C$5:$C$10,0),MATCH('Data Input - Option 3'!CX$7,'Emissions factors'!$F$4:$CR$4,0))/1000,0)</f>
        <v>0</v>
      </c>
      <c r="CY124" s="538">
        <f>IFERROR(CY88*INDEX('Emissions factors'!$F$5:$CR$10,MATCH('Data Input - Option 3'!$D124,'Emissions factors'!$C$5:$C$10,0),MATCH('Data Input - Option 3'!CY$7,'Emissions factors'!$F$4:$CR$4,0))/1000,0)</f>
        <v>0</v>
      </c>
      <c r="CZ124" s="538">
        <f>IFERROR(CZ88*INDEX('Emissions factors'!$F$5:$CR$10,MATCH('Data Input - Option 3'!$D124,'Emissions factors'!$C$5:$C$10,0),MATCH('Data Input - Option 3'!CZ$7,'Emissions factors'!$F$4:$CR$4,0))/1000,0)</f>
        <v>0</v>
      </c>
      <c r="DA124" s="538">
        <f>IFERROR(DA88*INDEX('Emissions factors'!$F$5:$CR$10,MATCH('Data Input - Option 3'!$D124,'Emissions factors'!$C$5:$C$10,0),MATCH('Data Input - Option 3'!DA$7,'Emissions factors'!$F$4:$CR$4,0))/1000,0)</f>
        <v>0</v>
      </c>
      <c r="DB124" s="538">
        <f>IFERROR(DB88*INDEX('Emissions factors'!$F$5:$CR$10,MATCH('Data Input - Option 3'!$D124,'Emissions factors'!$C$5:$C$10,0),MATCH('Data Input - Option 3'!DB$7,'Emissions factors'!$F$4:$CR$4,0))/1000,0)</f>
        <v>0</v>
      </c>
      <c r="DC124" s="538">
        <f>IFERROR(DC88*INDEX('Emissions factors'!$F$5:$CR$10,MATCH('Data Input - Option 3'!$D124,'Emissions factors'!$C$5:$C$10,0),MATCH('Data Input - Option 3'!DC$7,'Emissions factors'!$F$4:$CR$4,0))/1000,0)</f>
        <v>0</v>
      </c>
      <c r="DD124" s="916"/>
      <c r="DE124" s="917"/>
    </row>
    <row r="125" spans="2:109" x14ac:dyDescent="0.25">
      <c r="B125" s="217"/>
      <c r="C125" s="263"/>
      <c r="D125" s="226" t="str">
        <f t="shared" si="9"/>
        <v>Road - Diesel</v>
      </c>
      <c r="E125" s="219" t="s">
        <v>121</v>
      </c>
      <c r="F125" s="276" t="s">
        <v>571</v>
      </c>
      <c r="G125" s="276"/>
      <c r="H125" s="538">
        <f>IFERROR(H89*INDEX('Emissions factors'!$F$5:$CR$10,MATCH('Data Input - Option 3'!$D125,'Emissions factors'!$C$5:$C$10,0),MATCH('Data Input - Option 3'!H$7,'Emissions factors'!$F$4:$CR$4,0))/1000,0)</f>
        <v>0</v>
      </c>
      <c r="I125" s="538">
        <f>IFERROR(I89*INDEX('Emissions factors'!$F$5:$CR$10,MATCH('Data Input - Option 3'!$D125,'Emissions factors'!$C$5:$C$10,0),MATCH('Data Input - Option 3'!I$7,'Emissions factors'!$F$4:$CR$4,0))/1000,0)</f>
        <v>0</v>
      </c>
      <c r="J125" s="538">
        <f>IFERROR(J89*INDEX('Emissions factors'!$F$5:$CR$10,MATCH('Data Input - Option 3'!$D125,'Emissions factors'!$C$5:$C$10,0),MATCH('Data Input - Option 3'!J$7,'Emissions factors'!$F$4:$CR$4,0))/1000,0)</f>
        <v>0</v>
      </c>
      <c r="K125" s="538">
        <f>IFERROR(K89*INDEX('Emissions factors'!$F$5:$CR$10,MATCH('Data Input - Option 3'!$D125,'Emissions factors'!$C$5:$C$10,0),MATCH('Data Input - Option 3'!K$7,'Emissions factors'!$F$4:$CR$4,0))/1000,0)</f>
        <v>0</v>
      </c>
      <c r="L125" s="538">
        <f>IFERROR(L89*INDEX('Emissions factors'!$F$5:$CR$10,MATCH('Data Input - Option 3'!$D125,'Emissions factors'!$C$5:$C$10,0),MATCH('Data Input - Option 3'!L$7,'Emissions factors'!$F$4:$CR$4,0))/1000,0)</f>
        <v>0</v>
      </c>
      <c r="M125" s="538">
        <f>IFERROR(M89*INDEX('Emissions factors'!$F$5:$CR$10,MATCH('Data Input - Option 3'!$D125,'Emissions factors'!$C$5:$C$10,0),MATCH('Data Input - Option 3'!M$7,'Emissions factors'!$F$4:$CR$4,0))/1000,0)</f>
        <v>0</v>
      </c>
      <c r="N125" s="538">
        <f>IFERROR(N89*INDEX('Emissions factors'!$F$5:$CR$10,MATCH('Data Input - Option 3'!$D125,'Emissions factors'!$C$5:$C$10,0),MATCH('Data Input - Option 3'!N$7,'Emissions factors'!$F$4:$CR$4,0))/1000,0)</f>
        <v>0</v>
      </c>
      <c r="O125" s="538">
        <f>IFERROR(O89*INDEX('Emissions factors'!$F$5:$CR$10,MATCH('Data Input - Option 3'!$D125,'Emissions factors'!$C$5:$C$10,0),MATCH('Data Input - Option 3'!O$7,'Emissions factors'!$F$4:$CR$4,0))/1000,0)</f>
        <v>0</v>
      </c>
      <c r="P125" s="538">
        <f>IFERROR(P89*INDEX('Emissions factors'!$F$5:$CR$10,MATCH('Data Input - Option 3'!$D125,'Emissions factors'!$C$5:$C$10,0),MATCH('Data Input - Option 3'!P$7,'Emissions factors'!$F$4:$CR$4,0))/1000,0)</f>
        <v>0</v>
      </c>
      <c r="Q125" s="538">
        <f>IFERROR(Q89*INDEX('Emissions factors'!$F$5:$CR$10,MATCH('Data Input - Option 3'!$D125,'Emissions factors'!$C$5:$C$10,0),MATCH('Data Input - Option 3'!Q$7,'Emissions factors'!$F$4:$CR$4,0))/1000,0)</f>
        <v>0</v>
      </c>
      <c r="R125" s="538">
        <f>IFERROR(R89*INDEX('Emissions factors'!$F$5:$CR$10,MATCH('Data Input - Option 3'!$D125,'Emissions factors'!$C$5:$C$10,0),MATCH('Data Input - Option 3'!R$7,'Emissions factors'!$F$4:$CR$4,0))/1000,0)</f>
        <v>0</v>
      </c>
      <c r="S125" s="538">
        <f>IFERROR(S89*INDEX('Emissions factors'!$F$5:$CR$10,MATCH('Data Input - Option 3'!$D125,'Emissions factors'!$C$5:$C$10,0),MATCH('Data Input - Option 3'!S$7,'Emissions factors'!$F$4:$CR$4,0))/1000,0)</f>
        <v>0</v>
      </c>
      <c r="T125" s="538">
        <f>IFERROR(T89*INDEX('Emissions factors'!$F$5:$CR$10,MATCH('Data Input - Option 3'!$D125,'Emissions factors'!$C$5:$C$10,0),MATCH('Data Input - Option 3'!T$7,'Emissions factors'!$F$4:$CR$4,0))/1000,0)</f>
        <v>0</v>
      </c>
      <c r="U125" s="538">
        <f>IFERROR(U89*INDEX('Emissions factors'!$F$5:$CR$10,MATCH('Data Input - Option 3'!$D125,'Emissions factors'!$C$5:$C$10,0),MATCH('Data Input - Option 3'!U$7,'Emissions factors'!$F$4:$CR$4,0))/1000,0)</f>
        <v>0</v>
      </c>
      <c r="V125" s="538">
        <f>IFERROR(V89*INDEX('Emissions factors'!$F$5:$CR$10,MATCH('Data Input - Option 3'!$D125,'Emissions factors'!$C$5:$C$10,0),MATCH('Data Input - Option 3'!V$7,'Emissions factors'!$F$4:$CR$4,0))/1000,0)</f>
        <v>0</v>
      </c>
      <c r="W125" s="538">
        <f>IFERROR(W89*INDEX('Emissions factors'!$F$5:$CR$10,MATCH('Data Input - Option 3'!$D125,'Emissions factors'!$C$5:$C$10,0),MATCH('Data Input - Option 3'!W$7,'Emissions factors'!$F$4:$CR$4,0))/1000,0)</f>
        <v>0</v>
      </c>
      <c r="X125" s="538">
        <f>IFERROR(X89*INDEX('Emissions factors'!$F$5:$CR$10,MATCH('Data Input - Option 3'!$D125,'Emissions factors'!$C$5:$C$10,0),MATCH('Data Input - Option 3'!X$7,'Emissions factors'!$F$4:$CR$4,0))/1000,0)</f>
        <v>0</v>
      </c>
      <c r="Y125" s="538">
        <f>IFERROR(Y89*INDEX('Emissions factors'!$F$5:$CR$10,MATCH('Data Input - Option 3'!$D125,'Emissions factors'!$C$5:$C$10,0),MATCH('Data Input - Option 3'!Y$7,'Emissions factors'!$F$4:$CR$4,0))/1000,0)</f>
        <v>0</v>
      </c>
      <c r="Z125" s="538">
        <f>IFERROR(Z89*INDEX('Emissions factors'!$F$5:$CR$10,MATCH('Data Input - Option 3'!$D125,'Emissions factors'!$C$5:$C$10,0),MATCH('Data Input - Option 3'!Z$7,'Emissions factors'!$F$4:$CR$4,0))/1000,0)</f>
        <v>0</v>
      </c>
      <c r="AA125" s="538">
        <f>IFERROR(AA89*INDEX('Emissions factors'!$F$5:$CR$10,MATCH('Data Input - Option 3'!$D125,'Emissions factors'!$C$5:$C$10,0),MATCH('Data Input - Option 3'!AA$7,'Emissions factors'!$F$4:$CR$4,0))/1000,0)</f>
        <v>0</v>
      </c>
      <c r="AB125" s="538">
        <f>IFERROR(AB89*INDEX('Emissions factors'!$F$5:$CR$10,MATCH('Data Input - Option 3'!$D125,'Emissions factors'!$C$5:$C$10,0),MATCH('Data Input - Option 3'!AB$7,'Emissions factors'!$F$4:$CR$4,0))/1000,0)</f>
        <v>0</v>
      </c>
      <c r="AC125" s="538">
        <f>IFERROR(AC89*INDEX('Emissions factors'!$F$5:$CR$10,MATCH('Data Input - Option 3'!$D125,'Emissions factors'!$C$5:$C$10,0),MATCH('Data Input - Option 3'!AC$7,'Emissions factors'!$F$4:$CR$4,0))/1000,0)</f>
        <v>0</v>
      </c>
      <c r="AD125" s="538">
        <f>IFERROR(AD89*INDEX('Emissions factors'!$F$5:$CR$10,MATCH('Data Input - Option 3'!$D125,'Emissions factors'!$C$5:$C$10,0),MATCH('Data Input - Option 3'!AD$7,'Emissions factors'!$F$4:$CR$4,0))/1000,0)</f>
        <v>0</v>
      </c>
      <c r="AE125" s="538">
        <f>IFERROR(AE89*INDEX('Emissions factors'!$F$5:$CR$10,MATCH('Data Input - Option 3'!$D125,'Emissions factors'!$C$5:$C$10,0),MATCH('Data Input - Option 3'!AE$7,'Emissions factors'!$F$4:$CR$4,0))/1000,0)</f>
        <v>0</v>
      </c>
      <c r="AF125" s="538">
        <f>IFERROR(AF89*INDEX('Emissions factors'!$F$5:$CR$10,MATCH('Data Input - Option 3'!$D125,'Emissions factors'!$C$5:$C$10,0),MATCH('Data Input - Option 3'!AF$7,'Emissions factors'!$F$4:$CR$4,0))/1000,0)</f>
        <v>0</v>
      </c>
      <c r="AG125" s="538">
        <f>IFERROR(AG89*INDEX('Emissions factors'!$F$5:$CR$10,MATCH('Data Input - Option 3'!$D125,'Emissions factors'!$C$5:$C$10,0),MATCH('Data Input - Option 3'!AG$7,'Emissions factors'!$F$4:$CR$4,0))/1000,0)</f>
        <v>0</v>
      </c>
      <c r="AH125" s="538">
        <f>IFERROR(AH89*INDEX('Emissions factors'!$F$5:$CR$10,MATCH('Data Input - Option 3'!$D125,'Emissions factors'!$C$5:$C$10,0),MATCH('Data Input - Option 3'!AH$7,'Emissions factors'!$F$4:$CR$4,0))/1000,0)</f>
        <v>0</v>
      </c>
      <c r="AI125" s="538">
        <f>IFERROR(AI89*INDEX('Emissions factors'!$F$5:$CR$10,MATCH('Data Input - Option 3'!$D125,'Emissions factors'!$C$5:$C$10,0),MATCH('Data Input - Option 3'!AI$7,'Emissions factors'!$F$4:$CR$4,0))/1000,0)</f>
        <v>0</v>
      </c>
      <c r="AJ125" s="538">
        <f>IFERROR(AJ89*INDEX('Emissions factors'!$F$5:$CR$10,MATCH('Data Input - Option 3'!$D125,'Emissions factors'!$C$5:$C$10,0),MATCH('Data Input - Option 3'!AJ$7,'Emissions factors'!$F$4:$CR$4,0))/1000,0)</f>
        <v>0</v>
      </c>
      <c r="AK125" s="538">
        <f>IFERROR(AK89*INDEX('Emissions factors'!$F$5:$CR$10,MATCH('Data Input - Option 3'!$D125,'Emissions factors'!$C$5:$C$10,0),MATCH('Data Input - Option 3'!AK$7,'Emissions factors'!$F$4:$CR$4,0))/1000,0)</f>
        <v>0</v>
      </c>
      <c r="AL125" s="538">
        <f>IFERROR(AL89*INDEX('Emissions factors'!$F$5:$CR$10,MATCH('Data Input - Option 3'!$D125,'Emissions factors'!$C$5:$C$10,0),MATCH('Data Input - Option 3'!AL$7,'Emissions factors'!$F$4:$CR$4,0))/1000,0)</f>
        <v>0</v>
      </c>
      <c r="AM125" s="538">
        <f>IFERROR(AM89*INDEX('Emissions factors'!$F$5:$CR$10,MATCH('Data Input - Option 3'!$D125,'Emissions factors'!$C$5:$C$10,0),MATCH('Data Input - Option 3'!AM$7,'Emissions factors'!$F$4:$CR$4,0))/1000,0)</f>
        <v>0</v>
      </c>
      <c r="AN125" s="538">
        <f>IFERROR(AN89*INDEX('Emissions factors'!$F$5:$CR$10,MATCH('Data Input - Option 3'!$D125,'Emissions factors'!$C$5:$C$10,0),MATCH('Data Input - Option 3'!AN$7,'Emissions factors'!$F$4:$CR$4,0))/1000,0)</f>
        <v>0</v>
      </c>
      <c r="AO125" s="538">
        <f>IFERROR(AO89*INDEX('Emissions factors'!$F$5:$CR$10,MATCH('Data Input - Option 3'!$D125,'Emissions factors'!$C$5:$C$10,0),MATCH('Data Input - Option 3'!AO$7,'Emissions factors'!$F$4:$CR$4,0))/1000,0)</f>
        <v>0</v>
      </c>
      <c r="AP125" s="538">
        <f>IFERROR(AP89*INDEX('Emissions factors'!$F$5:$CR$10,MATCH('Data Input - Option 3'!$D125,'Emissions factors'!$C$5:$C$10,0),MATCH('Data Input - Option 3'!AP$7,'Emissions factors'!$F$4:$CR$4,0))/1000,0)</f>
        <v>0</v>
      </c>
      <c r="AQ125" s="538">
        <f>IFERROR(AQ89*INDEX('Emissions factors'!$F$5:$CR$10,MATCH('Data Input - Option 3'!$D125,'Emissions factors'!$C$5:$C$10,0),MATCH('Data Input - Option 3'!AQ$7,'Emissions factors'!$F$4:$CR$4,0))/1000,0)</f>
        <v>0</v>
      </c>
      <c r="AR125" s="538">
        <f>IFERROR(AR89*INDEX('Emissions factors'!$F$5:$CR$10,MATCH('Data Input - Option 3'!$D125,'Emissions factors'!$C$5:$C$10,0),MATCH('Data Input - Option 3'!AR$7,'Emissions factors'!$F$4:$CR$4,0))/1000,0)</f>
        <v>0</v>
      </c>
      <c r="AS125" s="538">
        <f>IFERROR(AS89*INDEX('Emissions factors'!$F$5:$CR$10,MATCH('Data Input - Option 3'!$D125,'Emissions factors'!$C$5:$C$10,0),MATCH('Data Input - Option 3'!AS$7,'Emissions factors'!$F$4:$CR$4,0))/1000,0)</f>
        <v>0</v>
      </c>
      <c r="AT125" s="538">
        <f>IFERROR(AT89*INDEX('Emissions factors'!$F$5:$CR$10,MATCH('Data Input - Option 3'!$D125,'Emissions factors'!$C$5:$C$10,0),MATCH('Data Input - Option 3'!AT$7,'Emissions factors'!$F$4:$CR$4,0))/1000,0)</f>
        <v>0</v>
      </c>
      <c r="AU125" s="538">
        <f>IFERROR(AU89*INDEX('Emissions factors'!$F$5:$CR$10,MATCH('Data Input - Option 3'!$D125,'Emissions factors'!$C$5:$C$10,0),MATCH('Data Input - Option 3'!AU$7,'Emissions factors'!$F$4:$CR$4,0))/1000,0)</f>
        <v>0</v>
      </c>
      <c r="AV125" s="538">
        <f>IFERROR(AV89*INDEX('Emissions factors'!$F$5:$CR$10,MATCH('Data Input - Option 3'!$D125,'Emissions factors'!$C$5:$C$10,0),MATCH('Data Input - Option 3'!AV$7,'Emissions factors'!$F$4:$CR$4,0))/1000,0)</f>
        <v>0</v>
      </c>
      <c r="AW125" s="538">
        <f>IFERROR(AW89*INDEX('Emissions factors'!$F$5:$CR$10,MATCH('Data Input - Option 3'!$D125,'Emissions factors'!$C$5:$C$10,0),MATCH('Data Input - Option 3'!AW$7,'Emissions factors'!$F$4:$CR$4,0))/1000,0)</f>
        <v>0</v>
      </c>
      <c r="AX125" s="538">
        <f>IFERROR(AX89*INDEX('Emissions factors'!$F$5:$CR$10,MATCH('Data Input - Option 3'!$D125,'Emissions factors'!$C$5:$C$10,0),MATCH('Data Input - Option 3'!AX$7,'Emissions factors'!$F$4:$CR$4,0))/1000,0)</f>
        <v>0</v>
      </c>
      <c r="AY125" s="538">
        <f>IFERROR(AY89*INDEX('Emissions factors'!$F$5:$CR$10,MATCH('Data Input - Option 3'!$D125,'Emissions factors'!$C$5:$C$10,0),MATCH('Data Input - Option 3'!AY$7,'Emissions factors'!$F$4:$CR$4,0))/1000,0)</f>
        <v>0</v>
      </c>
      <c r="AZ125" s="538">
        <f>IFERROR(AZ89*INDEX('Emissions factors'!$F$5:$CR$10,MATCH('Data Input - Option 3'!$D125,'Emissions factors'!$C$5:$C$10,0),MATCH('Data Input - Option 3'!AZ$7,'Emissions factors'!$F$4:$CR$4,0))/1000,0)</f>
        <v>0</v>
      </c>
      <c r="BA125" s="538">
        <f>IFERROR(BA89*INDEX('Emissions factors'!$F$5:$CR$10,MATCH('Data Input - Option 3'!$D125,'Emissions factors'!$C$5:$C$10,0),MATCH('Data Input - Option 3'!BA$7,'Emissions factors'!$F$4:$CR$4,0))/1000,0)</f>
        <v>0</v>
      </c>
      <c r="BB125" s="538">
        <f>IFERROR(BB89*INDEX('Emissions factors'!$F$5:$CR$10,MATCH('Data Input - Option 3'!$D125,'Emissions factors'!$C$5:$C$10,0),MATCH('Data Input - Option 3'!BB$7,'Emissions factors'!$F$4:$CR$4,0))/1000,0)</f>
        <v>0</v>
      </c>
      <c r="BC125" s="538">
        <f>IFERROR(BC89*INDEX('Emissions factors'!$F$5:$CR$10,MATCH('Data Input - Option 3'!$D125,'Emissions factors'!$C$5:$C$10,0),MATCH('Data Input - Option 3'!BC$7,'Emissions factors'!$F$4:$CR$4,0))/1000,0)</f>
        <v>0</v>
      </c>
      <c r="BD125" s="538">
        <f>IFERROR(BD89*INDEX('Emissions factors'!$F$5:$CR$10,MATCH('Data Input - Option 3'!$D125,'Emissions factors'!$C$5:$C$10,0),MATCH('Data Input - Option 3'!BD$7,'Emissions factors'!$F$4:$CR$4,0))/1000,0)</f>
        <v>0</v>
      </c>
      <c r="BE125" s="538">
        <f>IFERROR(BE89*INDEX('Emissions factors'!$F$5:$CR$10,MATCH('Data Input - Option 3'!$D125,'Emissions factors'!$C$5:$C$10,0),MATCH('Data Input - Option 3'!BE$7,'Emissions factors'!$F$4:$CR$4,0))/1000,0)</f>
        <v>0</v>
      </c>
      <c r="BF125" s="538">
        <f>IFERROR(BF89*INDEX('Emissions factors'!$F$5:$CR$10,MATCH('Data Input - Option 3'!$D125,'Emissions factors'!$C$5:$C$10,0),MATCH('Data Input - Option 3'!BF$7,'Emissions factors'!$F$4:$CR$4,0))/1000,0)</f>
        <v>0</v>
      </c>
      <c r="BG125" s="538">
        <f>IFERROR(BG89*INDEX('Emissions factors'!$F$5:$CR$10,MATCH('Data Input - Option 3'!$D125,'Emissions factors'!$C$5:$C$10,0),MATCH('Data Input - Option 3'!BG$7,'Emissions factors'!$F$4:$CR$4,0))/1000,0)</f>
        <v>0</v>
      </c>
      <c r="BH125" s="538">
        <f>IFERROR(BH89*INDEX('Emissions factors'!$F$5:$CR$10,MATCH('Data Input - Option 3'!$D125,'Emissions factors'!$C$5:$C$10,0),MATCH('Data Input - Option 3'!BH$7,'Emissions factors'!$F$4:$CR$4,0))/1000,0)</f>
        <v>0</v>
      </c>
      <c r="BI125" s="538">
        <f>IFERROR(BI89*INDEX('Emissions factors'!$F$5:$CR$10,MATCH('Data Input - Option 3'!$D125,'Emissions factors'!$C$5:$C$10,0),MATCH('Data Input - Option 3'!BI$7,'Emissions factors'!$F$4:$CR$4,0))/1000,0)</f>
        <v>0</v>
      </c>
      <c r="BJ125" s="538">
        <f>IFERROR(BJ89*INDEX('Emissions factors'!$F$5:$CR$10,MATCH('Data Input - Option 3'!$D125,'Emissions factors'!$C$5:$C$10,0),MATCH('Data Input - Option 3'!BJ$7,'Emissions factors'!$F$4:$CR$4,0))/1000,0)</f>
        <v>0</v>
      </c>
      <c r="BK125" s="538">
        <f>IFERROR(BK89*INDEX('Emissions factors'!$F$5:$CR$10,MATCH('Data Input - Option 3'!$D125,'Emissions factors'!$C$5:$C$10,0),MATCH('Data Input - Option 3'!BK$7,'Emissions factors'!$F$4:$CR$4,0))/1000,0)</f>
        <v>0</v>
      </c>
      <c r="BL125" s="538">
        <f>IFERROR(BL89*INDEX('Emissions factors'!$F$5:$CR$10,MATCH('Data Input - Option 3'!$D125,'Emissions factors'!$C$5:$C$10,0),MATCH('Data Input - Option 3'!BL$7,'Emissions factors'!$F$4:$CR$4,0))/1000,0)</f>
        <v>0</v>
      </c>
      <c r="BM125" s="538">
        <f>IFERROR(BM89*INDEX('Emissions factors'!$F$5:$CR$10,MATCH('Data Input - Option 3'!$D125,'Emissions factors'!$C$5:$C$10,0),MATCH('Data Input - Option 3'!BM$7,'Emissions factors'!$F$4:$CR$4,0))/1000,0)</f>
        <v>0</v>
      </c>
      <c r="BN125" s="538">
        <f>IFERROR(BN89*INDEX('Emissions factors'!$F$5:$CR$10,MATCH('Data Input - Option 3'!$D125,'Emissions factors'!$C$5:$C$10,0),MATCH('Data Input - Option 3'!BN$7,'Emissions factors'!$F$4:$CR$4,0))/1000,0)</f>
        <v>0</v>
      </c>
      <c r="BO125" s="538">
        <f>IFERROR(BO89*INDEX('Emissions factors'!$F$5:$CR$10,MATCH('Data Input - Option 3'!$D125,'Emissions factors'!$C$5:$C$10,0),MATCH('Data Input - Option 3'!BO$7,'Emissions factors'!$F$4:$CR$4,0))/1000,0)</f>
        <v>0</v>
      </c>
      <c r="BP125" s="538">
        <f>IFERROR(BP89*INDEX('Emissions factors'!$F$5:$CR$10,MATCH('Data Input - Option 3'!$D125,'Emissions factors'!$C$5:$C$10,0),MATCH('Data Input - Option 3'!BP$7,'Emissions factors'!$F$4:$CR$4,0))/1000,0)</f>
        <v>0</v>
      </c>
      <c r="BQ125" s="538">
        <f>IFERROR(BQ89*INDEX('Emissions factors'!$F$5:$CR$10,MATCH('Data Input - Option 3'!$D125,'Emissions factors'!$C$5:$C$10,0),MATCH('Data Input - Option 3'!BQ$7,'Emissions factors'!$F$4:$CR$4,0))/1000,0)</f>
        <v>0</v>
      </c>
      <c r="BR125" s="538">
        <f>IFERROR(BR89*INDEX('Emissions factors'!$F$5:$CR$10,MATCH('Data Input - Option 3'!$D125,'Emissions factors'!$C$5:$C$10,0),MATCH('Data Input - Option 3'!BR$7,'Emissions factors'!$F$4:$CR$4,0))/1000,0)</f>
        <v>0</v>
      </c>
      <c r="BS125" s="538">
        <f>IFERROR(BS89*INDEX('Emissions factors'!$F$5:$CR$10,MATCH('Data Input - Option 3'!$D125,'Emissions factors'!$C$5:$C$10,0),MATCH('Data Input - Option 3'!BS$7,'Emissions factors'!$F$4:$CR$4,0))/1000,0)</f>
        <v>0</v>
      </c>
      <c r="BT125" s="538">
        <f>IFERROR(BT89*INDEX('Emissions factors'!$F$5:$CR$10,MATCH('Data Input - Option 3'!$D125,'Emissions factors'!$C$5:$C$10,0),MATCH('Data Input - Option 3'!BT$7,'Emissions factors'!$F$4:$CR$4,0))/1000,0)</f>
        <v>0</v>
      </c>
      <c r="BU125" s="538">
        <f>IFERROR(BU89*INDEX('Emissions factors'!$F$5:$CR$10,MATCH('Data Input - Option 3'!$D125,'Emissions factors'!$C$5:$C$10,0),MATCH('Data Input - Option 3'!BU$7,'Emissions factors'!$F$4:$CR$4,0))/1000,0)</f>
        <v>0</v>
      </c>
      <c r="BV125" s="538">
        <f>IFERROR(BV89*INDEX('Emissions factors'!$F$5:$CR$10,MATCH('Data Input - Option 3'!$D125,'Emissions factors'!$C$5:$C$10,0),MATCH('Data Input - Option 3'!BV$7,'Emissions factors'!$F$4:$CR$4,0))/1000,0)</f>
        <v>0</v>
      </c>
      <c r="BW125" s="538">
        <f>IFERROR(BW89*INDEX('Emissions factors'!$F$5:$CR$10,MATCH('Data Input - Option 3'!$D125,'Emissions factors'!$C$5:$C$10,0),MATCH('Data Input - Option 3'!BW$7,'Emissions factors'!$F$4:$CR$4,0))/1000,0)</f>
        <v>0</v>
      </c>
      <c r="BX125" s="538">
        <f>IFERROR(BX89*INDEX('Emissions factors'!$F$5:$CR$10,MATCH('Data Input - Option 3'!$D125,'Emissions factors'!$C$5:$C$10,0),MATCH('Data Input - Option 3'!BX$7,'Emissions factors'!$F$4:$CR$4,0))/1000,0)</f>
        <v>0</v>
      </c>
      <c r="BY125" s="538">
        <f>IFERROR(BY89*INDEX('Emissions factors'!$F$5:$CR$10,MATCH('Data Input - Option 3'!$D125,'Emissions factors'!$C$5:$C$10,0),MATCH('Data Input - Option 3'!BY$7,'Emissions factors'!$F$4:$CR$4,0))/1000,0)</f>
        <v>0</v>
      </c>
      <c r="BZ125" s="538">
        <f>IFERROR(BZ89*INDEX('Emissions factors'!$F$5:$CR$10,MATCH('Data Input - Option 3'!$D125,'Emissions factors'!$C$5:$C$10,0),MATCH('Data Input - Option 3'!BZ$7,'Emissions factors'!$F$4:$CR$4,0))/1000,0)</f>
        <v>0</v>
      </c>
      <c r="CA125" s="538">
        <f>IFERROR(CA89*INDEX('Emissions factors'!$F$5:$CR$10,MATCH('Data Input - Option 3'!$D125,'Emissions factors'!$C$5:$C$10,0),MATCH('Data Input - Option 3'!CA$7,'Emissions factors'!$F$4:$CR$4,0))/1000,0)</f>
        <v>0</v>
      </c>
      <c r="CB125" s="538">
        <f>IFERROR(CB89*INDEX('Emissions factors'!$F$5:$CR$10,MATCH('Data Input - Option 3'!$D125,'Emissions factors'!$C$5:$C$10,0),MATCH('Data Input - Option 3'!CB$7,'Emissions factors'!$F$4:$CR$4,0))/1000,0)</f>
        <v>0</v>
      </c>
      <c r="CC125" s="538">
        <f>IFERROR(CC89*INDEX('Emissions factors'!$F$5:$CR$10,MATCH('Data Input - Option 3'!$D125,'Emissions factors'!$C$5:$C$10,0),MATCH('Data Input - Option 3'!CC$7,'Emissions factors'!$F$4:$CR$4,0))/1000,0)</f>
        <v>0</v>
      </c>
      <c r="CD125" s="538">
        <f>IFERROR(CD89*INDEX('Emissions factors'!$F$5:$CR$10,MATCH('Data Input - Option 3'!$D125,'Emissions factors'!$C$5:$C$10,0),MATCH('Data Input - Option 3'!CD$7,'Emissions factors'!$F$4:$CR$4,0))/1000,0)</f>
        <v>0</v>
      </c>
      <c r="CE125" s="538">
        <f>IFERROR(CE89*INDEX('Emissions factors'!$F$5:$CR$10,MATCH('Data Input - Option 3'!$D125,'Emissions factors'!$C$5:$C$10,0),MATCH('Data Input - Option 3'!CE$7,'Emissions factors'!$F$4:$CR$4,0))/1000,0)</f>
        <v>0</v>
      </c>
      <c r="CF125" s="538">
        <f>IFERROR(CF89*INDEX('Emissions factors'!$F$5:$CR$10,MATCH('Data Input - Option 3'!$D125,'Emissions factors'!$C$5:$C$10,0),MATCH('Data Input - Option 3'!CF$7,'Emissions factors'!$F$4:$CR$4,0))/1000,0)</f>
        <v>0</v>
      </c>
      <c r="CG125" s="538">
        <f>IFERROR(CG89*INDEX('Emissions factors'!$F$5:$CR$10,MATCH('Data Input - Option 3'!$D125,'Emissions factors'!$C$5:$C$10,0),MATCH('Data Input - Option 3'!CG$7,'Emissions factors'!$F$4:$CR$4,0))/1000,0)</f>
        <v>0</v>
      </c>
      <c r="CH125" s="538">
        <f>IFERROR(CH89*INDEX('Emissions factors'!$F$5:$CR$10,MATCH('Data Input - Option 3'!$D125,'Emissions factors'!$C$5:$C$10,0),MATCH('Data Input - Option 3'!CH$7,'Emissions factors'!$F$4:$CR$4,0))/1000,0)</f>
        <v>0</v>
      </c>
      <c r="CI125" s="538">
        <f>IFERROR(CI89*INDEX('Emissions factors'!$F$5:$CR$10,MATCH('Data Input - Option 3'!$D125,'Emissions factors'!$C$5:$C$10,0),MATCH('Data Input - Option 3'!CI$7,'Emissions factors'!$F$4:$CR$4,0))/1000,0)</f>
        <v>0</v>
      </c>
      <c r="CJ125" s="538">
        <f>IFERROR(CJ89*INDEX('Emissions factors'!$F$5:$CR$10,MATCH('Data Input - Option 3'!$D125,'Emissions factors'!$C$5:$C$10,0),MATCH('Data Input - Option 3'!CJ$7,'Emissions factors'!$F$4:$CR$4,0))/1000,0)</f>
        <v>0</v>
      </c>
      <c r="CK125" s="538">
        <f>IFERROR(CK89*INDEX('Emissions factors'!$F$5:$CR$10,MATCH('Data Input - Option 3'!$D125,'Emissions factors'!$C$5:$C$10,0),MATCH('Data Input - Option 3'!CK$7,'Emissions factors'!$F$4:$CR$4,0))/1000,0)</f>
        <v>0</v>
      </c>
      <c r="CL125" s="538">
        <f>IFERROR(CL89*INDEX('Emissions factors'!$F$5:$CR$10,MATCH('Data Input - Option 3'!$D125,'Emissions factors'!$C$5:$C$10,0),MATCH('Data Input - Option 3'!CL$7,'Emissions factors'!$F$4:$CR$4,0))/1000,0)</f>
        <v>0</v>
      </c>
      <c r="CM125" s="538">
        <f>IFERROR(CM89*INDEX('Emissions factors'!$F$5:$CR$10,MATCH('Data Input - Option 3'!$D125,'Emissions factors'!$C$5:$C$10,0),MATCH('Data Input - Option 3'!CM$7,'Emissions factors'!$F$4:$CR$4,0))/1000,0)</f>
        <v>0</v>
      </c>
      <c r="CN125" s="538">
        <f>IFERROR(CN89*INDEX('Emissions factors'!$F$5:$CR$10,MATCH('Data Input - Option 3'!$D125,'Emissions factors'!$C$5:$C$10,0),MATCH('Data Input - Option 3'!CN$7,'Emissions factors'!$F$4:$CR$4,0))/1000,0)</f>
        <v>0</v>
      </c>
      <c r="CO125" s="538">
        <f>IFERROR(CO89*INDEX('Emissions factors'!$F$5:$CR$10,MATCH('Data Input - Option 3'!$D125,'Emissions factors'!$C$5:$C$10,0),MATCH('Data Input - Option 3'!CO$7,'Emissions factors'!$F$4:$CR$4,0))/1000,0)</f>
        <v>0</v>
      </c>
      <c r="CP125" s="538">
        <f>IFERROR(CP89*INDEX('Emissions factors'!$F$5:$CR$10,MATCH('Data Input - Option 3'!$D125,'Emissions factors'!$C$5:$C$10,0),MATCH('Data Input - Option 3'!CP$7,'Emissions factors'!$F$4:$CR$4,0))/1000,0)</f>
        <v>0</v>
      </c>
      <c r="CQ125" s="538">
        <f>IFERROR(CQ89*INDEX('Emissions factors'!$F$5:$CR$10,MATCH('Data Input - Option 3'!$D125,'Emissions factors'!$C$5:$C$10,0),MATCH('Data Input - Option 3'!CQ$7,'Emissions factors'!$F$4:$CR$4,0))/1000,0)</f>
        <v>0</v>
      </c>
      <c r="CR125" s="538">
        <f>IFERROR(CR89*INDEX('Emissions factors'!$F$5:$CR$10,MATCH('Data Input - Option 3'!$D125,'Emissions factors'!$C$5:$C$10,0),MATCH('Data Input - Option 3'!CR$7,'Emissions factors'!$F$4:$CR$4,0))/1000,0)</f>
        <v>0</v>
      </c>
      <c r="CS125" s="538">
        <f>IFERROR(CS89*INDEX('Emissions factors'!$F$5:$CR$10,MATCH('Data Input - Option 3'!$D125,'Emissions factors'!$C$5:$C$10,0),MATCH('Data Input - Option 3'!CS$7,'Emissions factors'!$F$4:$CR$4,0))/1000,0)</f>
        <v>0</v>
      </c>
      <c r="CT125" s="538">
        <f>IFERROR(CT89*INDEX('Emissions factors'!$F$5:$CR$10,MATCH('Data Input - Option 3'!$D125,'Emissions factors'!$C$5:$C$10,0),MATCH('Data Input - Option 3'!CT$7,'Emissions factors'!$F$4:$CR$4,0))/1000,0)</f>
        <v>0</v>
      </c>
      <c r="CU125" s="538">
        <f>IFERROR(CU89*INDEX('Emissions factors'!$F$5:$CR$10,MATCH('Data Input - Option 3'!$D125,'Emissions factors'!$C$5:$C$10,0),MATCH('Data Input - Option 3'!CU$7,'Emissions factors'!$F$4:$CR$4,0))/1000,0)</f>
        <v>0</v>
      </c>
      <c r="CV125" s="538">
        <f>IFERROR(CV89*INDEX('Emissions factors'!$F$5:$CR$10,MATCH('Data Input - Option 3'!$D125,'Emissions factors'!$C$5:$C$10,0),MATCH('Data Input - Option 3'!CV$7,'Emissions factors'!$F$4:$CR$4,0))/1000,0)</f>
        <v>0</v>
      </c>
      <c r="CW125" s="538">
        <f>IFERROR(CW89*INDEX('Emissions factors'!$F$5:$CR$10,MATCH('Data Input - Option 3'!$D125,'Emissions factors'!$C$5:$C$10,0),MATCH('Data Input - Option 3'!CW$7,'Emissions factors'!$F$4:$CR$4,0))/1000,0)</f>
        <v>0</v>
      </c>
      <c r="CX125" s="538">
        <f>IFERROR(CX89*INDEX('Emissions factors'!$F$5:$CR$10,MATCH('Data Input - Option 3'!$D125,'Emissions factors'!$C$5:$C$10,0),MATCH('Data Input - Option 3'!CX$7,'Emissions factors'!$F$4:$CR$4,0))/1000,0)</f>
        <v>0</v>
      </c>
      <c r="CY125" s="538">
        <f>IFERROR(CY89*INDEX('Emissions factors'!$F$5:$CR$10,MATCH('Data Input - Option 3'!$D125,'Emissions factors'!$C$5:$C$10,0),MATCH('Data Input - Option 3'!CY$7,'Emissions factors'!$F$4:$CR$4,0))/1000,0)</f>
        <v>0</v>
      </c>
      <c r="CZ125" s="538">
        <f>IFERROR(CZ89*INDEX('Emissions factors'!$F$5:$CR$10,MATCH('Data Input - Option 3'!$D125,'Emissions factors'!$C$5:$C$10,0),MATCH('Data Input - Option 3'!CZ$7,'Emissions factors'!$F$4:$CR$4,0))/1000,0)</f>
        <v>0</v>
      </c>
      <c r="DA125" s="538">
        <f>IFERROR(DA89*INDEX('Emissions factors'!$F$5:$CR$10,MATCH('Data Input - Option 3'!$D125,'Emissions factors'!$C$5:$C$10,0),MATCH('Data Input - Option 3'!DA$7,'Emissions factors'!$F$4:$CR$4,0))/1000,0)</f>
        <v>0</v>
      </c>
      <c r="DB125" s="538">
        <f>IFERROR(DB89*INDEX('Emissions factors'!$F$5:$CR$10,MATCH('Data Input - Option 3'!$D125,'Emissions factors'!$C$5:$C$10,0),MATCH('Data Input - Option 3'!DB$7,'Emissions factors'!$F$4:$CR$4,0))/1000,0)</f>
        <v>0</v>
      </c>
      <c r="DC125" s="538">
        <f>IFERROR(DC89*INDEX('Emissions factors'!$F$5:$CR$10,MATCH('Data Input - Option 3'!$D125,'Emissions factors'!$C$5:$C$10,0),MATCH('Data Input - Option 3'!DC$7,'Emissions factors'!$F$4:$CR$4,0))/1000,0)</f>
        <v>0</v>
      </c>
      <c r="DD125" s="916"/>
      <c r="DE125" s="917"/>
    </row>
    <row r="126" spans="2:109" x14ac:dyDescent="0.25">
      <c r="B126" s="217"/>
      <c r="C126" s="263" t="s">
        <v>973</v>
      </c>
      <c r="D126" s="226" t="str">
        <f t="shared" si="9"/>
        <v>Other (please specify)</v>
      </c>
      <c r="E126" s="219" t="s">
        <v>121</v>
      </c>
      <c r="F126" s="219"/>
      <c r="G126" s="219"/>
      <c r="H126" s="915"/>
      <c r="I126" s="271"/>
      <c r="J126" s="271"/>
      <c r="K126" s="271"/>
      <c r="L126" s="271"/>
      <c r="M126" s="271"/>
      <c r="N126" s="271"/>
      <c r="O126" s="271"/>
      <c r="P126" s="271"/>
      <c r="Q126" s="271"/>
      <c r="R126" s="271"/>
      <c r="S126" s="271"/>
      <c r="T126" s="271"/>
      <c r="U126" s="271"/>
      <c r="V126" s="271"/>
      <c r="W126" s="271"/>
      <c r="X126" s="271"/>
      <c r="Y126" s="271"/>
      <c r="Z126" s="271"/>
      <c r="AA126" s="271"/>
      <c r="AB126" s="271"/>
      <c r="AC126" s="271"/>
      <c r="AD126" s="271"/>
      <c r="AE126" s="271"/>
      <c r="AF126" s="271"/>
      <c r="AG126" s="271"/>
      <c r="AH126" s="271"/>
      <c r="AI126" s="271"/>
      <c r="AJ126" s="271"/>
      <c r="AK126" s="271"/>
      <c r="AL126" s="271"/>
      <c r="AM126" s="271"/>
      <c r="AN126" s="271"/>
      <c r="AO126" s="271"/>
      <c r="AP126" s="271"/>
      <c r="AQ126" s="271"/>
      <c r="AR126" s="271"/>
      <c r="AS126" s="271"/>
      <c r="AT126" s="271"/>
      <c r="AU126" s="271"/>
      <c r="AV126" s="271"/>
      <c r="AW126" s="271"/>
      <c r="AX126" s="271"/>
      <c r="AY126" s="271"/>
      <c r="AZ126" s="271"/>
      <c r="BA126" s="271"/>
      <c r="BB126" s="271"/>
      <c r="BC126" s="271"/>
      <c r="BD126" s="271"/>
      <c r="BE126" s="271"/>
      <c r="BF126" s="271"/>
      <c r="BG126" s="271"/>
      <c r="BH126" s="271"/>
      <c r="BI126" s="271"/>
      <c r="BJ126" s="271"/>
      <c r="BK126" s="271"/>
      <c r="BL126" s="271"/>
      <c r="BM126" s="271"/>
      <c r="BN126" s="271"/>
      <c r="BO126" s="271"/>
      <c r="BP126" s="271"/>
      <c r="BQ126" s="271"/>
      <c r="BR126" s="271"/>
      <c r="BS126" s="271"/>
      <c r="BT126" s="271"/>
      <c r="BU126" s="271"/>
      <c r="BV126" s="271"/>
      <c r="BW126" s="271"/>
      <c r="BX126" s="271"/>
      <c r="BY126" s="271"/>
      <c r="BZ126" s="271"/>
      <c r="CA126" s="271"/>
      <c r="CB126" s="271"/>
      <c r="CC126" s="271"/>
      <c r="CD126" s="271"/>
      <c r="CE126" s="271"/>
      <c r="CF126" s="271"/>
      <c r="CG126" s="271"/>
      <c r="CH126" s="271"/>
      <c r="CI126" s="271"/>
      <c r="CJ126" s="271"/>
      <c r="CK126" s="271"/>
      <c r="CL126" s="271"/>
      <c r="CM126" s="271"/>
      <c r="CN126" s="271"/>
      <c r="CO126" s="271"/>
      <c r="CP126" s="271"/>
      <c r="CQ126" s="271"/>
      <c r="CR126" s="271"/>
      <c r="CS126" s="271"/>
      <c r="CT126" s="271"/>
      <c r="CU126" s="271"/>
      <c r="CV126" s="271"/>
      <c r="CW126" s="271"/>
      <c r="CX126" s="271"/>
      <c r="CY126" s="271"/>
      <c r="CZ126" s="271"/>
      <c r="DA126" s="271"/>
      <c r="DB126" s="271"/>
      <c r="DC126" s="271"/>
      <c r="DD126" s="218"/>
      <c r="DE126" s="220"/>
    </row>
    <row r="127" spans="2:109" x14ac:dyDescent="0.25">
      <c r="B127" s="217"/>
      <c r="C127" s="260"/>
      <c r="D127" s="247"/>
      <c r="E127" s="219"/>
      <c r="F127" s="219"/>
      <c r="G127" s="219"/>
      <c r="H127" s="218"/>
      <c r="I127" s="218"/>
      <c r="J127" s="218"/>
      <c r="K127" s="218"/>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8"/>
      <c r="BL127" s="218"/>
      <c r="BM127" s="218"/>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8"/>
      <c r="CQ127" s="218"/>
      <c r="CR127" s="218"/>
      <c r="CS127" s="218"/>
      <c r="CT127" s="218"/>
      <c r="CU127" s="218"/>
      <c r="CV127" s="218"/>
      <c r="CW127" s="218"/>
      <c r="CX127" s="218"/>
      <c r="CY127" s="218"/>
      <c r="CZ127" s="218"/>
      <c r="DA127" s="218"/>
      <c r="DB127" s="218"/>
      <c r="DC127" s="218"/>
      <c r="DD127" s="218"/>
      <c r="DE127" s="220"/>
    </row>
    <row r="128" spans="2:109" x14ac:dyDescent="0.25">
      <c r="B128" s="217"/>
      <c r="C128" s="260"/>
      <c r="D128" s="272" t="s">
        <v>174</v>
      </c>
      <c r="E128" s="273" t="s">
        <v>121</v>
      </c>
      <c r="F128" s="276" t="s">
        <v>571</v>
      </c>
      <c r="G128" s="276"/>
      <c r="H128" s="918">
        <f>SUM(H$120:H$127)</f>
        <v>0</v>
      </c>
      <c r="I128" s="918">
        <f>SUM(I$120:I$127)</f>
        <v>0</v>
      </c>
      <c r="J128" s="918">
        <f t="shared" ref="J128:BU128" si="10">SUM(J$120:J$127)</f>
        <v>0</v>
      </c>
      <c r="K128" s="918">
        <f t="shared" si="10"/>
        <v>0</v>
      </c>
      <c r="L128" s="918">
        <f t="shared" si="10"/>
        <v>0</v>
      </c>
      <c r="M128" s="918">
        <f t="shared" si="10"/>
        <v>0</v>
      </c>
      <c r="N128" s="918">
        <f t="shared" si="10"/>
        <v>0</v>
      </c>
      <c r="O128" s="918">
        <f t="shared" si="10"/>
        <v>0</v>
      </c>
      <c r="P128" s="918">
        <f t="shared" si="10"/>
        <v>0</v>
      </c>
      <c r="Q128" s="918">
        <f t="shared" si="10"/>
        <v>0</v>
      </c>
      <c r="R128" s="918">
        <f t="shared" si="10"/>
        <v>0</v>
      </c>
      <c r="S128" s="918">
        <f t="shared" si="10"/>
        <v>0</v>
      </c>
      <c r="T128" s="918">
        <f t="shared" si="10"/>
        <v>0</v>
      </c>
      <c r="U128" s="918">
        <f t="shared" si="10"/>
        <v>0</v>
      </c>
      <c r="V128" s="918">
        <f t="shared" si="10"/>
        <v>0</v>
      </c>
      <c r="W128" s="918">
        <f t="shared" si="10"/>
        <v>0</v>
      </c>
      <c r="X128" s="918">
        <f t="shared" si="10"/>
        <v>0</v>
      </c>
      <c r="Y128" s="918">
        <f t="shared" si="10"/>
        <v>0</v>
      </c>
      <c r="Z128" s="918">
        <f t="shared" si="10"/>
        <v>0</v>
      </c>
      <c r="AA128" s="918">
        <f t="shared" si="10"/>
        <v>0</v>
      </c>
      <c r="AB128" s="918">
        <f t="shared" si="10"/>
        <v>0</v>
      </c>
      <c r="AC128" s="918">
        <f t="shared" si="10"/>
        <v>0</v>
      </c>
      <c r="AD128" s="918">
        <f t="shared" si="10"/>
        <v>0</v>
      </c>
      <c r="AE128" s="918">
        <f t="shared" si="10"/>
        <v>0</v>
      </c>
      <c r="AF128" s="918">
        <f t="shared" si="10"/>
        <v>0</v>
      </c>
      <c r="AG128" s="918">
        <f t="shared" si="10"/>
        <v>0</v>
      </c>
      <c r="AH128" s="918">
        <f t="shared" si="10"/>
        <v>0</v>
      </c>
      <c r="AI128" s="918">
        <f t="shared" si="10"/>
        <v>0</v>
      </c>
      <c r="AJ128" s="918">
        <f t="shared" si="10"/>
        <v>0</v>
      </c>
      <c r="AK128" s="918">
        <f t="shared" si="10"/>
        <v>0</v>
      </c>
      <c r="AL128" s="918">
        <f t="shared" si="10"/>
        <v>0</v>
      </c>
      <c r="AM128" s="918">
        <f t="shared" si="10"/>
        <v>0</v>
      </c>
      <c r="AN128" s="918">
        <f t="shared" si="10"/>
        <v>0</v>
      </c>
      <c r="AO128" s="918">
        <f t="shared" si="10"/>
        <v>0</v>
      </c>
      <c r="AP128" s="918">
        <f t="shared" si="10"/>
        <v>0</v>
      </c>
      <c r="AQ128" s="918">
        <f t="shared" si="10"/>
        <v>0</v>
      </c>
      <c r="AR128" s="918">
        <f t="shared" si="10"/>
        <v>0</v>
      </c>
      <c r="AS128" s="918">
        <f t="shared" si="10"/>
        <v>0</v>
      </c>
      <c r="AT128" s="918">
        <f t="shared" si="10"/>
        <v>0</v>
      </c>
      <c r="AU128" s="918">
        <f t="shared" si="10"/>
        <v>0</v>
      </c>
      <c r="AV128" s="918">
        <f t="shared" si="10"/>
        <v>0</v>
      </c>
      <c r="AW128" s="918">
        <f t="shared" si="10"/>
        <v>0</v>
      </c>
      <c r="AX128" s="918">
        <f t="shared" si="10"/>
        <v>0</v>
      </c>
      <c r="AY128" s="918">
        <f t="shared" si="10"/>
        <v>0</v>
      </c>
      <c r="AZ128" s="918">
        <f t="shared" si="10"/>
        <v>0</v>
      </c>
      <c r="BA128" s="918">
        <f t="shared" si="10"/>
        <v>0</v>
      </c>
      <c r="BB128" s="918">
        <f t="shared" si="10"/>
        <v>0</v>
      </c>
      <c r="BC128" s="918">
        <f t="shared" si="10"/>
        <v>0</v>
      </c>
      <c r="BD128" s="918">
        <f t="shared" si="10"/>
        <v>0</v>
      </c>
      <c r="BE128" s="918">
        <f t="shared" si="10"/>
        <v>0</v>
      </c>
      <c r="BF128" s="918">
        <f t="shared" si="10"/>
        <v>0</v>
      </c>
      <c r="BG128" s="918">
        <f t="shared" si="10"/>
        <v>0</v>
      </c>
      <c r="BH128" s="918">
        <f t="shared" si="10"/>
        <v>0</v>
      </c>
      <c r="BI128" s="918">
        <f t="shared" si="10"/>
        <v>0</v>
      </c>
      <c r="BJ128" s="918">
        <f t="shared" si="10"/>
        <v>0</v>
      </c>
      <c r="BK128" s="918">
        <f t="shared" si="10"/>
        <v>0</v>
      </c>
      <c r="BL128" s="918">
        <f t="shared" si="10"/>
        <v>0</v>
      </c>
      <c r="BM128" s="918">
        <f t="shared" si="10"/>
        <v>0</v>
      </c>
      <c r="BN128" s="918">
        <f t="shared" si="10"/>
        <v>0</v>
      </c>
      <c r="BO128" s="918">
        <f t="shared" si="10"/>
        <v>0</v>
      </c>
      <c r="BP128" s="918">
        <f t="shared" si="10"/>
        <v>0</v>
      </c>
      <c r="BQ128" s="918">
        <f t="shared" si="10"/>
        <v>0</v>
      </c>
      <c r="BR128" s="918">
        <f t="shared" si="10"/>
        <v>0</v>
      </c>
      <c r="BS128" s="918">
        <f t="shared" si="10"/>
        <v>0</v>
      </c>
      <c r="BT128" s="918">
        <f t="shared" si="10"/>
        <v>0</v>
      </c>
      <c r="BU128" s="918">
        <f t="shared" si="10"/>
        <v>0</v>
      </c>
      <c r="BV128" s="918">
        <f t="shared" ref="BV128:DC128" si="11">SUM(BV$120:BV$127)</f>
        <v>0</v>
      </c>
      <c r="BW128" s="918">
        <f t="shared" si="11"/>
        <v>0</v>
      </c>
      <c r="BX128" s="918">
        <f t="shared" si="11"/>
        <v>0</v>
      </c>
      <c r="BY128" s="918">
        <f t="shared" si="11"/>
        <v>0</v>
      </c>
      <c r="BZ128" s="918">
        <f t="shared" si="11"/>
        <v>0</v>
      </c>
      <c r="CA128" s="918">
        <f t="shared" si="11"/>
        <v>0</v>
      </c>
      <c r="CB128" s="918">
        <f t="shared" si="11"/>
        <v>0</v>
      </c>
      <c r="CC128" s="918">
        <f t="shared" si="11"/>
        <v>0</v>
      </c>
      <c r="CD128" s="918">
        <f t="shared" si="11"/>
        <v>0</v>
      </c>
      <c r="CE128" s="918">
        <f t="shared" si="11"/>
        <v>0</v>
      </c>
      <c r="CF128" s="918">
        <f t="shared" si="11"/>
        <v>0</v>
      </c>
      <c r="CG128" s="918">
        <f t="shared" si="11"/>
        <v>0</v>
      </c>
      <c r="CH128" s="918">
        <f t="shared" si="11"/>
        <v>0</v>
      </c>
      <c r="CI128" s="918">
        <f t="shared" si="11"/>
        <v>0</v>
      </c>
      <c r="CJ128" s="918">
        <f t="shared" si="11"/>
        <v>0</v>
      </c>
      <c r="CK128" s="918">
        <f t="shared" si="11"/>
        <v>0</v>
      </c>
      <c r="CL128" s="918">
        <f t="shared" si="11"/>
        <v>0</v>
      </c>
      <c r="CM128" s="918">
        <f t="shared" si="11"/>
        <v>0</v>
      </c>
      <c r="CN128" s="918">
        <f t="shared" si="11"/>
        <v>0</v>
      </c>
      <c r="CO128" s="918">
        <f t="shared" si="11"/>
        <v>0</v>
      </c>
      <c r="CP128" s="918">
        <f t="shared" si="11"/>
        <v>0</v>
      </c>
      <c r="CQ128" s="918">
        <f t="shared" si="11"/>
        <v>0</v>
      </c>
      <c r="CR128" s="918">
        <f t="shared" si="11"/>
        <v>0</v>
      </c>
      <c r="CS128" s="918">
        <f t="shared" si="11"/>
        <v>0</v>
      </c>
      <c r="CT128" s="918">
        <f t="shared" si="11"/>
        <v>0</v>
      </c>
      <c r="CU128" s="918">
        <f t="shared" si="11"/>
        <v>0</v>
      </c>
      <c r="CV128" s="918">
        <f t="shared" si="11"/>
        <v>0</v>
      </c>
      <c r="CW128" s="918">
        <f t="shared" si="11"/>
        <v>0</v>
      </c>
      <c r="CX128" s="918">
        <f t="shared" si="11"/>
        <v>0</v>
      </c>
      <c r="CY128" s="918">
        <f t="shared" si="11"/>
        <v>0</v>
      </c>
      <c r="CZ128" s="918">
        <f t="shared" si="11"/>
        <v>0</v>
      </c>
      <c r="DA128" s="918">
        <f t="shared" si="11"/>
        <v>0</v>
      </c>
      <c r="DB128" s="918">
        <f t="shared" si="11"/>
        <v>0</v>
      </c>
      <c r="DC128" s="918">
        <f t="shared" si="11"/>
        <v>0</v>
      </c>
      <c r="DD128" s="916"/>
      <c r="DE128" s="917"/>
    </row>
    <row r="129" spans="2:109" ht="9" customHeight="1" thickBot="1" x14ac:dyDescent="0.3">
      <c r="B129" s="252"/>
      <c r="C129" s="265"/>
      <c r="D129" s="254"/>
      <c r="E129" s="255"/>
      <c r="F129" s="255"/>
      <c r="G129" s="255"/>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253"/>
      <c r="AS129" s="253"/>
      <c r="AT129" s="253"/>
      <c r="AU129" s="253"/>
      <c r="AV129" s="253"/>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c r="BV129" s="253"/>
      <c r="BW129" s="253"/>
      <c r="BX129" s="253"/>
      <c r="BY129" s="253"/>
      <c r="BZ129" s="253"/>
      <c r="CA129" s="253"/>
      <c r="CB129" s="253"/>
      <c r="CC129" s="253"/>
      <c r="CD129" s="253"/>
      <c r="CE129" s="253"/>
      <c r="CF129" s="253"/>
      <c r="CG129" s="253"/>
      <c r="CH129" s="253"/>
      <c r="CI129" s="253"/>
      <c r="CJ129" s="253"/>
      <c r="CK129" s="253"/>
      <c r="CL129" s="253"/>
      <c r="CM129" s="253"/>
      <c r="CN129" s="253"/>
      <c r="CO129" s="253"/>
      <c r="CP129" s="253"/>
      <c r="CQ129" s="253"/>
      <c r="CR129" s="253"/>
      <c r="CS129" s="253"/>
      <c r="CT129" s="253"/>
      <c r="CU129" s="253"/>
      <c r="CV129" s="253"/>
      <c r="CW129" s="253"/>
      <c r="CX129" s="253"/>
      <c r="CY129" s="253"/>
      <c r="CZ129" s="253"/>
      <c r="DA129" s="253"/>
      <c r="DB129" s="253"/>
      <c r="DC129" s="253"/>
      <c r="DD129" s="253"/>
      <c r="DE129" s="256"/>
    </row>
    <row r="130" spans="2:109" x14ac:dyDescent="0.25">
      <c r="D130" s="257"/>
    </row>
    <row r="131" spans="2:109" x14ac:dyDescent="0.25">
      <c r="C131" s="86"/>
      <c r="D131" s="86"/>
      <c r="E131" s="86"/>
      <c r="F131" s="86"/>
      <c r="G131" s="86"/>
    </row>
    <row r="132" spans="2:109" x14ac:dyDescent="0.25">
      <c r="D132" s="257"/>
      <c r="E132" s="86"/>
    </row>
    <row r="133" spans="2:109" x14ac:dyDescent="0.25">
      <c r="D133" s="257"/>
      <c r="E133" s="86"/>
    </row>
    <row r="134" spans="2:109" x14ac:dyDescent="0.25">
      <c r="D134" s="257"/>
      <c r="E134" s="86"/>
    </row>
    <row r="135" spans="2:109" x14ac:dyDescent="0.25">
      <c r="D135" s="257"/>
      <c r="E135" s="86"/>
    </row>
    <row r="136" spans="2:109" x14ac:dyDescent="0.25">
      <c r="D136" s="257"/>
      <c r="E136" s="86"/>
    </row>
    <row r="137" spans="2:109" x14ac:dyDescent="0.25">
      <c r="D137" s="257"/>
      <c r="E137" s="86"/>
    </row>
    <row r="138" spans="2:109" x14ac:dyDescent="0.25">
      <c r="D138" s="257"/>
      <c r="E138" s="86"/>
    </row>
    <row r="139" spans="2:109" x14ac:dyDescent="0.25">
      <c r="D139" s="257"/>
      <c r="E139" s="86"/>
    </row>
    <row r="140" spans="2:109" x14ac:dyDescent="0.25">
      <c r="D140" s="257"/>
      <c r="E140" s="86"/>
    </row>
    <row r="141" spans="2:109" x14ac:dyDescent="0.25">
      <c r="D141" s="257"/>
      <c r="E141" s="86"/>
    </row>
    <row r="142" spans="2:109" x14ac:dyDescent="0.25">
      <c r="D142" s="257"/>
      <c r="E142" s="86"/>
    </row>
    <row r="143" spans="2:109" x14ac:dyDescent="0.25">
      <c r="D143" s="257"/>
      <c r="E143" s="86"/>
    </row>
    <row r="144" spans="2:109" x14ac:dyDescent="0.25">
      <c r="D144" s="257"/>
      <c r="E144" s="86"/>
    </row>
    <row r="145" spans="4:5" x14ac:dyDescent="0.25">
      <c r="D145" s="257"/>
      <c r="E145" s="86"/>
    </row>
    <row r="146" spans="4:5" x14ac:dyDescent="0.25">
      <c r="D146" s="257"/>
      <c r="E146" s="86"/>
    </row>
    <row r="147" spans="4:5" x14ac:dyDescent="0.25">
      <c r="D147" s="257"/>
    </row>
    <row r="148" spans="4:5" x14ac:dyDescent="0.25">
      <c r="D148" s="257"/>
    </row>
    <row r="149" spans="4:5" x14ac:dyDescent="0.25">
      <c r="D149" s="257"/>
    </row>
    <row r="150" spans="4:5" x14ac:dyDescent="0.25">
      <c r="D150" s="257"/>
    </row>
    <row r="151" spans="4:5" x14ac:dyDescent="0.25">
      <c r="D151" s="257"/>
    </row>
    <row r="152" spans="4:5" x14ac:dyDescent="0.25">
      <c r="D152" s="257"/>
    </row>
    <row r="153" spans="4:5" x14ac:dyDescent="0.25">
      <c r="D153" s="257"/>
    </row>
    <row r="154" spans="4:5" x14ac:dyDescent="0.25">
      <c r="D154" s="257"/>
    </row>
  </sheetData>
  <sheetProtection algorithmName="SHA-512" hashValue="9JlN746dW5hbiauQxZqL8WKB8tv4ccrJxykoWH8DTWeXIi7Cxp0fDLHTB3I6d17GIpe5oYDrwuFoujrDE2mJxQ==" saltValue="WUTUJoCowWtqjksblkLMXw==" spinCount="100000" sheet="1" objects="1" scenarios="1" selectLockedCells="1"/>
  <mergeCells count="3">
    <mergeCell ref="D4:D7"/>
    <mergeCell ref="H32:J32"/>
    <mergeCell ref="H52:J52"/>
  </mergeCells>
  <conditionalFormatting sqref="D105:D110">
    <cfRule type="duplicateValues" dxfId="96" priority="78"/>
  </conditionalFormatting>
  <conditionalFormatting sqref="F18">
    <cfRule type="expression" dxfId="95" priority="77">
      <formula>IF(F$7=0,1,0)</formula>
    </cfRule>
  </conditionalFormatting>
  <conditionalFormatting sqref="F24">
    <cfRule type="expression" dxfId="94" priority="76">
      <formula>IF(F$7=0,1,0)</formula>
    </cfRule>
  </conditionalFormatting>
  <conditionalFormatting sqref="F28">
    <cfRule type="expression" dxfId="93" priority="75">
      <formula>IF(F$7=0,1,0)</formula>
    </cfRule>
  </conditionalFormatting>
  <conditionalFormatting sqref="F48">
    <cfRule type="expression" dxfId="92" priority="74">
      <formula>IF(F$7=0,1,0)</formula>
    </cfRule>
  </conditionalFormatting>
  <conditionalFormatting sqref="F67">
    <cfRule type="expression" dxfId="91" priority="73">
      <formula>IF(F$7=0,1,0)</formula>
    </cfRule>
  </conditionalFormatting>
  <conditionalFormatting sqref="F77">
    <cfRule type="expression" dxfId="90" priority="72">
      <formula>IF(F$7=0,1,0)</formula>
    </cfRule>
  </conditionalFormatting>
  <conditionalFormatting sqref="F90">
    <cfRule type="expression" dxfId="89" priority="71">
      <formula>IF(F$7=0,1,0)</formula>
    </cfRule>
  </conditionalFormatting>
  <conditionalFormatting sqref="F98">
    <cfRule type="expression" dxfId="88" priority="70">
      <formula>IF(F$7=0,1,0)</formula>
    </cfRule>
  </conditionalFormatting>
  <conditionalFormatting sqref="C39:G42">
    <cfRule type="expression" dxfId="87" priority="61">
      <formula>$F$37="No"</formula>
    </cfRule>
  </conditionalFormatting>
  <conditionalFormatting sqref="F18">
    <cfRule type="expression" dxfId="86" priority="58">
      <formula>IF(F$7=0,1,0)</formula>
    </cfRule>
  </conditionalFormatting>
  <conditionalFormatting sqref="F24">
    <cfRule type="expression" dxfId="85" priority="57">
      <formula>IF(F$7=0,1,0)</formula>
    </cfRule>
  </conditionalFormatting>
  <conditionalFormatting sqref="F28">
    <cfRule type="expression" dxfId="84" priority="56">
      <formula>IF(F$7=0,1,0)</formula>
    </cfRule>
  </conditionalFormatting>
  <conditionalFormatting sqref="F48">
    <cfRule type="expression" dxfId="83" priority="55">
      <formula>IF(F$7=0,1,0)</formula>
    </cfRule>
  </conditionalFormatting>
  <conditionalFormatting sqref="F67">
    <cfRule type="expression" dxfId="82" priority="54">
      <formula>IF(F$7=0,1,0)</formula>
    </cfRule>
  </conditionalFormatting>
  <conditionalFormatting sqref="F77">
    <cfRule type="expression" dxfId="81" priority="53">
      <formula>IF(F$7=0,1,0)</formula>
    </cfRule>
  </conditionalFormatting>
  <conditionalFormatting sqref="F90">
    <cfRule type="expression" dxfId="80" priority="52">
      <formula>IF(F$7=0,1,0)</formula>
    </cfRule>
  </conditionalFormatting>
  <conditionalFormatting sqref="F98">
    <cfRule type="expression" dxfId="79" priority="51">
      <formula>IF(F$7=0,1,0)</formula>
    </cfRule>
  </conditionalFormatting>
  <conditionalFormatting sqref="J38:DD38 H6:DD13 H38:H39 I39:DD39 H49:DD51 H56:DD83 H19:H33 K19:DD33 I19:J31 AQ14:DD18 AQ46:DD48 AQ105:DD110 H34:K34 I36:I38 J36 K35:DD37 H35:H36 M34:DD34 DD40 H41:DD45 H111:DD128 K52:DD53 K54 H55:K55 L54:DD55 H87:DD104 Z85:DD86 AH84:DD84">
    <cfRule type="expression" dxfId="78" priority="19">
      <formula>IF(H$7=0,1,0)</formula>
    </cfRule>
  </conditionalFormatting>
  <conditionalFormatting sqref="K28:L28">
    <cfRule type="expression" dxfId="77" priority="18">
      <formula>IF(K$6=0,1,0)</formula>
    </cfRule>
  </conditionalFormatting>
  <conditionalFormatting sqref="K28:L28">
    <cfRule type="expression" dxfId="76" priority="17">
      <formula>IF(K$6=0,1,0)</formula>
    </cfRule>
  </conditionalFormatting>
  <conditionalFormatting sqref="H39:DC42">
    <cfRule type="expression" dxfId="75" priority="16">
      <formula>$F$37="No"</formula>
    </cfRule>
  </conditionalFormatting>
  <conditionalFormatting sqref="H52">
    <cfRule type="expression" dxfId="74" priority="15">
      <formula>IF(H$7=0,1,0)</formula>
    </cfRule>
  </conditionalFormatting>
  <conditionalFormatting sqref="H14:AP18">
    <cfRule type="expression" dxfId="73" priority="14">
      <formula>IF(H$7=0,1,0)</formula>
    </cfRule>
  </conditionalFormatting>
  <conditionalFormatting sqref="Z46:AP48">
    <cfRule type="expression" dxfId="72" priority="13">
      <formula>IF(Z$7=0,1,0)</formula>
    </cfRule>
  </conditionalFormatting>
  <conditionalFormatting sqref="H110:AP110 I106:AP109 AG105:AP105">
    <cfRule type="expression" dxfId="71" priority="12">
      <formula>IF(H$7=0,1,0)</formula>
    </cfRule>
  </conditionalFormatting>
  <conditionalFormatting sqref="H33:J35">
    <cfRule type="expression" dxfId="70" priority="11">
      <formula>IF(H$7=0,1,0)</formula>
    </cfRule>
  </conditionalFormatting>
  <conditionalFormatting sqref="L34">
    <cfRule type="expression" dxfId="69" priority="10">
      <formula>IF(L$7=0,1,0)</formula>
    </cfRule>
  </conditionalFormatting>
  <conditionalFormatting sqref="H40:DC40">
    <cfRule type="expression" dxfId="68" priority="9">
      <formula>IF(H$7=0,1,0)</formula>
    </cfRule>
  </conditionalFormatting>
  <conditionalFormatting sqref="H40:DC40">
    <cfRule type="expression" dxfId="67" priority="8">
      <formula>IF(H$7=0,1,0)</formula>
    </cfRule>
  </conditionalFormatting>
  <conditionalFormatting sqref="I53:J54">
    <cfRule type="expression" dxfId="66" priority="7">
      <formula>IF(I$7=0,1,0)</formula>
    </cfRule>
  </conditionalFormatting>
  <conditionalFormatting sqref="H53:H54">
    <cfRule type="expression" dxfId="65" priority="6">
      <formula>IF(H$7=0,1,0)</formula>
    </cfRule>
  </conditionalFormatting>
  <conditionalFormatting sqref="H46:Y48">
    <cfRule type="expression" dxfId="64" priority="5">
      <formula>IF(H$7=0,1,0)</formula>
    </cfRule>
  </conditionalFormatting>
  <conditionalFormatting sqref="H85:Y86 H84:L84">
    <cfRule type="expression" dxfId="63" priority="4">
      <formula>IF(H$7=0,1,0)</formula>
    </cfRule>
  </conditionalFormatting>
  <conditionalFormatting sqref="I106:Y109">
    <cfRule type="expression" dxfId="62" priority="3">
      <formula>IF(I$6=0,1,0)</formula>
    </cfRule>
  </conditionalFormatting>
  <conditionalFormatting sqref="H105:H109 I105:AF105">
    <cfRule type="expression" dxfId="61" priority="2">
      <formula>IF(H$7=0,1,0)</formula>
    </cfRule>
  </conditionalFormatting>
  <conditionalFormatting sqref="M84:AG84">
    <cfRule type="expression" dxfId="60" priority="1">
      <formula>IF(M$7=0,1,0)</formula>
    </cfRule>
  </conditionalFormatting>
  <dataValidations count="6">
    <dataValidation type="decimal" allowBlank="1" showInputMessage="1" showErrorMessage="1" error="Percentage only between -200% and +200 %" sqref="F34:G34 F54:G54" xr:uid="{00000000-0002-0000-1000-000000000000}">
      <formula1>-2</formula1>
      <formula2>2</formula2>
    </dataValidation>
    <dataValidation type="list" allowBlank="1" showInputMessage="1" showErrorMessage="1" error="Please select an option from the dropdown menu." sqref="D105:D110" xr:uid="{00000000-0002-0000-1000-000001000000}">
      <formula1>LookupArray10</formula1>
    </dataValidation>
    <dataValidation type="decimal" allowBlank="1" showInputMessage="1" showErrorMessage="1" error="Numbers only" sqref="H113:DC113 H46:DC48 H59:DC67 H69:DC77 H39:DC42 H98:DC98 H85:AG90 H26:DC28 H14:DC18 H126:DC126 H20:DC24 H115:DC115 AH84:DC90 AH105:DC110 H107:AG110" xr:uid="{00000000-0002-0000-1000-000002000000}">
      <formula1>-100000000000000</formula1>
      <formula2>100000000000000</formula2>
    </dataValidation>
    <dataValidation allowBlank="1" showInputMessage="1" showErrorMessage="1" error="Numbers only" sqref="F24 F98 F90 F77 F67 F48 F28 F18" xr:uid="{00000000-0002-0000-1000-000003000000}"/>
    <dataValidation type="list" allowBlank="1" showInputMessage="1" showErrorMessage="1" error="Please select an option from the dropdown menu." sqref="F37:G37" xr:uid="{00000000-0002-0000-1000-000004000000}">
      <formula1>LookupArray2</formula1>
    </dataValidation>
    <dataValidation type="list" allowBlank="1" showInputMessage="1" showErrorMessage="1" sqref="D113" xr:uid="{00000000-0002-0000-1000-000005000000}">
      <formula1>lkpGreenHouseGases</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7906" r:id="rId3" name="Button 18">
              <controlPr defaultSize="0" print="0" autoFill="0" autoPict="0" macro="[0]!Button21_Click">
                <anchor moveWithCells="1" sizeWithCells="1">
                  <from>
                    <xdr:col>4</xdr:col>
                    <xdr:colOff>752475</xdr:colOff>
                    <xdr:row>2</xdr:row>
                    <xdr:rowOff>85725</xdr:rowOff>
                  </from>
                  <to>
                    <xdr:col>6</xdr:col>
                    <xdr:colOff>209550</xdr:colOff>
                    <xdr:row>4</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FFC000"/>
    <pageSetUpPr autoPageBreaks="0"/>
  </sheetPr>
  <dimension ref="B1:DE154"/>
  <sheetViews>
    <sheetView zoomScale="70" zoomScaleNormal="70" workbookViewId="0">
      <pane xSplit="7" ySplit="7" topLeftCell="H113" activePane="bottomRight" state="frozen"/>
      <selection activeCell="F271" sqref="F271"/>
      <selection pane="topRight" activeCell="F271" sqref="F271"/>
      <selection pane="bottomLeft" activeCell="F271" sqref="F271"/>
      <selection pane="bottomRight" activeCell="H84" sqref="H84"/>
    </sheetView>
  </sheetViews>
  <sheetFormatPr defaultColWidth="9.140625" defaultRowHeight="15" x14ac:dyDescent="0.25"/>
  <cols>
    <col min="1" max="1" width="2.28515625" style="86" customWidth="1"/>
    <col min="2" max="2" width="1.7109375" style="86" customWidth="1"/>
    <col min="3" max="3" width="7.7109375" style="258" customWidth="1"/>
    <col min="4" max="4" width="56.85546875" style="228" customWidth="1"/>
    <col min="5" max="5" width="13" style="87" customWidth="1"/>
    <col min="6" max="6" width="22.28515625" style="87" customWidth="1"/>
    <col min="7" max="7" width="4" style="87" customWidth="1"/>
    <col min="8" max="9" width="9.7109375" style="86" customWidth="1"/>
    <col min="10" max="12" width="9.140625" style="86"/>
    <col min="13" max="13" width="8.85546875" style="86" bestFit="1" customWidth="1"/>
    <col min="14" max="107" width="9.140625" style="86"/>
    <col min="108" max="108" width="3" style="86" customWidth="1"/>
    <col min="109" max="109" width="3.140625" style="86" customWidth="1"/>
    <col min="110" max="16384" width="9.140625" style="86"/>
  </cols>
  <sheetData>
    <row r="1" spans="2:109" ht="49.5" customHeight="1" thickBot="1" x14ac:dyDescent="0.3">
      <c r="B1" s="788" t="str">
        <f>"---- " &amp; IF($C$9&lt;&gt;"Nothing Selected - Do not Complete this Section","Step 8 - Data Input - " &amp; C9, "Step 8 - Data Input - Option 4") &amp; " ----"</f>
        <v>---- Step 8 - Data Input - Option 4 ----</v>
      </c>
    </row>
    <row r="2" spans="2:109" ht="6.75" customHeight="1" x14ac:dyDescent="0.25">
      <c r="B2" s="229"/>
      <c r="C2" s="259"/>
      <c r="D2" s="231"/>
      <c r="E2" s="232"/>
      <c r="F2" s="232"/>
      <c r="G2" s="232"/>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3"/>
    </row>
    <row r="3" spans="2:109" ht="7.5" customHeight="1" x14ac:dyDescent="0.25">
      <c r="B3" s="217"/>
      <c r="C3" s="590"/>
      <c r="D3" s="591"/>
      <c r="E3" s="592"/>
      <c r="F3" s="593"/>
      <c r="G3" s="576"/>
      <c r="H3" s="366"/>
      <c r="I3" s="366"/>
      <c r="J3" s="366"/>
      <c r="K3" s="366"/>
      <c r="L3" s="366"/>
      <c r="M3" s="366"/>
      <c r="N3" s="366"/>
      <c r="O3" s="366"/>
      <c r="P3" s="366"/>
      <c r="Q3" s="366"/>
      <c r="R3" s="366"/>
      <c r="S3" s="366"/>
      <c r="T3" s="366"/>
      <c r="U3" s="366"/>
      <c r="V3" s="366"/>
      <c r="W3" s="366"/>
      <c r="X3" s="366"/>
      <c r="Y3" s="366"/>
      <c r="Z3" s="366"/>
      <c r="AA3" s="366"/>
      <c r="AB3" s="366"/>
      <c r="AC3" s="366"/>
      <c r="AD3" s="366"/>
      <c r="AE3" s="366"/>
      <c r="AF3" s="366"/>
      <c r="AG3" s="366"/>
      <c r="AH3" s="366"/>
      <c r="AI3" s="366"/>
      <c r="AJ3" s="366"/>
      <c r="AK3" s="366"/>
      <c r="AL3" s="366"/>
      <c r="AM3" s="366"/>
      <c r="AN3" s="366"/>
      <c r="AO3" s="366"/>
      <c r="AP3" s="366"/>
      <c r="AQ3" s="366"/>
      <c r="AR3" s="366"/>
      <c r="AS3" s="366"/>
      <c r="AT3" s="366"/>
      <c r="AU3" s="366"/>
      <c r="AV3" s="366"/>
      <c r="AW3" s="366"/>
      <c r="AX3" s="366"/>
      <c r="AY3" s="366"/>
      <c r="AZ3" s="366"/>
      <c r="BA3" s="366"/>
      <c r="BB3" s="366"/>
      <c r="BC3" s="366"/>
      <c r="BD3" s="366"/>
      <c r="BE3" s="366"/>
      <c r="BF3" s="366"/>
      <c r="BG3" s="366"/>
      <c r="BH3" s="366"/>
      <c r="BI3" s="366"/>
      <c r="BJ3" s="366"/>
      <c r="BK3" s="366"/>
      <c r="BL3" s="366"/>
      <c r="BM3" s="366"/>
      <c r="BN3" s="366"/>
      <c r="BO3" s="366"/>
      <c r="BP3" s="366"/>
      <c r="BQ3" s="366"/>
      <c r="BR3" s="366"/>
      <c r="BS3" s="366"/>
      <c r="BT3" s="366"/>
      <c r="BU3" s="366"/>
      <c r="BV3" s="366"/>
      <c r="BW3" s="366"/>
      <c r="BX3" s="366"/>
      <c r="BY3" s="366"/>
      <c r="BZ3" s="366"/>
      <c r="CA3" s="366"/>
      <c r="CB3" s="366"/>
      <c r="CC3" s="366"/>
      <c r="CD3" s="366"/>
      <c r="CE3" s="366"/>
      <c r="CF3" s="366"/>
      <c r="CG3" s="366"/>
      <c r="CH3" s="366"/>
      <c r="CI3" s="366"/>
      <c r="CJ3" s="366"/>
      <c r="CK3" s="366"/>
      <c r="CL3" s="366"/>
      <c r="CM3" s="366"/>
      <c r="CN3" s="366"/>
      <c r="CO3" s="366"/>
      <c r="CP3" s="366"/>
      <c r="CQ3" s="366"/>
      <c r="CR3" s="366"/>
      <c r="CS3" s="366"/>
      <c r="CT3" s="366"/>
      <c r="CU3" s="366"/>
      <c r="CV3" s="366"/>
      <c r="CW3" s="366"/>
      <c r="CX3" s="366"/>
      <c r="CY3" s="366"/>
      <c r="CZ3" s="366"/>
      <c r="DA3" s="366"/>
      <c r="DB3" s="366"/>
      <c r="DC3" s="366"/>
      <c r="DD3" s="366"/>
      <c r="DE3" s="220"/>
    </row>
    <row r="4" spans="2:109" ht="36" customHeight="1" x14ac:dyDescent="0.25">
      <c r="B4" s="217"/>
      <c r="C4" s="590"/>
      <c r="D4" s="1033"/>
      <c r="E4" s="594"/>
      <c r="F4" s="595"/>
      <c r="G4" s="594"/>
      <c r="H4" s="594"/>
      <c r="I4" s="594"/>
      <c r="J4" s="594"/>
      <c r="K4" s="594"/>
      <c r="L4" s="594"/>
      <c r="M4" s="594"/>
      <c r="N4" s="594"/>
      <c r="O4" s="366"/>
      <c r="P4" s="366"/>
      <c r="Q4" s="366"/>
      <c r="R4" s="366"/>
      <c r="S4" s="366"/>
      <c r="T4" s="366"/>
      <c r="U4" s="366"/>
      <c r="V4" s="366"/>
      <c r="W4" s="366"/>
      <c r="X4" s="366"/>
      <c r="Y4" s="366"/>
      <c r="Z4" s="366"/>
      <c r="AA4" s="366"/>
      <c r="AB4" s="366"/>
      <c r="AC4" s="366"/>
      <c r="AD4" s="366"/>
      <c r="AE4" s="366"/>
      <c r="AF4" s="366"/>
      <c r="AG4" s="366"/>
      <c r="AH4" s="366"/>
      <c r="AI4" s="366"/>
      <c r="AJ4" s="366"/>
      <c r="AK4" s="366"/>
      <c r="AL4" s="366"/>
      <c r="AM4" s="366"/>
      <c r="AN4" s="366"/>
      <c r="AO4" s="366"/>
      <c r="AP4" s="366"/>
      <c r="AQ4" s="366"/>
      <c r="AR4" s="366"/>
      <c r="AS4" s="366"/>
      <c r="AT4" s="366"/>
      <c r="AU4" s="366"/>
      <c r="AV4" s="366"/>
      <c r="AW4" s="366"/>
      <c r="AX4" s="366"/>
      <c r="AY4" s="366"/>
      <c r="AZ4" s="366"/>
      <c r="BA4" s="366"/>
      <c r="BB4" s="366"/>
      <c r="BC4" s="366"/>
      <c r="BD4" s="366"/>
      <c r="BE4" s="366"/>
      <c r="BF4" s="366"/>
      <c r="BG4" s="366"/>
      <c r="BH4" s="366"/>
      <c r="BI4" s="366"/>
      <c r="BJ4" s="366"/>
      <c r="BK4" s="366"/>
      <c r="BL4" s="366"/>
      <c r="BM4" s="366"/>
      <c r="BN4" s="366"/>
      <c r="BO4" s="366"/>
      <c r="BP4" s="366"/>
      <c r="BQ4" s="366"/>
      <c r="BR4" s="366"/>
      <c r="BS4" s="366"/>
      <c r="BT4" s="366"/>
      <c r="BU4" s="366"/>
      <c r="BV4" s="366"/>
      <c r="BW4" s="366"/>
      <c r="BX4" s="366"/>
      <c r="BY4" s="366"/>
      <c r="BZ4" s="366"/>
      <c r="CA4" s="366"/>
      <c r="CB4" s="366"/>
      <c r="CC4" s="366"/>
      <c r="CD4" s="366"/>
      <c r="CE4" s="366"/>
      <c r="CF4" s="366"/>
      <c r="CG4" s="366"/>
      <c r="CH4" s="366"/>
      <c r="CI4" s="366"/>
      <c r="CJ4" s="366"/>
      <c r="CK4" s="366"/>
      <c r="CL4" s="366"/>
      <c r="CM4" s="366"/>
      <c r="CN4" s="366"/>
      <c r="CO4" s="366"/>
      <c r="CP4" s="366"/>
      <c r="CQ4" s="366"/>
      <c r="CR4" s="366"/>
      <c r="CS4" s="366"/>
      <c r="CT4" s="366"/>
      <c r="CU4" s="366"/>
      <c r="CV4" s="366"/>
      <c r="CW4" s="366"/>
      <c r="CX4" s="366"/>
      <c r="CY4" s="366"/>
      <c r="CZ4" s="366"/>
      <c r="DA4" s="366"/>
      <c r="DB4" s="366"/>
      <c r="DC4" s="366"/>
      <c r="DD4" s="366"/>
      <c r="DE4" s="220"/>
    </row>
    <row r="5" spans="2:109" ht="14.25" customHeight="1" x14ac:dyDescent="0.25">
      <c r="B5" s="217"/>
      <c r="C5" s="590"/>
      <c r="D5" s="1033"/>
      <c r="E5" s="791"/>
      <c r="F5" s="791"/>
      <c r="G5" s="791"/>
      <c r="H5" s="791" t="e">
        <f>IF(AND(SUM(H30,H50,H79,H100,H117,H128,#REF!)&lt;&gt;0,H7=0),1,0)</f>
        <v>#REF!</v>
      </c>
      <c r="I5" s="791" t="e">
        <f>IF(AND(SUM(I30,I50,I79,I100,I117,I128,#REF!)&lt;&gt;0,I7=0),1,0)</f>
        <v>#REF!</v>
      </c>
      <c r="J5" s="791" t="e">
        <f>IF(AND(SUM(J30,J50,J79,J100,J117,J128,#REF!)&lt;&gt;0,J7=0),1,0)</f>
        <v>#REF!</v>
      </c>
      <c r="K5" s="791" t="e">
        <f>IF(AND(SUM(K30,K50,K79,K100,K117,K128,#REF!)&lt;&gt;0,K7=0),1,0)</f>
        <v>#REF!</v>
      </c>
      <c r="L5" s="791" t="e">
        <f>IF(AND(SUM(L30,L50,L79,L100,L117,L128,#REF!)&lt;&gt;0,L7=0),1,0)</f>
        <v>#REF!</v>
      </c>
      <c r="M5" s="791" t="e">
        <f>IF(AND(SUM(M30,M50,M79,M100,M117,M128,#REF!)&lt;&gt;0,M7=0),1,0)</f>
        <v>#REF!</v>
      </c>
      <c r="N5" s="791" t="e">
        <f>IF(AND(SUM(N30,N50,N79,N100,N117,N128,#REF!)&lt;&gt;0,N7=0),1,0)</f>
        <v>#REF!</v>
      </c>
      <c r="O5" s="791" t="e">
        <f>IF(AND(SUM(O30,O50,O79,O100,O117,O128,#REF!)&lt;&gt;0,O7=0),1,0)</f>
        <v>#REF!</v>
      </c>
      <c r="P5" s="791" t="e">
        <f>IF(AND(SUM(P30,P50,P79,P100,P117,P128,#REF!)&lt;&gt;0,P7=0),1,0)</f>
        <v>#REF!</v>
      </c>
      <c r="Q5" s="791" t="e">
        <f>IF(AND(SUM(Q30,Q50,Q79,Q100,Q117,Q128,#REF!)&lt;&gt;0,Q7=0),1,0)</f>
        <v>#REF!</v>
      </c>
      <c r="R5" s="791" t="e">
        <f>IF(AND(SUM(R30,R50,R79,R100,R117,R128,#REF!)&lt;&gt;0,R7=0),1,0)</f>
        <v>#REF!</v>
      </c>
      <c r="S5" s="791" t="e">
        <f>IF(AND(SUM(S30,S50,S79,S100,S117,S128,#REF!)&lt;&gt;0,S7=0),1,0)</f>
        <v>#REF!</v>
      </c>
      <c r="T5" s="791" t="e">
        <f>IF(AND(SUM(T30,T50,T79,T100,T117,T128,#REF!)&lt;&gt;0,T7=0),1,0)</f>
        <v>#REF!</v>
      </c>
      <c r="U5" s="791" t="e">
        <f>IF(AND(SUM(U30,U50,U79,U100,U117,U128,#REF!)&lt;&gt;0,U7=0),1,0)</f>
        <v>#REF!</v>
      </c>
      <c r="V5" s="791" t="e">
        <f>IF(AND(SUM(V30,V50,V79,V100,V117,V128,#REF!)&lt;&gt;0,V7=0),1,0)</f>
        <v>#REF!</v>
      </c>
      <c r="W5" s="791" t="e">
        <f>IF(AND(SUM(W30,W50,W79,W100,W117,W128,#REF!)&lt;&gt;0,W7=0),1,0)</f>
        <v>#REF!</v>
      </c>
      <c r="X5" s="791" t="e">
        <f>IF(AND(SUM(X30,X50,X79,X100,X117,X128,#REF!)&lt;&gt;0,X7=0),1,0)</f>
        <v>#REF!</v>
      </c>
      <c r="Y5" s="791" t="e">
        <f>IF(AND(SUM(Y30,Y50,Y79,Y100,Y117,Y128,#REF!)&lt;&gt;0,Y7=0),1,0)</f>
        <v>#REF!</v>
      </c>
      <c r="Z5" s="791" t="e">
        <f>IF(AND(SUM(Z30,Z50,Z79,Z100,Z117,Z128,#REF!)&lt;&gt;0,Z7=0),1,0)</f>
        <v>#REF!</v>
      </c>
      <c r="AA5" s="791" t="e">
        <f>IF(AND(SUM(AA30,AA50,AA79,AA100,AA117,AA128,#REF!)&lt;&gt;0,AA7=0),1,0)</f>
        <v>#REF!</v>
      </c>
      <c r="AB5" s="791" t="e">
        <f>IF(AND(SUM(AB30,AB50,AB79,AB100,AB117,AB128,#REF!)&lt;&gt;0,AB7=0),1,0)</f>
        <v>#REF!</v>
      </c>
      <c r="AC5" s="791" t="e">
        <f>IF(AND(SUM(AC30,AC50,AC79,AC100,AC117,AC128,#REF!)&lt;&gt;0,AC7=0),1,0)</f>
        <v>#REF!</v>
      </c>
      <c r="AD5" s="791" t="e">
        <f>IF(AND(SUM(AD30,AD50,AD79,AD100,AD117,AD128,#REF!)&lt;&gt;0,AD7=0),1,0)</f>
        <v>#REF!</v>
      </c>
      <c r="AE5" s="791" t="e">
        <f>IF(AND(SUM(AE30,AE50,AE79,AE100,AE117,AE128,#REF!)&lt;&gt;0,AE7=0),1,0)</f>
        <v>#REF!</v>
      </c>
      <c r="AF5" s="791" t="e">
        <f>IF(AND(SUM(AF30,AF50,AF79,AF100,AF117,AF128,#REF!)&lt;&gt;0,AF7=0),1,0)</f>
        <v>#REF!</v>
      </c>
      <c r="AG5" s="791" t="e">
        <f>IF(AND(SUM(AG30,AG50,AG79,AG100,AG117,AG128,#REF!)&lt;&gt;0,AG7=0),1,0)</f>
        <v>#REF!</v>
      </c>
      <c r="AH5" s="791" t="e">
        <f>IF(AND(SUM(AH30,AH50,AH79,AH100,AH117,AH128,#REF!)&lt;&gt;0,AH7=0),1,0)</f>
        <v>#REF!</v>
      </c>
      <c r="AI5" s="791" t="e">
        <f>IF(AND(SUM(AI30,AI50,AI79,AI100,AI117,AI128,#REF!)&lt;&gt;0,AI7=0),1,0)</f>
        <v>#REF!</v>
      </c>
      <c r="AJ5" s="791" t="e">
        <f>IF(AND(SUM(AJ30,AJ50,AJ79,AJ100,AJ117,AJ128,#REF!)&lt;&gt;0,AJ7=0),1,0)</f>
        <v>#REF!</v>
      </c>
      <c r="AK5" s="791" t="e">
        <f>IF(AND(SUM(AK30,AK50,AK79,AK100,AK117,AK128,#REF!)&lt;&gt;0,AK7=0),1,0)</f>
        <v>#REF!</v>
      </c>
      <c r="AL5" s="791" t="e">
        <f>IF(AND(SUM(AL30,AL50,AL79,AL100,AL117,AL128,#REF!)&lt;&gt;0,AL7=0),1,0)</f>
        <v>#REF!</v>
      </c>
      <c r="AM5" s="791" t="e">
        <f>IF(AND(SUM(AM30,AM50,AM79,AM100,AM117,AM128,#REF!)&lt;&gt;0,AM7=0),1,0)</f>
        <v>#REF!</v>
      </c>
      <c r="AN5" s="791" t="e">
        <f>IF(AND(SUM(AN30,AN50,AN79,AN100,AN117,AN128,#REF!)&lt;&gt;0,AN7=0),1,0)</f>
        <v>#REF!</v>
      </c>
      <c r="AO5" s="791" t="e">
        <f>IF(AND(SUM(AO30,AO50,AO79,AO100,AO117,AO128,#REF!)&lt;&gt;0,AO7=0),1,0)</f>
        <v>#REF!</v>
      </c>
      <c r="AP5" s="791" t="e">
        <f>IF(AND(SUM(AP30,AP50,AP79,AP100,AP117,AP128,#REF!)&lt;&gt;0,AP7=0),1,0)</f>
        <v>#REF!</v>
      </c>
      <c r="AQ5" s="791" t="e">
        <f>IF(AND(SUM(AQ30,AQ50,AQ79,AQ100,AQ117,AQ128,#REF!)&lt;&gt;0,AQ7=0),1,0)</f>
        <v>#REF!</v>
      </c>
      <c r="AR5" s="791" t="e">
        <f>IF(AND(SUM(AR30,AR50,AR79,AR100,AR117,AR128,#REF!)&lt;&gt;0,AR7=0),1,0)</f>
        <v>#REF!</v>
      </c>
      <c r="AS5" s="791" t="e">
        <f>IF(AND(SUM(AS30,AS50,AS79,AS100,AS117,AS128,#REF!)&lt;&gt;0,AS7=0),1,0)</f>
        <v>#REF!</v>
      </c>
      <c r="AT5" s="791" t="e">
        <f>IF(AND(SUM(AT30,AT50,AT79,AT100,AT117,AT128,#REF!)&lt;&gt;0,AT7=0),1,0)</f>
        <v>#REF!</v>
      </c>
      <c r="AU5" s="791" t="e">
        <f>IF(AND(SUM(AU30,AU50,AU79,AU100,AU117,AU128,#REF!)&lt;&gt;0,AU7=0),1,0)</f>
        <v>#REF!</v>
      </c>
      <c r="AV5" s="791" t="e">
        <f>IF(AND(SUM(AV30,AV50,AV79,AV100,AV117,AV128,#REF!)&lt;&gt;0,AV7=0),1,0)</f>
        <v>#REF!</v>
      </c>
      <c r="AW5" s="791" t="e">
        <f>IF(AND(SUM(AW30,AW50,AW79,AW100,AW117,AW128,#REF!)&lt;&gt;0,AW7=0),1,0)</f>
        <v>#REF!</v>
      </c>
      <c r="AX5" s="791" t="e">
        <f>IF(AND(SUM(AX30,AX50,AX79,AX100,AX117,AX128,#REF!)&lt;&gt;0,AX7=0),1,0)</f>
        <v>#REF!</v>
      </c>
      <c r="AY5" s="791" t="e">
        <f>IF(AND(SUM(AY30,AY50,AY79,AY100,AY117,AY128,#REF!)&lt;&gt;0,AY7=0),1,0)</f>
        <v>#REF!</v>
      </c>
      <c r="AZ5" s="791" t="e">
        <f>IF(AND(SUM(AZ30,AZ50,AZ79,AZ100,AZ117,AZ128,#REF!)&lt;&gt;0,AZ7=0),1,0)</f>
        <v>#REF!</v>
      </c>
      <c r="BA5" s="791" t="e">
        <f>IF(AND(SUM(BA30,BA50,BA79,BA100,BA117,BA128,#REF!)&lt;&gt;0,BA7=0),1,0)</f>
        <v>#REF!</v>
      </c>
      <c r="BB5" s="791" t="e">
        <f>IF(AND(SUM(BB30,BB50,BB79,BB100,BB117,BB128,#REF!)&lt;&gt;0,BB7=0),1,0)</f>
        <v>#REF!</v>
      </c>
      <c r="BC5" s="791" t="e">
        <f>IF(AND(SUM(BC30,BC50,BC79,BC100,BC117,BC128,#REF!)&lt;&gt;0,BC7=0),1,0)</f>
        <v>#REF!</v>
      </c>
      <c r="BD5" s="791" t="e">
        <f>IF(AND(SUM(BD30,BD50,BD79,BD100,BD117,BD128,#REF!)&lt;&gt;0,BD7=0),1,0)</f>
        <v>#REF!</v>
      </c>
      <c r="BE5" s="791" t="e">
        <f>IF(AND(SUM(BE30,BE50,BE79,BE100,BE117,BE128,#REF!)&lt;&gt;0,BE7=0),1,0)</f>
        <v>#REF!</v>
      </c>
      <c r="BF5" s="791" t="e">
        <f>IF(AND(SUM(BF30,BF50,BF79,BF100,BF117,BF128,#REF!)&lt;&gt;0,BF7=0),1,0)</f>
        <v>#REF!</v>
      </c>
      <c r="BG5" s="791" t="e">
        <f>IF(AND(SUM(BG30,BG50,BG79,BG100,BG117,BG128,#REF!)&lt;&gt;0,BG7=0),1,0)</f>
        <v>#REF!</v>
      </c>
      <c r="BH5" s="791" t="e">
        <f>IF(AND(SUM(BH30,BH50,BH79,BH100,BH117,BH128,#REF!)&lt;&gt;0,BH7=0),1,0)</f>
        <v>#REF!</v>
      </c>
      <c r="BI5" s="791" t="e">
        <f>IF(AND(SUM(BI30,BI50,BI79,BI100,BI117,BI128,#REF!)&lt;&gt;0,BI7=0),1,0)</f>
        <v>#REF!</v>
      </c>
      <c r="BJ5" s="791" t="e">
        <f>IF(AND(SUM(BJ30,BJ50,BJ79,BJ100,BJ117,BJ128,#REF!)&lt;&gt;0,BJ7=0),1,0)</f>
        <v>#REF!</v>
      </c>
      <c r="BK5" s="791" t="e">
        <f>IF(AND(SUM(BK30,BK50,BK79,BK100,BK117,BK128,#REF!)&lt;&gt;0,BK7=0),1,0)</f>
        <v>#REF!</v>
      </c>
      <c r="BL5" s="791" t="e">
        <f>IF(AND(SUM(BL30,BL50,BL79,BL100,BL117,BL128,#REF!)&lt;&gt;0,BL7=0),1,0)</f>
        <v>#REF!</v>
      </c>
      <c r="BM5" s="791" t="e">
        <f>IF(AND(SUM(BM30,BM50,BM79,BM100,BM117,BM128,#REF!)&lt;&gt;0,BM7=0),1,0)</f>
        <v>#REF!</v>
      </c>
      <c r="BN5" s="791" t="e">
        <f>IF(AND(SUM(BN30,BN50,BN79,BN100,BN117,BN128,#REF!)&lt;&gt;0,BN7=0),1,0)</f>
        <v>#REF!</v>
      </c>
      <c r="BO5" s="791" t="e">
        <f>IF(AND(SUM(BO30,BO50,BO79,BO100,BO117,BO128,#REF!)&lt;&gt;0,BO7=0),1,0)</f>
        <v>#REF!</v>
      </c>
      <c r="BP5" s="791" t="e">
        <f>IF(AND(SUM(BP30,BP50,BP79,BP100,BP117,BP128,#REF!)&lt;&gt;0,BP7=0),1,0)</f>
        <v>#REF!</v>
      </c>
      <c r="BQ5" s="791" t="e">
        <f>IF(AND(SUM(BQ30,BQ50,BQ79,BQ100,BQ117,BQ128,#REF!)&lt;&gt;0,BQ7=0),1,0)</f>
        <v>#REF!</v>
      </c>
      <c r="BR5" s="791" t="e">
        <f>IF(AND(SUM(BR30,BR50,BR79,BR100,BR117,BR128,#REF!)&lt;&gt;0,BR7=0),1,0)</f>
        <v>#REF!</v>
      </c>
      <c r="BS5" s="791" t="e">
        <f>IF(AND(SUM(BS30,BS50,BS79,BS100,BS117,BS128,#REF!)&lt;&gt;0,BS7=0),1,0)</f>
        <v>#REF!</v>
      </c>
      <c r="BT5" s="791" t="e">
        <f>IF(AND(SUM(BT30,BT50,BT79,BT100,BT117,BT128,#REF!)&lt;&gt;0,BT7=0),1,0)</f>
        <v>#REF!</v>
      </c>
      <c r="BU5" s="791" t="e">
        <f>IF(AND(SUM(BU30,BU50,BU79,BU100,BU117,BU128,#REF!)&lt;&gt;0,BU7=0),1,0)</f>
        <v>#REF!</v>
      </c>
      <c r="BV5" s="791" t="e">
        <f>IF(AND(SUM(BV30,BV50,BV79,BV100,BV117,BV128,#REF!)&lt;&gt;0,BV7=0),1,0)</f>
        <v>#REF!</v>
      </c>
      <c r="BW5" s="791" t="e">
        <f>IF(AND(SUM(BW30,BW50,BW79,BW100,BW117,BW128,#REF!)&lt;&gt;0,BW7=0),1,0)</f>
        <v>#REF!</v>
      </c>
      <c r="BX5" s="791" t="e">
        <f>IF(AND(SUM(BX30,BX50,BX79,BX100,BX117,BX128,#REF!)&lt;&gt;0,BX7=0),1,0)</f>
        <v>#REF!</v>
      </c>
      <c r="BY5" s="791" t="e">
        <f>IF(AND(SUM(BY30,BY50,BY79,BY100,BY117,BY128,#REF!)&lt;&gt;0,BY7=0),1,0)</f>
        <v>#REF!</v>
      </c>
      <c r="BZ5" s="791" t="e">
        <f>IF(AND(SUM(BZ30,BZ50,BZ79,BZ100,BZ117,BZ128,#REF!)&lt;&gt;0,BZ7=0),1,0)</f>
        <v>#REF!</v>
      </c>
      <c r="CA5" s="791" t="e">
        <f>IF(AND(SUM(CA30,CA50,CA79,CA100,CA117,CA128,#REF!)&lt;&gt;0,CA7=0),1,0)</f>
        <v>#REF!</v>
      </c>
      <c r="CB5" s="791" t="e">
        <f>IF(AND(SUM(CB30,CB50,CB79,CB100,CB117,CB128,#REF!)&lt;&gt;0,CB7=0),1,0)</f>
        <v>#REF!</v>
      </c>
      <c r="CC5" s="791" t="e">
        <f>IF(AND(SUM(CC30,CC50,CC79,CC100,CC117,CC128,#REF!)&lt;&gt;0,CC7=0),1,0)</f>
        <v>#REF!</v>
      </c>
      <c r="CD5" s="791" t="e">
        <f>IF(AND(SUM(CD30,CD50,CD79,CD100,CD117,CD128,#REF!)&lt;&gt;0,CD7=0),1,0)</f>
        <v>#REF!</v>
      </c>
      <c r="CE5" s="791" t="e">
        <f>IF(AND(SUM(CE30,CE50,CE79,CE100,CE117,CE128,#REF!)&lt;&gt;0,CE7=0),1,0)</f>
        <v>#REF!</v>
      </c>
      <c r="CF5" s="791" t="e">
        <f>IF(AND(SUM(CF30,CF50,CF79,CF100,CF117,CF128,#REF!)&lt;&gt;0,CF7=0),1,0)</f>
        <v>#REF!</v>
      </c>
      <c r="CG5" s="791" t="e">
        <f>IF(AND(SUM(CG30,CG50,CG79,CG100,CG117,CG128,#REF!)&lt;&gt;0,CG7=0),1,0)</f>
        <v>#REF!</v>
      </c>
      <c r="CH5" s="791" t="e">
        <f>IF(AND(SUM(CH30,CH50,CH79,CH100,CH117,CH128,#REF!)&lt;&gt;0,CH7=0),1,0)</f>
        <v>#REF!</v>
      </c>
      <c r="CI5" s="791" t="e">
        <f>IF(AND(SUM(CI30,CI50,CI79,CI100,CI117,CI128,#REF!)&lt;&gt;0,CI7=0),1,0)</f>
        <v>#REF!</v>
      </c>
      <c r="CJ5" s="791" t="e">
        <f>IF(AND(SUM(CJ30,CJ50,CJ79,CJ100,CJ117,CJ128,#REF!)&lt;&gt;0,CJ7=0),1,0)</f>
        <v>#REF!</v>
      </c>
      <c r="CK5" s="791" t="e">
        <f>IF(AND(SUM(CK30,CK50,CK79,CK100,CK117,CK128,#REF!)&lt;&gt;0,CK7=0),1,0)</f>
        <v>#REF!</v>
      </c>
      <c r="CL5" s="791" t="e">
        <f>IF(AND(SUM(CL30,CL50,CL79,CL100,CL117,CL128,#REF!)&lt;&gt;0,CL7=0),1,0)</f>
        <v>#REF!</v>
      </c>
      <c r="CM5" s="791" t="e">
        <f>IF(AND(SUM(CM30,CM50,CM79,CM100,CM117,CM128,#REF!)&lt;&gt;0,CM7=0),1,0)</f>
        <v>#REF!</v>
      </c>
      <c r="CN5" s="791" t="e">
        <f>IF(AND(SUM(CN30,CN50,CN79,CN100,CN117,CN128,#REF!)&lt;&gt;0,CN7=0),1,0)</f>
        <v>#REF!</v>
      </c>
      <c r="CO5" s="791" t="e">
        <f>IF(AND(SUM(CO30,CO50,CO79,CO100,CO117,CO128,#REF!)&lt;&gt;0,CO7=0),1,0)</f>
        <v>#REF!</v>
      </c>
      <c r="CP5" s="791" t="e">
        <f>IF(AND(SUM(CP30,CP50,CP79,CP100,CP117,CP128,#REF!)&lt;&gt;0,CP7=0),1,0)</f>
        <v>#REF!</v>
      </c>
      <c r="CQ5" s="791" t="e">
        <f>IF(AND(SUM(CQ30,CQ50,CQ79,CQ100,CQ117,CQ128,#REF!)&lt;&gt;0,CQ7=0),1,0)</f>
        <v>#REF!</v>
      </c>
      <c r="CR5" s="791" t="e">
        <f>IF(AND(SUM(CR30,CR50,CR79,CR100,CR117,CR128,#REF!)&lt;&gt;0,CR7=0),1,0)</f>
        <v>#REF!</v>
      </c>
      <c r="CS5" s="791" t="e">
        <f>IF(AND(SUM(CS30,CS50,CS79,CS100,CS117,CS128,#REF!)&lt;&gt;0,CS7=0),1,0)</f>
        <v>#REF!</v>
      </c>
      <c r="CT5" s="791" t="e">
        <f>IF(AND(SUM(CT30,CT50,CT79,CT100,CT117,CT128,#REF!)&lt;&gt;0,CT7=0),1,0)</f>
        <v>#REF!</v>
      </c>
      <c r="CU5" s="791" t="e">
        <f>IF(AND(SUM(CU30,CU50,CU79,CU100,CU117,CU128,#REF!)&lt;&gt;0,CU7=0),1,0)</f>
        <v>#REF!</v>
      </c>
      <c r="CV5" s="791" t="e">
        <f>IF(AND(SUM(CV30,CV50,CV79,CV100,CV117,CV128,#REF!)&lt;&gt;0,CV7=0),1,0)</f>
        <v>#REF!</v>
      </c>
      <c r="CW5" s="791" t="e">
        <f>IF(AND(SUM(CW30,CW50,CW79,CW100,CW117,CW128,#REF!)&lt;&gt;0,CW7=0),1,0)</f>
        <v>#REF!</v>
      </c>
      <c r="CX5" s="791" t="e">
        <f>IF(AND(SUM(CX30,CX50,CX79,CX100,CX117,CX128,#REF!)&lt;&gt;0,CX7=0),1,0)</f>
        <v>#REF!</v>
      </c>
      <c r="CY5" s="791" t="e">
        <f>IF(AND(SUM(CY30,CY50,CY79,CY100,CY117,CY128,#REF!)&lt;&gt;0,CY7=0),1,0)</f>
        <v>#REF!</v>
      </c>
      <c r="CZ5" s="791" t="e">
        <f>IF(AND(SUM(CZ30,CZ50,CZ79,CZ100,CZ117,CZ128,#REF!)&lt;&gt;0,CZ7=0),1,0)</f>
        <v>#REF!</v>
      </c>
      <c r="DA5" s="791" t="e">
        <f>IF(AND(SUM(DA30,DA50,DA79,DA100,DA117,DA128,#REF!)&lt;&gt;0,DA7=0),1,0)</f>
        <v>#REF!</v>
      </c>
      <c r="DB5" s="791" t="e">
        <f>IF(AND(SUM(DB30,DB50,DB79,DB100,DB117,DB128,#REF!)&lt;&gt;0,DB7=0),1,0)</f>
        <v>#REF!</v>
      </c>
      <c r="DC5" s="791" t="e">
        <f>IF(AND(SUM(DC30,DC50,DC79,DC100,DC117,DC128,#REF!)&lt;&gt;0,DC7=0),1,0)</f>
        <v>#REF!</v>
      </c>
      <c r="DD5" s="791"/>
      <c r="DE5" s="220"/>
    </row>
    <row r="6" spans="2:109" ht="18" customHeight="1" x14ac:dyDescent="0.25">
      <c r="B6" s="217"/>
      <c r="C6" s="590"/>
      <c r="D6" s="1033"/>
      <c r="E6" s="366"/>
      <c r="F6" s="287" t="s">
        <v>74</v>
      </c>
      <c r="G6" s="285"/>
      <c r="H6" s="284">
        <v>0</v>
      </c>
      <c r="I6" s="282">
        <v>1</v>
      </c>
      <c r="J6" s="282">
        <v>2</v>
      </c>
      <c r="K6" s="282">
        <v>3</v>
      </c>
      <c r="L6" s="282">
        <v>4</v>
      </c>
      <c r="M6" s="282">
        <v>5</v>
      </c>
      <c r="N6" s="282">
        <v>6</v>
      </c>
      <c r="O6" s="282">
        <v>7</v>
      </c>
      <c r="P6" s="282">
        <v>8</v>
      </c>
      <c r="Q6" s="282">
        <v>9</v>
      </c>
      <c r="R6" s="282">
        <v>10</v>
      </c>
      <c r="S6" s="282">
        <v>11</v>
      </c>
      <c r="T6" s="282">
        <v>12</v>
      </c>
      <c r="U6" s="282">
        <v>13</v>
      </c>
      <c r="V6" s="282">
        <v>14</v>
      </c>
      <c r="W6" s="282">
        <v>15</v>
      </c>
      <c r="X6" s="282">
        <v>16</v>
      </c>
      <c r="Y6" s="282">
        <v>17</v>
      </c>
      <c r="Z6" s="282">
        <v>18</v>
      </c>
      <c r="AA6" s="282">
        <v>19</v>
      </c>
      <c r="AB6" s="282">
        <v>20</v>
      </c>
      <c r="AC6" s="282">
        <v>21</v>
      </c>
      <c r="AD6" s="282">
        <v>22</v>
      </c>
      <c r="AE6" s="282">
        <v>23</v>
      </c>
      <c r="AF6" s="282">
        <v>24</v>
      </c>
      <c r="AG6" s="282">
        <v>25</v>
      </c>
      <c r="AH6" s="282">
        <v>26</v>
      </c>
      <c r="AI6" s="282">
        <v>27</v>
      </c>
      <c r="AJ6" s="282">
        <v>28</v>
      </c>
      <c r="AK6" s="282">
        <v>29</v>
      </c>
      <c r="AL6" s="282">
        <v>30</v>
      </c>
      <c r="AM6" s="282">
        <v>31</v>
      </c>
      <c r="AN6" s="282">
        <v>32</v>
      </c>
      <c r="AO6" s="282">
        <v>33</v>
      </c>
      <c r="AP6" s="282">
        <v>34</v>
      </c>
      <c r="AQ6" s="282">
        <v>35</v>
      </c>
      <c r="AR6" s="282">
        <v>36</v>
      </c>
      <c r="AS6" s="282">
        <v>37</v>
      </c>
      <c r="AT6" s="282">
        <v>38</v>
      </c>
      <c r="AU6" s="282">
        <v>39</v>
      </c>
      <c r="AV6" s="282">
        <v>40</v>
      </c>
      <c r="AW6" s="282">
        <v>41</v>
      </c>
      <c r="AX6" s="282">
        <v>42</v>
      </c>
      <c r="AY6" s="282">
        <v>43</v>
      </c>
      <c r="AZ6" s="282">
        <v>44</v>
      </c>
      <c r="BA6" s="282">
        <v>45</v>
      </c>
      <c r="BB6" s="282">
        <v>46</v>
      </c>
      <c r="BC6" s="282">
        <v>47</v>
      </c>
      <c r="BD6" s="282">
        <v>48</v>
      </c>
      <c r="BE6" s="282">
        <v>49</v>
      </c>
      <c r="BF6" s="282">
        <v>50</v>
      </c>
      <c r="BG6" s="282">
        <v>51</v>
      </c>
      <c r="BH6" s="282">
        <v>52</v>
      </c>
      <c r="BI6" s="282">
        <v>53</v>
      </c>
      <c r="BJ6" s="282">
        <v>54</v>
      </c>
      <c r="BK6" s="282">
        <v>55</v>
      </c>
      <c r="BL6" s="282">
        <v>56</v>
      </c>
      <c r="BM6" s="282">
        <v>57</v>
      </c>
      <c r="BN6" s="282">
        <v>58</v>
      </c>
      <c r="BO6" s="282">
        <v>59</v>
      </c>
      <c r="BP6" s="282">
        <v>60</v>
      </c>
      <c r="BQ6" s="282">
        <v>61</v>
      </c>
      <c r="BR6" s="282">
        <v>62</v>
      </c>
      <c r="BS6" s="282">
        <v>63</v>
      </c>
      <c r="BT6" s="282">
        <v>64</v>
      </c>
      <c r="BU6" s="282">
        <v>65</v>
      </c>
      <c r="BV6" s="282">
        <v>66</v>
      </c>
      <c r="BW6" s="282">
        <v>67</v>
      </c>
      <c r="BX6" s="282">
        <v>68</v>
      </c>
      <c r="BY6" s="282">
        <v>69</v>
      </c>
      <c r="BZ6" s="282">
        <v>70</v>
      </c>
      <c r="CA6" s="282">
        <v>71</v>
      </c>
      <c r="CB6" s="282">
        <v>72</v>
      </c>
      <c r="CC6" s="282">
        <v>73</v>
      </c>
      <c r="CD6" s="282">
        <v>74</v>
      </c>
      <c r="CE6" s="282">
        <v>75</v>
      </c>
      <c r="CF6" s="282">
        <v>76</v>
      </c>
      <c r="CG6" s="282">
        <v>77</v>
      </c>
      <c r="CH6" s="282">
        <v>78</v>
      </c>
      <c r="CI6" s="282">
        <v>79</v>
      </c>
      <c r="CJ6" s="282">
        <v>80</v>
      </c>
      <c r="CK6" s="282">
        <v>81</v>
      </c>
      <c r="CL6" s="282">
        <v>82</v>
      </c>
      <c r="CM6" s="282">
        <v>83</v>
      </c>
      <c r="CN6" s="282">
        <v>84</v>
      </c>
      <c r="CO6" s="282">
        <v>85</v>
      </c>
      <c r="CP6" s="282">
        <v>86</v>
      </c>
      <c r="CQ6" s="282">
        <v>87</v>
      </c>
      <c r="CR6" s="282">
        <v>88</v>
      </c>
      <c r="CS6" s="282">
        <v>89</v>
      </c>
      <c r="CT6" s="282">
        <v>90</v>
      </c>
      <c r="CU6" s="282">
        <v>91</v>
      </c>
      <c r="CV6" s="282">
        <v>92</v>
      </c>
      <c r="CW6" s="282">
        <v>93</v>
      </c>
      <c r="CX6" s="282">
        <v>94</v>
      </c>
      <c r="CY6" s="282">
        <v>95</v>
      </c>
      <c r="CZ6" s="282">
        <v>96</v>
      </c>
      <c r="DA6" s="282">
        <v>97</v>
      </c>
      <c r="DB6" s="282">
        <v>98</v>
      </c>
      <c r="DC6" s="282">
        <v>99</v>
      </c>
      <c r="DD6" s="234"/>
      <c r="DE6" s="220"/>
    </row>
    <row r="7" spans="2:109" x14ac:dyDescent="0.25">
      <c r="B7" s="217"/>
      <c r="C7" s="590"/>
      <c r="D7" s="1033"/>
      <c r="E7" s="366"/>
      <c r="F7" s="286" t="s">
        <v>33</v>
      </c>
      <c r="G7" s="285"/>
      <c r="H7" s="285">
        <f>IF($C$9=0,"",IF(H$6+'Data Input - General'!$F$22&gt;'Data Input - General'!$F$34,0,'Data Input - Option 4'!H$6+'Data Input - General'!$F$22))</f>
        <v>0</v>
      </c>
      <c r="I7" s="227">
        <f>IF($C$9=0,"",IF(I$6+'Data Input - General'!$F$22&gt;'Data Input - General'!$F$34,0,'Data Input - Option 4'!I$6+'Data Input - General'!$F$22))</f>
        <v>0</v>
      </c>
      <c r="J7" s="227">
        <f>IF($C$9=0,"",IF(J$6+'Data Input - General'!$F$22&gt;'Data Input - General'!$F$34,0,'Data Input - Option 4'!J$6+'Data Input - General'!$F$22))</f>
        <v>0</v>
      </c>
      <c r="K7" s="227">
        <f>IF($C$9=0,"",IF(K$6+'Data Input - General'!$F$22&gt;'Data Input - General'!$F$34,0,'Data Input - Option 4'!K$6+'Data Input - General'!$F$22))</f>
        <v>0</v>
      </c>
      <c r="L7" s="227">
        <f>IF($C$9=0,"",IF(L$6+'Data Input - General'!$F$22&gt;'Data Input - General'!$F$34,0,'Data Input - Option 4'!L$6+'Data Input - General'!$F$22))</f>
        <v>0</v>
      </c>
      <c r="M7" s="227">
        <f>IF($C$9=0,"",IF(M$6+'Data Input - General'!$F$22&gt;'Data Input - General'!$F$34,0,'Data Input - Option 4'!M$6+'Data Input - General'!$F$22))</f>
        <v>0</v>
      </c>
      <c r="N7" s="227">
        <f>IF($C$9=0,"",IF(N$6+'Data Input - General'!$F$22&gt;'Data Input - General'!$F$34,0,'Data Input - Option 4'!N$6+'Data Input - General'!$F$22))</f>
        <v>0</v>
      </c>
      <c r="O7" s="227">
        <f>IF($C$9=0,"",IF(O$6+'Data Input - General'!$F$22&gt;'Data Input - General'!$F$34,0,'Data Input - Option 4'!O$6+'Data Input - General'!$F$22))</f>
        <v>0</v>
      </c>
      <c r="P7" s="227">
        <f>IF($C$9=0,"",IF(P$6+'Data Input - General'!$F$22&gt;'Data Input - General'!$F$34,0,'Data Input - Option 4'!P$6+'Data Input - General'!$F$22))</f>
        <v>0</v>
      </c>
      <c r="Q7" s="227">
        <f>IF($C$9=0,"",IF(Q$6+'Data Input - General'!$F$22&gt;'Data Input - General'!$F$34,0,'Data Input - Option 4'!Q$6+'Data Input - General'!$F$22))</f>
        <v>0</v>
      </c>
      <c r="R7" s="227">
        <f>IF($C$9=0,"",IF(R$6+'Data Input - General'!$F$22&gt;'Data Input - General'!$F$34,0,'Data Input - Option 4'!R$6+'Data Input - General'!$F$22))</f>
        <v>0</v>
      </c>
      <c r="S7" s="227">
        <f>IF($C$9=0,"",IF(S$6+'Data Input - General'!$F$22&gt;'Data Input - General'!$F$34,0,'Data Input - Option 4'!S$6+'Data Input - General'!$F$22))</f>
        <v>0</v>
      </c>
      <c r="T7" s="227">
        <f>IF($C$9=0,"",IF(T$6+'Data Input - General'!$F$22&gt;'Data Input - General'!$F$34,0,'Data Input - Option 4'!T$6+'Data Input - General'!$F$22))</f>
        <v>0</v>
      </c>
      <c r="U7" s="227">
        <f>IF($C$9=0,"",IF(U$6+'Data Input - General'!$F$22&gt;'Data Input - General'!$F$34,0,'Data Input - Option 4'!U$6+'Data Input - General'!$F$22))</f>
        <v>0</v>
      </c>
      <c r="V7" s="227">
        <f>IF($C$9=0,"",IF(V$6+'Data Input - General'!$F$22&gt;'Data Input - General'!$F$34,0,'Data Input - Option 4'!V$6+'Data Input - General'!$F$22))</f>
        <v>0</v>
      </c>
      <c r="W7" s="227">
        <f>IF($C$9=0,"",IF(W$6+'Data Input - General'!$F$22&gt;'Data Input - General'!$F$34,0,'Data Input - Option 4'!W$6+'Data Input - General'!$F$22))</f>
        <v>0</v>
      </c>
      <c r="X7" s="227">
        <f>IF($C$9=0,"",IF(X$6+'Data Input - General'!$F$22&gt;'Data Input - General'!$F$34,0,'Data Input - Option 4'!X$6+'Data Input - General'!$F$22))</f>
        <v>0</v>
      </c>
      <c r="Y7" s="227">
        <f>IF($C$9=0,"",IF(Y$6+'Data Input - General'!$F$22&gt;'Data Input - General'!$F$34,0,'Data Input - Option 4'!Y$6+'Data Input - General'!$F$22))</f>
        <v>0</v>
      </c>
      <c r="Z7" s="227">
        <f>IF($C$9=0,"",IF(Z$6+'Data Input - General'!$F$22&gt;'Data Input - General'!$F$34,0,'Data Input - Option 4'!Z$6+'Data Input - General'!$F$22))</f>
        <v>0</v>
      </c>
      <c r="AA7" s="227">
        <f>IF($C$9=0,"",IF(AA$6+'Data Input - General'!$F$22&gt;'Data Input - General'!$F$34,0,'Data Input - Option 4'!AA$6+'Data Input - General'!$F$22))</f>
        <v>0</v>
      </c>
      <c r="AB7" s="227">
        <f>IF($C$9=0,"",IF(AB$6+'Data Input - General'!$F$22&gt;'Data Input - General'!$F$34,0,'Data Input - Option 4'!AB$6+'Data Input - General'!$F$22))</f>
        <v>0</v>
      </c>
      <c r="AC7" s="227">
        <f>IF($C$9=0,"",IF(AC$6+'Data Input - General'!$F$22&gt;'Data Input - General'!$F$34,0,'Data Input - Option 4'!AC$6+'Data Input - General'!$F$22))</f>
        <v>0</v>
      </c>
      <c r="AD7" s="227">
        <f>IF($C$9=0,"",IF(AD$6+'Data Input - General'!$F$22&gt;'Data Input - General'!$F$34,0,'Data Input - Option 4'!AD$6+'Data Input - General'!$F$22))</f>
        <v>0</v>
      </c>
      <c r="AE7" s="227">
        <f>IF($C$9=0,"",IF(AE$6+'Data Input - General'!$F$22&gt;'Data Input - General'!$F$34,0,'Data Input - Option 4'!AE$6+'Data Input - General'!$F$22))</f>
        <v>0</v>
      </c>
      <c r="AF7" s="227">
        <f>IF($C$9=0,"",IF(AF$6+'Data Input - General'!$F$22&gt;'Data Input - General'!$F$34,0,'Data Input - Option 4'!AF$6+'Data Input - General'!$F$22))</f>
        <v>0</v>
      </c>
      <c r="AG7" s="227">
        <f>IF($C$9=0,"",IF(AG$6+'Data Input - General'!$F$22&gt;'Data Input - General'!$F$34,0,'Data Input - Option 4'!AG$6+'Data Input - General'!$F$22))</f>
        <v>0</v>
      </c>
      <c r="AH7" s="227">
        <f>IF($C$9=0,"",IF(AH$6+'Data Input - General'!$F$22&gt;'Data Input - General'!$F$34,0,'Data Input - Option 4'!AH$6+'Data Input - General'!$F$22))</f>
        <v>0</v>
      </c>
      <c r="AI7" s="227">
        <f>IF($C$9=0,"",IF(AI$6+'Data Input - General'!$F$22&gt;'Data Input - General'!$F$34,0,'Data Input - Option 4'!AI$6+'Data Input - General'!$F$22))</f>
        <v>0</v>
      </c>
      <c r="AJ7" s="227">
        <f>IF($C$9=0,"",IF(AJ$6+'Data Input - General'!$F$22&gt;'Data Input - General'!$F$34,0,'Data Input - Option 4'!AJ$6+'Data Input - General'!$F$22))</f>
        <v>0</v>
      </c>
      <c r="AK7" s="227">
        <f>IF($C$9=0,"",IF(AK$6+'Data Input - General'!$F$22&gt;'Data Input - General'!$F$34,0,'Data Input - Option 4'!AK$6+'Data Input - General'!$F$22))</f>
        <v>0</v>
      </c>
      <c r="AL7" s="227">
        <f>IF($C$9=0,"",IF(AL$6+'Data Input - General'!$F$22&gt;'Data Input - General'!$F$34,0,'Data Input - Option 4'!AL$6+'Data Input - General'!$F$22))</f>
        <v>0</v>
      </c>
      <c r="AM7" s="227">
        <f>IF($C$9=0,"",IF(AM$6+'Data Input - General'!$F$22&gt;'Data Input - General'!$F$34,0,'Data Input - Option 4'!AM$6+'Data Input - General'!$F$22))</f>
        <v>0</v>
      </c>
      <c r="AN7" s="227">
        <f>IF($C$9=0,"",IF(AN$6+'Data Input - General'!$F$22&gt;'Data Input - General'!$F$34,0,'Data Input - Option 4'!AN$6+'Data Input - General'!$F$22))</f>
        <v>0</v>
      </c>
      <c r="AO7" s="227">
        <f>IF($C$9=0,"",IF(AO$6+'Data Input - General'!$F$22&gt;'Data Input - General'!$F$34,0,'Data Input - Option 4'!AO$6+'Data Input - General'!$F$22))</f>
        <v>0</v>
      </c>
      <c r="AP7" s="227">
        <f>IF($C$9=0,"",IF(AP$6+'Data Input - General'!$F$22&gt;'Data Input - General'!$F$34,0,'Data Input - Option 4'!AP$6+'Data Input - General'!$F$22))</f>
        <v>0</v>
      </c>
      <c r="AQ7" s="227">
        <f>IF($C$9=0,"",IF(AQ$6+'Data Input - General'!$F$22&gt;'Data Input - General'!$F$34,0,'Data Input - Option 4'!AQ$6+'Data Input - General'!$F$22))</f>
        <v>0</v>
      </c>
      <c r="AR7" s="227">
        <f>IF($C$9=0,"",IF(AR$6+'Data Input - General'!$F$22&gt;'Data Input - General'!$F$34,0,'Data Input - Option 4'!AR$6+'Data Input - General'!$F$22))</f>
        <v>0</v>
      </c>
      <c r="AS7" s="227">
        <f>IF($C$9=0,"",IF(AS$6+'Data Input - General'!$F$22&gt;'Data Input - General'!$F$34,0,'Data Input - Option 4'!AS$6+'Data Input - General'!$F$22))</f>
        <v>0</v>
      </c>
      <c r="AT7" s="227">
        <f>IF($C$9=0,"",IF(AT$6+'Data Input - General'!$F$22&gt;'Data Input - General'!$F$34,0,'Data Input - Option 4'!AT$6+'Data Input - General'!$F$22))</f>
        <v>0</v>
      </c>
      <c r="AU7" s="227">
        <f>IF($C$9=0,"",IF(AU$6+'Data Input - General'!$F$22&gt;'Data Input - General'!$F$34,0,'Data Input - Option 4'!AU$6+'Data Input - General'!$F$22))</f>
        <v>0</v>
      </c>
      <c r="AV7" s="227">
        <f>IF($C$9=0,"",IF(AV$6+'Data Input - General'!$F$22&gt;'Data Input - General'!$F$34,0,'Data Input - Option 4'!AV$6+'Data Input - General'!$F$22))</f>
        <v>0</v>
      </c>
      <c r="AW7" s="227">
        <f>IF($C$9=0,"",IF(AW$6+'Data Input - General'!$F$22&gt;'Data Input - General'!$F$34,0,'Data Input - Option 4'!AW$6+'Data Input - General'!$F$22))</f>
        <v>0</v>
      </c>
      <c r="AX7" s="227">
        <f>IF($C$9=0,"",IF(AX$6+'Data Input - General'!$F$22&gt;'Data Input - General'!$F$34,0,'Data Input - Option 4'!AX$6+'Data Input - General'!$F$22))</f>
        <v>0</v>
      </c>
      <c r="AY7" s="227">
        <f>IF($C$9=0,"",IF(AY$6+'Data Input - General'!$F$22&gt;'Data Input - General'!$F$34,0,'Data Input - Option 4'!AY$6+'Data Input - General'!$F$22))</f>
        <v>0</v>
      </c>
      <c r="AZ7" s="227">
        <f>IF($C$9=0,"",IF(AZ$6+'Data Input - General'!$F$22&gt;'Data Input - General'!$F$34,0,'Data Input - Option 4'!AZ$6+'Data Input - General'!$F$22))</f>
        <v>0</v>
      </c>
      <c r="BA7" s="227">
        <f>IF($C$9=0,"",IF(BA$6+'Data Input - General'!$F$22&gt;'Data Input - General'!$F$34,0,'Data Input - Option 4'!BA$6+'Data Input - General'!$F$22))</f>
        <v>0</v>
      </c>
      <c r="BB7" s="227">
        <f>IF($C$9=0,"",IF(BB$6+'Data Input - General'!$F$22&gt;'Data Input - General'!$F$34,0,'Data Input - Option 4'!BB$6+'Data Input - General'!$F$22))</f>
        <v>0</v>
      </c>
      <c r="BC7" s="227">
        <f>IF($C$9=0,"",IF(BC$6+'Data Input - General'!$F$22&gt;'Data Input - General'!$F$34,0,'Data Input - Option 4'!BC$6+'Data Input - General'!$F$22))</f>
        <v>0</v>
      </c>
      <c r="BD7" s="227">
        <f>IF($C$9=0,"",IF(BD$6+'Data Input - General'!$F$22&gt;'Data Input - General'!$F$34,0,'Data Input - Option 4'!BD$6+'Data Input - General'!$F$22))</f>
        <v>0</v>
      </c>
      <c r="BE7" s="227">
        <f>IF($C$9=0,"",IF(BE$6+'Data Input - General'!$F$22&gt;'Data Input - General'!$F$34,0,'Data Input - Option 4'!BE$6+'Data Input - General'!$F$22))</f>
        <v>0</v>
      </c>
      <c r="BF7" s="227">
        <f>IF($C$9=0,"",IF(BF$6+'Data Input - General'!$F$22&gt;'Data Input - General'!$F$34,0,'Data Input - Option 4'!BF$6+'Data Input - General'!$F$22))</f>
        <v>0</v>
      </c>
      <c r="BG7" s="227">
        <f>IF($C$9=0,"",IF(BG$6+'Data Input - General'!$F$22&gt;'Data Input - General'!$F$34,0,'Data Input - Option 4'!BG$6+'Data Input - General'!$F$22))</f>
        <v>0</v>
      </c>
      <c r="BH7" s="227">
        <f>IF($C$9=0,"",IF(BH$6+'Data Input - General'!$F$22&gt;'Data Input - General'!$F$34,0,'Data Input - Option 4'!BH$6+'Data Input - General'!$F$22))</f>
        <v>0</v>
      </c>
      <c r="BI7" s="227">
        <f>IF($C$9=0,"",IF(BI$6+'Data Input - General'!$F$22&gt;'Data Input - General'!$F$34,0,'Data Input - Option 4'!BI$6+'Data Input - General'!$F$22))</f>
        <v>0</v>
      </c>
      <c r="BJ7" s="227">
        <f>IF($C$9=0,"",IF(BJ$6+'Data Input - General'!$F$22&gt;'Data Input - General'!$F$34,0,'Data Input - Option 4'!BJ$6+'Data Input - General'!$F$22))</f>
        <v>0</v>
      </c>
      <c r="BK7" s="227">
        <f>IF($C$9=0,"",IF(BK$6+'Data Input - General'!$F$22&gt;'Data Input - General'!$F$34,0,'Data Input - Option 4'!BK$6+'Data Input - General'!$F$22))</f>
        <v>0</v>
      </c>
      <c r="BL7" s="227">
        <f>IF($C$9=0,"",IF(BL$6+'Data Input - General'!$F$22&gt;'Data Input - General'!$F$34,0,'Data Input - Option 4'!BL$6+'Data Input - General'!$F$22))</f>
        <v>0</v>
      </c>
      <c r="BM7" s="227">
        <f>IF($C$9=0,"",IF(BM$6+'Data Input - General'!$F$22&gt;'Data Input - General'!$F$34,0,'Data Input - Option 4'!BM$6+'Data Input - General'!$F$22))</f>
        <v>0</v>
      </c>
      <c r="BN7" s="227">
        <f>IF($C$9=0,"",IF(BN$6+'Data Input - General'!$F$22&gt;'Data Input - General'!$F$34,0,'Data Input - Option 4'!BN$6+'Data Input - General'!$F$22))</f>
        <v>0</v>
      </c>
      <c r="BO7" s="227">
        <f>IF($C$9=0,"",IF(BO$6+'Data Input - General'!$F$22&gt;'Data Input - General'!$F$34,0,'Data Input - Option 4'!BO$6+'Data Input - General'!$F$22))</f>
        <v>0</v>
      </c>
      <c r="BP7" s="227">
        <f>IF($C$9=0,"",IF(BP$6+'Data Input - General'!$F$22&gt;'Data Input - General'!$F$34,0,'Data Input - Option 4'!BP$6+'Data Input - General'!$F$22))</f>
        <v>0</v>
      </c>
      <c r="BQ7" s="227">
        <f>IF($C$9=0,"",IF(BQ$6+'Data Input - General'!$F$22&gt;'Data Input - General'!$F$34,0,'Data Input - Option 4'!BQ$6+'Data Input - General'!$F$22))</f>
        <v>0</v>
      </c>
      <c r="BR7" s="227">
        <f>IF($C$9=0,"",IF(BR$6+'Data Input - General'!$F$22&gt;'Data Input - General'!$F$34,0,'Data Input - Option 4'!BR$6+'Data Input - General'!$F$22))</f>
        <v>0</v>
      </c>
      <c r="BS7" s="227">
        <f>IF($C$9=0,"",IF(BS$6+'Data Input - General'!$F$22&gt;'Data Input - General'!$F$34,0,'Data Input - Option 4'!BS$6+'Data Input - General'!$F$22))</f>
        <v>0</v>
      </c>
      <c r="BT7" s="227">
        <f>IF($C$9=0,"",IF(BT$6+'Data Input - General'!$F$22&gt;'Data Input - General'!$F$34,0,'Data Input - Option 4'!BT$6+'Data Input - General'!$F$22))</f>
        <v>0</v>
      </c>
      <c r="BU7" s="227">
        <f>IF($C$9=0,"",IF(BU$6+'Data Input - General'!$F$22&gt;'Data Input - General'!$F$34,0,'Data Input - Option 4'!BU$6+'Data Input - General'!$F$22))</f>
        <v>0</v>
      </c>
      <c r="BV7" s="227">
        <f>IF($C$9=0,"",IF(BV$6+'Data Input - General'!$F$22&gt;'Data Input - General'!$F$34,0,'Data Input - Option 4'!BV$6+'Data Input - General'!$F$22))</f>
        <v>0</v>
      </c>
      <c r="BW7" s="227">
        <f>IF($C$9=0,"",IF(BW$6+'Data Input - General'!$F$22&gt;'Data Input - General'!$F$34,0,'Data Input - Option 4'!BW$6+'Data Input - General'!$F$22))</f>
        <v>0</v>
      </c>
      <c r="BX7" s="227">
        <f>IF($C$9=0,"",IF(BX$6+'Data Input - General'!$F$22&gt;'Data Input - General'!$F$34,0,'Data Input - Option 4'!BX$6+'Data Input - General'!$F$22))</f>
        <v>0</v>
      </c>
      <c r="BY7" s="227">
        <f>IF($C$9=0,"",IF(BY$6+'Data Input - General'!$F$22&gt;'Data Input - General'!$F$34,0,'Data Input - Option 4'!BY$6+'Data Input - General'!$F$22))</f>
        <v>0</v>
      </c>
      <c r="BZ7" s="227">
        <f>IF($C$9=0,"",IF(BZ$6+'Data Input - General'!$F$22&gt;'Data Input - General'!$F$34,0,'Data Input - Option 4'!BZ$6+'Data Input - General'!$F$22))</f>
        <v>0</v>
      </c>
      <c r="CA7" s="227">
        <f>IF($C$9=0,"",IF(CA$6+'Data Input - General'!$F$22&gt;'Data Input - General'!$F$34,0,'Data Input - Option 4'!CA$6+'Data Input - General'!$F$22))</f>
        <v>0</v>
      </c>
      <c r="CB7" s="227">
        <f>IF($C$9=0,"",IF(CB$6+'Data Input - General'!$F$22&gt;'Data Input - General'!$F$34,0,'Data Input - Option 4'!CB$6+'Data Input - General'!$F$22))</f>
        <v>0</v>
      </c>
      <c r="CC7" s="227">
        <f>IF($C$9=0,"",IF(CC$6+'Data Input - General'!$F$22&gt;'Data Input - General'!$F$34,0,'Data Input - Option 4'!CC$6+'Data Input - General'!$F$22))</f>
        <v>0</v>
      </c>
      <c r="CD7" s="227">
        <f>IF($C$9=0,"",IF(CD$6+'Data Input - General'!$F$22&gt;'Data Input - General'!$F$34,0,'Data Input - Option 4'!CD$6+'Data Input - General'!$F$22))</f>
        <v>0</v>
      </c>
      <c r="CE7" s="227">
        <f>IF($C$9=0,"",IF(CE$6+'Data Input - General'!$F$22&gt;'Data Input - General'!$F$34,0,'Data Input - Option 4'!CE$6+'Data Input - General'!$F$22))</f>
        <v>0</v>
      </c>
      <c r="CF7" s="227">
        <f>IF($C$9=0,"",IF(CF$6+'Data Input - General'!$F$22&gt;'Data Input - General'!$F$34,0,'Data Input - Option 4'!CF$6+'Data Input - General'!$F$22))</f>
        <v>0</v>
      </c>
      <c r="CG7" s="227">
        <f>IF($C$9=0,"",IF(CG$6+'Data Input - General'!$F$22&gt;'Data Input - General'!$F$34,0,'Data Input - Option 4'!CG$6+'Data Input - General'!$F$22))</f>
        <v>0</v>
      </c>
      <c r="CH7" s="227">
        <f>IF($C$9=0,"",IF(CH$6+'Data Input - General'!$F$22&gt;'Data Input - General'!$F$34,0,'Data Input - Option 4'!CH$6+'Data Input - General'!$F$22))</f>
        <v>0</v>
      </c>
      <c r="CI7" s="227">
        <f>IF($C$9=0,"",IF(CI$6+'Data Input - General'!$F$22&gt;'Data Input - General'!$F$34,0,'Data Input - Option 4'!CI$6+'Data Input - General'!$F$22))</f>
        <v>0</v>
      </c>
      <c r="CJ7" s="227">
        <f>IF($C$9=0,"",IF(CJ$6+'Data Input - General'!$F$22&gt;'Data Input - General'!$F$34,0,'Data Input - Option 4'!CJ$6+'Data Input - General'!$F$22))</f>
        <v>0</v>
      </c>
      <c r="CK7" s="227">
        <f>IF($C$9=0,"",IF(CK$6+'Data Input - General'!$F$22&gt;'Data Input - General'!$F$34,0,'Data Input - Option 4'!CK$6+'Data Input - General'!$F$22))</f>
        <v>0</v>
      </c>
      <c r="CL7" s="227">
        <f>IF($C$9=0,"",IF(CL$6+'Data Input - General'!$F$22&gt;'Data Input - General'!$F$34,0,'Data Input - Option 4'!CL$6+'Data Input - General'!$F$22))</f>
        <v>0</v>
      </c>
      <c r="CM7" s="227">
        <f>IF($C$9=0,"",IF(CM$6+'Data Input - General'!$F$22&gt;'Data Input - General'!$F$34,0,'Data Input - Option 4'!CM$6+'Data Input - General'!$F$22))</f>
        <v>0</v>
      </c>
      <c r="CN7" s="227">
        <f>IF($C$9=0,"",IF(CN$6+'Data Input - General'!$F$22&gt;'Data Input - General'!$F$34,0,'Data Input - Option 4'!CN$6+'Data Input - General'!$F$22))</f>
        <v>0</v>
      </c>
      <c r="CO7" s="227">
        <f>IF($C$9=0,"",IF(CO$6+'Data Input - General'!$F$22&gt;'Data Input - General'!$F$34,0,'Data Input - Option 4'!CO$6+'Data Input - General'!$F$22))</f>
        <v>0</v>
      </c>
      <c r="CP7" s="227">
        <f>IF($C$9=0,"",IF(CP$6+'Data Input - General'!$F$22&gt;'Data Input - General'!$F$34,0,'Data Input - Option 4'!CP$6+'Data Input - General'!$F$22))</f>
        <v>0</v>
      </c>
      <c r="CQ7" s="227">
        <f>IF($C$9=0,"",IF(CQ$6+'Data Input - General'!$F$22&gt;'Data Input - General'!$F$34,0,'Data Input - Option 4'!CQ$6+'Data Input - General'!$F$22))</f>
        <v>0</v>
      </c>
      <c r="CR7" s="227">
        <f>IF($C$9=0,"",IF(CR$6+'Data Input - General'!$F$22&gt;'Data Input - General'!$F$34,0,'Data Input - Option 4'!CR$6+'Data Input - General'!$F$22))</f>
        <v>0</v>
      </c>
      <c r="CS7" s="227">
        <f>IF($C$9=0,"",IF(CS$6+'Data Input - General'!$F$22&gt;'Data Input - General'!$F$34,0,'Data Input - Option 4'!CS$6+'Data Input - General'!$F$22))</f>
        <v>0</v>
      </c>
      <c r="CT7" s="227">
        <f>IF($C$9=0,"",IF(CT$6+'Data Input - General'!$F$22&gt;'Data Input - General'!$F$34,0,'Data Input - Option 4'!CT$6+'Data Input - General'!$F$22))</f>
        <v>0</v>
      </c>
      <c r="CU7" s="227">
        <f>IF($C$9=0,"",IF(CU$6+'Data Input - General'!$F$22&gt;'Data Input - General'!$F$34,0,'Data Input - Option 4'!CU$6+'Data Input - General'!$F$22))</f>
        <v>0</v>
      </c>
      <c r="CV7" s="227">
        <f>IF($C$9=0,"",IF(CV$6+'Data Input - General'!$F$22&gt;'Data Input - General'!$F$34,0,'Data Input - Option 4'!CV$6+'Data Input - General'!$F$22))</f>
        <v>0</v>
      </c>
      <c r="CW7" s="227">
        <f>IF($C$9=0,"",IF(CW$6+'Data Input - General'!$F$22&gt;'Data Input - General'!$F$34,0,'Data Input - Option 4'!CW$6+'Data Input - General'!$F$22))</f>
        <v>0</v>
      </c>
      <c r="CX7" s="227">
        <f>IF($C$9=0,"",IF(CX$6+'Data Input - General'!$F$22&gt;'Data Input - General'!$F$34,0,'Data Input - Option 4'!CX$6+'Data Input - General'!$F$22))</f>
        <v>0</v>
      </c>
      <c r="CY7" s="227">
        <f>IF($C$9=0,"",IF(CY$6+'Data Input - General'!$F$22&gt;'Data Input - General'!$F$34,0,'Data Input - Option 4'!CY$6+'Data Input - General'!$F$22))</f>
        <v>0</v>
      </c>
      <c r="CZ7" s="227">
        <f>IF($C$9=0,"",IF(CZ$6+'Data Input - General'!$F$22&gt;'Data Input - General'!$F$34,0,'Data Input - Option 4'!CZ$6+'Data Input - General'!$F$22))</f>
        <v>0</v>
      </c>
      <c r="DA7" s="227">
        <f>IF($C$9=0,"",IF(DA$6+'Data Input - General'!$F$22&gt;'Data Input - General'!$F$34,0,'Data Input - Option 4'!DA$6+'Data Input - General'!$F$22))</f>
        <v>0</v>
      </c>
      <c r="DB7" s="227">
        <f>IF($C$9=0,"",IF(DB$6+'Data Input - General'!$F$22&gt;'Data Input - General'!$F$34,0,'Data Input - Option 4'!DB$6+'Data Input - General'!$F$22))</f>
        <v>0</v>
      </c>
      <c r="DC7" s="227">
        <f>IF($C$9=0,"",IF(DC$6+'Data Input - General'!$F$22&gt;'Data Input - General'!$F$34,0,'Data Input - Option 4'!DC$6+'Data Input - General'!$F$22))</f>
        <v>0</v>
      </c>
      <c r="DD7" s="218"/>
      <c r="DE7" s="220"/>
    </row>
    <row r="8" spans="2:109" ht="11.25" customHeight="1" x14ac:dyDescent="0.25">
      <c r="B8" s="217"/>
      <c r="C8" s="260"/>
      <c r="D8" s="226"/>
      <c r="E8" s="219"/>
      <c r="F8" s="235"/>
      <c r="G8" s="235"/>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18"/>
      <c r="BL8" s="218"/>
      <c r="BM8" s="218"/>
      <c r="BN8" s="218"/>
      <c r="BO8" s="218"/>
      <c r="BP8" s="218"/>
      <c r="BQ8" s="218"/>
      <c r="BR8" s="218"/>
      <c r="BS8" s="218"/>
      <c r="BT8" s="218"/>
      <c r="BU8" s="218"/>
      <c r="BV8" s="218"/>
      <c r="BW8" s="218"/>
      <c r="BX8" s="218"/>
      <c r="BY8" s="218"/>
      <c r="BZ8" s="218"/>
      <c r="CA8" s="218"/>
      <c r="CB8" s="218"/>
      <c r="CC8" s="218"/>
      <c r="CD8" s="218"/>
      <c r="CE8" s="218"/>
      <c r="CF8" s="218"/>
      <c r="CG8" s="218"/>
      <c r="CH8" s="218"/>
      <c r="CI8" s="218"/>
      <c r="CJ8" s="218"/>
      <c r="CK8" s="218"/>
      <c r="CL8" s="218"/>
      <c r="CM8" s="218"/>
      <c r="CN8" s="218"/>
      <c r="CO8" s="218"/>
      <c r="CP8" s="218"/>
      <c r="CQ8" s="218"/>
      <c r="CR8" s="218"/>
      <c r="CS8" s="218"/>
      <c r="CT8" s="218"/>
      <c r="CU8" s="218"/>
      <c r="CV8" s="218"/>
      <c r="CW8" s="218"/>
      <c r="CX8" s="218"/>
      <c r="CY8" s="218"/>
      <c r="CZ8" s="218"/>
      <c r="DA8" s="218"/>
      <c r="DB8" s="218"/>
      <c r="DC8" s="218"/>
      <c r="DD8" s="218"/>
      <c r="DE8" s="220"/>
    </row>
    <row r="9" spans="2:109" ht="24.75" customHeight="1" x14ac:dyDescent="0.35">
      <c r="B9" s="217"/>
      <c r="C9" s="572" t="str">
        <f>IF('Data Input - General'!J24="","Nothing Selected - Do not Complete this Section",'Data Input - General'!J24)</f>
        <v>Nothing Selected - Do not Complete this Section</v>
      </c>
      <c r="D9" s="573"/>
      <c r="E9" s="574" t="s">
        <v>549</v>
      </c>
      <c r="F9" s="575"/>
      <c r="G9" s="576"/>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c r="CB9" s="237"/>
      <c r="CC9" s="237"/>
      <c r="CD9" s="237"/>
      <c r="CE9" s="237"/>
      <c r="CF9" s="237"/>
      <c r="CG9" s="237"/>
      <c r="CH9" s="237"/>
      <c r="CI9" s="237"/>
      <c r="CJ9" s="237"/>
      <c r="CK9" s="237"/>
      <c r="CL9" s="237"/>
      <c r="CM9" s="237"/>
      <c r="CN9" s="237"/>
      <c r="CO9" s="237"/>
      <c r="CP9" s="237"/>
      <c r="CQ9" s="237"/>
      <c r="CR9" s="237"/>
      <c r="CS9" s="237"/>
      <c r="CT9" s="237"/>
      <c r="CU9" s="237"/>
      <c r="CV9" s="237"/>
      <c r="CW9" s="237"/>
      <c r="CX9" s="237"/>
      <c r="CY9" s="237"/>
      <c r="CZ9" s="237"/>
      <c r="DA9" s="237"/>
      <c r="DB9" s="237"/>
      <c r="DC9" s="237"/>
      <c r="DD9" s="237"/>
      <c r="DE9" s="220"/>
    </row>
    <row r="10" spans="2:109" ht="9.75" customHeight="1" x14ac:dyDescent="0.35">
      <c r="B10" s="217"/>
      <c r="C10" s="261"/>
      <c r="D10" s="226"/>
      <c r="E10" s="236"/>
      <c r="F10" s="219"/>
      <c r="G10" s="219"/>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218"/>
      <c r="CR10" s="218"/>
      <c r="CS10" s="218"/>
      <c r="CT10" s="218"/>
      <c r="CU10" s="218"/>
      <c r="CV10" s="218"/>
      <c r="CW10" s="218"/>
      <c r="CX10" s="218"/>
      <c r="CY10" s="218"/>
      <c r="CZ10" s="218"/>
      <c r="DA10" s="218"/>
      <c r="DB10" s="218"/>
      <c r="DC10" s="218"/>
      <c r="DD10" s="218"/>
      <c r="DE10" s="220"/>
    </row>
    <row r="11" spans="2:109" ht="24.75" customHeight="1" x14ac:dyDescent="0.25">
      <c r="B11" s="217"/>
      <c r="C11" s="262" t="s">
        <v>112</v>
      </c>
      <c r="D11" s="237"/>
      <c r="E11" s="238" t="s">
        <v>549</v>
      </c>
      <c r="F11" s="239"/>
      <c r="G11" s="239"/>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c r="BO11" s="237"/>
      <c r="BP11" s="237"/>
      <c r="BQ11" s="237"/>
      <c r="BR11" s="237"/>
      <c r="BS11" s="237"/>
      <c r="BT11" s="237"/>
      <c r="BU11" s="237"/>
      <c r="BV11" s="237"/>
      <c r="BW11" s="237"/>
      <c r="BX11" s="237"/>
      <c r="BY11" s="237"/>
      <c r="BZ11" s="237"/>
      <c r="CA11" s="237"/>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237"/>
      <c r="CY11" s="237"/>
      <c r="CZ11" s="237"/>
      <c r="DA11" s="237"/>
      <c r="DB11" s="237"/>
      <c r="DC11" s="237"/>
      <c r="DD11" s="237"/>
      <c r="DE11" s="220"/>
    </row>
    <row r="12" spans="2:109" ht="34.5" customHeight="1" x14ac:dyDescent="0.25">
      <c r="B12" s="217"/>
      <c r="C12" s="260"/>
      <c r="D12" s="226"/>
      <c r="E12" s="219"/>
      <c r="F12" s="219"/>
      <c r="G12" s="219"/>
      <c r="H12" s="219"/>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20"/>
    </row>
    <row r="13" spans="2:109" ht="18" customHeight="1" x14ac:dyDescent="0.25">
      <c r="B13" s="217"/>
      <c r="C13" s="525"/>
      <c r="D13" s="115" t="s">
        <v>9</v>
      </c>
      <c r="E13" s="239"/>
      <c r="F13" s="239"/>
      <c r="G13" s="239"/>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20"/>
    </row>
    <row r="14" spans="2:109" s="241" customFormat="1" x14ac:dyDescent="0.25">
      <c r="B14" s="242"/>
      <c r="C14" s="263">
        <v>8.1</v>
      </c>
      <c r="D14" s="820" t="s">
        <v>2</v>
      </c>
      <c r="E14" s="219" t="s">
        <v>1117</v>
      </c>
      <c r="F14" s="219"/>
      <c r="G14" s="219"/>
      <c r="H14" s="271"/>
      <c r="I14" s="271"/>
      <c r="J14" s="271"/>
      <c r="K14" s="271"/>
      <c r="L14" s="271"/>
      <c r="M14" s="271"/>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c r="BX14" s="271"/>
      <c r="BY14" s="271"/>
      <c r="BZ14" s="271"/>
      <c r="CA14" s="271"/>
      <c r="CB14" s="271"/>
      <c r="CC14" s="271"/>
      <c r="CD14" s="271"/>
      <c r="CE14" s="271"/>
      <c r="CF14" s="271"/>
      <c r="CG14" s="271"/>
      <c r="CH14" s="271"/>
      <c r="CI14" s="271"/>
      <c r="CJ14" s="271"/>
      <c r="CK14" s="271"/>
      <c r="CL14" s="271"/>
      <c r="CM14" s="271"/>
      <c r="CN14" s="271"/>
      <c r="CO14" s="271"/>
      <c r="CP14" s="271"/>
      <c r="CQ14" s="271"/>
      <c r="CR14" s="271"/>
      <c r="CS14" s="271"/>
      <c r="CT14" s="271"/>
      <c r="CU14" s="271"/>
      <c r="CV14" s="271"/>
      <c r="CW14" s="271"/>
      <c r="CX14" s="271"/>
      <c r="CY14" s="271"/>
      <c r="CZ14" s="271"/>
      <c r="DA14" s="271"/>
      <c r="DB14" s="271"/>
      <c r="DC14" s="271"/>
      <c r="DD14" s="225"/>
      <c r="DE14" s="243"/>
    </row>
    <row r="15" spans="2:109" s="241" customFormat="1" x14ac:dyDescent="0.25">
      <c r="B15" s="242"/>
      <c r="C15" s="263">
        <v>8.1999999999999993</v>
      </c>
      <c r="D15" s="820" t="s">
        <v>3</v>
      </c>
      <c r="E15" s="219" t="s">
        <v>1117</v>
      </c>
      <c r="F15" s="219"/>
      <c r="G15" s="219"/>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271"/>
      <c r="AH15" s="271"/>
      <c r="AI15" s="271"/>
      <c r="AJ15" s="271"/>
      <c r="AK15" s="271"/>
      <c r="AL15" s="271"/>
      <c r="AM15" s="271"/>
      <c r="AN15" s="271"/>
      <c r="AO15" s="271"/>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s="271"/>
      <c r="CA15" s="271"/>
      <c r="CB15" s="271"/>
      <c r="CC15" s="271"/>
      <c r="CD15" s="271"/>
      <c r="CE15" s="271"/>
      <c r="CF15" s="271"/>
      <c r="CG15" s="271"/>
      <c r="CH15" s="271"/>
      <c r="CI15" s="271"/>
      <c r="CJ15" s="271"/>
      <c r="CK15" s="271"/>
      <c r="CL15" s="271"/>
      <c r="CM15" s="271"/>
      <c r="CN15" s="271"/>
      <c r="CO15" s="271"/>
      <c r="CP15" s="271"/>
      <c r="CQ15" s="271"/>
      <c r="CR15" s="271"/>
      <c r="CS15" s="271"/>
      <c r="CT15" s="271"/>
      <c r="CU15" s="271"/>
      <c r="CV15" s="271"/>
      <c r="CW15" s="271"/>
      <c r="CX15" s="271"/>
      <c r="CY15" s="271"/>
      <c r="CZ15" s="271"/>
      <c r="DA15" s="271"/>
      <c r="DB15" s="271"/>
      <c r="DC15" s="271"/>
      <c r="DD15" s="225"/>
      <c r="DE15" s="243"/>
    </row>
    <row r="16" spans="2:109" s="241" customFormat="1" x14ac:dyDescent="0.25">
      <c r="B16" s="242"/>
      <c r="C16" s="263">
        <v>8.3000000000000007</v>
      </c>
      <c r="D16" s="820" t="s">
        <v>4</v>
      </c>
      <c r="E16" s="219" t="s">
        <v>1117</v>
      </c>
      <c r="F16" s="219"/>
      <c r="G16" s="219"/>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1"/>
      <c r="AH16" s="271"/>
      <c r="AI16" s="271"/>
      <c r="AJ16" s="271"/>
      <c r="AK16" s="271"/>
      <c r="AL16" s="271"/>
      <c r="AM16" s="271"/>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s="271"/>
      <c r="CA16" s="271"/>
      <c r="CB16" s="271"/>
      <c r="CC16" s="271"/>
      <c r="CD16" s="271"/>
      <c r="CE16" s="271"/>
      <c r="CF16" s="271"/>
      <c r="CG16" s="271"/>
      <c r="CH16" s="271"/>
      <c r="CI16" s="271"/>
      <c r="CJ16" s="271"/>
      <c r="CK16" s="271"/>
      <c r="CL16" s="271"/>
      <c r="CM16" s="271"/>
      <c r="CN16" s="271"/>
      <c r="CO16" s="271"/>
      <c r="CP16" s="271"/>
      <c r="CQ16" s="271"/>
      <c r="CR16" s="271"/>
      <c r="CS16" s="271"/>
      <c r="CT16" s="271"/>
      <c r="CU16" s="271"/>
      <c r="CV16" s="271"/>
      <c r="CW16" s="271"/>
      <c r="CX16" s="271"/>
      <c r="CY16" s="271"/>
      <c r="CZ16" s="271"/>
      <c r="DA16" s="271"/>
      <c r="DB16" s="271"/>
      <c r="DC16" s="271"/>
      <c r="DD16" s="225"/>
      <c r="DE16" s="243"/>
    </row>
    <row r="17" spans="2:109" s="241" customFormat="1" x14ac:dyDescent="0.25">
      <c r="B17" s="242"/>
      <c r="C17" s="263">
        <v>8.4</v>
      </c>
      <c r="D17" s="820" t="s">
        <v>5</v>
      </c>
      <c r="E17" s="219" t="s">
        <v>1117</v>
      </c>
      <c r="F17" s="219"/>
      <c r="G17" s="219"/>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1"/>
      <c r="AJ17" s="271"/>
      <c r="AK17" s="271"/>
      <c r="AL17" s="271"/>
      <c r="AM17" s="271"/>
      <c r="AN17" s="271"/>
      <c r="AO17" s="271"/>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s="271"/>
      <c r="CA17" s="271"/>
      <c r="CB17" s="271"/>
      <c r="CC17" s="271"/>
      <c r="CD17" s="271"/>
      <c r="CE17" s="271"/>
      <c r="CF17" s="271"/>
      <c r="CG17" s="271"/>
      <c r="CH17" s="271"/>
      <c r="CI17" s="271"/>
      <c r="CJ17" s="271"/>
      <c r="CK17" s="271"/>
      <c r="CL17" s="271"/>
      <c r="CM17" s="271"/>
      <c r="CN17" s="271"/>
      <c r="CO17" s="271"/>
      <c r="CP17" s="271"/>
      <c r="CQ17" s="271"/>
      <c r="CR17" s="271"/>
      <c r="CS17" s="271"/>
      <c r="CT17" s="271"/>
      <c r="CU17" s="271"/>
      <c r="CV17" s="271"/>
      <c r="CW17" s="271"/>
      <c r="CX17" s="271"/>
      <c r="CY17" s="271"/>
      <c r="CZ17" s="271"/>
      <c r="DA17" s="271"/>
      <c r="DB17" s="271"/>
      <c r="DC17" s="271"/>
      <c r="DD17" s="225"/>
      <c r="DE17" s="243"/>
    </row>
    <row r="18" spans="2:109" s="241" customFormat="1" x14ac:dyDescent="0.25">
      <c r="B18" s="242"/>
      <c r="C18" s="263">
        <v>8.5</v>
      </c>
      <c r="D18" s="820" t="s">
        <v>816</v>
      </c>
      <c r="E18" s="219" t="s">
        <v>1117</v>
      </c>
      <c r="F18" s="225"/>
      <c r="G18" s="219"/>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1"/>
      <c r="AJ18" s="271"/>
      <c r="AK18" s="271"/>
      <c r="AL18" s="271"/>
      <c r="AM18" s="271"/>
      <c r="AN18" s="271"/>
      <c r="AO18" s="271"/>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271"/>
      <c r="CA18" s="271"/>
      <c r="CB18" s="271"/>
      <c r="CC18" s="271"/>
      <c r="CD18" s="271"/>
      <c r="CE18" s="271"/>
      <c r="CF18" s="271"/>
      <c r="CG18" s="271"/>
      <c r="CH18" s="271"/>
      <c r="CI18" s="271"/>
      <c r="CJ18" s="271"/>
      <c r="CK18" s="271"/>
      <c r="CL18" s="271"/>
      <c r="CM18" s="271"/>
      <c r="CN18" s="271"/>
      <c r="CO18" s="271"/>
      <c r="CP18" s="271"/>
      <c r="CQ18" s="271"/>
      <c r="CR18" s="271"/>
      <c r="CS18" s="271"/>
      <c r="CT18" s="271"/>
      <c r="CU18" s="271"/>
      <c r="CV18" s="271"/>
      <c r="CW18" s="271"/>
      <c r="CX18" s="271"/>
      <c r="CY18" s="271"/>
      <c r="CZ18" s="271"/>
      <c r="DA18" s="271"/>
      <c r="DB18" s="271"/>
      <c r="DC18" s="271"/>
      <c r="DD18" s="225"/>
      <c r="DE18" s="243"/>
    </row>
    <row r="19" spans="2:109" ht="18" customHeight="1" x14ac:dyDescent="0.25">
      <c r="B19" s="217"/>
      <c r="C19" s="260"/>
      <c r="D19" s="115" t="s">
        <v>469</v>
      </c>
      <c r="E19" s="239"/>
      <c r="F19" s="239"/>
      <c r="G19" s="239"/>
      <c r="H19" s="237"/>
      <c r="I19" s="237"/>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7"/>
      <c r="AM19" s="237"/>
      <c r="AN19" s="237"/>
      <c r="AO19" s="237"/>
      <c r="AP19" s="237"/>
      <c r="AQ19" s="237"/>
      <c r="AR19" s="237"/>
      <c r="AS19" s="237"/>
      <c r="AT19" s="237"/>
      <c r="AU19" s="237"/>
      <c r="AV19" s="237"/>
      <c r="AW19" s="237"/>
      <c r="AX19" s="237"/>
      <c r="AY19" s="237"/>
      <c r="AZ19" s="237"/>
      <c r="BA19" s="237"/>
      <c r="BB19" s="237"/>
      <c r="BC19" s="237"/>
      <c r="BD19" s="237"/>
      <c r="BE19" s="237"/>
      <c r="BF19" s="237"/>
      <c r="BG19" s="237"/>
      <c r="BH19" s="237"/>
      <c r="BI19" s="237"/>
      <c r="BJ19" s="237"/>
      <c r="BK19" s="237"/>
      <c r="BL19" s="237"/>
      <c r="BM19" s="237"/>
      <c r="BN19" s="237"/>
      <c r="BO19" s="237"/>
      <c r="BP19" s="237"/>
      <c r="BQ19" s="237"/>
      <c r="BR19" s="237"/>
      <c r="BS19" s="237"/>
      <c r="BT19" s="237"/>
      <c r="BU19" s="237"/>
      <c r="BV19" s="237"/>
      <c r="BW19" s="237"/>
      <c r="BX19" s="237"/>
      <c r="BY19" s="237"/>
      <c r="BZ19" s="237"/>
      <c r="CA19" s="237"/>
      <c r="CB19" s="237"/>
      <c r="CC19" s="237"/>
      <c r="CD19" s="237"/>
      <c r="CE19" s="237"/>
      <c r="CF19" s="237"/>
      <c r="CG19" s="237"/>
      <c r="CH19" s="237"/>
      <c r="CI19" s="237"/>
      <c r="CJ19" s="237"/>
      <c r="CK19" s="237"/>
      <c r="CL19" s="237"/>
      <c r="CM19" s="237"/>
      <c r="CN19" s="237"/>
      <c r="CO19" s="237"/>
      <c r="CP19" s="237"/>
      <c r="CQ19" s="237"/>
      <c r="CR19" s="237"/>
      <c r="CS19" s="237"/>
      <c r="CT19" s="237"/>
      <c r="CU19" s="237"/>
      <c r="CV19" s="237"/>
      <c r="CW19" s="237"/>
      <c r="CX19" s="237"/>
      <c r="CY19" s="237"/>
      <c r="CZ19" s="237"/>
      <c r="DA19" s="237"/>
      <c r="DB19" s="237"/>
      <c r="DC19" s="237"/>
      <c r="DD19" s="237"/>
      <c r="DE19" s="220"/>
    </row>
    <row r="20" spans="2:109" x14ac:dyDescent="0.25">
      <c r="B20" s="217"/>
      <c r="C20" s="263" t="s">
        <v>974</v>
      </c>
      <c r="D20" s="820" t="s">
        <v>6</v>
      </c>
      <c r="E20" s="219" t="s">
        <v>1117</v>
      </c>
      <c r="F20" s="219"/>
      <c r="G20" s="219"/>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s="271"/>
      <c r="CA20" s="271"/>
      <c r="CB20" s="271"/>
      <c r="CC20" s="271"/>
      <c r="CD20" s="271"/>
      <c r="CE20" s="271"/>
      <c r="CF20" s="271"/>
      <c r="CG20" s="271"/>
      <c r="CH20" s="271"/>
      <c r="CI20" s="271"/>
      <c r="CJ20" s="271"/>
      <c r="CK20" s="271"/>
      <c r="CL20" s="271"/>
      <c r="CM20" s="271"/>
      <c r="CN20" s="271"/>
      <c r="CO20" s="271"/>
      <c r="CP20" s="271"/>
      <c r="CQ20" s="271"/>
      <c r="CR20" s="271"/>
      <c r="CS20" s="271"/>
      <c r="CT20" s="271"/>
      <c r="CU20" s="271"/>
      <c r="CV20" s="271"/>
      <c r="CW20" s="271"/>
      <c r="CX20" s="271"/>
      <c r="CY20" s="271"/>
      <c r="CZ20" s="271"/>
      <c r="DA20" s="271"/>
      <c r="DB20" s="271"/>
      <c r="DC20" s="271"/>
      <c r="DD20" s="225"/>
      <c r="DE20" s="220"/>
    </row>
    <row r="21" spans="2:109" x14ac:dyDescent="0.25">
      <c r="B21" s="217"/>
      <c r="C21" s="263" t="s">
        <v>975</v>
      </c>
      <c r="D21" s="820" t="s">
        <v>7</v>
      </c>
      <c r="E21" s="219" t="s">
        <v>1117</v>
      </c>
      <c r="F21" s="219"/>
      <c r="G21" s="219"/>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1"/>
      <c r="AJ21" s="271"/>
      <c r="AK21" s="271"/>
      <c r="AL21" s="271"/>
      <c r="AM21" s="271"/>
      <c r="AN21" s="271"/>
      <c r="AO21" s="271"/>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s="271"/>
      <c r="CA21" s="271"/>
      <c r="CB21" s="271"/>
      <c r="CC21" s="271"/>
      <c r="CD21" s="271"/>
      <c r="CE21" s="271"/>
      <c r="CF21" s="271"/>
      <c r="CG21" s="271"/>
      <c r="CH21" s="271"/>
      <c r="CI21" s="271"/>
      <c r="CJ21" s="271"/>
      <c r="CK21" s="271"/>
      <c r="CL21" s="271"/>
      <c r="CM21" s="271"/>
      <c r="CN21" s="271"/>
      <c r="CO21" s="271"/>
      <c r="CP21" s="271"/>
      <c r="CQ21" s="271"/>
      <c r="CR21" s="271"/>
      <c r="CS21" s="271"/>
      <c r="CT21" s="271"/>
      <c r="CU21" s="271"/>
      <c r="CV21" s="271"/>
      <c r="CW21" s="271"/>
      <c r="CX21" s="271"/>
      <c r="CY21" s="271"/>
      <c r="CZ21" s="271"/>
      <c r="DA21" s="271"/>
      <c r="DB21" s="271"/>
      <c r="DC21" s="271"/>
      <c r="DD21" s="225"/>
      <c r="DE21" s="220"/>
    </row>
    <row r="22" spans="2:109" x14ac:dyDescent="0.25">
      <c r="B22" s="217"/>
      <c r="C22" s="263" t="s">
        <v>976</v>
      </c>
      <c r="D22" s="820" t="s">
        <v>0</v>
      </c>
      <c r="E22" s="219" t="s">
        <v>1117</v>
      </c>
      <c r="F22" s="219"/>
      <c r="G22" s="219"/>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1"/>
      <c r="AJ22" s="271"/>
      <c r="AK22" s="271"/>
      <c r="AL22" s="271"/>
      <c r="AM22" s="271"/>
      <c r="AN22" s="271"/>
      <c r="AO22" s="271"/>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s="271"/>
      <c r="CA22" s="271"/>
      <c r="CB22" s="271"/>
      <c r="CC22" s="271"/>
      <c r="CD22" s="271"/>
      <c r="CE22" s="271"/>
      <c r="CF22" s="271"/>
      <c r="CG22" s="271"/>
      <c r="CH22" s="271"/>
      <c r="CI22" s="271"/>
      <c r="CJ22" s="271"/>
      <c r="CK22" s="271"/>
      <c r="CL22" s="271"/>
      <c r="CM22" s="271"/>
      <c r="CN22" s="271"/>
      <c r="CO22" s="271"/>
      <c r="CP22" s="271"/>
      <c r="CQ22" s="271"/>
      <c r="CR22" s="271"/>
      <c r="CS22" s="271"/>
      <c r="CT22" s="271"/>
      <c r="CU22" s="271"/>
      <c r="CV22" s="271"/>
      <c r="CW22" s="271"/>
      <c r="CX22" s="271"/>
      <c r="CY22" s="271"/>
      <c r="CZ22" s="271"/>
      <c r="DA22" s="271"/>
      <c r="DB22" s="271"/>
      <c r="DC22" s="271"/>
      <c r="DD22" s="225"/>
      <c r="DE22" s="220"/>
    </row>
    <row r="23" spans="2:109" x14ac:dyDescent="0.25">
      <c r="B23" s="217"/>
      <c r="C23" s="263" t="s">
        <v>977</v>
      </c>
      <c r="D23" s="820" t="s">
        <v>8</v>
      </c>
      <c r="E23" s="219" t="s">
        <v>1117</v>
      </c>
      <c r="F23" s="219"/>
      <c r="G23" s="219"/>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1"/>
      <c r="AJ23" s="271"/>
      <c r="AK23" s="271"/>
      <c r="AL23" s="271"/>
      <c r="AM23" s="271"/>
      <c r="AN23" s="271"/>
      <c r="AO23" s="271"/>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s="271"/>
      <c r="CA23" s="271"/>
      <c r="CB23" s="271"/>
      <c r="CC23" s="271"/>
      <c r="CD23" s="271"/>
      <c r="CE23" s="271"/>
      <c r="CF23" s="271"/>
      <c r="CG23" s="271"/>
      <c r="CH23" s="271"/>
      <c r="CI23" s="271"/>
      <c r="CJ23" s="271"/>
      <c r="CK23" s="271"/>
      <c r="CL23" s="271"/>
      <c r="CM23" s="271"/>
      <c r="CN23" s="271"/>
      <c r="CO23" s="271"/>
      <c r="CP23" s="271"/>
      <c r="CQ23" s="271"/>
      <c r="CR23" s="271"/>
      <c r="CS23" s="271"/>
      <c r="CT23" s="271"/>
      <c r="CU23" s="271"/>
      <c r="CV23" s="271"/>
      <c r="CW23" s="271"/>
      <c r="CX23" s="271"/>
      <c r="CY23" s="271"/>
      <c r="CZ23" s="271"/>
      <c r="DA23" s="271"/>
      <c r="DB23" s="271"/>
      <c r="DC23" s="271"/>
      <c r="DD23" s="225"/>
      <c r="DE23" s="220"/>
    </row>
    <row r="24" spans="2:109" x14ac:dyDescent="0.25">
      <c r="B24" s="217"/>
      <c r="C24" s="263" t="s">
        <v>656</v>
      </c>
      <c r="D24" s="820" t="s">
        <v>698</v>
      </c>
      <c r="E24" s="219" t="s">
        <v>1117</v>
      </c>
      <c r="F24" s="225"/>
      <c r="G24" s="219"/>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271"/>
      <c r="AH24" s="271"/>
      <c r="AI24" s="271"/>
      <c r="AJ24" s="271"/>
      <c r="AK24" s="271"/>
      <c r="AL24" s="271"/>
      <c r="AM24" s="271"/>
      <c r="AN24" s="271"/>
      <c r="AO24" s="271"/>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s="271"/>
      <c r="CA24" s="271"/>
      <c r="CB24" s="271"/>
      <c r="CC24" s="271"/>
      <c r="CD24" s="271"/>
      <c r="CE24" s="271"/>
      <c r="CF24" s="271"/>
      <c r="CG24" s="271"/>
      <c r="CH24" s="271"/>
      <c r="CI24" s="271"/>
      <c r="CJ24" s="271"/>
      <c r="CK24" s="271"/>
      <c r="CL24" s="271"/>
      <c r="CM24" s="271"/>
      <c r="CN24" s="271"/>
      <c r="CO24" s="271"/>
      <c r="CP24" s="271"/>
      <c r="CQ24" s="271"/>
      <c r="CR24" s="271"/>
      <c r="CS24" s="271"/>
      <c r="CT24" s="271"/>
      <c r="CU24" s="271"/>
      <c r="CV24" s="271"/>
      <c r="CW24" s="271"/>
      <c r="CX24" s="271"/>
      <c r="CY24" s="271"/>
      <c r="CZ24" s="271"/>
      <c r="DA24" s="271"/>
      <c r="DB24" s="271"/>
      <c r="DC24" s="271"/>
      <c r="DD24" s="225"/>
      <c r="DE24" s="220"/>
    </row>
    <row r="25" spans="2:109" ht="19.5" customHeight="1" x14ac:dyDescent="0.25">
      <c r="B25" s="217"/>
      <c r="C25" s="260"/>
      <c r="D25" s="115" t="s">
        <v>195</v>
      </c>
      <c r="E25" s="239"/>
      <c r="F25" s="239"/>
      <c r="G25" s="239"/>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37"/>
      <c r="CU25" s="237"/>
      <c r="CV25" s="237"/>
      <c r="CW25" s="237"/>
      <c r="CX25" s="237"/>
      <c r="CY25" s="237"/>
      <c r="CZ25" s="237"/>
      <c r="DA25" s="237"/>
      <c r="DB25" s="237"/>
      <c r="DC25" s="237"/>
      <c r="DD25" s="237"/>
      <c r="DE25" s="220"/>
    </row>
    <row r="26" spans="2:109" x14ac:dyDescent="0.25">
      <c r="B26" s="217"/>
      <c r="C26" s="263" t="s">
        <v>978</v>
      </c>
      <c r="D26" s="820" t="s">
        <v>638</v>
      </c>
      <c r="E26" s="219" t="s">
        <v>1117</v>
      </c>
      <c r="F26" s="219"/>
      <c r="G26" s="219"/>
      <c r="H26" s="271"/>
      <c r="I26" s="271"/>
      <c r="J26" s="271"/>
      <c r="K26" s="271"/>
      <c r="L26" s="271"/>
      <c r="M26" s="271"/>
      <c r="N26" s="271"/>
      <c r="O26" s="271"/>
      <c r="P26" s="271"/>
      <c r="Q26" s="271"/>
      <c r="R26" s="271"/>
      <c r="S26" s="271"/>
      <c r="T26" s="271"/>
      <c r="U26" s="271"/>
      <c r="V26" s="271"/>
      <c r="W26" s="271"/>
      <c r="X26" s="271"/>
      <c r="Y26" s="271"/>
      <c r="Z26" s="271"/>
      <c r="AA26" s="271"/>
      <c r="AB26" s="271"/>
      <c r="AC26" s="271"/>
      <c r="AD26" s="271"/>
      <c r="AE26" s="271"/>
      <c r="AF26" s="271"/>
      <c r="AG26" s="271"/>
      <c r="AH26" s="271"/>
      <c r="AI26" s="271"/>
      <c r="AJ26" s="271"/>
      <c r="AK26" s="271"/>
      <c r="AL26" s="271"/>
      <c r="AM26" s="271"/>
      <c r="AN26" s="271"/>
      <c r="AO26" s="271"/>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s="271"/>
      <c r="CA26" s="271"/>
      <c r="CB26" s="271"/>
      <c r="CC26" s="271"/>
      <c r="CD26" s="271"/>
      <c r="CE26" s="271"/>
      <c r="CF26" s="271"/>
      <c r="CG26" s="271"/>
      <c r="CH26" s="271"/>
      <c r="CI26" s="271"/>
      <c r="CJ26" s="271"/>
      <c r="CK26" s="271"/>
      <c r="CL26" s="271"/>
      <c r="CM26" s="271"/>
      <c r="CN26" s="271"/>
      <c r="CO26" s="271"/>
      <c r="CP26" s="271"/>
      <c r="CQ26" s="271"/>
      <c r="CR26" s="271"/>
      <c r="CS26" s="271"/>
      <c r="CT26" s="271"/>
      <c r="CU26" s="271"/>
      <c r="CV26" s="271"/>
      <c r="CW26" s="271"/>
      <c r="CX26" s="271"/>
      <c r="CY26" s="271"/>
      <c r="CZ26" s="271"/>
      <c r="DA26" s="271"/>
      <c r="DB26" s="271"/>
      <c r="DC26" s="271"/>
      <c r="DD26" s="225"/>
      <c r="DE26" s="220"/>
    </row>
    <row r="27" spans="2:109" x14ac:dyDescent="0.25">
      <c r="B27" s="217"/>
      <c r="C27" s="263" t="s">
        <v>979</v>
      </c>
      <c r="D27" s="820" t="s">
        <v>19</v>
      </c>
      <c r="E27" s="219" t="s">
        <v>1117</v>
      </c>
      <c r="F27" s="219"/>
      <c r="G27" s="219"/>
      <c r="H27" s="271"/>
      <c r="I27" s="271"/>
      <c r="J27" s="271"/>
      <c r="K27" s="271"/>
      <c r="L27" s="271"/>
      <c r="M27" s="271"/>
      <c r="N27" s="271"/>
      <c r="O27" s="271"/>
      <c r="P27" s="271"/>
      <c r="Q27" s="271"/>
      <c r="R27" s="271"/>
      <c r="S27" s="271"/>
      <c r="T27" s="271"/>
      <c r="U27" s="271"/>
      <c r="V27" s="271"/>
      <c r="W27" s="271"/>
      <c r="X27" s="271"/>
      <c r="Y27" s="271"/>
      <c r="Z27" s="271"/>
      <c r="AA27" s="271"/>
      <c r="AB27" s="271"/>
      <c r="AC27" s="271"/>
      <c r="AD27" s="271"/>
      <c r="AE27" s="271"/>
      <c r="AF27" s="271"/>
      <c r="AG27" s="271"/>
      <c r="AH27" s="271"/>
      <c r="AI27" s="271"/>
      <c r="AJ27" s="271"/>
      <c r="AK27" s="271"/>
      <c r="AL27" s="271"/>
      <c r="AM27" s="271"/>
      <c r="AN27" s="271"/>
      <c r="AO27" s="271"/>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s="271"/>
      <c r="CA27" s="271"/>
      <c r="CB27" s="271"/>
      <c r="CC27" s="271"/>
      <c r="CD27" s="271"/>
      <c r="CE27" s="271"/>
      <c r="CF27" s="271"/>
      <c r="CG27" s="271"/>
      <c r="CH27" s="271"/>
      <c r="CI27" s="271"/>
      <c r="CJ27" s="271"/>
      <c r="CK27" s="271"/>
      <c r="CL27" s="271"/>
      <c r="CM27" s="271"/>
      <c r="CN27" s="271"/>
      <c r="CO27" s="271"/>
      <c r="CP27" s="271"/>
      <c r="CQ27" s="271"/>
      <c r="CR27" s="271"/>
      <c r="CS27" s="271"/>
      <c r="CT27" s="271"/>
      <c r="CU27" s="271"/>
      <c r="CV27" s="271"/>
      <c r="CW27" s="271"/>
      <c r="CX27" s="271"/>
      <c r="CY27" s="271"/>
      <c r="CZ27" s="271"/>
      <c r="DA27" s="271"/>
      <c r="DB27" s="271"/>
      <c r="DC27" s="271"/>
      <c r="DD27" s="225"/>
      <c r="DE27" s="220"/>
    </row>
    <row r="28" spans="2:109" x14ac:dyDescent="0.25">
      <c r="B28" s="217"/>
      <c r="C28" s="263" t="s">
        <v>980</v>
      </c>
      <c r="D28" s="820" t="s">
        <v>698</v>
      </c>
      <c r="E28" s="219" t="s">
        <v>1117</v>
      </c>
      <c r="F28" s="225"/>
      <c r="G28" s="219"/>
      <c r="H28" s="271"/>
      <c r="I28" s="271"/>
      <c r="J28" s="271"/>
      <c r="K28" s="271"/>
      <c r="L28" s="271"/>
      <c r="M28" s="271"/>
      <c r="N28" s="271"/>
      <c r="O28" s="271"/>
      <c r="P28" s="271"/>
      <c r="Q28" s="271"/>
      <c r="R28" s="271"/>
      <c r="S28" s="271"/>
      <c r="T28" s="271"/>
      <c r="U28" s="271"/>
      <c r="V28" s="271"/>
      <c r="W28" s="271"/>
      <c r="X28" s="271"/>
      <c r="Y28" s="271"/>
      <c r="Z28" s="271"/>
      <c r="AA28" s="271"/>
      <c r="AB28" s="271"/>
      <c r="AC28" s="271"/>
      <c r="AD28" s="271"/>
      <c r="AE28" s="271"/>
      <c r="AF28" s="271"/>
      <c r="AG28" s="271"/>
      <c r="AH28" s="271"/>
      <c r="AI28" s="271"/>
      <c r="AJ28" s="271"/>
      <c r="AK28" s="271"/>
      <c r="AL28" s="271"/>
      <c r="AM28" s="271"/>
      <c r="AN28" s="271"/>
      <c r="AO28" s="271"/>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s="271"/>
      <c r="CA28" s="271"/>
      <c r="CB28" s="271"/>
      <c r="CC28" s="271"/>
      <c r="CD28" s="271"/>
      <c r="CE28" s="271"/>
      <c r="CF28" s="271"/>
      <c r="CG28" s="271"/>
      <c r="CH28" s="271"/>
      <c r="CI28" s="271"/>
      <c r="CJ28" s="271"/>
      <c r="CK28" s="271"/>
      <c r="CL28" s="271"/>
      <c r="CM28" s="271"/>
      <c r="CN28" s="271"/>
      <c r="CO28" s="271"/>
      <c r="CP28" s="271"/>
      <c r="CQ28" s="271"/>
      <c r="CR28" s="271"/>
      <c r="CS28" s="271"/>
      <c r="CT28" s="271"/>
      <c r="CU28" s="271"/>
      <c r="CV28" s="271"/>
      <c r="CW28" s="271"/>
      <c r="CX28" s="271"/>
      <c r="CY28" s="271"/>
      <c r="CZ28" s="271"/>
      <c r="DA28" s="271"/>
      <c r="DB28" s="271"/>
      <c r="DC28" s="271"/>
      <c r="DD28" s="225"/>
      <c r="DE28" s="220"/>
    </row>
    <row r="29" spans="2:109" x14ac:dyDescent="0.25">
      <c r="B29" s="217"/>
      <c r="C29" s="260"/>
      <c r="D29" s="226"/>
      <c r="E29" s="219"/>
      <c r="F29" s="219"/>
      <c r="G29" s="219"/>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c r="BW29" s="244"/>
      <c r="BX29" s="244"/>
      <c r="BY29" s="244"/>
      <c r="BZ29" s="244"/>
      <c r="CA29" s="244"/>
      <c r="CB29" s="244"/>
      <c r="CC29" s="244"/>
      <c r="CD29" s="244"/>
      <c r="CE29" s="244"/>
      <c r="CF29" s="244"/>
      <c r="CG29" s="244"/>
      <c r="CH29" s="244"/>
      <c r="CI29" s="244"/>
      <c r="CJ29" s="244"/>
      <c r="CK29" s="244"/>
      <c r="CL29" s="244"/>
      <c r="CM29" s="244"/>
      <c r="CN29" s="244"/>
      <c r="CO29" s="244"/>
      <c r="CP29" s="244"/>
      <c r="CQ29" s="244"/>
      <c r="CR29" s="244"/>
      <c r="CS29" s="244"/>
      <c r="CT29" s="244"/>
      <c r="CU29" s="244"/>
      <c r="CV29" s="244"/>
      <c r="CW29" s="244"/>
      <c r="CX29" s="244"/>
      <c r="CY29" s="244"/>
      <c r="CZ29" s="244"/>
      <c r="DA29" s="244"/>
      <c r="DB29" s="244"/>
      <c r="DC29" s="244"/>
      <c r="DD29" s="244"/>
      <c r="DE29" s="220"/>
    </row>
    <row r="30" spans="2:109" s="223" customFormat="1" x14ac:dyDescent="0.25">
      <c r="B30" s="221"/>
      <c r="C30" s="264"/>
      <c r="D30" s="272" t="s">
        <v>789</v>
      </c>
      <c r="E30" s="273" t="s">
        <v>1117</v>
      </c>
      <c r="F30" s="276" t="s">
        <v>571</v>
      </c>
      <c r="G30" s="276"/>
      <c r="H30" s="535">
        <f>SUM(H14:H29)</f>
        <v>0</v>
      </c>
      <c r="I30" s="535">
        <f>SUM(I14:I29)</f>
        <v>0</v>
      </c>
      <c r="J30" s="535">
        <f>SUM(J14:J29)</f>
        <v>0</v>
      </c>
      <c r="K30" s="535">
        <f>SUM(K14:K29)</f>
        <v>0</v>
      </c>
      <c r="L30" s="535">
        <f t="shared" ref="L30:BW30" si="0">SUM(L14:L29)</f>
        <v>0</v>
      </c>
      <c r="M30" s="535">
        <f t="shared" si="0"/>
        <v>0</v>
      </c>
      <c r="N30" s="535">
        <f t="shared" si="0"/>
        <v>0</v>
      </c>
      <c r="O30" s="535">
        <f t="shared" si="0"/>
        <v>0</v>
      </c>
      <c r="P30" s="535">
        <f t="shared" si="0"/>
        <v>0</v>
      </c>
      <c r="Q30" s="535">
        <f t="shared" si="0"/>
        <v>0</v>
      </c>
      <c r="R30" s="535">
        <f t="shared" si="0"/>
        <v>0</v>
      </c>
      <c r="S30" s="535">
        <f t="shared" si="0"/>
        <v>0</v>
      </c>
      <c r="T30" s="535">
        <f t="shared" si="0"/>
        <v>0</v>
      </c>
      <c r="U30" s="535">
        <f t="shared" si="0"/>
        <v>0</v>
      </c>
      <c r="V30" s="535">
        <f t="shared" si="0"/>
        <v>0</v>
      </c>
      <c r="W30" s="535">
        <f t="shared" si="0"/>
        <v>0</v>
      </c>
      <c r="X30" s="535">
        <f t="shared" si="0"/>
        <v>0</v>
      </c>
      <c r="Y30" s="535">
        <f t="shared" si="0"/>
        <v>0</v>
      </c>
      <c r="Z30" s="535">
        <f t="shared" si="0"/>
        <v>0</v>
      </c>
      <c r="AA30" s="535">
        <f t="shared" si="0"/>
        <v>0</v>
      </c>
      <c r="AB30" s="535">
        <f t="shared" si="0"/>
        <v>0</v>
      </c>
      <c r="AC30" s="535">
        <f t="shared" si="0"/>
        <v>0</v>
      </c>
      <c r="AD30" s="535">
        <f t="shared" si="0"/>
        <v>0</v>
      </c>
      <c r="AE30" s="535">
        <f t="shared" si="0"/>
        <v>0</v>
      </c>
      <c r="AF30" s="535">
        <f t="shared" si="0"/>
        <v>0</v>
      </c>
      <c r="AG30" s="535">
        <f t="shared" si="0"/>
        <v>0</v>
      </c>
      <c r="AH30" s="535">
        <f t="shared" si="0"/>
        <v>0</v>
      </c>
      <c r="AI30" s="535">
        <f t="shared" si="0"/>
        <v>0</v>
      </c>
      <c r="AJ30" s="535">
        <f t="shared" si="0"/>
        <v>0</v>
      </c>
      <c r="AK30" s="535">
        <f t="shared" si="0"/>
        <v>0</v>
      </c>
      <c r="AL30" s="535">
        <f t="shared" si="0"/>
        <v>0</v>
      </c>
      <c r="AM30" s="535">
        <f t="shared" si="0"/>
        <v>0</v>
      </c>
      <c r="AN30" s="535">
        <f t="shared" si="0"/>
        <v>0</v>
      </c>
      <c r="AO30" s="535">
        <f t="shared" si="0"/>
        <v>0</v>
      </c>
      <c r="AP30" s="535">
        <f t="shared" si="0"/>
        <v>0</v>
      </c>
      <c r="AQ30" s="535">
        <f t="shared" si="0"/>
        <v>0</v>
      </c>
      <c r="AR30" s="535">
        <f t="shared" si="0"/>
        <v>0</v>
      </c>
      <c r="AS30" s="535">
        <f t="shared" si="0"/>
        <v>0</v>
      </c>
      <c r="AT30" s="535">
        <f t="shared" si="0"/>
        <v>0</v>
      </c>
      <c r="AU30" s="535">
        <f t="shared" si="0"/>
        <v>0</v>
      </c>
      <c r="AV30" s="535">
        <f t="shared" si="0"/>
        <v>0</v>
      </c>
      <c r="AW30" s="535">
        <f t="shared" si="0"/>
        <v>0</v>
      </c>
      <c r="AX30" s="535">
        <f t="shared" si="0"/>
        <v>0</v>
      </c>
      <c r="AY30" s="535">
        <f t="shared" si="0"/>
        <v>0</v>
      </c>
      <c r="AZ30" s="535">
        <f t="shared" si="0"/>
        <v>0</v>
      </c>
      <c r="BA30" s="535">
        <f t="shared" si="0"/>
        <v>0</v>
      </c>
      <c r="BB30" s="535">
        <f t="shared" si="0"/>
        <v>0</v>
      </c>
      <c r="BC30" s="535">
        <f t="shared" si="0"/>
        <v>0</v>
      </c>
      <c r="BD30" s="535">
        <f t="shared" si="0"/>
        <v>0</v>
      </c>
      <c r="BE30" s="535">
        <f t="shared" si="0"/>
        <v>0</v>
      </c>
      <c r="BF30" s="535">
        <f t="shared" si="0"/>
        <v>0</v>
      </c>
      <c r="BG30" s="535">
        <f t="shared" si="0"/>
        <v>0</v>
      </c>
      <c r="BH30" s="535">
        <f t="shared" si="0"/>
        <v>0</v>
      </c>
      <c r="BI30" s="535">
        <f t="shared" si="0"/>
        <v>0</v>
      </c>
      <c r="BJ30" s="535">
        <f t="shared" si="0"/>
        <v>0</v>
      </c>
      <c r="BK30" s="535">
        <f t="shared" si="0"/>
        <v>0</v>
      </c>
      <c r="BL30" s="535">
        <f t="shared" si="0"/>
        <v>0</v>
      </c>
      <c r="BM30" s="535">
        <f t="shared" si="0"/>
        <v>0</v>
      </c>
      <c r="BN30" s="535">
        <f t="shared" si="0"/>
        <v>0</v>
      </c>
      <c r="BO30" s="535">
        <f t="shared" si="0"/>
        <v>0</v>
      </c>
      <c r="BP30" s="535">
        <f t="shared" si="0"/>
        <v>0</v>
      </c>
      <c r="BQ30" s="535">
        <f t="shared" si="0"/>
        <v>0</v>
      </c>
      <c r="BR30" s="535">
        <f t="shared" si="0"/>
        <v>0</v>
      </c>
      <c r="BS30" s="535">
        <f t="shared" si="0"/>
        <v>0</v>
      </c>
      <c r="BT30" s="535">
        <f t="shared" si="0"/>
        <v>0</v>
      </c>
      <c r="BU30" s="535">
        <f t="shared" si="0"/>
        <v>0</v>
      </c>
      <c r="BV30" s="535">
        <f t="shared" si="0"/>
        <v>0</v>
      </c>
      <c r="BW30" s="535">
        <f t="shared" si="0"/>
        <v>0</v>
      </c>
      <c r="BX30" s="535">
        <f t="shared" ref="BX30:DC30" si="1">SUM(BX14:BX29)</f>
        <v>0</v>
      </c>
      <c r="BY30" s="535">
        <f t="shared" si="1"/>
        <v>0</v>
      </c>
      <c r="BZ30" s="535">
        <f t="shared" si="1"/>
        <v>0</v>
      </c>
      <c r="CA30" s="535">
        <f t="shared" si="1"/>
        <v>0</v>
      </c>
      <c r="CB30" s="535">
        <f t="shared" si="1"/>
        <v>0</v>
      </c>
      <c r="CC30" s="535">
        <f t="shared" si="1"/>
        <v>0</v>
      </c>
      <c r="CD30" s="535">
        <f t="shared" si="1"/>
        <v>0</v>
      </c>
      <c r="CE30" s="535">
        <f t="shared" si="1"/>
        <v>0</v>
      </c>
      <c r="CF30" s="535">
        <f t="shared" si="1"/>
        <v>0</v>
      </c>
      <c r="CG30" s="535">
        <f t="shared" si="1"/>
        <v>0</v>
      </c>
      <c r="CH30" s="535">
        <f t="shared" si="1"/>
        <v>0</v>
      </c>
      <c r="CI30" s="535">
        <f t="shared" si="1"/>
        <v>0</v>
      </c>
      <c r="CJ30" s="535">
        <f t="shared" si="1"/>
        <v>0</v>
      </c>
      <c r="CK30" s="535">
        <f t="shared" si="1"/>
        <v>0</v>
      </c>
      <c r="CL30" s="535">
        <f t="shared" si="1"/>
        <v>0</v>
      </c>
      <c r="CM30" s="535">
        <f t="shared" si="1"/>
        <v>0</v>
      </c>
      <c r="CN30" s="535">
        <f t="shared" si="1"/>
        <v>0</v>
      </c>
      <c r="CO30" s="535">
        <f t="shared" si="1"/>
        <v>0</v>
      </c>
      <c r="CP30" s="535">
        <f t="shared" si="1"/>
        <v>0</v>
      </c>
      <c r="CQ30" s="535">
        <f t="shared" si="1"/>
        <v>0</v>
      </c>
      <c r="CR30" s="535">
        <f t="shared" si="1"/>
        <v>0</v>
      </c>
      <c r="CS30" s="535">
        <f t="shared" si="1"/>
        <v>0</v>
      </c>
      <c r="CT30" s="535">
        <f t="shared" si="1"/>
        <v>0</v>
      </c>
      <c r="CU30" s="535">
        <f t="shared" si="1"/>
        <v>0</v>
      </c>
      <c r="CV30" s="535">
        <f t="shared" si="1"/>
        <v>0</v>
      </c>
      <c r="CW30" s="535">
        <f t="shared" si="1"/>
        <v>0</v>
      </c>
      <c r="CX30" s="535">
        <f t="shared" si="1"/>
        <v>0</v>
      </c>
      <c r="CY30" s="535">
        <f t="shared" si="1"/>
        <v>0</v>
      </c>
      <c r="CZ30" s="535">
        <f t="shared" si="1"/>
        <v>0</v>
      </c>
      <c r="DA30" s="535">
        <f t="shared" si="1"/>
        <v>0</v>
      </c>
      <c r="DB30" s="535">
        <f t="shared" si="1"/>
        <v>0</v>
      </c>
      <c r="DC30" s="535">
        <f t="shared" si="1"/>
        <v>0</v>
      </c>
      <c r="DD30" s="224"/>
      <c r="DE30" s="222"/>
    </row>
    <row r="31" spans="2:109" s="223" customFormat="1" ht="7.5" customHeight="1" x14ac:dyDescent="0.25">
      <c r="B31" s="221"/>
      <c r="C31" s="264"/>
      <c r="D31" s="272"/>
      <c r="E31" s="273"/>
      <c r="F31" s="276"/>
      <c r="G31" s="276"/>
      <c r="H31" s="823"/>
      <c r="I31" s="823"/>
      <c r="J31" s="823"/>
      <c r="K31" s="823"/>
      <c r="L31" s="823"/>
      <c r="M31" s="823"/>
      <c r="N31" s="823"/>
      <c r="O31" s="823"/>
      <c r="P31" s="823"/>
      <c r="Q31" s="823"/>
      <c r="R31" s="823"/>
      <c r="S31" s="823"/>
      <c r="T31" s="823"/>
      <c r="U31" s="823"/>
      <c r="V31" s="823"/>
      <c r="W31" s="823"/>
      <c r="X31" s="823"/>
      <c r="Y31" s="823"/>
      <c r="Z31" s="823"/>
      <c r="AA31" s="823"/>
      <c r="AB31" s="823"/>
      <c r="AC31" s="823"/>
      <c r="AD31" s="823"/>
      <c r="AE31" s="823"/>
      <c r="AF31" s="823"/>
      <c r="AG31" s="823"/>
      <c r="AH31" s="823"/>
      <c r="AI31" s="823"/>
      <c r="AJ31" s="823"/>
      <c r="AK31" s="823"/>
      <c r="AL31" s="823"/>
      <c r="AM31" s="823"/>
      <c r="AN31" s="823"/>
      <c r="AO31" s="823"/>
      <c r="AP31" s="823"/>
      <c r="AQ31" s="823"/>
      <c r="AR31" s="823"/>
      <c r="AS31" s="823"/>
      <c r="AT31" s="823"/>
      <c r="AU31" s="823"/>
      <c r="AV31" s="823"/>
      <c r="AW31" s="823"/>
      <c r="AX31" s="823"/>
      <c r="AY31" s="823"/>
      <c r="AZ31" s="823"/>
      <c r="BA31" s="823"/>
      <c r="BB31" s="823"/>
      <c r="BC31" s="823"/>
      <c r="BD31" s="823"/>
      <c r="BE31" s="823"/>
      <c r="BF31" s="823"/>
      <c r="BG31" s="823"/>
      <c r="BH31" s="823"/>
      <c r="BI31" s="823"/>
      <c r="BJ31" s="823"/>
      <c r="BK31" s="823"/>
      <c r="BL31" s="823"/>
      <c r="BM31" s="823"/>
      <c r="BN31" s="823"/>
      <c r="BO31" s="823"/>
      <c r="BP31" s="823"/>
      <c r="BQ31" s="823"/>
      <c r="BR31" s="823"/>
      <c r="BS31" s="823"/>
      <c r="BT31" s="823"/>
      <c r="BU31" s="823"/>
      <c r="BV31" s="823"/>
      <c r="BW31" s="823"/>
      <c r="BX31" s="823"/>
      <c r="BY31" s="823"/>
      <c r="BZ31" s="823"/>
      <c r="CA31" s="823"/>
      <c r="CB31" s="823"/>
      <c r="CC31" s="823"/>
      <c r="CD31" s="823"/>
      <c r="CE31" s="823"/>
      <c r="CF31" s="823"/>
      <c r="CG31" s="823"/>
      <c r="CH31" s="823"/>
      <c r="CI31" s="823"/>
      <c r="CJ31" s="823"/>
      <c r="CK31" s="823"/>
      <c r="CL31" s="823"/>
      <c r="CM31" s="823"/>
      <c r="CN31" s="823"/>
      <c r="CO31" s="823"/>
      <c r="CP31" s="823"/>
      <c r="CQ31" s="823"/>
      <c r="CR31" s="823"/>
      <c r="CS31" s="823"/>
      <c r="CT31" s="823"/>
      <c r="CU31" s="823"/>
      <c r="CV31" s="823"/>
      <c r="CW31" s="823"/>
      <c r="CX31" s="823"/>
      <c r="CY31" s="823"/>
      <c r="CZ31" s="823"/>
      <c r="DA31" s="823"/>
      <c r="DB31" s="823"/>
      <c r="DC31" s="823"/>
      <c r="DD31" s="224"/>
      <c r="DE31" s="222"/>
    </row>
    <row r="32" spans="2:109" x14ac:dyDescent="0.25">
      <c r="B32" s="217"/>
      <c r="C32" s="260"/>
      <c r="D32" s="272" t="s">
        <v>788</v>
      </c>
      <c r="E32" s="219"/>
      <c r="F32" s="276" t="s">
        <v>571</v>
      </c>
      <c r="G32" s="219"/>
      <c r="H32" s="1036">
        <f>SUM(H30:DC30)</f>
        <v>0</v>
      </c>
      <c r="I32" s="1036"/>
      <c r="J32" s="1036"/>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8"/>
      <c r="BS32" s="218"/>
      <c r="BT32" s="218"/>
      <c r="BU32" s="218"/>
      <c r="BV32" s="218"/>
      <c r="BW32" s="218"/>
      <c r="BX32" s="218"/>
      <c r="BY32" s="218"/>
      <c r="BZ32" s="218"/>
      <c r="CA32" s="218"/>
      <c r="CB32" s="218"/>
      <c r="CC32" s="218"/>
      <c r="CD32" s="218"/>
      <c r="CE32" s="218"/>
      <c r="CF32" s="218"/>
      <c r="CG32" s="218"/>
      <c r="CH32" s="218"/>
      <c r="CI32" s="218"/>
      <c r="CJ32" s="218"/>
      <c r="CK32" s="218"/>
      <c r="CL32" s="218"/>
      <c r="CM32" s="218"/>
      <c r="CN32" s="218"/>
      <c r="CO32" s="218"/>
      <c r="CP32" s="218"/>
      <c r="CQ32" s="218"/>
      <c r="CR32" s="218"/>
      <c r="CS32" s="218"/>
      <c r="CT32" s="218"/>
      <c r="CU32" s="218"/>
      <c r="CV32" s="218"/>
      <c r="CW32" s="218"/>
      <c r="CX32" s="218"/>
      <c r="CY32" s="218"/>
      <c r="CZ32" s="218"/>
      <c r="DA32" s="218"/>
      <c r="DB32" s="218"/>
      <c r="DC32" s="218"/>
      <c r="DD32" s="218"/>
      <c r="DE32" s="220"/>
    </row>
    <row r="33" spans="2:109" x14ac:dyDescent="0.25">
      <c r="B33" s="217"/>
      <c r="C33" s="260"/>
      <c r="D33" s="272"/>
      <c r="E33" s="219"/>
      <c r="F33" s="276"/>
      <c r="G33" s="219"/>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218"/>
      <c r="AM33" s="218"/>
      <c r="AN33" s="218"/>
      <c r="AO33" s="218"/>
      <c r="AP33" s="218"/>
      <c r="AQ33" s="218"/>
      <c r="AR33" s="218"/>
      <c r="AS33" s="218"/>
      <c r="AT33" s="218"/>
      <c r="AU33" s="218"/>
      <c r="AV33" s="218"/>
      <c r="AW33" s="218"/>
      <c r="AX33" s="218"/>
      <c r="AY33" s="218"/>
      <c r="AZ33" s="218"/>
      <c r="BA33" s="218"/>
      <c r="BB33" s="218"/>
      <c r="BC33" s="218"/>
      <c r="BD33" s="218"/>
      <c r="BE33" s="218"/>
      <c r="BF33" s="218"/>
      <c r="BG33" s="218"/>
      <c r="BH33" s="218"/>
      <c r="BI33" s="218"/>
      <c r="BJ33" s="218"/>
      <c r="BK33" s="218"/>
      <c r="BL33" s="218"/>
      <c r="BM33" s="218"/>
      <c r="BN33" s="218"/>
      <c r="BO33" s="218"/>
      <c r="BP33" s="218"/>
      <c r="BQ33" s="218"/>
      <c r="BR33" s="218"/>
      <c r="BS33" s="218"/>
      <c r="BT33" s="218"/>
      <c r="BU33" s="218"/>
      <c r="BV33" s="218"/>
      <c r="BW33" s="218"/>
      <c r="BX33" s="218"/>
      <c r="BY33" s="218"/>
      <c r="BZ33" s="218"/>
      <c r="CA33" s="218"/>
      <c r="CB33" s="218"/>
      <c r="CC33" s="218"/>
      <c r="CD33" s="218"/>
      <c r="CE33" s="218"/>
      <c r="CF33" s="218"/>
      <c r="CG33" s="218"/>
      <c r="CH33" s="218"/>
      <c r="CI33" s="218"/>
      <c r="CJ33" s="218"/>
      <c r="CK33" s="218"/>
      <c r="CL33" s="218"/>
      <c r="CM33" s="218"/>
      <c r="CN33" s="218"/>
      <c r="CO33" s="218"/>
      <c r="CP33" s="218"/>
      <c r="CQ33" s="218"/>
      <c r="CR33" s="218"/>
      <c r="CS33" s="218"/>
      <c r="CT33" s="218"/>
      <c r="CU33" s="218"/>
      <c r="CV33" s="218"/>
      <c r="CW33" s="218"/>
      <c r="CX33" s="218"/>
      <c r="CY33" s="218"/>
      <c r="CZ33" s="218"/>
      <c r="DA33" s="218"/>
      <c r="DB33" s="218"/>
      <c r="DC33" s="218"/>
      <c r="DD33" s="218"/>
      <c r="DE33" s="220"/>
    </row>
    <row r="34" spans="2:109" s="248" customFormat="1" x14ac:dyDescent="0.25">
      <c r="B34" s="249"/>
      <c r="C34" s="263" t="s">
        <v>981</v>
      </c>
      <c r="D34" s="226" t="s">
        <v>400</v>
      </c>
      <c r="E34" s="250" t="s">
        <v>331</v>
      </c>
      <c r="F34" s="277"/>
      <c r="G34" s="283"/>
      <c r="H34" s="218"/>
      <c r="I34" s="218"/>
      <c r="J34" s="218"/>
      <c r="K34" s="218"/>
      <c r="L34" s="218"/>
      <c r="M34" s="218"/>
      <c r="N34" s="218"/>
      <c r="O34" s="218"/>
      <c r="P34" s="218"/>
      <c r="Q34" s="218"/>
      <c r="R34" s="218"/>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51"/>
    </row>
    <row r="35" spans="2:109" x14ac:dyDescent="0.25">
      <c r="B35" s="217"/>
      <c r="C35" s="260"/>
      <c r="D35" s="272"/>
      <c r="E35" s="219"/>
      <c r="F35" s="822"/>
      <c r="G35" s="219"/>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c r="AY35" s="218"/>
      <c r="AZ35" s="218"/>
      <c r="BA35" s="218"/>
      <c r="BB35" s="218"/>
      <c r="BC35" s="218"/>
      <c r="BD35" s="218"/>
      <c r="BE35" s="218"/>
      <c r="BF35" s="218"/>
      <c r="BG35" s="218"/>
      <c r="BH35" s="218"/>
      <c r="BI35" s="218"/>
      <c r="BJ35" s="218"/>
      <c r="BK35" s="218"/>
      <c r="BL35" s="218"/>
      <c r="BM35" s="218"/>
      <c r="BN35" s="218"/>
      <c r="BO35" s="218"/>
      <c r="BP35" s="218"/>
      <c r="BQ35" s="218"/>
      <c r="BR35" s="218"/>
      <c r="BS35" s="218"/>
      <c r="BT35" s="218"/>
      <c r="BU35" s="218"/>
      <c r="BV35" s="218"/>
      <c r="BW35" s="218"/>
      <c r="BX35" s="218"/>
      <c r="BY35" s="218"/>
      <c r="BZ35" s="218"/>
      <c r="CA35" s="218"/>
      <c r="CB35" s="218"/>
      <c r="CC35" s="218"/>
      <c r="CD35" s="218"/>
      <c r="CE35" s="218"/>
      <c r="CF35" s="218"/>
      <c r="CG35" s="218"/>
      <c r="CH35" s="218"/>
      <c r="CI35" s="218"/>
      <c r="CJ35" s="218"/>
      <c r="CK35" s="218"/>
      <c r="CL35" s="218"/>
      <c r="CM35" s="218"/>
      <c r="CN35" s="218"/>
      <c r="CO35" s="218"/>
      <c r="CP35" s="218"/>
      <c r="CQ35" s="218"/>
      <c r="CR35" s="218"/>
      <c r="CS35" s="218"/>
      <c r="CT35" s="218"/>
      <c r="CU35" s="218"/>
      <c r="CV35" s="218"/>
      <c r="CW35" s="218"/>
      <c r="CX35" s="218"/>
      <c r="CY35" s="218"/>
      <c r="CZ35" s="218"/>
      <c r="DA35" s="218"/>
      <c r="DB35" s="218"/>
      <c r="DC35" s="218"/>
      <c r="DD35" s="218"/>
      <c r="DE35" s="220"/>
    </row>
    <row r="36" spans="2:109" ht="21" x14ac:dyDescent="0.25">
      <c r="B36" s="217"/>
      <c r="C36" s="260"/>
      <c r="D36" s="115" t="s">
        <v>507</v>
      </c>
      <c r="E36" s="238" t="s">
        <v>549</v>
      </c>
      <c r="F36" s="269"/>
      <c r="G36" s="269"/>
      <c r="H36" s="270"/>
      <c r="I36" s="270"/>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7"/>
      <c r="AP36" s="237"/>
      <c r="AQ36" s="237"/>
      <c r="AR36" s="237"/>
      <c r="AS36" s="237"/>
      <c r="AT36" s="237"/>
      <c r="AU36" s="237"/>
      <c r="AV36" s="237"/>
      <c r="AW36" s="237"/>
      <c r="AX36" s="237"/>
      <c r="AY36" s="237"/>
      <c r="AZ36" s="237"/>
      <c r="BA36" s="237"/>
      <c r="BB36" s="237"/>
      <c r="BC36" s="237"/>
      <c r="BD36" s="237"/>
      <c r="BE36" s="237"/>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c r="CB36" s="237"/>
      <c r="CC36" s="237"/>
      <c r="CD36" s="237"/>
      <c r="CE36" s="237"/>
      <c r="CF36" s="237"/>
      <c r="CG36" s="237"/>
      <c r="CH36" s="237"/>
      <c r="CI36" s="237"/>
      <c r="CJ36" s="237"/>
      <c r="CK36" s="237"/>
      <c r="CL36" s="237"/>
      <c r="CM36" s="237"/>
      <c r="CN36" s="237"/>
      <c r="CO36" s="237"/>
      <c r="CP36" s="237"/>
      <c r="CQ36" s="237"/>
      <c r="CR36" s="237"/>
      <c r="CS36" s="237"/>
      <c r="CT36" s="237"/>
      <c r="CU36" s="237"/>
      <c r="CV36" s="237"/>
      <c r="CW36" s="237"/>
      <c r="CX36" s="237"/>
      <c r="CY36" s="237"/>
      <c r="CZ36" s="237"/>
      <c r="DA36" s="237"/>
      <c r="DB36" s="237"/>
      <c r="DC36" s="237"/>
      <c r="DD36" s="237"/>
      <c r="DE36" s="220"/>
    </row>
    <row r="37" spans="2:109" x14ac:dyDescent="0.25">
      <c r="B37" s="217"/>
      <c r="C37" s="263" t="s">
        <v>982</v>
      </c>
      <c r="D37" s="245" t="s">
        <v>431</v>
      </c>
      <c r="E37" s="219"/>
      <c r="F37" s="139"/>
      <c r="G37" s="142"/>
      <c r="H37" s="143" t="s">
        <v>699</v>
      </c>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c r="AQ37" s="218"/>
      <c r="AR37" s="218"/>
      <c r="AS37" s="218"/>
      <c r="AT37" s="218"/>
      <c r="AU37" s="218"/>
      <c r="AV37" s="218"/>
      <c r="AW37" s="218"/>
      <c r="AX37" s="218"/>
      <c r="AY37" s="218"/>
      <c r="AZ37" s="218"/>
      <c r="BA37" s="218"/>
      <c r="BB37" s="218"/>
      <c r="BC37" s="218"/>
      <c r="BD37" s="218"/>
      <c r="BE37" s="218"/>
      <c r="BF37" s="218"/>
      <c r="BG37" s="218"/>
      <c r="BH37" s="218"/>
      <c r="BI37" s="218"/>
      <c r="BJ37" s="218"/>
      <c r="BK37" s="218"/>
      <c r="BL37" s="218"/>
      <c r="BM37" s="218"/>
      <c r="BN37" s="218"/>
      <c r="BO37" s="218"/>
      <c r="BP37" s="218"/>
      <c r="BQ37" s="218"/>
      <c r="BR37" s="218"/>
      <c r="BS37" s="218"/>
      <c r="BT37" s="218"/>
      <c r="BU37" s="218"/>
      <c r="BV37" s="218"/>
      <c r="BW37" s="218"/>
      <c r="BX37" s="218"/>
      <c r="BY37" s="218"/>
      <c r="BZ37" s="218"/>
      <c r="CA37" s="218"/>
      <c r="CB37" s="218"/>
      <c r="CC37" s="218"/>
      <c r="CD37" s="218"/>
      <c r="CE37" s="218"/>
      <c r="CF37" s="218"/>
      <c r="CG37" s="218"/>
      <c r="CH37" s="218"/>
      <c r="CI37" s="218"/>
      <c r="CJ37" s="218"/>
      <c r="CK37" s="218"/>
      <c r="CL37" s="218"/>
      <c r="CM37" s="218"/>
      <c r="CN37" s="218"/>
      <c r="CO37" s="218"/>
      <c r="CP37" s="218"/>
      <c r="CQ37" s="218"/>
      <c r="CR37" s="218"/>
      <c r="CS37" s="218"/>
      <c r="CT37" s="218"/>
      <c r="CU37" s="218"/>
      <c r="CV37" s="218"/>
      <c r="CW37" s="218"/>
      <c r="CX37" s="218"/>
      <c r="CY37" s="218"/>
      <c r="CZ37" s="218"/>
      <c r="DA37" s="218"/>
      <c r="DB37" s="218"/>
      <c r="DC37" s="218"/>
      <c r="DD37" s="218"/>
      <c r="DE37" s="220"/>
    </row>
    <row r="38" spans="2:109" x14ac:dyDescent="0.25">
      <c r="B38" s="217"/>
      <c r="C38" s="260"/>
      <c r="D38" s="274"/>
      <c r="E38" s="219"/>
      <c r="F38" s="267"/>
      <c r="G38" s="267"/>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8"/>
      <c r="BL38" s="218"/>
      <c r="BM38" s="218"/>
      <c r="BN38" s="218"/>
      <c r="BO38" s="218"/>
      <c r="BP38" s="218"/>
      <c r="BQ38" s="218"/>
      <c r="BR38" s="218"/>
      <c r="BS38" s="218"/>
      <c r="BT38" s="218"/>
      <c r="BU38" s="218"/>
      <c r="BV38" s="218"/>
      <c r="BW38" s="218"/>
      <c r="BX38" s="218"/>
      <c r="BY38" s="218"/>
      <c r="BZ38" s="218"/>
      <c r="CA38" s="218"/>
      <c r="CB38" s="218"/>
      <c r="CC38" s="218"/>
      <c r="CD38" s="218"/>
      <c r="CE38" s="218"/>
      <c r="CF38" s="218"/>
      <c r="CG38" s="218"/>
      <c r="CH38" s="218"/>
      <c r="CI38" s="218"/>
      <c r="CJ38" s="218"/>
      <c r="CK38" s="218"/>
      <c r="CL38" s="218"/>
      <c r="CM38" s="218"/>
      <c r="CN38" s="218"/>
      <c r="CO38" s="218"/>
      <c r="CP38" s="218"/>
      <c r="CQ38" s="218"/>
      <c r="CR38" s="218"/>
      <c r="CS38" s="218"/>
      <c r="CT38" s="218"/>
      <c r="CU38" s="218"/>
      <c r="CV38" s="218"/>
      <c r="CW38" s="218"/>
      <c r="CX38" s="218"/>
      <c r="CY38" s="218"/>
      <c r="CZ38" s="218"/>
      <c r="DA38" s="218"/>
      <c r="DB38" s="218"/>
      <c r="DC38" s="218"/>
      <c r="DD38" s="218"/>
      <c r="DE38" s="220"/>
    </row>
    <row r="39" spans="2:109" ht="21" x14ac:dyDescent="0.35">
      <c r="B39" s="217"/>
      <c r="C39" s="263" t="s">
        <v>983</v>
      </c>
      <c r="D39" s="226" t="s">
        <v>572</v>
      </c>
      <c r="E39" s="219" t="s">
        <v>1117</v>
      </c>
      <c r="F39" s="219"/>
      <c r="G39" s="219"/>
      <c r="H39" s="271"/>
      <c r="I39" s="271"/>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1"/>
      <c r="CE39" s="271"/>
      <c r="CF39" s="271"/>
      <c r="CG39" s="271"/>
      <c r="CH39" s="271"/>
      <c r="CI39" s="271"/>
      <c r="CJ39" s="271"/>
      <c r="CK39" s="271"/>
      <c r="CL39" s="271"/>
      <c r="CM39" s="271"/>
      <c r="CN39" s="271"/>
      <c r="CO39" s="271"/>
      <c r="CP39" s="271"/>
      <c r="CQ39" s="271"/>
      <c r="CR39" s="271"/>
      <c r="CS39" s="271"/>
      <c r="CT39" s="271"/>
      <c r="CU39" s="271"/>
      <c r="CV39" s="271"/>
      <c r="CW39" s="271"/>
      <c r="CX39" s="271"/>
      <c r="CY39" s="271"/>
      <c r="CZ39" s="271"/>
      <c r="DA39" s="271"/>
      <c r="DB39" s="271"/>
      <c r="DC39" s="271"/>
      <c r="DD39" s="225"/>
      <c r="DE39" s="220"/>
    </row>
    <row r="40" spans="2:109" x14ac:dyDescent="0.25">
      <c r="B40" s="217"/>
      <c r="C40" s="263"/>
      <c r="D40" s="226"/>
      <c r="E40" s="219"/>
      <c r="F40" s="219"/>
      <c r="G40" s="219"/>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c r="AN40" s="218"/>
      <c r="AO40" s="218"/>
      <c r="AP40" s="218"/>
      <c r="AQ40" s="218"/>
      <c r="AR40" s="218"/>
      <c r="AS40" s="218"/>
      <c r="AT40" s="218"/>
      <c r="AU40" s="218"/>
      <c r="AV40" s="218"/>
      <c r="AW40" s="218"/>
      <c r="AX40" s="218"/>
      <c r="AY40" s="218"/>
      <c r="AZ40" s="218"/>
      <c r="BA40" s="218"/>
      <c r="BB40" s="218"/>
      <c r="BC40" s="218"/>
      <c r="BD40" s="218"/>
      <c r="BE40" s="218"/>
      <c r="BF40" s="218"/>
      <c r="BG40" s="218"/>
      <c r="BH40" s="218"/>
      <c r="BI40" s="218"/>
      <c r="BJ40" s="218"/>
      <c r="BK40" s="218"/>
      <c r="BL40" s="218"/>
      <c r="BM40" s="218"/>
      <c r="BN40" s="218"/>
      <c r="BO40" s="218"/>
      <c r="BP40" s="218"/>
      <c r="BQ40" s="218"/>
      <c r="BR40" s="218"/>
      <c r="BS40" s="218"/>
      <c r="BT40" s="218"/>
      <c r="BU40" s="218"/>
      <c r="BV40" s="218"/>
      <c r="BW40" s="218"/>
      <c r="BX40" s="218"/>
      <c r="BY40" s="218"/>
      <c r="BZ40" s="218"/>
      <c r="CA40" s="218"/>
      <c r="CB40" s="218"/>
      <c r="CC40" s="218"/>
      <c r="CD40" s="218"/>
      <c r="CE40" s="218"/>
      <c r="CF40" s="218"/>
      <c r="CG40" s="218"/>
      <c r="CH40" s="218"/>
      <c r="CI40" s="218"/>
      <c r="CJ40" s="218"/>
      <c r="CK40" s="218"/>
      <c r="CL40" s="218"/>
      <c r="CM40" s="218"/>
      <c r="CN40" s="218"/>
      <c r="CO40" s="218"/>
      <c r="CP40" s="218"/>
      <c r="CQ40" s="218"/>
      <c r="CR40" s="218"/>
      <c r="CS40" s="218"/>
      <c r="CT40" s="218"/>
      <c r="CU40" s="218"/>
      <c r="CV40" s="218"/>
      <c r="CW40" s="218"/>
      <c r="CX40" s="218"/>
      <c r="CY40" s="218"/>
      <c r="CZ40" s="218"/>
      <c r="DA40" s="218"/>
      <c r="DB40" s="218"/>
      <c r="DC40" s="218"/>
      <c r="DD40" s="225"/>
      <c r="DE40" s="220"/>
    </row>
    <row r="41" spans="2:109" x14ac:dyDescent="0.25">
      <c r="B41" s="217"/>
      <c r="C41" s="263" t="s">
        <v>984</v>
      </c>
      <c r="D41" s="226" t="s">
        <v>433</v>
      </c>
      <c r="E41" s="219" t="s">
        <v>1117</v>
      </c>
      <c r="F41" s="219"/>
      <c r="G41" s="219"/>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M41" s="271"/>
      <c r="CN41" s="271"/>
      <c r="CO41" s="271"/>
      <c r="CP41" s="271"/>
      <c r="CQ41" s="271"/>
      <c r="CR41" s="271"/>
      <c r="CS41" s="271"/>
      <c r="CT41" s="271"/>
      <c r="CU41" s="271"/>
      <c r="CV41" s="271"/>
      <c r="CW41" s="271"/>
      <c r="CX41" s="271"/>
      <c r="CY41" s="271"/>
      <c r="CZ41" s="271"/>
      <c r="DA41" s="271"/>
      <c r="DB41" s="271"/>
      <c r="DC41" s="271"/>
      <c r="DD41" s="225"/>
      <c r="DE41" s="220"/>
    </row>
    <row r="42" spans="2:109" x14ac:dyDescent="0.25">
      <c r="B42" s="217"/>
      <c r="C42" s="263" t="s">
        <v>985</v>
      </c>
      <c r="D42" s="226" t="s">
        <v>434</v>
      </c>
      <c r="E42" s="219" t="s">
        <v>1117</v>
      </c>
      <c r="F42" s="219"/>
      <c r="G42" s="219"/>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M42" s="271"/>
      <c r="CN42" s="271"/>
      <c r="CO42" s="271"/>
      <c r="CP42" s="271"/>
      <c r="CQ42" s="271"/>
      <c r="CR42" s="271"/>
      <c r="CS42" s="271"/>
      <c r="CT42" s="271"/>
      <c r="CU42" s="271"/>
      <c r="CV42" s="271"/>
      <c r="CW42" s="271"/>
      <c r="CX42" s="271"/>
      <c r="CY42" s="271"/>
      <c r="CZ42" s="271"/>
      <c r="DA42" s="271"/>
      <c r="DB42" s="271"/>
      <c r="DC42" s="271"/>
      <c r="DD42" s="225"/>
      <c r="DE42" s="220"/>
    </row>
    <row r="43" spans="2:109" x14ac:dyDescent="0.25">
      <c r="B43" s="217"/>
      <c r="C43" s="260"/>
      <c r="D43" s="216"/>
      <c r="E43" s="219"/>
      <c r="F43" s="219"/>
      <c r="G43" s="219"/>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8"/>
      <c r="BL43" s="218"/>
      <c r="BM43" s="218"/>
      <c r="BN43" s="218"/>
      <c r="BO43" s="218"/>
      <c r="BP43" s="218"/>
      <c r="BQ43" s="218"/>
      <c r="BR43" s="218"/>
      <c r="BS43" s="218"/>
      <c r="BT43" s="218"/>
      <c r="BU43" s="218"/>
      <c r="BV43" s="218"/>
      <c r="BW43" s="218"/>
      <c r="BX43" s="218"/>
      <c r="BY43" s="218"/>
      <c r="BZ43" s="218"/>
      <c r="CA43" s="218"/>
      <c r="CB43" s="218"/>
      <c r="CC43" s="218"/>
      <c r="CD43" s="218"/>
      <c r="CE43" s="218"/>
      <c r="CF43" s="218"/>
      <c r="CG43" s="218"/>
      <c r="CH43" s="218"/>
      <c r="CI43" s="218"/>
      <c r="CJ43" s="218"/>
      <c r="CK43" s="218"/>
      <c r="CL43" s="218"/>
      <c r="CM43" s="218"/>
      <c r="CN43" s="218"/>
      <c r="CO43" s="218"/>
      <c r="CP43" s="218"/>
      <c r="CQ43" s="218"/>
      <c r="CR43" s="218"/>
      <c r="CS43" s="218"/>
      <c r="CT43" s="218"/>
      <c r="CU43" s="218"/>
      <c r="CV43" s="218"/>
      <c r="CW43" s="218"/>
      <c r="CX43" s="218"/>
      <c r="CY43" s="218"/>
      <c r="CZ43" s="218"/>
      <c r="DA43" s="218"/>
      <c r="DB43" s="218"/>
      <c r="DC43" s="218"/>
      <c r="DD43" s="218"/>
      <c r="DE43" s="220"/>
    </row>
    <row r="44" spans="2:109" ht="22.5" customHeight="1" x14ac:dyDescent="0.25">
      <c r="B44" s="217"/>
      <c r="C44" s="262" t="s">
        <v>570</v>
      </c>
      <c r="D44" s="240"/>
      <c r="E44" s="238" t="s">
        <v>549</v>
      </c>
      <c r="F44" s="239"/>
      <c r="G44" s="239"/>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c r="AL44" s="237"/>
      <c r="AM44" s="237"/>
      <c r="AN44" s="237"/>
      <c r="AO44" s="237"/>
      <c r="AP44" s="237"/>
      <c r="AQ44" s="237"/>
      <c r="AR44" s="237"/>
      <c r="AS44" s="237"/>
      <c r="AT44" s="237"/>
      <c r="AU44" s="237"/>
      <c r="AV44" s="237"/>
      <c r="AW44" s="237"/>
      <c r="AX44" s="237"/>
      <c r="AY44" s="237"/>
      <c r="AZ44" s="237"/>
      <c r="BA44" s="237"/>
      <c r="BB44" s="237"/>
      <c r="BC44" s="237"/>
      <c r="BD44" s="237"/>
      <c r="BE44" s="237"/>
      <c r="BF44" s="237"/>
      <c r="BG44" s="237"/>
      <c r="BH44" s="237"/>
      <c r="BI44" s="237"/>
      <c r="BJ44" s="237"/>
      <c r="BK44" s="237"/>
      <c r="BL44" s="237"/>
      <c r="BM44" s="237"/>
      <c r="BN44" s="237"/>
      <c r="BO44" s="237"/>
      <c r="BP44" s="237"/>
      <c r="BQ44" s="237"/>
      <c r="BR44" s="237"/>
      <c r="BS44" s="237"/>
      <c r="BT44" s="237"/>
      <c r="BU44" s="237"/>
      <c r="BV44" s="237"/>
      <c r="BW44" s="237"/>
      <c r="BX44" s="237"/>
      <c r="BY44" s="237"/>
      <c r="BZ44" s="237"/>
      <c r="CA44" s="237"/>
      <c r="CB44" s="237"/>
      <c r="CC44" s="237"/>
      <c r="CD44" s="237"/>
      <c r="CE44" s="237"/>
      <c r="CF44" s="237"/>
      <c r="CG44" s="237"/>
      <c r="CH44" s="237"/>
      <c r="CI44" s="237"/>
      <c r="CJ44" s="237"/>
      <c r="CK44" s="237"/>
      <c r="CL44" s="237"/>
      <c r="CM44" s="237"/>
      <c r="CN44" s="237"/>
      <c r="CO44" s="237"/>
      <c r="CP44" s="237"/>
      <c r="CQ44" s="237"/>
      <c r="CR44" s="237"/>
      <c r="CS44" s="237"/>
      <c r="CT44" s="237"/>
      <c r="CU44" s="237"/>
      <c r="CV44" s="237"/>
      <c r="CW44" s="237"/>
      <c r="CX44" s="237"/>
      <c r="CY44" s="237"/>
      <c r="CZ44" s="237"/>
      <c r="DA44" s="237"/>
      <c r="DB44" s="237"/>
      <c r="DC44" s="237"/>
      <c r="DD44" s="237"/>
      <c r="DE44" s="220"/>
    </row>
    <row r="45" spans="2:109" ht="9" customHeight="1" x14ac:dyDescent="0.25">
      <c r="B45" s="217"/>
      <c r="C45" s="260"/>
      <c r="D45" s="216"/>
      <c r="E45" s="219"/>
      <c r="F45" s="219"/>
      <c r="G45" s="219"/>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218"/>
      <c r="CC45" s="218"/>
      <c r="CD45" s="218"/>
      <c r="CE45" s="218"/>
      <c r="CF45" s="218"/>
      <c r="CG45" s="218"/>
      <c r="CH45" s="218"/>
      <c r="CI45" s="218"/>
      <c r="CJ45" s="218"/>
      <c r="CK45" s="218"/>
      <c r="CL45" s="218"/>
      <c r="CM45" s="218"/>
      <c r="CN45" s="218"/>
      <c r="CO45" s="218"/>
      <c r="CP45" s="218"/>
      <c r="CQ45" s="218"/>
      <c r="CR45" s="218"/>
      <c r="CS45" s="218"/>
      <c r="CT45" s="218"/>
      <c r="CU45" s="218"/>
      <c r="CV45" s="218"/>
      <c r="CW45" s="218"/>
      <c r="CX45" s="218"/>
      <c r="CY45" s="218"/>
      <c r="CZ45" s="218"/>
      <c r="DA45" s="218"/>
      <c r="DB45" s="218"/>
      <c r="DC45" s="218"/>
      <c r="DD45" s="218"/>
      <c r="DE45" s="220"/>
    </row>
    <row r="46" spans="2:109" ht="21" x14ac:dyDescent="0.35">
      <c r="B46" s="217"/>
      <c r="C46" s="263" t="s">
        <v>986</v>
      </c>
      <c r="D46" s="226" t="s">
        <v>606</v>
      </c>
      <c r="E46" s="219" t="s">
        <v>1117</v>
      </c>
      <c r="F46" s="219"/>
      <c r="G46" s="219"/>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M46" s="271"/>
      <c r="CN46" s="271"/>
      <c r="CO46" s="271"/>
      <c r="CP46" s="271"/>
      <c r="CQ46" s="271"/>
      <c r="CR46" s="271"/>
      <c r="CS46" s="271"/>
      <c r="CT46" s="271"/>
      <c r="CU46" s="271"/>
      <c r="CV46" s="271"/>
      <c r="CW46" s="271"/>
      <c r="CX46" s="271"/>
      <c r="CY46" s="271"/>
      <c r="CZ46" s="271"/>
      <c r="DA46" s="271"/>
      <c r="DB46" s="271"/>
      <c r="DC46" s="271"/>
      <c r="DD46" s="225"/>
      <c r="DE46" s="220"/>
    </row>
    <row r="47" spans="2:109" x14ac:dyDescent="0.25">
      <c r="B47" s="217"/>
      <c r="C47" s="263" t="s">
        <v>657</v>
      </c>
      <c r="D47" s="226" t="s">
        <v>1</v>
      </c>
      <c r="E47" s="219" t="s">
        <v>1117</v>
      </c>
      <c r="F47" s="219"/>
      <c r="G47" s="219"/>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M47" s="271"/>
      <c r="CN47" s="271"/>
      <c r="CO47" s="271"/>
      <c r="CP47" s="271"/>
      <c r="CQ47" s="271"/>
      <c r="CR47" s="271"/>
      <c r="CS47" s="271"/>
      <c r="CT47" s="271"/>
      <c r="CU47" s="271"/>
      <c r="CV47" s="271"/>
      <c r="CW47" s="271"/>
      <c r="CX47" s="271"/>
      <c r="CY47" s="271"/>
      <c r="CZ47" s="271"/>
      <c r="DA47" s="271"/>
      <c r="DB47" s="271"/>
      <c r="DC47" s="271"/>
      <c r="DD47" s="225"/>
      <c r="DE47" s="220"/>
    </row>
    <row r="48" spans="2:109" x14ac:dyDescent="0.25">
      <c r="B48" s="217"/>
      <c r="C48" s="263" t="s">
        <v>987</v>
      </c>
      <c r="D48" s="820" t="s">
        <v>1128</v>
      </c>
      <c r="E48" s="219" t="s">
        <v>1117</v>
      </c>
      <c r="F48" s="225"/>
      <c r="G48" s="219"/>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25"/>
      <c r="DE48" s="220"/>
    </row>
    <row r="49" spans="2:109" x14ac:dyDescent="0.25">
      <c r="B49" s="217"/>
      <c r="C49" s="260"/>
      <c r="D49" s="226"/>
      <c r="E49" s="219"/>
      <c r="F49" s="219"/>
      <c r="G49" s="219"/>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4"/>
      <c r="BW49" s="244"/>
      <c r="BX49" s="244"/>
      <c r="BY49" s="244"/>
      <c r="BZ49" s="244"/>
      <c r="CA49" s="244"/>
      <c r="CB49" s="244"/>
      <c r="CC49" s="244"/>
      <c r="CD49" s="244"/>
      <c r="CE49" s="244"/>
      <c r="CF49" s="244"/>
      <c r="CG49" s="244"/>
      <c r="CH49" s="244"/>
      <c r="CI49" s="244"/>
      <c r="CJ49" s="244"/>
      <c r="CK49" s="244"/>
      <c r="CL49" s="244"/>
      <c r="CM49" s="244"/>
      <c r="CN49" s="244"/>
      <c r="CO49" s="244"/>
      <c r="CP49" s="244"/>
      <c r="CQ49" s="244"/>
      <c r="CR49" s="244"/>
      <c r="CS49" s="244"/>
      <c r="CT49" s="244"/>
      <c r="CU49" s="244"/>
      <c r="CV49" s="244"/>
      <c r="CW49" s="244"/>
      <c r="CX49" s="244"/>
      <c r="CY49" s="244"/>
      <c r="CZ49" s="244"/>
      <c r="DA49" s="244"/>
      <c r="DB49" s="244"/>
      <c r="DC49" s="244"/>
      <c r="DD49" s="244"/>
      <c r="DE49" s="220"/>
    </row>
    <row r="50" spans="2:109" x14ac:dyDescent="0.25">
      <c r="B50" s="217"/>
      <c r="C50" s="260"/>
      <c r="D50" s="272" t="s">
        <v>820</v>
      </c>
      <c r="E50" s="273" t="s">
        <v>1117</v>
      </c>
      <c r="F50" s="276" t="s">
        <v>571</v>
      </c>
      <c r="G50" s="276"/>
      <c r="H50" s="535">
        <f>SUM(H46:H49)</f>
        <v>0</v>
      </c>
      <c r="I50" s="535">
        <f t="shared" ref="I50:BT50" si="2">SUM(I46:I49)</f>
        <v>0</v>
      </c>
      <c r="J50" s="535">
        <f t="shared" si="2"/>
        <v>0</v>
      </c>
      <c r="K50" s="535">
        <f t="shared" si="2"/>
        <v>0</v>
      </c>
      <c r="L50" s="535">
        <f t="shared" si="2"/>
        <v>0</v>
      </c>
      <c r="M50" s="535">
        <f t="shared" si="2"/>
        <v>0</v>
      </c>
      <c r="N50" s="535">
        <f t="shared" si="2"/>
        <v>0</v>
      </c>
      <c r="O50" s="535">
        <f t="shared" si="2"/>
        <v>0</v>
      </c>
      <c r="P50" s="535">
        <f t="shared" si="2"/>
        <v>0</v>
      </c>
      <c r="Q50" s="535">
        <f t="shared" si="2"/>
        <v>0</v>
      </c>
      <c r="R50" s="535">
        <f t="shared" si="2"/>
        <v>0</v>
      </c>
      <c r="S50" s="535">
        <f t="shared" si="2"/>
        <v>0</v>
      </c>
      <c r="T50" s="535">
        <f t="shared" si="2"/>
        <v>0</v>
      </c>
      <c r="U50" s="535">
        <f t="shared" si="2"/>
        <v>0</v>
      </c>
      <c r="V50" s="535">
        <f t="shared" si="2"/>
        <v>0</v>
      </c>
      <c r="W50" s="535">
        <f t="shared" si="2"/>
        <v>0</v>
      </c>
      <c r="X50" s="535">
        <f t="shared" si="2"/>
        <v>0</v>
      </c>
      <c r="Y50" s="535">
        <f t="shared" si="2"/>
        <v>0</v>
      </c>
      <c r="Z50" s="535">
        <f t="shared" si="2"/>
        <v>0</v>
      </c>
      <c r="AA50" s="535">
        <f t="shared" si="2"/>
        <v>0</v>
      </c>
      <c r="AB50" s="535">
        <f t="shared" si="2"/>
        <v>0</v>
      </c>
      <c r="AC50" s="535">
        <f t="shared" si="2"/>
        <v>0</v>
      </c>
      <c r="AD50" s="535">
        <f t="shared" si="2"/>
        <v>0</v>
      </c>
      <c r="AE50" s="535">
        <f t="shared" si="2"/>
        <v>0</v>
      </c>
      <c r="AF50" s="535">
        <f t="shared" si="2"/>
        <v>0</v>
      </c>
      <c r="AG50" s="535">
        <f t="shared" si="2"/>
        <v>0</v>
      </c>
      <c r="AH50" s="535">
        <f t="shared" si="2"/>
        <v>0</v>
      </c>
      <c r="AI50" s="535">
        <f t="shared" si="2"/>
        <v>0</v>
      </c>
      <c r="AJ50" s="535">
        <f t="shared" si="2"/>
        <v>0</v>
      </c>
      <c r="AK50" s="535">
        <f t="shared" si="2"/>
        <v>0</v>
      </c>
      <c r="AL50" s="535">
        <f t="shared" si="2"/>
        <v>0</v>
      </c>
      <c r="AM50" s="535">
        <f t="shared" si="2"/>
        <v>0</v>
      </c>
      <c r="AN50" s="535">
        <f t="shared" si="2"/>
        <v>0</v>
      </c>
      <c r="AO50" s="535">
        <f t="shared" si="2"/>
        <v>0</v>
      </c>
      <c r="AP50" s="535">
        <f t="shared" si="2"/>
        <v>0</v>
      </c>
      <c r="AQ50" s="535">
        <f t="shared" si="2"/>
        <v>0</v>
      </c>
      <c r="AR50" s="535">
        <f t="shared" si="2"/>
        <v>0</v>
      </c>
      <c r="AS50" s="535">
        <f t="shared" si="2"/>
        <v>0</v>
      </c>
      <c r="AT50" s="535">
        <f t="shared" si="2"/>
        <v>0</v>
      </c>
      <c r="AU50" s="535">
        <f t="shared" si="2"/>
        <v>0</v>
      </c>
      <c r="AV50" s="535">
        <f t="shared" si="2"/>
        <v>0</v>
      </c>
      <c r="AW50" s="535">
        <f t="shared" si="2"/>
        <v>0</v>
      </c>
      <c r="AX50" s="535">
        <f t="shared" si="2"/>
        <v>0</v>
      </c>
      <c r="AY50" s="535">
        <f t="shared" si="2"/>
        <v>0</v>
      </c>
      <c r="AZ50" s="535">
        <f t="shared" si="2"/>
        <v>0</v>
      </c>
      <c r="BA50" s="535">
        <f t="shared" si="2"/>
        <v>0</v>
      </c>
      <c r="BB50" s="535">
        <f t="shared" si="2"/>
        <v>0</v>
      </c>
      <c r="BC50" s="535">
        <f t="shared" si="2"/>
        <v>0</v>
      </c>
      <c r="BD50" s="535">
        <f t="shared" si="2"/>
        <v>0</v>
      </c>
      <c r="BE50" s="535">
        <f t="shared" si="2"/>
        <v>0</v>
      </c>
      <c r="BF50" s="535">
        <f t="shared" si="2"/>
        <v>0</v>
      </c>
      <c r="BG50" s="535">
        <f t="shared" si="2"/>
        <v>0</v>
      </c>
      <c r="BH50" s="535">
        <f t="shared" si="2"/>
        <v>0</v>
      </c>
      <c r="BI50" s="535">
        <f t="shared" si="2"/>
        <v>0</v>
      </c>
      <c r="BJ50" s="535">
        <f t="shared" si="2"/>
        <v>0</v>
      </c>
      <c r="BK50" s="535">
        <f t="shared" si="2"/>
        <v>0</v>
      </c>
      <c r="BL50" s="535">
        <f t="shared" si="2"/>
        <v>0</v>
      </c>
      <c r="BM50" s="535">
        <f t="shared" si="2"/>
        <v>0</v>
      </c>
      <c r="BN50" s="535">
        <f t="shared" si="2"/>
        <v>0</v>
      </c>
      <c r="BO50" s="535">
        <f t="shared" si="2"/>
        <v>0</v>
      </c>
      <c r="BP50" s="535">
        <f t="shared" si="2"/>
        <v>0</v>
      </c>
      <c r="BQ50" s="535">
        <f t="shared" si="2"/>
        <v>0</v>
      </c>
      <c r="BR50" s="535">
        <f t="shared" si="2"/>
        <v>0</v>
      </c>
      <c r="BS50" s="535">
        <f t="shared" si="2"/>
        <v>0</v>
      </c>
      <c r="BT50" s="535">
        <f t="shared" si="2"/>
        <v>0</v>
      </c>
      <c r="BU50" s="535">
        <f t="shared" ref="BU50:DC50" si="3">SUM(BU46:BU49)</f>
        <v>0</v>
      </c>
      <c r="BV50" s="535">
        <f t="shared" si="3"/>
        <v>0</v>
      </c>
      <c r="BW50" s="535">
        <f t="shared" si="3"/>
        <v>0</v>
      </c>
      <c r="BX50" s="535">
        <f t="shared" si="3"/>
        <v>0</v>
      </c>
      <c r="BY50" s="535">
        <f t="shared" si="3"/>
        <v>0</v>
      </c>
      <c r="BZ50" s="535">
        <f t="shared" si="3"/>
        <v>0</v>
      </c>
      <c r="CA50" s="535">
        <f t="shared" si="3"/>
        <v>0</v>
      </c>
      <c r="CB50" s="535">
        <f t="shared" si="3"/>
        <v>0</v>
      </c>
      <c r="CC50" s="535">
        <f t="shared" si="3"/>
        <v>0</v>
      </c>
      <c r="CD50" s="535">
        <f t="shared" si="3"/>
        <v>0</v>
      </c>
      <c r="CE50" s="535">
        <f t="shared" si="3"/>
        <v>0</v>
      </c>
      <c r="CF50" s="535">
        <f t="shared" si="3"/>
        <v>0</v>
      </c>
      <c r="CG50" s="535">
        <f t="shared" si="3"/>
        <v>0</v>
      </c>
      <c r="CH50" s="535">
        <f t="shared" si="3"/>
        <v>0</v>
      </c>
      <c r="CI50" s="535">
        <f t="shared" si="3"/>
        <v>0</v>
      </c>
      <c r="CJ50" s="535">
        <f t="shared" si="3"/>
        <v>0</v>
      </c>
      <c r="CK50" s="535">
        <f t="shared" si="3"/>
        <v>0</v>
      </c>
      <c r="CL50" s="535">
        <f t="shared" si="3"/>
        <v>0</v>
      </c>
      <c r="CM50" s="535">
        <f t="shared" si="3"/>
        <v>0</v>
      </c>
      <c r="CN50" s="535">
        <f t="shared" si="3"/>
        <v>0</v>
      </c>
      <c r="CO50" s="535">
        <f t="shared" si="3"/>
        <v>0</v>
      </c>
      <c r="CP50" s="535">
        <f t="shared" si="3"/>
        <v>0</v>
      </c>
      <c r="CQ50" s="535">
        <f t="shared" si="3"/>
        <v>0</v>
      </c>
      <c r="CR50" s="535">
        <f t="shared" si="3"/>
        <v>0</v>
      </c>
      <c r="CS50" s="535">
        <f t="shared" si="3"/>
        <v>0</v>
      </c>
      <c r="CT50" s="535">
        <f t="shared" si="3"/>
        <v>0</v>
      </c>
      <c r="CU50" s="535">
        <f t="shared" si="3"/>
        <v>0</v>
      </c>
      <c r="CV50" s="535">
        <f t="shared" si="3"/>
        <v>0</v>
      </c>
      <c r="CW50" s="535">
        <f t="shared" si="3"/>
        <v>0</v>
      </c>
      <c r="CX50" s="535">
        <f t="shared" si="3"/>
        <v>0</v>
      </c>
      <c r="CY50" s="535">
        <f t="shared" si="3"/>
        <v>0</v>
      </c>
      <c r="CZ50" s="535">
        <f t="shared" si="3"/>
        <v>0</v>
      </c>
      <c r="DA50" s="535">
        <f t="shared" si="3"/>
        <v>0</v>
      </c>
      <c r="DB50" s="535">
        <f t="shared" si="3"/>
        <v>0</v>
      </c>
      <c r="DC50" s="535">
        <f t="shared" si="3"/>
        <v>0</v>
      </c>
      <c r="DD50" s="225"/>
      <c r="DE50" s="220"/>
    </row>
    <row r="51" spans="2:109" ht="6.75" customHeight="1" x14ac:dyDescent="0.25">
      <c r="B51" s="217"/>
      <c r="C51" s="260"/>
      <c r="D51" s="272"/>
      <c r="E51" s="273"/>
      <c r="F51" s="276"/>
      <c r="G51" s="276"/>
      <c r="H51" s="823"/>
      <c r="I51" s="823"/>
      <c r="J51" s="823"/>
      <c r="K51" s="823"/>
      <c r="L51" s="823"/>
      <c r="M51" s="823"/>
      <c r="N51" s="823"/>
      <c r="O51" s="823"/>
      <c r="P51" s="823"/>
      <c r="Q51" s="823"/>
      <c r="R51" s="823"/>
      <c r="S51" s="823"/>
      <c r="T51" s="823"/>
      <c r="U51" s="823"/>
      <c r="V51" s="823"/>
      <c r="W51" s="823"/>
      <c r="X51" s="823"/>
      <c r="Y51" s="823"/>
      <c r="Z51" s="823"/>
      <c r="AA51" s="823"/>
      <c r="AB51" s="823"/>
      <c r="AC51" s="823"/>
      <c r="AD51" s="823"/>
      <c r="AE51" s="823"/>
      <c r="AF51" s="823"/>
      <c r="AG51" s="823"/>
      <c r="AH51" s="823"/>
      <c r="AI51" s="823"/>
      <c r="AJ51" s="823"/>
      <c r="AK51" s="823"/>
      <c r="AL51" s="823"/>
      <c r="AM51" s="823"/>
      <c r="AN51" s="823"/>
      <c r="AO51" s="823"/>
      <c r="AP51" s="823"/>
      <c r="AQ51" s="823"/>
      <c r="AR51" s="823"/>
      <c r="AS51" s="823"/>
      <c r="AT51" s="823"/>
      <c r="AU51" s="823"/>
      <c r="AV51" s="823"/>
      <c r="AW51" s="823"/>
      <c r="AX51" s="823"/>
      <c r="AY51" s="823"/>
      <c r="AZ51" s="823"/>
      <c r="BA51" s="823"/>
      <c r="BB51" s="823"/>
      <c r="BC51" s="823"/>
      <c r="BD51" s="823"/>
      <c r="BE51" s="823"/>
      <c r="BF51" s="823"/>
      <c r="BG51" s="823"/>
      <c r="BH51" s="823"/>
      <c r="BI51" s="823"/>
      <c r="BJ51" s="823"/>
      <c r="BK51" s="823"/>
      <c r="BL51" s="823"/>
      <c r="BM51" s="823"/>
      <c r="BN51" s="823"/>
      <c r="BO51" s="823"/>
      <c r="BP51" s="823"/>
      <c r="BQ51" s="823"/>
      <c r="BR51" s="823"/>
      <c r="BS51" s="823"/>
      <c r="BT51" s="823"/>
      <c r="BU51" s="823"/>
      <c r="BV51" s="823"/>
      <c r="BW51" s="823"/>
      <c r="BX51" s="823"/>
      <c r="BY51" s="823"/>
      <c r="BZ51" s="823"/>
      <c r="CA51" s="823"/>
      <c r="CB51" s="823"/>
      <c r="CC51" s="823"/>
      <c r="CD51" s="823"/>
      <c r="CE51" s="823"/>
      <c r="CF51" s="823"/>
      <c r="CG51" s="823"/>
      <c r="CH51" s="823"/>
      <c r="CI51" s="823"/>
      <c r="CJ51" s="823"/>
      <c r="CK51" s="823"/>
      <c r="CL51" s="823"/>
      <c r="CM51" s="823"/>
      <c r="CN51" s="823"/>
      <c r="CO51" s="823"/>
      <c r="CP51" s="823"/>
      <c r="CQ51" s="823"/>
      <c r="CR51" s="823"/>
      <c r="CS51" s="823"/>
      <c r="CT51" s="823"/>
      <c r="CU51" s="823"/>
      <c r="CV51" s="823"/>
      <c r="CW51" s="823"/>
      <c r="CX51" s="823"/>
      <c r="CY51" s="823"/>
      <c r="CZ51" s="823"/>
      <c r="DA51" s="823"/>
      <c r="DB51" s="823"/>
      <c r="DC51" s="823"/>
      <c r="DD51" s="225"/>
      <c r="DE51" s="220"/>
    </row>
    <row r="52" spans="2:109" x14ac:dyDescent="0.25">
      <c r="B52" s="217"/>
      <c r="C52" s="260"/>
      <c r="D52" s="272" t="s">
        <v>821</v>
      </c>
      <c r="E52" s="219"/>
      <c r="F52" s="276" t="s">
        <v>571</v>
      </c>
      <c r="G52" s="219"/>
      <c r="H52" s="1036">
        <f>SUM(H50:DC50)</f>
        <v>0</v>
      </c>
      <c r="I52" s="1036"/>
      <c r="J52" s="1036"/>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N52" s="823"/>
      <c r="BO52" s="823"/>
      <c r="BP52" s="823"/>
      <c r="BQ52" s="823"/>
      <c r="BR52" s="823"/>
      <c r="BS52" s="823"/>
      <c r="BT52" s="823"/>
      <c r="BU52" s="823"/>
      <c r="BV52" s="823"/>
      <c r="BW52" s="823"/>
      <c r="BX52" s="823"/>
      <c r="BY52" s="823"/>
      <c r="BZ52" s="823"/>
      <c r="CA52" s="823"/>
      <c r="CB52" s="823"/>
      <c r="CC52" s="823"/>
      <c r="CD52" s="823"/>
      <c r="CE52" s="823"/>
      <c r="CF52" s="823"/>
      <c r="CG52" s="823"/>
      <c r="CH52" s="823"/>
      <c r="CI52" s="823"/>
      <c r="CJ52" s="823"/>
      <c r="CK52" s="823"/>
      <c r="CL52" s="823"/>
      <c r="CM52" s="823"/>
      <c r="CN52" s="823"/>
      <c r="CO52" s="823"/>
      <c r="CP52" s="823"/>
      <c r="CQ52" s="823"/>
      <c r="CR52" s="823"/>
      <c r="CS52" s="823"/>
      <c r="CT52" s="823"/>
      <c r="CU52" s="823"/>
      <c r="CV52" s="823"/>
      <c r="CW52" s="823"/>
      <c r="CX52" s="823"/>
      <c r="CY52" s="823"/>
      <c r="CZ52" s="823"/>
      <c r="DA52" s="823"/>
      <c r="DB52" s="823"/>
      <c r="DC52" s="823"/>
      <c r="DD52" s="225"/>
      <c r="DE52" s="220"/>
    </row>
    <row r="53" spans="2:109" x14ac:dyDescent="0.25">
      <c r="B53" s="217"/>
      <c r="C53" s="260"/>
      <c r="D53" s="272"/>
      <c r="E53" s="219"/>
      <c r="F53" s="276"/>
      <c r="G53" s="219"/>
      <c r="H53" s="218"/>
      <c r="I53" s="218"/>
      <c r="J53" s="218"/>
      <c r="K53" s="823"/>
      <c r="L53" s="823"/>
      <c r="M53" s="823"/>
      <c r="N53" s="823"/>
      <c r="O53" s="823"/>
      <c r="P53" s="823"/>
      <c r="Q53" s="823"/>
      <c r="R53" s="823"/>
      <c r="S53" s="823"/>
      <c r="T53" s="823"/>
      <c r="U53" s="823"/>
      <c r="V53" s="823"/>
      <c r="W53" s="823"/>
      <c r="X53" s="823"/>
      <c r="Y53" s="823"/>
      <c r="Z53" s="823"/>
      <c r="AA53" s="823"/>
      <c r="AB53" s="823"/>
      <c r="AC53" s="823"/>
      <c r="AD53" s="823"/>
      <c r="AE53" s="823"/>
      <c r="AF53" s="823"/>
      <c r="AG53" s="823"/>
      <c r="AH53" s="823"/>
      <c r="AI53" s="823"/>
      <c r="AJ53" s="823"/>
      <c r="AK53" s="823"/>
      <c r="AL53" s="823"/>
      <c r="AM53" s="823"/>
      <c r="AN53" s="823"/>
      <c r="AO53" s="823"/>
      <c r="AP53" s="823"/>
      <c r="AQ53" s="823"/>
      <c r="AR53" s="823"/>
      <c r="AS53" s="823"/>
      <c r="AT53" s="823"/>
      <c r="AU53" s="823"/>
      <c r="AV53" s="823"/>
      <c r="AW53" s="823"/>
      <c r="AX53" s="823"/>
      <c r="AY53" s="823"/>
      <c r="AZ53" s="823"/>
      <c r="BA53" s="823"/>
      <c r="BB53" s="823"/>
      <c r="BC53" s="823"/>
      <c r="BD53" s="823"/>
      <c r="BE53" s="823"/>
      <c r="BF53" s="823"/>
      <c r="BG53" s="823"/>
      <c r="BH53" s="823"/>
      <c r="BI53" s="823"/>
      <c r="BJ53" s="823"/>
      <c r="BK53" s="823"/>
      <c r="BL53" s="823"/>
      <c r="BM53" s="823"/>
      <c r="BN53" s="823"/>
      <c r="BO53" s="823"/>
      <c r="BP53" s="823"/>
      <c r="BQ53" s="823"/>
      <c r="BR53" s="823"/>
      <c r="BS53" s="823"/>
      <c r="BT53" s="823"/>
      <c r="BU53" s="823"/>
      <c r="BV53" s="823"/>
      <c r="BW53" s="823"/>
      <c r="BX53" s="823"/>
      <c r="BY53" s="823"/>
      <c r="BZ53" s="823"/>
      <c r="CA53" s="823"/>
      <c r="CB53" s="823"/>
      <c r="CC53" s="823"/>
      <c r="CD53" s="823"/>
      <c r="CE53" s="823"/>
      <c r="CF53" s="823"/>
      <c r="CG53" s="823"/>
      <c r="CH53" s="823"/>
      <c r="CI53" s="823"/>
      <c r="CJ53" s="823"/>
      <c r="CK53" s="823"/>
      <c r="CL53" s="823"/>
      <c r="CM53" s="823"/>
      <c r="CN53" s="823"/>
      <c r="CO53" s="823"/>
      <c r="CP53" s="823"/>
      <c r="CQ53" s="823"/>
      <c r="CR53" s="823"/>
      <c r="CS53" s="823"/>
      <c r="CT53" s="823"/>
      <c r="CU53" s="823"/>
      <c r="CV53" s="823"/>
      <c r="CW53" s="823"/>
      <c r="CX53" s="823"/>
      <c r="CY53" s="823"/>
      <c r="CZ53" s="823"/>
      <c r="DA53" s="823"/>
      <c r="DB53" s="823"/>
      <c r="DC53" s="823"/>
      <c r="DD53" s="225"/>
      <c r="DE53" s="220"/>
    </row>
    <row r="54" spans="2:109" x14ac:dyDescent="0.25">
      <c r="B54" s="217"/>
      <c r="C54" s="263" t="s">
        <v>988</v>
      </c>
      <c r="D54" s="226" t="s">
        <v>424</v>
      </c>
      <c r="E54" s="250" t="s">
        <v>331</v>
      </c>
      <c r="F54" s="277"/>
      <c r="G54" s="283"/>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8"/>
      <c r="BL54" s="218"/>
      <c r="BM54" s="218"/>
      <c r="BN54" s="218"/>
      <c r="BO54" s="218"/>
      <c r="BP54" s="218"/>
      <c r="BQ54" s="218"/>
      <c r="BR54" s="218"/>
      <c r="BS54" s="218"/>
      <c r="BT54" s="218"/>
      <c r="BU54" s="218"/>
      <c r="BV54" s="218"/>
      <c r="BW54" s="218"/>
      <c r="BX54" s="218"/>
      <c r="BY54" s="218"/>
      <c r="BZ54" s="218"/>
      <c r="CA54" s="218"/>
      <c r="CB54" s="218"/>
      <c r="CC54" s="218"/>
      <c r="CD54" s="218"/>
      <c r="CE54" s="218"/>
      <c r="CF54" s="218"/>
      <c r="CG54" s="218"/>
      <c r="CH54" s="218"/>
      <c r="CI54" s="218"/>
      <c r="CJ54" s="218"/>
      <c r="CK54" s="218"/>
      <c r="CL54" s="218"/>
      <c r="CM54" s="218"/>
      <c r="CN54" s="218"/>
      <c r="CO54" s="218"/>
      <c r="CP54" s="218"/>
      <c r="CQ54" s="218"/>
      <c r="CR54" s="218"/>
      <c r="CS54" s="218"/>
      <c r="CT54" s="218"/>
      <c r="CU54" s="218"/>
      <c r="CV54" s="218"/>
      <c r="CW54" s="218"/>
      <c r="CX54" s="218"/>
      <c r="CY54" s="218"/>
      <c r="CZ54" s="218"/>
      <c r="DA54" s="218"/>
      <c r="DB54" s="218"/>
      <c r="DC54" s="218"/>
      <c r="DD54" s="218"/>
      <c r="DE54" s="220"/>
    </row>
    <row r="55" spans="2:109" x14ac:dyDescent="0.25">
      <c r="B55" s="217"/>
      <c r="C55" s="260"/>
      <c r="D55" s="226"/>
      <c r="E55" s="219"/>
      <c r="F55" s="219"/>
      <c r="G55" s="219"/>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c r="BP55" s="218"/>
      <c r="BQ55" s="218"/>
      <c r="BR55" s="218"/>
      <c r="BS55" s="218"/>
      <c r="BT55" s="218"/>
      <c r="BU55" s="218"/>
      <c r="BV55" s="218"/>
      <c r="BW55" s="218"/>
      <c r="BX55" s="218"/>
      <c r="BY55" s="218"/>
      <c r="BZ55" s="218"/>
      <c r="CA55" s="218"/>
      <c r="CB55" s="218"/>
      <c r="CC55" s="218"/>
      <c r="CD55" s="218"/>
      <c r="CE55" s="218"/>
      <c r="CF55" s="218"/>
      <c r="CG55" s="218"/>
      <c r="CH55" s="218"/>
      <c r="CI55" s="218"/>
      <c r="CJ55" s="218"/>
      <c r="CK55" s="218"/>
      <c r="CL55" s="218"/>
      <c r="CM55" s="218"/>
      <c r="CN55" s="218"/>
      <c r="CO55" s="218"/>
      <c r="CP55" s="218"/>
      <c r="CQ55" s="218"/>
      <c r="CR55" s="218"/>
      <c r="CS55" s="218"/>
      <c r="CT55" s="218"/>
      <c r="CU55" s="218"/>
      <c r="CV55" s="218"/>
      <c r="CW55" s="218"/>
      <c r="CX55" s="218"/>
      <c r="CY55" s="218"/>
      <c r="CZ55" s="218"/>
      <c r="DA55" s="218"/>
      <c r="DB55" s="218"/>
      <c r="DC55" s="218"/>
      <c r="DD55" s="218"/>
      <c r="DE55" s="220"/>
    </row>
    <row r="56" spans="2:109" ht="21" customHeight="1" x14ac:dyDescent="0.25">
      <c r="B56" s="217"/>
      <c r="C56" s="262" t="s">
        <v>410</v>
      </c>
      <c r="D56" s="240"/>
      <c r="E56" s="266" t="s">
        <v>549</v>
      </c>
      <c r="F56" s="239"/>
      <c r="G56" s="239"/>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c r="AI56" s="237"/>
      <c r="AJ56" s="237"/>
      <c r="AK56" s="237"/>
      <c r="AL56" s="237"/>
      <c r="AM56" s="237"/>
      <c r="AN56" s="237"/>
      <c r="AO56" s="237"/>
      <c r="AP56" s="237"/>
      <c r="AQ56" s="237"/>
      <c r="AR56" s="237"/>
      <c r="AS56" s="237"/>
      <c r="AT56" s="237"/>
      <c r="AU56" s="237"/>
      <c r="AV56" s="237"/>
      <c r="AW56" s="237"/>
      <c r="AX56" s="237"/>
      <c r="AY56" s="237"/>
      <c r="AZ56" s="237"/>
      <c r="BA56" s="237"/>
      <c r="BB56" s="237"/>
      <c r="BC56" s="237"/>
      <c r="BD56" s="237"/>
      <c r="BE56" s="237"/>
      <c r="BF56" s="237"/>
      <c r="BG56" s="237"/>
      <c r="BH56" s="237"/>
      <c r="BI56" s="237"/>
      <c r="BJ56" s="237"/>
      <c r="BK56" s="237"/>
      <c r="BL56" s="237"/>
      <c r="BM56" s="237"/>
      <c r="BN56" s="237"/>
      <c r="BO56" s="237"/>
      <c r="BP56" s="237"/>
      <c r="BQ56" s="237"/>
      <c r="BR56" s="237"/>
      <c r="BS56" s="237"/>
      <c r="BT56" s="237"/>
      <c r="BU56" s="237"/>
      <c r="BV56" s="237"/>
      <c r="BW56" s="237"/>
      <c r="BX56" s="237"/>
      <c r="BY56" s="237"/>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c r="DA56" s="237"/>
      <c r="DB56" s="237"/>
      <c r="DC56" s="237"/>
      <c r="DD56" s="237"/>
      <c r="DE56" s="220"/>
    </row>
    <row r="57" spans="2:109" x14ac:dyDescent="0.25">
      <c r="B57" s="217"/>
      <c r="C57" s="260"/>
      <c r="D57" s="246"/>
      <c r="E57" s="219"/>
      <c r="F57" s="219"/>
      <c r="G57" s="219"/>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8"/>
      <c r="BA57" s="218"/>
      <c r="BB57" s="218"/>
      <c r="BC57" s="218"/>
      <c r="BD57" s="218"/>
      <c r="BE57" s="218"/>
      <c r="BF57" s="218"/>
      <c r="BG57" s="218"/>
      <c r="BH57" s="218"/>
      <c r="BI57" s="218"/>
      <c r="BJ57" s="218"/>
      <c r="BK57" s="218"/>
      <c r="BL57" s="218"/>
      <c r="BM57" s="218"/>
      <c r="BN57" s="218"/>
      <c r="BO57" s="218"/>
      <c r="BP57" s="218"/>
      <c r="BQ57" s="218"/>
      <c r="BR57" s="218"/>
      <c r="BS57" s="218"/>
      <c r="BT57" s="218"/>
      <c r="BU57" s="218"/>
      <c r="BV57" s="218"/>
      <c r="BW57" s="218"/>
      <c r="BX57" s="218"/>
      <c r="BY57" s="218"/>
      <c r="BZ57" s="218"/>
      <c r="CA57" s="218"/>
      <c r="CB57" s="218"/>
      <c r="CC57" s="218"/>
      <c r="CD57" s="218"/>
      <c r="CE57" s="218"/>
      <c r="CF57" s="218"/>
      <c r="CG57" s="218"/>
      <c r="CH57" s="218"/>
      <c r="CI57" s="218"/>
      <c r="CJ57" s="218"/>
      <c r="CK57" s="218"/>
      <c r="CL57" s="218"/>
      <c r="CM57" s="218"/>
      <c r="CN57" s="218"/>
      <c r="CO57" s="218"/>
      <c r="CP57" s="218"/>
      <c r="CQ57" s="218"/>
      <c r="CR57" s="218"/>
      <c r="CS57" s="218"/>
      <c r="CT57" s="218"/>
      <c r="CU57" s="218"/>
      <c r="CV57" s="218"/>
      <c r="CW57" s="218"/>
      <c r="CX57" s="218"/>
      <c r="CY57" s="218"/>
      <c r="CZ57" s="218"/>
      <c r="DA57" s="218"/>
      <c r="DB57" s="218"/>
      <c r="DC57" s="218"/>
      <c r="DD57" s="218"/>
      <c r="DE57" s="220"/>
    </row>
    <row r="58" spans="2:109" ht="19.5" customHeight="1" x14ac:dyDescent="0.25">
      <c r="B58" s="217"/>
      <c r="C58" s="260"/>
      <c r="D58" s="115" t="s">
        <v>375</v>
      </c>
      <c r="E58" s="239"/>
      <c r="F58" s="239"/>
      <c r="G58" s="239"/>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c r="AL58" s="237"/>
      <c r="AM58" s="237"/>
      <c r="AN58" s="237"/>
      <c r="AO58" s="237"/>
      <c r="AP58" s="237"/>
      <c r="AQ58" s="237"/>
      <c r="AR58" s="237"/>
      <c r="AS58" s="237"/>
      <c r="AT58" s="237"/>
      <c r="AU58" s="237"/>
      <c r="AV58" s="237"/>
      <c r="AW58" s="237"/>
      <c r="AX58" s="237"/>
      <c r="AY58" s="237"/>
      <c r="AZ58" s="237"/>
      <c r="BA58" s="237"/>
      <c r="BB58" s="237"/>
      <c r="BC58" s="237"/>
      <c r="BD58" s="237"/>
      <c r="BE58" s="237"/>
      <c r="BF58" s="237"/>
      <c r="BG58" s="237"/>
      <c r="BH58" s="237"/>
      <c r="BI58" s="237"/>
      <c r="BJ58" s="237"/>
      <c r="BK58" s="237"/>
      <c r="BL58" s="237"/>
      <c r="BM58" s="237"/>
      <c r="BN58" s="237"/>
      <c r="BO58" s="237"/>
      <c r="BP58" s="237"/>
      <c r="BQ58" s="237"/>
      <c r="BR58" s="237"/>
      <c r="BS58" s="237"/>
      <c r="BT58" s="237"/>
      <c r="BU58" s="237"/>
      <c r="BV58" s="237"/>
      <c r="BW58" s="237"/>
      <c r="BX58" s="237"/>
      <c r="BY58" s="237"/>
      <c r="BZ58" s="237"/>
      <c r="CA58" s="237"/>
      <c r="CB58" s="237"/>
      <c r="CC58" s="237"/>
      <c r="CD58" s="237"/>
      <c r="CE58" s="237"/>
      <c r="CF58" s="237"/>
      <c r="CG58" s="237"/>
      <c r="CH58" s="237"/>
      <c r="CI58" s="237"/>
      <c r="CJ58" s="237"/>
      <c r="CK58" s="237"/>
      <c r="CL58" s="237"/>
      <c r="CM58" s="237"/>
      <c r="CN58" s="237"/>
      <c r="CO58" s="237"/>
      <c r="CP58" s="237"/>
      <c r="CQ58" s="237"/>
      <c r="CR58" s="237"/>
      <c r="CS58" s="237"/>
      <c r="CT58" s="237"/>
      <c r="CU58" s="237"/>
      <c r="CV58" s="237"/>
      <c r="CW58" s="237"/>
      <c r="CX58" s="237"/>
      <c r="CY58" s="237"/>
      <c r="CZ58" s="237"/>
      <c r="DA58" s="237"/>
      <c r="DB58" s="237"/>
      <c r="DC58" s="237"/>
      <c r="DD58" s="237"/>
      <c r="DE58" s="220"/>
    </row>
    <row r="59" spans="2:109" x14ac:dyDescent="0.25">
      <c r="B59" s="217"/>
      <c r="C59" s="263" t="s">
        <v>989</v>
      </c>
      <c r="D59" s="226" t="s">
        <v>10</v>
      </c>
      <c r="E59" s="219" t="s">
        <v>120</v>
      </c>
      <c r="F59" s="219"/>
      <c r="G59" s="219"/>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c r="AW59" s="275"/>
      <c r="AX59" s="275"/>
      <c r="AY59" s="275"/>
      <c r="AZ59" s="275"/>
      <c r="BA59" s="275"/>
      <c r="BB59" s="275"/>
      <c r="BC59" s="275"/>
      <c r="BD59" s="275"/>
      <c r="BE59" s="275"/>
      <c r="BF59" s="275"/>
      <c r="BG59" s="275"/>
      <c r="BH59" s="275"/>
      <c r="BI59" s="275"/>
      <c r="BJ59" s="275"/>
      <c r="BK59" s="275"/>
      <c r="BL59" s="275"/>
      <c r="BM59" s="275"/>
      <c r="BN59" s="275"/>
      <c r="BO59" s="275"/>
      <c r="BP59" s="275"/>
      <c r="BQ59" s="275"/>
      <c r="BR59" s="275"/>
      <c r="BS59" s="275"/>
      <c r="BT59" s="275"/>
      <c r="BU59" s="275"/>
      <c r="BV59" s="275"/>
      <c r="BW59" s="275"/>
      <c r="BX59" s="275"/>
      <c r="BY59" s="275"/>
      <c r="BZ59" s="275"/>
      <c r="CA59" s="275"/>
      <c r="CB59" s="275"/>
      <c r="CC59" s="275"/>
      <c r="CD59" s="275"/>
      <c r="CE59" s="275"/>
      <c r="CF59" s="275"/>
      <c r="CG59" s="275"/>
      <c r="CH59" s="275"/>
      <c r="CI59" s="275"/>
      <c r="CJ59" s="275"/>
      <c r="CK59" s="275"/>
      <c r="CL59" s="275"/>
      <c r="CM59" s="275"/>
      <c r="CN59" s="275"/>
      <c r="CO59" s="275"/>
      <c r="CP59" s="275"/>
      <c r="CQ59" s="275"/>
      <c r="CR59" s="275"/>
      <c r="CS59" s="275"/>
      <c r="CT59" s="275"/>
      <c r="CU59" s="275"/>
      <c r="CV59" s="275"/>
      <c r="CW59" s="275"/>
      <c r="CX59" s="275"/>
      <c r="CY59" s="275"/>
      <c r="CZ59" s="275"/>
      <c r="DA59" s="275"/>
      <c r="DB59" s="275"/>
      <c r="DC59" s="275"/>
      <c r="DD59" s="218"/>
      <c r="DE59" s="220"/>
    </row>
    <row r="60" spans="2:109" x14ac:dyDescent="0.25">
      <c r="B60" s="217"/>
      <c r="C60" s="263" t="s">
        <v>990</v>
      </c>
      <c r="D60" s="226" t="s">
        <v>11</v>
      </c>
      <c r="E60" s="219" t="s">
        <v>120</v>
      </c>
      <c r="F60" s="219"/>
      <c r="G60" s="219"/>
      <c r="H60" s="275"/>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c r="AW60" s="275"/>
      <c r="AX60" s="275"/>
      <c r="AY60" s="275"/>
      <c r="AZ60" s="275"/>
      <c r="BA60" s="275"/>
      <c r="BB60" s="275"/>
      <c r="BC60" s="275"/>
      <c r="BD60" s="275"/>
      <c r="BE60" s="275"/>
      <c r="BF60" s="275"/>
      <c r="BG60" s="275"/>
      <c r="BH60" s="275"/>
      <c r="BI60" s="275"/>
      <c r="BJ60" s="275"/>
      <c r="BK60" s="275"/>
      <c r="BL60" s="275"/>
      <c r="BM60" s="275"/>
      <c r="BN60" s="275"/>
      <c r="BO60" s="275"/>
      <c r="BP60" s="275"/>
      <c r="BQ60" s="275"/>
      <c r="BR60" s="275"/>
      <c r="BS60" s="275"/>
      <c r="BT60" s="275"/>
      <c r="BU60" s="275"/>
      <c r="BV60" s="275"/>
      <c r="BW60" s="275"/>
      <c r="BX60" s="275"/>
      <c r="BY60" s="275"/>
      <c r="BZ60" s="275"/>
      <c r="CA60" s="275"/>
      <c r="CB60" s="275"/>
      <c r="CC60" s="275"/>
      <c r="CD60" s="275"/>
      <c r="CE60" s="275"/>
      <c r="CF60" s="275"/>
      <c r="CG60" s="275"/>
      <c r="CH60" s="275"/>
      <c r="CI60" s="275"/>
      <c r="CJ60" s="275"/>
      <c r="CK60" s="275"/>
      <c r="CL60" s="275"/>
      <c r="CM60" s="275"/>
      <c r="CN60" s="275"/>
      <c r="CO60" s="275"/>
      <c r="CP60" s="275"/>
      <c r="CQ60" s="275"/>
      <c r="CR60" s="275"/>
      <c r="CS60" s="275"/>
      <c r="CT60" s="275"/>
      <c r="CU60" s="275"/>
      <c r="CV60" s="275"/>
      <c r="CW60" s="275"/>
      <c r="CX60" s="275"/>
      <c r="CY60" s="275"/>
      <c r="CZ60" s="275"/>
      <c r="DA60" s="275"/>
      <c r="DB60" s="275"/>
      <c r="DC60" s="275"/>
      <c r="DD60" s="218"/>
      <c r="DE60" s="220"/>
    </row>
    <row r="61" spans="2:109" x14ac:dyDescent="0.25">
      <c r="B61" s="217"/>
      <c r="C61" s="263" t="s">
        <v>991</v>
      </c>
      <c r="D61" s="226" t="s">
        <v>12</v>
      </c>
      <c r="E61" s="219" t="s">
        <v>120</v>
      </c>
      <c r="F61" s="219"/>
      <c r="G61" s="219"/>
      <c r="H61" s="275"/>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c r="AW61" s="275"/>
      <c r="AX61" s="275"/>
      <c r="AY61" s="275"/>
      <c r="AZ61" s="275"/>
      <c r="BA61" s="275"/>
      <c r="BB61" s="275"/>
      <c r="BC61" s="275"/>
      <c r="BD61" s="275"/>
      <c r="BE61" s="275"/>
      <c r="BF61" s="275"/>
      <c r="BG61" s="275"/>
      <c r="BH61" s="275"/>
      <c r="BI61" s="275"/>
      <c r="BJ61" s="275"/>
      <c r="BK61" s="275"/>
      <c r="BL61" s="275"/>
      <c r="BM61" s="275"/>
      <c r="BN61" s="275"/>
      <c r="BO61" s="275"/>
      <c r="BP61" s="275"/>
      <c r="BQ61" s="275"/>
      <c r="BR61" s="275"/>
      <c r="BS61" s="275"/>
      <c r="BT61" s="275"/>
      <c r="BU61" s="275"/>
      <c r="BV61" s="275"/>
      <c r="BW61" s="275"/>
      <c r="BX61" s="275"/>
      <c r="BY61" s="275"/>
      <c r="BZ61" s="275"/>
      <c r="CA61" s="275"/>
      <c r="CB61" s="275"/>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18"/>
      <c r="DE61" s="220"/>
    </row>
    <row r="62" spans="2:109" x14ac:dyDescent="0.25">
      <c r="B62" s="217"/>
      <c r="C62" s="263" t="s">
        <v>992</v>
      </c>
      <c r="D62" s="226" t="s">
        <v>13</v>
      </c>
      <c r="E62" s="219" t="s">
        <v>120</v>
      </c>
      <c r="F62" s="219"/>
      <c r="G62" s="219"/>
      <c r="H62" s="275"/>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c r="AW62" s="275"/>
      <c r="AX62" s="275"/>
      <c r="AY62" s="275"/>
      <c r="AZ62" s="275"/>
      <c r="BA62" s="275"/>
      <c r="BB62" s="275"/>
      <c r="BC62" s="275"/>
      <c r="BD62" s="275"/>
      <c r="BE62" s="275"/>
      <c r="BF62" s="275"/>
      <c r="BG62" s="275"/>
      <c r="BH62" s="275"/>
      <c r="BI62" s="275"/>
      <c r="BJ62" s="275"/>
      <c r="BK62" s="275"/>
      <c r="BL62" s="275"/>
      <c r="BM62" s="275"/>
      <c r="BN62" s="275"/>
      <c r="BO62" s="275"/>
      <c r="BP62" s="275"/>
      <c r="BQ62" s="275"/>
      <c r="BR62" s="275"/>
      <c r="BS62" s="275"/>
      <c r="BT62" s="275"/>
      <c r="BU62" s="275"/>
      <c r="BV62" s="275"/>
      <c r="BW62" s="275"/>
      <c r="BX62" s="275"/>
      <c r="BY62" s="275"/>
      <c r="BZ62" s="275"/>
      <c r="CA62" s="275"/>
      <c r="CB62" s="275"/>
      <c r="CC62" s="275"/>
      <c r="CD62" s="275"/>
      <c r="CE62" s="275"/>
      <c r="CF62" s="275"/>
      <c r="CG62" s="275"/>
      <c r="CH62" s="275"/>
      <c r="CI62" s="275"/>
      <c r="CJ62" s="275"/>
      <c r="CK62" s="275"/>
      <c r="CL62" s="275"/>
      <c r="CM62" s="275"/>
      <c r="CN62" s="275"/>
      <c r="CO62" s="275"/>
      <c r="CP62" s="275"/>
      <c r="CQ62" s="275"/>
      <c r="CR62" s="275"/>
      <c r="CS62" s="275"/>
      <c r="CT62" s="275"/>
      <c r="CU62" s="275"/>
      <c r="CV62" s="275"/>
      <c r="CW62" s="275"/>
      <c r="CX62" s="275"/>
      <c r="CY62" s="275"/>
      <c r="CZ62" s="275"/>
      <c r="DA62" s="275"/>
      <c r="DB62" s="275"/>
      <c r="DC62" s="275"/>
      <c r="DD62" s="218"/>
      <c r="DE62" s="220"/>
    </row>
    <row r="63" spans="2:109" x14ac:dyDescent="0.25">
      <c r="B63" s="217"/>
      <c r="C63" s="263" t="s">
        <v>993</v>
      </c>
      <c r="D63" s="226" t="s">
        <v>14</v>
      </c>
      <c r="E63" s="219" t="s">
        <v>120</v>
      </c>
      <c r="F63" s="219"/>
      <c r="G63" s="219"/>
      <c r="H63" s="275"/>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c r="AW63" s="275"/>
      <c r="AX63" s="275"/>
      <c r="AY63" s="275"/>
      <c r="AZ63" s="275"/>
      <c r="BA63" s="275"/>
      <c r="BB63" s="275"/>
      <c r="BC63" s="275"/>
      <c r="BD63" s="275"/>
      <c r="BE63" s="275"/>
      <c r="BF63" s="275"/>
      <c r="BG63" s="275"/>
      <c r="BH63" s="275"/>
      <c r="BI63" s="275"/>
      <c r="BJ63" s="275"/>
      <c r="BK63" s="275"/>
      <c r="BL63" s="275"/>
      <c r="BM63" s="275"/>
      <c r="BN63" s="275"/>
      <c r="BO63" s="275"/>
      <c r="BP63" s="275"/>
      <c r="BQ63" s="275"/>
      <c r="BR63" s="275"/>
      <c r="BS63" s="275"/>
      <c r="BT63" s="275"/>
      <c r="BU63" s="275"/>
      <c r="BV63" s="275"/>
      <c r="BW63" s="275"/>
      <c r="BX63" s="275"/>
      <c r="BY63" s="275"/>
      <c r="BZ63" s="275"/>
      <c r="CA63" s="275"/>
      <c r="CB63" s="275"/>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18"/>
      <c r="DE63" s="220"/>
    </row>
    <row r="64" spans="2:109" x14ac:dyDescent="0.25">
      <c r="B64" s="217"/>
      <c r="C64" s="263" t="s">
        <v>994</v>
      </c>
      <c r="D64" s="226" t="s">
        <v>15</v>
      </c>
      <c r="E64" s="219" t="s">
        <v>120</v>
      </c>
      <c r="F64" s="219"/>
      <c r="G64" s="219"/>
      <c r="H64" s="275"/>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c r="AW64" s="275"/>
      <c r="AX64" s="275"/>
      <c r="AY64" s="275"/>
      <c r="AZ64" s="275"/>
      <c r="BA64" s="275"/>
      <c r="BB64" s="275"/>
      <c r="BC64" s="275"/>
      <c r="BD64" s="275"/>
      <c r="BE64" s="275"/>
      <c r="BF64" s="275"/>
      <c r="BG64" s="275"/>
      <c r="BH64" s="275"/>
      <c r="BI64" s="275"/>
      <c r="BJ64" s="275"/>
      <c r="BK64" s="275"/>
      <c r="BL64" s="275"/>
      <c r="BM64" s="275"/>
      <c r="BN64" s="275"/>
      <c r="BO64" s="275"/>
      <c r="BP64" s="275"/>
      <c r="BQ64" s="275"/>
      <c r="BR64" s="275"/>
      <c r="BS64" s="275"/>
      <c r="BT64" s="275"/>
      <c r="BU64" s="275"/>
      <c r="BV64" s="275"/>
      <c r="BW64" s="275"/>
      <c r="BX64" s="275"/>
      <c r="BY64" s="275"/>
      <c r="BZ64" s="275"/>
      <c r="CA64" s="275"/>
      <c r="CB64" s="275"/>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18"/>
      <c r="DE64" s="220"/>
    </row>
    <row r="65" spans="2:109" x14ac:dyDescent="0.25">
      <c r="B65" s="217"/>
      <c r="C65" s="263" t="s">
        <v>995</v>
      </c>
      <c r="D65" s="226" t="s">
        <v>16</v>
      </c>
      <c r="E65" s="219" t="s">
        <v>120</v>
      </c>
      <c r="F65" s="219"/>
      <c r="G65" s="219"/>
      <c r="H65" s="275"/>
      <c r="I65" s="275"/>
      <c r="J65" s="275"/>
      <c r="K65" s="275"/>
      <c r="L65" s="275"/>
      <c r="M65" s="275"/>
      <c r="N65" s="275"/>
      <c r="O65" s="275"/>
      <c r="P65" s="275"/>
      <c r="Q65" s="275"/>
      <c r="R65" s="275"/>
      <c r="S65" s="275"/>
      <c r="T65" s="275"/>
      <c r="U65" s="275"/>
      <c r="V65" s="275"/>
      <c r="W65" s="275"/>
      <c r="X65" s="275"/>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c r="AW65" s="275"/>
      <c r="AX65" s="275"/>
      <c r="AY65" s="275"/>
      <c r="AZ65" s="275"/>
      <c r="BA65" s="275"/>
      <c r="BB65" s="275"/>
      <c r="BC65" s="275"/>
      <c r="BD65" s="275"/>
      <c r="BE65" s="275"/>
      <c r="BF65" s="275"/>
      <c r="BG65" s="275"/>
      <c r="BH65" s="275"/>
      <c r="BI65" s="275"/>
      <c r="BJ65" s="275"/>
      <c r="BK65" s="275"/>
      <c r="BL65" s="275"/>
      <c r="BM65" s="275"/>
      <c r="BN65" s="275"/>
      <c r="BO65" s="275"/>
      <c r="BP65" s="275"/>
      <c r="BQ65" s="275"/>
      <c r="BR65" s="275"/>
      <c r="BS65" s="275"/>
      <c r="BT65" s="275"/>
      <c r="BU65" s="275"/>
      <c r="BV65" s="275"/>
      <c r="BW65" s="275"/>
      <c r="BX65" s="275"/>
      <c r="BY65" s="275"/>
      <c r="BZ65" s="275"/>
      <c r="CA65" s="275"/>
      <c r="CB65" s="275"/>
      <c r="CC65" s="275"/>
      <c r="CD65" s="275"/>
      <c r="CE65" s="275"/>
      <c r="CF65" s="275"/>
      <c r="CG65" s="275"/>
      <c r="CH65" s="275"/>
      <c r="CI65" s="275"/>
      <c r="CJ65" s="275"/>
      <c r="CK65" s="275"/>
      <c r="CL65" s="275"/>
      <c r="CM65" s="275"/>
      <c r="CN65" s="275"/>
      <c r="CO65" s="275"/>
      <c r="CP65" s="275"/>
      <c r="CQ65" s="275"/>
      <c r="CR65" s="275"/>
      <c r="CS65" s="275"/>
      <c r="CT65" s="275"/>
      <c r="CU65" s="275"/>
      <c r="CV65" s="275"/>
      <c r="CW65" s="275"/>
      <c r="CX65" s="275"/>
      <c r="CY65" s="275"/>
      <c r="CZ65" s="275"/>
      <c r="DA65" s="275"/>
      <c r="DB65" s="275"/>
      <c r="DC65" s="275"/>
      <c r="DD65" s="218"/>
      <c r="DE65" s="220"/>
    </row>
    <row r="66" spans="2:109" x14ac:dyDescent="0.25">
      <c r="B66" s="217"/>
      <c r="C66" s="263" t="s">
        <v>658</v>
      </c>
      <c r="D66" s="226" t="s">
        <v>17</v>
      </c>
      <c r="E66" s="219" t="s">
        <v>120</v>
      </c>
      <c r="F66" s="219"/>
      <c r="G66" s="219"/>
      <c r="H66" s="275"/>
      <c r="I66" s="275"/>
      <c r="J66" s="275"/>
      <c r="K66" s="275"/>
      <c r="L66" s="275"/>
      <c r="M66" s="275"/>
      <c r="N66" s="275"/>
      <c r="O66" s="275"/>
      <c r="P66" s="275"/>
      <c r="Q66" s="275"/>
      <c r="R66" s="275"/>
      <c r="S66" s="275"/>
      <c r="T66" s="275"/>
      <c r="U66" s="275"/>
      <c r="V66" s="275"/>
      <c r="W66" s="275"/>
      <c r="X66" s="275"/>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c r="AW66" s="275"/>
      <c r="AX66" s="275"/>
      <c r="AY66" s="275"/>
      <c r="AZ66" s="275"/>
      <c r="BA66" s="275"/>
      <c r="BB66" s="275"/>
      <c r="BC66" s="275"/>
      <c r="BD66" s="275"/>
      <c r="BE66" s="275"/>
      <c r="BF66" s="275"/>
      <c r="BG66" s="275"/>
      <c r="BH66" s="275"/>
      <c r="BI66" s="275"/>
      <c r="BJ66" s="275"/>
      <c r="BK66" s="275"/>
      <c r="BL66" s="275"/>
      <c r="BM66" s="275"/>
      <c r="BN66" s="275"/>
      <c r="BO66" s="275"/>
      <c r="BP66" s="275"/>
      <c r="BQ66" s="275"/>
      <c r="BR66" s="275"/>
      <c r="BS66" s="275"/>
      <c r="BT66" s="275"/>
      <c r="BU66" s="275"/>
      <c r="BV66" s="275"/>
      <c r="BW66" s="275"/>
      <c r="BX66" s="275"/>
      <c r="BY66" s="275"/>
      <c r="BZ66" s="275"/>
      <c r="CA66" s="275"/>
      <c r="CB66" s="275"/>
      <c r="CC66" s="275"/>
      <c r="CD66" s="275"/>
      <c r="CE66" s="275"/>
      <c r="CF66" s="275"/>
      <c r="CG66" s="275"/>
      <c r="CH66" s="275"/>
      <c r="CI66" s="275"/>
      <c r="CJ66" s="275"/>
      <c r="CK66" s="275"/>
      <c r="CL66" s="275"/>
      <c r="CM66" s="275"/>
      <c r="CN66" s="275"/>
      <c r="CO66" s="275"/>
      <c r="CP66" s="275"/>
      <c r="CQ66" s="275"/>
      <c r="CR66" s="275"/>
      <c r="CS66" s="275"/>
      <c r="CT66" s="275"/>
      <c r="CU66" s="275"/>
      <c r="CV66" s="275"/>
      <c r="CW66" s="275"/>
      <c r="CX66" s="275"/>
      <c r="CY66" s="275"/>
      <c r="CZ66" s="275"/>
      <c r="DA66" s="275"/>
      <c r="DB66" s="275"/>
      <c r="DC66" s="275"/>
      <c r="DD66" s="218"/>
      <c r="DE66" s="220"/>
    </row>
    <row r="67" spans="2:109" ht="21" x14ac:dyDescent="0.35">
      <c r="B67" s="217"/>
      <c r="C67" s="263" t="s">
        <v>996</v>
      </c>
      <c r="D67" s="820" t="s">
        <v>698</v>
      </c>
      <c r="E67" s="219" t="s">
        <v>120</v>
      </c>
      <c r="F67" s="225"/>
      <c r="G67" s="554" t="s">
        <v>549</v>
      </c>
      <c r="H67" s="275"/>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c r="AW67" s="275"/>
      <c r="AX67" s="275"/>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5"/>
      <c r="BW67" s="275"/>
      <c r="BX67" s="275"/>
      <c r="BY67" s="275"/>
      <c r="BZ67" s="275"/>
      <c r="CA67" s="275"/>
      <c r="CB67" s="275"/>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18"/>
      <c r="DE67" s="220"/>
    </row>
    <row r="68" spans="2:109" s="91" customFormat="1" ht="18.75" customHeight="1" x14ac:dyDescent="0.25">
      <c r="B68" s="152"/>
      <c r="C68" s="268"/>
      <c r="D68" s="115" t="s">
        <v>420</v>
      </c>
      <c r="E68" s="269"/>
      <c r="F68" s="269"/>
      <c r="G68" s="269"/>
      <c r="H68" s="270"/>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0"/>
      <c r="BW68" s="270"/>
      <c r="BX68" s="270"/>
      <c r="BY68" s="270"/>
      <c r="BZ68" s="270"/>
      <c r="CA68" s="270"/>
      <c r="CB68" s="270"/>
      <c r="CC68" s="270"/>
      <c r="CD68" s="270"/>
      <c r="CE68" s="270"/>
      <c r="CF68" s="270"/>
      <c r="CG68" s="270"/>
      <c r="CH68" s="270"/>
      <c r="CI68" s="270"/>
      <c r="CJ68" s="270"/>
      <c r="CK68" s="270"/>
      <c r="CL68" s="270"/>
      <c r="CM68" s="270"/>
      <c r="CN68" s="270"/>
      <c r="CO68" s="270"/>
      <c r="CP68" s="270"/>
      <c r="CQ68" s="270"/>
      <c r="CR68" s="270"/>
      <c r="CS68" s="270"/>
      <c r="CT68" s="270"/>
      <c r="CU68" s="270"/>
      <c r="CV68" s="270"/>
      <c r="CW68" s="270"/>
      <c r="CX68" s="270"/>
      <c r="CY68" s="270"/>
      <c r="CZ68" s="270"/>
      <c r="DA68" s="270"/>
      <c r="DB68" s="270"/>
      <c r="DC68" s="270"/>
      <c r="DD68" s="270"/>
      <c r="DE68" s="154"/>
    </row>
    <row r="69" spans="2:109" x14ac:dyDescent="0.25">
      <c r="B69" s="217"/>
      <c r="C69" s="263" t="s">
        <v>997</v>
      </c>
      <c r="D69" s="226" t="s">
        <v>10</v>
      </c>
      <c r="E69" s="219" t="s">
        <v>1117</v>
      </c>
      <c r="F69" s="219"/>
      <c r="G69" s="219"/>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c r="AR69" s="271"/>
      <c r="AS69" s="271"/>
      <c r="AT69" s="271"/>
      <c r="AU69" s="271"/>
      <c r="AV69" s="271"/>
      <c r="AW69" s="271"/>
      <c r="AX69" s="271"/>
      <c r="AY69" s="271"/>
      <c r="AZ69" s="271"/>
      <c r="BA69" s="271"/>
      <c r="BB69" s="271"/>
      <c r="BC69" s="271"/>
      <c r="BD69" s="271"/>
      <c r="BE69" s="271"/>
      <c r="BF69" s="271"/>
      <c r="BG69" s="271"/>
      <c r="BH69" s="271"/>
      <c r="BI69" s="271"/>
      <c r="BJ69" s="271"/>
      <c r="BK69" s="271"/>
      <c r="BL69" s="271"/>
      <c r="BM69" s="271"/>
      <c r="BN69" s="271"/>
      <c r="BO69" s="271"/>
      <c r="BP69" s="271"/>
      <c r="BQ69" s="271"/>
      <c r="BR69" s="271"/>
      <c r="BS69" s="271"/>
      <c r="BT69" s="271"/>
      <c r="BU69" s="271"/>
      <c r="BV69" s="271"/>
      <c r="BW69" s="271"/>
      <c r="BX69" s="271"/>
      <c r="BY69" s="271"/>
      <c r="BZ69" s="271"/>
      <c r="CA69" s="271"/>
      <c r="CB69" s="271"/>
      <c r="CC69" s="271"/>
      <c r="CD69" s="271"/>
      <c r="CE69" s="271"/>
      <c r="CF69" s="271"/>
      <c r="CG69" s="271"/>
      <c r="CH69" s="271"/>
      <c r="CI69" s="271"/>
      <c r="CJ69" s="271"/>
      <c r="CK69" s="271"/>
      <c r="CL69" s="271"/>
      <c r="CM69" s="271"/>
      <c r="CN69" s="271"/>
      <c r="CO69" s="271"/>
      <c r="CP69" s="271"/>
      <c r="CQ69" s="271"/>
      <c r="CR69" s="271"/>
      <c r="CS69" s="271"/>
      <c r="CT69" s="271"/>
      <c r="CU69" s="271"/>
      <c r="CV69" s="271"/>
      <c r="CW69" s="271"/>
      <c r="CX69" s="271"/>
      <c r="CY69" s="271"/>
      <c r="CZ69" s="271"/>
      <c r="DA69" s="271"/>
      <c r="DB69" s="271"/>
      <c r="DC69" s="271"/>
      <c r="DD69" s="225"/>
      <c r="DE69" s="220"/>
    </row>
    <row r="70" spans="2:109" x14ac:dyDescent="0.25">
      <c r="B70" s="217"/>
      <c r="C70" s="263" t="s">
        <v>998</v>
      </c>
      <c r="D70" s="226" t="s">
        <v>11</v>
      </c>
      <c r="E70" s="219" t="s">
        <v>1117</v>
      </c>
      <c r="F70" s="219"/>
      <c r="G70" s="219"/>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c r="AR70" s="271"/>
      <c r="AS70" s="271"/>
      <c r="AT70" s="271"/>
      <c r="AU70" s="271"/>
      <c r="AV70" s="271"/>
      <c r="AW70" s="271"/>
      <c r="AX70" s="271"/>
      <c r="AY70" s="271"/>
      <c r="AZ70" s="271"/>
      <c r="BA70" s="271"/>
      <c r="BB70" s="271"/>
      <c r="BC70" s="271"/>
      <c r="BD70" s="271"/>
      <c r="BE70" s="271"/>
      <c r="BF70" s="271"/>
      <c r="BG70" s="271"/>
      <c r="BH70" s="271"/>
      <c r="BI70" s="271"/>
      <c r="BJ70" s="271"/>
      <c r="BK70" s="271"/>
      <c r="BL70" s="271"/>
      <c r="BM70" s="271"/>
      <c r="BN70" s="271"/>
      <c r="BO70" s="271"/>
      <c r="BP70" s="271"/>
      <c r="BQ70" s="271"/>
      <c r="BR70" s="271"/>
      <c r="BS70" s="271"/>
      <c r="BT70" s="271"/>
      <c r="BU70" s="271"/>
      <c r="BV70" s="271"/>
      <c r="BW70" s="271"/>
      <c r="BX70" s="271"/>
      <c r="BY70" s="271"/>
      <c r="BZ70" s="271"/>
      <c r="CA70" s="271"/>
      <c r="CB70" s="271"/>
      <c r="CC70" s="271"/>
      <c r="CD70" s="271"/>
      <c r="CE70" s="271"/>
      <c r="CF70" s="271"/>
      <c r="CG70" s="271"/>
      <c r="CH70" s="271"/>
      <c r="CI70" s="271"/>
      <c r="CJ70" s="271"/>
      <c r="CK70" s="271"/>
      <c r="CL70" s="271"/>
      <c r="CM70" s="271"/>
      <c r="CN70" s="271"/>
      <c r="CO70" s="271"/>
      <c r="CP70" s="271"/>
      <c r="CQ70" s="271"/>
      <c r="CR70" s="271"/>
      <c r="CS70" s="271"/>
      <c r="CT70" s="271"/>
      <c r="CU70" s="271"/>
      <c r="CV70" s="271"/>
      <c r="CW70" s="271"/>
      <c r="CX70" s="271"/>
      <c r="CY70" s="271"/>
      <c r="CZ70" s="271"/>
      <c r="DA70" s="271"/>
      <c r="DB70" s="271"/>
      <c r="DC70" s="271"/>
      <c r="DD70" s="225"/>
      <c r="DE70" s="220"/>
    </row>
    <row r="71" spans="2:109" x14ac:dyDescent="0.25">
      <c r="B71" s="217"/>
      <c r="C71" s="263" t="s">
        <v>999</v>
      </c>
      <c r="D71" s="226" t="s">
        <v>12</v>
      </c>
      <c r="E71" s="219" t="s">
        <v>1117</v>
      </c>
      <c r="F71" s="219"/>
      <c r="G71" s="219"/>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c r="AR71" s="271"/>
      <c r="AS71" s="271"/>
      <c r="AT71" s="271"/>
      <c r="AU71" s="271"/>
      <c r="AV71" s="271"/>
      <c r="AW71" s="271"/>
      <c r="AX71" s="271"/>
      <c r="AY71" s="271"/>
      <c r="AZ71" s="271"/>
      <c r="BA71" s="271"/>
      <c r="BB71" s="271"/>
      <c r="BC71" s="271"/>
      <c r="BD71" s="271"/>
      <c r="BE71" s="271"/>
      <c r="BF71" s="271"/>
      <c r="BG71" s="271"/>
      <c r="BH71" s="271"/>
      <c r="BI71" s="271"/>
      <c r="BJ71" s="271"/>
      <c r="BK71" s="271"/>
      <c r="BL71" s="271"/>
      <c r="BM71" s="271"/>
      <c r="BN71" s="271"/>
      <c r="BO71" s="271"/>
      <c r="BP71" s="271"/>
      <c r="BQ71" s="271"/>
      <c r="BR71" s="271"/>
      <c r="BS71" s="271"/>
      <c r="BT71" s="271"/>
      <c r="BU71" s="271"/>
      <c r="BV71" s="271"/>
      <c r="BW71" s="271"/>
      <c r="BX71" s="271"/>
      <c r="BY71" s="271"/>
      <c r="BZ71" s="271"/>
      <c r="CA71" s="271"/>
      <c r="CB71" s="271"/>
      <c r="CC71" s="271"/>
      <c r="CD71" s="271"/>
      <c r="CE71" s="271"/>
      <c r="CF71" s="271"/>
      <c r="CG71" s="271"/>
      <c r="CH71" s="271"/>
      <c r="CI71" s="271"/>
      <c r="CJ71" s="271"/>
      <c r="CK71" s="271"/>
      <c r="CL71" s="271"/>
      <c r="CM71" s="271"/>
      <c r="CN71" s="271"/>
      <c r="CO71" s="271"/>
      <c r="CP71" s="271"/>
      <c r="CQ71" s="271"/>
      <c r="CR71" s="271"/>
      <c r="CS71" s="271"/>
      <c r="CT71" s="271"/>
      <c r="CU71" s="271"/>
      <c r="CV71" s="271"/>
      <c r="CW71" s="271"/>
      <c r="CX71" s="271"/>
      <c r="CY71" s="271"/>
      <c r="CZ71" s="271"/>
      <c r="DA71" s="271"/>
      <c r="DB71" s="271"/>
      <c r="DC71" s="271"/>
      <c r="DD71" s="225"/>
      <c r="DE71" s="220"/>
    </row>
    <row r="72" spans="2:109" x14ac:dyDescent="0.25">
      <c r="B72" s="217"/>
      <c r="C72" s="263" t="s">
        <v>1000</v>
      </c>
      <c r="D72" s="226" t="s">
        <v>13</v>
      </c>
      <c r="E72" s="219" t="s">
        <v>1117</v>
      </c>
      <c r="F72" s="219"/>
      <c r="G72" s="219"/>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c r="AR72" s="271"/>
      <c r="AS72" s="271"/>
      <c r="AT72" s="271"/>
      <c r="AU72" s="271"/>
      <c r="AV72" s="271"/>
      <c r="AW72" s="271"/>
      <c r="AX72" s="271"/>
      <c r="AY72" s="271"/>
      <c r="AZ72" s="271"/>
      <c r="BA72" s="271"/>
      <c r="BB72" s="271"/>
      <c r="BC72" s="271"/>
      <c r="BD72" s="271"/>
      <c r="BE72" s="271"/>
      <c r="BF72" s="271"/>
      <c r="BG72" s="271"/>
      <c r="BH72" s="271"/>
      <c r="BI72" s="271"/>
      <c r="BJ72" s="271"/>
      <c r="BK72" s="271"/>
      <c r="BL72" s="271"/>
      <c r="BM72" s="271"/>
      <c r="BN72" s="271"/>
      <c r="BO72" s="271"/>
      <c r="BP72" s="271"/>
      <c r="BQ72" s="271"/>
      <c r="BR72" s="271"/>
      <c r="BS72" s="271"/>
      <c r="BT72" s="271"/>
      <c r="BU72" s="271"/>
      <c r="BV72" s="271"/>
      <c r="BW72" s="271"/>
      <c r="BX72" s="271"/>
      <c r="BY72" s="271"/>
      <c r="BZ72" s="271"/>
      <c r="CA72" s="271"/>
      <c r="CB72" s="271"/>
      <c r="CC72" s="271"/>
      <c r="CD72" s="271"/>
      <c r="CE72" s="271"/>
      <c r="CF72" s="271"/>
      <c r="CG72" s="271"/>
      <c r="CH72" s="271"/>
      <c r="CI72" s="271"/>
      <c r="CJ72" s="271"/>
      <c r="CK72" s="271"/>
      <c r="CL72" s="271"/>
      <c r="CM72" s="271"/>
      <c r="CN72" s="271"/>
      <c r="CO72" s="271"/>
      <c r="CP72" s="271"/>
      <c r="CQ72" s="271"/>
      <c r="CR72" s="271"/>
      <c r="CS72" s="271"/>
      <c r="CT72" s="271"/>
      <c r="CU72" s="271"/>
      <c r="CV72" s="271"/>
      <c r="CW72" s="271"/>
      <c r="CX72" s="271"/>
      <c r="CY72" s="271"/>
      <c r="CZ72" s="271"/>
      <c r="DA72" s="271"/>
      <c r="DB72" s="271"/>
      <c r="DC72" s="271"/>
      <c r="DD72" s="225"/>
      <c r="DE72" s="220"/>
    </row>
    <row r="73" spans="2:109" x14ac:dyDescent="0.25">
      <c r="B73" s="217"/>
      <c r="C73" s="263" t="s">
        <v>1001</v>
      </c>
      <c r="D73" s="226" t="s">
        <v>14</v>
      </c>
      <c r="E73" s="219" t="s">
        <v>1117</v>
      </c>
      <c r="F73" s="219"/>
      <c r="G73" s="219"/>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c r="AR73" s="271"/>
      <c r="AS73" s="271"/>
      <c r="AT73" s="271"/>
      <c r="AU73" s="271"/>
      <c r="AV73" s="271"/>
      <c r="AW73" s="271"/>
      <c r="AX73" s="271"/>
      <c r="AY73" s="271"/>
      <c r="AZ73" s="271"/>
      <c r="BA73" s="271"/>
      <c r="BB73" s="271"/>
      <c r="BC73" s="271"/>
      <c r="BD73" s="271"/>
      <c r="BE73" s="271"/>
      <c r="BF73" s="271"/>
      <c r="BG73" s="271"/>
      <c r="BH73" s="271"/>
      <c r="BI73" s="271"/>
      <c r="BJ73" s="271"/>
      <c r="BK73" s="271"/>
      <c r="BL73" s="271"/>
      <c r="BM73" s="271"/>
      <c r="BN73" s="271"/>
      <c r="BO73" s="271"/>
      <c r="BP73" s="271"/>
      <c r="BQ73" s="271"/>
      <c r="BR73" s="271"/>
      <c r="BS73" s="271"/>
      <c r="BT73" s="271"/>
      <c r="BU73" s="271"/>
      <c r="BV73" s="271"/>
      <c r="BW73" s="271"/>
      <c r="BX73" s="271"/>
      <c r="BY73" s="271"/>
      <c r="BZ73" s="271"/>
      <c r="CA73" s="271"/>
      <c r="CB73" s="271"/>
      <c r="CC73" s="271"/>
      <c r="CD73" s="271"/>
      <c r="CE73" s="271"/>
      <c r="CF73" s="271"/>
      <c r="CG73" s="271"/>
      <c r="CH73" s="271"/>
      <c r="CI73" s="271"/>
      <c r="CJ73" s="271"/>
      <c r="CK73" s="271"/>
      <c r="CL73" s="271"/>
      <c r="CM73" s="271"/>
      <c r="CN73" s="271"/>
      <c r="CO73" s="271"/>
      <c r="CP73" s="271"/>
      <c r="CQ73" s="271"/>
      <c r="CR73" s="271"/>
      <c r="CS73" s="271"/>
      <c r="CT73" s="271"/>
      <c r="CU73" s="271"/>
      <c r="CV73" s="271"/>
      <c r="CW73" s="271"/>
      <c r="CX73" s="271"/>
      <c r="CY73" s="271"/>
      <c r="CZ73" s="271"/>
      <c r="DA73" s="271"/>
      <c r="DB73" s="271"/>
      <c r="DC73" s="271"/>
      <c r="DD73" s="225"/>
      <c r="DE73" s="220"/>
    </row>
    <row r="74" spans="2:109" x14ac:dyDescent="0.25">
      <c r="B74" s="217"/>
      <c r="C74" s="263" t="s">
        <v>1002</v>
      </c>
      <c r="D74" s="226" t="s">
        <v>15</v>
      </c>
      <c r="E74" s="219" t="s">
        <v>1117</v>
      </c>
      <c r="F74" s="219"/>
      <c r="G74" s="219"/>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1"/>
      <c r="AJ74" s="271"/>
      <c r="AK74" s="271"/>
      <c r="AL74" s="271"/>
      <c r="AM74" s="271"/>
      <c r="AN74" s="271"/>
      <c r="AO74" s="271"/>
      <c r="AP74" s="271"/>
      <c r="AQ74" s="271"/>
      <c r="AR74" s="271"/>
      <c r="AS74" s="271"/>
      <c r="AT74" s="271"/>
      <c r="AU74" s="271"/>
      <c r="AV74" s="271"/>
      <c r="AW74" s="271"/>
      <c r="AX74" s="271"/>
      <c r="AY74" s="271"/>
      <c r="AZ74" s="271"/>
      <c r="BA74" s="271"/>
      <c r="BB74" s="271"/>
      <c r="BC74" s="271"/>
      <c r="BD74" s="271"/>
      <c r="BE74" s="271"/>
      <c r="BF74" s="271"/>
      <c r="BG74" s="271"/>
      <c r="BH74" s="271"/>
      <c r="BI74" s="271"/>
      <c r="BJ74" s="271"/>
      <c r="BK74" s="271"/>
      <c r="BL74" s="271"/>
      <c r="BM74" s="271"/>
      <c r="BN74" s="271"/>
      <c r="BO74" s="271"/>
      <c r="BP74" s="271"/>
      <c r="BQ74" s="271"/>
      <c r="BR74" s="271"/>
      <c r="BS74" s="271"/>
      <c r="BT74" s="271"/>
      <c r="BU74" s="271"/>
      <c r="BV74" s="271"/>
      <c r="BW74" s="271"/>
      <c r="BX74" s="271"/>
      <c r="BY74" s="271"/>
      <c r="BZ74" s="271"/>
      <c r="CA74" s="271"/>
      <c r="CB74" s="271"/>
      <c r="CC74" s="271"/>
      <c r="CD74" s="271"/>
      <c r="CE74" s="271"/>
      <c r="CF74" s="271"/>
      <c r="CG74" s="271"/>
      <c r="CH74" s="271"/>
      <c r="CI74" s="271"/>
      <c r="CJ74" s="271"/>
      <c r="CK74" s="271"/>
      <c r="CL74" s="271"/>
      <c r="CM74" s="271"/>
      <c r="CN74" s="271"/>
      <c r="CO74" s="271"/>
      <c r="CP74" s="271"/>
      <c r="CQ74" s="271"/>
      <c r="CR74" s="271"/>
      <c r="CS74" s="271"/>
      <c r="CT74" s="271"/>
      <c r="CU74" s="271"/>
      <c r="CV74" s="271"/>
      <c r="CW74" s="271"/>
      <c r="CX74" s="271"/>
      <c r="CY74" s="271"/>
      <c r="CZ74" s="271"/>
      <c r="DA74" s="271"/>
      <c r="DB74" s="271"/>
      <c r="DC74" s="271"/>
      <c r="DD74" s="225"/>
      <c r="DE74" s="220"/>
    </row>
    <row r="75" spans="2:109" x14ac:dyDescent="0.25">
      <c r="B75" s="217"/>
      <c r="C75" s="263" t="s">
        <v>1003</v>
      </c>
      <c r="D75" s="226" t="s">
        <v>16</v>
      </c>
      <c r="E75" s="219" t="s">
        <v>1117</v>
      </c>
      <c r="F75" s="219"/>
      <c r="G75" s="219"/>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1"/>
      <c r="AJ75" s="271"/>
      <c r="AK75" s="271"/>
      <c r="AL75" s="271"/>
      <c r="AM75" s="271"/>
      <c r="AN75" s="271"/>
      <c r="AO75" s="271"/>
      <c r="AP75" s="271"/>
      <c r="AQ75" s="271"/>
      <c r="AR75" s="271"/>
      <c r="AS75" s="271"/>
      <c r="AT75" s="271"/>
      <c r="AU75" s="271"/>
      <c r="AV75" s="271"/>
      <c r="AW75" s="271"/>
      <c r="AX75" s="271"/>
      <c r="AY75" s="271"/>
      <c r="AZ75" s="271"/>
      <c r="BA75" s="271"/>
      <c r="BB75" s="271"/>
      <c r="BC75" s="271"/>
      <c r="BD75" s="271"/>
      <c r="BE75" s="271"/>
      <c r="BF75" s="271"/>
      <c r="BG75" s="271"/>
      <c r="BH75" s="271"/>
      <c r="BI75" s="271"/>
      <c r="BJ75" s="271"/>
      <c r="BK75" s="271"/>
      <c r="BL75" s="271"/>
      <c r="BM75" s="271"/>
      <c r="BN75" s="271"/>
      <c r="BO75" s="271"/>
      <c r="BP75" s="271"/>
      <c r="BQ75" s="271"/>
      <c r="BR75" s="271"/>
      <c r="BS75" s="271"/>
      <c r="BT75" s="271"/>
      <c r="BU75" s="271"/>
      <c r="BV75" s="271"/>
      <c r="BW75" s="271"/>
      <c r="BX75" s="271"/>
      <c r="BY75" s="271"/>
      <c r="BZ75" s="271"/>
      <c r="CA75" s="271"/>
      <c r="CB75" s="271"/>
      <c r="CC75" s="271"/>
      <c r="CD75" s="271"/>
      <c r="CE75" s="271"/>
      <c r="CF75" s="271"/>
      <c r="CG75" s="271"/>
      <c r="CH75" s="271"/>
      <c r="CI75" s="271"/>
      <c r="CJ75" s="271"/>
      <c r="CK75" s="271"/>
      <c r="CL75" s="271"/>
      <c r="CM75" s="271"/>
      <c r="CN75" s="271"/>
      <c r="CO75" s="271"/>
      <c r="CP75" s="271"/>
      <c r="CQ75" s="271"/>
      <c r="CR75" s="271"/>
      <c r="CS75" s="271"/>
      <c r="CT75" s="271"/>
      <c r="CU75" s="271"/>
      <c r="CV75" s="271"/>
      <c r="CW75" s="271"/>
      <c r="CX75" s="271"/>
      <c r="CY75" s="271"/>
      <c r="CZ75" s="271"/>
      <c r="DA75" s="271"/>
      <c r="DB75" s="271"/>
      <c r="DC75" s="271"/>
      <c r="DD75" s="225"/>
      <c r="DE75" s="220"/>
    </row>
    <row r="76" spans="2:109" x14ac:dyDescent="0.25">
      <c r="B76" s="217"/>
      <c r="C76" s="263" t="s">
        <v>1004</v>
      </c>
      <c r="D76" s="226" t="s">
        <v>17</v>
      </c>
      <c r="E76" s="219" t="s">
        <v>1117</v>
      </c>
      <c r="F76" s="219"/>
      <c r="G76" s="219"/>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1"/>
      <c r="AJ76" s="271"/>
      <c r="AK76" s="271"/>
      <c r="AL76" s="271"/>
      <c r="AM76" s="271"/>
      <c r="AN76" s="271"/>
      <c r="AO76" s="271"/>
      <c r="AP76" s="271"/>
      <c r="AQ76" s="271"/>
      <c r="AR76" s="271"/>
      <c r="AS76" s="271"/>
      <c r="AT76" s="271"/>
      <c r="AU76" s="271"/>
      <c r="AV76" s="271"/>
      <c r="AW76" s="271"/>
      <c r="AX76" s="271"/>
      <c r="AY76" s="271"/>
      <c r="AZ76" s="271"/>
      <c r="BA76" s="271"/>
      <c r="BB76" s="271"/>
      <c r="BC76" s="271"/>
      <c r="BD76" s="271"/>
      <c r="BE76" s="271"/>
      <c r="BF76" s="271"/>
      <c r="BG76" s="271"/>
      <c r="BH76" s="271"/>
      <c r="BI76" s="271"/>
      <c r="BJ76" s="271"/>
      <c r="BK76" s="271"/>
      <c r="BL76" s="271"/>
      <c r="BM76" s="271"/>
      <c r="BN76" s="271"/>
      <c r="BO76" s="271"/>
      <c r="BP76" s="271"/>
      <c r="BQ76" s="271"/>
      <c r="BR76" s="271"/>
      <c r="BS76" s="271"/>
      <c r="BT76" s="271"/>
      <c r="BU76" s="271"/>
      <c r="BV76" s="271"/>
      <c r="BW76" s="271"/>
      <c r="BX76" s="271"/>
      <c r="BY76" s="271"/>
      <c r="BZ76" s="271"/>
      <c r="CA76" s="271"/>
      <c r="CB76" s="271"/>
      <c r="CC76" s="271"/>
      <c r="CD76" s="271"/>
      <c r="CE76" s="271"/>
      <c r="CF76" s="271"/>
      <c r="CG76" s="271"/>
      <c r="CH76" s="271"/>
      <c r="CI76" s="271"/>
      <c r="CJ76" s="271"/>
      <c r="CK76" s="271"/>
      <c r="CL76" s="271"/>
      <c r="CM76" s="271"/>
      <c r="CN76" s="271"/>
      <c r="CO76" s="271"/>
      <c r="CP76" s="271"/>
      <c r="CQ76" s="271"/>
      <c r="CR76" s="271"/>
      <c r="CS76" s="271"/>
      <c r="CT76" s="271"/>
      <c r="CU76" s="271"/>
      <c r="CV76" s="271"/>
      <c r="CW76" s="271"/>
      <c r="CX76" s="271"/>
      <c r="CY76" s="271"/>
      <c r="CZ76" s="271"/>
      <c r="DA76" s="271"/>
      <c r="DB76" s="271"/>
      <c r="DC76" s="271"/>
      <c r="DD76" s="225"/>
      <c r="DE76" s="220"/>
    </row>
    <row r="77" spans="2:109" x14ac:dyDescent="0.25">
      <c r="B77" s="217"/>
      <c r="C77" s="263" t="s">
        <v>659</v>
      </c>
      <c r="D77" s="820" t="s">
        <v>698</v>
      </c>
      <c r="E77" s="219" t="s">
        <v>1117</v>
      </c>
      <c r="F77" s="225"/>
      <c r="G77" s="219"/>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1"/>
      <c r="AJ77" s="271"/>
      <c r="AK77" s="271"/>
      <c r="AL77" s="271"/>
      <c r="AM77" s="271"/>
      <c r="AN77" s="271"/>
      <c r="AO77" s="271"/>
      <c r="AP77" s="271"/>
      <c r="AQ77" s="271"/>
      <c r="AR77" s="271"/>
      <c r="AS77" s="271"/>
      <c r="AT77" s="271"/>
      <c r="AU77" s="271"/>
      <c r="AV77" s="271"/>
      <c r="AW77" s="271"/>
      <c r="AX77" s="271"/>
      <c r="AY77" s="271"/>
      <c r="AZ77" s="271"/>
      <c r="BA77" s="271"/>
      <c r="BB77" s="271"/>
      <c r="BC77" s="271"/>
      <c r="BD77" s="271"/>
      <c r="BE77" s="271"/>
      <c r="BF77" s="271"/>
      <c r="BG77" s="271"/>
      <c r="BH77" s="271"/>
      <c r="BI77" s="271"/>
      <c r="BJ77" s="271"/>
      <c r="BK77" s="271"/>
      <c r="BL77" s="271"/>
      <c r="BM77" s="271"/>
      <c r="BN77" s="271"/>
      <c r="BO77" s="271"/>
      <c r="BP77" s="271"/>
      <c r="BQ77" s="271"/>
      <c r="BR77" s="271"/>
      <c r="BS77" s="271"/>
      <c r="BT77" s="271"/>
      <c r="BU77" s="271"/>
      <c r="BV77" s="271"/>
      <c r="BW77" s="271"/>
      <c r="BX77" s="271"/>
      <c r="BY77" s="271"/>
      <c r="BZ77" s="271"/>
      <c r="CA77" s="271"/>
      <c r="CB77" s="271"/>
      <c r="CC77" s="271"/>
      <c r="CD77" s="271"/>
      <c r="CE77" s="271"/>
      <c r="CF77" s="271"/>
      <c r="CG77" s="271"/>
      <c r="CH77" s="271"/>
      <c r="CI77" s="271"/>
      <c r="CJ77" s="271"/>
      <c r="CK77" s="271"/>
      <c r="CL77" s="271"/>
      <c r="CM77" s="271"/>
      <c r="CN77" s="271"/>
      <c r="CO77" s="271"/>
      <c r="CP77" s="271"/>
      <c r="CQ77" s="271"/>
      <c r="CR77" s="271"/>
      <c r="CS77" s="271"/>
      <c r="CT77" s="271"/>
      <c r="CU77" s="271"/>
      <c r="CV77" s="271"/>
      <c r="CW77" s="271"/>
      <c r="CX77" s="271"/>
      <c r="CY77" s="271"/>
      <c r="CZ77" s="271"/>
      <c r="DA77" s="271"/>
      <c r="DB77" s="271"/>
      <c r="DC77" s="271"/>
      <c r="DD77" s="225"/>
      <c r="DE77" s="220"/>
    </row>
    <row r="78" spans="2:109" x14ac:dyDescent="0.25">
      <c r="B78" s="217"/>
      <c r="C78" s="260"/>
      <c r="D78" s="226"/>
      <c r="E78" s="219"/>
      <c r="F78" s="219"/>
      <c r="G78" s="219"/>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c r="AM78" s="218"/>
      <c r="AN78" s="218"/>
      <c r="AO78" s="218"/>
      <c r="AP78" s="218"/>
      <c r="AQ78" s="218"/>
      <c r="AR78" s="218"/>
      <c r="AS78" s="218"/>
      <c r="AT78" s="218"/>
      <c r="AU78" s="218"/>
      <c r="AV78" s="218"/>
      <c r="AW78" s="218"/>
      <c r="AX78" s="218"/>
      <c r="AY78" s="218"/>
      <c r="AZ78" s="218"/>
      <c r="BA78" s="218"/>
      <c r="BB78" s="218"/>
      <c r="BC78" s="218"/>
      <c r="BD78" s="218"/>
      <c r="BE78" s="218"/>
      <c r="BF78" s="218"/>
      <c r="BG78" s="218"/>
      <c r="BH78" s="218"/>
      <c r="BI78" s="218"/>
      <c r="BJ78" s="218"/>
      <c r="BK78" s="218"/>
      <c r="BL78" s="218"/>
      <c r="BM78" s="218"/>
      <c r="BN78" s="218"/>
      <c r="BO78" s="218"/>
      <c r="BP78" s="218"/>
      <c r="BQ78" s="218"/>
      <c r="BR78" s="218"/>
      <c r="BS78" s="218"/>
      <c r="BT78" s="218"/>
      <c r="BU78" s="218"/>
      <c r="BV78" s="218"/>
      <c r="BW78" s="218"/>
      <c r="BX78" s="218"/>
      <c r="BY78" s="218"/>
      <c r="BZ78" s="218"/>
      <c r="CA78" s="218"/>
      <c r="CB78" s="218"/>
      <c r="CC78" s="218"/>
      <c r="CD78" s="218"/>
      <c r="CE78" s="218"/>
      <c r="CF78" s="218"/>
      <c r="CG78" s="218"/>
      <c r="CH78" s="218"/>
      <c r="CI78" s="218"/>
      <c r="CJ78" s="218"/>
      <c r="CK78" s="218"/>
      <c r="CL78" s="218"/>
      <c r="CM78" s="218"/>
      <c r="CN78" s="218"/>
      <c r="CO78" s="218"/>
      <c r="CP78" s="218"/>
      <c r="CQ78" s="218"/>
      <c r="CR78" s="218"/>
      <c r="CS78" s="218"/>
      <c r="CT78" s="218"/>
      <c r="CU78" s="218"/>
      <c r="CV78" s="218"/>
      <c r="CW78" s="218"/>
      <c r="CX78" s="218"/>
      <c r="CY78" s="218"/>
      <c r="CZ78" s="218"/>
      <c r="DA78" s="218"/>
      <c r="DB78" s="218"/>
      <c r="DC78" s="218"/>
      <c r="DD78" s="218"/>
      <c r="DE78" s="220"/>
    </row>
    <row r="79" spans="2:109" x14ac:dyDescent="0.25">
      <c r="B79" s="217"/>
      <c r="C79" s="260"/>
      <c r="D79" s="272" t="s">
        <v>113</v>
      </c>
      <c r="E79" s="273" t="s">
        <v>1117</v>
      </c>
      <c r="F79" s="276" t="s">
        <v>571</v>
      </c>
      <c r="G79" s="276"/>
      <c r="H79" s="535">
        <f>SUM(H69:H78)</f>
        <v>0</v>
      </c>
      <c r="I79" s="535">
        <f>SUM(I69:I78)</f>
        <v>0</v>
      </c>
      <c r="J79" s="535">
        <f>SUM(J69:J78)</f>
        <v>0</v>
      </c>
      <c r="K79" s="535">
        <f>SUM(K69:K78)</f>
        <v>0</v>
      </c>
      <c r="L79" s="535">
        <f t="shared" ref="L79:BW79" si="4">SUM(L69:L78)</f>
        <v>0</v>
      </c>
      <c r="M79" s="535">
        <f t="shared" si="4"/>
        <v>0</v>
      </c>
      <c r="N79" s="535">
        <f t="shared" si="4"/>
        <v>0</v>
      </c>
      <c r="O79" s="535">
        <f t="shared" si="4"/>
        <v>0</v>
      </c>
      <c r="P79" s="535">
        <f t="shared" si="4"/>
        <v>0</v>
      </c>
      <c r="Q79" s="535">
        <f t="shared" si="4"/>
        <v>0</v>
      </c>
      <c r="R79" s="535">
        <f t="shared" si="4"/>
        <v>0</v>
      </c>
      <c r="S79" s="535">
        <f t="shared" si="4"/>
        <v>0</v>
      </c>
      <c r="T79" s="535">
        <f t="shared" si="4"/>
        <v>0</v>
      </c>
      <c r="U79" s="535">
        <f t="shared" si="4"/>
        <v>0</v>
      </c>
      <c r="V79" s="535">
        <f t="shared" si="4"/>
        <v>0</v>
      </c>
      <c r="W79" s="535">
        <f t="shared" si="4"/>
        <v>0</v>
      </c>
      <c r="X79" s="535">
        <f t="shared" si="4"/>
        <v>0</v>
      </c>
      <c r="Y79" s="535">
        <f t="shared" si="4"/>
        <v>0</v>
      </c>
      <c r="Z79" s="535">
        <f t="shared" si="4"/>
        <v>0</v>
      </c>
      <c r="AA79" s="535">
        <f t="shared" si="4"/>
        <v>0</v>
      </c>
      <c r="AB79" s="535">
        <f t="shared" si="4"/>
        <v>0</v>
      </c>
      <c r="AC79" s="535">
        <f t="shared" si="4"/>
        <v>0</v>
      </c>
      <c r="AD79" s="535">
        <f t="shared" si="4"/>
        <v>0</v>
      </c>
      <c r="AE79" s="535">
        <f t="shared" si="4"/>
        <v>0</v>
      </c>
      <c r="AF79" s="535">
        <f t="shared" si="4"/>
        <v>0</v>
      </c>
      <c r="AG79" s="535">
        <f t="shared" si="4"/>
        <v>0</v>
      </c>
      <c r="AH79" s="535">
        <f t="shared" si="4"/>
        <v>0</v>
      </c>
      <c r="AI79" s="535">
        <f t="shared" si="4"/>
        <v>0</v>
      </c>
      <c r="AJ79" s="535">
        <f t="shared" si="4"/>
        <v>0</v>
      </c>
      <c r="AK79" s="535">
        <f t="shared" si="4"/>
        <v>0</v>
      </c>
      <c r="AL79" s="535">
        <f t="shared" si="4"/>
        <v>0</v>
      </c>
      <c r="AM79" s="535">
        <f t="shared" si="4"/>
        <v>0</v>
      </c>
      <c r="AN79" s="535">
        <f t="shared" si="4"/>
        <v>0</v>
      </c>
      <c r="AO79" s="535">
        <f t="shared" si="4"/>
        <v>0</v>
      </c>
      <c r="AP79" s="535">
        <f t="shared" si="4"/>
        <v>0</v>
      </c>
      <c r="AQ79" s="535">
        <f t="shared" si="4"/>
        <v>0</v>
      </c>
      <c r="AR79" s="535">
        <f t="shared" si="4"/>
        <v>0</v>
      </c>
      <c r="AS79" s="535">
        <f t="shared" si="4"/>
        <v>0</v>
      </c>
      <c r="AT79" s="535">
        <f t="shared" si="4"/>
        <v>0</v>
      </c>
      <c r="AU79" s="535">
        <f t="shared" si="4"/>
        <v>0</v>
      </c>
      <c r="AV79" s="535">
        <f t="shared" si="4"/>
        <v>0</v>
      </c>
      <c r="AW79" s="535">
        <f t="shared" si="4"/>
        <v>0</v>
      </c>
      <c r="AX79" s="535">
        <f t="shared" si="4"/>
        <v>0</v>
      </c>
      <c r="AY79" s="535">
        <f t="shared" si="4"/>
        <v>0</v>
      </c>
      <c r="AZ79" s="535">
        <f t="shared" si="4"/>
        <v>0</v>
      </c>
      <c r="BA79" s="535">
        <f t="shared" si="4"/>
        <v>0</v>
      </c>
      <c r="BB79" s="535">
        <f t="shared" si="4"/>
        <v>0</v>
      </c>
      <c r="BC79" s="535">
        <f t="shared" si="4"/>
        <v>0</v>
      </c>
      <c r="BD79" s="535">
        <f t="shared" si="4"/>
        <v>0</v>
      </c>
      <c r="BE79" s="535">
        <f t="shared" si="4"/>
        <v>0</v>
      </c>
      <c r="BF79" s="535">
        <f t="shared" si="4"/>
        <v>0</v>
      </c>
      <c r="BG79" s="535">
        <f t="shared" si="4"/>
        <v>0</v>
      </c>
      <c r="BH79" s="535">
        <f t="shared" si="4"/>
        <v>0</v>
      </c>
      <c r="BI79" s="535">
        <f t="shared" si="4"/>
        <v>0</v>
      </c>
      <c r="BJ79" s="535">
        <f t="shared" si="4"/>
        <v>0</v>
      </c>
      <c r="BK79" s="535">
        <f t="shared" si="4"/>
        <v>0</v>
      </c>
      <c r="BL79" s="535">
        <f t="shared" si="4"/>
        <v>0</v>
      </c>
      <c r="BM79" s="535">
        <f t="shared" si="4"/>
        <v>0</v>
      </c>
      <c r="BN79" s="535">
        <f t="shared" si="4"/>
        <v>0</v>
      </c>
      <c r="BO79" s="535">
        <f t="shared" si="4"/>
        <v>0</v>
      </c>
      <c r="BP79" s="535">
        <f t="shared" si="4"/>
        <v>0</v>
      </c>
      <c r="BQ79" s="535">
        <f t="shared" si="4"/>
        <v>0</v>
      </c>
      <c r="BR79" s="535">
        <f t="shared" si="4"/>
        <v>0</v>
      </c>
      <c r="BS79" s="535">
        <f t="shared" si="4"/>
        <v>0</v>
      </c>
      <c r="BT79" s="535">
        <f t="shared" si="4"/>
        <v>0</v>
      </c>
      <c r="BU79" s="535">
        <f t="shared" si="4"/>
        <v>0</v>
      </c>
      <c r="BV79" s="535">
        <f t="shared" si="4"/>
        <v>0</v>
      </c>
      <c r="BW79" s="535">
        <f t="shared" si="4"/>
        <v>0</v>
      </c>
      <c r="BX79" s="535">
        <f t="shared" ref="BX79:DC79" si="5">SUM(BX69:BX78)</f>
        <v>0</v>
      </c>
      <c r="BY79" s="535">
        <f t="shared" si="5"/>
        <v>0</v>
      </c>
      <c r="BZ79" s="535">
        <f t="shared" si="5"/>
        <v>0</v>
      </c>
      <c r="CA79" s="535">
        <f t="shared" si="5"/>
        <v>0</v>
      </c>
      <c r="CB79" s="535">
        <f t="shared" si="5"/>
        <v>0</v>
      </c>
      <c r="CC79" s="535">
        <f t="shared" si="5"/>
        <v>0</v>
      </c>
      <c r="CD79" s="535">
        <f t="shared" si="5"/>
        <v>0</v>
      </c>
      <c r="CE79" s="535">
        <f t="shared" si="5"/>
        <v>0</v>
      </c>
      <c r="CF79" s="535">
        <f t="shared" si="5"/>
        <v>0</v>
      </c>
      <c r="CG79" s="535">
        <f t="shared" si="5"/>
        <v>0</v>
      </c>
      <c r="CH79" s="535">
        <f t="shared" si="5"/>
        <v>0</v>
      </c>
      <c r="CI79" s="535">
        <f t="shared" si="5"/>
        <v>0</v>
      </c>
      <c r="CJ79" s="535">
        <f t="shared" si="5"/>
        <v>0</v>
      </c>
      <c r="CK79" s="535">
        <f t="shared" si="5"/>
        <v>0</v>
      </c>
      <c r="CL79" s="535">
        <f t="shared" si="5"/>
        <v>0</v>
      </c>
      <c r="CM79" s="535">
        <f t="shared" si="5"/>
        <v>0</v>
      </c>
      <c r="CN79" s="535">
        <f t="shared" si="5"/>
        <v>0</v>
      </c>
      <c r="CO79" s="535">
        <f t="shared" si="5"/>
        <v>0</v>
      </c>
      <c r="CP79" s="535">
        <f t="shared" si="5"/>
        <v>0</v>
      </c>
      <c r="CQ79" s="535">
        <f t="shared" si="5"/>
        <v>0</v>
      </c>
      <c r="CR79" s="535">
        <f t="shared" si="5"/>
        <v>0</v>
      </c>
      <c r="CS79" s="535">
        <f t="shared" si="5"/>
        <v>0</v>
      </c>
      <c r="CT79" s="535">
        <f t="shared" si="5"/>
        <v>0</v>
      </c>
      <c r="CU79" s="535">
        <f t="shared" si="5"/>
        <v>0</v>
      </c>
      <c r="CV79" s="535">
        <f t="shared" si="5"/>
        <v>0</v>
      </c>
      <c r="CW79" s="535">
        <f t="shared" si="5"/>
        <v>0</v>
      </c>
      <c r="CX79" s="535">
        <f t="shared" si="5"/>
        <v>0</v>
      </c>
      <c r="CY79" s="535">
        <f t="shared" si="5"/>
        <v>0</v>
      </c>
      <c r="CZ79" s="535">
        <f t="shared" si="5"/>
        <v>0</v>
      </c>
      <c r="DA79" s="535">
        <f t="shared" si="5"/>
        <v>0</v>
      </c>
      <c r="DB79" s="535">
        <f t="shared" si="5"/>
        <v>0</v>
      </c>
      <c r="DC79" s="535">
        <f t="shared" si="5"/>
        <v>0</v>
      </c>
      <c r="DD79" s="225"/>
      <c r="DE79" s="220"/>
    </row>
    <row r="80" spans="2:109" x14ac:dyDescent="0.25">
      <c r="B80" s="217"/>
      <c r="C80" s="260"/>
      <c r="D80" s="226"/>
      <c r="E80" s="219"/>
      <c r="F80" s="219"/>
      <c r="G80" s="219"/>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c r="BP80" s="218"/>
      <c r="BQ80" s="218"/>
      <c r="BR80" s="218"/>
      <c r="BS80" s="218"/>
      <c r="BT80" s="218"/>
      <c r="BU80" s="218"/>
      <c r="BV80" s="218"/>
      <c r="BW80" s="218"/>
      <c r="BX80" s="218"/>
      <c r="BY80" s="218"/>
      <c r="BZ80" s="218"/>
      <c r="CA80" s="218"/>
      <c r="CB80" s="218"/>
      <c r="CC80" s="218"/>
      <c r="CD80" s="218"/>
      <c r="CE80" s="218"/>
      <c r="CF80" s="218"/>
      <c r="CG80" s="218"/>
      <c r="CH80" s="218"/>
      <c r="CI80" s="218"/>
      <c r="CJ80" s="218"/>
      <c r="CK80" s="218"/>
      <c r="CL80" s="218"/>
      <c r="CM80" s="218"/>
      <c r="CN80" s="218"/>
      <c r="CO80" s="218"/>
      <c r="CP80" s="218"/>
      <c r="CQ80" s="218"/>
      <c r="CR80" s="218"/>
      <c r="CS80" s="218"/>
      <c r="CT80" s="218"/>
      <c r="CU80" s="218"/>
      <c r="CV80" s="218"/>
      <c r="CW80" s="218"/>
      <c r="CX80" s="218"/>
      <c r="CY80" s="218"/>
      <c r="CZ80" s="218"/>
      <c r="DA80" s="218"/>
      <c r="DB80" s="218"/>
      <c r="DC80" s="218"/>
      <c r="DD80" s="218"/>
      <c r="DE80" s="220"/>
    </row>
    <row r="81" spans="2:109" ht="21.75" customHeight="1" x14ac:dyDescent="0.25">
      <c r="B81" s="217"/>
      <c r="C81" s="262" t="s">
        <v>77</v>
      </c>
      <c r="D81" s="240"/>
      <c r="E81" s="239"/>
      <c r="F81" s="239"/>
      <c r="G81" s="239"/>
      <c r="H81" s="237"/>
      <c r="I81" s="237"/>
      <c r="J81" s="237"/>
      <c r="K81" s="237"/>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c r="AI81" s="237"/>
      <c r="AJ81" s="237"/>
      <c r="AK81" s="237"/>
      <c r="AL81" s="237"/>
      <c r="AM81" s="237"/>
      <c r="AN81" s="237"/>
      <c r="AO81" s="237"/>
      <c r="AP81" s="237"/>
      <c r="AQ81" s="237"/>
      <c r="AR81" s="237"/>
      <c r="AS81" s="237"/>
      <c r="AT81" s="237"/>
      <c r="AU81" s="237"/>
      <c r="AV81" s="237"/>
      <c r="AW81" s="237"/>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37"/>
      <c r="BX81" s="237"/>
      <c r="BY81" s="237"/>
      <c r="BZ81" s="237"/>
      <c r="CA81" s="237"/>
      <c r="CB81" s="237"/>
      <c r="CC81" s="237"/>
      <c r="CD81" s="237"/>
      <c r="CE81" s="237"/>
      <c r="CF81" s="237"/>
      <c r="CG81" s="237"/>
      <c r="CH81" s="237"/>
      <c r="CI81" s="237"/>
      <c r="CJ81" s="237"/>
      <c r="CK81" s="237"/>
      <c r="CL81" s="237"/>
      <c r="CM81" s="237"/>
      <c r="CN81" s="237"/>
      <c r="CO81" s="237"/>
      <c r="CP81" s="237"/>
      <c r="CQ81" s="237"/>
      <c r="CR81" s="237"/>
      <c r="CS81" s="237"/>
      <c r="CT81" s="237"/>
      <c r="CU81" s="237"/>
      <c r="CV81" s="237"/>
      <c r="CW81" s="237"/>
      <c r="CX81" s="237"/>
      <c r="CY81" s="237"/>
      <c r="CZ81" s="237"/>
      <c r="DA81" s="237"/>
      <c r="DB81" s="237"/>
      <c r="DC81" s="237"/>
      <c r="DD81" s="237"/>
      <c r="DE81" s="220"/>
    </row>
    <row r="82" spans="2:109" ht="11.25" customHeight="1" x14ac:dyDescent="0.25">
      <c r="B82" s="217"/>
      <c r="C82" s="260"/>
      <c r="D82" s="216"/>
      <c r="E82" s="219"/>
      <c r="F82" s="219"/>
      <c r="G82" s="219"/>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c r="AY82" s="218"/>
      <c r="AZ82" s="218"/>
      <c r="BA82" s="218"/>
      <c r="BB82" s="218"/>
      <c r="BC82" s="218"/>
      <c r="BD82" s="218"/>
      <c r="BE82" s="218"/>
      <c r="BF82" s="218"/>
      <c r="BG82" s="218"/>
      <c r="BH82" s="218"/>
      <c r="BI82" s="218"/>
      <c r="BJ82" s="218"/>
      <c r="BK82" s="218"/>
      <c r="BL82" s="218"/>
      <c r="BM82" s="218"/>
      <c r="BN82" s="218"/>
      <c r="BO82" s="218"/>
      <c r="BP82" s="218"/>
      <c r="BQ82" s="218"/>
      <c r="BR82" s="218"/>
      <c r="BS82" s="218"/>
      <c r="BT82" s="218"/>
      <c r="BU82" s="218"/>
      <c r="BV82" s="218"/>
      <c r="BW82" s="218"/>
      <c r="BX82" s="218"/>
      <c r="BY82" s="218"/>
      <c r="BZ82" s="218"/>
      <c r="CA82" s="218"/>
      <c r="CB82" s="218"/>
      <c r="CC82" s="218"/>
      <c r="CD82" s="218"/>
      <c r="CE82" s="218"/>
      <c r="CF82" s="218"/>
      <c r="CG82" s="218"/>
      <c r="CH82" s="218"/>
      <c r="CI82" s="218"/>
      <c r="CJ82" s="218"/>
      <c r="CK82" s="218"/>
      <c r="CL82" s="218"/>
      <c r="CM82" s="218"/>
      <c r="CN82" s="218"/>
      <c r="CO82" s="218"/>
      <c r="CP82" s="218"/>
      <c r="CQ82" s="218"/>
      <c r="CR82" s="218"/>
      <c r="CS82" s="218"/>
      <c r="CT82" s="218"/>
      <c r="CU82" s="218"/>
      <c r="CV82" s="218"/>
      <c r="CW82" s="218"/>
      <c r="CX82" s="218"/>
      <c r="CY82" s="218"/>
      <c r="CZ82" s="218"/>
      <c r="DA82" s="218"/>
      <c r="DB82" s="218"/>
      <c r="DC82" s="218"/>
      <c r="DD82" s="218"/>
      <c r="DE82" s="220"/>
    </row>
    <row r="83" spans="2:109" ht="19.5" customHeight="1" x14ac:dyDescent="0.25">
      <c r="B83" s="217"/>
      <c r="C83" s="260"/>
      <c r="D83" s="115" t="s">
        <v>118</v>
      </c>
      <c r="E83" s="239"/>
      <c r="F83" s="239"/>
      <c r="G83" s="239"/>
      <c r="H83" s="237"/>
      <c r="I83" s="237"/>
      <c r="J83" s="237"/>
      <c r="K83" s="237"/>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c r="AI83" s="237"/>
      <c r="AJ83" s="237"/>
      <c r="AK83" s="237"/>
      <c r="AL83" s="237"/>
      <c r="AM83" s="237"/>
      <c r="AN83" s="237"/>
      <c r="AO83" s="237"/>
      <c r="AP83" s="237"/>
      <c r="AQ83" s="237"/>
      <c r="AR83" s="237"/>
      <c r="AS83" s="237"/>
      <c r="AT83" s="237"/>
      <c r="AU83" s="237"/>
      <c r="AV83" s="237"/>
      <c r="AW83" s="237"/>
      <c r="AX83" s="237"/>
      <c r="AY83" s="237"/>
      <c r="AZ83" s="237"/>
      <c r="BA83" s="237"/>
      <c r="BB83" s="237"/>
      <c r="BC83" s="237"/>
      <c r="BD83" s="237"/>
      <c r="BE83" s="237"/>
      <c r="BF83" s="237"/>
      <c r="BG83" s="237"/>
      <c r="BH83" s="237"/>
      <c r="BI83" s="237"/>
      <c r="BJ83" s="237"/>
      <c r="BK83" s="237"/>
      <c r="BL83" s="237"/>
      <c r="BM83" s="237"/>
      <c r="BN83" s="237"/>
      <c r="BO83" s="237"/>
      <c r="BP83" s="237"/>
      <c r="BQ83" s="237"/>
      <c r="BR83" s="237"/>
      <c r="BS83" s="237"/>
      <c r="BT83" s="237"/>
      <c r="BU83" s="237"/>
      <c r="BV83" s="237"/>
      <c r="BW83" s="237"/>
      <c r="BX83" s="237"/>
      <c r="BY83" s="237"/>
      <c r="BZ83" s="237"/>
      <c r="CA83" s="237"/>
      <c r="CB83" s="237"/>
      <c r="CC83" s="237"/>
      <c r="CD83" s="237"/>
      <c r="CE83" s="237"/>
      <c r="CF83" s="237"/>
      <c r="CG83" s="237"/>
      <c r="CH83" s="237"/>
      <c r="CI83" s="237"/>
      <c r="CJ83" s="237"/>
      <c r="CK83" s="237"/>
      <c r="CL83" s="237"/>
      <c r="CM83" s="237"/>
      <c r="CN83" s="237"/>
      <c r="CO83" s="237"/>
      <c r="CP83" s="237"/>
      <c r="CQ83" s="237"/>
      <c r="CR83" s="237"/>
      <c r="CS83" s="237"/>
      <c r="CT83" s="237"/>
      <c r="CU83" s="237"/>
      <c r="CV83" s="237"/>
      <c r="CW83" s="237"/>
      <c r="CX83" s="237"/>
      <c r="CY83" s="237"/>
      <c r="CZ83" s="237"/>
      <c r="DA83" s="237"/>
      <c r="DB83" s="237"/>
      <c r="DC83" s="237"/>
      <c r="DD83" s="237"/>
      <c r="DE83" s="220"/>
    </row>
    <row r="84" spans="2:109" x14ac:dyDescent="0.25">
      <c r="B84" s="217"/>
      <c r="C84" s="263" t="s">
        <v>1005</v>
      </c>
      <c r="D84" s="226" t="s">
        <v>18</v>
      </c>
      <c r="E84" s="219" t="s">
        <v>90</v>
      </c>
      <c r="F84" s="219"/>
      <c r="G84" s="219"/>
      <c r="H84" s="275"/>
      <c r="I84" s="275"/>
      <c r="J84" s="275"/>
      <c r="K84" s="275"/>
      <c r="L84" s="275"/>
      <c r="M84" s="275"/>
      <c r="N84" s="275"/>
      <c r="O84" s="275"/>
      <c r="P84" s="275"/>
      <c r="Q84" s="275"/>
      <c r="R84" s="275"/>
      <c r="S84" s="275"/>
      <c r="T84" s="275"/>
      <c r="U84" s="275"/>
      <c r="V84" s="275"/>
      <c r="W84" s="275"/>
      <c r="X84" s="275"/>
      <c r="Y84" s="275"/>
      <c r="Z84" s="275"/>
      <c r="AA84" s="275"/>
      <c r="AB84" s="275"/>
      <c r="AC84" s="275"/>
      <c r="AD84" s="275"/>
      <c r="AE84" s="275"/>
      <c r="AF84" s="275"/>
      <c r="AG84" s="275"/>
      <c r="AH84" s="275"/>
      <c r="AI84" s="275"/>
      <c r="AJ84" s="275"/>
      <c r="AK84" s="275"/>
      <c r="AL84" s="275"/>
      <c r="AM84" s="275"/>
      <c r="AN84" s="275"/>
      <c r="AO84" s="275"/>
      <c r="AP84" s="275"/>
      <c r="AQ84" s="275"/>
      <c r="AR84" s="275"/>
      <c r="AS84" s="275"/>
      <c r="AT84" s="275"/>
      <c r="AU84" s="275"/>
      <c r="AV84" s="275"/>
      <c r="AW84" s="275"/>
      <c r="AX84" s="275"/>
      <c r="AY84" s="275"/>
      <c r="AZ84" s="275"/>
      <c r="BA84" s="275"/>
      <c r="BB84" s="275"/>
      <c r="BC84" s="275"/>
      <c r="BD84" s="275"/>
      <c r="BE84" s="275"/>
      <c r="BF84" s="275"/>
      <c r="BG84" s="275"/>
      <c r="BH84" s="275"/>
      <c r="BI84" s="275"/>
      <c r="BJ84" s="275"/>
      <c r="BK84" s="275"/>
      <c r="BL84" s="275"/>
      <c r="BM84" s="275"/>
      <c r="BN84" s="275"/>
      <c r="BO84" s="275"/>
      <c r="BP84" s="275"/>
      <c r="BQ84" s="275"/>
      <c r="BR84" s="275"/>
      <c r="BS84" s="275"/>
      <c r="BT84" s="275"/>
      <c r="BU84" s="275"/>
      <c r="BV84" s="275"/>
      <c r="BW84" s="275"/>
      <c r="BX84" s="275"/>
      <c r="BY84" s="275"/>
      <c r="BZ84" s="275"/>
      <c r="CA84" s="275"/>
      <c r="CB84" s="275"/>
      <c r="CC84" s="275"/>
      <c r="CD84" s="275"/>
      <c r="CE84" s="275"/>
      <c r="CF84" s="275"/>
      <c r="CG84" s="275"/>
      <c r="CH84" s="275"/>
      <c r="CI84" s="275"/>
      <c r="CJ84" s="275"/>
      <c r="CK84" s="275"/>
      <c r="CL84" s="275"/>
      <c r="CM84" s="275"/>
      <c r="CN84" s="275"/>
      <c r="CO84" s="275"/>
      <c r="CP84" s="275"/>
      <c r="CQ84" s="275"/>
      <c r="CR84" s="275"/>
      <c r="CS84" s="275"/>
      <c r="CT84" s="275"/>
      <c r="CU84" s="275"/>
      <c r="CV84" s="275"/>
      <c r="CW84" s="275"/>
      <c r="CX84" s="275"/>
      <c r="CY84" s="275"/>
      <c r="CZ84" s="275"/>
      <c r="DA84" s="275"/>
      <c r="DB84" s="275"/>
      <c r="DC84" s="275"/>
      <c r="DD84" s="218"/>
      <c r="DE84" s="220"/>
    </row>
    <row r="85" spans="2:109" x14ac:dyDescent="0.25">
      <c r="B85" s="217"/>
      <c r="C85" s="263" t="s">
        <v>1006</v>
      </c>
      <c r="D85" s="226" t="s">
        <v>114</v>
      </c>
      <c r="E85" s="219" t="s">
        <v>90</v>
      </c>
      <c r="F85" s="219"/>
      <c r="G85" s="219"/>
      <c r="H85" s="275"/>
      <c r="I85" s="275"/>
      <c r="J85" s="275"/>
      <c r="K85" s="275"/>
      <c r="L85" s="275"/>
      <c r="M85" s="275"/>
      <c r="N85" s="275"/>
      <c r="O85" s="275"/>
      <c r="P85" s="275"/>
      <c r="Q85" s="275"/>
      <c r="R85" s="275"/>
      <c r="S85" s="275"/>
      <c r="T85" s="275"/>
      <c r="U85" s="275"/>
      <c r="V85" s="275"/>
      <c r="W85" s="275"/>
      <c r="X85" s="275"/>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c r="AW85" s="275"/>
      <c r="AX85" s="275"/>
      <c r="AY85" s="275"/>
      <c r="AZ85" s="275"/>
      <c r="BA85" s="275"/>
      <c r="BB85" s="275"/>
      <c r="BC85" s="275"/>
      <c r="BD85" s="275"/>
      <c r="BE85" s="275"/>
      <c r="BF85" s="275"/>
      <c r="BG85" s="275"/>
      <c r="BH85" s="275"/>
      <c r="BI85" s="275"/>
      <c r="BJ85" s="275"/>
      <c r="BK85" s="275"/>
      <c r="BL85" s="275"/>
      <c r="BM85" s="275"/>
      <c r="BN85" s="275"/>
      <c r="BO85" s="275"/>
      <c r="BP85" s="275"/>
      <c r="BQ85" s="275"/>
      <c r="BR85" s="275"/>
      <c r="BS85" s="275"/>
      <c r="BT85" s="275"/>
      <c r="BU85" s="275"/>
      <c r="BV85" s="275"/>
      <c r="BW85" s="275"/>
      <c r="BX85" s="275"/>
      <c r="BY85" s="275"/>
      <c r="BZ85" s="275"/>
      <c r="CA85" s="275"/>
      <c r="CB85" s="275"/>
      <c r="CC85" s="275"/>
      <c r="CD85" s="275"/>
      <c r="CE85" s="275"/>
      <c r="CF85" s="275"/>
      <c r="CG85" s="275"/>
      <c r="CH85" s="275"/>
      <c r="CI85" s="275"/>
      <c r="CJ85" s="275"/>
      <c r="CK85" s="275"/>
      <c r="CL85" s="275"/>
      <c r="CM85" s="275"/>
      <c r="CN85" s="275"/>
      <c r="CO85" s="275"/>
      <c r="CP85" s="275"/>
      <c r="CQ85" s="275"/>
      <c r="CR85" s="275"/>
      <c r="CS85" s="275"/>
      <c r="CT85" s="275"/>
      <c r="CU85" s="275"/>
      <c r="CV85" s="275"/>
      <c r="CW85" s="275"/>
      <c r="CX85" s="275"/>
      <c r="CY85" s="275"/>
      <c r="CZ85" s="275"/>
      <c r="DA85" s="275"/>
      <c r="DB85" s="275"/>
      <c r="DC85" s="275"/>
      <c r="DD85" s="218"/>
      <c r="DE85" s="220"/>
    </row>
    <row r="86" spans="2:109" x14ac:dyDescent="0.25">
      <c r="B86" s="217"/>
      <c r="C86" s="263" t="s">
        <v>1007</v>
      </c>
      <c r="D86" s="226" t="s">
        <v>115</v>
      </c>
      <c r="E86" s="219" t="s">
        <v>90</v>
      </c>
      <c r="F86" s="219"/>
      <c r="G86" s="219"/>
      <c r="H86" s="275"/>
      <c r="I86" s="275"/>
      <c r="J86" s="275"/>
      <c r="K86" s="275"/>
      <c r="L86" s="275"/>
      <c r="M86" s="275"/>
      <c r="N86" s="275"/>
      <c r="O86" s="275"/>
      <c r="P86" s="275"/>
      <c r="Q86" s="275"/>
      <c r="R86" s="275"/>
      <c r="S86" s="275"/>
      <c r="T86" s="275"/>
      <c r="U86" s="275"/>
      <c r="V86" s="275"/>
      <c r="W86" s="275"/>
      <c r="X86" s="275"/>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c r="AW86" s="275"/>
      <c r="AX86" s="275"/>
      <c r="AY86" s="275"/>
      <c r="AZ86" s="275"/>
      <c r="BA86" s="275"/>
      <c r="BB86" s="275"/>
      <c r="BC86" s="275"/>
      <c r="BD86" s="275"/>
      <c r="BE86" s="275"/>
      <c r="BF86" s="275"/>
      <c r="BG86" s="275"/>
      <c r="BH86" s="275"/>
      <c r="BI86" s="275"/>
      <c r="BJ86" s="275"/>
      <c r="BK86" s="275"/>
      <c r="BL86" s="275"/>
      <c r="BM86" s="275"/>
      <c r="BN86" s="275"/>
      <c r="BO86" s="275"/>
      <c r="BP86" s="275"/>
      <c r="BQ86" s="275"/>
      <c r="BR86" s="275"/>
      <c r="BS86" s="275"/>
      <c r="BT86" s="275"/>
      <c r="BU86" s="275"/>
      <c r="BV86" s="275"/>
      <c r="BW86" s="275"/>
      <c r="BX86" s="275"/>
      <c r="BY86" s="275"/>
      <c r="BZ86" s="275"/>
      <c r="CA86" s="275"/>
      <c r="CB86" s="275"/>
      <c r="CC86" s="275"/>
      <c r="CD86" s="275"/>
      <c r="CE86" s="275"/>
      <c r="CF86" s="275"/>
      <c r="CG86" s="275"/>
      <c r="CH86" s="275"/>
      <c r="CI86" s="275"/>
      <c r="CJ86" s="275"/>
      <c r="CK86" s="275"/>
      <c r="CL86" s="275"/>
      <c r="CM86" s="275"/>
      <c r="CN86" s="275"/>
      <c r="CO86" s="275"/>
      <c r="CP86" s="275"/>
      <c r="CQ86" s="275"/>
      <c r="CR86" s="275"/>
      <c r="CS86" s="275"/>
      <c r="CT86" s="275"/>
      <c r="CU86" s="275"/>
      <c r="CV86" s="275"/>
      <c r="CW86" s="275"/>
      <c r="CX86" s="275"/>
      <c r="CY86" s="275"/>
      <c r="CZ86" s="275"/>
      <c r="DA86" s="275"/>
      <c r="DB86" s="275"/>
      <c r="DC86" s="275"/>
      <c r="DD86" s="218"/>
      <c r="DE86" s="220"/>
    </row>
    <row r="87" spans="2:109" x14ac:dyDescent="0.25">
      <c r="B87" s="217"/>
      <c r="C87" s="263" t="s">
        <v>1008</v>
      </c>
      <c r="D87" s="226" t="s">
        <v>388</v>
      </c>
      <c r="E87" s="219" t="s">
        <v>392</v>
      </c>
      <c r="F87" s="219"/>
      <c r="G87" s="219"/>
      <c r="H87" s="275"/>
      <c r="I87" s="275"/>
      <c r="J87" s="275"/>
      <c r="K87" s="275"/>
      <c r="L87" s="275"/>
      <c r="M87" s="275"/>
      <c r="N87" s="275"/>
      <c r="O87" s="275"/>
      <c r="P87" s="275"/>
      <c r="Q87" s="275"/>
      <c r="R87" s="275"/>
      <c r="S87" s="275"/>
      <c r="T87" s="275"/>
      <c r="U87" s="275"/>
      <c r="V87" s="275"/>
      <c r="W87" s="275"/>
      <c r="X87" s="275"/>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c r="AW87" s="275"/>
      <c r="AX87" s="275"/>
      <c r="AY87" s="275"/>
      <c r="AZ87" s="275"/>
      <c r="BA87" s="275"/>
      <c r="BB87" s="275"/>
      <c r="BC87" s="275"/>
      <c r="BD87" s="275"/>
      <c r="BE87" s="275"/>
      <c r="BF87" s="275"/>
      <c r="BG87" s="275"/>
      <c r="BH87" s="275"/>
      <c r="BI87" s="275"/>
      <c r="BJ87" s="275"/>
      <c r="BK87" s="275"/>
      <c r="BL87" s="275"/>
      <c r="BM87" s="275"/>
      <c r="BN87" s="275"/>
      <c r="BO87" s="275"/>
      <c r="BP87" s="275"/>
      <c r="BQ87" s="275"/>
      <c r="BR87" s="275"/>
      <c r="BS87" s="275"/>
      <c r="BT87" s="275"/>
      <c r="BU87" s="275"/>
      <c r="BV87" s="275"/>
      <c r="BW87" s="275"/>
      <c r="BX87" s="275"/>
      <c r="BY87" s="275"/>
      <c r="BZ87" s="275"/>
      <c r="CA87" s="275"/>
      <c r="CB87" s="275"/>
      <c r="CC87" s="275"/>
      <c r="CD87" s="275"/>
      <c r="CE87" s="275"/>
      <c r="CF87" s="275"/>
      <c r="CG87" s="275"/>
      <c r="CH87" s="275"/>
      <c r="CI87" s="275"/>
      <c r="CJ87" s="275"/>
      <c r="CK87" s="275"/>
      <c r="CL87" s="275"/>
      <c r="CM87" s="275"/>
      <c r="CN87" s="275"/>
      <c r="CO87" s="275"/>
      <c r="CP87" s="275"/>
      <c r="CQ87" s="275"/>
      <c r="CR87" s="275"/>
      <c r="CS87" s="275"/>
      <c r="CT87" s="275"/>
      <c r="CU87" s="275"/>
      <c r="CV87" s="275"/>
      <c r="CW87" s="275"/>
      <c r="CX87" s="275"/>
      <c r="CY87" s="275"/>
      <c r="CZ87" s="275"/>
      <c r="DA87" s="275"/>
      <c r="DB87" s="275"/>
      <c r="DC87" s="275"/>
      <c r="DD87" s="218"/>
      <c r="DE87" s="220"/>
    </row>
    <row r="88" spans="2:109" x14ac:dyDescent="0.25">
      <c r="B88" s="217"/>
      <c r="C88" s="263" t="s">
        <v>805</v>
      </c>
      <c r="D88" s="226" t="s">
        <v>389</v>
      </c>
      <c r="E88" s="219" t="s">
        <v>392</v>
      </c>
      <c r="F88" s="219"/>
      <c r="G88" s="219"/>
      <c r="H88" s="275"/>
      <c r="I88" s="275"/>
      <c r="J88" s="275"/>
      <c r="K88" s="275"/>
      <c r="L88" s="275"/>
      <c r="M88" s="275"/>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c r="BH88" s="275"/>
      <c r="BI88" s="275"/>
      <c r="BJ88" s="275"/>
      <c r="BK88" s="275"/>
      <c r="BL88" s="275"/>
      <c r="BM88" s="275"/>
      <c r="BN88" s="275"/>
      <c r="BO88" s="275"/>
      <c r="BP88" s="275"/>
      <c r="BQ88" s="275"/>
      <c r="BR88" s="275"/>
      <c r="BS88" s="275"/>
      <c r="BT88" s="275"/>
      <c r="BU88" s="275"/>
      <c r="BV88" s="275"/>
      <c r="BW88" s="275"/>
      <c r="BX88" s="275"/>
      <c r="BY88" s="275"/>
      <c r="BZ88" s="275"/>
      <c r="CA88" s="275"/>
      <c r="CB88" s="275"/>
      <c r="CC88" s="275"/>
      <c r="CD88" s="275"/>
      <c r="CE88" s="275"/>
      <c r="CF88" s="275"/>
      <c r="CG88" s="275"/>
      <c r="CH88" s="275"/>
      <c r="CI88" s="275"/>
      <c r="CJ88" s="275"/>
      <c r="CK88" s="275"/>
      <c r="CL88" s="275"/>
      <c r="CM88" s="275"/>
      <c r="CN88" s="275"/>
      <c r="CO88" s="275"/>
      <c r="CP88" s="275"/>
      <c r="CQ88" s="275"/>
      <c r="CR88" s="275"/>
      <c r="CS88" s="275"/>
      <c r="CT88" s="275"/>
      <c r="CU88" s="275"/>
      <c r="CV88" s="275"/>
      <c r="CW88" s="275"/>
      <c r="CX88" s="275"/>
      <c r="CY88" s="275"/>
      <c r="CZ88" s="275"/>
      <c r="DA88" s="275"/>
      <c r="DB88" s="275"/>
      <c r="DC88" s="275"/>
      <c r="DD88" s="218"/>
      <c r="DE88" s="220"/>
    </row>
    <row r="89" spans="2:109" x14ac:dyDescent="0.25">
      <c r="B89" s="217"/>
      <c r="C89" s="263" t="s">
        <v>806</v>
      </c>
      <c r="D89" s="226" t="s">
        <v>401</v>
      </c>
      <c r="E89" s="219" t="s">
        <v>392</v>
      </c>
      <c r="F89" s="219"/>
      <c r="G89" s="219"/>
      <c r="H89" s="275"/>
      <c r="I89" s="275"/>
      <c r="J89" s="275"/>
      <c r="K89" s="275"/>
      <c r="L89" s="275"/>
      <c r="M89" s="275"/>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c r="AW89" s="275"/>
      <c r="AX89" s="275"/>
      <c r="AY89" s="275"/>
      <c r="AZ89" s="275"/>
      <c r="BA89" s="275"/>
      <c r="BB89" s="275"/>
      <c r="BC89" s="275"/>
      <c r="BD89" s="275"/>
      <c r="BE89" s="275"/>
      <c r="BF89" s="275"/>
      <c r="BG89" s="275"/>
      <c r="BH89" s="275"/>
      <c r="BI89" s="275"/>
      <c r="BJ89" s="275"/>
      <c r="BK89" s="275"/>
      <c r="BL89" s="275"/>
      <c r="BM89" s="275"/>
      <c r="BN89" s="275"/>
      <c r="BO89" s="275"/>
      <c r="BP89" s="275"/>
      <c r="BQ89" s="275"/>
      <c r="BR89" s="275"/>
      <c r="BS89" s="275"/>
      <c r="BT89" s="275"/>
      <c r="BU89" s="275"/>
      <c r="BV89" s="275"/>
      <c r="BW89" s="275"/>
      <c r="BX89" s="275"/>
      <c r="BY89" s="275"/>
      <c r="BZ89" s="275"/>
      <c r="CA89" s="275"/>
      <c r="CB89" s="275"/>
      <c r="CC89" s="275"/>
      <c r="CD89" s="275"/>
      <c r="CE89" s="275"/>
      <c r="CF89" s="275"/>
      <c r="CG89" s="275"/>
      <c r="CH89" s="275"/>
      <c r="CI89" s="275"/>
      <c r="CJ89" s="275"/>
      <c r="CK89" s="275"/>
      <c r="CL89" s="275"/>
      <c r="CM89" s="275"/>
      <c r="CN89" s="275"/>
      <c r="CO89" s="275"/>
      <c r="CP89" s="275"/>
      <c r="CQ89" s="275"/>
      <c r="CR89" s="275"/>
      <c r="CS89" s="275"/>
      <c r="CT89" s="275"/>
      <c r="CU89" s="275"/>
      <c r="CV89" s="275"/>
      <c r="CW89" s="275"/>
      <c r="CX89" s="275"/>
      <c r="CY89" s="275"/>
      <c r="CZ89" s="275"/>
      <c r="DA89" s="275"/>
      <c r="DB89" s="275"/>
      <c r="DC89" s="275"/>
      <c r="DD89" s="218"/>
      <c r="DE89" s="220"/>
    </row>
    <row r="90" spans="2:109" x14ac:dyDescent="0.25">
      <c r="B90" s="217"/>
      <c r="C90" s="263" t="s">
        <v>1009</v>
      </c>
      <c r="D90" s="820" t="s">
        <v>698</v>
      </c>
      <c r="E90" s="219" t="s">
        <v>90</v>
      </c>
      <c r="F90" s="225"/>
      <c r="G90" s="219"/>
      <c r="H90" s="275"/>
      <c r="I90" s="275"/>
      <c r="J90" s="275"/>
      <c r="K90" s="275"/>
      <c r="L90" s="275"/>
      <c r="M90" s="275"/>
      <c r="N90" s="275"/>
      <c r="O90" s="275"/>
      <c r="P90" s="275"/>
      <c r="Q90" s="275"/>
      <c r="R90" s="275"/>
      <c r="S90" s="275"/>
      <c r="T90" s="275"/>
      <c r="U90" s="275"/>
      <c r="V90" s="275"/>
      <c r="W90" s="275"/>
      <c r="X90" s="275"/>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c r="AW90" s="275"/>
      <c r="AX90" s="275"/>
      <c r="AY90" s="275"/>
      <c r="AZ90" s="275"/>
      <c r="BA90" s="275"/>
      <c r="BB90" s="275"/>
      <c r="BC90" s="275"/>
      <c r="BD90" s="275"/>
      <c r="BE90" s="275"/>
      <c r="BF90" s="275"/>
      <c r="BG90" s="275"/>
      <c r="BH90" s="275"/>
      <c r="BI90" s="275"/>
      <c r="BJ90" s="275"/>
      <c r="BK90" s="275"/>
      <c r="BL90" s="275"/>
      <c r="BM90" s="275"/>
      <c r="BN90" s="275"/>
      <c r="BO90" s="275"/>
      <c r="BP90" s="275"/>
      <c r="BQ90" s="275"/>
      <c r="BR90" s="275"/>
      <c r="BS90" s="275"/>
      <c r="BT90" s="275"/>
      <c r="BU90" s="275"/>
      <c r="BV90" s="275"/>
      <c r="BW90" s="275"/>
      <c r="BX90" s="275"/>
      <c r="BY90" s="275"/>
      <c r="BZ90" s="275"/>
      <c r="CA90" s="275"/>
      <c r="CB90" s="275"/>
      <c r="CC90" s="275"/>
      <c r="CD90" s="275"/>
      <c r="CE90" s="275"/>
      <c r="CF90" s="275"/>
      <c r="CG90" s="275"/>
      <c r="CH90" s="275"/>
      <c r="CI90" s="275"/>
      <c r="CJ90" s="275"/>
      <c r="CK90" s="275"/>
      <c r="CL90" s="275"/>
      <c r="CM90" s="275"/>
      <c r="CN90" s="275"/>
      <c r="CO90" s="275"/>
      <c r="CP90" s="275"/>
      <c r="CQ90" s="275"/>
      <c r="CR90" s="275"/>
      <c r="CS90" s="275"/>
      <c r="CT90" s="275"/>
      <c r="CU90" s="275"/>
      <c r="CV90" s="275"/>
      <c r="CW90" s="275"/>
      <c r="CX90" s="275"/>
      <c r="CY90" s="275"/>
      <c r="CZ90" s="275"/>
      <c r="DA90" s="275"/>
      <c r="DB90" s="275"/>
      <c r="DC90" s="275"/>
      <c r="DD90" s="218"/>
      <c r="DE90" s="220"/>
    </row>
    <row r="91" spans="2:109" ht="21" x14ac:dyDescent="0.25">
      <c r="B91" s="217"/>
      <c r="C91" s="260"/>
      <c r="D91" s="115" t="s">
        <v>119</v>
      </c>
      <c r="E91" s="238" t="s">
        <v>549</v>
      </c>
      <c r="F91" s="239"/>
      <c r="G91" s="239"/>
      <c r="H91" s="237"/>
      <c r="I91" s="237"/>
      <c r="J91" s="237"/>
      <c r="K91" s="237"/>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c r="AI91" s="237"/>
      <c r="AJ91" s="237"/>
      <c r="AK91" s="237"/>
      <c r="AL91" s="237"/>
      <c r="AM91" s="237"/>
      <c r="AN91" s="237"/>
      <c r="AO91" s="237"/>
      <c r="AP91" s="237"/>
      <c r="AQ91" s="237"/>
      <c r="AR91" s="237"/>
      <c r="AS91" s="237"/>
      <c r="AT91" s="237"/>
      <c r="AU91" s="237"/>
      <c r="AV91" s="237"/>
      <c r="AW91" s="237"/>
      <c r="AX91" s="237"/>
      <c r="AY91" s="237"/>
      <c r="AZ91" s="237"/>
      <c r="BA91" s="237"/>
      <c r="BB91" s="237"/>
      <c r="BC91" s="237"/>
      <c r="BD91" s="237"/>
      <c r="BE91" s="237"/>
      <c r="BF91" s="237"/>
      <c r="BG91" s="237"/>
      <c r="BH91" s="237"/>
      <c r="BI91" s="237"/>
      <c r="BJ91" s="237"/>
      <c r="BK91" s="237"/>
      <c r="BL91" s="237"/>
      <c r="BM91" s="237"/>
      <c r="BN91" s="237"/>
      <c r="BO91" s="237"/>
      <c r="BP91" s="237"/>
      <c r="BQ91" s="237"/>
      <c r="BR91" s="237"/>
      <c r="BS91" s="237"/>
      <c r="BT91" s="237"/>
      <c r="BU91" s="237"/>
      <c r="BV91" s="237"/>
      <c r="BW91" s="237"/>
      <c r="BX91" s="237"/>
      <c r="BY91" s="237"/>
      <c r="BZ91" s="237"/>
      <c r="CA91" s="237"/>
      <c r="CB91" s="237"/>
      <c r="CC91" s="237"/>
      <c r="CD91" s="237"/>
      <c r="CE91" s="237"/>
      <c r="CF91" s="237"/>
      <c r="CG91" s="237"/>
      <c r="CH91" s="237"/>
      <c r="CI91" s="237"/>
      <c r="CJ91" s="237"/>
      <c r="CK91" s="237"/>
      <c r="CL91" s="237"/>
      <c r="CM91" s="237"/>
      <c r="CN91" s="237"/>
      <c r="CO91" s="237"/>
      <c r="CP91" s="237"/>
      <c r="CQ91" s="237"/>
      <c r="CR91" s="237"/>
      <c r="CS91" s="237"/>
      <c r="CT91" s="237"/>
      <c r="CU91" s="237"/>
      <c r="CV91" s="237"/>
      <c r="CW91" s="237"/>
      <c r="CX91" s="237"/>
      <c r="CY91" s="237"/>
      <c r="CZ91" s="237"/>
      <c r="DA91" s="237"/>
      <c r="DB91" s="237"/>
      <c r="DC91" s="237"/>
      <c r="DD91" s="237"/>
      <c r="DE91" s="220"/>
    </row>
    <row r="92" spans="2:109" x14ac:dyDescent="0.25">
      <c r="B92" s="217"/>
      <c r="C92" s="263"/>
      <c r="D92" s="226" t="str">
        <f>D84</f>
        <v>Electricity</v>
      </c>
      <c r="E92" s="219" t="s">
        <v>1117</v>
      </c>
      <c r="F92" s="276" t="s">
        <v>571</v>
      </c>
      <c r="G92" s="276"/>
      <c r="H92" s="536" t="str">
        <f>IFERROR(H84*INDEX('Energy Prices'!$F$12:$CJ$17,MATCH('Data Input - Option 4'!$D92,'Energy Prices'!$C$12:$C$17,0),MATCH('Data Input - Option 4'!H$7,'Energy Prices'!$F$11:$CJ$11,0))/100000,"")</f>
        <v/>
      </c>
      <c r="I92" s="536" t="str">
        <f>IFERROR(I84*INDEX('Energy Prices'!$F$12:$CJ$17,MATCH('Data Input - Option 4'!$D92,'Energy Prices'!$C$12:$C$17,0),MATCH('Data Input - Option 4'!I$7,'Energy Prices'!$F$11:$CJ$11,0))/100000,"")</f>
        <v/>
      </c>
      <c r="J92" s="536" t="str">
        <f>IFERROR(J84*INDEX('Energy Prices'!$F$12:$CJ$17,MATCH('Data Input - Option 4'!$D92,'Energy Prices'!$C$12:$C$17,0),MATCH('Data Input - Option 4'!J$7,'Energy Prices'!$F$11:$CJ$11,0))/100000,"")</f>
        <v/>
      </c>
      <c r="K92" s="536" t="str">
        <f>IFERROR(K84*INDEX('Energy Prices'!$F$12:$CJ$17,MATCH('Data Input - Option 4'!$D92,'Energy Prices'!$C$12:$C$17,0),MATCH('Data Input - Option 4'!K$7,'Energy Prices'!$F$11:$CJ$11,0))/100000,"")</f>
        <v/>
      </c>
      <c r="L92" s="536" t="str">
        <f>IFERROR(L84*INDEX('Energy Prices'!$F$12:$CJ$17,MATCH('Data Input - Option 4'!$D92,'Energy Prices'!$C$12:$C$17,0),MATCH('Data Input - Option 4'!L$7,'Energy Prices'!$F$11:$CJ$11,0))/100000,"")</f>
        <v/>
      </c>
      <c r="M92" s="536" t="str">
        <f>IFERROR(M84*INDEX('Energy Prices'!$F$12:$CJ$17,MATCH('Data Input - Option 4'!$D92,'Energy Prices'!$C$12:$C$17,0),MATCH('Data Input - Option 4'!M$7,'Energy Prices'!$F$11:$CJ$11,0))/100000,"")</f>
        <v/>
      </c>
      <c r="N92" s="536" t="str">
        <f>IFERROR(N84*INDEX('Energy Prices'!$F$12:$CJ$17,MATCH('Data Input - Option 4'!$D92,'Energy Prices'!$C$12:$C$17,0),MATCH('Data Input - Option 4'!N$7,'Energy Prices'!$F$11:$CJ$11,0))/100000,"")</f>
        <v/>
      </c>
      <c r="O92" s="536" t="str">
        <f>IFERROR(O84*INDEX('Energy Prices'!$F$12:$CJ$17,MATCH('Data Input - Option 4'!$D92,'Energy Prices'!$C$12:$C$17,0),MATCH('Data Input - Option 4'!O$7,'Energy Prices'!$F$11:$CJ$11,0))/100000,"")</f>
        <v/>
      </c>
      <c r="P92" s="536" t="str">
        <f>IFERROR(P84*INDEX('Energy Prices'!$F$12:$CJ$17,MATCH('Data Input - Option 4'!$D92,'Energy Prices'!$C$12:$C$17,0),MATCH('Data Input - Option 4'!P$7,'Energy Prices'!$F$11:$CJ$11,0))/100000,"")</f>
        <v/>
      </c>
      <c r="Q92" s="536" t="str">
        <f>IFERROR(Q84*INDEX('Energy Prices'!$F$12:$CJ$17,MATCH('Data Input - Option 4'!$D92,'Energy Prices'!$C$12:$C$17,0),MATCH('Data Input - Option 4'!Q$7,'Energy Prices'!$F$11:$CJ$11,0))/100000,"")</f>
        <v/>
      </c>
      <c r="R92" s="536" t="str">
        <f>IFERROR(R84*INDEX('Energy Prices'!$F$12:$CJ$17,MATCH('Data Input - Option 4'!$D92,'Energy Prices'!$C$12:$C$17,0),MATCH('Data Input - Option 4'!R$7,'Energy Prices'!$F$11:$CJ$11,0))/100000,"")</f>
        <v/>
      </c>
      <c r="S92" s="536" t="str">
        <f>IFERROR(S84*INDEX('Energy Prices'!$F$12:$CJ$17,MATCH('Data Input - Option 4'!$D92,'Energy Prices'!$C$12:$C$17,0),MATCH('Data Input - Option 4'!S$7,'Energy Prices'!$F$11:$CJ$11,0))/100000,"")</f>
        <v/>
      </c>
      <c r="T92" s="536" t="str">
        <f>IFERROR(T84*INDEX('Energy Prices'!$F$12:$CJ$17,MATCH('Data Input - Option 4'!$D92,'Energy Prices'!$C$12:$C$17,0),MATCH('Data Input - Option 4'!T$7,'Energy Prices'!$F$11:$CJ$11,0))/100000,"")</f>
        <v/>
      </c>
      <c r="U92" s="536" t="str">
        <f>IFERROR(U84*INDEX('Energy Prices'!$F$12:$CJ$17,MATCH('Data Input - Option 4'!$D92,'Energy Prices'!$C$12:$C$17,0),MATCH('Data Input - Option 4'!U$7,'Energy Prices'!$F$11:$CJ$11,0))/100000,"")</f>
        <v/>
      </c>
      <c r="V92" s="536" t="str">
        <f>IFERROR(V84*INDEX('Energy Prices'!$F$12:$CJ$17,MATCH('Data Input - Option 4'!$D92,'Energy Prices'!$C$12:$C$17,0),MATCH('Data Input - Option 4'!V$7,'Energy Prices'!$F$11:$CJ$11,0))/100000,"")</f>
        <v/>
      </c>
      <c r="W92" s="536" t="str">
        <f>IFERROR(W84*INDEX('Energy Prices'!$F$12:$CJ$17,MATCH('Data Input - Option 4'!$D92,'Energy Prices'!$C$12:$C$17,0),MATCH('Data Input - Option 4'!W$7,'Energy Prices'!$F$11:$CJ$11,0))/100000,"")</f>
        <v/>
      </c>
      <c r="X92" s="536" t="str">
        <f>IFERROR(X84*INDEX('Energy Prices'!$F$12:$CJ$17,MATCH('Data Input - Option 4'!$D92,'Energy Prices'!$C$12:$C$17,0),MATCH('Data Input - Option 4'!X$7,'Energy Prices'!$F$11:$CJ$11,0))/100000,"")</f>
        <v/>
      </c>
      <c r="Y92" s="536" t="str">
        <f>IFERROR(Y84*INDEX('Energy Prices'!$F$12:$CJ$17,MATCH('Data Input - Option 4'!$D92,'Energy Prices'!$C$12:$C$17,0),MATCH('Data Input - Option 4'!Y$7,'Energy Prices'!$F$11:$CJ$11,0))/100000,"")</f>
        <v/>
      </c>
      <c r="Z92" s="536" t="str">
        <f>IFERROR(Z84*INDEX('Energy Prices'!$F$12:$CJ$17,MATCH('Data Input - Option 4'!$D92,'Energy Prices'!$C$12:$C$17,0),MATCH('Data Input - Option 4'!Z$7,'Energy Prices'!$F$11:$CJ$11,0))/100000,"")</f>
        <v/>
      </c>
      <c r="AA92" s="536" t="str">
        <f>IFERROR(AA84*INDEX('Energy Prices'!$F$12:$CJ$17,MATCH('Data Input - Option 4'!$D92,'Energy Prices'!$C$12:$C$17,0),MATCH('Data Input - Option 4'!AA$7,'Energy Prices'!$F$11:$CJ$11,0))/100000,"")</f>
        <v/>
      </c>
      <c r="AB92" s="536" t="str">
        <f>IFERROR(AB84*INDEX('Energy Prices'!$F$12:$CJ$17,MATCH('Data Input - Option 4'!$D92,'Energy Prices'!$C$12:$C$17,0),MATCH('Data Input - Option 4'!AB$7,'Energy Prices'!$F$11:$CJ$11,0))/100000,"")</f>
        <v/>
      </c>
      <c r="AC92" s="536" t="str">
        <f>IFERROR(AC84*INDEX('Energy Prices'!$F$12:$CJ$17,MATCH('Data Input - Option 4'!$D92,'Energy Prices'!$C$12:$C$17,0),MATCH('Data Input - Option 4'!AC$7,'Energy Prices'!$F$11:$CJ$11,0))/100000,"")</f>
        <v/>
      </c>
      <c r="AD92" s="536" t="str">
        <f>IFERROR(AD84*INDEX('Energy Prices'!$F$12:$CJ$17,MATCH('Data Input - Option 4'!$D92,'Energy Prices'!$C$12:$C$17,0),MATCH('Data Input - Option 4'!AD$7,'Energy Prices'!$F$11:$CJ$11,0))/100000,"")</f>
        <v/>
      </c>
      <c r="AE92" s="536" t="str">
        <f>IFERROR(AE84*INDEX('Energy Prices'!$F$12:$CJ$17,MATCH('Data Input - Option 4'!$D92,'Energy Prices'!$C$12:$C$17,0),MATCH('Data Input - Option 4'!AE$7,'Energy Prices'!$F$11:$CJ$11,0))/100000,"")</f>
        <v/>
      </c>
      <c r="AF92" s="536" t="str">
        <f>IFERROR(AF84*INDEX('Energy Prices'!$F$12:$CJ$17,MATCH('Data Input - Option 4'!$D92,'Energy Prices'!$C$12:$C$17,0),MATCH('Data Input - Option 4'!AF$7,'Energy Prices'!$F$11:$CJ$11,0))/100000,"")</f>
        <v/>
      </c>
      <c r="AG92" s="536" t="str">
        <f>IFERROR(AG84*INDEX('Energy Prices'!$F$12:$CJ$17,MATCH('Data Input - Option 4'!$D92,'Energy Prices'!$C$12:$C$17,0),MATCH('Data Input - Option 4'!AG$7,'Energy Prices'!$F$11:$CJ$11,0))/100000,"")</f>
        <v/>
      </c>
      <c r="AH92" s="536" t="str">
        <f>IFERROR(AH84*INDEX('Energy Prices'!$F$12:$CJ$17,MATCH('Data Input - Option 4'!$D92,'Energy Prices'!$C$12:$C$17,0),MATCH('Data Input - Option 4'!AH$7,'Energy Prices'!$F$11:$CJ$11,0))/100000,"")</f>
        <v/>
      </c>
      <c r="AI92" s="536" t="str">
        <f>IFERROR(AI84*INDEX('Energy Prices'!$F$12:$CJ$17,MATCH('Data Input - Option 4'!$D92,'Energy Prices'!$C$12:$C$17,0),MATCH('Data Input - Option 4'!AI$7,'Energy Prices'!$F$11:$CJ$11,0))/100000,"")</f>
        <v/>
      </c>
      <c r="AJ92" s="536" t="str">
        <f>IFERROR(AJ84*INDEX('Energy Prices'!$F$12:$CJ$17,MATCH('Data Input - Option 4'!$D92,'Energy Prices'!$C$12:$C$17,0),MATCH('Data Input - Option 4'!AJ$7,'Energy Prices'!$F$11:$CJ$11,0))/100000,"")</f>
        <v/>
      </c>
      <c r="AK92" s="536" t="str">
        <f>IFERROR(AK84*INDEX('Energy Prices'!$F$12:$CJ$17,MATCH('Data Input - Option 4'!$D92,'Energy Prices'!$C$12:$C$17,0),MATCH('Data Input - Option 4'!AK$7,'Energy Prices'!$F$11:$CJ$11,0))/100000,"")</f>
        <v/>
      </c>
      <c r="AL92" s="536" t="str">
        <f>IFERROR(AL84*INDEX('Energy Prices'!$F$12:$CJ$17,MATCH('Data Input - Option 4'!$D92,'Energy Prices'!$C$12:$C$17,0),MATCH('Data Input - Option 4'!AL$7,'Energy Prices'!$F$11:$CJ$11,0))/100000,"")</f>
        <v/>
      </c>
      <c r="AM92" s="536" t="str">
        <f>IFERROR(AM84*INDEX('Energy Prices'!$F$12:$CJ$17,MATCH('Data Input - Option 4'!$D92,'Energy Prices'!$C$12:$C$17,0),MATCH('Data Input - Option 4'!AM$7,'Energy Prices'!$F$11:$CJ$11,0))/100000,"")</f>
        <v/>
      </c>
      <c r="AN92" s="536" t="str">
        <f>IFERROR(AN84*INDEX('Energy Prices'!$F$12:$CJ$17,MATCH('Data Input - Option 4'!$D92,'Energy Prices'!$C$12:$C$17,0),MATCH('Data Input - Option 4'!AN$7,'Energy Prices'!$F$11:$CJ$11,0))/100000,"")</f>
        <v/>
      </c>
      <c r="AO92" s="536" t="str">
        <f>IFERROR(AO84*INDEX('Energy Prices'!$F$12:$CJ$17,MATCH('Data Input - Option 4'!$D92,'Energy Prices'!$C$12:$C$17,0),MATCH('Data Input - Option 4'!AO$7,'Energy Prices'!$F$11:$CJ$11,0))/100000,"")</f>
        <v/>
      </c>
      <c r="AP92" s="536" t="str">
        <f>IFERROR(AP84*INDEX('Energy Prices'!$F$12:$CJ$17,MATCH('Data Input - Option 4'!$D92,'Energy Prices'!$C$12:$C$17,0),MATCH('Data Input - Option 4'!AP$7,'Energy Prices'!$F$11:$CJ$11,0))/100000,"")</f>
        <v/>
      </c>
      <c r="AQ92" s="536" t="str">
        <f>IFERROR(AQ84*INDEX('Energy Prices'!$F$12:$CJ$17,MATCH('Data Input - Option 4'!$D92,'Energy Prices'!$C$12:$C$17,0),MATCH('Data Input - Option 4'!AQ$7,'Energy Prices'!$F$11:$CJ$11,0))/100000,"")</f>
        <v/>
      </c>
      <c r="AR92" s="536" t="str">
        <f>IFERROR(AR84*INDEX('Energy Prices'!$F$12:$CJ$17,MATCH('Data Input - Option 4'!$D92,'Energy Prices'!$C$12:$C$17,0),MATCH('Data Input - Option 4'!AR$7,'Energy Prices'!$F$11:$CJ$11,0))/100000,"")</f>
        <v/>
      </c>
      <c r="AS92" s="536" t="str">
        <f>IFERROR(AS84*INDEX('Energy Prices'!$F$12:$CJ$17,MATCH('Data Input - Option 4'!$D92,'Energy Prices'!$C$12:$C$17,0),MATCH('Data Input - Option 4'!AS$7,'Energy Prices'!$F$11:$CJ$11,0))/100000,"")</f>
        <v/>
      </c>
      <c r="AT92" s="536" t="str">
        <f>IFERROR(AT84*INDEX('Energy Prices'!$F$12:$CJ$17,MATCH('Data Input - Option 4'!$D92,'Energy Prices'!$C$12:$C$17,0),MATCH('Data Input - Option 4'!AT$7,'Energy Prices'!$F$11:$CJ$11,0))/100000,"")</f>
        <v/>
      </c>
      <c r="AU92" s="536" t="str">
        <f>IFERROR(AU84*INDEX('Energy Prices'!$F$12:$CJ$17,MATCH('Data Input - Option 4'!$D92,'Energy Prices'!$C$12:$C$17,0),MATCH('Data Input - Option 4'!AU$7,'Energy Prices'!$F$11:$CJ$11,0))/100000,"")</f>
        <v/>
      </c>
      <c r="AV92" s="536" t="str">
        <f>IFERROR(AV84*INDEX('Energy Prices'!$F$12:$CJ$17,MATCH('Data Input - Option 4'!$D92,'Energy Prices'!$C$12:$C$17,0),MATCH('Data Input - Option 4'!AV$7,'Energy Prices'!$F$11:$CJ$11,0))/100000,"")</f>
        <v/>
      </c>
      <c r="AW92" s="536" t="str">
        <f>IFERROR(AW84*INDEX('Energy Prices'!$F$12:$CJ$17,MATCH('Data Input - Option 4'!$D92,'Energy Prices'!$C$12:$C$17,0),MATCH('Data Input - Option 4'!AW$7,'Energy Prices'!$F$11:$CJ$11,0))/100000,"")</f>
        <v/>
      </c>
      <c r="AX92" s="536" t="str">
        <f>IFERROR(AX84*INDEX('Energy Prices'!$F$12:$CJ$17,MATCH('Data Input - Option 4'!$D92,'Energy Prices'!$C$12:$C$17,0),MATCH('Data Input - Option 4'!AX$7,'Energy Prices'!$F$11:$CJ$11,0))/100000,"")</f>
        <v/>
      </c>
      <c r="AY92" s="536" t="str">
        <f>IFERROR(AY84*INDEX('Energy Prices'!$F$12:$CJ$17,MATCH('Data Input - Option 4'!$D92,'Energy Prices'!$C$12:$C$17,0),MATCH('Data Input - Option 4'!AY$7,'Energy Prices'!$F$11:$CJ$11,0))/100000,"")</f>
        <v/>
      </c>
      <c r="AZ92" s="536" t="str">
        <f>IFERROR(AZ84*INDEX('Energy Prices'!$F$12:$CJ$17,MATCH('Data Input - Option 4'!$D92,'Energy Prices'!$C$12:$C$17,0),MATCH('Data Input - Option 4'!AZ$7,'Energy Prices'!$F$11:$CJ$11,0))/100000,"")</f>
        <v/>
      </c>
      <c r="BA92" s="536" t="str">
        <f>IFERROR(BA84*INDEX('Energy Prices'!$F$12:$CJ$17,MATCH('Data Input - Option 4'!$D92,'Energy Prices'!$C$12:$C$17,0),MATCH('Data Input - Option 4'!BA$7,'Energy Prices'!$F$11:$CJ$11,0))/100000,"")</f>
        <v/>
      </c>
      <c r="BB92" s="536" t="str">
        <f>IFERROR(BB84*INDEX('Energy Prices'!$F$12:$CJ$17,MATCH('Data Input - Option 4'!$D92,'Energy Prices'!$C$12:$C$17,0),MATCH('Data Input - Option 4'!BB$7,'Energy Prices'!$F$11:$CJ$11,0))/100000,"")</f>
        <v/>
      </c>
      <c r="BC92" s="536" t="str">
        <f>IFERROR(BC84*INDEX('Energy Prices'!$F$12:$CJ$17,MATCH('Data Input - Option 4'!$D92,'Energy Prices'!$C$12:$C$17,0),MATCH('Data Input - Option 4'!BC$7,'Energy Prices'!$F$11:$CJ$11,0))/100000,"")</f>
        <v/>
      </c>
      <c r="BD92" s="536" t="str">
        <f>IFERROR(BD84*INDEX('Energy Prices'!$F$12:$CJ$17,MATCH('Data Input - Option 4'!$D92,'Energy Prices'!$C$12:$C$17,0),MATCH('Data Input - Option 4'!BD$7,'Energy Prices'!$F$11:$CJ$11,0))/100000,"")</f>
        <v/>
      </c>
      <c r="BE92" s="536" t="str">
        <f>IFERROR(BE84*INDEX('Energy Prices'!$F$12:$CJ$17,MATCH('Data Input - Option 4'!$D92,'Energy Prices'!$C$12:$C$17,0),MATCH('Data Input - Option 4'!BE$7,'Energy Prices'!$F$11:$CJ$11,0))/100000,"")</f>
        <v/>
      </c>
      <c r="BF92" s="536" t="str">
        <f>IFERROR(BF84*INDEX('Energy Prices'!$F$12:$CJ$17,MATCH('Data Input - Option 4'!$D92,'Energy Prices'!$C$12:$C$17,0),MATCH('Data Input - Option 4'!BF$7,'Energy Prices'!$F$11:$CJ$11,0))/100000,"")</f>
        <v/>
      </c>
      <c r="BG92" s="536" t="str">
        <f>IFERROR(BG84*INDEX('Energy Prices'!$F$12:$CJ$17,MATCH('Data Input - Option 4'!$D92,'Energy Prices'!$C$12:$C$17,0),MATCH('Data Input - Option 4'!BG$7,'Energy Prices'!$F$11:$CJ$11,0))/100000,"")</f>
        <v/>
      </c>
      <c r="BH92" s="536" t="str">
        <f>IFERROR(BH84*INDEX('Energy Prices'!$F$12:$CJ$17,MATCH('Data Input - Option 4'!$D92,'Energy Prices'!$C$12:$C$17,0),MATCH('Data Input - Option 4'!BH$7,'Energy Prices'!$F$11:$CJ$11,0))/100000,"")</f>
        <v/>
      </c>
      <c r="BI92" s="536" t="str">
        <f>IFERROR(BI84*INDEX('Energy Prices'!$F$12:$CJ$17,MATCH('Data Input - Option 4'!$D92,'Energy Prices'!$C$12:$C$17,0),MATCH('Data Input - Option 4'!BI$7,'Energy Prices'!$F$11:$CJ$11,0))/100000,"")</f>
        <v/>
      </c>
      <c r="BJ92" s="536" t="str">
        <f>IFERROR(BJ84*INDEX('Energy Prices'!$F$12:$CJ$17,MATCH('Data Input - Option 4'!$D92,'Energy Prices'!$C$12:$C$17,0),MATCH('Data Input - Option 4'!BJ$7,'Energy Prices'!$F$11:$CJ$11,0))/100000,"")</f>
        <v/>
      </c>
      <c r="BK92" s="536" t="str">
        <f>IFERROR(BK84*INDEX('Energy Prices'!$F$12:$CJ$17,MATCH('Data Input - Option 4'!$D92,'Energy Prices'!$C$12:$C$17,0),MATCH('Data Input - Option 4'!BK$7,'Energy Prices'!$F$11:$CJ$11,0))/100000,"")</f>
        <v/>
      </c>
      <c r="BL92" s="536" t="str">
        <f>IFERROR(BL84*INDEX('Energy Prices'!$F$12:$CJ$17,MATCH('Data Input - Option 4'!$D92,'Energy Prices'!$C$12:$C$17,0),MATCH('Data Input - Option 4'!BL$7,'Energy Prices'!$F$11:$CJ$11,0))/100000,"")</f>
        <v/>
      </c>
      <c r="BM92" s="536" t="str">
        <f>IFERROR(BM84*INDEX('Energy Prices'!$F$12:$CJ$17,MATCH('Data Input - Option 4'!$D92,'Energy Prices'!$C$12:$C$17,0),MATCH('Data Input - Option 4'!BM$7,'Energy Prices'!$F$11:$CJ$11,0))/100000,"")</f>
        <v/>
      </c>
      <c r="BN92" s="536" t="str">
        <f>IFERROR(BN84*INDEX('Energy Prices'!$F$12:$CJ$17,MATCH('Data Input - Option 4'!$D92,'Energy Prices'!$C$12:$C$17,0),MATCH('Data Input - Option 4'!BN$7,'Energy Prices'!$F$11:$CJ$11,0))/100000,"")</f>
        <v/>
      </c>
      <c r="BO92" s="536" t="str">
        <f>IFERROR(BO84*INDEX('Energy Prices'!$F$12:$CJ$17,MATCH('Data Input - Option 4'!$D92,'Energy Prices'!$C$12:$C$17,0),MATCH('Data Input - Option 4'!BO$7,'Energy Prices'!$F$11:$CJ$11,0))/100000,"")</f>
        <v/>
      </c>
      <c r="BP92" s="536" t="str">
        <f>IFERROR(BP84*INDEX('Energy Prices'!$F$12:$CJ$17,MATCH('Data Input - Option 4'!$D92,'Energy Prices'!$C$12:$C$17,0),MATCH('Data Input - Option 4'!BP$7,'Energy Prices'!$F$11:$CJ$11,0))/100000,"")</f>
        <v/>
      </c>
      <c r="BQ92" s="536" t="str">
        <f>IFERROR(BQ84*INDEX('Energy Prices'!$F$12:$CJ$17,MATCH('Data Input - Option 4'!$D92,'Energy Prices'!$C$12:$C$17,0),MATCH('Data Input - Option 4'!BQ$7,'Energy Prices'!$F$11:$CJ$11,0))/100000,"")</f>
        <v/>
      </c>
      <c r="BR92" s="536" t="str">
        <f>IFERROR(BR84*INDEX('Energy Prices'!$F$12:$CJ$17,MATCH('Data Input - Option 4'!$D92,'Energy Prices'!$C$12:$C$17,0),MATCH('Data Input - Option 4'!BR$7,'Energy Prices'!$F$11:$CJ$11,0))/100000,"")</f>
        <v/>
      </c>
      <c r="BS92" s="536" t="str">
        <f>IFERROR(BS84*INDEX('Energy Prices'!$F$12:$CJ$17,MATCH('Data Input - Option 4'!$D92,'Energy Prices'!$C$12:$C$17,0),MATCH('Data Input - Option 4'!BS$7,'Energy Prices'!$F$11:$CJ$11,0))/100000,"")</f>
        <v/>
      </c>
      <c r="BT92" s="536" t="str">
        <f>IFERROR(BT84*INDEX('Energy Prices'!$F$12:$CJ$17,MATCH('Data Input - Option 4'!$D92,'Energy Prices'!$C$12:$C$17,0),MATCH('Data Input - Option 4'!BT$7,'Energy Prices'!$F$11:$CJ$11,0))/100000,"")</f>
        <v/>
      </c>
      <c r="BU92" s="536" t="str">
        <f>IFERROR(BU84*INDEX('Energy Prices'!$F$12:$CJ$17,MATCH('Data Input - Option 4'!$D92,'Energy Prices'!$C$12:$C$17,0),MATCH('Data Input - Option 4'!BU$7,'Energy Prices'!$F$11:$CJ$11,0))/100000,"")</f>
        <v/>
      </c>
      <c r="BV92" s="536" t="str">
        <f>IFERROR(BV84*INDEX('Energy Prices'!$F$12:$CJ$17,MATCH('Data Input - Option 4'!$D92,'Energy Prices'!$C$12:$C$17,0),MATCH('Data Input - Option 4'!BV$7,'Energy Prices'!$F$11:$CJ$11,0))/100000,"")</f>
        <v/>
      </c>
      <c r="BW92" s="536" t="str">
        <f>IFERROR(BW84*INDEX('Energy Prices'!$F$12:$CJ$17,MATCH('Data Input - Option 4'!$D92,'Energy Prices'!$C$12:$C$17,0),MATCH('Data Input - Option 4'!BW$7,'Energy Prices'!$F$11:$CJ$11,0))/100000,"")</f>
        <v/>
      </c>
      <c r="BX92" s="536" t="str">
        <f>IFERROR(BX84*INDEX('Energy Prices'!$F$12:$CJ$17,MATCH('Data Input - Option 4'!$D92,'Energy Prices'!$C$12:$C$17,0),MATCH('Data Input - Option 4'!BX$7,'Energy Prices'!$F$11:$CJ$11,0))/100000,"")</f>
        <v/>
      </c>
      <c r="BY92" s="536" t="str">
        <f>IFERROR(BY84*INDEX('Energy Prices'!$F$12:$CJ$17,MATCH('Data Input - Option 4'!$D92,'Energy Prices'!$C$12:$C$17,0),MATCH('Data Input - Option 4'!BY$7,'Energy Prices'!$F$11:$CJ$11,0))/100000,"")</f>
        <v/>
      </c>
      <c r="BZ92" s="536" t="str">
        <f>IFERROR(BZ84*INDEX('Energy Prices'!$F$12:$CJ$17,MATCH('Data Input - Option 4'!$D92,'Energy Prices'!$C$12:$C$17,0),MATCH('Data Input - Option 4'!BZ$7,'Energy Prices'!$F$11:$CJ$11,0))/100000,"")</f>
        <v/>
      </c>
      <c r="CA92" s="536" t="str">
        <f>IFERROR(CA84*INDEX('Energy Prices'!$F$12:$CJ$17,MATCH('Data Input - Option 4'!$D92,'Energy Prices'!$C$12:$C$17,0),MATCH('Data Input - Option 4'!CA$7,'Energy Prices'!$F$11:$CJ$11,0))/100000,"")</f>
        <v/>
      </c>
      <c r="CB92" s="536" t="str">
        <f>IFERROR(CB84*INDEX('Energy Prices'!$F$12:$CJ$17,MATCH('Data Input - Option 4'!$D92,'Energy Prices'!$C$12:$C$17,0),MATCH('Data Input - Option 4'!CB$7,'Energy Prices'!$F$11:$CJ$11,0))/100000,"")</f>
        <v/>
      </c>
      <c r="CC92" s="536" t="str">
        <f>IFERROR(CC84*INDEX('Energy Prices'!$F$12:$CJ$17,MATCH('Data Input - Option 4'!$D92,'Energy Prices'!$C$12:$C$17,0),MATCH('Data Input - Option 4'!CC$7,'Energy Prices'!$F$11:$CJ$11,0))/100000,"")</f>
        <v/>
      </c>
      <c r="CD92" s="536" t="str">
        <f>IFERROR(CD84*INDEX('Energy Prices'!$F$12:$CJ$17,MATCH('Data Input - Option 4'!$D92,'Energy Prices'!$C$12:$C$17,0),MATCH('Data Input - Option 4'!CD$7,'Energy Prices'!$F$11:$CJ$11,0))/100000,"")</f>
        <v/>
      </c>
      <c r="CE92" s="536" t="str">
        <f>IFERROR(CE84*INDEX('Energy Prices'!$F$12:$CJ$17,MATCH('Data Input - Option 4'!$D92,'Energy Prices'!$C$12:$C$17,0),MATCH('Data Input - Option 4'!CE$7,'Energy Prices'!$F$11:$CJ$11,0))/100000,"")</f>
        <v/>
      </c>
      <c r="CF92" s="536" t="str">
        <f>IFERROR(CF84*INDEX('Energy Prices'!$F$12:$CJ$17,MATCH('Data Input - Option 4'!$D92,'Energy Prices'!$C$12:$C$17,0),MATCH('Data Input - Option 4'!CF$7,'Energy Prices'!$F$11:$CJ$11,0))/100000,"")</f>
        <v/>
      </c>
      <c r="CG92" s="536" t="str">
        <f>IFERROR(CG84*INDEX('Energy Prices'!$F$12:$CJ$17,MATCH('Data Input - Option 4'!$D92,'Energy Prices'!$C$12:$C$17,0),MATCH('Data Input - Option 4'!CG$7,'Energy Prices'!$F$11:$CJ$11,0))/100000,"")</f>
        <v/>
      </c>
      <c r="CH92" s="536" t="str">
        <f>IFERROR(CH84*INDEX('Energy Prices'!$F$12:$CJ$17,MATCH('Data Input - Option 4'!$D92,'Energy Prices'!$C$12:$C$17,0),MATCH('Data Input - Option 4'!CH$7,'Energy Prices'!$F$11:$CJ$11,0))/100000,"")</f>
        <v/>
      </c>
      <c r="CI92" s="536" t="str">
        <f>IFERROR(CI84*INDEX('Energy Prices'!$F$12:$CJ$17,MATCH('Data Input - Option 4'!$D92,'Energy Prices'!$C$12:$C$17,0),MATCH('Data Input - Option 4'!CI$7,'Energy Prices'!$F$11:$CJ$11,0))/100000,"")</f>
        <v/>
      </c>
      <c r="CJ92" s="536" t="str">
        <f>IFERROR(CJ84*INDEX('Energy Prices'!$F$12:$CJ$17,MATCH('Data Input - Option 4'!$D92,'Energy Prices'!$C$12:$C$17,0),MATCH('Data Input - Option 4'!CJ$7,'Energy Prices'!$F$11:$CJ$11,0))/100000,"")</f>
        <v/>
      </c>
      <c r="CK92" s="536" t="str">
        <f>IFERROR(CK84*INDEX('Energy Prices'!$F$12:$CJ$17,MATCH('Data Input - Option 4'!$D92,'Energy Prices'!$C$12:$C$17,0),MATCH('Data Input - Option 4'!CK$7,'Energy Prices'!$F$11:$CJ$11,0))/100000,"")</f>
        <v/>
      </c>
      <c r="CL92" s="536" t="str">
        <f>IFERROR(CL84*INDEX('Energy Prices'!$F$12:$CJ$17,MATCH('Data Input - Option 4'!$D92,'Energy Prices'!$C$12:$C$17,0),MATCH('Data Input - Option 4'!CL$7,'Energy Prices'!$F$11:$CJ$11,0))/100000,"")</f>
        <v/>
      </c>
      <c r="CM92" s="536" t="str">
        <f>IFERROR(CM84*INDEX('Energy Prices'!$F$12:$CJ$17,MATCH('Data Input - Option 4'!$D92,'Energy Prices'!$C$12:$C$17,0),MATCH('Data Input - Option 4'!CM$7,'Energy Prices'!$F$11:$CJ$11,0))/100000,"")</f>
        <v/>
      </c>
      <c r="CN92" s="536" t="str">
        <f>IFERROR(CN84*INDEX('Energy Prices'!$F$12:$CJ$17,MATCH('Data Input - Option 4'!$D92,'Energy Prices'!$C$12:$C$17,0),MATCH('Data Input - Option 4'!CN$7,'Energy Prices'!$F$11:$CJ$11,0))/100000,"")</f>
        <v/>
      </c>
      <c r="CO92" s="536" t="str">
        <f>IFERROR(CO84*INDEX('Energy Prices'!$F$12:$CJ$17,MATCH('Data Input - Option 4'!$D92,'Energy Prices'!$C$12:$C$17,0),MATCH('Data Input - Option 4'!CO$7,'Energy Prices'!$F$11:$CJ$11,0))/100000,"")</f>
        <v/>
      </c>
      <c r="CP92" s="536" t="str">
        <f>IFERROR(CP84*INDEX('Energy Prices'!$F$12:$CJ$17,MATCH('Data Input - Option 4'!$D92,'Energy Prices'!$C$12:$C$17,0),MATCH('Data Input - Option 4'!CP$7,'Energy Prices'!$F$11:$CJ$11,0))/100000,"")</f>
        <v/>
      </c>
      <c r="CQ92" s="536" t="str">
        <f>IFERROR(CQ84*INDEX('Energy Prices'!$F$12:$CJ$17,MATCH('Data Input - Option 4'!$D92,'Energy Prices'!$C$12:$C$17,0),MATCH('Data Input - Option 4'!CQ$7,'Energy Prices'!$F$11:$CJ$11,0))/100000,"")</f>
        <v/>
      </c>
      <c r="CR92" s="536" t="str">
        <f>IFERROR(CR84*INDEX('Energy Prices'!$F$12:$CJ$17,MATCH('Data Input - Option 4'!$D92,'Energy Prices'!$C$12:$C$17,0),MATCH('Data Input - Option 4'!CR$7,'Energy Prices'!$F$11:$CJ$11,0))/100000,"")</f>
        <v/>
      </c>
      <c r="CS92" s="536" t="str">
        <f>IFERROR(CS84*INDEX('Energy Prices'!$F$12:$CJ$17,MATCH('Data Input - Option 4'!$D92,'Energy Prices'!$C$12:$C$17,0),MATCH('Data Input - Option 4'!CS$7,'Energy Prices'!$F$11:$CJ$11,0))/100000,"")</f>
        <v/>
      </c>
      <c r="CT92" s="536" t="str">
        <f>IFERROR(CT84*INDEX('Energy Prices'!$F$12:$CJ$17,MATCH('Data Input - Option 4'!$D92,'Energy Prices'!$C$12:$C$17,0),MATCH('Data Input - Option 4'!CT$7,'Energy Prices'!$F$11:$CJ$11,0))/100000,"")</f>
        <v/>
      </c>
      <c r="CU92" s="536" t="str">
        <f>IFERROR(CU84*INDEX('Energy Prices'!$F$12:$CJ$17,MATCH('Data Input - Option 4'!$D92,'Energy Prices'!$C$12:$C$17,0),MATCH('Data Input - Option 4'!CU$7,'Energy Prices'!$F$11:$CJ$11,0))/100000,"")</f>
        <v/>
      </c>
      <c r="CV92" s="536" t="str">
        <f>IFERROR(CV84*INDEX('Energy Prices'!$F$12:$CJ$17,MATCH('Data Input - Option 4'!$D92,'Energy Prices'!$C$12:$C$17,0),MATCH('Data Input - Option 4'!CV$7,'Energy Prices'!$F$11:$CJ$11,0))/100000,"")</f>
        <v/>
      </c>
      <c r="CW92" s="536" t="str">
        <f>IFERROR(CW84*INDEX('Energy Prices'!$F$12:$CJ$17,MATCH('Data Input - Option 4'!$D92,'Energy Prices'!$C$12:$C$17,0),MATCH('Data Input - Option 4'!CW$7,'Energy Prices'!$F$11:$CJ$11,0))/100000,"")</f>
        <v/>
      </c>
      <c r="CX92" s="536" t="str">
        <f>IFERROR(CX84*INDEX('Energy Prices'!$F$12:$CJ$17,MATCH('Data Input - Option 4'!$D92,'Energy Prices'!$C$12:$C$17,0),MATCH('Data Input - Option 4'!CX$7,'Energy Prices'!$F$11:$CJ$11,0))/100000,"")</f>
        <v/>
      </c>
      <c r="CY92" s="536" t="str">
        <f>IFERROR(CY84*INDEX('Energy Prices'!$F$12:$CJ$17,MATCH('Data Input - Option 4'!$D92,'Energy Prices'!$C$12:$C$17,0),MATCH('Data Input - Option 4'!CY$7,'Energy Prices'!$F$11:$CJ$11,0))/100000,"")</f>
        <v/>
      </c>
      <c r="CZ92" s="536" t="str">
        <f>IFERROR(CZ84*INDEX('Energy Prices'!$F$12:$CJ$17,MATCH('Data Input - Option 4'!$D92,'Energy Prices'!$C$12:$C$17,0),MATCH('Data Input - Option 4'!CZ$7,'Energy Prices'!$F$11:$CJ$11,0))/100000,"")</f>
        <v/>
      </c>
      <c r="DA92" s="536" t="str">
        <f>IFERROR(DA84*INDEX('Energy Prices'!$F$12:$CJ$17,MATCH('Data Input - Option 4'!$D92,'Energy Prices'!$C$12:$C$17,0),MATCH('Data Input - Option 4'!DA$7,'Energy Prices'!$F$11:$CJ$11,0))/100000,"")</f>
        <v/>
      </c>
      <c r="DB92" s="536" t="str">
        <f>IFERROR(DB84*INDEX('Energy Prices'!$F$12:$CJ$17,MATCH('Data Input - Option 4'!$D92,'Energy Prices'!$C$12:$C$17,0),MATCH('Data Input - Option 4'!DB$7,'Energy Prices'!$F$11:$CJ$11,0))/100000,"")</f>
        <v/>
      </c>
      <c r="DC92" s="536" t="str">
        <f>IFERROR(DC84*INDEX('Energy Prices'!$F$12:$CJ$17,MATCH('Data Input - Option 4'!$D92,'Energy Prices'!$C$12:$C$17,0),MATCH('Data Input - Option 4'!DC$7,'Energy Prices'!$F$11:$CJ$11,0))/100000,"")</f>
        <v/>
      </c>
      <c r="DD92" s="225"/>
      <c r="DE92" s="220"/>
    </row>
    <row r="93" spans="2:109" x14ac:dyDescent="0.25">
      <c r="B93" s="217"/>
      <c r="C93" s="263"/>
      <c r="D93" s="226" t="str">
        <f t="shared" ref="D93:D98" si="6">D85</f>
        <v>Natural Gas</v>
      </c>
      <c r="E93" s="219" t="s">
        <v>1117</v>
      </c>
      <c r="F93" s="276" t="s">
        <v>571</v>
      </c>
      <c r="G93" s="276"/>
      <c r="H93" s="536" t="str">
        <f>IFERROR(H85*INDEX('Energy Prices'!$F$12:$CJ$17,MATCH('Data Input - Option 4'!$D93,'Energy Prices'!$C$12:$C$17,0),MATCH('Data Input - Option 4'!H$7,'Energy Prices'!$F$11:$CJ$11,0))/100000,"")</f>
        <v/>
      </c>
      <c r="I93" s="536" t="str">
        <f>IFERROR(I85*INDEX('Energy Prices'!$F$12:$CJ$17,MATCH('Data Input - Option 4'!$D93,'Energy Prices'!$C$12:$C$17,0),MATCH('Data Input - Option 4'!I$7,'Energy Prices'!$F$11:$CJ$11,0))/100000,"")</f>
        <v/>
      </c>
      <c r="J93" s="536" t="str">
        <f>IFERROR(J85*INDEX('Energy Prices'!$F$12:$CJ$17,MATCH('Data Input - Option 4'!$D93,'Energy Prices'!$C$12:$C$17,0),MATCH('Data Input - Option 4'!J$7,'Energy Prices'!$F$11:$CJ$11,0))/100000,"")</f>
        <v/>
      </c>
      <c r="K93" s="536" t="str">
        <f>IFERROR(K85*INDEX('Energy Prices'!$F$12:$CJ$17,MATCH('Data Input - Option 4'!$D93,'Energy Prices'!$C$12:$C$17,0),MATCH('Data Input - Option 4'!K$7,'Energy Prices'!$F$11:$CJ$11,0))/100000,"")</f>
        <v/>
      </c>
      <c r="L93" s="536" t="str">
        <f>IFERROR(L85*INDEX('Energy Prices'!$F$12:$CJ$17,MATCH('Data Input - Option 4'!$D93,'Energy Prices'!$C$12:$C$17,0),MATCH('Data Input - Option 4'!L$7,'Energy Prices'!$F$11:$CJ$11,0))/100000,"")</f>
        <v/>
      </c>
      <c r="M93" s="536" t="str">
        <f>IFERROR(M85*INDEX('Energy Prices'!$F$12:$CJ$17,MATCH('Data Input - Option 4'!$D93,'Energy Prices'!$C$12:$C$17,0),MATCH('Data Input - Option 4'!M$7,'Energy Prices'!$F$11:$CJ$11,0))/100000,"")</f>
        <v/>
      </c>
      <c r="N93" s="536" t="str">
        <f>IFERROR(N85*INDEX('Energy Prices'!$F$12:$CJ$17,MATCH('Data Input - Option 4'!$D93,'Energy Prices'!$C$12:$C$17,0),MATCH('Data Input - Option 4'!N$7,'Energy Prices'!$F$11:$CJ$11,0))/100000,"")</f>
        <v/>
      </c>
      <c r="O93" s="536" t="str">
        <f>IFERROR(O85*INDEX('Energy Prices'!$F$12:$CJ$17,MATCH('Data Input - Option 4'!$D93,'Energy Prices'!$C$12:$C$17,0),MATCH('Data Input - Option 4'!O$7,'Energy Prices'!$F$11:$CJ$11,0))/100000,"")</f>
        <v/>
      </c>
      <c r="P93" s="536" t="str">
        <f>IFERROR(P85*INDEX('Energy Prices'!$F$12:$CJ$17,MATCH('Data Input - Option 4'!$D93,'Energy Prices'!$C$12:$C$17,0),MATCH('Data Input - Option 4'!P$7,'Energy Prices'!$F$11:$CJ$11,0))/100000,"")</f>
        <v/>
      </c>
      <c r="Q93" s="536" t="str">
        <f>IFERROR(Q85*INDEX('Energy Prices'!$F$12:$CJ$17,MATCH('Data Input - Option 4'!$D93,'Energy Prices'!$C$12:$C$17,0),MATCH('Data Input - Option 4'!Q$7,'Energy Prices'!$F$11:$CJ$11,0))/100000,"")</f>
        <v/>
      </c>
      <c r="R93" s="536" t="str">
        <f>IFERROR(R85*INDEX('Energy Prices'!$F$12:$CJ$17,MATCH('Data Input - Option 4'!$D93,'Energy Prices'!$C$12:$C$17,0),MATCH('Data Input - Option 4'!R$7,'Energy Prices'!$F$11:$CJ$11,0))/100000,"")</f>
        <v/>
      </c>
      <c r="S93" s="536" t="str">
        <f>IFERROR(S85*INDEX('Energy Prices'!$F$12:$CJ$17,MATCH('Data Input - Option 4'!$D93,'Energy Prices'!$C$12:$C$17,0),MATCH('Data Input - Option 4'!S$7,'Energy Prices'!$F$11:$CJ$11,0))/100000,"")</f>
        <v/>
      </c>
      <c r="T93" s="536" t="str">
        <f>IFERROR(T85*INDEX('Energy Prices'!$F$12:$CJ$17,MATCH('Data Input - Option 4'!$D93,'Energy Prices'!$C$12:$C$17,0),MATCH('Data Input - Option 4'!T$7,'Energy Prices'!$F$11:$CJ$11,0))/100000,"")</f>
        <v/>
      </c>
      <c r="U93" s="536" t="str">
        <f>IFERROR(U85*INDEX('Energy Prices'!$F$12:$CJ$17,MATCH('Data Input - Option 4'!$D93,'Energy Prices'!$C$12:$C$17,0),MATCH('Data Input - Option 4'!U$7,'Energy Prices'!$F$11:$CJ$11,0))/100000,"")</f>
        <v/>
      </c>
      <c r="V93" s="536" t="str">
        <f>IFERROR(V85*INDEX('Energy Prices'!$F$12:$CJ$17,MATCH('Data Input - Option 4'!$D93,'Energy Prices'!$C$12:$C$17,0),MATCH('Data Input - Option 4'!V$7,'Energy Prices'!$F$11:$CJ$11,0))/100000,"")</f>
        <v/>
      </c>
      <c r="W93" s="536" t="str">
        <f>IFERROR(W85*INDEX('Energy Prices'!$F$12:$CJ$17,MATCH('Data Input - Option 4'!$D93,'Energy Prices'!$C$12:$C$17,0),MATCH('Data Input - Option 4'!W$7,'Energy Prices'!$F$11:$CJ$11,0))/100000,"")</f>
        <v/>
      </c>
      <c r="X93" s="536" t="str">
        <f>IFERROR(X85*INDEX('Energy Prices'!$F$12:$CJ$17,MATCH('Data Input - Option 4'!$D93,'Energy Prices'!$C$12:$C$17,0),MATCH('Data Input - Option 4'!X$7,'Energy Prices'!$F$11:$CJ$11,0))/100000,"")</f>
        <v/>
      </c>
      <c r="Y93" s="536" t="str">
        <f>IFERROR(Y85*INDEX('Energy Prices'!$F$12:$CJ$17,MATCH('Data Input - Option 4'!$D93,'Energy Prices'!$C$12:$C$17,0),MATCH('Data Input - Option 4'!Y$7,'Energy Prices'!$F$11:$CJ$11,0))/100000,"")</f>
        <v/>
      </c>
      <c r="Z93" s="536" t="str">
        <f>IFERROR(Z85*INDEX('Energy Prices'!$F$12:$CJ$17,MATCH('Data Input - Option 4'!$D93,'Energy Prices'!$C$12:$C$17,0),MATCH('Data Input - Option 4'!Z$7,'Energy Prices'!$F$11:$CJ$11,0))/100000,"")</f>
        <v/>
      </c>
      <c r="AA93" s="536" t="str">
        <f>IFERROR(AA85*INDEX('Energy Prices'!$F$12:$CJ$17,MATCH('Data Input - Option 4'!$D93,'Energy Prices'!$C$12:$C$17,0),MATCH('Data Input - Option 4'!AA$7,'Energy Prices'!$F$11:$CJ$11,0))/100000,"")</f>
        <v/>
      </c>
      <c r="AB93" s="536" t="str">
        <f>IFERROR(AB85*INDEX('Energy Prices'!$F$12:$CJ$17,MATCH('Data Input - Option 4'!$D93,'Energy Prices'!$C$12:$C$17,0),MATCH('Data Input - Option 4'!AB$7,'Energy Prices'!$F$11:$CJ$11,0))/100000,"")</f>
        <v/>
      </c>
      <c r="AC93" s="536" t="str">
        <f>IFERROR(AC85*INDEX('Energy Prices'!$F$12:$CJ$17,MATCH('Data Input - Option 4'!$D93,'Energy Prices'!$C$12:$C$17,0),MATCH('Data Input - Option 4'!AC$7,'Energy Prices'!$F$11:$CJ$11,0))/100000,"")</f>
        <v/>
      </c>
      <c r="AD93" s="536" t="str">
        <f>IFERROR(AD85*INDEX('Energy Prices'!$F$12:$CJ$17,MATCH('Data Input - Option 4'!$D93,'Energy Prices'!$C$12:$C$17,0),MATCH('Data Input - Option 4'!AD$7,'Energy Prices'!$F$11:$CJ$11,0))/100000,"")</f>
        <v/>
      </c>
      <c r="AE93" s="536" t="str">
        <f>IFERROR(AE85*INDEX('Energy Prices'!$F$12:$CJ$17,MATCH('Data Input - Option 4'!$D93,'Energy Prices'!$C$12:$C$17,0),MATCH('Data Input - Option 4'!AE$7,'Energy Prices'!$F$11:$CJ$11,0))/100000,"")</f>
        <v/>
      </c>
      <c r="AF93" s="536" t="str">
        <f>IFERROR(AF85*INDEX('Energy Prices'!$F$12:$CJ$17,MATCH('Data Input - Option 4'!$D93,'Energy Prices'!$C$12:$C$17,0),MATCH('Data Input - Option 4'!AF$7,'Energy Prices'!$F$11:$CJ$11,0))/100000,"")</f>
        <v/>
      </c>
      <c r="AG93" s="536" t="str">
        <f>IFERROR(AG85*INDEX('Energy Prices'!$F$12:$CJ$17,MATCH('Data Input - Option 4'!$D93,'Energy Prices'!$C$12:$C$17,0),MATCH('Data Input - Option 4'!AG$7,'Energy Prices'!$F$11:$CJ$11,0))/100000,"")</f>
        <v/>
      </c>
      <c r="AH93" s="536" t="str">
        <f>IFERROR(AH85*INDEX('Energy Prices'!$F$12:$CJ$17,MATCH('Data Input - Option 4'!$D93,'Energy Prices'!$C$12:$C$17,0),MATCH('Data Input - Option 4'!AH$7,'Energy Prices'!$F$11:$CJ$11,0))/100000,"")</f>
        <v/>
      </c>
      <c r="AI93" s="536" t="str">
        <f>IFERROR(AI85*INDEX('Energy Prices'!$F$12:$CJ$17,MATCH('Data Input - Option 4'!$D93,'Energy Prices'!$C$12:$C$17,0),MATCH('Data Input - Option 4'!AI$7,'Energy Prices'!$F$11:$CJ$11,0))/100000,"")</f>
        <v/>
      </c>
      <c r="AJ93" s="536" t="str">
        <f>IFERROR(AJ85*INDEX('Energy Prices'!$F$12:$CJ$17,MATCH('Data Input - Option 4'!$D93,'Energy Prices'!$C$12:$C$17,0),MATCH('Data Input - Option 4'!AJ$7,'Energy Prices'!$F$11:$CJ$11,0))/100000,"")</f>
        <v/>
      </c>
      <c r="AK93" s="536" t="str">
        <f>IFERROR(AK85*INDEX('Energy Prices'!$F$12:$CJ$17,MATCH('Data Input - Option 4'!$D93,'Energy Prices'!$C$12:$C$17,0),MATCH('Data Input - Option 4'!AK$7,'Energy Prices'!$F$11:$CJ$11,0))/100000,"")</f>
        <v/>
      </c>
      <c r="AL93" s="536" t="str">
        <f>IFERROR(AL85*INDEX('Energy Prices'!$F$12:$CJ$17,MATCH('Data Input - Option 4'!$D93,'Energy Prices'!$C$12:$C$17,0),MATCH('Data Input - Option 4'!AL$7,'Energy Prices'!$F$11:$CJ$11,0))/100000,"")</f>
        <v/>
      </c>
      <c r="AM93" s="536" t="str">
        <f>IFERROR(AM85*INDEX('Energy Prices'!$F$12:$CJ$17,MATCH('Data Input - Option 4'!$D93,'Energy Prices'!$C$12:$C$17,0),MATCH('Data Input - Option 4'!AM$7,'Energy Prices'!$F$11:$CJ$11,0))/100000,"")</f>
        <v/>
      </c>
      <c r="AN93" s="536" t="str">
        <f>IFERROR(AN85*INDEX('Energy Prices'!$F$12:$CJ$17,MATCH('Data Input - Option 4'!$D93,'Energy Prices'!$C$12:$C$17,0),MATCH('Data Input - Option 4'!AN$7,'Energy Prices'!$F$11:$CJ$11,0))/100000,"")</f>
        <v/>
      </c>
      <c r="AO93" s="536" t="str">
        <f>IFERROR(AO85*INDEX('Energy Prices'!$F$12:$CJ$17,MATCH('Data Input - Option 4'!$D93,'Energy Prices'!$C$12:$C$17,0),MATCH('Data Input - Option 4'!AO$7,'Energy Prices'!$F$11:$CJ$11,0))/100000,"")</f>
        <v/>
      </c>
      <c r="AP93" s="536" t="str">
        <f>IFERROR(AP85*INDEX('Energy Prices'!$F$12:$CJ$17,MATCH('Data Input - Option 4'!$D93,'Energy Prices'!$C$12:$C$17,0),MATCH('Data Input - Option 4'!AP$7,'Energy Prices'!$F$11:$CJ$11,0))/100000,"")</f>
        <v/>
      </c>
      <c r="AQ93" s="536" t="str">
        <f>IFERROR(AQ85*INDEX('Energy Prices'!$F$12:$CJ$17,MATCH('Data Input - Option 4'!$D93,'Energy Prices'!$C$12:$C$17,0),MATCH('Data Input - Option 4'!AQ$7,'Energy Prices'!$F$11:$CJ$11,0))/100000,"")</f>
        <v/>
      </c>
      <c r="AR93" s="536" t="str">
        <f>IFERROR(AR85*INDEX('Energy Prices'!$F$12:$CJ$17,MATCH('Data Input - Option 4'!$D93,'Energy Prices'!$C$12:$C$17,0),MATCH('Data Input - Option 4'!AR$7,'Energy Prices'!$F$11:$CJ$11,0))/100000,"")</f>
        <v/>
      </c>
      <c r="AS93" s="536" t="str">
        <f>IFERROR(AS85*INDEX('Energy Prices'!$F$12:$CJ$17,MATCH('Data Input - Option 4'!$D93,'Energy Prices'!$C$12:$C$17,0),MATCH('Data Input - Option 4'!AS$7,'Energy Prices'!$F$11:$CJ$11,0))/100000,"")</f>
        <v/>
      </c>
      <c r="AT93" s="536" t="str">
        <f>IFERROR(AT85*INDEX('Energy Prices'!$F$12:$CJ$17,MATCH('Data Input - Option 4'!$D93,'Energy Prices'!$C$12:$C$17,0),MATCH('Data Input - Option 4'!AT$7,'Energy Prices'!$F$11:$CJ$11,0))/100000,"")</f>
        <v/>
      </c>
      <c r="AU93" s="536" t="str">
        <f>IFERROR(AU85*INDEX('Energy Prices'!$F$12:$CJ$17,MATCH('Data Input - Option 4'!$D93,'Energy Prices'!$C$12:$C$17,0),MATCH('Data Input - Option 4'!AU$7,'Energy Prices'!$F$11:$CJ$11,0))/100000,"")</f>
        <v/>
      </c>
      <c r="AV93" s="536" t="str">
        <f>IFERROR(AV85*INDEX('Energy Prices'!$F$12:$CJ$17,MATCH('Data Input - Option 4'!$D93,'Energy Prices'!$C$12:$C$17,0),MATCH('Data Input - Option 4'!AV$7,'Energy Prices'!$F$11:$CJ$11,0))/100000,"")</f>
        <v/>
      </c>
      <c r="AW93" s="536" t="str">
        <f>IFERROR(AW85*INDEX('Energy Prices'!$F$12:$CJ$17,MATCH('Data Input - Option 4'!$D93,'Energy Prices'!$C$12:$C$17,0),MATCH('Data Input - Option 4'!AW$7,'Energy Prices'!$F$11:$CJ$11,0))/100000,"")</f>
        <v/>
      </c>
      <c r="AX93" s="536" t="str">
        <f>IFERROR(AX85*INDEX('Energy Prices'!$F$12:$CJ$17,MATCH('Data Input - Option 4'!$D93,'Energy Prices'!$C$12:$C$17,0),MATCH('Data Input - Option 4'!AX$7,'Energy Prices'!$F$11:$CJ$11,0))/100000,"")</f>
        <v/>
      </c>
      <c r="AY93" s="536" t="str">
        <f>IFERROR(AY85*INDEX('Energy Prices'!$F$12:$CJ$17,MATCH('Data Input - Option 4'!$D93,'Energy Prices'!$C$12:$C$17,0),MATCH('Data Input - Option 4'!AY$7,'Energy Prices'!$F$11:$CJ$11,0))/100000,"")</f>
        <v/>
      </c>
      <c r="AZ93" s="536" t="str">
        <f>IFERROR(AZ85*INDEX('Energy Prices'!$F$12:$CJ$17,MATCH('Data Input - Option 4'!$D93,'Energy Prices'!$C$12:$C$17,0),MATCH('Data Input - Option 4'!AZ$7,'Energy Prices'!$F$11:$CJ$11,0))/100000,"")</f>
        <v/>
      </c>
      <c r="BA93" s="536" t="str">
        <f>IFERROR(BA85*INDEX('Energy Prices'!$F$12:$CJ$17,MATCH('Data Input - Option 4'!$D93,'Energy Prices'!$C$12:$C$17,0),MATCH('Data Input - Option 4'!BA$7,'Energy Prices'!$F$11:$CJ$11,0))/100000,"")</f>
        <v/>
      </c>
      <c r="BB93" s="536" t="str">
        <f>IFERROR(BB85*INDEX('Energy Prices'!$F$12:$CJ$17,MATCH('Data Input - Option 4'!$D93,'Energy Prices'!$C$12:$C$17,0),MATCH('Data Input - Option 4'!BB$7,'Energy Prices'!$F$11:$CJ$11,0))/100000,"")</f>
        <v/>
      </c>
      <c r="BC93" s="536" t="str">
        <f>IFERROR(BC85*INDEX('Energy Prices'!$F$12:$CJ$17,MATCH('Data Input - Option 4'!$D93,'Energy Prices'!$C$12:$C$17,0),MATCH('Data Input - Option 4'!BC$7,'Energy Prices'!$F$11:$CJ$11,0))/100000,"")</f>
        <v/>
      </c>
      <c r="BD93" s="536" t="str">
        <f>IFERROR(BD85*INDEX('Energy Prices'!$F$12:$CJ$17,MATCH('Data Input - Option 4'!$D93,'Energy Prices'!$C$12:$C$17,0),MATCH('Data Input - Option 4'!BD$7,'Energy Prices'!$F$11:$CJ$11,0))/100000,"")</f>
        <v/>
      </c>
      <c r="BE93" s="536" t="str">
        <f>IFERROR(BE85*INDEX('Energy Prices'!$F$12:$CJ$17,MATCH('Data Input - Option 4'!$D93,'Energy Prices'!$C$12:$C$17,0),MATCH('Data Input - Option 4'!BE$7,'Energy Prices'!$F$11:$CJ$11,0))/100000,"")</f>
        <v/>
      </c>
      <c r="BF93" s="536" t="str">
        <f>IFERROR(BF85*INDEX('Energy Prices'!$F$12:$CJ$17,MATCH('Data Input - Option 4'!$D93,'Energy Prices'!$C$12:$C$17,0),MATCH('Data Input - Option 4'!BF$7,'Energy Prices'!$F$11:$CJ$11,0))/100000,"")</f>
        <v/>
      </c>
      <c r="BG93" s="536" t="str">
        <f>IFERROR(BG85*INDEX('Energy Prices'!$F$12:$CJ$17,MATCH('Data Input - Option 4'!$D93,'Energy Prices'!$C$12:$C$17,0),MATCH('Data Input - Option 4'!BG$7,'Energy Prices'!$F$11:$CJ$11,0))/100000,"")</f>
        <v/>
      </c>
      <c r="BH93" s="536" t="str">
        <f>IFERROR(BH85*INDEX('Energy Prices'!$F$12:$CJ$17,MATCH('Data Input - Option 4'!$D93,'Energy Prices'!$C$12:$C$17,0),MATCH('Data Input - Option 4'!BH$7,'Energy Prices'!$F$11:$CJ$11,0))/100000,"")</f>
        <v/>
      </c>
      <c r="BI93" s="536" t="str">
        <f>IFERROR(BI85*INDEX('Energy Prices'!$F$12:$CJ$17,MATCH('Data Input - Option 4'!$D93,'Energy Prices'!$C$12:$C$17,0),MATCH('Data Input - Option 4'!BI$7,'Energy Prices'!$F$11:$CJ$11,0))/100000,"")</f>
        <v/>
      </c>
      <c r="BJ93" s="536" t="str">
        <f>IFERROR(BJ85*INDEX('Energy Prices'!$F$12:$CJ$17,MATCH('Data Input - Option 4'!$D93,'Energy Prices'!$C$12:$C$17,0),MATCH('Data Input - Option 4'!BJ$7,'Energy Prices'!$F$11:$CJ$11,0))/100000,"")</f>
        <v/>
      </c>
      <c r="BK93" s="536" t="str">
        <f>IFERROR(BK85*INDEX('Energy Prices'!$F$12:$CJ$17,MATCH('Data Input - Option 4'!$D93,'Energy Prices'!$C$12:$C$17,0),MATCH('Data Input - Option 4'!BK$7,'Energy Prices'!$F$11:$CJ$11,0))/100000,"")</f>
        <v/>
      </c>
      <c r="BL93" s="536" t="str">
        <f>IFERROR(BL85*INDEX('Energy Prices'!$F$12:$CJ$17,MATCH('Data Input - Option 4'!$D93,'Energy Prices'!$C$12:$C$17,0),MATCH('Data Input - Option 4'!BL$7,'Energy Prices'!$F$11:$CJ$11,0))/100000,"")</f>
        <v/>
      </c>
      <c r="BM93" s="536" t="str">
        <f>IFERROR(BM85*INDEX('Energy Prices'!$F$12:$CJ$17,MATCH('Data Input - Option 4'!$D93,'Energy Prices'!$C$12:$C$17,0),MATCH('Data Input - Option 4'!BM$7,'Energy Prices'!$F$11:$CJ$11,0))/100000,"")</f>
        <v/>
      </c>
      <c r="BN93" s="536" t="str">
        <f>IFERROR(BN85*INDEX('Energy Prices'!$F$12:$CJ$17,MATCH('Data Input - Option 4'!$D93,'Energy Prices'!$C$12:$C$17,0),MATCH('Data Input - Option 4'!BN$7,'Energy Prices'!$F$11:$CJ$11,0))/100000,"")</f>
        <v/>
      </c>
      <c r="BO93" s="536" t="str">
        <f>IFERROR(BO85*INDEX('Energy Prices'!$F$12:$CJ$17,MATCH('Data Input - Option 4'!$D93,'Energy Prices'!$C$12:$C$17,0),MATCH('Data Input - Option 4'!BO$7,'Energy Prices'!$F$11:$CJ$11,0))/100000,"")</f>
        <v/>
      </c>
      <c r="BP93" s="536" t="str">
        <f>IFERROR(BP85*INDEX('Energy Prices'!$F$12:$CJ$17,MATCH('Data Input - Option 4'!$D93,'Energy Prices'!$C$12:$C$17,0),MATCH('Data Input - Option 4'!BP$7,'Energy Prices'!$F$11:$CJ$11,0))/100000,"")</f>
        <v/>
      </c>
      <c r="BQ93" s="536" t="str">
        <f>IFERROR(BQ85*INDEX('Energy Prices'!$F$12:$CJ$17,MATCH('Data Input - Option 4'!$D93,'Energy Prices'!$C$12:$C$17,0),MATCH('Data Input - Option 4'!BQ$7,'Energy Prices'!$F$11:$CJ$11,0))/100000,"")</f>
        <v/>
      </c>
      <c r="BR93" s="536" t="str">
        <f>IFERROR(BR85*INDEX('Energy Prices'!$F$12:$CJ$17,MATCH('Data Input - Option 4'!$D93,'Energy Prices'!$C$12:$C$17,0),MATCH('Data Input - Option 4'!BR$7,'Energy Prices'!$F$11:$CJ$11,0))/100000,"")</f>
        <v/>
      </c>
      <c r="BS93" s="536" t="str">
        <f>IFERROR(BS85*INDEX('Energy Prices'!$F$12:$CJ$17,MATCH('Data Input - Option 4'!$D93,'Energy Prices'!$C$12:$C$17,0),MATCH('Data Input - Option 4'!BS$7,'Energy Prices'!$F$11:$CJ$11,0))/100000,"")</f>
        <v/>
      </c>
      <c r="BT93" s="536" t="str">
        <f>IFERROR(BT85*INDEX('Energy Prices'!$F$12:$CJ$17,MATCH('Data Input - Option 4'!$D93,'Energy Prices'!$C$12:$C$17,0),MATCH('Data Input - Option 4'!BT$7,'Energy Prices'!$F$11:$CJ$11,0))/100000,"")</f>
        <v/>
      </c>
      <c r="BU93" s="536" t="str">
        <f>IFERROR(BU85*INDEX('Energy Prices'!$F$12:$CJ$17,MATCH('Data Input - Option 4'!$D93,'Energy Prices'!$C$12:$C$17,0),MATCH('Data Input - Option 4'!BU$7,'Energy Prices'!$F$11:$CJ$11,0))/100000,"")</f>
        <v/>
      </c>
      <c r="BV93" s="536" t="str">
        <f>IFERROR(BV85*INDEX('Energy Prices'!$F$12:$CJ$17,MATCH('Data Input - Option 4'!$D93,'Energy Prices'!$C$12:$C$17,0),MATCH('Data Input - Option 4'!BV$7,'Energy Prices'!$F$11:$CJ$11,0))/100000,"")</f>
        <v/>
      </c>
      <c r="BW93" s="536" t="str">
        <f>IFERROR(BW85*INDEX('Energy Prices'!$F$12:$CJ$17,MATCH('Data Input - Option 4'!$D93,'Energy Prices'!$C$12:$C$17,0),MATCH('Data Input - Option 4'!BW$7,'Energy Prices'!$F$11:$CJ$11,0))/100000,"")</f>
        <v/>
      </c>
      <c r="BX93" s="536" t="str">
        <f>IFERROR(BX85*INDEX('Energy Prices'!$F$12:$CJ$17,MATCH('Data Input - Option 4'!$D93,'Energy Prices'!$C$12:$C$17,0),MATCH('Data Input - Option 4'!BX$7,'Energy Prices'!$F$11:$CJ$11,0))/100000,"")</f>
        <v/>
      </c>
      <c r="BY93" s="536" t="str">
        <f>IFERROR(BY85*INDEX('Energy Prices'!$F$12:$CJ$17,MATCH('Data Input - Option 4'!$D93,'Energy Prices'!$C$12:$C$17,0),MATCH('Data Input - Option 4'!BY$7,'Energy Prices'!$F$11:$CJ$11,0))/100000,"")</f>
        <v/>
      </c>
      <c r="BZ93" s="536" t="str">
        <f>IFERROR(BZ85*INDEX('Energy Prices'!$F$12:$CJ$17,MATCH('Data Input - Option 4'!$D93,'Energy Prices'!$C$12:$C$17,0),MATCH('Data Input - Option 4'!BZ$7,'Energy Prices'!$F$11:$CJ$11,0))/100000,"")</f>
        <v/>
      </c>
      <c r="CA93" s="536" t="str">
        <f>IFERROR(CA85*INDEX('Energy Prices'!$F$12:$CJ$17,MATCH('Data Input - Option 4'!$D93,'Energy Prices'!$C$12:$C$17,0),MATCH('Data Input - Option 4'!CA$7,'Energy Prices'!$F$11:$CJ$11,0))/100000,"")</f>
        <v/>
      </c>
      <c r="CB93" s="536" t="str">
        <f>IFERROR(CB85*INDEX('Energy Prices'!$F$12:$CJ$17,MATCH('Data Input - Option 4'!$D93,'Energy Prices'!$C$12:$C$17,0),MATCH('Data Input - Option 4'!CB$7,'Energy Prices'!$F$11:$CJ$11,0))/100000,"")</f>
        <v/>
      </c>
      <c r="CC93" s="536" t="str">
        <f>IFERROR(CC85*INDEX('Energy Prices'!$F$12:$CJ$17,MATCH('Data Input - Option 4'!$D93,'Energy Prices'!$C$12:$C$17,0),MATCH('Data Input - Option 4'!CC$7,'Energy Prices'!$F$11:$CJ$11,0))/100000,"")</f>
        <v/>
      </c>
      <c r="CD93" s="536" t="str">
        <f>IFERROR(CD85*INDEX('Energy Prices'!$F$12:$CJ$17,MATCH('Data Input - Option 4'!$D93,'Energy Prices'!$C$12:$C$17,0),MATCH('Data Input - Option 4'!CD$7,'Energy Prices'!$F$11:$CJ$11,0))/100000,"")</f>
        <v/>
      </c>
      <c r="CE93" s="536" t="str">
        <f>IFERROR(CE85*INDEX('Energy Prices'!$F$12:$CJ$17,MATCH('Data Input - Option 4'!$D93,'Energy Prices'!$C$12:$C$17,0),MATCH('Data Input - Option 4'!CE$7,'Energy Prices'!$F$11:$CJ$11,0))/100000,"")</f>
        <v/>
      </c>
      <c r="CF93" s="536" t="str">
        <f>IFERROR(CF85*INDEX('Energy Prices'!$F$12:$CJ$17,MATCH('Data Input - Option 4'!$D93,'Energy Prices'!$C$12:$C$17,0),MATCH('Data Input - Option 4'!CF$7,'Energy Prices'!$F$11:$CJ$11,0))/100000,"")</f>
        <v/>
      </c>
      <c r="CG93" s="536" t="str">
        <f>IFERROR(CG85*INDEX('Energy Prices'!$F$12:$CJ$17,MATCH('Data Input - Option 4'!$D93,'Energy Prices'!$C$12:$C$17,0),MATCH('Data Input - Option 4'!CG$7,'Energy Prices'!$F$11:$CJ$11,0))/100000,"")</f>
        <v/>
      </c>
      <c r="CH93" s="536" t="str">
        <f>IFERROR(CH85*INDEX('Energy Prices'!$F$12:$CJ$17,MATCH('Data Input - Option 4'!$D93,'Energy Prices'!$C$12:$C$17,0),MATCH('Data Input - Option 4'!CH$7,'Energy Prices'!$F$11:$CJ$11,0))/100000,"")</f>
        <v/>
      </c>
      <c r="CI93" s="536" t="str">
        <f>IFERROR(CI85*INDEX('Energy Prices'!$F$12:$CJ$17,MATCH('Data Input - Option 4'!$D93,'Energy Prices'!$C$12:$C$17,0),MATCH('Data Input - Option 4'!CI$7,'Energy Prices'!$F$11:$CJ$11,0))/100000,"")</f>
        <v/>
      </c>
      <c r="CJ93" s="536" t="str">
        <f>IFERROR(CJ85*INDEX('Energy Prices'!$F$12:$CJ$17,MATCH('Data Input - Option 4'!$D93,'Energy Prices'!$C$12:$C$17,0),MATCH('Data Input - Option 4'!CJ$7,'Energy Prices'!$F$11:$CJ$11,0))/100000,"")</f>
        <v/>
      </c>
      <c r="CK93" s="536" t="str">
        <f>IFERROR(CK85*INDEX('Energy Prices'!$F$12:$CJ$17,MATCH('Data Input - Option 4'!$D93,'Energy Prices'!$C$12:$C$17,0),MATCH('Data Input - Option 4'!CK$7,'Energy Prices'!$F$11:$CJ$11,0))/100000,"")</f>
        <v/>
      </c>
      <c r="CL93" s="536" t="str">
        <f>IFERROR(CL85*INDEX('Energy Prices'!$F$12:$CJ$17,MATCH('Data Input - Option 4'!$D93,'Energy Prices'!$C$12:$C$17,0),MATCH('Data Input - Option 4'!CL$7,'Energy Prices'!$F$11:$CJ$11,0))/100000,"")</f>
        <v/>
      </c>
      <c r="CM93" s="536" t="str">
        <f>IFERROR(CM85*INDEX('Energy Prices'!$F$12:$CJ$17,MATCH('Data Input - Option 4'!$D93,'Energy Prices'!$C$12:$C$17,0),MATCH('Data Input - Option 4'!CM$7,'Energy Prices'!$F$11:$CJ$11,0))/100000,"")</f>
        <v/>
      </c>
      <c r="CN93" s="536" t="str">
        <f>IFERROR(CN85*INDEX('Energy Prices'!$F$12:$CJ$17,MATCH('Data Input - Option 4'!$D93,'Energy Prices'!$C$12:$C$17,0),MATCH('Data Input - Option 4'!CN$7,'Energy Prices'!$F$11:$CJ$11,0))/100000,"")</f>
        <v/>
      </c>
      <c r="CO93" s="536" t="str">
        <f>IFERROR(CO85*INDEX('Energy Prices'!$F$12:$CJ$17,MATCH('Data Input - Option 4'!$D93,'Energy Prices'!$C$12:$C$17,0),MATCH('Data Input - Option 4'!CO$7,'Energy Prices'!$F$11:$CJ$11,0))/100000,"")</f>
        <v/>
      </c>
      <c r="CP93" s="536" t="str">
        <f>IFERROR(CP85*INDEX('Energy Prices'!$F$12:$CJ$17,MATCH('Data Input - Option 4'!$D93,'Energy Prices'!$C$12:$C$17,0),MATCH('Data Input - Option 4'!CP$7,'Energy Prices'!$F$11:$CJ$11,0))/100000,"")</f>
        <v/>
      </c>
      <c r="CQ93" s="536" t="str">
        <f>IFERROR(CQ85*INDEX('Energy Prices'!$F$12:$CJ$17,MATCH('Data Input - Option 4'!$D93,'Energy Prices'!$C$12:$C$17,0),MATCH('Data Input - Option 4'!CQ$7,'Energy Prices'!$F$11:$CJ$11,0))/100000,"")</f>
        <v/>
      </c>
      <c r="CR93" s="536" t="str">
        <f>IFERROR(CR85*INDEX('Energy Prices'!$F$12:$CJ$17,MATCH('Data Input - Option 4'!$D93,'Energy Prices'!$C$12:$C$17,0),MATCH('Data Input - Option 4'!CR$7,'Energy Prices'!$F$11:$CJ$11,0))/100000,"")</f>
        <v/>
      </c>
      <c r="CS93" s="536" t="str">
        <f>IFERROR(CS85*INDEX('Energy Prices'!$F$12:$CJ$17,MATCH('Data Input - Option 4'!$D93,'Energy Prices'!$C$12:$C$17,0),MATCH('Data Input - Option 4'!CS$7,'Energy Prices'!$F$11:$CJ$11,0))/100000,"")</f>
        <v/>
      </c>
      <c r="CT93" s="536" t="str">
        <f>IFERROR(CT85*INDEX('Energy Prices'!$F$12:$CJ$17,MATCH('Data Input - Option 4'!$D93,'Energy Prices'!$C$12:$C$17,0),MATCH('Data Input - Option 4'!CT$7,'Energy Prices'!$F$11:$CJ$11,0))/100000,"")</f>
        <v/>
      </c>
      <c r="CU93" s="536" t="str">
        <f>IFERROR(CU85*INDEX('Energy Prices'!$F$12:$CJ$17,MATCH('Data Input - Option 4'!$D93,'Energy Prices'!$C$12:$C$17,0),MATCH('Data Input - Option 4'!CU$7,'Energy Prices'!$F$11:$CJ$11,0))/100000,"")</f>
        <v/>
      </c>
      <c r="CV93" s="536" t="str">
        <f>IFERROR(CV85*INDEX('Energy Prices'!$F$12:$CJ$17,MATCH('Data Input - Option 4'!$D93,'Energy Prices'!$C$12:$C$17,0),MATCH('Data Input - Option 4'!CV$7,'Energy Prices'!$F$11:$CJ$11,0))/100000,"")</f>
        <v/>
      </c>
      <c r="CW93" s="536" t="str">
        <f>IFERROR(CW85*INDEX('Energy Prices'!$F$12:$CJ$17,MATCH('Data Input - Option 4'!$D93,'Energy Prices'!$C$12:$C$17,0),MATCH('Data Input - Option 4'!CW$7,'Energy Prices'!$F$11:$CJ$11,0))/100000,"")</f>
        <v/>
      </c>
      <c r="CX93" s="536" t="str">
        <f>IFERROR(CX85*INDEX('Energy Prices'!$F$12:$CJ$17,MATCH('Data Input - Option 4'!$D93,'Energy Prices'!$C$12:$C$17,0),MATCH('Data Input - Option 4'!CX$7,'Energy Prices'!$F$11:$CJ$11,0))/100000,"")</f>
        <v/>
      </c>
      <c r="CY93" s="536" t="str">
        <f>IFERROR(CY85*INDEX('Energy Prices'!$F$12:$CJ$17,MATCH('Data Input - Option 4'!$D93,'Energy Prices'!$C$12:$C$17,0),MATCH('Data Input - Option 4'!CY$7,'Energy Prices'!$F$11:$CJ$11,0))/100000,"")</f>
        <v/>
      </c>
      <c r="CZ93" s="536" t="str">
        <f>IFERROR(CZ85*INDEX('Energy Prices'!$F$12:$CJ$17,MATCH('Data Input - Option 4'!$D93,'Energy Prices'!$C$12:$C$17,0),MATCH('Data Input - Option 4'!CZ$7,'Energy Prices'!$F$11:$CJ$11,0))/100000,"")</f>
        <v/>
      </c>
      <c r="DA93" s="536" t="str">
        <f>IFERROR(DA85*INDEX('Energy Prices'!$F$12:$CJ$17,MATCH('Data Input - Option 4'!$D93,'Energy Prices'!$C$12:$C$17,0),MATCH('Data Input - Option 4'!DA$7,'Energy Prices'!$F$11:$CJ$11,0))/100000,"")</f>
        <v/>
      </c>
      <c r="DB93" s="536" t="str">
        <f>IFERROR(DB85*INDEX('Energy Prices'!$F$12:$CJ$17,MATCH('Data Input - Option 4'!$D93,'Energy Prices'!$C$12:$C$17,0),MATCH('Data Input - Option 4'!DB$7,'Energy Prices'!$F$11:$CJ$11,0))/100000,"")</f>
        <v/>
      </c>
      <c r="DC93" s="536" t="str">
        <f>IFERROR(DC85*INDEX('Energy Prices'!$F$12:$CJ$17,MATCH('Data Input - Option 4'!$D93,'Energy Prices'!$C$12:$C$17,0),MATCH('Data Input - Option 4'!DC$7,'Energy Prices'!$F$11:$CJ$11,0))/100000,"")</f>
        <v/>
      </c>
      <c r="DD93" s="225"/>
      <c r="DE93" s="220"/>
    </row>
    <row r="94" spans="2:109" x14ac:dyDescent="0.25">
      <c r="B94" s="217"/>
      <c r="C94" s="263"/>
      <c r="D94" s="226" t="str">
        <f t="shared" si="6"/>
        <v>Coal</v>
      </c>
      <c r="E94" s="219" t="s">
        <v>1117</v>
      </c>
      <c r="F94" s="276" t="s">
        <v>571</v>
      </c>
      <c r="G94" s="276"/>
      <c r="H94" s="536" t="str">
        <f>IFERROR(H86*INDEX('Energy Prices'!$F$12:$CJ$17,MATCH('Data Input - Option 4'!$D94,'Energy Prices'!$C$12:$C$17,0),MATCH('Data Input - Option 4'!H$7,'Energy Prices'!$F$11:$CJ$11,0))/100000,"")</f>
        <v/>
      </c>
      <c r="I94" s="536" t="str">
        <f>IFERROR(I86*INDEX('Energy Prices'!$F$12:$CJ$17,MATCH('Data Input - Option 4'!$D94,'Energy Prices'!$C$12:$C$17,0),MATCH('Data Input - Option 4'!I$7,'Energy Prices'!$F$11:$CJ$11,0))/100000,"")</f>
        <v/>
      </c>
      <c r="J94" s="536" t="str">
        <f>IFERROR(J86*INDEX('Energy Prices'!$F$12:$CJ$17,MATCH('Data Input - Option 4'!$D94,'Energy Prices'!$C$12:$C$17,0),MATCH('Data Input - Option 4'!J$7,'Energy Prices'!$F$11:$CJ$11,0))/100000,"")</f>
        <v/>
      </c>
      <c r="K94" s="536" t="str">
        <f>IFERROR(K86*INDEX('Energy Prices'!$F$12:$CJ$17,MATCH('Data Input - Option 4'!$D94,'Energy Prices'!$C$12:$C$17,0),MATCH('Data Input - Option 4'!K$7,'Energy Prices'!$F$11:$CJ$11,0))/100000,"")</f>
        <v/>
      </c>
      <c r="L94" s="536" t="str">
        <f>IFERROR(L86*INDEX('Energy Prices'!$F$12:$CJ$17,MATCH('Data Input - Option 4'!$D94,'Energy Prices'!$C$12:$C$17,0),MATCH('Data Input - Option 4'!L$7,'Energy Prices'!$F$11:$CJ$11,0))/100000,"")</f>
        <v/>
      </c>
      <c r="M94" s="536" t="str">
        <f>IFERROR(M86*INDEX('Energy Prices'!$F$12:$CJ$17,MATCH('Data Input - Option 4'!$D94,'Energy Prices'!$C$12:$C$17,0),MATCH('Data Input - Option 4'!M$7,'Energy Prices'!$F$11:$CJ$11,0))/100000,"")</f>
        <v/>
      </c>
      <c r="N94" s="536" t="str">
        <f>IFERROR(N86*INDEX('Energy Prices'!$F$12:$CJ$17,MATCH('Data Input - Option 4'!$D94,'Energy Prices'!$C$12:$C$17,0),MATCH('Data Input - Option 4'!N$7,'Energy Prices'!$F$11:$CJ$11,0))/100000,"")</f>
        <v/>
      </c>
      <c r="O94" s="536" t="str">
        <f>IFERROR(O86*INDEX('Energy Prices'!$F$12:$CJ$17,MATCH('Data Input - Option 4'!$D94,'Energy Prices'!$C$12:$C$17,0),MATCH('Data Input - Option 4'!O$7,'Energy Prices'!$F$11:$CJ$11,0))/100000,"")</f>
        <v/>
      </c>
      <c r="P94" s="536" t="str">
        <f>IFERROR(P86*INDEX('Energy Prices'!$F$12:$CJ$17,MATCH('Data Input - Option 4'!$D94,'Energy Prices'!$C$12:$C$17,0),MATCH('Data Input - Option 4'!P$7,'Energy Prices'!$F$11:$CJ$11,0))/100000,"")</f>
        <v/>
      </c>
      <c r="Q94" s="536" t="str">
        <f>IFERROR(Q86*INDEX('Energy Prices'!$F$12:$CJ$17,MATCH('Data Input - Option 4'!$D94,'Energy Prices'!$C$12:$C$17,0),MATCH('Data Input - Option 4'!Q$7,'Energy Prices'!$F$11:$CJ$11,0))/100000,"")</f>
        <v/>
      </c>
      <c r="R94" s="536" t="str">
        <f>IFERROR(R86*INDEX('Energy Prices'!$F$12:$CJ$17,MATCH('Data Input - Option 4'!$D94,'Energy Prices'!$C$12:$C$17,0),MATCH('Data Input - Option 4'!R$7,'Energy Prices'!$F$11:$CJ$11,0))/100000,"")</f>
        <v/>
      </c>
      <c r="S94" s="536" t="str">
        <f>IFERROR(S86*INDEX('Energy Prices'!$F$12:$CJ$17,MATCH('Data Input - Option 4'!$D94,'Energy Prices'!$C$12:$C$17,0),MATCH('Data Input - Option 4'!S$7,'Energy Prices'!$F$11:$CJ$11,0))/100000,"")</f>
        <v/>
      </c>
      <c r="T94" s="536" t="str">
        <f>IFERROR(T86*INDEX('Energy Prices'!$F$12:$CJ$17,MATCH('Data Input - Option 4'!$D94,'Energy Prices'!$C$12:$C$17,0),MATCH('Data Input - Option 4'!T$7,'Energy Prices'!$F$11:$CJ$11,0))/100000,"")</f>
        <v/>
      </c>
      <c r="U94" s="536" t="str">
        <f>IFERROR(U86*INDEX('Energy Prices'!$F$12:$CJ$17,MATCH('Data Input - Option 4'!$D94,'Energy Prices'!$C$12:$C$17,0),MATCH('Data Input - Option 4'!U$7,'Energy Prices'!$F$11:$CJ$11,0))/100000,"")</f>
        <v/>
      </c>
      <c r="V94" s="536" t="str">
        <f>IFERROR(V86*INDEX('Energy Prices'!$F$12:$CJ$17,MATCH('Data Input - Option 4'!$D94,'Energy Prices'!$C$12:$C$17,0),MATCH('Data Input - Option 4'!V$7,'Energy Prices'!$F$11:$CJ$11,0))/100000,"")</f>
        <v/>
      </c>
      <c r="W94" s="536" t="str">
        <f>IFERROR(W86*INDEX('Energy Prices'!$F$12:$CJ$17,MATCH('Data Input - Option 4'!$D94,'Energy Prices'!$C$12:$C$17,0),MATCH('Data Input - Option 4'!W$7,'Energy Prices'!$F$11:$CJ$11,0))/100000,"")</f>
        <v/>
      </c>
      <c r="X94" s="536" t="str">
        <f>IFERROR(X86*INDEX('Energy Prices'!$F$12:$CJ$17,MATCH('Data Input - Option 4'!$D94,'Energy Prices'!$C$12:$C$17,0),MATCH('Data Input - Option 4'!X$7,'Energy Prices'!$F$11:$CJ$11,0))/100000,"")</f>
        <v/>
      </c>
      <c r="Y94" s="536" t="str">
        <f>IFERROR(Y86*INDEX('Energy Prices'!$F$12:$CJ$17,MATCH('Data Input - Option 4'!$D94,'Energy Prices'!$C$12:$C$17,0),MATCH('Data Input - Option 4'!Y$7,'Energy Prices'!$F$11:$CJ$11,0))/100000,"")</f>
        <v/>
      </c>
      <c r="Z94" s="536" t="str">
        <f>IFERROR(Z86*INDEX('Energy Prices'!$F$12:$CJ$17,MATCH('Data Input - Option 4'!$D94,'Energy Prices'!$C$12:$C$17,0),MATCH('Data Input - Option 4'!Z$7,'Energy Prices'!$F$11:$CJ$11,0))/100000,"")</f>
        <v/>
      </c>
      <c r="AA94" s="536" t="str">
        <f>IFERROR(AA86*INDEX('Energy Prices'!$F$12:$CJ$17,MATCH('Data Input - Option 4'!$D94,'Energy Prices'!$C$12:$C$17,0),MATCH('Data Input - Option 4'!AA$7,'Energy Prices'!$F$11:$CJ$11,0))/100000,"")</f>
        <v/>
      </c>
      <c r="AB94" s="536" t="str">
        <f>IFERROR(AB86*INDEX('Energy Prices'!$F$12:$CJ$17,MATCH('Data Input - Option 4'!$D94,'Energy Prices'!$C$12:$C$17,0),MATCH('Data Input - Option 4'!AB$7,'Energy Prices'!$F$11:$CJ$11,0))/100000,"")</f>
        <v/>
      </c>
      <c r="AC94" s="536" t="str">
        <f>IFERROR(AC86*INDEX('Energy Prices'!$F$12:$CJ$17,MATCH('Data Input - Option 4'!$D94,'Energy Prices'!$C$12:$C$17,0),MATCH('Data Input - Option 4'!AC$7,'Energy Prices'!$F$11:$CJ$11,0))/100000,"")</f>
        <v/>
      </c>
      <c r="AD94" s="536" t="str">
        <f>IFERROR(AD86*INDEX('Energy Prices'!$F$12:$CJ$17,MATCH('Data Input - Option 4'!$D94,'Energy Prices'!$C$12:$C$17,0),MATCH('Data Input - Option 4'!AD$7,'Energy Prices'!$F$11:$CJ$11,0))/100000,"")</f>
        <v/>
      </c>
      <c r="AE94" s="536" t="str">
        <f>IFERROR(AE86*INDEX('Energy Prices'!$F$12:$CJ$17,MATCH('Data Input - Option 4'!$D94,'Energy Prices'!$C$12:$C$17,0),MATCH('Data Input - Option 4'!AE$7,'Energy Prices'!$F$11:$CJ$11,0))/100000,"")</f>
        <v/>
      </c>
      <c r="AF94" s="536" t="str">
        <f>IFERROR(AF86*INDEX('Energy Prices'!$F$12:$CJ$17,MATCH('Data Input - Option 4'!$D94,'Energy Prices'!$C$12:$C$17,0),MATCH('Data Input - Option 4'!AF$7,'Energy Prices'!$F$11:$CJ$11,0))/100000,"")</f>
        <v/>
      </c>
      <c r="AG94" s="536" t="str">
        <f>IFERROR(AG86*INDEX('Energy Prices'!$F$12:$CJ$17,MATCH('Data Input - Option 4'!$D94,'Energy Prices'!$C$12:$C$17,0),MATCH('Data Input - Option 4'!AG$7,'Energy Prices'!$F$11:$CJ$11,0))/100000,"")</f>
        <v/>
      </c>
      <c r="AH94" s="536" t="str">
        <f>IFERROR(AH86*INDEX('Energy Prices'!$F$12:$CJ$17,MATCH('Data Input - Option 4'!$D94,'Energy Prices'!$C$12:$C$17,0),MATCH('Data Input - Option 4'!AH$7,'Energy Prices'!$F$11:$CJ$11,0))/100000,"")</f>
        <v/>
      </c>
      <c r="AI94" s="536" t="str">
        <f>IFERROR(AI86*INDEX('Energy Prices'!$F$12:$CJ$17,MATCH('Data Input - Option 4'!$D94,'Energy Prices'!$C$12:$C$17,0),MATCH('Data Input - Option 4'!AI$7,'Energy Prices'!$F$11:$CJ$11,0))/100000,"")</f>
        <v/>
      </c>
      <c r="AJ94" s="536" t="str">
        <f>IFERROR(AJ86*INDEX('Energy Prices'!$F$12:$CJ$17,MATCH('Data Input - Option 4'!$D94,'Energy Prices'!$C$12:$C$17,0),MATCH('Data Input - Option 4'!AJ$7,'Energy Prices'!$F$11:$CJ$11,0))/100000,"")</f>
        <v/>
      </c>
      <c r="AK94" s="536" t="str">
        <f>IFERROR(AK86*INDEX('Energy Prices'!$F$12:$CJ$17,MATCH('Data Input - Option 4'!$D94,'Energy Prices'!$C$12:$C$17,0),MATCH('Data Input - Option 4'!AK$7,'Energy Prices'!$F$11:$CJ$11,0))/100000,"")</f>
        <v/>
      </c>
      <c r="AL94" s="536" t="str">
        <f>IFERROR(AL86*INDEX('Energy Prices'!$F$12:$CJ$17,MATCH('Data Input - Option 4'!$D94,'Energy Prices'!$C$12:$C$17,0),MATCH('Data Input - Option 4'!AL$7,'Energy Prices'!$F$11:$CJ$11,0))/100000,"")</f>
        <v/>
      </c>
      <c r="AM94" s="536" t="str">
        <f>IFERROR(AM86*INDEX('Energy Prices'!$F$12:$CJ$17,MATCH('Data Input - Option 4'!$D94,'Energy Prices'!$C$12:$C$17,0),MATCH('Data Input - Option 4'!AM$7,'Energy Prices'!$F$11:$CJ$11,0))/100000,"")</f>
        <v/>
      </c>
      <c r="AN94" s="536" t="str">
        <f>IFERROR(AN86*INDEX('Energy Prices'!$F$12:$CJ$17,MATCH('Data Input - Option 4'!$D94,'Energy Prices'!$C$12:$C$17,0),MATCH('Data Input - Option 4'!AN$7,'Energy Prices'!$F$11:$CJ$11,0))/100000,"")</f>
        <v/>
      </c>
      <c r="AO94" s="536" t="str">
        <f>IFERROR(AO86*INDEX('Energy Prices'!$F$12:$CJ$17,MATCH('Data Input - Option 4'!$D94,'Energy Prices'!$C$12:$C$17,0),MATCH('Data Input - Option 4'!AO$7,'Energy Prices'!$F$11:$CJ$11,0))/100000,"")</f>
        <v/>
      </c>
      <c r="AP94" s="536" t="str">
        <f>IFERROR(AP86*INDEX('Energy Prices'!$F$12:$CJ$17,MATCH('Data Input - Option 4'!$D94,'Energy Prices'!$C$12:$C$17,0),MATCH('Data Input - Option 4'!AP$7,'Energy Prices'!$F$11:$CJ$11,0))/100000,"")</f>
        <v/>
      </c>
      <c r="AQ94" s="536" t="str">
        <f>IFERROR(AQ86*INDEX('Energy Prices'!$F$12:$CJ$17,MATCH('Data Input - Option 4'!$D94,'Energy Prices'!$C$12:$C$17,0),MATCH('Data Input - Option 4'!AQ$7,'Energy Prices'!$F$11:$CJ$11,0))/100000,"")</f>
        <v/>
      </c>
      <c r="AR94" s="536" t="str">
        <f>IFERROR(AR86*INDEX('Energy Prices'!$F$12:$CJ$17,MATCH('Data Input - Option 4'!$D94,'Energy Prices'!$C$12:$C$17,0),MATCH('Data Input - Option 4'!AR$7,'Energy Prices'!$F$11:$CJ$11,0))/100000,"")</f>
        <v/>
      </c>
      <c r="AS94" s="536" t="str">
        <f>IFERROR(AS86*INDEX('Energy Prices'!$F$12:$CJ$17,MATCH('Data Input - Option 4'!$D94,'Energy Prices'!$C$12:$C$17,0),MATCH('Data Input - Option 4'!AS$7,'Energy Prices'!$F$11:$CJ$11,0))/100000,"")</f>
        <v/>
      </c>
      <c r="AT94" s="536" t="str">
        <f>IFERROR(AT86*INDEX('Energy Prices'!$F$12:$CJ$17,MATCH('Data Input - Option 4'!$D94,'Energy Prices'!$C$12:$C$17,0),MATCH('Data Input - Option 4'!AT$7,'Energy Prices'!$F$11:$CJ$11,0))/100000,"")</f>
        <v/>
      </c>
      <c r="AU94" s="536" t="str">
        <f>IFERROR(AU86*INDEX('Energy Prices'!$F$12:$CJ$17,MATCH('Data Input - Option 4'!$D94,'Energy Prices'!$C$12:$C$17,0),MATCH('Data Input - Option 4'!AU$7,'Energy Prices'!$F$11:$CJ$11,0))/100000,"")</f>
        <v/>
      </c>
      <c r="AV94" s="536" t="str">
        <f>IFERROR(AV86*INDEX('Energy Prices'!$F$12:$CJ$17,MATCH('Data Input - Option 4'!$D94,'Energy Prices'!$C$12:$C$17,0),MATCH('Data Input - Option 4'!AV$7,'Energy Prices'!$F$11:$CJ$11,0))/100000,"")</f>
        <v/>
      </c>
      <c r="AW94" s="536" t="str">
        <f>IFERROR(AW86*INDEX('Energy Prices'!$F$12:$CJ$17,MATCH('Data Input - Option 4'!$D94,'Energy Prices'!$C$12:$C$17,0),MATCH('Data Input - Option 4'!AW$7,'Energy Prices'!$F$11:$CJ$11,0))/100000,"")</f>
        <v/>
      </c>
      <c r="AX94" s="536" t="str">
        <f>IFERROR(AX86*INDEX('Energy Prices'!$F$12:$CJ$17,MATCH('Data Input - Option 4'!$D94,'Energy Prices'!$C$12:$C$17,0),MATCH('Data Input - Option 4'!AX$7,'Energy Prices'!$F$11:$CJ$11,0))/100000,"")</f>
        <v/>
      </c>
      <c r="AY94" s="536" t="str">
        <f>IFERROR(AY86*INDEX('Energy Prices'!$F$12:$CJ$17,MATCH('Data Input - Option 4'!$D94,'Energy Prices'!$C$12:$C$17,0),MATCH('Data Input - Option 4'!AY$7,'Energy Prices'!$F$11:$CJ$11,0))/100000,"")</f>
        <v/>
      </c>
      <c r="AZ94" s="536" t="str">
        <f>IFERROR(AZ86*INDEX('Energy Prices'!$F$12:$CJ$17,MATCH('Data Input - Option 4'!$D94,'Energy Prices'!$C$12:$C$17,0),MATCH('Data Input - Option 4'!AZ$7,'Energy Prices'!$F$11:$CJ$11,0))/100000,"")</f>
        <v/>
      </c>
      <c r="BA94" s="536" t="str">
        <f>IFERROR(BA86*INDEX('Energy Prices'!$F$12:$CJ$17,MATCH('Data Input - Option 4'!$D94,'Energy Prices'!$C$12:$C$17,0),MATCH('Data Input - Option 4'!BA$7,'Energy Prices'!$F$11:$CJ$11,0))/100000,"")</f>
        <v/>
      </c>
      <c r="BB94" s="536" t="str">
        <f>IFERROR(BB86*INDEX('Energy Prices'!$F$12:$CJ$17,MATCH('Data Input - Option 4'!$D94,'Energy Prices'!$C$12:$C$17,0),MATCH('Data Input - Option 4'!BB$7,'Energy Prices'!$F$11:$CJ$11,0))/100000,"")</f>
        <v/>
      </c>
      <c r="BC94" s="536" t="str">
        <f>IFERROR(BC86*INDEX('Energy Prices'!$F$12:$CJ$17,MATCH('Data Input - Option 4'!$D94,'Energy Prices'!$C$12:$C$17,0),MATCH('Data Input - Option 4'!BC$7,'Energy Prices'!$F$11:$CJ$11,0))/100000,"")</f>
        <v/>
      </c>
      <c r="BD94" s="536" t="str">
        <f>IFERROR(BD86*INDEX('Energy Prices'!$F$12:$CJ$17,MATCH('Data Input - Option 4'!$D94,'Energy Prices'!$C$12:$C$17,0),MATCH('Data Input - Option 4'!BD$7,'Energy Prices'!$F$11:$CJ$11,0))/100000,"")</f>
        <v/>
      </c>
      <c r="BE94" s="536" t="str">
        <f>IFERROR(BE86*INDEX('Energy Prices'!$F$12:$CJ$17,MATCH('Data Input - Option 4'!$D94,'Energy Prices'!$C$12:$C$17,0),MATCH('Data Input - Option 4'!BE$7,'Energy Prices'!$F$11:$CJ$11,0))/100000,"")</f>
        <v/>
      </c>
      <c r="BF94" s="536" t="str">
        <f>IFERROR(BF86*INDEX('Energy Prices'!$F$12:$CJ$17,MATCH('Data Input - Option 4'!$D94,'Energy Prices'!$C$12:$C$17,0),MATCH('Data Input - Option 4'!BF$7,'Energy Prices'!$F$11:$CJ$11,0))/100000,"")</f>
        <v/>
      </c>
      <c r="BG94" s="536" t="str">
        <f>IFERROR(BG86*INDEX('Energy Prices'!$F$12:$CJ$17,MATCH('Data Input - Option 4'!$D94,'Energy Prices'!$C$12:$C$17,0),MATCH('Data Input - Option 4'!BG$7,'Energy Prices'!$F$11:$CJ$11,0))/100000,"")</f>
        <v/>
      </c>
      <c r="BH94" s="536" t="str">
        <f>IFERROR(BH86*INDEX('Energy Prices'!$F$12:$CJ$17,MATCH('Data Input - Option 4'!$D94,'Energy Prices'!$C$12:$C$17,0),MATCH('Data Input - Option 4'!BH$7,'Energy Prices'!$F$11:$CJ$11,0))/100000,"")</f>
        <v/>
      </c>
      <c r="BI94" s="536" t="str">
        <f>IFERROR(BI86*INDEX('Energy Prices'!$F$12:$CJ$17,MATCH('Data Input - Option 4'!$D94,'Energy Prices'!$C$12:$C$17,0),MATCH('Data Input - Option 4'!BI$7,'Energy Prices'!$F$11:$CJ$11,0))/100000,"")</f>
        <v/>
      </c>
      <c r="BJ94" s="536" t="str">
        <f>IFERROR(BJ86*INDEX('Energy Prices'!$F$12:$CJ$17,MATCH('Data Input - Option 4'!$D94,'Energy Prices'!$C$12:$C$17,0),MATCH('Data Input - Option 4'!BJ$7,'Energy Prices'!$F$11:$CJ$11,0))/100000,"")</f>
        <v/>
      </c>
      <c r="BK94" s="536" t="str">
        <f>IFERROR(BK86*INDEX('Energy Prices'!$F$12:$CJ$17,MATCH('Data Input - Option 4'!$D94,'Energy Prices'!$C$12:$C$17,0),MATCH('Data Input - Option 4'!BK$7,'Energy Prices'!$F$11:$CJ$11,0))/100000,"")</f>
        <v/>
      </c>
      <c r="BL94" s="536" t="str">
        <f>IFERROR(BL86*INDEX('Energy Prices'!$F$12:$CJ$17,MATCH('Data Input - Option 4'!$D94,'Energy Prices'!$C$12:$C$17,0),MATCH('Data Input - Option 4'!BL$7,'Energy Prices'!$F$11:$CJ$11,0))/100000,"")</f>
        <v/>
      </c>
      <c r="BM94" s="536" t="str">
        <f>IFERROR(BM86*INDEX('Energy Prices'!$F$12:$CJ$17,MATCH('Data Input - Option 4'!$D94,'Energy Prices'!$C$12:$C$17,0),MATCH('Data Input - Option 4'!BM$7,'Energy Prices'!$F$11:$CJ$11,0))/100000,"")</f>
        <v/>
      </c>
      <c r="BN94" s="536" t="str">
        <f>IFERROR(BN86*INDEX('Energy Prices'!$F$12:$CJ$17,MATCH('Data Input - Option 4'!$D94,'Energy Prices'!$C$12:$C$17,0),MATCH('Data Input - Option 4'!BN$7,'Energy Prices'!$F$11:$CJ$11,0))/100000,"")</f>
        <v/>
      </c>
      <c r="BO94" s="536" t="str">
        <f>IFERROR(BO86*INDEX('Energy Prices'!$F$12:$CJ$17,MATCH('Data Input - Option 4'!$D94,'Energy Prices'!$C$12:$C$17,0),MATCH('Data Input - Option 4'!BO$7,'Energy Prices'!$F$11:$CJ$11,0))/100000,"")</f>
        <v/>
      </c>
      <c r="BP94" s="536" t="str">
        <f>IFERROR(BP86*INDEX('Energy Prices'!$F$12:$CJ$17,MATCH('Data Input - Option 4'!$D94,'Energy Prices'!$C$12:$C$17,0),MATCH('Data Input - Option 4'!BP$7,'Energy Prices'!$F$11:$CJ$11,0))/100000,"")</f>
        <v/>
      </c>
      <c r="BQ94" s="536" t="str">
        <f>IFERROR(BQ86*INDEX('Energy Prices'!$F$12:$CJ$17,MATCH('Data Input - Option 4'!$D94,'Energy Prices'!$C$12:$C$17,0),MATCH('Data Input - Option 4'!BQ$7,'Energy Prices'!$F$11:$CJ$11,0))/100000,"")</f>
        <v/>
      </c>
      <c r="BR94" s="536" t="str">
        <f>IFERROR(BR86*INDEX('Energy Prices'!$F$12:$CJ$17,MATCH('Data Input - Option 4'!$D94,'Energy Prices'!$C$12:$C$17,0),MATCH('Data Input - Option 4'!BR$7,'Energy Prices'!$F$11:$CJ$11,0))/100000,"")</f>
        <v/>
      </c>
      <c r="BS94" s="536" t="str">
        <f>IFERROR(BS86*INDEX('Energy Prices'!$F$12:$CJ$17,MATCH('Data Input - Option 4'!$D94,'Energy Prices'!$C$12:$C$17,0),MATCH('Data Input - Option 4'!BS$7,'Energy Prices'!$F$11:$CJ$11,0))/100000,"")</f>
        <v/>
      </c>
      <c r="BT94" s="536" t="str">
        <f>IFERROR(BT86*INDEX('Energy Prices'!$F$12:$CJ$17,MATCH('Data Input - Option 4'!$D94,'Energy Prices'!$C$12:$C$17,0),MATCH('Data Input - Option 4'!BT$7,'Energy Prices'!$F$11:$CJ$11,0))/100000,"")</f>
        <v/>
      </c>
      <c r="BU94" s="536" t="str">
        <f>IFERROR(BU86*INDEX('Energy Prices'!$F$12:$CJ$17,MATCH('Data Input - Option 4'!$D94,'Energy Prices'!$C$12:$C$17,0),MATCH('Data Input - Option 4'!BU$7,'Energy Prices'!$F$11:$CJ$11,0))/100000,"")</f>
        <v/>
      </c>
      <c r="BV94" s="536" t="str">
        <f>IFERROR(BV86*INDEX('Energy Prices'!$F$12:$CJ$17,MATCH('Data Input - Option 4'!$D94,'Energy Prices'!$C$12:$C$17,0),MATCH('Data Input - Option 4'!BV$7,'Energy Prices'!$F$11:$CJ$11,0))/100000,"")</f>
        <v/>
      </c>
      <c r="BW94" s="536" t="str">
        <f>IFERROR(BW86*INDEX('Energy Prices'!$F$12:$CJ$17,MATCH('Data Input - Option 4'!$D94,'Energy Prices'!$C$12:$C$17,0),MATCH('Data Input - Option 4'!BW$7,'Energy Prices'!$F$11:$CJ$11,0))/100000,"")</f>
        <v/>
      </c>
      <c r="BX94" s="536" t="str">
        <f>IFERROR(BX86*INDEX('Energy Prices'!$F$12:$CJ$17,MATCH('Data Input - Option 4'!$D94,'Energy Prices'!$C$12:$C$17,0),MATCH('Data Input - Option 4'!BX$7,'Energy Prices'!$F$11:$CJ$11,0))/100000,"")</f>
        <v/>
      </c>
      <c r="BY94" s="536" t="str">
        <f>IFERROR(BY86*INDEX('Energy Prices'!$F$12:$CJ$17,MATCH('Data Input - Option 4'!$D94,'Energy Prices'!$C$12:$C$17,0),MATCH('Data Input - Option 4'!BY$7,'Energy Prices'!$F$11:$CJ$11,0))/100000,"")</f>
        <v/>
      </c>
      <c r="BZ94" s="536" t="str">
        <f>IFERROR(BZ86*INDEX('Energy Prices'!$F$12:$CJ$17,MATCH('Data Input - Option 4'!$D94,'Energy Prices'!$C$12:$C$17,0),MATCH('Data Input - Option 4'!BZ$7,'Energy Prices'!$F$11:$CJ$11,0))/100000,"")</f>
        <v/>
      </c>
      <c r="CA94" s="536" t="str">
        <f>IFERROR(CA86*INDEX('Energy Prices'!$F$12:$CJ$17,MATCH('Data Input - Option 4'!$D94,'Energy Prices'!$C$12:$C$17,0),MATCH('Data Input - Option 4'!CA$7,'Energy Prices'!$F$11:$CJ$11,0))/100000,"")</f>
        <v/>
      </c>
      <c r="CB94" s="536" t="str">
        <f>IFERROR(CB86*INDEX('Energy Prices'!$F$12:$CJ$17,MATCH('Data Input - Option 4'!$D94,'Energy Prices'!$C$12:$C$17,0),MATCH('Data Input - Option 4'!CB$7,'Energy Prices'!$F$11:$CJ$11,0))/100000,"")</f>
        <v/>
      </c>
      <c r="CC94" s="536" t="str">
        <f>IFERROR(CC86*INDEX('Energy Prices'!$F$12:$CJ$17,MATCH('Data Input - Option 4'!$D94,'Energy Prices'!$C$12:$C$17,0),MATCH('Data Input - Option 4'!CC$7,'Energy Prices'!$F$11:$CJ$11,0))/100000,"")</f>
        <v/>
      </c>
      <c r="CD94" s="536" t="str">
        <f>IFERROR(CD86*INDEX('Energy Prices'!$F$12:$CJ$17,MATCH('Data Input - Option 4'!$D94,'Energy Prices'!$C$12:$C$17,0),MATCH('Data Input - Option 4'!CD$7,'Energy Prices'!$F$11:$CJ$11,0))/100000,"")</f>
        <v/>
      </c>
      <c r="CE94" s="536" t="str">
        <f>IFERROR(CE86*INDEX('Energy Prices'!$F$12:$CJ$17,MATCH('Data Input - Option 4'!$D94,'Energy Prices'!$C$12:$C$17,0),MATCH('Data Input - Option 4'!CE$7,'Energy Prices'!$F$11:$CJ$11,0))/100000,"")</f>
        <v/>
      </c>
      <c r="CF94" s="536" t="str">
        <f>IFERROR(CF86*INDEX('Energy Prices'!$F$12:$CJ$17,MATCH('Data Input - Option 4'!$D94,'Energy Prices'!$C$12:$C$17,0),MATCH('Data Input - Option 4'!CF$7,'Energy Prices'!$F$11:$CJ$11,0))/100000,"")</f>
        <v/>
      </c>
      <c r="CG94" s="536" t="str">
        <f>IFERROR(CG86*INDEX('Energy Prices'!$F$12:$CJ$17,MATCH('Data Input - Option 4'!$D94,'Energy Prices'!$C$12:$C$17,0),MATCH('Data Input - Option 4'!CG$7,'Energy Prices'!$F$11:$CJ$11,0))/100000,"")</f>
        <v/>
      </c>
      <c r="CH94" s="536" t="str">
        <f>IFERROR(CH86*INDEX('Energy Prices'!$F$12:$CJ$17,MATCH('Data Input - Option 4'!$D94,'Energy Prices'!$C$12:$C$17,0),MATCH('Data Input - Option 4'!CH$7,'Energy Prices'!$F$11:$CJ$11,0))/100000,"")</f>
        <v/>
      </c>
      <c r="CI94" s="536" t="str">
        <f>IFERROR(CI86*INDEX('Energy Prices'!$F$12:$CJ$17,MATCH('Data Input - Option 4'!$D94,'Energy Prices'!$C$12:$C$17,0),MATCH('Data Input - Option 4'!CI$7,'Energy Prices'!$F$11:$CJ$11,0))/100000,"")</f>
        <v/>
      </c>
      <c r="CJ94" s="536" t="str">
        <f>IFERROR(CJ86*INDEX('Energy Prices'!$F$12:$CJ$17,MATCH('Data Input - Option 4'!$D94,'Energy Prices'!$C$12:$C$17,0),MATCH('Data Input - Option 4'!CJ$7,'Energy Prices'!$F$11:$CJ$11,0))/100000,"")</f>
        <v/>
      </c>
      <c r="CK94" s="536" t="str">
        <f>IFERROR(CK86*INDEX('Energy Prices'!$F$12:$CJ$17,MATCH('Data Input - Option 4'!$D94,'Energy Prices'!$C$12:$C$17,0),MATCH('Data Input - Option 4'!CK$7,'Energy Prices'!$F$11:$CJ$11,0))/100000,"")</f>
        <v/>
      </c>
      <c r="CL94" s="536" t="str">
        <f>IFERROR(CL86*INDEX('Energy Prices'!$F$12:$CJ$17,MATCH('Data Input - Option 4'!$D94,'Energy Prices'!$C$12:$C$17,0),MATCH('Data Input - Option 4'!CL$7,'Energy Prices'!$F$11:$CJ$11,0))/100000,"")</f>
        <v/>
      </c>
      <c r="CM94" s="536" t="str">
        <f>IFERROR(CM86*INDEX('Energy Prices'!$F$12:$CJ$17,MATCH('Data Input - Option 4'!$D94,'Energy Prices'!$C$12:$C$17,0),MATCH('Data Input - Option 4'!CM$7,'Energy Prices'!$F$11:$CJ$11,0))/100000,"")</f>
        <v/>
      </c>
      <c r="CN94" s="536" t="str">
        <f>IFERROR(CN86*INDEX('Energy Prices'!$F$12:$CJ$17,MATCH('Data Input - Option 4'!$D94,'Energy Prices'!$C$12:$C$17,0),MATCH('Data Input - Option 4'!CN$7,'Energy Prices'!$F$11:$CJ$11,0))/100000,"")</f>
        <v/>
      </c>
      <c r="CO94" s="536" t="str">
        <f>IFERROR(CO86*INDEX('Energy Prices'!$F$12:$CJ$17,MATCH('Data Input - Option 4'!$D94,'Energy Prices'!$C$12:$C$17,0),MATCH('Data Input - Option 4'!CO$7,'Energy Prices'!$F$11:$CJ$11,0))/100000,"")</f>
        <v/>
      </c>
      <c r="CP94" s="536" t="str">
        <f>IFERROR(CP86*INDEX('Energy Prices'!$F$12:$CJ$17,MATCH('Data Input - Option 4'!$D94,'Energy Prices'!$C$12:$C$17,0),MATCH('Data Input - Option 4'!CP$7,'Energy Prices'!$F$11:$CJ$11,0))/100000,"")</f>
        <v/>
      </c>
      <c r="CQ94" s="536" t="str">
        <f>IFERROR(CQ86*INDEX('Energy Prices'!$F$12:$CJ$17,MATCH('Data Input - Option 4'!$D94,'Energy Prices'!$C$12:$C$17,0),MATCH('Data Input - Option 4'!CQ$7,'Energy Prices'!$F$11:$CJ$11,0))/100000,"")</f>
        <v/>
      </c>
      <c r="CR94" s="536" t="str">
        <f>IFERROR(CR86*INDEX('Energy Prices'!$F$12:$CJ$17,MATCH('Data Input - Option 4'!$D94,'Energy Prices'!$C$12:$C$17,0),MATCH('Data Input - Option 4'!CR$7,'Energy Prices'!$F$11:$CJ$11,0))/100000,"")</f>
        <v/>
      </c>
      <c r="CS94" s="536" t="str">
        <f>IFERROR(CS86*INDEX('Energy Prices'!$F$12:$CJ$17,MATCH('Data Input - Option 4'!$D94,'Energy Prices'!$C$12:$C$17,0),MATCH('Data Input - Option 4'!CS$7,'Energy Prices'!$F$11:$CJ$11,0))/100000,"")</f>
        <v/>
      </c>
      <c r="CT94" s="536" t="str">
        <f>IFERROR(CT86*INDEX('Energy Prices'!$F$12:$CJ$17,MATCH('Data Input - Option 4'!$D94,'Energy Prices'!$C$12:$C$17,0),MATCH('Data Input - Option 4'!CT$7,'Energy Prices'!$F$11:$CJ$11,0))/100000,"")</f>
        <v/>
      </c>
      <c r="CU94" s="536" t="str">
        <f>IFERROR(CU86*INDEX('Energy Prices'!$F$12:$CJ$17,MATCH('Data Input - Option 4'!$D94,'Energy Prices'!$C$12:$C$17,0),MATCH('Data Input - Option 4'!CU$7,'Energy Prices'!$F$11:$CJ$11,0))/100000,"")</f>
        <v/>
      </c>
      <c r="CV94" s="536" t="str">
        <f>IFERROR(CV86*INDEX('Energy Prices'!$F$12:$CJ$17,MATCH('Data Input - Option 4'!$D94,'Energy Prices'!$C$12:$C$17,0),MATCH('Data Input - Option 4'!CV$7,'Energy Prices'!$F$11:$CJ$11,0))/100000,"")</f>
        <v/>
      </c>
      <c r="CW94" s="536" t="str">
        <f>IFERROR(CW86*INDEX('Energy Prices'!$F$12:$CJ$17,MATCH('Data Input - Option 4'!$D94,'Energy Prices'!$C$12:$C$17,0),MATCH('Data Input - Option 4'!CW$7,'Energy Prices'!$F$11:$CJ$11,0))/100000,"")</f>
        <v/>
      </c>
      <c r="CX94" s="536" t="str">
        <f>IFERROR(CX86*INDEX('Energy Prices'!$F$12:$CJ$17,MATCH('Data Input - Option 4'!$D94,'Energy Prices'!$C$12:$C$17,0),MATCH('Data Input - Option 4'!CX$7,'Energy Prices'!$F$11:$CJ$11,0))/100000,"")</f>
        <v/>
      </c>
      <c r="CY94" s="536" t="str">
        <f>IFERROR(CY86*INDEX('Energy Prices'!$F$12:$CJ$17,MATCH('Data Input - Option 4'!$D94,'Energy Prices'!$C$12:$C$17,0),MATCH('Data Input - Option 4'!CY$7,'Energy Prices'!$F$11:$CJ$11,0))/100000,"")</f>
        <v/>
      </c>
      <c r="CZ94" s="536" t="str">
        <f>IFERROR(CZ86*INDEX('Energy Prices'!$F$12:$CJ$17,MATCH('Data Input - Option 4'!$D94,'Energy Prices'!$C$12:$C$17,0),MATCH('Data Input - Option 4'!CZ$7,'Energy Prices'!$F$11:$CJ$11,0))/100000,"")</f>
        <v/>
      </c>
      <c r="DA94" s="536" t="str">
        <f>IFERROR(DA86*INDEX('Energy Prices'!$F$12:$CJ$17,MATCH('Data Input - Option 4'!$D94,'Energy Prices'!$C$12:$C$17,0),MATCH('Data Input - Option 4'!DA$7,'Energy Prices'!$F$11:$CJ$11,0))/100000,"")</f>
        <v/>
      </c>
      <c r="DB94" s="536" t="str">
        <f>IFERROR(DB86*INDEX('Energy Prices'!$F$12:$CJ$17,MATCH('Data Input - Option 4'!$D94,'Energy Prices'!$C$12:$C$17,0),MATCH('Data Input - Option 4'!DB$7,'Energy Prices'!$F$11:$CJ$11,0))/100000,"")</f>
        <v/>
      </c>
      <c r="DC94" s="536" t="str">
        <f>IFERROR(DC86*INDEX('Energy Prices'!$F$12:$CJ$17,MATCH('Data Input - Option 4'!$D94,'Energy Prices'!$C$12:$C$17,0),MATCH('Data Input - Option 4'!DC$7,'Energy Prices'!$F$11:$CJ$11,0))/100000,"")</f>
        <v/>
      </c>
      <c r="DD94" s="225"/>
      <c r="DE94" s="220"/>
    </row>
    <row r="95" spans="2:109" x14ac:dyDescent="0.25">
      <c r="B95" s="217"/>
      <c r="C95" s="263"/>
      <c r="D95" s="226" t="str">
        <f t="shared" si="6"/>
        <v>Gas Oil</v>
      </c>
      <c r="E95" s="219" t="s">
        <v>1117</v>
      </c>
      <c r="F95" s="276" t="s">
        <v>571</v>
      </c>
      <c r="G95" s="276"/>
      <c r="H95" s="536" t="str">
        <f>IFERROR(H87*INDEX('Energy Prices'!$F$12:$CJ$17,MATCH('Data Input - Option 4'!$D95,'Energy Prices'!$C$12:$C$17,0),MATCH('Data Input - Option 4'!H$7,'Energy Prices'!$F$11:$CJ$11,0))/100000,"")</f>
        <v/>
      </c>
      <c r="I95" s="536" t="str">
        <f>IFERROR(I87*INDEX('Energy Prices'!$F$12:$CJ$17,MATCH('Data Input - Option 4'!$D95,'Energy Prices'!$C$12:$C$17,0),MATCH('Data Input - Option 4'!I$7,'Energy Prices'!$F$11:$CJ$11,0))/100000,"")</f>
        <v/>
      </c>
      <c r="J95" s="536" t="str">
        <f>IFERROR(J87*INDEX('Energy Prices'!$F$12:$CJ$17,MATCH('Data Input - Option 4'!$D95,'Energy Prices'!$C$12:$C$17,0),MATCH('Data Input - Option 4'!J$7,'Energy Prices'!$F$11:$CJ$11,0))/100000,"")</f>
        <v/>
      </c>
      <c r="K95" s="536" t="str">
        <f>IFERROR(K87*INDEX('Energy Prices'!$F$12:$CJ$17,MATCH('Data Input - Option 4'!$D95,'Energy Prices'!$C$12:$C$17,0),MATCH('Data Input - Option 4'!K$7,'Energy Prices'!$F$11:$CJ$11,0))/100000,"")</f>
        <v/>
      </c>
      <c r="L95" s="536" t="str">
        <f>IFERROR(L87*INDEX('Energy Prices'!$F$12:$CJ$17,MATCH('Data Input - Option 4'!$D95,'Energy Prices'!$C$12:$C$17,0),MATCH('Data Input - Option 4'!L$7,'Energy Prices'!$F$11:$CJ$11,0))/100000,"")</f>
        <v/>
      </c>
      <c r="M95" s="536" t="str">
        <f>IFERROR(M87*INDEX('Energy Prices'!$F$12:$CJ$17,MATCH('Data Input - Option 4'!$D95,'Energy Prices'!$C$12:$C$17,0),MATCH('Data Input - Option 4'!M$7,'Energy Prices'!$F$11:$CJ$11,0))/100000,"")</f>
        <v/>
      </c>
      <c r="N95" s="536" t="str">
        <f>IFERROR(N87*INDEX('Energy Prices'!$F$12:$CJ$17,MATCH('Data Input - Option 4'!$D95,'Energy Prices'!$C$12:$C$17,0),MATCH('Data Input - Option 4'!N$7,'Energy Prices'!$F$11:$CJ$11,0))/100000,"")</f>
        <v/>
      </c>
      <c r="O95" s="536" t="str">
        <f>IFERROR(O87*INDEX('Energy Prices'!$F$12:$CJ$17,MATCH('Data Input - Option 4'!$D95,'Energy Prices'!$C$12:$C$17,0),MATCH('Data Input - Option 4'!O$7,'Energy Prices'!$F$11:$CJ$11,0))/100000,"")</f>
        <v/>
      </c>
      <c r="P95" s="536" t="str">
        <f>IFERROR(P87*INDEX('Energy Prices'!$F$12:$CJ$17,MATCH('Data Input - Option 4'!$D95,'Energy Prices'!$C$12:$C$17,0),MATCH('Data Input - Option 4'!P$7,'Energy Prices'!$F$11:$CJ$11,0))/100000,"")</f>
        <v/>
      </c>
      <c r="Q95" s="536" t="str">
        <f>IFERROR(Q87*INDEX('Energy Prices'!$F$12:$CJ$17,MATCH('Data Input - Option 4'!$D95,'Energy Prices'!$C$12:$C$17,0),MATCH('Data Input - Option 4'!Q$7,'Energy Prices'!$F$11:$CJ$11,0))/100000,"")</f>
        <v/>
      </c>
      <c r="R95" s="536" t="str">
        <f>IFERROR(R87*INDEX('Energy Prices'!$F$12:$CJ$17,MATCH('Data Input - Option 4'!$D95,'Energy Prices'!$C$12:$C$17,0),MATCH('Data Input - Option 4'!R$7,'Energy Prices'!$F$11:$CJ$11,0))/100000,"")</f>
        <v/>
      </c>
      <c r="S95" s="536" t="str">
        <f>IFERROR(S87*INDEX('Energy Prices'!$F$12:$CJ$17,MATCH('Data Input - Option 4'!$D95,'Energy Prices'!$C$12:$C$17,0),MATCH('Data Input - Option 4'!S$7,'Energy Prices'!$F$11:$CJ$11,0))/100000,"")</f>
        <v/>
      </c>
      <c r="T95" s="536" t="str">
        <f>IFERROR(T87*INDEX('Energy Prices'!$F$12:$CJ$17,MATCH('Data Input - Option 4'!$D95,'Energy Prices'!$C$12:$C$17,0),MATCH('Data Input - Option 4'!T$7,'Energy Prices'!$F$11:$CJ$11,0))/100000,"")</f>
        <v/>
      </c>
      <c r="U95" s="536" t="str">
        <f>IFERROR(U87*INDEX('Energy Prices'!$F$12:$CJ$17,MATCH('Data Input - Option 4'!$D95,'Energy Prices'!$C$12:$C$17,0),MATCH('Data Input - Option 4'!U$7,'Energy Prices'!$F$11:$CJ$11,0))/100000,"")</f>
        <v/>
      </c>
      <c r="V95" s="536" t="str">
        <f>IFERROR(V87*INDEX('Energy Prices'!$F$12:$CJ$17,MATCH('Data Input - Option 4'!$D95,'Energy Prices'!$C$12:$C$17,0),MATCH('Data Input - Option 4'!V$7,'Energy Prices'!$F$11:$CJ$11,0))/100000,"")</f>
        <v/>
      </c>
      <c r="W95" s="536" t="str">
        <f>IFERROR(W87*INDEX('Energy Prices'!$F$12:$CJ$17,MATCH('Data Input - Option 4'!$D95,'Energy Prices'!$C$12:$C$17,0),MATCH('Data Input - Option 4'!W$7,'Energy Prices'!$F$11:$CJ$11,0))/100000,"")</f>
        <v/>
      </c>
      <c r="X95" s="536" t="str">
        <f>IFERROR(X87*INDEX('Energy Prices'!$F$12:$CJ$17,MATCH('Data Input - Option 4'!$D95,'Energy Prices'!$C$12:$C$17,0),MATCH('Data Input - Option 4'!X$7,'Energy Prices'!$F$11:$CJ$11,0))/100000,"")</f>
        <v/>
      </c>
      <c r="Y95" s="536" t="str">
        <f>IFERROR(Y87*INDEX('Energy Prices'!$F$12:$CJ$17,MATCH('Data Input - Option 4'!$D95,'Energy Prices'!$C$12:$C$17,0),MATCH('Data Input - Option 4'!Y$7,'Energy Prices'!$F$11:$CJ$11,0))/100000,"")</f>
        <v/>
      </c>
      <c r="Z95" s="536" t="str">
        <f>IFERROR(Z87*INDEX('Energy Prices'!$F$12:$CJ$17,MATCH('Data Input - Option 4'!$D95,'Energy Prices'!$C$12:$C$17,0),MATCH('Data Input - Option 4'!Z$7,'Energy Prices'!$F$11:$CJ$11,0))/100000,"")</f>
        <v/>
      </c>
      <c r="AA95" s="536" t="str">
        <f>IFERROR(AA87*INDEX('Energy Prices'!$F$12:$CJ$17,MATCH('Data Input - Option 4'!$D95,'Energy Prices'!$C$12:$C$17,0),MATCH('Data Input - Option 4'!AA$7,'Energy Prices'!$F$11:$CJ$11,0))/100000,"")</f>
        <v/>
      </c>
      <c r="AB95" s="536" t="str">
        <f>IFERROR(AB87*INDEX('Energy Prices'!$F$12:$CJ$17,MATCH('Data Input - Option 4'!$D95,'Energy Prices'!$C$12:$C$17,0),MATCH('Data Input - Option 4'!AB$7,'Energy Prices'!$F$11:$CJ$11,0))/100000,"")</f>
        <v/>
      </c>
      <c r="AC95" s="536" t="str">
        <f>IFERROR(AC87*INDEX('Energy Prices'!$F$12:$CJ$17,MATCH('Data Input - Option 4'!$D95,'Energy Prices'!$C$12:$C$17,0),MATCH('Data Input - Option 4'!AC$7,'Energy Prices'!$F$11:$CJ$11,0))/100000,"")</f>
        <v/>
      </c>
      <c r="AD95" s="536" t="str">
        <f>IFERROR(AD87*INDEX('Energy Prices'!$F$12:$CJ$17,MATCH('Data Input - Option 4'!$D95,'Energy Prices'!$C$12:$C$17,0),MATCH('Data Input - Option 4'!AD$7,'Energy Prices'!$F$11:$CJ$11,0))/100000,"")</f>
        <v/>
      </c>
      <c r="AE95" s="536" t="str">
        <f>IFERROR(AE87*INDEX('Energy Prices'!$F$12:$CJ$17,MATCH('Data Input - Option 4'!$D95,'Energy Prices'!$C$12:$C$17,0),MATCH('Data Input - Option 4'!AE$7,'Energy Prices'!$F$11:$CJ$11,0))/100000,"")</f>
        <v/>
      </c>
      <c r="AF95" s="536" t="str">
        <f>IFERROR(AF87*INDEX('Energy Prices'!$F$12:$CJ$17,MATCH('Data Input - Option 4'!$D95,'Energy Prices'!$C$12:$C$17,0),MATCH('Data Input - Option 4'!AF$7,'Energy Prices'!$F$11:$CJ$11,0))/100000,"")</f>
        <v/>
      </c>
      <c r="AG95" s="536" t="str">
        <f>IFERROR(AG87*INDEX('Energy Prices'!$F$12:$CJ$17,MATCH('Data Input - Option 4'!$D95,'Energy Prices'!$C$12:$C$17,0),MATCH('Data Input - Option 4'!AG$7,'Energy Prices'!$F$11:$CJ$11,0))/100000,"")</f>
        <v/>
      </c>
      <c r="AH95" s="536" t="str">
        <f>IFERROR(AH87*INDEX('Energy Prices'!$F$12:$CJ$17,MATCH('Data Input - Option 4'!$D95,'Energy Prices'!$C$12:$C$17,0),MATCH('Data Input - Option 4'!AH$7,'Energy Prices'!$F$11:$CJ$11,0))/100000,"")</f>
        <v/>
      </c>
      <c r="AI95" s="536" t="str">
        <f>IFERROR(AI87*INDEX('Energy Prices'!$F$12:$CJ$17,MATCH('Data Input - Option 4'!$D95,'Energy Prices'!$C$12:$C$17,0),MATCH('Data Input - Option 4'!AI$7,'Energy Prices'!$F$11:$CJ$11,0))/100000,"")</f>
        <v/>
      </c>
      <c r="AJ95" s="536" t="str">
        <f>IFERROR(AJ87*INDEX('Energy Prices'!$F$12:$CJ$17,MATCH('Data Input - Option 4'!$D95,'Energy Prices'!$C$12:$C$17,0),MATCH('Data Input - Option 4'!AJ$7,'Energy Prices'!$F$11:$CJ$11,0))/100000,"")</f>
        <v/>
      </c>
      <c r="AK95" s="536" t="str">
        <f>IFERROR(AK87*INDEX('Energy Prices'!$F$12:$CJ$17,MATCH('Data Input - Option 4'!$D95,'Energy Prices'!$C$12:$C$17,0),MATCH('Data Input - Option 4'!AK$7,'Energy Prices'!$F$11:$CJ$11,0))/100000,"")</f>
        <v/>
      </c>
      <c r="AL95" s="536" t="str">
        <f>IFERROR(AL87*INDEX('Energy Prices'!$F$12:$CJ$17,MATCH('Data Input - Option 4'!$D95,'Energy Prices'!$C$12:$C$17,0),MATCH('Data Input - Option 4'!AL$7,'Energy Prices'!$F$11:$CJ$11,0))/100000,"")</f>
        <v/>
      </c>
      <c r="AM95" s="536" t="str">
        <f>IFERROR(AM87*INDEX('Energy Prices'!$F$12:$CJ$17,MATCH('Data Input - Option 4'!$D95,'Energy Prices'!$C$12:$C$17,0),MATCH('Data Input - Option 4'!AM$7,'Energy Prices'!$F$11:$CJ$11,0))/100000,"")</f>
        <v/>
      </c>
      <c r="AN95" s="536" t="str">
        <f>IFERROR(AN87*INDEX('Energy Prices'!$F$12:$CJ$17,MATCH('Data Input - Option 4'!$D95,'Energy Prices'!$C$12:$C$17,0),MATCH('Data Input - Option 4'!AN$7,'Energy Prices'!$F$11:$CJ$11,0))/100000,"")</f>
        <v/>
      </c>
      <c r="AO95" s="536" t="str">
        <f>IFERROR(AO87*INDEX('Energy Prices'!$F$12:$CJ$17,MATCH('Data Input - Option 4'!$D95,'Energy Prices'!$C$12:$C$17,0),MATCH('Data Input - Option 4'!AO$7,'Energy Prices'!$F$11:$CJ$11,0))/100000,"")</f>
        <v/>
      </c>
      <c r="AP95" s="536" t="str">
        <f>IFERROR(AP87*INDEX('Energy Prices'!$F$12:$CJ$17,MATCH('Data Input - Option 4'!$D95,'Energy Prices'!$C$12:$C$17,0),MATCH('Data Input - Option 4'!AP$7,'Energy Prices'!$F$11:$CJ$11,0))/100000,"")</f>
        <v/>
      </c>
      <c r="AQ95" s="536" t="str">
        <f>IFERROR(AQ87*INDEX('Energy Prices'!$F$12:$CJ$17,MATCH('Data Input - Option 4'!$D95,'Energy Prices'!$C$12:$C$17,0),MATCH('Data Input - Option 4'!AQ$7,'Energy Prices'!$F$11:$CJ$11,0))/100000,"")</f>
        <v/>
      </c>
      <c r="AR95" s="536" t="str">
        <f>IFERROR(AR87*INDEX('Energy Prices'!$F$12:$CJ$17,MATCH('Data Input - Option 4'!$D95,'Energy Prices'!$C$12:$C$17,0),MATCH('Data Input - Option 4'!AR$7,'Energy Prices'!$F$11:$CJ$11,0))/100000,"")</f>
        <v/>
      </c>
      <c r="AS95" s="536" t="str">
        <f>IFERROR(AS87*INDEX('Energy Prices'!$F$12:$CJ$17,MATCH('Data Input - Option 4'!$D95,'Energy Prices'!$C$12:$C$17,0),MATCH('Data Input - Option 4'!AS$7,'Energy Prices'!$F$11:$CJ$11,0))/100000,"")</f>
        <v/>
      </c>
      <c r="AT95" s="536" t="str">
        <f>IFERROR(AT87*INDEX('Energy Prices'!$F$12:$CJ$17,MATCH('Data Input - Option 4'!$D95,'Energy Prices'!$C$12:$C$17,0),MATCH('Data Input - Option 4'!AT$7,'Energy Prices'!$F$11:$CJ$11,0))/100000,"")</f>
        <v/>
      </c>
      <c r="AU95" s="536" t="str">
        <f>IFERROR(AU87*INDEX('Energy Prices'!$F$12:$CJ$17,MATCH('Data Input - Option 4'!$D95,'Energy Prices'!$C$12:$C$17,0),MATCH('Data Input - Option 4'!AU$7,'Energy Prices'!$F$11:$CJ$11,0))/100000,"")</f>
        <v/>
      </c>
      <c r="AV95" s="536" t="str">
        <f>IFERROR(AV87*INDEX('Energy Prices'!$F$12:$CJ$17,MATCH('Data Input - Option 4'!$D95,'Energy Prices'!$C$12:$C$17,0),MATCH('Data Input - Option 4'!AV$7,'Energy Prices'!$F$11:$CJ$11,0))/100000,"")</f>
        <v/>
      </c>
      <c r="AW95" s="536" t="str">
        <f>IFERROR(AW87*INDEX('Energy Prices'!$F$12:$CJ$17,MATCH('Data Input - Option 4'!$D95,'Energy Prices'!$C$12:$C$17,0),MATCH('Data Input - Option 4'!AW$7,'Energy Prices'!$F$11:$CJ$11,0))/100000,"")</f>
        <v/>
      </c>
      <c r="AX95" s="536" t="str">
        <f>IFERROR(AX87*INDEX('Energy Prices'!$F$12:$CJ$17,MATCH('Data Input - Option 4'!$D95,'Energy Prices'!$C$12:$C$17,0),MATCH('Data Input - Option 4'!AX$7,'Energy Prices'!$F$11:$CJ$11,0))/100000,"")</f>
        <v/>
      </c>
      <c r="AY95" s="536" t="str">
        <f>IFERROR(AY87*INDEX('Energy Prices'!$F$12:$CJ$17,MATCH('Data Input - Option 4'!$D95,'Energy Prices'!$C$12:$C$17,0),MATCH('Data Input - Option 4'!AY$7,'Energy Prices'!$F$11:$CJ$11,0))/100000,"")</f>
        <v/>
      </c>
      <c r="AZ95" s="536" t="str">
        <f>IFERROR(AZ87*INDEX('Energy Prices'!$F$12:$CJ$17,MATCH('Data Input - Option 4'!$D95,'Energy Prices'!$C$12:$C$17,0),MATCH('Data Input - Option 4'!AZ$7,'Energy Prices'!$F$11:$CJ$11,0))/100000,"")</f>
        <v/>
      </c>
      <c r="BA95" s="536" t="str">
        <f>IFERROR(BA87*INDEX('Energy Prices'!$F$12:$CJ$17,MATCH('Data Input - Option 4'!$D95,'Energy Prices'!$C$12:$C$17,0),MATCH('Data Input - Option 4'!BA$7,'Energy Prices'!$F$11:$CJ$11,0))/100000,"")</f>
        <v/>
      </c>
      <c r="BB95" s="536" t="str">
        <f>IFERROR(BB87*INDEX('Energy Prices'!$F$12:$CJ$17,MATCH('Data Input - Option 4'!$D95,'Energy Prices'!$C$12:$C$17,0),MATCH('Data Input - Option 4'!BB$7,'Energy Prices'!$F$11:$CJ$11,0))/100000,"")</f>
        <v/>
      </c>
      <c r="BC95" s="536" t="str">
        <f>IFERROR(BC87*INDEX('Energy Prices'!$F$12:$CJ$17,MATCH('Data Input - Option 4'!$D95,'Energy Prices'!$C$12:$C$17,0),MATCH('Data Input - Option 4'!BC$7,'Energy Prices'!$F$11:$CJ$11,0))/100000,"")</f>
        <v/>
      </c>
      <c r="BD95" s="536" t="str">
        <f>IFERROR(BD87*INDEX('Energy Prices'!$F$12:$CJ$17,MATCH('Data Input - Option 4'!$D95,'Energy Prices'!$C$12:$C$17,0),MATCH('Data Input - Option 4'!BD$7,'Energy Prices'!$F$11:$CJ$11,0))/100000,"")</f>
        <v/>
      </c>
      <c r="BE95" s="536" t="str">
        <f>IFERROR(BE87*INDEX('Energy Prices'!$F$12:$CJ$17,MATCH('Data Input - Option 4'!$D95,'Energy Prices'!$C$12:$C$17,0),MATCH('Data Input - Option 4'!BE$7,'Energy Prices'!$F$11:$CJ$11,0))/100000,"")</f>
        <v/>
      </c>
      <c r="BF95" s="536" t="str">
        <f>IFERROR(BF87*INDEX('Energy Prices'!$F$12:$CJ$17,MATCH('Data Input - Option 4'!$D95,'Energy Prices'!$C$12:$C$17,0),MATCH('Data Input - Option 4'!BF$7,'Energy Prices'!$F$11:$CJ$11,0))/100000,"")</f>
        <v/>
      </c>
      <c r="BG95" s="536" t="str">
        <f>IFERROR(BG87*INDEX('Energy Prices'!$F$12:$CJ$17,MATCH('Data Input - Option 4'!$D95,'Energy Prices'!$C$12:$C$17,0),MATCH('Data Input - Option 4'!BG$7,'Energy Prices'!$F$11:$CJ$11,0))/100000,"")</f>
        <v/>
      </c>
      <c r="BH95" s="536" t="str">
        <f>IFERROR(BH87*INDEX('Energy Prices'!$F$12:$CJ$17,MATCH('Data Input - Option 4'!$D95,'Energy Prices'!$C$12:$C$17,0),MATCH('Data Input - Option 4'!BH$7,'Energy Prices'!$F$11:$CJ$11,0))/100000,"")</f>
        <v/>
      </c>
      <c r="BI95" s="536" t="str">
        <f>IFERROR(BI87*INDEX('Energy Prices'!$F$12:$CJ$17,MATCH('Data Input - Option 4'!$D95,'Energy Prices'!$C$12:$C$17,0),MATCH('Data Input - Option 4'!BI$7,'Energy Prices'!$F$11:$CJ$11,0))/100000,"")</f>
        <v/>
      </c>
      <c r="BJ95" s="536" t="str">
        <f>IFERROR(BJ87*INDEX('Energy Prices'!$F$12:$CJ$17,MATCH('Data Input - Option 4'!$D95,'Energy Prices'!$C$12:$C$17,0),MATCH('Data Input - Option 4'!BJ$7,'Energy Prices'!$F$11:$CJ$11,0))/100000,"")</f>
        <v/>
      </c>
      <c r="BK95" s="536" t="str">
        <f>IFERROR(BK87*INDEX('Energy Prices'!$F$12:$CJ$17,MATCH('Data Input - Option 4'!$D95,'Energy Prices'!$C$12:$C$17,0),MATCH('Data Input - Option 4'!BK$7,'Energy Prices'!$F$11:$CJ$11,0))/100000,"")</f>
        <v/>
      </c>
      <c r="BL95" s="536" t="str">
        <f>IFERROR(BL87*INDEX('Energy Prices'!$F$12:$CJ$17,MATCH('Data Input - Option 4'!$D95,'Energy Prices'!$C$12:$C$17,0),MATCH('Data Input - Option 4'!BL$7,'Energy Prices'!$F$11:$CJ$11,0))/100000,"")</f>
        <v/>
      </c>
      <c r="BM95" s="536" t="str">
        <f>IFERROR(BM87*INDEX('Energy Prices'!$F$12:$CJ$17,MATCH('Data Input - Option 4'!$D95,'Energy Prices'!$C$12:$C$17,0),MATCH('Data Input - Option 4'!BM$7,'Energy Prices'!$F$11:$CJ$11,0))/100000,"")</f>
        <v/>
      </c>
      <c r="BN95" s="536" t="str">
        <f>IFERROR(BN87*INDEX('Energy Prices'!$F$12:$CJ$17,MATCH('Data Input - Option 4'!$D95,'Energy Prices'!$C$12:$C$17,0),MATCH('Data Input - Option 4'!BN$7,'Energy Prices'!$F$11:$CJ$11,0))/100000,"")</f>
        <v/>
      </c>
      <c r="BO95" s="536" t="str">
        <f>IFERROR(BO87*INDEX('Energy Prices'!$F$12:$CJ$17,MATCH('Data Input - Option 4'!$D95,'Energy Prices'!$C$12:$C$17,0),MATCH('Data Input - Option 4'!BO$7,'Energy Prices'!$F$11:$CJ$11,0))/100000,"")</f>
        <v/>
      </c>
      <c r="BP95" s="536" t="str">
        <f>IFERROR(BP87*INDEX('Energy Prices'!$F$12:$CJ$17,MATCH('Data Input - Option 4'!$D95,'Energy Prices'!$C$12:$C$17,0),MATCH('Data Input - Option 4'!BP$7,'Energy Prices'!$F$11:$CJ$11,0))/100000,"")</f>
        <v/>
      </c>
      <c r="BQ95" s="536" t="str">
        <f>IFERROR(BQ87*INDEX('Energy Prices'!$F$12:$CJ$17,MATCH('Data Input - Option 4'!$D95,'Energy Prices'!$C$12:$C$17,0),MATCH('Data Input - Option 4'!BQ$7,'Energy Prices'!$F$11:$CJ$11,0))/100000,"")</f>
        <v/>
      </c>
      <c r="BR95" s="536" t="str">
        <f>IFERROR(BR87*INDEX('Energy Prices'!$F$12:$CJ$17,MATCH('Data Input - Option 4'!$D95,'Energy Prices'!$C$12:$C$17,0),MATCH('Data Input - Option 4'!BR$7,'Energy Prices'!$F$11:$CJ$11,0))/100000,"")</f>
        <v/>
      </c>
      <c r="BS95" s="536" t="str">
        <f>IFERROR(BS87*INDEX('Energy Prices'!$F$12:$CJ$17,MATCH('Data Input - Option 4'!$D95,'Energy Prices'!$C$12:$C$17,0),MATCH('Data Input - Option 4'!BS$7,'Energy Prices'!$F$11:$CJ$11,0))/100000,"")</f>
        <v/>
      </c>
      <c r="BT95" s="536" t="str">
        <f>IFERROR(BT87*INDEX('Energy Prices'!$F$12:$CJ$17,MATCH('Data Input - Option 4'!$D95,'Energy Prices'!$C$12:$C$17,0),MATCH('Data Input - Option 4'!BT$7,'Energy Prices'!$F$11:$CJ$11,0))/100000,"")</f>
        <v/>
      </c>
      <c r="BU95" s="536" t="str">
        <f>IFERROR(BU87*INDEX('Energy Prices'!$F$12:$CJ$17,MATCH('Data Input - Option 4'!$D95,'Energy Prices'!$C$12:$C$17,0),MATCH('Data Input - Option 4'!BU$7,'Energy Prices'!$F$11:$CJ$11,0))/100000,"")</f>
        <v/>
      </c>
      <c r="BV95" s="536" t="str">
        <f>IFERROR(BV87*INDEX('Energy Prices'!$F$12:$CJ$17,MATCH('Data Input - Option 4'!$D95,'Energy Prices'!$C$12:$C$17,0),MATCH('Data Input - Option 4'!BV$7,'Energy Prices'!$F$11:$CJ$11,0))/100000,"")</f>
        <v/>
      </c>
      <c r="BW95" s="536" t="str">
        <f>IFERROR(BW87*INDEX('Energy Prices'!$F$12:$CJ$17,MATCH('Data Input - Option 4'!$D95,'Energy Prices'!$C$12:$C$17,0),MATCH('Data Input - Option 4'!BW$7,'Energy Prices'!$F$11:$CJ$11,0))/100000,"")</f>
        <v/>
      </c>
      <c r="BX95" s="536" t="str">
        <f>IFERROR(BX87*INDEX('Energy Prices'!$F$12:$CJ$17,MATCH('Data Input - Option 4'!$D95,'Energy Prices'!$C$12:$C$17,0),MATCH('Data Input - Option 4'!BX$7,'Energy Prices'!$F$11:$CJ$11,0))/100000,"")</f>
        <v/>
      </c>
      <c r="BY95" s="536" t="str">
        <f>IFERROR(BY87*INDEX('Energy Prices'!$F$12:$CJ$17,MATCH('Data Input - Option 4'!$D95,'Energy Prices'!$C$12:$C$17,0),MATCH('Data Input - Option 4'!BY$7,'Energy Prices'!$F$11:$CJ$11,0))/100000,"")</f>
        <v/>
      </c>
      <c r="BZ95" s="536" t="str">
        <f>IFERROR(BZ87*INDEX('Energy Prices'!$F$12:$CJ$17,MATCH('Data Input - Option 4'!$D95,'Energy Prices'!$C$12:$C$17,0),MATCH('Data Input - Option 4'!BZ$7,'Energy Prices'!$F$11:$CJ$11,0))/100000,"")</f>
        <v/>
      </c>
      <c r="CA95" s="536" t="str">
        <f>IFERROR(CA87*INDEX('Energy Prices'!$F$12:$CJ$17,MATCH('Data Input - Option 4'!$D95,'Energy Prices'!$C$12:$C$17,0),MATCH('Data Input - Option 4'!CA$7,'Energy Prices'!$F$11:$CJ$11,0))/100000,"")</f>
        <v/>
      </c>
      <c r="CB95" s="536" t="str">
        <f>IFERROR(CB87*INDEX('Energy Prices'!$F$12:$CJ$17,MATCH('Data Input - Option 4'!$D95,'Energy Prices'!$C$12:$C$17,0),MATCH('Data Input - Option 4'!CB$7,'Energy Prices'!$F$11:$CJ$11,0))/100000,"")</f>
        <v/>
      </c>
      <c r="CC95" s="536" t="str">
        <f>IFERROR(CC87*INDEX('Energy Prices'!$F$12:$CJ$17,MATCH('Data Input - Option 4'!$D95,'Energy Prices'!$C$12:$C$17,0),MATCH('Data Input - Option 4'!CC$7,'Energy Prices'!$F$11:$CJ$11,0))/100000,"")</f>
        <v/>
      </c>
      <c r="CD95" s="536" t="str">
        <f>IFERROR(CD87*INDEX('Energy Prices'!$F$12:$CJ$17,MATCH('Data Input - Option 4'!$D95,'Energy Prices'!$C$12:$C$17,0),MATCH('Data Input - Option 4'!CD$7,'Energy Prices'!$F$11:$CJ$11,0))/100000,"")</f>
        <v/>
      </c>
      <c r="CE95" s="536" t="str">
        <f>IFERROR(CE87*INDEX('Energy Prices'!$F$12:$CJ$17,MATCH('Data Input - Option 4'!$D95,'Energy Prices'!$C$12:$C$17,0),MATCH('Data Input - Option 4'!CE$7,'Energy Prices'!$F$11:$CJ$11,0))/100000,"")</f>
        <v/>
      </c>
      <c r="CF95" s="536" t="str">
        <f>IFERROR(CF87*INDEX('Energy Prices'!$F$12:$CJ$17,MATCH('Data Input - Option 4'!$D95,'Energy Prices'!$C$12:$C$17,0),MATCH('Data Input - Option 4'!CF$7,'Energy Prices'!$F$11:$CJ$11,0))/100000,"")</f>
        <v/>
      </c>
      <c r="CG95" s="536" t="str">
        <f>IFERROR(CG87*INDEX('Energy Prices'!$F$12:$CJ$17,MATCH('Data Input - Option 4'!$D95,'Energy Prices'!$C$12:$C$17,0),MATCH('Data Input - Option 4'!CG$7,'Energy Prices'!$F$11:$CJ$11,0))/100000,"")</f>
        <v/>
      </c>
      <c r="CH95" s="536" t="str">
        <f>IFERROR(CH87*INDEX('Energy Prices'!$F$12:$CJ$17,MATCH('Data Input - Option 4'!$D95,'Energy Prices'!$C$12:$C$17,0),MATCH('Data Input - Option 4'!CH$7,'Energy Prices'!$F$11:$CJ$11,0))/100000,"")</f>
        <v/>
      </c>
      <c r="CI95" s="536" t="str">
        <f>IFERROR(CI87*INDEX('Energy Prices'!$F$12:$CJ$17,MATCH('Data Input - Option 4'!$D95,'Energy Prices'!$C$12:$C$17,0),MATCH('Data Input - Option 4'!CI$7,'Energy Prices'!$F$11:$CJ$11,0))/100000,"")</f>
        <v/>
      </c>
      <c r="CJ95" s="536" t="str">
        <f>IFERROR(CJ87*INDEX('Energy Prices'!$F$12:$CJ$17,MATCH('Data Input - Option 4'!$D95,'Energy Prices'!$C$12:$C$17,0),MATCH('Data Input - Option 4'!CJ$7,'Energy Prices'!$F$11:$CJ$11,0))/100000,"")</f>
        <v/>
      </c>
      <c r="CK95" s="536" t="str">
        <f>IFERROR(CK87*INDEX('Energy Prices'!$F$12:$CJ$17,MATCH('Data Input - Option 4'!$D95,'Energy Prices'!$C$12:$C$17,0),MATCH('Data Input - Option 4'!CK$7,'Energy Prices'!$F$11:$CJ$11,0))/100000,"")</f>
        <v/>
      </c>
      <c r="CL95" s="536" t="str">
        <f>IFERROR(CL87*INDEX('Energy Prices'!$F$12:$CJ$17,MATCH('Data Input - Option 4'!$D95,'Energy Prices'!$C$12:$C$17,0),MATCH('Data Input - Option 4'!CL$7,'Energy Prices'!$F$11:$CJ$11,0))/100000,"")</f>
        <v/>
      </c>
      <c r="CM95" s="536" t="str">
        <f>IFERROR(CM87*INDEX('Energy Prices'!$F$12:$CJ$17,MATCH('Data Input - Option 4'!$D95,'Energy Prices'!$C$12:$C$17,0),MATCH('Data Input - Option 4'!CM$7,'Energy Prices'!$F$11:$CJ$11,0))/100000,"")</f>
        <v/>
      </c>
      <c r="CN95" s="536" t="str">
        <f>IFERROR(CN87*INDEX('Energy Prices'!$F$12:$CJ$17,MATCH('Data Input - Option 4'!$D95,'Energy Prices'!$C$12:$C$17,0),MATCH('Data Input - Option 4'!CN$7,'Energy Prices'!$F$11:$CJ$11,0))/100000,"")</f>
        <v/>
      </c>
      <c r="CO95" s="536" t="str">
        <f>IFERROR(CO87*INDEX('Energy Prices'!$F$12:$CJ$17,MATCH('Data Input - Option 4'!$D95,'Energy Prices'!$C$12:$C$17,0),MATCH('Data Input - Option 4'!CO$7,'Energy Prices'!$F$11:$CJ$11,0))/100000,"")</f>
        <v/>
      </c>
      <c r="CP95" s="536" t="str">
        <f>IFERROR(CP87*INDEX('Energy Prices'!$F$12:$CJ$17,MATCH('Data Input - Option 4'!$D95,'Energy Prices'!$C$12:$C$17,0),MATCH('Data Input - Option 4'!CP$7,'Energy Prices'!$F$11:$CJ$11,0))/100000,"")</f>
        <v/>
      </c>
      <c r="CQ95" s="536" t="str">
        <f>IFERROR(CQ87*INDEX('Energy Prices'!$F$12:$CJ$17,MATCH('Data Input - Option 4'!$D95,'Energy Prices'!$C$12:$C$17,0),MATCH('Data Input - Option 4'!CQ$7,'Energy Prices'!$F$11:$CJ$11,0))/100000,"")</f>
        <v/>
      </c>
      <c r="CR95" s="536" t="str">
        <f>IFERROR(CR87*INDEX('Energy Prices'!$F$12:$CJ$17,MATCH('Data Input - Option 4'!$D95,'Energy Prices'!$C$12:$C$17,0),MATCH('Data Input - Option 4'!CR$7,'Energy Prices'!$F$11:$CJ$11,0))/100000,"")</f>
        <v/>
      </c>
      <c r="CS95" s="536" t="str">
        <f>IFERROR(CS87*INDEX('Energy Prices'!$F$12:$CJ$17,MATCH('Data Input - Option 4'!$D95,'Energy Prices'!$C$12:$C$17,0),MATCH('Data Input - Option 4'!CS$7,'Energy Prices'!$F$11:$CJ$11,0))/100000,"")</f>
        <v/>
      </c>
      <c r="CT95" s="536" t="str">
        <f>IFERROR(CT87*INDEX('Energy Prices'!$F$12:$CJ$17,MATCH('Data Input - Option 4'!$D95,'Energy Prices'!$C$12:$C$17,0),MATCH('Data Input - Option 4'!CT$7,'Energy Prices'!$F$11:$CJ$11,0))/100000,"")</f>
        <v/>
      </c>
      <c r="CU95" s="536" t="str">
        <f>IFERROR(CU87*INDEX('Energy Prices'!$F$12:$CJ$17,MATCH('Data Input - Option 4'!$D95,'Energy Prices'!$C$12:$C$17,0),MATCH('Data Input - Option 4'!CU$7,'Energy Prices'!$F$11:$CJ$11,0))/100000,"")</f>
        <v/>
      </c>
      <c r="CV95" s="536" t="str">
        <f>IFERROR(CV87*INDEX('Energy Prices'!$F$12:$CJ$17,MATCH('Data Input - Option 4'!$D95,'Energy Prices'!$C$12:$C$17,0),MATCH('Data Input - Option 4'!CV$7,'Energy Prices'!$F$11:$CJ$11,0))/100000,"")</f>
        <v/>
      </c>
      <c r="CW95" s="536" t="str">
        <f>IFERROR(CW87*INDEX('Energy Prices'!$F$12:$CJ$17,MATCH('Data Input - Option 4'!$D95,'Energy Prices'!$C$12:$C$17,0),MATCH('Data Input - Option 4'!CW$7,'Energy Prices'!$F$11:$CJ$11,0))/100000,"")</f>
        <v/>
      </c>
      <c r="CX95" s="536" t="str">
        <f>IFERROR(CX87*INDEX('Energy Prices'!$F$12:$CJ$17,MATCH('Data Input - Option 4'!$D95,'Energy Prices'!$C$12:$C$17,0),MATCH('Data Input - Option 4'!CX$7,'Energy Prices'!$F$11:$CJ$11,0))/100000,"")</f>
        <v/>
      </c>
      <c r="CY95" s="536" t="str">
        <f>IFERROR(CY87*INDEX('Energy Prices'!$F$12:$CJ$17,MATCH('Data Input - Option 4'!$D95,'Energy Prices'!$C$12:$C$17,0),MATCH('Data Input - Option 4'!CY$7,'Energy Prices'!$F$11:$CJ$11,0))/100000,"")</f>
        <v/>
      </c>
      <c r="CZ95" s="536" t="str">
        <f>IFERROR(CZ87*INDEX('Energy Prices'!$F$12:$CJ$17,MATCH('Data Input - Option 4'!$D95,'Energy Prices'!$C$12:$C$17,0),MATCH('Data Input - Option 4'!CZ$7,'Energy Prices'!$F$11:$CJ$11,0))/100000,"")</f>
        <v/>
      </c>
      <c r="DA95" s="536" t="str">
        <f>IFERROR(DA87*INDEX('Energy Prices'!$F$12:$CJ$17,MATCH('Data Input - Option 4'!$D95,'Energy Prices'!$C$12:$C$17,0),MATCH('Data Input - Option 4'!DA$7,'Energy Prices'!$F$11:$CJ$11,0))/100000,"")</f>
        <v/>
      </c>
      <c r="DB95" s="536" t="str">
        <f>IFERROR(DB87*INDEX('Energy Prices'!$F$12:$CJ$17,MATCH('Data Input - Option 4'!$D95,'Energy Prices'!$C$12:$C$17,0),MATCH('Data Input - Option 4'!DB$7,'Energy Prices'!$F$11:$CJ$11,0))/100000,"")</f>
        <v/>
      </c>
      <c r="DC95" s="536" t="str">
        <f>IFERROR(DC87*INDEX('Energy Prices'!$F$12:$CJ$17,MATCH('Data Input - Option 4'!$D95,'Energy Prices'!$C$12:$C$17,0),MATCH('Data Input - Option 4'!DC$7,'Energy Prices'!$F$11:$CJ$11,0))/100000,"")</f>
        <v/>
      </c>
      <c r="DD95" s="225"/>
      <c r="DE95" s="220"/>
    </row>
    <row r="96" spans="2:109" x14ac:dyDescent="0.25">
      <c r="B96" s="217"/>
      <c r="C96" s="263"/>
      <c r="D96" s="226" t="str">
        <f t="shared" si="6"/>
        <v>Road - Petrol</v>
      </c>
      <c r="E96" s="219" t="s">
        <v>1117</v>
      </c>
      <c r="F96" s="276" t="s">
        <v>571</v>
      </c>
      <c r="G96" s="276"/>
      <c r="H96" s="536" t="str">
        <f>IFERROR(H88*INDEX('Energy Prices'!$F$12:$CJ$17,MATCH('Data Input - Option 4'!$D96,'Energy Prices'!$C$12:$C$17,0),MATCH('Data Input - Option 4'!H$7,'Energy Prices'!$F$11:$CJ$11,0))/100000,"")</f>
        <v/>
      </c>
      <c r="I96" s="536" t="str">
        <f>IFERROR(I88*INDEX('Energy Prices'!$F$12:$CJ$17,MATCH('Data Input - Option 4'!$D96,'Energy Prices'!$C$12:$C$17,0),MATCH('Data Input - Option 4'!I$7,'Energy Prices'!$F$11:$CJ$11,0))/100000,"")</f>
        <v/>
      </c>
      <c r="J96" s="536" t="str">
        <f>IFERROR(J88*INDEX('Energy Prices'!$F$12:$CJ$17,MATCH('Data Input - Option 4'!$D96,'Energy Prices'!$C$12:$C$17,0),MATCH('Data Input - Option 4'!J$7,'Energy Prices'!$F$11:$CJ$11,0))/100000,"")</f>
        <v/>
      </c>
      <c r="K96" s="536" t="str">
        <f>IFERROR(K88*INDEX('Energy Prices'!$F$12:$CJ$17,MATCH('Data Input - Option 4'!$D96,'Energy Prices'!$C$12:$C$17,0),MATCH('Data Input - Option 4'!K$7,'Energy Prices'!$F$11:$CJ$11,0))/100000,"")</f>
        <v/>
      </c>
      <c r="L96" s="536" t="str">
        <f>IFERROR(L88*INDEX('Energy Prices'!$F$12:$CJ$17,MATCH('Data Input - Option 4'!$D96,'Energy Prices'!$C$12:$C$17,0),MATCH('Data Input - Option 4'!L$7,'Energy Prices'!$F$11:$CJ$11,0))/100000,"")</f>
        <v/>
      </c>
      <c r="M96" s="536" t="str">
        <f>IFERROR(M88*INDEX('Energy Prices'!$F$12:$CJ$17,MATCH('Data Input - Option 4'!$D96,'Energy Prices'!$C$12:$C$17,0),MATCH('Data Input - Option 4'!M$7,'Energy Prices'!$F$11:$CJ$11,0))/100000,"")</f>
        <v/>
      </c>
      <c r="N96" s="536" t="str">
        <f>IFERROR(N88*INDEX('Energy Prices'!$F$12:$CJ$17,MATCH('Data Input - Option 4'!$D96,'Energy Prices'!$C$12:$C$17,0),MATCH('Data Input - Option 4'!N$7,'Energy Prices'!$F$11:$CJ$11,0))/100000,"")</f>
        <v/>
      </c>
      <c r="O96" s="536" t="str">
        <f>IFERROR(O88*INDEX('Energy Prices'!$F$12:$CJ$17,MATCH('Data Input - Option 4'!$D96,'Energy Prices'!$C$12:$C$17,0),MATCH('Data Input - Option 4'!O$7,'Energy Prices'!$F$11:$CJ$11,0))/100000,"")</f>
        <v/>
      </c>
      <c r="P96" s="536" t="str">
        <f>IFERROR(P88*INDEX('Energy Prices'!$F$12:$CJ$17,MATCH('Data Input - Option 4'!$D96,'Energy Prices'!$C$12:$C$17,0),MATCH('Data Input - Option 4'!P$7,'Energy Prices'!$F$11:$CJ$11,0))/100000,"")</f>
        <v/>
      </c>
      <c r="Q96" s="536" t="str">
        <f>IFERROR(Q88*INDEX('Energy Prices'!$F$12:$CJ$17,MATCH('Data Input - Option 4'!$D96,'Energy Prices'!$C$12:$C$17,0),MATCH('Data Input - Option 4'!Q$7,'Energy Prices'!$F$11:$CJ$11,0))/100000,"")</f>
        <v/>
      </c>
      <c r="R96" s="536" t="str">
        <f>IFERROR(R88*INDEX('Energy Prices'!$F$12:$CJ$17,MATCH('Data Input - Option 4'!$D96,'Energy Prices'!$C$12:$C$17,0),MATCH('Data Input - Option 4'!R$7,'Energy Prices'!$F$11:$CJ$11,0))/100000,"")</f>
        <v/>
      </c>
      <c r="S96" s="536" t="str">
        <f>IFERROR(S88*INDEX('Energy Prices'!$F$12:$CJ$17,MATCH('Data Input - Option 4'!$D96,'Energy Prices'!$C$12:$C$17,0),MATCH('Data Input - Option 4'!S$7,'Energy Prices'!$F$11:$CJ$11,0))/100000,"")</f>
        <v/>
      </c>
      <c r="T96" s="536" t="str">
        <f>IFERROR(T88*INDEX('Energy Prices'!$F$12:$CJ$17,MATCH('Data Input - Option 4'!$D96,'Energy Prices'!$C$12:$C$17,0),MATCH('Data Input - Option 4'!T$7,'Energy Prices'!$F$11:$CJ$11,0))/100000,"")</f>
        <v/>
      </c>
      <c r="U96" s="536" t="str">
        <f>IFERROR(U88*INDEX('Energy Prices'!$F$12:$CJ$17,MATCH('Data Input - Option 4'!$D96,'Energy Prices'!$C$12:$C$17,0),MATCH('Data Input - Option 4'!U$7,'Energy Prices'!$F$11:$CJ$11,0))/100000,"")</f>
        <v/>
      </c>
      <c r="V96" s="536" t="str">
        <f>IFERROR(V88*INDEX('Energy Prices'!$F$12:$CJ$17,MATCH('Data Input - Option 4'!$D96,'Energy Prices'!$C$12:$C$17,0),MATCH('Data Input - Option 4'!V$7,'Energy Prices'!$F$11:$CJ$11,0))/100000,"")</f>
        <v/>
      </c>
      <c r="W96" s="536" t="str">
        <f>IFERROR(W88*INDEX('Energy Prices'!$F$12:$CJ$17,MATCH('Data Input - Option 4'!$D96,'Energy Prices'!$C$12:$C$17,0),MATCH('Data Input - Option 4'!W$7,'Energy Prices'!$F$11:$CJ$11,0))/100000,"")</f>
        <v/>
      </c>
      <c r="X96" s="536" t="str">
        <f>IFERROR(X88*INDEX('Energy Prices'!$F$12:$CJ$17,MATCH('Data Input - Option 4'!$D96,'Energy Prices'!$C$12:$C$17,0),MATCH('Data Input - Option 4'!X$7,'Energy Prices'!$F$11:$CJ$11,0))/100000,"")</f>
        <v/>
      </c>
      <c r="Y96" s="536" t="str">
        <f>IFERROR(Y88*INDEX('Energy Prices'!$F$12:$CJ$17,MATCH('Data Input - Option 4'!$D96,'Energy Prices'!$C$12:$C$17,0),MATCH('Data Input - Option 4'!Y$7,'Energy Prices'!$F$11:$CJ$11,0))/100000,"")</f>
        <v/>
      </c>
      <c r="Z96" s="536" t="str">
        <f>IFERROR(Z88*INDEX('Energy Prices'!$F$12:$CJ$17,MATCH('Data Input - Option 4'!$D96,'Energy Prices'!$C$12:$C$17,0),MATCH('Data Input - Option 4'!Z$7,'Energy Prices'!$F$11:$CJ$11,0))/100000,"")</f>
        <v/>
      </c>
      <c r="AA96" s="536" t="str">
        <f>IFERROR(AA88*INDEX('Energy Prices'!$F$12:$CJ$17,MATCH('Data Input - Option 4'!$D96,'Energy Prices'!$C$12:$C$17,0),MATCH('Data Input - Option 4'!AA$7,'Energy Prices'!$F$11:$CJ$11,0))/100000,"")</f>
        <v/>
      </c>
      <c r="AB96" s="536" t="str">
        <f>IFERROR(AB88*INDEX('Energy Prices'!$F$12:$CJ$17,MATCH('Data Input - Option 4'!$D96,'Energy Prices'!$C$12:$C$17,0),MATCH('Data Input - Option 4'!AB$7,'Energy Prices'!$F$11:$CJ$11,0))/100000,"")</f>
        <v/>
      </c>
      <c r="AC96" s="536" t="str">
        <f>IFERROR(AC88*INDEX('Energy Prices'!$F$12:$CJ$17,MATCH('Data Input - Option 4'!$D96,'Energy Prices'!$C$12:$C$17,0),MATCH('Data Input - Option 4'!AC$7,'Energy Prices'!$F$11:$CJ$11,0))/100000,"")</f>
        <v/>
      </c>
      <c r="AD96" s="536" t="str">
        <f>IFERROR(AD88*INDEX('Energy Prices'!$F$12:$CJ$17,MATCH('Data Input - Option 4'!$D96,'Energy Prices'!$C$12:$C$17,0),MATCH('Data Input - Option 4'!AD$7,'Energy Prices'!$F$11:$CJ$11,0))/100000,"")</f>
        <v/>
      </c>
      <c r="AE96" s="536" t="str">
        <f>IFERROR(AE88*INDEX('Energy Prices'!$F$12:$CJ$17,MATCH('Data Input - Option 4'!$D96,'Energy Prices'!$C$12:$C$17,0),MATCH('Data Input - Option 4'!AE$7,'Energy Prices'!$F$11:$CJ$11,0))/100000,"")</f>
        <v/>
      </c>
      <c r="AF96" s="536" t="str">
        <f>IFERROR(AF88*INDEX('Energy Prices'!$F$12:$CJ$17,MATCH('Data Input - Option 4'!$D96,'Energy Prices'!$C$12:$C$17,0),MATCH('Data Input - Option 4'!AF$7,'Energy Prices'!$F$11:$CJ$11,0))/100000,"")</f>
        <v/>
      </c>
      <c r="AG96" s="536" t="str">
        <f>IFERROR(AG88*INDEX('Energy Prices'!$F$12:$CJ$17,MATCH('Data Input - Option 4'!$D96,'Energy Prices'!$C$12:$C$17,0),MATCH('Data Input - Option 4'!AG$7,'Energy Prices'!$F$11:$CJ$11,0))/100000,"")</f>
        <v/>
      </c>
      <c r="AH96" s="536" t="str">
        <f>IFERROR(AH88*INDEX('Energy Prices'!$F$12:$CJ$17,MATCH('Data Input - Option 4'!$D96,'Energy Prices'!$C$12:$C$17,0),MATCH('Data Input - Option 4'!AH$7,'Energy Prices'!$F$11:$CJ$11,0))/100000,"")</f>
        <v/>
      </c>
      <c r="AI96" s="536" t="str">
        <f>IFERROR(AI88*INDEX('Energy Prices'!$F$12:$CJ$17,MATCH('Data Input - Option 4'!$D96,'Energy Prices'!$C$12:$C$17,0),MATCH('Data Input - Option 4'!AI$7,'Energy Prices'!$F$11:$CJ$11,0))/100000,"")</f>
        <v/>
      </c>
      <c r="AJ96" s="536" t="str">
        <f>IFERROR(AJ88*INDEX('Energy Prices'!$F$12:$CJ$17,MATCH('Data Input - Option 4'!$D96,'Energy Prices'!$C$12:$C$17,0),MATCH('Data Input - Option 4'!AJ$7,'Energy Prices'!$F$11:$CJ$11,0))/100000,"")</f>
        <v/>
      </c>
      <c r="AK96" s="536" t="str">
        <f>IFERROR(AK88*INDEX('Energy Prices'!$F$12:$CJ$17,MATCH('Data Input - Option 4'!$D96,'Energy Prices'!$C$12:$C$17,0),MATCH('Data Input - Option 4'!AK$7,'Energy Prices'!$F$11:$CJ$11,0))/100000,"")</f>
        <v/>
      </c>
      <c r="AL96" s="536" t="str">
        <f>IFERROR(AL88*INDEX('Energy Prices'!$F$12:$CJ$17,MATCH('Data Input - Option 4'!$D96,'Energy Prices'!$C$12:$C$17,0),MATCH('Data Input - Option 4'!AL$7,'Energy Prices'!$F$11:$CJ$11,0))/100000,"")</f>
        <v/>
      </c>
      <c r="AM96" s="536" t="str">
        <f>IFERROR(AM88*INDEX('Energy Prices'!$F$12:$CJ$17,MATCH('Data Input - Option 4'!$D96,'Energy Prices'!$C$12:$C$17,0),MATCH('Data Input - Option 4'!AM$7,'Energy Prices'!$F$11:$CJ$11,0))/100000,"")</f>
        <v/>
      </c>
      <c r="AN96" s="536" t="str">
        <f>IFERROR(AN88*INDEX('Energy Prices'!$F$12:$CJ$17,MATCH('Data Input - Option 4'!$D96,'Energy Prices'!$C$12:$C$17,0),MATCH('Data Input - Option 4'!AN$7,'Energy Prices'!$F$11:$CJ$11,0))/100000,"")</f>
        <v/>
      </c>
      <c r="AO96" s="536" t="str">
        <f>IFERROR(AO88*INDEX('Energy Prices'!$F$12:$CJ$17,MATCH('Data Input - Option 4'!$D96,'Energy Prices'!$C$12:$C$17,0),MATCH('Data Input - Option 4'!AO$7,'Energy Prices'!$F$11:$CJ$11,0))/100000,"")</f>
        <v/>
      </c>
      <c r="AP96" s="536" t="str">
        <f>IFERROR(AP88*INDEX('Energy Prices'!$F$12:$CJ$17,MATCH('Data Input - Option 4'!$D96,'Energy Prices'!$C$12:$C$17,0),MATCH('Data Input - Option 4'!AP$7,'Energy Prices'!$F$11:$CJ$11,0))/100000,"")</f>
        <v/>
      </c>
      <c r="AQ96" s="536" t="str">
        <f>IFERROR(AQ88*INDEX('Energy Prices'!$F$12:$CJ$17,MATCH('Data Input - Option 4'!$D96,'Energy Prices'!$C$12:$C$17,0),MATCH('Data Input - Option 4'!AQ$7,'Energy Prices'!$F$11:$CJ$11,0))/100000,"")</f>
        <v/>
      </c>
      <c r="AR96" s="536" t="str">
        <f>IFERROR(AR88*INDEX('Energy Prices'!$F$12:$CJ$17,MATCH('Data Input - Option 4'!$D96,'Energy Prices'!$C$12:$C$17,0),MATCH('Data Input - Option 4'!AR$7,'Energy Prices'!$F$11:$CJ$11,0))/100000,"")</f>
        <v/>
      </c>
      <c r="AS96" s="536" t="str">
        <f>IFERROR(AS88*INDEX('Energy Prices'!$F$12:$CJ$17,MATCH('Data Input - Option 4'!$D96,'Energy Prices'!$C$12:$C$17,0),MATCH('Data Input - Option 4'!AS$7,'Energy Prices'!$F$11:$CJ$11,0))/100000,"")</f>
        <v/>
      </c>
      <c r="AT96" s="536" t="str">
        <f>IFERROR(AT88*INDEX('Energy Prices'!$F$12:$CJ$17,MATCH('Data Input - Option 4'!$D96,'Energy Prices'!$C$12:$C$17,0),MATCH('Data Input - Option 4'!AT$7,'Energy Prices'!$F$11:$CJ$11,0))/100000,"")</f>
        <v/>
      </c>
      <c r="AU96" s="536" t="str">
        <f>IFERROR(AU88*INDEX('Energy Prices'!$F$12:$CJ$17,MATCH('Data Input - Option 4'!$D96,'Energy Prices'!$C$12:$C$17,0),MATCH('Data Input - Option 4'!AU$7,'Energy Prices'!$F$11:$CJ$11,0))/100000,"")</f>
        <v/>
      </c>
      <c r="AV96" s="536" t="str">
        <f>IFERROR(AV88*INDEX('Energy Prices'!$F$12:$CJ$17,MATCH('Data Input - Option 4'!$D96,'Energy Prices'!$C$12:$C$17,0),MATCH('Data Input - Option 4'!AV$7,'Energy Prices'!$F$11:$CJ$11,0))/100000,"")</f>
        <v/>
      </c>
      <c r="AW96" s="536" t="str">
        <f>IFERROR(AW88*INDEX('Energy Prices'!$F$12:$CJ$17,MATCH('Data Input - Option 4'!$D96,'Energy Prices'!$C$12:$C$17,0),MATCH('Data Input - Option 4'!AW$7,'Energy Prices'!$F$11:$CJ$11,0))/100000,"")</f>
        <v/>
      </c>
      <c r="AX96" s="536" t="str">
        <f>IFERROR(AX88*INDEX('Energy Prices'!$F$12:$CJ$17,MATCH('Data Input - Option 4'!$D96,'Energy Prices'!$C$12:$C$17,0),MATCH('Data Input - Option 4'!AX$7,'Energy Prices'!$F$11:$CJ$11,0))/100000,"")</f>
        <v/>
      </c>
      <c r="AY96" s="536" t="str">
        <f>IFERROR(AY88*INDEX('Energy Prices'!$F$12:$CJ$17,MATCH('Data Input - Option 4'!$D96,'Energy Prices'!$C$12:$C$17,0),MATCH('Data Input - Option 4'!AY$7,'Energy Prices'!$F$11:$CJ$11,0))/100000,"")</f>
        <v/>
      </c>
      <c r="AZ96" s="536" t="str">
        <f>IFERROR(AZ88*INDEX('Energy Prices'!$F$12:$CJ$17,MATCH('Data Input - Option 4'!$D96,'Energy Prices'!$C$12:$C$17,0),MATCH('Data Input - Option 4'!AZ$7,'Energy Prices'!$F$11:$CJ$11,0))/100000,"")</f>
        <v/>
      </c>
      <c r="BA96" s="536" t="str">
        <f>IFERROR(BA88*INDEX('Energy Prices'!$F$12:$CJ$17,MATCH('Data Input - Option 4'!$D96,'Energy Prices'!$C$12:$C$17,0),MATCH('Data Input - Option 4'!BA$7,'Energy Prices'!$F$11:$CJ$11,0))/100000,"")</f>
        <v/>
      </c>
      <c r="BB96" s="536" t="str">
        <f>IFERROR(BB88*INDEX('Energy Prices'!$F$12:$CJ$17,MATCH('Data Input - Option 4'!$D96,'Energy Prices'!$C$12:$C$17,0),MATCH('Data Input - Option 4'!BB$7,'Energy Prices'!$F$11:$CJ$11,0))/100000,"")</f>
        <v/>
      </c>
      <c r="BC96" s="536" t="str">
        <f>IFERROR(BC88*INDEX('Energy Prices'!$F$12:$CJ$17,MATCH('Data Input - Option 4'!$D96,'Energy Prices'!$C$12:$C$17,0),MATCH('Data Input - Option 4'!BC$7,'Energy Prices'!$F$11:$CJ$11,0))/100000,"")</f>
        <v/>
      </c>
      <c r="BD96" s="536" t="str">
        <f>IFERROR(BD88*INDEX('Energy Prices'!$F$12:$CJ$17,MATCH('Data Input - Option 4'!$D96,'Energy Prices'!$C$12:$C$17,0),MATCH('Data Input - Option 4'!BD$7,'Energy Prices'!$F$11:$CJ$11,0))/100000,"")</f>
        <v/>
      </c>
      <c r="BE96" s="536" t="str">
        <f>IFERROR(BE88*INDEX('Energy Prices'!$F$12:$CJ$17,MATCH('Data Input - Option 4'!$D96,'Energy Prices'!$C$12:$C$17,0),MATCH('Data Input - Option 4'!BE$7,'Energy Prices'!$F$11:$CJ$11,0))/100000,"")</f>
        <v/>
      </c>
      <c r="BF96" s="536" t="str">
        <f>IFERROR(BF88*INDEX('Energy Prices'!$F$12:$CJ$17,MATCH('Data Input - Option 4'!$D96,'Energy Prices'!$C$12:$C$17,0),MATCH('Data Input - Option 4'!BF$7,'Energy Prices'!$F$11:$CJ$11,0))/100000,"")</f>
        <v/>
      </c>
      <c r="BG96" s="536" t="str">
        <f>IFERROR(BG88*INDEX('Energy Prices'!$F$12:$CJ$17,MATCH('Data Input - Option 4'!$D96,'Energy Prices'!$C$12:$C$17,0),MATCH('Data Input - Option 4'!BG$7,'Energy Prices'!$F$11:$CJ$11,0))/100000,"")</f>
        <v/>
      </c>
      <c r="BH96" s="536" t="str">
        <f>IFERROR(BH88*INDEX('Energy Prices'!$F$12:$CJ$17,MATCH('Data Input - Option 4'!$D96,'Energy Prices'!$C$12:$C$17,0),MATCH('Data Input - Option 4'!BH$7,'Energy Prices'!$F$11:$CJ$11,0))/100000,"")</f>
        <v/>
      </c>
      <c r="BI96" s="536" t="str">
        <f>IFERROR(BI88*INDEX('Energy Prices'!$F$12:$CJ$17,MATCH('Data Input - Option 4'!$D96,'Energy Prices'!$C$12:$C$17,0),MATCH('Data Input - Option 4'!BI$7,'Energy Prices'!$F$11:$CJ$11,0))/100000,"")</f>
        <v/>
      </c>
      <c r="BJ96" s="536" t="str">
        <f>IFERROR(BJ88*INDEX('Energy Prices'!$F$12:$CJ$17,MATCH('Data Input - Option 4'!$D96,'Energy Prices'!$C$12:$C$17,0),MATCH('Data Input - Option 4'!BJ$7,'Energy Prices'!$F$11:$CJ$11,0))/100000,"")</f>
        <v/>
      </c>
      <c r="BK96" s="536" t="str">
        <f>IFERROR(BK88*INDEX('Energy Prices'!$F$12:$CJ$17,MATCH('Data Input - Option 4'!$D96,'Energy Prices'!$C$12:$C$17,0),MATCH('Data Input - Option 4'!BK$7,'Energy Prices'!$F$11:$CJ$11,0))/100000,"")</f>
        <v/>
      </c>
      <c r="BL96" s="536" t="str">
        <f>IFERROR(BL88*INDEX('Energy Prices'!$F$12:$CJ$17,MATCH('Data Input - Option 4'!$D96,'Energy Prices'!$C$12:$C$17,0),MATCH('Data Input - Option 4'!BL$7,'Energy Prices'!$F$11:$CJ$11,0))/100000,"")</f>
        <v/>
      </c>
      <c r="BM96" s="536" t="str">
        <f>IFERROR(BM88*INDEX('Energy Prices'!$F$12:$CJ$17,MATCH('Data Input - Option 4'!$D96,'Energy Prices'!$C$12:$C$17,0),MATCH('Data Input - Option 4'!BM$7,'Energy Prices'!$F$11:$CJ$11,0))/100000,"")</f>
        <v/>
      </c>
      <c r="BN96" s="536" t="str">
        <f>IFERROR(BN88*INDEX('Energy Prices'!$F$12:$CJ$17,MATCH('Data Input - Option 4'!$D96,'Energy Prices'!$C$12:$C$17,0),MATCH('Data Input - Option 4'!BN$7,'Energy Prices'!$F$11:$CJ$11,0))/100000,"")</f>
        <v/>
      </c>
      <c r="BO96" s="536" t="str">
        <f>IFERROR(BO88*INDEX('Energy Prices'!$F$12:$CJ$17,MATCH('Data Input - Option 4'!$D96,'Energy Prices'!$C$12:$C$17,0),MATCH('Data Input - Option 4'!BO$7,'Energy Prices'!$F$11:$CJ$11,0))/100000,"")</f>
        <v/>
      </c>
      <c r="BP96" s="536" t="str">
        <f>IFERROR(BP88*INDEX('Energy Prices'!$F$12:$CJ$17,MATCH('Data Input - Option 4'!$D96,'Energy Prices'!$C$12:$C$17,0),MATCH('Data Input - Option 4'!BP$7,'Energy Prices'!$F$11:$CJ$11,0))/100000,"")</f>
        <v/>
      </c>
      <c r="BQ96" s="536" t="str">
        <f>IFERROR(BQ88*INDEX('Energy Prices'!$F$12:$CJ$17,MATCH('Data Input - Option 4'!$D96,'Energy Prices'!$C$12:$C$17,0),MATCH('Data Input - Option 4'!BQ$7,'Energy Prices'!$F$11:$CJ$11,0))/100000,"")</f>
        <v/>
      </c>
      <c r="BR96" s="536" t="str">
        <f>IFERROR(BR88*INDEX('Energy Prices'!$F$12:$CJ$17,MATCH('Data Input - Option 4'!$D96,'Energy Prices'!$C$12:$C$17,0),MATCH('Data Input - Option 4'!BR$7,'Energy Prices'!$F$11:$CJ$11,0))/100000,"")</f>
        <v/>
      </c>
      <c r="BS96" s="536" t="str">
        <f>IFERROR(BS88*INDEX('Energy Prices'!$F$12:$CJ$17,MATCH('Data Input - Option 4'!$D96,'Energy Prices'!$C$12:$C$17,0),MATCH('Data Input - Option 4'!BS$7,'Energy Prices'!$F$11:$CJ$11,0))/100000,"")</f>
        <v/>
      </c>
      <c r="BT96" s="536" t="str">
        <f>IFERROR(BT88*INDEX('Energy Prices'!$F$12:$CJ$17,MATCH('Data Input - Option 4'!$D96,'Energy Prices'!$C$12:$C$17,0),MATCH('Data Input - Option 4'!BT$7,'Energy Prices'!$F$11:$CJ$11,0))/100000,"")</f>
        <v/>
      </c>
      <c r="BU96" s="536" t="str">
        <f>IFERROR(BU88*INDEX('Energy Prices'!$F$12:$CJ$17,MATCH('Data Input - Option 4'!$D96,'Energy Prices'!$C$12:$C$17,0),MATCH('Data Input - Option 4'!BU$7,'Energy Prices'!$F$11:$CJ$11,0))/100000,"")</f>
        <v/>
      </c>
      <c r="BV96" s="536" t="str">
        <f>IFERROR(BV88*INDEX('Energy Prices'!$F$12:$CJ$17,MATCH('Data Input - Option 4'!$D96,'Energy Prices'!$C$12:$C$17,0),MATCH('Data Input - Option 4'!BV$7,'Energy Prices'!$F$11:$CJ$11,0))/100000,"")</f>
        <v/>
      </c>
      <c r="BW96" s="536" t="str">
        <f>IFERROR(BW88*INDEX('Energy Prices'!$F$12:$CJ$17,MATCH('Data Input - Option 4'!$D96,'Energy Prices'!$C$12:$C$17,0),MATCH('Data Input - Option 4'!BW$7,'Energy Prices'!$F$11:$CJ$11,0))/100000,"")</f>
        <v/>
      </c>
      <c r="BX96" s="536" t="str">
        <f>IFERROR(BX88*INDEX('Energy Prices'!$F$12:$CJ$17,MATCH('Data Input - Option 4'!$D96,'Energy Prices'!$C$12:$C$17,0),MATCH('Data Input - Option 4'!BX$7,'Energy Prices'!$F$11:$CJ$11,0))/100000,"")</f>
        <v/>
      </c>
      <c r="BY96" s="536" t="str">
        <f>IFERROR(BY88*INDEX('Energy Prices'!$F$12:$CJ$17,MATCH('Data Input - Option 4'!$D96,'Energy Prices'!$C$12:$C$17,0),MATCH('Data Input - Option 4'!BY$7,'Energy Prices'!$F$11:$CJ$11,0))/100000,"")</f>
        <v/>
      </c>
      <c r="BZ96" s="536" t="str">
        <f>IFERROR(BZ88*INDEX('Energy Prices'!$F$12:$CJ$17,MATCH('Data Input - Option 4'!$D96,'Energy Prices'!$C$12:$C$17,0),MATCH('Data Input - Option 4'!BZ$7,'Energy Prices'!$F$11:$CJ$11,0))/100000,"")</f>
        <v/>
      </c>
      <c r="CA96" s="536" t="str">
        <f>IFERROR(CA88*INDEX('Energy Prices'!$F$12:$CJ$17,MATCH('Data Input - Option 4'!$D96,'Energy Prices'!$C$12:$C$17,0),MATCH('Data Input - Option 4'!CA$7,'Energy Prices'!$F$11:$CJ$11,0))/100000,"")</f>
        <v/>
      </c>
      <c r="CB96" s="536" t="str">
        <f>IFERROR(CB88*INDEX('Energy Prices'!$F$12:$CJ$17,MATCH('Data Input - Option 4'!$D96,'Energy Prices'!$C$12:$C$17,0),MATCH('Data Input - Option 4'!CB$7,'Energy Prices'!$F$11:$CJ$11,0))/100000,"")</f>
        <v/>
      </c>
      <c r="CC96" s="536" t="str">
        <f>IFERROR(CC88*INDEX('Energy Prices'!$F$12:$CJ$17,MATCH('Data Input - Option 4'!$D96,'Energy Prices'!$C$12:$C$17,0),MATCH('Data Input - Option 4'!CC$7,'Energy Prices'!$F$11:$CJ$11,0))/100000,"")</f>
        <v/>
      </c>
      <c r="CD96" s="536" t="str">
        <f>IFERROR(CD88*INDEX('Energy Prices'!$F$12:$CJ$17,MATCH('Data Input - Option 4'!$D96,'Energy Prices'!$C$12:$C$17,0),MATCH('Data Input - Option 4'!CD$7,'Energy Prices'!$F$11:$CJ$11,0))/100000,"")</f>
        <v/>
      </c>
      <c r="CE96" s="536" t="str">
        <f>IFERROR(CE88*INDEX('Energy Prices'!$F$12:$CJ$17,MATCH('Data Input - Option 4'!$D96,'Energy Prices'!$C$12:$C$17,0),MATCH('Data Input - Option 4'!CE$7,'Energy Prices'!$F$11:$CJ$11,0))/100000,"")</f>
        <v/>
      </c>
      <c r="CF96" s="536" t="str">
        <f>IFERROR(CF88*INDEX('Energy Prices'!$F$12:$CJ$17,MATCH('Data Input - Option 4'!$D96,'Energy Prices'!$C$12:$C$17,0),MATCH('Data Input - Option 4'!CF$7,'Energy Prices'!$F$11:$CJ$11,0))/100000,"")</f>
        <v/>
      </c>
      <c r="CG96" s="536" t="str">
        <f>IFERROR(CG88*INDEX('Energy Prices'!$F$12:$CJ$17,MATCH('Data Input - Option 4'!$D96,'Energy Prices'!$C$12:$C$17,0),MATCH('Data Input - Option 4'!CG$7,'Energy Prices'!$F$11:$CJ$11,0))/100000,"")</f>
        <v/>
      </c>
      <c r="CH96" s="536" t="str">
        <f>IFERROR(CH88*INDEX('Energy Prices'!$F$12:$CJ$17,MATCH('Data Input - Option 4'!$D96,'Energy Prices'!$C$12:$C$17,0),MATCH('Data Input - Option 4'!CH$7,'Energy Prices'!$F$11:$CJ$11,0))/100000,"")</f>
        <v/>
      </c>
      <c r="CI96" s="536" t="str">
        <f>IFERROR(CI88*INDEX('Energy Prices'!$F$12:$CJ$17,MATCH('Data Input - Option 4'!$D96,'Energy Prices'!$C$12:$C$17,0),MATCH('Data Input - Option 4'!CI$7,'Energy Prices'!$F$11:$CJ$11,0))/100000,"")</f>
        <v/>
      </c>
      <c r="CJ96" s="536" t="str">
        <f>IFERROR(CJ88*INDEX('Energy Prices'!$F$12:$CJ$17,MATCH('Data Input - Option 4'!$D96,'Energy Prices'!$C$12:$C$17,0),MATCH('Data Input - Option 4'!CJ$7,'Energy Prices'!$F$11:$CJ$11,0))/100000,"")</f>
        <v/>
      </c>
      <c r="CK96" s="536" t="str">
        <f>IFERROR(CK88*INDEX('Energy Prices'!$F$12:$CJ$17,MATCH('Data Input - Option 4'!$D96,'Energy Prices'!$C$12:$C$17,0),MATCH('Data Input - Option 4'!CK$7,'Energy Prices'!$F$11:$CJ$11,0))/100000,"")</f>
        <v/>
      </c>
      <c r="CL96" s="536" t="str">
        <f>IFERROR(CL88*INDEX('Energy Prices'!$F$12:$CJ$17,MATCH('Data Input - Option 4'!$D96,'Energy Prices'!$C$12:$C$17,0),MATCH('Data Input - Option 4'!CL$7,'Energy Prices'!$F$11:$CJ$11,0))/100000,"")</f>
        <v/>
      </c>
      <c r="CM96" s="536" t="str">
        <f>IFERROR(CM88*INDEX('Energy Prices'!$F$12:$CJ$17,MATCH('Data Input - Option 4'!$D96,'Energy Prices'!$C$12:$C$17,0),MATCH('Data Input - Option 4'!CM$7,'Energy Prices'!$F$11:$CJ$11,0))/100000,"")</f>
        <v/>
      </c>
      <c r="CN96" s="536" t="str">
        <f>IFERROR(CN88*INDEX('Energy Prices'!$F$12:$CJ$17,MATCH('Data Input - Option 4'!$D96,'Energy Prices'!$C$12:$C$17,0),MATCH('Data Input - Option 4'!CN$7,'Energy Prices'!$F$11:$CJ$11,0))/100000,"")</f>
        <v/>
      </c>
      <c r="CO96" s="536" t="str">
        <f>IFERROR(CO88*INDEX('Energy Prices'!$F$12:$CJ$17,MATCH('Data Input - Option 4'!$D96,'Energy Prices'!$C$12:$C$17,0),MATCH('Data Input - Option 4'!CO$7,'Energy Prices'!$F$11:$CJ$11,0))/100000,"")</f>
        <v/>
      </c>
      <c r="CP96" s="536" t="str">
        <f>IFERROR(CP88*INDEX('Energy Prices'!$F$12:$CJ$17,MATCH('Data Input - Option 4'!$D96,'Energy Prices'!$C$12:$C$17,0),MATCH('Data Input - Option 4'!CP$7,'Energy Prices'!$F$11:$CJ$11,0))/100000,"")</f>
        <v/>
      </c>
      <c r="CQ96" s="536" t="str">
        <f>IFERROR(CQ88*INDEX('Energy Prices'!$F$12:$CJ$17,MATCH('Data Input - Option 4'!$D96,'Energy Prices'!$C$12:$C$17,0),MATCH('Data Input - Option 4'!CQ$7,'Energy Prices'!$F$11:$CJ$11,0))/100000,"")</f>
        <v/>
      </c>
      <c r="CR96" s="536" t="str">
        <f>IFERROR(CR88*INDEX('Energy Prices'!$F$12:$CJ$17,MATCH('Data Input - Option 4'!$D96,'Energy Prices'!$C$12:$C$17,0),MATCH('Data Input - Option 4'!CR$7,'Energy Prices'!$F$11:$CJ$11,0))/100000,"")</f>
        <v/>
      </c>
      <c r="CS96" s="536" t="str">
        <f>IFERROR(CS88*INDEX('Energy Prices'!$F$12:$CJ$17,MATCH('Data Input - Option 4'!$D96,'Energy Prices'!$C$12:$C$17,0),MATCH('Data Input - Option 4'!CS$7,'Energy Prices'!$F$11:$CJ$11,0))/100000,"")</f>
        <v/>
      </c>
      <c r="CT96" s="536" t="str">
        <f>IFERROR(CT88*INDEX('Energy Prices'!$F$12:$CJ$17,MATCH('Data Input - Option 4'!$D96,'Energy Prices'!$C$12:$C$17,0),MATCH('Data Input - Option 4'!CT$7,'Energy Prices'!$F$11:$CJ$11,0))/100000,"")</f>
        <v/>
      </c>
      <c r="CU96" s="536" t="str">
        <f>IFERROR(CU88*INDEX('Energy Prices'!$F$12:$CJ$17,MATCH('Data Input - Option 4'!$D96,'Energy Prices'!$C$12:$C$17,0),MATCH('Data Input - Option 4'!CU$7,'Energy Prices'!$F$11:$CJ$11,0))/100000,"")</f>
        <v/>
      </c>
      <c r="CV96" s="536" t="str">
        <f>IFERROR(CV88*INDEX('Energy Prices'!$F$12:$CJ$17,MATCH('Data Input - Option 4'!$D96,'Energy Prices'!$C$12:$C$17,0),MATCH('Data Input - Option 4'!CV$7,'Energy Prices'!$F$11:$CJ$11,0))/100000,"")</f>
        <v/>
      </c>
      <c r="CW96" s="536" t="str">
        <f>IFERROR(CW88*INDEX('Energy Prices'!$F$12:$CJ$17,MATCH('Data Input - Option 4'!$D96,'Energy Prices'!$C$12:$C$17,0),MATCH('Data Input - Option 4'!CW$7,'Energy Prices'!$F$11:$CJ$11,0))/100000,"")</f>
        <v/>
      </c>
      <c r="CX96" s="536" t="str">
        <f>IFERROR(CX88*INDEX('Energy Prices'!$F$12:$CJ$17,MATCH('Data Input - Option 4'!$D96,'Energy Prices'!$C$12:$C$17,0),MATCH('Data Input - Option 4'!CX$7,'Energy Prices'!$F$11:$CJ$11,0))/100000,"")</f>
        <v/>
      </c>
      <c r="CY96" s="536" t="str">
        <f>IFERROR(CY88*INDEX('Energy Prices'!$F$12:$CJ$17,MATCH('Data Input - Option 4'!$D96,'Energy Prices'!$C$12:$C$17,0),MATCH('Data Input - Option 4'!CY$7,'Energy Prices'!$F$11:$CJ$11,0))/100000,"")</f>
        <v/>
      </c>
      <c r="CZ96" s="536" t="str">
        <f>IFERROR(CZ88*INDEX('Energy Prices'!$F$12:$CJ$17,MATCH('Data Input - Option 4'!$D96,'Energy Prices'!$C$12:$C$17,0),MATCH('Data Input - Option 4'!CZ$7,'Energy Prices'!$F$11:$CJ$11,0))/100000,"")</f>
        <v/>
      </c>
      <c r="DA96" s="536" t="str">
        <f>IFERROR(DA88*INDEX('Energy Prices'!$F$12:$CJ$17,MATCH('Data Input - Option 4'!$D96,'Energy Prices'!$C$12:$C$17,0),MATCH('Data Input - Option 4'!DA$7,'Energy Prices'!$F$11:$CJ$11,0))/100000,"")</f>
        <v/>
      </c>
      <c r="DB96" s="536" t="str">
        <f>IFERROR(DB88*INDEX('Energy Prices'!$F$12:$CJ$17,MATCH('Data Input - Option 4'!$D96,'Energy Prices'!$C$12:$C$17,0),MATCH('Data Input - Option 4'!DB$7,'Energy Prices'!$F$11:$CJ$11,0))/100000,"")</f>
        <v/>
      </c>
      <c r="DC96" s="536" t="str">
        <f>IFERROR(DC88*INDEX('Energy Prices'!$F$12:$CJ$17,MATCH('Data Input - Option 4'!$D96,'Energy Prices'!$C$12:$C$17,0),MATCH('Data Input - Option 4'!DC$7,'Energy Prices'!$F$11:$CJ$11,0))/100000,"")</f>
        <v/>
      </c>
      <c r="DD96" s="225"/>
      <c r="DE96" s="220"/>
    </row>
    <row r="97" spans="2:109" x14ac:dyDescent="0.25">
      <c r="B97" s="217"/>
      <c r="C97" s="263"/>
      <c r="D97" s="226" t="str">
        <f t="shared" si="6"/>
        <v>Road - Diesel</v>
      </c>
      <c r="E97" s="219" t="s">
        <v>1117</v>
      </c>
      <c r="F97" s="276" t="s">
        <v>571</v>
      </c>
      <c r="G97" s="276"/>
      <c r="H97" s="536" t="str">
        <f>IFERROR(H89*INDEX('Energy Prices'!$F$12:$CJ$17,MATCH('Data Input - Option 4'!$D97,'Energy Prices'!$C$12:$C$17,0),MATCH('Data Input - Option 4'!H$7,'Energy Prices'!$F$11:$CJ$11,0))/100000,"")</f>
        <v/>
      </c>
      <c r="I97" s="536" t="str">
        <f>IFERROR(I89*INDEX('Energy Prices'!$F$12:$CJ$17,MATCH('Data Input - Option 4'!$D97,'Energy Prices'!$C$12:$C$17,0),MATCH('Data Input - Option 4'!I$7,'Energy Prices'!$F$11:$CJ$11,0))/100000,"")</f>
        <v/>
      </c>
      <c r="J97" s="536" t="str">
        <f>IFERROR(J89*INDEX('Energy Prices'!$F$12:$CJ$17,MATCH('Data Input - Option 4'!$D97,'Energy Prices'!$C$12:$C$17,0),MATCH('Data Input - Option 4'!J$7,'Energy Prices'!$F$11:$CJ$11,0))/100000,"")</f>
        <v/>
      </c>
      <c r="K97" s="536" t="str">
        <f>IFERROR(K89*INDEX('Energy Prices'!$F$12:$CJ$17,MATCH('Data Input - Option 4'!$D97,'Energy Prices'!$C$12:$C$17,0),MATCH('Data Input - Option 4'!K$7,'Energy Prices'!$F$11:$CJ$11,0))/100000,"")</f>
        <v/>
      </c>
      <c r="L97" s="536" t="str">
        <f>IFERROR(L89*INDEX('Energy Prices'!$F$12:$CJ$17,MATCH('Data Input - Option 4'!$D97,'Energy Prices'!$C$12:$C$17,0),MATCH('Data Input - Option 4'!L$7,'Energy Prices'!$F$11:$CJ$11,0))/100000,"")</f>
        <v/>
      </c>
      <c r="M97" s="536" t="str">
        <f>IFERROR(M89*INDEX('Energy Prices'!$F$12:$CJ$17,MATCH('Data Input - Option 4'!$D97,'Energy Prices'!$C$12:$C$17,0),MATCH('Data Input - Option 4'!M$7,'Energy Prices'!$F$11:$CJ$11,0))/100000,"")</f>
        <v/>
      </c>
      <c r="N97" s="536" t="str">
        <f>IFERROR(N89*INDEX('Energy Prices'!$F$12:$CJ$17,MATCH('Data Input - Option 4'!$D97,'Energy Prices'!$C$12:$C$17,0),MATCH('Data Input - Option 4'!N$7,'Energy Prices'!$F$11:$CJ$11,0))/100000,"")</f>
        <v/>
      </c>
      <c r="O97" s="536" t="str">
        <f>IFERROR(O89*INDEX('Energy Prices'!$F$12:$CJ$17,MATCH('Data Input - Option 4'!$D97,'Energy Prices'!$C$12:$C$17,0),MATCH('Data Input - Option 4'!O$7,'Energy Prices'!$F$11:$CJ$11,0))/100000,"")</f>
        <v/>
      </c>
      <c r="P97" s="536" t="str">
        <f>IFERROR(P89*INDEX('Energy Prices'!$F$12:$CJ$17,MATCH('Data Input - Option 4'!$D97,'Energy Prices'!$C$12:$C$17,0),MATCH('Data Input - Option 4'!P$7,'Energy Prices'!$F$11:$CJ$11,0))/100000,"")</f>
        <v/>
      </c>
      <c r="Q97" s="536" t="str">
        <f>IFERROR(Q89*INDEX('Energy Prices'!$F$12:$CJ$17,MATCH('Data Input - Option 4'!$D97,'Energy Prices'!$C$12:$C$17,0),MATCH('Data Input - Option 4'!Q$7,'Energy Prices'!$F$11:$CJ$11,0))/100000,"")</f>
        <v/>
      </c>
      <c r="R97" s="536" t="str">
        <f>IFERROR(R89*INDEX('Energy Prices'!$F$12:$CJ$17,MATCH('Data Input - Option 4'!$D97,'Energy Prices'!$C$12:$C$17,0),MATCH('Data Input - Option 4'!R$7,'Energy Prices'!$F$11:$CJ$11,0))/100000,"")</f>
        <v/>
      </c>
      <c r="S97" s="536" t="str">
        <f>IFERROR(S89*INDEX('Energy Prices'!$F$12:$CJ$17,MATCH('Data Input - Option 4'!$D97,'Energy Prices'!$C$12:$C$17,0),MATCH('Data Input - Option 4'!S$7,'Energy Prices'!$F$11:$CJ$11,0))/100000,"")</f>
        <v/>
      </c>
      <c r="T97" s="536" t="str">
        <f>IFERROR(T89*INDEX('Energy Prices'!$F$12:$CJ$17,MATCH('Data Input - Option 4'!$D97,'Energy Prices'!$C$12:$C$17,0),MATCH('Data Input - Option 4'!T$7,'Energy Prices'!$F$11:$CJ$11,0))/100000,"")</f>
        <v/>
      </c>
      <c r="U97" s="536" t="str">
        <f>IFERROR(U89*INDEX('Energy Prices'!$F$12:$CJ$17,MATCH('Data Input - Option 4'!$D97,'Energy Prices'!$C$12:$C$17,0),MATCH('Data Input - Option 4'!U$7,'Energy Prices'!$F$11:$CJ$11,0))/100000,"")</f>
        <v/>
      </c>
      <c r="V97" s="536" t="str">
        <f>IFERROR(V89*INDEX('Energy Prices'!$F$12:$CJ$17,MATCH('Data Input - Option 4'!$D97,'Energy Prices'!$C$12:$C$17,0),MATCH('Data Input - Option 4'!V$7,'Energy Prices'!$F$11:$CJ$11,0))/100000,"")</f>
        <v/>
      </c>
      <c r="W97" s="536" t="str">
        <f>IFERROR(W89*INDEX('Energy Prices'!$F$12:$CJ$17,MATCH('Data Input - Option 4'!$D97,'Energy Prices'!$C$12:$C$17,0),MATCH('Data Input - Option 4'!W$7,'Energy Prices'!$F$11:$CJ$11,0))/100000,"")</f>
        <v/>
      </c>
      <c r="X97" s="536" t="str">
        <f>IFERROR(X89*INDEX('Energy Prices'!$F$12:$CJ$17,MATCH('Data Input - Option 4'!$D97,'Energy Prices'!$C$12:$C$17,0),MATCH('Data Input - Option 4'!X$7,'Energy Prices'!$F$11:$CJ$11,0))/100000,"")</f>
        <v/>
      </c>
      <c r="Y97" s="536" t="str">
        <f>IFERROR(Y89*INDEX('Energy Prices'!$F$12:$CJ$17,MATCH('Data Input - Option 4'!$D97,'Energy Prices'!$C$12:$C$17,0),MATCH('Data Input - Option 4'!Y$7,'Energy Prices'!$F$11:$CJ$11,0))/100000,"")</f>
        <v/>
      </c>
      <c r="Z97" s="536" t="str">
        <f>IFERROR(Z89*INDEX('Energy Prices'!$F$12:$CJ$17,MATCH('Data Input - Option 4'!$D97,'Energy Prices'!$C$12:$C$17,0),MATCH('Data Input - Option 4'!Z$7,'Energy Prices'!$F$11:$CJ$11,0))/100000,"")</f>
        <v/>
      </c>
      <c r="AA97" s="536" t="str">
        <f>IFERROR(AA89*INDEX('Energy Prices'!$F$12:$CJ$17,MATCH('Data Input - Option 4'!$D97,'Energy Prices'!$C$12:$C$17,0),MATCH('Data Input - Option 4'!AA$7,'Energy Prices'!$F$11:$CJ$11,0))/100000,"")</f>
        <v/>
      </c>
      <c r="AB97" s="536" t="str">
        <f>IFERROR(AB89*INDEX('Energy Prices'!$F$12:$CJ$17,MATCH('Data Input - Option 4'!$D97,'Energy Prices'!$C$12:$C$17,0),MATCH('Data Input - Option 4'!AB$7,'Energy Prices'!$F$11:$CJ$11,0))/100000,"")</f>
        <v/>
      </c>
      <c r="AC97" s="536" t="str">
        <f>IFERROR(AC89*INDEX('Energy Prices'!$F$12:$CJ$17,MATCH('Data Input - Option 4'!$D97,'Energy Prices'!$C$12:$C$17,0),MATCH('Data Input - Option 4'!AC$7,'Energy Prices'!$F$11:$CJ$11,0))/100000,"")</f>
        <v/>
      </c>
      <c r="AD97" s="536" t="str">
        <f>IFERROR(AD89*INDEX('Energy Prices'!$F$12:$CJ$17,MATCH('Data Input - Option 4'!$D97,'Energy Prices'!$C$12:$C$17,0),MATCH('Data Input - Option 4'!AD$7,'Energy Prices'!$F$11:$CJ$11,0))/100000,"")</f>
        <v/>
      </c>
      <c r="AE97" s="536" t="str">
        <f>IFERROR(AE89*INDEX('Energy Prices'!$F$12:$CJ$17,MATCH('Data Input - Option 4'!$D97,'Energy Prices'!$C$12:$C$17,0),MATCH('Data Input - Option 4'!AE$7,'Energy Prices'!$F$11:$CJ$11,0))/100000,"")</f>
        <v/>
      </c>
      <c r="AF97" s="536" t="str">
        <f>IFERROR(AF89*INDEX('Energy Prices'!$F$12:$CJ$17,MATCH('Data Input - Option 4'!$D97,'Energy Prices'!$C$12:$C$17,0),MATCH('Data Input - Option 4'!AF$7,'Energy Prices'!$F$11:$CJ$11,0))/100000,"")</f>
        <v/>
      </c>
      <c r="AG97" s="536" t="str">
        <f>IFERROR(AG89*INDEX('Energy Prices'!$F$12:$CJ$17,MATCH('Data Input - Option 4'!$D97,'Energy Prices'!$C$12:$C$17,0),MATCH('Data Input - Option 4'!AG$7,'Energy Prices'!$F$11:$CJ$11,0))/100000,"")</f>
        <v/>
      </c>
      <c r="AH97" s="536" t="str">
        <f>IFERROR(AH89*INDEX('Energy Prices'!$F$12:$CJ$17,MATCH('Data Input - Option 4'!$D97,'Energy Prices'!$C$12:$C$17,0),MATCH('Data Input - Option 4'!AH$7,'Energy Prices'!$F$11:$CJ$11,0))/100000,"")</f>
        <v/>
      </c>
      <c r="AI97" s="536" t="str">
        <f>IFERROR(AI89*INDEX('Energy Prices'!$F$12:$CJ$17,MATCH('Data Input - Option 4'!$D97,'Energy Prices'!$C$12:$C$17,0),MATCH('Data Input - Option 4'!AI$7,'Energy Prices'!$F$11:$CJ$11,0))/100000,"")</f>
        <v/>
      </c>
      <c r="AJ97" s="536" t="str">
        <f>IFERROR(AJ89*INDEX('Energy Prices'!$F$12:$CJ$17,MATCH('Data Input - Option 4'!$D97,'Energy Prices'!$C$12:$C$17,0),MATCH('Data Input - Option 4'!AJ$7,'Energy Prices'!$F$11:$CJ$11,0))/100000,"")</f>
        <v/>
      </c>
      <c r="AK97" s="536" t="str">
        <f>IFERROR(AK89*INDEX('Energy Prices'!$F$12:$CJ$17,MATCH('Data Input - Option 4'!$D97,'Energy Prices'!$C$12:$C$17,0),MATCH('Data Input - Option 4'!AK$7,'Energy Prices'!$F$11:$CJ$11,0))/100000,"")</f>
        <v/>
      </c>
      <c r="AL97" s="536" t="str">
        <f>IFERROR(AL89*INDEX('Energy Prices'!$F$12:$CJ$17,MATCH('Data Input - Option 4'!$D97,'Energy Prices'!$C$12:$C$17,0),MATCH('Data Input - Option 4'!AL$7,'Energy Prices'!$F$11:$CJ$11,0))/100000,"")</f>
        <v/>
      </c>
      <c r="AM97" s="536" t="str">
        <f>IFERROR(AM89*INDEX('Energy Prices'!$F$12:$CJ$17,MATCH('Data Input - Option 4'!$D97,'Energy Prices'!$C$12:$C$17,0),MATCH('Data Input - Option 4'!AM$7,'Energy Prices'!$F$11:$CJ$11,0))/100000,"")</f>
        <v/>
      </c>
      <c r="AN97" s="536" t="str">
        <f>IFERROR(AN89*INDEX('Energy Prices'!$F$12:$CJ$17,MATCH('Data Input - Option 4'!$D97,'Energy Prices'!$C$12:$C$17,0),MATCH('Data Input - Option 4'!AN$7,'Energy Prices'!$F$11:$CJ$11,0))/100000,"")</f>
        <v/>
      </c>
      <c r="AO97" s="536" t="str">
        <f>IFERROR(AO89*INDEX('Energy Prices'!$F$12:$CJ$17,MATCH('Data Input - Option 4'!$D97,'Energy Prices'!$C$12:$C$17,0),MATCH('Data Input - Option 4'!AO$7,'Energy Prices'!$F$11:$CJ$11,0))/100000,"")</f>
        <v/>
      </c>
      <c r="AP97" s="536" t="str">
        <f>IFERROR(AP89*INDEX('Energy Prices'!$F$12:$CJ$17,MATCH('Data Input - Option 4'!$D97,'Energy Prices'!$C$12:$C$17,0),MATCH('Data Input - Option 4'!AP$7,'Energy Prices'!$F$11:$CJ$11,0))/100000,"")</f>
        <v/>
      </c>
      <c r="AQ97" s="536" t="str">
        <f>IFERROR(AQ89*INDEX('Energy Prices'!$F$12:$CJ$17,MATCH('Data Input - Option 4'!$D97,'Energy Prices'!$C$12:$C$17,0),MATCH('Data Input - Option 4'!AQ$7,'Energy Prices'!$F$11:$CJ$11,0))/100000,"")</f>
        <v/>
      </c>
      <c r="AR97" s="536" t="str">
        <f>IFERROR(AR89*INDEX('Energy Prices'!$F$12:$CJ$17,MATCH('Data Input - Option 4'!$D97,'Energy Prices'!$C$12:$C$17,0),MATCH('Data Input - Option 4'!AR$7,'Energy Prices'!$F$11:$CJ$11,0))/100000,"")</f>
        <v/>
      </c>
      <c r="AS97" s="536" t="str">
        <f>IFERROR(AS89*INDEX('Energy Prices'!$F$12:$CJ$17,MATCH('Data Input - Option 4'!$D97,'Energy Prices'!$C$12:$C$17,0),MATCH('Data Input - Option 4'!AS$7,'Energy Prices'!$F$11:$CJ$11,0))/100000,"")</f>
        <v/>
      </c>
      <c r="AT97" s="536" t="str">
        <f>IFERROR(AT89*INDEX('Energy Prices'!$F$12:$CJ$17,MATCH('Data Input - Option 4'!$D97,'Energy Prices'!$C$12:$C$17,0),MATCH('Data Input - Option 4'!AT$7,'Energy Prices'!$F$11:$CJ$11,0))/100000,"")</f>
        <v/>
      </c>
      <c r="AU97" s="536" t="str">
        <f>IFERROR(AU89*INDEX('Energy Prices'!$F$12:$CJ$17,MATCH('Data Input - Option 4'!$D97,'Energy Prices'!$C$12:$C$17,0),MATCH('Data Input - Option 4'!AU$7,'Energy Prices'!$F$11:$CJ$11,0))/100000,"")</f>
        <v/>
      </c>
      <c r="AV97" s="536" t="str">
        <f>IFERROR(AV89*INDEX('Energy Prices'!$F$12:$CJ$17,MATCH('Data Input - Option 4'!$D97,'Energy Prices'!$C$12:$C$17,0),MATCH('Data Input - Option 4'!AV$7,'Energy Prices'!$F$11:$CJ$11,0))/100000,"")</f>
        <v/>
      </c>
      <c r="AW97" s="536" t="str">
        <f>IFERROR(AW89*INDEX('Energy Prices'!$F$12:$CJ$17,MATCH('Data Input - Option 4'!$D97,'Energy Prices'!$C$12:$C$17,0),MATCH('Data Input - Option 4'!AW$7,'Energy Prices'!$F$11:$CJ$11,0))/100000,"")</f>
        <v/>
      </c>
      <c r="AX97" s="536" t="str">
        <f>IFERROR(AX89*INDEX('Energy Prices'!$F$12:$CJ$17,MATCH('Data Input - Option 4'!$D97,'Energy Prices'!$C$12:$C$17,0),MATCH('Data Input - Option 4'!AX$7,'Energy Prices'!$F$11:$CJ$11,0))/100000,"")</f>
        <v/>
      </c>
      <c r="AY97" s="536" t="str">
        <f>IFERROR(AY89*INDEX('Energy Prices'!$F$12:$CJ$17,MATCH('Data Input - Option 4'!$D97,'Energy Prices'!$C$12:$C$17,0),MATCH('Data Input - Option 4'!AY$7,'Energy Prices'!$F$11:$CJ$11,0))/100000,"")</f>
        <v/>
      </c>
      <c r="AZ97" s="536" t="str">
        <f>IFERROR(AZ89*INDEX('Energy Prices'!$F$12:$CJ$17,MATCH('Data Input - Option 4'!$D97,'Energy Prices'!$C$12:$C$17,0),MATCH('Data Input - Option 4'!AZ$7,'Energy Prices'!$F$11:$CJ$11,0))/100000,"")</f>
        <v/>
      </c>
      <c r="BA97" s="536" t="str">
        <f>IFERROR(BA89*INDEX('Energy Prices'!$F$12:$CJ$17,MATCH('Data Input - Option 4'!$D97,'Energy Prices'!$C$12:$C$17,0),MATCH('Data Input - Option 4'!BA$7,'Energy Prices'!$F$11:$CJ$11,0))/100000,"")</f>
        <v/>
      </c>
      <c r="BB97" s="536" t="str">
        <f>IFERROR(BB89*INDEX('Energy Prices'!$F$12:$CJ$17,MATCH('Data Input - Option 4'!$D97,'Energy Prices'!$C$12:$C$17,0),MATCH('Data Input - Option 4'!BB$7,'Energy Prices'!$F$11:$CJ$11,0))/100000,"")</f>
        <v/>
      </c>
      <c r="BC97" s="536" t="str">
        <f>IFERROR(BC89*INDEX('Energy Prices'!$F$12:$CJ$17,MATCH('Data Input - Option 4'!$D97,'Energy Prices'!$C$12:$C$17,0),MATCH('Data Input - Option 4'!BC$7,'Energy Prices'!$F$11:$CJ$11,0))/100000,"")</f>
        <v/>
      </c>
      <c r="BD97" s="536" t="str">
        <f>IFERROR(BD89*INDEX('Energy Prices'!$F$12:$CJ$17,MATCH('Data Input - Option 4'!$D97,'Energy Prices'!$C$12:$C$17,0),MATCH('Data Input - Option 4'!BD$7,'Energy Prices'!$F$11:$CJ$11,0))/100000,"")</f>
        <v/>
      </c>
      <c r="BE97" s="536" t="str">
        <f>IFERROR(BE89*INDEX('Energy Prices'!$F$12:$CJ$17,MATCH('Data Input - Option 4'!$D97,'Energy Prices'!$C$12:$C$17,0),MATCH('Data Input - Option 4'!BE$7,'Energy Prices'!$F$11:$CJ$11,0))/100000,"")</f>
        <v/>
      </c>
      <c r="BF97" s="536" t="str">
        <f>IFERROR(BF89*INDEX('Energy Prices'!$F$12:$CJ$17,MATCH('Data Input - Option 4'!$D97,'Energy Prices'!$C$12:$C$17,0),MATCH('Data Input - Option 4'!BF$7,'Energy Prices'!$F$11:$CJ$11,0))/100000,"")</f>
        <v/>
      </c>
      <c r="BG97" s="536" t="str">
        <f>IFERROR(BG89*INDEX('Energy Prices'!$F$12:$CJ$17,MATCH('Data Input - Option 4'!$D97,'Energy Prices'!$C$12:$C$17,0),MATCH('Data Input - Option 4'!BG$7,'Energy Prices'!$F$11:$CJ$11,0))/100000,"")</f>
        <v/>
      </c>
      <c r="BH97" s="536" t="str">
        <f>IFERROR(BH89*INDEX('Energy Prices'!$F$12:$CJ$17,MATCH('Data Input - Option 4'!$D97,'Energy Prices'!$C$12:$C$17,0),MATCH('Data Input - Option 4'!BH$7,'Energy Prices'!$F$11:$CJ$11,0))/100000,"")</f>
        <v/>
      </c>
      <c r="BI97" s="536" t="str">
        <f>IFERROR(BI89*INDEX('Energy Prices'!$F$12:$CJ$17,MATCH('Data Input - Option 4'!$D97,'Energy Prices'!$C$12:$C$17,0),MATCH('Data Input - Option 4'!BI$7,'Energy Prices'!$F$11:$CJ$11,0))/100000,"")</f>
        <v/>
      </c>
      <c r="BJ97" s="536" t="str">
        <f>IFERROR(BJ89*INDEX('Energy Prices'!$F$12:$CJ$17,MATCH('Data Input - Option 4'!$D97,'Energy Prices'!$C$12:$C$17,0),MATCH('Data Input - Option 4'!BJ$7,'Energy Prices'!$F$11:$CJ$11,0))/100000,"")</f>
        <v/>
      </c>
      <c r="BK97" s="536" t="str">
        <f>IFERROR(BK89*INDEX('Energy Prices'!$F$12:$CJ$17,MATCH('Data Input - Option 4'!$D97,'Energy Prices'!$C$12:$C$17,0),MATCH('Data Input - Option 4'!BK$7,'Energy Prices'!$F$11:$CJ$11,0))/100000,"")</f>
        <v/>
      </c>
      <c r="BL97" s="536" t="str">
        <f>IFERROR(BL89*INDEX('Energy Prices'!$F$12:$CJ$17,MATCH('Data Input - Option 4'!$D97,'Energy Prices'!$C$12:$C$17,0),MATCH('Data Input - Option 4'!BL$7,'Energy Prices'!$F$11:$CJ$11,0))/100000,"")</f>
        <v/>
      </c>
      <c r="BM97" s="536" t="str">
        <f>IFERROR(BM89*INDEX('Energy Prices'!$F$12:$CJ$17,MATCH('Data Input - Option 4'!$D97,'Energy Prices'!$C$12:$C$17,0),MATCH('Data Input - Option 4'!BM$7,'Energy Prices'!$F$11:$CJ$11,0))/100000,"")</f>
        <v/>
      </c>
      <c r="BN97" s="536" t="str">
        <f>IFERROR(BN89*INDEX('Energy Prices'!$F$12:$CJ$17,MATCH('Data Input - Option 4'!$D97,'Energy Prices'!$C$12:$C$17,0),MATCH('Data Input - Option 4'!BN$7,'Energy Prices'!$F$11:$CJ$11,0))/100000,"")</f>
        <v/>
      </c>
      <c r="BO97" s="536" t="str">
        <f>IFERROR(BO89*INDEX('Energy Prices'!$F$12:$CJ$17,MATCH('Data Input - Option 4'!$D97,'Energy Prices'!$C$12:$C$17,0),MATCH('Data Input - Option 4'!BO$7,'Energy Prices'!$F$11:$CJ$11,0))/100000,"")</f>
        <v/>
      </c>
      <c r="BP97" s="536" t="str">
        <f>IFERROR(BP89*INDEX('Energy Prices'!$F$12:$CJ$17,MATCH('Data Input - Option 4'!$D97,'Energy Prices'!$C$12:$C$17,0),MATCH('Data Input - Option 4'!BP$7,'Energy Prices'!$F$11:$CJ$11,0))/100000,"")</f>
        <v/>
      </c>
      <c r="BQ97" s="536" t="str">
        <f>IFERROR(BQ89*INDEX('Energy Prices'!$F$12:$CJ$17,MATCH('Data Input - Option 4'!$D97,'Energy Prices'!$C$12:$C$17,0),MATCH('Data Input - Option 4'!BQ$7,'Energy Prices'!$F$11:$CJ$11,0))/100000,"")</f>
        <v/>
      </c>
      <c r="BR97" s="536" t="str">
        <f>IFERROR(BR89*INDEX('Energy Prices'!$F$12:$CJ$17,MATCH('Data Input - Option 4'!$D97,'Energy Prices'!$C$12:$C$17,0),MATCH('Data Input - Option 4'!BR$7,'Energy Prices'!$F$11:$CJ$11,0))/100000,"")</f>
        <v/>
      </c>
      <c r="BS97" s="536" t="str">
        <f>IFERROR(BS89*INDEX('Energy Prices'!$F$12:$CJ$17,MATCH('Data Input - Option 4'!$D97,'Energy Prices'!$C$12:$C$17,0),MATCH('Data Input - Option 4'!BS$7,'Energy Prices'!$F$11:$CJ$11,0))/100000,"")</f>
        <v/>
      </c>
      <c r="BT97" s="536" t="str">
        <f>IFERROR(BT89*INDEX('Energy Prices'!$F$12:$CJ$17,MATCH('Data Input - Option 4'!$D97,'Energy Prices'!$C$12:$C$17,0),MATCH('Data Input - Option 4'!BT$7,'Energy Prices'!$F$11:$CJ$11,0))/100000,"")</f>
        <v/>
      </c>
      <c r="BU97" s="536" t="str">
        <f>IFERROR(BU89*INDEX('Energy Prices'!$F$12:$CJ$17,MATCH('Data Input - Option 4'!$D97,'Energy Prices'!$C$12:$C$17,0),MATCH('Data Input - Option 4'!BU$7,'Energy Prices'!$F$11:$CJ$11,0))/100000,"")</f>
        <v/>
      </c>
      <c r="BV97" s="536" t="str">
        <f>IFERROR(BV89*INDEX('Energy Prices'!$F$12:$CJ$17,MATCH('Data Input - Option 4'!$D97,'Energy Prices'!$C$12:$C$17,0),MATCH('Data Input - Option 4'!BV$7,'Energy Prices'!$F$11:$CJ$11,0))/100000,"")</f>
        <v/>
      </c>
      <c r="BW97" s="536" t="str">
        <f>IFERROR(BW89*INDEX('Energy Prices'!$F$12:$CJ$17,MATCH('Data Input - Option 4'!$D97,'Energy Prices'!$C$12:$C$17,0),MATCH('Data Input - Option 4'!BW$7,'Energy Prices'!$F$11:$CJ$11,0))/100000,"")</f>
        <v/>
      </c>
      <c r="BX97" s="536" t="str">
        <f>IFERROR(BX89*INDEX('Energy Prices'!$F$12:$CJ$17,MATCH('Data Input - Option 4'!$D97,'Energy Prices'!$C$12:$C$17,0),MATCH('Data Input - Option 4'!BX$7,'Energy Prices'!$F$11:$CJ$11,0))/100000,"")</f>
        <v/>
      </c>
      <c r="BY97" s="536" t="str">
        <f>IFERROR(BY89*INDEX('Energy Prices'!$F$12:$CJ$17,MATCH('Data Input - Option 4'!$D97,'Energy Prices'!$C$12:$C$17,0),MATCH('Data Input - Option 4'!BY$7,'Energy Prices'!$F$11:$CJ$11,0))/100000,"")</f>
        <v/>
      </c>
      <c r="BZ97" s="536" t="str">
        <f>IFERROR(BZ89*INDEX('Energy Prices'!$F$12:$CJ$17,MATCH('Data Input - Option 4'!$D97,'Energy Prices'!$C$12:$C$17,0),MATCH('Data Input - Option 4'!BZ$7,'Energy Prices'!$F$11:$CJ$11,0))/100000,"")</f>
        <v/>
      </c>
      <c r="CA97" s="536" t="str">
        <f>IFERROR(CA89*INDEX('Energy Prices'!$F$12:$CJ$17,MATCH('Data Input - Option 4'!$D97,'Energy Prices'!$C$12:$C$17,0),MATCH('Data Input - Option 4'!CA$7,'Energy Prices'!$F$11:$CJ$11,0))/100000,"")</f>
        <v/>
      </c>
      <c r="CB97" s="536" t="str">
        <f>IFERROR(CB89*INDEX('Energy Prices'!$F$12:$CJ$17,MATCH('Data Input - Option 4'!$D97,'Energy Prices'!$C$12:$C$17,0),MATCH('Data Input - Option 4'!CB$7,'Energy Prices'!$F$11:$CJ$11,0))/100000,"")</f>
        <v/>
      </c>
      <c r="CC97" s="536" t="str">
        <f>IFERROR(CC89*INDEX('Energy Prices'!$F$12:$CJ$17,MATCH('Data Input - Option 4'!$D97,'Energy Prices'!$C$12:$C$17,0),MATCH('Data Input - Option 4'!CC$7,'Energy Prices'!$F$11:$CJ$11,0))/100000,"")</f>
        <v/>
      </c>
      <c r="CD97" s="536" t="str">
        <f>IFERROR(CD89*INDEX('Energy Prices'!$F$12:$CJ$17,MATCH('Data Input - Option 4'!$D97,'Energy Prices'!$C$12:$C$17,0),MATCH('Data Input - Option 4'!CD$7,'Energy Prices'!$F$11:$CJ$11,0))/100000,"")</f>
        <v/>
      </c>
      <c r="CE97" s="536" t="str">
        <f>IFERROR(CE89*INDEX('Energy Prices'!$F$12:$CJ$17,MATCH('Data Input - Option 4'!$D97,'Energy Prices'!$C$12:$C$17,0),MATCH('Data Input - Option 4'!CE$7,'Energy Prices'!$F$11:$CJ$11,0))/100000,"")</f>
        <v/>
      </c>
      <c r="CF97" s="536" t="str">
        <f>IFERROR(CF89*INDEX('Energy Prices'!$F$12:$CJ$17,MATCH('Data Input - Option 4'!$D97,'Energy Prices'!$C$12:$C$17,0),MATCH('Data Input - Option 4'!CF$7,'Energy Prices'!$F$11:$CJ$11,0))/100000,"")</f>
        <v/>
      </c>
      <c r="CG97" s="536" t="str">
        <f>IFERROR(CG89*INDEX('Energy Prices'!$F$12:$CJ$17,MATCH('Data Input - Option 4'!$D97,'Energy Prices'!$C$12:$C$17,0),MATCH('Data Input - Option 4'!CG$7,'Energy Prices'!$F$11:$CJ$11,0))/100000,"")</f>
        <v/>
      </c>
      <c r="CH97" s="536" t="str">
        <f>IFERROR(CH89*INDEX('Energy Prices'!$F$12:$CJ$17,MATCH('Data Input - Option 4'!$D97,'Energy Prices'!$C$12:$C$17,0),MATCH('Data Input - Option 4'!CH$7,'Energy Prices'!$F$11:$CJ$11,0))/100000,"")</f>
        <v/>
      </c>
      <c r="CI97" s="536" t="str">
        <f>IFERROR(CI89*INDEX('Energy Prices'!$F$12:$CJ$17,MATCH('Data Input - Option 4'!$D97,'Energy Prices'!$C$12:$C$17,0),MATCH('Data Input - Option 4'!CI$7,'Energy Prices'!$F$11:$CJ$11,0))/100000,"")</f>
        <v/>
      </c>
      <c r="CJ97" s="536" t="str">
        <f>IFERROR(CJ89*INDEX('Energy Prices'!$F$12:$CJ$17,MATCH('Data Input - Option 4'!$D97,'Energy Prices'!$C$12:$C$17,0),MATCH('Data Input - Option 4'!CJ$7,'Energy Prices'!$F$11:$CJ$11,0))/100000,"")</f>
        <v/>
      </c>
      <c r="CK97" s="536" t="str">
        <f>IFERROR(CK89*INDEX('Energy Prices'!$F$12:$CJ$17,MATCH('Data Input - Option 4'!$D97,'Energy Prices'!$C$12:$C$17,0),MATCH('Data Input - Option 4'!CK$7,'Energy Prices'!$F$11:$CJ$11,0))/100000,"")</f>
        <v/>
      </c>
      <c r="CL97" s="536" t="str">
        <f>IFERROR(CL89*INDEX('Energy Prices'!$F$12:$CJ$17,MATCH('Data Input - Option 4'!$D97,'Energy Prices'!$C$12:$C$17,0),MATCH('Data Input - Option 4'!CL$7,'Energy Prices'!$F$11:$CJ$11,0))/100000,"")</f>
        <v/>
      </c>
      <c r="CM97" s="536" t="str">
        <f>IFERROR(CM89*INDEX('Energy Prices'!$F$12:$CJ$17,MATCH('Data Input - Option 4'!$D97,'Energy Prices'!$C$12:$C$17,0),MATCH('Data Input - Option 4'!CM$7,'Energy Prices'!$F$11:$CJ$11,0))/100000,"")</f>
        <v/>
      </c>
      <c r="CN97" s="536" t="str">
        <f>IFERROR(CN89*INDEX('Energy Prices'!$F$12:$CJ$17,MATCH('Data Input - Option 4'!$D97,'Energy Prices'!$C$12:$C$17,0),MATCH('Data Input - Option 4'!CN$7,'Energy Prices'!$F$11:$CJ$11,0))/100000,"")</f>
        <v/>
      </c>
      <c r="CO97" s="536" t="str">
        <f>IFERROR(CO89*INDEX('Energy Prices'!$F$12:$CJ$17,MATCH('Data Input - Option 4'!$D97,'Energy Prices'!$C$12:$C$17,0),MATCH('Data Input - Option 4'!CO$7,'Energy Prices'!$F$11:$CJ$11,0))/100000,"")</f>
        <v/>
      </c>
      <c r="CP97" s="536" t="str">
        <f>IFERROR(CP89*INDEX('Energy Prices'!$F$12:$CJ$17,MATCH('Data Input - Option 4'!$D97,'Energy Prices'!$C$12:$C$17,0),MATCH('Data Input - Option 4'!CP$7,'Energy Prices'!$F$11:$CJ$11,0))/100000,"")</f>
        <v/>
      </c>
      <c r="CQ97" s="536" t="str">
        <f>IFERROR(CQ89*INDEX('Energy Prices'!$F$12:$CJ$17,MATCH('Data Input - Option 4'!$D97,'Energy Prices'!$C$12:$C$17,0),MATCH('Data Input - Option 4'!CQ$7,'Energy Prices'!$F$11:$CJ$11,0))/100000,"")</f>
        <v/>
      </c>
      <c r="CR97" s="536" t="str">
        <f>IFERROR(CR89*INDEX('Energy Prices'!$F$12:$CJ$17,MATCH('Data Input - Option 4'!$D97,'Energy Prices'!$C$12:$C$17,0),MATCH('Data Input - Option 4'!CR$7,'Energy Prices'!$F$11:$CJ$11,0))/100000,"")</f>
        <v/>
      </c>
      <c r="CS97" s="536" t="str">
        <f>IFERROR(CS89*INDEX('Energy Prices'!$F$12:$CJ$17,MATCH('Data Input - Option 4'!$D97,'Energy Prices'!$C$12:$C$17,0),MATCH('Data Input - Option 4'!CS$7,'Energy Prices'!$F$11:$CJ$11,0))/100000,"")</f>
        <v/>
      </c>
      <c r="CT97" s="536" t="str">
        <f>IFERROR(CT89*INDEX('Energy Prices'!$F$12:$CJ$17,MATCH('Data Input - Option 4'!$D97,'Energy Prices'!$C$12:$C$17,0),MATCH('Data Input - Option 4'!CT$7,'Energy Prices'!$F$11:$CJ$11,0))/100000,"")</f>
        <v/>
      </c>
      <c r="CU97" s="536" t="str">
        <f>IFERROR(CU89*INDEX('Energy Prices'!$F$12:$CJ$17,MATCH('Data Input - Option 4'!$D97,'Energy Prices'!$C$12:$C$17,0),MATCH('Data Input - Option 4'!CU$7,'Energy Prices'!$F$11:$CJ$11,0))/100000,"")</f>
        <v/>
      </c>
      <c r="CV97" s="536" t="str">
        <f>IFERROR(CV89*INDEX('Energy Prices'!$F$12:$CJ$17,MATCH('Data Input - Option 4'!$D97,'Energy Prices'!$C$12:$C$17,0),MATCH('Data Input - Option 4'!CV$7,'Energy Prices'!$F$11:$CJ$11,0))/100000,"")</f>
        <v/>
      </c>
      <c r="CW97" s="536" t="str">
        <f>IFERROR(CW89*INDEX('Energy Prices'!$F$12:$CJ$17,MATCH('Data Input - Option 4'!$D97,'Energy Prices'!$C$12:$C$17,0),MATCH('Data Input - Option 4'!CW$7,'Energy Prices'!$F$11:$CJ$11,0))/100000,"")</f>
        <v/>
      </c>
      <c r="CX97" s="536" t="str">
        <f>IFERROR(CX89*INDEX('Energy Prices'!$F$12:$CJ$17,MATCH('Data Input - Option 4'!$D97,'Energy Prices'!$C$12:$C$17,0),MATCH('Data Input - Option 4'!CX$7,'Energy Prices'!$F$11:$CJ$11,0))/100000,"")</f>
        <v/>
      </c>
      <c r="CY97" s="536" t="str">
        <f>IFERROR(CY89*INDEX('Energy Prices'!$F$12:$CJ$17,MATCH('Data Input - Option 4'!$D97,'Energy Prices'!$C$12:$C$17,0),MATCH('Data Input - Option 4'!CY$7,'Energy Prices'!$F$11:$CJ$11,0))/100000,"")</f>
        <v/>
      </c>
      <c r="CZ97" s="536" t="str">
        <f>IFERROR(CZ89*INDEX('Energy Prices'!$F$12:$CJ$17,MATCH('Data Input - Option 4'!$D97,'Energy Prices'!$C$12:$C$17,0),MATCH('Data Input - Option 4'!CZ$7,'Energy Prices'!$F$11:$CJ$11,0))/100000,"")</f>
        <v/>
      </c>
      <c r="DA97" s="536" t="str">
        <f>IFERROR(DA89*INDEX('Energy Prices'!$F$12:$CJ$17,MATCH('Data Input - Option 4'!$D97,'Energy Prices'!$C$12:$C$17,0),MATCH('Data Input - Option 4'!DA$7,'Energy Prices'!$F$11:$CJ$11,0))/100000,"")</f>
        <v/>
      </c>
      <c r="DB97" s="536" t="str">
        <f>IFERROR(DB89*INDEX('Energy Prices'!$F$12:$CJ$17,MATCH('Data Input - Option 4'!$D97,'Energy Prices'!$C$12:$C$17,0),MATCH('Data Input - Option 4'!DB$7,'Energy Prices'!$F$11:$CJ$11,0))/100000,"")</f>
        <v/>
      </c>
      <c r="DC97" s="536" t="str">
        <f>IFERROR(DC89*INDEX('Energy Prices'!$F$12:$CJ$17,MATCH('Data Input - Option 4'!$D97,'Energy Prices'!$C$12:$C$17,0),MATCH('Data Input - Option 4'!DC$7,'Energy Prices'!$F$11:$CJ$11,0))/100000,"")</f>
        <v/>
      </c>
      <c r="DD97" s="225"/>
      <c r="DE97" s="220"/>
    </row>
    <row r="98" spans="2:109" x14ac:dyDescent="0.25">
      <c r="B98" s="217"/>
      <c r="C98" s="263" t="s">
        <v>1010</v>
      </c>
      <c r="D98" s="226" t="str">
        <f t="shared" si="6"/>
        <v>Other (please specify)</v>
      </c>
      <c r="E98" s="219" t="s">
        <v>1117</v>
      </c>
      <c r="F98" s="225"/>
      <c r="G98" s="219"/>
      <c r="H98" s="271"/>
      <c r="I98" s="271"/>
      <c r="J98" s="271"/>
      <c r="K98" s="271"/>
      <c r="L98" s="271"/>
      <c r="M98" s="271"/>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c r="AK98" s="271"/>
      <c r="AL98" s="271"/>
      <c r="AM98" s="271"/>
      <c r="AN98" s="271"/>
      <c r="AO98" s="271"/>
      <c r="AP98" s="271"/>
      <c r="AQ98" s="271"/>
      <c r="AR98" s="271"/>
      <c r="AS98" s="271"/>
      <c r="AT98" s="271"/>
      <c r="AU98" s="271"/>
      <c r="AV98" s="271"/>
      <c r="AW98" s="271"/>
      <c r="AX98" s="271"/>
      <c r="AY98" s="271"/>
      <c r="AZ98" s="271"/>
      <c r="BA98" s="271"/>
      <c r="BB98" s="271"/>
      <c r="BC98" s="271"/>
      <c r="BD98" s="271"/>
      <c r="BE98" s="271"/>
      <c r="BF98" s="271"/>
      <c r="BG98" s="271"/>
      <c r="BH98" s="271"/>
      <c r="BI98" s="271"/>
      <c r="BJ98" s="271"/>
      <c r="BK98" s="271"/>
      <c r="BL98" s="271"/>
      <c r="BM98" s="271"/>
      <c r="BN98" s="271"/>
      <c r="BO98" s="271"/>
      <c r="BP98" s="271"/>
      <c r="BQ98" s="271"/>
      <c r="BR98" s="271"/>
      <c r="BS98" s="271"/>
      <c r="BT98" s="271"/>
      <c r="BU98" s="271"/>
      <c r="BV98" s="271"/>
      <c r="BW98" s="271"/>
      <c r="BX98" s="271"/>
      <c r="BY98" s="271"/>
      <c r="BZ98" s="271"/>
      <c r="CA98" s="271"/>
      <c r="CB98" s="271"/>
      <c r="CC98" s="271"/>
      <c r="CD98" s="271"/>
      <c r="CE98" s="271"/>
      <c r="CF98" s="271"/>
      <c r="CG98" s="271"/>
      <c r="CH98" s="271"/>
      <c r="CI98" s="271"/>
      <c r="CJ98" s="271"/>
      <c r="CK98" s="271"/>
      <c r="CL98" s="271"/>
      <c r="CM98" s="271"/>
      <c r="CN98" s="271"/>
      <c r="CO98" s="271"/>
      <c r="CP98" s="271"/>
      <c r="CQ98" s="271"/>
      <c r="CR98" s="271"/>
      <c r="CS98" s="271"/>
      <c r="CT98" s="271"/>
      <c r="CU98" s="271"/>
      <c r="CV98" s="271"/>
      <c r="CW98" s="271"/>
      <c r="CX98" s="271"/>
      <c r="CY98" s="271"/>
      <c r="CZ98" s="271"/>
      <c r="DA98" s="271"/>
      <c r="DB98" s="271"/>
      <c r="DC98" s="271"/>
      <c r="DD98" s="218"/>
      <c r="DE98" s="220"/>
    </row>
    <row r="99" spans="2:109" x14ac:dyDescent="0.25">
      <c r="B99" s="217"/>
      <c r="C99" s="260"/>
      <c r="D99" s="226"/>
      <c r="E99" s="219"/>
      <c r="F99" s="219"/>
      <c r="G99" s="219"/>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8"/>
      <c r="BL99" s="218"/>
      <c r="BM99" s="218"/>
      <c r="BN99" s="218"/>
      <c r="BO99" s="218"/>
      <c r="BP99" s="218"/>
      <c r="BQ99" s="218"/>
      <c r="BR99" s="218"/>
      <c r="BS99" s="218"/>
      <c r="BT99" s="218"/>
      <c r="BU99" s="218"/>
      <c r="BV99" s="218"/>
      <c r="BW99" s="218"/>
      <c r="BX99" s="218"/>
      <c r="BY99" s="218"/>
      <c r="BZ99" s="218"/>
      <c r="CA99" s="218"/>
      <c r="CB99" s="218"/>
      <c r="CC99" s="218"/>
      <c r="CD99" s="218"/>
      <c r="CE99" s="218"/>
      <c r="CF99" s="218"/>
      <c r="CG99" s="218"/>
      <c r="CH99" s="218"/>
      <c r="CI99" s="218"/>
      <c r="CJ99" s="218"/>
      <c r="CK99" s="218"/>
      <c r="CL99" s="218"/>
      <c r="CM99" s="218"/>
      <c r="CN99" s="218"/>
      <c r="CO99" s="218"/>
      <c r="CP99" s="218"/>
      <c r="CQ99" s="218"/>
      <c r="CR99" s="218"/>
      <c r="CS99" s="218"/>
      <c r="CT99" s="218"/>
      <c r="CU99" s="218"/>
      <c r="CV99" s="218"/>
      <c r="CW99" s="218"/>
      <c r="CX99" s="218"/>
      <c r="CY99" s="218"/>
      <c r="CZ99" s="218"/>
      <c r="DA99" s="218"/>
      <c r="DB99" s="218"/>
      <c r="DC99" s="218"/>
      <c r="DD99" s="218"/>
      <c r="DE99" s="220"/>
    </row>
    <row r="100" spans="2:109" x14ac:dyDescent="0.25">
      <c r="B100" s="217"/>
      <c r="C100" s="260"/>
      <c r="D100" s="272" t="s">
        <v>116</v>
      </c>
      <c r="E100" s="273" t="s">
        <v>1117</v>
      </c>
      <c r="F100" s="276" t="s">
        <v>571</v>
      </c>
      <c r="G100" s="276"/>
      <c r="H100" s="535">
        <f>SUM(H92:H99)</f>
        <v>0</v>
      </c>
      <c r="I100" s="535">
        <f>SUM(I92:I99)</f>
        <v>0</v>
      </c>
      <c r="J100" s="535">
        <f t="shared" ref="J100:BU100" si="7">SUM(J92:J99)</f>
        <v>0</v>
      </c>
      <c r="K100" s="535">
        <f t="shared" si="7"/>
        <v>0</v>
      </c>
      <c r="L100" s="535">
        <f t="shared" si="7"/>
        <v>0</v>
      </c>
      <c r="M100" s="535">
        <f t="shared" si="7"/>
        <v>0</v>
      </c>
      <c r="N100" s="535">
        <f t="shared" si="7"/>
        <v>0</v>
      </c>
      <c r="O100" s="535">
        <f t="shared" si="7"/>
        <v>0</v>
      </c>
      <c r="P100" s="535">
        <f t="shared" si="7"/>
        <v>0</v>
      </c>
      <c r="Q100" s="535">
        <f t="shared" si="7"/>
        <v>0</v>
      </c>
      <c r="R100" s="535">
        <f t="shared" si="7"/>
        <v>0</v>
      </c>
      <c r="S100" s="535">
        <f t="shared" si="7"/>
        <v>0</v>
      </c>
      <c r="T100" s="535">
        <f t="shared" si="7"/>
        <v>0</v>
      </c>
      <c r="U100" s="535">
        <f t="shared" si="7"/>
        <v>0</v>
      </c>
      <c r="V100" s="535">
        <f t="shared" si="7"/>
        <v>0</v>
      </c>
      <c r="W100" s="535">
        <f t="shared" si="7"/>
        <v>0</v>
      </c>
      <c r="X100" s="535">
        <f t="shared" si="7"/>
        <v>0</v>
      </c>
      <c r="Y100" s="535">
        <f t="shared" si="7"/>
        <v>0</v>
      </c>
      <c r="Z100" s="535">
        <f t="shared" si="7"/>
        <v>0</v>
      </c>
      <c r="AA100" s="535">
        <f t="shared" si="7"/>
        <v>0</v>
      </c>
      <c r="AB100" s="535">
        <f t="shared" si="7"/>
        <v>0</v>
      </c>
      <c r="AC100" s="535">
        <f t="shared" si="7"/>
        <v>0</v>
      </c>
      <c r="AD100" s="535">
        <f t="shared" si="7"/>
        <v>0</v>
      </c>
      <c r="AE100" s="535">
        <f t="shared" si="7"/>
        <v>0</v>
      </c>
      <c r="AF100" s="535">
        <f t="shared" si="7"/>
        <v>0</v>
      </c>
      <c r="AG100" s="535">
        <f t="shared" si="7"/>
        <v>0</v>
      </c>
      <c r="AH100" s="535">
        <f t="shared" si="7"/>
        <v>0</v>
      </c>
      <c r="AI100" s="535">
        <f t="shared" si="7"/>
        <v>0</v>
      </c>
      <c r="AJ100" s="535">
        <f t="shared" si="7"/>
        <v>0</v>
      </c>
      <c r="AK100" s="535">
        <f t="shared" si="7"/>
        <v>0</v>
      </c>
      <c r="AL100" s="535">
        <f t="shared" si="7"/>
        <v>0</v>
      </c>
      <c r="AM100" s="535">
        <f t="shared" si="7"/>
        <v>0</v>
      </c>
      <c r="AN100" s="535">
        <f t="shared" si="7"/>
        <v>0</v>
      </c>
      <c r="AO100" s="535">
        <f t="shared" si="7"/>
        <v>0</v>
      </c>
      <c r="AP100" s="535">
        <f t="shared" si="7"/>
        <v>0</v>
      </c>
      <c r="AQ100" s="535">
        <f t="shared" si="7"/>
        <v>0</v>
      </c>
      <c r="AR100" s="535">
        <f t="shared" si="7"/>
        <v>0</v>
      </c>
      <c r="AS100" s="535">
        <f t="shared" si="7"/>
        <v>0</v>
      </c>
      <c r="AT100" s="535">
        <f t="shared" si="7"/>
        <v>0</v>
      </c>
      <c r="AU100" s="535">
        <f t="shared" si="7"/>
        <v>0</v>
      </c>
      <c r="AV100" s="535">
        <f t="shared" si="7"/>
        <v>0</v>
      </c>
      <c r="AW100" s="535">
        <f t="shared" si="7"/>
        <v>0</v>
      </c>
      <c r="AX100" s="535">
        <f t="shared" si="7"/>
        <v>0</v>
      </c>
      <c r="AY100" s="535">
        <f t="shared" si="7"/>
        <v>0</v>
      </c>
      <c r="AZ100" s="535">
        <f t="shared" si="7"/>
        <v>0</v>
      </c>
      <c r="BA100" s="535">
        <f t="shared" si="7"/>
        <v>0</v>
      </c>
      <c r="BB100" s="535">
        <f t="shared" si="7"/>
        <v>0</v>
      </c>
      <c r="BC100" s="535">
        <f t="shared" si="7"/>
        <v>0</v>
      </c>
      <c r="BD100" s="535">
        <f t="shared" si="7"/>
        <v>0</v>
      </c>
      <c r="BE100" s="535">
        <f t="shared" si="7"/>
        <v>0</v>
      </c>
      <c r="BF100" s="535">
        <f t="shared" si="7"/>
        <v>0</v>
      </c>
      <c r="BG100" s="535">
        <f t="shared" si="7"/>
        <v>0</v>
      </c>
      <c r="BH100" s="535">
        <f t="shared" si="7"/>
        <v>0</v>
      </c>
      <c r="BI100" s="535">
        <f t="shared" si="7"/>
        <v>0</v>
      </c>
      <c r="BJ100" s="535">
        <f t="shared" si="7"/>
        <v>0</v>
      </c>
      <c r="BK100" s="535">
        <f t="shared" si="7"/>
        <v>0</v>
      </c>
      <c r="BL100" s="535">
        <f t="shared" si="7"/>
        <v>0</v>
      </c>
      <c r="BM100" s="535">
        <f t="shared" si="7"/>
        <v>0</v>
      </c>
      <c r="BN100" s="535">
        <f t="shared" si="7"/>
        <v>0</v>
      </c>
      <c r="BO100" s="535">
        <f t="shared" si="7"/>
        <v>0</v>
      </c>
      <c r="BP100" s="535">
        <f t="shared" si="7"/>
        <v>0</v>
      </c>
      <c r="BQ100" s="535">
        <f t="shared" si="7"/>
        <v>0</v>
      </c>
      <c r="BR100" s="535">
        <f t="shared" si="7"/>
        <v>0</v>
      </c>
      <c r="BS100" s="535">
        <f t="shared" si="7"/>
        <v>0</v>
      </c>
      <c r="BT100" s="535">
        <f t="shared" si="7"/>
        <v>0</v>
      </c>
      <c r="BU100" s="535">
        <f t="shared" si="7"/>
        <v>0</v>
      </c>
      <c r="BV100" s="535">
        <f t="shared" ref="BV100:DC100" si="8">SUM(BV92:BV99)</f>
        <v>0</v>
      </c>
      <c r="BW100" s="535">
        <f t="shared" si="8"/>
        <v>0</v>
      </c>
      <c r="BX100" s="535">
        <f t="shared" si="8"/>
        <v>0</v>
      </c>
      <c r="BY100" s="535">
        <f t="shared" si="8"/>
        <v>0</v>
      </c>
      <c r="BZ100" s="535">
        <f t="shared" si="8"/>
        <v>0</v>
      </c>
      <c r="CA100" s="535">
        <f t="shared" si="8"/>
        <v>0</v>
      </c>
      <c r="CB100" s="535">
        <f t="shared" si="8"/>
        <v>0</v>
      </c>
      <c r="CC100" s="535">
        <f t="shared" si="8"/>
        <v>0</v>
      </c>
      <c r="CD100" s="535">
        <f t="shared" si="8"/>
        <v>0</v>
      </c>
      <c r="CE100" s="535">
        <f t="shared" si="8"/>
        <v>0</v>
      </c>
      <c r="CF100" s="535">
        <f t="shared" si="8"/>
        <v>0</v>
      </c>
      <c r="CG100" s="535">
        <f t="shared" si="8"/>
        <v>0</v>
      </c>
      <c r="CH100" s="535">
        <f t="shared" si="8"/>
        <v>0</v>
      </c>
      <c r="CI100" s="535">
        <f t="shared" si="8"/>
        <v>0</v>
      </c>
      <c r="CJ100" s="535">
        <f t="shared" si="8"/>
        <v>0</v>
      </c>
      <c r="CK100" s="535">
        <f t="shared" si="8"/>
        <v>0</v>
      </c>
      <c r="CL100" s="535">
        <f t="shared" si="8"/>
        <v>0</v>
      </c>
      <c r="CM100" s="535">
        <f t="shared" si="8"/>
        <v>0</v>
      </c>
      <c r="CN100" s="535">
        <f t="shared" si="8"/>
        <v>0</v>
      </c>
      <c r="CO100" s="535">
        <f t="shared" si="8"/>
        <v>0</v>
      </c>
      <c r="CP100" s="535">
        <f t="shared" si="8"/>
        <v>0</v>
      </c>
      <c r="CQ100" s="535">
        <f t="shared" si="8"/>
        <v>0</v>
      </c>
      <c r="CR100" s="535">
        <f t="shared" si="8"/>
        <v>0</v>
      </c>
      <c r="CS100" s="535">
        <f t="shared" si="8"/>
        <v>0</v>
      </c>
      <c r="CT100" s="535">
        <f t="shared" si="8"/>
        <v>0</v>
      </c>
      <c r="CU100" s="535">
        <f t="shared" si="8"/>
        <v>0</v>
      </c>
      <c r="CV100" s="535">
        <f t="shared" si="8"/>
        <v>0</v>
      </c>
      <c r="CW100" s="535">
        <f t="shared" si="8"/>
        <v>0</v>
      </c>
      <c r="CX100" s="535">
        <f t="shared" si="8"/>
        <v>0</v>
      </c>
      <c r="CY100" s="535">
        <f t="shared" si="8"/>
        <v>0</v>
      </c>
      <c r="CZ100" s="535">
        <f t="shared" si="8"/>
        <v>0</v>
      </c>
      <c r="DA100" s="535">
        <f t="shared" si="8"/>
        <v>0</v>
      </c>
      <c r="DB100" s="535">
        <f t="shared" si="8"/>
        <v>0</v>
      </c>
      <c r="DC100" s="535">
        <f t="shared" si="8"/>
        <v>0</v>
      </c>
      <c r="DD100" s="225"/>
      <c r="DE100" s="220"/>
    </row>
    <row r="101" spans="2:109" x14ac:dyDescent="0.25">
      <c r="B101" s="217"/>
      <c r="C101" s="260"/>
      <c r="D101" s="226"/>
      <c r="E101" s="219"/>
      <c r="F101" s="219"/>
      <c r="G101" s="219"/>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8"/>
      <c r="BL101" s="218"/>
      <c r="BM101" s="218"/>
      <c r="BN101" s="218"/>
      <c r="BO101" s="218"/>
      <c r="BP101" s="218"/>
      <c r="BQ101" s="218"/>
      <c r="BR101" s="218"/>
      <c r="BS101" s="218"/>
      <c r="BT101" s="218"/>
      <c r="BU101" s="218"/>
      <c r="BV101" s="218"/>
      <c r="BW101" s="218"/>
      <c r="BX101" s="218"/>
      <c r="BY101" s="218"/>
      <c r="BZ101" s="218"/>
      <c r="CA101" s="218"/>
      <c r="CB101" s="218"/>
      <c r="CC101" s="218"/>
      <c r="CD101" s="218"/>
      <c r="CE101" s="218"/>
      <c r="CF101" s="218"/>
      <c r="CG101" s="218"/>
      <c r="CH101" s="218"/>
      <c r="CI101" s="218"/>
      <c r="CJ101" s="218"/>
      <c r="CK101" s="218"/>
      <c r="CL101" s="218"/>
      <c r="CM101" s="218"/>
      <c r="CN101" s="218"/>
      <c r="CO101" s="218"/>
      <c r="CP101" s="218"/>
      <c r="CQ101" s="218"/>
      <c r="CR101" s="218"/>
      <c r="CS101" s="218"/>
      <c r="CT101" s="218"/>
      <c r="CU101" s="218"/>
      <c r="CV101" s="218"/>
      <c r="CW101" s="218"/>
      <c r="CX101" s="218"/>
      <c r="CY101" s="218"/>
      <c r="CZ101" s="218"/>
      <c r="DA101" s="218"/>
      <c r="DB101" s="218"/>
      <c r="DC101" s="218"/>
      <c r="DD101" s="218"/>
      <c r="DE101" s="220"/>
    </row>
    <row r="102" spans="2:109" ht="20.25" customHeight="1" x14ac:dyDescent="0.25">
      <c r="B102" s="217"/>
      <c r="C102" s="262" t="s">
        <v>53</v>
      </c>
      <c r="D102" s="240"/>
      <c r="E102" s="239"/>
      <c r="F102" s="239"/>
      <c r="G102" s="239"/>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20"/>
    </row>
    <row r="103" spans="2:109" x14ac:dyDescent="0.25">
      <c r="B103" s="217"/>
      <c r="C103" s="260"/>
      <c r="D103" s="216"/>
      <c r="E103" s="219"/>
      <c r="F103" s="219"/>
      <c r="G103" s="219"/>
      <c r="H103" s="218"/>
      <c r="I103" s="218"/>
      <c r="J103" s="218"/>
      <c r="K103" s="218"/>
      <c r="L103" s="218"/>
      <c r="M103" s="218"/>
      <c r="N103" s="218"/>
      <c r="O103" s="218"/>
      <c r="P103" s="218"/>
      <c r="Q103" s="218"/>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8"/>
      <c r="BL103" s="218"/>
      <c r="BM103" s="218"/>
      <c r="BN103" s="218"/>
      <c r="BO103" s="218"/>
      <c r="BP103" s="218"/>
      <c r="BQ103" s="218"/>
      <c r="BR103" s="218"/>
      <c r="BS103" s="218"/>
      <c r="BT103" s="218"/>
      <c r="BU103" s="218"/>
      <c r="BV103" s="218"/>
      <c r="BW103" s="218"/>
      <c r="BX103" s="218"/>
      <c r="BY103" s="218"/>
      <c r="BZ103" s="218"/>
      <c r="CA103" s="218"/>
      <c r="CB103" s="218"/>
      <c r="CC103" s="218"/>
      <c r="CD103" s="218"/>
      <c r="CE103" s="218"/>
      <c r="CF103" s="218"/>
      <c r="CG103" s="218"/>
      <c r="CH103" s="218"/>
      <c r="CI103" s="218"/>
      <c r="CJ103" s="218"/>
      <c r="CK103" s="218"/>
      <c r="CL103" s="218"/>
      <c r="CM103" s="218"/>
      <c r="CN103" s="218"/>
      <c r="CO103" s="218"/>
      <c r="CP103" s="218"/>
      <c r="CQ103" s="218"/>
      <c r="CR103" s="218"/>
      <c r="CS103" s="218"/>
      <c r="CT103" s="218"/>
      <c r="CU103" s="218"/>
      <c r="CV103" s="218"/>
      <c r="CW103" s="218"/>
      <c r="CX103" s="218"/>
      <c r="CY103" s="218"/>
      <c r="CZ103" s="218"/>
      <c r="DA103" s="218"/>
      <c r="DB103" s="218"/>
      <c r="DC103" s="218"/>
      <c r="DD103" s="218"/>
      <c r="DE103" s="220"/>
    </row>
    <row r="104" spans="2:109" ht="21" x14ac:dyDescent="0.25">
      <c r="B104" s="217"/>
      <c r="C104" s="260"/>
      <c r="D104" s="115" t="s">
        <v>37</v>
      </c>
      <c r="E104" s="238" t="s">
        <v>549</v>
      </c>
      <c r="F104" s="239"/>
      <c r="G104" s="239"/>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c r="AI104" s="237"/>
      <c r="AJ104" s="237"/>
      <c r="AK104" s="237"/>
      <c r="AL104" s="237"/>
      <c r="AM104" s="237"/>
      <c r="AN104" s="237"/>
      <c r="AO104" s="237"/>
      <c r="AP104" s="237"/>
      <c r="AQ104" s="237"/>
      <c r="AR104" s="237"/>
      <c r="AS104" s="237"/>
      <c r="AT104" s="237"/>
      <c r="AU104" s="237"/>
      <c r="AV104" s="237"/>
      <c r="AW104" s="237"/>
      <c r="AX104" s="237"/>
      <c r="AY104" s="237"/>
      <c r="AZ104" s="237"/>
      <c r="BA104" s="237"/>
      <c r="BB104" s="237"/>
      <c r="BC104" s="237"/>
      <c r="BD104" s="237"/>
      <c r="BE104" s="237"/>
      <c r="BF104" s="237"/>
      <c r="BG104" s="237"/>
      <c r="BH104" s="237"/>
      <c r="BI104" s="237"/>
      <c r="BJ104" s="237"/>
      <c r="BK104" s="237"/>
      <c r="BL104" s="237"/>
      <c r="BM104" s="237"/>
      <c r="BN104" s="237"/>
      <c r="BO104" s="237"/>
      <c r="BP104" s="237"/>
      <c r="BQ104" s="237"/>
      <c r="BR104" s="237"/>
      <c r="BS104" s="237"/>
      <c r="BT104" s="237"/>
      <c r="BU104" s="237"/>
      <c r="BV104" s="237"/>
      <c r="BW104" s="237"/>
      <c r="BX104" s="237"/>
      <c r="BY104" s="237"/>
      <c r="BZ104" s="237"/>
      <c r="CA104" s="237"/>
      <c r="CB104" s="237"/>
      <c r="CC104" s="237"/>
      <c r="CD104" s="237"/>
      <c r="CE104" s="237"/>
      <c r="CF104" s="237"/>
      <c r="CG104" s="237"/>
      <c r="CH104" s="237"/>
      <c r="CI104" s="237"/>
      <c r="CJ104" s="237"/>
      <c r="CK104" s="237"/>
      <c r="CL104" s="237"/>
      <c r="CM104" s="237"/>
      <c r="CN104" s="237"/>
      <c r="CO104" s="237"/>
      <c r="CP104" s="237"/>
      <c r="CQ104" s="237"/>
      <c r="CR104" s="237"/>
      <c r="CS104" s="237"/>
      <c r="CT104" s="237"/>
      <c r="CU104" s="237"/>
      <c r="CV104" s="237"/>
      <c r="CW104" s="237"/>
      <c r="CX104" s="237"/>
      <c r="CY104" s="237"/>
      <c r="CZ104" s="237"/>
      <c r="DA104" s="237"/>
      <c r="DB104" s="237"/>
      <c r="DC104" s="237"/>
      <c r="DD104" s="237"/>
      <c r="DE104" s="220"/>
    </row>
    <row r="105" spans="2:109" x14ac:dyDescent="0.25">
      <c r="B105" s="217"/>
      <c r="C105" s="263" t="s">
        <v>1011</v>
      </c>
      <c r="D105" s="213"/>
      <c r="E105" s="219" t="s">
        <v>120</v>
      </c>
      <c r="F105" s="143" t="s">
        <v>617</v>
      </c>
      <c r="G105" s="219"/>
      <c r="H105" s="275"/>
      <c r="I105" s="275"/>
      <c r="J105" s="275"/>
      <c r="K105" s="275"/>
      <c r="L105" s="275"/>
      <c r="M105" s="275"/>
      <c r="N105" s="275"/>
      <c r="O105" s="275"/>
      <c r="P105" s="275"/>
      <c r="Q105" s="275"/>
      <c r="R105" s="275"/>
      <c r="S105" s="275"/>
      <c r="T105" s="275"/>
      <c r="U105" s="275"/>
      <c r="V105" s="275"/>
      <c r="W105" s="275"/>
      <c r="X105" s="275"/>
      <c r="Y105" s="275"/>
      <c r="Z105" s="275"/>
      <c r="AA105" s="275"/>
      <c r="AB105" s="275"/>
      <c r="AC105" s="275"/>
      <c r="AD105" s="275"/>
      <c r="AE105" s="275"/>
      <c r="AF105" s="275"/>
      <c r="AG105" s="760"/>
      <c r="AH105" s="760"/>
      <c r="AI105" s="760"/>
      <c r="AJ105" s="760"/>
      <c r="AK105" s="760"/>
      <c r="AL105" s="760"/>
      <c r="AM105" s="760"/>
      <c r="AN105" s="760"/>
      <c r="AO105" s="760"/>
      <c r="AP105" s="760"/>
      <c r="AQ105" s="760"/>
      <c r="AR105" s="760"/>
      <c r="AS105" s="760"/>
      <c r="AT105" s="760"/>
      <c r="AU105" s="760"/>
      <c r="AV105" s="760"/>
      <c r="AW105" s="760"/>
      <c r="AX105" s="760"/>
      <c r="AY105" s="760"/>
      <c r="AZ105" s="760"/>
      <c r="BA105" s="760"/>
      <c r="BB105" s="760"/>
      <c r="BC105" s="760"/>
      <c r="BD105" s="760"/>
      <c r="BE105" s="760"/>
      <c r="BF105" s="760"/>
      <c r="BG105" s="760"/>
      <c r="BH105" s="760"/>
      <c r="BI105" s="760"/>
      <c r="BJ105" s="760"/>
      <c r="BK105" s="760"/>
      <c r="BL105" s="760"/>
      <c r="BM105" s="760"/>
      <c r="BN105" s="760"/>
      <c r="BO105" s="760"/>
      <c r="BP105" s="760"/>
      <c r="BQ105" s="760"/>
      <c r="BR105" s="760"/>
      <c r="BS105" s="760"/>
      <c r="BT105" s="760"/>
      <c r="BU105" s="760"/>
      <c r="BV105" s="760"/>
      <c r="BW105" s="760"/>
      <c r="BX105" s="760"/>
      <c r="BY105" s="760"/>
      <c r="BZ105" s="760"/>
      <c r="CA105" s="760"/>
      <c r="CB105" s="760"/>
      <c r="CC105" s="760"/>
      <c r="CD105" s="760"/>
      <c r="CE105" s="760"/>
      <c r="CF105" s="760"/>
      <c r="CG105" s="760"/>
      <c r="CH105" s="760"/>
      <c r="CI105" s="760"/>
      <c r="CJ105" s="760"/>
      <c r="CK105" s="760"/>
      <c r="CL105" s="760"/>
      <c r="CM105" s="760"/>
      <c r="CN105" s="760"/>
      <c r="CO105" s="760"/>
      <c r="CP105" s="760"/>
      <c r="CQ105" s="760"/>
      <c r="CR105" s="760"/>
      <c r="CS105" s="760"/>
      <c r="CT105" s="760"/>
      <c r="CU105" s="760"/>
      <c r="CV105" s="760"/>
      <c r="CW105" s="760"/>
      <c r="CX105" s="760"/>
      <c r="CY105" s="760"/>
      <c r="CZ105" s="760"/>
      <c r="DA105" s="760"/>
      <c r="DB105" s="760"/>
      <c r="DC105" s="760"/>
      <c r="DD105" s="218"/>
      <c r="DE105" s="220"/>
    </row>
    <row r="106" spans="2:109" x14ac:dyDescent="0.25">
      <c r="B106" s="217"/>
      <c r="C106" s="260"/>
      <c r="D106" s="213"/>
      <c r="E106" s="219" t="s">
        <v>120</v>
      </c>
      <c r="F106" s="143" t="s">
        <v>617</v>
      </c>
      <c r="G106" s="219"/>
      <c r="H106" s="275"/>
      <c r="I106" s="760"/>
      <c r="J106" s="760"/>
      <c r="K106" s="760"/>
      <c r="L106" s="760"/>
      <c r="M106" s="760"/>
      <c r="N106" s="760"/>
      <c r="O106" s="760"/>
      <c r="P106" s="760"/>
      <c r="Q106" s="760"/>
      <c r="R106" s="760"/>
      <c r="S106" s="760"/>
      <c r="T106" s="760"/>
      <c r="U106" s="760"/>
      <c r="V106" s="760"/>
      <c r="W106" s="760"/>
      <c r="X106" s="760"/>
      <c r="Y106" s="760"/>
      <c r="Z106" s="760"/>
      <c r="AA106" s="760"/>
      <c r="AB106" s="760"/>
      <c r="AC106" s="760"/>
      <c r="AD106" s="760"/>
      <c r="AE106" s="760"/>
      <c r="AF106" s="760"/>
      <c r="AG106" s="760"/>
      <c r="AH106" s="760"/>
      <c r="AI106" s="760"/>
      <c r="AJ106" s="760"/>
      <c r="AK106" s="760"/>
      <c r="AL106" s="760"/>
      <c r="AM106" s="760"/>
      <c r="AN106" s="760"/>
      <c r="AO106" s="760"/>
      <c r="AP106" s="760"/>
      <c r="AQ106" s="760"/>
      <c r="AR106" s="760"/>
      <c r="AS106" s="760"/>
      <c r="AT106" s="760"/>
      <c r="AU106" s="760"/>
      <c r="AV106" s="760"/>
      <c r="AW106" s="760"/>
      <c r="AX106" s="760"/>
      <c r="AY106" s="760"/>
      <c r="AZ106" s="760"/>
      <c r="BA106" s="760"/>
      <c r="BB106" s="760"/>
      <c r="BC106" s="760"/>
      <c r="BD106" s="760"/>
      <c r="BE106" s="760"/>
      <c r="BF106" s="760"/>
      <c r="BG106" s="760"/>
      <c r="BH106" s="760"/>
      <c r="BI106" s="760"/>
      <c r="BJ106" s="760"/>
      <c r="BK106" s="760"/>
      <c r="BL106" s="760"/>
      <c r="BM106" s="760"/>
      <c r="BN106" s="760"/>
      <c r="BO106" s="760"/>
      <c r="BP106" s="760"/>
      <c r="BQ106" s="760"/>
      <c r="BR106" s="760"/>
      <c r="BS106" s="760"/>
      <c r="BT106" s="760"/>
      <c r="BU106" s="760"/>
      <c r="BV106" s="760"/>
      <c r="BW106" s="760"/>
      <c r="BX106" s="760"/>
      <c r="BY106" s="760"/>
      <c r="BZ106" s="760"/>
      <c r="CA106" s="760"/>
      <c r="CB106" s="760"/>
      <c r="CC106" s="760"/>
      <c r="CD106" s="760"/>
      <c r="CE106" s="760"/>
      <c r="CF106" s="760"/>
      <c r="CG106" s="760"/>
      <c r="CH106" s="760"/>
      <c r="CI106" s="760"/>
      <c r="CJ106" s="760"/>
      <c r="CK106" s="760"/>
      <c r="CL106" s="760"/>
      <c r="CM106" s="760"/>
      <c r="CN106" s="760"/>
      <c r="CO106" s="760"/>
      <c r="CP106" s="760"/>
      <c r="CQ106" s="760"/>
      <c r="CR106" s="760"/>
      <c r="CS106" s="760"/>
      <c r="CT106" s="760"/>
      <c r="CU106" s="760"/>
      <c r="CV106" s="760"/>
      <c r="CW106" s="760"/>
      <c r="CX106" s="760"/>
      <c r="CY106" s="760"/>
      <c r="CZ106" s="760"/>
      <c r="DA106" s="760"/>
      <c r="DB106" s="760"/>
      <c r="DC106" s="760"/>
      <c r="DD106" s="218"/>
      <c r="DE106" s="220"/>
    </row>
    <row r="107" spans="2:109" x14ac:dyDescent="0.25">
      <c r="B107" s="217"/>
      <c r="C107" s="260"/>
      <c r="D107" s="213"/>
      <c r="E107" s="219" t="s">
        <v>120</v>
      </c>
      <c r="F107" s="143" t="s">
        <v>617</v>
      </c>
      <c r="G107" s="219"/>
      <c r="H107" s="275"/>
      <c r="I107" s="760"/>
      <c r="J107" s="760"/>
      <c r="K107" s="760"/>
      <c r="L107" s="760"/>
      <c r="M107" s="760"/>
      <c r="N107" s="760"/>
      <c r="O107" s="760"/>
      <c r="P107" s="760"/>
      <c r="Q107" s="760"/>
      <c r="R107" s="760"/>
      <c r="S107" s="760"/>
      <c r="T107" s="760"/>
      <c r="U107" s="760"/>
      <c r="V107" s="760"/>
      <c r="W107" s="760"/>
      <c r="X107" s="760"/>
      <c r="Y107" s="760"/>
      <c r="Z107" s="760"/>
      <c r="AA107" s="760"/>
      <c r="AB107" s="760"/>
      <c r="AC107" s="760"/>
      <c r="AD107" s="760"/>
      <c r="AE107" s="760"/>
      <c r="AF107" s="760"/>
      <c r="AG107" s="760"/>
      <c r="AH107" s="760"/>
      <c r="AI107" s="760"/>
      <c r="AJ107" s="760"/>
      <c r="AK107" s="760"/>
      <c r="AL107" s="760"/>
      <c r="AM107" s="760"/>
      <c r="AN107" s="760"/>
      <c r="AO107" s="760"/>
      <c r="AP107" s="760"/>
      <c r="AQ107" s="760"/>
      <c r="AR107" s="760"/>
      <c r="AS107" s="760"/>
      <c r="AT107" s="760"/>
      <c r="AU107" s="760"/>
      <c r="AV107" s="760"/>
      <c r="AW107" s="760"/>
      <c r="AX107" s="760"/>
      <c r="AY107" s="760"/>
      <c r="AZ107" s="760"/>
      <c r="BA107" s="760"/>
      <c r="BB107" s="760"/>
      <c r="BC107" s="760"/>
      <c r="BD107" s="760"/>
      <c r="BE107" s="760"/>
      <c r="BF107" s="760"/>
      <c r="BG107" s="760"/>
      <c r="BH107" s="760"/>
      <c r="BI107" s="760"/>
      <c r="BJ107" s="760"/>
      <c r="BK107" s="760"/>
      <c r="BL107" s="760"/>
      <c r="BM107" s="760"/>
      <c r="BN107" s="760"/>
      <c r="BO107" s="760"/>
      <c r="BP107" s="760"/>
      <c r="BQ107" s="760"/>
      <c r="BR107" s="760"/>
      <c r="BS107" s="760"/>
      <c r="BT107" s="760"/>
      <c r="BU107" s="760"/>
      <c r="BV107" s="760"/>
      <c r="BW107" s="760"/>
      <c r="BX107" s="760"/>
      <c r="BY107" s="760"/>
      <c r="BZ107" s="760"/>
      <c r="CA107" s="760"/>
      <c r="CB107" s="760"/>
      <c r="CC107" s="760"/>
      <c r="CD107" s="760"/>
      <c r="CE107" s="760"/>
      <c r="CF107" s="760"/>
      <c r="CG107" s="760"/>
      <c r="CH107" s="760"/>
      <c r="CI107" s="760"/>
      <c r="CJ107" s="760"/>
      <c r="CK107" s="760"/>
      <c r="CL107" s="760"/>
      <c r="CM107" s="760"/>
      <c r="CN107" s="760"/>
      <c r="CO107" s="760"/>
      <c r="CP107" s="760"/>
      <c r="CQ107" s="760"/>
      <c r="CR107" s="760"/>
      <c r="CS107" s="760"/>
      <c r="CT107" s="760"/>
      <c r="CU107" s="760"/>
      <c r="CV107" s="760"/>
      <c r="CW107" s="760"/>
      <c r="CX107" s="760"/>
      <c r="CY107" s="760"/>
      <c r="CZ107" s="760"/>
      <c r="DA107" s="760"/>
      <c r="DB107" s="760"/>
      <c r="DC107" s="760"/>
      <c r="DD107" s="218"/>
      <c r="DE107" s="220"/>
    </row>
    <row r="108" spans="2:109" x14ac:dyDescent="0.25">
      <c r="B108" s="217"/>
      <c r="C108" s="260"/>
      <c r="D108" s="213"/>
      <c r="E108" s="219" t="s">
        <v>120</v>
      </c>
      <c r="F108" s="143" t="s">
        <v>617</v>
      </c>
      <c r="G108" s="219"/>
      <c r="H108" s="275"/>
      <c r="I108" s="760"/>
      <c r="J108" s="760"/>
      <c r="K108" s="760"/>
      <c r="L108" s="760"/>
      <c r="M108" s="760"/>
      <c r="N108" s="760"/>
      <c r="O108" s="760"/>
      <c r="P108" s="760"/>
      <c r="Q108" s="760"/>
      <c r="R108" s="760"/>
      <c r="S108" s="760"/>
      <c r="T108" s="760"/>
      <c r="U108" s="760"/>
      <c r="V108" s="760"/>
      <c r="W108" s="760"/>
      <c r="X108" s="760"/>
      <c r="Y108" s="760"/>
      <c r="Z108" s="760"/>
      <c r="AA108" s="760"/>
      <c r="AB108" s="760"/>
      <c r="AC108" s="760"/>
      <c r="AD108" s="760"/>
      <c r="AE108" s="760"/>
      <c r="AF108" s="760"/>
      <c r="AG108" s="760"/>
      <c r="AH108" s="760"/>
      <c r="AI108" s="760"/>
      <c r="AJ108" s="760"/>
      <c r="AK108" s="760"/>
      <c r="AL108" s="760"/>
      <c r="AM108" s="760"/>
      <c r="AN108" s="760"/>
      <c r="AO108" s="760"/>
      <c r="AP108" s="760"/>
      <c r="AQ108" s="760"/>
      <c r="AR108" s="760"/>
      <c r="AS108" s="760"/>
      <c r="AT108" s="760"/>
      <c r="AU108" s="760"/>
      <c r="AV108" s="760"/>
      <c r="AW108" s="760"/>
      <c r="AX108" s="760"/>
      <c r="AY108" s="760"/>
      <c r="AZ108" s="760"/>
      <c r="BA108" s="760"/>
      <c r="BB108" s="760"/>
      <c r="BC108" s="760"/>
      <c r="BD108" s="760"/>
      <c r="BE108" s="760"/>
      <c r="BF108" s="760"/>
      <c r="BG108" s="760"/>
      <c r="BH108" s="760"/>
      <c r="BI108" s="760"/>
      <c r="BJ108" s="760"/>
      <c r="BK108" s="760"/>
      <c r="BL108" s="760"/>
      <c r="BM108" s="760"/>
      <c r="BN108" s="760"/>
      <c r="BO108" s="760"/>
      <c r="BP108" s="760"/>
      <c r="BQ108" s="760"/>
      <c r="BR108" s="760"/>
      <c r="BS108" s="760"/>
      <c r="BT108" s="760"/>
      <c r="BU108" s="760"/>
      <c r="BV108" s="760"/>
      <c r="BW108" s="760"/>
      <c r="BX108" s="760"/>
      <c r="BY108" s="760"/>
      <c r="BZ108" s="760"/>
      <c r="CA108" s="760"/>
      <c r="CB108" s="760"/>
      <c r="CC108" s="760"/>
      <c r="CD108" s="760"/>
      <c r="CE108" s="760"/>
      <c r="CF108" s="760"/>
      <c r="CG108" s="760"/>
      <c r="CH108" s="760"/>
      <c r="CI108" s="760"/>
      <c r="CJ108" s="760"/>
      <c r="CK108" s="760"/>
      <c r="CL108" s="760"/>
      <c r="CM108" s="760"/>
      <c r="CN108" s="760"/>
      <c r="CO108" s="760"/>
      <c r="CP108" s="760"/>
      <c r="CQ108" s="760"/>
      <c r="CR108" s="760"/>
      <c r="CS108" s="760"/>
      <c r="CT108" s="760"/>
      <c r="CU108" s="760"/>
      <c r="CV108" s="760"/>
      <c r="CW108" s="760"/>
      <c r="CX108" s="760"/>
      <c r="CY108" s="760"/>
      <c r="CZ108" s="760"/>
      <c r="DA108" s="760"/>
      <c r="DB108" s="760"/>
      <c r="DC108" s="760"/>
      <c r="DD108" s="218"/>
      <c r="DE108" s="220"/>
    </row>
    <row r="109" spans="2:109" x14ac:dyDescent="0.25">
      <c r="B109" s="217"/>
      <c r="C109" s="260"/>
      <c r="D109" s="213"/>
      <c r="E109" s="219" t="s">
        <v>120</v>
      </c>
      <c r="F109" s="143" t="s">
        <v>617</v>
      </c>
      <c r="G109" s="219"/>
      <c r="H109" s="275"/>
      <c r="I109" s="760"/>
      <c r="J109" s="760"/>
      <c r="K109" s="760"/>
      <c r="L109" s="760"/>
      <c r="M109" s="760"/>
      <c r="N109" s="760"/>
      <c r="O109" s="760"/>
      <c r="P109" s="760"/>
      <c r="Q109" s="760"/>
      <c r="R109" s="760"/>
      <c r="S109" s="760"/>
      <c r="T109" s="760"/>
      <c r="U109" s="760"/>
      <c r="V109" s="760"/>
      <c r="W109" s="760"/>
      <c r="X109" s="760"/>
      <c r="Y109" s="760"/>
      <c r="Z109" s="760"/>
      <c r="AA109" s="760"/>
      <c r="AB109" s="760"/>
      <c r="AC109" s="760"/>
      <c r="AD109" s="760"/>
      <c r="AE109" s="760"/>
      <c r="AF109" s="760"/>
      <c r="AG109" s="760"/>
      <c r="AH109" s="760"/>
      <c r="AI109" s="760"/>
      <c r="AJ109" s="760"/>
      <c r="AK109" s="760"/>
      <c r="AL109" s="760"/>
      <c r="AM109" s="760"/>
      <c r="AN109" s="760"/>
      <c r="AO109" s="760"/>
      <c r="AP109" s="760"/>
      <c r="AQ109" s="760"/>
      <c r="AR109" s="760"/>
      <c r="AS109" s="760"/>
      <c r="AT109" s="760"/>
      <c r="AU109" s="760"/>
      <c r="AV109" s="760"/>
      <c r="AW109" s="760"/>
      <c r="AX109" s="760"/>
      <c r="AY109" s="760"/>
      <c r="AZ109" s="760"/>
      <c r="BA109" s="760"/>
      <c r="BB109" s="760"/>
      <c r="BC109" s="760"/>
      <c r="BD109" s="760"/>
      <c r="BE109" s="760"/>
      <c r="BF109" s="760"/>
      <c r="BG109" s="760"/>
      <c r="BH109" s="760"/>
      <c r="BI109" s="760"/>
      <c r="BJ109" s="760"/>
      <c r="BK109" s="760"/>
      <c r="BL109" s="760"/>
      <c r="BM109" s="760"/>
      <c r="BN109" s="760"/>
      <c r="BO109" s="760"/>
      <c r="BP109" s="760"/>
      <c r="BQ109" s="760"/>
      <c r="BR109" s="760"/>
      <c r="BS109" s="760"/>
      <c r="BT109" s="760"/>
      <c r="BU109" s="760"/>
      <c r="BV109" s="760"/>
      <c r="BW109" s="760"/>
      <c r="BX109" s="760"/>
      <c r="BY109" s="760"/>
      <c r="BZ109" s="760"/>
      <c r="CA109" s="760"/>
      <c r="CB109" s="760"/>
      <c r="CC109" s="760"/>
      <c r="CD109" s="760"/>
      <c r="CE109" s="760"/>
      <c r="CF109" s="760"/>
      <c r="CG109" s="760"/>
      <c r="CH109" s="760"/>
      <c r="CI109" s="760"/>
      <c r="CJ109" s="760"/>
      <c r="CK109" s="760"/>
      <c r="CL109" s="760"/>
      <c r="CM109" s="760"/>
      <c r="CN109" s="760"/>
      <c r="CO109" s="760"/>
      <c r="CP109" s="760"/>
      <c r="CQ109" s="760"/>
      <c r="CR109" s="760"/>
      <c r="CS109" s="760"/>
      <c r="CT109" s="760"/>
      <c r="CU109" s="760"/>
      <c r="CV109" s="760"/>
      <c r="CW109" s="760"/>
      <c r="CX109" s="760"/>
      <c r="CY109" s="760"/>
      <c r="CZ109" s="760"/>
      <c r="DA109" s="760"/>
      <c r="DB109" s="760"/>
      <c r="DC109" s="760"/>
      <c r="DD109" s="218"/>
      <c r="DE109" s="220"/>
    </row>
    <row r="110" spans="2:109" x14ac:dyDescent="0.25">
      <c r="B110" s="217"/>
      <c r="C110" s="260"/>
      <c r="D110" s="213"/>
      <c r="E110" s="219" t="s">
        <v>120</v>
      </c>
      <c r="F110" s="143" t="s">
        <v>617</v>
      </c>
      <c r="G110" s="219"/>
      <c r="H110" s="760"/>
      <c r="I110" s="760"/>
      <c r="J110" s="760"/>
      <c r="K110" s="760"/>
      <c r="L110" s="760"/>
      <c r="M110" s="760"/>
      <c r="N110" s="760"/>
      <c r="O110" s="760"/>
      <c r="P110" s="760"/>
      <c r="Q110" s="760"/>
      <c r="R110" s="760"/>
      <c r="S110" s="760"/>
      <c r="T110" s="760"/>
      <c r="U110" s="760"/>
      <c r="V110" s="760"/>
      <c r="W110" s="760"/>
      <c r="X110" s="760"/>
      <c r="Y110" s="760"/>
      <c r="Z110" s="760"/>
      <c r="AA110" s="760"/>
      <c r="AB110" s="760"/>
      <c r="AC110" s="760"/>
      <c r="AD110" s="760"/>
      <c r="AE110" s="760"/>
      <c r="AF110" s="760"/>
      <c r="AG110" s="760"/>
      <c r="AH110" s="760"/>
      <c r="AI110" s="760"/>
      <c r="AJ110" s="760"/>
      <c r="AK110" s="760"/>
      <c r="AL110" s="760"/>
      <c r="AM110" s="760"/>
      <c r="AN110" s="760"/>
      <c r="AO110" s="760"/>
      <c r="AP110" s="760"/>
      <c r="AQ110" s="760"/>
      <c r="AR110" s="760"/>
      <c r="AS110" s="760"/>
      <c r="AT110" s="760"/>
      <c r="AU110" s="760"/>
      <c r="AV110" s="760"/>
      <c r="AW110" s="760"/>
      <c r="AX110" s="760"/>
      <c r="AY110" s="760"/>
      <c r="AZ110" s="760"/>
      <c r="BA110" s="760"/>
      <c r="BB110" s="760"/>
      <c r="BC110" s="760"/>
      <c r="BD110" s="760"/>
      <c r="BE110" s="760"/>
      <c r="BF110" s="760"/>
      <c r="BG110" s="760"/>
      <c r="BH110" s="760"/>
      <c r="BI110" s="760"/>
      <c r="BJ110" s="760"/>
      <c r="BK110" s="760"/>
      <c r="BL110" s="760"/>
      <c r="BM110" s="760"/>
      <c r="BN110" s="760"/>
      <c r="BO110" s="760"/>
      <c r="BP110" s="760"/>
      <c r="BQ110" s="760"/>
      <c r="BR110" s="760"/>
      <c r="BS110" s="760"/>
      <c r="BT110" s="760"/>
      <c r="BU110" s="760"/>
      <c r="BV110" s="760"/>
      <c r="BW110" s="760"/>
      <c r="BX110" s="760"/>
      <c r="BY110" s="760"/>
      <c r="BZ110" s="760"/>
      <c r="CA110" s="760"/>
      <c r="CB110" s="760"/>
      <c r="CC110" s="760"/>
      <c r="CD110" s="760"/>
      <c r="CE110" s="760"/>
      <c r="CF110" s="760"/>
      <c r="CG110" s="760"/>
      <c r="CH110" s="760"/>
      <c r="CI110" s="760"/>
      <c r="CJ110" s="760"/>
      <c r="CK110" s="760"/>
      <c r="CL110" s="760"/>
      <c r="CM110" s="760"/>
      <c r="CN110" s="760"/>
      <c r="CO110" s="760"/>
      <c r="CP110" s="760"/>
      <c r="CQ110" s="760"/>
      <c r="CR110" s="760"/>
      <c r="CS110" s="760"/>
      <c r="CT110" s="760"/>
      <c r="CU110" s="760"/>
      <c r="CV110" s="760"/>
      <c r="CW110" s="760"/>
      <c r="CX110" s="760"/>
      <c r="CY110" s="760"/>
      <c r="CZ110" s="760"/>
      <c r="DA110" s="760"/>
      <c r="DB110" s="760"/>
      <c r="DC110" s="760"/>
      <c r="DD110" s="218"/>
      <c r="DE110" s="220"/>
    </row>
    <row r="111" spans="2:109" x14ac:dyDescent="0.25">
      <c r="B111" s="217"/>
      <c r="C111" s="260"/>
      <c r="D111" s="226"/>
      <c r="E111" s="219"/>
      <c r="F111" s="219"/>
      <c r="G111" s="219"/>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218"/>
      <c r="CC111" s="218"/>
      <c r="CD111" s="218"/>
      <c r="CE111" s="218"/>
      <c r="CF111" s="218"/>
      <c r="CG111" s="218"/>
      <c r="CH111" s="218"/>
      <c r="CI111" s="218"/>
      <c r="CJ111" s="218"/>
      <c r="CK111" s="218"/>
      <c r="CL111" s="218"/>
      <c r="CM111" s="218"/>
      <c r="CN111" s="218"/>
      <c r="CO111" s="218"/>
      <c r="CP111" s="218"/>
      <c r="CQ111" s="218"/>
      <c r="CR111" s="218"/>
      <c r="CS111" s="218"/>
      <c r="CT111" s="218"/>
      <c r="CU111" s="218"/>
      <c r="CV111" s="218"/>
      <c r="CW111" s="218"/>
      <c r="CX111" s="218"/>
      <c r="CY111" s="218"/>
      <c r="CZ111" s="218"/>
      <c r="DA111" s="218"/>
      <c r="DB111" s="218"/>
      <c r="DC111" s="218"/>
      <c r="DD111" s="218"/>
      <c r="DE111" s="220"/>
    </row>
    <row r="112" spans="2:109" ht="19.5" customHeight="1" x14ac:dyDescent="0.25">
      <c r="B112" s="217"/>
      <c r="C112" s="260"/>
      <c r="D112" s="296" t="s">
        <v>197</v>
      </c>
      <c r="E112" s="239"/>
      <c r="F112" s="239"/>
      <c r="G112" s="239"/>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c r="AI112" s="237"/>
      <c r="AJ112" s="237"/>
      <c r="AK112" s="237"/>
      <c r="AL112" s="237"/>
      <c r="AM112" s="237"/>
      <c r="AN112" s="237"/>
      <c r="AO112" s="237"/>
      <c r="AP112" s="237"/>
      <c r="AQ112" s="237"/>
      <c r="AR112" s="237"/>
      <c r="AS112" s="237"/>
      <c r="AT112" s="237"/>
      <c r="AU112" s="237"/>
      <c r="AV112" s="237"/>
      <c r="AW112" s="237"/>
      <c r="AX112" s="237"/>
      <c r="AY112" s="237"/>
      <c r="AZ112" s="237"/>
      <c r="BA112" s="237"/>
      <c r="BB112" s="237"/>
      <c r="BC112" s="237"/>
      <c r="BD112" s="237"/>
      <c r="BE112" s="237"/>
      <c r="BF112" s="237"/>
      <c r="BG112" s="237"/>
      <c r="BH112" s="237"/>
      <c r="BI112" s="237"/>
      <c r="BJ112" s="237"/>
      <c r="BK112" s="237"/>
      <c r="BL112" s="237"/>
      <c r="BM112" s="237"/>
      <c r="BN112" s="237"/>
      <c r="BO112" s="237"/>
      <c r="BP112" s="237"/>
      <c r="BQ112" s="237"/>
      <c r="BR112" s="237"/>
      <c r="BS112" s="237"/>
      <c r="BT112" s="237"/>
      <c r="BU112" s="237"/>
      <c r="BV112" s="237"/>
      <c r="BW112" s="237"/>
      <c r="BX112" s="237"/>
      <c r="BY112" s="237"/>
      <c r="BZ112" s="237"/>
      <c r="CA112" s="237"/>
      <c r="CB112" s="237"/>
      <c r="CC112" s="237"/>
      <c r="CD112" s="237"/>
      <c r="CE112" s="237"/>
      <c r="CF112" s="237"/>
      <c r="CG112" s="237"/>
      <c r="CH112" s="237"/>
      <c r="CI112" s="237"/>
      <c r="CJ112" s="237"/>
      <c r="CK112" s="237"/>
      <c r="CL112" s="237"/>
      <c r="CM112" s="237"/>
      <c r="CN112" s="237"/>
      <c r="CO112" s="237"/>
      <c r="CP112" s="237"/>
      <c r="CQ112" s="237"/>
      <c r="CR112" s="237"/>
      <c r="CS112" s="237"/>
      <c r="CT112" s="237"/>
      <c r="CU112" s="237"/>
      <c r="CV112" s="237"/>
      <c r="CW112" s="237"/>
      <c r="CX112" s="237"/>
      <c r="CY112" s="237"/>
      <c r="CZ112" s="237"/>
      <c r="DA112" s="237"/>
      <c r="DB112" s="237"/>
      <c r="DC112" s="237"/>
      <c r="DD112" s="237"/>
      <c r="DE112" s="220"/>
    </row>
    <row r="113" spans="2:109" x14ac:dyDescent="0.25">
      <c r="B113" s="217"/>
      <c r="C113" s="263" t="s">
        <v>660</v>
      </c>
      <c r="D113" s="821"/>
      <c r="E113" s="219" t="s">
        <v>120</v>
      </c>
      <c r="F113" s="143" t="s">
        <v>617</v>
      </c>
      <c r="G113" s="219"/>
      <c r="H113" s="275"/>
      <c r="I113" s="275"/>
      <c r="J113" s="275"/>
      <c r="K113" s="275"/>
      <c r="L113" s="275"/>
      <c r="M113" s="275"/>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c r="AW113" s="275"/>
      <c r="AX113" s="275"/>
      <c r="AY113" s="275"/>
      <c r="AZ113" s="275"/>
      <c r="BA113" s="275"/>
      <c r="BB113" s="275"/>
      <c r="BC113" s="275"/>
      <c r="BD113" s="275"/>
      <c r="BE113" s="275"/>
      <c r="BF113" s="275"/>
      <c r="BG113" s="275"/>
      <c r="BH113" s="275"/>
      <c r="BI113" s="275"/>
      <c r="BJ113" s="275"/>
      <c r="BK113" s="275"/>
      <c r="BL113" s="275"/>
      <c r="BM113" s="275"/>
      <c r="BN113" s="275"/>
      <c r="BO113" s="275"/>
      <c r="BP113" s="275"/>
      <c r="BQ113" s="275"/>
      <c r="BR113" s="275"/>
      <c r="BS113" s="275"/>
      <c r="BT113" s="275"/>
      <c r="BU113" s="275"/>
      <c r="BV113" s="275"/>
      <c r="BW113" s="275"/>
      <c r="BX113" s="275"/>
      <c r="BY113" s="275"/>
      <c r="BZ113" s="275"/>
      <c r="CA113" s="275"/>
      <c r="CB113" s="275"/>
      <c r="CC113" s="275"/>
      <c r="CD113" s="275"/>
      <c r="CE113" s="275"/>
      <c r="CF113" s="275"/>
      <c r="CG113" s="275"/>
      <c r="CH113" s="275"/>
      <c r="CI113" s="275"/>
      <c r="CJ113" s="275"/>
      <c r="CK113" s="275"/>
      <c r="CL113" s="275"/>
      <c r="CM113" s="275"/>
      <c r="CN113" s="275"/>
      <c r="CO113" s="275"/>
      <c r="CP113" s="275"/>
      <c r="CQ113" s="275"/>
      <c r="CR113" s="275"/>
      <c r="CS113" s="275"/>
      <c r="CT113" s="275"/>
      <c r="CU113" s="275"/>
      <c r="CV113" s="275"/>
      <c r="CW113" s="275"/>
      <c r="CX113" s="275"/>
      <c r="CY113" s="275"/>
      <c r="CZ113" s="275"/>
      <c r="DA113" s="275"/>
      <c r="DB113" s="275"/>
      <c r="DC113" s="275"/>
      <c r="DD113" s="218"/>
      <c r="DE113" s="220"/>
    </row>
    <row r="114" spans="2:109" x14ac:dyDescent="0.25">
      <c r="B114" s="217"/>
      <c r="C114" s="260"/>
      <c r="D114" s="247"/>
      <c r="E114" s="219"/>
      <c r="F114" s="219"/>
      <c r="G114" s="219"/>
      <c r="H114" s="218"/>
      <c r="I114" s="218"/>
      <c r="J114" s="218"/>
      <c r="K114" s="218"/>
      <c r="L114" s="218"/>
      <c r="M114" s="218"/>
      <c r="N114" s="218"/>
      <c r="O114" s="218"/>
      <c r="P114" s="218"/>
      <c r="Q114" s="218"/>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8"/>
      <c r="BL114" s="218"/>
      <c r="BM114" s="218"/>
      <c r="BN114" s="218"/>
      <c r="BO114" s="218"/>
      <c r="BP114" s="218"/>
      <c r="BQ114" s="218"/>
      <c r="BR114" s="218"/>
      <c r="BS114" s="218"/>
      <c r="BT114" s="218"/>
      <c r="BU114" s="218"/>
      <c r="BV114" s="218"/>
      <c r="BW114" s="218"/>
      <c r="BX114" s="218"/>
      <c r="BY114" s="218"/>
      <c r="BZ114" s="218"/>
      <c r="CA114" s="218"/>
      <c r="CB114" s="218"/>
      <c r="CC114" s="218"/>
      <c r="CD114" s="218"/>
      <c r="CE114" s="218"/>
      <c r="CF114" s="218"/>
      <c r="CG114" s="218"/>
      <c r="CH114" s="218"/>
      <c r="CI114" s="218"/>
      <c r="CJ114" s="218"/>
      <c r="CK114" s="218"/>
      <c r="CL114" s="218"/>
      <c r="CM114" s="218"/>
      <c r="CN114" s="218"/>
      <c r="CO114" s="218"/>
      <c r="CP114" s="218"/>
      <c r="CQ114" s="218"/>
      <c r="CR114" s="218"/>
      <c r="CS114" s="218"/>
      <c r="CT114" s="218"/>
      <c r="CU114" s="218"/>
      <c r="CV114" s="218"/>
      <c r="CW114" s="218"/>
      <c r="CX114" s="218"/>
      <c r="CY114" s="218"/>
      <c r="CZ114" s="218"/>
      <c r="DA114" s="218"/>
      <c r="DB114" s="218"/>
      <c r="DC114" s="218"/>
      <c r="DD114" s="218"/>
      <c r="DE114" s="220"/>
    </row>
    <row r="115" spans="2:109" ht="18.75" x14ac:dyDescent="0.25">
      <c r="B115" s="217"/>
      <c r="C115" s="263" t="s">
        <v>1012</v>
      </c>
      <c r="D115" s="821" t="s">
        <v>800</v>
      </c>
      <c r="E115" s="219" t="s">
        <v>121</v>
      </c>
      <c r="F115" s="833" t="s">
        <v>549</v>
      </c>
      <c r="G115" s="219"/>
      <c r="H115" s="275"/>
      <c r="I115" s="275"/>
      <c r="J115" s="275"/>
      <c r="K115" s="275"/>
      <c r="L115" s="275"/>
      <c r="M115" s="275"/>
      <c r="N115" s="275"/>
      <c r="O115" s="275"/>
      <c r="P115" s="275"/>
      <c r="Q115" s="275"/>
      <c r="R115" s="275"/>
      <c r="S115" s="275"/>
      <c r="T115" s="275"/>
      <c r="U115" s="275"/>
      <c r="V115" s="275"/>
      <c r="W115" s="275"/>
      <c r="X115" s="275"/>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c r="AW115" s="275"/>
      <c r="AX115" s="275"/>
      <c r="AY115" s="275"/>
      <c r="AZ115" s="275"/>
      <c r="BA115" s="275"/>
      <c r="BB115" s="275"/>
      <c r="BC115" s="275"/>
      <c r="BD115" s="275"/>
      <c r="BE115" s="275"/>
      <c r="BF115" s="275"/>
      <c r="BG115" s="275"/>
      <c r="BH115" s="275"/>
      <c r="BI115" s="275"/>
      <c r="BJ115" s="275"/>
      <c r="BK115" s="275"/>
      <c r="BL115" s="275"/>
      <c r="BM115" s="275"/>
      <c r="BN115" s="275"/>
      <c r="BO115" s="275"/>
      <c r="BP115" s="275"/>
      <c r="BQ115" s="275"/>
      <c r="BR115" s="275"/>
      <c r="BS115" s="275"/>
      <c r="BT115" s="275"/>
      <c r="BU115" s="275"/>
      <c r="BV115" s="275"/>
      <c r="BW115" s="275"/>
      <c r="BX115" s="275"/>
      <c r="BY115" s="275"/>
      <c r="BZ115" s="275"/>
      <c r="CA115" s="275"/>
      <c r="CB115" s="275"/>
      <c r="CC115" s="275"/>
      <c r="CD115" s="275"/>
      <c r="CE115" s="275"/>
      <c r="CF115" s="275"/>
      <c r="CG115" s="275"/>
      <c r="CH115" s="275"/>
      <c r="CI115" s="275"/>
      <c r="CJ115" s="275"/>
      <c r="CK115" s="275"/>
      <c r="CL115" s="275"/>
      <c r="CM115" s="275"/>
      <c r="CN115" s="275"/>
      <c r="CO115" s="275"/>
      <c r="CP115" s="275"/>
      <c r="CQ115" s="275"/>
      <c r="CR115" s="275"/>
      <c r="CS115" s="275"/>
      <c r="CT115" s="275"/>
      <c r="CU115" s="275"/>
      <c r="CV115" s="275"/>
      <c r="CW115" s="275"/>
      <c r="CX115" s="275"/>
      <c r="CY115" s="275"/>
      <c r="CZ115" s="275"/>
      <c r="DA115" s="275"/>
      <c r="DB115" s="275"/>
      <c r="DC115" s="275"/>
      <c r="DD115" s="218"/>
      <c r="DE115" s="220"/>
    </row>
    <row r="116" spans="2:109" x14ac:dyDescent="0.25">
      <c r="B116" s="217"/>
      <c r="C116" s="260"/>
      <c r="D116" s="247"/>
      <c r="E116" s="219"/>
      <c r="F116" s="219"/>
      <c r="G116" s="219"/>
      <c r="H116" s="218"/>
      <c r="I116" s="218"/>
      <c r="J116" s="218"/>
      <c r="K116" s="218"/>
      <c r="L116" s="218"/>
      <c r="M116" s="218"/>
      <c r="N116" s="218"/>
      <c r="O116" s="218"/>
      <c r="P116" s="218"/>
      <c r="Q116" s="218"/>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8"/>
      <c r="BL116" s="218"/>
      <c r="BM116" s="218"/>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8"/>
      <c r="CQ116" s="218"/>
      <c r="CR116" s="218"/>
      <c r="CS116" s="218"/>
      <c r="CT116" s="218"/>
      <c r="CU116" s="218"/>
      <c r="CV116" s="218"/>
      <c r="CW116" s="218"/>
      <c r="CX116" s="218"/>
      <c r="CY116" s="218"/>
      <c r="CZ116" s="218"/>
      <c r="DA116" s="218"/>
      <c r="DB116" s="218"/>
      <c r="DC116" s="218"/>
      <c r="DD116" s="218"/>
      <c r="DE116" s="220"/>
    </row>
    <row r="117" spans="2:109" x14ac:dyDescent="0.25">
      <c r="B117" s="217"/>
      <c r="C117" s="260"/>
      <c r="D117" s="272" t="s">
        <v>173</v>
      </c>
      <c r="E117" s="273" t="s">
        <v>121</v>
      </c>
      <c r="F117" s="276" t="s">
        <v>571</v>
      </c>
      <c r="G117" s="276"/>
      <c r="H117" s="537">
        <f>IFERROR(IF(ISBLANK(H113),0,H113*INDEX(Assumptions!$D$20:$D$53,MATCH($D$113,lkpGreenHouseGases,0)))+IF(ISBLANK(H115),0,H115),0)</f>
        <v>0</v>
      </c>
      <c r="I117" s="537">
        <f>IFERROR(IF(ISBLANK(I113),0,I113*INDEX(Assumptions!$D$20:$D$53,MATCH($D$113,lkpGreenHouseGases,0)))+IF(ISBLANK(I115),0,I115),0)</f>
        <v>0</v>
      </c>
      <c r="J117" s="537">
        <f>IFERROR(IF(ISBLANK(J113),0,J113*INDEX(Assumptions!$D$20:$D$53,MATCH($D$113,lkpGreenHouseGases,0)))+IF(ISBLANK(J115),0,J115),0)</f>
        <v>0</v>
      </c>
      <c r="K117" s="537">
        <f>IFERROR(IF(ISBLANK(K113),0,K113*INDEX(Assumptions!$D$20:$D$53,MATCH($D$113,lkpGreenHouseGases,0)))+IF(ISBLANK(K115),0,K115),0)</f>
        <v>0</v>
      </c>
      <c r="L117" s="537">
        <f>IFERROR(IF(ISBLANK(L113),0,L113*INDEX(Assumptions!$D$20:$D$53,MATCH($D$113,lkpGreenHouseGases,0)))+IF(ISBLANK(L115),0,L115),0)</f>
        <v>0</v>
      </c>
      <c r="M117" s="537">
        <f>IFERROR(IF(ISBLANK(M113),0,M113*INDEX(Assumptions!$D$20:$D$53,MATCH($D$113,lkpGreenHouseGases,0)))+IF(ISBLANK(M115),0,M115),0)</f>
        <v>0</v>
      </c>
      <c r="N117" s="537">
        <f>IFERROR(IF(ISBLANK(N113),0,N113*INDEX(Assumptions!$D$20:$D$53,MATCH($D$113,lkpGreenHouseGases,0)))+IF(ISBLANK(N115),0,N115),0)</f>
        <v>0</v>
      </c>
      <c r="O117" s="537">
        <f>IFERROR(IF(ISBLANK(O113),0,O113*INDEX(Assumptions!$D$20:$D$53,MATCH($D$113,lkpGreenHouseGases,0)))+IF(ISBLANK(O115),0,O115),0)</f>
        <v>0</v>
      </c>
      <c r="P117" s="537">
        <f>IFERROR(IF(ISBLANK(P113),0,P113*INDEX(Assumptions!$D$20:$D$53,MATCH($D$113,lkpGreenHouseGases,0)))+IF(ISBLANK(P115),0,P115),0)</f>
        <v>0</v>
      </c>
      <c r="Q117" s="537">
        <f>IFERROR(IF(ISBLANK(Q113),0,Q113*INDEX(Assumptions!$D$20:$D$53,MATCH($D$113,lkpGreenHouseGases,0)))+IF(ISBLANK(Q115),0,Q115),0)</f>
        <v>0</v>
      </c>
      <c r="R117" s="537">
        <f>IFERROR(IF(ISBLANK(R113),0,R113*INDEX(Assumptions!$D$20:$D$53,MATCH($D$113,lkpGreenHouseGases,0)))+IF(ISBLANK(R115),0,R115),0)</f>
        <v>0</v>
      </c>
      <c r="S117" s="537">
        <f>IFERROR(IF(ISBLANK(S113),0,S113*INDEX(Assumptions!$D$20:$D$53,MATCH($D$113,lkpGreenHouseGases,0)))+IF(ISBLANK(S115),0,S115),0)</f>
        <v>0</v>
      </c>
      <c r="T117" s="537">
        <f>IFERROR(IF(ISBLANK(T113),0,T113*INDEX(Assumptions!$D$20:$D$53,MATCH($D$113,lkpGreenHouseGases,0)))+IF(ISBLANK(T115),0,T115),0)</f>
        <v>0</v>
      </c>
      <c r="U117" s="537">
        <f>IFERROR(IF(ISBLANK(U113),0,U113*INDEX(Assumptions!$D$20:$D$53,MATCH($D$113,lkpGreenHouseGases,0)))+IF(ISBLANK(U115),0,U115),0)</f>
        <v>0</v>
      </c>
      <c r="V117" s="537">
        <f>IFERROR(IF(ISBLANK(V113),0,V113*INDEX(Assumptions!$D$20:$D$53,MATCH($D$113,lkpGreenHouseGases,0)))+IF(ISBLANK(V115),0,V115),0)</f>
        <v>0</v>
      </c>
      <c r="W117" s="537">
        <f>IFERROR(IF(ISBLANK(W113),0,W113*INDEX(Assumptions!$D$20:$D$53,MATCH($D$113,lkpGreenHouseGases,0)))+IF(ISBLANK(W115),0,W115),0)</f>
        <v>0</v>
      </c>
      <c r="X117" s="537">
        <f>IFERROR(IF(ISBLANK(X113),0,X113*INDEX(Assumptions!$D$20:$D$53,MATCH($D$113,lkpGreenHouseGases,0)))+IF(ISBLANK(X115),0,X115),0)</f>
        <v>0</v>
      </c>
      <c r="Y117" s="537">
        <f>IFERROR(IF(ISBLANK(Y113),0,Y113*INDEX(Assumptions!$D$20:$D$53,MATCH($D$113,lkpGreenHouseGases,0)))+IF(ISBLANK(Y115),0,Y115),0)</f>
        <v>0</v>
      </c>
      <c r="Z117" s="537">
        <f>IFERROR(IF(ISBLANK(Z113),0,Z113*INDEX(Assumptions!$D$20:$D$53,MATCH($D$113,lkpGreenHouseGases,0)))+IF(ISBLANK(Z115),0,Z115),0)</f>
        <v>0</v>
      </c>
      <c r="AA117" s="537">
        <f>IFERROR(IF(ISBLANK(AA113),0,AA113*INDEX(Assumptions!$D$20:$D$53,MATCH($D$113,lkpGreenHouseGases,0)))+IF(ISBLANK(AA115),0,AA115),0)</f>
        <v>0</v>
      </c>
      <c r="AB117" s="537">
        <f>IFERROR(IF(ISBLANK(AB113),0,AB113*INDEX(Assumptions!$D$20:$D$53,MATCH($D$113,lkpGreenHouseGases,0)))+IF(ISBLANK(AB115),0,AB115),0)</f>
        <v>0</v>
      </c>
      <c r="AC117" s="537">
        <f>IFERROR(IF(ISBLANK(AC113),0,AC113*INDEX(Assumptions!$D$20:$D$53,MATCH($D$113,lkpGreenHouseGases,0)))+IF(ISBLANK(AC115),0,AC115),0)</f>
        <v>0</v>
      </c>
      <c r="AD117" s="537">
        <f>IFERROR(IF(ISBLANK(AD113),0,AD113*INDEX(Assumptions!$D$20:$D$53,MATCH($D$113,lkpGreenHouseGases,0)))+IF(ISBLANK(AD115),0,AD115),0)</f>
        <v>0</v>
      </c>
      <c r="AE117" s="537">
        <f>IFERROR(IF(ISBLANK(AE113),0,AE113*INDEX(Assumptions!$D$20:$D$53,MATCH($D$113,lkpGreenHouseGases,0)))+IF(ISBLANK(AE115),0,AE115),0)</f>
        <v>0</v>
      </c>
      <c r="AF117" s="537">
        <f>IFERROR(IF(ISBLANK(AF113),0,AF113*INDEX(Assumptions!$D$20:$D$53,MATCH($D$113,lkpGreenHouseGases,0)))+IF(ISBLANK(AF115),0,AF115),0)</f>
        <v>0</v>
      </c>
      <c r="AG117" s="537">
        <f>IFERROR(IF(ISBLANK(AG113),0,AG113*INDEX(Assumptions!$D$20:$D$53,MATCH($D$113,lkpGreenHouseGases,0)))+IF(ISBLANK(AG115),0,AG115),0)</f>
        <v>0</v>
      </c>
      <c r="AH117" s="537">
        <f>IFERROR(IF(ISBLANK(AH113),0,AH113*INDEX(Assumptions!$D$20:$D$53,MATCH($D$113,lkpGreenHouseGases,0)))+IF(ISBLANK(AH115),0,AH115),0)</f>
        <v>0</v>
      </c>
      <c r="AI117" s="537">
        <f>IFERROR(IF(ISBLANK(AI113),0,AI113*INDEX(Assumptions!$D$20:$D$53,MATCH($D$113,lkpGreenHouseGases,0)))+IF(ISBLANK(AI115),0,AI115),0)</f>
        <v>0</v>
      </c>
      <c r="AJ117" s="537">
        <f>IFERROR(IF(ISBLANK(AJ113),0,AJ113*INDEX(Assumptions!$D$20:$D$53,MATCH($D$113,lkpGreenHouseGases,0)))+IF(ISBLANK(AJ115),0,AJ115),0)</f>
        <v>0</v>
      </c>
      <c r="AK117" s="537">
        <f>IFERROR(IF(ISBLANK(AK113),0,AK113*INDEX(Assumptions!$D$20:$D$53,MATCH($D$113,lkpGreenHouseGases,0)))+IF(ISBLANK(AK115),0,AK115),0)</f>
        <v>0</v>
      </c>
      <c r="AL117" s="537">
        <f>IFERROR(IF(ISBLANK(AL113),0,AL113*INDEX(Assumptions!$D$20:$D$53,MATCH($D$113,lkpGreenHouseGases,0)))+IF(ISBLANK(AL115),0,AL115),0)</f>
        <v>0</v>
      </c>
      <c r="AM117" s="537">
        <f>IFERROR(IF(ISBLANK(AM113),0,AM113*INDEX(Assumptions!$D$20:$D$53,MATCH($D$113,lkpGreenHouseGases,0)))+IF(ISBLANK(AM115),0,AM115),0)</f>
        <v>0</v>
      </c>
      <c r="AN117" s="537">
        <f>IFERROR(IF(ISBLANK(AN113),0,AN113*INDEX(Assumptions!$D$20:$D$53,MATCH($D$113,lkpGreenHouseGases,0)))+IF(ISBLANK(AN115),0,AN115),0)</f>
        <v>0</v>
      </c>
      <c r="AO117" s="537">
        <f>IFERROR(IF(ISBLANK(AO113),0,AO113*INDEX(Assumptions!$D$20:$D$53,MATCH($D$113,lkpGreenHouseGases,0)))+IF(ISBLANK(AO115),0,AO115),0)</f>
        <v>0</v>
      </c>
      <c r="AP117" s="537">
        <f>IFERROR(IF(ISBLANK(AP113),0,AP113*INDEX(Assumptions!$D$20:$D$53,MATCH($D$113,lkpGreenHouseGases,0)))+IF(ISBLANK(AP115),0,AP115),0)</f>
        <v>0</v>
      </c>
      <c r="AQ117" s="537">
        <f>IFERROR(IF(ISBLANK(AQ113),0,AQ113*INDEX(Assumptions!$D$20:$D$53,MATCH($D$113,lkpGreenHouseGases,0)))+IF(ISBLANK(AQ115),0,AQ115),0)</f>
        <v>0</v>
      </c>
      <c r="AR117" s="537">
        <f>IFERROR(IF(ISBLANK(AR113),0,AR113*INDEX(Assumptions!$D$20:$D$53,MATCH($D$113,lkpGreenHouseGases,0)))+IF(ISBLANK(AR115),0,AR115),0)</f>
        <v>0</v>
      </c>
      <c r="AS117" s="537">
        <f>IFERROR(IF(ISBLANK(AS113),0,AS113*INDEX(Assumptions!$D$20:$D$53,MATCH($D$113,lkpGreenHouseGases,0)))+IF(ISBLANK(AS115),0,AS115),0)</f>
        <v>0</v>
      </c>
      <c r="AT117" s="537">
        <f>IFERROR(IF(ISBLANK(AT113),0,AT113*INDEX(Assumptions!$D$20:$D$53,MATCH($D$113,lkpGreenHouseGases,0)))+IF(ISBLANK(AT115),0,AT115),0)</f>
        <v>0</v>
      </c>
      <c r="AU117" s="537">
        <f>IFERROR(IF(ISBLANK(AU113),0,AU113*INDEX(Assumptions!$D$20:$D$53,MATCH($D$113,lkpGreenHouseGases,0)))+IF(ISBLANK(AU115),0,AU115),0)</f>
        <v>0</v>
      </c>
      <c r="AV117" s="537">
        <f>IFERROR(IF(ISBLANK(AV113),0,AV113*INDEX(Assumptions!$D$20:$D$53,MATCH($D$113,lkpGreenHouseGases,0)))+IF(ISBLANK(AV115),0,AV115),0)</f>
        <v>0</v>
      </c>
      <c r="AW117" s="537">
        <f>IFERROR(IF(ISBLANK(AW113),0,AW113*INDEX(Assumptions!$D$20:$D$53,MATCH($D$113,lkpGreenHouseGases,0)))+IF(ISBLANK(AW115),0,AW115),0)</f>
        <v>0</v>
      </c>
      <c r="AX117" s="537">
        <f>IFERROR(IF(ISBLANK(AX113),0,AX113*INDEX(Assumptions!$D$20:$D$53,MATCH($D$113,lkpGreenHouseGases,0)))+IF(ISBLANK(AX115),0,AX115),0)</f>
        <v>0</v>
      </c>
      <c r="AY117" s="537">
        <f>IFERROR(IF(ISBLANK(AY113),0,AY113*INDEX(Assumptions!$D$20:$D$53,MATCH($D$113,lkpGreenHouseGases,0)))+IF(ISBLANK(AY115),0,AY115),0)</f>
        <v>0</v>
      </c>
      <c r="AZ117" s="537">
        <f>IFERROR(IF(ISBLANK(AZ113),0,AZ113*INDEX(Assumptions!$D$20:$D$53,MATCH($D$113,lkpGreenHouseGases,0)))+IF(ISBLANK(AZ115),0,AZ115),0)</f>
        <v>0</v>
      </c>
      <c r="BA117" s="537">
        <f>IFERROR(IF(ISBLANK(BA113),0,BA113*INDEX(Assumptions!$D$20:$D$53,MATCH($D$113,lkpGreenHouseGases,0)))+IF(ISBLANK(BA115),0,BA115),0)</f>
        <v>0</v>
      </c>
      <c r="BB117" s="537">
        <f>IFERROR(IF(ISBLANK(BB113),0,BB113*INDEX(Assumptions!$D$20:$D$53,MATCH($D$113,lkpGreenHouseGases,0)))+IF(ISBLANK(BB115),0,BB115),0)</f>
        <v>0</v>
      </c>
      <c r="BC117" s="537">
        <f>IFERROR(IF(ISBLANK(BC113),0,BC113*INDEX(Assumptions!$D$20:$D$53,MATCH($D$113,lkpGreenHouseGases,0)))+IF(ISBLANK(BC115),0,BC115),0)</f>
        <v>0</v>
      </c>
      <c r="BD117" s="537">
        <f>IFERROR(IF(ISBLANK(BD113),0,BD113*INDEX(Assumptions!$D$20:$D$53,MATCH($D$113,lkpGreenHouseGases,0)))+IF(ISBLANK(BD115),0,BD115),0)</f>
        <v>0</v>
      </c>
      <c r="BE117" s="537">
        <f>IFERROR(IF(ISBLANK(BE113),0,BE113*INDEX(Assumptions!$D$20:$D$53,MATCH($D$113,lkpGreenHouseGases,0)))+IF(ISBLANK(BE115),0,BE115),0)</f>
        <v>0</v>
      </c>
      <c r="BF117" s="537">
        <f>IFERROR(IF(ISBLANK(BF113),0,BF113*INDEX(Assumptions!$D$20:$D$53,MATCH($D$113,lkpGreenHouseGases,0)))+IF(ISBLANK(BF115),0,BF115),0)</f>
        <v>0</v>
      </c>
      <c r="BG117" s="537">
        <f>IFERROR(IF(ISBLANK(BG113),0,BG113*INDEX(Assumptions!$D$20:$D$53,MATCH($D$113,lkpGreenHouseGases,0)))+IF(ISBLANK(BG115),0,BG115),0)</f>
        <v>0</v>
      </c>
      <c r="BH117" s="537">
        <f>IFERROR(IF(ISBLANK(BH113),0,BH113*INDEX(Assumptions!$D$20:$D$53,MATCH($D$113,lkpGreenHouseGases,0)))+IF(ISBLANK(BH115),0,BH115),0)</f>
        <v>0</v>
      </c>
      <c r="BI117" s="537">
        <f>IFERROR(IF(ISBLANK(BI113),0,BI113*INDEX(Assumptions!$D$20:$D$53,MATCH($D$113,lkpGreenHouseGases,0)))+IF(ISBLANK(BI115),0,BI115),0)</f>
        <v>0</v>
      </c>
      <c r="BJ117" s="537">
        <f>IFERROR(IF(ISBLANK(BJ113),0,BJ113*INDEX(Assumptions!$D$20:$D$53,MATCH($D$113,lkpGreenHouseGases,0)))+IF(ISBLANK(BJ115),0,BJ115),0)</f>
        <v>0</v>
      </c>
      <c r="BK117" s="537">
        <f>IFERROR(IF(ISBLANK(BK113),0,BK113*INDEX(Assumptions!$D$20:$D$53,MATCH($D$113,lkpGreenHouseGases,0)))+IF(ISBLANK(BK115),0,BK115),0)</f>
        <v>0</v>
      </c>
      <c r="BL117" s="537">
        <f>IFERROR(IF(ISBLANK(BL113),0,BL113*INDEX(Assumptions!$D$20:$D$53,MATCH($D$113,lkpGreenHouseGases,0)))+IF(ISBLANK(BL115),0,BL115),0)</f>
        <v>0</v>
      </c>
      <c r="BM117" s="537">
        <f>IFERROR(IF(ISBLANK(BM113),0,BM113*INDEX(Assumptions!$D$20:$D$53,MATCH($D$113,lkpGreenHouseGases,0)))+IF(ISBLANK(BM115),0,BM115),0)</f>
        <v>0</v>
      </c>
      <c r="BN117" s="537">
        <f>IFERROR(IF(ISBLANK(BN113),0,BN113*INDEX(Assumptions!$D$20:$D$53,MATCH($D$113,lkpGreenHouseGases,0)))+IF(ISBLANK(BN115),0,BN115),0)</f>
        <v>0</v>
      </c>
      <c r="BO117" s="537">
        <f>IFERROR(IF(ISBLANK(BO113),0,BO113*INDEX(Assumptions!$D$20:$D$53,MATCH($D$113,lkpGreenHouseGases,0)))+IF(ISBLANK(BO115),0,BO115),0)</f>
        <v>0</v>
      </c>
      <c r="BP117" s="537">
        <f>IFERROR(IF(ISBLANK(BP113),0,BP113*INDEX(Assumptions!$D$20:$D$53,MATCH($D$113,lkpGreenHouseGases,0)))+IF(ISBLANK(BP115),0,BP115),0)</f>
        <v>0</v>
      </c>
      <c r="BQ117" s="537">
        <f>IFERROR(IF(ISBLANK(BQ113),0,BQ113*INDEX(Assumptions!$D$20:$D$53,MATCH($D$113,lkpGreenHouseGases,0)))+IF(ISBLANK(BQ115),0,BQ115),0)</f>
        <v>0</v>
      </c>
      <c r="BR117" s="537">
        <f>IFERROR(IF(ISBLANK(BR113),0,BR113*INDEX(Assumptions!$D$20:$D$53,MATCH($D$113,lkpGreenHouseGases,0)))+IF(ISBLANK(BR115),0,BR115),0)</f>
        <v>0</v>
      </c>
      <c r="BS117" s="537">
        <f>IFERROR(IF(ISBLANK(BS113),0,BS113*INDEX(Assumptions!$D$20:$D$53,MATCH($D$113,lkpGreenHouseGases,0)))+IF(ISBLANK(BS115),0,BS115),0)</f>
        <v>0</v>
      </c>
      <c r="BT117" s="537">
        <f>IFERROR(IF(ISBLANK(BT113),0,BT113*INDEX(Assumptions!$D$20:$D$53,MATCH($D$113,lkpGreenHouseGases,0)))+IF(ISBLANK(BT115),0,BT115),0)</f>
        <v>0</v>
      </c>
      <c r="BU117" s="537">
        <f>IFERROR(IF(ISBLANK(BU113),0,BU113*INDEX(Assumptions!$D$20:$D$53,MATCH($D$113,lkpGreenHouseGases,0)))+IF(ISBLANK(BU115),0,BU115),0)</f>
        <v>0</v>
      </c>
      <c r="BV117" s="537">
        <f>IFERROR(IF(ISBLANK(BV113),0,BV113*INDEX(Assumptions!$D$20:$D$53,MATCH($D$113,lkpGreenHouseGases,0)))+IF(ISBLANK(BV115),0,BV115),0)</f>
        <v>0</v>
      </c>
      <c r="BW117" s="537">
        <f>IFERROR(IF(ISBLANK(BW113),0,BW113*INDEX(Assumptions!$D$20:$D$53,MATCH($D$113,lkpGreenHouseGases,0)))+IF(ISBLANK(BW115),0,BW115),0)</f>
        <v>0</v>
      </c>
      <c r="BX117" s="537">
        <f>IFERROR(IF(ISBLANK(BX113),0,BX113*INDEX(Assumptions!$D$20:$D$53,MATCH($D$113,lkpGreenHouseGases,0)))+IF(ISBLANK(BX115),0,BX115),0)</f>
        <v>0</v>
      </c>
      <c r="BY117" s="537">
        <f>IFERROR(IF(ISBLANK(BY113),0,BY113*INDEX(Assumptions!$D$20:$D$53,MATCH($D$113,lkpGreenHouseGases,0)))+IF(ISBLANK(BY115),0,BY115),0)</f>
        <v>0</v>
      </c>
      <c r="BZ117" s="537">
        <f>IFERROR(IF(ISBLANK(BZ113),0,BZ113*INDEX(Assumptions!$D$20:$D$53,MATCH($D$113,lkpGreenHouseGases,0)))+IF(ISBLANK(BZ115),0,BZ115),0)</f>
        <v>0</v>
      </c>
      <c r="CA117" s="537">
        <f>IFERROR(IF(ISBLANK(CA113),0,CA113*INDEX(Assumptions!$D$20:$D$53,MATCH($D$113,lkpGreenHouseGases,0)))+IF(ISBLANK(CA115),0,CA115),0)</f>
        <v>0</v>
      </c>
      <c r="CB117" s="537">
        <f>IFERROR(IF(ISBLANK(CB113),0,CB113*INDEX(Assumptions!$D$20:$D$53,MATCH($D$113,lkpGreenHouseGases,0)))+IF(ISBLANK(CB115),0,CB115),0)</f>
        <v>0</v>
      </c>
      <c r="CC117" s="537">
        <f>IFERROR(IF(ISBLANK(CC113),0,CC113*INDEX(Assumptions!$D$20:$D$53,MATCH($D$113,lkpGreenHouseGases,0)))+IF(ISBLANK(CC115),0,CC115),0)</f>
        <v>0</v>
      </c>
      <c r="CD117" s="537">
        <f>IFERROR(IF(ISBLANK(CD113),0,CD113*INDEX(Assumptions!$D$20:$D$53,MATCH($D$113,lkpGreenHouseGases,0)))+IF(ISBLANK(CD115),0,CD115),0)</f>
        <v>0</v>
      </c>
      <c r="CE117" s="537">
        <f>IFERROR(IF(ISBLANK(CE113),0,CE113*INDEX(Assumptions!$D$20:$D$53,MATCH($D$113,lkpGreenHouseGases,0)))+IF(ISBLANK(CE115),0,CE115),0)</f>
        <v>0</v>
      </c>
      <c r="CF117" s="537">
        <f>IFERROR(IF(ISBLANK(CF113),0,CF113*INDEX(Assumptions!$D$20:$D$53,MATCH($D$113,lkpGreenHouseGases,0)))+IF(ISBLANK(CF115),0,CF115),0)</f>
        <v>0</v>
      </c>
      <c r="CG117" s="537">
        <f>IFERROR(IF(ISBLANK(CG113),0,CG113*INDEX(Assumptions!$D$20:$D$53,MATCH($D$113,lkpGreenHouseGases,0)))+IF(ISBLANK(CG115),0,CG115),0)</f>
        <v>0</v>
      </c>
      <c r="CH117" s="537">
        <f>IFERROR(IF(ISBLANK(CH113),0,CH113*INDEX(Assumptions!$D$20:$D$53,MATCH($D$113,lkpGreenHouseGases,0)))+IF(ISBLANK(CH115),0,CH115),0)</f>
        <v>0</v>
      </c>
      <c r="CI117" s="537">
        <f>IFERROR(IF(ISBLANK(CI113),0,CI113*INDEX(Assumptions!$D$20:$D$53,MATCH($D$113,lkpGreenHouseGases,0)))+IF(ISBLANK(CI115),0,CI115),0)</f>
        <v>0</v>
      </c>
      <c r="CJ117" s="537">
        <f>IFERROR(IF(ISBLANK(CJ113),0,CJ113*INDEX(Assumptions!$D$20:$D$53,MATCH($D$113,lkpGreenHouseGases,0)))+IF(ISBLANK(CJ115),0,CJ115),0)</f>
        <v>0</v>
      </c>
      <c r="CK117" s="537">
        <f>IFERROR(IF(ISBLANK(CK113),0,CK113*INDEX(Assumptions!$D$20:$D$53,MATCH($D$113,lkpGreenHouseGases,0)))+IF(ISBLANK(CK115),0,CK115),0)</f>
        <v>0</v>
      </c>
      <c r="CL117" s="537">
        <f>IFERROR(IF(ISBLANK(CL113),0,CL113*INDEX(Assumptions!$D$20:$D$53,MATCH($D$113,lkpGreenHouseGases,0)))+IF(ISBLANK(CL115),0,CL115),0)</f>
        <v>0</v>
      </c>
      <c r="CM117" s="537">
        <f>IFERROR(IF(ISBLANK(CM113),0,CM113*INDEX(Assumptions!$D$20:$D$53,MATCH($D$113,lkpGreenHouseGases,0)))+IF(ISBLANK(CM115),0,CM115),0)</f>
        <v>0</v>
      </c>
      <c r="CN117" s="537">
        <f>IFERROR(IF(ISBLANK(CN113),0,CN113*INDEX(Assumptions!$D$20:$D$53,MATCH($D$113,lkpGreenHouseGases,0)))+IF(ISBLANK(CN115),0,CN115),0)</f>
        <v>0</v>
      </c>
      <c r="CO117" s="537">
        <f>IFERROR(IF(ISBLANK(CO113),0,CO113*INDEX(Assumptions!$D$20:$D$53,MATCH($D$113,lkpGreenHouseGases,0)))+IF(ISBLANK(CO115),0,CO115),0)</f>
        <v>0</v>
      </c>
      <c r="CP117" s="537">
        <f>IFERROR(IF(ISBLANK(CP113),0,CP113*INDEX(Assumptions!$D$20:$D$53,MATCH($D$113,lkpGreenHouseGases,0)))+IF(ISBLANK(CP115),0,CP115),0)</f>
        <v>0</v>
      </c>
      <c r="CQ117" s="537">
        <f>IFERROR(IF(ISBLANK(CQ113),0,CQ113*INDEX(Assumptions!$D$20:$D$53,MATCH($D$113,lkpGreenHouseGases,0)))+IF(ISBLANK(CQ115),0,CQ115),0)</f>
        <v>0</v>
      </c>
      <c r="CR117" s="537">
        <f>IFERROR(IF(ISBLANK(CR113),0,CR113*INDEX(Assumptions!$D$20:$D$53,MATCH($D$113,lkpGreenHouseGases,0)))+IF(ISBLANK(CR115),0,CR115),0)</f>
        <v>0</v>
      </c>
      <c r="CS117" s="537">
        <f>IFERROR(IF(ISBLANK(CS113),0,CS113*INDEX(Assumptions!$D$20:$D$53,MATCH($D$113,lkpGreenHouseGases,0)))+IF(ISBLANK(CS115),0,CS115),0)</f>
        <v>0</v>
      </c>
      <c r="CT117" s="537">
        <f>IFERROR(IF(ISBLANK(CT113),0,CT113*INDEX(Assumptions!$D$20:$D$53,MATCH($D$113,lkpGreenHouseGases,0)))+IF(ISBLANK(CT115),0,CT115),0)</f>
        <v>0</v>
      </c>
      <c r="CU117" s="537">
        <f>IFERROR(IF(ISBLANK(CU113),0,CU113*INDEX(Assumptions!$D$20:$D$53,MATCH($D$113,lkpGreenHouseGases,0)))+IF(ISBLANK(CU115),0,CU115),0)</f>
        <v>0</v>
      </c>
      <c r="CV117" s="537">
        <f>IFERROR(IF(ISBLANK(CV113),0,CV113*INDEX(Assumptions!$D$20:$D$53,MATCH($D$113,lkpGreenHouseGases,0)))+IF(ISBLANK(CV115),0,CV115),0)</f>
        <v>0</v>
      </c>
      <c r="CW117" s="537">
        <f>IFERROR(IF(ISBLANK(CW113),0,CW113*INDEX(Assumptions!$D$20:$D$53,MATCH($D$113,lkpGreenHouseGases,0)))+IF(ISBLANK(CW115),0,CW115),0)</f>
        <v>0</v>
      </c>
      <c r="CX117" s="537">
        <f>IFERROR(IF(ISBLANK(CX113),0,CX113*INDEX(Assumptions!$D$20:$D$53,MATCH($D$113,lkpGreenHouseGases,0)))+IF(ISBLANK(CX115),0,CX115),0)</f>
        <v>0</v>
      </c>
      <c r="CY117" s="537">
        <f>IFERROR(IF(ISBLANK(CY113),0,CY113*INDEX(Assumptions!$D$20:$D$53,MATCH($D$113,lkpGreenHouseGases,0)))+IF(ISBLANK(CY115),0,CY115),0)</f>
        <v>0</v>
      </c>
      <c r="CZ117" s="537">
        <f>IFERROR(IF(ISBLANK(CZ113),0,CZ113*INDEX(Assumptions!$D$20:$D$53,MATCH($D$113,lkpGreenHouseGases,0)))+IF(ISBLANK(CZ115),0,CZ115),0)</f>
        <v>0</v>
      </c>
      <c r="DA117" s="537">
        <f>IFERROR(IF(ISBLANK(DA113),0,DA113*INDEX(Assumptions!$D$20:$D$53,MATCH($D$113,lkpGreenHouseGases,0)))+IF(ISBLANK(DA115),0,DA115),0)</f>
        <v>0</v>
      </c>
      <c r="DB117" s="537">
        <f>IFERROR(IF(ISBLANK(DB113),0,DB113*INDEX(Assumptions!$D$20:$D$53,MATCH($D$113,lkpGreenHouseGases,0)))+IF(ISBLANK(DB115),0,DB115),0)</f>
        <v>0</v>
      </c>
      <c r="DC117" s="537">
        <f>IFERROR(IF(ISBLANK(DC113),0,DC113*INDEX(Assumptions!$D$20:$D$53,MATCH($D$113,lkpGreenHouseGases,0)))+IF(ISBLANK(DC115),0,DC115),0)</f>
        <v>0</v>
      </c>
      <c r="DD117" s="218">
        <f>IFERROR(IF(ISBLANK(DD113),0,DD113*INDEX(Assumptions!$D$20:$D$53,MATCH($D$113,lkpGreenHouseGases,0)))+IF(ISBLANK(DD115),0,DD115),0)</f>
        <v>0</v>
      </c>
      <c r="DE117" s="220"/>
    </row>
    <row r="118" spans="2:109" x14ac:dyDescent="0.25">
      <c r="B118" s="217"/>
      <c r="C118" s="260"/>
      <c r="D118" s="226"/>
      <c r="E118" s="219"/>
      <c r="F118" s="219"/>
      <c r="G118" s="219"/>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c r="BP118" s="218"/>
      <c r="BQ118" s="218"/>
      <c r="BR118" s="218"/>
      <c r="BS118" s="218"/>
      <c r="BT118" s="218"/>
      <c r="BU118" s="218"/>
      <c r="BV118" s="218"/>
      <c r="BW118" s="218"/>
      <c r="BX118" s="218"/>
      <c r="BY118" s="218"/>
      <c r="BZ118" s="218"/>
      <c r="CA118" s="218"/>
      <c r="CB118" s="218"/>
      <c r="CC118" s="218"/>
      <c r="CD118" s="218"/>
      <c r="CE118" s="218"/>
      <c r="CF118" s="218"/>
      <c r="CG118" s="218"/>
      <c r="CH118" s="218"/>
      <c r="CI118" s="218"/>
      <c r="CJ118" s="218"/>
      <c r="CK118" s="218"/>
      <c r="CL118" s="218"/>
      <c r="CM118" s="218"/>
      <c r="CN118" s="218"/>
      <c r="CO118" s="218"/>
      <c r="CP118" s="218"/>
      <c r="CQ118" s="218"/>
      <c r="CR118" s="218"/>
      <c r="CS118" s="218"/>
      <c r="CT118" s="218"/>
      <c r="CU118" s="218"/>
      <c r="CV118" s="218"/>
      <c r="CW118" s="218"/>
      <c r="CX118" s="218"/>
      <c r="CY118" s="218"/>
      <c r="CZ118" s="218"/>
      <c r="DA118" s="218"/>
      <c r="DB118" s="218"/>
      <c r="DC118" s="218"/>
      <c r="DD118" s="218"/>
      <c r="DE118" s="220"/>
    </row>
    <row r="119" spans="2:109" ht="21" x14ac:dyDescent="0.25">
      <c r="B119" s="217"/>
      <c r="C119" s="260"/>
      <c r="D119" s="296" t="s">
        <v>198</v>
      </c>
      <c r="E119" s="238" t="s">
        <v>549</v>
      </c>
      <c r="F119" s="239"/>
      <c r="G119" s="239"/>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c r="AI119" s="237"/>
      <c r="AJ119" s="237"/>
      <c r="AK119" s="237"/>
      <c r="AL119" s="237"/>
      <c r="AM119" s="237"/>
      <c r="AN119" s="237"/>
      <c r="AO119" s="237"/>
      <c r="AP119" s="237"/>
      <c r="AQ119" s="237"/>
      <c r="AR119" s="237"/>
      <c r="AS119" s="237"/>
      <c r="AT119" s="237"/>
      <c r="AU119" s="237"/>
      <c r="AV119" s="237"/>
      <c r="AW119" s="237"/>
      <c r="AX119" s="237"/>
      <c r="AY119" s="237"/>
      <c r="AZ119" s="237"/>
      <c r="BA119" s="237"/>
      <c r="BB119" s="237"/>
      <c r="BC119" s="237"/>
      <c r="BD119" s="237"/>
      <c r="BE119" s="237"/>
      <c r="BF119" s="237"/>
      <c r="BG119" s="237"/>
      <c r="BH119" s="237"/>
      <c r="BI119" s="237"/>
      <c r="BJ119" s="237"/>
      <c r="BK119" s="237"/>
      <c r="BL119" s="237"/>
      <c r="BM119" s="237"/>
      <c r="BN119" s="237"/>
      <c r="BO119" s="237"/>
      <c r="BP119" s="237"/>
      <c r="BQ119" s="237"/>
      <c r="BR119" s="237"/>
      <c r="BS119" s="237"/>
      <c r="BT119" s="237"/>
      <c r="BU119" s="237"/>
      <c r="BV119" s="237"/>
      <c r="BW119" s="237"/>
      <c r="BX119" s="237"/>
      <c r="BY119" s="237"/>
      <c r="BZ119" s="237"/>
      <c r="CA119" s="237"/>
      <c r="CB119" s="237"/>
      <c r="CC119" s="237"/>
      <c r="CD119" s="237"/>
      <c r="CE119" s="237"/>
      <c r="CF119" s="237"/>
      <c r="CG119" s="237"/>
      <c r="CH119" s="237"/>
      <c r="CI119" s="237"/>
      <c r="CJ119" s="237"/>
      <c r="CK119" s="237"/>
      <c r="CL119" s="237"/>
      <c r="CM119" s="237"/>
      <c r="CN119" s="237"/>
      <c r="CO119" s="237"/>
      <c r="CP119" s="237"/>
      <c r="CQ119" s="237"/>
      <c r="CR119" s="237"/>
      <c r="CS119" s="237"/>
      <c r="CT119" s="237"/>
      <c r="CU119" s="237"/>
      <c r="CV119" s="237"/>
      <c r="CW119" s="237"/>
      <c r="CX119" s="237"/>
      <c r="CY119" s="237"/>
      <c r="CZ119" s="237"/>
      <c r="DA119" s="237"/>
      <c r="DB119" s="237"/>
      <c r="DC119" s="237"/>
      <c r="DD119" s="237"/>
      <c r="DE119" s="220"/>
    </row>
    <row r="120" spans="2:109" x14ac:dyDescent="0.25">
      <c r="B120" s="217"/>
      <c r="C120" s="263"/>
      <c r="D120" s="226" t="str">
        <f t="shared" ref="D120:D126" si="9">D92</f>
        <v>Electricity</v>
      </c>
      <c r="E120" s="219" t="s">
        <v>121</v>
      </c>
      <c r="F120" s="276" t="s">
        <v>571</v>
      </c>
      <c r="G120" s="276"/>
      <c r="H120" s="538">
        <f>IFERROR(H84*INDEX('Emissions factors'!$F$5:$CR$10,MATCH('Data Input - Option 4'!$D120,'Emissions factors'!$C$5:$C$10,0),MATCH('Data Input - Option 4'!H$7,'Emissions factors'!$F$4:$CR$4,0))/1000,0)</f>
        <v>0</v>
      </c>
      <c r="I120" s="538">
        <f>IFERROR(I84*INDEX('Emissions factors'!$F$5:$CR$10,MATCH('Data Input - Option 4'!$D120,'Emissions factors'!$C$5:$C$10,0),MATCH('Data Input - Option 4'!I$7,'Emissions factors'!$F$4:$CR$4,0))/1000,0)</f>
        <v>0</v>
      </c>
      <c r="J120" s="538">
        <f>IFERROR(J84*INDEX('Emissions factors'!$F$5:$CR$10,MATCH('Data Input - Option 4'!$D120,'Emissions factors'!$C$5:$C$10,0),MATCH('Data Input - Option 4'!J$7,'Emissions factors'!$F$4:$CR$4,0))/1000,0)</f>
        <v>0</v>
      </c>
      <c r="K120" s="538">
        <f>IFERROR(K84*INDEX('Emissions factors'!$F$5:$CR$10,MATCH('Data Input - Option 4'!$D120,'Emissions factors'!$C$5:$C$10,0),MATCH('Data Input - Option 4'!K$7,'Emissions factors'!$F$4:$CR$4,0))/1000,0)</f>
        <v>0</v>
      </c>
      <c r="L120" s="538">
        <f>IFERROR(L84*INDEX('Emissions factors'!$F$5:$CR$10,MATCH('Data Input - Option 4'!$D120,'Emissions factors'!$C$5:$C$10,0),MATCH('Data Input - Option 4'!L$7,'Emissions factors'!$F$4:$CR$4,0))/1000,0)</f>
        <v>0</v>
      </c>
      <c r="M120" s="538">
        <f>IFERROR(M84*INDEX('Emissions factors'!$F$5:$CR$10,MATCH('Data Input - Option 4'!$D120,'Emissions factors'!$C$5:$C$10,0),MATCH('Data Input - Option 4'!M$7,'Emissions factors'!$F$4:$CR$4,0))/1000,0)</f>
        <v>0</v>
      </c>
      <c r="N120" s="538">
        <f>IFERROR(N84*INDEX('Emissions factors'!$F$5:$CR$10,MATCH('Data Input - Option 4'!$D120,'Emissions factors'!$C$5:$C$10,0),MATCH('Data Input - Option 4'!N$7,'Emissions factors'!$F$4:$CR$4,0))/1000,0)</f>
        <v>0</v>
      </c>
      <c r="O120" s="538">
        <f>IFERROR(O84*INDEX('Emissions factors'!$F$5:$CR$10,MATCH('Data Input - Option 4'!$D120,'Emissions factors'!$C$5:$C$10,0),MATCH('Data Input - Option 4'!O$7,'Emissions factors'!$F$4:$CR$4,0))/1000,0)</f>
        <v>0</v>
      </c>
      <c r="P120" s="538">
        <f>IFERROR(P84*INDEX('Emissions factors'!$F$5:$CR$10,MATCH('Data Input - Option 4'!$D120,'Emissions factors'!$C$5:$C$10,0),MATCH('Data Input - Option 4'!P$7,'Emissions factors'!$F$4:$CR$4,0))/1000,0)</f>
        <v>0</v>
      </c>
      <c r="Q120" s="538">
        <f>IFERROR(Q84*INDEX('Emissions factors'!$F$5:$CR$10,MATCH('Data Input - Option 4'!$D120,'Emissions factors'!$C$5:$C$10,0),MATCH('Data Input - Option 4'!Q$7,'Emissions factors'!$F$4:$CR$4,0))/1000,0)</f>
        <v>0</v>
      </c>
      <c r="R120" s="538">
        <f>IFERROR(R84*INDEX('Emissions factors'!$F$5:$CR$10,MATCH('Data Input - Option 4'!$D120,'Emissions factors'!$C$5:$C$10,0),MATCH('Data Input - Option 4'!R$7,'Emissions factors'!$F$4:$CR$4,0))/1000,0)</f>
        <v>0</v>
      </c>
      <c r="S120" s="538">
        <f>IFERROR(S84*INDEX('Emissions factors'!$F$5:$CR$10,MATCH('Data Input - Option 4'!$D120,'Emissions factors'!$C$5:$C$10,0),MATCH('Data Input - Option 4'!S$7,'Emissions factors'!$F$4:$CR$4,0))/1000,0)</f>
        <v>0</v>
      </c>
      <c r="T120" s="538">
        <f>IFERROR(T84*INDEX('Emissions factors'!$F$5:$CR$10,MATCH('Data Input - Option 4'!$D120,'Emissions factors'!$C$5:$C$10,0),MATCH('Data Input - Option 4'!T$7,'Emissions factors'!$F$4:$CR$4,0))/1000,0)</f>
        <v>0</v>
      </c>
      <c r="U120" s="538">
        <f>IFERROR(U84*INDEX('Emissions factors'!$F$5:$CR$10,MATCH('Data Input - Option 4'!$D120,'Emissions factors'!$C$5:$C$10,0),MATCH('Data Input - Option 4'!U$7,'Emissions factors'!$F$4:$CR$4,0))/1000,0)</f>
        <v>0</v>
      </c>
      <c r="V120" s="538">
        <f>IFERROR(V84*INDEX('Emissions factors'!$F$5:$CR$10,MATCH('Data Input - Option 4'!$D120,'Emissions factors'!$C$5:$C$10,0),MATCH('Data Input - Option 4'!V$7,'Emissions factors'!$F$4:$CR$4,0))/1000,0)</f>
        <v>0</v>
      </c>
      <c r="W120" s="538">
        <f>IFERROR(W84*INDEX('Emissions factors'!$F$5:$CR$10,MATCH('Data Input - Option 4'!$D120,'Emissions factors'!$C$5:$C$10,0),MATCH('Data Input - Option 4'!W$7,'Emissions factors'!$F$4:$CR$4,0))/1000,0)</f>
        <v>0</v>
      </c>
      <c r="X120" s="538">
        <f>IFERROR(X84*INDEX('Emissions factors'!$F$5:$CR$10,MATCH('Data Input - Option 4'!$D120,'Emissions factors'!$C$5:$C$10,0),MATCH('Data Input - Option 4'!X$7,'Emissions factors'!$F$4:$CR$4,0))/1000,0)</f>
        <v>0</v>
      </c>
      <c r="Y120" s="538">
        <f>IFERROR(Y84*INDEX('Emissions factors'!$F$5:$CR$10,MATCH('Data Input - Option 4'!$D120,'Emissions factors'!$C$5:$C$10,0),MATCH('Data Input - Option 4'!Y$7,'Emissions factors'!$F$4:$CR$4,0))/1000,0)</f>
        <v>0</v>
      </c>
      <c r="Z120" s="538">
        <f>IFERROR(Z84*INDEX('Emissions factors'!$F$5:$CR$10,MATCH('Data Input - Option 4'!$D120,'Emissions factors'!$C$5:$C$10,0),MATCH('Data Input - Option 4'!Z$7,'Emissions factors'!$F$4:$CR$4,0))/1000,0)</f>
        <v>0</v>
      </c>
      <c r="AA120" s="538">
        <f>IFERROR(AA84*INDEX('Emissions factors'!$F$5:$CR$10,MATCH('Data Input - Option 4'!$D120,'Emissions factors'!$C$5:$C$10,0),MATCH('Data Input - Option 4'!AA$7,'Emissions factors'!$F$4:$CR$4,0))/1000,0)</f>
        <v>0</v>
      </c>
      <c r="AB120" s="538">
        <f>IFERROR(AB84*INDEX('Emissions factors'!$F$5:$CR$10,MATCH('Data Input - Option 4'!$D120,'Emissions factors'!$C$5:$C$10,0),MATCH('Data Input - Option 4'!AB$7,'Emissions factors'!$F$4:$CR$4,0))/1000,0)</f>
        <v>0</v>
      </c>
      <c r="AC120" s="538">
        <f>IFERROR(AC84*INDEX('Emissions factors'!$F$5:$CR$10,MATCH('Data Input - Option 4'!$D120,'Emissions factors'!$C$5:$C$10,0),MATCH('Data Input - Option 4'!AC$7,'Emissions factors'!$F$4:$CR$4,0))/1000,0)</f>
        <v>0</v>
      </c>
      <c r="AD120" s="538">
        <f>IFERROR(AD84*INDEX('Emissions factors'!$F$5:$CR$10,MATCH('Data Input - Option 4'!$D120,'Emissions factors'!$C$5:$C$10,0),MATCH('Data Input - Option 4'!AD$7,'Emissions factors'!$F$4:$CR$4,0))/1000,0)</f>
        <v>0</v>
      </c>
      <c r="AE120" s="538">
        <f>IFERROR(AE84*INDEX('Emissions factors'!$F$5:$CR$10,MATCH('Data Input - Option 4'!$D120,'Emissions factors'!$C$5:$C$10,0),MATCH('Data Input - Option 4'!AE$7,'Emissions factors'!$F$4:$CR$4,0))/1000,0)</f>
        <v>0</v>
      </c>
      <c r="AF120" s="538">
        <f>IFERROR(AF84*INDEX('Emissions factors'!$F$5:$CR$10,MATCH('Data Input - Option 4'!$D120,'Emissions factors'!$C$5:$C$10,0),MATCH('Data Input - Option 4'!AF$7,'Emissions factors'!$F$4:$CR$4,0))/1000,0)</f>
        <v>0</v>
      </c>
      <c r="AG120" s="538">
        <f>IFERROR(AG84*INDEX('Emissions factors'!$F$5:$CR$10,MATCH('Data Input - Option 4'!$D120,'Emissions factors'!$C$5:$C$10,0),MATCH('Data Input - Option 4'!AG$7,'Emissions factors'!$F$4:$CR$4,0))/1000,0)</f>
        <v>0</v>
      </c>
      <c r="AH120" s="538">
        <f>IFERROR(AH84*INDEX('Emissions factors'!$F$5:$CR$10,MATCH('Data Input - Option 4'!$D120,'Emissions factors'!$C$5:$C$10,0),MATCH('Data Input - Option 4'!AH$7,'Emissions factors'!$F$4:$CR$4,0))/1000,0)</f>
        <v>0</v>
      </c>
      <c r="AI120" s="538">
        <f>IFERROR(AI84*INDEX('Emissions factors'!$F$5:$CR$10,MATCH('Data Input - Option 4'!$D120,'Emissions factors'!$C$5:$C$10,0),MATCH('Data Input - Option 4'!AI$7,'Emissions factors'!$F$4:$CR$4,0))/1000,0)</f>
        <v>0</v>
      </c>
      <c r="AJ120" s="538">
        <f>IFERROR(AJ84*INDEX('Emissions factors'!$F$5:$CR$10,MATCH('Data Input - Option 4'!$D120,'Emissions factors'!$C$5:$C$10,0),MATCH('Data Input - Option 4'!AJ$7,'Emissions factors'!$F$4:$CR$4,0))/1000,0)</f>
        <v>0</v>
      </c>
      <c r="AK120" s="538">
        <f>IFERROR(AK84*INDEX('Emissions factors'!$F$5:$CR$10,MATCH('Data Input - Option 4'!$D120,'Emissions factors'!$C$5:$C$10,0),MATCH('Data Input - Option 4'!AK$7,'Emissions factors'!$F$4:$CR$4,0))/1000,0)</f>
        <v>0</v>
      </c>
      <c r="AL120" s="538">
        <f>IFERROR(AL84*INDEX('Emissions factors'!$F$5:$CR$10,MATCH('Data Input - Option 4'!$D120,'Emissions factors'!$C$5:$C$10,0),MATCH('Data Input - Option 4'!AL$7,'Emissions factors'!$F$4:$CR$4,0))/1000,0)</f>
        <v>0</v>
      </c>
      <c r="AM120" s="538">
        <f>IFERROR(AM84*INDEX('Emissions factors'!$F$5:$CR$10,MATCH('Data Input - Option 4'!$D120,'Emissions factors'!$C$5:$C$10,0),MATCH('Data Input - Option 4'!AM$7,'Emissions factors'!$F$4:$CR$4,0))/1000,0)</f>
        <v>0</v>
      </c>
      <c r="AN120" s="538">
        <f>IFERROR(AN84*INDEX('Emissions factors'!$F$5:$CR$10,MATCH('Data Input - Option 4'!$D120,'Emissions factors'!$C$5:$C$10,0),MATCH('Data Input - Option 4'!AN$7,'Emissions factors'!$F$4:$CR$4,0))/1000,0)</f>
        <v>0</v>
      </c>
      <c r="AO120" s="538">
        <f>IFERROR(AO84*INDEX('Emissions factors'!$F$5:$CR$10,MATCH('Data Input - Option 4'!$D120,'Emissions factors'!$C$5:$C$10,0),MATCH('Data Input - Option 4'!AO$7,'Emissions factors'!$F$4:$CR$4,0))/1000,0)</f>
        <v>0</v>
      </c>
      <c r="AP120" s="538">
        <f>IFERROR(AP84*INDEX('Emissions factors'!$F$5:$CR$10,MATCH('Data Input - Option 4'!$D120,'Emissions factors'!$C$5:$C$10,0),MATCH('Data Input - Option 4'!AP$7,'Emissions factors'!$F$4:$CR$4,0))/1000,0)</f>
        <v>0</v>
      </c>
      <c r="AQ120" s="538">
        <f>IFERROR(AQ84*INDEX('Emissions factors'!$F$5:$CR$10,MATCH('Data Input - Option 4'!$D120,'Emissions factors'!$C$5:$C$10,0),MATCH('Data Input - Option 4'!AQ$7,'Emissions factors'!$F$4:$CR$4,0))/1000,0)</f>
        <v>0</v>
      </c>
      <c r="AR120" s="538">
        <f>IFERROR(AR84*INDEX('Emissions factors'!$F$5:$CR$10,MATCH('Data Input - Option 4'!$D120,'Emissions factors'!$C$5:$C$10,0),MATCH('Data Input - Option 4'!AR$7,'Emissions factors'!$F$4:$CR$4,0))/1000,0)</f>
        <v>0</v>
      </c>
      <c r="AS120" s="538">
        <f>IFERROR(AS84*INDEX('Emissions factors'!$F$5:$CR$10,MATCH('Data Input - Option 4'!$D120,'Emissions factors'!$C$5:$C$10,0),MATCH('Data Input - Option 4'!AS$7,'Emissions factors'!$F$4:$CR$4,0))/1000,0)</f>
        <v>0</v>
      </c>
      <c r="AT120" s="538">
        <f>IFERROR(AT84*INDEX('Emissions factors'!$F$5:$CR$10,MATCH('Data Input - Option 4'!$D120,'Emissions factors'!$C$5:$C$10,0),MATCH('Data Input - Option 4'!AT$7,'Emissions factors'!$F$4:$CR$4,0))/1000,0)</f>
        <v>0</v>
      </c>
      <c r="AU120" s="538">
        <f>IFERROR(AU84*INDEX('Emissions factors'!$F$5:$CR$10,MATCH('Data Input - Option 4'!$D120,'Emissions factors'!$C$5:$C$10,0),MATCH('Data Input - Option 4'!AU$7,'Emissions factors'!$F$4:$CR$4,0))/1000,0)</f>
        <v>0</v>
      </c>
      <c r="AV120" s="538">
        <f>IFERROR(AV84*INDEX('Emissions factors'!$F$5:$CR$10,MATCH('Data Input - Option 4'!$D120,'Emissions factors'!$C$5:$C$10,0),MATCH('Data Input - Option 4'!AV$7,'Emissions factors'!$F$4:$CR$4,0))/1000,0)</f>
        <v>0</v>
      </c>
      <c r="AW120" s="538">
        <f>IFERROR(AW84*INDEX('Emissions factors'!$F$5:$CR$10,MATCH('Data Input - Option 4'!$D120,'Emissions factors'!$C$5:$C$10,0),MATCH('Data Input - Option 4'!AW$7,'Emissions factors'!$F$4:$CR$4,0))/1000,0)</f>
        <v>0</v>
      </c>
      <c r="AX120" s="538">
        <f>IFERROR(AX84*INDEX('Emissions factors'!$F$5:$CR$10,MATCH('Data Input - Option 4'!$D120,'Emissions factors'!$C$5:$C$10,0),MATCH('Data Input - Option 4'!AX$7,'Emissions factors'!$F$4:$CR$4,0))/1000,0)</f>
        <v>0</v>
      </c>
      <c r="AY120" s="538">
        <f>IFERROR(AY84*INDEX('Emissions factors'!$F$5:$CR$10,MATCH('Data Input - Option 4'!$D120,'Emissions factors'!$C$5:$C$10,0),MATCH('Data Input - Option 4'!AY$7,'Emissions factors'!$F$4:$CR$4,0))/1000,0)</f>
        <v>0</v>
      </c>
      <c r="AZ120" s="538">
        <f>IFERROR(AZ84*INDEX('Emissions factors'!$F$5:$CR$10,MATCH('Data Input - Option 4'!$D120,'Emissions factors'!$C$5:$C$10,0),MATCH('Data Input - Option 4'!AZ$7,'Emissions factors'!$F$4:$CR$4,0))/1000,0)</f>
        <v>0</v>
      </c>
      <c r="BA120" s="538">
        <f>IFERROR(BA84*INDEX('Emissions factors'!$F$5:$CR$10,MATCH('Data Input - Option 4'!$D120,'Emissions factors'!$C$5:$C$10,0),MATCH('Data Input - Option 4'!BA$7,'Emissions factors'!$F$4:$CR$4,0))/1000,0)</f>
        <v>0</v>
      </c>
      <c r="BB120" s="538">
        <f>IFERROR(BB84*INDEX('Emissions factors'!$F$5:$CR$10,MATCH('Data Input - Option 4'!$D120,'Emissions factors'!$C$5:$C$10,0),MATCH('Data Input - Option 4'!BB$7,'Emissions factors'!$F$4:$CR$4,0))/1000,0)</f>
        <v>0</v>
      </c>
      <c r="BC120" s="538">
        <f>IFERROR(BC84*INDEX('Emissions factors'!$F$5:$CR$10,MATCH('Data Input - Option 4'!$D120,'Emissions factors'!$C$5:$C$10,0),MATCH('Data Input - Option 4'!BC$7,'Emissions factors'!$F$4:$CR$4,0))/1000,0)</f>
        <v>0</v>
      </c>
      <c r="BD120" s="538">
        <f>IFERROR(BD84*INDEX('Emissions factors'!$F$5:$CR$10,MATCH('Data Input - Option 4'!$D120,'Emissions factors'!$C$5:$C$10,0),MATCH('Data Input - Option 4'!BD$7,'Emissions factors'!$F$4:$CR$4,0))/1000,0)</f>
        <v>0</v>
      </c>
      <c r="BE120" s="538">
        <f>IFERROR(BE84*INDEX('Emissions factors'!$F$5:$CR$10,MATCH('Data Input - Option 4'!$D120,'Emissions factors'!$C$5:$C$10,0),MATCH('Data Input - Option 4'!BE$7,'Emissions factors'!$F$4:$CR$4,0))/1000,0)</f>
        <v>0</v>
      </c>
      <c r="BF120" s="538">
        <f>IFERROR(BF84*INDEX('Emissions factors'!$F$5:$CR$10,MATCH('Data Input - Option 4'!$D120,'Emissions factors'!$C$5:$C$10,0),MATCH('Data Input - Option 4'!BF$7,'Emissions factors'!$F$4:$CR$4,0))/1000,0)</f>
        <v>0</v>
      </c>
      <c r="BG120" s="538">
        <f>IFERROR(BG84*INDEX('Emissions factors'!$F$5:$CR$10,MATCH('Data Input - Option 4'!$D120,'Emissions factors'!$C$5:$C$10,0),MATCH('Data Input - Option 4'!BG$7,'Emissions factors'!$F$4:$CR$4,0))/1000,0)</f>
        <v>0</v>
      </c>
      <c r="BH120" s="538">
        <f>IFERROR(BH84*INDEX('Emissions factors'!$F$5:$CR$10,MATCH('Data Input - Option 4'!$D120,'Emissions factors'!$C$5:$C$10,0),MATCH('Data Input - Option 4'!BH$7,'Emissions factors'!$F$4:$CR$4,0))/1000,0)</f>
        <v>0</v>
      </c>
      <c r="BI120" s="538">
        <f>IFERROR(BI84*INDEX('Emissions factors'!$F$5:$CR$10,MATCH('Data Input - Option 4'!$D120,'Emissions factors'!$C$5:$C$10,0),MATCH('Data Input - Option 4'!BI$7,'Emissions factors'!$F$4:$CR$4,0))/1000,0)</f>
        <v>0</v>
      </c>
      <c r="BJ120" s="538">
        <f>IFERROR(BJ84*INDEX('Emissions factors'!$F$5:$CR$10,MATCH('Data Input - Option 4'!$D120,'Emissions factors'!$C$5:$C$10,0),MATCH('Data Input - Option 4'!BJ$7,'Emissions factors'!$F$4:$CR$4,0))/1000,0)</f>
        <v>0</v>
      </c>
      <c r="BK120" s="538">
        <f>IFERROR(BK84*INDEX('Emissions factors'!$F$5:$CR$10,MATCH('Data Input - Option 4'!$D120,'Emissions factors'!$C$5:$C$10,0),MATCH('Data Input - Option 4'!BK$7,'Emissions factors'!$F$4:$CR$4,0))/1000,0)</f>
        <v>0</v>
      </c>
      <c r="BL120" s="538">
        <f>IFERROR(BL84*INDEX('Emissions factors'!$F$5:$CR$10,MATCH('Data Input - Option 4'!$D120,'Emissions factors'!$C$5:$C$10,0),MATCH('Data Input - Option 4'!BL$7,'Emissions factors'!$F$4:$CR$4,0))/1000,0)</f>
        <v>0</v>
      </c>
      <c r="BM120" s="538">
        <f>IFERROR(BM84*INDEX('Emissions factors'!$F$5:$CR$10,MATCH('Data Input - Option 4'!$D120,'Emissions factors'!$C$5:$C$10,0),MATCH('Data Input - Option 4'!BM$7,'Emissions factors'!$F$4:$CR$4,0))/1000,0)</f>
        <v>0</v>
      </c>
      <c r="BN120" s="538">
        <f>IFERROR(BN84*INDEX('Emissions factors'!$F$5:$CR$10,MATCH('Data Input - Option 4'!$D120,'Emissions factors'!$C$5:$C$10,0),MATCH('Data Input - Option 4'!BN$7,'Emissions factors'!$F$4:$CR$4,0))/1000,0)</f>
        <v>0</v>
      </c>
      <c r="BO120" s="538">
        <f>IFERROR(BO84*INDEX('Emissions factors'!$F$5:$CR$10,MATCH('Data Input - Option 4'!$D120,'Emissions factors'!$C$5:$C$10,0),MATCH('Data Input - Option 4'!BO$7,'Emissions factors'!$F$4:$CR$4,0))/1000,0)</f>
        <v>0</v>
      </c>
      <c r="BP120" s="538">
        <f>IFERROR(BP84*INDEX('Emissions factors'!$F$5:$CR$10,MATCH('Data Input - Option 4'!$D120,'Emissions factors'!$C$5:$C$10,0),MATCH('Data Input - Option 4'!BP$7,'Emissions factors'!$F$4:$CR$4,0))/1000,0)</f>
        <v>0</v>
      </c>
      <c r="BQ120" s="538">
        <f>IFERROR(BQ84*INDEX('Emissions factors'!$F$5:$CR$10,MATCH('Data Input - Option 4'!$D120,'Emissions factors'!$C$5:$C$10,0),MATCH('Data Input - Option 4'!BQ$7,'Emissions factors'!$F$4:$CR$4,0))/1000,0)</f>
        <v>0</v>
      </c>
      <c r="BR120" s="538">
        <f>IFERROR(BR84*INDEX('Emissions factors'!$F$5:$CR$10,MATCH('Data Input - Option 4'!$D120,'Emissions factors'!$C$5:$C$10,0),MATCH('Data Input - Option 4'!BR$7,'Emissions factors'!$F$4:$CR$4,0))/1000,0)</f>
        <v>0</v>
      </c>
      <c r="BS120" s="538">
        <f>IFERROR(BS84*INDEX('Emissions factors'!$F$5:$CR$10,MATCH('Data Input - Option 4'!$D120,'Emissions factors'!$C$5:$C$10,0),MATCH('Data Input - Option 4'!BS$7,'Emissions factors'!$F$4:$CR$4,0))/1000,0)</f>
        <v>0</v>
      </c>
      <c r="BT120" s="538">
        <f>IFERROR(BT84*INDEX('Emissions factors'!$F$5:$CR$10,MATCH('Data Input - Option 4'!$D120,'Emissions factors'!$C$5:$C$10,0),MATCH('Data Input - Option 4'!BT$7,'Emissions factors'!$F$4:$CR$4,0))/1000,0)</f>
        <v>0</v>
      </c>
      <c r="BU120" s="538">
        <f>IFERROR(BU84*INDEX('Emissions factors'!$F$5:$CR$10,MATCH('Data Input - Option 4'!$D120,'Emissions factors'!$C$5:$C$10,0),MATCH('Data Input - Option 4'!BU$7,'Emissions factors'!$F$4:$CR$4,0))/1000,0)</f>
        <v>0</v>
      </c>
      <c r="BV120" s="538">
        <f>IFERROR(BV84*INDEX('Emissions factors'!$F$5:$CR$10,MATCH('Data Input - Option 4'!$D120,'Emissions factors'!$C$5:$C$10,0),MATCH('Data Input - Option 4'!BV$7,'Emissions factors'!$F$4:$CR$4,0))/1000,0)</f>
        <v>0</v>
      </c>
      <c r="BW120" s="538">
        <f>IFERROR(BW84*INDEX('Emissions factors'!$F$5:$CR$10,MATCH('Data Input - Option 4'!$D120,'Emissions factors'!$C$5:$C$10,0),MATCH('Data Input - Option 4'!BW$7,'Emissions factors'!$F$4:$CR$4,0))/1000,0)</f>
        <v>0</v>
      </c>
      <c r="BX120" s="538">
        <f>IFERROR(BX84*INDEX('Emissions factors'!$F$5:$CR$10,MATCH('Data Input - Option 4'!$D120,'Emissions factors'!$C$5:$C$10,0),MATCH('Data Input - Option 4'!BX$7,'Emissions factors'!$F$4:$CR$4,0))/1000,0)</f>
        <v>0</v>
      </c>
      <c r="BY120" s="538">
        <f>IFERROR(BY84*INDEX('Emissions factors'!$F$5:$CR$10,MATCH('Data Input - Option 4'!$D120,'Emissions factors'!$C$5:$C$10,0),MATCH('Data Input - Option 4'!BY$7,'Emissions factors'!$F$4:$CR$4,0))/1000,0)</f>
        <v>0</v>
      </c>
      <c r="BZ120" s="538">
        <f>IFERROR(BZ84*INDEX('Emissions factors'!$F$5:$CR$10,MATCH('Data Input - Option 4'!$D120,'Emissions factors'!$C$5:$C$10,0),MATCH('Data Input - Option 4'!BZ$7,'Emissions factors'!$F$4:$CR$4,0))/1000,0)</f>
        <v>0</v>
      </c>
      <c r="CA120" s="538">
        <f>IFERROR(CA84*INDEX('Emissions factors'!$F$5:$CR$10,MATCH('Data Input - Option 4'!$D120,'Emissions factors'!$C$5:$C$10,0),MATCH('Data Input - Option 4'!CA$7,'Emissions factors'!$F$4:$CR$4,0))/1000,0)</f>
        <v>0</v>
      </c>
      <c r="CB120" s="538">
        <f>IFERROR(CB84*INDEX('Emissions factors'!$F$5:$CR$10,MATCH('Data Input - Option 4'!$D120,'Emissions factors'!$C$5:$C$10,0),MATCH('Data Input - Option 4'!CB$7,'Emissions factors'!$F$4:$CR$4,0))/1000,0)</f>
        <v>0</v>
      </c>
      <c r="CC120" s="538">
        <f>IFERROR(CC84*INDEX('Emissions factors'!$F$5:$CR$10,MATCH('Data Input - Option 4'!$D120,'Emissions factors'!$C$5:$C$10,0),MATCH('Data Input - Option 4'!CC$7,'Emissions factors'!$F$4:$CR$4,0))/1000,0)</f>
        <v>0</v>
      </c>
      <c r="CD120" s="538">
        <f>IFERROR(CD84*INDEX('Emissions factors'!$F$5:$CR$10,MATCH('Data Input - Option 4'!$D120,'Emissions factors'!$C$5:$C$10,0),MATCH('Data Input - Option 4'!CD$7,'Emissions factors'!$F$4:$CR$4,0))/1000,0)</f>
        <v>0</v>
      </c>
      <c r="CE120" s="538">
        <f>IFERROR(CE84*INDEX('Emissions factors'!$F$5:$CR$10,MATCH('Data Input - Option 4'!$D120,'Emissions factors'!$C$5:$C$10,0),MATCH('Data Input - Option 4'!CE$7,'Emissions factors'!$F$4:$CR$4,0))/1000,0)</f>
        <v>0</v>
      </c>
      <c r="CF120" s="538">
        <f>IFERROR(CF84*INDEX('Emissions factors'!$F$5:$CR$10,MATCH('Data Input - Option 4'!$D120,'Emissions factors'!$C$5:$C$10,0),MATCH('Data Input - Option 4'!CF$7,'Emissions factors'!$F$4:$CR$4,0))/1000,0)</f>
        <v>0</v>
      </c>
      <c r="CG120" s="538">
        <f>IFERROR(CG84*INDEX('Emissions factors'!$F$5:$CR$10,MATCH('Data Input - Option 4'!$D120,'Emissions factors'!$C$5:$C$10,0),MATCH('Data Input - Option 4'!CG$7,'Emissions factors'!$F$4:$CR$4,0))/1000,0)</f>
        <v>0</v>
      </c>
      <c r="CH120" s="538">
        <f>IFERROR(CH84*INDEX('Emissions factors'!$F$5:$CR$10,MATCH('Data Input - Option 4'!$D120,'Emissions factors'!$C$5:$C$10,0),MATCH('Data Input - Option 4'!CH$7,'Emissions factors'!$F$4:$CR$4,0))/1000,0)</f>
        <v>0</v>
      </c>
      <c r="CI120" s="538">
        <f>IFERROR(CI84*INDEX('Emissions factors'!$F$5:$CR$10,MATCH('Data Input - Option 4'!$D120,'Emissions factors'!$C$5:$C$10,0),MATCH('Data Input - Option 4'!CI$7,'Emissions factors'!$F$4:$CR$4,0))/1000,0)</f>
        <v>0</v>
      </c>
      <c r="CJ120" s="538">
        <f>IFERROR(CJ84*INDEX('Emissions factors'!$F$5:$CR$10,MATCH('Data Input - Option 4'!$D120,'Emissions factors'!$C$5:$C$10,0),MATCH('Data Input - Option 4'!CJ$7,'Emissions factors'!$F$4:$CR$4,0))/1000,0)</f>
        <v>0</v>
      </c>
      <c r="CK120" s="538">
        <f>IFERROR(CK84*INDEX('Emissions factors'!$F$5:$CR$10,MATCH('Data Input - Option 4'!$D120,'Emissions factors'!$C$5:$C$10,0),MATCH('Data Input - Option 4'!CK$7,'Emissions factors'!$F$4:$CR$4,0))/1000,0)</f>
        <v>0</v>
      </c>
      <c r="CL120" s="538">
        <f>IFERROR(CL84*INDEX('Emissions factors'!$F$5:$CR$10,MATCH('Data Input - Option 4'!$D120,'Emissions factors'!$C$5:$C$10,0),MATCH('Data Input - Option 4'!CL$7,'Emissions factors'!$F$4:$CR$4,0))/1000,0)</f>
        <v>0</v>
      </c>
      <c r="CM120" s="538">
        <f>IFERROR(CM84*INDEX('Emissions factors'!$F$5:$CR$10,MATCH('Data Input - Option 4'!$D120,'Emissions factors'!$C$5:$C$10,0),MATCH('Data Input - Option 4'!CM$7,'Emissions factors'!$F$4:$CR$4,0))/1000,0)</f>
        <v>0</v>
      </c>
      <c r="CN120" s="538">
        <f>IFERROR(CN84*INDEX('Emissions factors'!$F$5:$CR$10,MATCH('Data Input - Option 4'!$D120,'Emissions factors'!$C$5:$C$10,0),MATCH('Data Input - Option 4'!CN$7,'Emissions factors'!$F$4:$CR$4,0))/1000,0)</f>
        <v>0</v>
      </c>
      <c r="CO120" s="538">
        <f>IFERROR(CO84*INDEX('Emissions factors'!$F$5:$CR$10,MATCH('Data Input - Option 4'!$D120,'Emissions factors'!$C$5:$C$10,0),MATCH('Data Input - Option 4'!CO$7,'Emissions factors'!$F$4:$CR$4,0))/1000,0)</f>
        <v>0</v>
      </c>
      <c r="CP120" s="538">
        <f>IFERROR(CP84*INDEX('Emissions factors'!$F$5:$CR$10,MATCH('Data Input - Option 4'!$D120,'Emissions factors'!$C$5:$C$10,0),MATCH('Data Input - Option 4'!CP$7,'Emissions factors'!$F$4:$CR$4,0))/1000,0)</f>
        <v>0</v>
      </c>
      <c r="CQ120" s="538">
        <f>IFERROR(CQ84*INDEX('Emissions factors'!$F$5:$CR$10,MATCH('Data Input - Option 4'!$D120,'Emissions factors'!$C$5:$C$10,0),MATCH('Data Input - Option 4'!CQ$7,'Emissions factors'!$F$4:$CR$4,0))/1000,0)</f>
        <v>0</v>
      </c>
      <c r="CR120" s="538">
        <f>IFERROR(CR84*INDEX('Emissions factors'!$F$5:$CR$10,MATCH('Data Input - Option 4'!$D120,'Emissions factors'!$C$5:$C$10,0),MATCH('Data Input - Option 4'!CR$7,'Emissions factors'!$F$4:$CR$4,0))/1000,0)</f>
        <v>0</v>
      </c>
      <c r="CS120" s="538">
        <f>IFERROR(CS84*INDEX('Emissions factors'!$F$5:$CR$10,MATCH('Data Input - Option 4'!$D120,'Emissions factors'!$C$5:$C$10,0),MATCH('Data Input - Option 4'!CS$7,'Emissions factors'!$F$4:$CR$4,0))/1000,0)</f>
        <v>0</v>
      </c>
      <c r="CT120" s="538">
        <f>IFERROR(CT84*INDEX('Emissions factors'!$F$5:$CR$10,MATCH('Data Input - Option 4'!$D120,'Emissions factors'!$C$5:$C$10,0),MATCH('Data Input - Option 4'!CT$7,'Emissions factors'!$F$4:$CR$4,0))/1000,0)</f>
        <v>0</v>
      </c>
      <c r="CU120" s="538">
        <f>IFERROR(CU84*INDEX('Emissions factors'!$F$5:$CR$10,MATCH('Data Input - Option 4'!$D120,'Emissions factors'!$C$5:$C$10,0),MATCH('Data Input - Option 4'!CU$7,'Emissions factors'!$F$4:$CR$4,0))/1000,0)</f>
        <v>0</v>
      </c>
      <c r="CV120" s="538">
        <f>IFERROR(CV84*INDEX('Emissions factors'!$F$5:$CR$10,MATCH('Data Input - Option 4'!$D120,'Emissions factors'!$C$5:$C$10,0),MATCH('Data Input - Option 4'!CV$7,'Emissions factors'!$F$4:$CR$4,0))/1000,0)</f>
        <v>0</v>
      </c>
      <c r="CW120" s="538">
        <f>IFERROR(CW84*INDEX('Emissions factors'!$F$5:$CR$10,MATCH('Data Input - Option 4'!$D120,'Emissions factors'!$C$5:$C$10,0),MATCH('Data Input - Option 4'!CW$7,'Emissions factors'!$F$4:$CR$4,0))/1000,0)</f>
        <v>0</v>
      </c>
      <c r="CX120" s="538">
        <f>IFERROR(CX84*INDEX('Emissions factors'!$F$5:$CR$10,MATCH('Data Input - Option 4'!$D120,'Emissions factors'!$C$5:$C$10,0),MATCH('Data Input - Option 4'!CX$7,'Emissions factors'!$F$4:$CR$4,0))/1000,0)</f>
        <v>0</v>
      </c>
      <c r="CY120" s="538">
        <f>IFERROR(CY84*INDEX('Emissions factors'!$F$5:$CR$10,MATCH('Data Input - Option 4'!$D120,'Emissions factors'!$C$5:$C$10,0),MATCH('Data Input - Option 4'!CY$7,'Emissions factors'!$F$4:$CR$4,0))/1000,0)</f>
        <v>0</v>
      </c>
      <c r="CZ120" s="538">
        <f>IFERROR(CZ84*INDEX('Emissions factors'!$F$5:$CR$10,MATCH('Data Input - Option 4'!$D120,'Emissions factors'!$C$5:$C$10,0),MATCH('Data Input - Option 4'!CZ$7,'Emissions factors'!$F$4:$CR$4,0))/1000,0)</f>
        <v>0</v>
      </c>
      <c r="DA120" s="538">
        <f>IFERROR(DA84*INDEX('Emissions factors'!$F$5:$CR$10,MATCH('Data Input - Option 4'!$D120,'Emissions factors'!$C$5:$C$10,0),MATCH('Data Input - Option 4'!DA$7,'Emissions factors'!$F$4:$CR$4,0))/1000,0)</f>
        <v>0</v>
      </c>
      <c r="DB120" s="538">
        <f>IFERROR(DB84*INDEX('Emissions factors'!$F$5:$CR$10,MATCH('Data Input - Option 4'!$D120,'Emissions factors'!$C$5:$C$10,0),MATCH('Data Input - Option 4'!DB$7,'Emissions factors'!$F$4:$CR$4,0))/1000,0)</f>
        <v>0</v>
      </c>
      <c r="DC120" s="538">
        <f>IFERROR(DC84*INDEX('Emissions factors'!$F$5:$CR$10,MATCH('Data Input - Option 4'!$D120,'Emissions factors'!$C$5:$C$10,0),MATCH('Data Input - Option 4'!DC$7,'Emissions factors'!$F$4:$CR$4,0))/1000,0)</f>
        <v>0</v>
      </c>
      <c r="DD120" s="916"/>
      <c r="DE120" s="917"/>
    </row>
    <row r="121" spans="2:109" x14ac:dyDescent="0.25">
      <c r="B121" s="217"/>
      <c r="C121" s="263"/>
      <c r="D121" s="226" t="str">
        <f t="shared" si="9"/>
        <v>Natural Gas</v>
      </c>
      <c r="E121" s="219" t="s">
        <v>121</v>
      </c>
      <c r="F121" s="276" t="s">
        <v>571</v>
      </c>
      <c r="G121" s="276"/>
      <c r="H121" s="538">
        <f>IFERROR(H85*INDEX('Emissions factors'!$F$5:$CR$10,MATCH('Data Input - Option 4'!$D121,'Emissions factors'!$C$5:$C$10,0),MATCH('Data Input - Option 4'!H$7,'Emissions factors'!$F$4:$CR$4,0))/1000,0)</f>
        <v>0</v>
      </c>
      <c r="I121" s="538">
        <f>IFERROR(I85*INDEX('Emissions factors'!$F$5:$CR$10,MATCH('Data Input - Option 4'!$D121,'Emissions factors'!$C$5:$C$10,0),MATCH('Data Input - Option 4'!I$7,'Emissions factors'!$F$4:$CR$4,0))/1000,0)</f>
        <v>0</v>
      </c>
      <c r="J121" s="538">
        <f>IFERROR(J85*INDEX('Emissions factors'!$F$5:$CR$10,MATCH('Data Input - Option 4'!$D121,'Emissions factors'!$C$5:$C$10,0),MATCH('Data Input - Option 4'!J$7,'Emissions factors'!$F$4:$CR$4,0))/1000,0)</f>
        <v>0</v>
      </c>
      <c r="K121" s="538">
        <f>IFERROR(K85*INDEX('Emissions factors'!$F$5:$CR$10,MATCH('Data Input - Option 4'!$D121,'Emissions factors'!$C$5:$C$10,0),MATCH('Data Input - Option 4'!K$7,'Emissions factors'!$F$4:$CR$4,0))/1000,0)</f>
        <v>0</v>
      </c>
      <c r="L121" s="538">
        <f>IFERROR(L85*INDEX('Emissions factors'!$F$5:$CR$10,MATCH('Data Input - Option 4'!$D121,'Emissions factors'!$C$5:$C$10,0),MATCH('Data Input - Option 4'!L$7,'Emissions factors'!$F$4:$CR$4,0))/1000,0)</f>
        <v>0</v>
      </c>
      <c r="M121" s="538">
        <f>IFERROR(M85*INDEX('Emissions factors'!$F$5:$CR$10,MATCH('Data Input - Option 4'!$D121,'Emissions factors'!$C$5:$C$10,0),MATCH('Data Input - Option 4'!M$7,'Emissions factors'!$F$4:$CR$4,0))/1000,0)</f>
        <v>0</v>
      </c>
      <c r="N121" s="538">
        <f>IFERROR(N85*INDEX('Emissions factors'!$F$5:$CR$10,MATCH('Data Input - Option 4'!$D121,'Emissions factors'!$C$5:$C$10,0),MATCH('Data Input - Option 4'!N$7,'Emissions factors'!$F$4:$CR$4,0))/1000,0)</f>
        <v>0</v>
      </c>
      <c r="O121" s="538">
        <f>IFERROR(O85*INDEX('Emissions factors'!$F$5:$CR$10,MATCH('Data Input - Option 4'!$D121,'Emissions factors'!$C$5:$C$10,0),MATCH('Data Input - Option 4'!O$7,'Emissions factors'!$F$4:$CR$4,0))/1000,0)</f>
        <v>0</v>
      </c>
      <c r="P121" s="538">
        <f>IFERROR(P85*INDEX('Emissions factors'!$F$5:$CR$10,MATCH('Data Input - Option 4'!$D121,'Emissions factors'!$C$5:$C$10,0),MATCH('Data Input - Option 4'!P$7,'Emissions factors'!$F$4:$CR$4,0))/1000,0)</f>
        <v>0</v>
      </c>
      <c r="Q121" s="538">
        <f>IFERROR(Q85*INDEX('Emissions factors'!$F$5:$CR$10,MATCH('Data Input - Option 4'!$D121,'Emissions factors'!$C$5:$C$10,0),MATCH('Data Input - Option 4'!Q$7,'Emissions factors'!$F$4:$CR$4,0))/1000,0)</f>
        <v>0</v>
      </c>
      <c r="R121" s="538">
        <f>IFERROR(R85*INDEX('Emissions factors'!$F$5:$CR$10,MATCH('Data Input - Option 4'!$D121,'Emissions factors'!$C$5:$C$10,0),MATCH('Data Input - Option 4'!R$7,'Emissions factors'!$F$4:$CR$4,0))/1000,0)</f>
        <v>0</v>
      </c>
      <c r="S121" s="538">
        <f>IFERROR(S85*INDEX('Emissions factors'!$F$5:$CR$10,MATCH('Data Input - Option 4'!$D121,'Emissions factors'!$C$5:$C$10,0),MATCH('Data Input - Option 4'!S$7,'Emissions factors'!$F$4:$CR$4,0))/1000,0)</f>
        <v>0</v>
      </c>
      <c r="T121" s="538">
        <f>IFERROR(T85*INDEX('Emissions factors'!$F$5:$CR$10,MATCH('Data Input - Option 4'!$D121,'Emissions factors'!$C$5:$C$10,0),MATCH('Data Input - Option 4'!T$7,'Emissions factors'!$F$4:$CR$4,0))/1000,0)</f>
        <v>0</v>
      </c>
      <c r="U121" s="538">
        <f>IFERROR(U85*INDEX('Emissions factors'!$F$5:$CR$10,MATCH('Data Input - Option 4'!$D121,'Emissions factors'!$C$5:$C$10,0),MATCH('Data Input - Option 4'!U$7,'Emissions factors'!$F$4:$CR$4,0))/1000,0)</f>
        <v>0</v>
      </c>
      <c r="V121" s="538">
        <f>IFERROR(V85*INDEX('Emissions factors'!$F$5:$CR$10,MATCH('Data Input - Option 4'!$D121,'Emissions factors'!$C$5:$C$10,0),MATCH('Data Input - Option 4'!V$7,'Emissions factors'!$F$4:$CR$4,0))/1000,0)</f>
        <v>0</v>
      </c>
      <c r="W121" s="538">
        <f>IFERROR(W85*INDEX('Emissions factors'!$F$5:$CR$10,MATCH('Data Input - Option 4'!$D121,'Emissions factors'!$C$5:$C$10,0),MATCH('Data Input - Option 4'!W$7,'Emissions factors'!$F$4:$CR$4,0))/1000,0)</f>
        <v>0</v>
      </c>
      <c r="X121" s="538">
        <f>IFERROR(X85*INDEX('Emissions factors'!$F$5:$CR$10,MATCH('Data Input - Option 4'!$D121,'Emissions factors'!$C$5:$C$10,0),MATCH('Data Input - Option 4'!X$7,'Emissions factors'!$F$4:$CR$4,0))/1000,0)</f>
        <v>0</v>
      </c>
      <c r="Y121" s="538">
        <f>IFERROR(Y85*INDEX('Emissions factors'!$F$5:$CR$10,MATCH('Data Input - Option 4'!$D121,'Emissions factors'!$C$5:$C$10,0),MATCH('Data Input - Option 4'!Y$7,'Emissions factors'!$F$4:$CR$4,0))/1000,0)</f>
        <v>0</v>
      </c>
      <c r="Z121" s="538">
        <f>IFERROR(Z85*INDEX('Emissions factors'!$F$5:$CR$10,MATCH('Data Input - Option 4'!$D121,'Emissions factors'!$C$5:$C$10,0),MATCH('Data Input - Option 4'!Z$7,'Emissions factors'!$F$4:$CR$4,0))/1000,0)</f>
        <v>0</v>
      </c>
      <c r="AA121" s="538">
        <f>IFERROR(AA85*INDEX('Emissions factors'!$F$5:$CR$10,MATCH('Data Input - Option 4'!$D121,'Emissions factors'!$C$5:$C$10,0),MATCH('Data Input - Option 4'!AA$7,'Emissions factors'!$F$4:$CR$4,0))/1000,0)</f>
        <v>0</v>
      </c>
      <c r="AB121" s="538">
        <f>IFERROR(AB85*INDEX('Emissions factors'!$F$5:$CR$10,MATCH('Data Input - Option 4'!$D121,'Emissions factors'!$C$5:$C$10,0),MATCH('Data Input - Option 4'!AB$7,'Emissions factors'!$F$4:$CR$4,0))/1000,0)</f>
        <v>0</v>
      </c>
      <c r="AC121" s="538">
        <f>IFERROR(AC85*INDEX('Emissions factors'!$F$5:$CR$10,MATCH('Data Input - Option 4'!$D121,'Emissions factors'!$C$5:$C$10,0),MATCH('Data Input - Option 4'!AC$7,'Emissions factors'!$F$4:$CR$4,0))/1000,0)</f>
        <v>0</v>
      </c>
      <c r="AD121" s="538">
        <f>IFERROR(AD85*INDEX('Emissions factors'!$F$5:$CR$10,MATCH('Data Input - Option 4'!$D121,'Emissions factors'!$C$5:$C$10,0),MATCH('Data Input - Option 4'!AD$7,'Emissions factors'!$F$4:$CR$4,0))/1000,0)</f>
        <v>0</v>
      </c>
      <c r="AE121" s="538">
        <f>IFERROR(AE85*INDEX('Emissions factors'!$F$5:$CR$10,MATCH('Data Input - Option 4'!$D121,'Emissions factors'!$C$5:$C$10,0),MATCH('Data Input - Option 4'!AE$7,'Emissions factors'!$F$4:$CR$4,0))/1000,0)</f>
        <v>0</v>
      </c>
      <c r="AF121" s="538">
        <f>IFERROR(AF85*INDEX('Emissions factors'!$F$5:$CR$10,MATCH('Data Input - Option 4'!$D121,'Emissions factors'!$C$5:$C$10,0),MATCH('Data Input - Option 4'!AF$7,'Emissions factors'!$F$4:$CR$4,0))/1000,0)</f>
        <v>0</v>
      </c>
      <c r="AG121" s="538">
        <f>IFERROR(AG85*INDEX('Emissions factors'!$F$5:$CR$10,MATCH('Data Input - Option 4'!$D121,'Emissions factors'!$C$5:$C$10,0),MATCH('Data Input - Option 4'!AG$7,'Emissions factors'!$F$4:$CR$4,0))/1000,0)</f>
        <v>0</v>
      </c>
      <c r="AH121" s="538">
        <f>IFERROR(AH85*INDEX('Emissions factors'!$F$5:$CR$10,MATCH('Data Input - Option 4'!$D121,'Emissions factors'!$C$5:$C$10,0),MATCH('Data Input - Option 4'!AH$7,'Emissions factors'!$F$4:$CR$4,0))/1000,0)</f>
        <v>0</v>
      </c>
      <c r="AI121" s="538">
        <f>IFERROR(AI85*INDEX('Emissions factors'!$F$5:$CR$10,MATCH('Data Input - Option 4'!$D121,'Emissions factors'!$C$5:$C$10,0),MATCH('Data Input - Option 4'!AI$7,'Emissions factors'!$F$4:$CR$4,0))/1000,0)</f>
        <v>0</v>
      </c>
      <c r="AJ121" s="538">
        <f>IFERROR(AJ85*INDEX('Emissions factors'!$F$5:$CR$10,MATCH('Data Input - Option 4'!$D121,'Emissions factors'!$C$5:$C$10,0),MATCH('Data Input - Option 4'!AJ$7,'Emissions factors'!$F$4:$CR$4,0))/1000,0)</f>
        <v>0</v>
      </c>
      <c r="AK121" s="538">
        <f>IFERROR(AK85*INDEX('Emissions factors'!$F$5:$CR$10,MATCH('Data Input - Option 4'!$D121,'Emissions factors'!$C$5:$C$10,0),MATCH('Data Input - Option 4'!AK$7,'Emissions factors'!$F$4:$CR$4,0))/1000,0)</f>
        <v>0</v>
      </c>
      <c r="AL121" s="538">
        <f>IFERROR(AL85*INDEX('Emissions factors'!$F$5:$CR$10,MATCH('Data Input - Option 4'!$D121,'Emissions factors'!$C$5:$C$10,0),MATCH('Data Input - Option 4'!AL$7,'Emissions factors'!$F$4:$CR$4,0))/1000,0)</f>
        <v>0</v>
      </c>
      <c r="AM121" s="538">
        <f>IFERROR(AM85*INDEX('Emissions factors'!$F$5:$CR$10,MATCH('Data Input - Option 4'!$D121,'Emissions factors'!$C$5:$C$10,0),MATCH('Data Input - Option 4'!AM$7,'Emissions factors'!$F$4:$CR$4,0))/1000,0)</f>
        <v>0</v>
      </c>
      <c r="AN121" s="538">
        <f>IFERROR(AN85*INDEX('Emissions factors'!$F$5:$CR$10,MATCH('Data Input - Option 4'!$D121,'Emissions factors'!$C$5:$C$10,0),MATCH('Data Input - Option 4'!AN$7,'Emissions factors'!$F$4:$CR$4,0))/1000,0)</f>
        <v>0</v>
      </c>
      <c r="AO121" s="538">
        <f>IFERROR(AO85*INDEX('Emissions factors'!$F$5:$CR$10,MATCH('Data Input - Option 4'!$D121,'Emissions factors'!$C$5:$C$10,0),MATCH('Data Input - Option 4'!AO$7,'Emissions factors'!$F$4:$CR$4,0))/1000,0)</f>
        <v>0</v>
      </c>
      <c r="AP121" s="538">
        <f>IFERROR(AP85*INDEX('Emissions factors'!$F$5:$CR$10,MATCH('Data Input - Option 4'!$D121,'Emissions factors'!$C$5:$C$10,0),MATCH('Data Input - Option 4'!AP$7,'Emissions factors'!$F$4:$CR$4,0))/1000,0)</f>
        <v>0</v>
      </c>
      <c r="AQ121" s="538">
        <f>IFERROR(AQ85*INDEX('Emissions factors'!$F$5:$CR$10,MATCH('Data Input - Option 4'!$D121,'Emissions factors'!$C$5:$C$10,0),MATCH('Data Input - Option 4'!AQ$7,'Emissions factors'!$F$4:$CR$4,0))/1000,0)</f>
        <v>0</v>
      </c>
      <c r="AR121" s="538">
        <f>IFERROR(AR85*INDEX('Emissions factors'!$F$5:$CR$10,MATCH('Data Input - Option 4'!$D121,'Emissions factors'!$C$5:$C$10,0),MATCH('Data Input - Option 4'!AR$7,'Emissions factors'!$F$4:$CR$4,0))/1000,0)</f>
        <v>0</v>
      </c>
      <c r="AS121" s="538">
        <f>IFERROR(AS85*INDEX('Emissions factors'!$F$5:$CR$10,MATCH('Data Input - Option 4'!$D121,'Emissions factors'!$C$5:$C$10,0),MATCH('Data Input - Option 4'!AS$7,'Emissions factors'!$F$4:$CR$4,0))/1000,0)</f>
        <v>0</v>
      </c>
      <c r="AT121" s="538">
        <f>IFERROR(AT85*INDEX('Emissions factors'!$F$5:$CR$10,MATCH('Data Input - Option 4'!$D121,'Emissions factors'!$C$5:$C$10,0),MATCH('Data Input - Option 4'!AT$7,'Emissions factors'!$F$4:$CR$4,0))/1000,0)</f>
        <v>0</v>
      </c>
      <c r="AU121" s="538">
        <f>IFERROR(AU85*INDEX('Emissions factors'!$F$5:$CR$10,MATCH('Data Input - Option 4'!$D121,'Emissions factors'!$C$5:$C$10,0),MATCH('Data Input - Option 4'!AU$7,'Emissions factors'!$F$4:$CR$4,0))/1000,0)</f>
        <v>0</v>
      </c>
      <c r="AV121" s="538">
        <f>IFERROR(AV85*INDEX('Emissions factors'!$F$5:$CR$10,MATCH('Data Input - Option 4'!$D121,'Emissions factors'!$C$5:$C$10,0),MATCH('Data Input - Option 4'!AV$7,'Emissions factors'!$F$4:$CR$4,0))/1000,0)</f>
        <v>0</v>
      </c>
      <c r="AW121" s="538">
        <f>IFERROR(AW85*INDEX('Emissions factors'!$F$5:$CR$10,MATCH('Data Input - Option 4'!$D121,'Emissions factors'!$C$5:$C$10,0),MATCH('Data Input - Option 4'!AW$7,'Emissions factors'!$F$4:$CR$4,0))/1000,0)</f>
        <v>0</v>
      </c>
      <c r="AX121" s="538">
        <f>IFERROR(AX85*INDEX('Emissions factors'!$F$5:$CR$10,MATCH('Data Input - Option 4'!$D121,'Emissions factors'!$C$5:$C$10,0),MATCH('Data Input - Option 4'!AX$7,'Emissions factors'!$F$4:$CR$4,0))/1000,0)</f>
        <v>0</v>
      </c>
      <c r="AY121" s="538">
        <f>IFERROR(AY85*INDEX('Emissions factors'!$F$5:$CR$10,MATCH('Data Input - Option 4'!$D121,'Emissions factors'!$C$5:$C$10,0),MATCH('Data Input - Option 4'!AY$7,'Emissions factors'!$F$4:$CR$4,0))/1000,0)</f>
        <v>0</v>
      </c>
      <c r="AZ121" s="538">
        <f>IFERROR(AZ85*INDEX('Emissions factors'!$F$5:$CR$10,MATCH('Data Input - Option 4'!$D121,'Emissions factors'!$C$5:$C$10,0),MATCH('Data Input - Option 4'!AZ$7,'Emissions factors'!$F$4:$CR$4,0))/1000,0)</f>
        <v>0</v>
      </c>
      <c r="BA121" s="538">
        <f>IFERROR(BA85*INDEX('Emissions factors'!$F$5:$CR$10,MATCH('Data Input - Option 4'!$D121,'Emissions factors'!$C$5:$C$10,0),MATCH('Data Input - Option 4'!BA$7,'Emissions factors'!$F$4:$CR$4,0))/1000,0)</f>
        <v>0</v>
      </c>
      <c r="BB121" s="538">
        <f>IFERROR(BB85*INDEX('Emissions factors'!$F$5:$CR$10,MATCH('Data Input - Option 4'!$D121,'Emissions factors'!$C$5:$C$10,0),MATCH('Data Input - Option 4'!BB$7,'Emissions factors'!$F$4:$CR$4,0))/1000,0)</f>
        <v>0</v>
      </c>
      <c r="BC121" s="538">
        <f>IFERROR(BC85*INDEX('Emissions factors'!$F$5:$CR$10,MATCH('Data Input - Option 4'!$D121,'Emissions factors'!$C$5:$C$10,0),MATCH('Data Input - Option 4'!BC$7,'Emissions factors'!$F$4:$CR$4,0))/1000,0)</f>
        <v>0</v>
      </c>
      <c r="BD121" s="538">
        <f>IFERROR(BD85*INDEX('Emissions factors'!$F$5:$CR$10,MATCH('Data Input - Option 4'!$D121,'Emissions factors'!$C$5:$C$10,0),MATCH('Data Input - Option 4'!BD$7,'Emissions factors'!$F$4:$CR$4,0))/1000,0)</f>
        <v>0</v>
      </c>
      <c r="BE121" s="538">
        <f>IFERROR(BE85*INDEX('Emissions factors'!$F$5:$CR$10,MATCH('Data Input - Option 4'!$D121,'Emissions factors'!$C$5:$C$10,0),MATCH('Data Input - Option 4'!BE$7,'Emissions factors'!$F$4:$CR$4,0))/1000,0)</f>
        <v>0</v>
      </c>
      <c r="BF121" s="538">
        <f>IFERROR(BF85*INDEX('Emissions factors'!$F$5:$CR$10,MATCH('Data Input - Option 4'!$D121,'Emissions factors'!$C$5:$C$10,0),MATCH('Data Input - Option 4'!BF$7,'Emissions factors'!$F$4:$CR$4,0))/1000,0)</f>
        <v>0</v>
      </c>
      <c r="BG121" s="538">
        <f>IFERROR(BG85*INDEX('Emissions factors'!$F$5:$CR$10,MATCH('Data Input - Option 4'!$D121,'Emissions factors'!$C$5:$C$10,0),MATCH('Data Input - Option 4'!BG$7,'Emissions factors'!$F$4:$CR$4,0))/1000,0)</f>
        <v>0</v>
      </c>
      <c r="BH121" s="538">
        <f>IFERROR(BH85*INDEX('Emissions factors'!$F$5:$CR$10,MATCH('Data Input - Option 4'!$D121,'Emissions factors'!$C$5:$C$10,0),MATCH('Data Input - Option 4'!BH$7,'Emissions factors'!$F$4:$CR$4,0))/1000,0)</f>
        <v>0</v>
      </c>
      <c r="BI121" s="538">
        <f>IFERROR(BI85*INDEX('Emissions factors'!$F$5:$CR$10,MATCH('Data Input - Option 4'!$D121,'Emissions factors'!$C$5:$C$10,0),MATCH('Data Input - Option 4'!BI$7,'Emissions factors'!$F$4:$CR$4,0))/1000,0)</f>
        <v>0</v>
      </c>
      <c r="BJ121" s="538">
        <f>IFERROR(BJ85*INDEX('Emissions factors'!$F$5:$CR$10,MATCH('Data Input - Option 4'!$D121,'Emissions factors'!$C$5:$C$10,0),MATCH('Data Input - Option 4'!BJ$7,'Emissions factors'!$F$4:$CR$4,0))/1000,0)</f>
        <v>0</v>
      </c>
      <c r="BK121" s="538">
        <f>IFERROR(BK85*INDEX('Emissions factors'!$F$5:$CR$10,MATCH('Data Input - Option 4'!$D121,'Emissions factors'!$C$5:$C$10,0),MATCH('Data Input - Option 4'!BK$7,'Emissions factors'!$F$4:$CR$4,0))/1000,0)</f>
        <v>0</v>
      </c>
      <c r="BL121" s="538">
        <f>IFERROR(BL85*INDEX('Emissions factors'!$F$5:$CR$10,MATCH('Data Input - Option 4'!$D121,'Emissions factors'!$C$5:$C$10,0),MATCH('Data Input - Option 4'!BL$7,'Emissions factors'!$F$4:$CR$4,0))/1000,0)</f>
        <v>0</v>
      </c>
      <c r="BM121" s="538">
        <f>IFERROR(BM85*INDEX('Emissions factors'!$F$5:$CR$10,MATCH('Data Input - Option 4'!$D121,'Emissions factors'!$C$5:$C$10,0),MATCH('Data Input - Option 4'!BM$7,'Emissions factors'!$F$4:$CR$4,0))/1000,0)</f>
        <v>0</v>
      </c>
      <c r="BN121" s="538">
        <f>IFERROR(BN85*INDEX('Emissions factors'!$F$5:$CR$10,MATCH('Data Input - Option 4'!$D121,'Emissions factors'!$C$5:$C$10,0),MATCH('Data Input - Option 4'!BN$7,'Emissions factors'!$F$4:$CR$4,0))/1000,0)</f>
        <v>0</v>
      </c>
      <c r="BO121" s="538">
        <f>IFERROR(BO85*INDEX('Emissions factors'!$F$5:$CR$10,MATCH('Data Input - Option 4'!$D121,'Emissions factors'!$C$5:$C$10,0),MATCH('Data Input - Option 4'!BO$7,'Emissions factors'!$F$4:$CR$4,0))/1000,0)</f>
        <v>0</v>
      </c>
      <c r="BP121" s="538">
        <f>IFERROR(BP85*INDEX('Emissions factors'!$F$5:$CR$10,MATCH('Data Input - Option 4'!$D121,'Emissions factors'!$C$5:$C$10,0),MATCH('Data Input - Option 4'!BP$7,'Emissions factors'!$F$4:$CR$4,0))/1000,0)</f>
        <v>0</v>
      </c>
      <c r="BQ121" s="538">
        <f>IFERROR(BQ85*INDEX('Emissions factors'!$F$5:$CR$10,MATCH('Data Input - Option 4'!$D121,'Emissions factors'!$C$5:$C$10,0),MATCH('Data Input - Option 4'!BQ$7,'Emissions factors'!$F$4:$CR$4,0))/1000,0)</f>
        <v>0</v>
      </c>
      <c r="BR121" s="538">
        <f>IFERROR(BR85*INDEX('Emissions factors'!$F$5:$CR$10,MATCH('Data Input - Option 4'!$D121,'Emissions factors'!$C$5:$C$10,0),MATCH('Data Input - Option 4'!BR$7,'Emissions factors'!$F$4:$CR$4,0))/1000,0)</f>
        <v>0</v>
      </c>
      <c r="BS121" s="538">
        <f>IFERROR(BS85*INDEX('Emissions factors'!$F$5:$CR$10,MATCH('Data Input - Option 4'!$D121,'Emissions factors'!$C$5:$C$10,0),MATCH('Data Input - Option 4'!BS$7,'Emissions factors'!$F$4:$CR$4,0))/1000,0)</f>
        <v>0</v>
      </c>
      <c r="BT121" s="538">
        <f>IFERROR(BT85*INDEX('Emissions factors'!$F$5:$CR$10,MATCH('Data Input - Option 4'!$D121,'Emissions factors'!$C$5:$C$10,0),MATCH('Data Input - Option 4'!BT$7,'Emissions factors'!$F$4:$CR$4,0))/1000,0)</f>
        <v>0</v>
      </c>
      <c r="BU121" s="538">
        <f>IFERROR(BU85*INDEX('Emissions factors'!$F$5:$CR$10,MATCH('Data Input - Option 4'!$D121,'Emissions factors'!$C$5:$C$10,0),MATCH('Data Input - Option 4'!BU$7,'Emissions factors'!$F$4:$CR$4,0))/1000,0)</f>
        <v>0</v>
      </c>
      <c r="BV121" s="538">
        <f>IFERROR(BV85*INDEX('Emissions factors'!$F$5:$CR$10,MATCH('Data Input - Option 4'!$D121,'Emissions factors'!$C$5:$C$10,0),MATCH('Data Input - Option 4'!BV$7,'Emissions factors'!$F$4:$CR$4,0))/1000,0)</f>
        <v>0</v>
      </c>
      <c r="BW121" s="538">
        <f>IFERROR(BW85*INDEX('Emissions factors'!$F$5:$CR$10,MATCH('Data Input - Option 4'!$D121,'Emissions factors'!$C$5:$C$10,0),MATCH('Data Input - Option 4'!BW$7,'Emissions factors'!$F$4:$CR$4,0))/1000,0)</f>
        <v>0</v>
      </c>
      <c r="BX121" s="538">
        <f>IFERROR(BX85*INDEX('Emissions factors'!$F$5:$CR$10,MATCH('Data Input - Option 4'!$D121,'Emissions factors'!$C$5:$C$10,0),MATCH('Data Input - Option 4'!BX$7,'Emissions factors'!$F$4:$CR$4,0))/1000,0)</f>
        <v>0</v>
      </c>
      <c r="BY121" s="538">
        <f>IFERROR(BY85*INDEX('Emissions factors'!$F$5:$CR$10,MATCH('Data Input - Option 4'!$D121,'Emissions factors'!$C$5:$C$10,0),MATCH('Data Input - Option 4'!BY$7,'Emissions factors'!$F$4:$CR$4,0))/1000,0)</f>
        <v>0</v>
      </c>
      <c r="BZ121" s="538">
        <f>IFERROR(BZ85*INDEX('Emissions factors'!$F$5:$CR$10,MATCH('Data Input - Option 4'!$D121,'Emissions factors'!$C$5:$C$10,0),MATCH('Data Input - Option 4'!BZ$7,'Emissions factors'!$F$4:$CR$4,0))/1000,0)</f>
        <v>0</v>
      </c>
      <c r="CA121" s="538">
        <f>IFERROR(CA85*INDEX('Emissions factors'!$F$5:$CR$10,MATCH('Data Input - Option 4'!$D121,'Emissions factors'!$C$5:$C$10,0),MATCH('Data Input - Option 4'!CA$7,'Emissions factors'!$F$4:$CR$4,0))/1000,0)</f>
        <v>0</v>
      </c>
      <c r="CB121" s="538">
        <f>IFERROR(CB85*INDEX('Emissions factors'!$F$5:$CR$10,MATCH('Data Input - Option 4'!$D121,'Emissions factors'!$C$5:$C$10,0),MATCH('Data Input - Option 4'!CB$7,'Emissions factors'!$F$4:$CR$4,0))/1000,0)</f>
        <v>0</v>
      </c>
      <c r="CC121" s="538">
        <f>IFERROR(CC85*INDEX('Emissions factors'!$F$5:$CR$10,MATCH('Data Input - Option 4'!$D121,'Emissions factors'!$C$5:$C$10,0),MATCH('Data Input - Option 4'!CC$7,'Emissions factors'!$F$4:$CR$4,0))/1000,0)</f>
        <v>0</v>
      </c>
      <c r="CD121" s="538">
        <f>IFERROR(CD85*INDEX('Emissions factors'!$F$5:$CR$10,MATCH('Data Input - Option 4'!$D121,'Emissions factors'!$C$5:$C$10,0),MATCH('Data Input - Option 4'!CD$7,'Emissions factors'!$F$4:$CR$4,0))/1000,0)</f>
        <v>0</v>
      </c>
      <c r="CE121" s="538">
        <f>IFERROR(CE85*INDEX('Emissions factors'!$F$5:$CR$10,MATCH('Data Input - Option 4'!$D121,'Emissions factors'!$C$5:$C$10,0),MATCH('Data Input - Option 4'!CE$7,'Emissions factors'!$F$4:$CR$4,0))/1000,0)</f>
        <v>0</v>
      </c>
      <c r="CF121" s="538">
        <f>IFERROR(CF85*INDEX('Emissions factors'!$F$5:$CR$10,MATCH('Data Input - Option 4'!$D121,'Emissions factors'!$C$5:$C$10,0),MATCH('Data Input - Option 4'!CF$7,'Emissions factors'!$F$4:$CR$4,0))/1000,0)</f>
        <v>0</v>
      </c>
      <c r="CG121" s="538">
        <f>IFERROR(CG85*INDEX('Emissions factors'!$F$5:$CR$10,MATCH('Data Input - Option 4'!$D121,'Emissions factors'!$C$5:$C$10,0),MATCH('Data Input - Option 4'!CG$7,'Emissions factors'!$F$4:$CR$4,0))/1000,0)</f>
        <v>0</v>
      </c>
      <c r="CH121" s="538">
        <f>IFERROR(CH85*INDEX('Emissions factors'!$F$5:$CR$10,MATCH('Data Input - Option 4'!$D121,'Emissions factors'!$C$5:$C$10,0),MATCH('Data Input - Option 4'!CH$7,'Emissions factors'!$F$4:$CR$4,0))/1000,0)</f>
        <v>0</v>
      </c>
      <c r="CI121" s="538">
        <f>IFERROR(CI85*INDEX('Emissions factors'!$F$5:$CR$10,MATCH('Data Input - Option 4'!$D121,'Emissions factors'!$C$5:$C$10,0),MATCH('Data Input - Option 4'!CI$7,'Emissions factors'!$F$4:$CR$4,0))/1000,0)</f>
        <v>0</v>
      </c>
      <c r="CJ121" s="538">
        <f>IFERROR(CJ85*INDEX('Emissions factors'!$F$5:$CR$10,MATCH('Data Input - Option 4'!$D121,'Emissions factors'!$C$5:$C$10,0),MATCH('Data Input - Option 4'!CJ$7,'Emissions factors'!$F$4:$CR$4,0))/1000,0)</f>
        <v>0</v>
      </c>
      <c r="CK121" s="538">
        <f>IFERROR(CK85*INDEX('Emissions factors'!$F$5:$CR$10,MATCH('Data Input - Option 4'!$D121,'Emissions factors'!$C$5:$C$10,0),MATCH('Data Input - Option 4'!CK$7,'Emissions factors'!$F$4:$CR$4,0))/1000,0)</f>
        <v>0</v>
      </c>
      <c r="CL121" s="538">
        <f>IFERROR(CL85*INDEX('Emissions factors'!$F$5:$CR$10,MATCH('Data Input - Option 4'!$D121,'Emissions factors'!$C$5:$C$10,0),MATCH('Data Input - Option 4'!CL$7,'Emissions factors'!$F$4:$CR$4,0))/1000,0)</f>
        <v>0</v>
      </c>
      <c r="CM121" s="538">
        <f>IFERROR(CM85*INDEX('Emissions factors'!$F$5:$CR$10,MATCH('Data Input - Option 4'!$D121,'Emissions factors'!$C$5:$C$10,0),MATCH('Data Input - Option 4'!CM$7,'Emissions factors'!$F$4:$CR$4,0))/1000,0)</f>
        <v>0</v>
      </c>
      <c r="CN121" s="538">
        <f>IFERROR(CN85*INDEX('Emissions factors'!$F$5:$CR$10,MATCH('Data Input - Option 4'!$D121,'Emissions factors'!$C$5:$C$10,0),MATCH('Data Input - Option 4'!CN$7,'Emissions factors'!$F$4:$CR$4,0))/1000,0)</f>
        <v>0</v>
      </c>
      <c r="CO121" s="538">
        <f>IFERROR(CO85*INDEX('Emissions factors'!$F$5:$CR$10,MATCH('Data Input - Option 4'!$D121,'Emissions factors'!$C$5:$C$10,0),MATCH('Data Input - Option 4'!CO$7,'Emissions factors'!$F$4:$CR$4,0))/1000,0)</f>
        <v>0</v>
      </c>
      <c r="CP121" s="538">
        <f>IFERROR(CP85*INDEX('Emissions factors'!$F$5:$CR$10,MATCH('Data Input - Option 4'!$D121,'Emissions factors'!$C$5:$C$10,0),MATCH('Data Input - Option 4'!CP$7,'Emissions factors'!$F$4:$CR$4,0))/1000,0)</f>
        <v>0</v>
      </c>
      <c r="CQ121" s="538">
        <f>IFERROR(CQ85*INDEX('Emissions factors'!$F$5:$CR$10,MATCH('Data Input - Option 4'!$D121,'Emissions factors'!$C$5:$C$10,0),MATCH('Data Input - Option 4'!CQ$7,'Emissions factors'!$F$4:$CR$4,0))/1000,0)</f>
        <v>0</v>
      </c>
      <c r="CR121" s="538">
        <f>IFERROR(CR85*INDEX('Emissions factors'!$F$5:$CR$10,MATCH('Data Input - Option 4'!$D121,'Emissions factors'!$C$5:$C$10,0),MATCH('Data Input - Option 4'!CR$7,'Emissions factors'!$F$4:$CR$4,0))/1000,0)</f>
        <v>0</v>
      </c>
      <c r="CS121" s="538">
        <f>IFERROR(CS85*INDEX('Emissions factors'!$F$5:$CR$10,MATCH('Data Input - Option 4'!$D121,'Emissions factors'!$C$5:$C$10,0),MATCH('Data Input - Option 4'!CS$7,'Emissions factors'!$F$4:$CR$4,0))/1000,0)</f>
        <v>0</v>
      </c>
      <c r="CT121" s="538">
        <f>IFERROR(CT85*INDEX('Emissions factors'!$F$5:$CR$10,MATCH('Data Input - Option 4'!$D121,'Emissions factors'!$C$5:$C$10,0),MATCH('Data Input - Option 4'!CT$7,'Emissions factors'!$F$4:$CR$4,0))/1000,0)</f>
        <v>0</v>
      </c>
      <c r="CU121" s="538">
        <f>IFERROR(CU85*INDEX('Emissions factors'!$F$5:$CR$10,MATCH('Data Input - Option 4'!$D121,'Emissions factors'!$C$5:$C$10,0),MATCH('Data Input - Option 4'!CU$7,'Emissions factors'!$F$4:$CR$4,0))/1000,0)</f>
        <v>0</v>
      </c>
      <c r="CV121" s="538">
        <f>IFERROR(CV85*INDEX('Emissions factors'!$F$5:$CR$10,MATCH('Data Input - Option 4'!$D121,'Emissions factors'!$C$5:$C$10,0),MATCH('Data Input - Option 4'!CV$7,'Emissions factors'!$F$4:$CR$4,0))/1000,0)</f>
        <v>0</v>
      </c>
      <c r="CW121" s="538">
        <f>IFERROR(CW85*INDEX('Emissions factors'!$F$5:$CR$10,MATCH('Data Input - Option 4'!$D121,'Emissions factors'!$C$5:$C$10,0),MATCH('Data Input - Option 4'!CW$7,'Emissions factors'!$F$4:$CR$4,0))/1000,0)</f>
        <v>0</v>
      </c>
      <c r="CX121" s="538">
        <f>IFERROR(CX85*INDEX('Emissions factors'!$F$5:$CR$10,MATCH('Data Input - Option 4'!$D121,'Emissions factors'!$C$5:$C$10,0),MATCH('Data Input - Option 4'!CX$7,'Emissions factors'!$F$4:$CR$4,0))/1000,0)</f>
        <v>0</v>
      </c>
      <c r="CY121" s="538">
        <f>IFERROR(CY85*INDEX('Emissions factors'!$F$5:$CR$10,MATCH('Data Input - Option 4'!$D121,'Emissions factors'!$C$5:$C$10,0),MATCH('Data Input - Option 4'!CY$7,'Emissions factors'!$F$4:$CR$4,0))/1000,0)</f>
        <v>0</v>
      </c>
      <c r="CZ121" s="538">
        <f>IFERROR(CZ85*INDEX('Emissions factors'!$F$5:$CR$10,MATCH('Data Input - Option 4'!$D121,'Emissions factors'!$C$5:$C$10,0),MATCH('Data Input - Option 4'!CZ$7,'Emissions factors'!$F$4:$CR$4,0))/1000,0)</f>
        <v>0</v>
      </c>
      <c r="DA121" s="538">
        <f>IFERROR(DA85*INDEX('Emissions factors'!$F$5:$CR$10,MATCH('Data Input - Option 4'!$D121,'Emissions factors'!$C$5:$C$10,0),MATCH('Data Input - Option 4'!DA$7,'Emissions factors'!$F$4:$CR$4,0))/1000,0)</f>
        <v>0</v>
      </c>
      <c r="DB121" s="538">
        <f>IFERROR(DB85*INDEX('Emissions factors'!$F$5:$CR$10,MATCH('Data Input - Option 4'!$D121,'Emissions factors'!$C$5:$C$10,0),MATCH('Data Input - Option 4'!DB$7,'Emissions factors'!$F$4:$CR$4,0))/1000,0)</f>
        <v>0</v>
      </c>
      <c r="DC121" s="538">
        <f>IFERROR(DC85*INDEX('Emissions factors'!$F$5:$CR$10,MATCH('Data Input - Option 4'!$D121,'Emissions factors'!$C$5:$C$10,0),MATCH('Data Input - Option 4'!DC$7,'Emissions factors'!$F$4:$CR$4,0))/1000,0)</f>
        <v>0</v>
      </c>
      <c r="DD121" s="916"/>
      <c r="DE121" s="917"/>
    </row>
    <row r="122" spans="2:109" x14ac:dyDescent="0.25">
      <c r="B122" s="217"/>
      <c r="C122" s="263"/>
      <c r="D122" s="226" t="str">
        <f t="shared" si="9"/>
        <v>Coal</v>
      </c>
      <c r="E122" s="219" t="s">
        <v>121</v>
      </c>
      <c r="F122" s="276" t="s">
        <v>571</v>
      </c>
      <c r="G122" s="276"/>
      <c r="H122" s="538">
        <f>IFERROR(H86*INDEX('Emissions factors'!$F$5:$CR$10,MATCH('Data Input - Option 4'!$D122,'Emissions factors'!$C$5:$C$10,0),MATCH('Data Input - Option 4'!H$7,'Emissions factors'!$F$4:$CR$4,0))/1000,0)</f>
        <v>0</v>
      </c>
      <c r="I122" s="538">
        <f>IFERROR(I86*INDEX('Emissions factors'!$F$5:$CR$10,MATCH('Data Input - Option 4'!$D122,'Emissions factors'!$C$5:$C$10,0),MATCH('Data Input - Option 4'!I$7,'Emissions factors'!$F$4:$CR$4,0))/1000,0)</f>
        <v>0</v>
      </c>
      <c r="J122" s="538">
        <f>IFERROR(J86*INDEX('Emissions factors'!$F$5:$CR$10,MATCH('Data Input - Option 4'!$D122,'Emissions factors'!$C$5:$C$10,0),MATCH('Data Input - Option 4'!J$7,'Emissions factors'!$F$4:$CR$4,0))/1000,0)</f>
        <v>0</v>
      </c>
      <c r="K122" s="538">
        <f>IFERROR(K86*INDEX('Emissions factors'!$F$5:$CR$10,MATCH('Data Input - Option 4'!$D122,'Emissions factors'!$C$5:$C$10,0),MATCH('Data Input - Option 4'!K$7,'Emissions factors'!$F$4:$CR$4,0))/1000,0)</f>
        <v>0</v>
      </c>
      <c r="L122" s="538">
        <f>IFERROR(L86*INDEX('Emissions factors'!$F$5:$CR$10,MATCH('Data Input - Option 4'!$D122,'Emissions factors'!$C$5:$C$10,0),MATCH('Data Input - Option 4'!L$7,'Emissions factors'!$F$4:$CR$4,0))/1000,0)</f>
        <v>0</v>
      </c>
      <c r="M122" s="538">
        <f>IFERROR(M86*INDEX('Emissions factors'!$F$5:$CR$10,MATCH('Data Input - Option 4'!$D122,'Emissions factors'!$C$5:$C$10,0),MATCH('Data Input - Option 4'!M$7,'Emissions factors'!$F$4:$CR$4,0))/1000,0)</f>
        <v>0</v>
      </c>
      <c r="N122" s="538">
        <f>IFERROR(N86*INDEX('Emissions factors'!$F$5:$CR$10,MATCH('Data Input - Option 4'!$D122,'Emissions factors'!$C$5:$C$10,0),MATCH('Data Input - Option 4'!N$7,'Emissions factors'!$F$4:$CR$4,0))/1000,0)</f>
        <v>0</v>
      </c>
      <c r="O122" s="538">
        <f>IFERROR(O86*INDEX('Emissions factors'!$F$5:$CR$10,MATCH('Data Input - Option 4'!$D122,'Emissions factors'!$C$5:$C$10,0),MATCH('Data Input - Option 4'!O$7,'Emissions factors'!$F$4:$CR$4,0))/1000,0)</f>
        <v>0</v>
      </c>
      <c r="P122" s="538">
        <f>IFERROR(P86*INDEX('Emissions factors'!$F$5:$CR$10,MATCH('Data Input - Option 4'!$D122,'Emissions factors'!$C$5:$C$10,0),MATCH('Data Input - Option 4'!P$7,'Emissions factors'!$F$4:$CR$4,0))/1000,0)</f>
        <v>0</v>
      </c>
      <c r="Q122" s="538">
        <f>IFERROR(Q86*INDEX('Emissions factors'!$F$5:$CR$10,MATCH('Data Input - Option 4'!$D122,'Emissions factors'!$C$5:$C$10,0),MATCH('Data Input - Option 4'!Q$7,'Emissions factors'!$F$4:$CR$4,0))/1000,0)</f>
        <v>0</v>
      </c>
      <c r="R122" s="538">
        <f>IFERROR(R86*INDEX('Emissions factors'!$F$5:$CR$10,MATCH('Data Input - Option 4'!$D122,'Emissions factors'!$C$5:$C$10,0),MATCH('Data Input - Option 4'!R$7,'Emissions factors'!$F$4:$CR$4,0))/1000,0)</f>
        <v>0</v>
      </c>
      <c r="S122" s="538">
        <f>IFERROR(S86*INDEX('Emissions factors'!$F$5:$CR$10,MATCH('Data Input - Option 4'!$D122,'Emissions factors'!$C$5:$C$10,0),MATCH('Data Input - Option 4'!S$7,'Emissions factors'!$F$4:$CR$4,0))/1000,0)</f>
        <v>0</v>
      </c>
      <c r="T122" s="538">
        <f>IFERROR(T86*INDEX('Emissions factors'!$F$5:$CR$10,MATCH('Data Input - Option 4'!$D122,'Emissions factors'!$C$5:$C$10,0),MATCH('Data Input - Option 4'!T$7,'Emissions factors'!$F$4:$CR$4,0))/1000,0)</f>
        <v>0</v>
      </c>
      <c r="U122" s="538">
        <f>IFERROR(U86*INDEX('Emissions factors'!$F$5:$CR$10,MATCH('Data Input - Option 4'!$D122,'Emissions factors'!$C$5:$C$10,0),MATCH('Data Input - Option 4'!U$7,'Emissions factors'!$F$4:$CR$4,0))/1000,0)</f>
        <v>0</v>
      </c>
      <c r="V122" s="538">
        <f>IFERROR(V86*INDEX('Emissions factors'!$F$5:$CR$10,MATCH('Data Input - Option 4'!$D122,'Emissions factors'!$C$5:$C$10,0),MATCH('Data Input - Option 4'!V$7,'Emissions factors'!$F$4:$CR$4,0))/1000,0)</f>
        <v>0</v>
      </c>
      <c r="W122" s="538">
        <f>IFERROR(W86*INDEX('Emissions factors'!$F$5:$CR$10,MATCH('Data Input - Option 4'!$D122,'Emissions factors'!$C$5:$C$10,0),MATCH('Data Input - Option 4'!W$7,'Emissions factors'!$F$4:$CR$4,0))/1000,0)</f>
        <v>0</v>
      </c>
      <c r="X122" s="538">
        <f>IFERROR(X86*INDEX('Emissions factors'!$F$5:$CR$10,MATCH('Data Input - Option 4'!$D122,'Emissions factors'!$C$5:$C$10,0),MATCH('Data Input - Option 4'!X$7,'Emissions factors'!$F$4:$CR$4,0))/1000,0)</f>
        <v>0</v>
      </c>
      <c r="Y122" s="538">
        <f>IFERROR(Y86*INDEX('Emissions factors'!$F$5:$CR$10,MATCH('Data Input - Option 4'!$D122,'Emissions factors'!$C$5:$C$10,0),MATCH('Data Input - Option 4'!Y$7,'Emissions factors'!$F$4:$CR$4,0))/1000,0)</f>
        <v>0</v>
      </c>
      <c r="Z122" s="538">
        <f>IFERROR(Z86*INDEX('Emissions factors'!$F$5:$CR$10,MATCH('Data Input - Option 4'!$D122,'Emissions factors'!$C$5:$C$10,0),MATCH('Data Input - Option 4'!Z$7,'Emissions factors'!$F$4:$CR$4,0))/1000,0)</f>
        <v>0</v>
      </c>
      <c r="AA122" s="538">
        <f>IFERROR(AA86*INDEX('Emissions factors'!$F$5:$CR$10,MATCH('Data Input - Option 4'!$D122,'Emissions factors'!$C$5:$C$10,0),MATCH('Data Input - Option 4'!AA$7,'Emissions factors'!$F$4:$CR$4,0))/1000,0)</f>
        <v>0</v>
      </c>
      <c r="AB122" s="538">
        <f>IFERROR(AB86*INDEX('Emissions factors'!$F$5:$CR$10,MATCH('Data Input - Option 4'!$D122,'Emissions factors'!$C$5:$C$10,0),MATCH('Data Input - Option 4'!AB$7,'Emissions factors'!$F$4:$CR$4,0))/1000,0)</f>
        <v>0</v>
      </c>
      <c r="AC122" s="538">
        <f>IFERROR(AC86*INDEX('Emissions factors'!$F$5:$CR$10,MATCH('Data Input - Option 4'!$D122,'Emissions factors'!$C$5:$C$10,0),MATCH('Data Input - Option 4'!AC$7,'Emissions factors'!$F$4:$CR$4,0))/1000,0)</f>
        <v>0</v>
      </c>
      <c r="AD122" s="538">
        <f>IFERROR(AD86*INDEX('Emissions factors'!$F$5:$CR$10,MATCH('Data Input - Option 4'!$D122,'Emissions factors'!$C$5:$C$10,0),MATCH('Data Input - Option 4'!AD$7,'Emissions factors'!$F$4:$CR$4,0))/1000,0)</f>
        <v>0</v>
      </c>
      <c r="AE122" s="538">
        <f>IFERROR(AE86*INDEX('Emissions factors'!$F$5:$CR$10,MATCH('Data Input - Option 4'!$D122,'Emissions factors'!$C$5:$C$10,0),MATCH('Data Input - Option 4'!AE$7,'Emissions factors'!$F$4:$CR$4,0))/1000,0)</f>
        <v>0</v>
      </c>
      <c r="AF122" s="538">
        <f>IFERROR(AF86*INDEX('Emissions factors'!$F$5:$CR$10,MATCH('Data Input - Option 4'!$D122,'Emissions factors'!$C$5:$C$10,0),MATCH('Data Input - Option 4'!AF$7,'Emissions factors'!$F$4:$CR$4,0))/1000,0)</f>
        <v>0</v>
      </c>
      <c r="AG122" s="538">
        <f>IFERROR(AG86*INDEX('Emissions factors'!$F$5:$CR$10,MATCH('Data Input - Option 4'!$D122,'Emissions factors'!$C$5:$C$10,0),MATCH('Data Input - Option 4'!AG$7,'Emissions factors'!$F$4:$CR$4,0))/1000,0)</f>
        <v>0</v>
      </c>
      <c r="AH122" s="538">
        <f>IFERROR(AH86*INDEX('Emissions factors'!$F$5:$CR$10,MATCH('Data Input - Option 4'!$D122,'Emissions factors'!$C$5:$C$10,0),MATCH('Data Input - Option 4'!AH$7,'Emissions factors'!$F$4:$CR$4,0))/1000,0)</f>
        <v>0</v>
      </c>
      <c r="AI122" s="538">
        <f>IFERROR(AI86*INDEX('Emissions factors'!$F$5:$CR$10,MATCH('Data Input - Option 4'!$D122,'Emissions factors'!$C$5:$C$10,0),MATCH('Data Input - Option 4'!AI$7,'Emissions factors'!$F$4:$CR$4,0))/1000,0)</f>
        <v>0</v>
      </c>
      <c r="AJ122" s="538">
        <f>IFERROR(AJ86*INDEX('Emissions factors'!$F$5:$CR$10,MATCH('Data Input - Option 4'!$D122,'Emissions factors'!$C$5:$C$10,0),MATCH('Data Input - Option 4'!AJ$7,'Emissions factors'!$F$4:$CR$4,0))/1000,0)</f>
        <v>0</v>
      </c>
      <c r="AK122" s="538">
        <f>IFERROR(AK86*INDEX('Emissions factors'!$F$5:$CR$10,MATCH('Data Input - Option 4'!$D122,'Emissions factors'!$C$5:$C$10,0),MATCH('Data Input - Option 4'!AK$7,'Emissions factors'!$F$4:$CR$4,0))/1000,0)</f>
        <v>0</v>
      </c>
      <c r="AL122" s="538">
        <f>IFERROR(AL86*INDEX('Emissions factors'!$F$5:$CR$10,MATCH('Data Input - Option 4'!$D122,'Emissions factors'!$C$5:$C$10,0),MATCH('Data Input - Option 4'!AL$7,'Emissions factors'!$F$4:$CR$4,0))/1000,0)</f>
        <v>0</v>
      </c>
      <c r="AM122" s="538">
        <f>IFERROR(AM86*INDEX('Emissions factors'!$F$5:$CR$10,MATCH('Data Input - Option 4'!$D122,'Emissions factors'!$C$5:$C$10,0),MATCH('Data Input - Option 4'!AM$7,'Emissions factors'!$F$4:$CR$4,0))/1000,0)</f>
        <v>0</v>
      </c>
      <c r="AN122" s="538">
        <f>IFERROR(AN86*INDEX('Emissions factors'!$F$5:$CR$10,MATCH('Data Input - Option 4'!$D122,'Emissions factors'!$C$5:$C$10,0),MATCH('Data Input - Option 4'!AN$7,'Emissions factors'!$F$4:$CR$4,0))/1000,0)</f>
        <v>0</v>
      </c>
      <c r="AO122" s="538">
        <f>IFERROR(AO86*INDEX('Emissions factors'!$F$5:$CR$10,MATCH('Data Input - Option 4'!$D122,'Emissions factors'!$C$5:$C$10,0),MATCH('Data Input - Option 4'!AO$7,'Emissions factors'!$F$4:$CR$4,0))/1000,0)</f>
        <v>0</v>
      </c>
      <c r="AP122" s="538">
        <f>IFERROR(AP86*INDEX('Emissions factors'!$F$5:$CR$10,MATCH('Data Input - Option 4'!$D122,'Emissions factors'!$C$5:$C$10,0),MATCH('Data Input - Option 4'!AP$7,'Emissions factors'!$F$4:$CR$4,0))/1000,0)</f>
        <v>0</v>
      </c>
      <c r="AQ122" s="538">
        <f>IFERROR(AQ86*INDEX('Emissions factors'!$F$5:$CR$10,MATCH('Data Input - Option 4'!$D122,'Emissions factors'!$C$5:$C$10,0),MATCH('Data Input - Option 4'!AQ$7,'Emissions factors'!$F$4:$CR$4,0))/1000,0)</f>
        <v>0</v>
      </c>
      <c r="AR122" s="538">
        <f>IFERROR(AR86*INDEX('Emissions factors'!$F$5:$CR$10,MATCH('Data Input - Option 4'!$D122,'Emissions factors'!$C$5:$C$10,0),MATCH('Data Input - Option 4'!AR$7,'Emissions factors'!$F$4:$CR$4,0))/1000,0)</f>
        <v>0</v>
      </c>
      <c r="AS122" s="538">
        <f>IFERROR(AS86*INDEX('Emissions factors'!$F$5:$CR$10,MATCH('Data Input - Option 4'!$D122,'Emissions factors'!$C$5:$C$10,0),MATCH('Data Input - Option 4'!AS$7,'Emissions factors'!$F$4:$CR$4,0))/1000,0)</f>
        <v>0</v>
      </c>
      <c r="AT122" s="538">
        <f>IFERROR(AT86*INDEX('Emissions factors'!$F$5:$CR$10,MATCH('Data Input - Option 4'!$D122,'Emissions factors'!$C$5:$C$10,0),MATCH('Data Input - Option 4'!AT$7,'Emissions factors'!$F$4:$CR$4,0))/1000,0)</f>
        <v>0</v>
      </c>
      <c r="AU122" s="538">
        <f>IFERROR(AU86*INDEX('Emissions factors'!$F$5:$CR$10,MATCH('Data Input - Option 4'!$D122,'Emissions factors'!$C$5:$C$10,0),MATCH('Data Input - Option 4'!AU$7,'Emissions factors'!$F$4:$CR$4,0))/1000,0)</f>
        <v>0</v>
      </c>
      <c r="AV122" s="538">
        <f>IFERROR(AV86*INDEX('Emissions factors'!$F$5:$CR$10,MATCH('Data Input - Option 4'!$D122,'Emissions factors'!$C$5:$C$10,0),MATCH('Data Input - Option 4'!AV$7,'Emissions factors'!$F$4:$CR$4,0))/1000,0)</f>
        <v>0</v>
      </c>
      <c r="AW122" s="538">
        <f>IFERROR(AW86*INDEX('Emissions factors'!$F$5:$CR$10,MATCH('Data Input - Option 4'!$D122,'Emissions factors'!$C$5:$C$10,0),MATCH('Data Input - Option 4'!AW$7,'Emissions factors'!$F$4:$CR$4,0))/1000,0)</f>
        <v>0</v>
      </c>
      <c r="AX122" s="538">
        <f>IFERROR(AX86*INDEX('Emissions factors'!$F$5:$CR$10,MATCH('Data Input - Option 4'!$D122,'Emissions factors'!$C$5:$C$10,0),MATCH('Data Input - Option 4'!AX$7,'Emissions factors'!$F$4:$CR$4,0))/1000,0)</f>
        <v>0</v>
      </c>
      <c r="AY122" s="538">
        <f>IFERROR(AY86*INDEX('Emissions factors'!$F$5:$CR$10,MATCH('Data Input - Option 4'!$D122,'Emissions factors'!$C$5:$C$10,0),MATCH('Data Input - Option 4'!AY$7,'Emissions factors'!$F$4:$CR$4,0))/1000,0)</f>
        <v>0</v>
      </c>
      <c r="AZ122" s="538">
        <f>IFERROR(AZ86*INDEX('Emissions factors'!$F$5:$CR$10,MATCH('Data Input - Option 4'!$D122,'Emissions factors'!$C$5:$C$10,0),MATCH('Data Input - Option 4'!AZ$7,'Emissions factors'!$F$4:$CR$4,0))/1000,0)</f>
        <v>0</v>
      </c>
      <c r="BA122" s="538">
        <f>IFERROR(BA86*INDEX('Emissions factors'!$F$5:$CR$10,MATCH('Data Input - Option 4'!$D122,'Emissions factors'!$C$5:$C$10,0),MATCH('Data Input - Option 4'!BA$7,'Emissions factors'!$F$4:$CR$4,0))/1000,0)</f>
        <v>0</v>
      </c>
      <c r="BB122" s="538">
        <f>IFERROR(BB86*INDEX('Emissions factors'!$F$5:$CR$10,MATCH('Data Input - Option 4'!$D122,'Emissions factors'!$C$5:$C$10,0),MATCH('Data Input - Option 4'!BB$7,'Emissions factors'!$F$4:$CR$4,0))/1000,0)</f>
        <v>0</v>
      </c>
      <c r="BC122" s="538">
        <f>IFERROR(BC86*INDEX('Emissions factors'!$F$5:$CR$10,MATCH('Data Input - Option 4'!$D122,'Emissions factors'!$C$5:$C$10,0),MATCH('Data Input - Option 4'!BC$7,'Emissions factors'!$F$4:$CR$4,0))/1000,0)</f>
        <v>0</v>
      </c>
      <c r="BD122" s="538">
        <f>IFERROR(BD86*INDEX('Emissions factors'!$F$5:$CR$10,MATCH('Data Input - Option 4'!$D122,'Emissions factors'!$C$5:$C$10,0),MATCH('Data Input - Option 4'!BD$7,'Emissions factors'!$F$4:$CR$4,0))/1000,0)</f>
        <v>0</v>
      </c>
      <c r="BE122" s="538">
        <f>IFERROR(BE86*INDEX('Emissions factors'!$F$5:$CR$10,MATCH('Data Input - Option 4'!$D122,'Emissions factors'!$C$5:$C$10,0),MATCH('Data Input - Option 4'!BE$7,'Emissions factors'!$F$4:$CR$4,0))/1000,0)</f>
        <v>0</v>
      </c>
      <c r="BF122" s="538">
        <f>IFERROR(BF86*INDEX('Emissions factors'!$F$5:$CR$10,MATCH('Data Input - Option 4'!$D122,'Emissions factors'!$C$5:$C$10,0),MATCH('Data Input - Option 4'!BF$7,'Emissions factors'!$F$4:$CR$4,0))/1000,0)</f>
        <v>0</v>
      </c>
      <c r="BG122" s="538">
        <f>IFERROR(BG86*INDEX('Emissions factors'!$F$5:$CR$10,MATCH('Data Input - Option 4'!$D122,'Emissions factors'!$C$5:$C$10,0),MATCH('Data Input - Option 4'!BG$7,'Emissions factors'!$F$4:$CR$4,0))/1000,0)</f>
        <v>0</v>
      </c>
      <c r="BH122" s="538">
        <f>IFERROR(BH86*INDEX('Emissions factors'!$F$5:$CR$10,MATCH('Data Input - Option 4'!$D122,'Emissions factors'!$C$5:$C$10,0),MATCH('Data Input - Option 4'!BH$7,'Emissions factors'!$F$4:$CR$4,0))/1000,0)</f>
        <v>0</v>
      </c>
      <c r="BI122" s="538">
        <f>IFERROR(BI86*INDEX('Emissions factors'!$F$5:$CR$10,MATCH('Data Input - Option 4'!$D122,'Emissions factors'!$C$5:$C$10,0),MATCH('Data Input - Option 4'!BI$7,'Emissions factors'!$F$4:$CR$4,0))/1000,0)</f>
        <v>0</v>
      </c>
      <c r="BJ122" s="538">
        <f>IFERROR(BJ86*INDEX('Emissions factors'!$F$5:$CR$10,MATCH('Data Input - Option 4'!$D122,'Emissions factors'!$C$5:$C$10,0),MATCH('Data Input - Option 4'!BJ$7,'Emissions factors'!$F$4:$CR$4,0))/1000,0)</f>
        <v>0</v>
      </c>
      <c r="BK122" s="538">
        <f>IFERROR(BK86*INDEX('Emissions factors'!$F$5:$CR$10,MATCH('Data Input - Option 4'!$D122,'Emissions factors'!$C$5:$C$10,0),MATCH('Data Input - Option 4'!BK$7,'Emissions factors'!$F$4:$CR$4,0))/1000,0)</f>
        <v>0</v>
      </c>
      <c r="BL122" s="538">
        <f>IFERROR(BL86*INDEX('Emissions factors'!$F$5:$CR$10,MATCH('Data Input - Option 4'!$D122,'Emissions factors'!$C$5:$C$10,0),MATCH('Data Input - Option 4'!BL$7,'Emissions factors'!$F$4:$CR$4,0))/1000,0)</f>
        <v>0</v>
      </c>
      <c r="BM122" s="538">
        <f>IFERROR(BM86*INDEX('Emissions factors'!$F$5:$CR$10,MATCH('Data Input - Option 4'!$D122,'Emissions factors'!$C$5:$C$10,0),MATCH('Data Input - Option 4'!BM$7,'Emissions factors'!$F$4:$CR$4,0))/1000,0)</f>
        <v>0</v>
      </c>
      <c r="BN122" s="538">
        <f>IFERROR(BN86*INDEX('Emissions factors'!$F$5:$CR$10,MATCH('Data Input - Option 4'!$D122,'Emissions factors'!$C$5:$C$10,0),MATCH('Data Input - Option 4'!BN$7,'Emissions factors'!$F$4:$CR$4,0))/1000,0)</f>
        <v>0</v>
      </c>
      <c r="BO122" s="538">
        <f>IFERROR(BO86*INDEX('Emissions factors'!$F$5:$CR$10,MATCH('Data Input - Option 4'!$D122,'Emissions factors'!$C$5:$C$10,0),MATCH('Data Input - Option 4'!BO$7,'Emissions factors'!$F$4:$CR$4,0))/1000,0)</f>
        <v>0</v>
      </c>
      <c r="BP122" s="538">
        <f>IFERROR(BP86*INDEX('Emissions factors'!$F$5:$CR$10,MATCH('Data Input - Option 4'!$D122,'Emissions factors'!$C$5:$C$10,0),MATCH('Data Input - Option 4'!BP$7,'Emissions factors'!$F$4:$CR$4,0))/1000,0)</f>
        <v>0</v>
      </c>
      <c r="BQ122" s="538">
        <f>IFERROR(BQ86*INDEX('Emissions factors'!$F$5:$CR$10,MATCH('Data Input - Option 4'!$D122,'Emissions factors'!$C$5:$C$10,0),MATCH('Data Input - Option 4'!BQ$7,'Emissions factors'!$F$4:$CR$4,0))/1000,0)</f>
        <v>0</v>
      </c>
      <c r="BR122" s="538">
        <f>IFERROR(BR86*INDEX('Emissions factors'!$F$5:$CR$10,MATCH('Data Input - Option 4'!$D122,'Emissions factors'!$C$5:$C$10,0),MATCH('Data Input - Option 4'!BR$7,'Emissions factors'!$F$4:$CR$4,0))/1000,0)</f>
        <v>0</v>
      </c>
      <c r="BS122" s="538">
        <f>IFERROR(BS86*INDEX('Emissions factors'!$F$5:$CR$10,MATCH('Data Input - Option 4'!$D122,'Emissions factors'!$C$5:$C$10,0),MATCH('Data Input - Option 4'!BS$7,'Emissions factors'!$F$4:$CR$4,0))/1000,0)</f>
        <v>0</v>
      </c>
      <c r="BT122" s="538">
        <f>IFERROR(BT86*INDEX('Emissions factors'!$F$5:$CR$10,MATCH('Data Input - Option 4'!$D122,'Emissions factors'!$C$5:$C$10,0),MATCH('Data Input - Option 4'!BT$7,'Emissions factors'!$F$4:$CR$4,0))/1000,0)</f>
        <v>0</v>
      </c>
      <c r="BU122" s="538">
        <f>IFERROR(BU86*INDEX('Emissions factors'!$F$5:$CR$10,MATCH('Data Input - Option 4'!$D122,'Emissions factors'!$C$5:$C$10,0),MATCH('Data Input - Option 4'!BU$7,'Emissions factors'!$F$4:$CR$4,0))/1000,0)</f>
        <v>0</v>
      </c>
      <c r="BV122" s="538">
        <f>IFERROR(BV86*INDEX('Emissions factors'!$F$5:$CR$10,MATCH('Data Input - Option 4'!$D122,'Emissions factors'!$C$5:$C$10,0),MATCH('Data Input - Option 4'!BV$7,'Emissions factors'!$F$4:$CR$4,0))/1000,0)</f>
        <v>0</v>
      </c>
      <c r="BW122" s="538">
        <f>IFERROR(BW86*INDEX('Emissions factors'!$F$5:$CR$10,MATCH('Data Input - Option 4'!$D122,'Emissions factors'!$C$5:$C$10,0),MATCH('Data Input - Option 4'!BW$7,'Emissions factors'!$F$4:$CR$4,0))/1000,0)</f>
        <v>0</v>
      </c>
      <c r="BX122" s="538">
        <f>IFERROR(BX86*INDEX('Emissions factors'!$F$5:$CR$10,MATCH('Data Input - Option 4'!$D122,'Emissions factors'!$C$5:$C$10,0),MATCH('Data Input - Option 4'!BX$7,'Emissions factors'!$F$4:$CR$4,0))/1000,0)</f>
        <v>0</v>
      </c>
      <c r="BY122" s="538">
        <f>IFERROR(BY86*INDEX('Emissions factors'!$F$5:$CR$10,MATCH('Data Input - Option 4'!$D122,'Emissions factors'!$C$5:$C$10,0),MATCH('Data Input - Option 4'!BY$7,'Emissions factors'!$F$4:$CR$4,0))/1000,0)</f>
        <v>0</v>
      </c>
      <c r="BZ122" s="538">
        <f>IFERROR(BZ86*INDEX('Emissions factors'!$F$5:$CR$10,MATCH('Data Input - Option 4'!$D122,'Emissions factors'!$C$5:$C$10,0),MATCH('Data Input - Option 4'!BZ$7,'Emissions factors'!$F$4:$CR$4,0))/1000,0)</f>
        <v>0</v>
      </c>
      <c r="CA122" s="538">
        <f>IFERROR(CA86*INDEX('Emissions factors'!$F$5:$CR$10,MATCH('Data Input - Option 4'!$D122,'Emissions factors'!$C$5:$C$10,0),MATCH('Data Input - Option 4'!CA$7,'Emissions factors'!$F$4:$CR$4,0))/1000,0)</f>
        <v>0</v>
      </c>
      <c r="CB122" s="538">
        <f>IFERROR(CB86*INDEX('Emissions factors'!$F$5:$CR$10,MATCH('Data Input - Option 4'!$D122,'Emissions factors'!$C$5:$C$10,0),MATCH('Data Input - Option 4'!CB$7,'Emissions factors'!$F$4:$CR$4,0))/1000,0)</f>
        <v>0</v>
      </c>
      <c r="CC122" s="538">
        <f>IFERROR(CC86*INDEX('Emissions factors'!$F$5:$CR$10,MATCH('Data Input - Option 4'!$D122,'Emissions factors'!$C$5:$C$10,0),MATCH('Data Input - Option 4'!CC$7,'Emissions factors'!$F$4:$CR$4,0))/1000,0)</f>
        <v>0</v>
      </c>
      <c r="CD122" s="538">
        <f>IFERROR(CD86*INDEX('Emissions factors'!$F$5:$CR$10,MATCH('Data Input - Option 4'!$D122,'Emissions factors'!$C$5:$C$10,0),MATCH('Data Input - Option 4'!CD$7,'Emissions factors'!$F$4:$CR$4,0))/1000,0)</f>
        <v>0</v>
      </c>
      <c r="CE122" s="538">
        <f>IFERROR(CE86*INDEX('Emissions factors'!$F$5:$CR$10,MATCH('Data Input - Option 4'!$D122,'Emissions factors'!$C$5:$C$10,0),MATCH('Data Input - Option 4'!CE$7,'Emissions factors'!$F$4:$CR$4,0))/1000,0)</f>
        <v>0</v>
      </c>
      <c r="CF122" s="538">
        <f>IFERROR(CF86*INDEX('Emissions factors'!$F$5:$CR$10,MATCH('Data Input - Option 4'!$D122,'Emissions factors'!$C$5:$C$10,0),MATCH('Data Input - Option 4'!CF$7,'Emissions factors'!$F$4:$CR$4,0))/1000,0)</f>
        <v>0</v>
      </c>
      <c r="CG122" s="538">
        <f>IFERROR(CG86*INDEX('Emissions factors'!$F$5:$CR$10,MATCH('Data Input - Option 4'!$D122,'Emissions factors'!$C$5:$C$10,0),MATCH('Data Input - Option 4'!CG$7,'Emissions factors'!$F$4:$CR$4,0))/1000,0)</f>
        <v>0</v>
      </c>
      <c r="CH122" s="538">
        <f>IFERROR(CH86*INDEX('Emissions factors'!$F$5:$CR$10,MATCH('Data Input - Option 4'!$D122,'Emissions factors'!$C$5:$C$10,0),MATCH('Data Input - Option 4'!CH$7,'Emissions factors'!$F$4:$CR$4,0))/1000,0)</f>
        <v>0</v>
      </c>
      <c r="CI122" s="538">
        <f>IFERROR(CI86*INDEX('Emissions factors'!$F$5:$CR$10,MATCH('Data Input - Option 4'!$D122,'Emissions factors'!$C$5:$C$10,0),MATCH('Data Input - Option 4'!CI$7,'Emissions factors'!$F$4:$CR$4,0))/1000,0)</f>
        <v>0</v>
      </c>
      <c r="CJ122" s="538">
        <f>IFERROR(CJ86*INDEX('Emissions factors'!$F$5:$CR$10,MATCH('Data Input - Option 4'!$D122,'Emissions factors'!$C$5:$C$10,0),MATCH('Data Input - Option 4'!CJ$7,'Emissions factors'!$F$4:$CR$4,0))/1000,0)</f>
        <v>0</v>
      </c>
      <c r="CK122" s="538">
        <f>IFERROR(CK86*INDEX('Emissions factors'!$F$5:$CR$10,MATCH('Data Input - Option 4'!$D122,'Emissions factors'!$C$5:$C$10,0),MATCH('Data Input - Option 4'!CK$7,'Emissions factors'!$F$4:$CR$4,0))/1000,0)</f>
        <v>0</v>
      </c>
      <c r="CL122" s="538">
        <f>IFERROR(CL86*INDEX('Emissions factors'!$F$5:$CR$10,MATCH('Data Input - Option 4'!$D122,'Emissions factors'!$C$5:$C$10,0),MATCH('Data Input - Option 4'!CL$7,'Emissions factors'!$F$4:$CR$4,0))/1000,0)</f>
        <v>0</v>
      </c>
      <c r="CM122" s="538">
        <f>IFERROR(CM86*INDEX('Emissions factors'!$F$5:$CR$10,MATCH('Data Input - Option 4'!$D122,'Emissions factors'!$C$5:$C$10,0),MATCH('Data Input - Option 4'!CM$7,'Emissions factors'!$F$4:$CR$4,0))/1000,0)</f>
        <v>0</v>
      </c>
      <c r="CN122" s="538">
        <f>IFERROR(CN86*INDEX('Emissions factors'!$F$5:$CR$10,MATCH('Data Input - Option 4'!$D122,'Emissions factors'!$C$5:$C$10,0),MATCH('Data Input - Option 4'!CN$7,'Emissions factors'!$F$4:$CR$4,0))/1000,0)</f>
        <v>0</v>
      </c>
      <c r="CO122" s="538">
        <f>IFERROR(CO86*INDEX('Emissions factors'!$F$5:$CR$10,MATCH('Data Input - Option 4'!$D122,'Emissions factors'!$C$5:$C$10,0),MATCH('Data Input - Option 4'!CO$7,'Emissions factors'!$F$4:$CR$4,0))/1000,0)</f>
        <v>0</v>
      </c>
      <c r="CP122" s="538">
        <f>IFERROR(CP86*INDEX('Emissions factors'!$F$5:$CR$10,MATCH('Data Input - Option 4'!$D122,'Emissions factors'!$C$5:$C$10,0),MATCH('Data Input - Option 4'!CP$7,'Emissions factors'!$F$4:$CR$4,0))/1000,0)</f>
        <v>0</v>
      </c>
      <c r="CQ122" s="538">
        <f>IFERROR(CQ86*INDEX('Emissions factors'!$F$5:$CR$10,MATCH('Data Input - Option 4'!$D122,'Emissions factors'!$C$5:$C$10,0),MATCH('Data Input - Option 4'!CQ$7,'Emissions factors'!$F$4:$CR$4,0))/1000,0)</f>
        <v>0</v>
      </c>
      <c r="CR122" s="538">
        <f>IFERROR(CR86*INDEX('Emissions factors'!$F$5:$CR$10,MATCH('Data Input - Option 4'!$D122,'Emissions factors'!$C$5:$C$10,0),MATCH('Data Input - Option 4'!CR$7,'Emissions factors'!$F$4:$CR$4,0))/1000,0)</f>
        <v>0</v>
      </c>
      <c r="CS122" s="538">
        <f>IFERROR(CS86*INDEX('Emissions factors'!$F$5:$CR$10,MATCH('Data Input - Option 4'!$D122,'Emissions factors'!$C$5:$C$10,0),MATCH('Data Input - Option 4'!CS$7,'Emissions factors'!$F$4:$CR$4,0))/1000,0)</f>
        <v>0</v>
      </c>
      <c r="CT122" s="538">
        <f>IFERROR(CT86*INDEX('Emissions factors'!$F$5:$CR$10,MATCH('Data Input - Option 4'!$D122,'Emissions factors'!$C$5:$C$10,0),MATCH('Data Input - Option 4'!CT$7,'Emissions factors'!$F$4:$CR$4,0))/1000,0)</f>
        <v>0</v>
      </c>
      <c r="CU122" s="538">
        <f>IFERROR(CU86*INDEX('Emissions factors'!$F$5:$CR$10,MATCH('Data Input - Option 4'!$D122,'Emissions factors'!$C$5:$C$10,0),MATCH('Data Input - Option 4'!CU$7,'Emissions factors'!$F$4:$CR$4,0))/1000,0)</f>
        <v>0</v>
      </c>
      <c r="CV122" s="538">
        <f>IFERROR(CV86*INDEX('Emissions factors'!$F$5:$CR$10,MATCH('Data Input - Option 4'!$D122,'Emissions factors'!$C$5:$C$10,0),MATCH('Data Input - Option 4'!CV$7,'Emissions factors'!$F$4:$CR$4,0))/1000,0)</f>
        <v>0</v>
      </c>
      <c r="CW122" s="538">
        <f>IFERROR(CW86*INDEX('Emissions factors'!$F$5:$CR$10,MATCH('Data Input - Option 4'!$D122,'Emissions factors'!$C$5:$C$10,0),MATCH('Data Input - Option 4'!CW$7,'Emissions factors'!$F$4:$CR$4,0))/1000,0)</f>
        <v>0</v>
      </c>
      <c r="CX122" s="538">
        <f>IFERROR(CX86*INDEX('Emissions factors'!$F$5:$CR$10,MATCH('Data Input - Option 4'!$D122,'Emissions factors'!$C$5:$C$10,0),MATCH('Data Input - Option 4'!CX$7,'Emissions factors'!$F$4:$CR$4,0))/1000,0)</f>
        <v>0</v>
      </c>
      <c r="CY122" s="538">
        <f>IFERROR(CY86*INDEX('Emissions factors'!$F$5:$CR$10,MATCH('Data Input - Option 4'!$D122,'Emissions factors'!$C$5:$C$10,0),MATCH('Data Input - Option 4'!CY$7,'Emissions factors'!$F$4:$CR$4,0))/1000,0)</f>
        <v>0</v>
      </c>
      <c r="CZ122" s="538">
        <f>IFERROR(CZ86*INDEX('Emissions factors'!$F$5:$CR$10,MATCH('Data Input - Option 4'!$D122,'Emissions factors'!$C$5:$C$10,0),MATCH('Data Input - Option 4'!CZ$7,'Emissions factors'!$F$4:$CR$4,0))/1000,0)</f>
        <v>0</v>
      </c>
      <c r="DA122" s="538">
        <f>IFERROR(DA86*INDEX('Emissions factors'!$F$5:$CR$10,MATCH('Data Input - Option 4'!$D122,'Emissions factors'!$C$5:$C$10,0),MATCH('Data Input - Option 4'!DA$7,'Emissions factors'!$F$4:$CR$4,0))/1000,0)</f>
        <v>0</v>
      </c>
      <c r="DB122" s="538">
        <f>IFERROR(DB86*INDEX('Emissions factors'!$F$5:$CR$10,MATCH('Data Input - Option 4'!$D122,'Emissions factors'!$C$5:$C$10,0),MATCH('Data Input - Option 4'!DB$7,'Emissions factors'!$F$4:$CR$4,0))/1000,0)</f>
        <v>0</v>
      </c>
      <c r="DC122" s="538">
        <f>IFERROR(DC86*INDEX('Emissions factors'!$F$5:$CR$10,MATCH('Data Input - Option 4'!$D122,'Emissions factors'!$C$5:$C$10,0),MATCH('Data Input - Option 4'!DC$7,'Emissions factors'!$F$4:$CR$4,0))/1000,0)</f>
        <v>0</v>
      </c>
      <c r="DD122" s="916"/>
      <c r="DE122" s="917"/>
    </row>
    <row r="123" spans="2:109" x14ac:dyDescent="0.25">
      <c r="B123" s="217"/>
      <c r="C123" s="263"/>
      <c r="D123" s="226" t="str">
        <f t="shared" si="9"/>
        <v>Gas Oil</v>
      </c>
      <c r="E123" s="219" t="s">
        <v>121</v>
      </c>
      <c r="F123" s="276" t="s">
        <v>571</v>
      </c>
      <c r="G123" s="276"/>
      <c r="H123" s="538">
        <f>IFERROR(H87*INDEX('Emissions factors'!$F$5:$CR$10,MATCH('Data Input - Option 4'!$D123,'Emissions factors'!$C$5:$C$10,0),MATCH('Data Input - Option 4'!H$7,'Emissions factors'!$F$4:$CR$4,0))/1000,0)</f>
        <v>0</v>
      </c>
      <c r="I123" s="538">
        <f>IFERROR(I87*INDEX('Emissions factors'!$F$5:$CR$10,MATCH('Data Input - Option 4'!$D123,'Emissions factors'!$C$5:$C$10,0),MATCH('Data Input - Option 4'!I$7,'Emissions factors'!$F$4:$CR$4,0))/1000,0)</f>
        <v>0</v>
      </c>
      <c r="J123" s="538">
        <f>IFERROR(J87*INDEX('Emissions factors'!$F$5:$CR$10,MATCH('Data Input - Option 4'!$D123,'Emissions factors'!$C$5:$C$10,0),MATCH('Data Input - Option 4'!J$7,'Emissions factors'!$F$4:$CR$4,0))/1000,0)</f>
        <v>0</v>
      </c>
      <c r="K123" s="538">
        <f>IFERROR(K87*INDEX('Emissions factors'!$F$5:$CR$10,MATCH('Data Input - Option 4'!$D123,'Emissions factors'!$C$5:$C$10,0),MATCH('Data Input - Option 4'!K$7,'Emissions factors'!$F$4:$CR$4,0))/1000,0)</f>
        <v>0</v>
      </c>
      <c r="L123" s="538">
        <f>IFERROR(L87*INDEX('Emissions factors'!$F$5:$CR$10,MATCH('Data Input - Option 4'!$D123,'Emissions factors'!$C$5:$C$10,0),MATCH('Data Input - Option 4'!L$7,'Emissions factors'!$F$4:$CR$4,0))/1000,0)</f>
        <v>0</v>
      </c>
      <c r="M123" s="538">
        <f>IFERROR(M87*INDEX('Emissions factors'!$F$5:$CR$10,MATCH('Data Input - Option 4'!$D123,'Emissions factors'!$C$5:$C$10,0),MATCH('Data Input - Option 4'!M$7,'Emissions factors'!$F$4:$CR$4,0))/1000,0)</f>
        <v>0</v>
      </c>
      <c r="N123" s="538">
        <f>IFERROR(N87*INDEX('Emissions factors'!$F$5:$CR$10,MATCH('Data Input - Option 4'!$D123,'Emissions factors'!$C$5:$C$10,0),MATCH('Data Input - Option 4'!N$7,'Emissions factors'!$F$4:$CR$4,0))/1000,0)</f>
        <v>0</v>
      </c>
      <c r="O123" s="538">
        <f>IFERROR(O87*INDEX('Emissions factors'!$F$5:$CR$10,MATCH('Data Input - Option 4'!$D123,'Emissions factors'!$C$5:$C$10,0),MATCH('Data Input - Option 4'!O$7,'Emissions factors'!$F$4:$CR$4,0))/1000,0)</f>
        <v>0</v>
      </c>
      <c r="P123" s="538">
        <f>IFERROR(P87*INDEX('Emissions factors'!$F$5:$CR$10,MATCH('Data Input - Option 4'!$D123,'Emissions factors'!$C$5:$C$10,0),MATCH('Data Input - Option 4'!P$7,'Emissions factors'!$F$4:$CR$4,0))/1000,0)</f>
        <v>0</v>
      </c>
      <c r="Q123" s="538">
        <f>IFERROR(Q87*INDEX('Emissions factors'!$F$5:$CR$10,MATCH('Data Input - Option 4'!$D123,'Emissions factors'!$C$5:$C$10,0),MATCH('Data Input - Option 4'!Q$7,'Emissions factors'!$F$4:$CR$4,0))/1000,0)</f>
        <v>0</v>
      </c>
      <c r="R123" s="538">
        <f>IFERROR(R87*INDEX('Emissions factors'!$F$5:$CR$10,MATCH('Data Input - Option 4'!$D123,'Emissions factors'!$C$5:$C$10,0),MATCH('Data Input - Option 4'!R$7,'Emissions factors'!$F$4:$CR$4,0))/1000,0)</f>
        <v>0</v>
      </c>
      <c r="S123" s="538">
        <f>IFERROR(S87*INDEX('Emissions factors'!$F$5:$CR$10,MATCH('Data Input - Option 4'!$D123,'Emissions factors'!$C$5:$C$10,0),MATCH('Data Input - Option 4'!S$7,'Emissions factors'!$F$4:$CR$4,0))/1000,0)</f>
        <v>0</v>
      </c>
      <c r="T123" s="538">
        <f>IFERROR(T87*INDEX('Emissions factors'!$F$5:$CR$10,MATCH('Data Input - Option 4'!$D123,'Emissions factors'!$C$5:$C$10,0),MATCH('Data Input - Option 4'!T$7,'Emissions factors'!$F$4:$CR$4,0))/1000,0)</f>
        <v>0</v>
      </c>
      <c r="U123" s="538">
        <f>IFERROR(U87*INDEX('Emissions factors'!$F$5:$CR$10,MATCH('Data Input - Option 4'!$D123,'Emissions factors'!$C$5:$C$10,0),MATCH('Data Input - Option 4'!U$7,'Emissions factors'!$F$4:$CR$4,0))/1000,0)</f>
        <v>0</v>
      </c>
      <c r="V123" s="538">
        <f>IFERROR(V87*INDEX('Emissions factors'!$F$5:$CR$10,MATCH('Data Input - Option 4'!$D123,'Emissions factors'!$C$5:$C$10,0),MATCH('Data Input - Option 4'!V$7,'Emissions factors'!$F$4:$CR$4,0))/1000,0)</f>
        <v>0</v>
      </c>
      <c r="W123" s="538">
        <f>IFERROR(W87*INDEX('Emissions factors'!$F$5:$CR$10,MATCH('Data Input - Option 4'!$D123,'Emissions factors'!$C$5:$C$10,0),MATCH('Data Input - Option 4'!W$7,'Emissions factors'!$F$4:$CR$4,0))/1000,0)</f>
        <v>0</v>
      </c>
      <c r="X123" s="538">
        <f>IFERROR(X87*INDEX('Emissions factors'!$F$5:$CR$10,MATCH('Data Input - Option 4'!$D123,'Emissions factors'!$C$5:$C$10,0),MATCH('Data Input - Option 4'!X$7,'Emissions factors'!$F$4:$CR$4,0))/1000,0)</f>
        <v>0</v>
      </c>
      <c r="Y123" s="538">
        <f>IFERROR(Y87*INDEX('Emissions factors'!$F$5:$CR$10,MATCH('Data Input - Option 4'!$D123,'Emissions factors'!$C$5:$C$10,0),MATCH('Data Input - Option 4'!Y$7,'Emissions factors'!$F$4:$CR$4,0))/1000,0)</f>
        <v>0</v>
      </c>
      <c r="Z123" s="538">
        <f>IFERROR(Z87*INDEX('Emissions factors'!$F$5:$CR$10,MATCH('Data Input - Option 4'!$D123,'Emissions factors'!$C$5:$C$10,0),MATCH('Data Input - Option 4'!Z$7,'Emissions factors'!$F$4:$CR$4,0))/1000,0)</f>
        <v>0</v>
      </c>
      <c r="AA123" s="538">
        <f>IFERROR(AA87*INDEX('Emissions factors'!$F$5:$CR$10,MATCH('Data Input - Option 4'!$D123,'Emissions factors'!$C$5:$C$10,0),MATCH('Data Input - Option 4'!AA$7,'Emissions factors'!$F$4:$CR$4,0))/1000,0)</f>
        <v>0</v>
      </c>
      <c r="AB123" s="538">
        <f>IFERROR(AB87*INDEX('Emissions factors'!$F$5:$CR$10,MATCH('Data Input - Option 4'!$D123,'Emissions factors'!$C$5:$C$10,0),MATCH('Data Input - Option 4'!AB$7,'Emissions factors'!$F$4:$CR$4,0))/1000,0)</f>
        <v>0</v>
      </c>
      <c r="AC123" s="538">
        <f>IFERROR(AC87*INDEX('Emissions factors'!$F$5:$CR$10,MATCH('Data Input - Option 4'!$D123,'Emissions factors'!$C$5:$C$10,0),MATCH('Data Input - Option 4'!AC$7,'Emissions factors'!$F$4:$CR$4,0))/1000,0)</f>
        <v>0</v>
      </c>
      <c r="AD123" s="538">
        <f>IFERROR(AD87*INDEX('Emissions factors'!$F$5:$CR$10,MATCH('Data Input - Option 4'!$D123,'Emissions factors'!$C$5:$C$10,0),MATCH('Data Input - Option 4'!AD$7,'Emissions factors'!$F$4:$CR$4,0))/1000,0)</f>
        <v>0</v>
      </c>
      <c r="AE123" s="538">
        <f>IFERROR(AE87*INDEX('Emissions factors'!$F$5:$CR$10,MATCH('Data Input - Option 4'!$D123,'Emissions factors'!$C$5:$C$10,0),MATCH('Data Input - Option 4'!AE$7,'Emissions factors'!$F$4:$CR$4,0))/1000,0)</f>
        <v>0</v>
      </c>
      <c r="AF123" s="538">
        <f>IFERROR(AF87*INDEX('Emissions factors'!$F$5:$CR$10,MATCH('Data Input - Option 4'!$D123,'Emissions factors'!$C$5:$C$10,0),MATCH('Data Input - Option 4'!AF$7,'Emissions factors'!$F$4:$CR$4,0))/1000,0)</f>
        <v>0</v>
      </c>
      <c r="AG123" s="538">
        <f>IFERROR(AG87*INDEX('Emissions factors'!$F$5:$CR$10,MATCH('Data Input - Option 4'!$D123,'Emissions factors'!$C$5:$C$10,0),MATCH('Data Input - Option 4'!AG$7,'Emissions factors'!$F$4:$CR$4,0))/1000,0)</f>
        <v>0</v>
      </c>
      <c r="AH123" s="538">
        <f>IFERROR(AH87*INDEX('Emissions factors'!$F$5:$CR$10,MATCH('Data Input - Option 4'!$D123,'Emissions factors'!$C$5:$C$10,0),MATCH('Data Input - Option 4'!AH$7,'Emissions factors'!$F$4:$CR$4,0))/1000,0)</f>
        <v>0</v>
      </c>
      <c r="AI123" s="538">
        <f>IFERROR(AI87*INDEX('Emissions factors'!$F$5:$CR$10,MATCH('Data Input - Option 4'!$D123,'Emissions factors'!$C$5:$C$10,0),MATCH('Data Input - Option 4'!AI$7,'Emissions factors'!$F$4:$CR$4,0))/1000,0)</f>
        <v>0</v>
      </c>
      <c r="AJ123" s="538">
        <f>IFERROR(AJ87*INDEX('Emissions factors'!$F$5:$CR$10,MATCH('Data Input - Option 4'!$D123,'Emissions factors'!$C$5:$C$10,0),MATCH('Data Input - Option 4'!AJ$7,'Emissions factors'!$F$4:$CR$4,0))/1000,0)</f>
        <v>0</v>
      </c>
      <c r="AK123" s="538">
        <f>IFERROR(AK87*INDEX('Emissions factors'!$F$5:$CR$10,MATCH('Data Input - Option 4'!$D123,'Emissions factors'!$C$5:$C$10,0),MATCH('Data Input - Option 4'!AK$7,'Emissions factors'!$F$4:$CR$4,0))/1000,0)</f>
        <v>0</v>
      </c>
      <c r="AL123" s="538">
        <f>IFERROR(AL87*INDEX('Emissions factors'!$F$5:$CR$10,MATCH('Data Input - Option 4'!$D123,'Emissions factors'!$C$5:$C$10,0),MATCH('Data Input - Option 4'!AL$7,'Emissions factors'!$F$4:$CR$4,0))/1000,0)</f>
        <v>0</v>
      </c>
      <c r="AM123" s="538">
        <f>IFERROR(AM87*INDEX('Emissions factors'!$F$5:$CR$10,MATCH('Data Input - Option 4'!$D123,'Emissions factors'!$C$5:$C$10,0),MATCH('Data Input - Option 4'!AM$7,'Emissions factors'!$F$4:$CR$4,0))/1000,0)</f>
        <v>0</v>
      </c>
      <c r="AN123" s="538">
        <f>IFERROR(AN87*INDEX('Emissions factors'!$F$5:$CR$10,MATCH('Data Input - Option 4'!$D123,'Emissions factors'!$C$5:$C$10,0),MATCH('Data Input - Option 4'!AN$7,'Emissions factors'!$F$4:$CR$4,0))/1000,0)</f>
        <v>0</v>
      </c>
      <c r="AO123" s="538">
        <f>IFERROR(AO87*INDEX('Emissions factors'!$F$5:$CR$10,MATCH('Data Input - Option 4'!$D123,'Emissions factors'!$C$5:$C$10,0),MATCH('Data Input - Option 4'!AO$7,'Emissions factors'!$F$4:$CR$4,0))/1000,0)</f>
        <v>0</v>
      </c>
      <c r="AP123" s="538">
        <f>IFERROR(AP87*INDEX('Emissions factors'!$F$5:$CR$10,MATCH('Data Input - Option 4'!$D123,'Emissions factors'!$C$5:$C$10,0),MATCH('Data Input - Option 4'!AP$7,'Emissions factors'!$F$4:$CR$4,0))/1000,0)</f>
        <v>0</v>
      </c>
      <c r="AQ123" s="538">
        <f>IFERROR(AQ87*INDEX('Emissions factors'!$F$5:$CR$10,MATCH('Data Input - Option 4'!$D123,'Emissions factors'!$C$5:$C$10,0),MATCH('Data Input - Option 4'!AQ$7,'Emissions factors'!$F$4:$CR$4,0))/1000,0)</f>
        <v>0</v>
      </c>
      <c r="AR123" s="538">
        <f>IFERROR(AR87*INDEX('Emissions factors'!$F$5:$CR$10,MATCH('Data Input - Option 4'!$D123,'Emissions factors'!$C$5:$C$10,0),MATCH('Data Input - Option 4'!AR$7,'Emissions factors'!$F$4:$CR$4,0))/1000,0)</f>
        <v>0</v>
      </c>
      <c r="AS123" s="538">
        <f>IFERROR(AS87*INDEX('Emissions factors'!$F$5:$CR$10,MATCH('Data Input - Option 4'!$D123,'Emissions factors'!$C$5:$C$10,0),MATCH('Data Input - Option 4'!AS$7,'Emissions factors'!$F$4:$CR$4,0))/1000,0)</f>
        <v>0</v>
      </c>
      <c r="AT123" s="538">
        <f>IFERROR(AT87*INDEX('Emissions factors'!$F$5:$CR$10,MATCH('Data Input - Option 4'!$D123,'Emissions factors'!$C$5:$C$10,0),MATCH('Data Input - Option 4'!AT$7,'Emissions factors'!$F$4:$CR$4,0))/1000,0)</f>
        <v>0</v>
      </c>
      <c r="AU123" s="538">
        <f>IFERROR(AU87*INDEX('Emissions factors'!$F$5:$CR$10,MATCH('Data Input - Option 4'!$D123,'Emissions factors'!$C$5:$C$10,0),MATCH('Data Input - Option 4'!AU$7,'Emissions factors'!$F$4:$CR$4,0))/1000,0)</f>
        <v>0</v>
      </c>
      <c r="AV123" s="538">
        <f>IFERROR(AV87*INDEX('Emissions factors'!$F$5:$CR$10,MATCH('Data Input - Option 4'!$D123,'Emissions factors'!$C$5:$C$10,0),MATCH('Data Input - Option 4'!AV$7,'Emissions factors'!$F$4:$CR$4,0))/1000,0)</f>
        <v>0</v>
      </c>
      <c r="AW123" s="538">
        <f>IFERROR(AW87*INDEX('Emissions factors'!$F$5:$CR$10,MATCH('Data Input - Option 4'!$D123,'Emissions factors'!$C$5:$C$10,0),MATCH('Data Input - Option 4'!AW$7,'Emissions factors'!$F$4:$CR$4,0))/1000,0)</f>
        <v>0</v>
      </c>
      <c r="AX123" s="538">
        <f>IFERROR(AX87*INDEX('Emissions factors'!$F$5:$CR$10,MATCH('Data Input - Option 4'!$D123,'Emissions factors'!$C$5:$C$10,0),MATCH('Data Input - Option 4'!AX$7,'Emissions factors'!$F$4:$CR$4,0))/1000,0)</f>
        <v>0</v>
      </c>
      <c r="AY123" s="538">
        <f>IFERROR(AY87*INDEX('Emissions factors'!$F$5:$CR$10,MATCH('Data Input - Option 4'!$D123,'Emissions factors'!$C$5:$C$10,0),MATCH('Data Input - Option 4'!AY$7,'Emissions factors'!$F$4:$CR$4,0))/1000,0)</f>
        <v>0</v>
      </c>
      <c r="AZ123" s="538">
        <f>IFERROR(AZ87*INDEX('Emissions factors'!$F$5:$CR$10,MATCH('Data Input - Option 4'!$D123,'Emissions factors'!$C$5:$C$10,0),MATCH('Data Input - Option 4'!AZ$7,'Emissions factors'!$F$4:$CR$4,0))/1000,0)</f>
        <v>0</v>
      </c>
      <c r="BA123" s="538">
        <f>IFERROR(BA87*INDEX('Emissions factors'!$F$5:$CR$10,MATCH('Data Input - Option 4'!$D123,'Emissions factors'!$C$5:$C$10,0),MATCH('Data Input - Option 4'!BA$7,'Emissions factors'!$F$4:$CR$4,0))/1000,0)</f>
        <v>0</v>
      </c>
      <c r="BB123" s="538">
        <f>IFERROR(BB87*INDEX('Emissions factors'!$F$5:$CR$10,MATCH('Data Input - Option 4'!$D123,'Emissions factors'!$C$5:$C$10,0),MATCH('Data Input - Option 4'!BB$7,'Emissions factors'!$F$4:$CR$4,0))/1000,0)</f>
        <v>0</v>
      </c>
      <c r="BC123" s="538">
        <f>IFERROR(BC87*INDEX('Emissions factors'!$F$5:$CR$10,MATCH('Data Input - Option 4'!$D123,'Emissions factors'!$C$5:$C$10,0),MATCH('Data Input - Option 4'!BC$7,'Emissions factors'!$F$4:$CR$4,0))/1000,0)</f>
        <v>0</v>
      </c>
      <c r="BD123" s="538">
        <f>IFERROR(BD87*INDEX('Emissions factors'!$F$5:$CR$10,MATCH('Data Input - Option 4'!$D123,'Emissions factors'!$C$5:$C$10,0),MATCH('Data Input - Option 4'!BD$7,'Emissions factors'!$F$4:$CR$4,0))/1000,0)</f>
        <v>0</v>
      </c>
      <c r="BE123" s="538">
        <f>IFERROR(BE87*INDEX('Emissions factors'!$F$5:$CR$10,MATCH('Data Input - Option 4'!$D123,'Emissions factors'!$C$5:$C$10,0),MATCH('Data Input - Option 4'!BE$7,'Emissions factors'!$F$4:$CR$4,0))/1000,0)</f>
        <v>0</v>
      </c>
      <c r="BF123" s="538">
        <f>IFERROR(BF87*INDEX('Emissions factors'!$F$5:$CR$10,MATCH('Data Input - Option 4'!$D123,'Emissions factors'!$C$5:$C$10,0),MATCH('Data Input - Option 4'!BF$7,'Emissions factors'!$F$4:$CR$4,0))/1000,0)</f>
        <v>0</v>
      </c>
      <c r="BG123" s="538">
        <f>IFERROR(BG87*INDEX('Emissions factors'!$F$5:$CR$10,MATCH('Data Input - Option 4'!$D123,'Emissions factors'!$C$5:$C$10,0),MATCH('Data Input - Option 4'!BG$7,'Emissions factors'!$F$4:$CR$4,0))/1000,0)</f>
        <v>0</v>
      </c>
      <c r="BH123" s="538">
        <f>IFERROR(BH87*INDEX('Emissions factors'!$F$5:$CR$10,MATCH('Data Input - Option 4'!$D123,'Emissions factors'!$C$5:$C$10,0),MATCH('Data Input - Option 4'!BH$7,'Emissions factors'!$F$4:$CR$4,0))/1000,0)</f>
        <v>0</v>
      </c>
      <c r="BI123" s="538">
        <f>IFERROR(BI87*INDEX('Emissions factors'!$F$5:$CR$10,MATCH('Data Input - Option 4'!$D123,'Emissions factors'!$C$5:$C$10,0),MATCH('Data Input - Option 4'!BI$7,'Emissions factors'!$F$4:$CR$4,0))/1000,0)</f>
        <v>0</v>
      </c>
      <c r="BJ123" s="538">
        <f>IFERROR(BJ87*INDEX('Emissions factors'!$F$5:$CR$10,MATCH('Data Input - Option 4'!$D123,'Emissions factors'!$C$5:$C$10,0),MATCH('Data Input - Option 4'!BJ$7,'Emissions factors'!$F$4:$CR$4,0))/1000,0)</f>
        <v>0</v>
      </c>
      <c r="BK123" s="538">
        <f>IFERROR(BK87*INDEX('Emissions factors'!$F$5:$CR$10,MATCH('Data Input - Option 4'!$D123,'Emissions factors'!$C$5:$C$10,0),MATCH('Data Input - Option 4'!BK$7,'Emissions factors'!$F$4:$CR$4,0))/1000,0)</f>
        <v>0</v>
      </c>
      <c r="BL123" s="538">
        <f>IFERROR(BL87*INDEX('Emissions factors'!$F$5:$CR$10,MATCH('Data Input - Option 4'!$D123,'Emissions factors'!$C$5:$C$10,0),MATCH('Data Input - Option 4'!BL$7,'Emissions factors'!$F$4:$CR$4,0))/1000,0)</f>
        <v>0</v>
      </c>
      <c r="BM123" s="538">
        <f>IFERROR(BM87*INDEX('Emissions factors'!$F$5:$CR$10,MATCH('Data Input - Option 4'!$D123,'Emissions factors'!$C$5:$C$10,0),MATCH('Data Input - Option 4'!BM$7,'Emissions factors'!$F$4:$CR$4,0))/1000,0)</f>
        <v>0</v>
      </c>
      <c r="BN123" s="538">
        <f>IFERROR(BN87*INDEX('Emissions factors'!$F$5:$CR$10,MATCH('Data Input - Option 4'!$D123,'Emissions factors'!$C$5:$C$10,0),MATCH('Data Input - Option 4'!BN$7,'Emissions factors'!$F$4:$CR$4,0))/1000,0)</f>
        <v>0</v>
      </c>
      <c r="BO123" s="538">
        <f>IFERROR(BO87*INDEX('Emissions factors'!$F$5:$CR$10,MATCH('Data Input - Option 4'!$D123,'Emissions factors'!$C$5:$C$10,0),MATCH('Data Input - Option 4'!BO$7,'Emissions factors'!$F$4:$CR$4,0))/1000,0)</f>
        <v>0</v>
      </c>
      <c r="BP123" s="538">
        <f>IFERROR(BP87*INDEX('Emissions factors'!$F$5:$CR$10,MATCH('Data Input - Option 4'!$D123,'Emissions factors'!$C$5:$C$10,0),MATCH('Data Input - Option 4'!BP$7,'Emissions factors'!$F$4:$CR$4,0))/1000,0)</f>
        <v>0</v>
      </c>
      <c r="BQ123" s="538">
        <f>IFERROR(BQ87*INDEX('Emissions factors'!$F$5:$CR$10,MATCH('Data Input - Option 4'!$D123,'Emissions factors'!$C$5:$C$10,0),MATCH('Data Input - Option 4'!BQ$7,'Emissions factors'!$F$4:$CR$4,0))/1000,0)</f>
        <v>0</v>
      </c>
      <c r="BR123" s="538">
        <f>IFERROR(BR87*INDEX('Emissions factors'!$F$5:$CR$10,MATCH('Data Input - Option 4'!$D123,'Emissions factors'!$C$5:$C$10,0),MATCH('Data Input - Option 4'!BR$7,'Emissions factors'!$F$4:$CR$4,0))/1000,0)</f>
        <v>0</v>
      </c>
      <c r="BS123" s="538">
        <f>IFERROR(BS87*INDEX('Emissions factors'!$F$5:$CR$10,MATCH('Data Input - Option 4'!$D123,'Emissions factors'!$C$5:$C$10,0),MATCH('Data Input - Option 4'!BS$7,'Emissions factors'!$F$4:$CR$4,0))/1000,0)</f>
        <v>0</v>
      </c>
      <c r="BT123" s="538">
        <f>IFERROR(BT87*INDEX('Emissions factors'!$F$5:$CR$10,MATCH('Data Input - Option 4'!$D123,'Emissions factors'!$C$5:$C$10,0),MATCH('Data Input - Option 4'!BT$7,'Emissions factors'!$F$4:$CR$4,0))/1000,0)</f>
        <v>0</v>
      </c>
      <c r="BU123" s="538">
        <f>IFERROR(BU87*INDEX('Emissions factors'!$F$5:$CR$10,MATCH('Data Input - Option 4'!$D123,'Emissions factors'!$C$5:$C$10,0),MATCH('Data Input - Option 4'!BU$7,'Emissions factors'!$F$4:$CR$4,0))/1000,0)</f>
        <v>0</v>
      </c>
      <c r="BV123" s="538">
        <f>IFERROR(BV87*INDEX('Emissions factors'!$F$5:$CR$10,MATCH('Data Input - Option 4'!$D123,'Emissions factors'!$C$5:$C$10,0),MATCH('Data Input - Option 4'!BV$7,'Emissions factors'!$F$4:$CR$4,0))/1000,0)</f>
        <v>0</v>
      </c>
      <c r="BW123" s="538">
        <f>IFERROR(BW87*INDEX('Emissions factors'!$F$5:$CR$10,MATCH('Data Input - Option 4'!$D123,'Emissions factors'!$C$5:$C$10,0),MATCH('Data Input - Option 4'!BW$7,'Emissions factors'!$F$4:$CR$4,0))/1000,0)</f>
        <v>0</v>
      </c>
      <c r="BX123" s="538">
        <f>IFERROR(BX87*INDEX('Emissions factors'!$F$5:$CR$10,MATCH('Data Input - Option 4'!$D123,'Emissions factors'!$C$5:$C$10,0),MATCH('Data Input - Option 4'!BX$7,'Emissions factors'!$F$4:$CR$4,0))/1000,0)</f>
        <v>0</v>
      </c>
      <c r="BY123" s="538">
        <f>IFERROR(BY87*INDEX('Emissions factors'!$F$5:$CR$10,MATCH('Data Input - Option 4'!$D123,'Emissions factors'!$C$5:$C$10,0),MATCH('Data Input - Option 4'!BY$7,'Emissions factors'!$F$4:$CR$4,0))/1000,0)</f>
        <v>0</v>
      </c>
      <c r="BZ123" s="538">
        <f>IFERROR(BZ87*INDEX('Emissions factors'!$F$5:$CR$10,MATCH('Data Input - Option 4'!$D123,'Emissions factors'!$C$5:$C$10,0),MATCH('Data Input - Option 4'!BZ$7,'Emissions factors'!$F$4:$CR$4,0))/1000,0)</f>
        <v>0</v>
      </c>
      <c r="CA123" s="538">
        <f>IFERROR(CA87*INDEX('Emissions factors'!$F$5:$CR$10,MATCH('Data Input - Option 4'!$D123,'Emissions factors'!$C$5:$C$10,0),MATCH('Data Input - Option 4'!CA$7,'Emissions factors'!$F$4:$CR$4,0))/1000,0)</f>
        <v>0</v>
      </c>
      <c r="CB123" s="538">
        <f>IFERROR(CB87*INDEX('Emissions factors'!$F$5:$CR$10,MATCH('Data Input - Option 4'!$D123,'Emissions factors'!$C$5:$C$10,0),MATCH('Data Input - Option 4'!CB$7,'Emissions factors'!$F$4:$CR$4,0))/1000,0)</f>
        <v>0</v>
      </c>
      <c r="CC123" s="538">
        <f>IFERROR(CC87*INDEX('Emissions factors'!$F$5:$CR$10,MATCH('Data Input - Option 4'!$D123,'Emissions factors'!$C$5:$C$10,0),MATCH('Data Input - Option 4'!CC$7,'Emissions factors'!$F$4:$CR$4,0))/1000,0)</f>
        <v>0</v>
      </c>
      <c r="CD123" s="538">
        <f>IFERROR(CD87*INDEX('Emissions factors'!$F$5:$CR$10,MATCH('Data Input - Option 4'!$D123,'Emissions factors'!$C$5:$C$10,0),MATCH('Data Input - Option 4'!CD$7,'Emissions factors'!$F$4:$CR$4,0))/1000,0)</f>
        <v>0</v>
      </c>
      <c r="CE123" s="538">
        <f>IFERROR(CE87*INDEX('Emissions factors'!$F$5:$CR$10,MATCH('Data Input - Option 4'!$D123,'Emissions factors'!$C$5:$C$10,0),MATCH('Data Input - Option 4'!CE$7,'Emissions factors'!$F$4:$CR$4,0))/1000,0)</f>
        <v>0</v>
      </c>
      <c r="CF123" s="538">
        <f>IFERROR(CF87*INDEX('Emissions factors'!$F$5:$CR$10,MATCH('Data Input - Option 4'!$D123,'Emissions factors'!$C$5:$C$10,0),MATCH('Data Input - Option 4'!CF$7,'Emissions factors'!$F$4:$CR$4,0))/1000,0)</f>
        <v>0</v>
      </c>
      <c r="CG123" s="538">
        <f>IFERROR(CG87*INDEX('Emissions factors'!$F$5:$CR$10,MATCH('Data Input - Option 4'!$D123,'Emissions factors'!$C$5:$C$10,0),MATCH('Data Input - Option 4'!CG$7,'Emissions factors'!$F$4:$CR$4,0))/1000,0)</f>
        <v>0</v>
      </c>
      <c r="CH123" s="538">
        <f>IFERROR(CH87*INDEX('Emissions factors'!$F$5:$CR$10,MATCH('Data Input - Option 4'!$D123,'Emissions factors'!$C$5:$C$10,0),MATCH('Data Input - Option 4'!CH$7,'Emissions factors'!$F$4:$CR$4,0))/1000,0)</f>
        <v>0</v>
      </c>
      <c r="CI123" s="538">
        <f>IFERROR(CI87*INDEX('Emissions factors'!$F$5:$CR$10,MATCH('Data Input - Option 4'!$D123,'Emissions factors'!$C$5:$C$10,0),MATCH('Data Input - Option 4'!CI$7,'Emissions factors'!$F$4:$CR$4,0))/1000,0)</f>
        <v>0</v>
      </c>
      <c r="CJ123" s="538">
        <f>IFERROR(CJ87*INDEX('Emissions factors'!$F$5:$CR$10,MATCH('Data Input - Option 4'!$D123,'Emissions factors'!$C$5:$C$10,0),MATCH('Data Input - Option 4'!CJ$7,'Emissions factors'!$F$4:$CR$4,0))/1000,0)</f>
        <v>0</v>
      </c>
      <c r="CK123" s="538">
        <f>IFERROR(CK87*INDEX('Emissions factors'!$F$5:$CR$10,MATCH('Data Input - Option 4'!$D123,'Emissions factors'!$C$5:$C$10,0),MATCH('Data Input - Option 4'!CK$7,'Emissions factors'!$F$4:$CR$4,0))/1000,0)</f>
        <v>0</v>
      </c>
      <c r="CL123" s="538">
        <f>IFERROR(CL87*INDEX('Emissions factors'!$F$5:$CR$10,MATCH('Data Input - Option 4'!$D123,'Emissions factors'!$C$5:$C$10,0),MATCH('Data Input - Option 4'!CL$7,'Emissions factors'!$F$4:$CR$4,0))/1000,0)</f>
        <v>0</v>
      </c>
      <c r="CM123" s="538">
        <f>IFERROR(CM87*INDEX('Emissions factors'!$F$5:$CR$10,MATCH('Data Input - Option 4'!$D123,'Emissions factors'!$C$5:$C$10,0),MATCH('Data Input - Option 4'!CM$7,'Emissions factors'!$F$4:$CR$4,0))/1000,0)</f>
        <v>0</v>
      </c>
      <c r="CN123" s="538">
        <f>IFERROR(CN87*INDEX('Emissions factors'!$F$5:$CR$10,MATCH('Data Input - Option 4'!$D123,'Emissions factors'!$C$5:$C$10,0),MATCH('Data Input - Option 4'!CN$7,'Emissions factors'!$F$4:$CR$4,0))/1000,0)</f>
        <v>0</v>
      </c>
      <c r="CO123" s="538">
        <f>IFERROR(CO87*INDEX('Emissions factors'!$F$5:$CR$10,MATCH('Data Input - Option 4'!$D123,'Emissions factors'!$C$5:$C$10,0),MATCH('Data Input - Option 4'!CO$7,'Emissions factors'!$F$4:$CR$4,0))/1000,0)</f>
        <v>0</v>
      </c>
      <c r="CP123" s="538">
        <f>IFERROR(CP87*INDEX('Emissions factors'!$F$5:$CR$10,MATCH('Data Input - Option 4'!$D123,'Emissions factors'!$C$5:$C$10,0),MATCH('Data Input - Option 4'!CP$7,'Emissions factors'!$F$4:$CR$4,0))/1000,0)</f>
        <v>0</v>
      </c>
      <c r="CQ123" s="538">
        <f>IFERROR(CQ87*INDEX('Emissions factors'!$F$5:$CR$10,MATCH('Data Input - Option 4'!$D123,'Emissions factors'!$C$5:$C$10,0),MATCH('Data Input - Option 4'!CQ$7,'Emissions factors'!$F$4:$CR$4,0))/1000,0)</f>
        <v>0</v>
      </c>
      <c r="CR123" s="538">
        <f>IFERROR(CR87*INDEX('Emissions factors'!$F$5:$CR$10,MATCH('Data Input - Option 4'!$D123,'Emissions factors'!$C$5:$C$10,0),MATCH('Data Input - Option 4'!CR$7,'Emissions factors'!$F$4:$CR$4,0))/1000,0)</f>
        <v>0</v>
      </c>
      <c r="CS123" s="538">
        <f>IFERROR(CS87*INDEX('Emissions factors'!$F$5:$CR$10,MATCH('Data Input - Option 4'!$D123,'Emissions factors'!$C$5:$C$10,0),MATCH('Data Input - Option 4'!CS$7,'Emissions factors'!$F$4:$CR$4,0))/1000,0)</f>
        <v>0</v>
      </c>
      <c r="CT123" s="538">
        <f>IFERROR(CT87*INDEX('Emissions factors'!$F$5:$CR$10,MATCH('Data Input - Option 4'!$D123,'Emissions factors'!$C$5:$C$10,0),MATCH('Data Input - Option 4'!CT$7,'Emissions factors'!$F$4:$CR$4,0))/1000,0)</f>
        <v>0</v>
      </c>
      <c r="CU123" s="538">
        <f>IFERROR(CU87*INDEX('Emissions factors'!$F$5:$CR$10,MATCH('Data Input - Option 4'!$D123,'Emissions factors'!$C$5:$C$10,0),MATCH('Data Input - Option 4'!CU$7,'Emissions factors'!$F$4:$CR$4,0))/1000,0)</f>
        <v>0</v>
      </c>
      <c r="CV123" s="538">
        <f>IFERROR(CV87*INDEX('Emissions factors'!$F$5:$CR$10,MATCH('Data Input - Option 4'!$D123,'Emissions factors'!$C$5:$C$10,0),MATCH('Data Input - Option 4'!CV$7,'Emissions factors'!$F$4:$CR$4,0))/1000,0)</f>
        <v>0</v>
      </c>
      <c r="CW123" s="538">
        <f>IFERROR(CW87*INDEX('Emissions factors'!$F$5:$CR$10,MATCH('Data Input - Option 4'!$D123,'Emissions factors'!$C$5:$C$10,0),MATCH('Data Input - Option 4'!CW$7,'Emissions factors'!$F$4:$CR$4,0))/1000,0)</f>
        <v>0</v>
      </c>
      <c r="CX123" s="538">
        <f>IFERROR(CX87*INDEX('Emissions factors'!$F$5:$CR$10,MATCH('Data Input - Option 4'!$D123,'Emissions factors'!$C$5:$C$10,0),MATCH('Data Input - Option 4'!CX$7,'Emissions factors'!$F$4:$CR$4,0))/1000,0)</f>
        <v>0</v>
      </c>
      <c r="CY123" s="538">
        <f>IFERROR(CY87*INDEX('Emissions factors'!$F$5:$CR$10,MATCH('Data Input - Option 4'!$D123,'Emissions factors'!$C$5:$C$10,0),MATCH('Data Input - Option 4'!CY$7,'Emissions factors'!$F$4:$CR$4,0))/1000,0)</f>
        <v>0</v>
      </c>
      <c r="CZ123" s="538">
        <f>IFERROR(CZ87*INDEX('Emissions factors'!$F$5:$CR$10,MATCH('Data Input - Option 4'!$D123,'Emissions factors'!$C$5:$C$10,0),MATCH('Data Input - Option 4'!CZ$7,'Emissions factors'!$F$4:$CR$4,0))/1000,0)</f>
        <v>0</v>
      </c>
      <c r="DA123" s="538">
        <f>IFERROR(DA87*INDEX('Emissions factors'!$F$5:$CR$10,MATCH('Data Input - Option 4'!$D123,'Emissions factors'!$C$5:$C$10,0),MATCH('Data Input - Option 4'!DA$7,'Emissions factors'!$F$4:$CR$4,0))/1000,0)</f>
        <v>0</v>
      </c>
      <c r="DB123" s="538">
        <f>IFERROR(DB87*INDEX('Emissions factors'!$F$5:$CR$10,MATCH('Data Input - Option 4'!$D123,'Emissions factors'!$C$5:$C$10,0),MATCH('Data Input - Option 4'!DB$7,'Emissions factors'!$F$4:$CR$4,0))/1000,0)</f>
        <v>0</v>
      </c>
      <c r="DC123" s="538">
        <f>IFERROR(DC87*INDEX('Emissions factors'!$F$5:$CR$10,MATCH('Data Input - Option 4'!$D123,'Emissions factors'!$C$5:$C$10,0),MATCH('Data Input - Option 4'!DC$7,'Emissions factors'!$F$4:$CR$4,0))/1000,0)</f>
        <v>0</v>
      </c>
      <c r="DD123" s="916"/>
      <c r="DE123" s="917"/>
    </row>
    <row r="124" spans="2:109" x14ac:dyDescent="0.25">
      <c r="B124" s="217"/>
      <c r="C124" s="263"/>
      <c r="D124" s="226" t="str">
        <f t="shared" si="9"/>
        <v>Road - Petrol</v>
      </c>
      <c r="E124" s="219" t="s">
        <v>121</v>
      </c>
      <c r="F124" s="276" t="s">
        <v>571</v>
      </c>
      <c r="G124" s="276"/>
      <c r="H124" s="538">
        <f>IFERROR(H88*INDEX('Emissions factors'!$F$5:$CR$10,MATCH('Data Input - Option 4'!$D124,'Emissions factors'!$C$5:$C$10,0),MATCH('Data Input - Option 4'!H$7,'Emissions factors'!$F$4:$CR$4,0))/1000,0)</f>
        <v>0</v>
      </c>
      <c r="I124" s="538">
        <f>IFERROR(I88*INDEX('Emissions factors'!$F$5:$CR$10,MATCH('Data Input - Option 4'!$D124,'Emissions factors'!$C$5:$C$10,0),MATCH('Data Input - Option 4'!I$7,'Emissions factors'!$F$4:$CR$4,0))/1000,0)</f>
        <v>0</v>
      </c>
      <c r="J124" s="538">
        <f>IFERROR(J88*INDEX('Emissions factors'!$F$5:$CR$10,MATCH('Data Input - Option 4'!$D124,'Emissions factors'!$C$5:$C$10,0),MATCH('Data Input - Option 4'!J$7,'Emissions factors'!$F$4:$CR$4,0))/1000,0)</f>
        <v>0</v>
      </c>
      <c r="K124" s="538">
        <f>IFERROR(K88*INDEX('Emissions factors'!$F$5:$CR$10,MATCH('Data Input - Option 4'!$D124,'Emissions factors'!$C$5:$C$10,0),MATCH('Data Input - Option 4'!K$7,'Emissions factors'!$F$4:$CR$4,0))/1000,0)</f>
        <v>0</v>
      </c>
      <c r="L124" s="538">
        <f>IFERROR(L88*INDEX('Emissions factors'!$F$5:$CR$10,MATCH('Data Input - Option 4'!$D124,'Emissions factors'!$C$5:$C$10,0),MATCH('Data Input - Option 4'!L$7,'Emissions factors'!$F$4:$CR$4,0))/1000,0)</f>
        <v>0</v>
      </c>
      <c r="M124" s="538">
        <f>IFERROR(M88*INDEX('Emissions factors'!$F$5:$CR$10,MATCH('Data Input - Option 4'!$D124,'Emissions factors'!$C$5:$C$10,0),MATCH('Data Input - Option 4'!M$7,'Emissions factors'!$F$4:$CR$4,0))/1000,0)</f>
        <v>0</v>
      </c>
      <c r="N124" s="538">
        <f>IFERROR(N88*INDEX('Emissions factors'!$F$5:$CR$10,MATCH('Data Input - Option 4'!$D124,'Emissions factors'!$C$5:$C$10,0),MATCH('Data Input - Option 4'!N$7,'Emissions factors'!$F$4:$CR$4,0))/1000,0)</f>
        <v>0</v>
      </c>
      <c r="O124" s="538">
        <f>IFERROR(O88*INDEX('Emissions factors'!$F$5:$CR$10,MATCH('Data Input - Option 4'!$D124,'Emissions factors'!$C$5:$C$10,0),MATCH('Data Input - Option 4'!O$7,'Emissions factors'!$F$4:$CR$4,0))/1000,0)</f>
        <v>0</v>
      </c>
      <c r="P124" s="538">
        <f>IFERROR(P88*INDEX('Emissions factors'!$F$5:$CR$10,MATCH('Data Input - Option 4'!$D124,'Emissions factors'!$C$5:$C$10,0),MATCH('Data Input - Option 4'!P$7,'Emissions factors'!$F$4:$CR$4,0))/1000,0)</f>
        <v>0</v>
      </c>
      <c r="Q124" s="538">
        <f>IFERROR(Q88*INDEX('Emissions factors'!$F$5:$CR$10,MATCH('Data Input - Option 4'!$D124,'Emissions factors'!$C$5:$C$10,0),MATCH('Data Input - Option 4'!Q$7,'Emissions factors'!$F$4:$CR$4,0))/1000,0)</f>
        <v>0</v>
      </c>
      <c r="R124" s="538">
        <f>IFERROR(R88*INDEX('Emissions factors'!$F$5:$CR$10,MATCH('Data Input - Option 4'!$D124,'Emissions factors'!$C$5:$C$10,0),MATCH('Data Input - Option 4'!R$7,'Emissions factors'!$F$4:$CR$4,0))/1000,0)</f>
        <v>0</v>
      </c>
      <c r="S124" s="538">
        <f>IFERROR(S88*INDEX('Emissions factors'!$F$5:$CR$10,MATCH('Data Input - Option 4'!$D124,'Emissions factors'!$C$5:$C$10,0),MATCH('Data Input - Option 4'!S$7,'Emissions factors'!$F$4:$CR$4,0))/1000,0)</f>
        <v>0</v>
      </c>
      <c r="T124" s="538">
        <f>IFERROR(T88*INDEX('Emissions factors'!$F$5:$CR$10,MATCH('Data Input - Option 4'!$D124,'Emissions factors'!$C$5:$C$10,0),MATCH('Data Input - Option 4'!T$7,'Emissions factors'!$F$4:$CR$4,0))/1000,0)</f>
        <v>0</v>
      </c>
      <c r="U124" s="538">
        <f>IFERROR(U88*INDEX('Emissions factors'!$F$5:$CR$10,MATCH('Data Input - Option 4'!$D124,'Emissions factors'!$C$5:$C$10,0),MATCH('Data Input - Option 4'!U$7,'Emissions factors'!$F$4:$CR$4,0))/1000,0)</f>
        <v>0</v>
      </c>
      <c r="V124" s="538">
        <f>IFERROR(V88*INDEX('Emissions factors'!$F$5:$CR$10,MATCH('Data Input - Option 4'!$D124,'Emissions factors'!$C$5:$C$10,0),MATCH('Data Input - Option 4'!V$7,'Emissions factors'!$F$4:$CR$4,0))/1000,0)</f>
        <v>0</v>
      </c>
      <c r="W124" s="538">
        <f>IFERROR(W88*INDEX('Emissions factors'!$F$5:$CR$10,MATCH('Data Input - Option 4'!$D124,'Emissions factors'!$C$5:$C$10,0),MATCH('Data Input - Option 4'!W$7,'Emissions factors'!$F$4:$CR$4,0))/1000,0)</f>
        <v>0</v>
      </c>
      <c r="X124" s="538">
        <f>IFERROR(X88*INDEX('Emissions factors'!$F$5:$CR$10,MATCH('Data Input - Option 4'!$D124,'Emissions factors'!$C$5:$C$10,0),MATCH('Data Input - Option 4'!X$7,'Emissions factors'!$F$4:$CR$4,0))/1000,0)</f>
        <v>0</v>
      </c>
      <c r="Y124" s="538">
        <f>IFERROR(Y88*INDEX('Emissions factors'!$F$5:$CR$10,MATCH('Data Input - Option 4'!$D124,'Emissions factors'!$C$5:$C$10,0),MATCH('Data Input - Option 4'!Y$7,'Emissions factors'!$F$4:$CR$4,0))/1000,0)</f>
        <v>0</v>
      </c>
      <c r="Z124" s="538">
        <f>IFERROR(Z88*INDEX('Emissions factors'!$F$5:$CR$10,MATCH('Data Input - Option 4'!$D124,'Emissions factors'!$C$5:$C$10,0),MATCH('Data Input - Option 4'!Z$7,'Emissions factors'!$F$4:$CR$4,0))/1000,0)</f>
        <v>0</v>
      </c>
      <c r="AA124" s="538">
        <f>IFERROR(AA88*INDEX('Emissions factors'!$F$5:$CR$10,MATCH('Data Input - Option 4'!$D124,'Emissions factors'!$C$5:$C$10,0),MATCH('Data Input - Option 4'!AA$7,'Emissions factors'!$F$4:$CR$4,0))/1000,0)</f>
        <v>0</v>
      </c>
      <c r="AB124" s="538">
        <f>IFERROR(AB88*INDEX('Emissions factors'!$F$5:$CR$10,MATCH('Data Input - Option 4'!$D124,'Emissions factors'!$C$5:$C$10,0),MATCH('Data Input - Option 4'!AB$7,'Emissions factors'!$F$4:$CR$4,0))/1000,0)</f>
        <v>0</v>
      </c>
      <c r="AC124" s="538">
        <f>IFERROR(AC88*INDEX('Emissions factors'!$F$5:$CR$10,MATCH('Data Input - Option 4'!$D124,'Emissions factors'!$C$5:$C$10,0),MATCH('Data Input - Option 4'!AC$7,'Emissions factors'!$F$4:$CR$4,0))/1000,0)</f>
        <v>0</v>
      </c>
      <c r="AD124" s="538">
        <f>IFERROR(AD88*INDEX('Emissions factors'!$F$5:$CR$10,MATCH('Data Input - Option 4'!$D124,'Emissions factors'!$C$5:$C$10,0),MATCH('Data Input - Option 4'!AD$7,'Emissions factors'!$F$4:$CR$4,0))/1000,0)</f>
        <v>0</v>
      </c>
      <c r="AE124" s="538">
        <f>IFERROR(AE88*INDEX('Emissions factors'!$F$5:$CR$10,MATCH('Data Input - Option 4'!$D124,'Emissions factors'!$C$5:$C$10,0),MATCH('Data Input - Option 4'!AE$7,'Emissions factors'!$F$4:$CR$4,0))/1000,0)</f>
        <v>0</v>
      </c>
      <c r="AF124" s="538">
        <f>IFERROR(AF88*INDEX('Emissions factors'!$F$5:$CR$10,MATCH('Data Input - Option 4'!$D124,'Emissions factors'!$C$5:$C$10,0),MATCH('Data Input - Option 4'!AF$7,'Emissions factors'!$F$4:$CR$4,0))/1000,0)</f>
        <v>0</v>
      </c>
      <c r="AG124" s="538">
        <f>IFERROR(AG88*INDEX('Emissions factors'!$F$5:$CR$10,MATCH('Data Input - Option 4'!$D124,'Emissions factors'!$C$5:$C$10,0),MATCH('Data Input - Option 4'!AG$7,'Emissions factors'!$F$4:$CR$4,0))/1000,0)</f>
        <v>0</v>
      </c>
      <c r="AH124" s="538">
        <f>IFERROR(AH88*INDEX('Emissions factors'!$F$5:$CR$10,MATCH('Data Input - Option 4'!$D124,'Emissions factors'!$C$5:$C$10,0),MATCH('Data Input - Option 4'!AH$7,'Emissions factors'!$F$4:$CR$4,0))/1000,0)</f>
        <v>0</v>
      </c>
      <c r="AI124" s="538">
        <f>IFERROR(AI88*INDEX('Emissions factors'!$F$5:$CR$10,MATCH('Data Input - Option 4'!$D124,'Emissions factors'!$C$5:$C$10,0),MATCH('Data Input - Option 4'!AI$7,'Emissions factors'!$F$4:$CR$4,0))/1000,0)</f>
        <v>0</v>
      </c>
      <c r="AJ124" s="538">
        <f>IFERROR(AJ88*INDEX('Emissions factors'!$F$5:$CR$10,MATCH('Data Input - Option 4'!$D124,'Emissions factors'!$C$5:$C$10,0),MATCH('Data Input - Option 4'!AJ$7,'Emissions factors'!$F$4:$CR$4,0))/1000,0)</f>
        <v>0</v>
      </c>
      <c r="AK124" s="538">
        <f>IFERROR(AK88*INDEX('Emissions factors'!$F$5:$CR$10,MATCH('Data Input - Option 4'!$D124,'Emissions factors'!$C$5:$C$10,0),MATCH('Data Input - Option 4'!AK$7,'Emissions factors'!$F$4:$CR$4,0))/1000,0)</f>
        <v>0</v>
      </c>
      <c r="AL124" s="538">
        <f>IFERROR(AL88*INDEX('Emissions factors'!$F$5:$CR$10,MATCH('Data Input - Option 4'!$D124,'Emissions factors'!$C$5:$C$10,0),MATCH('Data Input - Option 4'!AL$7,'Emissions factors'!$F$4:$CR$4,0))/1000,0)</f>
        <v>0</v>
      </c>
      <c r="AM124" s="538">
        <f>IFERROR(AM88*INDEX('Emissions factors'!$F$5:$CR$10,MATCH('Data Input - Option 4'!$D124,'Emissions factors'!$C$5:$C$10,0),MATCH('Data Input - Option 4'!AM$7,'Emissions factors'!$F$4:$CR$4,0))/1000,0)</f>
        <v>0</v>
      </c>
      <c r="AN124" s="538">
        <f>IFERROR(AN88*INDEX('Emissions factors'!$F$5:$CR$10,MATCH('Data Input - Option 4'!$D124,'Emissions factors'!$C$5:$C$10,0),MATCH('Data Input - Option 4'!AN$7,'Emissions factors'!$F$4:$CR$4,0))/1000,0)</f>
        <v>0</v>
      </c>
      <c r="AO124" s="538">
        <f>IFERROR(AO88*INDEX('Emissions factors'!$F$5:$CR$10,MATCH('Data Input - Option 4'!$D124,'Emissions factors'!$C$5:$C$10,0),MATCH('Data Input - Option 4'!AO$7,'Emissions factors'!$F$4:$CR$4,0))/1000,0)</f>
        <v>0</v>
      </c>
      <c r="AP124" s="538">
        <f>IFERROR(AP88*INDEX('Emissions factors'!$F$5:$CR$10,MATCH('Data Input - Option 4'!$D124,'Emissions factors'!$C$5:$C$10,0),MATCH('Data Input - Option 4'!AP$7,'Emissions factors'!$F$4:$CR$4,0))/1000,0)</f>
        <v>0</v>
      </c>
      <c r="AQ124" s="538">
        <f>IFERROR(AQ88*INDEX('Emissions factors'!$F$5:$CR$10,MATCH('Data Input - Option 4'!$D124,'Emissions factors'!$C$5:$C$10,0),MATCH('Data Input - Option 4'!AQ$7,'Emissions factors'!$F$4:$CR$4,0))/1000,0)</f>
        <v>0</v>
      </c>
      <c r="AR124" s="538">
        <f>IFERROR(AR88*INDEX('Emissions factors'!$F$5:$CR$10,MATCH('Data Input - Option 4'!$D124,'Emissions factors'!$C$5:$C$10,0),MATCH('Data Input - Option 4'!AR$7,'Emissions factors'!$F$4:$CR$4,0))/1000,0)</f>
        <v>0</v>
      </c>
      <c r="AS124" s="538">
        <f>IFERROR(AS88*INDEX('Emissions factors'!$F$5:$CR$10,MATCH('Data Input - Option 4'!$D124,'Emissions factors'!$C$5:$C$10,0),MATCH('Data Input - Option 4'!AS$7,'Emissions factors'!$F$4:$CR$4,0))/1000,0)</f>
        <v>0</v>
      </c>
      <c r="AT124" s="538">
        <f>IFERROR(AT88*INDEX('Emissions factors'!$F$5:$CR$10,MATCH('Data Input - Option 4'!$D124,'Emissions factors'!$C$5:$C$10,0),MATCH('Data Input - Option 4'!AT$7,'Emissions factors'!$F$4:$CR$4,0))/1000,0)</f>
        <v>0</v>
      </c>
      <c r="AU124" s="538">
        <f>IFERROR(AU88*INDEX('Emissions factors'!$F$5:$CR$10,MATCH('Data Input - Option 4'!$D124,'Emissions factors'!$C$5:$C$10,0),MATCH('Data Input - Option 4'!AU$7,'Emissions factors'!$F$4:$CR$4,0))/1000,0)</f>
        <v>0</v>
      </c>
      <c r="AV124" s="538">
        <f>IFERROR(AV88*INDEX('Emissions factors'!$F$5:$CR$10,MATCH('Data Input - Option 4'!$D124,'Emissions factors'!$C$5:$C$10,0),MATCH('Data Input - Option 4'!AV$7,'Emissions factors'!$F$4:$CR$4,0))/1000,0)</f>
        <v>0</v>
      </c>
      <c r="AW124" s="538">
        <f>IFERROR(AW88*INDEX('Emissions factors'!$F$5:$CR$10,MATCH('Data Input - Option 4'!$D124,'Emissions factors'!$C$5:$C$10,0),MATCH('Data Input - Option 4'!AW$7,'Emissions factors'!$F$4:$CR$4,0))/1000,0)</f>
        <v>0</v>
      </c>
      <c r="AX124" s="538">
        <f>IFERROR(AX88*INDEX('Emissions factors'!$F$5:$CR$10,MATCH('Data Input - Option 4'!$D124,'Emissions factors'!$C$5:$C$10,0),MATCH('Data Input - Option 4'!AX$7,'Emissions factors'!$F$4:$CR$4,0))/1000,0)</f>
        <v>0</v>
      </c>
      <c r="AY124" s="538">
        <f>IFERROR(AY88*INDEX('Emissions factors'!$F$5:$CR$10,MATCH('Data Input - Option 4'!$D124,'Emissions factors'!$C$5:$C$10,0),MATCH('Data Input - Option 4'!AY$7,'Emissions factors'!$F$4:$CR$4,0))/1000,0)</f>
        <v>0</v>
      </c>
      <c r="AZ124" s="538">
        <f>IFERROR(AZ88*INDEX('Emissions factors'!$F$5:$CR$10,MATCH('Data Input - Option 4'!$D124,'Emissions factors'!$C$5:$C$10,0),MATCH('Data Input - Option 4'!AZ$7,'Emissions factors'!$F$4:$CR$4,0))/1000,0)</f>
        <v>0</v>
      </c>
      <c r="BA124" s="538">
        <f>IFERROR(BA88*INDEX('Emissions factors'!$F$5:$CR$10,MATCH('Data Input - Option 4'!$D124,'Emissions factors'!$C$5:$C$10,0),MATCH('Data Input - Option 4'!BA$7,'Emissions factors'!$F$4:$CR$4,0))/1000,0)</f>
        <v>0</v>
      </c>
      <c r="BB124" s="538">
        <f>IFERROR(BB88*INDEX('Emissions factors'!$F$5:$CR$10,MATCH('Data Input - Option 4'!$D124,'Emissions factors'!$C$5:$C$10,0),MATCH('Data Input - Option 4'!BB$7,'Emissions factors'!$F$4:$CR$4,0))/1000,0)</f>
        <v>0</v>
      </c>
      <c r="BC124" s="538">
        <f>IFERROR(BC88*INDEX('Emissions factors'!$F$5:$CR$10,MATCH('Data Input - Option 4'!$D124,'Emissions factors'!$C$5:$C$10,0),MATCH('Data Input - Option 4'!BC$7,'Emissions factors'!$F$4:$CR$4,0))/1000,0)</f>
        <v>0</v>
      </c>
      <c r="BD124" s="538">
        <f>IFERROR(BD88*INDEX('Emissions factors'!$F$5:$CR$10,MATCH('Data Input - Option 4'!$D124,'Emissions factors'!$C$5:$C$10,0),MATCH('Data Input - Option 4'!BD$7,'Emissions factors'!$F$4:$CR$4,0))/1000,0)</f>
        <v>0</v>
      </c>
      <c r="BE124" s="538">
        <f>IFERROR(BE88*INDEX('Emissions factors'!$F$5:$CR$10,MATCH('Data Input - Option 4'!$D124,'Emissions factors'!$C$5:$C$10,0),MATCH('Data Input - Option 4'!BE$7,'Emissions factors'!$F$4:$CR$4,0))/1000,0)</f>
        <v>0</v>
      </c>
      <c r="BF124" s="538">
        <f>IFERROR(BF88*INDEX('Emissions factors'!$F$5:$CR$10,MATCH('Data Input - Option 4'!$D124,'Emissions factors'!$C$5:$C$10,0),MATCH('Data Input - Option 4'!BF$7,'Emissions factors'!$F$4:$CR$4,0))/1000,0)</f>
        <v>0</v>
      </c>
      <c r="BG124" s="538">
        <f>IFERROR(BG88*INDEX('Emissions factors'!$F$5:$CR$10,MATCH('Data Input - Option 4'!$D124,'Emissions factors'!$C$5:$C$10,0),MATCH('Data Input - Option 4'!BG$7,'Emissions factors'!$F$4:$CR$4,0))/1000,0)</f>
        <v>0</v>
      </c>
      <c r="BH124" s="538">
        <f>IFERROR(BH88*INDEX('Emissions factors'!$F$5:$CR$10,MATCH('Data Input - Option 4'!$D124,'Emissions factors'!$C$5:$C$10,0),MATCH('Data Input - Option 4'!BH$7,'Emissions factors'!$F$4:$CR$4,0))/1000,0)</f>
        <v>0</v>
      </c>
      <c r="BI124" s="538">
        <f>IFERROR(BI88*INDEX('Emissions factors'!$F$5:$CR$10,MATCH('Data Input - Option 4'!$D124,'Emissions factors'!$C$5:$C$10,0),MATCH('Data Input - Option 4'!BI$7,'Emissions factors'!$F$4:$CR$4,0))/1000,0)</f>
        <v>0</v>
      </c>
      <c r="BJ124" s="538">
        <f>IFERROR(BJ88*INDEX('Emissions factors'!$F$5:$CR$10,MATCH('Data Input - Option 4'!$D124,'Emissions factors'!$C$5:$C$10,0),MATCH('Data Input - Option 4'!BJ$7,'Emissions factors'!$F$4:$CR$4,0))/1000,0)</f>
        <v>0</v>
      </c>
      <c r="BK124" s="538">
        <f>IFERROR(BK88*INDEX('Emissions factors'!$F$5:$CR$10,MATCH('Data Input - Option 4'!$D124,'Emissions factors'!$C$5:$C$10,0),MATCH('Data Input - Option 4'!BK$7,'Emissions factors'!$F$4:$CR$4,0))/1000,0)</f>
        <v>0</v>
      </c>
      <c r="BL124" s="538">
        <f>IFERROR(BL88*INDEX('Emissions factors'!$F$5:$CR$10,MATCH('Data Input - Option 4'!$D124,'Emissions factors'!$C$5:$C$10,0),MATCH('Data Input - Option 4'!BL$7,'Emissions factors'!$F$4:$CR$4,0))/1000,0)</f>
        <v>0</v>
      </c>
      <c r="BM124" s="538">
        <f>IFERROR(BM88*INDEX('Emissions factors'!$F$5:$CR$10,MATCH('Data Input - Option 4'!$D124,'Emissions factors'!$C$5:$C$10,0),MATCH('Data Input - Option 4'!BM$7,'Emissions factors'!$F$4:$CR$4,0))/1000,0)</f>
        <v>0</v>
      </c>
      <c r="BN124" s="538">
        <f>IFERROR(BN88*INDEX('Emissions factors'!$F$5:$CR$10,MATCH('Data Input - Option 4'!$D124,'Emissions factors'!$C$5:$C$10,0),MATCH('Data Input - Option 4'!BN$7,'Emissions factors'!$F$4:$CR$4,0))/1000,0)</f>
        <v>0</v>
      </c>
      <c r="BO124" s="538">
        <f>IFERROR(BO88*INDEX('Emissions factors'!$F$5:$CR$10,MATCH('Data Input - Option 4'!$D124,'Emissions factors'!$C$5:$C$10,0),MATCH('Data Input - Option 4'!BO$7,'Emissions factors'!$F$4:$CR$4,0))/1000,0)</f>
        <v>0</v>
      </c>
      <c r="BP124" s="538">
        <f>IFERROR(BP88*INDEX('Emissions factors'!$F$5:$CR$10,MATCH('Data Input - Option 4'!$D124,'Emissions factors'!$C$5:$C$10,0),MATCH('Data Input - Option 4'!BP$7,'Emissions factors'!$F$4:$CR$4,0))/1000,0)</f>
        <v>0</v>
      </c>
      <c r="BQ124" s="538">
        <f>IFERROR(BQ88*INDEX('Emissions factors'!$F$5:$CR$10,MATCH('Data Input - Option 4'!$D124,'Emissions factors'!$C$5:$C$10,0),MATCH('Data Input - Option 4'!BQ$7,'Emissions factors'!$F$4:$CR$4,0))/1000,0)</f>
        <v>0</v>
      </c>
      <c r="BR124" s="538">
        <f>IFERROR(BR88*INDEX('Emissions factors'!$F$5:$CR$10,MATCH('Data Input - Option 4'!$D124,'Emissions factors'!$C$5:$C$10,0),MATCH('Data Input - Option 4'!BR$7,'Emissions factors'!$F$4:$CR$4,0))/1000,0)</f>
        <v>0</v>
      </c>
      <c r="BS124" s="538">
        <f>IFERROR(BS88*INDEX('Emissions factors'!$F$5:$CR$10,MATCH('Data Input - Option 4'!$D124,'Emissions factors'!$C$5:$C$10,0),MATCH('Data Input - Option 4'!BS$7,'Emissions factors'!$F$4:$CR$4,0))/1000,0)</f>
        <v>0</v>
      </c>
      <c r="BT124" s="538">
        <f>IFERROR(BT88*INDEX('Emissions factors'!$F$5:$CR$10,MATCH('Data Input - Option 4'!$D124,'Emissions factors'!$C$5:$C$10,0),MATCH('Data Input - Option 4'!BT$7,'Emissions factors'!$F$4:$CR$4,0))/1000,0)</f>
        <v>0</v>
      </c>
      <c r="BU124" s="538">
        <f>IFERROR(BU88*INDEX('Emissions factors'!$F$5:$CR$10,MATCH('Data Input - Option 4'!$D124,'Emissions factors'!$C$5:$C$10,0),MATCH('Data Input - Option 4'!BU$7,'Emissions factors'!$F$4:$CR$4,0))/1000,0)</f>
        <v>0</v>
      </c>
      <c r="BV124" s="538">
        <f>IFERROR(BV88*INDEX('Emissions factors'!$F$5:$CR$10,MATCH('Data Input - Option 4'!$D124,'Emissions factors'!$C$5:$C$10,0),MATCH('Data Input - Option 4'!BV$7,'Emissions factors'!$F$4:$CR$4,0))/1000,0)</f>
        <v>0</v>
      </c>
      <c r="BW124" s="538">
        <f>IFERROR(BW88*INDEX('Emissions factors'!$F$5:$CR$10,MATCH('Data Input - Option 4'!$D124,'Emissions factors'!$C$5:$C$10,0),MATCH('Data Input - Option 4'!BW$7,'Emissions factors'!$F$4:$CR$4,0))/1000,0)</f>
        <v>0</v>
      </c>
      <c r="BX124" s="538">
        <f>IFERROR(BX88*INDEX('Emissions factors'!$F$5:$CR$10,MATCH('Data Input - Option 4'!$D124,'Emissions factors'!$C$5:$C$10,0),MATCH('Data Input - Option 4'!BX$7,'Emissions factors'!$F$4:$CR$4,0))/1000,0)</f>
        <v>0</v>
      </c>
      <c r="BY124" s="538">
        <f>IFERROR(BY88*INDEX('Emissions factors'!$F$5:$CR$10,MATCH('Data Input - Option 4'!$D124,'Emissions factors'!$C$5:$C$10,0),MATCH('Data Input - Option 4'!BY$7,'Emissions factors'!$F$4:$CR$4,0))/1000,0)</f>
        <v>0</v>
      </c>
      <c r="BZ124" s="538">
        <f>IFERROR(BZ88*INDEX('Emissions factors'!$F$5:$CR$10,MATCH('Data Input - Option 4'!$D124,'Emissions factors'!$C$5:$C$10,0),MATCH('Data Input - Option 4'!BZ$7,'Emissions factors'!$F$4:$CR$4,0))/1000,0)</f>
        <v>0</v>
      </c>
      <c r="CA124" s="538">
        <f>IFERROR(CA88*INDEX('Emissions factors'!$F$5:$CR$10,MATCH('Data Input - Option 4'!$D124,'Emissions factors'!$C$5:$C$10,0),MATCH('Data Input - Option 4'!CA$7,'Emissions factors'!$F$4:$CR$4,0))/1000,0)</f>
        <v>0</v>
      </c>
      <c r="CB124" s="538">
        <f>IFERROR(CB88*INDEX('Emissions factors'!$F$5:$CR$10,MATCH('Data Input - Option 4'!$D124,'Emissions factors'!$C$5:$C$10,0),MATCH('Data Input - Option 4'!CB$7,'Emissions factors'!$F$4:$CR$4,0))/1000,0)</f>
        <v>0</v>
      </c>
      <c r="CC124" s="538">
        <f>IFERROR(CC88*INDEX('Emissions factors'!$F$5:$CR$10,MATCH('Data Input - Option 4'!$D124,'Emissions factors'!$C$5:$C$10,0),MATCH('Data Input - Option 4'!CC$7,'Emissions factors'!$F$4:$CR$4,0))/1000,0)</f>
        <v>0</v>
      </c>
      <c r="CD124" s="538">
        <f>IFERROR(CD88*INDEX('Emissions factors'!$F$5:$CR$10,MATCH('Data Input - Option 4'!$D124,'Emissions factors'!$C$5:$C$10,0),MATCH('Data Input - Option 4'!CD$7,'Emissions factors'!$F$4:$CR$4,0))/1000,0)</f>
        <v>0</v>
      </c>
      <c r="CE124" s="538">
        <f>IFERROR(CE88*INDEX('Emissions factors'!$F$5:$CR$10,MATCH('Data Input - Option 4'!$D124,'Emissions factors'!$C$5:$C$10,0),MATCH('Data Input - Option 4'!CE$7,'Emissions factors'!$F$4:$CR$4,0))/1000,0)</f>
        <v>0</v>
      </c>
      <c r="CF124" s="538">
        <f>IFERROR(CF88*INDEX('Emissions factors'!$F$5:$CR$10,MATCH('Data Input - Option 4'!$D124,'Emissions factors'!$C$5:$C$10,0),MATCH('Data Input - Option 4'!CF$7,'Emissions factors'!$F$4:$CR$4,0))/1000,0)</f>
        <v>0</v>
      </c>
      <c r="CG124" s="538">
        <f>IFERROR(CG88*INDEX('Emissions factors'!$F$5:$CR$10,MATCH('Data Input - Option 4'!$D124,'Emissions factors'!$C$5:$C$10,0),MATCH('Data Input - Option 4'!CG$7,'Emissions factors'!$F$4:$CR$4,0))/1000,0)</f>
        <v>0</v>
      </c>
      <c r="CH124" s="538">
        <f>IFERROR(CH88*INDEX('Emissions factors'!$F$5:$CR$10,MATCH('Data Input - Option 4'!$D124,'Emissions factors'!$C$5:$C$10,0),MATCH('Data Input - Option 4'!CH$7,'Emissions factors'!$F$4:$CR$4,0))/1000,0)</f>
        <v>0</v>
      </c>
      <c r="CI124" s="538">
        <f>IFERROR(CI88*INDEX('Emissions factors'!$F$5:$CR$10,MATCH('Data Input - Option 4'!$D124,'Emissions factors'!$C$5:$C$10,0),MATCH('Data Input - Option 4'!CI$7,'Emissions factors'!$F$4:$CR$4,0))/1000,0)</f>
        <v>0</v>
      </c>
      <c r="CJ124" s="538">
        <f>IFERROR(CJ88*INDEX('Emissions factors'!$F$5:$CR$10,MATCH('Data Input - Option 4'!$D124,'Emissions factors'!$C$5:$C$10,0),MATCH('Data Input - Option 4'!CJ$7,'Emissions factors'!$F$4:$CR$4,0))/1000,0)</f>
        <v>0</v>
      </c>
      <c r="CK124" s="538">
        <f>IFERROR(CK88*INDEX('Emissions factors'!$F$5:$CR$10,MATCH('Data Input - Option 4'!$D124,'Emissions factors'!$C$5:$C$10,0),MATCH('Data Input - Option 4'!CK$7,'Emissions factors'!$F$4:$CR$4,0))/1000,0)</f>
        <v>0</v>
      </c>
      <c r="CL124" s="538">
        <f>IFERROR(CL88*INDEX('Emissions factors'!$F$5:$CR$10,MATCH('Data Input - Option 4'!$D124,'Emissions factors'!$C$5:$C$10,0),MATCH('Data Input - Option 4'!CL$7,'Emissions factors'!$F$4:$CR$4,0))/1000,0)</f>
        <v>0</v>
      </c>
      <c r="CM124" s="538">
        <f>IFERROR(CM88*INDEX('Emissions factors'!$F$5:$CR$10,MATCH('Data Input - Option 4'!$D124,'Emissions factors'!$C$5:$C$10,0),MATCH('Data Input - Option 4'!CM$7,'Emissions factors'!$F$4:$CR$4,0))/1000,0)</f>
        <v>0</v>
      </c>
      <c r="CN124" s="538">
        <f>IFERROR(CN88*INDEX('Emissions factors'!$F$5:$CR$10,MATCH('Data Input - Option 4'!$D124,'Emissions factors'!$C$5:$C$10,0),MATCH('Data Input - Option 4'!CN$7,'Emissions factors'!$F$4:$CR$4,0))/1000,0)</f>
        <v>0</v>
      </c>
      <c r="CO124" s="538">
        <f>IFERROR(CO88*INDEX('Emissions factors'!$F$5:$CR$10,MATCH('Data Input - Option 4'!$D124,'Emissions factors'!$C$5:$C$10,0),MATCH('Data Input - Option 4'!CO$7,'Emissions factors'!$F$4:$CR$4,0))/1000,0)</f>
        <v>0</v>
      </c>
      <c r="CP124" s="538">
        <f>IFERROR(CP88*INDEX('Emissions factors'!$F$5:$CR$10,MATCH('Data Input - Option 4'!$D124,'Emissions factors'!$C$5:$C$10,0),MATCH('Data Input - Option 4'!CP$7,'Emissions factors'!$F$4:$CR$4,0))/1000,0)</f>
        <v>0</v>
      </c>
      <c r="CQ124" s="538">
        <f>IFERROR(CQ88*INDEX('Emissions factors'!$F$5:$CR$10,MATCH('Data Input - Option 4'!$D124,'Emissions factors'!$C$5:$C$10,0),MATCH('Data Input - Option 4'!CQ$7,'Emissions factors'!$F$4:$CR$4,0))/1000,0)</f>
        <v>0</v>
      </c>
      <c r="CR124" s="538">
        <f>IFERROR(CR88*INDEX('Emissions factors'!$F$5:$CR$10,MATCH('Data Input - Option 4'!$D124,'Emissions factors'!$C$5:$C$10,0),MATCH('Data Input - Option 4'!CR$7,'Emissions factors'!$F$4:$CR$4,0))/1000,0)</f>
        <v>0</v>
      </c>
      <c r="CS124" s="538">
        <f>IFERROR(CS88*INDEX('Emissions factors'!$F$5:$CR$10,MATCH('Data Input - Option 4'!$D124,'Emissions factors'!$C$5:$C$10,0),MATCH('Data Input - Option 4'!CS$7,'Emissions factors'!$F$4:$CR$4,0))/1000,0)</f>
        <v>0</v>
      </c>
      <c r="CT124" s="538">
        <f>IFERROR(CT88*INDEX('Emissions factors'!$F$5:$CR$10,MATCH('Data Input - Option 4'!$D124,'Emissions factors'!$C$5:$C$10,0),MATCH('Data Input - Option 4'!CT$7,'Emissions factors'!$F$4:$CR$4,0))/1000,0)</f>
        <v>0</v>
      </c>
      <c r="CU124" s="538">
        <f>IFERROR(CU88*INDEX('Emissions factors'!$F$5:$CR$10,MATCH('Data Input - Option 4'!$D124,'Emissions factors'!$C$5:$C$10,0),MATCH('Data Input - Option 4'!CU$7,'Emissions factors'!$F$4:$CR$4,0))/1000,0)</f>
        <v>0</v>
      </c>
      <c r="CV124" s="538">
        <f>IFERROR(CV88*INDEX('Emissions factors'!$F$5:$CR$10,MATCH('Data Input - Option 4'!$D124,'Emissions factors'!$C$5:$C$10,0),MATCH('Data Input - Option 4'!CV$7,'Emissions factors'!$F$4:$CR$4,0))/1000,0)</f>
        <v>0</v>
      </c>
      <c r="CW124" s="538">
        <f>IFERROR(CW88*INDEX('Emissions factors'!$F$5:$CR$10,MATCH('Data Input - Option 4'!$D124,'Emissions factors'!$C$5:$C$10,0),MATCH('Data Input - Option 4'!CW$7,'Emissions factors'!$F$4:$CR$4,0))/1000,0)</f>
        <v>0</v>
      </c>
      <c r="CX124" s="538">
        <f>IFERROR(CX88*INDEX('Emissions factors'!$F$5:$CR$10,MATCH('Data Input - Option 4'!$D124,'Emissions factors'!$C$5:$C$10,0),MATCH('Data Input - Option 4'!CX$7,'Emissions factors'!$F$4:$CR$4,0))/1000,0)</f>
        <v>0</v>
      </c>
      <c r="CY124" s="538">
        <f>IFERROR(CY88*INDEX('Emissions factors'!$F$5:$CR$10,MATCH('Data Input - Option 4'!$D124,'Emissions factors'!$C$5:$C$10,0),MATCH('Data Input - Option 4'!CY$7,'Emissions factors'!$F$4:$CR$4,0))/1000,0)</f>
        <v>0</v>
      </c>
      <c r="CZ124" s="538">
        <f>IFERROR(CZ88*INDEX('Emissions factors'!$F$5:$CR$10,MATCH('Data Input - Option 4'!$D124,'Emissions factors'!$C$5:$C$10,0),MATCH('Data Input - Option 4'!CZ$7,'Emissions factors'!$F$4:$CR$4,0))/1000,0)</f>
        <v>0</v>
      </c>
      <c r="DA124" s="538">
        <f>IFERROR(DA88*INDEX('Emissions factors'!$F$5:$CR$10,MATCH('Data Input - Option 4'!$D124,'Emissions factors'!$C$5:$C$10,0),MATCH('Data Input - Option 4'!DA$7,'Emissions factors'!$F$4:$CR$4,0))/1000,0)</f>
        <v>0</v>
      </c>
      <c r="DB124" s="538">
        <f>IFERROR(DB88*INDEX('Emissions factors'!$F$5:$CR$10,MATCH('Data Input - Option 4'!$D124,'Emissions factors'!$C$5:$C$10,0),MATCH('Data Input - Option 4'!DB$7,'Emissions factors'!$F$4:$CR$4,0))/1000,0)</f>
        <v>0</v>
      </c>
      <c r="DC124" s="538">
        <f>IFERROR(DC88*INDEX('Emissions factors'!$F$5:$CR$10,MATCH('Data Input - Option 4'!$D124,'Emissions factors'!$C$5:$C$10,0),MATCH('Data Input - Option 4'!DC$7,'Emissions factors'!$F$4:$CR$4,0))/1000,0)</f>
        <v>0</v>
      </c>
      <c r="DD124" s="916"/>
      <c r="DE124" s="917"/>
    </row>
    <row r="125" spans="2:109" x14ac:dyDescent="0.25">
      <c r="B125" s="217"/>
      <c r="C125" s="263"/>
      <c r="D125" s="226" t="str">
        <f t="shared" si="9"/>
        <v>Road - Diesel</v>
      </c>
      <c r="E125" s="219" t="s">
        <v>121</v>
      </c>
      <c r="F125" s="276" t="s">
        <v>571</v>
      </c>
      <c r="G125" s="276"/>
      <c r="H125" s="538">
        <f>IFERROR(H89*INDEX('Emissions factors'!$F$5:$CR$10,MATCH('Data Input - Option 4'!$D125,'Emissions factors'!$C$5:$C$10,0),MATCH('Data Input - Option 4'!H$7,'Emissions factors'!$F$4:$CR$4,0))/1000,0)</f>
        <v>0</v>
      </c>
      <c r="I125" s="538">
        <f>IFERROR(I89*INDEX('Emissions factors'!$F$5:$CR$10,MATCH('Data Input - Option 4'!$D125,'Emissions factors'!$C$5:$C$10,0),MATCH('Data Input - Option 4'!I$7,'Emissions factors'!$F$4:$CR$4,0))/1000,0)</f>
        <v>0</v>
      </c>
      <c r="J125" s="538">
        <f>IFERROR(J89*INDEX('Emissions factors'!$F$5:$CR$10,MATCH('Data Input - Option 4'!$D125,'Emissions factors'!$C$5:$C$10,0),MATCH('Data Input - Option 4'!J$7,'Emissions factors'!$F$4:$CR$4,0))/1000,0)</f>
        <v>0</v>
      </c>
      <c r="K125" s="538">
        <f>IFERROR(K89*INDEX('Emissions factors'!$F$5:$CR$10,MATCH('Data Input - Option 4'!$D125,'Emissions factors'!$C$5:$C$10,0),MATCH('Data Input - Option 4'!K$7,'Emissions factors'!$F$4:$CR$4,0))/1000,0)</f>
        <v>0</v>
      </c>
      <c r="L125" s="538">
        <f>IFERROR(L89*INDEX('Emissions factors'!$F$5:$CR$10,MATCH('Data Input - Option 4'!$D125,'Emissions factors'!$C$5:$C$10,0),MATCH('Data Input - Option 4'!L$7,'Emissions factors'!$F$4:$CR$4,0))/1000,0)</f>
        <v>0</v>
      </c>
      <c r="M125" s="538">
        <f>IFERROR(M89*INDEX('Emissions factors'!$F$5:$CR$10,MATCH('Data Input - Option 4'!$D125,'Emissions factors'!$C$5:$C$10,0),MATCH('Data Input - Option 4'!M$7,'Emissions factors'!$F$4:$CR$4,0))/1000,0)</f>
        <v>0</v>
      </c>
      <c r="N125" s="538">
        <f>IFERROR(N89*INDEX('Emissions factors'!$F$5:$CR$10,MATCH('Data Input - Option 4'!$D125,'Emissions factors'!$C$5:$C$10,0),MATCH('Data Input - Option 4'!N$7,'Emissions factors'!$F$4:$CR$4,0))/1000,0)</f>
        <v>0</v>
      </c>
      <c r="O125" s="538">
        <f>IFERROR(O89*INDEX('Emissions factors'!$F$5:$CR$10,MATCH('Data Input - Option 4'!$D125,'Emissions factors'!$C$5:$C$10,0),MATCH('Data Input - Option 4'!O$7,'Emissions factors'!$F$4:$CR$4,0))/1000,0)</f>
        <v>0</v>
      </c>
      <c r="P125" s="538">
        <f>IFERROR(P89*INDEX('Emissions factors'!$F$5:$CR$10,MATCH('Data Input - Option 4'!$D125,'Emissions factors'!$C$5:$C$10,0),MATCH('Data Input - Option 4'!P$7,'Emissions factors'!$F$4:$CR$4,0))/1000,0)</f>
        <v>0</v>
      </c>
      <c r="Q125" s="538">
        <f>IFERROR(Q89*INDEX('Emissions factors'!$F$5:$CR$10,MATCH('Data Input - Option 4'!$D125,'Emissions factors'!$C$5:$C$10,0),MATCH('Data Input - Option 4'!Q$7,'Emissions factors'!$F$4:$CR$4,0))/1000,0)</f>
        <v>0</v>
      </c>
      <c r="R125" s="538">
        <f>IFERROR(R89*INDEX('Emissions factors'!$F$5:$CR$10,MATCH('Data Input - Option 4'!$D125,'Emissions factors'!$C$5:$C$10,0),MATCH('Data Input - Option 4'!R$7,'Emissions factors'!$F$4:$CR$4,0))/1000,0)</f>
        <v>0</v>
      </c>
      <c r="S125" s="538">
        <f>IFERROR(S89*INDEX('Emissions factors'!$F$5:$CR$10,MATCH('Data Input - Option 4'!$D125,'Emissions factors'!$C$5:$C$10,0),MATCH('Data Input - Option 4'!S$7,'Emissions factors'!$F$4:$CR$4,0))/1000,0)</f>
        <v>0</v>
      </c>
      <c r="T125" s="538">
        <f>IFERROR(T89*INDEX('Emissions factors'!$F$5:$CR$10,MATCH('Data Input - Option 4'!$D125,'Emissions factors'!$C$5:$C$10,0),MATCH('Data Input - Option 4'!T$7,'Emissions factors'!$F$4:$CR$4,0))/1000,0)</f>
        <v>0</v>
      </c>
      <c r="U125" s="538">
        <f>IFERROR(U89*INDEX('Emissions factors'!$F$5:$CR$10,MATCH('Data Input - Option 4'!$D125,'Emissions factors'!$C$5:$C$10,0),MATCH('Data Input - Option 4'!U$7,'Emissions factors'!$F$4:$CR$4,0))/1000,0)</f>
        <v>0</v>
      </c>
      <c r="V125" s="538">
        <f>IFERROR(V89*INDEX('Emissions factors'!$F$5:$CR$10,MATCH('Data Input - Option 4'!$D125,'Emissions factors'!$C$5:$C$10,0),MATCH('Data Input - Option 4'!V$7,'Emissions factors'!$F$4:$CR$4,0))/1000,0)</f>
        <v>0</v>
      </c>
      <c r="W125" s="538">
        <f>IFERROR(W89*INDEX('Emissions factors'!$F$5:$CR$10,MATCH('Data Input - Option 4'!$D125,'Emissions factors'!$C$5:$C$10,0),MATCH('Data Input - Option 4'!W$7,'Emissions factors'!$F$4:$CR$4,0))/1000,0)</f>
        <v>0</v>
      </c>
      <c r="X125" s="538">
        <f>IFERROR(X89*INDEX('Emissions factors'!$F$5:$CR$10,MATCH('Data Input - Option 4'!$D125,'Emissions factors'!$C$5:$C$10,0),MATCH('Data Input - Option 4'!X$7,'Emissions factors'!$F$4:$CR$4,0))/1000,0)</f>
        <v>0</v>
      </c>
      <c r="Y125" s="538">
        <f>IFERROR(Y89*INDEX('Emissions factors'!$F$5:$CR$10,MATCH('Data Input - Option 4'!$D125,'Emissions factors'!$C$5:$C$10,0),MATCH('Data Input - Option 4'!Y$7,'Emissions factors'!$F$4:$CR$4,0))/1000,0)</f>
        <v>0</v>
      </c>
      <c r="Z125" s="538">
        <f>IFERROR(Z89*INDEX('Emissions factors'!$F$5:$CR$10,MATCH('Data Input - Option 4'!$D125,'Emissions factors'!$C$5:$C$10,0),MATCH('Data Input - Option 4'!Z$7,'Emissions factors'!$F$4:$CR$4,0))/1000,0)</f>
        <v>0</v>
      </c>
      <c r="AA125" s="538">
        <f>IFERROR(AA89*INDEX('Emissions factors'!$F$5:$CR$10,MATCH('Data Input - Option 4'!$D125,'Emissions factors'!$C$5:$C$10,0),MATCH('Data Input - Option 4'!AA$7,'Emissions factors'!$F$4:$CR$4,0))/1000,0)</f>
        <v>0</v>
      </c>
      <c r="AB125" s="538">
        <f>IFERROR(AB89*INDEX('Emissions factors'!$F$5:$CR$10,MATCH('Data Input - Option 4'!$D125,'Emissions factors'!$C$5:$C$10,0),MATCH('Data Input - Option 4'!AB$7,'Emissions factors'!$F$4:$CR$4,0))/1000,0)</f>
        <v>0</v>
      </c>
      <c r="AC125" s="538">
        <f>IFERROR(AC89*INDEX('Emissions factors'!$F$5:$CR$10,MATCH('Data Input - Option 4'!$D125,'Emissions factors'!$C$5:$C$10,0),MATCH('Data Input - Option 4'!AC$7,'Emissions factors'!$F$4:$CR$4,0))/1000,0)</f>
        <v>0</v>
      </c>
      <c r="AD125" s="538">
        <f>IFERROR(AD89*INDEX('Emissions factors'!$F$5:$CR$10,MATCH('Data Input - Option 4'!$D125,'Emissions factors'!$C$5:$C$10,0),MATCH('Data Input - Option 4'!AD$7,'Emissions factors'!$F$4:$CR$4,0))/1000,0)</f>
        <v>0</v>
      </c>
      <c r="AE125" s="538">
        <f>IFERROR(AE89*INDEX('Emissions factors'!$F$5:$CR$10,MATCH('Data Input - Option 4'!$D125,'Emissions factors'!$C$5:$C$10,0),MATCH('Data Input - Option 4'!AE$7,'Emissions factors'!$F$4:$CR$4,0))/1000,0)</f>
        <v>0</v>
      </c>
      <c r="AF125" s="538">
        <f>IFERROR(AF89*INDEX('Emissions factors'!$F$5:$CR$10,MATCH('Data Input - Option 4'!$D125,'Emissions factors'!$C$5:$C$10,0),MATCH('Data Input - Option 4'!AF$7,'Emissions factors'!$F$4:$CR$4,0))/1000,0)</f>
        <v>0</v>
      </c>
      <c r="AG125" s="538">
        <f>IFERROR(AG89*INDEX('Emissions factors'!$F$5:$CR$10,MATCH('Data Input - Option 4'!$D125,'Emissions factors'!$C$5:$C$10,0),MATCH('Data Input - Option 4'!AG$7,'Emissions factors'!$F$4:$CR$4,0))/1000,0)</f>
        <v>0</v>
      </c>
      <c r="AH125" s="538">
        <f>IFERROR(AH89*INDEX('Emissions factors'!$F$5:$CR$10,MATCH('Data Input - Option 4'!$D125,'Emissions factors'!$C$5:$C$10,0),MATCH('Data Input - Option 4'!AH$7,'Emissions factors'!$F$4:$CR$4,0))/1000,0)</f>
        <v>0</v>
      </c>
      <c r="AI125" s="538">
        <f>IFERROR(AI89*INDEX('Emissions factors'!$F$5:$CR$10,MATCH('Data Input - Option 4'!$D125,'Emissions factors'!$C$5:$C$10,0),MATCH('Data Input - Option 4'!AI$7,'Emissions factors'!$F$4:$CR$4,0))/1000,0)</f>
        <v>0</v>
      </c>
      <c r="AJ125" s="538">
        <f>IFERROR(AJ89*INDEX('Emissions factors'!$F$5:$CR$10,MATCH('Data Input - Option 4'!$D125,'Emissions factors'!$C$5:$C$10,0),MATCH('Data Input - Option 4'!AJ$7,'Emissions factors'!$F$4:$CR$4,0))/1000,0)</f>
        <v>0</v>
      </c>
      <c r="AK125" s="538">
        <f>IFERROR(AK89*INDEX('Emissions factors'!$F$5:$CR$10,MATCH('Data Input - Option 4'!$D125,'Emissions factors'!$C$5:$C$10,0),MATCH('Data Input - Option 4'!AK$7,'Emissions factors'!$F$4:$CR$4,0))/1000,0)</f>
        <v>0</v>
      </c>
      <c r="AL125" s="538">
        <f>IFERROR(AL89*INDEX('Emissions factors'!$F$5:$CR$10,MATCH('Data Input - Option 4'!$D125,'Emissions factors'!$C$5:$C$10,0),MATCH('Data Input - Option 4'!AL$7,'Emissions factors'!$F$4:$CR$4,0))/1000,0)</f>
        <v>0</v>
      </c>
      <c r="AM125" s="538">
        <f>IFERROR(AM89*INDEX('Emissions factors'!$F$5:$CR$10,MATCH('Data Input - Option 4'!$D125,'Emissions factors'!$C$5:$C$10,0),MATCH('Data Input - Option 4'!AM$7,'Emissions factors'!$F$4:$CR$4,0))/1000,0)</f>
        <v>0</v>
      </c>
      <c r="AN125" s="538">
        <f>IFERROR(AN89*INDEX('Emissions factors'!$F$5:$CR$10,MATCH('Data Input - Option 4'!$D125,'Emissions factors'!$C$5:$C$10,0),MATCH('Data Input - Option 4'!AN$7,'Emissions factors'!$F$4:$CR$4,0))/1000,0)</f>
        <v>0</v>
      </c>
      <c r="AO125" s="538">
        <f>IFERROR(AO89*INDEX('Emissions factors'!$F$5:$CR$10,MATCH('Data Input - Option 4'!$D125,'Emissions factors'!$C$5:$C$10,0),MATCH('Data Input - Option 4'!AO$7,'Emissions factors'!$F$4:$CR$4,0))/1000,0)</f>
        <v>0</v>
      </c>
      <c r="AP125" s="538">
        <f>IFERROR(AP89*INDEX('Emissions factors'!$F$5:$CR$10,MATCH('Data Input - Option 4'!$D125,'Emissions factors'!$C$5:$C$10,0),MATCH('Data Input - Option 4'!AP$7,'Emissions factors'!$F$4:$CR$4,0))/1000,0)</f>
        <v>0</v>
      </c>
      <c r="AQ125" s="538">
        <f>IFERROR(AQ89*INDEX('Emissions factors'!$F$5:$CR$10,MATCH('Data Input - Option 4'!$D125,'Emissions factors'!$C$5:$C$10,0),MATCH('Data Input - Option 4'!AQ$7,'Emissions factors'!$F$4:$CR$4,0))/1000,0)</f>
        <v>0</v>
      </c>
      <c r="AR125" s="538">
        <f>IFERROR(AR89*INDEX('Emissions factors'!$F$5:$CR$10,MATCH('Data Input - Option 4'!$D125,'Emissions factors'!$C$5:$C$10,0),MATCH('Data Input - Option 4'!AR$7,'Emissions factors'!$F$4:$CR$4,0))/1000,0)</f>
        <v>0</v>
      </c>
      <c r="AS125" s="538">
        <f>IFERROR(AS89*INDEX('Emissions factors'!$F$5:$CR$10,MATCH('Data Input - Option 4'!$D125,'Emissions factors'!$C$5:$C$10,0),MATCH('Data Input - Option 4'!AS$7,'Emissions factors'!$F$4:$CR$4,0))/1000,0)</f>
        <v>0</v>
      </c>
      <c r="AT125" s="538">
        <f>IFERROR(AT89*INDEX('Emissions factors'!$F$5:$CR$10,MATCH('Data Input - Option 4'!$D125,'Emissions factors'!$C$5:$C$10,0),MATCH('Data Input - Option 4'!AT$7,'Emissions factors'!$F$4:$CR$4,0))/1000,0)</f>
        <v>0</v>
      </c>
      <c r="AU125" s="538">
        <f>IFERROR(AU89*INDEX('Emissions factors'!$F$5:$CR$10,MATCH('Data Input - Option 4'!$D125,'Emissions factors'!$C$5:$C$10,0),MATCH('Data Input - Option 4'!AU$7,'Emissions factors'!$F$4:$CR$4,0))/1000,0)</f>
        <v>0</v>
      </c>
      <c r="AV125" s="538">
        <f>IFERROR(AV89*INDEX('Emissions factors'!$F$5:$CR$10,MATCH('Data Input - Option 4'!$D125,'Emissions factors'!$C$5:$C$10,0),MATCH('Data Input - Option 4'!AV$7,'Emissions factors'!$F$4:$CR$4,0))/1000,0)</f>
        <v>0</v>
      </c>
      <c r="AW125" s="538">
        <f>IFERROR(AW89*INDEX('Emissions factors'!$F$5:$CR$10,MATCH('Data Input - Option 4'!$D125,'Emissions factors'!$C$5:$C$10,0),MATCH('Data Input - Option 4'!AW$7,'Emissions factors'!$F$4:$CR$4,0))/1000,0)</f>
        <v>0</v>
      </c>
      <c r="AX125" s="538">
        <f>IFERROR(AX89*INDEX('Emissions factors'!$F$5:$CR$10,MATCH('Data Input - Option 4'!$D125,'Emissions factors'!$C$5:$C$10,0),MATCH('Data Input - Option 4'!AX$7,'Emissions factors'!$F$4:$CR$4,0))/1000,0)</f>
        <v>0</v>
      </c>
      <c r="AY125" s="538">
        <f>IFERROR(AY89*INDEX('Emissions factors'!$F$5:$CR$10,MATCH('Data Input - Option 4'!$D125,'Emissions factors'!$C$5:$C$10,0),MATCH('Data Input - Option 4'!AY$7,'Emissions factors'!$F$4:$CR$4,0))/1000,0)</f>
        <v>0</v>
      </c>
      <c r="AZ125" s="538">
        <f>IFERROR(AZ89*INDEX('Emissions factors'!$F$5:$CR$10,MATCH('Data Input - Option 4'!$D125,'Emissions factors'!$C$5:$C$10,0),MATCH('Data Input - Option 4'!AZ$7,'Emissions factors'!$F$4:$CR$4,0))/1000,0)</f>
        <v>0</v>
      </c>
      <c r="BA125" s="538">
        <f>IFERROR(BA89*INDEX('Emissions factors'!$F$5:$CR$10,MATCH('Data Input - Option 4'!$D125,'Emissions factors'!$C$5:$C$10,0),MATCH('Data Input - Option 4'!BA$7,'Emissions factors'!$F$4:$CR$4,0))/1000,0)</f>
        <v>0</v>
      </c>
      <c r="BB125" s="538">
        <f>IFERROR(BB89*INDEX('Emissions factors'!$F$5:$CR$10,MATCH('Data Input - Option 4'!$D125,'Emissions factors'!$C$5:$C$10,0),MATCH('Data Input - Option 4'!BB$7,'Emissions factors'!$F$4:$CR$4,0))/1000,0)</f>
        <v>0</v>
      </c>
      <c r="BC125" s="538">
        <f>IFERROR(BC89*INDEX('Emissions factors'!$F$5:$CR$10,MATCH('Data Input - Option 4'!$D125,'Emissions factors'!$C$5:$C$10,0),MATCH('Data Input - Option 4'!BC$7,'Emissions factors'!$F$4:$CR$4,0))/1000,0)</f>
        <v>0</v>
      </c>
      <c r="BD125" s="538">
        <f>IFERROR(BD89*INDEX('Emissions factors'!$F$5:$CR$10,MATCH('Data Input - Option 4'!$D125,'Emissions factors'!$C$5:$C$10,0),MATCH('Data Input - Option 4'!BD$7,'Emissions factors'!$F$4:$CR$4,0))/1000,0)</f>
        <v>0</v>
      </c>
      <c r="BE125" s="538">
        <f>IFERROR(BE89*INDEX('Emissions factors'!$F$5:$CR$10,MATCH('Data Input - Option 4'!$D125,'Emissions factors'!$C$5:$C$10,0),MATCH('Data Input - Option 4'!BE$7,'Emissions factors'!$F$4:$CR$4,0))/1000,0)</f>
        <v>0</v>
      </c>
      <c r="BF125" s="538">
        <f>IFERROR(BF89*INDEX('Emissions factors'!$F$5:$CR$10,MATCH('Data Input - Option 4'!$D125,'Emissions factors'!$C$5:$C$10,0),MATCH('Data Input - Option 4'!BF$7,'Emissions factors'!$F$4:$CR$4,0))/1000,0)</f>
        <v>0</v>
      </c>
      <c r="BG125" s="538">
        <f>IFERROR(BG89*INDEX('Emissions factors'!$F$5:$CR$10,MATCH('Data Input - Option 4'!$D125,'Emissions factors'!$C$5:$C$10,0),MATCH('Data Input - Option 4'!BG$7,'Emissions factors'!$F$4:$CR$4,0))/1000,0)</f>
        <v>0</v>
      </c>
      <c r="BH125" s="538">
        <f>IFERROR(BH89*INDEX('Emissions factors'!$F$5:$CR$10,MATCH('Data Input - Option 4'!$D125,'Emissions factors'!$C$5:$C$10,0),MATCH('Data Input - Option 4'!BH$7,'Emissions factors'!$F$4:$CR$4,0))/1000,0)</f>
        <v>0</v>
      </c>
      <c r="BI125" s="538">
        <f>IFERROR(BI89*INDEX('Emissions factors'!$F$5:$CR$10,MATCH('Data Input - Option 4'!$D125,'Emissions factors'!$C$5:$C$10,0),MATCH('Data Input - Option 4'!BI$7,'Emissions factors'!$F$4:$CR$4,0))/1000,0)</f>
        <v>0</v>
      </c>
      <c r="BJ125" s="538">
        <f>IFERROR(BJ89*INDEX('Emissions factors'!$F$5:$CR$10,MATCH('Data Input - Option 4'!$D125,'Emissions factors'!$C$5:$C$10,0),MATCH('Data Input - Option 4'!BJ$7,'Emissions factors'!$F$4:$CR$4,0))/1000,0)</f>
        <v>0</v>
      </c>
      <c r="BK125" s="538">
        <f>IFERROR(BK89*INDEX('Emissions factors'!$F$5:$CR$10,MATCH('Data Input - Option 4'!$D125,'Emissions factors'!$C$5:$C$10,0),MATCH('Data Input - Option 4'!BK$7,'Emissions factors'!$F$4:$CR$4,0))/1000,0)</f>
        <v>0</v>
      </c>
      <c r="BL125" s="538">
        <f>IFERROR(BL89*INDEX('Emissions factors'!$F$5:$CR$10,MATCH('Data Input - Option 4'!$D125,'Emissions factors'!$C$5:$C$10,0),MATCH('Data Input - Option 4'!BL$7,'Emissions factors'!$F$4:$CR$4,0))/1000,0)</f>
        <v>0</v>
      </c>
      <c r="BM125" s="538">
        <f>IFERROR(BM89*INDEX('Emissions factors'!$F$5:$CR$10,MATCH('Data Input - Option 4'!$D125,'Emissions factors'!$C$5:$C$10,0),MATCH('Data Input - Option 4'!BM$7,'Emissions factors'!$F$4:$CR$4,0))/1000,0)</f>
        <v>0</v>
      </c>
      <c r="BN125" s="538">
        <f>IFERROR(BN89*INDEX('Emissions factors'!$F$5:$CR$10,MATCH('Data Input - Option 4'!$D125,'Emissions factors'!$C$5:$C$10,0),MATCH('Data Input - Option 4'!BN$7,'Emissions factors'!$F$4:$CR$4,0))/1000,0)</f>
        <v>0</v>
      </c>
      <c r="BO125" s="538">
        <f>IFERROR(BO89*INDEX('Emissions factors'!$F$5:$CR$10,MATCH('Data Input - Option 4'!$D125,'Emissions factors'!$C$5:$C$10,0),MATCH('Data Input - Option 4'!BO$7,'Emissions factors'!$F$4:$CR$4,0))/1000,0)</f>
        <v>0</v>
      </c>
      <c r="BP125" s="538">
        <f>IFERROR(BP89*INDEX('Emissions factors'!$F$5:$CR$10,MATCH('Data Input - Option 4'!$D125,'Emissions factors'!$C$5:$C$10,0),MATCH('Data Input - Option 4'!BP$7,'Emissions factors'!$F$4:$CR$4,0))/1000,0)</f>
        <v>0</v>
      </c>
      <c r="BQ125" s="538">
        <f>IFERROR(BQ89*INDEX('Emissions factors'!$F$5:$CR$10,MATCH('Data Input - Option 4'!$D125,'Emissions factors'!$C$5:$C$10,0),MATCH('Data Input - Option 4'!BQ$7,'Emissions factors'!$F$4:$CR$4,0))/1000,0)</f>
        <v>0</v>
      </c>
      <c r="BR125" s="538">
        <f>IFERROR(BR89*INDEX('Emissions factors'!$F$5:$CR$10,MATCH('Data Input - Option 4'!$D125,'Emissions factors'!$C$5:$C$10,0),MATCH('Data Input - Option 4'!BR$7,'Emissions factors'!$F$4:$CR$4,0))/1000,0)</f>
        <v>0</v>
      </c>
      <c r="BS125" s="538">
        <f>IFERROR(BS89*INDEX('Emissions factors'!$F$5:$CR$10,MATCH('Data Input - Option 4'!$D125,'Emissions factors'!$C$5:$C$10,0),MATCH('Data Input - Option 4'!BS$7,'Emissions factors'!$F$4:$CR$4,0))/1000,0)</f>
        <v>0</v>
      </c>
      <c r="BT125" s="538">
        <f>IFERROR(BT89*INDEX('Emissions factors'!$F$5:$CR$10,MATCH('Data Input - Option 4'!$D125,'Emissions factors'!$C$5:$C$10,0),MATCH('Data Input - Option 4'!BT$7,'Emissions factors'!$F$4:$CR$4,0))/1000,0)</f>
        <v>0</v>
      </c>
      <c r="BU125" s="538">
        <f>IFERROR(BU89*INDEX('Emissions factors'!$F$5:$CR$10,MATCH('Data Input - Option 4'!$D125,'Emissions factors'!$C$5:$C$10,0),MATCH('Data Input - Option 4'!BU$7,'Emissions factors'!$F$4:$CR$4,0))/1000,0)</f>
        <v>0</v>
      </c>
      <c r="BV125" s="538">
        <f>IFERROR(BV89*INDEX('Emissions factors'!$F$5:$CR$10,MATCH('Data Input - Option 4'!$D125,'Emissions factors'!$C$5:$C$10,0),MATCH('Data Input - Option 4'!BV$7,'Emissions factors'!$F$4:$CR$4,0))/1000,0)</f>
        <v>0</v>
      </c>
      <c r="BW125" s="538">
        <f>IFERROR(BW89*INDEX('Emissions factors'!$F$5:$CR$10,MATCH('Data Input - Option 4'!$D125,'Emissions factors'!$C$5:$C$10,0),MATCH('Data Input - Option 4'!BW$7,'Emissions factors'!$F$4:$CR$4,0))/1000,0)</f>
        <v>0</v>
      </c>
      <c r="BX125" s="538">
        <f>IFERROR(BX89*INDEX('Emissions factors'!$F$5:$CR$10,MATCH('Data Input - Option 4'!$D125,'Emissions factors'!$C$5:$C$10,0),MATCH('Data Input - Option 4'!BX$7,'Emissions factors'!$F$4:$CR$4,0))/1000,0)</f>
        <v>0</v>
      </c>
      <c r="BY125" s="538">
        <f>IFERROR(BY89*INDEX('Emissions factors'!$F$5:$CR$10,MATCH('Data Input - Option 4'!$D125,'Emissions factors'!$C$5:$C$10,0),MATCH('Data Input - Option 4'!BY$7,'Emissions factors'!$F$4:$CR$4,0))/1000,0)</f>
        <v>0</v>
      </c>
      <c r="BZ125" s="538">
        <f>IFERROR(BZ89*INDEX('Emissions factors'!$F$5:$CR$10,MATCH('Data Input - Option 4'!$D125,'Emissions factors'!$C$5:$C$10,0),MATCH('Data Input - Option 4'!BZ$7,'Emissions factors'!$F$4:$CR$4,0))/1000,0)</f>
        <v>0</v>
      </c>
      <c r="CA125" s="538">
        <f>IFERROR(CA89*INDEX('Emissions factors'!$F$5:$CR$10,MATCH('Data Input - Option 4'!$D125,'Emissions factors'!$C$5:$C$10,0),MATCH('Data Input - Option 4'!CA$7,'Emissions factors'!$F$4:$CR$4,0))/1000,0)</f>
        <v>0</v>
      </c>
      <c r="CB125" s="538">
        <f>IFERROR(CB89*INDEX('Emissions factors'!$F$5:$CR$10,MATCH('Data Input - Option 4'!$D125,'Emissions factors'!$C$5:$C$10,0),MATCH('Data Input - Option 4'!CB$7,'Emissions factors'!$F$4:$CR$4,0))/1000,0)</f>
        <v>0</v>
      </c>
      <c r="CC125" s="538">
        <f>IFERROR(CC89*INDEX('Emissions factors'!$F$5:$CR$10,MATCH('Data Input - Option 4'!$D125,'Emissions factors'!$C$5:$C$10,0),MATCH('Data Input - Option 4'!CC$7,'Emissions factors'!$F$4:$CR$4,0))/1000,0)</f>
        <v>0</v>
      </c>
      <c r="CD125" s="538">
        <f>IFERROR(CD89*INDEX('Emissions factors'!$F$5:$CR$10,MATCH('Data Input - Option 4'!$D125,'Emissions factors'!$C$5:$C$10,0),MATCH('Data Input - Option 4'!CD$7,'Emissions factors'!$F$4:$CR$4,0))/1000,0)</f>
        <v>0</v>
      </c>
      <c r="CE125" s="538">
        <f>IFERROR(CE89*INDEX('Emissions factors'!$F$5:$CR$10,MATCH('Data Input - Option 4'!$D125,'Emissions factors'!$C$5:$C$10,0),MATCH('Data Input - Option 4'!CE$7,'Emissions factors'!$F$4:$CR$4,0))/1000,0)</f>
        <v>0</v>
      </c>
      <c r="CF125" s="538">
        <f>IFERROR(CF89*INDEX('Emissions factors'!$F$5:$CR$10,MATCH('Data Input - Option 4'!$D125,'Emissions factors'!$C$5:$C$10,0),MATCH('Data Input - Option 4'!CF$7,'Emissions factors'!$F$4:$CR$4,0))/1000,0)</f>
        <v>0</v>
      </c>
      <c r="CG125" s="538">
        <f>IFERROR(CG89*INDEX('Emissions factors'!$F$5:$CR$10,MATCH('Data Input - Option 4'!$D125,'Emissions factors'!$C$5:$C$10,0),MATCH('Data Input - Option 4'!CG$7,'Emissions factors'!$F$4:$CR$4,0))/1000,0)</f>
        <v>0</v>
      </c>
      <c r="CH125" s="538">
        <f>IFERROR(CH89*INDEX('Emissions factors'!$F$5:$CR$10,MATCH('Data Input - Option 4'!$D125,'Emissions factors'!$C$5:$C$10,0),MATCH('Data Input - Option 4'!CH$7,'Emissions factors'!$F$4:$CR$4,0))/1000,0)</f>
        <v>0</v>
      </c>
      <c r="CI125" s="538">
        <f>IFERROR(CI89*INDEX('Emissions factors'!$F$5:$CR$10,MATCH('Data Input - Option 4'!$D125,'Emissions factors'!$C$5:$C$10,0),MATCH('Data Input - Option 4'!CI$7,'Emissions factors'!$F$4:$CR$4,0))/1000,0)</f>
        <v>0</v>
      </c>
      <c r="CJ125" s="538">
        <f>IFERROR(CJ89*INDEX('Emissions factors'!$F$5:$CR$10,MATCH('Data Input - Option 4'!$D125,'Emissions factors'!$C$5:$C$10,0),MATCH('Data Input - Option 4'!CJ$7,'Emissions factors'!$F$4:$CR$4,0))/1000,0)</f>
        <v>0</v>
      </c>
      <c r="CK125" s="538">
        <f>IFERROR(CK89*INDEX('Emissions factors'!$F$5:$CR$10,MATCH('Data Input - Option 4'!$D125,'Emissions factors'!$C$5:$C$10,0),MATCH('Data Input - Option 4'!CK$7,'Emissions factors'!$F$4:$CR$4,0))/1000,0)</f>
        <v>0</v>
      </c>
      <c r="CL125" s="538">
        <f>IFERROR(CL89*INDEX('Emissions factors'!$F$5:$CR$10,MATCH('Data Input - Option 4'!$D125,'Emissions factors'!$C$5:$C$10,0),MATCH('Data Input - Option 4'!CL$7,'Emissions factors'!$F$4:$CR$4,0))/1000,0)</f>
        <v>0</v>
      </c>
      <c r="CM125" s="538">
        <f>IFERROR(CM89*INDEX('Emissions factors'!$F$5:$CR$10,MATCH('Data Input - Option 4'!$D125,'Emissions factors'!$C$5:$C$10,0),MATCH('Data Input - Option 4'!CM$7,'Emissions factors'!$F$4:$CR$4,0))/1000,0)</f>
        <v>0</v>
      </c>
      <c r="CN125" s="538">
        <f>IFERROR(CN89*INDEX('Emissions factors'!$F$5:$CR$10,MATCH('Data Input - Option 4'!$D125,'Emissions factors'!$C$5:$C$10,0),MATCH('Data Input - Option 4'!CN$7,'Emissions factors'!$F$4:$CR$4,0))/1000,0)</f>
        <v>0</v>
      </c>
      <c r="CO125" s="538">
        <f>IFERROR(CO89*INDEX('Emissions factors'!$F$5:$CR$10,MATCH('Data Input - Option 4'!$D125,'Emissions factors'!$C$5:$C$10,0),MATCH('Data Input - Option 4'!CO$7,'Emissions factors'!$F$4:$CR$4,0))/1000,0)</f>
        <v>0</v>
      </c>
      <c r="CP125" s="538">
        <f>IFERROR(CP89*INDEX('Emissions factors'!$F$5:$CR$10,MATCH('Data Input - Option 4'!$D125,'Emissions factors'!$C$5:$C$10,0),MATCH('Data Input - Option 4'!CP$7,'Emissions factors'!$F$4:$CR$4,0))/1000,0)</f>
        <v>0</v>
      </c>
      <c r="CQ125" s="538">
        <f>IFERROR(CQ89*INDEX('Emissions factors'!$F$5:$CR$10,MATCH('Data Input - Option 4'!$D125,'Emissions factors'!$C$5:$C$10,0),MATCH('Data Input - Option 4'!CQ$7,'Emissions factors'!$F$4:$CR$4,0))/1000,0)</f>
        <v>0</v>
      </c>
      <c r="CR125" s="538">
        <f>IFERROR(CR89*INDEX('Emissions factors'!$F$5:$CR$10,MATCH('Data Input - Option 4'!$D125,'Emissions factors'!$C$5:$C$10,0),MATCH('Data Input - Option 4'!CR$7,'Emissions factors'!$F$4:$CR$4,0))/1000,0)</f>
        <v>0</v>
      </c>
      <c r="CS125" s="538">
        <f>IFERROR(CS89*INDEX('Emissions factors'!$F$5:$CR$10,MATCH('Data Input - Option 4'!$D125,'Emissions factors'!$C$5:$C$10,0),MATCH('Data Input - Option 4'!CS$7,'Emissions factors'!$F$4:$CR$4,0))/1000,0)</f>
        <v>0</v>
      </c>
      <c r="CT125" s="538">
        <f>IFERROR(CT89*INDEX('Emissions factors'!$F$5:$CR$10,MATCH('Data Input - Option 4'!$D125,'Emissions factors'!$C$5:$C$10,0),MATCH('Data Input - Option 4'!CT$7,'Emissions factors'!$F$4:$CR$4,0))/1000,0)</f>
        <v>0</v>
      </c>
      <c r="CU125" s="538">
        <f>IFERROR(CU89*INDEX('Emissions factors'!$F$5:$CR$10,MATCH('Data Input - Option 4'!$D125,'Emissions factors'!$C$5:$C$10,0),MATCH('Data Input - Option 4'!CU$7,'Emissions factors'!$F$4:$CR$4,0))/1000,0)</f>
        <v>0</v>
      </c>
      <c r="CV125" s="538">
        <f>IFERROR(CV89*INDEX('Emissions factors'!$F$5:$CR$10,MATCH('Data Input - Option 4'!$D125,'Emissions factors'!$C$5:$C$10,0),MATCH('Data Input - Option 4'!CV$7,'Emissions factors'!$F$4:$CR$4,0))/1000,0)</f>
        <v>0</v>
      </c>
      <c r="CW125" s="538">
        <f>IFERROR(CW89*INDEX('Emissions factors'!$F$5:$CR$10,MATCH('Data Input - Option 4'!$D125,'Emissions factors'!$C$5:$C$10,0),MATCH('Data Input - Option 4'!CW$7,'Emissions factors'!$F$4:$CR$4,0))/1000,0)</f>
        <v>0</v>
      </c>
      <c r="CX125" s="538">
        <f>IFERROR(CX89*INDEX('Emissions factors'!$F$5:$CR$10,MATCH('Data Input - Option 4'!$D125,'Emissions factors'!$C$5:$C$10,0),MATCH('Data Input - Option 4'!CX$7,'Emissions factors'!$F$4:$CR$4,0))/1000,0)</f>
        <v>0</v>
      </c>
      <c r="CY125" s="538">
        <f>IFERROR(CY89*INDEX('Emissions factors'!$F$5:$CR$10,MATCH('Data Input - Option 4'!$D125,'Emissions factors'!$C$5:$C$10,0),MATCH('Data Input - Option 4'!CY$7,'Emissions factors'!$F$4:$CR$4,0))/1000,0)</f>
        <v>0</v>
      </c>
      <c r="CZ125" s="538">
        <f>IFERROR(CZ89*INDEX('Emissions factors'!$F$5:$CR$10,MATCH('Data Input - Option 4'!$D125,'Emissions factors'!$C$5:$C$10,0),MATCH('Data Input - Option 4'!CZ$7,'Emissions factors'!$F$4:$CR$4,0))/1000,0)</f>
        <v>0</v>
      </c>
      <c r="DA125" s="538">
        <f>IFERROR(DA89*INDEX('Emissions factors'!$F$5:$CR$10,MATCH('Data Input - Option 4'!$D125,'Emissions factors'!$C$5:$C$10,0),MATCH('Data Input - Option 4'!DA$7,'Emissions factors'!$F$4:$CR$4,0))/1000,0)</f>
        <v>0</v>
      </c>
      <c r="DB125" s="538">
        <f>IFERROR(DB89*INDEX('Emissions factors'!$F$5:$CR$10,MATCH('Data Input - Option 4'!$D125,'Emissions factors'!$C$5:$C$10,0),MATCH('Data Input - Option 4'!DB$7,'Emissions factors'!$F$4:$CR$4,0))/1000,0)</f>
        <v>0</v>
      </c>
      <c r="DC125" s="538">
        <f>IFERROR(DC89*INDEX('Emissions factors'!$F$5:$CR$10,MATCH('Data Input - Option 4'!$D125,'Emissions factors'!$C$5:$C$10,0),MATCH('Data Input - Option 4'!DC$7,'Emissions factors'!$F$4:$CR$4,0))/1000,0)</f>
        <v>0</v>
      </c>
      <c r="DD125" s="916"/>
      <c r="DE125" s="917"/>
    </row>
    <row r="126" spans="2:109" x14ac:dyDescent="0.25">
      <c r="B126" s="217"/>
      <c r="C126" s="263" t="s">
        <v>1013</v>
      </c>
      <c r="D126" s="226" t="str">
        <f t="shared" si="9"/>
        <v>Other (please specify)</v>
      </c>
      <c r="E126" s="219" t="s">
        <v>121</v>
      </c>
      <c r="F126" s="225"/>
      <c r="G126" s="219"/>
      <c r="H126" s="915"/>
      <c r="I126" s="271"/>
      <c r="J126" s="271"/>
      <c r="K126" s="271"/>
      <c r="L126" s="271"/>
      <c r="M126" s="271"/>
      <c r="N126" s="271"/>
      <c r="O126" s="271"/>
      <c r="P126" s="271"/>
      <c r="Q126" s="271"/>
      <c r="R126" s="271"/>
      <c r="S126" s="271"/>
      <c r="T126" s="271"/>
      <c r="U126" s="271"/>
      <c r="V126" s="271"/>
      <c r="W126" s="271"/>
      <c r="X126" s="271"/>
      <c r="Y126" s="271"/>
      <c r="Z126" s="271"/>
      <c r="AA126" s="271"/>
      <c r="AB126" s="271"/>
      <c r="AC126" s="271"/>
      <c r="AD126" s="271"/>
      <c r="AE126" s="271"/>
      <c r="AF126" s="271"/>
      <c r="AG126" s="271"/>
      <c r="AH126" s="271"/>
      <c r="AI126" s="271"/>
      <c r="AJ126" s="271"/>
      <c r="AK126" s="271"/>
      <c r="AL126" s="271"/>
      <c r="AM126" s="271"/>
      <c r="AN126" s="271"/>
      <c r="AO126" s="271"/>
      <c r="AP126" s="271"/>
      <c r="AQ126" s="271"/>
      <c r="AR126" s="271"/>
      <c r="AS126" s="271"/>
      <c r="AT126" s="271"/>
      <c r="AU126" s="271"/>
      <c r="AV126" s="271"/>
      <c r="AW126" s="271"/>
      <c r="AX126" s="271"/>
      <c r="AY126" s="271"/>
      <c r="AZ126" s="271"/>
      <c r="BA126" s="271"/>
      <c r="BB126" s="271"/>
      <c r="BC126" s="271"/>
      <c r="BD126" s="271"/>
      <c r="BE126" s="271"/>
      <c r="BF126" s="271"/>
      <c r="BG126" s="271"/>
      <c r="BH126" s="271"/>
      <c r="BI126" s="271"/>
      <c r="BJ126" s="271"/>
      <c r="BK126" s="271"/>
      <c r="BL126" s="271"/>
      <c r="BM126" s="271"/>
      <c r="BN126" s="271"/>
      <c r="BO126" s="271"/>
      <c r="BP126" s="271"/>
      <c r="BQ126" s="271"/>
      <c r="BR126" s="271"/>
      <c r="BS126" s="271"/>
      <c r="BT126" s="271"/>
      <c r="BU126" s="271"/>
      <c r="BV126" s="271"/>
      <c r="BW126" s="271"/>
      <c r="BX126" s="271"/>
      <c r="BY126" s="271"/>
      <c r="BZ126" s="271"/>
      <c r="CA126" s="271"/>
      <c r="CB126" s="271"/>
      <c r="CC126" s="271"/>
      <c r="CD126" s="271"/>
      <c r="CE126" s="271"/>
      <c r="CF126" s="271"/>
      <c r="CG126" s="271"/>
      <c r="CH126" s="271"/>
      <c r="CI126" s="271"/>
      <c r="CJ126" s="271"/>
      <c r="CK126" s="271"/>
      <c r="CL126" s="271"/>
      <c r="CM126" s="271"/>
      <c r="CN126" s="271"/>
      <c r="CO126" s="271"/>
      <c r="CP126" s="271"/>
      <c r="CQ126" s="271"/>
      <c r="CR126" s="271"/>
      <c r="CS126" s="271"/>
      <c r="CT126" s="271"/>
      <c r="CU126" s="271"/>
      <c r="CV126" s="271"/>
      <c r="CW126" s="271"/>
      <c r="CX126" s="271"/>
      <c r="CY126" s="271"/>
      <c r="CZ126" s="271"/>
      <c r="DA126" s="271"/>
      <c r="DB126" s="271"/>
      <c r="DC126" s="271"/>
      <c r="DD126" s="218"/>
      <c r="DE126" s="220"/>
    </row>
    <row r="127" spans="2:109" x14ac:dyDescent="0.25">
      <c r="B127" s="217"/>
      <c r="C127" s="260"/>
      <c r="D127" s="247"/>
      <c r="E127" s="219"/>
      <c r="F127" s="219"/>
      <c r="G127" s="219"/>
      <c r="H127" s="218"/>
      <c r="I127" s="218"/>
      <c r="J127" s="218"/>
      <c r="K127" s="218"/>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8"/>
      <c r="BL127" s="218"/>
      <c r="BM127" s="218"/>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8"/>
      <c r="CQ127" s="218"/>
      <c r="CR127" s="218"/>
      <c r="CS127" s="218"/>
      <c r="CT127" s="218"/>
      <c r="CU127" s="218"/>
      <c r="CV127" s="218"/>
      <c r="CW127" s="218"/>
      <c r="CX127" s="218"/>
      <c r="CY127" s="218"/>
      <c r="CZ127" s="218"/>
      <c r="DA127" s="218"/>
      <c r="DB127" s="218"/>
      <c r="DC127" s="218"/>
      <c r="DD127" s="218"/>
      <c r="DE127" s="220"/>
    </row>
    <row r="128" spans="2:109" x14ac:dyDescent="0.25">
      <c r="B128" s="217"/>
      <c r="C128" s="260"/>
      <c r="D128" s="272" t="s">
        <v>174</v>
      </c>
      <c r="E128" s="273" t="s">
        <v>121</v>
      </c>
      <c r="F128" s="276" t="s">
        <v>571</v>
      </c>
      <c r="G128" s="276"/>
      <c r="H128" s="918">
        <f>SUM(H$120:H$127)</f>
        <v>0</v>
      </c>
      <c r="I128" s="918">
        <f>SUM(I$120:I$127)</f>
        <v>0</v>
      </c>
      <c r="J128" s="918">
        <f t="shared" ref="J128:BU128" si="10">SUM(J$120:J$127)</f>
        <v>0</v>
      </c>
      <c r="K128" s="918">
        <f t="shared" si="10"/>
        <v>0</v>
      </c>
      <c r="L128" s="918">
        <f t="shared" si="10"/>
        <v>0</v>
      </c>
      <c r="M128" s="918">
        <f t="shared" si="10"/>
        <v>0</v>
      </c>
      <c r="N128" s="918">
        <f t="shared" si="10"/>
        <v>0</v>
      </c>
      <c r="O128" s="918">
        <f t="shared" si="10"/>
        <v>0</v>
      </c>
      <c r="P128" s="918">
        <f t="shared" si="10"/>
        <v>0</v>
      </c>
      <c r="Q128" s="918">
        <f t="shared" si="10"/>
        <v>0</v>
      </c>
      <c r="R128" s="918">
        <f t="shared" si="10"/>
        <v>0</v>
      </c>
      <c r="S128" s="918">
        <f t="shared" si="10"/>
        <v>0</v>
      </c>
      <c r="T128" s="918">
        <f t="shared" si="10"/>
        <v>0</v>
      </c>
      <c r="U128" s="918">
        <f t="shared" si="10"/>
        <v>0</v>
      </c>
      <c r="V128" s="918">
        <f t="shared" si="10"/>
        <v>0</v>
      </c>
      <c r="W128" s="918">
        <f t="shared" si="10"/>
        <v>0</v>
      </c>
      <c r="X128" s="918">
        <f t="shared" si="10"/>
        <v>0</v>
      </c>
      <c r="Y128" s="918">
        <f t="shared" si="10"/>
        <v>0</v>
      </c>
      <c r="Z128" s="918">
        <f t="shared" si="10"/>
        <v>0</v>
      </c>
      <c r="AA128" s="918">
        <f t="shared" si="10"/>
        <v>0</v>
      </c>
      <c r="AB128" s="918">
        <f t="shared" si="10"/>
        <v>0</v>
      </c>
      <c r="AC128" s="918">
        <f t="shared" si="10"/>
        <v>0</v>
      </c>
      <c r="AD128" s="918">
        <f t="shared" si="10"/>
        <v>0</v>
      </c>
      <c r="AE128" s="918">
        <f t="shared" si="10"/>
        <v>0</v>
      </c>
      <c r="AF128" s="918">
        <f t="shared" si="10"/>
        <v>0</v>
      </c>
      <c r="AG128" s="918">
        <f t="shared" si="10"/>
        <v>0</v>
      </c>
      <c r="AH128" s="918">
        <f t="shared" si="10"/>
        <v>0</v>
      </c>
      <c r="AI128" s="918">
        <f t="shared" si="10"/>
        <v>0</v>
      </c>
      <c r="AJ128" s="918">
        <f t="shared" si="10"/>
        <v>0</v>
      </c>
      <c r="AK128" s="918">
        <f t="shared" si="10"/>
        <v>0</v>
      </c>
      <c r="AL128" s="918">
        <f t="shared" si="10"/>
        <v>0</v>
      </c>
      <c r="AM128" s="918">
        <f t="shared" si="10"/>
        <v>0</v>
      </c>
      <c r="AN128" s="918">
        <f t="shared" si="10"/>
        <v>0</v>
      </c>
      <c r="AO128" s="918">
        <f t="shared" si="10"/>
        <v>0</v>
      </c>
      <c r="AP128" s="918">
        <f t="shared" si="10"/>
        <v>0</v>
      </c>
      <c r="AQ128" s="918">
        <f t="shared" si="10"/>
        <v>0</v>
      </c>
      <c r="AR128" s="918">
        <f t="shared" si="10"/>
        <v>0</v>
      </c>
      <c r="AS128" s="918">
        <f t="shared" si="10"/>
        <v>0</v>
      </c>
      <c r="AT128" s="918">
        <f t="shared" si="10"/>
        <v>0</v>
      </c>
      <c r="AU128" s="918">
        <f t="shared" si="10"/>
        <v>0</v>
      </c>
      <c r="AV128" s="918">
        <f t="shared" si="10"/>
        <v>0</v>
      </c>
      <c r="AW128" s="918">
        <f t="shared" si="10"/>
        <v>0</v>
      </c>
      <c r="AX128" s="918">
        <f t="shared" si="10"/>
        <v>0</v>
      </c>
      <c r="AY128" s="918">
        <f t="shared" si="10"/>
        <v>0</v>
      </c>
      <c r="AZ128" s="918">
        <f t="shared" si="10"/>
        <v>0</v>
      </c>
      <c r="BA128" s="918">
        <f t="shared" si="10"/>
        <v>0</v>
      </c>
      <c r="BB128" s="918">
        <f t="shared" si="10"/>
        <v>0</v>
      </c>
      <c r="BC128" s="918">
        <f t="shared" si="10"/>
        <v>0</v>
      </c>
      <c r="BD128" s="918">
        <f t="shared" si="10"/>
        <v>0</v>
      </c>
      <c r="BE128" s="918">
        <f t="shared" si="10"/>
        <v>0</v>
      </c>
      <c r="BF128" s="918">
        <f t="shared" si="10"/>
        <v>0</v>
      </c>
      <c r="BG128" s="918">
        <f t="shared" si="10"/>
        <v>0</v>
      </c>
      <c r="BH128" s="918">
        <f t="shared" si="10"/>
        <v>0</v>
      </c>
      <c r="BI128" s="918">
        <f t="shared" si="10"/>
        <v>0</v>
      </c>
      <c r="BJ128" s="918">
        <f t="shared" si="10"/>
        <v>0</v>
      </c>
      <c r="BK128" s="918">
        <f t="shared" si="10"/>
        <v>0</v>
      </c>
      <c r="BL128" s="918">
        <f t="shared" si="10"/>
        <v>0</v>
      </c>
      <c r="BM128" s="918">
        <f t="shared" si="10"/>
        <v>0</v>
      </c>
      <c r="BN128" s="918">
        <f t="shared" si="10"/>
        <v>0</v>
      </c>
      <c r="BO128" s="918">
        <f t="shared" si="10"/>
        <v>0</v>
      </c>
      <c r="BP128" s="918">
        <f t="shared" si="10"/>
        <v>0</v>
      </c>
      <c r="BQ128" s="918">
        <f t="shared" si="10"/>
        <v>0</v>
      </c>
      <c r="BR128" s="918">
        <f t="shared" si="10"/>
        <v>0</v>
      </c>
      <c r="BS128" s="918">
        <f t="shared" si="10"/>
        <v>0</v>
      </c>
      <c r="BT128" s="918">
        <f t="shared" si="10"/>
        <v>0</v>
      </c>
      <c r="BU128" s="918">
        <f t="shared" si="10"/>
        <v>0</v>
      </c>
      <c r="BV128" s="918">
        <f t="shared" ref="BV128:DC128" si="11">SUM(BV$120:BV$127)</f>
        <v>0</v>
      </c>
      <c r="BW128" s="918">
        <f t="shared" si="11"/>
        <v>0</v>
      </c>
      <c r="BX128" s="918">
        <f t="shared" si="11"/>
        <v>0</v>
      </c>
      <c r="BY128" s="918">
        <f t="shared" si="11"/>
        <v>0</v>
      </c>
      <c r="BZ128" s="918">
        <f t="shared" si="11"/>
        <v>0</v>
      </c>
      <c r="CA128" s="918">
        <f t="shared" si="11"/>
        <v>0</v>
      </c>
      <c r="CB128" s="918">
        <f t="shared" si="11"/>
        <v>0</v>
      </c>
      <c r="CC128" s="918">
        <f t="shared" si="11"/>
        <v>0</v>
      </c>
      <c r="CD128" s="918">
        <f t="shared" si="11"/>
        <v>0</v>
      </c>
      <c r="CE128" s="918">
        <f t="shared" si="11"/>
        <v>0</v>
      </c>
      <c r="CF128" s="918">
        <f t="shared" si="11"/>
        <v>0</v>
      </c>
      <c r="CG128" s="918">
        <f t="shared" si="11"/>
        <v>0</v>
      </c>
      <c r="CH128" s="918">
        <f t="shared" si="11"/>
        <v>0</v>
      </c>
      <c r="CI128" s="918">
        <f t="shared" si="11"/>
        <v>0</v>
      </c>
      <c r="CJ128" s="918">
        <f t="shared" si="11"/>
        <v>0</v>
      </c>
      <c r="CK128" s="918">
        <f t="shared" si="11"/>
        <v>0</v>
      </c>
      <c r="CL128" s="918">
        <f t="shared" si="11"/>
        <v>0</v>
      </c>
      <c r="CM128" s="918">
        <f t="shared" si="11"/>
        <v>0</v>
      </c>
      <c r="CN128" s="918">
        <f t="shared" si="11"/>
        <v>0</v>
      </c>
      <c r="CO128" s="918">
        <f t="shared" si="11"/>
        <v>0</v>
      </c>
      <c r="CP128" s="918">
        <f t="shared" si="11"/>
        <v>0</v>
      </c>
      <c r="CQ128" s="918">
        <f t="shared" si="11"/>
        <v>0</v>
      </c>
      <c r="CR128" s="918">
        <f t="shared" si="11"/>
        <v>0</v>
      </c>
      <c r="CS128" s="918">
        <f t="shared" si="11"/>
        <v>0</v>
      </c>
      <c r="CT128" s="918">
        <f t="shared" si="11"/>
        <v>0</v>
      </c>
      <c r="CU128" s="918">
        <f t="shared" si="11"/>
        <v>0</v>
      </c>
      <c r="CV128" s="918">
        <f t="shared" si="11"/>
        <v>0</v>
      </c>
      <c r="CW128" s="918">
        <f t="shared" si="11"/>
        <v>0</v>
      </c>
      <c r="CX128" s="918">
        <f t="shared" si="11"/>
        <v>0</v>
      </c>
      <c r="CY128" s="918">
        <f t="shared" si="11"/>
        <v>0</v>
      </c>
      <c r="CZ128" s="918">
        <f t="shared" si="11"/>
        <v>0</v>
      </c>
      <c r="DA128" s="918">
        <f t="shared" si="11"/>
        <v>0</v>
      </c>
      <c r="DB128" s="918">
        <f t="shared" si="11"/>
        <v>0</v>
      </c>
      <c r="DC128" s="918">
        <f t="shared" si="11"/>
        <v>0</v>
      </c>
      <c r="DD128" s="916"/>
      <c r="DE128" s="917"/>
    </row>
    <row r="129" spans="2:109" ht="9" customHeight="1" thickBot="1" x14ac:dyDescent="0.3">
      <c r="B129" s="252"/>
      <c r="C129" s="265"/>
      <c r="D129" s="254"/>
      <c r="E129" s="255"/>
      <c r="F129" s="255"/>
      <c r="G129" s="255"/>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253"/>
      <c r="AS129" s="253"/>
      <c r="AT129" s="253"/>
      <c r="AU129" s="253"/>
      <c r="AV129" s="253"/>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c r="BV129" s="253"/>
      <c r="BW129" s="253"/>
      <c r="BX129" s="253"/>
      <c r="BY129" s="253"/>
      <c r="BZ129" s="253"/>
      <c r="CA129" s="253"/>
      <c r="CB129" s="253"/>
      <c r="CC129" s="253"/>
      <c r="CD129" s="253"/>
      <c r="CE129" s="253"/>
      <c r="CF129" s="253"/>
      <c r="CG129" s="253"/>
      <c r="CH129" s="253"/>
      <c r="CI129" s="253"/>
      <c r="CJ129" s="253"/>
      <c r="CK129" s="253"/>
      <c r="CL129" s="253"/>
      <c r="CM129" s="253"/>
      <c r="CN129" s="253"/>
      <c r="CO129" s="253"/>
      <c r="CP129" s="253"/>
      <c r="CQ129" s="253"/>
      <c r="CR129" s="253"/>
      <c r="CS129" s="253"/>
      <c r="CT129" s="253"/>
      <c r="CU129" s="253"/>
      <c r="CV129" s="253"/>
      <c r="CW129" s="253"/>
      <c r="CX129" s="253"/>
      <c r="CY129" s="253"/>
      <c r="CZ129" s="253"/>
      <c r="DA129" s="253"/>
      <c r="DB129" s="253"/>
      <c r="DC129" s="253"/>
      <c r="DD129" s="253"/>
      <c r="DE129" s="256"/>
    </row>
    <row r="130" spans="2:109" x14ac:dyDescent="0.25">
      <c r="D130" s="257"/>
    </row>
    <row r="131" spans="2:109" x14ac:dyDescent="0.25">
      <c r="D131" s="257"/>
      <c r="E131" s="86"/>
    </row>
    <row r="132" spans="2:109" x14ac:dyDescent="0.25">
      <c r="D132" s="257"/>
      <c r="E132" s="86"/>
    </row>
    <row r="133" spans="2:109" x14ac:dyDescent="0.25">
      <c r="D133" s="257"/>
      <c r="E133" s="86"/>
    </row>
    <row r="134" spans="2:109" x14ac:dyDescent="0.25">
      <c r="D134" s="257"/>
      <c r="E134" s="86"/>
    </row>
    <row r="135" spans="2:109" x14ac:dyDescent="0.25">
      <c r="D135" s="257"/>
      <c r="E135" s="86"/>
    </row>
    <row r="136" spans="2:109" x14ac:dyDescent="0.25">
      <c r="D136" s="257"/>
      <c r="E136" s="86"/>
    </row>
    <row r="137" spans="2:109" x14ac:dyDescent="0.25">
      <c r="D137" s="257"/>
      <c r="E137" s="86"/>
    </row>
    <row r="138" spans="2:109" x14ac:dyDescent="0.25">
      <c r="D138" s="257"/>
      <c r="E138" s="86"/>
    </row>
    <row r="139" spans="2:109" x14ac:dyDescent="0.25">
      <c r="D139" s="257"/>
      <c r="E139" s="86"/>
    </row>
    <row r="140" spans="2:109" x14ac:dyDescent="0.25">
      <c r="D140" s="257"/>
      <c r="E140" s="86"/>
    </row>
    <row r="141" spans="2:109" x14ac:dyDescent="0.25">
      <c r="D141" s="257"/>
      <c r="E141" s="86"/>
    </row>
    <row r="142" spans="2:109" x14ac:dyDescent="0.25">
      <c r="D142" s="257"/>
      <c r="E142" s="86"/>
    </row>
    <row r="143" spans="2:109" x14ac:dyDescent="0.25">
      <c r="D143" s="257"/>
      <c r="E143" s="86"/>
    </row>
    <row r="144" spans="2:109" x14ac:dyDescent="0.25">
      <c r="D144" s="257"/>
      <c r="E144" s="86"/>
    </row>
    <row r="145" spans="4:5" x14ac:dyDescent="0.25">
      <c r="D145" s="257"/>
      <c r="E145" s="86"/>
    </row>
    <row r="146" spans="4:5" x14ac:dyDescent="0.25">
      <c r="D146" s="257"/>
      <c r="E146" s="86"/>
    </row>
    <row r="147" spans="4:5" x14ac:dyDescent="0.25">
      <c r="D147" s="257"/>
    </row>
    <row r="148" spans="4:5" x14ac:dyDescent="0.25">
      <c r="D148" s="257"/>
    </row>
    <row r="149" spans="4:5" x14ac:dyDescent="0.25">
      <c r="D149" s="257"/>
    </row>
    <row r="150" spans="4:5" x14ac:dyDescent="0.25">
      <c r="D150" s="257"/>
    </row>
    <row r="151" spans="4:5" x14ac:dyDescent="0.25">
      <c r="D151" s="257"/>
    </row>
    <row r="152" spans="4:5" x14ac:dyDescent="0.25">
      <c r="D152" s="257"/>
    </row>
    <row r="153" spans="4:5" x14ac:dyDescent="0.25">
      <c r="D153" s="257"/>
    </row>
    <row r="154" spans="4:5" x14ac:dyDescent="0.25">
      <c r="D154" s="257"/>
    </row>
  </sheetData>
  <sheetProtection algorithmName="SHA-512" hashValue="DDTCSYTyzVIlnrCPjHXlyqXFsRJmJh3ztDazhwvQfu78BltQPFmqUCYmDuQwc6XuTbihKontm6uoDDT2/J5b1w==" saltValue="VuFNth3+asYQWxZII1J57w==" spinCount="100000" sheet="1" objects="1" scenarios="1" selectLockedCells="1"/>
  <mergeCells count="3">
    <mergeCell ref="D4:D7"/>
    <mergeCell ref="H32:J32"/>
    <mergeCell ref="H52:J52"/>
  </mergeCells>
  <conditionalFormatting sqref="D105:D110">
    <cfRule type="duplicateValues" dxfId="59" priority="68"/>
  </conditionalFormatting>
  <conditionalFormatting sqref="F18">
    <cfRule type="expression" dxfId="58" priority="67">
      <formula>IF(F$7=0,1,0)</formula>
    </cfRule>
  </conditionalFormatting>
  <conditionalFormatting sqref="F24">
    <cfRule type="expression" dxfId="57" priority="66">
      <formula>IF(F$7=0,1,0)</formula>
    </cfRule>
  </conditionalFormatting>
  <conditionalFormatting sqref="F28">
    <cfRule type="expression" dxfId="56" priority="65">
      <formula>IF(F$7=0,1,0)</formula>
    </cfRule>
  </conditionalFormatting>
  <conditionalFormatting sqref="F48">
    <cfRule type="expression" dxfId="55" priority="64">
      <formula>IF(F$7=0,1,0)</formula>
    </cfRule>
  </conditionalFormatting>
  <conditionalFormatting sqref="F67">
    <cfRule type="expression" dxfId="54" priority="63">
      <formula>IF(F$7=0,1,0)</formula>
    </cfRule>
  </conditionalFormatting>
  <conditionalFormatting sqref="F77">
    <cfRule type="expression" dxfId="53" priority="62">
      <formula>IF(F$7=0,1,0)</formula>
    </cfRule>
  </conditionalFormatting>
  <conditionalFormatting sqref="F90">
    <cfRule type="expression" dxfId="52" priority="61">
      <formula>IF(F$7=0,1,0)</formula>
    </cfRule>
  </conditionalFormatting>
  <conditionalFormatting sqref="F98">
    <cfRule type="expression" dxfId="51" priority="60">
      <formula>IF(F$7=0,1,0)</formula>
    </cfRule>
  </conditionalFormatting>
  <conditionalFormatting sqref="F126">
    <cfRule type="expression" dxfId="50" priority="57">
      <formula>IF(F$7=0,1,0)</formula>
    </cfRule>
  </conditionalFormatting>
  <conditionalFormatting sqref="C39:G42">
    <cfRule type="expression" dxfId="49" priority="50">
      <formula>$F$37="No"</formula>
    </cfRule>
  </conditionalFormatting>
  <conditionalFormatting sqref="F18">
    <cfRule type="expression" dxfId="48" priority="47">
      <formula>IF(F$7=0,1,0)</formula>
    </cfRule>
  </conditionalFormatting>
  <conditionalFormatting sqref="F24">
    <cfRule type="expression" dxfId="47" priority="46">
      <formula>IF(F$7=0,1,0)</formula>
    </cfRule>
  </conditionalFormatting>
  <conditionalFormatting sqref="F28">
    <cfRule type="expression" dxfId="46" priority="45">
      <formula>IF(F$7=0,1,0)</formula>
    </cfRule>
  </conditionalFormatting>
  <conditionalFormatting sqref="F48">
    <cfRule type="expression" dxfId="45" priority="44">
      <formula>IF(F$7=0,1,0)</formula>
    </cfRule>
  </conditionalFormatting>
  <conditionalFormatting sqref="F67">
    <cfRule type="expression" dxfId="44" priority="43">
      <formula>IF(F$7=0,1,0)</formula>
    </cfRule>
  </conditionalFormatting>
  <conditionalFormatting sqref="F77">
    <cfRule type="expression" dxfId="43" priority="42">
      <formula>IF(F$7=0,1,0)</formula>
    </cfRule>
  </conditionalFormatting>
  <conditionalFormatting sqref="F90">
    <cfRule type="expression" dxfId="42" priority="41">
      <formula>IF(F$7=0,1,0)</formula>
    </cfRule>
  </conditionalFormatting>
  <conditionalFormatting sqref="F98">
    <cfRule type="expression" dxfId="41" priority="40">
      <formula>IF(F$7=0,1,0)</formula>
    </cfRule>
  </conditionalFormatting>
  <conditionalFormatting sqref="F126">
    <cfRule type="expression" dxfId="40" priority="37">
      <formula>IF(F$7=0,1,0)</formula>
    </cfRule>
  </conditionalFormatting>
  <conditionalFormatting sqref="J38:DD38 H6:DD13 H38:H39 I39:DD39 H49:DD51 H56:DD83 H19:H33 K19:DD33 I19:J31 AQ14:DD18 AQ46:DD48 AQ105:DD110 H34:K34 I36:I38 J36 K35:DD37 H35:H36 M34:DD34 DD40 H41:DD45 H111:DD128 K52:DD53 K54 H55:K55 L54:DD55 H87:DD104 Z85:DD86 AH84:DD84">
    <cfRule type="expression" dxfId="39" priority="19">
      <formula>IF(H$7=0,1,0)</formula>
    </cfRule>
  </conditionalFormatting>
  <conditionalFormatting sqref="K28:L28">
    <cfRule type="expression" dxfId="38" priority="18">
      <formula>IF(K$6=0,1,0)</formula>
    </cfRule>
  </conditionalFormatting>
  <conditionalFormatting sqref="K28:L28">
    <cfRule type="expression" dxfId="37" priority="17">
      <formula>IF(K$6=0,1,0)</formula>
    </cfRule>
  </conditionalFormatting>
  <conditionalFormatting sqref="H39:DC42">
    <cfRule type="expression" dxfId="36" priority="16">
      <formula>$F$37="No"</formula>
    </cfRule>
  </conditionalFormatting>
  <conditionalFormatting sqref="H52">
    <cfRule type="expression" dxfId="35" priority="15">
      <formula>IF(H$7=0,1,0)</formula>
    </cfRule>
  </conditionalFormatting>
  <conditionalFormatting sqref="H14:AP18">
    <cfRule type="expression" dxfId="34" priority="14">
      <formula>IF(H$7=0,1,0)</formula>
    </cfRule>
  </conditionalFormatting>
  <conditionalFormatting sqref="Z46:AP48">
    <cfRule type="expression" dxfId="33" priority="13">
      <formula>IF(Z$7=0,1,0)</formula>
    </cfRule>
  </conditionalFormatting>
  <conditionalFormatting sqref="H110:AP110 I106:AP109 AG105:AP105">
    <cfRule type="expression" dxfId="32" priority="12">
      <formula>IF(H$7=0,1,0)</formula>
    </cfRule>
  </conditionalFormatting>
  <conditionalFormatting sqref="H33:J35">
    <cfRule type="expression" dxfId="31" priority="11">
      <formula>IF(H$7=0,1,0)</formula>
    </cfRule>
  </conditionalFormatting>
  <conditionalFormatting sqref="L34">
    <cfRule type="expression" dxfId="30" priority="10">
      <formula>IF(L$7=0,1,0)</formula>
    </cfRule>
  </conditionalFormatting>
  <conditionalFormatting sqref="H40:DC40">
    <cfRule type="expression" dxfId="29" priority="9">
      <formula>IF(H$7=0,1,0)</formula>
    </cfRule>
  </conditionalFormatting>
  <conditionalFormatting sqref="H40:DC40">
    <cfRule type="expression" dxfId="28" priority="8">
      <formula>IF(H$7=0,1,0)</formula>
    </cfRule>
  </conditionalFormatting>
  <conditionalFormatting sqref="I53:J54">
    <cfRule type="expression" dxfId="27" priority="7">
      <formula>IF(I$7=0,1,0)</formula>
    </cfRule>
  </conditionalFormatting>
  <conditionalFormatting sqref="H53:H54">
    <cfRule type="expression" dxfId="26" priority="6">
      <formula>IF(H$7=0,1,0)</formula>
    </cfRule>
  </conditionalFormatting>
  <conditionalFormatting sqref="H46:Y48">
    <cfRule type="expression" dxfId="25" priority="5">
      <formula>IF(H$7=0,1,0)</formula>
    </cfRule>
  </conditionalFormatting>
  <conditionalFormatting sqref="H85:Y86 H84:L84">
    <cfRule type="expression" dxfId="24" priority="4">
      <formula>IF(H$7=0,1,0)</formula>
    </cfRule>
  </conditionalFormatting>
  <conditionalFormatting sqref="I106:Y109">
    <cfRule type="expression" dxfId="23" priority="3">
      <formula>IF(I$6=0,1,0)</formula>
    </cfRule>
  </conditionalFormatting>
  <conditionalFormatting sqref="H105:H109 I105:AF105">
    <cfRule type="expression" dxfId="22" priority="2">
      <formula>IF(H$7=0,1,0)</formula>
    </cfRule>
  </conditionalFormatting>
  <conditionalFormatting sqref="M84:AG84">
    <cfRule type="expression" dxfId="21" priority="1">
      <formula>IF(M$7=0,1,0)</formula>
    </cfRule>
  </conditionalFormatting>
  <dataValidations count="8">
    <dataValidation type="whole" allowBlank="1" showInputMessage="1" showErrorMessage="1" error="Numbers only" sqref="H39:DC42 K15:L18 H63:AG67 H98:DC98 H73:AG77 H20:DC24 H26:DC28 H126:DC126 H14:J18 M14:DC18 H46:AG47 AH46:DC48 AH59:DC67 H59:AG61 AH69:DC77 H69:AG71 AH84:DC90 H85:AG90" xr:uid="{00000000-0002-0000-1100-000000000000}">
      <formula1>-100000000000000</formula1>
      <formula2>100000000000000</formula2>
    </dataValidation>
    <dataValidation type="list" allowBlank="1" showInputMessage="1" showErrorMessage="1" error="Please select an option from the dropdown menu." sqref="D105:D110" xr:uid="{00000000-0002-0000-1100-000001000000}">
      <formula1>LookupArray10</formula1>
    </dataValidation>
    <dataValidation type="decimal" allowBlank="1" showInputMessage="1" showErrorMessage="1" error="Percentage only between -200% and +200 %" sqref="F34:G34 F54:G54" xr:uid="{00000000-0002-0000-1100-000002000000}">
      <formula1>-2</formula1>
      <formula2>2</formula2>
    </dataValidation>
    <dataValidation allowBlank="1" showInputMessage="1" showErrorMessage="1" error="Numbers only" sqref="F126 F24 F98 F90 F77 F67 F48 F28 F18" xr:uid="{00000000-0002-0000-1100-000003000000}"/>
    <dataValidation type="list" allowBlank="1" showInputMessage="1" showErrorMessage="1" error="Please select an option from the dropdown menu." sqref="F37:G37" xr:uid="{00000000-0002-0000-1100-000004000000}">
      <formula1>LookupArray2</formula1>
    </dataValidation>
    <dataValidation type="decimal" allowBlank="1" showInputMessage="1" showErrorMessage="1" error="Numbers only" sqref="H105:DC110" xr:uid="{00000000-0002-0000-1100-000005000000}">
      <formula1>0</formula1>
      <formula2>100000000000000</formula2>
    </dataValidation>
    <dataValidation type="decimal" allowBlank="1" showInputMessage="1" showErrorMessage="1" error="Numbers only" sqref="H115:DC115 H113:DC113 K14:L14" xr:uid="{00000000-0002-0000-1100-000006000000}">
      <formula1>-100000000000000</formula1>
      <formula2>100000000000000</formula2>
    </dataValidation>
    <dataValidation type="list" allowBlank="1" showInputMessage="1" showErrorMessage="1" sqref="D113" xr:uid="{00000000-0002-0000-1100-000007000000}">
      <formula1>lkpGreenHouseGases</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8930" r:id="rId3" name="Button 18">
              <controlPr defaultSize="0" print="0" autoFill="0" autoPict="0" macro="[0]!Button21_Click">
                <anchor moveWithCells="1" sizeWithCells="1">
                  <from>
                    <xdr:col>4</xdr:col>
                    <xdr:colOff>742950</xdr:colOff>
                    <xdr:row>2</xdr:row>
                    <xdr:rowOff>85725</xdr:rowOff>
                  </from>
                  <to>
                    <xdr:col>6</xdr:col>
                    <xdr:colOff>228600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FFC000"/>
    <pageSetUpPr autoPageBreaks="0"/>
  </sheetPr>
  <dimension ref="B1:DE154"/>
  <sheetViews>
    <sheetView showRowColHeaders="0" zoomScale="85" zoomScaleNormal="85" workbookViewId="0">
      <pane xSplit="7" ySplit="7" topLeftCell="H119" activePane="bottomRight" state="frozen"/>
      <selection activeCell="F271" sqref="F271"/>
      <selection pane="topRight" activeCell="F271" sqref="F271"/>
      <selection pane="bottomLeft" activeCell="F271" sqref="F271"/>
      <selection pane="bottomRight" activeCell="Q24" sqref="Q24"/>
    </sheetView>
  </sheetViews>
  <sheetFormatPr defaultColWidth="9.140625" defaultRowHeight="15" x14ac:dyDescent="0.25"/>
  <cols>
    <col min="1" max="1" width="2.28515625" style="86" customWidth="1"/>
    <col min="2" max="2" width="1.7109375" style="86" customWidth="1"/>
    <col min="3" max="3" width="7.7109375" style="258" customWidth="1"/>
    <col min="4" max="4" width="56.85546875" style="228" customWidth="1"/>
    <col min="5" max="5" width="13" style="87" customWidth="1"/>
    <col min="6" max="6" width="22.28515625" style="87" customWidth="1"/>
    <col min="7" max="7" width="4" style="87" customWidth="1"/>
    <col min="8" max="9" width="9.7109375" style="86" customWidth="1"/>
    <col min="10" max="12" width="9.140625" style="86"/>
    <col min="13" max="13" width="8.85546875" style="86" bestFit="1" customWidth="1"/>
    <col min="14" max="107" width="9.140625" style="86"/>
    <col min="108" max="108" width="3" style="86" customWidth="1"/>
    <col min="109" max="109" width="3.140625" style="86" customWidth="1"/>
    <col min="110" max="16384" width="9.140625" style="86"/>
  </cols>
  <sheetData>
    <row r="1" spans="2:109" ht="49.5" customHeight="1" thickBot="1" x14ac:dyDescent="0.3">
      <c r="B1" s="788" t="str">
        <f>"---- " &amp; IF($C$9&lt;&gt;"Nothing Selected - Do not Complete this Section","Step 9 - Data Input - " &amp; C9, "Step 9 - Data Input - Option 5") &amp; " ----"</f>
        <v>---- Step 9 - Data Input - Option 5 ----</v>
      </c>
    </row>
    <row r="2" spans="2:109" ht="6.75" customHeight="1" x14ac:dyDescent="0.25">
      <c r="B2" s="229"/>
      <c r="C2" s="259"/>
      <c r="D2" s="231"/>
      <c r="E2" s="232"/>
      <c r="F2" s="232"/>
      <c r="G2" s="232"/>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3"/>
    </row>
    <row r="3" spans="2:109" ht="7.5" customHeight="1" x14ac:dyDescent="0.25">
      <c r="B3" s="217"/>
      <c r="C3" s="792"/>
      <c r="D3" s="608"/>
      <c r="E3" s="609"/>
      <c r="F3" s="610"/>
      <c r="G3" s="611"/>
      <c r="H3" s="612"/>
      <c r="I3" s="612"/>
      <c r="J3" s="612"/>
      <c r="K3" s="612"/>
      <c r="L3" s="612"/>
      <c r="M3" s="612"/>
      <c r="N3" s="612"/>
      <c r="O3" s="612"/>
      <c r="P3" s="612"/>
      <c r="Q3" s="612"/>
      <c r="R3" s="612"/>
      <c r="S3" s="612"/>
      <c r="T3" s="612"/>
      <c r="U3" s="612"/>
      <c r="V3" s="612"/>
      <c r="W3" s="612"/>
      <c r="X3" s="612"/>
      <c r="Y3" s="612"/>
      <c r="Z3" s="612"/>
      <c r="AA3" s="612"/>
      <c r="AB3" s="612"/>
      <c r="AC3" s="612"/>
      <c r="AD3" s="612"/>
      <c r="AE3" s="612"/>
      <c r="AF3" s="612"/>
      <c r="AG3" s="612"/>
      <c r="AH3" s="612"/>
      <c r="AI3" s="612"/>
      <c r="AJ3" s="612"/>
      <c r="AK3" s="612"/>
      <c r="AL3" s="612"/>
      <c r="AM3" s="612"/>
      <c r="AN3" s="612"/>
      <c r="AO3" s="612"/>
      <c r="AP3" s="612"/>
      <c r="AQ3" s="612"/>
      <c r="AR3" s="612"/>
      <c r="AS3" s="612"/>
      <c r="AT3" s="612"/>
      <c r="AU3" s="612"/>
      <c r="AV3" s="612"/>
      <c r="AW3" s="612"/>
      <c r="AX3" s="612"/>
      <c r="AY3" s="612"/>
      <c r="AZ3" s="612"/>
      <c r="BA3" s="612"/>
      <c r="BB3" s="612"/>
      <c r="BC3" s="612"/>
      <c r="BD3" s="612"/>
      <c r="BE3" s="612"/>
      <c r="BF3" s="612"/>
      <c r="BG3" s="612"/>
      <c r="BH3" s="612"/>
      <c r="BI3" s="612"/>
      <c r="BJ3" s="612"/>
      <c r="BK3" s="612"/>
      <c r="BL3" s="612"/>
      <c r="BM3" s="612"/>
      <c r="BN3" s="612"/>
      <c r="BO3" s="612"/>
      <c r="BP3" s="612"/>
      <c r="BQ3" s="612"/>
      <c r="BR3" s="612"/>
      <c r="BS3" s="612"/>
      <c r="BT3" s="612"/>
      <c r="BU3" s="612"/>
      <c r="BV3" s="612"/>
      <c r="BW3" s="612"/>
      <c r="BX3" s="612"/>
      <c r="BY3" s="612"/>
      <c r="BZ3" s="612"/>
      <c r="CA3" s="612"/>
      <c r="CB3" s="612"/>
      <c r="CC3" s="612"/>
      <c r="CD3" s="612"/>
      <c r="CE3" s="612"/>
      <c r="CF3" s="612"/>
      <c r="CG3" s="612"/>
      <c r="CH3" s="612"/>
      <c r="CI3" s="612"/>
      <c r="CJ3" s="612"/>
      <c r="CK3" s="612"/>
      <c r="CL3" s="612"/>
      <c r="CM3" s="612"/>
      <c r="CN3" s="612"/>
      <c r="CO3" s="612"/>
      <c r="CP3" s="612"/>
      <c r="CQ3" s="612"/>
      <c r="CR3" s="612"/>
      <c r="CS3" s="612"/>
      <c r="CT3" s="612"/>
      <c r="CU3" s="612"/>
      <c r="CV3" s="612"/>
      <c r="CW3" s="612"/>
      <c r="CX3" s="612"/>
      <c r="CY3" s="612"/>
      <c r="CZ3" s="612"/>
      <c r="DA3" s="612"/>
      <c r="DB3" s="612"/>
      <c r="DC3" s="612"/>
      <c r="DD3" s="612"/>
      <c r="DE3" s="220"/>
    </row>
    <row r="4" spans="2:109" ht="36" customHeight="1" x14ac:dyDescent="0.25">
      <c r="B4" s="217"/>
      <c r="C4" s="607"/>
      <c r="D4" s="1039"/>
      <c r="E4" s="613"/>
      <c r="F4" s="614"/>
      <c r="G4" s="613"/>
      <c r="H4" s="613"/>
      <c r="I4" s="613"/>
      <c r="J4" s="613"/>
      <c r="K4" s="613"/>
      <c r="L4" s="613"/>
      <c r="M4" s="613"/>
      <c r="N4" s="613"/>
      <c r="O4" s="612"/>
      <c r="P4" s="612"/>
      <c r="Q4" s="612"/>
      <c r="R4" s="612"/>
      <c r="S4" s="612"/>
      <c r="T4" s="612"/>
      <c r="U4" s="612"/>
      <c r="V4" s="612"/>
      <c r="W4" s="612"/>
      <c r="X4" s="612"/>
      <c r="Y4" s="612"/>
      <c r="Z4" s="612"/>
      <c r="AA4" s="612"/>
      <c r="AB4" s="612"/>
      <c r="AC4" s="612"/>
      <c r="AD4" s="612"/>
      <c r="AE4" s="612"/>
      <c r="AF4" s="612"/>
      <c r="AG4" s="612"/>
      <c r="AH4" s="612"/>
      <c r="AI4" s="612"/>
      <c r="AJ4" s="612"/>
      <c r="AK4" s="612"/>
      <c r="AL4" s="612"/>
      <c r="AM4" s="612"/>
      <c r="AN4" s="612"/>
      <c r="AO4" s="612"/>
      <c r="AP4" s="612"/>
      <c r="AQ4" s="612"/>
      <c r="AR4" s="612"/>
      <c r="AS4" s="612"/>
      <c r="AT4" s="612"/>
      <c r="AU4" s="612"/>
      <c r="AV4" s="612"/>
      <c r="AW4" s="612"/>
      <c r="AX4" s="612"/>
      <c r="AY4" s="612"/>
      <c r="AZ4" s="612"/>
      <c r="BA4" s="612"/>
      <c r="BB4" s="612"/>
      <c r="BC4" s="612"/>
      <c r="BD4" s="612"/>
      <c r="BE4" s="612"/>
      <c r="BF4" s="612"/>
      <c r="BG4" s="612"/>
      <c r="BH4" s="612"/>
      <c r="BI4" s="612"/>
      <c r="BJ4" s="612"/>
      <c r="BK4" s="612"/>
      <c r="BL4" s="612"/>
      <c r="BM4" s="612"/>
      <c r="BN4" s="612"/>
      <c r="BO4" s="612"/>
      <c r="BP4" s="612"/>
      <c r="BQ4" s="612"/>
      <c r="BR4" s="612"/>
      <c r="BS4" s="612"/>
      <c r="BT4" s="612"/>
      <c r="BU4" s="612"/>
      <c r="BV4" s="612"/>
      <c r="BW4" s="612"/>
      <c r="BX4" s="612"/>
      <c r="BY4" s="612"/>
      <c r="BZ4" s="612"/>
      <c r="CA4" s="612"/>
      <c r="CB4" s="612"/>
      <c r="CC4" s="612"/>
      <c r="CD4" s="612"/>
      <c r="CE4" s="612"/>
      <c r="CF4" s="612"/>
      <c r="CG4" s="612"/>
      <c r="CH4" s="612"/>
      <c r="CI4" s="612"/>
      <c r="CJ4" s="612"/>
      <c r="CK4" s="612"/>
      <c r="CL4" s="612"/>
      <c r="CM4" s="612"/>
      <c r="CN4" s="612"/>
      <c r="CO4" s="612"/>
      <c r="CP4" s="612"/>
      <c r="CQ4" s="612"/>
      <c r="CR4" s="612"/>
      <c r="CS4" s="612"/>
      <c r="CT4" s="612"/>
      <c r="CU4" s="612"/>
      <c r="CV4" s="612"/>
      <c r="CW4" s="612"/>
      <c r="CX4" s="612"/>
      <c r="CY4" s="612"/>
      <c r="CZ4" s="612"/>
      <c r="DA4" s="612"/>
      <c r="DB4" s="612"/>
      <c r="DC4" s="612"/>
      <c r="DD4" s="612"/>
      <c r="DE4" s="220"/>
    </row>
    <row r="5" spans="2:109" ht="14.25" customHeight="1" x14ac:dyDescent="0.25">
      <c r="B5" s="217"/>
      <c r="C5" s="607"/>
      <c r="D5" s="1039"/>
      <c r="E5" s="793"/>
      <c r="F5" s="793"/>
      <c r="G5" s="793"/>
      <c r="H5" s="793" t="e">
        <f>IF(AND(SUM(H30,H50,H79,H100,H117,H128,#REF!)&lt;&gt;0,H7=0),1,0)</f>
        <v>#REF!</v>
      </c>
      <c r="I5" s="793" t="e">
        <f>IF(AND(SUM(I30,I50,I79,I100,I117,I128,#REF!)&lt;&gt;0,I7=0),1,0)</f>
        <v>#REF!</v>
      </c>
      <c r="J5" s="793" t="e">
        <f>IF(AND(SUM(J30,J50,J79,J100,J117,J128,#REF!)&lt;&gt;0,J7=0),1,0)</f>
        <v>#REF!</v>
      </c>
      <c r="K5" s="793" t="e">
        <f>IF(AND(SUM(K30,K50,K79,K100,K117,K128,#REF!)&lt;&gt;0,K7=0),1,0)</f>
        <v>#REF!</v>
      </c>
      <c r="L5" s="793" t="e">
        <f>IF(AND(SUM(L30,L50,L79,L100,L117,L128,#REF!)&lt;&gt;0,L7=0),1,0)</f>
        <v>#REF!</v>
      </c>
      <c r="M5" s="793" t="e">
        <f>IF(AND(SUM(M30,M50,M79,M100,M117,M128,#REF!)&lt;&gt;0,M7=0),1,0)</f>
        <v>#REF!</v>
      </c>
      <c r="N5" s="793" t="e">
        <f>IF(AND(SUM(N30,N50,N79,N100,N117,N128,#REF!)&lt;&gt;0,N7=0),1,0)</f>
        <v>#REF!</v>
      </c>
      <c r="O5" s="793" t="e">
        <f>IF(AND(SUM(O30,O50,O79,O100,O117,O128,#REF!)&lt;&gt;0,O7=0),1,0)</f>
        <v>#REF!</v>
      </c>
      <c r="P5" s="793" t="e">
        <f>IF(AND(SUM(P30,P50,P79,P100,P117,P128,#REF!)&lt;&gt;0,P7=0),1,0)</f>
        <v>#REF!</v>
      </c>
      <c r="Q5" s="793" t="e">
        <f>IF(AND(SUM(Q30,Q50,Q79,Q100,Q117,Q128,#REF!)&lt;&gt;0,Q7=0),1,0)</f>
        <v>#REF!</v>
      </c>
      <c r="R5" s="793" t="e">
        <f>IF(AND(SUM(R30,R50,R79,R100,R117,R128,#REF!)&lt;&gt;0,R7=0),1,0)</f>
        <v>#REF!</v>
      </c>
      <c r="S5" s="793" t="e">
        <f>IF(AND(SUM(S30,S50,S79,S100,S117,S128,#REF!)&lt;&gt;0,S7=0),1,0)</f>
        <v>#REF!</v>
      </c>
      <c r="T5" s="793" t="e">
        <f>IF(AND(SUM(T30,T50,T79,T100,T117,T128,#REF!)&lt;&gt;0,T7=0),1,0)</f>
        <v>#REF!</v>
      </c>
      <c r="U5" s="793" t="e">
        <f>IF(AND(SUM(U30,U50,U79,U100,U117,U128,#REF!)&lt;&gt;0,U7=0),1,0)</f>
        <v>#REF!</v>
      </c>
      <c r="V5" s="793" t="e">
        <f>IF(AND(SUM(V30,V50,V79,V100,V117,V128,#REF!)&lt;&gt;0,V7=0),1,0)</f>
        <v>#REF!</v>
      </c>
      <c r="W5" s="793" t="e">
        <f>IF(AND(SUM(W30,W50,W79,W100,W117,W128,#REF!)&lt;&gt;0,W7=0),1,0)</f>
        <v>#REF!</v>
      </c>
      <c r="X5" s="793" t="e">
        <f>IF(AND(SUM(X30,X50,X79,X100,X117,X128,#REF!)&lt;&gt;0,X7=0),1,0)</f>
        <v>#REF!</v>
      </c>
      <c r="Y5" s="793" t="e">
        <f>IF(AND(SUM(Y30,Y50,Y79,Y100,Y117,Y128,#REF!)&lt;&gt;0,Y7=0),1,0)</f>
        <v>#REF!</v>
      </c>
      <c r="Z5" s="793" t="e">
        <f>IF(AND(SUM(Z30,Z50,Z79,Z100,Z117,Z128,#REF!)&lt;&gt;0,Z7=0),1,0)</f>
        <v>#REF!</v>
      </c>
      <c r="AA5" s="793" t="e">
        <f>IF(AND(SUM(AA30,AA50,AA79,AA100,AA117,AA128,#REF!)&lt;&gt;0,AA7=0),1,0)</f>
        <v>#REF!</v>
      </c>
      <c r="AB5" s="793" t="e">
        <f>IF(AND(SUM(AB30,AB50,AB79,AB100,AB117,AB128,#REF!)&lt;&gt;0,AB7=0),1,0)</f>
        <v>#REF!</v>
      </c>
      <c r="AC5" s="793" t="e">
        <f>IF(AND(SUM(AC30,AC50,AC79,AC100,AC117,AC128,#REF!)&lt;&gt;0,AC7=0),1,0)</f>
        <v>#REF!</v>
      </c>
      <c r="AD5" s="793" t="e">
        <f>IF(AND(SUM(AD30,AD50,AD79,AD100,AD117,AD128,#REF!)&lt;&gt;0,AD7=0),1,0)</f>
        <v>#REF!</v>
      </c>
      <c r="AE5" s="793" t="e">
        <f>IF(AND(SUM(AE30,AE50,AE79,AE100,AE117,AE128,#REF!)&lt;&gt;0,AE7=0),1,0)</f>
        <v>#REF!</v>
      </c>
      <c r="AF5" s="793" t="e">
        <f>IF(AND(SUM(AF30,AF50,AF79,AF100,AF117,AF128,#REF!)&lt;&gt;0,AF7=0),1,0)</f>
        <v>#REF!</v>
      </c>
      <c r="AG5" s="793" t="e">
        <f>IF(AND(SUM(AG30,AG50,AG79,AG100,AG117,AG128,#REF!)&lt;&gt;0,AG7=0),1,0)</f>
        <v>#REF!</v>
      </c>
      <c r="AH5" s="793" t="e">
        <f>IF(AND(SUM(AH30,AH50,AH79,AH100,AH117,AH128,#REF!)&lt;&gt;0,AH7=0),1,0)</f>
        <v>#REF!</v>
      </c>
      <c r="AI5" s="793" t="e">
        <f>IF(AND(SUM(AI30,AI50,AI79,AI100,AI117,AI128,#REF!)&lt;&gt;0,AI7=0),1,0)</f>
        <v>#REF!</v>
      </c>
      <c r="AJ5" s="793" t="e">
        <f>IF(AND(SUM(AJ30,AJ50,AJ79,AJ100,AJ117,AJ128,#REF!)&lt;&gt;0,AJ7=0),1,0)</f>
        <v>#REF!</v>
      </c>
      <c r="AK5" s="793" t="e">
        <f>IF(AND(SUM(AK30,AK50,AK79,AK100,AK117,AK128,#REF!)&lt;&gt;0,AK7=0),1,0)</f>
        <v>#REF!</v>
      </c>
      <c r="AL5" s="793" t="e">
        <f>IF(AND(SUM(AL30,AL50,AL79,AL100,AL117,AL128,#REF!)&lt;&gt;0,AL7=0),1,0)</f>
        <v>#REF!</v>
      </c>
      <c r="AM5" s="793" t="e">
        <f>IF(AND(SUM(AM30,AM50,AM79,AM100,AM117,AM128,#REF!)&lt;&gt;0,AM7=0),1,0)</f>
        <v>#REF!</v>
      </c>
      <c r="AN5" s="793" t="e">
        <f>IF(AND(SUM(AN30,AN50,AN79,AN100,AN117,AN128,#REF!)&lt;&gt;0,AN7=0),1,0)</f>
        <v>#REF!</v>
      </c>
      <c r="AO5" s="793" t="e">
        <f>IF(AND(SUM(AO30,AO50,AO79,AO100,AO117,AO128,#REF!)&lt;&gt;0,AO7=0),1,0)</f>
        <v>#REF!</v>
      </c>
      <c r="AP5" s="793" t="e">
        <f>IF(AND(SUM(AP30,AP50,AP79,AP100,AP117,AP128,#REF!)&lt;&gt;0,AP7=0),1,0)</f>
        <v>#REF!</v>
      </c>
      <c r="AQ5" s="793" t="e">
        <f>IF(AND(SUM(AQ30,AQ50,AQ79,AQ100,AQ117,AQ128,#REF!)&lt;&gt;0,AQ7=0),1,0)</f>
        <v>#REF!</v>
      </c>
      <c r="AR5" s="793" t="e">
        <f>IF(AND(SUM(AR30,AR50,AR79,AR100,AR117,AR128,#REF!)&lt;&gt;0,AR7=0),1,0)</f>
        <v>#REF!</v>
      </c>
      <c r="AS5" s="793" t="e">
        <f>IF(AND(SUM(AS30,AS50,AS79,AS100,AS117,AS128,#REF!)&lt;&gt;0,AS7=0),1,0)</f>
        <v>#REF!</v>
      </c>
      <c r="AT5" s="793" t="e">
        <f>IF(AND(SUM(AT30,AT50,AT79,AT100,AT117,AT128,#REF!)&lt;&gt;0,AT7=0),1,0)</f>
        <v>#REF!</v>
      </c>
      <c r="AU5" s="793" t="e">
        <f>IF(AND(SUM(AU30,AU50,AU79,AU100,AU117,AU128,#REF!)&lt;&gt;0,AU7=0),1,0)</f>
        <v>#REF!</v>
      </c>
      <c r="AV5" s="793" t="e">
        <f>IF(AND(SUM(AV30,AV50,AV79,AV100,AV117,AV128,#REF!)&lt;&gt;0,AV7=0),1,0)</f>
        <v>#REF!</v>
      </c>
      <c r="AW5" s="793" t="e">
        <f>IF(AND(SUM(AW30,AW50,AW79,AW100,AW117,AW128,#REF!)&lt;&gt;0,AW7=0),1,0)</f>
        <v>#REF!</v>
      </c>
      <c r="AX5" s="793" t="e">
        <f>IF(AND(SUM(AX30,AX50,AX79,AX100,AX117,AX128,#REF!)&lt;&gt;0,AX7=0),1,0)</f>
        <v>#REF!</v>
      </c>
      <c r="AY5" s="793" t="e">
        <f>IF(AND(SUM(AY30,AY50,AY79,AY100,AY117,AY128,#REF!)&lt;&gt;0,AY7=0),1,0)</f>
        <v>#REF!</v>
      </c>
      <c r="AZ5" s="793" t="e">
        <f>IF(AND(SUM(AZ30,AZ50,AZ79,AZ100,AZ117,AZ128,#REF!)&lt;&gt;0,AZ7=0),1,0)</f>
        <v>#REF!</v>
      </c>
      <c r="BA5" s="793" t="e">
        <f>IF(AND(SUM(BA30,BA50,BA79,BA100,BA117,BA128,#REF!)&lt;&gt;0,BA7=0),1,0)</f>
        <v>#REF!</v>
      </c>
      <c r="BB5" s="793" t="e">
        <f>IF(AND(SUM(BB30,BB50,BB79,BB100,BB117,BB128,#REF!)&lt;&gt;0,BB7=0),1,0)</f>
        <v>#REF!</v>
      </c>
      <c r="BC5" s="793" t="e">
        <f>IF(AND(SUM(BC30,BC50,BC79,BC100,BC117,BC128,#REF!)&lt;&gt;0,BC7=0),1,0)</f>
        <v>#REF!</v>
      </c>
      <c r="BD5" s="793" t="e">
        <f>IF(AND(SUM(BD30,BD50,BD79,BD100,BD117,BD128,#REF!)&lt;&gt;0,BD7=0),1,0)</f>
        <v>#REF!</v>
      </c>
      <c r="BE5" s="793" t="e">
        <f>IF(AND(SUM(BE30,BE50,BE79,BE100,BE117,BE128,#REF!)&lt;&gt;0,BE7=0),1,0)</f>
        <v>#REF!</v>
      </c>
      <c r="BF5" s="793" t="e">
        <f>IF(AND(SUM(BF30,BF50,BF79,BF100,BF117,BF128,#REF!)&lt;&gt;0,BF7=0),1,0)</f>
        <v>#REF!</v>
      </c>
      <c r="BG5" s="793" t="e">
        <f>IF(AND(SUM(BG30,BG50,BG79,BG100,BG117,BG128,#REF!)&lt;&gt;0,BG7=0),1,0)</f>
        <v>#REF!</v>
      </c>
      <c r="BH5" s="793" t="e">
        <f>IF(AND(SUM(BH30,BH50,BH79,BH100,BH117,BH128,#REF!)&lt;&gt;0,BH7=0),1,0)</f>
        <v>#REF!</v>
      </c>
      <c r="BI5" s="793" t="e">
        <f>IF(AND(SUM(BI30,BI50,BI79,BI100,BI117,BI128,#REF!)&lt;&gt;0,BI7=0),1,0)</f>
        <v>#REF!</v>
      </c>
      <c r="BJ5" s="793" t="e">
        <f>IF(AND(SUM(BJ30,BJ50,BJ79,BJ100,BJ117,BJ128,#REF!)&lt;&gt;0,BJ7=0),1,0)</f>
        <v>#REF!</v>
      </c>
      <c r="BK5" s="793" t="e">
        <f>IF(AND(SUM(BK30,BK50,BK79,BK100,BK117,BK128,#REF!)&lt;&gt;0,BK7=0),1,0)</f>
        <v>#REF!</v>
      </c>
      <c r="BL5" s="793" t="e">
        <f>IF(AND(SUM(BL30,BL50,BL79,BL100,BL117,BL128,#REF!)&lt;&gt;0,BL7=0),1,0)</f>
        <v>#REF!</v>
      </c>
      <c r="BM5" s="793" t="e">
        <f>IF(AND(SUM(BM30,BM50,BM79,BM100,BM117,BM128,#REF!)&lt;&gt;0,BM7=0),1,0)</f>
        <v>#REF!</v>
      </c>
      <c r="BN5" s="793" t="e">
        <f>IF(AND(SUM(BN30,BN50,BN79,BN100,BN117,BN128,#REF!)&lt;&gt;0,BN7=0),1,0)</f>
        <v>#REF!</v>
      </c>
      <c r="BO5" s="793" t="e">
        <f>IF(AND(SUM(BO30,BO50,BO79,BO100,BO117,BO128,#REF!)&lt;&gt;0,BO7=0),1,0)</f>
        <v>#REF!</v>
      </c>
      <c r="BP5" s="793" t="e">
        <f>IF(AND(SUM(BP30,BP50,BP79,BP100,BP117,BP128,#REF!)&lt;&gt;0,BP7=0),1,0)</f>
        <v>#REF!</v>
      </c>
      <c r="BQ5" s="793" t="e">
        <f>IF(AND(SUM(BQ30,BQ50,BQ79,BQ100,BQ117,BQ128,#REF!)&lt;&gt;0,BQ7=0),1,0)</f>
        <v>#REF!</v>
      </c>
      <c r="BR5" s="793" t="e">
        <f>IF(AND(SUM(BR30,BR50,BR79,BR100,BR117,BR128,#REF!)&lt;&gt;0,BR7=0),1,0)</f>
        <v>#REF!</v>
      </c>
      <c r="BS5" s="793" t="e">
        <f>IF(AND(SUM(BS30,BS50,BS79,BS100,BS117,BS128,#REF!)&lt;&gt;0,BS7=0),1,0)</f>
        <v>#REF!</v>
      </c>
      <c r="BT5" s="793" t="e">
        <f>IF(AND(SUM(BT30,BT50,BT79,BT100,BT117,BT128,#REF!)&lt;&gt;0,BT7=0),1,0)</f>
        <v>#REF!</v>
      </c>
      <c r="BU5" s="793" t="e">
        <f>IF(AND(SUM(BU30,BU50,BU79,BU100,BU117,BU128,#REF!)&lt;&gt;0,BU7=0),1,0)</f>
        <v>#REF!</v>
      </c>
      <c r="BV5" s="793" t="e">
        <f>IF(AND(SUM(BV30,BV50,BV79,BV100,BV117,BV128,#REF!)&lt;&gt;0,BV7=0),1,0)</f>
        <v>#REF!</v>
      </c>
      <c r="BW5" s="793" t="e">
        <f>IF(AND(SUM(BW30,BW50,BW79,BW100,BW117,BW128,#REF!)&lt;&gt;0,BW7=0),1,0)</f>
        <v>#REF!</v>
      </c>
      <c r="BX5" s="793" t="e">
        <f>IF(AND(SUM(BX30,BX50,BX79,BX100,BX117,BX128,#REF!)&lt;&gt;0,BX7=0),1,0)</f>
        <v>#REF!</v>
      </c>
      <c r="BY5" s="793" t="e">
        <f>IF(AND(SUM(BY30,BY50,BY79,BY100,BY117,BY128,#REF!)&lt;&gt;0,BY7=0),1,0)</f>
        <v>#REF!</v>
      </c>
      <c r="BZ5" s="793" t="e">
        <f>IF(AND(SUM(BZ30,BZ50,BZ79,BZ100,BZ117,BZ128,#REF!)&lt;&gt;0,BZ7=0),1,0)</f>
        <v>#REF!</v>
      </c>
      <c r="CA5" s="793" t="e">
        <f>IF(AND(SUM(CA30,CA50,CA79,CA100,CA117,CA128,#REF!)&lt;&gt;0,CA7=0),1,0)</f>
        <v>#REF!</v>
      </c>
      <c r="CB5" s="793" t="e">
        <f>IF(AND(SUM(CB30,CB50,CB79,CB100,CB117,CB128,#REF!)&lt;&gt;0,CB7=0),1,0)</f>
        <v>#REF!</v>
      </c>
      <c r="CC5" s="793" t="e">
        <f>IF(AND(SUM(CC30,CC50,CC79,CC100,CC117,CC128,#REF!)&lt;&gt;0,CC7=0),1,0)</f>
        <v>#REF!</v>
      </c>
      <c r="CD5" s="793" t="e">
        <f>IF(AND(SUM(CD30,CD50,CD79,CD100,CD117,CD128,#REF!)&lt;&gt;0,CD7=0),1,0)</f>
        <v>#REF!</v>
      </c>
      <c r="CE5" s="793" t="e">
        <f>IF(AND(SUM(CE30,CE50,CE79,CE100,CE117,CE128,#REF!)&lt;&gt;0,CE7=0),1,0)</f>
        <v>#REF!</v>
      </c>
      <c r="CF5" s="793" t="e">
        <f>IF(AND(SUM(CF30,CF50,CF79,CF100,CF117,CF128,#REF!)&lt;&gt;0,CF7=0),1,0)</f>
        <v>#REF!</v>
      </c>
      <c r="CG5" s="793" t="e">
        <f>IF(AND(SUM(CG30,CG50,CG79,CG100,CG117,CG128,#REF!)&lt;&gt;0,CG7=0),1,0)</f>
        <v>#REF!</v>
      </c>
      <c r="CH5" s="793" t="e">
        <f>IF(AND(SUM(CH30,CH50,CH79,CH100,CH117,CH128,#REF!)&lt;&gt;0,CH7=0),1,0)</f>
        <v>#REF!</v>
      </c>
      <c r="CI5" s="793" t="e">
        <f>IF(AND(SUM(CI30,CI50,CI79,CI100,CI117,CI128,#REF!)&lt;&gt;0,CI7=0),1,0)</f>
        <v>#REF!</v>
      </c>
      <c r="CJ5" s="793" t="e">
        <f>IF(AND(SUM(CJ30,CJ50,CJ79,CJ100,CJ117,CJ128,#REF!)&lt;&gt;0,CJ7=0),1,0)</f>
        <v>#REF!</v>
      </c>
      <c r="CK5" s="793" t="e">
        <f>IF(AND(SUM(CK30,CK50,CK79,CK100,CK117,CK128,#REF!)&lt;&gt;0,CK7=0),1,0)</f>
        <v>#REF!</v>
      </c>
      <c r="CL5" s="793" t="e">
        <f>IF(AND(SUM(CL30,CL50,CL79,CL100,CL117,CL128,#REF!)&lt;&gt;0,CL7=0),1,0)</f>
        <v>#REF!</v>
      </c>
      <c r="CM5" s="793" t="e">
        <f>IF(AND(SUM(CM30,CM50,CM79,CM100,CM117,CM128,#REF!)&lt;&gt;0,CM7=0),1,0)</f>
        <v>#REF!</v>
      </c>
      <c r="CN5" s="793" t="e">
        <f>IF(AND(SUM(CN30,CN50,CN79,CN100,CN117,CN128,#REF!)&lt;&gt;0,CN7=0),1,0)</f>
        <v>#REF!</v>
      </c>
      <c r="CO5" s="793" t="e">
        <f>IF(AND(SUM(CO30,CO50,CO79,CO100,CO117,CO128,#REF!)&lt;&gt;0,CO7=0),1,0)</f>
        <v>#REF!</v>
      </c>
      <c r="CP5" s="793" t="e">
        <f>IF(AND(SUM(CP30,CP50,CP79,CP100,CP117,CP128,#REF!)&lt;&gt;0,CP7=0),1,0)</f>
        <v>#REF!</v>
      </c>
      <c r="CQ5" s="793" t="e">
        <f>IF(AND(SUM(CQ30,CQ50,CQ79,CQ100,CQ117,CQ128,#REF!)&lt;&gt;0,CQ7=0),1,0)</f>
        <v>#REF!</v>
      </c>
      <c r="CR5" s="793" t="e">
        <f>IF(AND(SUM(CR30,CR50,CR79,CR100,CR117,CR128,#REF!)&lt;&gt;0,CR7=0),1,0)</f>
        <v>#REF!</v>
      </c>
      <c r="CS5" s="793" t="e">
        <f>IF(AND(SUM(CS30,CS50,CS79,CS100,CS117,CS128,#REF!)&lt;&gt;0,CS7=0),1,0)</f>
        <v>#REF!</v>
      </c>
      <c r="CT5" s="793" t="e">
        <f>IF(AND(SUM(CT30,CT50,CT79,CT100,CT117,CT128,#REF!)&lt;&gt;0,CT7=0),1,0)</f>
        <v>#REF!</v>
      </c>
      <c r="CU5" s="793" t="e">
        <f>IF(AND(SUM(CU30,CU50,CU79,CU100,CU117,CU128,#REF!)&lt;&gt;0,CU7=0),1,0)</f>
        <v>#REF!</v>
      </c>
      <c r="CV5" s="793" t="e">
        <f>IF(AND(SUM(CV30,CV50,CV79,CV100,CV117,CV128,#REF!)&lt;&gt;0,CV7=0),1,0)</f>
        <v>#REF!</v>
      </c>
      <c r="CW5" s="793" t="e">
        <f>IF(AND(SUM(CW30,CW50,CW79,CW100,CW117,CW128,#REF!)&lt;&gt;0,CW7=0),1,0)</f>
        <v>#REF!</v>
      </c>
      <c r="CX5" s="793" t="e">
        <f>IF(AND(SUM(CX30,CX50,CX79,CX100,CX117,CX128,#REF!)&lt;&gt;0,CX7=0),1,0)</f>
        <v>#REF!</v>
      </c>
      <c r="CY5" s="793" t="e">
        <f>IF(AND(SUM(CY30,CY50,CY79,CY100,CY117,CY128,#REF!)&lt;&gt;0,CY7=0),1,0)</f>
        <v>#REF!</v>
      </c>
      <c r="CZ5" s="793" t="e">
        <f>IF(AND(SUM(CZ30,CZ50,CZ79,CZ100,CZ117,CZ128,#REF!)&lt;&gt;0,CZ7=0),1,0)</f>
        <v>#REF!</v>
      </c>
      <c r="DA5" s="793" t="e">
        <f>IF(AND(SUM(DA30,DA50,DA79,DA100,DA117,DA128,#REF!)&lt;&gt;0,DA7=0),1,0)</f>
        <v>#REF!</v>
      </c>
      <c r="DB5" s="793" t="e">
        <f>IF(AND(SUM(DB30,DB50,DB79,DB100,DB117,DB128,#REF!)&lt;&gt;0,DB7=0),1,0)</f>
        <v>#REF!</v>
      </c>
      <c r="DC5" s="793" t="e">
        <f>IF(AND(SUM(DC30,DC50,DC79,DC100,DC117,DC128,#REF!)&lt;&gt;0,DC7=0),1,0)</f>
        <v>#REF!</v>
      </c>
      <c r="DD5" s="793"/>
      <c r="DE5" s="220"/>
    </row>
    <row r="6" spans="2:109" ht="18" customHeight="1" x14ac:dyDescent="0.25">
      <c r="B6" s="217"/>
      <c r="C6" s="607"/>
      <c r="D6" s="1039"/>
      <c r="E6" s="612"/>
      <c r="F6" s="287" t="s">
        <v>74</v>
      </c>
      <c r="G6" s="285"/>
      <c r="H6" s="284">
        <v>0</v>
      </c>
      <c r="I6" s="282">
        <v>1</v>
      </c>
      <c r="J6" s="282">
        <v>2</v>
      </c>
      <c r="K6" s="282">
        <v>3</v>
      </c>
      <c r="L6" s="282">
        <v>4</v>
      </c>
      <c r="M6" s="282">
        <v>5</v>
      </c>
      <c r="N6" s="282">
        <v>6</v>
      </c>
      <c r="O6" s="282">
        <v>7</v>
      </c>
      <c r="P6" s="282">
        <v>8</v>
      </c>
      <c r="Q6" s="282">
        <v>9</v>
      </c>
      <c r="R6" s="282">
        <v>10</v>
      </c>
      <c r="S6" s="282">
        <v>11</v>
      </c>
      <c r="T6" s="282">
        <v>12</v>
      </c>
      <c r="U6" s="282">
        <v>13</v>
      </c>
      <c r="V6" s="282">
        <v>14</v>
      </c>
      <c r="W6" s="282">
        <v>15</v>
      </c>
      <c r="X6" s="282">
        <v>16</v>
      </c>
      <c r="Y6" s="282">
        <v>17</v>
      </c>
      <c r="Z6" s="282">
        <v>18</v>
      </c>
      <c r="AA6" s="282">
        <v>19</v>
      </c>
      <c r="AB6" s="282">
        <v>20</v>
      </c>
      <c r="AC6" s="282">
        <v>21</v>
      </c>
      <c r="AD6" s="282">
        <v>22</v>
      </c>
      <c r="AE6" s="282">
        <v>23</v>
      </c>
      <c r="AF6" s="282">
        <v>24</v>
      </c>
      <c r="AG6" s="282">
        <v>25</v>
      </c>
      <c r="AH6" s="282">
        <v>26</v>
      </c>
      <c r="AI6" s="282">
        <v>27</v>
      </c>
      <c r="AJ6" s="282">
        <v>28</v>
      </c>
      <c r="AK6" s="282">
        <v>29</v>
      </c>
      <c r="AL6" s="282">
        <v>30</v>
      </c>
      <c r="AM6" s="282">
        <v>31</v>
      </c>
      <c r="AN6" s="282">
        <v>32</v>
      </c>
      <c r="AO6" s="282">
        <v>33</v>
      </c>
      <c r="AP6" s="282">
        <v>34</v>
      </c>
      <c r="AQ6" s="282">
        <v>35</v>
      </c>
      <c r="AR6" s="282">
        <v>36</v>
      </c>
      <c r="AS6" s="282">
        <v>37</v>
      </c>
      <c r="AT6" s="282">
        <v>38</v>
      </c>
      <c r="AU6" s="282">
        <v>39</v>
      </c>
      <c r="AV6" s="282">
        <v>40</v>
      </c>
      <c r="AW6" s="282">
        <v>41</v>
      </c>
      <c r="AX6" s="282">
        <v>42</v>
      </c>
      <c r="AY6" s="282">
        <v>43</v>
      </c>
      <c r="AZ6" s="282">
        <v>44</v>
      </c>
      <c r="BA6" s="282">
        <v>45</v>
      </c>
      <c r="BB6" s="282">
        <v>46</v>
      </c>
      <c r="BC6" s="282">
        <v>47</v>
      </c>
      <c r="BD6" s="282">
        <v>48</v>
      </c>
      <c r="BE6" s="282">
        <v>49</v>
      </c>
      <c r="BF6" s="282">
        <v>50</v>
      </c>
      <c r="BG6" s="282">
        <v>51</v>
      </c>
      <c r="BH6" s="282">
        <v>52</v>
      </c>
      <c r="BI6" s="282">
        <v>53</v>
      </c>
      <c r="BJ6" s="282">
        <v>54</v>
      </c>
      <c r="BK6" s="282">
        <v>55</v>
      </c>
      <c r="BL6" s="282">
        <v>56</v>
      </c>
      <c r="BM6" s="282">
        <v>57</v>
      </c>
      <c r="BN6" s="282">
        <v>58</v>
      </c>
      <c r="BO6" s="282">
        <v>59</v>
      </c>
      <c r="BP6" s="282">
        <v>60</v>
      </c>
      <c r="BQ6" s="282">
        <v>61</v>
      </c>
      <c r="BR6" s="282">
        <v>62</v>
      </c>
      <c r="BS6" s="282">
        <v>63</v>
      </c>
      <c r="BT6" s="282">
        <v>64</v>
      </c>
      <c r="BU6" s="282">
        <v>65</v>
      </c>
      <c r="BV6" s="282">
        <v>66</v>
      </c>
      <c r="BW6" s="282">
        <v>67</v>
      </c>
      <c r="BX6" s="282">
        <v>68</v>
      </c>
      <c r="BY6" s="282">
        <v>69</v>
      </c>
      <c r="BZ6" s="282">
        <v>70</v>
      </c>
      <c r="CA6" s="282">
        <v>71</v>
      </c>
      <c r="CB6" s="282">
        <v>72</v>
      </c>
      <c r="CC6" s="282">
        <v>73</v>
      </c>
      <c r="CD6" s="282">
        <v>74</v>
      </c>
      <c r="CE6" s="282">
        <v>75</v>
      </c>
      <c r="CF6" s="282">
        <v>76</v>
      </c>
      <c r="CG6" s="282">
        <v>77</v>
      </c>
      <c r="CH6" s="282">
        <v>78</v>
      </c>
      <c r="CI6" s="282">
        <v>79</v>
      </c>
      <c r="CJ6" s="282">
        <v>80</v>
      </c>
      <c r="CK6" s="282">
        <v>81</v>
      </c>
      <c r="CL6" s="282">
        <v>82</v>
      </c>
      <c r="CM6" s="282">
        <v>83</v>
      </c>
      <c r="CN6" s="282">
        <v>84</v>
      </c>
      <c r="CO6" s="282">
        <v>85</v>
      </c>
      <c r="CP6" s="282">
        <v>86</v>
      </c>
      <c r="CQ6" s="282">
        <v>87</v>
      </c>
      <c r="CR6" s="282">
        <v>88</v>
      </c>
      <c r="CS6" s="282">
        <v>89</v>
      </c>
      <c r="CT6" s="282">
        <v>90</v>
      </c>
      <c r="CU6" s="282">
        <v>91</v>
      </c>
      <c r="CV6" s="282">
        <v>92</v>
      </c>
      <c r="CW6" s="282">
        <v>93</v>
      </c>
      <c r="CX6" s="282">
        <v>94</v>
      </c>
      <c r="CY6" s="282">
        <v>95</v>
      </c>
      <c r="CZ6" s="282">
        <v>96</v>
      </c>
      <c r="DA6" s="282">
        <v>97</v>
      </c>
      <c r="DB6" s="282">
        <v>98</v>
      </c>
      <c r="DC6" s="282">
        <v>99</v>
      </c>
      <c r="DD6" s="234"/>
      <c r="DE6" s="220"/>
    </row>
    <row r="7" spans="2:109" x14ac:dyDescent="0.25">
      <c r="B7" s="217"/>
      <c r="C7" s="607"/>
      <c r="D7" s="1039"/>
      <c r="E7" s="612"/>
      <c r="F7" s="286" t="s">
        <v>33</v>
      </c>
      <c r="G7" s="285"/>
      <c r="H7" s="285">
        <f>IF($C$9=0,"",IF(H$6+'Data Input - General'!$F$22&gt;'Data Input - General'!$F$34,0,'Data Input - Option 5'!H$6+'Data Input - General'!$F$22))</f>
        <v>0</v>
      </c>
      <c r="I7" s="227">
        <f>IF($C$9=0,"",IF(I$6+'Data Input - General'!$F$22&gt;'Data Input - General'!$F$34,0,'Data Input - Option 5'!I$6+'Data Input - General'!$F$22))</f>
        <v>0</v>
      </c>
      <c r="J7" s="227">
        <f>IF($C$9=0,"",IF(J$6+'Data Input - General'!$F$22&gt;'Data Input - General'!$F$34,0,'Data Input - Option 5'!J$6+'Data Input - General'!$F$22))</f>
        <v>0</v>
      </c>
      <c r="K7" s="227">
        <f>IF($C$9=0,"",IF(K$6+'Data Input - General'!$F$22&gt;'Data Input - General'!$F$34,0,'Data Input - Option 5'!K$6+'Data Input - General'!$F$22))</f>
        <v>0</v>
      </c>
      <c r="L7" s="227">
        <f>IF($C$9=0,"",IF(L$6+'Data Input - General'!$F$22&gt;'Data Input - General'!$F$34,0,'Data Input - Option 5'!L$6+'Data Input - General'!$F$22))</f>
        <v>0</v>
      </c>
      <c r="M7" s="227">
        <f>IF($C$9=0,"",IF(M$6+'Data Input - General'!$F$22&gt;'Data Input - General'!$F$34,0,'Data Input - Option 5'!M$6+'Data Input - General'!$F$22))</f>
        <v>0</v>
      </c>
      <c r="N7" s="227">
        <f>IF($C$9=0,"",IF(N$6+'Data Input - General'!$F$22&gt;'Data Input - General'!$F$34,0,'Data Input - Option 5'!N$6+'Data Input - General'!$F$22))</f>
        <v>0</v>
      </c>
      <c r="O7" s="227">
        <f>IF($C$9=0,"",IF(O$6+'Data Input - General'!$F$22&gt;'Data Input - General'!$F$34,0,'Data Input - Option 5'!O$6+'Data Input - General'!$F$22))</f>
        <v>0</v>
      </c>
      <c r="P7" s="227">
        <f>IF($C$9=0,"",IF(P$6+'Data Input - General'!$F$22&gt;'Data Input - General'!$F$34,0,'Data Input - Option 5'!P$6+'Data Input - General'!$F$22))</f>
        <v>0</v>
      </c>
      <c r="Q7" s="227">
        <f>IF($C$9=0,"",IF(Q$6+'Data Input - General'!$F$22&gt;'Data Input - General'!$F$34,0,'Data Input - Option 5'!Q$6+'Data Input - General'!$F$22))</f>
        <v>0</v>
      </c>
      <c r="R7" s="227">
        <f>IF($C$9=0,"",IF(R$6+'Data Input - General'!$F$22&gt;'Data Input - General'!$F$34,0,'Data Input - Option 5'!R$6+'Data Input - General'!$F$22))</f>
        <v>0</v>
      </c>
      <c r="S7" s="227">
        <f>IF($C$9=0,"",IF(S$6+'Data Input - General'!$F$22&gt;'Data Input - General'!$F$34,0,'Data Input - Option 5'!S$6+'Data Input - General'!$F$22))</f>
        <v>0</v>
      </c>
      <c r="T7" s="227">
        <f>IF($C$9=0,"",IF(T$6+'Data Input - General'!$F$22&gt;'Data Input - General'!$F$34,0,'Data Input - Option 5'!T$6+'Data Input - General'!$F$22))</f>
        <v>0</v>
      </c>
      <c r="U7" s="227">
        <f>IF($C$9=0,"",IF(U$6+'Data Input - General'!$F$22&gt;'Data Input - General'!$F$34,0,'Data Input - Option 5'!U$6+'Data Input - General'!$F$22))</f>
        <v>0</v>
      </c>
      <c r="V7" s="227">
        <f>IF($C$9=0,"",IF(V$6+'Data Input - General'!$F$22&gt;'Data Input - General'!$F$34,0,'Data Input - Option 5'!V$6+'Data Input - General'!$F$22))</f>
        <v>0</v>
      </c>
      <c r="W7" s="227">
        <f>IF($C$9=0,"",IF(W$6+'Data Input - General'!$F$22&gt;'Data Input - General'!$F$34,0,'Data Input - Option 5'!W$6+'Data Input - General'!$F$22))</f>
        <v>0</v>
      </c>
      <c r="X7" s="227">
        <f>IF($C$9=0,"",IF(X$6+'Data Input - General'!$F$22&gt;'Data Input - General'!$F$34,0,'Data Input - Option 5'!X$6+'Data Input - General'!$F$22))</f>
        <v>0</v>
      </c>
      <c r="Y7" s="227">
        <f>IF($C$9=0,"",IF(Y$6+'Data Input - General'!$F$22&gt;'Data Input - General'!$F$34,0,'Data Input - Option 5'!Y$6+'Data Input - General'!$F$22))</f>
        <v>0</v>
      </c>
      <c r="Z7" s="227">
        <f>IF($C$9=0,"",IF(Z$6+'Data Input - General'!$F$22&gt;'Data Input - General'!$F$34,0,'Data Input - Option 5'!Z$6+'Data Input - General'!$F$22))</f>
        <v>0</v>
      </c>
      <c r="AA7" s="227">
        <f>IF($C$9=0,"",IF(AA$6+'Data Input - General'!$F$22&gt;'Data Input - General'!$F$34,0,'Data Input - Option 5'!AA$6+'Data Input - General'!$F$22))</f>
        <v>0</v>
      </c>
      <c r="AB7" s="227">
        <f>IF($C$9=0,"",IF(AB$6+'Data Input - General'!$F$22&gt;'Data Input - General'!$F$34,0,'Data Input - Option 5'!AB$6+'Data Input - General'!$F$22))</f>
        <v>0</v>
      </c>
      <c r="AC7" s="227">
        <f>IF($C$9=0,"",IF(AC$6+'Data Input - General'!$F$22&gt;'Data Input - General'!$F$34,0,'Data Input - Option 5'!AC$6+'Data Input - General'!$F$22))</f>
        <v>0</v>
      </c>
      <c r="AD7" s="227">
        <f>IF($C$9=0,"",IF(AD$6+'Data Input - General'!$F$22&gt;'Data Input - General'!$F$34,0,'Data Input - Option 5'!AD$6+'Data Input - General'!$F$22))</f>
        <v>0</v>
      </c>
      <c r="AE7" s="227">
        <f>IF($C$9=0,"",IF(AE$6+'Data Input - General'!$F$22&gt;'Data Input - General'!$F$34,0,'Data Input - Option 5'!AE$6+'Data Input - General'!$F$22))</f>
        <v>0</v>
      </c>
      <c r="AF7" s="227">
        <f>IF($C$9=0,"",IF(AF$6+'Data Input - General'!$F$22&gt;'Data Input - General'!$F$34,0,'Data Input - Option 5'!AF$6+'Data Input - General'!$F$22))</f>
        <v>0</v>
      </c>
      <c r="AG7" s="227">
        <f>IF($C$9=0,"",IF(AG$6+'Data Input - General'!$F$22&gt;'Data Input - General'!$F$34,0,'Data Input - Option 5'!AG$6+'Data Input - General'!$F$22))</f>
        <v>0</v>
      </c>
      <c r="AH7" s="227">
        <f>IF($C$9=0,"",IF(AH$6+'Data Input - General'!$F$22&gt;'Data Input - General'!$F$34,0,'Data Input - Option 5'!AH$6+'Data Input - General'!$F$22))</f>
        <v>0</v>
      </c>
      <c r="AI7" s="227">
        <f>IF($C$9=0,"",IF(AI$6+'Data Input - General'!$F$22&gt;'Data Input - General'!$F$34,0,'Data Input - Option 5'!AI$6+'Data Input - General'!$F$22))</f>
        <v>0</v>
      </c>
      <c r="AJ7" s="227">
        <f>IF($C$9=0,"",IF(AJ$6+'Data Input - General'!$F$22&gt;'Data Input - General'!$F$34,0,'Data Input - Option 5'!AJ$6+'Data Input - General'!$F$22))</f>
        <v>0</v>
      </c>
      <c r="AK7" s="227">
        <f>IF($C$9=0,"",IF(AK$6+'Data Input - General'!$F$22&gt;'Data Input - General'!$F$34,0,'Data Input - Option 5'!AK$6+'Data Input - General'!$F$22))</f>
        <v>0</v>
      </c>
      <c r="AL7" s="227">
        <f>IF($C$9=0,"",IF(AL$6+'Data Input - General'!$F$22&gt;'Data Input - General'!$F$34,0,'Data Input - Option 5'!AL$6+'Data Input - General'!$F$22))</f>
        <v>0</v>
      </c>
      <c r="AM7" s="227">
        <f>IF($C$9=0,"",IF(AM$6+'Data Input - General'!$F$22&gt;'Data Input - General'!$F$34,0,'Data Input - Option 5'!AM$6+'Data Input - General'!$F$22))</f>
        <v>0</v>
      </c>
      <c r="AN7" s="227">
        <f>IF($C$9=0,"",IF(AN$6+'Data Input - General'!$F$22&gt;'Data Input - General'!$F$34,0,'Data Input - Option 5'!AN$6+'Data Input - General'!$F$22))</f>
        <v>0</v>
      </c>
      <c r="AO7" s="227">
        <f>IF($C$9=0,"",IF(AO$6+'Data Input - General'!$F$22&gt;'Data Input - General'!$F$34,0,'Data Input - Option 5'!AO$6+'Data Input - General'!$F$22))</f>
        <v>0</v>
      </c>
      <c r="AP7" s="227">
        <f>IF($C$9=0,"",IF(AP$6+'Data Input - General'!$F$22&gt;'Data Input - General'!$F$34,0,'Data Input - Option 5'!AP$6+'Data Input - General'!$F$22))</f>
        <v>0</v>
      </c>
      <c r="AQ7" s="227">
        <f>IF($C$9=0,"",IF(AQ$6+'Data Input - General'!$F$22&gt;'Data Input - General'!$F$34,0,'Data Input - Option 5'!AQ$6+'Data Input - General'!$F$22))</f>
        <v>0</v>
      </c>
      <c r="AR7" s="227">
        <f>IF($C$9=0,"",IF(AR$6+'Data Input - General'!$F$22&gt;'Data Input - General'!$F$34,0,'Data Input - Option 5'!AR$6+'Data Input - General'!$F$22))</f>
        <v>0</v>
      </c>
      <c r="AS7" s="227">
        <f>IF($C$9=0,"",IF(AS$6+'Data Input - General'!$F$22&gt;'Data Input - General'!$F$34,0,'Data Input - Option 5'!AS$6+'Data Input - General'!$F$22))</f>
        <v>0</v>
      </c>
      <c r="AT7" s="227">
        <f>IF($C$9=0,"",IF(AT$6+'Data Input - General'!$F$22&gt;'Data Input - General'!$F$34,0,'Data Input - Option 5'!AT$6+'Data Input - General'!$F$22))</f>
        <v>0</v>
      </c>
      <c r="AU7" s="227">
        <f>IF($C$9=0,"",IF(AU$6+'Data Input - General'!$F$22&gt;'Data Input - General'!$F$34,0,'Data Input - Option 5'!AU$6+'Data Input - General'!$F$22))</f>
        <v>0</v>
      </c>
      <c r="AV7" s="227">
        <f>IF($C$9=0,"",IF(AV$6+'Data Input - General'!$F$22&gt;'Data Input - General'!$F$34,0,'Data Input - Option 5'!AV$6+'Data Input - General'!$F$22))</f>
        <v>0</v>
      </c>
      <c r="AW7" s="227">
        <f>IF($C$9=0,"",IF(AW$6+'Data Input - General'!$F$22&gt;'Data Input - General'!$F$34,0,'Data Input - Option 5'!AW$6+'Data Input - General'!$F$22))</f>
        <v>0</v>
      </c>
      <c r="AX7" s="227">
        <f>IF($C$9=0,"",IF(AX$6+'Data Input - General'!$F$22&gt;'Data Input - General'!$F$34,0,'Data Input - Option 5'!AX$6+'Data Input - General'!$F$22))</f>
        <v>0</v>
      </c>
      <c r="AY7" s="227">
        <f>IF($C$9=0,"",IF(AY$6+'Data Input - General'!$F$22&gt;'Data Input - General'!$F$34,0,'Data Input - Option 5'!AY$6+'Data Input - General'!$F$22))</f>
        <v>0</v>
      </c>
      <c r="AZ7" s="227">
        <f>IF($C$9=0,"",IF(AZ$6+'Data Input - General'!$F$22&gt;'Data Input - General'!$F$34,0,'Data Input - Option 5'!AZ$6+'Data Input - General'!$F$22))</f>
        <v>0</v>
      </c>
      <c r="BA7" s="227">
        <f>IF($C$9=0,"",IF(BA$6+'Data Input - General'!$F$22&gt;'Data Input - General'!$F$34,0,'Data Input - Option 5'!BA$6+'Data Input - General'!$F$22))</f>
        <v>0</v>
      </c>
      <c r="BB7" s="227">
        <f>IF($C$9=0,"",IF(BB$6+'Data Input - General'!$F$22&gt;'Data Input - General'!$F$34,0,'Data Input - Option 5'!BB$6+'Data Input - General'!$F$22))</f>
        <v>0</v>
      </c>
      <c r="BC7" s="227">
        <f>IF($C$9=0,"",IF(BC$6+'Data Input - General'!$F$22&gt;'Data Input - General'!$F$34,0,'Data Input - Option 5'!BC$6+'Data Input - General'!$F$22))</f>
        <v>0</v>
      </c>
      <c r="BD7" s="227">
        <f>IF($C$9=0,"",IF(BD$6+'Data Input - General'!$F$22&gt;'Data Input - General'!$F$34,0,'Data Input - Option 5'!BD$6+'Data Input - General'!$F$22))</f>
        <v>0</v>
      </c>
      <c r="BE7" s="227">
        <f>IF($C$9=0,"",IF(BE$6+'Data Input - General'!$F$22&gt;'Data Input - General'!$F$34,0,'Data Input - Option 5'!BE$6+'Data Input - General'!$F$22))</f>
        <v>0</v>
      </c>
      <c r="BF7" s="227">
        <f>IF($C$9=0,"",IF(BF$6+'Data Input - General'!$F$22&gt;'Data Input - General'!$F$34,0,'Data Input - Option 5'!BF$6+'Data Input - General'!$F$22))</f>
        <v>0</v>
      </c>
      <c r="BG7" s="227">
        <f>IF($C$9=0,"",IF(BG$6+'Data Input - General'!$F$22&gt;'Data Input - General'!$F$34,0,'Data Input - Option 5'!BG$6+'Data Input - General'!$F$22))</f>
        <v>0</v>
      </c>
      <c r="BH7" s="227">
        <f>IF($C$9=0,"",IF(BH$6+'Data Input - General'!$F$22&gt;'Data Input - General'!$F$34,0,'Data Input - Option 5'!BH$6+'Data Input - General'!$F$22))</f>
        <v>0</v>
      </c>
      <c r="BI7" s="227">
        <f>IF($C$9=0,"",IF(BI$6+'Data Input - General'!$F$22&gt;'Data Input - General'!$F$34,0,'Data Input - Option 5'!BI$6+'Data Input - General'!$F$22))</f>
        <v>0</v>
      </c>
      <c r="BJ7" s="227">
        <f>IF($C$9=0,"",IF(BJ$6+'Data Input - General'!$F$22&gt;'Data Input - General'!$F$34,0,'Data Input - Option 5'!BJ$6+'Data Input - General'!$F$22))</f>
        <v>0</v>
      </c>
      <c r="BK7" s="227">
        <f>IF($C$9=0,"",IF(BK$6+'Data Input - General'!$F$22&gt;'Data Input - General'!$F$34,0,'Data Input - Option 5'!BK$6+'Data Input - General'!$F$22))</f>
        <v>0</v>
      </c>
      <c r="BL7" s="227">
        <f>IF($C$9=0,"",IF(BL$6+'Data Input - General'!$F$22&gt;'Data Input - General'!$F$34,0,'Data Input - Option 5'!BL$6+'Data Input - General'!$F$22))</f>
        <v>0</v>
      </c>
      <c r="BM7" s="227">
        <f>IF($C$9=0,"",IF(BM$6+'Data Input - General'!$F$22&gt;'Data Input - General'!$F$34,0,'Data Input - Option 5'!BM$6+'Data Input - General'!$F$22))</f>
        <v>0</v>
      </c>
      <c r="BN7" s="227">
        <f>IF($C$9=0,"",IF(BN$6+'Data Input - General'!$F$22&gt;'Data Input - General'!$F$34,0,'Data Input - Option 5'!BN$6+'Data Input - General'!$F$22))</f>
        <v>0</v>
      </c>
      <c r="BO7" s="227">
        <f>IF($C$9=0,"",IF(BO$6+'Data Input - General'!$F$22&gt;'Data Input - General'!$F$34,0,'Data Input - Option 5'!BO$6+'Data Input - General'!$F$22))</f>
        <v>0</v>
      </c>
      <c r="BP7" s="227">
        <f>IF($C$9=0,"",IF(BP$6+'Data Input - General'!$F$22&gt;'Data Input - General'!$F$34,0,'Data Input - Option 5'!BP$6+'Data Input - General'!$F$22))</f>
        <v>0</v>
      </c>
      <c r="BQ7" s="227">
        <f>IF($C$9=0,"",IF(BQ$6+'Data Input - General'!$F$22&gt;'Data Input - General'!$F$34,0,'Data Input - Option 5'!BQ$6+'Data Input - General'!$F$22))</f>
        <v>0</v>
      </c>
      <c r="BR7" s="227">
        <f>IF($C$9=0,"",IF(BR$6+'Data Input - General'!$F$22&gt;'Data Input - General'!$F$34,0,'Data Input - Option 5'!BR$6+'Data Input - General'!$F$22))</f>
        <v>0</v>
      </c>
      <c r="BS7" s="227">
        <f>IF($C$9=0,"",IF(BS$6+'Data Input - General'!$F$22&gt;'Data Input - General'!$F$34,0,'Data Input - Option 5'!BS$6+'Data Input - General'!$F$22))</f>
        <v>0</v>
      </c>
      <c r="BT7" s="227">
        <f>IF($C$9=0,"",IF(BT$6+'Data Input - General'!$F$22&gt;'Data Input - General'!$F$34,0,'Data Input - Option 5'!BT$6+'Data Input - General'!$F$22))</f>
        <v>0</v>
      </c>
      <c r="BU7" s="227">
        <f>IF($C$9=0,"",IF(BU$6+'Data Input - General'!$F$22&gt;'Data Input - General'!$F$34,0,'Data Input - Option 5'!BU$6+'Data Input - General'!$F$22))</f>
        <v>0</v>
      </c>
      <c r="BV7" s="227">
        <f>IF($C$9=0,"",IF(BV$6+'Data Input - General'!$F$22&gt;'Data Input - General'!$F$34,0,'Data Input - Option 5'!BV$6+'Data Input - General'!$F$22))</f>
        <v>0</v>
      </c>
      <c r="BW7" s="227">
        <f>IF($C$9=0,"",IF(BW$6+'Data Input - General'!$F$22&gt;'Data Input - General'!$F$34,0,'Data Input - Option 5'!BW$6+'Data Input - General'!$F$22))</f>
        <v>0</v>
      </c>
      <c r="BX7" s="227">
        <f>IF($C$9=0,"",IF(BX$6+'Data Input - General'!$F$22&gt;'Data Input - General'!$F$34,0,'Data Input - Option 5'!BX$6+'Data Input - General'!$F$22))</f>
        <v>0</v>
      </c>
      <c r="BY7" s="227">
        <f>IF($C$9=0,"",IF(BY$6+'Data Input - General'!$F$22&gt;'Data Input - General'!$F$34,0,'Data Input - Option 5'!BY$6+'Data Input - General'!$F$22))</f>
        <v>0</v>
      </c>
      <c r="BZ7" s="227">
        <f>IF($C$9=0,"",IF(BZ$6+'Data Input - General'!$F$22&gt;'Data Input - General'!$F$34,0,'Data Input - Option 5'!BZ$6+'Data Input - General'!$F$22))</f>
        <v>0</v>
      </c>
      <c r="CA7" s="227">
        <f>IF($C$9=0,"",IF(CA$6+'Data Input - General'!$F$22&gt;'Data Input - General'!$F$34,0,'Data Input - Option 5'!CA$6+'Data Input - General'!$F$22))</f>
        <v>0</v>
      </c>
      <c r="CB7" s="227">
        <f>IF($C$9=0,"",IF(CB$6+'Data Input - General'!$F$22&gt;'Data Input - General'!$F$34,0,'Data Input - Option 5'!CB$6+'Data Input - General'!$F$22))</f>
        <v>0</v>
      </c>
      <c r="CC7" s="227">
        <f>IF($C$9=0,"",IF(CC$6+'Data Input - General'!$F$22&gt;'Data Input - General'!$F$34,0,'Data Input - Option 5'!CC$6+'Data Input - General'!$F$22))</f>
        <v>0</v>
      </c>
      <c r="CD7" s="227">
        <f>IF($C$9=0,"",IF(CD$6+'Data Input - General'!$F$22&gt;'Data Input - General'!$F$34,0,'Data Input - Option 5'!CD$6+'Data Input - General'!$F$22))</f>
        <v>0</v>
      </c>
      <c r="CE7" s="227">
        <f>IF($C$9=0,"",IF(CE$6+'Data Input - General'!$F$22&gt;'Data Input - General'!$F$34,0,'Data Input - Option 5'!CE$6+'Data Input - General'!$F$22))</f>
        <v>0</v>
      </c>
      <c r="CF7" s="227">
        <f>IF($C$9=0,"",IF(CF$6+'Data Input - General'!$F$22&gt;'Data Input - General'!$F$34,0,'Data Input - Option 5'!CF$6+'Data Input - General'!$F$22))</f>
        <v>0</v>
      </c>
      <c r="CG7" s="227">
        <f>IF($C$9=0,"",IF(CG$6+'Data Input - General'!$F$22&gt;'Data Input - General'!$F$34,0,'Data Input - Option 5'!CG$6+'Data Input - General'!$F$22))</f>
        <v>0</v>
      </c>
      <c r="CH7" s="227">
        <f>IF($C$9=0,"",IF(CH$6+'Data Input - General'!$F$22&gt;'Data Input - General'!$F$34,0,'Data Input - Option 5'!CH$6+'Data Input - General'!$F$22))</f>
        <v>0</v>
      </c>
      <c r="CI7" s="227">
        <f>IF($C$9=0,"",IF(CI$6+'Data Input - General'!$F$22&gt;'Data Input - General'!$F$34,0,'Data Input - Option 5'!CI$6+'Data Input - General'!$F$22))</f>
        <v>0</v>
      </c>
      <c r="CJ7" s="227">
        <f>IF($C$9=0,"",IF(CJ$6+'Data Input - General'!$F$22&gt;'Data Input - General'!$F$34,0,'Data Input - Option 5'!CJ$6+'Data Input - General'!$F$22))</f>
        <v>0</v>
      </c>
      <c r="CK7" s="227">
        <f>IF($C$9=0,"",IF(CK$6+'Data Input - General'!$F$22&gt;'Data Input - General'!$F$34,0,'Data Input - Option 5'!CK$6+'Data Input - General'!$F$22))</f>
        <v>0</v>
      </c>
      <c r="CL7" s="227">
        <f>IF($C$9=0,"",IF(CL$6+'Data Input - General'!$F$22&gt;'Data Input - General'!$F$34,0,'Data Input - Option 5'!CL$6+'Data Input - General'!$F$22))</f>
        <v>0</v>
      </c>
      <c r="CM7" s="227">
        <f>IF($C$9=0,"",IF(CM$6+'Data Input - General'!$F$22&gt;'Data Input - General'!$F$34,0,'Data Input - Option 5'!CM$6+'Data Input - General'!$F$22))</f>
        <v>0</v>
      </c>
      <c r="CN7" s="227">
        <f>IF($C$9=0,"",IF(CN$6+'Data Input - General'!$F$22&gt;'Data Input - General'!$F$34,0,'Data Input - Option 5'!CN$6+'Data Input - General'!$F$22))</f>
        <v>0</v>
      </c>
      <c r="CO7" s="227">
        <f>IF($C$9=0,"",IF(CO$6+'Data Input - General'!$F$22&gt;'Data Input - General'!$F$34,0,'Data Input - Option 5'!CO$6+'Data Input - General'!$F$22))</f>
        <v>0</v>
      </c>
      <c r="CP7" s="227">
        <f>IF($C$9=0,"",IF(CP$6+'Data Input - General'!$F$22&gt;'Data Input - General'!$F$34,0,'Data Input - Option 5'!CP$6+'Data Input - General'!$F$22))</f>
        <v>0</v>
      </c>
      <c r="CQ7" s="227">
        <f>IF($C$9=0,"",IF(CQ$6+'Data Input - General'!$F$22&gt;'Data Input - General'!$F$34,0,'Data Input - Option 5'!CQ$6+'Data Input - General'!$F$22))</f>
        <v>0</v>
      </c>
      <c r="CR7" s="227">
        <f>IF($C$9=0,"",IF(CR$6+'Data Input - General'!$F$22&gt;'Data Input - General'!$F$34,0,'Data Input - Option 5'!CR$6+'Data Input - General'!$F$22))</f>
        <v>0</v>
      </c>
      <c r="CS7" s="227">
        <f>IF($C$9=0,"",IF(CS$6+'Data Input - General'!$F$22&gt;'Data Input - General'!$F$34,0,'Data Input - Option 5'!CS$6+'Data Input - General'!$F$22))</f>
        <v>0</v>
      </c>
      <c r="CT7" s="227">
        <f>IF($C$9=0,"",IF(CT$6+'Data Input - General'!$F$22&gt;'Data Input - General'!$F$34,0,'Data Input - Option 5'!CT$6+'Data Input - General'!$F$22))</f>
        <v>0</v>
      </c>
      <c r="CU7" s="227">
        <f>IF($C$9=0,"",IF(CU$6+'Data Input - General'!$F$22&gt;'Data Input - General'!$F$34,0,'Data Input - Option 5'!CU$6+'Data Input - General'!$F$22))</f>
        <v>0</v>
      </c>
      <c r="CV7" s="227">
        <f>IF($C$9=0,"",IF(CV$6+'Data Input - General'!$F$22&gt;'Data Input - General'!$F$34,0,'Data Input - Option 5'!CV$6+'Data Input - General'!$F$22))</f>
        <v>0</v>
      </c>
      <c r="CW7" s="227">
        <f>IF($C$9=0,"",IF(CW$6+'Data Input - General'!$F$22&gt;'Data Input - General'!$F$34,0,'Data Input - Option 5'!CW$6+'Data Input - General'!$F$22))</f>
        <v>0</v>
      </c>
      <c r="CX7" s="227">
        <f>IF($C$9=0,"",IF(CX$6+'Data Input - General'!$F$22&gt;'Data Input - General'!$F$34,0,'Data Input - Option 5'!CX$6+'Data Input - General'!$F$22))</f>
        <v>0</v>
      </c>
      <c r="CY7" s="227">
        <f>IF($C$9=0,"",IF(CY$6+'Data Input - General'!$F$22&gt;'Data Input - General'!$F$34,0,'Data Input - Option 5'!CY$6+'Data Input - General'!$F$22))</f>
        <v>0</v>
      </c>
      <c r="CZ7" s="227">
        <f>IF($C$9=0,"",IF(CZ$6+'Data Input - General'!$F$22&gt;'Data Input - General'!$F$34,0,'Data Input - Option 5'!CZ$6+'Data Input - General'!$F$22))</f>
        <v>0</v>
      </c>
      <c r="DA7" s="227">
        <f>IF($C$9=0,"",IF(DA$6+'Data Input - General'!$F$22&gt;'Data Input - General'!$F$34,0,'Data Input - Option 5'!DA$6+'Data Input - General'!$F$22))</f>
        <v>0</v>
      </c>
      <c r="DB7" s="227">
        <f>IF($C$9=0,"",IF(DB$6+'Data Input - General'!$F$22&gt;'Data Input - General'!$F$34,0,'Data Input - Option 5'!DB$6+'Data Input - General'!$F$22))</f>
        <v>0</v>
      </c>
      <c r="DC7" s="227">
        <f>IF($C$9=0,"",IF(DC$6+'Data Input - General'!$F$22&gt;'Data Input - General'!$F$34,0,'Data Input - Option 5'!DC$6+'Data Input - General'!$F$22))</f>
        <v>0</v>
      </c>
      <c r="DD7" s="218"/>
      <c r="DE7" s="220"/>
    </row>
    <row r="8" spans="2:109" ht="11.25" customHeight="1" x14ac:dyDescent="0.25">
      <c r="B8" s="217"/>
      <c r="C8" s="260"/>
      <c r="D8" s="226"/>
      <c r="E8" s="219"/>
      <c r="F8" s="235"/>
      <c r="G8" s="235"/>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18"/>
      <c r="BL8" s="218"/>
      <c r="BM8" s="218"/>
      <c r="BN8" s="218"/>
      <c r="BO8" s="218"/>
      <c r="BP8" s="218"/>
      <c r="BQ8" s="218"/>
      <c r="BR8" s="218"/>
      <c r="BS8" s="218"/>
      <c r="BT8" s="218"/>
      <c r="BU8" s="218"/>
      <c r="BV8" s="218"/>
      <c r="BW8" s="218"/>
      <c r="BX8" s="218"/>
      <c r="BY8" s="218"/>
      <c r="BZ8" s="218"/>
      <c r="CA8" s="218"/>
      <c r="CB8" s="218"/>
      <c r="CC8" s="218"/>
      <c r="CD8" s="218"/>
      <c r="CE8" s="218"/>
      <c r="CF8" s="218"/>
      <c r="CG8" s="218"/>
      <c r="CH8" s="218"/>
      <c r="CI8" s="218"/>
      <c r="CJ8" s="218"/>
      <c r="CK8" s="218"/>
      <c r="CL8" s="218"/>
      <c r="CM8" s="218"/>
      <c r="CN8" s="218"/>
      <c r="CO8" s="218"/>
      <c r="CP8" s="218"/>
      <c r="CQ8" s="218"/>
      <c r="CR8" s="218"/>
      <c r="CS8" s="218"/>
      <c r="CT8" s="218"/>
      <c r="CU8" s="218"/>
      <c r="CV8" s="218"/>
      <c r="CW8" s="218"/>
      <c r="CX8" s="218"/>
      <c r="CY8" s="218"/>
      <c r="CZ8" s="218"/>
      <c r="DA8" s="218"/>
      <c r="DB8" s="218"/>
      <c r="DC8" s="218"/>
      <c r="DD8" s="218"/>
      <c r="DE8" s="220"/>
    </row>
    <row r="9" spans="2:109" ht="24.75" customHeight="1" x14ac:dyDescent="0.35">
      <c r="B9" s="217"/>
      <c r="C9" s="615" t="str">
        <f>IF('Data Input - General'!K24="","Nothing Selected - Do not Complete this Section",'Data Input - General'!K24)</f>
        <v>Nothing Selected - Do not Complete this Section</v>
      </c>
      <c r="D9" s="616"/>
      <c r="E9" s="617" t="s">
        <v>549</v>
      </c>
      <c r="F9" s="618"/>
      <c r="G9" s="611"/>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237"/>
      <c r="AH9" s="237"/>
      <c r="AI9" s="237"/>
      <c r="AJ9" s="237"/>
      <c r="AK9" s="237"/>
      <c r="AL9" s="237"/>
      <c r="AM9" s="237"/>
      <c r="AN9" s="237"/>
      <c r="AO9" s="237"/>
      <c r="AP9" s="237"/>
      <c r="AQ9" s="237"/>
      <c r="AR9" s="237"/>
      <c r="AS9" s="237"/>
      <c r="AT9" s="237"/>
      <c r="AU9" s="237"/>
      <c r="AV9" s="237"/>
      <c r="AW9" s="237"/>
      <c r="AX9" s="237"/>
      <c r="AY9" s="237"/>
      <c r="AZ9" s="237"/>
      <c r="BA9" s="237"/>
      <c r="BB9" s="237"/>
      <c r="BC9" s="237"/>
      <c r="BD9" s="237"/>
      <c r="BE9" s="237"/>
      <c r="BF9" s="237"/>
      <c r="BG9" s="237"/>
      <c r="BH9" s="237"/>
      <c r="BI9" s="237"/>
      <c r="BJ9" s="237"/>
      <c r="BK9" s="237"/>
      <c r="BL9" s="237"/>
      <c r="BM9" s="237"/>
      <c r="BN9" s="237"/>
      <c r="BO9" s="237"/>
      <c r="BP9" s="237"/>
      <c r="BQ9" s="237"/>
      <c r="BR9" s="237"/>
      <c r="BS9" s="237"/>
      <c r="BT9" s="237"/>
      <c r="BU9" s="237"/>
      <c r="BV9" s="237"/>
      <c r="BW9" s="237"/>
      <c r="BX9" s="237"/>
      <c r="BY9" s="237"/>
      <c r="BZ9" s="237"/>
      <c r="CA9" s="237"/>
      <c r="CB9" s="237"/>
      <c r="CC9" s="237"/>
      <c r="CD9" s="237"/>
      <c r="CE9" s="237"/>
      <c r="CF9" s="237"/>
      <c r="CG9" s="237"/>
      <c r="CH9" s="237"/>
      <c r="CI9" s="237"/>
      <c r="CJ9" s="237"/>
      <c r="CK9" s="237"/>
      <c r="CL9" s="237"/>
      <c r="CM9" s="237"/>
      <c r="CN9" s="237"/>
      <c r="CO9" s="237"/>
      <c r="CP9" s="237"/>
      <c r="CQ9" s="237"/>
      <c r="CR9" s="237"/>
      <c r="CS9" s="237"/>
      <c r="CT9" s="237"/>
      <c r="CU9" s="237"/>
      <c r="CV9" s="237"/>
      <c r="CW9" s="237"/>
      <c r="CX9" s="237"/>
      <c r="CY9" s="237"/>
      <c r="CZ9" s="237"/>
      <c r="DA9" s="237"/>
      <c r="DB9" s="237"/>
      <c r="DC9" s="237"/>
      <c r="DD9" s="237"/>
      <c r="DE9" s="220"/>
    </row>
    <row r="10" spans="2:109" ht="9" customHeight="1" x14ac:dyDescent="0.35">
      <c r="B10" s="217"/>
      <c r="C10" s="261"/>
      <c r="D10" s="226"/>
      <c r="E10" s="236"/>
      <c r="F10" s="219"/>
      <c r="G10" s="219"/>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218"/>
      <c r="CR10" s="218"/>
      <c r="CS10" s="218"/>
      <c r="CT10" s="218"/>
      <c r="CU10" s="218"/>
      <c r="CV10" s="218"/>
      <c r="CW10" s="218"/>
      <c r="CX10" s="218"/>
      <c r="CY10" s="218"/>
      <c r="CZ10" s="218"/>
      <c r="DA10" s="218"/>
      <c r="DB10" s="218"/>
      <c r="DC10" s="218"/>
      <c r="DD10" s="218"/>
      <c r="DE10" s="220"/>
    </row>
    <row r="11" spans="2:109" ht="24.75" customHeight="1" x14ac:dyDescent="0.25">
      <c r="B11" s="217"/>
      <c r="C11" s="262" t="s">
        <v>112</v>
      </c>
      <c r="D11" s="237"/>
      <c r="E11" s="238" t="s">
        <v>549</v>
      </c>
      <c r="F11" s="239"/>
      <c r="G11" s="239"/>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c r="AL11" s="237"/>
      <c r="AM11" s="237"/>
      <c r="AN11" s="237"/>
      <c r="AO11" s="237"/>
      <c r="AP11" s="237"/>
      <c r="AQ11" s="237"/>
      <c r="AR11" s="237"/>
      <c r="AS11" s="237"/>
      <c r="AT11" s="237"/>
      <c r="AU11" s="237"/>
      <c r="AV11" s="237"/>
      <c r="AW11" s="237"/>
      <c r="AX11" s="237"/>
      <c r="AY11" s="237"/>
      <c r="AZ11" s="237"/>
      <c r="BA11" s="237"/>
      <c r="BB11" s="237"/>
      <c r="BC11" s="237"/>
      <c r="BD11" s="237"/>
      <c r="BE11" s="237"/>
      <c r="BF11" s="237"/>
      <c r="BG11" s="237"/>
      <c r="BH11" s="237"/>
      <c r="BI11" s="237"/>
      <c r="BJ11" s="237"/>
      <c r="BK11" s="237"/>
      <c r="BL11" s="237"/>
      <c r="BM11" s="237"/>
      <c r="BN11" s="237"/>
      <c r="BO11" s="237"/>
      <c r="BP11" s="237"/>
      <c r="BQ11" s="237"/>
      <c r="BR11" s="237"/>
      <c r="BS11" s="237"/>
      <c r="BT11" s="237"/>
      <c r="BU11" s="237"/>
      <c r="BV11" s="237"/>
      <c r="BW11" s="237"/>
      <c r="BX11" s="237"/>
      <c r="BY11" s="237"/>
      <c r="BZ11" s="237"/>
      <c r="CA11" s="237"/>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237"/>
      <c r="CY11" s="237"/>
      <c r="CZ11" s="237"/>
      <c r="DA11" s="237"/>
      <c r="DB11" s="237"/>
      <c r="DC11" s="237"/>
      <c r="DD11" s="237"/>
      <c r="DE11" s="220"/>
    </row>
    <row r="12" spans="2:109" ht="34.5" customHeight="1" x14ac:dyDescent="0.25">
      <c r="B12" s="217"/>
      <c r="C12" s="260"/>
      <c r="D12" s="226"/>
      <c r="E12" s="219"/>
      <c r="F12" s="219"/>
      <c r="G12" s="219"/>
      <c r="H12" s="219"/>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20"/>
    </row>
    <row r="13" spans="2:109" ht="18" customHeight="1" x14ac:dyDescent="0.25">
      <c r="B13" s="217"/>
      <c r="C13" s="525"/>
      <c r="D13" s="115" t="s">
        <v>9</v>
      </c>
      <c r="E13" s="239"/>
      <c r="F13" s="239"/>
      <c r="G13" s="239"/>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20"/>
    </row>
    <row r="14" spans="2:109" s="241" customFormat="1" x14ac:dyDescent="0.25">
      <c r="B14" s="242"/>
      <c r="C14" s="263">
        <v>9.1</v>
      </c>
      <c r="D14" s="820" t="s">
        <v>2</v>
      </c>
      <c r="E14" s="219" t="s">
        <v>1117</v>
      </c>
      <c r="F14" s="219"/>
      <c r="G14" s="219"/>
      <c r="H14" s="271"/>
      <c r="I14" s="271"/>
      <c r="J14" s="271"/>
      <c r="K14" s="271"/>
      <c r="L14" s="271"/>
      <c r="M14" s="271"/>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c r="BX14" s="271"/>
      <c r="BY14" s="271"/>
      <c r="BZ14" s="271"/>
      <c r="CA14" s="271"/>
      <c r="CB14" s="271"/>
      <c r="CC14" s="271"/>
      <c r="CD14" s="271"/>
      <c r="CE14" s="271"/>
      <c r="CF14" s="271"/>
      <c r="CG14" s="271"/>
      <c r="CH14" s="271"/>
      <c r="CI14" s="271"/>
      <c r="CJ14" s="271"/>
      <c r="CK14" s="271"/>
      <c r="CL14" s="271"/>
      <c r="CM14" s="271"/>
      <c r="CN14" s="271"/>
      <c r="CO14" s="271"/>
      <c r="CP14" s="271"/>
      <c r="CQ14" s="271"/>
      <c r="CR14" s="271"/>
      <c r="CS14" s="271"/>
      <c r="CT14" s="271"/>
      <c r="CU14" s="271"/>
      <c r="CV14" s="271"/>
      <c r="CW14" s="271"/>
      <c r="CX14" s="271"/>
      <c r="CY14" s="271"/>
      <c r="CZ14" s="271"/>
      <c r="DA14" s="271"/>
      <c r="DB14" s="271"/>
      <c r="DC14" s="271"/>
      <c r="DD14" s="225"/>
      <c r="DE14" s="243"/>
    </row>
    <row r="15" spans="2:109" s="241" customFormat="1" x14ac:dyDescent="0.25">
      <c r="B15" s="242"/>
      <c r="C15" s="263">
        <v>9.1999999999999993</v>
      </c>
      <c r="D15" s="820" t="s">
        <v>3</v>
      </c>
      <c r="E15" s="219" t="s">
        <v>1117</v>
      </c>
      <c r="F15" s="219"/>
      <c r="G15" s="219"/>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271"/>
      <c r="AH15" s="271"/>
      <c r="AI15" s="271"/>
      <c r="AJ15" s="271"/>
      <c r="AK15" s="271"/>
      <c r="AL15" s="271"/>
      <c r="AM15" s="271"/>
      <c r="AN15" s="271"/>
      <c r="AO15" s="271"/>
      <c r="AP15" s="271"/>
      <c r="AQ15" s="271"/>
      <c r="AR15" s="271"/>
      <c r="AS15" s="271"/>
      <c r="AT15" s="271"/>
      <c r="AU15" s="271"/>
      <c r="AV15" s="271"/>
      <c r="AW15" s="271"/>
      <c r="AX15" s="271"/>
      <c r="AY15" s="271"/>
      <c r="AZ15" s="271"/>
      <c r="BA15" s="271"/>
      <c r="BB15" s="271"/>
      <c r="BC15" s="271"/>
      <c r="BD15" s="271"/>
      <c r="BE15" s="271"/>
      <c r="BF15" s="271"/>
      <c r="BG15" s="271"/>
      <c r="BH15" s="271"/>
      <c r="BI15" s="271"/>
      <c r="BJ15" s="271"/>
      <c r="BK15" s="271"/>
      <c r="BL15" s="271"/>
      <c r="BM15" s="271"/>
      <c r="BN15" s="271"/>
      <c r="BO15" s="271"/>
      <c r="BP15" s="271"/>
      <c r="BQ15" s="271"/>
      <c r="BR15" s="271"/>
      <c r="BS15" s="271"/>
      <c r="BT15" s="271"/>
      <c r="BU15" s="271"/>
      <c r="BV15" s="271"/>
      <c r="BW15" s="271"/>
      <c r="BX15" s="271"/>
      <c r="BY15" s="271"/>
      <c r="BZ15" s="271"/>
      <c r="CA15" s="271"/>
      <c r="CB15" s="271"/>
      <c r="CC15" s="271"/>
      <c r="CD15" s="271"/>
      <c r="CE15" s="271"/>
      <c r="CF15" s="271"/>
      <c r="CG15" s="271"/>
      <c r="CH15" s="271"/>
      <c r="CI15" s="271"/>
      <c r="CJ15" s="271"/>
      <c r="CK15" s="271"/>
      <c r="CL15" s="271"/>
      <c r="CM15" s="271"/>
      <c r="CN15" s="271"/>
      <c r="CO15" s="271"/>
      <c r="CP15" s="271"/>
      <c r="CQ15" s="271"/>
      <c r="CR15" s="271"/>
      <c r="CS15" s="271"/>
      <c r="CT15" s="271"/>
      <c r="CU15" s="271"/>
      <c r="CV15" s="271"/>
      <c r="CW15" s="271"/>
      <c r="CX15" s="271"/>
      <c r="CY15" s="271"/>
      <c r="CZ15" s="271"/>
      <c r="DA15" s="271"/>
      <c r="DB15" s="271"/>
      <c r="DC15" s="271"/>
      <c r="DD15" s="225"/>
      <c r="DE15" s="243"/>
    </row>
    <row r="16" spans="2:109" s="241" customFormat="1" x14ac:dyDescent="0.25">
      <c r="B16" s="242"/>
      <c r="C16" s="263">
        <v>9.3000000000000007</v>
      </c>
      <c r="D16" s="820" t="s">
        <v>4</v>
      </c>
      <c r="E16" s="219" t="s">
        <v>1117</v>
      </c>
      <c r="F16" s="219"/>
      <c r="G16" s="219"/>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271"/>
      <c r="AH16" s="271"/>
      <c r="AI16" s="271"/>
      <c r="AJ16" s="271"/>
      <c r="AK16" s="271"/>
      <c r="AL16" s="271"/>
      <c r="AM16" s="271"/>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1"/>
      <c r="BK16" s="271"/>
      <c r="BL16" s="271"/>
      <c r="BM16" s="271"/>
      <c r="BN16" s="271"/>
      <c r="BO16" s="271"/>
      <c r="BP16" s="271"/>
      <c r="BQ16" s="271"/>
      <c r="BR16" s="271"/>
      <c r="BS16" s="271"/>
      <c r="BT16" s="271"/>
      <c r="BU16" s="271"/>
      <c r="BV16" s="271"/>
      <c r="BW16" s="271"/>
      <c r="BX16" s="271"/>
      <c r="BY16" s="271"/>
      <c r="BZ16" s="271"/>
      <c r="CA16" s="271"/>
      <c r="CB16" s="271"/>
      <c r="CC16" s="271"/>
      <c r="CD16" s="271"/>
      <c r="CE16" s="271"/>
      <c r="CF16" s="271"/>
      <c r="CG16" s="271"/>
      <c r="CH16" s="271"/>
      <c r="CI16" s="271"/>
      <c r="CJ16" s="271"/>
      <c r="CK16" s="271"/>
      <c r="CL16" s="271"/>
      <c r="CM16" s="271"/>
      <c r="CN16" s="271"/>
      <c r="CO16" s="271"/>
      <c r="CP16" s="271"/>
      <c r="CQ16" s="271"/>
      <c r="CR16" s="271"/>
      <c r="CS16" s="271"/>
      <c r="CT16" s="271"/>
      <c r="CU16" s="271"/>
      <c r="CV16" s="271"/>
      <c r="CW16" s="271"/>
      <c r="CX16" s="271"/>
      <c r="CY16" s="271"/>
      <c r="CZ16" s="271"/>
      <c r="DA16" s="271"/>
      <c r="DB16" s="271"/>
      <c r="DC16" s="271"/>
      <c r="DD16" s="225"/>
      <c r="DE16" s="243"/>
    </row>
    <row r="17" spans="2:109" s="241" customFormat="1" x14ac:dyDescent="0.25">
      <c r="B17" s="242"/>
      <c r="C17" s="263">
        <v>9.4</v>
      </c>
      <c r="D17" s="820" t="s">
        <v>5</v>
      </c>
      <c r="E17" s="219" t="s">
        <v>1117</v>
      </c>
      <c r="F17" s="219"/>
      <c r="G17" s="219"/>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1"/>
      <c r="AI17" s="271"/>
      <c r="AJ17" s="271"/>
      <c r="AK17" s="271"/>
      <c r="AL17" s="271"/>
      <c r="AM17" s="271"/>
      <c r="AN17" s="271"/>
      <c r="AO17" s="271"/>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271"/>
      <c r="BS17" s="271"/>
      <c r="BT17" s="271"/>
      <c r="BU17" s="271"/>
      <c r="BV17" s="271"/>
      <c r="BW17" s="271"/>
      <c r="BX17" s="271"/>
      <c r="BY17" s="271"/>
      <c r="BZ17" s="271"/>
      <c r="CA17" s="271"/>
      <c r="CB17" s="271"/>
      <c r="CC17" s="271"/>
      <c r="CD17" s="271"/>
      <c r="CE17" s="271"/>
      <c r="CF17" s="271"/>
      <c r="CG17" s="271"/>
      <c r="CH17" s="271"/>
      <c r="CI17" s="271"/>
      <c r="CJ17" s="271"/>
      <c r="CK17" s="271"/>
      <c r="CL17" s="271"/>
      <c r="CM17" s="271"/>
      <c r="CN17" s="271"/>
      <c r="CO17" s="271"/>
      <c r="CP17" s="271"/>
      <c r="CQ17" s="271"/>
      <c r="CR17" s="271"/>
      <c r="CS17" s="271"/>
      <c r="CT17" s="271"/>
      <c r="CU17" s="271"/>
      <c r="CV17" s="271"/>
      <c r="CW17" s="271"/>
      <c r="CX17" s="271"/>
      <c r="CY17" s="271"/>
      <c r="CZ17" s="271"/>
      <c r="DA17" s="271"/>
      <c r="DB17" s="271"/>
      <c r="DC17" s="271"/>
      <c r="DD17" s="225"/>
      <c r="DE17" s="243"/>
    </row>
    <row r="18" spans="2:109" s="241" customFormat="1" x14ac:dyDescent="0.25">
      <c r="B18" s="242"/>
      <c r="C18" s="263">
        <v>9.5</v>
      </c>
      <c r="D18" s="820" t="s">
        <v>816</v>
      </c>
      <c r="E18" s="219" t="s">
        <v>1117</v>
      </c>
      <c r="F18" s="219"/>
      <c r="G18" s="219"/>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1"/>
      <c r="AJ18" s="271"/>
      <c r="AK18" s="271"/>
      <c r="AL18" s="271"/>
      <c r="AM18" s="271"/>
      <c r="AN18" s="271"/>
      <c r="AO18" s="271"/>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271"/>
      <c r="CA18" s="271"/>
      <c r="CB18" s="271"/>
      <c r="CC18" s="271"/>
      <c r="CD18" s="271"/>
      <c r="CE18" s="271"/>
      <c r="CF18" s="271"/>
      <c r="CG18" s="271"/>
      <c r="CH18" s="271"/>
      <c r="CI18" s="271"/>
      <c r="CJ18" s="271"/>
      <c r="CK18" s="271"/>
      <c r="CL18" s="271"/>
      <c r="CM18" s="271"/>
      <c r="CN18" s="271"/>
      <c r="CO18" s="271"/>
      <c r="CP18" s="271"/>
      <c r="CQ18" s="271"/>
      <c r="CR18" s="271"/>
      <c r="CS18" s="271"/>
      <c r="CT18" s="271"/>
      <c r="CU18" s="271"/>
      <c r="CV18" s="271"/>
      <c r="CW18" s="271"/>
      <c r="CX18" s="271"/>
      <c r="CY18" s="271"/>
      <c r="CZ18" s="271"/>
      <c r="DA18" s="271"/>
      <c r="DB18" s="271"/>
      <c r="DC18" s="271"/>
      <c r="DD18" s="225"/>
      <c r="DE18" s="243"/>
    </row>
    <row r="19" spans="2:109" ht="18" customHeight="1" x14ac:dyDescent="0.25">
      <c r="B19" s="217"/>
      <c r="C19" s="260"/>
      <c r="D19" s="115" t="s">
        <v>469</v>
      </c>
      <c r="E19" s="239"/>
      <c r="F19" s="239"/>
      <c r="G19" s="239"/>
      <c r="H19" s="237"/>
      <c r="I19" s="237"/>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7"/>
      <c r="AM19" s="237"/>
      <c r="AN19" s="237"/>
      <c r="AO19" s="237"/>
      <c r="AP19" s="237"/>
      <c r="AQ19" s="237"/>
      <c r="AR19" s="237"/>
      <c r="AS19" s="237"/>
      <c r="AT19" s="237"/>
      <c r="AU19" s="237"/>
      <c r="AV19" s="237"/>
      <c r="AW19" s="237"/>
      <c r="AX19" s="237"/>
      <c r="AY19" s="237"/>
      <c r="AZ19" s="237"/>
      <c r="BA19" s="237"/>
      <c r="BB19" s="237"/>
      <c r="BC19" s="237"/>
      <c r="BD19" s="237"/>
      <c r="BE19" s="237"/>
      <c r="BF19" s="237"/>
      <c r="BG19" s="237"/>
      <c r="BH19" s="237"/>
      <c r="BI19" s="237"/>
      <c r="BJ19" s="237"/>
      <c r="BK19" s="237"/>
      <c r="BL19" s="237"/>
      <c r="BM19" s="237"/>
      <c r="BN19" s="237"/>
      <c r="BO19" s="237"/>
      <c r="BP19" s="237"/>
      <c r="BQ19" s="237"/>
      <c r="BR19" s="237"/>
      <c r="BS19" s="237"/>
      <c r="BT19" s="237"/>
      <c r="BU19" s="237"/>
      <c r="BV19" s="237"/>
      <c r="BW19" s="237"/>
      <c r="BX19" s="237"/>
      <c r="BY19" s="237"/>
      <c r="BZ19" s="237"/>
      <c r="CA19" s="237"/>
      <c r="CB19" s="237"/>
      <c r="CC19" s="237"/>
      <c r="CD19" s="237"/>
      <c r="CE19" s="237"/>
      <c r="CF19" s="237"/>
      <c r="CG19" s="237"/>
      <c r="CH19" s="237"/>
      <c r="CI19" s="237"/>
      <c r="CJ19" s="237"/>
      <c r="CK19" s="237"/>
      <c r="CL19" s="237"/>
      <c r="CM19" s="237"/>
      <c r="CN19" s="237"/>
      <c r="CO19" s="237"/>
      <c r="CP19" s="237"/>
      <c r="CQ19" s="237"/>
      <c r="CR19" s="237"/>
      <c r="CS19" s="237"/>
      <c r="CT19" s="237"/>
      <c r="CU19" s="237"/>
      <c r="CV19" s="237"/>
      <c r="CW19" s="237"/>
      <c r="CX19" s="237"/>
      <c r="CY19" s="237"/>
      <c r="CZ19" s="237"/>
      <c r="DA19" s="237"/>
      <c r="DB19" s="237"/>
      <c r="DC19" s="237"/>
      <c r="DD19" s="237"/>
      <c r="DE19" s="220"/>
    </row>
    <row r="20" spans="2:109" x14ac:dyDescent="0.25">
      <c r="B20" s="217"/>
      <c r="C20" s="263" t="s">
        <v>1014</v>
      </c>
      <c r="D20" s="820" t="s">
        <v>6</v>
      </c>
      <c r="E20" s="219" t="s">
        <v>1117</v>
      </c>
      <c r="F20" s="219"/>
      <c r="G20" s="219"/>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s="271"/>
      <c r="CA20" s="271"/>
      <c r="CB20" s="271"/>
      <c r="CC20" s="271"/>
      <c r="CD20" s="271"/>
      <c r="CE20" s="271"/>
      <c r="CF20" s="271"/>
      <c r="CG20" s="271"/>
      <c r="CH20" s="271"/>
      <c r="CI20" s="271"/>
      <c r="CJ20" s="271"/>
      <c r="CK20" s="271"/>
      <c r="CL20" s="271"/>
      <c r="CM20" s="271"/>
      <c r="CN20" s="271"/>
      <c r="CO20" s="271"/>
      <c r="CP20" s="271"/>
      <c r="CQ20" s="271"/>
      <c r="CR20" s="271"/>
      <c r="CS20" s="271"/>
      <c r="CT20" s="271"/>
      <c r="CU20" s="271"/>
      <c r="CV20" s="271"/>
      <c r="CW20" s="271"/>
      <c r="CX20" s="271"/>
      <c r="CY20" s="271"/>
      <c r="CZ20" s="271"/>
      <c r="DA20" s="271"/>
      <c r="DB20" s="271"/>
      <c r="DC20" s="271"/>
      <c r="DD20" s="225"/>
      <c r="DE20" s="220"/>
    </row>
    <row r="21" spans="2:109" x14ac:dyDescent="0.25">
      <c r="B21" s="217"/>
      <c r="C21" s="263" t="s">
        <v>1015</v>
      </c>
      <c r="D21" s="820" t="s">
        <v>7</v>
      </c>
      <c r="E21" s="219" t="s">
        <v>1117</v>
      </c>
      <c r="F21" s="219"/>
      <c r="G21" s="219"/>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1"/>
      <c r="AJ21" s="271"/>
      <c r="AK21" s="271"/>
      <c r="AL21" s="271"/>
      <c r="AM21" s="271"/>
      <c r="AN21" s="271"/>
      <c r="AO21" s="271"/>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s="271"/>
      <c r="CA21" s="271"/>
      <c r="CB21" s="271"/>
      <c r="CC21" s="271"/>
      <c r="CD21" s="271"/>
      <c r="CE21" s="271"/>
      <c r="CF21" s="271"/>
      <c r="CG21" s="271"/>
      <c r="CH21" s="271"/>
      <c r="CI21" s="271"/>
      <c r="CJ21" s="271"/>
      <c r="CK21" s="271"/>
      <c r="CL21" s="271"/>
      <c r="CM21" s="271"/>
      <c r="CN21" s="271"/>
      <c r="CO21" s="271"/>
      <c r="CP21" s="271"/>
      <c r="CQ21" s="271"/>
      <c r="CR21" s="271"/>
      <c r="CS21" s="271"/>
      <c r="CT21" s="271"/>
      <c r="CU21" s="271"/>
      <c r="CV21" s="271"/>
      <c r="CW21" s="271"/>
      <c r="CX21" s="271"/>
      <c r="CY21" s="271"/>
      <c r="CZ21" s="271"/>
      <c r="DA21" s="271"/>
      <c r="DB21" s="271"/>
      <c r="DC21" s="271"/>
      <c r="DD21" s="225"/>
      <c r="DE21" s="220"/>
    </row>
    <row r="22" spans="2:109" x14ac:dyDescent="0.25">
      <c r="B22" s="217"/>
      <c r="C22" s="263" t="s">
        <v>1016</v>
      </c>
      <c r="D22" s="820" t="s">
        <v>0</v>
      </c>
      <c r="E22" s="219" t="s">
        <v>1117</v>
      </c>
      <c r="F22" s="219"/>
      <c r="G22" s="219"/>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1"/>
      <c r="AJ22" s="271"/>
      <c r="AK22" s="271"/>
      <c r="AL22" s="271"/>
      <c r="AM22" s="271"/>
      <c r="AN22" s="271"/>
      <c r="AO22" s="271"/>
      <c r="AP22" s="271"/>
      <c r="AQ22" s="271"/>
      <c r="AR22" s="271"/>
      <c r="AS22" s="271"/>
      <c r="AT22" s="271"/>
      <c r="AU22" s="271"/>
      <c r="AV22" s="271"/>
      <c r="AW22" s="271"/>
      <c r="AX22" s="271"/>
      <c r="AY22" s="271"/>
      <c r="AZ22" s="271"/>
      <c r="BA22" s="271"/>
      <c r="BB22" s="271"/>
      <c r="BC22" s="271"/>
      <c r="BD22" s="271"/>
      <c r="BE22" s="271"/>
      <c r="BF22" s="271"/>
      <c r="BG22" s="271"/>
      <c r="BH22" s="271"/>
      <c r="BI22" s="271"/>
      <c r="BJ22" s="271"/>
      <c r="BK22" s="271"/>
      <c r="BL22" s="271"/>
      <c r="BM22" s="271"/>
      <c r="BN22" s="271"/>
      <c r="BO22" s="271"/>
      <c r="BP22" s="271"/>
      <c r="BQ22" s="271"/>
      <c r="BR22" s="271"/>
      <c r="BS22" s="271"/>
      <c r="BT22" s="271"/>
      <c r="BU22" s="271"/>
      <c r="BV22" s="271"/>
      <c r="BW22" s="271"/>
      <c r="BX22" s="271"/>
      <c r="BY22" s="271"/>
      <c r="BZ22" s="271"/>
      <c r="CA22" s="271"/>
      <c r="CB22" s="271"/>
      <c r="CC22" s="271"/>
      <c r="CD22" s="271"/>
      <c r="CE22" s="271"/>
      <c r="CF22" s="271"/>
      <c r="CG22" s="271"/>
      <c r="CH22" s="271"/>
      <c r="CI22" s="271"/>
      <c r="CJ22" s="271"/>
      <c r="CK22" s="271"/>
      <c r="CL22" s="271"/>
      <c r="CM22" s="271"/>
      <c r="CN22" s="271"/>
      <c r="CO22" s="271"/>
      <c r="CP22" s="271"/>
      <c r="CQ22" s="271"/>
      <c r="CR22" s="271"/>
      <c r="CS22" s="271"/>
      <c r="CT22" s="271"/>
      <c r="CU22" s="271"/>
      <c r="CV22" s="271"/>
      <c r="CW22" s="271"/>
      <c r="CX22" s="271"/>
      <c r="CY22" s="271"/>
      <c r="CZ22" s="271"/>
      <c r="DA22" s="271"/>
      <c r="DB22" s="271"/>
      <c r="DC22" s="271"/>
      <c r="DD22" s="225"/>
      <c r="DE22" s="220"/>
    </row>
    <row r="23" spans="2:109" x14ac:dyDescent="0.25">
      <c r="B23" s="217"/>
      <c r="C23" s="263" t="s">
        <v>1017</v>
      </c>
      <c r="D23" s="820" t="s">
        <v>8</v>
      </c>
      <c r="E23" s="219" t="s">
        <v>1117</v>
      </c>
      <c r="F23" s="219"/>
      <c r="G23" s="219"/>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271"/>
      <c r="AH23" s="271"/>
      <c r="AI23" s="271"/>
      <c r="AJ23" s="271"/>
      <c r="AK23" s="271"/>
      <c r="AL23" s="271"/>
      <c r="AM23" s="271"/>
      <c r="AN23" s="271"/>
      <c r="AO23" s="271"/>
      <c r="AP23" s="271"/>
      <c r="AQ23" s="271"/>
      <c r="AR23" s="271"/>
      <c r="AS23" s="271"/>
      <c r="AT23" s="271"/>
      <c r="AU23" s="271"/>
      <c r="AV23" s="271"/>
      <c r="AW23" s="271"/>
      <c r="AX23" s="271"/>
      <c r="AY23" s="271"/>
      <c r="AZ23" s="271"/>
      <c r="BA23" s="271"/>
      <c r="BB23" s="271"/>
      <c r="BC23" s="271"/>
      <c r="BD23" s="271"/>
      <c r="BE23" s="271"/>
      <c r="BF23" s="271"/>
      <c r="BG23" s="271"/>
      <c r="BH23" s="271"/>
      <c r="BI23" s="271"/>
      <c r="BJ23" s="271"/>
      <c r="BK23" s="271"/>
      <c r="BL23" s="271"/>
      <c r="BM23" s="271"/>
      <c r="BN23" s="271"/>
      <c r="BO23" s="271"/>
      <c r="BP23" s="271"/>
      <c r="BQ23" s="271"/>
      <c r="BR23" s="271"/>
      <c r="BS23" s="271"/>
      <c r="BT23" s="271"/>
      <c r="BU23" s="271"/>
      <c r="BV23" s="271"/>
      <c r="BW23" s="271"/>
      <c r="BX23" s="271"/>
      <c r="BY23" s="271"/>
      <c r="BZ23" s="271"/>
      <c r="CA23" s="271"/>
      <c r="CB23" s="271"/>
      <c r="CC23" s="271"/>
      <c r="CD23" s="271"/>
      <c r="CE23" s="271"/>
      <c r="CF23" s="271"/>
      <c r="CG23" s="271"/>
      <c r="CH23" s="271"/>
      <c r="CI23" s="271"/>
      <c r="CJ23" s="271"/>
      <c r="CK23" s="271"/>
      <c r="CL23" s="271"/>
      <c r="CM23" s="271"/>
      <c r="CN23" s="271"/>
      <c r="CO23" s="271"/>
      <c r="CP23" s="271"/>
      <c r="CQ23" s="271"/>
      <c r="CR23" s="271"/>
      <c r="CS23" s="271"/>
      <c r="CT23" s="271"/>
      <c r="CU23" s="271"/>
      <c r="CV23" s="271"/>
      <c r="CW23" s="271"/>
      <c r="CX23" s="271"/>
      <c r="CY23" s="271"/>
      <c r="CZ23" s="271"/>
      <c r="DA23" s="271"/>
      <c r="DB23" s="271"/>
      <c r="DC23" s="271"/>
      <c r="DD23" s="225"/>
      <c r="DE23" s="220"/>
    </row>
    <row r="24" spans="2:109" x14ac:dyDescent="0.25">
      <c r="B24" s="217"/>
      <c r="C24" s="263" t="s">
        <v>719</v>
      </c>
      <c r="D24" s="820" t="s">
        <v>698</v>
      </c>
      <c r="E24" s="219" t="s">
        <v>1117</v>
      </c>
      <c r="F24" s="219"/>
      <c r="G24" s="219"/>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271"/>
      <c r="AH24" s="271"/>
      <c r="AI24" s="271"/>
      <c r="AJ24" s="271"/>
      <c r="AK24" s="271"/>
      <c r="AL24" s="271"/>
      <c r="AM24" s="271"/>
      <c r="AN24" s="271"/>
      <c r="AO24" s="271"/>
      <c r="AP24" s="271"/>
      <c r="AQ24" s="271"/>
      <c r="AR24" s="271"/>
      <c r="AS24" s="271"/>
      <c r="AT24" s="271"/>
      <c r="AU24" s="271"/>
      <c r="AV24" s="271"/>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1"/>
      <c r="BT24" s="271"/>
      <c r="BU24" s="271"/>
      <c r="BV24" s="271"/>
      <c r="BW24" s="271"/>
      <c r="BX24" s="271"/>
      <c r="BY24" s="271"/>
      <c r="BZ24" s="271"/>
      <c r="CA24" s="271"/>
      <c r="CB24" s="271"/>
      <c r="CC24" s="271"/>
      <c r="CD24" s="271"/>
      <c r="CE24" s="271"/>
      <c r="CF24" s="271"/>
      <c r="CG24" s="271"/>
      <c r="CH24" s="271"/>
      <c r="CI24" s="271"/>
      <c r="CJ24" s="271"/>
      <c r="CK24" s="271"/>
      <c r="CL24" s="271"/>
      <c r="CM24" s="271"/>
      <c r="CN24" s="271"/>
      <c r="CO24" s="271"/>
      <c r="CP24" s="271"/>
      <c r="CQ24" s="271"/>
      <c r="CR24" s="271"/>
      <c r="CS24" s="271"/>
      <c r="CT24" s="271"/>
      <c r="CU24" s="271"/>
      <c r="CV24" s="271"/>
      <c r="CW24" s="271"/>
      <c r="CX24" s="271"/>
      <c r="CY24" s="271"/>
      <c r="CZ24" s="271"/>
      <c r="DA24" s="271"/>
      <c r="DB24" s="271"/>
      <c r="DC24" s="271"/>
      <c r="DD24" s="225"/>
      <c r="DE24" s="220"/>
    </row>
    <row r="25" spans="2:109" ht="19.5" customHeight="1" x14ac:dyDescent="0.25">
      <c r="B25" s="217"/>
      <c r="C25" s="260"/>
      <c r="D25" s="115" t="s">
        <v>195</v>
      </c>
      <c r="E25" s="239"/>
      <c r="F25" s="239"/>
      <c r="G25" s="239"/>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c r="BS25" s="237"/>
      <c r="BT25" s="237"/>
      <c r="BU25" s="237"/>
      <c r="BV25" s="237"/>
      <c r="BW25" s="237"/>
      <c r="BX25" s="237"/>
      <c r="BY25" s="237"/>
      <c r="BZ25" s="237"/>
      <c r="CA25" s="237"/>
      <c r="CB25" s="237"/>
      <c r="CC25" s="237"/>
      <c r="CD25" s="237"/>
      <c r="CE25" s="237"/>
      <c r="CF25" s="237"/>
      <c r="CG25" s="237"/>
      <c r="CH25" s="237"/>
      <c r="CI25" s="237"/>
      <c r="CJ25" s="237"/>
      <c r="CK25" s="237"/>
      <c r="CL25" s="237"/>
      <c r="CM25" s="237"/>
      <c r="CN25" s="237"/>
      <c r="CO25" s="237"/>
      <c r="CP25" s="237"/>
      <c r="CQ25" s="237"/>
      <c r="CR25" s="237"/>
      <c r="CS25" s="237"/>
      <c r="CT25" s="237"/>
      <c r="CU25" s="237"/>
      <c r="CV25" s="237"/>
      <c r="CW25" s="237"/>
      <c r="CX25" s="237"/>
      <c r="CY25" s="237"/>
      <c r="CZ25" s="237"/>
      <c r="DA25" s="237"/>
      <c r="DB25" s="237"/>
      <c r="DC25" s="237"/>
      <c r="DD25" s="237"/>
      <c r="DE25" s="220"/>
    </row>
    <row r="26" spans="2:109" x14ac:dyDescent="0.25">
      <c r="B26" s="217"/>
      <c r="C26" s="263" t="s">
        <v>1018</v>
      </c>
      <c r="D26" s="820" t="s">
        <v>638</v>
      </c>
      <c r="E26" s="219" t="s">
        <v>1117</v>
      </c>
      <c r="F26" s="219"/>
      <c r="G26" s="219"/>
      <c r="H26" s="271"/>
      <c r="I26" s="271"/>
      <c r="J26" s="271"/>
      <c r="K26" s="271"/>
      <c r="L26" s="271"/>
      <c r="M26" s="271"/>
      <c r="N26" s="271"/>
      <c r="O26" s="271"/>
      <c r="P26" s="271"/>
      <c r="Q26" s="271"/>
      <c r="R26" s="271"/>
      <c r="S26" s="271"/>
      <c r="T26" s="271"/>
      <c r="U26" s="271"/>
      <c r="V26" s="271"/>
      <c r="W26" s="271"/>
      <c r="X26" s="271"/>
      <c r="Y26" s="271"/>
      <c r="Z26" s="271"/>
      <c r="AA26" s="271"/>
      <c r="AB26" s="271"/>
      <c r="AC26" s="271"/>
      <c r="AD26" s="271"/>
      <c r="AE26" s="271"/>
      <c r="AF26" s="271"/>
      <c r="AG26" s="271"/>
      <c r="AH26" s="271"/>
      <c r="AI26" s="271"/>
      <c r="AJ26" s="271"/>
      <c r="AK26" s="271"/>
      <c r="AL26" s="271"/>
      <c r="AM26" s="271"/>
      <c r="AN26" s="271"/>
      <c r="AO26" s="271"/>
      <c r="AP26" s="271"/>
      <c r="AQ26" s="271"/>
      <c r="AR26" s="271"/>
      <c r="AS26" s="271"/>
      <c r="AT26" s="271"/>
      <c r="AU26" s="271"/>
      <c r="AV26" s="271"/>
      <c r="AW26" s="271"/>
      <c r="AX26" s="271"/>
      <c r="AY26" s="271"/>
      <c r="AZ26" s="271"/>
      <c r="BA26" s="271"/>
      <c r="BB26" s="271"/>
      <c r="BC26" s="271"/>
      <c r="BD26" s="271"/>
      <c r="BE26" s="271"/>
      <c r="BF26" s="271"/>
      <c r="BG26" s="271"/>
      <c r="BH26" s="271"/>
      <c r="BI26" s="271"/>
      <c r="BJ26" s="271"/>
      <c r="BK26" s="271"/>
      <c r="BL26" s="271"/>
      <c r="BM26" s="271"/>
      <c r="BN26" s="271"/>
      <c r="BO26" s="271"/>
      <c r="BP26" s="271"/>
      <c r="BQ26" s="271"/>
      <c r="BR26" s="271"/>
      <c r="BS26" s="271"/>
      <c r="BT26" s="271"/>
      <c r="BU26" s="271"/>
      <c r="BV26" s="271"/>
      <c r="BW26" s="271"/>
      <c r="BX26" s="271"/>
      <c r="BY26" s="271"/>
      <c r="BZ26" s="271"/>
      <c r="CA26" s="271"/>
      <c r="CB26" s="271"/>
      <c r="CC26" s="271"/>
      <c r="CD26" s="271"/>
      <c r="CE26" s="271"/>
      <c r="CF26" s="271"/>
      <c r="CG26" s="271"/>
      <c r="CH26" s="271"/>
      <c r="CI26" s="271"/>
      <c r="CJ26" s="271"/>
      <c r="CK26" s="271"/>
      <c r="CL26" s="271"/>
      <c r="CM26" s="271"/>
      <c r="CN26" s="271"/>
      <c r="CO26" s="271"/>
      <c r="CP26" s="271"/>
      <c r="CQ26" s="271"/>
      <c r="CR26" s="271"/>
      <c r="CS26" s="271"/>
      <c r="CT26" s="271"/>
      <c r="CU26" s="271"/>
      <c r="CV26" s="271"/>
      <c r="CW26" s="271"/>
      <c r="CX26" s="271"/>
      <c r="CY26" s="271"/>
      <c r="CZ26" s="271"/>
      <c r="DA26" s="271"/>
      <c r="DB26" s="271"/>
      <c r="DC26" s="271"/>
      <c r="DD26" s="225"/>
      <c r="DE26" s="220"/>
    </row>
    <row r="27" spans="2:109" x14ac:dyDescent="0.25">
      <c r="B27" s="217"/>
      <c r="C27" s="263" t="s">
        <v>1019</v>
      </c>
      <c r="D27" s="820" t="s">
        <v>19</v>
      </c>
      <c r="E27" s="219" t="s">
        <v>1117</v>
      </c>
      <c r="F27" s="219"/>
      <c r="G27" s="219"/>
      <c r="H27" s="271"/>
      <c r="I27" s="271"/>
      <c r="J27" s="271"/>
      <c r="K27" s="271"/>
      <c r="L27" s="271"/>
      <c r="M27" s="271"/>
      <c r="N27" s="271"/>
      <c r="O27" s="271"/>
      <c r="P27" s="271"/>
      <c r="Q27" s="271"/>
      <c r="R27" s="271"/>
      <c r="S27" s="271"/>
      <c r="T27" s="271"/>
      <c r="U27" s="271"/>
      <c r="V27" s="271"/>
      <c r="W27" s="271"/>
      <c r="X27" s="271"/>
      <c r="Y27" s="271"/>
      <c r="Z27" s="271"/>
      <c r="AA27" s="271"/>
      <c r="AB27" s="271"/>
      <c r="AC27" s="271"/>
      <c r="AD27" s="271"/>
      <c r="AE27" s="271"/>
      <c r="AF27" s="271"/>
      <c r="AG27" s="271"/>
      <c r="AH27" s="271"/>
      <c r="AI27" s="271"/>
      <c r="AJ27" s="271"/>
      <c r="AK27" s="271"/>
      <c r="AL27" s="271"/>
      <c r="AM27" s="271"/>
      <c r="AN27" s="271"/>
      <c r="AO27" s="271"/>
      <c r="AP27" s="271"/>
      <c r="AQ27" s="271"/>
      <c r="AR27" s="271"/>
      <c r="AS27" s="271"/>
      <c r="AT27" s="271"/>
      <c r="AU27" s="271"/>
      <c r="AV27" s="271"/>
      <c r="AW27" s="271"/>
      <c r="AX27" s="271"/>
      <c r="AY27" s="271"/>
      <c r="AZ27" s="271"/>
      <c r="BA27" s="271"/>
      <c r="BB27" s="271"/>
      <c r="BC27" s="271"/>
      <c r="BD27" s="271"/>
      <c r="BE27" s="271"/>
      <c r="BF27" s="271"/>
      <c r="BG27" s="271"/>
      <c r="BH27" s="271"/>
      <c r="BI27" s="271"/>
      <c r="BJ27" s="271"/>
      <c r="BK27" s="271"/>
      <c r="BL27" s="271"/>
      <c r="BM27" s="271"/>
      <c r="BN27" s="271"/>
      <c r="BO27" s="271"/>
      <c r="BP27" s="271"/>
      <c r="BQ27" s="271"/>
      <c r="BR27" s="271"/>
      <c r="BS27" s="271"/>
      <c r="BT27" s="271"/>
      <c r="BU27" s="271"/>
      <c r="BV27" s="271"/>
      <c r="BW27" s="271"/>
      <c r="BX27" s="271"/>
      <c r="BY27" s="271"/>
      <c r="BZ27" s="271"/>
      <c r="CA27" s="271"/>
      <c r="CB27" s="271"/>
      <c r="CC27" s="271"/>
      <c r="CD27" s="271"/>
      <c r="CE27" s="271"/>
      <c r="CF27" s="271"/>
      <c r="CG27" s="271"/>
      <c r="CH27" s="271"/>
      <c r="CI27" s="271"/>
      <c r="CJ27" s="271"/>
      <c r="CK27" s="271"/>
      <c r="CL27" s="271"/>
      <c r="CM27" s="271"/>
      <c r="CN27" s="271"/>
      <c r="CO27" s="271"/>
      <c r="CP27" s="271"/>
      <c r="CQ27" s="271"/>
      <c r="CR27" s="271"/>
      <c r="CS27" s="271"/>
      <c r="CT27" s="271"/>
      <c r="CU27" s="271"/>
      <c r="CV27" s="271"/>
      <c r="CW27" s="271"/>
      <c r="CX27" s="271"/>
      <c r="CY27" s="271"/>
      <c r="CZ27" s="271"/>
      <c r="DA27" s="271"/>
      <c r="DB27" s="271"/>
      <c r="DC27" s="271"/>
      <c r="DD27" s="225"/>
      <c r="DE27" s="220"/>
    </row>
    <row r="28" spans="2:109" x14ac:dyDescent="0.25">
      <c r="B28" s="217"/>
      <c r="C28" s="263" t="s">
        <v>1020</v>
      </c>
      <c r="D28" s="820" t="s">
        <v>698</v>
      </c>
      <c r="E28" s="219" t="s">
        <v>1117</v>
      </c>
      <c r="F28" s="219"/>
      <c r="G28" s="219"/>
      <c r="H28" s="271"/>
      <c r="I28" s="271"/>
      <c r="J28" s="271"/>
      <c r="K28" s="271"/>
      <c r="L28" s="271"/>
      <c r="M28" s="271"/>
      <c r="N28" s="271"/>
      <c r="O28" s="271"/>
      <c r="P28" s="271"/>
      <c r="Q28" s="271"/>
      <c r="R28" s="271"/>
      <c r="S28" s="271"/>
      <c r="T28" s="271"/>
      <c r="U28" s="271"/>
      <c r="V28" s="271"/>
      <c r="W28" s="271"/>
      <c r="X28" s="271"/>
      <c r="Y28" s="271"/>
      <c r="Z28" s="271"/>
      <c r="AA28" s="271"/>
      <c r="AB28" s="271"/>
      <c r="AC28" s="271"/>
      <c r="AD28" s="271"/>
      <c r="AE28" s="271"/>
      <c r="AF28" s="271"/>
      <c r="AG28" s="271"/>
      <c r="AH28" s="271"/>
      <c r="AI28" s="271"/>
      <c r="AJ28" s="271"/>
      <c r="AK28" s="271"/>
      <c r="AL28" s="271"/>
      <c r="AM28" s="271"/>
      <c r="AN28" s="271"/>
      <c r="AO28" s="271"/>
      <c r="AP28" s="271"/>
      <c r="AQ28" s="271"/>
      <c r="AR28" s="271"/>
      <c r="AS28" s="271"/>
      <c r="AT28" s="271"/>
      <c r="AU28" s="271"/>
      <c r="AV28" s="271"/>
      <c r="AW28" s="271"/>
      <c r="AX28" s="271"/>
      <c r="AY28" s="271"/>
      <c r="AZ28" s="271"/>
      <c r="BA28" s="271"/>
      <c r="BB28" s="271"/>
      <c r="BC28" s="271"/>
      <c r="BD28" s="271"/>
      <c r="BE28" s="271"/>
      <c r="BF28" s="271"/>
      <c r="BG28" s="271"/>
      <c r="BH28" s="271"/>
      <c r="BI28" s="271"/>
      <c r="BJ28" s="271"/>
      <c r="BK28" s="271"/>
      <c r="BL28" s="271"/>
      <c r="BM28" s="271"/>
      <c r="BN28" s="271"/>
      <c r="BO28" s="271"/>
      <c r="BP28" s="271"/>
      <c r="BQ28" s="271"/>
      <c r="BR28" s="271"/>
      <c r="BS28" s="271"/>
      <c r="BT28" s="271"/>
      <c r="BU28" s="271"/>
      <c r="BV28" s="271"/>
      <c r="BW28" s="271"/>
      <c r="BX28" s="271"/>
      <c r="BY28" s="271"/>
      <c r="BZ28" s="271"/>
      <c r="CA28" s="271"/>
      <c r="CB28" s="271"/>
      <c r="CC28" s="271"/>
      <c r="CD28" s="271"/>
      <c r="CE28" s="271"/>
      <c r="CF28" s="271"/>
      <c r="CG28" s="271"/>
      <c r="CH28" s="271"/>
      <c r="CI28" s="271"/>
      <c r="CJ28" s="271"/>
      <c r="CK28" s="271"/>
      <c r="CL28" s="271"/>
      <c r="CM28" s="271"/>
      <c r="CN28" s="271"/>
      <c r="CO28" s="271"/>
      <c r="CP28" s="271"/>
      <c r="CQ28" s="271"/>
      <c r="CR28" s="271"/>
      <c r="CS28" s="271"/>
      <c r="CT28" s="271"/>
      <c r="CU28" s="271"/>
      <c r="CV28" s="271"/>
      <c r="CW28" s="271"/>
      <c r="CX28" s="271"/>
      <c r="CY28" s="271"/>
      <c r="CZ28" s="271"/>
      <c r="DA28" s="271"/>
      <c r="DB28" s="271"/>
      <c r="DC28" s="271"/>
      <c r="DD28" s="225"/>
      <c r="DE28" s="220"/>
    </row>
    <row r="29" spans="2:109" x14ac:dyDescent="0.25">
      <c r="B29" s="217"/>
      <c r="C29" s="260"/>
      <c r="D29" s="226"/>
      <c r="E29" s="219"/>
      <c r="F29" s="219"/>
      <c r="G29" s="219"/>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4"/>
      <c r="AI29" s="244"/>
      <c r="AJ29" s="244"/>
      <c r="AK29" s="244"/>
      <c r="AL29" s="244"/>
      <c r="AM29" s="244"/>
      <c r="AN29" s="244"/>
      <c r="AO29" s="244"/>
      <c r="AP29" s="244"/>
      <c r="AQ29" s="244"/>
      <c r="AR29" s="244"/>
      <c r="AS29" s="244"/>
      <c r="AT29" s="244"/>
      <c r="AU29" s="244"/>
      <c r="AV29" s="244"/>
      <c r="AW29" s="244"/>
      <c r="AX29" s="244"/>
      <c r="AY29" s="244"/>
      <c r="AZ29" s="244"/>
      <c r="BA29" s="244"/>
      <c r="BB29" s="244"/>
      <c r="BC29" s="244"/>
      <c r="BD29" s="244"/>
      <c r="BE29" s="244"/>
      <c r="BF29" s="244"/>
      <c r="BG29" s="244"/>
      <c r="BH29" s="244"/>
      <c r="BI29" s="244"/>
      <c r="BJ29" s="244"/>
      <c r="BK29" s="244"/>
      <c r="BL29" s="244"/>
      <c r="BM29" s="244"/>
      <c r="BN29" s="244"/>
      <c r="BO29" s="244"/>
      <c r="BP29" s="244"/>
      <c r="BQ29" s="244"/>
      <c r="BR29" s="244"/>
      <c r="BS29" s="244"/>
      <c r="BT29" s="244"/>
      <c r="BU29" s="244"/>
      <c r="BV29" s="244"/>
      <c r="BW29" s="244"/>
      <c r="BX29" s="244"/>
      <c r="BY29" s="244"/>
      <c r="BZ29" s="244"/>
      <c r="CA29" s="244"/>
      <c r="CB29" s="244"/>
      <c r="CC29" s="244"/>
      <c r="CD29" s="244"/>
      <c r="CE29" s="244"/>
      <c r="CF29" s="244"/>
      <c r="CG29" s="244"/>
      <c r="CH29" s="244"/>
      <c r="CI29" s="244"/>
      <c r="CJ29" s="244"/>
      <c r="CK29" s="244"/>
      <c r="CL29" s="244"/>
      <c r="CM29" s="244"/>
      <c r="CN29" s="244"/>
      <c r="CO29" s="244"/>
      <c r="CP29" s="244"/>
      <c r="CQ29" s="244"/>
      <c r="CR29" s="244"/>
      <c r="CS29" s="244"/>
      <c r="CT29" s="244"/>
      <c r="CU29" s="244"/>
      <c r="CV29" s="244"/>
      <c r="CW29" s="244"/>
      <c r="CX29" s="244"/>
      <c r="CY29" s="244"/>
      <c r="CZ29" s="244"/>
      <c r="DA29" s="244"/>
      <c r="DB29" s="244"/>
      <c r="DC29" s="244"/>
      <c r="DD29" s="244"/>
      <c r="DE29" s="220"/>
    </row>
    <row r="30" spans="2:109" s="223" customFormat="1" x14ac:dyDescent="0.25">
      <c r="B30" s="221"/>
      <c r="C30" s="264"/>
      <c r="D30" s="272" t="s">
        <v>789</v>
      </c>
      <c r="E30" s="273" t="s">
        <v>1117</v>
      </c>
      <c r="F30" s="276" t="s">
        <v>571</v>
      </c>
      <c r="G30" s="276"/>
      <c r="H30" s="535">
        <f>SUM(H14:H29)</f>
        <v>0</v>
      </c>
      <c r="I30" s="535">
        <f>SUM(I14:I29)</f>
        <v>0</v>
      </c>
      <c r="J30" s="535">
        <f>SUM(J14:J29)</f>
        <v>0</v>
      </c>
      <c r="K30" s="535">
        <f>SUM(K14:K29)</f>
        <v>0</v>
      </c>
      <c r="L30" s="535">
        <f t="shared" ref="L30:BW30" si="0">SUM(L14:L29)</f>
        <v>0</v>
      </c>
      <c r="M30" s="535">
        <f t="shared" si="0"/>
        <v>0</v>
      </c>
      <c r="N30" s="535">
        <f t="shared" si="0"/>
        <v>0</v>
      </c>
      <c r="O30" s="535">
        <f t="shared" si="0"/>
        <v>0</v>
      </c>
      <c r="P30" s="535">
        <f t="shared" si="0"/>
        <v>0</v>
      </c>
      <c r="Q30" s="535">
        <f t="shared" si="0"/>
        <v>0</v>
      </c>
      <c r="R30" s="535">
        <f t="shared" si="0"/>
        <v>0</v>
      </c>
      <c r="S30" s="535">
        <f t="shared" si="0"/>
        <v>0</v>
      </c>
      <c r="T30" s="535">
        <f t="shared" si="0"/>
        <v>0</v>
      </c>
      <c r="U30" s="535">
        <f t="shared" si="0"/>
        <v>0</v>
      </c>
      <c r="V30" s="535">
        <f t="shared" si="0"/>
        <v>0</v>
      </c>
      <c r="W30" s="535">
        <f t="shared" si="0"/>
        <v>0</v>
      </c>
      <c r="X30" s="535">
        <f t="shared" si="0"/>
        <v>0</v>
      </c>
      <c r="Y30" s="535">
        <f t="shared" si="0"/>
        <v>0</v>
      </c>
      <c r="Z30" s="535">
        <f t="shared" si="0"/>
        <v>0</v>
      </c>
      <c r="AA30" s="535">
        <f t="shared" si="0"/>
        <v>0</v>
      </c>
      <c r="AB30" s="535">
        <f t="shared" si="0"/>
        <v>0</v>
      </c>
      <c r="AC30" s="535">
        <f t="shared" si="0"/>
        <v>0</v>
      </c>
      <c r="AD30" s="535">
        <f t="shared" si="0"/>
        <v>0</v>
      </c>
      <c r="AE30" s="535">
        <f t="shared" si="0"/>
        <v>0</v>
      </c>
      <c r="AF30" s="535">
        <f t="shared" si="0"/>
        <v>0</v>
      </c>
      <c r="AG30" s="535">
        <f t="shared" si="0"/>
        <v>0</v>
      </c>
      <c r="AH30" s="535">
        <f t="shared" si="0"/>
        <v>0</v>
      </c>
      <c r="AI30" s="535">
        <f t="shared" si="0"/>
        <v>0</v>
      </c>
      <c r="AJ30" s="535">
        <f t="shared" si="0"/>
        <v>0</v>
      </c>
      <c r="AK30" s="535">
        <f t="shared" si="0"/>
        <v>0</v>
      </c>
      <c r="AL30" s="535">
        <f t="shared" si="0"/>
        <v>0</v>
      </c>
      <c r="AM30" s="535">
        <f t="shared" si="0"/>
        <v>0</v>
      </c>
      <c r="AN30" s="535">
        <f t="shared" si="0"/>
        <v>0</v>
      </c>
      <c r="AO30" s="535">
        <f t="shared" si="0"/>
        <v>0</v>
      </c>
      <c r="AP30" s="535">
        <f t="shared" si="0"/>
        <v>0</v>
      </c>
      <c r="AQ30" s="535">
        <f t="shared" si="0"/>
        <v>0</v>
      </c>
      <c r="AR30" s="535">
        <f t="shared" si="0"/>
        <v>0</v>
      </c>
      <c r="AS30" s="535">
        <f t="shared" si="0"/>
        <v>0</v>
      </c>
      <c r="AT30" s="535">
        <f t="shared" si="0"/>
        <v>0</v>
      </c>
      <c r="AU30" s="535">
        <f t="shared" si="0"/>
        <v>0</v>
      </c>
      <c r="AV30" s="535">
        <f t="shared" si="0"/>
        <v>0</v>
      </c>
      <c r="AW30" s="535">
        <f t="shared" si="0"/>
        <v>0</v>
      </c>
      <c r="AX30" s="535">
        <f t="shared" si="0"/>
        <v>0</v>
      </c>
      <c r="AY30" s="535">
        <f t="shared" si="0"/>
        <v>0</v>
      </c>
      <c r="AZ30" s="535">
        <f t="shared" si="0"/>
        <v>0</v>
      </c>
      <c r="BA30" s="535">
        <f t="shared" si="0"/>
        <v>0</v>
      </c>
      <c r="BB30" s="535">
        <f t="shared" si="0"/>
        <v>0</v>
      </c>
      <c r="BC30" s="535">
        <f t="shared" si="0"/>
        <v>0</v>
      </c>
      <c r="BD30" s="535">
        <f t="shared" si="0"/>
        <v>0</v>
      </c>
      <c r="BE30" s="535">
        <f t="shared" si="0"/>
        <v>0</v>
      </c>
      <c r="BF30" s="535">
        <f t="shared" si="0"/>
        <v>0</v>
      </c>
      <c r="BG30" s="535">
        <f t="shared" si="0"/>
        <v>0</v>
      </c>
      <c r="BH30" s="535">
        <f t="shared" si="0"/>
        <v>0</v>
      </c>
      <c r="BI30" s="535">
        <f t="shared" si="0"/>
        <v>0</v>
      </c>
      <c r="BJ30" s="535">
        <f t="shared" si="0"/>
        <v>0</v>
      </c>
      <c r="BK30" s="535">
        <f t="shared" si="0"/>
        <v>0</v>
      </c>
      <c r="BL30" s="535">
        <f t="shared" si="0"/>
        <v>0</v>
      </c>
      <c r="BM30" s="535">
        <f t="shared" si="0"/>
        <v>0</v>
      </c>
      <c r="BN30" s="535">
        <f t="shared" si="0"/>
        <v>0</v>
      </c>
      <c r="BO30" s="535">
        <f t="shared" si="0"/>
        <v>0</v>
      </c>
      <c r="BP30" s="535">
        <f t="shared" si="0"/>
        <v>0</v>
      </c>
      <c r="BQ30" s="535">
        <f t="shared" si="0"/>
        <v>0</v>
      </c>
      <c r="BR30" s="535">
        <f t="shared" si="0"/>
        <v>0</v>
      </c>
      <c r="BS30" s="535">
        <f t="shared" si="0"/>
        <v>0</v>
      </c>
      <c r="BT30" s="535">
        <f t="shared" si="0"/>
        <v>0</v>
      </c>
      <c r="BU30" s="535">
        <f t="shared" si="0"/>
        <v>0</v>
      </c>
      <c r="BV30" s="535">
        <f t="shared" si="0"/>
        <v>0</v>
      </c>
      <c r="BW30" s="535">
        <f t="shared" si="0"/>
        <v>0</v>
      </c>
      <c r="BX30" s="535">
        <f t="shared" ref="BX30:DC30" si="1">SUM(BX14:BX29)</f>
        <v>0</v>
      </c>
      <c r="BY30" s="535">
        <f t="shared" si="1"/>
        <v>0</v>
      </c>
      <c r="BZ30" s="535">
        <f t="shared" si="1"/>
        <v>0</v>
      </c>
      <c r="CA30" s="535">
        <f t="shared" si="1"/>
        <v>0</v>
      </c>
      <c r="CB30" s="535">
        <f t="shared" si="1"/>
        <v>0</v>
      </c>
      <c r="CC30" s="535">
        <f t="shared" si="1"/>
        <v>0</v>
      </c>
      <c r="CD30" s="535">
        <f t="shared" si="1"/>
        <v>0</v>
      </c>
      <c r="CE30" s="535">
        <f t="shared" si="1"/>
        <v>0</v>
      </c>
      <c r="CF30" s="535">
        <f t="shared" si="1"/>
        <v>0</v>
      </c>
      <c r="CG30" s="535">
        <f t="shared" si="1"/>
        <v>0</v>
      </c>
      <c r="CH30" s="535">
        <f t="shared" si="1"/>
        <v>0</v>
      </c>
      <c r="CI30" s="535">
        <f t="shared" si="1"/>
        <v>0</v>
      </c>
      <c r="CJ30" s="535">
        <f t="shared" si="1"/>
        <v>0</v>
      </c>
      <c r="CK30" s="535">
        <f t="shared" si="1"/>
        <v>0</v>
      </c>
      <c r="CL30" s="535">
        <f t="shared" si="1"/>
        <v>0</v>
      </c>
      <c r="CM30" s="535">
        <f t="shared" si="1"/>
        <v>0</v>
      </c>
      <c r="CN30" s="535">
        <f t="shared" si="1"/>
        <v>0</v>
      </c>
      <c r="CO30" s="535">
        <f t="shared" si="1"/>
        <v>0</v>
      </c>
      <c r="CP30" s="535">
        <f t="shared" si="1"/>
        <v>0</v>
      </c>
      <c r="CQ30" s="535">
        <f t="shared" si="1"/>
        <v>0</v>
      </c>
      <c r="CR30" s="535">
        <f t="shared" si="1"/>
        <v>0</v>
      </c>
      <c r="CS30" s="535">
        <f t="shared" si="1"/>
        <v>0</v>
      </c>
      <c r="CT30" s="535">
        <f t="shared" si="1"/>
        <v>0</v>
      </c>
      <c r="CU30" s="535">
        <f t="shared" si="1"/>
        <v>0</v>
      </c>
      <c r="CV30" s="535">
        <f t="shared" si="1"/>
        <v>0</v>
      </c>
      <c r="CW30" s="535">
        <f t="shared" si="1"/>
        <v>0</v>
      </c>
      <c r="CX30" s="535">
        <f t="shared" si="1"/>
        <v>0</v>
      </c>
      <c r="CY30" s="535">
        <f t="shared" si="1"/>
        <v>0</v>
      </c>
      <c r="CZ30" s="535">
        <f t="shared" si="1"/>
        <v>0</v>
      </c>
      <c r="DA30" s="535">
        <f t="shared" si="1"/>
        <v>0</v>
      </c>
      <c r="DB30" s="535">
        <f t="shared" si="1"/>
        <v>0</v>
      </c>
      <c r="DC30" s="535">
        <f t="shared" si="1"/>
        <v>0</v>
      </c>
      <c r="DD30" s="224"/>
      <c r="DE30" s="222"/>
    </row>
    <row r="31" spans="2:109" s="223" customFormat="1" ht="6.75" customHeight="1" x14ac:dyDescent="0.25">
      <c r="B31" s="221"/>
      <c r="C31" s="264"/>
      <c r="D31" s="272"/>
      <c r="E31" s="273"/>
      <c r="F31" s="276"/>
      <c r="G31" s="276"/>
      <c r="H31" s="823"/>
      <c r="I31" s="823"/>
      <c r="J31" s="823"/>
      <c r="K31" s="823"/>
      <c r="L31" s="823"/>
      <c r="M31" s="823"/>
      <c r="N31" s="823"/>
      <c r="O31" s="823"/>
      <c r="P31" s="823"/>
      <c r="Q31" s="823"/>
      <c r="R31" s="823"/>
      <c r="S31" s="823"/>
      <c r="T31" s="823"/>
      <c r="U31" s="823"/>
      <c r="V31" s="823"/>
      <c r="W31" s="823"/>
      <c r="X31" s="823"/>
      <c r="Y31" s="823"/>
      <c r="Z31" s="823"/>
      <c r="AA31" s="823"/>
      <c r="AB31" s="823"/>
      <c r="AC31" s="823"/>
      <c r="AD31" s="823"/>
      <c r="AE31" s="823"/>
      <c r="AF31" s="823"/>
      <c r="AG31" s="823"/>
      <c r="AH31" s="823"/>
      <c r="AI31" s="823"/>
      <c r="AJ31" s="823"/>
      <c r="AK31" s="823"/>
      <c r="AL31" s="823"/>
      <c r="AM31" s="823"/>
      <c r="AN31" s="823"/>
      <c r="AO31" s="823"/>
      <c r="AP31" s="823"/>
      <c r="AQ31" s="823"/>
      <c r="AR31" s="823"/>
      <c r="AS31" s="823"/>
      <c r="AT31" s="823"/>
      <c r="AU31" s="823"/>
      <c r="AV31" s="823"/>
      <c r="AW31" s="823"/>
      <c r="AX31" s="823"/>
      <c r="AY31" s="823"/>
      <c r="AZ31" s="823"/>
      <c r="BA31" s="823"/>
      <c r="BB31" s="823"/>
      <c r="BC31" s="823"/>
      <c r="BD31" s="823"/>
      <c r="BE31" s="823"/>
      <c r="BF31" s="823"/>
      <c r="BG31" s="823"/>
      <c r="BH31" s="823"/>
      <c r="BI31" s="823"/>
      <c r="BJ31" s="823"/>
      <c r="BK31" s="823"/>
      <c r="BL31" s="823"/>
      <c r="BM31" s="823"/>
      <c r="BN31" s="823"/>
      <c r="BO31" s="823"/>
      <c r="BP31" s="823"/>
      <c r="BQ31" s="823"/>
      <c r="BR31" s="823"/>
      <c r="BS31" s="823"/>
      <c r="BT31" s="823"/>
      <c r="BU31" s="823"/>
      <c r="BV31" s="823"/>
      <c r="BW31" s="823"/>
      <c r="BX31" s="823"/>
      <c r="BY31" s="823"/>
      <c r="BZ31" s="823"/>
      <c r="CA31" s="823"/>
      <c r="CB31" s="823"/>
      <c r="CC31" s="823"/>
      <c r="CD31" s="823"/>
      <c r="CE31" s="823"/>
      <c r="CF31" s="823"/>
      <c r="CG31" s="823"/>
      <c r="CH31" s="823"/>
      <c r="CI31" s="823"/>
      <c r="CJ31" s="823"/>
      <c r="CK31" s="823"/>
      <c r="CL31" s="823"/>
      <c r="CM31" s="823"/>
      <c r="CN31" s="823"/>
      <c r="CO31" s="823"/>
      <c r="CP31" s="823"/>
      <c r="CQ31" s="823"/>
      <c r="CR31" s="823"/>
      <c r="CS31" s="823"/>
      <c r="CT31" s="823"/>
      <c r="CU31" s="823"/>
      <c r="CV31" s="823"/>
      <c r="CW31" s="823"/>
      <c r="CX31" s="823"/>
      <c r="CY31" s="823"/>
      <c r="CZ31" s="823"/>
      <c r="DA31" s="823"/>
      <c r="DB31" s="823"/>
      <c r="DC31" s="823"/>
      <c r="DD31" s="224"/>
      <c r="DE31" s="222"/>
    </row>
    <row r="32" spans="2:109" x14ac:dyDescent="0.25">
      <c r="B32" s="217"/>
      <c r="C32" s="260"/>
      <c r="D32" s="272" t="s">
        <v>788</v>
      </c>
      <c r="E32" s="219"/>
      <c r="F32" s="276" t="s">
        <v>571</v>
      </c>
      <c r="G32" s="219"/>
      <c r="H32" s="1036">
        <f>SUM(H30:DC30)</f>
        <v>0</v>
      </c>
      <c r="I32" s="1036"/>
      <c r="J32" s="1036"/>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8"/>
      <c r="BS32" s="218"/>
      <c r="BT32" s="218"/>
      <c r="BU32" s="218"/>
      <c r="BV32" s="218"/>
      <c r="BW32" s="218"/>
      <c r="BX32" s="218"/>
      <c r="BY32" s="218"/>
      <c r="BZ32" s="218"/>
      <c r="CA32" s="218"/>
      <c r="CB32" s="218"/>
      <c r="CC32" s="218"/>
      <c r="CD32" s="218"/>
      <c r="CE32" s="218"/>
      <c r="CF32" s="218"/>
      <c r="CG32" s="218"/>
      <c r="CH32" s="218"/>
      <c r="CI32" s="218"/>
      <c r="CJ32" s="218"/>
      <c r="CK32" s="218"/>
      <c r="CL32" s="218"/>
      <c r="CM32" s="218"/>
      <c r="CN32" s="218"/>
      <c r="CO32" s="218"/>
      <c r="CP32" s="218"/>
      <c r="CQ32" s="218"/>
      <c r="CR32" s="218"/>
      <c r="CS32" s="218"/>
      <c r="CT32" s="218"/>
      <c r="CU32" s="218"/>
      <c r="CV32" s="218"/>
      <c r="CW32" s="218"/>
      <c r="CX32" s="218"/>
      <c r="CY32" s="218"/>
      <c r="CZ32" s="218"/>
      <c r="DA32" s="218"/>
      <c r="DB32" s="218"/>
      <c r="DC32" s="218"/>
      <c r="DD32" s="218"/>
      <c r="DE32" s="220"/>
    </row>
    <row r="33" spans="2:109" x14ac:dyDescent="0.25">
      <c r="B33" s="217"/>
      <c r="C33" s="260"/>
      <c r="D33" s="272"/>
      <c r="E33" s="219"/>
      <c r="F33" s="276"/>
      <c r="G33" s="219"/>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218"/>
      <c r="AM33" s="218"/>
      <c r="AN33" s="218"/>
      <c r="AO33" s="218"/>
      <c r="AP33" s="218"/>
      <c r="AQ33" s="218"/>
      <c r="AR33" s="218"/>
      <c r="AS33" s="218"/>
      <c r="AT33" s="218"/>
      <c r="AU33" s="218"/>
      <c r="AV33" s="218"/>
      <c r="AW33" s="218"/>
      <c r="AX33" s="218"/>
      <c r="AY33" s="218"/>
      <c r="AZ33" s="218"/>
      <c r="BA33" s="218"/>
      <c r="BB33" s="218"/>
      <c r="BC33" s="218"/>
      <c r="BD33" s="218"/>
      <c r="BE33" s="218"/>
      <c r="BF33" s="218"/>
      <c r="BG33" s="218"/>
      <c r="BH33" s="218"/>
      <c r="BI33" s="218"/>
      <c r="BJ33" s="218"/>
      <c r="BK33" s="218"/>
      <c r="BL33" s="218"/>
      <c r="BM33" s="218"/>
      <c r="BN33" s="218"/>
      <c r="BO33" s="218"/>
      <c r="BP33" s="218"/>
      <c r="BQ33" s="218"/>
      <c r="BR33" s="218"/>
      <c r="BS33" s="218"/>
      <c r="BT33" s="218"/>
      <c r="BU33" s="218"/>
      <c r="BV33" s="218"/>
      <c r="BW33" s="218"/>
      <c r="BX33" s="218"/>
      <c r="BY33" s="218"/>
      <c r="BZ33" s="218"/>
      <c r="CA33" s="218"/>
      <c r="CB33" s="218"/>
      <c r="CC33" s="218"/>
      <c r="CD33" s="218"/>
      <c r="CE33" s="218"/>
      <c r="CF33" s="218"/>
      <c r="CG33" s="218"/>
      <c r="CH33" s="218"/>
      <c r="CI33" s="218"/>
      <c r="CJ33" s="218"/>
      <c r="CK33" s="218"/>
      <c r="CL33" s="218"/>
      <c r="CM33" s="218"/>
      <c r="CN33" s="218"/>
      <c r="CO33" s="218"/>
      <c r="CP33" s="218"/>
      <c r="CQ33" s="218"/>
      <c r="CR33" s="218"/>
      <c r="CS33" s="218"/>
      <c r="CT33" s="218"/>
      <c r="CU33" s="218"/>
      <c r="CV33" s="218"/>
      <c r="CW33" s="218"/>
      <c r="CX33" s="218"/>
      <c r="CY33" s="218"/>
      <c r="CZ33" s="218"/>
      <c r="DA33" s="218"/>
      <c r="DB33" s="218"/>
      <c r="DC33" s="218"/>
      <c r="DD33" s="218"/>
      <c r="DE33" s="220"/>
    </row>
    <row r="34" spans="2:109" s="248" customFormat="1" x14ac:dyDescent="0.25">
      <c r="B34" s="249"/>
      <c r="C34" s="263" t="s">
        <v>1021</v>
      </c>
      <c r="D34" s="226" t="s">
        <v>400</v>
      </c>
      <c r="E34" s="250" t="s">
        <v>331</v>
      </c>
      <c r="F34" s="277"/>
      <c r="G34" s="283"/>
      <c r="H34" s="218"/>
      <c r="I34" s="218"/>
      <c r="J34" s="218"/>
      <c r="K34" s="218"/>
      <c r="L34" s="218"/>
      <c r="M34" s="218"/>
      <c r="N34" s="218"/>
      <c r="O34" s="218"/>
      <c r="P34" s="218"/>
      <c r="Q34" s="218"/>
      <c r="R34" s="218"/>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c r="CF34" s="244"/>
      <c r="CG34" s="244"/>
      <c r="CH34" s="244"/>
      <c r="CI34" s="244"/>
      <c r="CJ34" s="244"/>
      <c r="CK34" s="244"/>
      <c r="CL34" s="244"/>
      <c r="CM34" s="244"/>
      <c r="CN34" s="244"/>
      <c r="CO34" s="244"/>
      <c r="CP34" s="244"/>
      <c r="CQ34" s="244"/>
      <c r="CR34" s="244"/>
      <c r="CS34" s="244"/>
      <c r="CT34" s="244"/>
      <c r="CU34" s="244"/>
      <c r="CV34" s="244"/>
      <c r="CW34" s="244"/>
      <c r="CX34" s="244"/>
      <c r="CY34" s="244"/>
      <c r="CZ34" s="244"/>
      <c r="DA34" s="244"/>
      <c r="DB34" s="244"/>
      <c r="DC34" s="244"/>
      <c r="DD34" s="244"/>
      <c r="DE34" s="251"/>
    </row>
    <row r="35" spans="2:109" x14ac:dyDescent="0.25">
      <c r="B35" s="217"/>
      <c r="C35" s="260"/>
      <c r="D35" s="272"/>
      <c r="E35" s="219"/>
      <c r="F35" s="822"/>
      <c r="G35" s="219"/>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c r="AY35" s="218"/>
      <c r="AZ35" s="218"/>
      <c r="BA35" s="218"/>
      <c r="BB35" s="218"/>
      <c r="BC35" s="218"/>
      <c r="BD35" s="218"/>
      <c r="BE35" s="218"/>
      <c r="BF35" s="218"/>
      <c r="BG35" s="218"/>
      <c r="BH35" s="218"/>
      <c r="BI35" s="218"/>
      <c r="BJ35" s="218"/>
      <c r="BK35" s="218"/>
      <c r="BL35" s="218"/>
      <c r="BM35" s="218"/>
      <c r="BN35" s="218"/>
      <c r="BO35" s="218"/>
      <c r="BP35" s="218"/>
      <c r="BQ35" s="218"/>
      <c r="BR35" s="218"/>
      <c r="BS35" s="218"/>
      <c r="BT35" s="218"/>
      <c r="BU35" s="218"/>
      <c r="BV35" s="218"/>
      <c r="BW35" s="218"/>
      <c r="BX35" s="218"/>
      <c r="BY35" s="218"/>
      <c r="BZ35" s="218"/>
      <c r="CA35" s="218"/>
      <c r="CB35" s="218"/>
      <c r="CC35" s="218"/>
      <c r="CD35" s="218"/>
      <c r="CE35" s="218"/>
      <c r="CF35" s="218"/>
      <c r="CG35" s="218"/>
      <c r="CH35" s="218"/>
      <c r="CI35" s="218"/>
      <c r="CJ35" s="218"/>
      <c r="CK35" s="218"/>
      <c r="CL35" s="218"/>
      <c r="CM35" s="218"/>
      <c r="CN35" s="218"/>
      <c r="CO35" s="218"/>
      <c r="CP35" s="218"/>
      <c r="CQ35" s="218"/>
      <c r="CR35" s="218"/>
      <c r="CS35" s="218"/>
      <c r="CT35" s="218"/>
      <c r="CU35" s="218"/>
      <c r="CV35" s="218"/>
      <c r="CW35" s="218"/>
      <c r="CX35" s="218"/>
      <c r="CY35" s="218"/>
      <c r="CZ35" s="218"/>
      <c r="DA35" s="218"/>
      <c r="DB35" s="218"/>
      <c r="DC35" s="218"/>
      <c r="DD35" s="218"/>
      <c r="DE35" s="220"/>
    </row>
    <row r="36" spans="2:109" ht="21" x14ac:dyDescent="0.25">
      <c r="B36" s="217"/>
      <c r="C36" s="260"/>
      <c r="D36" s="115" t="s">
        <v>507</v>
      </c>
      <c r="E36" s="238" t="s">
        <v>549</v>
      </c>
      <c r="F36" s="269"/>
      <c r="G36" s="269"/>
      <c r="H36" s="270"/>
      <c r="I36" s="270"/>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c r="AL36" s="237"/>
      <c r="AM36" s="237"/>
      <c r="AN36" s="237"/>
      <c r="AO36" s="237"/>
      <c r="AP36" s="237"/>
      <c r="AQ36" s="237"/>
      <c r="AR36" s="237"/>
      <c r="AS36" s="237"/>
      <c r="AT36" s="237"/>
      <c r="AU36" s="237"/>
      <c r="AV36" s="237"/>
      <c r="AW36" s="237"/>
      <c r="AX36" s="237"/>
      <c r="AY36" s="237"/>
      <c r="AZ36" s="237"/>
      <c r="BA36" s="237"/>
      <c r="BB36" s="237"/>
      <c r="BC36" s="237"/>
      <c r="BD36" s="237"/>
      <c r="BE36" s="237"/>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c r="CB36" s="237"/>
      <c r="CC36" s="237"/>
      <c r="CD36" s="237"/>
      <c r="CE36" s="237"/>
      <c r="CF36" s="237"/>
      <c r="CG36" s="237"/>
      <c r="CH36" s="237"/>
      <c r="CI36" s="237"/>
      <c r="CJ36" s="237"/>
      <c r="CK36" s="237"/>
      <c r="CL36" s="237"/>
      <c r="CM36" s="237"/>
      <c r="CN36" s="237"/>
      <c r="CO36" s="237"/>
      <c r="CP36" s="237"/>
      <c r="CQ36" s="237"/>
      <c r="CR36" s="237"/>
      <c r="CS36" s="237"/>
      <c r="CT36" s="237"/>
      <c r="CU36" s="237"/>
      <c r="CV36" s="237"/>
      <c r="CW36" s="237"/>
      <c r="CX36" s="237"/>
      <c r="CY36" s="237"/>
      <c r="CZ36" s="237"/>
      <c r="DA36" s="237"/>
      <c r="DB36" s="237"/>
      <c r="DC36" s="237"/>
      <c r="DD36" s="237"/>
      <c r="DE36" s="220"/>
    </row>
    <row r="37" spans="2:109" x14ac:dyDescent="0.25">
      <c r="B37" s="217"/>
      <c r="C37" s="263" t="s">
        <v>1022</v>
      </c>
      <c r="D37" s="245" t="s">
        <v>431</v>
      </c>
      <c r="E37" s="219"/>
      <c r="F37" s="139"/>
      <c r="G37" s="142"/>
      <c r="H37" s="143" t="s">
        <v>699</v>
      </c>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c r="AQ37" s="218"/>
      <c r="AR37" s="218"/>
      <c r="AS37" s="218"/>
      <c r="AT37" s="218"/>
      <c r="AU37" s="218"/>
      <c r="AV37" s="218"/>
      <c r="AW37" s="218"/>
      <c r="AX37" s="218"/>
      <c r="AY37" s="218"/>
      <c r="AZ37" s="218"/>
      <c r="BA37" s="218"/>
      <c r="BB37" s="218"/>
      <c r="BC37" s="218"/>
      <c r="BD37" s="218"/>
      <c r="BE37" s="218"/>
      <c r="BF37" s="218"/>
      <c r="BG37" s="218"/>
      <c r="BH37" s="218"/>
      <c r="BI37" s="218"/>
      <c r="BJ37" s="218"/>
      <c r="BK37" s="218"/>
      <c r="BL37" s="218"/>
      <c r="BM37" s="218"/>
      <c r="BN37" s="218"/>
      <c r="BO37" s="218"/>
      <c r="BP37" s="218"/>
      <c r="BQ37" s="218"/>
      <c r="BR37" s="218"/>
      <c r="BS37" s="218"/>
      <c r="BT37" s="218"/>
      <c r="BU37" s="218"/>
      <c r="BV37" s="218"/>
      <c r="BW37" s="218"/>
      <c r="BX37" s="218"/>
      <c r="BY37" s="218"/>
      <c r="BZ37" s="218"/>
      <c r="CA37" s="218"/>
      <c r="CB37" s="218"/>
      <c r="CC37" s="218"/>
      <c r="CD37" s="218"/>
      <c r="CE37" s="218"/>
      <c r="CF37" s="218"/>
      <c r="CG37" s="218"/>
      <c r="CH37" s="218"/>
      <c r="CI37" s="218"/>
      <c r="CJ37" s="218"/>
      <c r="CK37" s="218"/>
      <c r="CL37" s="218"/>
      <c r="CM37" s="218"/>
      <c r="CN37" s="218"/>
      <c r="CO37" s="218"/>
      <c r="CP37" s="218"/>
      <c r="CQ37" s="218"/>
      <c r="CR37" s="218"/>
      <c r="CS37" s="218"/>
      <c r="CT37" s="218"/>
      <c r="CU37" s="218"/>
      <c r="CV37" s="218"/>
      <c r="CW37" s="218"/>
      <c r="CX37" s="218"/>
      <c r="CY37" s="218"/>
      <c r="CZ37" s="218"/>
      <c r="DA37" s="218"/>
      <c r="DB37" s="218"/>
      <c r="DC37" s="218"/>
      <c r="DD37" s="218"/>
      <c r="DE37" s="220"/>
    </row>
    <row r="38" spans="2:109" x14ac:dyDescent="0.25">
      <c r="B38" s="217"/>
      <c r="C38" s="260"/>
      <c r="D38" s="274"/>
      <c r="E38" s="219"/>
      <c r="F38" s="267"/>
      <c r="G38" s="267"/>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8"/>
      <c r="BL38" s="218"/>
      <c r="BM38" s="218"/>
      <c r="BN38" s="218"/>
      <c r="BO38" s="218"/>
      <c r="BP38" s="218"/>
      <c r="BQ38" s="218"/>
      <c r="BR38" s="218"/>
      <c r="BS38" s="218"/>
      <c r="BT38" s="218"/>
      <c r="BU38" s="218"/>
      <c r="BV38" s="218"/>
      <c r="BW38" s="218"/>
      <c r="BX38" s="218"/>
      <c r="BY38" s="218"/>
      <c r="BZ38" s="218"/>
      <c r="CA38" s="218"/>
      <c r="CB38" s="218"/>
      <c r="CC38" s="218"/>
      <c r="CD38" s="218"/>
      <c r="CE38" s="218"/>
      <c r="CF38" s="218"/>
      <c r="CG38" s="218"/>
      <c r="CH38" s="218"/>
      <c r="CI38" s="218"/>
      <c r="CJ38" s="218"/>
      <c r="CK38" s="218"/>
      <c r="CL38" s="218"/>
      <c r="CM38" s="218"/>
      <c r="CN38" s="218"/>
      <c r="CO38" s="218"/>
      <c r="CP38" s="218"/>
      <c r="CQ38" s="218"/>
      <c r="CR38" s="218"/>
      <c r="CS38" s="218"/>
      <c r="CT38" s="218"/>
      <c r="CU38" s="218"/>
      <c r="CV38" s="218"/>
      <c r="CW38" s="218"/>
      <c r="CX38" s="218"/>
      <c r="CY38" s="218"/>
      <c r="CZ38" s="218"/>
      <c r="DA38" s="218"/>
      <c r="DB38" s="218"/>
      <c r="DC38" s="218"/>
      <c r="DD38" s="218"/>
      <c r="DE38" s="220"/>
    </row>
    <row r="39" spans="2:109" ht="21" x14ac:dyDescent="0.35">
      <c r="B39" s="217"/>
      <c r="C39" s="263" t="s">
        <v>1023</v>
      </c>
      <c r="D39" s="226" t="s">
        <v>572</v>
      </c>
      <c r="E39" s="219" t="s">
        <v>1117</v>
      </c>
      <c r="F39" s="219"/>
      <c r="G39" s="219"/>
      <c r="H39" s="271"/>
      <c r="I39" s="271"/>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1"/>
      <c r="CE39" s="271"/>
      <c r="CF39" s="271"/>
      <c r="CG39" s="271"/>
      <c r="CH39" s="271"/>
      <c r="CI39" s="271"/>
      <c r="CJ39" s="271"/>
      <c r="CK39" s="271"/>
      <c r="CL39" s="271"/>
      <c r="CM39" s="271"/>
      <c r="CN39" s="271"/>
      <c r="CO39" s="271"/>
      <c r="CP39" s="271"/>
      <c r="CQ39" s="271"/>
      <c r="CR39" s="271"/>
      <c r="CS39" s="271"/>
      <c r="CT39" s="271"/>
      <c r="CU39" s="271"/>
      <c r="CV39" s="271"/>
      <c r="CW39" s="271"/>
      <c r="CX39" s="271"/>
      <c r="CY39" s="271"/>
      <c r="CZ39" s="271"/>
      <c r="DA39" s="271"/>
      <c r="DB39" s="271"/>
      <c r="DC39" s="271"/>
      <c r="DD39" s="225"/>
      <c r="DE39" s="220"/>
    </row>
    <row r="40" spans="2:109" x14ac:dyDescent="0.25">
      <c r="B40" s="217"/>
      <c r="C40" s="263"/>
      <c r="D40" s="226"/>
      <c r="E40" s="219"/>
      <c r="F40" s="219"/>
      <c r="G40" s="219"/>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c r="AN40" s="218"/>
      <c r="AO40" s="218"/>
      <c r="AP40" s="218"/>
      <c r="AQ40" s="218"/>
      <c r="AR40" s="218"/>
      <c r="AS40" s="218"/>
      <c r="AT40" s="218"/>
      <c r="AU40" s="218"/>
      <c r="AV40" s="218"/>
      <c r="AW40" s="218"/>
      <c r="AX40" s="218"/>
      <c r="AY40" s="218"/>
      <c r="AZ40" s="218"/>
      <c r="BA40" s="218"/>
      <c r="BB40" s="218"/>
      <c r="BC40" s="218"/>
      <c r="BD40" s="218"/>
      <c r="BE40" s="218"/>
      <c r="BF40" s="218"/>
      <c r="BG40" s="218"/>
      <c r="BH40" s="218"/>
      <c r="BI40" s="218"/>
      <c r="BJ40" s="218"/>
      <c r="BK40" s="218"/>
      <c r="BL40" s="218"/>
      <c r="BM40" s="218"/>
      <c r="BN40" s="218"/>
      <c r="BO40" s="218"/>
      <c r="BP40" s="218"/>
      <c r="BQ40" s="218"/>
      <c r="BR40" s="218"/>
      <c r="BS40" s="218"/>
      <c r="BT40" s="218"/>
      <c r="BU40" s="218"/>
      <c r="BV40" s="218"/>
      <c r="BW40" s="218"/>
      <c r="BX40" s="218"/>
      <c r="BY40" s="218"/>
      <c r="BZ40" s="218"/>
      <c r="CA40" s="218"/>
      <c r="CB40" s="218"/>
      <c r="CC40" s="218"/>
      <c r="CD40" s="218"/>
      <c r="CE40" s="218"/>
      <c r="CF40" s="218"/>
      <c r="CG40" s="218"/>
      <c r="CH40" s="218"/>
      <c r="CI40" s="218"/>
      <c r="CJ40" s="218"/>
      <c r="CK40" s="218"/>
      <c r="CL40" s="218"/>
      <c r="CM40" s="218"/>
      <c r="CN40" s="218"/>
      <c r="CO40" s="218"/>
      <c r="CP40" s="218"/>
      <c r="CQ40" s="218"/>
      <c r="CR40" s="218"/>
      <c r="CS40" s="218"/>
      <c r="CT40" s="218"/>
      <c r="CU40" s="218"/>
      <c r="CV40" s="218"/>
      <c r="CW40" s="218"/>
      <c r="CX40" s="218"/>
      <c r="CY40" s="218"/>
      <c r="CZ40" s="218"/>
      <c r="DA40" s="218"/>
      <c r="DB40" s="218"/>
      <c r="DC40" s="218"/>
      <c r="DD40" s="225"/>
      <c r="DE40" s="220"/>
    </row>
    <row r="41" spans="2:109" x14ac:dyDescent="0.25">
      <c r="B41" s="217"/>
      <c r="C41" s="263" t="s">
        <v>1024</v>
      </c>
      <c r="D41" s="226" t="s">
        <v>433</v>
      </c>
      <c r="E41" s="219" t="s">
        <v>1117</v>
      </c>
      <c r="F41" s="219"/>
      <c r="G41" s="219"/>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M41" s="271"/>
      <c r="CN41" s="271"/>
      <c r="CO41" s="271"/>
      <c r="CP41" s="271"/>
      <c r="CQ41" s="271"/>
      <c r="CR41" s="271"/>
      <c r="CS41" s="271"/>
      <c r="CT41" s="271"/>
      <c r="CU41" s="271"/>
      <c r="CV41" s="271"/>
      <c r="CW41" s="271"/>
      <c r="CX41" s="271"/>
      <c r="CY41" s="271"/>
      <c r="CZ41" s="271"/>
      <c r="DA41" s="271"/>
      <c r="DB41" s="271"/>
      <c r="DC41" s="271"/>
      <c r="DD41" s="225"/>
      <c r="DE41" s="220"/>
    </row>
    <row r="42" spans="2:109" x14ac:dyDescent="0.25">
      <c r="B42" s="217"/>
      <c r="C42" s="263" t="s">
        <v>1025</v>
      </c>
      <c r="D42" s="226" t="s">
        <v>434</v>
      </c>
      <c r="E42" s="219" t="s">
        <v>1117</v>
      </c>
      <c r="F42" s="219"/>
      <c r="G42" s="219"/>
      <c r="H42" s="271"/>
      <c r="I42" s="271"/>
      <c r="J42" s="271"/>
      <c r="K42" s="271"/>
      <c r="L42" s="271"/>
      <c r="M42" s="271"/>
      <c r="N42" s="271"/>
      <c r="O42" s="271"/>
      <c r="P42" s="271"/>
      <c r="Q42" s="271"/>
      <c r="R42" s="271"/>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M42" s="271"/>
      <c r="CN42" s="271"/>
      <c r="CO42" s="271"/>
      <c r="CP42" s="271"/>
      <c r="CQ42" s="271"/>
      <c r="CR42" s="271"/>
      <c r="CS42" s="271"/>
      <c r="CT42" s="271"/>
      <c r="CU42" s="271"/>
      <c r="CV42" s="271"/>
      <c r="CW42" s="271"/>
      <c r="CX42" s="271"/>
      <c r="CY42" s="271"/>
      <c r="CZ42" s="271"/>
      <c r="DA42" s="271"/>
      <c r="DB42" s="271"/>
      <c r="DC42" s="271"/>
      <c r="DD42" s="225"/>
      <c r="DE42" s="220"/>
    </row>
    <row r="43" spans="2:109" x14ac:dyDescent="0.25">
      <c r="B43" s="217"/>
      <c r="C43" s="260"/>
      <c r="D43" s="216"/>
      <c r="E43" s="219"/>
      <c r="F43" s="219"/>
      <c r="G43" s="219"/>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8"/>
      <c r="BL43" s="218"/>
      <c r="BM43" s="218"/>
      <c r="BN43" s="218"/>
      <c r="BO43" s="218"/>
      <c r="BP43" s="218"/>
      <c r="BQ43" s="218"/>
      <c r="BR43" s="218"/>
      <c r="BS43" s="218"/>
      <c r="BT43" s="218"/>
      <c r="BU43" s="218"/>
      <c r="BV43" s="218"/>
      <c r="BW43" s="218"/>
      <c r="BX43" s="218"/>
      <c r="BY43" s="218"/>
      <c r="BZ43" s="218"/>
      <c r="CA43" s="218"/>
      <c r="CB43" s="218"/>
      <c r="CC43" s="218"/>
      <c r="CD43" s="218"/>
      <c r="CE43" s="218"/>
      <c r="CF43" s="218"/>
      <c r="CG43" s="218"/>
      <c r="CH43" s="218"/>
      <c r="CI43" s="218"/>
      <c r="CJ43" s="218"/>
      <c r="CK43" s="218"/>
      <c r="CL43" s="218"/>
      <c r="CM43" s="218"/>
      <c r="CN43" s="218"/>
      <c r="CO43" s="218"/>
      <c r="CP43" s="218"/>
      <c r="CQ43" s="218"/>
      <c r="CR43" s="218"/>
      <c r="CS43" s="218"/>
      <c r="CT43" s="218"/>
      <c r="CU43" s="218"/>
      <c r="CV43" s="218"/>
      <c r="CW43" s="218"/>
      <c r="CX43" s="218"/>
      <c r="CY43" s="218"/>
      <c r="CZ43" s="218"/>
      <c r="DA43" s="218"/>
      <c r="DB43" s="218"/>
      <c r="DC43" s="218"/>
      <c r="DD43" s="218"/>
      <c r="DE43" s="220"/>
    </row>
    <row r="44" spans="2:109" ht="22.5" customHeight="1" x14ac:dyDescent="0.25">
      <c r="B44" s="217"/>
      <c r="C44" s="262" t="s">
        <v>570</v>
      </c>
      <c r="D44" s="240"/>
      <c r="E44" s="238" t="s">
        <v>549</v>
      </c>
      <c r="F44" s="239"/>
      <c r="G44" s="239"/>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c r="AL44" s="237"/>
      <c r="AM44" s="237"/>
      <c r="AN44" s="237"/>
      <c r="AO44" s="237"/>
      <c r="AP44" s="237"/>
      <c r="AQ44" s="237"/>
      <c r="AR44" s="237"/>
      <c r="AS44" s="237"/>
      <c r="AT44" s="237"/>
      <c r="AU44" s="237"/>
      <c r="AV44" s="237"/>
      <c r="AW44" s="237"/>
      <c r="AX44" s="237"/>
      <c r="AY44" s="237"/>
      <c r="AZ44" s="237"/>
      <c r="BA44" s="237"/>
      <c r="BB44" s="237"/>
      <c r="BC44" s="237"/>
      <c r="BD44" s="237"/>
      <c r="BE44" s="237"/>
      <c r="BF44" s="237"/>
      <c r="BG44" s="237"/>
      <c r="BH44" s="237"/>
      <c r="BI44" s="237"/>
      <c r="BJ44" s="237"/>
      <c r="BK44" s="237"/>
      <c r="BL44" s="237"/>
      <c r="BM44" s="237"/>
      <c r="BN44" s="237"/>
      <c r="BO44" s="237"/>
      <c r="BP44" s="237"/>
      <c r="BQ44" s="237"/>
      <c r="BR44" s="237"/>
      <c r="BS44" s="237"/>
      <c r="BT44" s="237"/>
      <c r="BU44" s="237"/>
      <c r="BV44" s="237"/>
      <c r="BW44" s="237"/>
      <c r="BX44" s="237"/>
      <c r="BY44" s="237"/>
      <c r="BZ44" s="237"/>
      <c r="CA44" s="237"/>
      <c r="CB44" s="237"/>
      <c r="CC44" s="237"/>
      <c r="CD44" s="237"/>
      <c r="CE44" s="237"/>
      <c r="CF44" s="237"/>
      <c r="CG44" s="237"/>
      <c r="CH44" s="237"/>
      <c r="CI44" s="237"/>
      <c r="CJ44" s="237"/>
      <c r="CK44" s="237"/>
      <c r="CL44" s="237"/>
      <c r="CM44" s="237"/>
      <c r="CN44" s="237"/>
      <c r="CO44" s="237"/>
      <c r="CP44" s="237"/>
      <c r="CQ44" s="237"/>
      <c r="CR44" s="237"/>
      <c r="CS44" s="237"/>
      <c r="CT44" s="237"/>
      <c r="CU44" s="237"/>
      <c r="CV44" s="237"/>
      <c r="CW44" s="237"/>
      <c r="CX44" s="237"/>
      <c r="CY44" s="237"/>
      <c r="CZ44" s="237"/>
      <c r="DA44" s="237"/>
      <c r="DB44" s="237"/>
      <c r="DC44" s="237"/>
      <c r="DD44" s="237"/>
      <c r="DE44" s="220"/>
    </row>
    <row r="45" spans="2:109" ht="9" customHeight="1" x14ac:dyDescent="0.25">
      <c r="B45" s="217"/>
      <c r="C45" s="260"/>
      <c r="D45" s="216"/>
      <c r="E45" s="219"/>
      <c r="F45" s="219"/>
      <c r="G45" s="219"/>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218"/>
      <c r="CC45" s="218"/>
      <c r="CD45" s="218"/>
      <c r="CE45" s="218"/>
      <c r="CF45" s="218"/>
      <c r="CG45" s="218"/>
      <c r="CH45" s="218"/>
      <c r="CI45" s="218"/>
      <c r="CJ45" s="218"/>
      <c r="CK45" s="218"/>
      <c r="CL45" s="218"/>
      <c r="CM45" s="218"/>
      <c r="CN45" s="218"/>
      <c r="CO45" s="218"/>
      <c r="CP45" s="218"/>
      <c r="CQ45" s="218"/>
      <c r="CR45" s="218"/>
      <c r="CS45" s="218"/>
      <c r="CT45" s="218"/>
      <c r="CU45" s="218"/>
      <c r="CV45" s="218"/>
      <c r="CW45" s="218"/>
      <c r="CX45" s="218"/>
      <c r="CY45" s="218"/>
      <c r="CZ45" s="218"/>
      <c r="DA45" s="218"/>
      <c r="DB45" s="218"/>
      <c r="DC45" s="218"/>
      <c r="DD45" s="218"/>
      <c r="DE45" s="220"/>
    </row>
    <row r="46" spans="2:109" ht="21" x14ac:dyDescent="0.35">
      <c r="B46" s="217"/>
      <c r="C46" s="263" t="s">
        <v>1026</v>
      </c>
      <c r="D46" s="226" t="s">
        <v>606</v>
      </c>
      <c r="E46" s="219" t="s">
        <v>1117</v>
      </c>
      <c r="F46" s="219"/>
      <c r="G46" s="219"/>
      <c r="H46" s="271"/>
      <c r="I46" s="271"/>
      <c r="J46" s="271"/>
      <c r="K46" s="271"/>
      <c r="L46" s="271"/>
      <c r="M46" s="271"/>
      <c r="N46" s="271"/>
      <c r="O46" s="271"/>
      <c r="P46" s="271"/>
      <c r="Q46" s="271"/>
      <c r="R46" s="271"/>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M46" s="271"/>
      <c r="CN46" s="271"/>
      <c r="CO46" s="271"/>
      <c r="CP46" s="271"/>
      <c r="CQ46" s="271"/>
      <c r="CR46" s="271"/>
      <c r="CS46" s="271"/>
      <c r="CT46" s="271"/>
      <c r="CU46" s="271"/>
      <c r="CV46" s="271"/>
      <c r="CW46" s="271"/>
      <c r="CX46" s="271"/>
      <c r="CY46" s="271"/>
      <c r="CZ46" s="271"/>
      <c r="DA46" s="271"/>
      <c r="DB46" s="271"/>
      <c r="DC46" s="271"/>
      <c r="DD46" s="225"/>
      <c r="DE46" s="220"/>
    </row>
    <row r="47" spans="2:109" x14ac:dyDescent="0.25">
      <c r="B47" s="217"/>
      <c r="C47" s="263" t="s">
        <v>720</v>
      </c>
      <c r="D47" s="226" t="s">
        <v>1</v>
      </c>
      <c r="E47" s="219" t="s">
        <v>1117</v>
      </c>
      <c r="F47" s="219"/>
      <c r="G47" s="219"/>
      <c r="H47" s="271"/>
      <c r="I47" s="271"/>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M47" s="271"/>
      <c r="CN47" s="271"/>
      <c r="CO47" s="271"/>
      <c r="CP47" s="271"/>
      <c r="CQ47" s="271"/>
      <c r="CR47" s="271"/>
      <c r="CS47" s="271"/>
      <c r="CT47" s="271"/>
      <c r="CU47" s="271"/>
      <c r="CV47" s="271"/>
      <c r="CW47" s="271"/>
      <c r="CX47" s="271"/>
      <c r="CY47" s="271"/>
      <c r="CZ47" s="271"/>
      <c r="DA47" s="271"/>
      <c r="DB47" s="271"/>
      <c r="DC47" s="271"/>
      <c r="DD47" s="225"/>
      <c r="DE47" s="220"/>
    </row>
    <row r="48" spans="2:109" x14ac:dyDescent="0.25">
      <c r="B48" s="217"/>
      <c r="C48" s="263" t="s">
        <v>1027</v>
      </c>
      <c r="D48" s="820" t="s">
        <v>1128</v>
      </c>
      <c r="E48" s="219" t="s">
        <v>1117</v>
      </c>
      <c r="F48" s="219"/>
      <c r="G48" s="219"/>
      <c r="H48" s="271"/>
      <c r="I48" s="271"/>
      <c r="J48" s="271"/>
      <c r="K48" s="271"/>
      <c r="L48" s="271"/>
      <c r="M48" s="271"/>
      <c r="N48" s="271"/>
      <c r="O48" s="271"/>
      <c r="P48" s="271"/>
      <c r="Q48" s="271"/>
      <c r="R48" s="271"/>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M48" s="271"/>
      <c r="CN48" s="271"/>
      <c r="CO48" s="271"/>
      <c r="CP48" s="271"/>
      <c r="CQ48" s="271"/>
      <c r="CR48" s="271"/>
      <c r="CS48" s="271"/>
      <c r="CT48" s="271"/>
      <c r="CU48" s="271"/>
      <c r="CV48" s="271"/>
      <c r="CW48" s="271"/>
      <c r="CX48" s="271"/>
      <c r="CY48" s="271"/>
      <c r="CZ48" s="271"/>
      <c r="DA48" s="271"/>
      <c r="DB48" s="271"/>
      <c r="DC48" s="271"/>
      <c r="DD48" s="225"/>
      <c r="DE48" s="220"/>
    </row>
    <row r="49" spans="2:109" x14ac:dyDescent="0.25">
      <c r="B49" s="217"/>
      <c r="C49" s="260"/>
      <c r="D49" s="226"/>
      <c r="E49" s="219"/>
      <c r="F49" s="219"/>
      <c r="G49" s="219"/>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4"/>
      <c r="AI49" s="244"/>
      <c r="AJ49" s="244"/>
      <c r="AK49" s="244"/>
      <c r="AL49" s="244"/>
      <c r="AM49" s="244"/>
      <c r="AN49" s="244"/>
      <c r="AO49" s="244"/>
      <c r="AP49" s="244"/>
      <c r="AQ49" s="244"/>
      <c r="AR49" s="244"/>
      <c r="AS49" s="244"/>
      <c r="AT49" s="244"/>
      <c r="AU49" s="244"/>
      <c r="AV49" s="244"/>
      <c r="AW49" s="244"/>
      <c r="AX49" s="244"/>
      <c r="AY49" s="244"/>
      <c r="AZ49" s="244"/>
      <c r="BA49" s="244"/>
      <c r="BB49" s="244"/>
      <c r="BC49" s="244"/>
      <c r="BD49" s="244"/>
      <c r="BE49" s="244"/>
      <c r="BF49" s="244"/>
      <c r="BG49" s="244"/>
      <c r="BH49" s="244"/>
      <c r="BI49" s="244"/>
      <c r="BJ49" s="244"/>
      <c r="BK49" s="244"/>
      <c r="BL49" s="244"/>
      <c r="BM49" s="244"/>
      <c r="BN49" s="244"/>
      <c r="BO49" s="244"/>
      <c r="BP49" s="244"/>
      <c r="BQ49" s="244"/>
      <c r="BR49" s="244"/>
      <c r="BS49" s="244"/>
      <c r="BT49" s="244"/>
      <c r="BU49" s="244"/>
      <c r="BV49" s="244"/>
      <c r="BW49" s="244"/>
      <c r="BX49" s="244"/>
      <c r="BY49" s="244"/>
      <c r="BZ49" s="244"/>
      <c r="CA49" s="244"/>
      <c r="CB49" s="244"/>
      <c r="CC49" s="244"/>
      <c r="CD49" s="244"/>
      <c r="CE49" s="244"/>
      <c r="CF49" s="244"/>
      <c r="CG49" s="244"/>
      <c r="CH49" s="244"/>
      <c r="CI49" s="244"/>
      <c r="CJ49" s="244"/>
      <c r="CK49" s="244"/>
      <c r="CL49" s="244"/>
      <c r="CM49" s="244"/>
      <c r="CN49" s="244"/>
      <c r="CO49" s="244"/>
      <c r="CP49" s="244"/>
      <c r="CQ49" s="244"/>
      <c r="CR49" s="244"/>
      <c r="CS49" s="244"/>
      <c r="CT49" s="244"/>
      <c r="CU49" s="244"/>
      <c r="CV49" s="244"/>
      <c r="CW49" s="244"/>
      <c r="CX49" s="244"/>
      <c r="CY49" s="244"/>
      <c r="CZ49" s="244"/>
      <c r="DA49" s="244"/>
      <c r="DB49" s="244"/>
      <c r="DC49" s="244"/>
      <c r="DD49" s="244"/>
      <c r="DE49" s="220"/>
    </row>
    <row r="50" spans="2:109" x14ac:dyDescent="0.25">
      <c r="B50" s="217"/>
      <c r="C50" s="260"/>
      <c r="D50" s="272" t="s">
        <v>820</v>
      </c>
      <c r="E50" s="273" t="s">
        <v>1117</v>
      </c>
      <c r="F50" s="276" t="s">
        <v>571</v>
      </c>
      <c r="G50" s="276"/>
      <c r="H50" s="535">
        <f>SUM(H46:H49)</f>
        <v>0</v>
      </c>
      <c r="I50" s="535">
        <f t="shared" ref="I50:BT50" si="2">SUM(I46:I49)</f>
        <v>0</v>
      </c>
      <c r="J50" s="535">
        <f t="shared" si="2"/>
        <v>0</v>
      </c>
      <c r="K50" s="535">
        <f t="shared" si="2"/>
        <v>0</v>
      </c>
      <c r="L50" s="535">
        <f t="shared" si="2"/>
        <v>0</v>
      </c>
      <c r="M50" s="535">
        <f t="shared" si="2"/>
        <v>0</v>
      </c>
      <c r="N50" s="535">
        <f t="shared" si="2"/>
        <v>0</v>
      </c>
      <c r="O50" s="535">
        <f t="shared" si="2"/>
        <v>0</v>
      </c>
      <c r="P50" s="535">
        <f t="shared" si="2"/>
        <v>0</v>
      </c>
      <c r="Q50" s="535">
        <f t="shared" si="2"/>
        <v>0</v>
      </c>
      <c r="R50" s="535">
        <f t="shared" si="2"/>
        <v>0</v>
      </c>
      <c r="S50" s="535">
        <f t="shared" si="2"/>
        <v>0</v>
      </c>
      <c r="T50" s="535">
        <f t="shared" si="2"/>
        <v>0</v>
      </c>
      <c r="U50" s="535">
        <f t="shared" si="2"/>
        <v>0</v>
      </c>
      <c r="V50" s="535">
        <f t="shared" si="2"/>
        <v>0</v>
      </c>
      <c r="W50" s="535">
        <f t="shared" si="2"/>
        <v>0</v>
      </c>
      <c r="X50" s="535">
        <f t="shared" si="2"/>
        <v>0</v>
      </c>
      <c r="Y50" s="535">
        <f t="shared" si="2"/>
        <v>0</v>
      </c>
      <c r="Z50" s="535">
        <f t="shared" si="2"/>
        <v>0</v>
      </c>
      <c r="AA50" s="535">
        <f t="shared" si="2"/>
        <v>0</v>
      </c>
      <c r="AB50" s="535">
        <f t="shared" si="2"/>
        <v>0</v>
      </c>
      <c r="AC50" s="535">
        <f t="shared" si="2"/>
        <v>0</v>
      </c>
      <c r="AD50" s="535">
        <f t="shared" si="2"/>
        <v>0</v>
      </c>
      <c r="AE50" s="535">
        <f t="shared" si="2"/>
        <v>0</v>
      </c>
      <c r="AF50" s="535">
        <f t="shared" si="2"/>
        <v>0</v>
      </c>
      <c r="AG50" s="535">
        <f t="shared" si="2"/>
        <v>0</v>
      </c>
      <c r="AH50" s="535">
        <f t="shared" si="2"/>
        <v>0</v>
      </c>
      <c r="AI50" s="535">
        <f t="shared" si="2"/>
        <v>0</v>
      </c>
      <c r="AJ50" s="535">
        <f t="shared" si="2"/>
        <v>0</v>
      </c>
      <c r="AK50" s="535">
        <f t="shared" si="2"/>
        <v>0</v>
      </c>
      <c r="AL50" s="535">
        <f t="shared" si="2"/>
        <v>0</v>
      </c>
      <c r="AM50" s="535">
        <f t="shared" si="2"/>
        <v>0</v>
      </c>
      <c r="AN50" s="535">
        <f t="shared" si="2"/>
        <v>0</v>
      </c>
      <c r="AO50" s="535">
        <f t="shared" si="2"/>
        <v>0</v>
      </c>
      <c r="AP50" s="535">
        <f t="shared" si="2"/>
        <v>0</v>
      </c>
      <c r="AQ50" s="535">
        <f t="shared" si="2"/>
        <v>0</v>
      </c>
      <c r="AR50" s="535">
        <f t="shared" si="2"/>
        <v>0</v>
      </c>
      <c r="AS50" s="535">
        <f t="shared" si="2"/>
        <v>0</v>
      </c>
      <c r="AT50" s="535">
        <f t="shared" si="2"/>
        <v>0</v>
      </c>
      <c r="AU50" s="535">
        <f t="shared" si="2"/>
        <v>0</v>
      </c>
      <c r="AV50" s="535">
        <f t="shared" si="2"/>
        <v>0</v>
      </c>
      <c r="AW50" s="535">
        <f t="shared" si="2"/>
        <v>0</v>
      </c>
      <c r="AX50" s="535">
        <f t="shared" si="2"/>
        <v>0</v>
      </c>
      <c r="AY50" s="535">
        <f t="shared" si="2"/>
        <v>0</v>
      </c>
      <c r="AZ50" s="535">
        <f t="shared" si="2"/>
        <v>0</v>
      </c>
      <c r="BA50" s="535">
        <f t="shared" si="2"/>
        <v>0</v>
      </c>
      <c r="BB50" s="535">
        <f t="shared" si="2"/>
        <v>0</v>
      </c>
      <c r="BC50" s="535">
        <f t="shared" si="2"/>
        <v>0</v>
      </c>
      <c r="BD50" s="535">
        <f t="shared" si="2"/>
        <v>0</v>
      </c>
      <c r="BE50" s="535">
        <f t="shared" si="2"/>
        <v>0</v>
      </c>
      <c r="BF50" s="535">
        <f t="shared" si="2"/>
        <v>0</v>
      </c>
      <c r="BG50" s="535">
        <f t="shared" si="2"/>
        <v>0</v>
      </c>
      <c r="BH50" s="535">
        <f t="shared" si="2"/>
        <v>0</v>
      </c>
      <c r="BI50" s="535">
        <f t="shared" si="2"/>
        <v>0</v>
      </c>
      <c r="BJ50" s="535">
        <f t="shared" si="2"/>
        <v>0</v>
      </c>
      <c r="BK50" s="535">
        <f t="shared" si="2"/>
        <v>0</v>
      </c>
      <c r="BL50" s="535">
        <f t="shared" si="2"/>
        <v>0</v>
      </c>
      <c r="BM50" s="535">
        <f t="shared" si="2"/>
        <v>0</v>
      </c>
      <c r="BN50" s="535">
        <f t="shared" si="2"/>
        <v>0</v>
      </c>
      <c r="BO50" s="535">
        <f t="shared" si="2"/>
        <v>0</v>
      </c>
      <c r="BP50" s="535">
        <f t="shared" si="2"/>
        <v>0</v>
      </c>
      <c r="BQ50" s="535">
        <f t="shared" si="2"/>
        <v>0</v>
      </c>
      <c r="BR50" s="535">
        <f t="shared" si="2"/>
        <v>0</v>
      </c>
      <c r="BS50" s="535">
        <f t="shared" si="2"/>
        <v>0</v>
      </c>
      <c r="BT50" s="535">
        <f t="shared" si="2"/>
        <v>0</v>
      </c>
      <c r="BU50" s="535">
        <f t="shared" ref="BU50:DC50" si="3">SUM(BU46:BU49)</f>
        <v>0</v>
      </c>
      <c r="BV50" s="535">
        <f t="shared" si="3"/>
        <v>0</v>
      </c>
      <c r="BW50" s="535">
        <f t="shared" si="3"/>
        <v>0</v>
      </c>
      <c r="BX50" s="535">
        <f t="shared" si="3"/>
        <v>0</v>
      </c>
      <c r="BY50" s="535">
        <f t="shared" si="3"/>
        <v>0</v>
      </c>
      <c r="BZ50" s="535">
        <f t="shared" si="3"/>
        <v>0</v>
      </c>
      <c r="CA50" s="535">
        <f t="shared" si="3"/>
        <v>0</v>
      </c>
      <c r="CB50" s="535">
        <f t="shared" si="3"/>
        <v>0</v>
      </c>
      <c r="CC50" s="535">
        <f t="shared" si="3"/>
        <v>0</v>
      </c>
      <c r="CD50" s="535">
        <f t="shared" si="3"/>
        <v>0</v>
      </c>
      <c r="CE50" s="535">
        <f t="shared" si="3"/>
        <v>0</v>
      </c>
      <c r="CF50" s="535">
        <f t="shared" si="3"/>
        <v>0</v>
      </c>
      <c r="CG50" s="535">
        <f t="shared" si="3"/>
        <v>0</v>
      </c>
      <c r="CH50" s="535">
        <f t="shared" si="3"/>
        <v>0</v>
      </c>
      <c r="CI50" s="535">
        <f t="shared" si="3"/>
        <v>0</v>
      </c>
      <c r="CJ50" s="535">
        <f t="shared" si="3"/>
        <v>0</v>
      </c>
      <c r="CK50" s="535">
        <f t="shared" si="3"/>
        <v>0</v>
      </c>
      <c r="CL50" s="535">
        <f t="shared" si="3"/>
        <v>0</v>
      </c>
      <c r="CM50" s="535">
        <f t="shared" si="3"/>
        <v>0</v>
      </c>
      <c r="CN50" s="535">
        <f t="shared" si="3"/>
        <v>0</v>
      </c>
      <c r="CO50" s="535">
        <f t="shared" si="3"/>
        <v>0</v>
      </c>
      <c r="CP50" s="535">
        <f t="shared" si="3"/>
        <v>0</v>
      </c>
      <c r="CQ50" s="535">
        <f t="shared" si="3"/>
        <v>0</v>
      </c>
      <c r="CR50" s="535">
        <f t="shared" si="3"/>
        <v>0</v>
      </c>
      <c r="CS50" s="535">
        <f t="shared" si="3"/>
        <v>0</v>
      </c>
      <c r="CT50" s="535">
        <f t="shared" si="3"/>
        <v>0</v>
      </c>
      <c r="CU50" s="535">
        <f t="shared" si="3"/>
        <v>0</v>
      </c>
      <c r="CV50" s="535">
        <f t="shared" si="3"/>
        <v>0</v>
      </c>
      <c r="CW50" s="535">
        <f t="shared" si="3"/>
        <v>0</v>
      </c>
      <c r="CX50" s="535">
        <f t="shared" si="3"/>
        <v>0</v>
      </c>
      <c r="CY50" s="535">
        <f t="shared" si="3"/>
        <v>0</v>
      </c>
      <c r="CZ50" s="535">
        <f t="shared" si="3"/>
        <v>0</v>
      </c>
      <c r="DA50" s="535">
        <f t="shared" si="3"/>
        <v>0</v>
      </c>
      <c r="DB50" s="535">
        <f t="shared" si="3"/>
        <v>0</v>
      </c>
      <c r="DC50" s="535">
        <f t="shared" si="3"/>
        <v>0</v>
      </c>
      <c r="DD50" s="225"/>
      <c r="DE50" s="220"/>
    </row>
    <row r="51" spans="2:109" ht="6.75" customHeight="1" x14ac:dyDescent="0.25">
      <c r="B51" s="217"/>
      <c r="C51" s="260"/>
      <c r="D51" s="272"/>
      <c r="E51" s="273"/>
      <c r="F51" s="276"/>
      <c r="G51" s="276"/>
      <c r="H51" s="823"/>
      <c r="I51" s="823"/>
      <c r="J51" s="823"/>
      <c r="K51" s="823"/>
      <c r="L51" s="823"/>
      <c r="M51" s="823"/>
      <c r="N51" s="823"/>
      <c r="O51" s="823"/>
      <c r="P51" s="823"/>
      <c r="Q51" s="823"/>
      <c r="R51" s="823"/>
      <c r="S51" s="823"/>
      <c r="T51" s="823"/>
      <c r="U51" s="823"/>
      <c r="V51" s="823"/>
      <c r="W51" s="823"/>
      <c r="X51" s="823"/>
      <c r="Y51" s="823"/>
      <c r="Z51" s="823"/>
      <c r="AA51" s="823"/>
      <c r="AB51" s="823"/>
      <c r="AC51" s="823"/>
      <c r="AD51" s="823"/>
      <c r="AE51" s="823"/>
      <c r="AF51" s="823"/>
      <c r="AG51" s="823"/>
      <c r="AH51" s="823"/>
      <c r="AI51" s="823"/>
      <c r="AJ51" s="823"/>
      <c r="AK51" s="823"/>
      <c r="AL51" s="823"/>
      <c r="AM51" s="823"/>
      <c r="AN51" s="823"/>
      <c r="AO51" s="823"/>
      <c r="AP51" s="823"/>
      <c r="AQ51" s="823"/>
      <c r="AR51" s="823"/>
      <c r="AS51" s="823"/>
      <c r="AT51" s="823"/>
      <c r="AU51" s="823"/>
      <c r="AV51" s="823"/>
      <c r="AW51" s="823"/>
      <c r="AX51" s="823"/>
      <c r="AY51" s="823"/>
      <c r="AZ51" s="823"/>
      <c r="BA51" s="823"/>
      <c r="BB51" s="823"/>
      <c r="BC51" s="823"/>
      <c r="BD51" s="823"/>
      <c r="BE51" s="823"/>
      <c r="BF51" s="823"/>
      <c r="BG51" s="823"/>
      <c r="BH51" s="823"/>
      <c r="BI51" s="823"/>
      <c r="BJ51" s="823"/>
      <c r="BK51" s="823"/>
      <c r="BL51" s="823"/>
      <c r="BM51" s="823"/>
      <c r="BN51" s="823"/>
      <c r="BO51" s="823"/>
      <c r="BP51" s="823"/>
      <c r="BQ51" s="823"/>
      <c r="BR51" s="823"/>
      <c r="BS51" s="823"/>
      <c r="BT51" s="823"/>
      <c r="BU51" s="823"/>
      <c r="BV51" s="823"/>
      <c r="BW51" s="823"/>
      <c r="BX51" s="823"/>
      <c r="BY51" s="823"/>
      <c r="BZ51" s="823"/>
      <c r="CA51" s="823"/>
      <c r="CB51" s="823"/>
      <c r="CC51" s="823"/>
      <c r="CD51" s="823"/>
      <c r="CE51" s="823"/>
      <c r="CF51" s="823"/>
      <c r="CG51" s="823"/>
      <c r="CH51" s="823"/>
      <c r="CI51" s="823"/>
      <c r="CJ51" s="823"/>
      <c r="CK51" s="823"/>
      <c r="CL51" s="823"/>
      <c r="CM51" s="823"/>
      <c r="CN51" s="823"/>
      <c r="CO51" s="823"/>
      <c r="CP51" s="823"/>
      <c r="CQ51" s="823"/>
      <c r="CR51" s="823"/>
      <c r="CS51" s="823"/>
      <c r="CT51" s="823"/>
      <c r="CU51" s="823"/>
      <c r="CV51" s="823"/>
      <c r="CW51" s="823"/>
      <c r="CX51" s="823"/>
      <c r="CY51" s="823"/>
      <c r="CZ51" s="823"/>
      <c r="DA51" s="823"/>
      <c r="DB51" s="823"/>
      <c r="DC51" s="823"/>
      <c r="DD51" s="225"/>
      <c r="DE51" s="220"/>
    </row>
    <row r="52" spans="2:109" x14ac:dyDescent="0.25">
      <c r="B52" s="217"/>
      <c r="C52" s="260"/>
      <c r="D52" s="272" t="s">
        <v>821</v>
      </c>
      <c r="E52" s="219"/>
      <c r="F52" s="276" t="s">
        <v>571</v>
      </c>
      <c r="G52" s="219"/>
      <c r="H52" s="1036">
        <f>SUM(H50:DC50)</f>
        <v>0</v>
      </c>
      <c r="I52" s="1036"/>
      <c r="J52" s="1036"/>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N52" s="823"/>
      <c r="BO52" s="823"/>
      <c r="BP52" s="823"/>
      <c r="BQ52" s="823"/>
      <c r="BR52" s="823"/>
      <c r="BS52" s="823"/>
      <c r="BT52" s="823"/>
      <c r="BU52" s="823"/>
      <c r="BV52" s="823"/>
      <c r="BW52" s="823"/>
      <c r="BX52" s="823"/>
      <c r="BY52" s="823"/>
      <c r="BZ52" s="823"/>
      <c r="CA52" s="823"/>
      <c r="CB52" s="823"/>
      <c r="CC52" s="823"/>
      <c r="CD52" s="823"/>
      <c r="CE52" s="823"/>
      <c r="CF52" s="823"/>
      <c r="CG52" s="823"/>
      <c r="CH52" s="823"/>
      <c r="CI52" s="823"/>
      <c r="CJ52" s="823"/>
      <c r="CK52" s="823"/>
      <c r="CL52" s="823"/>
      <c r="CM52" s="823"/>
      <c r="CN52" s="823"/>
      <c r="CO52" s="823"/>
      <c r="CP52" s="823"/>
      <c r="CQ52" s="823"/>
      <c r="CR52" s="823"/>
      <c r="CS52" s="823"/>
      <c r="CT52" s="823"/>
      <c r="CU52" s="823"/>
      <c r="CV52" s="823"/>
      <c r="CW52" s="823"/>
      <c r="CX52" s="823"/>
      <c r="CY52" s="823"/>
      <c r="CZ52" s="823"/>
      <c r="DA52" s="823"/>
      <c r="DB52" s="823"/>
      <c r="DC52" s="823"/>
      <c r="DD52" s="225"/>
      <c r="DE52" s="220"/>
    </row>
    <row r="53" spans="2:109" x14ac:dyDescent="0.25">
      <c r="B53" s="217"/>
      <c r="C53" s="260"/>
      <c r="D53" s="272"/>
      <c r="E53" s="219"/>
      <c r="F53" s="276"/>
      <c r="G53" s="219"/>
      <c r="H53" s="218"/>
      <c r="I53" s="218"/>
      <c r="J53" s="218"/>
      <c r="K53" s="823"/>
      <c r="L53" s="823"/>
      <c r="M53" s="823"/>
      <c r="N53" s="823"/>
      <c r="O53" s="823"/>
      <c r="P53" s="823"/>
      <c r="Q53" s="823"/>
      <c r="R53" s="823"/>
      <c r="S53" s="823"/>
      <c r="T53" s="823"/>
      <c r="U53" s="823"/>
      <c r="V53" s="823"/>
      <c r="W53" s="823"/>
      <c r="X53" s="823"/>
      <c r="Y53" s="823"/>
      <c r="Z53" s="823"/>
      <c r="AA53" s="823"/>
      <c r="AB53" s="823"/>
      <c r="AC53" s="823"/>
      <c r="AD53" s="823"/>
      <c r="AE53" s="823"/>
      <c r="AF53" s="823"/>
      <c r="AG53" s="823"/>
      <c r="AH53" s="823"/>
      <c r="AI53" s="823"/>
      <c r="AJ53" s="823"/>
      <c r="AK53" s="823"/>
      <c r="AL53" s="823"/>
      <c r="AM53" s="823"/>
      <c r="AN53" s="823"/>
      <c r="AO53" s="823"/>
      <c r="AP53" s="823"/>
      <c r="AQ53" s="823"/>
      <c r="AR53" s="823"/>
      <c r="AS53" s="823"/>
      <c r="AT53" s="823"/>
      <c r="AU53" s="823"/>
      <c r="AV53" s="823"/>
      <c r="AW53" s="823"/>
      <c r="AX53" s="823"/>
      <c r="AY53" s="823"/>
      <c r="AZ53" s="823"/>
      <c r="BA53" s="823"/>
      <c r="BB53" s="823"/>
      <c r="BC53" s="823"/>
      <c r="BD53" s="823"/>
      <c r="BE53" s="823"/>
      <c r="BF53" s="823"/>
      <c r="BG53" s="823"/>
      <c r="BH53" s="823"/>
      <c r="BI53" s="823"/>
      <c r="BJ53" s="823"/>
      <c r="BK53" s="823"/>
      <c r="BL53" s="823"/>
      <c r="BM53" s="823"/>
      <c r="BN53" s="823"/>
      <c r="BO53" s="823"/>
      <c r="BP53" s="823"/>
      <c r="BQ53" s="823"/>
      <c r="BR53" s="823"/>
      <c r="BS53" s="823"/>
      <c r="BT53" s="823"/>
      <c r="BU53" s="823"/>
      <c r="BV53" s="823"/>
      <c r="BW53" s="823"/>
      <c r="BX53" s="823"/>
      <c r="BY53" s="823"/>
      <c r="BZ53" s="823"/>
      <c r="CA53" s="823"/>
      <c r="CB53" s="823"/>
      <c r="CC53" s="823"/>
      <c r="CD53" s="823"/>
      <c r="CE53" s="823"/>
      <c r="CF53" s="823"/>
      <c r="CG53" s="823"/>
      <c r="CH53" s="823"/>
      <c r="CI53" s="823"/>
      <c r="CJ53" s="823"/>
      <c r="CK53" s="823"/>
      <c r="CL53" s="823"/>
      <c r="CM53" s="823"/>
      <c r="CN53" s="823"/>
      <c r="CO53" s="823"/>
      <c r="CP53" s="823"/>
      <c r="CQ53" s="823"/>
      <c r="CR53" s="823"/>
      <c r="CS53" s="823"/>
      <c r="CT53" s="823"/>
      <c r="CU53" s="823"/>
      <c r="CV53" s="823"/>
      <c r="CW53" s="823"/>
      <c r="CX53" s="823"/>
      <c r="CY53" s="823"/>
      <c r="CZ53" s="823"/>
      <c r="DA53" s="823"/>
      <c r="DB53" s="823"/>
      <c r="DC53" s="823"/>
      <c r="DD53" s="225"/>
      <c r="DE53" s="220"/>
    </row>
    <row r="54" spans="2:109" x14ac:dyDescent="0.25">
      <c r="B54" s="217"/>
      <c r="C54" s="263" t="s">
        <v>1028</v>
      </c>
      <c r="D54" s="226" t="s">
        <v>424</v>
      </c>
      <c r="E54" s="250" t="s">
        <v>331</v>
      </c>
      <c r="F54" s="277"/>
      <c r="G54" s="283"/>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8"/>
      <c r="BL54" s="218"/>
      <c r="BM54" s="218"/>
      <c r="BN54" s="218"/>
      <c r="BO54" s="218"/>
      <c r="BP54" s="218"/>
      <c r="BQ54" s="218"/>
      <c r="BR54" s="218"/>
      <c r="BS54" s="218"/>
      <c r="BT54" s="218"/>
      <c r="BU54" s="218"/>
      <c r="BV54" s="218"/>
      <c r="BW54" s="218"/>
      <c r="BX54" s="218"/>
      <c r="BY54" s="218"/>
      <c r="BZ54" s="218"/>
      <c r="CA54" s="218"/>
      <c r="CB54" s="218"/>
      <c r="CC54" s="218"/>
      <c r="CD54" s="218"/>
      <c r="CE54" s="218"/>
      <c r="CF54" s="218"/>
      <c r="CG54" s="218"/>
      <c r="CH54" s="218"/>
      <c r="CI54" s="218"/>
      <c r="CJ54" s="218"/>
      <c r="CK54" s="218"/>
      <c r="CL54" s="218"/>
      <c r="CM54" s="218"/>
      <c r="CN54" s="218"/>
      <c r="CO54" s="218"/>
      <c r="CP54" s="218"/>
      <c r="CQ54" s="218"/>
      <c r="CR54" s="218"/>
      <c r="CS54" s="218"/>
      <c r="CT54" s="218"/>
      <c r="CU54" s="218"/>
      <c r="CV54" s="218"/>
      <c r="CW54" s="218"/>
      <c r="CX54" s="218"/>
      <c r="CY54" s="218"/>
      <c r="CZ54" s="218"/>
      <c r="DA54" s="218"/>
      <c r="DB54" s="218"/>
      <c r="DC54" s="218"/>
      <c r="DD54" s="218"/>
      <c r="DE54" s="220"/>
    </row>
    <row r="55" spans="2:109" x14ac:dyDescent="0.25">
      <c r="B55" s="217"/>
      <c r="C55" s="260"/>
      <c r="D55" s="226"/>
      <c r="E55" s="219"/>
      <c r="F55" s="219"/>
      <c r="G55" s="219"/>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c r="BP55" s="218"/>
      <c r="BQ55" s="218"/>
      <c r="BR55" s="218"/>
      <c r="BS55" s="218"/>
      <c r="BT55" s="218"/>
      <c r="BU55" s="218"/>
      <c r="BV55" s="218"/>
      <c r="BW55" s="218"/>
      <c r="BX55" s="218"/>
      <c r="BY55" s="218"/>
      <c r="BZ55" s="218"/>
      <c r="CA55" s="218"/>
      <c r="CB55" s="218"/>
      <c r="CC55" s="218"/>
      <c r="CD55" s="218"/>
      <c r="CE55" s="218"/>
      <c r="CF55" s="218"/>
      <c r="CG55" s="218"/>
      <c r="CH55" s="218"/>
      <c r="CI55" s="218"/>
      <c r="CJ55" s="218"/>
      <c r="CK55" s="218"/>
      <c r="CL55" s="218"/>
      <c r="CM55" s="218"/>
      <c r="CN55" s="218"/>
      <c r="CO55" s="218"/>
      <c r="CP55" s="218"/>
      <c r="CQ55" s="218"/>
      <c r="CR55" s="218"/>
      <c r="CS55" s="218"/>
      <c r="CT55" s="218"/>
      <c r="CU55" s="218"/>
      <c r="CV55" s="218"/>
      <c r="CW55" s="218"/>
      <c r="CX55" s="218"/>
      <c r="CY55" s="218"/>
      <c r="CZ55" s="218"/>
      <c r="DA55" s="218"/>
      <c r="DB55" s="218"/>
      <c r="DC55" s="218"/>
      <c r="DD55" s="218"/>
      <c r="DE55" s="220"/>
    </row>
    <row r="56" spans="2:109" ht="21" customHeight="1" x14ac:dyDescent="0.25">
      <c r="B56" s="217"/>
      <c r="C56" s="262" t="s">
        <v>410</v>
      </c>
      <c r="D56" s="240"/>
      <c r="E56" s="266" t="s">
        <v>549</v>
      </c>
      <c r="F56" s="239"/>
      <c r="G56" s="239"/>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c r="AI56" s="237"/>
      <c r="AJ56" s="237"/>
      <c r="AK56" s="237"/>
      <c r="AL56" s="237"/>
      <c r="AM56" s="237"/>
      <c r="AN56" s="237"/>
      <c r="AO56" s="237"/>
      <c r="AP56" s="237"/>
      <c r="AQ56" s="237"/>
      <c r="AR56" s="237"/>
      <c r="AS56" s="237"/>
      <c r="AT56" s="237"/>
      <c r="AU56" s="237"/>
      <c r="AV56" s="237"/>
      <c r="AW56" s="237"/>
      <c r="AX56" s="237"/>
      <c r="AY56" s="237"/>
      <c r="AZ56" s="237"/>
      <c r="BA56" s="237"/>
      <c r="BB56" s="237"/>
      <c r="BC56" s="237"/>
      <c r="BD56" s="237"/>
      <c r="BE56" s="237"/>
      <c r="BF56" s="237"/>
      <c r="BG56" s="237"/>
      <c r="BH56" s="237"/>
      <c r="BI56" s="237"/>
      <c r="BJ56" s="237"/>
      <c r="BK56" s="237"/>
      <c r="BL56" s="237"/>
      <c r="BM56" s="237"/>
      <c r="BN56" s="237"/>
      <c r="BO56" s="237"/>
      <c r="BP56" s="237"/>
      <c r="BQ56" s="237"/>
      <c r="BR56" s="237"/>
      <c r="BS56" s="237"/>
      <c r="BT56" s="237"/>
      <c r="BU56" s="237"/>
      <c r="BV56" s="237"/>
      <c r="BW56" s="237"/>
      <c r="BX56" s="237"/>
      <c r="BY56" s="237"/>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c r="DA56" s="237"/>
      <c r="DB56" s="237"/>
      <c r="DC56" s="237"/>
      <c r="DD56" s="237"/>
      <c r="DE56" s="220"/>
    </row>
    <row r="57" spans="2:109" x14ac:dyDescent="0.25">
      <c r="B57" s="217"/>
      <c r="C57" s="260"/>
      <c r="D57" s="246"/>
      <c r="E57" s="219"/>
      <c r="F57" s="219"/>
      <c r="G57" s="219"/>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8"/>
      <c r="BA57" s="218"/>
      <c r="BB57" s="218"/>
      <c r="BC57" s="218"/>
      <c r="BD57" s="218"/>
      <c r="BE57" s="218"/>
      <c r="BF57" s="218"/>
      <c r="BG57" s="218"/>
      <c r="BH57" s="218"/>
      <c r="BI57" s="218"/>
      <c r="BJ57" s="218"/>
      <c r="BK57" s="218"/>
      <c r="BL57" s="218"/>
      <c r="BM57" s="218"/>
      <c r="BN57" s="218"/>
      <c r="BO57" s="218"/>
      <c r="BP57" s="218"/>
      <c r="BQ57" s="218"/>
      <c r="BR57" s="218"/>
      <c r="BS57" s="218"/>
      <c r="BT57" s="218"/>
      <c r="BU57" s="218"/>
      <c r="BV57" s="218"/>
      <c r="BW57" s="218"/>
      <c r="BX57" s="218"/>
      <c r="BY57" s="218"/>
      <c r="BZ57" s="218"/>
      <c r="CA57" s="218"/>
      <c r="CB57" s="218"/>
      <c r="CC57" s="218"/>
      <c r="CD57" s="218"/>
      <c r="CE57" s="218"/>
      <c r="CF57" s="218"/>
      <c r="CG57" s="218"/>
      <c r="CH57" s="218"/>
      <c r="CI57" s="218"/>
      <c r="CJ57" s="218"/>
      <c r="CK57" s="218"/>
      <c r="CL57" s="218"/>
      <c r="CM57" s="218"/>
      <c r="CN57" s="218"/>
      <c r="CO57" s="218"/>
      <c r="CP57" s="218"/>
      <c r="CQ57" s="218"/>
      <c r="CR57" s="218"/>
      <c r="CS57" s="218"/>
      <c r="CT57" s="218"/>
      <c r="CU57" s="218"/>
      <c r="CV57" s="218"/>
      <c r="CW57" s="218"/>
      <c r="CX57" s="218"/>
      <c r="CY57" s="218"/>
      <c r="CZ57" s="218"/>
      <c r="DA57" s="218"/>
      <c r="DB57" s="218"/>
      <c r="DC57" s="218"/>
      <c r="DD57" s="218"/>
      <c r="DE57" s="220"/>
    </row>
    <row r="58" spans="2:109" ht="19.5" customHeight="1" x14ac:dyDescent="0.25">
      <c r="B58" s="217"/>
      <c r="C58" s="260"/>
      <c r="D58" s="115" t="s">
        <v>375</v>
      </c>
      <c r="E58" s="239"/>
      <c r="F58" s="239"/>
      <c r="G58" s="239"/>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c r="AL58" s="237"/>
      <c r="AM58" s="237"/>
      <c r="AN58" s="237"/>
      <c r="AO58" s="237"/>
      <c r="AP58" s="237"/>
      <c r="AQ58" s="237"/>
      <c r="AR58" s="237"/>
      <c r="AS58" s="237"/>
      <c r="AT58" s="237"/>
      <c r="AU58" s="237"/>
      <c r="AV58" s="237"/>
      <c r="AW58" s="237"/>
      <c r="AX58" s="237"/>
      <c r="AY58" s="237"/>
      <c r="AZ58" s="237"/>
      <c r="BA58" s="237"/>
      <c r="BB58" s="237"/>
      <c r="BC58" s="237"/>
      <c r="BD58" s="237"/>
      <c r="BE58" s="237"/>
      <c r="BF58" s="237"/>
      <c r="BG58" s="237"/>
      <c r="BH58" s="237"/>
      <c r="BI58" s="237"/>
      <c r="BJ58" s="237"/>
      <c r="BK58" s="237"/>
      <c r="BL58" s="237"/>
      <c r="BM58" s="237"/>
      <c r="BN58" s="237"/>
      <c r="BO58" s="237"/>
      <c r="BP58" s="237"/>
      <c r="BQ58" s="237"/>
      <c r="BR58" s="237"/>
      <c r="BS58" s="237"/>
      <c r="BT58" s="237"/>
      <c r="BU58" s="237"/>
      <c r="BV58" s="237"/>
      <c r="BW58" s="237"/>
      <c r="BX58" s="237"/>
      <c r="BY58" s="237"/>
      <c r="BZ58" s="237"/>
      <c r="CA58" s="237"/>
      <c r="CB58" s="237"/>
      <c r="CC58" s="237"/>
      <c r="CD58" s="237"/>
      <c r="CE58" s="237"/>
      <c r="CF58" s="237"/>
      <c r="CG58" s="237"/>
      <c r="CH58" s="237"/>
      <c r="CI58" s="237"/>
      <c r="CJ58" s="237"/>
      <c r="CK58" s="237"/>
      <c r="CL58" s="237"/>
      <c r="CM58" s="237"/>
      <c r="CN58" s="237"/>
      <c r="CO58" s="237"/>
      <c r="CP58" s="237"/>
      <c r="CQ58" s="237"/>
      <c r="CR58" s="237"/>
      <c r="CS58" s="237"/>
      <c r="CT58" s="237"/>
      <c r="CU58" s="237"/>
      <c r="CV58" s="237"/>
      <c r="CW58" s="237"/>
      <c r="CX58" s="237"/>
      <c r="CY58" s="237"/>
      <c r="CZ58" s="237"/>
      <c r="DA58" s="237"/>
      <c r="DB58" s="237"/>
      <c r="DC58" s="237"/>
      <c r="DD58" s="237"/>
      <c r="DE58" s="220"/>
    </row>
    <row r="59" spans="2:109" x14ac:dyDescent="0.25">
      <c r="B59" s="217"/>
      <c r="C59" s="263" t="s">
        <v>1029</v>
      </c>
      <c r="D59" s="226" t="s">
        <v>10</v>
      </c>
      <c r="E59" s="219" t="s">
        <v>120</v>
      </c>
      <c r="F59" s="219"/>
      <c r="G59" s="219"/>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75"/>
      <c r="AK59" s="275"/>
      <c r="AL59" s="275"/>
      <c r="AM59" s="275"/>
      <c r="AN59" s="275"/>
      <c r="AO59" s="275"/>
      <c r="AP59" s="275"/>
      <c r="AQ59" s="275"/>
      <c r="AR59" s="275"/>
      <c r="AS59" s="275"/>
      <c r="AT59" s="275"/>
      <c r="AU59" s="275"/>
      <c r="AV59" s="275"/>
      <c r="AW59" s="275"/>
      <c r="AX59" s="275"/>
      <c r="AY59" s="275"/>
      <c r="AZ59" s="275"/>
      <c r="BA59" s="275"/>
      <c r="BB59" s="275"/>
      <c r="BC59" s="275"/>
      <c r="BD59" s="275"/>
      <c r="BE59" s="275"/>
      <c r="BF59" s="275"/>
      <c r="BG59" s="275"/>
      <c r="BH59" s="275"/>
      <c r="BI59" s="275"/>
      <c r="BJ59" s="275"/>
      <c r="BK59" s="275"/>
      <c r="BL59" s="275"/>
      <c r="BM59" s="275"/>
      <c r="BN59" s="275"/>
      <c r="BO59" s="275"/>
      <c r="BP59" s="275"/>
      <c r="BQ59" s="275"/>
      <c r="BR59" s="275"/>
      <c r="BS59" s="275"/>
      <c r="BT59" s="275"/>
      <c r="BU59" s="275"/>
      <c r="BV59" s="275"/>
      <c r="BW59" s="275"/>
      <c r="BX59" s="275"/>
      <c r="BY59" s="275"/>
      <c r="BZ59" s="275"/>
      <c r="CA59" s="275"/>
      <c r="CB59" s="275"/>
      <c r="CC59" s="275"/>
      <c r="CD59" s="275"/>
      <c r="CE59" s="275"/>
      <c r="CF59" s="275"/>
      <c r="CG59" s="275"/>
      <c r="CH59" s="275"/>
      <c r="CI59" s="275"/>
      <c r="CJ59" s="275"/>
      <c r="CK59" s="275"/>
      <c r="CL59" s="275"/>
      <c r="CM59" s="275"/>
      <c r="CN59" s="275"/>
      <c r="CO59" s="275"/>
      <c r="CP59" s="275"/>
      <c r="CQ59" s="275"/>
      <c r="CR59" s="275"/>
      <c r="CS59" s="275"/>
      <c r="CT59" s="275"/>
      <c r="CU59" s="275"/>
      <c r="CV59" s="275"/>
      <c r="CW59" s="275"/>
      <c r="CX59" s="275"/>
      <c r="CY59" s="275"/>
      <c r="CZ59" s="275"/>
      <c r="DA59" s="275"/>
      <c r="DB59" s="275"/>
      <c r="DC59" s="275"/>
      <c r="DD59" s="218"/>
      <c r="DE59" s="220"/>
    </row>
    <row r="60" spans="2:109" x14ac:dyDescent="0.25">
      <c r="B60" s="217"/>
      <c r="C60" s="263" t="s">
        <v>1030</v>
      </c>
      <c r="D60" s="226" t="s">
        <v>11</v>
      </c>
      <c r="E60" s="219" t="s">
        <v>120</v>
      </c>
      <c r="F60" s="219"/>
      <c r="G60" s="219"/>
      <c r="H60" s="275"/>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5"/>
      <c r="AG60" s="275"/>
      <c r="AH60" s="275"/>
      <c r="AI60" s="275"/>
      <c r="AJ60" s="275"/>
      <c r="AK60" s="275"/>
      <c r="AL60" s="275"/>
      <c r="AM60" s="275"/>
      <c r="AN60" s="275"/>
      <c r="AO60" s="275"/>
      <c r="AP60" s="275"/>
      <c r="AQ60" s="275"/>
      <c r="AR60" s="275"/>
      <c r="AS60" s="275"/>
      <c r="AT60" s="275"/>
      <c r="AU60" s="275"/>
      <c r="AV60" s="275"/>
      <c r="AW60" s="275"/>
      <c r="AX60" s="275"/>
      <c r="AY60" s="275"/>
      <c r="AZ60" s="275"/>
      <c r="BA60" s="275"/>
      <c r="BB60" s="275"/>
      <c r="BC60" s="275"/>
      <c r="BD60" s="275"/>
      <c r="BE60" s="275"/>
      <c r="BF60" s="275"/>
      <c r="BG60" s="275"/>
      <c r="BH60" s="275"/>
      <c r="BI60" s="275"/>
      <c r="BJ60" s="275"/>
      <c r="BK60" s="275"/>
      <c r="BL60" s="275"/>
      <c r="BM60" s="275"/>
      <c r="BN60" s="275"/>
      <c r="BO60" s="275"/>
      <c r="BP60" s="275"/>
      <c r="BQ60" s="275"/>
      <c r="BR60" s="275"/>
      <c r="BS60" s="275"/>
      <c r="BT60" s="275"/>
      <c r="BU60" s="275"/>
      <c r="BV60" s="275"/>
      <c r="BW60" s="275"/>
      <c r="BX60" s="275"/>
      <c r="BY60" s="275"/>
      <c r="BZ60" s="275"/>
      <c r="CA60" s="275"/>
      <c r="CB60" s="275"/>
      <c r="CC60" s="275"/>
      <c r="CD60" s="275"/>
      <c r="CE60" s="275"/>
      <c r="CF60" s="275"/>
      <c r="CG60" s="275"/>
      <c r="CH60" s="275"/>
      <c r="CI60" s="275"/>
      <c r="CJ60" s="275"/>
      <c r="CK60" s="275"/>
      <c r="CL60" s="275"/>
      <c r="CM60" s="275"/>
      <c r="CN60" s="275"/>
      <c r="CO60" s="275"/>
      <c r="CP60" s="275"/>
      <c r="CQ60" s="275"/>
      <c r="CR60" s="275"/>
      <c r="CS60" s="275"/>
      <c r="CT60" s="275"/>
      <c r="CU60" s="275"/>
      <c r="CV60" s="275"/>
      <c r="CW60" s="275"/>
      <c r="CX60" s="275"/>
      <c r="CY60" s="275"/>
      <c r="CZ60" s="275"/>
      <c r="DA60" s="275"/>
      <c r="DB60" s="275"/>
      <c r="DC60" s="275"/>
      <c r="DD60" s="218"/>
      <c r="DE60" s="220"/>
    </row>
    <row r="61" spans="2:109" x14ac:dyDescent="0.25">
      <c r="B61" s="217"/>
      <c r="C61" s="263" t="s">
        <v>1031</v>
      </c>
      <c r="D61" s="226" t="s">
        <v>12</v>
      </c>
      <c r="E61" s="219" t="s">
        <v>120</v>
      </c>
      <c r="F61" s="219"/>
      <c r="G61" s="219"/>
      <c r="H61" s="275"/>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5"/>
      <c r="AG61" s="275"/>
      <c r="AH61" s="275"/>
      <c r="AI61" s="275"/>
      <c r="AJ61" s="275"/>
      <c r="AK61" s="275"/>
      <c r="AL61" s="275"/>
      <c r="AM61" s="275"/>
      <c r="AN61" s="275"/>
      <c r="AO61" s="275"/>
      <c r="AP61" s="275"/>
      <c r="AQ61" s="275"/>
      <c r="AR61" s="275"/>
      <c r="AS61" s="275"/>
      <c r="AT61" s="275"/>
      <c r="AU61" s="275"/>
      <c r="AV61" s="275"/>
      <c r="AW61" s="275"/>
      <c r="AX61" s="275"/>
      <c r="AY61" s="275"/>
      <c r="AZ61" s="275"/>
      <c r="BA61" s="275"/>
      <c r="BB61" s="275"/>
      <c r="BC61" s="275"/>
      <c r="BD61" s="275"/>
      <c r="BE61" s="275"/>
      <c r="BF61" s="275"/>
      <c r="BG61" s="275"/>
      <c r="BH61" s="275"/>
      <c r="BI61" s="275"/>
      <c r="BJ61" s="275"/>
      <c r="BK61" s="275"/>
      <c r="BL61" s="275"/>
      <c r="BM61" s="275"/>
      <c r="BN61" s="275"/>
      <c r="BO61" s="275"/>
      <c r="BP61" s="275"/>
      <c r="BQ61" s="275"/>
      <c r="BR61" s="275"/>
      <c r="BS61" s="275"/>
      <c r="BT61" s="275"/>
      <c r="BU61" s="275"/>
      <c r="BV61" s="275"/>
      <c r="BW61" s="275"/>
      <c r="BX61" s="275"/>
      <c r="BY61" s="275"/>
      <c r="BZ61" s="275"/>
      <c r="CA61" s="275"/>
      <c r="CB61" s="275"/>
      <c r="CC61" s="275"/>
      <c r="CD61" s="275"/>
      <c r="CE61" s="275"/>
      <c r="CF61" s="275"/>
      <c r="CG61" s="275"/>
      <c r="CH61" s="275"/>
      <c r="CI61" s="275"/>
      <c r="CJ61" s="275"/>
      <c r="CK61" s="275"/>
      <c r="CL61" s="275"/>
      <c r="CM61" s="275"/>
      <c r="CN61" s="275"/>
      <c r="CO61" s="275"/>
      <c r="CP61" s="275"/>
      <c r="CQ61" s="275"/>
      <c r="CR61" s="275"/>
      <c r="CS61" s="275"/>
      <c r="CT61" s="275"/>
      <c r="CU61" s="275"/>
      <c r="CV61" s="275"/>
      <c r="CW61" s="275"/>
      <c r="CX61" s="275"/>
      <c r="CY61" s="275"/>
      <c r="CZ61" s="275"/>
      <c r="DA61" s="275"/>
      <c r="DB61" s="275"/>
      <c r="DC61" s="275"/>
      <c r="DD61" s="218"/>
      <c r="DE61" s="220"/>
    </row>
    <row r="62" spans="2:109" x14ac:dyDescent="0.25">
      <c r="B62" s="217"/>
      <c r="C62" s="263" t="s">
        <v>1032</v>
      </c>
      <c r="D62" s="226" t="s">
        <v>13</v>
      </c>
      <c r="E62" s="219" t="s">
        <v>120</v>
      </c>
      <c r="F62" s="219"/>
      <c r="G62" s="219"/>
      <c r="H62" s="275"/>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5"/>
      <c r="AG62" s="275"/>
      <c r="AH62" s="275"/>
      <c r="AI62" s="275"/>
      <c r="AJ62" s="275"/>
      <c r="AK62" s="275"/>
      <c r="AL62" s="275"/>
      <c r="AM62" s="275"/>
      <c r="AN62" s="275"/>
      <c r="AO62" s="275"/>
      <c r="AP62" s="275"/>
      <c r="AQ62" s="275"/>
      <c r="AR62" s="275"/>
      <c r="AS62" s="275"/>
      <c r="AT62" s="275"/>
      <c r="AU62" s="275"/>
      <c r="AV62" s="275"/>
      <c r="AW62" s="275"/>
      <c r="AX62" s="275"/>
      <c r="AY62" s="275"/>
      <c r="AZ62" s="275"/>
      <c r="BA62" s="275"/>
      <c r="BB62" s="275"/>
      <c r="BC62" s="275"/>
      <c r="BD62" s="275"/>
      <c r="BE62" s="275"/>
      <c r="BF62" s="275"/>
      <c r="BG62" s="275"/>
      <c r="BH62" s="275"/>
      <c r="BI62" s="275"/>
      <c r="BJ62" s="275"/>
      <c r="BK62" s="275"/>
      <c r="BL62" s="275"/>
      <c r="BM62" s="275"/>
      <c r="BN62" s="275"/>
      <c r="BO62" s="275"/>
      <c r="BP62" s="275"/>
      <c r="BQ62" s="275"/>
      <c r="BR62" s="275"/>
      <c r="BS62" s="275"/>
      <c r="BT62" s="275"/>
      <c r="BU62" s="275"/>
      <c r="BV62" s="275"/>
      <c r="BW62" s="275"/>
      <c r="BX62" s="275"/>
      <c r="BY62" s="275"/>
      <c r="BZ62" s="275"/>
      <c r="CA62" s="275"/>
      <c r="CB62" s="275"/>
      <c r="CC62" s="275"/>
      <c r="CD62" s="275"/>
      <c r="CE62" s="275"/>
      <c r="CF62" s="275"/>
      <c r="CG62" s="275"/>
      <c r="CH62" s="275"/>
      <c r="CI62" s="275"/>
      <c r="CJ62" s="275"/>
      <c r="CK62" s="275"/>
      <c r="CL62" s="275"/>
      <c r="CM62" s="275"/>
      <c r="CN62" s="275"/>
      <c r="CO62" s="275"/>
      <c r="CP62" s="275"/>
      <c r="CQ62" s="275"/>
      <c r="CR62" s="275"/>
      <c r="CS62" s="275"/>
      <c r="CT62" s="275"/>
      <c r="CU62" s="275"/>
      <c r="CV62" s="275"/>
      <c r="CW62" s="275"/>
      <c r="CX62" s="275"/>
      <c r="CY62" s="275"/>
      <c r="CZ62" s="275"/>
      <c r="DA62" s="275"/>
      <c r="DB62" s="275"/>
      <c r="DC62" s="275"/>
      <c r="DD62" s="218"/>
      <c r="DE62" s="220"/>
    </row>
    <row r="63" spans="2:109" x14ac:dyDescent="0.25">
      <c r="B63" s="217"/>
      <c r="C63" s="263" t="s">
        <v>1033</v>
      </c>
      <c r="D63" s="226" t="s">
        <v>14</v>
      </c>
      <c r="E63" s="219" t="s">
        <v>120</v>
      </c>
      <c r="F63" s="219"/>
      <c r="G63" s="219"/>
      <c r="H63" s="275"/>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5"/>
      <c r="AG63" s="275"/>
      <c r="AH63" s="275"/>
      <c r="AI63" s="275"/>
      <c r="AJ63" s="275"/>
      <c r="AK63" s="275"/>
      <c r="AL63" s="275"/>
      <c r="AM63" s="275"/>
      <c r="AN63" s="275"/>
      <c r="AO63" s="275"/>
      <c r="AP63" s="275"/>
      <c r="AQ63" s="275"/>
      <c r="AR63" s="275"/>
      <c r="AS63" s="275"/>
      <c r="AT63" s="275"/>
      <c r="AU63" s="275"/>
      <c r="AV63" s="275"/>
      <c r="AW63" s="275"/>
      <c r="AX63" s="275"/>
      <c r="AY63" s="275"/>
      <c r="AZ63" s="275"/>
      <c r="BA63" s="275"/>
      <c r="BB63" s="275"/>
      <c r="BC63" s="275"/>
      <c r="BD63" s="275"/>
      <c r="BE63" s="275"/>
      <c r="BF63" s="275"/>
      <c r="BG63" s="275"/>
      <c r="BH63" s="275"/>
      <c r="BI63" s="275"/>
      <c r="BJ63" s="275"/>
      <c r="BK63" s="275"/>
      <c r="BL63" s="275"/>
      <c r="BM63" s="275"/>
      <c r="BN63" s="275"/>
      <c r="BO63" s="275"/>
      <c r="BP63" s="275"/>
      <c r="BQ63" s="275"/>
      <c r="BR63" s="275"/>
      <c r="BS63" s="275"/>
      <c r="BT63" s="275"/>
      <c r="BU63" s="275"/>
      <c r="BV63" s="275"/>
      <c r="BW63" s="275"/>
      <c r="BX63" s="275"/>
      <c r="BY63" s="275"/>
      <c r="BZ63" s="275"/>
      <c r="CA63" s="275"/>
      <c r="CB63" s="275"/>
      <c r="CC63" s="275"/>
      <c r="CD63" s="275"/>
      <c r="CE63" s="275"/>
      <c r="CF63" s="275"/>
      <c r="CG63" s="275"/>
      <c r="CH63" s="275"/>
      <c r="CI63" s="275"/>
      <c r="CJ63" s="275"/>
      <c r="CK63" s="275"/>
      <c r="CL63" s="275"/>
      <c r="CM63" s="275"/>
      <c r="CN63" s="275"/>
      <c r="CO63" s="275"/>
      <c r="CP63" s="275"/>
      <c r="CQ63" s="275"/>
      <c r="CR63" s="275"/>
      <c r="CS63" s="275"/>
      <c r="CT63" s="275"/>
      <c r="CU63" s="275"/>
      <c r="CV63" s="275"/>
      <c r="CW63" s="275"/>
      <c r="CX63" s="275"/>
      <c r="CY63" s="275"/>
      <c r="CZ63" s="275"/>
      <c r="DA63" s="275"/>
      <c r="DB63" s="275"/>
      <c r="DC63" s="275"/>
      <c r="DD63" s="218"/>
      <c r="DE63" s="220"/>
    </row>
    <row r="64" spans="2:109" x14ac:dyDescent="0.25">
      <c r="B64" s="217"/>
      <c r="C64" s="263" t="s">
        <v>1034</v>
      </c>
      <c r="D64" s="226" t="s">
        <v>15</v>
      </c>
      <c r="E64" s="219" t="s">
        <v>120</v>
      </c>
      <c r="F64" s="219"/>
      <c r="G64" s="219"/>
      <c r="H64" s="275"/>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5"/>
      <c r="AG64" s="275"/>
      <c r="AH64" s="275"/>
      <c r="AI64" s="275"/>
      <c r="AJ64" s="275"/>
      <c r="AK64" s="275"/>
      <c r="AL64" s="275"/>
      <c r="AM64" s="275"/>
      <c r="AN64" s="275"/>
      <c r="AO64" s="275"/>
      <c r="AP64" s="275"/>
      <c r="AQ64" s="275"/>
      <c r="AR64" s="275"/>
      <c r="AS64" s="275"/>
      <c r="AT64" s="275"/>
      <c r="AU64" s="275"/>
      <c r="AV64" s="275"/>
      <c r="AW64" s="275"/>
      <c r="AX64" s="275"/>
      <c r="AY64" s="275"/>
      <c r="AZ64" s="275"/>
      <c r="BA64" s="275"/>
      <c r="BB64" s="275"/>
      <c r="BC64" s="275"/>
      <c r="BD64" s="275"/>
      <c r="BE64" s="275"/>
      <c r="BF64" s="275"/>
      <c r="BG64" s="275"/>
      <c r="BH64" s="275"/>
      <c r="BI64" s="275"/>
      <c r="BJ64" s="275"/>
      <c r="BK64" s="275"/>
      <c r="BL64" s="275"/>
      <c r="BM64" s="275"/>
      <c r="BN64" s="275"/>
      <c r="BO64" s="275"/>
      <c r="BP64" s="275"/>
      <c r="BQ64" s="275"/>
      <c r="BR64" s="275"/>
      <c r="BS64" s="275"/>
      <c r="BT64" s="275"/>
      <c r="BU64" s="275"/>
      <c r="BV64" s="275"/>
      <c r="BW64" s="275"/>
      <c r="BX64" s="275"/>
      <c r="BY64" s="275"/>
      <c r="BZ64" s="275"/>
      <c r="CA64" s="275"/>
      <c r="CB64" s="275"/>
      <c r="CC64" s="275"/>
      <c r="CD64" s="275"/>
      <c r="CE64" s="275"/>
      <c r="CF64" s="275"/>
      <c r="CG64" s="275"/>
      <c r="CH64" s="275"/>
      <c r="CI64" s="275"/>
      <c r="CJ64" s="275"/>
      <c r="CK64" s="275"/>
      <c r="CL64" s="275"/>
      <c r="CM64" s="275"/>
      <c r="CN64" s="275"/>
      <c r="CO64" s="275"/>
      <c r="CP64" s="275"/>
      <c r="CQ64" s="275"/>
      <c r="CR64" s="275"/>
      <c r="CS64" s="275"/>
      <c r="CT64" s="275"/>
      <c r="CU64" s="275"/>
      <c r="CV64" s="275"/>
      <c r="CW64" s="275"/>
      <c r="CX64" s="275"/>
      <c r="CY64" s="275"/>
      <c r="CZ64" s="275"/>
      <c r="DA64" s="275"/>
      <c r="DB64" s="275"/>
      <c r="DC64" s="275"/>
      <c r="DD64" s="218"/>
      <c r="DE64" s="220"/>
    </row>
    <row r="65" spans="2:109" x14ac:dyDescent="0.25">
      <c r="B65" s="217"/>
      <c r="C65" s="263" t="s">
        <v>1035</v>
      </c>
      <c r="D65" s="226" t="s">
        <v>16</v>
      </c>
      <c r="E65" s="219" t="s">
        <v>120</v>
      </c>
      <c r="F65" s="219"/>
      <c r="G65" s="219"/>
      <c r="H65" s="275"/>
      <c r="I65" s="275"/>
      <c r="J65" s="275"/>
      <c r="K65" s="275"/>
      <c r="L65" s="275"/>
      <c r="M65" s="275"/>
      <c r="N65" s="275"/>
      <c r="O65" s="275"/>
      <c r="P65" s="275"/>
      <c r="Q65" s="275"/>
      <c r="R65" s="275"/>
      <c r="S65" s="275"/>
      <c r="T65" s="275"/>
      <c r="U65" s="275"/>
      <c r="V65" s="275"/>
      <c r="W65" s="275"/>
      <c r="X65" s="275"/>
      <c r="Y65" s="275"/>
      <c r="Z65" s="275"/>
      <c r="AA65" s="275"/>
      <c r="AB65" s="275"/>
      <c r="AC65" s="275"/>
      <c r="AD65" s="275"/>
      <c r="AE65" s="275"/>
      <c r="AF65" s="275"/>
      <c r="AG65" s="275"/>
      <c r="AH65" s="275"/>
      <c r="AI65" s="275"/>
      <c r="AJ65" s="275"/>
      <c r="AK65" s="275"/>
      <c r="AL65" s="275"/>
      <c r="AM65" s="275"/>
      <c r="AN65" s="275"/>
      <c r="AO65" s="275"/>
      <c r="AP65" s="275"/>
      <c r="AQ65" s="275"/>
      <c r="AR65" s="275"/>
      <c r="AS65" s="275"/>
      <c r="AT65" s="275"/>
      <c r="AU65" s="275"/>
      <c r="AV65" s="275"/>
      <c r="AW65" s="275"/>
      <c r="AX65" s="275"/>
      <c r="AY65" s="275"/>
      <c r="AZ65" s="275"/>
      <c r="BA65" s="275"/>
      <c r="BB65" s="275"/>
      <c r="BC65" s="275"/>
      <c r="BD65" s="275"/>
      <c r="BE65" s="275"/>
      <c r="BF65" s="275"/>
      <c r="BG65" s="275"/>
      <c r="BH65" s="275"/>
      <c r="BI65" s="275"/>
      <c r="BJ65" s="275"/>
      <c r="BK65" s="275"/>
      <c r="BL65" s="275"/>
      <c r="BM65" s="275"/>
      <c r="BN65" s="275"/>
      <c r="BO65" s="275"/>
      <c r="BP65" s="275"/>
      <c r="BQ65" s="275"/>
      <c r="BR65" s="275"/>
      <c r="BS65" s="275"/>
      <c r="BT65" s="275"/>
      <c r="BU65" s="275"/>
      <c r="BV65" s="275"/>
      <c r="BW65" s="275"/>
      <c r="BX65" s="275"/>
      <c r="BY65" s="275"/>
      <c r="BZ65" s="275"/>
      <c r="CA65" s="275"/>
      <c r="CB65" s="275"/>
      <c r="CC65" s="275"/>
      <c r="CD65" s="275"/>
      <c r="CE65" s="275"/>
      <c r="CF65" s="275"/>
      <c r="CG65" s="275"/>
      <c r="CH65" s="275"/>
      <c r="CI65" s="275"/>
      <c r="CJ65" s="275"/>
      <c r="CK65" s="275"/>
      <c r="CL65" s="275"/>
      <c r="CM65" s="275"/>
      <c r="CN65" s="275"/>
      <c r="CO65" s="275"/>
      <c r="CP65" s="275"/>
      <c r="CQ65" s="275"/>
      <c r="CR65" s="275"/>
      <c r="CS65" s="275"/>
      <c r="CT65" s="275"/>
      <c r="CU65" s="275"/>
      <c r="CV65" s="275"/>
      <c r="CW65" s="275"/>
      <c r="CX65" s="275"/>
      <c r="CY65" s="275"/>
      <c r="CZ65" s="275"/>
      <c r="DA65" s="275"/>
      <c r="DB65" s="275"/>
      <c r="DC65" s="275"/>
      <c r="DD65" s="218"/>
      <c r="DE65" s="220"/>
    </row>
    <row r="66" spans="2:109" x14ac:dyDescent="0.25">
      <c r="B66" s="217"/>
      <c r="C66" s="263" t="s">
        <v>721</v>
      </c>
      <c r="D66" s="226" t="s">
        <v>17</v>
      </c>
      <c r="E66" s="219" t="s">
        <v>120</v>
      </c>
      <c r="F66" s="219"/>
      <c r="G66" s="219"/>
      <c r="H66" s="275"/>
      <c r="I66" s="275"/>
      <c r="J66" s="275"/>
      <c r="K66" s="275"/>
      <c r="L66" s="275"/>
      <c r="M66" s="275"/>
      <c r="N66" s="275"/>
      <c r="O66" s="275"/>
      <c r="P66" s="275"/>
      <c r="Q66" s="275"/>
      <c r="R66" s="275"/>
      <c r="S66" s="275"/>
      <c r="T66" s="275"/>
      <c r="U66" s="275"/>
      <c r="V66" s="275"/>
      <c r="W66" s="275"/>
      <c r="X66" s="275"/>
      <c r="Y66" s="275"/>
      <c r="Z66" s="275"/>
      <c r="AA66" s="275"/>
      <c r="AB66" s="275"/>
      <c r="AC66" s="275"/>
      <c r="AD66" s="275"/>
      <c r="AE66" s="275"/>
      <c r="AF66" s="275"/>
      <c r="AG66" s="275"/>
      <c r="AH66" s="275"/>
      <c r="AI66" s="275"/>
      <c r="AJ66" s="275"/>
      <c r="AK66" s="275"/>
      <c r="AL66" s="275"/>
      <c r="AM66" s="275"/>
      <c r="AN66" s="275"/>
      <c r="AO66" s="275"/>
      <c r="AP66" s="275"/>
      <c r="AQ66" s="275"/>
      <c r="AR66" s="275"/>
      <c r="AS66" s="275"/>
      <c r="AT66" s="275"/>
      <c r="AU66" s="275"/>
      <c r="AV66" s="275"/>
      <c r="AW66" s="275"/>
      <c r="AX66" s="275"/>
      <c r="AY66" s="275"/>
      <c r="AZ66" s="275"/>
      <c r="BA66" s="275"/>
      <c r="BB66" s="275"/>
      <c r="BC66" s="275"/>
      <c r="BD66" s="275"/>
      <c r="BE66" s="275"/>
      <c r="BF66" s="275"/>
      <c r="BG66" s="275"/>
      <c r="BH66" s="275"/>
      <c r="BI66" s="275"/>
      <c r="BJ66" s="275"/>
      <c r="BK66" s="275"/>
      <c r="BL66" s="275"/>
      <c r="BM66" s="275"/>
      <c r="BN66" s="275"/>
      <c r="BO66" s="275"/>
      <c r="BP66" s="275"/>
      <c r="BQ66" s="275"/>
      <c r="BR66" s="275"/>
      <c r="BS66" s="275"/>
      <c r="BT66" s="275"/>
      <c r="BU66" s="275"/>
      <c r="BV66" s="275"/>
      <c r="BW66" s="275"/>
      <c r="BX66" s="275"/>
      <c r="BY66" s="275"/>
      <c r="BZ66" s="275"/>
      <c r="CA66" s="275"/>
      <c r="CB66" s="275"/>
      <c r="CC66" s="275"/>
      <c r="CD66" s="275"/>
      <c r="CE66" s="275"/>
      <c r="CF66" s="275"/>
      <c r="CG66" s="275"/>
      <c r="CH66" s="275"/>
      <c r="CI66" s="275"/>
      <c r="CJ66" s="275"/>
      <c r="CK66" s="275"/>
      <c r="CL66" s="275"/>
      <c r="CM66" s="275"/>
      <c r="CN66" s="275"/>
      <c r="CO66" s="275"/>
      <c r="CP66" s="275"/>
      <c r="CQ66" s="275"/>
      <c r="CR66" s="275"/>
      <c r="CS66" s="275"/>
      <c r="CT66" s="275"/>
      <c r="CU66" s="275"/>
      <c r="CV66" s="275"/>
      <c r="CW66" s="275"/>
      <c r="CX66" s="275"/>
      <c r="CY66" s="275"/>
      <c r="CZ66" s="275"/>
      <c r="DA66" s="275"/>
      <c r="DB66" s="275"/>
      <c r="DC66" s="275"/>
      <c r="DD66" s="218"/>
      <c r="DE66" s="220"/>
    </row>
    <row r="67" spans="2:109" ht="21" x14ac:dyDescent="0.35">
      <c r="B67" s="217"/>
      <c r="C67" s="263" t="s">
        <v>1036</v>
      </c>
      <c r="D67" s="820" t="s">
        <v>698</v>
      </c>
      <c r="E67" s="219" t="s">
        <v>620</v>
      </c>
      <c r="F67" s="219"/>
      <c r="G67" s="554" t="s">
        <v>549</v>
      </c>
      <c r="H67" s="275"/>
      <c r="I67" s="275"/>
      <c r="J67" s="275"/>
      <c r="K67" s="275"/>
      <c r="L67" s="275"/>
      <c r="M67" s="275"/>
      <c r="N67" s="275"/>
      <c r="O67" s="275"/>
      <c r="P67" s="275"/>
      <c r="Q67" s="275"/>
      <c r="R67" s="275"/>
      <c r="S67" s="275"/>
      <c r="T67" s="275"/>
      <c r="U67" s="275"/>
      <c r="V67" s="275"/>
      <c r="W67" s="275"/>
      <c r="X67" s="275"/>
      <c r="Y67" s="275"/>
      <c r="Z67" s="275"/>
      <c r="AA67" s="275"/>
      <c r="AB67" s="275"/>
      <c r="AC67" s="275"/>
      <c r="AD67" s="275"/>
      <c r="AE67" s="275"/>
      <c r="AF67" s="275"/>
      <c r="AG67" s="275"/>
      <c r="AH67" s="275"/>
      <c r="AI67" s="275"/>
      <c r="AJ67" s="275"/>
      <c r="AK67" s="275"/>
      <c r="AL67" s="275"/>
      <c r="AM67" s="275"/>
      <c r="AN67" s="275"/>
      <c r="AO67" s="275"/>
      <c r="AP67" s="275"/>
      <c r="AQ67" s="275"/>
      <c r="AR67" s="275"/>
      <c r="AS67" s="275"/>
      <c r="AT67" s="275"/>
      <c r="AU67" s="275"/>
      <c r="AV67" s="275"/>
      <c r="AW67" s="275"/>
      <c r="AX67" s="275"/>
      <c r="AY67" s="275"/>
      <c r="AZ67" s="275"/>
      <c r="BA67" s="275"/>
      <c r="BB67" s="275"/>
      <c r="BC67" s="275"/>
      <c r="BD67" s="275"/>
      <c r="BE67" s="275"/>
      <c r="BF67" s="275"/>
      <c r="BG67" s="275"/>
      <c r="BH67" s="275"/>
      <c r="BI67" s="275"/>
      <c r="BJ67" s="275"/>
      <c r="BK67" s="275"/>
      <c r="BL67" s="275"/>
      <c r="BM67" s="275"/>
      <c r="BN67" s="275"/>
      <c r="BO67" s="275"/>
      <c r="BP67" s="275"/>
      <c r="BQ67" s="275"/>
      <c r="BR67" s="275"/>
      <c r="BS67" s="275"/>
      <c r="BT67" s="275"/>
      <c r="BU67" s="275"/>
      <c r="BV67" s="275"/>
      <c r="BW67" s="275"/>
      <c r="BX67" s="275"/>
      <c r="BY67" s="275"/>
      <c r="BZ67" s="275"/>
      <c r="CA67" s="275"/>
      <c r="CB67" s="275"/>
      <c r="CC67" s="275"/>
      <c r="CD67" s="275"/>
      <c r="CE67" s="275"/>
      <c r="CF67" s="275"/>
      <c r="CG67" s="275"/>
      <c r="CH67" s="275"/>
      <c r="CI67" s="275"/>
      <c r="CJ67" s="275"/>
      <c r="CK67" s="275"/>
      <c r="CL67" s="275"/>
      <c r="CM67" s="275"/>
      <c r="CN67" s="275"/>
      <c r="CO67" s="275"/>
      <c r="CP67" s="275"/>
      <c r="CQ67" s="275"/>
      <c r="CR67" s="275"/>
      <c r="CS67" s="275"/>
      <c r="CT67" s="275"/>
      <c r="CU67" s="275"/>
      <c r="CV67" s="275"/>
      <c r="CW67" s="275"/>
      <c r="CX67" s="275"/>
      <c r="CY67" s="275"/>
      <c r="CZ67" s="275"/>
      <c r="DA67" s="275"/>
      <c r="DB67" s="275"/>
      <c r="DC67" s="275"/>
      <c r="DD67" s="218"/>
      <c r="DE67" s="220"/>
    </row>
    <row r="68" spans="2:109" s="91" customFormat="1" ht="18.75" customHeight="1" x14ac:dyDescent="0.25">
      <c r="B68" s="152"/>
      <c r="C68" s="268"/>
      <c r="D68" s="115" t="s">
        <v>420</v>
      </c>
      <c r="E68" s="269"/>
      <c r="F68" s="269"/>
      <c r="G68" s="269"/>
      <c r="H68" s="270"/>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0"/>
      <c r="BW68" s="270"/>
      <c r="BX68" s="270"/>
      <c r="BY68" s="270"/>
      <c r="BZ68" s="270"/>
      <c r="CA68" s="270"/>
      <c r="CB68" s="270"/>
      <c r="CC68" s="270"/>
      <c r="CD68" s="270"/>
      <c r="CE68" s="270"/>
      <c r="CF68" s="270"/>
      <c r="CG68" s="270"/>
      <c r="CH68" s="270"/>
      <c r="CI68" s="270"/>
      <c r="CJ68" s="270"/>
      <c r="CK68" s="270"/>
      <c r="CL68" s="270"/>
      <c r="CM68" s="270"/>
      <c r="CN68" s="270"/>
      <c r="CO68" s="270"/>
      <c r="CP68" s="270"/>
      <c r="CQ68" s="270"/>
      <c r="CR68" s="270"/>
      <c r="CS68" s="270"/>
      <c r="CT68" s="270"/>
      <c r="CU68" s="270"/>
      <c r="CV68" s="270"/>
      <c r="CW68" s="270"/>
      <c r="CX68" s="270"/>
      <c r="CY68" s="270"/>
      <c r="CZ68" s="270"/>
      <c r="DA68" s="270"/>
      <c r="DB68" s="270"/>
      <c r="DC68" s="270"/>
      <c r="DD68" s="270"/>
      <c r="DE68" s="154"/>
    </row>
    <row r="69" spans="2:109" x14ac:dyDescent="0.25">
      <c r="B69" s="217"/>
      <c r="C69" s="263" t="s">
        <v>1037</v>
      </c>
      <c r="D69" s="226" t="s">
        <v>10</v>
      </c>
      <c r="E69" s="219" t="s">
        <v>1117</v>
      </c>
      <c r="F69" s="219"/>
      <c r="G69" s="219"/>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c r="AR69" s="271"/>
      <c r="AS69" s="271"/>
      <c r="AT69" s="271"/>
      <c r="AU69" s="271"/>
      <c r="AV69" s="271"/>
      <c r="AW69" s="271"/>
      <c r="AX69" s="271"/>
      <c r="AY69" s="271"/>
      <c r="AZ69" s="271"/>
      <c r="BA69" s="271"/>
      <c r="BB69" s="271"/>
      <c r="BC69" s="271"/>
      <c r="BD69" s="271"/>
      <c r="BE69" s="271"/>
      <c r="BF69" s="271"/>
      <c r="BG69" s="271"/>
      <c r="BH69" s="271"/>
      <c r="BI69" s="271"/>
      <c r="BJ69" s="271"/>
      <c r="BK69" s="271"/>
      <c r="BL69" s="271"/>
      <c r="BM69" s="271"/>
      <c r="BN69" s="271"/>
      <c r="BO69" s="271"/>
      <c r="BP69" s="271"/>
      <c r="BQ69" s="271"/>
      <c r="BR69" s="271"/>
      <c r="BS69" s="271"/>
      <c r="BT69" s="271"/>
      <c r="BU69" s="271"/>
      <c r="BV69" s="271"/>
      <c r="BW69" s="271"/>
      <c r="BX69" s="271"/>
      <c r="BY69" s="271"/>
      <c r="BZ69" s="271"/>
      <c r="CA69" s="271"/>
      <c r="CB69" s="271"/>
      <c r="CC69" s="271"/>
      <c r="CD69" s="271"/>
      <c r="CE69" s="271"/>
      <c r="CF69" s="271"/>
      <c r="CG69" s="271"/>
      <c r="CH69" s="271"/>
      <c r="CI69" s="271"/>
      <c r="CJ69" s="271"/>
      <c r="CK69" s="271"/>
      <c r="CL69" s="271"/>
      <c r="CM69" s="271"/>
      <c r="CN69" s="271"/>
      <c r="CO69" s="271"/>
      <c r="CP69" s="271"/>
      <c r="CQ69" s="271"/>
      <c r="CR69" s="271"/>
      <c r="CS69" s="271"/>
      <c r="CT69" s="271"/>
      <c r="CU69" s="271"/>
      <c r="CV69" s="271"/>
      <c r="CW69" s="271"/>
      <c r="CX69" s="271"/>
      <c r="CY69" s="271"/>
      <c r="CZ69" s="271"/>
      <c r="DA69" s="271"/>
      <c r="DB69" s="271"/>
      <c r="DC69" s="271"/>
      <c r="DD69" s="225"/>
      <c r="DE69" s="220"/>
    </row>
    <row r="70" spans="2:109" x14ac:dyDescent="0.25">
      <c r="B70" s="217"/>
      <c r="C70" s="263" t="s">
        <v>1038</v>
      </c>
      <c r="D70" s="226" t="s">
        <v>11</v>
      </c>
      <c r="E70" s="219" t="s">
        <v>1117</v>
      </c>
      <c r="F70" s="219"/>
      <c r="G70" s="219"/>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c r="AR70" s="271"/>
      <c r="AS70" s="271"/>
      <c r="AT70" s="271"/>
      <c r="AU70" s="271"/>
      <c r="AV70" s="271"/>
      <c r="AW70" s="271"/>
      <c r="AX70" s="271"/>
      <c r="AY70" s="271"/>
      <c r="AZ70" s="271"/>
      <c r="BA70" s="271"/>
      <c r="BB70" s="271"/>
      <c r="BC70" s="271"/>
      <c r="BD70" s="271"/>
      <c r="BE70" s="271"/>
      <c r="BF70" s="271"/>
      <c r="BG70" s="271"/>
      <c r="BH70" s="271"/>
      <c r="BI70" s="271"/>
      <c r="BJ70" s="271"/>
      <c r="BK70" s="271"/>
      <c r="BL70" s="271"/>
      <c r="BM70" s="271"/>
      <c r="BN70" s="271"/>
      <c r="BO70" s="271"/>
      <c r="BP70" s="271"/>
      <c r="BQ70" s="271"/>
      <c r="BR70" s="271"/>
      <c r="BS70" s="271"/>
      <c r="BT70" s="271"/>
      <c r="BU70" s="271"/>
      <c r="BV70" s="271"/>
      <c r="BW70" s="271"/>
      <c r="BX70" s="271"/>
      <c r="BY70" s="271"/>
      <c r="BZ70" s="271"/>
      <c r="CA70" s="271"/>
      <c r="CB70" s="271"/>
      <c r="CC70" s="271"/>
      <c r="CD70" s="271"/>
      <c r="CE70" s="271"/>
      <c r="CF70" s="271"/>
      <c r="CG70" s="271"/>
      <c r="CH70" s="271"/>
      <c r="CI70" s="271"/>
      <c r="CJ70" s="271"/>
      <c r="CK70" s="271"/>
      <c r="CL70" s="271"/>
      <c r="CM70" s="271"/>
      <c r="CN70" s="271"/>
      <c r="CO70" s="271"/>
      <c r="CP70" s="271"/>
      <c r="CQ70" s="271"/>
      <c r="CR70" s="271"/>
      <c r="CS70" s="271"/>
      <c r="CT70" s="271"/>
      <c r="CU70" s="271"/>
      <c r="CV70" s="271"/>
      <c r="CW70" s="271"/>
      <c r="CX70" s="271"/>
      <c r="CY70" s="271"/>
      <c r="CZ70" s="271"/>
      <c r="DA70" s="271"/>
      <c r="DB70" s="271"/>
      <c r="DC70" s="271"/>
      <c r="DD70" s="225"/>
      <c r="DE70" s="220"/>
    </row>
    <row r="71" spans="2:109" x14ac:dyDescent="0.25">
      <c r="B71" s="217"/>
      <c r="C71" s="263" t="s">
        <v>1039</v>
      </c>
      <c r="D71" s="226" t="s">
        <v>12</v>
      </c>
      <c r="E71" s="219" t="s">
        <v>1117</v>
      </c>
      <c r="F71" s="219"/>
      <c r="G71" s="219"/>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c r="AR71" s="271"/>
      <c r="AS71" s="271"/>
      <c r="AT71" s="271"/>
      <c r="AU71" s="271"/>
      <c r="AV71" s="271"/>
      <c r="AW71" s="271"/>
      <c r="AX71" s="271"/>
      <c r="AY71" s="271"/>
      <c r="AZ71" s="271"/>
      <c r="BA71" s="271"/>
      <c r="BB71" s="271"/>
      <c r="BC71" s="271"/>
      <c r="BD71" s="271"/>
      <c r="BE71" s="271"/>
      <c r="BF71" s="271"/>
      <c r="BG71" s="271"/>
      <c r="BH71" s="271"/>
      <c r="BI71" s="271"/>
      <c r="BJ71" s="271"/>
      <c r="BK71" s="271"/>
      <c r="BL71" s="271"/>
      <c r="BM71" s="271"/>
      <c r="BN71" s="271"/>
      <c r="BO71" s="271"/>
      <c r="BP71" s="271"/>
      <c r="BQ71" s="271"/>
      <c r="BR71" s="271"/>
      <c r="BS71" s="271"/>
      <c r="BT71" s="271"/>
      <c r="BU71" s="271"/>
      <c r="BV71" s="271"/>
      <c r="BW71" s="271"/>
      <c r="BX71" s="271"/>
      <c r="BY71" s="271"/>
      <c r="BZ71" s="271"/>
      <c r="CA71" s="271"/>
      <c r="CB71" s="271"/>
      <c r="CC71" s="271"/>
      <c r="CD71" s="271"/>
      <c r="CE71" s="271"/>
      <c r="CF71" s="271"/>
      <c r="CG71" s="271"/>
      <c r="CH71" s="271"/>
      <c r="CI71" s="271"/>
      <c r="CJ71" s="271"/>
      <c r="CK71" s="271"/>
      <c r="CL71" s="271"/>
      <c r="CM71" s="271"/>
      <c r="CN71" s="271"/>
      <c r="CO71" s="271"/>
      <c r="CP71" s="271"/>
      <c r="CQ71" s="271"/>
      <c r="CR71" s="271"/>
      <c r="CS71" s="271"/>
      <c r="CT71" s="271"/>
      <c r="CU71" s="271"/>
      <c r="CV71" s="271"/>
      <c r="CW71" s="271"/>
      <c r="CX71" s="271"/>
      <c r="CY71" s="271"/>
      <c r="CZ71" s="271"/>
      <c r="DA71" s="271"/>
      <c r="DB71" s="271"/>
      <c r="DC71" s="271"/>
      <c r="DD71" s="225"/>
      <c r="DE71" s="220"/>
    </row>
    <row r="72" spans="2:109" x14ac:dyDescent="0.25">
      <c r="B72" s="217"/>
      <c r="C72" s="263" t="s">
        <v>1040</v>
      </c>
      <c r="D72" s="226" t="s">
        <v>13</v>
      </c>
      <c r="E72" s="219" t="s">
        <v>1117</v>
      </c>
      <c r="F72" s="219"/>
      <c r="G72" s="219"/>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c r="AR72" s="271"/>
      <c r="AS72" s="271"/>
      <c r="AT72" s="271"/>
      <c r="AU72" s="271"/>
      <c r="AV72" s="271"/>
      <c r="AW72" s="271"/>
      <c r="AX72" s="271"/>
      <c r="AY72" s="271"/>
      <c r="AZ72" s="271"/>
      <c r="BA72" s="271"/>
      <c r="BB72" s="271"/>
      <c r="BC72" s="271"/>
      <c r="BD72" s="271"/>
      <c r="BE72" s="271"/>
      <c r="BF72" s="271"/>
      <c r="BG72" s="271"/>
      <c r="BH72" s="271"/>
      <c r="BI72" s="271"/>
      <c r="BJ72" s="271"/>
      <c r="BK72" s="271"/>
      <c r="BL72" s="271"/>
      <c r="BM72" s="271"/>
      <c r="BN72" s="271"/>
      <c r="BO72" s="271"/>
      <c r="BP72" s="271"/>
      <c r="BQ72" s="271"/>
      <c r="BR72" s="271"/>
      <c r="BS72" s="271"/>
      <c r="BT72" s="271"/>
      <c r="BU72" s="271"/>
      <c r="BV72" s="271"/>
      <c r="BW72" s="271"/>
      <c r="BX72" s="271"/>
      <c r="BY72" s="271"/>
      <c r="BZ72" s="271"/>
      <c r="CA72" s="271"/>
      <c r="CB72" s="271"/>
      <c r="CC72" s="271"/>
      <c r="CD72" s="271"/>
      <c r="CE72" s="271"/>
      <c r="CF72" s="271"/>
      <c r="CG72" s="271"/>
      <c r="CH72" s="271"/>
      <c r="CI72" s="271"/>
      <c r="CJ72" s="271"/>
      <c r="CK72" s="271"/>
      <c r="CL72" s="271"/>
      <c r="CM72" s="271"/>
      <c r="CN72" s="271"/>
      <c r="CO72" s="271"/>
      <c r="CP72" s="271"/>
      <c r="CQ72" s="271"/>
      <c r="CR72" s="271"/>
      <c r="CS72" s="271"/>
      <c r="CT72" s="271"/>
      <c r="CU72" s="271"/>
      <c r="CV72" s="271"/>
      <c r="CW72" s="271"/>
      <c r="CX72" s="271"/>
      <c r="CY72" s="271"/>
      <c r="CZ72" s="271"/>
      <c r="DA72" s="271"/>
      <c r="DB72" s="271"/>
      <c r="DC72" s="271"/>
      <c r="DD72" s="225"/>
      <c r="DE72" s="220"/>
    </row>
    <row r="73" spans="2:109" x14ac:dyDescent="0.25">
      <c r="B73" s="217"/>
      <c r="C73" s="263" t="s">
        <v>1041</v>
      </c>
      <c r="D73" s="226" t="s">
        <v>14</v>
      </c>
      <c r="E73" s="219" t="s">
        <v>1117</v>
      </c>
      <c r="F73" s="219"/>
      <c r="G73" s="219"/>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c r="AR73" s="271"/>
      <c r="AS73" s="271"/>
      <c r="AT73" s="271"/>
      <c r="AU73" s="271"/>
      <c r="AV73" s="271"/>
      <c r="AW73" s="271"/>
      <c r="AX73" s="271"/>
      <c r="AY73" s="271"/>
      <c r="AZ73" s="271"/>
      <c r="BA73" s="271"/>
      <c r="BB73" s="271"/>
      <c r="BC73" s="271"/>
      <c r="BD73" s="271"/>
      <c r="BE73" s="271"/>
      <c r="BF73" s="271"/>
      <c r="BG73" s="271"/>
      <c r="BH73" s="271"/>
      <c r="BI73" s="271"/>
      <c r="BJ73" s="271"/>
      <c r="BK73" s="271"/>
      <c r="BL73" s="271"/>
      <c r="BM73" s="271"/>
      <c r="BN73" s="271"/>
      <c r="BO73" s="271"/>
      <c r="BP73" s="271"/>
      <c r="BQ73" s="271"/>
      <c r="BR73" s="271"/>
      <c r="BS73" s="271"/>
      <c r="BT73" s="271"/>
      <c r="BU73" s="271"/>
      <c r="BV73" s="271"/>
      <c r="BW73" s="271"/>
      <c r="BX73" s="271"/>
      <c r="BY73" s="271"/>
      <c r="BZ73" s="271"/>
      <c r="CA73" s="271"/>
      <c r="CB73" s="271"/>
      <c r="CC73" s="271"/>
      <c r="CD73" s="271"/>
      <c r="CE73" s="271"/>
      <c r="CF73" s="271"/>
      <c r="CG73" s="271"/>
      <c r="CH73" s="271"/>
      <c r="CI73" s="271"/>
      <c r="CJ73" s="271"/>
      <c r="CK73" s="271"/>
      <c r="CL73" s="271"/>
      <c r="CM73" s="271"/>
      <c r="CN73" s="271"/>
      <c r="CO73" s="271"/>
      <c r="CP73" s="271"/>
      <c r="CQ73" s="271"/>
      <c r="CR73" s="271"/>
      <c r="CS73" s="271"/>
      <c r="CT73" s="271"/>
      <c r="CU73" s="271"/>
      <c r="CV73" s="271"/>
      <c r="CW73" s="271"/>
      <c r="CX73" s="271"/>
      <c r="CY73" s="271"/>
      <c r="CZ73" s="271"/>
      <c r="DA73" s="271"/>
      <c r="DB73" s="271"/>
      <c r="DC73" s="271"/>
      <c r="DD73" s="225"/>
      <c r="DE73" s="220"/>
    </row>
    <row r="74" spans="2:109" x14ac:dyDescent="0.25">
      <c r="B74" s="217"/>
      <c r="C74" s="263" t="s">
        <v>1042</v>
      </c>
      <c r="D74" s="226" t="s">
        <v>15</v>
      </c>
      <c r="E74" s="219" t="s">
        <v>1117</v>
      </c>
      <c r="F74" s="219"/>
      <c r="G74" s="219"/>
      <c r="H74" s="271"/>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c r="AI74" s="271"/>
      <c r="AJ74" s="271"/>
      <c r="AK74" s="271"/>
      <c r="AL74" s="271"/>
      <c r="AM74" s="271"/>
      <c r="AN74" s="271"/>
      <c r="AO74" s="271"/>
      <c r="AP74" s="271"/>
      <c r="AQ74" s="271"/>
      <c r="AR74" s="271"/>
      <c r="AS74" s="271"/>
      <c r="AT74" s="271"/>
      <c r="AU74" s="271"/>
      <c r="AV74" s="271"/>
      <c r="AW74" s="271"/>
      <c r="AX74" s="271"/>
      <c r="AY74" s="271"/>
      <c r="AZ74" s="271"/>
      <c r="BA74" s="271"/>
      <c r="BB74" s="271"/>
      <c r="BC74" s="271"/>
      <c r="BD74" s="271"/>
      <c r="BE74" s="271"/>
      <c r="BF74" s="271"/>
      <c r="BG74" s="271"/>
      <c r="BH74" s="271"/>
      <c r="BI74" s="271"/>
      <c r="BJ74" s="271"/>
      <c r="BK74" s="271"/>
      <c r="BL74" s="271"/>
      <c r="BM74" s="271"/>
      <c r="BN74" s="271"/>
      <c r="BO74" s="271"/>
      <c r="BP74" s="271"/>
      <c r="BQ74" s="271"/>
      <c r="BR74" s="271"/>
      <c r="BS74" s="271"/>
      <c r="BT74" s="271"/>
      <c r="BU74" s="271"/>
      <c r="BV74" s="271"/>
      <c r="BW74" s="271"/>
      <c r="BX74" s="271"/>
      <c r="BY74" s="271"/>
      <c r="BZ74" s="271"/>
      <c r="CA74" s="271"/>
      <c r="CB74" s="271"/>
      <c r="CC74" s="271"/>
      <c r="CD74" s="271"/>
      <c r="CE74" s="271"/>
      <c r="CF74" s="271"/>
      <c r="CG74" s="271"/>
      <c r="CH74" s="271"/>
      <c r="CI74" s="271"/>
      <c r="CJ74" s="271"/>
      <c r="CK74" s="271"/>
      <c r="CL74" s="271"/>
      <c r="CM74" s="271"/>
      <c r="CN74" s="271"/>
      <c r="CO74" s="271"/>
      <c r="CP74" s="271"/>
      <c r="CQ74" s="271"/>
      <c r="CR74" s="271"/>
      <c r="CS74" s="271"/>
      <c r="CT74" s="271"/>
      <c r="CU74" s="271"/>
      <c r="CV74" s="271"/>
      <c r="CW74" s="271"/>
      <c r="CX74" s="271"/>
      <c r="CY74" s="271"/>
      <c r="CZ74" s="271"/>
      <c r="DA74" s="271"/>
      <c r="DB74" s="271"/>
      <c r="DC74" s="271"/>
      <c r="DD74" s="225"/>
      <c r="DE74" s="220"/>
    </row>
    <row r="75" spans="2:109" x14ac:dyDescent="0.25">
      <c r="B75" s="217"/>
      <c r="C75" s="263" t="s">
        <v>1043</v>
      </c>
      <c r="D75" s="226" t="s">
        <v>16</v>
      </c>
      <c r="E75" s="219" t="s">
        <v>1117</v>
      </c>
      <c r="F75" s="219"/>
      <c r="G75" s="219"/>
      <c r="H75" s="271"/>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c r="AI75" s="271"/>
      <c r="AJ75" s="271"/>
      <c r="AK75" s="271"/>
      <c r="AL75" s="271"/>
      <c r="AM75" s="271"/>
      <c r="AN75" s="271"/>
      <c r="AO75" s="271"/>
      <c r="AP75" s="271"/>
      <c r="AQ75" s="271"/>
      <c r="AR75" s="271"/>
      <c r="AS75" s="271"/>
      <c r="AT75" s="271"/>
      <c r="AU75" s="271"/>
      <c r="AV75" s="271"/>
      <c r="AW75" s="271"/>
      <c r="AX75" s="271"/>
      <c r="AY75" s="271"/>
      <c r="AZ75" s="271"/>
      <c r="BA75" s="271"/>
      <c r="BB75" s="271"/>
      <c r="BC75" s="271"/>
      <c r="BD75" s="271"/>
      <c r="BE75" s="271"/>
      <c r="BF75" s="271"/>
      <c r="BG75" s="271"/>
      <c r="BH75" s="271"/>
      <c r="BI75" s="271"/>
      <c r="BJ75" s="271"/>
      <c r="BK75" s="271"/>
      <c r="BL75" s="271"/>
      <c r="BM75" s="271"/>
      <c r="BN75" s="271"/>
      <c r="BO75" s="271"/>
      <c r="BP75" s="271"/>
      <c r="BQ75" s="271"/>
      <c r="BR75" s="271"/>
      <c r="BS75" s="271"/>
      <c r="BT75" s="271"/>
      <c r="BU75" s="271"/>
      <c r="BV75" s="271"/>
      <c r="BW75" s="271"/>
      <c r="BX75" s="271"/>
      <c r="BY75" s="271"/>
      <c r="BZ75" s="271"/>
      <c r="CA75" s="271"/>
      <c r="CB75" s="271"/>
      <c r="CC75" s="271"/>
      <c r="CD75" s="271"/>
      <c r="CE75" s="271"/>
      <c r="CF75" s="271"/>
      <c r="CG75" s="271"/>
      <c r="CH75" s="271"/>
      <c r="CI75" s="271"/>
      <c r="CJ75" s="271"/>
      <c r="CK75" s="271"/>
      <c r="CL75" s="271"/>
      <c r="CM75" s="271"/>
      <c r="CN75" s="271"/>
      <c r="CO75" s="271"/>
      <c r="CP75" s="271"/>
      <c r="CQ75" s="271"/>
      <c r="CR75" s="271"/>
      <c r="CS75" s="271"/>
      <c r="CT75" s="271"/>
      <c r="CU75" s="271"/>
      <c r="CV75" s="271"/>
      <c r="CW75" s="271"/>
      <c r="CX75" s="271"/>
      <c r="CY75" s="271"/>
      <c r="CZ75" s="271"/>
      <c r="DA75" s="271"/>
      <c r="DB75" s="271"/>
      <c r="DC75" s="271"/>
      <c r="DD75" s="225"/>
      <c r="DE75" s="220"/>
    </row>
    <row r="76" spans="2:109" x14ac:dyDescent="0.25">
      <c r="B76" s="217"/>
      <c r="C76" s="263" t="s">
        <v>1044</v>
      </c>
      <c r="D76" s="226" t="s">
        <v>17</v>
      </c>
      <c r="E76" s="219" t="s">
        <v>1117</v>
      </c>
      <c r="F76" s="219"/>
      <c r="G76" s="219"/>
      <c r="H76" s="271"/>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c r="AI76" s="271"/>
      <c r="AJ76" s="271"/>
      <c r="AK76" s="271"/>
      <c r="AL76" s="271"/>
      <c r="AM76" s="271"/>
      <c r="AN76" s="271"/>
      <c r="AO76" s="271"/>
      <c r="AP76" s="271"/>
      <c r="AQ76" s="271"/>
      <c r="AR76" s="271"/>
      <c r="AS76" s="271"/>
      <c r="AT76" s="271"/>
      <c r="AU76" s="271"/>
      <c r="AV76" s="271"/>
      <c r="AW76" s="271"/>
      <c r="AX76" s="271"/>
      <c r="AY76" s="271"/>
      <c r="AZ76" s="271"/>
      <c r="BA76" s="271"/>
      <c r="BB76" s="271"/>
      <c r="BC76" s="271"/>
      <c r="BD76" s="271"/>
      <c r="BE76" s="271"/>
      <c r="BF76" s="271"/>
      <c r="BG76" s="271"/>
      <c r="BH76" s="271"/>
      <c r="BI76" s="271"/>
      <c r="BJ76" s="271"/>
      <c r="BK76" s="271"/>
      <c r="BL76" s="271"/>
      <c r="BM76" s="271"/>
      <c r="BN76" s="271"/>
      <c r="BO76" s="271"/>
      <c r="BP76" s="271"/>
      <c r="BQ76" s="271"/>
      <c r="BR76" s="271"/>
      <c r="BS76" s="271"/>
      <c r="BT76" s="271"/>
      <c r="BU76" s="271"/>
      <c r="BV76" s="271"/>
      <c r="BW76" s="271"/>
      <c r="BX76" s="271"/>
      <c r="BY76" s="271"/>
      <c r="BZ76" s="271"/>
      <c r="CA76" s="271"/>
      <c r="CB76" s="271"/>
      <c r="CC76" s="271"/>
      <c r="CD76" s="271"/>
      <c r="CE76" s="271"/>
      <c r="CF76" s="271"/>
      <c r="CG76" s="271"/>
      <c r="CH76" s="271"/>
      <c r="CI76" s="271"/>
      <c r="CJ76" s="271"/>
      <c r="CK76" s="271"/>
      <c r="CL76" s="271"/>
      <c r="CM76" s="271"/>
      <c r="CN76" s="271"/>
      <c r="CO76" s="271"/>
      <c r="CP76" s="271"/>
      <c r="CQ76" s="271"/>
      <c r="CR76" s="271"/>
      <c r="CS76" s="271"/>
      <c r="CT76" s="271"/>
      <c r="CU76" s="271"/>
      <c r="CV76" s="271"/>
      <c r="CW76" s="271"/>
      <c r="CX76" s="271"/>
      <c r="CY76" s="271"/>
      <c r="CZ76" s="271"/>
      <c r="DA76" s="271"/>
      <c r="DB76" s="271"/>
      <c r="DC76" s="271"/>
      <c r="DD76" s="225"/>
      <c r="DE76" s="220"/>
    </row>
    <row r="77" spans="2:109" x14ac:dyDescent="0.25">
      <c r="B77" s="217"/>
      <c r="C77" s="263" t="s">
        <v>722</v>
      </c>
      <c r="D77" s="820" t="s">
        <v>698</v>
      </c>
      <c r="E77" s="219" t="s">
        <v>1117</v>
      </c>
      <c r="F77" s="219"/>
      <c r="G77" s="219"/>
      <c r="H77" s="271"/>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c r="AI77" s="271"/>
      <c r="AJ77" s="271"/>
      <c r="AK77" s="271"/>
      <c r="AL77" s="271"/>
      <c r="AM77" s="271"/>
      <c r="AN77" s="271"/>
      <c r="AO77" s="271"/>
      <c r="AP77" s="271"/>
      <c r="AQ77" s="271"/>
      <c r="AR77" s="271"/>
      <c r="AS77" s="271"/>
      <c r="AT77" s="271"/>
      <c r="AU77" s="271"/>
      <c r="AV77" s="271"/>
      <c r="AW77" s="271"/>
      <c r="AX77" s="271"/>
      <c r="AY77" s="271"/>
      <c r="AZ77" s="271"/>
      <c r="BA77" s="271"/>
      <c r="BB77" s="271"/>
      <c r="BC77" s="271"/>
      <c r="BD77" s="271"/>
      <c r="BE77" s="271"/>
      <c r="BF77" s="271"/>
      <c r="BG77" s="271"/>
      <c r="BH77" s="271"/>
      <c r="BI77" s="271"/>
      <c r="BJ77" s="271"/>
      <c r="BK77" s="271"/>
      <c r="BL77" s="271"/>
      <c r="BM77" s="271"/>
      <c r="BN77" s="271"/>
      <c r="BO77" s="271"/>
      <c r="BP77" s="271"/>
      <c r="BQ77" s="271"/>
      <c r="BR77" s="271"/>
      <c r="BS77" s="271"/>
      <c r="BT77" s="271"/>
      <c r="BU77" s="271"/>
      <c r="BV77" s="271"/>
      <c r="BW77" s="271"/>
      <c r="BX77" s="271"/>
      <c r="BY77" s="271"/>
      <c r="BZ77" s="271"/>
      <c r="CA77" s="271"/>
      <c r="CB77" s="271"/>
      <c r="CC77" s="271"/>
      <c r="CD77" s="271"/>
      <c r="CE77" s="271"/>
      <c r="CF77" s="271"/>
      <c r="CG77" s="271"/>
      <c r="CH77" s="271"/>
      <c r="CI77" s="271"/>
      <c r="CJ77" s="271"/>
      <c r="CK77" s="271"/>
      <c r="CL77" s="271"/>
      <c r="CM77" s="271"/>
      <c r="CN77" s="271"/>
      <c r="CO77" s="271"/>
      <c r="CP77" s="271"/>
      <c r="CQ77" s="271"/>
      <c r="CR77" s="271"/>
      <c r="CS77" s="271"/>
      <c r="CT77" s="271"/>
      <c r="CU77" s="271"/>
      <c r="CV77" s="271"/>
      <c r="CW77" s="271"/>
      <c r="CX77" s="271"/>
      <c r="CY77" s="271"/>
      <c r="CZ77" s="271"/>
      <c r="DA77" s="271"/>
      <c r="DB77" s="271"/>
      <c r="DC77" s="271"/>
      <c r="DD77" s="225"/>
      <c r="DE77" s="220"/>
    </row>
    <row r="78" spans="2:109" x14ac:dyDescent="0.25">
      <c r="B78" s="217"/>
      <c r="C78" s="260"/>
      <c r="D78" s="226"/>
      <c r="E78" s="219"/>
      <c r="F78" s="219"/>
      <c r="G78" s="219"/>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c r="AM78" s="218"/>
      <c r="AN78" s="218"/>
      <c r="AO78" s="218"/>
      <c r="AP78" s="218"/>
      <c r="AQ78" s="218"/>
      <c r="AR78" s="218"/>
      <c r="AS78" s="218"/>
      <c r="AT78" s="218"/>
      <c r="AU78" s="218"/>
      <c r="AV78" s="218"/>
      <c r="AW78" s="218"/>
      <c r="AX78" s="218"/>
      <c r="AY78" s="218"/>
      <c r="AZ78" s="218"/>
      <c r="BA78" s="218"/>
      <c r="BB78" s="218"/>
      <c r="BC78" s="218"/>
      <c r="BD78" s="218"/>
      <c r="BE78" s="218"/>
      <c r="BF78" s="218"/>
      <c r="BG78" s="218"/>
      <c r="BH78" s="218"/>
      <c r="BI78" s="218"/>
      <c r="BJ78" s="218"/>
      <c r="BK78" s="218"/>
      <c r="BL78" s="218"/>
      <c r="BM78" s="218"/>
      <c r="BN78" s="218"/>
      <c r="BO78" s="218"/>
      <c r="BP78" s="218"/>
      <c r="BQ78" s="218"/>
      <c r="BR78" s="218"/>
      <c r="BS78" s="218"/>
      <c r="BT78" s="218"/>
      <c r="BU78" s="218"/>
      <c r="BV78" s="218"/>
      <c r="BW78" s="218"/>
      <c r="BX78" s="218"/>
      <c r="BY78" s="218"/>
      <c r="BZ78" s="218"/>
      <c r="CA78" s="218"/>
      <c r="CB78" s="218"/>
      <c r="CC78" s="218"/>
      <c r="CD78" s="218"/>
      <c r="CE78" s="218"/>
      <c r="CF78" s="218"/>
      <c r="CG78" s="218"/>
      <c r="CH78" s="218"/>
      <c r="CI78" s="218"/>
      <c r="CJ78" s="218"/>
      <c r="CK78" s="218"/>
      <c r="CL78" s="218"/>
      <c r="CM78" s="218"/>
      <c r="CN78" s="218"/>
      <c r="CO78" s="218"/>
      <c r="CP78" s="218"/>
      <c r="CQ78" s="218"/>
      <c r="CR78" s="218"/>
      <c r="CS78" s="218"/>
      <c r="CT78" s="218"/>
      <c r="CU78" s="218"/>
      <c r="CV78" s="218"/>
      <c r="CW78" s="218"/>
      <c r="CX78" s="218"/>
      <c r="CY78" s="218"/>
      <c r="CZ78" s="218"/>
      <c r="DA78" s="218"/>
      <c r="DB78" s="218"/>
      <c r="DC78" s="218"/>
      <c r="DD78" s="218"/>
      <c r="DE78" s="220"/>
    </row>
    <row r="79" spans="2:109" x14ac:dyDescent="0.25">
      <c r="B79" s="217"/>
      <c r="C79" s="260"/>
      <c r="D79" s="272" t="s">
        <v>113</v>
      </c>
      <c r="E79" s="273" t="s">
        <v>1117</v>
      </c>
      <c r="F79" s="276" t="s">
        <v>571</v>
      </c>
      <c r="G79" s="276"/>
      <c r="H79" s="535">
        <f>SUM(H69:H78)</f>
        <v>0</v>
      </c>
      <c r="I79" s="535">
        <f>SUM(I69:I78)</f>
        <v>0</v>
      </c>
      <c r="J79" s="535">
        <f>SUM(J69:J78)</f>
        <v>0</v>
      </c>
      <c r="K79" s="535">
        <f>SUM(K69:K78)</f>
        <v>0</v>
      </c>
      <c r="L79" s="535">
        <f t="shared" ref="L79:BW79" si="4">SUM(L69:L78)</f>
        <v>0</v>
      </c>
      <c r="M79" s="535">
        <f t="shared" si="4"/>
        <v>0</v>
      </c>
      <c r="N79" s="535">
        <f t="shared" si="4"/>
        <v>0</v>
      </c>
      <c r="O79" s="535">
        <f t="shared" si="4"/>
        <v>0</v>
      </c>
      <c r="P79" s="535">
        <f t="shared" si="4"/>
        <v>0</v>
      </c>
      <c r="Q79" s="535">
        <f t="shared" si="4"/>
        <v>0</v>
      </c>
      <c r="R79" s="535">
        <f t="shared" si="4"/>
        <v>0</v>
      </c>
      <c r="S79" s="535">
        <f t="shared" si="4"/>
        <v>0</v>
      </c>
      <c r="T79" s="535">
        <f t="shared" si="4"/>
        <v>0</v>
      </c>
      <c r="U79" s="535">
        <f t="shared" si="4"/>
        <v>0</v>
      </c>
      <c r="V79" s="535">
        <f t="shared" si="4"/>
        <v>0</v>
      </c>
      <c r="W79" s="535">
        <f t="shared" si="4"/>
        <v>0</v>
      </c>
      <c r="X79" s="535">
        <f t="shared" si="4"/>
        <v>0</v>
      </c>
      <c r="Y79" s="535">
        <f t="shared" si="4"/>
        <v>0</v>
      </c>
      <c r="Z79" s="535">
        <f t="shared" si="4"/>
        <v>0</v>
      </c>
      <c r="AA79" s="535">
        <f t="shared" si="4"/>
        <v>0</v>
      </c>
      <c r="AB79" s="535">
        <f t="shared" si="4"/>
        <v>0</v>
      </c>
      <c r="AC79" s="535">
        <f t="shared" si="4"/>
        <v>0</v>
      </c>
      <c r="AD79" s="535">
        <f t="shared" si="4"/>
        <v>0</v>
      </c>
      <c r="AE79" s="535">
        <f t="shared" si="4"/>
        <v>0</v>
      </c>
      <c r="AF79" s="535">
        <f t="shared" si="4"/>
        <v>0</v>
      </c>
      <c r="AG79" s="535">
        <f t="shared" si="4"/>
        <v>0</v>
      </c>
      <c r="AH79" s="535">
        <f t="shared" si="4"/>
        <v>0</v>
      </c>
      <c r="AI79" s="535">
        <f t="shared" si="4"/>
        <v>0</v>
      </c>
      <c r="AJ79" s="535">
        <f t="shared" si="4"/>
        <v>0</v>
      </c>
      <c r="AK79" s="535">
        <f t="shared" si="4"/>
        <v>0</v>
      </c>
      <c r="AL79" s="535">
        <f t="shared" si="4"/>
        <v>0</v>
      </c>
      <c r="AM79" s="535">
        <f t="shared" si="4"/>
        <v>0</v>
      </c>
      <c r="AN79" s="535">
        <f t="shared" si="4"/>
        <v>0</v>
      </c>
      <c r="AO79" s="535">
        <f t="shared" si="4"/>
        <v>0</v>
      </c>
      <c r="AP79" s="535">
        <f t="shared" si="4"/>
        <v>0</v>
      </c>
      <c r="AQ79" s="535">
        <f t="shared" si="4"/>
        <v>0</v>
      </c>
      <c r="AR79" s="535">
        <f t="shared" si="4"/>
        <v>0</v>
      </c>
      <c r="AS79" s="535">
        <f t="shared" si="4"/>
        <v>0</v>
      </c>
      <c r="AT79" s="535">
        <f t="shared" si="4"/>
        <v>0</v>
      </c>
      <c r="AU79" s="535">
        <f t="shared" si="4"/>
        <v>0</v>
      </c>
      <c r="AV79" s="535">
        <f t="shared" si="4"/>
        <v>0</v>
      </c>
      <c r="AW79" s="535">
        <f t="shared" si="4"/>
        <v>0</v>
      </c>
      <c r="AX79" s="535">
        <f t="shared" si="4"/>
        <v>0</v>
      </c>
      <c r="AY79" s="535">
        <f t="shared" si="4"/>
        <v>0</v>
      </c>
      <c r="AZ79" s="535">
        <f t="shared" si="4"/>
        <v>0</v>
      </c>
      <c r="BA79" s="535">
        <f t="shared" si="4"/>
        <v>0</v>
      </c>
      <c r="BB79" s="535">
        <f t="shared" si="4"/>
        <v>0</v>
      </c>
      <c r="BC79" s="535">
        <f t="shared" si="4"/>
        <v>0</v>
      </c>
      <c r="BD79" s="535">
        <f t="shared" si="4"/>
        <v>0</v>
      </c>
      <c r="BE79" s="535">
        <f t="shared" si="4"/>
        <v>0</v>
      </c>
      <c r="BF79" s="535">
        <f t="shared" si="4"/>
        <v>0</v>
      </c>
      <c r="BG79" s="535">
        <f t="shared" si="4"/>
        <v>0</v>
      </c>
      <c r="BH79" s="535">
        <f t="shared" si="4"/>
        <v>0</v>
      </c>
      <c r="BI79" s="535">
        <f t="shared" si="4"/>
        <v>0</v>
      </c>
      <c r="BJ79" s="535">
        <f t="shared" si="4"/>
        <v>0</v>
      </c>
      <c r="BK79" s="535">
        <f t="shared" si="4"/>
        <v>0</v>
      </c>
      <c r="BL79" s="535">
        <f t="shared" si="4"/>
        <v>0</v>
      </c>
      <c r="BM79" s="535">
        <f t="shared" si="4"/>
        <v>0</v>
      </c>
      <c r="BN79" s="535">
        <f t="shared" si="4"/>
        <v>0</v>
      </c>
      <c r="BO79" s="535">
        <f t="shared" si="4"/>
        <v>0</v>
      </c>
      <c r="BP79" s="535">
        <f t="shared" si="4"/>
        <v>0</v>
      </c>
      <c r="BQ79" s="535">
        <f t="shared" si="4"/>
        <v>0</v>
      </c>
      <c r="BR79" s="535">
        <f t="shared" si="4"/>
        <v>0</v>
      </c>
      <c r="BS79" s="535">
        <f t="shared" si="4"/>
        <v>0</v>
      </c>
      <c r="BT79" s="535">
        <f t="shared" si="4"/>
        <v>0</v>
      </c>
      <c r="BU79" s="535">
        <f t="shared" si="4"/>
        <v>0</v>
      </c>
      <c r="BV79" s="535">
        <f t="shared" si="4"/>
        <v>0</v>
      </c>
      <c r="BW79" s="535">
        <f t="shared" si="4"/>
        <v>0</v>
      </c>
      <c r="BX79" s="535">
        <f t="shared" ref="BX79:DC79" si="5">SUM(BX69:BX78)</f>
        <v>0</v>
      </c>
      <c r="BY79" s="535">
        <f t="shared" si="5"/>
        <v>0</v>
      </c>
      <c r="BZ79" s="535">
        <f t="shared" si="5"/>
        <v>0</v>
      </c>
      <c r="CA79" s="535">
        <f t="shared" si="5"/>
        <v>0</v>
      </c>
      <c r="CB79" s="535">
        <f t="shared" si="5"/>
        <v>0</v>
      </c>
      <c r="CC79" s="535">
        <f t="shared" si="5"/>
        <v>0</v>
      </c>
      <c r="CD79" s="535">
        <f t="shared" si="5"/>
        <v>0</v>
      </c>
      <c r="CE79" s="535">
        <f t="shared" si="5"/>
        <v>0</v>
      </c>
      <c r="CF79" s="535">
        <f t="shared" si="5"/>
        <v>0</v>
      </c>
      <c r="CG79" s="535">
        <f t="shared" si="5"/>
        <v>0</v>
      </c>
      <c r="CH79" s="535">
        <f t="shared" si="5"/>
        <v>0</v>
      </c>
      <c r="CI79" s="535">
        <f t="shared" si="5"/>
        <v>0</v>
      </c>
      <c r="CJ79" s="535">
        <f t="shared" si="5"/>
        <v>0</v>
      </c>
      <c r="CK79" s="535">
        <f t="shared" si="5"/>
        <v>0</v>
      </c>
      <c r="CL79" s="535">
        <f t="shared" si="5"/>
        <v>0</v>
      </c>
      <c r="CM79" s="535">
        <f t="shared" si="5"/>
        <v>0</v>
      </c>
      <c r="CN79" s="535">
        <f t="shared" si="5"/>
        <v>0</v>
      </c>
      <c r="CO79" s="535">
        <f t="shared" si="5"/>
        <v>0</v>
      </c>
      <c r="CP79" s="535">
        <f t="shared" si="5"/>
        <v>0</v>
      </c>
      <c r="CQ79" s="535">
        <f t="shared" si="5"/>
        <v>0</v>
      </c>
      <c r="CR79" s="535">
        <f t="shared" si="5"/>
        <v>0</v>
      </c>
      <c r="CS79" s="535">
        <f t="shared" si="5"/>
        <v>0</v>
      </c>
      <c r="CT79" s="535">
        <f t="shared" si="5"/>
        <v>0</v>
      </c>
      <c r="CU79" s="535">
        <f t="shared" si="5"/>
        <v>0</v>
      </c>
      <c r="CV79" s="535">
        <f t="shared" si="5"/>
        <v>0</v>
      </c>
      <c r="CW79" s="535">
        <f t="shared" si="5"/>
        <v>0</v>
      </c>
      <c r="CX79" s="535">
        <f t="shared" si="5"/>
        <v>0</v>
      </c>
      <c r="CY79" s="535">
        <f t="shared" si="5"/>
        <v>0</v>
      </c>
      <c r="CZ79" s="535">
        <f t="shared" si="5"/>
        <v>0</v>
      </c>
      <c r="DA79" s="535">
        <f t="shared" si="5"/>
        <v>0</v>
      </c>
      <c r="DB79" s="535">
        <f t="shared" si="5"/>
        <v>0</v>
      </c>
      <c r="DC79" s="535">
        <f t="shared" si="5"/>
        <v>0</v>
      </c>
      <c r="DD79" s="225"/>
      <c r="DE79" s="220"/>
    </row>
    <row r="80" spans="2:109" x14ac:dyDescent="0.25">
      <c r="B80" s="217"/>
      <c r="C80" s="260"/>
      <c r="D80" s="226"/>
      <c r="E80" s="219"/>
      <c r="F80" s="219"/>
      <c r="G80" s="219"/>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c r="BP80" s="218"/>
      <c r="BQ80" s="218"/>
      <c r="BR80" s="218"/>
      <c r="BS80" s="218"/>
      <c r="BT80" s="218"/>
      <c r="BU80" s="218"/>
      <c r="BV80" s="218"/>
      <c r="BW80" s="218"/>
      <c r="BX80" s="218"/>
      <c r="BY80" s="218"/>
      <c r="BZ80" s="218"/>
      <c r="CA80" s="218"/>
      <c r="CB80" s="218"/>
      <c r="CC80" s="218"/>
      <c r="CD80" s="218"/>
      <c r="CE80" s="218"/>
      <c r="CF80" s="218"/>
      <c r="CG80" s="218"/>
      <c r="CH80" s="218"/>
      <c r="CI80" s="218"/>
      <c r="CJ80" s="218"/>
      <c r="CK80" s="218"/>
      <c r="CL80" s="218"/>
      <c r="CM80" s="218"/>
      <c r="CN80" s="218"/>
      <c r="CO80" s="218"/>
      <c r="CP80" s="218"/>
      <c r="CQ80" s="218"/>
      <c r="CR80" s="218"/>
      <c r="CS80" s="218"/>
      <c r="CT80" s="218"/>
      <c r="CU80" s="218"/>
      <c r="CV80" s="218"/>
      <c r="CW80" s="218"/>
      <c r="CX80" s="218"/>
      <c r="CY80" s="218"/>
      <c r="CZ80" s="218"/>
      <c r="DA80" s="218"/>
      <c r="DB80" s="218"/>
      <c r="DC80" s="218"/>
      <c r="DD80" s="218"/>
      <c r="DE80" s="220"/>
    </row>
    <row r="81" spans="2:109" ht="21.75" customHeight="1" x14ac:dyDescent="0.25">
      <c r="B81" s="217"/>
      <c r="C81" s="262" t="s">
        <v>77</v>
      </c>
      <c r="D81" s="240"/>
      <c r="E81" s="239"/>
      <c r="F81" s="239"/>
      <c r="G81" s="239"/>
      <c r="H81" s="237"/>
      <c r="I81" s="237"/>
      <c r="J81" s="237"/>
      <c r="K81" s="237"/>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c r="AI81" s="237"/>
      <c r="AJ81" s="237"/>
      <c r="AK81" s="237"/>
      <c r="AL81" s="237"/>
      <c r="AM81" s="237"/>
      <c r="AN81" s="237"/>
      <c r="AO81" s="237"/>
      <c r="AP81" s="237"/>
      <c r="AQ81" s="237"/>
      <c r="AR81" s="237"/>
      <c r="AS81" s="237"/>
      <c r="AT81" s="237"/>
      <c r="AU81" s="237"/>
      <c r="AV81" s="237"/>
      <c r="AW81" s="237"/>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37"/>
      <c r="BX81" s="237"/>
      <c r="BY81" s="237"/>
      <c r="BZ81" s="237"/>
      <c r="CA81" s="237"/>
      <c r="CB81" s="237"/>
      <c r="CC81" s="237"/>
      <c r="CD81" s="237"/>
      <c r="CE81" s="237"/>
      <c r="CF81" s="237"/>
      <c r="CG81" s="237"/>
      <c r="CH81" s="237"/>
      <c r="CI81" s="237"/>
      <c r="CJ81" s="237"/>
      <c r="CK81" s="237"/>
      <c r="CL81" s="237"/>
      <c r="CM81" s="237"/>
      <c r="CN81" s="237"/>
      <c r="CO81" s="237"/>
      <c r="CP81" s="237"/>
      <c r="CQ81" s="237"/>
      <c r="CR81" s="237"/>
      <c r="CS81" s="237"/>
      <c r="CT81" s="237"/>
      <c r="CU81" s="237"/>
      <c r="CV81" s="237"/>
      <c r="CW81" s="237"/>
      <c r="CX81" s="237"/>
      <c r="CY81" s="237"/>
      <c r="CZ81" s="237"/>
      <c r="DA81" s="237"/>
      <c r="DB81" s="237"/>
      <c r="DC81" s="237"/>
      <c r="DD81" s="237"/>
      <c r="DE81" s="220"/>
    </row>
    <row r="82" spans="2:109" ht="11.25" customHeight="1" x14ac:dyDescent="0.25">
      <c r="B82" s="217"/>
      <c r="C82" s="260"/>
      <c r="D82" s="216"/>
      <c r="E82" s="219"/>
      <c r="F82" s="219"/>
      <c r="G82" s="219"/>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c r="AY82" s="218"/>
      <c r="AZ82" s="218"/>
      <c r="BA82" s="218"/>
      <c r="BB82" s="218"/>
      <c r="BC82" s="218"/>
      <c r="BD82" s="218"/>
      <c r="BE82" s="218"/>
      <c r="BF82" s="218"/>
      <c r="BG82" s="218"/>
      <c r="BH82" s="218"/>
      <c r="BI82" s="218"/>
      <c r="BJ82" s="218"/>
      <c r="BK82" s="218"/>
      <c r="BL82" s="218"/>
      <c r="BM82" s="218"/>
      <c r="BN82" s="218"/>
      <c r="BO82" s="218"/>
      <c r="BP82" s="218"/>
      <c r="BQ82" s="218"/>
      <c r="BR82" s="218"/>
      <c r="BS82" s="218"/>
      <c r="BT82" s="218"/>
      <c r="BU82" s="218"/>
      <c r="BV82" s="218"/>
      <c r="BW82" s="218"/>
      <c r="BX82" s="218"/>
      <c r="BY82" s="218"/>
      <c r="BZ82" s="218"/>
      <c r="CA82" s="218"/>
      <c r="CB82" s="218"/>
      <c r="CC82" s="218"/>
      <c r="CD82" s="218"/>
      <c r="CE82" s="218"/>
      <c r="CF82" s="218"/>
      <c r="CG82" s="218"/>
      <c r="CH82" s="218"/>
      <c r="CI82" s="218"/>
      <c r="CJ82" s="218"/>
      <c r="CK82" s="218"/>
      <c r="CL82" s="218"/>
      <c r="CM82" s="218"/>
      <c r="CN82" s="218"/>
      <c r="CO82" s="218"/>
      <c r="CP82" s="218"/>
      <c r="CQ82" s="218"/>
      <c r="CR82" s="218"/>
      <c r="CS82" s="218"/>
      <c r="CT82" s="218"/>
      <c r="CU82" s="218"/>
      <c r="CV82" s="218"/>
      <c r="CW82" s="218"/>
      <c r="CX82" s="218"/>
      <c r="CY82" s="218"/>
      <c r="CZ82" s="218"/>
      <c r="DA82" s="218"/>
      <c r="DB82" s="218"/>
      <c r="DC82" s="218"/>
      <c r="DD82" s="218"/>
      <c r="DE82" s="220"/>
    </row>
    <row r="83" spans="2:109" ht="19.5" customHeight="1" x14ac:dyDescent="0.25">
      <c r="B83" s="217"/>
      <c r="C83" s="260"/>
      <c r="D83" s="115" t="s">
        <v>118</v>
      </c>
      <c r="E83" s="239"/>
      <c r="F83" s="239"/>
      <c r="G83" s="239"/>
      <c r="H83" s="237"/>
      <c r="I83" s="237"/>
      <c r="J83" s="237"/>
      <c r="K83" s="237"/>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c r="AI83" s="237"/>
      <c r="AJ83" s="237"/>
      <c r="AK83" s="237"/>
      <c r="AL83" s="237"/>
      <c r="AM83" s="237"/>
      <c r="AN83" s="237"/>
      <c r="AO83" s="237"/>
      <c r="AP83" s="237"/>
      <c r="AQ83" s="237"/>
      <c r="AR83" s="237"/>
      <c r="AS83" s="237"/>
      <c r="AT83" s="237"/>
      <c r="AU83" s="237"/>
      <c r="AV83" s="237"/>
      <c r="AW83" s="237"/>
      <c r="AX83" s="237"/>
      <c r="AY83" s="237"/>
      <c r="AZ83" s="237"/>
      <c r="BA83" s="237"/>
      <c r="BB83" s="237"/>
      <c r="BC83" s="237"/>
      <c r="BD83" s="237"/>
      <c r="BE83" s="237"/>
      <c r="BF83" s="237"/>
      <c r="BG83" s="237"/>
      <c r="BH83" s="237"/>
      <c r="BI83" s="237"/>
      <c r="BJ83" s="237"/>
      <c r="BK83" s="237"/>
      <c r="BL83" s="237"/>
      <c r="BM83" s="237"/>
      <c r="BN83" s="237"/>
      <c r="BO83" s="237"/>
      <c r="BP83" s="237"/>
      <c r="BQ83" s="237"/>
      <c r="BR83" s="237"/>
      <c r="BS83" s="237"/>
      <c r="BT83" s="237"/>
      <c r="BU83" s="237"/>
      <c r="BV83" s="237"/>
      <c r="BW83" s="237"/>
      <c r="BX83" s="237"/>
      <c r="BY83" s="237"/>
      <c r="BZ83" s="237"/>
      <c r="CA83" s="237"/>
      <c r="CB83" s="237"/>
      <c r="CC83" s="237"/>
      <c r="CD83" s="237"/>
      <c r="CE83" s="237"/>
      <c r="CF83" s="237"/>
      <c r="CG83" s="237"/>
      <c r="CH83" s="237"/>
      <c r="CI83" s="237"/>
      <c r="CJ83" s="237"/>
      <c r="CK83" s="237"/>
      <c r="CL83" s="237"/>
      <c r="CM83" s="237"/>
      <c r="CN83" s="237"/>
      <c r="CO83" s="237"/>
      <c r="CP83" s="237"/>
      <c r="CQ83" s="237"/>
      <c r="CR83" s="237"/>
      <c r="CS83" s="237"/>
      <c r="CT83" s="237"/>
      <c r="CU83" s="237"/>
      <c r="CV83" s="237"/>
      <c r="CW83" s="237"/>
      <c r="CX83" s="237"/>
      <c r="CY83" s="237"/>
      <c r="CZ83" s="237"/>
      <c r="DA83" s="237"/>
      <c r="DB83" s="237"/>
      <c r="DC83" s="237"/>
      <c r="DD83" s="237"/>
      <c r="DE83" s="220"/>
    </row>
    <row r="84" spans="2:109" x14ac:dyDescent="0.25">
      <c r="B84" s="217"/>
      <c r="C84" s="263" t="s">
        <v>1045</v>
      </c>
      <c r="D84" s="226" t="s">
        <v>18</v>
      </c>
      <c r="E84" s="219" t="s">
        <v>90</v>
      </c>
      <c r="F84" s="219"/>
      <c r="G84" s="219"/>
      <c r="H84" s="275"/>
      <c r="I84" s="275"/>
      <c r="J84" s="275"/>
      <c r="K84" s="275"/>
      <c r="L84" s="275"/>
      <c r="M84" s="275"/>
      <c r="N84" s="275"/>
      <c r="O84" s="275"/>
      <c r="P84" s="275"/>
      <c r="Q84" s="275"/>
      <c r="R84" s="275"/>
      <c r="S84" s="275"/>
      <c r="T84" s="275"/>
      <c r="U84" s="275"/>
      <c r="V84" s="275"/>
      <c r="W84" s="275"/>
      <c r="X84" s="275"/>
      <c r="Y84" s="275"/>
      <c r="Z84" s="275"/>
      <c r="AA84" s="275"/>
      <c r="AB84" s="275"/>
      <c r="AC84" s="275"/>
      <c r="AD84" s="275"/>
      <c r="AE84" s="275"/>
      <c r="AF84" s="275"/>
      <c r="AG84" s="275"/>
      <c r="AH84" s="275">
        <v>502070</v>
      </c>
      <c r="AI84" s="275"/>
      <c r="AJ84" s="275"/>
      <c r="AK84" s="275"/>
      <c r="AL84" s="275"/>
      <c r="AM84" s="275"/>
      <c r="AN84" s="275"/>
      <c r="AO84" s="275"/>
      <c r="AP84" s="275"/>
      <c r="AQ84" s="275"/>
      <c r="AR84" s="275"/>
      <c r="AS84" s="275"/>
      <c r="AT84" s="275"/>
      <c r="AU84" s="275"/>
      <c r="AV84" s="275"/>
      <c r="AW84" s="275"/>
      <c r="AX84" s="275"/>
      <c r="AY84" s="275"/>
      <c r="AZ84" s="275"/>
      <c r="BA84" s="275"/>
      <c r="BB84" s="275"/>
      <c r="BC84" s="275"/>
      <c r="BD84" s="275"/>
      <c r="BE84" s="275"/>
      <c r="BF84" s="275"/>
      <c r="BG84" s="275"/>
      <c r="BH84" s="275"/>
      <c r="BI84" s="275"/>
      <c r="BJ84" s="275"/>
      <c r="BK84" s="275"/>
      <c r="BL84" s="275"/>
      <c r="BM84" s="275"/>
      <c r="BN84" s="275"/>
      <c r="BO84" s="275"/>
      <c r="BP84" s="275"/>
      <c r="BQ84" s="275"/>
      <c r="BR84" s="275"/>
      <c r="BS84" s="275"/>
      <c r="BT84" s="275"/>
      <c r="BU84" s="275"/>
      <c r="BV84" s="275"/>
      <c r="BW84" s="275"/>
      <c r="BX84" s="275"/>
      <c r="BY84" s="275"/>
      <c r="BZ84" s="275"/>
      <c r="CA84" s="275"/>
      <c r="CB84" s="275"/>
      <c r="CC84" s="275"/>
      <c r="CD84" s="275"/>
      <c r="CE84" s="275"/>
      <c r="CF84" s="275"/>
      <c r="CG84" s="275"/>
      <c r="CH84" s="275"/>
      <c r="CI84" s="275"/>
      <c r="CJ84" s="275"/>
      <c r="CK84" s="275"/>
      <c r="CL84" s="275"/>
      <c r="CM84" s="275"/>
      <c r="CN84" s="275"/>
      <c r="CO84" s="275"/>
      <c r="CP84" s="275"/>
      <c r="CQ84" s="275"/>
      <c r="CR84" s="275"/>
      <c r="CS84" s="275"/>
      <c r="CT84" s="275"/>
      <c r="CU84" s="275"/>
      <c r="CV84" s="275"/>
      <c r="CW84" s="275"/>
      <c r="CX84" s="275"/>
      <c r="CY84" s="275"/>
      <c r="CZ84" s="275"/>
      <c r="DA84" s="275"/>
      <c r="DB84" s="275"/>
      <c r="DC84" s="275"/>
      <c r="DD84" s="218"/>
      <c r="DE84" s="220"/>
    </row>
    <row r="85" spans="2:109" x14ac:dyDescent="0.25">
      <c r="B85" s="217"/>
      <c r="C85" s="263" t="s">
        <v>1046</v>
      </c>
      <c r="D85" s="226" t="s">
        <v>114</v>
      </c>
      <c r="E85" s="219" t="s">
        <v>90</v>
      </c>
      <c r="F85" s="219"/>
      <c r="G85" s="219"/>
      <c r="H85" s="275"/>
      <c r="I85" s="275"/>
      <c r="J85" s="275"/>
      <c r="K85" s="275"/>
      <c r="L85" s="275"/>
      <c r="M85" s="275"/>
      <c r="N85" s="275"/>
      <c r="O85" s="275"/>
      <c r="P85" s="275"/>
      <c r="Q85" s="275"/>
      <c r="R85" s="275"/>
      <c r="S85" s="275"/>
      <c r="T85" s="275"/>
      <c r="U85" s="275"/>
      <c r="V85" s="275"/>
      <c r="W85" s="275"/>
      <c r="X85" s="275"/>
      <c r="Y85" s="275"/>
      <c r="Z85" s="275"/>
      <c r="AA85" s="275"/>
      <c r="AB85" s="275"/>
      <c r="AC85" s="275"/>
      <c r="AD85" s="275"/>
      <c r="AE85" s="275"/>
      <c r="AF85" s="275"/>
      <c r="AG85" s="275"/>
      <c r="AH85" s="275"/>
      <c r="AI85" s="275"/>
      <c r="AJ85" s="275"/>
      <c r="AK85" s="275"/>
      <c r="AL85" s="275"/>
      <c r="AM85" s="275"/>
      <c r="AN85" s="275"/>
      <c r="AO85" s="275"/>
      <c r="AP85" s="275"/>
      <c r="AQ85" s="275"/>
      <c r="AR85" s="275"/>
      <c r="AS85" s="275"/>
      <c r="AT85" s="275"/>
      <c r="AU85" s="275"/>
      <c r="AV85" s="275"/>
      <c r="AW85" s="275"/>
      <c r="AX85" s="275"/>
      <c r="AY85" s="275"/>
      <c r="AZ85" s="275"/>
      <c r="BA85" s="275"/>
      <c r="BB85" s="275"/>
      <c r="BC85" s="275"/>
      <c r="BD85" s="275"/>
      <c r="BE85" s="275"/>
      <c r="BF85" s="275"/>
      <c r="BG85" s="275"/>
      <c r="BH85" s="275"/>
      <c r="BI85" s="275"/>
      <c r="BJ85" s="275"/>
      <c r="BK85" s="275"/>
      <c r="BL85" s="275"/>
      <c r="BM85" s="275"/>
      <c r="BN85" s="275"/>
      <c r="BO85" s="275"/>
      <c r="BP85" s="275"/>
      <c r="BQ85" s="275"/>
      <c r="BR85" s="275"/>
      <c r="BS85" s="275"/>
      <c r="BT85" s="275"/>
      <c r="BU85" s="275"/>
      <c r="BV85" s="275"/>
      <c r="BW85" s="275"/>
      <c r="BX85" s="275"/>
      <c r="BY85" s="275"/>
      <c r="BZ85" s="275"/>
      <c r="CA85" s="275"/>
      <c r="CB85" s="275"/>
      <c r="CC85" s="275"/>
      <c r="CD85" s="275"/>
      <c r="CE85" s="275"/>
      <c r="CF85" s="275"/>
      <c r="CG85" s="275"/>
      <c r="CH85" s="275"/>
      <c r="CI85" s="275"/>
      <c r="CJ85" s="275"/>
      <c r="CK85" s="275"/>
      <c r="CL85" s="275"/>
      <c r="CM85" s="275"/>
      <c r="CN85" s="275"/>
      <c r="CO85" s="275"/>
      <c r="CP85" s="275"/>
      <c r="CQ85" s="275"/>
      <c r="CR85" s="275"/>
      <c r="CS85" s="275"/>
      <c r="CT85" s="275"/>
      <c r="CU85" s="275"/>
      <c r="CV85" s="275"/>
      <c r="CW85" s="275"/>
      <c r="CX85" s="275"/>
      <c r="CY85" s="275"/>
      <c r="CZ85" s="275"/>
      <c r="DA85" s="275"/>
      <c r="DB85" s="275"/>
      <c r="DC85" s="275"/>
      <c r="DD85" s="218"/>
      <c r="DE85" s="220"/>
    </row>
    <row r="86" spans="2:109" x14ac:dyDescent="0.25">
      <c r="B86" s="217"/>
      <c r="C86" s="263" t="s">
        <v>1047</v>
      </c>
      <c r="D86" s="226" t="s">
        <v>115</v>
      </c>
      <c r="E86" s="219" t="s">
        <v>90</v>
      </c>
      <c r="F86" s="219"/>
      <c r="G86" s="219"/>
      <c r="H86" s="275"/>
      <c r="I86" s="275"/>
      <c r="J86" s="275"/>
      <c r="K86" s="275"/>
      <c r="L86" s="275"/>
      <c r="M86" s="275"/>
      <c r="N86" s="275"/>
      <c r="O86" s="275"/>
      <c r="P86" s="275"/>
      <c r="Q86" s="275"/>
      <c r="R86" s="275"/>
      <c r="S86" s="275"/>
      <c r="T86" s="275"/>
      <c r="U86" s="275"/>
      <c r="V86" s="275"/>
      <c r="W86" s="275"/>
      <c r="X86" s="275"/>
      <c r="Y86" s="275"/>
      <c r="Z86" s="275"/>
      <c r="AA86" s="275"/>
      <c r="AB86" s="275"/>
      <c r="AC86" s="275"/>
      <c r="AD86" s="275"/>
      <c r="AE86" s="275"/>
      <c r="AF86" s="275"/>
      <c r="AG86" s="275"/>
      <c r="AH86" s="275"/>
      <c r="AI86" s="275"/>
      <c r="AJ86" s="275"/>
      <c r="AK86" s="275"/>
      <c r="AL86" s="275"/>
      <c r="AM86" s="275"/>
      <c r="AN86" s="275"/>
      <c r="AO86" s="275"/>
      <c r="AP86" s="275"/>
      <c r="AQ86" s="275"/>
      <c r="AR86" s="275"/>
      <c r="AS86" s="275"/>
      <c r="AT86" s="275"/>
      <c r="AU86" s="275"/>
      <c r="AV86" s="275"/>
      <c r="AW86" s="275"/>
      <c r="AX86" s="275"/>
      <c r="AY86" s="275"/>
      <c r="AZ86" s="275"/>
      <c r="BA86" s="275"/>
      <c r="BB86" s="275"/>
      <c r="BC86" s="275"/>
      <c r="BD86" s="275"/>
      <c r="BE86" s="275"/>
      <c r="BF86" s="275"/>
      <c r="BG86" s="275"/>
      <c r="BH86" s="275"/>
      <c r="BI86" s="275"/>
      <c r="BJ86" s="275"/>
      <c r="BK86" s="275"/>
      <c r="BL86" s="275"/>
      <c r="BM86" s="275"/>
      <c r="BN86" s="275"/>
      <c r="BO86" s="275"/>
      <c r="BP86" s="275"/>
      <c r="BQ86" s="275"/>
      <c r="BR86" s="275"/>
      <c r="BS86" s="275"/>
      <c r="BT86" s="275"/>
      <c r="BU86" s="275"/>
      <c r="BV86" s="275"/>
      <c r="BW86" s="275"/>
      <c r="BX86" s="275"/>
      <c r="BY86" s="275"/>
      <c r="BZ86" s="275"/>
      <c r="CA86" s="275"/>
      <c r="CB86" s="275"/>
      <c r="CC86" s="275"/>
      <c r="CD86" s="275"/>
      <c r="CE86" s="275"/>
      <c r="CF86" s="275"/>
      <c r="CG86" s="275"/>
      <c r="CH86" s="275"/>
      <c r="CI86" s="275"/>
      <c r="CJ86" s="275"/>
      <c r="CK86" s="275"/>
      <c r="CL86" s="275"/>
      <c r="CM86" s="275"/>
      <c r="CN86" s="275"/>
      <c r="CO86" s="275"/>
      <c r="CP86" s="275"/>
      <c r="CQ86" s="275"/>
      <c r="CR86" s="275"/>
      <c r="CS86" s="275"/>
      <c r="CT86" s="275"/>
      <c r="CU86" s="275"/>
      <c r="CV86" s="275"/>
      <c r="CW86" s="275"/>
      <c r="CX86" s="275"/>
      <c r="CY86" s="275"/>
      <c r="CZ86" s="275"/>
      <c r="DA86" s="275"/>
      <c r="DB86" s="275"/>
      <c r="DC86" s="275"/>
      <c r="DD86" s="218"/>
      <c r="DE86" s="220"/>
    </row>
    <row r="87" spans="2:109" x14ac:dyDescent="0.25">
      <c r="B87" s="217"/>
      <c r="C87" s="263" t="s">
        <v>791</v>
      </c>
      <c r="D87" s="226" t="s">
        <v>388</v>
      </c>
      <c r="E87" s="219" t="s">
        <v>392</v>
      </c>
      <c r="F87" s="219"/>
      <c r="G87" s="219"/>
      <c r="H87" s="275"/>
      <c r="I87" s="275"/>
      <c r="J87" s="275"/>
      <c r="K87" s="275"/>
      <c r="L87" s="275"/>
      <c r="M87" s="275"/>
      <c r="N87" s="275"/>
      <c r="O87" s="275"/>
      <c r="P87" s="275"/>
      <c r="Q87" s="275"/>
      <c r="R87" s="275"/>
      <c r="S87" s="275"/>
      <c r="T87" s="275"/>
      <c r="U87" s="275"/>
      <c r="V87" s="275"/>
      <c r="W87" s="275"/>
      <c r="X87" s="275"/>
      <c r="Y87" s="275"/>
      <c r="Z87" s="275"/>
      <c r="AA87" s="275"/>
      <c r="AB87" s="275"/>
      <c r="AC87" s="275"/>
      <c r="AD87" s="275"/>
      <c r="AE87" s="275"/>
      <c r="AF87" s="275"/>
      <c r="AG87" s="275"/>
      <c r="AH87" s="275"/>
      <c r="AI87" s="275"/>
      <c r="AJ87" s="275"/>
      <c r="AK87" s="275"/>
      <c r="AL87" s="275"/>
      <c r="AM87" s="275"/>
      <c r="AN87" s="275"/>
      <c r="AO87" s="275"/>
      <c r="AP87" s="275"/>
      <c r="AQ87" s="275"/>
      <c r="AR87" s="275"/>
      <c r="AS87" s="275"/>
      <c r="AT87" s="275"/>
      <c r="AU87" s="275"/>
      <c r="AV87" s="275"/>
      <c r="AW87" s="275"/>
      <c r="AX87" s="275"/>
      <c r="AY87" s="275"/>
      <c r="AZ87" s="275"/>
      <c r="BA87" s="275"/>
      <c r="BB87" s="275"/>
      <c r="BC87" s="275"/>
      <c r="BD87" s="275"/>
      <c r="BE87" s="275"/>
      <c r="BF87" s="275"/>
      <c r="BG87" s="275"/>
      <c r="BH87" s="275"/>
      <c r="BI87" s="275"/>
      <c r="BJ87" s="275"/>
      <c r="BK87" s="275"/>
      <c r="BL87" s="275"/>
      <c r="BM87" s="275"/>
      <c r="BN87" s="275"/>
      <c r="BO87" s="275"/>
      <c r="BP87" s="275"/>
      <c r="BQ87" s="275"/>
      <c r="BR87" s="275"/>
      <c r="BS87" s="275"/>
      <c r="BT87" s="275"/>
      <c r="BU87" s="275"/>
      <c r="BV87" s="275"/>
      <c r="BW87" s="275"/>
      <c r="BX87" s="275"/>
      <c r="BY87" s="275"/>
      <c r="BZ87" s="275"/>
      <c r="CA87" s="275"/>
      <c r="CB87" s="275"/>
      <c r="CC87" s="275"/>
      <c r="CD87" s="275"/>
      <c r="CE87" s="275"/>
      <c r="CF87" s="275"/>
      <c r="CG87" s="275"/>
      <c r="CH87" s="275"/>
      <c r="CI87" s="275"/>
      <c r="CJ87" s="275"/>
      <c r="CK87" s="275"/>
      <c r="CL87" s="275"/>
      <c r="CM87" s="275"/>
      <c r="CN87" s="275"/>
      <c r="CO87" s="275"/>
      <c r="CP87" s="275"/>
      <c r="CQ87" s="275"/>
      <c r="CR87" s="275"/>
      <c r="CS87" s="275"/>
      <c r="CT87" s="275"/>
      <c r="CU87" s="275"/>
      <c r="CV87" s="275"/>
      <c r="CW87" s="275"/>
      <c r="CX87" s="275"/>
      <c r="CY87" s="275"/>
      <c r="CZ87" s="275"/>
      <c r="DA87" s="275"/>
      <c r="DB87" s="275"/>
      <c r="DC87" s="275"/>
      <c r="DD87" s="218"/>
      <c r="DE87" s="220"/>
    </row>
    <row r="88" spans="2:109" x14ac:dyDescent="0.25">
      <c r="B88" s="217"/>
      <c r="C88" s="263" t="s">
        <v>792</v>
      </c>
      <c r="D88" s="226" t="s">
        <v>389</v>
      </c>
      <c r="E88" s="219" t="s">
        <v>392</v>
      </c>
      <c r="F88" s="219"/>
      <c r="G88" s="219"/>
      <c r="H88" s="275"/>
      <c r="I88" s="275"/>
      <c r="J88" s="275"/>
      <c r="K88" s="275"/>
      <c r="L88" s="275"/>
      <c r="M88" s="275"/>
      <c r="N88" s="275"/>
      <c r="O88" s="275"/>
      <c r="P88" s="275"/>
      <c r="Q88" s="275"/>
      <c r="R88" s="275"/>
      <c r="S88" s="275"/>
      <c r="T88" s="275"/>
      <c r="U88" s="275"/>
      <c r="V88" s="275"/>
      <c r="W88" s="275"/>
      <c r="X88" s="275"/>
      <c r="Y88" s="275"/>
      <c r="Z88" s="275"/>
      <c r="AA88" s="275"/>
      <c r="AB88" s="275"/>
      <c r="AC88" s="275"/>
      <c r="AD88" s="275"/>
      <c r="AE88" s="275"/>
      <c r="AF88" s="275"/>
      <c r="AG88" s="275"/>
      <c r="AH88" s="275"/>
      <c r="AI88" s="275"/>
      <c r="AJ88" s="275"/>
      <c r="AK88" s="275"/>
      <c r="AL88" s="275"/>
      <c r="AM88" s="275"/>
      <c r="AN88" s="275"/>
      <c r="AO88" s="275"/>
      <c r="AP88" s="275"/>
      <c r="AQ88" s="275"/>
      <c r="AR88" s="275"/>
      <c r="AS88" s="275"/>
      <c r="AT88" s="275"/>
      <c r="AU88" s="275"/>
      <c r="AV88" s="275"/>
      <c r="AW88" s="275"/>
      <c r="AX88" s="275"/>
      <c r="AY88" s="275"/>
      <c r="AZ88" s="275"/>
      <c r="BA88" s="275"/>
      <c r="BB88" s="275"/>
      <c r="BC88" s="275"/>
      <c r="BD88" s="275"/>
      <c r="BE88" s="275"/>
      <c r="BF88" s="275"/>
      <c r="BG88" s="275"/>
      <c r="BH88" s="275"/>
      <c r="BI88" s="275"/>
      <c r="BJ88" s="275"/>
      <c r="BK88" s="275"/>
      <c r="BL88" s="275"/>
      <c r="BM88" s="275"/>
      <c r="BN88" s="275"/>
      <c r="BO88" s="275"/>
      <c r="BP88" s="275"/>
      <c r="BQ88" s="275"/>
      <c r="BR88" s="275"/>
      <c r="BS88" s="275"/>
      <c r="BT88" s="275"/>
      <c r="BU88" s="275"/>
      <c r="BV88" s="275"/>
      <c r="BW88" s="275"/>
      <c r="BX88" s="275"/>
      <c r="BY88" s="275"/>
      <c r="BZ88" s="275"/>
      <c r="CA88" s="275"/>
      <c r="CB88" s="275"/>
      <c r="CC88" s="275"/>
      <c r="CD88" s="275"/>
      <c r="CE88" s="275"/>
      <c r="CF88" s="275"/>
      <c r="CG88" s="275"/>
      <c r="CH88" s="275"/>
      <c r="CI88" s="275"/>
      <c r="CJ88" s="275"/>
      <c r="CK88" s="275"/>
      <c r="CL88" s="275"/>
      <c r="CM88" s="275"/>
      <c r="CN88" s="275"/>
      <c r="CO88" s="275"/>
      <c r="CP88" s="275"/>
      <c r="CQ88" s="275"/>
      <c r="CR88" s="275"/>
      <c r="CS88" s="275"/>
      <c r="CT88" s="275"/>
      <c r="CU88" s="275"/>
      <c r="CV88" s="275"/>
      <c r="CW88" s="275"/>
      <c r="CX88" s="275"/>
      <c r="CY88" s="275"/>
      <c r="CZ88" s="275"/>
      <c r="DA88" s="275"/>
      <c r="DB88" s="275"/>
      <c r="DC88" s="275"/>
      <c r="DD88" s="218"/>
      <c r="DE88" s="220"/>
    </row>
    <row r="89" spans="2:109" x14ac:dyDescent="0.25">
      <c r="B89" s="217"/>
      <c r="C89" s="263" t="s">
        <v>793</v>
      </c>
      <c r="D89" s="226" t="s">
        <v>401</v>
      </c>
      <c r="E89" s="219" t="s">
        <v>392</v>
      </c>
      <c r="F89" s="219"/>
      <c r="G89" s="219"/>
      <c r="H89" s="275"/>
      <c r="I89" s="275"/>
      <c r="J89" s="275"/>
      <c r="K89" s="275"/>
      <c r="L89" s="275"/>
      <c r="M89" s="275"/>
      <c r="N89" s="275"/>
      <c r="O89" s="275"/>
      <c r="P89" s="275"/>
      <c r="Q89" s="275"/>
      <c r="R89" s="275"/>
      <c r="S89" s="275"/>
      <c r="T89" s="275"/>
      <c r="U89" s="275"/>
      <c r="V89" s="275"/>
      <c r="W89" s="275"/>
      <c r="X89" s="275"/>
      <c r="Y89" s="275"/>
      <c r="Z89" s="275"/>
      <c r="AA89" s="275"/>
      <c r="AB89" s="275"/>
      <c r="AC89" s="275"/>
      <c r="AD89" s="275"/>
      <c r="AE89" s="275"/>
      <c r="AF89" s="275"/>
      <c r="AG89" s="275"/>
      <c r="AH89" s="275"/>
      <c r="AI89" s="275"/>
      <c r="AJ89" s="275"/>
      <c r="AK89" s="275"/>
      <c r="AL89" s="275"/>
      <c r="AM89" s="275"/>
      <c r="AN89" s="275"/>
      <c r="AO89" s="275"/>
      <c r="AP89" s="275"/>
      <c r="AQ89" s="275"/>
      <c r="AR89" s="275"/>
      <c r="AS89" s="275"/>
      <c r="AT89" s="275"/>
      <c r="AU89" s="275"/>
      <c r="AV89" s="275"/>
      <c r="AW89" s="275"/>
      <c r="AX89" s="275"/>
      <c r="AY89" s="275"/>
      <c r="AZ89" s="275"/>
      <c r="BA89" s="275"/>
      <c r="BB89" s="275"/>
      <c r="BC89" s="275"/>
      <c r="BD89" s="275"/>
      <c r="BE89" s="275"/>
      <c r="BF89" s="275"/>
      <c r="BG89" s="275"/>
      <c r="BH89" s="275"/>
      <c r="BI89" s="275"/>
      <c r="BJ89" s="275"/>
      <c r="BK89" s="275"/>
      <c r="BL89" s="275"/>
      <c r="BM89" s="275"/>
      <c r="BN89" s="275"/>
      <c r="BO89" s="275"/>
      <c r="BP89" s="275"/>
      <c r="BQ89" s="275"/>
      <c r="BR89" s="275"/>
      <c r="BS89" s="275"/>
      <c r="BT89" s="275"/>
      <c r="BU89" s="275"/>
      <c r="BV89" s="275"/>
      <c r="BW89" s="275"/>
      <c r="BX89" s="275"/>
      <c r="BY89" s="275"/>
      <c r="BZ89" s="275"/>
      <c r="CA89" s="275"/>
      <c r="CB89" s="275"/>
      <c r="CC89" s="275"/>
      <c r="CD89" s="275"/>
      <c r="CE89" s="275"/>
      <c r="CF89" s="275"/>
      <c r="CG89" s="275"/>
      <c r="CH89" s="275"/>
      <c r="CI89" s="275"/>
      <c r="CJ89" s="275"/>
      <c r="CK89" s="275"/>
      <c r="CL89" s="275"/>
      <c r="CM89" s="275"/>
      <c r="CN89" s="275"/>
      <c r="CO89" s="275"/>
      <c r="CP89" s="275"/>
      <c r="CQ89" s="275"/>
      <c r="CR89" s="275"/>
      <c r="CS89" s="275"/>
      <c r="CT89" s="275"/>
      <c r="CU89" s="275"/>
      <c r="CV89" s="275"/>
      <c r="CW89" s="275"/>
      <c r="CX89" s="275"/>
      <c r="CY89" s="275"/>
      <c r="CZ89" s="275"/>
      <c r="DA89" s="275"/>
      <c r="DB89" s="275"/>
      <c r="DC89" s="275"/>
      <c r="DD89" s="218"/>
      <c r="DE89" s="220"/>
    </row>
    <row r="90" spans="2:109" x14ac:dyDescent="0.25">
      <c r="B90" s="217"/>
      <c r="C90" s="263" t="s">
        <v>794</v>
      </c>
      <c r="D90" s="820" t="s">
        <v>698</v>
      </c>
      <c r="E90" s="219" t="s">
        <v>90</v>
      </c>
      <c r="F90" s="219"/>
      <c r="G90" s="219"/>
      <c r="H90" s="275"/>
      <c r="I90" s="275"/>
      <c r="J90" s="275"/>
      <c r="K90" s="275"/>
      <c r="L90" s="275"/>
      <c r="M90" s="275"/>
      <c r="N90" s="275"/>
      <c r="O90" s="275"/>
      <c r="P90" s="275"/>
      <c r="Q90" s="275"/>
      <c r="R90" s="275"/>
      <c r="S90" s="275"/>
      <c r="T90" s="275"/>
      <c r="U90" s="275"/>
      <c r="V90" s="275"/>
      <c r="W90" s="275"/>
      <c r="X90" s="275"/>
      <c r="Y90" s="275"/>
      <c r="Z90" s="275"/>
      <c r="AA90" s="275"/>
      <c r="AB90" s="275"/>
      <c r="AC90" s="275"/>
      <c r="AD90" s="275"/>
      <c r="AE90" s="275"/>
      <c r="AF90" s="275"/>
      <c r="AG90" s="275"/>
      <c r="AH90" s="275"/>
      <c r="AI90" s="275"/>
      <c r="AJ90" s="275"/>
      <c r="AK90" s="275"/>
      <c r="AL90" s="275"/>
      <c r="AM90" s="275"/>
      <c r="AN90" s="275"/>
      <c r="AO90" s="275"/>
      <c r="AP90" s="275"/>
      <c r="AQ90" s="275"/>
      <c r="AR90" s="275"/>
      <c r="AS90" s="275"/>
      <c r="AT90" s="275"/>
      <c r="AU90" s="275"/>
      <c r="AV90" s="275"/>
      <c r="AW90" s="275"/>
      <c r="AX90" s="275"/>
      <c r="AY90" s="275"/>
      <c r="AZ90" s="275"/>
      <c r="BA90" s="275"/>
      <c r="BB90" s="275"/>
      <c r="BC90" s="275"/>
      <c r="BD90" s="275"/>
      <c r="BE90" s="275"/>
      <c r="BF90" s="275"/>
      <c r="BG90" s="275"/>
      <c r="BH90" s="275"/>
      <c r="BI90" s="275"/>
      <c r="BJ90" s="275"/>
      <c r="BK90" s="275"/>
      <c r="BL90" s="275"/>
      <c r="BM90" s="275"/>
      <c r="BN90" s="275"/>
      <c r="BO90" s="275"/>
      <c r="BP90" s="275"/>
      <c r="BQ90" s="275"/>
      <c r="BR90" s="275"/>
      <c r="BS90" s="275"/>
      <c r="BT90" s="275"/>
      <c r="BU90" s="275"/>
      <c r="BV90" s="275"/>
      <c r="BW90" s="275"/>
      <c r="BX90" s="275"/>
      <c r="BY90" s="275"/>
      <c r="BZ90" s="275"/>
      <c r="CA90" s="275"/>
      <c r="CB90" s="275"/>
      <c r="CC90" s="275"/>
      <c r="CD90" s="275"/>
      <c r="CE90" s="275"/>
      <c r="CF90" s="275"/>
      <c r="CG90" s="275"/>
      <c r="CH90" s="275"/>
      <c r="CI90" s="275"/>
      <c r="CJ90" s="275"/>
      <c r="CK90" s="275"/>
      <c r="CL90" s="275"/>
      <c r="CM90" s="275"/>
      <c r="CN90" s="275"/>
      <c r="CO90" s="275"/>
      <c r="CP90" s="275"/>
      <c r="CQ90" s="275"/>
      <c r="CR90" s="275"/>
      <c r="CS90" s="275"/>
      <c r="CT90" s="275"/>
      <c r="CU90" s="275"/>
      <c r="CV90" s="275"/>
      <c r="CW90" s="275"/>
      <c r="CX90" s="275"/>
      <c r="CY90" s="275"/>
      <c r="CZ90" s="275"/>
      <c r="DA90" s="275"/>
      <c r="DB90" s="275"/>
      <c r="DC90" s="275"/>
      <c r="DD90" s="218"/>
      <c r="DE90" s="220"/>
    </row>
    <row r="91" spans="2:109" ht="21" x14ac:dyDescent="0.25">
      <c r="B91" s="217"/>
      <c r="C91" s="260"/>
      <c r="D91" s="115" t="s">
        <v>119</v>
      </c>
      <c r="E91" s="238" t="s">
        <v>549</v>
      </c>
      <c r="F91" s="239"/>
      <c r="G91" s="239"/>
      <c r="H91" s="237"/>
      <c r="I91" s="237"/>
      <c r="J91" s="237"/>
      <c r="K91" s="237"/>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c r="AI91" s="237"/>
      <c r="AJ91" s="237"/>
      <c r="AK91" s="237"/>
      <c r="AL91" s="237"/>
      <c r="AM91" s="237"/>
      <c r="AN91" s="237"/>
      <c r="AO91" s="237"/>
      <c r="AP91" s="237"/>
      <c r="AQ91" s="237"/>
      <c r="AR91" s="237"/>
      <c r="AS91" s="237"/>
      <c r="AT91" s="237"/>
      <c r="AU91" s="237"/>
      <c r="AV91" s="237"/>
      <c r="AW91" s="237"/>
      <c r="AX91" s="237"/>
      <c r="AY91" s="237"/>
      <c r="AZ91" s="237"/>
      <c r="BA91" s="237"/>
      <c r="BB91" s="237"/>
      <c r="BC91" s="237"/>
      <c r="BD91" s="237"/>
      <c r="BE91" s="237"/>
      <c r="BF91" s="237"/>
      <c r="BG91" s="237"/>
      <c r="BH91" s="237"/>
      <c r="BI91" s="237"/>
      <c r="BJ91" s="237"/>
      <c r="BK91" s="237"/>
      <c r="BL91" s="237"/>
      <c r="BM91" s="237"/>
      <c r="BN91" s="237"/>
      <c r="BO91" s="237"/>
      <c r="BP91" s="237"/>
      <c r="BQ91" s="237"/>
      <c r="BR91" s="237"/>
      <c r="BS91" s="237"/>
      <c r="BT91" s="237"/>
      <c r="BU91" s="237"/>
      <c r="BV91" s="237"/>
      <c r="BW91" s="237"/>
      <c r="BX91" s="237"/>
      <c r="BY91" s="237"/>
      <c r="BZ91" s="237"/>
      <c r="CA91" s="237"/>
      <c r="CB91" s="237"/>
      <c r="CC91" s="237"/>
      <c r="CD91" s="237"/>
      <c r="CE91" s="237"/>
      <c r="CF91" s="237"/>
      <c r="CG91" s="237"/>
      <c r="CH91" s="237"/>
      <c r="CI91" s="237"/>
      <c r="CJ91" s="237"/>
      <c r="CK91" s="237"/>
      <c r="CL91" s="237"/>
      <c r="CM91" s="237"/>
      <c r="CN91" s="237"/>
      <c r="CO91" s="237"/>
      <c r="CP91" s="237"/>
      <c r="CQ91" s="237"/>
      <c r="CR91" s="237"/>
      <c r="CS91" s="237"/>
      <c r="CT91" s="237"/>
      <c r="CU91" s="237"/>
      <c r="CV91" s="237"/>
      <c r="CW91" s="237"/>
      <c r="CX91" s="237"/>
      <c r="CY91" s="237"/>
      <c r="CZ91" s="237"/>
      <c r="DA91" s="237"/>
      <c r="DB91" s="237"/>
      <c r="DC91" s="237"/>
      <c r="DD91" s="237"/>
      <c r="DE91" s="220"/>
    </row>
    <row r="92" spans="2:109" x14ac:dyDescent="0.25">
      <c r="B92" s="217"/>
      <c r="C92" s="263"/>
      <c r="D92" s="226" t="str">
        <f>D84</f>
        <v>Electricity</v>
      </c>
      <c r="E92" s="219" t="s">
        <v>1117</v>
      </c>
      <c r="F92" s="276" t="s">
        <v>571</v>
      </c>
      <c r="G92" s="276"/>
      <c r="H92" s="536" t="str">
        <f>IFERROR(H84*INDEX('Energy Prices'!$F$12:$CJ$17,MATCH('Data Input - Option 5'!$D92,'Energy Prices'!$C$12:$C$17,0),MATCH('Data Input - Option 5'!H$7,'Energy Prices'!$F$11:$CJ$11,0))/100000,"")</f>
        <v/>
      </c>
      <c r="I92" s="536" t="str">
        <f>IFERROR(I84*INDEX('Energy Prices'!$F$12:$CJ$17,MATCH('Data Input - Option 5'!$D92,'Energy Prices'!$C$12:$C$17,0),MATCH('Data Input - Option 5'!I$7,'Energy Prices'!$F$11:$CJ$11,0))/100000,"")</f>
        <v/>
      </c>
      <c r="J92" s="536" t="str">
        <f>IFERROR(J84*INDEX('Energy Prices'!$F$12:$CJ$17,MATCH('Data Input - Option 5'!$D92,'Energy Prices'!$C$12:$C$17,0),MATCH('Data Input - Option 5'!J$7,'Energy Prices'!$F$11:$CJ$11,0))/100000,"")</f>
        <v/>
      </c>
      <c r="K92" s="536" t="str">
        <f>IFERROR(K84*INDEX('Energy Prices'!$F$12:$CJ$17,MATCH('Data Input - Option 5'!$D92,'Energy Prices'!$C$12:$C$17,0),MATCH('Data Input - Option 5'!K$7,'Energy Prices'!$F$11:$CJ$11,0))/100000,"")</f>
        <v/>
      </c>
      <c r="L92" s="536" t="str">
        <f>IFERROR(L84*INDEX('Energy Prices'!$F$12:$CJ$17,MATCH('Data Input - Option 5'!$D92,'Energy Prices'!$C$12:$C$17,0),MATCH('Data Input - Option 5'!L$7,'Energy Prices'!$F$11:$CJ$11,0))/100000,"")</f>
        <v/>
      </c>
      <c r="M92" s="536" t="str">
        <f>IFERROR(M84*INDEX('Energy Prices'!$F$12:$CJ$17,MATCH('Data Input - Option 5'!$D92,'Energy Prices'!$C$12:$C$17,0),MATCH('Data Input - Option 5'!M$7,'Energy Prices'!$F$11:$CJ$11,0))/100000,"")</f>
        <v/>
      </c>
      <c r="N92" s="536" t="str">
        <f>IFERROR(N84*INDEX('Energy Prices'!$F$12:$CJ$17,MATCH('Data Input - Option 5'!$D92,'Energy Prices'!$C$12:$C$17,0),MATCH('Data Input - Option 5'!N$7,'Energy Prices'!$F$11:$CJ$11,0))/100000,"")</f>
        <v/>
      </c>
      <c r="O92" s="536" t="str">
        <f>IFERROR(O84*INDEX('Energy Prices'!$F$12:$CJ$17,MATCH('Data Input - Option 5'!$D92,'Energy Prices'!$C$12:$C$17,0),MATCH('Data Input - Option 5'!O$7,'Energy Prices'!$F$11:$CJ$11,0))/100000,"")</f>
        <v/>
      </c>
      <c r="P92" s="536" t="str">
        <f>IFERROR(P84*INDEX('Energy Prices'!$F$12:$CJ$17,MATCH('Data Input - Option 5'!$D92,'Energy Prices'!$C$12:$C$17,0),MATCH('Data Input - Option 5'!P$7,'Energy Prices'!$F$11:$CJ$11,0))/100000,"")</f>
        <v/>
      </c>
      <c r="Q92" s="536" t="str">
        <f>IFERROR(Q84*INDEX('Energy Prices'!$F$12:$CJ$17,MATCH('Data Input - Option 5'!$D92,'Energy Prices'!$C$12:$C$17,0),MATCH('Data Input - Option 5'!Q$7,'Energy Prices'!$F$11:$CJ$11,0))/100000,"")</f>
        <v/>
      </c>
      <c r="R92" s="536" t="str">
        <f>IFERROR(R84*INDEX('Energy Prices'!$F$12:$CJ$17,MATCH('Data Input - Option 5'!$D92,'Energy Prices'!$C$12:$C$17,0),MATCH('Data Input - Option 5'!R$7,'Energy Prices'!$F$11:$CJ$11,0))/100000,"")</f>
        <v/>
      </c>
      <c r="S92" s="536" t="str">
        <f>IFERROR(S84*INDEX('Energy Prices'!$F$12:$CJ$17,MATCH('Data Input - Option 5'!$D92,'Energy Prices'!$C$12:$C$17,0),MATCH('Data Input - Option 5'!S$7,'Energy Prices'!$F$11:$CJ$11,0))/100000,"")</f>
        <v/>
      </c>
      <c r="T92" s="536" t="str">
        <f>IFERROR(T84*INDEX('Energy Prices'!$F$12:$CJ$17,MATCH('Data Input - Option 5'!$D92,'Energy Prices'!$C$12:$C$17,0),MATCH('Data Input - Option 5'!T$7,'Energy Prices'!$F$11:$CJ$11,0))/100000,"")</f>
        <v/>
      </c>
      <c r="U92" s="536" t="str">
        <f>IFERROR(U84*INDEX('Energy Prices'!$F$12:$CJ$17,MATCH('Data Input - Option 5'!$D92,'Energy Prices'!$C$12:$C$17,0),MATCH('Data Input - Option 5'!U$7,'Energy Prices'!$F$11:$CJ$11,0))/100000,"")</f>
        <v/>
      </c>
      <c r="V92" s="536" t="str">
        <f>IFERROR(V84*INDEX('Energy Prices'!$F$12:$CJ$17,MATCH('Data Input - Option 5'!$D92,'Energy Prices'!$C$12:$C$17,0),MATCH('Data Input - Option 5'!V$7,'Energy Prices'!$F$11:$CJ$11,0))/100000,"")</f>
        <v/>
      </c>
      <c r="W92" s="536" t="str">
        <f>IFERROR(W84*INDEX('Energy Prices'!$F$12:$CJ$17,MATCH('Data Input - Option 5'!$D92,'Energy Prices'!$C$12:$C$17,0),MATCH('Data Input - Option 5'!W$7,'Energy Prices'!$F$11:$CJ$11,0))/100000,"")</f>
        <v/>
      </c>
      <c r="X92" s="536" t="str">
        <f>IFERROR(X84*INDEX('Energy Prices'!$F$12:$CJ$17,MATCH('Data Input - Option 5'!$D92,'Energy Prices'!$C$12:$C$17,0),MATCH('Data Input - Option 5'!X$7,'Energy Prices'!$F$11:$CJ$11,0))/100000,"")</f>
        <v/>
      </c>
      <c r="Y92" s="536" t="str">
        <f>IFERROR(Y84*INDEX('Energy Prices'!$F$12:$CJ$17,MATCH('Data Input - Option 5'!$D92,'Energy Prices'!$C$12:$C$17,0),MATCH('Data Input - Option 5'!Y$7,'Energy Prices'!$F$11:$CJ$11,0))/100000,"")</f>
        <v/>
      </c>
      <c r="Z92" s="536" t="str">
        <f>IFERROR(Z84*INDEX('Energy Prices'!$F$12:$CJ$17,MATCH('Data Input - Option 5'!$D92,'Energy Prices'!$C$12:$C$17,0),MATCH('Data Input - Option 5'!Z$7,'Energy Prices'!$F$11:$CJ$11,0))/100000,"")</f>
        <v/>
      </c>
      <c r="AA92" s="536" t="str">
        <f>IFERROR(AA84*INDEX('Energy Prices'!$F$12:$CJ$17,MATCH('Data Input - Option 5'!$D92,'Energy Prices'!$C$12:$C$17,0),MATCH('Data Input - Option 5'!AA$7,'Energy Prices'!$F$11:$CJ$11,0))/100000,"")</f>
        <v/>
      </c>
      <c r="AB92" s="536" t="str">
        <f>IFERROR(AB84*INDEX('Energy Prices'!$F$12:$CJ$17,MATCH('Data Input - Option 5'!$D92,'Energy Prices'!$C$12:$C$17,0),MATCH('Data Input - Option 5'!AB$7,'Energy Prices'!$F$11:$CJ$11,0))/100000,"")</f>
        <v/>
      </c>
      <c r="AC92" s="536" t="str">
        <f>IFERROR(AC84*INDEX('Energy Prices'!$F$12:$CJ$17,MATCH('Data Input - Option 5'!$D92,'Energy Prices'!$C$12:$C$17,0),MATCH('Data Input - Option 5'!AC$7,'Energy Prices'!$F$11:$CJ$11,0))/100000,"")</f>
        <v/>
      </c>
      <c r="AD92" s="536" t="str">
        <f>IFERROR(AD84*INDEX('Energy Prices'!$F$12:$CJ$17,MATCH('Data Input - Option 5'!$D92,'Energy Prices'!$C$12:$C$17,0),MATCH('Data Input - Option 5'!AD$7,'Energy Prices'!$F$11:$CJ$11,0))/100000,"")</f>
        <v/>
      </c>
      <c r="AE92" s="536" t="str">
        <f>IFERROR(AE84*INDEX('Energy Prices'!$F$12:$CJ$17,MATCH('Data Input - Option 5'!$D92,'Energy Prices'!$C$12:$C$17,0),MATCH('Data Input - Option 5'!AE$7,'Energy Prices'!$F$11:$CJ$11,0))/100000,"")</f>
        <v/>
      </c>
      <c r="AF92" s="536" t="str">
        <f>IFERROR(AF84*INDEX('Energy Prices'!$F$12:$CJ$17,MATCH('Data Input - Option 5'!$D92,'Energy Prices'!$C$12:$C$17,0),MATCH('Data Input - Option 5'!AF$7,'Energy Prices'!$F$11:$CJ$11,0))/100000,"")</f>
        <v/>
      </c>
      <c r="AG92" s="536" t="str">
        <f>IFERROR(AG84*INDEX('Energy Prices'!$F$12:$CJ$17,MATCH('Data Input - Option 5'!$D92,'Energy Prices'!$C$12:$C$17,0),MATCH('Data Input - Option 5'!AG$7,'Energy Prices'!$F$11:$CJ$11,0))/100000,"")</f>
        <v/>
      </c>
      <c r="AH92" s="536" t="str">
        <f>IFERROR(AH84*INDEX('Energy Prices'!$F$12:$CJ$17,MATCH('Data Input - Option 5'!$D92,'Energy Prices'!$C$12:$C$17,0),MATCH('Data Input - Option 5'!AH$7,'Energy Prices'!$F$11:$CJ$11,0))/100000,"")</f>
        <v/>
      </c>
      <c r="AI92" s="536" t="str">
        <f>IFERROR(AI84*INDEX('Energy Prices'!$F$12:$CJ$17,MATCH('Data Input - Option 5'!$D92,'Energy Prices'!$C$12:$C$17,0),MATCH('Data Input - Option 5'!AI$7,'Energy Prices'!$F$11:$CJ$11,0))/100000,"")</f>
        <v/>
      </c>
      <c r="AJ92" s="536" t="str">
        <f>IFERROR(AJ84*INDEX('Energy Prices'!$F$12:$CJ$17,MATCH('Data Input - Option 5'!$D92,'Energy Prices'!$C$12:$C$17,0),MATCH('Data Input - Option 5'!AJ$7,'Energy Prices'!$F$11:$CJ$11,0))/100000,"")</f>
        <v/>
      </c>
      <c r="AK92" s="536" t="str">
        <f>IFERROR(AK84*INDEX('Energy Prices'!$F$12:$CJ$17,MATCH('Data Input - Option 5'!$D92,'Energy Prices'!$C$12:$C$17,0),MATCH('Data Input - Option 5'!AK$7,'Energy Prices'!$F$11:$CJ$11,0))/100000,"")</f>
        <v/>
      </c>
      <c r="AL92" s="536" t="str">
        <f>IFERROR(AL84*INDEX('Energy Prices'!$F$12:$CJ$17,MATCH('Data Input - Option 5'!$D92,'Energy Prices'!$C$12:$C$17,0),MATCH('Data Input - Option 5'!AL$7,'Energy Prices'!$F$11:$CJ$11,0))/100000,"")</f>
        <v/>
      </c>
      <c r="AM92" s="536" t="str">
        <f>IFERROR(AM84*INDEX('Energy Prices'!$F$12:$CJ$17,MATCH('Data Input - Option 5'!$D92,'Energy Prices'!$C$12:$C$17,0),MATCH('Data Input - Option 5'!AM$7,'Energy Prices'!$F$11:$CJ$11,0))/100000,"")</f>
        <v/>
      </c>
      <c r="AN92" s="536" t="str">
        <f>IFERROR(AN84*INDEX('Energy Prices'!$F$12:$CJ$17,MATCH('Data Input - Option 5'!$D92,'Energy Prices'!$C$12:$C$17,0),MATCH('Data Input - Option 5'!AN$7,'Energy Prices'!$F$11:$CJ$11,0))/100000,"")</f>
        <v/>
      </c>
      <c r="AO92" s="536" t="str">
        <f>IFERROR(AO84*INDEX('Energy Prices'!$F$12:$CJ$17,MATCH('Data Input - Option 5'!$D92,'Energy Prices'!$C$12:$C$17,0),MATCH('Data Input - Option 5'!AO$7,'Energy Prices'!$F$11:$CJ$11,0))/100000,"")</f>
        <v/>
      </c>
      <c r="AP92" s="536" t="str">
        <f>IFERROR(AP84*INDEX('Energy Prices'!$F$12:$CJ$17,MATCH('Data Input - Option 5'!$D92,'Energy Prices'!$C$12:$C$17,0),MATCH('Data Input - Option 5'!AP$7,'Energy Prices'!$F$11:$CJ$11,0))/100000,"")</f>
        <v/>
      </c>
      <c r="AQ92" s="536" t="str">
        <f>IFERROR(AQ84*INDEX('Energy Prices'!$F$12:$CJ$17,MATCH('Data Input - Option 5'!$D92,'Energy Prices'!$C$12:$C$17,0),MATCH('Data Input - Option 5'!AQ$7,'Energy Prices'!$F$11:$CJ$11,0))/100000,"")</f>
        <v/>
      </c>
      <c r="AR92" s="536" t="str">
        <f>IFERROR(AR84*INDEX('Energy Prices'!$F$12:$CJ$17,MATCH('Data Input - Option 5'!$D92,'Energy Prices'!$C$12:$C$17,0),MATCH('Data Input - Option 5'!AR$7,'Energy Prices'!$F$11:$CJ$11,0))/100000,"")</f>
        <v/>
      </c>
      <c r="AS92" s="536" t="str">
        <f>IFERROR(AS84*INDEX('Energy Prices'!$F$12:$CJ$17,MATCH('Data Input - Option 5'!$D92,'Energy Prices'!$C$12:$C$17,0),MATCH('Data Input - Option 5'!AS$7,'Energy Prices'!$F$11:$CJ$11,0))/100000,"")</f>
        <v/>
      </c>
      <c r="AT92" s="536" t="str">
        <f>IFERROR(AT84*INDEX('Energy Prices'!$F$12:$CJ$17,MATCH('Data Input - Option 5'!$D92,'Energy Prices'!$C$12:$C$17,0),MATCH('Data Input - Option 5'!AT$7,'Energy Prices'!$F$11:$CJ$11,0))/100000,"")</f>
        <v/>
      </c>
      <c r="AU92" s="536" t="str">
        <f>IFERROR(AU84*INDEX('Energy Prices'!$F$12:$CJ$17,MATCH('Data Input - Option 5'!$D92,'Energy Prices'!$C$12:$C$17,0),MATCH('Data Input - Option 5'!AU$7,'Energy Prices'!$F$11:$CJ$11,0))/100000,"")</f>
        <v/>
      </c>
      <c r="AV92" s="536" t="str">
        <f>IFERROR(AV84*INDEX('Energy Prices'!$F$12:$CJ$17,MATCH('Data Input - Option 5'!$D92,'Energy Prices'!$C$12:$C$17,0),MATCH('Data Input - Option 5'!AV$7,'Energy Prices'!$F$11:$CJ$11,0))/100000,"")</f>
        <v/>
      </c>
      <c r="AW92" s="536" t="str">
        <f>IFERROR(AW84*INDEX('Energy Prices'!$F$12:$CJ$17,MATCH('Data Input - Option 5'!$D92,'Energy Prices'!$C$12:$C$17,0),MATCH('Data Input - Option 5'!AW$7,'Energy Prices'!$F$11:$CJ$11,0))/100000,"")</f>
        <v/>
      </c>
      <c r="AX92" s="536" t="str">
        <f>IFERROR(AX84*INDEX('Energy Prices'!$F$12:$CJ$17,MATCH('Data Input - Option 5'!$D92,'Energy Prices'!$C$12:$C$17,0),MATCH('Data Input - Option 5'!AX$7,'Energy Prices'!$F$11:$CJ$11,0))/100000,"")</f>
        <v/>
      </c>
      <c r="AY92" s="536" t="str">
        <f>IFERROR(AY84*INDEX('Energy Prices'!$F$12:$CJ$17,MATCH('Data Input - Option 5'!$D92,'Energy Prices'!$C$12:$C$17,0),MATCH('Data Input - Option 5'!AY$7,'Energy Prices'!$F$11:$CJ$11,0))/100000,"")</f>
        <v/>
      </c>
      <c r="AZ92" s="536" t="str">
        <f>IFERROR(AZ84*INDEX('Energy Prices'!$F$12:$CJ$17,MATCH('Data Input - Option 5'!$D92,'Energy Prices'!$C$12:$C$17,0),MATCH('Data Input - Option 5'!AZ$7,'Energy Prices'!$F$11:$CJ$11,0))/100000,"")</f>
        <v/>
      </c>
      <c r="BA92" s="536" t="str">
        <f>IFERROR(BA84*INDEX('Energy Prices'!$F$12:$CJ$17,MATCH('Data Input - Option 5'!$D92,'Energy Prices'!$C$12:$C$17,0),MATCH('Data Input - Option 5'!BA$7,'Energy Prices'!$F$11:$CJ$11,0))/100000,"")</f>
        <v/>
      </c>
      <c r="BB92" s="536" t="str">
        <f>IFERROR(BB84*INDEX('Energy Prices'!$F$12:$CJ$17,MATCH('Data Input - Option 5'!$D92,'Energy Prices'!$C$12:$C$17,0),MATCH('Data Input - Option 5'!BB$7,'Energy Prices'!$F$11:$CJ$11,0))/100000,"")</f>
        <v/>
      </c>
      <c r="BC92" s="536" t="str">
        <f>IFERROR(BC84*INDEX('Energy Prices'!$F$12:$CJ$17,MATCH('Data Input - Option 5'!$D92,'Energy Prices'!$C$12:$C$17,0),MATCH('Data Input - Option 5'!BC$7,'Energy Prices'!$F$11:$CJ$11,0))/100000,"")</f>
        <v/>
      </c>
      <c r="BD92" s="536" t="str">
        <f>IFERROR(BD84*INDEX('Energy Prices'!$F$12:$CJ$17,MATCH('Data Input - Option 5'!$D92,'Energy Prices'!$C$12:$C$17,0),MATCH('Data Input - Option 5'!BD$7,'Energy Prices'!$F$11:$CJ$11,0))/100000,"")</f>
        <v/>
      </c>
      <c r="BE92" s="536" t="str">
        <f>IFERROR(BE84*INDEX('Energy Prices'!$F$12:$CJ$17,MATCH('Data Input - Option 5'!$D92,'Energy Prices'!$C$12:$C$17,0),MATCH('Data Input - Option 5'!BE$7,'Energy Prices'!$F$11:$CJ$11,0))/100000,"")</f>
        <v/>
      </c>
      <c r="BF92" s="536" t="str">
        <f>IFERROR(BF84*INDEX('Energy Prices'!$F$12:$CJ$17,MATCH('Data Input - Option 5'!$D92,'Energy Prices'!$C$12:$C$17,0),MATCH('Data Input - Option 5'!BF$7,'Energy Prices'!$F$11:$CJ$11,0))/100000,"")</f>
        <v/>
      </c>
      <c r="BG92" s="536" t="str">
        <f>IFERROR(BG84*INDEX('Energy Prices'!$F$12:$CJ$17,MATCH('Data Input - Option 5'!$D92,'Energy Prices'!$C$12:$C$17,0),MATCH('Data Input - Option 5'!BG$7,'Energy Prices'!$F$11:$CJ$11,0))/100000,"")</f>
        <v/>
      </c>
      <c r="BH92" s="536" t="str">
        <f>IFERROR(BH84*INDEX('Energy Prices'!$F$12:$CJ$17,MATCH('Data Input - Option 5'!$D92,'Energy Prices'!$C$12:$C$17,0),MATCH('Data Input - Option 5'!BH$7,'Energy Prices'!$F$11:$CJ$11,0))/100000,"")</f>
        <v/>
      </c>
      <c r="BI92" s="536" t="str">
        <f>IFERROR(BI84*INDEX('Energy Prices'!$F$12:$CJ$17,MATCH('Data Input - Option 5'!$D92,'Energy Prices'!$C$12:$C$17,0),MATCH('Data Input - Option 5'!BI$7,'Energy Prices'!$F$11:$CJ$11,0))/100000,"")</f>
        <v/>
      </c>
      <c r="BJ92" s="536" t="str">
        <f>IFERROR(BJ84*INDEX('Energy Prices'!$F$12:$CJ$17,MATCH('Data Input - Option 5'!$D92,'Energy Prices'!$C$12:$C$17,0),MATCH('Data Input - Option 5'!BJ$7,'Energy Prices'!$F$11:$CJ$11,0))/100000,"")</f>
        <v/>
      </c>
      <c r="BK92" s="536" t="str">
        <f>IFERROR(BK84*INDEX('Energy Prices'!$F$12:$CJ$17,MATCH('Data Input - Option 5'!$D92,'Energy Prices'!$C$12:$C$17,0),MATCH('Data Input - Option 5'!BK$7,'Energy Prices'!$F$11:$CJ$11,0))/100000,"")</f>
        <v/>
      </c>
      <c r="BL92" s="536" t="str">
        <f>IFERROR(BL84*INDEX('Energy Prices'!$F$12:$CJ$17,MATCH('Data Input - Option 5'!$D92,'Energy Prices'!$C$12:$C$17,0),MATCH('Data Input - Option 5'!BL$7,'Energy Prices'!$F$11:$CJ$11,0))/100000,"")</f>
        <v/>
      </c>
      <c r="BM92" s="536" t="str">
        <f>IFERROR(BM84*INDEX('Energy Prices'!$F$12:$CJ$17,MATCH('Data Input - Option 5'!$D92,'Energy Prices'!$C$12:$C$17,0),MATCH('Data Input - Option 5'!BM$7,'Energy Prices'!$F$11:$CJ$11,0))/100000,"")</f>
        <v/>
      </c>
      <c r="BN92" s="536" t="str">
        <f>IFERROR(BN84*INDEX('Energy Prices'!$F$12:$CJ$17,MATCH('Data Input - Option 5'!$D92,'Energy Prices'!$C$12:$C$17,0),MATCH('Data Input - Option 5'!BN$7,'Energy Prices'!$F$11:$CJ$11,0))/100000,"")</f>
        <v/>
      </c>
      <c r="BO92" s="536" t="str">
        <f>IFERROR(BO84*INDEX('Energy Prices'!$F$12:$CJ$17,MATCH('Data Input - Option 5'!$D92,'Energy Prices'!$C$12:$C$17,0),MATCH('Data Input - Option 5'!BO$7,'Energy Prices'!$F$11:$CJ$11,0))/100000,"")</f>
        <v/>
      </c>
      <c r="BP92" s="536" t="str">
        <f>IFERROR(BP84*INDEX('Energy Prices'!$F$12:$CJ$17,MATCH('Data Input - Option 5'!$D92,'Energy Prices'!$C$12:$C$17,0),MATCH('Data Input - Option 5'!BP$7,'Energy Prices'!$F$11:$CJ$11,0))/100000,"")</f>
        <v/>
      </c>
      <c r="BQ92" s="536" t="str">
        <f>IFERROR(BQ84*INDEX('Energy Prices'!$F$12:$CJ$17,MATCH('Data Input - Option 5'!$D92,'Energy Prices'!$C$12:$C$17,0),MATCH('Data Input - Option 5'!BQ$7,'Energy Prices'!$F$11:$CJ$11,0))/100000,"")</f>
        <v/>
      </c>
      <c r="BR92" s="536" t="str">
        <f>IFERROR(BR84*INDEX('Energy Prices'!$F$12:$CJ$17,MATCH('Data Input - Option 5'!$D92,'Energy Prices'!$C$12:$C$17,0),MATCH('Data Input - Option 5'!BR$7,'Energy Prices'!$F$11:$CJ$11,0))/100000,"")</f>
        <v/>
      </c>
      <c r="BS92" s="536" t="str">
        <f>IFERROR(BS84*INDEX('Energy Prices'!$F$12:$CJ$17,MATCH('Data Input - Option 5'!$D92,'Energy Prices'!$C$12:$C$17,0),MATCH('Data Input - Option 5'!BS$7,'Energy Prices'!$F$11:$CJ$11,0))/100000,"")</f>
        <v/>
      </c>
      <c r="BT92" s="536" t="str">
        <f>IFERROR(BT84*INDEX('Energy Prices'!$F$12:$CJ$17,MATCH('Data Input - Option 5'!$D92,'Energy Prices'!$C$12:$C$17,0),MATCH('Data Input - Option 5'!BT$7,'Energy Prices'!$F$11:$CJ$11,0))/100000,"")</f>
        <v/>
      </c>
      <c r="BU92" s="536" t="str">
        <f>IFERROR(BU84*INDEX('Energy Prices'!$F$12:$CJ$17,MATCH('Data Input - Option 5'!$D92,'Energy Prices'!$C$12:$C$17,0),MATCH('Data Input - Option 5'!BU$7,'Energy Prices'!$F$11:$CJ$11,0))/100000,"")</f>
        <v/>
      </c>
      <c r="BV92" s="536" t="str">
        <f>IFERROR(BV84*INDEX('Energy Prices'!$F$12:$CJ$17,MATCH('Data Input - Option 5'!$D92,'Energy Prices'!$C$12:$C$17,0),MATCH('Data Input - Option 5'!BV$7,'Energy Prices'!$F$11:$CJ$11,0))/100000,"")</f>
        <v/>
      </c>
      <c r="BW92" s="536" t="str">
        <f>IFERROR(BW84*INDEX('Energy Prices'!$F$12:$CJ$17,MATCH('Data Input - Option 5'!$D92,'Energy Prices'!$C$12:$C$17,0),MATCH('Data Input - Option 5'!BW$7,'Energy Prices'!$F$11:$CJ$11,0))/100000,"")</f>
        <v/>
      </c>
      <c r="BX92" s="536" t="str">
        <f>IFERROR(BX84*INDEX('Energy Prices'!$F$12:$CJ$17,MATCH('Data Input - Option 5'!$D92,'Energy Prices'!$C$12:$C$17,0),MATCH('Data Input - Option 5'!BX$7,'Energy Prices'!$F$11:$CJ$11,0))/100000,"")</f>
        <v/>
      </c>
      <c r="BY92" s="536" t="str">
        <f>IFERROR(BY84*INDEX('Energy Prices'!$F$12:$CJ$17,MATCH('Data Input - Option 5'!$D92,'Energy Prices'!$C$12:$C$17,0),MATCH('Data Input - Option 5'!BY$7,'Energy Prices'!$F$11:$CJ$11,0))/100000,"")</f>
        <v/>
      </c>
      <c r="BZ92" s="536" t="str">
        <f>IFERROR(BZ84*INDEX('Energy Prices'!$F$12:$CJ$17,MATCH('Data Input - Option 5'!$D92,'Energy Prices'!$C$12:$C$17,0),MATCH('Data Input - Option 5'!BZ$7,'Energy Prices'!$F$11:$CJ$11,0))/100000,"")</f>
        <v/>
      </c>
      <c r="CA92" s="536" t="str">
        <f>IFERROR(CA84*INDEX('Energy Prices'!$F$12:$CJ$17,MATCH('Data Input - Option 5'!$D92,'Energy Prices'!$C$12:$C$17,0),MATCH('Data Input - Option 5'!CA$7,'Energy Prices'!$F$11:$CJ$11,0))/100000,"")</f>
        <v/>
      </c>
      <c r="CB92" s="536" t="str">
        <f>IFERROR(CB84*INDEX('Energy Prices'!$F$12:$CJ$17,MATCH('Data Input - Option 5'!$D92,'Energy Prices'!$C$12:$C$17,0),MATCH('Data Input - Option 5'!CB$7,'Energy Prices'!$F$11:$CJ$11,0))/100000,"")</f>
        <v/>
      </c>
      <c r="CC92" s="536" t="str">
        <f>IFERROR(CC84*INDEX('Energy Prices'!$F$12:$CJ$17,MATCH('Data Input - Option 5'!$D92,'Energy Prices'!$C$12:$C$17,0),MATCH('Data Input - Option 5'!CC$7,'Energy Prices'!$F$11:$CJ$11,0))/100000,"")</f>
        <v/>
      </c>
      <c r="CD92" s="536" t="str">
        <f>IFERROR(CD84*INDEX('Energy Prices'!$F$12:$CJ$17,MATCH('Data Input - Option 5'!$D92,'Energy Prices'!$C$12:$C$17,0),MATCH('Data Input - Option 5'!CD$7,'Energy Prices'!$F$11:$CJ$11,0))/100000,"")</f>
        <v/>
      </c>
      <c r="CE92" s="536" t="str">
        <f>IFERROR(CE84*INDEX('Energy Prices'!$F$12:$CJ$17,MATCH('Data Input - Option 5'!$D92,'Energy Prices'!$C$12:$C$17,0),MATCH('Data Input - Option 5'!CE$7,'Energy Prices'!$F$11:$CJ$11,0))/100000,"")</f>
        <v/>
      </c>
      <c r="CF92" s="536" t="str">
        <f>IFERROR(CF84*INDEX('Energy Prices'!$F$12:$CJ$17,MATCH('Data Input - Option 5'!$D92,'Energy Prices'!$C$12:$C$17,0),MATCH('Data Input - Option 5'!CF$7,'Energy Prices'!$F$11:$CJ$11,0))/100000,"")</f>
        <v/>
      </c>
      <c r="CG92" s="536" t="str">
        <f>IFERROR(CG84*INDEX('Energy Prices'!$F$12:$CJ$17,MATCH('Data Input - Option 5'!$D92,'Energy Prices'!$C$12:$C$17,0),MATCH('Data Input - Option 5'!CG$7,'Energy Prices'!$F$11:$CJ$11,0))/100000,"")</f>
        <v/>
      </c>
      <c r="CH92" s="536" t="str">
        <f>IFERROR(CH84*INDEX('Energy Prices'!$F$12:$CJ$17,MATCH('Data Input - Option 5'!$D92,'Energy Prices'!$C$12:$C$17,0),MATCH('Data Input - Option 5'!CH$7,'Energy Prices'!$F$11:$CJ$11,0))/100000,"")</f>
        <v/>
      </c>
      <c r="CI92" s="536" t="str">
        <f>IFERROR(CI84*INDEX('Energy Prices'!$F$12:$CJ$17,MATCH('Data Input - Option 5'!$D92,'Energy Prices'!$C$12:$C$17,0),MATCH('Data Input - Option 5'!CI$7,'Energy Prices'!$F$11:$CJ$11,0))/100000,"")</f>
        <v/>
      </c>
      <c r="CJ92" s="536" t="str">
        <f>IFERROR(CJ84*INDEX('Energy Prices'!$F$12:$CJ$17,MATCH('Data Input - Option 5'!$D92,'Energy Prices'!$C$12:$C$17,0),MATCH('Data Input - Option 5'!CJ$7,'Energy Prices'!$F$11:$CJ$11,0))/100000,"")</f>
        <v/>
      </c>
      <c r="CK92" s="536" t="str">
        <f>IFERROR(CK84*INDEX('Energy Prices'!$F$12:$CJ$17,MATCH('Data Input - Option 5'!$D92,'Energy Prices'!$C$12:$C$17,0),MATCH('Data Input - Option 5'!CK$7,'Energy Prices'!$F$11:$CJ$11,0))/100000,"")</f>
        <v/>
      </c>
      <c r="CL92" s="536" t="str">
        <f>IFERROR(CL84*INDEX('Energy Prices'!$F$12:$CJ$17,MATCH('Data Input - Option 5'!$D92,'Energy Prices'!$C$12:$C$17,0),MATCH('Data Input - Option 5'!CL$7,'Energy Prices'!$F$11:$CJ$11,0))/100000,"")</f>
        <v/>
      </c>
      <c r="CM92" s="536" t="str">
        <f>IFERROR(CM84*INDEX('Energy Prices'!$F$12:$CJ$17,MATCH('Data Input - Option 5'!$D92,'Energy Prices'!$C$12:$C$17,0),MATCH('Data Input - Option 5'!CM$7,'Energy Prices'!$F$11:$CJ$11,0))/100000,"")</f>
        <v/>
      </c>
      <c r="CN92" s="536" t="str">
        <f>IFERROR(CN84*INDEX('Energy Prices'!$F$12:$CJ$17,MATCH('Data Input - Option 5'!$D92,'Energy Prices'!$C$12:$C$17,0),MATCH('Data Input - Option 5'!CN$7,'Energy Prices'!$F$11:$CJ$11,0))/100000,"")</f>
        <v/>
      </c>
      <c r="CO92" s="536" t="str">
        <f>IFERROR(CO84*INDEX('Energy Prices'!$F$12:$CJ$17,MATCH('Data Input - Option 5'!$D92,'Energy Prices'!$C$12:$C$17,0),MATCH('Data Input - Option 5'!CO$7,'Energy Prices'!$F$11:$CJ$11,0))/100000,"")</f>
        <v/>
      </c>
      <c r="CP92" s="536" t="str">
        <f>IFERROR(CP84*INDEX('Energy Prices'!$F$12:$CJ$17,MATCH('Data Input - Option 5'!$D92,'Energy Prices'!$C$12:$C$17,0),MATCH('Data Input - Option 5'!CP$7,'Energy Prices'!$F$11:$CJ$11,0))/100000,"")</f>
        <v/>
      </c>
      <c r="CQ92" s="536" t="str">
        <f>IFERROR(CQ84*INDEX('Energy Prices'!$F$12:$CJ$17,MATCH('Data Input - Option 5'!$D92,'Energy Prices'!$C$12:$C$17,0),MATCH('Data Input - Option 5'!CQ$7,'Energy Prices'!$F$11:$CJ$11,0))/100000,"")</f>
        <v/>
      </c>
      <c r="CR92" s="536" t="str">
        <f>IFERROR(CR84*INDEX('Energy Prices'!$F$12:$CJ$17,MATCH('Data Input - Option 5'!$D92,'Energy Prices'!$C$12:$C$17,0),MATCH('Data Input - Option 5'!CR$7,'Energy Prices'!$F$11:$CJ$11,0))/100000,"")</f>
        <v/>
      </c>
      <c r="CS92" s="536" t="str">
        <f>IFERROR(CS84*INDEX('Energy Prices'!$F$12:$CJ$17,MATCH('Data Input - Option 5'!$D92,'Energy Prices'!$C$12:$C$17,0),MATCH('Data Input - Option 5'!CS$7,'Energy Prices'!$F$11:$CJ$11,0))/100000,"")</f>
        <v/>
      </c>
      <c r="CT92" s="536" t="str">
        <f>IFERROR(CT84*INDEX('Energy Prices'!$F$12:$CJ$17,MATCH('Data Input - Option 5'!$D92,'Energy Prices'!$C$12:$C$17,0),MATCH('Data Input - Option 5'!CT$7,'Energy Prices'!$F$11:$CJ$11,0))/100000,"")</f>
        <v/>
      </c>
      <c r="CU92" s="536" t="str">
        <f>IFERROR(CU84*INDEX('Energy Prices'!$F$12:$CJ$17,MATCH('Data Input - Option 5'!$D92,'Energy Prices'!$C$12:$C$17,0),MATCH('Data Input - Option 5'!CU$7,'Energy Prices'!$F$11:$CJ$11,0))/100000,"")</f>
        <v/>
      </c>
      <c r="CV92" s="536" t="str">
        <f>IFERROR(CV84*INDEX('Energy Prices'!$F$12:$CJ$17,MATCH('Data Input - Option 5'!$D92,'Energy Prices'!$C$12:$C$17,0),MATCH('Data Input - Option 5'!CV$7,'Energy Prices'!$F$11:$CJ$11,0))/100000,"")</f>
        <v/>
      </c>
      <c r="CW92" s="536" t="str">
        <f>IFERROR(CW84*INDEX('Energy Prices'!$F$12:$CJ$17,MATCH('Data Input - Option 5'!$D92,'Energy Prices'!$C$12:$C$17,0),MATCH('Data Input - Option 5'!CW$7,'Energy Prices'!$F$11:$CJ$11,0))/100000,"")</f>
        <v/>
      </c>
      <c r="CX92" s="536" t="str">
        <f>IFERROR(CX84*INDEX('Energy Prices'!$F$12:$CJ$17,MATCH('Data Input - Option 5'!$D92,'Energy Prices'!$C$12:$C$17,0),MATCH('Data Input - Option 5'!CX$7,'Energy Prices'!$F$11:$CJ$11,0))/100000,"")</f>
        <v/>
      </c>
      <c r="CY92" s="536" t="str">
        <f>IFERROR(CY84*INDEX('Energy Prices'!$F$12:$CJ$17,MATCH('Data Input - Option 5'!$D92,'Energy Prices'!$C$12:$C$17,0),MATCH('Data Input - Option 5'!CY$7,'Energy Prices'!$F$11:$CJ$11,0))/100000,"")</f>
        <v/>
      </c>
      <c r="CZ92" s="536" t="str">
        <f>IFERROR(CZ84*INDEX('Energy Prices'!$F$12:$CJ$17,MATCH('Data Input - Option 5'!$D92,'Energy Prices'!$C$12:$C$17,0),MATCH('Data Input - Option 5'!CZ$7,'Energy Prices'!$F$11:$CJ$11,0))/100000,"")</f>
        <v/>
      </c>
      <c r="DA92" s="536" t="str">
        <f>IFERROR(DA84*INDEX('Energy Prices'!$F$12:$CJ$17,MATCH('Data Input - Option 5'!$D92,'Energy Prices'!$C$12:$C$17,0),MATCH('Data Input - Option 5'!DA$7,'Energy Prices'!$F$11:$CJ$11,0))/100000,"")</f>
        <v/>
      </c>
      <c r="DB92" s="536" t="str">
        <f>IFERROR(DB84*INDEX('Energy Prices'!$F$12:$CJ$17,MATCH('Data Input - Option 5'!$D92,'Energy Prices'!$C$12:$C$17,0),MATCH('Data Input - Option 5'!DB$7,'Energy Prices'!$F$11:$CJ$11,0))/100000,"")</f>
        <v/>
      </c>
      <c r="DC92" s="536" t="str">
        <f>IFERROR(DC84*INDEX('Energy Prices'!$F$12:$CJ$17,MATCH('Data Input - Option 5'!$D92,'Energy Prices'!$C$12:$C$17,0),MATCH('Data Input - Option 5'!DC$7,'Energy Prices'!$F$11:$CJ$11,0))/100000,"")</f>
        <v/>
      </c>
      <c r="DD92" s="225"/>
      <c r="DE92" s="220"/>
    </row>
    <row r="93" spans="2:109" x14ac:dyDescent="0.25">
      <c r="B93" s="217"/>
      <c r="C93" s="263"/>
      <c r="D93" s="226" t="str">
        <f t="shared" ref="D93:D98" si="6">D85</f>
        <v>Natural Gas</v>
      </c>
      <c r="E93" s="219" t="s">
        <v>1117</v>
      </c>
      <c r="F93" s="276" t="s">
        <v>571</v>
      </c>
      <c r="G93" s="276"/>
      <c r="H93" s="536" t="str">
        <f>IFERROR(H85*INDEX('Energy Prices'!$F$12:$CJ$17,MATCH('Data Input - Option 5'!$D93,'Energy Prices'!$C$12:$C$17,0),MATCH('Data Input - Option 5'!H$7,'Energy Prices'!$F$11:$CJ$11,0))/100000,"")</f>
        <v/>
      </c>
      <c r="I93" s="536" t="str">
        <f>IFERROR(I85*INDEX('Energy Prices'!$F$12:$CJ$17,MATCH('Data Input - Option 5'!$D93,'Energy Prices'!$C$12:$C$17,0),MATCH('Data Input - Option 5'!I$7,'Energy Prices'!$F$11:$CJ$11,0))/100000,"")</f>
        <v/>
      </c>
      <c r="J93" s="536" t="str">
        <f>IFERROR(J85*INDEX('Energy Prices'!$F$12:$CJ$17,MATCH('Data Input - Option 5'!$D93,'Energy Prices'!$C$12:$C$17,0),MATCH('Data Input - Option 5'!J$7,'Energy Prices'!$F$11:$CJ$11,0))/100000,"")</f>
        <v/>
      </c>
      <c r="K93" s="536" t="str">
        <f>IFERROR(K85*INDEX('Energy Prices'!$F$12:$CJ$17,MATCH('Data Input - Option 5'!$D93,'Energy Prices'!$C$12:$C$17,0),MATCH('Data Input - Option 5'!K$7,'Energy Prices'!$F$11:$CJ$11,0))/100000,"")</f>
        <v/>
      </c>
      <c r="L93" s="536" t="str">
        <f>IFERROR(L85*INDEX('Energy Prices'!$F$12:$CJ$17,MATCH('Data Input - Option 5'!$D93,'Energy Prices'!$C$12:$C$17,0),MATCH('Data Input - Option 5'!L$7,'Energy Prices'!$F$11:$CJ$11,0))/100000,"")</f>
        <v/>
      </c>
      <c r="M93" s="536" t="str">
        <f>IFERROR(M85*INDEX('Energy Prices'!$F$12:$CJ$17,MATCH('Data Input - Option 5'!$D93,'Energy Prices'!$C$12:$C$17,0),MATCH('Data Input - Option 5'!M$7,'Energy Prices'!$F$11:$CJ$11,0))/100000,"")</f>
        <v/>
      </c>
      <c r="N93" s="536" t="str">
        <f>IFERROR(N85*INDEX('Energy Prices'!$F$12:$CJ$17,MATCH('Data Input - Option 5'!$D93,'Energy Prices'!$C$12:$C$17,0),MATCH('Data Input - Option 5'!N$7,'Energy Prices'!$F$11:$CJ$11,0))/100000,"")</f>
        <v/>
      </c>
      <c r="O93" s="536" t="str">
        <f>IFERROR(O85*INDEX('Energy Prices'!$F$12:$CJ$17,MATCH('Data Input - Option 5'!$D93,'Energy Prices'!$C$12:$C$17,0),MATCH('Data Input - Option 5'!O$7,'Energy Prices'!$F$11:$CJ$11,0))/100000,"")</f>
        <v/>
      </c>
      <c r="P93" s="536" t="str">
        <f>IFERROR(P85*INDEX('Energy Prices'!$F$12:$CJ$17,MATCH('Data Input - Option 5'!$D93,'Energy Prices'!$C$12:$C$17,0),MATCH('Data Input - Option 5'!P$7,'Energy Prices'!$F$11:$CJ$11,0))/100000,"")</f>
        <v/>
      </c>
      <c r="Q93" s="536" t="str">
        <f>IFERROR(Q85*INDEX('Energy Prices'!$F$12:$CJ$17,MATCH('Data Input - Option 5'!$D93,'Energy Prices'!$C$12:$C$17,0),MATCH('Data Input - Option 5'!Q$7,'Energy Prices'!$F$11:$CJ$11,0))/100000,"")</f>
        <v/>
      </c>
      <c r="R93" s="536" t="str">
        <f>IFERROR(R85*INDEX('Energy Prices'!$F$12:$CJ$17,MATCH('Data Input - Option 5'!$D93,'Energy Prices'!$C$12:$C$17,0),MATCH('Data Input - Option 5'!R$7,'Energy Prices'!$F$11:$CJ$11,0))/100000,"")</f>
        <v/>
      </c>
      <c r="S93" s="536" t="str">
        <f>IFERROR(S85*INDEX('Energy Prices'!$F$12:$CJ$17,MATCH('Data Input - Option 5'!$D93,'Energy Prices'!$C$12:$C$17,0),MATCH('Data Input - Option 5'!S$7,'Energy Prices'!$F$11:$CJ$11,0))/100000,"")</f>
        <v/>
      </c>
      <c r="T93" s="536" t="str">
        <f>IFERROR(T85*INDEX('Energy Prices'!$F$12:$CJ$17,MATCH('Data Input - Option 5'!$D93,'Energy Prices'!$C$12:$C$17,0),MATCH('Data Input - Option 5'!T$7,'Energy Prices'!$F$11:$CJ$11,0))/100000,"")</f>
        <v/>
      </c>
      <c r="U93" s="536" t="str">
        <f>IFERROR(U85*INDEX('Energy Prices'!$F$12:$CJ$17,MATCH('Data Input - Option 5'!$D93,'Energy Prices'!$C$12:$C$17,0),MATCH('Data Input - Option 5'!U$7,'Energy Prices'!$F$11:$CJ$11,0))/100000,"")</f>
        <v/>
      </c>
      <c r="V93" s="536" t="str">
        <f>IFERROR(V85*INDEX('Energy Prices'!$F$12:$CJ$17,MATCH('Data Input - Option 5'!$D93,'Energy Prices'!$C$12:$C$17,0),MATCH('Data Input - Option 5'!V$7,'Energy Prices'!$F$11:$CJ$11,0))/100000,"")</f>
        <v/>
      </c>
      <c r="W93" s="536" t="str">
        <f>IFERROR(W85*INDEX('Energy Prices'!$F$12:$CJ$17,MATCH('Data Input - Option 5'!$D93,'Energy Prices'!$C$12:$C$17,0),MATCH('Data Input - Option 5'!W$7,'Energy Prices'!$F$11:$CJ$11,0))/100000,"")</f>
        <v/>
      </c>
      <c r="X93" s="536" t="str">
        <f>IFERROR(X85*INDEX('Energy Prices'!$F$12:$CJ$17,MATCH('Data Input - Option 5'!$D93,'Energy Prices'!$C$12:$C$17,0),MATCH('Data Input - Option 5'!X$7,'Energy Prices'!$F$11:$CJ$11,0))/100000,"")</f>
        <v/>
      </c>
      <c r="Y93" s="536" t="str">
        <f>IFERROR(Y85*INDEX('Energy Prices'!$F$12:$CJ$17,MATCH('Data Input - Option 5'!$D93,'Energy Prices'!$C$12:$C$17,0),MATCH('Data Input - Option 5'!Y$7,'Energy Prices'!$F$11:$CJ$11,0))/100000,"")</f>
        <v/>
      </c>
      <c r="Z93" s="536" t="str">
        <f>IFERROR(Z85*INDEX('Energy Prices'!$F$12:$CJ$17,MATCH('Data Input - Option 5'!$D93,'Energy Prices'!$C$12:$C$17,0),MATCH('Data Input - Option 5'!Z$7,'Energy Prices'!$F$11:$CJ$11,0))/100000,"")</f>
        <v/>
      </c>
      <c r="AA93" s="536" t="str">
        <f>IFERROR(AA85*INDEX('Energy Prices'!$F$12:$CJ$17,MATCH('Data Input - Option 5'!$D93,'Energy Prices'!$C$12:$C$17,0),MATCH('Data Input - Option 5'!AA$7,'Energy Prices'!$F$11:$CJ$11,0))/100000,"")</f>
        <v/>
      </c>
      <c r="AB93" s="536" t="str">
        <f>IFERROR(AB85*INDEX('Energy Prices'!$F$12:$CJ$17,MATCH('Data Input - Option 5'!$D93,'Energy Prices'!$C$12:$C$17,0),MATCH('Data Input - Option 5'!AB$7,'Energy Prices'!$F$11:$CJ$11,0))/100000,"")</f>
        <v/>
      </c>
      <c r="AC93" s="536" t="str">
        <f>IFERROR(AC85*INDEX('Energy Prices'!$F$12:$CJ$17,MATCH('Data Input - Option 5'!$D93,'Energy Prices'!$C$12:$C$17,0),MATCH('Data Input - Option 5'!AC$7,'Energy Prices'!$F$11:$CJ$11,0))/100000,"")</f>
        <v/>
      </c>
      <c r="AD93" s="536" t="str">
        <f>IFERROR(AD85*INDEX('Energy Prices'!$F$12:$CJ$17,MATCH('Data Input - Option 5'!$D93,'Energy Prices'!$C$12:$C$17,0),MATCH('Data Input - Option 5'!AD$7,'Energy Prices'!$F$11:$CJ$11,0))/100000,"")</f>
        <v/>
      </c>
      <c r="AE93" s="536" t="str">
        <f>IFERROR(AE85*INDEX('Energy Prices'!$F$12:$CJ$17,MATCH('Data Input - Option 5'!$D93,'Energy Prices'!$C$12:$C$17,0),MATCH('Data Input - Option 5'!AE$7,'Energy Prices'!$F$11:$CJ$11,0))/100000,"")</f>
        <v/>
      </c>
      <c r="AF93" s="536" t="str">
        <f>IFERROR(AF85*INDEX('Energy Prices'!$F$12:$CJ$17,MATCH('Data Input - Option 5'!$D93,'Energy Prices'!$C$12:$C$17,0),MATCH('Data Input - Option 5'!AF$7,'Energy Prices'!$F$11:$CJ$11,0))/100000,"")</f>
        <v/>
      </c>
      <c r="AG93" s="536" t="str">
        <f>IFERROR(AG85*INDEX('Energy Prices'!$F$12:$CJ$17,MATCH('Data Input - Option 5'!$D93,'Energy Prices'!$C$12:$C$17,0),MATCH('Data Input - Option 5'!AG$7,'Energy Prices'!$F$11:$CJ$11,0))/100000,"")</f>
        <v/>
      </c>
      <c r="AH93" s="536" t="str">
        <f>IFERROR(AH85*INDEX('Energy Prices'!$F$12:$CJ$17,MATCH('Data Input - Option 5'!$D93,'Energy Prices'!$C$12:$C$17,0),MATCH('Data Input - Option 5'!AH$7,'Energy Prices'!$F$11:$CJ$11,0))/100000,"")</f>
        <v/>
      </c>
      <c r="AI93" s="536" t="str">
        <f>IFERROR(AI85*INDEX('Energy Prices'!$F$12:$CJ$17,MATCH('Data Input - Option 5'!$D93,'Energy Prices'!$C$12:$C$17,0),MATCH('Data Input - Option 5'!AI$7,'Energy Prices'!$F$11:$CJ$11,0))/100000,"")</f>
        <v/>
      </c>
      <c r="AJ93" s="536" t="str">
        <f>IFERROR(AJ85*INDEX('Energy Prices'!$F$12:$CJ$17,MATCH('Data Input - Option 5'!$D93,'Energy Prices'!$C$12:$C$17,0),MATCH('Data Input - Option 5'!AJ$7,'Energy Prices'!$F$11:$CJ$11,0))/100000,"")</f>
        <v/>
      </c>
      <c r="AK93" s="536" t="str">
        <f>IFERROR(AK85*INDEX('Energy Prices'!$F$12:$CJ$17,MATCH('Data Input - Option 5'!$D93,'Energy Prices'!$C$12:$C$17,0),MATCH('Data Input - Option 5'!AK$7,'Energy Prices'!$F$11:$CJ$11,0))/100000,"")</f>
        <v/>
      </c>
      <c r="AL93" s="536" t="str">
        <f>IFERROR(AL85*INDEX('Energy Prices'!$F$12:$CJ$17,MATCH('Data Input - Option 5'!$D93,'Energy Prices'!$C$12:$C$17,0),MATCH('Data Input - Option 5'!AL$7,'Energy Prices'!$F$11:$CJ$11,0))/100000,"")</f>
        <v/>
      </c>
      <c r="AM93" s="536" t="str">
        <f>IFERROR(AM85*INDEX('Energy Prices'!$F$12:$CJ$17,MATCH('Data Input - Option 5'!$D93,'Energy Prices'!$C$12:$C$17,0),MATCH('Data Input - Option 5'!AM$7,'Energy Prices'!$F$11:$CJ$11,0))/100000,"")</f>
        <v/>
      </c>
      <c r="AN93" s="536" t="str">
        <f>IFERROR(AN85*INDEX('Energy Prices'!$F$12:$CJ$17,MATCH('Data Input - Option 5'!$D93,'Energy Prices'!$C$12:$C$17,0),MATCH('Data Input - Option 5'!AN$7,'Energy Prices'!$F$11:$CJ$11,0))/100000,"")</f>
        <v/>
      </c>
      <c r="AO93" s="536" t="str">
        <f>IFERROR(AO85*INDEX('Energy Prices'!$F$12:$CJ$17,MATCH('Data Input - Option 5'!$D93,'Energy Prices'!$C$12:$C$17,0),MATCH('Data Input - Option 5'!AO$7,'Energy Prices'!$F$11:$CJ$11,0))/100000,"")</f>
        <v/>
      </c>
      <c r="AP93" s="536" t="str">
        <f>IFERROR(AP85*INDEX('Energy Prices'!$F$12:$CJ$17,MATCH('Data Input - Option 5'!$D93,'Energy Prices'!$C$12:$C$17,0),MATCH('Data Input - Option 5'!AP$7,'Energy Prices'!$F$11:$CJ$11,0))/100000,"")</f>
        <v/>
      </c>
      <c r="AQ93" s="536" t="str">
        <f>IFERROR(AQ85*INDEX('Energy Prices'!$F$12:$CJ$17,MATCH('Data Input - Option 5'!$D93,'Energy Prices'!$C$12:$C$17,0),MATCH('Data Input - Option 5'!AQ$7,'Energy Prices'!$F$11:$CJ$11,0))/100000,"")</f>
        <v/>
      </c>
      <c r="AR93" s="536" t="str">
        <f>IFERROR(AR85*INDEX('Energy Prices'!$F$12:$CJ$17,MATCH('Data Input - Option 5'!$D93,'Energy Prices'!$C$12:$C$17,0),MATCH('Data Input - Option 5'!AR$7,'Energy Prices'!$F$11:$CJ$11,0))/100000,"")</f>
        <v/>
      </c>
      <c r="AS93" s="536" t="str">
        <f>IFERROR(AS85*INDEX('Energy Prices'!$F$12:$CJ$17,MATCH('Data Input - Option 5'!$D93,'Energy Prices'!$C$12:$C$17,0),MATCH('Data Input - Option 5'!AS$7,'Energy Prices'!$F$11:$CJ$11,0))/100000,"")</f>
        <v/>
      </c>
      <c r="AT93" s="536" t="str">
        <f>IFERROR(AT85*INDEX('Energy Prices'!$F$12:$CJ$17,MATCH('Data Input - Option 5'!$D93,'Energy Prices'!$C$12:$C$17,0),MATCH('Data Input - Option 5'!AT$7,'Energy Prices'!$F$11:$CJ$11,0))/100000,"")</f>
        <v/>
      </c>
      <c r="AU93" s="536" t="str">
        <f>IFERROR(AU85*INDEX('Energy Prices'!$F$12:$CJ$17,MATCH('Data Input - Option 5'!$D93,'Energy Prices'!$C$12:$C$17,0),MATCH('Data Input - Option 5'!AU$7,'Energy Prices'!$F$11:$CJ$11,0))/100000,"")</f>
        <v/>
      </c>
      <c r="AV93" s="536" t="str">
        <f>IFERROR(AV85*INDEX('Energy Prices'!$F$12:$CJ$17,MATCH('Data Input - Option 5'!$D93,'Energy Prices'!$C$12:$C$17,0),MATCH('Data Input - Option 5'!AV$7,'Energy Prices'!$F$11:$CJ$11,0))/100000,"")</f>
        <v/>
      </c>
      <c r="AW93" s="536" t="str">
        <f>IFERROR(AW85*INDEX('Energy Prices'!$F$12:$CJ$17,MATCH('Data Input - Option 5'!$D93,'Energy Prices'!$C$12:$C$17,0),MATCH('Data Input - Option 5'!AW$7,'Energy Prices'!$F$11:$CJ$11,0))/100000,"")</f>
        <v/>
      </c>
      <c r="AX93" s="536" t="str">
        <f>IFERROR(AX85*INDEX('Energy Prices'!$F$12:$CJ$17,MATCH('Data Input - Option 5'!$D93,'Energy Prices'!$C$12:$C$17,0),MATCH('Data Input - Option 5'!AX$7,'Energy Prices'!$F$11:$CJ$11,0))/100000,"")</f>
        <v/>
      </c>
      <c r="AY93" s="536" t="str">
        <f>IFERROR(AY85*INDEX('Energy Prices'!$F$12:$CJ$17,MATCH('Data Input - Option 5'!$D93,'Energy Prices'!$C$12:$C$17,0),MATCH('Data Input - Option 5'!AY$7,'Energy Prices'!$F$11:$CJ$11,0))/100000,"")</f>
        <v/>
      </c>
      <c r="AZ93" s="536" t="str">
        <f>IFERROR(AZ85*INDEX('Energy Prices'!$F$12:$CJ$17,MATCH('Data Input - Option 5'!$D93,'Energy Prices'!$C$12:$C$17,0),MATCH('Data Input - Option 5'!AZ$7,'Energy Prices'!$F$11:$CJ$11,0))/100000,"")</f>
        <v/>
      </c>
      <c r="BA93" s="536" t="str">
        <f>IFERROR(BA85*INDEX('Energy Prices'!$F$12:$CJ$17,MATCH('Data Input - Option 5'!$D93,'Energy Prices'!$C$12:$C$17,0),MATCH('Data Input - Option 5'!BA$7,'Energy Prices'!$F$11:$CJ$11,0))/100000,"")</f>
        <v/>
      </c>
      <c r="BB93" s="536" t="str">
        <f>IFERROR(BB85*INDEX('Energy Prices'!$F$12:$CJ$17,MATCH('Data Input - Option 5'!$D93,'Energy Prices'!$C$12:$C$17,0),MATCH('Data Input - Option 5'!BB$7,'Energy Prices'!$F$11:$CJ$11,0))/100000,"")</f>
        <v/>
      </c>
      <c r="BC93" s="536" t="str">
        <f>IFERROR(BC85*INDEX('Energy Prices'!$F$12:$CJ$17,MATCH('Data Input - Option 5'!$D93,'Energy Prices'!$C$12:$C$17,0),MATCH('Data Input - Option 5'!BC$7,'Energy Prices'!$F$11:$CJ$11,0))/100000,"")</f>
        <v/>
      </c>
      <c r="BD93" s="536" t="str">
        <f>IFERROR(BD85*INDEX('Energy Prices'!$F$12:$CJ$17,MATCH('Data Input - Option 5'!$D93,'Energy Prices'!$C$12:$C$17,0),MATCH('Data Input - Option 5'!BD$7,'Energy Prices'!$F$11:$CJ$11,0))/100000,"")</f>
        <v/>
      </c>
      <c r="BE93" s="536" t="str">
        <f>IFERROR(BE85*INDEX('Energy Prices'!$F$12:$CJ$17,MATCH('Data Input - Option 5'!$D93,'Energy Prices'!$C$12:$C$17,0),MATCH('Data Input - Option 5'!BE$7,'Energy Prices'!$F$11:$CJ$11,0))/100000,"")</f>
        <v/>
      </c>
      <c r="BF93" s="536" t="str">
        <f>IFERROR(BF85*INDEX('Energy Prices'!$F$12:$CJ$17,MATCH('Data Input - Option 5'!$D93,'Energy Prices'!$C$12:$C$17,0),MATCH('Data Input - Option 5'!BF$7,'Energy Prices'!$F$11:$CJ$11,0))/100000,"")</f>
        <v/>
      </c>
      <c r="BG93" s="536" t="str">
        <f>IFERROR(BG85*INDEX('Energy Prices'!$F$12:$CJ$17,MATCH('Data Input - Option 5'!$D93,'Energy Prices'!$C$12:$C$17,0),MATCH('Data Input - Option 5'!BG$7,'Energy Prices'!$F$11:$CJ$11,0))/100000,"")</f>
        <v/>
      </c>
      <c r="BH93" s="536" t="str">
        <f>IFERROR(BH85*INDEX('Energy Prices'!$F$12:$CJ$17,MATCH('Data Input - Option 5'!$D93,'Energy Prices'!$C$12:$C$17,0),MATCH('Data Input - Option 5'!BH$7,'Energy Prices'!$F$11:$CJ$11,0))/100000,"")</f>
        <v/>
      </c>
      <c r="BI93" s="536" t="str">
        <f>IFERROR(BI85*INDEX('Energy Prices'!$F$12:$CJ$17,MATCH('Data Input - Option 5'!$D93,'Energy Prices'!$C$12:$C$17,0),MATCH('Data Input - Option 5'!BI$7,'Energy Prices'!$F$11:$CJ$11,0))/100000,"")</f>
        <v/>
      </c>
      <c r="BJ93" s="536" t="str">
        <f>IFERROR(BJ85*INDEX('Energy Prices'!$F$12:$CJ$17,MATCH('Data Input - Option 5'!$D93,'Energy Prices'!$C$12:$C$17,0),MATCH('Data Input - Option 5'!BJ$7,'Energy Prices'!$F$11:$CJ$11,0))/100000,"")</f>
        <v/>
      </c>
      <c r="BK93" s="536" t="str">
        <f>IFERROR(BK85*INDEX('Energy Prices'!$F$12:$CJ$17,MATCH('Data Input - Option 5'!$D93,'Energy Prices'!$C$12:$C$17,0),MATCH('Data Input - Option 5'!BK$7,'Energy Prices'!$F$11:$CJ$11,0))/100000,"")</f>
        <v/>
      </c>
      <c r="BL93" s="536" t="str">
        <f>IFERROR(BL85*INDEX('Energy Prices'!$F$12:$CJ$17,MATCH('Data Input - Option 5'!$D93,'Energy Prices'!$C$12:$C$17,0),MATCH('Data Input - Option 5'!BL$7,'Energy Prices'!$F$11:$CJ$11,0))/100000,"")</f>
        <v/>
      </c>
      <c r="BM93" s="536" t="str">
        <f>IFERROR(BM85*INDEX('Energy Prices'!$F$12:$CJ$17,MATCH('Data Input - Option 5'!$D93,'Energy Prices'!$C$12:$C$17,0),MATCH('Data Input - Option 5'!BM$7,'Energy Prices'!$F$11:$CJ$11,0))/100000,"")</f>
        <v/>
      </c>
      <c r="BN93" s="536" t="str">
        <f>IFERROR(BN85*INDEX('Energy Prices'!$F$12:$CJ$17,MATCH('Data Input - Option 5'!$D93,'Energy Prices'!$C$12:$C$17,0),MATCH('Data Input - Option 5'!BN$7,'Energy Prices'!$F$11:$CJ$11,0))/100000,"")</f>
        <v/>
      </c>
      <c r="BO93" s="536" t="str">
        <f>IFERROR(BO85*INDEX('Energy Prices'!$F$12:$CJ$17,MATCH('Data Input - Option 5'!$D93,'Energy Prices'!$C$12:$C$17,0),MATCH('Data Input - Option 5'!BO$7,'Energy Prices'!$F$11:$CJ$11,0))/100000,"")</f>
        <v/>
      </c>
      <c r="BP93" s="536" t="str">
        <f>IFERROR(BP85*INDEX('Energy Prices'!$F$12:$CJ$17,MATCH('Data Input - Option 5'!$D93,'Energy Prices'!$C$12:$C$17,0),MATCH('Data Input - Option 5'!BP$7,'Energy Prices'!$F$11:$CJ$11,0))/100000,"")</f>
        <v/>
      </c>
      <c r="BQ93" s="536" t="str">
        <f>IFERROR(BQ85*INDEX('Energy Prices'!$F$12:$CJ$17,MATCH('Data Input - Option 5'!$D93,'Energy Prices'!$C$12:$C$17,0),MATCH('Data Input - Option 5'!BQ$7,'Energy Prices'!$F$11:$CJ$11,0))/100000,"")</f>
        <v/>
      </c>
      <c r="BR93" s="536" t="str">
        <f>IFERROR(BR85*INDEX('Energy Prices'!$F$12:$CJ$17,MATCH('Data Input - Option 5'!$D93,'Energy Prices'!$C$12:$C$17,0),MATCH('Data Input - Option 5'!BR$7,'Energy Prices'!$F$11:$CJ$11,0))/100000,"")</f>
        <v/>
      </c>
      <c r="BS93" s="536" t="str">
        <f>IFERROR(BS85*INDEX('Energy Prices'!$F$12:$CJ$17,MATCH('Data Input - Option 5'!$D93,'Energy Prices'!$C$12:$C$17,0),MATCH('Data Input - Option 5'!BS$7,'Energy Prices'!$F$11:$CJ$11,0))/100000,"")</f>
        <v/>
      </c>
      <c r="BT93" s="536" t="str">
        <f>IFERROR(BT85*INDEX('Energy Prices'!$F$12:$CJ$17,MATCH('Data Input - Option 5'!$D93,'Energy Prices'!$C$12:$C$17,0),MATCH('Data Input - Option 5'!BT$7,'Energy Prices'!$F$11:$CJ$11,0))/100000,"")</f>
        <v/>
      </c>
      <c r="BU93" s="536" t="str">
        <f>IFERROR(BU85*INDEX('Energy Prices'!$F$12:$CJ$17,MATCH('Data Input - Option 5'!$D93,'Energy Prices'!$C$12:$C$17,0),MATCH('Data Input - Option 5'!BU$7,'Energy Prices'!$F$11:$CJ$11,0))/100000,"")</f>
        <v/>
      </c>
      <c r="BV93" s="536" t="str">
        <f>IFERROR(BV85*INDEX('Energy Prices'!$F$12:$CJ$17,MATCH('Data Input - Option 5'!$D93,'Energy Prices'!$C$12:$C$17,0),MATCH('Data Input - Option 5'!BV$7,'Energy Prices'!$F$11:$CJ$11,0))/100000,"")</f>
        <v/>
      </c>
      <c r="BW93" s="536" t="str">
        <f>IFERROR(BW85*INDEX('Energy Prices'!$F$12:$CJ$17,MATCH('Data Input - Option 5'!$D93,'Energy Prices'!$C$12:$C$17,0),MATCH('Data Input - Option 5'!BW$7,'Energy Prices'!$F$11:$CJ$11,0))/100000,"")</f>
        <v/>
      </c>
      <c r="BX93" s="536" t="str">
        <f>IFERROR(BX85*INDEX('Energy Prices'!$F$12:$CJ$17,MATCH('Data Input - Option 5'!$D93,'Energy Prices'!$C$12:$C$17,0),MATCH('Data Input - Option 5'!BX$7,'Energy Prices'!$F$11:$CJ$11,0))/100000,"")</f>
        <v/>
      </c>
      <c r="BY93" s="536" t="str">
        <f>IFERROR(BY85*INDEX('Energy Prices'!$F$12:$CJ$17,MATCH('Data Input - Option 5'!$D93,'Energy Prices'!$C$12:$C$17,0),MATCH('Data Input - Option 5'!BY$7,'Energy Prices'!$F$11:$CJ$11,0))/100000,"")</f>
        <v/>
      </c>
      <c r="BZ93" s="536" t="str">
        <f>IFERROR(BZ85*INDEX('Energy Prices'!$F$12:$CJ$17,MATCH('Data Input - Option 5'!$D93,'Energy Prices'!$C$12:$C$17,0),MATCH('Data Input - Option 5'!BZ$7,'Energy Prices'!$F$11:$CJ$11,0))/100000,"")</f>
        <v/>
      </c>
      <c r="CA93" s="536" t="str">
        <f>IFERROR(CA85*INDEX('Energy Prices'!$F$12:$CJ$17,MATCH('Data Input - Option 5'!$D93,'Energy Prices'!$C$12:$C$17,0),MATCH('Data Input - Option 5'!CA$7,'Energy Prices'!$F$11:$CJ$11,0))/100000,"")</f>
        <v/>
      </c>
      <c r="CB93" s="536" t="str">
        <f>IFERROR(CB85*INDEX('Energy Prices'!$F$12:$CJ$17,MATCH('Data Input - Option 5'!$D93,'Energy Prices'!$C$12:$C$17,0),MATCH('Data Input - Option 5'!CB$7,'Energy Prices'!$F$11:$CJ$11,0))/100000,"")</f>
        <v/>
      </c>
      <c r="CC93" s="536" t="str">
        <f>IFERROR(CC85*INDEX('Energy Prices'!$F$12:$CJ$17,MATCH('Data Input - Option 5'!$D93,'Energy Prices'!$C$12:$C$17,0),MATCH('Data Input - Option 5'!CC$7,'Energy Prices'!$F$11:$CJ$11,0))/100000,"")</f>
        <v/>
      </c>
      <c r="CD93" s="536" t="str">
        <f>IFERROR(CD85*INDEX('Energy Prices'!$F$12:$CJ$17,MATCH('Data Input - Option 5'!$D93,'Energy Prices'!$C$12:$C$17,0),MATCH('Data Input - Option 5'!CD$7,'Energy Prices'!$F$11:$CJ$11,0))/100000,"")</f>
        <v/>
      </c>
      <c r="CE93" s="536" t="str">
        <f>IFERROR(CE85*INDEX('Energy Prices'!$F$12:$CJ$17,MATCH('Data Input - Option 5'!$D93,'Energy Prices'!$C$12:$C$17,0),MATCH('Data Input - Option 5'!CE$7,'Energy Prices'!$F$11:$CJ$11,0))/100000,"")</f>
        <v/>
      </c>
      <c r="CF93" s="536" t="str">
        <f>IFERROR(CF85*INDEX('Energy Prices'!$F$12:$CJ$17,MATCH('Data Input - Option 5'!$D93,'Energy Prices'!$C$12:$C$17,0),MATCH('Data Input - Option 5'!CF$7,'Energy Prices'!$F$11:$CJ$11,0))/100000,"")</f>
        <v/>
      </c>
      <c r="CG93" s="536" t="str">
        <f>IFERROR(CG85*INDEX('Energy Prices'!$F$12:$CJ$17,MATCH('Data Input - Option 5'!$D93,'Energy Prices'!$C$12:$C$17,0),MATCH('Data Input - Option 5'!CG$7,'Energy Prices'!$F$11:$CJ$11,0))/100000,"")</f>
        <v/>
      </c>
      <c r="CH93" s="536" t="str">
        <f>IFERROR(CH85*INDEX('Energy Prices'!$F$12:$CJ$17,MATCH('Data Input - Option 5'!$D93,'Energy Prices'!$C$12:$C$17,0),MATCH('Data Input - Option 5'!CH$7,'Energy Prices'!$F$11:$CJ$11,0))/100000,"")</f>
        <v/>
      </c>
      <c r="CI93" s="536" t="str">
        <f>IFERROR(CI85*INDEX('Energy Prices'!$F$12:$CJ$17,MATCH('Data Input - Option 5'!$D93,'Energy Prices'!$C$12:$C$17,0),MATCH('Data Input - Option 5'!CI$7,'Energy Prices'!$F$11:$CJ$11,0))/100000,"")</f>
        <v/>
      </c>
      <c r="CJ93" s="536" t="str">
        <f>IFERROR(CJ85*INDEX('Energy Prices'!$F$12:$CJ$17,MATCH('Data Input - Option 5'!$D93,'Energy Prices'!$C$12:$C$17,0),MATCH('Data Input - Option 5'!CJ$7,'Energy Prices'!$F$11:$CJ$11,0))/100000,"")</f>
        <v/>
      </c>
      <c r="CK93" s="536" t="str">
        <f>IFERROR(CK85*INDEX('Energy Prices'!$F$12:$CJ$17,MATCH('Data Input - Option 5'!$D93,'Energy Prices'!$C$12:$C$17,0),MATCH('Data Input - Option 5'!CK$7,'Energy Prices'!$F$11:$CJ$11,0))/100000,"")</f>
        <v/>
      </c>
      <c r="CL93" s="536" t="str">
        <f>IFERROR(CL85*INDEX('Energy Prices'!$F$12:$CJ$17,MATCH('Data Input - Option 5'!$D93,'Energy Prices'!$C$12:$C$17,0),MATCH('Data Input - Option 5'!CL$7,'Energy Prices'!$F$11:$CJ$11,0))/100000,"")</f>
        <v/>
      </c>
      <c r="CM93" s="536" t="str">
        <f>IFERROR(CM85*INDEX('Energy Prices'!$F$12:$CJ$17,MATCH('Data Input - Option 5'!$D93,'Energy Prices'!$C$12:$C$17,0),MATCH('Data Input - Option 5'!CM$7,'Energy Prices'!$F$11:$CJ$11,0))/100000,"")</f>
        <v/>
      </c>
      <c r="CN93" s="536" t="str">
        <f>IFERROR(CN85*INDEX('Energy Prices'!$F$12:$CJ$17,MATCH('Data Input - Option 5'!$D93,'Energy Prices'!$C$12:$C$17,0),MATCH('Data Input - Option 5'!CN$7,'Energy Prices'!$F$11:$CJ$11,0))/100000,"")</f>
        <v/>
      </c>
      <c r="CO93" s="536" t="str">
        <f>IFERROR(CO85*INDEX('Energy Prices'!$F$12:$CJ$17,MATCH('Data Input - Option 5'!$D93,'Energy Prices'!$C$12:$C$17,0),MATCH('Data Input - Option 5'!CO$7,'Energy Prices'!$F$11:$CJ$11,0))/100000,"")</f>
        <v/>
      </c>
      <c r="CP93" s="536" t="str">
        <f>IFERROR(CP85*INDEX('Energy Prices'!$F$12:$CJ$17,MATCH('Data Input - Option 5'!$D93,'Energy Prices'!$C$12:$C$17,0),MATCH('Data Input - Option 5'!CP$7,'Energy Prices'!$F$11:$CJ$11,0))/100000,"")</f>
        <v/>
      </c>
      <c r="CQ93" s="536" t="str">
        <f>IFERROR(CQ85*INDEX('Energy Prices'!$F$12:$CJ$17,MATCH('Data Input - Option 5'!$D93,'Energy Prices'!$C$12:$C$17,0),MATCH('Data Input - Option 5'!CQ$7,'Energy Prices'!$F$11:$CJ$11,0))/100000,"")</f>
        <v/>
      </c>
      <c r="CR93" s="536" t="str">
        <f>IFERROR(CR85*INDEX('Energy Prices'!$F$12:$CJ$17,MATCH('Data Input - Option 5'!$D93,'Energy Prices'!$C$12:$C$17,0),MATCH('Data Input - Option 5'!CR$7,'Energy Prices'!$F$11:$CJ$11,0))/100000,"")</f>
        <v/>
      </c>
      <c r="CS93" s="536" t="str">
        <f>IFERROR(CS85*INDEX('Energy Prices'!$F$12:$CJ$17,MATCH('Data Input - Option 5'!$D93,'Energy Prices'!$C$12:$C$17,0),MATCH('Data Input - Option 5'!CS$7,'Energy Prices'!$F$11:$CJ$11,0))/100000,"")</f>
        <v/>
      </c>
      <c r="CT93" s="536" t="str">
        <f>IFERROR(CT85*INDEX('Energy Prices'!$F$12:$CJ$17,MATCH('Data Input - Option 5'!$D93,'Energy Prices'!$C$12:$C$17,0),MATCH('Data Input - Option 5'!CT$7,'Energy Prices'!$F$11:$CJ$11,0))/100000,"")</f>
        <v/>
      </c>
      <c r="CU93" s="536" t="str">
        <f>IFERROR(CU85*INDEX('Energy Prices'!$F$12:$CJ$17,MATCH('Data Input - Option 5'!$D93,'Energy Prices'!$C$12:$C$17,0),MATCH('Data Input - Option 5'!CU$7,'Energy Prices'!$F$11:$CJ$11,0))/100000,"")</f>
        <v/>
      </c>
      <c r="CV93" s="536" t="str">
        <f>IFERROR(CV85*INDEX('Energy Prices'!$F$12:$CJ$17,MATCH('Data Input - Option 5'!$D93,'Energy Prices'!$C$12:$C$17,0),MATCH('Data Input - Option 5'!CV$7,'Energy Prices'!$F$11:$CJ$11,0))/100000,"")</f>
        <v/>
      </c>
      <c r="CW93" s="536" t="str">
        <f>IFERROR(CW85*INDEX('Energy Prices'!$F$12:$CJ$17,MATCH('Data Input - Option 5'!$D93,'Energy Prices'!$C$12:$C$17,0),MATCH('Data Input - Option 5'!CW$7,'Energy Prices'!$F$11:$CJ$11,0))/100000,"")</f>
        <v/>
      </c>
      <c r="CX93" s="536" t="str">
        <f>IFERROR(CX85*INDEX('Energy Prices'!$F$12:$CJ$17,MATCH('Data Input - Option 5'!$D93,'Energy Prices'!$C$12:$C$17,0),MATCH('Data Input - Option 5'!CX$7,'Energy Prices'!$F$11:$CJ$11,0))/100000,"")</f>
        <v/>
      </c>
      <c r="CY93" s="536" t="str">
        <f>IFERROR(CY85*INDEX('Energy Prices'!$F$12:$CJ$17,MATCH('Data Input - Option 5'!$D93,'Energy Prices'!$C$12:$C$17,0),MATCH('Data Input - Option 5'!CY$7,'Energy Prices'!$F$11:$CJ$11,0))/100000,"")</f>
        <v/>
      </c>
      <c r="CZ93" s="536" t="str">
        <f>IFERROR(CZ85*INDEX('Energy Prices'!$F$12:$CJ$17,MATCH('Data Input - Option 5'!$D93,'Energy Prices'!$C$12:$C$17,0),MATCH('Data Input - Option 5'!CZ$7,'Energy Prices'!$F$11:$CJ$11,0))/100000,"")</f>
        <v/>
      </c>
      <c r="DA93" s="536" t="str">
        <f>IFERROR(DA85*INDEX('Energy Prices'!$F$12:$CJ$17,MATCH('Data Input - Option 5'!$D93,'Energy Prices'!$C$12:$C$17,0),MATCH('Data Input - Option 5'!DA$7,'Energy Prices'!$F$11:$CJ$11,0))/100000,"")</f>
        <v/>
      </c>
      <c r="DB93" s="536" t="str">
        <f>IFERROR(DB85*INDEX('Energy Prices'!$F$12:$CJ$17,MATCH('Data Input - Option 5'!$D93,'Energy Prices'!$C$12:$C$17,0),MATCH('Data Input - Option 5'!DB$7,'Energy Prices'!$F$11:$CJ$11,0))/100000,"")</f>
        <v/>
      </c>
      <c r="DC93" s="536" t="str">
        <f>IFERROR(DC85*INDEX('Energy Prices'!$F$12:$CJ$17,MATCH('Data Input - Option 5'!$D93,'Energy Prices'!$C$12:$C$17,0),MATCH('Data Input - Option 5'!DC$7,'Energy Prices'!$F$11:$CJ$11,0))/100000,"")</f>
        <v/>
      </c>
      <c r="DD93" s="225"/>
      <c r="DE93" s="220"/>
    </row>
    <row r="94" spans="2:109" x14ac:dyDescent="0.25">
      <c r="B94" s="217"/>
      <c r="C94" s="263"/>
      <c r="D94" s="226" t="str">
        <f t="shared" si="6"/>
        <v>Coal</v>
      </c>
      <c r="E94" s="219" t="s">
        <v>1117</v>
      </c>
      <c r="F94" s="276" t="s">
        <v>571</v>
      </c>
      <c r="G94" s="276"/>
      <c r="H94" s="536" t="str">
        <f>IFERROR(H86*INDEX('Energy Prices'!$F$12:$CJ$17,MATCH('Data Input - Option 5'!$D94,'Energy Prices'!$C$12:$C$17,0),MATCH('Data Input - Option 5'!H$7,'Energy Prices'!$F$11:$CJ$11,0))/100000,"")</f>
        <v/>
      </c>
      <c r="I94" s="536" t="str">
        <f>IFERROR(I86*INDEX('Energy Prices'!$F$12:$CJ$17,MATCH('Data Input - Option 5'!$D94,'Energy Prices'!$C$12:$C$17,0),MATCH('Data Input - Option 5'!I$7,'Energy Prices'!$F$11:$CJ$11,0))/100000,"")</f>
        <v/>
      </c>
      <c r="J94" s="536" t="str">
        <f>IFERROR(J86*INDEX('Energy Prices'!$F$12:$CJ$17,MATCH('Data Input - Option 5'!$D94,'Energy Prices'!$C$12:$C$17,0),MATCH('Data Input - Option 5'!J$7,'Energy Prices'!$F$11:$CJ$11,0))/100000,"")</f>
        <v/>
      </c>
      <c r="K94" s="536" t="str">
        <f>IFERROR(K86*INDEX('Energy Prices'!$F$12:$CJ$17,MATCH('Data Input - Option 5'!$D94,'Energy Prices'!$C$12:$C$17,0),MATCH('Data Input - Option 5'!K$7,'Energy Prices'!$F$11:$CJ$11,0))/100000,"")</f>
        <v/>
      </c>
      <c r="L94" s="536" t="str">
        <f>IFERROR(L86*INDEX('Energy Prices'!$F$12:$CJ$17,MATCH('Data Input - Option 5'!$D94,'Energy Prices'!$C$12:$C$17,0),MATCH('Data Input - Option 5'!L$7,'Energy Prices'!$F$11:$CJ$11,0))/100000,"")</f>
        <v/>
      </c>
      <c r="M94" s="536" t="str">
        <f>IFERROR(M86*INDEX('Energy Prices'!$F$12:$CJ$17,MATCH('Data Input - Option 5'!$D94,'Energy Prices'!$C$12:$C$17,0),MATCH('Data Input - Option 5'!M$7,'Energy Prices'!$F$11:$CJ$11,0))/100000,"")</f>
        <v/>
      </c>
      <c r="N94" s="536" t="str">
        <f>IFERROR(N86*INDEX('Energy Prices'!$F$12:$CJ$17,MATCH('Data Input - Option 5'!$D94,'Energy Prices'!$C$12:$C$17,0),MATCH('Data Input - Option 5'!N$7,'Energy Prices'!$F$11:$CJ$11,0))/100000,"")</f>
        <v/>
      </c>
      <c r="O94" s="536" t="str">
        <f>IFERROR(O86*INDEX('Energy Prices'!$F$12:$CJ$17,MATCH('Data Input - Option 5'!$D94,'Energy Prices'!$C$12:$C$17,0),MATCH('Data Input - Option 5'!O$7,'Energy Prices'!$F$11:$CJ$11,0))/100000,"")</f>
        <v/>
      </c>
      <c r="P94" s="536" t="str">
        <f>IFERROR(P86*INDEX('Energy Prices'!$F$12:$CJ$17,MATCH('Data Input - Option 5'!$D94,'Energy Prices'!$C$12:$C$17,0),MATCH('Data Input - Option 5'!P$7,'Energy Prices'!$F$11:$CJ$11,0))/100000,"")</f>
        <v/>
      </c>
      <c r="Q94" s="536" t="str">
        <f>IFERROR(Q86*INDEX('Energy Prices'!$F$12:$CJ$17,MATCH('Data Input - Option 5'!$D94,'Energy Prices'!$C$12:$C$17,0),MATCH('Data Input - Option 5'!Q$7,'Energy Prices'!$F$11:$CJ$11,0))/100000,"")</f>
        <v/>
      </c>
      <c r="R94" s="536" t="str">
        <f>IFERROR(R86*INDEX('Energy Prices'!$F$12:$CJ$17,MATCH('Data Input - Option 5'!$D94,'Energy Prices'!$C$12:$C$17,0),MATCH('Data Input - Option 5'!R$7,'Energy Prices'!$F$11:$CJ$11,0))/100000,"")</f>
        <v/>
      </c>
      <c r="S94" s="536" t="str">
        <f>IFERROR(S86*INDEX('Energy Prices'!$F$12:$CJ$17,MATCH('Data Input - Option 5'!$D94,'Energy Prices'!$C$12:$C$17,0),MATCH('Data Input - Option 5'!S$7,'Energy Prices'!$F$11:$CJ$11,0))/100000,"")</f>
        <v/>
      </c>
      <c r="T94" s="536" t="str">
        <f>IFERROR(T86*INDEX('Energy Prices'!$F$12:$CJ$17,MATCH('Data Input - Option 5'!$D94,'Energy Prices'!$C$12:$C$17,0),MATCH('Data Input - Option 5'!T$7,'Energy Prices'!$F$11:$CJ$11,0))/100000,"")</f>
        <v/>
      </c>
      <c r="U94" s="536" t="str">
        <f>IFERROR(U86*INDEX('Energy Prices'!$F$12:$CJ$17,MATCH('Data Input - Option 5'!$D94,'Energy Prices'!$C$12:$C$17,0),MATCH('Data Input - Option 5'!U$7,'Energy Prices'!$F$11:$CJ$11,0))/100000,"")</f>
        <v/>
      </c>
      <c r="V94" s="536" t="str">
        <f>IFERROR(V86*INDEX('Energy Prices'!$F$12:$CJ$17,MATCH('Data Input - Option 5'!$D94,'Energy Prices'!$C$12:$C$17,0),MATCH('Data Input - Option 5'!V$7,'Energy Prices'!$F$11:$CJ$11,0))/100000,"")</f>
        <v/>
      </c>
      <c r="W94" s="536" t="str">
        <f>IFERROR(W86*INDEX('Energy Prices'!$F$12:$CJ$17,MATCH('Data Input - Option 5'!$D94,'Energy Prices'!$C$12:$C$17,0),MATCH('Data Input - Option 5'!W$7,'Energy Prices'!$F$11:$CJ$11,0))/100000,"")</f>
        <v/>
      </c>
      <c r="X94" s="536" t="str">
        <f>IFERROR(X86*INDEX('Energy Prices'!$F$12:$CJ$17,MATCH('Data Input - Option 5'!$D94,'Energy Prices'!$C$12:$C$17,0),MATCH('Data Input - Option 5'!X$7,'Energy Prices'!$F$11:$CJ$11,0))/100000,"")</f>
        <v/>
      </c>
      <c r="Y94" s="536" t="str">
        <f>IFERROR(Y86*INDEX('Energy Prices'!$F$12:$CJ$17,MATCH('Data Input - Option 5'!$D94,'Energy Prices'!$C$12:$C$17,0),MATCH('Data Input - Option 5'!Y$7,'Energy Prices'!$F$11:$CJ$11,0))/100000,"")</f>
        <v/>
      </c>
      <c r="Z94" s="536" t="str">
        <f>IFERROR(Z86*INDEX('Energy Prices'!$F$12:$CJ$17,MATCH('Data Input - Option 5'!$D94,'Energy Prices'!$C$12:$C$17,0),MATCH('Data Input - Option 5'!Z$7,'Energy Prices'!$F$11:$CJ$11,0))/100000,"")</f>
        <v/>
      </c>
      <c r="AA94" s="536" t="str">
        <f>IFERROR(AA86*INDEX('Energy Prices'!$F$12:$CJ$17,MATCH('Data Input - Option 5'!$D94,'Energy Prices'!$C$12:$C$17,0),MATCH('Data Input - Option 5'!AA$7,'Energy Prices'!$F$11:$CJ$11,0))/100000,"")</f>
        <v/>
      </c>
      <c r="AB94" s="536" t="str">
        <f>IFERROR(AB86*INDEX('Energy Prices'!$F$12:$CJ$17,MATCH('Data Input - Option 5'!$D94,'Energy Prices'!$C$12:$C$17,0),MATCH('Data Input - Option 5'!AB$7,'Energy Prices'!$F$11:$CJ$11,0))/100000,"")</f>
        <v/>
      </c>
      <c r="AC94" s="536" t="str">
        <f>IFERROR(AC86*INDEX('Energy Prices'!$F$12:$CJ$17,MATCH('Data Input - Option 5'!$D94,'Energy Prices'!$C$12:$C$17,0),MATCH('Data Input - Option 5'!AC$7,'Energy Prices'!$F$11:$CJ$11,0))/100000,"")</f>
        <v/>
      </c>
      <c r="AD94" s="536" t="str">
        <f>IFERROR(AD86*INDEX('Energy Prices'!$F$12:$CJ$17,MATCH('Data Input - Option 5'!$D94,'Energy Prices'!$C$12:$C$17,0),MATCH('Data Input - Option 5'!AD$7,'Energy Prices'!$F$11:$CJ$11,0))/100000,"")</f>
        <v/>
      </c>
      <c r="AE94" s="536" t="str">
        <f>IFERROR(AE86*INDEX('Energy Prices'!$F$12:$CJ$17,MATCH('Data Input - Option 5'!$D94,'Energy Prices'!$C$12:$C$17,0),MATCH('Data Input - Option 5'!AE$7,'Energy Prices'!$F$11:$CJ$11,0))/100000,"")</f>
        <v/>
      </c>
      <c r="AF94" s="536" t="str">
        <f>IFERROR(AF86*INDEX('Energy Prices'!$F$12:$CJ$17,MATCH('Data Input - Option 5'!$D94,'Energy Prices'!$C$12:$C$17,0),MATCH('Data Input - Option 5'!AF$7,'Energy Prices'!$F$11:$CJ$11,0))/100000,"")</f>
        <v/>
      </c>
      <c r="AG94" s="536" t="str">
        <f>IFERROR(AG86*INDEX('Energy Prices'!$F$12:$CJ$17,MATCH('Data Input - Option 5'!$D94,'Energy Prices'!$C$12:$C$17,0),MATCH('Data Input - Option 5'!AG$7,'Energy Prices'!$F$11:$CJ$11,0))/100000,"")</f>
        <v/>
      </c>
      <c r="AH94" s="536" t="str">
        <f>IFERROR(AH86*INDEX('Energy Prices'!$F$12:$CJ$17,MATCH('Data Input - Option 5'!$D94,'Energy Prices'!$C$12:$C$17,0),MATCH('Data Input - Option 5'!AH$7,'Energy Prices'!$F$11:$CJ$11,0))/100000,"")</f>
        <v/>
      </c>
      <c r="AI94" s="536" t="str">
        <f>IFERROR(AI86*INDEX('Energy Prices'!$F$12:$CJ$17,MATCH('Data Input - Option 5'!$D94,'Energy Prices'!$C$12:$C$17,0),MATCH('Data Input - Option 5'!AI$7,'Energy Prices'!$F$11:$CJ$11,0))/100000,"")</f>
        <v/>
      </c>
      <c r="AJ94" s="536" t="str">
        <f>IFERROR(AJ86*INDEX('Energy Prices'!$F$12:$CJ$17,MATCH('Data Input - Option 5'!$D94,'Energy Prices'!$C$12:$C$17,0),MATCH('Data Input - Option 5'!AJ$7,'Energy Prices'!$F$11:$CJ$11,0))/100000,"")</f>
        <v/>
      </c>
      <c r="AK94" s="536" t="str">
        <f>IFERROR(AK86*INDEX('Energy Prices'!$F$12:$CJ$17,MATCH('Data Input - Option 5'!$D94,'Energy Prices'!$C$12:$C$17,0),MATCH('Data Input - Option 5'!AK$7,'Energy Prices'!$F$11:$CJ$11,0))/100000,"")</f>
        <v/>
      </c>
      <c r="AL94" s="536" t="str">
        <f>IFERROR(AL86*INDEX('Energy Prices'!$F$12:$CJ$17,MATCH('Data Input - Option 5'!$D94,'Energy Prices'!$C$12:$C$17,0),MATCH('Data Input - Option 5'!AL$7,'Energy Prices'!$F$11:$CJ$11,0))/100000,"")</f>
        <v/>
      </c>
      <c r="AM94" s="536" t="str">
        <f>IFERROR(AM86*INDEX('Energy Prices'!$F$12:$CJ$17,MATCH('Data Input - Option 5'!$D94,'Energy Prices'!$C$12:$C$17,0),MATCH('Data Input - Option 5'!AM$7,'Energy Prices'!$F$11:$CJ$11,0))/100000,"")</f>
        <v/>
      </c>
      <c r="AN94" s="536" t="str">
        <f>IFERROR(AN86*INDEX('Energy Prices'!$F$12:$CJ$17,MATCH('Data Input - Option 5'!$D94,'Energy Prices'!$C$12:$C$17,0),MATCH('Data Input - Option 5'!AN$7,'Energy Prices'!$F$11:$CJ$11,0))/100000,"")</f>
        <v/>
      </c>
      <c r="AO94" s="536" t="str">
        <f>IFERROR(AO86*INDEX('Energy Prices'!$F$12:$CJ$17,MATCH('Data Input - Option 5'!$D94,'Energy Prices'!$C$12:$C$17,0),MATCH('Data Input - Option 5'!AO$7,'Energy Prices'!$F$11:$CJ$11,0))/100000,"")</f>
        <v/>
      </c>
      <c r="AP94" s="536" t="str">
        <f>IFERROR(AP86*INDEX('Energy Prices'!$F$12:$CJ$17,MATCH('Data Input - Option 5'!$D94,'Energy Prices'!$C$12:$C$17,0),MATCH('Data Input - Option 5'!AP$7,'Energy Prices'!$F$11:$CJ$11,0))/100000,"")</f>
        <v/>
      </c>
      <c r="AQ94" s="536" t="str">
        <f>IFERROR(AQ86*INDEX('Energy Prices'!$F$12:$CJ$17,MATCH('Data Input - Option 5'!$D94,'Energy Prices'!$C$12:$C$17,0),MATCH('Data Input - Option 5'!AQ$7,'Energy Prices'!$F$11:$CJ$11,0))/100000,"")</f>
        <v/>
      </c>
      <c r="AR94" s="536" t="str">
        <f>IFERROR(AR86*INDEX('Energy Prices'!$F$12:$CJ$17,MATCH('Data Input - Option 5'!$D94,'Energy Prices'!$C$12:$C$17,0),MATCH('Data Input - Option 5'!AR$7,'Energy Prices'!$F$11:$CJ$11,0))/100000,"")</f>
        <v/>
      </c>
      <c r="AS94" s="536" t="str">
        <f>IFERROR(AS86*INDEX('Energy Prices'!$F$12:$CJ$17,MATCH('Data Input - Option 5'!$D94,'Energy Prices'!$C$12:$C$17,0),MATCH('Data Input - Option 5'!AS$7,'Energy Prices'!$F$11:$CJ$11,0))/100000,"")</f>
        <v/>
      </c>
      <c r="AT94" s="536" t="str">
        <f>IFERROR(AT86*INDEX('Energy Prices'!$F$12:$CJ$17,MATCH('Data Input - Option 5'!$D94,'Energy Prices'!$C$12:$C$17,0),MATCH('Data Input - Option 5'!AT$7,'Energy Prices'!$F$11:$CJ$11,0))/100000,"")</f>
        <v/>
      </c>
      <c r="AU94" s="536" t="str">
        <f>IFERROR(AU86*INDEX('Energy Prices'!$F$12:$CJ$17,MATCH('Data Input - Option 5'!$D94,'Energy Prices'!$C$12:$C$17,0),MATCH('Data Input - Option 5'!AU$7,'Energy Prices'!$F$11:$CJ$11,0))/100000,"")</f>
        <v/>
      </c>
      <c r="AV94" s="536" t="str">
        <f>IFERROR(AV86*INDEX('Energy Prices'!$F$12:$CJ$17,MATCH('Data Input - Option 5'!$D94,'Energy Prices'!$C$12:$C$17,0),MATCH('Data Input - Option 5'!AV$7,'Energy Prices'!$F$11:$CJ$11,0))/100000,"")</f>
        <v/>
      </c>
      <c r="AW94" s="536" t="str">
        <f>IFERROR(AW86*INDEX('Energy Prices'!$F$12:$CJ$17,MATCH('Data Input - Option 5'!$D94,'Energy Prices'!$C$12:$C$17,0),MATCH('Data Input - Option 5'!AW$7,'Energy Prices'!$F$11:$CJ$11,0))/100000,"")</f>
        <v/>
      </c>
      <c r="AX94" s="536" t="str">
        <f>IFERROR(AX86*INDEX('Energy Prices'!$F$12:$CJ$17,MATCH('Data Input - Option 5'!$D94,'Energy Prices'!$C$12:$C$17,0),MATCH('Data Input - Option 5'!AX$7,'Energy Prices'!$F$11:$CJ$11,0))/100000,"")</f>
        <v/>
      </c>
      <c r="AY94" s="536" t="str">
        <f>IFERROR(AY86*INDEX('Energy Prices'!$F$12:$CJ$17,MATCH('Data Input - Option 5'!$D94,'Energy Prices'!$C$12:$C$17,0),MATCH('Data Input - Option 5'!AY$7,'Energy Prices'!$F$11:$CJ$11,0))/100000,"")</f>
        <v/>
      </c>
      <c r="AZ94" s="536" t="str">
        <f>IFERROR(AZ86*INDEX('Energy Prices'!$F$12:$CJ$17,MATCH('Data Input - Option 5'!$D94,'Energy Prices'!$C$12:$C$17,0),MATCH('Data Input - Option 5'!AZ$7,'Energy Prices'!$F$11:$CJ$11,0))/100000,"")</f>
        <v/>
      </c>
      <c r="BA94" s="536" t="str">
        <f>IFERROR(BA86*INDEX('Energy Prices'!$F$12:$CJ$17,MATCH('Data Input - Option 5'!$D94,'Energy Prices'!$C$12:$C$17,0),MATCH('Data Input - Option 5'!BA$7,'Energy Prices'!$F$11:$CJ$11,0))/100000,"")</f>
        <v/>
      </c>
      <c r="BB94" s="536" t="str">
        <f>IFERROR(BB86*INDEX('Energy Prices'!$F$12:$CJ$17,MATCH('Data Input - Option 5'!$D94,'Energy Prices'!$C$12:$C$17,0),MATCH('Data Input - Option 5'!BB$7,'Energy Prices'!$F$11:$CJ$11,0))/100000,"")</f>
        <v/>
      </c>
      <c r="BC94" s="536" t="str">
        <f>IFERROR(BC86*INDEX('Energy Prices'!$F$12:$CJ$17,MATCH('Data Input - Option 5'!$D94,'Energy Prices'!$C$12:$C$17,0),MATCH('Data Input - Option 5'!BC$7,'Energy Prices'!$F$11:$CJ$11,0))/100000,"")</f>
        <v/>
      </c>
      <c r="BD94" s="536" t="str">
        <f>IFERROR(BD86*INDEX('Energy Prices'!$F$12:$CJ$17,MATCH('Data Input - Option 5'!$D94,'Energy Prices'!$C$12:$C$17,0),MATCH('Data Input - Option 5'!BD$7,'Energy Prices'!$F$11:$CJ$11,0))/100000,"")</f>
        <v/>
      </c>
      <c r="BE94" s="536" t="str">
        <f>IFERROR(BE86*INDEX('Energy Prices'!$F$12:$CJ$17,MATCH('Data Input - Option 5'!$D94,'Energy Prices'!$C$12:$C$17,0),MATCH('Data Input - Option 5'!BE$7,'Energy Prices'!$F$11:$CJ$11,0))/100000,"")</f>
        <v/>
      </c>
      <c r="BF94" s="536" t="str">
        <f>IFERROR(BF86*INDEX('Energy Prices'!$F$12:$CJ$17,MATCH('Data Input - Option 5'!$D94,'Energy Prices'!$C$12:$C$17,0),MATCH('Data Input - Option 5'!BF$7,'Energy Prices'!$F$11:$CJ$11,0))/100000,"")</f>
        <v/>
      </c>
      <c r="BG94" s="536" t="str">
        <f>IFERROR(BG86*INDEX('Energy Prices'!$F$12:$CJ$17,MATCH('Data Input - Option 5'!$D94,'Energy Prices'!$C$12:$C$17,0),MATCH('Data Input - Option 5'!BG$7,'Energy Prices'!$F$11:$CJ$11,0))/100000,"")</f>
        <v/>
      </c>
      <c r="BH94" s="536" t="str">
        <f>IFERROR(BH86*INDEX('Energy Prices'!$F$12:$CJ$17,MATCH('Data Input - Option 5'!$D94,'Energy Prices'!$C$12:$C$17,0),MATCH('Data Input - Option 5'!BH$7,'Energy Prices'!$F$11:$CJ$11,0))/100000,"")</f>
        <v/>
      </c>
      <c r="BI94" s="536" t="str">
        <f>IFERROR(BI86*INDEX('Energy Prices'!$F$12:$CJ$17,MATCH('Data Input - Option 5'!$D94,'Energy Prices'!$C$12:$C$17,0),MATCH('Data Input - Option 5'!BI$7,'Energy Prices'!$F$11:$CJ$11,0))/100000,"")</f>
        <v/>
      </c>
      <c r="BJ94" s="536" t="str">
        <f>IFERROR(BJ86*INDEX('Energy Prices'!$F$12:$CJ$17,MATCH('Data Input - Option 5'!$D94,'Energy Prices'!$C$12:$C$17,0),MATCH('Data Input - Option 5'!BJ$7,'Energy Prices'!$F$11:$CJ$11,0))/100000,"")</f>
        <v/>
      </c>
      <c r="BK94" s="536" t="str">
        <f>IFERROR(BK86*INDEX('Energy Prices'!$F$12:$CJ$17,MATCH('Data Input - Option 5'!$D94,'Energy Prices'!$C$12:$C$17,0),MATCH('Data Input - Option 5'!BK$7,'Energy Prices'!$F$11:$CJ$11,0))/100000,"")</f>
        <v/>
      </c>
      <c r="BL94" s="536" t="str">
        <f>IFERROR(BL86*INDEX('Energy Prices'!$F$12:$CJ$17,MATCH('Data Input - Option 5'!$D94,'Energy Prices'!$C$12:$C$17,0),MATCH('Data Input - Option 5'!BL$7,'Energy Prices'!$F$11:$CJ$11,0))/100000,"")</f>
        <v/>
      </c>
      <c r="BM94" s="536" t="str">
        <f>IFERROR(BM86*INDEX('Energy Prices'!$F$12:$CJ$17,MATCH('Data Input - Option 5'!$D94,'Energy Prices'!$C$12:$C$17,0),MATCH('Data Input - Option 5'!BM$7,'Energy Prices'!$F$11:$CJ$11,0))/100000,"")</f>
        <v/>
      </c>
      <c r="BN94" s="536" t="str">
        <f>IFERROR(BN86*INDEX('Energy Prices'!$F$12:$CJ$17,MATCH('Data Input - Option 5'!$D94,'Energy Prices'!$C$12:$C$17,0),MATCH('Data Input - Option 5'!BN$7,'Energy Prices'!$F$11:$CJ$11,0))/100000,"")</f>
        <v/>
      </c>
      <c r="BO94" s="536" t="str">
        <f>IFERROR(BO86*INDEX('Energy Prices'!$F$12:$CJ$17,MATCH('Data Input - Option 5'!$D94,'Energy Prices'!$C$12:$C$17,0),MATCH('Data Input - Option 5'!BO$7,'Energy Prices'!$F$11:$CJ$11,0))/100000,"")</f>
        <v/>
      </c>
      <c r="BP94" s="536" t="str">
        <f>IFERROR(BP86*INDEX('Energy Prices'!$F$12:$CJ$17,MATCH('Data Input - Option 5'!$D94,'Energy Prices'!$C$12:$C$17,0),MATCH('Data Input - Option 5'!BP$7,'Energy Prices'!$F$11:$CJ$11,0))/100000,"")</f>
        <v/>
      </c>
      <c r="BQ94" s="536" t="str">
        <f>IFERROR(BQ86*INDEX('Energy Prices'!$F$12:$CJ$17,MATCH('Data Input - Option 5'!$D94,'Energy Prices'!$C$12:$C$17,0),MATCH('Data Input - Option 5'!BQ$7,'Energy Prices'!$F$11:$CJ$11,0))/100000,"")</f>
        <v/>
      </c>
      <c r="BR94" s="536" t="str">
        <f>IFERROR(BR86*INDEX('Energy Prices'!$F$12:$CJ$17,MATCH('Data Input - Option 5'!$D94,'Energy Prices'!$C$12:$C$17,0),MATCH('Data Input - Option 5'!BR$7,'Energy Prices'!$F$11:$CJ$11,0))/100000,"")</f>
        <v/>
      </c>
      <c r="BS94" s="536" t="str">
        <f>IFERROR(BS86*INDEX('Energy Prices'!$F$12:$CJ$17,MATCH('Data Input - Option 5'!$D94,'Energy Prices'!$C$12:$C$17,0),MATCH('Data Input - Option 5'!BS$7,'Energy Prices'!$F$11:$CJ$11,0))/100000,"")</f>
        <v/>
      </c>
      <c r="BT94" s="536" t="str">
        <f>IFERROR(BT86*INDEX('Energy Prices'!$F$12:$CJ$17,MATCH('Data Input - Option 5'!$D94,'Energy Prices'!$C$12:$C$17,0),MATCH('Data Input - Option 5'!BT$7,'Energy Prices'!$F$11:$CJ$11,0))/100000,"")</f>
        <v/>
      </c>
      <c r="BU94" s="536" t="str">
        <f>IFERROR(BU86*INDEX('Energy Prices'!$F$12:$CJ$17,MATCH('Data Input - Option 5'!$D94,'Energy Prices'!$C$12:$C$17,0),MATCH('Data Input - Option 5'!BU$7,'Energy Prices'!$F$11:$CJ$11,0))/100000,"")</f>
        <v/>
      </c>
      <c r="BV94" s="536" t="str">
        <f>IFERROR(BV86*INDEX('Energy Prices'!$F$12:$CJ$17,MATCH('Data Input - Option 5'!$D94,'Energy Prices'!$C$12:$C$17,0),MATCH('Data Input - Option 5'!BV$7,'Energy Prices'!$F$11:$CJ$11,0))/100000,"")</f>
        <v/>
      </c>
      <c r="BW94" s="536" t="str">
        <f>IFERROR(BW86*INDEX('Energy Prices'!$F$12:$CJ$17,MATCH('Data Input - Option 5'!$D94,'Energy Prices'!$C$12:$C$17,0),MATCH('Data Input - Option 5'!BW$7,'Energy Prices'!$F$11:$CJ$11,0))/100000,"")</f>
        <v/>
      </c>
      <c r="BX94" s="536" t="str">
        <f>IFERROR(BX86*INDEX('Energy Prices'!$F$12:$CJ$17,MATCH('Data Input - Option 5'!$D94,'Energy Prices'!$C$12:$C$17,0),MATCH('Data Input - Option 5'!BX$7,'Energy Prices'!$F$11:$CJ$11,0))/100000,"")</f>
        <v/>
      </c>
      <c r="BY94" s="536" t="str">
        <f>IFERROR(BY86*INDEX('Energy Prices'!$F$12:$CJ$17,MATCH('Data Input - Option 5'!$D94,'Energy Prices'!$C$12:$C$17,0),MATCH('Data Input - Option 5'!BY$7,'Energy Prices'!$F$11:$CJ$11,0))/100000,"")</f>
        <v/>
      </c>
      <c r="BZ94" s="536" t="str">
        <f>IFERROR(BZ86*INDEX('Energy Prices'!$F$12:$CJ$17,MATCH('Data Input - Option 5'!$D94,'Energy Prices'!$C$12:$C$17,0),MATCH('Data Input - Option 5'!BZ$7,'Energy Prices'!$F$11:$CJ$11,0))/100000,"")</f>
        <v/>
      </c>
      <c r="CA94" s="536" t="str">
        <f>IFERROR(CA86*INDEX('Energy Prices'!$F$12:$CJ$17,MATCH('Data Input - Option 5'!$D94,'Energy Prices'!$C$12:$C$17,0),MATCH('Data Input - Option 5'!CA$7,'Energy Prices'!$F$11:$CJ$11,0))/100000,"")</f>
        <v/>
      </c>
      <c r="CB94" s="536" t="str">
        <f>IFERROR(CB86*INDEX('Energy Prices'!$F$12:$CJ$17,MATCH('Data Input - Option 5'!$D94,'Energy Prices'!$C$12:$C$17,0),MATCH('Data Input - Option 5'!CB$7,'Energy Prices'!$F$11:$CJ$11,0))/100000,"")</f>
        <v/>
      </c>
      <c r="CC94" s="536" t="str">
        <f>IFERROR(CC86*INDEX('Energy Prices'!$F$12:$CJ$17,MATCH('Data Input - Option 5'!$D94,'Energy Prices'!$C$12:$C$17,0),MATCH('Data Input - Option 5'!CC$7,'Energy Prices'!$F$11:$CJ$11,0))/100000,"")</f>
        <v/>
      </c>
      <c r="CD94" s="536" t="str">
        <f>IFERROR(CD86*INDEX('Energy Prices'!$F$12:$CJ$17,MATCH('Data Input - Option 5'!$D94,'Energy Prices'!$C$12:$C$17,0),MATCH('Data Input - Option 5'!CD$7,'Energy Prices'!$F$11:$CJ$11,0))/100000,"")</f>
        <v/>
      </c>
      <c r="CE94" s="536" t="str">
        <f>IFERROR(CE86*INDEX('Energy Prices'!$F$12:$CJ$17,MATCH('Data Input - Option 5'!$D94,'Energy Prices'!$C$12:$C$17,0),MATCH('Data Input - Option 5'!CE$7,'Energy Prices'!$F$11:$CJ$11,0))/100000,"")</f>
        <v/>
      </c>
      <c r="CF94" s="536" t="str">
        <f>IFERROR(CF86*INDEX('Energy Prices'!$F$12:$CJ$17,MATCH('Data Input - Option 5'!$D94,'Energy Prices'!$C$12:$C$17,0),MATCH('Data Input - Option 5'!CF$7,'Energy Prices'!$F$11:$CJ$11,0))/100000,"")</f>
        <v/>
      </c>
      <c r="CG94" s="536" t="str">
        <f>IFERROR(CG86*INDEX('Energy Prices'!$F$12:$CJ$17,MATCH('Data Input - Option 5'!$D94,'Energy Prices'!$C$12:$C$17,0),MATCH('Data Input - Option 5'!CG$7,'Energy Prices'!$F$11:$CJ$11,0))/100000,"")</f>
        <v/>
      </c>
      <c r="CH94" s="536" t="str">
        <f>IFERROR(CH86*INDEX('Energy Prices'!$F$12:$CJ$17,MATCH('Data Input - Option 5'!$D94,'Energy Prices'!$C$12:$C$17,0),MATCH('Data Input - Option 5'!CH$7,'Energy Prices'!$F$11:$CJ$11,0))/100000,"")</f>
        <v/>
      </c>
      <c r="CI94" s="536" t="str">
        <f>IFERROR(CI86*INDEX('Energy Prices'!$F$12:$CJ$17,MATCH('Data Input - Option 5'!$D94,'Energy Prices'!$C$12:$C$17,0),MATCH('Data Input - Option 5'!CI$7,'Energy Prices'!$F$11:$CJ$11,0))/100000,"")</f>
        <v/>
      </c>
      <c r="CJ94" s="536" t="str">
        <f>IFERROR(CJ86*INDEX('Energy Prices'!$F$12:$CJ$17,MATCH('Data Input - Option 5'!$D94,'Energy Prices'!$C$12:$C$17,0),MATCH('Data Input - Option 5'!CJ$7,'Energy Prices'!$F$11:$CJ$11,0))/100000,"")</f>
        <v/>
      </c>
      <c r="CK94" s="536" t="str">
        <f>IFERROR(CK86*INDEX('Energy Prices'!$F$12:$CJ$17,MATCH('Data Input - Option 5'!$D94,'Energy Prices'!$C$12:$C$17,0),MATCH('Data Input - Option 5'!CK$7,'Energy Prices'!$F$11:$CJ$11,0))/100000,"")</f>
        <v/>
      </c>
      <c r="CL94" s="536" t="str">
        <f>IFERROR(CL86*INDEX('Energy Prices'!$F$12:$CJ$17,MATCH('Data Input - Option 5'!$D94,'Energy Prices'!$C$12:$C$17,0),MATCH('Data Input - Option 5'!CL$7,'Energy Prices'!$F$11:$CJ$11,0))/100000,"")</f>
        <v/>
      </c>
      <c r="CM94" s="536" t="str">
        <f>IFERROR(CM86*INDEX('Energy Prices'!$F$12:$CJ$17,MATCH('Data Input - Option 5'!$D94,'Energy Prices'!$C$12:$C$17,0),MATCH('Data Input - Option 5'!CM$7,'Energy Prices'!$F$11:$CJ$11,0))/100000,"")</f>
        <v/>
      </c>
      <c r="CN94" s="536" t="str">
        <f>IFERROR(CN86*INDEX('Energy Prices'!$F$12:$CJ$17,MATCH('Data Input - Option 5'!$D94,'Energy Prices'!$C$12:$C$17,0),MATCH('Data Input - Option 5'!CN$7,'Energy Prices'!$F$11:$CJ$11,0))/100000,"")</f>
        <v/>
      </c>
      <c r="CO94" s="536" t="str">
        <f>IFERROR(CO86*INDEX('Energy Prices'!$F$12:$CJ$17,MATCH('Data Input - Option 5'!$D94,'Energy Prices'!$C$12:$C$17,0),MATCH('Data Input - Option 5'!CO$7,'Energy Prices'!$F$11:$CJ$11,0))/100000,"")</f>
        <v/>
      </c>
      <c r="CP94" s="536" t="str">
        <f>IFERROR(CP86*INDEX('Energy Prices'!$F$12:$CJ$17,MATCH('Data Input - Option 5'!$D94,'Energy Prices'!$C$12:$C$17,0),MATCH('Data Input - Option 5'!CP$7,'Energy Prices'!$F$11:$CJ$11,0))/100000,"")</f>
        <v/>
      </c>
      <c r="CQ94" s="536" t="str">
        <f>IFERROR(CQ86*INDEX('Energy Prices'!$F$12:$CJ$17,MATCH('Data Input - Option 5'!$D94,'Energy Prices'!$C$12:$C$17,0),MATCH('Data Input - Option 5'!CQ$7,'Energy Prices'!$F$11:$CJ$11,0))/100000,"")</f>
        <v/>
      </c>
      <c r="CR94" s="536" t="str">
        <f>IFERROR(CR86*INDEX('Energy Prices'!$F$12:$CJ$17,MATCH('Data Input - Option 5'!$D94,'Energy Prices'!$C$12:$C$17,0),MATCH('Data Input - Option 5'!CR$7,'Energy Prices'!$F$11:$CJ$11,0))/100000,"")</f>
        <v/>
      </c>
      <c r="CS94" s="536" t="str">
        <f>IFERROR(CS86*INDEX('Energy Prices'!$F$12:$CJ$17,MATCH('Data Input - Option 5'!$D94,'Energy Prices'!$C$12:$C$17,0),MATCH('Data Input - Option 5'!CS$7,'Energy Prices'!$F$11:$CJ$11,0))/100000,"")</f>
        <v/>
      </c>
      <c r="CT94" s="536" t="str">
        <f>IFERROR(CT86*INDEX('Energy Prices'!$F$12:$CJ$17,MATCH('Data Input - Option 5'!$D94,'Energy Prices'!$C$12:$C$17,0),MATCH('Data Input - Option 5'!CT$7,'Energy Prices'!$F$11:$CJ$11,0))/100000,"")</f>
        <v/>
      </c>
      <c r="CU94" s="536" t="str">
        <f>IFERROR(CU86*INDEX('Energy Prices'!$F$12:$CJ$17,MATCH('Data Input - Option 5'!$D94,'Energy Prices'!$C$12:$C$17,0),MATCH('Data Input - Option 5'!CU$7,'Energy Prices'!$F$11:$CJ$11,0))/100000,"")</f>
        <v/>
      </c>
      <c r="CV94" s="536" t="str">
        <f>IFERROR(CV86*INDEX('Energy Prices'!$F$12:$CJ$17,MATCH('Data Input - Option 5'!$D94,'Energy Prices'!$C$12:$C$17,0),MATCH('Data Input - Option 5'!CV$7,'Energy Prices'!$F$11:$CJ$11,0))/100000,"")</f>
        <v/>
      </c>
      <c r="CW94" s="536" t="str">
        <f>IFERROR(CW86*INDEX('Energy Prices'!$F$12:$CJ$17,MATCH('Data Input - Option 5'!$D94,'Energy Prices'!$C$12:$C$17,0),MATCH('Data Input - Option 5'!CW$7,'Energy Prices'!$F$11:$CJ$11,0))/100000,"")</f>
        <v/>
      </c>
      <c r="CX94" s="536" t="str">
        <f>IFERROR(CX86*INDEX('Energy Prices'!$F$12:$CJ$17,MATCH('Data Input - Option 5'!$D94,'Energy Prices'!$C$12:$C$17,0),MATCH('Data Input - Option 5'!CX$7,'Energy Prices'!$F$11:$CJ$11,0))/100000,"")</f>
        <v/>
      </c>
      <c r="CY94" s="536" t="str">
        <f>IFERROR(CY86*INDEX('Energy Prices'!$F$12:$CJ$17,MATCH('Data Input - Option 5'!$D94,'Energy Prices'!$C$12:$C$17,0),MATCH('Data Input - Option 5'!CY$7,'Energy Prices'!$F$11:$CJ$11,0))/100000,"")</f>
        <v/>
      </c>
      <c r="CZ94" s="536" t="str">
        <f>IFERROR(CZ86*INDEX('Energy Prices'!$F$12:$CJ$17,MATCH('Data Input - Option 5'!$D94,'Energy Prices'!$C$12:$C$17,0),MATCH('Data Input - Option 5'!CZ$7,'Energy Prices'!$F$11:$CJ$11,0))/100000,"")</f>
        <v/>
      </c>
      <c r="DA94" s="536" t="str">
        <f>IFERROR(DA86*INDEX('Energy Prices'!$F$12:$CJ$17,MATCH('Data Input - Option 5'!$D94,'Energy Prices'!$C$12:$C$17,0),MATCH('Data Input - Option 5'!DA$7,'Energy Prices'!$F$11:$CJ$11,0))/100000,"")</f>
        <v/>
      </c>
      <c r="DB94" s="536" t="str">
        <f>IFERROR(DB86*INDEX('Energy Prices'!$F$12:$CJ$17,MATCH('Data Input - Option 5'!$D94,'Energy Prices'!$C$12:$C$17,0),MATCH('Data Input - Option 5'!DB$7,'Energy Prices'!$F$11:$CJ$11,0))/100000,"")</f>
        <v/>
      </c>
      <c r="DC94" s="536" t="str">
        <f>IFERROR(DC86*INDEX('Energy Prices'!$F$12:$CJ$17,MATCH('Data Input - Option 5'!$D94,'Energy Prices'!$C$12:$C$17,0),MATCH('Data Input - Option 5'!DC$7,'Energy Prices'!$F$11:$CJ$11,0))/100000,"")</f>
        <v/>
      </c>
      <c r="DD94" s="225"/>
      <c r="DE94" s="220"/>
    </row>
    <row r="95" spans="2:109" x14ac:dyDescent="0.25">
      <c r="B95" s="217"/>
      <c r="C95" s="263"/>
      <c r="D95" s="226" t="str">
        <f t="shared" si="6"/>
        <v>Gas Oil</v>
      </c>
      <c r="E95" s="219" t="s">
        <v>1117</v>
      </c>
      <c r="F95" s="276" t="s">
        <v>571</v>
      </c>
      <c r="G95" s="276"/>
      <c r="H95" s="536" t="str">
        <f>IFERROR(H87*INDEX('Energy Prices'!$F$12:$CJ$17,MATCH('Data Input - Option 5'!$D95,'Energy Prices'!$C$12:$C$17,0),MATCH('Data Input - Option 5'!H$7,'Energy Prices'!$F$11:$CJ$11,0))/100000,"")</f>
        <v/>
      </c>
      <c r="I95" s="536" t="str">
        <f>IFERROR(I87*INDEX('Energy Prices'!$F$12:$CJ$17,MATCH('Data Input - Option 5'!$D95,'Energy Prices'!$C$12:$C$17,0),MATCH('Data Input - Option 5'!I$7,'Energy Prices'!$F$11:$CJ$11,0))/100000,"")</f>
        <v/>
      </c>
      <c r="J95" s="536" t="str">
        <f>IFERROR(J87*INDEX('Energy Prices'!$F$12:$CJ$17,MATCH('Data Input - Option 5'!$D95,'Energy Prices'!$C$12:$C$17,0),MATCH('Data Input - Option 5'!J$7,'Energy Prices'!$F$11:$CJ$11,0))/100000,"")</f>
        <v/>
      </c>
      <c r="K95" s="536" t="str">
        <f>IFERROR(K87*INDEX('Energy Prices'!$F$12:$CJ$17,MATCH('Data Input - Option 5'!$D95,'Energy Prices'!$C$12:$C$17,0),MATCH('Data Input - Option 5'!K$7,'Energy Prices'!$F$11:$CJ$11,0))/100000,"")</f>
        <v/>
      </c>
      <c r="L95" s="536" t="str">
        <f>IFERROR(L87*INDEX('Energy Prices'!$F$12:$CJ$17,MATCH('Data Input - Option 5'!$D95,'Energy Prices'!$C$12:$C$17,0),MATCH('Data Input - Option 5'!L$7,'Energy Prices'!$F$11:$CJ$11,0))/100000,"")</f>
        <v/>
      </c>
      <c r="M95" s="536" t="str">
        <f>IFERROR(M87*INDEX('Energy Prices'!$F$12:$CJ$17,MATCH('Data Input - Option 5'!$D95,'Energy Prices'!$C$12:$C$17,0),MATCH('Data Input - Option 5'!M$7,'Energy Prices'!$F$11:$CJ$11,0))/100000,"")</f>
        <v/>
      </c>
      <c r="N95" s="536" t="str">
        <f>IFERROR(N87*INDEX('Energy Prices'!$F$12:$CJ$17,MATCH('Data Input - Option 5'!$D95,'Energy Prices'!$C$12:$C$17,0),MATCH('Data Input - Option 5'!N$7,'Energy Prices'!$F$11:$CJ$11,0))/100000,"")</f>
        <v/>
      </c>
      <c r="O95" s="536" t="str">
        <f>IFERROR(O87*INDEX('Energy Prices'!$F$12:$CJ$17,MATCH('Data Input - Option 5'!$D95,'Energy Prices'!$C$12:$C$17,0),MATCH('Data Input - Option 5'!O$7,'Energy Prices'!$F$11:$CJ$11,0))/100000,"")</f>
        <v/>
      </c>
      <c r="P95" s="536" t="str">
        <f>IFERROR(P87*INDEX('Energy Prices'!$F$12:$CJ$17,MATCH('Data Input - Option 5'!$D95,'Energy Prices'!$C$12:$C$17,0),MATCH('Data Input - Option 5'!P$7,'Energy Prices'!$F$11:$CJ$11,0))/100000,"")</f>
        <v/>
      </c>
      <c r="Q95" s="536" t="str">
        <f>IFERROR(Q87*INDEX('Energy Prices'!$F$12:$CJ$17,MATCH('Data Input - Option 5'!$D95,'Energy Prices'!$C$12:$C$17,0),MATCH('Data Input - Option 5'!Q$7,'Energy Prices'!$F$11:$CJ$11,0))/100000,"")</f>
        <v/>
      </c>
      <c r="R95" s="536" t="str">
        <f>IFERROR(R87*INDEX('Energy Prices'!$F$12:$CJ$17,MATCH('Data Input - Option 5'!$D95,'Energy Prices'!$C$12:$C$17,0),MATCH('Data Input - Option 5'!R$7,'Energy Prices'!$F$11:$CJ$11,0))/100000,"")</f>
        <v/>
      </c>
      <c r="S95" s="536" t="str">
        <f>IFERROR(S87*INDEX('Energy Prices'!$F$12:$CJ$17,MATCH('Data Input - Option 5'!$D95,'Energy Prices'!$C$12:$C$17,0),MATCH('Data Input - Option 5'!S$7,'Energy Prices'!$F$11:$CJ$11,0))/100000,"")</f>
        <v/>
      </c>
      <c r="T95" s="536" t="str">
        <f>IFERROR(T87*INDEX('Energy Prices'!$F$12:$CJ$17,MATCH('Data Input - Option 5'!$D95,'Energy Prices'!$C$12:$C$17,0),MATCH('Data Input - Option 5'!T$7,'Energy Prices'!$F$11:$CJ$11,0))/100000,"")</f>
        <v/>
      </c>
      <c r="U95" s="536" t="str">
        <f>IFERROR(U87*INDEX('Energy Prices'!$F$12:$CJ$17,MATCH('Data Input - Option 5'!$D95,'Energy Prices'!$C$12:$C$17,0),MATCH('Data Input - Option 5'!U$7,'Energy Prices'!$F$11:$CJ$11,0))/100000,"")</f>
        <v/>
      </c>
      <c r="V95" s="536" t="str">
        <f>IFERROR(V87*INDEX('Energy Prices'!$F$12:$CJ$17,MATCH('Data Input - Option 5'!$D95,'Energy Prices'!$C$12:$C$17,0),MATCH('Data Input - Option 5'!V$7,'Energy Prices'!$F$11:$CJ$11,0))/100000,"")</f>
        <v/>
      </c>
      <c r="W95" s="536" t="str">
        <f>IFERROR(W87*INDEX('Energy Prices'!$F$12:$CJ$17,MATCH('Data Input - Option 5'!$D95,'Energy Prices'!$C$12:$C$17,0),MATCH('Data Input - Option 5'!W$7,'Energy Prices'!$F$11:$CJ$11,0))/100000,"")</f>
        <v/>
      </c>
      <c r="X95" s="536" t="str">
        <f>IFERROR(X87*INDEX('Energy Prices'!$F$12:$CJ$17,MATCH('Data Input - Option 5'!$D95,'Energy Prices'!$C$12:$C$17,0),MATCH('Data Input - Option 5'!X$7,'Energy Prices'!$F$11:$CJ$11,0))/100000,"")</f>
        <v/>
      </c>
      <c r="Y95" s="536" t="str">
        <f>IFERROR(Y87*INDEX('Energy Prices'!$F$12:$CJ$17,MATCH('Data Input - Option 5'!$D95,'Energy Prices'!$C$12:$C$17,0),MATCH('Data Input - Option 5'!Y$7,'Energy Prices'!$F$11:$CJ$11,0))/100000,"")</f>
        <v/>
      </c>
      <c r="Z95" s="536" t="str">
        <f>IFERROR(Z87*INDEX('Energy Prices'!$F$12:$CJ$17,MATCH('Data Input - Option 5'!$D95,'Energy Prices'!$C$12:$C$17,0),MATCH('Data Input - Option 5'!Z$7,'Energy Prices'!$F$11:$CJ$11,0))/100000,"")</f>
        <v/>
      </c>
      <c r="AA95" s="536" t="str">
        <f>IFERROR(AA87*INDEX('Energy Prices'!$F$12:$CJ$17,MATCH('Data Input - Option 5'!$D95,'Energy Prices'!$C$12:$C$17,0),MATCH('Data Input - Option 5'!AA$7,'Energy Prices'!$F$11:$CJ$11,0))/100000,"")</f>
        <v/>
      </c>
      <c r="AB95" s="536" t="str">
        <f>IFERROR(AB87*INDEX('Energy Prices'!$F$12:$CJ$17,MATCH('Data Input - Option 5'!$D95,'Energy Prices'!$C$12:$C$17,0),MATCH('Data Input - Option 5'!AB$7,'Energy Prices'!$F$11:$CJ$11,0))/100000,"")</f>
        <v/>
      </c>
      <c r="AC95" s="536" t="str">
        <f>IFERROR(AC87*INDEX('Energy Prices'!$F$12:$CJ$17,MATCH('Data Input - Option 5'!$D95,'Energy Prices'!$C$12:$C$17,0),MATCH('Data Input - Option 5'!AC$7,'Energy Prices'!$F$11:$CJ$11,0))/100000,"")</f>
        <v/>
      </c>
      <c r="AD95" s="536" t="str">
        <f>IFERROR(AD87*INDEX('Energy Prices'!$F$12:$CJ$17,MATCH('Data Input - Option 5'!$D95,'Energy Prices'!$C$12:$C$17,0),MATCH('Data Input - Option 5'!AD$7,'Energy Prices'!$F$11:$CJ$11,0))/100000,"")</f>
        <v/>
      </c>
      <c r="AE95" s="536" t="str">
        <f>IFERROR(AE87*INDEX('Energy Prices'!$F$12:$CJ$17,MATCH('Data Input - Option 5'!$D95,'Energy Prices'!$C$12:$C$17,0),MATCH('Data Input - Option 5'!AE$7,'Energy Prices'!$F$11:$CJ$11,0))/100000,"")</f>
        <v/>
      </c>
      <c r="AF95" s="536" t="str">
        <f>IFERROR(AF87*INDEX('Energy Prices'!$F$12:$CJ$17,MATCH('Data Input - Option 5'!$D95,'Energy Prices'!$C$12:$C$17,0),MATCH('Data Input - Option 5'!AF$7,'Energy Prices'!$F$11:$CJ$11,0))/100000,"")</f>
        <v/>
      </c>
      <c r="AG95" s="536" t="str">
        <f>IFERROR(AG87*INDEX('Energy Prices'!$F$12:$CJ$17,MATCH('Data Input - Option 5'!$D95,'Energy Prices'!$C$12:$C$17,0),MATCH('Data Input - Option 5'!AG$7,'Energy Prices'!$F$11:$CJ$11,0))/100000,"")</f>
        <v/>
      </c>
      <c r="AH95" s="536" t="str">
        <f>IFERROR(AH87*INDEX('Energy Prices'!$F$12:$CJ$17,MATCH('Data Input - Option 5'!$D95,'Energy Prices'!$C$12:$C$17,0),MATCH('Data Input - Option 5'!AH$7,'Energy Prices'!$F$11:$CJ$11,0))/100000,"")</f>
        <v/>
      </c>
      <c r="AI95" s="536" t="str">
        <f>IFERROR(AI87*INDEX('Energy Prices'!$F$12:$CJ$17,MATCH('Data Input - Option 5'!$D95,'Energy Prices'!$C$12:$C$17,0),MATCH('Data Input - Option 5'!AI$7,'Energy Prices'!$F$11:$CJ$11,0))/100000,"")</f>
        <v/>
      </c>
      <c r="AJ95" s="536" t="str">
        <f>IFERROR(AJ87*INDEX('Energy Prices'!$F$12:$CJ$17,MATCH('Data Input - Option 5'!$D95,'Energy Prices'!$C$12:$C$17,0),MATCH('Data Input - Option 5'!AJ$7,'Energy Prices'!$F$11:$CJ$11,0))/100000,"")</f>
        <v/>
      </c>
      <c r="AK95" s="536" t="str">
        <f>IFERROR(AK87*INDEX('Energy Prices'!$F$12:$CJ$17,MATCH('Data Input - Option 5'!$D95,'Energy Prices'!$C$12:$C$17,0),MATCH('Data Input - Option 5'!AK$7,'Energy Prices'!$F$11:$CJ$11,0))/100000,"")</f>
        <v/>
      </c>
      <c r="AL95" s="536" t="str">
        <f>IFERROR(AL87*INDEX('Energy Prices'!$F$12:$CJ$17,MATCH('Data Input - Option 5'!$D95,'Energy Prices'!$C$12:$C$17,0),MATCH('Data Input - Option 5'!AL$7,'Energy Prices'!$F$11:$CJ$11,0))/100000,"")</f>
        <v/>
      </c>
      <c r="AM95" s="536" t="str">
        <f>IFERROR(AM87*INDEX('Energy Prices'!$F$12:$CJ$17,MATCH('Data Input - Option 5'!$D95,'Energy Prices'!$C$12:$C$17,0),MATCH('Data Input - Option 5'!AM$7,'Energy Prices'!$F$11:$CJ$11,0))/100000,"")</f>
        <v/>
      </c>
      <c r="AN95" s="536" t="str">
        <f>IFERROR(AN87*INDEX('Energy Prices'!$F$12:$CJ$17,MATCH('Data Input - Option 5'!$D95,'Energy Prices'!$C$12:$C$17,0),MATCH('Data Input - Option 5'!AN$7,'Energy Prices'!$F$11:$CJ$11,0))/100000,"")</f>
        <v/>
      </c>
      <c r="AO95" s="536" t="str">
        <f>IFERROR(AO87*INDEX('Energy Prices'!$F$12:$CJ$17,MATCH('Data Input - Option 5'!$D95,'Energy Prices'!$C$12:$C$17,0),MATCH('Data Input - Option 5'!AO$7,'Energy Prices'!$F$11:$CJ$11,0))/100000,"")</f>
        <v/>
      </c>
      <c r="AP95" s="536" t="str">
        <f>IFERROR(AP87*INDEX('Energy Prices'!$F$12:$CJ$17,MATCH('Data Input - Option 5'!$D95,'Energy Prices'!$C$12:$C$17,0),MATCH('Data Input - Option 5'!AP$7,'Energy Prices'!$F$11:$CJ$11,0))/100000,"")</f>
        <v/>
      </c>
      <c r="AQ95" s="536" t="str">
        <f>IFERROR(AQ87*INDEX('Energy Prices'!$F$12:$CJ$17,MATCH('Data Input - Option 5'!$D95,'Energy Prices'!$C$12:$C$17,0),MATCH('Data Input - Option 5'!AQ$7,'Energy Prices'!$F$11:$CJ$11,0))/100000,"")</f>
        <v/>
      </c>
      <c r="AR95" s="536" t="str">
        <f>IFERROR(AR87*INDEX('Energy Prices'!$F$12:$CJ$17,MATCH('Data Input - Option 5'!$D95,'Energy Prices'!$C$12:$C$17,0),MATCH('Data Input - Option 5'!AR$7,'Energy Prices'!$F$11:$CJ$11,0))/100000,"")</f>
        <v/>
      </c>
      <c r="AS95" s="536" t="str">
        <f>IFERROR(AS87*INDEX('Energy Prices'!$F$12:$CJ$17,MATCH('Data Input - Option 5'!$D95,'Energy Prices'!$C$12:$C$17,0),MATCH('Data Input - Option 5'!AS$7,'Energy Prices'!$F$11:$CJ$11,0))/100000,"")</f>
        <v/>
      </c>
      <c r="AT95" s="536" t="str">
        <f>IFERROR(AT87*INDEX('Energy Prices'!$F$12:$CJ$17,MATCH('Data Input - Option 5'!$D95,'Energy Prices'!$C$12:$C$17,0),MATCH('Data Input - Option 5'!AT$7,'Energy Prices'!$F$11:$CJ$11,0))/100000,"")</f>
        <v/>
      </c>
      <c r="AU95" s="536" t="str">
        <f>IFERROR(AU87*INDEX('Energy Prices'!$F$12:$CJ$17,MATCH('Data Input - Option 5'!$D95,'Energy Prices'!$C$12:$C$17,0),MATCH('Data Input - Option 5'!AU$7,'Energy Prices'!$F$11:$CJ$11,0))/100000,"")</f>
        <v/>
      </c>
      <c r="AV95" s="536" t="str">
        <f>IFERROR(AV87*INDEX('Energy Prices'!$F$12:$CJ$17,MATCH('Data Input - Option 5'!$D95,'Energy Prices'!$C$12:$C$17,0),MATCH('Data Input - Option 5'!AV$7,'Energy Prices'!$F$11:$CJ$11,0))/100000,"")</f>
        <v/>
      </c>
      <c r="AW95" s="536" t="str">
        <f>IFERROR(AW87*INDEX('Energy Prices'!$F$12:$CJ$17,MATCH('Data Input - Option 5'!$D95,'Energy Prices'!$C$12:$C$17,0),MATCH('Data Input - Option 5'!AW$7,'Energy Prices'!$F$11:$CJ$11,0))/100000,"")</f>
        <v/>
      </c>
      <c r="AX95" s="536" t="str">
        <f>IFERROR(AX87*INDEX('Energy Prices'!$F$12:$CJ$17,MATCH('Data Input - Option 5'!$D95,'Energy Prices'!$C$12:$C$17,0),MATCH('Data Input - Option 5'!AX$7,'Energy Prices'!$F$11:$CJ$11,0))/100000,"")</f>
        <v/>
      </c>
      <c r="AY95" s="536" t="str">
        <f>IFERROR(AY87*INDEX('Energy Prices'!$F$12:$CJ$17,MATCH('Data Input - Option 5'!$D95,'Energy Prices'!$C$12:$C$17,0),MATCH('Data Input - Option 5'!AY$7,'Energy Prices'!$F$11:$CJ$11,0))/100000,"")</f>
        <v/>
      </c>
      <c r="AZ95" s="536" t="str">
        <f>IFERROR(AZ87*INDEX('Energy Prices'!$F$12:$CJ$17,MATCH('Data Input - Option 5'!$D95,'Energy Prices'!$C$12:$C$17,0),MATCH('Data Input - Option 5'!AZ$7,'Energy Prices'!$F$11:$CJ$11,0))/100000,"")</f>
        <v/>
      </c>
      <c r="BA95" s="536" t="str">
        <f>IFERROR(BA87*INDEX('Energy Prices'!$F$12:$CJ$17,MATCH('Data Input - Option 5'!$D95,'Energy Prices'!$C$12:$C$17,0),MATCH('Data Input - Option 5'!BA$7,'Energy Prices'!$F$11:$CJ$11,0))/100000,"")</f>
        <v/>
      </c>
      <c r="BB95" s="536" t="str">
        <f>IFERROR(BB87*INDEX('Energy Prices'!$F$12:$CJ$17,MATCH('Data Input - Option 5'!$D95,'Energy Prices'!$C$12:$C$17,0),MATCH('Data Input - Option 5'!BB$7,'Energy Prices'!$F$11:$CJ$11,0))/100000,"")</f>
        <v/>
      </c>
      <c r="BC95" s="536" t="str">
        <f>IFERROR(BC87*INDEX('Energy Prices'!$F$12:$CJ$17,MATCH('Data Input - Option 5'!$D95,'Energy Prices'!$C$12:$C$17,0),MATCH('Data Input - Option 5'!BC$7,'Energy Prices'!$F$11:$CJ$11,0))/100000,"")</f>
        <v/>
      </c>
      <c r="BD95" s="536" t="str">
        <f>IFERROR(BD87*INDEX('Energy Prices'!$F$12:$CJ$17,MATCH('Data Input - Option 5'!$D95,'Energy Prices'!$C$12:$C$17,0),MATCH('Data Input - Option 5'!BD$7,'Energy Prices'!$F$11:$CJ$11,0))/100000,"")</f>
        <v/>
      </c>
      <c r="BE95" s="536" t="str">
        <f>IFERROR(BE87*INDEX('Energy Prices'!$F$12:$CJ$17,MATCH('Data Input - Option 5'!$D95,'Energy Prices'!$C$12:$C$17,0),MATCH('Data Input - Option 5'!BE$7,'Energy Prices'!$F$11:$CJ$11,0))/100000,"")</f>
        <v/>
      </c>
      <c r="BF95" s="536" t="str">
        <f>IFERROR(BF87*INDEX('Energy Prices'!$F$12:$CJ$17,MATCH('Data Input - Option 5'!$D95,'Energy Prices'!$C$12:$C$17,0),MATCH('Data Input - Option 5'!BF$7,'Energy Prices'!$F$11:$CJ$11,0))/100000,"")</f>
        <v/>
      </c>
      <c r="BG95" s="536" t="str">
        <f>IFERROR(BG87*INDEX('Energy Prices'!$F$12:$CJ$17,MATCH('Data Input - Option 5'!$D95,'Energy Prices'!$C$12:$C$17,0),MATCH('Data Input - Option 5'!BG$7,'Energy Prices'!$F$11:$CJ$11,0))/100000,"")</f>
        <v/>
      </c>
      <c r="BH95" s="536" t="str">
        <f>IFERROR(BH87*INDEX('Energy Prices'!$F$12:$CJ$17,MATCH('Data Input - Option 5'!$D95,'Energy Prices'!$C$12:$C$17,0),MATCH('Data Input - Option 5'!BH$7,'Energy Prices'!$F$11:$CJ$11,0))/100000,"")</f>
        <v/>
      </c>
      <c r="BI95" s="536" t="str">
        <f>IFERROR(BI87*INDEX('Energy Prices'!$F$12:$CJ$17,MATCH('Data Input - Option 5'!$D95,'Energy Prices'!$C$12:$C$17,0),MATCH('Data Input - Option 5'!BI$7,'Energy Prices'!$F$11:$CJ$11,0))/100000,"")</f>
        <v/>
      </c>
      <c r="BJ95" s="536" t="str">
        <f>IFERROR(BJ87*INDEX('Energy Prices'!$F$12:$CJ$17,MATCH('Data Input - Option 5'!$D95,'Energy Prices'!$C$12:$C$17,0),MATCH('Data Input - Option 5'!BJ$7,'Energy Prices'!$F$11:$CJ$11,0))/100000,"")</f>
        <v/>
      </c>
      <c r="BK95" s="536" t="str">
        <f>IFERROR(BK87*INDEX('Energy Prices'!$F$12:$CJ$17,MATCH('Data Input - Option 5'!$D95,'Energy Prices'!$C$12:$C$17,0),MATCH('Data Input - Option 5'!BK$7,'Energy Prices'!$F$11:$CJ$11,0))/100000,"")</f>
        <v/>
      </c>
      <c r="BL95" s="536" t="str">
        <f>IFERROR(BL87*INDEX('Energy Prices'!$F$12:$CJ$17,MATCH('Data Input - Option 5'!$D95,'Energy Prices'!$C$12:$C$17,0),MATCH('Data Input - Option 5'!BL$7,'Energy Prices'!$F$11:$CJ$11,0))/100000,"")</f>
        <v/>
      </c>
      <c r="BM95" s="536" t="str">
        <f>IFERROR(BM87*INDEX('Energy Prices'!$F$12:$CJ$17,MATCH('Data Input - Option 5'!$D95,'Energy Prices'!$C$12:$C$17,0),MATCH('Data Input - Option 5'!BM$7,'Energy Prices'!$F$11:$CJ$11,0))/100000,"")</f>
        <v/>
      </c>
      <c r="BN95" s="536" t="str">
        <f>IFERROR(BN87*INDEX('Energy Prices'!$F$12:$CJ$17,MATCH('Data Input - Option 5'!$D95,'Energy Prices'!$C$12:$C$17,0),MATCH('Data Input - Option 5'!BN$7,'Energy Prices'!$F$11:$CJ$11,0))/100000,"")</f>
        <v/>
      </c>
      <c r="BO95" s="536" t="str">
        <f>IFERROR(BO87*INDEX('Energy Prices'!$F$12:$CJ$17,MATCH('Data Input - Option 5'!$D95,'Energy Prices'!$C$12:$C$17,0),MATCH('Data Input - Option 5'!BO$7,'Energy Prices'!$F$11:$CJ$11,0))/100000,"")</f>
        <v/>
      </c>
      <c r="BP95" s="536" t="str">
        <f>IFERROR(BP87*INDEX('Energy Prices'!$F$12:$CJ$17,MATCH('Data Input - Option 5'!$D95,'Energy Prices'!$C$12:$C$17,0),MATCH('Data Input - Option 5'!BP$7,'Energy Prices'!$F$11:$CJ$11,0))/100000,"")</f>
        <v/>
      </c>
      <c r="BQ95" s="536" t="str">
        <f>IFERROR(BQ87*INDEX('Energy Prices'!$F$12:$CJ$17,MATCH('Data Input - Option 5'!$D95,'Energy Prices'!$C$12:$C$17,0),MATCH('Data Input - Option 5'!BQ$7,'Energy Prices'!$F$11:$CJ$11,0))/100000,"")</f>
        <v/>
      </c>
      <c r="BR95" s="536" t="str">
        <f>IFERROR(BR87*INDEX('Energy Prices'!$F$12:$CJ$17,MATCH('Data Input - Option 5'!$D95,'Energy Prices'!$C$12:$C$17,0),MATCH('Data Input - Option 5'!BR$7,'Energy Prices'!$F$11:$CJ$11,0))/100000,"")</f>
        <v/>
      </c>
      <c r="BS95" s="536" t="str">
        <f>IFERROR(BS87*INDEX('Energy Prices'!$F$12:$CJ$17,MATCH('Data Input - Option 5'!$D95,'Energy Prices'!$C$12:$C$17,0),MATCH('Data Input - Option 5'!BS$7,'Energy Prices'!$F$11:$CJ$11,0))/100000,"")</f>
        <v/>
      </c>
      <c r="BT95" s="536" t="str">
        <f>IFERROR(BT87*INDEX('Energy Prices'!$F$12:$CJ$17,MATCH('Data Input - Option 5'!$D95,'Energy Prices'!$C$12:$C$17,0),MATCH('Data Input - Option 5'!BT$7,'Energy Prices'!$F$11:$CJ$11,0))/100000,"")</f>
        <v/>
      </c>
      <c r="BU95" s="536" t="str">
        <f>IFERROR(BU87*INDEX('Energy Prices'!$F$12:$CJ$17,MATCH('Data Input - Option 5'!$D95,'Energy Prices'!$C$12:$C$17,0),MATCH('Data Input - Option 5'!BU$7,'Energy Prices'!$F$11:$CJ$11,0))/100000,"")</f>
        <v/>
      </c>
      <c r="BV95" s="536" t="str">
        <f>IFERROR(BV87*INDEX('Energy Prices'!$F$12:$CJ$17,MATCH('Data Input - Option 5'!$D95,'Energy Prices'!$C$12:$C$17,0),MATCH('Data Input - Option 5'!BV$7,'Energy Prices'!$F$11:$CJ$11,0))/100000,"")</f>
        <v/>
      </c>
      <c r="BW95" s="536" t="str">
        <f>IFERROR(BW87*INDEX('Energy Prices'!$F$12:$CJ$17,MATCH('Data Input - Option 5'!$D95,'Energy Prices'!$C$12:$C$17,0),MATCH('Data Input - Option 5'!BW$7,'Energy Prices'!$F$11:$CJ$11,0))/100000,"")</f>
        <v/>
      </c>
      <c r="BX95" s="536" t="str">
        <f>IFERROR(BX87*INDEX('Energy Prices'!$F$12:$CJ$17,MATCH('Data Input - Option 5'!$D95,'Energy Prices'!$C$12:$C$17,0),MATCH('Data Input - Option 5'!BX$7,'Energy Prices'!$F$11:$CJ$11,0))/100000,"")</f>
        <v/>
      </c>
      <c r="BY95" s="536" t="str">
        <f>IFERROR(BY87*INDEX('Energy Prices'!$F$12:$CJ$17,MATCH('Data Input - Option 5'!$D95,'Energy Prices'!$C$12:$C$17,0),MATCH('Data Input - Option 5'!BY$7,'Energy Prices'!$F$11:$CJ$11,0))/100000,"")</f>
        <v/>
      </c>
      <c r="BZ95" s="536" t="str">
        <f>IFERROR(BZ87*INDEX('Energy Prices'!$F$12:$CJ$17,MATCH('Data Input - Option 5'!$D95,'Energy Prices'!$C$12:$C$17,0),MATCH('Data Input - Option 5'!BZ$7,'Energy Prices'!$F$11:$CJ$11,0))/100000,"")</f>
        <v/>
      </c>
      <c r="CA95" s="536" t="str">
        <f>IFERROR(CA87*INDEX('Energy Prices'!$F$12:$CJ$17,MATCH('Data Input - Option 5'!$D95,'Energy Prices'!$C$12:$C$17,0),MATCH('Data Input - Option 5'!CA$7,'Energy Prices'!$F$11:$CJ$11,0))/100000,"")</f>
        <v/>
      </c>
      <c r="CB95" s="536" t="str">
        <f>IFERROR(CB87*INDEX('Energy Prices'!$F$12:$CJ$17,MATCH('Data Input - Option 5'!$D95,'Energy Prices'!$C$12:$C$17,0),MATCH('Data Input - Option 5'!CB$7,'Energy Prices'!$F$11:$CJ$11,0))/100000,"")</f>
        <v/>
      </c>
      <c r="CC95" s="536" t="str">
        <f>IFERROR(CC87*INDEX('Energy Prices'!$F$12:$CJ$17,MATCH('Data Input - Option 5'!$D95,'Energy Prices'!$C$12:$C$17,0),MATCH('Data Input - Option 5'!CC$7,'Energy Prices'!$F$11:$CJ$11,0))/100000,"")</f>
        <v/>
      </c>
      <c r="CD95" s="536" t="str">
        <f>IFERROR(CD87*INDEX('Energy Prices'!$F$12:$CJ$17,MATCH('Data Input - Option 5'!$D95,'Energy Prices'!$C$12:$C$17,0),MATCH('Data Input - Option 5'!CD$7,'Energy Prices'!$F$11:$CJ$11,0))/100000,"")</f>
        <v/>
      </c>
      <c r="CE95" s="536" t="str">
        <f>IFERROR(CE87*INDEX('Energy Prices'!$F$12:$CJ$17,MATCH('Data Input - Option 5'!$D95,'Energy Prices'!$C$12:$C$17,0),MATCH('Data Input - Option 5'!CE$7,'Energy Prices'!$F$11:$CJ$11,0))/100000,"")</f>
        <v/>
      </c>
      <c r="CF95" s="536" t="str">
        <f>IFERROR(CF87*INDEX('Energy Prices'!$F$12:$CJ$17,MATCH('Data Input - Option 5'!$D95,'Energy Prices'!$C$12:$C$17,0),MATCH('Data Input - Option 5'!CF$7,'Energy Prices'!$F$11:$CJ$11,0))/100000,"")</f>
        <v/>
      </c>
      <c r="CG95" s="536" t="str">
        <f>IFERROR(CG87*INDEX('Energy Prices'!$F$12:$CJ$17,MATCH('Data Input - Option 5'!$D95,'Energy Prices'!$C$12:$C$17,0),MATCH('Data Input - Option 5'!CG$7,'Energy Prices'!$F$11:$CJ$11,0))/100000,"")</f>
        <v/>
      </c>
      <c r="CH95" s="536" t="str">
        <f>IFERROR(CH87*INDEX('Energy Prices'!$F$12:$CJ$17,MATCH('Data Input - Option 5'!$D95,'Energy Prices'!$C$12:$C$17,0),MATCH('Data Input - Option 5'!CH$7,'Energy Prices'!$F$11:$CJ$11,0))/100000,"")</f>
        <v/>
      </c>
      <c r="CI95" s="536" t="str">
        <f>IFERROR(CI87*INDEX('Energy Prices'!$F$12:$CJ$17,MATCH('Data Input - Option 5'!$D95,'Energy Prices'!$C$12:$C$17,0),MATCH('Data Input - Option 5'!CI$7,'Energy Prices'!$F$11:$CJ$11,0))/100000,"")</f>
        <v/>
      </c>
      <c r="CJ95" s="536" t="str">
        <f>IFERROR(CJ87*INDEX('Energy Prices'!$F$12:$CJ$17,MATCH('Data Input - Option 5'!$D95,'Energy Prices'!$C$12:$C$17,0),MATCH('Data Input - Option 5'!CJ$7,'Energy Prices'!$F$11:$CJ$11,0))/100000,"")</f>
        <v/>
      </c>
      <c r="CK95" s="536" t="str">
        <f>IFERROR(CK87*INDEX('Energy Prices'!$F$12:$CJ$17,MATCH('Data Input - Option 5'!$D95,'Energy Prices'!$C$12:$C$17,0),MATCH('Data Input - Option 5'!CK$7,'Energy Prices'!$F$11:$CJ$11,0))/100000,"")</f>
        <v/>
      </c>
      <c r="CL95" s="536" t="str">
        <f>IFERROR(CL87*INDEX('Energy Prices'!$F$12:$CJ$17,MATCH('Data Input - Option 5'!$D95,'Energy Prices'!$C$12:$C$17,0),MATCH('Data Input - Option 5'!CL$7,'Energy Prices'!$F$11:$CJ$11,0))/100000,"")</f>
        <v/>
      </c>
      <c r="CM95" s="536" t="str">
        <f>IFERROR(CM87*INDEX('Energy Prices'!$F$12:$CJ$17,MATCH('Data Input - Option 5'!$D95,'Energy Prices'!$C$12:$C$17,0),MATCH('Data Input - Option 5'!CM$7,'Energy Prices'!$F$11:$CJ$11,0))/100000,"")</f>
        <v/>
      </c>
      <c r="CN95" s="536" t="str">
        <f>IFERROR(CN87*INDEX('Energy Prices'!$F$12:$CJ$17,MATCH('Data Input - Option 5'!$D95,'Energy Prices'!$C$12:$C$17,0),MATCH('Data Input - Option 5'!CN$7,'Energy Prices'!$F$11:$CJ$11,0))/100000,"")</f>
        <v/>
      </c>
      <c r="CO95" s="536" t="str">
        <f>IFERROR(CO87*INDEX('Energy Prices'!$F$12:$CJ$17,MATCH('Data Input - Option 5'!$D95,'Energy Prices'!$C$12:$C$17,0),MATCH('Data Input - Option 5'!CO$7,'Energy Prices'!$F$11:$CJ$11,0))/100000,"")</f>
        <v/>
      </c>
      <c r="CP95" s="536" t="str">
        <f>IFERROR(CP87*INDEX('Energy Prices'!$F$12:$CJ$17,MATCH('Data Input - Option 5'!$D95,'Energy Prices'!$C$12:$C$17,0),MATCH('Data Input - Option 5'!CP$7,'Energy Prices'!$F$11:$CJ$11,0))/100000,"")</f>
        <v/>
      </c>
      <c r="CQ95" s="536" t="str">
        <f>IFERROR(CQ87*INDEX('Energy Prices'!$F$12:$CJ$17,MATCH('Data Input - Option 5'!$D95,'Energy Prices'!$C$12:$C$17,0),MATCH('Data Input - Option 5'!CQ$7,'Energy Prices'!$F$11:$CJ$11,0))/100000,"")</f>
        <v/>
      </c>
      <c r="CR95" s="536" t="str">
        <f>IFERROR(CR87*INDEX('Energy Prices'!$F$12:$CJ$17,MATCH('Data Input - Option 5'!$D95,'Energy Prices'!$C$12:$C$17,0),MATCH('Data Input - Option 5'!CR$7,'Energy Prices'!$F$11:$CJ$11,0))/100000,"")</f>
        <v/>
      </c>
      <c r="CS95" s="536" t="str">
        <f>IFERROR(CS87*INDEX('Energy Prices'!$F$12:$CJ$17,MATCH('Data Input - Option 5'!$D95,'Energy Prices'!$C$12:$C$17,0),MATCH('Data Input - Option 5'!CS$7,'Energy Prices'!$F$11:$CJ$11,0))/100000,"")</f>
        <v/>
      </c>
      <c r="CT95" s="536" t="str">
        <f>IFERROR(CT87*INDEX('Energy Prices'!$F$12:$CJ$17,MATCH('Data Input - Option 5'!$D95,'Energy Prices'!$C$12:$C$17,0),MATCH('Data Input - Option 5'!CT$7,'Energy Prices'!$F$11:$CJ$11,0))/100000,"")</f>
        <v/>
      </c>
      <c r="CU95" s="536" t="str">
        <f>IFERROR(CU87*INDEX('Energy Prices'!$F$12:$CJ$17,MATCH('Data Input - Option 5'!$D95,'Energy Prices'!$C$12:$C$17,0),MATCH('Data Input - Option 5'!CU$7,'Energy Prices'!$F$11:$CJ$11,0))/100000,"")</f>
        <v/>
      </c>
      <c r="CV95" s="536" t="str">
        <f>IFERROR(CV87*INDEX('Energy Prices'!$F$12:$CJ$17,MATCH('Data Input - Option 5'!$D95,'Energy Prices'!$C$12:$C$17,0),MATCH('Data Input - Option 5'!CV$7,'Energy Prices'!$F$11:$CJ$11,0))/100000,"")</f>
        <v/>
      </c>
      <c r="CW95" s="536" t="str">
        <f>IFERROR(CW87*INDEX('Energy Prices'!$F$12:$CJ$17,MATCH('Data Input - Option 5'!$D95,'Energy Prices'!$C$12:$C$17,0),MATCH('Data Input - Option 5'!CW$7,'Energy Prices'!$F$11:$CJ$11,0))/100000,"")</f>
        <v/>
      </c>
      <c r="CX95" s="536" t="str">
        <f>IFERROR(CX87*INDEX('Energy Prices'!$F$12:$CJ$17,MATCH('Data Input - Option 5'!$D95,'Energy Prices'!$C$12:$C$17,0),MATCH('Data Input - Option 5'!CX$7,'Energy Prices'!$F$11:$CJ$11,0))/100000,"")</f>
        <v/>
      </c>
      <c r="CY95" s="536" t="str">
        <f>IFERROR(CY87*INDEX('Energy Prices'!$F$12:$CJ$17,MATCH('Data Input - Option 5'!$D95,'Energy Prices'!$C$12:$C$17,0),MATCH('Data Input - Option 5'!CY$7,'Energy Prices'!$F$11:$CJ$11,0))/100000,"")</f>
        <v/>
      </c>
      <c r="CZ95" s="536" t="str">
        <f>IFERROR(CZ87*INDEX('Energy Prices'!$F$12:$CJ$17,MATCH('Data Input - Option 5'!$D95,'Energy Prices'!$C$12:$C$17,0),MATCH('Data Input - Option 5'!CZ$7,'Energy Prices'!$F$11:$CJ$11,0))/100000,"")</f>
        <v/>
      </c>
      <c r="DA95" s="536" t="str">
        <f>IFERROR(DA87*INDEX('Energy Prices'!$F$12:$CJ$17,MATCH('Data Input - Option 5'!$D95,'Energy Prices'!$C$12:$C$17,0),MATCH('Data Input - Option 5'!DA$7,'Energy Prices'!$F$11:$CJ$11,0))/100000,"")</f>
        <v/>
      </c>
      <c r="DB95" s="536" t="str">
        <f>IFERROR(DB87*INDEX('Energy Prices'!$F$12:$CJ$17,MATCH('Data Input - Option 5'!$D95,'Energy Prices'!$C$12:$C$17,0),MATCH('Data Input - Option 5'!DB$7,'Energy Prices'!$F$11:$CJ$11,0))/100000,"")</f>
        <v/>
      </c>
      <c r="DC95" s="536" t="str">
        <f>IFERROR(DC87*INDEX('Energy Prices'!$F$12:$CJ$17,MATCH('Data Input - Option 5'!$D95,'Energy Prices'!$C$12:$C$17,0),MATCH('Data Input - Option 5'!DC$7,'Energy Prices'!$F$11:$CJ$11,0))/100000,"")</f>
        <v/>
      </c>
      <c r="DD95" s="225"/>
      <c r="DE95" s="220"/>
    </row>
    <row r="96" spans="2:109" x14ac:dyDescent="0.25">
      <c r="B96" s="217"/>
      <c r="C96" s="263"/>
      <c r="D96" s="226" t="str">
        <f t="shared" si="6"/>
        <v>Road - Petrol</v>
      </c>
      <c r="E96" s="219" t="s">
        <v>1117</v>
      </c>
      <c r="F96" s="276" t="s">
        <v>571</v>
      </c>
      <c r="G96" s="276"/>
      <c r="H96" s="536" t="str">
        <f>IFERROR(H88*INDEX('Energy Prices'!$F$12:$CJ$17,MATCH('Data Input - Option 5'!$D96,'Energy Prices'!$C$12:$C$17,0),MATCH('Data Input - Option 5'!H$7,'Energy Prices'!$F$11:$CJ$11,0))/100000,"")</f>
        <v/>
      </c>
      <c r="I96" s="536" t="str">
        <f>IFERROR(I88*INDEX('Energy Prices'!$F$12:$CJ$17,MATCH('Data Input - Option 5'!$D96,'Energy Prices'!$C$12:$C$17,0),MATCH('Data Input - Option 5'!I$7,'Energy Prices'!$F$11:$CJ$11,0))/100000,"")</f>
        <v/>
      </c>
      <c r="J96" s="536" t="str">
        <f>IFERROR(J88*INDEX('Energy Prices'!$F$12:$CJ$17,MATCH('Data Input - Option 5'!$D96,'Energy Prices'!$C$12:$C$17,0),MATCH('Data Input - Option 5'!J$7,'Energy Prices'!$F$11:$CJ$11,0))/100000,"")</f>
        <v/>
      </c>
      <c r="K96" s="536" t="str">
        <f>IFERROR(K88*INDEX('Energy Prices'!$F$12:$CJ$17,MATCH('Data Input - Option 5'!$D96,'Energy Prices'!$C$12:$C$17,0),MATCH('Data Input - Option 5'!K$7,'Energy Prices'!$F$11:$CJ$11,0))/100000,"")</f>
        <v/>
      </c>
      <c r="L96" s="536" t="str">
        <f>IFERROR(L88*INDEX('Energy Prices'!$F$12:$CJ$17,MATCH('Data Input - Option 5'!$D96,'Energy Prices'!$C$12:$C$17,0),MATCH('Data Input - Option 5'!L$7,'Energy Prices'!$F$11:$CJ$11,0))/100000,"")</f>
        <v/>
      </c>
      <c r="M96" s="536" t="str">
        <f>IFERROR(M88*INDEX('Energy Prices'!$F$12:$CJ$17,MATCH('Data Input - Option 5'!$D96,'Energy Prices'!$C$12:$C$17,0),MATCH('Data Input - Option 5'!M$7,'Energy Prices'!$F$11:$CJ$11,0))/100000,"")</f>
        <v/>
      </c>
      <c r="N96" s="536" t="str">
        <f>IFERROR(N88*INDEX('Energy Prices'!$F$12:$CJ$17,MATCH('Data Input - Option 5'!$D96,'Energy Prices'!$C$12:$C$17,0),MATCH('Data Input - Option 5'!N$7,'Energy Prices'!$F$11:$CJ$11,0))/100000,"")</f>
        <v/>
      </c>
      <c r="O96" s="536" t="str">
        <f>IFERROR(O88*INDEX('Energy Prices'!$F$12:$CJ$17,MATCH('Data Input - Option 5'!$D96,'Energy Prices'!$C$12:$C$17,0),MATCH('Data Input - Option 5'!O$7,'Energy Prices'!$F$11:$CJ$11,0))/100000,"")</f>
        <v/>
      </c>
      <c r="P96" s="536" t="str">
        <f>IFERROR(P88*INDEX('Energy Prices'!$F$12:$CJ$17,MATCH('Data Input - Option 5'!$D96,'Energy Prices'!$C$12:$C$17,0),MATCH('Data Input - Option 5'!P$7,'Energy Prices'!$F$11:$CJ$11,0))/100000,"")</f>
        <v/>
      </c>
      <c r="Q96" s="536" t="str">
        <f>IFERROR(Q88*INDEX('Energy Prices'!$F$12:$CJ$17,MATCH('Data Input - Option 5'!$D96,'Energy Prices'!$C$12:$C$17,0),MATCH('Data Input - Option 5'!Q$7,'Energy Prices'!$F$11:$CJ$11,0))/100000,"")</f>
        <v/>
      </c>
      <c r="R96" s="536" t="str">
        <f>IFERROR(R88*INDEX('Energy Prices'!$F$12:$CJ$17,MATCH('Data Input - Option 5'!$D96,'Energy Prices'!$C$12:$C$17,0),MATCH('Data Input - Option 5'!R$7,'Energy Prices'!$F$11:$CJ$11,0))/100000,"")</f>
        <v/>
      </c>
      <c r="S96" s="536" t="str">
        <f>IFERROR(S88*INDEX('Energy Prices'!$F$12:$CJ$17,MATCH('Data Input - Option 5'!$D96,'Energy Prices'!$C$12:$C$17,0),MATCH('Data Input - Option 5'!S$7,'Energy Prices'!$F$11:$CJ$11,0))/100000,"")</f>
        <v/>
      </c>
      <c r="T96" s="536" t="str">
        <f>IFERROR(T88*INDEX('Energy Prices'!$F$12:$CJ$17,MATCH('Data Input - Option 5'!$D96,'Energy Prices'!$C$12:$C$17,0),MATCH('Data Input - Option 5'!T$7,'Energy Prices'!$F$11:$CJ$11,0))/100000,"")</f>
        <v/>
      </c>
      <c r="U96" s="536" t="str">
        <f>IFERROR(U88*INDEX('Energy Prices'!$F$12:$CJ$17,MATCH('Data Input - Option 5'!$D96,'Energy Prices'!$C$12:$C$17,0),MATCH('Data Input - Option 5'!U$7,'Energy Prices'!$F$11:$CJ$11,0))/100000,"")</f>
        <v/>
      </c>
      <c r="V96" s="536" t="str">
        <f>IFERROR(V88*INDEX('Energy Prices'!$F$12:$CJ$17,MATCH('Data Input - Option 5'!$D96,'Energy Prices'!$C$12:$C$17,0),MATCH('Data Input - Option 5'!V$7,'Energy Prices'!$F$11:$CJ$11,0))/100000,"")</f>
        <v/>
      </c>
      <c r="W96" s="536" t="str">
        <f>IFERROR(W88*INDEX('Energy Prices'!$F$12:$CJ$17,MATCH('Data Input - Option 5'!$D96,'Energy Prices'!$C$12:$C$17,0),MATCH('Data Input - Option 5'!W$7,'Energy Prices'!$F$11:$CJ$11,0))/100000,"")</f>
        <v/>
      </c>
      <c r="X96" s="536" t="str">
        <f>IFERROR(X88*INDEX('Energy Prices'!$F$12:$CJ$17,MATCH('Data Input - Option 5'!$D96,'Energy Prices'!$C$12:$C$17,0),MATCH('Data Input - Option 5'!X$7,'Energy Prices'!$F$11:$CJ$11,0))/100000,"")</f>
        <v/>
      </c>
      <c r="Y96" s="536" t="str">
        <f>IFERROR(Y88*INDEX('Energy Prices'!$F$12:$CJ$17,MATCH('Data Input - Option 5'!$D96,'Energy Prices'!$C$12:$C$17,0),MATCH('Data Input - Option 5'!Y$7,'Energy Prices'!$F$11:$CJ$11,0))/100000,"")</f>
        <v/>
      </c>
      <c r="Z96" s="536" t="str">
        <f>IFERROR(Z88*INDEX('Energy Prices'!$F$12:$CJ$17,MATCH('Data Input - Option 5'!$D96,'Energy Prices'!$C$12:$C$17,0),MATCH('Data Input - Option 5'!Z$7,'Energy Prices'!$F$11:$CJ$11,0))/100000,"")</f>
        <v/>
      </c>
      <c r="AA96" s="536" t="str">
        <f>IFERROR(AA88*INDEX('Energy Prices'!$F$12:$CJ$17,MATCH('Data Input - Option 5'!$D96,'Energy Prices'!$C$12:$C$17,0),MATCH('Data Input - Option 5'!AA$7,'Energy Prices'!$F$11:$CJ$11,0))/100000,"")</f>
        <v/>
      </c>
      <c r="AB96" s="536" t="str">
        <f>IFERROR(AB88*INDEX('Energy Prices'!$F$12:$CJ$17,MATCH('Data Input - Option 5'!$D96,'Energy Prices'!$C$12:$C$17,0),MATCH('Data Input - Option 5'!AB$7,'Energy Prices'!$F$11:$CJ$11,0))/100000,"")</f>
        <v/>
      </c>
      <c r="AC96" s="536" t="str">
        <f>IFERROR(AC88*INDEX('Energy Prices'!$F$12:$CJ$17,MATCH('Data Input - Option 5'!$D96,'Energy Prices'!$C$12:$C$17,0),MATCH('Data Input - Option 5'!AC$7,'Energy Prices'!$F$11:$CJ$11,0))/100000,"")</f>
        <v/>
      </c>
      <c r="AD96" s="536" t="str">
        <f>IFERROR(AD88*INDEX('Energy Prices'!$F$12:$CJ$17,MATCH('Data Input - Option 5'!$D96,'Energy Prices'!$C$12:$C$17,0),MATCH('Data Input - Option 5'!AD$7,'Energy Prices'!$F$11:$CJ$11,0))/100000,"")</f>
        <v/>
      </c>
      <c r="AE96" s="536" t="str">
        <f>IFERROR(AE88*INDEX('Energy Prices'!$F$12:$CJ$17,MATCH('Data Input - Option 5'!$D96,'Energy Prices'!$C$12:$C$17,0),MATCH('Data Input - Option 5'!AE$7,'Energy Prices'!$F$11:$CJ$11,0))/100000,"")</f>
        <v/>
      </c>
      <c r="AF96" s="536" t="str">
        <f>IFERROR(AF88*INDEX('Energy Prices'!$F$12:$CJ$17,MATCH('Data Input - Option 5'!$D96,'Energy Prices'!$C$12:$C$17,0),MATCH('Data Input - Option 5'!AF$7,'Energy Prices'!$F$11:$CJ$11,0))/100000,"")</f>
        <v/>
      </c>
      <c r="AG96" s="536" t="str">
        <f>IFERROR(AG88*INDEX('Energy Prices'!$F$12:$CJ$17,MATCH('Data Input - Option 5'!$D96,'Energy Prices'!$C$12:$C$17,0),MATCH('Data Input - Option 5'!AG$7,'Energy Prices'!$F$11:$CJ$11,0))/100000,"")</f>
        <v/>
      </c>
      <c r="AH96" s="536" t="str">
        <f>IFERROR(AH88*INDEX('Energy Prices'!$F$12:$CJ$17,MATCH('Data Input - Option 5'!$D96,'Energy Prices'!$C$12:$C$17,0),MATCH('Data Input - Option 5'!AH$7,'Energy Prices'!$F$11:$CJ$11,0))/100000,"")</f>
        <v/>
      </c>
      <c r="AI96" s="536" t="str">
        <f>IFERROR(AI88*INDEX('Energy Prices'!$F$12:$CJ$17,MATCH('Data Input - Option 5'!$D96,'Energy Prices'!$C$12:$C$17,0),MATCH('Data Input - Option 5'!AI$7,'Energy Prices'!$F$11:$CJ$11,0))/100000,"")</f>
        <v/>
      </c>
      <c r="AJ96" s="536" t="str">
        <f>IFERROR(AJ88*INDEX('Energy Prices'!$F$12:$CJ$17,MATCH('Data Input - Option 5'!$D96,'Energy Prices'!$C$12:$C$17,0),MATCH('Data Input - Option 5'!AJ$7,'Energy Prices'!$F$11:$CJ$11,0))/100000,"")</f>
        <v/>
      </c>
      <c r="AK96" s="536" t="str">
        <f>IFERROR(AK88*INDEX('Energy Prices'!$F$12:$CJ$17,MATCH('Data Input - Option 5'!$D96,'Energy Prices'!$C$12:$C$17,0),MATCH('Data Input - Option 5'!AK$7,'Energy Prices'!$F$11:$CJ$11,0))/100000,"")</f>
        <v/>
      </c>
      <c r="AL96" s="536" t="str">
        <f>IFERROR(AL88*INDEX('Energy Prices'!$F$12:$CJ$17,MATCH('Data Input - Option 5'!$D96,'Energy Prices'!$C$12:$C$17,0),MATCH('Data Input - Option 5'!AL$7,'Energy Prices'!$F$11:$CJ$11,0))/100000,"")</f>
        <v/>
      </c>
      <c r="AM96" s="536" t="str">
        <f>IFERROR(AM88*INDEX('Energy Prices'!$F$12:$CJ$17,MATCH('Data Input - Option 5'!$D96,'Energy Prices'!$C$12:$C$17,0),MATCH('Data Input - Option 5'!AM$7,'Energy Prices'!$F$11:$CJ$11,0))/100000,"")</f>
        <v/>
      </c>
      <c r="AN96" s="536" t="str">
        <f>IFERROR(AN88*INDEX('Energy Prices'!$F$12:$CJ$17,MATCH('Data Input - Option 5'!$D96,'Energy Prices'!$C$12:$C$17,0),MATCH('Data Input - Option 5'!AN$7,'Energy Prices'!$F$11:$CJ$11,0))/100000,"")</f>
        <v/>
      </c>
      <c r="AO96" s="536" t="str">
        <f>IFERROR(AO88*INDEX('Energy Prices'!$F$12:$CJ$17,MATCH('Data Input - Option 5'!$D96,'Energy Prices'!$C$12:$C$17,0),MATCH('Data Input - Option 5'!AO$7,'Energy Prices'!$F$11:$CJ$11,0))/100000,"")</f>
        <v/>
      </c>
      <c r="AP96" s="536" t="str">
        <f>IFERROR(AP88*INDEX('Energy Prices'!$F$12:$CJ$17,MATCH('Data Input - Option 5'!$D96,'Energy Prices'!$C$12:$C$17,0),MATCH('Data Input - Option 5'!AP$7,'Energy Prices'!$F$11:$CJ$11,0))/100000,"")</f>
        <v/>
      </c>
      <c r="AQ96" s="536" t="str">
        <f>IFERROR(AQ88*INDEX('Energy Prices'!$F$12:$CJ$17,MATCH('Data Input - Option 5'!$D96,'Energy Prices'!$C$12:$C$17,0),MATCH('Data Input - Option 5'!AQ$7,'Energy Prices'!$F$11:$CJ$11,0))/100000,"")</f>
        <v/>
      </c>
      <c r="AR96" s="536" t="str">
        <f>IFERROR(AR88*INDEX('Energy Prices'!$F$12:$CJ$17,MATCH('Data Input - Option 5'!$D96,'Energy Prices'!$C$12:$C$17,0),MATCH('Data Input - Option 5'!AR$7,'Energy Prices'!$F$11:$CJ$11,0))/100000,"")</f>
        <v/>
      </c>
      <c r="AS96" s="536" t="str">
        <f>IFERROR(AS88*INDEX('Energy Prices'!$F$12:$CJ$17,MATCH('Data Input - Option 5'!$D96,'Energy Prices'!$C$12:$C$17,0),MATCH('Data Input - Option 5'!AS$7,'Energy Prices'!$F$11:$CJ$11,0))/100000,"")</f>
        <v/>
      </c>
      <c r="AT96" s="536" t="str">
        <f>IFERROR(AT88*INDEX('Energy Prices'!$F$12:$CJ$17,MATCH('Data Input - Option 5'!$D96,'Energy Prices'!$C$12:$C$17,0),MATCH('Data Input - Option 5'!AT$7,'Energy Prices'!$F$11:$CJ$11,0))/100000,"")</f>
        <v/>
      </c>
      <c r="AU96" s="536" t="str">
        <f>IFERROR(AU88*INDEX('Energy Prices'!$F$12:$CJ$17,MATCH('Data Input - Option 5'!$D96,'Energy Prices'!$C$12:$C$17,0),MATCH('Data Input - Option 5'!AU$7,'Energy Prices'!$F$11:$CJ$11,0))/100000,"")</f>
        <v/>
      </c>
      <c r="AV96" s="536" t="str">
        <f>IFERROR(AV88*INDEX('Energy Prices'!$F$12:$CJ$17,MATCH('Data Input - Option 5'!$D96,'Energy Prices'!$C$12:$C$17,0),MATCH('Data Input - Option 5'!AV$7,'Energy Prices'!$F$11:$CJ$11,0))/100000,"")</f>
        <v/>
      </c>
      <c r="AW96" s="536" t="str">
        <f>IFERROR(AW88*INDEX('Energy Prices'!$F$12:$CJ$17,MATCH('Data Input - Option 5'!$D96,'Energy Prices'!$C$12:$C$17,0),MATCH('Data Input - Option 5'!AW$7,'Energy Prices'!$F$11:$CJ$11,0))/100000,"")</f>
        <v/>
      </c>
      <c r="AX96" s="536" t="str">
        <f>IFERROR(AX88*INDEX('Energy Prices'!$F$12:$CJ$17,MATCH('Data Input - Option 5'!$D96,'Energy Prices'!$C$12:$C$17,0),MATCH('Data Input - Option 5'!AX$7,'Energy Prices'!$F$11:$CJ$11,0))/100000,"")</f>
        <v/>
      </c>
      <c r="AY96" s="536" t="str">
        <f>IFERROR(AY88*INDEX('Energy Prices'!$F$12:$CJ$17,MATCH('Data Input - Option 5'!$D96,'Energy Prices'!$C$12:$C$17,0),MATCH('Data Input - Option 5'!AY$7,'Energy Prices'!$F$11:$CJ$11,0))/100000,"")</f>
        <v/>
      </c>
      <c r="AZ96" s="536" t="str">
        <f>IFERROR(AZ88*INDEX('Energy Prices'!$F$12:$CJ$17,MATCH('Data Input - Option 5'!$D96,'Energy Prices'!$C$12:$C$17,0),MATCH('Data Input - Option 5'!AZ$7,'Energy Prices'!$F$11:$CJ$11,0))/100000,"")</f>
        <v/>
      </c>
      <c r="BA96" s="536" t="str">
        <f>IFERROR(BA88*INDEX('Energy Prices'!$F$12:$CJ$17,MATCH('Data Input - Option 5'!$D96,'Energy Prices'!$C$12:$C$17,0),MATCH('Data Input - Option 5'!BA$7,'Energy Prices'!$F$11:$CJ$11,0))/100000,"")</f>
        <v/>
      </c>
      <c r="BB96" s="536" t="str">
        <f>IFERROR(BB88*INDEX('Energy Prices'!$F$12:$CJ$17,MATCH('Data Input - Option 5'!$D96,'Energy Prices'!$C$12:$C$17,0),MATCH('Data Input - Option 5'!BB$7,'Energy Prices'!$F$11:$CJ$11,0))/100000,"")</f>
        <v/>
      </c>
      <c r="BC96" s="536" t="str">
        <f>IFERROR(BC88*INDEX('Energy Prices'!$F$12:$CJ$17,MATCH('Data Input - Option 5'!$D96,'Energy Prices'!$C$12:$C$17,0),MATCH('Data Input - Option 5'!BC$7,'Energy Prices'!$F$11:$CJ$11,0))/100000,"")</f>
        <v/>
      </c>
      <c r="BD96" s="536" t="str">
        <f>IFERROR(BD88*INDEX('Energy Prices'!$F$12:$CJ$17,MATCH('Data Input - Option 5'!$D96,'Energy Prices'!$C$12:$C$17,0),MATCH('Data Input - Option 5'!BD$7,'Energy Prices'!$F$11:$CJ$11,0))/100000,"")</f>
        <v/>
      </c>
      <c r="BE96" s="536" t="str">
        <f>IFERROR(BE88*INDEX('Energy Prices'!$F$12:$CJ$17,MATCH('Data Input - Option 5'!$D96,'Energy Prices'!$C$12:$C$17,0),MATCH('Data Input - Option 5'!BE$7,'Energy Prices'!$F$11:$CJ$11,0))/100000,"")</f>
        <v/>
      </c>
      <c r="BF96" s="536" t="str">
        <f>IFERROR(BF88*INDEX('Energy Prices'!$F$12:$CJ$17,MATCH('Data Input - Option 5'!$D96,'Energy Prices'!$C$12:$C$17,0),MATCH('Data Input - Option 5'!BF$7,'Energy Prices'!$F$11:$CJ$11,0))/100000,"")</f>
        <v/>
      </c>
      <c r="BG96" s="536" t="str">
        <f>IFERROR(BG88*INDEX('Energy Prices'!$F$12:$CJ$17,MATCH('Data Input - Option 5'!$D96,'Energy Prices'!$C$12:$C$17,0),MATCH('Data Input - Option 5'!BG$7,'Energy Prices'!$F$11:$CJ$11,0))/100000,"")</f>
        <v/>
      </c>
      <c r="BH96" s="536" t="str">
        <f>IFERROR(BH88*INDEX('Energy Prices'!$F$12:$CJ$17,MATCH('Data Input - Option 5'!$D96,'Energy Prices'!$C$12:$C$17,0),MATCH('Data Input - Option 5'!BH$7,'Energy Prices'!$F$11:$CJ$11,0))/100000,"")</f>
        <v/>
      </c>
      <c r="BI96" s="536" t="str">
        <f>IFERROR(BI88*INDEX('Energy Prices'!$F$12:$CJ$17,MATCH('Data Input - Option 5'!$D96,'Energy Prices'!$C$12:$C$17,0),MATCH('Data Input - Option 5'!BI$7,'Energy Prices'!$F$11:$CJ$11,0))/100000,"")</f>
        <v/>
      </c>
      <c r="BJ96" s="536" t="str">
        <f>IFERROR(BJ88*INDEX('Energy Prices'!$F$12:$CJ$17,MATCH('Data Input - Option 5'!$D96,'Energy Prices'!$C$12:$C$17,0),MATCH('Data Input - Option 5'!BJ$7,'Energy Prices'!$F$11:$CJ$11,0))/100000,"")</f>
        <v/>
      </c>
      <c r="BK96" s="536" t="str">
        <f>IFERROR(BK88*INDEX('Energy Prices'!$F$12:$CJ$17,MATCH('Data Input - Option 5'!$D96,'Energy Prices'!$C$12:$C$17,0),MATCH('Data Input - Option 5'!BK$7,'Energy Prices'!$F$11:$CJ$11,0))/100000,"")</f>
        <v/>
      </c>
      <c r="BL96" s="536" t="str">
        <f>IFERROR(BL88*INDEX('Energy Prices'!$F$12:$CJ$17,MATCH('Data Input - Option 5'!$D96,'Energy Prices'!$C$12:$C$17,0),MATCH('Data Input - Option 5'!BL$7,'Energy Prices'!$F$11:$CJ$11,0))/100000,"")</f>
        <v/>
      </c>
      <c r="BM96" s="536" t="str">
        <f>IFERROR(BM88*INDEX('Energy Prices'!$F$12:$CJ$17,MATCH('Data Input - Option 5'!$D96,'Energy Prices'!$C$12:$C$17,0),MATCH('Data Input - Option 5'!BM$7,'Energy Prices'!$F$11:$CJ$11,0))/100000,"")</f>
        <v/>
      </c>
      <c r="BN96" s="536" t="str">
        <f>IFERROR(BN88*INDEX('Energy Prices'!$F$12:$CJ$17,MATCH('Data Input - Option 5'!$D96,'Energy Prices'!$C$12:$C$17,0),MATCH('Data Input - Option 5'!BN$7,'Energy Prices'!$F$11:$CJ$11,0))/100000,"")</f>
        <v/>
      </c>
      <c r="BO96" s="536" t="str">
        <f>IFERROR(BO88*INDEX('Energy Prices'!$F$12:$CJ$17,MATCH('Data Input - Option 5'!$D96,'Energy Prices'!$C$12:$C$17,0),MATCH('Data Input - Option 5'!BO$7,'Energy Prices'!$F$11:$CJ$11,0))/100000,"")</f>
        <v/>
      </c>
      <c r="BP96" s="536" t="str">
        <f>IFERROR(BP88*INDEX('Energy Prices'!$F$12:$CJ$17,MATCH('Data Input - Option 5'!$D96,'Energy Prices'!$C$12:$C$17,0),MATCH('Data Input - Option 5'!BP$7,'Energy Prices'!$F$11:$CJ$11,0))/100000,"")</f>
        <v/>
      </c>
      <c r="BQ96" s="536" t="str">
        <f>IFERROR(BQ88*INDEX('Energy Prices'!$F$12:$CJ$17,MATCH('Data Input - Option 5'!$D96,'Energy Prices'!$C$12:$C$17,0),MATCH('Data Input - Option 5'!BQ$7,'Energy Prices'!$F$11:$CJ$11,0))/100000,"")</f>
        <v/>
      </c>
      <c r="BR96" s="536" t="str">
        <f>IFERROR(BR88*INDEX('Energy Prices'!$F$12:$CJ$17,MATCH('Data Input - Option 5'!$D96,'Energy Prices'!$C$12:$C$17,0),MATCH('Data Input - Option 5'!BR$7,'Energy Prices'!$F$11:$CJ$11,0))/100000,"")</f>
        <v/>
      </c>
      <c r="BS96" s="536" t="str">
        <f>IFERROR(BS88*INDEX('Energy Prices'!$F$12:$CJ$17,MATCH('Data Input - Option 5'!$D96,'Energy Prices'!$C$12:$C$17,0),MATCH('Data Input - Option 5'!BS$7,'Energy Prices'!$F$11:$CJ$11,0))/100000,"")</f>
        <v/>
      </c>
      <c r="BT96" s="536" t="str">
        <f>IFERROR(BT88*INDEX('Energy Prices'!$F$12:$CJ$17,MATCH('Data Input - Option 5'!$D96,'Energy Prices'!$C$12:$C$17,0),MATCH('Data Input - Option 5'!BT$7,'Energy Prices'!$F$11:$CJ$11,0))/100000,"")</f>
        <v/>
      </c>
      <c r="BU96" s="536" t="str">
        <f>IFERROR(BU88*INDEX('Energy Prices'!$F$12:$CJ$17,MATCH('Data Input - Option 5'!$D96,'Energy Prices'!$C$12:$C$17,0),MATCH('Data Input - Option 5'!BU$7,'Energy Prices'!$F$11:$CJ$11,0))/100000,"")</f>
        <v/>
      </c>
      <c r="BV96" s="536" t="str">
        <f>IFERROR(BV88*INDEX('Energy Prices'!$F$12:$CJ$17,MATCH('Data Input - Option 5'!$D96,'Energy Prices'!$C$12:$C$17,0),MATCH('Data Input - Option 5'!BV$7,'Energy Prices'!$F$11:$CJ$11,0))/100000,"")</f>
        <v/>
      </c>
      <c r="BW96" s="536" t="str">
        <f>IFERROR(BW88*INDEX('Energy Prices'!$F$12:$CJ$17,MATCH('Data Input - Option 5'!$D96,'Energy Prices'!$C$12:$C$17,0),MATCH('Data Input - Option 5'!BW$7,'Energy Prices'!$F$11:$CJ$11,0))/100000,"")</f>
        <v/>
      </c>
      <c r="BX96" s="536" t="str">
        <f>IFERROR(BX88*INDEX('Energy Prices'!$F$12:$CJ$17,MATCH('Data Input - Option 5'!$D96,'Energy Prices'!$C$12:$C$17,0),MATCH('Data Input - Option 5'!BX$7,'Energy Prices'!$F$11:$CJ$11,0))/100000,"")</f>
        <v/>
      </c>
      <c r="BY96" s="536" t="str">
        <f>IFERROR(BY88*INDEX('Energy Prices'!$F$12:$CJ$17,MATCH('Data Input - Option 5'!$D96,'Energy Prices'!$C$12:$C$17,0),MATCH('Data Input - Option 5'!BY$7,'Energy Prices'!$F$11:$CJ$11,0))/100000,"")</f>
        <v/>
      </c>
      <c r="BZ96" s="536" t="str">
        <f>IFERROR(BZ88*INDEX('Energy Prices'!$F$12:$CJ$17,MATCH('Data Input - Option 5'!$D96,'Energy Prices'!$C$12:$C$17,0),MATCH('Data Input - Option 5'!BZ$7,'Energy Prices'!$F$11:$CJ$11,0))/100000,"")</f>
        <v/>
      </c>
      <c r="CA96" s="536" t="str">
        <f>IFERROR(CA88*INDEX('Energy Prices'!$F$12:$CJ$17,MATCH('Data Input - Option 5'!$D96,'Energy Prices'!$C$12:$C$17,0),MATCH('Data Input - Option 5'!CA$7,'Energy Prices'!$F$11:$CJ$11,0))/100000,"")</f>
        <v/>
      </c>
      <c r="CB96" s="536" t="str">
        <f>IFERROR(CB88*INDEX('Energy Prices'!$F$12:$CJ$17,MATCH('Data Input - Option 5'!$D96,'Energy Prices'!$C$12:$C$17,0),MATCH('Data Input - Option 5'!CB$7,'Energy Prices'!$F$11:$CJ$11,0))/100000,"")</f>
        <v/>
      </c>
      <c r="CC96" s="536" t="str">
        <f>IFERROR(CC88*INDEX('Energy Prices'!$F$12:$CJ$17,MATCH('Data Input - Option 5'!$D96,'Energy Prices'!$C$12:$C$17,0),MATCH('Data Input - Option 5'!CC$7,'Energy Prices'!$F$11:$CJ$11,0))/100000,"")</f>
        <v/>
      </c>
      <c r="CD96" s="536" t="str">
        <f>IFERROR(CD88*INDEX('Energy Prices'!$F$12:$CJ$17,MATCH('Data Input - Option 5'!$D96,'Energy Prices'!$C$12:$C$17,0),MATCH('Data Input - Option 5'!CD$7,'Energy Prices'!$F$11:$CJ$11,0))/100000,"")</f>
        <v/>
      </c>
      <c r="CE96" s="536" t="str">
        <f>IFERROR(CE88*INDEX('Energy Prices'!$F$12:$CJ$17,MATCH('Data Input - Option 5'!$D96,'Energy Prices'!$C$12:$C$17,0),MATCH('Data Input - Option 5'!CE$7,'Energy Prices'!$F$11:$CJ$11,0))/100000,"")</f>
        <v/>
      </c>
      <c r="CF96" s="536" t="str">
        <f>IFERROR(CF88*INDEX('Energy Prices'!$F$12:$CJ$17,MATCH('Data Input - Option 5'!$D96,'Energy Prices'!$C$12:$C$17,0),MATCH('Data Input - Option 5'!CF$7,'Energy Prices'!$F$11:$CJ$11,0))/100000,"")</f>
        <v/>
      </c>
      <c r="CG96" s="536" t="str">
        <f>IFERROR(CG88*INDEX('Energy Prices'!$F$12:$CJ$17,MATCH('Data Input - Option 5'!$D96,'Energy Prices'!$C$12:$C$17,0),MATCH('Data Input - Option 5'!CG$7,'Energy Prices'!$F$11:$CJ$11,0))/100000,"")</f>
        <v/>
      </c>
      <c r="CH96" s="536" t="str">
        <f>IFERROR(CH88*INDEX('Energy Prices'!$F$12:$CJ$17,MATCH('Data Input - Option 5'!$D96,'Energy Prices'!$C$12:$C$17,0),MATCH('Data Input - Option 5'!CH$7,'Energy Prices'!$F$11:$CJ$11,0))/100000,"")</f>
        <v/>
      </c>
      <c r="CI96" s="536" t="str">
        <f>IFERROR(CI88*INDEX('Energy Prices'!$F$12:$CJ$17,MATCH('Data Input - Option 5'!$D96,'Energy Prices'!$C$12:$C$17,0),MATCH('Data Input - Option 5'!CI$7,'Energy Prices'!$F$11:$CJ$11,0))/100000,"")</f>
        <v/>
      </c>
      <c r="CJ96" s="536" t="str">
        <f>IFERROR(CJ88*INDEX('Energy Prices'!$F$12:$CJ$17,MATCH('Data Input - Option 5'!$D96,'Energy Prices'!$C$12:$C$17,0),MATCH('Data Input - Option 5'!CJ$7,'Energy Prices'!$F$11:$CJ$11,0))/100000,"")</f>
        <v/>
      </c>
      <c r="CK96" s="536" t="str">
        <f>IFERROR(CK88*INDEX('Energy Prices'!$F$12:$CJ$17,MATCH('Data Input - Option 5'!$D96,'Energy Prices'!$C$12:$C$17,0),MATCH('Data Input - Option 5'!CK$7,'Energy Prices'!$F$11:$CJ$11,0))/100000,"")</f>
        <v/>
      </c>
      <c r="CL96" s="536" t="str">
        <f>IFERROR(CL88*INDEX('Energy Prices'!$F$12:$CJ$17,MATCH('Data Input - Option 5'!$D96,'Energy Prices'!$C$12:$C$17,0),MATCH('Data Input - Option 5'!CL$7,'Energy Prices'!$F$11:$CJ$11,0))/100000,"")</f>
        <v/>
      </c>
      <c r="CM96" s="536" t="str">
        <f>IFERROR(CM88*INDEX('Energy Prices'!$F$12:$CJ$17,MATCH('Data Input - Option 5'!$D96,'Energy Prices'!$C$12:$C$17,0),MATCH('Data Input - Option 5'!CM$7,'Energy Prices'!$F$11:$CJ$11,0))/100000,"")</f>
        <v/>
      </c>
      <c r="CN96" s="536" t="str">
        <f>IFERROR(CN88*INDEX('Energy Prices'!$F$12:$CJ$17,MATCH('Data Input - Option 5'!$D96,'Energy Prices'!$C$12:$C$17,0),MATCH('Data Input - Option 5'!CN$7,'Energy Prices'!$F$11:$CJ$11,0))/100000,"")</f>
        <v/>
      </c>
      <c r="CO96" s="536" t="str">
        <f>IFERROR(CO88*INDEX('Energy Prices'!$F$12:$CJ$17,MATCH('Data Input - Option 5'!$D96,'Energy Prices'!$C$12:$C$17,0),MATCH('Data Input - Option 5'!CO$7,'Energy Prices'!$F$11:$CJ$11,0))/100000,"")</f>
        <v/>
      </c>
      <c r="CP96" s="536" t="str">
        <f>IFERROR(CP88*INDEX('Energy Prices'!$F$12:$CJ$17,MATCH('Data Input - Option 5'!$D96,'Energy Prices'!$C$12:$C$17,0),MATCH('Data Input - Option 5'!CP$7,'Energy Prices'!$F$11:$CJ$11,0))/100000,"")</f>
        <v/>
      </c>
      <c r="CQ96" s="536" t="str">
        <f>IFERROR(CQ88*INDEX('Energy Prices'!$F$12:$CJ$17,MATCH('Data Input - Option 5'!$D96,'Energy Prices'!$C$12:$C$17,0),MATCH('Data Input - Option 5'!CQ$7,'Energy Prices'!$F$11:$CJ$11,0))/100000,"")</f>
        <v/>
      </c>
      <c r="CR96" s="536" t="str">
        <f>IFERROR(CR88*INDEX('Energy Prices'!$F$12:$CJ$17,MATCH('Data Input - Option 5'!$D96,'Energy Prices'!$C$12:$C$17,0),MATCH('Data Input - Option 5'!CR$7,'Energy Prices'!$F$11:$CJ$11,0))/100000,"")</f>
        <v/>
      </c>
      <c r="CS96" s="536" t="str">
        <f>IFERROR(CS88*INDEX('Energy Prices'!$F$12:$CJ$17,MATCH('Data Input - Option 5'!$D96,'Energy Prices'!$C$12:$C$17,0),MATCH('Data Input - Option 5'!CS$7,'Energy Prices'!$F$11:$CJ$11,0))/100000,"")</f>
        <v/>
      </c>
      <c r="CT96" s="536" t="str">
        <f>IFERROR(CT88*INDEX('Energy Prices'!$F$12:$CJ$17,MATCH('Data Input - Option 5'!$D96,'Energy Prices'!$C$12:$C$17,0),MATCH('Data Input - Option 5'!CT$7,'Energy Prices'!$F$11:$CJ$11,0))/100000,"")</f>
        <v/>
      </c>
      <c r="CU96" s="536" t="str">
        <f>IFERROR(CU88*INDEX('Energy Prices'!$F$12:$CJ$17,MATCH('Data Input - Option 5'!$D96,'Energy Prices'!$C$12:$C$17,0),MATCH('Data Input - Option 5'!CU$7,'Energy Prices'!$F$11:$CJ$11,0))/100000,"")</f>
        <v/>
      </c>
      <c r="CV96" s="536" t="str">
        <f>IFERROR(CV88*INDEX('Energy Prices'!$F$12:$CJ$17,MATCH('Data Input - Option 5'!$D96,'Energy Prices'!$C$12:$C$17,0),MATCH('Data Input - Option 5'!CV$7,'Energy Prices'!$F$11:$CJ$11,0))/100000,"")</f>
        <v/>
      </c>
      <c r="CW96" s="536" t="str">
        <f>IFERROR(CW88*INDEX('Energy Prices'!$F$12:$CJ$17,MATCH('Data Input - Option 5'!$D96,'Energy Prices'!$C$12:$C$17,0),MATCH('Data Input - Option 5'!CW$7,'Energy Prices'!$F$11:$CJ$11,0))/100000,"")</f>
        <v/>
      </c>
      <c r="CX96" s="536" t="str">
        <f>IFERROR(CX88*INDEX('Energy Prices'!$F$12:$CJ$17,MATCH('Data Input - Option 5'!$D96,'Energy Prices'!$C$12:$C$17,0),MATCH('Data Input - Option 5'!CX$7,'Energy Prices'!$F$11:$CJ$11,0))/100000,"")</f>
        <v/>
      </c>
      <c r="CY96" s="536" t="str">
        <f>IFERROR(CY88*INDEX('Energy Prices'!$F$12:$CJ$17,MATCH('Data Input - Option 5'!$D96,'Energy Prices'!$C$12:$C$17,0),MATCH('Data Input - Option 5'!CY$7,'Energy Prices'!$F$11:$CJ$11,0))/100000,"")</f>
        <v/>
      </c>
      <c r="CZ96" s="536" t="str">
        <f>IFERROR(CZ88*INDEX('Energy Prices'!$F$12:$CJ$17,MATCH('Data Input - Option 5'!$D96,'Energy Prices'!$C$12:$C$17,0),MATCH('Data Input - Option 5'!CZ$7,'Energy Prices'!$F$11:$CJ$11,0))/100000,"")</f>
        <v/>
      </c>
      <c r="DA96" s="536" t="str">
        <f>IFERROR(DA88*INDEX('Energy Prices'!$F$12:$CJ$17,MATCH('Data Input - Option 5'!$D96,'Energy Prices'!$C$12:$C$17,0),MATCH('Data Input - Option 5'!DA$7,'Energy Prices'!$F$11:$CJ$11,0))/100000,"")</f>
        <v/>
      </c>
      <c r="DB96" s="536" t="str">
        <f>IFERROR(DB88*INDEX('Energy Prices'!$F$12:$CJ$17,MATCH('Data Input - Option 5'!$D96,'Energy Prices'!$C$12:$C$17,0),MATCH('Data Input - Option 5'!DB$7,'Energy Prices'!$F$11:$CJ$11,0))/100000,"")</f>
        <v/>
      </c>
      <c r="DC96" s="536" t="str">
        <f>IFERROR(DC88*INDEX('Energy Prices'!$F$12:$CJ$17,MATCH('Data Input - Option 5'!$D96,'Energy Prices'!$C$12:$C$17,0),MATCH('Data Input - Option 5'!DC$7,'Energy Prices'!$F$11:$CJ$11,0))/100000,"")</f>
        <v/>
      </c>
      <c r="DD96" s="225"/>
      <c r="DE96" s="220"/>
    </row>
    <row r="97" spans="2:109" x14ac:dyDescent="0.25">
      <c r="B97" s="217"/>
      <c r="C97" s="263"/>
      <c r="D97" s="226" t="str">
        <f t="shared" si="6"/>
        <v>Road - Diesel</v>
      </c>
      <c r="E97" s="219" t="s">
        <v>1117</v>
      </c>
      <c r="F97" s="276" t="s">
        <v>571</v>
      </c>
      <c r="G97" s="276"/>
      <c r="H97" s="536" t="str">
        <f>IFERROR(H89*INDEX('Energy Prices'!$F$12:$CJ$17,MATCH('Data Input - Option 5'!$D97,'Energy Prices'!$C$12:$C$17,0),MATCH('Data Input - Option 5'!H$7,'Energy Prices'!$F$11:$CJ$11,0))/100000,"")</f>
        <v/>
      </c>
      <c r="I97" s="536" t="str">
        <f>IFERROR(I89*INDEX('Energy Prices'!$F$12:$CJ$17,MATCH('Data Input - Option 5'!$D97,'Energy Prices'!$C$12:$C$17,0),MATCH('Data Input - Option 5'!I$7,'Energy Prices'!$F$11:$CJ$11,0))/100000,"")</f>
        <v/>
      </c>
      <c r="J97" s="536" t="str">
        <f>IFERROR(J89*INDEX('Energy Prices'!$F$12:$CJ$17,MATCH('Data Input - Option 5'!$D97,'Energy Prices'!$C$12:$C$17,0),MATCH('Data Input - Option 5'!J$7,'Energy Prices'!$F$11:$CJ$11,0))/100000,"")</f>
        <v/>
      </c>
      <c r="K97" s="536" t="str">
        <f>IFERROR(K89*INDEX('Energy Prices'!$F$12:$CJ$17,MATCH('Data Input - Option 5'!$D97,'Energy Prices'!$C$12:$C$17,0),MATCH('Data Input - Option 5'!K$7,'Energy Prices'!$F$11:$CJ$11,0))/100000,"")</f>
        <v/>
      </c>
      <c r="L97" s="536" t="str">
        <f>IFERROR(L89*INDEX('Energy Prices'!$F$12:$CJ$17,MATCH('Data Input - Option 5'!$D97,'Energy Prices'!$C$12:$C$17,0),MATCH('Data Input - Option 5'!L$7,'Energy Prices'!$F$11:$CJ$11,0))/100000,"")</f>
        <v/>
      </c>
      <c r="M97" s="536" t="str">
        <f>IFERROR(M89*INDEX('Energy Prices'!$F$12:$CJ$17,MATCH('Data Input - Option 5'!$D97,'Energy Prices'!$C$12:$C$17,0),MATCH('Data Input - Option 5'!M$7,'Energy Prices'!$F$11:$CJ$11,0))/100000,"")</f>
        <v/>
      </c>
      <c r="N97" s="536" t="str">
        <f>IFERROR(N89*INDEX('Energy Prices'!$F$12:$CJ$17,MATCH('Data Input - Option 5'!$D97,'Energy Prices'!$C$12:$C$17,0),MATCH('Data Input - Option 5'!N$7,'Energy Prices'!$F$11:$CJ$11,0))/100000,"")</f>
        <v/>
      </c>
      <c r="O97" s="536" t="str">
        <f>IFERROR(O89*INDEX('Energy Prices'!$F$12:$CJ$17,MATCH('Data Input - Option 5'!$D97,'Energy Prices'!$C$12:$C$17,0),MATCH('Data Input - Option 5'!O$7,'Energy Prices'!$F$11:$CJ$11,0))/100000,"")</f>
        <v/>
      </c>
      <c r="P97" s="536" t="str">
        <f>IFERROR(P89*INDEX('Energy Prices'!$F$12:$CJ$17,MATCH('Data Input - Option 5'!$D97,'Energy Prices'!$C$12:$C$17,0),MATCH('Data Input - Option 5'!P$7,'Energy Prices'!$F$11:$CJ$11,0))/100000,"")</f>
        <v/>
      </c>
      <c r="Q97" s="536" t="str">
        <f>IFERROR(Q89*INDEX('Energy Prices'!$F$12:$CJ$17,MATCH('Data Input - Option 5'!$D97,'Energy Prices'!$C$12:$C$17,0),MATCH('Data Input - Option 5'!Q$7,'Energy Prices'!$F$11:$CJ$11,0))/100000,"")</f>
        <v/>
      </c>
      <c r="R97" s="536" t="str">
        <f>IFERROR(R89*INDEX('Energy Prices'!$F$12:$CJ$17,MATCH('Data Input - Option 5'!$D97,'Energy Prices'!$C$12:$C$17,0),MATCH('Data Input - Option 5'!R$7,'Energy Prices'!$F$11:$CJ$11,0))/100000,"")</f>
        <v/>
      </c>
      <c r="S97" s="536" t="str">
        <f>IFERROR(S89*INDEX('Energy Prices'!$F$12:$CJ$17,MATCH('Data Input - Option 5'!$D97,'Energy Prices'!$C$12:$C$17,0),MATCH('Data Input - Option 5'!S$7,'Energy Prices'!$F$11:$CJ$11,0))/100000,"")</f>
        <v/>
      </c>
      <c r="T97" s="536" t="str">
        <f>IFERROR(T89*INDEX('Energy Prices'!$F$12:$CJ$17,MATCH('Data Input - Option 5'!$D97,'Energy Prices'!$C$12:$C$17,0),MATCH('Data Input - Option 5'!T$7,'Energy Prices'!$F$11:$CJ$11,0))/100000,"")</f>
        <v/>
      </c>
      <c r="U97" s="536" t="str">
        <f>IFERROR(U89*INDEX('Energy Prices'!$F$12:$CJ$17,MATCH('Data Input - Option 5'!$D97,'Energy Prices'!$C$12:$C$17,0),MATCH('Data Input - Option 5'!U$7,'Energy Prices'!$F$11:$CJ$11,0))/100000,"")</f>
        <v/>
      </c>
      <c r="V97" s="536" t="str">
        <f>IFERROR(V89*INDEX('Energy Prices'!$F$12:$CJ$17,MATCH('Data Input - Option 5'!$D97,'Energy Prices'!$C$12:$C$17,0),MATCH('Data Input - Option 5'!V$7,'Energy Prices'!$F$11:$CJ$11,0))/100000,"")</f>
        <v/>
      </c>
      <c r="W97" s="536" t="str">
        <f>IFERROR(W89*INDEX('Energy Prices'!$F$12:$CJ$17,MATCH('Data Input - Option 5'!$D97,'Energy Prices'!$C$12:$C$17,0),MATCH('Data Input - Option 5'!W$7,'Energy Prices'!$F$11:$CJ$11,0))/100000,"")</f>
        <v/>
      </c>
      <c r="X97" s="536" t="str">
        <f>IFERROR(X89*INDEX('Energy Prices'!$F$12:$CJ$17,MATCH('Data Input - Option 5'!$D97,'Energy Prices'!$C$12:$C$17,0),MATCH('Data Input - Option 5'!X$7,'Energy Prices'!$F$11:$CJ$11,0))/100000,"")</f>
        <v/>
      </c>
      <c r="Y97" s="536" t="str">
        <f>IFERROR(Y89*INDEX('Energy Prices'!$F$12:$CJ$17,MATCH('Data Input - Option 5'!$D97,'Energy Prices'!$C$12:$C$17,0),MATCH('Data Input - Option 5'!Y$7,'Energy Prices'!$F$11:$CJ$11,0))/100000,"")</f>
        <v/>
      </c>
      <c r="Z97" s="536" t="str">
        <f>IFERROR(Z89*INDEX('Energy Prices'!$F$12:$CJ$17,MATCH('Data Input - Option 5'!$D97,'Energy Prices'!$C$12:$C$17,0),MATCH('Data Input - Option 5'!Z$7,'Energy Prices'!$F$11:$CJ$11,0))/100000,"")</f>
        <v/>
      </c>
      <c r="AA97" s="536" t="str">
        <f>IFERROR(AA89*INDEX('Energy Prices'!$F$12:$CJ$17,MATCH('Data Input - Option 5'!$D97,'Energy Prices'!$C$12:$C$17,0),MATCH('Data Input - Option 5'!AA$7,'Energy Prices'!$F$11:$CJ$11,0))/100000,"")</f>
        <v/>
      </c>
      <c r="AB97" s="536" t="str">
        <f>IFERROR(AB89*INDEX('Energy Prices'!$F$12:$CJ$17,MATCH('Data Input - Option 5'!$D97,'Energy Prices'!$C$12:$C$17,0),MATCH('Data Input - Option 5'!AB$7,'Energy Prices'!$F$11:$CJ$11,0))/100000,"")</f>
        <v/>
      </c>
      <c r="AC97" s="536" t="str">
        <f>IFERROR(AC89*INDEX('Energy Prices'!$F$12:$CJ$17,MATCH('Data Input - Option 5'!$D97,'Energy Prices'!$C$12:$C$17,0),MATCH('Data Input - Option 5'!AC$7,'Energy Prices'!$F$11:$CJ$11,0))/100000,"")</f>
        <v/>
      </c>
      <c r="AD97" s="536" t="str">
        <f>IFERROR(AD89*INDEX('Energy Prices'!$F$12:$CJ$17,MATCH('Data Input - Option 5'!$D97,'Energy Prices'!$C$12:$C$17,0),MATCH('Data Input - Option 5'!AD$7,'Energy Prices'!$F$11:$CJ$11,0))/100000,"")</f>
        <v/>
      </c>
      <c r="AE97" s="536" t="str">
        <f>IFERROR(AE89*INDEX('Energy Prices'!$F$12:$CJ$17,MATCH('Data Input - Option 5'!$D97,'Energy Prices'!$C$12:$C$17,0),MATCH('Data Input - Option 5'!AE$7,'Energy Prices'!$F$11:$CJ$11,0))/100000,"")</f>
        <v/>
      </c>
      <c r="AF97" s="536" t="str">
        <f>IFERROR(AF89*INDEX('Energy Prices'!$F$12:$CJ$17,MATCH('Data Input - Option 5'!$D97,'Energy Prices'!$C$12:$C$17,0),MATCH('Data Input - Option 5'!AF$7,'Energy Prices'!$F$11:$CJ$11,0))/100000,"")</f>
        <v/>
      </c>
      <c r="AG97" s="536" t="str">
        <f>IFERROR(AG89*INDEX('Energy Prices'!$F$12:$CJ$17,MATCH('Data Input - Option 5'!$D97,'Energy Prices'!$C$12:$C$17,0),MATCH('Data Input - Option 5'!AG$7,'Energy Prices'!$F$11:$CJ$11,0))/100000,"")</f>
        <v/>
      </c>
      <c r="AH97" s="536" t="str">
        <f>IFERROR(AH89*INDEX('Energy Prices'!$F$12:$CJ$17,MATCH('Data Input - Option 5'!$D97,'Energy Prices'!$C$12:$C$17,0),MATCH('Data Input - Option 5'!AH$7,'Energy Prices'!$F$11:$CJ$11,0))/100000,"")</f>
        <v/>
      </c>
      <c r="AI97" s="536" t="str">
        <f>IFERROR(AI89*INDEX('Energy Prices'!$F$12:$CJ$17,MATCH('Data Input - Option 5'!$D97,'Energy Prices'!$C$12:$C$17,0),MATCH('Data Input - Option 5'!AI$7,'Energy Prices'!$F$11:$CJ$11,0))/100000,"")</f>
        <v/>
      </c>
      <c r="AJ97" s="536" t="str">
        <f>IFERROR(AJ89*INDEX('Energy Prices'!$F$12:$CJ$17,MATCH('Data Input - Option 5'!$D97,'Energy Prices'!$C$12:$C$17,0),MATCH('Data Input - Option 5'!AJ$7,'Energy Prices'!$F$11:$CJ$11,0))/100000,"")</f>
        <v/>
      </c>
      <c r="AK97" s="536" t="str">
        <f>IFERROR(AK89*INDEX('Energy Prices'!$F$12:$CJ$17,MATCH('Data Input - Option 5'!$D97,'Energy Prices'!$C$12:$C$17,0),MATCH('Data Input - Option 5'!AK$7,'Energy Prices'!$F$11:$CJ$11,0))/100000,"")</f>
        <v/>
      </c>
      <c r="AL97" s="536" t="str">
        <f>IFERROR(AL89*INDEX('Energy Prices'!$F$12:$CJ$17,MATCH('Data Input - Option 5'!$D97,'Energy Prices'!$C$12:$C$17,0),MATCH('Data Input - Option 5'!AL$7,'Energy Prices'!$F$11:$CJ$11,0))/100000,"")</f>
        <v/>
      </c>
      <c r="AM97" s="536" t="str">
        <f>IFERROR(AM89*INDEX('Energy Prices'!$F$12:$CJ$17,MATCH('Data Input - Option 5'!$D97,'Energy Prices'!$C$12:$C$17,0),MATCH('Data Input - Option 5'!AM$7,'Energy Prices'!$F$11:$CJ$11,0))/100000,"")</f>
        <v/>
      </c>
      <c r="AN97" s="536" t="str">
        <f>IFERROR(AN89*INDEX('Energy Prices'!$F$12:$CJ$17,MATCH('Data Input - Option 5'!$D97,'Energy Prices'!$C$12:$C$17,0),MATCH('Data Input - Option 5'!AN$7,'Energy Prices'!$F$11:$CJ$11,0))/100000,"")</f>
        <v/>
      </c>
      <c r="AO97" s="536" t="str">
        <f>IFERROR(AO89*INDEX('Energy Prices'!$F$12:$CJ$17,MATCH('Data Input - Option 5'!$D97,'Energy Prices'!$C$12:$C$17,0),MATCH('Data Input - Option 5'!AO$7,'Energy Prices'!$F$11:$CJ$11,0))/100000,"")</f>
        <v/>
      </c>
      <c r="AP97" s="536" t="str">
        <f>IFERROR(AP89*INDEX('Energy Prices'!$F$12:$CJ$17,MATCH('Data Input - Option 5'!$D97,'Energy Prices'!$C$12:$C$17,0),MATCH('Data Input - Option 5'!AP$7,'Energy Prices'!$F$11:$CJ$11,0))/100000,"")</f>
        <v/>
      </c>
      <c r="AQ97" s="536" t="str">
        <f>IFERROR(AQ89*INDEX('Energy Prices'!$F$12:$CJ$17,MATCH('Data Input - Option 5'!$D97,'Energy Prices'!$C$12:$C$17,0),MATCH('Data Input - Option 5'!AQ$7,'Energy Prices'!$F$11:$CJ$11,0))/100000,"")</f>
        <v/>
      </c>
      <c r="AR97" s="536" t="str">
        <f>IFERROR(AR89*INDEX('Energy Prices'!$F$12:$CJ$17,MATCH('Data Input - Option 5'!$D97,'Energy Prices'!$C$12:$C$17,0),MATCH('Data Input - Option 5'!AR$7,'Energy Prices'!$F$11:$CJ$11,0))/100000,"")</f>
        <v/>
      </c>
      <c r="AS97" s="536" t="str">
        <f>IFERROR(AS89*INDEX('Energy Prices'!$F$12:$CJ$17,MATCH('Data Input - Option 5'!$D97,'Energy Prices'!$C$12:$C$17,0),MATCH('Data Input - Option 5'!AS$7,'Energy Prices'!$F$11:$CJ$11,0))/100000,"")</f>
        <v/>
      </c>
      <c r="AT97" s="536" t="str">
        <f>IFERROR(AT89*INDEX('Energy Prices'!$F$12:$CJ$17,MATCH('Data Input - Option 5'!$D97,'Energy Prices'!$C$12:$C$17,0),MATCH('Data Input - Option 5'!AT$7,'Energy Prices'!$F$11:$CJ$11,0))/100000,"")</f>
        <v/>
      </c>
      <c r="AU97" s="536" t="str">
        <f>IFERROR(AU89*INDEX('Energy Prices'!$F$12:$CJ$17,MATCH('Data Input - Option 5'!$D97,'Energy Prices'!$C$12:$C$17,0),MATCH('Data Input - Option 5'!AU$7,'Energy Prices'!$F$11:$CJ$11,0))/100000,"")</f>
        <v/>
      </c>
      <c r="AV97" s="536" t="str">
        <f>IFERROR(AV89*INDEX('Energy Prices'!$F$12:$CJ$17,MATCH('Data Input - Option 5'!$D97,'Energy Prices'!$C$12:$C$17,0),MATCH('Data Input - Option 5'!AV$7,'Energy Prices'!$F$11:$CJ$11,0))/100000,"")</f>
        <v/>
      </c>
      <c r="AW97" s="536" t="str">
        <f>IFERROR(AW89*INDEX('Energy Prices'!$F$12:$CJ$17,MATCH('Data Input - Option 5'!$D97,'Energy Prices'!$C$12:$C$17,0),MATCH('Data Input - Option 5'!AW$7,'Energy Prices'!$F$11:$CJ$11,0))/100000,"")</f>
        <v/>
      </c>
      <c r="AX97" s="536" t="str">
        <f>IFERROR(AX89*INDEX('Energy Prices'!$F$12:$CJ$17,MATCH('Data Input - Option 5'!$D97,'Energy Prices'!$C$12:$C$17,0),MATCH('Data Input - Option 5'!AX$7,'Energy Prices'!$F$11:$CJ$11,0))/100000,"")</f>
        <v/>
      </c>
      <c r="AY97" s="536" t="str">
        <f>IFERROR(AY89*INDEX('Energy Prices'!$F$12:$CJ$17,MATCH('Data Input - Option 5'!$D97,'Energy Prices'!$C$12:$C$17,0),MATCH('Data Input - Option 5'!AY$7,'Energy Prices'!$F$11:$CJ$11,0))/100000,"")</f>
        <v/>
      </c>
      <c r="AZ97" s="536" t="str">
        <f>IFERROR(AZ89*INDEX('Energy Prices'!$F$12:$CJ$17,MATCH('Data Input - Option 5'!$D97,'Energy Prices'!$C$12:$C$17,0),MATCH('Data Input - Option 5'!AZ$7,'Energy Prices'!$F$11:$CJ$11,0))/100000,"")</f>
        <v/>
      </c>
      <c r="BA97" s="536" t="str">
        <f>IFERROR(BA89*INDEX('Energy Prices'!$F$12:$CJ$17,MATCH('Data Input - Option 5'!$D97,'Energy Prices'!$C$12:$C$17,0),MATCH('Data Input - Option 5'!BA$7,'Energy Prices'!$F$11:$CJ$11,0))/100000,"")</f>
        <v/>
      </c>
      <c r="BB97" s="536" t="str">
        <f>IFERROR(BB89*INDEX('Energy Prices'!$F$12:$CJ$17,MATCH('Data Input - Option 5'!$D97,'Energy Prices'!$C$12:$C$17,0),MATCH('Data Input - Option 5'!BB$7,'Energy Prices'!$F$11:$CJ$11,0))/100000,"")</f>
        <v/>
      </c>
      <c r="BC97" s="536" t="str">
        <f>IFERROR(BC89*INDEX('Energy Prices'!$F$12:$CJ$17,MATCH('Data Input - Option 5'!$D97,'Energy Prices'!$C$12:$C$17,0),MATCH('Data Input - Option 5'!BC$7,'Energy Prices'!$F$11:$CJ$11,0))/100000,"")</f>
        <v/>
      </c>
      <c r="BD97" s="536" t="str">
        <f>IFERROR(BD89*INDEX('Energy Prices'!$F$12:$CJ$17,MATCH('Data Input - Option 5'!$D97,'Energy Prices'!$C$12:$C$17,0),MATCH('Data Input - Option 5'!BD$7,'Energy Prices'!$F$11:$CJ$11,0))/100000,"")</f>
        <v/>
      </c>
      <c r="BE97" s="536" t="str">
        <f>IFERROR(BE89*INDEX('Energy Prices'!$F$12:$CJ$17,MATCH('Data Input - Option 5'!$D97,'Energy Prices'!$C$12:$C$17,0),MATCH('Data Input - Option 5'!BE$7,'Energy Prices'!$F$11:$CJ$11,0))/100000,"")</f>
        <v/>
      </c>
      <c r="BF97" s="536" t="str">
        <f>IFERROR(BF89*INDEX('Energy Prices'!$F$12:$CJ$17,MATCH('Data Input - Option 5'!$D97,'Energy Prices'!$C$12:$C$17,0),MATCH('Data Input - Option 5'!BF$7,'Energy Prices'!$F$11:$CJ$11,0))/100000,"")</f>
        <v/>
      </c>
      <c r="BG97" s="536" t="str">
        <f>IFERROR(BG89*INDEX('Energy Prices'!$F$12:$CJ$17,MATCH('Data Input - Option 5'!$D97,'Energy Prices'!$C$12:$C$17,0),MATCH('Data Input - Option 5'!BG$7,'Energy Prices'!$F$11:$CJ$11,0))/100000,"")</f>
        <v/>
      </c>
      <c r="BH97" s="536" t="str">
        <f>IFERROR(BH89*INDEX('Energy Prices'!$F$12:$CJ$17,MATCH('Data Input - Option 5'!$D97,'Energy Prices'!$C$12:$C$17,0),MATCH('Data Input - Option 5'!BH$7,'Energy Prices'!$F$11:$CJ$11,0))/100000,"")</f>
        <v/>
      </c>
      <c r="BI97" s="536" t="str">
        <f>IFERROR(BI89*INDEX('Energy Prices'!$F$12:$CJ$17,MATCH('Data Input - Option 5'!$D97,'Energy Prices'!$C$12:$C$17,0),MATCH('Data Input - Option 5'!BI$7,'Energy Prices'!$F$11:$CJ$11,0))/100000,"")</f>
        <v/>
      </c>
      <c r="BJ97" s="536" t="str">
        <f>IFERROR(BJ89*INDEX('Energy Prices'!$F$12:$CJ$17,MATCH('Data Input - Option 5'!$D97,'Energy Prices'!$C$12:$C$17,0),MATCH('Data Input - Option 5'!BJ$7,'Energy Prices'!$F$11:$CJ$11,0))/100000,"")</f>
        <v/>
      </c>
      <c r="BK97" s="536" t="str">
        <f>IFERROR(BK89*INDEX('Energy Prices'!$F$12:$CJ$17,MATCH('Data Input - Option 5'!$D97,'Energy Prices'!$C$12:$C$17,0),MATCH('Data Input - Option 5'!BK$7,'Energy Prices'!$F$11:$CJ$11,0))/100000,"")</f>
        <v/>
      </c>
      <c r="BL97" s="536" t="str">
        <f>IFERROR(BL89*INDEX('Energy Prices'!$F$12:$CJ$17,MATCH('Data Input - Option 5'!$D97,'Energy Prices'!$C$12:$C$17,0),MATCH('Data Input - Option 5'!BL$7,'Energy Prices'!$F$11:$CJ$11,0))/100000,"")</f>
        <v/>
      </c>
      <c r="BM97" s="536" t="str">
        <f>IFERROR(BM89*INDEX('Energy Prices'!$F$12:$CJ$17,MATCH('Data Input - Option 5'!$D97,'Energy Prices'!$C$12:$C$17,0),MATCH('Data Input - Option 5'!BM$7,'Energy Prices'!$F$11:$CJ$11,0))/100000,"")</f>
        <v/>
      </c>
      <c r="BN97" s="536" t="str">
        <f>IFERROR(BN89*INDEX('Energy Prices'!$F$12:$CJ$17,MATCH('Data Input - Option 5'!$D97,'Energy Prices'!$C$12:$C$17,0),MATCH('Data Input - Option 5'!BN$7,'Energy Prices'!$F$11:$CJ$11,0))/100000,"")</f>
        <v/>
      </c>
      <c r="BO97" s="536" t="str">
        <f>IFERROR(BO89*INDEX('Energy Prices'!$F$12:$CJ$17,MATCH('Data Input - Option 5'!$D97,'Energy Prices'!$C$12:$C$17,0),MATCH('Data Input - Option 5'!BO$7,'Energy Prices'!$F$11:$CJ$11,0))/100000,"")</f>
        <v/>
      </c>
      <c r="BP97" s="536" t="str">
        <f>IFERROR(BP89*INDEX('Energy Prices'!$F$12:$CJ$17,MATCH('Data Input - Option 5'!$D97,'Energy Prices'!$C$12:$C$17,0),MATCH('Data Input - Option 5'!BP$7,'Energy Prices'!$F$11:$CJ$11,0))/100000,"")</f>
        <v/>
      </c>
      <c r="BQ97" s="536" t="str">
        <f>IFERROR(BQ89*INDEX('Energy Prices'!$F$12:$CJ$17,MATCH('Data Input - Option 5'!$D97,'Energy Prices'!$C$12:$C$17,0),MATCH('Data Input - Option 5'!BQ$7,'Energy Prices'!$F$11:$CJ$11,0))/100000,"")</f>
        <v/>
      </c>
      <c r="BR97" s="536" t="str">
        <f>IFERROR(BR89*INDEX('Energy Prices'!$F$12:$CJ$17,MATCH('Data Input - Option 5'!$D97,'Energy Prices'!$C$12:$C$17,0),MATCH('Data Input - Option 5'!BR$7,'Energy Prices'!$F$11:$CJ$11,0))/100000,"")</f>
        <v/>
      </c>
      <c r="BS97" s="536" t="str">
        <f>IFERROR(BS89*INDEX('Energy Prices'!$F$12:$CJ$17,MATCH('Data Input - Option 5'!$D97,'Energy Prices'!$C$12:$C$17,0),MATCH('Data Input - Option 5'!BS$7,'Energy Prices'!$F$11:$CJ$11,0))/100000,"")</f>
        <v/>
      </c>
      <c r="BT97" s="536" t="str">
        <f>IFERROR(BT89*INDEX('Energy Prices'!$F$12:$CJ$17,MATCH('Data Input - Option 5'!$D97,'Energy Prices'!$C$12:$C$17,0),MATCH('Data Input - Option 5'!BT$7,'Energy Prices'!$F$11:$CJ$11,0))/100000,"")</f>
        <v/>
      </c>
      <c r="BU97" s="536" t="str">
        <f>IFERROR(BU89*INDEX('Energy Prices'!$F$12:$CJ$17,MATCH('Data Input - Option 5'!$D97,'Energy Prices'!$C$12:$C$17,0),MATCH('Data Input - Option 5'!BU$7,'Energy Prices'!$F$11:$CJ$11,0))/100000,"")</f>
        <v/>
      </c>
      <c r="BV97" s="536" t="str">
        <f>IFERROR(BV89*INDEX('Energy Prices'!$F$12:$CJ$17,MATCH('Data Input - Option 5'!$D97,'Energy Prices'!$C$12:$C$17,0),MATCH('Data Input - Option 5'!BV$7,'Energy Prices'!$F$11:$CJ$11,0))/100000,"")</f>
        <v/>
      </c>
      <c r="BW97" s="536" t="str">
        <f>IFERROR(BW89*INDEX('Energy Prices'!$F$12:$CJ$17,MATCH('Data Input - Option 5'!$D97,'Energy Prices'!$C$12:$C$17,0),MATCH('Data Input - Option 5'!BW$7,'Energy Prices'!$F$11:$CJ$11,0))/100000,"")</f>
        <v/>
      </c>
      <c r="BX97" s="536" t="str">
        <f>IFERROR(BX89*INDEX('Energy Prices'!$F$12:$CJ$17,MATCH('Data Input - Option 5'!$D97,'Energy Prices'!$C$12:$C$17,0),MATCH('Data Input - Option 5'!BX$7,'Energy Prices'!$F$11:$CJ$11,0))/100000,"")</f>
        <v/>
      </c>
      <c r="BY97" s="536" t="str">
        <f>IFERROR(BY89*INDEX('Energy Prices'!$F$12:$CJ$17,MATCH('Data Input - Option 5'!$D97,'Energy Prices'!$C$12:$C$17,0),MATCH('Data Input - Option 5'!BY$7,'Energy Prices'!$F$11:$CJ$11,0))/100000,"")</f>
        <v/>
      </c>
      <c r="BZ97" s="536" t="str">
        <f>IFERROR(BZ89*INDEX('Energy Prices'!$F$12:$CJ$17,MATCH('Data Input - Option 5'!$D97,'Energy Prices'!$C$12:$C$17,0),MATCH('Data Input - Option 5'!BZ$7,'Energy Prices'!$F$11:$CJ$11,0))/100000,"")</f>
        <v/>
      </c>
      <c r="CA97" s="536" t="str">
        <f>IFERROR(CA89*INDEX('Energy Prices'!$F$12:$CJ$17,MATCH('Data Input - Option 5'!$D97,'Energy Prices'!$C$12:$C$17,0),MATCH('Data Input - Option 5'!CA$7,'Energy Prices'!$F$11:$CJ$11,0))/100000,"")</f>
        <v/>
      </c>
      <c r="CB97" s="536" t="str">
        <f>IFERROR(CB89*INDEX('Energy Prices'!$F$12:$CJ$17,MATCH('Data Input - Option 5'!$D97,'Energy Prices'!$C$12:$C$17,0),MATCH('Data Input - Option 5'!CB$7,'Energy Prices'!$F$11:$CJ$11,0))/100000,"")</f>
        <v/>
      </c>
      <c r="CC97" s="536" t="str">
        <f>IFERROR(CC89*INDEX('Energy Prices'!$F$12:$CJ$17,MATCH('Data Input - Option 5'!$D97,'Energy Prices'!$C$12:$C$17,0),MATCH('Data Input - Option 5'!CC$7,'Energy Prices'!$F$11:$CJ$11,0))/100000,"")</f>
        <v/>
      </c>
      <c r="CD97" s="536" t="str">
        <f>IFERROR(CD89*INDEX('Energy Prices'!$F$12:$CJ$17,MATCH('Data Input - Option 5'!$D97,'Energy Prices'!$C$12:$C$17,0),MATCH('Data Input - Option 5'!CD$7,'Energy Prices'!$F$11:$CJ$11,0))/100000,"")</f>
        <v/>
      </c>
      <c r="CE97" s="536" t="str">
        <f>IFERROR(CE89*INDEX('Energy Prices'!$F$12:$CJ$17,MATCH('Data Input - Option 5'!$D97,'Energy Prices'!$C$12:$C$17,0),MATCH('Data Input - Option 5'!CE$7,'Energy Prices'!$F$11:$CJ$11,0))/100000,"")</f>
        <v/>
      </c>
      <c r="CF97" s="536" t="str">
        <f>IFERROR(CF89*INDEX('Energy Prices'!$F$12:$CJ$17,MATCH('Data Input - Option 5'!$D97,'Energy Prices'!$C$12:$C$17,0),MATCH('Data Input - Option 5'!CF$7,'Energy Prices'!$F$11:$CJ$11,0))/100000,"")</f>
        <v/>
      </c>
      <c r="CG97" s="536" t="str">
        <f>IFERROR(CG89*INDEX('Energy Prices'!$F$12:$CJ$17,MATCH('Data Input - Option 5'!$D97,'Energy Prices'!$C$12:$C$17,0),MATCH('Data Input - Option 5'!CG$7,'Energy Prices'!$F$11:$CJ$11,0))/100000,"")</f>
        <v/>
      </c>
      <c r="CH97" s="536" t="str">
        <f>IFERROR(CH89*INDEX('Energy Prices'!$F$12:$CJ$17,MATCH('Data Input - Option 5'!$D97,'Energy Prices'!$C$12:$C$17,0),MATCH('Data Input - Option 5'!CH$7,'Energy Prices'!$F$11:$CJ$11,0))/100000,"")</f>
        <v/>
      </c>
      <c r="CI97" s="536" t="str">
        <f>IFERROR(CI89*INDEX('Energy Prices'!$F$12:$CJ$17,MATCH('Data Input - Option 5'!$D97,'Energy Prices'!$C$12:$C$17,0),MATCH('Data Input - Option 5'!CI$7,'Energy Prices'!$F$11:$CJ$11,0))/100000,"")</f>
        <v/>
      </c>
      <c r="CJ97" s="536" t="str">
        <f>IFERROR(CJ89*INDEX('Energy Prices'!$F$12:$CJ$17,MATCH('Data Input - Option 5'!$D97,'Energy Prices'!$C$12:$C$17,0),MATCH('Data Input - Option 5'!CJ$7,'Energy Prices'!$F$11:$CJ$11,0))/100000,"")</f>
        <v/>
      </c>
      <c r="CK97" s="536" t="str">
        <f>IFERROR(CK89*INDEX('Energy Prices'!$F$12:$CJ$17,MATCH('Data Input - Option 5'!$D97,'Energy Prices'!$C$12:$C$17,0),MATCH('Data Input - Option 5'!CK$7,'Energy Prices'!$F$11:$CJ$11,0))/100000,"")</f>
        <v/>
      </c>
      <c r="CL97" s="536" t="str">
        <f>IFERROR(CL89*INDEX('Energy Prices'!$F$12:$CJ$17,MATCH('Data Input - Option 5'!$D97,'Energy Prices'!$C$12:$C$17,0),MATCH('Data Input - Option 5'!CL$7,'Energy Prices'!$F$11:$CJ$11,0))/100000,"")</f>
        <v/>
      </c>
      <c r="CM97" s="536" t="str">
        <f>IFERROR(CM89*INDEX('Energy Prices'!$F$12:$CJ$17,MATCH('Data Input - Option 5'!$D97,'Energy Prices'!$C$12:$C$17,0),MATCH('Data Input - Option 5'!CM$7,'Energy Prices'!$F$11:$CJ$11,0))/100000,"")</f>
        <v/>
      </c>
      <c r="CN97" s="536" t="str">
        <f>IFERROR(CN89*INDEX('Energy Prices'!$F$12:$CJ$17,MATCH('Data Input - Option 5'!$D97,'Energy Prices'!$C$12:$C$17,0),MATCH('Data Input - Option 5'!CN$7,'Energy Prices'!$F$11:$CJ$11,0))/100000,"")</f>
        <v/>
      </c>
      <c r="CO97" s="536" t="str">
        <f>IFERROR(CO89*INDEX('Energy Prices'!$F$12:$CJ$17,MATCH('Data Input - Option 5'!$D97,'Energy Prices'!$C$12:$C$17,0),MATCH('Data Input - Option 5'!CO$7,'Energy Prices'!$F$11:$CJ$11,0))/100000,"")</f>
        <v/>
      </c>
      <c r="CP97" s="536" t="str">
        <f>IFERROR(CP89*INDEX('Energy Prices'!$F$12:$CJ$17,MATCH('Data Input - Option 5'!$D97,'Energy Prices'!$C$12:$C$17,0),MATCH('Data Input - Option 5'!CP$7,'Energy Prices'!$F$11:$CJ$11,0))/100000,"")</f>
        <v/>
      </c>
      <c r="CQ97" s="536" t="str">
        <f>IFERROR(CQ89*INDEX('Energy Prices'!$F$12:$CJ$17,MATCH('Data Input - Option 5'!$D97,'Energy Prices'!$C$12:$C$17,0),MATCH('Data Input - Option 5'!CQ$7,'Energy Prices'!$F$11:$CJ$11,0))/100000,"")</f>
        <v/>
      </c>
      <c r="CR97" s="536" t="str">
        <f>IFERROR(CR89*INDEX('Energy Prices'!$F$12:$CJ$17,MATCH('Data Input - Option 5'!$D97,'Energy Prices'!$C$12:$C$17,0),MATCH('Data Input - Option 5'!CR$7,'Energy Prices'!$F$11:$CJ$11,0))/100000,"")</f>
        <v/>
      </c>
      <c r="CS97" s="536" t="str">
        <f>IFERROR(CS89*INDEX('Energy Prices'!$F$12:$CJ$17,MATCH('Data Input - Option 5'!$D97,'Energy Prices'!$C$12:$C$17,0),MATCH('Data Input - Option 5'!CS$7,'Energy Prices'!$F$11:$CJ$11,0))/100000,"")</f>
        <v/>
      </c>
      <c r="CT97" s="536" t="str">
        <f>IFERROR(CT89*INDEX('Energy Prices'!$F$12:$CJ$17,MATCH('Data Input - Option 5'!$D97,'Energy Prices'!$C$12:$C$17,0),MATCH('Data Input - Option 5'!CT$7,'Energy Prices'!$F$11:$CJ$11,0))/100000,"")</f>
        <v/>
      </c>
      <c r="CU97" s="536" t="str">
        <f>IFERROR(CU89*INDEX('Energy Prices'!$F$12:$CJ$17,MATCH('Data Input - Option 5'!$D97,'Energy Prices'!$C$12:$C$17,0),MATCH('Data Input - Option 5'!CU$7,'Energy Prices'!$F$11:$CJ$11,0))/100000,"")</f>
        <v/>
      </c>
      <c r="CV97" s="536" t="str">
        <f>IFERROR(CV89*INDEX('Energy Prices'!$F$12:$CJ$17,MATCH('Data Input - Option 5'!$D97,'Energy Prices'!$C$12:$C$17,0),MATCH('Data Input - Option 5'!CV$7,'Energy Prices'!$F$11:$CJ$11,0))/100000,"")</f>
        <v/>
      </c>
      <c r="CW97" s="536" t="str">
        <f>IFERROR(CW89*INDEX('Energy Prices'!$F$12:$CJ$17,MATCH('Data Input - Option 5'!$D97,'Energy Prices'!$C$12:$C$17,0),MATCH('Data Input - Option 5'!CW$7,'Energy Prices'!$F$11:$CJ$11,0))/100000,"")</f>
        <v/>
      </c>
      <c r="CX97" s="536" t="str">
        <f>IFERROR(CX89*INDEX('Energy Prices'!$F$12:$CJ$17,MATCH('Data Input - Option 5'!$D97,'Energy Prices'!$C$12:$C$17,0),MATCH('Data Input - Option 5'!CX$7,'Energy Prices'!$F$11:$CJ$11,0))/100000,"")</f>
        <v/>
      </c>
      <c r="CY97" s="536" t="str">
        <f>IFERROR(CY89*INDEX('Energy Prices'!$F$12:$CJ$17,MATCH('Data Input - Option 5'!$D97,'Energy Prices'!$C$12:$C$17,0),MATCH('Data Input - Option 5'!CY$7,'Energy Prices'!$F$11:$CJ$11,0))/100000,"")</f>
        <v/>
      </c>
      <c r="CZ97" s="536" t="str">
        <f>IFERROR(CZ89*INDEX('Energy Prices'!$F$12:$CJ$17,MATCH('Data Input - Option 5'!$D97,'Energy Prices'!$C$12:$C$17,0),MATCH('Data Input - Option 5'!CZ$7,'Energy Prices'!$F$11:$CJ$11,0))/100000,"")</f>
        <v/>
      </c>
      <c r="DA97" s="536" t="str">
        <f>IFERROR(DA89*INDEX('Energy Prices'!$F$12:$CJ$17,MATCH('Data Input - Option 5'!$D97,'Energy Prices'!$C$12:$C$17,0),MATCH('Data Input - Option 5'!DA$7,'Energy Prices'!$F$11:$CJ$11,0))/100000,"")</f>
        <v/>
      </c>
      <c r="DB97" s="536" t="str">
        <f>IFERROR(DB89*INDEX('Energy Prices'!$F$12:$CJ$17,MATCH('Data Input - Option 5'!$D97,'Energy Prices'!$C$12:$C$17,0),MATCH('Data Input - Option 5'!DB$7,'Energy Prices'!$F$11:$CJ$11,0))/100000,"")</f>
        <v/>
      </c>
      <c r="DC97" s="536" t="str">
        <f>IFERROR(DC89*INDEX('Energy Prices'!$F$12:$CJ$17,MATCH('Data Input - Option 5'!$D97,'Energy Prices'!$C$12:$C$17,0),MATCH('Data Input - Option 5'!DC$7,'Energy Prices'!$F$11:$CJ$11,0))/100000,"")</f>
        <v/>
      </c>
      <c r="DD97" s="225"/>
      <c r="DE97" s="220"/>
    </row>
    <row r="98" spans="2:109" x14ac:dyDescent="0.25">
      <c r="B98" s="217"/>
      <c r="C98" s="263" t="s">
        <v>795</v>
      </c>
      <c r="D98" s="226" t="str">
        <f t="shared" si="6"/>
        <v>Other (please specify)</v>
      </c>
      <c r="E98" s="219" t="s">
        <v>1117</v>
      </c>
      <c r="F98" s="219"/>
      <c r="G98" s="219"/>
      <c r="H98" s="271"/>
      <c r="I98" s="271"/>
      <c r="J98" s="271"/>
      <c r="K98" s="271"/>
      <c r="L98" s="271"/>
      <c r="M98" s="271"/>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c r="AK98" s="271"/>
      <c r="AL98" s="271"/>
      <c r="AM98" s="271"/>
      <c r="AN98" s="271"/>
      <c r="AO98" s="271"/>
      <c r="AP98" s="271"/>
      <c r="AQ98" s="271"/>
      <c r="AR98" s="271"/>
      <c r="AS98" s="271"/>
      <c r="AT98" s="271"/>
      <c r="AU98" s="271"/>
      <c r="AV98" s="271"/>
      <c r="AW98" s="271"/>
      <c r="AX98" s="271"/>
      <c r="AY98" s="271"/>
      <c r="AZ98" s="271"/>
      <c r="BA98" s="271"/>
      <c r="BB98" s="271"/>
      <c r="BC98" s="271"/>
      <c r="BD98" s="271"/>
      <c r="BE98" s="271"/>
      <c r="BF98" s="271"/>
      <c r="BG98" s="271"/>
      <c r="BH98" s="271"/>
      <c r="BI98" s="271"/>
      <c r="BJ98" s="271"/>
      <c r="BK98" s="271"/>
      <c r="BL98" s="271"/>
      <c r="BM98" s="271"/>
      <c r="BN98" s="271"/>
      <c r="BO98" s="271"/>
      <c r="BP98" s="271"/>
      <c r="BQ98" s="271"/>
      <c r="BR98" s="271"/>
      <c r="BS98" s="271"/>
      <c r="BT98" s="271"/>
      <c r="BU98" s="271"/>
      <c r="BV98" s="271"/>
      <c r="BW98" s="271"/>
      <c r="BX98" s="271"/>
      <c r="BY98" s="271"/>
      <c r="BZ98" s="271"/>
      <c r="CA98" s="271"/>
      <c r="CB98" s="271"/>
      <c r="CC98" s="271"/>
      <c r="CD98" s="271"/>
      <c r="CE98" s="271"/>
      <c r="CF98" s="271"/>
      <c r="CG98" s="271"/>
      <c r="CH98" s="271"/>
      <c r="CI98" s="271"/>
      <c r="CJ98" s="271"/>
      <c r="CK98" s="271"/>
      <c r="CL98" s="271"/>
      <c r="CM98" s="271"/>
      <c r="CN98" s="271"/>
      <c r="CO98" s="271"/>
      <c r="CP98" s="271"/>
      <c r="CQ98" s="271"/>
      <c r="CR98" s="271"/>
      <c r="CS98" s="271"/>
      <c r="CT98" s="271"/>
      <c r="CU98" s="271"/>
      <c r="CV98" s="271"/>
      <c r="CW98" s="271"/>
      <c r="CX98" s="271"/>
      <c r="CY98" s="271"/>
      <c r="CZ98" s="271"/>
      <c r="DA98" s="271"/>
      <c r="DB98" s="271"/>
      <c r="DC98" s="271"/>
      <c r="DD98" s="218"/>
      <c r="DE98" s="220"/>
    </row>
    <row r="99" spans="2:109" x14ac:dyDescent="0.25">
      <c r="B99" s="217"/>
      <c r="C99" s="260"/>
      <c r="D99" s="226"/>
      <c r="E99" s="219"/>
      <c r="F99" s="219"/>
      <c r="G99" s="219"/>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8"/>
      <c r="BL99" s="218"/>
      <c r="BM99" s="218"/>
      <c r="BN99" s="218"/>
      <c r="BO99" s="218"/>
      <c r="BP99" s="218"/>
      <c r="BQ99" s="218"/>
      <c r="BR99" s="218"/>
      <c r="BS99" s="218"/>
      <c r="BT99" s="218"/>
      <c r="BU99" s="218"/>
      <c r="BV99" s="218"/>
      <c r="BW99" s="218"/>
      <c r="BX99" s="218"/>
      <c r="BY99" s="218"/>
      <c r="BZ99" s="218"/>
      <c r="CA99" s="218"/>
      <c r="CB99" s="218"/>
      <c r="CC99" s="218"/>
      <c r="CD99" s="218"/>
      <c r="CE99" s="218"/>
      <c r="CF99" s="218"/>
      <c r="CG99" s="218"/>
      <c r="CH99" s="218"/>
      <c r="CI99" s="218"/>
      <c r="CJ99" s="218"/>
      <c r="CK99" s="218"/>
      <c r="CL99" s="218"/>
      <c r="CM99" s="218"/>
      <c r="CN99" s="218"/>
      <c r="CO99" s="218"/>
      <c r="CP99" s="218"/>
      <c r="CQ99" s="218"/>
      <c r="CR99" s="218"/>
      <c r="CS99" s="218"/>
      <c r="CT99" s="218"/>
      <c r="CU99" s="218"/>
      <c r="CV99" s="218"/>
      <c r="CW99" s="218"/>
      <c r="CX99" s="218"/>
      <c r="CY99" s="218"/>
      <c r="CZ99" s="218"/>
      <c r="DA99" s="218"/>
      <c r="DB99" s="218"/>
      <c r="DC99" s="218"/>
      <c r="DD99" s="218"/>
      <c r="DE99" s="220"/>
    </row>
    <row r="100" spans="2:109" x14ac:dyDescent="0.25">
      <c r="B100" s="217"/>
      <c r="C100" s="260"/>
      <c r="D100" s="272" t="s">
        <v>116</v>
      </c>
      <c r="E100" s="273" t="s">
        <v>1117</v>
      </c>
      <c r="F100" s="276" t="s">
        <v>571</v>
      </c>
      <c r="G100" s="276"/>
      <c r="H100" s="535">
        <f>SUM(H92:H99)</f>
        <v>0</v>
      </c>
      <c r="I100" s="535">
        <f>SUM(I92:I99)</f>
        <v>0</v>
      </c>
      <c r="J100" s="535">
        <f t="shared" ref="J100:BU100" si="7">SUM(J92:J99)</f>
        <v>0</v>
      </c>
      <c r="K100" s="535">
        <f t="shared" si="7"/>
        <v>0</v>
      </c>
      <c r="L100" s="535">
        <f t="shared" si="7"/>
        <v>0</v>
      </c>
      <c r="M100" s="535">
        <f t="shared" si="7"/>
        <v>0</v>
      </c>
      <c r="N100" s="535">
        <f t="shared" si="7"/>
        <v>0</v>
      </c>
      <c r="O100" s="535">
        <f t="shared" si="7"/>
        <v>0</v>
      </c>
      <c r="P100" s="535">
        <f t="shared" si="7"/>
        <v>0</v>
      </c>
      <c r="Q100" s="535">
        <f t="shared" si="7"/>
        <v>0</v>
      </c>
      <c r="R100" s="535">
        <f t="shared" si="7"/>
        <v>0</v>
      </c>
      <c r="S100" s="535">
        <f t="shared" si="7"/>
        <v>0</v>
      </c>
      <c r="T100" s="535">
        <f t="shared" si="7"/>
        <v>0</v>
      </c>
      <c r="U100" s="535">
        <f t="shared" si="7"/>
        <v>0</v>
      </c>
      <c r="V100" s="535">
        <f t="shared" si="7"/>
        <v>0</v>
      </c>
      <c r="W100" s="535">
        <f t="shared" si="7"/>
        <v>0</v>
      </c>
      <c r="X100" s="535">
        <f t="shared" si="7"/>
        <v>0</v>
      </c>
      <c r="Y100" s="535">
        <f t="shared" si="7"/>
        <v>0</v>
      </c>
      <c r="Z100" s="535">
        <f t="shared" si="7"/>
        <v>0</v>
      </c>
      <c r="AA100" s="535">
        <f t="shared" si="7"/>
        <v>0</v>
      </c>
      <c r="AB100" s="535">
        <f t="shared" si="7"/>
        <v>0</v>
      </c>
      <c r="AC100" s="535">
        <f t="shared" si="7"/>
        <v>0</v>
      </c>
      <c r="AD100" s="535">
        <f t="shared" si="7"/>
        <v>0</v>
      </c>
      <c r="AE100" s="535">
        <f t="shared" si="7"/>
        <v>0</v>
      </c>
      <c r="AF100" s="535">
        <f t="shared" si="7"/>
        <v>0</v>
      </c>
      <c r="AG100" s="535">
        <f t="shared" si="7"/>
        <v>0</v>
      </c>
      <c r="AH100" s="535">
        <f t="shared" si="7"/>
        <v>0</v>
      </c>
      <c r="AI100" s="535">
        <f t="shared" si="7"/>
        <v>0</v>
      </c>
      <c r="AJ100" s="535">
        <f t="shared" si="7"/>
        <v>0</v>
      </c>
      <c r="AK100" s="535">
        <f t="shared" si="7"/>
        <v>0</v>
      </c>
      <c r="AL100" s="535">
        <f t="shared" si="7"/>
        <v>0</v>
      </c>
      <c r="AM100" s="535">
        <f t="shared" si="7"/>
        <v>0</v>
      </c>
      <c r="AN100" s="535">
        <f t="shared" si="7"/>
        <v>0</v>
      </c>
      <c r="AO100" s="535">
        <f t="shared" si="7"/>
        <v>0</v>
      </c>
      <c r="AP100" s="535">
        <f t="shared" si="7"/>
        <v>0</v>
      </c>
      <c r="AQ100" s="535">
        <f t="shared" si="7"/>
        <v>0</v>
      </c>
      <c r="AR100" s="535">
        <f t="shared" si="7"/>
        <v>0</v>
      </c>
      <c r="AS100" s="535">
        <f t="shared" si="7"/>
        <v>0</v>
      </c>
      <c r="AT100" s="535">
        <f t="shared" si="7"/>
        <v>0</v>
      </c>
      <c r="AU100" s="535">
        <f t="shared" si="7"/>
        <v>0</v>
      </c>
      <c r="AV100" s="535">
        <f t="shared" si="7"/>
        <v>0</v>
      </c>
      <c r="AW100" s="535">
        <f t="shared" si="7"/>
        <v>0</v>
      </c>
      <c r="AX100" s="535">
        <f t="shared" si="7"/>
        <v>0</v>
      </c>
      <c r="AY100" s="535">
        <f t="shared" si="7"/>
        <v>0</v>
      </c>
      <c r="AZ100" s="535">
        <f t="shared" si="7"/>
        <v>0</v>
      </c>
      <c r="BA100" s="535">
        <f t="shared" si="7"/>
        <v>0</v>
      </c>
      <c r="BB100" s="535">
        <f t="shared" si="7"/>
        <v>0</v>
      </c>
      <c r="BC100" s="535">
        <f t="shared" si="7"/>
        <v>0</v>
      </c>
      <c r="BD100" s="535">
        <f t="shared" si="7"/>
        <v>0</v>
      </c>
      <c r="BE100" s="535">
        <f t="shared" si="7"/>
        <v>0</v>
      </c>
      <c r="BF100" s="535">
        <f t="shared" si="7"/>
        <v>0</v>
      </c>
      <c r="BG100" s="535">
        <f t="shared" si="7"/>
        <v>0</v>
      </c>
      <c r="BH100" s="535">
        <f t="shared" si="7"/>
        <v>0</v>
      </c>
      <c r="BI100" s="535">
        <f t="shared" si="7"/>
        <v>0</v>
      </c>
      <c r="BJ100" s="535">
        <f t="shared" si="7"/>
        <v>0</v>
      </c>
      <c r="BK100" s="535">
        <f t="shared" si="7"/>
        <v>0</v>
      </c>
      <c r="BL100" s="535">
        <f t="shared" si="7"/>
        <v>0</v>
      </c>
      <c r="BM100" s="535">
        <f t="shared" si="7"/>
        <v>0</v>
      </c>
      <c r="BN100" s="535">
        <f t="shared" si="7"/>
        <v>0</v>
      </c>
      <c r="BO100" s="535">
        <f t="shared" si="7"/>
        <v>0</v>
      </c>
      <c r="BP100" s="535">
        <f t="shared" si="7"/>
        <v>0</v>
      </c>
      <c r="BQ100" s="535">
        <f t="shared" si="7"/>
        <v>0</v>
      </c>
      <c r="BR100" s="535">
        <f t="shared" si="7"/>
        <v>0</v>
      </c>
      <c r="BS100" s="535">
        <f t="shared" si="7"/>
        <v>0</v>
      </c>
      <c r="BT100" s="535">
        <f t="shared" si="7"/>
        <v>0</v>
      </c>
      <c r="BU100" s="535">
        <f t="shared" si="7"/>
        <v>0</v>
      </c>
      <c r="BV100" s="535">
        <f t="shared" ref="BV100:DC100" si="8">SUM(BV92:BV99)</f>
        <v>0</v>
      </c>
      <c r="BW100" s="535">
        <f t="shared" si="8"/>
        <v>0</v>
      </c>
      <c r="BX100" s="535">
        <f t="shared" si="8"/>
        <v>0</v>
      </c>
      <c r="BY100" s="535">
        <f t="shared" si="8"/>
        <v>0</v>
      </c>
      <c r="BZ100" s="535">
        <f t="shared" si="8"/>
        <v>0</v>
      </c>
      <c r="CA100" s="535">
        <f t="shared" si="8"/>
        <v>0</v>
      </c>
      <c r="CB100" s="535">
        <f t="shared" si="8"/>
        <v>0</v>
      </c>
      <c r="CC100" s="535">
        <f t="shared" si="8"/>
        <v>0</v>
      </c>
      <c r="CD100" s="535">
        <f t="shared" si="8"/>
        <v>0</v>
      </c>
      <c r="CE100" s="535">
        <f t="shared" si="8"/>
        <v>0</v>
      </c>
      <c r="CF100" s="535">
        <f t="shared" si="8"/>
        <v>0</v>
      </c>
      <c r="CG100" s="535">
        <f t="shared" si="8"/>
        <v>0</v>
      </c>
      <c r="CH100" s="535">
        <f t="shared" si="8"/>
        <v>0</v>
      </c>
      <c r="CI100" s="535">
        <f t="shared" si="8"/>
        <v>0</v>
      </c>
      <c r="CJ100" s="535">
        <f t="shared" si="8"/>
        <v>0</v>
      </c>
      <c r="CK100" s="535">
        <f t="shared" si="8"/>
        <v>0</v>
      </c>
      <c r="CL100" s="535">
        <f t="shared" si="8"/>
        <v>0</v>
      </c>
      <c r="CM100" s="535">
        <f t="shared" si="8"/>
        <v>0</v>
      </c>
      <c r="CN100" s="535">
        <f t="shared" si="8"/>
        <v>0</v>
      </c>
      <c r="CO100" s="535">
        <f t="shared" si="8"/>
        <v>0</v>
      </c>
      <c r="CP100" s="535">
        <f t="shared" si="8"/>
        <v>0</v>
      </c>
      <c r="CQ100" s="535">
        <f t="shared" si="8"/>
        <v>0</v>
      </c>
      <c r="CR100" s="535">
        <f t="shared" si="8"/>
        <v>0</v>
      </c>
      <c r="CS100" s="535">
        <f t="shared" si="8"/>
        <v>0</v>
      </c>
      <c r="CT100" s="535">
        <f t="shared" si="8"/>
        <v>0</v>
      </c>
      <c r="CU100" s="535">
        <f t="shared" si="8"/>
        <v>0</v>
      </c>
      <c r="CV100" s="535">
        <f t="shared" si="8"/>
        <v>0</v>
      </c>
      <c r="CW100" s="535">
        <f t="shared" si="8"/>
        <v>0</v>
      </c>
      <c r="CX100" s="535">
        <f t="shared" si="8"/>
        <v>0</v>
      </c>
      <c r="CY100" s="535">
        <f t="shared" si="8"/>
        <v>0</v>
      </c>
      <c r="CZ100" s="535">
        <f t="shared" si="8"/>
        <v>0</v>
      </c>
      <c r="DA100" s="535">
        <f t="shared" si="8"/>
        <v>0</v>
      </c>
      <c r="DB100" s="535">
        <f t="shared" si="8"/>
        <v>0</v>
      </c>
      <c r="DC100" s="535">
        <f t="shared" si="8"/>
        <v>0</v>
      </c>
      <c r="DD100" s="225"/>
      <c r="DE100" s="220"/>
    </row>
    <row r="101" spans="2:109" x14ac:dyDescent="0.25">
      <c r="B101" s="217"/>
      <c r="C101" s="260"/>
      <c r="D101" s="226"/>
      <c r="E101" s="219"/>
      <c r="F101" s="219"/>
      <c r="G101" s="219"/>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8"/>
      <c r="BL101" s="218"/>
      <c r="BM101" s="218"/>
      <c r="BN101" s="218"/>
      <c r="BO101" s="218"/>
      <c r="BP101" s="218"/>
      <c r="BQ101" s="218"/>
      <c r="BR101" s="218"/>
      <c r="BS101" s="218"/>
      <c r="BT101" s="218"/>
      <c r="BU101" s="218"/>
      <c r="BV101" s="218"/>
      <c r="BW101" s="218"/>
      <c r="BX101" s="218"/>
      <c r="BY101" s="218"/>
      <c r="BZ101" s="218"/>
      <c r="CA101" s="218"/>
      <c r="CB101" s="218"/>
      <c r="CC101" s="218"/>
      <c r="CD101" s="218"/>
      <c r="CE101" s="218"/>
      <c r="CF101" s="218"/>
      <c r="CG101" s="218"/>
      <c r="CH101" s="218"/>
      <c r="CI101" s="218"/>
      <c r="CJ101" s="218"/>
      <c r="CK101" s="218"/>
      <c r="CL101" s="218"/>
      <c r="CM101" s="218"/>
      <c r="CN101" s="218"/>
      <c r="CO101" s="218"/>
      <c r="CP101" s="218"/>
      <c r="CQ101" s="218"/>
      <c r="CR101" s="218"/>
      <c r="CS101" s="218"/>
      <c r="CT101" s="218"/>
      <c r="CU101" s="218"/>
      <c r="CV101" s="218"/>
      <c r="CW101" s="218"/>
      <c r="CX101" s="218"/>
      <c r="CY101" s="218"/>
      <c r="CZ101" s="218"/>
      <c r="DA101" s="218"/>
      <c r="DB101" s="218"/>
      <c r="DC101" s="218"/>
      <c r="DD101" s="218"/>
      <c r="DE101" s="220"/>
    </row>
    <row r="102" spans="2:109" ht="20.25" customHeight="1" x14ac:dyDescent="0.25">
      <c r="B102" s="217"/>
      <c r="C102" s="262" t="s">
        <v>53</v>
      </c>
      <c r="D102" s="240"/>
      <c r="E102" s="239"/>
      <c r="F102" s="239"/>
      <c r="G102" s="239"/>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20"/>
    </row>
    <row r="103" spans="2:109" x14ac:dyDescent="0.25">
      <c r="B103" s="217"/>
      <c r="C103" s="260"/>
      <c r="D103" s="216"/>
      <c r="E103" s="219"/>
      <c r="F103" s="219"/>
      <c r="G103" s="219"/>
      <c r="H103" s="218"/>
      <c r="I103" s="218"/>
      <c r="J103" s="218"/>
      <c r="K103" s="218"/>
      <c r="L103" s="218"/>
      <c r="M103" s="218"/>
      <c r="N103" s="218"/>
      <c r="O103" s="218"/>
      <c r="P103" s="218"/>
      <c r="Q103" s="218"/>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8"/>
      <c r="BL103" s="218"/>
      <c r="BM103" s="218"/>
      <c r="BN103" s="218"/>
      <c r="BO103" s="218"/>
      <c r="BP103" s="218"/>
      <c r="BQ103" s="218"/>
      <c r="BR103" s="218"/>
      <c r="BS103" s="218"/>
      <c r="BT103" s="218"/>
      <c r="BU103" s="218"/>
      <c r="BV103" s="218"/>
      <c r="BW103" s="218"/>
      <c r="BX103" s="218"/>
      <c r="BY103" s="218"/>
      <c r="BZ103" s="218"/>
      <c r="CA103" s="218"/>
      <c r="CB103" s="218"/>
      <c r="CC103" s="218"/>
      <c r="CD103" s="218"/>
      <c r="CE103" s="218"/>
      <c r="CF103" s="218"/>
      <c r="CG103" s="218"/>
      <c r="CH103" s="218"/>
      <c r="CI103" s="218"/>
      <c r="CJ103" s="218"/>
      <c r="CK103" s="218"/>
      <c r="CL103" s="218"/>
      <c r="CM103" s="218"/>
      <c r="CN103" s="218"/>
      <c r="CO103" s="218"/>
      <c r="CP103" s="218"/>
      <c r="CQ103" s="218"/>
      <c r="CR103" s="218"/>
      <c r="CS103" s="218"/>
      <c r="CT103" s="218"/>
      <c r="CU103" s="218"/>
      <c r="CV103" s="218"/>
      <c r="CW103" s="218"/>
      <c r="CX103" s="218"/>
      <c r="CY103" s="218"/>
      <c r="CZ103" s="218"/>
      <c r="DA103" s="218"/>
      <c r="DB103" s="218"/>
      <c r="DC103" s="218"/>
      <c r="DD103" s="218"/>
      <c r="DE103" s="220"/>
    </row>
    <row r="104" spans="2:109" ht="21" x14ac:dyDescent="0.25">
      <c r="B104" s="217"/>
      <c r="C104" s="260"/>
      <c r="D104" s="115" t="s">
        <v>37</v>
      </c>
      <c r="E104" s="238" t="s">
        <v>549</v>
      </c>
      <c r="F104" s="239"/>
      <c r="G104" s="239"/>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c r="AI104" s="237"/>
      <c r="AJ104" s="237"/>
      <c r="AK104" s="237"/>
      <c r="AL104" s="237"/>
      <c r="AM104" s="237"/>
      <c r="AN104" s="237"/>
      <c r="AO104" s="237"/>
      <c r="AP104" s="237"/>
      <c r="AQ104" s="237"/>
      <c r="AR104" s="237"/>
      <c r="AS104" s="237"/>
      <c r="AT104" s="237"/>
      <c r="AU104" s="237"/>
      <c r="AV104" s="237"/>
      <c r="AW104" s="237"/>
      <c r="AX104" s="237"/>
      <c r="AY104" s="237"/>
      <c r="AZ104" s="237"/>
      <c r="BA104" s="237"/>
      <c r="BB104" s="237"/>
      <c r="BC104" s="237"/>
      <c r="BD104" s="237"/>
      <c r="BE104" s="237"/>
      <c r="BF104" s="237"/>
      <c r="BG104" s="237"/>
      <c r="BH104" s="237"/>
      <c r="BI104" s="237"/>
      <c r="BJ104" s="237"/>
      <c r="BK104" s="237"/>
      <c r="BL104" s="237"/>
      <c r="BM104" s="237"/>
      <c r="BN104" s="237"/>
      <c r="BO104" s="237"/>
      <c r="BP104" s="237"/>
      <c r="BQ104" s="237"/>
      <c r="BR104" s="237"/>
      <c r="BS104" s="237"/>
      <c r="BT104" s="237"/>
      <c r="BU104" s="237"/>
      <c r="BV104" s="237"/>
      <c r="BW104" s="237"/>
      <c r="BX104" s="237"/>
      <c r="BY104" s="237"/>
      <c r="BZ104" s="237"/>
      <c r="CA104" s="237"/>
      <c r="CB104" s="237"/>
      <c r="CC104" s="237"/>
      <c r="CD104" s="237"/>
      <c r="CE104" s="237"/>
      <c r="CF104" s="237"/>
      <c r="CG104" s="237"/>
      <c r="CH104" s="237"/>
      <c r="CI104" s="237"/>
      <c r="CJ104" s="237"/>
      <c r="CK104" s="237"/>
      <c r="CL104" s="237"/>
      <c r="CM104" s="237"/>
      <c r="CN104" s="237"/>
      <c r="CO104" s="237"/>
      <c r="CP104" s="237"/>
      <c r="CQ104" s="237"/>
      <c r="CR104" s="237"/>
      <c r="CS104" s="237"/>
      <c r="CT104" s="237"/>
      <c r="CU104" s="237"/>
      <c r="CV104" s="237"/>
      <c r="CW104" s="237"/>
      <c r="CX104" s="237"/>
      <c r="CY104" s="237"/>
      <c r="CZ104" s="237"/>
      <c r="DA104" s="237"/>
      <c r="DB104" s="237"/>
      <c r="DC104" s="237"/>
      <c r="DD104" s="237"/>
      <c r="DE104" s="220"/>
    </row>
    <row r="105" spans="2:109" x14ac:dyDescent="0.25">
      <c r="B105" s="217"/>
      <c r="C105" s="263" t="s">
        <v>796</v>
      </c>
      <c r="D105" s="213"/>
      <c r="E105" s="219" t="s">
        <v>120</v>
      </c>
      <c r="F105" s="143" t="s">
        <v>617</v>
      </c>
      <c r="G105" s="219"/>
      <c r="H105" s="275"/>
      <c r="I105" s="275"/>
      <c r="J105" s="275"/>
      <c r="K105" s="275"/>
      <c r="L105" s="275"/>
      <c r="M105" s="275"/>
      <c r="N105" s="275"/>
      <c r="O105" s="275"/>
      <c r="P105" s="275"/>
      <c r="Q105" s="275"/>
      <c r="R105" s="275"/>
      <c r="S105" s="275"/>
      <c r="T105" s="275"/>
      <c r="U105" s="275"/>
      <c r="V105" s="275"/>
      <c r="W105" s="275"/>
      <c r="X105" s="275"/>
      <c r="Y105" s="275"/>
      <c r="Z105" s="275"/>
      <c r="AA105" s="275"/>
      <c r="AB105" s="275"/>
      <c r="AC105" s="275"/>
      <c r="AD105" s="275"/>
      <c r="AE105" s="275"/>
      <c r="AF105" s="275"/>
      <c r="AG105" s="760"/>
      <c r="AH105" s="760"/>
      <c r="AI105" s="760"/>
      <c r="AJ105" s="760"/>
      <c r="AK105" s="760"/>
      <c r="AL105" s="760"/>
      <c r="AM105" s="760"/>
      <c r="AN105" s="760"/>
      <c r="AO105" s="760"/>
      <c r="AP105" s="760"/>
      <c r="AQ105" s="760"/>
      <c r="AR105" s="760"/>
      <c r="AS105" s="760"/>
      <c r="AT105" s="760"/>
      <c r="AU105" s="760"/>
      <c r="AV105" s="760"/>
      <c r="AW105" s="760"/>
      <c r="AX105" s="760"/>
      <c r="AY105" s="760"/>
      <c r="AZ105" s="760"/>
      <c r="BA105" s="760"/>
      <c r="BB105" s="760"/>
      <c r="BC105" s="760"/>
      <c r="BD105" s="760"/>
      <c r="BE105" s="760"/>
      <c r="BF105" s="760"/>
      <c r="BG105" s="760"/>
      <c r="BH105" s="760"/>
      <c r="BI105" s="760"/>
      <c r="BJ105" s="760"/>
      <c r="BK105" s="760"/>
      <c r="BL105" s="760"/>
      <c r="BM105" s="760"/>
      <c r="BN105" s="760"/>
      <c r="BO105" s="760"/>
      <c r="BP105" s="760"/>
      <c r="BQ105" s="760"/>
      <c r="BR105" s="760"/>
      <c r="BS105" s="760"/>
      <c r="BT105" s="760"/>
      <c r="BU105" s="760"/>
      <c r="BV105" s="760"/>
      <c r="BW105" s="760"/>
      <c r="BX105" s="760"/>
      <c r="BY105" s="760"/>
      <c r="BZ105" s="760"/>
      <c r="CA105" s="760"/>
      <c r="CB105" s="760"/>
      <c r="CC105" s="760"/>
      <c r="CD105" s="760"/>
      <c r="CE105" s="760"/>
      <c r="CF105" s="760"/>
      <c r="CG105" s="760"/>
      <c r="CH105" s="760"/>
      <c r="CI105" s="760"/>
      <c r="CJ105" s="760"/>
      <c r="CK105" s="760"/>
      <c r="CL105" s="760"/>
      <c r="CM105" s="760"/>
      <c r="CN105" s="760"/>
      <c r="CO105" s="760"/>
      <c r="CP105" s="760"/>
      <c r="CQ105" s="760"/>
      <c r="CR105" s="760"/>
      <c r="CS105" s="760"/>
      <c r="CT105" s="760"/>
      <c r="CU105" s="760"/>
      <c r="CV105" s="760"/>
      <c r="CW105" s="760"/>
      <c r="CX105" s="760"/>
      <c r="CY105" s="760"/>
      <c r="CZ105" s="760"/>
      <c r="DA105" s="760"/>
      <c r="DB105" s="760"/>
      <c r="DC105" s="760"/>
      <c r="DD105" s="218"/>
      <c r="DE105" s="220"/>
    </row>
    <row r="106" spans="2:109" x14ac:dyDescent="0.25">
      <c r="B106" s="217"/>
      <c r="C106" s="260"/>
      <c r="D106" s="213"/>
      <c r="E106" s="219" t="s">
        <v>120</v>
      </c>
      <c r="F106" s="143" t="s">
        <v>617</v>
      </c>
      <c r="G106" s="219"/>
      <c r="H106" s="275"/>
      <c r="I106" s="760"/>
      <c r="J106" s="760"/>
      <c r="K106" s="760"/>
      <c r="L106" s="760"/>
      <c r="M106" s="760"/>
      <c r="N106" s="760"/>
      <c r="O106" s="760"/>
      <c r="P106" s="760"/>
      <c r="Q106" s="760"/>
      <c r="R106" s="760"/>
      <c r="S106" s="760"/>
      <c r="T106" s="760"/>
      <c r="U106" s="760"/>
      <c r="V106" s="760"/>
      <c r="W106" s="760"/>
      <c r="X106" s="760"/>
      <c r="Y106" s="760"/>
      <c r="Z106" s="760"/>
      <c r="AA106" s="760"/>
      <c r="AB106" s="760"/>
      <c r="AC106" s="760"/>
      <c r="AD106" s="760"/>
      <c r="AE106" s="760"/>
      <c r="AF106" s="760"/>
      <c r="AG106" s="760"/>
      <c r="AH106" s="760">
        <v>0.22</v>
      </c>
      <c r="AI106" s="760">
        <v>0.22</v>
      </c>
      <c r="AJ106" s="760">
        <v>0.22</v>
      </c>
      <c r="AK106" s="760"/>
      <c r="AL106" s="760"/>
      <c r="AM106" s="760"/>
      <c r="AN106" s="760"/>
      <c r="AO106" s="760"/>
      <c r="AP106" s="760"/>
      <c r="AQ106" s="760"/>
      <c r="AR106" s="760"/>
      <c r="AS106" s="760"/>
      <c r="AT106" s="760"/>
      <c r="AU106" s="760"/>
      <c r="AV106" s="760"/>
      <c r="AW106" s="760"/>
      <c r="AX106" s="760"/>
      <c r="AY106" s="760"/>
      <c r="AZ106" s="760"/>
      <c r="BA106" s="760"/>
      <c r="BB106" s="760"/>
      <c r="BC106" s="760"/>
      <c r="BD106" s="760"/>
      <c r="BE106" s="760"/>
      <c r="BF106" s="760"/>
      <c r="BG106" s="760"/>
      <c r="BH106" s="760"/>
      <c r="BI106" s="760"/>
      <c r="BJ106" s="760"/>
      <c r="BK106" s="760"/>
      <c r="BL106" s="760"/>
      <c r="BM106" s="760"/>
      <c r="BN106" s="760"/>
      <c r="BO106" s="760"/>
      <c r="BP106" s="760"/>
      <c r="BQ106" s="760"/>
      <c r="BR106" s="760"/>
      <c r="BS106" s="760"/>
      <c r="BT106" s="760"/>
      <c r="BU106" s="760"/>
      <c r="BV106" s="760"/>
      <c r="BW106" s="760"/>
      <c r="BX106" s="760"/>
      <c r="BY106" s="760"/>
      <c r="BZ106" s="760"/>
      <c r="CA106" s="760"/>
      <c r="CB106" s="760"/>
      <c r="CC106" s="760"/>
      <c r="CD106" s="760"/>
      <c r="CE106" s="760"/>
      <c r="CF106" s="760"/>
      <c r="CG106" s="760"/>
      <c r="CH106" s="760"/>
      <c r="CI106" s="760"/>
      <c r="CJ106" s="760"/>
      <c r="CK106" s="760"/>
      <c r="CL106" s="760"/>
      <c r="CM106" s="760"/>
      <c r="CN106" s="760"/>
      <c r="CO106" s="760"/>
      <c r="CP106" s="760"/>
      <c r="CQ106" s="760"/>
      <c r="CR106" s="760"/>
      <c r="CS106" s="760"/>
      <c r="CT106" s="760"/>
      <c r="CU106" s="760"/>
      <c r="CV106" s="760"/>
      <c r="CW106" s="760"/>
      <c r="CX106" s="760"/>
      <c r="CY106" s="760"/>
      <c r="CZ106" s="760"/>
      <c r="DA106" s="760"/>
      <c r="DB106" s="760"/>
      <c r="DC106" s="760"/>
      <c r="DD106" s="218"/>
      <c r="DE106" s="220"/>
    </row>
    <row r="107" spans="2:109" x14ac:dyDescent="0.25">
      <c r="B107" s="217"/>
      <c r="C107" s="260"/>
      <c r="D107" s="213"/>
      <c r="E107" s="219" t="s">
        <v>120</v>
      </c>
      <c r="F107" s="143" t="s">
        <v>617</v>
      </c>
      <c r="G107" s="219"/>
      <c r="H107" s="275"/>
      <c r="I107" s="760"/>
      <c r="J107" s="760"/>
      <c r="K107" s="760"/>
      <c r="L107" s="760"/>
      <c r="M107" s="760"/>
      <c r="N107" s="760"/>
      <c r="O107" s="760"/>
      <c r="P107" s="760"/>
      <c r="Q107" s="760"/>
      <c r="R107" s="760"/>
      <c r="S107" s="760"/>
      <c r="T107" s="760"/>
      <c r="U107" s="760"/>
      <c r="V107" s="760"/>
      <c r="W107" s="760"/>
      <c r="X107" s="760"/>
      <c r="Y107" s="760"/>
      <c r="Z107" s="760"/>
      <c r="AA107" s="760"/>
      <c r="AB107" s="760"/>
      <c r="AC107" s="760"/>
      <c r="AD107" s="760"/>
      <c r="AE107" s="760"/>
      <c r="AF107" s="760"/>
      <c r="AG107" s="760"/>
      <c r="AH107" s="760"/>
      <c r="AI107" s="760"/>
      <c r="AJ107" s="760"/>
      <c r="AK107" s="760"/>
      <c r="AL107" s="760"/>
      <c r="AM107" s="760"/>
      <c r="AN107" s="760"/>
      <c r="AO107" s="760"/>
      <c r="AP107" s="760"/>
      <c r="AQ107" s="760"/>
      <c r="AR107" s="760"/>
      <c r="AS107" s="760"/>
      <c r="AT107" s="760"/>
      <c r="AU107" s="760"/>
      <c r="AV107" s="760"/>
      <c r="AW107" s="760"/>
      <c r="AX107" s="760"/>
      <c r="AY107" s="760"/>
      <c r="AZ107" s="760"/>
      <c r="BA107" s="760"/>
      <c r="BB107" s="760"/>
      <c r="BC107" s="760"/>
      <c r="BD107" s="760"/>
      <c r="BE107" s="760"/>
      <c r="BF107" s="760"/>
      <c r="BG107" s="760"/>
      <c r="BH107" s="760"/>
      <c r="BI107" s="760"/>
      <c r="BJ107" s="760"/>
      <c r="BK107" s="760"/>
      <c r="BL107" s="760"/>
      <c r="BM107" s="760"/>
      <c r="BN107" s="760"/>
      <c r="BO107" s="760"/>
      <c r="BP107" s="760"/>
      <c r="BQ107" s="760"/>
      <c r="BR107" s="760"/>
      <c r="BS107" s="760"/>
      <c r="BT107" s="760"/>
      <c r="BU107" s="760"/>
      <c r="BV107" s="760"/>
      <c r="BW107" s="760"/>
      <c r="BX107" s="760"/>
      <c r="BY107" s="760"/>
      <c r="BZ107" s="760"/>
      <c r="CA107" s="760"/>
      <c r="CB107" s="760"/>
      <c r="CC107" s="760"/>
      <c r="CD107" s="760"/>
      <c r="CE107" s="760"/>
      <c r="CF107" s="760"/>
      <c r="CG107" s="760"/>
      <c r="CH107" s="760"/>
      <c r="CI107" s="760"/>
      <c r="CJ107" s="760"/>
      <c r="CK107" s="760"/>
      <c r="CL107" s="760"/>
      <c r="CM107" s="760"/>
      <c r="CN107" s="760"/>
      <c r="CO107" s="760"/>
      <c r="CP107" s="760"/>
      <c r="CQ107" s="760"/>
      <c r="CR107" s="760"/>
      <c r="CS107" s="760"/>
      <c r="CT107" s="760"/>
      <c r="CU107" s="760"/>
      <c r="CV107" s="760"/>
      <c r="CW107" s="760"/>
      <c r="CX107" s="760"/>
      <c r="CY107" s="760"/>
      <c r="CZ107" s="760"/>
      <c r="DA107" s="760"/>
      <c r="DB107" s="760"/>
      <c r="DC107" s="760"/>
      <c r="DD107" s="218"/>
      <c r="DE107" s="220"/>
    </row>
    <row r="108" spans="2:109" x14ac:dyDescent="0.25">
      <c r="B108" s="217"/>
      <c r="C108" s="260"/>
      <c r="D108" s="213"/>
      <c r="E108" s="219" t="s">
        <v>120</v>
      </c>
      <c r="F108" s="143" t="s">
        <v>617</v>
      </c>
      <c r="G108" s="219"/>
      <c r="H108" s="275"/>
      <c r="I108" s="760"/>
      <c r="J108" s="760"/>
      <c r="K108" s="760"/>
      <c r="L108" s="760"/>
      <c r="M108" s="760"/>
      <c r="N108" s="760"/>
      <c r="O108" s="760"/>
      <c r="P108" s="760"/>
      <c r="Q108" s="760"/>
      <c r="R108" s="760"/>
      <c r="S108" s="760"/>
      <c r="T108" s="760"/>
      <c r="U108" s="760"/>
      <c r="V108" s="760"/>
      <c r="W108" s="760"/>
      <c r="X108" s="760"/>
      <c r="Y108" s="760"/>
      <c r="Z108" s="760"/>
      <c r="AA108" s="760"/>
      <c r="AB108" s="760"/>
      <c r="AC108" s="760"/>
      <c r="AD108" s="760"/>
      <c r="AE108" s="760"/>
      <c r="AF108" s="760"/>
      <c r="AG108" s="760"/>
      <c r="AH108" s="760"/>
      <c r="AI108" s="760"/>
      <c r="AJ108" s="760"/>
      <c r="AK108" s="760"/>
      <c r="AL108" s="760"/>
      <c r="AM108" s="760"/>
      <c r="AN108" s="760"/>
      <c r="AO108" s="760"/>
      <c r="AP108" s="760"/>
      <c r="AQ108" s="760"/>
      <c r="AR108" s="760"/>
      <c r="AS108" s="760"/>
      <c r="AT108" s="760"/>
      <c r="AU108" s="760"/>
      <c r="AV108" s="760"/>
      <c r="AW108" s="760"/>
      <c r="AX108" s="760"/>
      <c r="AY108" s="760"/>
      <c r="AZ108" s="760"/>
      <c r="BA108" s="760"/>
      <c r="BB108" s="760"/>
      <c r="BC108" s="760"/>
      <c r="BD108" s="760"/>
      <c r="BE108" s="760"/>
      <c r="BF108" s="760"/>
      <c r="BG108" s="760"/>
      <c r="BH108" s="760"/>
      <c r="BI108" s="760"/>
      <c r="BJ108" s="760"/>
      <c r="BK108" s="760"/>
      <c r="BL108" s="760"/>
      <c r="BM108" s="760"/>
      <c r="BN108" s="760"/>
      <c r="BO108" s="760"/>
      <c r="BP108" s="760"/>
      <c r="BQ108" s="760"/>
      <c r="BR108" s="760"/>
      <c r="BS108" s="760"/>
      <c r="BT108" s="760"/>
      <c r="BU108" s="760"/>
      <c r="BV108" s="760"/>
      <c r="BW108" s="760"/>
      <c r="BX108" s="760"/>
      <c r="BY108" s="760"/>
      <c r="BZ108" s="760"/>
      <c r="CA108" s="760"/>
      <c r="CB108" s="760"/>
      <c r="CC108" s="760"/>
      <c r="CD108" s="760"/>
      <c r="CE108" s="760"/>
      <c r="CF108" s="760"/>
      <c r="CG108" s="760"/>
      <c r="CH108" s="760"/>
      <c r="CI108" s="760"/>
      <c r="CJ108" s="760"/>
      <c r="CK108" s="760"/>
      <c r="CL108" s="760"/>
      <c r="CM108" s="760"/>
      <c r="CN108" s="760"/>
      <c r="CO108" s="760"/>
      <c r="CP108" s="760"/>
      <c r="CQ108" s="760"/>
      <c r="CR108" s="760"/>
      <c r="CS108" s="760"/>
      <c r="CT108" s="760"/>
      <c r="CU108" s="760"/>
      <c r="CV108" s="760"/>
      <c r="CW108" s="760"/>
      <c r="CX108" s="760"/>
      <c r="CY108" s="760"/>
      <c r="CZ108" s="760"/>
      <c r="DA108" s="760"/>
      <c r="DB108" s="760"/>
      <c r="DC108" s="760"/>
      <c r="DD108" s="218"/>
      <c r="DE108" s="220"/>
    </row>
    <row r="109" spans="2:109" x14ac:dyDescent="0.25">
      <c r="B109" s="217"/>
      <c r="C109" s="260"/>
      <c r="D109" s="213"/>
      <c r="E109" s="219" t="s">
        <v>120</v>
      </c>
      <c r="F109" s="143" t="s">
        <v>617</v>
      </c>
      <c r="G109" s="219"/>
      <c r="H109" s="275"/>
      <c r="I109" s="760"/>
      <c r="J109" s="760"/>
      <c r="K109" s="760"/>
      <c r="L109" s="760"/>
      <c r="M109" s="760"/>
      <c r="N109" s="760"/>
      <c r="O109" s="760"/>
      <c r="P109" s="760"/>
      <c r="Q109" s="760"/>
      <c r="R109" s="760"/>
      <c r="S109" s="760"/>
      <c r="T109" s="760"/>
      <c r="U109" s="760"/>
      <c r="V109" s="760"/>
      <c r="W109" s="760"/>
      <c r="X109" s="760"/>
      <c r="Y109" s="760"/>
      <c r="Z109" s="760"/>
      <c r="AA109" s="760"/>
      <c r="AB109" s="760"/>
      <c r="AC109" s="760"/>
      <c r="AD109" s="760"/>
      <c r="AE109" s="760"/>
      <c r="AF109" s="760"/>
      <c r="AG109" s="760"/>
      <c r="AH109" s="760"/>
      <c r="AI109" s="760"/>
      <c r="AJ109" s="760"/>
      <c r="AK109" s="760"/>
      <c r="AL109" s="760"/>
      <c r="AM109" s="760"/>
      <c r="AN109" s="760"/>
      <c r="AO109" s="760"/>
      <c r="AP109" s="760"/>
      <c r="AQ109" s="760"/>
      <c r="AR109" s="760"/>
      <c r="AS109" s="760"/>
      <c r="AT109" s="760"/>
      <c r="AU109" s="760"/>
      <c r="AV109" s="760"/>
      <c r="AW109" s="760"/>
      <c r="AX109" s="760"/>
      <c r="AY109" s="760"/>
      <c r="AZ109" s="760"/>
      <c r="BA109" s="760"/>
      <c r="BB109" s="760"/>
      <c r="BC109" s="760"/>
      <c r="BD109" s="760"/>
      <c r="BE109" s="760"/>
      <c r="BF109" s="760"/>
      <c r="BG109" s="760"/>
      <c r="BH109" s="760"/>
      <c r="BI109" s="760"/>
      <c r="BJ109" s="760"/>
      <c r="BK109" s="760"/>
      <c r="BL109" s="760"/>
      <c r="BM109" s="760"/>
      <c r="BN109" s="760"/>
      <c r="BO109" s="760"/>
      <c r="BP109" s="760"/>
      <c r="BQ109" s="760"/>
      <c r="BR109" s="760"/>
      <c r="BS109" s="760"/>
      <c r="BT109" s="760"/>
      <c r="BU109" s="760"/>
      <c r="BV109" s="760"/>
      <c r="BW109" s="760"/>
      <c r="BX109" s="760"/>
      <c r="BY109" s="760"/>
      <c r="BZ109" s="760"/>
      <c r="CA109" s="760"/>
      <c r="CB109" s="760"/>
      <c r="CC109" s="760"/>
      <c r="CD109" s="760"/>
      <c r="CE109" s="760"/>
      <c r="CF109" s="760"/>
      <c r="CG109" s="760"/>
      <c r="CH109" s="760"/>
      <c r="CI109" s="760"/>
      <c r="CJ109" s="760"/>
      <c r="CK109" s="760"/>
      <c r="CL109" s="760"/>
      <c r="CM109" s="760"/>
      <c r="CN109" s="760"/>
      <c r="CO109" s="760"/>
      <c r="CP109" s="760"/>
      <c r="CQ109" s="760"/>
      <c r="CR109" s="760"/>
      <c r="CS109" s="760"/>
      <c r="CT109" s="760"/>
      <c r="CU109" s="760"/>
      <c r="CV109" s="760"/>
      <c r="CW109" s="760"/>
      <c r="CX109" s="760"/>
      <c r="CY109" s="760"/>
      <c r="CZ109" s="760"/>
      <c r="DA109" s="760"/>
      <c r="DB109" s="760"/>
      <c r="DC109" s="760"/>
      <c r="DD109" s="218"/>
      <c r="DE109" s="220"/>
    </row>
    <row r="110" spans="2:109" x14ac:dyDescent="0.25">
      <c r="B110" s="217"/>
      <c r="C110" s="260"/>
      <c r="D110" s="213"/>
      <c r="E110" s="219" t="s">
        <v>120</v>
      </c>
      <c r="F110" s="143" t="s">
        <v>617</v>
      </c>
      <c r="G110" s="219"/>
      <c r="H110" s="760"/>
      <c r="I110" s="760"/>
      <c r="J110" s="760"/>
      <c r="K110" s="760"/>
      <c r="L110" s="760"/>
      <c r="M110" s="760"/>
      <c r="N110" s="760"/>
      <c r="O110" s="760"/>
      <c r="P110" s="760"/>
      <c r="Q110" s="760"/>
      <c r="R110" s="760"/>
      <c r="S110" s="760"/>
      <c r="T110" s="760"/>
      <c r="U110" s="760"/>
      <c r="V110" s="760"/>
      <c r="W110" s="760"/>
      <c r="X110" s="760"/>
      <c r="Y110" s="760"/>
      <c r="Z110" s="760"/>
      <c r="AA110" s="760"/>
      <c r="AB110" s="760"/>
      <c r="AC110" s="760"/>
      <c r="AD110" s="760"/>
      <c r="AE110" s="760"/>
      <c r="AF110" s="760"/>
      <c r="AG110" s="760"/>
      <c r="AH110" s="760"/>
      <c r="AI110" s="760"/>
      <c r="AJ110" s="760"/>
      <c r="AK110" s="760"/>
      <c r="AL110" s="760"/>
      <c r="AM110" s="760"/>
      <c r="AN110" s="760"/>
      <c r="AO110" s="760"/>
      <c r="AP110" s="760"/>
      <c r="AQ110" s="760"/>
      <c r="AR110" s="760"/>
      <c r="AS110" s="760"/>
      <c r="AT110" s="760"/>
      <c r="AU110" s="760"/>
      <c r="AV110" s="760"/>
      <c r="AW110" s="760"/>
      <c r="AX110" s="760"/>
      <c r="AY110" s="760"/>
      <c r="AZ110" s="760"/>
      <c r="BA110" s="760"/>
      <c r="BB110" s="760"/>
      <c r="BC110" s="760"/>
      <c r="BD110" s="760"/>
      <c r="BE110" s="760"/>
      <c r="BF110" s="760"/>
      <c r="BG110" s="760"/>
      <c r="BH110" s="760"/>
      <c r="BI110" s="760"/>
      <c r="BJ110" s="760"/>
      <c r="BK110" s="760"/>
      <c r="BL110" s="760"/>
      <c r="BM110" s="760"/>
      <c r="BN110" s="760"/>
      <c r="BO110" s="760"/>
      <c r="BP110" s="760"/>
      <c r="BQ110" s="760"/>
      <c r="BR110" s="760"/>
      <c r="BS110" s="760"/>
      <c r="BT110" s="760"/>
      <c r="BU110" s="760"/>
      <c r="BV110" s="760"/>
      <c r="BW110" s="760"/>
      <c r="BX110" s="760"/>
      <c r="BY110" s="760"/>
      <c r="BZ110" s="760"/>
      <c r="CA110" s="760"/>
      <c r="CB110" s="760"/>
      <c r="CC110" s="760"/>
      <c r="CD110" s="760"/>
      <c r="CE110" s="760"/>
      <c r="CF110" s="760"/>
      <c r="CG110" s="760"/>
      <c r="CH110" s="760"/>
      <c r="CI110" s="760"/>
      <c r="CJ110" s="760"/>
      <c r="CK110" s="760"/>
      <c r="CL110" s="760"/>
      <c r="CM110" s="760"/>
      <c r="CN110" s="760"/>
      <c r="CO110" s="760"/>
      <c r="CP110" s="760"/>
      <c r="CQ110" s="760"/>
      <c r="CR110" s="760"/>
      <c r="CS110" s="760"/>
      <c r="CT110" s="760"/>
      <c r="CU110" s="760"/>
      <c r="CV110" s="760"/>
      <c r="CW110" s="760"/>
      <c r="CX110" s="760"/>
      <c r="CY110" s="760"/>
      <c r="CZ110" s="760"/>
      <c r="DA110" s="760"/>
      <c r="DB110" s="760"/>
      <c r="DC110" s="760"/>
      <c r="DD110" s="218"/>
      <c r="DE110" s="220"/>
    </row>
    <row r="111" spans="2:109" x14ac:dyDescent="0.25">
      <c r="B111" s="217"/>
      <c r="C111" s="260"/>
      <c r="D111" s="226"/>
      <c r="E111" s="219"/>
      <c r="F111" s="219"/>
      <c r="G111" s="219"/>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218"/>
      <c r="CC111" s="218"/>
      <c r="CD111" s="218"/>
      <c r="CE111" s="218"/>
      <c r="CF111" s="218"/>
      <c r="CG111" s="218"/>
      <c r="CH111" s="218"/>
      <c r="CI111" s="218"/>
      <c r="CJ111" s="218"/>
      <c r="CK111" s="218"/>
      <c r="CL111" s="218"/>
      <c r="CM111" s="218"/>
      <c r="CN111" s="218"/>
      <c r="CO111" s="218"/>
      <c r="CP111" s="218"/>
      <c r="CQ111" s="218"/>
      <c r="CR111" s="218"/>
      <c r="CS111" s="218"/>
      <c r="CT111" s="218"/>
      <c r="CU111" s="218"/>
      <c r="CV111" s="218"/>
      <c r="CW111" s="218"/>
      <c r="CX111" s="218"/>
      <c r="CY111" s="218"/>
      <c r="CZ111" s="218"/>
      <c r="DA111" s="218"/>
      <c r="DB111" s="218"/>
      <c r="DC111" s="218"/>
      <c r="DD111" s="218"/>
      <c r="DE111" s="220"/>
    </row>
    <row r="112" spans="2:109" ht="19.5" customHeight="1" x14ac:dyDescent="0.25">
      <c r="B112" s="217"/>
      <c r="C112" s="260"/>
      <c r="D112" s="296" t="s">
        <v>197</v>
      </c>
      <c r="E112" s="239"/>
      <c r="F112" s="239"/>
      <c r="G112" s="239"/>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c r="AI112" s="237"/>
      <c r="AJ112" s="237"/>
      <c r="AK112" s="237"/>
      <c r="AL112" s="237"/>
      <c r="AM112" s="237"/>
      <c r="AN112" s="237"/>
      <c r="AO112" s="237"/>
      <c r="AP112" s="237"/>
      <c r="AQ112" s="237"/>
      <c r="AR112" s="237"/>
      <c r="AS112" s="237"/>
      <c r="AT112" s="237"/>
      <c r="AU112" s="237"/>
      <c r="AV112" s="237"/>
      <c r="AW112" s="237"/>
      <c r="AX112" s="237"/>
      <c r="AY112" s="237"/>
      <c r="AZ112" s="237"/>
      <c r="BA112" s="237"/>
      <c r="BB112" s="237"/>
      <c r="BC112" s="237"/>
      <c r="BD112" s="237"/>
      <c r="BE112" s="237"/>
      <c r="BF112" s="237"/>
      <c r="BG112" s="237"/>
      <c r="BH112" s="237"/>
      <c r="BI112" s="237"/>
      <c r="BJ112" s="237"/>
      <c r="BK112" s="237"/>
      <c r="BL112" s="237"/>
      <c r="BM112" s="237"/>
      <c r="BN112" s="237"/>
      <c r="BO112" s="237"/>
      <c r="BP112" s="237"/>
      <c r="BQ112" s="237"/>
      <c r="BR112" s="237"/>
      <c r="BS112" s="237"/>
      <c r="BT112" s="237"/>
      <c r="BU112" s="237"/>
      <c r="BV112" s="237"/>
      <c r="BW112" s="237"/>
      <c r="BX112" s="237"/>
      <c r="BY112" s="237"/>
      <c r="BZ112" s="237"/>
      <c r="CA112" s="237"/>
      <c r="CB112" s="237"/>
      <c r="CC112" s="237"/>
      <c r="CD112" s="237"/>
      <c r="CE112" s="237"/>
      <c r="CF112" s="237"/>
      <c r="CG112" s="237"/>
      <c r="CH112" s="237"/>
      <c r="CI112" s="237"/>
      <c r="CJ112" s="237"/>
      <c r="CK112" s="237"/>
      <c r="CL112" s="237"/>
      <c r="CM112" s="237"/>
      <c r="CN112" s="237"/>
      <c r="CO112" s="237"/>
      <c r="CP112" s="237"/>
      <c r="CQ112" s="237"/>
      <c r="CR112" s="237"/>
      <c r="CS112" s="237"/>
      <c r="CT112" s="237"/>
      <c r="CU112" s="237"/>
      <c r="CV112" s="237"/>
      <c r="CW112" s="237"/>
      <c r="CX112" s="237"/>
      <c r="CY112" s="237"/>
      <c r="CZ112" s="237"/>
      <c r="DA112" s="237"/>
      <c r="DB112" s="237"/>
      <c r="DC112" s="237"/>
      <c r="DD112" s="237"/>
      <c r="DE112" s="220"/>
    </row>
    <row r="113" spans="2:109" x14ac:dyDescent="0.25">
      <c r="B113" s="217"/>
      <c r="C113" s="263" t="s">
        <v>723</v>
      </c>
      <c r="D113" s="821"/>
      <c r="E113" s="219" t="s">
        <v>120</v>
      </c>
      <c r="F113" s="143" t="s">
        <v>617</v>
      </c>
      <c r="G113" s="219"/>
      <c r="H113" s="275"/>
      <c r="I113" s="275"/>
      <c r="J113" s="275"/>
      <c r="K113" s="275"/>
      <c r="L113" s="275"/>
      <c r="M113" s="275"/>
      <c r="N113" s="275"/>
      <c r="O113" s="275"/>
      <c r="P113" s="275"/>
      <c r="Q113" s="275"/>
      <c r="R113" s="275"/>
      <c r="S113" s="275"/>
      <c r="T113" s="275"/>
      <c r="U113" s="275"/>
      <c r="V113" s="275"/>
      <c r="W113" s="275"/>
      <c r="X113" s="275"/>
      <c r="Y113" s="275"/>
      <c r="Z113" s="275"/>
      <c r="AA113" s="275"/>
      <c r="AB113" s="275"/>
      <c r="AC113" s="275"/>
      <c r="AD113" s="275"/>
      <c r="AE113" s="275"/>
      <c r="AF113" s="275"/>
      <c r="AG113" s="275"/>
      <c r="AH113" s="275"/>
      <c r="AI113" s="275"/>
      <c r="AJ113" s="275"/>
      <c r="AK113" s="275"/>
      <c r="AL113" s="275"/>
      <c r="AM113" s="275"/>
      <c r="AN113" s="275"/>
      <c r="AO113" s="275"/>
      <c r="AP113" s="275"/>
      <c r="AQ113" s="275"/>
      <c r="AR113" s="275"/>
      <c r="AS113" s="275"/>
      <c r="AT113" s="275"/>
      <c r="AU113" s="275"/>
      <c r="AV113" s="275"/>
      <c r="AW113" s="275"/>
      <c r="AX113" s="275"/>
      <c r="AY113" s="275"/>
      <c r="AZ113" s="275"/>
      <c r="BA113" s="275"/>
      <c r="BB113" s="275"/>
      <c r="BC113" s="275"/>
      <c r="BD113" s="275"/>
      <c r="BE113" s="275"/>
      <c r="BF113" s="275"/>
      <c r="BG113" s="275"/>
      <c r="BH113" s="275"/>
      <c r="BI113" s="275"/>
      <c r="BJ113" s="275"/>
      <c r="BK113" s="275"/>
      <c r="BL113" s="275"/>
      <c r="BM113" s="275"/>
      <c r="BN113" s="275"/>
      <c r="BO113" s="275"/>
      <c r="BP113" s="275"/>
      <c r="BQ113" s="275"/>
      <c r="BR113" s="275"/>
      <c r="BS113" s="275"/>
      <c r="BT113" s="275"/>
      <c r="BU113" s="275"/>
      <c r="BV113" s="275"/>
      <c r="BW113" s="275"/>
      <c r="BX113" s="275"/>
      <c r="BY113" s="275"/>
      <c r="BZ113" s="275"/>
      <c r="CA113" s="275"/>
      <c r="CB113" s="275"/>
      <c r="CC113" s="275"/>
      <c r="CD113" s="275"/>
      <c r="CE113" s="275"/>
      <c r="CF113" s="275"/>
      <c r="CG113" s="275"/>
      <c r="CH113" s="275"/>
      <c r="CI113" s="275"/>
      <c r="CJ113" s="275"/>
      <c r="CK113" s="275"/>
      <c r="CL113" s="275"/>
      <c r="CM113" s="275"/>
      <c r="CN113" s="275"/>
      <c r="CO113" s="275"/>
      <c r="CP113" s="275"/>
      <c r="CQ113" s="275"/>
      <c r="CR113" s="275"/>
      <c r="CS113" s="275"/>
      <c r="CT113" s="275"/>
      <c r="CU113" s="275"/>
      <c r="CV113" s="275"/>
      <c r="CW113" s="275"/>
      <c r="CX113" s="275"/>
      <c r="CY113" s="275"/>
      <c r="CZ113" s="275"/>
      <c r="DA113" s="275"/>
      <c r="DB113" s="275"/>
      <c r="DC113" s="275"/>
      <c r="DD113" s="218"/>
      <c r="DE113" s="220"/>
    </row>
    <row r="114" spans="2:109" x14ac:dyDescent="0.25">
      <c r="B114" s="217"/>
      <c r="C114" s="260"/>
      <c r="D114" s="247"/>
      <c r="E114" s="219"/>
      <c r="F114" s="219"/>
      <c r="G114" s="219"/>
      <c r="H114" s="218"/>
      <c r="I114" s="218"/>
      <c r="J114" s="218"/>
      <c r="K114" s="218"/>
      <c r="L114" s="218"/>
      <c r="M114" s="218"/>
      <c r="N114" s="218"/>
      <c r="O114" s="218"/>
      <c r="P114" s="218"/>
      <c r="Q114" s="218"/>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8"/>
      <c r="BL114" s="218"/>
      <c r="BM114" s="218"/>
      <c r="BN114" s="218"/>
      <c r="BO114" s="218"/>
      <c r="BP114" s="218"/>
      <c r="BQ114" s="218"/>
      <c r="BR114" s="218"/>
      <c r="BS114" s="218"/>
      <c r="BT114" s="218"/>
      <c r="BU114" s="218"/>
      <c r="BV114" s="218"/>
      <c r="BW114" s="218"/>
      <c r="BX114" s="218"/>
      <c r="BY114" s="218"/>
      <c r="BZ114" s="218"/>
      <c r="CA114" s="218"/>
      <c r="CB114" s="218"/>
      <c r="CC114" s="218"/>
      <c r="CD114" s="218"/>
      <c r="CE114" s="218"/>
      <c r="CF114" s="218"/>
      <c r="CG114" s="218"/>
      <c r="CH114" s="218"/>
      <c r="CI114" s="218"/>
      <c r="CJ114" s="218"/>
      <c r="CK114" s="218"/>
      <c r="CL114" s="218"/>
      <c r="CM114" s="218"/>
      <c r="CN114" s="218"/>
      <c r="CO114" s="218"/>
      <c r="CP114" s="218"/>
      <c r="CQ114" s="218"/>
      <c r="CR114" s="218"/>
      <c r="CS114" s="218"/>
      <c r="CT114" s="218"/>
      <c r="CU114" s="218"/>
      <c r="CV114" s="218"/>
      <c r="CW114" s="218"/>
      <c r="CX114" s="218"/>
      <c r="CY114" s="218"/>
      <c r="CZ114" s="218"/>
      <c r="DA114" s="218"/>
      <c r="DB114" s="218"/>
      <c r="DC114" s="218"/>
      <c r="DD114" s="218"/>
      <c r="DE114" s="220"/>
    </row>
    <row r="115" spans="2:109" ht="18.75" x14ac:dyDescent="0.25">
      <c r="B115" s="217"/>
      <c r="C115" s="263" t="s">
        <v>797</v>
      </c>
      <c r="D115" s="821" t="s">
        <v>800</v>
      </c>
      <c r="E115" s="219" t="s">
        <v>121</v>
      </c>
      <c r="F115" s="833" t="s">
        <v>549</v>
      </c>
      <c r="G115" s="219"/>
      <c r="H115" s="275"/>
      <c r="I115" s="275"/>
      <c r="J115" s="275"/>
      <c r="K115" s="275"/>
      <c r="L115" s="275"/>
      <c r="M115" s="275"/>
      <c r="N115" s="275"/>
      <c r="O115" s="275"/>
      <c r="P115" s="275"/>
      <c r="Q115" s="275"/>
      <c r="R115" s="275"/>
      <c r="S115" s="275"/>
      <c r="T115" s="275"/>
      <c r="U115" s="275"/>
      <c r="V115" s="275"/>
      <c r="W115" s="275"/>
      <c r="X115" s="275"/>
      <c r="Y115" s="275"/>
      <c r="Z115" s="275"/>
      <c r="AA115" s="275"/>
      <c r="AB115" s="275"/>
      <c r="AC115" s="275"/>
      <c r="AD115" s="275"/>
      <c r="AE115" s="275"/>
      <c r="AF115" s="275"/>
      <c r="AG115" s="275"/>
      <c r="AH115" s="275"/>
      <c r="AI115" s="275"/>
      <c r="AJ115" s="275"/>
      <c r="AK115" s="275"/>
      <c r="AL115" s="275"/>
      <c r="AM115" s="275"/>
      <c r="AN115" s="275"/>
      <c r="AO115" s="275"/>
      <c r="AP115" s="275"/>
      <c r="AQ115" s="275"/>
      <c r="AR115" s="275"/>
      <c r="AS115" s="275"/>
      <c r="AT115" s="275"/>
      <c r="AU115" s="275"/>
      <c r="AV115" s="275"/>
      <c r="AW115" s="275"/>
      <c r="AX115" s="275"/>
      <c r="AY115" s="275"/>
      <c r="AZ115" s="275"/>
      <c r="BA115" s="275"/>
      <c r="BB115" s="275"/>
      <c r="BC115" s="275"/>
      <c r="BD115" s="275"/>
      <c r="BE115" s="275"/>
      <c r="BF115" s="275"/>
      <c r="BG115" s="275"/>
      <c r="BH115" s="275"/>
      <c r="BI115" s="275"/>
      <c r="BJ115" s="275"/>
      <c r="BK115" s="275"/>
      <c r="BL115" s="275"/>
      <c r="BM115" s="275"/>
      <c r="BN115" s="275"/>
      <c r="BO115" s="275"/>
      <c r="BP115" s="275"/>
      <c r="BQ115" s="275"/>
      <c r="BR115" s="275"/>
      <c r="BS115" s="275"/>
      <c r="BT115" s="275"/>
      <c r="BU115" s="275"/>
      <c r="BV115" s="275"/>
      <c r="BW115" s="275"/>
      <c r="BX115" s="275"/>
      <c r="BY115" s="275"/>
      <c r="BZ115" s="275"/>
      <c r="CA115" s="275"/>
      <c r="CB115" s="275"/>
      <c r="CC115" s="275"/>
      <c r="CD115" s="275"/>
      <c r="CE115" s="275"/>
      <c r="CF115" s="275"/>
      <c r="CG115" s="275"/>
      <c r="CH115" s="275"/>
      <c r="CI115" s="275"/>
      <c r="CJ115" s="275"/>
      <c r="CK115" s="275"/>
      <c r="CL115" s="275"/>
      <c r="CM115" s="275"/>
      <c r="CN115" s="275"/>
      <c r="CO115" s="275"/>
      <c r="CP115" s="275"/>
      <c r="CQ115" s="275"/>
      <c r="CR115" s="275"/>
      <c r="CS115" s="275"/>
      <c r="CT115" s="275"/>
      <c r="CU115" s="275"/>
      <c r="CV115" s="275"/>
      <c r="CW115" s="275"/>
      <c r="CX115" s="275"/>
      <c r="CY115" s="275"/>
      <c r="CZ115" s="275"/>
      <c r="DA115" s="275"/>
      <c r="DB115" s="275"/>
      <c r="DC115" s="275"/>
      <c r="DD115" s="218"/>
      <c r="DE115" s="220"/>
    </row>
    <row r="116" spans="2:109" x14ac:dyDescent="0.25">
      <c r="B116" s="217"/>
      <c r="C116" s="260"/>
      <c r="D116" s="247"/>
      <c r="E116" s="219"/>
      <c r="F116" s="219"/>
      <c r="G116" s="219"/>
      <c r="H116" s="218"/>
      <c r="I116" s="218"/>
      <c r="J116" s="218"/>
      <c r="K116" s="218"/>
      <c r="L116" s="218"/>
      <c r="M116" s="218"/>
      <c r="N116" s="218"/>
      <c r="O116" s="218"/>
      <c r="P116" s="218"/>
      <c r="Q116" s="218"/>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8"/>
      <c r="BL116" s="218"/>
      <c r="BM116" s="218"/>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8"/>
      <c r="CQ116" s="218"/>
      <c r="CR116" s="218"/>
      <c r="CS116" s="218"/>
      <c r="CT116" s="218"/>
      <c r="CU116" s="218"/>
      <c r="CV116" s="218"/>
      <c r="CW116" s="218"/>
      <c r="CX116" s="218"/>
      <c r="CY116" s="218"/>
      <c r="CZ116" s="218"/>
      <c r="DA116" s="218"/>
      <c r="DB116" s="218"/>
      <c r="DC116" s="218"/>
      <c r="DD116" s="218"/>
      <c r="DE116" s="220"/>
    </row>
    <row r="117" spans="2:109" x14ac:dyDescent="0.25">
      <c r="B117" s="217"/>
      <c r="C117" s="260"/>
      <c r="D117" s="272" t="s">
        <v>173</v>
      </c>
      <c r="E117" s="273" t="s">
        <v>121</v>
      </c>
      <c r="F117" s="276" t="s">
        <v>571</v>
      </c>
      <c r="G117" s="276"/>
      <c r="H117" s="537">
        <f>IFERROR(IF(ISBLANK(H113),0,H113*INDEX(Assumptions!$D$20:$D$53,MATCH($D$113,lkpGreenHouseGases,0)))+IF(ISBLANK(H115),0,H115),0)</f>
        <v>0</v>
      </c>
      <c r="I117" s="537">
        <f>IFERROR(IF(ISBLANK(I113),0,I113*INDEX(Assumptions!$D$20:$D$53,MATCH($D$113,lkpGreenHouseGases,0)))+IF(ISBLANK(I115),0,I115),0)</f>
        <v>0</v>
      </c>
      <c r="J117" s="537">
        <f>IFERROR(IF(ISBLANK(J113),0,J113*INDEX(Assumptions!$D$20:$D$53,MATCH($D$113,lkpGreenHouseGases,0)))+IF(ISBLANK(J115),0,J115),0)</f>
        <v>0</v>
      </c>
      <c r="K117" s="537">
        <f>IFERROR(IF(ISBLANK(K113),0,K113*INDEX(Assumptions!$D$20:$D$53,MATCH($D$113,lkpGreenHouseGases,0)))+IF(ISBLANK(K115),0,K115),0)</f>
        <v>0</v>
      </c>
      <c r="L117" s="537">
        <f>IFERROR(IF(ISBLANK(L113),0,L113*INDEX(Assumptions!$D$20:$D$53,MATCH($D$113,lkpGreenHouseGases,0)))+IF(ISBLANK(L115),0,L115),0)</f>
        <v>0</v>
      </c>
      <c r="M117" s="537">
        <f>IFERROR(IF(ISBLANK(M113),0,M113*INDEX(Assumptions!$D$20:$D$53,MATCH($D$113,lkpGreenHouseGases,0)))+IF(ISBLANK(M115),0,M115),0)</f>
        <v>0</v>
      </c>
      <c r="N117" s="537">
        <f>IFERROR(IF(ISBLANK(N113),0,N113*INDEX(Assumptions!$D$20:$D$53,MATCH($D$113,lkpGreenHouseGases,0)))+IF(ISBLANK(N115),0,N115),0)</f>
        <v>0</v>
      </c>
      <c r="O117" s="537">
        <f>IFERROR(IF(ISBLANK(O113),0,O113*INDEX(Assumptions!$D$20:$D$53,MATCH($D$113,lkpGreenHouseGases,0)))+IF(ISBLANK(O115),0,O115),0)</f>
        <v>0</v>
      </c>
      <c r="P117" s="537">
        <f>IFERROR(IF(ISBLANK(P113),0,P113*INDEX(Assumptions!$D$20:$D$53,MATCH($D$113,lkpGreenHouseGases,0)))+IF(ISBLANK(P115),0,P115),0)</f>
        <v>0</v>
      </c>
      <c r="Q117" s="537">
        <f>IFERROR(IF(ISBLANK(Q113),0,Q113*INDEX(Assumptions!$D$20:$D$53,MATCH($D$113,lkpGreenHouseGases,0)))+IF(ISBLANK(Q115),0,Q115),0)</f>
        <v>0</v>
      </c>
      <c r="R117" s="537">
        <f>IFERROR(IF(ISBLANK(R113),0,R113*INDEX(Assumptions!$D$20:$D$53,MATCH($D$113,lkpGreenHouseGases,0)))+IF(ISBLANK(R115),0,R115),0)</f>
        <v>0</v>
      </c>
      <c r="S117" s="537">
        <f>IFERROR(IF(ISBLANK(S113),0,S113*INDEX(Assumptions!$D$20:$D$53,MATCH($D$113,lkpGreenHouseGases,0)))+IF(ISBLANK(S115),0,S115),0)</f>
        <v>0</v>
      </c>
      <c r="T117" s="537">
        <f>IFERROR(IF(ISBLANK(T113),0,T113*INDEX(Assumptions!$D$20:$D$53,MATCH($D$113,lkpGreenHouseGases,0)))+IF(ISBLANK(T115),0,T115),0)</f>
        <v>0</v>
      </c>
      <c r="U117" s="537">
        <f>IFERROR(IF(ISBLANK(U113),0,U113*INDEX(Assumptions!$D$20:$D$53,MATCH($D$113,lkpGreenHouseGases,0)))+IF(ISBLANK(U115),0,U115),0)</f>
        <v>0</v>
      </c>
      <c r="V117" s="537">
        <f>IFERROR(IF(ISBLANK(V113),0,V113*INDEX(Assumptions!$D$20:$D$53,MATCH($D$113,lkpGreenHouseGases,0)))+IF(ISBLANK(V115),0,V115),0)</f>
        <v>0</v>
      </c>
      <c r="W117" s="537">
        <f>IFERROR(IF(ISBLANK(W113),0,W113*INDEX(Assumptions!$D$20:$D$53,MATCH($D$113,lkpGreenHouseGases,0)))+IF(ISBLANK(W115),0,W115),0)</f>
        <v>0</v>
      </c>
      <c r="X117" s="537">
        <f>IFERROR(IF(ISBLANK(X113),0,X113*INDEX(Assumptions!$D$20:$D$53,MATCH($D$113,lkpGreenHouseGases,0)))+IF(ISBLANK(X115),0,X115),0)</f>
        <v>0</v>
      </c>
      <c r="Y117" s="537">
        <f>IFERROR(IF(ISBLANK(Y113),0,Y113*INDEX(Assumptions!$D$20:$D$53,MATCH($D$113,lkpGreenHouseGases,0)))+IF(ISBLANK(Y115),0,Y115),0)</f>
        <v>0</v>
      </c>
      <c r="Z117" s="537">
        <f>IFERROR(IF(ISBLANK(Z113),0,Z113*INDEX(Assumptions!$D$20:$D$53,MATCH($D$113,lkpGreenHouseGases,0)))+IF(ISBLANK(Z115),0,Z115),0)</f>
        <v>0</v>
      </c>
      <c r="AA117" s="537">
        <f>IFERROR(IF(ISBLANK(AA113),0,AA113*INDEX(Assumptions!$D$20:$D$53,MATCH($D$113,lkpGreenHouseGases,0)))+IF(ISBLANK(AA115),0,AA115),0)</f>
        <v>0</v>
      </c>
      <c r="AB117" s="537">
        <f>IFERROR(IF(ISBLANK(AB113),0,AB113*INDEX(Assumptions!$D$20:$D$53,MATCH($D$113,lkpGreenHouseGases,0)))+IF(ISBLANK(AB115),0,AB115),0)</f>
        <v>0</v>
      </c>
      <c r="AC117" s="537">
        <f>IFERROR(IF(ISBLANK(AC113),0,AC113*INDEX(Assumptions!$D$20:$D$53,MATCH($D$113,lkpGreenHouseGases,0)))+IF(ISBLANK(AC115),0,AC115),0)</f>
        <v>0</v>
      </c>
      <c r="AD117" s="537">
        <f>IFERROR(IF(ISBLANK(AD113),0,AD113*INDEX(Assumptions!$D$20:$D$53,MATCH($D$113,lkpGreenHouseGases,0)))+IF(ISBLANK(AD115),0,AD115),0)</f>
        <v>0</v>
      </c>
      <c r="AE117" s="537">
        <f>IFERROR(IF(ISBLANK(AE113),0,AE113*INDEX(Assumptions!$D$20:$D$53,MATCH($D$113,lkpGreenHouseGases,0)))+IF(ISBLANK(AE115),0,AE115),0)</f>
        <v>0</v>
      </c>
      <c r="AF117" s="537">
        <f>IFERROR(IF(ISBLANK(AF113),0,AF113*INDEX(Assumptions!$D$20:$D$53,MATCH($D$113,lkpGreenHouseGases,0)))+IF(ISBLANK(AF115),0,AF115),0)</f>
        <v>0</v>
      </c>
      <c r="AG117" s="537">
        <f>IFERROR(IF(ISBLANK(AG113),0,AG113*INDEX(Assumptions!$D$20:$D$53,MATCH($D$113,lkpGreenHouseGases,0)))+IF(ISBLANK(AG115),0,AG115),0)</f>
        <v>0</v>
      </c>
      <c r="AH117" s="537">
        <f>IFERROR(IF(ISBLANK(AH113),0,AH113*INDEX(Assumptions!$D$20:$D$53,MATCH($D$113,lkpGreenHouseGases,0)))+IF(ISBLANK(AH115),0,AH115),0)</f>
        <v>0</v>
      </c>
      <c r="AI117" s="537">
        <f>IFERROR(IF(ISBLANK(AI113),0,AI113*INDEX(Assumptions!$D$20:$D$53,MATCH($D$113,lkpGreenHouseGases,0)))+IF(ISBLANK(AI115),0,AI115),0)</f>
        <v>0</v>
      </c>
      <c r="AJ117" s="537">
        <f>IFERROR(IF(ISBLANK(AJ113),0,AJ113*INDEX(Assumptions!$D$20:$D$53,MATCH($D$113,lkpGreenHouseGases,0)))+IF(ISBLANK(AJ115),0,AJ115),0)</f>
        <v>0</v>
      </c>
      <c r="AK117" s="537">
        <f>IFERROR(IF(ISBLANK(AK113),0,AK113*INDEX(Assumptions!$D$20:$D$53,MATCH($D$113,lkpGreenHouseGases,0)))+IF(ISBLANK(AK115),0,AK115),0)</f>
        <v>0</v>
      </c>
      <c r="AL117" s="537">
        <f>IFERROR(IF(ISBLANK(AL113),0,AL113*INDEX(Assumptions!$D$20:$D$53,MATCH($D$113,lkpGreenHouseGases,0)))+IF(ISBLANK(AL115),0,AL115),0)</f>
        <v>0</v>
      </c>
      <c r="AM117" s="537">
        <f>IFERROR(IF(ISBLANK(AM113),0,AM113*INDEX(Assumptions!$D$20:$D$53,MATCH($D$113,lkpGreenHouseGases,0)))+IF(ISBLANK(AM115),0,AM115),0)</f>
        <v>0</v>
      </c>
      <c r="AN117" s="537">
        <f>IFERROR(IF(ISBLANK(AN113),0,AN113*INDEX(Assumptions!$D$20:$D$53,MATCH($D$113,lkpGreenHouseGases,0)))+IF(ISBLANK(AN115),0,AN115),0)</f>
        <v>0</v>
      </c>
      <c r="AO117" s="537">
        <f>IFERROR(IF(ISBLANK(AO113),0,AO113*INDEX(Assumptions!$D$20:$D$53,MATCH($D$113,lkpGreenHouseGases,0)))+IF(ISBLANK(AO115),0,AO115),0)</f>
        <v>0</v>
      </c>
      <c r="AP117" s="537">
        <f>IFERROR(IF(ISBLANK(AP113),0,AP113*INDEX(Assumptions!$D$20:$D$53,MATCH($D$113,lkpGreenHouseGases,0)))+IF(ISBLANK(AP115),0,AP115),0)</f>
        <v>0</v>
      </c>
      <c r="AQ117" s="537">
        <f>IFERROR(IF(ISBLANK(AQ113),0,AQ113*INDEX(Assumptions!$D$20:$D$53,MATCH($D$113,lkpGreenHouseGases,0)))+IF(ISBLANK(AQ115),0,AQ115),0)</f>
        <v>0</v>
      </c>
      <c r="AR117" s="537">
        <f>IFERROR(IF(ISBLANK(AR113),0,AR113*INDEX(Assumptions!$D$20:$D$53,MATCH($D$113,lkpGreenHouseGases,0)))+IF(ISBLANK(AR115),0,AR115),0)</f>
        <v>0</v>
      </c>
      <c r="AS117" s="537">
        <f>IFERROR(IF(ISBLANK(AS113),0,AS113*INDEX(Assumptions!$D$20:$D$53,MATCH($D$113,lkpGreenHouseGases,0)))+IF(ISBLANK(AS115),0,AS115),0)</f>
        <v>0</v>
      </c>
      <c r="AT117" s="537">
        <f>IFERROR(IF(ISBLANK(AT113),0,AT113*INDEX(Assumptions!$D$20:$D$53,MATCH($D$113,lkpGreenHouseGases,0)))+IF(ISBLANK(AT115),0,AT115),0)</f>
        <v>0</v>
      </c>
      <c r="AU117" s="537">
        <f>IFERROR(IF(ISBLANK(AU113),0,AU113*INDEX(Assumptions!$D$20:$D$53,MATCH($D$113,lkpGreenHouseGases,0)))+IF(ISBLANK(AU115),0,AU115),0)</f>
        <v>0</v>
      </c>
      <c r="AV117" s="537">
        <f>IFERROR(IF(ISBLANK(AV113),0,AV113*INDEX(Assumptions!$D$20:$D$53,MATCH($D$113,lkpGreenHouseGases,0)))+IF(ISBLANK(AV115),0,AV115),0)</f>
        <v>0</v>
      </c>
      <c r="AW117" s="537">
        <f>IFERROR(IF(ISBLANK(AW113),0,AW113*INDEX(Assumptions!$D$20:$D$53,MATCH($D$113,lkpGreenHouseGases,0)))+IF(ISBLANK(AW115),0,AW115),0)</f>
        <v>0</v>
      </c>
      <c r="AX117" s="537">
        <f>IFERROR(IF(ISBLANK(AX113),0,AX113*INDEX(Assumptions!$D$20:$D$53,MATCH($D$113,lkpGreenHouseGases,0)))+IF(ISBLANK(AX115),0,AX115),0)</f>
        <v>0</v>
      </c>
      <c r="AY117" s="537">
        <f>IFERROR(IF(ISBLANK(AY113),0,AY113*INDEX(Assumptions!$D$20:$D$53,MATCH($D$113,lkpGreenHouseGases,0)))+IF(ISBLANK(AY115),0,AY115),0)</f>
        <v>0</v>
      </c>
      <c r="AZ117" s="537">
        <f>IFERROR(IF(ISBLANK(AZ113),0,AZ113*INDEX(Assumptions!$D$20:$D$53,MATCH($D$113,lkpGreenHouseGases,0)))+IF(ISBLANK(AZ115),0,AZ115),0)</f>
        <v>0</v>
      </c>
      <c r="BA117" s="537">
        <f>IFERROR(IF(ISBLANK(BA113),0,BA113*INDEX(Assumptions!$D$20:$D$53,MATCH($D$113,lkpGreenHouseGases,0)))+IF(ISBLANK(BA115),0,BA115),0)</f>
        <v>0</v>
      </c>
      <c r="BB117" s="537">
        <f>IFERROR(IF(ISBLANK(BB113),0,BB113*INDEX(Assumptions!$D$20:$D$53,MATCH($D$113,lkpGreenHouseGases,0)))+IF(ISBLANK(BB115),0,BB115),0)</f>
        <v>0</v>
      </c>
      <c r="BC117" s="537">
        <f>IFERROR(IF(ISBLANK(BC113),0,BC113*INDEX(Assumptions!$D$20:$D$53,MATCH($D$113,lkpGreenHouseGases,0)))+IF(ISBLANK(BC115),0,BC115),0)</f>
        <v>0</v>
      </c>
      <c r="BD117" s="537">
        <f>IFERROR(IF(ISBLANK(BD113),0,BD113*INDEX(Assumptions!$D$20:$D$53,MATCH($D$113,lkpGreenHouseGases,0)))+IF(ISBLANK(BD115),0,BD115),0)</f>
        <v>0</v>
      </c>
      <c r="BE117" s="537">
        <f>IFERROR(IF(ISBLANK(BE113),0,BE113*INDEX(Assumptions!$D$20:$D$53,MATCH($D$113,lkpGreenHouseGases,0)))+IF(ISBLANK(BE115),0,BE115),0)</f>
        <v>0</v>
      </c>
      <c r="BF117" s="537">
        <f>IFERROR(IF(ISBLANK(BF113),0,BF113*INDEX(Assumptions!$D$20:$D$53,MATCH($D$113,lkpGreenHouseGases,0)))+IF(ISBLANK(BF115),0,BF115),0)</f>
        <v>0</v>
      </c>
      <c r="BG117" s="537">
        <f>IFERROR(IF(ISBLANK(BG113),0,BG113*INDEX(Assumptions!$D$20:$D$53,MATCH($D$113,lkpGreenHouseGases,0)))+IF(ISBLANK(BG115),0,BG115),0)</f>
        <v>0</v>
      </c>
      <c r="BH117" s="537">
        <f>IFERROR(IF(ISBLANK(BH113),0,BH113*INDEX(Assumptions!$D$20:$D$53,MATCH($D$113,lkpGreenHouseGases,0)))+IF(ISBLANK(BH115),0,BH115),0)</f>
        <v>0</v>
      </c>
      <c r="BI117" s="537">
        <f>IFERROR(IF(ISBLANK(BI113),0,BI113*INDEX(Assumptions!$D$20:$D$53,MATCH($D$113,lkpGreenHouseGases,0)))+IF(ISBLANK(BI115),0,BI115),0)</f>
        <v>0</v>
      </c>
      <c r="BJ117" s="537">
        <f>IFERROR(IF(ISBLANK(BJ113),0,BJ113*INDEX(Assumptions!$D$20:$D$53,MATCH($D$113,lkpGreenHouseGases,0)))+IF(ISBLANK(BJ115),0,BJ115),0)</f>
        <v>0</v>
      </c>
      <c r="BK117" s="537">
        <f>IFERROR(IF(ISBLANK(BK113),0,BK113*INDEX(Assumptions!$D$20:$D$53,MATCH($D$113,lkpGreenHouseGases,0)))+IF(ISBLANK(BK115),0,BK115),0)</f>
        <v>0</v>
      </c>
      <c r="BL117" s="537">
        <f>IFERROR(IF(ISBLANK(BL113),0,BL113*INDEX(Assumptions!$D$20:$D$53,MATCH($D$113,lkpGreenHouseGases,0)))+IF(ISBLANK(BL115),0,BL115),0)</f>
        <v>0</v>
      </c>
      <c r="BM117" s="537">
        <f>IFERROR(IF(ISBLANK(BM113),0,BM113*INDEX(Assumptions!$D$20:$D$53,MATCH($D$113,lkpGreenHouseGases,0)))+IF(ISBLANK(BM115),0,BM115),0)</f>
        <v>0</v>
      </c>
      <c r="BN117" s="537">
        <f>IFERROR(IF(ISBLANK(BN113),0,BN113*INDEX(Assumptions!$D$20:$D$53,MATCH($D$113,lkpGreenHouseGases,0)))+IF(ISBLANK(BN115),0,BN115),0)</f>
        <v>0</v>
      </c>
      <c r="BO117" s="537">
        <f>IFERROR(IF(ISBLANK(BO113),0,BO113*INDEX(Assumptions!$D$20:$D$53,MATCH($D$113,lkpGreenHouseGases,0)))+IF(ISBLANK(BO115),0,BO115),0)</f>
        <v>0</v>
      </c>
      <c r="BP117" s="537">
        <f>IFERROR(IF(ISBLANK(BP113),0,BP113*INDEX(Assumptions!$D$20:$D$53,MATCH($D$113,lkpGreenHouseGases,0)))+IF(ISBLANK(BP115),0,BP115),0)</f>
        <v>0</v>
      </c>
      <c r="BQ117" s="537">
        <f>IFERROR(IF(ISBLANK(BQ113),0,BQ113*INDEX(Assumptions!$D$20:$D$53,MATCH($D$113,lkpGreenHouseGases,0)))+IF(ISBLANK(BQ115),0,BQ115),0)</f>
        <v>0</v>
      </c>
      <c r="BR117" s="537">
        <f>IFERROR(IF(ISBLANK(BR113),0,BR113*INDEX(Assumptions!$D$20:$D$53,MATCH($D$113,lkpGreenHouseGases,0)))+IF(ISBLANK(BR115),0,BR115),0)</f>
        <v>0</v>
      </c>
      <c r="BS117" s="537">
        <f>IFERROR(IF(ISBLANK(BS113),0,BS113*INDEX(Assumptions!$D$20:$D$53,MATCH($D$113,lkpGreenHouseGases,0)))+IF(ISBLANK(BS115),0,BS115),0)</f>
        <v>0</v>
      </c>
      <c r="BT117" s="537">
        <f>IFERROR(IF(ISBLANK(BT113),0,BT113*INDEX(Assumptions!$D$20:$D$53,MATCH($D$113,lkpGreenHouseGases,0)))+IF(ISBLANK(BT115),0,BT115),0)</f>
        <v>0</v>
      </c>
      <c r="BU117" s="537">
        <f>IFERROR(IF(ISBLANK(BU113),0,BU113*INDEX(Assumptions!$D$20:$D$53,MATCH($D$113,lkpGreenHouseGases,0)))+IF(ISBLANK(BU115),0,BU115),0)</f>
        <v>0</v>
      </c>
      <c r="BV117" s="537">
        <f>IFERROR(IF(ISBLANK(BV113),0,BV113*INDEX(Assumptions!$D$20:$D$53,MATCH($D$113,lkpGreenHouseGases,0)))+IF(ISBLANK(BV115),0,BV115),0)</f>
        <v>0</v>
      </c>
      <c r="BW117" s="537">
        <f>IFERROR(IF(ISBLANK(BW113),0,BW113*INDEX(Assumptions!$D$20:$D$53,MATCH($D$113,lkpGreenHouseGases,0)))+IF(ISBLANK(BW115),0,BW115),0)</f>
        <v>0</v>
      </c>
      <c r="BX117" s="537">
        <f>IFERROR(IF(ISBLANK(BX113),0,BX113*INDEX(Assumptions!$D$20:$D$53,MATCH($D$113,lkpGreenHouseGases,0)))+IF(ISBLANK(BX115),0,BX115),0)</f>
        <v>0</v>
      </c>
      <c r="BY117" s="537">
        <f>IFERROR(IF(ISBLANK(BY113),0,BY113*INDEX(Assumptions!$D$20:$D$53,MATCH($D$113,lkpGreenHouseGases,0)))+IF(ISBLANK(BY115),0,BY115),0)</f>
        <v>0</v>
      </c>
      <c r="BZ117" s="537">
        <f>IFERROR(IF(ISBLANK(BZ113),0,BZ113*INDEX(Assumptions!$D$20:$D$53,MATCH($D$113,lkpGreenHouseGases,0)))+IF(ISBLANK(BZ115),0,BZ115),0)</f>
        <v>0</v>
      </c>
      <c r="CA117" s="537">
        <f>IFERROR(IF(ISBLANK(CA113),0,CA113*INDEX(Assumptions!$D$20:$D$53,MATCH($D$113,lkpGreenHouseGases,0)))+IF(ISBLANK(CA115),0,CA115),0)</f>
        <v>0</v>
      </c>
      <c r="CB117" s="537">
        <f>IFERROR(IF(ISBLANK(CB113),0,CB113*INDEX(Assumptions!$D$20:$D$53,MATCH($D$113,lkpGreenHouseGases,0)))+IF(ISBLANK(CB115),0,CB115),0)</f>
        <v>0</v>
      </c>
      <c r="CC117" s="537">
        <f>IFERROR(IF(ISBLANK(CC113),0,CC113*INDEX(Assumptions!$D$20:$D$53,MATCH($D$113,lkpGreenHouseGases,0)))+IF(ISBLANK(CC115),0,CC115),0)</f>
        <v>0</v>
      </c>
      <c r="CD117" s="537">
        <f>IFERROR(IF(ISBLANK(CD113),0,CD113*INDEX(Assumptions!$D$20:$D$53,MATCH($D$113,lkpGreenHouseGases,0)))+IF(ISBLANK(CD115),0,CD115),0)</f>
        <v>0</v>
      </c>
      <c r="CE117" s="537">
        <f>IFERROR(IF(ISBLANK(CE113),0,CE113*INDEX(Assumptions!$D$20:$D$53,MATCH($D$113,lkpGreenHouseGases,0)))+IF(ISBLANK(CE115),0,CE115),0)</f>
        <v>0</v>
      </c>
      <c r="CF117" s="537">
        <f>IFERROR(IF(ISBLANK(CF113),0,CF113*INDEX(Assumptions!$D$20:$D$53,MATCH($D$113,lkpGreenHouseGases,0)))+IF(ISBLANK(CF115),0,CF115),0)</f>
        <v>0</v>
      </c>
      <c r="CG117" s="537">
        <f>IFERROR(IF(ISBLANK(CG113),0,CG113*INDEX(Assumptions!$D$20:$D$53,MATCH($D$113,lkpGreenHouseGases,0)))+IF(ISBLANK(CG115),0,CG115),0)</f>
        <v>0</v>
      </c>
      <c r="CH117" s="537">
        <f>IFERROR(IF(ISBLANK(CH113),0,CH113*INDEX(Assumptions!$D$20:$D$53,MATCH($D$113,lkpGreenHouseGases,0)))+IF(ISBLANK(CH115),0,CH115),0)</f>
        <v>0</v>
      </c>
      <c r="CI117" s="537">
        <f>IFERROR(IF(ISBLANK(CI113),0,CI113*INDEX(Assumptions!$D$20:$D$53,MATCH($D$113,lkpGreenHouseGases,0)))+IF(ISBLANK(CI115),0,CI115),0)</f>
        <v>0</v>
      </c>
      <c r="CJ117" s="537">
        <f>IFERROR(IF(ISBLANK(CJ113),0,CJ113*INDEX(Assumptions!$D$20:$D$53,MATCH($D$113,lkpGreenHouseGases,0)))+IF(ISBLANK(CJ115),0,CJ115),0)</f>
        <v>0</v>
      </c>
      <c r="CK117" s="537">
        <f>IFERROR(IF(ISBLANK(CK113),0,CK113*INDEX(Assumptions!$D$20:$D$53,MATCH($D$113,lkpGreenHouseGases,0)))+IF(ISBLANK(CK115),0,CK115),0)</f>
        <v>0</v>
      </c>
      <c r="CL117" s="537">
        <f>IFERROR(IF(ISBLANK(CL113),0,CL113*INDEX(Assumptions!$D$20:$D$53,MATCH($D$113,lkpGreenHouseGases,0)))+IF(ISBLANK(CL115),0,CL115),0)</f>
        <v>0</v>
      </c>
      <c r="CM117" s="537">
        <f>IFERROR(IF(ISBLANK(CM113),0,CM113*INDEX(Assumptions!$D$20:$D$53,MATCH($D$113,lkpGreenHouseGases,0)))+IF(ISBLANK(CM115),0,CM115),0)</f>
        <v>0</v>
      </c>
      <c r="CN117" s="537">
        <f>IFERROR(IF(ISBLANK(CN113),0,CN113*INDEX(Assumptions!$D$20:$D$53,MATCH($D$113,lkpGreenHouseGases,0)))+IF(ISBLANK(CN115),0,CN115),0)</f>
        <v>0</v>
      </c>
      <c r="CO117" s="537">
        <f>IFERROR(IF(ISBLANK(CO113),0,CO113*INDEX(Assumptions!$D$20:$D$53,MATCH($D$113,lkpGreenHouseGases,0)))+IF(ISBLANK(CO115),0,CO115),0)</f>
        <v>0</v>
      </c>
      <c r="CP117" s="537">
        <f>IFERROR(IF(ISBLANK(CP113),0,CP113*INDEX(Assumptions!$D$20:$D$53,MATCH($D$113,lkpGreenHouseGases,0)))+IF(ISBLANK(CP115),0,CP115),0)</f>
        <v>0</v>
      </c>
      <c r="CQ117" s="537">
        <f>IFERROR(IF(ISBLANK(CQ113),0,CQ113*INDEX(Assumptions!$D$20:$D$53,MATCH($D$113,lkpGreenHouseGases,0)))+IF(ISBLANK(CQ115),0,CQ115),0)</f>
        <v>0</v>
      </c>
      <c r="CR117" s="537">
        <f>IFERROR(IF(ISBLANK(CR113),0,CR113*INDEX(Assumptions!$D$20:$D$53,MATCH($D$113,lkpGreenHouseGases,0)))+IF(ISBLANK(CR115),0,CR115),0)</f>
        <v>0</v>
      </c>
      <c r="CS117" s="537">
        <f>IFERROR(IF(ISBLANK(CS113),0,CS113*INDEX(Assumptions!$D$20:$D$53,MATCH($D$113,lkpGreenHouseGases,0)))+IF(ISBLANK(CS115),0,CS115),0)</f>
        <v>0</v>
      </c>
      <c r="CT117" s="537">
        <f>IFERROR(IF(ISBLANK(CT113),0,CT113*INDEX(Assumptions!$D$20:$D$53,MATCH($D$113,lkpGreenHouseGases,0)))+IF(ISBLANK(CT115),0,CT115),0)</f>
        <v>0</v>
      </c>
      <c r="CU117" s="537">
        <f>IFERROR(IF(ISBLANK(CU113),0,CU113*INDEX(Assumptions!$D$20:$D$53,MATCH($D$113,lkpGreenHouseGases,0)))+IF(ISBLANK(CU115),0,CU115),0)</f>
        <v>0</v>
      </c>
      <c r="CV117" s="537">
        <f>IFERROR(IF(ISBLANK(CV113),0,CV113*INDEX(Assumptions!$D$20:$D$53,MATCH($D$113,lkpGreenHouseGases,0)))+IF(ISBLANK(CV115),0,CV115),0)</f>
        <v>0</v>
      </c>
      <c r="CW117" s="537">
        <f>IFERROR(IF(ISBLANK(CW113),0,CW113*INDEX(Assumptions!$D$20:$D$53,MATCH($D$113,lkpGreenHouseGases,0)))+IF(ISBLANK(CW115),0,CW115),0)</f>
        <v>0</v>
      </c>
      <c r="CX117" s="537">
        <f>IFERROR(IF(ISBLANK(CX113),0,CX113*INDEX(Assumptions!$D$20:$D$53,MATCH($D$113,lkpGreenHouseGases,0)))+IF(ISBLANK(CX115),0,CX115),0)</f>
        <v>0</v>
      </c>
      <c r="CY117" s="537">
        <f>IFERROR(IF(ISBLANK(CY113),0,CY113*INDEX(Assumptions!$D$20:$D$53,MATCH($D$113,lkpGreenHouseGases,0)))+IF(ISBLANK(CY115),0,CY115),0)</f>
        <v>0</v>
      </c>
      <c r="CZ117" s="537">
        <f>IFERROR(IF(ISBLANK(CZ113),0,CZ113*INDEX(Assumptions!$D$20:$D$53,MATCH($D$113,lkpGreenHouseGases,0)))+IF(ISBLANK(CZ115),0,CZ115),0)</f>
        <v>0</v>
      </c>
      <c r="DA117" s="537">
        <f>IFERROR(IF(ISBLANK(DA113),0,DA113*INDEX(Assumptions!$D$20:$D$53,MATCH($D$113,lkpGreenHouseGases,0)))+IF(ISBLANK(DA115),0,DA115),0)</f>
        <v>0</v>
      </c>
      <c r="DB117" s="537">
        <f>IFERROR(IF(ISBLANK(DB113),0,DB113*INDEX(Assumptions!$D$20:$D$53,MATCH($D$113,lkpGreenHouseGases,0)))+IF(ISBLANK(DB115),0,DB115),0)</f>
        <v>0</v>
      </c>
      <c r="DC117" s="537">
        <f>IFERROR(IF(ISBLANK(DC113),0,DC113*INDEX(Assumptions!$D$20:$D$53,MATCH($D$113,lkpGreenHouseGases,0)))+IF(ISBLANK(DC115),0,DC115),0)</f>
        <v>0</v>
      </c>
      <c r="DD117" s="218">
        <f>IFERROR(IF(ISBLANK(DD113),0,DD113*INDEX(Assumptions!$D$20:$D$53,MATCH($D$113,lkpGreenHouseGases,0)))+IF(ISBLANK(DD115),0,DD115),0)</f>
        <v>0</v>
      </c>
      <c r="DE117" s="220"/>
    </row>
    <row r="118" spans="2:109" x14ac:dyDescent="0.25">
      <c r="B118" s="217"/>
      <c r="C118" s="260"/>
      <c r="D118" s="226"/>
      <c r="E118" s="219"/>
      <c r="F118" s="219"/>
      <c r="G118" s="219"/>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c r="BP118" s="218"/>
      <c r="BQ118" s="218"/>
      <c r="BR118" s="218"/>
      <c r="BS118" s="218"/>
      <c r="BT118" s="218"/>
      <c r="BU118" s="218"/>
      <c r="BV118" s="218"/>
      <c r="BW118" s="218"/>
      <c r="BX118" s="218"/>
      <c r="BY118" s="218"/>
      <c r="BZ118" s="218"/>
      <c r="CA118" s="218"/>
      <c r="CB118" s="218"/>
      <c r="CC118" s="218"/>
      <c r="CD118" s="218"/>
      <c r="CE118" s="218"/>
      <c r="CF118" s="218"/>
      <c r="CG118" s="218"/>
      <c r="CH118" s="218"/>
      <c r="CI118" s="218"/>
      <c r="CJ118" s="218"/>
      <c r="CK118" s="218"/>
      <c r="CL118" s="218"/>
      <c r="CM118" s="218"/>
      <c r="CN118" s="218"/>
      <c r="CO118" s="218"/>
      <c r="CP118" s="218"/>
      <c r="CQ118" s="218"/>
      <c r="CR118" s="218"/>
      <c r="CS118" s="218"/>
      <c r="CT118" s="218"/>
      <c r="CU118" s="218"/>
      <c r="CV118" s="218"/>
      <c r="CW118" s="218"/>
      <c r="CX118" s="218"/>
      <c r="CY118" s="218"/>
      <c r="CZ118" s="218"/>
      <c r="DA118" s="218"/>
      <c r="DB118" s="218"/>
      <c r="DC118" s="218"/>
      <c r="DD118" s="218"/>
      <c r="DE118" s="220"/>
    </row>
    <row r="119" spans="2:109" ht="21" x14ac:dyDescent="0.25">
      <c r="B119" s="217"/>
      <c r="C119" s="260"/>
      <c r="D119" s="296" t="s">
        <v>198</v>
      </c>
      <c r="E119" s="238" t="s">
        <v>549</v>
      </c>
      <c r="F119" s="239"/>
      <c r="G119" s="239"/>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c r="AI119" s="237"/>
      <c r="AJ119" s="237"/>
      <c r="AK119" s="237"/>
      <c r="AL119" s="237"/>
      <c r="AM119" s="237"/>
      <c r="AN119" s="237"/>
      <c r="AO119" s="237"/>
      <c r="AP119" s="237"/>
      <c r="AQ119" s="237"/>
      <c r="AR119" s="237"/>
      <c r="AS119" s="237"/>
      <c r="AT119" s="237"/>
      <c r="AU119" s="237"/>
      <c r="AV119" s="237"/>
      <c r="AW119" s="237"/>
      <c r="AX119" s="237"/>
      <c r="AY119" s="237"/>
      <c r="AZ119" s="237"/>
      <c r="BA119" s="237"/>
      <c r="BB119" s="237"/>
      <c r="BC119" s="237"/>
      <c r="BD119" s="237"/>
      <c r="BE119" s="237"/>
      <c r="BF119" s="237"/>
      <c r="BG119" s="237"/>
      <c r="BH119" s="237"/>
      <c r="BI119" s="237"/>
      <c r="BJ119" s="237"/>
      <c r="BK119" s="237"/>
      <c r="BL119" s="237"/>
      <c r="BM119" s="237"/>
      <c r="BN119" s="237"/>
      <c r="BO119" s="237"/>
      <c r="BP119" s="237"/>
      <c r="BQ119" s="237"/>
      <c r="BR119" s="237"/>
      <c r="BS119" s="237"/>
      <c r="BT119" s="237"/>
      <c r="BU119" s="237"/>
      <c r="BV119" s="237"/>
      <c r="BW119" s="237"/>
      <c r="BX119" s="237"/>
      <c r="BY119" s="237"/>
      <c r="BZ119" s="237"/>
      <c r="CA119" s="237"/>
      <c r="CB119" s="237"/>
      <c r="CC119" s="237"/>
      <c r="CD119" s="237"/>
      <c r="CE119" s="237"/>
      <c r="CF119" s="237"/>
      <c r="CG119" s="237"/>
      <c r="CH119" s="237"/>
      <c r="CI119" s="237"/>
      <c r="CJ119" s="237"/>
      <c r="CK119" s="237"/>
      <c r="CL119" s="237"/>
      <c r="CM119" s="237"/>
      <c r="CN119" s="237"/>
      <c r="CO119" s="237"/>
      <c r="CP119" s="237"/>
      <c r="CQ119" s="237"/>
      <c r="CR119" s="237"/>
      <c r="CS119" s="237"/>
      <c r="CT119" s="237"/>
      <c r="CU119" s="237"/>
      <c r="CV119" s="237"/>
      <c r="CW119" s="237"/>
      <c r="CX119" s="237"/>
      <c r="CY119" s="237"/>
      <c r="CZ119" s="237"/>
      <c r="DA119" s="237"/>
      <c r="DB119" s="237"/>
      <c r="DC119" s="237"/>
      <c r="DD119" s="237"/>
      <c r="DE119" s="220"/>
    </row>
    <row r="120" spans="2:109" x14ac:dyDescent="0.25">
      <c r="B120" s="217"/>
      <c r="C120" s="263"/>
      <c r="D120" s="226" t="str">
        <f t="shared" ref="D120:D126" si="9">D92</f>
        <v>Electricity</v>
      </c>
      <c r="E120" s="219" t="s">
        <v>121</v>
      </c>
      <c r="F120" s="276" t="s">
        <v>571</v>
      </c>
      <c r="G120" s="276"/>
      <c r="H120" s="538">
        <f>IFERROR(H84*INDEX('Emissions factors'!$F$5:$CR$10,MATCH('Data Input - Option 5'!$D120,'Emissions factors'!$C$5:$C$10,0),MATCH('Data Input - Option 5'!H$7,'Emissions factors'!$F$4:$CR$4,0))/1000,0)</f>
        <v>0</v>
      </c>
      <c r="I120" s="538">
        <f>IFERROR(I84*INDEX('Emissions factors'!$F$5:$CR$10,MATCH('Data Input - Option 5'!$D120,'Emissions factors'!$C$5:$C$10,0),MATCH('Data Input - Option 5'!I$7,'Emissions factors'!$F$4:$CR$4,0))/1000,0)</f>
        <v>0</v>
      </c>
      <c r="J120" s="538">
        <f>IFERROR(J84*INDEX('Emissions factors'!$F$5:$CR$10,MATCH('Data Input - Option 5'!$D120,'Emissions factors'!$C$5:$C$10,0),MATCH('Data Input - Option 5'!J$7,'Emissions factors'!$F$4:$CR$4,0))/1000,0)</f>
        <v>0</v>
      </c>
      <c r="K120" s="538">
        <f>IFERROR(K84*INDEX('Emissions factors'!$F$5:$CR$10,MATCH('Data Input - Option 5'!$D120,'Emissions factors'!$C$5:$C$10,0),MATCH('Data Input - Option 5'!K$7,'Emissions factors'!$F$4:$CR$4,0))/1000,0)</f>
        <v>0</v>
      </c>
      <c r="L120" s="538">
        <f>IFERROR(L84*INDEX('Emissions factors'!$F$5:$CR$10,MATCH('Data Input - Option 5'!$D120,'Emissions factors'!$C$5:$C$10,0),MATCH('Data Input - Option 5'!L$7,'Emissions factors'!$F$4:$CR$4,0))/1000,0)</f>
        <v>0</v>
      </c>
      <c r="M120" s="538">
        <f>IFERROR(M84*INDEX('Emissions factors'!$F$5:$CR$10,MATCH('Data Input - Option 5'!$D120,'Emissions factors'!$C$5:$C$10,0),MATCH('Data Input - Option 5'!M$7,'Emissions factors'!$F$4:$CR$4,0))/1000,0)</f>
        <v>0</v>
      </c>
      <c r="N120" s="538">
        <f>IFERROR(N84*INDEX('Emissions factors'!$F$5:$CR$10,MATCH('Data Input - Option 5'!$D120,'Emissions factors'!$C$5:$C$10,0),MATCH('Data Input - Option 5'!N$7,'Emissions factors'!$F$4:$CR$4,0))/1000,0)</f>
        <v>0</v>
      </c>
      <c r="O120" s="538">
        <f>IFERROR(O84*INDEX('Emissions factors'!$F$5:$CR$10,MATCH('Data Input - Option 5'!$D120,'Emissions factors'!$C$5:$C$10,0),MATCH('Data Input - Option 5'!O$7,'Emissions factors'!$F$4:$CR$4,0))/1000,0)</f>
        <v>0</v>
      </c>
      <c r="P120" s="538">
        <f>IFERROR(P84*INDEX('Emissions factors'!$F$5:$CR$10,MATCH('Data Input - Option 5'!$D120,'Emissions factors'!$C$5:$C$10,0),MATCH('Data Input - Option 5'!P$7,'Emissions factors'!$F$4:$CR$4,0))/1000,0)</f>
        <v>0</v>
      </c>
      <c r="Q120" s="538">
        <f>IFERROR(Q84*INDEX('Emissions factors'!$F$5:$CR$10,MATCH('Data Input - Option 5'!$D120,'Emissions factors'!$C$5:$C$10,0),MATCH('Data Input - Option 5'!Q$7,'Emissions factors'!$F$4:$CR$4,0))/1000,0)</f>
        <v>0</v>
      </c>
      <c r="R120" s="538">
        <f>IFERROR(R84*INDEX('Emissions factors'!$F$5:$CR$10,MATCH('Data Input - Option 5'!$D120,'Emissions factors'!$C$5:$C$10,0),MATCH('Data Input - Option 5'!R$7,'Emissions factors'!$F$4:$CR$4,0))/1000,0)</f>
        <v>0</v>
      </c>
      <c r="S120" s="538">
        <f>IFERROR(S84*INDEX('Emissions factors'!$F$5:$CR$10,MATCH('Data Input - Option 5'!$D120,'Emissions factors'!$C$5:$C$10,0),MATCH('Data Input - Option 5'!S$7,'Emissions factors'!$F$4:$CR$4,0))/1000,0)</f>
        <v>0</v>
      </c>
      <c r="T120" s="538">
        <f>IFERROR(T84*INDEX('Emissions factors'!$F$5:$CR$10,MATCH('Data Input - Option 5'!$D120,'Emissions factors'!$C$5:$C$10,0),MATCH('Data Input - Option 5'!T$7,'Emissions factors'!$F$4:$CR$4,0))/1000,0)</f>
        <v>0</v>
      </c>
      <c r="U120" s="538">
        <f>IFERROR(U84*INDEX('Emissions factors'!$F$5:$CR$10,MATCH('Data Input - Option 5'!$D120,'Emissions factors'!$C$5:$C$10,0),MATCH('Data Input - Option 5'!U$7,'Emissions factors'!$F$4:$CR$4,0))/1000,0)</f>
        <v>0</v>
      </c>
      <c r="V120" s="538">
        <f>IFERROR(V84*INDEX('Emissions factors'!$F$5:$CR$10,MATCH('Data Input - Option 5'!$D120,'Emissions factors'!$C$5:$C$10,0),MATCH('Data Input - Option 5'!V$7,'Emissions factors'!$F$4:$CR$4,0))/1000,0)</f>
        <v>0</v>
      </c>
      <c r="W120" s="538">
        <f>IFERROR(W84*INDEX('Emissions factors'!$F$5:$CR$10,MATCH('Data Input - Option 5'!$D120,'Emissions factors'!$C$5:$C$10,0),MATCH('Data Input - Option 5'!W$7,'Emissions factors'!$F$4:$CR$4,0))/1000,0)</f>
        <v>0</v>
      </c>
      <c r="X120" s="538">
        <f>IFERROR(X84*INDEX('Emissions factors'!$F$5:$CR$10,MATCH('Data Input - Option 5'!$D120,'Emissions factors'!$C$5:$C$10,0),MATCH('Data Input - Option 5'!X$7,'Emissions factors'!$F$4:$CR$4,0))/1000,0)</f>
        <v>0</v>
      </c>
      <c r="Y120" s="538">
        <f>IFERROR(Y84*INDEX('Emissions factors'!$F$5:$CR$10,MATCH('Data Input - Option 5'!$D120,'Emissions factors'!$C$5:$C$10,0),MATCH('Data Input - Option 5'!Y$7,'Emissions factors'!$F$4:$CR$4,0))/1000,0)</f>
        <v>0</v>
      </c>
      <c r="Z120" s="538">
        <f>IFERROR(Z84*INDEX('Emissions factors'!$F$5:$CR$10,MATCH('Data Input - Option 5'!$D120,'Emissions factors'!$C$5:$C$10,0),MATCH('Data Input - Option 5'!Z$7,'Emissions factors'!$F$4:$CR$4,0))/1000,0)</f>
        <v>0</v>
      </c>
      <c r="AA120" s="538">
        <f>IFERROR(AA84*INDEX('Emissions factors'!$F$5:$CR$10,MATCH('Data Input - Option 5'!$D120,'Emissions factors'!$C$5:$C$10,0),MATCH('Data Input - Option 5'!AA$7,'Emissions factors'!$F$4:$CR$4,0))/1000,0)</f>
        <v>0</v>
      </c>
      <c r="AB120" s="538">
        <f>IFERROR(AB84*INDEX('Emissions factors'!$F$5:$CR$10,MATCH('Data Input - Option 5'!$D120,'Emissions factors'!$C$5:$C$10,0),MATCH('Data Input - Option 5'!AB$7,'Emissions factors'!$F$4:$CR$4,0))/1000,0)</f>
        <v>0</v>
      </c>
      <c r="AC120" s="538">
        <f>IFERROR(AC84*INDEX('Emissions factors'!$F$5:$CR$10,MATCH('Data Input - Option 5'!$D120,'Emissions factors'!$C$5:$C$10,0),MATCH('Data Input - Option 5'!AC$7,'Emissions factors'!$F$4:$CR$4,0))/1000,0)</f>
        <v>0</v>
      </c>
      <c r="AD120" s="538">
        <f>IFERROR(AD84*INDEX('Emissions factors'!$F$5:$CR$10,MATCH('Data Input - Option 5'!$D120,'Emissions factors'!$C$5:$C$10,0),MATCH('Data Input - Option 5'!AD$7,'Emissions factors'!$F$4:$CR$4,0))/1000,0)</f>
        <v>0</v>
      </c>
      <c r="AE120" s="538">
        <f>IFERROR(AE84*INDEX('Emissions factors'!$F$5:$CR$10,MATCH('Data Input - Option 5'!$D120,'Emissions factors'!$C$5:$C$10,0),MATCH('Data Input - Option 5'!AE$7,'Emissions factors'!$F$4:$CR$4,0))/1000,0)</f>
        <v>0</v>
      </c>
      <c r="AF120" s="538">
        <f>IFERROR(AF84*INDEX('Emissions factors'!$F$5:$CR$10,MATCH('Data Input - Option 5'!$D120,'Emissions factors'!$C$5:$C$10,0),MATCH('Data Input - Option 5'!AF$7,'Emissions factors'!$F$4:$CR$4,0))/1000,0)</f>
        <v>0</v>
      </c>
      <c r="AG120" s="538">
        <f>IFERROR(AG84*INDEX('Emissions factors'!$F$5:$CR$10,MATCH('Data Input - Option 5'!$D120,'Emissions factors'!$C$5:$C$10,0),MATCH('Data Input - Option 5'!AG$7,'Emissions factors'!$F$4:$CR$4,0))/1000,0)</f>
        <v>0</v>
      </c>
      <c r="AH120" s="538">
        <f>IFERROR(AH84*INDEX('Emissions factors'!$F$5:$CR$10,MATCH('Data Input - Option 5'!$D120,'Emissions factors'!$C$5:$C$10,0),MATCH('Data Input - Option 5'!AH$7,'Emissions factors'!$F$4:$CR$4,0))/1000,0)</f>
        <v>0</v>
      </c>
      <c r="AI120" s="538">
        <f>IFERROR(AI84*INDEX('Emissions factors'!$F$5:$CR$10,MATCH('Data Input - Option 5'!$D120,'Emissions factors'!$C$5:$C$10,0),MATCH('Data Input - Option 5'!AI$7,'Emissions factors'!$F$4:$CR$4,0))/1000,0)</f>
        <v>0</v>
      </c>
      <c r="AJ120" s="538">
        <f>IFERROR(AJ84*INDEX('Emissions factors'!$F$5:$CR$10,MATCH('Data Input - Option 5'!$D120,'Emissions factors'!$C$5:$C$10,0),MATCH('Data Input - Option 5'!AJ$7,'Emissions factors'!$F$4:$CR$4,0))/1000,0)</f>
        <v>0</v>
      </c>
      <c r="AK120" s="538">
        <f>IFERROR(AK84*INDEX('Emissions factors'!$F$5:$CR$10,MATCH('Data Input - Option 5'!$D120,'Emissions factors'!$C$5:$C$10,0),MATCH('Data Input - Option 5'!AK$7,'Emissions factors'!$F$4:$CR$4,0))/1000,0)</f>
        <v>0</v>
      </c>
      <c r="AL120" s="538">
        <f>IFERROR(AL84*INDEX('Emissions factors'!$F$5:$CR$10,MATCH('Data Input - Option 5'!$D120,'Emissions factors'!$C$5:$C$10,0),MATCH('Data Input - Option 5'!AL$7,'Emissions factors'!$F$4:$CR$4,0))/1000,0)</f>
        <v>0</v>
      </c>
      <c r="AM120" s="538">
        <f>IFERROR(AM84*INDEX('Emissions factors'!$F$5:$CR$10,MATCH('Data Input - Option 5'!$D120,'Emissions factors'!$C$5:$C$10,0),MATCH('Data Input - Option 5'!AM$7,'Emissions factors'!$F$4:$CR$4,0))/1000,0)</f>
        <v>0</v>
      </c>
      <c r="AN120" s="538">
        <f>IFERROR(AN84*INDEX('Emissions factors'!$F$5:$CR$10,MATCH('Data Input - Option 5'!$D120,'Emissions factors'!$C$5:$C$10,0),MATCH('Data Input - Option 5'!AN$7,'Emissions factors'!$F$4:$CR$4,0))/1000,0)</f>
        <v>0</v>
      </c>
      <c r="AO120" s="538">
        <f>IFERROR(AO84*INDEX('Emissions factors'!$F$5:$CR$10,MATCH('Data Input - Option 5'!$D120,'Emissions factors'!$C$5:$C$10,0),MATCH('Data Input - Option 5'!AO$7,'Emissions factors'!$F$4:$CR$4,0))/1000,0)</f>
        <v>0</v>
      </c>
      <c r="AP120" s="538">
        <f>IFERROR(AP84*INDEX('Emissions factors'!$F$5:$CR$10,MATCH('Data Input - Option 5'!$D120,'Emissions factors'!$C$5:$C$10,0),MATCH('Data Input - Option 5'!AP$7,'Emissions factors'!$F$4:$CR$4,0))/1000,0)</f>
        <v>0</v>
      </c>
      <c r="AQ120" s="538">
        <f>IFERROR(AQ84*INDEX('Emissions factors'!$F$5:$CR$10,MATCH('Data Input - Option 5'!$D120,'Emissions factors'!$C$5:$C$10,0),MATCH('Data Input - Option 5'!AQ$7,'Emissions factors'!$F$4:$CR$4,0))/1000,0)</f>
        <v>0</v>
      </c>
      <c r="AR120" s="538">
        <f>IFERROR(AR84*INDEX('Emissions factors'!$F$5:$CR$10,MATCH('Data Input - Option 5'!$D120,'Emissions factors'!$C$5:$C$10,0),MATCH('Data Input - Option 5'!AR$7,'Emissions factors'!$F$4:$CR$4,0))/1000,0)</f>
        <v>0</v>
      </c>
      <c r="AS120" s="538">
        <f>IFERROR(AS84*INDEX('Emissions factors'!$F$5:$CR$10,MATCH('Data Input - Option 5'!$D120,'Emissions factors'!$C$5:$C$10,0),MATCH('Data Input - Option 5'!AS$7,'Emissions factors'!$F$4:$CR$4,0))/1000,0)</f>
        <v>0</v>
      </c>
      <c r="AT120" s="538">
        <f>IFERROR(AT84*INDEX('Emissions factors'!$F$5:$CR$10,MATCH('Data Input - Option 5'!$D120,'Emissions factors'!$C$5:$C$10,0),MATCH('Data Input - Option 5'!AT$7,'Emissions factors'!$F$4:$CR$4,0))/1000,0)</f>
        <v>0</v>
      </c>
      <c r="AU120" s="538">
        <f>IFERROR(AU84*INDEX('Emissions factors'!$F$5:$CR$10,MATCH('Data Input - Option 5'!$D120,'Emissions factors'!$C$5:$C$10,0),MATCH('Data Input - Option 5'!AU$7,'Emissions factors'!$F$4:$CR$4,0))/1000,0)</f>
        <v>0</v>
      </c>
      <c r="AV120" s="538">
        <f>IFERROR(AV84*INDEX('Emissions factors'!$F$5:$CR$10,MATCH('Data Input - Option 5'!$D120,'Emissions factors'!$C$5:$C$10,0),MATCH('Data Input - Option 5'!AV$7,'Emissions factors'!$F$4:$CR$4,0))/1000,0)</f>
        <v>0</v>
      </c>
      <c r="AW120" s="538">
        <f>IFERROR(AW84*INDEX('Emissions factors'!$F$5:$CR$10,MATCH('Data Input - Option 5'!$D120,'Emissions factors'!$C$5:$C$10,0),MATCH('Data Input - Option 5'!AW$7,'Emissions factors'!$F$4:$CR$4,0))/1000,0)</f>
        <v>0</v>
      </c>
      <c r="AX120" s="538">
        <f>IFERROR(AX84*INDEX('Emissions factors'!$F$5:$CR$10,MATCH('Data Input - Option 5'!$D120,'Emissions factors'!$C$5:$C$10,0),MATCH('Data Input - Option 5'!AX$7,'Emissions factors'!$F$4:$CR$4,0))/1000,0)</f>
        <v>0</v>
      </c>
      <c r="AY120" s="538">
        <f>IFERROR(AY84*INDEX('Emissions factors'!$F$5:$CR$10,MATCH('Data Input - Option 5'!$D120,'Emissions factors'!$C$5:$C$10,0),MATCH('Data Input - Option 5'!AY$7,'Emissions factors'!$F$4:$CR$4,0))/1000,0)</f>
        <v>0</v>
      </c>
      <c r="AZ120" s="538">
        <f>IFERROR(AZ84*INDEX('Emissions factors'!$F$5:$CR$10,MATCH('Data Input - Option 5'!$D120,'Emissions factors'!$C$5:$C$10,0),MATCH('Data Input - Option 5'!AZ$7,'Emissions factors'!$F$4:$CR$4,0))/1000,0)</f>
        <v>0</v>
      </c>
      <c r="BA120" s="538">
        <f>IFERROR(BA84*INDEX('Emissions factors'!$F$5:$CR$10,MATCH('Data Input - Option 5'!$D120,'Emissions factors'!$C$5:$C$10,0),MATCH('Data Input - Option 5'!BA$7,'Emissions factors'!$F$4:$CR$4,0))/1000,0)</f>
        <v>0</v>
      </c>
      <c r="BB120" s="538">
        <f>IFERROR(BB84*INDEX('Emissions factors'!$F$5:$CR$10,MATCH('Data Input - Option 5'!$D120,'Emissions factors'!$C$5:$C$10,0),MATCH('Data Input - Option 5'!BB$7,'Emissions factors'!$F$4:$CR$4,0))/1000,0)</f>
        <v>0</v>
      </c>
      <c r="BC120" s="538">
        <f>IFERROR(BC84*INDEX('Emissions factors'!$F$5:$CR$10,MATCH('Data Input - Option 5'!$D120,'Emissions factors'!$C$5:$C$10,0),MATCH('Data Input - Option 5'!BC$7,'Emissions factors'!$F$4:$CR$4,0))/1000,0)</f>
        <v>0</v>
      </c>
      <c r="BD120" s="538">
        <f>IFERROR(BD84*INDEX('Emissions factors'!$F$5:$CR$10,MATCH('Data Input - Option 5'!$D120,'Emissions factors'!$C$5:$C$10,0),MATCH('Data Input - Option 5'!BD$7,'Emissions factors'!$F$4:$CR$4,0))/1000,0)</f>
        <v>0</v>
      </c>
      <c r="BE120" s="538">
        <f>IFERROR(BE84*INDEX('Emissions factors'!$F$5:$CR$10,MATCH('Data Input - Option 5'!$D120,'Emissions factors'!$C$5:$C$10,0),MATCH('Data Input - Option 5'!BE$7,'Emissions factors'!$F$4:$CR$4,0))/1000,0)</f>
        <v>0</v>
      </c>
      <c r="BF120" s="538">
        <f>IFERROR(BF84*INDEX('Emissions factors'!$F$5:$CR$10,MATCH('Data Input - Option 5'!$D120,'Emissions factors'!$C$5:$C$10,0),MATCH('Data Input - Option 5'!BF$7,'Emissions factors'!$F$4:$CR$4,0))/1000,0)</f>
        <v>0</v>
      </c>
      <c r="BG120" s="538">
        <f>IFERROR(BG84*INDEX('Emissions factors'!$F$5:$CR$10,MATCH('Data Input - Option 5'!$D120,'Emissions factors'!$C$5:$C$10,0),MATCH('Data Input - Option 5'!BG$7,'Emissions factors'!$F$4:$CR$4,0))/1000,0)</f>
        <v>0</v>
      </c>
      <c r="BH120" s="538">
        <f>IFERROR(BH84*INDEX('Emissions factors'!$F$5:$CR$10,MATCH('Data Input - Option 5'!$D120,'Emissions factors'!$C$5:$C$10,0),MATCH('Data Input - Option 5'!BH$7,'Emissions factors'!$F$4:$CR$4,0))/1000,0)</f>
        <v>0</v>
      </c>
      <c r="BI120" s="538">
        <f>IFERROR(BI84*INDEX('Emissions factors'!$F$5:$CR$10,MATCH('Data Input - Option 5'!$D120,'Emissions factors'!$C$5:$C$10,0),MATCH('Data Input - Option 5'!BI$7,'Emissions factors'!$F$4:$CR$4,0))/1000,0)</f>
        <v>0</v>
      </c>
      <c r="BJ120" s="538">
        <f>IFERROR(BJ84*INDEX('Emissions factors'!$F$5:$CR$10,MATCH('Data Input - Option 5'!$D120,'Emissions factors'!$C$5:$C$10,0),MATCH('Data Input - Option 5'!BJ$7,'Emissions factors'!$F$4:$CR$4,0))/1000,0)</f>
        <v>0</v>
      </c>
      <c r="BK120" s="538">
        <f>IFERROR(BK84*INDEX('Emissions factors'!$F$5:$CR$10,MATCH('Data Input - Option 5'!$D120,'Emissions factors'!$C$5:$C$10,0),MATCH('Data Input - Option 5'!BK$7,'Emissions factors'!$F$4:$CR$4,0))/1000,0)</f>
        <v>0</v>
      </c>
      <c r="BL120" s="538">
        <f>IFERROR(BL84*INDEX('Emissions factors'!$F$5:$CR$10,MATCH('Data Input - Option 5'!$D120,'Emissions factors'!$C$5:$C$10,0),MATCH('Data Input - Option 5'!BL$7,'Emissions factors'!$F$4:$CR$4,0))/1000,0)</f>
        <v>0</v>
      </c>
      <c r="BM120" s="538">
        <f>IFERROR(BM84*INDEX('Emissions factors'!$F$5:$CR$10,MATCH('Data Input - Option 5'!$D120,'Emissions factors'!$C$5:$C$10,0),MATCH('Data Input - Option 5'!BM$7,'Emissions factors'!$F$4:$CR$4,0))/1000,0)</f>
        <v>0</v>
      </c>
      <c r="BN120" s="538">
        <f>IFERROR(BN84*INDEX('Emissions factors'!$F$5:$CR$10,MATCH('Data Input - Option 5'!$D120,'Emissions factors'!$C$5:$C$10,0),MATCH('Data Input - Option 5'!BN$7,'Emissions factors'!$F$4:$CR$4,0))/1000,0)</f>
        <v>0</v>
      </c>
      <c r="BO120" s="538">
        <f>IFERROR(BO84*INDEX('Emissions factors'!$F$5:$CR$10,MATCH('Data Input - Option 5'!$D120,'Emissions factors'!$C$5:$C$10,0),MATCH('Data Input - Option 5'!BO$7,'Emissions factors'!$F$4:$CR$4,0))/1000,0)</f>
        <v>0</v>
      </c>
      <c r="BP120" s="538">
        <f>IFERROR(BP84*INDEX('Emissions factors'!$F$5:$CR$10,MATCH('Data Input - Option 5'!$D120,'Emissions factors'!$C$5:$C$10,0),MATCH('Data Input - Option 5'!BP$7,'Emissions factors'!$F$4:$CR$4,0))/1000,0)</f>
        <v>0</v>
      </c>
      <c r="BQ120" s="538">
        <f>IFERROR(BQ84*INDEX('Emissions factors'!$F$5:$CR$10,MATCH('Data Input - Option 5'!$D120,'Emissions factors'!$C$5:$C$10,0),MATCH('Data Input - Option 5'!BQ$7,'Emissions factors'!$F$4:$CR$4,0))/1000,0)</f>
        <v>0</v>
      </c>
      <c r="BR120" s="538">
        <f>IFERROR(BR84*INDEX('Emissions factors'!$F$5:$CR$10,MATCH('Data Input - Option 5'!$D120,'Emissions factors'!$C$5:$C$10,0),MATCH('Data Input - Option 5'!BR$7,'Emissions factors'!$F$4:$CR$4,0))/1000,0)</f>
        <v>0</v>
      </c>
      <c r="BS120" s="538">
        <f>IFERROR(BS84*INDEX('Emissions factors'!$F$5:$CR$10,MATCH('Data Input - Option 5'!$D120,'Emissions factors'!$C$5:$C$10,0),MATCH('Data Input - Option 5'!BS$7,'Emissions factors'!$F$4:$CR$4,0))/1000,0)</f>
        <v>0</v>
      </c>
      <c r="BT120" s="538">
        <f>IFERROR(BT84*INDEX('Emissions factors'!$F$5:$CR$10,MATCH('Data Input - Option 5'!$D120,'Emissions factors'!$C$5:$C$10,0),MATCH('Data Input - Option 5'!BT$7,'Emissions factors'!$F$4:$CR$4,0))/1000,0)</f>
        <v>0</v>
      </c>
      <c r="BU120" s="538">
        <f>IFERROR(BU84*INDEX('Emissions factors'!$F$5:$CR$10,MATCH('Data Input - Option 5'!$D120,'Emissions factors'!$C$5:$C$10,0),MATCH('Data Input - Option 5'!BU$7,'Emissions factors'!$F$4:$CR$4,0))/1000,0)</f>
        <v>0</v>
      </c>
      <c r="BV120" s="538">
        <f>IFERROR(BV84*INDEX('Emissions factors'!$F$5:$CR$10,MATCH('Data Input - Option 5'!$D120,'Emissions factors'!$C$5:$C$10,0),MATCH('Data Input - Option 5'!BV$7,'Emissions factors'!$F$4:$CR$4,0))/1000,0)</f>
        <v>0</v>
      </c>
      <c r="BW120" s="538">
        <f>IFERROR(BW84*INDEX('Emissions factors'!$F$5:$CR$10,MATCH('Data Input - Option 5'!$D120,'Emissions factors'!$C$5:$C$10,0),MATCH('Data Input - Option 5'!BW$7,'Emissions factors'!$F$4:$CR$4,0))/1000,0)</f>
        <v>0</v>
      </c>
      <c r="BX120" s="538">
        <f>IFERROR(BX84*INDEX('Emissions factors'!$F$5:$CR$10,MATCH('Data Input - Option 5'!$D120,'Emissions factors'!$C$5:$C$10,0),MATCH('Data Input - Option 5'!BX$7,'Emissions factors'!$F$4:$CR$4,0))/1000,0)</f>
        <v>0</v>
      </c>
      <c r="BY120" s="538">
        <f>IFERROR(BY84*INDEX('Emissions factors'!$F$5:$CR$10,MATCH('Data Input - Option 5'!$D120,'Emissions factors'!$C$5:$C$10,0),MATCH('Data Input - Option 5'!BY$7,'Emissions factors'!$F$4:$CR$4,0))/1000,0)</f>
        <v>0</v>
      </c>
      <c r="BZ120" s="538">
        <f>IFERROR(BZ84*INDEX('Emissions factors'!$F$5:$CR$10,MATCH('Data Input - Option 5'!$D120,'Emissions factors'!$C$5:$C$10,0),MATCH('Data Input - Option 5'!BZ$7,'Emissions factors'!$F$4:$CR$4,0))/1000,0)</f>
        <v>0</v>
      </c>
      <c r="CA120" s="538">
        <f>IFERROR(CA84*INDEX('Emissions factors'!$F$5:$CR$10,MATCH('Data Input - Option 5'!$D120,'Emissions factors'!$C$5:$C$10,0),MATCH('Data Input - Option 5'!CA$7,'Emissions factors'!$F$4:$CR$4,0))/1000,0)</f>
        <v>0</v>
      </c>
      <c r="CB120" s="538">
        <f>IFERROR(CB84*INDEX('Emissions factors'!$F$5:$CR$10,MATCH('Data Input - Option 5'!$D120,'Emissions factors'!$C$5:$C$10,0),MATCH('Data Input - Option 5'!CB$7,'Emissions factors'!$F$4:$CR$4,0))/1000,0)</f>
        <v>0</v>
      </c>
      <c r="CC120" s="538">
        <f>IFERROR(CC84*INDEX('Emissions factors'!$F$5:$CR$10,MATCH('Data Input - Option 5'!$D120,'Emissions factors'!$C$5:$C$10,0),MATCH('Data Input - Option 5'!CC$7,'Emissions factors'!$F$4:$CR$4,0))/1000,0)</f>
        <v>0</v>
      </c>
      <c r="CD120" s="538">
        <f>IFERROR(CD84*INDEX('Emissions factors'!$F$5:$CR$10,MATCH('Data Input - Option 5'!$D120,'Emissions factors'!$C$5:$C$10,0),MATCH('Data Input - Option 5'!CD$7,'Emissions factors'!$F$4:$CR$4,0))/1000,0)</f>
        <v>0</v>
      </c>
      <c r="CE120" s="538">
        <f>IFERROR(CE84*INDEX('Emissions factors'!$F$5:$CR$10,MATCH('Data Input - Option 5'!$D120,'Emissions factors'!$C$5:$C$10,0),MATCH('Data Input - Option 5'!CE$7,'Emissions factors'!$F$4:$CR$4,0))/1000,0)</f>
        <v>0</v>
      </c>
      <c r="CF120" s="538">
        <f>IFERROR(CF84*INDEX('Emissions factors'!$F$5:$CR$10,MATCH('Data Input - Option 5'!$D120,'Emissions factors'!$C$5:$C$10,0),MATCH('Data Input - Option 5'!CF$7,'Emissions factors'!$F$4:$CR$4,0))/1000,0)</f>
        <v>0</v>
      </c>
      <c r="CG120" s="538">
        <f>IFERROR(CG84*INDEX('Emissions factors'!$F$5:$CR$10,MATCH('Data Input - Option 5'!$D120,'Emissions factors'!$C$5:$C$10,0),MATCH('Data Input - Option 5'!CG$7,'Emissions factors'!$F$4:$CR$4,0))/1000,0)</f>
        <v>0</v>
      </c>
      <c r="CH120" s="538">
        <f>IFERROR(CH84*INDEX('Emissions factors'!$F$5:$CR$10,MATCH('Data Input - Option 5'!$D120,'Emissions factors'!$C$5:$C$10,0),MATCH('Data Input - Option 5'!CH$7,'Emissions factors'!$F$4:$CR$4,0))/1000,0)</f>
        <v>0</v>
      </c>
      <c r="CI120" s="538">
        <f>IFERROR(CI84*INDEX('Emissions factors'!$F$5:$CR$10,MATCH('Data Input - Option 5'!$D120,'Emissions factors'!$C$5:$C$10,0),MATCH('Data Input - Option 5'!CI$7,'Emissions factors'!$F$4:$CR$4,0))/1000,0)</f>
        <v>0</v>
      </c>
      <c r="CJ120" s="538">
        <f>IFERROR(CJ84*INDEX('Emissions factors'!$F$5:$CR$10,MATCH('Data Input - Option 5'!$D120,'Emissions factors'!$C$5:$C$10,0),MATCH('Data Input - Option 5'!CJ$7,'Emissions factors'!$F$4:$CR$4,0))/1000,0)</f>
        <v>0</v>
      </c>
      <c r="CK120" s="538">
        <f>IFERROR(CK84*INDEX('Emissions factors'!$F$5:$CR$10,MATCH('Data Input - Option 5'!$D120,'Emissions factors'!$C$5:$C$10,0),MATCH('Data Input - Option 5'!CK$7,'Emissions factors'!$F$4:$CR$4,0))/1000,0)</f>
        <v>0</v>
      </c>
      <c r="CL120" s="538">
        <f>IFERROR(CL84*INDEX('Emissions factors'!$F$5:$CR$10,MATCH('Data Input - Option 5'!$D120,'Emissions factors'!$C$5:$C$10,0),MATCH('Data Input - Option 5'!CL$7,'Emissions factors'!$F$4:$CR$4,0))/1000,0)</f>
        <v>0</v>
      </c>
      <c r="CM120" s="538">
        <f>IFERROR(CM84*INDEX('Emissions factors'!$F$5:$CR$10,MATCH('Data Input - Option 5'!$D120,'Emissions factors'!$C$5:$C$10,0),MATCH('Data Input - Option 5'!CM$7,'Emissions factors'!$F$4:$CR$4,0))/1000,0)</f>
        <v>0</v>
      </c>
      <c r="CN120" s="538">
        <f>IFERROR(CN84*INDEX('Emissions factors'!$F$5:$CR$10,MATCH('Data Input - Option 5'!$D120,'Emissions factors'!$C$5:$C$10,0),MATCH('Data Input - Option 5'!CN$7,'Emissions factors'!$F$4:$CR$4,0))/1000,0)</f>
        <v>0</v>
      </c>
      <c r="CO120" s="538">
        <f>IFERROR(CO84*INDEX('Emissions factors'!$F$5:$CR$10,MATCH('Data Input - Option 5'!$D120,'Emissions factors'!$C$5:$C$10,0),MATCH('Data Input - Option 5'!CO$7,'Emissions factors'!$F$4:$CR$4,0))/1000,0)</f>
        <v>0</v>
      </c>
      <c r="CP120" s="538">
        <f>IFERROR(CP84*INDEX('Emissions factors'!$F$5:$CR$10,MATCH('Data Input - Option 5'!$D120,'Emissions factors'!$C$5:$C$10,0),MATCH('Data Input - Option 5'!CP$7,'Emissions factors'!$F$4:$CR$4,0))/1000,0)</f>
        <v>0</v>
      </c>
      <c r="CQ120" s="538">
        <f>IFERROR(CQ84*INDEX('Emissions factors'!$F$5:$CR$10,MATCH('Data Input - Option 5'!$D120,'Emissions factors'!$C$5:$C$10,0),MATCH('Data Input - Option 5'!CQ$7,'Emissions factors'!$F$4:$CR$4,0))/1000,0)</f>
        <v>0</v>
      </c>
      <c r="CR120" s="538">
        <f>IFERROR(CR84*INDEX('Emissions factors'!$F$5:$CR$10,MATCH('Data Input - Option 5'!$D120,'Emissions factors'!$C$5:$C$10,0),MATCH('Data Input - Option 5'!CR$7,'Emissions factors'!$F$4:$CR$4,0))/1000,0)</f>
        <v>0</v>
      </c>
      <c r="CS120" s="538">
        <f>IFERROR(CS84*INDEX('Emissions factors'!$F$5:$CR$10,MATCH('Data Input - Option 5'!$D120,'Emissions factors'!$C$5:$C$10,0),MATCH('Data Input - Option 5'!CS$7,'Emissions factors'!$F$4:$CR$4,0))/1000,0)</f>
        <v>0</v>
      </c>
      <c r="CT120" s="538">
        <f>IFERROR(CT84*INDEX('Emissions factors'!$F$5:$CR$10,MATCH('Data Input - Option 5'!$D120,'Emissions factors'!$C$5:$C$10,0),MATCH('Data Input - Option 5'!CT$7,'Emissions factors'!$F$4:$CR$4,0))/1000,0)</f>
        <v>0</v>
      </c>
      <c r="CU120" s="538">
        <f>IFERROR(CU84*INDEX('Emissions factors'!$F$5:$CR$10,MATCH('Data Input - Option 5'!$D120,'Emissions factors'!$C$5:$C$10,0),MATCH('Data Input - Option 5'!CU$7,'Emissions factors'!$F$4:$CR$4,0))/1000,0)</f>
        <v>0</v>
      </c>
      <c r="CV120" s="538">
        <f>IFERROR(CV84*INDEX('Emissions factors'!$F$5:$CR$10,MATCH('Data Input - Option 5'!$D120,'Emissions factors'!$C$5:$C$10,0),MATCH('Data Input - Option 5'!CV$7,'Emissions factors'!$F$4:$CR$4,0))/1000,0)</f>
        <v>0</v>
      </c>
      <c r="CW120" s="538">
        <f>IFERROR(CW84*INDEX('Emissions factors'!$F$5:$CR$10,MATCH('Data Input - Option 5'!$D120,'Emissions factors'!$C$5:$C$10,0),MATCH('Data Input - Option 5'!CW$7,'Emissions factors'!$F$4:$CR$4,0))/1000,0)</f>
        <v>0</v>
      </c>
      <c r="CX120" s="538">
        <f>IFERROR(CX84*INDEX('Emissions factors'!$F$5:$CR$10,MATCH('Data Input - Option 5'!$D120,'Emissions factors'!$C$5:$C$10,0),MATCH('Data Input - Option 5'!CX$7,'Emissions factors'!$F$4:$CR$4,0))/1000,0)</f>
        <v>0</v>
      </c>
      <c r="CY120" s="538">
        <f>IFERROR(CY84*INDEX('Emissions factors'!$F$5:$CR$10,MATCH('Data Input - Option 5'!$D120,'Emissions factors'!$C$5:$C$10,0),MATCH('Data Input - Option 5'!CY$7,'Emissions factors'!$F$4:$CR$4,0))/1000,0)</f>
        <v>0</v>
      </c>
      <c r="CZ120" s="538">
        <f>IFERROR(CZ84*INDEX('Emissions factors'!$F$5:$CR$10,MATCH('Data Input - Option 5'!$D120,'Emissions factors'!$C$5:$C$10,0),MATCH('Data Input - Option 5'!CZ$7,'Emissions factors'!$F$4:$CR$4,0))/1000,0)</f>
        <v>0</v>
      </c>
      <c r="DA120" s="538">
        <f>IFERROR(DA84*INDEX('Emissions factors'!$F$5:$CR$10,MATCH('Data Input - Option 5'!$D120,'Emissions factors'!$C$5:$C$10,0),MATCH('Data Input - Option 5'!DA$7,'Emissions factors'!$F$4:$CR$4,0))/1000,0)</f>
        <v>0</v>
      </c>
      <c r="DB120" s="538">
        <f>IFERROR(DB84*INDEX('Emissions factors'!$F$5:$CR$10,MATCH('Data Input - Option 5'!$D120,'Emissions factors'!$C$5:$C$10,0),MATCH('Data Input - Option 5'!DB$7,'Emissions factors'!$F$4:$CR$4,0))/1000,0)</f>
        <v>0</v>
      </c>
      <c r="DC120" s="538">
        <f>IFERROR(DC84*INDEX('Emissions factors'!$F$5:$CR$10,MATCH('Data Input - Option 5'!$D120,'Emissions factors'!$C$5:$C$10,0),MATCH('Data Input - Option 5'!DC$7,'Emissions factors'!$F$4:$CR$4,0))/1000,0)</f>
        <v>0</v>
      </c>
      <c r="DD120" s="916"/>
      <c r="DE120" s="917"/>
    </row>
    <row r="121" spans="2:109" x14ac:dyDescent="0.25">
      <c r="B121" s="217"/>
      <c r="C121" s="263"/>
      <c r="D121" s="226" t="str">
        <f t="shared" si="9"/>
        <v>Natural Gas</v>
      </c>
      <c r="E121" s="219" t="s">
        <v>121</v>
      </c>
      <c r="F121" s="276" t="s">
        <v>571</v>
      </c>
      <c r="G121" s="276"/>
      <c r="H121" s="538">
        <f>IFERROR(H85*INDEX('Emissions factors'!$F$5:$CR$10,MATCH('Data Input - Option 5'!$D121,'Emissions factors'!$C$5:$C$10,0),MATCH('Data Input - Option 5'!H$7,'Emissions factors'!$F$4:$CR$4,0))/1000,0)</f>
        <v>0</v>
      </c>
      <c r="I121" s="538">
        <f>IFERROR(I85*INDEX('Emissions factors'!$F$5:$CR$10,MATCH('Data Input - Option 5'!$D121,'Emissions factors'!$C$5:$C$10,0),MATCH('Data Input - Option 5'!I$7,'Emissions factors'!$F$4:$CR$4,0))/1000,0)</f>
        <v>0</v>
      </c>
      <c r="J121" s="538">
        <f>IFERROR(J85*INDEX('Emissions factors'!$F$5:$CR$10,MATCH('Data Input - Option 5'!$D121,'Emissions factors'!$C$5:$C$10,0),MATCH('Data Input - Option 5'!J$7,'Emissions factors'!$F$4:$CR$4,0))/1000,0)</f>
        <v>0</v>
      </c>
      <c r="K121" s="538">
        <f>IFERROR(K85*INDEX('Emissions factors'!$F$5:$CR$10,MATCH('Data Input - Option 5'!$D121,'Emissions factors'!$C$5:$C$10,0),MATCH('Data Input - Option 5'!K$7,'Emissions factors'!$F$4:$CR$4,0))/1000,0)</f>
        <v>0</v>
      </c>
      <c r="L121" s="538">
        <f>IFERROR(L85*INDEX('Emissions factors'!$F$5:$CR$10,MATCH('Data Input - Option 5'!$D121,'Emissions factors'!$C$5:$C$10,0),MATCH('Data Input - Option 5'!L$7,'Emissions factors'!$F$4:$CR$4,0))/1000,0)</f>
        <v>0</v>
      </c>
      <c r="M121" s="538">
        <f>IFERROR(M85*INDEX('Emissions factors'!$F$5:$CR$10,MATCH('Data Input - Option 5'!$D121,'Emissions factors'!$C$5:$C$10,0),MATCH('Data Input - Option 5'!M$7,'Emissions factors'!$F$4:$CR$4,0))/1000,0)</f>
        <v>0</v>
      </c>
      <c r="N121" s="538">
        <f>IFERROR(N85*INDEX('Emissions factors'!$F$5:$CR$10,MATCH('Data Input - Option 5'!$D121,'Emissions factors'!$C$5:$C$10,0),MATCH('Data Input - Option 5'!N$7,'Emissions factors'!$F$4:$CR$4,0))/1000,0)</f>
        <v>0</v>
      </c>
      <c r="O121" s="538">
        <f>IFERROR(O85*INDEX('Emissions factors'!$F$5:$CR$10,MATCH('Data Input - Option 5'!$D121,'Emissions factors'!$C$5:$C$10,0),MATCH('Data Input - Option 5'!O$7,'Emissions factors'!$F$4:$CR$4,0))/1000,0)</f>
        <v>0</v>
      </c>
      <c r="P121" s="538">
        <f>IFERROR(P85*INDEX('Emissions factors'!$F$5:$CR$10,MATCH('Data Input - Option 5'!$D121,'Emissions factors'!$C$5:$C$10,0),MATCH('Data Input - Option 5'!P$7,'Emissions factors'!$F$4:$CR$4,0))/1000,0)</f>
        <v>0</v>
      </c>
      <c r="Q121" s="538">
        <f>IFERROR(Q85*INDEX('Emissions factors'!$F$5:$CR$10,MATCH('Data Input - Option 5'!$D121,'Emissions factors'!$C$5:$C$10,0),MATCH('Data Input - Option 5'!Q$7,'Emissions factors'!$F$4:$CR$4,0))/1000,0)</f>
        <v>0</v>
      </c>
      <c r="R121" s="538">
        <f>IFERROR(R85*INDEX('Emissions factors'!$F$5:$CR$10,MATCH('Data Input - Option 5'!$D121,'Emissions factors'!$C$5:$C$10,0),MATCH('Data Input - Option 5'!R$7,'Emissions factors'!$F$4:$CR$4,0))/1000,0)</f>
        <v>0</v>
      </c>
      <c r="S121" s="538">
        <f>IFERROR(S85*INDEX('Emissions factors'!$F$5:$CR$10,MATCH('Data Input - Option 5'!$D121,'Emissions factors'!$C$5:$C$10,0),MATCH('Data Input - Option 5'!S$7,'Emissions factors'!$F$4:$CR$4,0))/1000,0)</f>
        <v>0</v>
      </c>
      <c r="T121" s="538">
        <f>IFERROR(T85*INDEX('Emissions factors'!$F$5:$CR$10,MATCH('Data Input - Option 5'!$D121,'Emissions factors'!$C$5:$C$10,0),MATCH('Data Input - Option 5'!T$7,'Emissions factors'!$F$4:$CR$4,0))/1000,0)</f>
        <v>0</v>
      </c>
      <c r="U121" s="538">
        <f>IFERROR(U85*INDEX('Emissions factors'!$F$5:$CR$10,MATCH('Data Input - Option 5'!$D121,'Emissions factors'!$C$5:$C$10,0),MATCH('Data Input - Option 5'!U$7,'Emissions factors'!$F$4:$CR$4,0))/1000,0)</f>
        <v>0</v>
      </c>
      <c r="V121" s="538">
        <f>IFERROR(V85*INDEX('Emissions factors'!$F$5:$CR$10,MATCH('Data Input - Option 5'!$D121,'Emissions factors'!$C$5:$C$10,0),MATCH('Data Input - Option 5'!V$7,'Emissions factors'!$F$4:$CR$4,0))/1000,0)</f>
        <v>0</v>
      </c>
      <c r="W121" s="538">
        <f>IFERROR(W85*INDEX('Emissions factors'!$F$5:$CR$10,MATCH('Data Input - Option 5'!$D121,'Emissions factors'!$C$5:$C$10,0),MATCH('Data Input - Option 5'!W$7,'Emissions factors'!$F$4:$CR$4,0))/1000,0)</f>
        <v>0</v>
      </c>
      <c r="X121" s="538">
        <f>IFERROR(X85*INDEX('Emissions factors'!$F$5:$CR$10,MATCH('Data Input - Option 5'!$D121,'Emissions factors'!$C$5:$C$10,0),MATCH('Data Input - Option 5'!X$7,'Emissions factors'!$F$4:$CR$4,0))/1000,0)</f>
        <v>0</v>
      </c>
      <c r="Y121" s="538">
        <f>IFERROR(Y85*INDEX('Emissions factors'!$F$5:$CR$10,MATCH('Data Input - Option 5'!$D121,'Emissions factors'!$C$5:$C$10,0),MATCH('Data Input - Option 5'!Y$7,'Emissions factors'!$F$4:$CR$4,0))/1000,0)</f>
        <v>0</v>
      </c>
      <c r="Z121" s="538">
        <f>IFERROR(Z85*INDEX('Emissions factors'!$F$5:$CR$10,MATCH('Data Input - Option 5'!$D121,'Emissions factors'!$C$5:$C$10,0),MATCH('Data Input - Option 5'!Z$7,'Emissions factors'!$F$4:$CR$4,0))/1000,0)</f>
        <v>0</v>
      </c>
      <c r="AA121" s="538">
        <f>IFERROR(AA85*INDEX('Emissions factors'!$F$5:$CR$10,MATCH('Data Input - Option 5'!$D121,'Emissions factors'!$C$5:$C$10,0),MATCH('Data Input - Option 5'!AA$7,'Emissions factors'!$F$4:$CR$4,0))/1000,0)</f>
        <v>0</v>
      </c>
      <c r="AB121" s="538">
        <f>IFERROR(AB85*INDEX('Emissions factors'!$F$5:$CR$10,MATCH('Data Input - Option 5'!$D121,'Emissions factors'!$C$5:$C$10,0),MATCH('Data Input - Option 5'!AB$7,'Emissions factors'!$F$4:$CR$4,0))/1000,0)</f>
        <v>0</v>
      </c>
      <c r="AC121" s="538">
        <f>IFERROR(AC85*INDEX('Emissions factors'!$F$5:$CR$10,MATCH('Data Input - Option 5'!$D121,'Emissions factors'!$C$5:$C$10,0),MATCH('Data Input - Option 5'!AC$7,'Emissions factors'!$F$4:$CR$4,0))/1000,0)</f>
        <v>0</v>
      </c>
      <c r="AD121" s="538">
        <f>IFERROR(AD85*INDEX('Emissions factors'!$F$5:$CR$10,MATCH('Data Input - Option 5'!$D121,'Emissions factors'!$C$5:$C$10,0),MATCH('Data Input - Option 5'!AD$7,'Emissions factors'!$F$4:$CR$4,0))/1000,0)</f>
        <v>0</v>
      </c>
      <c r="AE121" s="538">
        <f>IFERROR(AE85*INDEX('Emissions factors'!$F$5:$CR$10,MATCH('Data Input - Option 5'!$D121,'Emissions factors'!$C$5:$C$10,0),MATCH('Data Input - Option 5'!AE$7,'Emissions factors'!$F$4:$CR$4,0))/1000,0)</f>
        <v>0</v>
      </c>
      <c r="AF121" s="538">
        <f>IFERROR(AF85*INDEX('Emissions factors'!$F$5:$CR$10,MATCH('Data Input - Option 5'!$D121,'Emissions factors'!$C$5:$C$10,0),MATCH('Data Input - Option 5'!AF$7,'Emissions factors'!$F$4:$CR$4,0))/1000,0)</f>
        <v>0</v>
      </c>
      <c r="AG121" s="538">
        <f>IFERROR(AG85*INDEX('Emissions factors'!$F$5:$CR$10,MATCH('Data Input - Option 5'!$D121,'Emissions factors'!$C$5:$C$10,0),MATCH('Data Input - Option 5'!AG$7,'Emissions factors'!$F$4:$CR$4,0))/1000,0)</f>
        <v>0</v>
      </c>
      <c r="AH121" s="538">
        <f>IFERROR(AH85*INDEX('Emissions factors'!$F$5:$CR$10,MATCH('Data Input - Option 5'!$D121,'Emissions factors'!$C$5:$C$10,0),MATCH('Data Input - Option 5'!AH$7,'Emissions factors'!$F$4:$CR$4,0))/1000,0)</f>
        <v>0</v>
      </c>
      <c r="AI121" s="538">
        <f>IFERROR(AI85*INDEX('Emissions factors'!$F$5:$CR$10,MATCH('Data Input - Option 5'!$D121,'Emissions factors'!$C$5:$C$10,0),MATCH('Data Input - Option 5'!AI$7,'Emissions factors'!$F$4:$CR$4,0))/1000,0)</f>
        <v>0</v>
      </c>
      <c r="AJ121" s="538">
        <f>IFERROR(AJ85*INDEX('Emissions factors'!$F$5:$CR$10,MATCH('Data Input - Option 5'!$D121,'Emissions factors'!$C$5:$C$10,0),MATCH('Data Input - Option 5'!AJ$7,'Emissions factors'!$F$4:$CR$4,0))/1000,0)</f>
        <v>0</v>
      </c>
      <c r="AK121" s="538">
        <f>IFERROR(AK85*INDEX('Emissions factors'!$F$5:$CR$10,MATCH('Data Input - Option 5'!$D121,'Emissions factors'!$C$5:$C$10,0),MATCH('Data Input - Option 5'!AK$7,'Emissions factors'!$F$4:$CR$4,0))/1000,0)</f>
        <v>0</v>
      </c>
      <c r="AL121" s="538">
        <f>IFERROR(AL85*INDEX('Emissions factors'!$F$5:$CR$10,MATCH('Data Input - Option 5'!$D121,'Emissions factors'!$C$5:$C$10,0),MATCH('Data Input - Option 5'!AL$7,'Emissions factors'!$F$4:$CR$4,0))/1000,0)</f>
        <v>0</v>
      </c>
      <c r="AM121" s="538">
        <f>IFERROR(AM85*INDEX('Emissions factors'!$F$5:$CR$10,MATCH('Data Input - Option 5'!$D121,'Emissions factors'!$C$5:$C$10,0),MATCH('Data Input - Option 5'!AM$7,'Emissions factors'!$F$4:$CR$4,0))/1000,0)</f>
        <v>0</v>
      </c>
      <c r="AN121" s="538">
        <f>IFERROR(AN85*INDEX('Emissions factors'!$F$5:$CR$10,MATCH('Data Input - Option 5'!$D121,'Emissions factors'!$C$5:$C$10,0),MATCH('Data Input - Option 5'!AN$7,'Emissions factors'!$F$4:$CR$4,0))/1000,0)</f>
        <v>0</v>
      </c>
      <c r="AO121" s="538">
        <f>IFERROR(AO85*INDEX('Emissions factors'!$F$5:$CR$10,MATCH('Data Input - Option 5'!$D121,'Emissions factors'!$C$5:$C$10,0),MATCH('Data Input - Option 5'!AO$7,'Emissions factors'!$F$4:$CR$4,0))/1000,0)</f>
        <v>0</v>
      </c>
      <c r="AP121" s="538">
        <f>IFERROR(AP85*INDEX('Emissions factors'!$F$5:$CR$10,MATCH('Data Input - Option 5'!$D121,'Emissions factors'!$C$5:$C$10,0),MATCH('Data Input - Option 5'!AP$7,'Emissions factors'!$F$4:$CR$4,0))/1000,0)</f>
        <v>0</v>
      </c>
      <c r="AQ121" s="538">
        <f>IFERROR(AQ85*INDEX('Emissions factors'!$F$5:$CR$10,MATCH('Data Input - Option 5'!$D121,'Emissions factors'!$C$5:$C$10,0),MATCH('Data Input - Option 5'!AQ$7,'Emissions factors'!$F$4:$CR$4,0))/1000,0)</f>
        <v>0</v>
      </c>
      <c r="AR121" s="538">
        <f>IFERROR(AR85*INDEX('Emissions factors'!$F$5:$CR$10,MATCH('Data Input - Option 5'!$D121,'Emissions factors'!$C$5:$C$10,0),MATCH('Data Input - Option 5'!AR$7,'Emissions factors'!$F$4:$CR$4,0))/1000,0)</f>
        <v>0</v>
      </c>
      <c r="AS121" s="538">
        <f>IFERROR(AS85*INDEX('Emissions factors'!$F$5:$CR$10,MATCH('Data Input - Option 5'!$D121,'Emissions factors'!$C$5:$C$10,0),MATCH('Data Input - Option 5'!AS$7,'Emissions factors'!$F$4:$CR$4,0))/1000,0)</f>
        <v>0</v>
      </c>
      <c r="AT121" s="538">
        <f>IFERROR(AT85*INDEX('Emissions factors'!$F$5:$CR$10,MATCH('Data Input - Option 5'!$D121,'Emissions factors'!$C$5:$C$10,0),MATCH('Data Input - Option 5'!AT$7,'Emissions factors'!$F$4:$CR$4,0))/1000,0)</f>
        <v>0</v>
      </c>
      <c r="AU121" s="538">
        <f>IFERROR(AU85*INDEX('Emissions factors'!$F$5:$CR$10,MATCH('Data Input - Option 5'!$D121,'Emissions factors'!$C$5:$C$10,0),MATCH('Data Input - Option 5'!AU$7,'Emissions factors'!$F$4:$CR$4,0))/1000,0)</f>
        <v>0</v>
      </c>
      <c r="AV121" s="538">
        <f>IFERROR(AV85*INDEX('Emissions factors'!$F$5:$CR$10,MATCH('Data Input - Option 5'!$D121,'Emissions factors'!$C$5:$C$10,0),MATCH('Data Input - Option 5'!AV$7,'Emissions factors'!$F$4:$CR$4,0))/1000,0)</f>
        <v>0</v>
      </c>
      <c r="AW121" s="538">
        <f>IFERROR(AW85*INDEX('Emissions factors'!$F$5:$CR$10,MATCH('Data Input - Option 5'!$D121,'Emissions factors'!$C$5:$C$10,0),MATCH('Data Input - Option 5'!AW$7,'Emissions factors'!$F$4:$CR$4,0))/1000,0)</f>
        <v>0</v>
      </c>
      <c r="AX121" s="538">
        <f>IFERROR(AX85*INDEX('Emissions factors'!$F$5:$CR$10,MATCH('Data Input - Option 5'!$D121,'Emissions factors'!$C$5:$C$10,0),MATCH('Data Input - Option 5'!AX$7,'Emissions factors'!$F$4:$CR$4,0))/1000,0)</f>
        <v>0</v>
      </c>
      <c r="AY121" s="538">
        <f>IFERROR(AY85*INDEX('Emissions factors'!$F$5:$CR$10,MATCH('Data Input - Option 5'!$D121,'Emissions factors'!$C$5:$C$10,0),MATCH('Data Input - Option 5'!AY$7,'Emissions factors'!$F$4:$CR$4,0))/1000,0)</f>
        <v>0</v>
      </c>
      <c r="AZ121" s="538">
        <f>IFERROR(AZ85*INDEX('Emissions factors'!$F$5:$CR$10,MATCH('Data Input - Option 5'!$D121,'Emissions factors'!$C$5:$C$10,0),MATCH('Data Input - Option 5'!AZ$7,'Emissions factors'!$F$4:$CR$4,0))/1000,0)</f>
        <v>0</v>
      </c>
      <c r="BA121" s="538">
        <f>IFERROR(BA85*INDEX('Emissions factors'!$F$5:$CR$10,MATCH('Data Input - Option 5'!$D121,'Emissions factors'!$C$5:$C$10,0),MATCH('Data Input - Option 5'!BA$7,'Emissions factors'!$F$4:$CR$4,0))/1000,0)</f>
        <v>0</v>
      </c>
      <c r="BB121" s="538">
        <f>IFERROR(BB85*INDEX('Emissions factors'!$F$5:$CR$10,MATCH('Data Input - Option 5'!$D121,'Emissions factors'!$C$5:$C$10,0),MATCH('Data Input - Option 5'!BB$7,'Emissions factors'!$F$4:$CR$4,0))/1000,0)</f>
        <v>0</v>
      </c>
      <c r="BC121" s="538">
        <f>IFERROR(BC85*INDEX('Emissions factors'!$F$5:$CR$10,MATCH('Data Input - Option 5'!$D121,'Emissions factors'!$C$5:$C$10,0),MATCH('Data Input - Option 5'!BC$7,'Emissions factors'!$F$4:$CR$4,0))/1000,0)</f>
        <v>0</v>
      </c>
      <c r="BD121" s="538">
        <f>IFERROR(BD85*INDEX('Emissions factors'!$F$5:$CR$10,MATCH('Data Input - Option 5'!$D121,'Emissions factors'!$C$5:$C$10,0),MATCH('Data Input - Option 5'!BD$7,'Emissions factors'!$F$4:$CR$4,0))/1000,0)</f>
        <v>0</v>
      </c>
      <c r="BE121" s="538">
        <f>IFERROR(BE85*INDEX('Emissions factors'!$F$5:$CR$10,MATCH('Data Input - Option 5'!$D121,'Emissions factors'!$C$5:$C$10,0),MATCH('Data Input - Option 5'!BE$7,'Emissions factors'!$F$4:$CR$4,0))/1000,0)</f>
        <v>0</v>
      </c>
      <c r="BF121" s="538">
        <f>IFERROR(BF85*INDEX('Emissions factors'!$F$5:$CR$10,MATCH('Data Input - Option 5'!$D121,'Emissions factors'!$C$5:$C$10,0),MATCH('Data Input - Option 5'!BF$7,'Emissions factors'!$F$4:$CR$4,0))/1000,0)</f>
        <v>0</v>
      </c>
      <c r="BG121" s="538">
        <f>IFERROR(BG85*INDEX('Emissions factors'!$F$5:$CR$10,MATCH('Data Input - Option 5'!$D121,'Emissions factors'!$C$5:$C$10,0),MATCH('Data Input - Option 5'!BG$7,'Emissions factors'!$F$4:$CR$4,0))/1000,0)</f>
        <v>0</v>
      </c>
      <c r="BH121" s="538">
        <f>IFERROR(BH85*INDEX('Emissions factors'!$F$5:$CR$10,MATCH('Data Input - Option 5'!$D121,'Emissions factors'!$C$5:$C$10,0),MATCH('Data Input - Option 5'!BH$7,'Emissions factors'!$F$4:$CR$4,0))/1000,0)</f>
        <v>0</v>
      </c>
      <c r="BI121" s="538">
        <f>IFERROR(BI85*INDEX('Emissions factors'!$F$5:$CR$10,MATCH('Data Input - Option 5'!$D121,'Emissions factors'!$C$5:$C$10,0),MATCH('Data Input - Option 5'!BI$7,'Emissions factors'!$F$4:$CR$4,0))/1000,0)</f>
        <v>0</v>
      </c>
      <c r="BJ121" s="538">
        <f>IFERROR(BJ85*INDEX('Emissions factors'!$F$5:$CR$10,MATCH('Data Input - Option 5'!$D121,'Emissions factors'!$C$5:$C$10,0),MATCH('Data Input - Option 5'!BJ$7,'Emissions factors'!$F$4:$CR$4,0))/1000,0)</f>
        <v>0</v>
      </c>
      <c r="BK121" s="538">
        <f>IFERROR(BK85*INDEX('Emissions factors'!$F$5:$CR$10,MATCH('Data Input - Option 5'!$D121,'Emissions factors'!$C$5:$C$10,0),MATCH('Data Input - Option 5'!BK$7,'Emissions factors'!$F$4:$CR$4,0))/1000,0)</f>
        <v>0</v>
      </c>
      <c r="BL121" s="538">
        <f>IFERROR(BL85*INDEX('Emissions factors'!$F$5:$CR$10,MATCH('Data Input - Option 5'!$D121,'Emissions factors'!$C$5:$C$10,0),MATCH('Data Input - Option 5'!BL$7,'Emissions factors'!$F$4:$CR$4,0))/1000,0)</f>
        <v>0</v>
      </c>
      <c r="BM121" s="538">
        <f>IFERROR(BM85*INDEX('Emissions factors'!$F$5:$CR$10,MATCH('Data Input - Option 5'!$D121,'Emissions factors'!$C$5:$C$10,0),MATCH('Data Input - Option 5'!BM$7,'Emissions factors'!$F$4:$CR$4,0))/1000,0)</f>
        <v>0</v>
      </c>
      <c r="BN121" s="538">
        <f>IFERROR(BN85*INDEX('Emissions factors'!$F$5:$CR$10,MATCH('Data Input - Option 5'!$D121,'Emissions factors'!$C$5:$C$10,0),MATCH('Data Input - Option 5'!BN$7,'Emissions factors'!$F$4:$CR$4,0))/1000,0)</f>
        <v>0</v>
      </c>
      <c r="BO121" s="538">
        <f>IFERROR(BO85*INDEX('Emissions factors'!$F$5:$CR$10,MATCH('Data Input - Option 5'!$D121,'Emissions factors'!$C$5:$C$10,0),MATCH('Data Input - Option 5'!BO$7,'Emissions factors'!$F$4:$CR$4,0))/1000,0)</f>
        <v>0</v>
      </c>
      <c r="BP121" s="538">
        <f>IFERROR(BP85*INDEX('Emissions factors'!$F$5:$CR$10,MATCH('Data Input - Option 5'!$D121,'Emissions factors'!$C$5:$C$10,0),MATCH('Data Input - Option 5'!BP$7,'Emissions factors'!$F$4:$CR$4,0))/1000,0)</f>
        <v>0</v>
      </c>
      <c r="BQ121" s="538">
        <f>IFERROR(BQ85*INDEX('Emissions factors'!$F$5:$CR$10,MATCH('Data Input - Option 5'!$D121,'Emissions factors'!$C$5:$C$10,0),MATCH('Data Input - Option 5'!BQ$7,'Emissions factors'!$F$4:$CR$4,0))/1000,0)</f>
        <v>0</v>
      </c>
      <c r="BR121" s="538">
        <f>IFERROR(BR85*INDEX('Emissions factors'!$F$5:$CR$10,MATCH('Data Input - Option 5'!$D121,'Emissions factors'!$C$5:$C$10,0),MATCH('Data Input - Option 5'!BR$7,'Emissions factors'!$F$4:$CR$4,0))/1000,0)</f>
        <v>0</v>
      </c>
      <c r="BS121" s="538">
        <f>IFERROR(BS85*INDEX('Emissions factors'!$F$5:$CR$10,MATCH('Data Input - Option 5'!$D121,'Emissions factors'!$C$5:$C$10,0),MATCH('Data Input - Option 5'!BS$7,'Emissions factors'!$F$4:$CR$4,0))/1000,0)</f>
        <v>0</v>
      </c>
      <c r="BT121" s="538">
        <f>IFERROR(BT85*INDEX('Emissions factors'!$F$5:$CR$10,MATCH('Data Input - Option 5'!$D121,'Emissions factors'!$C$5:$C$10,0),MATCH('Data Input - Option 5'!BT$7,'Emissions factors'!$F$4:$CR$4,0))/1000,0)</f>
        <v>0</v>
      </c>
      <c r="BU121" s="538">
        <f>IFERROR(BU85*INDEX('Emissions factors'!$F$5:$CR$10,MATCH('Data Input - Option 5'!$D121,'Emissions factors'!$C$5:$C$10,0),MATCH('Data Input - Option 5'!BU$7,'Emissions factors'!$F$4:$CR$4,0))/1000,0)</f>
        <v>0</v>
      </c>
      <c r="BV121" s="538">
        <f>IFERROR(BV85*INDEX('Emissions factors'!$F$5:$CR$10,MATCH('Data Input - Option 5'!$D121,'Emissions factors'!$C$5:$C$10,0),MATCH('Data Input - Option 5'!BV$7,'Emissions factors'!$F$4:$CR$4,0))/1000,0)</f>
        <v>0</v>
      </c>
      <c r="BW121" s="538">
        <f>IFERROR(BW85*INDEX('Emissions factors'!$F$5:$CR$10,MATCH('Data Input - Option 5'!$D121,'Emissions factors'!$C$5:$C$10,0),MATCH('Data Input - Option 5'!BW$7,'Emissions factors'!$F$4:$CR$4,0))/1000,0)</f>
        <v>0</v>
      </c>
      <c r="BX121" s="538">
        <f>IFERROR(BX85*INDEX('Emissions factors'!$F$5:$CR$10,MATCH('Data Input - Option 5'!$D121,'Emissions factors'!$C$5:$C$10,0),MATCH('Data Input - Option 5'!BX$7,'Emissions factors'!$F$4:$CR$4,0))/1000,0)</f>
        <v>0</v>
      </c>
      <c r="BY121" s="538">
        <f>IFERROR(BY85*INDEX('Emissions factors'!$F$5:$CR$10,MATCH('Data Input - Option 5'!$D121,'Emissions factors'!$C$5:$C$10,0),MATCH('Data Input - Option 5'!BY$7,'Emissions factors'!$F$4:$CR$4,0))/1000,0)</f>
        <v>0</v>
      </c>
      <c r="BZ121" s="538">
        <f>IFERROR(BZ85*INDEX('Emissions factors'!$F$5:$CR$10,MATCH('Data Input - Option 5'!$D121,'Emissions factors'!$C$5:$C$10,0),MATCH('Data Input - Option 5'!BZ$7,'Emissions factors'!$F$4:$CR$4,0))/1000,0)</f>
        <v>0</v>
      </c>
      <c r="CA121" s="538">
        <f>IFERROR(CA85*INDEX('Emissions factors'!$F$5:$CR$10,MATCH('Data Input - Option 5'!$D121,'Emissions factors'!$C$5:$C$10,0),MATCH('Data Input - Option 5'!CA$7,'Emissions factors'!$F$4:$CR$4,0))/1000,0)</f>
        <v>0</v>
      </c>
      <c r="CB121" s="538">
        <f>IFERROR(CB85*INDEX('Emissions factors'!$F$5:$CR$10,MATCH('Data Input - Option 5'!$D121,'Emissions factors'!$C$5:$C$10,0),MATCH('Data Input - Option 5'!CB$7,'Emissions factors'!$F$4:$CR$4,0))/1000,0)</f>
        <v>0</v>
      </c>
      <c r="CC121" s="538">
        <f>IFERROR(CC85*INDEX('Emissions factors'!$F$5:$CR$10,MATCH('Data Input - Option 5'!$D121,'Emissions factors'!$C$5:$C$10,0),MATCH('Data Input - Option 5'!CC$7,'Emissions factors'!$F$4:$CR$4,0))/1000,0)</f>
        <v>0</v>
      </c>
      <c r="CD121" s="538">
        <f>IFERROR(CD85*INDEX('Emissions factors'!$F$5:$CR$10,MATCH('Data Input - Option 5'!$D121,'Emissions factors'!$C$5:$C$10,0),MATCH('Data Input - Option 5'!CD$7,'Emissions factors'!$F$4:$CR$4,0))/1000,0)</f>
        <v>0</v>
      </c>
      <c r="CE121" s="538">
        <f>IFERROR(CE85*INDEX('Emissions factors'!$F$5:$CR$10,MATCH('Data Input - Option 5'!$D121,'Emissions factors'!$C$5:$C$10,0),MATCH('Data Input - Option 5'!CE$7,'Emissions factors'!$F$4:$CR$4,0))/1000,0)</f>
        <v>0</v>
      </c>
      <c r="CF121" s="538">
        <f>IFERROR(CF85*INDEX('Emissions factors'!$F$5:$CR$10,MATCH('Data Input - Option 5'!$D121,'Emissions factors'!$C$5:$C$10,0),MATCH('Data Input - Option 5'!CF$7,'Emissions factors'!$F$4:$CR$4,0))/1000,0)</f>
        <v>0</v>
      </c>
      <c r="CG121" s="538">
        <f>IFERROR(CG85*INDEX('Emissions factors'!$F$5:$CR$10,MATCH('Data Input - Option 5'!$D121,'Emissions factors'!$C$5:$C$10,0),MATCH('Data Input - Option 5'!CG$7,'Emissions factors'!$F$4:$CR$4,0))/1000,0)</f>
        <v>0</v>
      </c>
      <c r="CH121" s="538">
        <f>IFERROR(CH85*INDEX('Emissions factors'!$F$5:$CR$10,MATCH('Data Input - Option 5'!$D121,'Emissions factors'!$C$5:$C$10,0),MATCH('Data Input - Option 5'!CH$7,'Emissions factors'!$F$4:$CR$4,0))/1000,0)</f>
        <v>0</v>
      </c>
      <c r="CI121" s="538">
        <f>IFERROR(CI85*INDEX('Emissions factors'!$F$5:$CR$10,MATCH('Data Input - Option 5'!$D121,'Emissions factors'!$C$5:$C$10,0),MATCH('Data Input - Option 5'!CI$7,'Emissions factors'!$F$4:$CR$4,0))/1000,0)</f>
        <v>0</v>
      </c>
      <c r="CJ121" s="538">
        <f>IFERROR(CJ85*INDEX('Emissions factors'!$F$5:$CR$10,MATCH('Data Input - Option 5'!$D121,'Emissions factors'!$C$5:$C$10,0),MATCH('Data Input - Option 5'!CJ$7,'Emissions factors'!$F$4:$CR$4,0))/1000,0)</f>
        <v>0</v>
      </c>
      <c r="CK121" s="538">
        <f>IFERROR(CK85*INDEX('Emissions factors'!$F$5:$CR$10,MATCH('Data Input - Option 5'!$D121,'Emissions factors'!$C$5:$C$10,0),MATCH('Data Input - Option 5'!CK$7,'Emissions factors'!$F$4:$CR$4,0))/1000,0)</f>
        <v>0</v>
      </c>
      <c r="CL121" s="538">
        <f>IFERROR(CL85*INDEX('Emissions factors'!$F$5:$CR$10,MATCH('Data Input - Option 5'!$D121,'Emissions factors'!$C$5:$C$10,0),MATCH('Data Input - Option 5'!CL$7,'Emissions factors'!$F$4:$CR$4,0))/1000,0)</f>
        <v>0</v>
      </c>
      <c r="CM121" s="538">
        <f>IFERROR(CM85*INDEX('Emissions factors'!$F$5:$CR$10,MATCH('Data Input - Option 5'!$D121,'Emissions factors'!$C$5:$C$10,0),MATCH('Data Input - Option 5'!CM$7,'Emissions factors'!$F$4:$CR$4,0))/1000,0)</f>
        <v>0</v>
      </c>
      <c r="CN121" s="538">
        <f>IFERROR(CN85*INDEX('Emissions factors'!$F$5:$CR$10,MATCH('Data Input - Option 5'!$D121,'Emissions factors'!$C$5:$C$10,0),MATCH('Data Input - Option 5'!CN$7,'Emissions factors'!$F$4:$CR$4,0))/1000,0)</f>
        <v>0</v>
      </c>
      <c r="CO121" s="538">
        <f>IFERROR(CO85*INDEX('Emissions factors'!$F$5:$CR$10,MATCH('Data Input - Option 5'!$D121,'Emissions factors'!$C$5:$C$10,0),MATCH('Data Input - Option 5'!CO$7,'Emissions factors'!$F$4:$CR$4,0))/1000,0)</f>
        <v>0</v>
      </c>
      <c r="CP121" s="538">
        <f>IFERROR(CP85*INDEX('Emissions factors'!$F$5:$CR$10,MATCH('Data Input - Option 5'!$D121,'Emissions factors'!$C$5:$C$10,0),MATCH('Data Input - Option 5'!CP$7,'Emissions factors'!$F$4:$CR$4,0))/1000,0)</f>
        <v>0</v>
      </c>
      <c r="CQ121" s="538">
        <f>IFERROR(CQ85*INDEX('Emissions factors'!$F$5:$CR$10,MATCH('Data Input - Option 5'!$D121,'Emissions factors'!$C$5:$C$10,0),MATCH('Data Input - Option 5'!CQ$7,'Emissions factors'!$F$4:$CR$4,0))/1000,0)</f>
        <v>0</v>
      </c>
      <c r="CR121" s="538">
        <f>IFERROR(CR85*INDEX('Emissions factors'!$F$5:$CR$10,MATCH('Data Input - Option 5'!$D121,'Emissions factors'!$C$5:$C$10,0),MATCH('Data Input - Option 5'!CR$7,'Emissions factors'!$F$4:$CR$4,0))/1000,0)</f>
        <v>0</v>
      </c>
      <c r="CS121" s="538">
        <f>IFERROR(CS85*INDEX('Emissions factors'!$F$5:$CR$10,MATCH('Data Input - Option 5'!$D121,'Emissions factors'!$C$5:$C$10,0),MATCH('Data Input - Option 5'!CS$7,'Emissions factors'!$F$4:$CR$4,0))/1000,0)</f>
        <v>0</v>
      </c>
      <c r="CT121" s="538">
        <f>IFERROR(CT85*INDEX('Emissions factors'!$F$5:$CR$10,MATCH('Data Input - Option 5'!$D121,'Emissions factors'!$C$5:$C$10,0),MATCH('Data Input - Option 5'!CT$7,'Emissions factors'!$F$4:$CR$4,0))/1000,0)</f>
        <v>0</v>
      </c>
      <c r="CU121" s="538">
        <f>IFERROR(CU85*INDEX('Emissions factors'!$F$5:$CR$10,MATCH('Data Input - Option 5'!$D121,'Emissions factors'!$C$5:$C$10,0),MATCH('Data Input - Option 5'!CU$7,'Emissions factors'!$F$4:$CR$4,0))/1000,0)</f>
        <v>0</v>
      </c>
      <c r="CV121" s="538">
        <f>IFERROR(CV85*INDEX('Emissions factors'!$F$5:$CR$10,MATCH('Data Input - Option 5'!$D121,'Emissions factors'!$C$5:$C$10,0),MATCH('Data Input - Option 5'!CV$7,'Emissions factors'!$F$4:$CR$4,0))/1000,0)</f>
        <v>0</v>
      </c>
      <c r="CW121" s="538">
        <f>IFERROR(CW85*INDEX('Emissions factors'!$F$5:$CR$10,MATCH('Data Input - Option 5'!$D121,'Emissions factors'!$C$5:$C$10,0),MATCH('Data Input - Option 5'!CW$7,'Emissions factors'!$F$4:$CR$4,0))/1000,0)</f>
        <v>0</v>
      </c>
      <c r="CX121" s="538">
        <f>IFERROR(CX85*INDEX('Emissions factors'!$F$5:$CR$10,MATCH('Data Input - Option 5'!$D121,'Emissions factors'!$C$5:$C$10,0),MATCH('Data Input - Option 5'!CX$7,'Emissions factors'!$F$4:$CR$4,0))/1000,0)</f>
        <v>0</v>
      </c>
      <c r="CY121" s="538">
        <f>IFERROR(CY85*INDEX('Emissions factors'!$F$5:$CR$10,MATCH('Data Input - Option 5'!$D121,'Emissions factors'!$C$5:$C$10,0),MATCH('Data Input - Option 5'!CY$7,'Emissions factors'!$F$4:$CR$4,0))/1000,0)</f>
        <v>0</v>
      </c>
      <c r="CZ121" s="538">
        <f>IFERROR(CZ85*INDEX('Emissions factors'!$F$5:$CR$10,MATCH('Data Input - Option 5'!$D121,'Emissions factors'!$C$5:$C$10,0),MATCH('Data Input - Option 5'!CZ$7,'Emissions factors'!$F$4:$CR$4,0))/1000,0)</f>
        <v>0</v>
      </c>
      <c r="DA121" s="538">
        <f>IFERROR(DA85*INDEX('Emissions factors'!$F$5:$CR$10,MATCH('Data Input - Option 5'!$D121,'Emissions factors'!$C$5:$C$10,0),MATCH('Data Input - Option 5'!DA$7,'Emissions factors'!$F$4:$CR$4,0))/1000,0)</f>
        <v>0</v>
      </c>
      <c r="DB121" s="538">
        <f>IFERROR(DB85*INDEX('Emissions factors'!$F$5:$CR$10,MATCH('Data Input - Option 5'!$D121,'Emissions factors'!$C$5:$C$10,0),MATCH('Data Input - Option 5'!DB$7,'Emissions factors'!$F$4:$CR$4,0))/1000,0)</f>
        <v>0</v>
      </c>
      <c r="DC121" s="538">
        <f>IFERROR(DC85*INDEX('Emissions factors'!$F$5:$CR$10,MATCH('Data Input - Option 5'!$D121,'Emissions factors'!$C$5:$C$10,0),MATCH('Data Input - Option 5'!DC$7,'Emissions factors'!$F$4:$CR$4,0))/1000,0)</f>
        <v>0</v>
      </c>
      <c r="DD121" s="916"/>
      <c r="DE121" s="917"/>
    </row>
    <row r="122" spans="2:109" x14ac:dyDescent="0.25">
      <c r="B122" s="217"/>
      <c r="C122" s="263"/>
      <c r="D122" s="226" t="str">
        <f t="shared" si="9"/>
        <v>Coal</v>
      </c>
      <c r="E122" s="219" t="s">
        <v>121</v>
      </c>
      <c r="F122" s="276" t="s">
        <v>571</v>
      </c>
      <c r="G122" s="276"/>
      <c r="H122" s="538">
        <f>IFERROR(H86*INDEX('Emissions factors'!$F$5:$CR$10,MATCH('Data Input - Option 5'!$D122,'Emissions factors'!$C$5:$C$10,0),MATCH('Data Input - Option 5'!H$7,'Emissions factors'!$F$4:$CR$4,0))/1000,0)</f>
        <v>0</v>
      </c>
      <c r="I122" s="538">
        <f>IFERROR(I86*INDEX('Emissions factors'!$F$5:$CR$10,MATCH('Data Input - Option 5'!$D122,'Emissions factors'!$C$5:$C$10,0),MATCH('Data Input - Option 5'!I$7,'Emissions factors'!$F$4:$CR$4,0))/1000,0)</f>
        <v>0</v>
      </c>
      <c r="J122" s="538">
        <f>IFERROR(J86*INDEX('Emissions factors'!$F$5:$CR$10,MATCH('Data Input - Option 5'!$D122,'Emissions factors'!$C$5:$C$10,0),MATCH('Data Input - Option 5'!J$7,'Emissions factors'!$F$4:$CR$4,0))/1000,0)</f>
        <v>0</v>
      </c>
      <c r="K122" s="538">
        <f>IFERROR(K86*INDEX('Emissions factors'!$F$5:$CR$10,MATCH('Data Input - Option 5'!$D122,'Emissions factors'!$C$5:$C$10,0),MATCH('Data Input - Option 5'!K$7,'Emissions factors'!$F$4:$CR$4,0))/1000,0)</f>
        <v>0</v>
      </c>
      <c r="L122" s="538">
        <f>IFERROR(L86*INDEX('Emissions factors'!$F$5:$CR$10,MATCH('Data Input - Option 5'!$D122,'Emissions factors'!$C$5:$C$10,0),MATCH('Data Input - Option 5'!L$7,'Emissions factors'!$F$4:$CR$4,0))/1000,0)</f>
        <v>0</v>
      </c>
      <c r="M122" s="538">
        <f>IFERROR(M86*INDEX('Emissions factors'!$F$5:$CR$10,MATCH('Data Input - Option 5'!$D122,'Emissions factors'!$C$5:$C$10,0),MATCH('Data Input - Option 5'!M$7,'Emissions factors'!$F$4:$CR$4,0))/1000,0)</f>
        <v>0</v>
      </c>
      <c r="N122" s="538">
        <f>IFERROR(N86*INDEX('Emissions factors'!$F$5:$CR$10,MATCH('Data Input - Option 5'!$D122,'Emissions factors'!$C$5:$C$10,0),MATCH('Data Input - Option 5'!N$7,'Emissions factors'!$F$4:$CR$4,0))/1000,0)</f>
        <v>0</v>
      </c>
      <c r="O122" s="538">
        <f>IFERROR(O86*INDEX('Emissions factors'!$F$5:$CR$10,MATCH('Data Input - Option 5'!$D122,'Emissions factors'!$C$5:$C$10,0),MATCH('Data Input - Option 5'!O$7,'Emissions factors'!$F$4:$CR$4,0))/1000,0)</f>
        <v>0</v>
      </c>
      <c r="P122" s="538">
        <f>IFERROR(P86*INDEX('Emissions factors'!$F$5:$CR$10,MATCH('Data Input - Option 5'!$D122,'Emissions factors'!$C$5:$C$10,0),MATCH('Data Input - Option 5'!P$7,'Emissions factors'!$F$4:$CR$4,0))/1000,0)</f>
        <v>0</v>
      </c>
      <c r="Q122" s="538">
        <f>IFERROR(Q86*INDEX('Emissions factors'!$F$5:$CR$10,MATCH('Data Input - Option 5'!$D122,'Emissions factors'!$C$5:$C$10,0),MATCH('Data Input - Option 5'!Q$7,'Emissions factors'!$F$4:$CR$4,0))/1000,0)</f>
        <v>0</v>
      </c>
      <c r="R122" s="538">
        <f>IFERROR(R86*INDEX('Emissions factors'!$F$5:$CR$10,MATCH('Data Input - Option 5'!$D122,'Emissions factors'!$C$5:$C$10,0),MATCH('Data Input - Option 5'!R$7,'Emissions factors'!$F$4:$CR$4,0))/1000,0)</f>
        <v>0</v>
      </c>
      <c r="S122" s="538">
        <f>IFERROR(S86*INDEX('Emissions factors'!$F$5:$CR$10,MATCH('Data Input - Option 5'!$D122,'Emissions factors'!$C$5:$C$10,0),MATCH('Data Input - Option 5'!S$7,'Emissions factors'!$F$4:$CR$4,0))/1000,0)</f>
        <v>0</v>
      </c>
      <c r="T122" s="538">
        <f>IFERROR(T86*INDEX('Emissions factors'!$F$5:$CR$10,MATCH('Data Input - Option 5'!$D122,'Emissions factors'!$C$5:$C$10,0),MATCH('Data Input - Option 5'!T$7,'Emissions factors'!$F$4:$CR$4,0))/1000,0)</f>
        <v>0</v>
      </c>
      <c r="U122" s="538">
        <f>IFERROR(U86*INDEX('Emissions factors'!$F$5:$CR$10,MATCH('Data Input - Option 5'!$D122,'Emissions factors'!$C$5:$C$10,0),MATCH('Data Input - Option 5'!U$7,'Emissions factors'!$F$4:$CR$4,0))/1000,0)</f>
        <v>0</v>
      </c>
      <c r="V122" s="538">
        <f>IFERROR(V86*INDEX('Emissions factors'!$F$5:$CR$10,MATCH('Data Input - Option 5'!$D122,'Emissions factors'!$C$5:$C$10,0),MATCH('Data Input - Option 5'!V$7,'Emissions factors'!$F$4:$CR$4,0))/1000,0)</f>
        <v>0</v>
      </c>
      <c r="W122" s="538">
        <f>IFERROR(W86*INDEX('Emissions factors'!$F$5:$CR$10,MATCH('Data Input - Option 5'!$D122,'Emissions factors'!$C$5:$C$10,0),MATCH('Data Input - Option 5'!W$7,'Emissions factors'!$F$4:$CR$4,0))/1000,0)</f>
        <v>0</v>
      </c>
      <c r="X122" s="538">
        <f>IFERROR(X86*INDEX('Emissions factors'!$F$5:$CR$10,MATCH('Data Input - Option 5'!$D122,'Emissions factors'!$C$5:$C$10,0),MATCH('Data Input - Option 5'!X$7,'Emissions factors'!$F$4:$CR$4,0))/1000,0)</f>
        <v>0</v>
      </c>
      <c r="Y122" s="538">
        <f>IFERROR(Y86*INDEX('Emissions factors'!$F$5:$CR$10,MATCH('Data Input - Option 5'!$D122,'Emissions factors'!$C$5:$C$10,0),MATCH('Data Input - Option 5'!Y$7,'Emissions factors'!$F$4:$CR$4,0))/1000,0)</f>
        <v>0</v>
      </c>
      <c r="Z122" s="538">
        <f>IFERROR(Z86*INDEX('Emissions factors'!$F$5:$CR$10,MATCH('Data Input - Option 5'!$D122,'Emissions factors'!$C$5:$C$10,0),MATCH('Data Input - Option 5'!Z$7,'Emissions factors'!$F$4:$CR$4,0))/1000,0)</f>
        <v>0</v>
      </c>
      <c r="AA122" s="538">
        <f>IFERROR(AA86*INDEX('Emissions factors'!$F$5:$CR$10,MATCH('Data Input - Option 5'!$D122,'Emissions factors'!$C$5:$C$10,0),MATCH('Data Input - Option 5'!AA$7,'Emissions factors'!$F$4:$CR$4,0))/1000,0)</f>
        <v>0</v>
      </c>
      <c r="AB122" s="538">
        <f>IFERROR(AB86*INDEX('Emissions factors'!$F$5:$CR$10,MATCH('Data Input - Option 5'!$D122,'Emissions factors'!$C$5:$C$10,0),MATCH('Data Input - Option 5'!AB$7,'Emissions factors'!$F$4:$CR$4,0))/1000,0)</f>
        <v>0</v>
      </c>
      <c r="AC122" s="538">
        <f>IFERROR(AC86*INDEX('Emissions factors'!$F$5:$CR$10,MATCH('Data Input - Option 5'!$D122,'Emissions factors'!$C$5:$C$10,0),MATCH('Data Input - Option 5'!AC$7,'Emissions factors'!$F$4:$CR$4,0))/1000,0)</f>
        <v>0</v>
      </c>
      <c r="AD122" s="538">
        <f>IFERROR(AD86*INDEX('Emissions factors'!$F$5:$CR$10,MATCH('Data Input - Option 5'!$D122,'Emissions factors'!$C$5:$C$10,0),MATCH('Data Input - Option 5'!AD$7,'Emissions factors'!$F$4:$CR$4,0))/1000,0)</f>
        <v>0</v>
      </c>
      <c r="AE122" s="538">
        <f>IFERROR(AE86*INDEX('Emissions factors'!$F$5:$CR$10,MATCH('Data Input - Option 5'!$D122,'Emissions factors'!$C$5:$C$10,0),MATCH('Data Input - Option 5'!AE$7,'Emissions factors'!$F$4:$CR$4,0))/1000,0)</f>
        <v>0</v>
      </c>
      <c r="AF122" s="538">
        <f>IFERROR(AF86*INDEX('Emissions factors'!$F$5:$CR$10,MATCH('Data Input - Option 5'!$D122,'Emissions factors'!$C$5:$C$10,0),MATCH('Data Input - Option 5'!AF$7,'Emissions factors'!$F$4:$CR$4,0))/1000,0)</f>
        <v>0</v>
      </c>
      <c r="AG122" s="538">
        <f>IFERROR(AG86*INDEX('Emissions factors'!$F$5:$CR$10,MATCH('Data Input - Option 5'!$D122,'Emissions factors'!$C$5:$C$10,0),MATCH('Data Input - Option 5'!AG$7,'Emissions factors'!$F$4:$CR$4,0))/1000,0)</f>
        <v>0</v>
      </c>
      <c r="AH122" s="538">
        <f>IFERROR(AH86*INDEX('Emissions factors'!$F$5:$CR$10,MATCH('Data Input - Option 5'!$D122,'Emissions factors'!$C$5:$C$10,0),MATCH('Data Input - Option 5'!AH$7,'Emissions factors'!$F$4:$CR$4,0))/1000,0)</f>
        <v>0</v>
      </c>
      <c r="AI122" s="538">
        <f>IFERROR(AI86*INDEX('Emissions factors'!$F$5:$CR$10,MATCH('Data Input - Option 5'!$D122,'Emissions factors'!$C$5:$C$10,0),MATCH('Data Input - Option 5'!AI$7,'Emissions factors'!$F$4:$CR$4,0))/1000,0)</f>
        <v>0</v>
      </c>
      <c r="AJ122" s="538">
        <f>IFERROR(AJ86*INDEX('Emissions factors'!$F$5:$CR$10,MATCH('Data Input - Option 5'!$D122,'Emissions factors'!$C$5:$C$10,0),MATCH('Data Input - Option 5'!AJ$7,'Emissions factors'!$F$4:$CR$4,0))/1000,0)</f>
        <v>0</v>
      </c>
      <c r="AK122" s="538">
        <f>IFERROR(AK86*INDEX('Emissions factors'!$F$5:$CR$10,MATCH('Data Input - Option 5'!$D122,'Emissions factors'!$C$5:$C$10,0),MATCH('Data Input - Option 5'!AK$7,'Emissions factors'!$F$4:$CR$4,0))/1000,0)</f>
        <v>0</v>
      </c>
      <c r="AL122" s="538">
        <f>IFERROR(AL86*INDEX('Emissions factors'!$F$5:$CR$10,MATCH('Data Input - Option 5'!$D122,'Emissions factors'!$C$5:$C$10,0),MATCH('Data Input - Option 5'!AL$7,'Emissions factors'!$F$4:$CR$4,0))/1000,0)</f>
        <v>0</v>
      </c>
      <c r="AM122" s="538">
        <f>IFERROR(AM86*INDEX('Emissions factors'!$F$5:$CR$10,MATCH('Data Input - Option 5'!$D122,'Emissions factors'!$C$5:$C$10,0),MATCH('Data Input - Option 5'!AM$7,'Emissions factors'!$F$4:$CR$4,0))/1000,0)</f>
        <v>0</v>
      </c>
      <c r="AN122" s="538">
        <f>IFERROR(AN86*INDEX('Emissions factors'!$F$5:$CR$10,MATCH('Data Input - Option 5'!$D122,'Emissions factors'!$C$5:$C$10,0),MATCH('Data Input - Option 5'!AN$7,'Emissions factors'!$F$4:$CR$4,0))/1000,0)</f>
        <v>0</v>
      </c>
      <c r="AO122" s="538">
        <f>IFERROR(AO86*INDEX('Emissions factors'!$F$5:$CR$10,MATCH('Data Input - Option 5'!$D122,'Emissions factors'!$C$5:$C$10,0),MATCH('Data Input - Option 5'!AO$7,'Emissions factors'!$F$4:$CR$4,0))/1000,0)</f>
        <v>0</v>
      </c>
      <c r="AP122" s="538">
        <f>IFERROR(AP86*INDEX('Emissions factors'!$F$5:$CR$10,MATCH('Data Input - Option 5'!$D122,'Emissions factors'!$C$5:$C$10,0),MATCH('Data Input - Option 5'!AP$7,'Emissions factors'!$F$4:$CR$4,0))/1000,0)</f>
        <v>0</v>
      </c>
      <c r="AQ122" s="538">
        <f>IFERROR(AQ86*INDEX('Emissions factors'!$F$5:$CR$10,MATCH('Data Input - Option 5'!$D122,'Emissions factors'!$C$5:$C$10,0),MATCH('Data Input - Option 5'!AQ$7,'Emissions factors'!$F$4:$CR$4,0))/1000,0)</f>
        <v>0</v>
      </c>
      <c r="AR122" s="538">
        <f>IFERROR(AR86*INDEX('Emissions factors'!$F$5:$CR$10,MATCH('Data Input - Option 5'!$D122,'Emissions factors'!$C$5:$C$10,0),MATCH('Data Input - Option 5'!AR$7,'Emissions factors'!$F$4:$CR$4,0))/1000,0)</f>
        <v>0</v>
      </c>
      <c r="AS122" s="538">
        <f>IFERROR(AS86*INDEX('Emissions factors'!$F$5:$CR$10,MATCH('Data Input - Option 5'!$D122,'Emissions factors'!$C$5:$C$10,0),MATCH('Data Input - Option 5'!AS$7,'Emissions factors'!$F$4:$CR$4,0))/1000,0)</f>
        <v>0</v>
      </c>
      <c r="AT122" s="538">
        <f>IFERROR(AT86*INDEX('Emissions factors'!$F$5:$CR$10,MATCH('Data Input - Option 5'!$D122,'Emissions factors'!$C$5:$C$10,0),MATCH('Data Input - Option 5'!AT$7,'Emissions factors'!$F$4:$CR$4,0))/1000,0)</f>
        <v>0</v>
      </c>
      <c r="AU122" s="538">
        <f>IFERROR(AU86*INDEX('Emissions factors'!$F$5:$CR$10,MATCH('Data Input - Option 5'!$D122,'Emissions factors'!$C$5:$C$10,0),MATCH('Data Input - Option 5'!AU$7,'Emissions factors'!$F$4:$CR$4,0))/1000,0)</f>
        <v>0</v>
      </c>
      <c r="AV122" s="538">
        <f>IFERROR(AV86*INDEX('Emissions factors'!$F$5:$CR$10,MATCH('Data Input - Option 5'!$D122,'Emissions factors'!$C$5:$C$10,0),MATCH('Data Input - Option 5'!AV$7,'Emissions factors'!$F$4:$CR$4,0))/1000,0)</f>
        <v>0</v>
      </c>
      <c r="AW122" s="538">
        <f>IFERROR(AW86*INDEX('Emissions factors'!$F$5:$CR$10,MATCH('Data Input - Option 5'!$D122,'Emissions factors'!$C$5:$C$10,0),MATCH('Data Input - Option 5'!AW$7,'Emissions factors'!$F$4:$CR$4,0))/1000,0)</f>
        <v>0</v>
      </c>
      <c r="AX122" s="538">
        <f>IFERROR(AX86*INDEX('Emissions factors'!$F$5:$CR$10,MATCH('Data Input - Option 5'!$D122,'Emissions factors'!$C$5:$C$10,0),MATCH('Data Input - Option 5'!AX$7,'Emissions factors'!$F$4:$CR$4,0))/1000,0)</f>
        <v>0</v>
      </c>
      <c r="AY122" s="538">
        <f>IFERROR(AY86*INDEX('Emissions factors'!$F$5:$CR$10,MATCH('Data Input - Option 5'!$D122,'Emissions factors'!$C$5:$C$10,0),MATCH('Data Input - Option 5'!AY$7,'Emissions factors'!$F$4:$CR$4,0))/1000,0)</f>
        <v>0</v>
      </c>
      <c r="AZ122" s="538">
        <f>IFERROR(AZ86*INDEX('Emissions factors'!$F$5:$CR$10,MATCH('Data Input - Option 5'!$D122,'Emissions factors'!$C$5:$C$10,0),MATCH('Data Input - Option 5'!AZ$7,'Emissions factors'!$F$4:$CR$4,0))/1000,0)</f>
        <v>0</v>
      </c>
      <c r="BA122" s="538">
        <f>IFERROR(BA86*INDEX('Emissions factors'!$F$5:$CR$10,MATCH('Data Input - Option 5'!$D122,'Emissions factors'!$C$5:$C$10,0),MATCH('Data Input - Option 5'!BA$7,'Emissions factors'!$F$4:$CR$4,0))/1000,0)</f>
        <v>0</v>
      </c>
      <c r="BB122" s="538">
        <f>IFERROR(BB86*INDEX('Emissions factors'!$F$5:$CR$10,MATCH('Data Input - Option 5'!$D122,'Emissions factors'!$C$5:$C$10,0),MATCH('Data Input - Option 5'!BB$7,'Emissions factors'!$F$4:$CR$4,0))/1000,0)</f>
        <v>0</v>
      </c>
      <c r="BC122" s="538">
        <f>IFERROR(BC86*INDEX('Emissions factors'!$F$5:$CR$10,MATCH('Data Input - Option 5'!$D122,'Emissions factors'!$C$5:$C$10,0),MATCH('Data Input - Option 5'!BC$7,'Emissions factors'!$F$4:$CR$4,0))/1000,0)</f>
        <v>0</v>
      </c>
      <c r="BD122" s="538">
        <f>IFERROR(BD86*INDEX('Emissions factors'!$F$5:$CR$10,MATCH('Data Input - Option 5'!$D122,'Emissions factors'!$C$5:$C$10,0),MATCH('Data Input - Option 5'!BD$7,'Emissions factors'!$F$4:$CR$4,0))/1000,0)</f>
        <v>0</v>
      </c>
      <c r="BE122" s="538">
        <f>IFERROR(BE86*INDEX('Emissions factors'!$F$5:$CR$10,MATCH('Data Input - Option 5'!$D122,'Emissions factors'!$C$5:$C$10,0),MATCH('Data Input - Option 5'!BE$7,'Emissions factors'!$F$4:$CR$4,0))/1000,0)</f>
        <v>0</v>
      </c>
      <c r="BF122" s="538">
        <f>IFERROR(BF86*INDEX('Emissions factors'!$F$5:$CR$10,MATCH('Data Input - Option 5'!$D122,'Emissions factors'!$C$5:$C$10,0),MATCH('Data Input - Option 5'!BF$7,'Emissions factors'!$F$4:$CR$4,0))/1000,0)</f>
        <v>0</v>
      </c>
      <c r="BG122" s="538">
        <f>IFERROR(BG86*INDEX('Emissions factors'!$F$5:$CR$10,MATCH('Data Input - Option 5'!$D122,'Emissions factors'!$C$5:$C$10,0),MATCH('Data Input - Option 5'!BG$7,'Emissions factors'!$F$4:$CR$4,0))/1000,0)</f>
        <v>0</v>
      </c>
      <c r="BH122" s="538">
        <f>IFERROR(BH86*INDEX('Emissions factors'!$F$5:$CR$10,MATCH('Data Input - Option 5'!$D122,'Emissions factors'!$C$5:$C$10,0),MATCH('Data Input - Option 5'!BH$7,'Emissions factors'!$F$4:$CR$4,0))/1000,0)</f>
        <v>0</v>
      </c>
      <c r="BI122" s="538">
        <f>IFERROR(BI86*INDEX('Emissions factors'!$F$5:$CR$10,MATCH('Data Input - Option 5'!$D122,'Emissions factors'!$C$5:$C$10,0),MATCH('Data Input - Option 5'!BI$7,'Emissions factors'!$F$4:$CR$4,0))/1000,0)</f>
        <v>0</v>
      </c>
      <c r="BJ122" s="538">
        <f>IFERROR(BJ86*INDEX('Emissions factors'!$F$5:$CR$10,MATCH('Data Input - Option 5'!$D122,'Emissions factors'!$C$5:$C$10,0),MATCH('Data Input - Option 5'!BJ$7,'Emissions factors'!$F$4:$CR$4,0))/1000,0)</f>
        <v>0</v>
      </c>
      <c r="BK122" s="538">
        <f>IFERROR(BK86*INDEX('Emissions factors'!$F$5:$CR$10,MATCH('Data Input - Option 5'!$D122,'Emissions factors'!$C$5:$C$10,0),MATCH('Data Input - Option 5'!BK$7,'Emissions factors'!$F$4:$CR$4,0))/1000,0)</f>
        <v>0</v>
      </c>
      <c r="BL122" s="538">
        <f>IFERROR(BL86*INDEX('Emissions factors'!$F$5:$CR$10,MATCH('Data Input - Option 5'!$D122,'Emissions factors'!$C$5:$C$10,0),MATCH('Data Input - Option 5'!BL$7,'Emissions factors'!$F$4:$CR$4,0))/1000,0)</f>
        <v>0</v>
      </c>
      <c r="BM122" s="538">
        <f>IFERROR(BM86*INDEX('Emissions factors'!$F$5:$CR$10,MATCH('Data Input - Option 5'!$D122,'Emissions factors'!$C$5:$C$10,0),MATCH('Data Input - Option 5'!BM$7,'Emissions factors'!$F$4:$CR$4,0))/1000,0)</f>
        <v>0</v>
      </c>
      <c r="BN122" s="538">
        <f>IFERROR(BN86*INDEX('Emissions factors'!$F$5:$CR$10,MATCH('Data Input - Option 5'!$D122,'Emissions factors'!$C$5:$C$10,0),MATCH('Data Input - Option 5'!BN$7,'Emissions factors'!$F$4:$CR$4,0))/1000,0)</f>
        <v>0</v>
      </c>
      <c r="BO122" s="538">
        <f>IFERROR(BO86*INDEX('Emissions factors'!$F$5:$CR$10,MATCH('Data Input - Option 5'!$D122,'Emissions factors'!$C$5:$C$10,0),MATCH('Data Input - Option 5'!BO$7,'Emissions factors'!$F$4:$CR$4,0))/1000,0)</f>
        <v>0</v>
      </c>
      <c r="BP122" s="538">
        <f>IFERROR(BP86*INDEX('Emissions factors'!$F$5:$CR$10,MATCH('Data Input - Option 5'!$D122,'Emissions factors'!$C$5:$C$10,0),MATCH('Data Input - Option 5'!BP$7,'Emissions factors'!$F$4:$CR$4,0))/1000,0)</f>
        <v>0</v>
      </c>
      <c r="BQ122" s="538">
        <f>IFERROR(BQ86*INDEX('Emissions factors'!$F$5:$CR$10,MATCH('Data Input - Option 5'!$D122,'Emissions factors'!$C$5:$C$10,0),MATCH('Data Input - Option 5'!BQ$7,'Emissions factors'!$F$4:$CR$4,0))/1000,0)</f>
        <v>0</v>
      </c>
      <c r="BR122" s="538">
        <f>IFERROR(BR86*INDEX('Emissions factors'!$F$5:$CR$10,MATCH('Data Input - Option 5'!$D122,'Emissions factors'!$C$5:$C$10,0),MATCH('Data Input - Option 5'!BR$7,'Emissions factors'!$F$4:$CR$4,0))/1000,0)</f>
        <v>0</v>
      </c>
      <c r="BS122" s="538">
        <f>IFERROR(BS86*INDEX('Emissions factors'!$F$5:$CR$10,MATCH('Data Input - Option 5'!$D122,'Emissions factors'!$C$5:$C$10,0),MATCH('Data Input - Option 5'!BS$7,'Emissions factors'!$F$4:$CR$4,0))/1000,0)</f>
        <v>0</v>
      </c>
      <c r="BT122" s="538">
        <f>IFERROR(BT86*INDEX('Emissions factors'!$F$5:$CR$10,MATCH('Data Input - Option 5'!$D122,'Emissions factors'!$C$5:$C$10,0),MATCH('Data Input - Option 5'!BT$7,'Emissions factors'!$F$4:$CR$4,0))/1000,0)</f>
        <v>0</v>
      </c>
      <c r="BU122" s="538">
        <f>IFERROR(BU86*INDEX('Emissions factors'!$F$5:$CR$10,MATCH('Data Input - Option 5'!$D122,'Emissions factors'!$C$5:$C$10,0),MATCH('Data Input - Option 5'!BU$7,'Emissions factors'!$F$4:$CR$4,0))/1000,0)</f>
        <v>0</v>
      </c>
      <c r="BV122" s="538">
        <f>IFERROR(BV86*INDEX('Emissions factors'!$F$5:$CR$10,MATCH('Data Input - Option 5'!$D122,'Emissions factors'!$C$5:$C$10,0),MATCH('Data Input - Option 5'!BV$7,'Emissions factors'!$F$4:$CR$4,0))/1000,0)</f>
        <v>0</v>
      </c>
      <c r="BW122" s="538">
        <f>IFERROR(BW86*INDEX('Emissions factors'!$F$5:$CR$10,MATCH('Data Input - Option 5'!$D122,'Emissions factors'!$C$5:$C$10,0),MATCH('Data Input - Option 5'!BW$7,'Emissions factors'!$F$4:$CR$4,0))/1000,0)</f>
        <v>0</v>
      </c>
      <c r="BX122" s="538">
        <f>IFERROR(BX86*INDEX('Emissions factors'!$F$5:$CR$10,MATCH('Data Input - Option 5'!$D122,'Emissions factors'!$C$5:$C$10,0),MATCH('Data Input - Option 5'!BX$7,'Emissions factors'!$F$4:$CR$4,0))/1000,0)</f>
        <v>0</v>
      </c>
      <c r="BY122" s="538">
        <f>IFERROR(BY86*INDEX('Emissions factors'!$F$5:$CR$10,MATCH('Data Input - Option 5'!$D122,'Emissions factors'!$C$5:$C$10,0),MATCH('Data Input - Option 5'!BY$7,'Emissions factors'!$F$4:$CR$4,0))/1000,0)</f>
        <v>0</v>
      </c>
      <c r="BZ122" s="538">
        <f>IFERROR(BZ86*INDEX('Emissions factors'!$F$5:$CR$10,MATCH('Data Input - Option 5'!$D122,'Emissions factors'!$C$5:$C$10,0),MATCH('Data Input - Option 5'!BZ$7,'Emissions factors'!$F$4:$CR$4,0))/1000,0)</f>
        <v>0</v>
      </c>
      <c r="CA122" s="538">
        <f>IFERROR(CA86*INDEX('Emissions factors'!$F$5:$CR$10,MATCH('Data Input - Option 5'!$D122,'Emissions factors'!$C$5:$C$10,0),MATCH('Data Input - Option 5'!CA$7,'Emissions factors'!$F$4:$CR$4,0))/1000,0)</f>
        <v>0</v>
      </c>
      <c r="CB122" s="538">
        <f>IFERROR(CB86*INDEX('Emissions factors'!$F$5:$CR$10,MATCH('Data Input - Option 5'!$D122,'Emissions factors'!$C$5:$C$10,0),MATCH('Data Input - Option 5'!CB$7,'Emissions factors'!$F$4:$CR$4,0))/1000,0)</f>
        <v>0</v>
      </c>
      <c r="CC122" s="538">
        <f>IFERROR(CC86*INDEX('Emissions factors'!$F$5:$CR$10,MATCH('Data Input - Option 5'!$D122,'Emissions factors'!$C$5:$C$10,0),MATCH('Data Input - Option 5'!CC$7,'Emissions factors'!$F$4:$CR$4,0))/1000,0)</f>
        <v>0</v>
      </c>
      <c r="CD122" s="538">
        <f>IFERROR(CD86*INDEX('Emissions factors'!$F$5:$CR$10,MATCH('Data Input - Option 5'!$D122,'Emissions factors'!$C$5:$C$10,0),MATCH('Data Input - Option 5'!CD$7,'Emissions factors'!$F$4:$CR$4,0))/1000,0)</f>
        <v>0</v>
      </c>
      <c r="CE122" s="538">
        <f>IFERROR(CE86*INDEX('Emissions factors'!$F$5:$CR$10,MATCH('Data Input - Option 5'!$D122,'Emissions factors'!$C$5:$C$10,0),MATCH('Data Input - Option 5'!CE$7,'Emissions factors'!$F$4:$CR$4,0))/1000,0)</f>
        <v>0</v>
      </c>
      <c r="CF122" s="538">
        <f>IFERROR(CF86*INDEX('Emissions factors'!$F$5:$CR$10,MATCH('Data Input - Option 5'!$D122,'Emissions factors'!$C$5:$C$10,0),MATCH('Data Input - Option 5'!CF$7,'Emissions factors'!$F$4:$CR$4,0))/1000,0)</f>
        <v>0</v>
      </c>
      <c r="CG122" s="538">
        <f>IFERROR(CG86*INDEX('Emissions factors'!$F$5:$CR$10,MATCH('Data Input - Option 5'!$D122,'Emissions factors'!$C$5:$C$10,0),MATCH('Data Input - Option 5'!CG$7,'Emissions factors'!$F$4:$CR$4,0))/1000,0)</f>
        <v>0</v>
      </c>
      <c r="CH122" s="538">
        <f>IFERROR(CH86*INDEX('Emissions factors'!$F$5:$CR$10,MATCH('Data Input - Option 5'!$D122,'Emissions factors'!$C$5:$C$10,0),MATCH('Data Input - Option 5'!CH$7,'Emissions factors'!$F$4:$CR$4,0))/1000,0)</f>
        <v>0</v>
      </c>
      <c r="CI122" s="538">
        <f>IFERROR(CI86*INDEX('Emissions factors'!$F$5:$CR$10,MATCH('Data Input - Option 5'!$D122,'Emissions factors'!$C$5:$C$10,0),MATCH('Data Input - Option 5'!CI$7,'Emissions factors'!$F$4:$CR$4,0))/1000,0)</f>
        <v>0</v>
      </c>
      <c r="CJ122" s="538">
        <f>IFERROR(CJ86*INDEX('Emissions factors'!$F$5:$CR$10,MATCH('Data Input - Option 5'!$D122,'Emissions factors'!$C$5:$C$10,0),MATCH('Data Input - Option 5'!CJ$7,'Emissions factors'!$F$4:$CR$4,0))/1000,0)</f>
        <v>0</v>
      </c>
      <c r="CK122" s="538">
        <f>IFERROR(CK86*INDEX('Emissions factors'!$F$5:$CR$10,MATCH('Data Input - Option 5'!$D122,'Emissions factors'!$C$5:$C$10,0),MATCH('Data Input - Option 5'!CK$7,'Emissions factors'!$F$4:$CR$4,0))/1000,0)</f>
        <v>0</v>
      </c>
      <c r="CL122" s="538">
        <f>IFERROR(CL86*INDEX('Emissions factors'!$F$5:$CR$10,MATCH('Data Input - Option 5'!$D122,'Emissions factors'!$C$5:$C$10,0),MATCH('Data Input - Option 5'!CL$7,'Emissions factors'!$F$4:$CR$4,0))/1000,0)</f>
        <v>0</v>
      </c>
      <c r="CM122" s="538">
        <f>IFERROR(CM86*INDEX('Emissions factors'!$F$5:$CR$10,MATCH('Data Input - Option 5'!$D122,'Emissions factors'!$C$5:$C$10,0),MATCH('Data Input - Option 5'!CM$7,'Emissions factors'!$F$4:$CR$4,0))/1000,0)</f>
        <v>0</v>
      </c>
      <c r="CN122" s="538">
        <f>IFERROR(CN86*INDEX('Emissions factors'!$F$5:$CR$10,MATCH('Data Input - Option 5'!$D122,'Emissions factors'!$C$5:$C$10,0),MATCH('Data Input - Option 5'!CN$7,'Emissions factors'!$F$4:$CR$4,0))/1000,0)</f>
        <v>0</v>
      </c>
      <c r="CO122" s="538">
        <f>IFERROR(CO86*INDEX('Emissions factors'!$F$5:$CR$10,MATCH('Data Input - Option 5'!$D122,'Emissions factors'!$C$5:$C$10,0),MATCH('Data Input - Option 5'!CO$7,'Emissions factors'!$F$4:$CR$4,0))/1000,0)</f>
        <v>0</v>
      </c>
      <c r="CP122" s="538">
        <f>IFERROR(CP86*INDEX('Emissions factors'!$F$5:$CR$10,MATCH('Data Input - Option 5'!$D122,'Emissions factors'!$C$5:$C$10,0),MATCH('Data Input - Option 5'!CP$7,'Emissions factors'!$F$4:$CR$4,0))/1000,0)</f>
        <v>0</v>
      </c>
      <c r="CQ122" s="538">
        <f>IFERROR(CQ86*INDEX('Emissions factors'!$F$5:$CR$10,MATCH('Data Input - Option 5'!$D122,'Emissions factors'!$C$5:$C$10,0),MATCH('Data Input - Option 5'!CQ$7,'Emissions factors'!$F$4:$CR$4,0))/1000,0)</f>
        <v>0</v>
      </c>
      <c r="CR122" s="538">
        <f>IFERROR(CR86*INDEX('Emissions factors'!$F$5:$CR$10,MATCH('Data Input - Option 5'!$D122,'Emissions factors'!$C$5:$C$10,0),MATCH('Data Input - Option 5'!CR$7,'Emissions factors'!$F$4:$CR$4,0))/1000,0)</f>
        <v>0</v>
      </c>
      <c r="CS122" s="538">
        <f>IFERROR(CS86*INDEX('Emissions factors'!$F$5:$CR$10,MATCH('Data Input - Option 5'!$D122,'Emissions factors'!$C$5:$C$10,0),MATCH('Data Input - Option 5'!CS$7,'Emissions factors'!$F$4:$CR$4,0))/1000,0)</f>
        <v>0</v>
      </c>
      <c r="CT122" s="538">
        <f>IFERROR(CT86*INDEX('Emissions factors'!$F$5:$CR$10,MATCH('Data Input - Option 5'!$D122,'Emissions factors'!$C$5:$C$10,0),MATCH('Data Input - Option 5'!CT$7,'Emissions factors'!$F$4:$CR$4,0))/1000,0)</f>
        <v>0</v>
      </c>
      <c r="CU122" s="538">
        <f>IFERROR(CU86*INDEX('Emissions factors'!$F$5:$CR$10,MATCH('Data Input - Option 5'!$D122,'Emissions factors'!$C$5:$C$10,0),MATCH('Data Input - Option 5'!CU$7,'Emissions factors'!$F$4:$CR$4,0))/1000,0)</f>
        <v>0</v>
      </c>
      <c r="CV122" s="538">
        <f>IFERROR(CV86*INDEX('Emissions factors'!$F$5:$CR$10,MATCH('Data Input - Option 5'!$D122,'Emissions factors'!$C$5:$C$10,0),MATCH('Data Input - Option 5'!CV$7,'Emissions factors'!$F$4:$CR$4,0))/1000,0)</f>
        <v>0</v>
      </c>
      <c r="CW122" s="538">
        <f>IFERROR(CW86*INDEX('Emissions factors'!$F$5:$CR$10,MATCH('Data Input - Option 5'!$D122,'Emissions factors'!$C$5:$C$10,0),MATCH('Data Input - Option 5'!CW$7,'Emissions factors'!$F$4:$CR$4,0))/1000,0)</f>
        <v>0</v>
      </c>
      <c r="CX122" s="538">
        <f>IFERROR(CX86*INDEX('Emissions factors'!$F$5:$CR$10,MATCH('Data Input - Option 5'!$D122,'Emissions factors'!$C$5:$C$10,0),MATCH('Data Input - Option 5'!CX$7,'Emissions factors'!$F$4:$CR$4,0))/1000,0)</f>
        <v>0</v>
      </c>
      <c r="CY122" s="538">
        <f>IFERROR(CY86*INDEX('Emissions factors'!$F$5:$CR$10,MATCH('Data Input - Option 5'!$D122,'Emissions factors'!$C$5:$C$10,0),MATCH('Data Input - Option 5'!CY$7,'Emissions factors'!$F$4:$CR$4,0))/1000,0)</f>
        <v>0</v>
      </c>
      <c r="CZ122" s="538">
        <f>IFERROR(CZ86*INDEX('Emissions factors'!$F$5:$CR$10,MATCH('Data Input - Option 5'!$D122,'Emissions factors'!$C$5:$C$10,0),MATCH('Data Input - Option 5'!CZ$7,'Emissions factors'!$F$4:$CR$4,0))/1000,0)</f>
        <v>0</v>
      </c>
      <c r="DA122" s="538">
        <f>IFERROR(DA86*INDEX('Emissions factors'!$F$5:$CR$10,MATCH('Data Input - Option 5'!$D122,'Emissions factors'!$C$5:$C$10,0),MATCH('Data Input - Option 5'!DA$7,'Emissions factors'!$F$4:$CR$4,0))/1000,0)</f>
        <v>0</v>
      </c>
      <c r="DB122" s="538">
        <f>IFERROR(DB86*INDEX('Emissions factors'!$F$5:$CR$10,MATCH('Data Input - Option 5'!$D122,'Emissions factors'!$C$5:$C$10,0),MATCH('Data Input - Option 5'!DB$7,'Emissions factors'!$F$4:$CR$4,0))/1000,0)</f>
        <v>0</v>
      </c>
      <c r="DC122" s="538">
        <f>IFERROR(DC86*INDEX('Emissions factors'!$F$5:$CR$10,MATCH('Data Input - Option 5'!$D122,'Emissions factors'!$C$5:$C$10,0),MATCH('Data Input - Option 5'!DC$7,'Emissions factors'!$F$4:$CR$4,0))/1000,0)</f>
        <v>0</v>
      </c>
      <c r="DD122" s="916"/>
      <c r="DE122" s="917"/>
    </row>
    <row r="123" spans="2:109" x14ac:dyDescent="0.25">
      <c r="B123" s="217"/>
      <c r="C123" s="263"/>
      <c r="D123" s="226" t="str">
        <f t="shared" si="9"/>
        <v>Gas Oil</v>
      </c>
      <c r="E123" s="219" t="s">
        <v>121</v>
      </c>
      <c r="F123" s="276" t="s">
        <v>571</v>
      </c>
      <c r="G123" s="276"/>
      <c r="H123" s="538">
        <f>IFERROR(H87*INDEX('Emissions factors'!$F$5:$CR$10,MATCH('Data Input - Option 5'!$D123,'Emissions factors'!$C$5:$C$10,0),MATCH('Data Input - Option 5'!H$7,'Emissions factors'!$F$4:$CR$4,0))/1000,0)</f>
        <v>0</v>
      </c>
      <c r="I123" s="538">
        <f>IFERROR(I87*INDEX('Emissions factors'!$F$5:$CR$10,MATCH('Data Input - Option 5'!$D123,'Emissions factors'!$C$5:$C$10,0),MATCH('Data Input - Option 5'!I$7,'Emissions factors'!$F$4:$CR$4,0))/1000,0)</f>
        <v>0</v>
      </c>
      <c r="J123" s="538">
        <f>IFERROR(J87*INDEX('Emissions factors'!$F$5:$CR$10,MATCH('Data Input - Option 5'!$D123,'Emissions factors'!$C$5:$C$10,0),MATCH('Data Input - Option 5'!J$7,'Emissions factors'!$F$4:$CR$4,0))/1000,0)</f>
        <v>0</v>
      </c>
      <c r="K123" s="538">
        <f>IFERROR(K87*INDEX('Emissions factors'!$F$5:$CR$10,MATCH('Data Input - Option 5'!$D123,'Emissions factors'!$C$5:$C$10,0),MATCH('Data Input - Option 5'!K$7,'Emissions factors'!$F$4:$CR$4,0))/1000,0)</f>
        <v>0</v>
      </c>
      <c r="L123" s="538">
        <f>IFERROR(L87*INDEX('Emissions factors'!$F$5:$CR$10,MATCH('Data Input - Option 5'!$D123,'Emissions factors'!$C$5:$C$10,0),MATCH('Data Input - Option 5'!L$7,'Emissions factors'!$F$4:$CR$4,0))/1000,0)</f>
        <v>0</v>
      </c>
      <c r="M123" s="538">
        <f>IFERROR(M87*INDEX('Emissions factors'!$F$5:$CR$10,MATCH('Data Input - Option 5'!$D123,'Emissions factors'!$C$5:$C$10,0),MATCH('Data Input - Option 5'!M$7,'Emissions factors'!$F$4:$CR$4,0))/1000,0)</f>
        <v>0</v>
      </c>
      <c r="N123" s="538">
        <f>IFERROR(N87*INDEX('Emissions factors'!$F$5:$CR$10,MATCH('Data Input - Option 5'!$D123,'Emissions factors'!$C$5:$C$10,0),MATCH('Data Input - Option 5'!N$7,'Emissions factors'!$F$4:$CR$4,0))/1000,0)</f>
        <v>0</v>
      </c>
      <c r="O123" s="538">
        <f>IFERROR(O87*INDEX('Emissions factors'!$F$5:$CR$10,MATCH('Data Input - Option 5'!$D123,'Emissions factors'!$C$5:$C$10,0),MATCH('Data Input - Option 5'!O$7,'Emissions factors'!$F$4:$CR$4,0))/1000,0)</f>
        <v>0</v>
      </c>
      <c r="P123" s="538">
        <f>IFERROR(P87*INDEX('Emissions factors'!$F$5:$CR$10,MATCH('Data Input - Option 5'!$D123,'Emissions factors'!$C$5:$C$10,0),MATCH('Data Input - Option 5'!P$7,'Emissions factors'!$F$4:$CR$4,0))/1000,0)</f>
        <v>0</v>
      </c>
      <c r="Q123" s="538">
        <f>IFERROR(Q87*INDEX('Emissions factors'!$F$5:$CR$10,MATCH('Data Input - Option 5'!$D123,'Emissions factors'!$C$5:$C$10,0),MATCH('Data Input - Option 5'!Q$7,'Emissions factors'!$F$4:$CR$4,0))/1000,0)</f>
        <v>0</v>
      </c>
      <c r="R123" s="538">
        <f>IFERROR(R87*INDEX('Emissions factors'!$F$5:$CR$10,MATCH('Data Input - Option 5'!$D123,'Emissions factors'!$C$5:$C$10,0),MATCH('Data Input - Option 5'!R$7,'Emissions factors'!$F$4:$CR$4,0))/1000,0)</f>
        <v>0</v>
      </c>
      <c r="S123" s="538">
        <f>IFERROR(S87*INDEX('Emissions factors'!$F$5:$CR$10,MATCH('Data Input - Option 5'!$D123,'Emissions factors'!$C$5:$C$10,0),MATCH('Data Input - Option 5'!S$7,'Emissions factors'!$F$4:$CR$4,0))/1000,0)</f>
        <v>0</v>
      </c>
      <c r="T123" s="538">
        <f>IFERROR(T87*INDEX('Emissions factors'!$F$5:$CR$10,MATCH('Data Input - Option 5'!$D123,'Emissions factors'!$C$5:$C$10,0),MATCH('Data Input - Option 5'!T$7,'Emissions factors'!$F$4:$CR$4,0))/1000,0)</f>
        <v>0</v>
      </c>
      <c r="U123" s="538">
        <f>IFERROR(U87*INDEX('Emissions factors'!$F$5:$CR$10,MATCH('Data Input - Option 5'!$D123,'Emissions factors'!$C$5:$C$10,0),MATCH('Data Input - Option 5'!U$7,'Emissions factors'!$F$4:$CR$4,0))/1000,0)</f>
        <v>0</v>
      </c>
      <c r="V123" s="538">
        <f>IFERROR(V87*INDEX('Emissions factors'!$F$5:$CR$10,MATCH('Data Input - Option 5'!$D123,'Emissions factors'!$C$5:$C$10,0),MATCH('Data Input - Option 5'!V$7,'Emissions factors'!$F$4:$CR$4,0))/1000,0)</f>
        <v>0</v>
      </c>
      <c r="W123" s="538">
        <f>IFERROR(W87*INDEX('Emissions factors'!$F$5:$CR$10,MATCH('Data Input - Option 5'!$D123,'Emissions factors'!$C$5:$C$10,0),MATCH('Data Input - Option 5'!W$7,'Emissions factors'!$F$4:$CR$4,0))/1000,0)</f>
        <v>0</v>
      </c>
      <c r="X123" s="538">
        <f>IFERROR(X87*INDEX('Emissions factors'!$F$5:$CR$10,MATCH('Data Input - Option 5'!$D123,'Emissions factors'!$C$5:$C$10,0),MATCH('Data Input - Option 5'!X$7,'Emissions factors'!$F$4:$CR$4,0))/1000,0)</f>
        <v>0</v>
      </c>
      <c r="Y123" s="538">
        <f>IFERROR(Y87*INDEX('Emissions factors'!$F$5:$CR$10,MATCH('Data Input - Option 5'!$D123,'Emissions factors'!$C$5:$C$10,0),MATCH('Data Input - Option 5'!Y$7,'Emissions factors'!$F$4:$CR$4,0))/1000,0)</f>
        <v>0</v>
      </c>
      <c r="Z123" s="538">
        <f>IFERROR(Z87*INDEX('Emissions factors'!$F$5:$CR$10,MATCH('Data Input - Option 5'!$D123,'Emissions factors'!$C$5:$C$10,0),MATCH('Data Input - Option 5'!Z$7,'Emissions factors'!$F$4:$CR$4,0))/1000,0)</f>
        <v>0</v>
      </c>
      <c r="AA123" s="538">
        <f>IFERROR(AA87*INDEX('Emissions factors'!$F$5:$CR$10,MATCH('Data Input - Option 5'!$D123,'Emissions factors'!$C$5:$C$10,0),MATCH('Data Input - Option 5'!AA$7,'Emissions factors'!$F$4:$CR$4,0))/1000,0)</f>
        <v>0</v>
      </c>
      <c r="AB123" s="538">
        <f>IFERROR(AB87*INDEX('Emissions factors'!$F$5:$CR$10,MATCH('Data Input - Option 5'!$D123,'Emissions factors'!$C$5:$C$10,0),MATCH('Data Input - Option 5'!AB$7,'Emissions factors'!$F$4:$CR$4,0))/1000,0)</f>
        <v>0</v>
      </c>
      <c r="AC123" s="538">
        <f>IFERROR(AC87*INDEX('Emissions factors'!$F$5:$CR$10,MATCH('Data Input - Option 5'!$D123,'Emissions factors'!$C$5:$C$10,0),MATCH('Data Input - Option 5'!AC$7,'Emissions factors'!$F$4:$CR$4,0))/1000,0)</f>
        <v>0</v>
      </c>
      <c r="AD123" s="538">
        <f>IFERROR(AD87*INDEX('Emissions factors'!$F$5:$CR$10,MATCH('Data Input - Option 5'!$D123,'Emissions factors'!$C$5:$C$10,0),MATCH('Data Input - Option 5'!AD$7,'Emissions factors'!$F$4:$CR$4,0))/1000,0)</f>
        <v>0</v>
      </c>
      <c r="AE123" s="538">
        <f>IFERROR(AE87*INDEX('Emissions factors'!$F$5:$CR$10,MATCH('Data Input - Option 5'!$D123,'Emissions factors'!$C$5:$C$10,0),MATCH('Data Input - Option 5'!AE$7,'Emissions factors'!$F$4:$CR$4,0))/1000,0)</f>
        <v>0</v>
      </c>
      <c r="AF123" s="538">
        <f>IFERROR(AF87*INDEX('Emissions factors'!$F$5:$CR$10,MATCH('Data Input - Option 5'!$D123,'Emissions factors'!$C$5:$C$10,0),MATCH('Data Input - Option 5'!AF$7,'Emissions factors'!$F$4:$CR$4,0))/1000,0)</f>
        <v>0</v>
      </c>
      <c r="AG123" s="538">
        <f>IFERROR(AG87*INDEX('Emissions factors'!$F$5:$CR$10,MATCH('Data Input - Option 5'!$D123,'Emissions factors'!$C$5:$C$10,0),MATCH('Data Input - Option 5'!AG$7,'Emissions factors'!$F$4:$CR$4,0))/1000,0)</f>
        <v>0</v>
      </c>
      <c r="AH123" s="538">
        <f>IFERROR(AH87*INDEX('Emissions factors'!$F$5:$CR$10,MATCH('Data Input - Option 5'!$D123,'Emissions factors'!$C$5:$C$10,0),MATCH('Data Input - Option 5'!AH$7,'Emissions factors'!$F$4:$CR$4,0))/1000,0)</f>
        <v>0</v>
      </c>
      <c r="AI123" s="538">
        <f>IFERROR(AI87*INDEX('Emissions factors'!$F$5:$CR$10,MATCH('Data Input - Option 5'!$D123,'Emissions factors'!$C$5:$C$10,0),MATCH('Data Input - Option 5'!AI$7,'Emissions factors'!$F$4:$CR$4,0))/1000,0)</f>
        <v>0</v>
      </c>
      <c r="AJ123" s="538">
        <f>IFERROR(AJ87*INDEX('Emissions factors'!$F$5:$CR$10,MATCH('Data Input - Option 5'!$D123,'Emissions factors'!$C$5:$C$10,0),MATCH('Data Input - Option 5'!AJ$7,'Emissions factors'!$F$4:$CR$4,0))/1000,0)</f>
        <v>0</v>
      </c>
      <c r="AK123" s="538">
        <f>IFERROR(AK87*INDEX('Emissions factors'!$F$5:$CR$10,MATCH('Data Input - Option 5'!$D123,'Emissions factors'!$C$5:$C$10,0),MATCH('Data Input - Option 5'!AK$7,'Emissions factors'!$F$4:$CR$4,0))/1000,0)</f>
        <v>0</v>
      </c>
      <c r="AL123" s="538">
        <f>IFERROR(AL87*INDEX('Emissions factors'!$F$5:$CR$10,MATCH('Data Input - Option 5'!$D123,'Emissions factors'!$C$5:$C$10,0),MATCH('Data Input - Option 5'!AL$7,'Emissions factors'!$F$4:$CR$4,0))/1000,0)</f>
        <v>0</v>
      </c>
      <c r="AM123" s="538">
        <f>IFERROR(AM87*INDEX('Emissions factors'!$F$5:$CR$10,MATCH('Data Input - Option 5'!$D123,'Emissions factors'!$C$5:$C$10,0),MATCH('Data Input - Option 5'!AM$7,'Emissions factors'!$F$4:$CR$4,0))/1000,0)</f>
        <v>0</v>
      </c>
      <c r="AN123" s="538">
        <f>IFERROR(AN87*INDEX('Emissions factors'!$F$5:$CR$10,MATCH('Data Input - Option 5'!$D123,'Emissions factors'!$C$5:$C$10,0),MATCH('Data Input - Option 5'!AN$7,'Emissions factors'!$F$4:$CR$4,0))/1000,0)</f>
        <v>0</v>
      </c>
      <c r="AO123" s="538">
        <f>IFERROR(AO87*INDEX('Emissions factors'!$F$5:$CR$10,MATCH('Data Input - Option 5'!$D123,'Emissions factors'!$C$5:$C$10,0),MATCH('Data Input - Option 5'!AO$7,'Emissions factors'!$F$4:$CR$4,0))/1000,0)</f>
        <v>0</v>
      </c>
      <c r="AP123" s="538">
        <f>IFERROR(AP87*INDEX('Emissions factors'!$F$5:$CR$10,MATCH('Data Input - Option 5'!$D123,'Emissions factors'!$C$5:$C$10,0),MATCH('Data Input - Option 5'!AP$7,'Emissions factors'!$F$4:$CR$4,0))/1000,0)</f>
        <v>0</v>
      </c>
      <c r="AQ123" s="538">
        <f>IFERROR(AQ87*INDEX('Emissions factors'!$F$5:$CR$10,MATCH('Data Input - Option 5'!$D123,'Emissions factors'!$C$5:$C$10,0),MATCH('Data Input - Option 5'!AQ$7,'Emissions factors'!$F$4:$CR$4,0))/1000,0)</f>
        <v>0</v>
      </c>
      <c r="AR123" s="538">
        <f>IFERROR(AR87*INDEX('Emissions factors'!$F$5:$CR$10,MATCH('Data Input - Option 5'!$D123,'Emissions factors'!$C$5:$C$10,0),MATCH('Data Input - Option 5'!AR$7,'Emissions factors'!$F$4:$CR$4,0))/1000,0)</f>
        <v>0</v>
      </c>
      <c r="AS123" s="538">
        <f>IFERROR(AS87*INDEX('Emissions factors'!$F$5:$CR$10,MATCH('Data Input - Option 5'!$D123,'Emissions factors'!$C$5:$C$10,0),MATCH('Data Input - Option 5'!AS$7,'Emissions factors'!$F$4:$CR$4,0))/1000,0)</f>
        <v>0</v>
      </c>
      <c r="AT123" s="538">
        <f>IFERROR(AT87*INDEX('Emissions factors'!$F$5:$CR$10,MATCH('Data Input - Option 5'!$D123,'Emissions factors'!$C$5:$C$10,0),MATCH('Data Input - Option 5'!AT$7,'Emissions factors'!$F$4:$CR$4,0))/1000,0)</f>
        <v>0</v>
      </c>
      <c r="AU123" s="538">
        <f>IFERROR(AU87*INDEX('Emissions factors'!$F$5:$CR$10,MATCH('Data Input - Option 5'!$D123,'Emissions factors'!$C$5:$C$10,0),MATCH('Data Input - Option 5'!AU$7,'Emissions factors'!$F$4:$CR$4,0))/1000,0)</f>
        <v>0</v>
      </c>
      <c r="AV123" s="538">
        <f>IFERROR(AV87*INDEX('Emissions factors'!$F$5:$CR$10,MATCH('Data Input - Option 5'!$D123,'Emissions factors'!$C$5:$C$10,0),MATCH('Data Input - Option 5'!AV$7,'Emissions factors'!$F$4:$CR$4,0))/1000,0)</f>
        <v>0</v>
      </c>
      <c r="AW123" s="538">
        <f>IFERROR(AW87*INDEX('Emissions factors'!$F$5:$CR$10,MATCH('Data Input - Option 5'!$D123,'Emissions factors'!$C$5:$C$10,0),MATCH('Data Input - Option 5'!AW$7,'Emissions factors'!$F$4:$CR$4,0))/1000,0)</f>
        <v>0</v>
      </c>
      <c r="AX123" s="538">
        <f>IFERROR(AX87*INDEX('Emissions factors'!$F$5:$CR$10,MATCH('Data Input - Option 5'!$D123,'Emissions factors'!$C$5:$C$10,0),MATCH('Data Input - Option 5'!AX$7,'Emissions factors'!$F$4:$CR$4,0))/1000,0)</f>
        <v>0</v>
      </c>
      <c r="AY123" s="538">
        <f>IFERROR(AY87*INDEX('Emissions factors'!$F$5:$CR$10,MATCH('Data Input - Option 5'!$D123,'Emissions factors'!$C$5:$C$10,0),MATCH('Data Input - Option 5'!AY$7,'Emissions factors'!$F$4:$CR$4,0))/1000,0)</f>
        <v>0</v>
      </c>
      <c r="AZ123" s="538">
        <f>IFERROR(AZ87*INDEX('Emissions factors'!$F$5:$CR$10,MATCH('Data Input - Option 5'!$D123,'Emissions factors'!$C$5:$C$10,0),MATCH('Data Input - Option 5'!AZ$7,'Emissions factors'!$F$4:$CR$4,0))/1000,0)</f>
        <v>0</v>
      </c>
      <c r="BA123" s="538">
        <f>IFERROR(BA87*INDEX('Emissions factors'!$F$5:$CR$10,MATCH('Data Input - Option 5'!$D123,'Emissions factors'!$C$5:$C$10,0),MATCH('Data Input - Option 5'!BA$7,'Emissions factors'!$F$4:$CR$4,0))/1000,0)</f>
        <v>0</v>
      </c>
      <c r="BB123" s="538">
        <f>IFERROR(BB87*INDEX('Emissions factors'!$F$5:$CR$10,MATCH('Data Input - Option 5'!$D123,'Emissions factors'!$C$5:$C$10,0),MATCH('Data Input - Option 5'!BB$7,'Emissions factors'!$F$4:$CR$4,0))/1000,0)</f>
        <v>0</v>
      </c>
      <c r="BC123" s="538">
        <f>IFERROR(BC87*INDEX('Emissions factors'!$F$5:$CR$10,MATCH('Data Input - Option 5'!$D123,'Emissions factors'!$C$5:$C$10,0),MATCH('Data Input - Option 5'!BC$7,'Emissions factors'!$F$4:$CR$4,0))/1000,0)</f>
        <v>0</v>
      </c>
      <c r="BD123" s="538">
        <f>IFERROR(BD87*INDEX('Emissions factors'!$F$5:$CR$10,MATCH('Data Input - Option 5'!$D123,'Emissions factors'!$C$5:$C$10,0),MATCH('Data Input - Option 5'!BD$7,'Emissions factors'!$F$4:$CR$4,0))/1000,0)</f>
        <v>0</v>
      </c>
      <c r="BE123" s="538">
        <f>IFERROR(BE87*INDEX('Emissions factors'!$F$5:$CR$10,MATCH('Data Input - Option 5'!$D123,'Emissions factors'!$C$5:$C$10,0),MATCH('Data Input - Option 5'!BE$7,'Emissions factors'!$F$4:$CR$4,0))/1000,0)</f>
        <v>0</v>
      </c>
      <c r="BF123" s="538">
        <f>IFERROR(BF87*INDEX('Emissions factors'!$F$5:$CR$10,MATCH('Data Input - Option 5'!$D123,'Emissions factors'!$C$5:$C$10,0),MATCH('Data Input - Option 5'!BF$7,'Emissions factors'!$F$4:$CR$4,0))/1000,0)</f>
        <v>0</v>
      </c>
      <c r="BG123" s="538">
        <f>IFERROR(BG87*INDEX('Emissions factors'!$F$5:$CR$10,MATCH('Data Input - Option 5'!$D123,'Emissions factors'!$C$5:$C$10,0),MATCH('Data Input - Option 5'!BG$7,'Emissions factors'!$F$4:$CR$4,0))/1000,0)</f>
        <v>0</v>
      </c>
      <c r="BH123" s="538">
        <f>IFERROR(BH87*INDEX('Emissions factors'!$F$5:$CR$10,MATCH('Data Input - Option 5'!$D123,'Emissions factors'!$C$5:$C$10,0),MATCH('Data Input - Option 5'!BH$7,'Emissions factors'!$F$4:$CR$4,0))/1000,0)</f>
        <v>0</v>
      </c>
      <c r="BI123" s="538">
        <f>IFERROR(BI87*INDEX('Emissions factors'!$F$5:$CR$10,MATCH('Data Input - Option 5'!$D123,'Emissions factors'!$C$5:$C$10,0),MATCH('Data Input - Option 5'!BI$7,'Emissions factors'!$F$4:$CR$4,0))/1000,0)</f>
        <v>0</v>
      </c>
      <c r="BJ123" s="538">
        <f>IFERROR(BJ87*INDEX('Emissions factors'!$F$5:$CR$10,MATCH('Data Input - Option 5'!$D123,'Emissions factors'!$C$5:$C$10,0),MATCH('Data Input - Option 5'!BJ$7,'Emissions factors'!$F$4:$CR$4,0))/1000,0)</f>
        <v>0</v>
      </c>
      <c r="BK123" s="538">
        <f>IFERROR(BK87*INDEX('Emissions factors'!$F$5:$CR$10,MATCH('Data Input - Option 5'!$D123,'Emissions factors'!$C$5:$C$10,0),MATCH('Data Input - Option 5'!BK$7,'Emissions factors'!$F$4:$CR$4,0))/1000,0)</f>
        <v>0</v>
      </c>
      <c r="BL123" s="538">
        <f>IFERROR(BL87*INDEX('Emissions factors'!$F$5:$CR$10,MATCH('Data Input - Option 5'!$D123,'Emissions factors'!$C$5:$C$10,0),MATCH('Data Input - Option 5'!BL$7,'Emissions factors'!$F$4:$CR$4,0))/1000,0)</f>
        <v>0</v>
      </c>
      <c r="BM123" s="538">
        <f>IFERROR(BM87*INDEX('Emissions factors'!$F$5:$CR$10,MATCH('Data Input - Option 5'!$D123,'Emissions factors'!$C$5:$C$10,0),MATCH('Data Input - Option 5'!BM$7,'Emissions factors'!$F$4:$CR$4,0))/1000,0)</f>
        <v>0</v>
      </c>
      <c r="BN123" s="538">
        <f>IFERROR(BN87*INDEX('Emissions factors'!$F$5:$CR$10,MATCH('Data Input - Option 5'!$D123,'Emissions factors'!$C$5:$C$10,0),MATCH('Data Input - Option 5'!BN$7,'Emissions factors'!$F$4:$CR$4,0))/1000,0)</f>
        <v>0</v>
      </c>
      <c r="BO123" s="538">
        <f>IFERROR(BO87*INDEX('Emissions factors'!$F$5:$CR$10,MATCH('Data Input - Option 5'!$D123,'Emissions factors'!$C$5:$C$10,0),MATCH('Data Input - Option 5'!BO$7,'Emissions factors'!$F$4:$CR$4,0))/1000,0)</f>
        <v>0</v>
      </c>
      <c r="BP123" s="538">
        <f>IFERROR(BP87*INDEX('Emissions factors'!$F$5:$CR$10,MATCH('Data Input - Option 5'!$D123,'Emissions factors'!$C$5:$C$10,0),MATCH('Data Input - Option 5'!BP$7,'Emissions factors'!$F$4:$CR$4,0))/1000,0)</f>
        <v>0</v>
      </c>
      <c r="BQ123" s="538">
        <f>IFERROR(BQ87*INDEX('Emissions factors'!$F$5:$CR$10,MATCH('Data Input - Option 5'!$D123,'Emissions factors'!$C$5:$C$10,0),MATCH('Data Input - Option 5'!BQ$7,'Emissions factors'!$F$4:$CR$4,0))/1000,0)</f>
        <v>0</v>
      </c>
      <c r="BR123" s="538">
        <f>IFERROR(BR87*INDEX('Emissions factors'!$F$5:$CR$10,MATCH('Data Input - Option 5'!$D123,'Emissions factors'!$C$5:$C$10,0),MATCH('Data Input - Option 5'!BR$7,'Emissions factors'!$F$4:$CR$4,0))/1000,0)</f>
        <v>0</v>
      </c>
      <c r="BS123" s="538">
        <f>IFERROR(BS87*INDEX('Emissions factors'!$F$5:$CR$10,MATCH('Data Input - Option 5'!$D123,'Emissions factors'!$C$5:$C$10,0),MATCH('Data Input - Option 5'!BS$7,'Emissions factors'!$F$4:$CR$4,0))/1000,0)</f>
        <v>0</v>
      </c>
      <c r="BT123" s="538">
        <f>IFERROR(BT87*INDEX('Emissions factors'!$F$5:$CR$10,MATCH('Data Input - Option 5'!$D123,'Emissions factors'!$C$5:$C$10,0),MATCH('Data Input - Option 5'!BT$7,'Emissions factors'!$F$4:$CR$4,0))/1000,0)</f>
        <v>0</v>
      </c>
      <c r="BU123" s="538">
        <f>IFERROR(BU87*INDEX('Emissions factors'!$F$5:$CR$10,MATCH('Data Input - Option 5'!$D123,'Emissions factors'!$C$5:$C$10,0),MATCH('Data Input - Option 5'!BU$7,'Emissions factors'!$F$4:$CR$4,0))/1000,0)</f>
        <v>0</v>
      </c>
      <c r="BV123" s="538">
        <f>IFERROR(BV87*INDEX('Emissions factors'!$F$5:$CR$10,MATCH('Data Input - Option 5'!$D123,'Emissions factors'!$C$5:$C$10,0),MATCH('Data Input - Option 5'!BV$7,'Emissions factors'!$F$4:$CR$4,0))/1000,0)</f>
        <v>0</v>
      </c>
      <c r="BW123" s="538">
        <f>IFERROR(BW87*INDEX('Emissions factors'!$F$5:$CR$10,MATCH('Data Input - Option 5'!$D123,'Emissions factors'!$C$5:$C$10,0),MATCH('Data Input - Option 5'!BW$7,'Emissions factors'!$F$4:$CR$4,0))/1000,0)</f>
        <v>0</v>
      </c>
      <c r="BX123" s="538">
        <f>IFERROR(BX87*INDEX('Emissions factors'!$F$5:$CR$10,MATCH('Data Input - Option 5'!$D123,'Emissions factors'!$C$5:$C$10,0),MATCH('Data Input - Option 5'!BX$7,'Emissions factors'!$F$4:$CR$4,0))/1000,0)</f>
        <v>0</v>
      </c>
      <c r="BY123" s="538">
        <f>IFERROR(BY87*INDEX('Emissions factors'!$F$5:$CR$10,MATCH('Data Input - Option 5'!$D123,'Emissions factors'!$C$5:$C$10,0),MATCH('Data Input - Option 5'!BY$7,'Emissions factors'!$F$4:$CR$4,0))/1000,0)</f>
        <v>0</v>
      </c>
      <c r="BZ123" s="538">
        <f>IFERROR(BZ87*INDEX('Emissions factors'!$F$5:$CR$10,MATCH('Data Input - Option 5'!$D123,'Emissions factors'!$C$5:$C$10,0),MATCH('Data Input - Option 5'!BZ$7,'Emissions factors'!$F$4:$CR$4,0))/1000,0)</f>
        <v>0</v>
      </c>
      <c r="CA123" s="538">
        <f>IFERROR(CA87*INDEX('Emissions factors'!$F$5:$CR$10,MATCH('Data Input - Option 5'!$D123,'Emissions factors'!$C$5:$C$10,0),MATCH('Data Input - Option 5'!CA$7,'Emissions factors'!$F$4:$CR$4,0))/1000,0)</f>
        <v>0</v>
      </c>
      <c r="CB123" s="538">
        <f>IFERROR(CB87*INDEX('Emissions factors'!$F$5:$CR$10,MATCH('Data Input - Option 5'!$D123,'Emissions factors'!$C$5:$C$10,0),MATCH('Data Input - Option 5'!CB$7,'Emissions factors'!$F$4:$CR$4,0))/1000,0)</f>
        <v>0</v>
      </c>
      <c r="CC123" s="538">
        <f>IFERROR(CC87*INDEX('Emissions factors'!$F$5:$CR$10,MATCH('Data Input - Option 5'!$D123,'Emissions factors'!$C$5:$C$10,0),MATCH('Data Input - Option 5'!CC$7,'Emissions factors'!$F$4:$CR$4,0))/1000,0)</f>
        <v>0</v>
      </c>
      <c r="CD123" s="538">
        <f>IFERROR(CD87*INDEX('Emissions factors'!$F$5:$CR$10,MATCH('Data Input - Option 5'!$D123,'Emissions factors'!$C$5:$C$10,0),MATCH('Data Input - Option 5'!CD$7,'Emissions factors'!$F$4:$CR$4,0))/1000,0)</f>
        <v>0</v>
      </c>
      <c r="CE123" s="538">
        <f>IFERROR(CE87*INDEX('Emissions factors'!$F$5:$CR$10,MATCH('Data Input - Option 5'!$D123,'Emissions factors'!$C$5:$C$10,0),MATCH('Data Input - Option 5'!CE$7,'Emissions factors'!$F$4:$CR$4,0))/1000,0)</f>
        <v>0</v>
      </c>
      <c r="CF123" s="538">
        <f>IFERROR(CF87*INDEX('Emissions factors'!$F$5:$CR$10,MATCH('Data Input - Option 5'!$D123,'Emissions factors'!$C$5:$C$10,0),MATCH('Data Input - Option 5'!CF$7,'Emissions factors'!$F$4:$CR$4,0))/1000,0)</f>
        <v>0</v>
      </c>
      <c r="CG123" s="538">
        <f>IFERROR(CG87*INDEX('Emissions factors'!$F$5:$CR$10,MATCH('Data Input - Option 5'!$D123,'Emissions factors'!$C$5:$C$10,0),MATCH('Data Input - Option 5'!CG$7,'Emissions factors'!$F$4:$CR$4,0))/1000,0)</f>
        <v>0</v>
      </c>
      <c r="CH123" s="538">
        <f>IFERROR(CH87*INDEX('Emissions factors'!$F$5:$CR$10,MATCH('Data Input - Option 5'!$D123,'Emissions factors'!$C$5:$C$10,0),MATCH('Data Input - Option 5'!CH$7,'Emissions factors'!$F$4:$CR$4,0))/1000,0)</f>
        <v>0</v>
      </c>
      <c r="CI123" s="538">
        <f>IFERROR(CI87*INDEX('Emissions factors'!$F$5:$CR$10,MATCH('Data Input - Option 5'!$D123,'Emissions factors'!$C$5:$C$10,0),MATCH('Data Input - Option 5'!CI$7,'Emissions factors'!$F$4:$CR$4,0))/1000,0)</f>
        <v>0</v>
      </c>
      <c r="CJ123" s="538">
        <f>IFERROR(CJ87*INDEX('Emissions factors'!$F$5:$CR$10,MATCH('Data Input - Option 5'!$D123,'Emissions factors'!$C$5:$C$10,0),MATCH('Data Input - Option 5'!CJ$7,'Emissions factors'!$F$4:$CR$4,0))/1000,0)</f>
        <v>0</v>
      </c>
      <c r="CK123" s="538">
        <f>IFERROR(CK87*INDEX('Emissions factors'!$F$5:$CR$10,MATCH('Data Input - Option 5'!$D123,'Emissions factors'!$C$5:$C$10,0),MATCH('Data Input - Option 5'!CK$7,'Emissions factors'!$F$4:$CR$4,0))/1000,0)</f>
        <v>0</v>
      </c>
      <c r="CL123" s="538">
        <f>IFERROR(CL87*INDEX('Emissions factors'!$F$5:$CR$10,MATCH('Data Input - Option 5'!$D123,'Emissions factors'!$C$5:$C$10,0),MATCH('Data Input - Option 5'!CL$7,'Emissions factors'!$F$4:$CR$4,0))/1000,0)</f>
        <v>0</v>
      </c>
      <c r="CM123" s="538">
        <f>IFERROR(CM87*INDEX('Emissions factors'!$F$5:$CR$10,MATCH('Data Input - Option 5'!$D123,'Emissions factors'!$C$5:$C$10,0),MATCH('Data Input - Option 5'!CM$7,'Emissions factors'!$F$4:$CR$4,0))/1000,0)</f>
        <v>0</v>
      </c>
      <c r="CN123" s="538">
        <f>IFERROR(CN87*INDEX('Emissions factors'!$F$5:$CR$10,MATCH('Data Input - Option 5'!$D123,'Emissions factors'!$C$5:$C$10,0),MATCH('Data Input - Option 5'!CN$7,'Emissions factors'!$F$4:$CR$4,0))/1000,0)</f>
        <v>0</v>
      </c>
      <c r="CO123" s="538">
        <f>IFERROR(CO87*INDEX('Emissions factors'!$F$5:$CR$10,MATCH('Data Input - Option 5'!$D123,'Emissions factors'!$C$5:$C$10,0),MATCH('Data Input - Option 5'!CO$7,'Emissions factors'!$F$4:$CR$4,0))/1000,0)</f>
        <v>0</v>
      </c>
      <c r="CP123" s="538">
        <f>IFERROR(CP87*INDEX('Emissions factors'!$F$5:$CR$10,MATCH('Data Input - Option 5'!$D123,'Emissions factors'!$C$5:$C$10,0),MATCH('Data Input - Option 5'!CP$7,'Emissions factors'!$F$4:$CR$4,0))/1000,0)</f>
        <v>0</v>
      </c>
      <c r="CQ123" s="538">
        <f>IFERROR(CQ87*INDEX('Emissions factors'!$F$5:$CR$10,MATCH('Data Input - Option 5'!$D123,'Emissions factors'!$C$5:$C$10,0),MATCH('Data Input - Option 5'!CQ$7,'Emissions factors'!$F$4:$CR$4,0))/1000,0)</f>
        <v>0</v>
      </c>
      <c r="CR123" s="538">
        <f>IFERROR(CR87*INDEX('Emissions factors'!$F$5:$CR$10,MATCH('Data Input - Option 5'!$D123,'Emissions factors'!$C$5:$C$10,0),MATCH('Data Input - Option 5'!CR$7,'Emissions factors'!$F$4:$CR$4,0))/1000,0)</f>
        <v>0</v>
      </c>
      <c r="CS123" s="538">
        <f>IFERROR(CS87*INDEX('Emissions factors'!$F$5:$CR$10,MATCH('Data Input - Option 5'!$D123,'Emissions factors'!$C$5:$C$10,0),MATCH('Data Input - Option 5'!CS$7,'Emissions factors'!$F$4:$CR$4,0))/1000,0)</f>
        <v>0</v>
      </c>
      <c r="CT123" s="538">
        <f>IFERROR(CT87*INDEX('Emissions factors'!$F$5:$CR$10,MATCH('Data Input - Option 5'!$D123,'Emissions factors'!$C$5:$C$10,0),MATCH('Data Input - Option 5'!CT$7,'Emissions factors'!$F$4:$CR$4,0))/1000,0)</f>
        <v>0</v>
      </c>
      <c r="CU123" s="538">
        <f>IFERROR(CU87*INDEX('Emissions factors'!$F$5:$CR$10,MATCH('Data Input - Option 5'!$D123,'Emissions factors'!$C$5:$C$10,0),MATCH('Data Input - Option 5'!CU$7,'Emissions factors'!$F$4:$CR$4,0))/1000,0)</f>
        <v>0</v>
      </c>
      <c r="CV123" s="538">
        <f>IFERROR(CV87*INDEX('Emissions factors'!$F$5:$CR$10,MATCH('Data Input - Option 5'!$D123,'Emissions factors'!$C$5:$C$10,0),MATCH('Data Input - Option 5'!CV$7,'Emissions factors'!$F$4:$CR$4,0))/1000,0)</f>
        <v>0</v>
      </c>
      <c r="CW123" s="538">
        <f>IFERROR(CW87*INDEX('Emissions factors'!$F$5:$CR$10,MATCH('Data Input - Option 5'!$D123,'Emissions factors'!$C$5:$C$10,0),MATCH('Data Input - Option 5'!CW$7,'Emissions factors'!$F$4:$CR$4,0))/1000,0)</f>
        <v>0</v>
      </c>
      <c r="CX123" s="538">
        <f>IFERROR(CX87*INDEX('Emissions factors'!$F$5:$CR$10,MATCH('Data Input - Option 5'!$D123,'Emissions factors'!$C$5:$C$10,0),MATCH('Data Input - Option 5'!CX$7,'Emissions factors'!$F$4:$CR$4,0))/1000,0)</f>
        <v>0</v>
      </c>
      <c r="CY123" s="538">
        <f>IFERROR(CY87*INDEX('Emissions factors'!$F$5:$CR$10,MATCH('Data Input - Option 5'!$D123,'Emissions factors'!$C$5:$C$10,0),MATCH('Data Input - Option 5'!CY$7,'Emissions factors'!$F$4:$CR$4,0))/1000,0)</f>
        <v>0</v>
      </c>
      <c r="CZ123" s="538">
        <f>IFERROR(CZ87*INDEX('Emissions factors'!$F$5:$CR$10,MATCH('Data Input - Option 5'!$D123,'Emissions factors'!$C$5:$C$10,0),MATCH('Data Input - Option 5'!CZ$7,'Emissions factors'!$F$4:$CR$4,0))/1000,0)</f>
        <v>0</v>
      </c>
      <c r="DA123" s="538">
        <f>IFERROR(DA87*INDEX('Emissions factors'!$F$5:$CR$10,MATCH('Data Input - Option 5'!$D123,'Emissions factors'!$C$5:$C$10,0),MATCH('Data Input - Option 5'!DA$7,'Emissions factors'!$F$4:$CR$4,0))/1000,0)</f>
        <v>0</v>
      </c>
      <c r="DB123" s="538">
        <f>IFERROR(DB87*INDEX('Emissions factors'!$F$5:$CR$10,MATCH('Data Input - Option 5'!$D123,'Emissions factors'!$C$5:$C$10,0),MATCH('Data Input - Option 5'!DB$7,'Emissions factors'!$F$4:$CR$4,0))/1000,0)</f>
        <v>0</v>
      </c>
      <c r="DC123" s="538">
        <f>IFERROR(DC87*INDEX('Emissions factors'!$F$5:$CR$10,MATCH('Data Input - Option 5'!$D123,'Emissions factors'!$C$5:$C$10,0),MATCH('Data Input - Option 5'!DC$7,'Emissions factors'!$F$4:$CR$4,0))/1000,0)</f>
        <v>0</v>
      </c>
      <c r="DD123" s="916"/>
      <c r="DE123" s="917"/>
    </row>
    <row r="124" spans="2:109" x14ac:dyDescent="0.25">
      <c r="B124" s="217"/>
      <c r="C124" s="263"/>
      <c r="D124" s="226" t="str">
        <f t="shared" si="9"/>
        <v>Road - Petrol</v>
      </c>
      <c r="E124" s="219" t="s">
        <v>121</v>
      </c>
      <c r="F124" s="276" t="s">
        <v>571</v>
      </c>
      <c r="G124" s="276"/>
      <c r="H124" s="538">
        <f>IFERROR(H88*INDEX('Emissions factors'!$F$5:$CR$10,MATCH('Data Input - Option 5'!$D124,'Emissions factors'!$C$5:$C$10,0),MATCH('Data Input - Option 5'!H$7,'Emissions factors'!$F$4:$CR$4,0))/1000,0)</f>
        <v>0</v>
      </c>
      <c r="I124" s="538">
        <f>IFERROR(I88*INDEX('Emissions factors'!$F$5:$CR$10,MATCH('Data Input - Option 5'!$D124,'Emissions factors'!$C$5:$C$10,0),MATCH('Data Input - Option 5'!I$7,'Emissions factors'!$F$4:$CR$4,0))/1000,0)</f>
        <v>0</v>
      </c>
      <c r="J124" s="538">
        <f>IFERROR(J88*INDEX('Emissions factors'!$F$5:$CR$10,MATCH('Data Input - Option 5'!$D124,'Emissions factors'!$C$5:$C$10,0),MATCH('Data Input - Option 5'!J$7,'Emissions factors'!$F$4:$CR$4,0))/1000,0)</f>
        <v>0</v>
      </c>
      <c r="K124" s="538">
        <f>IFERROR(K88*INDEX('Emissions factors'!$F$5:$CR$10,MATCH('Data Input - Option 5'!$D124,'Emissions factors'!$C$5:$C$10,0),MATCH('Data Input - Option 5'!K$7,'Emissions factors'!$F$4:$CR$4,0))/1000,0)</f>
        <v>0</v>
      </c>
      <c r="L124" s="538">
        <f>IFERROR(L88*INDEX('Emissions factors'!$F$5:$CR$10,MATCH('Data Input - Option 5'!$D124,'Emissions factors'!$C$5:$C$10,0),MATCH('Data Input - Option 5'!L$7,'Emissions factors'!$F$4:$CR$4,0))/1000,0)</f>
        <v>0</v>
      </c>
      <c r="M124" s="538">
        <f>IFERROR(M88*INDEX('Emissions factors'!$F$5:$CR$10,MATCH('Data Input - Option 5'!$D124,'Emissions factors'!$C$5:$C$10,0),MATCH('Data Input - Option 5'!M$7,'Emissions factors'!$F$4:$CR$4,0))/1000,0)</f>
        <v>0</v>
      </c>
      <c r="N124" s="538">
        <f>IFERROR(N88*INDEX('Emissions factors'!$F$5:$CR$10,MATCH('Data Input - Option 5'!$D124,'Emissions factors'!$C$5:$C$10,0),MATCH('Data Input - Option 5'!N$7,'Emissions factors'!$F$4:$CR$4,0))/1000,0)</f>
        <v>0</v>
      </c>
      <c r="O124" s="538">
        <f>IFERROR(O88*INDEX('Emissions factors'!$F$5:$CR$10,MATCH('Data Input - Option 5'!$D124,'Emissions factors'!$C$5:$C$10,0),MATCH('Data Input - Option 5'!O$7,'Emissions factors'!$F$4:$CR$4,0))/1000,0)</f>
        <v>0</v>
      </c>
      <c r="P124" s="538">
        <f>IFERROR(P88*INDEX('Emissions factors'!$F$5:$CR$10,MATCH('Data Input - Option 5'!$D124,'Emissions factors'!$C$5:$C$10,0),MATCH('Data Input - Option 5'!P$7,'Emissions factors'!$F$4:$CR$4,0))/1000,0)</f>
        <v>0</v>
      </c>
      <c r="Q124" s="538">
        <f>IFERROR(Q88*INDEX('Emissions factors'!$F$5:$CR$10,MATCH('Data Input - Option 5'!$D124,'Emissions factors'!$C$5:$C$10,0),MATCH('Data Input - Option 5'!Q$7,'Emissions factors'!$F$4:$CR$4,0))/1000,0)</f>
        <v>0</v>
      </c>
      <c r="R124" s="538">
        <f>IFERROR(R88*INDEX('Emissions factors'!$F$5:$CR$10,MATCH('Data Input - Option 5'!$D124,'Emissions factors'!$C$5:$C$10,0),MATCH('Data Input - Option 5'!R$7,'Emissions factors'!$F$4:$CR$4,0))/1000,0)</f>
        <v>0</v>
      </c>
      <c r="S124" s="538">
        <f>IFERROR(S88*INDEX('Emissions factors'!$F$5:$CR$10,MATCH('Data Input - Option 5'!$D124,'Emissions factors'!$C$5:$C$10,0),MATCH('Data Input - Option 5'!S$7,'Emissions factors'!$F$4:$CR$4,0))/1000,0)</f>
        <v>0</v>
      </c>
      <c r="T124" s="538">
        <f>IFERROR(T88*INDEX('Emissions factors'!$F$5:$CR$10,MATCH('Data Input - Option 5'!$D124,'Emissions factors'!$C$5:$C$10,0),MATCH('Data Input - Option 5'!T$7,'Emissions factors'!$F$4:$CR$4,0))/1000,0)</f>
        <v>0</v>
      </c>
      <c r="U124" s="538">
        <f>IFERROR(U88*INDEX('Emissions factors'!$F$5:$CR$10,MATCH('Data Input - Option 5'!$D124,'Emissions factors'!$C$5:$C$10,0),MATCH('Data Input - Option 5'!U$7,'Emissions factors'!$F$4:$CR$4,0))/1000,0)</f>
        <v>0</v>
      </c>
      <c r="V124" s="538">
        <f>IFERROR(V88*INDEX('Emissions factors'!$F$5:$CR$10,MATCH('Data Input - Option 5'!$D124,'Emissions factors'!$C$5:$C$10,0),MATCH('Data Input - Option 5'!V$7,'Emissions factors'!$F$4:$CR$4,0))/1000,0)</f>
        <v>0</v>
      </c>
      <c r="W124" s="538">
        <f>IFERROR(W88*INDEX('Emissions factors'!$F$5:$CR$10,MATCH('Data Input - Option 5'!$D124,'Emissions factors'!$C$5:$C$10,0),MATCH('Data Input - Option 5'!W$7,'Emissions factors'!$F$4:$CR$4,0))/1000,0)</f>
        <v>0</v>
      </c>
      <c r="X124" s="538">
        <f>IFERROR(X88*INDEX('Emissions factors'!$F$5:$CR$10,MATCH('Data Input - Option 5'!$D124,'Emissions factors'!$C$5:$C$10,0),MATCH('Data Input - Option 5'!X$7,'Emissions factors'!$F$4:$CR$4,0))/1000,0)</f>
        <v>0</v>
      </c>
      <c r="Y124" s="538">
        <f>IFERROR(Y88*INDEX('Emissions factors'!$F$5:$CR$10,MATCH('Data Input - Option 5'!$D124,'Emissions factors'!$C$5:$C$10,0),MATCH('Data Input - Option 5'!Y$7,'Emissions factors'!$F$4:$CR$4,0))/1000,0)</f>
        <v>0</v>
      </c>
      <c r="Z124" s="538">
        <f>IFERROR(Z88*INDEX('Emissions factors'!$F$5:$CR$10,MATCH('Data Input - Option 5'!$D124,'Emissions factors'!$C$5:$C$10,0),MATCH('Data Input - Option 5'!Z$7,'Emissions factors'!$F$4:$CR$4,0))/1000,0)</f>
        <v>0</v>
      </c>
      <c r="AA124" s="538">
        <f>IFERROR(AA88*INDEX('Emissions factors'!$F$5:$CR$10,MATCH('Data Input - Option 5'!$D124,'Emissions factors'!$C$5:$C$10,0),MATCH('Data Input - Option 5'!AA$7,'Emissions factors'!$F$4:$CR$4,0))/1000,0)</f>
        <v>0</v>
      </c>
      <c r="AB124" s="538">
        <f>IFERROR(AB88*INDEX('Emissions factors'!$F$5:$CR$10,MATCH('Data Input - Option 5'!$D124,'Emissions factors'!$C$5:$C$10,0),MATCH('Data Input - Option 5'!AB$7,'Emissions factors'!$F$4:$CR$4,0))/1000,0)</f>
        <v>0</v>
      </c>
      <c r="AC124" s="538">
        <f>IFERROR(AC88*INDEX('Emissions factors'!$F$5:$CR$10,MATCH('Data Input - Option 5'!$D124,'Emissions factors'!$C$5:$C$10,0),MATCH('Data Input - Option 5'!AC$7,'Emissions factors'!$F$4:$CR$4,0))/1000,0)</f>
        <v>0</v>
      </c>
      <c r="AD124" s="538">
        <f>IFERROR(AD88*INDEX('Emissions factors'!$F$5:$CR$10,MATCH('Data Input - Option 5'!$D124,'Emissions factors'!$C$5:$C$10,0),MATCH('Data Input - Option 5'!AD$7,'Emissions factors'!$F$4:$CR$4,0))/1000,0)</f>
        <v>0</v>
      </c>
      <c r="AE124" s="538">
        <f>IFERROR(AE88*INDEX('Emissions factors'!$F$5:$CR$10,MATCH('Data Input - Option 5'!$D124,'Emissions factors'!$C$5:$C$10,0),MATCH('Data Input - Option 5'!AE$7,'Emissions factors'!$F$4:$CR$4,0))/1000,0)</f>
        <v>0</v>
      </c>
      <c r="AF124" s="538">
        <f>IFERROR(AF88*INDEX('Emissions factors'!$F$5:$CR$10,MATCH('Data Input - Option 5'!$D124,'Emissions factors'!$C$5:$C$10,0),MATCH('Data Input - Option 5'!AF$7,'Emissions factors'!$F$4:$CR$4,0))/1000,0)</f>
        <v>0</v>
      </c>
      <c r="AG124" s="538">
        <f>IFERROR(AG88*INDEX('Emissions factors'!$F$5:$CR$10,MATCH('Data Input - Option 5'!$D124,'Emissions factors'!$C$5:$C$10,0),MATCH('Data Input - Option 5'!AG$7,'Emissions factors'!$F$4:$CR$4,0))/1000,0)</f>
        <v>0</v>
      </c>
      <c r="AH124" s="538">
        <f>IFERROR(AH88*INDEX('Emissions factors'!$F$5:$CR$10,MATCH('Data Input - Option 5'!$D124,'Emissions factors'!$C$5:$C$10,0),MATCH('Data Input - Option 5'!AH$7,'Emissions factors'!$F$4:$CR$4,0))/1000,0)</f>
        <v>0</v>
      </c>
      <c r="AI124" s="538">
        <f>IFERROR(AI88*INDEX('Emissions factors'!$F$5:$CR$10,MATCH('Data Input - Option 5'!$D124,'Emissions factors'!$C$5:$C$10,0),MATCH('Data Input - Option 5'!AI$7,'Emissions factors'!$F$4:$CR$4,0))/1000,0)</f>
        <v>0</v>
      </c>
      <c r="AJ124" s="538">
        <f>IFERROR(AJ88*INDEX('Emissions factors'!$F$5:$CR$10,MATCH('Data Input - Option 5'!$D124,'Emissions factors'!$C$5:$C$10,0),MATCH('Data Input - Option 5'!AJ$7,'Emissions factors'!$F$4:$CR$4,0))/1000,0)</f>
        <v>0</v>
      </c>
      <c r="AK124" s="538">
        <f>IFERROR(AK88*INDEX('Emissions factors'!$F$5:$CR$10,MATCH('Data Input - Option 5'!$D124,'Emissions factors'!$C$5:$C$10,0),MATCH('Data Input - Option 5'!AK$7,'Emissions factors'!$F$4:$CR$4,0))/1000,0)</f>
        <v>0</v>
      </c>
      <c r="AL124" s="538">
        <f>IFERROR(AL88*INDEX('Emissions factors'!$F$5:$CR$10,MATCH('Data Input - Option 5'!$D124,'Emissions factors'!$C$5:$C$10,0),MATCH('Data Input - Option 5'!AL$7,'Emissions factors'!$F$4:$CR$4,0))/1000,0)</f>
        <v>0</v>
      </c>
      <c r="AM124" s="538">
        <f>IFERROR(AM88*INDEX('Emissions factors'!$F$5:$CR$10,MATCH('Data Input - Option 5'!$D124,'Emissions factors'!$C$5:$C$10,0),MATCH('Data Input - Option 5'!AM$7,'Emissions factors'!$F$4:$CR$4,0))/1000,0)</f>
        <v>0</v>
      </c>
      <c r="AN124" s="538">
        <f>IFERROR(AN88*INDEX('Emissions factors'!$F$5:$CR$10,MATCH('Data Input - Option 5'!$D124,'Emissions factors'!$C$5:$C$10,0),MATCH('Data Input - Option 5'!AN$7,'Emissions factors'!$F$4:$CR$4,0))/1000,0)</f>
        <v>0</v>
      </c>
      <c r="AO124" s="538">
        <f>IFERROR(AO88*INDEX('Emissions factors'!$F$5:$CR$10,MATCH('Data Input - Option 5'!$D124,'Emissions factors'!$C$5:$C$10,0),MATCH('Data Input - Option 5'!AO$7,'Emissions factors'!$F$4:$CR$4,0))/1000,0)</f>
        <v>0</v>
      </c>
      <c r="AP124" s="538">
        <f>IFERROR(AP88*INDEX('Emissions factors'!$F$5:$CR$10,MATCH('Data Input - Option 5'!$D124,'Emissions factors'!$C$5:$C$10,0),MATCH('Data Input - Option 5'!AP$7,'Emissions factors'!$F$4:$CR$4,0))/1000,0)</f>
        <v>0</v>
      </c>
      <c r="AQ124" s="538">
        <f>IFERROR(AQ88*INDEX('Emissions factors'!$F$5:$CR$10,MATCH('Data Input - Option 5'!$D124,'Emissions factors'!$C$5:$C$10,0),MATCH('Data Input - Option 5'!AQ$7,'Emissions factors'!$F$4:$CR$4,0))/1000,0)</f>
        <v>0</v>
      </c>
      <c r="AR124" s="538">
        <f>IFERROR(AR88*INDEX('Emissions factors'!$F$5:$CR$10,MATCH('Data Input - Option 5'!$D124,'Emissions factors'!$C$5:$C$10,0),MATCH('Data Input - Option 5'!AR$7,'Emissions factors'!$F$4:$CR$4,0))/1000,0)</f>
        <v>0</v>
      </c>
      <c r="AS124" s="538">
        <f>IFERROR(AS88*INDEX('Emissions factors'!$F$5:$CR$10,MATCH('Data Input - Option 5'!$D124,'Emissions factors'!$C$5:$C$10,0),MATCH('Data Input - Option 5'!AS$7,'Emissions factors'!$F$4:$CR$4,0))/1000,0)</f>
        <v>0</v>
      </c>
      <c r="AT124" s="538">
        <f>IFERROR(AT88*INDEX('Emissions factors'!$F$5:$CR$10,MATCH('Data Input - Option 5'!$D124,'Emissions factors'!$C$5:$C$10,0),MATCH('Data Input - Option 5'!AT$7,'Emissions factors'!$F$4:$CR$4,0))/1000,0)</f>
        <v>0</v>
      </c>
      <c r="AU124" s="538">
        <f>IFERROR(AU88*INDEX('Emissions factors'!$F$5:$CR$10,MATCH('Data Input - Option 5'!$D124,'Emissions factors'!$C$5:$C$10,0),MATCH('Data Input - Option 5'!AU$7,'Emissions factors'!$F$4:$CR$4,0))/1000,0)</f>
        <v>0</v>
      </c>
      <c r="AV124" s="538">
        <f>IFERROR(AV88*INDEX('Emissions factors'!$F$5:$CR$10,MATCH('Data Input - Option 5'!$D124,'Emissions factors'!$C$5:$C$10,0),MATCH('Data Input - Option 5'!AV$7,'Emissions factors'!$F$4:$CR$4,0))/1000,0)</f>
        <v>0</v>
      </c>
      <c r="AW124" s="538">
        <f>IFERROR(AW88*INDEX('Emissions factors'!$F$5:$CR$10,MATCH('Data Input - Option 5'!$D124,'Emissions factors'!$C$5:$C$10,0),MATCH('Data Input - Option 5'!AW$7,'Emissions factors'!$F$4:$CR$4,0))/1000,0)</f>
        <v>0</v>
      </c>
      <c r="AX124" s="538">
        <f>IFERROR(AX88*INDEX('Emissions factors'!$F$5:$CR$10,MATCH('Data Input - Option 5'!$D124,'Emissions factors'!$C$5:$C$10,0),MATCH('Data Input - Option 5'!AX$7,'Emissions factors'!$F$4:$CR$4,0))/1000,0)</f>
        <v>0</v>
      </c>
      <c r="AY124" s="538">
        <f>IFERROR(AY88*INDEX('Emissions factors'!$F$5:$CR$10,MATCH('Data Input - Option 5'!$D124,'Emissions factors'!$C$5:$C$10,0),MATCH('Data Input - Option 5'!AY$7,'Emissions factors'!$F$4:$CR$4,0))/1000,0)</f>
        <v>0</v>
      </c>
      <c r="AZ124" s="538">
        <f>IFERROR(AZ88*INDEX('Emissions factors'!$F$5:$CR$10,MATCH('Data Input - Option 5'!$D124,'Emissions factors'!$C$5:$C$10,0),MATCH('Data Input - Option 5'!AZ$7,'Emissions factors'!$F$4:$CR$4,0))/1000,0)</f>
        <v>0</v>
      </c>
      <c r="BA124" s="538">
        <f>IFERROR(BA88*INDEX('Emissions factors'!$F$5:$CR$10,MATCH('Data Input - Option 5'!$D124,'Emissions factors'!$C$5:$C$10,0),MATCH('Data Input - Option 5'!BA$7,'Emissions factors'!$F$4:$CR$4,0))/1000,0)</f>
        <v>0</v>
      </c>
      <c r="BB124" s="538">
        <f>IFERROR(BB88*INDEX('Emissions factors'!$F$5:$CR$10,MATCH('Data Input - Option 5'!$D124,'Emissions factors'!$C$5:$C$10,0),MATCH('Data Input - Option 5'!BB$7,'Emissions factors'!$F$4:$CR$4,0))/1000,0)</f>
        <v>0</v>
      </c>
      <c r="BC124" s="538">
        <f>IFERROR(BC88*INDEX('Emissions factors'!$F$5:$CR$10,MATCH('Data Input - Option 5'!$D124,'Emissions factors'!$C$5:$C$10,0),MATCH('Data Input - Option 5'!BC$7,'Emissions factors'!$F$4:$CR$4,0))/1000,0)</f>
        <v>0</v>
      </c>
      <c r="BD124" s="538">
        <f>IFERROR(BD88*INDEX('Emissions factors'!$F$5:$CR$10,MATCH('Data Input - Option 5'!$D124,'Emissions factors'!$C$5:$C$10,0),MATCH('Data Input - Option 5'!BD$7,'Emissions factors'!$F$4:$CR$4,0))/1000,0)</f>
        <v>0</v>
      </c>
      <c r="BE124" s="538">
        <f>IFERROR(BE88*INDEX('Emissions factors'!$F$5:$CR$10,MATCH('Data Input - Option 5'!$D124,'Emissions factors'!$C$5:$C$10,0),MATCH('Data Input - Option 5'!BE$7,'Emissions factors'!$F$4:$CR$4,0))/1000,0)</f>
        <v>0</v>
      </c>
      <c r="BF124" s="538">
        <f>IFERROR(BF88*INDEX('Emissions factors'!$F$5:$CR$10,MATCH('Data Input - Option 5'!$D124,'Emissions factors'!$C$5:$C$10,0),MATCH('Data Input - Option 5'!BF$7,'Emissions factors'!$F$4:$CR$4,0))/1000,0)</f>
        <v>0</v>
      </c>
      <c r="BG124" s="538">
        <f>IFERROR(BG88*INDEX('Emissions factors'!$F$5:$CR$10,MATCH('Data Input - Option 5'!$D124,'Emissions factors'!$C$5:$C$10,0),MATCH('Data Input - Option 5'!BG$7,'Emissions factors'!$F$4:$CR$4,0))/1000,0)</f>
        <v>0</v>
      </c>
      <c r="BH124" s="538">
        <f>IFERROR(BH88*INDEX('Emissions factors'!$F$5:$CR$10,MATCH('Data Input - Option 5'!$D124,'Emissions factors'!$C$5:$C$10,0),MATCH('Data Input - Option 5'!BH$7,'Emissions factors'!$F$4:$CR$4,0))/1000,0)</f>
        <v>0</v>
      </c>
      <c r="BI124" s="538">
        <f>IFERROR(BI88*INDEX('Emissions factors'!$F$5:$CR$10,MATCH('Data Input - Option 5'!$D124,'Emissions factors'!$C$5:$C$10,0),MATCH('Data Input - Option 5'!BI$7,'Emissions factors'!$F$4:$CR$4,0))/1000,0)</f>
        <v>0</v>
      </c>
      <c r="BJ124" s="538">
        <f>IFERROR(BJ88*INDEX('Emissions factors'!$F$5:$CR$10,MATCH('Data Input - Option 5'!$D124,'Emissions factors'!$C$5:$C$10,0),MATCH('Data Input - Option 5'!BJ$7,'Emissions factors'!$F$4:$CR$4,0))/1000,0)</f>
        <v>0</v>
      </c>
      <c r="BK124" s="538">
        <f>IFERROR(BK88*INDEX('Emissions factors'!$F$5:$CR$10,MATCH('Data Input - Option 5'!$D124,'Emissions factors'!$C$5:$C$10,0),MATCH('Data Input - Option 5'!BK$7,'Emissions factors'!$F$4:$CR$4,0))/1000,0)</f>
        <v>0</v>
      </c>
      <c r="BL124" s="538">
        <f>IFERROR(BL88*INDEX('Emissions factors'!$F$5:$CR$10,MATCH('Data Input - Option 5'!$D124,'Emissions factors'!$C$5:$C$10,0),MATCH('Data Input - Option 5'!BL$7,'Emissions factors'!$F$4:$CR$4,0))/1000,0)</f>
        <v>0</v>
      </c>
      <c r="BM124" s="538">
        <f>IFERROR(BM88*INDEX('Emissions factors'!$F$5:$CR$10,MATCH('Data Input - Option 5'!$D124,'Emissions factors'!$C$5:$C$10,0),MATCH('Data Input - Option 5'!BM$7,'Emissions factors'!$F$4:$CR$4,0))/1000,0)</f>
        <v>0</v>
      </c>
      <c r="BN124" s="538">
        <f>IFERROR(BN88*INDEX('Emissions factors'!$F$5:$CR$10,MATCH('Data Input - Option 5'!$D124,'Emissions factors'!$C$5:$C$10,0),MATCH('Data Input - Option 5'!BN$7,'Emissions factors'!$F$4:$CR$4,0))/1000,0)</f>
        <v>0</v>
      </c>
      <c r="BO124" s="538">
        <f>IFERROR(BO88*INDEX('Emissions factors'!$F$5:$CR$10,MATCH('Data Input - Option 5'!$D124,'Emissions factors'!$C$5:$C$10,0),MATCH('Data Input - Option 5'!BO$7,'Emissions factors'!$F$4:$CR$4,0))/1000,0)</f>
        <v>0</v>
      </c>
      <c r="BP124" s="538">
        <f>IFERROR(BP88*INDEX('Emissions factors'!$F$5:$CR$10,MATCH('Data Input - Option 5'!$D124,'Emissions factors'!$C$5:$C$10,0),MATCH('Data Input - Option 5'!BP$7,'Emissions factors'!$F$4:$CR$4,0))/1000,0)</f>
        <v>0</v>
      </c>
      <c r="BQ124" s="538">
        <f>IFERROR(BQ88*INDEX('Emissions factors'!$F$5:$CR$10,MATCH('Data Input - Option 5'!$D124,'Emissions factors'!$C$5:$C$10,0),MATCH('Data Input - Option 5'!BQ$7,'Emissions factors'!$F$4:$CR$4,0))/1000,0)</f>
        <v>0</v>
      </c>
      <c r="BR124" s="538">
        <f>IFERROR(BR88*INDEX('Emissions factors'!$F$5:$CR$10,MATCH('Data Input - Option 5'!$D124,'Emissions factors'!$C$5:$C$10,0),MATCH('Data Input - Option 5'!BR$7,'Emissions factors'!$F$4:$CR$4,0))/1000,0)</f>
        <v>0</v>
      </c>
      <c r="BS124" s="538">
        <f>IFERROR(BS88*INDEX('Emissions factors'!$F$5:$CR$10,MATCH('Data Input - Option 5'!$D124,'Emissions factors'!$C$5:$C$10,0),MATCH('Data Input - Option 5'!BS$7,'Emissions factors'!$F$4:$CR$4,0))/1000,0)</f>
        <v>0</v>
      </c>
      <c r="BT124" s="538">
        <f>IFERROR(BT88*INDEX('Emissions factors'!$F$5:$CR$10,MATCH('Data Input - Option 5'!$D124,'Emissions factors'!$C$5:$C$10,0),MATCH('Data Input - Option 5'!BT$7,'Emissions factors'!$F$4:$CR$4,0))/1000,0)</f>
        <v>0</v>
      </c>
      <c r="BU124" s="538">
        <f>IFERROR(BU88*INDEX('Emissions factors'!$F$5:$CR$10,MATCH('Data Input - Option 5'!$D124,'Emissions factors'!$C$5:$C$10,0),MATCH('Data Input - Option 5'!BU$7,'Emissions factors'!$F$4:$CR$4,0))/1000,0)</f>
        <v>0</v>
      </c>
      <c r="BV124" s="538">
        <f>IFERROR(BV88*INDEX('Emissions factors'!$F$5:$CR$10,MATCH('Data Input - Option 5'!$D124,'Emissions factors'!$C$5:$C$10,0),MATCH('Data Input - Option 5'!BV$7,'Emissions factors'!$F$4:$CR$4,0))/1000,0)</f>
        <v>0</v>
      </c>
      <c r="BW124" s="538">
        <f>IFERROR(BW88*INDEX('Emissions factors'!$F$5:$CR$10,MATCH('Data Input - Option 5'!$D124,'Emissions factors'!$C$5:$C$10,0),MATCH('Data Input - Option 5'!BW$7,'Emissions factors'!$F$4:$CR$4,0))/1000,0)</f>
        <v>0</v>
      </c>
      <c r="BX124" s="538">
        <f>IFERROR(BX88*INDEX('Emissions factors'!$F$5:$CR$10,MATCH('Data Input - Option 5'!$D124,'Emissions factors'!$C$5:$C$10,0),MATCH('Data Input - Option 5'!BX$7,'Emissions factors'!$F$4:$CR$4,0))/1000,0)</f>
        <v>0</v>
      </c>
      <c r="BY124" s="538">
        <f>IFERROR(BY88*INDEX('Emissions factors'!$F$5:$CR$10,MATCH('Data Input - Option 5'!$D124,'Emissions factors'!$C$5:$C$10,0),MATCH('Data Input - Option 5'!BY$7,'Emissions factors'!$F$4:$CR$4,0))/1000,0)</f>
        <v>0</v>
      </c>
      <c r="BZ124" s="538">
        <f>IFERROR(BZ88*INDEX('Emissions factors'!$F$5:$CR$10,MATCH('Data Input - Option 5'!$D124,'Emissions factors'!$C$5:$C$10,0),MATCH('Data Input - Option 5'!BZ$7,'Emissions factors'!$F$4:$CR$4,0))/1000,0)</f>
        <v>0</v>
      </c>
      <c r="CA124" s="538">
        <f>IFERROR(CA88*INDEX('Emissions factors'!$F$5:$CR$10,MATCH('Data Input - Option 5'!$D124,'Emissions factors'!$C$5:$C$10,0),MATCH('Data Input - Option 5'!CA$7,'Emissions factors'!$F$4:$CR$4,0))/1000,0)</f>
        <v>0</v>
      </c>
      <c r="CB124" s="538">
        <f>IFERROR(CB88*INDEX('Emissions factors'!$F$5:$CR$10,MATCH('Data Input - Option 5'!$D124,'Emissions factors'!$C$5:$C$10,0),MATCH('Data Input - Option 5'!CB$7,'Emissions factors'!$F$4:$CR$4,0))/1000,0)</f>
        <v>0</v>
      </c>
      <c r="CC124" s="538">
        <f>IFERROR(CC88*INDEX('Emissions factors'!$F$5:$CR$10,MATCH('Data Input - Option 5'!$D124,'Emissions factors'!$C$5:$C$10,0),MATCH('Data Input - Option 5'!CC$7,'Emissions factors'!$F$4:$CR$4,0))/1000,0)</f>
        <v>0</v>
      </c>
      <c r="CD124" s="538">
        <f>IFERROR(CD88*INDEX('Emissions factors'!$F$5:$CR$10,MATCH('Data Input - Option 5'!$D124,'Emissions factors'!$C$5:$C$10,0),MATCH('Data Input - Option 5'!CD$7,'Emissions factors'!$F$4:$CR$4,0))/1000,0)</f>
        <v>0</v>
      </c>
      <c r="CE124" s="538">
        <f>IFERROR(CE88*INDEX('Emissions factors'!$F$5:$CR$10,MATCH('Data Input - Option 5'!$D124,'Emissions factors'!$C$5:$C$10,0),MATCH('Data Input - Option 5'!CE$7,'Emissions factors'!$F$4:$CR$4,0))/1000,0)</f>
        <v>0</v>
      </c>
      <c r="CF124" s="538">
        <f>IFERROR(CF88*INDEX('Emissions factors'!$F$5:$CR$10,MATCH('Data Input - Option 5'!$D124,'Emissions factors'!$C$5:$C$10,0),MATCH('Data Input - Option 5'!CF$7,'Emissions factors'!$F$4:$CR$4,0))/1000,0)</f>
        <v>0</v>
      </c>
      <c r="CG124" s="538">
        <f>IFERROR(CG88*INDEX('Emissions factors'!$F$5:$CR$10,MATCH('Data Input - Option 5'!$D124,'Emissions factors'!$C$5:$C$10,0),MATCH('Data Input - Option 5'!CG$7,'Emissions factors'!$F$4:$CR$4,0))/1000,0)</f>
        <v>0</v>
      </c>
      <c r="CH124" s="538">
        <f>IFERROR(CH88*INDEX('Emissions factors'!$F$5:$CR$10,MATCH('Data Input - Option 5'!$D124,'Emissions factors'!$C$5:$C$10,0),MATCH('Data Input - Option 5'!CH$7,'Emissions factors'!$F$4:$CR$4,0))/1000,0)</f>
        <v>0</v>
      </c>
      <c r="CI124" s="538">
        <f>IFERROR(CI88*INDEX('Emissions factors'!$F$5:$CR$10,MATCH('Data Input - Option 5'!$D124,'Emissions factors'!$C$5:$C$10,0),MATCH('Data Input - Option 5'!CI$7,'Emissions factors'!$F$4:$CR$4,0))/1000,0)</f>
        <v>0</v>
      </c>
      <c r="CJ124" s="538">
        <f>IFERROR(CJ88*INDEX('Emissions factors'!$F$5:$CR$10,MATCH('Data Input - Option 5'!$D124,'Emissions factors'!$C$5:$C$10,0),MATCH('Data Input - Option 5'!CJ$7,'Emissions factors'!$F$4:$CR$4,0))/1000,0)</f>
        <v>0</v>
      </c>
      <c r="CK124" s="538">
        <f>IFERROR(CK88*INDEX('Emissions factors'!$F$5:$CR$10,MATCH('Data Input - Option 5'!$D124,'Emissions factors'!$C$5:$C$10,0),MATCH('Data Input - Option 5'!CK$7,'Emissions factors'!$F$4:$CR$4,0))/1000,0)</f>
        <v>0</v>
      </c>
      <c r="CL124" s="538">
        <f>IFERROR(CL88*INDEX('Emissions factors'!$F$5:$CR$10,MATCH('Data Input - Option 5'!$D124,'Emissions factors'!$C$5:$C$10,0),MATCH('Data Input - Option 5'!CL$7,'Emissions factors'!$F$4:$CR$4,0))/1000,0)</f>
        <v>0</v>
      </c>
      <c r="CM124" s="538">
        <f>IFERROR(CM88*INDEX('Emissions factors'!$F$5:$CR$10,MATCH('Data Input - Option 5'!$D124,'Emissions factors'!$C$5:$C$10,0),MATCH('Data Input - Option 5'!CM$7,'Emissions factors'!$F$4:$CR$4,0))/1000,0)</f>
        <v>0</v>
      </c>
      <c r="CN124" s="538">
        <f>IFERROR(CN88*INDEX('Emissions factors'!$F$5:$CR$10,MATCH('Data Input - Option 5'!$D124,'Emissions factors'!$C$5:$C$10,0),MATCH('Data Input - Option 5'!CN$7,'Emissions factors'!$F$4:$CR$4,0))/1000,0)</f>
        <v>0</v>
      </c>
      <c r="CO124" s="538">
        <f>IFERROR(CO88*INDEX('Emissions factors'!$F$5:$CR$10,MATCH('Data Input - Option 5'!$D124,'Emissions factors'!$C$5:$C$10,0),MATCH('Data Input - Option 5'!CO$7,'Emissions factors'!$F$4:$CR$4,0))/1000,0)</f>
        <v>0</v>
      </c>
      <c r="CP124" s="538">
        <f>IFERROR(CP88*INDEX('Emissions factors'!$F$5:$CR$10,MATCH('Data Input - Option 5'!$D124,'Emissions factors'!$C$5:$C$10,0),MATCH('Data Input - Option 5'!CP$7,'Emissions factors'!$F$4:$CR$4,0))/1000,0)</f>
        <v>0</v>
      </c>
      <c r="CQ124" s="538">
        <f>IFERROR(CQ88*INDEX('Emissions factors'!$F$5:$CR$10,MATCH('Data Input - Option 5'!$D124,'Emissions factors'!$C$5:$C$10,0),MATCH('Data Input - Option 5'!CQ$7,'Emissions factors'!$F$4:$CR$4,0))/1000,0)</f>
        <v>0</v>
      </c>
      <c r="CR124" s="538">
        <f>IFERROR(CR88*INDEX('Emissions factors'!$F$5:$CR$10,MATCH('Data Input - Option 5'!$D124,'Emissions factors'!$C$5:$C$10,0),MATCH('Data Input - Option 5'!CR$7,'Emissions factors'!$F$4:$CR$4,0))/1000,0)</f>
        <v>0</v>
      </c>
      <c r="CS124" s="538">
        <f>IFERROR(CS88*INDEX('Emissions factors'!$F$5:$CR$10,MATCH('Data Input - Option 5'!$D124,'Emissions factors'!$C$5:$C$10,0),MATCH('Data Input - Option 5'!CS$7,'Emissions factors'!$F$4:$CR$4,0))/1000,0)</f>
        <v>0</v>
      </c>
      <c r="CT124" s="538">
        <f>IFERROR(CT88*INDEX('Emissions factors'!$F$5:$CR$10,MATCH('Data Input - Option 5'!$D124,'Emissions factors'!$C$5:$C$10,0),MATCH('Data Input - Option 5'!CT$7,'Emissions factors'!$F$4:$CR$4,0))/1000,0)</f>
        <v>0</v>
      </c>
      <c r="CU124" s="538">
        <f>IFERROR(CU88*INDEX('Emissions factors'!$F$5:$CR$10,MATCH('Data Input - Option 5'!$D124,'Emissions factors'!$C$5:$C$10,0),MATCH('Data Input - Option 5'!CU$7,'Emissions factors'!$F$4:$CR$4,0))/1000,0)</f>
        <v>0</v>
      </c>
      <c r="CV124" s="538">
        <f>IFERROR(CV88*INDEX('Emissions factors'!$F$5:$CR$10,MATCH('Data Input - Option 5'!$D124,'Emissions factors'!$C$5:$C$10,0),MATCH('Data Input - Option 5'!CV$7,'Emissions factors'!$F$4:$CR$4,0))/1000,0)</f>
        <v>0</v>
      </c>
      <c r="CW124" s="538">
        <f>IFERROR(CW88*INDEX('Emissions factors'!$F$5:$CR$10,MATCH('Data Input - Option 5'!$D124,'Emissions factors'!$C$5:$C$10,0),MATCH('Data Input - Option 5'!CW$7,'Emissions factors'!$F$4:$CR$4,0))/1000,0)</f>
        <v>0</v>
      </c>
      <c r="CX124" s="538">
        <f>IFERROR(CX88*INDEX('Emissions factors'!$F$5:$CR$10,MATCH('Data Input - Option 5'!$D124,'Emissions factors'!$C$5:$C$10,0),MATCH('Data Input - Option 5'!CX$7,'Emissions factors'!$F$4:$CR$4,0))/1000,0)</f>
        <v>0</v>
      </c>
      <c r="CY124" s="538">
        <f>IFERROR(CY88*INDEX('Emissions factors'!$F$5:$CR$10,MATCH('Data Input - Option 5'!$D124,'Emissions factors'!$C$5:$C$10,0),MATCH('Data Input - Option 5'!CY$7,'Emissions factors'!$F$4:$CR$4,0))/1000,0)</f>
        <v>0</v>
      </c>
      <c r="CZ124" s="538">
        <f>IFERROR(CZ88*INDEX('Emissions factors'!$F$5:$CR$10,MATCH('Data Input - Option 5'!$D124,'Emissions factors'!$C$5:$C$10,0),MATCH('Data Input - Option 5'!CZ$7,'Emissions factors'!$F$4:$CR$4,0))/1000,0)</f>
        <v>0</v>
      </c>
      <c r="DA124" s="538">
        <f>IFERROR(DA88*INDEX('Emissions factors'!$F$5:$CR$10,MATCH('Data Input - Option 5'!$D124,'Emissions factors'!$C$5:$C$10,0),MATCH('Data Input - Option 5'!DA$7,'Emissions factors'!$F$4:$CR$4,0))/1000,0)</f>
        <v>0</v>
      </c>
      <c r="DB124" s="538">
        <f>IFERROR(DB88*INDEX('Emissions factors'!$F$5:$CR$10,MATCH('Data Input - Option 5'!$D124,'Emissions factors'!$C$5:$C$10,0),MATCH('Data Input - Option 5'!DB$7,'Emissions factors'!$F$4:$CR$4,0))/1000,0)</f>
        <v>0</v>
      </c>
      <c r="DC124" s="538">
        <f>IFERROR(DC88*INDEX('Emissions factors'!$F$5:$CR$10,MATCH('Data Input - Option 5'!$D124,'Emissions factors'!$C$5:$C$10,0),MATCH('Data Input - Option 5'!DC$7,'Emissions factors'!$F$4:$CR$4,0))/1000,0)</f>
        <v>0</v>
      </c>
      <c r="DD124" s="916"/>
      <c r="DE124" s="917"/>
    </row>
    <row r="125" spans="2:109" x14ac:dyDescent="0.25">
      <c r="B125" s="217"/>
      <c r="C125" s="263"/>
      <c r="D125" s="226" t="str">
        <f t="shared" si="9"/>
        <v>Road - Diesel</v>
      </c>
      <c r="E125" s="219" t="s">
        <v>121</v>
      </c>
      <c r="F125" s="276" t="s">
        <v>571</v>
      </c>
      <c r="G125" s="276"/>
      <c r="H125" s="538">
        <f>IFERROR(H89*INDEX('Emissions factors'!$F$5:$CR$10,MATCH('Data Input - Option 5'!$D125,'Emissions factors'!$C$5:$C$10,0),MATCH('Data Input - Option 5'!H$7,'Emissions factors'!$F$4:$CR$4,0))/1000,0)</f>
        <v>0</v>
      </c>
      <c r="I125" s="538">
        <f>IFERROR(I89*INDEX('Emissions factors'!$F$5:$CR$10,MATCH('Data Input - Option 5'!$D125,'Emissions factors'!$C$5:$C$10,0),MATCH('Data Input - Option 5'!I$7,'Emissions factors'!$F$4:$CR$4,0))/1000,0)</f>
        <v>0</v>
      </c>
      <c r="J125" s="538">
        <f>IFERROR(J89*INDEX('Emissions factors'!$F$5:$CR$10,MATCH('Data Input - Option 5'!$D125,'Emissions factors'!$C$5:$C$10,0),MATCH('Data Input - Option 5'!J$7,'Emissions factors'!$F$4:$CR$4,0))/1000,0)</f>
        <v>0</v>
      </c>
      <c r="K125" s="538">
        <f>IFERROR(K89*INDEX('Emissions factors'!$F$5:$CR$10,MATCH('Data Input - Option 5'!$D125,'Emissions factors'!$C$5:$C$10,0),MATCH('Data Input - Option 5'!K$7,'Emissions factors'!$F$4:$CR$4,0))/1000,0)</f>
        <v>0</v>
      </c>
      <c r="L125" s="538">
        <f>IFERROR(L89*INDEX('Emissions factors'!$F$5:$CR$10,MATCH('Data Input - Option 5'!$D125,'Emissions factors'!$C$5:$C$10,0),MATCH('Data Input - Option 5'!L$7,'Emissions factors'!$F$4:$CR$4,0))/1000,0)</f>
        <v>0</v>
      </c>
      <c r="M125" s="538">
        <f>IFERROR(M89*INDEX('Emissions factors'!$F$5:$CR$10,MATCH('Data Input - Option 5'!$D125,'Emissions factors'!$C$5:$C$10,0),MATCH('Data Input - Option 5'!M$7,'Emissions factors'!$F$4:$CR$4,0))/1000,0)</f>
        <v>0</v>
      </c>
      <c r="N125" s="538">
        <f>IFERROR(N89*INDEX('Emissions factors'!$F$5:$CR$10,MATCH('Data Input - Option 5'!$D125,'Emissions factors'!$C$5:$C$10,0),MATCH('Data Input - Option 5'!N$7,'Emissions factors'!$F$4:$CR$4,0))/1000,0)</f>
        <v>0</v>
      </c>
      <c r="O125" s="538">
        <f>IFERROR(O89*INDEX('Emissions factors'!$F$5:$CR$10,MATCH('Data Input - Option 5'!$D125,'Emissions factors'!$C$5:$C$10,0),MATCH('Data Input - Option 5'!O$7,'Emissions factors'!$F$4:$CR$4,0))/1000,0)</f>
        <v>0</v>
      </c>
      <c r="P125" s="538">
        <f>IFERROR(P89*INDEX('Emissions factors'!$F$5:$CR$10,MATCH('Data Input - Option 5'!$D125,'Emissions factors'!$C$5:$C$10,0),MATCH('Data Input - Option 5'!P$7,'Emissions factors'!$F$4:$CR$4,0))/1000,0)</f>
        <v>0</v>
      </c>
      <c r="Q125" s="538">
        <f>IFERROR(Q89*INDEX('Emissions factors'!$F$5:$CR$10,MATCH('Data Input - Option 5'!$D125,'Emissions factors'!$C$5:$C$10,0),MATCH('Data Input - Option 5'!Q$7,'Emissions factors'!$F$4:$CR$4,0))/1000,0)</f>
        <v>0</v>
      </c>
      <c r="R125" s="538">
        <f>IFERROR(R89*INDEX('Emissions factors'!$F$5:$CR$10,MATCH('Data Input - Option 5'!$D125,'Emissions factors'!$C$5:$C$10,0),MATCH('Data Input - Option 5'!R$7,'Emissions factors'!$F$4:$CR$4,0))/1000,0)</f>
        <v>0</v>
      </c>
      <c r="S125" s="538">
        <f>IFERROR(S89*INDEX('Emissions factors'!$F$5:$CR$10,MATCH('Data Input - Option 5'!$D125,'Emissions factors'!$C$5:$C$10,0),MATCH('Data Input - Option 5'!S$7,'Emissions factors'!$F$4:$CR$4,0))/1000,0)</f>
        <v>0</v>
      </c>
      <c r="T125" s="538">
        <f>IFERROR(T89*INDEX('Emissions factors'!$F$5:$CR$10,MATCH('Data Input - Option 5'!$D125,'Emissions factors'!$C$5:$C$10,0),MATCH('Data Input - Option 5'!T$7,'Emissions factors'!$F$4:$CR$4,0))/1000,0)</f>
        <v>0</v>
      </c>
      <c r="U125" s="538">
        <f>IFERROR(U89*INDEX('Emissions factors'!$F$5:$CR$10,MATCH('Data Input - Option 5'!$D125,'Emissions factors'!$C$5:$C$10,0),MATCH('Data Input - Option 5'!U$7,'Emissions factors'!$F$4:$CR$4,0))/1000,0)</f>
        <v>0</v>
      </c>
      <c r="V125" s="538">
        <f>IFERROR(V89*INDEX('Emissions factors'!$F$5:$CR$10,MATCH('Data Input - Option 5'!$D125,'Emissions factors'!$C$5:$C$10,0),MATCH('Data Input - Option 5'!V$7,'Emissions factors'!$F$4:$CR$4,0))/1000,0)</f>
        <v>0</v>
      </c>
      <c r="W125" s="538">
        <f>IFERROR(W89*INDEX('Emissions factors'!$F$5:$CR$10,MATCH('Data Input - Option 5'!$D125,'Emissions factors'!$C$5:$C$10,0),MATCH('Data Input - Option 5'!W$7,'Emissions factors'!$F$4:$CR$4,0))/1000,0)</f>
        <v>0</v>
      </c>
      <c r="X125" s="538">
        <f>IFERROR(X89*INDEX('Emissions factors'!$F$5:$CR$10,MATCH('Data Input - Option 5'!$D125,'Emissions factors'!$C$5:$C$10,0),MATCH('Data Input - Option 5'!X$7,'Emissions factors'!$F$4:$CR$4,0))/1000,0)</f>
        <v>0</v>
      </c>
      <c r="Y125" s="538">
        <f>IFERROR(Y89*INDEX('Emissions factors'!$F$5:$CR$10,MATCH('Data Input - Option 5'!$D125,'Emissions factors'!$C$5:$C$10,0),MATCH('Data Input - Option 5'!Y$7,'Emissions factors'!$F$4:$CR$4,0))/1000,0)</f>
        <v>0</v>
      </c>
      <c r="Z125" s="538">
        <f>IFERROR(Z89*INDEX('Emissions factors'!$F$5:$CR$10,MATCH('Data Input - Option 5'!$D125,'Emissions factors'!$C$5:$C$10,0),MATCH('Data Input - Option 5'!Z$7,'Emissions factors'!$F$4:$CR$4,0))/1000,0)</f>
        <v>0</v>
      </c>
      <c r="AA125" s="538">
        <f>IFERROR(AA89*INDEX('Emissions factors'!$F$5:$CR$10,MATCH('Data Input - Option 5'!$D125,'Emissions factors'!$C$5:$C$10,0),MATCH('Data Input - Option 5'!AA$7,'Emissions factors'!$F$4:$CR$4,0))/1000,0)</f>
        <v>0</v>
      </c>
      <c r="AB125" s="538">
        <f>IFERROR(AB89*INDEX('Emissions factors'!$F$5:$CR$10,MATCH('Data Input - Option 5'!$D125,'Emissions factors'!$C$5:$C$10,0),MATCH('Data Input - Option 5'!AB$7,'Emissions factors'!$F$4:$CR$4,0))/1000,0)</f>
        <v>0</v>
      </c>
      <c r="AC125" s="538">
        <f>IFERROR(AC89*INDEX('Emissions factors'!$F$5:$CR$10,MATCH('Data Input - Option 5'!$D125,'Emissions factors'!$C$5:$C$10,0),MATCH('Data Input - Option 5'!AC$7,'Emissions factors'!$F$4:$CR$4,0))/1000,0)</f>
        <v>0</v>
      </c>
      <c r="AD125" s="538">
        <f>IFERROR(AD89*INDEX('Emissions factors'!$F$5:$CR$10,MATCH('Data Input - Option 5'!$D125,'Emissions factors'!$C$5:$C$10,0),MATCH('Data Input - Option 5'!AD$7,'Emissions factors'!$F$4:$CR$4,0))/1000,0)</f>
        <v>0</v>
      </c>
      <c r="AE125" s="538">
        <f>IFERROR(AE89*INDEX('Emissions factors'!$F$5:$CR$10,MATCH('Data Input - Option 5'!$D125,'Emissions factors'!$C$5:$C$10,0),MATCH('Data Input - Option 5'!AE$7,'Emissions factors'!$F$4:$CR$4,0))/1000,0)</f>
        <v>0</v>
      </c>
      <c r="AF125" s="538">
        <f>IFERROR(AF89*INDEX('Emissions factors'!$F$5:$CR$10,MATCH('Data Input - Option 5'!$D125,'Emissions factors'!$C$5:$C$10,0),MATCH('Data Input - Option 5'!AF$7,'Emissions factors'!$F$4:$CR$4,0))/1000,0)</f>
        <v>0</v>
      </c>
      <c r="AG125" s="538">
        <f>IFERROR(AG89*INDEX('Emissions factors'!$F$5:$CR$10,MATCH('Data Input - Option 5'!$D125,'Emissions factors'!$C$5:$C$10,0),MATCH('Data Input - Option 5'!AG$7,'Emissions factors'!$F$4:$CR$4,0))/1000,0)</f>
        <v>0</v>
      </c>
      <c r="AH125" s="538">
        <f>IFERROR(AH89*INDEX('Emissions factors'!$F$5:$CR$10,MATCH('Data Input - Option 5'!$D125,'Emissions factors'!$C$5:$C$10,0),MATCH('Data Input - Option 5'!AH$7,'Emissions factors'!$F$4:$CR$4,0))/1000,0)</f>
        <v>0</v>
      </c>
      <c r="AI125" s="538">
        <f>IFERROR(AI89*INDEX('Emissions factors'!$F$5:$CR$10,MATCH('Data Input - Option 5'!$D125,'Emissions factors'!$C$5:$C$10,0),MATCH('Data Input - Option 5'!AI$7,'Emissions factors'!$F$4:$CR$4,0))/1000,0)</f>
        <v>0</v>
      </c>
      <c r="AJ125" s="538">
        <f>IFERROR(AJ89*INDEX('Emissions factors'!$F$5:$CR$10,MATCH('Data Input - Option 5'!$D125,'Emissions factors'!$C$5:$C$10,0),MATCH('Data Input - Option 5'!AJ$7,'Emissions factors'!$F$4:$CR$4,0))/1000,0)</f>
        <v>0</v>
      </c>
      <c r="AK125" s="538">
        <f>IFERROR(AK89*INDEX('Emissions factors'!$F$5:$CR$10,MATCH('Data Input - Option 5'!$D125,'Emissions factors'!$C$5:$C$10,0),MATCH('Data Input - Option 5'!AK$7,'Emissions factors'!$F$4:$CR$4,0))/1000,0)</f>
        <v>0</v>
      </c>
      <c r="AL125" s="538">
        <f>IFERROR(AL89*INDEX('Emissions factors'!$F$5:$CR$10,MATCH('Data Input - Option 5'!$D125,'Emissions factors'!$C$5:$C$10,0),MATCH('Data Input - Option 5'!AL$7,'Emissions factors'!$F$4:$CR$4,0))/1000,0)</f>
        <v>0</v>
      </c>
      <c r="AM125" s="538">
        <f>IFERROR(AM89*INDEX('Emissions factors'!$F$5:$CR$10,MATCH('Data Input - Option 5'!$D125,'Emissions factors'!$C$5:$C$10,0),MATCH('Data Input - Option 5'!AM$7,'Emissions factors'!$F$4:$CR$4,0))/1000,0)</f>
        <v>0</v>
      </c>
      <c r="AN125" s="538">
        <f>IFERROR(AN89*INDEX('Emissions factors'!$F$5:$CR$10,MATCH('Data Input - Option 5'!$D125,'Emissions factors'!$C$5:$C$10,0),MATCH('Data Input - Option 5'!AN$7,'Emissions factors'!$F$4:$CR$4,0))/1000,0)</f>
        <v>0</v>
      </c>
      <c r="AO125" s="538">
        <f>IFERROR(AO89*INDEX('Emissions factors'!$F$5:$CR$10,MATCH('Data Input - Option 5'!$D125,'Emissions factors'!$C$5:$C$10,0),MATCH('Data Input - Option 5'!AO$7,'Emissions factors'!$F$4:$CR$4,0))/1000,0)</f>
        <v>0</v>
      </c>
      <c r="AP125" s="538">
        <f>IFERROR(AP89*INDEX('Emissions factors'!$F$5:$CR$10,MATCH('Data Input - Option 5'!$D125,'Emissions factors'!$C$5:$C$10,0),MATCH('Data Input - Option 5'!AP$7,'Emissions factors'!$F$4:$CR$4,0))/1000,0)</f>
        <v>0</v>
      </c>
      <c r="AQ125" s="538">
        <f>IFERROR(AQ89*INDEX('Emissions factors'!$F$5:$CR$10,MATCH('Data Input - Option 5'!$D125,'Emissions factors'!$C$5:$C$10,0),MATCH('Data Input - Option 5'!AQ$7,'Emissions factors'!$F$4:$CR$4,0))/1000,0)</f>
        <v>0</v>
      </c>
      <c r="AR125" s="538">
        <f>IFERROR(AR89*INDEX('Emissions factors'!$F$5:$CR$10,MATCH('Data Input - Option 5'!$D125,'Emissions factors'!$C$5:$C$10,0),MATCH('Data Input - Option 5'!AR$7,'Emissions factors'!$F$4:$CR$4,0))/1000,0)</f>
        <v>0</v>
      </c>
      <c r="AS125" s="538">
        <f>IFERROR(AS89*INDEX('Emissions factors'!$F$5:$CR$10,MATCH('Data Input - Option 5'!$D125,'Emissions factors'!$C$5:$C$10,0),MATCH('Data Input - Option 5'!AS$7,'Emissions factors'!$F$4:$CR$4,0))/1000,0)</f>
        <v>0</v>
      </c>
      <c r="AT125" s="538">
        <f>IFERROR(AT89*INDEX('Emissions factors'!$F$5:$CR$10,MATCH('Data Input - Option 5'!$D125,'Emissions factors'!$C$5:$C$10,0),MATCH('Data Input - Option 5'!AT$7,'Emissions factors'!$F$4:$CR$4,0))/1000,0)</f>
        <v>0</v>
      </c>
      <c r="AU125" s="538">
        <f>IFERROR(AU89*INDEX('Emissions factors'!$F$5:$CR$10,MATCH('Data Input - Option 5'!$D125,'Emissions factors'!$C$5:$C$10,0),MATCH('Data Input - Option 5'!AU$7,'Emissions factors'!$F$4:$CR$4,0))/1000,0)</f>
        <v>0</v>
      </c>
      <c r="AV125" s="538">
        <f>IFERROR(AV89*INDEX('Emissions factors'!$F$5:$CR$10,MATCH('Data Input - Option 5'!$D125,'Emissions factors'!$C$5:$C$10,0),MATCH('Data Input - Option 5'!AV$7,'Emissions factors'!$F$4:$CR$4,0))/1000,0)</f>
        <v>0</v>
      </c>
      <c r="AW125" s="538">
        <f>IFERROR(AW89*INDEX('Emissions factors'!$F$5:$CR$10,MATCH('Data Input - Option 5'!$D125,'Emissions factors'!$C$5:$C$10,0),MATCH('Data Input - Option 5'!AW$7,'Emissions factors'!$F$4:$CR$4,0))/1000,0)</f>
        <v>0</v>
      </c>
      <c r="AX125" s="538">
        <f>IFERROR(AX89*INDEX('Emissions factors'!$F$5:$CR$10,MATCH('Data Input - Option 5'!$D125,'Emissions factors'!$C$5:$C$10,0),MATCH('Data Input - Option 5'!AX$7,'Emissions factors'!$F$4:$CR$4,0))/1000,0)</f>
        <v>0</v>
      </c>
      <c r="AY125" s="538">
        <f>IFERROR(AY89*INDEX('Emissions factors'!$F$5:$CR$10,MATCH('Data Input - Option 5'!$D125,'Emissions factors'!$C$5:$C$10,0),MATCH('Data Input - Option 5'!AY$7,'Emissions factors'!$F$4:$CR$4,0))/1000,0)</f>
        <v>0</v>
      </c>
      <c r="AZ125" s="538">
        <f>IFERROR(AZ89*INDEX('Emissions factors'!$F$5:$CR$10,MATCH('Data Input - Option 5'!$D125,'Emissions factors'!$C$5:$C$10,0),MATCH('Data Input - Option 5'!AZ$7,'Emissions factors'!$F$4:$CR$4,0))/1000,0)</f>
        <v>0</v>
      </c>
      <c r="BA125" s="538">
        <f>IFERROR(BA89*INDEX('Emissions factors'!$F$5:$CR$10,MATCH('Data Input - Option 5'!$D125,'Emissions factors'!$C$5:$C$10,0),MATCH('Data Input - Option 5'!BA$7,'Emissions factors'!$F$4:$CR$4,0))/1000,0)</f>
        <v>0</v>
      </c>
      <c r="BB125" s="538">
        <f>IFERROR(BB89*INDEX('Emissions factors'!$F$5:$CR$10,MATCH('Data Input - Option 5'!$D125,'Emissions factors'!$C$5:$C$10,0),MATCH('Data Input - Option 5'!BB$7,'Emissions factors'!$F$4:$CR$4,0))/1000,0)</f>
        <v>0</v>
      </c>
      <c r="BC125" s="538">
        <f>IFERROR(BC89*INDEX('Emissions factors'!$F$5:$CR$10,MATCH('Data Input - Option 5'!$D125,'Emissions factors'!$C$5:$C$10,0),MATCH('Data Input - Option 5'!BC$7,'Emissions factors'!$F$4:$CR$4,0))/1000,0)</f>
        <v>0</v>
      </c>
      <c r="BD125" s="538">
        <f>IFERROR(BD89*INDEX('Emissions factors'!$F$5:$CR$10,MATCH('Data Input - Option 5'!$D125,'Emissions factors'!$C$5:$C$10,0),MATCH('Data Input - Option 5'!BD$7,'Emissions factors'!$F$4:$CR$4,0))/1000,0)</f>
        <v>0</v>
      </c>
      <c r="BE125" s="538">
        <f>IFERROR(BE89*INDEX('Emissions factors'!$F$5:$CR$10,MATCH('Data Input - Option 5'!$D125,'Emissions factors'!$C$5:$C$10,0),MATCH('Data Input - Option 5'!BE$7,'Emissions factors'!$F$4:$CR$4,0))/1000,0)</f>
        <v>0</v>
      </c>
      <c r="BF125" s="538">
        <f>IFERROR(BF89*INDEX('Emissions factors'!$F$5:$CR$10,MATCH('Data Input - Option 5'!$D125,'Emissions factors'!$C$5:$C$10,0),MATCH('Data Input - Option 5'!BF$7,'Emissions factors'!$F$4:$CR$4,0))/1000,0)</f>
        <v>0</v>
      </c>
      <c r="BG125" s="538">
        <f>IFERROR(BG89*INDEX('Emissions factors'!$F$5:$CR$10,MATCH('Data Input - Option 5'!$D125,'Emissions factors'!$C$5:$C$10,0),MATCH('Data Input - Option 5'!BG$7,'Emissions factors'!$F$4:$CR$4,0))/1000,0)</f>
        <v>0</v>
      </c>
      <c r="BH125" s="538">
        <f>IFERROR(BH89*INDEX('Emissions factors'!$F$5:$CR$10,MATCH('Data Input - Option 5'!$D125,'Emissions factors'!$C$5:$C$10,0),MATCH('Data Input - Option 5'!BH$7,'Emissions factors'!$F$4:$CR$4,0))/1000,0)</f>
        <v>0</v>
      </c>
      <c r="BI125" s="538">
        <f>IFERROR(BI89*INDEX('Emissions factors'!$F$5:$CR$10,MATCH('Data Input - Option 5'!$D125,'Emissions factors'!$C$5:$C$10,0),MATCH('Data Input - Option 5'!BI$7,'Emissions factors'!$F$4:$CR$4,0))/1000,0)</f>
        <v>0</v>
      </c>
      <c r="BJ125" s="538">
        <f>IFERROR(BJ89*INDEX('Emissions factors'!$F$5:$CR$10,MATCH('Data Input - Option 5'!$D125,'Emissions factors'!$C$5:$C$10,0),MATCH('Data Input - Option 5'!BJ$7,'Emissions factors'!$F$4:$CR$4,0))/1000,0)</f>
        <v>0</v>
      </c>
      <c r="BK125" s="538">
        <f>IFERROR(BK89*INDEX('Emissions factors'!$F$5:$CR$10,MATCH('Data Input - Option 5'!$D125,'Emissions factors'!$C$5:$C$10,0),MATCH('Data Input - Option 5'!BK$7,'Emissions factors'!$F$4:$CR$4,0))/1000,0)</f>
        <v>0</v>
      </c>
      <c r="BL125" s="538">
        <f>IFERROR(BL89*INDEX('Emissions factors'!$F$5:$CR$10,MATCH('Data Input - Option 5'!$D125,'Emissions factors'!$C$5:$C$10,0),MATCH('Data Input - Option 5'!BL$7,'Emissions factors'!$F$4:$CR$4,0))/1000,0)</f>
        <v>0</v>
      </c>
      <c r="BM125" s="538">
        <f>IFERROR(BM89*INDEX('Emissions factors'!$F$5:$CR$10,MATCH('Data Input - Option 5'!$D125,'Emissions factors'!$C$5:$C$10,0),MATCH('Data Input - Option 5'!BM$7,'Emissions factors'!$F$4:$CR$4,0))/1000,0)</f>
        <v>0</v>
      </c>
      <c r="BN125" s="538">
        <f>IFERROR(BN89*INDEX('Emissions factors'!$F$5:$CR$10,MATCH('Data Input - Option 5'!$D125,'Emissions factors'!$C$5:$C$10,0),MATCH('Data Input - Option 5'!BN$7,'Emissions factors'!$F$4:$CR$4,0))/1000,0)</f>
        <v>0</v>
      </c>
      <c r="BO125" s="538">
        <f>IFERROR(BO89*INDEX('Emissions factors'!$F$5:$CR$10,MATCH('Data Input - Option 5'!$D125,'Emissions factors'!$C$5:$C$10,0),MATCH('Data Input - Option 5'!BO$7,'Emissions factors'!$F$4:$CR$4,0))/1000,0)</f>
        <v>0</v>
      </c>
      <c r="BP125" s="538">
        <f>IFERROR(BP89*INDEX('Emissions factors'!$F$5:$CR$10,MATCH('Data Input - Option 5'!$D125,'Emissions factors'!$C$5:$C$10,0),MATCH('Data Input - Option 5'!BP$7,'Emissions factors'!$F$4:$CR$4,0))/1000,0)</f>
        <v>0</v>
      </c>
      <c r="BQ125" s="538">
        <f>IFERROR(BQ89*INDEX('Emissions factors'!$F$5:$CR$10,MATCH('Data Input - Option 5'!$D125,'Emissions factors'!$C$5:$C$10,0),MATCH('Data Input - Option 5'!BQ$7,'Emissions factors'!$F$4:$CR$4,0))/1000,0)</f>
        <v>0</v>
      </c>
      <c r="BR125" s="538">
        <f>IFERROR(BR89*INDEX('Emissions factors'!$F$5:$CR$10,MATCH('Data Input - Option 5'!$D125,'Emissions factors'!$C$5:$C$10,0),MATCH('Data Input - Option 5'!BR$7,'Emissions factors'!$F$4:$CR$4,0))/1000,0)</f>
        <v>0</v>
      </c>
      <c r="BS125" s="538">
        <f>IFERROR(BS89*INDEX('Emissions factors'!$F$5:$CR$10,MATCH('Data Input - Option 5'!$D125,'Emissions factors'!$C$5:$C$10,0),MATCH('Data Input - Option 5'!BS$7,'Emissions factors'!$F$4:$CR$4,0))/1000,0)</f>
        <v>0</v>
      </c>
      <c r="BT125" s="538">
        <f>IFERROR(BT89*INDEX('Emissions factors'!$F$5:$CR$10,MATCH('Data Input - Option 5'!$D125,'Emissions factors'!$C$5:$C$10,0),MATCH('Data Input - Option 5'!BT$7,'Emissions factors'!$F$4:$CR$4,0))/1000,0)</f>
        <v>0</v>
      </c>
      <c r="BU125" s="538">
        <f>IFERROR(BU89*INDEX('Emissions factors'!$F$5:$CR$10,MATCH('Data Input - Option 5'!$D125,'Emissions factors'!$C$5:$C$10,0),MATCH('Data Input - Option 5'!BU$7,'Emissions factors'!$F$4:$CR$4,0))/1000,0)</f>
        <v>0</v>
      </c>
      <c r="BV125" s="538">
        <f>IFERROR(BV89*INDEX('Emissions factors'!$F$5:$CR$10,MATCH('Data Input - Option 5'!$D125,'Emissions factors'!$C$5:$C$10,0),MATCH('Data Input - Option 5'!BV$7,'Emissions factors'!$F$4:$CR$4,0))/1000,0)</f>
        <v>0</v>
      </c>
      <c r="BW125" s="538">
        <f>IFERROR(BW89*INDEX('Emissions factors'!$F$5:$CR$10,MATCH('Data Input - Option 5'!$D125,'Emissions factors'!$C$5:$C$10,0),MATCH('Data Input - Option 5'!BW$7,'Emissions factors'!$F$4:$CR$4,0))/1000,0)</f>
        <v>0</v>
      </c>
      <c r="BX125" s="538">
        <f>IFERROR(BX89*INDEX('Emissions factors'!$F$5:$CR$10,MATCH('Data Input - Option 5'!$D125,'Emissions factors'!$C$5:$C$10,0),MATCH('Data Input - Option 5'!BX$7,'Emissions factors'!$F$4:$CR$4,0))/1000,0)</f>
        <v>0</v>
      </c>
      <c r="BY125" s="538">
        <f>IFERROR(BY89*INDEX('Emissions factors'!$F$5:$CR$10,MATCH('Data Input - Option 5'!$D125,'Emissions factors'!$C$5:$C$10,0),MATCH('Data Input - Option 5'!BY$7,'Emissions factors'!$F$4:$CR$4,0))/1000,0)</f>
        <v>0</v>
      </c>
      <c r="BZ125" s="538">
        <f>IFERROR(BZ89*INDEX('Emissions factors'!$F$5:$CR$10,MATCH('Data Input - Option 5'!$D125,'Emissions factors'!$C$5:$C$10,0),MATCH('Data Input - Option 5'!BZ$7,'Emissions factors'!$F$4:$CR$4,0))/1000,0)</f>
        <v>0</v>
      </c>
      <c r="CA125" s="538">
        <f>IFERROR(CA89*INDEX('Emissions factors'!$F$5:$CR$10,MATCH('Data Input - Option 5'!$D125,'Emissions factors'!$C$5:$C$10,0),MATCH('Data Input - Option 5'!CA$7,'Emissions factors'!$F$4:$CR$4,0))/1000,0)</f>
        <v>0</v>
      </c>
      <c r="CB125" s="538">
        <f>IFERROR(CB89*INDEX('Emissions factors'!$F$5:$CR$10,MATCH('Data Input - Option 5'!$D125,'Emissions factors'!$C$5:$C$10,0),MATCH('Data Input - Option 5'!CB$7,'Emissions factors'!$F$4:$CR$4,0))/1000,0)</f>
        <v>0</v>
      </c>
      <c r="CC125" s="538">
        <f>IFERROR(CC89*INDEX('Emissions factors'!$F$5:$CR$10,MATCH('Data Input - Option 5'!$D125,'Emissions factors'!$C$5:$C$10,0),MATCH('Data Input - Option 5'!CC$7,'Emissions factors'!$F$4:$CR$4,0))/1000,0)</f>
        <v>0</v>
      </c>
      <c r="CD125" s="538">
        <f>IFERROR(CD89*INDEX('Emissions factors'!$F$5:$CR$10,MATCH('Data Input - Option 5'!$D125,'Emissions factors'!$C$5:$C$10,0),MATCH('Data Input - Option 5'!CD$7,'Emissions factors'!$F$4:$CR$4,0))/1000,0)</f>
        <v>0</v>
      </c>
      <c r="CE125" s="538">
        <f>IFERROR(CE89*INDEX('Emissions factors'!$F$5:$CR$10,MATCH('Data Input - Option 5'!$D125,'Emissions factors'!$C$5:$C$10,0),MATCH('Data Input - Option 5'!CE$7,'Emissions factors'!$F$4:$CR$4,0))/1000,0)</f>
        <v>0</v>
      </c>
      <c r="CF125" s="538">
        <f>IFERROR(CF89*INDEX('Emissions factors'!$F$5:$CR$10,MATCH('Data Input - Option 5'!$D125,'Emissions factors'!$C$5:$C$10,0),MATCH('Data Input - Option 5'!CF$7,'Emissions factors'!$F$4:$CR$4,0))/1000,0)</f>
        <v>0</v>
      </c>
      <c r="CG125" s="538">
        <f>IFERROR(CG89*INDEX('Emissions factors'!$F$5:$CR$10,MATCH('Data Input - Option 5'!$D125,'Emissions factors'!$C$5:$C$10,0),MATCH('Data Input - Option 5'!CG$7,'Emissions factors'!$F$4:$CR$4,0))/1000,0)</f>
        <v>0</v>
      </c>
      <c r="CH125" s="538">
        <f>IFERROR(CH89*INDEX('Emissions factors'!$F$5:$CR$10,MATCH('Data Input - Option 5'!$D125,'Emissions factors'!$C$5:$C$10,0),MATCH('Data Input - Option 5'!CH$7,'Emissions factors'!$F$4:$CR$4,0))/1000,0)</f>
        <v>0</v>
      </c>
      <c r="CI125" s="538">
        <f>IFERROR(CI89*INDEX('Emissions factors'!$F$5:$CR$10,MATCH('Data Input - Option 5'!$D125,'Emissions factors'!$C$5:$C$10,0),MATCH('Data Input - Option 5'!CI$7,'Emissions factors'!$F$4:$CR$4,0))/1000,0)</f>
        <v>0</v>
      </c>
      <c r="CJ125" s="538">
        <f>IFERROR(CJ89*INDEX('Emissions factors'!$F$5:$CR$10,MATCH('Data Input - Option 5'!$D125,'Emissions factors'!$C$5:$C$10,0),MATCH('Data Input - Option 5'!CJ$7,'Emissions factors'!$F$4:$CR$4,0))/1000,0)</f>
        <v>0</v>
      </c>
      <c r="CK125" s="538">
        <f>IFERROR(CK89*INDEX('Emissions factors'!$F$5:$CR$10,MATCH('Data Input - Option 5'!$D125,'Emissions factors'!$C$5:$C$10,0),MATCH('Data Input - Option 5'!CK$7,'Emissions factors'!$F$4:$CR$4,0))/1000,0)</f>
        <v>0</v>
      </c>
      <c r="CL125" s="538">
        <f>IFERROR(CL89*INDEX('Emissions factors'!$F$5:$CR$10,MATCH('Data Input - Option 5'!$D125,'Emissions factors'!$C$5:$C$10,0),MATCH('Data Input - Option 5'!CL$7,'Emissions factors'!$F$4:$CR$4,0))/1000,0)</f>
        <v>0</v>
      </c>
      <c r="CM125" s="538">
        <f>IFERROR(CM89*INDEX('Emissions factors'!$F$5:$CR$10,MATCH('Data Input - Option 5'!$D125,'Emissions factors'!$C$5:$C$10,0),MATCH('Data Input - Option 5'!CM$7,'Emissions factors'!$F$4:$CR$4,0))/1000,0)</f>
        <v>0</v>
      </c>
      <c r="CN125" s="538">
        <f>IFERROR(CN89*INDEX('Emissions factors'!$F$5:$CR$10,MATCH('Data Input - Option 5'!$D125,'Emissions factors'!$C$5:$C$10,0),MATCH('Data Input - Option 5'!CN$7,'Emissions factors'!$F$4:$CR$4,0))/1000,0)</f>
        <v>0</v>
      </c>
      <c r="CO125" s="538">
        <f>IFERROR(CO89*INDEX('Emissions factors'!$F$5:$CR$10,MATCH('Data Input - Option 5'!$D125,'Emissions factors'!$C$5:$C$10,0),MATCH('Data Input - Option 5'!CO$7,'Emissions factors'!$F$4:$CR$4,0))/1000,0)</f>
        <v>0</v>
      </c>
      <c r="CP125" s="538">
        <f>IFERROR(CP89*INDEX('Emissions factors'!$F$5:$CR$10,MATCH('Data Input - Option 5'!$D125,'Emissions factors'!$C$5:$C$10,0),MATCH('Data Input - Option 5'!CP$7,'Emissions factors'!$F$4:$CR$4,0))/1000,0)</f>
        <v>0</v>
      </c>
      <c r="CQ125" s="538">
        <f>IFERROR(CQ89*INDEX('Emissions factors'!$F$5:$CR$10,MATCH('Data Input - Option 5'!$D125,'Emissions factors'!$C$5:$C$10,0),MATCH('Data Input - Option 5'!CQ$7,'Emissions factors'!$F$4:$CR$4,0))/1000,0)</f>
        <v>0</v>
      </c>
      <c r="CR125" s="538">
        <f>IFERROR(CR89*INDEX('Emissions factors'!$F$5:$CR$10,MATCH('Data Input - Option 5'!$D125,'Emissions factors'!$C$5:$C$10,0),MATCH('Data Input - Option 5'!CR$7,'Emissions factors'!$F$4:$CR$4,0))/1000,0)</f>
        <v>0</v>
      </c>
      <c r="CS125" s="538">
        <f>IFERROR(CS89*INDEX('Emissions factors'!$F$5:$CR$10,MATCH('Data Input - Option 5'!$D125,'Emissions factors'!$C$5:$C$10,0),MATCH('Data Input - Option 5'!CS$7,'Emissions factors'!$F$4:$CR$4,0))/1000,0)</f>
        <v>0</v>
      </c>
      <c r="CT125" s="538">
        <f>IFERROR(CT89*INDEX('Emissions factors'!$F$5:$CR$10,MATCH('Data Input - Option 5'!$D125,'Emissions factors'!$C$5:$C$10,0),MATCH('Data Input - Option 5'!CT$7,'Emissions factors'!$F$4:$CR$4,0))/1000,0)</f>
        <v>0</v>
      </c>
      <c r="CU125" s="538">
        <f>IFERROR(CU89*INDEX('Emissions factors'!$F$5:$CR$10,MATCH('Data Input - Option 5'!$D125,'Emissions factors'!$C$5:$C$10,0),MATCH('Data Input - Option 5'!CU$7,'Emissions factors'!$F$4:$CR$4,0))/1000,0)</f>
        <v>0</v>
      </c>
      <c r="CV125" s="538">
        <f>IFERROR(CV89*INDEX('Emissions factors'!$F$5:$CR$10,MATCH('Data Input - Option 5'!$D125,'Emissions factors'!$C$5:$C$10,0),MATCH('Data Input - Option 5'!CV$7,'Emissions factors'!$F$4:$CR$4,0))/1000,0)</f>
        <v>0</v>
      </c>
      <c r="CW125" s="538">
        <f>IFERROR(CW89*INDEX('Emissions factors'!$F$5:$CR$10,MATCH('Data Input - Option 5'!$D125,'Emissions factors'!$C$5:$C$10,0),MATCH('Data Input - Option 5'!CW$7,'Emissions factors'!$F$4:$CR$4,0))/1000,0)</f>
        <v>0</v>
      </c>
      <c r="CX125" s="538">
        <f>IFERROR(CX89*INDEX('Emissions factors'!$F$5:$CR$10,MATCH('Data Input - Option 5'!$D125,'Emissions factors'!$C$5:$C$10,0),MATCH('Data Input - Option 5'!CX$7,'Emissions factors'!$F$4:$CR$4,0))/1000,0)</f>
        <v>0</v>
      </c>
      <c r="CY125" s="538">
        <f>IFERROR(CY89*INDEX('Emissions factors'!$F$5:$CR$10,MATCH('Data Input - Option 5'!$D125,'Emissions factors'!$C$5:$C$10,0),MATCH('Data Input - Option 5'!CY$7,'Emissions factors'!$F$4:$CR$4,0))/1000,0)</f>
        <v>0</v>
      </c>
      <c r="CZ125" s="538">
        <f>IFERROR(CZ89*INDEX('Emissions factors'!$F$5:$CR$10,MATCH('Data Input - Option 5'!$D125,'Emissions factors'!$C$5:$C$10,0),MATCH('Data Input - Option 5'!CZ$7,'Emissions factors'!$F$4:$CR$4,0))/1000,0)</f>
        <v>0</v>
      </c>
      <c r="DA125" s="538">
        <f>IFERROR(DA89*INDEX('Emissions factors'!$F$5:$CR$10,MATCH('Data Input - Option 5'!$D125,'Emissions factors'!$C$5:$C$10,0),MATCH('Data Input - Option 5'!DA$7,'Emissions factors'!$F$4:$CR$4,0))/1000,0)</f>
        <v>0</v>
      </c>
      <c r="DB125" s="538">
        <f>IFERROR(DB89*INDEX('Emissions factors'!$F$5:$CR$10,MATCH('Data Input - Option 5'!$D125,'Emissions factors'!$C$5:$C$10,0),MATCH('Data Input - Option 5'!DB$7,'Emissions factors'!$F$4:$CR$4,0))/1000,0)</f>
        <v>0</v>
      </c>
      <c r="DC125" s="538">
        <f>IFERROR(DC89*INDEX('Emissions factors'!$F$5:$CR$10,MATCH('Data Input - Option 5'!$D125,'Emissions factors'!$C$5:$C$10,0),MATCH('Data Input - Option 5'!DC$7,'Emissions factors'!$F$4:$CR$4,0))/1000,0)</f>
        <v>0</v>
      </c>
      <c r="DD125" s="916"/>
      <c r="DE125" s="917"/>
    </row>
    <row r="126" spans="2:109" x14ac:dyDescent="0.25">
      <c r="B126" s="217"/>
      <c r="C126" s="263" t="s">
        <v>1048</v>
      </c>
      <c r="D126" s="226" t="str">
        <f t="shared" si="9"/>
        <v>Other (please specify)</v>
      </c>
      <c r="E126" s="219" t="s">
        <v>121</v>
      </c>
      <c r="F126" s="219"/>
      <c r="G126" s="219"/>
      <c r="H126" s="915"/>
      <c r="I126" s="271"/>
      <c r="J126" s="271"/>
      <c r="K126" s="271"/>
      <c r="L126" s="271"/>
      <c r="M126" s="271"/>
      <c r="N126" s="271"/>
      <c r="O126" s="271"/>
      <c r="P126" s="271"/>
      <c r="Q126" s="271"/>
      <c r="R126" s="271"/>
      <c r="S126" s="271"/>
      <c r="T126" s="271"/>
      <c r="U126" s="271"/>
      <c r="V126" s="271"/>
      <c r="W126" s="271"/>
      <c r="X126" s="271"/>
      <c r="Y126" s="271"/>
      <c r="Z126" s="271"/>
      <c r="AA126" s="271"/>
      <c r="AB126" s="271"/>
      <c r="AC126" s="271"/>
      <c r="AD126" s="271"/>
      <c r="AE126" s="271"/>
      <c r="AF126" s="271"/>
      <c r="AG126" s="271"/>
      <c r="AH126" s="271"/>
      <c r="AI126" s="271"/>
      <c r="AJ126" s="271"/>
      <c r="AK126" s="271"/>
      <c r="AL126" s="271"/>
      <c r="AM126" s="271"/>
      <c r="AN126" s="271"/>
      <c r="AO126" s="271"/>
      <c r="AP126" s="271"/>
      <c r="AQ126" s="271"/>
      <c r="AR126" s="271"/>
      <c r="AS126" s="271"/>
      <c r="AT126" s="271"/>
      <c r="AU126" s="271"/>
      <c r="AV126" s="271"/>
      <c r="AW126" s="271"/>
      <c r="AX126" s="271"/>
      <c r="AY126" s="271"/>
      <c r="AZ126" s="271"/>
      <c r="BA126" s="271"/>
      <c r="BB126" s="271"/>
      <c r="BC126" s="271"/>
      <c r="BD126" s="271"/>
      <c r="BE126" s="271"/>
      <c r="BF126" s="271"/>
      <c r="BG126" s="271"/>
      <c r="BH126" s="271"/>
      <c r="BI126" s="271"/>
      <c r="BJ126" s="271"/>
      <c r="BK126" s="271"/>
      <c r="BL126" s="271"/>
      <c r="BM126" s="271"/>
      <c r="BN126" s="271"/>
      <c r="BO126" s="271"/>
      <c r="BP126" s="271"/>
      <c r="BQ126" s="271"/>
      <c r="BR126" s="271"/>
      <c r="BS126" s="271"/>
      <c r="BT126" s="271"/>
      <c r="BU126" s="271"/>
      <c r="BV126" s="271"/>
      <c r="BW126" s="271"/>
      <c r="BX126" s="271"/>
      <c r="BY126" s="271"/>
      <c r="BZ126" s="271"/>
      <c r="CA126" s="271"/>
      <c r="CB126" s="271"/>
      <c r="CC126" s="271"/>
      <c r="CD126" s="271"/>
      <c r="CE126" s="271"/>
      <c r="CF126" s="271"/>
      <c r="CG126" s="271"/>
      <c r="CH126" s="271"/>
      <c r="CI126" s="271"/>
      <c r="CJ126" s="271"/>
      <c r="CK126" s="271"/>
      <c r="CL126" s="271"/>
      <c r="CM126" s="271"/>
      <c r="CN126" s="271"/>
      <c r="CO126" s="271"/>
      <c r="CP126" s="271"/>
      <c r="CQ126" s="271"/>
      <c r="CR126" s="271"/>
      <c r="CS126" s="271"/>
      <c r="CT126" s="271"/>
      <c r="CU126" s="271"/>
      <c r="CV126" s="271"/>
      <c r="CW126" s="271"/>
      <c r="CX126" s="271"/>
      <c r="CY126" s="271"/>
      <c r="CZ126" s="271"/>
      <c r="DA126" s="271"/>
      <c r="DB126" s="271"/>
      <c r="DC126" s="271"/>
      <c r="DD126" s="218"/>
      <c r="DE126" s="220"/>
    </row>
    <row r="127" spans="2:109" x14ac:dyDescent="0.25">
      <c r="B127" s="217"/>
      <c r="C127" s="260"/>
      <c r="D127" s="247"/>
      <c r="E127" s="219"/>
      <c r="F127" s="219"/>
      <c r="G127" s="219"/>
      <c r="H127" s="218"/>
      <c r="I127" s="218"/>
      <c r="J127" s="218"/>
      <c r="K127" s="218"/>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8"/>
      <c r="BL127" s="218"/>
      <c r="BM127" s="218"/>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8"/>
      <c r="CQ127" s="218"/>
      <c r="CR127" s="218"/>
      <c r="CS127" s="218"/>
      <c r="CT127" s="218"/>
      <c r="CU127" s="218"/>
      <c r="CV127" s="218"/>
      <c r="CW127" s="218"/>
      <c r="CX127" s="218"/>
      <c r="CY127" s="218"/>
      <c r="CZ127" s="218"/>
      <c r="DA127" s="218"/>
      <c r="DB127" s="218"/>
      <c r="DC127" s="218"/>
      <c r="DD127" s="218"/>
      <c r="DE127" s="220"/>
    </row>
    <row r="128" spans="2:109" x14ac:dyDescent="0.25">
      <c r="B128" s="217"/>
      <c r="C128" s="260"/>
      <c r="D128" s="272" t="s">
        <v>174</v>
      </c>
      <c r="E128" s="273" t="s">
        <v>121</v>
      </c>
      <c r="F128" s="276" t="s">
        <v>571</v>
      </c>
      <c r="G128" s="276"/>
      <c r="H128" s="918">
        <f>SUM(H$120:H$127)</f>
        <v>0</v>
      </c>
      <c r="I128" s="918">
        <f>SUM(I$120:I$127)</f>
        <v>0</v>
      </c>
      <c r="J128" s="918">
        <f t="shared" ref="J128:BU128" si="10">SUM(J$120:J$127)</f>
        <v>0</v>
      </c>
      <c r="K128" s="918">
        <f t="shared" si="10"/>
        <v>0</v>
      </c>
      <c r="L128" s="918">
        <f t="shared" si="10"/>
        <v>0</v>
      </c>
      <c r="M128" s="918">
        <f t="shared" si="10"/>
        <v>0</v>
      </c>
      <c r="N128" s="918">
        <f t="shared" si="10"/>
        <v>0</v>
      </c>
      <c r="O128" s="918">
        <f t="shared" si="10"/>
        <v>0</v>
      </c>
      <c r="P128" s="918">
        <f t="shared" si="10"/>
        <v>0</v>
      </c>
      <c r="Q128" s="918">
        <f t="shared" si="10"/>
        <v>0</v>
      </c>
      <c r="R128" s="918">
        <f t="shared" si="10"/>
        <v>0</v>
      </c>
      <c r="S128" s="918">
        <f t="shared" si="10"/>
        <v>0</v>
      </c>
      <c r="T128" s="918">
        <f t="shared" si="10"/>
        <v>0</v>
      </c>
      <c r="U128" s="918">
        <f t="shared" si="10"/>
        <v>0</v>
      </c>
      <c r="V128" s="918">
        <f t="shared" si="10"/>
        <v>0</v>
      </c>
      <c r="W128" s="918">
        <f t="shared" si="10"/>
        <v>0</v>
      </c>
      <c r="X128" s="918">
        <f t="shared" si="10"/>
        <v>0</v>
      </c>
      <c r="Y128" s="918">
        <f t="shared" si="10"/>
        <v>0</v>
      </c>
      <c r="Z128" s="918">
        <f t="shared" si="10"/>
        <v>0</v>
      </c>
      <c r="AA128" s="918">
        <f t="shared" si="10"/>
        <v>0</v>
      </c>
      <c r="AB128" s="918">
        <f t="shared" si="10"/>
        <v>0</v>
      </c>
      <c r="AC128" s="918">
        <f t="shared" si="10"/>
        <v>0</v>
      </c>
      <c r="AD128" s="918">
        <f t="shared" si="10"/>
        <v>0</v>
      </c>
      <c r="AE128" s="918">
        <f t="shared" si="10"/>
        <v>0</v>
      </c>
      <c r="AF128" s="918">
        <f t="shared" si="10"/>
        <v>0</v>
      </c>
      <c r="AG128" s="918">
        <f t="shared" si="10"/>
        <v>0</v>
      </c>
      <c r="AH128" s="918">
        <f t="shared" si="10"/>
        <v>0</v>
      </c>
      <c r="AI128" s="918">
        <f t="shared" si="10"/>
        <v>0</v>
      </c>
      <c r="AJ128" s="918">
        <f t="shared" si="10"/>
        <v>0</v>
      </c>
      <c r="AK128" s="918">
        <f t="shared" si="10"/>
        <v>0</v>
      </c>
      <c r="AL128" s="918">
        <f t="shared" si="10"/>
        <v>0</v>
      </c>
      <c r="AM128" s="918">
        <f t="shared" si="10"/>
        <v>0</v>
      </c>
      <c r="AN128" s="918">
        <f t="shared" si="10"/>
        <v>0</v>
      </c>
      <c r="AO128" s="918">
        <f t="shared" si="10"/>
        <v>0</v>
      </c>
      <c r="AP128" s="918">
        <f t="shared" si="10"/>
        <v>0</v>
      </c>
      <c r="AQ128" s="918">
        <f t="shared" si="10"/>
        <v>0</v>
      </c>
      <c r="AR128" s="918">
        <f t="shared" si="10"/>
        <v>0</v>
      </c>
      <c r="AS128" s="918">
        <f t="shared" si="10"/>
        <v>0</v>
      </c>
      <c r="AT128" s="918">
        <f t="shared" si="10"/>
        <v>0</v>
      </c>
      <c r="AU128" s="918">
        <f t="shared" si="10"/>
        <v>0</v>
      </c>
      <c r="AV128" s="918">
        <f t="shared" si="10"/>
        <v>0</v>
      </c>
      <c r="AW128" s="918">
        <f t="shared" si="10"/>
        <v>0</v>
      </c>
      <c r="AX128" s="918">
        <f t="shared" si="10"/>
        <v>0</v>
      </c>
      <c r="AY128" s="918">
        <f t="shared" si="10"/>
        <v>0</v>
      </c>
      <c r="AZ128" s="918">
        <f t="shared" si="10"/>
        <v>0</v>
      </c>
      <c r="BA128" s="918">
        <f t="shared" si="10"/>
        <v>0</v>
      </c>
      <c r="BB128" s="918">
        <f t="shared" si="10"/>
        <v>0</v>
      </c>
      <c r="BC128" s="918">
        <f t="shared" si="10"/>
        <v>0</v>
      </c>
      <c r="BD128" s="918">
        <f t="shared" si="10"/>
        <v>0</v>
      </c>
      <c r="BE128" s="918">
        <f t="shared" si="10"/>
        <v>0</v>
      </c>
      <c r="BF128" s="918">
        <f t="shared" si="10"/>
        <v>0</v>
      </c>
      <c r="BG128" s="918">
        <f t="shared" si="10"/>
        <v>0</v>
      </c>
      <c r="BH128" s="918">
        <f t="shared" si="10"/>
        <v>0</v>
      </c>
      <c r="BI128" s="918">
        <f t="shared" si="10"/>
        <v>0</v>
      </c>
      <c r="BJ128" s="918">
        <f t="shared" si="10"/>
        <v>0</v>
      </c>
      <c r="BK128" s="918">
        <f t="shared" si="10"/>
        <v>0</v>
      </c>
      <c r="BL128" s="918">
        <f t="shared" si="10"/>
        <v>0</v>
      </c>
      <c r="BM128" s="918">
        <f t="shared" si="10"/>
        <v>0</v>
      </c>
      <c r="BN128" s="918">
        <f t="shared" si="10"/>
        <v>0</v>
      </c>
      <c r="BO128" s="918">
        <f t="shared" si="10"/>
        <v>0</v>
      </c>
      <c r="BP128" s="918">
        <f t="shared" si="10"/>
        <v>0</v>
      </c>
      <c r="BQ128" s="918">
        <f t="shared" si="10"/>
        <v>0</v>
      </c>
      <c r="BR128" s="918">
        <f t="shared" si="10"/>
        <v>0</v>
      </c>
      <c r="BS128" s="918">
        <f t="shared" si="10"/>
        <v>0</v>
      </c>
      <c r="BT128" s="918">
        <f t="shared" si="10"/>
        <v>0</v>
      </c>
      <c r="BU128" s="918">
        <f t="shared" si="10"/>
        <v>0</v>
      </c>
      <c r="BV128" s="918">
        <f t="shared" ref="BV128:DC128" si="11">SUM(BV$120:BV$127)</f>
        <v>0</v>
      </c>
      <c r="BW128" s="918">
        <f t="shared" si="11"/>
        <v>0</v>
      </c>
      <c r="BX128" s="918">
        <f t="shared" si="11"/>
        <v>0</v>
      </c>
      <c r="BY128" s="918">
        <f t="shared" si="11"/>
        <v>0</v>
      </c>
      <c r="BZ128" s="918">
        <f t="shared" si="11"/>
        <v>0</v>
      </c>
      <c r="CA128" s="918">
        <f t="shared" si="11"/>
        <v>0</v>
      </c>
      <c r="CB128" s="918">
        <f t="shared" si="11"/>
        <v>0</v>
      </c>
      <c r="CC128" s="918">
        <f t="shared" si="11"/>
        <v>0</v>
      </c>
      <c r="CD128" s="918">
        <f t="shared" si="11"/>
        <v>0</v>
      </c>
      <c r="CE128" s="918">
        <f t="shared" si="11"/>
        <v>0</v>
      </c>
      <c r="CF128" s="918">
        <f t="shared" si="11"/>
        <v>0</v>
      </c>
      <c r="CG128" s="918">
        <f t="shared" si="11"/>
        <v>0</v>
      </c>
      <c r="CH128" s="918">
        <f t="shared" si="11"/>
        <v>0</v>
      </c>
      <c r="CI128" s="918">
        <f t="shared" si="11"/>
        <v>0</v>
      </c>
      <c r="CJ128" s="918">
        <f t="shared" si="11"/>
        <v>0</v>
      </c>
      <c r="CK128" s="918">
        <f t="shared" si="11"/>
        <v>0</v>
      </c>
      <c r="CL128" s="918">
        <f t="shared" si="11"/>
        <v>0</v>
      </c>
      <c r="CM128" s="918">
        <f t="shared" si="11"/>
        <v>0</v>
      </c>
      <c r="CN128" s="918">
        <f t="shared" si="11"/>
        <v>0</v>
      </c>
      <c r="CO128" s="918">
        <f t="shared" si="11"/>
        <v>0</v>
      </c>
      <c r="CP128" s="918">
        <f t="shared" si="11"/>
        <v>0</v>
      </c>
      <c r="CQ128" s="918">
        <f t="shared" si="11"/>
        <v>0</v>
      </c>
      <c r="CR128" s="918">
        <f t="shared" si="11"/>
        <v>0</v>
      </c>
      <c r="CS128" s="918">
        <f t="shared" si="11"/>
        <v>0</v>
      </c>
      <c r="CT128" s="918">
        <f t="shared" si="11"/>
        <v>0</v>
      </c>
      <c r="CU128" s="918">
        <f t="shared" si="11"/>
        <v>0</v>
      </c>
      <c r="CV128" s="918">
        <f t="shared" si="11"/>
        <v>0</v>
      </c>
      <c r="CW128" s="918">
        <f t="shared" si="11"/>
        <v>0</v>
      </c>
      <c r="CX128" s="918">
        <f t="shared" si="11"/>
        <v>0</v>
      </c>
      <c r="CY128" s="918">
        <f t="shared" si="11"/>
        <v>0</v>
      </c>
      <c r="CZ128" s="918">
        <f t="shared" si="11"/>
        <v>0</v>
      </c>
      <c r="DA128" s="918">
        <f t="shared" si="11"/>
        <v>0</v>
      </c>
      <c r="DB128" s="918">
        <f t="shared" si="11"/>
        <v>0</v>
      </c>
      <c r="DC128" s="918">
        <f t="shared" si="11"/>
        <v>0</v>
      </c>
      <c r="DD128" s="916"/>
      <c r="DE128" s="917"/>
    </row>
    <row r="129" spans="2:109" ht="9" customHeight="1" thickBot="1" x14ac:dyDescent="0.3">
      <c r="B129" s="252"/>
      <c r="C129" s="265"/>
      <c r="D129" s="254"/>
      <c r="E129" s="255"/>
      <c r="F129" s="255"/>
      <c r="G129" s="255"/>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253"/>
      <c r="AS129" s="253"/>
      <c r="AT129" s="253"/>
      <c r="AU129" s="253"/>
      <c r="AV129" s="253"/>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c r="BV129" s="253"/>
      <c r="BW129" s="253"/>
      <c r="BX129" s="253"/>
      <c r="BY129" s="253"/>
      <c r="BZ129" s="253"/>
      <c r="CA129" s="253"/>
      <c r="CB129" s="253"/>
      <c r="CC129" s="253"/>
      <c r="CD129" s="253"/>
      <c r="CE129" s="253"/>
      <c r="CF129" s="253"/>
      <c r="CG129" s="253"/>
      <c r="CH129" s="253"/>
      <c r="CI129" s="253"/>
      <c r="CJ129" s="253"/>
      <c r="CK129" s="253"/>
      <c r="CL129" s="253"/>
      <c r="CM129" s="253"/>
      <c r="CN129" s="253"/>
      <c r="CO129" s="253"/>
      <c r="CP129" s="253"/>
      <c r="CQ129" s="253"/>
      <c r="CR129" s="253"/>
      <c r="CS129" s="253"/>
      <c r="CT129" s="253"/>
      <c r="CU129" s="253"/>
      <c r="CV129" s="253"/>
      <c r="CW129" s="253"/>
      <c r="CX129" s="253"/>
      <c r="CY129" s="253"/>
      <c r="CZ129" s="253"/>
      <c r="DA129" s="253"/>
      <c r="DB129" s="253"/>
      <c r="DC129" s="253"/>
      <c r="DD129" s="253"/>
      <c r="DE129" s="256"/>
    </row>
    <row r="130" spans="2:109" x14ac:dyDescent="0.25">
      <c r="D130" s="257"/>
    </row>
    <row r="131" spans="2:109" x14ac:dyDescent="0.25">
      <c r="D131" s="257"/>
      <c r="E131" s="86"/>
    </row>
    <row r="132" spans="2:109" x14ac:dyDescent="0.25">
      <c r="D132" s="257"/>
      <c r="E132" s="86"/>
    </row>
    <row r="133" spans="2:109" x14ac:dyDescent="0.25">
      <c r="D133" s="257"/>
      <c r="E133" s="86"/>
    </row>
    <row r="134" spans="2:109" x14ac:dyDescent="0.25">
      <c r="D134" s="257"/>
      <c r="E134" s="86"/>
    </row>
    <row r="135" spans="2:109" x14ac:dyDescent="0.25">
      <c r="D135" s="257"/>
      <c r="E135" s="86"/>
    </row>
    <row r="136" spans="2:109" x14ac:dyDescent="0.25">
      <c r="D136" s="257"/>
      <c r="E136" s="86"/>
    </row>
    <row r="137" spans="2:109" x14ac:dyDescent="0.25">
      <c r="D137" s="257"/>
      <c r="E137" s="86"/>
    </row>
    <row r="138" spans="2:109" x14ac:dyDescent="0.25">
      <c r="D138" s="257"/>
      <c r="E138" s="86"/>
    </row>
    <row r="139" spans="2:109" x14ac:dyDescent="0.25">
      <c r="D139" s="257"/>
      <c r="E139" s="86"/>
    </row>
    <row r="140" spans="2:109" x14ac:dyDescent="0.25">
      <c r="D140" s="257"/>
      <c r="E140" s="86"/>
    </row>
    <row r="141" spans="2:109" x14ac:dyDescent="0.25">
      <c r="D141" s="257"/>
      <c r="E141" s="86"/>
    </row>
    <row r="142" spans="2:109" x14ac:dyDescent="0.25">
      <c r="D142" s="257"/>
      <c r="E142" s="86"/>
    </row>
    <row r="143" spans="2:109" x14ac:dyDescent="0.25">
      <c r="D143" s="257"/>
      <c r="E143" s="86"/>
    </row>
    <row r="144" spans="2:109" x14ac:dyDescent="0.25">
      <c r="D144" s="257"/>
      <c r="E144" s="86"/>
    </row>
    <row r="145" spans="4:5" x14ac:dyDescent="0.25">
      <c r="D145" s="257"/>
      <c r="E145" s="86"/>
    </row>
    <row r="146" spans="4:5" x14ac:dyDescent="0.25">
      <c r="D146" s="257"/>
      <c r="E146" s="86"/>
    </row>
    <row r="147" spans="4:5" x14ac:dyDescent="0.25">
      <c r="D147" s="257"/>
    </row>
    <row r="148" spans="4:5" x14ac:dyDescent="0.25">
      <c r="D148" s="257"/>
    </row>
    <row r="149" spans="4:5" x14ac:dyDescent="0.25">
      <c r="D149" s="257"/>
    </row>
    <row r="150" spans="4:5" x14ac:dyDescent="0.25">
      <c r="D150" s="257"/>
    </row>
    <row r="151" spans="4:5" x14ac:dyDescent="0.25">
      <c r="D151" s="257"/>
    </row>
    <row r="152" spans="4:5" x14ac:dyDescent="0.25">
      <c r="D152" s="257"/>
    </row>
    <row r="153" spans="4:5" x14ac:dyDescent="0.25">
      <c r="D153" s="257"/>
    </row>
    <row r="154" spans="4:5" x14ac:dyDescent="0.25">
      <c r="D154" s="257"/>
    </row>
  </sheetData>
  <sheetProtection algorithmName="SHA-512" hashValue="CEjE0uxUWArKSoJYjiYhCtEOQYaMweUQey6xSCyCd9QF5Z8+e0gpG0ncjk8reVyDvenpG1gvbPKU7SxkoNVxyg==" saltValue="IdXnnjsvsm3YtYXe7lil+g==" spinCount="100000" sheet="1" objects="1" scenarios="1" selectLockedCells="1"/>
  <mergeCells count="3">
    <mergeCell ref="D4:D7"/>
    <mergeCell ref="H32:J32"/>
    <mergeCell ref="H52:J52"/>
  </mergeCells>
  <conditionalFormatting sqref="D105:D110">
    <cfRule type="duplicateValues" dxfId="20" priority="63"/>
  </conditionalFormatting>
  <conditionalFormatting sqref="C39:G42">
    <cfRule type="expression" dxfId="19" priority="44">
      <formula>$F$37="No"</formula>
    </cfRule>
  </conditionalFormatting>
  <conditionalFormatting sqref="J38:DD38 H6:DD13 H38:H39 I39:DD39 H49:DD51 H56:DD83 H19:H33 K19:DD33 I19:J31 AQ14:DD18 AQ46:DD48 AQ105:DD110 H34:K34 I36:I38 J36 K35:DD37 H35:H36 M34:DD34 DD40 H41:DD45 H111:DD128 K52:DD53 K54 H55:K55 L54:DD55 H87:DD104 Z85:DD86 AH84:DD84">
    <cfRule type="expression" dxfId="18" priority="19">
      <formula>IF(H$7=0,1,0)</formula>
    </cfRule>
  </conditionalFormatting>
  <conditionalFormatting sqref="K28:L28">
    <cfRule type="expression" dxfId="17" priority="18">
      <formula>IF(K$6=0,1,0)</formula>
    </cfRule>
  </conditionalFormatting>
  <conditionalFormatting sqref="K28:L28">
    <cfRule type="expression" dxfId="16" priority="17">
      <formula>IF(K$6=0,1,0)</formula>
    </cfRule>
  </conditionalFormatting>
  <conditionalFormatting sqref="H39:DC42">
    <cfRule type="expression" dxfId="15" priority="16">
      <formula>$F$37="No"</formula>
    </cfRule>
  </conditionalFormatting>
  <conditionalFormatting sqref="H52">
    <cfRule type="expression" dxfId="14" priority="15">
      <formula>IF(H$7=0,1,0)</formula>
    </cfRule>
  </conditionalFormatting>
  <conditionalFormatting sqref="H14:AP18">
    <cfRule type="expression" dxfId="13" priority="14">
      <formula>IF(H$7=0,1,0)</formula>
    </cfRule>
  </conditionalFormatting>
  <conditionalFormatting sqref="Z46:AP48">
    <cfRule type="expression" dxfId="12" priority="13">
      <formula>IF(Z$7=0,1,0)</formula>
    </cfRule>
  </conditionalFormatting>
  <conditionalFormatting sqref="H110:AP110 I106:AP109 AG105:AP105">
    <cfRule type="expression" dxfId="11" priority="12">
      <formula>IF(H$7=0,1,0)</formula>
    </cfRule>
  </conditionalFormatting>
  <conditionalFormatting sqref="H33:J35">
    <cfRule type="expression" dxfId="10" priority="11">
      <formula>IF(H$7=0,1,0)</formula>
    </cfRule>
  </conditionalFormatting>
  <conditionalFormatting sqref="L34">
    <cfRule type="expression" dxfId="9" priority="10">
      <formula>IF(L$7=0,1,0)</formula>
    </cfRule>
  </conditionalFormatting>
  <conditionalFormatting sqref="H40:DC40">
    <cfRule type="expression" dxfId="8" priority="9">
      <formula>IF(H$7=0,1,0)</formula>
    </cfRule>
  </conditionalFormatting>
  <conditionalFormatting sqref="H40:DC40">
    <cfRule type="expression" dxfId="7" priority="8">
      <formula>IF(H$7=0,1,0)</formula>
    </cfRule>
  </conditionalFormatting>
  <conditionalFormatting sqref="I53:J54">
    <cfRule type="expression" dxfId="6" priority="7">
      <formula>IF(I$7=0,1,0)</formula>
    </cfRule>
  </conditionalFormatting>
  <conditionalFormatting sqref="H53:H54">
    <cfRule type="expression" dxfId="5" priority="6">
      <formula>IF(H$7=0,1,0)</formula>
    </cfRule>
  </conditionalFormatting>
  <conditionalFormatting sqref="H46:Y48">
    <cfRule type="expression" dxfId="4" priority="5">
      <formula>IF(H$7=0,1,0)</formula>
    </cfRule>
  </conditionalFormatting>
  <conditionalFormatting sqref="H85:Y86 H84:L84">
    <cfRule type="expression" dxfId="3" priority="4">
      <formula>IF(H$7=0,1,0)</formula>
    </cfRule>
  </conditionalFormatting>
  <conditionalFormatting sqref="I106:Y109">
    <cfRule type="expression" dxfId="2" priority="3">
      <formula>IF(I$6=0,1,0)</formula>
    </cfRule>
  </conditionalFormatting>
  <conditionalFormatting sqref="H105:H109 I105:AF105">
    <cfRule type="expression" dxfId="1" priority="2">
      <formula>IF(H$7=0,1,0)</formula>
    </cfRule>
  </conditionalFormatting>
  <conditionalFormatting sqref="M84:AG84">
    <cfRule type="expression" dxfId="0" priority="1">
      <formula>IF(M$7=0,1,0)</formula>
    </cfRule>
  </conditionalFormatting>
  <dataValidations count="6">
    <dataValidation type="decimal" allowBlank="1" showInputMessage="1" showErrorMessage="1" error="Percentage only between -200% and +200 %" sqref="F34:G34 F54:G54" xr:uid="{00000000-0002-0000-1200-000000000000}">
      <formula1>-2</formula1>
      <formula2>2</formula2>
    </dataValidation>
    <dataValidation type="list" allowBlank="1" showInputMessage="1" showErrorMessage="1" error="Please select an option from the dropdown menu." sqref="D105:D110" xr:uid="{00000000-0002-0000-1200-000001000000}">
      <formula1>LookupArray10</formula1>
    </dataValidation>
    <dataValidation type="decimal" allowBlank="1" showInputMessage="1" showErrorMessage="1" error="Numbers only" sqref="AK113:DC113 M63:AG67 H39:DC42 H98:DC98 N14:O14 H26:DC28 M73:AG77 H126:DC126 H20:DC24 H105:L110 H14:J18 P14:DC18 K15:O18 H84:J90 AJ84:DC90 H46:M47 N46:DC48 AK105:DC110 H113:M113 M90:AG90 H59:L67 AH59:DC67 M59:AG61 H69:L77 AH69:DC77 M69:AG71 K85:L90 AH85:AI90 M85:AG88 M106:AJ110 H115:DC115" xr:uid="{00000000-0002-0000-1200-000002000000}">
      <formula1>-100000000000000</formula1>
      <formula2>100000000000000</formula2>
    </dataValidation>
    <dataValidation type="list" allowBlank="1" showInputMessage="1" showErrorMessage="1" error="Please select an option from the dropdown menu." sqref="F37:G37" xr:uid="{00000000-0002-0000-1200-000003000000}">
      <formula1>LookupArray2</formula1>
    </dataValidation>
    <dataValidation type="list" allowBlank="1" showInputMessage="1" showErrorMessage="1" sqref="D113" xr:uid="{00000000-0002-0000-1200-000004000000}">
      <formula1>lkpGreenHouseGases</formula1>
    </dataValidation>
    <dataValidation type="whole" allowBlank="1" showInputMessage="1" showErrorMessage="1" error="Numbers only" sqref="K14:M14 K84:AI84 H48:M48 M62:AG62 M72:AG72 M89:AG89" xr:uid="{AA1616C7-887D-4ACF-B098-FA919673BE1B}">
      <formula1>-100000000000000</formula1>
      <formula2>100000000000000</formula2>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6098" r:id="rId3" name="Button 18">
              <controlPr defaultSize="0" print="0" autoFill="0" autoPict="0" macro="[0]!Button21_Click">
                <anchor moveWithCells="1" sizeWithCells="1">
                  <from>
                    <xdr:col>4</xdr:col>
                    <xdr:colOff>742950</xdr:colOff>
                    <xdr:row>2</xdr:row>
                    <xdr:rowOff>76200</xdr:rowOff>
                  </from>
                  <to>
                    <xdr:col>6</xdr:col>
                    <xdr:colOff>228600</xdr:colOff>
                    <xdr:row>4</xdr:row>
                    <xdr:rowOff>76200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rgb="FFFFFF00"/>
    <pageSetUpPr autoPageBreaks="0"/>
  </sheetPr>
  <dimension ref="A1:CZ285"/>
  <sheetViews>
    <sheetView showRowColHeaders="0" zoomScale="70" zoomScaleNormal="70" workbookViewId="0">
      <pane xSplit="3" ySplit="7" topLeftCell="D238" activePane="bottomRight" state="frozen"/>
      <selection activeCell="D233" sqref="D233"/>
      <selection pane="topRight" activeCell="D233" sqref="D233"/>
      <selection pane="bottomLeft" activeCell="D233" sqref="D233"/>
      <selection pane="bottomRight" activeCell="F271" sqref="F271"/>
    </sheetView>
  </sheetViews>
  <sheetFormatPr defaultColWidth="9.140625" defaultRowHeight="15" x14ac:dyDescent="0.25"/>
  <cols>
    <col min="1" max="1" width="1.7109375" style="91" customWidth="1"/>
    <col min="2" max="2" width="55.5703125" style="91" bestFit="1" customWidth="1"/>
    <col min="3" max="3" width="20.28515625" style="388" bestFit="1" customWidth="1"/>
    <col min="4" max="7" width="24.140625" style="92" customWidth="1"/>
    <col min="8" max="10" width="25.140625" style="92" customWidth="1"/>
    <col min="11" max="11" width="15.7109375" style="92" bestFit="1" customWidth="1"/>
    <col min="12" max="12" width="16.28515625" style="92" bestFit="1" customWidth="1"/>
    <col min="13" max="14" width="15.7109375" style="92" bestFit="1" customWidth="1"/>
    <col min="15" max="15" width="15.42578125" style="92" bestFit="1" customWidth="1"/>
    <col min="16" max="16" width="23.7109375" style="92" bestFit="1" customWidth="1"/>
    <col min="17" max="17" width="24.28515625" style="92" bestFit="1" customWidth="1"/>
    <col min="18" max="18" width="18.5703125" style="92" bestFit="1" customWidth="1"/>
    <col min="19" max="19" width="37.85546875" style="92" bestFit="1" customWidth="1"/>
    <col min="20" max="20" width="14.42578125" style="92" customWidth="1"/>
    <col min="21" max="21" width="12.7109375" style="92" customWidth="1"/>
    <col min="22" max="62" width="14.42578125" style="92" bestFit="1" customWidth="1"/>
    <col min="63" max="63" width="15" style="92" bestFit="1" customWidth="1"/>
    <col min="64" max="16384" width="9.140625" style="92"/>
  </cols>
  <sheetData>
    <row r="1" spans="2:104" ht="9" customHeight="1" thickBot="1" x14ac:dyDescent="0.3"/>
    <row r="2" spans="2:104" ht="34.5" customHeight="1" x14ac:dyDescent="0.25">
      <c r="B2" s="713" t="s">
        <v>717</v>
      </c>
      <c r="C2" s="716" t="s">
        <v>587</v>
      </c>
      <c r="D2" s="714"/>
      <c r="E2" s="714"/>
      <c r="F2" s="714"/>
      <c r="G2" s="714"/>
      <c r="H2" s="714"/>
      <c r="I2" s="714"/>
      <c r="J2" s="714"/>
      <c r="K2" s="714"/>
      <c r="L2" s="714"/>
      <c r="M2" s="714"/>
      <c r="N2" s="714"/>
      <c r="O2" s="714"/>
      <c r="P2" s="714"/>
      <c r="Q2" s="714"/>
      <c r="R2" s="714"/>
      <c r="S2" s="714"/>
      <c r="T2" s="714"/>
      <c r="U2" s="714"/>
      <c r="V2" s="714"/>
      <c r="W2" s="714"/>
      <c r="X2" s="714"/>
      <c r="Y2" s="714"/>
      <c r="Z2" s="714"/>
      <c r="AA2" s="714"/>
      <c r="AB2" s="714"/>
      <c r="AC2" s="714"/>
      <c r="AD2" s="714"/>
      <c r="AE2" s="714"/>
      <c r="AF2" s="714"/>
      <c r="AG2" s="714"/>
      <c r="AH2" s="714"/>
      <c r="AI2" s="714"/>
      <c r="AJ2" s="714"/>
      <c r="AK2" s="714"/>
      <c r="AL2" s="714"/>
      <c r="AM2" s="714"/>
      <c r="AN2" s="714"/>
      <c r="AO2" s="714"/>
      <c r="AP2" s="714"/>
      <c r="AQ2" s="714"/>
      <c r="AR2" s="714"/>
      <c r="AS2" s="714"/>
      <c r="AT2" s="714"/>
      <c r="AU2" s="714"/>
      <c r="AV2" s="714"/>
      <c r="AW2" s="714"/>
      <c r="AX2" s="714"/>
      <c r="AY2" s="714"/>
      <c r="AZ2" s="714"/>
      <c r="BA2" s="714"/>
      <c r="BB2" s="714"/>
      <c r="BC2" s="714"/>
      <c r="BD2" s="714"/>
      <c r="BE2" s="714"/>
      <c r="BF2" s="714"/>
      <c r="BG2" s="714"/>
      <c r="BH2" s="714"/>
      <c r="BI2" s="714"/>
      <c r="BJ2" s="714"/>
      <c r="BK2" s="714"/>
      <c r="BL2" s="714"/>
      <c r="BM2" s="714"/>
      <c r="BN2" s="714"/>
      <c r="BO2" s="714"/>
      <c r="BP2" s="714"/>
      <c r="BQ2" s="714"/>
      <c r="BR2" s="714"/>
      <c r="BS2" s="714"/>
      <c r="BT2" s="714"/>
      <c r="BU2" s="714"/>
      <c r="BV2" s="714"/>
      <c r="BW2" s="714"/>
      <c r="BX2" s="714"/>
      <c r="BY2" s="714"/>
      <c r="BZ2" s="714"/>
      <c r="CA2" s="714"/>
      <c r="CB2" s="714"/>
      <c r="CC2" s="714"/>
      <c r="CD2" s="714"/>
      <c r="CE2" s="714"/>
      <c r="CF2" s="714"/>
      <c r="CG2" s="714"/>
      <c r="CH2" s="714"/>
      <c r="CI2" s="714"/>
      <c r="CJ2" s="714"/>
      <c r="CK2" s="714"/>
      <c r="CL2" s="714"/>
      <c r="CM2" s="714"/>
      <c r="CN2" s="714"/>
      <c r="CO2" s="714"/>
      <c r="CP2" s="714"/>
      <c r="CQ2" s="714"/>
      <c r="CR2" s="714"/>
      <c r="CS2" s="714"/>
      <c r="CT2" s="714"/>
      <c r="CU2" s="714"/>
      <c r="CV2" s="714"/>
      <c r="CW2" s="714"/>
      <c r="CX2" s="714"/>
      <c r="CY2" s="714"/>
      <c r="CZ2" s="715"/>
    </row>
    <row r="3" spans="2:104" x14ac:dyDescent="0.25">
      <c r="B3" s="706" t="s">
        <v>718</v>
      </c>
      <c r="C3" s="39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391"/>
    </row>
    <row r="4" spans="2:104" x14ac:dyDescent="0.25">
      <c r="B4" s="393" t="s">
        <v>453</v>
      </c>
      <c r="C4" s="390">
        <f>IF('Data Input - General'!F25=0,'Data Input - General'!F22,'Data Input - General'!F25)</f>
        <v>0</v>
      </c>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391"/>
    </row>
    <row r="5" spans="2:104" x14ac:dyDescent="0.25">
      <c r="B5" s="393" t="s">
        <v>74</v>
      </c>
      <c r="C5" s="390"/>
      <c r="D5" s="79">
        <v>0</v>
      </c>
      <c r="E5" s="79">
        <v>1</v>
      </c>
      <c r="F5" s="79">
        <v>2</v>
      </c>
      <c r="G5" s="79">
        <v>3</v>
      </c>
      <c r="H5" s="79">
        <v>4</v>
      </c>
      <c r="I5" s="79">
        <v>5</v>
      </c>
      <c r="J5" s="79">
        <v>6</v>
      </c>
      <c r="K5" s="79">
        <v>7</v>
      </c>
      <c r="L5" s="79">
        <v>8</v>
      </c>
      <c r="M5" s="79">
        <v>9</v>
      </c>
      <c r="N5" s="79">
        <v>10</v>
      </c>
      <c r="O5" s="79">
        <v>11</v>
      </c>
      <c r="P5" s="79">
        <v>12</v>
      </c>
      <c r="Q5" s="79">
        <v>13</v>
      </c>
      <c r="R5" s="79">
        <v>14</v>
      </c>
      <c r="S5" s="79">
        <v>15</v>
      </c>
      <c r="T5" s="79">
        <v>16</v>
      </c>
      <c r="U5" s="79">
        <v>17</v>
      </c>
      <c r="V5" s="79">
        <v>18</v>
      </c>
      <c r="W5" s="79">
        <v>19</v>
      </c>
      <c r="X5" s="79">
        <v>20</v>
      </c>
      <c r="Y5" s="79">
        <v>21</v>
      </c>
      <c r="Z5" s="79">
        <v>22</v>
      </c>
      <c r="AA5" s="79">
        <v>23</v>
      </c>
      <c r="AB5" s="79">
        <v>24</v>
      </c>
      <c r="AC5" s="79">
        <v>25</v>
      </c>
      <c r="AD5" s="79">
        <v>26</v>
      </c>
      <c r="AE5" s="79">
        <v>27</v>
      </c>
      <c r="AF5" s="79">
        <v>28</v>
      </c>
      <c r="AG5" s="79">
        <v>29</v>
      </c>
      <c r="AH5" s="79">
        <v>30</v>
      </c>
      <c r="AI5" s="79">
        <v>31</v>
      </c>
      <c r="AJ5" s="79">
        <v>32</v>
      </c>
      <c r="AK5" s="79">
        <v>33</v>
      </c>
      <c r="AL5" s="79">
        <v>34</v>
      </c>
      <c r="AM5" s="79">
        <v>35</v>
      </c>
      <c r="AN5" s="79">
        <v>36</v>
      </c>
      <c r="AO5" s="79">
        <v>37</v>
      </c>
      <c r="AP5" s="79">
        <v>38</v>
      </c>
      <c r="AQ5" s="79">
        <v>39</v>
      </c>
      <c r="AR5" s="79">
        <v>40</v>
      </c>
      <c r="AS5" s="79">
        <v>41</v>
      </c>
      <c r="AT5" s="79">
        <v>42</v>
      </c>
      <c r="AU5" s="79">
        <v>43</v>
      </c>
      <c r="AV5" s="79">
        <v>44</v>
      </c>
      <c r="AW5" s="79">
        <v>45</v>
      </c>
      <c r="AX5" s="79">
        <v>46</v>
      </c>
      <c r="AY5" s="79">
        <v>47</v>
      </c>
      <c r="AZ5" s="79">
        <v>48</v>
      </c>
      <c r="BA5" s="79">
        <v>49</v>
      </c>
      <c r="BB5" s="79">
        <v>50</v>
      </c>
      <c r="BC5" s="79">
        <v>51</v>
      </c>
      <c r="BD5" s="79">
        <v>52</v>
      </c>
      <c r="BE5" s="79">
        <v>53</v>
      </c>
      <c r="BF5" s="79">
        <v>54</v>
      </c>
      <c r="BG5" s="79">
        <v>55</v>
      </c>
      <c r="BH5" s="79">
        <v>56</v>
      </c>
      <c r="BI5" s="79">
        <v>57</v>
      </c>
      <c r="BJ5" s="79">
        <v>58</v>
      </c>
      <c r="BK5" s="79">
        <v>59</v>
      </c>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50"/>
      <c r="CR5" s="50"/>
      <c r="CS5" s="50"/>
      <c r="CT5" s="50"/>
      <c r="CU5" s="50"/>
      <c r="CV5" s="50"/>
      <c r="CW5" s="50"/>
      <c r="CX5" s="50"/>
      <c r="CY5" s="50"/>
      <c r="CZ5" s="391"/>
    </row>
    <row r="6" spans="2:104" x14ac:dyDescent="0.25">
      <c r="B6" s="393" t="s">
        <v>33</v>
      </c>
      <c r="C6" s="390"/>
      <c r="D6" s="58">
        <f>'Data Input - BAU'!H7</f>
        <v>0</v>
      </c>
      <c r="E6" s="58">
        <f>'Data Input - BAU'!I7</f>
        <v>0</v>
      </c>
      <c r="F6" s="58">
        <f>'Data Input - BAU'!J7</f>
        <v>0</v>
      </c>
      <c r="G6" s="58">
        <f>'Data Input - BAU'!K7</f>
        <v>0</v>
      </c>
      <c r="H6" s="58">
        <f>'Data Input - BAU'!L7</f>
        <v>0</v>
      </c>
      <c r="I6" s="58">
        <f>'Data Input - BAU'!M7</f>
        <v>0</v>
      </c>
      <c r="J6" s="58">
        <f>'Data Input - BAU'!N7</f>
        <v>0</v>
      </c>
      <c r="K6" s="58">
        <f>'Data Input - BAU'!O7</f>
        <v>0</v>
      </c>
      <c r="L6" s="58">
        <f>'Data Input - BAU'!P7</f>
        <v>0</v>
      </c>
      <c r="M6" s="58">
        <f>'Data Input - BAU'!Q7</f>
        <v>0</v>
      </c>
      <c r="N6" s="58">
        <f>'Data Input - BAU'!R7</f>
        <v>0</v>
      </c>
      <c r="O6" s="58">
        <f>'Data Input - BAU'!S7</f>
        <v>0</v>
      </c>
      <c r="P6" s="58">
        <f>'Data Input - BAU'!T7</f>
        <v>0</v>
      </c>
      <c r="Q6" s="58">
        <f>'Data Input - BAU'!U7</f>
        <v>0</v>
      </c>
      <c r="R6" s="58">
        <f>'Data Input - BAU'!V7</f>
        <v>0</v>
      </c>
      <c r="S6" s="58">
        <f>'Data Input - BAU'!W7</f>
        <v>0</v>
      </c>
      <c r="T6" s="58">
        <f>'Data Input - BAU'!X7</f>
        <v>0</v>
      </c>
      <c r="U6" s="58">
        <f>'Data Input - BAU'!Y7</f>
        <v>0</v>
      </c>
      <c r="V6" s="58">
        <f>'Data Input - BAU'!Z7</f>
        <v>0</v>
      </c>
      <c r="W6" s="58">
        <f>'Data Input - BAU'!AA7</f>
        <v>0</v>
      </c>
      <c r="X6" s="58">
        <f>'Data Input - BAU'!AB7</f>
        <v>0</v>
      </c>
      <c r="Y6" s="58">
        <f>'Data Input - BAU'!AC7</f>
        <v>0</v>
      </c>
      <c r="Z6" s="58">
        <f>'Data Input - BAU'!AD7</f>
        <v>0</v>
      </c>
      <c r="AA6" s="58">
        <f>'Data Input - BAU'!AE7</f>
        <v>0</v>
      </c>
      <c r="AB6" s="58">
        <f>'Data Input - BAU'!AF7</f>
        <v>0</v>
      </c>
      <c r="AC6" s="58">
        <f>'Data Input - BAU'!AG7</f>
        <v>0</v>
      </c>
      <c r="AD6" s="58">
        <f>'Data Input - BAU'!AH7</f>
        <v>0</v>
      </c>
      <c r="AE6" s="58">
        <f>'Data Input - BAU'!AI7</f>
        <v>0</v>
      </c>
      <c r="AF6" s="58">
        <f>'Data Input - BAU'!AJ7</f>
        <v>0</v>
      </c>
      <c r="AG6" s="58">
        <f>'Data Input - BAU'!AK7</f>
        <v>0</v>
      </c>
      <c r="AH6" s="58">
        <f>'Data Input - BAU'!AL7</f>
        <v>0</v>
      </c>
      <c r="AI6" s="58">
        <f>'Data Input - BAU'!AM7</f>
        <v>0</v>
      </c>
      <c r="AJ6" s="58">
        <f>'Data Input - BAU'!AN7</f>
        <v>0</v>
      </c>
      <c r="AK6" s="58">
        <f>'Data Input - BAU'!AO7</f>
        <v>0</v>
      </c>
      <c r="AL6" s="58">
        <f>'Data Input - BAU'!AP7</f>
        <v>0</v>
      </c>
      <c r="AM6" s="58">
        <f>'Data Input - BAU'!AQ7</f>
        <v>0</v>
      </c>
      <c r="AN6" s="58">
        <f>'Data Input - BAU'!AR7</f>
        <v>0</v>
      </c>
      <c r="AO6" s="58">
        <f>'Data Input - BAU'!AS7</f>
        <v>0</v>
      </c>
      <c r="AP6" s="58">
        <f>'Data Input - BAU'!AT7</f>
        <v>0</v>
      </c>
      <c r="AQ6" s="58">
        <f>'Data Input - BAU'!AU7</f>
        <v>0</v>
      </c>
      <c r="AR6" s="58">
        <f>'Data Input - BAU'!AV7</f>
        <v>0</v>
      </c>
      <c r="AS6" s="58">
        <f>'Data Input - BAU'!AW7</f>
        <v>0</v>
      </c>
      <c r="AT6" s="58">
        <f>'Data Input - BAU'!AX7</f>
        <v>0</v>
      </c>
      <c r="AU6" s="58">
        <f>'Data Input - BAU'!AY7</f>
        <v>0</v>
      </c>
      <c r="AV6" s="58">
        <f>'Data Input - BAU'!AZ7</f>
        <v>0</v>
      </c>
      <c r="AW6" s="58">
        <f>'Data Input - BAU'!BA7</f>
        <v>0</v>
      </c>
      <c r="AX6" s="58">
        <f>'Data Input - BAU'!BB7</f>
        <v>0</v>
      </c>
      <c r="AY6" s="58">
        <f>'Data Input - BAU'!BC7</f>
        <v>0</v>
      </c>
      <c r="AZ6" s="58">
        <f>'Data Input - BAU'!BD7</f>
        <v>0</v>
      </c>
      <c r="BA6" s="58">
        <f>'Data Input - BAU'!BE7</f>
        <v>0</v>
      </c>
      <c r="BB6" s="58">
        <f>'Data Input - BAU'!BF7</f>
        <v>0</v>
      </c>
      <c r="BC6" s="58">
        <f>'Data Input - BAU'!BG7</f>
        <v>0</v>
      </c>
      <c r="BD6" s="58">
        <f>'Data Input - BAU'!BH7</f>
        <v>0</v>
      </c>
      <c r="BE6" s="58">
        <f>'Data Input - BAU'!BI7</f>
        <v>0</v>
      </c>
      <c r="BF6" s="58">
        <f>'Data Input - BAU'!BJ7</f>
        <v>0</v>
      </c>
      <c r="BG6" s="58">
        <f>'Data Input - BAU'!BK7</f>
        <v>0</v>
      </c>
      <c r="BH6" s="58">
        <f>'Data Input - BAU'!BL7</f>
        <v>0</v>
      </c>
      <c r="BI6" s="58">
        <f>'Data Input - BAU'!BM7</f>
        <v>0</v>
      </c>
      <c r="BJ6" s="58">
        <f>'Data Input - BAU'!BN7</f>
        <v>0</v>
      </c>
      <c r="BK6" s="58">
        <f>'Data Input - BAU'!BO7</f>
        <v>0</v>
      </c>
      <c r="BL6" s="58">
        <f>'Data Input - BAU'!BP7</f>
        <v>0</v>
      </c>
      <c r="BM6" s="58">
        <f>'Data Input - BAU'!BQ7</f>
        <v>0</v>
      </c>
      <c r="BN6" s="58">
        <f>'Data Input - BAU'!BR7</f>
        <v>0</v>
      </c>
      <c r="BO6" s="58">
        <f>'Data Input - BAU'!BS7</f>
        <v>0</v>
      </c>
      <c r="BP6" s="58">
        <f>'Data Input - BAU'!BT7</f>
        <v>0</v>
      </c>
      <c r="BQ6" s="58">
        <f>'Data Input - BAU'!BU7</f>
        <v>0</v>
      </c>
      <c r="BR6" s="58">
        <f>'Data Input - BAU'!BV7</f>
        <v>0</v>
      </c>
      <c r="BS6" s="58">
        <f>'Data Input - BAU'!BW7</f>
        <v>0</v>
      </c>
      <c r="BT6" s="58">
        <f>'Data Input - BAU'!BX7</f>
        <v>0</v>
      </c>
      <c r="BU6" s="58">
        <f>'Data Input - BAU'!BY7</f>
        <v>0</v>
      </c>
      <c r="BV6" s="58">
        <f>'Data Input - BAU'!BZ7</f>
        <v>0</v>
      </c>
      <c r="BW6" s="58">
        <f>'Data Input - BAU'!CA7</f>
        <v>0</v>
      </c>
      <c r="BX6" s="58">
        <f>'Data Input - BAU'!CB7</f>
        <v>0</v>
      </c>
      <c r="BY6" s="58">
        <f>'Data Input - BAU'!CC7</f>
        <v>0</v>
      </c>
      <c r="BZ6" s="58">
        <f>'Data Input - BAU'!CD7</f>
        <v>0</v>
      </c>
      <c r="CA6" s="58">
        <f>'Data Input - BAU'!CE7</f>
        <v>0</v>
      </c>
      <c r="CB6" s="58">
        <f>'Data Input - BAU'!CF7</f>
        <v>0</v>
      </c>
      <c r="CC6" s="58">
        <f>'Data Input - BAU'!CG7</f>
        <v>0</v>
      </c>
      <c r="CD6" s="58">
        <f>'Data Input - BAU'!CH7</f>
        <v>0</v>
      </c>
      <c r="CE6" s="58">
        <f>'Data Input - BAU'!CI7</f>
        <v>0</v>
      </c>
      <c r="CF6" s="58">
        <f>'Data Input - BAU'!CJ7</f>
        <v>0</v>
      </c>
      <c r="CG6" s="58">
        <f>'Data Input - BAU'!CK7</f>
        <v>0</v>
      </c>
      <c r="CH6" s="58">
        <f>'Data Input - BAU'!CL7</f>
        <v>0</v>
      </c>
      <c r="CI6" s="58">
        <f>'Data Input - BAU'!CM7</f>
        <v>0</v>
      </c>
      <c r="CJ6" s="58">
        <f>'Data Input - BAU'!CN7</f>
        <v>0</v>
      </c>
      <c r="CK6" s="58">
        <f>'Data Input - BAU'!CO7</f>
        <v>0</v>
      </c>
      <c r="CL6" s="58">
        <f>'Data Input - BAU'!CP7</f>
        <v>0</v>
      </c>
      <c r="CM6" s="58">
        <f>'Data Input - BAU'!CQ7</f>
        <v>0</v>
      </c>
      <c r="CN6" s="58">
        <f>'Data Input - BAU'!CR7</f>
        <v>0</v>
      </c>
      <c r="CO6" s="58">
        <f>'Data Input - BAU'!CS7</f>
        <v>0</v>
      </c>
      <c r="CP6" s="58">
        <f>'Data Input - BAU'!CT7</f>
        <v>0</v>
      </c>
      <c r="CQ6" s="58">
        <f>'Data Input - BAU'!CU7</f>
        <v>0</v>
      </c>
      <c r="CR6" s="58">
        <f>'Data Input - BAU'!CV7</f>
        <v>0</v>
      </c>
      <c r="CS6" s="58">
        <f>'Data Input - BAU'!CW7</f>
        <v>0</v>
      </c>
      <c r="CT6" s="58">
        <f>'Data Input - BAU'!CX7</f>
        <v>0</v>
      </c>
      <c r="CU6" s="58">
        <f>'Data Input - BAU'!CY7</f>
        <v>0</v>
      </c>
      <c r="CV6" s="58">
        <f>'Data Input - BAU'!CZ7</f>
        <v>0</v>
      </c>
      <c r="CW6" s="58">
        <f>'Data Input - BAU'!DA7</f>
        <v>0</v>
      </c>
      <c r="CX6" s="58">
        <f>'Data Input - BAU'!DB7</f>
        <v>0</v>
      </c>
      <c r="CY6" s="58">
        <f>'Data Input - BAU'!DC7</f>
        <v>0</v>
      </c>
      <c r="CZ6" s="391"/>
    </row>
    <row r="7" spans="2:104" x14ac:dyDescent="0.25">
      <c r="B7" s="394" t="s">
        <v>88</v>
      </c>
      <c r="C7" s="49"/>
      <c r="D7" s="59">
        <f>IF(D6=0,0,'Discount and deflators'!F12)</f>
        <v>0</v>
      </c>
      <c r="E7" s="59">
        <f>IF(E6=0,0,'Discount and deflators'!G12)</f>
        <v>0</v>
      </c>
      <c r="F7" s="59">
        <f>IF(F6=0,0,'Discount and deflators'!H12)</f>
        <v>0</v>
      </c>
      <c r="G7" s="59">
        <f>IF(G6=0,0,'Discount and deflators'!I12)</f>
        <v>0</v>
      </c>
      <c r="H7" s="59">
        <f>IF(H6=0,0,'Discount and deflators'!J12)</f>
        <v>0</v>
      </c>
      <c r="I7" s="59">
        <f>IF(I6=0,0,'Discount and deflators'!K12)</f>
        <v>0</v>
      </c>
      <c r="J7" s="59">
        <f>IF(J6=0,0,'Discount and deflators'!L12)</f>
        <v>0</v>
      </c>
      <c r="K7" s="59">
        <f>IF(K6=0,0,'Discount and deflators'!M12)</f>
        <v>0</v>
      </c>
      <c r="L7" s="59">
        <f>IF(L6=0,0,'Discount and deflators'!N12)</f>
        <v>0</v>
      </c>
      <c r="M7" s="59">
        <f>IF(M6=0,0,'Discount and deflators'!O12)</f>
        <v>0</v>
      </c>
      <c r="N7" s="59">
        <f>IF(N6=0,0,'Discount and deflators'!P12)</f>
        <v>0</v>
      </c>
      <c r="O7" s="59">
        <f>IF(O6=0,0,'Discount and deflators'!Q12)</f>
        <v>0</v>
      </c>
      <c r="P7" s="59">
        <f>IF(P6=0,0,'Discount and deflators'!R12)</f>
        <v>0</v>
      </c>
      <c r="Q7" s="59">
        <f>IF(Q6=0,0,'Discount and deflators'!S12)</f>
        <v>0</v>
      </c>
      <c r="R7" s="59">
        <f>IF(R6=0,0,'Discount and deflators'!T12)</f>
        <v>0</v>
      </c>
      <c r="S7" s="59">
        <f>IF(S6=0,0,'Discount and deflators'!U12)</f>
        <v>0</v>
      </c>
      <c r="T7" s="59">
        <f>IF(T6=0,0,'Discount and deflators'!V12)</f>
        <v>0</v>
      </c>
      <c r="U7" s="59">
        <f>IF(U6=0,0,'Discount and deflators'!W12)</f>
        <v>0</v>
      </c>
      <c r="V7" s="59">
        <f>IF(V6=0,0,'Discount and deflators'!X12)</f>
        <v>0</v>
      </c>
      <c r="W7" s="59">
        <f>IF(W6=0,0,'Discount and deflators'!Y12)</f>
        <v>0</v>
      </c>
      <c r="X7" s="59">
        <f>IF(X6=0,0,'Discount and deflators'!Z12)</f>
        <v>0</v>
      </c>
      <c r="Y7" s="59">
        <f>IF(Y6=0,0,'Discount and deflators'!AA12)</f>
        <v>0</v>
      </c>
      <c r="Z7" s="59">
        <f>IF(Z6=0,0,'Discount and deflators'!AB12)</f>
        <v>0</v>
      </c>
      <c r="AA7" s="59">
        <f>IF(AA6=0,0,'Discount and deflators'!AC12)</f>
        <v>0</v>
      </c>
      <c r="AB7" s="59">
        <f>IF(AB6=0,0,'Discount and deflators'!AD12)</f>
        <v>0</v>
      </c>
      <c r="AC7" s="59">
        <f>IF(AC6=0,0,'Discount and deflators'!AE12)</f>
        <v>0</v>
      </c>
      <c r="AD7" s="59">
        <f>IF(AD6=0,0,'Discount and deflators'!AF12)</f>
        <v>0</v>
      </c>
      <c r="AE7" s="59">
        <f>IF(AE6=0,0,'Discount and deflators'!AG12)</f>
        <v>0</v>
      </c>
      <c r="AF7" s="59">
        <f>IF(AF6=0,0,'Discount and deflators'!AH12)</f>
        <v>0</v>
      </c>
      <c r="AG7" s="59">
        <f>IF(AG6=0,0,'Discount and deflators'!AI12)</f>
        <v>0</v>
      </c>
      <c r="AH7" s="59">
        <f>IF(AH6=0,0,'Discount and deflators'!AJ12)</f>
        <v>0</v>
      </c>
      <c r="AI7" s="59">
        <f>IF(AI6=0,0,'Discount and deflators'!AK12)</f>
        <v>0</v>
      </c>
      <c r="AJ7" s="59">
        <f>IF(AJ6=0,0,'Discount and deflators'!AL12)</f>
        <v>0</v>
      </c>
      <c r="AK7" s="59">
        <f>IF(AK6=0,0,'Discount and deflators'!AM12)</f>
        <v>0</v>
      </c>
      <c r="AL7" s="59">
        <f>IF(AL6=0,0,'Discount and deflators'!AN12)</f>
        <v>0</v>
      </c>
      <c r="AM7" s="59">
        <f>IF(AM6=0,0,'Discount and deflators'!AO12)</f>
        <v>0</v>
      </c>
      <c r="AN7" s="59">
        <f>IF(AN6=0,0,'Discount and deflators'!AP12)</f>
        <v>0</v>
      </c>
      <c r="AO7" s="59">
        <f>IF(AO6=0,0,'Discount and deflators'!AQ12)</f>
        <v>0</v>
      </c>
      <c r="AP7" s="59">
        <f>IF(AP6=0,0,'Discount and deflators'!AR12)</f>
        <v>0</v>
      </c>
      <c r="AQ7" s="59">
        <f>IF(AQ6=0,0,'Discount and deflators'!AS12)</f>
        <v>0</v>
      </c>
      <c r="AR7" s="59">
        <f>IF(AR6=0,0,'Discount and deflators'!AT12)</f>
        <v>0</v>
      </c>
      <c r="AS7" s="59">
        <f>IF(AS6=0,0,'Discount and deflators'!AU12)</f>
        <v>0</v>
      </c>
      <c r="AT7" s="59">
        <f>IF(AT6=0,0,'Discount and deflators'!AV12)</f>
        <v>0</v>
      </c>
      <c r="AU7" s="59">
        <f>IF(AU6=0,0,'Discount and deflators'!AW12)</f>
        <v>0</v>
      </c>
      <c r="AV7" s="59">
        <f>IF(AV6=0,0,'Discount and deflators'!AX12)</f>
        <v>0</v>
      </c>
      <c r="AW7" s="59">
        <f>IF(AW6=0,0,'Discount and deflators'!AY12)</f>
        <v>0</v>
      </c>
      <c r="AX7" s="59">
        <f>IF(AX6=0,0,'Discount and deflators'!AZ12)</f>
        <v>0</v>
      </c>
      <c r="AY7" s="59">
        <f>IF(AY6=0,0,'Discount and deflators'!BA12)</f>
        <v>0</v>
      </c>
      <c r="AZ7" s="59">
        <f>IF(AZ6=0,0,'Discount and deflators'!BB12)</f>
        <v>0</v>
      </c>
      <c r="BA7" s="59">
        <f>IF(BA6=0,0,'Discount and deflators'!BC12)</f>
        <v>0</v>
      </c>
      <c r="BB7" s="59">
        <f>IF(BB6=0,0,'Discount and deflators'!BD12)</f>
        <v>0</v>
      </c>
      <c r="BC7" s="59">
        <f>IF(BC6=0,0,'Discount and deflators'!BE12)</f>
        <v>0</v>
      </c>
      <c r="BD7" s="59">
        <f>IF(BD6=0,0,'Discount and deflators'!BF12)</f>
        <v>0</v>
      </c>
      <c r="BE7" s="59">
        <f>IF(BE6=0,0,'Discount and deflators'!BG12)</f>
        <v>0</v>
      </c>
      <c r="BF7" s="59">
        <f>IF(BF6=0,0,'Discount and deflators'!BH12)</f>
        <v>0</v>
      </c>
      <c r="BG7" s="59">
        <f>IF(BG6=0,0,'Discount and deflators'!BI12)</f>
        <v>0</v>
      </c>
      <c r="BH7" s="59">
        <f>IF(BH6=0,0,'Discount and deflators'!BJ12)</f>
        <v>0</v>
      </c>
      <c r="BI7" s="59">
        <f>IF(BI6=0,0,'Discount and deflators'!BK12)</f>
        <v>0</v>
      </c>
      <c r="BJ7" s="59">
        <f>IF(BJ6=0,0,'Discount and deflators'!BL12)</f>
        <v>0</v>
      </c>
      <c r="BK7" s="59">
        <f>IF(BK6=0,0,'Discount and deflators'!BM12)</f>
        <v>0</v>
      </c>
      <c r="BL7" s="59">
        <f>IF(BL6=0,0,'Discount and deflators'!BN12)</f>
        <v>0</v>
      </c>
      <c r="BM7" s="59">
        <f>IF(BM6=0,0,'Discount and deflators'!BO12)</f>
        <v>0</v>
      </c>
      <c r="BN7" s="59">
        <f>IF(BN6=0,0,'Discount and deflators'!BP12)</f>
        <v>0</v>
      </c>
      <c r="BO7" s="59">
        <f>IF(BO6=0,0,'Discount and deflators'!BQ12)</f>
        <v>0</v>
      </c>
      <c r="BP7" s="59">
        <f>IF(BP6=0,0,'Discount and deflators'!BR12)</f>
        <v>0</v>
      </c>
      <c r="BQ7" s="59">
        <f>IF(BQ6=0,0,'Discount and deflators'!BS12)</f>
        <v>0</v>
      </c>
      <c r="BR7" s="59">
        <f>IF(BR6=0,0,'Discount and deflators'!BT12)</f>
        <v>0</v>
      </c>
      <c r="BS7" s="59">
        <f>IF(BS6=0,0,'Discount and deflators'!BU12)</f>
        <v>0</v>
      </c>
      <c r="BT7" s="59">
        <f>IF(BT6=0,0,'Discount and deflators'!BV12)</f>
        <v>0</v>
      </c>
      <c r="BU7" s="59">
        <f>IF(BU6=0,0,'Discount and deflators'!BW12)</f>
        <v>0</v>
      </c>
      <c r="BV7" s="59">
        <f>IF(BV6=0,0,'Discount and deflators'!BX12)</f>
        <v>0</v>
      </c>
      <c r="BW7" s="59">
        <f>IF(BW6=0,0,'Discount and deflators'!BY12)</f>
        <v>0</v>
      </c>
      <c r="BX7" s="59">
        <f>IF(BX6=0,0,'Discount and deflators'!BZ12)</f>
        <v>0</v>
      </c>
      <c r="BY7" s="59">
        <f>IF(BY6=0,0,'Discount and deflators'!CA12)</f>
        <v>0</v>
      </c>
      <c r="BZ7" s="59">
        <f>IF(BZ6=0,0,'Discount and deflators'!CB12)</f>
        <v>0</v>
      </c>
      <c r="CA7" s="59">
        <f>IF(CA6=0,0,'Discount and deflators'!CC12)</f>
        <v>0</v>
      </c>
      <c r="CB7" s="59">
        <f>IF(CB6=0,0,'Discount and deflators'!CD12)</f>
        <v>0</v>
      </c>
      <c r="CC7" s="59">
        <f>IF(CC6=0,0,'Discount and deflators'!CE12)</f>
        <v>0</v>
      </c>
      <c r="CD7" s="59">
        <f>IF(CD6=0,0,'Discount and deflators'!CF12)</f>
        <v>0</v>
      </c>
      <c r="CE7" s="59">
        <f>IF(CE6=0,0,'Discount and deflators'!CG12)</f>
        <v>0</v>
      </c>
      <c r="CF7" s="59">
        <f>IF(CF6=0,0,'Discount and deflators'!CH12)</f>
        <v>0</v>
      </c>
      <c r="CG7" s="59">
        <f>IF(CG6=0,0,'Discount and deflators'!CI12)</f>
        <v>0</v>
      </c>
      <c r="CH7" s="59">
        <f>IF(CH6=0,0,'Discount and deflators'!CJ12)</f>
        <v>0</v>
      </c>
      <c r="CI7" s="59">
        <f>IF(CI6=0,0,'Discount and deflators'!CK12)</f>
        <v>0</v>
      </c>
      <c r="CJ7" s="59">
        <f>IF(CJ6=0,0,'Discount and deflators'!CL12)</f>
        <v>0</v>
      </c>
      <c r="CK7" s="59">
        <f>IF(CK6=0,0,'Discount and deflators'!CM12)</f>
        <v>0</v>
      </c>
      <c r="CL7" s="59">
        <f>IF(CL6=0,0,'Discount and deflators'!CN12)</f>
        <v>0</v>
      </c>
      <c r="CM7" s="59">
        <f>IF(CM6=0,0,'Discount and deflators'!CO12)</f>
        <v>0</v>
      </c>
      <c r="CN7" s="59">
        <f>IF(CN6=0,0,'Discount and deflators'!CP12)</f>
        <v>0</v>
      </c>
      <c r="CO7" s="59">
        <f>IF(CO6=0,0,'Discount and deflators'!CQ12)</f>
        <v>0</v>
      </c>
      <c r="CP7" s="59">
        <f>IF(CP6=0,0,'Discount and deflators'!CR12)</f>
        <v>0</v>
      </c>
      <c r="CQ7" s="59">
        <f>IF(CQ6=0,0,'Discount and deflators'!CS12)</f>
        <v>0</v>
      </c>
      <c r="CR7" s="59">
        <f>IF(CR6=0,0,'Discount and deflators'!CT12)</f>
        <v>0</v>
      </c>
      <c r="CS7" s="59">
        <f>IF(CS6=0,0,'Discount and deflators'!CU12)</f>
        <v>0</v>
      </c>
      <c r="CT7" s="59">
        <f>IF(CT6=0,0,'Discount and deflators'!CV12)</f>
        <v>0</v>
      </c>
      <c r="CU7" s="59">
        <f>IF(CU6=0,0,'Discount and deflators'!CW12)</f>
        <v>0</v>
      </c>
      <c r="CV7" s="59">
        <f>IF(CV6=0,0,'Discount and deflators'!CX12)</f>
        <v>0</v>
      </c>
      <c r="CW7" s="59">
        <f>IF(CW6=0,0,'Discount and deflators'!CY12)</f>
        <v>0</v>
      </c>
      <c r="CX7" s="59">
        <f>IF(CX6=0,0,'Discount and deflators'!CZ12)</f>
        <v>0</v>
      </c>
      <c r="CY7" s="59">
        <f>IF(CY6=0,0,'Discount and deflators'!DA12)</f>
        <v>0</v>
      </c>
      <c r="CZ7" s="391"/>
    </row>
    <row r="8" spans="2:104" x14ac:dyDescent="0.25">
      <c r="B8" s="392"/>
      <c r="C8" s="39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391"/>
    </row>
    <row r="9" spans="2:104" x14ac:dyDescent="0.25">
      <c r="B9" s="395" t="s">
        <v>321</v>
      </c>
      <c r="C9" s="396"/>
      <c r="D9" s="397"/>
      <c r="E9" s="397"/>
      <c r="F9" s="397"/>
      <c r="G9" s="397"/>
      <c r="H9" s="397"/>
      <c r="I9" s="397"/>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c r="BH9" s="397"/>
      <c r="BI9" s="397"/>
      <c r="BJ9" s="397"/>
      <c r="BK9" s="397"/>
      <c r="BL9" s="397"/>
      <c r="BM9" s="397"/>
      <c r="BN9" s="397"/>
      <c r="BO9" s="397"/>
      <c r="BP9" s="397"/>
      <c r="BQ9" s="397"/>
      <c r="BR9" s="397"/>
      <c r="BS9" s="397"/>
      <c r="BT9" s="397"/>
      <c r="BU9" s="397"/>
      <c r="BV9" s="397"/>
      <c r="BW9" s="397"/>
      <c r="BX9" s="397"/>
      <c r="BY9" s="397"/>
      <c r="BZ9" s="397"/>
      <c r="CA9" s="397"/>
      <c r="CB9" s="397"/>
      <c r="CC9" s="397"/>
      <c r="CD9" s="397"/>
      <c r="CE9" s="397"/>
      <c r="CF9" s="397"/>
      <c r="CG9" s="397"/>
      <c r="CH9" s="397"/>
      <c r="CI9" s="397"/>
      <c r="CJ9" s="397"/>
      <c r="CK9" s="397"/>
      <c r="CL9" s="397"/>
      <c r="CM9" s="397"/>
      <c r="CN9" s="397"/>
      <c r="CO9" s="397"/>
      <c r="CP9" s="397"/>
      <c r="CQ9" s="397"/>
      <c r="CR9" s="397"/>
      <c r="CS9" s="397"/>
      <c r="CT9" s="397"/>
      <c r="CU9" s="397"/>
      <c r="CV9" s="397"/>
      <c r="CW9" s="397"/>
      <c r="CX9" s="397"/>
      <c r="CY9" s="397"/>
      <c r="CZ9" s="398"/>
    </row>
    <row r="10" spans="2:104" x14ac:dyDescent="0.25">
      <c r="B10" s="399"/>
      <c r="C10" s="49"/>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c r="CW10" s="50"/>
      <c r="CX10" s="50"/>
      <c r="CY10" s="50"/>
      <c r="CZ10" s="391"/>
    </row>
    <row r="11" spans="2:104" x14ac:dyDescent="0.25">
      <c r="B11" s="389" t="s">
        <v>75</v>
      </c>
      <c r="C11" s="39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c r="CW11" s="50"/>
      <c r="CX11" s="50"/>
      <c r="CY11" s="50"/>
      <c r="CZ11" s="391"/>
    </row>
    <row r="12" spans="2:104" x14ac:dyDescent="0.25">
      <c r="B12" s="393" t="s">
        <v>196</v>
      </c>
      <c r="C12" s="9" t="s">
        <v>1117</v>
      </c>
      <c r="D12" s="58">
        <f>'Data Input - BAU'!H30</f>
        <v>0</v>
      </c>
      <c r="E12" s="58">
        <f>'Data Input - BAU'!I30</f>
        <v>0</v>
      </c>
      <c r="F12" s="58">
        <f>'Data Input - BAU'!J30</f>
        <v>0</v>
      </c>
      <c r="G12" s="58">
        <f>'Data Input - BAU'!K30</f>
        <v>0</v>
      </c>
      <c r="H12" s="58">
        <f>'Data Input - BAU'!L30</f>
        <v>0</v>
      </c>
      <c r="I12" s="58">
        <f>'Data Input - BAU'!M30</f>
        <v>0</v>
      </c>
      <c r="J12" s="58">
        <f>'Data Input - BAU'!N30</f>
        <v>0</v>
      </c>
      <c r="K12" s="58">
        <f>'Data Input - BAU'!O30</f>
        <v>0</v>
      </c>
      <c r="L12" s="58">
        <f>'Data Input - BAU'!P30</f>
        <v>0</v>
      </c>
      <c r="M12" s="58">
        <f>'Data Input - BAU'!Q30</f>
        <v>0</v>
      </c>
      <c r="N12" s="58">
        <f>'Data Input - BAU'!R30</f>
        <v>0</v>
      </c>
      <c r="O12" s="58">
        <f>'Data Input - BAU'!S30</f>
        <v>0</v>
      </c>
      <c r="P12" s="58">
        <f>'Data Input - BAU'!T30</f>
        <v>0</v>
      </c>
      <c r="Q12" s="58">
        <f>'Data Input - BAU'!U30</f>
        <v>0</v>
      </c>
      <c r="R12" s="58">
        <f>'Data Input - BAU'!V30</f>
        <v>0</v>
      </c>
      <c r="S12" s="58">
        <f>'Data Input - BAU'!W30</f>
        <v>0</v>
      </c>
      <c r="T12" s="58">
        <f>'Data Input - BAU'!X30</f>
        <v>0</v>
      </c>
      <c r="U12" s="58">
        <f>'Data Input - BAU'!Y30</f>
        <v>0</v>
      </c>
      <c r="V12" s="58">
        <f>'Data Input - BAU'!Z30</f>
        <v>0</v>
      </c>
      <c r="W12" s="58">
        <f>'Data Input - BAU'!AA30</f>
        <v>0</v>
      </c>
      <c r="X12" s="58">
        <f>'Data Input - BAU'!AB30</f>
        <v>0</v>
      </c>
      <c r="Y12" s="58">
        <f>'Data Input - BAU'!AC30</f>
        <v>0</v>
      </c>
      <c r="Z12" s="58">
        <f>'Data Input - BAU'!AD30</f>
        <v>0</v>
      </c>
      <c r="AA12" s="58">
        <f>'Data Input - BAU'!AE30</f>
        <v>0</v>
      </c>
      <c r="AB12" s="58">
        <f>'Data Input - BAU'!AF30</f>
        <v>0</v>
      </c>
      <c r="AC12" s="58">
        <f>'Data Input - BAU'!AG30</f>
        <v>0</v>
      </c>
      <c r="AD12" s="58">
        <f>'Data Input - BAU'!AH30</f>
        <v>0</v>
      </c>
      <c r="AE12" s="58">
        <f>'Data Input - BAU'!AI30</f>
        <v>0</v>
      </c>
      <c r="AF12" s="58">
        <f>'Data Input - BAU'!AJ30</f>
        <v>0</v>
      </c>
      <c r="AG12" s="58">
        <f>'Data Input - BAU'!AK30</f>
        <v>0</v>
      </c>
      <c r="AH12" s="58">
        <f>'Data Input - BAU'!AL30</f>
        <v>0</v>
      </c>
      <c r="AI12" s="58">
        <f>'Data Input - BAU'!AM30</f>
        <v>0</v>
      </c>
      <c r="AJ12" s="58">
        <f>'Data Input - BAU'!AN30</f>
        <v>0</v>
      </c>
      <c r="AK12" s="58">
        <f>'Data Input - BAU'!AO30</f>
        <v>0</v>
      </c>
      <c r="AL12" s="58">
        <f>'Data Input - BAU'!AP30</f>
        <v>0</v>
      </c>
      <c r="AM12" s="58">
        <f>'Data Input - BAU'!AQ30</f>
        <v>0</v>
      </c>
      <c r="AN12" s="58">
        <f>'Data Input - BAU'!AR30</f>
        <v>0</v>
      </c>
      <c r="AO12" s="58">
        <f>'Data Input - BAU'!AS30</f>
        <v>0</v>
      </c>
      <c r="AP12" s="58">
        <f>'Data Input - BAU'!AT30</f>
        <v>0</v>
      </c>
      <c r="AQ12" s="58">
        <f>'Data Input - BAU'!AU30</f>
        <v>0</v>
      </c>
      <c r="AR12" s="58">
        <f>'Data Input - BAU'!AV30</f>
        <v>0</v>
      </c>
      <c r="AS12" s="58">
        <f>'Data Input - BAU'!AW30</f>
        <v>0</v>
      </c>
      <c r="AT12" s="58">
        <f>'Data Input - BAU'!AX30</f>
        <v>0</v>
      </c>
      <c r="AU12" s="58">
        <f>'Data Input - BAU'!AY30</f>
        <v>0</v>
      </c>
      <c r="AV12" s="58">
        <f>'Data Input - BAU'!AZ30</f>
        <v>0</v>
      </c>
      <c r="AW12" s="58">
        <f>'Data Input - BAU'!BA30</f>
        <v>0</v>
      </c>
      <c r="AX12" s="58">
        <f>'Data Input - BAU'!BB30</f>
        <v>0</v>
      </c>
      <c r="AY12" s="58">
        <f>'Data Input - BAU'!BC30</f>
        <v>0</v>
      </c>
      <c r="AZ12" s="58">
        <f>'Data Input - BAU'!BD30</f>
        <v>0</v>
      </c>
      <c r="BA12" s="58">
        <f>'Data Input - BAU'!BE30</f>
        <v>0</v>
      </c>
      <c r="BB12" s="58">
        <f>'Data Input - BAU'!BF30</f>
        <v>0</v>
      </c>
      <c r="BC12" s="58">
        <f>'Data Input - BAU'!BG30</f>
        <v>0</v>
      </c>
      <c r="BD12" s="58">
        <f>'Data Input - BAU'!BH30</f>
        <v>0</v>
      </c>
      <c r="BE12" s="58">
        <f>'Data Input - BAU'!BI30</f>
        <v>0</v>
      </c>
      <c r="BF12" s="58">
        <f>'Data Input - BAU'!BJ30</f>
        <v>0</v>
      </c>
      <c r="BG12" s="58">
        <f>'Data Input - BAU'!BK30</f>
        <v>0</v>
      </c>
      <c r="BH12" s="58">
        <f>'Data Input - BAU'!BL30</f>
        <v>0</v>
      </c>
      <c r="BI12" s="58">
        <f>'Data Input - BAU'!BM30</f>
        <v>0</v>
      </c>
      <c r="BJ12" s="58">
        <f>'Data Input - BAU'!BN30</f>
        <v>0</v>
      </c>
      <c r="BK12" s="58">
        <f>'Data Input - BAU'!BO30</f>
        <v>0</v>
      </c>
      <c r="BL12" s="58">
        <f>'Data Input - BAU'!BP30</f>
        <v>0</v>
      </c>
      <c r="BM12" s="58">
        <f>'Data Input - BAU'!BQ30</f>
        <v>0</v>
      </c>
      <c r="BN12" s="58">
        <f>'Data Input - BAU'!BR30</f>
        <v>0</v>
      </c>
      <c r="BO12" s="58">
        <f>'Data Input - BAU'!BS30</f>
        <v>0</v>
      </c>
      <c r="BP12" s="58">
        <f>'Data Input - BAU'!BT30</f>
        <v>0</v>
      </c>
      <c r="BQ12" s="58">
        <f>'Data Input - BAU'!BU30</f>
        <v>0</v>
      </c>
      <c r="BR12" s="58">
        <f>'Data Input - BAU'!BV30</f>
        <v>0</v>
      </c>
      <c r="BS12" s="58">
        <f>'Data Input - BAU'!BW30</f>
        <v>0</v>
      </c>
      <c r="BT12" s="58">
        <f>'Data Input - BAU'!BX30</f>
        <v>0</v>
      </c>
      <c r="BU12" s="58">
        <f>'Data Input - BAU'!BY30</f>
        <v>0</v>
      </c>
      <c r="BV12" s="58">
        <f>'Data Input - BAU'!BZ30</f>
        <v>0</v>
      </c>
      <c r="BW12" s="58">
        <f>'Data Input - BAU'!CA30</f>
        <v>0</v>
      </c>
      <c r="BX12" s="58">
        <f>'Data Input - BAU'!CB30</f>
        <v>0</v>
      </c>
      <c r="BY12" s="58">
        <f>'Data Input - BAU'!CC30</f>
        <v>0</v>
      </c>
      <c r="BZ12" s="58">
        <f>'Data Input - BAU'!CD30</f>
        <v>0</v>
      </c>
      <c r="CA12" s="58">
        <f>'Data Input - BAU'!CE30</f>
        <v>0</v>
      </c>
      <c r="CB12" s="58">
        <f>'Data Input - BAU'!CF30</f>
        <v>0</v>
      </c>
      <c r="CC12" s="58">
        <f>'Data Input - BAU'!CG30</f>
        <v>0</v>
      </c>
      <c r="CD12" s="58">
        <f>'Data Input - BAU'!CH30</f>
        <v>0</v>
      </c>
      <c r="CE12" s="58">
        <f>'Data Input - BAU'!CI30</f>
        <v>0</v>
      </c>
      <c r="CF12" s="58">
        <f>'Data Input - BAU'!CJ30</f>
        <v>0</v>
      </c>
      <c r="CG12" s="58">
        <f>'Data Input - BAU'!CK30</f>
        <v>0</v>
      </c>
      <c r="CH12" s="58">
        <f>'Data Input - BAU'!CL30</f>
        <v>0</v>
      </c>
      <c r="CI12" s="58">
        <f>'Data Input - BAU'!CM30</f>
        <v>0</v>
      </c>
      <c r="CJ12" s="58">
        <f>'Data Input - BAU'!CN30</f>
        <v>0</v>
      </c>
      <c r="CK12" s="58">
        <f>'Data Input - BAU'!CO30</f>
        <v>0</v>
      </c>
      <c r="CL12" s="58">
        <f>'Data Input - BAU'!CP30</f>
        <v>0</v>
      </c>
      <c r="CM12" s="58">
        <f>'Data Input - BAU'!CQ30</f>
        <v>0</v>
      </c>
      <c r="CN12" s="58">
        <f>'Data Input - BAU'!CR30</f>
        <v>0</v>
      </c>
      <c r="CO12" s="58">
        <f>'Data Input - BAU'!CS30</f>
        <v>0</v>
      </c>
      <c r="CP12" s="58">
        <f>'Data Input - BAU'!CT30</f>
        <v>0</v>
      </c>
      <c r="CQ12" s="58">
        <f>'Data Input - BAU'!CU30</f>
        <v>0</v>
      </c>
      <c r="CR12" s="58">
        <f>'Data Input - BAU'!CV30</f>
        <v>0</v>
      </c>
      <c r="CS12" s="58">
        <f>'Data Input - BAU'!CW30</f>
        <v>0</v>
      </c>
      <c r="CT12" s="58">
        <f>'Data Input - BAU'!CX30</f>
        <v>0</v>
      </c>
      <c r="CU12" s="58">
        <f>'Data Input - BAU'!CY30</f>
        <v>0</v>
      </c>
      <c r="CV12" s="58">
        <f>'Data Input - BAU'!CZ30</f>
        <v>0</v>
      </c>
      <c r="CW12" s="58">
        <f>'Data Input - BAU'!DA30</f>
        <v>0</v>
      </c>
      <c r="CX12" s="58">
        <f>'Data Input - BAU'!DB30</f>
        <v>0</v>
      </c>
      <c r="CY12" s="58">
        <f>'Data Input - BAU'!DC30</f>
        <v>0</v>
      </c>
      <c r="CZ12" s="391"/>
    </row>
    <row r="13" spans="2:104" x14ac:dyDescent="0.25">
      <c r="B13" s="393" t="s">
        <v>441</v>
      </c>
      <c r="C13" s="9" t="s">
        <v>1117</v>
      </c>
      <c r="D13" s="59">
        <f>D12*D$7</f>
        <v>0</v>
      </c>
      <c r="E13" s="59">
        <f t="shared" ref="E13:BP13" si="0">E12*E$7</f>
        <v>0</v>
      </c>
      <c r="F13" s="59">
        <f t="shared" si="0"/>
        <v>0</v>
      </c>
      <c r="G13" s="59">
        <f t="shared" si="0"/>
        <v>0</v>
      </c>
      <c r="H13" s="59">
        <f t="shared" si="0"/>
        <v>0</v>
      </c>
      <c r="I13" s="59">
        <f t="shared" si="0"/>
        <v>0</v>
      </c>
      <c r="J13" s="59">
        <f t="shared" si="0"/>
        <v>0</v>
      </c>
      <c r="K13" s="59">
        <f t="shared" si="0"/>
        <v>0</v>
      </c>
      <c r="L13" s="59">
        <f t="shared" si="0"/>
        <v>0</v>
      </c>
      <c r="M13" s="59">
        <f t="shared" si="0"/>
        <v>0</v>
      </c>
      <c r="N13" s="59">
        <f t="shared" si="0"/>
        <v>0</v>
      </c>
      <c r="O13" s="59">
        <f t="shared" si="0"/>
        <v>0</v>
      </c>
      <c r="P13" s="59">
        <f t="shared" si="0"/>
        <v>0</v>
      </c>
      <c r="Q13" s="59">
        <f t="shared" si="0"/>
        <v>0</v>
      </c>
      <c r="R13" s="59">
        <f t="shared" si="0"/>
        <v>0</v>
      </c>
      <c r="S13" s="59">
        <f t="shared" si="0"/>
        <v>0</v>
      </c>
      <c r="T13" s="59">
        <f t="shared" si="0"/>
        <v>0</v>
      </c>
      <c r="U13" s="59">
        <f t="shared" si="0"/>
        <v>0</v>
      </c>
      <c r="V13" s="59">
        <f t="shared" si="0"/>
        <v>0</v>
      </c>
      <c r="W13" s="59">
        <f t="shared" si="0"/>
        <v>0</v>
      </c>
      <c r="X13" s="59">
        <f t="shared" si="0"/>
        <v>0</v>
      </c>
      <c r="Y13" s="59">
        <f t="shared" si="0"/>
        <v>0</v>
      </c>
      <c r="Z13" s="59">
        <f t="shared" si="0"/>
        <v>0</v>
      </c>
      <c r="AA13" s="59">
        <f t="shared" si="0"/>
        <v>0</v>
      </c>
      <c r="AB13" s="59">
        <f t="shared" si="0"/>
        <v>0</v>
      </c>
      <c r="AC13" s="59">
        <f t="shared" si="0"/>
        <v>0</v>
      </c>
      <c r="AD13" s="59">
        <f t="shared" si="0"/>
        <v>0</v>
      </c>
      <c r="AE13" s="59">
        <f t="shared" si="0"/>
        <v>0</v>
      </c>
      <c r="AF13" s="59">
        <f t="shared" si="0"/>
        <v>0</v>
      </c>
      <c r="AG13" s="59">
        <f t="shared" si="0"/>
        <v>0</v>
      </c>
      <c r="AH13" s="59">
        <f t="shared" si="0"/>
        <v>0</v>
      </c>
      <c r="AI13" s="59">
        <f t="shared" si="0"/>
        <v>0</v>
      </c>
      <c r="AJ13" s="59">
        <f t="shared" si="0"/>
        <v>0</v>
      </c>
      <c r="AK13" s="59">
        <f t="shared" si="0"/>
        <v>0</v>
      </c>
      <c r="AL13" s="59">
        <f t="shared" si="0"/>
        <v>0</v>
      </c>
      <c r="AM13" s="59">
        <f t="shared" si="0"/>
        <v>0</v>
      </c>
      <c r="AN13" s="59">
        <f t="shared" si="0"/>
        <v>0</v>
      </c>
      <c r="AO13" s="59">
        <f t="shared" si="0"/>
        <v>0</v>
      </c>
      <c r="AP13" s="59">
        <f t="shared" si="0"/>
        <v>0</v>
      </c>
      <c r="AQ13" s="59">
        <f t="shared" si="0"/>
        <v>0</v>
      </c>
      <c r="AR13" s="59">
        <f t="shared" si="0"/>
        <v>0</v>
      </c>
      <c r="AS13" s="59">
        <f t="shared" si="0"/>
        <v>0</v>
      </c>
      <c r="AT13" s="59">
        <f t="shared" si="0"/>
        <v>0</v>
      </c>
      <c r="AU13" s="59">
        <f t="shared" si="0"/>
        <v>0</v>
      </c>
      <c r="AV13" s="59">
        <f t="shared" si="0"/>
        <v>0</v>
      </c>
      <c r="AW13" s="59">
        <f t="shared" si="0"/>
        <v>0</v>
      </c>
      <c r="AX13" s="59">
        <f t="shared" si="0"/>
        <v>0</v>
      </c>
      <c r="AY13" s="59">
        <f t="shared" si="0"/>
        <v>0</v>
      </c>
      <c r="AZ13" s="59">
        <f t="shared" si="0"/>
        <v>0</v>
      </c>
      <c r="BA13" s="59">
        <f t="shared" si="0"/>
        <v>0</v>
      </c>
      <c r="BB13" s="59">
        <f t="shared" si="0"/>
        <v>0</v>
      </c>
      <c r="BC13" s="59">
        <f t="shared" si="0"/>
        <v>0</v>
      </c>
      <c r="BD13" s="59">
        <f t="shared" si="0"/>
        <v>0</v>
      </c>
      <c r="BE13" s="59">
        <f t="shared" si="0"/>
        <v>0</v>
      </c>
      <c r="BF13" s="59">
        <f t="shared" si="0"/>
        <v>0</v>
      </c>
      <c r="BG13" s="59">
        <f t="shared" si="0"/>
        <v>0</v>
      </c>
      <c r="BH13" s="59">
        <f t="shared" si="0"/>
        <v>0</v>
      </c>
      <c r="BI13" s="59">
        <f t="shared" si="0"/>
        <v>0</v>
      </c>
      <c r="BJ13" s="59">
        <f t="shared" si="0"/>
        <v>0</v>
      </c>
      <c r="BK13" s="59">
        <f t="shared" si="0"/>
        <v>0</v>
      </c>
      <c r="BL13" s="59">
        <f t="shared" si="0"/>
        <v>0</v>
      </c>
      <c r="BM13" s="59">
        <f t="shared" si="0"/>
        <v>0</v>
      </c>
      <c r="BN13" s="59">
        <f t="shared" si="0"/>
        <v>0</v>
      </c>
      <c r="BO13" s="59">
        <f t="shared" si="0"/>
        <v>0</v>
      </c>
      <c r="BP13" s="59">
        <f t="shared" si="0"/>
        <v>0</v>
      </c>
      <c r="BQ13" s="59">
        <f t="shared" ref="BQ13:CY13" si="1">BQ12*BQ$7</f>
        <v>0</v>
      </c>
      <c r="BR13" s="59">
        <f t="shared" si="1"/>
        <v>0</v>
      </c>
      <c r="BS13" s="59">
        <f t="shared" si="1"/>
        <v>0</v>
      </c>
      <c r="BT13" s="59">
        <f t="shared" si="1"/>
        <v>0</v>
      </c>
      <c r="BU13" s="59">
        <f t="shared" si="1"/>
        <v>0</v>
      </c>
      <c r="BV13" s="59">
        <f t="shared" si="1"/>
        <v>0</v>
      </c>
      <c r="BW13" s="59">
        <f t="shared" si="1"/>
        <v>0</v>
      </c>
      <c r="BX13" s="59">
        <f t="shared" si="1"/>
        <v>0</v>
      </c>
      <c r="BY13" s="59">
        <f t="shared" si="1"/>
        <v>0</v>
      </c>
      <c r="BZ13" s="59">
        <f t="shared" si="1"/>
        <v>0</v>
      </c>
      <c r="CA13" s="59">
        <f t="shared" si="1"/>
        <v>0</v>
      </c>
      <c r="CB13" s="59">
        <f t="shared" si="1"/>
        <v>0</v>
      </c>
      <c r="CC13" s="59">
        <f t="shared" si="1"/>
        <v>0</v>
      </c>
      <c r="CD13" s="59">
        <f t="shared" si="1"/>
        <v>0</v>
      </c>
      <c r="CE13" s="59">
        <f t="shared" si="1"/>
        <v>0</v>
      </c>
      <c r="CF13" s="59">
        <f t="shared" si="1"/>
        <v>0</v>
      </c>
      <c r="CG13" s="59">
        <f t="shared" si="1"/>
        <v>0</v>
      </c>
      <c r="CH13" s="59">
        <f t="shared" si="1"/>
        <v>0</v>
      </c>
      <c r="CI13" s="59">
        <f t="shared" si="1"/>
        <v>0</v>
      </c>
      <c r="CJ13" s="59">
        <f t="shared" si="1"/>
        <v>0</v>
      </c>
      <c r="CK13" s="59">
        <f t="shared" si="1"/>
        <v>0</v>
      </c>
      <c r="CL13" s="59">
        <f t="shared" si="1"/>
        <v>0</v>
      </c>
      <c r="CM13" s="59">
        <f t="shared" si="1"/>
        <v>0</v>
      </c>
      <c r="CN13" s="59">
        <f t="shared" si="1"/>
        <v>0</v>
      </c>
      <c r="CO13" s="59">
        <f t="shared" si="1"/>
        <v>0</v>
      </c>
      <c r="CP13" s="59">
        <f t="shared" si="1"/>
        <v>0</v>
      </c>
      <c r="CQ13" s="59">
        <f t="shared" si="1"/>
        <v>0</v>
      </c>
      <c r="CR13" s="59">
        <f t="shared" si="1"/>
        <v>0</v>
      </c>
      <c r="CS13" s="59">
        <f t="shared" si="1"/>
        <v>0</v>
      </c>
      <c r="CT13" s="59">
        <f t="shared" si="1"/>
        <v>0</v>
      </c>
      <c r="CU13" s="59">
        <f t="shared" si="1"/>
        <v>0</v>
      </c>
      <c r="CV13" s="59">
        <f t="shared" si="1"/>
        <v>0</v>
      </c>
      <c r="CW13" s="59">
        <f t="shared" si="1"/>
        <v>0</v>
      </c>
      <c r="CX13" s="59">
        <f t="shared" si="1"/>
        <v>0</v>
      </c>
      <c r="CY13" s="59">
        <f t="shared" si="1"/>
        <v>0</v>
      </c>
      <c r="CZ13" s="391"/>
    </row>
    <row r="14" spans="2:104" x14ac:dyDescent="0.25">
      <c r="B14" s="393"/>
      <c r="C14" s="9"/>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391"/>
    </row>
    <row r="15" spans="2:104" x14ac:dyDescent="0.25">
      <c r="B15" s="393" t="s">
        <v>667</v>
      </c>
      <c r="C15" s="9"/>
      <c r="D15" s="628" t="b">
        <f>IF(D12&lt;&gt;0,TRUE,FALSE)</f>
        <v>0</v>
      </c>
      <c r="E15" s="628" t="b">
        <f>IF(D15=TRUE,"ALREADY FOUND",IF(E12&lt;&gt;0,TRUE,FALSE))</f>
        <v>0</v>
      </c>
      <c r="F15" s="628" t="b">
        <f>IF(E15="ALREADY FOUND","ALREADY FOUND",IF(E15=TRUE,"ALREADY FOUND",IF(F12&lt;&gt;0,TRUE,FALSE)))</f>
        <v>0</v>
      </c>
      <c r="G15" s="628" t="b">
        <f t="shared" ref="G15:BR15" si="2">IF(F15="ALREADY FOUND","ALREADY FOUND",IF(F15=TRUE,"ALREADY FOUND",IF(G12&lt;&gt;0,TRUE,FALSE)))</f>
        <v>0</v>
      </c>
      <c r="H15" s="628" t="b">
        <f t="shared" si="2"/>
        <v>0</v>
      </c>
      <c r="I15" s="628" t="b">
        <f t="shared" si="2"/>
        <v>0</v>
      </c>
      <c r="J15" s="628" t="b">
        <f t="shared" si="2"/>
        <v>0</v>
      </c>
      <c r="K15" s="628" t="b">
        <f t="shared" si="2"/>
        <v>0</v>
      </c>
      <c r="L15" s="628" t="b">
        <f t="shared" si="2"/>
        <v>0</v>
      </c>
      <c r="M15" s="628" t="b">
        <f t="shared" si="2"/>
        <v>0</v>
      </c>
      <c r="N15" s="628" t="b">
        <f t="shared" si="2"/>
        <v>0</v>
      </c>
      <c r="O15" s="628" t="b">
        <f t="shared" si="2"/>
        <v>0</v>
      </c>
      <c r="P15" s="628" t="b">
        <f t="shared" si="2"/>
        <v>0</v>
      </c>
      <c r="Q15" s="628" t="b">
        <f t="shared" si="2"/>
        <v>0</v>
      </c>
      <c r="R15" s="628" t="b">
        <f t="shared" si="2"/>
        <v>0</v>
      </c>
      <c r="S15" s="628" t="b">
        <f t="shared" si="2"/>
        <v>0</v>
      </c>
      <c r="T15" s="628" t="b">
        <f t="shared" si="2"/>
        <v>0</v>
      </c>
      <c r="U15" s="628" t="b">
        <f t="shared" si="2"/>
        <v>0</v>
      </c>
      <c r="V15" s="628" t="b">
        <f t="shared" si="2"/>
        <v>0</v>
      </c>
      <c r="W15" s="628" t="b">
        <f t="shared" si="2"/>
        <v>0</v>
      </c>
      <c r="X15" s="628" t="b">
        <f t="shared" si="2"/>
        <v>0</v>
      </c>
      <c r="Y15" s="628" t="b">
        <f t="shared" si="2"/>
        <v>0</v>
      </c>
      <c r="Z15" s="628" t="b">
        <f t="shared" si="2"/>
        <v>0</v>
      </c>
      <c r="AA15" s="628" t="b">
        <f t="shared" si="2"/>
        <v>0</v>
      </c>
      <c r="AB15" s="628" t="b">
        <f t="shared" si="2"/>
        <v>0</v>
      </c>
      <c r="AC15" s="628" t="b">
        <f t="shared" si="2"/>
        <v>0</v>
      </c>
      <c r="AD15" s="628" t="b">
        <f t="shared" si="2"/>
        <v>0</v>
      </c>
      <c r="AE15" s="628" t="b">
        <f t="shared" si="2"/>
        <v>0</v>
      </c>
      <c r="AF15" s="628" t="b">
        <f t="shared" si="2"/>
        <v>0</v>
      </c>
      <c r="AG15" s="628" t="b">
        <f t="shared" si="2"/>
        <v>0</v>
      </c>
      <c r="AH15" s="628" t="b">
        <f t="shared" si="2"/>
        <v>0</v>
      </c>
      <c r="AI15" s="628" t="b">
        <f t="shared" si="2"/>
        <v>0</v>
      </c>
      <c r="AJ15" s="628" t="b">
        <f t="shared" si="2"/>
        <v>0</v>
      </c>
      <c r="AK15" s="628" t="b">
        <f t="shared" si="2"/>
        <v>0</v>
      </c>
      <c r="AL15" s="628" t="b">
        <f t="shared" si="2"/>
        <v>0</v>
      </c>
      <c r="AM15" s="628" t="b">
        <f t="shared" si="2"/>
        <v>0</v>
      </c>
      <c r="AN15" s="628" t="b">
        <f t="shared" si="2"/>
        <v>0</v>
      </c>
      <c r="AO15" s="628" t="b">
        <f t="shared" si="2"/>
        <v>0</v>
      </c>
      <c r="AP15" s="628" t="b">
        <f t="shared" si="2"/>
        <v>0</v>
      </c>
      <c r="AQ15" s="628" t="b">
        <f t="shared" si="2"/>
        <v>0</v>
      </c>
      <c r="AR15" s="628" t="b">
        <f t="shared" si="2"/>
        <v>0</v>
      </c>
      <c r="AS15" s="628" t="b">
        <f t="shared" si="2"/>
        <v>0</v>
      </c>
      <c r="AT15" s="628" t="b">
        <f t="shared" si="2"/>
        <v>0</v>
      </c>
      <c r="AU15" s="628" t="b">
        <f t="shared" si="2"/>
        <v>0</v>
      </c>
      <c r="AV15" s="628" t="b">
        <f t="shared" si="2"/>
        <v>0</v>
      </c>
      <c r="AW15" s="628" t="b">
        <f t="shared" si="2"/>
        <v>0</v>
      </c>
      <c r="AX15" s="628" t="b">
        <f t="shared" si="2"/>
        <v>0</v>
      </c>
      <c r="AY15" s="628" t="b">
        <f t="shared" si="2"/>
        <v>0</v>
      </c>
      <c r="AZ15" s="628" t="b">
        <f t="shared" si="2"/>
        <v>0</v>
      </c>
      <c r="BA15" s="628" t="b">
        <f t="shared" si="2"/>
        <v>0</v>
      </c>
      <c r="BB15" s="628" t="b">
        <f t="shared" si="2"/>
        <v>0</v>
      </c>
      <c r="BC15" s="628" t="b">
        <f t="shared" si="2"/>
        <v>0</v>
      </c>
      <c r="BD15" s="628" t="b">
        <f t="shared" si="2"/>
        <v>0</v>
      </c>
      <c r="BE15" s="628" t="b">
        <f t="shared" si="2"/>
        <v>0</v>
      </c>
      <c r="BF15" s="628" t="b">
        <f t="shared" si="2"/>
        <v>0</v>
      </c>
      <c r="BG15" s="628" t="b">
        <f t="shared" si="2"/>
        <v>0</v>
      </c>
      <c r="BH15" s="628" t="b">
        <f t="shared" si="2"/>
        <v>0</v>
      </c>
      <c r="BI15" s="628" t="b">
        <f t="shared" si="2"/>
        <v>0</v>
      </c>
      <c r="BJ15" s="628" t="b">
        <f t="shared" si="2"/>
        <v>0</v>
      </c>
      <c r="BK15" s="628" t="b">
        <f t="shared" si="2"/>
        <v>0</v>
      </c>
      <c r="BL15" s="628" t="b">
        <f t="shared" si="2"/>
        <v>0</v>
      </c>
      <c r="BM15" s="628" t="b">
        <f t="shared" si="2"/>
        <v>0</v>
      </c>
      <c r="BN15" s="628" t="b">
        <f t="shared" si="2"/>
        <v>0</v>
      </c>
      <c r="BO15" s="628" t="b">
        <f t="shared" si="2"/>
        <v>0</v>
      </c>
      <c r="BP15" s="628" t="b">
        <f t="shared" si="2"/>
        <v>0</v>
      </c>
      <c r="BQ15" s="628" t="b">
        <f t="shared" si="2"/>
        <v>0</v>
      </c>
      <c r="BR15" s="628" t="b">
        <f t="shared" si="2"/>
        <v>0</v>
      </c>
      <c r="BS15" s="628" t="b">
        <f t="shared" ref="BS15:CX15" si="3">IF(BR15="ALREADY FOUND","ALREADY FOUND",IF(BR15=TRUE,"ALREADY FOUND",IF(BS12&lt;&gt;0,TRUE,FALSE)))</f>
        <v>0</v>
      </c>
      <c r="BT15" s="628" t="b">
        <f t="shared" si="3"/>
        <v>0</v>
      </c>
      <c r="BU15" s="628" t="b">
        <f t="shared" si="3"/>
        <v>0</v>
      </c>
      <c r="BV15" s="628" t="b">
        <f t="shared" si="3"/>
        <v>0</v>
      </c>
      <c r="BW15" s="628" t="b">
        <f t="shared" si="3"/>
        <v>0</v>
      </c>
      <c r="BX15" s="628" t="b">
        <f t="shared" si="3"/>
        <v>0</v>
      </c>
      <c r="BY15" s="628" t="b">
        <f t="shared" si="3"/>
        <v>0</v>
      </c>
      <c r="BZ15" s="628" t="b">
        <f t="shared" si="3"/>
        <v>0</v>
      </c>
      <c r="CA15" s="628" t="b">
        <f t="shared" si="3"/>
        <v>0</v>
      </c>
      <c r="CB15" s="628" t="b">
        <f t="shared" si="3"/>
        <v>0</v>
      </c>
      <c r="CC15" s="628" t="b">
        <f t="shared" si="3"/>
        <v>0</v>
      </c>
      <c r="CD15" s="628" t="b">
        <f t="shared" si="3"/>
        <v>0</v>
      </c>
      <c r="CE15" s="628" t="b">
        <f t="shared" si="3"/>
        <v>0</v>
      </c>
      <c r="CF15" s="628" t="b">
        <f t="shared" si="3"/>
        <v>0</v>
      </c>
      <c r="CG15" s="628" t="b">
        <f t="shared" si="3"/>
        <v>0</v>
      </c>
      <c r="CH15" s="628" t="b">
        <f t="shared" si="3"/>
        <v>0</v>
      </c>
      <c r="CI15" s="628" t="b">
        <f t="shared" si="3"/>
        <v>0</v>
      </c>
      <c r="CJ15" s="628" t="b">
        <f t="shared" si="3"/>
        <v>0</v>
      </c>
      <c r="CK15" s="628" t="b">
        <f t="shared" si="3"/>
        <v>0</v>
      </c>
      <c r="CL15" s="628" t="b">
        <f t="shared" si="3"/>
        <v>0</v>
      </c>
      <c r="CM15" s="628" t="b">
        <f t="shared" si="3"/>
        <v>0</v>
      </c>
      <c r="CN15" s="628" t="b">
        <f t="shared" si="3"/>
        <v>0</v>
      </c>
      <c r="CO15" s="628" t="b">
        <f t="shared" si="3"/>
        <v>0</v>
      </c>
      <c r="CP15" s="628" t="b">
        <f t="shared" si="3"/>
        <v>0</v>
      </c>
      <c r="CQ15" s="628" t="b">
        <f t="shared" si="3"/>
        <v>0</v>
      </c>
      <c r="CR15" s="628" t="b">
        <f t="shared" si="3"/>
        <v>0</v>
      </c>
      <c r="CS15" s="628" t="b">
        <f t="shared" si="3"/>
        <v>0</v>
      </c>
      <c r="CT15" s="628" t="b">
        <f t="shared" si="3"/>
        <v>0</v>
      </c>
      <c r="CU15" s="628" t="b">
        <f t="shared" si="3"/>
        <v>0</v>
      </c>
      <c r="CV15" s="628" t="b">
        <f t="shared" si="3"/>
        <v>0</v>
      </c>
      <c r="CW15" s="628" t="b">
        <f t="shared" si="3"/>
        <v>0</v>
      </c>
      <c r="CX15" s="628" t="b">
        <f t="shared" si="3"/>
        <v>0</v>
      </c>
      <c r="CY15" s="8"/>
      <c r="CZ15" s="391"/>
    </row>
    <row r="16" spans="2:104" x14ac:dyDescent="0.25">
      <c r="B16" s="393" t="s">
        <v>668</v>
      </c>
      <c r="C16" s="9"/>
      <c r="D16" s="631" t="e">
        <f>INDEX($D$6:$CX$6,MATCH(TRUE,$D$15:$CX$15,0))</f>
        <v>#N/A</v>
      </c>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8"/>
      <c r="CZ16" s="391"/>
    </row>
    <row r="17" spans="1:104" x14ac:dyDescent="0.25">
      <c r="B17" s="393" t="s">
        <v>669</v>
      </c>
      <c r="C17" s="9"/>
      <c r="D17" s="625" t="e">
        <f>IF(D6&lt;$D$16,FALSE,IF(D12+E12=0,TRUE,FALSE))</f>
        <v>#N/A</v>
      </c>
      <c r="E17" s="625" t="e">
        <f>IF(D17=TRUE,"N/A",IF(D17="N/A","N/A",IF(E6&lt;$D$16,FALSE,IF(E12+F12=0,TRUE,FALSE))))</f>
        <v>#N/A</v>
      </c>
      <c r="F17" s="625" t="e">
        <f>IF(E17=TRUE,"N/A",IF(E17="N/A","N/A",IF(F6&lt;$D$16,FALSE,IF(F12+G12=0,TRUE,FALSE))))</f>
        <v>#N/A</v>
      </c>
      <c r="G17" s="625" t="e">
        <f>IF(F17=TRUE,"N/A",IF(F17="N/A","N/A",IF(G6&lt;$D$16,FALSE,IF(G12+H12=0,TRUE,FALSE))))</f>
        <v>#N/A</v>
      </c>
      <c r="H17" s="625" t="e">
        <f>IF(G17=TRUE,"N/A",IF(G17="N/A","N/A",IF(H6&lt;$D$16,FALSE,IF(H12+I12=0,TRUE,FALSE))))</f>
        <v>#N/A</v>
      </c>
      <c r="I17" s="625" t="e">
        <f>IF(H17=TRUE,"N/A",IF(H17="N/A","N/A",IF(I6&lt;$D$16,FALSE,IF(I12+J12=0,TRUE,FALSE))))</f>
        <v>#N/A</v>
      </c>
      <c r="J17" s="625" t="e">
        <f t="shared" ref="J17:BU17" si="4">IF(I17=TRUE,"N/A",IF(I17="N/A","N/A",IF(J6&lt;$D$16,FALSE,IF(J12+K12=0,TRUE,FALSE))))</f>
        <v>#N/A</v>
      </c>
      <c r="K17" s="625" t="e">
        <f t="shared" si="4"/>
        <v>#N/A</v>
      </c>
      <c r="L17" s="625" t="e">
        <f t="shared" si="4"/>
        <v>#N/A</v>
      </c>
      <c r="M17" s="625" t="e">
        <f t="shared" si="4"/>
        <v>#N/A</v>
      </c>
      <c r="N17" s="625" t="e">
        <f t="shared" si="4"/>
        <v>#N/A</v>
      </c>
      <c r="O17" s="625" t="e">
        <f t="shared" si="4"/>
        <v>#N/A</v>
      </c>
      <c r="P17" s="625" t="e">
        <f t="shared" si="4"/>
        <v>#N/A</v>
      </c>
      <c r="Q17" s="625" t="e">
        <f t="shared" si="4"/>
        <v>#N/A</v>
      </c>
      <c r="R17" s="625" t="e">
        <f t="shared" si="4"/>
        <v>#N/A</v>
      </c>
      <c r="S17" s="625" t="e">
        <f t="shared" si="4"/>
        <v>#N/A</v>
      </c>
      <c r="T17" s="625" t="e">
        <f t="shared" si="4"/>
        <v>#N/A</v>
      </c>
      <c r="U17" s="625" t="e">
        <f t="shared" si="4"/>
        <v>#N/A</v>
      </c>
      <c r="V17" s="625" t="e">
        <f t="shared" si="4"/>
        <v>#N/A</v>
      </c>
      <c r="W17" s="625" t="e">
        <f t="shared" si="4"/>
        <v>#N/A</v>
      </c>
      <c r="X17" s="625" t="e">
        <f t="shared" si="4"/>
        <v>#N/A</v>
      </c>
      <c r="Y17" s="625" t="e">
        <f t="shared" si="4"/>
        <v>#N/A</v>
      </c>
      <c r="Z17" s="625" t="e">
        <f t="shared" si="4"/>
        <v>#N/A</v>
      </c>
      <c r="AA17" s="625" t="e">
        <f t="shared" si="4"/>
        <v>#N/A</v>
      </c>
      <c r="AB17" s="625" t="e">
        <f t="shared" si="4"/>
        <v>#N/A</v>
      </c>
      <c r="AC17" s="625" t="e">
        <f t="shared" si="4"/>
        <v>#N/A</v>
      </c>
      <c r="AD17" s="625" t="e">
        <f t="shared" si="4"/>
        <v>#N/A</v>
      </c>
      <c r="AE17" s="625" t="e">
        <f t="shared" si="4"/>
        <v>#N/A</v>
      </c>
      <c r="AF17" s="625" t="e">
        <f t="shared" si="4"/>
        <v>#N/A</v>
      </c>
      <c r="AG17" s="625" t="e">
        <f t="shared" si="4"/>
        <v>#N/A</v>
      </c>
      <c r="AH17" s="625" t="e">
        <f t="shared" si="4"/>
        <v>#N/A</v>
      </c>
      <c r="AI17" s="625" t="e">
        <f t="shared" si="4"/>
        <v>#N/A</v>
      </c>
      <c r="AJ17" s="625" t="e">
        <f t="shared" si="4"/>
        <v>#N/A</v>
      </c>
      <c r="AK17" s="625" t="e">
        <f t="shared" si="4"/>
        <v>#N/A</v>
      </c>
      <c r="AL17" s="625" t="e">
        <f t="shared" si="4"/>
        <v>#N/A</v>
      </c>
      <c r="AM17" s="625" t="e">
        <f t="shared" si="4"/>
        <v>#N/A</v>
      </c>
      <c r="AN17" s="625" t="e">
        <f t="shared" si="4"/>
        <v>#N/A</v>
      </c>
      <c r="AO17" s="625" t="e">
        <f t="shared" si="4"/>
        <v>#N/A</v>
      </c>
      <c r="AP17" s="625" t="e">
        <f t="shared" si="4"/>
        <v>#N/A</v>
      </c>
      <c r="AQ17" s="625" t="e">
        <f t="shared" si="4"/>
        <v>#N/A</v>
      </c>
      <c r="AR17" s="625" t="e">
        <f t="shared" si="4"/>
        <v>#N/A</v>
      </c>
      <c r="AS17" s="625" t="e">
        <f t="shared" si="4"/>
        <v>#N/A</v>
      </c>
      <c r="AT17" s="625" t="e">
        <f t="shared" si="4"/>
        <v>#N/A</v>
      </c>
      <c r="AU17" s="625" t="e">
        <f t="shared" si="4"/>
        <v>#N/A</v>
      </c>
      <c r="AV17" s="625" t="e">
        <f t="shared" si="4"/>
        <v>#N/A</v>
      </c>
      <c r="AW17" s="625" t="e">
        <f t="shared" si="4"/>
        <v>#N/A</v>
      </c>
      <c r="AX17" s="625" t="e">
        <f t="shared" si="4"/>
        <v>#N/A</v>
      </c>
      <c r="AY17" s="625" t="e">
        <f t="shared" si="4"/>
        <v>#N/A</v>
      </c>
      <c r="AZ17" s="625" t="e">
        <f t="shared" si="4"/>
        <v>#N/A</v>
      </c>
      <c r="BA17" s="625" t="e">
        <f t="shared" si="4"/>
        <v>#N/A</v>
      </c>
      <c r="BB17" s="625" t="e">
        <f t="shared" si="4"/>
        <v>#N/A</v>
      </c>
      <c r="BC17" s="625" t="e">
        <f t="shared" si="4"/>
        <v>#N/A</v>
      </c>
      <c r="BD17" s="625" t="e">
        <f t="shared" si="4"/>
        <v>#N/A</v>
      </c>
      <c r="BE17" s="625" t="e">
        <f t="shared" si="4"/>
        <v>#N/A</v>
      </c>
      <c r="BF17" s="625" t="e">
        <f t="shared" si="4"/>
        <v>#N/A</v>
      </c>
      <c r="BG17" s="625" t="e">
        <f t="shared" si="4"/>
        <v>#N/A</v>
      </c>
      <c r="BH17" s="625" t="e">
        <f t="shared" si="4"/>
        <v>#N/A</v>
      </c>
      <c r="BI17" s="625" t="e">
        <f t="shared" si="4"/>
        <v>#N/A</v>
      </c>
      <c r="BJ17" s="625" t="e">
        <f t="shared" si="4"/>
        <v>#N/A</v>
      </c>
      <c r="BK17" s="625" t="e">
        <f t="shared" si="4"/>
        <v>#N/A</v>
      </c>
      <c r="BL17" s="625" t="e">
        <f t="shared" si="4"/>
        <v>#N/A</v>
      </c>
      <c r="BM17" s="625" t="e">
        <f t="shared" si="4"/>
        <v>#N/A</v>
      </c>
      <c r="BN17" s="625" t="e">
        <f t="shared" si="4"/>
        <v>#N/A</v>
      </c>
      <c r="BO17" s="625" t="e">
        <f t="shared" si="4"/>
        <v>#N/A</v>
      </c>
      <c r="BP17" s="625" t="e">
        <f t="shared" si="4"/>
        <v>#N/A</v>
      </c>
      <c r="BQ17" s="625" t="e">
        <f t="shared" si="4"/>
        <v>#N/A</v>
      </c>
      <c r="BR17" s="625" t="e">
        <f t="shared" si="4"/>
        <v>#N/A</v>
      </c>
      <c r="BS17" s="625" t="e">
        <f t="shared" si="4"/>
        <v>#N/A</v>
      </c>
      <c r="BT17" s="625" t="e">
        <f t="shared" si="4"/>
        <v>#N/A</v>
      </c>
      <c r="BU17" s="625" t="e">
        <f t="shared" si="4"/>
        <v>#N/A</v>
      </c>
      <c r="BV17" s="625" t="e">
        <f t="shared" ref="BV17:CX17" si="5">IF(BU17=TRUE,"N/A",IF(BU17="N/A","N/A",IF(BV6&lt;$D$16,FALSE,IF(BV12+BW12=0,TRUE,FALSE))))</f>
        <v>#N/A</v>
      </c>
      <c r="BW17" s="625" t="e">
        <f t="shared" si="5"/>
        <v>#N/A</v>
      </c>
      <c r="BX17" s="625" t="e">
        <f t="shared" si="5"/>
        <v>#N/A</v>
      </c>
      <c r="BY17" s="625" t="e">
        <f t="shared" si="5"/>
        <v>#N/A</v>
      </c>
      <c r="BZ17" s="625" t="e">
        <f t="shared" si="5"/>
        <v>#N/A</v>
      </c>
      <c r="CA17" s="625" t="e">
        <f t="shared" si="5"/>
        <v>#N/A</v>
      </c>
      <c r="CB17" s="625" t="e">
        <f t="shared" si="5"/>
        <v>#N/A</v>
      </c>
      <c r="CC17" s="625" t="e">
        <f t="shared" si="5"/>
        <v>#N/A</v>
      </c>
      <c r="CD17" s="625" t="e">
        <f t="shared" si="5"/>
        <v>#N/A</v>
      </c>
      <c r="CE17" s="625" t="e">
        <f t="shared" si="5"/>
        <v>#N/A</v>
      </c>
      <c r="CF17" s="625" t="e">
        <f t="shared" si="5"/>
        <v>#N/A</v>
      </c>
      <c r="CG17" s="625" t="e">
        <f t="shared" si="5"/>
        <v>#N/A</v>
      </c>
      <c r="CH17" s="625" t="e">
        <f t="shared" si="5"/>
        <v>#N/A</v>
      </c>
      <c r="CI17" s="625" t="e">
        <f t="shared" si="5"/>
        <v>#N/A</v>
      </c>
      <c r="CJ17" s="625" t="e">
        <f t="shared" si="5"/>
        <v>#N/A</v>
      </c>
      <c r="CK17" s="625" t="e">
        <f t="shared" si="5"/>
        <v>#N/A</v>
      </c>
      <c r="CL17" s="625" t="e">
        <f t="shared" si="5"/>
        <v>#N/A</v>
      </c>
      <c r="CM17" s="625" t="e">
        <f t="shared" si="5"/>
        <v>#N/A</v>
      </c>
      <c r="CN17" s="625" t="e">
        <f t="shared" si="5"/>
        <v>#N/A</v>
      </c>
      <c r="CO17" s="625" t="e">
        <f t="shared" si="5"/>
        <v>#N/A</v>
      </c>
      <c r="CP17" s="625" t="e">
        <f t="shared" si="5"/>
        <v>#N/A</v>
      </c>
      <c r="CQ17" s="625" t="e">
        <f t="shared" si="5"/>
        <v>#N/A</v>
      </c>
      <c r="CR17" s="625" t="e">
        <f t="shared" si="5"/>
        <v>#N/A</v>
      </c>
      <c r="CS17" s="625" t="e">
        <f t="shared" si="5"/>
        <v>#N/A</v>
      </c>
      <c r="CT17" s="625" t="e">
        <f t="shared" si="5"/>
        <v>#N/A</v>
      </c>
      <c r="CU17" s="625" t="e">
        <f t="shared" si="5"/>
        <v>#N/A</v>
      </c>
      <c r="CV17" s="625" t="e">
        <f t="shared" si="5"/>
        <v>#N/A</v>
      </c>
      <c r="CW17" s="625" t="e">
        <f t="shared" si="5"/>
        <v>#N/A</v>
      </c>
      <c r="CX17" s="625" t="e">
        <f t="shared" si="5"/>
        <v>#N/A</v>
      </c>
      <c r="CY17" s="9"/>
      <c r="CZ17" s="391"/>
    </row>
    <row r="18" spans="1:104" x14ac:dyDescent="0.25">
      <c r="B18" s="393" t="s">
        <v>670</v>
      </c>
      <c r="C18" s="9"/>
      <c r="D18" s="632" t="e">
        <f>INDEX($D$6:$CX$6,MATCH(TRUE,$D$17:$CX$17,0))</f>
        <v>#N/A</v>
      </c>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391"/>
    </row>
    <row r="19" spans="1:104" x14ac:dyDescent="0.25">
      <c r="A19" s="92"/>
      <c r="B19" s="393" t="s">
        <v>790</v>
      </c>
      <c r="C19" s="8"/>
      <c r="D19" s="626" t="e">
        <f>IF(AND(OR(D6=$D$16,D6&gt;$D$16),OR(D6=$D$18,D6&lt;$D$18)),D12,0)</f>
        <v>#N/A</v>
      </c>
      <c r="E19" s="626" t="e">
        <f>IF(AND(OR(E6=$D$16,E6&gt;$D$16),OR(E6=$D$18,E6&lt;$D$18)),E12,0)</f>
        <v>#N/A</v>
      </c>
      <c r="F19" s="626" t="e">
        <f>IF(AND(OR(F6=$D$16,F6&gt;$D$16),OR(F6=$D$18,F6&lt;$D$18)),F12,0)</f>
        <v>#N/A</v>
      </c>
      <c r="G19" s="626" t="e">
        <f>IF(AND(OR(G6=$D$16,G6&gt;$D$16),OR(G6=$D$18,G6&lt;$D$18)),G12,0)</f>
        <v>#N/A</v>
      </c>
      <c r="H19" s="626" t="e">
        <f>IF(AND(OR(H6=$D$16,H6&gt;$D$16),OR(H6=$D$18,H6&lt;$D$18)),H12,0)</f>
        <v>#N/A</v>
      </c>
      <c r="I19" s="626" t="e">
        <f t="shared" ref="I19:BT19" si="6">IF(AND(OR(I6=$D$16,I6&gt;$D$16),OR(I6=$D$18,I6&lt;$D$18)),I12,0)</f>
        <v>#N/A</v>
      </c>
      <c r="J19" s="626" t="e">
        <f t="shared" si="6"/>
        <v>#N/A</v>
      </c>
      <c r="K19" s="626" t="e">
        <f t="shared" si="6"/>
        <v>#N/A</v>
      </c>
      <c r="L19" s="626" t="e">
        <f t="shared" si="6"/>
        <v>#N/A</v>
      </c>
      <c r="M19" s="626" t="e">
        <f t="shared" si="6"/>
        <v>#N/A</v>
      </c>
      <c r="N19" s="626" t="e">
        <f t="shared" si="6"/>
        <v>#N/A</v>
      </c>
      <c r="O19" s="626" t="e">
        <f t="shared" si="6"/>
        <v>#N/A</v>
      </c>
      <c r="P19" s="626" t="e">
        <f t="shared" si="6"/>
        <v>#N/A</v>
      </c>
      <c r="Q19" s="626" t="e">
        <f t="shared" si="6"/>
        <v>#N/A</v>
      </c>
      <c r="R19" s="626" t="e">
        <f t="shared" si="6"/>
        <v>#N/A</v>
      </c>
      <c r="S19" s="626" t="e">
        <f t="shared" si="6"/>
        <v>#N/A</v>
      </c>
      <c r="T19" s="626" t="e">
        <f t="shared" si="6"/>
        <v>#N/A</v>
      </c>
      <c r="U19" s="626" t="e">
        <f t="shared" si="6"/>
        <v>#N/A</v>
      </c>
      <c r="V19" s="626" t="e">
        <f t="shared" si="6"/>
        <v>#N/A</v>
      </c>
      <c r="W19" s="626" t="e">
        <f t="shared" si="6"/>
        <v>#N/A</v>
      </c>
      <c r="X19" s="626" t="e">
        <f t="shared" si="6"/>
        <v>#N/A</v>
      </c>
      <c r="Y19" s="626" t="e">
        <f t="shared" si="6"/>
        <v>#N/A</v>
      </c>
      <c r="Z19" s="626" t="e">
        <f t="shared" si="6"/>
        <v>#N/A</v>
      </c>
      <c r="AA19" s="626" t="e">
        <f t="shared" si="6"/>
        <v>#N/A</v>
      </c>
      <c r="AB19" s="626" t="e">
        <f t="shared" si="6"/>
        <v>#N/A</v>
      </c>
      <c r="AC19" s="626" t="e">
        <f t="shared" si="6"/>
        <v>#N/A</v>
      </c>
      <c r="AD19" s="626" t="e">
        <f t="shared" si="6"/>
        <v>#N/A</v>
      </c>
      <c r="AE19" s="626" t="e">
        <f t="shared" si="6"/>
        <v>#N/A</v>
      </c>
      <c r="AF19" s="626" t="e">
        <f t="shared" si="6"/>
        <v>#N/A</v>
      </c>
      <c r="AG19" s="626" t="e">
        <f t="shared" si="6"/>
        <v>#N/A</v>
      </c>
      <c r="AH19" s="626" t="e">
        <f t="shared" si="6"/>
        <v>#N/A</v>
      </c>
      <c r="AI19" s="626" t="e">
        <f t="shared" si="6"/>
        <v>#N/A</v>
      </c>
      <c r="AJ19" s="626" t="e">
        <f t="shared" si="6"/>
        <v>#N/A</v>
      </c>
      <c r="AK19" s="626" t="e">
        <f t="shared" si="6"/>
        <v>#N/A</v>
      </c>
      <c r="AL19" s="626" t="e">
        <f t="shared" si="6"/>
        <v>#N/A</v>
      </c>
      <c r="AM19" s="626" t="e">
        <f t="shared" si="6"/>
        <v>#N/A</v>
      </c>
      <c r="AN19" s="626" t="e">
        <f t="shared" si="6"/>
        <v>#N/A</v>
      </c>
      <c r="AO19" s="626" t="e">
        <f t="shared" si="6"/>
        <v>#N/A</v>
      </c>
      <c r="AP19" s="626" t="e">
        <f t="shared" si="6"/>
        <v>#N/A</v>
      </c>
      <c r="AQ19" s="626" t="e">
        <f t="shared" si="6"/>
        <v>#N/A</v>
      </c>
      <c r="AR19" s="626" t="e">
        <f t="shared" si="6"/>
        <v>#N/A</v>
      </c>
      <c r="AS19" s="626" t="e">
        <f t="shared" si="6"/>
        <v>#N/A</v>
      </c>
      <c r="AT19" s="626" t="e">
        <f t="shared" si="6"/>
        <v>#N/A</v>
      </c>
      <c r="AU19" s="626" t="e">
        <f t="shared" si="6"/>
        <v>#N/A</v>
      </c>
      <c r="AV19" s="626" t="e">
        <f t="shared" si="6"/>
        <v>#N/A</v>
      </c>
      <c r="AW19" s="626" t="e">
        <f t="shared" si="6"/>
        <v>#N/A</v>
      </c>
      <c r="AX19" s="626" t="e">
        <f t="shared" si="6"/>
        <v>#N/A</v>
      </c>
      <c r="AY19" s="626" t="e">
        <f t="shared" si="6"/>
        <v>#N/A</v>
      </c>
      <c r="AZ19" s="626" t="e">
        <f t="shared" si="6"/>
        <v>#N/A</v>
      </c>
      <c r="BA19" s="626" t="e">
        <f t="shared" si="6"/>
        <v>#N/A</v>
      </c>
      <c r="BB19" s="626" t="e">
        <f t="shared" si="6"/>
        <v>#N/A</v>
      </c>
      <c r="BC19" s="626" t="e">
        <f t="shared" si="6"/>
        <v>#N/A</v>
      </c>
      <c r="BD19" s="626" t="e">
        <f t="shared" si="6"/>
        <v>#N/A</v>
      </c>
      <c r="BE19" s="626" t="e">
        <f t="shared" si="6"/>
        <v>#N/A</v>
      </c>
      <c r="BF19" s="626" t="e">
        <f t="shared" si="6"/>
        <v>#N/A</v>
      </c>
      <c r="BG19" s="626" t="e">
        <f t="shared" si="6"/>
        <v>#N/A</v>
      </c>
      <c r="BH19" s="626" t="e">
        <f t="shared" si="6"/>
        <v>#N/A</v>
      </c>
      <c r="BI19" s="626" t="e">
        <f t="shared" si="6"/>
        <v>#N/A</v>
      </c>
      <c r="BJ19" s="626" t="e">
        <f t="shared" si="6"/>
        <v>#N/A</v>
      </c>
      <c r="BK19" s="626" t="e">
        <f t="shared" si="6"/>
        <v>#N/A</v>
      </c>
      <c r="BL19" s="626" t="e">
        <f t="shared" si="6"/>
        <v>#N/A</v>
      </c>
      <c r="BM19" s="626" t="e">
        <f t="shared" si="6"/>
        <v>#N/A</v>
      </c>
      <c r="BN19" s="626" t="e">
        <f t="shared" si="6"/>
        <v>#N/A</v>
      </c>
      <c r="BO19" s="626" t="e">
        <f t="shared" si="6"/>
        <v>#N/A</v>
      </c>
      <c r="BP19" s="626" t="e">
        <f t="shared" si="6"/>
        <v>#N/A</v>
      </c>
      <c r="BQ19" s="626" t="e">
        <f t="shared" si="6"/>
        <v>#N/A</v>
      </c>
      <c r="BR19" s="626" t="e">
        <f t="shared" si="6"/>
        <v>#N/A</v>
      </c>
      <c r="BS19" s="626" t="e">
        <f t="shared" si="6"/>
        <v>#N/A</v>
      </c>
      <c r="BT19" s="626" t="e">
        <f t="shared" si="6"/>
        <v>#N/A</v>
      </c>
      <c r="BU19" s="626" t="e">
        <f t="shared" ref="BU19:CX19" si="7">IF(AND(OR(BU6=$D$16,BU6&gt;$D$16),OR(BU6=$D$18,BU6&lt;$D$18)),BU12,0)</f>
        <v>#N/A</v>
      </c>
      <c r="BV19" s="626" t="e">
        <f t="shared" si="7"/>
        <v>#N/A</v>
      </c>
      <c r="BW19" s="626" t="e">
        <f t="shared" si="7"/>
        <v>#N/A</v>
      </c>
      <c r="BX19" s="626" t="e">
        <f t="shared" si="7"/>
        <v>#N/A</v>
      </c>
      <c r="BY19" s="626" t="e">
        <f t="shared" si="7"/>
        <v>#N/A</v>
      </c>
      <c r="BZ19" s="626" t="e">
        <f t="shared" si="7"/>
        <v>#N/A</v>
      </c>
      <c r="CA19" s="626" t="e">
        <f t="shared" si="7"/>
        <v>#N/A</v>
      </c>
      <c r="CB19" s="626" t="e">
        <f t="shared" si="7"/>
        <v>#N/A</v>
      </c>
      <c r="CC19" s="626" t="e">
        <f t="shared" si="7"/>
        <v>#N/A</v>
      </c>
      <c r="CD19" s="626" t="e">
        <f t="shared" si="7"/>
        <v>#N/A</v>
      </c>
      <c r="CE19" s="626" t="e">
        <f t="shared" si="7"/>
        <v>#N/A</v>
      </c>
      <c r="CF19" s="626" t="e">
        <f t="shared" si="7"/>
        <v>#N/A</v>
      </c>
      <c r="CG19" s="626" t="e">
        <f t="shared" si="7"/>
        <v>#N/A</v>
      </c>
      <c r="CH19" s="626" t="e">
        <f t="shared" si="7"/>
        <v>#N/A</v>
      </c>
      <c r="CI19" s="626" t="e">
        <f t="shared" si="7"/>
        <v>#N/A</v>
      </c>
      <c r="CJ19" s="626" t="e">
        <f t="shared" si="7"/>
        <v>#N/A</v>
      </c>
      <c r="CK19" s="626" t="e">
        <f t="shared" si="7"/>
        <v>#N/A</v>
      </c>
      <c r="CL19" s="626" t="e">
        <f t="shared" si="7"/>
        <v>#N/A</v>
      </c>
      <c r="CM19" s="626" t="e">
        <f t="shared" si="7"/>
        <v>#N/A</v>
      </c>
      <c r="CN19" s="626" t="e">
        <f t="shared" si="7"/>
        <v>#N/A</v>
      </c>
      <c r="CO19" s="626" t="e">
        <f t="shared" si="7"/>
        <v>#N/A</v>
      </c>
      <c r="CP19" s="626" t="e">
        <f t="shared" si="7"/>
        <v>#N/A</v>
      </c>
      <c r="CQ19" s="626" t="e">
        <f t="shared" si="7"/>
        <v>#N/A</v>
      </c>
      <c r="CR19" s="626" t="e">
        <f t="shared" si="7"/>
        <v>#N/A</v>
      </c>
      <c r="CS19" s="626" t="e">
        <f t="shared" si="7"/>
        <v>#N/A</v>
      </c>
      <c r="CT19" s="626" t="e">
        <f t="shared" si="7"/>
        <v>#N/A</v>
      </c>
      <c r="CU19" s="626" t="e">
        <f t="shared" si="7"/>
        <v>#N/A</v>
      </c>
      <c r="CV19" s="626" t="e">
        <f t="shared" si="7"/>
        <v>#N/A</v>
      </c>
      <c r="CW19" s="626" t="e">
        <f t="shared" si="7"/>
        <v>#N/A</v>
      </c>
      <c r="CX19" s="626" t="e">
        <f t="shared" si="7"/>
        <v>#N/A</v>
      </c>
      <c r="CY19" s="8"/>
      <c r="CZ19" s="391"/>
    </row>
    <row r="20" spans="1:104" x14ac:dyDescent="0.25">
      <c r="B20" s="393" t="s">
        <v>666</v>
      </c>
      <c r="C20" s="9"/>
      <c r="D20" s="824" t="e">
        <f>SUM(D19:CX19)</f>
        <v>#N/A</v>
      </c>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391"/>
    </row>
    <row r="21" spans="1:104" x14ac:dyDescent="0.25">
      <c r="B21" s="393" t="s">
        <v>1120</v>
      </c>
      <c r="C21" s="9"/>
      <c r="D21" s="826"/>
      <c r="E21" s="826"/>
      <c r="F21" s="826"/>
      <c r="G21" s="625" t="b">
        <f>IF(OR(AND(SUM(D12:F12)=0,G12&gt;0,G15="ALREADY FOUND"),AND(F21=TRUE,G12&gt;0),AND(F21=TRUE,SUM(H12:I12)&gt;0)),TRUE,FALSE)</f>
        <v>0</v>
      </c>
      <c r="H21" s="625" t="b">
        <f t="shared" ref="H21:BS21" si="8">IF(OR(AND(SUM(E12:G12)=0,H12&gt;0,H15="ALREADY FOUND"),AND(G21=TRUE,H12&gt;0),AND(G21=TRUE,SUM(I12:J12)&gt;0)),TRUE,FALSE)</f>
        <v>0</v>
      </c>
      <c r="I21" s="625" t="b">
        <f t="shared" si="8"/>
        <v>0</v>
      </c>
      <c r="J21" s="625" t="b">
        <f t="shared" si="8"/>
        <v>0</v>
      </c>
      <c r="K21" s="625" t="b">
        <f t="shared" si="8"/>
        <v>0</v>
      </c>
      <c r="L21" s="625" t="b">
        <f t="shared" si="8"/>
        <v>0</v>
      </c>
      <c r="M21" s="625" t="b">
        <f t="shared" si="8"/>
        <v>0</v>
      </c>
      <c r="N21" s="625" t="b">
        <f t="shared" si="8"/>
        <v>0</v>
      </c>
      <c r="O21" s="625" t="b">
        <f t="shared" si="8"/>
        <v>0</v>
      </c>
      <c r="P21" s="625" t="b">
        <f t="shared" si="8"/>
        <v>0</v>
      </c>
      <c r="Q21" s="625" t="b">
        <f t="shared" si="8"/>
        <v>0</v>
      </c>
      <c r="R21" s="625" t="b">
        <f t="shared" si="8"/>
        <v>0</v>
      </c>
      <c r="S21" s="625" t="b">
        <f t="shared" si="8"/>
        <v>0</v>
      </c>
      <c r="T21" s="625" t="b">
        <f t="shared" si="8"/>
        <v>0</v>
      </c>
      <c r="U21" s="625" t="b">
        <f t="shared" si="8"/>
        <v>0</v>
      </c>
      <c r="V21" s="625" t="b">
        <f t="shared" si="8"/>
        <v>0</v>
      </c>
      <c r="W21" s="625" t="b">
        <f t="shared" si="8"/>
        <v>0</v>
      </c>
      <c r="X21" s="625" t="b">
        <f t="shared" si="8"/>
        <v>0</v>
      </c>
      <c r="Y21" s="625" t="b">
        <f t="shared" si="8"/>
        <v>0</v>
      </c>
      <c r="Z21" s="625" t="b">
        <f t="shared" si="8"/>
        <v>0</v>
      </c>
      <c r="AA21" s="625" t="b">
        <f t="shared" si="8"/>
        <v>0</v>
      </c>
      <c r="AB21" s="625" t="b">
        <f t="shared" si="8"/>
        <v>0</v>
      </c>
      <c r="AC21" s="625" t="b">
        <f t="shared" si="8"/>
        <v>0</v>
      </c>
      <c r="AD21" s="625" t="b">
        <f t="shared" si="8"/>
        <v>0</v>
      </c>
      <c r="AE21" s="625" t="b">
        <f t="shared" si="8"/>
        <v>0</v>
      </c>
      <c r="AF21" s="625" t="b">
        <f t="shared" si="8"/>
        <v>0</v>
      </c>
      <c r="AG21" s="625" t="b">
        <f t="shared" si="8"/>
        <v>0</v>
      </c>
      <c r="AH21" s="625" t="b">
        <f t="shared" si="8"/>
        <v>0</v>
      </c>
      <c r="AI21" s="625" t="b">
        <f t="shared" si="8"/>
        <v>0</v>
      </c>
      <c r="AJ21" s="625" t="b">
        <f t="shared" si="8"/>
        <v>0</v>
      </c>
      <c r="AK21" s="625" t="b">
        <f t="shared" si="8"/>
        <v>0</v>
      </c>
      <c r="AL21" s="625" t="b">
        <f t="shared" si="8"/>
        <v>0</v>
      </c>
      <c r="AM21" s="625" t="b">
        <f t="shared" si="8"/>
        <v>0</v>
      </c>
      <c r="AN21" s="625" t="b">
        <f t="shared" si="8"/>
        <v>0</v>
      </c>
      <c r="AO21" s="625" t="b">
        <f t="shared" si="8"/>
        <v>0</v>
      </c>
      <c r="AP21" s="625" t="b">
        <f t="shared" si="8"/>
        <v>0</v>
      </c>
      <c r="AQ21" s="625" t="b">
        <f t="shared" si="8"/>
        <v>0</v>
      </c>
      <c r="AR21" s="625" t="b">
        <f t="shared" si="8"/>
        <v>0</v>
      </c>
      <c r="AS21" s="625" t="b">
        <f t="shared" si="8"/>
        <v>0</v>
      </c>
      <c r="AT21" s="625" t="b">
        <f t="shared" si="8"/>
        <v>0</v>
      </c>
      <c r="AU21" s="625" t="b">
        <f t="shared" si="8"/>
        <v>0</v>
      </c>
      <c r="AV21" s="625" t="b">
        <f t="shared" si="8"/>
        <v>0</v>
      </c>
      <c r="AW21" s="625" t="b">
        <f t="shared" si="8"/>
        <v>0</v>
      </c>
      <c r="AX21" s="625" t="b">
        <f t="shared" si="8"/>
        <v>0</v>
      </c>
      <c r="AY21" s="625" t="b">
        <f t="shared" si="8"/>
        <v>0</v>
      </c>
      <c r="AZ21" s="625" t="b">
        <f t="shared" si="8"/>
        <v>0</v>
      </c>
      <c r="BA21" s="625" t="b">
        <f t="shared" si="8"/>
        <v>0</v>
      </c>
      <c r="BB21" s="625" t="b">
        <f t="shared" si="8"/>
        <v>0</v>
      </c>
      <c r="BC21" s="625" t="b">
        <f t="shared" si="8"/>
        <v>0</v>
      </c>
      <c r="BD21" s="625" t="b">
        <f t="shared" si="8"/>
        <v>0</v>
      </c>
      <c r="BE21" s="625" t="b">
        <f t="shared" si="8"/>
        <v>0</v>
      </c>
      <c r="BF21" s="625" t="b">
        <f t="shared" si="8"/>
        <v>0</v>
      </c>
      <c r="BG21" s="625" t="b">
        <f t="shared" si="8"/>
        <v>0</v>
      </c>
      <c r="BH21" s="625" t="b">
        <f t="shared" si="8"/>
        <v>0</v>
      </c>
      <c r="BI21" s="625" t="b">
        <f t="shared" si="8"/>
        <v>0</v>
      </c>
      <c r="BJ21" s="625" t="b">
        <f t="shared" si="8"/>
        <v>0</v>
      </c>
      <c r="BK21" s="625" t="b">
        <f t="shared" si="8"/>
        <v>0</v>
      </c>
      <c r="BL21" s="625" t="b">
        <f t="shared" si="8"/>
        <v>0</v>
      </c>
      <c r="BM21" s="625" t="b">
        <f t="shared" si="8"/>
        <v>0</v>
      </c>
      <c r="BN21" s="625" t="b">
        <f t="shared" si="8"/>
        <v>0</v>
      </c>
      <c r="BO21" s="625" t="b">
        <f t="shared" si="8"/>
        <v>0</v>
      </c>
      <c r="BP21" s="625" t="b">
        <f t="shared" si="8"/>
        <v>0</v>
      </c>
      <c r="BQ21" s="625" t="b">
        <f t="shared" si="8"/>
        <v>0</v>
      </c>
      <c r="BR21" s="625" t="b">
        <f t="shared" si="8"/>
        <v>0</v>
      </c>
      <c r="BS21" s="625" t="b">
        <f t="shared" si="8"/>
        <v>0</v>
      </c>
      <c r="BT21" s="625" t="b">
        <f t="shared" ref="BT21:CX21" si="9">IF(OR(AND(SUM(BQ12:BS12)=0,BT12&gt;0,BT15="ALREADY FOUND"),AND(BS21=TRUE,BT12&gt;0),AND(BS21=TRUE,SUM(BU12:BV12)&gt;0)),TRUE,FALSE)</f>
        <v>0</v>
      </c>
      <c r="BU21" s="625" t="b">
        <f t="shared" si="9"/>
        <v>0</v>
      </c>
      <c r="BV21" s="625" t="b">
        <f t="shared" si="9"/>
        <v>0</v>
      </c>
      <c r="BW21" s="625" t="b">
        <f t="shared" si="9"/>
        <v>0</v>
      </c>
      <c r="BX21" s="625" t="b">
        <f t="shared" si="9"/>
        <v>0</v>
      </c>
      <c r="BY21" s="625" t="b">
        <f t="shared" si="9"/>
        <v>0</v>
      </c>
      <c r="BZ21" s="625" t="b">
        <f t="shared" si="9"/>
        <v>0</v>
      </c>
      <c r="CA21" s="625" t="b">
        <f t="shared" si="9"/>
        <v>0</v>
      </c>
      <c r="CB21" s="625" t="b">
        <f t="shared" si="9"/>
        <v>0</v>
      </c>
      <c r="CC21" s="625" t="b">
        <f t="shared" si="9"/>
        <v>0</v>
      </c>
      <c r="CD21" s="625" t="b">
        <f t="shared" si="9"/>
        <v>0</v>
      </c>
      <c r="CE21" s="625" t="b">
        <f t="shared" si="9"/>
        <v>0</v>
      </c>
      <c r="CF21" s="625" t="b">
        <f t="shared" si="9"/>
        <v>0</v>
      </c>
      <c r="CG21" s="625" t="b">
        <f t="shared" si="9"/>
        <v>0</v>
      </c>
      <c r="CH21" s="625" t="b">
        <f t="shared" si="9"/>
        <v>0</v>
      </c>
      <c r="CI21" s="625" t="b">
        <f t="shared" si="9"/>
        <v>0</v>
      </c>
      <c r="CJ21" s="625" t="b">
        <f t="shared" si="9"/>
        <v>0</v>
      </c>
      <c r="CK21" s="625" t="b">
        <f t="shared" si="9"/>
        <v>0</v>
      </c>
      <c r="CL21" s="625" t="b">
        <f t="shared" si="9"/>
        <v>0</v>
      </c>
      <c r="CM21" s="625" t="b">
        <f t="shared" si="9"/>
        <v>0</v>
      </c>
      <c r="CN21" s="625" t="b">
        <f t="shared" si="9"/>
        <v>0</v>
      </c>
      <c r="CO21" s="625" t="b">
        <f t="shared" si="9"/>
        <v>0</v>
      </c>
      <c r="CP21" s="625" t="b">
        <f t="shared" si="9"/>
        <v>0</v>
      </c>
      <c r="CQ21" s="625" t="b">
        <f t="shared" si="9"/>
        <v>0</v>
      </c>
      <c r="CR21" s="625" t="b">
        <f t="shared" si="9"/>
        <v>0</v>
      </c>
      <c r="CS21" s="625" t="b">
        <f t="shared" si="9"/>
        <v>0</v>
      </c>
      <c r="CT21" s="625" t="b">
        <f t="shared" si="9"/>
        <v>0</v>
      </c>
      <c r="CU21" s="625" t="b">
        <f t="shared" si="9"/>
        <v>0</v>
      </c>
      <c r="CV21" s="625" t="b">
        <f t="shared" si="9"/>
        <v>0</v>
      </c>
      <c r="CW21" s="625" t="b">
        <f t="shared" si="9"/>
        <v>0</v>
      </c>
      <c r="CX21" s="625" t="b">
        <f t="shared" si="9"/>
        <v>0</v>
      </c>
      <c r="CY21" s="8"/>
      <c r="CZ21" s="391"/>
    </row>
    <row r="22" spans="1:104" x14ac:dyDescent="0.25">
      <c r="B22" s="393" t="s">
        <v>1121</v>
      </c>
      <c r="C22" s="9"/>
      <c r="D22" s="826"/>
      <c r="E22" s="826"/>
      <c r="F22" s="826"/>
      <c r="G22" s="625">
        <f>IF(G21=FALSE,0,IF(F22&lt;&gt;0,F22,MAX($D$22:F22)+1))</f>
        <v>0</v>
      </c>
      <c r="H22" s="625">
        <f>IF(H21=FALSE,0,IF(G22&lt;&gt;0,G22,MAX($D$22:G22)+1))</f>
        <v>0</v>
      </c>
      <c r="I22" s="625">
        <f>IF(I21=FALSE,0,IF(H22&lt;&gt;0,H22,MAX($D$22:H22)+1))</f>
        <v>0</v>
      </c>
      <c r="J22" s="625">
        <f>IF(J21=FALSE,0,IF(I22&lt;&gt;0,I22,MAX($D$22:I22)+1))</f>
        <v>0</v>
      </c>
      <c r="K22" s="625">
        <f>IF(K21=FALSE,0,IF(J22&lt;&gt;0,J22,MAX($D$22:J22)+1))</f>
        <v>0</v>
      </c>
      <c r="L22" s="625">
        <f>IF(L21=FALSE,0,IF(K22&lt;&gt;0,K22,MAX($D$22:K22)+1))</f>
        <v>0</v>
      </c>
      <c r="M22" s="625">
        <f>IF(M21=FALSE,0,IF(L22&lt;&gt;0,L22,MAX($D$22:L22)+1))</f>
        <v>0</v>
      </c>
      <c r="N22" s="625">
        <f>IF(N21=FALSE,0,IF(M22&lt;&gt;0,M22,MAX($D$22:M22)+1))</f>
        <v>0</v>
      </c>
      <c r="O22" s="625">
        <f>IF(O21=FALSE,0,IF(N22&lt;&gt;0,N22,MAX($D$22:N22)+1))</f>
        <v>0</v>
      </c>
      <c r="P22" s="625">
        <f>IF(P21=FALSE,0,IF(O22&lt;&gt;0,O22,MAX($D$22:O22)+1))</f>
        <v>0</v>
      </c>
      <c r="Q22" s="625">
        <f>IF(Q21=FALSE,0,IF(P22&lt;&gt;0,P22,MAX($D$22:P22)+1))</f>
        <v>0</v>
      </c>
      <c r="R22" s="625">
        <f>IF(R21=FALSE,0,IF(Q22&lt;&gt;0,Q22,MAX($D$22:Q22)+1))</f>
        <v>0</v>
      </c>
      <c r="S22" s="625">
        <f>IF(S21=FALSE,0,IF(R22&lt;&gt;0,R22,MAX($D$22:R22)+1))</f>
        <v>0</v>
      </c>
      <c r="T22" s="625">
        <f>IF(T21=FALSE,0,IF(S22&lt;&gt;0,S22,MAX($D$22:S22)+1))</f>
        <v>0</v>
      </c>
      <c r="U22" s="625">
        <f>IF(U21=FALSE,0,IF(T22&lt;&gt;0,T22,MAX($D$22:T22)+1))</f>
        <v>0</v>
      </c>
      <c r="V22" s="625">
        <f>IF(V21=FALSE,0,IF(U22&lt;&gt;0,U22,MAX($D$22:U22)+1))</f>
        <v>0</v>
      </c>
      <c r="W22" s="625">
        <f>IF(W21=FALSE,0,IF(V22&lt;&gt;0,V22,MAX($D$22:V22)+1))</f>
        <v>0</v>
      </c>
      <c r="X22" s="625">
        <f>IF(X21=FALSE,0,IF(W22&lt;&gt;0,W22,MAX($D$22:W22)+1))</f>
        <v>0</v>
      </c>
      <c r="Y22" s="625">
        <f>IF(Y21=FALSE,0,IF(X22&lt;&gt;0,X22,MAX($D$22:X22)+1))</f>
        <v>0</v>
      </c>
      <c r="Z22" s="625">
        <f>IF(Z21=FALSE,0,IF(Y22&lt;&gt;0,Y22,MAX($D$22:Y22)+1))</f>
        <v>0</v>
      </c>
      <c r="AA22" s="625">
        <f>IF(AA21=FALSE,0,IF(Z22&lt;&gt;0,Z22,MAX($D$22:Z22)+1))</f>
        <v>0</v>
      </c>
      <c r="AB22" s="625">
        <f>IF(AB21=FALSE,0,IF(AA22&lt;&gt;0,AA22,MAX($D$22:AA22)+1))</f>
        <v>0</v>
      </c>
      <c r="AC22" s="625">
        <f>IF(AC21=FALSE,0,IF(AB22&lt;&gt;0,AB22,MAX($D$22:AB22)+1))</f>
        <v>0</v>
      </c>
      <c r="AD22" s="625">
        <f>IF(AD21=FALSE,0,IF(AC22&lt;&gt;0,AC22,MAX($D$22:AC22)+1))</f>
        <v>0</v>
      </c>
      <c r="AE22" s="625">
        <f>IF(AE21=FALSE,0,IF(AD22&lt;&gt;0,AD22,MAX($D$22:AD22)+1))</f>
        <v>0</v>
      </c>
      <c r="AF22" s="625">
        <f>IF(AF21=FALSE,0,IF(AE22&lt;&gt;0,AE22,MAX($D$22:AE22)+1))</f>
        <v>0</v>
      </c>
      <c r="AG22" s="625">
        <f>IF(AG21=FALSE,0,IF(AF22&lt;&gt;0,AF22,MAX($D$22:AF22)+1))</f>
        <v>0</v>
      </c>
      <c r="AH22" s="625">
        <f>IF(AH21=FALSE,0,IF(AG22&lt;&gt;0,AG22,MAX($D$22:AG22)+1))</f>
        <v>0</v>
      </c>
      <c r="AI22" s="625">
        <f>IF(AI21=FALSE,0,IF(AH22&lt;&gt;0,AH22,MAX($D$22:AH22)+1))</f>
        <v>0</v>
      </c>
      <c r="AJ22" s="625">
        <f>IF(AJ21=FALSE,0,IF(AI22&lt;&gt;0,AI22,MAX($D$22:AI22)+1))</f>
        <v>0</v>
      </c>
      <c r="AK22" s="625">
        <f>IF(AK21=FALSE,0,IF(AJ22&lt;&gt;0,AJ22,MAX($D$22:AJ22)+1))</f>
        <v>0</v>
      </c>
      <c r="AL22" s="625">
        <f>IF(AL21=FALSE,0,IF(AK22&lt;&gt;0,AK22,MAX($D$22:AK22)+1))</f>
        <v>0</v>
      </c>
      <c r="AM22" s="625">
        <f>IF(AM21=FALSE,0,IF(AL22&lt;&gt;0,AL22,MAX($D$22:AL22)+1))</f>
        <v>0</v>
      </c>
      <c r="AN22" s="625">
        <f>IF(AN21=FALSE,0,IF(AM22&lt;&gt;0,AM22,MAX($D$22:AM22)+1))</f>
        <v>0</v>
      </c>
      <c r="AO22" s="625">
        <f>IF(AO21=FALSE,0,IF(AN22&lt;&gt;0,AN22,MAX($D$22:AN22)+1))</f>
        <v>0</v>
      </c>
      <c r="AP22" s="625">
        <f>IF(AP21=FALSE,0,IF(AO22&lt;&gt;0,AO22,MAX($D$22:AO22)+1))</f>
        <v>0</v>
      </c>
      <c r="AQ22" s="625">
        <f>IF(AQ21=FALSE,0,IF(AP22&lt;&gt;0,AP22,MAX($D$22:AP22)+1))</f>
        <v>0</v>
      </c>
      <c r="AR22" s="625">
        <f>IF(AR21=FALSE,0,IF(AQ22&lt;&gt;0,AQ22,MAX($D$22:AQ22)+1))</f>
        <v>0</v>
      </c>
      <c r="AS22" s="625">
        <f>IF(AS21=FALSE,0,IF(AR22&lt;&gt;0,AR22,MAX($D$22:AR22)+1))</f>
        <v>0</v>
      </c>
      <c r="AT22" s="625">
        <f>IF(AT21=FALSE,0,IF(AS22&lt;&gt;0,AS22,MAX($D$22:AS22)+1))</f>
        <v>0</v>
      </c>
      <c r="AU22" s="625">
        <f>IF(AU21=FALSE,0,IF(AT22&lt;&gt;0,AT22,MAX($D$22:AT22)+1))</f>
        <v>0</v>
      </c>
      <c r="AV22" s="625">
        <f>IF(AV21=FALSE,0,IF(AU22&lt;&gt;0,AU22,MAX($D$22:AU22)+1))</f>
        <v>0</v>
      </c>
      <c r="AW22" s="625">
        <f>IF(AW21=FALSE,0,IF(AV22&lt;&gt;0,AV22,MAX($D$22:AV22)+1))</f>
        <v>0</v>
      </c>
      <c r="AX22" s="625">
        <f>IF(AX21=FALSE,0,IF(AW22&lt;&gt;0,AW22,MAX($D$22:AW22)+1))</f>
        <v>0</v>
      </c>
      <c r="AY22" s="625">
        <f>IF(AY21=FALSE,0,IF(AX22&lt;&gt;0,AX22,MAX($D$22:AX22)+1))</f>
        <v>0</v>
      </c>
      <c r="AZ22" s="625">
        <f>IF(AZ21=FALSE,0,IF(AY22&lt;&gt;0,AY22,MAX($D$22:AY22)+1))</f>
        <v>0</v>
      </c>
      <c r="BA22" s="625">
        <f>IF(BA21=FALSE,0,IF(AZ22&lt;&gt;0,AZ22,MAX($D$22:AZ22)+1))</f>
        <v>0</v>
      </c>
      <c r="BB22" s="625">
        <f>IF(BB21=FALSE,0,IF(BA22&lt;&gt;0,BA22,MAX($D$22:BA22)+1))</f>
        <v>0</v>
      </c>
      <c r="BC22" s="625">
        <f>IF(BC21=FALSE,0,IF(BB22&lt;&gt;0,BB22,MAX($D$22:BB22)+1))</f>
        <v>0</v>
      </c>
      <c r="BD22" s="625">
        <f>IF(BD21=FALSE,0,IF(BC22&lt;&gt;0,BC22,MAX($D$22:BC22)+1))</f>
        <v>0</v>
      </c>
      <c r="BE22" s="625">
        <f>IF(BE21=FALSE,0,IF(BD22&lt;&gt;0,BD22,MAX($D$22:BD22)+1))</f>
        <v>0</v>
      </c>
      <c r="BF22" s="625">
        <f>IF(BF21=FALSE,0,IF(BE22&lt;&gt;0,BE22,MAX($D$22:BE22)+1))</f>
        <v>0</v>
      </c>
      <c r="BG22" s="625">
        <f>IF(BG21=FALSE,0,IF(BF22&lt;&gt;0,BF22,MAX($D$22:BF22)+1))</f>
        <v>0</v>
      </c>
      <c r="BH22" s="625">
        <f>IF(BH21=FALSE,0,IF(BG22&lt;&gt;0,BG22,MAX($D$22:BG22)+1))</f>
        <v>0</v>
      </c>
      <c r="BI22" s="625">
        <f>IF(BI21=FALSE,0,IF(BH22&lt;&gt;0,BH22,MAX($D$22:BH22)+1))</f>
        <v>0</v>
      </c>
      <c r="BJ22" s="625">
        <f>IF(BJ21=FALSE,0,IF(BI22&lt;&gt;0,BI22,MAX($D$22:BI22)+1))</f>
        <v>0</v>
      </c>
      <c r="BK22" s="625">
        <f>IF(BK21=FALSE,0,IF(BJ22&lt;&gt;0,BJ22,MAX($D$22:BJ22)+1))</f>
        <v>0</v>
      </c>
      <c r="BL22" s="625">
        <f>IF(BL21=FALSE,0,IF(BK22&lt;&gt;0,BK22,MAX($D$22:BK22)+1))</f>
        <v>0</v>
      </c>
      <c r="BM22" s="625">
        <f>IF(BM21=FALSE,0,IF(BL22&lt;&gt;0,BL22,MAX($D$22:BL22)+1))</f>
        <v>0</v>
      </c>
      <c r="BN22" s="625">
        <f>IF(BN21=FALSE,0,IF(BM22&lt;&gt;0,BM22,MAX($D$22:BM22)+1))</f>
        <v>0</v>
      </c>
      <c r="BO22" s="625">
        <f>IF(BO21=FALSE,0,IF(BN22&lt;&gt;0,BN22,MAX($D$22:BN22)+1))</f>
        <v>0</v>
      </c>
      <c r="BP22" s="625">
        <f>IF(BP21=FALSE,0,IF(BO22&lt;&gt;0,BO22,MAX($D$22:BO22)+1))</f>
        <v>0</v>
      </c>
      <c r="BQ22" s="625">
        <f>IF(BQ21=FALSE,0,IF(BP22&lt;&gt;0,BP22,MAX($D$22:BP22)+1))</f>
        <v>0</v>
      </c>
      <c r="BR22" s="625">
        <f>IF(BR21=FALSE,0,IF(BQ22&lt;&gt;0,BQ22,MAX($D$22:BQ22)+1))</f>
        <v>0</v>
      </c>
      <c r="BS22" s="625">
        <f>IF(BS21=FALSE,0,IF(BR22&lt;&gt;0,BR22,MAX($D$22:BR22)+1))</f>
        <v>0</v>
      </c>
      <c r="BT22" s="625">
        <f>IF(BT21=FALSE,0,IF(BS22&lt;&gt;0,BS22,MAX($D$22:BS22)+1))</f>
        <v>0</v>
      </c>
      <c r="BU22" s="625">
        <f>IF(BU21=FALSE,0,IF(BT22&lt;&gt;0,BT22,MAX($D$22:BT22)+1))</f>
        <v>0</v>
      </c>
      <c r="BV22" s="625">
        <f>IF(BV21=FALSE,0,IF(BU22&lt;&gt;0,BU22,MAX($D$22:BU22)+1))</f>
        <v>0</v>
      </c>
      <c r="BW22" s="625">
        <f>IF(BW21=FALSE,0,IF(BV22&lt;&gt;0,BV22,MAX($D$22:BV22)+1))</f>
        <v>0</v>
      </c>
      <c r="BX22" s="625">
        <f>IF(BX21=FALSE,0,IF(BW22&lt;&gt;0,BW22,MAX($D$22:BW22)+1))</f>
        <v>0</v>
      </c>
      <c r="BY22" s="625">
        <f>IF(BY21=FALSE,0,IF(BX22&lt;&gt;0,BX22,MAX($D$22:BX22)+1))</f>
        <v>0</v>
      </c>
      <c r="BZ22" s="625">
        <f>IF(BZ21=FALSE,0,IF(BY22&lt;&gt;0,BY22,MAX($D$22:BY22)+1))</f>
        <v>0</v>
      </c>
      <c r="CA22" s="625">
        <f>IF(CA21=FALSE,0,IF(BZ22&lt;&gt;0,BZ22,MAX($D$22:BZ22)+1))</f>
        <v>0</v>
      </c>
      <c r="CB22" s="625">
        <f>IF(CB21=FALSE,0,IF(CA22&lt;&gt;0,CA22,MAX($D$22:CA22)+1))</f>
        <v>0</v>
      </c>
      <c r="CC22" s="625">
        <f>IF(CC21=FALSE,0,IF(CB22&lt;&gt;0,CB22,MAX($D$22:CB22)+1))</f>
        <v>0</v>
      </c>
      <c r="CD22" s="625">
        <f>IF(CD21=FALSE,0,IF(CC22&lt;&gt;0,CC22,MAX($D$22:CC22)+1))</f>
        <v>0</v>
      </c>
      <c r="CE22" s="625">
        <f>IF(CE21=FALSE,0,IF(CD22&lt;&gt;0,CD22,MAX($D$22:CD22)+1))</f>
        <v>0</v>
      </c>
      <c r="CF22" s="625">
        <f>IF(CF21=FALSE,0,IF(CE22&lt;&gt;0,CE22,MAX($D$22:CE22)+1))</f>
        <v>0</v>
      </c>
      <c r="CG22" s="625">
        <f>IF(CG21=FALSE,0,IF(CF22&lt;&gt;0,CF22,MAX($D$22:CF22)+1))</f>
        <v>0</v>
      </c>
      <c r="CH22" s="625">
        <f>IF(CH21=FALSE,0,IF(CG22&lt;&gt;0,CG22,MAX($D$22:CG22)+1))</f>
        <v>0</v>
      </c>
      <c r="CI22" s="625">
        <f>IF(CI21=FALSE,0,IF(CH22&lt;&gt;0,CH22,MAX($D$22:CH22)+1))</f>
        <v>0</v>
      </c>
      <c r="CJ22" s="625">
        <f>IF(CJ21=FALSE,0,IF(CI22&lt;&gt;0,CI22,MAX($D$22:CI22)+1))</f>
        <v>0</v>
      </c>
      <c r="CK22" s="625">
        <f>IF(CK21=FALSE,0,IF(CJ22&lt;&gt;0,CJ22,MAX($D$22:CJ22)+1))</f>
        <v>0</v>
      </c>
      <c r="CL22" s="625">
        <f>IF(CL21=FALSE,0,IF(CK22&lt;&gt;0,CK22,MAX($D$22:CK22)+1))</f>
        <v>0</v>
      </c>
      <c r="CM22" s="625">
        <f>IF(CM21=FALSE,0,IF(CL22&lt;&gt;0,CL22,MAX($D$22:CL22)+1))</f>
        <v>0</v>
      </c>
      <c r="CN22" s="625">
        <f>IF(CN21=FALSE,0,IF(CM22&lt;&gt;0,CM22,MAX($D$22:CM22)+1))</f>
        <v>0</v>
      </c>
      <c r="CO22" s="625">
        <f>IF(CO21=FALSE,0,IF(CN22&lt;&gt;0,CN22,MAX($D$22:CN22)+1))</f>
        <v>0</v>
      </c>
      <c r="CP22" s="625">
        <f>IF(CP21=FALSE,0,IF(CO22&lt;&gt;0,CO22,MAX($D$22:CO22)+1))</f>
        <v>0</v>
      </c>
      <c r="CQ22" s="625">
        <f>IF(CQ21=FALSE,0,IF(CP22&lt;&gt;0,CP22,MAX($D$22:CP22)+1))</f>
        <v>0</v>
      </c>
      <c r="CR22" s="625">
        <f>IF(CR21=FALSE,0,IF(CQ22&lt;&gt;0,CQ22,MAX($D$22:CQ22)+1))</f>
        <v>0</v>
      </c>
      <c r="CS22" s="625">
        <f>IF(CS21=FALSE,0,IF(CR22&lt;&gt;0,CR22,MAX($D$22:CR22)+1))</f>
        <v>0</v>
      </c>
      <c r="CT22" s="625">
        <f>IF(CT21=FALSE,0,IF(CS22&lt;&gt;0,CS22,MAX($D$22:CS22)+1))</f>
        <v>0</v>
      </c>
      <c r="CU22" s="625">
        <f>IF(CU21=FALSE,0,IF(CT22&lt;&gt;0,CT22,MAX($D$22:CT22)+1))</f>
        <v>0</v>
      </c>
      <c r="CV22" s="625">
        <f>IF(CV21=FALSE,0,IF(CU22&lt;&gt;0,CU22,MAX($D$22:CU22)+1))</f>
        <v>0</v>
      </c>
      <c r="CW22" s="625">
        <f>IF(CW21=FALSE,0,IF(CV22&lt;&gt;0,CV22,MAX($D$22:CV22)+1))</f>
        <v>0</v>
      </c>
      <c r="CX22" s="625">
        <f>IF(CX21=FALSE,0,IF(CW22&lt;&gt;0,CW22,MAX($D$22:CW22)+1))</f>
        <v>0</v>
      </c>
      <c r="CY22" s="8"/>
      <c r="CZ22" s="391"/>
    </row>
    <row r="23" spans="1:104" x14ac:dyDescent="0.25">
      <c r="B23" s="393" t="s">
        <v>1122</v>
      </c>
      <c r="C23" s="390"/>
      <c r="D23" s="827"/>
      <c r="E23" s="827"/>
      <c r="F23" s="828"/>
      <c r="G23" s="825">
        <f>IF(G21=TRUE,SUMIF($G$22:$CX$22,G22,$G$13:$CY$13),0)</f>
        <v>0</v>
      </c>
      <c r="H23" s="825">
        <f t="shared" ref="H23:V23" si="10">IF(H21=TRUE,SUMIF($G$22:$CX$22,H22,$G$13:$CY$13),0)</f>
        <v>0</v>
      </c>
      <c r="I23" s="825">
        <f t="shared" si="10"/>
        <v>0</v>
      </c>
      <c r="J23" s="825">
        <f t="shared" si="10"/>
        <v>0</v>
      </c>
      <c r="K23" s="825">
        <f t="shared" si="10"/>
        <v>0</v>
      </c>
      <c r="L23" s="825">
        <f t="shared" si="10"/>
        <v>0</v>
      </c>
      <c r="M23" s="825">
        <f t="shared" si="10"/>
        <v>0</v>
      </c>
      <c r="N23" s="825">
        <f t="shared" si="10"/>
        <v>0</v>
      </c>
      <c r="O23" s="825">
        <f t="shared" si="10"/>
        <v>0</v>
      </c>
      <c r="P23" s="825">
        <f t="shared" si="10"/>
        <v>0</v>
      </c>
      <c r="Q23" s="825">
        <f t="shared" si="10"/>
        <v>0</v>
      </c>
      <c r="R23" s="825">
        <f t="shared" si="10"/>
        <v>0</v>
      </c>
      <c r="S23" s="825">
        <f t="shared" si="10"/>
        <v>0</v>
      </c>
      <c r="T23" s="825">
        <f t="shared" si="10"/>
        <v>0</v>
      </c>
      <c r="U23" s="825">
        <f t="shared" si="10"/>
        <v>0</v>
      </c>
      <c r="V23" s="825">
        <f t="shared" si="10"/>
        <v>0</v>
      </c>
      <c r="W23" s="825">
        <f t="shared" ref="W23:BB23" si="11">IF(W21=TRUE,SUMIF($G$22:$CX$22,W22,$G$13:$CY$13),0)</f>
        <v>0</v>
      </c>
      <c r="X23" s="825">
        <f t="shared" si="11"/>
        <v>0</v>
      </c>
      <c r="Y23" s="825">
        <f t="shared" si="11"/>
        <v>0</v>
      </c>
      <c r="Z23" s="825">
        <f t="shared" si="11"/>
        <v>0</v>
      </c>
      <c r="AA23" s="825">
        <f t="shared" si="11"/>
        <v>0</v>
      </c>
      <c r="AB23" s="825">
        <f t="shared" si="11"/>
        <v>0</v>
      </c>
      <c r="AC23" s="825">
        <f t="shared" si="11"/>
        <v>0</v>
      </c>
      <c r="AD23" s="825">
        <f t="shared" si="11"/>
        <v>0</v>
      </c>
      <c r="AE23" s="825">
        <f t="shared" si="11"/>
        <v>0</v>
      </c>
      <c r="AF23" s="825">
        <f t="shared" si="11"/>
        <v>0</v>
      </c>
      <c r="AG23" s="825">
        <f t="shared" si="11"/>
        <v>0</v>
      </c>
      <c r="AH23" s="825">
        <f t="shared" si="11"/>
        <v>0</v>
      </c>
      <c r="AI23" s="825">
        <f t="shared" si="11"/>
        <v>0</v>
      </c>
      <c r="AJ23" s="825">
        <f t="shared" si="11"/>
        <v>0</v>
      </c>
      <c r="AK23" s="825">
        <f t="shared" si="11"/>
        <v>0</v>
      </c>
      <c r="AL23" s="825">
        <f t="shared" si="11"/>
        <v>0</v>
      </c>
      <c r="AM23" s="825">
        <f t="shared" si="11"/>
        <v>0</v>
      </c>
      <c r="AN23" s="825">
        <f t="shared" si="11"/>
        <v>0</v>
      </c>
      <c r="AO23" s="825">
        <f t="shared" si="11"/>
        <v>0</v>
      </c>
      <c r="AP23" s="825">
        <f t="shared" si="11"/>
        <v>0</v>
      </c>
      <c r="AQ23" s="825">
        <f t="shared" si="11"/>
        <v>0</v>
      </c>
      <c r="AR23" s="825">
        <f t="shared" si="11"/>
        <v>0</v>
      </c>
      <c r="AS23" s="825">
        <f t="shared" si="11"/>
        <v>0</v>
      </c>
      <c r="AT23" s="825">
        <f t="shared" si="11"/>
        <v>0</v>
      </c>
      <c r="AU23" s="825">
        <f t="shared" si="11"/>
        <v>0</v>
      </c>
      <c r="AV23" s="825">
        <f t="shared" si="11"/>
        <v>0</v>
      </c>
      <c r="AW23" s="825">
        <f t="shared" si="11"/>
        <v>0</v>
      </c>
      <c r="AX23" s="825">
        <f t="shared" si="11"/>
        <v>0</v>
      </c>
      <c r="AY23" s="825">
        <f t="shared" si="11"/>
        <v>0</v>
      </c>
      <c r="AZ23" s="825">
        <f t="shared" si="11"/>
        <v>0</v>
      </c>
      <c r="BA23" s="825">
        <f t="shared" si="11"/>
        <v>0</v>
      </c>
      <c r="BB23" s="825">
        <f t="shared" si="11"/>
        <v>0</v>
      </c>
      <c r="BC23" s="825">
        <f t="shared" ref="BC23:CH23" si="12">IF(BC21=TRUE,SUMIF($G$22:$CX$22,BC22,$G$13:$CY$13),0)</f>
        <v>0</v>
      </c>
      <c r="BD23" s="825">
        <f t="shared" si="12"/>
        <v>0</v>
      </c>
      <c r="BE23" s="825">
        <f t="shared" si="12"/>
        <v>0</v>
      </c>
      <c r="BF23" s="825">
        <f t="shared" si="12"/>
        <v>0</v>
      </c>
      <c r="BG23" s="825">
        <f t="shared" si="12"/>
        <v>0</v>
      </c>
      <c r="BH23" s="825">
        <f t="shared" si="12"/>
        <v>0</v>
      </c>
      <c r="BI23" s="825">
        <f t="shared" si="12"/>
        <v>0</v>
      </c>
      <c r="BJ23" s="825">
        <f t="shared" si="12"/>
        <v>0</v>
      </c>
      <c r="BK23" s="825">
        <f t="shared" si="12"/>
        <v>0</v>
      </c>
      <c r="BL23" s="825">
        <f t="shared" si="12"/>
        <v>0</v>
      </c>
      <c r="BM23" s="825">
        <f t="shared" si="12"/>
        <v>0</v>
      </c>
      <c r="BN23" s="825">
        <f t="shared" si="12"/>
        <v>0</v>
      </c>
      <c r="BO23" s="825">
        <f t="shared" si="12"/>
        <v>0</v>
      </c>
      <c r="BP23" s="825">
        <f t="shared" si="12"/>
        <v>0</v>
      </c>
      <c r="BQ23" s="825">
        <f t="shared" si="12"/>
        <v>0</v>
      </c>
      <c r="BR23" s="825">
        <f t="shared" si="12"/>
        <v>0</v>
      </c>
      <c r="BS23" s="825">
        <f t="shared" si="12"/>
        <v>0</v>
      </c>
      <c r="BT23" s="825">
        <f t="shared" si="12"/>
        <v>0</v>
      </c>
      <c r="BU23" s="825">
        <f t="shared" si="12"/>
        <v>0</v>
      </c>
      <c r="BV23" s="825">
        <f t="shared" si="12"/>
        <v>0</v>
      </c>
      <c r="BW23" s="825">
        <f t="shared" si="12"/>
        <v>0</v>
      </c>
      <c r="BX23" s="825">
        <f t="shared" si="12"/>
        <v>0</v>
      </c>
      <c r="BY23" s="825">
        <f t="shared" si="12"/>
        <v>0</v>
      </c>
      <c r="BZ23" s="825">
        <f t="shared" si="12"/>
        <v>0</v>
      </c>
      <c r="CA23" s="825">
        <f t="shared" si="12"/>
        <v>0</v>
      </c>
      <c r="CB23" s="825">
        <f t="shared" si="12"/>
        <v>0</v>
      </c>
      <c r="CC23" s="825">
        <f t="shared" si="12"/>
        <v>0</v>
      </c>
      <c r="CD23" s="825">
        <f t="shared" si="12"/>
        <v>0</v>
      </c>
      <c r="CE23" s="825">
        <f t="shared" si="12"/>
        <v>0</v>
      </c>
      <c r="CF23" s="825">
        <f t="shared" si="12"/>
        <v>0</v>
      </c>
      <c r="CG23" s="825">
        <f t="shared" si="12"/>
        <v>0</v>
      </c>
      <c r="CH23" s="825">
        <f t="shared" si="12"/>
        <v>0</v>
      </c>
      <c r="CI23" s="825">
        <f t="shared" ref="CI23:CX23" si="13">IF(CI21=TRUE,SUMIF($G$22:$CX$22,CI22,$G$13:$CY$13),0)</f>
        <v>0</v>
      </c>
      <c r="CJ23" s="825">
        <f t="shared" si="13"/>
        <v>0</v>
      </c>
      <c r="CK23" s="825">
        <f t="shared" si="13"/>
        <v>0</v>
      </c>
      <c r="CL23" s="825">
        <f t="shared" si="13"/>
        <v>0</v>
      </c>
      <c r="CM23" s="825">
        <f t="shared" si="13"/>
        <v>0</v>
      </c>
      <c r="CN23" s="825">
        <f t="shared" si="13"/>
        <v>0</v>
      </c>
      <c r="CO23" s="825">
        <f t="shared" si="13"/>
        <v>0</v>
      </c>
      <c r="CP23" s="825">
        <f t="shared" si="13"/>
        <v>0</v>
      </c>
      <c r="CQ23" s="825">
        <f t="shared" si="13"/>
        <v>0</v>
      </c>
      <c r="CR23" s="825">
        <f t="shared" si="13"/>
        <v>0</v>
      </c>
      <c r="CS23" s="825">
        <f t="shared" si="13"/>
        <v>0</v>
      </c>
      <c r="CT23" s="825">
        <f t="shared" si="13"/>
        <v>0</v>
      </c>
      <c r="CU23" s="825">
        <f t="shared" si="13"/>
        <v>0</v>
      </c>
      <c r="CV23" s="825">
        <f t="shared" si="13"/>
        <v>0</v>
      </c>
      <c r="CW23" s="825">
        <f t="shared" si="13"/>
        <v>0</v>
      </c>
      <c r="CX23" s="825">
        <f t="shared" si="13"/>
        <v>0</v>
      </c>
      <c r="CY23" s="50"/>
      <c r="CZ23" s="391"/>
    </row>
    <row r="24" spans="1:104" s="50" customFormat="1" x14ac:dyDescent="0.25">
      <c r="A24" s="410"/>
      <c r="B24" s="393"/>
      <c r="C24" s="390"/>
      <c r="F24" s="829"/>
      <c r="G24" s="390"/>
      <c r="H24" s="390"/>
      <c r="I24" s="390"/>
      <c r="J24" s="390"/>
      <c r="K24" s="390"/>
      <c r="L24" s="390"/>
      <c r="M24" s="390"/>
      <c r="N24" s="390"/>
      <c r="O24" s="390"/>
      <c r="P24" s="390"/>
      <c r="Q24" s="390"/>
      <c r="R24" s="390"/>
      <c r="S24" s="390"/>
      <c r="T24" s="390"/>
      <c r="U24" s="390"/>
      <c r="V24" s="390"/>
      <c r="W24" s="390"/>
      <c r="X24" s="390"/>
      <c r="Y24" s="390"/>
      <c r="Z24" s="390"/>
      <c r="AA24" s="390"/>
      <c r="AB24" s="390"/>
      <c r="AC24" s="390"/>
      <c r="AD24" s="390"/>
      <c r="AE24" s="390"/>
      <c r="AF24" s="390"/>
      <c r="AG24" s="390"/>
      <c r="AH24" s="390"/>
      <c r="AI24" s="390"/>
      <c r="AJ24" s="390"/>
      <c r="AK24" s="390"/>
      <c r="AL24" s="390"/>
      <c r="AM24" s="390"/>
      <c r="AN24" s="390"/>
      <c r="AO24" s="390"/>
      <c r="AP24" s="390"/>
      <c r="AQ24" s="390"/>
      <c r="AR24" s="390"/>
      <c r="AS24" s="390"/>
      <c r="AT24" s="390"/>
      <c r="AU24" s="390"/>
      <c r="AV24" s="390"/>
      <c r="AW24" s="390"/>
      <c r="AX24" s="390"/>
      <c r="AY24" s="390"/>
      <c r="AZ24" s="390"/>
      <c r="BA24" s="390"/>
      <c r="BB24" s="390"/>
      <c r="BC24" s="390"/>
      <c r="BD24" s="390"/>
      <c r="BE24" s="390"/>
      <c r="BF24" s="390"/>
      <c r="BG24" s="390"/>
      <c r="BH24" s="390"/>
      <c r="BI24" s="390"/>
      <c r="BJ24" s="390"/>
      <c r="BK24" s="390"/>
      <c r="BL24" s="390"/>
      <c r="BM24" s="390"/>
      <c r="BN24" s="390"/>
      <c r="BO24" s="390"/>
      <c r="BP24" s="390"/>
      <c r="BQ24" s="390"/>
      <c r="BR24" s="390"/>
      <c r="BS24" s="390"/>
      <c r="BT24" s="390"/>
      <c r="BU24" s="390"/>
      <c r="BV24" s="390"/>
      <c r="BW24" s="390"/>
      <c r="BX24" s="390"/>
      <c r="BY24" s="390"/>
      <c r="BZ24" s="390"/>
      <c r="CA24" s="390"/>
      <c r="CB24" s="390"/>
      <c r="CC24" s="390"/>
      <c r="CD24" s="390"/>
      <c r="CE24" s="390"/>
      <c r="CF24" s="390"/>
      <c r="CG24" s="390"/>
      <c r="CH24" s="390"/>
      <c r="CI24" s="390"/>
      <c r="CJ24" s="390"/>
      <c r="CK24" s="390"/>
      <c r="CL24" s="390"/>
      <c r="CM24" s="390"/>
      <c r="CN24" s="390"/>
      <c r="CO24" s="390"/>
      <c r="CP24" s="390"/>
      <c r="CQ24" s="390"/>
      <c r="CR24" s="390"/>
      <c r="CS24" s="390"/>
      <c r="CT24" s="390"/>
      <c r="CU24" s="390"/>
      <c r="CV24" s="390"/>
      <c r="CW24" s="390"/>
      <c r="CX24" s="390"/>
      <c r="CZ24" s="391"/>
    </row>
    <row r="25" spans="1:104" x14ac:dyDescent="0.25">
      <c r="B25" s="400" t="s">
        <v>180</v>
      </c>
      <c r="C25" s="390"/>
      <c r="D25" s="401"/>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391"/>
    </row>
    <row r="26" spans="1:104" x14ac:dyDescent="0.25">
      <c r="B26" s="393" t="s">
        <v>181</v>
      </c>
      <c r="C26" s="9" t="s">
        <v>1117</v>
      </c>
      <c r="D26" s="59">
        <f>IFERROR(-PMT('Data Input - General'!$G$16,SUM('Data Input - General'!$F$26:$F$28),D20*1000)/1000,0)</f>
        <v>0</v>
      </c>
      <c r="E26" s="401"/>
      <c r="F26" s="401"/>
      <c r="G26" s="401"/>
      <c r="H26" s="401"/>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391"/>
    </row>
    <row r="27" spans="1:104" x14ac:dyDescent="0.25">
      <c r="B27" s="393" t="s">
        <v>1123</v>
      </c>
      <c r="C27" s="9" t="s">
        <v>1117</v>
      </c>
      <c r="D27" s="827">
        <v>0</v>
      </c>
      <c r="E27" s="827">
        <v>0</v>
      </c>
      <c r="F27" s="831">
        <v>0</v>
      </c>
      <c r="G27" s="830">
        <f>IFERROR(IF(G15=FALSE,0,IF(G21=TRUE,-PMT('Data Input - General'!$G$16,SUM('Data Input - General'!$F$26:$F$28),G23*1000)/1000,0)),0)</f>
        <v>0</v>
      </c>
      <c r="H27" s="830">
        <f>IFERROR(IF(H15=FALSE,0,IF(H21=TRUE,-PMT('Data Input - General'!$G$16,SUM('Data Input - General'!$F$26:$F$28),H23*1000)/1000,0)),0)</f>
        <v>0</v>
      </c>
      <c r="I27" s="830">
        <f>IFERROR(IF(I15=FALSE,0,IF(I21=TRUE,-PMT('Data Input - General'!$G$16,SUM('Data Input - General'!$F$26:$F$28),I23*1000)/1000,0)),0)</f>
        <v>0</v>
      </c>
      <c r="J27" s="830">
        <f>IFERROR(IF(J15=FALSE,0,IF(J21=TRUE,-PMT('Data Input - General'!$G$16,SUM('Data Input - General'!$F$26:$F$28),J23*1000)/1000,0)),0)</f>
        <v>0</v>
      </c>
      <c r="K27" s="830">
        <f>IFERROR(IF(K15=FALSE,0,IF(K21=TRUE,-PMT('Data Input - General'!$G$16,SUM('Data Input - General'!$F$26:$F$28),K23*1000)/1000,0)),0)</f>
        <v>0</v>
      </c>
      <c r="L27" s="830">
        <f>IFERROR(IF(L15=FALSE,0,IF(L21=TRUE,-PMT('Data Input - General'!$G$16,SUM('Data Input - General'!$F$26:$F$28),L23*1000)/1000,0)),0)</f>
        <v>0</v>
      </c>
      <c r="M27" s="830">
        <f>IFERROR(IF(M15=FALSE,0,IF(M21=TRUE,-PMT('Data Input - General'!$G$16,SUM('Data Input - General'!$F$26:$F$28),M23*1000)/1000,0)),0)</f>
        <v>0</v>
      </c>
      <c r="N27" s="830">
        <f>IFERROR(IF(N15=FALSE,0,IF(N21=TRUE,-PMT('Data Input - General'!$G$16,SUM('Data Input - General'!$F$26:$F$28),N23*1000)/1000,0)),0)</f>
        <v>0</v>
      </c>
      <c r="O27" s="830">
        <f>IFERROR(IF(O15=FALSE,0,IF(O21=TRUE,-PMT('Data Input - General'!$G$16,SUM('Data Input - General'!$F$26:$F$28),O23*1000)/1000,0)),0)</f>
        <v>0</v>
      </c>
      <c r="P27" s="830">
        <f>IFERROR(IF(P15=FALSE,0,IF(P21=TRUE,-PMT('Data Input - General'!$G$16,SUM('Data Input - General'!$F$26:$F$28),P23*1000)/1000,0)),0)</f>
        <v>0</v>
      </c>
      <c r="Q27" s="830">
        <f>IFERROR(IF(Q15=FALSE,0,IF(Q21=TRUE,-PMT('Data Input - General'!$G$16,SUM('Data Input - General'!$F$26:$F$28),Q23*1000)/1000,0)),0)</f>
        <v>0</v>
      </c>
      <c r="R27" s="830">
        <f>IFERROR(IF(R15=FALSE,0,IF(R21=TRUE,-PMT('Data Input - General'!$G$16,SUM('Data Input - General'!$F$26:$F$28),R23*1000)/1000,0)),0)</f>
        <v>0</v>
      </c>
      <c r="S27" s="830">
        <f>IFERROR(IF(S15=FALSE,0,IF(S21=TRUE,-PMT('Data Input - General'!$G$16,SUM('Data Input - General'!$F$26:$F$28),S23*1000)/1000,0)),0)</f>
        <v>0</v>
      </c>
      <c r="T27" s="830">
        <f>IFERROR(IF(T15=FALSE,0,IF(T21=TRUE,-PMT('Data Input - General'!$G$16,SUM('Data Input - General'!$F$26:$F$28),T23*1000)/1000,0)),0)</f>
        <v>0</v>
      </c>
      <c r="U27" s="830">
        <f>IFERROR(IF(U15=FALSE,0,IF(U21=TRUE,-PMT('Data Input - General'!$G$16,SUM('Data Input - General'!$F$26:$F$28),U23*1000)/1000,0)),0)</f>
        <v>0</v>
      </c>
      <c r="V27" s="830">
        <f>IFERROR(IF(V15=FALSE,0,IF(V21=TRUE,-PMT('Data Input - General'!$G$16,SUM('Data Input - General'!$F$26:$F$28),V23*1000)/1000,0)),0)</f>
        <v>0</v>
      </c>
      <c r="W27" s="830">
        <f>IFERROR(IF(W15=FALSE,0,IF(W21=TRUE,-PMT('Data Input - General'!$G$16,SUM('Data Input - General'!$F$26:$F$28),W23*1000)/1000,0)),0)</f>
        <v>0</v>
      </c>
      <c r="X27" s="830">
        <f>IFERROR(IF(X15=FALSE,0,IF(X21=TRUE,-PMT('Data Input - General'!$G$16,SUM('Data Input - General'!$F$26:$F$28),X23*1000)/1000,0)),0)</f>
        <v>0</v>
      </c>
      <c r="Y27" s="830">
        <f>IFERROR(IF(Y15=FALSE,0,IF(Y21=TRUE,-PMT('Data Input - General'!$G$16,SUM('Data Input - General'!$F$26:$F$28),Y23*1000)/1000,0)),0)</f>
        <v>0</v>
      </c>
      <c r="Z27" s="830">
        <f>IFERROR(IF(Z15=FALSE,0,IF(Z21=TRUE,-PMT('Data Input - General'!$G$16,SUM('Data Input - General'!$F$26:$F$28),Z23*1000)/1000,0)),0)</f>
        <v>0</v>
      </c>
      <c r="AA27" s="830">
        <f>IFERROR(IF(AA15=FALSE,0,IF(AA21=TRUE,-PMT('Data Input - General'!$G$16,SUM('Data Input - General'!$F$26:$F$28),AA23*1000)/1000,0)),0)</f>
        <v>0</v>
      </c>
      <c r="AB27" s="830">
        <f>IFERROR(IF(AB15=FALSE,0,IF(AB21=TRUE,-PMT('Data Input - General'!$G$16,SUM('Data Input - General'!$F$26:$F$28),AB23*1000)/1000,0)),0)</f>
        <v>0</v>
      </c>
      <c r="AC27" s="830">
        <f>IFERROR(IF(AC15=FALSE,0,IF(AC21=TRUE,-PMT('Data Input - General'!$G$16,SUM('Data Input - General'!$F$26:$F$28),AC23*1000)/1000,0)),0)</f>
        <v>0</v>
      </c>
      <c r="AD27" s="830">
        <f>IFERROR(IF(AD15=FALSE,0,IF(AD21=TRUE,-PMT('Data Input - General'!$G$16,SUM('Data Input - General'!$F$26:$F$28),AD23*1000)/1000,0)),0)</f>
        <v>0</v>
      </c>
      <c r="AE27" s="830">
        <f>IFERROR(IF(AE15=FALSE,0,IF(AE21=TRUE,-PMT('Data Input - General'!$G$16,SUM('Data Input - General'!$F$26:$F$28),AE23*1000)/1000,0)),0)</f>
        <v>0</v>
      </c>
      <c r="AF27" s="830">
        <f>IFERROR(IF(AF15=FALSE,0,IF(AF21=TRUE,-PMT('Data Input - General'!$G$16,SUM('Data Input - General'!$F$26:$F$28),AF23*1000)/1000,0)),0)</f>
        <v>0</v>
      </c>
      <c r="AG27" s="830">
        <f>IFERROR(IF(AG15=FALSE,0,IF(AG21=TRUE,-PMT('Data Input - General'!$G$16,SUM('Data Input - General'!$F$26:$F$28),AG23*1000)/1000,0)),0)</f>
        <v>0</v>
      </c>
      <c r="AH27" s="830">
        <f>IFERROR(IF(AH15=FALSE,0,IF(AH21=TRUE,-PMT('Data Input - General'!$G$16,SUM('Data Input - General'!$F$26:$F$28),AH23*1000)/1000,0)),0)</f>
        <v>0</v>
      </c>
      <c r="AI27" s="830">
        <f>IFERROR(IF(AI15=FALSE,0,IF(AI21=TRUE,-PMT('Data Input - General'!$G$16,SUM('Data Input - General'!$F$26:$F$28),AI23*1000)/1000,0)),0)</f>
        <v>0</v>
      </c>
      <c r="AJ27" s="830">
        <f>IFERROR(IF(AJ15=FALSE,0,IF(AJ21=TRUE,-PMT('Data Input - General'!$G$16,SUM('Data Input - General'!$F$26:$F$28),AJ23*1000)/1000,0)),0)</f>
        <v>0</v>
      </c>
      <c r="AK27" s="830">
        <f>IFERROR(IF(AK15=FALSE,0,IF(AK21=TRUE,-PMT('Data Input - General'!$G$16,SUM('Data Input - General'!$F$26:$F$28),AK23*1000)/1000,0)),0)</f>
        <v>0</v>
      </c>
      <c r="AL27" s="830">
        <f>IFERROR(IF(AL15=FALSE,0,IF(AL21=TRUE,-PMT('Data Input - General'!$G$16,SUM('Data Input - General'!$F$26:$F$28),AL23*1000)/1000,0)),0)</f>
        <v>0</v>
      </c>
      <c r="AM27" s="830">
        <f>IFERROR(IF(AM15=FALSE,0,IF(AM21=TRUE,-PMT('Data Input - General'!$G$16,SUM('Data Input - General'!$F$26:$F$28),AM23*1000)/1000,0)),0)</f>
        <v>0</v>
      </c>
      <c r="AN27" s="830">
        <f>IFERROR(IF(AN15=FALSE,0,IF(AN21=TRUE,-PMT('Data Input - General'!$G$16,SUM('Data Input - General'!$F$26:$F$28),AN23*1000)/1000,0)),0)</f>
        <v>0</v>
      </c>
      <c r="AO27" s="830">
        <f>IFERROR(IF(AO15=FALSE,0,IF(AO21=TRUE,-PMT('Data Input - General'!$G$16,SUM('Data Input - General'!$F$26:$F$28),AO23*1000)/1000,0)),0)</f>
        <v>0</v>
      </c>
      <c r="AP27" s="830">
        <f>IFERROR(IF(AP15=FALSE,0,IF(AP21=TRUE,-PMT('Data Input - General'!$G$16,SUM('Data Input - General'!$F$26:$F$28),AP23*1000)/1000,0)),0)</f>
        <v>0</v>
      </c>
      <c r="AQ27" s="830">
        <f>IFERROR(IF(AQ15=FALSE,0,IF(AQ21=TRUE,-PMT('Data Input - General'!$G$16,SUM('Data Input - General'!$F$26:$F$28),AQ23*1000)/1000,0)),0)</f>
        <v>0</v>
      </c>
      <c r="AR27" s="830">
        <f>IFERROR(IF(AR15=FALSE,0,IF(AR21=TRUE,-PMT('Data Input - General'!$G$16,SUM('Data Input - General'!$F$26:$F$28),AR23*1000)/1000,0)),0)</f>
        <v>0</v>
      </c>
      <c r="AS27" s="830">
        <f>IFERROR(IF(AS15=FALSE,0,IF(AS21=TRUE,-PMT('Data Input - General'!$G$16,SUM('Data Input - General'!$F$26:$F$28),AS23*1000)/1000,0)),0)</f>
        <v>0</v>
      </c>
      <c r="AT27" s="830">
        <f>IFERROR(IF(AT15=FALSE,0,IF(AT21=TRUE,-PMT('Data Input - General'!$G$16,SUM('Data Input - General'!$F$26:$F$28),AT23*1000)/1000,0)),0)</f>
        <v>0</v>
      </c>
      <c r="AU27" s="830">
        <f>IFERROR(IF(AU15=FALSE,0,IF(AU21=TRUE,-PMT('Data Input - General'!$G$16,SUM('Data Input - General'!$F$26:$F$28),AU23*1000)/1000,0)),0)</f>
        <v>0</v>
      </c>
      <c r="AV27" s="830">
        <f>IFERROR(IF(AV15=FALSE,0,IF(AV21=TRUE,-PMT('Data Input - General'!$G$16,SUM('Data Input - General'!$F$26:$F$28),AV23*1000)/1000,0)),0)</f>
        <v>0</v>
      </c>
      <c r="AW27" s="830">
        <f>IFERROR(IF(AW15=FALSE,0,IF(AW21=TRUE,-PMT('Data Input - General'!$G$16,SUM('Data Input - General'!$F$26:$F$28),AW23*1000)/1000,0)),0)</f>
        <v>0</v>
      </c>
      <c r="AX27" s="830">
        <f>IFERROR(IF(AX15=FALSE,0,IF(AX21=TRUE,-PMT('Data Input - General'!$G$16,SUM('Data Input - General'!$F$26:$F$28),AX23*1000)/1000,0)),0)</f>
        <v>0</v>
      </c>
      <c r="AY27" s="830">
        <f>IFERROR(IF(AY15=FALSE,0,IF(AY21=TRUE,-PMT('Data Input - General'!$G$16,SUM('Data Input - General'!$F$26:$F$28),AY23*1000)/1000,0)),0)</f>
        <v>0</v>
      </c>
      <c r="AZ27" s="830">
        <f>IFERROR(IF(AZ15=FALSE,0,IF(AZ21=TRUE,-PMT('Data Input - General'!$G$16,SUM('Data Input - General'!$F$26:$F$28),AZ23*1000)/1000,0)),0)</f>
        <v>0</v>
      </c>
      <c r="BA27" s="830">
        <f>IFERROR(IF(BA15=FALSE,0,IF(BA21=TRUE,-PMT('Data Input - General'!$G$16,SUM('Data Input - General'!$F$26:$F$28),BA23*1000)/1000,0)),0)</f>
        <v>0</v>
      </c>
      <c r="BB27" s="830">
        <f>IFERROR(IF(BB15=FALSE,0,IF(BB21=TRUE,-PMT('Data Input - General'!$G$16,SUM('Data Input - General'!$F$26:$F$28),BB23*1000)/1000,0)),0)</f>
        <v>0</v>
      </c>
      <c r="BC27" s="830">
        <f>IFERROR(IF(BC15=FALSE,0,IF(BC21=TRUE,-PMT('Data Input - General'!$G$16,SUM('Data Input - General'!$F$26:$F$28),BC23*1000)/1000,0)),0)</f>
        <v>0</v>
      </c>
      <c r="BD27" s="830">
        <f>IFERROR(IF(BD15=FALSE,0,IF(BD21=TRUE,-PMT('Data Input - General'!$G$16,SUM('Data Input - General'!$F$26:$F$28),BD23*1000)/1000,0)),0)</f>
        <v>0</v>
      </c>
      <c r="BE27" s="830">
        <f>IFERROR(IF(BE15=FALSE,0,IF(BE21=TRUE,-PMT('Data Input - General'!$G$16,SUM('Data Input - General'!$F$26:$F$28),BE23*1000)/1000,0)),0)</f>
        <v>0</v>
      </c>
      <c r="BF27" s="830">
        <f>IFERROR(IF(BF15=FALSE,0,IF(BF21=TRUE,-PMT('Data Input - General'!$G$16,SUM('Data Input - General'!$F$26:$F$28),BF23*1000)/1000,0)),0)</f>
        <v>0</v>
      </c>
      <c r="BG27" s="830">
        <f>IFERROR(IF(BG15=FALSE,0,IF(BG21=TRUE,-PMT('Data Input - General'!$G$16,SUM('Data Input - General'!$F$26:$F$28),BG23*1000)/1000,0)),0)</f>
        <v>0</v>
      </c>
      <c r="BH27" s="830">
        <f>IFERROR(IF(BH15=FALSE,0,IF(BH21=TRUE,-PMT('Data Input - General'!$G$16,SUM('Data Input - General'!$F$26:$F$28),BH23*1000)/1000,0)),0)</f>
        <v>0</v>
      </c>
      <c r="BI27" s="830">
        <f>IFERROR(IF(BI15=FALSE,0,IF(BI21=TRUE,-PMT('Data Input - General'!$G$16,SUM('Data Input - General'!$F$26:$F$28),BI23*1000)/1000,0)),0)</f>
        <v>0</v>
      </c>
      <c r="BJ27" s="830">
        <f>IFERROR(IF(BJ15=FALSE,0,IF(BJ21=TRUE,-PMT('Data Input - General'!$G$16,SUM('Data Input - General'!$F$26:$F$28),BJ23*1000)/1000,0)),0)</f>
        <v>0</v>
      </c>
      <c r="BK27" s="830">
        <f>IFERROR(IF(BK15=FALSE,0,IF(BK21=TRUE,-PMT('Data Input - General'!$G$16,SUM('Data Input - General'!$F$26:$F$28),BK23*1000)/1000,0)),0)</f>
        <v>0</v>
      </c>
      <c r="BL27" s="830">
        <f>IFERROR(IF(BL15=FALSE,0,IF(BL21=TRUE,-PMT('Data Input - General'!$G$16,SUM('Data Input - General'!$F$26:$F$28),BL23*1000)/1000,0)),0)</f>
        <v>0</v>
      </c>
      <c r="BM27" s="830">
        <f>IFERROR(IF(BM15=FALSE,0,IF(BM21=TRUE,-PMT('Data Input - General'!$G$16,SUM('Data Input - General'!$F$26:$F$28),BM23*1000)/1000,0)),0)</f>
        <v>0</v>
      </c>
      <c r="BN27" s="830">
        <f>IFERROR(IF(BN15=FALSE,0,IF(BN21=TRUE,-PMT('Data Input - General'!$G$16,SUM('Data Input - General'!$F$26:$F$28),BN23*1000)/1000,0)),0)</f>
        <v>0</v>
      </c>
      <c r="BO27" s="830">
        <f>IFERROR(IF(BO15=FALSE,0,IF(BO21=TRUE,-PMT('Data Input - General'!$G$16,SUM('Data Input - General'!$F$26:$F$28),BO23*1000)/1000,0)),0)</f>
        <v>0</v>
      </c>
      <c r="BP27" s="830">
        <f>IFERROR(IF(BP15=FALSE,0,IF(BP21=TRUE,-PMT('Data Input - General'!$G$16,SUM('Data Input - General'!$F$26:$F$28),BP23*1000)/1000,0)),0)</f>
        <v>0</v>
      </c>
      <c r="BQ27" s="830">
        <f>IFERROR(IF(BQ15=FALSE,0,IF(BQ21=TRUE,-PMT('Data Input - General'!$G$16,SUM('Data Input - General'!$F$26:$F$28),BQ23*1000)/1000,0)),0)</f>
        <v>0</v>
      </c>
      <c r="BR27" s="830">
        <f>IFERROR(IF(BR15=FALSE,0,IF(BR21=TRUE,-PMT('Data Input - General'!$G$16,SUM('Data Input - General'!$F$26:$F$28),BR23*1000)/1000,0)),0)</f>
        <v>0</v>
      </c>
      <c r="BS27" s="830">
        <f>IFERROR(IF(BS15=FALSE,0,IF(BS21=TRUE,-PMT('Data Input - General'!$G$16,SUM('Data Input - General'!$F$26:$F$28),BS23*1000)/1000,0)),0)</f>
        <v>0</v>
      </c>
      <c r="BT27" s="830">
        <f>IFERROR(IF(BT15=FALSE,0,IF(BT21=TRUE,-PMT('Data Input - General'!$G$16,SUM('Data Input - General'!$F$26:$F$28),BT23*1000)/1000,0)),0)</f>
        <v>0</v>
      </c>
      <c r="BU27" s="830">
        <f>IFERROR(IF(BU15=FALSE,0,IF(BU21=TRUE,-PMT('Data Input - General'!$G$16,SUM('Data Input - General'!$F$26:$F$28),BU23*1000)/1000,0)),0)</f>
        <v>0</v>
      </c>
      <c r="BV27" s="830">
        <f>IFERROR(IF(BV15=FALSE,0,IF(BV21=TRUE,-PMT('Data Input - General'!$G$16,SUM('Data Input - General'!$F$26:$F$28),BV23*1000)/1000,0)),0)</f>
        <v>0</v>
      </c>
      <c r="BW27" s="830">
        <f>IFERROR(IF(BW15=FALSE,0,IF(BW21=TRUE,-PMT('Data Input - General'!$G$16,SUM('Data Input - General'!$F$26:$F$28),BW23*1000)/1000,0)),0)</f>
        <v>0</v>
      </c>
      <c r="BX27" s="830">
        <f>IFERROR(IF(BX15=FALSE,0,IF(BX21=TRUE,-PMT('Data Input - General'!$G$16,SUM('Data Input - General'!$F$26:$F$28),BX23*1000)/1000,0)),0)</f>
        <v>0</v>
      </c>
      <c r="BY27" s="830">
        <f>IFERROR(IF(BY15=FALSE,0,IF(BY21=TRUE,-PMT('Data Input - General'!$G$16,SUM('Data Input - General'!$F$26:$F$28),BY23*1000)/1000,0)),0)</f>
        <v>0</v>
      </c>
      <c r="BZ27" s="830">
        <f>IFERROR(IF(BZ15=FALSE,0,IF(BZ21=TRUE,-PMT('Data Input - General'!$G$16,SUM('Data Input - General'!$F$26:$F$28),BZ23*1000)/1000,0)),0)</f>
        <v>0</v>
      </c>
      <c r="CA27" s="830">
        <f>IFERROR(IF(CA15=FALSE,0,IF(CA21=TRUE,-PMT('Data Input - General'!$G$16,SUM('Data Input - General'!$F$26:$F$28),CA23*1000)/1000,0)),0)</f>
        <v>0</v>
      </c>
      <c r="CB27" s="830">
        <f>IFERROR(IF(CB15=FALSE,0,IF(CB21=TRUE,-PMT('Data Input - General'!$G$16,SUM('Data Input - General'!$F$26:$F$28),CB23*1000)/1000,0)),0)</f>
        <v>0</v>
      </c>
      <c r="CC27" s="830">
        <f>IFERROR(IF(CC15=FALSE,0,IF(CC21=TRUE,-PMT('Data Input - General'!$G$16,SUM('Data Input - General'!$F$26:$F$28),CC23*1000)/1000,0)),0)</f>
        <v>0</v>
      </c>
      <c r="CD27" s="830">
        <f>IFERROR(IF(CD15=FALSE,0,IF(CD21=TRUE,-PMT('Data Input - General'!$G$16,SUM('Data Input - General'!$F$26:$F$28),CD23*1000)/1000,0)),0)</f>
        <v>0</v>
      </c>
      <c r="CE27" s="830">
        <f>IFERROR(IF(CE15=FALSE,0,IF(CE21=TRUE,-PMT('Data Input - General'!$G$16,SUM('Data Input - General'!$F$26:$F$28),CE23*1000)/1000,0)),0)</f>
        <v>0</v>
      </c>
      <c r="CF27" s="830">
        <f>IFERROR(IF(CF15=FALSE,0,IF(CF21=TRUE,-PMT('Data Input - General'!$G$16,SUM('Data Input - General'!$F$26:$F$28),CF23*1000)/1000,0)),0)</f>
        <v>0</v>
      </c>
      <c r="CG27" s="830">
        <f>IFERROR(IF(CG15=FALSE,0,IF(CG21=TRUE,-PMT('Data Input - General'!$G$16,SUM('Data Input - General'!$F$26:$F$28),CG23*1000)/1000,0)),0)</f>
        <v>0</v>
      </c>
      <c r="CH27" s="830">
        <f>IFERROR(IF(CH15=FALSE,0,IF(CH21=TRUE,-PMT('Data Input - General'!$G$16,SUM('Data Input - General'!$F$26:$F$28),CH23*1000)/1000,0)),0)</f>
        <v>0</v>
      </c>
      <c r="CI27" s="830">
        <f>IFERROR(IF(CI15=FALSE,0,IF(CI21=TRUE,-PMT('Data Input - General'!$G$16,SUM('Data Input - General'!$F$26:$F$28),CI23*1000)/1000,0)),0)</f>
        <v>0</v>
      </c>
      <c r="CJ27" s="830">
        <f>IFERROR(IF(CJ15=FALSE,0,IF(CJ21=TRUE,-PMT('Data Input - General'!$G$16,SUM('Data Input - General'!$F$26:$F$28),CJ23*1000)/1000,0)),0)</f>
        <v>0</v>
      </c>
      <c r="CK27" s="830">
        <f>IFERROR(IF(CK15=FALSE,0,IF(CK21=TRUE,-PMT('Data Input - General'!$G$16,SUM('Data Input - General'!$F$26:$F$28),CK23*1000)/1000,0)),0)</f>
        <v>0</v>
      </c>
      <c r="CL27" s="830">
        <f>IFERROR(IF(CL15=FALSE,0,IF(CL21=TRUE,-PMT('Data Input - General'!$G$16,SUM('Data Input - General'!$F$26:$F$28),CL23*1000)/1000,0)),0)</f>
        <v>0</v>
      </c>
      <c r="CM27" s="830">
        <f>IFERROR(IF(CM15=FALSE,0,IF(CM21=TRUE,-PMT('Data Input - General'!$G$16,SUM('Data Input - General'!$F$26:$F$28),CM23*1000)/1000,0)),0)</f>
        <v>0</v>
      </c>
      <c r="CN27" s="830">
        <f>IFERROR(IF(CN15=FALSE,0,IF(CN21=TRUE,-PMT('Data Input - General'!$G$16,SUM('Data Input - General'!$F$26:$F$28),CN23*1000)/1000,0)),0)</f>
        <v>0</v>
      </c>
      <c r="CO27" s="830">
        <f>IFERROR(IF(CO15=FALSE,0,IF(CO21=TRUE,-PMT('Data Input - General'!$G$16,SUM('Data Input - General'!$F$26:$F$28),CO23*1000)/1000,0)),0)</f>
        <v>0</v>
      </c>
      <c r="CP27" s="830">
        <f>IFERROR(IF(CP15=FALSE,0,IF(CP21=TRUE,-PMT('Data Input - General'!$G$16,SUM('Data Input - General'!$F$26:$F$28),CP23*1000)/1000,0)),0)</f>
        <v>0</v>
      </c>
      <c r="CQ27" s="830">
        <f>IFERROR(IF(CQ15=FALSE,0,IF(CQ21=TRUE,-PMT('Data Input - General'!$G$16,SUM('Data Input - General'!$F$26:$F$28),CQ23*1000)/1000,0)),0)</f>
        <v>0</v>
      </c>
      <c r="CR27" s="830">
        <f>IFERROR(IF(CR15=FALSE,0,IF(CR21=TRUE,-PMT('Data Input - General'!$G$16,SUM('Data Input - General'!$F$26:$F$28),CR23*1000)/1000,0)),0)</f>
        <v>0</v>
      </c>
      <c r="CS27" s="830">
        <f>IFERROR(IF(CS15=FALSE,0,IF(CS21=TRUE,-PMT('Data Input - General'!$G$16,SUM('Data Input - General'!$F$26:$F$28),CS23*1000)/1000,0)),0)</f>
        <v>0</v>
      </c>
      <c r="CT27" s="830">
        <f>IFERROR(IF(CT15=FALSE,0,IF(CT21=TRUE,-PMT('Data Input - General'!$G$16,SUM('Data Input - General'!$F$26:$F$28),CT23*1000)/1000,0)),0)</f>
        <v>0</v>
      </c>
      <c r="CU27" s="830">
        <f>IFERROR(IF(CU15=FALSE,0,IF(CU21=TRUE,-PMT('Data Input - General'!$G$16,SUM('Data Input - General'!$F$26:$F$28),CU23*1000)/1000,0)),0)</f>
        <v>0</v>
      </c>
      <c r="CV27" s="830">
        <f>IFERROR(IF(CV15=FALSE,0,IF(CV21=TRUE,-PMT('Data Input - General'!$G$16,SUM('Data Input - General'!$F$26:$F$28),CV23*1000)/1000,0)),0)</f>
        <v>0</v>
      </c>
      <c r="CW27" s="830">
        <f>IFERROR(IF(CW15=FALSE,0,IF(CW21=TRUE,-PMT('Data Input - General'!$G$16,SUM('Data Input - General'!$F$26:$F$28),CW23*1000)/1000,0)),0)</f>
        <v>0</v>
      </c>
      <c r="CX27" s="830">
        <f>IFERROR(IF(CX15=FALSE,0,IF(CX21=TRUE,-PMT('Data Input - General'!$G$16,SUM('Data Input - General'!$F$26:$F$28),CX23*1000)/1000,0)),0)</f>
        <v>0</v>
      </c>
      <c r="CY27" s="830">
        <f>IFERROR(IF(CY15=FALSE,0,IF(CY21=TRUE,-PMT('Data Input - General'!$G$16,SUM('Data Input - General'!$F$26:$F$28),CY23*1000)/1000,0)),0)</f>
        <v>0</v>
      </c>
      <c r="CZ27" s="391"/>
    </row>
    <row r="28" spans="1:104" x14ac:dyDescent="0.25">
      <c r="B28" s="393" t="s">
        <v>1112</v>
      </c>
      <c r="C28" s="9" t="s">
        <v>1117</v>
      </c>
      <c r="D28" s="827">
        <v>0</v>
      </c>
      <c r="E28" s="827">
        <v>0</v>
      </c>
      <c r="F28" s="831">
        <v>0</v>
      </c>
      <c r="G28" s="830">
        <f>IF(G27=0,F28,IF(F27=G27,F28,F28+G27))</f>
        <v>0</v>
      </c>
      <c r="H28" s="830">
        <f t="shared" ref="H28:BS28" si="14">IF(H27=0,G28,IF(G27=H27,G28,G28+H27))</f>
        <v>0</v>
      </c>
      <c r="I28" s="830">
        <f t="shared" si="14"/>
        <v>0</v>
      </c>
      <c r="J28" s="830">
        <f t="shared" si="14"/>
        <v>0</v>
      </c>
      <c r="K28" s="830">
        <f t="shared" si="14"/>
        <v>0</v>
      </c>
      <c r="L28" s="830">
        <f t="shared" si="14"/>
        <v>0</v>
      </c>
      <c r="M28" s="830">
        <f t="shared" si="14"/>
        <v>0</v>
      </c>
      <c r="N28" s="830">
        <f t="shared" si="14"/>
        <v>0</v>
      </c>
      <c r="O28" s="830">
        <f t="shared" si="14"/>
        <v>0</v>
      </c>
      <c r="P28" s="830">
        <f t="shared" si="14"/>
        <v>0</v>
      </c>
      <c r="Q28" s="830">
        <f t="shared" si="14"/>
        <v>0</v>
      </c>
      <c r="R28" s="830">
        <f t="shared" si="14"/>
        <v>0</v>
      </c>
      <c r="S28" s="830">
        <f t="shared" si="14"/>
        <v>0</v>
      </c>
      <c r="T28" s="830">
        <f t="shared" si="14"/>
        <v>0</v>
      </c>
      <c r="U28" s="830">
        <f t="shared" si="14"/>
        <v>0</v>
      </c>
      <c r="V28" s="830">
        <f t="shared" si="14"/>
        <v>0</v>
      </c>
      <c r="W28" s="830">
        <f t="shared" si="14"/>
        <v>0</v>
      </c>
      <c r="X28" s="830">
        <f t="shared" si="14"/>
        <v>0</v>
      </c>
      <c r="Y28" s="830">
        <f t="shared" si="14"/>
        <v>0</v>
      </c>
      <c r="Z28" s="830">
        <f t="shared" si="14"/>
        <v>0</v>
      </c>
      <c r="AA28" s="830">
        <f t="shared" si="14"/>
        <v>0</v>
      </c>
      <c r="AB28" s="830">
        <f t="shared" si="14"/>
        <v>0</v>
      </c>
      <c r="AC28" s="830">
        <f t="shared" si="14"/>
        <v>0</v>
      </c>
      <c r="AD28" s="830">
        <f t="shared" si="14"/>
        <v>0</v>
      </c>
      <c r="AE28" s="830">
        <f t="shared" si="14"/>
        <v>0</v>
      </c>
      <c r="AF28" s="830">
        <f t="shared" si="14"/>
        <v>0</v>
      </c>
      <c r="AG28" s="830">
        <f t="shared" si="14"/>
        <v>0</v>
      </c>
      <c r="AH28" s="830">
        <f t="shared" si="14"/>
        <v>0</v>
      </c>
      <c r="AI28" s="830">
        <f t="shared" si="14"/>
        <v>0</v>
      </c>
      <c r="AJ28" s="830">
        <f t="shared" si="14"/>
        <v>0</v>
      </c>
      <c r="AK28" s="830">
        <f t="shared" si="14"/>
        <v>0</v>
      </c>
      <c r="AL28" s="830">
        <f t="shared" si="14"/>
        <v>0</v>
      </c>
      <c r="AM28" s="830">
        <f t="shared" si="14"/>
        <v>0</v>
      </c>
      <c r="AN28" s="830">
        <f t="shared" si="14"/>
        <v>0</v>
      </c>
      <c r="AO28" s="830">
        <f t="shared" si="14"/>
        <v>0</v>
      </c>
      <c r="AP28" s="830">
        <f t="shared" si="14"/>
        <v>0</v>
      </c>
      <c r="AQ28" s="830">
        <f t="shared" si="14"/>
        <v>0</v>
      </c>
      <c r="AR28" s="830">
        <f t="shared" si="14"/>
        <v>0</v>
      </c>
      <c r="AS28" s="830">
        <f t="shared" si="14"/>
        <v>0</v>
      </c>
      <c r="AT28" s="830">
        <f t="shared" si="14"/>
        <v>0</v>
      </c>
      <c r="AU28" s="830">
        <f t="shared" si="14"/>
        <v>0</v>
      </c>
      <c r="AV28" s="830">
        <f t="shared" si="14"/>
        <v>0</v>
      </c>
      <c r="AW28" s="830">
        <f t="shared" si="14"/>
        <v>0</v>
      </c>
      <c r="AX28" s="830">
        <f t="shared" si="14"/>
        <v>0</v>
      </c>
      <c r="AY28" s="830">
        <f t="shared" si="14"/>
        <v>0</v>
      </c>
      <c r="AZ28" s="830">
        <f t="shared" si="14"/>
        <v>0</v>
      </c>
      <c r="BA28" s="830">
        <f t="shared" si="14"/>
        <v>0</v>
      </c>
      <c r="BB28" s="830">
        <f t="shared" si="14"/>
        <v>0</v>
      </c>
      <c r="BC28" s="830">
        <f t="shared" si="14"/>
        <v>0</v>
      </c>
      <c r="BD28" s="830">
        <f t="shared" si="14"/>
        <v>0</v>
      </c>
      <c r="BE28" s="830">
        <f t="shared" si="14"/>
        <v>0</v>
      </c>
      <c r="BF28" s="830">
        <f t="shared" si="14"/>
        <v>0</v>
      </c>
      <c r="BG28" s="830">
        <f t="shared" si="14"/>
        <v>0</v>
      </c>
      <c r="BH28" s="830">
        <f t="shared" si="14"/>
        <v>0</v>
      </c>
      <c r="BI28" s="830">
        <f t="shared" si="14"/>
        <v>0</v>
      </c>
      <c r="BJ28" s="830">
        <f t="shared" si="14"/>
        <v>0</v>
      </c>
      <c r="BK28" s="830">
        <f t="shared" si="14"/>
        <v>0</v>
      </c>
      <c r="BL28" s="830">
        <f t="shared" si="14"/>
        <v>0</v>
      </c>
      <c r="BM28" s="830">
        <f t="shared" si="14"/>
        <v>0</v>
      </c>
      <c r="BN28" s="830">
        <f t="shared" si="14"/>
        <v>0</v>
      </c>
      <c r="BO28" s="830">
        <f t="shared" si="14"/>
        <v>0</v>
      </c>
      <c r="BP28" s="830">
        <f t="shared" si="14"/>
        <v>0</v>
      </c>
      <c r="BQ28" s="830">
        <f t="shared" si="14"/>
        <v>0</v>
      </c>
      <c r="BR28" s="830">
        <f t="shared" si="14"/>
        <v>0</v>
      </c>
      <c r="BS28" s="830">
        <f t="shared" si="14"/>
        <v>0</v>
      </c>
      <c r="BT28" s="830">
        <f t="shared" ref="BT28:CY28" si="15">IF(BT27=0,BS28,IF(BS27=BT27,BS28,BS28+BT27))</f>
        <v>0</v>
      </c>
      <c r="BU28" s="830">
        <f t="shared" si="15"/>
        <v>0</v>
      </c>
      <c r="BV28" s="830">
        <f t="shared" si="15"/>
        <v>0</v>
      </c>
      <c r="BW28" s="830">
        <f t="shared" si="15"/>
        <v>0</v>
      </c>
      <c r="BX28" s="830">
        <f t="shared" si="15"/>
        <v>0</v>
      </c>
      <c r="BY28" s="830">
        <f t="shared" si="15"/>
        <v>0</v>
      </c>
      <c r="BZ28" s="830">
        <f t="shared" si="15"/>
        <v>0</v>
      </c>
      <c r="CA28" s="830">
        <f t="shared" si="15"/>
        <v>0</v>
      </c>
      <c r="CB28" s="830">
        <f t="shared" si="15"/>
        <v>0</v>
      </c>
      <c r="CC28" s="830">
        <f t="shared" si="15"/>
        <v>0</v>
      </c>
      <c r="CD28" s="830">
        <f t="shared" si="15"/>
        <v>0</v>
      </c>
      <c r="CE28" s="830">
        <f t="shared" si="15"/>
        <v>0</v>
      </c>
      <c r="CF28" s="830">
        <f t="shared" si="15"/>
        <v>0</v>
      </c>
      <c r="CG28" s="830">
        <f t="shared" si="15"/>
        <v>0</v>
      </c>
      <c r="CH28" s="830">
        <f t="shared" si="15"/>
        <v>0</v>
      </c>
      <c r="CI28" s="830">
        <f t="shared" si="15"/>
        <v>0</v>
      </c>
      <c r="CJ28" s="830">
        <f t="shared" si="15"/>
        <v>0</v>
      </c>
      <c r="CK28" s="830">
        <f t="shared" si="15"/>
        <v>0</v>
      </c>
      <c r="CL28" s="830">
        <f t="shared" si="15"/>
        <v>0</v>
      </c>
      <c r="CM28" s="830">
        <f t="shared" si="15"/>
        <v>0</v>
      </c>
      <c r="CN28" s="830">
        <f t="shared" si="15"/>
        <v>0</v>
      </c>
      <c r="CO28" s="830">
        <f t="shared" si="15"/>
        <v>0</v>
      </c>
      <c r="CP28" s="830">
        <f t="shared" si="15"/>
        <v>0</v>
      </c>
      <c r="CQ28" s="830">
        <f t="shared" si="15"/>
        <v>0</v>
      </c>
      <c r="CR28" s="830">
        <f t="shared" si="15"/>
        <v>0</v>
      </c>
      <c r="CS28" s="830">
        <f t="shared" si="15"/>
        <v>0</v>
      </c>
      <c r="CT28" s="830">
        <f t="shared" si="15"/>
        <v>0</v>
      </c>
      <c r="CU28" s="830">
        <f t="shared" si="15"/>
        <v>0</v>
      </c>
      <c r="CV28" s="830">
        <f t="shared" si="15"/>
        <v>0</v>
      </c>
      <c r="CW28" s="830">
        <f t="shared" si="15"/>
        <v>0</v>
      </c>
      <c r="CX28" s="830">
        <f t="shared" si="15"/>
        <v>0</v>
      </c>
      <c r="CY28" s="830">
        <f t="shared" si="15"/>
        <v>0</v>
      </c>
      <c r="CZ28" s="391"/>
    </row>
    <row r="29" spans="1:104" x14ac:dyDescent="0.25">
      <c r="B29" s="393" t="s">
        <v>402</v>
      </c>
      <c r="C29" s="9" t="s">
        <v>1117</v>
      </c>
      <c r="D29" s="59">
        <f>IF(D15=FALSE,0,IF(D28=0,$D$26,D28))</f>
        <v>0</v>
      </c>
      <c r="E29" s="59">
        <f t="shared" ref="E29:BP29" si="16">IF(E15=FALSE,0,IF(E28=0,$D$26,E28))</f>
        <v>0</v>
      </c>
      <c r="F29" s="59">
        <f t="shared" si="16"/>
        <v>0</v>
      </c>
      <c r="G29" s="59">
        <f t="shared" si="16"/>
        <v>0</v>
      </c>
      <c r="H29" s="59">
        <f t="shared" si="16"/>
        <v>0</v>
      </c>
      <c r="I29" s="59">
        <f t="shared" si="16"/>
        <v>0</v>
      </c>
      <c r="J29" s="59">
        <f t="shared" si="16"/>
        <v>0</v>
      </c>
      <c r="K29" s="59">
        <f t="shared" si="16"/>
        <v>0</v>
      </c>
      <c r="L29" s="59">
        <f t="shared" si="16"/>
        <v>0</v>
      </c>
      <c r="M29" s="59">
        <f t="shared" si="16"/>
        <v>0</v>
      </c>
      <c r="N29" s="59">
        <f t="shared" si="16"/>
        <v>0</v>
      </c>
      <c r="O29" s="59">
        <f t="shared" si="16"/>
        <v>0</v>
      </c>
      <c r="P29" s="59">
        <f t="shared" si="16"/>
        <v>0</v>
      </c>
      <c r="Q29" s="59">
        <f t="shared" si="16"/>
        <v>0</v>
      </c>
      <c r="R29" s="59">
        <f t="shared" si="16"/>
        <v>0</v>
      </c>
      <c r="S29" s="59">
        <f t="shared" si="16"/>
        <v>0</v>
      </c>
      <c r="T29" s="59">
        <f t="shared" si="16"/>
        <v>0</v>
      </c>
      <c r="U29" s="59">
        <f t="shared" si="16"/>
        <v>0</v>
      </c>
      <c r="V29" s="59">
        <f t="shared" si="16"/>
        <v>0</v>
      </c>
      <c r="W29" s="59">
        <f t="shared" si="16"/>
        <v>0</v>
      </c>
      <c r="X29" s="59">
        <f t="shared" si="16"/>
        <v>0</v>
      </c>
      <c r="Y29" s="59">
        <f t="shared" si="16"/>
        <v>0</v>
      </c>
      <c r="Z29" s="59">
        <f t="shared" si="16"/>
        <v>0</v>
      </c>
      <c r="AA29" s="59">
        <f t="shared" si="16"/>
        <v>0</v>
      </c>
      <c r="AB29" s="59">
        <f t="shared" si="16"/>
        <v>0</v>
      </c>
      <c r="AC29" s="59">
        <f t="shared" si="16"/>
        <v>0</v>
      </c>
      <c r="AD29" s="59">
        <f t="shared" si="16"/>
        <v>0</v>
      </c>
      <c r="AE29" s="59">
        <f t="shared" si="16"/>
        <v>0</v>
      </c>
      <c r="AF29" s="59">
        <f t="shared" si="16"/>
        <v>0</v>
      </c>
      <c r="AG29" s="59">
        <f t="shared" si="16"/>
        <v>0</v>
      </c>
      <c r="AH29" s="59">
        <f t="shared" si="16"/>
        <v>0</v>
      </c>
      <c r="AI29" s="59">
        <f t="shared" si="16"/>
        <v>0</v>
      </c>
      <c r="AJ29" s="59">
        <f t="shared" si="16"/>
        <v>0</v>
      </c>
      <c r="AK29" s="59">
        <f t="shared" si="16"/>
        <v>0</v>
      </c>
      <c r="AL29" s="59">
        <f t="shared" si="16"/>
        <v>0</v>
      </c>
      <c r="AM29" s="59">
        <f t="shared" si="16"/>
        <v>0</v>
      </c>
      <c r="AN29" s="59">
        <f t="shared" si="16"/>
        <v>0</v>
      </c>
      <c r="AO29" s="59">
        <f t="shared" si="16"/>
        <v>0</v>
      </c>
      <c r="AP29" s="59">
        <f t="shared" si="16"/>
        <v>0</v>
      </c>
      <c r="AQ29" s="59">
        <f t="shared" si="16"/>
        <v>0</v>
      </c>
      <c r="AR29" s="59">
        <f t="shared" si="16"/>
        <v>0</v>
      </c>
      <c r="AS29" s="59">
        <f t="shared" si="16"/>
        <v>0</v>
      </c>
      <c r="AT29" s="59">
        <f t="shared" si="16"/>
        <v>0</v>
      </c>
      <c r="AU29" s="59">
        <f t="shared" si="16"/>
        <v>0</v>
      </c>
      <c r="AV29" s="59">
        <f t="shared" si="16"/>
        <v>0</v>
      </c>
      <c r="AW29" s="59">
        <f t="shared" si="16"/>
        <v>0</v>
      </c>
      <c r="AX29" s="59">
        <f t="shared" si="16"/>
        <v>0</v>
      </c>
      <c r="AY29" s="59">
        <f t="shared" si="16"/>
        <v>0</v>
      </c>
      <c r="AZ29" s="59">
        <f t="shared" si="16"/>
        <v>0</v>
      </c>
      <c r="BA29" s="59">
        <f t="shared" si="16"/>
        <v>0</v>
      </c>
      <c r="BB29" s="59">
        <f t="shared" si="16"/>
        <v>0</v>
      </c>
      <c r="BC29" s="59">
        <f t="shared" si="16"/>
        <v>0</v>
      </c>
      <c r="BD29" s="59">
        <f t="shared" si="16"/>
        <v>0</v>
      </c>
      <c r="BE29" s="59">
        <f t="shared" si="16"/>
        <v>0</v>
      </c>
      <c r="BF29" s="59">
        <f t="shared" si="16"/>
        <v>0</v>
      </c>
      <c r="BG29" s="59">
        <f t="shared" si="16"/>
        <v>0</v>
      </c>
      <c r="BH29" s="59">
        <f t="shared" si="16"/>
        <v>0</v>
      </c>
      <c r="BI29" s="59">
        <f t="shared" si="16"/>
        <v>0</v>
      </c>
      <c r="BJ29" s="59">
        <f t="shared" si="16"/>
        <v>0</v>
      </c>
      <c r="BK29" s="59">
        <f t="shared" si="16"/>
        <v>0</v>
      </c>
      <c r="BL29" s="59">
        <f t="shared" si="16"/>
        <v>0</v>
      </c>
      <c r="BM29" s="59">
        <f t="shared" si="16"/>
        <v>0</v>
      </c>
      <c r="BN29" s="59">
        <f t="shared" si="16"/>
        <v>0</v>
      </c>
      <c r="BO29" s="59">
        <f t="shared" si="16"/>
        <v>0</v>
      </c>
      <c r="BP29" s="59">
        <f t="shared" si="16"/>
        <v>0</v>
      </c>
      <c r="BQ29" s="59">
        <f t="shared" ref="BQ29:CY29" si="17">IF(BQ15=FALSE,0,IF(BQ28=0,$D$26,BQ28))</f>
        <v>0</v>
      </c>
      <c r="BR29" s="59">
        <f t="shared" si="17"/>
        <v>0</v>
      </c>
      <c r="BS29" s="59">
        <f t="shared" si="17"/>
        <v>0</v>
      </c>
      <c r="BT29" s="59">
        <f t="shared" si="17"/>
        <v>0</v>
      </c>
      <c r="BU29" s="59">
        <f t="shared" si="17"/>
        <v>0</v>
      </c>
      <c r="BV29" s="59">
        <f t="shared" si="17"/>
        <v>0</v>
      </c>
      <c r="BW29" s="59">
        <f t="shared" si="17"/>
        <v>0</v>
      </c>
      <c r="BX29" s="59">
        <f t="shared" si="17"/>
        <v>0</v>
      </c>
      <c r="BY29" s="59">
        <f t="shared" si="17"/>
        <v>0</v>
      </c>
      <c r="BZ29" s="59">
        <f t="shared" si="17"/>
        <v>0</v>
      </c>
      <c r="CA29" s="59">
        <f t="shared" si="17"/>
        <v>0</v>
      </c>
      <c r="CB29" s="59">
        <f t="shared" si="17"/>
        <v>0</v>
      </c>
      <c r="CC29" s="59">
        <f t="shared" si="17"/>
        <v>0</v>
      </c>
      <c r="CD29" s="59">
        <f t="shared" si="17"/>
        <v>0</v>
      </c>
      <c r="CE29" s="59">
        <f t="shared" si="17"/>
        <v>0</v>
      </c>
      <c r="CF29" s="59">
        <f t="shared" si="17"/>
        <v>0</v>
      </c>
      <c r="CG29" s="59">
        <f t="shared" si="17"/>
        <v>0</v>
      </c>
      <c r="CH29" s="59">
        <f t="shared" si="17"/>
        <v>0</v>
      </c>
      <c r="CI29" s="59">
        <f t="shared" si="17"/>
        <v>0</v>
      </c>
      <c r="CJ29" s="59">
        <f t="shared" si="17"/>
        <v>0</v>
      </c>
      <c r="CK29" s="59">
        <f t="shared" si="17"/>
        <v>0</v>
      </c>
      <c r="CL29" s="59">
        <f t="shared" si="17"/>
        <v>0</v>
      </c>
      <c r="CM29" s="59">
        <f t="shared" si="17"/>
        <v>0</v>
      </c>
      <c r="CN29" s="59">
        <f t="shared" si="17"/>
        <v>0</v>
      </c>
      <c r="CO29" s="59">
        <f t="shared" si="17"/>
        <v>0</v>
      </c>
      <c r="CP29" s="59">
        <f t="shared" si="17"/>
        <v>0</v>
      </c>
      <c r="CQ29" s="59">
        <f t="shared" si="17"/>
        <v>0</v>
      </c>
      <c r="CR29" s="59">
        <f t="shared" si="17"/>
        <v>0</v>
      </c>
      <c r="CS29" s="59">
        <f t="shared" si="17"/>
        <v>0</v>
      </c>
      <c r="CT29" s="59">
        <f t="shared" si="17"/>
        <v>0</v>
      </c>
      <c r="CU29" s="59">
        <f t="shared" si="17"/>
        <v>0</v>
      </c>
      <c r="CV29" s="59">
        <f t="shared" si="17"/>
        <v>0</v>
      </c>
      <c r="CW29" s="59">
        <f t="shared" si="17"/>
        <v>0</v>
      </c>
      <c r="CX29" s="59">
        <f t="shared" si="17"/>
        <v>0</v>
      </c>
      <c r="CY29" s="59">
        <f t="shared" si="17"/>
        <v>0</v>
      </c>
      <c r="CZ29" s="391"/>
    </row>
    <row r="30" spans="1:104" x14ac:dyDescent="0.25">
      <c r="B30" s="393" t="s">
        <v>505</v>
      </c>
      <c r="C30" s="9" t="s">
        <v>1117</v>
      </c>
      <c r="D30" s="59">
        <f>D29*D$7</f>
        <v>0</v>
      </c>
      <c r="E30" s="59">
        <f t="shared" ref="E30:BP30" si="18">E29*E$7</f>
        <v>0</v>
      </c>
      <c r="F30" s="59">
        <f t="shared" si="18"/>
        <v>0</v>
      </c>
      <c r="G30" s="59">
        <f t="shared" si="18"/>
        <v>0</v>
      </c>
      <c r="H30" s="59">
        <f t="shared" si="18"/>
        <v>0</v>
      </c>
      <c r="I30" s="59">
        <f t="shared" si="18"/>
        <v>0</v>
      </c>
      <c r="J30" s="59">
        <f t="shared" si="18"/>
        <v>0</v>
      </c>
      <c r="K30" s="59">
        <f t="shared" si="18"/>
        <v>0</v>
      </c>
      <c r="L30" s="59">
        <f t="shared" si="18"/>
        <v>0</v>
      </c>
      <c r="M30" s="59">
        <f t="shared" si="18"/>
        <v>0</v>
      </c>
      <c r="N30" s="59">
        <f t="shared" si="18"/>
        <v>0</v>
      </c>
      <c r="O30" s="59">
        <f t="shared" si="18"/>
        <v>0</v>
      </c>
      <c r="P30" s="59">
        <f t="shared" si="18"/>
        <v>0</v>
      </c>
      <c r="Q30" s="59">
        <f t="shared" si="18"/>
        <v>0</v>
      </c>
      <c r="R30" s="59">
        <f t="shared" si="18"/>
        <v>0</v>
      </c>
      <c r="S30" s="59">
        <f t="shared" si="18"/>
        <v>0</v>
      </c>
      <c r="T30" s="59">
        <f t="shared" si="18"/>
        <v>0</v>
      </c>
      <c r="U30" s="59">
        <f t="shared" si="18"/>
        <v>0</v>
      </c>
      <c r="V30" s="59">
        <f t="shared" si="18"/>
        <v>0</v>
      </c>
      <c r="W30" s="59">
        <f t="shared" si="18"/>
        <v>0</v>
      </c>
      <c r="X30" s="59">
        <f t="shared" si="18"/>
        <v>0</v>
      </c>
      <c r="Y30" s="59">
        <f t="shared" si="18"/>
        <v>0</v>
      </c>
      <c r="Z30" s="59">
        <f t="shared" si="18"/>
        <v>0</v>
      </c>
      <c r="AA30" s="59">
        <f t="shared" si="18"/>
        <v>0</v>
      </c>
      <c r="AB30" s="59">
        <f t="shared" si="18"/>
        <v>0</v>
      </c>
      <c r="AC30" s="59">
        <f t="shared" si="18"/>
        <v>0</v>
      </c>
      <c r="AD30" s="59">
        <f t="shared" si="18"/>
        <v>0</v>
      </c>
      <c r="AE30" s="59">
        <f t="shared" si="18"/>
        <v>0</v>
      </c>
      <c r="AF30" s="59">
        <f t="shared" si="18"/>
        <v>0</v>
      </c>
      <c r="AG30" s="59">
        <f t="shared" si="18"/>
        <v>0</v>
      </c>
      <c r="AH30" s="59">
        <f t="shared" si="18"/>
        <v>0</v>
      </c>
      <c r="AI30" s="59">
        <f t="shared" si="18"/>
        <v>0</v>
      </c>
      <c r="AJ30" s="59">
        <f t="shared" si="18"/>
        <v>0</v>
      </c>
      <c r="AK30" s="59">
        <f t="shared" si="18"/>
        <v>0</v>
      </c>
      <c r="AL30" s="59">
        <f t="shared" si="18"/>
        <v>0</v>
      </c>
      <c r="AM30" s="59">
        <f t="shared" si="18"/>
        <v>0</v>
      </c>
      <c r="AN30" s="59">
        <f t="shared" si="18"/>
        <v>0</v>
      </c>
      <c r="AO30" s="59">
        <f t="shared" si="18"/>
        <v>0</v>
      </c>
      <c r="AP30" s="59">
        <f t="shared" si="18"/>
        <v>0</v>
      </c>
      <c r="AQ30" s="59">
        <f t="shared" si="18"/>
        <v>0</v>
      </c>
      <c r="AR30" s="59">
        <f t="shared" si="18"/>
        <v>0</v>
      </c>
      <c r="AS30" s="59">
        <f t="shared" si="18"/>
        <v>0</v>
      </c>
      <c r="AT30" s="59">
        <f t="shared" si="18"/>
        <v>0</v>
      </c>
      <c r="AU30" s="59">
        <f t="shared" si="18"/>
        <v>0</v>
      </c>
      <c r="AV30" s="59">
        <f t="shared" si="18"/>
        <v>0</v>
      </c>
      <c r="AW30" s="59">
        <f t="shared" si="18"/>
        <v>0</v>
      </c>
      <c r="AX30" s="59">
        <f t="shared" si="18"/>
        <v>0</v>
      </c>
      <c r="AY30" s="59">
        <f t="shared" si="18"/>
        <v>0</v>
      </c>
      <c r="AZ30" s="59">
        <f t="shared" si="18"/>
        <v>0</v>
      </c>
      <c r="BA30" s="59">
        <f t="shared" si="18"/>
        <v>0</v>
      </c>
      <c r="BB30" s="59">
        <f t="shared" si="18"/>
        <v>0</v>
      </c>
      <c r="BC30" s="59">
        <f t="shared" si="18"/>
        <v>0</v>
      </c>
      <c r="BD30" s="59">
        <f t="shared" si="18"/>
        <v>0</v>
      </c>
      <c r="BE30" s="59">
        <f t="shared" si="18"/>
        <v>0</v>
      </c>
      <c r="BF30" s="59">
        <f t="shared" si="18"/>
        <v>0</v>
      </c>
      <c r="BG30" s="59">
        <f t="shared" si="18"/>
        <v>0</v>
      </c>
      <c r="BH30" s="59">
        <f t="shared" si="18"/>
        <v>0</v>
      </c>
      <c r="BI30" s="59">
        <f t="shared" si="18"/>
        <v>0</v>
      </c>
      <c r="BJ30" s="59">
        <f t="shared" si="18"/>
        <v>0</v>
      </c>
      <c r="BK30" s="59">
        <f t="shared" si="18"/>
        <v>0</v>
      </c>
      <c r="BL30" s="59">
        <f t="shared" si="18"/>
        <v>0</v>
      </c>
      <c r="BM30" s="59">
        <f t="shared" si="18"/>
        <v>0</v>
      </c>
      <c r="BN30" s="59">
        <f t="shared" si="18"/>
        <v>0</v>
      </c>
      <c r="BO30" s="59">
        <f t="shared" si="18"/>
        <v>0</v>
      </c>
      <c r="BP30" s="59">
        <f t="shared" si="18"/>
        <v>0</v>
      </c>
      <c r="BQ30" s="59">
        <f t="shared" ref="BQ30:CY30" si="19">BQ29*BQ$7</f>
        <v>0</v>
      </c>
      <c r="BR30" s="59">
        <f t="shared" si="19"/>
        <v>0</v>
      </c>
      <c r="BS30" s="59">
        <f t="shared" si="19"/>
        <v>0</v>
      </c>
      <c r="BT30" s="59">
        <f t="shared" si="19"/>
        <v>0</v>
      </c>
      <c r="BU30" s="59">
        <f t="shared" si="19"/>
        <v>0</v>
      </c>
      <c r="BV30" s="59">
        <f t="shared" si="19"/>
        <v>0</v>
      </c>
      <c r="BW30" s="59">
        <f t="shared" si="19"/>
        <v>0</v>
      </c>
      <c r="BX30" s="59">
        <f t="shared" si="19"/>
        <v>0</v>
      </c>
      <c r="BY30" s="59">
        <f t="shared" si="19"/>
        <v>0</v>
      </c>
      <c r="BZ30" s="59">
        <f t="shared" si="19"/>
        <v>0</v>
      </c>
      <c r="CA30" s="59">
        <f t="shared" si="19"/>
        <v>0</v>
      </c>
      <c r="CB30" s="59">
        <f t="shared" si="19"/>
        <v>0</v>
      </c>
      <c r="CC30" s="59">
        <f t="shared" si="19"/>
        <v>0</v>
      </c>
      <c r="CD30" s="59">
        <f t="shared" si="19"/>
        <v>0</v>
      </c>
      <c r="CE30" s="59">
        <f t="shared" si="19"/>
        <v>0</v>
      </c>
      <c r="CF30" s="59">
        <f t="shared" si="19"/>
        <v>0</v>
      </c>
      <c r="CG30" s="59">
        <f t="shared" si="19"/>
        <v>0</v>
      </c>
      <c r="CH30" s="59">
        <f t="shared" si="19"/>
        <v>0</v>
      </c>
      <c r="CI30" s="59">
        <f t="shared" si="19"/>
        <v>0</v>
      </c>
      <c r="CJ30" s="59">
        <f t="shared" si="19"/>
        <v>0</v>
      </c>
      <c r="CK30" s="59">
        <f t="shared" si="19"/>
        <v>0</v>
      </c>
      <c r="CL30" s="59">
        <f t="shared" si="19"/>
        <v>0</v>
      </c>
      <c r="CM30" s="59">
        <f t="shared" si="19"/>
        <v>0</v>
      </c>
      <c r="CN30" s="59">
        <f t="shared" si="19"/>
        <v>0</v>
      </c>
      <c r="CO30" s="59">
        <f t="shared" si="19"/>
        <v>0</v>
      </c>
      <c r="CP30" s="59">
        <f t="shared" si="19"/>
        <v>0</v>
      </c>
      <c r="CQ30" s="59">
        <f t="shared" si="19"/>
        <v>0</v>
      </c>
      <c r="CR30" s="59">
        <f t="shared" si="19"/>
        <v>0</v>
      </c>
      <c r="CS30" s="59">
        <f t="shared" si="19"/>
        <v>0</v>
      </c>
      <c r="CT30" s="59">
        <f t="shared" si="19"/>
        <v>0</v>
      </c>
      <c r="CU30" s="59">
        <f t="shared" si="19"/>
        <v>0</v>
      </c>
      <c r="CV30" s="59">
        <f t="shared" si="19"/>
        <v>0</v>
      </c>
      <c r="CW30" s="59">
        <f t="shared" si="19"/>
        <v>0</v>
      </c>
      <c r="CX30" s="59">
        <f t="shared" si="19"/>
        <v>0</v>
      </c>
      <c r="CY30" s="59">
        <f t="shared" si="19"/>
        <v>0</v>
      </c>
      <c r="CZ30" s="391"/>
    </row>
    <row r="31" spans="1:104" x14ac:dyDescent="0.25">
      <c r="B31" s="393"/>
      <c r="C31" s="39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50"/>
      <c r="CZ31" s="391"/>
    </row>
    <row r="32" spans="1:104" x14ac:dyDescent="0.25">
      <c r="B32" s="402" t="s">
        <v>506</v>
      </c>
      <c r="C32" s="39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c r="CW32" s="50"/>
      <c r="CX32" s="50"/>
      <c r="CY32" s="50"/>
      <c r="CZ32" s="391"/>
    </row>
    <row r="33" spans="2:104" x14ac:dyDescent="0.25">
      <c r="B33" s="403" t="s">
        <v>514</v>
      </c>
      <c r="C33" s="9" t="s">
        <v>1117</v>
      </c>
      <c r="D33" s="58">
        <f>'Data Input - BAU'!H39</f>
        <v>0</v>
      </c>
      <c r="E33" s="58">
        <f>'Data Input - BAU'!I39</f>
        <v>0</v>
      </c>
      <c r="F33" s="58">
        <f>'Data Input - BAU'!J39</f>
        <v>0</v>
      </c>
      <c r="G33" s="58">
        <f>'Data Input - BAU'!K39</f>
        <v>0</v>
      </c>
      <c r="H33" s="58">
        <f>'Data Input - BAU'!L39</f>
        <v>0</v>
      </c>
      <c r="I33" s="58">
        <f>'Data Input - BAU'!M39</f>
        <v>0</v>
      </c>
      <c r="J33" s="58">
        <f>'Data Input - BAU'!N39</f>
        <v>0</v>
      </c>
      <c r="K33" s="58">
        <f>'Data Input - BAU'!O39</f>
        <v>0</v>
      </c>
      <c r="L33" s="58">
        <f>'Data Input - BAU'!P39</f>
        <v>0</v>
      </c>
      <c r="M33" s="58">
        <f>'Data Input - BAU'!Q39</f>
        <v>0</v>
      </c>
      <c r="N33" s="58">
        <f>'Data Input - BAU'!R39</f>
        <v>0</v>
      </c>
      <c r="O33" s="58">
        <f>'Data Input - BAU'!S39</f>
        <v>0</v>
      </c>
      <c r="P33" s="58">
        <f>'Data Input - BAU'!T39</f>
        <v>0</v>
      </c>
      <c r="Q33" s="58">
        <f>'Data Input - BAU'!U39</f>
        <v>0</v>
      </c>
      <c r="R33" s="58">
        <f>'Data Input - BAU'!V39</f>
        <v>0</v>
      </c>
      <c r="S33" s="58">
        <f>'Data Input - BAU'!W39</f>
        <v>0</v>
      </c>
      <c r="T33" s="58">
        <f>'Data Input - BAU'!X39</f>
        <v>0</v>
      </c>
      <c r="U33" s="58">
        <f>'Data Input - BAU'!Y39</f>
        <v>0</v>
      </c>
      <c r="V33" s="58">
        <f>'Data Input - BAU'!Z39</f>
        <v>0</v>
      </c>
      <c r="W33" s="58">
        <f>'Data Input - BAU'!AA39</f>
        <v>0</v>
      </c>
      <c r="X33" s="58">
        <f>'Data Input - BAU'!AB39</f>
        <v>0</v>
      </c>
      <c r="Y33" s="58">
        <f>'Data Input - BAU'!AC39</f>
        <v>0</v>
      </c>
      <c r="Z33" s="58">
        <f>'Data Input - BAU'!AD39</f>
        <v>0</v>
      </c>
      <c r="AA33" s="58">
        <f>'Data Input - BAU'!AE39</f>
        <v>0</v>
      </c>
      <c r="AB33" s="58">
        <f>'Data Input - BAU'!AF39</f>
        <v>0</v>
      </c>
      <c r="AC33" s="58">
        <f>'Data Input - BAU'!AG39</f>
        <v>0</v>
      </c>
      <c r="AD33" s="58">
        <f>'Data Input - BAU'!AH39</f>
        <v>0</v>
      </c>
      <c r="AE33" s="58">
        <f>'Data Input - BAU'!AI39</f>
        <v>0</v>
      </c>
      <c r="AF33" s="58">
        <f>'Data Input - BAU'!AJ39</f>
        <v>0</v>
      </c>
      <c r="AG33" s="58">
        <f>'Data Input - BAU'!AK39</f>
        <v>0</v>
      </c>
      <c r="AH33" s="58">
        <f>'Data Input - BAU'!AL39</f>
        <v>0</v>
      </c>
      <c r="AI33" s="58">
        <f>'Data Input - BAU'!AM39</f>
        <v>0</v>
      </c>
      <c r="AJ33" s="58">
        <f>'Data Input - BAU'!AN39</f>
        <v>0</v>
      </c>
      <c r="AK33" s="58">
        <f>'Data Input - BAU'!AO39</f>
        <v>0</v>
      </c>
      <c r="AL33" s="58">
        <f>'Data Input - BAU'!AP39</f>
        <v>0</v>
      </c>
      <c r="AM33" s="58">
        <f>'Data Input - BAU'!AQ39</f>
        <v>0</v>
      </c>
      <c r="AN33" s="58">
        <f>'Data Input - BAU'!AR39</f>
        <v>0</v>
      </c>
      <c r="AO33" s="58">
        <f>'Data Input - BAU'!AS39</f>
        <v>0</v>
      </c>
      <c r="AP33" s="58">
        <f>'Data Input - BAU'!AT39</f>
        <v>0</v>
      </c>
      <c r="AQ33" s="58">
        <f>'Data Input - BAU'!AU39</f>
        <v>0</v>
      </c>
      <c r="AR33" s="58">
        <f>'Data Input - BAU'!AV39</f>
        <v>0</v>
      </c>
      <c r="AS33" s="58">
        <f>'Data Input - BAU'!AW39</f>
        <v>0</v>
      </c>
      <c r="AT33" s="58">
        <f>'Data Input - BAU'!AX39</f>
        <v>0</v>
      </c>
      <c r="AU33" s="58">
        <f>'Data Input - BAU'!AY39</f>
        <v>0</v>
      </c>
      <c r="AV33" s="58">
        <f>'Data Input - BAU'!AZ39</f>
        <v>0</v>
      </c>
      <c r="AW33" s="58">
        <f>'Data Input - BAU'!BA39</f>
        <v>0</v>
      </c>
      <c r="AX33" s="58">
        <f>'Data Input - BAU'!BB39</f>
        <v>0</v>
      </c>
      <c r="AY33" s="58">
        <f>'Data Input - BAU'!BC39</f>
        <v>0</v>
      </c>
      <c r="AZ33" s="58">
        <f>'Data Input - BAU'!BD39</f>
        <v>0</v>
      </c>
      <c r="BA33" s="58">
        <f>'Data Input - BAU'!BE39</f>
        <v>0</v>
      </c>
      <c r="BB33" s="58">
        <f>'Data Input - BAU'!BF39</f>
        <v>0</v>
      </c>
      <c r="BC33" s="58">
        <f>'Data Input - BAU'!BG39</f>
        <v>0</v>
      </c>
      <c r="BD33" s="58">
        <f>'Data Input - BAU'!BH39</f>
        <v>0</v>
      </c>
      <c r="BE33" s="58">
        <f>'Data Input - BAU'!BI39</f>
        <v>0</v>
      </c>
      <c r="BF33" s="58">
        <f>'Data Input - BAU'!BJ39</f>
        <v>0</v>
      </c>
      <c r="BG33" s="58">
        <f>'Data Input - BAU'!BK39</f>
        <v>0</v>
      </c>
      <c r="BH33" s="58">
        <f>'Data Input - BAU'!BL39</f>
        <v>0</v>
      </c>
      <c r="BI33" s="58">
        <f>'Data Input - BAU'!BM39</f>
        <v>0</v>
      </c>
      <c r="BJ33" s="58">
        <f>'Data Input - BAU'!BN39</f>
        <v>0</v>
      </c>
      <c r="BK33" s="58">
        <f>'Data Input - BAU'!BO39</f>
        <v>0</v>
      </c>
      <c r="BL33" s="58">
        <f>'Data Input - BAU'!BP39</f>
        <v>0</v>
      </c>
      <c r="BM33" s="58">
        <f>'Data Input - BAU'!BQ39</f>
        <v>0</v>
      </c>
      <c r="BN33" s="58">
        <f>'Data Input - BAU'!BR39</f>
        <v>0</v>
      </c>
      <c r="BO33" s="58">
        <f>'Data Input - BAU'!BS39</f>
        <v>0</v>
      </c>
      <c r="BP33" s="58">
        <f>'Data Input - BAU'!BT39</f>
        <v>0</v>
      </c>
      <c r="BQ33" s="58">
        <f>'Data Input - BAU'!BU39</f>
        <v>0</v>
      </c>
      <c r="BR33" s="58">
        <f>'Data Input - BAU'!BV39</f>
        <v>0</v>
      </c>
      <c r="BS33" s="58">
        <f>'Data Input - BAU'!BW39</f>
        <v>0</v>
      </c>
      <c r="BT33" s="58">
        <f>'Data Input - BAU'!BX39</f>
        <v>0</v>
      </c>
      <c r="BU33" s="58">
        <f>'Data Input - BAU'!BY39</f>
        <v>0</v>
      </c>
      <c r="BV33" s="58">
        <f>'Data Input - BAU'!BZ39</f>
        <v>0</v>
      </c>
      <c r="BW33" s="58">
        <f>'Data Input - BAU'!CA39</f>
        <v>0</v>
      </c>
      <c r="BX33" s="58">
        <f>'Data Input - BAU'!CB39</f>
        <v>0</v>
      </c>
      <c r="BY33" s="58">
        <f>'Data Input - BAU'!CC39</f>
        <v>0</v>
      </c>
      <c r="BZ33" s="58">
        <f>'Data Input - BAU'!CD39</f>
        <v>0</v>
      </c>
      <c r="CA33" s="58">
        <f>'Data Input - BAU'!CE39</f>
        <v>0</v>
      </c>
      <c r="CB33" s="58">
        <f>'Data Input - BAU'!CF39</f>
        <v>0</v>
      </c>
      <c r="CC33" s="58">
        <f>'Data Input - BAU'!CG39</f>
        <v>0</v>
      </c>
      <c r="CD33" s="58">
        <f>'Data Input - BAU'!CH39</f>
        <v>0</v>
      </c>
      <c r="CE33" s="58">
        <f>'Data Input - BAU'!CI39</f>
        <v>0</v>
      </c>
      <c r="CF33" s="58">
        <f>'Data Input - BAU'!CJ39</f>
        <v>0</v>
      </c>
      <c r="CG33" s="58">
        <f>'Data Input - BAU'!CK39</f>
        <v>0</v>
      </c>
      <c r="CH33" s="58">
        <f>'Data Input - BAU'!CL39</f>
        <v>0</v>
      </c>
      <c r="CI33" s="58">
        <f>'Data Input - BAU'!CM39</f>
        <v>0</v>
      </c>
      <c r="CJ33" s="58">
        <f>'Data Input - BAU'!CN39</f>
        <v>0</v>
      </c>
      <c r="CK33" s="58">
        <f>'Data Input - BAU'!CO39</f>
        <v>0</v>
      </c>
      <c r="CL33" s="58">
        <f>'Data Input - BAU'!CP39</f>
        <v>0</v>
      </c>
      <c r="CM33" s="58">
        <f>'Data Input - BAU'!CQ39</f>
        <v>0</v>
      </c>
      <c r="CN33" s="58">
        <f>'Data Input - BAU'!CR39</f>
        <v>0</v>
      </c>
      <c r="CO33" s="58">
        <f>'Data Input - BAU'!CS39</f>
        <v>0</v>
      </c>
      <c r="CP33" s="58">
        <f>'Data Input - BAU'!CT39</f>
        <v>0</v>
      </c>
      <c r="CQ33" s="58">
        <f>'Data Input - BAU'!CU39</f>
        <v>0</v>
      </c>
      <c r="CR33" s="58">
        <f>'Data Input - BAU'!CV39</f>
        <v>0</v>
      </c>
      <c r="CS33" s="58">
        <f>'Data Input - BAU'!CW39</f>
        <v>0</v>
      </c>
      <c r="CT33" s="58">
        <f>'Data Input - BAU'!CX39</f>
        <v>0</v>
      </c>
      <c r="CU33" s="58">
        <f>'Data Input - BAU'!CY39</f>
        <v>0</v>
      </c>
      <c r="CV33" s="58">
        <f>'Data Input - BAU'!CZ39</f>
        <v>0</v>
      </c>
      <c r="CW33" s="58">
        <f>'Data Input - BAU'!DA39</f>
        <v>0</v>
      </c>
      <c r="CX33" s="58">
        <f>'Data Input - BAU'!DB39</f>
        <v>0</v>
      </c>
      <c r="CY33" s="58">
        <f>'Data Input - BAU'!DC39</f>
        <v>0</v>
      </c>
      <c r="CZ33" s="391"/>
    </row>
    <row r="34" spans="2:104" x14ac:dyDescent="0.25">
      <c r="B34" s="403" t="s">
        <v>1060</v>
      </c>
      <c r="C34" s="9" t="s">
        <v>1117</v>
      </c>
      <c r="D34" s="59">
        <f>D33*D$7</f>
        <v>0</v>
      </c>
      <c r="E34" s="59">
        <f t="shared" ref="E34:BP34" si="20">E33*E$7</f>
        <v>0</v>
      </c>
      <c r="F34" s="59">
        <f>F33*F$7</f>
        <v>0</v>
      </c>
      <c r="G34" s="59">
        <f t="shared" si="20"/>
        <v>0</v>
      </c>
      <c r="H34" s="59">
        <f t="shared" si="20"/>
        <v>0</v>
      </c>
      <c r="I34" s="59">
        <f t="shared" si="20"/>
        <v>0</v>
      </c>
      <c r="J34" s="59">
        <f t="shared" si="20"/>
        <v>0</v>
      </c>
      <c r="K34" s="59">
        <f t="shared" si="20"/>
        <v>0</v>
      </c>
      <c r="L34" s="59">
        <f t="shared" si="20"/>
        <v>0</v>
      </c>
      <c r="M34" s="59">
        <f t="shared" si="20"/>
        <v>0</v>
      </c>
      <c r="N34" s="59">
        <f t="shared" si="20"/>
        <v>0</v>
      </c>
      <c r="O34" s="59">
        <f t="shared" si="20"/>
        <v>0</v>
      </c>
      <c r="P34" s="59">
        <f t="shared" si="20"/>
        <v>0</v>
      </c>
      <c r="Q34" s="59">
        <f t="shared" si="20"/>
        <v>0</v>
      </c>
      <c r="R34" s="59">
        <f t="shared" si="20"/>
        <v>0</v>
      </c>
      <c r="S34" s="59">
        <f t="shared" si="20"/>
        <v>0</v>
      </c>
      <c r="T34" s="59">
        <f t="shared" si="20"/>
        <v>0</v>
      </c>
      <c r="U34" s="59">
        <f t="shared" si="20"/>
        <v>0</v>
      </c>
      <c r="V34" s="59">
        <f t="shared" si="20"/>
        <v>0</v>
      </c>
      <c r="W34" s="59">
        <f t="shared" si="20"/>
        <v>0</v>
      </c>
      <c r="X34" s="59">
        <f t="shared" si="20"/>
        <v>0</v>
      </c>
      <c r="Y34" s="59">
        <f t="shared" si="20"/>
        <v>0</v>
      </c>
      <c r="Z34" s="59">
        <f t="shared" si="20"/>
        <v>0</v>
      </c>
      <c r="AA34" s="59">
        <f t="shared" si="20"/>
        <v>0</v>
      </c>
      <c r="AB34" s="59">
        <f t="shared" si="20"/>
        <v>0</v>
      </c>
      <c r="AC34" s="59">
        <f t="shared" si="20"/>
        <v>0</v>
      </c>
      <c r="AD34" s="59">
        <f t="shared" si="20"/>
        <v>0</v>
      </c>
      <c r="AE34" s="59">
        <f t="shared" si="20"/>
        <v>0</v>
      </c>
      <c r="AF34" s="59">
        <f t="shared" si="20"/>
        <v>0</v>
      </c>
      <c r="AG34" s="59">
        <f t="shared" si="20"/>
        <v>0</v>
      </c>
      <c r="AH34" s="59">
        <f t="shared" si="20"/>
        <v>0</v>
      </c>
      <c r="AI34" s="59">
        <f t="shared" si="20"/>
        <v>0</v>
      </c>
      <c r="AJ34" s="59">
        <f t="shared" si="20"/>
        <v>0</v>
      </c>
      <c r="AK34" s="59">
        <f t="shared" si="20"/>
        <v>0</v>
      </c>
      <c r="AL34" s="59">
        <f t="shared" si="20"/>
        <v>0</v>
      </c>
      <c r="AM34" s="59">
        <f t="shared" si="20"/>
        <v>0</v>
      </c>
      <c r="AN34" s="59">
        <f t="shared" si="20"/>
        <v>0</v>
      </c>
      <c r="AO34" s="59">
        <f t="shared" si="20"/>
        <v>0</v>
      </c>
      <c r="AP34" s="59">
        <f t="shared" si="20"/>
        <v>0</v>
      </c>
      <c r="AQ34" s="59">
        <f t="shared" si="20"/>
        <v>0</v>
      </c>
      <c r="AR34" s="59">
        <f t="shared" si="20"/>
        <v>0</v>
      </c>
      <c r="AS34" s="59">
        <f t="shared" si="20"/>
        <v>0</v>
      </c>
      <c r="AT34" s="59">
        <f t="shared" si="20"/>
        <v>0</v>
      </c>
      <c r="AU34" s="59">
        <f t="shared" si="20"/>
        <v>0</v>
      </c>
      <c r="AV34" s="59">
        <f t="shared" si="20"/>
        <v>0</v>
      </c>
      <c r="AW34" s="59">
        <f t="shared" si="20"/>
        <v>0</v>
      </c>
      <c r="AX34" s="59">
        <f t="shared" si="20"/>
        <v>0</v>
      </c>
      <c r="AY34" s="59">
        <f t="shared" si="20"/>
        <v>0</v>
      </c>
      <c r="AZ34" s="59">
        <f t="shared" si="20"/>
        <v>0</v>
      </c>
      <c r="BA34" s="59">
        <f t="shared" si="20"/>
        <v>0</v>
      </c>
      <c r="BB34" s="59">
        <f t="shared" si="20"/>
        <v>0</v>
      </c>
      <c r="BC34" s="59">
        <f t="shared" si="20"/>
        <v>0</v>
      </c>
      <c r="BD34" s="59">
        <f t="shared" si="20"/>
        <v>0</v>
      </c>
      <c r="BE34" s="59">
        <f t="shared" si="20"/>
        <v>0</v>
      </c>
      <c r="BF34" s="59">
        <f t="shared" si="20"/>
        <v>0</v>
      </c>
      <c r="BG34" s="59">
        <f t="shared" si="20"/>
        <v>0</v>
      </c>
      <c r="BH34" s="59">
        <f t="shared" si="20"/>
        <v>0</v>
      </c>
      <c r="BI34" s="59">
        <f t="shared" si="20"/>
        <v>0</v>
      </c>
      <c r="BJ34" s="59">
        <f t="shared" si="20"/>
        <v>0</v>
      </c>
      <c r="BK34" s="59">
        <f t="shared" si="20"/>
        <v>0</v>
      </c>
      <c r="BL34" s="59">
        <f t="shared" si="20"/>
        <v>0</v>
      </c>
      <c r="BM34" s="59">
        <f t="shared" si="20"/>
        <v>0</v>
      </c>
      <c r="BN34" s="59">
        <f t="shared" si="20"/>
        <v>0</v>
      </c>
      <c r="BO34" s="59">
        <f t="shared" si="20"/>
        <v>0</v>
      </c>
      <c r="BP34" s="59">
        <f t="shared" si="20"/>
        <v>0</v>
      </c>
      <c r="BQ34" s="59">
        <f t="shared" ref="BQ34:CY34" si="21">BQ33*BQ$7</f>
        <v>0</v>
      </c>
      <c r="BR34" s="59">
        <f t="shared" si="21"/>
        <v>0</v>
      </c>
      <c r="BS34" s="59">
        <f t="shared" si="21"/>
        <v>0</v>
      </c>
      <c r="BT34" s="59">
        <f t="shared" si="21"/>
        <v>0</v>
      </c>
      <c r="BU34" s="59">
        <f t="shared" si="21"/>
        <v>0</v>
      </c>
      <c r="BV34" s="59">
        <f t="shared" si="21"/>
        <v>0</v>
      </c>
      <c r="BW34" s="59">
        <f t="shared" si="21"/>
        <v>0</v>
      </c>
      <c r="BX34" s="59">
        <f t="shared" si="21"/>
        <v>0</v>
      </c>
      <c r="BY34" s="59">
        <f t="shared" si="21"/>
        <v>0</v>
      </c>
      <c r="BZ34" s="59">
        <f t="shared" si="21"/>
        <v>0</v>
      </c>
      <c r="CA34" s="59">
        <f t="shared" si="21"/>
        <v>0</v>
      </c>
      <c r="CB34" s="59">
        <f t="shared" si="21"/>
        <v>0</v>
      </c>
      <c r="CC34" s="59">
        <f t="shared" si="21"/>
        <v>0</v>
      </c>
      <c r="CD34" s="59">
        <f t="shared" si="21"/>
        <v>0</v>
      </c>
      <c r="CE34" s="59">
        <f t="shared" si="21"/>
        <v>0</v>
      </c>
      <c r="CF34" s="59">
        <f t="shared" si="21"/>
        <v>0</v>
      </c>
      <c r="CG34" s="59">
        <f t="shared" si="21"/>
        <v>0</v>
      </c>
      <c r="CH34" s="59">
        <f t="shared" si="21"/>
        <v>0</v>
      </c>
      <c r="CI34" s="59">
        <f t="shared" si="21"/>
        <v>0</v>
      </c>
      <c r="CJ34" s="59">
        <f t="shared" si="21"/>
        <v>0</v>
      </c>
      <c r="CK34" s="59">
        <f t="shared" si="21"/>
        <v>0</v>
      </c>
      <c r="CL34" s="59">
        <f t="shared" si="21"/>
        <v>0</v>
      </c>
      <c r="CM34" s="59">
        <f t="shared" si="21"/>
        <v>0</v>
      </c>
      <c r="CN34" s="59">
        <f t="shared" si="21"/>
        <v>0</v>
      </c>
      <c r="CO34" s="59">
        <f t="shared" si="21"/>
        <v>0</v>
      </c>
      <c r="CP34" s="59">
        <f t="shared" si="21"/>
        <v>0</v>
      </c>
      <c r="CQ34" s="59">
        <f t="shared" si="21"/>
        <v>0</v>
      </c>
      <c r="CR34" s="59">
        <f t="shared" si="21"/>
        <v>0</v>
      </c>
      <c r="CS34" s="59">
        <f t="shared" si="21"/>
        <v>0</v>
      </c>
      <c r="CT34" s="59">
        <f t="shared" si="21"/>
        <v>0</v>
      </c>
      <c r="CU34" s="59">
        <f t="shared" si="21"/>
        <v>0</v>
      </c>
      <c r="CV34" s="59">
        <f t="shared" si="21"/>
        <v>0</v>
      </c>
      <c r="CW34" s="59">
        <f t="shared" si="21"/>
        <v>0</v>
      </c>
      <c r="CX34" s="59">
        <f t="shared" si="21"/>
        <v>0</v>
      </c>
      <c r="CY34" s="59">
        <f t="shared" si="21"/>
        <v>0</v>
      </c>
      <c r="CZ34" s="391"/>
    </row>
    <row r="35" spans="2:104" x14ac:dyDescent="0.25">
      <c r="B35" s="393"/>
      <c r="C35" s="39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50"/>
      <c r="CZ35" s="391"/>
    </row>
    <row r="36" spans="2:104" x14ac:dyDescent="0.25">
      <c r="B36" s="404" t="s">
        <v>432</v>
      </c>
      <c r="C36" s="9" t="s">
        <v>1117</v>
      </c>
      <c r="D36" s="59">
        <f>IF('Data Input - BAU'!$F$37="Yes",D34+D13,D30)</f>
        <v>0</v>
      </c>
      <c r="E36" s="59">
        <f>IF('Data Input - BAU'!$F$37="Yes",E34+E13,E30)</f>
        <v>0</v>
      </c>
      <c r="F36" s="59">
        <f>IF('Data Input - BAU'!$F$37="Yes",F34+F13,F30)</f>
        <v>0</v>
      </c>
      <c r="G36" s="59">
        <f>IF('Data Input - BAU'!$F$37="Yes",G34+G13,G30)</f>
        <v>0</v>
      </c>
      <c r="H36" s="59">
        <f>IF('Data Input - BAU'!$F$37="Yes",H34+H13,H30)</f>
        <v>0</v>
      </c>
      <c r="I36" s="59">
        <f>IF('Data Input - BAU'!$F$37="Yes",I34+I13,I30)</f>
        <v>0</v>
      </c>
      <c r="J36" s="59">
        <f>IF('Data Input - BAU'!$F$37="Yes",J34+J13,J30)</f>
        <v>0</v>
      </c>
      <c r="K36" s="59">
        <f>IF('Data Input - BAU'!$F$37="Yes",K34+K13,K30)</f>
        <v>0</v>
      </c>
      <c r="L36" s="59">
        <f>IF('Data Input - BAU'!$F$37="Yes",L34+L13,L30)</f>
        <v>0</v>
      </c>
      <c r="M36" s="59">
        <f>IF('Data Input - BAU'!$F$37="Yes",M34+M13,M30)</f>
        <v>0</v>
      </c>
      <c r="N36" s="59">
        <f>IF('Data Input - BAU'!$F$37="Yes",N34+N13,N30)</f>
        <v>0</v>
      </c>
      <c r="O36" s="59">
        <f>IF('Data Input - BAU'!$F$37="Yes",O34+O13,O30)</f>
        <v>0</v>
      </c>
      <c r="P36" s="59">
        <f>IF('Data Input - BAU'!$F$37="Yes",P34+P13,P30)</f>
        <v>0</v>
      </c>
      <c r="Q36" s="59">
        <f>IF('Data Input - BAU'!$F$37="Yes",Q34+Q13,Q30)</f>
        <v>0</v>
      </c>
      <c r="R36" s="59">
        <f>IF('Data Input - BAU'!$F$37="Yes",R34+R13,R30)</f>
        <v>0</v>
      </c>
      <c r="S36" s="59">
        <f>IF('Data Input - BAU'!$F$37="Yes",S34+S13,S30)</f>
        <v>0</v>
      </c>
      <c r="T36" s="59">
        <f>IF('Data Input - BAU'!$F$37="Yes",T34+T13,T30)</f>
        <v>0</v>
      </c>
      <c r="U36" s="59">
        <f>IF('Data Input - BAU'!$F$37="Yes",U34+U13,U30)</f>
        <v>0</v>
      </c>
      <c r="V36" s="59">
        <f>IF('Data Input - BAU'!$F$37="Yes",V34+V13,V30)</f>
        <v>0</v>
      </c>
      <c r="W36" s="59">
        <f>IF('Data Input - BAU'!$F$37="Yes",W34+W13,W30)</f>
        <v>0</v>
      </c>
      <c r="X36" s="59">
        <f>IF('Data Input - BAU'!$F$37="Yes",X34+X13,X30)</f>
        <v>0</v>
      </c>
      <c r="Y36" s="59">
        <f>IF('Data Input - BAU'!$F$37="Yes",Y34+Y13,Y30)</f>
        <v>0</v>
      </c>
      <c r="Z36" s="59">
        <f>IF('Data Input - BAU'!$F$37="Yes",Z34+Z13,Z30)</f>
        <v>0</v>
      </c>
      <c r="AA36" s="59">
        <f>IF('Data Input - BAU'!$F$37="Yes",AA34+AA13,AA30)</f>
        <v>0</v>
      </c>
      <c r="AB36" s="59">
        <f>IF('Data Input - BAU'!$F$37="Yes",AB34+AB13,AB30)</f>
        <v>0</v>
      </c>
      <c r="AC36" s="59">
        <f>IF('Data Input - BAU'!$F$37="Yes",AC34+AC13,AC30)</f>
        <v>0</v>
      </c>
      <c r="AD36" s="59">
        <f>IF('Data Input - BAU'!$F$37="Yes",AD34+AD13,AD30)</f>
        <v>0</v>
      </c>
      <c r="AE36" s="59">
        <f>IF('Data Input - BAU'!$F$37="Yes",AE34+AE13,AE30)</f>
        <v>0</v>
      </c>
      <c r="AF36" s="59">
        <f>IF('Data Input - BAU'!$F$37="Yes",AF34+AF13,AF30)</f>
        <v>0</v>
      </c>
      <c r="AG36" s="59">
        <f>IF('Data Input - BAU'!$F$37="Yes",AG34+AG13,AG30)</f>
        <v>0</v>
      </c>
      <c r="AH36" s="59">
        <f>IF('Data Input - BAU'!$F$37="Yes",AH34+AH13,AH30)</f>
        <v>0</v>
      </c>
      <c r="AI36" s="59">
        <f>IF('Data Input - BAU'!$F$37="Yes",AI34+AI13,AI30)</f>
        <v>0</v>
      </c>
      <c r="AJ36" s="59">
        <f>IF('Data Input - BAU'!$F$37="Yes",AJ34+AJ13,AJ30)</f>
        <v>0</v>
      </c>
      <c r="AK36" s="59">
        <f>IF('Data Input - BAU'!$F$37="Yes",AK34+AK13,AK30)</f>
        <v>0</v>
      </c>
      <c r="AL36" s="59">
        <f>IF('Data Input - BAU'!$F$37="Yes",AL34+AL13,AL30)</f>
        <v>0</v>
      </c>
      <c r="AM36" s="59">
        <f>IF('Data Input - BAU'!$F$37="Yes",AM34+AM13,AM30)</f>
        <v>0</v>
      </c>
      <c r="AN36" s="59">
        <f>IF('Data Input - BAU'!$F$37="Yes",AN34+AN13,AN30)</f>
        <v>0</v>
      </c>
      <c r="AO36" s="59">
        <f>IF('Data Input - BAU'!$F$37="Yes",AO34+AO13,AO30)</f>
        <v>0</v>
      </c>
      <c r="AP36" s="59">
        <f>IF('Data Input - BAU'!$F$37="Yes",AP34+AP13,AP30)</f>
        <v>0</v>
      </c>
      <c r="AQ36" s="59">
        <f>IF('Data Input - BAU'!$F$37="Yes",AQ34+AQ13,AQ30)</f>
        <v>0</v>
      </c>
      <c r="AR36" s="59">
        <f>IF('Data Input - BAU'!$F$37="Yes",AR34+AR13,AR30)</f>
        <v>0</v>
      </c>
      <c r="AS36" s="59">
        <f>IF('Data Input - BAU'!$F$37="Yes",AS34+AS13,AS30)</f>
        <v>0</v>
      </c>
      <c r="AT36" s="59">
        <f>IF('Data Input - BAU'!$F$37="Yes",AT34+AT13,AT30)</f>
        <v>0</v>
      </c>
      <c r="AU36" s="59">
        <f>IF('Data Input - BAU'!$F$37="Yes",AU34+AU13,AU30)</f>
        <v>0</v>
      </c>
      <c r="AV36" s="59">
        <f>IF('Data Input - BAU'!$F$37="Yes",AV34+AV13,AV30)</f>
        <v>0</v>
      </c>
      <c r="AW36" s="59">
        <f>IF('Data Input - BAU'!$F$37="Yes",AW34+AW13,AW30)</f>
        <v>0</v>
      </c>
      <c r="AX36" s="59">
        <f>IF('Data Input - BAU'!$F$37="Yes",AX34+AX13,AX30)</f>
        <v>0</v>
      </c>
      <c r="AY36" s="59">
        <f>IF('Data Input - BAU'!$F$37="Yes",AY34+AY13,AY30)</f>
        <v>0</v>
      </c>
      <c r="AZ36" s="59">
        <f>IF('Data Input - BAU'!$F$37="Yes",AZ34+AZ13,AZ30)</f>
        <v>0</v>
      </c>
      <c r="BA36" s="59">
        <f>IF('Data Input - BAU'!$F$37="Yes",BA34+BA13,BA30)</f>
        <v>0</v>
      </c>
      <c r="BB36" s="59">
        <f>IF('Data Input - BAU'!$F$37="Yes",BB34+BB13,BB30)</f>
        <v>0</v>
      </c>
      <c r="BC36" s="59">
        <f>IF('Data Input - BAU'!$F$37="Yes",BC34+BC13,BC30)</f>
        <v>0</v>
      </c>
      <c r="BD36" s="59">
        <f>IF('Data Input - BAU'!$F$37="Yes",BD34+BD13,BD30)</f>
        <v>0</v>
      </c>
      <c r="BE36" s="59">
        <f>IF('Data Input - BAU'!$F$37="Yes",BE34+BE13,BE30)</f>
        <v>0</v>
      </c>
      <c r="BF36" s="59">
        <f>IF('Data Input - BAU'!$F$37="Yes",BF34+BF13,BF30)</f>
        <v>0</v>
      </c>
      <c r="BG36" s="59">
        <f>IF('Data Input - BAU'!$F$37="Yes",BG34+BG13,BG30)</f>
        <v>0</v>
      </c>
      <c r="BH36" s="59">
        <f>IF('Data Input - BAU'!$F$37="Yes",BH34+BH13,BH30)</f>
        <v>0</v>
      </c>
      <c r="BI36" s="59">
        <f>IF('Data Input - BAU'!$F$37="Yes",BI34+BI13,BI30)</f>
        <v>0</v>
      </c>
      <c r="BJ36" s="59">
        <f>IF('Data Input - BAU'!$F$37="Yes",BJ34+BJ13,BJ30)</f>
        <v>0</v>
      </c>
      <c r="BK36" s="59">
        <f>IF('Data Input - BAU'!$F$37="Yes",BK34+BK13,BK30)</f>
        <v>0</v>
      </c>
      <c r="BL36" s="59">
        <f>IF('Data Input - BAU'!$F$37="Yes",BL34+BL13,BL30)</f>
        <v>0</v>
      </c>
      <c r="BM36" s="59">
        <f>IF('Data Input - BAU'!$F$37="Yes",BM34+BM13,BM30)</f>
        <v>0</v>
      </c>
      <c r="BN36" s="59">
        <f>IF('Data Input - BAU'!$F$37="Yes",BN34+BN13,BN30)</f>
        <v>0</v>
      </c>
      <c r="BO36" s="59">
        <f>IF('Data Input - BAU'!$F$37="Yes",BO34+BO13,BO30)</f>
        <v>0</v>
      </c>
      <c r="BP36" s="59">
        <f>IF('Data Input - BAU'!$F$37="Yes",BP34+BP13,BP30)</f>
        <v>0</v>
      </c>
      <c r="BQ36" s="59">
        <f>IF('Data Input - BAU'!$F$37="Yes",BQ34+BQ13,BQ30)</f>
        <v>0</v>
      </c>
      <c r="BR36" s="59">
        <f>IF('Data Input - BAU'!$F$37="Yes",BR34+BR13,BR30)</f>
        <v>0</v>
      </c>
      <c r="BS36" s="59">
        <f>IF('Data Input - BAU'!$F$37="Yes",BS34+BS13,BS30)</f>
        <v>0</v>
      </c>
      <c r="BT36" s="59">
        <f>IF('Data Input - BAU'!$F$37="Yes",BT34+BT13,BT30)</f>
        <v>0</v>
      </c>
      <c r="BU36" s="59">
        <f>IF('Data Input - BAU'!$F$37="Yes",BU34+BU13,BU30)</f>
        <v>0</v>
      </c>
      <c r="BV36" s="59">
        <f>IF('Data Input - BAU'!$F$37="Yes",BV34+BV13,BV30)</f>
        <v>0</v>
      </c>
      <c r="BW36" s="59">
        <f>IF('Data Input - BAU'!$F$37="Yes",BW34+BW13,BW30)</f>
        <v>0</v>
      </c>
      <c r="BX36" s="59">
        <f>IF('Data Input - BAU'!$F$37="Yes",BX34+BX13,BX30)</f>
        <v>0</v>
      </c>
      <c r="BY36" s="59">
        <f>IF('Data Input - BAU'!$F$37="Yes",BY34+BY13,BY30)</f>
        <v>0</v>
      </c>
      <c r="BZ36" s="59">
        <f>IF('Data Input - BAU'!$F$37="Yes",BZ34+BZ13,BZ30)</f>
        <v>0</v>
      </c>
      <c r="CA36" s="59">
        <f>IF('Data Input - BAU'!$F$37="Yes",CA34+CA13,CA30)</f>
        <v>0</v>
      </c>
      <c r="CB36" s="59">
        <f>IF('Data Input - BAU'!$F$37="Yes",CB34+CB13,CB30)</f>
        <v>0</v>
      </c>
      <c r="CC36" s="59">
        <f>IF('Data Input - BAU'!$F$37="Yes",CC34+CC13,CC30)</f>
        <v>0</v>
      </c>
      <c r="CD36" s="59">
        <f>IF('Data Input - BAU'!$F$37="Yes",CD34+CD13,CD30)</f>
        <v>0</v>
      </c>
      <c r="CE36" s="59">
        <f>IF('Data Input - BAU'!$F$37="Yes",CE34+CE13,CE30)</f>
        <v>0</v>
      </c>
      <c r="CF36" s="59">
        <f>IF('Data Input - BAU'!$F$37="Yes",CF34+CF13,CF30)</f>
        <v>0</v>
      </c>
      <c r="CG36" s="59">
        <f>IF('Data Input - BAU'!$F$37="Yes",CG34+CG13,CG30)</f>
        <v>0</v>
      </c>
      <c r="CH36" s="59">
        <f>IF('Data Input - BAU'!$F$37="Yes",CH34+CH13,CH30)</f>
        <v>0</v>
      </c>
      <c r="CI36" s="59">
        <f>IF('Data Input - BAU'!$F$37="Yes",CI34+CI13,CI30)</f>
        <v>0</v>
      </c>
      <c r="CJ36" s="59">
        <f>IF('Data Input - BAU'!$F$37="Yes",CJ34+CJ13,CJ30)</f>
        <v>0</v>
      </c>
      <c r="CK36" s="59">
        <f>IF('Data Input - BAU'!$F$37="Yes",CK34+CK13,CK30)</f>
        <v>0</v>
      </c>
      <c r="CL36" s="59">
        <f>IF('Data Input - BAU'!$F$37="Yes",CL34+CL13,CL30)</f>
        <v>0</v>
      </c>
      <c r="CM36" s="59">
        <f>IF('Data Input - BAU'!$F$37="Yes",CM34+CM13,CM30)</f>
        <v>0</v>
      </c>
      <c r="CN36" s="59">
        <f>IF('Data Input - BAU'!$F$37="Yes",CN34+CN13,CN30)</f>
        <v>0</v>
      </c>
      <c r="CO36" s="59">
        <f>IF('Data Input - BAU'!$F$37="Yes",CO34+CO13,CO30)</f>
        <v>0</v>
      </c>
      <c r="CP36" s="59">
        <f>IF('Data Input - BAU'!$F$37="Yes",CP34+CP13,CP30)</f>
        <v>0</v>
      </c>
      <c r="CQ36" s="59">
        <f>IF('Data Input - BAU'!$F$37="Yes",CQ34+CQ13,CQ30)</f>
        <v>0</v>
      </c>
      <c r="CR36" s="59">
        <f>IF('Data Input - BAU'!$F$37="Yes",CR34+CR13,CR30)</f>
        <v>0</v>
      </c>
      <c r="CS36" s="59">
        <f>IF('Data Input - BAU'!$F$37="Yes",CS34+CS13,CS30)</f>
        <v>0</v>
      </c>
      <c r="CT36" s="59">
        <f>IF('Data Input - BAU'!$F$37="Yes",CT34+CT13,CT30)</f>
        <v>0</v>
      </c>
      <c r="CU36" s="59">
        <f>IF('Data Input - BAU'!$F$37="Yes",CU34+CU13,CU30)</f>
        <v>0</v>
      </c>
      <c r="CV36" s="59">
        <f>IF('Data Input - BAU'!$F$37="Yes",CV34+CV13,CV30)</f>
        <v>0</v>
      </c>
      <c r="CW36" s="59">
        <f>IF('Data Input - BAU'!$F$37="Yes",CW34+CW13,CW30)</f>
        <v>0</v>
      </c>
      <c r="CX36" s="59">
        <f>IF('Data Input - BAU'!$F$37="Yes",CX34+CX13,CX30)</f>
        <v>0</v>
      </c>
      <c r="CY36" s="59">
        <f>IF('Data Input - BAU'!$F$37="Yes",CY34+CY13,CY30)</f>
        <v>0</v>
      </c>
      <c r="CZ36" s="391"/>
    </row>
    <row r="37" spans="2:104" x14ac:dyDescent="0.25">
      <c r="B37" s="393"/>
      <c r="C37" s="390"/>
      <c r="D37" s="50"/>
      <c r="E37" s="50"/>
      <c r="F37" s="401"/>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391"/>
    </row>
    <row r="38" spans="2:104" x14ac:dyDescent="0.25">
      <c r="B38" s="389" t="s">
        <v>76</v>
      </c>
      <c r="C38" s="39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391"/>
    </row>
    <row r="39" spans="2:104" x14ac:dyDescent="0.25">
      <c r="B39" s="393" t="s">
        <v>82</v>
      </c>
      <c r="C39" s="9" t="s">
        <v>1117</v>
      </c>
      <c r="D39" s="58">
        <f>'Data Input - BAU'!H50</f>
        <v>0</v>
      </c>
      <c r="E39" s="58">
        <f>'Data Input - BAU'!I50</f>
        <v>0</v>
      </c>
      <c r="F39" s="58">
        <f>'Data Input - BAU'!J50</f>
        <v>0</v>
      </c>
      <c r="G39" s="58">
        <f>'Data Input - BAU'!K50</f>
        <v>0</v>
      </c>
      <c r="H39" s="58">
        <f>'Data Input - BAU'!L50</f>
        <v>0</v>
      </c>
      <c r="I39" s="58">
        <f>'Data Input - BAU'!M50</f>
        <v>0</v>
      </c>
      <c r="J39" s="58">
        <f>'Data Input - BAU'!N50</f>
        <v>0</v>
      </c>
      <c r="K39" s="58">
        <f>'Data Input - BAU'!O50</f>
        <v>0</v>
      </c>
      <c r="L39" s="58">
        <f>'Data Input - BAU'!P50</f>
        <v>0</v>
      </c>
      <c r="M39" s="58">
        <f>'Data Input - BAU'!Q50</f>
        <v>0</v>
      </c>
      <c r="N39" s="58">
        <f>'Data Input - BAU'!R50</f>
        <v>0</v>
      </c>
      <c r="O39" s="58">
        <f>'Data Input - BAU'!S50</f>
        <v>0</v>
      </c>
      <c r="P39" s="58">
        <f>'Data Input - BAU'!T50</f>
        <v>0</v>
      </c>
      <c r="Q39" s="58">
        <f>'Data Input - BAU'!U50</f>
        <v>0</v>
      </c>
      <c r="R39" s="58">
        <f>'Data Input - BAU'!V50</f>
        <v>0</v>
      </c>
      <c r="S39" s="58">
        <f>'Data Input - BAU'!W50</f>
        <v>0</v>
      </c>
      <c r="T39" s="58">
        <f>'Data Input - BAU'!X50</f>
        <v>0</v>
      </c>
      <c r="U39" s="58">
        <f>'Data Input - BAU'!Y50</f>
        <v>0</v>
      </c>
      <c r="V39" s="58">
        <f>'Data Input - BAU'!Z50</f>
        <v>0</v>
      </c>
      <c r="W39" s="58">
        <f>'Data Input - BAU'!AA50</f>
        <v>0</v>
      </c>
      <c r="X39" s="58">
        <f>'Data Input - BAU'!AB50</f>
        <v>0</v>
      </c>
      <c r="Y39" s="58">
        <f>'Data Input - BAU'!AC50</f>
        <v>0</v>
      </c>
      <c r="Z39" s="58">
        <f>'Data Input - BAU'!AD50</f>
        <v>0</v>
      </c>
      <c r="AA39" s="58">
        <f>'Data Input - BAU'!AE50</f>
        <v>0</v>
      </c>
      <c r="AB39" s="58">
        <f>'Data Input - BAU'!AF50</f>
        <v>0</v>
      </c>
      <c r="AC39" s="58">
        <f>'Data Input - BAU'!AG50</f>
        <v>0</v>
      </c>
      <c r="AD39" s="58">
        <f>'Data Input - BAU'!AH50</f>
        <v>0</v>
      </c>
      <c r="AE39" s="58">
        <f>'Data Input - BAU'!AI50</f>
        <v>0</v>
      </c>
      <c r="AF39" s="58">
        <f>'Data Input - BAU'!AJ50</f>
        <v>0</v>
      </c>
      <c r="AG39" s="58">
        <f>'Data Input - BAU'!AK50</f>
        <v>0</v>
      </c>
      <c r="AH39" s="58">
        <f>'Data Input - BAU'!AL50</f>
        <v>0</v>
      </c>
      <c r="AI39" s="58">
        <f>'Data Input - BAU'!AM50</f>
        <v>0</v>
      </c>
      <c r="AJ39" s="58">
        <f>'Data Input - BAU'!AN50</f>
        <v>0</v>
      </c>
      <c r="AK39" s="58">
        <f>'Data Input - BAU'!AO50</f>
        <v>0</v>
      </c>
      <c r="AL39" s="58">
        <f>'Data Input - BAU'!AP50</f>
        <v>0</v>
      </c>
      <c r="AM39" s="58">
        <f>'Data Input - BAU'!AQ50</f>
        <v>0</v>
      </c>
      <c r="AN39" s="58">
        <f>'Data Input - BAU'!AR50</f>
        <v>0</v>
      </c>
      <c r="AO39" s="58">
        <f>'Data Input - BAU'!AS50</f>
        <v>0</v>
      </c>
      <c r="AP39" s="58">
        <f>'Data Input - BAU'!AT50</f>
        <v>0</v>
      </c>
      <c r="AQ39" s="58">
        <f>'Data Input - BAU'!AU50</f>
        <v>0</v>
      </c>
      <c r="AR39" s="58">
        <f>'Data Input - BAU'!AV50</f>
        <v>0</v>
      </c>
      <c r="AS39" s="58">
        <f>'Data Input - BAU'!AW50</f>
        <v>0</v>
      </c>
      <c r="AT39" s="58">
        <f>'Data Input - BAU'!AX50</f>
        <v>0</v>
      </c>
      <c r="AU39" s="58">
        <f>'Data Input - BAU'!AY50</f>
        <v>0</v>
      </c>
      <c r="AV39" s="58">
        <f>'Data Input - BAU'!AZ50</f>
        <v>0</v>
      </c>
      <c r="AW39" s="58">
        <f>'Data Input - BAU'!BA50</f>
        <v>0</v>
      </c>
      <c r="AX39" s="58">
        <f>'Data Input - BAU'!BB50</f>
        <v>0</v>
      </c>
      <c r="AY39" s="58">
        <f>'Data Input - BAU'!BC50</f>
        <v>0</v>
      </c>
      <c r="AZ39" s="58">
        <f>'Data Input - BAU'!BD50</f>
        <v>0</v>
      </c>
      <c r="BA39" s="58">
        <f>'Data Input - BAU'!BE50</f>
        <v>0</v>
      </c>
      <c r="BB39" s="58">
        <f>'Data Input - BAU'!BF50</f>
        <v>0</v>
      </c>
      <c r="BC39" s="58">
        <f>'Data Input - BAU'!BG50</f>
        <v>0</v>
      </c>
      <c r="BD39" s="58">
        <f>'Data Input - BAU'!BH50</f>
        <v>0</v>
      </c>
      <c r="BE39" s="58">
        <f>'Data Input - BAU'!BI50</f>
        <v>0</v>
      </c>
      <c r="BF39" s="58">
        <f>'Data Input - BAU'!BJ50</f>
        <v>0</v>
      </c>
      <c r="BG39" s="58">
        <f>'Data Input - BAU'!BK50</f>
        <v>0</v>
      </c>
      <c r="BH39" s="58">
        <f>'Data Input - BAU'!BL50</f>
        <v>0</v>
      </c>
      <c r="BI39" s="58">
        <f>'Data Input - BAU'!BM50</f>
        <v>0</v>
      </c>
      <c r="BJ39" s="58">
        <f>'Data Input - BAU'!BN50</f>
        <v>0</v>
      </c>
      <c r="BK39" s="58">
        <f>'Data Input - BAU'!BO50</f>
        <v>0</v>
      </c>
      <c r="BL39" s="58">
        <f>'Data Input - BAU'!BP50</f>
        <v>0</v>
      </c>
      <c r="BM39" s="58">
        <f>'Data Input - BAU'!BQ50</f>
        <v>0</v>
      </c>
      <c r="BN39" s="58">
        <f>'Data Input - BAU'!BR50</f>
        <v>0</v>
      </c>
      <c r="BO39" s="58">
        <f>'Data Input - BAU'!BS50</f>
        <v>0</v>
      </c>
      <c r="BP39" s="58">
        <f>'Data Input - BAU'!BT50</f>
        <v>0</v>
      </c>
      <c r="BQ39" s="58">
        <f>'Data Input - BAU'!BU50</f>
        <v>0</v>
      </c>
      <c r="BR39" s="58">
        <f>'Data Input - BAU'!BV50</f>
        <v>0</v>
      </c>
      <c r="BS39" s="58">
        <f>'Data Input - BAU'!BW50</f>
        <v>0</v>
      </c>
      <c r="BT39" s="58">
        <f>'Data Input - BAU'!BX50</f>
        <v>0</v>
      </c>
      <c r="BU39" s="58">
        <f>'Data Input - BAU'!BY50</f>
        <v>0</v>
      </c>
      <c r="BV39" s="58">
        <f>'Data Input - BAU'!BZ50</f>
        <v>0</v>
      </c>
      <c r="BW39" s="58">
        <f>'Data Input - BAU'!CA50</f>
        <v>0</v>
      </c>
      <c r="BX39" s="58">
        <f>'Data Input - BAU'!CB50</f>
        <v>0</v>
      </c>
      <c r="BY39" s="58">
        <f>'Data Input - BAU'!CC50</f>
        <v>0</v>
      </c>
      <c r="BZ39" s="58">
        <f>'Data Input - BAU'!CD50</f>
        <v>0</v>
      </c>
      <c r="CA39" s="58">
        <f>'Data Input - BAU'!CE50</f>
        <v>0</v>
      </c>
      <c r="CB39" s="58">
        <f>'Data Input - BAU'!CF50</f>
        <v>0</v>
      </c>
      <c r="CC39" s="58">
        <f>'Data Input - BAU'!CG50</f>
        <v>0</v>
      </c>
      <c r="CD39" s="58">
        <f>'Data Input - BAU'!CH50</f>
        <v>0</v>
      </c>
      <c r="CE39" s="58">
        <f>'Data Input - BAU'!CI50</f>
        <v>0</v>
      </c>
      <c r="CF39" s="58">
        <f>'Data Input - BAU'!CJ50</f>
        <v>0</v>
      </c>
      <c r="CG39" s="58">
        <f>'Data Input - BAU'!CK50</f>
        <v>0</v>
      </c>
      <c r="CH39" s="58">
        <f>'Data Input - BAU'!CL50</f>
        <v>0</v>
      </c>
      <c r="CI39" s="58">
        <f>'Data Input - BAU'!CM50</f>
        <v>0</v>
      </c>
      <c r="CJ39" s="58">
        <f>'Data Input - BAU'!CN50</f>
        <v>0</v>
      </c>
      <c r="CK39" s="58">
        <f>'Data Input - BAU'!CO50</f>
        <v>0</v>
      </c>
      <c r="CL39" s="58">
        <f>'Data Input - BAU'!CP50</f>
        <v>0</v>
      </c>
      <c r="CM39" s="58">
        <f>'Data Input - BAU'!CQ50</f>
        <v>0</v>
      </c>
      <c r="CN39" s="58">
        <f>'Data Input - BAU'!CR50</f>
        <v>0</v>
      </c>
      <c r="CO39" s="58">
        <f>'Data Input - BAU'!CS50</f>
        <v>0</v>
      </c>
      <c r="CP39" s="58">
        <f>'Data Input - BAU'!CT50</f>
        <v>0</v>
      </c>
      <c r="CQ39" s="58">
        <f>'Data Input - BAU'!CU50</f>
        <v>0</v>
      </c>
      <c r="CR39" s="58">
        <f>'Data Input - BAU'!CV50</f>
        <v>0</v>
      </c>
      <c r="CS39" s="58">
        <f>'Data Input - BAU'!CW50</f>
        <v>0</v>
      </c>
      <c r="CT39" s="58">
        <f>'Data Input - BAU'!CX50</f>
        <v>0</v>
      </c>
      <c r="CU39" s="58">
        <f>'Data Input - BAU'!CY50</f>
        <v>0</v>
      </c>
      <c r="CV39" s="58">
        <f>'Data Input - BAU'!CZ50</f>
        <v>0</v>
      </c>
      <c r="CW39" s="58">
        <f>'Data Input - BAU'!DA50</f>
        <v>0</v>
      </c>
      <c r="CX39" s="58">
        <f>'Data Input - BAU'!DB50</f>
        <v>0</v>
      </c>
      <c r="CY39" s="58">
        <f>'Data Input - BAU'!DC50</f>
        <v>0</v>
      </c>
      <c r="CZ39" s="391"/>
    </row>
    <row r="40" spans="2:104" x14ac:dyDescent="0.25">
      <c r="B40" s="393" t="s">
        <v>187</v>
      </c>
      <c r="C40" s="9" t="s">
        <v>1117</v>
      </c>
      <c r="D40" s="59">
        <f>D39*D$7</f>
        <v>0</v>
      </c>
      <c r="E40" s="59">
        <f t="shared" ref="E40:BP40" si="22">E39*E$7</f>
        <v>0</v>
      </c>
      <c r="F40" s="59">
        <f t="shared" si="22"/>
        <v>0</v>
      </c>
      <c r="G40" s="59">
        <f t="shared" si="22"/>
        <v>0</v>
      </c>
      <c r="H40" s="59">
        <f t="shared" si="22"/>
        <v>0</v>
      </c>
      <c r="I40" s="59">
        <f t="shared" si="22"/>
        <v>0</v>
      </c>
      <c r="J40" s="59">
        <f t="shared" si="22"/>
        <v>0</v>
      </c>
      <c r="K40" s="59">
        <f t="shared" si="22"/>
        <v>0</v>
      </c>
      <c r="L40" s="59">
        <f t="shared" si="22"/>
        <v>0</v>
      </c>
      <c r="M40" s="59">
        <f t="shared" si="22"/>
        <v>0</v>
      </c>
      <c r="N40" s="59">
        <f t="shared" si="22"/>
        <v>0</v>
      </c>
      <c r="O40" s="59">
        <f t="shared" si="22"/>
        <v>0</v>
      </c>
      <c r="P40" s="59">
        <f t="shared" si="22"/>
        <v>0</v>
      </c>
      <c r="Q40" s="59">
        <f t="shared" si="22"/>
        <v>0</v>
      </c>
      <c r="R40" s="59">
        <f t="shared" si="22"/>
        <v>0</v>
      </c>
      <c r="S40" s="59">
        <f t="shared" si="22"/>
        <v>0</v>
      </c>
      <c r="T40" s="59">
        <f t="shared" si="22"/>
        <v>0</v>
      </c>
      <c r="U40" s="59">
        <f t="shared" si="22"/>
        <v>0</v>
      </c>
      <c r="V40" s="59">
        <f t="shared" si="22"/>
        <v>0</v>
      </c>
      <c r="W40" s="59">
        <f t="shared" si="22"/>
        <v>0</v>
      </c>
      <c r="X40" s="59">
        <f t="shared" si="22"/>
        <v>0</v>
      </c>
      <c r="Y40" s="59">
        <f t="shared" si="22"/>
        <v>0</v>
      </c>
      <c r="Z40" s="59">
        <f t="shared" si="22"/>
        <v>0</v>
      </c>
      <c r="AA40" s="59">
        <f t="shared" si="22"/>
        <v>0</v>
      </c>
      <c r="AB40" s="59">
        <f t="shared" si="22"/>
        <v>0</v>
      </c>
      <c r="AC40" s="59">
        <f t="shared" si="22"/>
        <v>0</v>
      </c>
      <c r="AD40" s="59">
        <f t="shared" si="22"/>
        <v>0</v>
      </c>
      <c r="AE40" s="59">
        <f t="shared" si="22"/>
        <v>0</v>
      </c>
      <c r="AF40" s="59">
        <f t="shared" si="22"/>
        <v>0</v>
      </c>
      <c r="AG40" s="59">
        <f t="shared" si="22"/>
        <v>0</v>
      </c>
      <c r="AH40" s="59">
        <f t="shared" si="22"/>
        <v>0</v>
      </c>
      <c r="AI40" s="59">
        <f t="shared" si="22"/>
        <v>0</v>
      </c>
      <c r="AJ40" s="59">
        <f t="shared" si="22"/>
        <v>0</v>
      </c>
      <c r="AK40" s="59">
        <f t="shared" si="22"/>
        <v>0</v>
      </c>
      <c r="AL40" s="59">
        <f t="shared" si="22"/>
        <v>0</v>
      </c>
      <c r="AM40" s="59">
        <f t="shared" si="22"/>
        <v>0</v>
      </c>
      <c r="AN40" s="59">
        <f t="shared" si="22"/>
        <v>0</v>
      </c>
      <c r="AO40" s="59">
        <f t="shared" si="22"/>
        <v>0</v>
      </c>
      <c r="AP40" s="59">
        <f t="shared" si="22"/>
        <v>0</v>
      </c>
      <c r="AQ40" s="59">
        <f t="shared" si="22"/>
        <v>0</v>
      </c>
      <c r="AR40" s="59">
        <f t="shared" si="22"/>
        <v>0</v>
      </c>
      <c r="AS40" s="59">
        <f t="shared" si="22"/>
        <v>0</v>
      </c>
      <c r="AT40" s="59">
        <f t="shared" si="22"/>
        <v>0</v>
      </c>
      <c r="AU40" s="59">
        <f t="shared" si="22"/>
        <v>0</v>
      </c>
      <c r="AV40" s="59">
        <f t="shared" si="22"/>
        <v>0</v>
      </c>
      <c r="AW40" s="59">
        <f t="shared" si="22"/>
        <v>0</v>
      </c>
      <c r="AX40" s="59">
        <f t="shared" si="22"/>
        <v>0</v>
      </c>
      <c r="AY40" s="59">
        <f t="shared" si="22"/>
        <v>0</v>
      </c>
      <c r="AZ40" s="59">
        <f t="shared" si="22"/>
        <v>0</v>
      </c>
      <c r="BA40" s="59">
        <f t="shared" si="22"/>
        <v>0</v>
      </c>
      <c r="BB40" s="59">
        <f t="shared" si="22"/>
        <v>0</v>
      </c>
      <c r="BC40" s="59">
        <f t="shared" si="22"/>
        <v>0</v>
      </c>
      <c r="BD40" s="59">
        <f t="shared" si="22"/>
        <v>0</v>
      </c>
      <c r="BE40" s="59">
        <f t="shared" si="22"/>
        <v>0</v>
      </c>
      <c r="BF40" s="59">
        <f t="shared" si="22"/>
        <v>0</v>
      </c>
      <c r="BG40" s="59">
        <f t="shared" si="22"/>
        <v>0</v>
      </c>
      <c r="BH40" s="59">
        <f t="shared" si="22"/>
        <v>0</v>
      </c>
      <c r="BI40" s="59">
        <f t="shared" si="22"/>
        <v>0</v>
      </c>
      <c r="BJ40" s="59">
        <f t="shared" si="22"/>
        <v>0</v>
      </c>
      <c r="BK40" s="59">
        <f t="shared" si="22"/>
        <v>0</v>
      </c>
      <c r="BL40" s="59">
        <f t="shared" si="22"/>
        <v>0</v>
      </c>
      <c r="BM40" s="59">
        <f t="shared" si="22"/>
        <v>0</v>
      </c>
      <c r="BN40" s="59">
        <f t="shared" si="22"/>
        <v>0</v>
      </c>
      <c r="BO40" s="59">
        <f t="shared" si="22"/>
        <v>0</v>
      </c>
      <c r="BP40" s="59">
        <f t="shared" si="22"/>
        <v>0</v>
      </c>
      <c r="BQ40" s="59">
        <f t="shared" ref="BQ40:CY40" si="23">BQ39*BQ$7</f>
        <v>0</v>
      </c>
      <c r="BR40" s="59">
        <f t="shared" si="23"/>
        <v>0</v>
      </c>
      <c r="BS40" s="59">
        <f t="shared" si="23"/>
        <v>0</v>
      </c>
      <c r="BT40" s="59">
        <f t="shared" si="23"/>
        <v>0</v>
      </c>
      <c r="BU40" s="59">
        <f t="shared" si="23"/>
        <v>0</v>
      </c>
      <c r="BV40" s="59">
        <f t="shared" si="23"/>
        <v>0</v>
      </c>
      <c r="BW40" s="59">
        <f t="shared" si="23"/>
        <v>0</v>
      </c>
      <c r="BX40" s="59">
        <f t="shared" si="23"/>
        <v>0</v>
      </c>
      <c r="BY40" s="59">
        <f t="shared" si="23"/>
        <v>0</v>
      </c>
      <c r="BZ40" s="59">
        <f t="shared" si="23"/>
        <v>0</v>
      </c>
      <c r="CA40" s="59">
        <f t="shared" si="23"/>
        <v>0</v>
      </c>
      <c r="CB40" s="59">
        <f t="shared" si="23"/>
        <v>0</v>
      </c>
      <c r="CC40" s="59">
        <f t="shared" si="23"/>
        <v>0</v>
      </c>
      <c r="CD40" s="59">
        <f t="shared" si="23"/>
        <v>0</v>
      </c>
      <c r="CE40" s="59">
        <f t="shared" si="23"/>
        <v>0</v>
      </c>
      <c r="CF40" s="59">
        <f t="shared" si="23"/>
        <v>0</v>
      </c>
      <c r="CG40" s="59">
        <f t="shared" si="23"/>
        <v>0</v>
      </c>
      <c r="CH40" s="59">
        <f t="shared" si="23"/>
        <v>0</v>
      </c>
      <c r="CI40" s="59">
        <f t="shared" si="23"/>
        <v>0</v>
      </c>
      <c r="CJ40" s="59">
        <f t="shared" si="23"/>
        <v>0</v>
      </c>
      <c r="CK40" s="59">
        <f t="shared" si="23"/>
        <v>0</v>
      </c>
      <c r="CL40" s="59">
        <f t="shared" si="23"/>
        <v>0</v>
      </c>
      <c r="CM40" s="59">
        <f t="shared" si="23"/>
        <v>0</v>
      </c>
      <c r="CN40" s="59">
        <f t="shared" si="23"/>
        <v>0</v>
      </c>
      <c r="CO40" s="59">
        <f t="shared" si="23"/>
        <v>0</v>
      </c>
      <c r="CP40" s="59">
        <f t="shared" si="23"/>
        <v>0</v>
      </c>
      <c r="CQ40" s="59">
        <f t="shared" si="23"/>
        <v>0</v>
      </c>
      <c r="CR40" s="59">
        <f t="shared" si="23"/>
        <v>0</v>
      </c>
      <c r="CS40" s="59">
        <f t="shared" si="23"/>
        <v>0</v>
      </c>
      <c r="CT40" s="59">
        <f t="shared" si="23"/>
        <v>0</v>
      </c>
      <c r="CU40" s="59">
        <f t="shared" si="23"/>
        <v>0</v>
      </c>
      <c r="CV40" s="59">
        <f t="shared" si="23"/>
        <v>0</v>
      </c>
      <c r="CW40" s="59">
        <f t="shared" si="23"/>
        <v>0</v>
      </c>
      <c r="CX40" s="59">
        <f t="shared" si="23"/>
        <v>0</v>
      </c>
      <c r="CY40" s="59">
        <f t="shared" si="23"/>
        <v>0</v>
      </c>
      <c r="CZ40" s="391"/>
    </row>
    <row r="41" spans="2:104" x14ac:dyDescent="0.25">
      <c r="B41" s="392"/>
      <c r="C41" s="39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50"/>
      <c r="CZ41" s="391"/>
    </row>
    <row r="42" spans="2:104" x14ac:dyDescent="0.25">
      <c r="B42" s="389" t="s">
        <v>78</v>
      </c>
      <c r="C42" s="39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50"/>
      <c r="CZ42" s="391"/>
    </row>
    <row r="43" spans="2:104" x14ac:dyDescent="0.25">
      <c r="B43" s="393" t="s">
        <v>167</v>
      </c>
      <c r="C43" s="9" t="s">
        <v>1117</v>
      </c>
      <c r="D43" s="58">
        <f>'Data Input - BAU'!H79</f>
        <v>0</v>
      </c>
      <c r="E43" s="58">
        <f>'Data Input - BAU'!I79</f>
        <v>0</v>
      </c>
      <c r="F43" s="58">
        <f>'Data Input - BAU'!J79</f>
        <v>0</v>
      </c>
      <c r="G43" s="58">
        <f>'Data Input - BAU'!K79</f>
        <v>0</v>
      </c>
      <c r="H43" s="58">
        <f>'Data Input - BAU'!L79</f>
        <v>0</v>
      </c>
      <c r="I43" s="58">
        <f>'Data Input - BAU'!M79</f>
        <v>0</v>
      </c>
      <c r="J43" s="58">
        <f>'Data Input - BAU'!N79</f>
        <v>0</v>
      </c>
      <c r="K43" s="58">
        <f>'Data Input - BAU'!O79</f>
        <v>0</v>
      </c>
      <c r="L43" s="58">
        <f>'Data Input - BAU'!P79</f>
        <v>0</v>
      </c>
      <c r="M43" s="58">
        <f>'Data Input - BAU'!Q79</f>
        <v>0</v>
      </c>
      <c r="N43" s="58">
        <f>'Data Input - BAU'!R79</f>
        <v>0</v>
      </c>
      <c r="O43" s="58">
        <f>'Data Input - BAU'!S79</f>
        <v>0</v>
      </c>
      <c r="P43" s="58">
        <f>'Data Input - BAU'!T79</f>
        <v>0</v>
      </c>
      <c r="Q43" s="58">
        <f>'Data Input - BAU'!U79</f>
        <v>0</v>
      </c>
      <c r="R43" s="58">
        <f>'Data Input - BAU'!V79</f>
        <v>0</v>
      </c>
      <c r="S43" s="58">
        <f>'Data Input - BAU'!W79</f>
        <v>0</v>
      </c>
      <c r="T43" s="58">
        <f>'Data Input - BAU'!X79</f>
        <v>0</v>
      </c>
      <c r="U43" s="58">
        <f>'Data Input - BAU'!Y79</f>
        <v>0</v>
      </c>
      <c r="V43" s="58">
        <f>'Data Input - BAU'!Z79</f>
        <v>0</v>
      </c>
      <c r="W43" s="58">
        <f>'Data Input - BAU'!AA79</f>
        <v>0</v>
      </c>
      <c r="X43" s="58">
        <f>'Data Input - BAU'!AB79</f>
        <v>0</v>
      </c>
      <c r="Y43" s="58">
        <f>'Data Input - BAU'!AC79</f>
        <v>0</v>
      </c>
      <c r="Z43" s="58">
        <f>'Data Input - BAU'!AD79</f>
        <v>0</v>
      </c>
      <c r="AA43" s="58">
        <f>'Data Input - BAU'!AE79</f>
        <v>0</v>
      </c>
      <c r="AB43" s="58">
        <f>'Data Input - BAU'!AF79</f>
        <v>0</v>
      </c>
      <c r="AC43" s="58">
        <f>'Data Input - BAU'!AG79</f>
        <v>0</v>
      </c>
      <c r="AD43" s="58">
        <f>'Data Input - BAU'!AH79</f>
        <v>0</v>
      </c>
      <c r="AE43" s="58">
        <f>'Data Input - BAU'!AI79</f>
        <v>0</v>
      </c>
      <c r="AF43" s="58">
        <f>'Data Input - BAU'!AJ79</f>
        <v>0</v>
      </c>
      <c r="AG43" s="58">
        <f>'Data Input - BAU'!AK79</f>
        <v>0</v>
      </c>
      <c r="AH43" s="58">
        <f>'Data Input - BAU'!AL79</f>
        <v>0</v>
      </c>
      <c r="AI43" s="58">
        <f>'Data Input - BAU'!AM79</f>
        <v>0</v>
      </c>
      <c r="AJ43" s="58">
        <f>'Data Input - BAU'!AN79</f>
        <v>0</v>
      </c>
      <c r="AK43" s="58">
        <f>'Data Input - BAU'!AO79</f>
        <v>0</v>
      </c>
      <c r="AL43" s="58">
        <f>'Data Input - BAU'!AP79</f>
        <v>0</v>
      </c>
      <c r="AM43" s="58">
        <f>'Data Input - BAU'!AQ79</f>
        <v>0</v>
      </c>
      <c r="AN43" s="58">
        <f>'Data Input - BAU'!AR79</f>
        <v>0</v>
      </c>
      <c r="AO43" s="58">
        <f>'Data Input - BAU'!AS79</f>
        <v>0</v>
      </c>
      <c r="AP43" s="58">
        <f>'Data Input - BAU'!AT79</f>
        <v>0</v>
      </c>
      <c r="AQ43" s="58">
        <f>'Data Input - BAU'!AU79</f>
        <v>0</v>
      </c>
      <c r="AR43" s="58">
        <f>'Data Input - BAU'!AV79</f>
        <v>0</v>
      </c>
      <c r="AS43" s="58">
        <f>'Data Input - BAU'!AW79</f>
        <v>0</v>
      </c>
      <c r="AT43" s="58">
        <f>'Data Input - BAU'!AX79</f>
        <v>0</v>
      </c>
      <c r="AU43" s="58">
        <f>'Data Input - BAU'!AY79</f>
        <v>0</v>
      </c>
      <c r="AV43" s="58">
        <f>'Data Input - BAU'!AZ79</f>
        <v>0</v>
      </c>
      <c r="AW43" s="58">
        <f>'Data Input - BAU'!BA79</f>
        <v>0</v>
      </c>
      <c r="AX43" s="58">
        <f>'Data Input - BAU'!BB79</f>
        <v>0</v>
      </c>
      <c r="AY43" s="58">
        <f>'Data Input - BAU'!BC79</f>
        <v>0</v>
      </c>
      <c r="AZ43" s="58">
        <f>'Data Input - BAU'!BD79</f>
        <v>0</v>
      </c>
      <c r="BA43" s="58">
        <f>'Data Input - BAU'!BE79</f>
        <v>0</v>
      </c>
      <c r="BB43" s="58">
        <f>'Data Input - BAU'!BF79</f>
        <v>0</v>
      </c>
      <c r="BC43" s="58">
        <f>'Data Input - BAU'!BG79</f>
        <v>0</v>
      </c>
      <c r="BD43" s="58">
        <f>'Data Input - BAU'!BH79</f>
        <v>0</v>
      </c>
      <c r="BE43" s="58">
        <f>'Data Input - BAU'!BI79</f>
        <v>0</v>
      </c>
      <c r="BF43" s="58">
        <f>'Data Input - BAU'!BJ79</f>
        <v>0</v>
      </c>
      <c r="BG43" s="58">
        <f>'Data Input - BAU'!BK79</f>
        <v>0</v>
      </c>
      <c r="BH43" s="58">
        <f>'Data Input - BAU'!BL79</f>
        <v>0</v>
      </c>
      <c r="BI43" s="58">
        <f>'Data Input - BAU'!BM79</f>
        <v>0</v>
      </c>
      <c r="BJ43" s="58">
        <f>'Data Input - BAU'!BN79</f>
        <v>0</v>
      </c>
      <c r="BK43" s="58">
        <f>'Data Input - BAU'!BO79</f>
        <v>0</v>
      </c>
      <c r="BL43" s="58">
        <f>'Data Input - BAU'!BP79</f>
        <v>0</v>
      </c>
      <c r="BM43" s="58">
        <f>'Data Input - BAU'!BQ79</f>
        <v>0</v>
      </c>
      <c r="BN43" s="58">
        <f>'Data Input - BAU'!BR79</f>
        <v>0</v>
      </c>
      <c r="BO43" s="58">
        <f>'Data Input - BAU'!BS79</f>
        <v>0</v>
      </c>
      <c r="BP43" s="58">
        <f>'Data Input - BAU'!BT79</f>
        <v>0</v>
      </c>
      <c r="BQ43" s="58">
        <f>'Data Input - BAU'!BU79</f>
        <v>0</v>
      </c>
      <c r="BR43" s="58">
        <f>'Data Input - BAU'!BV79</f>
        <v>0</v>
      </c>
      <c r="BS43" s="58">
        <f>'Data Input - BAU'!BW79</f>
        <v>0</v>
      </c>
      <c r="BT43" s="58">
        <f>'Data Input - BAU'!BX79</f>
        <v>0</v>
      </c>
      <c r="BU43" s="58">
        <f>'Data Input - BAU'!BY79</f>
        <v>0</v>
      </c>
      <c r="BV43" s="58">
        <f>'Data Input - BAU'!BZ79</f>
        <v>0</v>
      </c>
      <c r="BW43" s="58">
        <f>'Data Input - BAU'!CA79</f>
        <v>0</v>
      </c>
      <c r="BX43" s="58">
        <f>'Data Input - BAU'!CB79</f>
        <v>0</v>
      </c>
      <c r="BY43" s="58">
        <f>'Data Input - BAU'!CC79</f>
        <v>0</v>
      </c>
      <c r="BZ43" s="58">
        <f>'Data Input - BAU'!CD79</f>
        <v>0</v>
      </c>
      <c r="CA43" s="58">
        <f>'Data Input - BAU'!CE79</f>
        <v>0</v>
      </c>
      <c r="CB43" s="58">
        <f>'Data Input - BAU'!CF79</f>
        <v>0</v>
      </c>
      <c r="CC43" s="58">
        <f>'Data Input - BAU'!CG79</f>
        <v>0</v>
      </c>
      <c r="CD43" s="58">
        <f>'Data Input - BAU'!CH79</f>
        <v>0</v>
      </c>
      <c r="CE43" s="58">
        <f>'Data Input - BAU'!CI79</f>
        <v>0</v>
      </c>
      <c r="CF43" s="58">
        <f>'Data Input - BAU'!CJ79</f>
        <v>0</v>
      </c>
      <c r="CG43" s="58">
        <f>'Data Input - BAU'!CK79</f>
        <v>0</v>
      </c>
      <c r="CH43" s="58">
        <f>'Data Input - BAU'!CL79</f>
        <v>0</v>
      </c>
      <c r="CI43" s="58">
        <f>'Data Input - BAU'!CM79</f>
        <v>0</v>
      </c>
      <c r="CJ43" s="58">
        <f>'Data Input - BAU'!CN79</f>
        <v>0</v>
      </c>
      <c r="CK43" s="58">
        <f>'Data Input - BAU'!CO79</f>
        <v>0</v>
      </c>
      <c r="CL43" s="58">
        <f>'Data Input - BAU'!CP79</f>
        <v>0</v>
      </c>
      <c r="CM43" s="58">
        <f>'Data Input - BAU'!CQ79</f>
        <v>0</v>
      </c>
      <c r="CN43" s="58">
        <f>'Data Input - BAU'!CR79</f>
        <v>0</v>
      </c>
      <c r="CO43" s="58">
        <f>'Data Input - BAU'!CS79</f>
        <v>0</v>
      </c>
      <c r="CP43" s="58">
        <f>'Data Input - BAU'!CT79</f>
        <v>0</v>
      </c>
      <c r="CQ43" s="58">
        <f>'Data Input - BAU'!CU79</f>
        <v>0</v>
      </c>
      <c r="CR43" s="58">
        <f>'Data Input - BAU'!CV79</f>
        <v>0</v>
      </c>
      <c r="CS43" s="58">
        <f>'Data Input - BAU'!CW79</f>
        <v>0</v>
      </c>
      <c r="CT43" s="58">
        <f>'Data Input - BAU'!CX79</f>
        <v>0</v>
      </c>
      <c r="CU43" s="58">
        <f>'Data Input - BAU'!CY79</f>
        <v>0</v>
      </c>
      <c r="CV43" s="58">
        <f>'Data Input - BAU'!CZ79</f>
        <v>0</v>
      </c>
      <c r="CW43" s="58">
        <f>'Data Input - BAU'!DA79</f>
        <v>0</v>
      </c>
      <c r="CX43" s="58">
        <f>'Data Input - BAU'!DB79</f>
        <v>0</v>
      </c>
      <c r="CY43" s="58">
        <f>'Data Input - BAU'!DC79</f>
        <v>0</v>
      </c>
      <c r="CZ43" s="391"/>
    </row>
    <row r="44" spans="2:104" x14ac:dyDescent="0.25">
      <c r="B44" s="393" t="s">
        <v>188</v>
      </c>
      <c r="C44" s="9" t="s">
        <v>1117</v>
      </c>
      <c r="D44" s="59">
        <f>D43*D$7</f>
        <v>0</v>
      </c>
      <c r="E44" s="59">
        <f t="shared" ref="E44:BP44" si="24">E43*E$7</f>
        <v>0</v>
      </c>
      <c r="F44" s="59">
        <f t="shared" si="24"/>
        <v>0</v>
      </c>
      <c r="G44" s="59">
        <f t="shared" si="24"/>
        <v>0</v>
      </c>
      <c r="H44" s="59">
        <f t="shared" si="24"/>
        <v>0</v>
      </c>
      <c r="I44" s="59">
        <f t="shared" si="24"/>
        <v>0</v>
      </c>
      <c r="J44" s="59">
        <f t="shared" si="24"/>
        <v>0</v>
      </c>
      <c r="K44" s="59">
        <f t="shared" si="24"/>
        <v>0</v>
      </c>
      <c r="L44" s="59">
        <f t="shared" si="24"/>
        <v>0</v>
      </c>
      <c r="M44" s="59">
        <f t="shared" si="24"/>
        <v>0</v>
      </c>
      <c r="N44" s="59">
        <f t="shared" si="24"/>
        <v>0</v>
      </c>
      <c r="O44" s="59">
        <f t="shared" si="24"/>
        <v>0</v>
      </c>
      <c r="P44" s="59">
        <f t="shared" si="24"/>
        <v>0</v>
      </c>
      <c r="Q44" s="59">
        <f t="shared" si="24"/>
        <v>0</v>
      </c>
      <c r="R44" s="59">
        <f t="shared" si="24"/>
        <v>0</v>
      </c>
      <c r="S44" s="59">
        <f t="shared" si="24"/>
        <v>0</v>
      </c>
      <c r="T44" s="59">
        <f t="shared" si="24"/>
        <v>0</v>
      </c>
      <c r="U44" s="59">
        <f t="shared" si="24"/>
        <v>0</v>
      </c>
      <c r="V44" s="59">
        <f t="shared" si="24"/>
        <v>0</v>
      </c>
      <c r="W44" s="59">
        <f t="shared" si="24"/>
        <v>0</v>
      </c>
      <c r="X44" s="59">
        <f t="shared" si="24"/>
        <v>0</v>
      </c>
      <c r="Y44" s="59">
        <f t="shared" si="24"/>
        <v>0</v>
      </c>
      <c r="Z44" s="59">
        <f t="shared" si="24"/>
        <v>0</v>
      </c>
      <c r="AA44" s="59">
        <f t="shared" si="24"/>
        <v>0</v>
      </c>
      <c r="AB44" s="59">
        <f t="shared" si="24"/>
        <v>0</v>
      </c>
      <c r="AC44" s="59">
        <f t="shared" si="24"/>
        <v>0</v>
      </c>
      <c r="AD44" s="59">
        <f t="shared" si="24"/>
        <v>0</v>
      </c>
      <c r="AE44" s="59">
        <f t="shared" si="24"/>
        <v>0</v>
      </c>
      <c r="AF44" s="59">
        <f t="shared" si="24"/>
        <v>0</v>
      </c>
      <c r="AG44" s="59">
        <f t="shared" si="24"/>
        <v>0</v>
      </c>
      <c r="AH44" s="59">
        <f t="shared" si="24"/>
        <v>0</v>
      </c>
      <c r="AI44" s="59">
        <f t="shared" si="24"/>
        <v>0</v>
      </c>
      <c r="AJ44" s="59">
        <f t="shared" si="24"/>
        <v>0</v>
      </c>
      <c r="AK44" s="59">
        <f t="shared" si="24"/>
        <v>0</v>
      </c>
      <c r="AL44" s="59">
        <f t="shared" si="24"/>
        <v>0</v>
      </c>
      <c r="AM44" s="59">
        <f t="shared" si="24"/>
        <v>0</v>
      </c>
      <c r="AN44" s="59">
        <f t="shared" si="24"/>
        <v>0</v>
      </c>
      <c r="AO44" s="59">
        <f t="shared" si="24"/>
        <v>0</v>
      </c>
      <c r="AP44" s="59">
        <f t="shared" si="24"/>
        <v>0</v>
      </c>
      <c r="AQ44" s="59">
        <f t="shared" si="24"/>
        <v>0</v>
      </c>
      <c r="AR44" s="59">
        <f t="shared" si="24"/>
        <v>0</v>
      </c>
      <c r="AS44" s="59">
        <f t="shared" si="24"/>
        <v>0</v>
      </c>
      <c r="AT44" s="59">
        <f t="shared" si="24"/>
        <v>0</v>
      </c>
      <c r="AU44" s="59">
        <f t="shared" si="24"/>
        <v>0</v>
      </c>
      <c r="AV44" s="59">
        <f t="shared" si="24"/>
        <v>0</v>
      </c>
      <c r="AW44" s="59">
        <f t="shared" si="24"/>
        <v>0</v>
      </c>
      <c r="AX44" s="59">
        <f t="shared" si="24"/>
        <v>0</v>
      </c>
      <c r="AY44" s="59">
        <f t="shared" si="24"/>
        <v>0</v>
      </c>
      <c r="AZ44" s="59">
        <f t="shared" si="24"/>
        <v>0</v>
      </c>
      <c r="BA44" s="59">
        <f t="shared" si="24"/>
        <v>0</v>
      </c>
      <c r="BB44" s="59">
        <f t="shared" si="24"/>
        <v>0</v>
      </c>
      <c r="BC44" s="59">
        <f t="shared" si="24"/>
        <v>0</v>
      </c>
      <c r="BD44" s="59">
        <f t="shared" si="24"/>
        <v>0</v>
      </c>
      <c r="BE44" s="59">
        <f t="shared" si="24"/>
        <v>0</v>
      </c>
      <c r="BF44" s="59">
        <f t="shared" si="24"/>
        <v>0</v>
      </c>
      <c r="BG44" s="59">
        <f t="shared" si="24"/>
        <v>0</v>
      </c>
      <c r="BH44" s="59">
        <f t="shared" si="24"/>
        <v>0</v>
      </c>
      <c r="BI44" s="59">
        <f t="shared" si="24"/>
        <v>0</v>
      </c>
      <c r="BJ44" s="59">
        <f t="shared" si="24"/>
        <v>0</v>
      </c>
      <c r="BK44" s="59">
        <f t="shared" si="24"/>
        <v>0</v>
      </c>
      <c r="BL44" s="59">
        <f t="shared" si="24"/>
        <v>0</v>
      </c>
      <c r="BM44" s="59">
        <f t="shared" si="24"/>
        <v>0</v>
      </c>
      <c r="BN44" s="59">
        <f t="shared" si="24"/>
        <v>0</v>
      </c>
      <c r="BO44" s="59">
        <f t="shared" si="24"/>
        <v>0</v>
      </c>
      <c r="BP44" s="59">
        <f t="shared" si="24"/>
        <v>0</v>
      </c>
      <c r="BQ44" s="59">
        <f t="shared" ref="BQ44:CY44" si="25">BQ43*BQ$7</f>
        <v>0</v>
      </c>
      <c r="BR44" s="59">
        <f t="shared" si="25"/>
        <v>0</v>
      </c>
      <c r="BS44" s="59">
        <f t="shared" si="25"/>
        <v>0</v>
      </c>
      <c r="BT44" s="59">
        <f t="shared" si="25"/>
        <v>0</v>
      </c>
      <c r="BU44" s="59">
        <f t="shared" si="25"/>
        <v>0</v>
      </c>
      <c r="BV44" s="59">
        <f t="shared" si="25"/>
        <v>0</v>
      </c>
      <c r="BW44" s="59">
        <f t="shared" si="25"/>
        <v>0</v>
      </c>
      <c r="BX44" s="59">
        <f t="shared" si="25"/>
        <v>0</v>
      </c>
      <c r="BY44" s="59">
        <f t="shared" si="25"/>
        <v>0</v>
      </c>
      <c r="BZ44" s="59">
        <f t="shared" si="25"/>
        <v>0</v>
      </c>
      <c r="CA44" s="59">
        <f t="shared" si="25"/>
        <v>0</v>
      </c>
      <c r="CB44" s="59">
        <f t="shared" si="25"/>
        <v>0</v>
      </c>
      <c r="CC44" s="59">
        <f t="shared" si="25"/>
        <v>0</v>
      </c>
      <c r="CD44" s="59">
        <f t="shared" si="25"/>
        <v>0</v>
      </c>
      <c r="CE44" s="59">
        <f t="shared" si="25"/>
        <v>0</v>
      </c>
      <c r="CF44" s="59">
        <f t="shared" si="25"/>
        <v>0</v>
      </c>
      <c r="CG44" s="59">
        <f t="shared" si="25"/>
        <v>0</v>
      </c>
      <c r="CH44" s="59">
        <f t="shared" si="25"/>
        <v>0</v>
      </c>
      <c r="CI44" s="59">
        <f t="shared" si="25"/>
        <v>0</v>
      </c>
      <c r="CJ44" s="59">
        <f t="shared" si="25"/>
        <v>0</v>
      </c>
      <c r="CK44" s="59">
        <f t="shared" si="25"/>
        <v>0</v>
      </c>
      <c r="CL44" s="59">
        <f t="shared" si="25"/>
        <v>0</v>
      </c>
      <c r="CM44" s="59">
        <f t="shared" si="25"/>
        <v>0</v>
      </c>
      <c r="CN44" s="59">
        <f t="shared" si="25"/>
        <v>0</v>
      </c>
      <c r="CO44" s="59">
        <f t="shared" si="25"/>
        <v>0</v>
      </c>
      <c r="CP44" s="59">
        <f t="shared" si="25"/>
        <v>0</v>
      </c>
      <c r="CQ44" s="59">
        <f t="shared" si="25"/>
        <v>0</v>
      </c>
      <c r="CR44" s="59">
        <f t="shared" si="25"/>
        <v>0</v>
      </c>
      <c r="CS44" s="59">
        <f t="shared" si="25"/>
        <v>0</v>
      </c>
      <c r="CT44" s="59">
        <f t="shared" si="25"/>
        <v>0</v>
      </c>
      <c r="CU44" s="59">
        <f t="shared" si="25"/>
        <v>0</v>
      </c>
      <c r="CV44" s="59">
        <f t="shared" si="25"/>
        <v>0</v>
      </c>
      <c r="CW44" s="59">
        <f t="shared" si="25"/>
        <v>0</v>
      </c>
      <c r="CX44" s="59">
        <f t="shared" si="25"/>
        <v>0</v>
      </c>
      <c r="CY44" s="59">
        <f t="shared" si="25"/>
        <v>0</v>
      </c>
      <c r="CZ44" s="391"/>
    </row>
    <row r="45" spans="2:104" x14ac:dyDescent="0.25">
      <c r="B45" s="393"/>
      <c r="C45" s="39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391"/>
    </row>
    <row r="46" spans="2:104" x14ac:dyDescent="0.25">
      <c r="B46" s="389" t="s">
        <v>77</v>
      </c>
      <c r="C46" s="39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c r="CW46" s="50"/>
      <c r="CX46" s="50"/>
      <c r="CY46" s="50"/>
      <c r="CZ46" s="391"/>
    </row>
    <row r="47" spans="2:104" x14ac:dyDescent="0.25">
      <c r="B47" s="393" t="s">
        <v>167</v>
      </c>
      <c r="C47" s="9" t="s">
        <v>1117</v>
      </c>
      <c r="D47" s="58">
        <f>'Data Input - BAU'!H100</f>
        <v>0</v>
      </c>
      <c r="E47" s="58">
        <f>'Data Input - BAU'!I100</f>
        <v>0</v>
      </c>
      <c r="F47" s="58">
        <f>'Data Input - BAU'!J100</f>
        <v>0</v>
      </c>
      <c r="G47" s="58">
        <f>'Data Input - BAU'!K100</f>
        <v>0</v>
      </c>
      <c r="H47" s="58">
        <f>'Data Input - BAU'!L100</f>
        <v>0</v>
      </c>
      <c r="I47" s="58">
        <f>'Data Input - BAU'!M100</f>
        <v>0</v>
      </c>
      <c r="J47" s="58">
        <f>'Data Input - BAU'!N100</f>
        <v>0</v>
      </c>
      <c r="K47" s="58">
        <f>'Data Input - BAU'!O100</f>
        <v>0</v>
      </c>
      <c r="L47" s="58">
        <f>'Data Input - BAU'!P100</f>
        <v>0</v>
      </c>
      <c r="M47" s="58">
        <f>'Data Input - BAU'!Q100</f>
        <v>0</v>
      </c>
      <c r="N47" s="58">
        <f>'Data Input - BAU'!R100</f>
        <v>0</v>
      </c>
      <c r="O47" s="58">
        <f>'Data Input - BAU'!S100</f>
        <v>0</v>
      </c>
      <c r="P47" s="58">
        <f>'Data Input - BAU'!T100</f>
        <v>0</v>
      </c>
      <c r="Q47" s="58">
        <f>'Data Input - BAU'!U100</f>
        <v>0</v>
      </c>
      <c r="R47" s="58">
        <f>'Data Input - BAU'!V100</f>
        <v>0</v>
      </c>
      <c r="S47" s="58">
        <f>'Data Input - BAU'!W100</f>
        <v>0</v>
      </c>
      <c r="T47" s="58">
        <f>'Data Input - BAU'!X100</f>
        <v>0</v>
      </c>
      <c r="U47" s="58">
        <f>'Data Input - BAU'!Y100</f>
        <v>0</v>
      </c>
      <c r="V47" s="58">
        <f>'Data Input - BAU'!Z100</f>
        <v>0</v>
      </c>
      <c r="W47" s="58">
        <f>'Data Input - BAU'!AA100</f>
        <v>0</v>
      </c>
      <c r="X47" s="58">
        <f>'Data Input - BAU'!AB100</f>
        <v>0</v>
      </c>
      <c r="Y47" s="58">
        <f>'Data Input - BAU'!AC100</f>
        <v>0</v>
      </c>
      <c r="Z47" s="58">
        <f>'Data Input - BAU'!AD100</f>
        <v>0</v>
      </c>
      <c r="AA47" s="58">
        <f>'Data Input - BAU'!AE100</f>
        <v>0</v>
      </c>
      <c r="AB47" s="58">
        <f>'Data Input - BAU'!AF100</f>
        <v>0</v>
      </c>
      <c r="AC47" s="58">
        <f>'Data Input - BAU'!AG100</f>
        <v>0</v>
      </c>
      <c r="AD47" s="58">
        <f>'Data Input - BAU'!AH100</f>
        <v>0</v>
      </c>
      <c r="AE47" s="58">
        <f>'Data Input - BAU'!AI100</f>
        <v>0</v>
      </c>
      <c r="AF47" s="58">
        <f>'Data Input - BAU'!AJ100</f>
        <v>0</v>
      </c>
      <c r="AG47" s="58">
        <f>'Data Input - BAU'!AK100</f>
        <v>0</v>
      </c>
      <c r="AH47" s="58">
        <f>'Data Input - BAU'!AL100</f>
        <v>0</v>
      </c>
      <c r="AI47" s="58">
        <f>'Data Input - BAU'!AM100</f>
        <v>0</v>
      </c>
      <c r="AJ47" s="58">
        <f>'Data Input - BAU'!AN100</f>
        <v>0</v>
      </c>
      <c r="AK47" s="58">
        <f>'Data Input - BAU'!AO100</f>
        <v>0</v>
      </c>
      <c r="AL47" s="58">
        <f>'Data Input - BAU'!AP100</f>
        <v>0</v>
      </c>
      <c r="AM47" s="58">
        <f>'Data Input - BAU'!AQ100</f>
        <v>0</v>
      </c>
      <c r="AN47" s="58">
        <f>'Data Input - BAU'!AR100</f>
        <v>0</v>
      </c>
      <c r="AO47" s="58">
        <f>'Data Input - BAU'!AS100</f>
        <v>0</v>
      </c>
      <c r="AP47" s="58">
        <f>'Data Input - BAU'!AT100</f>
        <v>0</v>
      </c>
      <c r="AQ47" s="58">
        <f>'Data Input - BAU'!AU100</f>
        <v>0</v>
      </c>
      <c r="AR47" s="58">
        <f>'Data Input - BAU'!AV100</f>
        <v>0</v>
      </c>
      <c r="AS47" s="58">
        <f>'Data Input - BAU'!AW100</f>
        <v>0</v>
      </c>
      <c r="AT47" s="58">
        <f>'Data Input - BAU'!AX100</f>
        <v>0</v>
      </c>
      <c r="AU47" s="58">
        <f>'Data Input - BAU'!AY100</f>
        <v>0</v>
      </c>
      <c r="AV47" s="58">
        <f>'Data Input - BAU'!AZ100</f>
        <v>0</v>
      </c>
      <c r="AW47" s="58">
        <f>'Data Input - BAU'!BA100</f>
        <v>0</v>
      </c>
      <c r="AX47" s="58">
        <f>'Data Input - BAU'!BB100</f>
        <v>0</v>
      </c>
      <c r="AY47" s="58">
        <f>'Data Input - BAU'!BC100</f>
        <v>0</v>
      </c>
      <c r="AZ47" s="58">
        <f>'Data Input - BAU'!BD100</f>
        <v>0</v>
      </c>
      <c r="BA47" s="58">
        <f>'Data Input - BAU'!BE100</f>
        <v>0</v>
      </c>
      <c r="BB47" s="58">
        <f>'Data Input - BAU'!BF100</f>
        <v>0</v>
      </c>
      <c r="BC47" s="58">
        <f>'Data Input - BAU'!BG100</f>
        <v>0</v>
      </c>
      <c r="BD47" s="58">
        <f>'Data Input - BAU'!BH100</f>
        <v>0</v>
      </c>
      <c r="BE47" s="58">
        <f>'Data Input - BAU'!BI100</f>
        <v>0</v>
      </c>
      <c r="BF47" s="58">
        <f>'Data Input - BAU'!BJ100</f>
        <v>0</v>
      </c>
      <c r="BG47" s="58">
        <f>'Data Input - BAU'!BK100</f>
        <v>0</v>
      </c>
      <c r="BH47" s="58">
        <f>'Data Input - BAU'!BL100</f>
        <v>0</v>
      </c>
      <c r="BI47" s="58">
        <f>'Data Input - BAU'!BM100</f>
        <v>0</v>
      </c>
      <c r="BJ47" s="58">
        <f>'Data Input - BAU'!BN100</f>
        <v>0</v>
      </c>
      <c r="BK47" s="58">
        <f>'Data Input - BAU'!BO100</f>
        <v>0</v>
      </c>
      <c r="BL47" s="58">
        <f>'Data Input - BAU'!BP100</f>
        <v>0</v>
      </c>
      <c r="BM47" s="58">
        <f>'Data Input - BAU'!BQ100</f>
        <v>0</v>
      </c>
      <c r="BN47" s="58">
        <f>'Data Input - BAU'!BR100</f>
        <v>0</v>
      </c>
      <c r="BO47" s="58">
        <f>'Data Input - BAU'!BS100</f>
        <v>0</v>
      </c>
      <c r="BP47" s="58">
        <f>'Data Input - BAU'!BT100</f>
        <v>0</v>
      </c>
      <c r="BQ47" s="58">
        <f>'Data Input - BAU'!BU100</f>
        <v>0</v>
      </c>
      <c r="BR47" s="58">
        <f>'Data Input - BAU'!BV100</f>
        <v>0</v>
      </c>
      <c r="BS47" s="58">
        <f>'Data Input - BAU'!BW100</f>
        <v>0</v>
      </c>
      <c r="BT47" s="58">
        <f>'Data Input - BAU'!BX100</f>
        <v>0</v>
      </c>
      <c r="BU47" s="58">
        <f>'Data Input - BAU'!BY100</f>
        <v>0</v>
      </c>
      <c r="BV47" s="58">
        <f>'Data Input - BAU'!BZ100</f>
        <v>0</v>
      </c>
      <c r="BW47" s="58">
        <f>'Data Input - BAU'!CA100</f>
        <v>0</v>
      </c>
      <c r="BX47" s="58">
        <f>'Data Input - BAU'!CB100</f>
        <v>0</v>
      </c>
      <c r="BY47" s="58">
        <f>'Data Input - BAU'!CC100</f>
        <v>0</v>
      </c>
      <c r="BZ47" s="58">
        <f>'Data Input - BAU'!CD100</f>
        <v>0</v>
      </c>
      <c r="CA47" s="58">
        <f>'Data Input - BAU'!CE100</f>
        <v>0</v>
      </c>
      <c r="CB47" s="58">
        <f>'Data Input - BAU'!CF100</f>
        <v>0</v>
      </c>
      <c r="CC47" s="58">
        <f>'Data Input - BAU'!CG100</f>
        <v>0</v>
      </c>
      <c r="CD47" s="58">
        <f>'Data Input - BAU'!CH100</f>
        <v>0</v>
      </c>
      <c r="CE47" s="58">
        <f>'Data Input - BAU'!CI100</f>
        <v>0</v>
      </c>
      <c r="CF47" s="58">
        <f>'Data Input - BAU'!CJ100</f>
        <v>0</v>
      </c>
      <c r="CG47" s="58">
        <f>'Data Input - BAU'!CK100</f>
        <v>0</v>
      </c>
      <c r="CH47" s="58">
        <f>'Data Input - BAU'!CL100</f>
        <v>0</v>
      </c>
      <c r="CI47" s="58">
        <f>'Data Input - BAU'!CM100</f>
        <v>0</v>
      </c>
      <c r="CJ47" s="58">
        <f>'Data Input - BAU'!CN100</f>
        <v>0</v>
      </c>
      <c r="CK47" s="58">
        <f>'Data Input - BAU'!CO100</f>
        <v>0</v>
      </c>
      <c r="CL47" s="58">
        <f>'Data Input - BAU'!CP100</f>
        <v>0</v>
      </c>
      <c r="CM47" s="58">
        <f>'Data Input - BAU'!CQ100</f>
        <v>0</v>
      </c>
      <c r="CN47" s="58">
        <f>'Data Input - BAU'!CR100</f>
        <v>0</v>
      </c>
      <c r="CO47" s="58">
        <f>'Data Input - BAU'!CS100</f>
        <v>0</v>
      </c>
      <c r="CP47" s="58">
        <f>'Data Input - BAU'!CT100</f>
        <v>0</v>
      </c>
      <c r="CQ47" s="58">
        <f>'Data Input - BAU'!CU100</f>
        <v>0</v>
      </c>
      <c r="CR47" s="58">
        <f>'Data Input - BAU'!CV100</f>
        <v>0</v>
      </c>
      <c r="CS47" s="58">
        <f>'Data Input - BAU'!CW100</f>
        <v>0</v>
      </c>
      <c r="CT47" s="58">
        <f>'Data Input - BAU'!CX100</f>
        <v>0</v>
      </c>
      <c r="CU47" s="58">
        <f>'Data Input - BAU'!CY100</f>
        <v>0</v>
      </c>
      <c r="CV47" s="58">
        <f>'Data Input - BAU'!CZ100</f>
        <v>0</v>
      </c>
      <c r="CW47" s="58">
        <f>'Data Input - BAU'!DA100</f>
        <v>0</v>
      </c>
      <c r="CX47" s="58">
        <f>'Data Input - BAU'!DB100</f>
        <v>0</v>
      </c>
      <c r="CY47" s="58">
        <f>'Data Input - BAU'!DC100</f>
        <v>0</v>
      </c>
      <c r="CZ47" s="391"/>
    </row>
    <row r="48" spans="2:104" x14ac:dyDescent="0.25">
      <c r="B48" s="393" t="s">
        <v>189</v>
      </c>
      <c r="C48" s="9" t="s">
        <v>1117</v>
      </c>
      <c r="D48" s="59">
        <f>D47*D$7</f>
        <v>0</v>
      </c>
      <c r="E48" s="59">
        <f t="shared" ref="E48:BP48" si="26">E47*E$7</f>
        <v>0</v>
      </c>
      <c r="F48" s="59">
        <f t="shared" si="26"/>
        <v>0</v>
      </c>
      <c r="G48" s="59">
        <f t="shared" si="26"/>
        <v>0</v>
      </c>
      <c r="H48" s="59">
        <f t="shared" si="26"/>
        <v>0</v>
      </c>
      <c r="I48" s="59">
        <f t="shared" si="26"/>
        <v>0</v>
      </c>
      <c r="J48" s="59">
        <f t="shared" si="26"/>
        <v>0</v>
      </c>
      <c r="K48" s="59">
        <f t="shared" si="26"/>
        <v>0</v>
      </c>
      <c r="L48" s="59">
        <f t="shared" si="26"/>
        <v>0</v>
      </c>
      <c r="M48" s="59">
        <f t="shared" si="26"/>
        <v>0</v>
      </c>
      <c r="N48" s="59">
        <f t="shared" si="26"/>
        <v>0</v>
      </c>
      <c r="O48" s="59">
        <f t="shared" si="26"/>
        <v>0</v>
      </c>
      <c r="P48" s="59">
        <f t="shared" si="26"/>
        <v>0</v>
      </c>
      <c r="Q48" s="59">
        <f t="shared" si="26"/>
        <v>0</v>
      </c>
      <c r="R48" s="59">
        <f t="shared" si="26"/>
        <v>0</v>
      </c>
      <c r="S48" s="59">
        <f t="shared" si="26"/>
        <v>0</v>
      </c>
      <c r="T48" s="59">
        <f t="shared" si="26"/>
        <v>0</v>
      </c>
      <c r="U48" s="59">
        <f t="shared" si="26"/>
        <v>0</v>
      </c>
      <c r="V48" s="59">
        <f t="shared" si="26"/>
        <v>0</v>
      </c>
      <c r="W48" s="59">
        <f t="shared" si="26"/>
        <v>0</v>
      </c>
      <c r="X48" s="59">
        <f t="shared" si="26"/>
        <v>0</v>
      </c>
      <c r="Y48" s="59">
        <f t="shared" si="26"/>
        <v>0</v>
      </c>
      <c r="Z48" s="59">
        <f t="shared" si="26"/>
        <v>0</v>
      </c>
      <c r="AA48" s="59">
        <f t="shared" si="26"/>
        <v>0</v>
      </c>
      <c r="AB48" s="59">
        <f t="shared" si="26"/>
        <v>0</v>
      </c>
      <c r="AC48" s="59">
        <f t="shared" si="26"/>
        <v>0</v>
      </c>
      <c r="AD48" s="59">
        <f t="shared" si="26"/>
        <v>0</v>
      </c>
      <c r="AE48" s="59">
        <f t="shared" si="26"/>
        <v>0</v>
      </c>
      <c r="AF48" s="59">
        <f t="shared" si="26"/>
        <v>0</v>
      </c>
      <c r="AG48" s="59">
        <f t="shared" si="26"/>
        <v>0</v>
      </c>
      <c r="AH48" s="59">
        <f t="shared" si="26"/>
        <v>0</v>
      </c>
      <c r="AI48" s="59">
        <f t="shared" si="26"/>
        <v>0</v>
      </c>
      <c r="AJ48" s="59">
        <f t="shared" si="26"/>
        <v>0</v>
      </c>
      <c r="AK48" s="59">
        <f t="shared" si="26"/>
        <v>0</v>
      </c>
      <c r="AL48" s="59">
        <f t="shared" si="26"/>
        <v>0</v>
      </c>
      <c r="AM48" s="59">
        <f t="shared" si="26"/>
        <v>0</v>
      </c>
      <c r="AN48" s="59">
        <f t="shared" si="26"/>
        <v>0</v>
      </c>
      <c r="AO48" s="59">
        <f t="shared" si="26"/>
        <v>0</v>
      </c>
      <c r="AP48" s="59">
        <f t="shared" si="26"/>
        <v>0</v>
      </c>
      <c r="AQ48" s="59">
        <f t="shared" si="26"/>
        <v>0</v>
      </c>
      <c r="AR48" s="59">
        <f t="shared" si="26"/>
        <v>0</v>
      </c>
      <c r="AS48" s="59">
        <f t="shared" si="26"/>
        <v>0</v>
      </c>
      <c r="AT48" s="59">
        <f t="shared" si="26"/>
        <v>0</v>
      </c>
      <c r="AU48" s="59">
        <f t="shared" si="26"/>
        <v>0</v>
      </c>
      <c r="AV48" s="59">
        <f t="shared" si="26"/>
        <v>0</v>
      </c>
      <c r="AW48" s="59">
        <f t="shared" si="26"/>
        <v>0</v>
      </c>
      <c r="AX48" s="59">
        <f t="shared" si="26"/>
        <v>0</v>
      </c>
      <c r="AY48" s="59">
        <f t="shared" si="26"/>
        <v>0</v>
      </c>
      <c r="AZ48" s="59">
        <f t="shared" si="26"/>
        <v>0</v>
      </c>
      <c r="BA48" s="59">
        <f t="shared" si="26"/>
        <v>0</v>
      </c>
      <c r="BB48" s="59">
        <f t="shared" si="26"/>
        <v>0</v>
      </c>
      <c r="BC48" s="59">
        <f t="shared" si="26"/>
        <v>0</v>
      </c>
      <c r="BD48" s="59">
        <f t="shared" si="26"/>
        <v>0</v>
      </c>
      <c r="BE48" s="59">
        <f t="shared" si="26"/>
        <v>0</v>
      </c>
      <c r="BF48" s="59">
        <f t="shared" si="26"/>
        <v>0</v>
      </c>
      <c r="BG48" s="59">
        <f t="shared" si="26"/>
        <v>0</v>
      </c>
      <c r="BH48" s="59">
        <f t="shared" si="26"/>
        <v>0</v>
      </c>
      <c r="BI48" s="59">
        <f t="shared" si="26"/>
        <v>0</v>
      </c>
      <c r="BJ48" s="59">
        <f t="shared" si="26"/>
        <v>0</v>
      </c>
      <c r="BK48" s="59">
        <f t="shared" si="26"/>
        <v>0</v>
      </c>
      <c r="BL48" s="59">
        <f t="shared" si="26"/>
        <v>0</v>
      </c>
      <c r="BM48" s="59">
        <f t="shared" si="26"/>
        <v>0</v>
      </c>
      <c r="BN48" s="59">
        <f t="shared" si="26"/>
        <v>0</v>
      </c>
      <c r="BO48" s="59">
        <f t="shared" si="26"/>
        <v>0</v>
      </c>
      <c r="BP48" s="59">
        <f t="shared" si="26"/>
        <v>0</v>
      </c>
      <c r="BQ48" s="59">
        <f t="shared" ref="BQ48:CY48" si="27">BQ47*BQ$7</f>
        <v>0</v>
      </c>
      <c r="BR48" s="59">
        <f t="shared" si="27"/>
        <v>0</v>
      </c>
      <c r="BS48" s="59">
        <f t="shared" si="27"/>
        <v>0</v>
      </c>
      <c r="BT48" s="59">
        <f t="shared" si="27"/>
        <v>0</v>
      </c>
      <c r="BU48" s="59">
        <f t="shared" si="27"/>
        <v>0</v>
      </c>
      <c r="BV48" s="59">
        <f t="shared" si="27"/>
        <v>0</v>
      </c>
      <c r="BW48" s="59">
        <f t="shared" si="27"/>
        <v>0</v>
      </c>
      <c r="BX48" s="59">
        <f t="shared" si="27"/>
        <v>0</v>
      </c>
      <c r="BY48" s="59">
        <f t="shared" si="27"/>
        <v>0</v>
      </c>
      <c r="BZ48" s="59">
        <f t="shared" si="27"/>
        <v>0</v>
      </c>
      <c r="CA48" s="59">
        <f t="shared" si="27"/>
        <v>0</v>
      </c>
      <c r="CB48" s="59">
        <f t="shared" si="27"/>
        <v>0</v>
      </c>
      <c r="CC48" s="59">
        <f t="shared" si="27"/>
        <v>0</v>
      </c>
      <c r="CD48" s="59">
        <f t="shared" si="27"/>
        <v>0</v>
      </c>
      <c r="CE48" s="59">
        <f t="shared" si="27"/>
        <v>0</v>
      </c>
      <c r="CF48" s="59">
        <f t="shared" si="27"/>
        <v>0</v>
      </c>
      <c r="CG48" s="59">
        <f t="shared" si="27"/>
        <v>0</v>
      </c>
      <c r="CH48" s="59">
        <f t="shared" si="27"/>
        <v>0</v>
      </c>
      <c r="CI48" s="59">
        <f t="shared" si="27"/>
        <v>0</v>
      </c>
      <c r="CJ48" s="59">
        <f t="shared" si="27"/>
        <v>0</v>
      </c>
      <c r="CK48" s="59">
        <f t="shared" si="27"/>
        <v>0</v>
      </c>
      <c r="CL48" s="59">
        <f t="shared" si="27"/>
        <v>0</v>
      </c>
      <c r="CM48" s="59">
        <f t="shared" si="27"/>
        <v>0</v>
      </c>
      <c r="CN48" s="59">
        <f t="shared" si="27"/>
        <v>0</v>
      </c>
      <c r="CO48" s="59">
        <f t="shared" si="27"/>
        <v>0</v>
      </c>
      <c r="CP48" s="59">
        <f t="shared" si="27"/>
        <v>0</v>
      </c>
      <c r="CQ48" s="59">
        <f t="shared" si="27"/>
        <v>0</v>
      </c>
      <c r="CR48" s="59">
        <f t="shared" si="27"/>
        <v>0</v>
      </c>
      <c r="CS48" s="59">
        <f t="shared" si="27"/>
        <v>0</v>
      </c>
      <c r="CT48" s="59">
        <f t="shared" si="27"/>
        <v>0</v>
      </c>
      <c r="CU48" s="59">
        <f t="shared" si="27"/>
        <v>0</v>
      </c>
      <c r="CV48" s="59">
        <f t="shared" si="27"/>
        <v>0</v>
      </c>
      <c r="CW48" s="59">
        <f t="shared" si="27"/>
        <v>0</v>
      </c>
      <c r="CX48" s="59">
        <f t="shared" si="27"/>
        <v>0</v>
      </c>
      <c r="CY48" s="59">
        <f t="shared" si="27"/>
        <v>0</v>
      </c>
      <c r="CZ48" s="391"/>
    </row>
    <row r="49" spans="2:104" x14ac:dyDescent="0.25">
      <c r="B49" s="393" t="s">
        <v>1113</v>
      </c>
      <c r="C49" s="9" t="s">
        <v>1117</v>
      </c>
      <c r="D49" s="59">
        <f>('Data Input - BAU'!H100-SUM('Data Input - BAU'!H92:H97))*Calc_BAU!D$7</f>
        <v>0</v>
      </c>
      <c r="E49" s="59">
        <f>('Data Input - BAU'!I100-SUM('Data Input - BAU'!I92:I97))*Calc_BAU!E$7</f>
        <v>0</v>
      </c>
      <c r="F49" s="59">
        <f>('Data Input - BAU'!J100-SUM('Data Input - BAU'!J92:J97))*Calc_BAU!F$7</f>
        <v>0</v>
      </c>
      <c r="G49" s="59">
        <f>('Data Input - BAU'!K100-SUM('Data Input - BAU'!K92:K97))*Calc_BAU!G$7</f>
        <v>0</v>
      </c>
      <c r="H49" s="59">
        <f>('Data Input - BAU'!L100-SUM('Data Input - BAU'!L92:L97))*Calc_BAU!H$7</f>
        <v>0</v>
      </c>
      <c r="I49" s="59">
        <f>('Data Input - BAU'!M100-SUM('Data Input - BAU'!M92:M97))*Calc_BAU!I$7</f>
        <v>0</v>
      </c>
      <c r="J49" s="59">
        <f>('Data Input - BAU'!N100-SUM('Data Input - BAU'!N92:N97))*Calc_BAU!J$7</f>
        <v>0</v>
      </c>
      <c r="K49" s="59">
        <f>('Data Input - BAU'!O100-SUM('Data Input - BAU'!O92:O97))*Calc_BAU!K$7</f>
        <v>0</v>
      </c>
      <c r="L49" s="59">
        <f>('Data Input - BAU'!P100-SUM('Data Input - BAU'!P92:P97))*Calc_BAU!L$7</f>
        <v>0</v>
      </c>
      <c r="M49" s="59">
        <f>('Data Input - BAU'!Q100-SUM('Data Input - BAU'!Q92:Q97))*Calc_BAU!M$7</f>
        <v>0</v>
      </c>
      <c r="N49" s="59">
        <f>('Data Input - BAU'!R100-SUM('Data Input - BAU'!R92:R97))*Calc_BAU!N$7</f>
        <v>0</v>
      </c>
      <c r="O49" s="59">
        <f>('Data Input - BAU'!S100-SUM('Data Input - BAU'!S92:S97))*Calc_BAU!O$7</f>
        <v>0</v>
      </c>
      <c r="P49" s="59">
        <f>('Data Input - BAU'!T100-SUM('Data Input - BAU'!T92:T97))*Calc_BAU!P$7</f>
        <v>0</v>
      </c>
      <c r="Q49" s="59">
        <f>('Data Input - BAU'!U100-SUM('Data Input - BAU'!U92:U97))*Calc_BAU!Q$7</f>
        <v>0</v>
      </c>
      <c r="R49" s="59">
        <f>('Data Input - BAU'!V100-SUM('Data Input - BAU'!V92:V97))*Calc_BAU!R$7</f>
        <v>0</v>
      </c>
      <c r="S49" s="59">
        <f>('Data Input - BAU'!W100-SUM('Data Input - BAU'!W92:W97))*Calc_BAU!S$7</f>
        <v>0</v>
      </c>
      <c r="T49" s="59">
        <f>('Data Input - BAU'!X100-SUM('Data Input - BAU'!X92:X97))*Calc_BAU!T$7</f>
        <v>0</v>
      </c>
      <c r="U49" s="59">
        <f>('Data Input - BAU'!Y100-SUM('Data Input - BAU'!Y92:Y97))*Calc_BAU!U$7</f>
        <v>0</v>
      </c>
      <c r="V49" s="59">
        <f>('Data Input - BAU'!Z100-SUM('Data Input - BAU'!Z92:Z97))*Calc_BAU!V$7</f>
        <v>0</v>
      </c>
      <c r="W49" s="59">
        <f>('Data Input - BAU'!AA100-SUM('Data Input - BAU'!AA92:AA97))*Calc_BAU!W$7</f>
        <v>0</v>
      </c>
      <c r="X49" s="59">
        <f>('Data Input - BAU'!AB100-SUM('Data Input - BAU'!AB92:AB97))*Calc_BAU!X$7</f>
        <v>0</v>
      </c>
      <c r="Y49" s="59">
        <f>('Data Input - BAU'!AC100-SUM('Data Input - BAU'!AC92:AC97))*Calc_BAU!Y$7</f>
        <v>0</v>
      </c>
      <c r="Z49" s="59">
        <f>('Data Input - BAU'!AD100-SUM('Data Input - BAU'!AD92:AD97))*Calc_BAU!Z$7</f>
        <v>0</v>
      </c>
      <c r="AA49" s="59">
        <f>('Data Input - BAU'!AE100-SUM('Data Input - BAU'!AE92:AE97))*Calc_BAU!AA$7</f>
        <v>0</v>
      </c>
      <c r="AB49" s="59">
        <f>('Data Input - BAU'!AF100-SUM('Data Input - BAU'!AF92:AF97))*Calc_BAU!AB$7</f>
        <v>0</v>
      </c>
      <c r="AC49" s="59">
        <f>('Data Input - BAU'!AG100-SUM('Data Input - BAU'!AG92:AG97))*Calc_BAU!AC$7</f>
        <v>0</v>
      </c>
      <c r="AD49" s="59">
        <f>('Data Input - BAU'!AH100-SUM('Data Input - BAU'!AH92:AH97))*Calc_BAU!AD$7</f>
        <v>0</v>
      </c>
      <c r="AE49" s="59">
        <f>('Data Input - BAU'!AI100-SUM('Data Input - BAU'!AI92:AI97))*Calc_BAU!AE$7</f>
        <v>0</v>
      </c>
      <c r="AF49" s="59">
        <f>('Data Input - BAU'!AJ100-SUM('Data Input - BAU'!AJ92:AJ97))*Calc_BAU!AF$7</f>
        <v>0</v>
      </c>
      <c r="AG49" s="59">
        <f>('Data Input - BAU'!AK100-SUM('Data Input - BAU'!AK92:AK97))*Calc_BAU!AG$7</f>
        <v>0</v>
      </c>
      <c r="AH49" s="59">
        <f>('Data Input - BAU'!AL100-SUM('Data Input - BAU'!AL92:AL97))*Calc_BAU!AH$7</f>
        <v>0</v>
      </c>
      <c r="AI49" s="59">
        <f>('Data Input - BAU'!AM100-SUM('Data Input - BAU'!AM92:AM97))*Calc_BAU!AI$7</f>
        <v>0</v>
      </c>
      <c r="AJ49" s="59">
        <f>('Data Input - BAU'!AN100-SUM('Data Input - BAU'!AN92:AN97))*Calc_BAU!AJ$7</f>
        <v>0</v>
      </c>
      <c r="AK49" s="59">
        <f>('Data Input - BAU'!AO100-SUM('Data Input - BAU'!AO92:AO97))*Calc_BAU!AK$7</f>
        <v>0</v>
      </c>
      <c r="AL49" s="59">
        <f>('Data Input - BAU'!AP100-SUM('Data Input - BAU'!AP92:AP97))*Calc_BAU!AL$7</f>
        <v>0</v>
      </c>
      <c r="AM49" s="59">
        <f>('Data Input - BAU'!AQ100-SUM('Data Input - BAU'!AQ92:AQ97))*Calc_BAU!AM$7</f>
        <v>0</v>
      </c>
      <c r="AN49" s="59">
        <f>('Data Input - BAU'!AR100-SUM('Data Input - BAU'!AR92:AR97))*Calc_BAU!AN$7</f>
        <v>0</v>
      </c>
      <c r="AO49" s="59">
        <f>('Data Input - BAU'!AS100-SUM('Data Input - BAU'!AS92:AS97))*Calc_BAU!AO$7</f>
        <v>0</v>
      </c>
      <c r="AP49" s="59">
        <f>('Data Input - BAU'!AT100-SUM('Data Input - BAU'!AT92:AT97))*Calc_BAU!AP$7</f>
        <v>0</v>
      </c>
      <c r="AQ49" s="59">
        <f>('Data Input - BAU'!AU100-SUM('Data Input - BAU'!AU92:AU97))*Calc_BAU!AQ$7</f>
        <v>0</v>
      </c>
      <c r="AR49" s="59">
        <f>('Data Input - BAU'!AV100-SUM('Data Input - BAU'!AV92:AV97))*Calc_BAU!AR$7</f>
        <v>0</v>
      </c>
      <c r="AS49" s="59">
        <f>('Data Input - BAU'!AW100-SUM('Data Input - BAU'!AW92:AW97))*Calc_BAU!AS$7</f>
        <v>0</v>
      </c>
      <c r="AT49" s="59">
        <f>('Data Input - BAU'!AX100-SUM('Data Input - BAU'!AX92:AX97))*Calc_BAU!AT$7</f>
        <v>0</v>
      </c>
      <c r="AU49" s="59">
        <f>('Data Input - BAU'!AY100-SUM('Data Input - BAU'!AY92:AY97))*Calc_BAU!AU$7</f>
        <v>0</v>
      </c>
      <c r="AV49" s="59">
        <f>('Data Input - BAU'!AZ100-SUM('Data Input - BAU'!AZ92:AZ97))*Calc_BAU!AV$7</f>
        <v>0</v>
      </c>
      <c r="AW49" s="59">
        <f>('Data Input - BAU'!BA100-SUM('Data Input - BAU'!BA92:BA97))*Calc_BAU!AW$7</f>
        <v>0</v>
      </c>
      <c r="AX49" s="59">
        <f>('Data Input - BAU'!BB100-SUM('Data Input - BAU'!BB92:BB97))*Calc_BAU!AX$7</f>
        <v>0</v>
      </c>
      <c r="AY49" s="59">
        <f>('Data Input - BAU'!BC100-SUM('Data Input - BAU'!BC92:BC97))*Calc_BAU!AY$7</f>
        <v>0</v>
      </c>
      <c r="AZ49" s="59">
        <f>('Data Input - BAU'!BD100-SUM('Data Input - BAU'!BD92:BD97))*Calc_BAU!AZ$7</f>
        <v>0</v>
      </c>
      <c r="BA49" s="59">
        <f>('Data Input - BAU'!BE100-SUM('Data Input - BAU'!BE92:BE97))*Calc_BAU!BA$7</f>
        <v>0</v>
      </c>
      <c r="BB49" s="59">
        <f>('Data Input - BAU'!BF100-SUM('Data Input - BAU'!BF92:BF97))*Calc_BAU!BB$7</f>
        <v>0</v>
      </c>
      <c r="BC49" s="59">
        <f>('Data Input - BAU'!BG100-SUM('Data Input - BAU'!BG92:BG97))*Calc_BAU!BC$7</f>
        <v>0</v>
      </c>
      <c r="BD49" s="59">
        <f>('Data Input - BAU'!BH100-SUM('Data Input - BAU'!BH92:BH97))*Calc_BAU!BD$7</f>
        <v>0</v>
      </c>
      <c r="BE49" s="59">
        <f>('Data Input - BAU'!BI100-SUM('Data Input - BAU'!BI92:BI97))*Calc_BAU!BE$7</f>
        <v>0</v>
      </c>
      <c r="BF49" s="59">
        <f>('Data Input - BAU'!BJ100-SUM('Data Input - BAU'!BJ92:BJ97))*Calc_BAU!BF$7</f>
        <v>0</v>
      </c>
      <c r="BG49" s="59">
        <f>('Data Input - BAU'!BK100-SUM('Data Input - BAU'!BK92:BK97))*Calc_BAU!BG$7</f>
        <v>0</v>
      </c>
      <c r="BH49" s="59">
        <f>('Data Input - BAU'!BL100-SUM('Data Input - BAU'!BL92:BL97))*Calc_BAU!BH$7</f>
        <v>0</v>
      </c>
      <c r="BI49" s="59">
        <f>('Data Input - BAU'!BM100-SUM('Data Input - BAU'!BM92:BM97))*Calc_BAU!BI$7</f>
        <v>0</v>
      </c>
      <c r="BJ49" s="59">
        <f>('Data Input - BAU'!BN100-SUM('Data Input - BAU'!BN92:BN97))*Calc_BAU!BJ$7</f>
        <v>0</v>
      </c>
      <c r="BK49" s="59">
        <f>('Data Input - BAU'!BO100-SUM('Data Input - BAU'!BO92:BO97))*Calc_BAU!BK$7</f>
        <v>0</v>
      </c>
      <c r="BL49" s="59">
        <f>('Data Input - BAU'!BP100-SUM('Data Input - BAU'!BP92:BP97))*Calc_BAU!BL$7</f>
        <v>0</v>
      </c>
      <c r="BM49" s="59">
        <f>('Data Input - BAU'!BQ100-SUM('Data Input - BAU'!BQ92:BQ97))*Calc_BAU!BM$7</f>
        <v>0</v>
      </c>
      <c r="BN49" s="59">
        <f>('Data Input - BAU'!BR100-SUM('Data Input - BAU'!BR92:BR97))*Calc_BAU!BN$7</f>
        <v>0</v>
      </c>
      <c r="BO49" s="59">
        <f>('Data Input - BAU'!BS100-SUM('Data Input - BAU'!BS92:BS97))*Calc_BAU!BO$7</f>
        <v>0</v>
      </c>
      <c r="BP49" s="59">
        <f>('Data Input - BAU'!BT100-SUM('Data Input - BAU'!BT92:BT97))*Calc_BAU!BP$7</f>
        <v>0</v>
      </c>
      <c r="BQ49" s="59">
        <f>('Data Input - BAU'!BU100-SUM('Data Input - BAU'!BU92:BU97))*Calc_BAU!BQ$7</f>
        <v>0</v>
      </c>
      <c r="BR49" s="59">
        <f>('Data Input - BAU'!BV100-SUM('Data Input - BAU'!BV92:BV97))*Calc_BAU!BR$7</f>
        <v>0</v>
      </c>
      <c r="BS49" s="59">
        <f>('Data Input - BAU'!BW100-SUM('Data Input - BAU'!BW92:BW97))*Calc_BAU!BS$7</f>
        <v>0</v>
      </c>
      <c r="BT49" s="59">
        <f>('Data Input - BAU'!BX100-SUM('Data Input - BAU'!BX92:BX97))*Calc_BAU!BT$7</f>
        <v>0</v>
      </c>
      <c r="BU49" s="59">
        <f>('Data Input - BAU'!BY100-SUM('Data Input - BAU'!BY92:BY97))*Calc_BAU!BU$7</f>
        <v>0</v>
      </c>
      <c r="BV49" s="59">
        <f>('Data Input - BAU'!BZ100-SUM('Data Input - BAU'!BZ92:BZ97))*Calc_BAU!BV$7</f>
        <v>0</v>
      </c>
      <c r="BW49" s="59">
        <f>('Data Input - BAU'!CA100-SUM('Data Input - BAU'!CA92:CA97))*Calc_BAU!BW$7</f>
        <v>0</v>
      </c>
      <c r="BX49" s="59">
        <f>('Data Input - BAU'!CB100-SUM('Data Input - BAU'!CB92:CB97))*Calc_BAU!BX$7</f>
        <v>0</v>
      </c>
      <c r="BY49" s="59">
        <f>('Data Input - BAU'!CC100-SUM('Data Input - BAU'!CC92:CC97))*Calc_BAU!BY$7</f>
        <v>0</v>
      </c>
      <c r="BZ49" s="59">
        <f>('Data Input - BAU'!CD100-SUM('Data Input - BAU'!CD92:CD97))*Calc_BAU!BZ$7</f>
        <v>0</v>
      </c>
      <c r="CA49" s="59">
        <f>('Data Input - BAU'!CE100-SUM('Data Input - BAU'!CE92:CE97))*Calc_BAU!CA$7</f>
        <v>0</v>
      </c>
      <c r="CB49" s="59">
        <f>('Data Input - BAU'!CF100-SUM('Data Input - BAU'!CF92:CF97))*Calc_BAU!CB$7</f>
        <v>0</v>
      </c>
      <c r="CC49" s="59">
        <f>('Data Input - BAU'!CG100-SUM('Data Input - BAU'!CG92:CG97))*Calc_BAU!CC$7</f>
        <v>0</v>
      </c>
      <c r="CD49" s="59">
        <f>('Data Input - BAU'!CH100-SUM('Data Input - BAU'!CH92:CH97))*Calc_BAU!CD$7</f>
        <v>0</v>
      </c>
      <c r="CE49" s="59">
        <f>('Data Input - BAU'!CI100-SUM('Data Input - BAU'!CI92:CI97))*Calc_BAU!CE$7</f>
        <v>0</v>
      </c>
      <c r="CF49" s="59">
        <f>('Data Input - BAU'!CJ100-SUM('Data Input - BAU'!CJ92:CJ97))*Calc_BAU!CF$7</f>
        <v>0</v>
      </c>
      <c r="CG49" s="59">
        <f>('Data Input - BAU'!CK100-SUM('Data Input - BAU'!CK92:CK97))*Calc_BAU!CG$7</f>
        <v>0</v>
      </c>
      <c r="CH49" s="59">
        <f>('Data Input - BAU'!CL100-SUM('Data Input - BAU'!CL92:CL97))*Calc_BAU!CH$7</f>
        <v>0</v>
      </c>
      <c r="CI49" s="59">
        <f>('Data Input - BAU'!CM100-SUM('Data Input - BAU'!CM92:CM97))*Calc_BAU!CI$7</f>
        <v>0</v>
      </c>
      <c r="CJ49" s="59">
        <f>('Data Input - BAU'!CN100-SUM('Data Input - BAU'!CN92:CN97))*Calc_BAU!CJ$7</f>
        <v>0</v>
      </c>
      <c r="CK49" s="59">
        <f>('Data Input - BAU'!CO100-SUM('Data Input - BAU'!CO92:CO97))*Calc_BAU!CK$7</f>
        <v>0</v>
      </c>
      <c r="CL49" s="59">
        <f>('Data Input - BAU'!CP100-SUM('Data Input - BAU'!CP92:CP97))*Calc_BAU!CL$7</f>
        <v>0</v>
      </c>
      <c r="CM49" s="59">
        <f>('Data Input - BAU'!CQ100-SUM('Data Input - BAU'!CQ92:CQ97))*Calc_BAU!CM$7</f>
        <v>0</v>
      </c>
      <c r="CN49" s="59">
        <f>('Data Input - BAU'!CR100-SUM('Data Input - BAU'!CR92:CR97))*Calc_BAU!CN$7</f>
        <v>0</v>
      </c>
      <c r="CO49" s="59">
        <f>('Data Input - BAU'!CS100-SUM('Data Input - BAU'!CS92:CS97))*Calc_BAU!CO$7</f>
        <v>0</v>
      </c>
      <c r="CP49" s="59">
        <f>('Data Input - BAU'!CT100-SUM('Data Input - BAU'!CT92:CT97))*Calc_BAU!CP$7</f>
        <v>0</v>
      </c>
      <c r="CQ49" s="59">
        <f>('Data Input - BAU'!CU100-SUM('Data Input - BAU'!CU92:CU97))*Calc_BAU!CQ$7</f>
        <v>0</v>
      </c>
      <c r="CR49" s="59">
        <f>('Data Input - BAU'!CV100-SUM('Data Input - BAU'!CV92:CV97))*Calc_BAU!CR$7</f>
        <v>0</v>
      </c>
      <c r="CS49" s="59">
        <f>('Data Input - BAU'!CW100-SUM('Data Input - BAU'!CW92:CW97))*Calc_BAU!CS$7</f>
        <v>0</v>
      </c>
      <c r="CT49" s="59">
        <f>('Data Input - BAU'!CX100-SUM('Data Input - BAU'!CX92:CX97))*Calc_BAU!CT$7</f>
        <v>0</v>
      </c>
      <c r="CU49" s="59">
        <f>('Data Input - BAU'!CY100-SUM('Data Input - BAU'!CY92:CY97))*Calc_BAU!CU$7</f>
        <v>0</v>
      </c>
      <c r="CV49" s="59">
        <f>('Data Input - BAU'!CZ100-SUM('Data Input - BAU'!CZ92:CZ97))*Calc_BAU!CV$7</f>
        <v>0</v>
      </c>
      <c r="CW49" s="59">
        <f>('Data Input - BAU'!DA100-SUM('Data Input - BAU'!DA92:DA97))*Calc_BAU!CW$7</f>
        <v>0</v>
      </c>
      <c r="CX49" s="59">
        <f>('Data Input - BAU'!DB100-SUM('Data Input - BAU'!DB92:DB97))*Calc_BAU!CX$7</f>
        <v>0</v>
      </c>
      <c r="CY49" s="59">
        <f>('Data Input - BAU'!DC100-SUM('Data Input - BAU'!DC92:DC97))*Calc_BAU!CY$7</f>
        <v>0</v>
      </c>
      <c r="CZ49" s="391"/>
    </row>
    <row r="50" spans="2:104" x14ac:dyDescent="0.25">
      <c r="B50" s="393"/>
      <c r="C50" s="39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c r="CZ50" s="391"/>
    </row>
    <row r="51" spans="2:104" x14ac:dyDescent="0.25">
      <c r="B51" s="389" t="s">
        <v>53</v>
      </c>
      <c r="C51" s="39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391"/>
    </row>
    <row r="52" spans="2:104" x14ac:dyDescent="0.25">
      <c r="B52" s="405" t="s">
        <v>37</v>
      </c>
      <c r="C52" s="39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391"/>
    </row>
    <row r="53" spans="2:104" x14ac:dyDescent="0.25">
      <c r="B53" s="406">
        <f>'Data Input - BAU'!D105</f>
        <v>0</v>
      </c>
      <c r="C53" s="390" t="s">
        <v>83</v>
      </c>
      <c r="D53" s="295">
        <f>'Data Input - BAU'!H105</f>
        <v>0</v>
      </c>
      <c r="E53" s="295">
        <f>'Data Input - BAU'!I105</f>
        <v>0</v>
      </c>
      <c r="F53" s="295">
        <f>'Data Input - BAU'!J105</f>
        <v>0</v>
      </c>
      <c r="G53" s="295">
        <f>'Data Input - BAU'!K105</f>
        <v>0</v>
      </c>
      <c r="H53" s="295">
        <f>'Data Input - BAU'!L105</f>
        <v>0</v>
      </c>
      <c r="I53" s="295">
        <f>'Data Input - BAU'!M105</f>
        <v>0</v>
      </c>
      <c r="J53" s="295">
        <f>'Data Input - BAU'!N105</f>
        <v>0</v>
      </c>
      <c r="K53" s="295">
        <f>'Data Input - BAU'!O105</f>
        <v>0</v>
      </c>
      <c r="L53" s="295">
        <f>'Data Input - BAU'!P105</f>
        <v>0</v>
      </c>
      <c r="M53" s="295">
        <f>'Data Input - BAU'!Q105</f>
        <v>0</v>
      </c>
      <c r="N53" s="295">
        <f>'Data Input - BAU'!R105</f>
        <v>0</v>
      </c>
      <c r="O53" s="295">
        <f>'Data Input - BAU'!S105</f>
        <v>0</v>
      </c>
      <c r="P53" s="295">
        <f>'Data Input - BAU'!T105</f>
        <v>0</v>
      </c>
      <c r="Q53" s="295">
        <f>'Data Input - BAU'!U105</f>
        <v>0</v>
      </c>
      <c r="R53" s="295">
        <f>'Data Input - BAU'!V105</f>
        <v>0</v>
      </c>
      <c r="S53" s="295">
        <f>'Data Input - BAU'!W105</f>
        <v>0</v>
      </c>
      <c r="T53" s="295">
        <f>'Data Input - BAU'!X105</f>
        <v>0</v>
      </c>
      <c r="U53" s="295">
        <f>'Data Input - BAU'!Y105</f>
        <v>0</v>
      </c>
      <c r="V53" s="295">
        <f>'Data Input - BAU'!Z105</f>
        <v>0</v>
      </c>
      <c r="W53" s="295">
        <f>'Data Input - BAU'!AA105</f>
        <v>0</v>
      </c>
      <c r="X53" s="295">
        <f>'Data Input - BAU'!AB105</f>
        <v>0</v>
      </c>
      <c r="Y53" s="295">
        <f>'Data Input - BAU'!AC105</f>
        <v>0</v>
      </c>
      <c r="Z53" s="295">
        <f>'Data Input - BAU'!AD105</f>
        <v>0</v>
      </c>
      <c r="AA53" s="295">
        <f>'Data Input - BAU'!AE105</f>
        <v>0</v>
      </c>
      <c r="AB53" s="295">
        <f>'Data Input - BAU'!AF105</f>
        <v>0</v>
      </c>
      <c r="AC53" s="295">
        <f>'Data Input - BAU'!AG105</f>
        <v>0</v>
      </c>
      <c r="AD53" s="295">
        <f>'Data Input - BAU'!AH105</f>
        <v>0</v>
      </c>
      <c r="AE53" s="295">
        <f>'Data Input - BAU'!AI105</f>
        <v>0</v>
      </c>
      <c r="AF53" s="295">
        <f>'Data Input - BAU'!AJ105</f>
        <v>0</v>
      </c>
      <c r="AG53" s="295">
        <f>'Data Input - BAU'!AK105</f>
        <v>0</v>
      </c>
      <c r="AH53" s="295">
        <f>'Data Input - BAU'!AL105</f>
        <v>0</v>
      </c>
      <c r="AI53" s="295">
        <f>'Data Input - BAU'!AM105</f>
        <v>0</v>
      </c>
      <c r="AJ53" s="295">
        <f>'Data Input - BAU'!AN105</f>
        <v>0</v>
      </c>
      <c r="AK53" s="295">
        <f>'Data Input - BAU'!AO105</f>
        <v>0</v>
      </c>
      <c r="AL53" s="295">
        <f>'Data Input - BAU'!AP105</f>
        <v>0</v>
      </c>
      <c r="AM53" s="295">
        <f>'Data Input - BAU'!AQ105</f>
        <v>0</v>
      </c>
      <c r="AN53" s="295">
        <f>'Data Input - BAU'!AR105</f>
        <v>0</v>
      </c>
      <c r="AO53" s="295">
        <f>'Data Input - BAU'!AS105</f>
        <v>0</v>
      </c>
      <c r="AP53" s="295">
        <f>'Data Input - BAU'!AT105</f>
        <v>0</v>
      </c>
      <c r="AQ53" s="295">
        <f>'Data Input - BAU'!AU105</f>
        <v>0</v>
      </c>
      <c r="AR53" s="295">
        <f>'Data Input - BAU'!AV105</f>
        <v>0</v>
      </c>
      <c r="AS53" s="295">
        <f>'Data Input - BAU'!AW105</f>
        <v>0</v>
      </c>
      <c r="AT53" s="295">
        <f>'Data Input - BAU'!AX105</f>
        <v>0</v>
      </c>
      <c r="AU53" s="295">
        <f>'Data Input - BAU'!AY105</f>
        <v>0</v>
      </c>
      <c r="AV53" s="295">
        <f>'Data Input - BAU'!AZ105</f>
        <v>0</v>
      </c>
      <c r="AW53" s="295">
        <f>'Data Input - BAU'!BA105</f>
        <v>0</v>
      </c>
      <c r="AX53" s="295">
        <f>'Data Input - BAU'!BB105</f>
        <v>0</v>
      </c>
      <c r="AY53" s="295">
        <f>'Data Input - BAU'!BC105</f>
        <v>0</v>
      </c>
      <c r="AZ53" s="295">
        <f>'Data Input - BAU'!BD105</f>
        <v>0</v>
      </c>
      <c r="BA53" s="295">
        <f>'Data Input - BAU'!BE105</f>
        <v>0</v>
      </c>
      <c r="BB53" s="295">
        <f>'Data Input - BAU'!BF105</f>
        <v>0</v>
      </c>
      <c r="BC53" s="295">
        <f>'Data Input - BAU'!BG105</f>
        <v>0</v>
      </c>
      <c r="BD53" s="295">
        <f>'Data Input - BAU'!BH105</f>
        <v>0</v>
      </c>
      <c r="BE53" s="295">
        <f>'Data Input - BAU'!BI105</f>
        <v>0</v>
      </c>
      <c r="BF53" s="295">
        <f>'Data Input - BAU'!BJ105</f>
        <v>0</v>
      </c>
      <c r="BG53" s="295">
        <f>'Data Input - BAU'!BK105</f>
        <v>0</v>
      </c>
      <c r="BH53" s="295">
        <f>'Data Input - BAU'!BL105</f>
        <v>0</v>
      </c>
      <c r="BI53" s="295">
        <f>'Data Input - BAU'!BM105</f>
        <v>0</v>
      </c>
      <c r="BJ53" s="295">
        <f>'Data Input - BAU'!BN105</f>
        <v>0</v>
      </c>
      <c r="BK53" s="295">
        <f>'Data Input - BAU'!BO105</f>
        <v>0</v>
      </c>
      <c r="BL53" s="295">
        <f>'Data Input - BAU'!BP105</f>
        <v>0</v>
      </c>
      <c r="BM53" s="295">
        <f>'Data Input - BAU'!BQ105</f>
        <v>0</v>
      </c>
      <c r="BN53" s="295">
        <f>'Data Input - BAU'!BR105</f>
        <v>0</v>
      </c>
      <c r="BO53" s="295">
        <f>'Data Input - BAU'!BS105</f>
        <v>0</v>
      </c>
      <c r="BP53" s="295">
        <f>'Data Input - BAU'!BT105</f>
        <v>0</v>
      </c>
      <c r="BQ53" s="295">
        <f>'Data Input - BAU'!BU105</f>
        <v>0</v>
      </c>
      <c r="BR53" s="295">
        <f>'Data Input - BAU'!BV105</f>
        <v>0</v>
      </c>
      <c r="BS53" s="295">
        <f>'Data Input - BAU'!BW105</f>
        <v>0</v>
      </c>
      <c r="BT53" s="295">
        <f>'Data Input - BAU'!BX105</f>
        <v>0</v>
      </c>
      <c r="BU53" s="295">
        <f>'Data Input - BAU'!BY105</f>
        <v>0</v>
      </c>
      <c r="BV53" s="295">
        <f>'Data Input - BAU'!BZ105</f>
        <v>0</v>
      </c>
      <c r="BW53" s="295">
        <f>'Data Input - BAU'!CA105</f>
        <v>0</v>
      </c>
      <c r="BX53" s="295">
        <f>'Data Input - BAU'!CB105</f>
        <v>0</v>
      </c>
      <c r="BY53" s="295">
        <f>'Data Input - BAU'!CC105</f>
        <v>0</v>
      </c>
      <c r="BZ53" s="295">
        <f>'Data Input - BAU'!CD105</f>
        <v>0</v>
      </c>
      <c r="CA53" s="295">
        <f>'Data Input - BAU'!CE105</f>
        <v>0</v>
      </c>
      <c r="CB53" s="295">
        <f>'Data Input - BAU'!CF105</f>
        <v>0</v>
      </c>
      <c r="CC53" s="295">
        <f>'Data Input - BAU'!CG105</f>
        <v>0</v>
      </c>
      <c r="CD53" s="295">
        <f>'Data Input - BAU'!CH105</f>
        <v>0</v>
      </c>
      <c r="CE53" s="295">
        <f>'Data Input - BAU'!CI105</f>
        <v>0</v>
      </c>
      <c r="CF53" s="295">
        <f>'Data Input - BAU'!CJ105</f>
        <v>0</v>
      </c>
      <c r="CG53" s="295">
        <f>'Data Input - BAU'!CK105</f>
        <v>0</v>
      </c>
      <c r="CH53" s="295">
        <f>'Data Input - BAU'!CL105</f>
        <v>0</v>
      </c>
      <c r="CI53" s="295">
        <f>'Data Input - BAU'!CM105</f>
        <v>0</v>
      </c>
      <c r="CJ53" s="295">
        <f>'Data Input - BAU'!CN105</f>
        <v>0</v>
      </c>
      <c r="CK53" s="295">
        <f>'Data Input - BAU'!CO105</f>
        <v>0</v>
      </c>
      <c r="CL53" s="295">
        <f>'Data Input - BAU'!CP105</f>
        <v>0</v>
      </c>
      <c r="CM53" s="295">
        <f>'Data Input - BAU'!CQ105</f>
        <v>0</v>
      </c>
      <c r="CN53" s="295">
        <f>'Data Input - BAU'!CR105</f>
        <v>0</v>
      </c>
      <c r="CO53" s="295">
        <f>'Data Input - BAU'!CS105</f>
        <v>0</v>
      </c>
      <c r="CP53" s="295">
        <f>'Data Input - BAU'!CT105</f>
        <v>0</v>
      </c>
      <c r="CQ53" s="295">
        <f>'Data Input - BAU'!CU105</f>
        <v>0</v>
      </c>
      <c r="CR53" s="295">
        <f>'Data Input - BAU'!CV105</f>
        <v>0</v>
      </c>
      <c r="CS53" s="295">
        <f>'Data Input - BAU'!CW105</f>
        <v>0</v>
      </c>
      <c r="CT53" s="295">
        <f>'Data Input - BAU'!CX105</f>
        <v>0</v>
      </c>
      <c r="CU53" s="295">
        <f>'Data Input - BAU'!CY105</f>
        <v>0</v>
      </c>
      <c r="CV53" s="295">
        <f>'Data Input - BAU'!CZ105</f>
        <v>0</v>
      </c>
      <c r="CW53" s="295">
        <f>'Data Input - BAU'!DA105</f>
        <v>0</v>
      </c>
      <c r="CX53" s="295">
        <f>'Data Input - BAU'!DB105</f>
        <v>0</v>
      </c>
      <c r="CY53" s="295">
        <f>'Data Input - BAU'!DC105</f>
        <v>0</v>
      </c>
      <c r="CZ53" s="391"/>
    </row>
    <row r="54" spans="2:104" x14ac:dyDescent="0.25">
      <c r="B54" s="406">
        <f>'Data Input - BAU'!D106</f>
        <v>0</v>
      </c>
      <c r="C54" s="390" t="s">
        <v>83</v>
      </c>
      <c r="D54" s="295">
        <f>'Data Input - BAU'!H106</f>
        <v>0</v>
      </c>
      <c r="E54" s="295">
        <f>'Data Input - BAU'!I106</f>
        <v>0</v>
      </c>
      <c r="F54" s="295">
        <f>'Data Input - BAU'!J106</f>
        <v>0</v>
      </c>
      <c r="G54" s="295">
        <f>'Data Input - BAU'!K106</f>
        <v>0</v>
      </c>
      <c r="H54" s="295">
        <f>'Data Input - BAU'!L106</f>
        <v>0</v>
      </c>
      <c r="I54" s="295">
        <f>'Data Input - BAU'!M106</f>
        <v>0</v>
      </c>
      <c r="J54" s="295">
        <f>'Data Input - BAU'!N106</f>
        <v>0</v>
      </c>
      <c r="K54" s="295">
        <f>'Data Input - BAU'!O106</f>
        <v>0</v>
      </c>
      <c r="L54" s="295">
        <f>'Data Input - BAU'!P106</f>
        <v>0</v>
      </c>
      <c r="M54" s="295">
        <f>'Data Input - BAU'!Q106</f>
        <v>0</v>
      </c>
      <c r="N54" s="295">
        <f>'Data Input - BAU'!R106</f>
        <v>0</v>
      </c>
      <c r="O54" s="295">
        <f>'Data Input - BAU'!S106</f>
        <v>0</v>
      </c>
      <c r="P54" s="295">
        <f>'Data Input - BAU'!T106</f>
        <v>0</v>
      </c>
      <c r="Q54" s="295">
        <f>'Data Input - BAU'!U106</f>
        <v>0</v>
      </c>
      <c r="R54" s="295">
        <f>'Data Input - BAU'!V106</f>
        <v>0</v>
      </c>
      <c r="S54" s="295">
        <f>'Data Input - BAU'!W106</f>
        <v>0</v>
      </c>
      <c r="T54" s="295">
        <f>'Data Input - BAU'!X106</f>
        <v>0</v>
      </c>
      <c r="U54" s="295">
        <f>'Data Input - BAU'!Y106</f>
        <v>0</v>
      </c>
      <c r="V54" s="295">
        <f>'Data Input - BAU'!Z106</f>
        <v>0</v>
      </c>
      <c r="W54" s="295">
        <f>'Data Input - BAU'!AA106</f>
        <v>0</v>
      </c>
      <c r="X54" s="295">
        <f>'Data Input - BAU'!AB106</f>
        <v>0</v>
      </c>
      <c r="Y54" s="295">
        <f>'Data Input - BAU'!AC106</f>
        <v>0</v>
      </c>
      <c r="Z54" s="295">
        <f>'Data Input - BAU'!AD106</f>
        <v>0</v>
      </c>
      <c r="AA54" s="295">
        <f>'Data Input - BAU'!AE106</f>
        <v>0</v>
      </c>
      <c r="AB54" s="295">
        <f>'Data Input - BAU'!AF106</f>
        <v>0</v>
      </c>
      <c r="AC54" s="295">
        <f>'Data Input - BAU'!AG106</f>
        <v>0</v>
      </c>
      <c r="AD54" s="295">
        <f>'Data Input - BAU'!AH106</f>
        <v>0</v>
      </c>
      <c r="AE54" s="295">
        <f>'Data Input - BAU'!AI106</f>
        <v>0</v>
      </c>
      <c r="AF54" s="295">
        <f>'Data Input - BAU'!AJ106</f>
        <v>0</v>
      </c>
      <c r="AG54" s="295">
        <f>'Data Input - BAU'!AK106</f>
        <v>0</v>
      </c>
      <c r="AH54" s="295">
        <f>'Data Input - BAU'!AL106</f>
        <v>0</v>
      </c>
      <c r="AI54" s="295">
        <f>'Data Input - BAU'!AM106</f>
        <v>0</v>
      </c>
      <c r="AJ54" s="295">
        <f>'Data Input - BAU'!AN106</f>
        <v>0</v>
      </c>
      <c r="AK54" s="295">
        <f>'Data Input - BAU'!AO106</f>
        <v>0</v>
      </c>
      <c r="AL54" s="295">
        <f>'Data Input - BAU'!AP106</f>
        <v>0</v>
      </c>
      <c r="AM54" s="295">
        <f>'Data Input - BAU'!AQ106</f>
        <v>0</v>
      </c>
      <c r="AN54" s="295">
        <f>'Data Input - BAU'!AR106</f>
        <v>0</v>
      </c>
      <c r="AO54" s="295">
        <f>'Data Input - BAU'!AS106</f>
        <v>0</v>
      </c>
      <c r="AP54" s="295">
        <f>'Data Input - BAU'!AT106</f>
        <v>0</v>
      </c>
      <c r="AQ54" s="295">
        <f>'Data Input - BAU'!AU106</f>
        <v>0</v>
      </c>
      <c r="AR54" s="295">
        <f>'Data Input - BAU'!AV106</f>
        <v>0</v>
      </c>
      <c r="AS54" s="295">
        <f>'Data Input - BAU'!AW106</f>
        <v>0</v>
      </c>
      <c r="AT54" s="295">
        <f>'Data Input - BAU'!AX106</f>
        <v>0</v>
      </c>
      <c r="AU54" s="295">
        <f>'Data Input - BAU'!AY106</f>
        <v>0</v>
      </c>
      <c r="AV54" s="295">
        <f>'Data Input - BAU'!AZ106</f>
        <v>0</v>
      </c>
      <c r="AW54" s="295">
        <f>'Data Input - BAU'!BA106</f>
        <v>0</v>
      </c>
      <c r="AX54" s="295">
        <f>'Data Input - BAU'!BB106</f>
        <v>0</v>
      </c>
      <c r="AY54" s="295">
        <f>'Data Input - BAU'!BC106</f>
        <v>0</v>
      </c>
      <c r="AZ54" s="295">
        <f>'Data Input - BAU'!BD106</f>
        <v>0</v>
      </c>
      <c r="BA54" s="295">
        <f>'Data Input - BAU'!BE106</f>
        <v>0</v>
      </c>
      <c r="BB54" s="295">
        <f>'Data Input - BAU'!BF106</f>
        <v>0</v>
      </c>
      <c r="BC54" s="295">
        <f>'Data Input - BAU'!BG106</f>
        <v>0</v>
      </c>
      <c r="BD54" s="295">
        <f>'Data Input - BAU'!BH106</f>
        <v>0</v>
      </c>
      <c r="BE54" s="295">
        <f>'Data Input - BAU'!BI106</f>
        <v>0</v>
      </c>
      <c r="BF54" s="295">
        <f>'Data Input - BAU'!BJ106</f>
        <v>0</v>
      </c>
      <c r="BG54" s="295">
        <f>'Data Input - BAU'!BK106</f>
        <v>0</v>
      </c>
      <c r="BH54" s="295">
        <f>'Data Input - BAU'!BL106</f>
        <v>0</v>
      </c>
      <c r="BI54" s="295">
        <f>'Data Input - BAU'!BM106</f>
        <v>0</v>
      </c>
      <c r="BJ54" s="295">
        <f>'Data Input - BAU'!BN106</f>
        <v>0</v>
      </c>
      <c r="BK54" s="295">
        <f>'Data Input - BAU'!BO106</f>
        <v>0</v>
      </c>
      <c r="BL54" s="295">
        <f>'Data Input - BAU'!BP106</f>
        <v>0</v>
      </c>
      <c r="BM54" s="295">
        <f>'Data Input - BAU'!BQ106</f>
        <v>0</v>
      </c>
      <c r="BN54" s="295">
        <f>'Data Input - BAU'!BR106</f>
        <v>0</v>
      </c>
      <c r="BO54" s="295">
        <f>'Data Input - BAU'!BS106</f>
        <v>0</v>
      </c>
      <c r="BP54" s="295">
        <f>'Data Input - BAU'!BT106</f>
        <v>0</v>
      </c>
      <c r="BQ54" s="295">
        <f>'Data Input - BAU'!BU106</f>
        <v>0</v>
      </c>
      <c r="BR54" s="295">
        <f>'Data Input - BAU'!BV106</f>
        <v>0</v>
      </c>
      <c r="BS54" s="295">
        <f>'Data Input - BAU'!BW106</f>
        <v>0</v>
      </c>
      <c r="BT54" s="295">
        <f>'Data Input - BAU'!BX106</f>
        <v>0</v>
      </c>
      <c r="BU54" s="295">
        <f>'Data Input - BAU'!BY106</f>
        <v>0</v>
      </c>
      <c r="BV54" s="295">
        <f>'Data Input - BAU'!BZ106</f>
        <v>0</v>
      </c>
      <c r="BW54" s="295">
        <f>'Data Input - BAU'!CA106</f>
        <v>0</v>
      </c>
      <c r="BX54" s="295">
        <f>'Data Input - BAU'!CB106</f>
        <v>0</v>
      </c>
      <c r="BY54" s="295">
        <f>'Data Input - BAU'!CC106</f>
        <v>0</v>
      </c>
      <c r="BZ54" s="295">
        <f>'Data Input - BAU'!CD106</f>
        <v>0</v>
      </c>
      <c r="CA54" s="295">
        <f>'Data Input - BAU'!CE106</f>
        <v>0</v>
      </c>
      <c r="CB54" s="295">
        <f>'Data Input - BAU'!CF106</f>
        <v>0</v>
      </c>
      <c r="CC54" s="295">
        <f>'Data Input - BAU'!CG106</f>
        <v>0</v>
      </c>
      <c r="CD54" s="295">
        <f>'Data Input - BAU'!CH106</f>
        <v>0</v>
      </c>
      <c r="CE54" s="295">
        <f>'Data Input - BAU'!CI106</f>
        <v>0</v>
      </c>
      <c r="CF54" s="295">
        <f>'Data Input - BAU'!CJ106</f>
        <v>0</v>
      </c>
      <c r="CG54" s="295">
        <f>'Data Input - BAU'!CK106</f>
        <v>0</v>
      </c>
      <c r="CH54" s="295">
        <f>'Data Input - BAU'!CL106</f>
        <v>0</v>
      </c>
      <c r="CI54" s="295">
        <f>'Data Input - BAU'!CM106</f>
        <v>0</v>
      </c>
      <c r="CJ54" s="295">
        <f>'Data Input - BAU'!CN106</f>
        <v>0</v>
      </c>
      <c r="CK54" s="295">
        <f>'Data Input - BAU'!CO106</f>
        <v>0</v>
      </c>
      <c r="CL54" s="295">
        <f>'Data Input - BAU'!CP106</f>
        <v>0</v>
      </c>
      <c r="CM54" s="295">
        <f>'Data Input - BAU'!CQ106</f>
        <v>0</v>
      </c>
      <c r="CN54" s="295">
        <f>'Data Input - BAU'!CR106</f>
        <v>0</v>
      </c>
      <c r="CO54" s="295">
        <f>'Data Input - BAU'!CS106</f>
        <v>0</v>
      </c>
      <c r="CP54" s="295">
        <f>'Data Input - BAU'!CT106</f>
        <v>0</v>
      </c>
      <c r="CQ54" s="295">
        <f>'Data Input - BAU'!CU106</f>
        <v>0</v>
      </c>
      <c r="CR54" s="295">
        <f>'Data Input - BAU'!CV106</f>
        <v>0</v>
      </c>
      <c r="CS54" s="295">
        <f>'Data Input - BAU'!CW106</f>
        <v>0</v>
      </c>
      <c r="CT54" s="295">
        <f>'Data Input - BAU'!CX106</f>
        <v>0</v>
      </c>
      <c r="CU54" s="295">
        <f>'Data Input - BAU'!CY106</f>
        <v>0</v>
      </c>
      <c r="CV54" s="295">
        <f>'Data Input - BAU'!CZ106</f>
        <v>0</v>
      </c>
      <c r="CW54" s="295">
        <f>'Data Input - BAU'!DA106</f>
        <v>0</v>
      </c>
      <c r="CX54" s="295">
        <f>'Data Input - BAU'!DB106</f>
        <v>0</v>
      </c>
      <c r="CY54" s="295">
        <f>'Data Input - BAU'!DC106</f>
        <v>0</v>
      </c>
      <c r="CZ54" s="391"/>
    </row>
    <row r="55" spans="2:104" x14ac:dyDescent="0.25">
      <c r="B55" s="406">
        <f>'Data Input - BAU'!D107</f>
        <v>0</v>
      </c>
      <c r="C55" s="390" t="s">
        <v>83</v>
      </c>
      <c r="D55" s="295">
        <f>'Data Input - BAU'!H107</f>
        <v>0</v>
      </c>
      <c r="E55" s="295">
        <f>'Data Input - BAU'!I107</f>
        <v>0</v>
      </c>
      <c r="F55" s="295">
        <f>'Data Input - BAU'!J107</f>
        <v>0</v>
      </c>
      <c r="G55" s="295">
        <f>'Data Input - BAU'!K107</f>
        <v>0</v>
      </c>
      <c r="H55" s="295">
        <f>'Data Input - BAU'!L107</f>
        <v>0</v>
      </c>
      <c r="I55" s="295">
        <f>'Data Input - BAU'!M107</f>
        <v>0</v>
      </c>
      <c r="J55" s="295">
        <f>'Data Input - BAU'!N107</f>
        <v>0</v>
      </c>
      <c r="K55" s="295">
        <f>'Data Input - BAU'!O107</f>
        <v>0</v>
      </c>
      <c r="L55" s="295">
        <f>'Data Input - BAU'!P107</f>
        <v>0</v>
      </c>
      <c r="M55" s="295">
        <f>'Data Input - BAU'!Q107</f>
        <v>0</v>
      </c>
      <c r="N55" s="295">
        <f>'Data Input - BAU'!R107</f>
        <v>0</v>
      </c>
      <c r="O55" s="295">
        <f>'Data Input - BAU'!S107</f>
        <v>0</v>
      </c>
      <c r="P55" s="295">
        <f>'Data Input - BAU'!T107</f>
        <v>0</v>
      </c>
      <c r="Q55" s="295">
        <f>'Data Input - BAU'!U107</f>
        <v>0</v>
      </c>
      <c r="R55" s="295">
        <f>'Data Input - BAU'!V107</f>
        <v>0</v>
      </c>
      <c r="S55" s="295">
        <f>'Data Input - BAU'!W107</f>
        <v>0</v>
      </c>
      <c r="T55" s="295">
        <f>'Data Input - BAU'!X107</f>
        <v>0</v>
      </c>
      <c r="U55" s="295">
        <f>'Data Input - BAU'!Y107</f>
        <v>0</v>
      </c>
      <c r="V55" s="295">
        <f>'Data Input - BAU'!Z107</f>
        <v>0</v>
      </c>
      <c r="W55" s="295">
        <f>'Data Input - BAU'!AA107</f>
        <v>0</v>
      </c>
      <c r="X55" s="295">
        <f>'Data Input - BAU'!AB107</f>
        <v>0</v>
      </c>
      <c r="Y55" s="295">
        <f>'Data Input - BAU'!AC107</f>
        <v>0</v>
      </c>
      <c r="Z55" s="295">
        <f>'Data Input - BAU'!AD107</f>
        <v>0</v>
      </c>
      <c r="AA55" s="295">
        <f>'Data Input - BAU'!AE107</f>
        <v>0</v>
      </c>
      <c r="AB55" s="295">
        <f>'Data Input - BAU'!AF107</f>
        <v>0</v>
      </c>
      <c r="AC55" s="295">
        <f>'Data Input - BAU'!AG107</f>
        <v>0</v>
      </c>
      <c r="AD55" s="295">
        <f>'Data Input - BAU'!AH107</f>
        <v>0</v>
      </c>
      <c r="AE55" s="295">
        <f>'Data Input - BAU'!AI107</f>
        <v>0</v>
      </c>
      <c r="AF55" s="295">
        <f>'Data Input - BAU'!AJ107</f>
        <v>0</v>
      </c>
      <c r="AG55" s="295">
        <f>'Data Input - BAU'!AK107</f>
        <v>0</v>
      </c>
      <c r="AH55" s="295">
        <f>'Data Input - BAU'!AL107</f>
        <v>0</v>
      </c>
      <c r="AI55" s="295">
        <f>'Data Input - BAU'!AM107</f>
        <v>0</v>
      </c>
      <c r="AJ55" s="295">
        <f>'Data Input - BAU'!AN107</f>
        <v>0</v>
      </c>
      <c r="AK55" s="295">
        <f>'Data Input - BAU'!AO107</f>
        <v>0</v>
      </c>
      <c r="AL55" s="295">
        <f>'Data Input - BAU'!AP107</f>
        <v>0</v>
      </c>
      <c r="AM55" s="295">
        <f>'Data Input - BAU'!AQ107</f>
        <v>0</v>
      </c>
      <c r="AN55" s="295">
        <f>'Data Input - BAU'!AR107</f>
        <v>0</v>
      </c>
      <c r="AO55" s="295">
        <f>'Data Input - BAU'!AS107</f>
        <v>0</v>
      </c>
      <c r="AP55" s="295">
        <f>'Data Input - BAU'!AT107</f>
        <v>0</v>
      </c>
      <c r="AQ55" s="295">
        <f>'Data Input - BAU'!AU107</f>
        <v>0</v>
      </c>
      <c r="AR55" s="295">
        <f>'Data Input - BAU'!AV107</f>
        <v>0</v>
      </c>
      <c r="AS55" s="295">
        <f>'Data Input - BAU'!AW107</f>
        <v>0</v>
      </c>
      <c r="AT55" s="295">
        <f>'Data Input - BAU'!AX107</f>
        <v>0</v>
      </c>
      <c r="AU55" s="295">
        <f>'Data Input - BAU'!AY107</f>
        <v>0</v>
      </c>
      <c r="AV55" s="295">
        <f>'Data Input - BAU'!AZ107</f>
        <v>0</v>
      </c>
      <c r="AW55" s="295">
        <f>'Data Input - BAU'!BA107</f>
        <v>0</v>
      </c>
      <c r="AX55" s="295">
        <f>'Data Input - BAU'!BB107</f>
        <v>0</v>
      </c>
      <c r="AY55" s="295">
        <f>'Data Input - BAU'!BC107</f>
        <v>0</v>
      </c>
      <c r="AZ55" s="295">
        <f>'Data Input - BAU'!BD107</f>
        <v>0</v>
      </c>
      <c r="BA55" s="295">
        <f>'Data Input - BAU'!BE107</f>
        <v>0</v>
      </c>
      <c r="BB55" s="295">
        <f>'Data Input - BAU'!BF107</f>
        <v>0</v>
      </c>
      <c r="BC55" s="295">
        <f>'Data Input - BAU'!BG107</f>
        <v>0</v>
      </c>
      <c r="BD55" s="295">
        <f>'Data Input - BAU'!BH107</f>
        <v>0</v>
      </c>
      <c r="BE55" s="295">
        <f>'Data Input - BAU'!BI107</f>
        <v>0</v>
      </c>
      <c r="BF55" s="295">
        <f>'Data Input - BAU'!BJ107</f>
        <v>0</v>
      </c>
      <c r="BG55" s="295">
        <f>'Data Input - BAU'!BK107</f>
        <v>0</v>
      </c>
      <c r="BH55" s="295">
        <f>'Data Input - BAU'!BL107</f>
        <v>0</v>
      </c>
      <c r="BI55" s="295">
        <f>'Data Input - BAU'!BM107</f>
        <v>0</v>
      </c>
      <c r="BJ55" s="295">
        <f>'Data Input - BAU'!BN107</f>
        <v>0</v>
      </c>
      <c r="BK55" s="295">
        <f>'Data Input - BAU'!BO107</f>
        <v>0</v>
      </c>
      <c r="BL55" s="295">
        <f>'Data Input - BAU'!BP107</f>
        <v>0</v>
      </c>
      <c r="BM55" s="295">
        <f>'Data Input - BAU'!BQ107</f>
        <v>0</v>
      </c>
      <c r="BN55" s="295">
        <f>'Data Input - BAU'!BR107</f>
        <v>0</v>
      </c>
      <c r="BO55" s="295">
        <f>'Data Input - BAU'!BS107</f>
        <v>0</v>
      </c>
      <c r="BP55" s="295">
        <f>'Data Input - BAU'!BT107</f>
        <v>0</v>
      </c>
      <c r="BQ55" s="295">
        <f>'Data Input - BAU'!BU107</f>
        <v>0</v>
      </c>
      <c r="BR55" s="295">
        <f>'Data Input - BAU'!BV107</f>
        <v>0</v>
      </c>
      <c r="BS55" s="295">
        <f>'Data Input - BAU'!BW107</f>
        <v>0</v>
      </c>
      <c r="BT55" s="295">
        <f>'Data Input - BAU'!BX107</f>
        <v>0</v>
      </c>
      <c r="BU55" s="295">
        <f>'Data Input - BAU'!BY107</f>
        <v>0</v>
      </c>
      <c r="BV55" s="295">
        <f>'Data Input - BAU'!BZ107</f>
        <v>0</v>
      </c>
      <c r="BW55" s="295">
        <f>'Data Input - BAU'!CA107</f>
        <v>0</v>
      </c>
      <c r="BX55" s="295">
        <f>'Data Input - BAU'!CB107</f>
        <v>0</v>
      </c>
      <c r="BY55" s="295">
        <f>'Data Input - BAU'!CC107</f>
        <v>0</v>
      </c>
      <c r="BZ55" s="295">
        <f>'Data Input - BAU'!CD107</f>
        <v>0</v>
      </c>
      <c r="CA55" s="295">
        <f>'Data Input - BAU'!CE107</f>
        <v>0</v>
      </c>
      <c r="CB55" s="295">
        <f>'Data Input - BAU'!CF107</f>
        <v>0</v>
      </c>
      <c r="CC55" s="295">
        <f>'Data Input - BAU'!CG107</f>
        <v>0</v>
      </c>
      <c r="CD55" s="295">
        <f>'Data Input - BAU'!CH107</f>
        <v>0</v>
      </c>
      <c r="CE55" s="295">
        <f>'Data Input - BAU'!CI107</f>
        <v>0</v>
      </c>
      <c r="CF55" s="295">
        <f>'Data Input - BAU'!CJ107</f>
        <v>0</v>
      </c>
      <c r="CG55" s="295">
        <f>'Data Input - BAU'!CK107</f>
        <v>0</v>
      </c>
      <c r="CH55" s="295">
        <f>'Data Input - BAU'!CL107</f>
        <v>0</v>
      </c>
      <c r="CI55" s="295">
        <f>'Data Input - BAU'!CM107</f>
        <v>0</v>
      </c>
      <c r="CJ55" s="295">
        <f>'Data Input - BAU'!CN107</f>
        <v>0</v>
      </c>
      <c r="CK55" s="295">
        <f>'Data Input - BAU'!CO107</f>
        <v>0</v>
      </c>
      <c r="CL55" s="295">
        <f>'Data Input - BAU'!CP107</f>
        <v>0</v>
      </c>
      <c r="CM55" s="295">
        <f>'Data Input - BAU'!CQ107</f>
        <v>0</v>
      </c>
      <c r="CN55" s="295">
        <f>'Data Input - BAU'!CR107</f>
        <v>0</v>
      </c>
      <c r="CO55" s="295">
        <f>'Data Input - BAU'!CS107</f>
        <v>0</v>
      </c>
      <c r="CP55" s="295">
        <f>'Data Input - BAU'!CT107</f>
        <v>0</v>
      </c>
      <c r="CQ55" s="295">
        <f>'Data Input - BAU'!CU107</f>
        <v>0</v>
      </c>
      <c r="CR55" s="295">
        <f>'Data Input - BAU'!CV107</f>
        <v>0</v>
      </c>
      <c r="CS55" s="295">
        <f>'Data Input - BAU'!CW107</f>
        <v>0</v>
      </c>
      <c r="CT55" s="295">
        <f>'Data Input - BAU'!CX107</f>
        <v>0</v>
      </c>
      <c r="CU55" s="295">
        <f>'Data Input - BAU'!CY107</f>
        <v>0</v>
      </c>
      <c r="CV55" s="295">
        <f>'Data Input - BAU'!CZ107</f>
        <v>0</v>
      </c>
      <c r="CW55" s="295">
        <f>'Data Input - BAU'!DA107</f>
        <v>0</v>
      </c>
      <c r="CX55" s="295">
        <f>'Data Input - BAU'!DB107</f>
        <v>0</v>
      </c>
      <c r="CY55" s="295">
        <f>'Data Input - BAU'!DC107</f>
        <v>0</v>
      </c>
      <c r="CZ55" s="391"/>
    </row>
    <row r="56" spans="2:104" x14ac:dyDescent="0.25">
      <c r="B56" s="406">
        <f>'Data Input - BAU'!D108</f>
        <v>0</v>
      </c>
      <c r="C56" s="390" t="s">
        <v>83</v>
      </c>
      <c r="D56" s="295">
        <f>'Data Input - BAU'!H108</f>
        <v>0</v>
      </c>
      <c r="E56" s="295">
        <f>'Data Input - BAU'!I108</f>
        <v>0</v>
      </c>
      <c r="F56" s="295">
        <f>'Data Input - BAU'!J108</f>
        <v>0</v>
      </c>
      <c r="G56" s="295">
        <f>'Data Input - BAU'!K108</f>
        <v>0</v>
      </c>
      <c r="H56" s="295">
        <f>'Data Input - BAU'!L108</f>
        <v>0</v>
      </c>
      <c r="I56" s="295">
        <f>'Data Input - BAU'!M108</f>
        <v>0</v>
      </c>
      <c r="J56" s="295">
        <f>'Data Input - BAU'!N108</f>
        <v>0</v>
      </c>
      <c r="K56" s="295">
        <f>'Data Input - BAU'!O108</f>
        <v>0</v>
      </c>
      <c r="L56" s="295">
        <f>'Data Input - BAU'!P108</f>
        <v>0</v>
      </c>
      <c r="M56" s="295">
        <f>'Data Input - BAU'!Q108</f>
        <v>0</v>
      </c>
      <c r="N56" s="295">
        <f>'Data Input - BAU'!R108</f>
        <v>0</v>
      </c>
      <c r="O56" s="295">
        <f>'Data Input - BAU'!S108</f>
        <v>0</v>
      </c>
      <c r="P56" s="295">
        <f>'Data Input - BAU'!T108</f>
        <v>0</v>
      </c>
      <c r="Q56" s="295">
        <f>'Data Input - BAU'!U108</f>
        <v>0</v>
      </c>
      <c r="R56" s="295">
        <f>'Data Input - BAU'!V108</f>
        <v>0</v>
      </c>
      <c r="S56" s="295">
        <f>'Data Input - BAU'!W108</f>
        <v>0</v>
      </c>
      <c r="T56" s="295">
        <f>'Data Input - BAU'!X108</f>
        <v>0</v>
      </c>
      <c r="U56" s="295">
        <f>'Data Input - BAU'!Y108</f>
        <v>0</v>
      </c>
      <c r="V56" s="295">
        <f>'Data Input - BAU'!Z108</f>
        <v>0</v>
      </c>
      <c r="W56" s="295">
        <f>'Data Input - BAU'!AA108</f>
        <v>0</v>
      </c>
      <c r="X56" s="295">
        <f>'Data Input - BAU'!AB108</f>
        <v>0</v>
      </c>
      <c r="Y56" s="295">
        <f>'Data Input - BAU'!AC108</f>
        <v>0</v>
      </c>
      <c r="Z56" s="295">
        <f>'Data Input - BAU'!AD108</f>
        <v>0</v>
      </c>
      <c r="AA56" s="295">
        <f>'Data Input - BAU'!AE108</f>
        <v>0</v>
      </c>
      <c r="AB56" s="295">
        <f>'Data Input - BAU'!AF108</f>
        <v>0</v>
      </c>
      <c r="AC56" s="295">
        <f>'Data Input - BAU'!AG108</f>
        <v>0</v>
      </c>
      <c r="AD56" s="295">
        <f>'Data Input - BAU'!AH108</f>
        <v>0</v>
      </c>
      <c r="AE56" s="295">
        <f>'Data Input - BAU'!AI108</f>
        <v>0</v>
      </c>
      <c r="AF56" s="295">
        <f>'Data Input - BAU'!AJ108</f>
        <v>0</v>
      </c>
      <c r="AG56" s="295">
        <f>'Data Input - BAU'!AK108</f>
        <v>0</v>
      </c>
      <c r="AH56" s="295">
        <f>'Data Input - BAU'!AL108</f>
        <v>0</v>
      </c>
      <c r="AI56" s="295">
        <f>'Data Input - BAU'!AM108</f>
        <v>0</v>
      </c>
      <c r="AJ56" s="295">
        <f>'Data Input - BAU'!AN108</f>
        <v>0</v>
      </c>
      <c r="AK56" s="295">
        <f>'Data Input - BAU'!AO108</f>
        <v>0</v>
      </c>
      <c r="AL56" s="295">
        <f>'Data Input - BAU'!AP108</f>
        <v>0</v>
      </c>
      <c r="AM56" s="295">
        <f>'Data Input - BAU'!AQ108</f>
        <v>0</v>
      </c>
      <c r="AN56" s="295">
        <f>'Data Input - BAU'!AR108</f>
        <v>0</v>
      </c>
      <c r="AO56" s="295">
        <f>'Data Input - BAU'!AS108</f>
        <v>0</v>
      </c>
      <c r="AP56" s="295">
        <f>'Data Input - BAU'!AT108</f>
        <v>0</v>
      </c>
      <c r="AQ56" s="295">
        <f>'Data Input - BAU'!AU108</f>
        <v>0</v>
      </c>
      <c r="AR56" s="295">
        <f>'Data Input - BAU'!AV108</f>
        <v>0</v>
      </c>
      <c r="AS56" s="295">
        <f>'Data Input - BAU'!AW108</f>
        <v>0</v>
      </c>
      <c r="AT56" s="295">
        <f>'Data Input - BAU'!AX108</f>
        <v>0</v>
      </c>
      <c r="AU56" s="295">
        <f>'Data Input - BAU'!AY108</f>
        <v>0</v>
      </c>
      <c r="AV56" s="295">
        <f>'Data Input - BAU'!AZ108</f>
        <v>0</v>
      </c>
      <c r="AW56" s="295">
        <f>'Data Input - BAU'!BA108</f>
        <v>0</v>
      </c>
      <c r="AX56" s="295">
        <f>'Data Input - BAU'!BB108</f>
        <v>0</v>
      </c>
      <c r="AY56" s="295">
        <f>'Data Input - BAU'!BC108</f>
        <v>0</v>
      </c>
      <c r="AZ56" s="295">
        <f>'Data Input - BAU'!BD108</f>
        <v>0</v>
      </c>
      <c r="BA56" s="295">
        <f>'Data Input - BAU'!BE108</f>
        <v>0</v>
      </c>
      <c r="BB56" s="295">
        <f>'Data Input - BAU'!BF108</f>
        <v>0</v>
      </c>
      <c r="BC56" s="295">
        <f>'Data Input - BAU'!BG108</f>
        <v>0</v>
      </c>
      <c r="BD56" s="295">
        <f>'Data Input - BAU'!BH108</f>
        <v>0</v>
      </c>
      <c r="BE56" s="295">
        <f>'Data Input - BAU'!BI108</f>
        <v>0</v>
      </c>
      <c r="BF56" s="295">
        <f>'Data Input - BAU'!BJ108</f>
        <v>0</v>
      </c>
      <c r="BG56" s="295">
        <f>'Data Input - BAU'!BK108</f>
        <v>0</v>
      </c>
      <c r="BH56" s="295">
        <f>'Data Input - BAU'!BL108</f>
        <v>0</v>
      </c>
      <c r="BI56" s="295">
        <f>'Data Input - BAU'!BM108</f>
        <v>0</v>
      </c>
      <c r="BJ56" s="295">
        <f>'Data Input - BAU'!BN108</f>
        <v>0</v>
      </c>
      <c r="BK56" s="295">
        <f>'Data Input - BAU'!BO108</f>
        <v>0</v>
      </c>
      <c r="BL56" s="295">
        <f>'Data Input - BAU'!BP108</f>
        <v>0</v>
      </c>
      <c r="BM56" s="295">
        <f>'Data Input - BAU'!BQ108</f>
        <v>0</v>
      </c>
      <c r="BN56" s="295">
        <f>'Data Input - BAU'!BR108</f>
        <v>0</v>
      </c>
      <c r="BO56" s="295">
        <f>'Data Input - BAU'!BS108</f>
        <v>0</v>
      </c>
      <c r="BP56" s="295">
        <f>'Data Input - BAU'!BT108</f>
        <v>0</v>
      </c>
      <c r="BQ56" s="295">
        <f>'Data Input - BAU'!BU108</f>
        <v>0</v>
      </c>
      <c r="BR56" s="295">
        <f>'Data Input - BAU'!BV108</f>
        <v>0</v>
      </c>
      <c r="BS56" s="295">
        <f>'Data Input - BAU'!BW108</f>
        <v>0</v>
      </c>
      <c r="BT56" s="295">
        <f>'Data Input - BAU'!BX108</f>
        <v>0</v>
      </c>
      <c r="BU56" s="295">
        <f>'Data Input - BAU'!BY108</f>
        <v>0</v>
      </c>
      <c r="BV56" s="295">
        <f>'Data Input - BAU'!BZ108</f>
        <v>0</v>
      </c>
      <c r="BW56" s="295">
        <f>'Data Input - BAU'!CA108</f>
        <v>0</v>
      </c>
      <c r="BX56" s="295">
        <f>'Data Input - BAU'!CB108</f>
        <v>0</v>
      </c>
      <c r="BY56" s="295">
        <f>'Data Input - BAU'!CC108</f>
        <v>0</v>
      </c>
      <c r="BZ56" s="295">
        <f>'Data Input - BAU'!CD108</f>
        <v>0</v>
      </c>
      <c r="CA56" s="295">
        <f>'Data Input - BAU'!CE108</f>
        <v>0</v>
      </c>
      <c r="CB56" s="295">
        <f>'Data Input - BAU'!CF108</f>
        <v>0</v>
      </c>
      <c r="CC56" s="295">
        <f>'Data Input - BAU'!CG108</f>
        <v>0</v>
      </c>
      <c r="CD56" s="295">
        <f>'Data Input - BAU'!CH108</f>
        <v>0</v>
      </c>
      <c r="CE56" s="295">
        <f>'Data Input - BAU'!CI108</f>
        <v>0</v>
      </c>
      <c r="CF56" s="295">
        <f>'Data Input - BAU'!CJ108</f>
        <v>0</v>
      </c>
      <c r="CG56" s="295">
        <f>'Data Input - BAU'!CK108</f>
        <v>0</v>
      </c>
      <c r="CH56" s="295">
        <f>'Data Input - BAU'!CL108</f>
        <v>0</v>
      </c>
      <c r="CI56" s="295">
        <f>'Data Input - BAU'!CM108</f>
        <v>0</v>
      </c>
      <c r="CJ56" s="295">
        <f>'Data Input - BAU'!CN108</f>
        <v>0</v>
      </c>
      <c r="CK56" s="295">
        <f>'Data Input - BAU'!CO108</f>
        <v>0</v>
      </c>
      <c r="CL56" s="295">
        <f>'Data Input - BAU'!CP108</f>
        <v>0</v>
      </c>
      <c r="CM56" s="295">
        <f>'Data Input - BAU'!CQ108</f>
        <v>0</v>
      </c>
      <c r="CN56" s="295">
        <f>'Data Input - BAU'!CR108</f>
        <v>0</v>
      </c>
      <c r="CO56" s="295">
        <f>'Data Input - BAU'!CS108</f>
        <v>0</v>
      </c>
      <c r="CP56" s="295">
        <f>'Data Input - BAU'!CT108</f>
        <v>0</v>
      </c>
      <c r="CQ56" s="295">
        <f>'Data Input - BAU'!CU108</f>
        <v>0</v>
      </c>
      <c r="CR56" s="295">
        <f>'Data Input - BAU'!CV108</f>
        <v>0</v>
      </c>
      <c r="CS56" s="295">
        <f>'Data Input - BAU'!CW108</f>
        <v>0</v>
      </c>
      <c r="CT56" s="295">
        <f>'Data Input - BAU'!CX108</f>
        <v>0</v>
      </c>
      <c r="CU56" s="295">
        <f>'Data Input - BAU'!CY108</f>
        <v>0</v>
      </c>
      <c r="CV56" s="295">
        <f>'Data Input - BAU'!CZ108</f>
        <v>0</v>
      </c>
      <c r="CW56" s="295">
        <f>'Data Input - BAU'!DA108</f>
        <v>0</v>
      </c>
      <c r="CX56" s="295">
        <f>'Data Input - BAU'!DB108</f>
        <v>0</v>
      </c>
      <c r="CY56" s="295">
        <f>'Data Input - BAU'!DC108</f>
        <v>0</v>
      </c>
      <c r="CZ56" s="391"/>
    </row>
    <row r="57" spans="2:104" x14ac:dyDescent="0.25">
      <c r="B57" s="406">
        <f>'Data Input - BAU'!D109</f>
        <v>0</v>
      </c>
      <c r="C57" s="390" t="s">
        <v>83</v>
      </c>
      <c r="D57" s="295">
        <f>'Data Input - BAU'!H109</f>
        <v>0</v>
      </c>
      <c r="E57" s="295">
        <f>'Data Input - BAU'!I109</f>
        <v>0</v>
      </c>
      <c r="F57" s="295">
        <f>'Data Input - BAU'!J109</f>
        <v>0</v>
      </c>
      <c r="G57" s="295">
        <f>'Data Input - BAU'!K109</f>
        <v>0</v>
      </c>
      <c r="H57" s="295">
        <f>'Data Input - BAU'!L109</f>
        <v>0</v>
      </c>
      <c r="I57" s="295">
        <f>'Data Input - BAU'!M109</f>
        <v>0</v>
      </c>
      <c r="J57" s="295">
        <f>'Data Input - BAU'!N109</f>
        <v>0</v>
      </c>
      <c r="K57" s="295">
        <f>'Data Input - BAU'!O109</f>
        <v>0</v>
      </c>
      <c r="L57" s="295">
        <f>'Data Input - BAU'!P109</f>
        <v>0</v>
      </c>
      <c r="M57" s="295">
        <f>'Data Input - BAU'!Q109</f>
        <v>0</v>
      </c>
      <c r="N57" s="295">
        <f>'Data Input - BAU'!R109</f>
        <v>0</v>
      </c>
      <c r="O57" s="295">
        <f>'Data Input - BAU'!S109</f>
        <v>0</v>
      </c>
      <c r="P57" s="295">
        <f>'Data Input - BAU'!T109</f>
        <v>0</v>
      </c>
      <c r="Q57" s="295">
        <f>'Data Input - BAU'!U109</f>
        <v>0</v>
      </c>
      <c r="R57" s="295">
        <f>'Data Input - BAU'!V109</f>
        <v>0</v>
      </c>
      <c r="S57" s="295">
        <f>'Data Input - BAU'!W109</f>
        <v>0</v>
      </c>
      <c r="T57" s="295">
        <f>'Data Input - BAU'!X109</f>
        <v>0</v>
      </c>
      <c r="U57" s="295">
        <f>'Data Input - BAU'!Y109</f>
        <v>0</v>
      </c>
      <c r="V57" s="295">
        <f>'Data Input - BAU'!Z109</f>
        <v>0</v>
      </c>
      <c r="W57" s="295">
        <f>'Data Input - BAU'!AA109</f>
        <v>0</v>
      </c>
      <c r="X57" s="295">
        <f>'Data Input - BAU'!AB109</f>
        <v>0</v>
      </c>
      <c r="Y57" s="295">
        <f>'Data Input - BAU'!AC109</f>
        <v>0</v>
      </c>
      <c r="Z57" s="295">
        <f>'Data Input - BAU'!AD109</f>
        <v>0</v>
      </c>
      <c r="AA57" s="295">
        <f>'Data Input - BAU'!AE109</f>
        <v>0</v>
      </c>
      <c r="AB57" s="295">
        <f>'Data Input - BAU'!AF109</f>
        <v>0</v>
      </c>
      <c r="AC57" s="295">
        <f>'Data Input - BAU'!AG109</f>
        <v>0</v>
      </c>
      <c r="AD57" s="295">
        <f>'Data Input - BAU'!AH109</f>
        <v>0</v>
      </c>
      <c r="AE57" s="295">
        <f>'Data Input - BAU'!AI109</f>
        <v>0</v>
      </c>
      <c r="AF57" s="295">
        <f>'Data Input - BAU'!AJ109</f>
        <v>0</v>
      </c>
      <c r="AG57" s="295">
        <f>'Data Input - BAU'!AK109</f>
        <v>0</v>
      </c>
      <c r="AH57" s="295">
        <f>'Data Input - BAU'!AL109</f>
        <v>0</v>
      </c>
      <c r="AI57" s="295">
        <f>'Data Input - BAU'!AM109</f>
        <v>0</v>
      </c>
      <c r="AJ57" s="295">
        <f>'Data Input - BAU'!AN109</f>
        <v>0</v>
      </c>
      <c r="AK57" s="295">
        <f>'Data Input - BAU'!AO109</f>
        <v>0</v>
      </c>
      <c r="AL57" s="295">
        <f>'Data Input - BAU'!AP109</f>
        <v>0</v>
      </c>
      <c r="AM57" s="295">
        <f>'Data Input - BAU'!AQ109</f>
        <v>0</v>
      </c>
      <c r="AN57" s="295">
        <f>'Data Input - BAU'!AR109</f>
        <v>0</v>
      </c>
      <c r="AO57" s="295">
        <f>'Data Input - BAU'!AS109</f>
        <v>0</v>
      </c>
      <c r="AP57" s="295">
        <f>'Data Input - BAU'!AT109</f>
        <v>0</v>
      </c>
      <c r="AQ57" s="295">
        <f>'Data Input - BAU'!AU109</f>
        <v>0</v>
      </c>
      <c r="AR57" s="295">
        <f>'Data Input - BAU'!AV109</f>
        <v>0</v>
      </c>
      <c r="AS57" s="295">
        <f>'Data Input - BAU'!AW109</f>
        <v>0</v>
      </c>
      <c r="AT57" s="295">
        <f>'Data Input - BAU'!AX109</f>
        <v>0</v>
      </c>
      <c r="AU57" s="295">
        <f>'Data Input - BAU'!AY109</f>
        <v>0</v>
      </c>
      <c r="AV57" s="295">
        <f>'Data Input - BAU'!AZ109</f>
        <v>0</v>
      </c>
      <c r="AW57" s="295">
        <f>'Data Input - BAU'!BA109</f>
        <v>0</v>
      </c>
      <c r="AX57" s="295">
        <f>'Data Input - BAU'!BB109</f>
        <v>0</v>
      </c>
      <c r="AY57" s="295">
        <f>'Data Input - BAU'!BC109</f>
        <v>0</v>
      </c>
      <c r="AZ57" s="295">
        <f>'Data Input - BAU'!BD109</f>
        <v>0</v>
      </c>
      <c r="BA57" s="295">
        <f>'Data Input - BAU'!BE109</f>
        <v>0</v>
      </c>
      <c r="BB57" s="295">
        <f>'Data Input - BAU'!BF109</f>
        <v>0</v>
      </c>
      <c r="BC57" s="295">
        <f>'Data Input - BAU'!BG109</f>
        <v>0</v>
      </c>
      <c r="BD57" s="295">
        <f>'Data Input - BAU'!BH109</f>
        <v>0</v>
      </c>
      <c r="BE57" s="295">
        <f>'Data Input - BAU'!BI109</f>
        <v>0</v>
      </c>
      <c r="BF57" s="295">
        <f>'Data Input - BAU'!BJ109</f>
        <v>0</v>
      </c>
      <c r="BG57" s="295">
        <f>'Data Input - BAU'!BK109</f>
        <v>0</v>
      </c>
      <c r="BH57" s="295">
        <f>'Data Input - BAU'!BL109</f>
        <v>0</v>
      </c>
      <c r="BI57" s="295">
        <f>'Data Input - BAU'!BM109</f>
        <v>0</v>
      </c>
      <c r="BJ57" s="295">
        <f>'Data Input - BAU'!BN109</f>
        <v>0</v>
      </c>
      <c r="BK57" s="295">
        <f>'Data Input - BAU'!BO109</f>
        <v>0</v>
      </c>
      <c r="BL57" s="295">
        <f>'Data Input - BAU'!BP109</f>
        <v>0</v>
      </c>
      <c r="BM57" s="295">
        <f>'Data Input - BAU'!BQ109</f>
        <v>0</v>
      </c>
      <c r="BN57" s="295">
        <f>'Data Input - BAU'!BR109</f>
        <v>0</v>
      </c>
      <c r="BO57" s="295">
        <f>'Data Input - BAU'!BS109</f>
        <v>0</v>
      </c>
      <c r="BP57" s="295">
        <f>'Data Input - BAU'!BT109</f>
        <v>0</v>
      </c>
      <c r="BQ57" s="295">
        <f>'Data Input - BAU'!BU109</f>
        <v>0</v>
      </c>
      <c r="BR57" s="295">
        <f>'Data Input - BAU'!BV109</f>
        <v>0</v>
      </c>
      <c r="BS57" s="295">
        <f>'Data Input - BAU'!BW109</f>
        <v>0</v>
      </c>
      <c r="BT57" s="295">
        <f>'Data Input - BAU'!BX109</f>
        <v>0</v>
      </c>
      <c r="BU57" s="295">
        <f>'Data Input - BAU'!BY109</f>
        <v>0</v>
      </c>
      <c r="BV57" s="295">
        <f>'Data Input - BAU'!BZ109</f>
        <v>0</v>
      </c>
      <c r="BW57" s="295">
        <f>'Data Input - BAU'!CA109</f>
        <v>0</v>
      </c>
      <c r="BX57" s="295">
        <f>'Data Input - BAU'!CB109</f>
        <v>0</v>
      </c>
      <c r="BY57" s="295">
        <f>'Data Input - BAU'!CC109</f>
        <v>0</v>
      </c>
      <c r="BZ57" s="295">
        <f>'Data Input - BAU'!CD109</f>
        <v>0</v>
      </c>
      <c r="CA57" s="295">
        <f>'Data Input - BAU'!CE109</f>
        <v>0</v>
      </c>
      <c r="CB57" s="295">
        <f>'Data Input - BAU'!CF109</f>
        <v>0</v>
      </c>
      <c r="CC57" s="295">
        <f>'Data Input - BAU'!CG109</f>
        <v>0</v>
      </c>
      <c r="CD57" s="295">
        <f>'Data Input - BAU'!CH109</f>
        <v>0</v>
      </c>
      <c r="CE57" s="295">
        <f>'Data Input - BAU'!CI109</f>
        <v>0</v>
      </c>
      <c r="CF57" s="295">
        <f>'Data Input - BAU'!CJ109</f>
        <v>0</v>
      </c>
      <c r="CG57" s="295">
        <f>'Data Input - BAU'!CK109</f>
        <v>0</v>
      </c>
      <c r="CH57" s="295">
        <f>'Data Input - BAU'!CL109</f>
        <v>0</v>
      </c>
      <c r="CI57" s="295">
        <f>'Data Input - BAU'!CM109</f>
        <v>0</v>
      </c>
      <c r="CJ57" s="295">
        <f>'Data Input - BAU'!CN109</f>
        <v>0</v>
      </c>
      <c r="CK57" s="295">
        <f>'Data Input - BAU'!CO109</f>
        <v>0</v>
      </c>
      <c r="CL57" s="295">
        <f>'Data Input - BAU'!CP109</f>
        <v>0</v>
      </c>
      <c r="CM57" s="295">
        <f>'Data Input - BAU'!CQ109</f>
        <v>0</v>
      </c>
      <c r="CN57" s="295">
        <f>'Data Input - BAU'!CR109</f>
        <v>0</v>
      </c>
      <c r="CO57" s="295">
        <f>'Data Input - BAU'!CS109</f>
        <v>0</v>
      </c>
      <c r="CP57" s="295">
        <f>'Data Input - BAU'!CT109</f>
        <v>0</v>
      </c>
      <c r="CQ57" s="295">
        <f>'Data Input - BAU'!CU109</f>
        <v>0</v>
      </c>
      <c r="CR57" s="295">
        <f>'Data Input - BAU'!CV109</f>
        <v>0</v>
      </c>
      <c r="CS57" s="295">
        <f>'Data Input - BAU'!CW109</f>
        <v>0</v>
      </c>
      <c r="CT57" s="295">
        <f>'Data Input - BAU'!CX109</f>
        <v>0</v>
      </c>
      <c r="CU57" s="295">
        <f>'Data Input - BAU'!CY109</f>
        <v>0</v>
      </c>
      <c r="CV57" s="295">
        <f>'Data Input - BAU'!CZ109</f>
        <v>0</v>
      </c>
      <c r="CW57" s="295">
        <f>'Data Input - BAU'!DA109</f>
        <v>0</v>
      </c>
      <c r="CX57" s="295">
        <f>'Data Input - BAU'!DB109</f>
        <v>0</v>
      </c>
      <c r="CY57" s="295">
        <f>'Data Input - BAU'!DC109</f>
        <v>0</v>
      </c>
      <c r="CZ57" s="391"/>
    </row>
    <row r="58" spans="2:104" x14ac:dyDescent="0.25">
      <c r="B58" s="406">
        <f>'Data Input - BAU'!D110</f>
        <v>0</v>
      </c>
      <c r="C58" s="390" t="s">
        <v>83</v>
      </c>
      <c r="D58" s="295">
        <f>'Data Input - BAU'!H110</f>
        <v>0</v>
      </c>
      <c r="E58" s="295">
        <f>'Data Input - BAU'!I110</f>
        <v>0</v>
      </c>
      <c r="F58" s="295">
        <f>'Data Input - BAU'!J110</f>
        <v>0</v>
      </c>
      <c r="G58" s="295">
        <f>'Data Input - BAU'!K110</f>
        <v>0</v>
      </c>
      <c r="H58" s="295">
        <f>'Data Input - BAU'!L110</f>
        <v>0</v>
      </c>
      <c r="I58" s="295">
        <f>'Data Input - BAU'!M110</f>
        <v>0</v>
      </c>
      <c r="J58" s="295">
        <f>'Data Input - BAU'!N110</f>
        <v>0</v>
      </c>
      <c r="K58" s="295">
        <f>'Data Input - BAU'!O110</f>
        <v>0</v>
      </c>
      <c r="L58" s="295">
        <f>'Data Input - BAU'!P110</f>
        <v>0</v>
      </c>
      <c r="M58" s="295">
        <f>'Data Input - BAU'!Q110</f>
        <v>0</v>
      </c>
      <c r="N58" s="295">
        <f>'Data Input - BAU'!R110</f>
        <v>0</v>
      </c>
      <c r="O58" s="295">
        <f>'Data Input - BAU'!S110</f>
        <v>0</v>
      </c>
      <c r="P58" s="295">
        <f>'Data Input - BAU'!T110</f>
        <v>0</v>
      </c>
      <c r="Q58" s="295">
        <f>'Data Input - BAU'!U110</f>
        <v>0</v>
      </c>
      <c r="R58" s="295">
        <f>'Data Input - BAU'!V110</f>
        <v>0</v>
      </c>
      <c r="S58" s="295">
        <f>'Data Input - BAU'!W110</f>
        <v>0</v>
      </c>
      <c r="T58" s="295">
        <f>'Data Input - BAU'!X110</f>
        <v>0</v>
      </c>
      <c r="U58" s="295">
        <f>'Data Input - BAU'!Y110</f>
        <v>0</v>
      </c>
      <c r="V58" s="295">
        <f>'Data Input - BAU'!Z110</f>
        <v>0</v>
      </c>
      <c r="W58" s="295">
        <f>'Data Input - BAU'!AA110</f>
        <v>0</v>
      </c>
      <c r="X58" s="295">
        <f>'Data Input - BAU'!AB110</f>
        <v>0</v>
      </c>
      <c r="Y58" s="295">
        <f>'Data Input - BAU'!AC110</f>
        <v>0</v>
      </c>
      <c r="Z58" s="295">
        <f>'Data Input - BAU'!AD110</f>
        <v>0</v>
      </c>
      <c r="AA58" s="295">
        <f>'Data Input - BAU'!AE110</f>
        <v>0</v>
      </c>
      <c r="AB58" s="295">
        <f>'Data Input - BAU'!AF110</f>
        <v>0</v>
      </c>
      <c r="AC58" s="295">
        <f>'Data Input - BAU'!AG110</f>
        <v>0</v>
      </c>
      <c r="AD58" s="295">
        <f>'Data Input - BAU'!AH110</f>
        <v>0</v>
      </c>
      <c r="AE58" s="295">
        <f>'Data Input - BAU'!AI110</f>
        <v>0</v>
      </c>
      <c r="AF58" s="295">
        <f>'Data Input - BAU'!AJ110</f>
        <v>0</v>
      </c>
      <c r="AG58" s="295">
        <f>'Data Input - BAU'!AK110</f>
        <v>0</v>
      </c>
      <c r="AH58" s="295">
        <f>'Data Input - BAU'!AL110</f>
        <v>0</v>
      </c>
      <c r="AI58" s="295">
        <f>'Data Input - BAU'!AM110</f>
        <v>0</v>
      </c>
      <c r="AJ58" s="295">
        <f>'Data Input - BAU'!AN110</f>
        <v>0</v>
      </c>
      <c r="AK58" s="295">
        <f>'Data Input - BAU'!AO110</f>
        <v>0</v>
      </c>
      <c r="AL58" s="295">
        <f>'Data Input - BAU'!AP110</f>
        <v>0</v>
      </c>
      <c r="AM58" s="295">
        <f>'Data Input - BAU'!AQ110</f>
        <v>0</v>
      </c>
      <c r="AN58" s="295">
        <f>'Data Input - BAU'!AR110</f>
        <v>0</v>
      </c>
      <c r="AO58" s="295">
        <f>'Data Input - BAU'!AS110</f>
        <v>0</v>
      </c>
      <c r="AP58" s="295">
        <f>'Data Input - BAU'!AT110</f>
        <v>0</v>
      </c>
      <c r="AQ58" s="295">
        <f>'Data Input - BAU'!AU110</f>
        <v>0</v>
      </c>
      <c r="AR58" s="295">
        <f>'Data Input - BAU'!AV110</f>
        <v>0</v>
      </c>
      <c r="AS58" s="295">
        <f>'Data Input - BAU'!AW110</f>
        <v>0</v>
      </c>
      <c r="AT58" s="295">
        <f>'Data Input - BAU'!AX110</f>
        <v>0</v>
      </c>
      <c r="AU58" s="295">
        <f>'Data Input - BAU'!AY110</f>
        <v>0</v>
      </c>
      <c r="AV58" s="295">
        <f>'Data Input - BAU'!AZ110</f>
        <v>0</v>
      </c>
      <c r="AW58" s="295">
        <f>'Data Input - BAU'!BA110</f>
        <v>0</v>
      </c>
      <c r="AX58" s="295">
        <f>'Data Input - BAU'!BB110</f>
        <v>0</v>
      </c>
      <c r="AY58" s="295">
        <f>'Data Input - BAU'!BC110</f>
        <v>0</v>
      </c>
      <c r="AZ58" s="295">
        <f>'Data Input - BAU'!BD110</f>
        <v>0</v>
      </c>
      <c r="BA58" s="295">
        <f>'Data Input - BAU'!BE110</f>
        <v>0</v>
      </c>
      <c r="BB58" s="295">
        <f>'Data Input - BAU'!BF110</f>
        <v>0</v>
      </c>
      <c r="BC58" s="295">
        <f>'Data Input - BAU'!BG110</f>
        <v>0</v>
      </c>
      <c r="BD58" s="295">
        <f>'Data Input - BAU'!BH110</f>
        <v>0</v>
      </c>
      <c r="BE58" s="295">
        <f>'Data Input - BAU'!BI110</f>
        <v>0</v>
      </c>
      <c r="BF58" s="295">
        <f>'Data Input - BAU'!BJ110</f>
        <v>0</v>
      </c>
      <c r="BG58" s="295">
        <f>'Data Input - BAU'!BK110</f>
        <v>0</v>
      </c>
      <c r="BH58" s="295">
        <f>'Data Input - BAU'!BL110</f>
        <v>0</v>
      </c>
      <c r="BI58" s="295">
        <f>'Data Input - BAU'!BM110</f>
        <v>0</v>
      </c>
      <c r="BJ58" s="295">
        <f>'Data Input - BAU'!BN110</f>
        <v>0</v>
      </c>
      <c r="BK58" s="295">
        <f>'Data Input - BAU'!BO110</f>
        <v>0</v>
      </c>
      <c r="BL58" s="295">
        <f>'Data Input - BAU'!BP110</f>
        <v>0</v>
      </c>
      <c r="BM58" s="295">
        <f>'Data Input - BAU'!BQ110</f>
        <v>0</v>
      </c>
      <c r="BN58" s="295">
        <f>'Data Input - BAU'!BR110</f>
        <v>0</v>
      </c>
      <c r="BO58" s="295">
        <f>'Data Input - BAU'!BS110</f>
        <v>0</v>
      </c>
      <c r="BP58" s="295">
        <f>'Data Input - BAU'!BT110</f>
        <v>0</v>
      </c>
      <c r="BQ58" s="295">
        <f>'Data Input - BAU'!BU110</f>
        <v>0</v>
      </c>
      <c r="BR58" s="295">
        <f>'Data Input - BAU'!BV110</f>
        <v>0</v>
      </c>
      <c r="BS58" s="295">
        <f>'Data Input - BAU'!BW110</f>
        <v>0</v>
      </c>
      <c r="BT58" s="295">
        <f>'Data Input - BAU'!BX110</f>
        <v>0</v>
      </c>
      <c r="BU58" s="295">
        <f>'Data Input - BAU'!BY110</f>
        <v>0</v>
      </c>
      <c r="BV58" s="295">
        <f>'Data Input - BAU'!BZ110</f>
        <v>0</v>
      </c>
      <c r="BW58" s="295">
        <f>'Data Input - BAU'!CA110</f>
        <v>0</v>
      </c>
      <c r="BX58" s="295">
        <f>'Data Input - BAU'!CB110</f>
        <v>0</v>
      </c>
      <c r="BY58" s="295">
        <f>'Data Input - BAU'!CC110</f>
        <v>0</v>
      </c>
      <c r="BZ58" s="295">
        <f>'Data Input - BAU'!CD110</f>
        <v>0</v>
      </c>
      <c r="CA58" s="295">
        <f>'Data Input - BAU'!CE110</f>
        <v>0</v>
      </c>
      <c r="CB58" s="295">
        <f>'Data Input - BAU'!CF110</f>
        <v>0</v>
      </c>
      <c r="CC58" s="295">
        <f>'Data Input - BAU'!CG110</f>
        <v>0</v>
      </c>
      <c r="CD58" s="295">
        <f>'Data Input - BAU'!CH110</f>
        <v>0</v>
      </c>
      <c r="CE58" s="295">
        <f>'Data Input - BAU'!CI110</f>
        <v>0</v>
      </c>
      <c r="CF58" s="295">
        <f>'Data Input - BAU'!CJ110</f>
        <v>0</v>
      </c>
      <c r="CG58" s="295">
        <f>'Data Input - BAU'!CK110</f>
        <v>0</v>
      </c>
      <c r="CH58" s="295">
        <f>'Data Input - BAU'!CL110</f>
        <v>0</v>
      </c>
      <c r="CI58" s="295">
        <f>'Data Input - BAU'!CM110</f>
        <v>0</v>
      </c>
      <c r="CJ58" s="295">
        <f>'Data Input - BAU'!CN110</f>
        <v>0</v>
      </c>
      <c r="CK58" s="295">
        <f>'Data Input - BAU'!CO110</f>
        <v>0</v>
      </c>
      <c r="CL58" s="295">
        <f>'Data Input - BAU'!CP110</f>
        <v>0</v>
      </c>
      <c r="CM58" s="295">
        <f>'Data Input - BAU'!CQ110</f>
        <v>0</v>
      </c>
      <c r="CN58" s="295">
        <f>'Data Input - BAU'!CR110</f>
        <v>0</v>
      </c>
      <c r="CO58" s="295">
        <f>'Data Input - BAU'!CS110</f>
        <v>0</v>
      </c>
      <c r="CP58" s="295">
        <f>'Data Input - BAU'!CT110</f>
        <v>0</v>
      </c>
      <c r="CQ58" s="295">
        <f>'Data Input - BAU'!CU110</f>
        <v>0</v>
      </c>
      <c r="CR58" s="295">
        <f>'Data Input - BAU'!CV110</f>
        <v>0</v>
      </c>
      <c r="CS58" s="295">
        <f>'Data Input - BAU'!CW110</f>
        <v>0</v>
      </c>
      <c r="CT58" s="295">
        <f>'Data Input - BAU'!CX110</f>
        <v>0</v>
      </c>
      <c r="CU58" s="295">
        <f>'Data Input - BAU'!CY110</f>
        <v>0</v>
      </c>
      <c r="CV58" s="295">
        <f>'Data Input - BAU'!CZ110</f>
        <v>0</v>
      </c>
      <c r="CW58" s="295">
        <f>'Data Input - BAU'!DA110</f>
        <v>0</v>
      </c>
      <c r="CX58" s="295">
        <f>'Data Input - BAU'!DB110</f>
        <v>0</v>
      </c>
      <c r="CY58" s="295">
        <f>'Data Input - BAU'!DC110</f>
        <v>0</v>
      </c>
      <c r="CZ58" s="391"/>
    </row>
    <row r="59" spans="2:104" x14ac:dyDescent="0.25">
      <c r="B59" s="392"/>
      <c r="C59" s="39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50"/>
      <c r="CZ59" s="391"/>
    </row>
    <row r="60" spans="2:104" x14ac:dyDescent="0.25">
      <c r="B60" s="405" t="s">
        <v>168</v>
      </c>
      <c r="C60" s="39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50"/>
      <c r="CZ60" s="391"/>
    </row>
    <row r="61" spans="2:104" x14ac:dyDescent="0.25">
      <c r="B61" s="406">
        <f t="shared" ref="B61:B66" si="28">B53</f>
        <v>0</v>
      </c>
      <c r="C61" s="9" t="s">
        <v>1117</v>
      </c>
      <c r="D61" s="59" t="str">
        <f>IFERROR(IF(OR($C$67=FALSE,LEFT($B61,3)&lt;&gt;"NOX"),D53*INDEX('Damage costs'!$P$18:$P$70,MATCH($B61,'Damage costs'!$C$18:$C$70,0))/1000,D53*INDEX('Damage costs'!$T$18:$T$70,MATCH($B61,'Damage costs'!$C$18:$C$70,0))/1000),"")</f>
        <v/>
      </c>
      <c r="E61" s="59" t="str">
        <f>IFERROR(IF(OR($C$67=FALSE,LEFT($B61,3)&lt;&gt;"NOX"),E53*INDEX('Damage costs'!$P$18:$P$70,MATCH($B61,'Damage costs'!$C$18:$C$70,0))/1000,E53*INDEX('Damage costs'!$T$18:$T$70,MATCH($B61,'Damage costs'!$C$18:$C$70,0))/1000),"")</f>
        <v/>
      </c>
      <c r="F61" s="59" t="str">
        <f>IFERROR(IF(OR($C$67=FALSE,LEFT($B61,3)&lt;&gt;"NOX"),F53*INDEX('Damage costs'!$P$18:$P$70,MATCH($B61,'Damage costs'!$C$18:$C$70,0))/1000,F53*INDEX('Damage costs'!$T$18:$T$70,MATCH($B61,'Damage costs'!$C$18:$C$70,0))/1000),"")</f>
        <v/>
      </c>
      <c r="G61" s="59" t="str">
        <f>IFERROR(IF(OR($C$67=FALSE,LEFT($B61,3)&lt;&gt;"NOX"),G53*INDEX('Damage costs'!$P$18:$P$70,MATCH($B61,'Damage costs'!$C$18:$C$70,0))/1000,G53*INDEX('Damage costs'!$T$18:$T$70,MATCH($B61,'Damage costs'!$C$18:$C$70,0))/1000),"")</f>
        <v/>
      </c>
      <c r="H61" s="59" t="str">
        <f>IFERROR(IF(OR($C$67=FALSE,LEFT($B61,3)&lt;&gt;"NOX"),H53*INDEX('Damage costs'!$P$18:$P$70,MATCH($B61,'Damage costs'!$C$18:$C$70,0))/1000,H53*INDEX('Damage costs'!$T$18:$T$70,MATCH($B61,'Damage costs'!$C$18:$C$70,0))/1000),"")</f>
        <v/>
      </c>
      <c r="I61" s="59" t="str">
        <f>IFERROR(IF(OR($C$67=FALSE,LEFT($B61,3)&lt;&gt;"NOX"),I53*INDEX('Damage costs'!$P$18:$P$70,MATCH($B61,'Damage costs'!$C$18:$C$70,0))/1000,I53*INDEX('Damage costs'!$T$18:$T$70,MATCH($B61,'Damage costs'!$C$18:$C$70,0))/1000),"")</f>
        <v/>
      </c>
      <c r="J61" s="59" t="str">
        <f>IFERROR(IF(OR($C$67=FALSE,LEFT($B61,3)&lt;&gt;"NOX"),J53*INDEX('Damage costs'!$P$18:$P$70,MATCH($B61,'Damage costs'!$C$18:$C$70,0))/1000,J53*INDEX('Damage costs'!$T$18:$T$70,MATCH($B61,'Damage costs'!$C$18:$C$70,0))/1000),"")</f>
        <v/>
      </c>
      <c r="K61" s="59" t="str">
        <f>IFERROR(IF(OR($C$67=FALSE,LEFT($B61,3)&lt;&gt;"NOX"),K53*INDEX('Damage costs'!$P$18:$P$70,MATCH($B61,'Damage costs'!$C$18:$C$70,0))/1000,K53*INDEX('Damage costs'!$T$18:$T$70,MATCH($B61,'Damage costs'!$C$18:$C$70,0))/1000),"")</f>
        <v/>
      </c>
      <c r="L61" s="59" t="str">
        <f>IFERROR(IF(OR($C$67=FALSE,LEFT($B61,3)&lt;&gt;"NOX"),L53*INDEX('Damage costs'!$P$18:$P$70,MATCH($B61,'Damage costs'!$C$18:$C$70,0))/1000,L53*INDEX('Damage costs'!$T$18:$T$70,MATCH($B61,'Damage costs'!$C$18:$C$70,0))/1000),"")</f>
        <v/>
      </c>
      <c r="M61" s="59" t="str">
        <f>IFERROR(IF(OR($C$67=FALSE,LEFT($B61,3)&lt;&gt;"NOX"),M53*INDEX('Damage costs'!$P$18:$P$70,MATCH($B61,'Damage costs'!$C$18:$C$70,0))/1000,M53*INDEX('Damage costs'!$T$18:$T$70,MATCH($B61,'Damage costs'!$C$18:$C$70,0))/1000),"")</f>
        <v/>
      </c>
      <c r="N61" s="59" t="str">
        <f>IFERROR(IF(OR($C$67=FALSE,LEFT($B61,3)&lt;&gt;"NOX"),N53*INDEX('Damage costs'!$P$18:$P$70,MATCH($B61,'Damage costs'!$C$18:$C$70,0))/1000,N53*INDEX('Damage costs'!$T$18:$T$70,MATCH($B61,'Damage costs'!$C$18:$C$70,0))/1000),"")</f>
        <v/>
      </c>
      <c r="O61" s="59" t="str">
        <f>IFERROR(IF(OR($C$67=FALSE,LEFT($B61,3)&lt;&gt;"NOX"),O53*INDEX('Damage costs'!$P$18:$P$70,MATCH($B61,'Damage costs'!$C$18:$C$70,0))/1000,O53*INDEX('Damage costs'!$T$18:$T$70,MATCH($B61,'Damage costs'!$C$18:$C$70,0))/1000),"")</f>
        <v/>
      </c>
      <c r="P61" s="59" t="str">
        <f>IFERROR(IF(OR($C$67=FALSE,LEFT($B61,3)&lt;&gt;"NOX"),P53*INDEX('Damage costs'!$P$18:$P$70,MATCH($B61,'Damage costs'!$C$18:$C$70,0))/1000,P53*INDEX('Damage costs'!$T$18:$T$70,MATCH($B61,'Damage costs'!$C$18:$C$70,0))/1000),"")</f>
        <v/>
      </c>
      <c r="Q61" s="59" t="str">
        <f>IFERROR(IF(OR($C$67=FALSE,LEFT($B61,3)&lt;&gt;"NOX"),Q53*INDEX('Damage costs'!$P$18:$P$70,MATCH($B61,'Damage costs'!$C$18:$C$70,0))/1000,Q53*INDEX('Damage costs'!$T$18:$T$70,MATCH($B61,'Damage costs'!$C$18:$C$70,0))/1000),"")</f>
        <v/>
      </c>
      <c r="R61" s="59" t="str">
        <f>IFERROR(IF(OR($C$67=FALSE,LEFT($B61,3)&lt;&gt;"NOX"),R53*INDEX('Damage costs'!$P$18:$P$70,MATCH($B61,'Damage costs'!$C$18:$C$70,0))/1000,R53*INDEX('Damage costs'!$T$18:$T$70,MATCH($B61,'Damage costs'!$C$18:$C$70,0))/1000),"")</f>
        <v/>
      </c>
      <c r="S61" s="59" t="str">
        <f>IFERROR(IF(OR($C$67=FALSE,LEFT($B61,3)&lt;&gt;"NOX"),S53*INDEX('Damage costs'!$P$18:$P$70,MATCH($B61,'Damage costs'!$C$18:$C$70,0))/1000,S53*INDEX('Damage costs'!$T$18:$T$70,MATCH($B61,'Damage costs'!$C$18:$C$70,0))/1000),"")</f>
        <v/>
      </c>
      <c r="T61" s="59" t="str">
        <f>IFERROR(IF(OR($C$67=FALSE,LEFT($B61,3)&lt;&gt;"NOX"),T53*INDEX('Damage costs'!$P$18:$P$70,MATCH($B61,'Damage costs'!$C$18:$C$70,0))/1000,T53*INDEX('Damage costs'!$T$18:$T$70,MATCH($B61,'Damage costs'!$C$18:$C$70,0))/1000),"")</f>
        <v/>
      </c>
      <c r="U61" s="59" t="str">
        <f>IFERROR(IF(OR($C$67=FALSE,LEFT($B61,3)&lt;&gt;"NOX"),U53*INDEX('Damage costs'!$P$18:$P$70,MATCH($B61,'Damage costs'!$C$18:$C$70,0))/1000,U53*INDEX('Damage costs'!$T$18:$T$70,MATCH($B61,'Damage costs'!$C$18:$C$70,0))/1000),"")</f>
        <v/>
      </c>
      <c r="V61" s="59" t="str">
        <f>IFERROR(IF(OR($C$67=FALSE,LEFT($B61,3)&lt;&gt;"NOX"),V53*INDEX('Damage costs'!$P$18:$P$70,MATCH($B61,'Damage costs'!$C$18:$C$70,0))/1000,V53*INDEX('Damage costs'!$T$18:$T$70,MATCH($B61,'Damage costs'!$C$18:$C$70,0))/1000),"")</f>
        <v/>
      </c>
      <c r="W61" s="59" t="str">
        <f>IFERROR(IF(OR($C$67=FALSE,LEFT($B61,3)&lt;&gt;"NOX"),W53*INDEX('Damage costs'!$P$18:$P$70,MATCH($B61,'Damage costs'!$C$18:$C$70,0))/1000,W53*INDEX('Damage costs'!$T$18:$T$70,MATCH($B61,'Damage costs'!$C$18:$C$70,0))/1000),"")</f>
        <v/>
      </c>
      <c r="X61" s="59" t="str">
        <f>IFERROR(IF(OR($C$67=FALSE,LEFT($B61,3)&lt;&gt;"NOX"),X53*INDEX('Damage costs'!$P$18:$P$70,MATCH($B61,'Damage costs'!$C$18:$C$70,0))/1000,X53*INDEX('Damage costs'!$T$18:$T$70,MATCH($B61,'Damage costs'!$C$18:$C$70,0))/1000),"")</f>
        <v/>
      </c>
      <c r="Y61" s="59" t="str">
        <f>IFERROR(IF(OR($C$67=FALSE,LEFT($B61,3)&lt;&gt;"NOX"),Y53*INDEX('Damage costs'!$P$18:$P$70,MATCH($B61,'Damage costs'!$C$18:$C$70,0))/1000,Y53*INDEX('Damage costs'!$T$18:$T$70,MATCH($B61,'Damage costs'!$C$18:$C$70,0))/1000),"")</f>
        <v/>
      </c>
      <c r="Z61" s="59" t="str">
        <f>IFERROR(IF(OR($C$67=FALSE,LEFT($B61,3)&lt;&gt;"NOX"),Z53*INDEX('Damage costs'!$P$18:$P$70,MATCH($B61,'Damage costs'!$C$18:$C$70,0))/1000,Z53*INDEX('Damage costs'!$T$18:$T$70,MATCH($B61,'Damage costs'!$C$18:$C$70,0))/1000),"")</f>
        <v/>
      </c>
      <c r="AA61" s="59" t="str">
        <f>IFERROR(IF(OR($C$67=FALSE,LEFT($B61,3)&lt;&gt;"NOX"),AA53*INDEX('Damage costs'!$P$18:$P$70,MATCH($B61,'Damage costs'!$C$18:$C$70,0))/1000,AA53*INDEX('Damage costs'!$T$18:$T$70,MATCH($B61,'Damage costs'!$C$18:$C$70,0))/1000),"")</f>
        <v/>
      </c>
      <c r="AB61" s="59" t="str">
        <f>IFERROR(IF(OR($C$67=FALSE,LEFT($B61,3)&lt;&gt;"NOX"),AB53*INDEX('Damage costs'!$P$18:$P$70,MATCH($B61,'Damage costs'!$C$18:$C$70,0))/1000,AB53*INDEX('Damage costs'!$T$18:$T$70,MATCH($B61,'Damage costs'!$C$18:$C$70,0))/1000),"")</f>
        <v/>
      </c>
      <c r="AC61" s="59" t="str">
        <f>IFERROR(IF(OR($C$67=FALSE,LEFT($B61,3)&lt;&gt;"NOX"),AC53*INDEX('Damage costs'!$P$18:$P$70,MATCH($B61,'Damage costs'!$C$18:$C$70,0))/1000,AC53*INDEX('Damage costs'!$T$18:$T$70,MATCH($B61,'Damage costs'!$C$18:$C$70,0))/1000),"")</f>
        <v/>
      </c>
      <c r="AD61" s="59" t="str">
        <f>IFERROR(IF(OR($C$67=FALSE,LEFT($B61,3)&lt;&gt;"NOX"),AD53*INDEX('Damage costs'!$P$18:$P$70,MATCH($B61,'Damage costs'!$C$18:$C$70,0))/1000,AD53*INDEX('Damage costs'!$T$18:$T$70,MATCH($B61,'Damage costs'!$C$18:$C$70,0))/1000),"")</f>
        <v/>
      </c>
      <c r="AE61" s="59" t="str">
        <f>IFERROR(IF(OR($C$67=FALSE,LEFT($B61,3)&lt;&gt;"NOX"),AE53*INDEX('Damage costs'!$P$18:$P$70,MATCH($B61,'Damage costs'!$C$18:$C$70,0))/1000,AE53*INDEX('Damage costs'!$T$18:$T$70,MATCH($B61,'Damage costs'!$C$18:$C$70,0))/1000),"")</f>
        <v/>
      </c>
      <c r="AF61" s="59" t="str">
        <f>IFERROR(IF(OR($C$67=FALSE,LEFT($B61,3)&lt;&gt;"NOX"),AF53*INDEX('Damage costs'!$P$18:$P$70,MATCH($B61,'Damage costs'!$C$18:$C$70,0))/1000,AF53*INDEX('Damage costs'!$T$18:$T$70,MATCH($B61,'Damage costs'!$C$18:$C$70,0))/1000),"")</f>
        <v/>
      </c>
      <c r="AG61" s="59" t="str">
        <f>IFERROR(IF(OR($C$67=FALSE,LEFT($B61,3)&lt;&gt;"NOX"),AG53*INDEX('Damage costs'!$P$18:$P$70,MATCH($B61,'Damage costs'!$C$18:$C$70,0))/1000,AG53*INDEX('Damage costs'!$T$18:$T$70,MATCH($B61,'Damage costs'!$C$18:$C$70,0))/1000),"")</f>
        <v/>
      </c>
      <c r="AH61" s="59" t="str">
        <f>IFERROR(IF(OR($C$67=FALSE,LEFT($B61,3)&lt;&gt;"NOX"),AH53*INDEX('Damage costs'!$P$18:$P$70,MATCH($B61,'Damage costs'!$C$18:$C$70,0))/1000,AH53*INDEX('Damage costs'!$T$18:$T$70,MATCH($B61,'Damage costs'!$C$18:$C$70,0))/1000),"")</f>
        <v/>
      </c>
      <c r="AI61" s="59" t="str">
        <f>IFERROR(IF(OR($C$67=FALSE,LEFT($B61,3)&lt;&gt;"NOX"),AI53*INDEX('Damage costs'!$P$18:$P$70,MATCH($B61,'Damage costs'!$C$18:$C$70,0))/1000,AI53*INDEX('Damage costs'!$T$18:$T$70,MATCH($B61,'Damage costs'!$C$18:$C$70,0))/1000),"")</f>
        <v/>
      </c>
      <c r="AJ61" s="59" t="str">
        <f>IFERROR(IF(OR($C$67=FALSE,LEFT($B61,3)&lt;&gt;"NOX"),AJ53*INDEX('Damage costs'!$P$18:$P$70,MATCH($B61,'Damage costs'!$C$18:$C$70,0))/1000,AJ53*INDEX('Damage costs'!$T$18:$T$70,MATCH($B61,'Damage costs'!$C$18:$C$70,0))/1000),"")</f>
        <v/>
      </c>
      <c r="AK61" s="59" t="str">
        <f>IFERROR(IF(OR($C$67=FALSE,LEFT($B61,3)&lt;&gt;"NOX"),AK53*INDEX('Damage costs'!$P$18:$P$70,MATCH($B61,'Damage costs'!$C$18:$C$70,0))/1000,AK53*INDEX('Damage costs'!$T$18:$T$70,MATCH($B61,'Damage costs'!$C$18:$C$70,0))/1000),"")</f>
        <v/>
      </c>
      <c r="AL61" s="59" t="str">
        <f>IFERROR(IF(OR($C$67=FALSE,LEFT($B61,3)&lt;&gt;"NOX"),AL53*INDEX('Damage costs'!$P$18:$P$70,MATCH($B61,'Damage costs'!$C$18:$C$70,0))/1000,AL53*INDEX('Damage costs'!$T$18:$T$70,MATCH($B61,'Damage costs'!$C$18:$C$70,0))/1000),"")</f>
        <v/>
      </c>
      <c r="AM61" s="59" t="str">
        <f>IFERROR(IF(OR($C$67=FALSE,LEFT($B61,3)&lt;&gt;"NOX"),AM53*INDEX('Damage costs'!$P$18:$P$70,MATCH($B61,'Damage costs'!$C$18:$C$70,0))/1000,AM53*INDEX('Damage costs'!$T$18:$T$70,MATCH($B61,'Damage costs'!$C$18:$C$70,0))/1000),"")</f>
        <v/>
      </c>
      <c r="AN61" s="59" t="str">
        <f>IFERROR(IF(OR($C$67=FALSE,LEFT($B61,3)&lt;&gt;"NOX"),AN53*INDEX('Damage costs'!$P$18:$P$70,MATCH($B61,'Damage costs'!$C$18:$C$70,0))/1000,AN53*INDEX('Damage costs'!$T$18:$T$70,MATCH($B61,'Damage costs'!$C$18:$C$70,0))/1000),"")</f>
        <v/>
      </c>
      <c r="AO61" s="59" t="str">
        <f>IFERROR(IF(OR($C$67=FALSE,LEFT($B61,3)&lt;&gt;"NOX"),AO53*INDEX('Damage costs'!$P$18:$P$70,MATCH($B61,'Damage costs'!$C$18:$C$70,0))/1000,AO53*INDEX('Damage costs'!$T$18:$T$70,MATCH($B61,'Damage costs'!$C$18:$C$70,0))/1000),"")</f>
        <v/>
      </c>
      <c r="AP61" s="59" t="str">
        <f>IFERROR(IF(OR($C$67=FALSE,LEFT($B61,3)&lt;&gt;"NOX"),AP53*INDEX('Damage costs'!$P$18:$P$70,MATCH($B61,'Damage costs'!$C$18:$C$70,0))/1000,AP53*INDEX('Damage costs'!$T$18:$T$70,MATCH($B61,'Damage costs'!$C$18:$C$70,0))/1000),"")</f>
        <v/>
      </c>
      <c r="AQ61" s="59" t="str">
        <f>IFERROR(IF(OR($C$67=FALSE,LEFT($B61,3)&lt;&gt;"NOX"),AQ53*INDEX('Damage costs'!$P$18:$P$70,MATCH($B61,'Damage costs'!$C$18:$C$70,0))/1000,AQ53*INDEX('Damage costs'!$T$18:$T$70,MATCH($B61,'Damage costs'!$C$18:$C$70,0))/1000),"")</f>
        <v/>
      </c>
      <c r="AR61" s="59" t="str">
        <f>IFERROR(IF(OR($C$67=FALSE,LEFT($B61,3)&lt;&gt;"NOX"),AR53*INDEX('Damage costs'!$P$18:$P$70,MATCH($B61,'Damage costs'!$C$18:$C$70,0))/1000,AR53*INDEX('Damage costs'!$T$18:$T$70,MATCH($B61,'Damage costs'!$C$18:$C$70,0))/1000),"")</f>
        <v/>
      </c>
      <c r="AS61" s="59" t="str">
        <f>IFERROR(IF(OR($C$67=FALSE,LEFT($B61,3)&lt;&gt;"NOX"),AS53*INDEX('Damage costs'!$P$18:$P$70,MATCH($B61,'Damage costs'!$C$18:$C$70,0))/1000,AS53*INDEX('Damage costs'!$T$18:$T$70,MATCH($B61,'Damage costs'!$C$18:$C$70,0))/1000),"")</f>
        <v/>
      </c>
      <c r="AT61" s="59" t="str">
        <f>IFERROR(IF(OR($C$67=FALSE,LEFT($B61,3)&lt;&gt;"NOX"),AT53*INDEX('Damage costs'!$P$18:$P$70,MATCH($B61,'Damage costs'!$C$18:$C$70,0))/1000,AT53*INDEX('Damage costs'!$T$18:$T$70,MATCH($B61,'Damage costs'!$C$18:$C$70,0))/1000),"")</f>
        <v/>
      </c>
      <c r="AU61" s="59" t="str">
        <f>IFERROR(IF(OR($C$67=FALSE,LEFT($B61,3)&lt;&gt;"NOX"),AU53*INDEX('Damage costs'!$P$18:$P$70,MATCH($B61,'Damage costs'!$C$18:$C$70,0))/1000,AU53*INDEX('Damage costs'!$T$18:$T$70,MATCH($B61,'Damage costs'!$C$18:$C$70,0))/1000),"")</f>
        <v/>
      </c>
      <c r="AV61" s="59" t="str">
        <f>IFERROR(IF(OR($C$67=FALSE,LEFT($B61,3)&lt;&gt;"NOX"),AV53*INDEX('Damage costs'!$P$18:$P$70,MATCH($B61,'Damage costs'!$C$18:$C$70,0))/1000,AV53*INDEX('Damage costs'!$T$18:$T$70,MATCH($B61,'Damage costs'!$C$18:$C$70,0))/1000),"")</f>
        <v/>
      </c>
      <c r="AW61" s="59" t="str">
        <f>IFERROR(IF(OR($C$67=FALSE,LEFT($B61,3)&lt;&gt;"NOX"),AW53*INDEX('Damage costs'!$P$18:$P$70,MATCH($B61,'Damage costs'!$C$18:$C$70,0))/1000,AW53*INDEX('Damage costs'!$T$18:$T$70,MATCH($B61,'Damage costs'!$C$18:$C$70,0))/1000),"")</f>
        <v/>
      </c>
      <c r="AX61" s="59" t="str">
        <f>IFERROR(IF(OR($C$67=FALSE,LEFT($B61,3)&lt;&gt;"NOX"),AX53*INDEX('Damage costs'!$P$18:$P$70,MATCH($B61,'Damage costs'!$C$18:$C$70,0))/1000,AX53*INDEX('Damage costs'!$T$18:$T$70,MATCH($B61,'Damage costs'!$C$18:$C$70,0))/1000),"")</f>
        <v/>
      </c>
      <c r="AY61" s="59" t="str">
        <f>IFERROR(IF(OR($C$67=FALSE,LEFT($B61,3)&lt;&gt;"NOX"),AY53*INDEX('Damage costs'!$P$18:$P$70,MATCH($B61,'Damage costs'!$C$18:$C$70,0))/1000,AY53*INDEX('Damage costs'!$T$18:$T$70,MATCH($B61,'Damage costs'!$C$18:$C$70,0))/1000),"")</f>
        <v/>
      </c>
      <c r="AZ61" s="59" t="str">
        <f>IFERROR(IF(OR($C$67=FALSE,LEFT($B61,3)&lt;&gt;"NOX"),AZ53*INDEX('Damage costs'!$P$18:$P$70,MATCH($B61,'Damage costs'!$C$18:$C$70,0))/1000,AZ53*INDEX('Damage costs'!$T$18:$T$70,MATCH($B61,'Damage costs'!$C$18:$C$70,0))/1000),"")</f>
        <v/>
      </c>
      <c r="BA61" s="59" t="str">
        <f>IFERROR(IF(OR($C$67=FALSE,LEFT($B61,3)&lt;&gt;"NOX"),BA53*INDEX('Damage costs'!$P$18:$P$70,MATCH($B61,'Damage costs'!$C$18:$C$70,0))/1000,BA53*INDEX('Damage costs'!$T$18:$T$70,MATCH($B61,'Damage costs'!$C$18:$C$70,0))/1000),"")</f>
        <v/>
      </c>
      <c r="BB61" s="59" t="str">
        <f>IFERROR(IF(OR($C$67=FALSE,LEFT($B61,3)&lt;&gt;"NOX"),BB53*INDEX('Damage costs'!$P$18:$P$70,MATCH($B61,'Damage costs'!$C$18:$C$70,0))/1000,BB53*INDEX('Damage costs'!$T$18:$T$70,MATCH($B61,'Damage costs'!$C$18:$C$70,0))/1000),"")</f>
        <v/>
      </c>
      <c r="BC61" s="59" t="str">
        <f>IFERROR(IF(OR($C$67=FALSE,LEFT($B61,3)&lt;&gt;"NOX"),BC53*INDEX('Damage costs'!$P$18:$P$70,MATCH($B61,'Damage costs'!$C$18:$C$70,0))/1000,BC53*INDEX('Damage costs'!$T$18:$T$70,MATCH($B61,'Damage costs'!$C$18:$C$70,0))/1000),"")</f>
        <v/>
      </c>
      <c r="BD61" s="59" t="str">
        <f>IFERROR(IF(OR($C$67=FALSE,LEFT($B61,3)&lt;&gt;"NOX"),BD53*INDEX('Damage costs'!$P$18:$P$70,MATCH($B61,'Damage costs'!$C$18:$C$70,0))/1000,BD53*INDEX('Damage costs'!$T$18:$T$70,MATCH($B61,'Damage costs'!$C$18:$C$70,0))/1000),"")</f>
        <v/>
      </c>
      <c r="BE61" s="59" t="str">
        <f>IFERROR(IF(OR($C$67=FALSE,LEFT($B61,3)&lt;&gt;"NOX"),BE53*INDEX('Damage costs'!$P$18:$P$70,MATCH($B61,'Damage costs'!$C$18:$C$70,0))/1000,BE53*INDEX('Damage costs'!$T$18:$T$70,MATCH($B61,'Damage costs'!$C$18:$C$70,0))/1000),"")</f>
        <v/>
      </c>
      <c r="BF61" s="59" t="str">
        <f>IFERROR(IF(OR($C$67=FALSE,LEFT($B61,3)&lt;&gt;"NOX"),BF53*INDEX('Damage costs'!$P$18:$P$70,MATCH($B61,'Damage costs'!$C$18:$C$70,0))/1000,BF53*INDEX('Damage costs'!$T$18:$T$70,MATCH($B61,'Damage costs'!$C$18:$C$70,0))/1000),"")</f>
        <v/>
      </c>
      <c r="BG61" s="59" t="str">
        <f>IFERROR(IF(OR($C$67=FALSE,LEFT($B61,3)&lt;&gt;"NOX"),BG53*INDEX('Damage costs'!$P$18:$P$70,MATCH($B61,'Damage costs'!$C$18:$C$70,0))/1000,BG53*INDEX('Damage costs'!$T$18:$T$70,MATCH($B61,'Damage costs'!$C$18:$C$70,0))/1000),"")</f>
        <v/>
      </c>
      <c r="BH61" s="59" t="str">
        <f>IFERROR(IF(OR($C$67=FALSE,LEFT($B61,3)&lt;&gt;"NOX"),BH53*INDEX('Damage costs'!$P$18:$P$70,MATCH($B61,'Damage costs'!$C$18:$C$70,0))/1000,BH53*INDEX('Damage costs'!$T$18:$T$70,MATCH($B61,'Damage costs'!$C$18:$C$70,0))/1000),"")</f>
        <v/>
      </c>
      <c r="BI61" s="59" t="str">
        <f>IFERROR(IF(OR($C$67=FALSE,LEFT($B61,3)&lt;&gt;"NOX"),BI53*INDEX('Damage costs'!$P$18:$P$70,MATCH($B61,'Damage costs'!$C$18:$C$70,0))/1000,BI53*INDEX('Damage costs'!$T$18:$T$70,MATCH($B61,'Damage costs'!$C$18:$C$70,0))/1000),"")</f>
        <v/>
      </c>
      <c r="BJ61" s="59" t="str">
        <f>IFERROR(IF(OR($C$67=FALSE,LEFT($B61,3)&lt;&gt;"NOX"),BJ53*INDEX('Damage costs'!$P$18:$P$70,MATCH($B61,'Damage costs'!$C$18:$C$70,0))/1000,BJ53*INDEX('Damage costs'!$T$18:$T$70,MATCH($B61,'Damage costs'!$C$18:$C$70,0))/1000),"")</f>
        <v/>
      </c>
      <c r="BK61" s="59" t="str">
        <f>IFERROR(IF(OR($C$67=FALSE,LEFT($B61,3)&lt;&gt;"NOX"),BK53*INDEX('Damage costs'!$P$18:$P$70,MATCH($B61,'Damage costs'!$C$18:$C$70,0))/1000,BK53*INDEX('Damage costs'!$T$18:$T$70,MATCH($B61,'Damage costs'!$C$18:$C$70,0))/1000),"")</f>
        <v/>
      </c>
      <c r="BL61" s="59" t="str">
        <f>IFERROR(IF(OR($C$67=FALSE,LEFT($B61,3)&lt;&gt;"NOX"),BL53*INDEX('Damage costs'!$P$18:$P$70,MATCH($B61,'Damage costs'!$C$18:$C$70,0))/1000,BL53*INDEX('Damage costs'!$T$18:$T$70,MATCH($B61,'Damage costs'!$C$18:$C$70,0))/1000),"")</f>
        <v/>
      </c>
      <c r="BM61" s="59" t="str">
        <f>IFERROR(IF(OR($C$67=FALSE,LEFT($B61,3)&lt;&gt;"NOX"),BM53*INDEX('Damage costs'!$P$18:$P$70,MATCH($B61,'Damage costs'!$C$18:$C$70,0))/1000,BM53*INDEX('Damage costs'!$T$18:$T$70,MATCH($B61,'Damage costs'!$C$18:$C$70,0))/1000),"")</f>
        <v/>
      </c>
      <c r="BN61" s="59" t="str">
        <f>IFERROR(IF(OR($C$67=FALSE,LEFT($B61,3)&lt;&gt;"NOX"),BN53*INDEX('Damage costs'!$P$18:$P$70,MATCH($B61,'Damage costs'!$C$18:$C$70,0))/1000,BN53*INDEX('Damage costs'!$T$18:$T$70,MATCH($B61,'Damage costs'!$C$18:$C$70,0))/1000),"")</f>
        <v/>
      </c>
      <c r="BO61" s="59" t="str">
        <f>IFERROR(IF(OR($C$67=FALSE,LEFT($B61,3)&lt;&gt;"NOX"),BO53*INDEX('Damage costs'!$P$18:$P$70,MATCH($B61,'Damage costs'!$C$18:$C$70,0))/1000,BO53*INDEX('Damage costs'!$T$18:$T$70,MATCH($B61,'Damage costs'!$C$18:$C$70,0))/1000),"")</f>
        <v/>
      </c>
      <c r="BP61" s="59" t="str">
        <f>IFERROR(IF(OR($C$67=FALSE,LEFT($B61,3)&lt;&gt;"NOX"),BP53*INDEX('Damage costs'!$P$18:$P$70,MATCH($B61,'Damage costs'!$C$18:$C$70,0))/1000,BP53*INDEX('Damage costs'!$T$18:$T$70,MATCH($B61,'Damage costs'!$C$18:$C$70,0))/1000),"")</f>
        <v/>
      </c>
      <c r="BQ61" s="59" t="str">
        <f>IFERROR(IF(OR($C$67=FALSE,LEFT($B61,3)&lt;&gt;"NOX"),BQ53*INDEX('Damage costs'!$P$18:$P$70,MATCH($B61,'Damage costs'!$C$18:$C$70,0))/1000,BQ53*INDEX('Damage costs'!$T$18:$T$70,MATCH($B61,'Damage costs'!$C$18:$C$70,0))/1000),"")</f>
        <v/>
      </c>
      <c r="BR61" s="59" t="str">
        <f>IFERROR(IF(OR($C$67=FALSE,LEFT($B61,3)&lt;&gt;"NOX"),BR53*INDEX('Damage costs'!$P$18:$P$70,MATCH($B61,'Damage costs'!$C$18:$C$70,0))/1000,BR53*INDEX('Damage costs'!$T$18:$T$70,MATCH($B61,'Damage costs'!$C$18:$C$70,0))/1000),"")</f>
        <v/>
      </c>
      <c r="BS61" s="59" t="str">
        <f>IFERROR(IF(OR($C$67=FALSE,LEFT($B61,3)&lt;&gt;"NOX"),BS53*INDEX('Damage costs'!$P$18:$P$70,MATCH($B61,'Damage costs'!$C$18:$C$70,0))/1000,BS53*INDEX('Damage costs'!$T$18:$T$70,MATCH($B61,'Damage costs'!$C$18:$C$70,0))/1000),"")</f>
        <v/>
      </c>
      <c r="BT61" s="59" t="str">
        <f>IFERROR(IF(OR($C$67=FALSE,LEFT($B61,3)&lt;&gt;"NOX"),BT53*INDEX('Damage costs'!$P$18:$P$70,MATCH($B61,'Damage costs'!$C$18:$C$70,0))/1000,BT53*INDEX('Damage costs'!$T$18:$T$70,MATCH($B61,'Damage costs'!$C$18:$C$70,0))/1000),"")</f>
        <v/>
      </c>
      <c r="BU61" s="59" t="str">
        <f>IFERROR(IF(OR($C$67=FALSE,LEFT($B61,3)&lt;&gt;"NOX"),BU53*INDEX('Damage costs'!$P$18:$P$70,MATCH($B61,'Damage costs'!$C$18:$C$70,0))/1000,BU53*INDEX('Damage costs'!$T$18:$T$70,MATCH($B61,'Damage costs'!$C$18:$C$70,0))/1000),"")</f>
        <v/>
      </c>
      <c r="BV61" s="59" t="str">
        <f>IFERROR(IF(OR($C$67=FALSE,LEFT($B61,3)&lt;&gt;"NOX"),BV53*INDEX('Damage costs'!$P$18:$P$70,MATCH($B61,'Damage costs'!$C$18:$C$70,0))/1000,BV53*INDEX('Damage costs'!$T$18:$T$70,MATCH($B61,'Damage costs'!$C$18:$C$70,0))/1000),"")</f>
        <v/>
      </c>
      <c r="BW61" s="59" t="str">
        <f>IFERROR(IF(OR($C$67=FALSE,LEFT($B61,3)&lt;&gt;"NOX"),BW53*INDEX('Damage costs'!$P$18:$P$70,MATCH($B61,'Damage costs'!$C$18:$C$70,0))/1000,BW53*INDEX('Damage costs'!$T$18:$T$70,MATCH($B61,'Damage costs'!$C$18:$C$70,0))/1000),"")</f>
        <v/>
      </c>
      <c r="BX61" s="59" t="str">
        <f>IFERROR(IF(OR($C$67=FALSE,LEFT($B61,3)&lt;&gt;"NOX"),BX53*INDEX('Damage costs'!$P$18:$P$70,MATCH($B61,'Damage costs'!$C$18:$C$70,0))/1000,BX53*INDEX('Damage costs'!$T$18:$T$70,MATCH($B61,'Damage costs'!$C$18:$C$70,0))/1000),"")</f>
        <v/>
      </c>
      <c r="BY61" s="59" t="str">
        <f>IFERROR(IF(OR($C$67=FALSE,LEFT($B61,3)&lt;&gt;"NOX"),BY53*INDEX('Damage costs'!$P$18:$P$70,MATCH($B61,'Damage costs'!$C$18:$C$70,0))/1000,BY53*INDEX('Damage costs'!$T$18:$T$70,MATCH($B61,'Damage costs'!$C$18:$C$70,0))/1000),"")</f>
        <v/>
      </c>
      <c r="BZ61" s="59" t="str">
        <f>IFERROR(IF(OR($C$67=FALSE,LEFT($B61,3)&lt;&gt;"NOX"),BZ53*INDEX('Damage costs'!$P$18:$P$70,MATCH($B61,'Damage costs'!$C$18:$C$70,0))/1000,BZ53*INDEX('Damage costs'!$T$18:$T$70,MATCH($B61,'Damage costs'!$C$18:$C$70,0))/1000),"")</f>
        <v/>
      </c>
      <c r="CA61" s="59" t="str">
        <f>IFERROR(IF(OR($C$67=FALSE,LEFT($B61,3)&lt;&gt;"NOX"),CA53*INDEX('Damage costs'!$P$18:$P$70,MATCH($B61,'Damage costs'!$C$18:$C$70,0))/1000,CA53*INDEX('Damage costs'!$T$18:$T$70,MATCH($B61,'Damage costs'!$C$18:$C$70,0))/1000),"")</f>
        <v/>
      </c>
      <c r="CB61" s="59" t="str">
        <f>IFERROR(IF(OR($C$67=FALSE,LEFT($B61,3)&lt;&gt;"NOX"),CB53*INDEX('Damage costs'!$P$18:$P$70,MATCH($B61,'Damage costs'!$C$18:$C$70,0))/1000,CB53*INDEX('Damage costs'!$T$18:$T$70,MATCH($B61,'Damage costs'!$C$18:$C$70,0))/1000),"")</f>
        <v/>
      </c>
      <c r="CC61" s="59" t="str">
        <f>IFERROR(IF(OR($C$67=FALSE,LEFT($B61,3)&lt;&gt;"NOX"),CC53*INDEX('Damage costs'!$P$18:$P$70,MATCH($B61,'Damage costs'!$C$18:$C$70,0))/1000,CC53*INDEX('Damage costs'!$T$18:$T$70,MATCH($B61,'Damage costs'!$C$18:$C$70,0))/1000),"")</f>
        <v/>
      </c>
      <c r="CD61" s="59" t="str">
        <f>IFERROR(IF(OR($C$67=FALSE,LEFT($B61,3)&lt;&gt;"NOX"),CD53*INDEX('Damage costs'!$P$18:$P$70,MATCH($B61,'Damage costs'!$C$18:$C$70,0))/1000,CD53*INDEX('Damage costs'!$T$18:$T$70,MATCH($B61,'Damage costs'!$C$18:$C$70,0))/1000),"")</f>
        <v/>
      </c>
      <c r="CE61" s="59" t="str">
        <f>IFERROR(IF(OR($C$67=FALSE,LEFT($B61,3)&lt;&gt;"NOX"),CE53*INDEX('Damage costs'!$P$18:$P$70,MATCH($B61,'Damage costs'!$C$18:$C$70,0))/1000,CE53*INDEX('Damage costs'!$T$18:$T$70,MATCH($B61,'Damage costs'!$C$18:$C$70,0))/1000),"")</f>
        <v/>
      </c>
      <c r="CF61" s="59" t="str">
        <f>IFERROR(IF(OR($C$67=FALSE,LEFT($B61,3)&lt;&gt;"NOX"),CF53*INDEX('Damage costs'!$P$18:$P$70,MATCH($B61,'Damage costs'!$C$18:$C$70,0))/1000,CF53*INDEX('Damage costs'!$T$18:$T$70,MATCH($B61,'Damage costs'!$C$18:$C$70,0))/1000),"")</f>
        <v/>
      </c>
      <c r="CG61" s="59" t="str">
        <f>IFERROR(IF(OR($C$67=FALSE,LEFT($B61,3)&lt;&gt;"NOX"),CG53*INDEX('Damage costs'!$P$18:$P$70,MATCH($B61,'Damage costs'!$C$18:$C$70,0))/1000,CG53*INDEX('Damage costs'!$T$18:$T$70,MATCH($B61,'Damage costs'!$C$18:$C$70,0))/1000),"")</f>
        <v/>
      </c>
      <c r="CH61" s="59" t="str">
        <f>IFERROR(IF(OR($C$67=FALSE,LEFT($B61,3)&lt;&gt;"NOX"),CH53*INDEX('Damage costs'!$P$18:$P$70,MATCH($B61,'Damage costs'!$C$18:$C$70,0))/1000,CH53*INDEX('Damage costs'!$T$18:$T$70,MATCH($B61,'Damage costs'!$C$18:$C$70,0))/1000),"")</f>
        <v/>
      </c>
      <c r="CI61" s="59" t="str">
        <f>IFERROR(IF(OR($C$67=FALSE,LEFT($B61,3)&lt;&gt;"NOX"),CI53*INDEX('Damage costs'!$P$18:$P$70,MATCH($B61,'Damage costs'!$C$18:$C$70,0))/1000,CI53*INDEX('Damage costs'!$T$18:$T$70,MATCH($B61,'Damage costs'!$C$18:$C$70,0))/1000),"")</f>
        <v/>
      </c>
      <c r="CJ61" s="59" t="str">
        <f>IFERROR(IF(OR($C$67=FALSE,LEFT($B61,3)&lt;&gt;"NOX"),CJ53*INDEX('Damage costs'!$P$18:$P$70,MATCH($B61,'Damage costs'!$C$18:$C$70,0))/1000,CJ53*INDEX('Damage costs'!$T$18:$T$70,MATCH($B61,'Damage costs'!$C$18:$C$70,0))/1000),"")</f>
        <v/>
      </c>
      <c r="CK61" s="59" t="str">
        <f>IFERROR(IF(OR($C$67=FALSE,LEFT($B61,3)&lt;&gt;"NOX"),CK53*INDEX('Damage costs'!$P$18:$P$70,MATCH($B61,'Damage costs'!$C$18:$C$70,0))/1000,CK53*INDEX('Damage costs'!$T$18:$T$70,MATCH($B61,'Damage costs'!$C$18:$C$70,0))/1000),"")</f>
        <v/>
      </c>
      <c r="CL61" s="59" t="str">
        <f>IFERROR(IF(OR($C$67=FALSE,LEFT($B61,3)&lt;&gt;"NOX"),CL53*INDEX('Damage costs'!$P$18:$P$70,MATCH($B61,'Damage costs'!$C$18:$C$70,0))/1000,CL53*INDEX('Damage costs'!$T$18:$T$70,MATCH($B61,'Damage costs'!$C$18:$C$70,0))/1000),"")</f>
        <v/>
      </c>
      <c r="CM61" s="59" t="str">
        <f>IFERROR(IF(OR($C$67=FALSE,LEFT($B61,3)&lt;&gt;"NOX"),CM53*INDEX('Damage costs'!$P$18:$P$70,MATCH($B61,'Damage costs'!$C$18:$C$70,0))/1000,CM53*INDEX('Damage costs'!$T$18:$T$70,MATCH($B61,'Damage costs'!$C$18:$C$70,0))/1000),"")</f>
        <v/>
      </c>
      <c r="CN61" s="59" t="str">
        <f>IFERROR(IF(OR($C$67=FALSE,LEFT($B61,3)&lt;&gt;"NOX"),CN53*INDEX('Damage costs'!$P$18:$P$70,MATCH($B61,'Damage costs'!$C$18:$C$70,0))/1000,CN53*INDEX('Damage costs'!$T$18:$T$70,MATCH($B61,'Damage costs'!$C$18:$C$70,0))/1000),"")</f>
        <v/>
      </c>
      <c r="CO61" s="59" t="str">
        <f>IFERROR(IF(OR($C$67=FALSE,LEFT($B61,3)&lt;&gt;"NOX"),CO53*INDEX('Damage costs'!$P$18:$P$70,MATCH($B61,'Damage costs'!$C$18:$C$70,0))/1000,CO53*INDEX('Damage costs'!$T$18:$T$70,MATCH($B61,'Damage costs'!$C$18:$C$70,0))/1000),"")</f>
        <v/>
      </c>
      <c r="CP61" s="59" t="str">
        <f>IFERROR(IF(OR($C$67=FALSE,LEFT($B61,3)&lt;&gt;"NOX"),CP53*INDEX('Damage costs'!$P$18:$P$70,MATCH($B61,'Damage costs'!$C$18:$C$70,0))/1000,CP53*INDEX('Damage costs'!$T$18:$T$70,MATCH($B61,'Damage costs'!$C$18:$C$70,0))/1000),"")</f>
        <v/>
      </c>
      <c r="CQ61" s="59" t="str">
        <f>IFERROR(IF(OR($C$67=FALSE,LEFT($B61,3)&lt;&gt;"NOX"),CQ53*INDEX('Damage costs'!$P$18:$P$70,MATCH($B61,'Damage costs'!$C$18:$C$70,0))/1000,CQ53*INDEX('Damage costs'!$T$18:$T$70,MATCH($B61,'Damage costs'!$C$18:$C$70,0))/1000),"")</f>
        <v/>
      </c>
      <c r="CR61" s="59" t="str">
        <f>IFERROR(IF(OR($C$67=FALSE,LEFT($B61,3)&lt;&gt;"NOX"),CR53*INDEX('Damage costs'!$P$18:$P$70,MATCH($B61,'Damage costs'!$C$18:$C$70,0))/1000,CR53*INDEX('Damage costs'!$T$18:$T$70,MATCH($B61,'Damage costs'!$C$18:$C$70,0))/1000),"")</f>
        <v/>
      </c>
      <c r="CS61" s="59" t="str">
        <f>IFERROR(IF(OR($C$67=FALSE,LEFT($B61,3)&lt;&gt;"NOX"),CS53*INDEX('Damage costs'!$P$18:$P$70,MATCH($B61,'Damage costs'!$C$18:$C$70,0))/1000,CS53*INDEX('Damage costs'!$T$18:$T$70,MATCH($B61,'Damage costs'!$C$18:$C$70,0))/1000),"")</f>
        <v/>
      </c>
      <c r="CT61" s="59" t="str">
        <f>IFERROR(IF(OR($C$67=FALSE,LEFT($B61,3)&lt;&gt;"NOX"),CT53*INDEX('Damage costs'!$P$18:$P$70,MATCH($B61,'Damage costs'!$C$18:$C$70,0))/1000,CT53*INDEX('Damage costs'!$T$18:$T$70,MATCH($B61,'Damage costs'!$C$18:$C$70,0))/1000),"")</f>
        <v/>
      </c>
      <c r="CU61" s="59" t="str">
        <f>IFERROR(IF(OR($C$67=FALSE,LEFT($B61,3)&lt;&gt;"NOX"),CU53*INDEX('Damage costs'!$P$18:$P$70,MATCH($B61,'Damage costs'!$C$18:$C$70,0))/1000,CU53*INDEX('Damage costs'!$T$18:$T$70,MATCH($B61,'Damage costs'!$C$18:$C$70,0))/1000),"")</f>
        <v/>
      </c>
      <c r="CV61" s="59" t="str">
        <f>IFERROR(IF(OR($C$67=FALSE,LEFT($B61,3)&lt;&gt;"NOX"),CV53*INDEX('Damage costs'!$P$18:$P$70,MATCH($B61,'Damage costs'!$C$18:$C$70,0))/1000,CV53*INDEX('Damage costs'!$T$18:$T$70,MATCH($B61,'Damage costs'!$C$18:$C$70,0))/1000),"")</f>
        <v/>
      </c>
      <c r="CW61" s="59" t="str">
        <f>IFERROR(IF(OR($C$67=FALSE,LEFT($B61,3)&lt;&gt;"NOX"),CW53*INDEX('Damage costs'!$P$18:$P$70,MATCH($B61,'Damage costs'!$C$18:$C$70,0))/1000,CW53*INDEX('Damage costs'!$T$18:$T$70,MATCH($B61,'Damage costs'!$C$18:$C$70,0))/1000),"")</f>
        <v/>
      </c>
      <c r="CX61" s="59" t="str">
        <f>IFERROR(IF(OR($C$67=FALSE,LEFT($B61,3)&lt;&gt;"NOX"),CX53*INDEX('Damage costs'!$P$18:$P$70,MATCH($B61,'Damage costs'!$C$18:$C$70,0))/1000,CX53*INDEX('Damage costs'!$T$18:$T$70,MATCH($B61,'Damage costs'!$C$18:$C$70,0))/1000),"")</f>
        <v/>
      </c>
      <c r="CY61" s="59" t="str">
        <f>IFERROR(IF(OR($C$67=FALSE,LEFT($B61,3)&lt;&gt;"NOX"),CY53*INDEX('Damage costs'!$P$18:$P$70,MATCH($B61,'Damage costs'!$C$18:$C$70,0))/1000,CY53*INDEX('Damage costs'!$T$18:$T$70,MATCH($B61,'Damage costs'!$C$18:$C$70,0))/1000),"")</f>
        <v/>
      </c>
      <c r="CZ61" s="391"/>
    </row>
    <row r="62" spans="2:104" x14ac:dyDescent="0.25">
      <c r="B62" s="406">
        <f t="shared" si="28"/>
        <v>0</v>
      </c>
      <c r="C62" s="9" t="s">
        <v>1117</v>
      </c>
      <c r="D62" s="59" t="str">
        <f>IFERROR(IF(OR($C$67=FALSE,LEFT($B62,3)&lt;&gt;"NOX"),D54*INDEX('Damage costs'!$P$18:$P$70,MATCH($B62,'Damage costs'!$C$18:$C$70,0))/1000,D54*INDEX('Damage costs'!$T$18:$T$70,MATCH($B62,'Damage costs'!$C$18:$C$70,0))/1000),"")</f>
        <v/>
      </c>
      <c r="E62" s="59" t="str">
        <f>IFERROR(IF(OR($C$67=FALSE,LEFT($B62,3)&lt;&gt;"NOX"),E54*INDEX('Damage costs'!$P$18:$P$70,MATCH($B62,'Damage costs'!$C$18:$C$70,0))/1000,E54*INDEX('Damage costs'!$T$18:$T$70,MATCH($B62,'Damage costs'!$C$18:$C$70,0))/1000),"")</f>
        <v/>
      </c>
      <c r="F62" s="59" t="str">
        <f>IFERROR(IF(OR($C$67=FALSE,LEFT($B62,3)&lt;&gt;"NOX"),F54*INDEX('Damage costs'!$P$18:$P$70,MATCH($B62,'Damage costs'!$C$18:$C$70,0))/1000,F54*INDEX('Damage costs'!$T$18:$T$70,MATCH($B62,'Damage costs'!$C$18:$C$70,0))/1000),"")</f>
        <v/>
      </c>
      <c r="G62" s="59" t="str">
        <f>IFERROR(IF(OR($C$67=FALSE,LEFT($B62,3)&lt;&gt;"NOX"),G54*INDEX('Damage costs'!$P$18:$P$70,MATCH($B62,'Damage costs'!$C$18:$C$70,0))/1000,G54*INDEX('Damage costs'!$T$18:$T$70,MATCH($B62,'Damage costs'!$C$18:$C$70,0))/1000),"")</f>
        <v/>
      </c>
      <c r="H62" s="59" t="str">
        <f>IFERROR(IF(OR($C$67=FALSE,LEFT($B62,3)&lt;&gt;"NOX"),H54*INDEX('Damage costs'!$P$18:$P$70,MATCH($B62,'Damage costs'!$C$18:$C$70,0))/1000,H54*INDEX('Damage costs'!$T$18:$T$70,MATCH($B62,'Damage costs'!$C$18:$C$70,0))/1000),"")</f>
        <v/>
      </c>
      <c r="I62" s="59" t="str">
        <f>IFERROR(IF(OR($C$67=FALSE,LEFT($B62,3)&lt;&gt;"NOX"),I54*INDEX('Damage costs'!$P$18:$P$70,MATCH($B62,'Damage costs'!$C$18:$C$70,0))/1000,I54*INDEX('Damage costs'!$T$18:$T$70,MATCH($B62,'Damage costs'!$C$18:$C$70,0))/1000),"")</f>
        <v/>
      </c>
      <c r="J62" s="59" t="str">
        <f>IFERROR(IF(OR($C$67=FALSE,LEFT($B62,3)&lt;&gt;"NOX"),J54*INDEX('Damage costs'!$P$18:$P$70,MATCH($B62,'Damage costs'!$C$18:$C$70,0))/1000,J54*INDEX('Damage costs'!$T$18:$T$70,MATCH($B62,'Damage costs'!$C$18:$C$70,0))/1000),"")</f>
        <v/>
      </c>
      <c r="K62" s="59" t="str">
        <f>IFERROR(IF(OR($C$67=FALSE,LEFT($B62,3)&lt;&gt;"NOX"),K54*INDEX('Damage costs'!$P$18:$P$70,MATCH($B62,'Damage costs'!$C$18:$C$70,0))/1000,K54*INDEX('Damage costs'!$T$18:$T$70,MATCH($B62,'Damage costs'!$C$18:$C$70,0))/1000),"")</f>
        <v/>
      </c>
      <c r="L62" s="59" t="str">
        <f>IFERROR(IF(OR($C$67=FALSE,LEFT($B62,3)&lt;&gt;"NOX"),L54*INDEX('Damage costs'!$P$18:$P$70,MATCH($B62,'Damage costs'!$C$18:$C$70,0))/1000,L54*INDEX('Damage costs'!$T$18:$T$70,MATCH($B62,'Damage costs'!$C$18:$C$70,0))/1000),"")</f>
        <v/>
      </c>
      <c r="M62" s="59" t="str">
        <f>IFERROR(IF(OR($C$67=FALSE,LEFT($B62,3)&lt;&gt;"NOX"),M54*INDEX('Damage costs'!$P$18:$P$70,MATCH($B62,'Damage costs'!$C$18:$C$70,0))/1000,M54*INDEX('Damage costs'!$T$18:$T$70,MATCH($B62,'Damage costs'!$C$18:$C$70,0))/1000),"")</f>
        <v/>
      </c>
      <c r="N62" s="59" t="str">
        <f>IFERROR(IF(OR($C$67=FALSE,LEFT($B62,3)&lt;&gt;"NOX"),N54*INDEX('Damage costs'!$P$18:$P$70,MATCH($B62,'Damage costs'!$C$18:$C$70,0))/1000,N54*INDEX('Damage costs'!$T$18:$T$70,MATCH($B62,'Damage costs'!$C$18:$C$70,0))/1000),"")</f>
        <v/>
      </c>
      <c r="O62" s="59" t="str">
        <f>IFERROR(IF(OR($C$67=FALSE,LEFT($B62,3)&lt;&gt;"NOX"),O54*INDEX('Damage costs'!$P$18:$P$70,MATCH($B62,'Damage costs'!$C$18:$C$70,0))/1000,O54*INDEX('Damage costs'!$T$18:$T$70,MATCH($B62,'Damage costs'!$C$18:$C$70,0))/1000),"")</f>
        <v/>
      </c>
      <c r="P62" s="59" t="str">
        <f>IFERROR(IF(OR($C$67=FALSE,LEFT($B62,3)&lt;&gt;"NOX"),P54*INDEX('Damage costs'!$P$18:$P$70,MATCH($B62,'Damage costs'!$C$18:$C$70,0))/1000,P54*INDEX('Damage costs'!$T$18:$T$70,MATCH($B62,'Damage costs'!$C$18:$C$70,0))/1000),"")</f>
        <v/>
      </c>
      <c r="Q62" s="59" t="str">
        <f>IFERROR(IF(OR($C$67=FALSE,LEFT($B62,3)&lt;&gt;"NOX"),Q54*INDEX('Damage costs'!$P$18:$P$70,MATCH($B62,'Damage costs'!$C$18:$C$70,0))/1000,Q54*INDEX('Damage costs'!$T$18:$T$70,MATCH($B62,'Damage costs'!$C$18:$C$70,0))/1000),"")</f>
        <v/>
      </c>
      <c r="R62" s="59" t="str">
        <f>IFERROR(IF(OR($C$67=FALSE,LEFT($B62,3)&lt;&gt;"NOX"),R54*INDEX('Damage costs'!$P$18:$P$70,MATCH($B62,'Damage costs'!$C$18:$C$70,0))/1000,R54*INDEX('Damage costs'!$T$18:$T$70,MATCH($B62,'Damage costs'!$C$18:$C$70,0))/1000),"")</f>
        <v/>
      </c>
      <c r="S62" s="59" t="str">
        <f>IFERROR(IF(OR($C$67=FALSE,LEFT($B62,3)&lt;&gt;"NOX"),S54*INDEX('Damage costs'!$P$18:$P$70,MATCH($B62,'Damage costs'!$C$18:$C$70,0))/1000,S54*INDEX('Damage costs'!$T$18:$T$70,MATCH($B62,'Damage costs'!$C$18:$C$70,0))/1000),"")</f>
        <v/>
      </c>
      <c r="T62" s="59" t="str">
        <f>IFERROR(IF(OR($C$67=FALSE,LEFT($B62,3)&lt;&gt;"NOX"),T54*INDEX('Damage costs'!$P$18:$P$70,MATCH($B62,'Damage costs'!$C$18:$C$70,0))/1000,T54*INDEX('Damage costs'!$T$18:$T$70,MATCH($B62,'Damage costs'!$C$18:$C$70,0))/1000),"")</f>
        <v/>
      </c>
      <c r="U62" s="59" t="str">
        <f>IFERROR(IF(OR($C$67=FALSE,LEFT($B62,3)&lt;&gt;"NOX"),U54*INDEX('Damage costs'!$P$18:$P$70,MATCH($B62,'Damage costs'!$C$18:$C$70,0))/1000,U54*INDEX('Damage costs'!$T$18:$T$70,MATCH($B62,'Damage costs'!$C$18:$C$70,0))/1000),"")</f>
        <v/>
      </c>
      <c r="V62" s="59" t="str">
        <f>IFERROR(IF(OR($C$67=FALSE,LEFT($B62,3)&lt;&gt;"NOX"),V54*INDEX('Damage costs'!$P$18:$P$70,MATCH($B62,'Damage costs'!$C$18:$C$70,0))/1000,V54*INDEX('Damage costs'!$T$18:$T$70,MATCH($B62,'Damage costs'!$C$18:$C$70,0))/1000),"")</f>
        <v/>
      </c>
      <c r="W62" s="59" t="str">
        <f>IFERROR(IF(OR($C$67=FALSE,LEFT($B62,3)&lt;&gt;"NOX"),W54*INDEX('Damage costs'!$P$18:$P$70,MATCH($B62,'Damage costs'!$C$18:$C$70,0))/1000,W54*INDEX('Damage costs'!$T$18:$T$70,MATCH($B62,'Damage costs'!$C$18:$C$70,0))/1000),"")</f>
        <v/>
      </c>
      <c r="X62" s="59" t="str">
        <f>IFERROR(IF(OR($C$67=FALSE,LEFT($B62,3)&lt;&gt;"NOX"),X54*INDEX('Damage costs'!$P$18:$P$70,MATCH($B62,'Damage costs'!$C$18:$C$70,0))/1000,X54*INDEX('Damage costs'!$T$18:$T$70,MATCH($B62,'Damage costs'!$C$18:$C$70,0))/1000),"")</f>
        <v/>
      </c>
      <c r="Y62" s="59" t="str">
        <f>IFERROR(IF(OR($C$67=FALSE,LEFT($B62,3)&lt;&gt;"NOX"),Y54*INDEX('Damage costs'!$P$18:$P$70,MATCH($B62,'Damage costs'!$C$18:$C$70,0))/1000,Y54*INDEX('Damage costs'!$T$18:$T$70,MATCH($B62,'Damage costs'!$C$18:$C$70,0))/1000),"")</f>
        <v/>
      </c>
      <c r="Z62" s="59" t="str">
        <f>IFERROR(IF(OR($C$67=FALSE,LEFT($B62,3)&lt;&gt;"NOX"),Z54*INDEX('Damage costs'!$P$18:$P$70,MATCH($B62,'Damage costs'!$C$18:$C$70,0))/1000,Z54*INDEX('Damage costs'!$T$18:$T$70,MATCH($B62,'Damage costs'!$C$18:$C$70,0))/1000),"")</f>
        <v/>
      </c>
      <c r="AA62" s="59" t="str">
        <f>IFERROR(IF(OR($C$67=FALSE,LEFT($B62,3)&lt;&gt;"NOX"),AA54*INDEX('Damage costs'!$P$18:$P$70,MATCH($B62,'Damage costs'!$C$18:$C$70,0))/1000,AA54*INDEX('Damage costs'!$T$18:$T$70,MATCH($B62,'Damage costs'!$C$18:$C$70,0))/1000),"")</f>
        <v/>
      </c>
      <c r="AB62" s="59" t="str">
        <f>IFERROR(IF(OR($C$67=FALSE,LEFT($B62,3)&lt;&gt;"NOX"),AB54*INDEX('Damage costs'!$P$18:$P$70,MATCH($B62,'Damage costs'!$C$18:$C$70,0))/1000,AB54*INDEX('Damage costs'!$T$18:$T$70,MATCH($B62,'Damage costs'!$C$18:$C$70,0))/1000),"")</f>
        <v/>
      </c>
      <c r="AC62" s="59" t="str">
        <f>IFERROR(IF(OR($C$67=FALSE,LEFT($B62,3)&lt;&gt;"NOX"),AC54*INDEX('Damage costs'!$P$18:$P$70,MATCH($B62,'Damage costs'!$C$18:$C$70,0))/1000,AC54*INDEX('Damage costs'!$T$18:$T$70,MATCH($B62,'Damage costs'!$C$18:$C$70,0))/1000),"")</f>
        <v/>
      </c>
      <c r="AD62" s="59" t="str">
        <f>IFERROR(IF(OR($C$67=FALSE,LEFT($B62,3)&lt;&gt;"NOX"),AD54*INDEX('Damage costs'!$P$18:$P$70,MATCH($B62,'Damage costs'!$C$18:$C$70,0))/1000,AD54*INDEX('Damage costs'!$T$18:$T$70,MATCH($B62,'Damage costs'!$C$18:$C$70,0))/1000),"")</f>
        <v/>
      </c>
      <c r="AE62" s="59" t="str">
        <f>IFERROR(IF(OR($C$67=FALSE,LEFT($B62,3)&lt;&gt;"NOX"),AE54*INDEX('Damage costs'!$P$18:$P$70,MATCH($B62,'Damage costs'!$C$18:$C$70,0))/1000,AE54*INDEX('Damage costs'!$T$18:$T$70,MATCH($B62,'Damage costs'!$C$18:$C$70,0))/1000),"")</f>
        <v/>
      </c>
      <c r="AF62" s="59" t="str">
        <f>IFERROR(IF(OR($C$67=FALSE,LEFT($B62,3)&lt;&gt;"NOX"),AF54*INDEX('Damage costs'!$P$18:$P$70,MATCH($B62,'Damage costs'!$C$18:$C$70,0))/1000,AF54*INDEX('Damage costs'!$T$18:$T$70,MATCH($B62,'Damage costs'!$C$18:$C$70,0))/1000),"")</f>
        <v/>
      </c>
      <c r="AG62" s="59" t="str">
        <f>IFERROR(IF(OR($C$67=FALSE,LEFT($B62,3)&lt;&gt;"NOX"),AG54*INDEX('Damage costs'!$P$18:$P$70,MATCH($B62,'Damage costs'!$C$18:$C$70,0))/1000,AG54*INDEX('Damage costs'!$T$18:$T$70,MATCH($B62,'Damage costs'!$C$18:$C$70,0))/1000),"")</f>
        <v/>
      </c>
      <c r="AH62" s="59" t="str">
        <f>IFERROR(IF(OR($C$67=FALSE,LEFT($B62,3)&lt;&gt;"NOX"),AH54*INDEX('Damage costs'!$P$18:$P$70,MATCH($B62,'Damage costs'!$C$18:$C$70,0))/1000,AH54*INDEX('Damage costs'!$T$18:$T$70,MATCH($B62,'Damage costs'!$C$18:$C$70,0))/1000),"")</f>
        <v/>
      </c>
      <c r="AI62" s="59" t="str">
        <f>IFERROR(IF(OR($C$67=FALSE,LEFT($B62,3)&lt;&gt;"NOX"),AI54*INDEX('Damage costs'!$P$18:$P$70,MATCH($B62,'Damage costs'!$C$18:$C$70,0))/1000,AI54*INDEX('Damage costs'!$T$18:$T$70,MATCH($B62,'Damage costs'!$C$18:$C$70,0))/1000),"")</f>
        <v/>
      </c>
      <c r="AJ62" s="59" t="str">
        <f>IFERROR(IF(OR($C$67=FALSE,LEFT($B62,3)&lt;&gt;"NOX"),AJ54*INDEX('Damage costs'!$P$18:$P$70,MATCH($B62,'Damage costs'!$C$18:$C$70,0))/1000,AJ54*INDEX('Damage costs'!$T$18:$T$70,MATCH($B62,'Damage costs'!$C$18:$C$70,0))/1000),"")</f>
        <v/>
      </c>
      <c r="AK62" s="59" t="str">
        <f>IFERROR(IF(OR($C$67=FALSE,LEFT($B62,3)&lt;&gt;"NOX"),AK54*INDEX('Damage costs'!$P$18:$P$70,MATCH($B62,'Damage costs'!$C$18:$C$70,0))/1000,AK54*INDEX('Damage costs'!$T$18:$T$70,MATCH($B62,'Damage costs'!$C$18:$C$70,0))/1000),"")</f>
        <v/>
      </c>
      <c r="AL62" s="59" t="str">
        <f>IFERROR(IF(OR($C$67=FALSE,LEFT($B62,3)&lt;&gt;"NOX"),AL54*INDEX('Damage costs'!$P$18:$P$70,MATCH($B62,'Damage costs'!$C$18:$C$70,0))/1000,AL54*INDEX('Damage costs'!$T$18:$T$70,MATCH($B62,'Damage costs'!$C$18:$C$70,0))/1000),"")</f>
        <v/>
      </c>
      <c r="AM62" s="59" t="str">
        <f>IFERROR(IF(OR($C$67=FALSE,LEFT($B62,3)&lt;&gt;"NOX"),AM54*INDEX('Damage costs'!$P$18:$P$70,MATCH($B62,'Damage costs'!$C$18:$C$70,0))/1000,AM54*INDEX('Damage costs'!$T$18:$T$70,MATCH($B62,'Damage costs'!$C$18:$C$70,0))/1000),"")</f>
        <v/>
      </c>
      <c r="AN62" s="59" t="str">
        <f>IFERROR(IF(OR($C$67=FALSE,LEFT($B62,3)&lt;&gt;"NOX"),AN54*INDEX('Damage costs'!$P$18:$P$70,MATCH($B62,'Damage costs'!$C$18:$C$70,0))/1000,AN54*INDEX('Damage costs'!$T$18:$T$70,MATCH($B62,'Damage costs'!$C$18:$C$70,0))/1000),"")</f>
        <v/>
      </c>
      <c r="AO62" s="59" t="str">
        <f>IFERROR(IF(OR($C$67=FALSE,LEFT($B62,3)&lt;&gt;"NOX"),AO54*INDEX('Damage costs'!$P$18:$P$70,MATCH($B62,'Damage costs'!$C$18:$C$70,0))/1000,AO54*INDEX('Damage costs'!$T$18:$T$70,MATCH($B62,'Damage costs'!$C$18:$C$70,0))/1000),"")</f>
        <v/>
      </c>
      <c r="AP62" s="59" t="str">
        <f>IFERROR(IF(OR($C$67=FALSE,LEFT($B62,3)&lt;&gt;"NOX"),AP54*INDEX('Damage costs'!$P$18:$P$70,MATCH($B62,'Damage costs'!$C$18:$C$70,0))/1000,AP54*INDEX('Damage costs'!$T$18:$T$70,MATCH($B62,'Damage costs'!$C$18:$C$70,0))/1000),"")</f>
        <v/>
      </c>
      <c r="AQ62" s="59" t="str">
        <f>IFERROR(IF(OR($C$67=FALSE,LEFT($B62,3)&lt;&gt;"NOX"),AQ54*INDEX('Damage costs'!$P$18:$P$70,MATCH($B62,'Damage costs'!$C$18:$C$70,0))/1000,AQ54*INDEX('Damage costs'!$T$18:$T$70,MATCH($B62,'Damage costs'!$C$18:$C$70,0))/1000),"")</f>
        <v/>
      </c>
      <c r="AR62" s="59" t="str">
        <f>IFERROR(IF(OR($C$67=FALSE,LEFT($B62,3)&lt;&gt;"NOX"),AR54*INDEX('Damage costs'!$P$18:$P$70,MATCH($B62,'Damage costs'!$C$18:$C$70,0))/1000,AR54*INDEX('Damage costs'!$T$18:$T$70,MATCH($B62,'Damage costs'!$C$18:$C$70,0))/1000),"")</f>
        <v/>
      </c>
      <c r="AS62" s="59" t="str">
        <f>IFERROR(IF(OR($C$67=FALSE,LEFT($B62,3)&lt;&gt;"NOX"),AS54*INDEX('Damage costs'!$P$18:$P$70,MATCH($B62,'Damage costs'!$C$18:$C$70,0))/1000,AS54*INDEX('Damage costs'!$T$18:$T$70,MATCH($B62,'Damage costs'!$C$18:$C$70,0))/1000),"")</f>
        <v/>
      </c>
      <c r="AT62" s="59" t="str">
        <f>IFERROR(IF(OR($C$67=FALSE,LEFT($B62,3)&lt;&gt;"NOX"),AT54*INDEX('Damage costs'!$P$18:$P$70,MATCH($B62,'Damage costs'!$C$18:$C$70,0))/1000,AT54*INDEX('Damage costs'!$T$18:$T$70,MATCH($B62,'Damage costs'!$C$18:$C$70,0))/1000),"")</f>
        <v/>
      </c>
      <c r="AU62" s="59" t="str">
        <f>IFERROR(IF(OR($C$67=FALSE,LEFT($B62,3)&lt;&gt;"NOX"),AU54*INDEX('Damage costs'!$P$18:$P$70,MATCH($B62,'Damage costs'!$C$18:$C$70,0))/1000,AU54*INDEX('Damage costs'!$T$18:$T$70,MATCH($B62,'Damage costs'!$C$18:$C$70,0))/1000),"")</f>
        <v/>
      </c>
      <c r="AV62" s="59" t="str">
        <f>IFERROR(IF(OR($C$67=FALSE,LEFT($B62,3)&lt;&gt;"NOX"),AV54*INDEX('Damage costs'!$P$18:$P$70,MATCH($B62,'Damage costs'!$C$18:$C$70,0))/1000,AV54*INDEX('Damage costs'!$T$18:$T$70,MATCH($B62,'Damage costs'!$C$18:$C$70,0))/1000),"")</f>
        <v/>
      </c>
      <c r="AW62" s="59" t="str">
        <f>IFERROR(IF(OR($C$67=FALSE,LEFT($B62,3)&lt;&gt;"NOX"),AW54*INDEX('Damage costs'!$P$18:$P$70,MATCH($B62,'Damage costs'!$C$18:$C$70,0))/1000,AW54*INDEX('Damage costs'!$T$18:$T$70,MATCH($B62,'Damage costs'!$C$18:$C$70,0))/1000),"")</f>
        <v/>
      </c>
      <c r="AX62" s="59" t="str">
        <f>IFERROR(IF(OR($C$67=FALSE,LEFT($B62,3)&lt;&gt;"NOX"),AX54*INDEX('Damage costs'!$P$18:$P$70,MATCH($B62,'Damage costs'!$C$18:$C$70,0))/1000,AX54*INDEX('Damage costs'!$T$18:$T$70,MATCH($B62,'Damage costs'!$C$18:$C$70,0))/1000),"")</f>
        <v/>
      </c>
      <c r="AY62" s="59" t="str">
        <f>IFERROR(IF(OR($C$67=FALSE,LEFT($B62,3)&lt;&gt;"NOX"),AY54*INDEX('Damage costs'!$P$18:$P$70,MATCH($B62,'Damage costs'!$C$18:$C$70,0))/1000,AY54*INDEX('Damage costs'!$T$18:$T$70,MATCH($B62,'Damage costs'!$C$18:$C$70,0))/1000),"")</f>
        <v/>
      </c>
      <c r="AZ62" s="59" t="str">
        <f>IFERROR(IF(OR($C$67=FALSE,LEFT($B62,3)&lt;&gt;"NOX"),AZ54*INDEX('Damage costs'!$P$18:$P$70,MATCH($B62,'Damage costs'!$C$18:$C$70,0))/1000,AZ54*INDEX('Damage costs'!$T$18:$T$70,MATCH($B62,'Damage costs'!$C$18:$C$70,0))/1000),"")</f>
        <v/>
      </c>
      <c r="BA62" s="59" t="str">
        <f>IFERROR(IF(OR($C$67=FALSE,LEFT($B62,3)&lt;&gt;"NOX"),BA54*INDEX('Damage costs'!$P$18:$P$70,MATCH($B62,'Damage costs'!$C$18:$C$70,0))/1000,BA54*INDEX('Damage costs'!$T$18:$T$70,MATCH($B62,'Damage costs'!$C$18:$C$70,0))/1000),"")</f>
        <v/>
      </c>
      <c r="BB62" s="59" t="str">
        <f>IFERROR(IF(OR($C$67=FALSE,LEFT($B62,3)&lt;&gt;"NOX"),BB54*INDEX('Damage costs'!$P$18:$P$70,MATCH($B62,'Damage costs'!$C$18:$C$70,0))/1000,BB54*INDEX('Damage costs'!$T$18:$T$70,MATCH($B62,'Damage costs'!$C$18:$C$70,0))/1000),"")</f>
        <v/>
      </c>
      <c r="BC62" s="59" t="str">
        <f>IFERROR(IF(OR($C$67=FALSE,LEFT($B62,3)&lt;&gt;"NOX"),BC54*INDEX('Damage costs'!$P$18:$P$70,MATCH($B62,'Damage costs'!$C$18:$C$70,0))/1000,BC54*INDEX('Damage costs'!$T$18:$T$70,MATCH($B62,'Damage costs'!$C$18:$C$70,0))/1000),"")</f>
        <v/>
      </c>
      <c r="BD62" s="59" t="str">
        <f>IFERROR(IF(OR($C$67=FALSE,LEFT($B62,3)&lt;&gt;"NOX"),BD54*INDEX('Damage costs'!$P$18:$P$70,MATCH($B62,'Damage costs'!$C$18:$C$70,0))/1000,BD54*INDEX('Damage costs'!$T$18:$T$70,MATCH($B62,'Damage costs'!$C$18:$C$70,0))/1000),"")</f>
        <v/>
      </c>
      <c r="BE62" s="59" t="str">
        <f>IFERROR(IF(OR($C$67=FALSE,LEFT($B62,3)&lt;&gt;"NOX"),BE54*INDEX('Damage costs'!$P$18:$P$70,MATCH($B62,'Damage costs'!$C$18:$C$70,0))/1000,BE54*INDEX('Damage costs'!$T$18:$T$70,MATCH($B62,'Damage costs'!$C$18:$C$70,0))/1000),"")</f>
        <v/>
      </c>
      <c r="BF62" s="59" t="str">
        <f>IFERROR(IF(OR($C$67=FALSE,LEFT($B62,3)&lt;&gt;"NOX"),BF54*INDEX('Damage costs'!$P$18:$P$70,MATCH($B62,'Damage costs'!$C$18:$C$70,0))/1000,BF54*INDEX('Damage costs'!$T$18:$T$70,MATCH($B62,'Damage costs'!$C$18:$C$70,0))/1000),"")</f>
        <v/>
      </c>
      <c r="BG62" s="59" t="str">
        <f>IFERROR(IF(OR($C$67=FALSE,LEFT($B62,3)&lt;&gt;"NOX"),BG54*INDEX('Damage costs'!$P$18:$P$70,MATCH($B62,'Damage costs'!$C$18:$C$70,0))/1000,BG54*INDEX('Damage costs'!$T$18:$T$70,MATCH($B62,'Damage costs'!$C$18:$C$70,0))/1000),"")</f>
        <v/>
      </c>
      <c r="BH62" s="59" t="str">
        <f>IFERROR(IF(OR($C$67=FALSE,LEFT($B62,3)&lt;&gt;"NOX"),BH54*INDEX('Damage costs'!$P$18:$P$70,MATCH($B62,'Damage costs'!$C$18:$C$70,0))/1000,BH54*INDEX('Damage costs'!$T$18:$T$70,MATCH($B62,'Damage costs'!$C$18:$C$70,0))/1000),"")</f>
        <v/>
      </c>
      <c r="BI62" s="59" t="str">
        <f>IFERROR(IF(OR($C$67=FALSE,LEFT($B62,3)&lt;&gt;"NOX"),BI54*INDEX('Damage costs'!$P$18:$P$70,MATCH($B62,'Damage costs'!$C$18:$C$70,0))/1000,BI54*INDEX('Damage costs'!$T$18:$T$70,MATCH($B62,'Damage costs'!$C$18:$C$70,0))/1000),"")</f>
        <v/>
      </c>
      <c r="BJ62" s="59" t="str">
        <f>IFERROR(IF(OR($C$67=FALSE,LEFT($B62,3)&lt;&gt;"NOX"),BJ54*INDEX('Damage costs'!$P$18:$P$70,MATCH($B62,'Damage costs'!$C$18:$C$70,0))/1000,BJ54*INDEX('Damage costs'!$T$18:$T$70,MATCH($B62,'Damage costs'!$C$18:$C$70,0))/1000),"")</f>
        <v/>
      </c>
      <c r="BK62" s="59" t="str">
        <f>IFERROR(IF(OR($C$67=FALSE,LEFT($B62,3)&lt;&gt;"NOX"),BK54*INDEX('Damage costs'!$P$18:$P$70,MATCH($B62,'Damage costs'!$C$18:$C$70,0))/1000,BK54*INDEX('Damage costs'!$T$18:$T$70,MATCH($B62,'Damage costs'!$C$18:$C$70,0))/1000),"")</f>
        <v/>
      </c>
      <c r="BL62" s="59" t="str">
        <f>IFERROR(IF(OR($C$67=FALSE,LEFT($B62,3)&lt;&gt;"NOX"),BL54*INDEX('Damage costs'!$P$18:$P$70,MATCH($B62,'Damage costs'!$C$18:$C$70,0))/1000,BL54*INDEX('Damage costs'!$T$18:$T$70,MATCH($B62,'Damage costs'!$C$18:$C$70,0))/1000),"")</f>
        <v/>
      </c>
      <c r="BM62" s="59" t="str">
        <f>IFERROR(IF(OR($C$67=FALSE,LEFT($B62,3)&lt;&gt;"NOX"),BM54*INDEX('Damage costs'!$P$18:$P$70,MATCH($B62,'Damage costs'!$C$18:$C$70,0))/1000,BM54*INDEX('Damage costs'!$T$18:$T$70,MATCH($B62,'Damage costs'!$C$18:$C$70,0))/1000),"")</f>
        <v/>
      </c>
      <c r="BN62" s="59" t="str">
        <f>IFERROR(IF(OR($C$67=FALSE,LEFT($B62,3)&lt;&gt;"NOX"),BN54*INDEX('Damage costs'!$P$18:$P$70,MATCH($B62,'Damage costs'!$C$18:$C$70,0))/1000,BN54*INDEX('Damage costs'!$T$18:$T$70,MATCH($B62,'Damage costs'!$C$18:$C$70,0))/1000),"")</f>
        <v/>
      </c>
      <c r="BO62" s="59" t="str">
        <f>IFERROR(IF(OR($C$67=FALSE,LEFT($B62,3)&lt;&gt;"NOX"),BO54*INDEX('Damage costs'!$P$18:$P$70,MATCH($B62,'Damage costs'!$C$18:$C$70,0))/1000,BO54*INDEX('Damage costs'!$T$18:$T$70,MATCH($B62,'Damage costs'!$C$18:$C$70,0))/1000),"")</f>
        <v/>
      </c>
      <c r="BP62" s="59" t="str">
        <f>IFERROR(IF(OR($C$67=FALSE,LEFT($B62,3)&lt;&gt;"NOX"),BP54*INDEX('Damage costs'!$P$18:$P$70,MATCH($B62,'Damage costs'!$C$18:$C$70,0))/1000,BP54*INDEX('Damage costs'!$T$18:$T$70,MATCH($B62,'Damage costs'!$C$18:$C$70,0))/1000),"")</f>
        <v/>
      </c>
      <c r="BQ62" s="59" t="str">
        <f>IFERROR(IF(OR($C$67=FALSE,LEFT($B62,3)&lt;&gt;"NOX"),BQ54*INDEX('Damage costs'!$P$18:$P$70,MATCH($B62,'Damage costs'!$C$18:$C$70,0))/1000,BQ54*INDEX('Damage costs'!$T$18:$T$70,MATCH($B62,'Damage costs'!$C$18:$C$70,0))/1000),"")</f>
        <v/>
      </c>
      <c r="BR62" s="59" t="str">
        <f>IFERROR(IF(OR($C$67=FALSE,LEFT($B62,3)&lt;&gt;"NOX"),BR54*INDEX('Damage costs'!$P$18:$P$70,MATCH($B62,'Damage costs'!$C$18:$C$70,0))/1000,BR54*INDEX('Damage costs'!$T$18:$T$70,MATCH($B62,'Damage costs'!$C$18:$C$70,0))/1000),"")</f>
        <v/>
      </c>
      <c r="BS62" s="59" t="str">
        <f>IFERROR(IF(OR($C$67=FALSE,LEFT($B62,3)&lt;&gt;"NOX"),BS54*INDEX('Damage costs'!$P$18:$P$70,MATCH($B62,'Damage costs'!$C$18:$C$70,0))/1000,BS54*INDEX('Damage costs'!$T$18:$T$70,MATCH($B62,'Damage costs'!$C$18:$C$70,0))/1000),"")</f>
        <v/>
      </c>
      <c r="BT62" s="59" t="str">
        <f>IFERROR(IF(OR($C$67=FALSE,LEFT($B62,3)&lt;&gt;"NOX"),BT54*INDEX('Damage costs'!$P$18:$P$70,MATCH($B62,'Damage costs'!$C$18:$C$70,0))/1000,BT54*INDEX('Damage costs'!$T$18:$T$70,MATCH($B62,'Damage costs'!$C$18:$C$70,0))/1000),"")</f>
        <v/>
      </c>
      <c r="BU62" s="59" t="str">
        <f>IFERROR(IF(OR($C$67=FALSE,LEFT($B62,3)&lt;&gt;"NOX"),BU54*INDEX('Damage costs'!$P$18:$P$70,MATCH($B62,'Damage costs'!$C$18:$C$70,0))/1000,BU54*INDEX('Damage costs'!$T$18:$T$70,MATCH($B62,'Damage costs'!$C$18:$C$70,0))/1000),"")</f>
        <v/>
      </c>
      <c r="BV62" s="59" t="str">
        <f>IFERROR(IF(OR($C$67=FALSE,LEFT($B62,3)&lt;&gt;"NOX"),BV54*INDEX('Damage costs'!$P$18:$P$70,MATCH($B62,'Damage costs'!$C$18:$C$70,0))/1000,BV54*INDEX('Damage costs'!$T$18:$T$70,MATCH($B62,'Damage costs'!$C$18:$C$70,0))/1000),"")</f>
        <v/>
      </c>
      <c r="BW62" s="59" t="str">
        <f>IFERROR(IF(OR($C$67=FALSE,LEFT($B62,3)&lt;&gt;"NOX"),BW54*INDEX('Damage costs'!$P$18:$P$70,MATCH($B62,'Damage costs'!$C$18:$C$70,0))/1000,BW54*INDEX('Damage costs'!$T$18:$T$70,MATCH($B62,'Damage costs'!$C$18:$C$70,0))/1000),"")</f>
        <v/>
      </c>
      <c r="BX62" s="59" t="str">
        <f>IFERROR(IF(OR($C$67=FALSE,LEFT($B62,3)&lt;&gt;"NOX"),BX54*INDEX('Damage costs'!$P$18:$P$70,MATCH($B62,'Damage costs'!$C$18:$C$70,0))/1000,BX54*INDEX('Damage costs'!$T$18:$T$70,MATCH($B62,'Damage costs'!$C$18:$C$70,0))/1000),"")</f>
        <v/>
      </c>
      <c r="BY62" s="59" t="str">
        <f>IFERROR(IF(OR($C$67=FALSE,LEFT($B62,3)&lt;&gt;"NOX"),BY54*INDEX('Damage costs'!$P$18:$P$70,MATCH($B62,'Damage costs'!$C$18:$C$70,0))/1000,BY54*INDEX('Damage costs'!$T$18:$T$70,MATCH($B62,'Damage costs'!$C$18:$C$70,0))/1000),"")</f>
        <v/>
      </c>
      <c r="BZ62" s="59" t="str">
        <f>IFERROR(IF(OR($C$67=FALSE,LEFT($B62,3)&lt;&gt;"NOX"),BZ54*INDEX('Damage costs'!$P$18:$P$70,MATCH($B62,'Damage costs'!$C$18:$C$70,0))/1000,BZ54*INDEX('Damage costs'!$T$18:$T$70,MATCH($B62,'Damage costs'!$C$18:$C$70,0))/1000),"")</f>
        <v/>
      </c>
      <c r="CA62" s="59" t="str">
        <f>IFERROR(IF(OR($C$67=FALSE,LEFT($B62,3)&lt;&gt;"NOX"),CA54*INDEX('Damage costs'!$P$18:$P$70,MATCH($B62,'Damage costs'!$C$18:$C$70,0))/1000,CA54*INDEX('Damage costs'!$T$18:$T$70,MATCH($B62,'Damage costs'!$C$18:$C$70,0))/1000),"")</f>
        <v/>
      </c>
      <c r="CB62" s="59" t="str">
        <f>IFERROR(IF(OR($C$67=FALSE,LEFT($B62,3)&lt;&gt;"NOX"),CB54*INDEX('Damage costs'!$P$18:$P$70,MATCH($B62,'Damage costs'!$C$18:$C$70,0))/1000,CB54*INDEX('Damage costs'!$T$18:$T$70,MATCH($B62,'Damage costs'!$C$18:$C$70,0))/1000),"")</f>
        <v/>
      </c>
      <c r="CC62" s="59" t="str">
        <f>IFERROR(IF(OR($C$67=FALSE,LEFT($B62,3)&lt;&gt;"NOX"),CC54*INDEX('Damage costs'!$P$18:$P$70,MATCH($B62,'Damage costs'!$C$18:$C$70,0))/1000,CC54*INDEX('Damage costs'!$T$18:$T$70,MATCH($B62,'Damage costs'!$C$18:$C$70,0))/1000),"")</f>
        <v/>
      </c>
      <c r="CD62" s="59" t="str">
        <f>IFERROR(IF(OR($C$67=FALSE,LEFT($B62,3)&lt;&gt;"NOX"),CD54*INDEX('Damage costs'!$P$18:$P$70,MATCH($B62,'Damage costs'!$C$18:$C$70,0))/1000,CD54*INDEX('Damage costs'!$T$18:$T$70,MATCH($B62,'Damage costs'!$C$18:$C$70,0))/1000),"")</f>
        <v/>
      </c>
      <c r="CE62" s="59" t="str">
        <f>IFERROR(IF(OR($C$67=FALSE,LEFT($B62,3)&lt;&gt;"NOX"),CE54*INDEX('Damage costs'!$P$18:$P$70,MATCH($B62,'Damage costs'!$C$18:$C$70,0))/1000,CE54*INDEX('Damage costs'!$T$18:$T$70,MATCH($B62,'Damage costs'!$C$18:$C$70,0))/1000),"")</f>
        <v/>
      </c>
      <c r="CF62" s="59" t="str">
        <f>IFERROR(IF(OR($C$67=FALSE,LEFT($B62,3)&lt;&gt;"NOX"),CF54*INDEX('Damage costs'!$P$18:$P$70,MATCH($B62,'Damage costs'!$C$18:$C$70,0))/1000,CF54*INDEX('Damage costs'!$T$18:$T$70,MATCH($B62,'Damage costs'!$C$18:$C$70,0))/1000),"")</f>
        <v/>
      </c>
      <c r="CG62" s="59" t="str">
        <f>IFERROR(IF(OR($C$67=FALSE,LEFT($B62,3)&lt;&gt;"NOX"),CG54*INDEX('Damage costs'!$P$18:$P$70,MATCH($B62,'Damage costs'!$C$18:$C$70,0))/1000,CG54*INDEX('Damage costs'!$T$18:$T$70,MATCH($B62,'Damage costs'!$C$18:$C$70,0))/1000),"")</f>
        <v/>
      </c>
      <c r="CH62" s="59" t="str">
        <f>IFERROR(IF(OR($C$67=FALSE,LEFT($B62,3)&lt;&gt;"NOX"),CH54*INDEX('Damage costs'!$P$18:$P$70,MATCH($B62,'Damage costs'!$C$18:$C$70,0))/1000,CH54*INDEX('Damage costs'!$T$18:$T$70,MATCH($B62,'Damage costs'!$C$18:$C$70,0))/1000),"")</f>
        <v/>
      </c>
      <c r="CI62" s="59" t="str">
        <f>IFERROR(IF(OR($C$67=FALSE,LEFT($B62,3)&lt;&gt;"NOX"),CI54*INDEX('Damage costs'!$P$18:$P$70,MATCH($B62,'Damage costs'!$C$18:$C$70,0))/1000,CI54*INDEX('Damage costs'!$T$18:$T$70,MATCH($B62,'Damage costs'!$C$18:$C$70,0))/1000),"")</f>
        <v/>
      </c>
      <c r="CJ62" s="59" t="str">
        <f>IFERROR(IF(OR($C$67=FALSE,LEFT($B62,3)&lt;&gt;"NOX"),CJ54*INDEX('Damage costs'!$P$18:$P$70,MATCH($B62,'Damage costs'!$C$18:$C$70,0))/1000,CJ54*INDEX('Damage costs'!$T$18:$T$70,MATCH($B62,'Damage costs'!$C$18:$C$70,0))/1000),"")</f>
        <v/>
      </c>
      <c r="CK62" s="59" t="str">
        <f>IFERROR(IF(OR($C$67=FALSE,LEFT($B62,3)&lt;&gt;"NOX"),CK54*INDEX('Damage costs'!$P$18:$P$70,MATCH($B62,'Damage costs'!$C$18:$C$70,0))/1000,CK54*INDEX('Damage costs'!$T$18:$T$70,MATCH($B62,'Damage costs'!$C$18:$C$70,0))/1000),"")</f>
        <v/>
      </c>
      <c r="CL62" s="59" t="str">
        <f>IFERROR(IF(OR($C$67=FALSE,LEFT($B62,3)&lt;&gt;"NOX"),CL54*INDEX('Damage costs'!$P$18:$P$70,MATCH($B62,'Damage costs'!$C$18:$C$70,0))/1000,CL54*INDEX('Damage costs'!$T$18:$T$70,MATCH($B62,'Damage costs'!$C$18:$C$70,0))/1000),"")</f>
        <v/>
      </c>
      <c r="CM62" s="59" t="str">
        <f>IFERROR(IF(OR($C$67=FALSE,LEFT($B62,3)&lt;&gt;"NOX"),CM54*INDEX('Damage costs'!$P$18:$P$70,MATCH($B62,'Damage costs'!$C$18:$C$70,0))/1000,CM54*INDEX('Damage costs'!$T$18:$T$70,MATCH($B62,'Damage costs'!$C$18:$C$70,0))/1000),"")</f>
        <v/>
      </c>
      <c r="CN62" s="59" t="str">
        <f>IFERROR(IF(OR($C$67=FALSE,LEFT($B62,3)&lt;&gt;"NOX"),CN54*INDEX('Damage costs'!$P$18:$P$70,MATCH($B62,'Damage costs'!$C$18:$C$70,0))/1000,CN54*INDEX('Damage costs'!$T$18:$T$70,MATCH($B62,'Damage costs'!$C$18:$C$70,0))/1000),"")</f>
        <v/>
      </c>
      <c r="CO62" s="59" t="str">
        <f>IFERROR(IF(OR($C$67=FALSE,LEFT($B62,3)&lt;&gt;"NOX"),CO54*INDEX('Damage costs'!$P$18:$P$70,MATCH($B62,'Damage costs'!$C$18:$C$70,0))/1000,CO54*INDEX('Damage costs'!$T$18:$T$70,MATCH($B62,'Damage costs'!$C$18:$C$70,0))/1000),"")</f>
        <v/>
      </c>
      <c r="CP62" s="59" t="str">
        <f>IFERROR(IF(OR($C$67=FALSE,LEFT($B62,3)&lt;&gt;"NOX"),CP54*INDEX('Damage costs'!$P$18:$P$70,MATCH($B62,'Damage costs'!$C$18:$C$70,0))/1000,CP54*INDEX('Damage costs'!$T$18:$T$70,MATCH($B62,'Damage costs'!$C$18:$C$70,0))/1000),"")</f>
        <v/>
      </c>
      <c r="CQ62" s="59" t="str">
        <f>IFERROR(IF(OR($C$67=FALSE,LEFT($B62,3)&lt;&gt;"NOX"),CQ54*INDEX('Damage costs'!$P$18:$P$70,MATCH($B62,'Damage costs'!$C$18:$C$70,0))/1000,CQ54*INDEX('Damage costs'!$T$18:$T$70,MATCH($B62,'Damage costs'!$C$18:$C$70,0))/1000),"")</f>
        <v/>
      </c>
      <c r="CR62" s="59" t="str">
        <f>IFERROR(IF(OR($C$67=FALSE,LEFT($B62,3)&lt;&gt;"NOX"),CR54*INDEX('Damage costs'!$P$18:$P$70,MATCH($B62,'Damage costs'!$C$18:$C$70,0))/1000,CR54*INDEX('Damage costs'!$T$18:$T$70,MATCH($B62,'Damage costs'!$C$18:$C$70,0))/1000),"")</f>
        <v/>
      </c>
      <c r="CS62" s="59" t="str">
        <f>IFERROR(IF(OR($C$67=FALSE,LEFT($B62,3)&lt;&gt;"NOX"),CS54*INDEX('Damage costs'!$P$18:$P$70,MATCH($B62,'Damage costs'!$C$18:$C$70,0))/1000,CS54*INDEX('Damage costs'!$T$18:$T$70,MATCH($B62,'Damage costs'!$C$18:$C$70,0))/1000),"")</f>
        <v/>
      </c>
      <c r="CT62" s="59" t="str">
        <f>IFERROR(IF(OR($C$67=FALSE,LEFT($B62,3)&lt;&gt;"NOX"),CT54*INDEX('Damage costs'!$P$18:$P$70,MATCH($B62,'Damage costs'!$C$18:$C$70,0))/1000,CT54*INDEX('Damage costs'!$T$18:$T$70,MATCH($B62,'Damage costs'!$C$18:$C$70,0))/1000),"")</f>
        <v/>
      </c>
      <c r="CU62" s="59" t="str">
        <f>IFERROR(IF(OR($C$67=FALSE,LEFT($B62,3)&lt;&gt;"NOX"),CU54*INDEX('Damage costs'!$P$18:$P$70,MATCH($B62,'Damage costs'!$C$18:$C$70,0))/1000,CU54*INDEX('Damage costs'!$T$18:$T$70,MATCH($B62,'Damage costs'!$C$18:$C$70,0))/1000),"")</f>
        <v/>
      </c>
      <c r="CV62" s="59" t="str">
        <f>IFERROR(IF(OR($C$67=FALSE,LEFT($B62,3)&lt;&gt;"NOX"),CV54*INDEX('Damage costs'!$P$18:$P$70,MATCH($B62,'Damage costs'!$C$18:$C$70,0))/1000,CV54*INDEX('Damage costs'!$T$18:$T$70,MATCH($B62,'Damage costs'!$C$18:$C$70,0))/1000),"")</f>
        <v/>
      </c>
      <c r="CW62" s="59" t="str">
        <f>IFERROR(IF(OR($C$67=FALSE,LEFT($B62,3)&lt;&gt;"NOX"),CW54*INDEX('Damage costs'!$P$18:$P$70,MATCH($B62,'Damage costs'!$C$18:$C$70,0))/1000,CW54*INDEX('Damage costs'!$T$18:$T$70,MATCH($B62,'Damage costs'!$C$18:$C$70,0))/1000),"")</f>
        <v/>
      </c>
      <c r="CX62" s="59" t="str">
        <f>IFERROR(IF(OR($C$67=FALSE,LEFT($B62,3)&lt;&gt;"NOX"),CX54*INDEX('Damage costs'!$P$18:$P$70,MATCH($B62,'Damage costs'!$C$18:$C$70,0))/1000,CX54*INDEX('Damage costs'!$T$18:$T$70,MATCH($B62,'Damage costs'!$C$18:$C$70,0))/1000),"")</f>
        <v/>
      </c>
      <c r="CY62" s="59" t="str">
        <f>IFERROR(IF(OR($C$67=FALSE,LEFT($B62,3)&lt;&gt;"NOX"),CY54*INDEX('Damage costs'!$P$18:$P$70,MATCH($B62,'Damage costs'!$C$18:$C$70,0))/1000,CY54*INDEX('Damage costs'!$T$18:$T$70,MATCH($B62,'Damage costs'!$C$18:$C$70,0))/1000),"")</f>
        <v/>
      </c>
      <c r="CZ62" s="391"/>
    </row>
    <row r="63" spans="2:104" x14ac:dyDescent="0.25">
      <c r="B63" s="406">
        <f t="shared" si="28"/>
        <v>0</v>
      </c>
      <c r="C63" s="9" t="s">
        <v>1117</v>
      </c>
      <c r="D63" s="59" t="str">
        <f>IFERROR(IF(OR($C$67=FALSE,LEFT($B63,3)&lt;&gt;"NOX"),D55*INDEX('Damage costs'!$P$18:$P$70,MATCH($B63,'Damage costs'!$C$18:$C$70,0))/1000,D55*INDEX('Damage costs'!$T$18:$T$70,MATCH($B63,'Damage costs'!$C$18:$C$70,0))/1000),"")</f>
        <v/>
      </c>
      <c r="E63" s="59" t="str">
        <f>IFERROR(IF(OR($C$67=FALSE,LEFT($B63,3)&lt;&gt;"NOX"),E55*INDEX('Damage costs'!$P$18:$P$70,MATCH($B63,'Damage costs'!$C$18:$C$70,0))/1000,E55*INDEX('Damage costs'!$T$18:$T$70,MATCH($B63,'Damage costs'!$C$18:$C$70,0))/1000),"")</f>
        <v/>
      </c>
      <c r="F63" s="59" t="str">
        <f>IFERROR(IF(OR($C$67=FALSE,LEFT($B63,3)&lt;&gt;"NOX"),F55*INDEX('Damage costs'!$P$18:$P$70,MATCH($B63,'Damage costs'!$C$18:$C$70,0))/1000,F55*INDEX('Damage costs'!$T$18:$T$70,MATCH($B63,'Damage costs'!$C$18:$C$70,0))/1000),"")</f>
        <v/>
      </c>
      <c r="G63" s="59" t="str">
        <f>IFERROR(IF(OR($C$67=FALSE,LEFT($B63,3)&lt;&gt;"NOX"),G55*INDEX('Damage costs'!$P$18:$P$70,MATCH($B63,'Damage costs'!$C$18:$C$70,0))/1000,G55*INDEX('Damage costs'!$T$18:$T$70,MATCH($B63,'Damage costs'!$C$18:$C$70,0))/1000),"")</f>
        <v/>
      </c>
      <c r="H63" s="59" t="str">
        <f>IFERROR(IF(OR($C$67=FALSE,LEFT($B63,3)&lt;&gt;"NOX"),H55*INDEX('Damage costs'!$P$18:$P$70,MATCH($B63,'Damage costs'!$C$18:$C$70,0))/1000,H55*INDEX('Damage costs'!$T$18:$T$70,MATCH($B63,'Damage costs'!$C$18:$C$70,0))/1000),"")</f>
        <v/>
      </c>
      <c r="I63" s="59" t="str">
        <f>IFERROR(IF(OR($C$67=FALSE,LEFT($B63,3)&lt;&gt;"NOX"),I55*INDEX('Damage costs'!$P$18:$P$70,MATCH($B63,'Damage costs'!$C$18:$C$70,0))/1000,I55*INDEX('Damage costs'!$T$18:$T$70,MATCH($B63,'Damage costs'!$C$18:$C$70,0))/1000),"")</f>
        <v/>
      </c>
      <c r="J63" s="59" t="str">
        <f>IFERROR(IF(OR($C$67=FALSE,LEFT($B63,3)&lt;&gt;"NOX"),J55*INDEX('Damage costs'!$P$18:$P$70,MATCH($B63,'Damage costs'!$C$18:$C$70,0))/1000,J55*INDEX('Damage costs'!$T$18:$T$70,MATCH($B63,'Damage costs'!$C$18:$C$70,0))/1000),"")</f>
        <v/>
      </c>
      <c r="K63" s="59" t="str">
        <f>IFERROR(IF(OR($C$67=FALSE,LEFT($B63,3)&lt;&gt;"NOX"),K55*INDEX('Damage costs'!$P$18:$P$70,MATCH($B63,'Damage costs'!$C$18:$C$70,0))/1000,K55*INDEX('Damage costs'!$T$18:$T$70,MATCH($B63,'Damage costs'!$C$18:$C$70,0))/1000),"")</f>
        <v/>
      </c>
      <c r="L63" s="59" t="str">
        <f>IFERROR(IF(OR($C$67=FALSE,LEFT($B63,3)&lt;&gt;"NOX"),L55*INDEX('Damage costs'!$P$18:$P$70,MATCH($B63,'Damage costs'!$C$18:$C$70,0))/1000,L55*INDEX('Damage costs'!$T$18:$T$70,MATCH($B63,'Damage costs'!$C$18:$C$70,0))/1000),"")</f>
        <v/>
      </c>
      <c r="M63" s="59" t="str">
        <f>IFERROR(IF(OR($C$67=FALSE,LEFT($B63,3)&lt;&gt;"NOX"),M55*INDEX('Damage costs'!$P$18:$P$70,MATCH($B63,'Damage costs'!$C$18:$C$70,0))/1000,M55*INDEX('Damage costs'!$T$18:$T$70,MATCH($B63,'Damage costs'!$C$18:$C$70,0))/1000),"")</f>
        <v/>
      </c>
      <c r="N63" s="59" t="str">
        <f>IFERROR(IF(OR($C$67=FALSE,LEFT($B63,3)&lt;&gt;"NOX"),N55*INDEX('Damage costs'!$P$18:$P$70,MATCH($B63,'Damage costs'!$C$18:$C$70,0))/1000,N55*INDEX('Damage costs'!$T$18:$T$70,MATCH($B63,'Damage costs'!$C$18:$C$70,0))/1000),"")</f>
        <v/>
      </c>
      <c r="O63" s="59" t="str">
        <f>IFERROR(IF(OR($C$67=FALSE,LEFT($B63,3)&lt;&gt;"NOX"),O55*INDEX('Damage costs'!$P$18:$P$70,MATCH($B63,'Damage costs'!$C$18:$C$70,0))/1000,O55*INDEX('Damage costs'!$T$18:$T$70,MATCH($B63,'Damage costs'!$C$18:$C$70,0))/1000),"")</f>
        <v/>
      </c>
      <c r="P63" s="59" t="str">
        <f>IFERROR(IF(OR($C$67=FALSE,LEFT($B63,3)&lt;&gt;"NOX"),P55*INDEX('Damage costs'!$P$18:$P$70,MATCH($B63,'Damage costs'!$C$18:$C$70,0))/1000,P55*INDEX('Damage costs'!$T$18:$T$70,MATCH($B63,'Damage costs'!$C$18:$C$70,0))/1000),"")</f>
        <v/>
      </c>
      <c r="Q63" s="59" t="str">
        <f>IFERROR(IF(OR($C$67=FALSE,LEFT($B63,3)&lt;&gt;"NOX"),Q55*INDEX('Damage costs'!$P$18:$P$70,MATCH($B63,'Damage costs'!$C$18:$C$70,0))/1000,Q55*INDEX('Damage costs'!$T$18:$T$70,MATCH($B63,'Damage costs'!$C$18:$C$70,0))/1000),"")</f>
        <v/>
      </c>
      <c r="R63" s="59" t="str">
        <f>IFERROR(IF(OR($C$67=FALSE,LEFT($B63,3)&lt;&gt;"NOX"),R55*INDEX('Damage costs'!$P$18:$P$70,MATCH($B63,'Damage costs'!$C$18:$C$70,0))/1000,R55*INDEX('Damage costs'!$T$18:$T$70,MATCH($B63,'Damage costs'!$C$18:$C$70,0))/1000),"")</f>
        <v/>
      </c>
      <c r="S63" s="59" t="str">
        <f>IFERROR(IF(OR($C$67=FALSE,LEFT($B63,3)&lt;&gt;"NOX"),S55*INDEX('Damage costs'!$P$18:$P$70,MATCH($B63,'Damage costs'!$C$18:$C$70,0))/1000,S55*INDEX('Damage costs'!$T$18:$T$70,MATCH($B63,'Damage costs'!$C$18:$C$70,0))/1000),"")</f>
        <v/>
      </c>
      <c r="T63" s="59" t="str">
        <f>IFERROR(IF(OR($C$67=FALSE,LEFT($B63,3)&lt;&gt;"NOX"),T55*INDEX('Damage costs'!$P$18:$P$70,MATCH($B63,'Damage costs'!$C$18:$C$70,0))/1000,T55*INDEX('Damage costs'!$T$18:$T$70,MATCH($B63,'Damage costs'!$C$18:$C$70,0))/1000),"")</f>
        <v/>
      </c>
      <c r="U63" s="59" t="str">
        <f>IFERROR(IF(OR($C$67=FALSE,LEFT($B63,3)&lt;&gt;"NOX"),U55*INDEX('Damage costs'!$P$18:$P$70,MATCH($B63,'Damage costs'!$C$18:$C$70,0))/1000,U55*INDEX('Damage costs'!$T$18:$T$70,MATCH($B63,'Damage costs'!$C$18:$C$70,0))/1000),"")</f>
        <v/>
      </c>
      <c r="V63" s="59" t="str">
        <f>IFERROR(IF(OR($C$67=FALSE,LEFT($B63,3)&lt;&gt;"NOX"),V55*INDEX('Damage costs'!$P$18:$P$70,MATCH($B63,'Damage costs'!$C$18:$C$70,0))/1000,V55*INDEX('Damage costs'!$T$18:$T$70,MATCH($B63,'Damage costs'!$C$18:$C$70,0))/1000),"")</f>
        <v/>
      </c>
      <c r="W63" s="59" t="str">
        <f>IFERROR(IF(OR($C$67=FALSE,LEFT($B63,3)&lt;&gt;"NOX"),W55*INDEX('Damage costs'!$P$18:$P$70,MATCH($B63,'Damage costs'!$C$18:$C$70,0))/1000,W55*INDEX('Damage costs'!$T$18:$T$70,MATCH($B63,'Damage costs'!$C$18:$C$70,0))/1000),"")</f>
        <v/>
      </c>
      <c r="X63" s="59" t="str">
        <f>IFERROR(IF(OR($C$67=FALSE,LEFT($B63,3)&lt;&gt;"NOX"),X55*INDEX('Damage costs'!$P$18:$P$70,MATCH($B63,'Damage costs'!$C$18:$C$70,0))/1000,X55*INDEX('Damage costs'!$T$18:$T$70,MATCH($B63,'Damage costs'!$C$18:$C$70,0))/1000),"")</f>
        <v/>
      </c>
      <c r="Y63" s="59" t="str">
        <f>IFERROR(IF(OR($C$67=FALSE,LEFT($B63,3)&lt;&gt;"NOX"),Y55*INDEX('Damage costs'!$P$18:$P$70,MATCH($B63,'Damage costs'!$C$18:$C$70,0))/1000,Y55*INDEX('Damage costs'!$T$18:$T$70,MATCH($B63,'Damage costs'!$C$18:$C$70,0))/1000),"")</f>
        <v/>
      </c>
      <c r="Z63" s="59" t="str">
        <f>IFERROR(IF(OR($C$67=FALSE,LEFT($B63,3)&lt;&gt;"NOX"),Z55*INDEX('Damage costs'!$P$18:$P$70,MATCH($B63,'Damage costs'!$C$18:$C$70,0))/1000,Z55*INDEX('Damage costs'!$T$18:$T$70,MATCH($B63,'Damage costs'!$C$18:$C$70,0))/1000),"")</f>
        <v/>
      </c>
      <c r="AA63" s="59" t="str">
        <f>IFERROR(IF(OR($C$67=FALSE,LEFT($B63,3)&lt;&gt;"NOX"),AA55*INDEX('Damage costs'!$P$18:$P$70,MATCH($B63,'Damage costs'!$C$18:$C$70,0))/1000,AA55*INDEX('Damage costs'!$T$18:$T$70,MATCH($B63,'Damage costs'!$C$18:$C$70,0))/1000),"")</f>
        <v/>
      </c>
      <c r="AB63" s="59" t="str">
        <f>IFERROR(IF(OR($C$67=FALSE,LEFT($B63,3)&lt;&gt;"NOX"),AB55*INDEX('Damage costs'!$P$18:$P$70,MATCH($B63,'Damage costs'!$C$18:$C$70,0))/1000,AB55*INDEX('Damage costs'!$T$18:$T$70,MATCH($B63,'Damage costs'!$C$18:$C$70,0))/1000),"")</f>
        <v/>
      </c>
      <c r="AC63" s="59" t="str">
        <f>IFERROR(IF(OR($C$67=FALSE,LEFT($B63,3)&lt;&gt;"NOX"),AC55*INDEX('Damage costs'!$P$18:$P$70,MATCH($B63,'Damage costs'!$C$18:$C$70,0))/1000,AC55*INDEX('Damage costs'!$T$18:$T$70,MATCH($B63,'Damage costs'!$C$18:$C$70,0))/1000),"")</f>
        <v/>
      </c>
      <c r="AD63" s="59" t="str">
        <f>IFERROR(IF(OR($C$67=FALSE,LEFT($B63,3)&lt;&gt;"NOX"),AD55*INDEX('Damage costs'!$P$18:$P$70,MATCH($B63,'Damage costs'!$C$18:$C$70,0))/1000,AD55*INDEX('Damage costs'!$T$18:$T$70,MATCH($B63,'Damage costs'!$C$18:$C$70,0))/1000),"")</f>
        <v/>
      </c>
      <c r="AE63" s="59" t="str">
        <f>IFERROR(IF(OR($C$67=FALSE,LEFT($B63,3)&lt;&gt;"NOX"),AE55*INDEX('Damage costs'!$P$18:$P$70,MATCH($B63,'Damage costs'!$C$18:$C$70,0))/1000,AE55*INDEX('Damage costs'!$T$18:$T$70,MATCH($B63,'Damage costs'!$C$18:$C$70,0))/1000),"")</f>
        <v/>
      </c>
      <c r="AF63" s="59" t="str">
        <f>IFERROR(IF(OR($C$67=FALSE,LEFT($B63,3)&lt;&gt;"NOX"),AF55*INDEX('Damage costs'!$P$18:$P$70,MATCH($B63,'Damage costs'!$C$18:$C$70,0))/1000,AF55*INDEX('Damage costs'!$T$18:$T$70,MATCH($B63,'Damage costs'!$C$18:$C$70,0))/1000),"")</f>
        <v/>
      </c>
      <c r="AG63" s="59" t="str">
        <f>IFERROR(IF(OR($C$67=FALSE,LEFT($B63,3)&lt;&gt;"NOX"),AG55*INDEX('Damage costs'!$P$18:$P$70,MATCH($B63,'Damage costs'!$C$18:$C$70,0))/1000,AG55*INDEX('Damage costs'!$T$18:$T$70,MATCH($B63,'Damage costs'!$C$18:$C$70,0))/1000),"")</f>
        <v/>
      </c>
      <c r="AH63" s="59" t="str">
        <f>IFERROR(IF(OR($C$67=FALSE,LEFT($B63,3)&lt;&gt;"NOX"),AH55*INDEX('Damage costs'!$P$18:$P$70,MATCH($B63,'Damage costs'!$C$18:$C$70,0))/1000,AH55*INDEX('Damage costs'!$T$18:$T$70,MATCH($B63,'Damage costs'!$C$18:$C$70,0))/1000),"")</f>
        <v/>
      </c>
      <c r="AI63" s="59" t="str">
        <f>IFERROR(IF(OR($C$67=FALSE,LEFT($B63,3)&lt;&gt;"NOX"),AI55*INDEX('Damage costs'!$P$18:$P$70,MATCH($B63,'Damage costs'!$C$18:$C$70,0))/1000,AI55*INDEX('Damage costs'!$T$18:$T$70,MATCH($B63,'Damage costs'!$C$18:$C$70,0))/1000),"")</f>
        <v/>
      </c>
      <c r="AJ63" s="59" t="str">
        <f>IFERROR(IF(OR($C$67=FALSE,LEFT($B63,3)&lt;&gt;"NOX"),AJ55*INDEX('Damage costs'!$P$18:$P$70,MATCH($B63,'Damage costs'!$C$18:$C$70,0))/1000,AJ55*INDEX('Damage costs'!$T$18:$T$70,MATCH($B63,'Damage costs'!$C$18:$C$70,0))/1000),"")</f>
        <v/>
      </c>
      <c r="AK63" s="59" t="str">
        <f>IFERROR(IF(OR($C$67=FALSE,LEFT($B63,3)&lt;&gt;"NOX"),AK55*INDEX('Damage costs'!$P$18:$P$70,MATCH($B63,'Damage costs'!$C$18:$C$70,0))/1000,AK55*INDEX('Damage costs'!$T$18:$T$70,MATCH($B63,'Damage costs'!$C$18:$C$70,0))/1000),"")</f>
        <v/>
      </c>
      <c r="AL63" s="59" t="str">
        <f>IFERROR(IF(OR($C$67=FALSE,LEFT($B63,3)&lt;&gt;"NOX"),AL55*INDEX('Damage costs'!$P$18:$P$70,MATCH($B63,'Damage costs'!$C$18:$C$70,0))/1000,AL55*INDEX('Damage costs'!$T$18:$T$70,MATCH($B63,'Damage costs'!$C$18:$C$70,0))/1000),"")</f>
        <v/>
      </c>
      <c r="AM63" s="59" t="str">
        <f>IFERROR(IF(OR($C$67=FALSE,LEFT($B63,3)&lt;&gt;"NOX"),AM55*INDEX('Damage costs'!$P$18:$P$70,MATCH($B63,'Damage costs'!$C$18:$C$70,0))/1000,AM55*INDEX('Damage costs'!$T$18:$T$70,MATCH($B63,'Damage costs'!$C$18:$C$70,0))/1000),"")</f>
        <v/>
      </c>
      <c r="AN63" s="59" t="str">
        <f>IFERROR(IF(OR($C$67=FALSE,LEFT($B63,3)&lt;&gt;"NOX"),AN55*INDEX('Damage costs'!$P$18:$P$70,MATCH($B63,'Damage costs'!$C$18:$C$70,0))/1000,AN55*INDEX('Damage costs'!$T$18:$T$70,MATCH($B63,'Damage costs'!$C$18:$C$70,0))/1000),"")</f>
        <v/>
      </c>
      <c r="AO63" s="59" t="str">
        <f>IFERROR(IF(OR($C$67=FALSE,LEFT($B63,3)&lt;&gt;"NOX"),AO55*INDEX('Damage costs'!$P$18:$P$70,MATCH($B63,'Damage costs'!$C$18:$C$70,0))/1000,AO55*INDEX('Damage costs'!$T$18:$T$70,MATCH($B63,'Damage costs'!$C$18:$C$70,0))/1000),"")</f>
        <v/>
      </c>
      <c r="AP63" s="59" t="str">
        <f>IFERROR(IF(OR($C$67=FALSE,LEFT($B63,3)&lt;&gt;"NOX"),AP55*INDEX('Damage costs'!$P$18:$P$70,MATCH($B63,'Damage costs'!$C$18:$C$70,0))/1000,AP55*INDEX('Damage costs'!$T$18:$T$70,MATCH($B63,'Damage costs'!$C$18:$C$70,0))/1000),"")</f>
        <v/>
      </c>
      <c r="AQ63" s="59" t="str">
        <f>IFERROR(IF(OR($C$67=FALSE,LEFT($B63,3)&lt;&gt;"NOX"),AQ55*INDEX('Damage costs'!$P$18:$P$70,MATCH($B63,'Damage costs'!$C$18:$C$70,0))/1000,AQ55*INDEX('Damage costs'!$T$18:$T$70,MATCH($B63,'Damage costs'!$C$18:$C$70,0))/1000),"")</f>
        <v/>
      </c>
      <c r="AR63" s="59" t="str">
        <f>IFERROR(IF(OR($C$67=FALSE,LEFT($B63,3)&lt;&gt;"NOX"),AR55*INDEX('Damage costs'!$P$18:$P$70,MATCH($B63,'Damage costs'!$C$18:$C$70,0))/1000,AR55*INDEX('Damage costs'!$T$18:$T$70,MATCH($B63,'Damage costs'!$C$18:$C$70,0))/1000),"")</f>
        <v/>
      </c>
      <c r="AS63" s="59" t="str">
        <f>IFERROR(IF(OR($C$67=FALSE,LEFT($B63,3)&lt;&gt;"NOX"),AS55*INDEX('Damage costs'!$P$18:$P$70,MATCH($B63,'Damage costs'!$C$18:$C$70,0))/1000,AS55*INDEX('Damage costs'!$T$18:$T$70,MATCH($B63,'Damage costs'!$C$18:$C$70,0))/1000),"")</f>
        <v/>
      </c>
      <c r="AT63" s="59" t="str">
        <f>IFERROR(IF(OR($C$67=FALSE,LEFT($B63,3)&lt;&gt;"NOX"),AT55*INDEX('Damage costs'!$P$18:$P$70,MATCH($B63,'Damage costs'!$C$18:$C$70,0))/1000,AT55*INDEX('Damage costs'!$T$18:$T$70,MATCH($B63,'Damage costs'!$C$18:$C$70,0))/1000),"")</f>
        <v/>
      </c>
      <c r="AU63" s="59" t="str">
        <f>IFERROR(IF(OR($C$67=FALSE,LEFT($B63,3)&lt;&gt;"NOX"),AU55*INDEX('Damage costs'!$P$18:$P$70,MATCH($B63,'Damage costs'!$C$18:$C$70,0))/1000,AU55*INDEX('Damage costs'!$T$18:$T$70,MATCH($B63,'Damage costs'!$C$18:$C$70,0))/1000),"")</f>
        <v/>
      </c>
      <c r="AV63" s="59" t="str">
        <f>IFERROR(IF(OR($C$67=FALSE,LEFT($B63,3)&lt;&gt;"NOX"),AV55*INDEX('Damage costs'!$P$18:$P$70,MATCH($B63,'Damage costs'!$C$18:$C$70,0))/1000,AV55*INDEX('Damage costs'!$T$18:$T$70,MATCH($B63,'Damage costs'!$C$18:$C$70,0))/1000),"")</f>
        <v/>
      </c>
      <c r="AW63" s="59" t="str">
        <f>IFERROR(IF(OR($C$67=FALSE,LEFT($B63,3)&lt;&gt;"NOX"),AW55*INDEX('Damage costs'!$P$18:$P$70,MATCH($B63,'Damage costs'!$C$18:$C$70,0))/1000,AW55*INDEX('Damage costs'!$T$18:$T$70,MATCH($B63,'Damage costs'!$C$18:$C$70,0))/1000),"")</f>
        <v/>
      </c>
      <c r="AX63" s="59" t="str">
        <f>IFERROR(IF(OR($C$67=FALSE,LEFT($B63,3)&lt;&gt;"NOX"),AX55*INDEX('Damage costs'!$P$18:$P$70,MATCH($B63,'Damage costs'!$C$18:$C$70,0))/1000,AX55*INDEX('Damage costs'!$T$18:$T$70,MATCH($B63,'Damage costs'!$C$18:$C$70,0))/1000),"")</f>
        <v/>
      </c>
      <c r="AY63" s="59" t="str">
        <f>IFERROR(IF(OR($C$67=FALSE,LEFT($B63,3)&lt;&gt;"NOX"),AY55*INDEX('Damage costs'!$P$18:$P$70,MATCH($B63,'Damage costs'!$C$18:$C$70,0))/1000,AY55*INDEX('Damage costs'!$T$18:$T$70,MATCH($B63,'Damage costs'!$C$18:$C$70,0))/1000),"")</f>
        <v/>
      </c>
      <c r="AZ63" s="59" t="str">
        <f>IFERROR(IF(OR($C$67=FALSE,LEFT($B63,3)&lt;&gt;"NOX"),AZ55*INDEX('Damage costs'!$P$18:$P$70,MATCH($B63,'Damage costs'!$C$18:$C$70,0))/1000,AZ55*INDEX('Damage costs'!$T$18:$T$70,MATCH($B63,'Damage costs'!$C$18:$C$70,0))/1000),"")</f>
        <v/>
      </c>
      <c r="BA63" s="59" t="str">
        <f>IFERROR(IF(OR($C$67=FALSE,LEFT($B63,3)&lt;&gt;"NOX"),BA55*INDEX('Damage costs'!$P$18:$P$70,MATCH($B63,'Damage costs'!$C$18:$C$70,0))/1000,BA55*INDEX('Damage costs'!$T$18:$T$70,MATCH($B63,'Damage costs'!$C$18:$C$70,0))/1000),"")</f>
        <v/>
      </c>
      <c r="BB63" s="59" t="str">
        <f>IFERROR(IF(OR($C$67=FALSE,LEFT($B63,3)&lt;&gt;"NOX"),BB55*INDEX('Damage costs'!$P$18:$P$70,MATCH($B63,'Damage costs'!$C$18:$C$70,0))/1000,BB55*INDEX('Damage costs'!$T$18:$T$70,MATCH($B63,'Damage costs'!$C$18:$C$70,0))/1000),"")</f>
        <v/>
      </c>
      <c r="BC63" s="59" t="str">
        <f>IFERROR(IF(OR($C$67=FALSE,LEFT($B63,3)&lt;&gt;"NOX"),BC55*INDEX('Damage costs'!$P$18:$P$70,MATCH($B63,'Damage costs'!$C$18:$C$70,0))/1000,BC55*INDEX('Damage costs'!$T$18:$T$70,MATCH($B63,'Damage costs'!$C$18:$C$70,0))/1000),"")</f>
        <v/>
      </c>
      <c r="BD63" s="59" t="str">
        <f>IFERROR(IF(OR($C$67=FALSE,LEFT($B63,3)&lt;&gt;"NOX"),BD55*INDEX('Damage costs'!$P$18:$P$70,MATCH($B63,'Damage costs'!$C$18:$C$70,0))/1000,BD55*INDEX('Damage costs'!$T$18:$T$70,MATCH($B63,'Damage costs'!$C$18:$C$70,0))/1000),"")</f>
        <v/>
      </c>
      <c r="BE63" s="59" t="str">
        <f>IFERROR(IF(OR($C$67=FALSE,LEFT($B63,3)&lt;&gt;"NOX"),BE55*INDEX('Damage costs'!$P$18:$P$70,MATCH($B63,'Damage costs'!$C$18:$C$70,0))/1000,BE55*INDEX('Damage costs'!$T$18:$T$70,MATCH($B63,'Damage costs'!$C$18:$C$70,0))/1000),"")</f>
        <v/>
      </c>
      <c r="BF63" s="59" t="str">
        <f>IFERROR(IF(OR($C$67=FALSE,LEFT($B63,3)&lt;&gt;"NOX"),BF55*INDEX('Damage costs'!$P$18:$P$70,MATCH($B63,'Damage costs'!$C$18:$C$70,0))/1000,BF55*INDEX('Damage costs'!$T$18:$T$70,MATCH($B63,'Damage costs'!$C$18:$C$70,0))/1000),"")</f>
        <v/>
      </c>
      <c r="BG63" s="59" t="str">
        <f>IFERROR(IF(OR($C$67=FALSE,LEFT($B63,3)&lt;&gt;"NOX"),BG55*INDEX('Damage costs'!$P$18:$P$70,MATCH($B63,'Damage costs'!$C$18:$C$70,0))/1000,BG55*INDEX('Damage costs'!$T$18:$T$70,MATCH($B63,'Damage costs'!$C$18:$C$70,0))/1000),"")</f>
        <v/>
      </c>
      <c r="BH63" s="59" t="str">
        <f>IFERROR(IF(OR($C$67=FALSE,LEFT($B63,3)&lt;&gt;"NOX"),BH55*INDEX('Damage costs'!$P$18:$P$70,MATCH($B63,'Damage costs'!$C$18:$C$70,0))/1000,BH55*INDEX('Damage costs'!$T$18:$T$70,MATCH($B63,'Damage costs'!$C$18:$C$70,0))/1000),"")</f>
        <v/>
      </c>
      <c r="BI63" s="59" t="str">
        <f>IFERROR(IF(OR($C$67=FALSE,LEFT($B63,3)&lt;&gt;"NOX"),BI55*INDEX('Damage costs'!$P$18:$P$70,MATCH($B63,'Damage costs'!$C$18:$C$70,0))/1000,BI55*INDEX('Damage costs'!$T$18:$T$70,MATCH($B63,'Damage costs'!$C$18:$C$70,0))/1000),"")</f>
        <v/>
      </c>
      <c r="BJ63" s="59" t="str">
        <f>IFERROR(IF(OR($C$67=FALSE,LEFT($B63,3)&lt;&gt;"NOX"),BJ55*INDEX('Damage costs'!$P$18:$P$70,MATCH($B63,'Damage costs'!$C$18:$C$70,0))/1000,BJ55*INDEX('Damage costs'!$T$18:$T$70,MATCH($B63,'Damage costs'!$C$18:$C$70,0))/1000),"")</f>
        <v/>
      </c>
      <c r="BK63" s="59" t="str">
        <f>IFERROR(IF(OR($C$67=FALSE,LEFT($B63,3)&lt;&gt;"NOX"),BK55*INDEX('Damage costs'!$P$18:$P$70,MATCH($B63,'Damage costs'!$C$18:$C$70,0))/1000,BK55*INDEX('Damage costs'!$T$18:$T$70,MATCH($B63,'Damage costs'!$C$18:$C$70,0))/1000),"")</f>
        <v/>
      </c>
      <c r="BL63" s="59" t="str">
        <f>IFERROR(IF(OR($C$67=FALSE,LEFT($B63,3)&lt;&gt;"NOX"),BL55*INDEX('Damage costs'!$P$18:$P$70,MATCH($B63,'Damage costs'!$C$18:$C$70,0))/1000,BL55*INDEX('Damage costs'!$T$18:$T$70,MATCH($B63,'Damage costs'!$C$18:$C$70,0))/1000),"")</f>
        <v/>
      </c>
      <c r="BM63" s="59" t="str">
        <f>IFERROR(IF(OR($C$67=FALSE,LEFT($B63,3)&lt;&gt;"NOX"),BM55*INDEX('Damage costs'!$P$18:$P$70,MATCH($B63,'Damage costs'!$C$18:$C$70,0))/1000,BM55*INDEX('Damage costs'!$T$18:$T$70,MATCH($B63,'Damage costs'!$C$18:$C$70,0))/1000),"")</f>
        <v/>
      </c>
      <c r="BN63" s="59" t="str">
        <f>IFERROR(IF(OR($C$67=FALSE,LEFT($B63,3)&lt;&gt;"NOX"),BN55*INDEX('Damage costs'!$P$18:$P$70,MATCH($B63,'Damage costs'!$C$18:$C$70,0))/1000,BN55*INDEX('Damage costs'!$T$18:$T$70,MATCH($B63,'Damage costs'!$C$18:$C$70,0))/1000),"")</f>
        <v/>
      </c>
      <c r="BO63" s="59" t="str">
        <f>IFERROR(IF(OR($C$67=FALSE,LEFT($B63,3)&lt;&gt;"NOX"),BO55*INDEX('Damage costs'!$P$18:$P$70,MATCH($B63,'Damage costs'!$C$18:$C$70,0))/1000,BO55*INDEX('Damage costs'!$T$18:$T$70,MATCH($B63,'Damage costs'!$C$18:$C$70,0))/1000),"")</f>
        <v/>
      </c>
      <c r="BP63" s="59" t="str">
        <f>IFERROR(IF(OR($C$67=FALSE,LEFT($B63,3)&lt;&gt;"NOX"),BP55*INDEX('Damage costs'!$P$18:$P$70,MATCH($B63,'Damage costs'!$C$18:$C$70,0))/1000,BP55*INDEX('Damage costs'!$T$18:$T$70,MATCH($B63,'Damage costs'!$C$18:$C$70,0))/1000),"")</f>
        <v/>
      </c>
      <c r="BQ63" s="59" t="str">
        <f>IFERROR(IF(OR($C$67=FALSE,LEFT($B63,3)&lt;&gt;"NOX"),BQ55*INDEX('Damage costs'!$P$18:$P$70,MATCH($B63,'Damage costs'!$C$18:$C$70,0))/1000,BQ55*INDEX('Damage costs'!$T$18:$T$70,MATCH($B63,'Damage costs'!$C$18:$C$70,0))/1000),"")</f>
        <v/>
      </c>
      <c r="BR63" s="59" t="str">
        <f>IFERROR(IF(OR($C$67=FALSE,LEFT($B63,3)&lt;&gt;"NOX"),BR55*INDEX('Damage costs'!$P$18:$P$70,MATCH($B63,'Damage costs'!$C$18:$C$70,0))/1000,BR55*INDEX('Damage costs'!$T$18:$T$70,MATCH($B63,'Damage costs'!$C$18:$C$70,0))/1000),"")</f>
        <v/>
      </c>
      <c r="BS63" s="59" t="str">
        <f>IFERROR(IF(OR($C$67=FALSE,LEFT($B63,3)&lt;&gt;"NOX"),BS55*INDEX('Damage costs'!$P$18:$P$70,MATCH($B63,'Damage costs'!$C$18:$C$70,0))/1000,BS55*INDEX('Damage costs'!$T$18:$T$70,MATCH($B63,'Damage costs'!$C$18:$C$70,0))/1000),"")</f>
        <v/>
      </c>
      <c r="BT63" s="59" t="str">
        <f>IFERROR(IF(OR($C$67=FALSE,LEFT($B63,3)&lt;&gt;"NOX"),BT55*INDEX('Damage costs'!$P$18:$P$70,MATCH($B63,'Damage costs'!$C$18:$C$70,0))/1000,BT55*INDEX('Damage costs'!$T$18:$T$70,MATCH($B63,'Damage costs'!$C$18:$C$70,0))/1000),"")</f>
        <v/>
      </c>
      <c r="BU63" s="59" t="str">
        <f>IFERROR(IF(OR($C$67=FALSE,LEFT($B63,3)&lt;&gt;"NOX"),BU55*INDEX('Damage costs'!$P$18:$P$70,MATCH($B63,'Damage costs'!$C$18:$C$70,0))/1000,BU55*INDEX('Damage costs'!$T$18:$T$70,MATCH($B63,'Damage costs'!$C$18:$C$70,0))/1000),"")</f>
        <v/>
      </c>
      <c r="BV63" s="59" t="str">
        <f>IFERROR(IF(OR($C$67=FALSE,LEFT($B63,3)&lt;&gt;"NOX"),BV55*INDEX('Damage costs'!$P$18:$P$70,MATCH($B63,'Damage costs'!$C$18:$C$70,0))/1000,BV55*INDEX('Damage costs'!$T$18:$T$70,MATCH($B63,'Damage costs'!$C$18:$C$70,0))/1000),"")</f>
        <v/>
      </c>
      <c r="BW63" s="59" t="str">
        <f>IFERROR(IF(OR($C$67=FALSE,LEFT($B63,3)&lt;&gt;"NOX"),BW55*INDEX('Damage costs'!$P$18:$P$70,MATCH($B63,'Damage costs'!$C$18:$C$70,0))/1000,BW55*INDEX('Damage costs'!$T$18:$T$70,MATCH($B63,'Damage costs'!$C$18:$C$70,0))/1000),"")</f>
        <v/>
      </c>
      <c r="BX63" s="59" t="str">
        <f>IFERROR(IF(OR($C$67=FALSE,LEFT($B63,3)&lt;&gt;"NOX"),BX55*INDEX('Damage costs'!$P$18:$P$70,MATCH($B63,'Damage costs'!$C$18:$C$70,0))/1000,BX55*INDEX('Damage costs'!$T$18:$T$70,MATCH($B63,'Damage costs'!$C$18:$C$70,0))/1000),"")</f>
        <v/>
      </c>
      <c r="BY63" s="59" t="str">
        <f>IFERROR(IF(OR($C$67=FALSE,LEFT($B63,3)&lt;&gt;"NOX"),BY55*INDEX('Damage costs'!$P$18:$P$70,MATCH($B63,'Damage costs'!$C$18:$C$70,0))/1000,BY55*INDEX('Damage costs'!$T$18:$T$70,MATCH($B63,'Damage costs'!$C$18:$C$70,0))/1000),"")</f>
        <v/>
      </c>
      <c r="BZ63" s="59" t="str">
        <f>IFERROR(IF(OR($C$67=FALSE,LEFT($B63,3)&lt;&gt;"NOX"),BZ55*INDEX('Damage costs'!$P$18:$P$70,MATCH($B63,'Damage costs'!$C$18:$C$70,0))/1000,BZ55*INDEX('Damage costs'!$T$18:$T$70,MATCH($B63,'Damage costs'!$C$18:$C$70,0))/1000),"")</f>
        <v/>
      </c>
      <c r="CA63" s="59" t="str">
        <f>IFERROR(IF(OR($C$67=FALSE,LEFT($B63,3)&lt;&gt;"NOX"),CA55*INDEX('Damage costs'!$P$18:$P$70,MATCH($B63,'Damage costs'!$C$18:$C$70,0))/1000,CA55*INDEX('Damage costs'!$T$18:$T$70,MATCH($B63,'Damage costs'!$C$18:$C$70,0))/1000),"")</f>
        <v/>
      </c>
      <c r="CB63" s="59" t="str">
        <f>IFERROR(IF(OR($C$67=FALSE,LEFT($B63,3)&lt;&gt;"NOX"),CB55*INDEX('Damage costs'!$P$18:$P$70,MATCH($B63,'Damage costs'!$C$18:$C$70,0))/1000,CB55*INDEX('Damage costs'!$T$18:$T$70,MATCH($B63,'Damage costs'!$C$18:$C$70,0))/1000),"")</f>
        <v/>
      </c>
      <c r="CC63" s="59" t="str">
        <f>IFERROR(IF(OR($C$67=FALSE,LEFT($B63,3)&lt;&gt;"NOX"),CC55*INDEX('Damage costs'!$P$18:$P$70,MATCH($B63,'Damage costs'!$C$18:$C$70,0))/1000,CC55*INDEX('Damage costs'!$T$18:$T$70,MATCH($B63,'Damage costs'!$C$18:$C$70,0))/1000),"")</f>
        <v/>
      </c>
      <c r="CD63" s="59" t="str">
        <f>IFERROR(IF(OR($C$67=FALSE,LEFT($B63,3)&lt;&gt;"NOX"),CD55*INDEX('Damage costs'!$P$18:$P$70,MATCH($B63,'Damage costs'!$C$18:$C$70,0))/1000,CD55*INDEX('Damage costs'!$T$18:$T$70,MATCH($B63,'Damage costs'!$C$18:$C$70,0))/1000),"")</f>
        <v/>
      </c>
      <c r="CE63" s="59" t="str">
        <f>IFERROR(IF(OR($C$67=FALSE,LEFT($B63,3)&lt;&gt;"NOX"),CE55*INDEX('Damage costs'!$P$18:$P$70,MATCH($B63,'Damage costs'!$C$18:$C$70,0))/1000,CE55*INDEX('Damage costs'!$T$18:$T$70,MATCH($B63,'Damage costs'!$C$18:$C$70,0))/1000),"")</f>
        <v/>
      </c>
      <c r="CF63" s="59" t="str">
        <f>IFERROR(IF(OR($C$67=FALSE,LEFT($B63,3)&lt;&gt;"NOX"),CF55*INDEX('Damage costs'!$P$18:$P$70,MATCH($B63,'Damage costs'!$C$18:$C$70,0))/1000,CF55*INDEX('Damage costs'!$T$18:$T$70,MATCH($B63,'Damage costs'!$C$18:$C$70,0))/1000),"")</f>
        <v/>
      </c>
      <c r="CG63" s="59" t="str">
        <f>IFERROR(IF(OR($C$67=FALSE,LEFT($B63,3)&lt;&gt;"NOX"),CG55*INDEX('Damage costs'!$P$18:$P$70,MATCH($B63,'Damage costs'!$C$18:$C$70,0))/1000,CG55*INDEX('Damage costs'!$T$18:$T$70,MATCH($B63,'Damage costs'!$C$18:$C$70,0))/1000),"")</f>
        <v/>
      </c>
      <c r="CH63" s="59" t="str">
        <f>IFERROR(IF(OR($C$67=FALSE,LEFT($B63,3)&lt;&gt;"NOX"),CH55*INDEX('Damage costs'!$P$18:$P$70,MATCH($B63,'Damage costs'!$C$18:$C$70,0))/1000,CH55*INDEX('Damage costs'!$T$18:$T$70,MATCH($B63,'Damage costs'!$C$18:$C$70,0))/1000),"")</f>
        <v/>
      </c>
      <c r="CI63" s="59" t="str">
        <f>IFERROR(IF(OR($C$67=FALSE,LEFT($B63,3)&lt;&gt;"NOX"),CI55*INDEX('Damage costs'!$P$18:$P$70,MATCH($B63,'Damage costs'!$C$18:$C$70,0))/1000,CI55*INDEX('Damage costs'!$T$18:$T$70,MATCH($B63,'Damage costs'!$C$18:$C$70,0))/1000),"")</f>
        <v/>
      </c>
      <c r="CJ63" s="59" t="str">
        <f>IFERROR(IF(OR($C$67=FALSE,LEFT($B63,3)&lt;&gt;"NOX"),CJ55*INDEX('Damage costs'!$P$18:$P$70,MATCH($B63,'Damage costs'!$C$18:$C$70,0))/1000,CJ55*INDEX('Damage costs'!$T$18:$T$70,MATCH($B63,'Damage costs'!$C$18:$C$70,0))/1000),"")</f>
        <v/>
      </c>
      <c r="CK63" s="59" t="str">
        <f>IFERROR(IF(OR($C$67=FALSE,LEFT($B63,3)&lt;&gt;"NOX"),CK55*INDEX('Damage costs'!$P$18:$P$70,MATCH($B63,'Damage costs'!$C$18:$C$70,0))/1000,CK55*INDEX('Damage costs'!$T$18:$T$70,MATCH($B63,'Damage costs'!$C$18:$C$70,0))/1000),"")</f>
        <v/>
      </c>
      <c r="CL63" s="59" t="str">
        <f>IFERROR(IF(OR($C$67=FALSE,LEFT($B63,3)&lt;&gt;"NOX"),CL55*INDEX('Damage costs'!$P$18:$P$70,MATCH($B63,'Damage costs'!$C$18:$C$70,0))/1000,CL55*INDEX('Damage costs'!$T$18:$T$70,MATCH($B63,'Damage costs'!$C$18:$C$70,0))/1000),"")</f>
        <v/>
      </c>
      <c r="CM63" s="59" t="str">
        <f>IFERROR(IF(OR($C$67=FALSE,LEFT($B63,3)&lt;&gt;"NOX"),CM55*INDEX('Damage costs'!$P$18:$P$70,MATCH($B63,'Damage costs'!$C$18:$C$70,0))/1000,CM55*INDEX('Damage costs'!$T$18:$T$70,MATCH($B63,'Damage costs'!$C$18:$C$70,0))/1000),"")</f>
        <v/>
      </c>
      <c r="CN63" s="59" t="str">
        <f>IFERROR(IF(OR($C$67=FALSE,LEFT($B63,3)&lt;&gt;"NOX"),CN55*INDEX('Damage costs'!$P$18:$P$70,MATCH($B63,'Damage costs'!$C$18:$C$70,0))/1000,CN55*INDEX('Damage costs'!$T$18:$T$70,MATCH($B63,'Damage costs'!$C$18:$C$70,0))/1000),"")</f>
        <v/>
      </c>
      <c r="CO63" s="59" t="str">
        <f>IFERROR(IF(OR($C$67=FALSE,LEFT($B63,3)&lt;&gt;"NOX"),CO55*INDEX('Damage costs'!$P$18:$P$70,MATCH($B63,'Damage costs'!$C$18:$C$70,0))/1000,CO55*INDEX('Damage costs'!$T$18:$T$70,MATCH($B63,'Damage costs'!$C$18:$C$70,0))/1000),"")</f>
        <v/>
      </c>
      <c r="CP63" s="59" t="str">
        <f>IFERROR(IF(OR($C$67=FALSE,LEFT($B63,3)&lt;&gt;"NOX"),CP55*INDEX('Damage costs'!$P$18:$P$70,MATCH($B63,'Damage costs'!$C$18:$C$70,0))/1000,CP55*INDEX('Damage costs'!$T$18:$T$70,MATCH($B63,'Damage costs'!$C$18:$C$70,0))/1000),"")</f>
        <v/>
      </c>
      <c r="CQ63" s="59" t="str">
        <f>IFERROR(IF(OR($C$67=FALSE,LEFT($B63,3)&lt;&gt;"NOX"),CQ55*INDEX('Damage costs'!$P$18:$P$70,MATCH($B63,'Damage costs'!$C$18:$C$70,0))/1000,CQ55*INDEX('Damage costs'!$T$18:$T$70,MATCH($B63,'Damage costs'!$C$18:$C$70,0))/1000),"")</f>
        <v/>
      </c>
      <c r="CR63" s="59" t="str">
        <f>IFERROR(IF(OR($C$67=FALSE,LEFT($B63,3)&lt;&gt;"NOX"),CR55*INDEX('Damage costs'!$P$18:$P$70,MATCH($B63,'Damage costs'!$C$18:$C$70,0))/1000,CR55*INDEX('Damage costs'!$T$18:$T$70,MATCH($B63,'Damage costs'!$C$18:$C$70,0))/1000),"")</f>
        <v/>
      </c>
      <c r="CS63" s="59" t="str">
        <f>IFERROR(IF(OR($C$67=FALSE,LEFT($B63,3)&lt;&gt;"NOX"),CS55*INDEX('Damage costs'!$P$18:$P$70,MATCH($B63,'Damage costs'!$C$18:$C$70,0))/1000,CS55*INDEX('Damage costs'!$T$18:$T$70,MATCH($B63,'Damage costs'!$C$18:$C$70,0))/1000),"")</f>
        <v/>
      </c>
      <c r="CT63" s="59" t="str">
        <f>IFERROR(IF(OR($C$67=FALSE,LEFT($B63,3)&lt;&gt;"NOX"),CT55*INDEX('Damage costs'!$P$18:$P$70,MATCH($B63,'Damage costs'!$C$18:$C$70,0))/1000,CT55*INDEX('Damage costs'!$T$18:$T$70,MATCH($B63,'Damage costs'!$C$18:$C$70,0))/1000),"")</f>
        <v/>
      </c>
      <c r="CU63" s="59" t="str">
        <f>IFERROR(IF(OR($C$67=FALSE,LEFT($B63,3)&lt;&gt;"NOX"),CU55*INDEX('Damage costs'!$P$18:$P$70,MATCH($B63,'Damage costs'!$C$18:$C$70,0))/1000,CU55*INDEX('Damage costs'!$T$18:$T$70,MATCH($B63,'Damage costs'!$C$18:$C$70,0))/1000),"")</f>
        <v/>
      </c>
      <c r="CV63" s="59" t="str">
        <f>IFERROR(IF(OR($C$67=FALSE,LEFT($B63,3)&lt;&gt;"NOX"),CV55*INDEX('Damage costs'!$P$18:$P$70,MATCH($B63,'Damage costs'!$C$18:$C$70,0))/1000,CV55*INDEX('Damage costs'!$T$18:$T$70,MATCH($B63,'Damage costs'!$C$18:$C$70,0))/1000),"")</f>
        <v/>
      </c>
      <c r="CW63" s="59" t="str">
        <f>IFERROR(IF(OR($C$67=FALSE,LEFT($B63,3)&lt;&gt;"NOX"),CW55*INDEX('Damage costs'!$P$18:$P$70,MATCH($B63,'Damage costs'!$C$18:$C$70,0))/1000,CW55*INDEX('Damage costs'!$T$18:$T$70,MATCH($B63,'Damage costs'!$C$18:$C$70,0))/1000),"")</f>
        <v/>
      </c>
      <c r="CX63" s="59" t="str">
        <f>IFERROR(IF(OR($C$67=FALSE,LEFT($B63,3)&lt;&gt;"NOX"),CX55*INDEX('Damage costs'!$P$18:$P$70,MATCH($B63,'Damage costs'!$C$18:$C$70,0))/1000,CX55*INDEX('Damage costs'!$T$18:$T$70,MATCH($B63,'Damage costs'!$C$18:$C$70,0))/1000),"")</f>
        <v/>
      </c>
      <c r="CY63" s="59" t="str">
        <f>IFERROR(IF(OR($C$67=FALSE,LEFT($B63,3)&lt;&gt;"NOX"),CY55*INDEX('Damage costs'!$P$18:$P$70,MATCH($B63,'Damage costs'!$C$18:$C$70,0))/1000,CY55*INDEX('Damage costs'!$T$18:$T$70,MATCH($B63,'Damage costs'!$C$18:$C$70,0))/1000),"")</f>
        <v/>
      </c>
      <c r="CZ63" s="391"/>
    </row>
    <row r="64" spans="2:104" x14ac:dyDescent="0.25">
      <c r="B64" s="406">
        <f t="shared" si="28"/>
        <v>0</v>
      </c>
      <c r="C64" s="9" t="s">
        <v>1117</v>
      </c>
      <c r="D64" s="59" t="str">
        <f>IFERROR(IF(OR($C$67=FALSE,LEFT($B64,3)&lt;&gt;"NOX"),D56*INDEX('Damage costs'!$P$18:$P$70,MATCH($B64,'Damage costs'!$C$18:$C$70,0))/1000,D56*INDEX('Damage costs'!$T$18:$T$70,MATCH($B64,'Damage costs'!$C$18:$C$70,0))/1000),"")</f>
        <v/>
      </c>
      <c r="E64" s="59" t="str">
        <f>IFERROR(IF(OR($C$67=FALSE,LEFT($B64,3)&lt;&gt;"NOX"),E56*INDEX('Damage costs'!$P$18:$P$70,MATCH($B64,'Damage costs'!$C$18:$C$70,0))/1000,E56*INDEX('Damage costs'!$T$18:$T$70,MATCH($B64,'Damage costs'!$C$18:$C$70,0))/1000),"")</f>
        <v/>
      </c>
      <c r="F64" s="59" t="str">
        <f>IFERROR(IF(OR($C$67=FALSE,LEFT($B64,3)&lt;&gt;"NOX"),F56*INDEX('Damage costs'!$P$18:$P$70,MATCH($B64,'Damage costs'!$C$18:$C$70,0))/1000,F56*INDEX('Damage costs'!$T$18:$T$70,MATCH($B64,'Damage costs'!$C$18:$C$70,0))/1000),"")</f>
        <v/>
      </c>
      <c r="G64" s="59" t="str">
        <f>IFERROR(IF(OR($C$67=FALSE,LEFT($B64,3)&lt;&gt;"NOX"),G56*INDEX('Damage costs'!$P$18:$P$70,MATCH($B64,'Damage costs'!$C$18:$C$70,0))/1000,G56*INDEX('Damage costs'!$T$18:$T$70,MATCH($B64,'Damage costs'!$C$18:$C$70,0))/1000),"")</f>
        <v/>
      </c>
      <c r="H64" s="59" t="str">
        <f>IFERROR(IF(OR($C$67=FALSE,LEFT($B64,3)&lt;&gt;"NOX"),H56*INDEX('Damage costs'!$P$18:$P$70,MATCH($B64,'Damage costs'!$C$18:$C$70,0))/1000,H56*INDEX('Damage costs'!$T$18:$T$70,MATCH($B64,'Damage costs'!$C$18:$C$70,0))/1000),"")</f>
        <v/>
      </c>
      <c r="I64" s="59" t="str">
        <f>IFERROR(IF(OR($C$67=FALSE,LEFT($B64,3)&lt;&gt;"NOX"),I56*INDEX('Damage costs'!$P$18:$P$70,MATCH($B64,'Damage costs'!$C$18:$C$70,0))/1000,I56*INDEX('Damage costs'!$T$18:$T$70,MATCH($B64,'Damage costs'!$C$18:$C$70,0))/1000),"")</f>
        <v/>
      </c>
      <c r="J64" s="59" t="str">
        <f>IFERROR(IF(OR($C$67=FALSE,LEFT($B64,3)&lt;&gt;"NOX"),J56*INDEX('Damage costs'!$P$18:$P$70,MATCH($B64,'Damage costs'!$C$18:$C$70,0))/1000,J56*INDEX('Damage costs'!$T$18:$T$70,MATCH($B64,'Damage costs'!$C$18:$C$70,0))/1000),"")</f>
        <v/>
      </c>
      <c r="K64" s="59" t="str">
        <f>IFERROR(IF(OR($C$67=FALSE,LEFT($B64,3)&lt;&gt;"NOX"),K56*INDEX('Damage costs'!$P$18:$P$70,MATCH($B64,'Damage costs'!$C$18:$C$70,0))/1000,K56*INDEX('Damage costs'!$T$18:$T$70,MATCH($B64,'Damage costs'!$C$18:$C$70,0))/1000),"")</f>
        <v/>
      </c>
      <c r="L64" s="59" t="str">
        <f>IFERROR(IF(OR($C$67=FALSE,LEFT($B64,3)&lt;&gt;"NOX"),L56*INDEX('Damage costs'!$P$18:$P$70,MATCH($B64,'Damage costs'!$C$18:$C$70,0))/1000,L56*INDEX('Damage costs'!$T$18:$T$70,MATCH($B64,'Damage costs'!$C$18:$C$70,0))/1000),"")</f>
        <v/>
      </c>
      <c r="M64" s="59" t="str">
        <f>IFERROR(IF(OR($C$67=FALSE,LEFT($B64,3)&lt;&gt;"NOX"),M56*INDEX('Damage costs'!$P$18:$P$70,MATCH($B64,'Damage costs'!$C$18:$C$70,0))/1000,M56*INDEX('Damage costs'!$T$18:$T$70,MATCH($B64,'Damage costs'!$C$18:$C$70,0))/1000),"")</f>
        <v/>
      </c>
      <c r="N64" s="59" t="str">
        <f>IFERROR(IF(OR($C$67=FALSE,LEFT($B64,3)&lt;&gt;"NOX"),N56*INDEX('Damage costs'!$P$18:$P$70,MATCH($B64,'Damage costs'!$C$18:$C$70,0))/1000,N56*INDEX('Damage costs'!$T$18:$T$70,MATCH($B64,'Damage costs'!$C$18:$C$70,0))/1000),"")</f>
        <v/>
      </c>
      <c r="O64" s="59" t="str">
        <f>IFERROR(IF(OR($C$67=FALSE,LEFT($B64,3)&lt;&gt;"NOX"),O56*INDEX('Damage costs'!$P$18:$P$70,MATCH($B64,'Damage costs'!$C$18:$C$70,0))/1000,O56*INDEX('Damage costs'!$T$18:$T$70,MATCH($B64,'Damage costs'!$C$18:$C$70,0))/1000),"")</f>
        <v/>
      </c>
      <c r="P64" s="59" t="str">
        <f>IFERROR(IF(OR($C$67=FALSE,LEFT($B64,3)&lt;&gt;"NOX"),P56*INDEX('Damage costs'!$P$18:$P$70,MATCH($B64,'Damage costs'!$C$18:$C$70,0))/1000,P56*INDEX('Damage costs'!$T$18:$T$70,MATCH($B64,'Damage costs'!$C$18:$C$70,0))/1000),"")</f>
        <v/>
      </c>
      <c r="Q64" s="59" t="str">
        <f>IFERROR(IF(OR($C$67=FALSE,LEFT($B64,3)&lt;&gt;"NOX"),Q56*INDEX('Damage costs'!$P$18:$P$70,MATCH($B64,'Damage costs'!$C$18:$C$70,0))/1000,Q56*INDEX('Damage costs'!$T$18:$T$70,MATCH($B64,'Damage costs'!$C$18:$C$70,0))/1000),"")</f>
        <v/>
      </c>
      <c r="R64" s="59" t="str">
        <f>IFERROR(IF(OR($C$67=FALSE,LEFT($B64,3)&lt;&gt;"NOX"),R56*INDEX('Damage costs'!$P$18:$P$70,MATCH($B64,'Damage costs'!$C$18:$C$70,0))/1000,R56*INDEX('Damage costs'!$T$18:$T$70,MATCH($B64,'Damage costs'!$C$18:$C$70,0))/1000),"")</f>
        <v/>
      </c>
      <c r="S64" s="59" t="str">
        <f>IFERROR(IF(OR($C$67=FALSE,LEFT($B64,3)&lt;&gt;"NOX"),S56*INDEX('Damage costs'!$P$18:$P$70,MATCH($B64,'Damage costs'!$C$18:$C$70,0))/1000,S56*INDEX('Damage costs'!$T$18:$T$70,MATCH($B64,'Damage costs'!$C$18:$C$70,0))/1000),"")</f>
        <v/>
      </c>
      <c r="T64" s="59" t="str">
        <f>IFERROR(IF(OR($C$67=FALSE,LEFT($B64,3)&lt;&gt;"NOX"),T56*INDEX('Damage costs'!$P$18:$P$70,MATCH($B64,'Damage costs'!$C$18:$C$70,0))/1000,T56*INDEX('Damage costs'!$T$18:$T$70,MATCH($B64,'Damage costs'!$C$18:$C$70,0))/1000),"")</f>
        <v/>
      </c>
      <c r="U64" s="59" t="str">
        <f>IFERROR(IF(OR($C$67=FALSE,LEFT($B64,3)&lt;&gt;"NOX"),U56*INDEX('Damage costs'!$P$18:$P$70,MATCH($B64,'Damage costs'!$C$18:$C$70,0))/1000,U56*INDEX('Damage costs'!$T$18:$T$70,MATCH($B64,'Damage costs'!$C$18:$C$70,0))/1000),"")</f>
        <v/>
      </c>
      <c r="V64" s="59" t="str">
        <f>IFERROR(IF(OR($C$67=FALSE,LEFT($B64,3)&lt;&gt;"NOX"),V56*INDEX('Damage costs'!$P$18:$P$70,MATCH($B64,'Damage costs'!$C$18:$C$70,0))/1000,V56*INDEX('Damage costs'!$T$18:$T$70,MATCH($B64,'Damage costs'!$C$18:$C$70,0))/1000),"")</f>
        <v/>
      </c>
      <c r="W64" s="59" t="str">
        <f>IFERROR(IF(OR($C$67=FALSE,LEFT($B64,3)&lt;&gt;"NOX"),W56*INDEX('Damage costs'!$P$18:$P$70,MATCH($B64,'Damage costs'!$C$18:$C$70,0))/1000,W56*INDEX('Damage costs'!$T$18:$T$70,MATCH($B64,'Damage costs'!$C$18:$C$70,0))/1000),"")</f>
        <v/>
      </c>
      <c r="X64" s="59" t="str">
        <f>IFERROR(IF(OR($C$67=FALSE,LEFT($B64,3)&lt;&gt;"NOX"),X56*INDEX('Damage costs'!$P$18:$P$70,MATCH($B64,'Damage costs'!$C$18:$C$70,0))/1000,X56*INDEX('Damage costs'!$T$18:$T$70,MATCH($B64,'Damage costs'!$C$18:$C$70,0))/1000),"")</f>
        <v/>
      </c>
      <c r="Y64" s="59" t="str">
        <f>IFERROR(IF(OR($C$67=FALSE,LEFT($B64,3)&lt;&gt;"NOX"),Y56*INDEX('Damage costs'!$P$18:$P$70,MATCH($B64,'Damage costs'!$C$18:$C$70,0))/1000,Y56*INDEX('Damage costs'!$T$18:$T$70,MATCH($B64,'Damage costs'!$C$18:$C$70,0))/1000),"")</f>
        <v/>
      </c>
      <c r="Z64" s="59" t="str">
        <f>IFERROR(IF(OR($C$67=FALSE,LEFT($B64,3)&lt;&gt;"NOX"),Z56*INDEX('Damage costs'!$P$18:$P$70,MATCH($B64,'Damage costs'!$C$18:$C$70,0))/1000,Z56*INDEX('Damage costs'!$T$18:$T$70,MATCH($B64,'Damage costs'!$C$18:$C$70,0))/1000),"")</f>
        <v/>
      </c>
      <c r="AA64" s="59" t="str">
        <f>IFERROR(IF(OR($C$67=FALSE,LEFT($B64,3)&lt;&gt;"NOX"),AA56*INDEX('Damage costs'!$P$18:$P$70,MATCH($B64,'Damage costs'!$C$18:$C$70,0))/1000,AA56*INDEX('Damage costs'!$T$18:$T$70,MATCH($B64,'Damage costs'!$C$18:$C$70,0))/1000),"")</f>
        <v/>
      </c>
      <c r="AB64" s="59" t="str">
        <f>IFERROR(IF(OR($C$67=FALSE,LEFT($B64,3)&lt;&gt;"NOX"),AB56*INDEX('Damage costs'!$P$18:$P$70,MATCH($B64,'Damage costs'!$C$18:$C$70,0))/1000,AB56*INDEX('Damage costs'!$T$18:$T$70,MATCH($B64,'Damage costs'!$C$18:$C$70,0))/1000),"")</f>
        <v/>
      </c>
      <c r="AC64" s="59" t="str">
        <f>IFERROR(IF(OR($C$67=FALSE,LEFT($B64,3)&lt;&gt;"NOX"),AC56*INDEX('Damage costs'!$P$18:$P$70,MATCH($B64,'Damage costs'!$C$18:$C$70,0))/1000,AC56*INDEX('Damage costs'!$T$18:$T$70,MATCH($B64,'Damage costs'!$C$18:$C$70,0))/1000),"")</f>
        <v/>
      </c>
      <c r="AD64" s="59" t="str">
        <f>IFERROR(IF(OR($C$67=FALSE,LEFT($B64,3)&lt;&gt;"NOX"),AD56*INDEX('Damage costs'!$P$18:$P$70,MATCH($B64,'Damage costs'!$C$18:$C$70,0))/1000,AD56*INDEX('Damage costs'!$T$18:$T$70,MATCH($B64,'Damage costs'!$C$18:$C$70,0))/1000),"")</f>
        <v/>
      </c>
      <c r="AE64" s="59" t="str">
        <f>IFERROR(IF(OR($C$67=FALSE,LEFT($B64,3)&lt;&gt;"NOX"),AE56*INDEX('Damage costs'!$P$18:$P$70,MATCH($B64,'Damage costs'!$C$18:$C$70,0))/1000,AE56*INDEX('Damage costs'!$T$18:$T$70,MATCH($B64,'Damage costs'!$C$18:$C$70,0))/1000),"")</f>
        <v/>
      </c>
      <c r="AF64" s="59" t="str">
        <f>IFERROR(IF(OR($C$67=FALSE,LEFT($B64,3)&lt;&gt;"NOX"),AF56*INDEX('Damage costs'!$P$18:$P$70,MATCH($B64,'Damage costs'!$C$18:$C$70,0))/1000,AF56*INDEX('Damage costs'!$T$18:$T$70,MATCH($B64,'Damage costs'!$C$18:$C$70,0))/1000),"")</f>
        <v/>
      </c>
      <c r="AG64" s="59" t="str">
        <f>IFERROR(IF(OR($C$67=FALSE,LEFT($B64,3)&lt;&gt;"NOX"),AG56*INDEX('Damage costs'!$P$18:$P$70,MATCH($B64,'Damage costs'!$C$18:$C$70,0))/1000,AG56*INDEX('Damage costs'!$T$18:$T$70,MATCH($B64,'Damage costs'!$C$18:$C$70,0))/1000),"")</f>
        <v/>
      </c>
      <c r="AH64" s="59" t="str">
        <f>IFERROR(IF(OR($C$67=FALSE,LEFT($B64,3)&lt;&gt;"NOX"),AH56*INDEX('Damage costs'!$P$18:$P$70,MATCH($B64,'Damage costs'!$C$18:$C$70,0))/1000,AH56*INDEX('Damage costs'!$T$18:$T$70,MATCH($B64,'Damage costs'!$C$18:$C$70,0))/1000),"")</f>
        <v/>
      </c>
      <c r="AI64" s="59" t="str">
        <f>IFERROR(IF(OR($C$67=FALSE,LEFT($B64,3)&lt;&gt;"NOX"),AI56*INDEX('Damage costs'!$P$18:$P$70,MATCH($B64,'Damage costs'!$C$18:$C$70,0))/1000,AI56*INDEX('Damage costs'!$T$18:$T$70,MATCH($B64,'Damage costs'!$C$18:$C$70,0))/1000),"")</f>
        <v/>
      </c>
      <c r="AJ64" s="59" t="str">
        <f>IFERROR(IF(OR($C$67=FALSE,LEFT($B64,3)&lt;&gt;"NOX"),AJ56*INDEX('Damage costs'!$P$18:$P$70,MATCH($B64,'Damage costs'!$C$18:$C$70,0))/1000,AJ56*INDEX('Damage costs'!$T$18:$T$70,MATCH($B64,'Damage costs'!$C$18:$C$70,0))/1000),"")</f>
        <v/>
      </c>
      <c r="AK64" s="59" t="str">
        <f>IFERROR(IF(OR($C$67=FALSE,LEFT($B64,3)&lt;&gt;"NOX"),AK56*INDEX('Damage costs'!$P$18:$P$70,MATCH($B64,'Damage costs'!$C$18:$C$70,0))/1000,AK56*INDEX('Damage costs'!$T$18:$T$70,MATCH($B64,'Damage costs'!$C$18:$C$70,0))/1000),"")</f>
        <v/>
      </c>
      <c r="AL64" s="59" t="str">
        <f>IFERROR(IF(OR($C$67=FALSE,LEFT($B64,3)&lt;&gt;"NOX"),AL56*INDEX('Damage costs'!$P$18:$P$70,MATCH($B64,'Damage costs'!$C$18:$C$70,0))/1000,AL56*INDEX('Damage costs'!$T$18:$T$70,MATCH($B64,'Damage costs'!$C$18:$C$70,0))/1000),"")</f>
        <v/>
      </c>
      <c r="AM64" s="59" t="str">
        <f>IFERROR(IF(OR($C$67=FALSE,LEFT($B64,3)&lt;&gt;"NOX"),AM56*INDEX('Damage costs'!$P$18:$P$70,MATCH($B64,'Damage costs'!$C$18:$C$70,0))/1000,AM56*INDEX('Damage costs'!$T$18:$T$70,MATCH($B64,'Damage costs'!$C$18:$C$70,0))/1000),"")</f>
        <v/>
      </c>
      <c r="AN64" s="59" t="str">
        <f>IFERROR(IF(OR($C$67=FALSE,LEFT($B64,3)&lt;&gt;"NOX"),AN56*INDEX('Damage costs'!$P$18:$P$70,MATCH($B64,'Damage costs'!$C$18:$C$70,0))/1000,AN56*INDEX('Damage costs'!$T$18:$T$70,MATCH($B64,'Damage costs'!$C$18:$C$70,0))/1000),"")</f>
        <v/>
      </c>
      <c r="AO64" s="59" t="str">
        <f>IFERROR(IF(OR($C$67=FALSE,LEFT($B64,3)&lt;&gt;"NOX"),AO56*INDEX('Damage costs'!$P$18:$P$70,MATCH($B64,'Damage costs'!$C$18:$C$70,0))/1000,AO56*INDEX('Damage costs'!$T$18:$T$70,MATCH($B64,'Damage costs'!$C$18:$C$70,0))/1000),"")</f>
        <v/>
      </c>
      <c r="AP64" s="59" t="str">
        <f>IFERROR(IF(OR($C$67=FALSE,LEFT($B64,3)&lt;&gt;"NOX"),AP56*INDEX('Damage costs'!$P$18:$P$70,MATCH($B64,'Damage costs'!$C$18:$C$70,0))/1000,AP56*INDEX('Damage costs'!$T$18:$T$70,MATCH($B64,'Damage costs'!$C$18:$C$70,0))/1000),"")</f>
        <v/>
      </c>
      <c r="AQ64" s="59" t="str">
        <f>IFERROR(IF(OR($C$67=FALSE,LEFT($B64,3)&lt;&gt;"NOX"),AQ56*INDEX('Damage costs'!$P$18:$P$70,MATCH($B64,'Damage costs'!$C$18:$C$70,0))/1000,AQ56*INDEX('Damage costs'!$T$18:$T$70,MATCH($B64,'Damage costs'!$C$18:$C$70,0))/1000),"")</f>
        <v/>
      </c>
      <c r="AR64" s="59" t="str">
        <f>IFERROR(IF(OR($C$67=FALSE,LEFT($B64,3)&lt;&gt;"NOX"),AR56*INDEX('Damage costs'!$P$18:$P$70,MATCH($B64,'Damage costs'!$C$18:$C$70,0))/1000,AR56*INDEX('Damage costs'!$T$18:$T$70,MATCH($B64,'Damage costs'!$C$18:$C$70,0))/1000),"")</f>
        <v/>
      </c>
      <c r="AS64" s="59" t="str">
        <f>IFERROR(IF(OR($C$67=FALSE,LEFT($B64,3)&lt;&gt;"NOX"),AS56*INDEX('Damage costs'!$P$18:$P$70,MATCH($B64,'Damage costs'!$C$18:$C$70,0))/1000,AS56*INDEX('Damage costs'!$T$18:$T$70,MATCH($B64,'Damage costs'!$C$18:$C$70,0))/1000),"")</f>
        <v/>
      </c>
      <c r="AT64" s="59" t="str">
        <f>IFERROR(IF(OR($C$67=FALSE,LEFT($B64,3)&lt;&gt;"NOX"),AT56*INDEX('Damage costs'!$P$18:$P$70,MATCH($B64,'Damage costs'!$C$18:$C$70,0))/1000,AT56*INDEX('Damage costs'!$T$18:$T$70,MATCH($B64,'Damage costs'!$C$18:$C$70,0))/1000),"")</f>
        <v/>
      </c>
      <c r="AU64" s="59" t="str">
        <f>IFERROR(IF(OR($C$67=FALSE,LEFT($B64,3)&lt;&gt;"NOX"),AU56*INDEX('Damage costs'!$P$18:$P$70,MATCH($B64,'Damage costs'!$C$18:$C$70,0))/1000,AU56*INDEX('Damage costs'!$T$18:$T$70,MATCH($B64,'Damage costs'!$C$18:$C$70,0))/1000),"")</f>
        <v/>
      </c>
      <c r="AV64" s="59" t="str">
        <f>IFERROR(IF(OR($C$67=FALSE,LEFT($B64,3)&lt;&gt;"NOX"),AV56*INDEX('Damage costs'!$P$18:$P$70,MATCH($B64,'Damage costs'!$C$18:$C$70,0))/1000,AV56*INDEX('Damage costs'!$T$18:$T$70,MATCH($B64,'Damage costs'!$C$18:$C$70,0))/1000),"")</f>
        <v/>
      </c>
      <c r="AW64" s="59" t="str">
        <f>IFERROR(IF(OR($C$67=FALSE,LEFT($B64,3)&lt;&gt;"NOX"),AW56*INDEX('Damage costs'!$P$18:$P$70,MATCH($B64,'Damage costs'!$C$18:$C$70,0))/1000,AW56*INDEX('Damage costs'!$T$18:$T$70,MATCH($B64,'Damage costs'!$C$18:$C$70,0))/1000),"")</f>
        <v/>
      </c>
      <c r="AX64" s="59" t="str">
        <f>IFERROR(IF(OR($C$67=FALSE,LEFT($B64,3)&lt;&gt;"NOX"),AX56*INDEX('Damage costs'!$P$18:$P$70,MATCH($B64,'Damage costs'!$C$18:$C$70,0))/1000,AX56*INDEX('Damage costs'!$T$18:$T$70,MATCH($B64,'Damage costs'!$C$18:$C$70,0))/1000),"")</f>
        <v/>
      </c>
      <c r="AY64" s="59" t="str">
        <f>IFERROR(IF(OR($C$67=FALSE,LEFT($B64,3)&lt;&gt;"NOX"),AY56*INDEX('Damage costs'!$P$18:$P$70,MATCH($B64,'Damage costs'!$C$18:$C$70,0))/1000,AY56*INDEX('Damage costs'!$T$18:$T$70,MATCH($B64,'Damage costs'!$C$18:$C$70,0))/1000),"")</f>
        <v/>
      </c>
      <c r="AZ64" s="59" t="str">
        <f>IFERROR(IF(OR($C$67=FALSE,LEFT($B64,3)&lt;&gt;"NOX"),AZ56*INDEX('Damage costs'!$P$18:$P$70,MATCH($B64,'Damage costs'!$C$18:$C$70,0))/1000,AZ56*INDEX('Damage costs'!$T$18:$T$70,MATCH($B64,'Damage costs'!$C$18:$C$70,0))/1000),"")</f>
        <v/>
      </c>
      <c r="BA64" s="59" t="str">
        <f>IFERROR(IF(OR($C$67=FALSE,LEFT($B64,3)&lt;&gt;"NOX"),BA56*INDEX('Damage costs'!$P$18:$P$70,MATCH($B64,'Damage costs'!$C$18:$C$70,0))/1000,BA56*INDEX('Damage costs'!$T$18:$T$70,MATCH($B64,'Damage costs'!$C$18:$C$70,0))/1000),"")</f>
        <v/>
      </c>
      <c r="BB64" s="59" t="str">
        <f>IFERROR(IF(OR($C$67=FALSE,LEFT($B64,3)&lt;&gt;"NOX"),BB56*INDEX('Damage costs'!$P$18:$P$70,MATCH($B64,'Damage costs'!$C$18:$C$70,0))/1000,BB56*INDEX('Damage costs'!$T$18:$T$70,MATCH($B64,'Damage costs'!$C$18:$C$70,0))/1000),"")</f>
        <v/>
      </c>
      <c r="BC64" s="59" t="str">
        <f>IFERROR(IF(OR($C$67=FALSE,LEFT($B64,3)&lt;&gt;"NOX"),BC56*INDEX('Damage costs'!$P$18:$P$70,MATCH($B64,'Damage costs'!$C$18:$C$70,0))/1000,BC56*INDEX('Damage costs'!$T$18:$T$70,MATCH($B64,'Damage costs'!$C$18:$C$70,0))/1000),"")</f>
        <v/>
      </c>
      <c r="BD64" s="59" t="str">
        <f>IFERROR(IF(OR($C$67=FALSE,LEFT($B64,3)&lt;&gt;"NOX"),BD56*INDEX('Damage costs'!$P$18:$P$70,MATCH($B64,'Damage costs'!$C$18:$C$70,0))/1000,BD56*INDEX('Damage costs'!$T$18:$T$70,MATCH($B64,'Damage costs'!$C$18:$C$70,0))/1000),"")</f>
        <v/>
      </c>
      <c r="BE64" s="59" t="str">
        <f>IFERROR(IF(OR($C$67=FALSE,LEFT($B64,3)&lt;&gt;"NOX"),BE56*INDEX('Damage costs'!$P$18:$P$70,MATCH($B64,'Damage costs'!$C$18:$C$70,0))/1000,BE56*INDEX('Damage costs'!$T$18:$T$70,MATCH($B64,'Damage costs'!$C$18:$C$70,0))/1000),"")</f>
        <v/>
      </c>
      <c r="BF64" s="59" t="str">
        <f>IFERROR(IF(OR($C$67=FALSE,LEFT($B64,3)&lt;&gt;"NOX"),BF56*INDEX('Damage costs'!$P$18:$P$70,MATCH($B64,'Damage costs'!$C$18:$C$70,0))/1000,BF56*INDEX('Damage costs'!$T$18:$T$70,MATCH($B64,'Damage costs'!$C$18:$C$70,0))/1000),"")</f>
        <v/>
      </c>
      <c r="BG64" s="59" t="str">
        <f>IFERROR(IF(OR($C$67=FALSE,LEFT($B64,3)&lt;&gt;"NOX"),BG56*INDEX('Damage costs'!$P$18:$P$70,MATCH($B64,'Damage costs'!$C$18:$C$70,0))/1000,BG56*INDEX('Damage costs'!$T$18:$T$70,MATCH($B64,'Damage costs'!$C$18:$C$70,0))/1000),"")</f>
        <v/>
      </c>
      <c r="BH64" s="59" t="str">
        <f>IFERROR(IF(OR($C$67=FALSE,LEFT($B64,3)&lt;&gt;"NOX"),BH56*INDEX('Damage costs'!$P$18:$P$70,MATCH($B64,'Damage costs'!$C$18:$C$70,0))/1000,BH56*INDEX('Damage costs'!$T$18:$T$70,MATCH($B64,'Damage costs'!$C$18:$C$70,0))/1000),"")</f>
        <v/>
      </c>
      <c r="BI64" s="59" t="str">
        <f>IFERROR(IF(OR($C$67=FALSE,LEFT($B64,3)&lt;&gt;"NOX"),BI56*INDEX('Damage costs'!$P$18:$P$70,MATCH($B64,'Damage costs'!$C$18:$C$70,0))/1000,BI56*INDEX('Damage costs'!$T$18:$T$70,MATCH($B64,'Damage costs'!$C$18:$C$70,0))/1000),"")</f>
        <v/>
      </c>
      <c r="BJ64" s="59" t="str">
        <f>IFERROR(IF(OR($C$67=FALSE,LEFT($B64,3)&lt;&gt;"NOX"),BJ56*INDEX('Damage costs'!$P$18:$P$70,MATCH($B64,'Damage costs'!$C$18:$C$70,0))/1000,BJ56*INDEX('Damage costs'!$T$18:$T$70,MATCH($B64,'Damage costs'!$C$18:$C$70,0))/1000),"")</f>
        <v/>
      </c>
      <c r="BK64" s="59" t="str">
        <f>IFERROR(IF(OR($C$67=FALSE,LEFT($B64,3)&lt;&gt;"NOX"),BK56*INDEX('Damage costs'!$P$18:$P$70,MATCH($B64,'Damage costs'!$C$18:$C$70,0))/1000,BK56*INDEX('Damage costs'!$T$18:$T$70,MATCH($B64,'Damage costs'!$C$18:$C$70,0))/1000),"")</f>
        <v/>
      </c>
      <c r="BL64" s="59" t="str">
        <f>IFERROR(IF(OR($C$67=FALSE,LEFT($B64,3)&lt;&gt;"NOX"),BL56*INDEX('Damage costs'!$P$18:$P$70,MATCH($B64,'Damage costs'!$C$18:$C$70,0))/1000,BL56*INDEX('Damage costs'!$T$18:$T$70,MATCH($B64,'Damage costs'!$C$18:$C$70,0))/1000),"")</f>
        <v/>
      </c>
      <c r="BM64" s="59" t="str">
        <f>IFERROR(IF(OR($C$67=FALSE,LEFT($B64,3)&lt;&gt;"NOX"),BM56*INDEX('Damage costs'!$P$18:$P$70,MATCH($B64,'Damage costs'!$C$18:$C$70,0))/1000,BM56*INDEX('Damage costs'!$T$18:$T$70,MATCH($B64,'Damage costs'!$C$18:$C$70,0))/1000),"")</f>
        <v/>
      </c>
      <c r="BN64" s="59" t="str">
        <f>IFERROR(IF(OR($C$67=FALSE,LEFT($B64,3)&lt;&gt;"NOX"),BN56*INDEX('Damage costs'!$P$18:$P$70,MATCH($B64,'Damage costs'!$C$18:$C$70,0))/1000,BN56*INDEX('Damage costs'!$T$18:$T$70,MATCH($B64,'Damage costs'!$C$18:$C$70,0))/1000),"")</f>
        <v/>
      </c>
      <c r="BO64" s="59" t="str">
        <f>IFERROR(IF(OR($C$67=FALSE,LEFT($B64,3)&lt;&gt;"NOX"),BO56*INDEX('Damage costs'!$P$18:$P$70,MATCH($B64,'Damage costs'!$C$18:$C$70,0))/1000,BO56*INDEX('Damage costs'!$T$18:$T$70,MATCH($B64,'Damage costs'!$C$18:$C$70,0))/1000),"")</f>
        <v/>
      </c>
      <c r="BP64" s="59" t="str">
        <f>IFERROR(IF(OR($C$67=FALSE,LEFT($B64,3)&lt;&gt;"NOX"),BP56*INDEX('Damage costs'!$P$18:$P$70,MATCH($B64,'Damage costs'!$C$18:$C$70,0))/1000,BP56*INDEX('Damage costs'!$T$18:$T$70,MATCH($B64,'Damage costs'!$C$18:$C$70,0))/1000),"")</f>
        <v/>
      </c>
      <c r="BQ64" s="59" t="str">
        <f>IFERROR(IF(OR($C$67=FALSE,LEFT($B64,3)&lt;&gt;"NOX"),BQ56*INDEX('Damage costs'!$P$18:$P$70,MATCH($B64,'Damage costs'!$C$18:$C$70,0))/1000,BQ56*INDEX('Damage costs'!$T$18:$T$70,MATCH($B64,'Damage costs'!$C$18:$C$70,0))/1000),"")</f>
        <v/>
      </c>
      <c r="BR64" s="59" t="str">
        <f>IFERROR(IF(OR($C$67=FALSE,LEFT($B64,3)&lt;&gt;"NOX"),BR56*INDEX('Damage costs'!$P$18:$P$70,MATCH($B64,'Damage costs'!$C$18:$C$70,0))/1000,BR56*INDEX('Damage costs'!$T$18:$T$70,MATCH($B64,'Damage costs'!$C$18:$C$70,0))/1000),"")</f>
        <v/>
      </c>
      <c r="BS64" s="59" t="str">
        <f>IFERROR(IF(OR($C$67=FALSE,LEFT($B64,3)&lt;&gt;"NOX"),BS56*INDEX('Damage costs'!$P$18:$P$70,MATCH($B64,'Damage costs'!$C$18:$C$70,0))/1000,BS56*INDEX('Damage costs'!$T$18:$T$70,MATCH($B64,'Damage costs'!$C$18:$C$70,0))/1000),"")</f>
        <v/>
      </c>
      <c r="BT64" s="59" t="str">
        <f>IFERROR(IF(OR($C$67=FALSE,LEFT($B64,3)&lt;&gt;"NOX"),BT56*INDEX('Damage costs'!$P$18:$P$70,MATCH($B64,'Damage costs'!$C$18:$C$70,0))/1000,BT56*INDEX('Damage costs'!$T$18:$T$70,MATCH($B64,'Damage costs'!$C$18:$C$70,0))/1000),"")</f>
        <v/>
      </c>
      <c r="BU64" s="59" t="str">
        <f>IFERROR(IF(OR($C$67=FALSE,LEFT($B64,3)&lt;&gt;"NOX"),BU56*INDEX('Damage costs'!$P$18:$P$70,MATCH($B64,'Damage costs'!$C$18:$C$70,0))/1000,BU56*INDEX('Damage costs'!$T$18:$T$70,MATCH($B64,'Damage costs'!$C$18:$C$70,0))/1000),"")</f>
        <v/>
      </c>
      <c r="BV64" s="59" t="str">
        <f>IFERROR(IF(OR($C$67=FALSE,LEFT($B64,3)&lt;&gt;"NOX"),BV56*INDEX('Damage costs'!$P$18:$P$70,MATCH($B64,'Damage costs'!$C$18:$C$70,0))/1000,BV56*INDEX('Damage costs'!$T$18:$T$70,MATCH($B64,'Damage costs'!$C$18:$C$70,0))/1000),"")</f>
        <v/>
      </c>
      <c r="BW64" s="59" t="str">
        <f>IFERROR(IF(OR($C$67=FALSE,LEFT($B64,3)&lt;&gt;"NOX"),BW56*INDEX('Damage costs'!$P$18:$P$70,MATCH($B64,'Damage costs'!$C$18:$C$70,0))/1000,BW56*INDEX('Damage costs'!$T$18:$T$70,MATCH($B64,'Damage costs'!$C$18:$C$70,0))/1000),"")</f>
        <v/>
      </c>
      <c r="BX64" s="59" t="str">
        <f>IFERROR(IF(OR($C$67=FALSE,LEFT($B64,3)&lt;&gt;"NOX"),BX56*INDEX('Damage costs'!$P$18:$P$70,MATCH($B64,'Damage costs'!$C$18:$C$70,0))/1000,BX56*INDEX('Damage costs'!$T$18:$T$70,MATCH($B64,'Damage costs'!$C$18:$C$70,0))/1000),"")</f>
        <v/>
      </c>
      <c r="BY64" s="59" t="str">
        <f>IFERROR(IF(OR($C$67=FALSE,LEFT($B64,3)&lt;&gt;"NOX"),BY56*INDEX('Damage costs'!$P$18:$P$70,MATCH($B64,'Damage costs'!$C$18:$C$70,0))/1000,BY56*INDEX('Damage costs'!$T$18:$T$70,MATCH($B64,'Damage costs'!$C$18:$C$70,0))/1000),"")</f>
        <v/>
      </c>
      <c r="BZ64" s="59" t="str">
        <f>IFERROR(IF(OR($C$67=FALSE,LEFT($B64,3)&lt;&gt;"NOX"),BZ56*INDEX('Damage costs'!$P$18:$P$70,MATCH($B64,'Damage costs'!$C$18:$C$70,0))/1000,BZ56*INDEX('Damage costs'!$T$18:$T$70,MATCH($B64,'Damage costs'!$C$18:$C$70,0))/1000),"")</f>
        <v/>
      </c>
      <c r="CA64" s="59" t="str">
        <f>IFERROR(IF(OR($C$67=FALSE,LEFT($B64,3)&lt;&gt;"NOX"),CA56*INDEX('Damage costs'!$P$18:$P$70,MATCH($B64,'Damage costs'!$C$18:$C$70,0))/1000,CA56*INDEX('Damage costs'!$T$18:$T$70,MATCH($B64,'Damage costs'!$C$18:$C$70,0))/1000),"")</f>
        <v/>
      </c>
      <c r="CB64" s="59" t="str">
        <f>IFERROR(IF(OR($C$67=FALSE,LEFT($B64,3)&lt;&gt;"NOX"),CB56*INDEX('Damage costs'!$P$18:$P$70,MATCH($B64,'Damage costs'!$C$18:$C$70,0))/1000,CB56*INDEX('Damage costs'!$T$18:$T$70,MATCH($B64,'Damage costs'!$C$18:$C$70,0))/1000),"")</f>
        <v/>
      </c>
      <c r="CC64" s="59" t="str">
        <f>IFERROR(IF(OR($C$67=FALSE,LEFT($B64,3)&lt;&gt;"NOX"),CC56*INDEX('Damage costs'!$P$18:$P$70,MATCH($B64,'Damage costs'!$C$18:$C$70,0))/1000,CC56*INDEX('Damage costs'!$T$18:$T$70,MATCH($B64,'Damage costs'!$C$18:$C$70,0))/1000),"")</f>
        <v/>
      </c>
      <c r="CD64" s="59" t="str">
        <f>IFERROR(IF(OR($C$67=FALSE,LEFT($B64,3)&lt;&gt;"NOX"),CD56*INDEX('Damage costs'!$P$18:$P$70,MATCH($B64,'Damage costs'!$C$18:$C$70,0))/1000,CD56*INDEX('Damage costs'!$T$18:$T$70,MATCH($B64,'Damage costs'!$C$18:$C$70,0))/1000),"")</f>
        <v/>
      </c>
      <c r="CE64" s="59" t="str">
        <f>IFERROR(IF(OR($C$67=FALSE,LEFT($B64,3)&lt;&gt;"NOX"),CE56*INDEX('Damage costs'!$P$18:$P$70,MATCH($B64,'Damage costs'!$C$18:$C$70,0))/1000,CE56*INDEX('Damage costs'!$T$18:$T$70,MATCH($B64,'Damage costs'!$C$18:$C$70,0))/1000),"")</f>
        <v/>
      </c>
      <c r="CF64" s="59" t="str">
        <f>IFERROR(IF(OR($C$67=FALSE,LEFT($B64,3)&lt;&gt;"NOX"),CF56*INDEX('Damage costs'!$P$18:$P$70,MATCH($B64,'Damage costs'!$C$18:$C$70,0))/1000,CF56*INDEX('Damage costs'!$T$18:$T$70,MATCH($B64,'Damage costs'!$C$18:$C$70,0))/1000),"")</f>
        <v/>
      </c>
      <c r="CG64" s="59" t="str">
        <f>IFERROR(IF(OR($C$67=FALSE,LEFT($B64,3)&lt;&gt;"NOX"),CG56*INDEX('Damage costs'!$P$18:$P$70,MATCH($B64,'Damage costs'!$C$18:$C$70,0))/1000,CG56*INDEX('Damage costs'!$T$18:$T$70,MATCH($B64,'Damage costs'!$C$18:$C$70,0))/1000),"")</f>
        <v/>
      </c>
      <c r="CH64" s="59" t="str">
        <f>IFERROR(IF(OR($C$67=FALSE,LEFT($B64,3)&lt;&gt;"NOX"),CH56*INDEX('Damage costs'!$P$18:$P$70,MATCH($B64,'Damage costs'!$C$18:$C$70,0))/1000,CH56*INDEX('Damage costs'!$T$18:$T$70,MATCH($B64,'Damage costs'!$C$18:$C$70,0))/1000),"")</f>
        <v/>
      </c>
      <c r="CI64" s="59" t="str">
        <f>IFERROR(IF(OR($C$67=FALSE,LEFT($B64,3)&lt;&gt;"NOX"),CI56*INDEX('Damage costs'!$P$18:$P$70,MATCH($B64,'Damage costs'!$C$18:$C$70,0))/1000,CI56*INDEX('Damage costs'!$T$18:$T$70,MATCH($B64,'Damage costs'!$C$18:$C$70,0))/1000),"")</f>
        <v/>
      </c>
      <c r="CJ64" s="59" t="str">
        <f>IFERROR(IF(OR($C$67=FALSE,LEFT($B64,3)&lt;&gt;"NOX"),CJ56*INDEX('Damage costs'!$P$18:$P$70,MATCH($B64,'Damage costs'!$C$18:$C$70,0))/1000,CJ56*INDEX('Damage costs'!$T$18:$T$70,MATCH($B64,'Damage costs'!$C$18:$C$70,0))/1000),"")</f>
        <v/>
      </c>
      <c r="CK64" s="59" t="str">
        <f>IFERROR(IF(OR($C$67=FALSE,LEFT($B64,3)&lt;&gt;"NOX"),CK56*INDEX('Damage costs'!$P$18:$P$70,MATCH($B64,'Damage costs'!$C$18:$C$70,0))/1000,CK56*INDEX('Damage costs'!$T$18:$T$70,MATCH($B64,'Damage costs'!$C$18:$C$70,0))/1000),"")</f>
        <v/>
      </c>
      <c r="CL64" s="59" t="str">
        <f>IFERROR(IF(OR($C$67=FALSE,LEFT($B64,3)&lt;&gt;"NOX"),CL56*INDEX('Damage costs'!$P$18:$P$70,MATCH($B64,'Damage costs'!$C$18:$C$70,0))/1000,CL56*INDEX('Damage costs'!$T$18:$T$70,MATCH($B64,'Damage costs'!$C$18:$C$70,0))/1000),"")</f>
        <v/>
      </c>
      <c r="CM64" s="59" t="str">
        <f>IFERROR(IF(OR($C$67=FALSE,LEFT($B64,3)&lt;&gt;"NOX"),CM56*INDEX('Damage costs'!$P$18:$P$70,MATCH($B64,'Damage costs'!$C$18:$C$70,0))/1000,CM56*INDEX('Damage costs'!$T$18:$T$70,MATCH($B64,'Damage costs'!$C$18:$C$70,0))/1000),"")</f>
        <v/>
      </c>
      <c r="CN64" s="59" t="str">
        <f>IFERROR(IF(OR($C$67=FALSE,LEFT($B64,3)&lt;&gt;"NOX"),CN56*INDEX('Damage costs'!$P$18:$P$70,MATCH($B64,'Damage costs'!$C$18:$C$70,0))/1000,CN56*INDEX('Damage costs'!$T$18:$T$70,MATCH($B64,'Damage costs'!$C$18:$C$70,0))/1000),"")</f>
        <v/>
      </c>
      <c r="CO64" s="59" t="str">
        <f>IFERROR(IF(OR($C$67=FALSE,LEFT($B64,3)&lt;&gt;"NOX"),CO56*INDEX('Damage costs'!$P$18:$P$70,MATCH($B64,'Damage costs'!$C$18:$C$70,0))/1000,CO56*INDEX('Damage costs'!$T$18:$T$70,MATCH($B64,'Damage costs'!$C$18:$C$70,0))/1000),"")</f>
        <v/>
      </c>
      <c r="CP64" s="59" t="str">
        <f>IFERROR(IF(OR($C$67=FALSE,LEFT($B64,3)&lt;&gt;"NOX"),CP56*INDEX('Damage costs'!$P$18:$P$70,MATCH($B64,'Damage costs'!$C$18:$C$70,0))/1000,CP56*INDEX('Damage costs'!$T$18:$T$70,MATCH($B64,'Damage costs'!$C$18:$C$70,0))/1000),"")</f>
        <v/>
      </c>
      <c r="CQ64" s="59" t="str">
        <f>IFERROR(IF(OR($C$67=FALSE,LEFT($B64,3)&lt;&gt;"NOX"),CQ56*INDEX('Damage costs'!$P$18:$P$70,MATCH($B64,'Damage costs'!$C$18:$C$70,0))/1000,CQ56*INDEX('Damage costs'!$T$18:$T$70,MATCH($B64,'Damage costs'!$C$18:$C$70,0))/1000),"")</f>
        <v/>
      </c>
      <c r="CR64" s="59" t="str">
        <f>IFERROR(IF(OR($C$67=FALSE,LEFT($B64,3)&lt;&gt;"NOX"),CR56*INDEX('Damage costs'!$P$18:$P$70,MATCH($B64,'Damage costs'!$C$18:$C$70,0))/1000,CR56*INDEX('Damage costs'!$T$18:$T$70,MATCH($B64,'Damage costs'!$C$18:$C$70,0))/1000),"")</f>
        <v/>
      </c>
      <c r="CS64" s="59" t="str">
        <f>IFERROR(IF(OR($C$67=FALSE,LEFT($B64,3)&lt;&gt;"NOX"),CS56*INDEX('Damage costs'!$P$18:$P$70,MATCH($B64,'Damage costs'!$C$18:$C$70,0))/1000,CS56*INDEX('Damage costs'!$T$18:$T$70,MATCH($B64,'Damage costs'!$C$18:$C$70,0))/1000),"")</f>
        <v/>
      </c>
      <c r="CT64" s="59" t="str">
        <f>IFERROR(IF(OR($C$67=FALSE,LEFT($B64,3)&lt;&gt;"NOX"),CT56*INDEX('Damage costs'!$P$18:$P$70,MATCH($B64,'Damage costs'!$C$18:$C$70,0))/1000,CT56*INDEX('Damage costs'!$T$18:$T$70,MATCH($B64,'Damage costs'!$C$18:$C$70,0))/1000),"")</f>
        <v/>
      </c>
      <c r="CU64" s="59" t="str">
        <f>IFERROR(IF(OR($C$67=FALSE,LEFT($B64,3)&lt;&gt;"NOX"),CU56*INDEX('Damage costs'!$P$18:$P$70,MATCH($B64,'Damage costs'!$C$18:$C$70,0))/1000,CU56*INDEX('Damage costs'!$T$18:$T$70,MATCH($B64,'Damage costs'!$C$18:$C$70,0))/1000),"")</f>
        <v/>
      </c>
      <c r="CV64" s="59" t="str">
        <f>IFERROR(IF(OR($C$67=FALSE,LEFT($B64,3)&lt;&gt;"NOX"),CV56*INDEX('Damage costs'!$P$18:$P$70,MATCH($B64,'Damage costs'!$C$18:$C$70,0))/1000,CV56*INDEX('Damage costs'!$T$18:$T$70,MATCH($B64,'Damage costs'!$C$18:$C$70,0))/1000),"")</f>
        <v/>
      </c>
      <c r="CW64" s="59" t="str">
        <f>IFERROR(IF(OR($C$67=FALSE,LEFT($B64,3)&lt;&gt;"NOX"),CW56*INDEX('Damage costs'!$P$18:$P$70,MATCH($B64,'Damage costs'!$C$18:$C$70,0))/1000,CW56*INDEX('Damage costs'!$T$18:$T$70,MATCH($B64,'Damage costs'!$C$18:$C$70,0))/1000),"")</f>
        <v/>
      </c>
      <c r="CX64" s="59" t="str">
        <f>IFERROR(IF(OR($C$67=FALSE,LEFT($B64,3)&lt;&gt;"NOX"),CX56*INDEX('Damage costs'!$P$18:$P$70,MATCH($B64,'Damage costs'!$C$18:$C$70,0))/1000,CX56*INDEX('Damage costs'!$T$18:$T$70,MATCH($B64,'Damage costs'!$C$18:$C$70,0))/1000),"")</f>
        <v/>
      </c>
      <c r="CY64" s="59" t="str">
        <f>IFERROR(IF(OR($C$67=FALSE,LEFT($B64,3)&lt;&gt;"NOX"),CY56*INDEX('Damage costs'!$P$18:$P$70,MATCH($B64,'Damage costs'!$C$18:$C$70,0))/1000,CY56*INDEX('Damage costs'!$T$18:$T$70,MATCH($B64,'Damage costs'!$C$18:$C$70,0))/1000),"")</f>
        <v/>
      </c>
      <c r="CZ64" s="391"/>
    </row>
    <row r="65" spans="2:104" x14ac:dyDescent="0.25">
      <c r="B65" s="406">
        <f t="shared" si="28"/>
        <v>0</v>
      </c>
      <c r="C65" s="9" t="s">
        <v>1117</v>
      </c>
      <c r="D65" s="59" t="str">
        <f>IFERROR(IF(OR($C$67=FALSE,LEFT($B65,3)&lt;&gt;"NOX"),D57*INDEX('Damage costs'!$P$18:$P$70,MATCH($B65,'Damage costs'!$C$18:$C$70,0))/1000,D57*INDEX('Damage costs'!$T$18:$T$70,MATCH($B65,'Damage costs'!$C$18:$C$70,0))/1000),"")</f>
        <v/>
      </c>
      <c r="E65" s="59" t="str">
        <f>IFERROR(IF(OR($C$67=FALSE,LEFT($B65,3)&lt;&gt;"NOX"),E57*INDEX('Damage costs'!$P$18:$P$70,MATCH($B65,'Damage costs'!$C$18:$C$70,0))/1000,E57*INDEX('Damage costs'!$T$18:$T$70,MATCH($B65,'Damage costs'!$C$18:$C$70,0))/1000),"")</f>
        <v/>
      </c>
      <c r="F65" s="59" t="str">
        <f>IFERROR(IF(OR($C$67=FALSE,LEFT($B65,3)&lt;&gt;"NOX"),F57*INDEX('Damage costs'!$P$18:$P$70,MATCH($B65,'Damage costs'!$C$18:$C$70,0))/1000,F57*INDEX('Damage costs'!$T$18:$T$70,MATCH($B65,'Damage costs'!$C$18:$C$70,0))/1000),"")</f>
        <v/>
      </c>
      <c r="G65" s="59" t="str">
        <f>IFERROR(IF(OR($C$67=FALSE,LEFT($B65,3)&lt;&gt;"NOX"),G57*INDEX('Damage costs'!$P$18:$P$70,MATCH($B65,'Damage costs'!$C$18:$C$70,0))/1000,G57*INDEX('Damage costs'!$T$18:$T$70,MATCH($B65,'Damage costs'!$C$18:$C$70,0))/1000),"")</f>
        <v/>
      </c>
      <c r="H65" s="59" t="str">
        <f>IFERROR(IF(OR($C$67=FALSE,LEFT($B65,3)&lt;&gt;"NOX"),H57*INDEX('Damage costs'!$P$18:$P$70,MATCH($B65,'Damage costs'!$C$18:$C$70,0))/1000,H57*INDEX('Damage costs'!$T$18:$T$70,MATCH($B65,'Damage costs'!$C$18:$C$70,0))/1000),"")</f>
        <v/>
      </c>
      <c r="I65" s="59" t="str">
        <f>IFERROR(IF(OR($C$67=FALSE,LEFT($B65,3)&lt;&gt;"NOX"),I57*INDEX('Damage costs'!$P$18:$P$70,MATCH($B65,'Damage costs'!$C$18:$C$70,0))/1000,I57*INDEX('Damage costs'!$T$18:$T$70,MATCH($B65,'Damage costs'!$C$18:$C$70,0))/1000),"")</f>
        <v/>
      </c>
      <c r="J65" s="59" t="str">
        <f>IFERROR(IF(OR($C$67=FALSE,LEFT($B65,3)&lt;&gt;"NOX"),J57*INDEX('Damage costs'!$P$18:$P$70,MATCH($B65,'Damage costs'!$C$18:$C$70,0))/1000,J57*INDEX('Damage costs'!$T$18:$T$70,MATCH($B65,'Damage costs'!$C$18:$C$70,0))/1000),"")</f>
        <v/>
      </c>
      <c r="K65" s="59" t="str">
        <f>IFERROR(IF(OR($C$67=FALSE,LEFT($B65,3)&lt;&gt;"NOX"),K57*INDEX('Damage costs'!$P$18:$P$70,MATCH($B65,'Damage costs'!$C$18:$C$70,0))/1000,K57*INDEX('Damage costs'!$T$18:$T$70,MATCH($B65,'Damage costs'!$C$18:$C$70,0))/1000),"")</f>
        <v/>
      </c>
      <c r="L65" s="59" t="str">
        <f>IFERROR(IF(OR($C$67=FALSE,LEFT($B65,3)&lt;&gt;"NOX"),L57*INDEX('Damage costs'!$P$18:$P$70,MATCH($B65,'Damage costs'!$C$18:$C$70,0))/1000,L57*INDEX('Damage costs'!$T$18:$T$70,MATCH($B65,'Damage costs'!$C$18:$C$70,0))/1000),"")</f>
        <v/>
      </c>
      <c r="M65" s="59" t="str">
        <f>IFERROR(IF(OR($C$67=FALSE,LEFT($B65,3)&lt;&gt;"NOX"),M57*INDEX('Damage costs'!$P$18:$P$70,MATCH($B65,'Damage costs'!$C$18:$C$70,0))/1000,M57*INDEX('Damage costs'!$T$18:$T$70,MATCH($B65,'Damage costs'!$C$18:$C$70,0))/1000),"")</f>
        <v/>
      </c>
      <c r="N65" s="59" t="str">
        <f>IFERROR(IF(OR($C$67=FALSE,LEFT($B65,3)&lt;&gt;"NOX"),N57*INDEX('Damage costs'!$P$18:$P$70,MATCH($B65,'Damage costs'!$C$18:$C$70,0))/1000,N57*INDEX('Damage costs'!$T$18:$T$70,MATCH($B65,'Damage costs'!$C$18:$C$70,0))/1000),"")</f>
        <v/>
      </c>
      <c r="O65" s="59" t="str">
        <f>IFERROR(IF(OR($C$67=FALSE,LEFT($B65,3)&lt;&gt;"NOX"),O57*INDEX('Damage costs'!$P$18:$P$70,MATCH($B65,'Damage costs'!$C$18:$C$70,0))/1000,O57*INDEX('Damage costs'!$T$18:$T$70,MATCH($B65,'Damage costs'!$C$18:$C$70,0))/1000),"")</f>
        <v/>
      </c>
      <c r="P65" s="59" t="str">
        <f>IFERROR(IF(OR($C$67=FALSE,LEFT($B65,3)&lt;&gt;"NOX"),P57*INDEX('Damage costs'!$P$18:$P$70,MATCH($B65,'Damage costs'!$C$18:$C$70,0))/1000,P57*INDEX('Damage costs'!$T$18:$T$70,MATCH($B65,'Damage costs'!$C$18:$C$70,0))/1000),"")</f>
        <v/>
      </c>
      <c r="Q65" s="59" t="str">
        <f>IFERROR(IF(OR($C$67=FALSE,LEFT($B65,3)&lt;&gt;"NOX"),Q57*INDEX('Damage costs'!$P$18:$P$70,MATCH($B65,'Damage costs'!$C$18:$C$70,0))/1000,Q57*INDEX('Damage costs'!$T$18:$T$70,MATCH($B65,'Damage costs'!$C$18:$C$70,0))/1000),"")</f>
        <v/>
      </c>
      <c r="R65" s="59" t="str">
        <f>IFERROR(IF(OR($C$67=FALSE,LEFT($B65,3)&lt;&gt;"NOX"),R57*INDEX('Damage costs'!$P$18:$P$70,MATCH($B65,'Damage costs'!$C$18:$C$70,0))/1000,R57*INDEX('Damage costs'!$T$18:$T$70,MATCH($B65,'Damage costs'!$C$18:$C$70,0))/1000),"")</f>
        <v/>
      </c>
      <c r="S65" s="59" t="str">
        <f>IFERROR(IF(OR($C$67=FALSE,LEFT($B65,3)&lt;&gt;"NOX"),S57*INDEX('Damage costs'!$P$18:$P$70,MATCH($B65,'Damage costs'!$C$18:$C$70,0))/1000,S57*INDEX('Damage costs'!$T$18:$T$70,MATCH($B65,'Damage costs'!$C$18:$C$70,0))/1000),"")</f>
        <v/>
      </c>
      <c r="T65" s="59" t="str">
        <f>IFERROR(IF(OR($C$67=FALSE,LEFT($B65,3)&lt;&gt;"NOX"),T57*INDEX('Damage costs'!$P$18:$P$70,MATCH($B65,'Damage costs'!$C$18:$C$70,0))/1000,T57*INDEX('Damage costs'!$T$18:$T$70,MATCH($B65,'Damage costs'!$C$18:$C$70,0))/1000),"")</f>
        <v/>
      </c>
      <c r="U65" s="59" t="str">
        <f>IFERROR(IF(OR($C$67=FALSE,LEFT($B65,3)&lt;&gt;"NOX"),U57*INDEX('Damage costs'!$P$18:$P$70,MATCH($B65,'Damage costs'!$C$18:$C$70,0))/1000,U57*INDEX('Damage costs'!$T$18:$T$70,MATCH($B65,'Damage costs'!$C$18:$C$70,0))/1000),"")</f>
        <v/>
      </c>
      <c r="V65" s="59" t="str">
        <f>IFERROR(IF(OR($C$67=FALSE,LEFT($B65,3)&lt;&gt;"NOX"),V57*INDEX('Damage costs'!$P$18:$P$70,MATCH($B65,'Damage costs'!$C$18:$C$70,0))/1000,V57*INDEX('Damage costs'!$T$18:$T$70,MATCH($B65,'Damage costs'!$C$18:$C$70,0))/1000),"")</f>
        <v/>
      </c>
      <c r="W65" s="59" t="str">
        <f>IFERROR(IF(OR($C$67=FALSE,LEFT($B65,3)&lt;&gt;"NOX"),W57*INDEX('Damage costs'!$P$18:$P$70,MATCH($B65,'Damage costs'!$C$18:$C$70,0))/1000,W57*INDEX('Damage costs'!$T$18:$T$70,MATCH($B65,'Damage costs'!$C$18:$C$70,0))/1000),"")</f>
        <v/>
      </c>
      <c r="X65" s="59" t="str">
        <f>IFERROR(IF(OR($C$67=FALSE,LEFT($B65,3)&lt;&gt;"NOX"),X57*INDEX('Damage costs'!$P$18:$P$70,MATCH($B65,'Damage costs'!$C$18:$C$70,0))/1000,X57*INDEX('Damage costs'!$T$18:$T$70,MATCH($B65,'Damage costs'!$C$18:$C$70,0))/1000),"")</f>
        <v/>
      </c>
      <c r="Y65" s="59" t="str">
        <f>IFERROR(IF(OR($C$67=FALSE,LEFT($B65,3)&lt;&gt;"NOX"),Y57*INDEX('Damage costs'!$P$18:$P$70,MATCH($B65,'Damage costs'!$C$18:$C$70,0))/1000,Y57*INDEX('Damage costs'!$T$18:$T$70,MATCH($B65,'Damage costs'!$C$18:$C$70,0))/1000),"")</f>
        <v/>
      </c>
      <c r="Z65" s="59" t="str">
        <f>IFERROR(IF(OR($C$67=FALSE,LEFT($B65,3)&lt;&gt;"NOX"),Z57*INDEX('Damage costs'!$P$18:$P$70,MATCH($B65,'Damage costs'!$C$18:$C$70,0))/1000,Z57*INDEX('Damage costs'!$T$18:$T$70,MATCH($B65,'Damage costs'!$C$18:$C$70,0))/1000),"")</f>
        <v/>
      </c>
      <c r="AA65" s="59" t="str">
        <f>IFERROR(IF(OR($C$67=FALSE,LEFT($B65,3)&lt;&gt;"NOX"),AA57*INDEX('Damage costs'!$P$18:$P$70,MATCH($B65,'Damage costs'!$C$18:$C$70,0))/1000,AA57*INDEX('Damage costs'!$T$18:$T$70,MATCH($B65,'Damage costs'!$C$18:$C$70,0))/1000),"")</f>
        <v/>
      </c>
      <c r="AB65" s="59" t="str">
        <f>IFERROR(IF(OR($C$67=FALSE,LEFT($B65,3)&lt;&gt;"NOX"),AB57*INDEX('Damage costs'!$P$18:$P$70,MATCH($B65,'Damage costs'!$C$18:$C$70,0))/1000,AB57*INDEX('Damage costs'!$T$18:$T$70,MATCH($B65,'Damage costs'!$C$18:$C$70,0))/1000),"")</f>
        <v/>
      </c>
      <c r="AC65" s="59" t="str">
        <f>IFERROR(IF(OR($C$67=FALSE,LEFT($B65,3)&lt;&gt;"NOX"),AC57*INDEX('Damage costs'!$P$18:$P$70,MATCH($B65,'Damage costs'!$C$18:$C$70,0))/1000,AC57*INDEX('Damage costs'!$T$18:$T$70,MATCH($B65,'Damage costs'!$C$18:$C$70,0))/1000),"")</f>
        <v/>
      </c>
      <c r="AD65" s="59" t="str">
        <f>IFERROR(IF(OR($C$67=FALSE,LEFT($B65,3)&lt;&gt;"NOX"),AD57*INDEX('Damage costs'!$P$18:$P$70,MATCH($B65,'Damage costs'!$C$18:$C$70,0))/1000,AD57*INDEX('Damage costs'!$T$18:$T$70,MATCH($B65,'Damage costs'!$C$18:$C$70,0))/1000),"")</f>
        <v/>
      </c>
      <c r="AE65" s="59" t="str">
        <f>IFERROR(IF(OR($C$67=FALSE,LEFT($B65,3)&lt;&gt;"NOX"),AE57*INDEX('Damage costs'!$P$18:$P$70,MATCH($B65,'Damage costs'!$C$18:$C$70,0))/1000,AE57*INDEX('Damage costs'!$T$18:$T$70,MATCH($B65,'Damage costs'!$C$18:$C$70,0))/1000),"")</f>
        <v/>
      </c>
      <c r="AF65" s="59" t="str">
        <f>IFERROR(IF(OR($C$67=FALSE,LEFT($B65,3)&lt;&gt;"NOX"),AF57*INDEX('Damage costs'!$P$18:$P$70,MATCH($B65,'Damage costs'!$C$18:$C$70,0))/1000,AF57*INDEX('Damage costs'!$T$18:$T$70,MATCH($B65,'Damage costs'!$C$18:$C$70,0))/1000),"")</f>
        <v/>
      </c>
      <c r="AG65" s="59" t="str">
        <f>IFERROR(IF(OR($C$67=FALSE,LEFT($B65,3)&lt;&gt;"NOX"),AG57*INDEX('Damage costs'!$P$18:$P$70,MATCH($B65,'Damage costs'!$C$18:$C$70,0))/1000,AG57*INDEX('Damage costs'!$T$18:$T$70,MATCH($B65,'Damage costs'!$C$18:$C$70,0))/1000),"")</f>
        <v/>
      </c>
      <c r="AH65" s="59" t="str">
        <f>IFERROR(IF(OR($C$67=FALSE,LEFT($B65,3)&lt;&gt;"NOX"),AH57*INDEX('Damage costs'!$P$18:$P$70,MATCH($B65,'Damage costs'!$C$18:$C$70,0))/1000,AH57*INDEX('Damage costs'!$T$18:$T$70,MATCH($B65,'Damage costs'!$C$18:$C$70,0))/1000),"")</f>
        <v/>
      </c>
      <c r="AI65" s="59" t="str">
        <f>IFERROR(IF(OR($C$67=FALSE,LEFT($B65,3)&lt;&gt;"NOX"),AI57*INDEX('Damage costs'!$P$18:$P$70,MATCH($B65,'Damage costs'!$C$18:$C$70,0))/1000,AI57*INDEX('Damage costs'!$T$18:$T$70,MATCH($B65,'Damage costs'!$C$18:$C$70,0))/1000),"")</f>
        <v/>
      </c>
      <c r="AJ65" s="59" t="str">
        <f>IFERROR(IF(OR($C$67=FALSE,LEFT($B65,3)&lt;&gt;"NOX"),AJ57*INDEX('Damage costs'!$P$18:$P$70,MATCH($B65,'Damage costs'!$C$18:$C$70,0))/1000,AJ57*INDEX('Damage costs'!$T$18:$T$70,MATCH($B65,'Damage costs'!$C$18:$C$70,0))/1000),"")</f>
        <v/>
      </c>
      <c r="AK65" s="59" t="str">
        <f>IFERROR(IF(OR($C$67=FALSE,LEFT($B65,3)&lt;&gt;"NOX"),AK57*INDEX('Damage costs'!$P$18:$P$70,MATCH($B65,'Damage costs'!$C$18:$C$70,0))/1000,AK57*INDEX('Damage costs'!$T$18:$T$70,MATCH($B65,'Damage costs'!$C$18:$C$70,0))/1000),"")</f>
        <v/>
      </c>
      <c r="AL65" s="59" t="str">
        <f>IFERROR(IF(OR($C$67=FALSE,LEFT($B65,3)&lt;&gt;"NOX"),AL57*INDEX('Damage costs'!$P$18:$P$70,MATCH($B65,'Damage costs'!$C$18:$C$70,0))/1000,AL57*INDEX('Damage costs'!$T$18:$T$70,MATCH($B65,'Damage costs'!$C$18:$C$70,0))/1000),"")</f>
        <v/>
      </c>
      <c r="AM65" s="59" t="str">
        <f>IFERROR(IF(OR($C$67=FALSE,LEFT($B65,3)&lt;&gt;"NOX"),AM57*INDEX('Damage costs'!$P$18:$P$70,MATCH($B65,'Damage costs'!$C$18:$C$70,0))/1000,AM57*INDEX('Damage costs'!$T$18:$T$70,MATCH($B65,'Damage costs'!$C$18:$C$70,0))/1000),"")</f>
        <v/>
      </c>
      <c r="AN65" s="59" t="str">
        <f>IFERROR(IF(OR($C$67=FALSE,LEFT($B65,3)&lt;&gt;"NOX"),AN57*INDEX('Damage costs'!$P$18:$P$70,MATCH($B65,'Damage costs'!$C$18:$C$70,0))/1000,AN57*INDEX('Damage costs'!$T$18:$T$70,MATCH($B65,'Damage costs'!$C$18:$C$70,0))/1000),"")</f>
        <v/>
      </c>
      <c r="AO65" s="59" t="str">
        <f>IFERROR(IF(OR($C$67=FALSE,LEFT($B65,3)&lt;&gt;"NOX"),AO57*INDEX('Damage costs'!$P$18:$P$70,MATCH($B65,'Damage costs'!$C$18:$C$70,0))/1000,AO57*INDEX('Damage costs'!$T$18:$T$70,MATCH($B65,'Damage costs'!$C$18:$C$70,0))/1000),"")</f>
        <v/>
      </c>
      <c r="AP65" s="59" t="str">
        <f>IFERROR(IF(OR($C$67=FALSE,LEFT($B65,3)&lt;&gt;"NOX"),AP57*INDEX('Damage costs'!$P$18:$P$70,MATCH($B65,'Damage costs'!$C$18:$C$70,0))/1000,AP57*INDEX('Damage costs'!$T$18:$T$70,MATCH($B65,'Damage costs'!$C$18:$C$70,0))/1000),"")</f>
        <v/>
      </c>
      <c r="AQ65" s="59" t="str">
        <f>IFERROR(IF(OR($C$67=FALSE,LEFT($B65,3)&lt;&gt;"NOX"),AQ57*INDEX('Damage costs'!$P$18:$P$70,MATCH($B65,'Damage costs'!$C$18:$C$70,0))/1000,AQ57*INDEX('Damage costs'!$T$18:$T$70,MATCH($B65,'Damage costs'!$C$18:$C$70,0))/1000),"")</f>
        <v/>
      </c>
      <c r="AR65" s="59" t="str">
        <f>IFERROR(IF(OR($C$67=FALSE,LEFT($B65,3)&lt;&gt;"NOX"),AR57*INDEX('Damage costs'!$P$18:$P$70,MATCH($B65,'Damage costs'!$C$18:$C$70,0))/1000,AR57*INDEX('Damage costs'!$T$18:$T$70,MATCH($B65,'Damage costs'!$C$18:$C$70,0))/1000),"")</f>
        <v/>
      </c>
      <c r="AS65" s="59" t="str">
        <f>IFERROR(IF(OR($C$67=FALSE,LEFT($B65,3)&lt;&gt;"NOX"),AS57*INDEX('Damage costs'!$P$18:$P$70,MATCH($B65,'Damage costs'!$C$18:$C$70,0))/1000,AS57*INDEX('Damage costs'!$T$18:$T$70,MATCH($B65,'Damage costs'!$C$18:$C$70,0))/1000),"")</f>
        <v/>
      </c>
      <c r="AT65" s="59" t="str">
        <f>IFERROR(IF(OR($C$67=FALSE,LEFT($B65,3)&lt;&gt;"NOX"),AT57*INDEX('Damage costs'!$P$18:$P$70,MATCH($B65,'Damage costs'!$C$18:$C$70,0))/1000,AT57*INDEX('Damage costs'!$T$18:$T$70,MATCH($B65,'Damage costs'!$C$18:$C$70,0))/1000),"")</f>
        <v/>
      </c>
      <c r="AU65" s="59" t="str">
        <f>IFERROR(IF(OR($C$67=FALSE,LEFT($B65,3)&lt;&gt;"NOX"),AU57*INDEX('Damage costs'!$P$18:$P$70,MATCH($B65,'Damage costs'!$C$18:$C$70,0))/1000,AU57*INDEX('Damage costs'!$T$18:$T$70,MATCH($B65,'Damage costs'!$C$18:$C$70,0))/1000),"")</f>
        <v/>
      </c>
      <c r="AV65" s="59" t="str">
        <f>IFERROR(IF(OR($C$67=FALSE,LEFT($B65,3)&lt;&gt;"NOX"),AV57*INDEX('Damage costs'!$P$18:$P$70,MATCH($B65,'Damage costs'!$C$18:$C$70,0))/1000,AV57*INDEX('Damage costs'!$T$18:$T$70,MATCH($B65,'Damage costs'!$C$18:$C$70,0))/1000),"")</f>
        <v/>
      </c>
      <c r="AW65" s="59" t="str">
        <f>IFERROR(IF(OR($C$67=FALSE,LEFT($B65,3)&lt;&gt;"NOX"),AW57*INDEX('Damage costs'!$P$18:$P$70,MATCH($B65,'Damage costs'!$C$18:$C$70,0))/1000,AW57*INDEX('Damage costs'!$T$18:$T$70,MATCH($B65,'Damage costs'!$C$18:$C$70,0))/1000),"")</f>
        <v/>
      </c>
      <c r="AX65" s="59" t="str">
        <f>IFERROR(IF(OR($C$67=FALSE,LEFT($B65,3)&lt;&gt;"NOX"),AX57*INDEX('Damage costs'!$P$18:$P$70,MATCH($B65,'Damage costs'!$C$18:$C$70,0))/1000,AX57*INDEX('Damage costs'!$T$18:$T$70,MATCH($B65,'Damage costs'!$C$18:$C$70,0))/1000),"")</f>
        <v/>
      </c>
      <c r="AY65" s="59" t="str">
        <f>IFERROR(IF(OR($C$67=FALSE,LEFT($B65,3)&lt;&gt;"NOX"),AY57*INDEX('Damage costs'!$P$18:$P$70,MATCH($B65,'Damage costs'!$C$18:$C$70,0))/1000,AY57*INDEX('Damage costs'!$T$18:$T$70,MATCH($B65,'Damage costs'!$C$18:$C$70,0))/1000),"")</f>
        <v/>
      </c>
      <c r="AZ65" s="59" t="str">
        <f>IFERROR(IF(OR($C$67=FALSE,LEFT($B65,3)&lt;&gt;"NOX"),AZ57*INDEX('Damage costs'!$P$18:$P$70,MATCH($B65,'Damage costs'!$C$18:$C$70,0))/1000,AZ57*INDEX('Damage costs'!$T$18:$T$70,MATCH($B65,'Damage costs'!$C$18:$C$70,0))/1000),"")</f>
        <v/>
      </c>
      <c r="BA65" s="59" t="str">
        <f>IFERROR(IF(OR($C$67=FALSE,LEFT($B65,3)&lt;&gt;"NOX"),BA57*INDEX('Damage costs'!$P$18:$P$70,MATCH($B65,'Damage costs'!$C$18:$C$70,0))/1000,BA57*INDEX('Damage costs'!$T$18:$T$70,MATCH($B65,'Damage costs'!$C$18:$C$70,0))/1000),"")</f>
        <v/>
      </c>
      <c r="BB65" s="59" t="str">
        <f>IFERROR(IF(OR($C$67=FALSE,LEFT($B65,3)&lt;&gt;"NOX"),BB57*INDEX('Damage costs'!$P$18:$P$70,MATCH($B65,'Damage costs'!$C$18:$C$70,0))/1000,BB57*INDEX('Damage costs'!$T$18:$T$70,MATCH($B65,'Damage costs'!$C$18:$C$70,0))/1000),"")</f>
        <v/>
      </c>
      <c r="BC65" s="59" t="str">
        <f>IFERROR(IF(OR($C$67=FALSE,LEFT($B65,3)&lt;&gt;"NOX"),BC57*INDEX('Damage costs'!$P$18:$P$70,MATCH($B65,'Damage costs'!$C$18:$C$70,0))/1000,BC57*INDEX('Damage costs'!$T$18:$T$70,MATCH($B65,'Damage costs'!$C$18:$C$70,0))/1000),"")</f>
        <v/>
      </c>
      <c r="BD65" s="59" t="str">
        <f>IFERROR(IF(OR($C$67=FALSE,LEFT($B65,3)&lt;&gt;"NOX"),BD57*INDEX('Damage costs'!$P$18:$P$70,MATCH($B65,'Damage costs'!$C$18:$C$70,0))/1000,BD57*INDEX('Damage costs'!$T$18:$T$70,MATCH($B65,'Damage costs'!$C$18:$C$70,0))/1000),"")</f>
        <v/>
      </c>
      <c r="BE65" s="59" t="str">
        <f>IFERROR(IF(OR($C$67=FALSE,LEFT($B65,3)&lt;&gt;"NOX"),BE57*INDEX('Damage costs'!$P$18:$P$70,MATCH($B65,'Damage costs'!$C$18:$C$70,0))/1000,BE57*INDEX('Damage costs'!$T$18:$T$70,MATCH($B65,'Damage costs'!$C$18:$C$70,0))/1000),"")</f>
        <v/>
      </c>
      <c r="BF65" s="59" t="str">
        <f>IFERROR(IF(OR($C$67=FALSE,LEFT($B65,3)&lt;&gt;"NOX"),BF57*INDEX('Damage costs'!$P$18:$P$70,MATCH($B65,'Damage costs'!$C$18:$C$70,0))/1000,BF57*INDEX('Damage costs'!$T$18:$T$70,MATCH($B65,'Damage costs'!$C$18:$C$70,0))/1000),"")</f>
        <v/>
      </c>
      <c r="BG65" s="59" t="str">
        <f>IFERROR(IF(OR($C$67=FALSE,LEFT($B65,3)&lt;&gt;"NOX"),BG57*INDEX('Damage costs'!$P$18:$P$70,MATCH($B65,'Damage costs'!$C$18:$C$70,0))/1000,BG57*INDEX('Damage costs'!$T$18:$T$70,MATCH($B65,'Damage costs'!$C$18:$C$70,0))/1000),"")</f>
        <v/>
      </c>
      <c r="BH65" s="59" t="str">
        <f>IFERROR(IF(OR($C$67=FALSE,LEFT($B65,3)&lt;&gt;"NOX"),BH57*INDEX('Damage costs'!$P$18:$P$70,MATCH($B65,'Damage costs'!$C$18:$C$70,0))/1000,BH57*INDEX('Damage costs'!$T$18:$T$70,MATCH($B65,'Damage costs'!$C$18:$C$70,0))/1000),"")</f>
        <v/>
      </c>
      <c r="BI65" s="59" t="str">
        <f>IFERROR(IF(OR($C$67=FALSE,LEFT($B65,3)&lt;&gt;"NOX"),BI57*INDEX('Damage costs'!$P$18:$P$70,MATCH($B65,'Damage costs'!$C$18:$C$70,0))/1000,BI57*INDEX('Damage costs'!$T$18:$T$70,MATCH($B65,'Damage costs'!$C$18:$C$70,0))/1000),"")</f>
        <v/>
      </c>
      <c r="BJ65" s="59" t="str">
        <f>IFERROR(IF(OR($C$67=FALSE,LEFT($B65,3)&lt;&gt;"NOX"),BJ57*INDEX('Damage costs'!$P$18:$P$70,MATCH($B65,'Damage costs'!$C$18:$C$70,0))/1000,BJ57*INDEX('Damage costs'!$T$18:$T$70,MATCH($B65,'Damage costs'!$C$18:$C$70,0))/1000),"")</f>
        <v/>
      </c>
      <c r="BK65" s="59" t="str">
        <f>IFERROR(IF(OR($C$67=FALSE,LEFT($B65,3)&lt;&gt;"NOX"),BK57*INDEX('Damage costs'!$P$18:$P$70,MATCH($B65,'Damage costs'!$C$18:$C$70,0))/1000,BK57*INDEX('Damage costs'!$T$18:$T$70,MATCH($B65,'Damage costs'!$C$18:$C$70,0))/1000),"")</f>
        <v/>
      </c>
      <c r="BL65" s="59" t="str">
        <f>IFERROR(IF(OR($C$67=FALSE,LEFT($B65,3)&lt;&gt;"NOX"),BL57*INDEX('Damage costs'!$P$18:$P$70,MATCH($B65,'Damage costs'!$C$18:$C$70,0))/1000,BL57*INDEX('Damage costs'!$T$18:$T$70,MATCH($B65,'Damage costs'!$C$18:$C$70,0))/1000),"")</f>
        <v/>
      </c>
      <c r="BM65" s="59" t="str">
        <f>IFERROR(IF(OR($C$67=FALSE,LEFT($B65,3)&lt;&gt;"NOX"),BM57*INDEX('Damage costs'!$P$18:$P$70,MATCH($B65,'Damage costs'!$C$18:$C$70,0))/1000,BM57*INDEX('Damage costs'!$T$18:$T$70,MATCH($B65,'Damage costs'!$C$18:$C$70,0))/1000),"")</f>
        <v/>
      </c>
      <c r="BN65" s="59" t="str">
        <f>IFERROR(IF(OR($C$67=FALSE,LEFT($B65,3)&lt;&gt;"NOX"),BN57*INDEX('Damage costs'!$P$18:$P$70,MATCH($B65,'Damage costs'!$C$18:$C$70,0))/1000,BN57*INDEX('Damage costs'!$T$18:$T$70,MATCH($B65,'Damage costs'!$C$18:$C$70,0))/1000),"")</f>
        <v/>
      </c>
      <c r="BO65" s="59" t="str">
        <f>IFERROR(IF(OR($C$67=FALSE,LEFT($B65,3)&lt;&gt;"NOX"),BO57*INDEX('Damage costs'!$P$18:$P$70,MATCH($B65,'Damage costs'!$C$18:$C$70,0))/1000,BO57*INDEX('Damage costs'!$T$18:$T$70,MATCH($B65,'Damage costs'!$C$18:$C$70,0))/1000),"")</f>
        <v/>
      </c>
      <c r="BP65" s="59" t="str">
        <f>IFERROR(IF(OR($C$67=FALSE,LEFT($B65,3)&lt;&gt;"NOX"),BP57*INDEX('Damage costs'!$P$18:$P$70,MATCH($B65,'Damage costs'!$C$18:$C$70,0))/1000,BP57*INDEX('Damage costs'!$T$18:$T$70,MATCH($B65,'Damage costs'!$C$18:$C$70,0))/1000),"")</f>
        <v/>
      </c>
      <c r="BQ65" s="59" t="str">
        <f>IFERROR(IF(OR($C$67=FALSE,LEFT($B65,3)&lt;&gt;"NOX"),BQ57*INDEX('Damage costs'!$P$18:$P$70,MATCH($B65,'Damage costs'!$C$18:$C$70,0))/1000,BQ57*INDEX('Damage costs'!$T$18:$T$70,MATCH($B65,'Damage costs'!$C$18:$C$70,0))/1000),"")</f>
        <v/>
      </c>
      <c r="BR65" s="59" t="str">
        <f>IFERROR(IF(OR($C$67=FALSE,LEFT($B65,3)&lt;&gt;"NOX"),BR57*INDEX('Damage costs'!$P$18:$P$70,MATCH($B65,'Damage costs'!$C$18:$C$70,0))/1000,BR57*INDEX('Damage costs'!$T$18:$T$70,MATCH($B65,'Damage costs'!$C$18:$C$70,0))/1000),"")</f>
        <v/>
      </c>
      <c r="BS65" s="59" t="str">
        <f>IFERROR(IF(OR($C$67=FALSE,LEFT($B65,3)&lt;&gt;"NOX"),BS57*INDEX('Damage costs'!$P$18:$P$70,MATCH($B65,'Damage costs'!$C$18:$C$70,0))/1000,BS57*INDEX('Damage costs'!$T$18:$T$70,MATCH($B65,'Damage costs'!$C$18:$C$70,0))/1000),"")</f>
        <v/>
      </c>
      <c r="BT65" s="59" t="str">
        <f>IFERROR(IF(OR($C$67=FALSE,LEFT($B65,3)&lt;&gt;"NOX"),BT57*INDEX('Damage costs'!$P$18:$P$70,MATCH($B65,'Damage costs'!$C$18:$C$70,0))/1000,BT57*INDEX('Damage costs'!$T$18:$T$70,MATCH($B65,'Damage costs'!$C$18:$C$70,0))/1000),"")</f>
        <v/>
      </c>
      <c r="BU65" s="59" t="str">
        <f>IFERROR(IF(OR($C$67=FALSE,LEFT($B65,3)&lt;&gt;"NOX"),BU57*INDEX('Damage costs'!$P$18:$P$70,MATCH($B65,'Damage costs'!$C$18:$C$70,0))/1000,BU57*INDEX('Damage costs'!$T$18:$T$70,MATCH($B65,'Damage costs'!$C$18:$C$70,0))/1000),"")</f>
        <v/>
      </c>
      <c r="BV65" s="59" t="str">
        <f>IFERROR(IF(OR($C$67=FALSE,LEFT($B65,3)&lt;&gt;"NOX"),BV57*INDEX('Damage costs'!$P$18:$P$70,MATCH($B65,'Damage costs'!$C$18:$C$70,0))/1000,BV57*INDEX('Damage costs'!$T$18:$T$70,MATCH($B65,'Damage costs'!$C$18:$C$70,0))/1000),"")</f>
        <v/>
      </c>
      <c r="BW65" s="59" t="str">
        <f>IFERROR(IF(OR($C$67=FALSE,LEFT($B65,3)&lt;&gt;"NOX"),BW57*INDEX('Damage costs'!$P$18:$P$70,MATCH($B65,'Damage costs'!$C$18:$C$70,0))/1000,BW57*INDEX('Damage costs'!$T$18:$T$70,MATCH($B65,'Damage costs'!$C$18:$C$70,0))/1000),"")</f>
        <v/>
      </c>
      <c r="BX65" s="59" t="str">
        <f>IFERROR(IF(OR($C$67=FALSE,LEFT($B65,3)&lt;&gt;"NOX"),BX57*INDEX('Damage costs'!$P$18:$P$70,MATCH($B65,'Damage costs'!$C$18:$C$70,0))/1000,BX57*INDEX('Damage costs'!$T$18:$T$70,MATCH($B65,'Damage costs'!$C$18:$C$70,0))/1000),"")</f>
        <v/>
      </c>
      <c r="BY65" s="59" t="str">
        <f>IFERROR(IF(OR($C$67=FALSE,LEFT($B65,3)&lt;&gt;"NOX"),BY57*INDEX('Damage costs'!$P$18:$P$70,MATCH($B65,'Damage costs'!$C$18:$C$70,0))/1000,BY57*INDEX('Damage costs'!$T$18:$T$70,MATCH($B65,'Damage costs'!$C$18:$C$70,0))/1000),"")</f>
        <v/>
      </c>
      <c r="BZ65" s="59" t="str">
        <f>IFERROR(IF(OR($C$67=FALSE,LEFT($B65,3)&lt;&gt;"NOX"),BZ57*INDEX('Damage costs'!$P$18:$P$70,MATCH($B65,'Damage costs'!$C$18:$C$70,0))/1000,BZ57*INDEX('Damage costs'!$T$18:$T$70,MATCH($B65,'Damage costs'!$C$18:$C$70,0))/1000),"")</f>
        <v/>
      </c>
      <c r="CA65" s="59" t="str">
        <f>IFERROR(IF(OR($C$67=FALSE,LEFT($B65,3)&lt;&gt;"NOX"),CA57*INDEX('Damage costs'!$P$18:$P$70,MATCH($B65,'Damage costs'!$C$18:$C$70,0))/1000,CA57*INDEX('Damage costs'!$T$18:$T$70,MATCH($B65,'Damage costs'!$C$18:$C$70,0))/1000),"")</f>
        <v/>
      </c>
      <c r="CB65" s="59" t="str">
        <f>IFERROR(IF(OR($C$67=FALSE,LEFT($B65,3)&lt;&gt;"NOX"),CB57*INDEX('Damage costs'!$P$18:$P$70,MATCH($B65,'Damage costs'!$C$18:$C$70,0))/1000,CB57*INDEX('Damage costs'!$T$18:$T$70,MATCH($B65,'Damage costs'!$C$18:$C$70,0))/1000),"")</f>
        <v/>
      </c>
      <c r="CC65" s="59" t="str">
        <f>IFERROR(IF(OR($C$67=FALSE,LEFT($B65,3)&lt;&gt;"NOX"),CC57*INDEX('Damage costs'!$P$18:$P$70,MATCH($B65,'Damage costs'!$C$18:$C$70,0))/1000,CC57*INDEX('Damage costs'!$T$18:$T$70,MATCH($B65,'Damage costs'!$C$18:$C$70,0))/1000),"")</f>
        <v/>
      </c>
      <c r="CD65" s="59" t="str">
        <f>IFERROR(IF(OR($C$67=FALSE,LEFT($B65,3)&lt;&gt;"NOX"),CD57*INDEX('Damage costs'!$P$18:$P$70,MATCH($B65,'Damage costs'!$C$18:$C$70,0))/1000,CD57*INDEX('Damage costs'!$T$18:$T$70,MATCH($B65,'Damage costs'!$C$18:$C$70,0))/1000),"")</f>
        <v/>
      </c>
      <c r="CE65" s="59" t="str">
        <f>IFERROR(IF(OR($C$67=FALSE,LEFT($B65,3)&lt;&gt;"NOX"),CE57*INDEX('Damage costs'!$P$18:$P$70,MATCH($B65,'Damage costs'!$C$18:$C$70,0))/1000,CE57*INDEX('Damage costs'!$T$18:$T$70,MATCH($B65,'Damage costs'!$C$18:$C$70,0))/1000),"")</f>
        <v/>
      </c>
      <c r="CF65" s="59" t="str">
        <f>IFERROR(IF(OR($C$67=FALSE,LEFT($B65,3)&lt;&gt;"NOX"),CF57*INDEX('Damage costs'!$P$18:$P$70,MATCH($B65,'Damage costs'!$C$18:$C$70,0))/1000,CF57*INDEX('Damage costs'!$T$18:$T$70,MATCH($B65,'Damage costs'!$C$18:$C$70,0))/1000),"")</f>
        <v/>
      </c>
      <c r="CG65" s="59" t="str">
        <f>IFERROR(IF(OR($C$67=FALSE,LEFT($B65,3)&lt;&gt;"NOX"),CG57*INDEX('Damage costs'!$P$18:$P$70,MATCH($B65,'Damage costs'!$C$18:$C$70,0))/1000,CG57*INDEX('Damage costs'!$T$18:$T$70,MATCH($B65,'Damage costs'!$C$18:$C$70,0))/1000),"")</f>
        <v/>
      </c>
      <c r="CH65" s="59" t="str">
        <f>IFERROR(IF(OR($C$67=FALSE,LEFT($B65,3)&lt;&gt;"NOX"),CH57*INDEX('Damage costs'!$P$18:$P$70,MATCH($B65,'Damage costs'!$C$18:$C$70,0))/1000,CH57*INDEX('Damage costs'!$T$18:$T$70,MATCH($B65,'Damage costs'!$C$18:$C$70,0))/1000),"")</f>
        <v/>
      </c>
      <c r="CI65" s="59" t="str">
        <f>IFERROR(IF(OR($C$67=FALSE,LEFT($B65,3)&lt;&gt;"NOX"),CI57*INDEX('Damage costs'!$P$18:$P$70,MATCH($B65,'Damage costs'!$C$18:$C$70,0))/1000,CI57*INDEX('Damage costs'!$T$18:$T$70,MATCH($B65,'Damage costs'!$C$18:$C$70,0))/1000),"")</f>
        <v/>
      </c>
      <c r="CJ65" s="59" t="str">
        <f>IFERROR(IF(OR($C$67=FALSE,LEFT($B65,3)&lt;&gt;"NOX"),CJ57*INDEX('Damage costs'!$P$18:$P$70,MATCH($B65,'Damage costs'!$C$18:$C$70,0))/1000,CJ57*INDEX('Damage costs'!$T$18:$T$70,MATCH($B65,'Damage costs'!$C$18:$C$70,0))/1000),"")</f>
        <v/>
      </c>
      <c r="CK65" s="59" t="str">
        <f>IFERROR(IF(OR($C$67=FALSE,LEFT($B65,3)&lt;&gt;"NOX"),CK57*INDEX('Damage costs'!$P$18:$P$70,MATCH($B65,'Damage costs'!$C$18:$C$70,0))/1000,CK57*INDEX('Damage costs'!$T$18:$T$70,MATCH($B65,'Damage costs'!$C$18:$C$70,0))/1000),"")</f>
        <v/>
      </c>
      <c r="CL65" s="59" t="str">
        <f>IFERROR(IF(OR($C$67=FALSE,LEFT($B65,3)&lt;&gt;"NOX"),CL57*INDEX('Damage costs'!$P$18:$P$70,MATCH($B65,'Damage costs'!$C$18:$C$70,0))/1000,CL57*INDEX('Damage costs'!$T$18:$T$70,MATCH($B65,'Damage costs'!$C$18:$C$70,0))/1000),"")</f>
        <v/>
      </c>
      <c r="CM65" s="59" t="str">
        <f>IFERROR(IF(OR($C$67=FALSE,LEFT($B65,3)&lt;&gt;"NOX"),CM57*INDEX('Damage costs'!$P$18:$P$70,MATCH($B65,'Damage costs'!$C$18:$C$70,0))/1000,CM57*INDEX('Damage costs'!$T$18:$T$70,MATCH($B65,'Damage costs'!$C$18:$C$70,0))/1000),"")</f>
        <v/>
      </c>
      <c r="CN65" s="59" t="str">
        <f>IFERROR(IF(OR($C$67=FALSE,LEFT($B65,3)&lt;&gt;"NOX"),CN57*INDEX('Damage costs'!$P$18:$P$70,MATCH($B65,'Damage costs'!$C$18:$C$70,0))/1000,CN57*INDEX('Damage costs'!$T$18:$T$70,MATCH($B65,'Damage costs'!$C$18:$C$70,0))/1000),"")</f>
        <v/>
      </c>
      <c r="CO65" s="59" t="str">
        <f>IFERROR(IF(OR($C$67=FALSE,LEFT($B65,3)&lt;&gt;"NOX"),CO57*INDEX('Damage costs'!$P$18:$P$70,MATCH($B65,'Damage costs'!$C$18:$C$70,0))/1000,CO57*INDEX('Damage costs'!$T$18:$T$70,MATCH($B65,'Damage costs'!$C$18:$C$70,0))/1000),"")</f>
        <v/>
      </c>
      <c r="CP65" s="59" t="str">
        <f>IFERROR(IF(OR($C$67=FALSE,LEFT($B65,3)&lt;&gt;"NOX"),CP57*INDEX('Damage costs'!$P$18:$P$70,MATCH($B65,'Damage costs'!$C$18:$C$70,0))/1000,CP57*INDEX('Damage costs'!$T$18:$T$70,MATCH($B65,'Damage costs'!$C$18:$C$70,0))/1000),"")</f>
        <v/>
      </c>
      <c r="CQ65" s="59" t="str">
        <f>IFERROR(IF(OR($C$67=FALSE,LEFT($B65,3)&lt;&gt;"NOX"),CQ57*INDEX('Damage costs'!$P$18:$P$70,MATCH($B65,'Damage costs'!$C$18:$C$70,0))/1000,CQ57*INDEX('Damage costs'!$T$18:$T$70,MATCH($B65,'Damage costs'!$C$18:$C$70,0))/1000),"")</f>
        <v/>
      </c>
      <c r="CR65" s="59" t="str">
        <f>IFERROR(IF(OR($C$67=FALSE,LEFT($B65,3)&lt;&gt;"NOX"),CR57*INDEX('Damage costs'!$P$18:$P$70,MATCH($B65,'Damage costs'!$C$18:$C$70,0))/1000,CR57*INDEX('Damage costs'!$T$18:$T$70,MATCH($B65,'Damage costs'!$C$18:$C$70,0))/1000),"")</f>
        <v/>
      </c>
      <c r="CS65" s="59" t="str">
        <f>IFERROR(IF(OR($C$67=FALSE,LEFT($B65,3)&lt;&gt;"NOX"),CS57*INDEX('Damage costs'!$P$18:$P$70,MATCH($B65,'Damage costs'!$C$18:$C$70,0))/1000,CS57*INDEX('Damage costs'!$T$18:$T$70,MATCH($B65,'Damage costs'!$C$18:$C$70,0))/1000),"")</f>
        <v/>
      </c>
      <c r="CT65" s="59" t="str">
        <f>IFERROR(IF(OR($C$67=FALSE,LEFT($B65,3)&lt;&gt;"NOX"),CT57*INDEX('Damage costs'!$P$18:$P$70,MATCH($B65,'Damage costs'!$C$18:$C$70,0))/1000,CT57*INDEX('Damage costs'!$T$18:$T$70,MATCH($B65,'Damage costs'!$C$18:$C$70,0))/1000),"")</f>
        <v/>
      </c>
      <c r="CU65" s="59" t="str">
        <f>IFERROR(IF(OR($C$67=FALSE,LEFT($B65,3)&lt;&gt;"NOX"),CU57*INDEX('Damage costs'!$P$18:$P$70,MATCH($B65,'Damage costs'!$C$18:$C$70,0))/1000,CU57*INDEX('Damage costs'!$T$18:$T$70,MATCH($B65,'Damage costs'!$C$18:$C$70,0))/1000),"")</f>
        <v/>
      </c>
      <c r="CV65" s="59" t="str">
        <f>IFERROR(IF(OR($C$67=FALSE,LEFT($B65,3)&lt;&gt;"NOX"),CV57*INDEX('Damage costs'!$P$18:$P$70,MATCH($B65,'Damage costs'!$C$18:$C$70,0))/1000,CV57*INDEX('Damage costs'!$T$18:$T$70,MATCH($B65,'Damage costs'!$C$18:$C$70,0))/1000),"")</f>
        <v/>
      </c>
      <c r="CW65" s="59" t="str">
        <f>IFERROR(IF(OR($C$67=FALSE,LEFT($B65,3)&lt;&gt;"NOX"),CW57*INDEX('Damage costs'!$P$18:$P$70,MATCH($B65,'Damage costs'!$C$18:$C$70,0))/1000,CW57*INDEX('Damage costs'!$T$18:$T$70,MATCH($B65,'Damage costs'!$C$18:$C$70,0))/1000),"")</f>
        <v/>
      </c>
      <c r="CX65" s="59" t="str">
        <f>IFERROR(IF(OR($C$67=FALSE,LEFT($B65,3)&lt;&gt;"NOX"),CX57*INDEX('Damage costs'!$P$18:$P$70,MATCH($B65,'Damage costs'!$C$18:$C$70,0))/1000,CX57*INDEX('Damage costs'!$T$18:$T$70,MATCH($B65,'Damage costs'!$C$18:$C$70,0))/1000),"")</f>
        <v/>
      </c>
      <c r="CY65" s="59" t="str">
        <f>IFERROR(IF(OR($C$67=FALSE,LEFT($B65,3)&lt;&gt;"NOX"),CY57*INDEX('Damage costs'!$P$18:$P$70,MATCH($B65,'Damage costs'!$C$18:$C$70,0))/1000,CY57*INDEX('Damage costs'!$T$18:$T$70,MATCH($B65,'Damage costs'!$C$18:$C$70,0))/1000),"")</f>
        <v/>
      </c>
      <c r="CZ65" s="391"/>
    </row>
    <row r="66" spans="2:104" x14ac:dyDescent="0.25">
      <c r="B66" s="406">
        <f t="shared" si="28"/>
        <v>0</v>
      </c>
      <c r="C66" s="9" t="s">
        <v>1117</v>
      </c>
      <c r="D66" s="59" t="str">
        <f>IFERROR(IF(OR($C$67=FALSE,LEFT($B66,3)&lt;&gt;"NOX"),D58*INDEX('Damage costs'!$P$18:$P$70,MATCH($B66,'Damage costs'!$C$18:$C$70,0))/1000,D58*INDEX('Damage costs'!$T$18:$T$70,MATCH($B66,'Damage costs'!$C$18:$C$70,0))/1000),"")</f>
        <v/>
      </c>
      <c r="E66" s="59" t="str">
        <f>IFERROR(IF(OR($C$67=FALSE,LEFT($B66,3)&lt;&gt;"NOX"),E58*INDEX('Damage costs'!$P$18:$P$70,MATCH($B66,'Damage costs'!$C$18:$C$70,0))/1000,E58*INDEX('Damage costs'!$T$18:$T$70,MATCH($B66,'Damage costs'!$C$18:$C$70,0))/1000),"")</f>
        <v/>
      </c>
      <c r="F66" s="59" t="str">
        <f>IFERROR(IF(OR($C$67=FALSE,LEFT($B66,3)&lt;&gt;"NOX"),F58*INDEX('Damage costs'!$P$18:$P$70,MATCH($B66,'Damage costs'!$C$18:$C$70,0))/1000,F58*INDEX('Damage costs'!$T$18:$T$70,MATCH($B66,'Damage costs'!$C$18:$C$70,0))/1000),"")</f>
        <v/>
      </c>
      <c r="G66" s="59" t="str">
        <f>IFERROR(IF(OR($C$67=FALSE,LEFT($B66,3)&lt;&gt;"NOX"),G58*INDEX('Damage costs'!$P$18:$P$70,MATCH($B66,'Damage costs'!$C$18:$C$70,0))/1000,G58*INDEX('Damage costs'!$T$18:$T$70,MATCH($B66,'Damage costs'!$C$18:$C$70,0))/1000),"")</f>
        <v/>
      </c>
      <c r="H66" s="59" t="str">
        <f>IFERROR(IF(OR($C$67=FALSE,LEFT($B66,3)&lt;&gt;"NOX"),H58*INDEX('Damage costs'!$P$18:$P$70,MATCH($B66,'Damage costs'!$C$18:$C$70,0))/1000,H58*INDEX('Damage costs'!$T$18:$T$70,MATCH($B66,'Damage costs'!$C$18:$C$70,0))/1000),"")</f>
        <v/>
      </c>
      <c r="I66" s="59" t="str">
        <f>IFERROR(IF(OR($C$67=FALSE,LEFT($B66,3)&lt;&gt;"NOX"),I58*INDEX('Damage costs'!$P$18:$P$70,MATCH($B66,'Damage costs'!$C$18:$C$70,0))/1000,I58*INDEX('Damage costs'!$T$18:$T$70,MATCH($B66,'Damage costs'!$C$18:$C$70,0))/1000),"")</f>
        <v/>
      </c>
      <c r="J66" s="59" t="str">
        <f>IFERROR(IF(OR($C$67=FALSE,LEFT($B66,3)&lt;&gt;"NOX"),J58*INDEX('Damage costs'!$P$18:$P$70,MATCH($B66,'Damage costs'!$C$18:$C$70,0))/1000,J58*INDEX('Damage costs'!$T$18:$T$70,MATCH($B66,'Damage costs'!$C$18:$C$70,0))/1000),"")</f>
        <v/>
      </c>
      <c r="K66" s="59" t="str">
        <f>IFERROR(IF(OR($C$67=FALSE,LEFT($B66,3)&lt;&gt;"NOX"),K58*INDEX('Damage costs'!$P$18:$P$70,MATCH($B66,'Damage costs'!$C$18:$C$70,0))/1000,K58*INDEX('Damage costs'!$T$18:$T$70,MATCH($B66,'Damage costs'!$C$18:$C$70,0))/1000),"")</f>
        <v/>
      </c>
      <c r="L66" s="59" t="str">
        <f>IFERROR(IF(OR($C$67=FALSE,LEFT($B66,3)&lt;&gt;"NOX"),L58*INDEX('Damage costs'!$P$18:$P$70,MATCH($B66,'Damage costs'!$C$18:$C$70,0))/1000,L58*INDEX('Damage costs'!$T$18:$T$70,MATCH($B66,'Damage costs'!$C$18:$C$70,0))/1000),"")</f>
        <v/>
      </c>
      <c r="M66" s="59" t="str">
        <f>IFERROR(IF(OR($C$67=FALSE,LEFT($B66,3)&lt;&gt;"NOX"),M58*INDEX('Damage costs'!$P$18:$P$70,MATCH($B66,'Damage costs'!$C$18:$C$70,0))/1000,M58*INDEX('Damage costs'!$T$18:$T$70,MATCH($B66,'Damage costs'!$C$18:$C$70,0))/1000),"")</f>
        <v/>
      </c>
      <c r="N66" s="59" t="str">
        <f>IFERROR(IF(OR($C$67=FALSE,LEFT($B66,3)&lt;&gt;"NOX"),N58*INDEX('Damage costs'!$P$18:$P$70,MATCH($B66,'Damage costs'!$C$18:$C$70,0))/1000,N58*INDEX('Damage costs'!$T$18:$T$70,MATCH($B66,'Damage costs'!$C$18:$C$70,0))/1000),"")</f>
        <v/>
      </c>
      <c r="O66" s="59" t="str">
        <f>IFERROR(IF(OR($C$67=FALSE,LEFT($B66,3)&lt;&gt;"NOX"),O58*INDEX('Damage costs'!$P$18:$P$70,MATCH($B66,'Damage costs'!$C$18:$C$70,0))/1000,O58*INDEX('Damage costs'!$T$18:$T$70,MATCH($B66,'Damage costs'!$C$18:$C$70,0))/1000),"")</f>
        <v/>
      </c>
      <c r="P66" s="59" t="str">
        <f>IFERROR(IF(OR($C$67=FALSE,LEFT($B66,3)&lt;&gt;"NOX"),P58*INDEX('Damage costs'!$P$18:$P$70,MATCH($B66,'Damage costs'!$C$18:$C$70,0))/1000,P58*INDEX('Damage costs'!$T$18:$T$70,MATCH($B66,'Damage costs'!$C$18:$C$70,0))/1000),"")</f>
        <v/>
      </c>
      <c r="Q66" s="59" t="str">
        <f>IFERROR(IF(OR($C$67=FALSE,LEFT($B66,3)&lt;&gt;"NOX"),Q58*INDEX('Damage costs'!$P$18:$P$70,MATCH($B66,'Damage costs'!$C$18:$C$70,0))/1000,Q58*INDEX('Damage costs'!$T$18:$T$70,MATCH($B66,'Damage costs'!$C$18:$C$70,0))/1000),"")</f>
        <v/>
      </c>
      <c r="R66" s="59" t="str">
        <f>IFERROR(IF(OR($C$67=FALSE,LEFT($B66,3)&lt;&gt;"NOX"),R58*INDEX('Damage costs'!$P$18:$P$70,MATCH($B66,'Damage costs'!$C$18:$C$70,0))/1000,R58*INDEX('Damage costs'!$T$18:$T$70,MATCH($B66,'Damage costs'!$C$18:$C$70,0))/1000),"")</f>
        <v/>
      </c>
      <c r="S66" s="59" t="str">
        <f>IFERROR(IF(OR($C$67=FALSE,LEFT($B66,3)&lt;&gt;"NOX"),S58*INDEX('Damage costs'!$P$18:$P$70,MATCH($B66,'Damage costs'!$C$18:$C$70,0))/1000,S58*INDEX('Damage costs'!$T$18:$T$70,MATCH($B66,'Damage costs'!$C$18:$C$70,0))/1000),"")</f>
        <v/>
      </c>
      <c r="T66" s="59" t="str">
        <f>IFERROR(IF(OR($C$67=FALSE,LEFT($B66,3)&lt;&gt;"NOX"),T58*INDEX('Damage costs'!$P$18:$P$70,MATCH($B66,'Damage costs'!$C$18:$C$70,0))/1000,T58*INDEX('Damage costs'!$T$18:$T$70,MATCH($B66,'Damage costs'!$C$18:$C$70,0))/1000),"")</f>
        <v/>
      </c>
      <c r="U66" s="59" t="str">
        <f>IFERROR(IF(OR($C$67=FALSE,LEFT($B66,3)&lt;&gt;"NOX"),U58*INDEX('Damage costs'!$P$18:$P$70,MATCH($B66,'Damage costs'!$C$18:$C$70,0))/1000,U58*INDEX('Damage costs'!$T$18:$T$70,MATCH($B66,'Damage costs'!$C$18:$C$70,0))/1000),"")</f>
        <v/>
      </c>
      <c r="V66" s="59" t="str">
        <f>IFERROR(IF(OR($C$67=FALSE,LEFT($B66,3)&lt;&gt;"NOX"),V58*INDEX('Damage costs'!$P$18:$P$70,MATCH($B66,'Damage costs'!$C$18:$C$70,0))/1000,V58*INDEX('Damage costs'!$T$18:$T$70,MATCH($B66,'Damage costs'!$C$18:$C$70,0))/1000),"")</f>
        <v/>
      </c>
      <c r="W66" s="59" t="str">
        <f>IFERROR(IF(OR($C$67=FALSE,LEFT($B66,3)&lt;&gt;"NOX"),W58*INDEX('Damage costs'!$P$18:$P$70,MATCH($B66,'Damage costs'!$C$18:$C$70,0))/1000,W58*INDEX('Damage costs'!$T$18:$T$70,MATCH($B66,'Damage costs'!$C$18:$C$70,0))/1000),"")</f>
        <v/>
      </c>
      <c r="X66" s="59" t="str">
        <f>IFERROR(IF(OR($C$67=FALSE,LEFT($B66,3)&lt;&gt;"NOX"),X58*INDEX('Damage costs'!$P$18:$P$70,MATCH($B66,'Damage costs'!$C$18:$C$70,0))/1000,X58*INDEX('Damage costs'!$T$18:$T$70,MATCH($B66,'Damage costs'!$C$18:$C$70,0))/1000),"")</f>
        <v/>
      </c>
      <c r="Y66" s="59" t="str">
        <f>IFERROR(IF(OR($C$67=FALSE,LEFT($B66,3)&lt;&gt;"NOX"),Y58*INDEX('Damage costs'!$P$18:$P$70,MATCH($B66,'Damage costs'!$C$18:$C$70,0))/1000,Y58*INDEX('Damage costs'!$T$18:$T$70,MATCH($B66,'Damage costs'!$C$18:$C$70,0))/1000),"")</f>
        <v/>
      </c>
      <c r="Z66" s="59" t="str">
        <f>IFERROR(IF(OR($C$67=FALSE,LEFT($B66,3)&lt;&gt;"NOX"),Z58*INDEX('Damage costs'!$P$18:$P$70,MATCH($B66,'Damage costs'!$C$18:$C$70,0))/1000,Z58*INDEX('Damage costs'!$T$18:$T$70,MATCH($B66,'Damage costs'!$C$18:$C$70,0))/1000),"")</f>
        <v/>
      </c>
      <c r="AA66" s="59" t="str">
        <f>IFERROR(IF(OR($C$67=FALSE,LEFT($B66,3)&lt;&gt;"NOX"),AA58*INDEX('Damage costs'!$P$18:$P$70,MATCH($B66,'Damage costs'!$C$18:$C$70,0))/1000,AA58*INDEX('Damage costs'!$T$18:$T$70,MATCH($B66,'Damage costs'!$C$18:$C$70,0))/1000),"")</f>
        <v/>
      </c>
      <c r="AB66" s="59" t="str">
        <f>IFERROR(IF(OR($C$67=FALSE,LEFT($B66,3)&lt;&gt;"NOX"),AB58*INDEX('Damage costs'!$P$18:$P$70,MATCH($B66,'Damage costs'!$C$18:$C$70,0))/1000,AB58*INDEX('Damage costs'!$T$18:$T$70,MATCH($B66,'Damage costs'!$C$18:$C$70,0))/1000),"")</f>
        <v/>
      </c>
      <c r="AC66" s="59" t="str">
        <f>IFERROR(IF(OR($C$67=FALSE,LEFT($B66,3)&lt;&gt;"NOX"),AC58*INDEX('Damage costs'!$P$18:$P$70,MATCH($B66,'Damage costs'!$C$18:$C$70,0))/1000,AC58*INDEX('Damage costs'!$T$18:$T$70,MATCH($B66,'Damage costs'!$C$18:$C$70,0))/1000),"")</f>
        <v/>
      </c>
      <c r="AD66" s="59" t="str">
        <f>IFERROR(IF(OR($C$67=FALSE,LEFT($B66,3)&lt;&gt;"NOX"),AD58*INDEX('Damage costs'!$P$18:$P$70,MATCH($B66,'Damage costs'!$C$18:$C$70,0))/1000,AD58*INDEX('Damage costs'!$T$18:$T$70,MATCH($B66,'Damage costs'!$C$18:$C$70,0))/1000),"")</f>
        <v/>
      </c>
      <c r="AE66" s="59" t="str">
        <f>IFERROR(IF(OR($C$67=FALSE,LEFT($B66,3)&lt;&gt;"NOX"),AE58*INDEX('Damage costs'!$P$18:$P$70,MATCH($B66,'Damage costs'!$C$18:$C$70,0))/1000,AE58*INDEX('Damage costs'!$T$18:$T$70,MATCH($B66,'Damage costs'!$C$18:$C$70,0))/1000),"")</f>
        <v/>
      </c>
      <c r="AF66" s="59" t="str">
        <f>IFERROR(IF(OR($C$67=FALSE,LEFT($B66,3)&lt;&gt;"NOX"),AF58*INDEX('Damage costs'!$P$18:$P$70,MATCH($B66,'Damage costs'!$C$18:$C$70,0))/1000,AF58*INDEX('Damage costs'!$T$18:$T$70,MATCH($B66,'Damage costs'!$C$18:$C$70,0))/1000),"")</f>
        <v/>
      </c>
      <c r="AG66" s="59" t="str">
        <f>IFERROR(IF(OR($C$67=FALSE,LEFT($B66,3)&lt;&gt;"NOX"),AG58*INDEX('Damage costs'!$P$18:$P$70,MATCH($B66,'Damage costs'!$C$18:$C$70,0))/1000,AG58*INDEX('Damage costs'!$T$18:$T$70,MATCH($B66,'Damage costs'!$C$18:$C$70,0))/1000),"")</f>
        <v/>
      </c>
      <c r="AH66" s="59" t="str">
        <f>IFERROR(IF(OR($C$67=FALSE,LEFT($B66,3)&lt;&gt;"NOX"),AH58*INDEX('Damage costs'!$P$18:$P$70,MATCH($B66,'Damage costs'!$C$18:$C$70,0))/1000,AH58*INDEX('Damage costs'!$T$18:$T$70,MATCH($B66,'Damage costs'!$C$18:$C$70,0))/1000),"")</f>
        <v/>
      </c>
      <c r="AI66" s="59" t="str">
        <f>IFERROR(IF(OR($C$67=FALSE,LEFT($B66,3)&lt;&gt;"NOX"),AI58*INDEX('Damage costs'!$P$18:$P$70,MATCH($B66,'Damage costs'!$C$18:$C$70,0))/1000,AI58*INDEX('Damage costs'!$T$18:$T$70,MATCH($B66,'Damage costs'!$C$18:$C$70,0))/1000),"")</f>
        <v/>
      </c>
      <c r="AJ66" s="59" t="str">
        <f>IFERROR(IF(OR($C$67=FALSE,LEFT($B66,3)&lt;&gt;"NOX"),AJ58*INDEX('Damage costs'!$P$18:$P$70,MATCH($B66,'Damage costs'!$C$18:$C$70,0))/1000,AJ58*INDEX('Damage costs'!$T$18:$T$70,MATCH($B66,'Damage costs'!$C$18:$C$70,0))/1000),"")</f>
        <v/>
      </c>
      <c r="AK66" s="59" t="str">
        <f>IFERROR(IF(OR($C$67=FALSE,LEFT($B66,3)&lt;&gt;"NOX"),AK58*INDEX('Damage costs'!$P$18:$P$70,MATCH($B66,'Damage costs'!$C$18:$C$70,0))/1000,AK58*INDEX('Damage costs'!$T$18:$T$70,MATCH($B66,'Damage costs'!$C$18:$C$70,0))/1000),"")</f>
        <v/>
      </c>
      <c r="AL66" s="59" t="str">
        <f>IFERROR(IF(OR($C$67=FALSE,LEFT($B66,3)&lt;&gt;"NOX"),AL58*INDEX('Damage costs'!$P$18:$P$70,MATCH($B66,'Damage costs'!$C$18:$C$70,0))/1000,AL58*INDEX('Damage costs'!$T$18:$T$70,MATCH($B66,'Damage costs'!$C$18:$C$70,0))/1000),"")</f>
        <v/>
      </c>
      <c r="AM66" s="59" t="str">
        <f>IFERROR(IF(OR($C$67=FALSE,LEFT($B66,3)&lt;&gt;"NOX"),AM58*INDEX('Damage costs'!$P$18:$P$70,MATCH($B66,'Damage costs'!$C$18:$C$70,0))/1000,AM58*INDEX('Damage costs'!$T$18:$T$70,MATCH($B66,'Damage costs'!$C$18:$C$70,0))/1000),"")</f>
        <v/>
      </c>
      <c r="AN66" s="59" t="str">
        <f>IFERROR(IF(OR($C$67=FALSE,LEFT($B66,3)&lt;&gt;"NOX"),AN58*INDEX('Damage costs'!$P$18:$P$70,MATCH($B66,'Damage costs'!$C$18:$C$70,0))/1000,AN58*INDEX('Damage costs'!$T$18:$T$70,MATCH($B66,'Damage costs'!$C$18:$C$70,0))/1000),"")</f>
        <v/>
      </c>
      <c r="AO66" s="59" t="str">
        <f>IFERROR(IF(OR($C$67=FALSE,LEFT($B66,3)&lt;&gt;"NOX"),AO58*INDEX('Damage costs'!$P$18:$P$70,MATCH($B66,'Damage costs'!$C$18:$C$70,0))/1000,AO58*INDEX('Damage costs'!$T$18:$T$70,MATCH($B66,'Damage costs'!$C$18:$C$70,0))/1000),"")</f>
        <v/>
      </c>
      <c r="AP66" s="59" t="str">
        <f>IFERROR(IF(OR($C$67=FALSE,LEFT($B66,3)&lt;&gt;"NOX"),AP58*INDEX('Damage costs'!$P$18:$P$70,MATCH($B66,'Damage costs'!$C$18:$C$70,0))/1000,AP58*INDEX('Damage costs'!$T$18:$T$70,MATCH($B66,'Damage costs'!$C$18:$C$70,0))/1000),"")</f>
        <v/>
      </c>
      <c r="AQ66" s="59" t="str">
        <f>IFERROR(IF(OR($C$67=FALSE,LEFT($B66,3)&lt;&gt;"NOX"),AQ58*INDEX('Damage costs'!$P$18:$P$70,MATCH($B66,'Damage costs'!$C$18:$C$70,0))/1000,AQ58*INDEX('Damage costs'!$T$18:$T$70,MATCH($B66,'Damage costs'!$C$18:$C$70,0))/1000),"")</f>
        <v/>
      </c>
      <c r="AR66" s="59" t="str">
        <f>IFERROR(IF(OR($C$67=FALSE,LEFT($B66,3)&lt;&gt;"NOX"),AR58*INDEX('Damage costs'!$P$18:$P$70,MATCH($B66,'Damage costs'!$C$18:$C$70,0))/1000,AR58*INDEX('Damage costs'!$T$18:$T$70,MATCH($B66,'Damage costs'!$C$18:$C$70,0))/1000),"")</f>
        <v/>
      </c>
      <c r="AS66" s="59" t="str">
        <f>IFERROR(IF(OR($C$67=FALSE,LEFT($B66,3)&lt;&gt;"NOX"),AS58*INDEX('Damage costs'!$P$18:$P$70,MATCH($B66,'Damage costs'!$C$18:$C$70,0))/1000,AS58*INDEX('Damage costs'!$T$18:$T$70,MATCH($B66,'Damage costs'!$C$18:$C$70,0))/1000),"")</f>
        <v/>
      </c>
      <c r="AT66" s="59" t="str">
        <f>IFERROR(IF(OR($C$67=FALSE,LEFT($B66,3)&lt;&gt;"NOX"),AT58*INDEX('Damage costs'!$P$18:$P$70,MATCH($B66,'Damage costs'!$C$18:$C$70,0))/1000,AT58*INDEX('Damage costs'!$T$18:$T$70,MATCH($B66,'Damage costs'!$C$18:$C$70,0))/1000),"")</f>
        <v/>
      </c>
      <c r="AU66" s="59" t="str">
        <f>IFERROR(IF(OR($C$67=FALSE,LEFT($B66,3)&lt;&gt;"NOX"),AU58*INDEX('Damage costs'!$P$18:$P$70,MATCH($B66,'Damage costs'!$C$18:$C$70,0))/1000,AU58*INDEX('Damage costs'!$T$18:$T$70,MATCH($B66,'Damage costs'!$C$18:$C$70,0))/1000),"")</f>
        <v/>
      </c>
      <c r="AV66" s="59" t="str">
        <f>IFERROR(IF(OR($C$67=FALSE,LEFT($B66,3)&lt;&gt;"NOX"),AV58*INDEX('Damage costs'!$P$18:$P$70,MATCH($B66,'Damage costs'!$C$18:$C$70,0))/1000,AV58*INDEX('Damage costs'!$T$18:$T$70,MATCH($B66,'Damage costs'!$C$18:$C$70,0))/1000),"")</f>
        <v/>
      </c>
      <c r="AW66" s="59" t="str">
        <f>IFERROR(IF(OR($C$67=FALSE,LEFT($B66,3)&lt;&gt;"NOX"),AW58*INDEX('Damage costs'!$P$18:$P$70,MATCH($B66,'Damage costs'!$C$18:$C$70,0))/1000,AW58*INDEX('Damage costs'!$T$18:$T$70,MATCH($B66,'Damage costs'!$C$18:$C$70,0))/1000),"")</f>
        <v/>
      </c>
      <c r="AX66" s="59" t="str">
        <f>IFERROR(IF(OR($C$67=FALSE,LEFT($B66,3)&lt;&gt;"NOX"),AX58*INDEX('Damage costs'!$P$18:$P$70,MATCH($B66,'Damage costs'!$C$18:$C$70,0))/1000,AX58*INDEX('Damage costs'!$T$18:$T$70,MATCH($B66,'Damage costs'!$C$18:$C$70,0))/1000),"")</f>
        <v/>
      </c>
      <c r="AY66" s="59" t="str">
        <f>IFERROR(IF(OR($C$67=FALSE,LEFT($B66,3)&lt;&gt;"NOX"),AY58*INDEX('Damage costs'!$P$18:$P$70,MATCH($B66,'Damage costs'!$C$18:$C$70,0))/1000,AY58*INDEX('Damage costs'!$T$18:$T$70,MATCH($B66,'Damage costs'!$C$18:$C$70,0))/1000),"")</f>
        <v/>
      </c>
      <c r="AZ66" s="59" t="str">
        <f>IFERROR(IF(OR($C$67=FALSE,LEFT($B66,3)&lt;&gt;"NOX"),AZ58*INDEX('Damage costs'!$P$18:$P$70,MATCH($B66,'Damage costs'!$C$18:$C$70,0))/1000,AZ58*INDEX('Damage costs'!$T$18:$T$70,MATCH($B66,'Damage costs'!$C$18:$C$70,0))/1000),"")</f>
        <v/>
      </c>
      <c r="BA66" s="59" t="str">
        <f>IFERROR(IF(OR($C$67=FALSE,LEFT($B66,3)&lt;&gt;"NOX"),BA58*INDEX('Damage costs'!$P$18:$P$70,MATCH($B66,'Damage costs'!$C$18:$C$70,0))/1000,BA58*INDEX('Damage costs'!$T$18:$T$70,MATCH($B66,'Damage costs'!$C$18:$C$70,0))/1000),"")</f>
        <v/>
      </c>
      <c r="BB66" s="59" t="str">
        <f>IFERROR(IF(OR($C$67=FALSE,LEFT($B66,3)&lt;&gt;"NOX"),BB58*INDEX('Damage costs'!$P$18:$P$70,MATCH($B66,'Damage costs'!$C$18:$C$70,0))/1000,BB58*INDEX('Damage costs'!$T$18:$T$70,MATCH($B66,'Damage costs'!$C$18:$C$70,0))/1000),"")</f>
        <v/>
      </c>
      <c r="BC66" s="59" t="str">
        <f>IFERROR(IF(OR($C$67=FALSE,LEFT($B66,3)&lt;&gt;"NOX"),BC58*INDEX('Damage costs'!$P$18:$P$70,MATCH($B66,'Damage costs'!$C$18:$C$70,0))/1000,BC58*INDEX('Damage costs'!$T$18:$T$70,MATCH($B66,'Damage costs'!$C$18:$C$70,0))/1000),"")</f>
        <v/>
      </c>
      <c r="BD66" s="59" t="str">
        <f>IFERROR(IF(OR($C$67=FALSE,LEFT($B66,3)&lt;&gt;"NOX"),BD58*INDEX('Damage costs'!$P$18:$P$70,MATCH($B66,'Damage costs'!$C$18:$C$70,0))/1000,BD58*INDEX('Damage costs'!$T$18:$T$70,MATCH($B66,'Damage costs'!$C$18:$C$70,0))/1000),"")</f>
        <v/>
      </c>
      <c r="BE66" s="59" t="str">
        <f>IFERROR(IF(OR($C$67=FALSE,LEFT($B66,3)&lt;&gt;"NOX"),BE58*INDEX('Damage costs'!$P$18:$P$70,MATCH($B66,'Damage costs'!$C$18:$C$70,0))/1000,BE58*INDEX('Damage costs'!$T$18:$T$70,MATCH($B66,'Damage costs'!$C$18:$C$70,0))/1000),"")</f>
        <v/>
      </c>
      <c r="BF66" s="59" t="str">
        <f>IFERROR(IF(OR($C$67=FALSE,LEFT($B66,3)&lt;&gt;"NOX"),BF58*INDEX('Damage costs'!$P$18:$P$70,MATCH($B66,'Damage costs'!$C$18:$C$70,0))/1000,BF58*INDEX('Damage costs'!$T$18:$T$70,MATCH($B66,'Damage costs'!$C$18:$C$70,0))/1000),"")</f>
        <v/>
      </c>
      <c r="BG66" s="59" t="str">
        <f>IFERROR(IF(OR($C$67=FALSE,LEFT($B66,3)&lt;&gt;"NOX"),BG58*INDEX('Damage costs'!$P$18:$P$70,MATCH($B66,'Damage costs'!$C$18:$C$70,0))/1000,BG58*INDEX('Damage costs'!$T$18:$T$70,MATCH($B66,'Damage costs'!$C$18:$C$70,0))/1000),"")</f>
        <v/>
      </c>
      <c r="BH66" s="59" t="str">
        <f>IFERROR(IF(OR($C$67=FALSE,LEFT($B66,3)&lt;&gt;"NOX"),BH58*INDEX('Damage costs'!$P$18:$P$70,MATCH($B66,'Damage costs'!$C$18:$C$70,0))/1000,BH58*INDEX('Damage costs'!$T$18:$T$70,MATCH($B66,'Damage costs'!$C$18:$C$70,0))/1000),"")</f>
        <v/>
      </c>
      <c r="BI66" s="59" t="str">
        <f>IFERROR(IF(OR($C$67=FALSE,LEFT($B66,3)&lt;&gt;"NOX"),BI58*INDEX('Damage costs'!$P$18:$P$70,MATCH($B66,'Damage costs'!$C$18:$C$70,0))/1000,BI58*INDEX('Damage costs'!$T$18:$T$70,MATCH($B66,'Damage costs'!$C$18:$C$70,0))/1000),"")</f>
        <v/>
      </c>
      <c r="BJ66" s="59" t="str">
        <f>IFERROR(IF(OR($C$67=FALSE,LEFT($B66,3)&lt;&gt;"NOX"),BJ58*INDEX('Damage costs'!$P$18:$P$70,MATCH($B66,'Damage costs'!$C$18:$C$70,0))/1000,BJ58*INDEX('Damage costs'!$T$18:$T$70,MATCH($B66,'Damage costs'!$C$18:$C$70,0))/1000),"")</f>
        <v/>
      </c>
      <c r="BK66" s="59" t="str">
        <f>IFERROR(IF(OR($C$67=FALSE,LEFT($B66,3)&lt;&gt;"NOX"),BK58*INDEX('Damage costs'!$P$18:$P$70,MATCH($B66,'Damage costs'!$C$18:$C$70,0))/1000,BK58*INDEX('Damage costs'!$T$18:$T$70,MATCH($B66,'Damage costs'!$C$18:$C$70,0))/1000),"")</f>
        <v/>
      </c>
      <c r="BL66" s="59" t="str">
        <f>IFERROR(IF(OR($C$67=FALSE,LEFT($B66,3)&lt;&gt;"NOX"),BL58*INDEX('Damage costs'!$P$18:$P$70,MATCH($B66,'Damage costs'!$C$18:$C$70,0))/1000,BL58*INDEX('Damage costs'!$T$18:$T$70,MATCH($B66,'Damage costs'!$C$18:$C$70,0))/1000),"")</f>
        <v/>
      </c>
      <c r="BM66" s="59" t="str">
        <f>IFERROR(IF(OR($C$67=FALSE,LEFT($B66,3)&lt;&gt;"NOX"),BM58*INDEX('Damage costs'!$P$18:$P$70,MATCH($B66,'Damage costs'!$C$18:$C$70,0))/1000,BM58*INDEX('Damage costs'!$T$18:$T$70,MATCH($B66,'Damage costs'!$C$18:$C$70,0))/1000),"")</f>
        <v/>
      </c>
      <c r="BN66" s="59" t="str">
        <f>IFERROR(IF(OR($C$67=FALSE,LEFT($B66,3)&lt;&gt;"NOX"),BN58*INDEX('Damage costs'!$P$18:$P$70,MATCH($B66,'Damage costs'!$C$18:$C$70,0))/1000,BN58*INDEX('Damage costs'!$T$18:$T$70,MATCH($B66,'Damage costs'!$C$18:$C$70,0))/1000),"")</f>
        <v/>
      </c>
      <c r="BO66" s="59" t="str">
        <f>IFERROR(IF(OR($C$67=FALSE,LEFT($B66,3)&lt;&gt;"NOX"),BO58*INDEX('Damage costs'!$P$18:$P$70,MATCH($B66,'Damage costs'!$C$18:$C$70,0))/1000,BO58*INDEX('Damage costs'!$T$18:$T$70,MATCH($B66,'Damage costs'!$C$18:$C$70,0))/1000),"")</f>
        <v/>
      </c>
      <c r="BP66" s="59" t="str">
        <f>IFERROR(IF(OR($C$67=FALSE,LEFT($B66,3)&lt;&gt;"NOX"),BP58*INDEX('Damage costs'!$P$18:$P$70,MATCH($B66,'Damage costs'!$C$18:$C$70,0))/1000,BP58*INDEX('Damage costs'!$T$18:$T$70,MATCH($B66,'Damage costs'!$C$18:$C$70,0))/1000),"")</f>
        <v/>
      </c>
      <c r="BQ66" s="59" t="str">
        <f>IFERROR(IF(OR($C$67=FALSE,LEFT($B66,3)&lt;&gt;"NOX"),BQ58*INDEX('Damage costs'!$P$18:$P$70,MATCH($B66,'Damage costs'!$C$18:$C$70,0))/1000,BQ58*INDEX('Damage costs'!$T$18:$T$70,MATCH($B66,'Damage costs'!$C$18:$C$70,0))/1000),"")</f>
        <v/>
      </c>
      <c r="BR66" s="59" t="str">
        <f>IFERROR(IF(OR($C$67=FALSE,LEFT($B66,3)&lt;&gt;"NOX"),BR58*INDEX('Damage costs'!$P$18:$P$70,MATCH($B66,'Damage costs'!$C$18:$C$70,0))/1000,BR58*INDEX('Damage costs'!$T$18:$T$70,MATCH($B66,'Damage costs'!$C$18:$C$70,0))/1000),"")</f>
        <v/>
      </c>
      <c r="BS66" s="59" t="str">
        <f>IFERROR(IF(OR($C$67=FALSE,LEFT($B66,3)&lt;&gt;"NOX"),BS58*INDEX('Damage costs'!$P$18:$P$70,MATCH($B66,'Damage costs'!$C$18:$C$70,0))/1000,BS58*INDEX('Damage costs'!$T$18:$T$70,MATCH($B66,'Damage costs'!$C$18:$C$70,0))/1000),"")</f>
        <v/>
      </c>
      <c r="BT66" s="59" t="str">
        <f>IFERROR(IF(OR($C$67=FALSE,LEFT($B66,3)&lt;&gt;"NOX"),BT58*INDEX('Damage costs'!$P$18:$P$70,MATCH($B66,'Damage costs'!$C$18:$C$70,0))/1000,BT58*INDEX('Damage costs'!$T$18:$T$70,MATCH($B66,'Damage costs'!$C$18:$C$70,0))/1000),"")</f>
        <v/>
      </c>
      <c r="BU66" s="59" t="str">
        <f>IFERROR(IF(OR($C$67=FALSE,LEFT($B66,3)&lt;&gt;"NOX"),BU58*INDEX('Damage costs'!$P$18:$P$70,MATCH($B66,'Damage costs'!$C$18:$C$70,0))/1000,BU58*INDEX('Damage costs'!$T$18:$T$70,MATCH($B66,'Damage costs'!$C$18:$C$70,0))/1000),"")</f>
        <v/>
      </c>
      <c r="BV66" s="59" t="str">
        <f>IFERROR(IF(OR($C$67=FALSE,LEFT($B66,3)&lt;&gt;"NOX"),BV58*INDEX('Damage costs'!$P$18:$P$70,MATCH($B66,'Damage costs'!$C$18:$C$70,0))/1000,BV58*INDEX('Damage costs'!$T$18:$T$70,MATCH($B66,'Damage costs'!$C$18:$C$70,0))/1000),"")</f>
        <v/>
      </c>
      <c r="BW66" s="59" t="str">
        <f>IFERROR(IF(OR($C$67=FALSE,LEFT($B66,3)&lt;&gt;"NOX"),BW58*INDEX('Damage costs'!$P$18:$P$70,MATCH($B66,'Damage costs'!$C$18:$C$70,0))/1000,BW58*INDEX('Damage costs'!$T$18:$T$70,MATCH($B66,'Damage costs'!$C$18:$C$70,0))/1000),"")</f>
        <v/>
      </c>
      <c r="BX66" s="59" t="str">
        <f>IFERROR(IF(OR($C$67=FALSE,LEFT($B66,3)&lt;&gt;"NOX"),BX58*INDEX('Damage costs'!$P$18:$P$70,MATCH($B66,'Damage costs'!$C$18:$C$70,0))/1000,BX58*INDEX('Damage costs'!$T$18:$T$70,MATCH($B66,'Damage costs'!$C$18:$C$70,0))/1000),"")</f>
        <v/>
      </c>
      <c r="BY66" s="59" t="str">
        <f>IFERROR(IF(OR($C$67=FALSE,LEFT($B66,3)&lt;&gt;"NOX"),BY58*INDEX('Damage costs'!$P$18:$P$70,MATCH($B66,'Damage costs'!$C$18:$C$70,0))/1000,BY58*INDEX('Damage costs'!$T$18:$T$70,MATCH($B66,'Damage costs'!$C$18:$C$70,0))/1000),"")</f>
        <v/>
      </c>
      <c r="BZ66" s="59" t="str">
        <f>IFERROR(IF(OR($C$67=FALSE,LEFT($B66,3)&lt;&gt;"NOX"),BZ58*INDEX('Damage costs'!$P$18:$P$70,MATCH($B66,'Damage costs'!$C$18:$C$70,0))/1000,BZ58*INDEX('Damage costs'!$T$18:$T$70,MATCH($B66,'Damage costs'!$C$18:$C$70,0))/1000),"")</f>
        <v/>
      </c>
      <c r="CA66" s="59" t="str">
        <f>IFERROR(IF(OR($C$67=FALSE,LEFT($B66,3)&lt;&gt;"NOX"),CA58*INDEX('Damage costs'!$P$18:$P$70,MATCH($B66,'Damage costs'!$C$18:$C$70,0))/1000,CA58*INDEX('Damage costs'!$T$18:$T$70,MATCH($B66,'Damage costs'!$C$18:$C$70,0))/1000),"")</f>
        <v/>
      </c>
      <c r="CB66" s="59" t="str">
        <f>IFERROR(IF(OR($C$67=FALSE,LEFT($B66,3)&lt;&gt;"NOX"),CB58*INDEX('Damage costs'!$P$18:$P$70,MATCH($B66,'Damage costs'!$C$18:$C$70,0))/1000,CB58*INDEX('Damage costs'!$T$18:$T$70,MATCH($B66,'Damage costs'!$C$18:$C$70,0))/1000),"")</f>
        <v/>
      </c>
      <c r="CC66" s="59" t="str">
        <f>IFERROR(IF(OR($C$67=FALSE,LEFT($B66,3)&lt;&gt;"NOX"),CC58*INDEX('Damage costs'!$P$18:$P$70,MATCH($B66,'Damage costs'!$C$18:$C$70,0))/1000,CC58*INDEX('Damage costs'!$T$18:$T$70,MATCH($B66,'Damage costs'!$C$18:$C$70,0))/1000),"")</f>
        <v/>
      </c>
      <c r="CD66" s="59" t="str">
        <f>IFERROR(IF(OR($C$67=FALSE,LEFT($B66,3)&lt;&gt;"NOX"),CD58*INDEX('Damage costs'!$P$18:$P$70,MATCH($B66,'Damage costs'!$C$18:$C$70,0))/1000,CD58*INDEX('Damage costs'!$T$18:$T$70,MATCH($B66,'Damage costs'!$C$18:$C$70,0))/1000),"")</f>
        <v/>
      </c>
      <c r="CE66" s="59" t="str">
        <f>IFERROR(IF(OR($C$67=FALSE,LEFT($B66,3)&lt;&gt;"NOX"),CE58*INDEX('Damage costs'!$P$18:$P$70,MATCH($B66,'Damage costs'!$C$18:$C$70,0))/1000,CE58*INDEX('Damage costs'!$T$18:$T$70,MATCH($B66,'Damage costs'!$C$18:$C$70,0))/1000),"")</f>
        <v/>
      </c>
      <c r="CF66" s="59" t="str">
        <f>IFERROR(IF(OR($C$67=FALSE,LEFT($B66,3)&lt;&gt;"NOX"),CF58*INDEX('Damage costs'!$P$18:$P$70,MATCH($B66,'Damage costs'!$C$18:$C$70,0))/1000,CF58*INDEX('Damage costs'!$T$18:$T$70,MATCH($B66,'Damage costs'!$C$18:$C$70,0))/1000),"")</f>
        <v/>
      </c>
      <c r="CG66" s="59" t="str">
        <f>IFERROR(IF(OR($C$67=FALSE,LEFT($B66,3)&lt;&gt;"NOX"),CG58*INDEX('Damage costs'!$P$18:$P$70,MATCH($B66,'Damage costs'!$C$18:$C$70,0))/1000,CG58*INDEX('Damage costs'!$T$18:$T$70,MATCH($B66,'Damage costs'!$C$18:$C$70,0))/1000),"")</f>
        <v/>
      </c>
      <c r="CH66" s="59" t="str">
        <f>IFERROR(IF(OR($C$67=FALSE,LEFT($B66,3)&lt;&gt;"NOX"),CH58*INDEX('Damage costs'!$P$18:$P$70,MATCH($B66,'Damage costs'!$C$18:$C$70,0))/1000,CH58*INDEX('Damage costs'!$T$18:$T$70,MATCH($B66,'Damage costs'!$C$18:$C$70,0))/1000),"")</f>
        <v/>
      </c>
      <c r="CI66" s="59" t="str">
        <f>IFERROR(IF(OR($C$67=FALSE,LEFT($B66,3)&lt;&gt;"NOX"),CI58*INDEX('Damage costs'!$P$18:$P$70,MATCH($B66,'Damage costs'!$C$18:$C$70,0))/1000,CI58*INDEX('Damage costs'!$T$18:$T$70,MATCH($B66,'Damage costs'!$C$18:$C$70,0))/1000),"")</f>
        <v/>
      </c>
      <c r="CJ66" s="59" t="str">
        <f>IFERROR(IF(OR($C$67=FALSE,LEFT($B66,3)&lt;&gt;"NOX"),CJ58*INDEX('Damage costs'!$P$18:$P$70,MATCH($B66,'Damage costs'!$C$18:$C$70,0))/1000,CJ58*INDEX('Damage costs'!$T$18:$T$70,MATCH($B66,'Damage costs'!$C$18:$C$70,0))/1000),"")</f>
        <v/>
      </c>
      <c r="CK66" s="59" t="str">
        <f>IFERROR(IF(OR($C$67=FALSE,LEFT($B66,3)&lt;&gt;"NOX"),CK58*INDEX('Damage costs'!$P$18:$P$70,MATCH($B66,'Damage costs'!$C$18:$C$70,0))/1000,CK58*INDEX('Damage costs'!$T$18:$T$70,MATCH($B66,'Damage costs'!$C$18:$C$70,0))/1000),"")</f>
        <v/>
      </c>
      <c r="CL66" s="59" t="str">
        <f>IFERROR(IF(OR($C$67=FALSE,LEFT($B66,3)&lt;&gt;"NOX"),CL58*INDEX('Damage costs'!$P$18:$P$70,MATCH($B66,'Damage costs'!$C$18:$C$70,0))/1000,CL58*INDEX('Damage costs'!$T$18:$T$70,MATCH($B66,'Damage costs'!$C$18:$C$70,0))/1000),"")</f>
        <v/>
      </c>
      <c r="CM66" s="59" t="str">
        <f>IFERROR(IF(OR($C$67=FALSE,LEFT($B66,3)&lt;&gt;"NOX"),CM58*INDEX('Damage costs'!$P$18:$P$70,MATCH($B66,'Damage costs'!$C$18:$C$70,0))/1000,CM58*INDEX('Damage costs'!$T$18:$T$70,MATCH($B66,'Damage costs'!$C$18:$C$70,0))/1000),"")</f>
        <v/>
      </c>
      <c r="CN66" s="59" t="str">
        <f>IFERROR(IF(OR($C$67=FALSE,LEFT($B66,3)&lt;&gt;"NOX"),CN58*INDEX('Damage costs'!$P$18:$P$70,MATCH($B66,'Damage costs'!$C$18:$C$70,0))/1000,CN58*INDEX('Damage costs'!$T$18:$T$70,MATCH($B66,'Damage costs'!$C$18:$C$70,0))/1000),"")</f>
        <v/>
      </c>
      <c r="CO66" s="59" t="str">
        <f>IFERROR(IF(OR($C$67=FALSE,LEFT($B66,3)&lt;&gt;"NOX"),CO58*INDEX('Damage costs'!$P$18:$P$70,MATCH($B66,'Damage costs'!$C$18:$C$70,0))/1000,CO58*INDEX('Damage costs'!$T$18:$T$70,MATCH($B66,'Damage costs'!$C$18:$C$70,0))/1000),"")</f>
        <v/>
      </c>
      <c r="CP66" s="59" t="str">
        <f>IFERROR(IF(OR($C$67=FALSE,LEFT($B66,3)&lt;&gt;"NOX"),CP58*INDEX('Damage costs'!$P$18:$P$70,MATCH($B66,'Damage costs'!$C$18:$C$70,0))/1000,CP58*INDEX('Damage costs'!$T$18:$T$70,MATCH($B66,'Damage costs'!$C$18:$C$70,0))/1000),"")</f>
        <v/>
      </c>
      <c r="CQ66" s="59" t="str">
        <f>IFERROR(IF(OR($C$67=FALSE,LEFT($B66,3)&lt;&gt;"NOX"),CQ58*INDEX('Damage costs'!$P$18:$P$70,MATCH($B66,'Damage costs'!$C$18:$C$70,0))/1000,CQ58*INDEX('Damage costs'!$T$18:$T$70,MATCH($B66,'Damage costs'!$C$18:$C$70,0))/1000),"")</f>
        <v/>
      </c>
      <c r="CR66" s="59" t="str">
        <f>IFERROR(IF(OR($C$67=FALSE,LEFT($B66,3)&lt;&gt;"NOX"),CR58*INDEX('Damage costs'!$P$18:$P$70,MATCH($B66,'Damage costs'!$C$18:$C$70,0))/1000,CR58*INDEX('Damage costs'!$T$18:$T$70,MATCH($B66,'Damage costs'!$C$18:$C$70,0))/1000),"")</f>
        <v/>
      </c>
      <c r="CS66" s="59" t="str">
        <f>IFERROR(IF(OR($C$67=FALSE,LEFT($B66,3)&lt;&gt;"NOX"),CS58*INDEX('Damage costs'!$P$18:$P$70,MATCH($B66,'Damage costs'!$C$18:$C$70,0))/1000,CS58*INDEX('Damage costs'!$T$18:$T$70,MATCH($B66,'Damage costs'!$C$18:$C$70,0))/1000),"")</f>
        <v/>
      </c>
      <c r="CT66" s="59" t="str">
        <f>IFERROR(IF(OR($C$67=FALSE,LEFT($B66,3)&lt;&gt;"NOX"),CT58*INDEX('Damage costs'!$P$18:$P$70,MATCH($B66,'Damage costs'!$C$18:$C$70,0))/1000,CT58*INDEX('Damage costs'!$T$18:$T$70,MATCH($B66,'Damage costs'!$C$18:$C$70,0))/1000),"")</f>
        <v/>
      </c>
      <c r="CU66" s="59" t="str">
        <f>IFERROR(IF(OR($C$67=FALSE,LEFT($B66,3)&lt;&gt;"NOX"),CU58*INDEX('Damage costs'!$P$18:$P$70,MATCH($B66,'Damage costs'!$C$18:$C$70,0))/1000,CU58*INDEX('Damage costs'!$T$18:$T$70,MATCH($B66,'Damage costs'!$C$18:$C$70,0))/1000),"")</f>
        <v/>
      </c>
      <c r="CV66" s="59" t="str">
        <f>IFERROR(IF(OR($C$67=FALSE,LEFT($B66,3)&lt;&gt;"NOX"),CV58*INDEX('Damage costs'!$P$18:$P$70,MATCH($B66,'Damage costs'!$C$18:$C$70,0))/1000,CV58*INDEX('Damage costs'!$T$18:$T$70,MATCH($B66,'Damage costs'!$C$18:$C$70,0))/1000),"")</f>
        <v/>
      </c>
      <c r="CW66" s="59" t="str">
        <f>IFERROR(IF(OR($C$67=FALSE,LEFT($B66,3)&lt;&gt;"NOX"),CW58*INDEX('Damage costs'!$P$18:$P$70,MATCH($B66,'Damage costs'!$C$18:$C$70,0))/1000,CW58*INDEX('Damage costs'!$T$18:$T$70,MATCH($B66,'Damage costs'!$C$18:$C$70,0))/1000),"")</f>
        <v/>
      </c>
      <c r="CX66" s="59" t="str">
        <f>IFERROR(IF(OR($C$67=FALSE,LEFT($B66,3)&lt;&gt;"NOX"),CX58*INDEX('Damage costs'!$P$18:$P$70,MATCH($B66,'Damage costs'!$C$18:$C$70,0))/1000,CX58*INDEX('Damage costs'!$T$18:$T$70,MATCH($B66,'Damage costs'!$C$18:$C$70,0))/1000),"")</f>
        <v/>
      </c>
      <c r="CY66" s="59" t="str">
        <f>IFERROR(IF(OR($C$67=FALSE,LEFT($B66,3)&lt;&gt;"NOX"),CY58*INDEX('Damage costs'!$P$18:$P$70,MATCH($B66,'Damage costs'!$C$18:$C$70,0))/1000,CY58*INDEX('Damage costs'!$T$18:$T$70,MATCH($B66,'Damage costs'!$C$18:$C$70,0))/1000),"")</f>
        <v/>
      </c>
      <c r="CZ66" s="391"/>
    </row>
    <row r="67" spans="2:104" x14ac:dyDescent="0.25">
      <c r="B67" s="406" t="s">
        <v>618</v>
      </c>
      <c r="C67" s="553" t="b">
        <f>IF(OR(LEFT(B61,4)="PM10",LEFT(B62,4)="PM10",LEFT(B63,4)="PM10",LEFT(B64,4)="PM10",LEFT(B65,4)="PM10",LEFT(B66,4)="PM10"),TRUE,FALSE)</f>
        <v>0</v>
      </c>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391"/>
    </row>
    <row r="68" spans="2:104" x14ac:dyDescent="0.25">
      <c r="B68" s="392"/>
      <c r="C68" s="39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391"/>
    </row>
    <row r="69" spans="2:104" x14ac:dyDescent="0.25">
      <c r="B69" s="393" t="s">
        <v>405</v>
      </c>
      <c r="C69" s="390" t="s">
        <v>404</v>
      </c>
      <c r="D69" s="60">
        <f>'Discount and deflators'!$H$5</f>
        <v>0.02</v>
      </c>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391"/>
    </row>
    <row r="70" spans="2:104" x14ac:dyDescent="0.25">
      <c r="B70" s="393" t="s">
        <v>406</v>
      </c>
      <c r="C70" s="390"/>
      <c r="D70" s="59">
        <f>IF(D$6=0,0,(1+$D69)^(D$6-'Data Input - General'!$F$22))</f>
        <v>0</v>
      </c>
      <c r="E70" s="59">
        <f>IF(E$6=0,0,(1+$D69)^(E$6-'Data Input - General'!$F$22))</f>
        <v>0</v>
      </c>
      <c r="F70" s="59">
        <f>IF(F$6=0,0,(1+$D69)^(F$6-'Data Input - General'!$F$22))</f>
        <v>0</v>
      </c>
      <c r="G70" s="59">
        <f>IF(G$6=0,0,(1+$D69)^(G$6-'Data Input - General'!$F$22))</f>
        <v>0</v>
      </c>
      <c r="H70" s="59">
        <f>IF(H$6=0,0,(1+$D69)^(H$6-'Data Input - General'!$F$22))</f>
        <v>0</v>
      </c>
      <c r="I70" s="59">
        <f>IF(I$6=0,0,(1+$D69)^(I$6-'Data Input - General'!$F$22))</f>
        <v>0</v>
      </c>
      <c r="J70" s="59">
        <f>IF(J$6=0,0,(1+$D69)^(J$6-'Data Input - General'!$F$22))</f>
        <v>0</v>
      </c>
      <c r="K70" s="59">
        <f>IF(K$6=0,0,(1+$D69)^(K$6-'Data Input - General'!$F$22))</f>
        <v>0</v>
      </c>
      <c r="L70" s="59">
        <f>IF(L$6=0,0,(1+$D69)^(L$6-'Data Input - General'!$F$22))</f>
        <v>0</v>
      </c>
      <c r="M70" s="59">
        <f>IF(M$6=0,0,(1+$D69)^(M$6-'Data Input - General'!$F$22))</f>
        <v>0</v>
      </c>
      <c r="N70" s="59">
        <f>IF(N$6=0,0,(1+$D69)^(N$6-'Data Input - General'!$F$22))</f>
        <v>0</v>
      </c>
      <c r="O70" s="59">
        <f>IF(O$6=0,0,(1+$D69)^(O$6-'Data Input - General'!$F$22))</f>
        <v>0</v>
      </c>
      <c r="P70" s="59">
        <f>IF(P$6=0,0,(1+$D69)^(P$6-'Data Input - General'!$F$22))</f>
        <v>0</v>
      </c>
      <c r="Q70" s="59">
        <f>IF(Q$6=0,0,(1+$D69)^(Q$6-'Data Input - General'!$F$22))</f>
        <v>0</v>
      </c>
      <c r="R70" s="59">
        <f>IF(R$6=0,0,(1+$D69)^(R$6-'Data Input - General'!$F$22))</f>
        <v>0</v>
      </c>
      <c r="S70" s="59">
        <f>IF(S$6=0,0,(1+$D69)^(S$6-'Data Input - General'!$F$22))</f>
        <v>0</v>
      </c>
      <c r="T70" s="59">
        <f>IF(T$6=0,0,(1+$D69)^(T$6-'Data Input - General'!$F$22))</f>
        <v>0</v>
      </c>
      <c r="U70" s="59">
        <f>IF(U$6=0,0,(1+$D69)^(U$6-'Data Input - General'!$F$22))</f>
        <v>0</v>
      </c>
      <c r="V70" s="59">
        <f>IF(V$6=0,0,(1+$D69)^(V$6-'Data Input - General'!$F$22))</f>
        <v>0</v>
      </c>
      <c r="W70" s="59">
        <f>IF(W$6=0,0,(1+$D69)^(W$6-'Data Input - General'!$F$22))</f>
        <v>0</v>
      </c>
      <c r="X70" s="59">
        <f>IF(X$6=0,0,(1+$D69)^(X$6-'Data Input - General'!$F$22))</f>
        <v>0</v>
      </c>
      <c r="Y70" s="59">
        <f>IF(Y$6=0,0,(1+$D69)^(Y$6-'Data Input - General'!$F$22))</f>
        <v>0</v>
      </c>
      <c r="Z70" s="59">
        <f>IF(Z$6=0,0,(1+$D69)^(Z$6-'Data Input - General'!$F$22))</f>
        <v>0</v>
      </c>
      <c r="AA70" s="59">
        <f>IF(AA$6=0,0,(1+$D69)^(AA$6-'Data Input - General'!$F$22))</f>
        <v>0</v>
      </c>
      <c r="AB70" s="59">
        <f>IF(AB$6=0,0,(1+$D69)^(AB$6-'Data Input - General'!$F$22))</f>
        <v>0</v>
      </c>
      <c r="AC70" s="59">
        <f>IF(AC$6=0,0,(1+$D69)^(AC$6-'Data Input - General'!$F$22))</f>
        <v>0</v>
      </c>
      <c r="AD70" s="59">
        <f>IF(AD$6=0,0,(1+$D69)^(AD$6-'Data Input - General'!$F$22))</f>
        <v>0</v>
      </c>
      <c r="AE70" s="59">
        <f>IF(AE$6=0,0,(1+$D69)^(AE$6-'Data Input - General'!$F$22))</f>
        <v>0</v>
      </c>
      <c r="AF70" s="59">
        <f>IF(AF$6=0,0,(1+$D69)^(AF$6-'Data Input - General'!$F$22))</f>
        <v>0</v>
      </c>
      <c r="AG70" s="59">
        <f>IF(AG$6=0,0,(1+$D69)^(AG$6-'Data Input - General'!$F$22))</f>
        <v>0</v>
      </c>
      <c r="AH70" s="59">
        <f>IF(AH$6=0,0,(1+$D69)^(AH$6-'Data Input - General'!$F$22))</f>
        <v>0</v>
      </c>
      <c r="AI70" s="59">
        <f>IF(AI$6=0,0,(1+$D69)^(AI$6-'Data Input - General'!$F$22))</f>
        <v>0</v>
      </c>
      <c r="AJ70" s="59">
        <f>IF(AJ$6=0,0,(1+$D69)^(AJ$6-'Data Input - General'!$F$22))</f>
        <v>0</v>
      </c>
      <c r="AK70" s="59">
        <f>IF(AK$6=0,0,(1+$D69)^(AK$6-'Data Input - General'!$F$22))</f>
        <v>0</v>
      </c>
      <c r="AL70" s="59">
        <f>IF(AL$6=0,0,(1+$D69)^(AL$6-'Data Input - General'!$F$22))</f>
        <v>0</v>
      </c>
      <c r="AM70" s="59">
        <f>IF(AM$6=0,0,(1+$D69)^(AM$6-'Data Input - General'!$F$22))</f>
        <v>0</v>
      </c>
      <c r="AN70" s="59">
        <f>IF(AN$6=0,0,(1+$D69)^(AN$6-'Data Input - General'!$F$22))</f>
        <v>0</v>
      </c>
      <c r="AO70" s="59">
        <f>IF(AO$6=0,0,(1+$D69)^(AO$6-'Data Input - General'!$F$22))</f>
        <v>0</v>
      </c>
      <c r="AP70" s="59">
        <f>IF(AP$6=0,0,(1+$D69)^(AP$6-'Data Input - General'!$F$22))</f>
        <v>0</v>
      </c>
      <c r="AQ70" s="59">
        <f>IF(AQ$6=0,0,(1+$D69)^(AQ$6-'Data Input - General'!$F$22))</f>
        <v>0</v>
      </c>
      <c r="AR70" s="59">
        <f>IF(AR$6=0,0,(1+$D69)^(AR$6-'Data Input - General'!$F$22))</f>
        <v>0</v>
      </c>
      <c r="AS70" s="59">
        <f>IF(AS$6=0,0,(1+$D69)^(AS$6-'Data Input - General'!$F$22))</f>
        <v>0</v>
      </c>
      <c r="AT70" s="59">
        <f>IF(AT$6=0,0,(1+$D69)^(AT$6-'Data Input - General'!$F$22))</f>
        <v>0</v>
      </c>
      <c r="AU70" s="59">
        <f>IF(AU$6=0,0,(1+$D69)^(AU$6-'Data Input - General'!$F$22))</f>
        <v>0</v>
      </c>
      <c r="AV70" s="59">
        <f>IF(AV$6=0,0,(1+$D69)^(AV$6-'Data Input - General'!$F$22))</f>
        <v>0</v>
      </c>
      <c r="AW70" s="59">
        <f>IF(AW$6=0,0,(1+$D69)^(AW$6-'Data Input - General'!$F$22))</f>
        <v>0</v>
      </c>
      <c r="AX70" s="59">
        <f>IF(AX$6=0,0,(1+$D69)^(AX$6-'Data Input - General'!$F$22))</f>
        <v>0</v>
      </c>
      <c r="AY70" s="59">
        <f>IF(AY$6=0,0,(1+$D69)^(AY$6-'Data Input - General'!$F$22))</f>
        <v>0</v>
      </c>
      <c r="AZ70" s="59">
        <f>IF(AZ$6=0,0,(1+$D69)^(AZ$6-'Data Input - General'!$F$22))</f>
        <v>0</v>
      </c>
      <c r="BA70" s="59">
        <f>IF(BA$6=0,0,(1+$D69)^(BA$6-'Data Input - General'!$F$22))</f>
        <v>0</v>
      </c>
      <c r="BB70" s="59">
        <f>IF(BB$6=0,0,(1+$D69)^(BB$6-'Data Input - General'!$F$22))</f>
        <v>0</v>
      </c>
      <c r="BC70" s="59">
        <f>IF(BC$6=0,0,(1+$D69)^(BC$6-'Data Input - General'!$F$22))</f>
        <v>0</v>
      </c>
      <c r="BD70" s="59">
        <f>IF(BD$6=0,0,(1+$D69)^(BD$6-'Data Input - General'!$F$22))</f>
        <v>0</v>
      </c>
      <c r="BE70" s="59">
        <f>IF(BE$6=0,0,(1+$D69)^(BE$6-'Data Input - General'!$F$22))</f>
        <v>0</v>
      </c>
      <c r="BF70" s="59">
        <f>IF(BF$6=0,0,(1+$D69)^(BF$6-'Data Input - General'!$F$22))</f>
        <v>0</v>
      </c>
      <c r="BG70" s="59">
        <f>IF(BG$6=0,0,(1+$D69)^(BG$6-'Data Input - General'!$F$22))</f>
        <v>0</v>
      </c>
      <c r="BH70" s="59">
        <f>IF(BH$6=0,0,(1+$D69)^(BH$6-'Data Input - General'!$F$22))</f>
        <v>0</v>
      </c>
      <c r="BI70" s="59">
        <f>IF(BI$6=0,0,(1+$D69)^(BI$6-'Data Input - General'!$F$22))</f>
        <v>0</v>
      </c>
      <c r="BJ70" s="59">
        <f>IF(BJ$6=0,0,(1+$D69)^(BJ$6-'Data Input - General'!$F$22))</f>
        <v>0</v>
      </c>
      <c r="BK70" s="59">
        <f>IF(BK$6=0,0,(1+$D69)^(BK$6-'Data Input - General'!$F$22))</f>
        <v>0</v>
      </c>
      <c r="BL70" s="59">
        <f>IF(BL$6=0,0,(1+$D69)^(BL$6-'Data Input - General'!$F$22))</f>
        <v>0</v>
      </c>
      <c r="BM70" s="59">
        <f>IF(BM$6=0,0,(1+$D69)^(BM$6-'Data Input - General'!$F$22))</f>
        <v>0</v>
      </c>
      <c r="BN70" s="59">
        <f>IF(BN$6=0,0,(1+$D69)^(BN$6-'Data Input - General'!$F$22))</f>
        <v>0</v>
      </c>
      <c r="BO70" s="59">
        <f>IF(BO$6=0,0,(1+$D69)^(BO$6-'Data Input - General'!$F$22))</f>
        <v>0</v>
      </c>
      <c r="BP70" s="59">
        <f>IF(BP$6=0,0,(1+$D69)^(BP$6-'Data Input - General'!$F$22))</f>
        <v>0</v>
      </c>
      <c r="BQ70" s="59">
        <f>IF(BQ$6=0,0,(1+$D69)^(BQ$6-'Data Input - General'!$F$22))</f>
        <v>0</v>
      </c>
      <c r="BR70" s="59">
        <f>IF(BR$6=0,0,(1+$D69)^(BR$6-'Data Input - General'!$F$22))</f>
        <v>0</v>
      </c>
      <c r="BS70" s="59">
        <f>IF(BS$6=0,0,(1+$D69)^(BS$6-'Data Input - General'!$F$22))</f>
        <v>0</v>
      </c>
      <c r="BT70" s="59">
        <f>IF(BT$6=0,0,(1+$D69)^(BT$6-'Data Input - General'!$F$22))</f>
        <v>0</v>
      </c>
      <c r="BU70" s="59">
        <f>IF(BU$6=0,0,(1+$D69)^(BU$6-'Data Input - General'!$F$22))</f>
        <v>0</v>
      </c>
      <c r="BV70" s="59">
        <f>IF(BV$6=0,0,(1+$D69)^(BV$6-'Data Input - General'!$F$22))</f>
        <v>0</v>
      </c>
      <c r="BW70" s="59">
        <f>IF(BW$6=0,0,(1+$D69)^(BW$6-'Data Input - General'!$F$22))</f>
        <v>0</v>
      </c>
      <c r="BX70" s="59">
        <f>IF(BX$6=0,0,(1+$D69)^(BX$6-'Data Input - General'!$F$22))</f>
        <v>0</v>
      </c>
      <c r="BY70" s="59">
        <f>IF(BY$6=0,0,(1+$D69)^(BY$6-'Data Input - General'!$F$22))</f>
        <v>0</v>
      </c>
      <c r="BZ70" s="59">
        <f>IF(BZ$6=0,0,(1+$D69)^(BZ$6-'Data Input - General'!$F$22))</f>
        <v>0</v>
      </c>
      <c r="CA70" s="59">
        <f>IF(CA$6=0,0,(1+$D69)^(CA$6-'Data Input - General'!$F$22))</f>
        <v>0</v>
      </c>
      <c r="CB70" s="59">
        <f>IF(CB$6=0,0,(1+$D69)^(CB$6-'Data Input - General'!$F$22))</f>
        <v>0</v>
      </c>
      <c r="CC70" s="59">
        <f>IF(CC$6=0,0,(1+$D69)^(CC$6-'Data Input - General'!$F$22))</f>
        <v>0</v>
      </c>
      <c r="CD70" s="59">
        <f>IF(CD$6=0,0,(1+$D69)^(CD$6-'Data Input - General'!$F$22))</f>
        <v>0</v>
      </c>
      <c r="CE70" s="59">
        <f>IF(CE$6=0,0,(1+$D69)^(CE$6-'Data Input - General'!$F$22))</f>
        <v>0</v>
      </c>
      <c r="CF70" s="59">
        <f>IF(CF$6=0,0,(1+$D69)^(CF$6-'Data Input - General'!$F$22))</f>
        <v>0</v>
      </c>
      <c r="CG70" s="59">
        <f>IF(CG$6=0,0,(1+$D69)^(CG$6-'Data Input - General'!$F$22))</f>
        <v>0</v>
      </c>
      <c r="CH70" s="59">
        <f>IF(CH$6=0,0,(1+$D69)^(CH$6-'Data Input - General'!$F$22))</f>
        <v>0</v>
      </c>
      <c r="CI70" s="59">
        <f>IF(CI$6=0,0,(1+$D69)^(CI$6-'Data Input - General'!$F$22))</f>
        <v>0</v>
      </c>
      <c r="CJ70" s="59">
        <f>IF(CJ$6=0,0,(1+$D69)^(CJ$6-'Data Input - General'!$F$22))</f>
        <v>0</v>
      </c>
      <c r="CK70" s="59">
        <f>IF(CK$6=0,0,(1+$D69)^(CK$6-'Data Input - General'!$F$22))</f>
        <v>0</v>
      </c>
      <c r="CL70" s="59">
        <f>IF(CL$6=0,0,(1+$D69)^(CL$6-'Data Input - General'!$F$22))</f>
        <v>0</v>
      </c>
      <c r="CM70" s="59">
        <f>IF(CM$6=0,0,(1+$D69)^(CM$6-'Data Input - General'!$F$22))</f>
        <v>0</v>
      </c>
      <c r="CN70" s="59">
        <f>IF(CN$6=0,0,(1+$D69)^(CN$6-'Data Input - General'!$F$22))</f>
        <v>0</v>
      </c>
      <c r="CO70" s="59">
        <f>IF(CO$6=0,0,(1+$D69)^(CO$6-'Data Input - General'!$F$22))</f>
        <v>0</v>
      </c>
      <c r="CP70" s="59">
        <f>IF(CP$6=0,0,(1+$D69)^(CP$6-'Data Input - General'!$F$22))</f>
        <v>0</v>
      </c>
      <c r="CQ70" s="59">
        <f>IF(CQ$6=0,0,(1+$D69)^(CQ$6-'Data Input - General'!$F$22))</f>
        <v>0</v>
      </c>
      <c r="CR70" s="59">
        <f>IF(CR$6=0,0,(1+$D69)^(CR$6-'Data Input - General'!$F$22))</f>
        <v>0</v>
      </c>
      <c r="CS70" s="59">
        <f>IF(CS$6=0,0,(1+$D69)^(CS$6-'Data Input - General'!$F$22))</f>
        <v>0</v>
      </c>
      <c r="CT70" s="59">
        <f>IF(CT$6=0,0,(1+$D69)^(CT$6-'Data Input - General'!$F$22))</f>
        <v>0</v>
      </c>
      <c r="CU70" s="59">
        <f>IF(CU$6=0,0,(1+$D69)^(CU$6-'Data Input - General'!$F$22))</f>
        <v>0</v>
      </c>
      <c r="CV70" s="59">
        <f>IF(CV$6=0,0,(1+$D69)^(CV$6-'Data Input - General'!$F$22))</f>
        <v>0</v>
      </c>
      <c r="CW70" s="59">
        <f>IF(CW$6=0,0,(1+$D69)^(CW$6-'Data Input - General'!$F$22))</f>
        <v>0</v>
      </c>
      <c r="CX70" s="59">
        <f>IF(CX$6=0,0,(1+$D69)^(CX$6-'Data Input - General'!$F$22))</f>
        <v>0</v>
      </c>
      <c r="CY70" s="59">
        <f>IF(CY$6=0,0,(1+$D69)^(CY$6-'Data Input - General'!$F$22))</f>
        <v>0</v>
      </c>
      <c r="CZ70" s="391"/>
    </row>
    <row r="71" spans="2:104" x14ac:dyDescent="0.25">
      <c r="B71" s="393" t="s">
        <v>169</v>
      </c>
      <c r="C71" s="9" t="s">
        <v>1117</v>
      </c>
      <c r="D71" s="59">
        <f>SUM(D61:D66)*D70</f>
        <v>0</v>
      </c>
      <c r="E71" s="59">
        <f>SUM(E61:E66)*E70</f>
        <v>0</v>
      </c>
      <c r="F71" s="59">
        <f>SUM(F61:F66)*F70</f>
        <v>0</v>
      </c>
      <c r="G71" s="59">
        <f t="shared" ref="G71:AI71" si="29">SUM(G61:G66)*G70</f>
        <v>0</v>
      </c>
      <c r="H71" s="59">
        <f t="shared" si="29"/>
        <v>0</v>
      </c>
      <c r="I71" s="59">
        <f t="shared" si="29"/>
        <v>0</v>
      </c>
      <c r="J71" s="59">
        <f t="shared" si="29"/>
        <v>0</v>
      </c>
      <c r="K71" s="59">
        <f t="shared" si="29"/>
        <v>0</v>
      </c>
      <c r="L71" s="59">
        <f t="shared" si="29"/>
        <v>0</v>
      </c>
      <c r="M71" s="59">
        <f t="shared" si="29"/>
        <v>0</v>
      </c>
      <c r="N71" s="59">
        <f t="shared" si="29"/>
        <v>0</v>
      </c>
      <c r="O71" s="59">
        <f t="shared" si="29"/>
        <v>0</v>
      </c>
      <c r="P71" s="59">
        <f t="shared" si="29"/>
        <v>0</v>
      </c>
      <c r="Q71" s="59">
        <f t="shared" si="29"/>
        <v>0</v>
      </c>
      <c r="R71" s="59">
        <f t="shared" si="29"/>
        <v>0</v>
      </c>
      <c r="S71" s="59">
        <f t="shared" si="29"/>
        <v>0</v>
      </c>
      <c r="T71" s="59">
        <f t="shared" si="29"/>
        <v>0</v>
      </c>
      <c r="U71" s="59">
        <f t="shared" si="29"/>
        <v>0</v>
      </c>
      <c r="V71" s="59">
        <f t="shared" si="29"/>
        <v>0</v>
      </c>
      <c r="W71" s="59">
        <f t="shared" si="29"/>
        <v>0</v>
      </c>
      <c r="X71" s="59">
        <f t="shared" si="29"/>
        <v>0</v>
      </c>
      <c r="Y71" s="59">
        <f t="shared" si="29"/>
        <v>0</v>
      </c>
      <c r="Z71" s="59">
        <f t="shared" si="29"/>
        <v>0</v>
      </c>
      <c r="AA71" s="59">
        <f t="shared" si="29"/>
        <v>0</v>
      </c>
      <c r="AB71" s="59">
        <f t="shared" si="29"/>
        <v>0</v>
      </c>
      <c r="AC71" s="59">
        <f t="shared" si="29"/>
        <v>0</v>
      </c>
      <c r="AD71" s="59">
        <f t="shared" si="29"/>
        <v>0</v>
      </c>
      <c r="AE71" s="59">
        <f t="shared" si="29"/>
        <v>0</v>
      </c>
      <c r="AF71" s="59">
        <f t="shared" si="29"/>
        <v>0</v>
      </c>
      <c r="AG71" s="59">
        <f t="shared" si="29"/>
        <v>0</v>
      </c>
      <c r="AH71" s="59">
        <f t="shared" si="29"/>
        <v>0</v>
      </c>
      <c r="AI71" s="59">
        <f t="shared" si="29"/>
        <v>0</v>
      </c>
      <c r="AJ71" s="59">
        <f t="shared" ref="AJ71:BK71" si="30">SUM(AJ61:AJ66)*AJ70</f>
        <v>0</v>
      </c>
      <c r="AK71" s="59">
        <f t="shared" si="30"/>
        <v>0</v>
      </c>
      <c r="AL71" s="59">
        <f t="shared" si="30"/>
        <v>0</v>
      </c>
      <c r="AM71" s="59">
        <f t="shared" si="30"/>
        <v>0</v>
      </c>
      <c r="AN71" s="59">
        <f t="shared" si="30"/>
        <v>0</v>
      </c>
      <c r="AO71" s="59">
        <f t="shared" si="30"/>
        <v>0</v>
      </c>
      <c r="AP71" s="59">
        <f t="shared" si="30"/>
        <v>0</v>
      </c>
      <c r="AQ71" s="59">
        <f t="shared" si="30"/>
        <v>0</v>
      </c>
      <c r="AR71" s="59">
        <f t="shared" si="30"/>
        <v>0</v>
      </c>
      <c r="AS71" s="59">
        <f t="shared" si="30"/>
        <v>0</v>
      </c>
      <c r="AT71" s="59">
        <f t="shared" si="30"/>
        <v>0</v>
      </c>
      <c r="AU71" s="59">
        <f t="shared" si="30"/>
        <v>0</v>
      </c>
      <c r="AV71" s="59">
        <f t="shared" si="30"/>
        <v>0</v>
      </c>
      <c r="AW71" s="59">
        <f t="shared" si="30"/>
        <v>0</v>
      </c>
      <c r="AX71" s="59">
        <f t="shared" si="30"/>
        <v>0</v>
      </c>
      <c r="AY71" s="59">
        <f t="shared" si="30"/>
        <v>0</v>
      </c>
      <c r="AZ71" s="59">
        <f t="shared" si="30"/>
        <v>0</v>
      </c>
      <c r="BA71" s="59">
        <f t="shared" si="30"/>
        <v>0</v>
      </c>
      <c r="BB71" s="59">
        <f t="shared" si="30"/>
        <v>0</v>
      </c>
      <c r="BC71" s="59">
        <f t="shared" si="30"/>
        <v>0</v>
      </c>
      <c r="BD71" s="59">
        <f t="shared" si="30"/>
        <v>0</v>
      </c>
      <c r="BE71" s="59">
        <f t="shared" si="30"/>
        <v>0</v>
      </c>
      <c r="BF71" s="59">
        <f t="shared" si="30"/>
        <v>0</v>
      </c>
      <c r="BG71" s="59">
        <f t="shared" si="30"/>
        <v>0</v>
      </c>
      <c r="BH71" s="59">
        <f t="shared" si="30"/>
        <v>0</v>
      </c>
      <c r="BI71" s="59">
        <f t="shared" si="30"/>
        <v>0</v>
      </c>
      <c r="BJ71" s="59">
        <f t="shared" si="30"/>
        <v>0</v>
      </c>
      <c r="BK71" s="59">
        <f t="shared" si="30"/>
        <v>0</v>
      </c>
      <c r="BL71" s="59">
        <f t="shared" ref="BL71:CY71" si="31">SUM(BL61:BL66)*BL70</f>
        <v>0</v>
      </c>
      <c r="BM71" s="59">
        <f t="shared" si="31"/>
        <v>0</v>
      </c>
      <c r="BN71" s="59">
        <f t="shared" si="31"/>
        <v>0</v>
      </c>
      <c r="BO71" s="59">
        <f t="shared" si="31"/>
        <v>0</v>
      </c>
      <c r="BP71" s="59">
        <f t="shared" si="31"/>
        <v>0</v>
      </c>
      <c r="BQ71" s="59">
        <f t="shared" si="31"/>
        <v>0</v>
      </c>
      <c r="BR71" s="59">
        <f t="shared" si="31"/>
        <v>0</v>
      </c>
      <c r="BS71" s="59">
        <f t="shared" si="31"/>
        <v>0</v>
      </c>
      <c r="BT71" s="59">
        <f t="shared" si="31"/>
        <v>0</v>
      </c>
      <c r="BU71" s="59">
        <f t="shared" si="31"/>
        <v>0</v>
      </c>
      <c r="BV71" s="59">
        <f t="shared" si="31"/>
        <v>0</v>
      </c>
      <c r="BW71" s="59">
        <f t="shared" si="31"/>
        <v>0</v>
      </c>
      <c r="BX71" s="59">
        <f t="shared" si="31"/>
        <v>0</v>
      </c>
      <c r="BY71" s="59">
        <f t="shared" si="31"/>
        <v>0</v>
      </c>
      <c r="BZ71" s="59">
        <f t="shared" si="31"/>
        <v>0</v>
      </c>
      <c r="CA71" s="59">
        <f t="shared" si="31"/>
        <v>0</v>
      </c>
      <c r="CB71" s="59">
        <f t="shared" si="31"/>
        <v>0</v>
      </c>
      <c r="CC71" s="59">
        <f t="shared" si="31"/>
        <v>0</v>
      </c>
      <c r="CD71" s="59">
        <f t="shared" si="31"/>
        <v>0</v>
      </c>
      <c r="CE71" s="59">
        <f t="shared" si="31"/>
        <v>0</v>
      </c>
      <c r="CF71" s="59">
        <f t="shared" si="31"/>
        <v>0</v>
      </c>
      <c r="CG71" s="59">
        <f t="shared" si="31"/>
        <v>0</v>
      </c>
      <c r="CH71" s="59">
        <f t="shared" si="31"/>
        <v>0</v>
      </c>
      <c r="CI71" s="59">
        <f t="shared" si="31"/>
        <v>0</v>
      </c>
      <c r="CJ71" s="59">
        <f t="shared" si="31"/>
        <v>0</v>
      </c>
      <c r="CK71" s="59">
        <f t="shared" si="31"/>
        <v>0</v>
      </c>
      <c r="CL71" s="59">
        <f t="shared" si="31"/>
        <v>0</v>
      </c>
      <c r="CM71" s="59">
        <f t="shared" si="31"/>
        <v>0</v>
      </c>
      <c r="CN71" s="59">
        <f t="shared" si="31"/>
        <v>0</v>
      </c>
      <c r="CO71" s="59">
        <f t="shared" si="31"/>
        <v>0</v>
      </c>
      <c r="CP71" s="59">
        <f t="shared" si="31"/>
        <v>0</v>
      </c>
      <c r="CQ71" s="59">
        <f t="shared" si="31"/>
        <v>0</v>
      </c>
      <c r="CR71" s="59">
        <f t="shared" si="31"/>
        <v>0</v>
      </c>
      <c r="CS71" s="59">
        <f t="shared" si="31"/>
        <v>0</v>
      </c>
      <c r="CT71" s="59">
        <f t="shared" si="31"/>
        <v>0</v>
      </c>
      <c r="CU71" s="59">
        <f t="shared" si="31"/>
        <v>0</v>
      </c>
      <c r="CV71" s="59">
        <f t="shared" si="31"/>
        <v>0</v>
      </c>
      <c r="CW71" s="59">
        <f t="shared" si="31"/>
        <v>0</v>
      </c>
      <c r="CX71" s="59">
        <f t="shared" si="31"/>
        <v>0</v>
      </c>
      <c r="CY71" s="59">
        <f t="shared" si="31"/>
        <v>0</v>
      </c>
      <c r="CZ71" s="391"/>
    </row>
    <row r="72" spans="2:104" x14ac:dyDescent="0.25">
      <c r="B72" s="393" t="s">
        <v>190</v>
      </c>
      <c r="C72" s="9" t="s">
        <v>1117</v>
      </c>
      <c r="D72" s="59">
        <f>D71*D$7</f>
        <v>0</v>
      </c>
      <c r="E72" s="59">
        <f>E71*E$7</f>
        <v>0</v>
      </c>
      <c r="F72" s="59">
        <f t="shared" ref="F72:BQ72" si="32">F71*F$7</f>
        <v>0</v>
      </c>
      <c r="G72" s="59">
        <f t="shared" si="32"/>
        <v>0</v>
      </c>
      <c r="H72" s="59">
        <f t="shared" si="32"/>
        <v>0</v>
      </c>
      <c r="I72" s="59">
        <f t="shared" si="32"/>
        <v>0</v>
      </c>
      <c r="J72" s="59">
        <f t="shared" si="32"/>
        <v>0</v>
      </c>
      <c r="K72" s="59">
        <f t="shared" si="32"/>
        <v>0</v>
      </c>
      <c r="L72" s="59">
        <f t="shared" si="32"/>
        <v>0</v>
      </c>
      <c r="M72" s="59">
        <f t="shared" si="32"/>
        <v>0</v>
      </c>
      <c r="N72" s="59">
        <f t="shared" si="32"/>
        <v>0</v>
      </c>
      <c r="O72" s="59">
        <f t="shared" si="32"/>
        <v>0</v>
      </c>
      <c r="P72" s="59">
        <f t="shared" si="32"/>
        <v>0</v>
      </c>
      <c r="Q72" s="59">
        <f t="shared" si="32"/>
        <v>0</v>
      </c>
      <c r="R72" s="59">
        <f t="shared" si="32"/>
        <v>0</v>
      </c>
      <c r="S72" s="59">
        <f t="shared" si="32"/>
        <v>0</v>
      </c>
      <c r="T72" s="59">
        <f t="shared" si="32"/>
        <v>0</v>
      </c>
      <c r="U72" s="59">
        <f t="shared" si="32"/>
        <v>0</v>
      </c>
      <c r="V72" s="59">
        <f t="shared" si="32"/>
        <v>0</v>
      </c>
      <c r="W72" s="59">
        <f t="shared" si="32"/>
        <v>0</v>
      </c>
      <c r="X72" s="59">
        <f t="shared" si="32"/>
        <v>0</v>
      </c>
      <c r="Y72" s="59">
        <f t="shared" si="32"/>
        <v>0</v>
      </c>
      <c r="Z72" s="59">
        <f t="shared" si="32"/>
        <v>0</v>
      </c>
      <c r="AA72" s="59">
        <f t="shared" si="32"/>
        <v>0</v>
      </c>
      <c r="AB72" s="59">
        <f t="shared" si="32"/>
        <v>0</v>
      </c>
      <c r="AC72" s="59">
        <f t="shared" si="32"/>
        <v>0</v>
      </c>
      <c r="AD72" s="59">
        <f t="shared" si="32"/>
        <v>0</v>
      </c>
      <c r="AE72" s="59">
        <f t="shared" si="32"/>
        <v>0</v>
      </c>
      <c r="AF72" s="59">
        <f t="shared" si="32"/>
        <v>0</v>
      </c>
      <c r="AG72" s="59">
        <f t="shared" si="32"/>
        <v>0</v>
      </c>
      <c r="AH72" s="59">
        <f t="shared" si="32"/>
        <v>0</v>
      </c>
      <c r="AI72" s="59">
        <f t="shared" si="32"/>
        <v>0</v>
      </c>
      <c r="AJ72" s="59">
        <f t="shared" si="32"/>
        <v>0</v>
      </c>
      <c r="AK72" s="59">
        <f t="shared" si="32"/>
        <v>0</v>
      </c>
      <c r="AL72" s="59">
        <f t="shared" si="32"/>
        <v>0</v>
      </c>
      <c r="AM72" s="59">
        <f t="shared" si="32"/>
        <v>0</v>
      </c>
      <c r="AN72" s="59">
        <f t="shared" si="32"/>
        <v>0</v>
      </c>
      <c r="AO72" s="59">
        <f t="shared" si="32"/>
        <v>0</v>
      </c>
      <c r="AP72" s="59">
        <f t="shared" si="32"/>
        <v>0</v>
      </c>
      <c r="AQ72" s="59">
        <f t="shared" si="32"/>
        <v>0</v>
      </c>
      <c r="AR72" s="59">
        <f t="shared" si="32"/>
        <v>0</v>
      </c>
      <c r="AS72" s="59">
        <f t="shared" si="32"/>
        <v>0</v>
      </c>
      <c r="AT72" s="59">
        <f t="shared" si="32"/>
        <v>0</v>
      </c>
      <c r="AU72" s="59">
        <f t="shared" si="32"/>
        <v>0</v>
      </c>
      <c r="AV72" s="59">
        <f t="shared" si="32"/>
        <v>0</v>
      </c>
      <c r="AW72" s="59">
        <f t="shared" si="32"/>
        <v>0</v>
      </c>
      <c r="AX72" s="59">
        <f t="shared" si="32"/>
        <v>0</v>
      </c>
      <c r="AY72" s="59">
        <f t="shared" si="32"/>
        <v>0</v>
      </c>
      <c r="AZ72" s="59">
        <f t="shared" si="32"/>
        <v>0</v>
      </c>
      <c r="BA72" s="59">
        <f t="shared" si="32"/>
        <v>0</v>
      </c>
      <c r="BB72" s="59">
        <f t="shared" si="32"/>
        <v>0</v>
      </c>
      <c r="BC72" s="59">
        <f t="shared" si="32"/>
        <v>0</v>
      </c>
      <c r="BD72" s="59">
        <f t="shared" si="32"/>
        <v>0</v>
      </c>
      <c r="BE72" s="59">
        <f t="shared" si="32"/>
        <v>0</v>
      </c>
      <c r="BF72" s="59">
        <f t="shared" si="32"/>
        <v>0</v>
      </c>
      <c r="BG72" s="59">
        <f t="shared" si="32"/>
        <v>0</v>
      </c>
      <c r="BH72" s="59">
        <f t="shared" si="32"/>
        <v>0</v>
      </c>
      <c r="BI72" s="59">
        <f t="shared" si="32"/>
        <v>0</v>
      </c>
      <c r="BJ72" s="59">
        <f t="shared" si="32"/>
        <v>0</v>
      </c>
      <c r="BK72" s="59">
        <f t="shared" si="32"/>
        <v>0</v>
      </c>
      <c r="BL72" s="59">
        <f t="shared" si="32"/>
        <v>0</v>
      </c>
      <c r="BM72" s="59">
        <f t="shared" si="32"/>
        <v>0</v>
      </c>
      <c r="BN72" s="59">
        <f t="shared" si="32"/>
        <v>0</v>
      </c>
      <c r="BO72" s="59">
        <f t="shared" si="32"/>
        <v>0</v>
      </c>
      <c r="BP72" s="59">
        <f t="shared" si="32"/>
        <v>0</v>
      </c>
      <c r="BQ72" s="59">
        <f t="shared" si="32"/>
        <v>0</v>
      </c>
      <c r="BR72" s="59">
        <f t="shared" ref="BR72:CY72" si="33">BR71*BR$7</f>
        <v>0</v>
      </c>
      <c r="BS72" s="59">
        <f t="shared" si="33"/>
        <v>0</v>
      </c>
      <c r="BT72" s="59">
        <f t="shared" si="33"/>
        <v>0</v>
      </c>
      <c r="BU72" s="59">
        <f t="shared" si="33"/>
        <v>0</v>
      </c>
      <c r="BV72" s="59">
        <f t="shared" si="33"/>
        <v>0</v>
      </c>
      <c r="BW72" s="59">
        <f t="shared" si="33"/>
        <v>0</v>
      </c>
      <c r="BX72" s="59">
        <f t="shared" si="33"/>
        <v>0</v>
      </c>
      <c r="BY72" s="59">
        <f t="shared" si="33"/>
        <v>0</v>
      </c>
      <c r="BZ72" s="59">
        <f t="shared" si="33"/>
        <v>0</v>
      </c>
      <c r="CA72" s="59">
        <f t="shared" si="33"/>
        <v>0</v>
      </c>
      <c r="CB72" s="59">
        <f t="shared" si="33"/>
        <v>0</v>
      </c>
      <c r="CC72" s="59">
        <f t="shared" si="33"/>
        <v>0</v>
      </c>
      <c r="CD72" s="59">
        <f t="shared" si="33"/>
        <v>0</v>
      </c>
      <c r="CE72" s="59">
        <f t="shared" si="33"/>
        <v>0</v>
      </c>
      <c r="CF72" s="59">
        <f t="shared" si="33"/>
        <v>0</v>
      </c>
      <c r="CG72" s="59">
        <f t="shared" si="33"/>
        <v>0</v>
      </c>
      <c r="CH72" s="59">
        <f t="shared" si="33"/>
        <v>0</v>
      </c>
      <c r="CI72" s="59">
        <f t="shared" si="33"/>
        <v>0</v>
      </c>
      <c r="CJ72" s="59">
        <f t="shared" si="33"/>
        <v>0</v>
      </c>
      <c r="CK72" s="59">
        <f t="shared" si="33"/>
        <v>0</v>
      </c>
      <c r="CL72" s="59">
        <f t="shared" si="33"/>
        <v>0</v>
      </c>
      <c r="CM72" s="59">
        <f t="shared" si="33"/>
        <v>0</v>
      </c>
      <c r="CN72" s="59">
        <f t="shared" si="33"/>
        <v>0</v>
      </c>
      <c r="CO72" s="59">
        <f t="shared" si="33"/>
        <v>0</v>
      </c>
      <c r="CP72" s="59">
        <f t="shared" si="33"/>
        <v>0</v>
      </c>
      <c r="CQ72" s="59">
        <f t="shared" si="33"/>
        <v>0</v>
      </c>
      <c r="CR72" s="59">
        <f t="shared" si="33"/>
        <v>0</v>
      </c>
      <c r="CS72" s="59">
        <f t="shared" si="33"/>
        <v>0</v>
      </c>
      <c r="CT72" s="59">
        <f t="shared" si="33"/>
        <v>0</v>
      </c>
      <c r="CU72" s="59">
        <f t="shared" si="33"/>
        <v>0</v>
      </c>
      <c r="CV72" s="59">
        <f t="shared" si="33"/>
        <v>0</v>
      </c>
      <c r="CW72" s="59">
        <f t="shared" si="33"/>
        <v>0</v>
      </c>
      <c r="CX72" s="59">
        <f t="shared" si="33"/>
        <v>0</v>
      </c>
      <c r="CY72" s="59">
        <f t="shared" si="33"/>
        <v>0</v>
      </c>
      <c r="CZ72" s="391"/>
    </row>
    <row r="73" spans="2:104" x14ac:dyDescent="0.25">
      <c r="B73" s="392"/>
      <c r="C73" s="39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391"/>
    </row>
    <row r="74" spans="2:104" x14ac:dyDescent="0.25">
      <c r="B74" s="405" t="s">
        <v>63</v>
      </c>
      <c r="C74" s="39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50"/>
      <c r="CZ74" s="391"/>
    </row>
    <row r="75" spans="2:104" x14ac:dyDescent="0.25">
      <c r="B75" s="393" t="s">
        <v>170</v>
      </c>
      <c r="C75" s="390" t="s">
        <v>121</v>
      </c>
      <c r="D75" s="58">
        <f>'Data Input - BAU'!H117</f>
        <v>0</v>
      </c>
      <c r="E75" s="58">
        <f>'Data Input - BAU'!I117</f>
        <v>0</v>
      </c>
      <c r="F75" s="58">
        <f>'Data Input - BAU'!J117</f>
        <v>0</v>
      </c>
      <c r="G75" s="58">
        <f>'Data Input - BAU'!K117</f>
        <v>0</v>
      </c>
      <c r="H75" s="58">
        <f>'Data Input - BAU'!L117</f>
        <v>0</v>
      </c>
      <c r="I75" s="58">
        <f>'Data Input - BAU'!M117</f>
        <v>0</v>
      </c>
      <c r="J75" s="58">
        <f>'Data Input - BAU'!N117</f>
        <v>0</v>
      </c>
      <c r="K75" s="58">
        <f>'Data Input - BAU'!O117</f>
        <v>0</v>
      </c>
      <c r="L75" s="58">
        <f>'Data Input - BAU'!P117</f>
        <v>0</v>
      </c>
      <c r="M75" s="58">
        <f>'Data Input - BAU'!Q117</f>
        <v>0</v>
      </c>
      <c r="N75" s="58">
        <f>'Data Input - BAU'!R117</f>
        <v>0</v>
      </c>
      <c r="O75" s="58">
        <f>'Data Input - BAU'!S117</f>
        <v>0</v>
      </c>
      <c r="P75" s="58">
        <f>'Data Input - BAU'!T117</f>
        <v>0</v>
      </c>
      <c r="Q75" s="58">
        <f>'Data Input - BAU'!U117</f>
        <v>0</v>
      </c>
      <c r="R75" s="58">
        <f>'Data Input - BAU'!V117</f>
        <v>0</v>
      </c>
      <c r="S75" s="58">
        <f>'Data Input - BAU'!W117</f>
        <v>0</v>
      </c>
      <c r="T75" s="58">
        <f>'Data Input - BAU'!X117</f>
        <v>0</v>
      </c>
      <c r="U75" s="58">
        <f>'Data Input - BAU'!Y117</f>
        <v>0</v>
      </c>
      <c r="V75" s="58">
        <f>'Data Input - BAU'!Z117</f>
        <v>0</v>
      </c>
      <c r="W75" s="58">
        <f>'Data Input - BAU'!AA117</f>
        <v>0</v>
      </c>
      <c r="X75" s="58">
        <f>'Data Input - BAU'!AB117</f>
        <v>0</v>
      </c>
      <c r="Y75" s="58">
        <f>'Data Input - BAU'!AC117</f>
        <v>0</v>
      </c>
      <c r="Z75" s="58">
        <f>'Data Input - BAU'!AD117</f>
        <v>0</v>
      </c>
      <c r="AA75" s="58">
        <f>'Data Input - BAU'!AE117</f>
        <v>0</v>
      </c>
      <c r="AB75" s="58">
        <f>'Data Input - BAU'!AF117</f>
        <v>0</v>
      </c>
      <c r="AC75" s="58">
        <f>'Data Input - BAU'!AG117</f>
        <v>0</v>
      </c>
      <c r="AD75" s="58">
        <f>'Data Input - BAU'!AH117</f>
        <v>0</v>
      </c>
      <c r="AE75" s="58">
        <f>'Data Input - BAU'!AI117</f>
        <v>0</v>
      </c>
      <c r="AF75" s="58">
        <f>'Data Input - BAU'!AJ117</f>
        <v>0</v>
      </c>
      <c r="AG75" s="58">
        <f>'Data Input - BAU'!AK117</f>
        <v>0</v>
      </c>
      <c r="AH75" s="58">
        <f>'Data Input - BAU'!AL117</f>
        <v>0</v>
      </c>
      <c r="AI75" s="58">
        <f>'Data Input - BAU'!AM117</f>
        <v>0</v>
      </c>
      <c r="AJ75" s="58">
        <f>'Data Input - BAU'!AN117</f>
        <v>0</v>
      </c>
      <c r="AK75" s="58">
        <f>'Data Input - BAU'!AO117</f>
        <v>0</v>
      </c>
      <c r="AL75" s="58">
        <f>'Data Input - BAU'!AP117</f>
        <v>0</v>
      </c>
      <c r="AM75" s="58">
        <f>'Data Input - BAU'!AQ117</f>
        <v>0</v>
      </c>
      <c r="AN75" s="58">
        <f>'Data Input - BAU'!AR117</f>
        <v>0</v>
      </c>
      <c r="AO75" s="58">
        <f>'Data Input - BAU'!AS117</f>
        <v>0</v>
      </c>
      <c r="AP75" s="58">
        <f>'Data Input - BAU'!AT117</f>
        <v>0</v>
      </c>
      <c r="AQ75" s="58">
        <f>'Data Input - BAU'!AU117</f>
        <v>0</v>
      </c>
      <c r="AR75" s="58">
        <f>'Data Input - BAU'!AV117</f>
        <v>0</v>
      </c>
      <c r="AS75" s="58">
        <f>'Data Input - BAU'!AW117</f>
        <v>0</v>
      </c>
      <c r="AT75" s="58">
        <f>'Data Input - BAU'!AX117</f>
        <v>0</v>
      </c>
      <c r="AU75" s="58">
        <f>'Data Input - BAU'!AY117</f>
        <v>0</v>
      </c>
      <c r="AV75" s="58">
        <f>'Data Input - BAU'!AZ117</f>
        <v>0</v>
      </c>
      <c r="AW75" s="58">
        <f>'Data Input - BAU'!BA117</f>
        <v>0</v>
      </c>
      <c r="AX75" s="58">
        <f>'Data Input - BAU'!BB117</f>
        <v>0</v>
      </c>
      <c r="AY75" s="58">
        <f>'Data Input - BAU'!BC117</f>
        <v>0</v>
      </c>
      <c r="AZ75" s="58">
        <f>'Data Input - BAU'!BD117</f>
        <v>0</v>
      </c>
      <c r="BA75" s="58">
        <f>'Data Input - BAU'!BE117</f>
        <v>0</v>
      </c>
      <c r="BB75" s="58">
        <f>'Data Input - BAU'!BF117</f>
        <v>0</v>
      </c>
      <c r="BC75" s="58">
        <f>'Data Input - BAU'!BG117</f>
        <v>0</v>
      </c>
      <c r="BD75" s="58">
        <f>'Data Input - BAU'!BH117</f>
        <v>0</v>
      </c>
      <c r="BE75" s="58">
        <f>'Data Input - BAU'!BI117</f>
        <v>0</v>
      </c>
      <c r="BF75" s="58">
        <f>'Data Input - BAU'!BJ117</f>
        <v>0</v>
      </c>
      <c r="BG75" s="58">
        <f>'Data Input - BAU'!BK117</f>
        <v>0</v>
      </c>
      <c r="BH75" s="58">
        <f>'Data Input - BAU'!BL117</f>
        <v>0</v>
      </c>
      <c r="BI75" s="58">
        <f>'Data Input - BAU'!BM117</f>
        <v>0</v>
      </c>
      <c r="BJ75" s="58">
        <f>'Data Input - BAU'!BN117</f>
        <v>0</v>
      </c>
      <c r="BK75" s="58">
        <f>'Data Input - BAU'!BO117</f>
        <v>0</v>
      </c>
      <c r="BL75" s="58">
        <f>'Data Input - BAU'!BP117</f>
        <v>0</v>
      </c>
      <c r="BM75" s="58">
        <f>'Data Input - BAU'!BQ117</f>
        <v>0</v>
      </c>
      <c r="BN75" s="58">
        <f>'Data Input - BAU'!BR117</f>
        <v>0</v>
      </c>
      <c r="BO75" s="58">
        <f>'Data Input - BAU'!BS117</f>
        <v>0</v>
      </c>
      <c r="BP75" s="58">
        <f>'Data Input - BAU'!BT117</f>
        <v>0</v>
      </c>
      <c r="BQ75" s="58">
        <f>'Data Input - BAU'!BU117</f>
        <v>0</v>
      </c>
      <c r="BR75" s="58">
        <f>'Data Input - BAU'!BV117</f>
        <v>0</v>
      </c>
      <c r="BS75" s="58">
        <f>'Data Input - BAU'!BW117</f>
        <v>0</v>
      </c>
      <c r="BT75" s="58">
        <f>'Data Input - BAU'!BX117</f>
        <v>0</v>
      </c>
      <c r="BU75" s="58">
        <f>'Data Input - BAU'!BY117</f>
        <v>0</v>
      </c>
      <c r="BV75" s="58">
        <f>'Data Input - BAU'!BZ117</f>
        <v>0</v>
      </c>
      <c r="BW75" s="58">
        <f>'Data Input - BAU'!CA117</f>
        <v>0</v>
      </c>
      <c r="BX75" s="58">
        <f>'Data Input - BAU'!CB117</f>
        <v>0</v>
      </c>
      <c r="BY75" s="58">
        <f>'Data Input - BAU'!CC117</f>
        <v>0</v>
      </c>
      <c r="BZ75" s="58">
        <f>'Data Input - BAU'!CD117</f>
        <v>0</v>
      </c>
      <c r="CA75" s="58">
        <f>'Data Input - BAU'!CE117</f>
        <v>0</v>
      </c>
      <c r="CB75" s="58">
        <f>'Data Input - BAU'!CF117</f>
        <v>0</v>
      </c>
      <c r="CC75" s="58">
        <f>'Data Input - BAU'!CG117</f>
        <v>0</v>
      </c>
      <c r="CD75" s="58">
        <f>'Data Input - BAU'!CH117</f>
        <v>0</v>
      </c>
      <c r="CE75" s="58">
        <f>'Data Input - BAU'!CI117</f>
        <v>0</v>
      </c>
      <c r="CF75" s="58">
        <f>'Data Input - BAU'!CJ117</f>
        <v>0</v>
      </c>
      <c r="CG75" s="58">
        <f>'Data Input - BAU'!CK117</f>
        <v>0</v>
      </c>
      <c r="CH75" s="58">
        <f>'Data Input - BAU'!CL117</f>
        <v>0</v>
      </c>
      <c r="CI75" s="58">
        <f>'Data Input - BAU'!CM117</f>
        <v>0</v>
      </c>
      <c r="CJ75" s="58">
        <f>'Data Input - BAU'!CN117</f>
        <v>0</v>
      </c>
      <c r="CK75" s="58">
        <f>'Data Input - BAU'!CO117</f>
        <v>0</v>
      </c>
      <c r="CL75" s="58">
        <f>'Data Input - BAU'!CP117</f>
        <v>0</v>
      </c>
      <c r="CM75" s="58">
        <f>'Data Input - BAU'!CQ117</f>
        <v>0</v>
      </c>
      <c r="CN75" s="58">
        <f>'Data Input - BAU'!CR117</f>
        <v>0</v>
      </c>
      <c r="CO75" s="58">
        <f>'Data Input - BAU'!CS117</f>
        <v>0</v>
      </c>
      <c r="CP75" s="58">
        <f>'Data Input - BAU'!CT117</f>
        <v>0</v>
      </c>
      <c r="CQ75" s="58">
        <f>'Data Input - BAU'!CU117</f>
        <v>0</v>
      </c>
      <c r="CR75" s="58">
        <f>'Data Input - BAU'!CV117</f>
        <v>0</v>
      </c>
      <c r="CS75" s="58">
        <f>'Data Input - BAU'!CW117</f>
        <v>0</v>
      </c>
      <c r="CT75" s="58">
        <f>'Data Input - BAU'!CX117</f>
        <v>0</v>
      </c>
      <c r="CU75" s="58">
        <f>'Data Input - BAU'!CY117</f>
        <v>0</v>
      </c>
      <c r="CV75" s="58">
        <f>'Data Input - BAU'!CZ117</f>
        <v>0</v>
      </c>
      <c r="CW75" s="58">
        <f>'Data Input - BAU'!DA117</f>
        <v>0</v>
      </c>
      <c r="CX75" s="58">
        <f>'Data Input - BAU'!DB117</f>
        <v>0</v>
      </c>
      <c r="CY75" s="58">
        <f>'Data Input - BAU'!DC117</f>
        <v>0</v>
      </c>
      <c r="CZ75" s="391"/>
    </row>
    <row r="76" spans="2:104" x14ac:dyDescent="0.25">
      <c r="B76" s="393" t="s">
        <v>171</v>
      </c>
      <c r="C76" s="9" t="s">
        <v>1117</v>
      </c>
      <c r="D76" s="59">
        <f>IFERROR(IF('Data Input - General'!$F$12="Yes",HLOOKUP(Calc_BAU!D$6,'Carbon Prices'!$D$9:$CH$15,3,FALSE),HLOOKUP(Calc_BAU!D$6,'Carbon Prices'!$D$9:$CH$15,6,FALSE)),0)</f>
        <v>0</v>
      </c>
      <c r="E76" s="59">
        <f>IFERROR(IF('Data Input - General'!$F$12="Yes",HLOOKUP(Calc_BAU!E$6,'Carbon Prices'!$D$9:$CH$15,3,FALSE),HLOOKUP(Calc_BAU!E$6,'Carbon Prices'!$D$9:$CH$15,6,FALSE)),0)</f>
        <v>0</v>
      </c>
      <c r="F76" s="59">
        <f>IFERROR(IF('Data Input - General'!$F$12="Yes",HLOOKUP(Calc_BAU!F$6,'Carbon Prices'!$D$9:$CH$15,3,FALSE),HLOOKUP(Calc_BAU!F$6,'Carbon Prices'!$D$9:$CH$15,6,FALSE)),0)</f>
        <v>0</v>
      </c>
      <c r="G76" s="59">
        <f>IFERROR(IF('Data Input - General'!$F$12="Yes",HLOOKUP(Calc_BAU!G$6,'Carbon Prices'!$D$9:$CH$15,3,FALSE),HLOOKUP(Calc_BAU!G$6,'Carbon Prices'!$D$9:$CH$15,6,FALSE)),0)</f>
        <v>0</v>
      </c>
      <c r="H76" s="59">
        <f>IFERROR(IF('Data Input - General'!$F$12="Yes",HLOOKUP(Calc_BAU!H$6,'Carbon Prices'!$D$9:$CH$15,3,FALSE),HLOOKUP(Calc_BAU!H$6,'Carbon Prices'!$D$9:$CH$15,6,FALSE)),0)</f>
        <v>0</v>
      </c>
      <c r="I76" s="59">
        <f>IFERROR(IF('Data Input - General'!$F$12="Yes",HLOOKUP(Calc_BAU!I$6,'Carbon Prices'!$D$9:$CH$15,3,FALSE),HLOOKUP(Calc_BAU!I$6,'Carbon Prices'!$D$9:$CH$15,6,FALSE)),0)</f>
        <v>0</v>
      </c>
      <c r="J76" s="59">
        <f>IFERROR(IF('Data Input - General'!$F$12="Yes",HLOOKUP(Calc_BAU!J$6,'Carbon Prices'!$D$9:$CH$15,3,FALSE),HLOOKUP(Calc_BAU!J$6,'Carbon Prices'!$D$9:$CH$15,6,FALSE)),0)</f>
        <v>0</v>
      </c>
      <c r="K76" s="59">
        <f>IFERROR(IF('Data Input - General'!$F$12="Yes",HLOOKUP(Calc_BAU!K$6,'Carbon Prices'!$D$9:$CH$15,3,FALSE),HLOOKUP(Calc_BAU!K$6,'Carbon Prices'!$D$9:$CH$15,6,FALSE)),0)</f>
        <v>0</v>
      </c>
      <c r="L76" s="59">
        <f>IFERROR(IF('Data Input - General'!$F$12="Yes",HLOOKUP(Calc_BAU!L$6,'Carbon Prices'!$D$9:$CH$15,3,FALSE),HLOOKUP(Calc_BAU!L$6,'Carbon Prices'!$D$9:$CH$15,6,FALSE)),0)</f>
        <v>0</v>
      </c>
      <c r="M76" s="59">
        <f>IFERROR(IF('Data Input - General'!$F$12="Yes",HLOOKUP(Calc_BAU!M$6,'Carbon Prices'!$D$9:$CH$15,3,FALSE),HLOOKUP(Calc_BAU!M$6,'Carbon Prices'!$D$9:$CH$15,6,FALSE)),0)</f>
        <v>0</v>
      </c>
      <c r="N76" s="59">
        <f>IFERROR(IF('Data Input - General'!$F$12="Yes",HLOOKUP(Calc_BAU!N$6,'Carbon Prices'!$D$9:$CH$15,3,FALSE),HLOOKUP(Calc_BAU!N$6,'Carbon Prices'!$D$9:$CH$15,6,FALSE)),0)</f>
        <v>0</v>
      </c>
      <c r="O76" s="59">
        <f>IFERROR(IF('Data Input - General'!$F$12="Yes",HLOOKUP(Calc_BAU!O$6,'Carbon Prices'!$D$9:$CH$15,3,FALSE),HLOOKUP(Calc_BAU!O$6,'Carbon Prices'!$D$9:$CH$15,6,FALSE)),0)</f>
        <v>0</v>
      </c>
      <c r="P76" s="59">
        <f>IFERROR(IF('Data Input - General'!$F$12="Yes",HLOOKUP(Calc_BAU!P$6,'Carbon Prices'!$D$9:$CH$15,3,FALSE),HLOOKUP(Calc_BAU!P$6,'Carbon Prices'!$D$9:$CH$15,6,FALSE)),0)</f>
        <v>0</v>
      </c>
      <c r="Q76" s="59">
        <f>IFERROR(IF('Data Input - General'!$F$12="Yes",HLOOKUP(Calc_BAU!Q$6,'Carbon Prices'!$D$9:$CH$15,3,FALSE),HLOOKUP(Calc_BAU!Q$6,'Carbon Prices'!$D$9:$CH$15,6,FALSE)),0)</f>
        <v>0</v>
      </c>
      <c r="R76" s="59">
        <f>IFERROR(IF('Data Input - General'!$F$12="Yes",HLOOKUP(Calc_BAU!R$6,'Carbon Prices'!$D$9:$CH$15,3,FALSE),HLOOKUP(Calc_BAU!R$6,'Carbon Prices'!$D$9:$CH$15,6,FALSE)),0)</f>
        <v>0</v>
      </c>
      <c r="S76" s="59">
        <f>IFERROR(IF('Data Input - General'!$F$12="Yes",HLOOKUP(Calc_BAU!S$6,'Carbon Prices'!$D$9:$CH$15,3,FALSE),HLOOKUP(Calc_BAU!S$6,'Carbon Prices'!$D$9:$CH$15,6,FALSE)),0)</f>
        <v>0</v>
      </c>
      <c r="T76" s="59">
        <f>IFERROR(IF('Data Input - General'!$F$12="Yes",HLOOKUP(Calc_BAU!T$6,'Carbon Prices'!$D$9:$CH$15,3,FALSE),HLOOKUP(Calc_BAU!T$6,'Carbon Prices'!$D$9:$CH$15,6,FALSE)),0)</f>
        <v>0</v>
      </c>
      <c r="U76" s="59">
        <f>IFERROR(IF('Data Input - General'!$F$12="Yes",HLOOKUP(Calc_BAU!U$6,'Carbon Prices'!$D$9:$CH$15,3,FALSE),HLOOKUP(Calc_BAU!U$6,'Carbon Prices'!$D$9:$CH$15,6,FALSE)),0)</f>
        <v>0</v>
      </c>
      <c r="V76" s="59">
        <f>IFERROR(IF('Data Input - General'!$F$12="Yes",HLOOKUP(Calc_BAU!V$6,'Carbon Prices'!$D$9:$CH$15,3,FALSE),HLOOKUP(Calc_BAU!V$6,'Carbon Prices'!$D$9:$CH$15,6,FALSE)),0)</f>
        <v>0</v>
      </c>
      <c r="W76" s="59">
        <f>IFERROR(IF('Data Input - General'!$F$12="Yes",HLOOKUP(Calc_BAU!W$6,'Carbon Prices'!$D$9:$CH$15,3,FALSE),HLOOKUP(Calc_BAU!W$6,'Carbon Prices'!$D$9:$CH$15,6,FALSE)),0)</f>
        <v>0</v>
      </c>
      <c r="X76" s="59">
        <f>IFERROR(IF('Data Input - General'!$F$12="Yes",HLOOKUP(Calc_BAU!X$6,'Carbon Prices'!$D$9:$CH$15,3,FALSE),HLOOKUP(Calc_BAU!X$6,'Carbon Prices'!$D$9:$CH$15,6,FALSE)),0)</f>
        <v>0</v>
      </c>
      <c r="Y76" s="59">
        <f>IFERROR(IF('Data Input - General'!$F$12="Yes",HLOOKUP(Calc_BAU!Y$6,'Carbon Prices'!$D$9:$CH$15,3,FALSE),HLOOKUP(Calc_BAU!Y$6,'Carbon Prices'!$D$9:$CH$15,6,FALSE)),0)</f>
        <v>0</v>
      </c>
      <c r="Z76" s="59">
        <f>IFERROR(IF('Data Input - General'!$F$12="Yes",HLOOKUP(Calc_BAU!Z$6,'Carbon Prices'!$D$9:$CH$15,3,FALSE),HLOOKUP(Calc_BAU!Z$6,'Carbon Prices'!$D$9:$CH$15,6,FALSE)),0)</f>
        <v>0</v>
      </c>
      <c r="AA76" s="59">
        <f>IFERROR(IF('Data Input - General'!$F$12="Yes",HLOOKUP(Calc_BAU!AA$6,'Carbon Prices'!$D$9:$CH$15,3,FALSE),HLOOKUP(Calc_BAU!AA$6,'Carbon Prices'!$D$9:$CH$15,6,FALSE)),0)</f>
        <v>0</v>
      </c>
      <c r="AB76" s="59">
        <f>IFERROR(IF('Data Input - General'!$F$12="Yes",HLOOKUP(Calc_BAU!AB$6,'Carbon Prices'!$D$9:$CH$15,3,FALSE),HLOOKUP(Calc_BAU!AB$6,'Carbon Prices'!$D$9:$CH$15,6,FALSE)),0)</f>
        <v>0</v>
      </c>
      <c r="AC76" s="59">
        <f>IFERROR(IF('Data Input - General'!$F$12="Yes",HLOOKUP(Calc_BAU!AC$6,'Carbon Prices'!$D$9:$CH$15,3,FALSE),HLOOKUP(Calc_BAU!AC$6,'Carbon Prices'!$D$9:$CH$15,6,FALSE)),0)</f>
        <v>0</v>
      </c>
      <c r="AD76" s="59">
        <f>IFERROR(IF('Data Input - General'!$F$12="Yes",HLOOKUP(Calc_BAU!AD$6,'Carbon Prices'!$D$9:$CH$15,3,FALSE),HLOOKUP(Calc_BAU!AD$6,'Carbon Prices'!$D$9:$CH$15,6,FALSE)),0)</f>
        <v>0</v>
      </c>
      <c r="AE76" s="59">
        <f>IFERROR(IF('Data Input - General'!$F$12="Yes",HLOOKUP(Calc_BAU!AE$6,'Carbon Prices'!$D$9:$CH$15,3,FALSE),HLOOKUP(Calc_BAU!AE$6,'Carbon Prices'!$D$9:$CH$15,6,FALSE)),0)</f>
        <v>0</v>
      </c>
      <c r="AF76" s="59">
        <f>IFERROR(IF('Data Input - General'!$F$12="Yes",HLOOKUP(Calc_BAU!AF$6,'Carbon Prices'!$D$9:$CH$15,3,FALSE),HLOOKUP(Calc_BAU!AF$6,'Carbon Prices'!$D$9:$CH$15,6,FALSE)),0)</f>
        <v>0</v>
      </c>
      <c r="AG76" s="59">
        <f>IFERROR(IF('Data Input - General'!$F$12="Yes",HLOOKUP(Calc_BAU!AG$6,'Carbon Prices'!$D$9:$CH$15,3,FALSE),HLOOKUP(Calc_BAU!AG$6,'Carbon Prices'!$D$9:$CH$15,6,FALSE)),0)</f>
        <v>0</v>
      </c>
      <c r="AH76" s="59">
        <f>IFERROR(IF('Data Input - General'!$F$12="Yes",HLOOKUP(Calc_BAU!AH$6,'Carbon Prices'!$D$9:$CH$15,3,FALSE),HLOOKUP(Calc_BAU!AH$6,'Carbon Prices'!$D$9:$CH$15,6,FALSE)),0)</f>
        <v>0</v>
      </c>
      <c r="AI76" s="59">
        <f>IFERROR(IF('Data Input - General'!$F$12="Yes",HLOOKUP(Calc_BAU!AI$6,'Carbon Prices'!$D$9:$CH$15,3,FALSE),HLOOKUP(Calc_BAU!AI$6,'Carbon Prices'!$D$9:$CH$15,6,FALSE)),0)</f>
        <v>0</v>
      </c>
      <c r="AJ76" s="59">
        <f>IFERROR(IF('Data Input - General'!$F$12="Yes",HLOOKUP(Calc_BAU!AJ$6,'Carbon Prices'!$D$9:$CH$15,3,FALSE),HLOOKUP(Calc_BAU!AJ$6,'Carbon Prices'!$D$9:$CH$15,6,FALSE)),0)</f>
        <v>0</v>
      </c>
      <c r="AK76" s="59">
        <f>IFERROR(IF('Data Input - General'!$F$12="Yes",HLOOKUP(Calc_BAU!AK$6,'Carbon Prices'!$D$9:$CH$15,3,FALSE),HLOOKUP(Calc_BAU!AK$6,'Carbon Prices'!$D$9:$CH$15,6,FALSE)),0)</f>
        <v>0</v>
      </c>
      <c r="AL76" s="59">
        <f>IFERROR(IF('Data Input - General'!$F$12="Yes",HLOOKUP(Calc_BAU!AL$6,'Carbon Prices'!$D$9:$CH$15,3,FALSE),HLOOKUP(Calc_BAU!AL$6,'Carbon Prices'!$D$9:$CH$15,6,FALSE)),0)</f>
        <v>0</v>
      </c>
      <c r="AM76" s="59">
        <f>IFERROR(IF('Data Input - General'!$F$12="Yes",HLOOKUP(Calc_BAU!AM$6,'Carbon Prices'!$D$9:$CH$15,3,FALSE),HLOOKUP(Calc_BAU!AM$6,'Carbon Prices'!$D$9:$CH$15,6,FALSE)),0)</f>
        <v>0</v>
      </c>
      <c r="AN76" s="59">
        <f>IFERROR(IF('Data Input - General'!$F$12="Yes",HLOOKUP(Calc_BAU!AN$6,'Carbon Prices'!$D$9:$CH$15,3,FALSE),HLOOKUP(Calc_BAU!AN$6,'Carbon Prices'!$D$9:$CH$15,6,FALSE)),0)</f>
        <v>0</v>
      </c>
      <c r="AO76" s="59">
        <f>IFERROR(IF('Data Input - General'!$F$12="Yes",HLOOKUP(Calc_BAU!AO$6,'Carbon Prices'!$D$9:$CH$15,3,FALSE),HLOOKUP(Calc_BAU!AO$6,'Carbon Prices'!$D$9:$CH$15,6,FALSE)),0)</f>
        <v>0</v>
      </c>
      <c r="AP76" s="59">
        <f>IFERROR(IF('Data Input - General'!$F$12="Yes",HLOOKUP(Calc_BAU!AP$6,'Carbon Prices'!$D$9:$CH$15,3,FALSE),HLOOKUP(Calc_BAU!AP$6,'Carbon Prices'!$D$9:$CH$15,6,FALSE)),0)</f>
        <v>0</v>
      </c>
      <c r="AQ76" s="59">
        <f>IFERROR(IF('Data Input - General'!$F$12="Yes",HLOOKUP(Calc_BAU!AQ$6,'Carbon Prices'!$D$9:$CH$15,3,FALSE),HLOOKUP(Calc_BAU!AQ$6,'Carbon Prices'!$D$9:$CH$15,6,FALSE)),0)</f>
        <v>0</v>
      </c>
      <c r="AR76" s="59">
        <f>IFERROR(IF('Data Input - General'!$F$12="Yes",HLOOKUP(Calc_BAU!AR$6,'Carbon Prices'!$D$9:$CH$15,3,FALSE),HLOOKUP(Calc_BAU!AR$6,'Carbon Prices'!$D$9:$CH$15,6,FALSE)),0)</f>
        <v>0</v>
      </c>
      <c r="AS76" s="59">
        <f>IFERROR(IF('Data Input - General'!$F$12="Yes",HLOOKUP(Calc_BAU!AS$6,'Carbon Prices'!$D$9:$CH$15,3,FALSE),HLOOKUP(Calc_BAU!AS$6,'Carbon Prices'!$D$9:$CH$15,6,FALSE)),0)</f>
        <v>0</v>
      </c>
      <c r="AT76" s="59">
        <f>IFERROR(IF('Data Input - General'!$F$12="Yes",HLOOKUP(Calc_BAU!AT$6,'Carbon Prices'!$D$9:$CH$15,3,FALSE),HLOOKUP(Calc_BAU!AT$6,'Carbon Prices'!$D$9:$CH$15,6,FALSE)),0)</f>
        <v>0</v>
      </c>
      <c r="AU76" s="59">
        <f>IFERROR(IF('Data Input - General'!$F$12="Yes",HLOOKUP(Calc_BAU!AU$6,'Carbon Prices'!$D$9:$CH$15,3,FALSE),HLOOKUP(Calc_BAU!AU$6,'Carbon Prices'!$D$9:$CH$15,6,FALSE)),0)</f>
        <v>0</v>
      </c>
      <c r="AV76" s="59">
        <f>IFERROR(IF('Data Input - General'!$F$12="Yes",HLOOKUP(Calc_BAU!AV$6,'Carbon Prices'!$D$9:$CH$15,3,FALSE),HLOOKUP(Calc_BAU!AV$6,'Carbon Prices'!$D$9:$CH$15,6,FALSE)),0)</f>
        <v>0</v>
      </c>
      <c r="AW76" s="59">
        <f>IFERROR(IF('Data Input - General'!$F$12="Yes",HLOOKUP(Calc_BAU!AW$6,'Carbon Prices'!$D$9:$CH$15,3,FALSE),HLOOKUP(Calc_BAU!AW$6,'Carbon Prices'!$D$9:$CH$15,6,FALSE)),0)</f>
        <v>0</v>
      </c>
      <c r="AX76" s="59">
        <f>IFERROR(IF('Data Input - General'!$F$12="Yes",HLOOKUP(Calc_BAU!AX$6,'Carbon Prices'!$D$9:$CH$15,3,FALSE),HLOOKUP(Calc_BAU!AX$6,'Carbon Prices'!$D$9:$CH$15,6,FALSE)),0)</f>
        <v>0</v>
      </c>
      <c r="AY76" s="59">
        <f>IFERROR(IF('Data Input - General'!$F$12="Yes",HLOOKUP(Calc_BAU!AY$6,'Carbon Prices'!$D$9:$CH$15,3,FALSE),HLOOKUP(Calc_BAU!AY$6,'Carbon Prices'!$D$9:$CH$15,6,FALSE)),0)</f>
        <v>0</v>
      </c>
      <c r="AZ76" s="59">
        <f>IFERROR(IF('Data Input - General'!$F$12="Yes",HLOOKUP(Calc_BAU!AZ$6,'Carbon Prices'!$D$9:$CH$15,3,FALSE),HLOOKUP(Calc_BAU!AZ$6,'Carbon Prices'!$D$9:$CH$15,6,FALSE)),0)</f>
        <v>0</v>
      </c>
      <c r="BA76" s="59">
        <f>IFERROR(IF('Data Input - General'!$F$12="Yes",HLOOKUP(Calc_BAU!BA$6,'Carbon Prices'!$D$9:$CH$15,3,FALSE),HLOOKUP(Calc_BAU!BA$6,'Carbon Prices'!$D$9:$CH$15,6,FALSE)),0)</f>
        <v>0</v>
      </c>
      <c r="BB76" s="59">
        <f>IFERROR(IF('Data Input - General'!$F$12="Yes",HLOOKUP(Calc_BAU!BB$6,'Carbon Prices'!$D$9:$CH$15,3,FALSE),HLOOKUP(Calc_BAU!BB$6,'Carbon Prices'!$D$9:$CH$15,6,FALSE)),0)</f>
        <v>0</v>
      </c>
      <c r="BC76" s="59">
        <f>IFERROR(IF('Data Input - General'!$F$12="Yes",HLOOKUP(Calc_BAU!BC$6,'Carbon Prices'!$D$9:$CH$15,3,FALSE),HLOOKUP(Calc_BAU!BC$6,'Carbon Prices'!$D$9:$CH$15,6,FALSE)),0)</f>
        <v>0</v>
      </c>
      <c r="BD76" s="59">
        <f>IFERROR(IF('Data Input - General'!$F$12="Yes",HLOOKUP(Calc_BAU!BD$6,'Carbon Prices'!$D$9:$CH$15,3,FALSE),HLOOKUP(Calc_BAU!BD$6,'Carbon Prices'!$D$9:$CH$15,6,FALSE)),0)</f>
        <v>0</v>
      </c>
      <c r="BE76" s="59">
        <f>IFERROR(IF('Data Input - General'!$F$12="Yes",HLOOKUP(Calc_BAU!BE$6,'Carbon Prices'!$D$9:$CH$15,3,FALSE),HLOOKUP(Calc_BAU!BE$6,'Carbon Prices'!$D$9:$CH$15,6,FALSE)),0)</f>
        <v>0</v>
      </c>
      <c r="BF76" s="59">
        <f>IFERROR(IF('Data Input - General'!$F$12="Yes",HLOOKUP(Calc_BAU!BF$6,'Carbon Prices'!$D$9:$CH$15,3,FALSE),HLOOKUP(Calc_BAU!BF$6,'Carbon Prices'!$D$9:$CH$15,6,FALSE)),0)</f>
        <v>0</v>
      </c>
      <c r="BG76" s="59">
        <f>IFERROR(IF('Data Input - General'!$F$12="Yes",HLOOKUP(Calc_BAU!BG$6,'Carbon Prices'!$D$9:$CH$15,3,FALSE),HLOOKUP(Calc_BAU!BG$6,'Carbon Prices'!$D$9:$CH$15,6,FALSE)),0)</f>
        <v>0</v>
      </c>
      <c r="BH76" s="59">
        <f>IFERROR(IF('Data Input - General'!$F$12="Yes",HLOOKUP(Calc_BAU!BH$6,'Carbon Prices'!$D$9:$CH$15,3,FALSE),HLOOKUP(Calc_BAU!BH$6,'Carbon Prices'!$D$9:$CH$15,6,FALSE)),0)</f>
        <v>0</v>
      </c>
      <c r="BI76" s="59">
        <f>IFERROR(IF('Data Input - General'!$F$12="Yes",HLOOKUP(Calc_BAU!BI$6,'Carbon Prices'!$D$9:$CH$15,3,FALSE),HLOOKUP(Calc_BAU!BI$6,'Carbon Prices'!$D$9:$CH$15,6,FALSE)),0)</f>
        <v>0</v>
      </c>
      <c r="BJ76" s="59">
        <f>IFERROR(IF('Data Input - General'!$F$12="Yes",HLOOKUP(Calc_BAU!BJ$6,'Carbon Prices'!$D$9:$CH$15,3,FALSE),HLOOKUP(Calc_BAU!BJ$6,'Carbon Prices'!$D$9:$CH$15,6,FALSE)),0)</f>
        <v>0</v>
      </c>
      <c r="BK76" s="59">
        <f>IFERROR(IF('Data Input - General'!$F$12="Yes",HLOOKUP(Calc_BAU!BK$6,'Carbon Prices'!$D$9:$CH$15,3,FALSE),HLOOKUP(Calc_BAU!BK$6,'Carbon Prices'!$D$9:$CH$15,6,FALSE)),0)</f>
        <v>0</v>
      </c>
      <c r="BL76" s="59">
        <f>IFERROR(IF('Data Input - General'!$F$12="Yes",HLOOKUP(Calc_BAU!BL$6,'Carbon Prices'!$D$9:$CH$15,3,FALSE),HLOOKUP(Calc_BAU!BL$6,'Carbon Prices'!$D$9:$CH$15,6,FALSE)),0)</f>
        <v>0</v>
      </c>
      <c r="BM76" s="59">
        <f>IFERROR(IF('Data Input - General'!$F$12="Yes",HLOOKUP(Calc_BAU!BM$6,'Carbon Prices'!$D$9:$CH$15,3,FALSE),HLOOKUP(Calc_BAU!BM$6,'Carbon Prices'!$D$9:$CH$15,6,FALSE)),0)</f>
        <v>0</v>
      </c>
      <c r="BN76" s="59">
        <f>IFERROR(IF('Data Input - General'!$F$12="Yes",HLOOKUP(Calc_BAU!BN$6,'Carbon Prices'!$D$9:$CH$15,3,FALSE),HLOOKUP(Calc_BAU!BN$6,'Carbon Prices'!$D$9:$CH$15,6,FALSE)),0)</f>
        <v>0</v>
      </c>
      <c r="BO76" s="59">
        <f>IFERROR(IF('Data Input - General'!$F$12="Yes",HLOOKUP(Calc_BAU!BO$6,'Carbon Prices'!$D$9:$CH$15,3,FALSE),HLOOKUP(Calc_BAU!BO$6,'Carbon Prices'!$D$9:$CH$15,6,FALSE)),0)</f>
        <v>0</v>
      </c>
      <c r="BP76" s="59">
        <f>IFERROR(IF('Data Input - General'!$F$12="Yes",HLOOKUP(Calc_BAU!BP$6,'Carbon Prices'!$D$9:$CH$15,3,FALSE),HLOOKUP(Calc_BAU!BP$6,'Carbon Prices'!$D$9:$CH$15,6,FALSE)),0)</f>
        <v>0</v>
      </c>
      <c r="BQ76" s="59">
        <f>IFERROR(IF('Data Input - General'!$F$12="Yes",HLOOKUP(Calc_BAU!BQ$6,'Carbon Prices'!$D$9:$CH$15,3,FALSE),HLOOKUP(Calc_BAU!BQ$6,'Carbon Prices'!$D$9:$CH$15,6,FALSE)),0)</f>
        <v>0</v>
      </c>
      <c r="BR76" s="59">
        <f>IFERROR(IF('Data Input - General'!$F$12="Yes",HLOOKUP(Calc_BAU!BR$6,'Carbon Prices'!$D$9:$CH$15,3,FALSE),HLOOKUP(Calc_BAU!BR$6,'Carbon Prices'!$D$9:$CH$15,6,FALSE)),0)</f>
        <v>0</v>
      </c>
      <c r="BS76" s="59">
        <f>IFERROR(IF('Data Input - General'!$F$12="Yes",HLOOKUP(Calc_BAU!BS$6,'Carbon Prices'!$D$9:$CH$15,3,FALSE),HLOOKUP(Calc_BAU!BS$6,'Carbon Prices'!$D$9:$CH$15,6,FALSE)),0)</f>
        <v>0</v>
      </c>
      <c r="BT76" s="59">
        <f>IFERROR(IF('Data Input - General'!$F$12="Yes",HLOOKUP(Calc_BAU!BT$6,'Carbon Prices'!$D$9:$CH$15,3,FALSE),HLOOKUP(Calc_BAU!BT$6,'Carbon Prices'!$D$9:$CH$15,6,FALSE)),0)</f>
        <v>0</v>
      </c>
      <c r="BU76" s="59">
        <f>IFERROR(IF('Data Input - General'!$F$12="Yes",HLOOKUP(Calc_BAU!BU$6,'Carbon Prices'!$D$9:$CH$15,3,FALSE),HLOOKUP(Calc_BAU!BU$6,'Carbon Prices'!$D$9:$CH$15,6,FALSE)),0)</f>
        <v>0</v>
      </c>
      <c r="BV76" s="59">
        <f>IFERROR(IF('Data Input - General'!$F$12="Yes",HLOOKUP(Calc_BAU!BV$6,'Carbon Prices'!$D$9:$CH$15,3,FALSE),HLOOKUP(Calc_BAU!BV$6,'Carbon Prices'!$D$9:$CH$15,6,FALSE)),0)</f>
        <v>0</v>
      </c>
      <c r="BW76" s="59">
        <f>IFERROR(IF('Data Input - General'!$F$12="Yes",HLOOKUP(Calc_BAU!BW$6,'Carbon Prices'!$D$9:$CH$15,3,FALSE),HLOOKUP(Calc_BAU!BW$6,'Carbon Prices'!$D$9:$CH$15,6,FALSE)),0)</f>
        <v>0</v>
      </c>
      <c r="BX76" s="59">
        <f>IFERROR(IF('Data Input - General'!$F$12="Yes",HLOOKUP(Calc_BAU!BX$6,'Carbon Prices'!$D$9:$CH$15,3,FALSE),HLOOKUP(Calc_BAU!BX$6,'Carbon Prices'!$D$9:$CH$15,6,FALSE)),0)</f>
        <v>0</v>
      </c>
      <c r="BY76" s="59">
        <f>IFERROR(IF('Data Input - General'!$F$12="Yes",HLOOKUP(Calc_BAU!BY$6,'Carbon Prices'!$D$9:$CH$15,3,FALSE),HLOOKUP(Calc_BAU!BY$6,'Carbon Prices'!$D$9:$CH$15,6,FALSE)),0)</f>
        <v>0</v>
      </c>
      <c r="BZ76" s="59">
        <f>IFERROR(IF('Data Input - General'!$F$12="Yes",HLOOKUP(Calc_BAU!BZ$6,'Carbon Prices'!$D$9:$CH$15,3,FALSE),HLOOKUP(Calc_BAU!BZ$6,'Carbon Prices'!$D$9:$CH$15,6,FALSE)),0)</f>
        <v>0</v>
      </c>
      <c r="CA76" s="59">
        <f>IFERROR(IF('Data Input - General'!$F$12="Yes",HLOOKUP(Calc_BAU!CA$6,'Carbon Prices'!$D$9:$CH$15,3,FALSE),HLOOKUP(Calc_BAU!CA$6,'Carbon Prices'!$D$9:$CH$15,6,FALSE)),0)</f>
        <v>0</v>
      </c>
      <c r="CB76" s="59">
        <f>IFERROR(IF('Data Input - General'!$F$12="Yes",HLOOKUP(Calc_BAU!CB$6,'Carbon Prices'!$D$9:$CH$15,3,FALSE),HLOOKUP(Calc_BAU!CB$6,'Carbon Prices'!$D$9:$CH$15,6,FALSE)),0)</f>
        <v>0</v>
      </c>
      <c r="CC76" s="59">
        <f>IFERROR(IF('Data Input - General'!$F$12="Yes",HLOOKUP(Calc_BAU!CC$6,'Carbon Prices'!$D$9:$CH$15,3,FALSE),HLOOKUP(Calc_BAU!CC$6,'Carbon Prices'!$D$9:$CH$15,6,FALSE)),0)</f>
        <v>0</v>
      </c>
      <c r="CD76" s="59">
        <f>IFERROR(IF('Data Input - General'!$F$12="Yes",HLOOKUP(Calc_BAU!CD$6,'Carbon Prices'!$D$9:$CH$15,3,FALSE),HLOOKUP(Calc_BAU!CD$6,'Carbon Prices'!$D$9:$CH$15,6,FALSE)),0)</f>
        <v>0</v>
      </c>
      <c r="CE76" s="59">
        <f>IFERROR(IF('Data Input - General'!$F$12="Yes",HLOOKUP(Calc_BAU!CE$6,'Carbon Prices'!$D$9:$CH$15,3,FALSE),HLOOKUP(Calc_BAU!CE$6,'Carbon Prices'!$D$9:$CH$15,6,FALSE)),0)</f>
        <v>0</v>
      </c>
      <c r="CF76" s="59">
        <f>IFERROR(IF('Data Input - General'!$F$12="Yes",HLOOKUP(Calc_BAU!CF$6,'Carbon Prices'!$D$9:$CH$15,3,FALSE),HLOOKUP(Calc_BAU!CF$6,'Carbon Prices'!$D$9:$CH$15,6,FALSE)),0)</f>
        <v>0</v>
      </c>
      <c r="CG76" s="59">
        <f>IFERROR(IF('Data Input - General'!$F$12="Yes",HLOOKUP(Calc_BAU!CG$6,'Carbon Prices'!$D$9:$CH$15,3,FALSE),HLOOKUP(Calc_BAU!CG$6,'Carbon Prices'!$D$9:$CH$15,6,FALSE)),0)</f>
        <v>0</v>
      </c>
      <c r="CH76" s="59">
        <f>IFERROR(IF('Data Input - General'!$F$12="Yes",HLOOKUP(Calc_BAU!CH$6,'Carbon Prices'!$D$9:$CH$15,3,FALSE),HLOOKUP(Calc_BAU!CH$6,'Carbon Prices'!$D$9:$CH$15,6,FALSE)),0)</f>
        <v>0</v>
      </c>
      <c r="CI76" s="59">
        <f>IFERROR(IF('Data Input - General'!$F$12="Yes",HLOOKUP(Calc_BAU!CI$6,'Carbon Prices'!$D$9:$CH$15,3,FALSE),HLOOKUP(Calc_BAU!CI$6,'Carbon Prices'!$D$9:$CH$15,6,FALSE)),0)</f>
        <v>0</v>
      </c>
      <c r="CJ76" s="59">
        <f>IFERROR(IF('Data Input - General'!$F$12="Yes",HLOOKUP(Calc_BAU!CJ$6,'Carbon Prices'!$D$9:$CH$15,3,FALSE),HLOOKUP(Calc_BAU!CJ$6,'Carbon Prices'!$D$9:$CH$15,6,FALSE)),0)</f>
        <v>0</v>
      </c>
      <c r="CK76" s="59">
        <f>IFERROR(IF('Data Input - General'!$F$12="Yes",HLOOKUP(Calc_BAU!CK$6,'Carbon Prices'!$D$9:$CH$15,3,FALSE),HLOOKUP(Calc_BAU!CK$6,'Carbon Prices'!$D$9:$CH$15,6,FALSE)),0)</f>
        <v>0</v>
      </c>
      <c r="CL76" s="59">
        <f>IFERROR(IF('Data Input - General'!$F$12="Yes",HLOOKUP(Calc_BAU!CL$6,'Carbon Prices'!$D$9:$CH$15,3,FALSE),HLOOKUP(Calc_BAU!CL$6,'Carbon Prices'!$D$9:$CH$15,6,FALSE)),0)</f>
        <v>0</v>
      </c>
      <c r="CM76" s="59">
        <f>IFERROR(IF('Data Input - General'!$F$12="Yes",HLOOKUP(Calc_BAU!CM$6,'Carbon Prices'!$D$9:$CH$15,3,FALSE),HLOOKUP(Calc_BAU!CM$6,'Carbon Prices'!$D$9:$CH$15,6,FALSE)),0)</f>
        <v>0</v>
      </c>
      <c r="CN76" s="59">
        <f>IFERROR(IF('Data Input - General'!$F$12="Yes",HLOOKUP(Calc_BAU!CN$6,'Carbon Prices'!$D$9:$CH$15,3,FALSE),HLOOKUP(Calc_BAU!CN$6,'Carbon Prices'!$D$9:$CH$15,6,FALSE)),0)</f>
        <v>0</v>
      </c>
      <c r="CO76" s="59">
        <f>IFERROR(IF('Data Input - General'!$F$12="Yes",HLOOKUP(Calc_BAU!CO$6,'Carbon Prices'!$D$9:$CH$15,3,FALSE),HLOOKUP(Calc_BAU!CO$6,'Carbon Prices'!$D$9:$CH$15,6,FALSE)),0)</f>
        <v>0</v>
      </c>
      <c r="CP76" s="59">
        <f>IFERROR(IF('Data Input - General'!$F$12="Yes",HLOOKUP(Calc_BAU!CP$6,'Carbon Prices'!$D$9:$CH$15,3,FALSE),HLOOKUP(Calc_BAU!CP$6,'Carbon Prices'!$D$9:$CH$15,6,FALSE)),0)</f>
        <v>0</v>
      </c>
      <c r="CQ76" s="59">
        <f>IFERROR(IF('Data Input - General'!$F$12="Yes",HLOOKUP(Calc_BAU!CQ$6,'Carbon Prices'!$D$9:$CH$15,3,FALSE),HLOOKUP(Calc_BAU!CQ$6,'Carbon Prices'!$D$9:$CH$15,6,FALSE)),0)</f>
        <v>0</v>
      </c>
      <c r="CR76" s="59">
        <f>IFERROR(IF('Data Input - General'!$F$12="Yes",HLOOKUP(Calc_BAU!CR$6,'Carbon Prices'!$D$9:$CH$15,3,FALSE),HLOOKUP(Calc_BAU!CR$6,'Carbon Prices'!$D$9:$CH$15,6,FALSE)),0)</f>
        <v>0</v>
      </c>
      <c r="CS76" s="59">
        <f>IFERROR(IF('Data Input - General'!$F$12="Yes",HLOOKUP(Calc_BAU!CS$6,'Carbon Prices'!$D$9:$CH$15,3,FALSE),HLOOKUP(Calc_BAU!CS$6,'Carbon Prices'!$D$9:$CH$15,6,FALSE)),0)</f>
        <v>0</v>
      </c>
      <c r="CT76" s="59">
        <f>IFERROR(IF('Data Input - General'!$F$12="Yes",HLOOKUP(Calc_BAU!CT$6,'Carbon Prices'!$D$9:$CH$15,3,FALSE),HLOOKUP(Calc_BAU!CT$6,'Carbon Prices'!$D$9:$CH$15,6,FALSE)),0)</f>
        <v>0</v>
      </c>
      <c r="CU76" s="59">
        <f>IFERROR(IF('Data Input - General'!$F$12="Yes",HLOOKUP(Calc_BAU!CU$6,'Carbon Prices'!$D$9:$CH$15,3,FALSE),HLOOKUP(Calc_BAU!CU$6,'Carbon Prices'!$D$9:$CH$15,6,FALSE)),0)</f>
        <v>0</v>
      </c>
      <c r="CV76" s="59">
        <f>IFERROR(IF('Data Input - General'!$F$12="Yes",HLOOKUP(Calc_BAU!CV$6,'Carbon Prices'!$D$9:$CH$15,3,FALSE),HLOOKUP(Calc_BAU!CV$6,'Carbon Prices'!$D$9:$CH$15,6,FALSE)),0)</f>
        <v>0</v>
      </c>
      <c r="CW76" s="59">
        <f>IFERROR(IF('Data Input - General'!$F$12="Yes",HLOOKUP(Calc_BAU!CW$6,'Carbon Prices'!$D$9:$CH$15,3,FALSE),HLOOKUP(Calc_BAU!CW$6,'Carbon Prices'!$D$9:$CH$15,6,FALSE)),0)</f>
        <v>0</v>
      </c>
      <c r="CX76" s="59">
        <f>IFERROR(IF('Data Input - General'!$F$12="Yes",HLOOKUP(Calc_BAU!CX$6,'Carbon Prices'!$D$9:$CH$15,3,FALSE),HLOOKUP(Calc_BAU!CX$6,'Carbon Prices'!$D$9:$CH$15,6,FALSE)),0)</f>
        <v>0</v>
      </c>
      <c r="CY76" s="59">
        <f>IFERROR(IF('Data Input - General'!$F$12="Yes",HLOOKUP(Calc_BAU!CY$6,'Carbon Prices'!$D$9:$CH$15,3,FALSE),HLOOKUP(Calc_BAU!CY$6,'Carbon Prices'!$D$9:$CH$15,6,FALSE)),0)</f>
        <v>0</v>
      </c>
      <c r="CZ76" s="391"/>
    </row>
    <row r="77" spans="2:104" x14ac:dyDescent="0.25">
      <c r="B77" s="393" t="s">
        <v>169</v>
      </c>
      <c r="C77" s="9" t="s">
        <v>1117</v>
      </c>
      <c r="D77" s="59">
        <f>IFERROR(D75*D76,0)</f>
        <v>0</v>
      </c>
      <c r="E77" s="59">
        <f>IFERROR(E75*E76,0)</f>
        <v>0</v>
      </c>
      <c r="F77" s="59">
        <f>IFERROR(F75*F76,0)</f>
        <v>0</v>
      </c>
      <c r="G77" s="59">
        <f t="shared" ref="G77:BR77" si="34">IFERROR(G75*G76,0)</f>
        <v>0</v>
      </c>
      <c r="H77" s="59">
        <f t="shared" si="34"/>
        <v>0</v>
      </c>
      <c r="I77" s="59">
        <f t="shared" si="34"/>
        <v>0</v>
      </c>
      <c r="J77" s="59">
        <f t="shared" si="34"/>
        <v>0</v>
      </c>
      <c r="K77" s="59">
        <f t="shared" si="34"/>
        <v>0</v>
      </c>
      <c r="L77" s="59">
        <f t="shared" si="34"/>
        <v>0</v>
      </c>
      <c r="M77" s="59">
        <f t="shared" si="34"/>
        <v>0</v>
      </c>
      <c r="N77" s="59">
        <f t="shared" si="34"/>
        <v>0</v>
      </c>
      <c r="O77" s="59">
        <f t="shared" si="34"/>
        <v>0</v>
      </c>
      <c r="P77" s="59">
        <f t="shared" si="34"/>
        <v>0</v>
      </c>
      <c r="Q77" s="59">
        <f t="shared" si="34"/>
        <v>0</v>
      </c>
      <c r="R77" s="59">
        <f t="shared" si="34"/>
        <v>0</v>
      </c>
      <c r="S77" s="59">
        <f t="shared" si="34"/>
        <v>0</v>
      </c>
      <c r="T77" s="59">
        <f t="shared" si="34"/>
        <v>0</v>
      </c>
      <c r="U77" s="59">
        <f t="shared" si="34"/>
        <v>0</v>
      </c>
      <c r="V77" s="59">
        <f t="shared" si="34"/>
        <v>0</v>
      </c>
      <c r="W77" s="59">
        <f t="shared" si="34"/>
        <v>0</v>
      </c>
      <c r="X77" s="59">
        <f t="shared" si="34"/>
        <v>0</v>
      </c>
      <c r="Y77" s="59">
        <f t="shared" si="34"/>
        <v>0</v>
      </c>
      <c r="Z77" s="59">
        <f t="shared" si="34"/>
        <v>0</v>
      </c>
      <c r="AA77" s="59">
        <f t="shared" si="34"/>
        <v>0</v>
      </c>
      <c r="AB77" s="59">
        <f t="shared" si="34"/>
        <v>0</v>
      </c>
      <c r="AC77" s="59">
        <f t="shared" si="34"/>
        <v>0</v>
      </c>
      <c r="AD77" s="59">
        <f t="shared" si="34"/>
        <v>0</v>
      </c>
      <c r="AE77" s="59">
        <f t="shared" si="34"/>
        <v>0</v>
      </c>
      <c r="AF77" s="59">
        <f t="shared" si="34"/>
        <v>0</v>
      </c>
      <c r="AG77" s="59">
        <f t="shared" si="34"/>
        <v>0</v>
      </c>
      <c r="AH77" s="59">
        <f t="shared" si="34"/>
        <v>0</v>
      </c>
      <c r="AI77" s="59">
        <f t="shared" si="34"/>
        <v>0</v>
      </c>
      <c r="AJ77" s="59">
        <f t="shared" si="34"/>
        <v>0</v>
      </c>
      <c r="AK77" s="59">
        <f t="shared" si="34"/>
        <v>0</v>
      </c>
      <c r="AL77" s="59">
        <f t="shared" si="34"/>
        <v>0</v>
      </c>
      <c r="AM77" s="59">
        <f t="shared" si="34"/>
        <v>0</v>
      </c>
      <c r="AN77" s="59">
        <f t="shared" si="34"/>
        <v>0</v>
      </c>
      <c r="AO77" s="59">
        <f t="shared" si="34"/>
        <v>0</v>
      </c>
      <c r="AP77" s="59">
        <f t="shared" si="34"/>
        <v>0</v>
      </c>
      <c r="AQ77" s="59">
        <f t="shared" si="34"/>
        <v>0</v>
      </c>
      <c r="AR77" s="59">
        <f t="shared" si="34"/>
        <v>0</v>
      </c>
      <c r="AS77" s="59">
        <f t="shared" si="34"/>
        <v>0</v>
      </c>
      <c r="AT77" s="59">
        <f t="shared" si="34"/>
        <v>0</v>
      </c>
      <c r="AU77" s="59">
        <f t="shared" si="34"/>
        <v>0</v>
      </c>
      <c r="AV77" s="59">
        <f t="shared" si="34"/>
        <v>0</v>
      </c>
      <c r="AW77" s="59">
        <f t="shared" si="34"/>
        <v>0</v>
      </c>
      <c r="AX77" s="59">
        <f t="shared" si="34"/>
        <v>0</v>
      </c>
      <c r="AY77" s="59">
        <f t="shared" si="34"/>
        <v>0</v>
      </c>
      <c r="AZ77" s="59">
        <f t="shared" si="34"/>
        <v>0</v>
      </c>
      <c r="BA77" s="59">
        <f t="shared" si="34"/>
        <v>0</v>
      </c>
      <c r="BB77" s="59">
        <f t="shared" si="34"/>
        <v>0</v>
      </c>
      <c r="BC77" s="59">
        <f t="shared" si="34"/>
        <v>0</v>
      </c>
      <c r="BD77" s="59">
        <f t="shared" si="34"/>
        <v>0</v>
      </c>
      <c r="BE77" s="59">
        <f t="shared" si="34"/>
        <v>0</v>
      </c>
      <c r="BF77" s="59">
        <f t="shared" si="34"/>
        <v>0</v>
      </c>
      <c r="BG77" s="59">
        <f t="shared" si="34"/>
        <v>0</v>
      </c>
      <c r="BH77" s="59">
        <f t="shared" si="34"/>
        <v>0</v>
      </c>
      <c r="BI77" s="59">
        <f t="shared" si="34"/>
        <v>0</v>
      </c>
      <c r="BJ77" s="59">
        <f t="shared" si="34"/>
        <v>0</v>
      </c>
      <c r="BK77" s="59">
        <f t="shared" si="34"/>
        <v>0</v>
      </c>
      <c r="BL77" s="59">
        <f t="shared" si="34"/>
        <v>0</v>
      </c>
      <c r="BM77" s="59">
        <f t="shared" si="34"/>
        <v>0</v>
      </c>
      <c r="BN77" s="59">
        <f t="shared" si="34"/>
        <v>0</v>
      </c>
      <c r="BO77" s="59">
        <f t="shared" si="34"/>
        <v>0</v>
      </c>
      <c r="BP77" s="59">
        <f t="shared" si="34"/>
        <v>0</v>
      </c>
      <c r="BQ77" s="59">
        <f t="shared" si="34"/>
        <v>0</v>
      </c>
      <c r="BR77" s="59">
        <f t="shared" si="34"/>
        <v>0</v>
      </c>
      <c r="BS77" s="59">
        <f t="shared" ref="BS77:CY77" si="35">IFERROR(BS75*BS76,0)</f>
        <v>0</v>
      </c>
      <c r="BT77" s="59">
        <f t="shared" si="35"/>
        <v>0</v>
      </c>
      <c r="BU77" s="59">
        <f t="shared" si="35"/>
        <v>0</v>
      </c>
      <c r="BV77" s="59">
        <f t="shared" si="35"/>
        <v>0</v>
      </c>
      <c r="BW77" s="59">
        <f t="shared" si="35"/>
        <v>0</v>
      </c>
      <c r="BX77" s="59">
        <f t="shared" si="35"/>
        <v>0</v>
      </c>
      <c r="BY77" s="59">
        <f t="shared" si="35"/>
        <v>0</v>
      </c>
      <c r="BZ77" s="59">
        <f t="shared" si="35"/>
        <v>0</v>
      </c>
      <c r="CA77" s="59">
        <f t="shared" si="35"/>
        <v>0</v>
      </c>
      <c r="CB77" s="59">
        <f t="shared" si="35"/>
        <v>0</v>
      </c>
      <c r="CC77" s="59">
        <f t="shared" si="35"/>
        <v>0</v>
      </c>
      <c r="CD77" s="59">
        <f t="shared" si="35"/>
        <v>0</v>
      </c>
      <c r="CE77" s="59">
        <f t="shared" si="35"/>
        <v>0</v>
      </c>
      <c r="CF77" s="59">
        <f t="shared" si="35"/>
        <v>0</v>
      </c>
      <c r="CG77" s="59">
        <f t="shared" si="35"/>
        <v>0</v>
      </c>
      <c r="CH77" s="59">
        <f t="shared" si="35"/>
        <v>0</v>
      </c>
      <c r="CI77" s="59">
        <f t="shared" si="35"/>
        <v>0</v>
      </c>
      <c r="CJ77" s="59">
        <f t="shared" si="35"/>
        <v>0</v>
      </c>
      <c r="CK77" s="59">
        <f t="shared" si="35"/>
        <v>0</v>
      </c>
      <c r="CL77" s="59">
        <f t="shared" si="35"/>
        <v>0</v>
      </c>
      <c r="CM77" s="59">
        <f t="shared" si="35"/>
        <v>0</v>
      </c>
      <c r="CN77" s="59">
        <f t="shared" si="35"/>
        <v>0</v>
      </c>
      <c r="CO77" s="59">
        <f t="shared" si="35"/>
        <v>0</v>
      </c>
      <c r="CP77" s="59">
        <f t="shared" si="35"/>
        <v>0</v>
      </c>
      <c r="CQ77" s="59">
        <f t="shared" si="35"/>
        <v>0</v>
      </c>
      <c r="CR77" s="59">
        <f t="shared" si="35"/>
        <v>0</v>
      </c>
      <c r="CS77" s="59">
        <f t="shared" si="35"/>
        <v>0</v>
      </c>
      <c r="CT77" s="59">
        <f t="shared" si="35"/>
        <v>0</v>
      </c>
      <c r="CU77" s="59">
        <f t="shared" si="35"/>
        <v>0</v>
      </c>
      <c r="CV77" s="59">
        <f t="shared" si="35"/>
        <v>0</v>
      </c>
      <c r="CW77" s="59">
        <f t="shared" si="35"/>
        <v>0</v>
      </c>
      <c r="CX77" s="59">
        <f t="shared" si="35"/>
        <v>0</v>
      </c>
      <c r="CY77" s="59">
        <f t="shared" si="35"/>
        <v>0</v>
      </c>
      <c r="CZ77" s="391"/>
    </row>
    <row r="78" spans="2:104" x14ac:dyDescent="0.25">
      <c r="B78" s="392"/>
      <c r="C78" s="39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391"/>
    </row>
    <row r="79" spans="2:104" x14ac:dyDescent="0.25">
      <c r="B79" s="405" t="s">
        <v>172</v>
      </c>
      <c r="C79" s="39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c r="CZ79" s="391"/>
    </row>
    <row r="80" spans="2:104" x14ac:dyDescent="0.25">
      <c r="B80" s="393" t="s">
        <v>117</v>
      </c>
      <c r="C80" s="390" t="s">
        <v>121</v>
      </c>
      <c r="D80" s="58">
        <f>'Data Input - BAU'!H120</f>
        <v>0</v>
      </c>
      <c r="E80" s="58">
        <f>'Data Input - BAU'!I120</f>
        <v>0</v>
      </c>
      <c r="F80" s="58">
        <f>'Data Input - BAU'!J120</f>
        <v>0</v>
      </c>
      <c r="G80" s="58">
        <f>'Data Input - BAU'!K120</f>
        <v>0</v>
      </c>
      <c r="H80" s="58">
        <f>'Data Input - BAU'!L120</f>
        <v>0</v>
      </c>
      <c r="I80" s="58">
        <f>'Data Input - BAU'!M120</f>
        <v>0</v>
      </c>
      <c r="J80" s="58">
        <f>'Data Input - BAU'!N120</f>
        <v>0</v>
      </c>
      <c r="K80" s="58">
        <f>'Data Input - BAU'!O120</f>
        <v>0</v>
      </c>
      <c r="L80" s="58">
        <f>'Data Input - BAU'!P120</f>
        <v>0</v>
      </c>
      <c r="M80" s="58">
        <f>'Data Input - BAU'!Q120</f>
        <v>0</v>
      </c>
      <c r="N80" s="58">
        <f>'Data Input - BAU'!R120</f>
        <v>0</v>
      </c>
      <c r="O80" s="58">
        <f>'Data Input - BAU'!S120</f>
        <v>0</v>
      </c>
      <c r="P80" s="58">
        <f>'Data Input - BAU'!T120</f>
        <v>0</v>
      </c>
      <c r="Q80" s="58">
        <f>'Data Input - BAU'!U120</f>
        <v>0</v>
      </c>
      <c r="R80" s="58">
        <f>'Data Input - BAU'!V120</f>
        <v>0</v>
      </c>
      <c r="S80" s="58">
        <f>'Data Input - BAU'!W120</f>
        <v>0</v>
      </c>
      <c r="T80" s="58">
        <f>'Data Input - BAU'!X120</f>
        <v>0</v>
      </c>
      <c r="U80" s="58">
        <f>'Data Input - BAU'!Y120</f>
        <v>0</v>
      </c>
      <c r="V80" s="58">
        <f>'Data Input - BAU'!Z120</f>
        <v>0</v>
      </c>
      <c r="W80" s="58">
        <f>'Data Input - BAU'!AA120</f>
        <v>0</v>
      </c>
      <c r="X80" s="58">
        <f>'Data Input - BAU'!AB120</f>
        <v>0</v>
      </c>
      <c r="Y80" s="58">
        <f>'Data Input - BAU'!AC120</f>
        <v>0</v>
      </c>
      <c r="Z80" s="58">
        <f>'Data Input - BAU'!AD120</f>
        <v>0</v>
      </c>
      <c r="AA80" s="58">
        <f>'Data Input - BAU'!AE120</f>
        <v>0</v>
      </c>
      <c r="AB80" s="58">
        <f>'Data Input - BAU'!AF120</f>
        <v>0</v>
      </c>
      <c r="AC80" s="58">
        <f>'Data Input - BAU'!AG120</f>
        <v>0</v>
      </c>
      <c r="AD80" s="58">
        <f>'Data Input - BAU'!AH120</f>
        <v>0</v>
      </c>
      <c r="AE80" s="58">
        <f>'Data Input - BAU'!AI120</f>
        <v>0</v>
      </c>
      <c r="AF80" s="58">
        <f>'Data Input - BAU'!AJ120</f>
        <v>0</v>
      </c>
      <c r="AG80" s="58">
        <f>'Data Input - BAU'!AK120</f>
        <v>0</v>
      </c>
      <c r="AH80" s="58">
        <f>'Data Input - BAU'!AL120</f>
        <v>0</v>
      </c>
      <c r="AI80" s="58">
        <f>'Data Input - BAU'!AM120</f>
        <v>0</v>
      </c>
      <c r="AJ80" s="58">
        <f>'Data Input - BAU'!AN120</f>
        <v>0</v>
      </c>
      <c r="AK80" s="58">
        <f>'Data Input - BAU'!AO120</f>
        <v>0</v>
      </c>
      <c r="AL80" s="58">
        <f>'Data Input - BAU'!AP120</f>
        <v>0</v>
      </c>
      <c r="AM80" s="58">
        <f>'Data Input - BAU'!AQ120</f>
        <v>0</v>
      </c>
      <c r="AN80" s="58">
        <f>'Data Input - BAU'!AR120</f>
        <v>0</v>
      </c>
      <c r="AO80" s="58">
        <f>'Data Input - BAU'!AS120</f>
        <v>0</v>
      </c>
      <c r="AP80" s="58">
        <f>'Data Input - BAU'!AT120</f>
        <v>0</v>
      </c>
      <c r="AQ80" s="58">
        <f>'Data Input - BAU'!AU120</f>
        <v>0</v>
      </c>
      <c r="AR80" s="58">
        <f>'Data Input - BAU'!AV120</f>
        <v>0</v>
      </c>
      <c r="AS80" s="58">
        <f>'Data Input - BAU'!AW120</f>
        <v>0</v>
      </c>
      <c r="AT80" s="58">
        <f>'Data Input - BAU'!AX120</f>
        <v>0</v>
      </c>
      <c r="AU80" s="58">
        <f>'Data Input - BAU'!AY120</f>
        <v>0</v>
      </c>
      <c r="AV80" s="58">
        <f>'Data Input - BAU'!AZ120</f>
        <v>0</v>
      </c>
      <c r="AW80" s="58">
        <f>'Data Input - BAU'!BA120</f>
        <v>0</v>
      </c>
      <c r="AX80" s="58">
        <f>'Data Input - BAU'!BB120</f>
        <v>0</v>
      </c>
      <c r="AY80" s="58">
        <f>'Data Input - BAU'!BC120</f>
        <v>0</v>
      </c>
      <c r="AZ80" s="58">
        <f>'Data Input - BAU'!BD120</f>
        <v>0</v>
      </c>
      <c r="BA80" s="58">
        <f>'Data Input - BAU'!BE120</f>
        <v>0</v>
      </c>
      <c r="BB80" s="58">
        <f>'Data Input - BAU'!BF120</f>
        <v>0</v>
      </c>
      <c r="BC80" s="58">
        <f>'Data Input - BAU'!BG120</f>
        <v>0</v>
      </c>
      <c r="BD80" s="58">
        <f>'Data Input - BAU'!BH120</f>
        <v>0</v>
      </c>
      <c r="BE80" s="58">
        <f>'Data Input - BAU'!BI120</f>
        <v>0</v>
      </c>
      <c r="BF80" s="58">
        <f>'Data Input - BAU'!BJ120</f>
        <v>0</v>
      </c>
      <c r="BG80" s="58">
        <f>'Data Input - BAU'!BK120</f>
        <v>0</v>
      </c>
      <c r="BH80" s="58">
        <f>'Data Input - BAU'!BL120</f>
        <v>0</v>
      </c>
      <c r="BI80" s="58">
        <f>'Data Input - BAU'!BM120</f>
        <v>0</v>
      </c>
      <c r="BJ80" s="58">
        <f>'Data Input - BAU'!BN120</f>
        <v>0</v>
      </c>
      <c r="BK80" s="58">
        <f>'Data Input - BAU'!BO120</f>
        <v>0</v>
      </c>
      <c r="BL80" s="58">
        <f>'Data Input - BAU'!BP120</f>
        <v>0</v>
      </c>
      <c r="BM80" s="58">
        <f>'Data Input - BAU'!BQ120</f>
        <v>0</v>
      </c>
      <c r="BN80" s="58">
        <f>'Data Input - BAU'!BR120</f>
        <v>0</v>
      </c>
      <c r="BO80" s="58">
        <f>'Data Input - BAU'!BS120</f>
        <v>0</v>
      </c>
      <c r="BP80" s="58">
        <f>'Data Input - BAU'!BT120</f>
        <v>0</v>
      </c>
      <c r="BQ80" s="58">
        <f>'Data Input - BAU'!BU120</f>
        <v>0</v>
      </c>
      <c r="BR80" s="58">
        <f>'Data Input - BAU'!BV120</f>
        <v>0</v>
      </c>
      <c r="BS80" s="58">
        <f>'Data Input - BAU'!BW120</f>
        <v>0</v>
      </c>
      <c r="BT80" s="58">
        <f>'Data Input - BAU'!BX120</f>
        <v>0</v>
      </c>
      <c r="BU80" s="58">
        <f>'Data Input - BAU'!BY120</f>
        <v>0</v>
      </c>
      <c r="BV80" s="58">
        <f>'Data Input - BAU'!BZ120</f>
        <v>0</v>
      </c>
      <c r="BW80" s="58">
        <f>'Data Input - BAU'!CA120</f>
        <v>0</v>
      </c>
      <c r="BX80" s="58">
        <f>'Data Input - BAU'!CB120</f>
        <v>0</v>
      </c>
      <c r="BY80" s="58">
        <f>'Data Input - BAU'!CC120</f>
        <v>0</v>
      </c>
      <c r="BZ80" s="58">
        <f>'Data Input - BAU'!CD120</f>
        <v>0</v>
      </c>
      <c r="CA80" s="58">
        <f>'Data Input - BAU'!CE120</f>
        <v>0</v>
      </c>
      <c r="CB80" s="58">
        <f>'Data Input - BAU'!CF120</f>
        <v>0</v>
      </c>
      <c r="CC80" s="58">
        <f>'Data Input - BAU'!CG120</f>
        <v>0</v>
      </c>
      <c r="CD80" s="58">
        <f>'Data Input - BAU'!CH120</f>
        <v>0</v>
      </c>
      <c r="CE80" s="58">
        <f>'Data Input - BAU'!CI120</f>
        <v>0</v>
      </c>
      <c r="CF80" s="58">
        <f>'Data Input - BAU'!CJ120</f>
        <v>0</v>
      </c>
      <c r="CG80" s="58">
        <f>'Data Input - BAU'!CK120</f>
        <v>0</v>
      </c>
      <c r="CH80" s="58">
        <f>'Data Input - BAU'!CL120</f>
        <v>0</v>
      </c>
      <c r="CI80" s="58">
        <f>'Data Input - BAU'!CM120</f>
        <v>0</v>
      </c>
      <c r="CJ80" s="58">
        <f>'Data Input - BAU'!CN120</f>
        <v>0</v>
      </c>
      <c r="CK80" s="58">
        <f>'Data Input - BAU'!CO120</f>
        <v>0</v>
      </c>
      <c r="CL80" s="58">
        <f>'Data Input - BAU'!CP120</f>
        <v>0</v>
      </c>
      <c r="CM80" s="58">
        <f>'Data Input - BAU'!CQ120</f>
        <v>0</v>
      </c>
      <c r="CN80" s="58">
        <f>'Data Input - BAU'!CR120</f>
        <v>0</v>
      </c>
      <c r="CO80" s="58">
        <f>'Data Input - BAU'!CS120</f>
        <v>0</v>
      </c>
      <c r="CP80" s="58">
        <f>'Data Input - BAU'!CT120</f>
        <v>0</v>
      </c>
      <c r="CQ80" s="58">
        <f>'Data Input - BAU'!CU120</f>
        <v>0</v>
      </c>
      <c r="CR80" s="58">
        <f>'Data Input - BAU'!CV120</f>
        <v>0</v>
      </c>
      <c r="CS80" s="58">
        <f>'Data Input - BAU'!CW120</f>
        <v>0</v>
      </c>
      <c r="CT80" s="58">
        <f>'Data Input - BAU'!CX120</f>
        <v>0</v>
      </c>
      <c r="CU80" s="58">
        <f>'Data Input - BAU'!CY120</f>
        <v>0</v>
      </c>
      <c r="CV80" s="58">
        <f>'Data Input - BAU'!CZ120</f>
        <v>0</v>
      </c>
      <c r="CW80" s="58">
        <f>'Data Input - BAU'!DA120</f>
        <v>0</v>
      </c>
      <c r="CX80" s="58">
        <f>'Data Input - BAU'!DB120</f>
        <v>0</v>
      </c>
      <c r="CY80" s="58">
        <f>'Data Input - BAU'!DC120</f>
        <v>0</v>
      </c>
      <c r="CZ80" s="391"/>
    </row>
    <row r="81" spans="1:104" x14ac:dyDescent="0.25">
      <c r="B81" s="393" t="s">
        <v>175</v>
      </c>
      <c r="C81" s="390" t="s">
        <v>121</v>
      </c>
      <c r="D81" s="59">
        <f>'Data Input - BAU'!H128-'Data Input - BAU'!H120</f>
        <v>0</v>
      </c>
      <c r="E81" s="59">
        <f>'Data Input - BAU'!I128-'Data Input - BAU'!I120</f>
        <v>0</v>
      </c>
      <c r="F81" s="59">
        <f>'Data Input - BAU'!J128-'Data Input - BAU'!J120</f>
        <v>0</v>
      </c>
      <c r="G81" s="59">
        <f>'Data Input - BAU'!K128-'Data Input - BAU'!K120</f>
        <v>0</v>
      </c>
      <c r="H81" s="59">
        <f>'Data Input - BAU'!L128-'Data Input - BAU'!L120</f>
        <v>0</v>
      </c>
      <c r="I81" s="59">
        <f>'Data Input - BAU'!M128-'Data Input - BAU'!M120</f>
        <v>0</v>
      </c>
      <c r="J81" s="59">
        <f>'Data Input - BAU'!N128-'Data Input - BAU'!N120</f>
        <v>0</v>
      </c>
      <c r="K81" s="59">
        <f>'Data Input - BAU'!O128-'Data Input - BAU'!O120</f>
        <v>0</v>
      </c>
      <c r="L81" s="59">
        <f>'Data Input - BAU'!P128-'Data Input - BAU'!P120</f>
        <v>0</v>
      </c>
      <c r="M81" s="59">
        <f>'Data Input - BAU'!Q128-'Data Input - BAU'!Q120</f>
        <v>0</v>
      </c>
      <c r="N81" s="59">
        <f>'Data Input - BAU'!R128-'Data Input - BAU'!R120</f>
        <v>0</v>
      </c>
      <c r="O81" s="59">
        <f>'Data Input - BAU'!S128-'Data Input - BAU'!S120</f>
        <v>0</v>
      </c>
      <c r="P81" s="59">
        <f>'Data Input - BAU'!T128-'Data Input - BAU'!T120</f>
        <v>0</v>
      </c>
      <c r="Q81" s="59">
        <f>'Data Input - BAU'!U128-'Data Input - BAU'!U120</f>
        <v>0</v>
      </c>
      <c r="R81" s="59">
        <f>'Data Input - BAU'!V128-'Data Input - BAU'!V120</f>
        <v>0</v>
      </c>
      <c r="S81" s="59">
        <f>'Data Input - BAU'!W128-'Data Input - BAU'!W120</f>
        <v>0</v>
      </c>
      <c r="T81" s="59">
        <f>'Data Input - BAU'!X128-'Data Input - BAU'!X120</f>
        <v>0</v>
      </c>
      <c r="U81" s="59">
        <f>'Data Input - BAU'!Y128-'Data Input - BAU'!Y120</f>
        <v>0</v>
      </c>
      <c r="V81" s="59">
        <f>'Data Input - BAU'!Z128-'Data Input - BAU'!Z120</f>
        <v>0</v>
      </c>
      <c r="W81" s="59">
        <f>'Data Input - BAU'!AA128-'Data Input - BAU'!AA120</f>
        <v>0</v>
      </c>
      <c r="X81" s="59">
        <f>'Data Input - BAU'!AB128-'Data Input - BAU'!AB120</f>
        <v>0</v>
      </c>
      <c r="Y81" s="59">
        <f>'Data Input - BAU'!AC128-'Data Input - BAU'!AC120</f>
        <v>0</v>
      </c>
      <c r="Z81" s="59">
        <f>'Data Input - BAU'!AD128-'Data Input - BAU'!AD120</f>
        <v>0</v>
      </c>
      <c r="AA81" s="59">
        <f>'Data Input - BAU'!AE128-'Data Input - BAU'!AE120</f>
        <v>0</v>
      </c>
      <c r="AB81" s="59">
        <f>'Data Input - BAU'!AF128-'Data Input - BAU'!AF120</f>
        <v>0</v>
      </c>
      <c r="AC81" s="59">
        <f>'Data Input - BAU'!AG128-'Data Input - BAU'!AG120</f>
        <v>0</v>
      </c>
      <c r="AD81" s="59">
        <f>'Data Input - BAU'!AH128-'Data Input - BAU'!AH120</f>
        <v>0</v>
      </c>
      <c r="AE81" s="59">
        <f>'Data Input - BAU'!AI128-'Data Input - BAU'!AI120</f>
        <v>0</v>
      </c>
      <c r="AF81" s="59">
        <f>'Data Input - BAU'!AJ128-'Data Input - BAU'!AJ120</f>
        <v>0</v>
      </c>
      <c r="AG81" s="59">
        <f>'Data Input - BAU'!AK128-'Data Input - BAU'!AK120</f>
        <v>0</v>
      </c>
      <c r="AH81" s="59">
        <f>'Data Input - BAU'!AL128-'Data Input - BAU'!AL120</f>
        <v>0</v>
      </c>
      <c r="AI81" s="59">
        <f>'Data Input - BAU'!AM128-'Data Input - BAU'!AM120</f>
        <v>0</v>
      </c>
      <c r="AJ81" s="59">
        <f>'Data Input - BAU'!AN128-'Data Input - BAU'!AN120</f>
        <v>0</v>
      </c>
      <c r="AK81" s="59">
        <f>'Data Input - BAU'!AO128-'Data Input - BAU'!AO120</f>
        <v>0</v>
      </c>
      <c r="AL81" s="59">
        <f>'Data Input - BAU'!AP128-'Data Input - BAU'!AP120</f>
        <v>0</v>
      </c>
      <c r="AM81" s="59">
        <f>'Data Input - BAU'!AQ128-'Data Input - BAU'!AQ120</f>
        <v>0</v>
      </c>
      <c r="AN81" s="59">
        <f>'Data Input - BAU'!AR128-'Data Input - BAU'!AR120</f>
        <v>0</v>
      </c>
      <c r="AO81" s="59">
        <f>'Data Input - BAU'!AS128-'Data Input - BAU'!AS120</f>
        <v>0</v>
      </c>
      <c r="AP81" s="59">
        <f>'Data Input - BAU'!AT128-'Data Input - BAU'!AT120</f>
        <v>0</v>
      </c>
      <c r="AQ81" s="59">
        <f>'Data Input - BAU'!AU128-'Data Input - BAU'!AU120</f>
        <v>0</v>
      </c>
      <c r="AR81" s="59">
        <f>'Data Input - BAU'!AV128-'Data Input - BAU'!AV120</f>
        <v>0</v>
      </c>
      <c r="AS81" s="59">
        <f>'Data Input - BAU'!AW128-'Data Input - BAU'!AW120</f>
        <v>0</v>
      </c>
      <c r="AT81" s="59">
        <f>'Data Input - BAU'!AX128-'Data Input - BAU'!AX120</f>
        <v>0</v>
      </c>
      <c r="AU81" s="59">
        <f>'Data Input - BAU'!AY128-'Data Input - BAU'!AY120</f>
        <v>0</v>
      </c>
      <c r="AV81" s="59">
        <f>'Data Input - BAU'!AZ128-'Data Input - BAU'!AZ120</f>
        <v>0</v>
      </c>
      <c r="AW81" s="59">
        <f>'Data Input - BAU'!BA128-'Data Input - BAU'!BA120</f>
        <v>0</v>
      </c>
      <c r="AX81" s="59">
        <f>'Data Input - BAU'!BB128-'Data Input - BAU'!BB120</f>
        <v>0</v>
      </c>
      <c r="AY81" s="59">
        <f>'Data Input - BAU'!BC128-'Data Input - BAU'!BC120</f>
        <v>0</v>
      </c>
      <c r="AZ81" s="59">
        <f>'Data Input - BAU'!BD128-'Data Input - BAU'!BD120</f>
        <v>0</v>
      </c>
      <c r="BA81" s="59">
        <f>'Data Input - BAU'!BE128-'Data Input - BAU'!BE120</f>
        <v>0</v>
      </c>
      <c r="BB81" s="59">
        <f>'Data Input - BAU'!BF128-'Data Input - BAU'!BF120</f>
        <v>0</v>
      </c>
      <c r="BC81" s="59">
        <f>'Data Input - BAU'!BG128-'Data Input - BAU'!BG120</f>
        <v>0</v>
      </c>
      <c r="BD81" s="59">
        <f>'Data Input - BAU'!BH128-'Data Input - BAU'!BH120</f>
        <v>0</v>
      </c>
      <c r="BE81" s="59">
        <f>'Data Input - BAU'!BI128-'Data Input - BAU'!BI120</f>
        <v>0</v>
      </c>
      <c r="BF81" s="59">
        <f>'Data Input - BAU'!BJ128-'Data Input - BAU'!BJ120</f>
        <v>0</v>
      </c>
      <c r="BG81" s="59">
        <f>'Data Input - BAU'!BK128-'Data Input - BAU'!BK120</f>
        <v>0</v>
      </c>
      <c r="BH81" s="59">
        <f>'Data Input - BAU'!BL128-'Data Input - BAU'!BL120</f>
        <v>0</v>
      </c>
      <c r="BI81" s="59">
        <f>'Data Input - BAU'!BM128-'Data Input - BAU'!BM120</f>
        <v>0</v>
      </c>
      <c r="BJ81" s="59">
        <f>'Data Input - BAU'!BN128-'Data Input - BAU'!BN120</f>
        <v>0</v>
      </c>
      <c r="BK81" s="59">
        <f>'Data Input - BAU'!BO128-'Data Input - BAU'!BO120</f>
        <v>0</v>
      </c>
      <c r="BL81" s="59">
        <f>'Data Input - BAU'!BP128-'Data Input - BAU'!BP120</f>
        <v>0</v>
      </c>
      <c r="BM81" s="59">
        <f>'Data Input - BAU'!BQ128-'Data Input - BAU'!BQ120</f>
        <v>0</v>
      </c>
      <c r="BN81" s="59">
        <f>'Data Input - BAU'!BR128-'Data Input - BAU'!BR120</f>
        <v>0</v>
      </c>
      <c r="BO81" s="59">
        <f>'Data Input - BAU'!BS128-'Data Input - BAU'!BS120</f>
        <v>0</v>
      </c>
      <c r="BP81" s="59">
        <f>'Data Input - BAU'!BT128-'Data Input - BAU'!BT120</f>
        <v>0</v>
      </c>
      <c r="BQ81" s="59">
        <f>'Data Input - BAU'!BU128-'Data Input - BAU'!BU120</f>
        <v>0</v>
      </c>
      <c r="BR81" s="59">
        <f>'Data Input - BAU'!BV128-'Data Input - BAU'!BV120</f>
        <v>0</v>
      </c>
      <c r="BS81" s="59">
        <f>'Data Input - BAU'!BW128-'Data Input - BAU'!BW120</f>
        <v>0</v>
      </c>
      <c r="BT81" s="59">
        <f>'Data Input - BAU'!BX128-'Data Input - BAU'!BX120</f>
        <v>0</v>
      </c>
      <c r="BU81" s="59">
        <f>'Data Input - BAU'!BY128-'Data Input - BAU'!BY120</f>
        <v>0</v>
      </c>
      <c r="BV81" s="59">
        <f>'Data Input - BAU'!BZ128-'Data Input - BAU'!BZ120</f>
        <v>0</v>
      </c>
      <c r="BW81" s="59">
        <f>'Data Input - BAU'!CA128-'Data Input - BAU'!CA120</f>
        <v>0</v>
      </c>
      <c r="BX81" s="59">
        <f>'Data Input - BAU'!CB128-'Data Input - BAU'!CB120</f>
        <v>0</v>
      </c>
      <c r="BY81" s="59">
        <f>'Data Input - BAU'!CC128-'Data Input - BAU'!CC120</f>
        <v>0</v>
      </c>
      <c r="BZ81" s="59">
        <f>'Data Input - BAU'!CD128-'Data Input - BAU'!CD120</f>
        <v>0</v>
      </c>
      <c r="CA81" s="59">
        <f>'Data Input - BAU'!CE128-'Data Input - BAU'!CE120</f>
        <v>0</v>
      </c>
      <c r="CB81" s="59">
        <f>'Data Input - BAU'!CF128-'Data Input - BAU'!CF120</f>
        <v>0</v>
      </c>
      <c r="CC81" s="59">
        <f>'Data Input - BAU'!CG128-'Data Input - BAU'!CG120</f>
        <v>0</v>
      </c>
      <c r="CD81" s="59">
        <f>'Data Input - BAU'!CH128-'Data Input - BAU'!CH120</f>
        <v>0</v>
      </c>
      <c r="CE81" s="59">
        <f>'Data Input - BAU'!CI128-'Data Input - BAU'!CI120</f>
        <v>0</v>
      </c>
      <c r="CF81" s="59">
        <f>'Data Input - BAU'!CJ128-'Data Input - BAU'!CJ120</f>
        <v>0</v>
      </c>
      <c r="CG81" s="59">
        <f>'Data Input - BAU'!CK128-'Data Input - BAU'!CK120</f>
        <v>0</v>
      </c>
      <c r="CH81" s="59">
        <f>'Data Input - BAU'!CL128-'Data Input - BAU'!CL120</f>
        <v>0</v>
      </c>
      <c r="CI81" s="59">
        <f>'Data Input - BAU'!CM128-'Data Input - BAU'!CM120</f>
        <v>0</v>
      </c>
      <c r="CJ81" s="59">
        <f>'Data Input - BAU'!CN128-'Data Input - BAU'!CN120</f>
        <v>0</v>
      </c>
      <c r="CK81" s="59">
        <f>'Data Input - BAU'!CO128-'Data Input - BAU'!CO120</f>
        <v>0</v>
      </c>
      <c r="CL81" s="59">
        <f>'Data Input - BAU'!CP128-'Data Input - BAU'!CP120</f>
        <v>0</v>
      </c>
      <c r="CM81" s="59">
        <f>'Data Input - BAU'!CQ128-'Data Input - BAU'!CQ120</f>
        <v>0</v>
      </c>
      <c r="CN81" s="59">
        <f>'Data Input - BAU'!CR128-'Data Input - BAU'!CR120</f>
        <v>0</v>
      </c>
      <c r="CO81" s="59">
        <f>'Data Input - BAU'!CS128-'Data Input - BAU'!CS120</f>
        <v>0</v>
      </c>
      <c r="CP81" s="59">
        <f>'Data Input - BAU'!CT128-'Data Input - BAU'!CT120</f>
        <v>0</v>
      </c>
      <c r="CQ81" s="59">
        <f>'Data Input - BAU'!CU128-'Data Input - BAU'!CU120</f>
        <v>0</v>
      </c>
      <c r="CR81" s="59">
        <f>'Data Input - BAU'!CV128-'Data Input - BAU'!CV120</f>
        <v>0</v>
      </c>
      <c r="CS81" s="59">
        <f>'Data Input - BAU'!CW128-'Data Input - BAU'!CW120</f>
        <v>0</v>
      </c>
      <c r="CT81" s="59">
        <f>'Data Input - BAU'!CX128-'Data Input - BAU'!CX120</f>
        <v>0</v>
      </c>
      <c r="CU81" s="59">
        <f>'Data Input - BAU'!CY128-'Data Input - BAU'!CY120</f>
        <v>0</v>
      </c>
      <c r="CV81" s="59">
        <f>'Data Input - BAU'!CZ128-'Data Input - BAU'!CZ120</f>
        <v>0</v>
      </c>
      <c r="CW81" s="59">
        <f>'Data Input - BAU'!DA128-'Data Input - BAU'!DA120</f>
        <v>0</v>
      </c>
      <c r="CX81" s="59">
        <f>'Data Input - BAU'!DB128-'Data Input - BAU'!DB120</f>
        <v>0</v>
      </c>
      <c r="CY81" s="59">
        <f>'Data Input - BAU'!DC128-'Data Input - BAU'!DC120</f>
        <v>0</v>
      </c>
      <c r="CZ81" s="391"/>
    </row>
    <row r="82" spans="1:104" x14ac:dyDescent="0.25">
      <c r="B82" s="393" t="s">
        <v>176</v>
      </c>
      <c r="C82" s="9" t="s">
        <v>1117</v>
      </c>
      <c r="D82" s="59" t="e">
        <f>HLOOKUP(Calc_BAU!D$6,'Carbon Prices'!$D$9:$CH$15,3,FALSE)</f>
        <v>#N/A</v>
      </c>
      <c r="E82" s="59" t="e">
        <f>HLOOKUP(Calc_BAU!E$6,'Carbon Prices'!$D$9:$CH$15,3,FALSE)</f>
        <v>#N/A</v>
      </c>
      <c r="F82" s="59" t="e">
        <f>HLOOKUP(Calc_BAU!F$6,'Carbon Prices'!$D$9:$CH$15,3,FALSE)</f>
        <v>#N/A</v>
      </c>
      <c r="G82" s="59" t="e">
        <f>HLOOKUP(Calc_BAU!G$6,'Carbon Prices'!$D$9:$CH$15,3,FALSE)</f>
        <v>#N/A</v>
      </c>
      <c r="H82" s="59" t="e">
        <f>HLOOKUP(Calc_BAU!H$6,'Carbon Prices'!$D$9:$CH$15,3,FALSE)</f>
        <v>#N/A</v>
      </c>
      <c r="I82" s="59" t="e">
        <f>HLOOKUP(Calc_BAU!I$6,'Carbon Prices'!$D$9:$CH$15,3,FALSE)</f>
        <v>#N/A</v>
      </c>
      <c r="J82" s="59" t="e">
        <f>HLOOKUP(Calc_BAU!J$6,'Carbon Prices'!$D$9:$CH$15,3,FALSE)</f>
        <v>#N/A</v>
      </c>
      <c r="K82" s="59" t="e">
        <f>HLOOKUP(Calc_BAU!K$6,'Carbon Prices'!$D$9:$CH$15,3,FALSE)</f>
        <v>#N/A</v>
      </c>
      <c r="L82" s="59" t="e">
        <f>HLOOKUP(Calc_BAU!L$6,'Carbon Prices'!$D$9:$CH$15,3,FALSE)</f>
        <v>#N/A</v>
      </c>
      <c r="M82" s="59" t="e">
        <f>HLOOKUP(Calc_BAU!M$6,'Carbon Prices'!$D$9:$CH$15,3,FALSE)</f>
        <v>#N/A</v>
      </c>
      <c r="N82" s="59" t="e">
        <f>HLOOKUP(Calc_BAU!N$6,'Carbon Prices'!$D$9:$CH$15,3,FALSE)</f>
        <v>#N/A</v>
      </c>
      <c r="O82" s="59" t="e">
        <f>HLOOKUP(Calc_BAU!O$6,'Carbon Prices'!$D$9:$CH$15,3,FALSE)</f>
        <v>#N/A</v>
      </c>
      <c r="P82" s="59" t="e">
        <f>HLOOKUP(Calc_BAU!P$6,'Carbon Prices'!$D$9:$CH$15,3,FALSE)</f>
        <v>#N/A</v>
      </c>
      <c r="Q82" s="59" t="e">
        <f>HLOOKUP(Calc_BAU!Q$6,'Carbon Prices'!$D$9:$CH$15,3,FALSE)</f>
        <v>#N/A</v>
      </c>
      <c r="R82" s="59" t="e">
        <f>HLOOKUP(Calc_BAU!R$6,'Carbon Prices'!$D$9:$CH$15,3,FALSE)</f>
        <v>#N/A</v>
      </c>
      <c r="S82" s="59" t="e">
        <f>HLOOKUP(Calc_BAU!S$6,'Carbon Prices'!$D$9:$CH$15,3,FALSE)</f>
        <v>#N/A</v>
      </c>
      <c r="T82" s="59" t="e">
        <f>HLOOKUP(Calc_BAU!T$6,'Carbon Prices'!$D$9:$CH$15,3,FALSE)</f>
        <v>#N/A</v>
      </c>
      <c r="U82" s="59" t="e">
        <f>HLOOKUP(Calc_BAU!U$6,'Carbon Prices'!$D$9:$CH$15,3,FALSE)</f>
        <v>#N/A</v>
      </c>
      <c r="V82" s="59" t="e">
        <f>HLOOKUP(Calc_BAU!V$6,'Carbon Prices'!$D$9:$CH$15,3,FALSE)</f>
        <v>#N/A</v>
      </c>
      <c r="W82" s="59" t="e">
        <f>HLOOKUP(Calc_BAU!W$6,'Carbon Prices'!$D$9:$CH$15,3,FALSE)</f>
        <v>#N/A</v>
      </c>
      <c r="X82" s="59" t="e">
        <f>HLOOKUP(Calc_BAU!X$6,'Carbon Prices'!$D$9:$CH$15,3,FALSE)</f>
        <v>#N/A</v>
      </c>
      <c r="Y82" s="59" t="e">
        <f>HLOOKUP(Calc_BAU!Y$6,'Carbon Prices'!$D$9:$CH$15,3,FALSE)</f>
        <v>#N/A</v>
      </c>
      <c r="Z82" s="59" t="e">
        <f>HLOOKUP(Calc_BAU!Z$6,'Carbon Prices'!$D$9:$CH$15,3,FALSE)</f>
        <v>#N/A</v>
      </c>
      <c r="AA82" s="59" t="e">
        <f>HLOOKUP(Calc_BAU!AA$6,'Carbon Prices'!$D$9:$CH$15,3,FALSE)</f>
        <v>#N/A</v>
      </c>
      <c r="AB82" s="59" t="e">
        <f>HLOOKUP(Calc_BAU!AB$6,'Carbon Prices'!$D$9:$CH$15,3,FALSE)</f>
        <v>#N/A</v>
      </c>
      <c r="AC82" s="59" t="e">
        <f>HLOOKUP(Calc_BAU!AC$6,'Carbon Prices'!$D$9:$CH$15,3,FALSE)</f>
        <v>#N/A</v>
      </c>
      <c r="AD82" s="59" t="e">
        <f>HLOOKUP(Calc_BAU!AD$6,'Carbon Prices'!$D$9:$CH$15,3,FALSE)</f>
        <v>#N/A</v>
      </c>
      <c r="AE82" s="59" t="e">
        <f>HLOOKUP(Calc_BAU!AE$6,'Carbon Prices'!$D$9:$CH$15,3,FALSE)</f>
        <v>#N/A</v>
      </c>
      <c r="AF82" s="59" t="e">
        <f>HLOOKUP(Calc_BAU!AF$6,'Carbon Prices'!$D$9:$CH$15,3,FALSE)</f>
        <v>#N/A</v>
      </c>
      <c r="AG82" s="59" t="e">
        <f>HLOOKUP(Calc_BAU!AG$6,'Carbon Prices'!$D$9:$CH$15,3,FALSE)</f>
        <v>#N/A</v>
      </c>
      <c r="AH82" s="59" t="e">
        <f>HLOOKUP(Calc_BAU!AH$6,'Carbon Prices'!$D$9:$CH$15,3,FALSE)</f>
        <v>#N/A</v>
      </c>
      <c r="AI82" s="59" t="e">
        <f>HLOOKUP(Calc_BAU!AI$6,'Carbon Prices'!$D$9:$CH$15,3,FALSE)</f>
        <v>#N/A</v>
      </c>
      <c r="AJ82" s="59" t="e">
        <f>HLOOKUP(Calc_BAU!AJ$6,'Carbon Prices'!$D$9:$CH$15,3,FALSE)</f>
        <v>#N/A</v>
      </c>
      <c r="AK82" s="59" t="e">
        <f>HLOOKUP(Calc_BAU!AK$6,'Carbon Prices'!$D$9:$CH$15,3,FALSE)</f>
        <v>#N/A</v>
      </c>
      <c r="AL82" s="59" t="e">
        <f>HLOOKUP(Calc_BAU!AL$6,'Carbon Prices'!$D$9:$CH$15,3,FALSE)</f>
        <v>#N/A</v>
      </c>
      <c r="AM82" s="59" t="e">
        <f>HLOOKUP(Calc_BAU!AM$6,'Carbon Prices'!$D$9:$CH$15,3,FALSE)</f>
        <v>#N/A</v>
      </c>
      <c r="AN82" s="59" t="e">
        <f>HLOOKUP(Calc_BAU!AN$6,'Carbon Prices'!$D$9:$CH$15,3,FALSE)</f>
        <v>#N/A</v>
      </c>
      <c r="AO82" s="59" t="e">
        <f>HLOOKUP(Calc_BAU!AO$6,'Carbon Prices'!$D$9:$CH$15,3,FALSE)</f>
        <v>#N/A</v>
      </c>
      <c r="AP82" s="59" t="e">
        <f>HLOOKUP(Calc_BAU!AP$6,'Carbon Prices'!$D$9:$CH$15,3,FALSE)</f>
        <v>#N/A</v>
      </c>
      <c r="AQ82" s="59" t="e">
        <f>HLOOKUP(Calc_BAU!AQ$6,'Carbon Prices'!$D$9:$CH$15,3,FALSE)</f>
        <v>#N/A</v>
      </c>
      <c r="AR82" s="59" t="e">
        <f>HLOOKUP(Calc_BAU!AR$6,'Carbon Prices'!$D$9:$CH$15,3,FALSE)</f>
        <v>#N/A</v>
      </c>
      <c r="AS82" s="59" t="e">
        <f>HLOOKUP(Calc_BAU!AS$6,'Carbon Prices'!$D$9:$CH$15,3,FALSE)</f>
        <v>#N/A</v>
      </c>
      <c r="AT82" s="59" t="e">
        <f>HLOOKUP(Calc_BAU!AT$6,'Carbon Prices'!$D$9:$CH$15,3,FALSE)</f>
        <v>#N/A</v>
      </c>
      <c r="AU82" s="59" t="e">
        <f>HLOOKUP(Calc_BAU!AU$6,'Carbon Prices'!$D$9:$CH$15,3,FALSE)</f>
        <v>#N/A</v>
      </c>
      <c r="AV82" s="59" t="e">
        <f>HLOOKUP(Calc_BAU!AV$6,'Carbon Prices'!$D$9:$CH$15,3,FALSE)</f>
        <v>#N/A</v>
      </c>
      <c r="AW82" s="59" t="e">
        <f>HLOOKUP(Calc_BAU!AW$6,'Carbon Prices'!$D$9:$CH$15,3,FALSE)</f>
        <v>#N/A</v>
      </c>
      <c r="AX82" s="59" t="e">
        <f>HLOOKUP(Calc_BAU!AX$6,'Carbon Prices'!$D$9:$CH$15,3,FALSE)</f>
        <v>#N/A</v>
      </c>
      <c r="AY82" s="59" t="e">
        <f>HLOOKUP(Calc_BAU!AY$6,'Carbon Prices'!$D$9:$CH$15,3,FALSE)</f>
        <v>#N/A</v>
      </c>
      <c r="AZ82" s="59" t="e">
        <f>HLOOKUP(Calc_BAU!AZ$6,'Carbon Prices'!$D$9:$CH$15,3,FALSE)</f>
        <v>#N/A</v>
      </c>
      <c r="BA82" s="59" t="e">
        <f>HLOOKUP(Calc_BAU!BA$6,'Carbon Prices'!$D$9:$CH$15,3,FALSE)</f>
        <v>#N/A</v>
      </c>
      <c r="BB82" s="59" t="e">
        <f>HLOOKUP(Calc_BAU!BB$6,'Carbon Prices'!$D$9:$CH$15,3,FALSE)</f>
        <v>#N/A</v>
      </c>
      <c r="BC82" s="59" t="e">
        <f>HLOOKUP(Calc_BAU!BC$6,'Carbon Prices'!$D$9:$CH$15,3,FALSE)</f>
        <v>#N/A</v>
      </c>
      <c r="BD82" s="59" t="e">
        <f>HLOOKUP(Calc_BAU!BD$6,'Carbon Prices'!$D$9:$CH$15,3,FALSE)</f>
        <v>#N/A</v>
      </c>
      <c r="BE82" s="59" t="e">
        <f>HLOOKUP(Calc_BAU!BE$6,'Carbon Prices'!$D$9:$CH$15,3,FALSE)</f>
        <v>#N/A</v>
      </c>
      <c r="BF82" s="59" t="e">
        <f>HLOOKUP(Calc_BAU!BF$6,'Carbon Prices'!$D$9:$CH$15,3,FALSE)</f>
        <v>#N/A</v>
      </c>
      <c r="BG82" s="59" t="e">
        <f>HLOOKUP(Calc_BAU!BG$6,'Carbon Prices'!$D$9:$CH$15,3,FALSE)</f>
        <v>#N/A</v>
      </c>
      <c r="BH82" s="59" t="e">
        <f>HLOOKUP(Calc_BAU!BH$6,'Carbon Prices'!$D$9:$CH$15,3,FALSE)</f>
        <v>#N/A</v>
      </c>
      <c r="BI82" s="59" t="e">
        <f>HLOOKUP(Calc_BAU!BI$6,'Carbon Prices'!$D$9:$CH$15,3,FALSE)</f>
        <v>#N/A</v>
      </c>
      <c r="BJ82" s="59" t="e">
        <f>HLOOKUP(Calc_BAU!BJ$6,'Carbon Prices'!$D$9:$CH$15,3,FALSE)</f>
        <v>#N/A</v>
      </c>
      <c r="BK82" s="59" t="e">
        <f>HLOOKUP(Calc_BAU!BK$6,'Carbon Prices'!$D$9:$CH$15,3,FALSE)</f>
        <v>#N/A</v>
      </c>
      <c r="BL82" s="59" t="e">
        <f>HLOOKUP(Calc_BAU!BL$6,'Carbon Prices'!$D$9:$CH$15,3,FALSE)</f>
        <v>#N/A</v>
      </c>
      <c r="BM82" s="59" t="e">
        <f>HLOOKUP(Calc_BAU!BM$6,'Carbon Prices'!$D$9:$CH$15,3,FALSE)</f>
        <v>#N/A</v>
      </c>
      <c r="BN82" s="59" t="e">
        <f>HLOOKUP(Calc_BAU!BN$6,'Carbon Prices'!$D$9:$CH$15,3,FALSE)</f>
        <v>#N/A</v>
      </c>
      <c r="BO82" s="59" t="e">
        <f>HLOOKUP(Calc_BAU!BO$6,'Carbon Prices'!$D$9:$CH$15,3,FALSE)</f>
        <v>#N/A</v>
      </c>
      <c r="BP82" s="59" t="e">
        <f>HLOOKUP(Calc_BAU!BP$6,'Carbon Prices'!$D$9:$CH$15,3,FALSE)</f>
        <v>#N/A</v>
      </c>
      <c r="BQ82" s="59" t="e">
        <f>HLOOKUP(Calc_BAU!BQ$6,'Carbon Prices'!$D$9:$CH$15,3,FALSE)</f>
        <v>#N/A</v>
      </c>
      <c r="BR82" s="59" t="e">
        <f>HLOOKUP(Calc_BAU!BR$6,'Carbon Prices'!$D$9:$CH$15,3,FALSE)</f>
        <v>#N/A</v>
      </c>
      <c r="BS82" s="59" t="e">
        <f>HLOOKUP(Calc_BAU!BS$6,'Carbon Prices'!$D$9:$CH$15,3,FALSE)</f>
        <v>#N/A</v>
      </c>
      <c r="BT82" s="59" t="e">
        <f>HLOOKUP(Calc_BAU!BT$6,'Carbon Prices'!$D$9:$CH$15,3,FALSE)</f>
        <v>#N/A</v>
      </c>
      <c r="BU82" s="59" t="e">
        <f>HLOOKUP(Calc_BAU!BU$6,'Carbon Prices'!$D$9:$CH$15,3,FALSE)</f>
        <v>#N/A</v>
      </c>
      <c r="BV82" s="59" t="e">
        <f>HLOOKUP(Calc_BAU!BV$6,'Carbon Prices'!$D$9:$CH$15,3,FALSE)</f>
        <v>#N/A</v>
      </c>
      <c r="BW82" s="59" t="e">
        <f>HLOOKUP(Calc_BAU!BW$6,'Carbon Prices'!$D$9:$CH$15,3,FALSE)</f>
        <v>#N/A</v>
      </c>
      <c r="BX82" s="59" t="e">
        <f>HLOOKUP(Calc_BAU!BX$6,'Carbon Prices'!$D$9:$CH$15,3,FALSE)</f>
        <v>#N/A</v>
      </c>
      <c r="BY82" s="59" t="e">
        <f>HLOOKUP(Calc_BAU!BY$6,'Carbon Prices'!$D$9:$CH$15,3,FALSE)</f>
        <v>#N/A</v>
      </c>
      <c r="BZ82" s="59" t="e">
        <f>HLOOKUP(Calc_BAU!BZ$6,'Carbon Prices'!$D$9:$CH$15,3,FALSE)</f>
        <v>#N/A</v>
      </c>
      <c r="CA82" s="59" t="e">
        <f>HLOOKUP(Calc_BAU!CA$6,'Carbon Prices'!$D$9:$CH$15,3,FALSE)</f>
        <v>#N/A</v>
      </c>
      <c r="CB82" s="59" t="e">
        <f>HLOOKUP(Calc_BAU!CB$6,'Carbon Prices'!$D$9:$CH$15,3,FALSE)</f>
        <v>#N/A</v>
      </c>
      <c r="CC82" s="59" t="e">
        <f>HLOOKUP(Calc_BAU!CC$6,'Carbon Prices'!$D$9:$CH$15,3,FALSE)</f>
        <v>#N/A</v>
      </c>
      <c r="CD82" s="59" t="e">
        <f>HLOOKUP(Calc_BAU!CD$6,'Carbon Prices'!$D$9:$CH$15,3,FALSE)</f>
        <v>#N/A</v>
      </c>
      <c r="CE82" s="59" t="e">
        <f>HLOOKUP(Calc_BAU!CE$6,'Carbon Prices'!$D$9:$CH$15,3,FALSE)</f>
        <v>#N/A</v>
      </c>
      <c r="CF82" s="59" t="e">
        <f>HLOOKUP(Calc_BAU!CF$6,'Carbon Prices'!$D$9:$CH$15,3,FALSE)</f>
        <v>#N/A</v>
      </c>
      <c r="CG82" s="59" t="e">
        <f>HLOOKUP(Calc_BAU!CG$6,'Carbon Prices'!$D$9:$CH$15,3,FALSE)</f>
        <v>#N/A</v>
      </c>
      <c r="CH82" s="59" t="e">
        <f>HLOOKUP(Calc_BAU!CH$6,'Carbon Prices'!$D$9:$CH$15,3,FALSE)</f>
        <v>#N/A</v>
      </c>
      <c r="CI82" s="59" t="e">
        <f>HLOOKUP(Calc_BAU!CI$6,'Carbon Prices'!$D$9:$CH$15,3,FALSE)</f>
        <v>#N/A</v>
      </c>
      <c r="CJ82" s="59" t="e">
        <f>HLOOKUP(Calc_BAU!CJ$6,'Carbon Prices'!$D$9:$CH$15,3,FALSE)</f>
        <v>#N/A</v>
      </c>
      <c r="CK82" s="59" t="e">
        <f>HLOOKUP(Calc_BAU!CK$6,'Carbon Prices'!$D$9:$CH$15,3,FALSE)</f>
        <v>#N/A</v>
      </c>
      <c r="CL82" s="59" t="e">
        <f>HLOOKUP(Calc_BAU!CL$6,'Carbon Prices'!$D$9:$CH$15,3,FALSE)</f>
        <v>#N/A</v>
      </c>
      <c r="CM82" s="59" t="e">
        <f>HLOOKUP(Calc_BAU!CM$6,'Carbon Prices'!$D$9:$CH$15,3,FALSE)</f>
        <v>#N/A</v>
      </c>
      <c r="CN82" s="59" t="e">
        <f>HLOOKUP(Calc_BAU!CN$6,'Carbon Prices'!$D$9:$CH$15,3,FALSE)</f>
        <v>#N/A</v>
      </c>
      <c r="CO82" s="59" t="e">
        <f>HLOOKUP(Calc_BAU!CO$6,'Carbon Prices'!$D$9:$CH$15,3,FALSE)</f>
        <v>#N/A</v>
      </c>
      <c r="CP82" s="59" t="e">
        <f>HLOOKUP(Calc_BAU!CP$6,'Carbon Prices'!$D$9:$CH$15,3,FALSE)</f>
        <v>#N/A</v>
      </c>
      <c r="CQ82" s="59" t="e">
        <f>HLOOKUP(Calc_BAU!CQ$6,'Carbon Prices'!$D$9:$CH$15,3,FALSE)</f>
        <v>#N/A</v>
      </c>
      <c r="CR82" s="59" t="e">
        <f>HLOOKUP(Calc_BAU!CR$6,'Carbon Prices'!$D$9:$CH$15,3,FALSE)</f>
        <v>#N/A</v>
      </c>
      <c r="CS82" s="59" t="e">
        <f>HLOOKUP(Calc_BAU!CS$6,'Carbon Prices'!$D$9:$CH$15,3,FALSE)</f>
        <v>#N/A</v>
      </c>
      <c r="CT82" s="59" t="e">
        <f>HLOOKUP(Calc_BAU!CT$6,'Carbon Prices'!$D$9:$CH$15,3,FALSE)</f>
        <v>#N/A</v>
      </c>
      <c r="CU82" s="59" t="e">
        <f>HLOOKUP(Calc_BAU!CU$6,'Carbon Prices'!$D$9:$CH$15,3,FALSE)</f>
        <v>#N/A</v>
      </c>
      <c r="CV82" s="59" t="e">
        <f>HLOOKUP(Calc_BAU!CV$6,'Carbon Prices'!$D$9:$CH$15,3,FALSE)</f>
        <v>#N/A</v>
      </c>
      <c r="CW82" s="59" t="e">
        <f>HLOOKUP(Calc_BAU!CW$6,'Carbon Prices'!$D$9:$CH$15,3,FALSE)</f>
        <v>#N/A</v>
      </c>
      <c r="CX82" s="59" t="e">
        <f>HLOOKUP(Calc_BAU!CX$6,'Carbon Prices'!$D$9:$CH$15,3,FALSE)</f>
        <v>#N/A</v>
      </c>
      <c r="CY82" s="59" t="e">
        <f>HLOOKUP(Calc_BAU!CY$6,'Carbon Prices'!$D$9:$CH$15,3,FALSE)</f>
        <v>#N/A</v>
      </c>
      <c r="CZ82" s="391"/>
    </row>
    <row r="83" spans="1:104" x14ac:dyDescent="0.25">
      <c r="B83" s="393" t="s">
        <v>177</v>
      </c>
      <c r="C83" s="9" t="s">
        <v>1117</v>
      </c>
      <c r="D83" s="59" t="e">
        <f>IF('Data Input - General'!$F$10="Yes",HLOOKUP(Calc_BAU!D$6,'Carbon Prices'!$D$9:$CH$15,3,FALSE),HLOOKUP(Calc_BAU!D$6,'Carbon Prices'!$D$9:$CH$15,6,FALSE))</f>
        <v>#N/A</v>
      </c>
      <c r="E83" s="59" t="e">
        <f>IF('Data Input - General'!$F$10="Yes",HLOOKUP(Calc_BAU!E$6,'Carbon Prices'!$D$9:$CH$15,3,FALSE),HLOOKUP(Calc_BAU!E$6,'Carbon Prices'!$D$9:$CH$15,6,FALSE))</f>
        <v>#N/A</v>
      </c>
      <c r="F83" s="59" t="e">
        <f>IF('Data Input - General'!$F$10="Yes",HLOOKUP(Calc_BAU!F$6,'Carbon Prices'!$D$9:$CH$15,3,FALSE),HLOOKUP(Calc_BAU!F$6,'Carbon Prices'!$D$9:$CH$15,6,FALSE))</f>
        <v>#N/A</v>
      </c>
      <c r="G83" s="59" t="e">
        <f>IF('Data Input - General'!$F$10="Yes",HLOOKUP(Calc_BAU!G$6,'Carbon Prices'!$D$9:$CH$15,3,FALSE),HLOOKUP(Calc_BAU!G$6,'Carbon Prices'!$D$9:$CH$15,6,FALSE))</f>
        <v>#N/A</v>
      </c>
      <c r="H83" s="59" t="e">
        <f>IF('Data Input - General'!$F$10="Yes",HLOOKUP(Calc_BAU!H$6,'Carbon Prices'!$D$9:$CH$15,3,FALSE),HLOOKUP(Calc_BAU!H$6,'Carbon Prices'!$D$9:$CH$15,6,FALSE))</f>
        <v>#N/A</v>
      </c>
      <c r="I83" s="59" t="e">
        <f>IF('Data Input - General'!$F$10="Yes",HLOOKUP(Calc_BAU!I$6,'Carbon Prices'!$D$9:$CH$15,3,FALSE),HLOOKUP(Calc_BAU!I$6,'Carbon Prices'!$D$9:$CH$15,6,FALSE))</f>
        <v>#N/A</v>
      </c>
      <c r="J83" s="59" t="e">
        <f>IF('Data Input - General'!$F$10="Yes",HLOOKUP(Calc_BAU!J$6,'Carbon Prices'!$D$9:$CH$15,3,FALSE),HLOOKUP(Calc_BAU!J$6,'Carbon Prices'!$D$9:$CH$15,6,FALSE))</f>
        <v>#N/A</v>
      </c>
      <c r="K83" s="59" t="e">
        <f>IF('Data Input - General'!$F$10="Yes",HLOOKUP(Calc_BAU!K$6,'Carbon Prices'!$D$9:$CH$15,3,FALSE),HLOOKUP(Calc_BAU!K$6,'Carbon Prices'!$D$9:$CH$15,6,FALSE))</f>
        <v>#N/A</v>
      </c>
      <c r="L83" s="59" t="e">
        <f>IF('Data Input - General'!$F$10="Yes",HLOOKUP(Calc_BAU!L$6,'Carbon Prices'!$D$9:$CH$15,3,FALSE),HLOOKUP(Calc_BAU!L$6,'Carbon Prices'!$D$9:$CH$15,6,FALSE))</f>
        <v>#N/A</v>
      </c>
      <c r="M83" s="59" t="e">
        <f>IF('Data Input - General'!$F$10="Yes",HLOOKUP(Calc_BAU!M$6,'Carbon Prices'!$D$9:$CH$15,3,FALSE),HLOOKUP(Calc_BAU!M$6,'Carbon Prices'!$D$9:$CH$15,6,FALSE))</f>
        <v>#N/A</v>
      </c>
      <c r="N83" s="59" t="e">
        <f>IF('Data Input - General'!$F$10="Yes",HLOOKUP(Calc_BAU!N$6,'Carbon Prices'!$D$9:$CH$15,3,FALSE),HLOOKUP(Calc_BAU!N$6,'Carbon Prices'!$D$9:$CH$15,6,FALSE))</f>
        <v>#N/A</v>
      </c>
      <c r="O83" s="59" t="e">
        <f>IF('Data Input - General'!$F$10="Yes",HLOOKUP(Calc_BAU!O$6,'Carbon Prices'!$D$9:$CH$15,3,FALSE),HLOOKUP(Calc_BAU!O$6,'Carbon Prices'!$D$9:$CH$15,6,FALSE))</f>
        <v>#N/A</v>
      </c>
      <c r="P83" s="59" t="e">
        <f>IF('Data Input - General'!$F$10="Yes",HLOOKUP(Calc_BAU!P$6,'Carbon Prices'!$D$9:$CH$15,3,FALSE),HLOOKUP(Calc_BAU!P$6,'Carbon Prices'!$D$9:$CH$15,6,FALSE))</f>
        <v>#N/A</v>
      </c>
      <c r="Q83" s="59" t="e">
        <f>IF('Data Input - General'!$F$10="Yes",HLOOKUP(Calc_BAU!Q$6,'Carbon Prices'!$D$9:$CH$15,3,FALSE),HLOOKUP(Calc_BAU!Q$6,'Carbon Prices'!$D$9:$CH$15,6,FALSE))</f>
        <v>#N/A</v>
      </c>
      <c r="R83" s="59" t="e">
        <f>IF('Data Input - General'!$F$10="Yes",HLOOKUP(Calc_BAU!R$6,'Carbon Prices'!$D$9:$CH$15,3,FALSE),HLOOKUP(Calc_BAU!R$6,'Carbon Prices'!$D$9:$CH$15,6,FALSE))</f>
        <v>#N/A</v>
      </c>
      <c r="S83" s="59" t="e">
        <f>IF('Data Input - General'!$F$10="Yes",HLOOKUP(Calc_BAU!S$6,'Carbon Prices'!$D$9:$CH$15,3,FALSE),HLOOKUP(Calc_BAU!S$6,'Carbon Prices'!$D$9:$CH$15,6,FALSE))</f>
        <v>#N/A</v>
      </c>
      <c r="T83" s="59" t="e">
        <f>IF('Data Input - General'!$F$10="Yes",HLOOKUP(Calc_BAU!T$6,'Carbon Prices'!$D$9:$CH$15,3,FALSE),HLOOKUP(Calc_BAU!T$6,'Carbon Prices'!$D$9:$CH$15,6,FALSE))</f>
        <v>#N/A</v>
      </c>
      <c r="U83" s="59" t="e">
        <f>IF('Data Input - General'!$F$10="Yes",HLOOKUP(Calc_BAU!U$6,'Carbon Prices'!$D$9:$CH$15,3,FALSE),HLOOKUP(Calc_BAU!U$6,'Carbon Prices'!$D$9:$CH$15,6,FALSE))</f>
        <v>#N/A</v>
      </c>
      <c r="V83" s="59" t="e">
        <f>IF('Data Input - General'!$F$10="Yes",HLOOKUP(Calc_BAU!V$6,'Carbon Prices'!$D$9:$CH$15,3,FALSE),HLOOKUP(Calc_BAU!V$6,'Carbon Prices'!$D$9:$CH$15,6,FALSE))</f>
        <v>#N/A</v>
      </c>
      <c r="W83" s="59" t="e">
        <f>IF('Data Input - General'!$F$10="Yes",HLOOKUP(Calc_BAU!W$6,'Carbon Prices'!$D$9:$CH$15,3,FALSE),HLOOKUP(Calc_BAU!W$6,'Carbon Prices'!$D$9:$CH$15,6,FALSE))</f>
        <v>#N/A</v>
      </c>
      <c r="X83" s="59" t="e">
        <f>IF('Data Input - General'!$F$10="Yes",HLOOKUP(Calc_BAU!X$6,'Carbon Prices'!$D$9:$CH$15,3,FALSE),HLOOKUP(Calc_BAU!X$6,'Carbon Prices'!$D$9:$CH$15,6,FALSE))</f>
        <v>#N/A</v>
      </c>
      <c r="Y83" s="59" t="e">
        <f>IF('Data Input - General'!$F$10="Yes",HLOOKUP(Calc_BAU!Y$6,'Carbon Prices'!$D$9:$CH$15,3,FALSE),HLOOKUP(Calc_BAU!Y$6,'Carbon Prices'!$D$9:$CH$15,6,FALSE))</f>
        <v>#N/A</v>
      </c>
      <c r="Z83" s="59" t="e">
        <f>IF('Data Input - General'!$F$10="Yes",HLOOKUP(Calc_BAU!Z$6,'Carbon Prices'!$D$9:$CH$15,3,FALSE),HLOOKUP(Calc_BAU!Z$6,'Carbon Prices'!$D$9:$CH$15,6,FALSE))</f>
        <v>#N/A</v>
      </c>
      <c r="AA83" s="59" t="e">
        <f>IF('Data Input - General'!$F$10="Yes",HLOOKUP(Calc_BAU!AA$6,'Carbon Prices'!$D$9:$CH$15,3,FALSE),HLOOKUP(Calc_BAU!AA$6,'Carbon Prices'!$D$9:$CH$15,6,FALSE))</f>
        <v>#N/A</v>
      </c>
      <c r="AB83" s="59" t="e">
        <f>IF('Data Input - General'!$F$10="Yes",HLOOKUP(Calc_BAU!AB$6,'Carbon Prices'!$D$9:$CH$15,3,FALSE),HLOOKUP(Calc_BAU!AB$6,'Carbon Prices'!$D$9:$CH$15,6,FALSE))</f>
        <v>#N/A</v>
      </c>
      <c r="AC83" s="59" t="e">
        <f>IF('Data Input - General'!$F$10="Yes",HLOOKUP(Calc_BAU!AC$6,'Carbon Prices'!$D$9:$CH$15,3,FALSE),HLOOKUP(Calc_BAU!AC$6,'Carbon Prices'!$D$9:$CH$15,6,FALSE))</f>
        <v>#N/A</v>
      </c>
      <c r="AD83" s="59" t="e">
        <f>IF('Data Input - General'!$F$10="Yes",HLOOKUP(Calc_BAU!AD$6,'Carbon Prices'!$D$9:$CH$15,3,FALSE),HLOOKUP(Calc_BAU!AD$6,'Carbon Prices'!$D$9:$CH$15,6,FALSE))</f>
        <v>#N/A</v>
      </c>
      <c r="AE83" s="59" t="e">
        <f>IF('Data Input - General'!$F$10="Yes",HLOOKUP(Calc_BAU!AE$6,'Carbon Prices'!$D$9:$CH$15,3,FALSE),HLOOKUP(Calc_BAU!AE$6,'Carbon Prices'!$D$9:$CH$15,6,FALSE))</f>
        <v>#N/A</v>
      </c>
      <c r="AF83" s="59" t="e">
        <f>IF('Data Input - General'!$F$10="Yes",HLOOKUP(Calc_BAU!AF$6,'Carbon Prices'!$D$9:$CH$15,3,FALSE),HLOOKUP(Calc_BAU!AF$6,'Carbon Prices'!$D$9:$CH$15,6,FALSE))</f>
        <v>#N/A</v>
      </c>
      <c r="AG83" s="59" t="e">
        <f>IF('Data Input - General'!$F$10="Yes",HLOOKUP(Calc_BAU!AG$6,'Carbon Prices'!$D$9:$CH$15,3,FALSE),HLOOKUP(Calc_BAU!AG$6,'Carbon Prices'!$D$9:$CH$15,6,FALSE))</f>
        <v>#N/A</v>
      </c>
      <c r="AH83" s="59" t="e">
        <f>IF('Data Input - General'!$F$10="Yes",HLOOKUP(Calc_BAU!AH$6,'Carbon Prices'!$D$9:$CH$15,3,FALSE),HLOOKUP(Calc_BAU!AH$6,'Carbon Prices'!$D$9:$CH$15,6,FALSE))</f>
        <v>#N/A</v>
      </c>
      <c r="AI83" s="59" t="e">
        <f>IF('Data Input - General'!$F$10="Yes",HLOOKUP(Calc_BAU!AI$6,'Carbon Prices'!$D$9:$CH$15,3,FALSE),HLOOKUP(Calc_BAU!AI$6,'Carbon Prices'!$D$9:$CH$15,6,FALSE))</f>
        <v>#N/A</v>
      </c>
      <c r="AJ83" s="59" t="e">
        <f>IF('Data Input - General'!$F$10="Yes",HLOOKUP(Calc_BAU!AJ$6,'Carbon Prices'!$D$9:$CH$15,3,FALSE),HLOOKUP(Calc_BAU!AJ$6,'Carbon Prices'!$D$9:$CH$15,6,FALSE))</f>
        <v>#N/A</v>
      </c>
      <c r="AK83" s="59" t="e">
        <f>IF('Data Input - General'!$F$10="Yes",HLOOKUP(Calc_BAU!AK$6,'Carbon Prices'!$D$9:$CH$15,3,FALSE),HLOOKUP(Calc_BAU!AK$6,'Carbon Prices'!$D$9:$CH$15,6,FALSE))</f>
        <v>#N/A</v>
      </c>
      <c r="AL83" s="59" t="e">
        <f>IF('Data Input - General'!$F$10="Yes",HLOOKUP(Calc_BAU!AL$6,'Carbon Prices'!$D$9:$CH$15,3,FALSE),HLOOKUP(Calc_BAU!AL$6,'Carbon Prices'!$D$9:$CH$15,6,FALSE))</f>
        <v>#N/A</v>
      </c>
      <c r="AM83" s="59" t="e">
        <f>IF('Data Input - General'!$F$10="Yes",HLOOKUP(Calc_BAU!AM$6,'Carbon Prices'!$D$9:$CH$15,3,FALSE),HLOOKUP(Calc_BAU!AM$6,'Carbon Prices'!$D$9:$CH$15,6,FALSE))</f>
        <v>#N/A</v>
      </c>
      <c r="AN83" s="59" t="e">
        <f>IF('Data Input - General'!$F$10="Yes",HLOOKUP(Calc_BAU!AN$6,'Carbon Prices'!$D$9:$CH$15,3,FALSE),HLOOKUP(Calc_BAU!AN$6,'Carbon Prices'!$D$9:$CH$15,6,FALSE))</f>
        <v>#N/A</v>
      </c>
      <c r="AO83" s="59" t="e">
        <f>IF('Data Input - General'!$F$10="Yes",HLOOKUP(Calc_BAU!AO$6,'Carbon Prices'!$D$9:$CH$15,3,FALSE),HLOOKUP(Calc_BAU!AO$6,'Carbon Prices'!$D$9:$CH$15,6,FALSE))</f>
        <v>#N/A</v>
      </c>
      <c r="AP83" s="59" t="e">
        <f>IF('Data Input - General'!$F$10="Yes",HLOOKUP(Calc_BAU!AP$6,'Carbon Prices'!$D$9:$CH$15,3,FALSE),HLOOKUP(Calc_BAU!AP$6,'Carbon Prices'!$D$9:$CH$15,6,FALSE))</f>
        <v>#N/A</v>
      </c>
      <c r="AQ83" s="59" t="e">
        <f>IF('Data Input - General'!$F$10="Yes",HLOOKUP(Calc_BAU!AQ$6,'Carbon Prices'!$D$9:$CH$15,3,FALSE),HLOOKUP(Calc_BAU!AQ$6,'Carbon Prices'!$D$9:$CH$15,6,FALSE))</f>
        <v>#N/A</v>
      </c>
      <c r="AR83" s="59" t="e">
        <f>IF('Data Input - General'!$F$10="Yes",HLOOKUP(Calc_BAU!AR$6,'Carbon Prices'!$D$9:$CH$15,3,FALSE),HLOOKUP(Calc_BAU!AR$6,'Carbon Prices'!$D$9:$CH$15,6,FALSE))</f>
        <v>#N/A</v>
      </c>
      <c r="AS83" s="59" t="e">
        <f>IF('Data Input - General'!$F$10="Yes",HLOOKUP(Calc_BAU!AS$6,'Carbon Prices'!$D$9:$CH$15,3,FALSE),HLOOKUP(Calc_BAU!AS$6,'Carbon Prices'!$D$9:$CH$15,6,FALSE))</f>
        <v>#N/A</v>
      </c>
      <c r="AT83" s="59" t="e">
        <f>IF('Data Input - General'!$F$10="Yes",HLOOKUP(Calc_BAU!AT$6,'Carbon Prices'!$D$9:$CH$15,3,FALSE),HLOOKUP(Calc_BAU!AT$6,'Carbon Prices'!$D$9:$CH$15,6,FALSE))</f>
        <v>#N/A</v>
      </c>
      <c r="AU83" s="59" t="e">
        <f>IF('Data Input - General'!$F$10="Yes",HLOOKUP(Calc_BAU!AU$6,'Carbon Prices'!$D$9:$CH$15,3,FALSE),HLOOKUP(Calc_BAU!AU$6,'Carbon Prices'!$D$9:$CH$15,6,FALSE))</f>
        <v>#N/A</v>
      </c>
      <c r="AV83" s="59" t="e">
        <f>IF('Data Input - General'!$F$10="Yes",HLOOKUP(Calc_BAU!AV$6,'Carbon Prices'!$D$9:$CH$15,3,FALSE),HLOOKUP(Calc_BAU!AV$6,'Carbon Prices'!$D$9:$CH$15,6,FALSE))</f>
        <v>#N/A</v>
      </c>
      <c r="AW83" s="59" t="e">
        <f>IF('Data Input - General'!$F$10="Yes",HLOOKUP(Calc_BAU!AW$6,'Carbon Prices'!$D$9:$CH$15,3,FALSE),HLOOKUP(Calc_BAU!AW$6,'Carbon Prices'!$D$9:$CH$15,6,FALSE))</f>
        <v>#N/A</v>
      </c>
      <c r="AX83" s="59" t="e">
        <f>IF('Data Input - General'!$F$10="Yes",HLOOKUP(Calc_BAU!AX$6,'Carbon Prices'!$D$9:$CH$15,3,FALSE),HLOOKUP(Calc_BAU!AX$6,'Carbon Prices'!$D$9:$CH$15,6,FALSE))</f>
        <v>#N/A</v>
      </c>
      <c r="AY83" s="59" t="e">
        <f>IF('Data Input - General'!$F$10="Yes",HLOOKUP(Calc_BAU!AY$6,'Carbon Prices'!$D$9:$CH$15,3,FALSE),HLOOKUP(Calc_BAU!AY$6,'Carbon Prices'!$D$9:$CH$15,6,FALSE))</f>
        <v>#N/A</v>
      </c>
      <c r="AZ83" s="59" t="e">
        <f>IF('Data Input - General'!$F$10="Yes",HLOOKUP(Calc_BAU!AZ$6,'Carbon Prices'!$D$9:$CH$15,3,FALSE),HLOOKUP(Calc_BAU!AZ$6,'Carbon Prices'!$D$9:$CH$15,6,FALSE))</f>
        <v>#N/A</v>
      </c>
      <c r="BA83" s="59" t="e">
        <f>IF('Data Input - General'!$F$10="Yes",HLOOKUP(Calc_BAU!BA$6,'Carbon Prices'!$D$9:$CH$15,3,FALSE),HLOOKUP(Calc_BAU!BA$6,'Carbon Prices'!$D$9:$CH$15,6,FALSE))</f>
        <v>#N/A</v>
      </c>
      <c r="BB83" s="59" t="e">
        <f>IF('Data Input - General'!$F$10="Yes",HLOOKUP(Calc_BAU!BB$6,'Carbon Prices'!$D$9:$CH$15,3,FALSE),HLOOKUP(Calc_BAU!BB$6,'Carbon Prices'!$D$9:$CH$15,6,FALSE))</f>
        <v>#N/A</v>
      </c>
      <c r="BC83" s="59" t="e">
        <f>IF('Data Input - General'!$F$10="Yes",HLOOKUP(Calc_BAU!BC$6,'Carbon Prices'!$D$9:$CH$15,3,FALSE),HLOOKUP(Calc_BAU!BC$6,'Carbon Prices'!$D$9:$CH$15,6,FALSE))</f>
        <v>#N/A</v>
      </c>
      <c r="BD83" s="59" t="e">
        <f>IF('Data Input - General'!$F$10="Yes",HLOOKUP(Calc_BAU!BD$6,'Carbon Prices'!$D$9:$CH$15,3,FALSE),HLOOKUP(Calc_BAU!BD$6,'Carbon Prices'!$D$9:$CH$15,6,FALSE))</f>
        <v>#N/A</v>
      </c>
      <c r="BE83" s="59" t="e">
        <f>IF('Data Input - General'!$F$10="Yes",HLOOKUP(Calc_BAU!BE$6,'Carbon Prices'!$D$9:$CH$15,3,FALSE),HLOOKUP(Calc_BAU!BE$6,'Carbon Prices'!$D$9:$CH$15,6,FALSE))</f>
        <v>#N/A</v>
      </c>
      <c r="BF83" s="59" t="e">
        <f>IF('Data Input - General'!$F$10="Yes",HLOOKUP(Calc_BAU!BF$6,'Carbon Prices'!$D$9:$CH$15,3,FALSE),HLOOKUP(Calc_BAU!BF$6,'Carbon Prices'!$D$9:$CH$15,6,FALSE))</f>
        <v>#N/A</v>
      </c>
      <c r="BG83" s="59" t="e">
        <f>IF('Data Input - General'!$F$10="Yes",HLOOKUP(Calc_BAU!BG$6,'Carbon Prices'!$D$9:$CH$15,3,FALSE),HLOOKUP(Calc_BAU!BG$6,'Carbon Prices'!$D$9:$CH$15,6,FALSE))</f>
        <v>#N/A</v>
      </c>
      <c r="BH83" s="59" t="e">
        <f>IF('Data Input - General'!$F$10="Yes",HLOOKUP(Calc_BAU!BH$6,'Carbon Prices'!$D$9:$CH$15,3,FALSE),HLOOKUP(Calc_BAU!BH$6,'Carbon Prices'!$D$9:$CH$15,6,FALSE))</f>
        <v>#N/A</v>
      </c>
      <c r="BI83" s="59" t="e">
        <f>IF('Data Input - General'!$F$10="Yes",HLOOKUP(Calc_BAU!BI$6,'Carbon Prices'!$D$9:$CH$15,3,FALSE),HLOOKUP(Calc_BAU!BI$6,'Carbon Prices'!$D$9:$CH$15,6,FALSE))</f>
        <v>#N/A</v>
      </c>
      <c r="BJ83" s="59" t="e">
        <f>IF('Data Input - General'!$F$10="Yes",HLOOKUP(Calc_BAU!BJ$6,'Carbon Prices'!$D$9:$CH$15,3,FALSE),HLOOKUP(Calc_BAU!BJ$6,'Carbon Prices'!$D$9:$CH$15,6,FALSE))</f>
        <v>#N/A</v>
      </c>
      <c r="BK83" s="59" t="e">
        <f>IF('Data Input - General'!$F$10="Yes",HLOOKUP(Calc_BAU!BK$6,'Carbon Prices'!$D$9:$CH$15,3,FALSE),HLOOKUP(Calc_BAU!BK$6,'Carbon Prices'!$D$9:$CH$15,6,FALSE))</f>
        <v>#N/A</v>
      </c>
      <c r="BL83" s="59" t="e">
        <f>IF('Data Input - General'!$F$10="Yes",HLOOKUP(Calc_BAU!BL$6,'Carbon Prices'!$D$9:$CH$15,3,FALSE),HLOOKUP(Calc_BAU!BL$6,'Carbon Prices'!$D$9:$CH$15,6,FALSE))</f>
        <v>#N/A</v>
      </c>
      <c r="BM83" s="59" t="e">
        <f>IF('Data Input - General'!$F$10="Yes",HLOOKUP(Calc_BAU!BM$6,'Carbon Prices'!$D$9:$CH$15,3,FALSE),HLOOKUP(Calc_BAU!BM$6,'Carbon Prices'!$D$9:$CH$15,6,FALSE))</f>
        <v>#N/A</v>
      </c>
      <c r="BN83" s="59" t="e">
        <f>IF('Data Input - General'!$F$10="Yes",HLOOKUP(Calc_BAU!BN$6,'Carbon Prices'!$D$9:$CH$15,3,FALSE),HLOOKUP(Calc_BAU!BN$6,'Carbon Prices'!$D$9:$CH$15,6,FALSE))</f>
        <v>#N/A</v>
      </c>
      <c r="BO83" s="59" t="e">
        <f>IF('Data Input - General'!$F$10="Yes",HLOOKUP(Calc_BAU!BO$6,'Carbon Prices'!$D$9:$CH$15,3,FALSE),HLOOKUP(Calc_BAU!BO$6,'Carbon Prices'!$D$9:$CH$15,6,FALSE))</f>
        <v>#N/A</v>
      </c>
      <c r="BP83" s="59" t="e">
        <f>IF('Data Input - General'!$F$10="Yes",HLOOKUP(Calc_BAU!BP$6,'Carbon Prices'!$D$9:$CH$15,3,FALSE),HLOOKUP(Calc_BAU!BP$6,'Carbon Prices'!$D$9:$CH$15,6,FALSE))</f>
        <v>#N/A</v>
      </c>
      <c r="BQ83" s="59" t="e">
        <f>IF('Data Input - General'!$F$10="Yes",HLOOKUP(Calc_BAU!BQ$6,'Carbon Prices'!$D$9:$CH$15,3,FALSE),HLOOKUP(Calc_BAU!BQ$6,'Carbon Prices'!$D$9:$CH$15,6,FALSE))</f>
        <v>#N/A</v>
      </c>
      <c r="BR83" s="59" t="e">
        <f>IF('Data Input - General'!$F$10="Yes",HLOOKUP(Calc_BAU!BR$6,'Carbon Prices'!$D$9:$CH$15,3,FALSE),HLOOKUP(Calc_BAU!BR$6,'Carbon Prices'!$D$9:$CH$15,6,FALSE))</f>
        <v>#N/A</v>
      </c>
      <c r="BS83" s="59" t="e">
        <f>IF('Data Input - General'!$F$10="Yes",HLOOKUP(Calc_BAU!BS$6,'Carbon Prices'!$D$9:$CH$15,3,FALSE),HLOOKUP(Calc_BAU!BS$6,'Carbon Prices'!$D$9:$CH$15,6,FALSE))</f>
        <v>#N/A</v>
      </c>
      <c r="BT83" s="59" t="e">
        <f>IF('Data Input - General'!$F$10="Yes",HLOOKUP(Calc_BAU!BT$6,'Carbon Prices'!$D$9:$CH$15,3,FALSE),HLOOKUP(Calc_BAU!BT$6,'Carbon Prices'!$D$9:$CH$15,6,FALSE))</f>
        <v>#N/A</v>
      </c>
      <c r="BU83" s="59" t="e">
        <f>IF('Data Input - General'!$F$10="Yes",HLOOKUP(Calc_BAU!BU$6,'Carbon Prices'!$D$9:$CH$15,3,FALSE),HLOOKUP(Calc_BAU!BU$6,'Carbon Prices'!$D$9:$CH$15,6,FALSE))</f>
        <v>#N/A</v>
      </c>
      <c r="BV83" s="59" t="e">
        <f>IF('Data Input - General'!$F$10="Yes",HLOOKUP(Calc_BAU!BV$6,'Carbon Prices'!$D$9:$CH$15,3,FALSE),HLOOKUP(Calc_BAU!BV$6,'Carbon Prices'!$D$9:$CH$15,6,FALSE))</f>
        <v>#N/A</v>
      </c>
      <c r="BW83" s="59" t="e">
        <f>IF('Data Input - General'!$F$10="Yes",HLOOKUP(Calc_BAU!BW$6,'Carbon Prices'!$D$9:$CH$15,3,FALSE),HLOOKUP(Calc_BAU!BW$6,'Carbon Prices'!$D$9:$CH$15,6,FALSE))</f>
        <v>#N/A</v>
      </c>
      <c r="BX83" s="59" t="e">
        <f>IF('Data Input - General'!$F$10="Yes",HLOOKUP(Calc_BAU!BX$6,'Carbon Prices'!$D$9:$CH$15,3,FALSE),HLOOKUP(Calc_BAU!BX$6,'Carbon Prices'!$D$9:$CH$15,6,FALSE))</f>
        <v>#N/A</v>
      </c>
      <c r="BY83" s="59" t="e">
        <f>IF('Data Input - General'!$F$10="Yes",HLOOKUP(Calc_BAU!BY$6,'Carbon Prices'!$D$9:$CH$15,3,FALSE),HLOOKUP(Calc_BAU!BY$6,'Carbon Prices'!$D$9:$CH$15,6,FALSE))</f>
        <v>#N/A</v>
      </c>
      <c r="BZ83" s="59" t="e">
        <f>IF('Data Input - General'!$F$10="Yes",HLOOKUP(Calc_BAU!BZ$6,'Carbon Prices'!$D$9:$CH$15,3,FALSE),HLOOKUP(Calc_BAU!BZ$6,'Carbon Prices'!$D$9:$CH$15,6,FALSE))</f>
        <v>#N/A</v>
      </c>
      <c r="CA83" s="59" t="e">
        <f>IF('Data Input - General'!$F$10="Yes",HLOOKUP(Calc_BAU!CA$6,'Carbon Prices'!$D$9:$CH$15,3,FALSE),HLOOKUP(Calc_BAU!CA$6,'Carbon Prices'!$D$9:$CH$15,6,FALSE))</f>
        <v>#N/A</v>
      </c>
      <c r="CB83" s="59" t="e">
        <f>IF('Data Input - General'!$F$10="Yes",HLOOKUP(Calc_BAU!CB$6,'Carbon Prices'!$D$9:$CH$15,3,FALSE),HLOOKUP(Calc_BAU!CB$6,'Carbon Prices'!$D$9:$CH$15,6,FALSE))</f>
        <v>#N/A</v>
      </c>
      <c r="CC83" s="59" t="e">
        <f>IF('Data Input - General'!$F$10="Yes",HLOOKUP(Calc_BAU!CC$6,'Carbon Prices'!$D$9:$CH$15,3,FALSE),HLOOKUP(Calc_BAU!CC$6,'Carbon Prices'!$D$9:$CH$15,6,FALSE))</f>
        <v>#N/A</v>
      </c>
      <c r="CD83" s="59" t="e">
        <f>IF('Data Input - General'!$F$10="Yes",HLOOKUP(Calc_BAU!CD$6,'Carbon Prices'!$D$9:$CH$15,3,FALSE),HLOOKUP(Calc_BAU!CD$6,'Carbon Prices'!$D$9:$CH$15,6,FALSE))</f>
        <v>#N/A</v>
      </c>
      <c r="CE83" s="59" t="e">
        <f>IF('Data Input - General'!$F$10="Yes",HLOOKUP(Calc_BAU!CE$6,'Carbon Prices'!$D$9:$CH$15,3,FALSE),HLOOKUP(Calc_BAU!CE$6,'Carbon Prices'!$D$9:$CH$15,6,FALSE))</f>
        <v>#N/A</v>
      </c>
      <c r="CF83" s="59" t="e">
        <f>IF('Data Input - General'!$F$10="Yes",HLOOKUP(Calc_BAU!CF$6,'Carbon Prices'!$D$9:$CH$15,3,FALSE),HLOOKUP(Calc_BAU!CF$6,'Carbon Prices'!$D$9:$CH$15,6,FALSE))</f>
        <v>#N/A</v>
      </c>
      <c r="CG83" s="59" t="e">
        <f>IF('Data Input - General'!$F$10="Yes",HLOOKUP(Calc_BAU!CG$6,'Carbon Prices'!$D$9:$CH$15,3,FALSE),HLOOKUP(Calc_BAU!CG$6,'Carbon Prices'!$D$9:$CH$15,6,FALSE))</f>
        <v>#N/A</v>
      </c>
      <c r="CH83" s="59" t="e">
        <f>IF('Data Input - General'!$F$10="Yes",HLOOKUP(Calc_BAU!CH$6,'Carbon Prices'!$D$9:$CH$15,3,FALSE),HLOOKUP(Calc_BAU!CH$6,'Carbon Prices'!$D$9:$CH$15,6,FALSE))</f>
        <v>#N/A</v>
      </c>
      <c r="CI83" s="59" t="e">
        <f>IF('Data Input - General'!$F$10="Yes",HLOOKUP(Calc_BAU!CI$6,'Carbon Prices'!$D$9:$CH$15,3,FALSE),HLOOKUP(Calc_BAU!CI$6,'Carbon Prices'!$D$9:$CH$15,6,FALSE))</f>
        <v>#N/A</v>
      </c>
      <c r="CJ83" s="59" t="e">
        <f>IF('Data Input - General'!$F$10="Yes",HLOOKUP(Calc_BAU!CJ$6,'Carbon Prices'!$D$9:$CH$15,3,FALSE),HLOOKUP(Calc_BAU!CJ$6,'Carbon Prices'!$D$9:$CH$15,6,FALSE))</f>
        <v>#N/A</v>
      </c>
      <c r="CK83" s="59" t="e">
        <f>IF('Data Input - General'!$F$10="Yes",HLOOKUP(Calc_BAU!CK$6,'Carbon Prices'!$D$9:$CH$15,3,FALSE),HLOOKUP(Calc_BAU!CK$6,'Carbon Prices'!$D$9:$CH$15,6,FALSE))</f>
        <v>#N/A</v>
      </c>
      <c r="CL83" s="59" t="e">
        <f>IF('Data Input - General'!$F$10="Yes",HLOOKUP(Calc_BAU!CL$6,'Carbon Prices'!$D$9:$CH$15,3,FALSE),HLOOKUP(Calc_BAU!CL$6,'Carbon Prices'!$D$9:$CH$15,6,FALSE))</f>
        <v>#N/A</v>
      </c>
      <c r="CM83" s="59" t="e">
        <f>IF('Data Input - General'!$F$10="Yes",HLOOKUP(Calc_BAU!CM$6,'Carbon Prices'!$D$9:$CH$15,3,FALSE),HLOOKUP(Calc_BAU!CM$6,'Carbon Prices'!$D$9:$CH$15,6,FALSE))</f>
        <v>#N/A</v>
      </c>
      <c r="CN83" s="59" t="e">
        <f>IF('Data Input - General'!$F$10="Yes",HLOOKUP(Calc_BAU!CN$6,'Carbon Prices'!$D$9:$CH$15,3,FALSE),HLOOKUP(Calc_BAU!CN$6,'Carbon Prices'!$D$9:$CH$15,6,FALSE))</f>
        <v>#N/A</v>
      </c>
      <c r="CO83" s="59" t="e">
        <f>IF('Data Input - General'!$F$10="Yes",HLOOKUP(Calc_BAU!CO$6,'Carbon Prices'!$D$9:$CH$15,3,FALSE),HLOOKUP(Calc_BAU!CO$6,'Carbon Prices'!$D$9:$CH$15,6,FALSE))</f>
        <v>#N/A</v>
      </c>
      <c r="CP83" s="59" t="e">
        <f>IF('Data Input - General'!$F$10="Yes",HLOOKUP(Calc_BAU!CP$6,'Carbon Prices'!$D$9:$CH$15,3,FALSE),HLOOKUP(Calc_BAU!CP$6,'Carbon Prices'!$D$9:$CH$15,6,FALSE))</f>
        <v>#N/A</v>
      </c>
      <c r="CQ83" s="59" t="e">
        <f>IF('Data Input - General'!$F$10="Yes",HLOOKUP(Calc_BAU!CQ$6,'Carbon Prices'!$D$9:$CH$15,3,FALSE),HLOOKUP(Calc_BAU!CQ$6,'Carbon Prices'!$D$9:$CH$15,6,FALSE))</f>
        <v>#N/A</v>
      </c>
      <c r="CR83" s="59" t="e">
        <f>IF('Data Input - General'!$F$10="Yes",HLOOKUP(Calc_BAU!CR$6,'Carbon Prices'!$D$9:$CH$15,3,FALSE),HLOOKUP(Calc_BAU!CR$6,'Carbon Prices'!$D$9:$CH$15,6,FALSE))</f>
        <v>#N/A</v>
      </c>
      <c r="CS83" s="59" t="e">
        <f>IF('Data Input - General'!$F$10="Yes",HLOOKUP(Calc_BAU!CS$6,'Carbon Prices'!$D$9:$CH$15,3,FALSE),HLOOKUP(Calc_BAU!CS$6,'Carbon Prices'!$D$9:$CH$15,6,FALSE))</f>
        <v>#N/A</v>
      </c>
      <c r="CT83" s="59" t="e">
        <f>IF('Data Input - General'!$F$10="Yes",HLOOKUP(Calc_BAU!CT$6,'Carbon Prices'!$D$9:$CH$15,3,FALSE),HLOOKUP(Calc_BAU!CT$6,'Carbon Prices'!$D$9:$CH$15,6,FALSE))</f>
        <v>#N/A</v>
      </c>
      <c r="CU83" s="59" t="e">
        <f>IF('Data Input - General'!$F$10="Yes",HLOOKUP(Calc_BAU!CU$6,'Carbon Prices'!$D$9:$CH$15,3,FALSE),HLOOKUP(Calc_BAU!CU$6,'Carbon Prices'!$D$9:$CH$15,6,FALSE))</f>
        <v>#N/A</v>
      </c>
      <c r="CV83" s="59" t="e">
        <f>IF('Data Input - General'!$F$10="Yes",HLOOKUP(Calc_BAU!CV$6,'Carbon Prices'!$D$9:$CH$15,3,FALSE),HLOOKUP(Calc_BAU!CV$6,'Carbon Prices'!$D$9:$CH$15,6,FALSE))</f>
        <v>#N/A</v>
      </c>
      <c r="CW83" s="59" t="e">
        <f>IF('Data Input - General'!$F$10="Yes",HLOOKUP(Calc_BAU!CW$6,'Carbon Prices'!$D$9:$CH$15,3,FALSE),HLOOKUP(Calc_BAU!CW$6,'Carbon Prices'!$D$9:$CH$15,6,FALSE))</f>
        <v>#N/A</v>
      </c>
      <c r="CX83" s="59" t="e">
        <f>IF('Data Input - General'!$F$10="Yes",HLOOKUP(Calc_BAU!CX$6,'Carbon Prices'!$D$9:$CH$15,3,FALSE),HLOOKUP(Calc_BAU!CX$6,'Carbon Prices'!$D$9:$CH$15,6,FALSE))</f>
        <v>#N/A</v>
      </c>
      <c r="CY83" s="59" t="e">
        <f>IF('Data Input - General'!$F$10="Yes",HLOOKUP(Calc_BAU!CY$6,'Carbon Prices'!$D$9:$CH$15,3,FALSE),HLOOKUP(Calc_BAU!CY$6,'Carbon Prices'!$D$9:$CH$15,6,FALSE))</f>
        <v>#N/A</v>
      </c>
      <c r="CZ83" s="391"/>
    </row>
    <row r="84" spans="1:104" x14ac:dyDescent="0.25">
      <c r="B84" s="393" t="s">
        <v>178</v>
      </c>
      <c r="C84" s="9" t="s">
        <v>1117</v>
      </c>
      <c r="D84" s="59">
        <f>IFERROR(D80*D82,0)</f>
        <v>0</v>
      </c>
      <c r="E84" s="59">
        <f>IFERROR(E80*E82,0)</f>
        <v>0</v>
      </c>
      <c r="F84" s="59">
        <f t="shared" ref="F84:BQ85" si="36">IFERROR(F80*F82,0)</f>
        <v>0</v>
      </c>
      <c r="G84" s="59">
        <f t="shared" si="36"/>
        <v>0</v>
      </c>
      <c r="H84" s="59">
        <f t="shared" si="36"/>
        <v>0</v>
      </c>
      <c r="I84" s="59">
        <f t="shared" si="36"/>
        <v>0</v>
      </c>
      <c r="J84" s="59">
        <f t="shared" si="36"/>
        <v>0</v>
      </c>
      <c r="K84" s="59">
        <f t="shared" si="36"/>
        <v>0</v>
      </c>
      <c r="L84" s="59">
        <f t="shared" si="36"/>
        <v>0</v>
      </c>
      <c r="M84" s="59">
        <f t="shared" si="36"/>
        <v>0</v>
      </c>
      <c r="N84" s="59">
        <f t="shared" si="36"/>
        <v>0</v>
      </c>
      <c r="O84" s="59">
        <f t="shared" si="36"/>
        <v>0</v>
      </c>
      <c r="P84" s="59">
        <f t="shared" si="36"/>
        <v>0</v>
      </c>
      <c r="Q84" s="59">
        <f t="shared" si="36"/>
        <v>0</v>
      </c>
      <c r="R84" s="59">
        <f t="shared" si="36"/>
        <v>0</v>
      </c>
      <c r="S84" s="59">
        <f t="shared" si="36"/>
        <v>0</v>
      </c>
      <c r="T84" s="59">
        <f t="shared" si="36"/>
        <v>0</v>
      </c>
      <c r="U84" s="59">
        <f t="shared" si="36"/>
        <v>0</v>
      </c>
      <c r="V84" s="59">
        <f t="shared" si="36"/>
        <v>0</v>
      </c>
      <c r="W84" s="59">
        <f t="shared" si="36"/>
        <v>0</v>
      </c>
      <c r="X84" s="59">
        <f t="shared" si="36"/>
        <v>0</v>
      </c>
      <c r="Y84" s="59">
        <f t="shared" si="36"/>
        <v>0</v>
      </c>
      <c r="Z84" s="59">
        <f t="shared" si="36"/>
        <v>0</v>
      </c>
      <c r="AA84" s="59">
        <f t="shared" si="36"/>
        <v>0</v>
      </c>
      <c r="AB84" s="59">
        <f t="shared" si="36"/>
        <v>0</v>
      </c>
      <c r="AC84" s="59">
        <f t="shared" si="36"/>
        <v>0</v>
      </c>
      <c r="AD84" s="59">
        <f t="shared" si="36"/>
        <v>0</v>
      </c>
      <c r="AE84" s="59">
        <f t="shared" si="36"/>
        <v>0</v>
      </c>
      <c r="AF84" s="59">
        <f t="shared" si="36"/>
        <v>0</v>
      </c>
      <c r="AG84" s="59">
        <f t="shared" si="36"/>
        <v>0</v>
      </c>
      <c r="AH84" s="59">
        <f t="shared" si="36"/>
        <v>0</v>
      </c>
      <c r="AI84" s="59">
        <f t="shared" si="36"/>
        <v>0</v>
      </c>
      <c r="AJ84" s="59">
        <f t="shared" si="36"/>
        <v>0</v>
      </c>
      <c r="AK84" s="59">
        <f t="shared" si="36"/>
        <v>0</v>
      </c>
      <c r="AL84" s="59">
        <f t="shared" si="36"/>
        <v>0</v>
      </c>
      <c r="AM84" s="59">
        <f t="shared" si="36"/>
        <v>0</v>
      </c>
      <c r="AN84" s="59">
        <f t="shared" si="36"/>
        <v>0</v>
      </c>
      <c r="AO84" s="59">
        <f t="shared" si="36"/>
        <v>0</v>
      </c>
      <c r="AP84" s="59">
        <f t="shared" si="36"/>
        <v>0</v>
      </c>
      <c r="AQ84" s="59">
        <f t="shared" si="36"/>
        <v>0</v>
      </c>
      <c r="AR84" s="59">
        <f t="shared" si="36"/>
        <v>0</v>
      </c>
      <c r="AS84" s="59">
        <f t="shared" si="36"/>
        <v>0</v>
      </c>
      <c r="AT84" s="59">
        <f t="shared" si="36"/>
        <v>0</v>
      </c>
      <c r="AU84" s="59">
        <f t="shared" si="36"/>
        <v>0</v>
      </c>
      <c r="AV84" s="59">
        <f t="shared" si="36"/>
        <v>0</v>
      </c>
      <c r="AW84" s="59">
        <f t="shared" si="36"/>
        <v>0</v>
      </c>
      <c r="AX84" s="59">
        <f t="shared" si="36"/>
        <v>0</v>
      </c>
      <c r="AY84" s="59">
        <f t="shared" si="36"/>
        <v>0</v>
      </c>
      <c r="AZ84" s="59">
        <f t="shared" si="36"/>
        <v>0</v>
      </c>
      <c r="BA84" s="59">
        <f t="shared" si="36"/>
        <v>0</v>
      </c>
      <c r="BB84" s="59">
        <f t="shared" si="36"/>
        <v>0</v>
      </c>
      <c r="BC84" s="59">
        <f t="shared" si="36"/>
        <v>0</v>
      </c>
      <c r="BD84" s="59">
        <f t="shared" si="36"/>
        <v>0</v>
      </c>
      <c r="BE84" s="59">
        <f t="shared" si="36"/>
        <v>0</v>
      </c>
      <c r="BF84" s="59">
        <f t="shared" si="36"/>
        <v>0</v>
      </c>
      <c r="BG84" s="59">
        <f t="shared" si="36"/>
        <v>0</v>
      </c>
      <c r="BH84" s="59">
        <f t="shared" si="36"/>
        <v>0</v>
      </c>
      <c r="BI84" s="59">
        <f t="shared" si="36"/>
        <v>0</v>
      </c>
      <c r="BJ84" s="59">
        <f t="shared" si="36"/>
        <v>0</v>
      </c>
      <c r="BK84" s="59">
        <f t="shared" si="36"/>
        <v>0</v>
      </c>
      <c r="BL84" s="59">
        <f t="shared" si="36"/>
        <v>0</v>
      </c>
      <c r="BM84" s="59">
        <f t="shared" si="36"/>
        <v>0</v>
      </c>
      <c r="BN84" s="59">
        <f t="shared" si="36"/>
        <v>0</v>
      </c>
      <c r="BO84" s="59">
        <f t="shared" si="36"/>
        <v>0</v>
      </c>
      <c r="BP84" s="59">
        <f t="shared" si="36"/>
        <v>0</v>
      </c>
      <c r="BQ84" s="59">
        <f t="shared" si="36"/>
        <v>0</v>
      </c>
      <c r="BR84" s="59">
        <f t="shared" ref="BR84:CY85" si="37">IFERROR(BR80*BR82,0)</f>
        <v>0</v>
      </c>
      <c r="BS84" s="59">
        <f t="shared" si="37"/>
        <v>0</v>
      </c>
      <c r="BT84" s="59">
        <f t="shared" si="37"/>
        <v>0</v>
      </c>
      <c r="BU84" s="59">
        <f t="shared" si="37"/>
        <v>0</v>
      </c>
      <c r="BV84" s="59">
        <f t="shared" si="37"/>
        <v>0</v>
      </c>
      <c r="BW84" s="59">
        <f t="shared" si="37"/>
        <v>0</v>
      </c>
      <c r="BX84" s="59">
        <f t="shared" si="37"/>
        <v>0</v>
      </c>
      <c r="BY84" s="59">
        <f t="shared" si="37"/>
        <v>0</v>
      </c>
      <c r="BZ84" s="59">
        <f t="shared" si="37"/>
        <v>0</v>
      </c>
      <c r="CA84" s="59">
        <f t="shared" si="37"/>
        <v>0</v>
      </c>
      <c r="CB84" s="59">
        <f t="shared" si="37"/>
        <v>0</v>
      </c>
      <c r="CC84" s="59">
        <f t="shared" si="37"/>
        <v>0</v>
      </c>
      <c r="CD84" s="59">
        <f t="shared" si="37"/>
        <v>0</v>
      </c>
      <c r="CE84" s="59">
        <f t="shared" si="37"/>
        <v>0</v>
      </c>
      <c r="CF84" s="59">
        <f t="shared" si="37"/>
        <v>0</v>
      </c>
      <c r="CG84" s="59">
        <f t="shared" si="37"/>
        <v>0</v>
      </c>
      <c r="CH84" s="59">
        <f t="shared" si="37"/>
        <v>0</v>
      </c>
      <c r="CI84" s="59">
        <f t="shared" si="37"/>
        <v>0</v>
      </c>
      <c r="CJ84" s="59">
        <f t="shared" si="37"/>
        <v>0</v>
      </c>
      <c r="CK84" s="59">
        <f t="shared" si="37"/>
        <v>0</v>
      </c>
      <c r="CL84" s="59">
        <f t="shared" si="37"/>
        <v>0</v>
      </c>
      <c r="CM84" s="59">
        <f t="shared" si="37"/>
        <v>0</v>
      </c>
      <c r="CN84" s="59">
        <f t="shared" si="37"/>
        <v>0</v>
      </c>
      <c r="CO84" s="59">
        <f t="shared" si="37"/>
        <v>0</v>
      </c>
      <c r="CP84" s="59">
        <f t="shared" si="37"/>
        <v>0</v>
      </c>
      <c r="CQ84" s="59">
        <f t="shared" si="37"/>
        <v>0</v>
      </c>
      <c r="CR84" s="59">
        <f t="shared" si="37"/>
        <v>0</v>
      </c>
      <c r="CS84" s="59">
        <f t="shared" si="37"/>
        <v>0</v>
      </c>
      <c r="CT84" s="59">
        <f t="shared" si="37"/>
        <v>0</v>
      </c>
      <c r="CU84" s="59">
        <f t="shared" si="37"/>
        <v>0</v>
      </c>
      <c r="CV84" s="59">
        <f t="shared" si="37"/>
        <v>0</v>
      </c>
      <c r="CW84" s="59">
        <f t="shared" si="37"/>
        <v>0</v>
      </c>
      <c r="CX84" s="59">
        <f t="shared" si="37"/>
        <v>0</v>
      </c>
      <c r="CY84" s="59">
        <f t="shared" si="37"/>
        <v>0</v>
      </c>
      <c r="CZ84" s="391"/>
    </row>
    <row r="85" spans="1:104" x14ac:dyDescent="0.25">
      <c r="B85" s="393" t="s">
        <v>179</v>
      </c>
      <c r="C85" s="9" t="s">
        <v>1117</v>
      </c>
      <c r="D85" s="59">
        <f>IFERROR(D81*D83,0)</f>
        <v>0</v>
      </c>
      <c r="E85" s="59">
        <f t="shared" ref="E85:BK85" si="38">IFERROR(E81*E83,0)</f>
        <v>0</v>
      </c>
      <c r="F85" s="59">
        <f t="shared" si="38"/>
        <v>0</v>
      </c>
      <c r="G85" s="59">
        <f t="shared" si="38"/>
        <v>0</v>
      </c>
      <c r="H85" s="59">
        <f t="shared" si="38"/>
        <v>0</v>
      </c>
      <c r="I85" s="59">
        <f t="shared" si="38"/>
        <v>0</v>
      </c>
      <c r="J85" s="59">
        <f t="shared" si="38"/>
        <v>0</v>
      </c>
      <c r="K85" s="59">
        <f t="shared" si="38"/>
        <v>0</v>
      </c>
      <c r="L85" s="59">
        <f t="shared" si="38"/>
        <v>0</v>
      </c>
      <c r="M85" s="59">
        <f t="shared" si="38"/>
        <v>0</v>
      </c>
      <c r="N85" s="59">
        <f t="shared" si="38"/>
        <v>0</v>
      </c>
      <c r="O85" s="59">
        <f t="shared" si="38"/>
        <v>0</v>
      </c>
      <c r="P85" s="59">
        <f t="shared" si="38"/>
        <v>0</v>
      </c>
      <c r="Q85" s="59">
        <f t="shared" si="38"/>
        <v>0</v>
      </c>
      <c r="R85" s="59">
        <f t="shared" si="38"/>
        <v>0</v>
      </c>
      <c r="S85" s="59">
        <f t="shared" si="38"/>
        <v>0</v>
      </c>
      <c r="T85" s="59">
        <f t="shared" si="38"/>
        <v>0</v>
      </c>
      <c r="U85" s="59">
        <f t="shared" si="38"/>
        <v>0</v>
      </c>
      <c r="V85" s="59">
        <f t="shared" si="38"/>
        <v>0</v>
      </c>
      <c r="W85" s="59">
        <f t="shared" si="38"/>
        <v>0</v>
      </c>
      <c r="X85" s="59">
        <f t="shared" si="38"/>
        <v>0</v>
      </c>
      <c r="Y85" s="59">
        <f t="shared" si="38"/>
        <v>0</v>
      </c>
      <c r="Z85" s="59">
        <f t="shared" si="38"/>
        <v>0</v>
      </c>
      <c r="AA85" s="59">
        <f t="shared" si="38"/>
        <v>0</v>
      </c>
      <c r="AB85" s="59">
        <f t="shared" si="38"/>
        <v>0</v>
      </c>
      <c r="AC85" s="59">
        <f t="shared" si="38"/>
        <v>0</v>
      </c>
      <c r="AD85" s="59">
        <f t="shared" si="38"/>
        <v>0</v>
      </c>
      <c r="AE85" s="59">
        <f t="shared" si="38"/>
        <v>0</v>
      </c>
      <c r="AF85" s="59">
        <f t="shared" si="38"/>
        <v>0</v>
      </c>
      <c r="AG85" s="59">
        <f t="shared" si="38"/>
        <v>0</v>
      </c>
      <c r="AH85" s="59">
        <f t="shared" si="38"/>
        <v>0</v>
      </c>
      <c r="AI85" s="59">
        <f t="shared" si="38"/>
        <v>0</v>
      </c>
      <c r="AJ85" s="59">
        <f t="shared" si="38"/>
        <v>0</v>
      </c>
      <c r="AK85" s="59">
        <f t="shared" si="38"/>
        <v>0</v>
      </c>
      <c r="AL85" s="59">
        <f t="shared" si="38"/>
        <v>0</v>
      </c>
      <c r="AM85" s="59">
        <f t="shared" si="38"/>
        <v>0</v>
      </c>
      <c r="AN85" s="59">
        <f t="shared" si="38"/>
        <v>0</v>
      </c>
      <c r="AO85" s="59">
        <f t="shared" si="38"/>
        <v>0</v>
      </c>
      <c r="AP85" s="59">
        <f t="shared" si="38"/>
        <v>0</v>
      </c>
      <c r="AQ85" s="59">
        <f t="shared" si="38"/>
        <v>0</v>
      </c>
      <c r="AR85" s="59">
        <f t="shared" si="38"/>
        <v>0</v>
      </c>
      <c r="AS85" s="59">
        <f t="shared" si="38"/>
        <v>0</v>
      </c>
      <c r="AT85" s="59">
        <f t="shared" si="38"/>
        <v>0</v>
      </c>
      <c r="AU85" s="59">
        <f t="shared" si="38"/>
        <v>0</v>
      </c>
      <c r="AV85" s="59">
        <f t="shared" si="38"/>
        <v>0</v>
      </c>
      <c r="AW85" s="59">
        <f t="shared" si="38"/>
        <v>0</v>
      </c>
      <c r="AX85" s="59">
        <f t="shared" si="38"/>
        <v>0</v>
      </c>
      <c r="AY85" s="59">
        <f t="shared" si="38"/>
        <v>0</v>
      </c>
      <c r="AZ85" s="59">
        <f t="shared" si="38"/>
        <v>0</v>
      </c>
      <c r="BA85" s="59">
        <f t="shared" si="38"/>
        <v>0</v>
      </c>
      <c r="BB85" s="59">
        <f t="shared" si="38"/>
        <v>0</v>
      </c>
      <c r="BC85" s="59">
        <f t="shared" si="38"/>
        <v>0</v>
      </c>
      <c r="BD85" s="59">
        <f t="shared" si="38"/>
        <v>0</v>
      </c>
      <c r="BE85" s="59">
        <f t="shared" si="38"/>
        <v>0</v>
      </c>
      <c r="BF85" s="59">
        <f t="shared" si="38"/>
        <v>0</v>
      </c>
      <c r="BG85" s="59">
        <f t="shared" si="38"/>
        <v>0</v>
      </c>
      <c r="BH85" s="59">
        <f t="shared" si="38"/>
        <v>0</v>
      </c>
      <c r="BI85" s="59">
        <f t="shared" si="38"/>
        <v>0</v>
      </c>
      <c r="BJ85" s="59">
        <f t="shared" si="38"/>
        <v>0</v>
      </c>
      <c r="BK85" s="59">
        <f t="shared" si="38"/>
        <v>0</v>
      </c>
      <c r="BL85" s="59">
        <f t="shared" si="36"/>
        <v>0</v>
      </c>
      <c r="BM85" s="59">
        <f t="shared" si="36"/>
        <v>0</v>
      </c>
      <c r="BN85" s="59">
        <f t="shared" si="36"/>
        <v>0</v>
      </c>
      <c r="BO85" s="59">
        <f t="shared" si="36"/>
        <v>0</v>
      </c>
      <c r="BP85" s="59">
        <f t="shared" si="36"/>
        <v>0</v>
      </c>
      <c r="BQ85" s="59">
        <f t="shared" si="36"/>
        <v>0</v>
      </c>
      <c r="BR85" s="59">
        <f t="shared" si="37"/>
        <v>0</v>
      </c>
      <c r="BS85" s="59">
        <f t="shared" si="37"/>
        <v>0</v>
      </c>
      <c r="BT85" s="59">
        <f t="shared" si="37"/>
        <v>0</v>
      </c>
      <c r="BU85" s="59">
        <f t="shared" si="37"/>
        <v>0</v>
      </c>
      <c r="BV85" s="59">
        <f t="shared" si="37"/>
        <v>0</v>
      </c>
      <c r="BW85" s="59">
        <f t="shared" si="37"/>
        <v>0</v>
      </c>
      <c r="BX85" s="59">
        <f t="shared" si="37"/>
        <v>0</v>
      </c>
      <c r="BY85" s="59">
        <f t="shared" si="37"/>
        <v>0</v>
      </c>
      <c r="BZ85" s="59">
        <f t="shared" si="37"/>
        <v>0</v>
      </c>
      <c r="CA85" s="59">
        <f t="shared" si="37"/>
        <v>0</v>
      </c>
      <c r="CB85" s="59">
        <f t="shared" si="37"/>
        <v>0</v>
      </c>
      <c r="CC85" s="59">
        <f t="shared" si="37"/>
        <v>0</v>
      </c>
      <c r="CD85" s="59">
        <f t="shared" si="37"/>
        <v>0</v>
      </c>
      <c r="CE85" s="59">
        <f t="shared" si="37"/>
        <v>0</v>
      </c>
      <c r="CF85" s="59">
        <f t="shared" si="37"/>
        <v>0</v>
      </c>
      <c r="CG85" s="59">
        <f t="shared" si="37"/>
        <v>0</v>
      </c>
      <c r="CH85" s="59">
        <f t="shared" si="37"/>
        <v>0</v>
      </c>
      <c r="CI85" s="59">
        <f t="shared" si="37"/>
        <v>0</v>
      </c>
      <c r="CJ85" s="59">
        <f t="shared" si="37"/>
        <v>0</v>
      </c>
      <c r="CK85" s="59">
        <f t="shared" si="37"/>
        <v>0</v>
      </c>
      <c r="CL85" s="59">
        <f t="shared" si="37"/>
        <v>0</v>
      </c>
      <c r="CM85" s="59">
        <f t="shared" si="37"/>
        <v>0</v>
      </c>
      <c r="CN85" s="59">
        <f t="shared" si="37"/>
        <v>0</v>
      </c>
      <c r="CO85" s="59">
        <f t="shared" si="37"/>
        <v>0</v>
      </c>
      <c r="CP85" s="59">
        <f t="shared" si="37"/>
        <v>0</v>
      </c>
      <c r="CQ85" s="59">
        <f t="shared" si="37"/>
        <v>0</v>
      </c>
      <c r="CR85" s="59">
        <f t="shared" si="37"/>
        <v>0</v>
      </c>
      <c r="CS85" s="59">
        <f t="shared" si="37"/>
        <v>0</v>
      </c>
      <c r="CT85" s="59">
        <f t="shared" si="37"/>
        <v>0</v>
      </c>
      <c r="CU85" s="59">
        <f t="shared" si="37"/>
        <v>0</v>
      </c>
      <c r="CV85" s="59">
        <f t="shared" si="37"/>
        <v>0</v>
      </c>
      <c r="CW85" s="59">
        <f t="shared" si="37"/>
        <v>0</v>
      </c>
      <c r="CX85" s="59">
        <f t="shared" si="37"/>
        <v>0</v>
      </c>
      <c r="CY85" s="59">
        <f t="shared" si="37"/>
        <v>0</v>
      </c>
      <c r="CZ85" s="391"/>
    </row>
    <row r="86" spans="1:104" x14ac:dyDescent="0.25">
      <c r="B86" s="392"/>
      <c r="C86" s="39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c r="CW86" s="50"/>
      <c r="CX86" s="50"/>
      <c r="CY86" s="50"/>
      <c r="CZ86" s="391"/>
    </row>
    <row r="87" spans="1:104" x14ac:dyDescent="0.25">
      <c r="B87" s="393" t="s">
        <v>191</v>
      </c>
      <c r="C87" s="9" t="s">
        <v>1117</v>
      </c>
      <c r="D87" s="59">
        <f>SUM(D84:D85,D77)*D$7/1000</f>
        <v>0</v>
      </c>
      <c r="E87" s="59">
        <f t="shared" ref="E87:BP87" si="39">SUM(E84:E85,E77)*E$7/1000</f>
        <v>0</v>
      </c>
      <c r="F87" s="59">
        <f t="shared" si="39"/>
        <v>0</v>
      </c>
      <c r="G87" s="59">
        <f t="shared" si="39"/>
        <v>0</v>
      </c>
      <c r="H87" s="59">
        <f t="shared" si="39"/>
        <v>0</v>
      </c>
      <c r="I87" s="59">
        <f t="shared" si="39"/>
        <v>0</v>
      </c>
      <c r="J87" s="59">
        <f t="shared" si="39"/>
        <v>0</v>
      </c>
      <c r="K87" s="59">
        <f t="shared" si="39"/>
        <v>0</v>
      </c>
      <c r="L87" s="59">
        <f t="shared" si="39"/>
        <v>0</v>
      </c>
      <c r="M87" s="59">
        <f t="shared" si="39"/>
        <v>0</v>
      </c>
      <c r="N87" s="59">
        <f t="shared" si="39"/>
        <v>0</v>
      </c>
      <c r="O87" s="59">
        <f t="shared" si="39"/>
        <v>0</v>
      </c>
      <c r="P87" s="59">
        <f t="shared" si="39"/>
        <v>0</v>
      </c>
      <c r="Q87" s="59">
        <f t="shared" si="39"/>
        <v>0</v>
      </c>
      <c r="R87" s="59">
        <f t="shared" si="39"/>
        <v>0</v>
      </c>
      <c r="S87" s="59">
        <f t="shared" si="39"/>
        <v>0</v>
      </c>
      <c r="T87" s="59">
        <f t="shared" si="39"/>
        <v>0</v>
      </c>
      <c r="U87" s="59">
        <f t="shared" si="39"/>
        <v>0</v>
      </c>
      <c r="V87" s="59">
        <f t="shared" si="39"/>
        <v>0</v>
      </c>
      <c r="W87" s="59">
        <f t="shared" si="39"/>
        <v>0</v>
      </c>
      <c r="X87" s="59">
        <f t="shared" si="39"/>
        <v>0</v>
      </c>
      <c r="Y87" s="59">
        <f t="shared" si="39"/>
        <v>0</v>
      </c>
      <c r="Z87" s="59">
        <f t="shared" si="39"/>
        <v>0</v>
      </c>
      <c r="AA87" s="59">
        <f t="shared" si="39"/>
        <v>0</v>
      </c>
      <c r="AB87" s="59">
        <f t="shared" si="39"/>
        <v>0</v>
      </c>
      <c r="AC87" s="59">
        <f t="shared" si="39"/>
        <v>0</v>
      </c>
      <c r="AD87" s="59">
        <f t="shared" si="39"/>
        <v>0</v>
      </c>
      <c r="AE87" s="59">
        <f t="shared" si="39"/>
        <v>0</v>
      </c>
      <c r="AF87" s="59">
        <f t="shared" si="39"/>
        <v>0</v>
      </c>
      <c r="AG87" s="59">
        <f t="shared" si="39"/>
        <v>0</v>
      </c>
      <c r="AH87" s="59">
        <f t="shared" si="39"/>
        <v>0</v>
      </c>
      <c r="AI87" s="59">
        <f t="shared" si="39"/>
        <v>0</v>
      </c>
      <c r="AJ87" s="59">
        <f t="shared" si="39"/>
        <v>0</v>
      </c>
      <c r="AK87" s="59">
        <f t="shared" si="39"/>
        <v>0</v>
      </c>
      <c r="AL87" s="59">
        <f t="shared" si="39"/>
        <v>0</v>
      </c>
      <c r="AM87" s="59">
        <f t="shared" si="39"/>
        <v>0</v>
      </c>
      <c r="AN87" s="59">
        <f t="shared" si="39"/>
        <v>0</v>
      </c>
      <c r="AO87" s="59">
        <f t="shared" si="39"/>
        <v>0</v>
      </c>
      <c r="AP87" s="59">
        <f t="shared" si="39"/>
        <v>0</v>
      </c>
      <c r="AQ87" s="59">
        <f t="shared" si="39"/>
        <v>0</v>
      </c>
      <c r="AR87" s="59">
        <f t="shared" si="39"/>
        <v>0</v>
      </c>
      <c r="AS87" s="59">
        <f t="shared" si="39"/>
        <v>0</v>
      </c>
      <c r="AT87" s="59">
        <f t="shared" si="39"/>
        <v>0</v>
      </c>
      <c r="AU87" s="59">
        <f t="shared" si="39"/>
        <v>0</v>
      </c>
      <c r="AV87" s="59">
        <f t="shared" si="39"/>
        <v>0</v>
      </c>
      <c r="AW87" s="59">
        <f t="shared" si="39"/>
        <v>0</v>
      </c>
      <c r="AX87" s="59">
        <f t="shared" si="39"/>
        <v>0</v>
      </c>
      <c r="AY87" s="59">
        <f t="shared" si="39"/>
        <v>0</v>
      </c>
      <c r="AZ87" s="59">
        <f t="shared" si="39"/>
        <v>0</v>
      </c>
      <c r="BA87" s="59">
        <f t="shared" si="39"/>
        <v>0</v>
      </c>
      <c r="BB87" s="59">
        <f t="shared" si="39"/>
        <v>0</v>
      </c>
      <c r="BC87" s="59">
        <f t="shared" si="39"/>
        <v>0</v>
      </c>
      <c r="BD87" s="59">
        <f t="shared" si="39"/>
        <v>0</v>
      </c>
      <c r="BE87" s="59">
        <f t="shared" si="39"/>
        <v>0</v>
      </c>
      <c r="BF87" s="59">
        <f t="shared" si="39"/>
        <v>0</v>
      </c>
      <c r="BG87" s="59">
        <f t="shared" si="39"/>
        <v>0</v>
      </c>
      <c r="BH87" s="59">
        <f t="shared" si="39"/>
        <v>0</v>
      </c>
      <c r="BI87" s="59">
        <f t="shared" si="39"/>
        <v>0</v>
      </c>
      <c r="BJ87" s="59">
        <f t="shared" si="39"/>
        <v>0</v>
      </c>
      <c r="BK87" s="59">
        <f t="shared" si="39"/>
        <v>0</v>
      </c>
      <c r="BL87" s="59">
        <f t="shared" si="39"/>
        <v>0</v>
      </c>
      <c r="BM87" s="59">
        <f t="shared" si="39"/>
        <v>0</v>
      </c>
      <c r="BN87" s="59">
        <f t="shared" si="39"/>
        <v>0</v>
      </c>
      <c r="BO87" s="59">
        <f t="shared" si="39"/>
        <v>0</v>
      </c>
      <c r="BP87" s="59">
        <f t="shared" si="39"/>
        <v>0</v>
      </c>
      <c r="BQ87" s="59">
        <f t="shared" ref="BQ87:CY87" si="40">SUM(BQ84:BQ85,BQ77)*BQ$7/1000</f>
        <v>0</v>
      </c>
      <c r="BR87" s="59">
        <f t="shared" si="40"/>
        <v>0</v>
      </c>
      <c r="BS87" s="59">
        <f t="shared" si="40"/>
        <v>0</v>
      </c>
      <c r="BT87" s="59">
        <f t="shared" si="40"/>
        <v>0</v>
      </c>
      <c r="BU87" s="59">
        <f t="shared" si="40"/>
        <v>0</v>
      </c>
      <c r="BV87" s="59">
        <f t="shared" si="40"/>
        <v>0</v>
      </c>
      <c r="BW87" s="59">
        <f t="shared" si="40"/>
        <v>0</v>
      </c>
      <c r="BX87" s="59">
        <f t="shared" si="40"/>
        <v>0</v>
      </c>
      <c r="BY87" s="59">
        <f t="shared" si="40"/>
        <v>0</v>
      </c>
      <c r="BZ87" s="59">
        <f t="shared" si="40"/>
        <v>0</v>
      </c>
      <c r="CA87" s="59">
        <f t="shared" si="40"/>
        <v>0</v>
      </c>
      <c r="CB87" s="59">
        <f t="shared" si="40"/>
        <v>0</v>
      </c>
      <c r="CC87" s="59">
        <f t="shared" si="40"/>
        <v>0</v>
      </c>
      <c r="CD87" s="59">
        <f t="shared" si="40"/>
        <v>0</v>
      </c>
      <c r="CE87" s="59">
        <f t="shared" si="40"/>
        <v>0</v>
      </c>
      <c r="CF87" s="59">
        <f t="shared" si="40"/>
        <v>0</v>
      </c>
      <c r="CG87" s="59">
        <f t="shared" si="40"/>
        <v>0</v>
      </c>
      <c r="CH87" s="59">
        <f t="shared" si="40"/>
        <v>0</v>
      </c>
      <c r="CI87" s="59">
        <f t="shared" si="40"/>
        <v>0</v>
      </c>
      <c r="CJ87" s="59">
        <f t="shared" si="40"/>
        <v>0</v>
      </c>
      <c r="CK87" s="59">
        <f t="shared" si="40"/>
        <v>0</v>
      </c>
      <c r="CL87" s="59">
        <f t="shared" si="40"/>
        <v>0</v>
      </c>
      <c r="CM87" s="59">
        <f t="shared" si="40"/>
        <v>0</v>
      </c>
      <c r="CN87" s="59">
        <f t="shared" si="40"/>
        <v>0</v>
      </c>
      <c r="CO87" s="59">
        <f t="shared" si="40"/>
        <v>0</v>
      </c>
      <c r="CP87" s="59">
        <f t="shared" si="40"/>
        <v>0</v>
      </c>
      <c r="CQ87" s="59">
        <f t="shared" si="40"/>
        <v>0</v>
      </c>
      <c r="CR87" s="59">
        <f t="shared" si="40"/>
        <v>0</v>
      </c>
      <c r="CS87" s="59">
        <f t="shared" si="40"/>
        <v>0</v>
      </c>
      <c r="CT87" s="59">
        <f t="shared" si="40"/>
        <v>0</v>
      </c>
      <c r="CU87" s="59">
        <f t="shared" si="40"/>
        <v>0</v>
      </c>
      <c r="CV87" s="59">
        <f t="shared" si="40"/>
        <v>0</v>
      </c>
      <c r="CW87" s="59">
        <f t="shared" si="40"/>
        <v>0</v>
      </c>
      <c r="CX87" s="59">
        <f t="shared" si="40"/>
        <v>0</v>
      </c>
      <c r="CY87" s="59">
        <f t="shared" si="40"/>
        <v>0</v>
      </c>
      <c r="CZ87" s="391"/>
    </row>
    <row r="88" spans="1:104" x14ac:dyDescent="0.25">
      <c r="B88" s="392"/>
      <c r="C88" s="39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391"/>
    </row>
    <row r="89" spans="1:104" s="113" customFormat="1" x14ac:dyDescent="0.25">
      <c r="A89" s="93"/>
      <c r="B89" s="395" t="s">
        <v>322</v>
      </c>
      <c r="C89" s="407"/>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08"/>
      <c r="AQ89" s="408"/>
      <c r="AR89" s="408"/>
      <c r="AS89" s="408"/>
      <c r="AT89" s="408"/>
      <c r="AU89" s="408"/>
      <c r="AV89" s="408"/>
      <c r="AW89" s="408"/>
      <c r="AX89" s="408"/>
      <c r="AY89" s="408"/>
      <c r="AZ89" s="408"/>
      <c r="BA89" s="408"/>
      <c r="BB89" s="408"/>
      <c r="BC89" s="408"/>
      <c r="BD89" s="408"/>
      <c r="BE89" s="408"/>
      <c r="BF89" s="408"/>
      <c r="BG89" s="408"/>
      <c r="BH89" s="408"/>
      <c r="BI89" s="408"/>
      <c r="BJ89" s="408"/>
      <c r="BK89" s="408"/>
      <c r="BL89" s="408"/>
      <c r="BM89" s="408"/>
      <c r="BN89" s="408"/>
      <c r="BO89" s="408"/>
      <c r="BP89" s="408"/>
      <c r="BQ89" s="408"/>
      <c r="BR89" s="408"/>
      <c r="BS89" s="408"/>
      <c r="BT89" s="408"/>
      <c r="BU89" s="408"/>
      <c r="BV89" s="408"/>
      <c r="BW89" s="408"/>
      <c r="BX89" s="408"/>
      <c r="BY89" s="408"/>
      <c r="BZ89" s="408"/>
      <c r="CA89" s="408"/>
      <c r="CB89" s="408"/>
      <c r="CC89" s="408"/>
      <c r="CD89" s="408"/>
      <c r="CE89" s="408"/>
      <c r="CF89" s="408"/>
      <c r="CG89" s="408"/>
      <c r="CH89" s="408"/>
      <c r="CI89" s="408"/>
      <c r="CJ89" s="408"/>
      <c r="CK89" s="408"/>
      <c r="CL89" s="408"/>
      <c r="CM89" s="408"/>
      <c r="CN89" s="408"/>
      <c r="CO89" s="408"/>
      <c r="CP89" s="408"/>
      <c r="CQ89" s="408"/>
      <c r="CR89" s="408"/>
      <c r="CS89" s="408"/>
      <c r="CT89" s="408"/>
      <c r="CU89" s="408"/>
      <c r="CV89" s="408"/>
      <c r="CW89" s="408"/>
      <c r="CX89" s="408"/>
      <c r="CY89" s="408"/>
      <c r="CZ89" s="409"/>
    </row>
    <row r="90" spans="1:104" x14ac:dyDescent="0.25">
      <c r="B90" s="393"/>
      <c r="C90" s="39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391"/>
    </row>
    <row r="91" spans="1:104" x14ac:dyDescent="0.25">
      <c r="B91" s="411" t="s">
        <v>309</v>
      </c>
      <c r="C91" s="270"/>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c r="BD91" s="412"/>
      <c r="BE91" s="412"/>
      <c r="BF91" s="412"/>
      <c r="BG91" s="412"/>
      <c r="BH91" s="412"/>
      <c r="BI91" s="412"/>
      <c r="BJ91" s="412"/>
      <c r="BK91" s="412"/>
      <c r="BL91" s="412"/>
      <c r="BM91" s="412"/>
      <c r="BN91" s="412"/>
      <c r="BO91" s="412"/>
      <c r="BP91" s="412"/>
      <c r="BQ91" s="412"/>
      <c r="BR91" s="412"/>
      <c r="BS91" s="412"/>
      <c r="BT91" s="412"/>
      <c r="BU91" s="412"/>
      <c r="BV91" s="412"/>
      <c r="BW91" s="412"/>
      <c r="BX91" s="412"/>
      <c r="BY91" s="412"/>
      <c r="BZ91" s="412"/>
      <c r="CA91" s="412"/>
      <c r="CB91" s="412"/>
      <c r="CC91" s="412"/>
      <c r="CD91" s="412"/>
      <c r="CE91" s="412"/>
      <c r="CF91" s="412"/>
      <c r="CG91" s="412"/>
      <c r="CH91" s="412"/>
      <c r="CI91" s="412"/>
      <c r="CJ91" s="412"/>
      <c r="CK91" s="412"/>
      <c r="CL91" s="412"/>
      <c r="CM91" s="412"/>
      <c r="CN91" s="412"/>
      <c r="CO91" s="412"/>
      <c r="CP91" s="412"/>
      <c r="CQ91" s="412"/>
      <c r="CR91" s="412"/>
      <c r="CS91" s="412"/>
      <c r="CT91" s="412"/>
      <c r="CU91" s="412"/>
      <c r="CV91" s="412"/>
      <c r="CW91" s="412"/>
      <c r="CX91" s="412"/>
      <c r="CY91" s="412"/>
      <c r="CZ91" s="413"/>
    </row>
    <row r="92" spans="1:104" x14ac:dyDescent="0.25">
      <c r="B92" s="392"/>
      <c r="C92" s="41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391"/>
    </row>
    <row r="93" spans="1:104" x14ac:dyDescent="0.25">
      <c r="B93" s="389" t="s">
        <v>77</v>
      </c>
      <c r="C93" s="41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391"/>
    </row>
    <row r="94" spans="1:104" x14ac:dyDescent="0.25">
      <c r="B94" s="393" t="s">
        <v>18</v>
      </c>
      <c r="C94" s="9" t="s">
        <v>1117</v>
      </c>
      <c r="D94" s="61" t="str">
        <f>IFERROR('Data Input - BAU'!H84*INDEX('Energy Prices'!$F$19:$CJ$24,MATCH($B94,'Energy Prices'!$C$19:$C$24,0),MATCH(Calc_BAU!D$6,'Energy Prices'!$F$11:$CJ$11,0))/100000,"")</f>
        <v/>
      </c>
      <c r="E94" s="61" t="str">
        <f>IFERROR('Data Input - BAU'!I84*INDEX('Energy Prices'!$F$19:$CJ$24,MATCH($B94,'Energy Prices'!$C$19:$C$24,0),MATCH(Calc_BAU!E$6,'Energy Prices'!$F$11:$CJ$11,0))/100000,"")</f>
        <v/>
      </c>
      <c r="F94" s="61" t="str">
        <f>IFERROR('Data Input - BAU'!J84*INDEX('Energy Prices'!$F$19:$CJ$24,MATCH($B94,'Energy Prices'!$C$19:$C$24,0),MATCH(Calc_BAU!F$6,'Energy Prices'!$F$11:$CJ$11,0))/100000,"")</f>
        <v/>
      </c>
      <c r="G94" s="61" t="str">
        <f>IFERROR('Data Input - BAU'!K84*INDEX('Energy Prices'!$F$19:$CJ$24,MATCH($B94,'Energy Prices'!$C$19:$C$24,0),MATCH(Calc_BAU!G$6,'Energy Prices'!$F$11:$CJ$11,0))/100000,"")</f>
        <v/>
      </c>
      <c r="H94" s="61" t="str">
        <f>IFERROR('Data Input - BAU'!L84*INDEX('Energy Prices'!$F$19:$CJ$24,MATCH($B94,'Energy Prices'!$C$19:$C$24,0),MATCH(Calc_BAU!H$6,'Energy Prices'!$F$11:$CJ$11,0))/100000,"")</f>
        <v/>
      </c>
      <c r="I94" s="61" t="str">
        <f>IFERROR('Data Input - BAU'!M84*INDEX('Energy Prices'!$F$19:$CJ$24,MATCH($B94,'Energy Prices'!$C$19:$C$24,0),MATCH(Calc_BAU!I$6,'Energy Prices'!$F$11:$CJ$11,0))/100000,"")</f>
        <v/>
      </c>
      <c r="J94" s="61" t="str">
        <f>IFERROR('Data Input - BAU'!N84*INDEX('Energy Prices'!$F$19:$CJ$24,MATCH($B94,'Energy Prices'!$C$19:$C$24,0),MATCH(Calc_BAU!J$6,'Energy Prices'!$F$11:$CJ$11,0))/100000,"")</f>
        <v/>
      </c>
      <c r="K94" s="61" t="str">
        <f>IFERROR('Data Input - BAU'!O84*INDEX('Energy Prices'!$F$19:$CJ$24,MATCH($B94,'Energy Prices'!$C$19:$C$24,0),MATCH(Calc_BAU!K$6,'Energy Prices'!$F$11:$CJ$11,0))/100000,"")</f>
        <v/>
      </c>
      <c r="L94" s="61" t="str">
        <f>IFERROR('Data Input - BAU'!P84*INDEX('Energy Prices'!$F$19:$CJ$24,MATCH($B94,'Energy Prices'!$C$19:$C$24,0),MATCH(Calc_BAU!L$6,'Energy Prices'!$F$11:$CJ$11,0))/100000,"")</f>
        <v/>
      </c>
      <c r="M94" s="61" t="str">
        <f>IFERROR('Data Input - BAU'!Q84*INDEX('Energy Prices'!$F$19:$CJ$24,MATCH($B94,'Energy Prices'!$C$19:$C$24,0),MATCH(Calc_BAU!M$6,'Energy Prices'!$F$11:$CJ$11,0))/100000,"")</f>
        <v/>
      </c>
      <c r="N94" s="61" t="str">
        <f>IFERROR('Data Input - BAU'!R84*INDEX('Energy Prices'!$F$19:$CJ$24,MATCH($B94,'Energy Prices'!$C$19:$C$24,0),MATCH(Calc_BAU!N$6,'Energy Prices'!$F$11:$CJ$11,0))/100000,"")</f>
        <v/>
      </c>
      <c r="O94" s="61" t="str">
        <f>IFERROR('Data Input - BAU'!S84*INDEX('Energy Prices'!$F$19:$CJ$24,MATCH($B94,'Energy Prices'!$C$19:$C$24,0),MATCH(Calc_BAU!O$6,'Energy Prices'!$F$11:$CJ$11,0))/100000,"")</f>
        <v/>
      </c>
      <c r="P94" s="61" t="str">
        <f>IFERROR('Data Input - BAU'!T84*INDEX('Energy Prices'!$F$19:$CJ$24,MATCH($B94,'Energy Prices'!$C$19:$C$24,0),MATCH(Calc_BAU!P$6,'Energy Prices'!$F$11:$CJ$11,0))/100000,"")</f>
        <v/>
      </c>
      <c r="Q94" s="61" t="str">
        <f>IFERROR('Data Input - BAU'!U84*INDEX('Energy Prices'!$F$19:$CJ$24,MATCH($B94,'Energy Prices'!$C$19:$C$24,0),MATCH(Calc_BAU!Q$6,'Energy Prices'!$F$11:$CJ$11,0))/100000,"")</f>
        <v/>
      </c>
      <c r="R94" s="61" t="str">
        <f>IFERROR('Data Input - BAU'!V84*INDEX('Energy Prices'!$F$19:$CJ$24,MATCH($B94,'Energy Prices'!$C$19:$C$24,0),MATCH(Calc_BAU!R$6,'Energy Prices'!$F$11:$CJ$11,0))/100000,"")</f>
        <v/>
      </c>
      <c r="S94" s="61" t="str">
        <f>IFERROR('Data Input - BAU'!W84*INDEX('Energy Prices'!$F$19:$CJ$24,MATCH($B94,'Energy Prices'!$C$19:$C$24,0),MATCH(Calc_BAU!S$6,'Energy Prices'!$F$11:$CJ$11,0))/100000,"")</f>
        <v/>
      </c>
      <c r="T94" s="61" t="str">
        <f>IFERROR('Data Input - BAU'!X84*INDEX('Energy Prices'!$F$19:$CJ$24,MATCH($B94,'Energy Prices'!$C$19:$C$24,0),MATCH(Calc_BAU!T$6,'Energy Prices'!$F$11:$CJ$11,0))/100000,"")</f>
        <v/>
      </c>
      <c r="U94" s="61" t="str">
        <f>IFERROR('Data Input - BAU'!Y84*INDEX('Energy Prices'!$F$19:$CJ$24,MATCH($B94,'Energy Prices'!$C$19:$C$24,0),MATCH(Calc_BAU!U$6,'Energy Prices'!$F$11:$CJ$11,0))/100000,"")</f>
        <v/>
      </c>
      <c r="V94" s="61" t="str">
        <f>IFERROR('Data Input - BAU'!Z84*INDEX('Energy Prices'!$F$19:$CJ$24,MATCH($B94,'Energy Prices'!$C$19:$C$24,0),MATCH(Calc_BAU!V$6,'Energy Prices'!$F$11:$CJ$11,0))/100000,"")</f>
        <v/>
      </c>
      <c r="W94" s="61" t="str">
        <f>IFERROR('Data Input - BAU'!AA84*INDEX('Energy Prices'!$F$19:$CJ$24,MATCH($B94,'Energy Prices'!$C$19:$C$24,0),MATCH(Calc_BAU!W$6,'Energy Prices'!$F$11:$CJ$11,0))/100000,"")</f>
        <v/>
      </c>
      <c r="X94" s="61" t="str">
        <f>IFERROR('Data Input - BAU'!AB84*INDEX('Energy Prices'!$F$19:$CJ$24,MATCH($B94,'Energy Prices'!$C$19:$C$24,0),MATCH(Calc_BAU!X$6,'Energy Prices'!$F$11:$CJ$11,0))/100000,"")</f>
        <v/>
      </c>
      <c r="Y94" s="61" t="str">
        <f>IFERROR('Data Input - BAU'!AC84*INDEX('Energy Prices'!$F$19:$CJ$24,MATCH($B94,'Energy Prices'!$C$19:$C$24,0),MATCH(Calc_BAU!Y$6,'Energy Prices'!$F$11:$CJ$11,0))/100000,"")</f>
        <v/>
      </c>
      <c r="Z94" s="61" t="str">
        <f>IFERROR('Data Input - BAU'!AD84*INDEX('Energy Prices'!$F$19:$CJ$24,MATCH($B94,'Energy Prices'!$C$19:$C$24,0),MATCH(Calc_BAU!Z$6,'Energy Prices'!$F$11:$CJ$11,0))/100000,"")</f>
        <v/>
      </c>
      <c r="AA94" s="61" t="str">
        <f>IFERROR('Data Input - BAU'!AE84*INDEX('Energy Prices'!$F$19:$CJ$24,MATCH($B94,'Energy Prices'!$C$19:$C$24,0),MATCH(Calc_BAU!AA$6,'Energy Prices'!$F$11:$CJ$11,0))/100000,"")</f>
        <v/>
      </c>
      <c r="AB94" s="61" t="str">
        <f>IFERROR('Data Input - BAU'!AF84*INDEX('Energy Prices'!$F$19:$CJ$24,MATCH($B94,'Energy Prices'!$C$19:$C$24,0),MATCH(Calc_BAU!AB$6,'Energy Prices'!$F$11:$CJ$11,0))/100000,"")</f>
        <v/>
      </c>
      <c r="AC94" s="61" t="str">
        <f>IFERROR('Data Input - BAU'!AG84*INDEX('Energy Prices'!$F$19:$CJ$24,MATCH($B94,'Energy Prices'!$C$19:$C$24,0),MATCH(Calc_BAU!AC$6,'Energy Prices'!$F$11:$CJ$11,0))/100000,"")</f>
        <v/>
      </c>
      <c r="AD94" s="61" t="str">
        <f>IFERROR('Data Input - BAU'!AH84*INDEX('Energy Prices'!$F$19:$CJ$24,MATCH($B94,'Energy Prices'!$C$19:$C$24,0),MATCH(Calc_BAU!AD$6,'Energy Prices'!$F$11:$CJ$11,0))/100000,"")</f>
        <v/>
      </c>
      <c r="AE94" s="61" t="str">
        <f>IFERROR('Data Input - BAU'!AI84*INDEX('Energy Prices'!$F$19:$CJ$24,MATCH($B94,'Energy Prices'!$C$19:$C$24,0),MATCH(Calc_BAU!AE$6,'Energy Prices'!$F$11:$CJ$11,0))/100000,"")</f>
        <v/>
      </c>
      <c r="AF94" s="61" t="str">
        <f>IFERROR('Data Input - BAU'!AJ84*INDEX('Energy Prices'!$F$19:$CJ$24,MATCH($B94,'Energy Prices'!$C$19:$C$24,0),MATCH(Calc_BAU!AF$6,'Energy Prices'!$F$11:$CJ$11,0))/100000,"")</f>
        <v/>
      </c>
      <c r="AG94" s="61" t="str">
        <f>IFERROR('Data Input - BAU'!AK84*INDEX('Energy Prices'!$F$19:$CJ$24,MATCH($B94,'Energy Prices'!$C$19:$C$24,0),MATCH(Calc_BAU!AG$6,'Energy Prices'!$F$11:$CJ$11,0))/100000,"")</f>
        <v/>
      </c>
      <c r="AH94" s="61" t="str">
        <f>IFERROR('Data Input - BAU'!AL84*INDEX('Energy Prices'!$F$19:$CJ$24,MATCH($B94,'Energy Prices'!$C$19:$C$24,0),MATCH(Calc_BAU!AH$6,'Energy Prices'!$F$11:$CJ$11,0))/100000,"")</f>
        <v/>
      </c>
      <c r="AI94" s="61" t="str">
        <f>IFERROR('Data Input - BAU'!AM84*INDEX('Energy Prices'!$F$19:$CJ$24,MATCH($B94,'Energy Prices'!$C$19:$C$24,0),MATCH(Calc_BAU!AI$6,'Energy Prices'!$F$11:$CJ$11,0))/100000,"")</f>
        <v/>
      </c>
      <c r="AJ94" s="61" t="str">
        <f>IFERROR('Data Input - BAU'!AN84*INDEX('Energy Prices'!$F$19:$CJ$24,MATCH($B94,'Energy Prices'!$C$19:$C$24,0),MATCH(Calc_BAU!AJ$6,'Energy Prices'!$F$11:$CJ$11,0))/100000,"")</f>
        <v/>
      </c>
      <c r="AK94" s="61" t="str">
        <f>IFERROR('Data Input - BAU'!AO84*INDEX('Energy Prices'!$F$19:$CJ$24,MATCH($B94,'Energy Prices'!$C$19:$C$24,0),MATCH(Calc_BAU!AK$6,'Energy Prices'!$F$11:$CJ$11,0))/100000,"")</f>
        <v/>
      </c>
      <c r="AL94" s="61" t="str">
        <f>IFERROR('Data Input - BAU'!AP84*INDEX('Energy Prices'!$F$19:$CJ$24,MATCH($B94,'Energy Prices'!$C$19:$C$24,0),MATCH(Calc_BAU!AL$6,'Energy Prices'!$F$11:$CJ$11,0))/100000,"")</f>
        <v/>
      </c>
      <c r="AM94" s="61" t="str">
        <f>IFERROR('Data Input - BAU'!AQ84*INDEX('Energy Prices'!$F$19:$CJ$24,MATCH($B94,'Energy Prices'!$C$19:$C$24,0),MATCH(Calc_BAU!AM$6,'Energy Prices'!$F$11:$CJ$11,0))/100000,"")</f>
        <v/>
      </c>
      <c r="AN94" s="61" t="str">
        <f>IFERROR('Data Input - BAU'!AR84*INDEX('Energy Prices'!$F$19:$CJ$24,MATCH($B94,'Energy Prices'!$C$19:$C$24,0),MATCH(Calc_BAU!AN$6,'Energy Prices'!$F$11:$CJ$11,0))/100000,"")</f>
        <v/>
      </c>
      <c r="AO94" s="61" t="str">
        <f>IFERROR('Data Input - BAU'!AS84*INDEX('Energy Prices'!$F$19:$CJ$24,MATCH($B94,'Energy Prices'!$C$19:$C$24,0),MATCH(Calc_BAU!AO$6,'Energy Prices'!$F$11:$CJ$11,0))/100000,"")</f>
        <v/>
      </c>
      <c r="AP94" s="61" t="str">
        <f>IFERROR('Data Input - BAU'!AT84*INDEX('Energy Prices'!$F$19:$CJ$24,MATCH($B94,'Energy Prices'!$C$19:$C$24,0),MATCH(Calc_BAU!AP$6,'Energy Prices'!$F$11:$CJ$11,0))/100000,"")</f>
        <v/>
      </c>
      <c r="AQ94" s="61" t="str">
        <f>IFERROR('Data Input - BAU'!AU84*INDEX('Energy Prices'!$F$19:$CJ$24,MATCH($B94,'Energy Prices'!$C$19:$C$24,0),MATCH(Calc_BAU!AQ$6,'Energy Prices'!$F$11:$CJ$11,0))/100000,"")</f>
        <v/>
      </c>
      <c r="AR94" s="61" t="str">
        <f>IFERROR('Data Input - BAU'!AV84*INDEX('Energy Prices'!$F$19:$CJ$24,MATCH($B94,'Energy Prices'!$C$19:$C$24,0),MATCH(Calc_BAU!AR$6,'Energy Prices'!$F$11:$CJ$11,0))/100000,"")</f>
        <v/>
      </c>
      <c r="AS94" s="61" t="str">
        <f>IFERROR('Data Input - BAU'!AW84*INDEX('Energy Prices'!$F$19:$CJ$24,MATCH($B94,'Energy Prices'!$C$19:$C$24,0),MATCH(Calc_BAU!AS$6,'Energy Prices'!$F$11:$CJ$11,0))/100000,"")</f>
        <v/>
      </c>
      <c r="AT94" s="61" t="str">
        <f>IFERROR('Data Input - BAU'!AX84*INDEX('Energy Prices'!$F$19:$CJ$24,MATCH($B94,'Energy Prices'!$C$19:$C$24,0),MATCH(Calc_BAU!AT$6,'Energy Prices'!$F$11:$CJ$11,0))/100000,"")</f>
        <v/>
      </c>
      <c r="AU94" s="61" t="str">
        <f>IFERROR('Data Input - BAU'!AY84*INDEX('Energy Prices'!$F$19:$CJ$24,MATCH($B94,'Energy Prices'!$C$19:$C$24,0),MATCH(Calc_BAU!AU$6,'Energy Prices'!$F$11:$CJ$11,0))/100000,"")</f>
        <v/>
      </c>
      <c r="AV94" s="61" t="str">
        <f>IFERROR('Data Input - BAU'!AZ84*INDEX('Energy Prices'!$F$19:$CJ$24,MATCH($B94,'Energy Prices'!$C$19:$C$24,0),MATCH(Calc_BAU!AV$6,'Energy Prices'!$F$11:$CJ$11,0))/100000,"")</f>
        <v/>
      </c>
      <c r="AW94" s="61" t="str">
        <f>IFERROR('Data Input - BAU'!BA84*INDEX('Energy Prices'!$F$19:$CJ$24,MATCH($B94,'Energy Prices'!$C$19:$C$24,0),MATCH(Calc_BAU!AW$6,'Energy Prices'!$F$11:$CJ$11,0))/100000,"")</f>
        <v/>
      </c>
      <c r="AX94" s="61" t="str">
        <f>IFERROR('Data Input - BAU'!BB84*INDEX('Energy Prices'!$F$19:$CJ$24,MATCH($B94,'Energy Prices'!$C$19:$C$24,0),MATCH(Calc_BAU!AX$6,'Energy Prices'!$F$11:$CJ$11,0))/100000,"")</f>
        <v/>
      </c>
      <c r="AY94" s="61" t="str">
        <f>IFERROR('Data Input - BAU'!BC84*INDEX('Energy Prices'!$F$19:$CJ$24,MATCH($B94,'Energy Prices'!$C$19:$C$24,0),MATCH(Calc_BAU!AY$6,'Energy Prices'!$F$11:$CJ$11,0))/100000,"")</f>
        <v/>
      </c>
      <c r="AZ94" s="61" t="str">
        <f>IFERROR('Data Input - BAU'!BD84*INDEX('Energy Prices'!$F$19:$CJ$24,MATCH($B94,'Energy Prices'!$C$19:$C$24,0),MATCH(Calc_BAU!AZ$6,'Energy Prices'!$F$11:$CJ$11,0))/100000,"")</f>
        <v/>
      </c>
      <c r="BA94" s="61" t="str">
        <f>IFERROR('Data Input - BAU'!BE84*INDEX('Energy Prices'!$F$19:$CJ$24,MATCH($B94,'Energy Prices'!$C$19:$C$24,0),MATCH(Calc_BAU!BA$6,'Energy Prices'!$F$11:$CJ$11,0))/100000,"")</f>
        <v/>
      </c>
      <c r="BB94" s="61" t="str">
        <f>IFERROR('Data Input - BAU'!BF84*INDEX('Energy Prices'!$F$19:$CJ$24,MATCH($B94,'Energy Prices'!$C$19:$C$24,0),MATCH(Calc_BAU!BB$6,'Energy Prices'!$F$11:$CJ$11,0))/100000,"")</f>
        <v/>
      </c>
      <c r="BC94" s="61" t="str">
        <f>IFERROR('Data Input - BAU'!BG84*INDEX('Energy Prices'!$F$19:$CJ$24,MATCH($B94,'Energy Prices'!$C$19:$C$24,0),MATCH(Calc_BAU!BC$6,'Energy Prices'!$F$11:$CJ$11,0))/100000,"")</f>
        <v/>
      </c>
      <c r="BD94" s="61" t="str">
        <f>IFERROR('Data Input - BAU'!BH84*INDEX('Energy Prices'!$F$19:$CJ$24,MATCH($B94,'Energy Prices'!$C$19:$C$24,0),MATCH(Calc_BAU!BD$6,'Energy Prices'!$F$11:$CJ$11,0))/100000,"")</f>
        <v/>
      </c>
      <c r="BE94" s="61" t="str">
        <f>IFERROR('Data Input - BAU'!BI84*INDEX('Energy Prices'!$F$19:$CJ$24,MATCH($B94,'Energy Prices'!$C$19:$C$24,0),MATCH(Calc_BAU!BE$6,'Energy Prices'!$F$11:$CJ$11,0))/100000,"")</f>
        <v/>
      </c>
      <c r="BF94" s="61" t="str">
        <f>IFERROR('Data Input - BAU'!BJ84*INDEX('Energy Prices'!$F$19:$CJ$24,MATCH($B94,'Energy Prices'!$C$19:$C$24,0),MATCH(Calc_BAU!BF$6,'Energy Prices'!$F$11:$CJ$11,0))/100000,"")</f>
        <v/>
      </c>
      <c r="BG94" s="61" t="str">
        <f>IFERROR('Data Input - BAU'!BK84*INDEX('Energy Prices'!$F$19:$CJ$24,MATCH($B94,'Energy Prices'!$C$19:$C$24,0),MATCH(Calc_BAU!BG$6,'Energy Prices'!$F$11:$CJ$11,0))/100000,"")</f>
        <v/>
      </c>
      <c r="BH94" s="61" t="str">
        <f>IFERROR('Data Input - BAU'!BL84*INDEX('Energy Prices'!$F$19:$CJ$24,MATCH($B94,'Energy Prices'!$C$19:$C$24,0),MATCH(Calc_BAU!BH$6,'Energy Prices'!$F$11:$CJ$11,0))/100000,"")</f>
        <v/>
      </c>
      <c r="BI94" s="61" t="str">
        <f>IFERROR('Data Input - BAU'!BM84*INDEX('Energy Prices'!$F$19:$CJ$24,MATCH($B94,'Energy Prices'!$C$19:$C$24,0),MATCH(Calc_BAU!BI$6,'Energy Prices'!$F$11:$CJ$11,0))/100000,"")</f>
        <v/>
      </c>
      <c r="BJ94" s="61" t="str">
        <f>IFERROR('Data Input - BAU'!BN84*INDEX('Energy Prices'!$F$19:$CJ$24,MATCH($B94,'Energy Prices'!$C$19:$C$24,0),MATCH(Calc_BAU!BJ$6,'Energy Prices'!$F$11:$CJ$11,0))/100000,"")</f>
        <v/>
      </c>
      <c r="BK94" s="61" t="str">
        <f>IFERROR('Data Input - BAU'!BO84*INDEX('Energy Prices'!$F$19:$CJ$24,MATCH($B94,'Energy Prices'!$C$19:$C$24,0),MATCH(Calc_BAU!BK$6,'Energy Prices'!$F$11:$CJ$11,0))/100000,"")</f>
        <v/>
      </c>
      <c r="BL94" s="61" t="str">
        <f>IFERROR('Data Input - BAU'!BP84*INDEX('Energy Prices'!$F$19:$CJ$24,MATCH($B94,'Energy Prices'!$C$19:$C$24,0),MATCH(Calc_BAU!BL$6,'Energy Prices'!$F$11:$CJ$11,0))/100000,"")</f>
        <v/>
      </c>
      <c r="BM94" s="61" t="str">
        <f>IFERROR('Data Input - BAU'!BQ84*INDEX('Energy Prices'!$F$19:$CJ$24,MATCH($B94,'Energy Prices'!$C$19:$C$24,0),MATCH(Calc_BAU!BM$6,'Energy Prices'!$F$11:$CJ$11,0))/100000,"")</f>
        <v/>
      </c>
      <c r="BN94" s="61" t="str">
        <f>IFERROR('Data Input - BAU'!BR84*INDEX('Energy Prices'!$F$19:$CJ$24,MATCH($B94,'Energy Prices'!$C$19:$C$24,0),MATCH(Calc_BAU!BN$6,'Energy Prices'!$F$11:$CJ$11,0))/100000,"")</f>
        <v/>
      </c>
      <c r="BO94" s="61" t="str">
        <f>IFERROR('Data Input - BAU'!BS84*INDEX('Energy Prices'!$F$19:$CJ$24,MATCH($B94,'Energy Prices'!$C$19:$C$24,0),MATCH(Calc_BAU!BO$6,'Energy Prices'!$F$11:$CJ$11,0))/100000,"")</f>
        <v/>
      </c>
      <c r="BP94" s="61" t="str">
        <f>IFERROR('Data Input - BAU'!BT84*INDEX('Energy Prices'!$F$19:$CJ$24,MATCH($B94,'Energy Prices'!$C$19:$C$24,0),MATCH(Calc_BAU!BP$6,'Energy Prices'!$F$11:$CJ$11,0))/100000,"")</f>
        <v/>
      </c>
      <c r="BQ94" s="61" t="str">
        <f>IFERROR('Data Input - BAU'!BU84*INDEX('Energy Prices'!$F$19:$CJ$24,MATCH($B94,'Energy Prices'!$C$19:$C$24,0),MATCH(Calc_BAU!BQ$6,'Energy Prices'!$F$11:$CJ$11,0))/100000,"")</f>
        <v/>
      </c>
      <c r="BR94" s="61" t="str">
        <f>IFERROR('Data Input - BAU'!BV84*INDEX('Energy Prices'!$F$19:$CJ$24,MATCH($B94,'Energy Prices'!$C$19:$C$24,0),MATCH(Calc_BAU!BR$6,'Energy Prices'!$F$11:$CJ$11,0))/100000,"")</f>
        <v/>
      </c>
      <c r="BS94" s="61" t="str">
        <f>IFERROR('Data Input - BAU'!BW84*INDEX('Energy Prices'!$F$19:$CJ$24,MATCH($B94,'Energy Prices'!$C$19:$C$24,0),MATCH(Calc_BAU!BS$6,'Energy Prices'!$F$11:$CJ$11,0))/100000,"")</f>
        <v/>
      </c>
      <c r="BT94" s="61" t="str">
        <f>IFERROR('Data Input - BAU'!BX84*INDEX('Energy Prices'!$F$19:$CJ$24,MATCH($B94,'Energy Prices'!$C$19:$C$24,0),MATCH(Calc_BAU!BT$6,'Energy Prices'!$F$11:$CJ$11,0))/100000,"")</f>
        <v/>
      </c>
      <c r="BU94" s="61" t="str">
        <f>IFERROR('Data Input - BAU'!BY84*INDEX('Energy Prices'!$F$19:$CJ$24,MATCH($B94,'Energy Prices'!$C$19:$C$24,0),MATCH(Calc_BAU!BU$6,'Energy Prices'!$F$11:$CJ$11,0))/100000,"")</f>
        <v/>
      </c>
      <c r="BV94" s="61" t="str">
        <f>IFERROR('Data Input - BAU'!BZ84*INDEX('Energy Prices'!$F$19:$CJ$24,MATCH($B94,'Energy Prices'!$C$19:$C$24,0),MATCH(Calc_BAU!BV$6,'Energy Prices'!$F$11:$CJ$11,0))/100000,"")</f>
        <v/>
      </c>
      <c r="BW94" s="61" t="str">
        <f>IFERROR('Data Input - BAU'!CA84*INDEX('Energy Prices'!$F$19:$CJ$24,MATCH($B94,'Energy Prices'!$C$19:$C$24,0),MATCH(Calc_BAU!BW$6,'Energy Prices'!$F$11:$CJ$11,0))/100000,"")</f>
        <v/>
      </c>
      <c r="BX94" s="61" t="str">
        <f>IFERROR('Data Input - BAU'!CB84*INDEX('Energy Prices'!$F$19:$CJ$24,MATCH($B94,'Energy Prices'!$C$19:$C$24,0),MATCH(Calc_BAU!BX$6,'Energy Prices'!$F$11:$CJ$11,0))/100000,"")</f>
        <v/>
      </c>
      <c r="BY94" s="61" t="str">
        <f>IFERROR('Data Input - BAU'!CC84*INDEX('Energy Prices'!$F$19:$CJ$24,MATCH($B94,'Energy Prices'!$C$19:$C$24,0),MATCH(Calc_BAU!BY$6,'Energy Prices'!$F$11:$CJ$11,0))/100000,"")</f>
        <v/>
      </c>
      <c r="BZ94" s="61" t="str">
        <f>IFERROR('Data Input - BAU'!CD84*INDEX('Energy Prices'!$F$19:$CJ$24,MATCH($B94,'Energy Prices'!$C$19:$C$24,0),MATCH(Calc_BAU!BZ$6,'Energy Prices'!$F$11:$CJ$11,0))/100000,"")</f>
        <v/>
      </c>
      <c r="CA94" s="61" t="str">
        <f>IFERROR('Data Input - BAU'!CE84*INDEX('Energy Prices'!$F$19:$CJ$24,MATCH($B94,'Energy Prices'!$C$19:$C$24,0),MATCH(Calc_BAU!CA$6,'Energy Prices'!$F$11:$CJ$11,0))/100000,"")</f>
        <v/>
      </c>
      <c r="CB94" s="61" t="str">
        <f>IFERROR('Data Input - BAU'!CF84*INDEX('Energy Prices'!$F$19:$CJ$24,MATCH($B94,'Energy Prices'!$C$19:$C$24,0),MATCH(Calc_BAU!CB$6,'Energy Prices'!$F$11:$CJ$11,0))/100000,"")</f>
        <v/>
      </c>
      <c r="CC94" s="61" t="str">
        <f>IFERROR('Data Input - BAU'!CG84*INDEX('Energy Prices'!$F$19:$CJ$24,MATCH($B94,'Energy Prices'!$C$19:$C$24,0),MATCH(Calc_BAU!CC$6,'Energy Prices'!$F$11:$CJ$11,0))/100000,"")</f>
        <v/>
      </c>
      <c r="CD94" s="61" t="str">
        <f>IFERROR('Data Input - BAU'!CH84*INDEX('Energy Prices'!$F$19:$CJ$24,MATCH($B94,'Energy Prices'!$C$19:$C$24,0),MATCH(Calc_BAU!CD$6,'Energy Prices'!$F$11:$CJ$11,0))/100000,"")</f>
        <v/>
      </c>
      <c r="CE94" s="61" t="str">
        <f>IFERROR('Data Input - BAU'!CI84*INDEX('Energy Prices'!$F$19:$CJ$24,MATCH($B94,'Energy Prices'!$C$19:$C$24,0),MATCH(Calc_BAU!CE$6,'Energy Prices'!$F$11:$CJ$11,0))/100000,"")</f>
        <v/>
      </c>
      <c r="CF94" s="61" t="str">
        <f>IFERROR('Data Input - BAU'!CJ84*INDEX('Energy Prices'!$F$19:$CJ$24,MATCH($B94,'Energy Prices'!$C$19:$C$24,0),MATCH(Calc_BAU!CF$6,'Energy Prices'!$F$11:$CJ$11,0))/100000,"")</f>
        <v/>
      </c>
      <c r="CG94" s="61" t="str">
        <f>IFERROR('Data Input - BAU'!CK84*INDEX('Energy Prices'!$F$19:$CJ$24,MATCH($B94,'Energy Prices'!$C$19:$C$24,0),MATCH(Calc_BAU!CG$6,'Energy Prices'!$F$11:$CJ$11,0))/100000,"")</f>
        <v/>
      </c>
      <c r="CH94" s="61" t="str">
        <f>IFERROR('Data Input - BAU'!CL84*INDEX('Energy Prices'!$F$19:$CJ$24,MATCH($B94,'Energy Prices'!$C$19:$C$24,0),MATCH(Calc_BAU!CH$6,'Energy Prices'!$F$11:$CJ$11,0))/100000,"")</f>
        <v/>
      </c>
      <c r="CI94" s="61" t="str">
        <f>IFERROR('Data Input - BAU'!CM84*INDEX('Energy Prices'!$F$19:$CJ$24,MATCH($B94,'Energy Prices'!$C$19:$C$24,0),MATCH(Calc_BAU!CI$6,'Energy Prices'!$F$11:$CJ$11,0))/100000,"")</f>
        <v/>
      </c>
      <c r="CJ94" s="61" t="str">
        <f>IFERROR('Data Input - BAU'!CN84*INDEX('Energy Prices'!$F$19:$CJ$24,MATCH($B94,'Energy Prices'!$C$19:$C$24,0),MATCH(Calc_BAU!CJ$6,'Energy Prices'!$F$11:$CJ$11,0))/100000,"")</f>
        <v/>
      </c>
      <c r="CK94" s="61" t="str">
        <f>IFERROR('Data Input - BAU'!CO84*INDEX('Energy Prices'!$F$19:$CJ$24,MATCH($B94,'Energy Prices'!$C$19:$C$24,0),MATCH(Calc_BAU!CK$6,'Energy Prices'!$F$11:$CJ$11,0))/100000,"")</f>
        <v/>
      </c>
      <c r="CL94" s="61" t="str">
        <f>IFERROR('Data Input - BAU'!CP84*INDEX('Energy Prices'!$F$19:$CJ$24,MATCH($B94,'Energy Prices'!$C$19:$C$24,0),MATCH(Calc_BAU!CL$6,'Energy Prices'!$F$11:$CJ$11,0))/100000,"")</f>
        <v/>
      </c>
      <c r="CM94" s="61" t="str">
        <f>IFERROR('Data Input - BAU'!CQ84*INDEX('Energy Prices'!$F$19:$CJ$24,MATCH($B94,'Energy Prices'!$C$19:$C$24,0),MATCH(Calc_BAU!CM$6,'Energy Prices'!$F$11:$CJ$11,0))/100000,"")</f>
        <v/>
      </c>
      <c r="CN94" s="61" t="str">
        <f>IFERROR('Data Input - BAU'!CR84*INDEX('Energy Prices'!$F$19:$CJ$24,MATCH($B94,'Energy Prices'!$C$19:$C$24,0),MATCH(Calc_BAU!CN$6,'Energy Prices'!$F$11:$CJ$11,0))/100000,"")</f>
        <v/>
      </c>
      <c r="CO94" s="61" t="str">
        <f>IFERROR('Data Input - BAU'!CS84*INDEX('Energy Prices'!$F$19:$CJ$24,MATCH($B94,'Energy Prices'!$C$19:$C$24,0),MATCH(Calc_BAU!CO$6,'Energy Prices'!$F$11:$CJ$11,0))/100000,"")</f>
        <v/>
      </c>
      <c r="CP94" s="61" t="str">
        <f>IFERROR('Data Input - BAU'!CT84*INDEX('Energy Prices'!$F$19:$CJ$24,MATCH($B94,'Energy Prices'!$C$19:$C$24,0),MATCH(Calc_BAU!CP$6,'Energy Prices'!$F$11:$CJ$11,0))/100000,"")</f>
        <v/>
      </c>
      <c r="CQ94" s="61" t="str">
        <f>IFERROR('Data Input - BAU'!CU84*INDEX('Energy Prices'!$F$19:$CJ$24,MATCH($B94,'Energy Prices'!$C$19:$C$24,0),MATCH(Calc_BAU!CQ$6,'Energy Prices'!$F$11:$CJ$11,0))/100000,"")</f>
        <v/>
      </c>
      <c r="CR94" s="61" t="str">
        <f>IFERROR('Data Input - BAU'!CV84*INDEX('Energy Prices'!$F$19:$CJ$24,MATCH($B94,'Energy Prices'!$C$19:$C$24,0),MATCH(Calc_BAU!CR$6,'Energy Prices'!$F$11:$CJ$11,0))/100000,"")</f>
        <v/>
      </c>
      <c r="CS94" s="61" t="str">
        <f>IFERROR('Data Input - BAU'!CW84*INDEX('Energy Prices'!$F$19:$CJ$24,MATCH($B94,'Energy Prices'!$C$19:$C$24,0),MATCH(Calc_BAU!CS$6,'Energy Prices'!$F$11:$CJ$11,0))/100000,"")</f>
        <v/>
      </c>
      <c r="CT94" s="61" t="str">
        <f>IFERROR('Data Input - BAU'!CX84*INDEX('Energy Prices'!$F$19:$CJ$24,MATCH($B94,'Energy Prices'!$C$19:$C$24,0),MATCH(Calc_BAU!CT$6,'Energy Prices'!$F$11:$CJ$11,0))/100000,"")</f>
        <v/>
      </c>
      <c r="CU94" s="61" t="str">
        <f>IFERROR('Data Input - BAU'!CY84*INDEX('Energy Prices'!$F$19:$CJ$24,MATCH($B94,'Energy Prices'!$C$19:$C$24,0),MATCH(Calc_BAU!CU$6,'Energy Prices'!$F$11:$CJ$11,0))/100000,"")</f>
        <v/>
      </c>
      <c r="CV94" s="61" t="str">
        <f>IFERROR('Data Input - BAU'!CZ84*INDEX('Energy Prices'!$F$19:$CJ$24,MATCH($B94,'Energy Prices'!$C$19:$C$24,0),MATCH(Calc_BAU!CV$6,'Energy Prices'!$F$11:$CJ$11,0))/100000,"")</f>
        <v/>
      </c>
      <c r="CW94" s="61" t="str">
        <f>IFERROR('Data Input - BAU'!DA84*INDEX('Energy Prices'!$F$19:$CJ$24,MATCH($B94,'Energy Prices'!$C$19:$C$24,0),MATCH(Calc_BAU!CW$6,'Energy Prices'!$F$11:$CJ$11,0))/100000,"")</f>
        <v/>
      </c>
      <c r="CX94" s="61" t="str">
        <f>IFERROR('Data Input - BAU'!DB84*INDEX('Energy Prices'!$F$19:$CJ$24,MATCH($B94,'Energy Prices'!$C$19:$C$24,0),MATCH(Calc_BAU!CX$6,'Energy Prices'!$F$11:$CJ$11,0))/100000,"")</f>
        <v/>
      </c>
      <c r="CY94" s="61" t="str">
        <f>IFERROR('Data Input - BAU'!DC84*INDEX('Energy Prices'!$F$19:$CJ$24,MATCH($B94,'Energy Prices'!$C$19:$C$24,0),MATCH(Calc_BAU!CY$6,'Energy Prices'!$F$11:$CJ$11,0))/100000,"")</f>
        <v/>
      </c>
      <c r="CZ94" s="391"/>
    </row>
    <row r="95" spans="1:104" x14ac:dyDescent="0.25">
      <c r="B95" s="393" t="s">
        <v>114</v>
      </c>
      <c r="C95" s="9" t="s">
        <v>1117</v>
      </c>
      <c r="D95" s="61" t="str">
        <f>IFERROR('Data Input - BAU'!H85*INDEX('Energy Prices'!$F$19:$CJ$24,MATCH($B95,'Energy Prices'!$C$19:$C$24,0),MATCH(Calc_BAU!D$6,'Energy Prices'!$F$11:$CJ$11,0))/100000,"")</f>
        <v/>
      </c>
      <c r="E95" s="61" t="str">
        <f>IFERROR('Data Input - BAU'!I85*INDEX('Energy Prices'!$F$19:$CJ$24,MATCH($B95,'Energy Prices'!$C$19:$C$24,0),MATCH(Calc_BAU!E$6,'Energy Prices'!$F$11:$CJ$11,0))/100000,"")</f>
        <v/>
      </c>
      <c r="F95" s="61" t="str">
        <f>IFERROR('Data Input - BAU'!J85*INDEX('Energy Prices'!$F$19:$CJ$24,MATCH($B95,'Energy Prices'!$C$19:$C$24,0),MATCH(Calc_BAU!F$6,'Energy Prices'!$F$11:$CJ$11,0))/100000,"")</f>
        <v/>
      </c>
      <c r="G95" s="61" t="str">
        <f>IFERROR('Data Input - BAU'!K85*INDEX('Energy Prices'!$F$19:$CJ$24,MATCH($B95,'Energy Prices'!$C$19:$C$24,0),MATCH(Calc_BAU!G$6,'Energy Prices'!$F$11:$CJ$11,0))/100000,"")</f>
        <v/>
      </c>
      <c r="H95" s="61" t="str">
        <f>IFERROR('Data Input - BAU'!L85*INDEX('Energy Prices'!$F$19:$CJ$24,MATCH($B95,'Energy Prices'!$C$19:$C$24,0),MATCH(Calc_BAU!H$6,'Energy Prices'!$F$11:$CJ$11,0))/100000,"")</f>
        <v/>
      </c>
      <c r="I95" s="61" t="str">
        <f>IFERROR('Data Input - BAU'!M85*INDEX('Energy Prices'!$F$19:$CJ$24,MATCH($B95,'Energy Prices'!$C$19:$C$24,0),MATCH(Calc_BAU!I$6,'Energy Prices'!$F$11:$CJ$11,0))/100000,"")</f>
        <v/>
      </c>
      <c r="J95" s="61" t="str">
        <f>IFERROR('Data Input - BAU'!N85*INDEX('Energy Prices'!$F$19:$CJ$24,MATCH($B95,'Energy Prices'!$C$19:$C$24,0),MATCH(Calc_BAU!J$6,'Energy Prices'!$F$11:$CJ$11,0))/100000,"")</f>
        <v/>
      </c>
      <c r="K95" s="61" t="str">
        <f>IFERROR('Data Input - BAU'!O85*INDEX('Energy Prices'!$F$19:$CJ$24,MATCH($B95,'Energy Prices'!$C$19:$C$24,0),MATCH(Calc_BAU!K$6,'Energy Prices'!$F$11:$CJ$11,0))/100000,"")</f>
        <v/>
      </c>
      <c r="L95" s="61" t="str">
        <f>IFERROR('Data Input - BAU'!P85*INDEX('Energy Prices'!$F$19:$CJ$24,MATCH($B95,'Energy Prices'!$C$19:$C$24,0),MATCH(Calc_BAU!L$6,'Energy Prices'!$F$11:$CJ$11,0))/100000,"")</f>
        <v/>
      </c>
      <c r="M95" s="61" t="str">
        <f>IFERROR('Data Input - BAU'!Q85*INDEX('Energy Prices'!$F$19:$CJ$24,MATCH($B95,'Energy Prices'!$C$19:$C$24,0),MATCH(Calc_BAU!M$6,'Energy Prices'!$F$11:$CJ$11,0))/100000,"")</f>
        <v/>
      </c>
      <c r="N95" s="61" t="str">
        <f>IFERROR('Data Input - BAU'!R85*INDEX('Energy Prices'!$F$19:$CJ$24,MATCH($B95,'Energy Prices'!$C$19:$C$24,0),MATCH(Calc_BAU!N$6,'Energy Prices'!$F$11:$CJ$11,0))/100000,"")</f>
        <v/>
      </c>
      <c r="O95" s="61" t="str">
        <f>IFERROR('Data Input - BAU'!S85*INDEX('Energy Prices'!$F$19:$CJ$24,MATCH($B95,'Energy Prices'!$C$19:$C$24,0),MATCH(Calc_BAU!O$6,'Energy Prices'!$F$11:$CJ$11,0))/100000,"")</f>
        <v/>
      </c>
      <c r="P95" s="61" t="str">
        <f>IFERROR('Data Input - BAU'!T85*INDEX('Energy Prices'!$F$19:$CJ$24,MATCH($B95,'Energy Prices'!$C$19:$C$24,0),MATCH(Calc_BAU!P$6,'Energy Prices'!$F$11:$CJ$11,0))/100000,"")</f>
        <v/>
      </c>
      <c r="Q95" s="61" t="str">
        <f>IFERROR('Data Input - BAU'!U85*INDEX('Energy Prices'!$F$19:$CJ$24,MATCH($B95,'Energy Prices'!$C$19:$C$24,0),MATCH(Calc_BAU!Q$6,'Energy Prices'!$F$11:$CJ$11,0))/100000,"")</f>
        <v/>
      </c>
      <c r="R95" s="61" t="str">
        <f>IFERROR('Data Input - BAU'!V85*INDEX('Energy Prices'!$F$19:$CJ$24,MATCH($B95,'Energy Prices'!$C$19:$C$24,0),MATCH(Calc_BAU!R$6,'Energy Prices'!$F$11:$CJ$11,0))/100000,"")</f>
        <v/>
      </c>
      <c r="S95" s="61" t="str">
        <f>IFERROR('Data Input - BAU'!W85*INDEX('Energy Prices'!$F$19:$CJ$24,MATCH($B95,'Energy Prices'!$C$19:$C$24,0),MATCH(Calc_BAU!S$6,'Energy Prices'!$F$11:$CJ$11,0))/100000,"")</f>
        <v/>
      </c>
      <c r="T95" s="61" t="str">
        <f>IFERROR('Data Input - BAU'!X85*INDEX('Energy Prices'!$F$19:$CJ$24,MATCH($B95,'Energy Prices'!$C$19:$C$24,0),MATCH(Calc_BAU!T$6,'Energy Prices'!$F$11:$CJ$11,0))/100000,"")</f>
        <v/>
      </c>
      <c r="U95" s="61" t="str">
        <f>IFERROR('Data Input - BAU'!Y85*INDEX('Energy Prices'!$F$19:$CJ$24,MATCH($B95,'Energy Prices'!$C$19:$C$24,0),MATCH(Calc_BAU!U$6,'Energy Prices'!$F$11:$CJ$11,0))/100000,"")</f>
        <v/>
      </c>
      <c r="V95" s="61" t="str">
        <f>IFERROR('Data Input - BAU'!Z85*INDEX('Energy Prices'!$F$19:$CJ$24,MATCH($B95,'Energy Prices'!$C$19:$C$24,0),MATCH(Calc_BAU!V$6,'Energy Prices'!$F$11:$CJ$11,0))/100000,"")</f>
        <v/>
      </c>
      <c r="W95" s="61" t="str">
        <f>IFERROR('Data Input - BAU'!AA85*INDEX('Energy Prices'!$F$19:$CJ$24,MATCH($B95,'Energy Prices'!$C$19:$C$24,0),MATCH(Calc_BAU!W$6,'Energy Prices'!$F$11:$CJ$11,0))/100000,"")</f>
        <v/>
      </c>
      <c r="X95" s="61" t="str">
        <f>IFERROR('Data Input - BAU'!AB85*INDEX('Energy Prices'!$F$19:$CJ$24,MATCH($B95,'Energy Prices'!$C$19:$C$24,0),MATCH(Calc_BAU!X$6,'Energy Prices'!$F$11:$CJ$11,0))/100000,"")</f>
        <v/>
      </c>
      <c r="Y95" s="61" t="str">
        <f>IFERROR('Data Input - BAU'!AC85*INDEX('Energy Prices'!$F$19:$CJ$24,MATCH($B95,'Energy Prices'!$C$19:$C$24,0),MATCH(Calc_BAU!Y$6,'Energy Prices'!$F$11:$CJ$11,0))/100000,"")</f>
        <v/>
      </c>
      <c r="Z95" s="61" t="str">
        <f>IFERROR('Data Input - BAU'!AD85*INDEX('Energy Prices'!$F$19:$CJ$24,MATCH($B95,'Energy Prices'!$C$19:$C$24,0),MATCH(Calc_BAU!Z$6,'Energy Prices'!$F$11:$CJ$11,0))/100000,"")</f>
        <v/>
      </c>
      <c r="AA95" s="61" t="str">
        <f>IFERROR('Data Input - BAU'!AE85*INDEX('Energy Prices'!$F$19:$CJ$24,MATCH($B95,'Energy Prices'!$C$19:$C$24,0),MATCH(Calc_BAU!AA$6,'Energy Prices'!$F$11:$CJ$11,0))/100000,"")</f>
        <v/>
      </c>
      <c r="AB95" s="61" t="str">
        <f>IFERROR('Data Input - BAU'!AF85*INDEX('Energy Prices'!$F$19:$CJ$24,MATCH($B95,'Energy Prices'!$C$19:$C$24,0),MATCH(Calc_BAU!AB$6,'Energy Prices'!$F$11:$CJ$11,0))/100000,"")</f>
        <v/>
      </c>
      <c r="AC95" s="61" t="str">
        <f>IFERROR('Data Input - BAU'!AG85*INDEX('Energy Prices'!$F$19:$CJ$24,MATCH($B95,'Energy Prices'!$C$19:$C$24,0),MATCH(Calc_BAU!AC$6,'Energy Prices'!$F$11:$CJ$11,0))/100000,"")</f>
        <v/>
      </c>
      <c r="AD95" s="61" t="str">
        <f>IFERROR('Data Input - BAU'!AH85*INDEX('Energy Prices'!$F$19:$CJ$24,MATCH($B95,'Energy Prices'!$C$19:$C$24,0),MATCH(Calc_BAU!AD$6,'Energy Prices'!$F$11:$CJ$11,0))/100000,"")</f>
        <v/>
      </c>
      <c r="AE95" s="61" t="str">
        <f>IFERROR('Data Input - BAU'!AI85*INDEX('Energy Prices'!$F$19:$CJ$24,MATCH($B95,'Energy Prices'!$C$19:$C$24,0),MATCH(Calc_BAU!AE$6,'Energy Prices'!$F$11:$CJ$11,0))/100000,"")</f>
        <v/>
      </c>
      <c r="AF95" s="61" t="str">
        <f>IFERROR('Data Input - BAU'!AJ85*INDEX('Energy Prices'!$F$19:$CJ$24,MATCH($B95,'Energy Prices'!$C$19:$C$24,0),MATCH(Calc_BAU!AF$6,'Energy Prices'!$F$11:$CJ$11,0))/100000,"")</f>
        <v/>
      </c>
      <c r="AG95" s="61" t="str">
        <f>IFERROR('Data Input - BAU'!AK85*INDEX('Energy Prices'!$F$19:$CJ$24,MATCH($B95,'Energy Prices'!$C$19:$C$24,0),MATCH(Calc_BAU!AG$6,'Energy Prices'!$F$11:$CJ$11,0))/100000,"")</f>
        <v/>
      </c>
      <c r="AH95" s="61" t="str">
        <f>IFERROR('Data Input - BAU'!AL85*INDEX('Energy Prices'!$F$19:$CJ$24,MATCH($B95,'Energy Prices'!$C$19:$C$24,0),MATCH(Calc_BAU!AH$6,'Energy Prices'!$F$11:$CJ$11,0))/100000,"")</f>
        <v/>
      </c>
      <c r="AI95" s="61" t="str">
        <f>IFERROR('Data Input - BAU'!AM85*INDEX('Energy Prices'!$F$19:$CJ$24,MATCH($B95,'Energy Prices'!$C$19:$C$24,0),MATCH(Calc_BAU!AI$6,'Energy Prices'!$F$11:$CJ$11,0))/100000,"")</f>
        <v/>
      </c>
      <c r="AJ95" s="61" t="str">
        <f>IFERROR('Data Input - BAU'!AN85*INDEX('Energy Prices'!$F$19:$CJ$24,MATCH($B95,'Energy Prices'!$C$19:$C$24,0),MATCH(Calc_BAU!AJ$6,'Energy Prices'!$F$11:$CJ$11,0))/100000,"")</f>
        <v/>
      </c>
      <c r="AK95" s="61" t="str">
        <f>IFERROR('Data Input - BAU'!AO85*INDEX('Energy Prices'!$F$19:$CJ$24,MATCH($B95,'Energy Prices'!$C$19:$C$24,0),MATCH(Calc_BAU!AK$6,'Energy Prices'!$F$11:$CJ$11,0))/100000,"")</f>
        <v/>
      </c>
      <c r="AL95" s="61" t="str">
        <f>IFERROR('Data Input - BAU'!AP85*INDEX('Energy Prices'!$F$19:$CJ$24,MATCH($B95,'Energy Prices'!$C$19:$C$24,0),MATCH(Calc_BAU!AL$6,'Energy Prices'!$F$11:$CJ$11,0))/100000,"")</f>
        <v/>
      </c>
      <c r="AM95" s="61" t="str">
        <f>IFERROR('Data Input - BAU'!AQ85*INDEX('Energy Prices'!$F$19:$CJ$24,MATCH($B95,'Energy Prices'!$C$19:$C$24,0),MATCH(Calc_BAU!AM$6,'Energy Prices'!$F$11:$CJ$11,0))/100000,"")</f>
        <v/>
      </c>
      <c r="AN95" s="61" t="str">
        <f>IFERROR('Data Input - BAU'!AR85*INDEX('Energy Prices'!$F$19:$CJ$24,MATCH($B95,'Energy Prices'!$C$19:$C$24,0),MATCH(Calc_BAU!AN$6,'Energy Prices'!$F$11:$CJ$11,0))/100000,"")</f>
        <v/>
      </c>
      <c r="AO95" s="61" t="str">
        <f>IFERROR('Data Input - BAU'!AS85*INDEX('Energy Prices'!$F$19:$CJ$24,MATCH($B95,'Energy Prices'!$C$19:$C$24,0),MATCH(Calc_BAU!AO$6,'Energy Prices'!$F$11:$CJ$11,0))/100000,"")</f>
        <v/>
      </c>
      <c r="AP95" s="61" t="str">
        <f>IFERROR('Data Input - BAU'!AT85*INDEX('Energy Prices'!$F$19:$CJ$24,MATCH($B95,'Energy Prices'!$C$19:$C$24,0),MATCH(Calc_BAU!AP$6,'Energy Prices'!$F$11:$CJ$11,0))/100000,"")</f>
        <v/>
      </c>
      <c r="AQ95" s="61" t="str">
        <f>IFERROR('Data Input - BAU'!AU85*INDEX('Energy Prices'!$F$19:$CJ$24,MATCH($B95,'Energy Prices'!$C$19:$C$24,0),MATCH(Calc_BAU!AQ$6,'Energy Prices'!$F$11:$CJ$11,0))/100000,"")</f>
        <v/>
      </c>
      <c r="AR95" s="61" t="str">
        <f>IFERROR('Data Input - BAU'!AV85*INDEX('Energy Prices'!$F$19:$CJ$24,MATCH($B95,'Energy Prices'!$C$19:$C$24,0),MATCH(Calc_BAU!AR$6,'Energy Prices'!$F$11:$CJ$11,0))/100000,"")</f>
        <v/>
      </c>
      <c r="AS95" s="61" t="str">
        <f>IFERROR('Data Input - BAU'!AW85*INDEX('Energy Prices'!$F$19:$CJ$24,MATCH($B95,'Energy Prices'!$C$19:$C$24,0),MATCH(Calc_BAU!AS$6,'Energy Prices'!$F$11:$CJ$11,0))/100000,"")</f>
        <v/>
      </c>
      <c r="AT95" s="61" t="str">
        <f>IFERROR('Data Input - BAU'!AX85*INDEX('Energy Prices'!$F$19:$CJ$24,MATCH($B95,'Energy Prices'!$C$19:$C$24,0),MATCH(Calc_BAU!AT$6,'Energy Prices'!$F$11:$CJ$11,0))/100000,"")</f>
        <v/>
      </c>
      <c r="AU95" s="61" t="str">
        <f>IFERROR('Data Input - BAU'!AY85*INDEX('Energy Prices'!$F$19:$CJ$24,MATCH($B95,'Energy Prices'!$C$19:$C$24,0),MATCH(Calc_BAU!AU$6,'Energy Prices'!$F$11:$CJ$11,0))/100000,"")</f>
        <v/>
      </c>
      <c r="AV95" s="61" t="str">
        <f>IFERROR('Data Input - BAU'!AZ85*INDEX('Energy Prices'!$F$19:$CJ$24,MATCH($B95,'Energy Prices'!$C$19:$C$24,0),MATCH(Calc_BAU!AV$6,'Energy Prices'!$F$11:$CJ$11,0))/100000,"")</f>
        <v/>
      </c>
      <c r="AW95" s="61" t="str">
        <f>IFERROR('Data Input - BAU'!BA85*INDEX('Energy Prices'!$F$19:$CJ$24,MATCH($B95,'Energy Prices'!$C$19:$C$24,0),MATCH(Calc_BAU!AW$6,'Energy Prices'!$F$11:$CJ$11,0))/100000,"")</f>
        <v/>
      </c>
      <c r="AX95" s="61" t="str">
        <f>IFERROR('Data Input - BAU'!BB85*INDEX('Energy Prices'!$F$19:$CJ$24,MATCH($B95,'Energy Prices'!$C$19:$C$24,0),MATCH(Calc_BAU!AX$6,'Energy Prices'!$F$11:$CJ$11,0))/100000,"")</f>
        <v/>
      </c>
      <c r="AY95" s="61" t="str">
        <f>IFERROR('Data Input - BAU'!BC85*INDEX('Energy Prices'!$F$19:$CJ$24,MATCH($B95,'Energy Prices'!$C$19:$C$24,0),MATCH(Calc_BAU!AY$6,'Energy Prices'!$F$11:$CJ$11,0))/100000,"")</f>
        <v/>
      </c>
      <c r="AZ95" s="61" t="str">
        <f>IFERROR('Data Input - BAU'!BD85*INDEX('Energy Prices'!$F$19:$CJ$24,MATCH($B95,'Energy Prices'!$C$19:$C$24,0),MATCH(Calc_BAU!AZ$6,'Energy Prices'!$F$11:$CJ$11,0))/100000,"")</f>
        <v/>
      </c>
      <c r="BA95" s="61" t="str">
        <f>IFERROR('Data Input - BAU'!BE85*INDEX('Energy Prices'!$F$19:$CJ$24,MATCH($B95,'Energy Prices'!$C$19:$C$24,0),MATCH(Calc_BAU!BA$6,'Energy Prices'!$F$11:$CJ$11,0))/100000,"")</f>
        <v/>
      </c>
      <c r="BB95" s="61" t="str">
        <f>IFERROR('Data Input - BAU'!BF85*INDEX('Energy Prices'!$F$19:$CJ$24,MATCH($B95,'Energy Prices'!$C$19:$C$24,0),MATCH(Calc_BAU!BB$6,'Energy Prices'!$F$11:$CJ$11,0))/100000,"")</f>
        <v/>
      </c>
      <c r="BC95" s="61" t="str">
        <f>IFERROR('Data Input - BAU'!BG85*INDEX('Energy Prices'!$F$19:$CJ$24,MATCH($B95,'Energy Prices'!$C$19:$C$24,0),MATCH(Calc_BAU!BC$6,'Energy Prices'!$F$11:$CJ$11,0))/100000,"")</f>
        <v/>
      </c>
      <c r="BD95" s="61" t="str">
        <f>IFERROR('Data Input - BAU'!BH85*INDEX('Energy Prices'!$F$19:$CJ$24,MATCH($B95,'Energy Prices'!$C$19:$C$24,0),MATCH(Calc_BAU!BD$6,'Energy Prices'!$F$11:$CJ$11,0))/100000,"")</f>
        <v/>
      </c>
      <c r="BE95" s="61" t="str">
        <f>IFERROR('Data Input - BAU'!BI85*INDEX('Energy Prices'!$F$19:$CJ$24,MATCH($B95,'Energy Prices'!$C$19:$C$24,0),MATCH(Calc_BAU!BE$6,'Energy Prices'!$F$11:$CJ$11,0))/100000,"")</f>
        <v/>
      </c>
      <c r="BF95" s="61" t="str">
        <f>IFERROR('Data Input - BAU'!BJ85*INDEX('Energy Prices'!$F$19:$CJ$24,MATCH($B95,'Energy Prices'!$C$19:$C$24,0),MATCH(Calc_BAU!BF$6,'Energy Prices'!$F$11:$CJ$11,0))/100000,"")</f>
        <v/>
      </c>
      <c r="BG95" s="61" t="str">
        <f>IFERROR('Data Input - BAU'!BK85*INDEX('Energy Prices'!$F$19:$CJ$24,MATCH($B95,'Energy Prices'!$C$19:$C$24,0),MATCH(Calc_BAU!BG$6,'Energy Prices'!$F$11:$CJ$11,0))/100000,"")</f>
        <v/>
      </c>
      <c r="BH95" s="61" t="str">
        <f>IFERROR('Data Input - BAU'!BL85*INDEX('Energy Prices'!$F$19:$CJ$24,MATCH($B95,'Energy Prices'!$C$19:$C$24,0),MATCH(Calc_BAU!BH$6,'Energy Prices'!$F$11:$CJ$11,0))/100000,"")</f>
        <v/>
      </c>
      <c r="BI95" s="61" t="str">
        <f>IFERROR('Data Input - BAU'!BM85*INDEX('Energy Prices'!$F$19:$CJ$24,MATCH($B95,'Energy Prices'!$C$19:$C$24,0),MATCH(Calc_BAU!BI$6,'Energy Prices'!$F$11:$CJ$11,0))/100000,"")</f>
        <v/>
      </c>
      <c r="BJ95" s="61" t="str">
        <f>IFERROR('Data Input - BAU'!BN85*INDEX('Energy Prices'!$F$19:$CJ$24,MATCH($B95,'Energy Prices'!$C$19:$C$24,0),MATCH(Calc_BAU!BJ$6,'Energy Prices'!$F$11:$CJ$11,0))/100000,"")</f>
        <v/>
      </c>
      <c r="BK95" s="61" t="str">
        <f>IFERROR('Data Input - BAU'!BO85*INDEX('Energy Prices'!$F$19:$CJ$24,MATCH($B95,'Energy Prices'!$C$19:$C$24,0),MATCH(Calc_BAU!BK$6,'Energy Prices'!$F$11:$CJ$11,0))/100000,"")</f>
        <v/>
      </c>
      <c r="BL95" s="61" t="str">
        <f>IFERROR('Data Input - BAU'!BP85*INDEX('Energy Prices'!$F$19:$CJ$24,MATCH($B95,'Energy Prices'!$C$19:$C$24,0),MATCH(Calc_BAU!BL$6,'Energy Prices'!$F$11:$CJ$11,0))/100000,"")</f>
        <v/>
      </c>
      <c r="BM95" s="61" t="str">
        <f>IFERROR('Data Input - BAU'!BQ85*INDEX('Energy Prices'!$F$19:$CJ$24,MATCH($B95,'Energy Prices'!$C$19:$C$24,0),MATCH(Calc_BAU!BM$6,'Energy Prices'!$F$11:$CJ$11,0))/100000,"")</f>
        <v/>
      </c>
      <c r="BN95" s="61" t="str">
        <f>IFERROR('Data Input - BAU'!BR85*INDEX('Energy Prices'!$F$19:$CJ$24,MATCH($B95,'Energy Prices'!$C$19:$C$24,0),MATCH(Calc_BAU!BN$6,'Energy Prices'!$F$11:$CJ$11,0))/100000,"")</f>
        <v/>
      </c>
      <c r="BO95" s="61" t="str">
        <f>IFERROR('Data Input - BAU'!BS85*INDEX('Energy Prices'!$F$19:$CJ$24,MATCH($B95,'Energy Prices'!$C$19:$C$24,0),MATCH(Calc_BAU!BO$6,'Energy Prices'!$F$11:$CJ$11,0))/100000,"")</f>
        <v/>
      </c>
      <c r="BP95" s="61" t="str">
        <f>IFERROR('Data Input - BAU'!BT85*INDEX('Energy Prices'!$F$19:$CJ$24,MATCH($B95,'Energy Prices'!$C$19:$C$24,0),MATCH(Calc_BAU!BP$6,'Energy Prices'!$F$11:$CJ$11,0))/100000,"")</f>
        <v/>
      </c>
      <c r="BQ95" s="61" t="str">
        <f>IFERROR('Data Input - BAU'!BU85*INDEX('Energy Prices'!$F$19:$CJ$24,MATCH($B95,'Energy Prices'!$C$19:$C$24,0),MATCH(Calc_BAU!BQ$6,'Energy Prices'!$F$11:$CJ$11,0))/100000,"")</f>
        <v/>
      </c>
      <c r="BR95" s="61" t="str">
        <f>IFERROR('Data Input - BAU'!BV85*INDEX('Energy Prices'!$F$19:$CJ$24,MATCH($B95,'Energy Prices'!$C$19:$C$24,0),MATCH(Calc_BAU!BR$6,'Energy Prices'!$F$11:$CJ$11,0))/100000,"")</f>
        <v/>
      </c>
      <c r="BS95" s="61" t="str">
        <f>IFERROR('Data Input - BAU'!BW85*INDEX('Energy Prices'!$F$19:$CJ$24,MATCH($B95,'Energy Prices'!$C$19:$C$24,0),MATCH(Calc_BAU!BS$6,'Energy Prices'!$F$11:$CJ$11,0))/100000,"")</f>
        <v/>
      </c>
      <c r="BT95" s="61" t="str">
        <f>IFERROR('Data Input - BAU'!BX85*INDEX('Energy Prices'!$F$19:$CJ$24,MATCH($B95,'Energy Prices'!$C$19:$C$24,0),MATCH(Calc_BAU!BT$6,'Energy Prices'!$F$11:$CJ$11,0))/100000,"")</f>
        <v/>
      </c>
      <c r="BU95" s="61" t="str">
        <f>IFERROR('Data Input - BAU'!BY85*INDEX('Energy Prices'!$F$19:$CJ$24,MATCH($B95,'Energy Prices'!$C$19:$C$24,0),MATCH(Calc_BAU!BU$6,'Energy Prices'!$F$11:$CJ$11,0))/100000,"")</f>
        <v/>
      </c>
      <c r="BV95" s="61" t="str">
        <f>IFERROR('Data Input - BAU'!BZ85*INDEX('Energy Prices'!$F$19:$CJ$24,MATCH($B95,'Energy Prices'!$C$19:$C$24,0),MATCH(Calc_BAU!BV$6,'Energy Prices'!$F$11:$CJ$11,0))/100000,"")</f>
        <v/>
      </c>
      <c r="BW95" s="61" t="str">
        <f>IFERROR('Data Input - BAU'!CA85*INDEX('Energy Prices'!$F$19:$CJ$24,MATCH($B95,'Energy Prices'!$C$19:$C$24,0),MATCH(Calc_BAU!BW$6,'Energy Prices'!$F$11:$CJ$11,0))/100000,"")</f>
        <v/>
      </c>
      <c r="BX95" s="61" t="str">
        <f>IFERROR('Data Input - BAU'!CB85*INDEX('Energy Prices'!$F$19:$CJ$24,MATCH($B95,'Energy Prices'!$C$19:$C$24,0),MATCH(Calc_BAU!BX$6,'Energy Prices'!$F$11:$CJ$11,0))/100000,"")</f>
        <v/>
      </c>
      <c r="BY95" s="61" t="str">
        <f>IFERROR('Data Input - BAU'!CC85*INDEX('Energy Prices'!$F$19:$CJ$24,MATCH($B95,'Energy Prices'!$C$19:$C$24,0),MATCH(Calc_BAU!BY$6,'Energy Prices'!$F$11:$CJ$11,0))/100000,"")</f>
        <v/>
      </c>
      <c r="BZ95" s="61" t="str">
        <f>IFERROR('Data Input - BAU'!CD85*INDEX('Energy Prices'!$F$19:$CJ$24,MATCH($B95,'Energy Prices'!$C$19:$C$24,0),MATCH(Calc_BAU!BZ$6,'Energy Prices'!$F$11:$CJ$11,0))/100000,"")</f>
        <v/>
      </c>
      <c r="CA95" s="61" t="str">
        <f>IFERROR('Data Input - BAU'!CE85*INDEX('Energy Prices'!$F$19:$CJ$24,MATCH($B95,'Energy Prices'!$C$19:$C$24,0),MATCH(Calc_BAU!CA$6,'Energy Prices'!$F$11:$CJ$11,0))/100000,"")</f>
        <v/>
      </c>
      <c r="CB95" s="61" t="str">
        <f>IFERROR('Data Input - BAU'!CF85*INDEX('Energy Prices'!$F$19:$CJ$24,MATCH($B95,'Energy Prices'!$C$19:$C$24,0),MATCH(Calc_BAU!CB$6,'Energy Prices'!$F$11:$CJ$11,0))/100000,"")</f>
        <v/>
      </c>
      <c r="CC95" s="61" t="str">
        <f>IFERROR('Data Input - BAU'!CG85*INDEX('Energy Prices'!$F$19:$CJ$24,MATCH($B95,'Energy Prices'!$C$19:$C$24,0),MATCH(Calc_BAU!CC$6,'Energy Prices'!$F$11:$CJ$11,0))/100000,"")</f>
        <v/>
      </c>
      <c r="CD95" s="61" t="str">
        <f>IFERROR('Data Input - BAU'!CH85*INDEX('Energy Prices'!$F$19:$CJ$24,MATCH($B95,'Energy Prices'!$C$19:$C$24,0),MATCH(Calc_BAU!CD$6,'Energy Prices'!$F$11:$CJ$11,0))/100000,"")</f>
        <v/>
      </c>
      <c r="CE95" s="61" t="str">
        <f>IFERROR('Data Input - BAU'!CI85*INDEX('Energy Prices'!$F$19:$CJ$24,MATCH($B95,'Energy Prices'!$C$19:$C$24,0),MATCH(Calc_BAU!CE$6,'Energy Prices'!$F$11:$CJ$11,0))/100000,"")</f>
        <v/>
      </c>
      <c r="CF95" s="61" t="str">
        <f>IFERROR('Data Input - BAU'!CJ85*INDEX('Energy Prices'!$F$19:$CJ$24,MATCH($B95,'Energy Prices'!$C$19:$C$24,0),MATCH(Calc_BAU!CF$6,'Energy Prices'!$F$11:$CJ$11,0))/100000,"")</f>
        <v/>
      </c>
      <c r="CG95" s="61" t="str">
        <f>IFERROR('Data Input - BAU'!CK85*INDEX('Energy Prices'!$F$19:$CJ$24,MATCH($B95,'Energy Prices'!$C$19:$C$24,0),MATCH(Calc_BAU!CG$6,'Energy Prices'!$F$11:$CJ$11,0))/100000,"")</f>
        <v/>
      </c>
      <c r="CH95" s="61" t="str">
        <f>IFERROR('Data Input - BAU'!CL85*INDEX('Energy Prices'!$F$19:$CJ$24,MATCH($B95,'Energy Prices'!$C$19:$C$24,0),MATCH(Calc_BAU!CH$6,'Energy Prices'!$F$11:$CJ$11,0))/100000,"")</f>
        <v/>
      </c>
      <c r="CI95" s="61" t="str">
        <f>IFERROR('Data Input - BAU'!CM85*INDEX('Energy Prices'!$F$19:$CJ$24,MATCH($B95,'Energy Prices'!$C$19:$C$24,0),MATCH(Calc_BAU!CI$6,'Energy Prices'!$F$11:$CJ$11,0))/100000,"")</f>
        <v/>
      </c>
      <c r="CJ95" s="61" t="str">
        <f>IFERROR('Data Input - BAU'!CN85*INDEX('Energy Prices'!$F$19:$CJ$24,MATCH($B95,'Energy Prices'!$C$19:$C$24,0),MATCH(Calc_BAU!CJ$6,'Energy Prices'!$F$11:$CJ$11,0))/100000,"")</f>
        <v/>
      </c>
      <c r="CK95" s="61" t="str">
        <f>IFERROR('Data Input - BAU'!CO85*INDEX('Energy Prices'!$F$19:$CJ$24,MATCH($B95,'Energy Prices'!$C$19:$C$24,0),MATCH(Calc_BAU!CK$6,'Energy Prices'!$F$11:$CJ$11,0))/100000,"")</f>
        <v/>
      </c>
      <c r="CL95" s="61" t="str">
        <f>IFERROR('Data Input - BAU'!CP85*INDEX('Energy Prices'!$F$19:$CJ$24,MATCH($B95,'Energy Prices'!$C$19:$C$24,0),MATCH(Calc_BAU!CL$6,'Energy Prices'!$F$11:$CJ$11,0))/100000,"")</f>
        <v/>
      </c>
      <c r="CM95" s="61" t="str">
        <f>IFERROR('Data Input - BAU'!CQ85*INDEX('Energy Prices'!$F$19:$CJ$24,MATCH($B95,'Energy Prices'!$C$19:$C$24,0),MATCH(Calc_BAU!CM$6,'Energy Prices'!$F$11:$CJ$11,0))/100000,"")</f>
        <v/>
      </c>
      <c r="CN95" s="61" t="str">
        <f>IFERROR('Data Input - BAU'!CR85*INDEX('Energy Prices'!$F$19:$CJ$24,MATCH($B95,'Energy Prices'!$C$19:$C$24,0),MATCH(Calc_BAU!CN$6,'Energy Prices'!$F$11:$CJ$11,0))/100000,"")</f>
        <v/>
      </c>
      <c r="CO95" s="61" t="str">
        <f>IFERROR('Data Input - BAU'!CS85*INDEX('Energy Prices'!$F$19:$CJ$24,MATCH($B95,'Energy Prices'!$C$19:$C$24,0),MATCH(Calc_BAU!CO$6,'Energy Prices'!$F$11:$CJ$11,0))/100000,"")</f>
        <v/>
      </c>
      <c r="CP95" s="61" t="str">
        <f>IFERROR('Data Input - BAU'!CT85*INDEX('Energy Prices'!$F$19:$CJ$24,MATCH($B95,'Energy Prices'!$C$19:$C$24,0),MATCH(Calc_BAU!CP$6,'Energy Prices'!$F$11:$CJ$11,0))/100000,"")</f>
        <v/>
      </c>
      <c r="CQ95" s="61" t="str">
        <f>IFERROR('Data Input - BAU'!CU85*INDEX('Energy Prices'!$F$19:$CJ$24,MATCH($B95,'Energy Prices'!$C$19:$C$24,0),MATCH(Calc_BAU!CQ$6,'Energy Prices'!$F$11:$CJ$11,0))/100000,"")</f>
        <v/>
      </c>
      <c r="CR95" s="61" t="str">
        <f>IFERROR('Data Input - BAU'!CV85*INDEX('Energy Prices'!$F$19:$CJ$24,MATCH($B95,'Energy Prices'!$C$19:$C$24,0),MATCH(Calc_BAU!CR$6,'Energy Prices'!$F$11:$CJ$11,0))/100000,"")</f>
        <v/>
      </c>
      <c r="CS95" s="61" t="str">
        <f>IFERROR('Data Input - BAU'!CW85*INDEX('Energy Prices'!$F$19:$CJ$24,MATCH($B95,'Energy Prices'!$C$19:$C$24,0),MATCH(Calc_BAU!CS$6,'Energy Prices'!$F$11:$CJ$11,0))/100000,"")</f>
        <v/>
      </c>
      <c r="CT95" s="61" t="str">
        <f>IFERROR('Data Input - BAU'!CX85*INDEX('Energy Prices'!$F$19:$CJ$24,MATCH($B95,'Energy Prices'!$C$19:$C$24,0),MATCH(Calc_BAU!CT$6,'Energy Prices'!$F$11:$CJ$11,0))/100000,"")</f>
        <v/>
      </c>
      <c r="CU95" s="61" t="str">
        <f>IFERROR('Data Input - BAU'!CY85*INDEX('Energy Prices'!$F$19:$CJ$24,MATCH($B95,'Energy Prices'!$C$19:$C$24,0),MATCH(Calc_BAU!CU$6,'Energy Prices'!$F$11:$CJ$11,0))/100000,"")</f>
        <v/>
      </c>
      <c r="CV95" s="61" t="str">
        <f>IFERROR('Data Input - BAU'!CZ85*INDEX('Energy Prices'!$F$19:$CJ$24,MATCH($B95,'Energy Prices'!$C$19:$C$24,0),MATCH(Calc_BAU!CV$6,'Energy Prices'!$F$11:$CJ$11,0))/100000,"")</f>
        <v/>
      </c>
      <c r="CW95" s="61" t="str">
        <f>IFERROR('Data Input - BAU'!DA85*INDEX('Energy Prices'!$F$19:$CJ$24,MATCH($B95,'Energy Prices'!$C$19:$C$24,0),MATCH(Calc_BAU!CW$6,'Energy Prices'!$F$11:$CJ$11,0))/100000,"")</f>
        <v/>
      </c>
      <c r="CX95" s="61" t="str">
        <f>IFERROR('Data Input - BAU'!DB85*INDEX('Energy Prices'!$F$19:$CJ$24,MATCH($B95,'Energy Prices'!$C$19:$C$24,0),MATCH(Calc_BAU!CX$6,'Energy Prices'!$F$11:$CJ$11,0))/100000,"")</f>
        <v/>
      </c>
      <c r="CY95" s="61" t="str">
        <f>IFERROR('Data Input - BAU'!DC85*INDEX('Energy Prices'!$F$19:$CJ$24,MATCH($B95,'Energy Prices'!$C$19:$C$24,0),MATCH(Calc_BAU!CY$6,'Energy Prices'!$F$11:$CJ$11,0))/100000,"")</f>
        <v/>
      </c>
      <c r="CZ95" s="391"/>
    </row>
    <row r="96" spans="1:104" x14ac:dyDescent="0.25">
      <c r="B96" s="393" t="s">
        <v>115</v>
      </c>
      <c r="C96" s="9" t="s">
        <v>1117</v>
      </c>
      <c r="D96" s="61" t="str">
        <f>IFERROR('Data Input - BAU'!H86*INDEX('Energy Prices'!$F$19:$CJ$24,MATCH($B96,'Energy Prices'!$C$19:$C$24,0),MATCH(Calc_BAU!D$6,'Energy Prices'!$F$11:$CJ$11,0))/100000,"")</f>
        <v/>
      </c>
      <c r="E96" s="61" t="str">
        <f>IFERROR('Data Input - BAU'!I86*INDEX('Energy Prices'!$F$19:$CJ$24,MATCH($B96,'Energy Prices'!$C$19:$C$24,0),MATCH(Calc_BAU!E$6,'Energy Prices'!$F$11:$CJ$11,0))/100000,"")</f>
        <v/>
      </c>
      <c r="F96" s="61" t="str">
        <f>IFERROR('Data Input - BAU'!J86*INDEX('Energy Prices'!$F$19:$CJ$24,MATCH($B96,'Energy Prices'!$C$19:$C$24,0),MATCH(Calc_BAU!F$6,'Energy Prices'!$F$11:$CJ$11,0))/100000,"")</f>
        <v/>
      </c>
      <c r="G96" s="61" t="str">
        <f>IFERROR('Data Input - BAU'!K86*INDEX('Energy Prices'!$F$19:$CJ$24,MATCH($B96,'Energy Prices'!$C$19:$C$24,0),MATCH(Calc_BAU!G$6,'Energy Prices'!$F$11:$CJ$11,0))/100000,"")</f>
        <v/>
      </c>
      <c r="H96" s="61" t="str">
        <f>IFERROR('Data Input - BAU'!L86*INDEX('Energy Prices'!$F$19:$CJ$24,MATCH($B96,'Energy Prices'!$C$19:$C$24,0),MATCH(Calc_BAU!H$6,'Energy Prices'!$F$11:$CJ$11,0))/100000,"")</f>
        <v/>
      </c>
      <c r="I96" s="61" t="str">
        <f>IFERROR('Data Input - BAU'!M86*INDEX('Energy Prices'!$F$19:$CJ$24,MATCH($B96,'Energy Prices'!$C$19:$C$24,0),MATCH(Calc_BAU!I$6,'Energy Prices'!$F$11:$CJ$11,0))/100000,"")</f>
        <v/>
      </c>
      <c r="J96" s="61" t="str">
        <f>IFERROR('Data Input - BAU'!N86*INDEX('Energy Prices'!$F$19:$CJ$24,MATCH($B96,'Energy Prices'!$C$19:$C$24,0),MATCH(Calc_BAU!J$6,'Energy Prices'!$F$11:$CJ$11,0))/100000,"")</f>
        <v/>
      </c>
      <c r="K96" s="61" t="str">
        <f>IFERROR('Data Input - BAU'!O86*INDEX('Energy Prices'!$F$19:$CJ$24,MATCH($B96,'Energy Prices'!$C$19:$C$24,0),MATCH(Calc_BAU!K$6,'Energy Prices'!$F$11:$CJ$11,0))/100000,"")</f>
        <v/>
      </c>
      <c r="L96" s="61" t="str">
        <f>IFERROR('Data Input - BAU'!P86*INDEX('Energy Prices'!$F$19:$CJ$24,MATCH($B96,'Energy Prices'!$C$19:$C$24,0),MATCH(Calc_BAU!L$6,'Energy Prices'!$F$11:$CJ$11,0))/100000,"")</f>
        <v/>
      </c>
      <c r="M96" s="61" t="str">
        <f>IFERROR('Data Input - BAU'!Q86*INDEX('Energy Prices'!$F$19:$CJ$24,MATCH($B96,'Energy Prices'!$C$19:$C$24,0),MATCH(Calc_BAU!M$6,'Energy Prices'!$F$11:$CJ$11,0))/100000,"")</f>
        <v/>
      </c>
      <c r="N96" s="61" t="str">
        <f>IFERROR('Data Input - BAU'!R86*INDEX('Energy Prices'!$F$19:$CJ$24,MATCH($B96,'Energy Prices'!$C$19:$C$24,0),MATCH(Calc_BAU!N$6,'Energy Prices'!$F$11:$CJ$11,0))/100000,"")</f>
        <v/>
      </c>
      <c r="O96" s="61" t="str">
        <f>IFERROR('Data Input - BAU'!S86*INDEX('Energy Prices'!$F$19:$CJ$24,MATCH($B96,'Energy Prices'!$C$19:$C$24,0),MATCH(Calc_BAU!O$6,'Energy Prices'!$F$11:$CJ$11,0))/100000,"")</f>
        <v/>
      </c>
      <c r="P96" s="61" t="str">
        <f>IFERROR('Data Input - BAU'!T86*INDEX('Energy Prices'!$F$19:$CJ$24,MATCH($B96,'Energy Prices'!$C$19:$C$24,0),MATCH(Calc_BAU!P$6,'Energy Prices'!$F$11:$CJ$11,0))/100000,"")</f>
        <v/>
      </c>
      <c r="Q96" s="61" t="str">
        <f>IFERROR('Data Input - BAU'!U86*INDEX('Energy Prices'!$F$19:$CJ$24,MATCH($B96,'Energy Prices'!$C$19:$C$24,0),MATCH(Calc_BAU!Q$6,'Energy Prices'!$F$11:$CJ$11,0))/100000,"")</f>
        <v/>
      </c>
      <c r="R96" s="61" t="str">
        <f>IFERROR('Data Input - BAU'!V86*INDEX('Energy Prices'!$F$19:$CJ$24,MATCH($B96,'Energy Prices'!$C$19:$C$24,0),MATCH(Calc_BAU!R$6,'Energy Prices'!$F$11:$CJ$11,0))/100000,"")</f>
        <v/>
      </c>
      <c r="S96" s="61" t="str">
        <f>IFERROR('Data Input - BAU'!W86*INDEX('Energy Prices'!$F$19:$CJ$24,MATCH($B96,'Energy Prices'!$C$19:$C$24,0),MATCH(Calc_BAU!S$6,'Energy Prices'!$F$11:$CJ$11,0))/100000,"")</f>
        <v/>
      </c>
      <c r="T96" s="61" t="str">
        <f>IFERROR('Data Input - BAU'!X86*INDEX('Energy Prices'!$F$19:$CJ$24,MATCH($B96,'Energy Prices'!$C$19:$C$24,0),MATCH(Calc_BAU!T$6,'Energy Prices'!$F$11:$CJ$11,0))/100000,"")</f>
        <v/>
      </c>
      <c r="U96" s="61" t="str">
        <f>IFERROR('Data Input - BAU'!Y86*INDEX('Energy Prices'!$F$19:$CJ$24,MATCH($B96,'Energy Prices'!$C$19:$C$24,0),MATCH(Calc_BAU!U$6,'Energy Prices'!$F$11:$CJ$11,0))/100000,"")</f>
        <v/>
      </c>
      <c r="V96" s="61" t="str">
        <f>IFERROR('Data Input - BAU'!Z86*INDEX('Energy Prices'!$F$19:$CJ$24,MATCH($B96,'Energy Prices'!$C$19:$C$24,0),MATCH(Calc_BAU!V$6,'Energy Prices'!$F$11:$CJ$11,0))/100000,"")</f>
        <v/>
      </c>
      <c r="W96" s="61" t="str">
        <f>IFERROR('Data Input - BAU'!AA86*INDEX('Energy Prices'!$F$19:$CJ$24,MATCH($B96,'Energy Prices'!$C$19:$C$24,0),MATCH(Calc_BAU!W$6,'Energy Prices'!$F$11:$CJ$11,0))/100000,"")</f>
        <v/>
      </c>
      <c r="X96" s="61" t="str">
        <f>IFERROR('Data Input - BAU'!AB86*INDEX('Energy Prices'!$F$19:$CJ$24,MATCH($B96,'Energy Prices'!$C$19:$C$24,0),MATCH(Calc_BAU!X$6,'Energy Prices'!$F$11:$CJ$11,0))/100000,"")</f>
        <v/>
      </c>
      <c r="Y96" s="61" t="str">
        <f>IFERROR('Data Input - BAU'!AC86*INDEX('Energy Prices'!$F$19:$CJ$24,MATCH($B96,'Energy Prices'!$C$19:$C$24,0),MATCH(Calc_BAU!Y$6,'Energy Prices'!$F$11:$CJ$11,0))/100000,"")</f>
        <v/>
      </c>
      <c r="Z96" s="61" t="str">
        <f>IFERROR('Data Input - BAU'!AD86*INDEX('Energy Prices'!$F$19:$CJ$24,MATCH($B96,'Energy Prices'!$C$19:$C$24,0),MATCH(Calc_BAU!Z$6,'Energy Prices'!$F$11:$CJ$11,0))/100000,"")</f>
        <v/>
      </c>
      <c r="AA96" s="61" t="str">
        <f>IFERROR('Data Input - BAU'!AE86*INDEX('Energy Prices'!$F$19:$CJ$24,MATCH($B96,'Energy Prices'!$C$19:$C$24,0),MATCH(Calc_BAU!AA$6,'Energy Prices'!$F$11:$CJ$11,0))/100000,"")</f>
        <v/>
      </c>
      <c r="AB96" s="61" t="str">
        <f>IFERROR('Data Input - BAU'!AF86*INDEX('Energy Prices'!$F$19:$CJ$24,MATCH($B96,'Energy Prices'!$C$19:$C$24,0),MATCH(Calc_BAU!AB$6,'Energy Prices'!$F$11:$CJ$11,0))/100000,"")</f>
        <v/>
      </c>
      <c r="AC96" s="61" t="str">
        <f>IFERROR('Data Input - BAU'!AG86*INDEX('Energy Prices'!$F$19:$CJ$24,MATCH($B96,'Energy Prices'!$C$19:$C$24,0),MATCH(Calc_BAU!AC$6,'Energy Prices'!$F$11:$CJ$11,0))/100000,"")</f>
        <v/>
      </c>
      <c r="AD96" s="61" t="str">
        <f>IFERROR('Data Input - BAU'!AH86*INDEX('Energy Prices'!$F$19:$CJ$24,MATCH($B96,'Energy Prices'!$C$19:$C$24,0),MATCH(Calc_BAU!AD$6,'Energy Prices'!$F$11:$CJ$11,0))/100000,"")</f>
        <v/>
      </c>
      <c r="AE96" s="61" t="str">
        <f>IFERROR('Data Input - BAU'!AI86*INDEX('Energy Prices'!$F$19:$CJ$24,MATCH($B96,'Energy Prices'!$C$19:$C$24,0),MATCH(Calc_BAU!AE$6,'Energy Prices'!$F$11:$CJ$11,0))/100000,"")</f>
        <v/>
      </c>
      <c r="AF96" s="61" t="str">
        <f>IFERROR('Data Input - BAU'!AJ86*INDEX('Energy Prices'!$F$19:$CJ$24,MATCH($B96,'Energy Prices'!$C$19:$C$24,0),MATCH(Calc_BAU!AF$6,'Energy Prices'!$F$11:$CJ$11,0))/100000,"")</f>
        <v/>
      </c>
      <c r="AG96" s="61" t="str">
        <f>IFERROR('Data Input - BAU'!AK86*INDEX('Energy Prices'!$F$19:$CJ$24,MATCH($B96,'Energy Prices'!$C$19:$C$24,0),MATCH(Calc_BAU!AG$6,'Energy Prices'!$F$11:$CJ$11,0))/100000,"")</f>
        <v/>
      </c>
      <c r="AH96" s="61" t="str">
        <f>IFERROR('Data Input - BAU'!AL86*INDEX('Energy Prices'!$F$19:$CJ$24,MATCH($B96,'Energy Prices'!$C$19:$C$24,0),MATCH(Calc_BAU!AH$6,'Energy Prices'!$F$11:$CJ$11,0))/100000,"")</f>
        <v/>
      </c>
      <c r="AI96" s="61" t="str">
        <f>IFERROR('Data Input - BAU'!AM86*INDEX('Energy Prices'!$F$19:$CJ$24,MATCH($B96,'Energy Prices'!$C$19:$C$24,0),MATCH(Calc_BAU!AI$6,'Energy Prices'!$F$11:$CJ$11,0))/100000,"")</f>
        <v/>
      </c>
      <c r="AJ96" s="61" t="str">
        <f>IFERROR('Data Input - BAU'!AN86*INDEX('Energy Prices'!$F$19:$CJ$24,MATCH($B96,'Energy Prices'!$C$19:$C$24,0),MATCH(Calc_BAU!AJ$6,'Energy Prices'!$F$11:$CJ$11,0))/100000,"")</f>
        <v/>
      </c>
      <c r="AK96" s="61" t="str">
        <f>IFERROR('Data Input - BAU'!AO86*INDEX('Energy Prices'!$F$19:$CJ$24,MATCH($B96,'Energy Prices'!$C$19:$C$24,0),MATCH(Calc_BAU!AK$6,'Energy Prices'!$F$11:$CJ$11,0))/100000,"")</f>
        <v/>
      </c>
      <c r="AL96" s="61" t="str">
        <f>IFERROR('Data Input - BAU'!AP86*INDEX('Energy Prices'!$F$19:$CJ$24,MATCH($B96,'Energy Prices'!$C$19:$C$24,0),MATCH(Calc_BAU!AL$6,'Energy Prices'!$F$11:$CJ$11,0))/100000,"")</f>
        <v/>
      </c>
      <c r="AM96" s="61" t="str">
        <f>IFERROR('Data Input - BAU'!AQ86*INDEX('Energy Prices'!$F$19:$CJ$24,MATCH($B96,'Energy Prices'!$C$19:$C$24,0),MATCH(Calc_BAU!AM$6,'Energy Prices'!$F$11:$CJ$11,0))/100000,"")</f>
        <v/>
      </c>
      <c r="AN96" s="61" t="str">
        <f>IFERROR('Data Input - BAU'!AR86*INDEX('Energy Prices'!$F$19:$CJ$24,MATCH($B96,'Energy Prices'!$C$19:$C$24,0),MATCH(Calc_BAU!AN$6,'Energy Prices'!$F$11:$CJ$11,0))/100000,"")</f>
        <v/>
      </c>
      <c r="AO96" s="61" t="str">
        <f>IFERROR('Data Input - BAU'!AS86*INDEX('Energy Prices'!$F$19:$CJ$24,MATCH($B96,'Energy Prices'!$C$19:$C$24,0),MATCH(Calc_BAU!AO$6,'Energy Prices'!$F$11:$CJ$11,0))/100000,"")</f>
        <v/>
      </c>
      <c r="AP96" s="61" t="str">
        <f>IFERROR('Data Input - BAU'!AT86*INDEX('Energy Prices'!$F$19:$CJ$24,MATCH($B96,'Energy Prices'!$C$19:$C$24,0),MATCH(Calc_BAU!AP$6,'Energy Prices'!$F$11:$CJ$11,0))/100000,"")</f>
        <v/>
      </c>
      <c r="AQ96" s="61" t="str">
        <f>IFERROR('Data Input - BAU'!AU86*INDEX('Energy Prices'!$F$19:$CJ$24,MATCH($B96,'Energy Prices'!$C$19:$C$24,0),MATCH(Calc_BAU!AQ$6,'Energy Prices'!$F$11:$CJ$11,0))/100000,"")</f>
        <v/>
      </c>
      <c r="AR96" s="61" t="str">
        <f>IFERROR('Data Input - BAU'!AV86*INDEX('Energy Prices'!$F$19:$CJ$24,MATCH($B96,'Energy Prices'!$C$19:$C$24,0),MATCH(Calc_BAU!AR$6,'Energy Prices'!$F$11:$CJ$11,0))/100000,"")</f>
        <v/>
      </c>
      <c r="AS96" s="61" t="str">
        <f>IFERROR('Data Input - BAU'!AW86*INDEX('Energy Prices'!$F$19:$CJ$24,MATCH($B96,'Energy Prices'!$C$19:$C$24,0),MATCH(Calc_BAU!AS$6,'Energy Prices'!$F$11:$CJ$11,0))/100000,"")</f>
        <v/>
      </c>
      <c r="AT96" s="61" t="str">
        <f>IFERROR('Data Input - BAU'!AX86*INDEX('Energy Prices'!$F$19:$CJ$24,MATCH($B96,'Energy Prices'!$C$19:$C$24,0),MATCH(Calc_BAU!AT$6,'Energy Prices'!$F$11:$CJ$11,0))/100000,"")</f>
        <v/>
      </c>
      <c r="AU96" s="61" t="str">
        <f>IFERROR('Data Input - BAU'!AY86*INDEX('Energy Prices'!$F$19:$CJ$24,MATCH($B96,'Energy Prices'!$C$19:$C$24,0),MATCH(Calc_BAU!AU$6,'Energy Prices'!$F$11:$CJ$11,0))/100000,"")</f>
        <v/>
      </c>
      <c r="AV96" s="61" t="str">
        <f>IFERROR('Data Input - BAU'!AZ86*INDEX('Energy Prices'!$F$19:$CJ$24,MATCH($B96,'Energy Prices'!$C$19:$C$24,0),MATCH(Calc_BAU!AV$6,'Energy Prices'!$F$11:$CJ$11,0))/100000,"")</f>
        <v/>
      </c>
      <c r="AW96" s="61" t="str">
        <f>IFERROR('Data Input - BAU'!BA86*INDEX('Energy Prices'!$F$19:$CJ$24,MATCH($B96,'Energy Prices'!$C$19:$C$24,0),MATCH(Calc_BAU!AW$6,'Energy Prices'!$F$11:$CJ$11,0))/100000,"")</f>
        <v/>
      </c>
      <c r="AX96" s="61" t="str">
        <f>IFERROR('Data Input - BAU'!BB86*INDEX('Energy Prices'!$F$19:$CJ$24,MATCH($B96,'Energy Prices'!$C$19:$C$24,0),MATCH(Calc_BAU!AX$6,'Energy Prices'!$F$11:$CJ$11,0))/100000,"")</f>
        <v/>
      </c>
      <c r="AY96" s="61" t="str">
        <f>IFERROR('Data Input - BAU'!BC86*INDEX('Energy Prices'!$F$19:$CJ$24,MATCH($B96,'Energy Prices'!$C$19:$C$24,0),MATCH(Calc_BAU!AY$6,'Energy Prices'!$F$11:$CJ$11,0))/100000,"")</f>
        <v/>
      </c>
      <c r="AZ96" s="61" t="str">
        <f>IFERROR('Data Input - BAU'!BD86*INDEX('Energy Prices'!$F$19:$CJ$24,MATCH($B96,'Energy Prices'!$C$19:$C$24,0),MATCH(Calc_BAU!AZ$6,'Energy Prices'!$F$11:$CJ$11,0))/100000,"")</f>
        <v/>
      </c>
      <c r="BA96" s="61" t="str">
        <f>IFERROR('Data Input - BAU'!BE86*INDEX('Energy Prices'!$F$19:$CJ$24,MATCH($B96,'Energy Prices'!$C$19:$C$24,0),MATCH(Calc_BAU!BA$6,'Energy Prices'!$F$11:$CJ$11,0))/100000,"")</f>
        <v/>
      </c>
      <c r="BB96" s="61" t="str">
        <f>IFERROR('Data Input - BAU'!BF86*INDEX('Energy Prices'!$F$19:$CJ$24,MATCH($B96,'Energy Prices'!$C$19:$C$24,0),MATCH(Calc_BAU!BB$6,'Energy Prices'!$F$11:$CJ$11,0))/100000,"")</f>
        <v/>
      </c>
      <c r="BC96" s="61" t="str">
        <f>IFERROR('Data Input - BAU'!BG86*INDEX('Energy Prices'!$F$19:$CJ$24,MATCH($B96,'Energy Prices'!$C$19:$C$24,0),MATCH(Calc_BAU!BC$6,'Energy Prices'!$F$11:$CJ$11,0))/100000,"")</f>
        <v/>
      </c>
      <c r="BD96" s="61" t="str">
        <f>IFERROR('Data Input - BAU'!BH86*INDEX('Energy Prices'!$F$19:$CJ$24,MATCH($B96,'Energy Prices'!$C$19:$C$24,0),MATCH(Calc_BAU!BD$6,'Energy Prices'!$F$11:$CJ$11,0))/100000,"")</f>
        <v/>
      </c>
      <c r="BE96" s="61" t="str">
        <f>IFERROR('Data Input - BAU'!BI86*INDEX('Energy Prices'!$F$19:$CJ$24,MATCH($B96,'Energy Prices'!$C$19:$C$24,0),MATCH(Calc_BAU!BE$6,'Energy Prices'!$F$11:$CJ$11,0))/100000,"")</f>
        <v/>
      </c>
      <c r="BF96" s="61" t="str">
        <f>IFERROR('Data Input - BAU'!BJ86*INDEX('Energy Prices'!$F$19:$CJ$24,MATCH($B96,'Energy Prices'!$C$19:$C$24,0),MATCH(Calc_BAU!BF$6,'Energy Prices'!$F$11:$CJ$11,0))/100000,"")</f>
        <v/>
      </c>
      <c r="BG96" s="61" t="str">
        <f>IFERROR('Data Input - BAU'!BK86*INDEX('Energy Prices'!$F$19:$CJ$24,MATCH($B96,'Energy Prices'!$C$19:$C$24,0),MATCH(Calc_BAU!BG$6,'Energy Prices'!$F$11:$CJ$11,0))/100000,"")</f>
        <v/>
      </c>
      <c r="BH96" s="61" t="str">
        <f>IFERROR('Data Input - BAU'!BL86*INDEX('Energy Prices'!$F$19:$CJ$24,MATCH($B96,'Energy Prices'!$C$19:$C$24,0),MATCH(Calc_BAU!BH$6,'Energy Prices'!$F$11:$CJ$11,0))/100000,"")</f>
        <v/>
      </c>
      <c r="BI96" s="61" t="str">
        <f>IFERROR('Data Input - BAU'!BM86*INDEX('Energy Prices'!$F$19:$CJ$24,MATCH($B96,'Energy Prices'!$C$19:$C$24,0),MATCH(Calc_BAU!BI$6,'Energy Prices'!$F$11:$CJ$11,0))/100000,"")</f>
        <v/>
      </c>
      <c r="BJ96" s="61" t="str">
        <f>IFERROR('Data Input - BAU'!BN86*INDEX('Energy Prices'!$F$19:$CJ$24,MATCH($B96,'Energy Prices'!$C$19:$C$24,0),MATCH(Calc_BAU!BJ$6,'Energy Prices'!$F$11:$CJ$11,0))/100000,"")</f>
        <v/>
      </c>
      <c r="BK96" s="61" t="str">
        <f>IFERROR('Data Input - BAU'!BO86*INDEX('Energy Prices'!$F$19:$CJ$24,MATCH($B96,'Energy Prices'!$C$19:$C$24,0),MATCH(Calc_BAU!BK$6,'Energy Prices'!$F$11:$CJ$11,0))/100000,"")</f>
        <v/>
      </c>
      <c r="BL96" s="61" t="str">
        <f>IFERROR('Data Input - BAU'!BP86*INDEX('Energy Prices'!$F$19:$CJ$24,MATCH($B96,'Energy Prices'!$C$19:$C$24,0),MATCH(Calc_BAU!BL$6,'Energy Prices'!$F$11:$CJ$11,0))/100000,"")</f>
        <v/>
      </c>
      <c r="BM96" s="61" t="str">
        <f>IFERROR('Data Input - BAU'!BQ86*INDEX('Energy Prices'!$F$19:$CJ$24,MATCH($B96,'Energy Prices'!$C$19:$C$24,0),MATCH(Calc_BAU!BM$6,'Energy Prices'!$F$11:$CJ$11,0))/100000,"")</f>
        <v/>
      </c>
      <c r="BN96" s="61" t="str">
        <f>IFERROR('Data Input - BAU'!BR86*INDEX('Energy Prices'!$F$19:$CJ$24,MATCH($B96,'Energy Prices'!$C$19:$C$24,0),MATCH(Calc_BAU!BN$6,'Energy Prices'!$F$11:$CJ$11,0))/100000,"")</f>
        <v/>
      </c>
      <c r="BO96" s="61" t="str">
        <f>IFERROR('Data Input - BAU'!BS86*INDEX('Energy Prices'!$F$19:$CJ$24,MATCH($B96,'Energy Prices'!$C$19:$C$24,0),MATCH(Calc_BAU!BO$6,'Energy Prices'!$F$11:$CJ$11,0))/100000,"")</f>
        <v/>
      </c>
      <c r="BP96" s="61" t="str">
        <f>IFERROR('Data Input - BAU'!BT86*INDEX('Energy Prices'!$F$19:$CJ$24,MATCH($B96,'Energy Prices'!$C$19:$C$24,0),MATCH(Calc_BAU!BP$6,'Energy Prices'!$F$11:$CJ$11,0))/100000,"")</f>
        <v/>
      </c>
      <c r="BQ96" s="61" t="str">
        <f>IFERROR('Data Input - BAU'!BU86*INDEX('Energy Prices'!$F$19:$CJ$24,MATCH($B96,'Energy Prices'!$C$19:$C$24,0),MATCH(Calc_BAU!BQ$6,'Energy Prices'!$F$11:$CJ$11,0))/100000,"")</f>
        <v/>
      </c>
      <c r="BR96" s="61" t="str">
        <f>IFERROR('Data Input - BAU'!BV86*INDEX('Energy Prices'!$F$19:$CJ$24,MATCH($B96,'Energy Prices'!$C$19:$C$24,0),MATCH(Calc_BAU!BR$6,'Energy Prices'!$F$11:$CJ$11,0))/100000,"")</f>
        <v/>
      </c>
      <c r="BS96" s="61" t="str">
        <f>IFERROR('Data Input - BAU'!BW86*INDEX('Energy Prices'!$F$19:$CJ$24,MATCH($B96,'Energy Prices'!$C$19:$C$24,0),MATCH(Calc_BAU!BS$6,'Energy Prices'!$F$11:$CJ$11,0))/100000,"")</f>
        <v/>
      </c>
      <c r="BT96" s="61" t="str">
        <f>IFERROR('Data Input - BAU'!BX86*INDEX('Energy Prices'!$F$19:$CJ$24,MATCH($B96,'Energy Prices'!$C$19:$C$24,0),MATCH(Calc_BAU!BT$6,'Energy Prices'!$F$11:$CJ$11,0))/100000,"")</f>
        <v/>
      </c>
      <c r="BU96" s="61" t="str">
        <f>IFERROR('Data Input - BAU'!BY86*INDEX('Energy Prices'!$F$19:$CJ$24,MATCH($B96,'Energy Prices'!$C$19:$C$24,0),MATCH(Calc_BAU!BU$6,'Energy Prices'!$F$11:$CJ$11,0))/100000,"")</f>
        <v/>
      </c>
      <c r="BV96" s="61" t="str">
        <f>IFERROR('Data Input - BAU'!BZ86*INDEX('Energy Prices'!$F$19:$CJ$24,MATCH($B96,'Energy Prices'!$C$19:$C$24,0),MATCH(Calc_BAU!BV$6,'Energy Prices'!$F$11:$CJ$11,0))/100000,"")</f>
        <v/>
      </c>
      <c r="BW96" s="61" t="str">
        <f>IFERROR('Data Input - BAU'!CA86*INDEX('Energy Prices'!$F$19:$CJ$24,MATCH($B96,'Energy Prices'!$C$19:$C$24,0),MATCH(Calc_BAU!BW$6,'Energy Prices'!$F$11:$CJ$11,0))/100000,"")</f>
        <v/>
      </c>
      <c r="BX96" s="61" t="str">
        <f>IFERROR('Data Input - BAU'!CB86*INDEX('Energy Prices'!$F$19:$CJ$24,MATCH($B96,'Energy Prices'!$C$19:$C$24,0),MATCH(Calc_BAU!BX$6,'Energy Prices'!$F$11:$CJ$11,0))/100000,"")</f>
        <v/>
      </c>
      <c r="BY96" s="61" t="str">
        <f>IFERROR('Data Input - BAU'!CC86*INDEX('Energy Prices'!$F$19:$CJ$24,MATCH($B96,'Energy Prices'!$C$19:$C$24,0),MATCH(Calc_BAU!BY$6,'Energy Prices'!$F$11:$CJ$11,0))/100000,"")</f>
        <v/>
      </c>
      <c r="BZ96" s="61" t="str">
        <f>IFERROR('Data Input - BAU'!CD86*INDEX('Energy Prices'!$F$19:$CJ$24,MATCH($B96,'Energy Prices'!$C$19:$C$24,0),MATCH(Calc_BAU!BZ$6,'Energy Prices'!$F$11:$CJ$11,0))/100000,"")</f>
        <v/>
      </c>
      <c r="CA96" s="61" t="str">
        <f>IFERROR('Data Input - BAU'!CE86*INDEX('Energy Prices'!$F$19:$CJ$24,MATCH($B96,'Energy Prices'!$C$19:$C$24,0),MATCH(Calc_BAU!CA$6,'Energy Prices'!$F$11:$CJ$11,0))/100000,"")</f>
        <v/>
      </c>
      <c r="CB96" s="61" t="str">
        <f>IFERROR('Data Input - BAU'!CF86*INDEX('Energy Prices'!$F$19:$CJ$24,MATCH($B96,'Energy Prices'!$C$19:$C$24,0),MATCH(Calc_BAU!CB$6,'Energy Prices'!$F$11:$CJ$11,0))/100000,"")</f>
        <v/>
      </c>
      <c r="CC96" s="61" t="str">
        <f>IFERROR('Data Input - BAU'!CG86*INDEX('Energy Prices'!$F$19:$CJ$24,MATCH($B96,'Energy Prices'!$C$19:$C$24,0),MATCH(Calc_BAU!CC$6,'Energy Prices'!$F$11:$CJ$11,0))/100000,"")</f>
        <v/>
      </c>
      <c r="CD96" s="61" t="str">
        <f>IFERROR('Data Input - BAU'!CH86*INDEX('Energy Prices'!$F$19:$CJ$24,MATCH($B96,'Energy Prices'!$C$19:$C$24,0),MATCH(Calc_BAU!CD$6,'Energy Prices'!$F$11:$CJ$11,0))/100000,"")</f>
        <v/>
      </c>
      <c r="CE96" s="61" t="str">
        <f>IFERROR('Data Input - BAU'!CI86*INDEX('Energy Prices'!$F$19:$CJ$24,MATCH($B96,'Energy Prices'!$C$19:$C$24,0),MATCH(Calc_BAU!CE$6,'Energy Prices'!$F$11:$CJ$11,0))/100000,"")</f>
        <v/>
      </c>
      <c r="CF96" s="61" t="str">
        <f>IFERROR('Data Input - BAU'!CJ86*INDEX('Energy Prices'!$F$19:$CJ$24,MATCH($B96,'Energy Prices'!$C$19:$C$24,0),MATCH(Calc_BAU!CF$6,'Energy Prices'!$F$11:$CJ$11,0))/100000,"")</f>
        <v/>
      </c>
      <c r="CG96" s="61" t="str">
        <f>IFERROR('Data Input - BAU'!CK86*INDEX('Energy Prices'!$F$19:$CJ$24,MATCH($B96,'Energy Prices'!$C$19:$C$24,0),MATCH(Calc_BAU!CG$6,'Energy Prices'!$F$11:$CJ$11,0))/100000,"")</f>
        <v/>
      </c>
      <c r="CH96" s="61" t="str">
        <f>IFERROR('Data Input - BAU'!CL86*INDEX('Energy Prices'!$F$19:$CJ$24,MATCH($B96,'Energy Prices'!$C$19:$C$24,0),MATCH(Calc_BAU!CH$6,'Energy Prices'!$F$11:$CJ$11,0))/100000,"")</f>
        <v/>
      </c>
      <c r="CI96" s="61" t="str">
        <f>IFERROR('Data Input - BAU'!CM86*INDEX('Energy Prices'!$F$19:$CJ$24,MATCH($B96,'Energy Prices'!$C$19:$C$24,0),MATCH(Calc_BAU!CI$6,'Energy Prices'!$F$11:$CJ$11,0))/100000,"")</f>
        <v/>
      </c>
      <c r="CJ96" s="61" t="str">
        <f>IFERROR('Data Input - BAU'!CN86*INDEX('Energy Prices'!$F$19:$CJ$24,MATCH($B96,'Energy Prices'!$C$19:$C$24,0),MATCH(Calc_BAU!CJ$6,'Energy Prices'!$F$11:$CJ$11,0))/100000,"")</f>
        <v/>
      </c>
      <c r="CK96" s="61" t="str">
        <f>IFERROR('Data Input - BAU'!CO86*INDEX('Energy Prices'!$F$19:$CJ$24,MATCH($B96,'Energy Prices'!$C$19:$C$24,0),MATCH(Calc_BAU!CK$6,'Energy Prices'!$F$11:$CJ$11,0))/100000,"")</f>
        <v/>
      </c>
      <c r="CL96" s="61" t="str">
        <f>IFERROR('Data Input - BAU'!CP86*INDEX('Energy Prices'!$F$19:$CJ$24,MATCH($B96,'Energy Prices'!$C$19:$C$24,0),MATCH(Calc_BAU!CL$6,'Energy Prices'!$F$11:$CJ$11,0))/100000,"")</f>
        <v/>
      </c>
      <c r="CM96" s="61" t="str">
        <f>IFERROR('Data Input - BAU'!CQ86*INDEX('Energy Prices'!$F$19:$CJ$24,MATCH($B96,'Energy Prices'!$C$19:$C$24,0),MATCH(Calc_BAU!CM$6,'Energy Prices'!$F$11:$CJ$11,0))/100000,"")</f>
        <v/>
      </c>
      <c r="CN96" s="61" t="str">
        <f>IFERROR('Data Input - BAU'!CR86*INDEX('Energy Prices'!$F$19:$CJ$24,MATCH($B96,'Energy Prices'!$C$19:$C$24,0),MATCH(Calc_BAU!CN$6,'Energy Prices'!$F$11:$CJ$11,0))/100000,"")</f>
        <v/>
      </c>
      <c r="CO96" s="61" t="str">
        <f>IFERROR('Data Input - BAU'!CS86*INDEX('Energy Prices'!$F$19:$CJ$24,MATCH($B96,'Energy Prices'!$C$19:$C$24,0),MATCH(Calc_BAU!CO$6,'Energy Prices'!$F$11:$CJ$11,0))/100000,"")</f>
        <v/>
      </c>
      <c r="CP96" s="61" t="str">
        <f>IFERROR('Data Input - BAU'!CT86*INDEX('Energy Prices'!$F$19:$CJ$24,MATCH($B96,'Energy Prices'!$C$19:$C$24,0),MATCH(Calc_BAU!CP$6,'Energy Prices'!$F$11:$CJ$11,0))/100000,"")</f>
        <v/>
      </c>
      <c r="CQ96" s="61" t="str">
        <f>IFERROR('Data Input - BAU'!CU86*INDEX('Energy Prices'!$F$19:$CJ$24,MATCH($B96,'Energy Prices'!$C$19:$C$24,0),MATCH(Calc_BAU!CQ$6,'Energy Prices'!$F$11:$CJ$11,0))/100000,"")</f>
        <v/>
      </c>
      <c r="CR96" s="61" t="str">
        <f>IFERROR('Data Input - BAU'!CV86*INDEX('Energy Prices'!$F$19:$CJ$24,MATCH($B96,'Energy Prices'!$C$19:$C$24,0),MATCH(Calc_BAU!CR$6,'Energy Prices'!$F$11:$CJ$11,0))/100000,"")</f>
        <v/>
      </c>
      <c r="CS96" s="61" t="str">
        <f>IFERROR('Data Input - BAU'!CW86*INDEX('Energy Prices'!$F$19:$CJ$24,MATCH($B96,'Energy Prices'!$C$19:$C$24,0),MATCH(Calc_BAU!CS$6,'Energy Prices'!$F$11:$CJ$11,0))/100000,"")</f>
        <v/>
      </c>
      <c r="CT96" s="61" t="str">
        <f>IFERROR('Data Input - BAU'!CX86*INDEX('Energy Prices'!$F$19:$CJ$24,MATCH($B96,'Energy Prices'!$C$19:$C$24,0),MATCH(Calc_BAU!CT$6,'Energy Prices'!$F$11:$CJ$11,0))/100000,"")</f>
        <v/>
      </c>
      <c r="CU96" s="61" t="str">
        <f>IFERROR('Data Input - BAU'!CY86*INDEX('Energy Prices'!$F$19:$CJ$24,MATCH($B96,'Energy Prices'!$C$19:$C$24,0),MATCH(Calc_BAU!CU$6,'Energy Prices'!$F$11:$CJ$11,0))/100000,"")</f>
        <v/>
      </c>
      <c r="CV96" s="61" t="str">
        <f>IFERROR('Data Input - BAU'!CZ86*INDEX('Energy Prices'!$F$19:$CJ$24,MATCH($B96,'Energy Prices'!$C$19:$C$24,0),MATCH(Calc_BAU!CV$6,'Energy Prices'!$F$11:$CJ$11,0))/100000,"")</f>
        <v/>
      </c>
      <c r="CW96" s="61" t="str">
        <f>IFERROR('Data Input - BAU'!DA86*INDEX('Energy Prices'!$F$19:$CJ$24,MATCH($B96,'Energy Prices'!$C$19:$C$24,0),MATCH(Calc_BAU!CW$6,'Energy Prices'!$F$11:$CJ$11,0))/100000,"")</f>
        <v/>
      </c>
      <c r="CX96" s="61" t="str">
        <f>IFERROR('Data Input - BAU'!DB86*INDEX('Energy Prices'!$F$19:$CJ$24,MATCH($B96,'Energy Prices'!$C$19:$C$24,0),MATCH(Calc_BAU!CX$6,'Energy Prices'!$F$11:$CJ$11,0))/100000,"")</f>
        <v/>
      </c>
      <c r="CY96" s="61" t="str">
        <f>IFERROR('Data Input - BAU'!DC86*INDEX('Energy Prices'!$F$19:$CJ$24,MATCH($B96,'Energy Prices'!$C$19:$C$24,0),MATCH(Calc_BAU!CY$6,'Energy Prices'!$F$11:$CJ$11,0))/100000,"")</f>
        <v/>
      </c>
      <c r="CZ96" s="391"/>
    </row>
    <row r="97" spans="2:104" x14ac:dyDescent="0.25">
      <c r="B97" s="393" t="s">
        <v>388</v>
      </c>
      <c r="C97" s="9" t="s">
        <v>1117</v>
      </c>
      <c r="D97" s="61" t="str">
        <f>IFERROR('Data Input - BAU'!H87*INDEX('Energy Prices'!$F$19:$CJ$24,MATCH($B97,'Energy Prices'!$C$19:$C$24,0),MATCH(Calc_BAU!D$6,'Energy Prices'!$F$11:$CJ$11,0))/100000,"")</f>
        <v/>
      </c>
      <c r="E97" s="61" t="str">
        <f>IFERROR('Data Input - BAU'!I87*INDEX('Energy Prices'!$F$19:$CJ$24,MATCH($B97,'Energy Prices'!$C$19:$C$24,0),MATCH(Calc_BAU!E$6,'Energy Prices'!$F$11:$CJ$11,0))/100000,"")</f>
        <v/>
      </c>
      <c r="F97" s="61" t="str">
        <f>IFERROR('Data Input - BAU'!J87*INDEX('Energy Prices'!$F$19:$CJ$24,MATCH($B97,'Energy Prices'!$C$19:$C$24,0),MATCH(Calc_BAU!F$6,'Energy Prices'!$F$11:$CJ$11,0))/100000,"")</f>
        <v/>
      </c>
      <c r="G97" s="61" t="str">
        <f>IFERROR('Data Input - BAU'!K87*INDEX('Energy Prices'!$F$19:$CJ$24,MATCH($B97,'Energy Prices'!$C$19:$C$24,0),MATCH(Calc_BAU!G$6,'Energy Prices'!$F$11:$CJ$11,0))/100000,"")</f>
        <v/>
      </c>
      <c r="H97" s="61" t="str">
        <f>IFERROR('Data Input - BAU'!L87*INDEX('Energy Prices'!$F$19:$CJ$24,MATCH($B97,'Energy Prices'!$C$19:$C$24,0),MATCH(Calc_BAU!H$6,'Energy Prices'!$F$11:$CJ$11,0))/100000,"")</f>
        <v/>
      </c>
      <c r="I97" s="61" t="str">
        <f>IFERROR('Data Input - BAU'!M87*INDEX('Energy Prices'!$F$19:$CJ$24,MATCH($B97,'Energy Prices'!$C$19:$C$24,0),MATCH(Calc_BAU!I$6,'Energy Prices'!$F$11:$CJ$11,0))/100000,"")</f>
        <v/>
      </c>
      <c r="J97" s="61" t="str">
        <f>IFERROR('Data Input - BAU'!N87*INDEX('Energy Prices'!$F$19:$CJ$24,MATCH($B97,'Energy Prices'!$C$19:$C$24,0),MATCH(Calc_BAU!J$6,'Energy Prices'!$F$11:$CJ$11,0))/100000,"")</f>
        <v/>
      </c>
      <c r="K97" s="61" t="str">
        <f>IFERROR('Data Input - BAU'!O87*INDEX('Energy Prices'!$F$19:$CJ$24,MATCH($B97,'Energy Prices'!$C$19:$C$24,0),MATCH(Calc_BAU!K$6,'Energy Prices'!$F$11:$CJ$11,0))/100000,"")</f>
        <v/>
      </c>
      <c r="L97" s="61" t="str">
        <f>IFERROR('Data Input - BAU'!P87*INDEX('Energy Prices'!$F$19:$CJ$24,MATCH($B97,'Energy Prices'!$C$19:$C$24,0),MATCH(Calc_BAU!L$6,'Energy Prices'!$F$11:$CJ$11,0))/100000,"")</f>
        <v/>
      </c>
      <c r="M97" s="61" t="str">
        <f>IFERROR('Data Input - BAU'!Q87*INDEX('Energy Prices'!$F$19:$CJ$24,MATCH($B97,'Energy Prices'!$C$19:$C$24,0),MATCH(Calc_BAU!M$6,'Energy Prices'!$F$11:$CJ$11,0))/100000,"")</f>
        <v/>
      </c>
      <c r="N97" s="61" t="str">
        <f>IFERROR('Data Input - BAU'!R87*INDEX('Energy Prices'!$F$19:$CJ$24,MATCH($B97,'Energy Prices'!$C$19:$C$24,0),MATCH(Calc_BAU!N$6,'Energy Prices'!$F$11:$CJ$11,0))/100000,"")</f>
        <v/>
      </c>
      <c r="O97" s="61" t="str">
        <f>IFERROR('Data Input - BAU'!S87*INDEX('Energy Prices'!$F$19:$CJ$24,MATCH($B97,'Energy Prices'!$C$19:$C$24,0),MATCH(Calc_BAU!O$6,'Energy Prices'!$F$11:$CJ$11,0))/100000,"")</f>
        <v/>
      </c>
      <c r="P97" s="61" t="str">
        <f>IFERROR('Data Input - BAU'!T87*INDEX('Energy Prices'!$F$19:$CJ$24,MATCH($B97,'Energy Prices'!$C$19:$C$24,0),MATCH(Calc_BAU!P$6,'Energy Prices'!$F$11:$CJ$11,0))/100000,"")</f>
        <v/>
      </c>
      <c r="Q97" s="61" t="str">
        <f>IFERROR('Data Input - BAU'!U87*INDEX('Energy Prices'!$F$19:$CJ$24,MATCH($B97,'Energy Prices'!$C$19:$C$24,0),MATCH(Calc_BAU!Q$6,'Energy Prices'!$F$11:$CJ$11,0))/100000,"")</f>
        <v/>
      </c>
      <c r="R97" s="61" t="str">
        <f>IFERROR('Data Input - BAU'!V87*INDEX('Energy Prices'!$F$19:$CJ$24,MATCH($B97,'Energy Prices'!$C$19:$C$24,0),MATCH(Calc_BAU!R$6,'Energy Prices'!$F$11:$CJ$11,0))/100000,"")</f>
        <v/>
      </c>
      <c r="S97" s="61" t="str">
        <f>IFERROR('Data Input - BAU'!W87*INDEX('Energy Prices'!$F$19:$CJ$24,MATCH($B97,'Energy Prices'!$C$19:$C$24,0),MATCH(Calc_BAU!S$6,'Energy Prices'!$F$11:$CJ$11,0))/100000,"")</f>
        <v/>
      </c>
      <c r="T97" s="61" t="str">
        <f>IFERROR('Data Input - BAU'!X87*INDEX('Energy Prices'!$F$19:$CJ$24,MATCH($B97,'Energy Prices'!$C$19:$C$24,0),MATCH(Calc_BAU!T$6,'Energy Prices'!$F$11:$CJ$11,0))/100000,"")</f>
        <v/>
      </c>
      <c r="U97" s="61" t="str">
        <f>IFERROR('Data Input - BAU'!Y87*INDEX('Energy Prices'!$F$19:$CJ$24,MATCH($B97,'Energy Prices'!$C$19:$C$24,0),MATCH(Calc_BAU!U$6,'Energy Prices'!$F$11:$CJ$11,0))/100000,"")</f>
        <v/>
      </c>
      <c r="V97" s="61" t="str">
        <f>IFERROR('Data Input - BAU'!Z87*INDEX('Energy Prices'!$F$19:$CJ$24,MATCH($B97,'Energy Prices'!$C$19:$C$24,0),MATCH(Calc_BAU!V$6,'Energy Prices'!$F$11:$CJ$11,0))/100000,"")</f>
        <v/>
      </c>
      <c r="W97" s="61" t="str">
        <f>IFERROR('Data Input - BAU'!AA87*INDEX('Energy Prices'!$F$19:$CJ$24,MATCH($B97,'Energy Prices'!$C$19:$C$24,0),MATCH(Calc_BAU!W$6,'Energy Prices'!$F$11:$CJ$11,0))/100000,"")</f>
        <v/>
      </c>
      <c r="X97" s="61" t="str">
        <f>IFERROR('Data Input - BAU'!AB87*INDEX('Energy Prices'!$F$19:$CJ$24,MATCH($B97,'Energy Prices'!$C$19:$C$24,0),MATCH(Calc_BAU!X$6,'Energy Prices'!$F$11:$CJ$11,0))/100000,"")</f>
        <v/>
      </c>
      <c r="Y97" s="61" t="str">
        <f>IFERROR('Data Input - BAU'!AC87*INDEX('Energy Prices'!$F$19:$CJ$24,MATCH($B97,'Energy Prices'!$C$19:$C$24,0),MATCH(Calc_BAU!Y$6,'Energy Prices'!$F$11:$CJ$11,0))/100000,"")</f>
        <v/>
      </c>
      <c r="Z97" s="61" t="str">
        <f>IFERROR('Data Input - BAU'!AD87*INDEX('Energy Prices'!$F$19:$CJ$24,MATCH($B97,'Energy Prices'!$C$19:$C$24,0),MATCH(Calc_BAU!Z$6,'Energy Prices'!$F$11:$CJ$11,0))/100000,"")</f>
        <v/>
      </c>
      <c r="AA97" s="61" t="str">
        <f>IFERROR('Data Input - BAU'!AE87*INDEX('Energy Prices'!$F$19:$CJ$24,MATCH($B97,'Energy Prices'!$C$19:$C$24,0),MATCH(Calc_BAU!AA$6,'Energy Prices'!$F$11:$CJ$11,0))/100000,"")</f>
        <v/>
      </c>
      <c r="AB97" s="61" t="str">
        <f>IFERROR('Data Input - BAU'!AF87*INDEX('Energy Prices'!$F$19:$CJ$24,MATCH($B97,'Energy Prices'!$C$19:$C$24,0),MATCH(Calc_BAU!AB$6,'Energy Prices'!$F$11:$CJ$11,0))/100000,"")</f>
        <v/>
      </c>
      <c r="AC97" s="61" t="str">
        <f>IFERROR('Data Input - BAU'!AG87*INDEX('Energy Prices'!$F$19:$CJ$24,MATCH($B97,'Energy Prices'!$C$19:$C$24,0),MATCH(Calc_BAU!AC$6,'Energy Prices'!$F$11:$CJ$11,0))/100000,"")</f>
        <v/>
      </c>
      <c r="AD97" s="61" t="str">
        <f>IFERROR('Data Input - BAU'!AH87*INDEX('Energy Prices'!$F$19:$CJ$24,MATCH($B97,'Energy Prices'!$C$19:$C$24,0),MATCH(Calc_BAU!AD$6,'Energy Prices'!$F$11:$CJ$11,0))/100000,"")</f>
        <v/>
      </c>
      <c r="AE97" s="61" t="str">
        <f>IFERROR('Data Input - BAU'!AI87*INDEX('Energy Prices'!$F$19:$CJ$24,MATCH($B97,'Energy Prices'!$C$19:$C$24,0),MATCH(Calc_BAU!AE$6,'Energy Prices'!$F$11:$CJ$11,0))/100000,"")</f>
        <v/>
      </c>
      <c r="AF97" s="61" t="str">
        <f>IFERROR('Data Input - BAU'!AJ87*INDEX('Energy Prices'!$F$19:$CJ$24,MATCH($B97,'Energy Prices'!$C$19:$C$24,0),MATCH(Calc_BAU!AF$6,'Energy Prices'!$F$11:$CJ$11,0))/100000,"")</f>
        <v/>
      </c>
      <c r="AG97" s="61" t="str">
        <f>IFERROR('Data Input - BAU'!AK87*INDEX('Energy Prices'!$F$19:$CJ$24,MATCH($B97,'Energy Prices'!$C$19:$C$24,0),MATCH(Calc_BAU!AG$6,'Energy Prices'!$F$11:$CJ$11,0))/100000,"")</f>
        <v/>
      </c>
      <c r="AH97" s="61" t="str">
        <f>IFERROR('Data Input - BAU'!AL87*INDEX('Energy Prices'!$F$19:$CJ$24,MATCH($B97,'Energy Prices'!$C$19:$C$24,0),MATCH(Calc_BAU!AH$6,'Energy Prices'!$F$11:$CJ$11,0))/100000,"")</f>
        <v/>
      </c>
      <c r="AI97" s="61" t="str">
        <f>IFERROR('Data Input - BAU'!AM87*INDEX('Energy Prices'!$F$19:$CJ$24,MATCH($B97,'Energy Prices'!$C$19:$C$24,0),MATCH(Calc_BAU!AI$6,'Energy Prices'!$F$11:$CJ$11,0))/100000,"")</f>
        <v/>
      </c>
      <c r="AJ97" s="61" t="str">
        <f>IFERROR('Data Input - BAU'!AN87*INDEX('Energy Prices'!$F$19:$CJ$24,MATCH($B97,'Energy Prices'!$C$19:$C$24,0),MATCH(Calc_BAU!AJ$6,'Energy Prices'!$F$11:$CJ$11,0))/100000,"")</f>
        <v/>
      </c>
      <c r="AK97" s="61" t="str">
        <f>IFERROR('Data Input - BAU'!AO87*INDEX('Energy Prices'!$F$19:$CJ$24,MATCH($B97,'Energy Prices'!$C$19:$C$24,0),MATCH(Calc_BAU!AK$6,'Energy Prices'!$F$11:$CJ$11,0))/100000,"")</f>
        <v/>
      </c>
      <c r="AL97" s="61" t="str">
        <f>IFERROR('Data Input - BAU'!AP87*INDEX('Energy Prices'!$F$19:$CJ$24,MATCH($B97,'Energy Prices'!$C$19:$C$24,0),MATCH(Calc_BAU!AL$6,'Energy Prices'!$F$11:$CJ$11,0))/100000,"")</f>
        <v/>
      </c>
      <c r="AM97" s="61" t="str">
        <f>IFERROR('Data Input - BAU'!AQ87*INDEX('Energy Prices'!$F$19:$CJ$24,MATCH($B97,'Energy Prices'!$C$19:$C$24,0),MATCH(Calc_BAU!AM$6,'Energy Prices'!$F$11:$CJ$11,0))/100000,"")</f>
        <v/>
      </c>
      <c r="AN97" s="61" t="str">
        <f>IFERROR('Data Input - BAU'!AR87*INDEX('Energy Prices'!$F$19:$CJ$24,MATCH($B97,'Energy Prices'!$C$19:$C$24,0),MATCH(Calc_BAU!AN$6,'Energy Prices'!$F$11:$CJ$11,0))/100000,"")</f>
        <v/>
      </c>
      <c r="AO97" s="61" t="str">
        <f>IFERROR('Data Input - BAU'!AS87*INDEX('Energy Prices'!$F$19:$CJ$24,MATCH($B97,'Energy Prices'!$C$19:$C$24,0),MATCH(Calc_BAU!AO$6,'Energy Prices'!$F$11:$CJ$11,0))/100000,"")</f>
        <v/>
      </c>
      <c r="AP97" s="61" t="str">
        <f>IFERROR('Data Input - BAU'!AT87*INDEX('Energy Prices'!$F$19:$CJ$24,MATCH($B97,'Energy Prices'!$C$19:$C$24,0),MATCH(Calc_BAU!AP$6,'Energy Prices'!$F$11:$CJ$11,0))/100000,"")</f>
        <v/>
      </c>
      <c r="AQ97" s="61" t="str">
        <f>IFERROR('Data Input - BAU'!AU87*INDEX('Energy Prices'!$F$19:$CJ$24,MATCH($B97,'Energy Prices'!$C$19:$C$24,0),MATCH(Calc_BAU!AQ$6,'Energy Prices'!$F$11:$CJ$11,0))/100000,"")</f>
        <v/>
      </c>
      <c r="AR97" s="61" t="str">
        <f>IFERROR('Data Input - BAU'!AV87*INDEX('Energy Prices'!$F$19:$CJ$24,MATCH($B97,'Energy Prices'!$C$19:$C$24,0),MATCH(Calc_BAU!AR$6,'Energy Prices'!$F$11:$CJ$11,0))/100000,"")</f>
        <v/>
      </c>
      <c r="AS97" s="61" t="str">
        <f>IFERROR('Data Input - BAU'!AW87*INDEX('Energy Prices'!$F$19:$CJ$24,MATCH($B97,'Energy Prices'!$C$19:$C$24,0),MATCH(Calc_BAU!AS$6,'Energy Prices'!$F$11:$CJ$11,0))/100000,"")</f>
        <v/>
      </c>
      <c r="AT97" s="61" t="str">
        <f>IFERROR('Data Input - BAU'!AX87*INDEX('Energy Prices'!$F$19:$CJ$24,MATCH($B97,'Energy Prices'!$C$19:$C$24,0),MATCH(Calc_BAU!AT$6,'Energy Prices'!$F$11:$CJ$11,0))/100000,"")</f>
        <v/>
      </c>
      <c r="AU97" s="61" t="str">
        <f>IFERROR('Data Input - BAU'!AY87*INDEX('Energy Prices'!$F$19:$CJ$24,MATCH($B97,'Energy Prices'!$C$19:$C$24,0),MATCH(Calc_BAU!AU$6,'Energy Prices'!$F$11:$CJ$11,0))/100000,"")</f>
        <v/>
      </c>
      <c r="AV97" s="61" t="str">
        <f>IFERROR('Data Input - BAU'!AZ87*INDEX('Energy Prices'!$F$19:$CJ$24,MATCH($B97,'Energy Prices'!$C$19:$C$24,0),MATCH(Calc_BAU!AV$6,'Energy Prices'!$F$11:$CJ$11,0))/100000,"")</f>
        <v/>
      </c>
      <c r="AW97" s="61" t="str">
        <f>IFERROR('Data Input - BAU'!BA87*INDEX('Energy Prices'!$F$19:$CJ$24,MATCH($B97,'Energy Prices'!$C$19:$C$24,0),MATCH(Calc_BAU!AW$6,'Energy Prices'!$F$11:$CJ$11,0))/100000,"")</f>
        <v/>
      </c>
      <c r="AX97" s="61" t="str">
        <f>IFERROR('Data Input - BAU'!BB87*INDEX('Energy Prices'!$F$19:$CJ$24,MATCH($B97,'Energy Prices'!$C$19:$C$24,0),MATCH(Calc_BAU!AX$6,'Energy Prices'!$F$11:$CJ$11,0))/100000,"")</f>
        <v/>
      </c>
      <c r="AY97" s="61" t="str">
        <f>IFERROR('Data Input - BAU'!BC87*INDEX('Energy Prices'!$F$19:$CJ$24,MATCH($B97,'Energy Prices'!$C$19:$C$24,0),MATCH(Calc_BAU!AY$6,'Energy Prices'!$F$11:$CJ$11,0))/100000,"")</f>
        <v/>
      </c>
      <c r="AZ97" s="61" t="str">
        <f>IFERROR('Data Input - BAU'!BD87*INDEX('Energy Prices'!$F$19:$CJ$24,MATCH($B97,'Energy Prices'!$C$19:$C$24,0),MATCH(Calc_BAU!AZ$6,'Energy Prices'!$F$11:$CJ$11,0))/100000,"")</f>
        <v/>
      </c>
      <c r="BA97" s="61" t="str">
        <f>IFERROR('Data Input - BAU'!BE87*INDEX('Energy Prices'!$F$19:$CJ$24,MATCH($B97,'Energy Prices'!$C$19:$C$24,0),MATCH(Calc_BAU!BA$6,'Energy Prices'!$F$11:$CJ$11,0))/100000,"")</f>
        <v/>
      </c>
      <c r="BB97" s="61" t="str">
        <f>IFERROR('Data Input - BAU'!BF87*INDEX('Energy Prices'!$F$19:$CJ$24,MATCH($B97,'Energy Prices'!$C$19:$C$24,0),MATCH(Calc_BAU!BB$6,'Energy Prices'!$F$11:$CJ$11,0))/100000,"")</f>
        <v/>
      </c>
      <c r="BC97" s="61" t="str">
        <f>IFERROR('Data Input - BAU'!BG87*INDEX('Energy Prices'!$F$19:$CJ$24,MATCH($B97,'Energy Prices'!$C$19:$C$24,0),MATCH(Calc_BAU!BC$6,'Energy Prices'!$F$11:$CJ$11,0))/100000,"")</f>
        <v/>
      </c>
      <c r="BD97" s="61" t="str">
        <f>IFERROR('Data Input - BAU'!BH87*INDEX('Energy Prices'!$F$19:$CJ$24,MATCH($B97,'Energy Prices'!$C$19:$C$24,0),MATCH(Calc_BAU!BD$6,'Energy Prices'!$F$11:$CJ$11,0))/100000,"")</f>
        <v/>
      </c>
      <c r="BE97" s="61" t="str">
        <f>IFERROR('Data Input - BAU'!BI87*INDEX('Energy Prices'!$F$19:$CJ$24,MATCH($B97,'Energy Prices'!$C$19:$C$24,0),MATCH(Calc_BAU!BE$6,'Energy Prices'!$F$11:$CJ$11,0))/100000,"")</f>
        <v/>
      </c>
      <c r="BF97" s="61" t="str">
        <f>IFERROR('Data Input - BAU'!BJ87*INDEX('Energy Prices'!$F$19:$CJ$24,MATCH($B97,'Energy Prices'!$C$19:$C$24,0),MATCH(Calc_BAU!BF$6,'Energy Prices'!$F$11:$CJ$11,0))/100000,"")</f>
        <v/>
      </c>
      <c r="BG97" s="61" t="str">
        <f>IFERROR('Data Input - BAU'!BK87*INDEX('Energy Prices'!$F$19:$CJ$24,MATCH($B97,'Energy Prices'!$C$19:$C$24,0),MATCH(Calc_BAU!BG$6,'Energy Prices'!$F$11:$CJ$11,0))/100000,"")</f>
        <v/>
      </c>
      <c r="BH97" s="61" t="str">
        <f>IFERROR('Data Input - BAU'!BL87*INDEX('Energy Prices'!$F$19:$CJ$24,MATCH($B97,'Energy Prices'!$C$19:$C$24,0),MATCH(Calc_BAU!BH$6,'Energy Prices'!$F$11:$CJ$11,0))/100000,"")</f>
        <v/>
      </c>
      <c r="BI97" s="61" t="str">
        <f>IFERROR('Data Input - BAU'!BM87*INDEX('Energy Prices'!$F$19:$CJ$24,MATCH($B97,'Energy Prices'!$C$19:$C$24,0),MATCH(Calc_BAU!BI$6,'Energy Prices'!$F$11:$CJ$11,0))/100000,"")</f>
        <v/>
      </c>
      <c r="BJ97" s="61" t="str">
        <f>IFERROR('Data Input - BAU'!BN87*INDEX('Energy Prices'!$F$19:$CJ$24,MATCH($B97,'Energy Prices'!$C$19:$C$24,0),MATCH(Calc_BAU!BJ$6,'Energy Prices'!$F$11:$CJ$11,0))/100000,"")</f>
        <v/>
      </c>
      <c r="BK97" s="61" t="str">
        <f>IFERROR('Data Input - BAU'!BO87*INDEX('Energy Prices'!$F$19:$CJ$24,MATCH($B97,'Energy Prices'!$C$19:$C$24,0),MATCH(Calc_BAU!BK$6,'Energy Prices'!$F$11:$CJ$11,0))/100000,"")</f>
        <v/>
      </c>
      <c r="BL97" s="61" t="str">
        <f>IFERROR('Data Input - BAU'!BP87*INDEX('Energy Prices'!$F$19:$CJ$24,MATCH($B97,'Energy Prices'!$C$19:$C$24,0),MATCH(Calc_BAU!BL$6,'Energy Prices'!$F$11:$CJ$11,0))/100000,"")</f>
        <v/>
      </c>
      <c r="BM97" s="61" t="str">
        <f>IFERROR('Data Input - BAU'!BQ87*INDEX('Energy Prices'!$F$19:$CJ$24,MATCH($B97,'Energy Prices'!$C$19:$C$24,0),MATCH(Calc_BAU!BM$6,'Energy Prices'!$F$11:$CJ$11,0))/100000,"")</f>
        <v/>
      </c>
      <c r="BN97" s="61" t="str">
        <f>IFERROR('Data Input - BAU'!BR87*INDEX('Energy Prices'!$F$19:$CJ$24,MATCH($B97,'Energy Prices'!$C$19:$C$24,0),MATCH(Calc_BAU!BN$6,'Energy Prices'!$F$11:$CJ$11,0))/100000,"")</f>
        <v/>
      </c>
      <c r="BO97" s="61" t="str">
        <f>IFERROR('Data Input - BAU'!BS87*INDEX('Energy Prices'!$F$19:$CJ$24,MATCH($B97,'Energy Prices'!$C$19:$C$24,0),MATCH(Calc_BAU!BO$6,'Energy Prices'!$F$11:$CJ$11,0))/100000,"")</f>
        <v/>
      </c>
      <c r="BP97" s="61" t="str">
        <f>IFERROR('Data Input - BAU'!BT87*INDEX('Energy Prices'!$F$19:$CJ$24,MATCH($B97,'Energy Prices'!$C$19:$C$24,0),MATCH(Calc_BAU!BP$6,'Energy Prices'!$F$11:$CJ$11,0))/100000,"")</f>
        <v/>
      </c>
      <c r="BQ97" s="61" t="str">
        <f>IFERROR('Data Input - BAU'!BU87*INDEX('Energy Prices'!$F$19:$CJ$24,MATCH($B97,'Energy Prices'!$C$19:$C$24,0),MATCH(Calc_BAU!BQ$6,'Energy Prices'!$F$11:$CJ$11,0))/100000,"")</f>
        <v/>
      </c>
      <c r="BR97" s="61" t="str">
        <f>IFERROR('Data Input - BAU'!BV87*INDEX('Energy Prices'!$F$19:$CJ$24,MATCH($B97,'Energy Prices'!$C$19:$C$24,0),MATCH(Calc_BAU!BR$6,'Energy Prices'!$F$11:$CJ$11,0))/100000,"")</f>
        <v/>
      </c>
      <c r="BS97" s="61" t="str">
        <f>IFERROR('Data Input - BAU'!BW87*INDEX('Energy Prices'!$F$19:$CJ$24,MATCH($B97,'Energy Prices'!$C$19:$C$24,0),MATCH(Calc_BAU!BS$6,'Energy Prices'!$F$11:$CJ$11,0))/100000,"")</f>
        <v/>
      </c>
      <c r="BT97" s="61" t="str">
        <f>IFERROR('Data Input - BAU'!BX87*INDEX('Energy Prices'!$F$19:$CJ$24,MATCH($B97,'Energy Prices'!$C$19:$C$24,0),MATCH(Calc_BAU!BT$6,'Energy Prices'!$F$11:$CJ$11,0))/100000,"")</f>
        <v/>
      </c>
      <c r="BU97" s="61" t="str">
        <f>IFERROR('Data Input - BAU'!BY87*INDEX('Energy Prices'!$F$19:$CJ$24,MATCH($B97,'Energy Prices'!$C$19:$C$24,0),MATCH(Calc_BAU!BU$6,'Energy Prices'!$F$11:$CJ$11,0))/100000,"")</f>
        <v/>
      </c>
      <c r="BV97" s="61" t="str">
        <f>IFERROR('Data Input - BAU'!BZ87*INDEX('Energy Prices'!$F$19:$CJ$24,MATCH($B97,'Energy Prices'!$C$19:$C$24,0),MATCH(Calc_BAU!BV$6,'Energy Prices'!$F$11:$CJ$11,0))/100000,"")</f>
        <v/>
      </c>
      <c r="BW97" s="61" t="str">
        <f>IFERROR('Data Input - BAU'!CA87*INDEX('Energy Prices'!$F$19:$CJ$24,MATCH($B97,'Energy Prices'!$C$19:$C$24,0),MATCH(Calc_BAU!BW$6,'Energy Prices'!$F$11:$CJ$11,0))/100000,"")</f>
        <v/>
      </c>
      <c r="BX97" s="61" t="str">
        <f>IFERROR('Data Input - BAU'!CB87*INDEX('Energy Prices'!$F$19:$CJ$24,MATCH($B97,'Energy Prices'!$C$19:$C$24,0),MATCH(Calc_BAU!BX$6,'Energy Prices'!$F$11:$CJ$11,0))/100000,"")</f>
        <v/>
      </c>
      <c r="BY97" s="61" t="str">
        <f>IFERROR('Data Input - BAU'!CC87*INDEX('Energy Prices'!$F$19:$CJ$24,MATCH($B97,'Energy Prices'!$C$19:$C$24,0),MATCH(Calc_BAU!BY$6,'Energy Prices'!$F$11:$CJ$11,0))/100000,"")</f>
        <v/>
      </c>
      <c r="BZ97" s="61" t="str">
        <f>IFERROR('Data Input - BAU'!CD87*INDEX('Energy Prices'!$F$19:$CJ$24,MATCH($B97,'Energy Prices'!$C$19:$C$24,0),MATCH(Calc_BAU!BZ$6,'Energy Prices'!$F$11:$CJ$11,0))/100000,"")</f>
        <v/>
      </c>
      <c r="CA97" s="61" t="str">
        <f>IFERROR('Data Input - BAU'!CE87*INDEX('Energy Prices'!$F$19:$CJ$24,MATCH($B97,'Energy Prices'!$C$19:$C$24,0),MATCH(Calc_BAU!CA$6,'Energy Prices'!$F$11:$CJ$11,0))/100000,"")</f>
        <v/>
      </c>
      <c r="CB97" s="61" t="str">
        <f>IFERROR('Data Input - BAU'!CF87*INDEX('Energy Prices'!$F$19:$CJ$24,MATCH($B97,'Energy Prices'!$C$19:$C$24,0),MATCH(Calc_BAU!CB$6,'Energy Prices'!$F$11:$CJ$11,0))/100000,"")</f>
        <v/>
      </c>
      <c r="CC97" s="61" t="str">
        <f>IFERROR('Data Input - BAU'!CG87*INDEX('Energy Prices'!$F$19:$CJ$24,MATCH($B97,'Energy Prices'!$C$19:$C$24,0),MATCH(Calc_BAU!CC$6,'Energy Prices'!$F$11:$CJ$11,0))/100000,"")</f>
        <v/>
      </c>
      <c r="CD97" s="61" t="str">
        <f>IFERROR('Data Input - BAU'!CH87*INDEX('Energy Prices'!$F$19:$CJ$24,MATCH($B97,'Energy Prices'!$C$19:$C$24,0),MATCH(Calc_BAU!CD$6,'Energy Prices'!$F$11:$CJ$11,0))/100000,"")</f>
        <v/>
      </c>
      <c r="CE97" s="61" t="str">
        <f>IFERROR('Data Input - BAU'!CI87*INDEX('Energy Prices'!$F$19:$CJ$24,MATCH($B97,'Energy Prices'!$C$19:$C$24,0),MATCH(Calc_BAU!CE$6,'Energy Prices'!$F$11:$CJ$11,0))/100000,"")</f>
        <v/>
      </c>
      <c r="CF97" s="61" t="str">
        <f>IFERROR('Data Input - BAU'!CJ87*INDEX('Energy Prices'!$F$19:$CJ$24,MATCH($B97,'Energy Prices'!$C$19:$C$24,0),MATCH(Calc_BAU!CF$6,'Energy Prices'!$F$11:$CJ$11,0))/100000,"")</f>
        <v/>
      </c>
      <c r="CG97" s="61" t="str">
        <f>IFERROR('Data Input - BAU'!CK87*INDEX('Energy Prices'!$F$19:$CJ$24,MATCH($B97,'Energy Prices'!$C$19:$C$24,0),MATCH(Calc_BAU!CG$6,'Energy Prices'!$F$11:$CJ$11,0))/100000,"")</f>
        <v/>
      </c>
      <c r="CH97" s="61" t="str">
        <f>IFERROR('Data Input - BAU'!CL87*INDEX('Energy Prices'!$F$19:$CJ$24,MATCH($B97,'Energy Prices'!$C$19:$C$24,0),MATCH(Calc_BAU!CH$6,'Energy Prices'!$F$11:$CJ$11,0))/100000,"")</f>
        <v/>
      </c>
      <c r="CI97" s="61" t="str">
        <f>IFERROR('Data Input - BAU'!CM87*INDEX('Energy Prices'!$F$19:$CJ$24,MATCH($B97,'Energy Prices'!$C$19:$C$24,0),MATCH(Calc_BAU!CI$6,'Energy Prices'!$F$11:$CJ$11,0))/100000,"")</f>
        <v/>
      </c>
      <c r="CJ97" s="61" t="str">
        <f>IFERROR('Data Input - BAU'!CN87*INDEX('Energy Prices'!$F$19:$CJ$24,MATCH($B97,'Energy Prices'!$C$19:$C$24,0),MATCH(Calc_BAU!CJ$6,'Energy Prices'!$F$11:$CJ$11,0))/100000,"")</f>
        <v/>
      </c>
      <c r="CK97" s="61" t="str">
        <f>IFERROR('Data Input - BAU'!CO87*INDEX('Energy Prices'!$F$19:$CJ$24,MATCH($B97,'Energy Prices'!$C$19:$C$24,0),MATCH(Calc_BAU!CK$6,'Energy Prices'!$F$11:$CJ$11,0))/100000,"")</f>
        <v/>
      </c>
      <c r="CL97" s="61" t="str">
        <f>IFERROR('Data Input - BAU'!CP87*INDEX('Energy Prices'!$F$19:$CJ$24,MATCH($B97,'Energy Prices'!$C$19:$C$24,0),MATCH(Calc_BAU!CL$6,'Energy Prices'!$F$11:$CJ$11,0))/100000,"")</f>
        <v/>
      </c>
      <c r="CM97" s="61" t="str">
        <f>IFERROR('Data Input - BAU'!CQ87*INDEX('Energy Prices'!$F$19:$CJ$24,MATCH($B97,'Energy Prices'!$C$19:$C$24,0),MATCH(Calc_BAU!CM$6,'Energy Prices'!$F$11:$CJ$11,0))/100000,"")</f>
        <v/>
      </c>
      <c r="CN97" s="61" t="str">
        <f>IFERROR('Data Input - BAU'!CR87*INDEX('Energy Prices'!$F$19:$CJ$24,MATCH($B97,'Energy Prices'!$C$19:$C$24,0),MATCH(Calc_BAU!CN$6,'Energy Prices'!$F$11:$CJ$11,0))/100000,"")</f>
        <v/>
      </c>
      <c r="CO97" s="61" t="str">
        <f>IFERROR('Data Input - BAU'!CS87*INDEX('Energy Prices'!$F$19:$CJ$24,MATCH($B97,'Energy Prices'!$C$19:$C$24,0),MATCH(Calc_BAU!CO$6,'Energy Prices'!$F$11:$CJ$11,0))/100000,"")</f>
        <v/>
      </c>
      <c r="CP97" s="61" t="str">
        <f>IFERROR('Data Input - BAU'!CT87*INDEX('Energy Prices'!$F$19:$CJ$24,MATCH($B97,'Energy Prices'!$C$19:$C$24,0),MATCH(Calc_BAU!CP$6,'Energy Prices'!$F$11:$CJ$11,0))/100000,"")</f>
        <v/>
      </c>
      <c r="CQ97" s="61" t="str">
        <f>IFERROR('Data Input - BAU'!CU87*INDEX('Energy Prices'!$F$19:$CJ$24,MATCH($B97,'Energy Prices'!$C$19:$C$24,0),MATCH(Calc_BAU!CQ$6,'Energy Prices'!$F$11:$CJ$11,0))/100000,"")</f>
        <v/>
      </c>
      <c r="CR97" s="61" t="str">
        <f>IFERROR('Data Input - BAU'!CV87*INDEX('Energy Prices'!$F$19:$CJ$24,MATCH($B97,'Energy Prices'!$C$19:$C$24,0),MATCH(Calc_BAU!CR$6,'Energy Prices'!$F$11:$CJ$11,0))/100000,"")</f>
        <v/>
      </c>
      <c r="CS97" s="61" t="str">
        <f>IFERROR('Data Input - BAU'!CW87*INDEX('Energy Prices'!$F$19:$CJ$24,MATCH($B97,'Energy Prices'!$C$19:$C$24,0),MATCH(Calc_BAU!CS$6,'Energy Prices'!$F$11:$CJ$11,0))/100000,"")</f>
        <v/>
      </c>
      <c r="CT97" s="61" t="str">
        <f>IFERROR('Data Input - BAU'!CX87*INDEX('Energy Prices'!$F$19:$CJ$24,MATCH($B97,'Energy Prices'!$C$19:$C$24,0),MATCH(Calc_BAU!CT$6,'Energy Prices'!$F$11:$CJ$11,0))/100000,"")</f>
        <v/>
      </c>
      <c r="CU97" s="61" t="str">
        <f>IFERROR('Data Input - BAU'!CY87*INDEX('Energy Prices'!$F$19:$CJ$24,MATCH($B97,'Energy Prices'!$C$19:$C$24,0),MATCH(Calc_BAU!CU$6,'Energy Prices'!$F$11:$CJ$11,0))/100000,"")</f>
        <v/>
      </c>
      <c r="CV97" s="61" t="str">
        <f>IFERROR('Data Input - BAU'!CZ87*INDEX('Energy Prices'!$F$19:$CJ$24,MATCH($B97,'Energy Prices'!$C$19:$C$24,0),MATCH(Calc_BAU!CV$6,'Energy Prices'!$F$11:$CJ$11,0))/100000,"")</f>
        <v/>
      </c>
      <c r="CW97" s="61" t="str">
        <f>IFERROR('Data Input - BAU'!DA87*INDEX('Energy Prices'!$F$19:$CJ$24,MATCH($B97,'Energy Prices'!$C$19:$C$24,0),MATCH(Calc_BAU!CW$6,'Energy Prices'!$F$11:$CJ$11,0))/100000,"")</f>
        <v/>
      </c>
      <c r="CX97" s="61" t="str">
        <f>IFERROR('Data Input - BAU'!DB87*INDEX('Energy Prices'!$F$19:$CJ$24,MATCH($B97,'Energy Prices'!$C$19:$C$24,0),MATCH(Calc_BAU!CX$6,'Energy Prices'!$F$11:$CJ$11,0))/100000,"")</f>
        <v/>
      </c>
      <c r="CY97" s="61" t="str">
        <f>IFERROR('Data Input - BAU'!DC87*INDEX('Energy Prices'!$F$19:$CJ$24,MATCH($B97,'Energy Prices'!$C$19:$C$24,0),MATCH(Calc_BAU!CY$6,'Energy Prices'!$F$11:$CJ$11,0))/100000,"")</f>
        <v/>
      </c>
      <c r="CZ97" s="391"/>
    </row>
    <row r="98" spans="2:104" x14ac:dyDescent="0.25">
      <c r="B98" s="393" t="s">
        <v>389</v>
      </c>
      <c r="C98" s="9" t="s">
        <v>1117</v>
      </c>
      <c r="D98" s="61" t="str">
        <f>IFERROR('Data Input - BAU'!H88*INDEX('Energy Prices'!$F$19:$CJ$24,MATCH($B98,'Energy Prices'!$C$19:$C$24,0),MATCH(Calc_BAU!D$6,'Energy Prices'!$F$11:$CJ$11,0))/100000,"")</f>
        <v/>
      </c>
      <c r="E98" s="61" t="str">
        <f>IFERROR('Data Input - BAU'!I88*INDEX('Energy Prices'!$F$19:$CJ$24,MATCH($B98,'Energy Prices'!$C$19:$C$24,0),MATCH(Calc_BAU!E$6,'Energy Prices'!$F$11:$CJ$11,0))/100000,"")</f>
        <v/>
      </c>
      <c r="F98" s="61" t="str">
        <f>IFERROR('Data Input - BAU'!J88*INDEX('Energy Prices'!$F$19:$CJ$24,MATCH($B98,'Energy Prices'!$C$19:$C$24,0),MATCH(Calc_BAU!F$6,'Energy Prices'!$F$11:$CJ$11,0))/100000,"")</f>
        <v/>
      </c>
      <c r="G98" s="61" t="str">
        <f>IFERROR('Data Input - BAU'!K88*INDEX('Energy Prices'!$F$19:$CJ$24,MATCH($B98,'Energy Prices'!$C$19:$C$24,0),MATCH(Calc_BAU!G$6,'Energy Prices'!$F$11:$CJ$11,0))/100000,"")</f>
        <v/>
      </c>
      <c r="H98" s="61" t="str">
        <f>IFERROR('Data Input - BAU'!L88*INDEX('Energy Prices'!$F$19:$CJ$24,MATCH($B98,'Energy Prices'!$C$19:$C$24,0),MATCH(Calc_BAU!H$6,'Energy Prices'!$F$11:$CJ$11,0))/100000,"")</f>
        <v/>
      </c>
      <c r="I98" s="61" t="str">
        <f>IFERROR('Data Input - BAU'!M88*INDEX('Energy Prices'!$F$19:$CJ$24,MATCH($B98,'Energy Prices'!$C$19:$C$24,0),MATCH(Calc_BAU!I$6,'Energy Prices'!$F$11:$CJ$11,0))/100000,"")</f>
        <v/>
      </c>
      <c r="J98" s="61" t="str">
        <f>IFERROR('Data Input - BAU'!N88*INDEX('Energy Prices'!$F$19:$CJ$24,MATCH($B98,'Energy Prices'!$C$19:$C$24,0),MATCH(Calc_BAU!J$6,'Energy Prices'!$F$11:$CJ$11,0))/100000,"")</f>
        <v/>
      </c>
      <c r="K98" s="61" t="str">
        <f>IFERROR('Data Input - BAU'!O88*INDEX('Energy Prices'!$F$19:$CJ$24,MATCH($B98,'Energy Prices'!$C$19:$C$24,0),MATCH(Calc_BAU!K$6,'Energy Prices'!$F$11:$CJ$11,0))/100000,"")</f>
        <v/>
      </c>
      <c r="L98" s="61" t="str">
        <f>IFERROR('Data Input - BAU'!P88*INDEX('Energy Prices'!$F$19:$CJ$24,MATCH($B98,'Energy Prices'!$C$19:$C$24,0),MATCH(Calc_BAU!L$6,'Energy Prices'!$F$11:$CJ$11,0))/100000,"")</f>
        <v/>
      </c>
      <c r="M98" s="61" t="str">
        <f>IFERROR('Data Input - BAU'!Q88*INDEX('Energy Prices'!$F$19:$CJ$24,MATCH($B98,'Energy Prices'!$C$19:$C$24,0),MATCH(Calc_BAU!M$6,'Energy Prices'!$F$11:$CJ$11,0))/100000,"")</f>
        <v/>
      </c>
      <c r="N98" s="61" t="str">
        <f>IFERROR('Data Input - BAU'!R88*INDEX('Energy Prices'!$F$19:$CJ$24,MATCH($B98,'Energy Prices'!$C$19:$C$24,0),MATCH(Calc_BAU!N$6,'Energy Prices'!$F$11:$CJ$11,0))/100000,"")</f>
        <v/>
      </c>
      <c r="O98" s="61" t="str">
        <f>IFERROR('Data Input - BAU'!S88*INDEX('Energy Prices'!$F$19:$CJ$24,MATCH($B98,'Energy Prices'!$C$19:$C$24,0),MATCH(Calc_BAU!O$6,'Energy Prices'!$F$11:$CJ$11,0))/100000,"")</f>
        <v/>
      </c>
      <c r="P98" s="61" t="str">
        <f>IFERROR('Data Input - BAU'!T88*INDEX('Energy Prices'!$F$19:$CJ$24,MATCH($B98,'Energy Prices'!$C$19:$C$24,0),MATCH(Calc_BAU!P$6,'Energy Prices'!$F$11:$CJ$11,0))/100000,"")</f>
        <v/>
      </c>
      <c r="Q98" s="61" t="str">
        <f>IFERROR('Data Input - BAU'!U88*INDEX('Energy Prices'!$F$19:$CJ$24,MATCH($B98,'Energy Prices'!$C$19:$C$24,0),MATCH(Calc_BAU!Q$6,'Energy Prices'!$F$11:$CJ$11,0))/100000,"")</f>
        <v/>
      </c>
      <c r="R98" s="61" t="str">
        <f>IFERROR('Data Input - BAU'!V88*INDEX('Energy Prices'!$F$19:$CJ$24,MATCH($B98,'Energy Prices'!$C$19:$C$24,0),MATCH(Calc_BAU!R$6,'Energy Prices'!$F$11:$CJ$11,0))/100000,"")</f>
        <v/>
      </c>
      <c r="S98" s="61" t="str">
        <f>IFERROR('Data Input - BAU'!W88*INDEX('Energy Prices'!$F$19:$CJ$24,MATCH($B98,'Energy Prices'!$C$19:$C$24,0),MATCH(Calc_BAU!S$6,'Energy Prices'!$F$11:$CJ$11,0))/100000,"")</f>
        <v/>
      </c>
      <c r="T98" s="61" t="str">
        <f>IFERROR('Data Input - BAU'!X88*INDEX('Energy Prices'!$F$19:$CJ$24,MATCH($B98,'Energy Prices'!$C$19:$C$24,0),MATCH(Calc_BAU!T$6,'Energy Prices'!$F$11:$CJ$11,0))/100000,"")</f>
        <v/>
      </c>
      <c r="U98" s="61" t="str">
        <f>IFERROR('Data Input - BAU'!Y88*INDEX('Energy Prices'!$F$19:$CJ$24,MATCH($B98,'Energy Prices'!$C$19:$C$24,0),MATCH(Calc_BAU!U$6,'Energy Prices'!$F$11:$CJ$11,0))/100000,"")</f>
        <v/>
      </c>
      <c r="V98" s="61" t="str">
        <f>IFERROR('Data Input - BAU'!Z88*INDEX('Energy Prices'!$F$19:$CJ$24,MATCH($B98,'Energy Prices'!$C$19:$C$24,0),MATCH(Calc_BAU!V$6,'Energy Prices'!$F$11:$CJ$11,0))/100000,"")</f>
        <v/>
      </c>
      <c r="W98" s="61" t="str">
        <f>IFERROR('Data Input - BAU'!AA88*INDEX('Energy Prices'!$F$19:$CJ$24,MATCH($B98,'Energy Prices'!$C$19:$C$24,0),MATCH(Calc_BAU!W$6,'Energy Prices'!$F$11:$CJ$11,0))/100000,"")</f>
        <v/>
      </c>
      <c r="X98" s="61" t="str">
        <f>IFERROR('Data Input - BAU'!AB88*INDEX('Energy Prices'!$F$19:$CJ$24,MATCH($B98,'Energy Prices'!$C$19:$C$24,0),MATCH(Calc_BAU!X$6,'Energy Prices'!$F$11:$CJ$11,0))/100000,"")</f>
        <v/>
      </c>
      <c r="Y98" s="61" t="str">
        <f>IFERROR('Data Input - BAU'!AC88*INDEX('Energy Prices'!$F$19:$CJ$24,MATCH($B98,'Energy Prices'!$C$19:$C$24,0),MATCH(Calc_BAU!Y$6,'Energy Prices'!$F$11:$CJ$11,0))/100000,"")</f>
        <v/>
      </c>
      <c r="Z98" s="61" t="str">
        <f>IFERROR('Data Input - BAU'!AD88*INDEX('Energy Prices'!$F$19:$CJ$24,MATCH($B98,'Energy Prices'!$C$19:$C$24,0),MATCH(Calc_BAU!Z$6,'Energy Prices'!$F$11:$CJ$11,0))/100000,"")</f>
        <v/>
      </c>
      <c r="AA98" s="61" t="str">
        <f>IFERROR('Data Input - BAU'!AE88*INDEX('Energy Prices'!$F$19:$CJ$24,MATCH($B98,'Energy Prices'!$C$19:$C$24,0),MATCH(Calc_BAU!AA$6,'Energy Prices'!$F$11:$CJ$11,0))/100000,"")</f>
        <v/>
      </c>
      <c r="AB98" s="61" t="str">
        <f>IFERROR('Data Input - BAU'!AF88*INDEX('Energy Prices'!$F$19:$CJ$24,MATCH($B98,'Energy Prices'!$C$19:$C$24,0),MATCH(Calc_BAU!AB$6,'Energy Prices'!$F$11:$CJ$11,0))/100000,"")</f>
        <v/>
      </c>
      <c r="AC98" s="61" t="str">
        <f>IFERROR('Data Input - BAU'!AG88*INDEX('Energy Prices'!$F$19:$CJ$24,MATCH($B98,'Energy Prices'!$C$19:$C$24,0),MATCH(Calc_BAU!AC$6,'Energy Prices'!$F$11:$CJ$11,0))/100000,"")</f>
        <v/>
      </c>
      <c r="AD98" s="61" t="str">
        <f>IFERROR('Data Input - BAU'!AH88*INDEX('Energy Prices'!$F$19:$CJ$24,MATCH($B98,'Energy Prices'!$C$19:$C$24,0),MATCH(Calc_BAU!AD$6,'Energy Prices'!$F$11:$CJ$11,0))/100000,"")</f>
        <v/>
      </c>
      <c r="AE98" s="61" t="str">
        <f>IFERROR('Data Input - BAU'!AI88*INDEX('Energy Prices'!$F$19:$CJ$24,MATCH($B98,'Energy Prices'!$C$19:$C$24,0),MATCH(Calc_BAU!AE$6,'Energy Prices'!$F$11:$CJ$11,0))/100000,"")</f>
        <v/>
      </c>
      <c r="AF98" s="61" t="str">
        <f>IFERROR('Data Input - BAU'!AJ88*INDEX('Energy Prices'!$F$19:$CJ$24,MATCH($B98,'Energy Prices'!$C$19:$C$24,0),MATCH(Calc_BAU!AF$6,'Energy Prices'!$F$11:$CJ$11,0))/100000,"")</f>
        <v/>
      </c>
      <c r="AG98" s="61" t="str">
        <f>IFERROR('Data Input - BAU'!AK88*INDEX('Energy Prices'!$F$19:$CJ$24,MATCH($B98,'Energy Prices'!$C$19:$C$24,0),MATCH(Calc_BAU!AG$6,'Energy Prices'!$F$11:$CJ$11,0))/100000,"")</f>
        <v/>
      </c>
      <c r="AH98" s="61" t="str">
        <f>IFERROR('Data Input - BAU'!AL88*INDEX('Energy Prices'!$F$19:$CJ$24,MATCH($B98,'Energy Prices'!$C$19:$C$24,0),MATCH(Calc_BAU!AH$6,'Energy Prices'!$F$11:$CJ$11,0))/100000,"")</f>
        <v/>
      </c>
      <c r="AI98" s="61" t="str">
        <f>IFERROR('Data Input - BAU'!AM88*INDEX('Energy Prices'!$F$19:$CJ$24,MATCH($B98,'Energy Prices'!$C$19:$C$24,0),MATCH(Calc_BAU!AI$6,'Energy Prices'!$F$11:$CJ$11,0))/100000,"")</f>
        <v/>
      </c>
      <c r="AJ98" s="61" t="str">
        <f>IFERROR('Data Input - BAU'!AN88*INDEX('Energy Prices'!$F$19:$CJ$24,MATCH($B98,'Energy Prices'!$C$19:$C$24,0),MATCH(Calc_BAU!AJ$6,'Energy Prices'!$F$11:$CJ$11,0))/100000,"")</f>
        <v/>
      </c>
      <c r="AK98" s="61" t="str">
        <f>IFERROR('Data Input - BAU'!AO88*INDEX('Energy Prices'!$F$19:$CJ$24,MATCH($B98,'Energy Prices'!$C$19:$C$24,0),MATCH(Calc_BAU!AK$6,'Energy Prices'!$F$11:$CJ$11,0))/100000,"")</f>
        <v/>
      </c>
      <c r="AL98" s="61" t="str">
        <f>IFERROR('Data Input - BAU'!AP88*INDEX('Energy Prices'!$F$19:$CJ$24,MATCH($B98,'Energy Prices'!$C$19:$C$24,0),MATCH(Calc_BAU!AL$6,'Energy Prices'!$F$11:$CJ$11,0))/100000,"")</f>
        <v/>
      </c>
      <c r="AM98" s="61" t="str">
        <f>IFERROR('Data Input - BAU'!AQ88*INDEX('Energy Prices'!$F$19:$CJ$24,MATCH($B98,'Energy Prices'!$C$19:$C$24,0),MATCH(Calc_BAU!AM$6,'Energy Prices'!$F$11:$CJ$11,0))/100000,"")</f>
        <v/>
      </c>
      <c r="AN98" s="61" t="str">
        <f>IFERROR('Data Input - BAU'!AR88*INDEX('Energy Prices'!$F$19:$CJ$24,MATCH($B98,'Energy Prices'!$C$19:$C$24,0),MATCH(Calc_BAU!AN$6,'Energy Prices'!$F$11:$CJ$11,0))/100000,"")</f>
        <v/>
      </c>
      <c r="AO98" s="61" t="str">
        <f>IFERROR('Data Input - BAU'!AS88*INDEX('Energy Prices'!$F$19:$CJ$24,MATCH($B98,'Energy Prices'!$C$19:$C$24,0),MATCH(Calc_BAU!AO$6,'Energy Prices'!$F$11:$CJ$11,0))/100000,"")</f>
        <v/>
      </c>
      <c r="AP98" s="61" t="str">
        <f>IFERROR('Data Input - BAU'!AT88*INDEX('Energy Prices'!$F$19:$CJ$24,MATCH($B98,'Energy Prices'!$C$19:$C$24,0),MATCH(Calc_BAU!AP$6,'Energy Prices'!$F$11:$CJ$11,0))/100000,"")</f>
        <v/>
      </c>
      <c r="AQ98" s="61" t="str">
        <f>IFERROR('Data Input - BAU'!AU88*INDEX('Energy Prices'!$F$19:$CJ$24,MATCH($B98,'Energy Prices'!$C$19:$C$24,0),MATCH(Calc_BAU!AQ$6,'Energy Prices'!$F$11:$CJ$11,0))/100000,"")</f>
        <v/>
      </c>
      <c r="AR98" s="61" t="str">
        <f>IFERROR('Data Input - BAU'!AV88*INDEX('Energy Prices'!$F$19:$CJ$24,MATCH($B98,'Energy Prices'!$C$19:$C$24,0),MATCH(Calc_BAU!AR$6,'Energy Prices'!$F$11:$CJ$11,0))/100000,"")</f>
        <v/>
      </c>
      <c r="AS98" s="61" t="str">
        <f>IFERROR('Data Input - BAU'!AW88*INDEX('Energy Prices'!$F$19:$CJ$24,MATCH($B98,'Energy Prices'!$C$19:$C$24,0),MATCH(Calc_BAU!AS$6,'Energy Prices'!$F$11:$CJ$11,0))/100000,"")</f>
        <v/>
      </c>
      <c r="AT98" s="61" t="str">
        <f>IFERROR('Data Input - BAU'!AX88*INDEX('Energy Prices'!$F$19:$CJ$24,MATCH($B98,'Energy Prices'!$C$19:$C$24,0),MATCH(Calc_BAU!AT$6,'Energy Prices'!$F$11:$CJ$11,0))/100000,"")</f>
        <v/>
      </c>
      <c r="AU98" s="61" t="str">
        <f>IFERROR('Data Input - BAU'!AY88*INDEX('Energy Prices'!$F$19:$CJ$24,MATCH($B98,'Energy Prices'!$C$19:$C$24,0),MATCH(Calc_BAU!AU$6,'Energy Prices'!$F$11:$CJ$11,0))/100000,"")</f>
        <v/>
      </c>
      <c r="AV98" s="61" t="str">
        <f>IFERROR('Data Input - BAU'!AZ88*INDEX('Energy Prices'!$F$19:$CJ$24,MATCH($B98,'Energy Prices'!$C$19:$C$24,0),MATCH(Calc_BAU!AV$6,'Energy Prices'!$F$11:$CJ$11,0))/100000,"")</f>
        <v/>
      </c>
      <c r="AW98" s="61" t="str">
        <f>IFERROR('Data Input - BAU'!BA88*INDEX('Energy Prices'!$F$19:$CJ$24,MATCH($B98,'Energy Prices'!$C$19:$C$24,0),MATCH(Calc_BAU!AW$6,'Energy Prices'!$F$11:$CJ$11,0))/100000,"")</f>
        <v/>
      </c>
      <c r="AX98" s="61" t="str">
        <f>IFERROR('Data Input - BAU'!BB88*INDEX('Energy Prices'!$F$19:$CJ$24,MATCH($B98,'Energy Prices'!$C$19:$C$24,0),MATCH(Calc_BAU!AX$6,'Energy Prices'!$F$11:$CJ$11,0))/100000,"")</f>
        <v/>
      </c>
      <c r="AY98" s="61" t="str">
        <f>IFERROR('Data Input - BAU'!BC88*INDEX('Energy Prices'!$F$19:$CJ$24,MATCH($B98,'Energy Prices'!$C$19:$C$24,0),MATCH(Calc_BAU!AY$6,'Energy Prices'!$F$11:$CJ$11,0))/100000,"")</f>
        <v/>
      </c>
      <c r="AZ98" s="61" t="str">
        <f>IFERROR('Data Input - BAU'!BD88*INDEX('Energy Prices'!$F$19:$CJ$24,MATCH($B98,'Energy Prices'!$C$19:$C$24,0),MATCH(Calc_BAU!AZ$6,'Energy Prices'!$F$11:$CJ$11,0))/100000,"")</f>
        <v/>
      </c>
      <c r="BA98" s="61" t="str">
        <f>IFERROR('Data Input - BAU'!BE88*INDEX('Energy Prices'!$F$19:$CJ$24,MATCH($B98,'Energy Prices'!$C$19:$C$24,0),MATCH(Calc_BAU!BA$6,'Energy Prices'!$F$11:$CJ$11,0))/100000,"")</f>
        <v/>
      </c>
      <c r="BB98" s="61" t="str">
        <f>IFERROR('Data Input - BAU'!BF88*INDEX('Energy Prices'!$F$19:$CJ$24,MATCH($B98,'Energy Prices'!$C$19:$C$24,0),MATCH(Calc_BAU!BB$6,'Energy Prices'!$F$11:$CJ$11,0))/100000,"")</f>
        <v/>
      </c>
      <c r="BC98" s="61" t="str">
        <f>IFERROR('Data Input - BAU'!BG88*INDEX('Energy Prices'!$F$19:$CJ$24,MATCH($B98,'Energy Prices'!$C$19:$C$24,0),MATCH(Calc_BAU!BC$6,'Energy Prices'!$F$11:$CJ$11,0))/100000,"")</f>
        <v/>
      </c>
      <c r="BD98" s="61" t="str">
        <f>IFERROR('Data Input - BAU'!BH88*INDEX('Energy Prices'!$F$19:$CJ$24,MATCH($B98,'Energy Prices'!$C$19:$C$24,0),MATCH(Calc_BAU!BD$6,'Energy Prices'!$F$11:$CJ$11,0))/100000,"")</f>
        <v/>
      </c>
      <c r="BE98" s="61" t="str">
        <f>IFERROR('Data Input - BAU'!BI88*INDEX('Energy Prices'!$F$19:$CJ$24,MATCH($B98,'Energy Prices'!$C$19:$C$24,0),MATCH(Calc_BAU!BE$6,'Energy Prices'!$F$11:$CJ$11,0))/100000,"")</f>
        <v/>
      </c>
      <c r="BF98" s="61" t="str">
        <f>IFERROR('Data Input - BAU'!BJ88*INDEX('Energy Prices'!$F$19:$CJ$24,MATCH($B98,'Energy Prices'!$C$19:$C$24,0),MATCH(Calc_BAU!BF$6,'Energy Prices'!$F$11:$CJ$11,0))/100000,"")</f>
        <v/>
      </c>
      <c r="BG98" s="61" t="str">
        <f>IFERROR('Data Input - BAU'!BK88*INDEX('Energy Prices'!$F$19:$CJ$24,MATCH($B98,'Energy Prices'!$C$19:$C$24,0),MATCH(Calc_BAU!BG$6,'Energy Prices'!$F$11:$CJ$11,0))/100000,"")</f>
        <v/>
      </c>
      <c r="BH98" s="61" t="str">
        <f>IFERROR('Data Input - BAU'!BL88*INDEX('Energy Prices'!$F$19:$CJ$24,MATCH($B98,'Energy Prices'!$C$19:$C$24,0),MATCH(Calc_BAU!BH$6,'Energy Prices'!$F$11:$CJ$11,0))/100000,"")</f>
        <v/>
      </c>
      <c r="BI98" s="61" t="str">
        <f>IFERROR('Data Input - BAU'!BM88*INDEX('Energy Prices'!$F$19:$CJ$24,MATCH($B98,'Energy Prices'!$C$19:$C$24,0),MATCH(Calc_BAU!BI$6,'Energy Prices'!$F$11:$CJ$11,0))/100000,"")</f>
        <v/>
      </c>
      <c r="BJ98" s="61" t="str">
        <f>IFERROR('Data Input - BAU'!BN88*INDEX('Energy Prices'!$F$19:$CJ$24,MATCH($B98,'Energy Prices'!$C$19:$C$24,0),MATCH(Calc_BAU!BJ$6,'Energy Prices'!$F$11:$CJ$11,0))/100000,"")</f>
        <v/>
      </c>
      <c r="BK98" s="61" t="str">
        <f>IFERROR('Data Input - BAU'!BO88*INDEX('Energy Prices'!$F$19:$CJ$24,MATCH($B98,'Energy Prices'!$C$19:$C$24,0),MATCH(Calc_BAU!BK$6,'Energy Prices'!$F$11:$CJ$11,0))/100000,"")</f>
        <v/>
      </c>
      <c r="BL98" s="61" t="str">
        <f>IFERROR('Data Input - BAU'!BP88*INDEX('Energy Prices'!$F$19:$CJ$24,MATCH($B98,'Energy Prices'!$C$19:$C$24,0),MATCH(Calc_BAU!BL$6,'Energy Prices'!$F$11:$CJ$11,0))/100000,"")</f>
        <v/>
      </c>
      <c r="BM98" s="61" t="str">
        <f>IFERROR('Data Input - BAU'!BQ88*INDEX('Energy Prices'!$F$19:$CJ$24,MATCH($B98,'Energy Prices'!$C$19:$C$24,0),MATCH(Calc_BAU!BM$6,'Energy Prices'!$F$11:$CJ$11,0))/100000,"")</f>
        <v/>
      </c>
      <c r="BN98" s="61" t="str">
        <f>IFERROR('Data Input - BAU'!BR88*INDEX('Energy Prices'!$F$19:$CJ$24,MATCH($B98,'Energy Prices'!$C$19:$C$24,0),MATCH(Calc_BAU!BN$6,'Energy Prices'!$F$11:$CJ$11,0))/100000,"")</f>
        <v/>
      </c>
      <c r="BO98" s="61" t="str">
        <f>IFERROR('Data Input - BAU'!BS88*INDEX('Energy Prices'!$F$19:$CJ$24,MATCH($B98,'Energy Prices'!$C$19:$C$24,0),MATCH(Calc_BAU!BO$6,'Energy Prices'!$F$11:$CJ$11,0))/100000,"")</f>
        <v/>
      </c>
      <c r="BP98" s="61" t="str">
        <f>IFERROR('Data Input - BAU'!BT88*INDEX('Energy Prices'!$F$19:$CJ$24,MATCH($B98,'Energy Prices'!$C$19:$C$24,0),MATCH(Calc_BAU!BP$6,'Energy Prices'!$F$11:$CJ$11,0))/100000,"")</f>
        <v/>
      </c>
      <c r="BQ98" s="61" t="str">
        <f>IFERROR('Data Input - BAU'!BU88*INDEX('Energy Prices'!$F$19:$CJ$24,MATCH($B98,'Energy Prices'!$C$19:$C$24,0),MATCH(Calc_BAU!BQ$6,'Energy Prices'!$F$11:$CJ$11,0))/100000,"")</f>
        <v/>
      </c>
      <c r="BR98" s="61" t="str">
        <f>IFERROR('Data Input - BAU'!BV88*INDEX('Energy Prices'!$F$19:$CJ$24,MATCH($B98,'Energy Prices'!$C$19:$C$24,0),MATCH(Calc_BAU!BR$6,'Energy Prices'!$F$11:$CJ$11,0))/100000,"")</f>
        <v/>
      </c>
      <c r="BS98" s="61" t="str">
        <f>IFERROR('Data Input - BAU'!BW88*INDEX('Energy Prices'!$F$19:$CJ$24,MATCH($B98,'Energy Prices'!$C$19:$C$24,0),MATCH(Calc_BAU!BS$6,'Energy Prices'!$F$11:$CJ$11,0))/100000,"")</f>
        <v/>
      </c>
      <c r="BT98" s="61" t="str">
        <f>IFERROR('Data Input - BAU'!BX88*INDEX('Energy Prices'!$F$19:$CJ$24,MATCH($B98,'Energy Prices'!$C$19:$C$24,0),MATCH(Calc_BAU!BT$6,'Energy Prices'!$F$11:$CJ$11,0))/100000,"")</f>
        <v/>
      </c>
      <c r="BU98" s="61" t="str">
        <f>IFERROR('Data Input - BAU'!BY88*INDEX('Energy Prices'!$F$19:$CJ$24,MATCH($B98,'Energy Prices'!$C$19:$C$24,0),MATCH(Calc_BAU!BU$6,'Energy Prices'!$F$11:$CJ$11,0))/100000,"")</f>
        <v/>
      </c>
      <c r="BV98" s="61" t="str">
        <f>IFERROR('Data Input - BAU'!BZ88*INDEX('Energy Prices'!$F$19:$CJ$24,MATCH($B98,'Energy Prices'!$C$19:$C$24,0),MATCH(Calc_BAU!BV$6,'Energy Prices'!$F$11:$CJ$11,0))/100000,"")</f>
        <v/>
      </c>
      <c r="BW98" s="61" t="str">
        <f>IFERROR('Data Input - BAU'!CA88*INDEX('Energy Prices'!$F$19:$CJ$24,MATCH($B98,'Energy Prices'!$C$19:$C$24,0),MATCH(Calc_BAU!BW$6,'Energy Prices'!$F$11:$CJ$11,0))/100000,"")</f>
        <v/>
      </c>
      <c r="BX98" s="61" t="str">
        <f>IFERROR('Data Input - BAU'!CB88*INDEX('Energy Prices'!$F$19:$CJ$24,MATCH($B98,'Energy Prices'!$C$19:$C$24,0),MATCH(Calc_BAU!BX$6,'Energy Prices'!$F$11:$CJ$11,0))/100000,"")</f>
        <v/>
      </c>
      <c r="BY98" s="61" t="str">
        <f>IFERROR('Data Input - BAU'!CC88*INDEX('Energy Prices'!$F$19:$CJ$24,MATCH($B98,'Energy Prices'!$C$19:$C$24,0),MATCH(Calc_BAU!BY$6,'Energy Prices'!$F$11:$CJ$11,0))/100000,"")</f>
        <v/>
      </c>
      <c r="BZ98" s="61" t="str">
        <f>IFERROR('Data Input - BAU'!CD88*INDEX('Energy Prices'!$F$19:$CJ$24,MATCH($B98,'Energy Prices'!$C$19:$C$24,0),MATCH(Calc_BAU!BZ$6,'Energy Prices'!$F$11:$CJ$11,0))/100000,"")</f>
        <v/>
      </c>
      <c r="CA98" s="61" t="str">
        <f>IFERROR('Data Input - BAU'!CE88*INDEX('Energy Prices'!$F$19:$CJ$24,MATCH($B98,'Energy Prices'!$C$19:$C$24,0),MATCH(Calc_BAU!CA$6,'Energy Prices'!$F$11:$CJ$11,0))/100000,"")</f>
        <v/>
      </c>
      <c r="CB98" s="61" t="str">
        <f>IFERROR('Data Input - BAU'!CF88*INDEX('Energy Prices'!$F$19:$CJ$24,MATCH($B98,'Energy Prices'!$C$19:$C$24,0),MATCH(Calc_BAU!CB$6,'Energy Prices'!$F$11:$CJ$11,0))/100000,"")</f>
        <v/>
      </c>
      <c r="CC98" s="61" t="str">
        <f>IFERROR('Data Input - BAU'!CG88*INDEX('Energy Prices'!$F$19:$CJ$24,MATCH($B98,'Energy Prices'!$C$19:$C$24,0),MATCH(Calc_BAU!CC$6,'Energy Prices'!$F$11:$CJ$11,0))/100000,"")</f>
        <v/>
      </c>
      <c r="CD98" s="61" t="str">
        <f>IFERROR('Data Input - BAU'!CH88*INDEX('Energy Prices'!$F$19:$CJ$24,MATCH($B98,'Energy Prices'!$C$19:$C$24,0),MATCH(Calc_BAU!CD$6,'Energy Prices'!$F$11:$CJ$11,0))/100000,"")</f>
        <v/>
      </c>
      <c r="CE98" s="61" t="str">
        <f>IFERROR('Data Input - BAU'!CI88*INDEX('Energy Prices'!$F$19:$CJ$24,MATCH($B98,'Energy Prices'!$C$19:$C$24,0),MATCH(Calc_BAU!CE$6,'Energy Prices'!$F$11:$CJ$11,0))/100000,"")</f>
        <v/>
      </c>
      <c r="CF98" s="61" t="str">
        <f>IFERROR('Data Input - BAU'!CJ88*INDEX('Energy Prices'!$F$19:$CJ$24,MATCH($B98,'Energy Prices'!$C$19:$C$24,0),MATCH(Calc_BAU!CF$6,'Energy Prices'!$F$11:$CJ$11,0))/100000,"")</f>
        <v/>
      </c>
      <c r="CG98" s="61" t="str">
        <f>IFERROR('Data Input - BAU'!CK88*INDEX('Energy Prices'!$F$19:$CJ$24,MATCH($B98,'Energy Prices'!$C$19:$C$24,0),MATCH(Calc_BAU!CG$6,'Energy Prices'!$F$11:$CJ$11,0))/100000,"")</f>
        <v/>
      </c>
      <c r="CH98" s="61" t="str">
        <f>IFERROR('Data Input - BAU'!CL88*INDEX('Energy Prices'!$F$19:$CJ$24,MATCH($B98,'Energy Prices'!$C$19:$C$24,0),MATCH(Calc_BAU!CH$6,'Energy Prices'!$F$11:$CJ$11,0))/100000,"")</f>
        <v/>
      </c>
      <c r="CI98" s="61" t="str">
        <f>IFERROR('Data Input - BAU'!CM88*INDEX('Energy Prices'!$F$19:$CJ$24,MATCH($B98,'Energy Prices'!$C$19:$C$24,0),MATCH(Calc_BAU!CI$6,'Energy Prices'!$F$11:$CJ$11,0))/100000,"")</f>
        <v/>
      </c>
      <c r="CJ98" s="61" t="str">
        <f>IFERROR('Data Input - BAU'!CN88*INDEX('Energy Prices'!$F$19:$CJ$24,MATCH($B98,'Energy Prices'!$C$19:$C$24,0),MATCH(Calc_BAU!CJ$6,'Energy Prices'!$F$11:$CJ$11,0))/100000,"")</f>
        <v/>
      </c>
      <c r="CK98" s="61" t="str">
        <f>IFERROR('Data Input - BAU'!CO88*INDEX('Energy Prices'!$F$19:$CJ$24,MATCH($B98,'Energy Prices'!$C$19:$C$24,0),MATCH(Calc_BAU!CK$6,'Energy Prices'!$F$11:$CJ$11,0))/100000,"")</f>
        <v/>
      </c>
      <c r="CL98" s="61" t="str">
        <f>IFERROR('Data Input - BAU'!CP88*INDEX('Energy Prices'!$F$19:$CJ$24,MATCH($B98,'Energy Prices'!$C$19:$C$24,0),MATCH(Calc_BAU!CL$6,'Energy Prices'!$F$11:$CJ$11,0))/100000,"")</f>
        <v/>
      </c>
      <c r="CM98" s="61" t="str">
        <f>IFERROR('Data Input - BAU'!CQ88*INDEX('Energy Prices'!$F$19:$CJ$24,MATCH($B98,'Energy Prices'!$C$19:$C$24,0),MATCH(Calc_BAU!CM$6,'Energy Prices'!$F$11:$CJ$11,0))/100000,"")</f>
        <v/>
      </c>
      <c r="CN98" s="61" t="str">
        <f>IFERROR('Data Input - BAU'!CR88*INDEX('Energy Prices'!$F$19:$CJ$24,MATCH($B98,'Energy Prices'!$C$19:$C$24,0),MATCH(Calc_BAU!CN$6,'Energy Prices'!$F$11:$CJ$11,0))/100000,"")</f>
        <v/>
      </c>
      <c r="CO98" s="61" t="str">
        <f>IFERROR('Data Input - BAU'!CS88*INDEX('Energy Prices'!$F$19:$CJ$24,MATCH($B98,'Energy Prices'!$C$19:$C$24,0),MATCH(Calc_BAU!CO$6,'Energy Prices'!$F$11:$CJ$11,0))/100000,"")</f>
        <v/>
      </c>
      <c r="CP98" s="61" t="str">
        <f>IFERROR('Data Input - BAU'!CT88*INDEX('Energy Prices'!$F$19:$CJ$24,MATCH($B98,'Energy Prices'!$C$19:$C$24,0),MATCH(Calc_BAU!CP$6,'Energy Prices'!$F$11:$CJ$11,0))/100000,"")</f>
        <v/>
      </c>
      <c r="CQ98" s="61" t="str">
        <f>IFERROR('Data Input - BAU'!CU88*INDEX('Energy Prices'!$F$19:$CJ$24,MATCH($B98,'Energy Prices'!$C$19:$C$24,0),MATCH(Calc_BAU!CQ$6,'Energy Prices'!$F$11:$CJ$11,0))/100000,"")</f>
        <v/>
      </c>
      <c r="CR98" s="61" t="str">
        <f>IFERROR('Data Input - BAU'!CV88*INDEX('Energy Prices'!$F$19:$CJ$24,MATCH($B98,'Energy Prices'!$C$19:$C$24,0),MATCH(Calc_BAU!CR$6,'Energy Prices'!$F$11:$CJ$11,0))/100000,"")</f>
        <v/>
      </c>
      <c r="CS98" s="61" t="str">
        <f>IFERROR('Data Input - BAU'!CW88*INDEX('Energy Prices'!$F$19:$CJ$24,MATCH($B98,'Energy Prices'!$C$19:$C$24,0),MATCH(Calc_BAU!CS$6,'Energy Prices'!$F$11:$CJ$11,0))/100000,"")</f>
        <v/>
      </c>
      <c r="CT98" s="61" t="str">
        <f>IFERROR('Data Input - BAU'!CX88*INDEX('Energy Prices'!$F$19:$CJ$24,MATCH($B98,'Energy Prices'!$C$19:$C$24,0),MATCH(Calc_BAU!CT$6,'Energy Prices'!$F$11:$CJ$11,0))/100000,"")</f>
        <v/>
      </c>
      <c r="CU98" s="61" t="str">
        <f>IFERROR('Data Input - BAU'!CY88*INDEX('Energy Prices'!$F$19:$CJ$24,MATCH($B98,'Energy Prices'!$C$19:$C$24,0),MATCH(Calc_BAU!CU$6,'Energy Prices'!$F$11:$CJ$11,0))/100000,"")</f>
        <v/>
      </c>
      <c r="CV98" s="61" t="str">
        <f>IFERROR('Data Input - BAU'!CZ88*INDEX('Energy Prices'!$F$19:$CJ$24,MATCH($B98,'Energy Prices'!$C$19:$C$24,0),MATCH(Calc_BAU!CV$6,'Energy Prices'!$F$11:$CJ$11,0))/100000,"")</f>
        <v/>
      </c>
      <c r="CW98" s="61" t="str">
        <f>IFERROR('Data Input - BAU'!DA88*INDEX('Energy Prices'!$F$19:$CJ$24,MATCH($B98,'Energy Prices'!$C$19:$C$24,0),MATCH(Calc_BAU!CW$6,'Energy Prices'!$F$11:$CJ$11,0))/100000,"")</f>
        <v/>
      </c>
      <c r="CX98" s="61" t="str">
        <f>IFERROR('Data Input - BAU'!DB88*INDEX('Energy Prices'!$F$19:$CJ$24,MATCH($B98,'Energy Prices'!$C$19:$C$24,0),MATCH(Calc_BAU!CX$6,'Energy Prices'!$F$11:$CJ$11,0))/100000,"")</f>
        <v/>
      </c>
      <c r="CY98" s="61" t="str">
        <f>IFERROR('Data Input - BAU'!DC88*INDEX('Energy Prices'!$F$19:$CJ$24,MATCH($B98,'Energy Prices'!$C$19:$C$24,0),MATCH(Calc_BAU!CY$6,'Energy Prices'!$F$11:$CJ$11,0))/100000,"")</f>
        <v/>
      </c>
      <c r="CZ98" s="391"/>
    </row>
    <row r="99" spans="2:104" x14ac:dyDescent="0.25">
      <c r="B99" s="393" t="s">
        <v>401</v>
      </c>
      <c r="C99" s="9" t="s">
        <v>1117</v>
      </c>
      <c r="D99" s="61" t="str">
        <f>IFERROR('Data Input - BAU'!H89*INDEX('Energy Prices'!$F$19:$CJ$24,MATCH($B99,'Energy Prices'!$C$19:$C$24,0),MATCH(Calc_BAU!D$6,'Energy Prices'!$F$11:$CJ$11,0))/100000,"")</f>
        <v/>
      </c>
      <c r="E99" s="61" t="str">
        <f>IFERROR('Data Input - BAU'!I89*INDEX('Energy Prices'!$F$19:$CJ$24,MATCH($B99,'Energy Prices'!$C$19:$C$24,0),MATCH(Calc_BAU!E$6,'Energy Prices'!$F$11:$CJ$11,0))/100000,"")</f>
        <v/>
      </c>
      <c r="F99" s="61" t="str">
        <f>IFERROR('Data Input - BAU'!J89*INDEX('Energy Prices'!$F$19:$CJ$24,MATCH($B99,'Energy Prices'!$C$19:$C$24,0),MATCH(Calc_BAU!F$6,'Energy Prices'!$F$11:$CJ$11,0))/100000,"")</f>
        <v/>
      </c>
      <c r="G99" s="61" t="str">
        <f>IFERROR('Data Input - BAU'!K89*INDEX('Energy Prices'!$F$19:$CJ$24,MATCH($B99,'Energy Prices'!$C$19:$C$24,0),MATCH(Calc_BAU!G$6,'Energy Prices'!$F$11:$CJ$11,0))/100000,"")</f>
        <v/>
      </c>
      <c r="H99" s="61" t="str">
        <f>IFERROR('Data Input - BAU'!L89*INDEX('Energy Prices'!$F$19:$CJ$24,MATCH($B99,'Energy Prices'!$C$19:$C$24,0),MATCH(Calc_BAU!H$6,'Energy Prices'!$F$11:$CJ$11,0))/100000,"")</f>
        <v/>
      </c>
      <c r="I99" s="61" t="str">
        <f>IFERROR('Data Input - BAU'!M89*INDEX('Energy Prices'!$F$19:$CJ$24,MATCH($B99,'Energy Prices'!$C$19:$C$24,0),MATCH(Calc_BAU!I$6,'Energy Prices'!$F$11:$CJ$11,0))/100000,"")</f>
        <v/>
      </c>
      <c r="J99" s="61" t="str">
        <f>IFERROR('Data Input - BAU'!N89*INDEX('Energy Prices'!$F$19:$CJ$24,MATCH($B99,'Energy Prices'!$C$19:$C$24,0),MATCH(Calc_BAU!J$6,'Energy Prices'!$F$11:$CJ$11,0))/100000,"")</f>
        <v/>
      </c>
      <c r="K99" s="61" t="str">
        <f>IFERROR('Data Input - BAU'!O89*INDEX('Energy Prices'!$F$19:$CJ$24,MATCH($B99,'Energy Prices'!$C$19:$C$24,0),MATCH(Calc_BAU!K$6,'Energy Prices'!$F$11:$CJ$11,0))/100000,"")</f>
        <v/>
      </c>
      <c r="L99" s="61" t="str">
        <f>IFERROR('Data Input - BAU'!P89*INDEX('Energy Prices'!$F$19:$CJ$24,MATCH($B99,'Energy Prices'!$C$19:$C$24,0),MATCH(Calc_BAU!L$6,'Energy Prices'!$F$11:$CJ$11,0))/100000,"")</f>
        <v/>
      </c>
      <c r="M99" s="61" t="str">
        <f>IFERROR('Data Input - BAU'!Q89*INDEX('Energy Prices'!$F$19:$CJ$24,MATCH($B99,'Energy Prices'!$C$19:$C$24,0),MATCH(Calc_BAU!M$6,'Energy Prices'!$F$11:$CJ$11,0))/100000,"")</f>
        <v/>
      </c>
      <c r="N99" s="61" t="str">
        <f>IFERROR('Data Input - BAU'!R89*INDEX('Energy Prices'!$F$19:$CJ$24,MATCH($B99,'Energy Prices'!$C$19:$C$24,0),MATCH(Calc_BAU!N$6,'Energy Prices'!$F$11:$CJ$11,0))/100000,"")</f>
        <v/>
      </c>
      <c r="O99" s="61" t="str">
        <f>IFERROR('Data Input - BAU'!S89*INDEX('Energy Prices'!$F$19:$CJ$24,MATCH($B99,'Energy Prices'!$C$19:$C$24,0),MATCH(Calc_BAU!O$6,'Energy Prices'!$F$11:$CJ$11,0))/100000,"")</f>
        <v/>
      </c>
      <c r="P99" s="61" t="str">
        <f>IFERROR('Data Input - BAU'!T89*INDEX('Energy Prices'!$F$19:$CJ$24,MATCH($B99,'Energy Prices'!$C$19:$C$24,0),MATCH(Calc_BAU!P$6,'Energy Prices'!$F$11:$CJ$11,0))/100000,"")</f>
        <v/>
      </c>
      <c r="Q99" s="61" t="str">
        <f>IFERROR('Data Input - BAU'!U89*INDEX('Energy Prices'!$F$19:$CJ$24,MATCH($B99,'Energy Prices'!$C$19:$C$24,0),MATCH(Calc_BAU!Q$6,'Energy Prices'!$F$11:$CJ$11,0))/100000,"")</f>
        <v/>
      </c>
      <c r="R99" s="61" t="str">
        <f>IFERROR('Data Input - BAU'!V89*INDEX('Energy Prices'!$F$19:$CJ$24,MATCH($B99,'Energy Prices'!$C$19:$C$24,0),MATCH(Calc_BAU!R$6,'Energy Prices'!$F$11:$CJ$11,0))/100000,"")</f>
        <v/>
      </c>
      <c r="S99" s="61" t="str">
        <f>IFERROR('Data Input - BAU'!W89*INDEX('Energy Prices'!$F$19:$CJ$24,MATCH($B99,'Energy Prices'!$C$19:$C$24,0),MATCH(Calc_BAU!S$6,'Energy Prices'!$F$11:$CJ$11,0))/100000,"")</f>
        <v/>
      </c>
      <c r="T99" s="61" t="str">
        <f>IFERROR('Data Input - BAU'!X89*INDEX('Energy Prices'!$F$19:$CJ$24,MATCH($B99,'Energy Prices'!$C$19:$C$24,0),MATCH(Calc_BAU!T$6,'Energy Prices'!$F$11:$CJ$11,0))/100000,"")</f>
        <v/>
      </c>
      <c r="U99" s="61" t="str">
        <f>IFERROR('Data Input - BAU'!Y89*INDEX('Energy Prices'!$F$19:$CJ$24,MATCH($B99,'Energy Prices'!$C$19:$C$24,0),MATCH(Calc_BAU!U$6,'Energy Prices'!$F$11:$CJ$11,0))/100000,"")</f>
        <v/>
      </c>
      <c r="V99" s="61" t="str">
        <f>IFERROR('Data Input - BAU'!Z89*INDEX('Energy Prices'!$F$19:$CJ$24,MATCH($B99,'Energy Prices'!$C$19:$C$24,0),MATCH(Calc_BAU!V$6,'Energy Prices'!$F$11:$CJ$11,0))/100000,"")</f>
        <v/>
      </c>
      <c r="W99" s="61" t="str">
        <f>IFERROR('Data Input - BAU'!AA89*INDEX('Energy Prices'!$F$19:$CJ$24,MATCH($B99,'Energy Prices'!$C$19:$C$24,0),MATCH(Calc_BAU!W$6,'Energy Prices'!$F$11:$CJ$11,0))/100000,"")</f>
        <v/>
      </c>
      <c r="X99" s="61" t="str">
        <f>IFERROR('Data Input - BAU'!AB89*INDEX('Energy Prices'!$F$19:$CJ$24,MATCH($B99,'Energy Prices'!$C$19:$C$24,0),MATCH(Calc_BAU!X$6,'Energy Prices'!$F$11:$CJ$11,0))/100000,"")</f>
        <v/>
      </c>
      <c r="Y99" s="61" t="str">
        <f>IFERROR('Data Input - BAU'!AC89*INDEX('Energy Prices'!$F$19:$CJ$24,MATCH($B99,'Energy Prices'!$C$19:$C$24,0),MATCH(Calc_BAU!Y$6,'Energy Prices'!$F$11:$CJ$11,0))/100000,"")</f>
        <v/>
      </c>
      <c r="Z99" s="61" t="str">
        <f>IFERROR('Data Input - BAU'!AD89*INDEX('Energy Prices'!$F$19:$CJ$24,MATCH($B99,'Energy Prices'!$C$19:$C$24,0),MATCH(Calc_BAU!Z$6,'Energy Prices'!$F$11:$CJ$11,0))/100000,"")</f>
        <v/>
      </c>
      <c r="AA99" s="61" t="str">
        <f>IFERROR('Data Input - BAU'!AE89*INDEX('Energy Prices'!$F$19:$CJ$24,MATCH($B99,'Energy Prices'!$C$19:$C$24,0),MATCH(Calc_BAU!AA$6,'Energy Prices'!$F$11:$CJ$11,0))/100000,"")</f>
        <v/>
      </c>
      <c r="AB99" s="61" t="str">
        <f>IFERROR('Data Input - BAU'!AF89*INDEX('Energy Prices'!$F$19:$CJ$24,MATCH($B99,'Energy Prices'!$C$19:$C$24,0),MATCH(Calc_BAU!AB$6,'Energy Prices'!$F$11:$CJ$11,0))/100000,"")</f>
        <v/>
      </c>
      <c r="AC99" s="61" t="str">
        <f>IFERROR('Data Input - BAU'!AG89*INDEX('Energy Prices'!$F$19:$CJ$24,MATCH($B99,'Energy Prices'!$C$19:$C$24,0),MATCH(Calc_BAU!AC$6,'Energy Prices'!$F$11:$CJ$11,0))/100000,"")</f>
        <v/>
      </c>
      <c r="AD99" s="61" t="str">
        <f>IFERROR('Data Input - BAU'!AH89*INDEX('Energy Prices'!$F$19:$CJ$24,MATCH($B99,'Energy Prices'!$C$19:$C$24,0),MATCH(Calc_BAU!AD$6,'Energy Prices'!$F$11:$CJ$11,0))/100000,"")</f>
        <v/>
      </c>
      <c r="AE99" s="61" t="str">
        <f>IFERROR('Data Input - BAU'!AI89*INDEX('Energy Prices'!$F$19:$CJ$24,MATCH($B99,'Energy Prices'!$C$19:$C$24,0),MATCH(Calc_BAU!AE$6,'Energy Prices'!$F$11:$CJ$11,0))/100000,"")</f>
        <v/>
      </c>
      <c r="AF99" s="61" t="str">
        <f>IFERROR('Data Input - BAU'!AJ89*INDEX('Energy Prices'!$F$19:$CJ$24,MATCH($B99,'Energy Prices'!$C$19:$C$24,0),MATCH(Calc_BAU!AF$6,'Energy Prices'!$F$11:$CJ$11,0))/100000,"")</f>
        <v/>
      </c>
      <c r="AG99" s="61" t="str">
        <f>IFERROR('Data Input - BAU'!AK89*INDEX('Energy Prices'!$F$19:$CJ$24,MATCH($B99,'Energy Prices'!$C$19:$C$24,0),MATCH(Calc_BAU!AG$6,'Energy Prices'!$F$11:$CJ$11,0))/100000,"")</f>
        <v/>
      </c>
      <c r="AH99" s="61" t="str">
        <f>IFERROR('Data Input - BAU'!AL89*INDEX('Energy Prices'!$F$19:$CJ$24,MATCH($B99,'Energy Prices'!$C$19:$C$24,0),MATCH(Calc_BAU!AH$6,'Energy Prices'!$F$11:$CJ$11,0))/100000,"")</f>
        <v/>
      </c>
      <c r="AI99" s="61" t="str">
        <f>IFERROR('Data Input - BAU'!AM89*INDEX('Energy Prices'!$F$19:$CJ$24,MATCH($B99,'Energy Prices'!$C$19:$C$24,0),MATCH(Calc_BAU!AI$6,'Energy Prices'!$F$11:$CJ$11,0))/100000,"")</f>
        <v/>
      </c>
      <c r="AJ99" s="61" t="str">
        <f>IFERROR('Data Input - BAU'!AN89*INDEX('Energy Prices'!$F$19:$CJ$24,MATCH($B99,'Energy Prices'!$C$19:$C$24,0),MATCH(Calc_BAU!AJ$6,'Energy Prices'!$F$11:$CJ$11,0))/100000,"")</f>
        <v/>
      </c>
      <c r="AK99" s="61" t="str">
        <f>IFERROR('Data Input - BAU'!AO89*INDEX('Energy Prices'!$F$19:$CJ$24,MATCH($B99,'Energy Prices'!$C$19:$C$24,0),MATCH(Calc_BAU!AK$6,'Energy Prices'!$F$11:$CJ$11,0))/100000,"")</f>
        <v/>
      </c>
      <c r="AL99" s="61" t="str">
        <f>IFERROR('Data Input - BAU'!AP89*INDEX('Energy Prices'!$F$19:$CJ$24,MATCH($B99,'Energy Prices'!$C$19:$C$24,0),MATCH(Calc_BAU!AL$6,'Energy Prices'!$F$11:$CJ$11,0))/100000,"")</f>
        <v/>
      </c>
      <c r="AM99" s="61" t="str">
        <f>IFERROR('Data Input - BAU'!AQ89*INDEX('Energy Prices'!$F$19:$CJ$24,MATCH($B99,'Energy Prices'!$C$19:$C$24,0),MATCH(Calc_BAU!AM$6,'Energy Prices'!$F$11:$CJ$11,0))/100000,"")</f>
        <v/>
      </c>
      <c r="AN99" s="61" t="str">
        <f>IFERROR('Data Input - BAU'!AR89*INDEX('Energy Prices'!$F$19:$CJ$24,MATCH($B99,'Energy Prices'!$C$19:$C$24,0),MATCH(Calc_BAU!AN$6,'Energy Prices'!$F$11:$CJ$11,0))/100000,"")</f>
        <v/>
      </c>
      <c r="AO99" s="61" t="str">
        <f>IFERROR('Data Input - BAU'!AS89*INDEX('Energy Prices'!$F$19:$CJ$24,MATCH($B99,'Energy Prices'!$C$19:$C$24,0),MATCH(Calc_BAU!AO$6,'Energy Prices'!$F$11:$CJ$11,0))/100000,"")</f>
        <v/>
      </c>
      <c r="AP99" s="61" t="str">
        <f>IFERROR('Data Input - BAU'!AT89*INDEX('Energy Prices'!$F$19:$CJ$24,MATCH($B99,'Energy Prices'!$C$19:$C$24,0),MATCH(Calc_BAU!AP$6,'Energy Prices'!$F$11:$CJ$11,0))/100000,"")</f>
        <v/>
      </c>
      <c r="AQ99" s="61" t="str">
        <f>IFERROR('Data Input - BAU'!AU89*INDEX('Energy Prices'!$F$19:$CJ$24,MATCH($B99,'Energy Prices'!$C$19:$C$24,0),MATCH(Calc_BAU!AQ$6,'Energy Prices'!$F$11:$CJ$11,0))/100000,"")</f>
        <v/>
      </c>
      <c r="AR99" s="61" t="str">
        <f>IFERROR('Data Input - BAU'!AV89*INDEX('Energy Prices'!$F$19:$CJ$24,MATCH($B99,'Energy Prices'!$C$19:$C$24,0),MATCH(Calc_BAU!AR$6,'Energy Prices'!$F$11:$CJ$11,0))/100000,"")</f>
        <v/>
      </c>
      <c r="AS99" s="61" t="str">
        <f>IFERROR('Data Input - BAU'!AW89*INDEX('Energy Prices'!$F$19:$CJ$24,MATCH($B99,'Energy Prices'!$C$19:$C$24,0),MATCH(Calc_BAU!AS$6,'Energy Prices'!$F$11:$CJ$11,0))/100000,"")</f>
        <v/>
      </c>
      <c r="AT99" s="61" t="str">
        <f>IFERROR('Data Input - BAU'!AX89*INDEX('Energy Prices'!$F$19:$CJ$24,MATCH($B99,'Energy Prices'!$C$19:$C$24,0),MATCH(Calc_BAU!AT$6,'Energy Prices'!$F$11:$CJ$11,0))/100000,"")</f>
        <v/>
      </c>
      <c r="AU99" s="61" t="str">
        <f>IFERROR('Data Input - BAU'!AY89*INDEX('Energy Prices'!$F$19:$CJ$24,MATCH($B99,'Energy Prices'!$C$19:$C$24,0),MATCH(Calc_BAU!AU$6,'Energy Prices'!$F$11:$CJ$11,0))/100000,"")</f>
        <v/>
      </c>
      <c r="AV99" s="61" t="str">
        <f>IFERROR('Data Input - BAU'!AZ89*INDEX('Energy Prices'!$F$19:$CJ$24,MATCH($B99,'Energy Prices'!$C$19:$C$24,0),MATCH(Calc_BAU!AV$6,'Energy Prices'!$F$11:$CJ$11,0))/100000,"")</f>
        <v/>
      </c>
      <c r="AW99" s="61" t="str">
        <f>IFERROR('Data Input - BAU'!BA89*INDEX('Energy Prices'!$F$19:$CJ$24,MATCH($B99,'Energy Prices'!$C$19:$C$24,0),MATCH(Calc_BAU!AW$6,'Energy Prices'!$F$11:$CJ$11,0))/100000,"")</f>
        <v/>
      </c>
      <c r="AX99" s="61" t="str">
        <f>IFERROR('Data Input - BAU'!BB89*INDEX('Energy Prices'!$F$19:$CJ$24,MATCH($B99,'Energy Prices'!$C$19:$C$24,0),MATCH(Calc_BAU!AX$6,'Energy Prices'!$F$11:$CJ$11,0))/100000,"")</f>
        <v/>
      </c>
      <c r="AY99" s="61" t="str">
        <f>IFERROR('Data Input - BAU'!BC89*INDEX('Energy Prices'!$F$19:$CJ$24,MATCH($B99,'Energy Prices'!$C$19:$C$24,0),MATCH(Calc_BAU!AY$6,'Energy Prices'!$F$11:$CJ$11,0))/100000,"")</f>
        <v/>
      </c>
      <c r="AZ99" s="61" t="str">
        <f>IFERROR('Data Input - BAU'!BD89*INDEX('Energy Prices'!$F$19:$CJ$24,MATCH($B99,'Energy Prices'!$C$19:$C$24,0),MATCH(Calc_BAU!AZ$6,'Energy Prices'!$F$11:$CJ$11,0))/100000,"")</f>
        <v/>
      </c>
      <c r="BA99" s="61" t="str">
        <f>IFERROR('Data Input - BAU'!BE89*INDEX('Energy Prices'!$F$19:$CJ$24,MATCH($B99,'Energy Prices'!$C$19:$C$24,0),MATCH(Calc_BAU!BA$6,'Energy Prices'!$F$11:$CJ$11,0))/100000,"")</f>
        <v/>
      </c>
      <c r="BB99" s="61" t="str">
        <f>IFERROR('Data Input - BAU'!BF89*INDEX('Energy Prices'!$F$19:$CJ$24,MATCH($B99,'Energy Prices'!$C$19:$C$24,0),MATCH(Calc_BAU!BB$6,'Energy Prices'!$F$11:$CJ$11,0))/100000,"")</f>
        <v/>
      </c>
      <c r="BC99" s="61" t="str">
        <f>IFERROR('Data Input - BAU'!BG89*INDEX('Energy Prices'!$F$19:$CJ$24,MATCH($B99,'Energy Prices'!$C$19:$C$24,0),MATCH(Calc_BAU!BC$6,'Energy Prices'!$F$11:$CJ$11,0))/100000,"")</f>
        <v/>
      </c>
      <c r="BD99" s="61" t="str">
        <f>IFERROR('Data Input - BAU'!BH89*INDEX('Energy Prices'!$F$19:$CJ$24,MATCH($B99,'Energy Prices'!$C$19:$C$24,0),MATCH(Calc_BAU!BD$6,'Energy Prices'!$F$11:$CJ$11,0))/100000,"")</f>
        <v/>
      </c>
      <c r="BE99" s="61" t="str">
        <f>IFERROR('Data Input - BAU'!BI89*INDEX('Energy Prices'!$F$19:$CJ$24,MATCH($B99,'Energy Prices'!$C$19:$C$24,0),MATCH(Calc_BAU!BE$6,'Energy Prices'!$F$11:$CJ$11,0))/100000,"")</f>
        <v/>
      </c>
      <c r="BF99" s="61" t="str">
        <f>IFERROR('Data Input - BAU'!BJ89*INDEX('Energy Prices'!$F$19:$CJ$24,MATCH($B99,'Energy Prices'!$C$19:$C$24,0),MATCH(Calc_BAU!BF$6,'Energy Prices'!$F$11:$CJ$11,0))/100000,"")</f>
        <v/>
      </c>
      <c r="BG99" s="61" t="str">
        <f>IFERROR('Data Input - BAU'!BK89*INDEX('Energy Prices'!$F$19:$CJ$24,MATCH($B99,'Energy Prices'!$C$19:$C$24,0),MATCH(Calc_BAU!BG$6,'Energy Prices'!$F$11:$CJ$11,0))/100000,"")</f>
        <v/>
      </c>
      <c r="BH99" s="61" t="str">
        <f>IFERROR('Data Input - BAU'!BL89*INDEX('Energy Prices'!$F$19:$CJ$24,MATCH($B99,'Energy Prices'!$C$19:$C$24,0),MATCH(Calc_BAU!BH$6,'Energy Prices'!$F$11:$CJ$11,0))/100000,"")</f>
        <v/>
      </c>
      <c r="BI99" s="61" t="str">
        <f>IFERROR('Data Input - BAU'!BM89*INDEX('Energy Prices'!$F$19:$CJ$24,MATCH($B99,'Energy Prices'!$C$19:$C$24,0),MATCH(Calc_BAU!BI$6,'Energy Prices'!$F$11:$CJ$11,0))/100000,"")</f>
        <v/>
      </c>
      <c r="BJ99" s="61" t="str">
        <f>IFERROR('Data Input - BAU'!BN89*INDEX('Energy Prices'!$F$19:$CJ$24,MATCH($B99,'Energy Prices'!$C$19:$C$24,0),MATCH(Calc_BAU!BJ$6,'Energy Prices'!$F$11:$CJ$11,0))/100000,"")</f>
        <v/>
      </c>
      <c r="BK99" s="61" t="str">
        <f>IFERROR('Data Input - BAU'!BO89*INDEX('Energy Prices'!$F$19:$CJ$24,MATCH($B99,'Energy Prices'!$C$19:$C$24,0),MATCH(Calc_BAU!BK$6,'Energy Prices'!$F$11:$CJ$11,0))/100000,"")</f>
        <v/>
      </c>
      <c r="BL99" s="61" t="str">
        <f>IFERROR('Data Input - BAU'!BP89*INDEX('Energy Prices'!$F$19:$CJ$24,MATCH($B99,'Energy Prices'!$C$19:$C$24,0),MATCH(Calc_BAU!BL$6,'Energy Prices'!$F$11:$CJ$11,0))/100000,"")</f>
        <v/>
      </c>
      <c r="BM99" s="61" t="str">
        <f>IFERROR('Data Input - BAU'!BQ89*INDEX('Energy Prices'!$F$19:$CJ$24,MATCH($B99,'Energy Prices'!$C$19:$C$24,0),MATCH(Calc_BAU!BM$6,'Energy Prices'!$F$11:$CJ$11,0))/100000,"")</f>
        <v/>
      </c>
      <c r="BN99" s="61" t="str">
        <f>IFERROR('Data Input - BAU'!BR89*INDEX('Energy Prices'!$F$19:$CJ$24,MATCH($B99,'Energy Prices'!$C$19:$C$24,0),MATCH(Calc_BAU!BN$6,'Energy Prices'!$F$11:$CJ$11,0))/100000,"")</f>
        <v/>
      </c>
      <c r="BO99" s="61" t="str">
        <f>IFERROR('Data Input - BAU'!BS89*INDEX('Energy Prices'!$F$19:$CJ$24,MATCH($B99,'Energy Prices'!$C$19:$C$24,0),MATCH(Calc_BAU!BO$6,'Energy Prices'!$F$11:$CJ$11,0))/100000,"")</f>
        <v/>
      </c>
      <c r="BP99" s="61" t="str">
        <f>IFERROR('Data Input - BAU'!BT89*INDEX('Energy Prices'!$F$19:$CJ$24,MATCH($B99,'Energy Prices'!$C$19:$C$24,0),MATCH(Calc_BAU!BP$6,'Energy Prices'!$F$11:$CJ$11,0))/100000,"")</f>
        <v/>
      </c>
      <c r="BQ99" s="61" t="str">
        <f>IFERROR('Data Input - BAU'!BU89*INDEX('Energy Prices'!$F$19:$CJ$24,MATCH($B99,'Energy Prices'!$C$19:$C$24,0),MATCH(Calc_BAU!BQ$6,'Energy Prices'!$F$11:$CJ$11,0))/100000,"")</f>
        <v/>
      </c>
      <c r="BR99" s="61" t="str">
        <f>IFERROR('Data Input - BAU'!BV89*INDEX('Energy Prices'!$F$19:$CJ$24,MATCH($B99,'Energy Prices'!$C$19:$C$24,0),MATCH(Calc_BAU!BR$6,'Energy Prices'!$F$11:$CJ$11,0))/100000,"")</f>
        <v/>
      </c>
      <c r="BS99" s="61" t="str">
        <f>IFERROR('Data Input - BAU'!BW89*INDEX('Energy Prices'!$F$19:$CJ$24,MATCH($B99,'Energy Prices'!$C$19:$C$24,0),MATCH(Calc_BAU!BS$6,'Energy Prices'!$F$11:$CJ$11,0))/100000,"")</f>
        <v/>
      </c>
      <c r="BT99" s="61" t="str">
        <f>IFERROR('Data Input - BAU'!BX89*INDEX('Energy Prices'!$F$19:$CJ$24,MATCH($B99,'Energy Prices'!$C$19:$C$24,0),MATCH(Calc_BAU!BT$6,'Energy Prices'!$F$11:$CJ$11,0))/100000,"")</f>
        <v/>
      </c>
      <c r="BU99" s="61" t="str">
        <f>IFERROR('Data Input - BAU'!BY89*INDEX('Energy Prices'!$F$19:$CJ$24,MATCH($B99,'Energy Prices'!$C$19:$C$24,0),MATCH(Calc_BAU!BU$6,'Energy Prices'!$F$11:$CJ$11,0))/100000,"")</f>
        <v/>
      </c>
      <c r="BV99" s="61" t="str">
        <f>IFERROR('Data Input - BAU'!BZ89*INDEX('Energy Prices'!$F$19:$CJ$24,MATCH($B99,'Energy Prices'!$C$19:$C$24,0),MATCH(Calc_BAU!BV$6,'Energy Prices'!$F$11:$CJ$11,0))/100000,"")</f>
        <v/>
      </c>
      <c r="BW99" s="61" t="str">
        <f>IFERROR('Data Input - BAU'!CA89*INDEX('Energy Prices'!$F$19:$CJ$24,MATCH($B99,'Energy Prices'!$C$19:$C$24,0),MATCH(Calc_BAU!BW$6,'Energy Prices'!$F$11:$CJ$11,0))/100000,"")</f>
        <v/>
      </c>
      <c r="BX99" s="61" t="str">
        <f>IFERROR('Data Input - BAU'!CB89*INDEX('Energy Prices'!$F$19:$CJ$24,MATCH($B99,'Energy Prices'!$C$19:$C$24,0),MATCH(Calc_BAU!BX$6,'Energy Prices'!$F$11:$CJ$11,0))/100000,"")</f>
        <v/>
      </c>
      <c r="BY99" s="61" t="str">
        <f>IFERROR('Data Input - BAU'!CC89*INDEX('Energy Prices'!$F$19:$CJ$24,MATCH($B99,'Energy Prices'!$C$19:$C$24,0),MATCH(Calc_BAU!BY$6,'Energy Prices'!$F$11:$CJ$11,0))/100000,"")</f>
        <v/>
      </c>
      <c r="BZ99" s="61" t="str">
        <f>IFERROR('Data Input - BAU'!CD89*INDEX('Energy Prices'!$F$19:$CJ$24,MATCH($B99,'Energy Prices'!$C$19:$C$24,0),MATCH(Calc_BAU!BZ$6,'Energy Prices'!$F$11:$CJ$11,0))/100000,"")</f>
        <v/>
      </c>
      <c r="CA99" s="61" t="str">
        <f>IFERROR('Data Input - BAU'!CE89*INDEX('Energy Prices'!$F$19:$CJ$24,MATCH($B99,'Energy Prices'!$C$19:$C$24,0),MATCH(Calc_BAU!CA$6,'Energy Prices'!$F$11:$CJ$11,0))/100000,"")</f>
        <v/>
      </c>
      <c r="CB99" s="61" t="str">
        <f>IFERROR('Data Input - BAU'!CF89*INDEX('Energy Prices'!$F$19:$CJ$24,MATCH($B99,'Energy Prices'!$C$19:$C$24,0),MATCH(Calc_BAU!CB$6,'Energy Prices'!$F$11:$CJ$11,0))/100000,"")</f>
        <v/>
      </c>
      <c r="CC99" s="61" t="str">
        <f>IFERROR('Data Input - BAU'!CG89*INDEX('Energy Prices'!$F$19:$CJ$24,MATCH($B99,'Energy Prices'!$C$19:$C$24,0),MATCH(Calc_BAU!CC$6,'Energy Prices'!$F$11:$CJ$11,0))/100000,"")</f>
        <v/>
      </c>
      <c r="CD99" s="61" t="str">
        <f>IFERROR('Data Input - BAU'!CH89*INDEX('Energy Prices'!$F$19:$CJ$24,MATCH($B99,'Energy Prices'!$C$19:$C$24,0),MATCH(Calc_BAU!CD$6,'Energy Prices'!$F$11:$CJ$11,0))/100000,"")</f>
        <v/>
      </c>
      <c r="CE99" s="61" t="str">
        <f>IFERROR('Data Input - BAU'!CI89*INDEX('Energy Prices'!$F$19:$CJ$24,MATCH($B99,'Energy Prices'!$C$19:$C$24,0),MATCH(Calc_BAU!CE$6,'Energy Prices'!$F$11:$CJ$11,0))/100000,"")</f>
        <v/>
      </c>
      <c r="CF99" s="61" t="str">
        <f>IFERROR('Data Input - BAU'!CJ89*INDEX('Energy Prices'!$F$19:$CJ$24,MATCH($B99,'Energy Prices'!$C$19:$C$24,0),MATCH(Calc_BAU!CF$6,'Energy Prices'!$F$11:$CJ$11,0))/100000,"")</f>
        <v/>
      </c>
      <c r="CG99" s="61" t="str">
        <f>IFERROR('Data Input - BAU'!CK89*INDEX('Energy Prices'!$F$19:$CJ$24,MATCH($B99,'Energy Prices'!$C$19:$C$24,0),MATCH(Calc_BAU!CG$6,'Energy Prices'!$F$11:$CJ$11,0))/100000,"")</f>
        <v/>
      </c>
      <c r="CH99" s="61" t="str">
        <f>IFERROR('Data Input - BAU'!CL89*INDEX('Energy Prices'!$F$19:$CJ$24,MATCH($B99,'Energy Prices'!$C$19:$C$24,0),MATCH(Calc_BAU!CH$6,'Energy Prices'!$F$11:$CJ$11,0))/100000,"")</f>
        <v/>
      </c>
      <c r="CI99" s="61" t="str">
        <f>IFERROR('Data Input - BAU'!CM89*INDEX('Energy Prices'!$F$19:$CJ$24,MATCH($B99,'Energy Prices'!$C$19:$C$24,0),MATCH(Calc_BAU!CI$6,'Energy Prices'!$F$11:$CJ$11,0))/100000,"")</f>
        <v/>
      </c>
      <c r="CJ99" s="61" t="str">
        <f>IFERROR('Data Input - BAU'!CN89*INDEX('Energy Prices'!$F$19:$CJ$24,MATCH($B99,'Energy Prices'!$C$19:$C$24,0),MATCH(Calc_BAU!CJ$6,'Energy Prices'!$F$11:$CJ$11,0))/100000,"")</f>
        <v/>
      </c>
      <c r="CK99" s="61" t="str">
        <f>IFERROR('Data Input - BAU'!CO89*INDEX('Energy Prices'!$F$19:$CJ$24,MATCH($B99,'Energy Prices'!$C$19:$C$24,0),MATCH(Calc_BAU!CK$6,'Energy Prices'!$F$11:$CJ$11,0))/100000,"")</f>
        <v/>
      </c>
      <c r="CL99" s="61" t="str">
        <f>IFERROR('Data Input - BAU'!CP89*INDEX('Energy Prices'!$F$19:$CJ$24,MATCH($B99,'Energy Prices'!$C$19:$C$24,0),MATCH(Calc_BAU!CL$6,'Energy Prices'!$F$11:$CJ$11,0))/100000,"")</f>
        <v/>
      </c>
      <c r="CM99" s="61" t="str">
        <f>IFERROR('Data Input - BAU'!CQ89*INDEX('Energy Prices'!$F$19:$CJ$24,MATCH($B99,'Energy Prices'!$C$19:$C$24,0),MATCH(Calc_BAU!CM$6,'Energy Prices'!$F$11:$CJ$11,0))/100000,"")</f>
        <v/>
      </c>
      <c r="CN99" s="61" t="str">
        <f>IFERROR('Data Input - BAU'!CR89*INDEX('Energy Prices'!$F$19:$CJ$24,MATCH($B99,'Energy Prices'!$C$19:$C$24,0),MATCH(Calc_BAU!CN$6,'Energy Prices'!$F$11:$CJ$11,0))/100000,"")</f>
        <v/>
      </c>
      <c r="CO99" s="61" t="str">
        <f>IFERROR('Data Input - BAU'!CS89*INDEX('Energy Prices'!$F$19:$CJ$24,MATCH($B99,'Energy Prices'!$C$19:$C$24,0),MATCH(Calc_BAU!CO$6,'Energy Prices'!$F$11:$CJ$11,0))/100000,"")</f>
        <v/>
      </c>
      <c r="CP99" s="61" t="str">
        <f>IFERROR('Data Input - BAU'!CT89*INDEX('Energy Prices'!$F$19:$CJ$24,MATCH($B99,'Energy Prices'!$C$19:$C$24,0),MATCH(Calc_BAU!CP$6,'Energy Prices'!$F$11:$CJ$11,0))/100000,"")</f>
        <v/>
      </c>
      <c r="CQ99" s="61" t="str">
        <f>IFERROR('Data Input - BAU'!CU89*INDEX('Energy Prices'!$F$19:$CJ$24,MATCH($B99,'Energy Prices'!$C$19:$C$24,0),MATCH(Calc_BAU!CQ$6,'Energy Prices'!$F$11:$CJ$11,0))/100000,"")</f>
        <v/>
      </c>
      <c r="CR99" s="61" t="str">
        <f>IFERROR('Data Input - BAU'!CV89*INDEX('Energy Prices'!$F$19:$CJ$24,MATCH($B99,'Energy Prices'!$C$19:$C$24,0),MATCH(Calc_BAU!CR$6,'Energy Prices'!$F$11:$CJ$11,0))/100000,"")</f>
        <v/>
      </c>
      <c r="CS99" s="61" t="str">
        <f>IFERROR('Data Input - BAU'!CW89*INDEX('Energy Prices'!$F$19:$CJ$24,MATCH($B99,'Energy Prices'!$C$19:$C$24,0),MATCH(Calc_BAU!CS$6,'Energy Prices'!$F$11:$CJ$11,0))/100000,"")</f>
        <v/>
      </c>
      <c r="CT99" s="61" t="str">
        <f>IFERROR('Data Input - BAU'!CX89*INDEX('Energy Prices'!$F$19:$CJ$24,MATCH($B99,'Energy Prices'!$C$19:$C$24,0),MATCH(Calc_BAU!CT$6,'Energy Prices'!$F$11:$CJ$11,0))/100000,"")</f>
        <v/>
      </c>
      <c r="CU99" s="61" t="str">
        <f>IFERROR('Data Input - BAU'!CY89*INDEX('Energy Prices'!$F$19:$CJ$24,MATCH($B99,'Energy Prices'!$C$19:$C$24,0),MATCH(Calc_BAU!CU$6,'Energy Prices'!$F$11:$CJ$11,0))/100000,"")</f>
        <v/>
      </c>
      <c r="CV99" s="61" t="str">
        <f>IFERROR('Data Input - BAU'!CZ89*INDEX('Energy Prices'!$F$19:$CJ$24,MATCH($B99,'Energy Prices'!$C$19:$C$24,0),MATCH(Calc_BAU!CV$6,'Energy Prices'!$F$11:$CJ$11,0))/100000,"")</f>
        <v/>
      </c>
      <c r="CW99" s="61" t="str">
        <f>IFERROR('Data Input - BAU'!DA89*INDEX('Energy Prices'!$F$19:$CJ$24,MATCH($B99,'Energy Prices'!$C$19:$C$24,0),MATCH(Calc_BAU!CW$6,'Energy Prices'!$F$11:$CJ$11,0))/100000,"")</f>
        <v/>
      </c>
      <c r="CX99" s="61" t="str">
        <f>IFERROR('Data Input - BAU'!DB89*INDEX('Energy Prices'!$F$19:$CJ$24,MATCH($B99,'Energy Prices'!$C$19:$C$24,0),MATCH(Calc_BAU!CX$6,'Energy Prices'!$F$11:$CJ$11,0))/100000,"")</f>
        <v/>
      </c>
      <c r="CY99" s="61" t="str">
        <f>IFERROR('Data Input - BAU'!DC89*INDEX('Energy Prices'!$F$19:$CJ$24,MATCH($B99,'Energy Prices'!$C$19:$C$24,0),MATCH(Calc_BAU!CY$6,'Energy Prices'!$F$11:$CJ$11,0))/100000,"")</f>
        <v/>
      </c>
      <c r="CZ99" s="391"/>
    </row>
    <row r="100" spans="2:104" x14ac:dyDescent="0.25">
      <c r="B100" s="392"/>
      <c r="C100" s="410"/>
      <c r="D100" s="50"/>
      <c r="E100" s="50"/>
      <c r="F100" s="50"/>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c r="CW100" s="50"/>
      <c r="CX100" s="50"/>
      <c r="CY100" s="50"/>
      <c r="CZ100" s="391"/>
    </row>
    <row r="101" spans="2:104" x14ac:dyDescent="0.25">
      <c r="B101" s="393" t="s">
        <v>302</v>
      </c>
      <c r="C101" s="9" t="s">
        <v>1117</v>
      </c>
      <c r="D101" s="61">
        <f>SUM(D94:D99)*D$7</f>
        <v>0</v>
      </c>
      <c r="E101" s="61">
        <f t="shared" ref="E101:BK101" si="41">SUM(E94:E99)*E$7</f>
        <v>0</v>
      </c>
      <c r="F101" s="61">
        <f t="shared" si="41"/>
        <v>0</v>
      </c>
      <c r="G101" s="61">
        <f t="shared" si="41"/>
        <v>0</v>
      </c>
      <c r="H101" s="61">
        <f t="shared" si="41"/>
        <v>0</v>
      </c>
      <c r="I101" s="61">
        <f t="shared" si="41"/>
        <v>0</v>
      </c>
      <c r="J101" s="61">
        <f t="shared" si="41"/>
        <v>0</v>
      </c>
      <c r="K101" s="61">
        <f t="shared" si="41"/>
        <v>0</v>
      </c>
      <c r="L101" s="61">
        <f t="shared" si="41"/>
        <v>0</v>
      </c>
      <c r="M101" s="61">
        <f t="shared" si="41"/>
        <v>0</v>
      </c>
      <c r="N101" s="61">
        <f t="shared" si="41"/>
        <v>0</v>
      </c>
      <c r="O101" s="61">
        <f t="shared" si="41"/>
        <v>0</v>
      </c>
      <c r="P101" s="61">
        <f t="shared" si="41"/>
        <v>0</v>
      </c>
      <c r="Q101" s="61">
        <f t="shared" si="41"/>
        <v>0</v>
      </c>
      <c r="R101" s="61">
        <f t="shared" si="41"/>
        <v>0</v>
      </c>
      <c r="S101" s="61">
        <f t="shared" si="41"/>
        <v>0</v>
      </c>
      <c r="T101" s="61">
        <f t="shared" si="41"/>
        <v>0</v>
      </c>
      <c r="U101" s="61">
        <f t="shared" si="41"/>
        <v>0</v>
      </c>
      <c r="V101" s="61">
        <f t="shared" si="41"/>
        <v>0</v>
      </c>
      <c r="W101" s="61">
        <f t="shared" si="41"/>
        <v>0</v>
      </c>
      <c r="X101" s="61">
        <f t="shared" si="41"/>
        <v>0</v>
      </c>
      <c r="Y101" s="61">
        <f t="shared" si="41"/>
        <v>0</v>
      </c>
      <c r="Z101" s="61">
        <f t="shared" si="41"/>
        <v>0</v>
      </c>
      <c r="AA101" s="61">
        <f t="shared" si="41"/>
        <v>0</v>
      </c>
      <c r="AB101" s="61">
        <f t="shared" si="41"/>
        <v>0</v>
      </c>
      <c r="AC101" s="61">
        <f t="shared" si="41"/>
        <v>0</v>
      </c>
      <c r="AD101" s="61">
        <f t="shared" si="41"/>
        <v>0</v>
      </c>
      <c r="AE101" s="61">
        <f t="shared" si="41"/>
        <v>0</v>
      </c>
      <c r="AF101" s="61">
        <f t="shared" si="41"/>
        <v>0</v>
      </c>
      <c r="AG101" s="61">
        <f t="shared" si="41"/>
        <v>0</v>
      </c>
      <c r="AH101" s="61">
        <f t="shared" si="41"/>
        <v>0</v>
      </c>
      <c r="AI101" s="61">
        <f t="shared" si="41"/>
        <v>0</v>
      </c>
      <c r="AJ101" s="61">
        <f t="shared" si="41"/>
        <v>0</v>
      </c>
      <c r="AK101" s="61">
        <f t="shared" si="41"/>
        <v>0</v>
      </c>
      <c r="AL101" s="61">
        <f t="shared" si="41"/>
        <v>0</v>
      </c>
      <c r="AM101" s="61">
        <f t="shared" si="41"/>
        <v>0</v>
      </c>
      <c r="AN101" s="61">
        <f t="shared" si="41"/>
        <v>0</v>
      </c>
      <c r="AO101" s="61">
        <f t="shared" si="41"/>
        <v>0</v>
      </c>
      <c r="AP101" s="61">
        <f t="shared" si="41"/>
        <v>0</v>
      </c>
      <c r="AQ101" s="61">
        <f t="shared" si="41"/>
        <v>0</v>
      </c>
      <c r="AR101" s="61">
        <f t="shared" si="41"/>
        <v>0</v>
      </c>
      <c r="AS101" s="61">
        <f t="shared" si="41"/>
        <v>0</v>
      </c>
      <c r="AT101" s="61">
        <f t="shared" si="41"/>
        <v>0</v>
      </c>
      <c r="AU101" s="61">
        <f t="shared" si="41"/>
        <v>0</v>
      </c>
      <c r="AV101" s="61">
        <f t="shared" si="41"/>
        <v>0</v>
      </c>
      <c r="AW101" s="61">
        <f t="shared" si="41"/>
        <v>0</v>
      </c>
      <c r="AX101" s="61">
        <f t="shared" si="41"/>
        <v>0</v>
      </c>
      <c r="AY101" s="61">
        <f t="shared" si="41"/>
        <v>0</v>
      </c>
      <c r="AZ101" s="61">
        <f t="shared" si="41"/>
        <v>0</v>
      </c>
      <c r="BA101" s="61">
        <f t="shared" si="41"/>
        <v>0</v>
      </c>
      <c r="BB101" s="61">
        <f t="shared" si="41"/>
        <v>0</v>
      </c>
      <c r="BC101" s="61">
        <f t="shared" si="41"/>
        <v>0</v>
      </c>
      <c r="BD101" s="61">
        <f t="shared" si="41"/>
        <v>0</v>
      </c>
      <c r="BE101" s="61">
        <f t="shared" si="41"/>
        <v>0</v>
      </c>
      <c r="BF101" s="61">
        <f t="shared" si="41"/>
        <v>0</v>
      </c>
      <c r="BG101" s="61">
        <f t="shared" si="41"/>
        <v>0</v>
      </c>
      <c r="BH101" s="61">
        <f t="shared" si="41"/>
        <v>0</v>
      </c>
      <c r="BI101" s="61">
        <f t="shared" si="41"/>
        <v>0</v>
      </c>
      <c r="BJ101" s="61">
        <f t="shared" si="41"/>
        <v>0</v>
      </c>
      <c r="BK101" s="61">
        <f t="shared" si="41"/>
        <v>0</v>
      </c>
      <c r="BL101" s="61">
        <f t="shared" ref="BL101:CY101" si="42">SUM(BL94:BL99)*BL$7</f>
        <v>0</v>
      </c>
      <c r="BM101" s="61">
        <f t="shared" si="42"/>
        <v>0</v>
      </c>
      <c r="BN101" s="61">
        <f t="shared" si="42"/>
        <v>0</v>
      </c>
      <c r="BO101" s="61">
        <f t="shared" si="42"/>
        <v>0</v>
      </c>
      <c r="BP101" s="61">
        <f t="shared" si="42"/>
        <v>0</v>
      </c>
      <c r="BQ101" s="61">
        <f t="shared" si="42"/>
        <v>0</v>
      </c>
      <c r="BR101" s="61">
        <f t="shared" si="42"/>
        <v>0</v>
      </c>
      <c r="BS101" s="61">
        <f t="shared" si="42"/>
        <v>0</v>
      </c>
      <c r="BT101" s="61">
        <f t="shared" si="42"/>
        <v>0</v>
      </c>
      <c r="BU101" s="61">
        <f t="shared" si="42"/>
        <v>0</v>
      </c>
      <c r="BV101" s="61">
        <f t="shared" si="42"/>
        <v>0</v>
      </c>
      <c r="BW101" s="61">
        <f t="shared" si="42"/>
        <v>0</v>
      </c>
      <c r="BX101" s="61">
        <f t="shared" si="42"/>
        <v>0</v>
      </c>
      <c r="BY101" s="61">
        <f t="shared" si="42"/>
        <v>0</v>
      </c>
      <c r="BZ101" s="61">
        <f t="shared" si="42"/>
        <v>0</v>
      </c>
      <c r="CA101" s="61">
        <f t="shared" si="42"/>
        <v>0</v>
      </c>
      <c r="CB101" s="61">
        <f t="shared" si="42"/>
        <v>0</v>
      </c>
      <c r="CC101" s="61">
        <f t="shared" si="42"/>
        <v>0</v>
      </c>
      <c r="CD101" s="61">
        <f t="shared" si="42"/>
        <v>0</v>
      </c>
      <c r="CE101" s="61">
        <f t="shared" si="42"/>
        <v>0</v>
      </c>
      <c r="CF101" s="61">
        <f t="shared" si="42"/>
        <v>0</v>
      </c>
      <c r="CG101" s="61">
        <f t="shared" si="42"/>
        <v>0</v>
      </c>
      <c r="CH101" s="61">
        <f t="shared" si="42"/>
        <v>0</v>
      </c>
      <c r="CI101" s="61">
        <f t="shared" si="42"/>
        <v>0</v>
      </c>
      <c r="CJ101" s="61">
        <f t="shared" si="42"/>
        <v>0</v>
      </c>
      <c r="CK101" s="61">
        <f t="shared" si="42"/>
        <v>0</v>
      </c>
      <c r="CL101" s="61">
        <f t="shared" si="42"/>
        <v>0</v>
      </c>
      <c r="CM101" s="61">
        <f t="shared" si="42"/>
        <v>0</v>
      </c>
      <c r="CN101" s="61">
        <f t="shared" si="42"/>
        <v>0</v>
      </c>
      <c r="CO101" s="61">
        <f t="shared" si="42"/>
        <v>0</v>
      </c>
      <c r="CP101" s="61">
        <f t="shared" si="42"/>
        <v>0</v>
      </c>
      <c r="CQ101" s="61">
        <f t="shared" si="42"/>
        <v>0</v>
      </c>
      <c r="CR101" s="61">
        <f t="shared" si="42"/>
        <v>0</v>
      </c>
      <c r="CS101" s="61">
        <f t="shared" si="42"/>
        <v>0</v>
      </c>
      <c r="CT101" s="61">
        <f t="shared" si="42"/>
        <v>0</v>
      </c>
      <c r="CU101" s="61">
        <f t="shared" si="42"/>
        <v>0</v>
      </c>
      <c r="CV101" s="61">
        <f t="shared" si="42"/>
        <v>0</v>
      </c>
      <c r="CW101" s="61">
        <f t="shared" si="42"/>
        <v>0</v>
      </c>
      <c r="CX101" s="61">
        <f t="shared" si="42"/>
        <v>0</v>
      </c>
      <c r="CY101" s="61">
        <f t="shared" si="42"/>
        <v>0</v>
      </c>
      <c r="CZ101" s="391"/>
    </row>
    <row r="102" spans="2:104" x14ac:dyDescent="0.25">
      <c r="B102" s="392"/>
      <c r="C102" s="390"/>
      <c r="D102" s="50"/>
      <c r="E102" s="50"/>
      <c r="F102" s="50"/>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50"/>
      <c r="CZ102" s="391"/>
    </row>
    <row r="103" spans="2:104" x14ac:dyDescent="0.25">
      <c r="B103" s="389" t="s">
        <v>168</v>
      </c>
      <c r="C103" s="390"/>
      <c r="D103" s="50"/>
      <c r="E103" s="50"/>
      <c r="F103" s="50"/>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c r="CW103" s="50"/>
      <c r="CX103" s="50"/>
      <c r="CY103" s="50"/>
      <c r="CZ103" s="391"/>
    </row>
    <row r="104" spans="2:104" x14ac:dyDescent="0.25">
      <c r="B104" s="406">
        <f t="shared" ref="B104:B109" si="43">B61</f>
        <v>0</v>
      </c>
      <c r="C104" s="9" t="s">
        <v>1117</v>
      </c>
      <c r="D104" s="59" t="str">
        <f>IFERROR(IF(OR($C$110=FALSE,LEFT($B104,3)&lt;&gt;"NOX"),D53*INDEX('Damage costs'!$X$18:$X$70,MATCH($B104,'Damage costs'!$C$18:$C$70,0))/1000,D53*INDEX('Damage costs'!$AB$18:$AB$70,MATCH($B104,'Damage costs'!$C$18:$C$70,0))/1000),"")</f>
        <v/>
      </c>
      <c r="E104" s="59" t="str">
        <f>IFERROR(IF(OR($C$110=FALSE,LEFT($B104,3)&lt;&gt;"NOX"),E53*INDEX('Damage costs'!$X$18:$X$70,MATCH($B104,'Damage costs'!$C$18:$C$70,0))/1000,E53*INDEX('Damage costs'!$AB$18:$AB$70,MATCH($B104,'Damage costs'!$C$18:$C$70,0))/1000),"")</f>
        <v/>
      </c>
      <c r="F104" s="59" t="str">
        <f>IFERROR(IF(OR($C$110=FALSE,LEFT($B104,3)&lt;&gt;"NOX"),F53*INDEX('Damage costs'!$X$18:$X$70,MATCH($B104,'Damage costs'!$C$18:$C$70,0))/1000,F53*INDEX('Damage costs'!$AB$18:$AB$70,MATCH($B104,'Damage costs'!$C$18:$C$70,0))/1000),"")</f>
        <v/>
      </c>
      <c r="G104" s="59" t="str">
        <f>IFERROR(IF(OR($C$110=FALSE,LEFT($B104,3)&lt;&gt;"NOX"),G53*INDEX('Damage costs'!$X$18:$X$70,MATCH($B104,'Damage costs'!$C$18:$C$70,0))/1000,G53*INDEX('Damage costs'!$AB$18:$AB$70,MATCH($B104,'Damage costs'!$C$18:$C$70,0))/1000),"")</f>
        <v/>
      </c>
      <c r="H104" s="59" t="str">
        <f>IFERROR(IF(OR($C$110=FALSE,LEFT($B104,3)&lt;&gt;"NOX"),H53*INDEX('Damage costs'!$X$18:$X$70,MATCH($B104,'Damage costs'!$C$18:$C$70,0))/1000,H53*INDEX('Damage costs'!$AB$18:$AB$70,MATCH($B104,'Damage costs'!$C$18:$C$70,0))/1000),"")</f>
        <v/>
      </c>
      <c r="I104" s="59" t="str">
        <f>IFERROR(IF(OR($C$110=FALSE,LEFT($B104,3)&lt;&gt;"NOX"),I53*INDEX('Damage costs'!$X$18:$X$70,MATCH($B104,'Damage costs'!$C$18:$C$70,0))/1000,I53*INDEX('Damage costs'!$AB$18:$AB$70,MATCH($B104,'Damage costs'!$C$18:$C$70,0))/1000),"")</f>
        <v/>
      </c>
      <c r="J104" s="59" t="str">
        <f>IFERROR(IF(OR($C$110=FALSE,LEFT($B104,3)&lt;&gt;"NOX"),J53*INDEX('Damage costs'!$X$18:$X$70,MATCH($B104,'Damage costs'!$C$18:$C$70,0))/1000,J53*INDEX('Damage costs'!$AB$18:$AB$70,MATCH($B104,'Damage costs'!$C$18:$C$70,0))/1000),"")</f>
        <v/>
      </c>
      <c r="K104" s="59" t="str">
        <f>IFERROR(IF(OR($C$110=FALSE,LEFT($B104,3)&lt;&gt;"NOX"),K53*INDEX('Damage costs'!$X$18:$X$70,MATCH($B104,'Damage costs'!$C$18:$C$70,0))/1000,K53*INDEX('Damage costs'!$AB$18:$AB$70,MATCH($B104,'Damage costs'!$C$18:$C$70,0))/1000),"")</f>
        <v/>
      </c>
      <c r="L104" s="59" t="str">
        <f>IFERROR(IF(OR($C$110=FALSE,LEFT($B104,3)&lt;&gt;"NOX"),L53*INDEX('Damage costs'!$X$18:$X$70,MATCH($B104,'Damage costs'!$C$18:$C$70,0))/1000,L53*INDEX('Damage costs'!$AB$18:$AB$70,MATCH($B104,'Damage costs'!$C$18:$C$70,0))/1000),"")</f>
        <v/>
      </c>
      <c r="M104" s="59" t="str">
        <f>IFERROR(IF(OR($C$110=FALSE,LEFT($B104,3)&lt;&gt;"NOX"),M53*INDEX('Damage costs'!$X$18:$X$70,MATCH($B104,'Damage costs'!$C$18:$C$70,0))/1000,M53*INDEX('Damage costs'!$AB$18:$AB$70,MATCH($B104,'Damage costs'!$C$18:$C$70,0))/1000),"")</f>
        <v/>
      </c>
      <c r="N104" s="59" t="str">
        <f>IFERROR(IF(OR($C$110=FALSE,LEFT($B104,3)&lt;&gt;"NOX"),N53*INDEX('Damage costs'!$X$18:$X$70,MATCH($B104,'Damage costs'!$C$18:$C$70,0))/1000,N53*INDEX('Damage costs'!$AB$18:$AB$70,MATCH($B104,'Damage costs'!$C$18:$C$70,0))/1000),"")</f>
        <v/>
      </c>
      <c r="O104" s="59" t="str">
        <f>IFERROR(IF(OR($C$110=FALSE,LEFT($B104,3)&lt;&gt;"NOX"),O53*INDEX('Damage costs'!$X$18:$X$70,MATCH($B104,'Damage costs'!$C$18:$C$70,0))/1000,O53*INDEX('Damage costs'!$AB$18:$AB$70,MATCH($B104,'Damage costs'!$C$18:$C$70,0))/1000),"")</f>
        <v/>
      </c>
      <c r="P104" s="59" t="str">
        <f>IFERROR(IF(OR($C$110=FALSE,LEFT($B104,3)&lt;&gt;"NOX"),P53*INDEX('Damage costs'!$X$18:$X$70,MATCH($B104,'Damage costs'!$C$18:$C$70,0))/1000,P53*INDEX('Damage costs'!$AB$18:$AB$70,MATCH($B104,'Damage costs'!$C$18:$C$70,0))/1000),"")</f>
        <v/>
      </c>
      <c r="Q104" s="59" t="str">
        <f>IFERROR(IF(OR($C$110=FALSE,LEFT($B104,3)&lt;&gt;"NOX"),Q53*INDEX('Damage costs'!$X$18:$X$70,MATCH($B104,'Damage costs'!$C$18:$C$70,0))/1000,Q53*INDEX('Damage costs'!$AB$18:$AB$70,MATCH($B104,'Damage costs'!$C$18:$C$70,0))/1000),"")</f>
        <v/>
      </c>
      <c r="R104" s="59" t="str">
        <f>IFERROR(IF(OR($C$110=FALSE,LEFT($B104,3)&lt;&gt;"NOX"),R53*INDEX('Damage costs'!$X$18:$X$70,MATCH($B104,'Damage costs'!$C$18:$C$70,0))/1000,R53*INDEX('Damage costs'!$AB$18:$AB$70,MATCH($B104,'Damage costs'!$C$18:$C$70,0))/1000),"")</f>
        <v/>
      </c>
      <c r="S104" s="59" t="str">
        <f>IFERROR(IF(OR($C$110=FALSE,LEFT($B104,3)&lt;&gt;"NOX"),S53*INDEX('Damage costs'!$X$18:$X$70,MATCH($B104,'Damage costs'!$C$18:$C$70,0))/1000,S53*INDEX('Damage costs'!$AB$18:$AB$70,MATCH($B104,'Damage costs'!$C$18:$C$70,0))/1000),"")</f>
        <v/>
      </c>
      <c r="T104" s="59" t="str">
        <f>IFERROR(IF(OR($C$110=FALSE,LEFT($B104,3)&lt;&gt;"NOX"),T53*INDEX('Damage costs'!$X$18:$X$70,MATCH($B104,'Damage costs'!$C$18:$C$70,0))/1000,T53*INDEX('Damage costs'!$AB$18:$AB$70,MATCH($B104,'Damage costs'!$C$18:$C$70,0))/1000),"")</f>
        <v/>
      </c>
      <c r="U104" s="59" t="str">
        <f>IFERROR(IF(OR($C$110=FALSE,LEFT($B104,3)&lt;&gt;"NOX"),U53*INDEX('Damage costs'!$X$18:$X$70,MATCH($B104,'Damage costs'!$C$18:$C$70,0))/1000,U53*INDEX('Damage costs'!$AB$18:$AB$70,MATCH($B104,'Damage costs'!$C$18:$C$70,0))/1000),"")</f>
        <v/>
      </c>
      <c r="V104" s="59" t="str">
        <f>IFERROR(IF(OR($C$110=FALSE,LEFT($B104,3)&lt;&gt;"NOX"),V53*INDEX('Damage costs'!$X$18:$X$70,MATCH($B104,'Damage costs'!$C$18:$C$70,0))/1000,V53*INDEX('Damage costs'!$AB$18:$AB$70,MATCH($B104,'Damage costs'!$C$18:$C$70,0))/1000),"")</f>
        <v/>
      </c>
      <c r="W104" s="59" t="str">
        <f>IFERROR(IF(OR($C$110=FALSE,LEFT($B104,3)&lt;&gt;"NOX"),W53*INDEX('Damage costs'!$X$18:$X$70,MATCH($B104,'Damage costs'!$C$18:$C$70,0))/1000,W53*INDEX('Damage costs'!$AB$18:$AB$70,MATCH($B104,'Damage costs'!$C$18:$C$70,0))/1000),"")</f>
        <v/>
      </c>
      <c r="X104" s="59" t="str">
        <f>IFERROR(IF(OR($C$110=FALSE,LEFT($B104,3)&lt;&gt;"NOX"),X53*INDEX('Damage costs'!$X$18:$X$70,MATCH($B104,'Damage costs'!$C$18:$C$70,0))/1000,X53*INDEX('Damage costs'!$AB$18:$AB$70,MATCH($B104,'Damage costs'!$C$18:$C$70,0))/1000),"")</f>
        <v/>
      </c>
      <c r="Y104" s="59" t="str">
        <f>IFERROR(IF(OR($C$110=FALSE,LEFT($B104,3)&lt;&gt;"NOX"),Y53*INDEX('Damage costs'!$X$18:$X$70,MATCH($B104,'Damage costs'!$C$18:$C$70,0))/1000,Y53*INDEX('Damage costs'!$AB$18:$AB$70,MATCH($B104,'Damage costs'!$C$18:$C$70,0))/1000),"")</f>
        <v/>
      </c>
      <c r="Z104" s="59" t="str">
        <f>IFERROR(IF(OR($C$110=FALSE,LEFT($B104,3)&lt;&gt;"NOX"),Z53*INDEX('Damage costs'!$X$18:$X$70,MATCH($B104,'Damage costs'!$C$18:$C$70,0))/1000,Z53*INDEX('Damage costs'!$AB$18:$AB$70,MATCH($B104,'Damage costs'!$C$18:$C$70,0))/1000),"")</f>
        <v/>
      </c>
      <c r="AA104" s="59" t="str">
        <f>IFERROR(IF(OR($C$110=FALSE,LEFT($B104,3)&lt;&gt;"NOX"),AA53*INDEX('Damage costs'!$X$18:$X$70,MATCH($B104,'Damage costs'!$C$18:$C$70,0))/1000,AA53*INDEX('Damage costs'!$AB$18:$AB$70,MATCH($B104,'Damage costs'!$C$18:$C$70,0))/1000),"")</f>
        <v/>
      </c>
      <c r="AB104" s="59" t="str">
        <f>IFERROR(IF(OR($C$110=FALSE,LEFT($B104,3)&lt;&gt;"NOX"),AB53*INDEX('Damage costs'!$X$18:$X$70,MATCH($B104,'Damage costs'!$C$18:$C$70,0))/1000,AB53*INDEX('Damage costs'!$AB$18:$AB$70,MATCH($B104,'Damage costs'!$C$18:$C$70,0))/1000),"")</f>
        <v/>
      </c>
      <c r="AC104" s="59" t="str">
        <f>IFERROR(IF(OR($C$110=FALSE,LEFT($B104,3)&lt;&gt;"NOX"),AC53*INDEX('Damage costs'!$X$18:$X$70,MATCH($B104,'Damage costs'!$C$18:$C$70,0))/1000,AC53*INDEX('Damage costs'!$AB$18:$AB$70,MATCH($B104,'Damage costs'!$C$18:$C$70,0))/1000),"")</f>
        <v/>
      </c>
      <c r="AD104" s="59" t="str">
        <f>IFERROR(IF(OR($C$110=FALSE,LEFT($B104,3)&lt;&gt;"NOX"),AD53*INDEX('Damage costs'!$X$18:$X$70,MATCH($B104,'Damage costs'!$C$18:$C$70,0))/1000,AD53*INDEX('Damage costs'!$AB$18:$AB$70,MATCH($B104,'Damage costs'!$C$18:$C$70,0))/1000),"")</f>
        <v/>
      </c>
      <c r="AE104" s="59" t="str">
        <f>IFERROR(IF(OR($C$110=FALSE,LEFT($B104,3)&lt;&gt;"NOX"),AE53*INDEX('Damage costs'!$X$18:$X$70,MATCH($B104,'Damage costs'!$C$18:$C$70,0))/1000,AE53*INDEX('Damage costs'!$AB$18:$AB$70,MATCH($B104,'Damage costs'!$C$18:$C$70,0))/1000),"")</f>
        <v/>
      </c>
      <c r="AF104" s="59" t="str">
        <f>IFERROR(IF(OR($C$110=FALSE,LEFT($B104,3)&lt;&gt;"NOX"),AF53*INDEX('Damage costs'!$X$18:$X$70,MATCH($B104,'Damage costs'!$C$18:$C$70,0))/1000,AF53*INDEX('Damage costs'!$AB$18:$AB$70,MATCH($B104,'Damage costs'!$C$18:$C$70,0))/1000),"")</f>
        <v/>
      </c>
      <c r="AG104" s="59" t="str">
        <f>IFERROR(IF(OR($C$110=FALSE,LEFT($B104,3)&lt;&gt;"NOX"),AG53*INDEX('Damage costs'!$X$18:$X$70,MATCH($B104,'Damage costs'!$C$18:$C$70,0))/1000,AG53*INDEX('Damage costs'!$AB$18:$AB$70,MATCH($B104,'Damage costs'!$C$18:$C$70,0))/1000),"")</f>
        <v/>
      </c>
      <c r="AH104" s="59" t="str">
        <f>IFERROR(IF(OR($C$110=FALSE,LEFT($B104,3)&lt;&gt;"NOX"),AH53*INDEX('Damage costs'!$X$18:$X$70,MATCH($B104,'Damage costs'!$C$18:$C$70,0))/1000,AH53*INDEX('Damage costs'!$AB$18:$AB$70,MATCH($B104,'Damage costs'!$C$18:$C$70,0))/1000),"")</f>
        <v/>
      </c>
      <c r="AI104" s="59" t="str">
        <f>IFERROR(IF(OR($C$110=FALSE,LEFT($B104,3)&lt;&gt;"NOX"),AI53*INDEX('Damage costs'!$X$18:$X$70,MATCH($B104,'Damage costs'!$C$18:$C$70,0))/1000,AI53*INDEX('Damage costs'!$AB$18:$AB$70,MATCH($B104,'Damage costs'!$C$18:$C$70,0))/1000),"")</f>
        <v/>
      </c>
      <c r="AJ104" s="59" t="str">
        <f>IFERROR(IF(OR($C$110=FALSE,LEFT($B104,3)&lt;&gt;"NOX"),AJ53*INDEX('Damage costs'!$X$18:$X$70,MATCH($B104,'Damage costs'!$C$18:$C$70,0))/1000,AJ53*INDEX('Damage costs'!$AB$18:$AB$70,MATCH($B104,'Damage costs'!$C$18:$C$70,0))/1000),"")</f>
        <v/>
      </c>
      <c r="AK104" s="59" t="str">
        <f>IFERROR(IF(OR($C$110=FALSE,LEFT($B104,3)&lt;&gt;"NOX"),AK53*INDEX('Damage costs'!$X$18:$X$70,MATCH($B104,'Damage costs'!$C$18:$C$70,0))/1000,AK53*INDEX('Damage costs'!$AB$18:$AB$70,MATCH($B104,'Damage costs'!$C$18:$C$70,0))/1000),"")</f>
        <v/>
      </c>
      <c r="AL104" s="59" t="str">
        <f>IFERROR(IF(OR($C$110=FALSE,LEFT($B104,3)&lt;&gt;"NOX"),AL53*INDEX('Damage costs'!$X$18:$X$70,MATCH($B104,'Damage costs'!$C$18:$C$70,0))/1000,AL53*INDEX('Damage costs'!$AB$18:$AB$70,MATCH($B104,'Damage costs'!$C$18:$C$70,0))/1000),"")</f>
        <v/>
      </c>
      <c r="AM104" s="59" t="str">
        <f>IFERROR(IF(OR($C$110=FALSE,LEFT($B104,3)&lt;&gt;"NOX"),AM53*INDEX('Damage costs'!$X$18:$X$70,MATCH($B104,'Damage costs'!$C$18:$C$70,0))/1000,AM53*INDEX('Damage costs'!$AB$18:$AB$70,MATCH($B104,'Damage costs'!$C$18:$C$70,0))/1000),"")</f>
        <v/>
      </c>
      <c r="AN104" s="59" t="str">
        <f>IFERROR(IF(OR($C$110=FALSE,LEFT($B104,3)&lt;&gt;"NOX"),AN53*INDEX('Damage costs'!$X$18:$X$70,MATCH($B104,'Damage costs'!$C$18:$C$70,0))/1000,AN53*INDEX('Damage costs'!$AB$18:$AB$70,MATCH($B104,'Damage costs'!$C$18:$C$70,0))/1000),"")</f>
        <v/>
      </c>
      <c r="AO104" s="59" t="str">
        <f>IFERROR(IF(OR($C$110=FALSE,LEFT($B104,3)&lt;&gt;"NOX"),AO53*INDEX('Damage costs'!$X$18:$X$70,MATCH($B104,'Damage costs'!$C$18:$C$70,0))/1000,AO53*INDEX('Damage costs'!$AB$18:$AB$70,MATCH($B104,'Damage costs'!$C$18:$C$70,0))/1000),"")</f>
        <v/>
      </c>
      <c r="AP104" s="59" t="str">
        <f>IFERROR(IF(OR($C$110=FALSE,LEFT($B104,3)&lt;&gt;"NOX"),AP53*INDEX('Damage costs'!$X$18:$X$70,MATCH($B104,'Damage costs'!$C$18:$C$70,0))/1000,AP53*INDEX('Damage costs'!$AB$18:$AB$70,MATCH($B104,'Damage costs'!$C$18:$C$70,0))/1000),"")</f>
        <v/>
      </c>
      <c r="AQ104" s="59" t="str">
        <f>IFERROR(IF(OR($C$110=FALSE,LEFT($B104,3)&lt;&gt;"NOX"),AQ53*INDEX('Damage costs'!$X$18:$X$70,MATCH($B104,'Damage costs'!$C$18:$C$70,0))/1000,AQ53*INDEX('Damage costs'!$AB$18:$AB$70,MATCH($B104,'Damage costs'!$C$18:$C$70,0))/1000),"")</f>
        <v/>
      </c>
      <c r="AR104" s="59" t="str">
        <f>IFERROR(IF(OR($C$110=FALSE,LEFT($B104,3)&lt;&gt;"NOX"),AR53*INDEX('Damage costs'!$X$18:$X$70,MATCH($B104,'Damage costs'!$C$18:$C$70,0))/1000,AR53*INDEX('Damage costs'!$AB$18:$AB$70,MATCH($B104,'Damage costs'!$C$18:$C$70,0))/1000),"")</f>
        <v/>
      </c>
      <c r="AS104" s="59" t="str">
        <f>IFERROR(IF(OR($C$110=FALSE,LEFT($B104,3)&lt;&gt;"NOX"),AS53*INDEX('Damage costs'!$X$18:$X$70,MATCH($B104,'Damage costs'!$C$18:$C$70,0))/1000,AS53*INDEX('Damage costs'!$AB$18:$AB$70,MATCH($B104,'Damage costs'!$C$18:$C$70,0))/1000),"")</f>
        <v/>
      </c>
      <c r="AT104" s="59" t="str">
        <f>IFERROR(IF(OR($C$110=FALSE,LEFT($B104,3)&lt;&gt;"NOX"),AT53*INDEX('Damage costs'!$X$18:$X$70,MATCH($B104,'Damage costs'!$C$18:$C$70,0))/1000,AT53*INDEX('Damage costs'!$AB$18:$AB$70,MATCH($B104,'Damage costs'!$C$18:$C$70,0))/1000),"")</f>
        <v/>
      </c>
      <c r="AU104" s="59" t="str">
        <f>IFERROR(IF(OR($C$110=FALSE,LEFT($B104,3)&lt;&gt;"NOX"),AU53*INDEX('Damage costs'!$X$18:$X$70,MATCH($B104,'Damage costs'!$C$18:$C$70,0))/1000,AU53*INDEX('Damage costs'!$AB$18:$AB$70,MATCH($B104,'Damage costs'!$C$18:$C$70,0))/1000),"")</f>
        <v/>
      </c>
      <c r="AV104" s="59" t="str">
        <f>IFERROR(IF(OR($C$110=FALSE,LEFT($B104,3)&lt;&gt;"NOX"),AV53*INDEX('Damage costs'!$X$18:$X$70,MATCH($B104,'Damage costs'!$C$18:$C$70,0))/1000,AV53*INDEX('Damage costs'!$AB$18:$AB$70,MATCH($B104,'Damage costs'!$C$18:$C$70,0))/1000),"")</f>
        <v/>
      </c>
      <c r="AW104" s="59" t="str">
        <f>IFERROR(IF(OR($C$110=FALSE,LEFT($B104,3)&lt;&gt;"NOX"),AW53*INDEX('Damage costs'!$X$18:$X$70,MATCH($B104,'Damage costs'!$C$18:$C$70,0))/1000,AW53*INDEX('Damage costs'!$AB$18:$AB$70,MATCH($B104,'Damage costs'!$C$18:$C$70,0))/1000),"")</f>
        <v/>
      </c>
      <c r="AX104" s="59" t="str">
        <f>IFERROR(IF(OR($C$110=FALSE,LEFT($B104,3)&lt;&gt;"NOX"),AX53*INDEX('Damage costs'!$X$18:$X$70,MATCH($B104,'Damage costs'!$C$18:$C$70,0))/1000,AX53*INDEX('Damage costs'!$AB$18:$AB$70,MATCH($B104,'Damage costs'!$C$18:$C$70,0))/1000),"")</f>
        <v/>
      </c>
      <c r="AY104" s="59" t="str">
        <f>IFERROR(IF(OR($C$110=FALSE,LEFT($B104,3)&lt;&gt;"NOX"),AY53*INDEX('Damage costs'!$X$18:$X$70,MATCH($B104,'Damage costs'!$C$18:$C$70,0))/1000,AY53*INDEX('Damage costs'!$AB$18:$AB$70,MATCH($B104,'Damage costs'!$C$18:$C$70,0))/1000),"")</f>
        <v/>
      </c>
      <c r="AZ104" s="59" t="str">
        <f>IFERROR(IF(OR($C$110=FALSE,LEFT($B104,3)&lt;&gt;"NOX"),AZ53*INDEX('Damage costs'!$X$18:$X$70,MATCH($B104,'Damage costs'!$C$18:$C$70,0))/1000,AZ53*INDEX('Damage costs'!$AB$18:$AB$70,MATCH($B104,'Damage costs'!$C$18:$C$70,0))/1000),"")</f>
        <v/>
      </c>
      <c r="BA104" s="59" t="str">
        <f>IFERROR(IF(OR($C$110=FALSE,LEFT($B104,3)&lt;&gt;"NOX"),BA53*INDEX('Damage costs'!$X$18:$X$70,MATCH($B104,'Damage costs'!$C$18:$C$70,0))/1000,BA53*INDEX('Damage costs'!$AB$18:$AB$70,MATCH($B104,'Damage costs'!$C$18:$C$70,0))/1000),"")</f>
        <v/>
      </c>
      <c r="BB104" s="59" t="str">
        <f>IFERROR(IF(OR($C$110=FALSE,LEFT($B104,3)&lt;&gt;"NOX"),BB53*INDEX('Damage costs'!$X$18:$X$70,MATCH($B104,'Damage costs'!$C$18:$C$70,0))/1000,BB53*INDEX('Damage costs'!$AB$18:$AB$70,MATCH($B104,'Damage costs'!$C$18:$C$70,0))/1000),"")</f>
        <v/>
      </c>
      <c r="BC104" s="59" t="str">
        <f>IFERROR(IF(OR($C$110=FALSE,LEFT($B104,3)&lt;&gt;"NOX"),BC53*INDEX('Damage costs'!$X$18:$X$70,MATCH($B104,'Damage costs'!$C$18:$C$70,0))/1000,BC53*INDEX('Damage costs'!$AB$18:$AB$70,MATCH($B104,'Damage costs'!$C$18:$C$70,0))/1000),"")</f>
        <v/>
      </c>
      <c r="BD104" s="59" t="str">
        <f>IFERROR(IF(OR($C$110=FALSE,LEFT($B104,3)&lt;&gt;"NOX"),BD53*INDEX('Damage costs'!$X$18:$X$70,MATCH($B104,'Damage costs'!$C$18:$C$70,0))/1000,BD53*INDEX('Damage costs'!$AB$18:$AB$70,MATCH($B104,'Damage costs'!$C$18:$C$70,0))/1000),"")</f>
        <v/>
      </c>
      <c r="BE104" s="59" t="str">
        <f>IFERROR(IF(OR($C$110=FALSE,LEFT($B104,3)&lt;&gt;"NOX"),BE53*INDEX('Damage costs'!$X$18:$X$70,MATCH($B104,'Damage costs'!$C$18:$C$70,0))/1000,BE53*INDEX('Damage costs'!$AB$18:$AB$70,MATCH($B104,'Damage costs'!$C$18:$C$70,0))/1000),"")</f>
        <v/>
      </c>
      <c r="BF104" s="59" t="str">
        <f>IFERROR(IF(OR($C$110=FALSE,LEFT($B104,3)&lt;&gt;"NOX"),BF53*INDEX('Damage costs'!$X$18:$X$70,MATCH($B104,'Damage costs'!$C$18:$C$70,0))/1000,BF53*INDEX('Damage costs'!$AB$18:$AB$70,MATCH($B104,'Damage costs'!$C$18:$C$70,0))/1000),"")</f>
        <v/>
      </c>
      <c r="BG104" s="59" t="str">
        <f>IFERROR(IF(OR($C$110=FALSE,LEFT($B104,3)&lt;&gt;"NOX"),BG53*INDEX('Damage costs'!$X$18:$X$70,MATCH($B104,'Damage costs'!$C$18:$C$70,0))/1000,BG53*INDEX('Damage costs'!$AB$18:$AB$70,MATCH($B104,'Damage costs'!$C$18:$C$70,0))/1000),"")</f>
        <v/>
      </c>
      <c r="BH104" s="59" t="str">
        <f>IFERROR(IF(OR($C$110=FALSE,LEFT($B104,3)&lt;&gt;"NOX"),BH53*INDEX('Damage costs'!$X$18:$X$70,MATCH($B104,'Damage costs'!$C$18:$C$70,0))/1000,BH53*INDEX('Damage costs'!$AB$18:$AB$70,MATCH($B104,'Damage costs'!$C$18:$C$70,0))/1000),"")</f>
        <v/>
      </c>
      <c r="BI104" s="59" t="str">
        <f>IFERROR(IF(OR($C$110=FALSE,LEFT($B104,3)&lt;&gt;"NOX"),BI53*INDEX('Damage costs'!$X$18:$X$70,MATCH($B104,'Damage costs'!$C$18:$C$70,0))/1000,BI53*INDEX('Damage costs'!$AB$18:$AB$70,MATCH($B104,'Damage costs'!$C$18:$C$70,0))/1000),"")</f>
        <v/>
      </c>
      <c r="BJ104" s="59" t="str">
        <f>IFERROR(IF(OR($C$110=FALSE,LEFT($B104,3)&lt;&gt;"NOX"),BJ53*INDEX('Damage costs'!$X$18:$X$70,MATCH($B104,'Damage costs'!$C$18:$C$70,0))/1000,BJ53*INDEX('Damage costs'!$AB$18:$AB$70,MATCH($B104,'Damage costs'!$C$18:$C$70,0))/1000),"")</f>
        <v/>
      </c>
      <c r="BK104" s="59" t="str">
        <f>IFERROR(IF(OR($C$110=FALSE,LEFT($B104,3)&lt;&gt;"NOX"),BK53*INDEX('Damage costs'!$X$18:$X$70,MATCH($B104,'Damage costs'!$C$18:$C$70,0))/1000,BK53*INDEX('Damage costs'!$AB$18:$AB$70,MATCH($B104,'Damage costs'!$C$18:$C$70,0))/1000),"")</f>
        <v/>
      </c>
      <c r="BL104" s="59" t="str">
        <f>IFERROR(IF(OR($C$110=FALSE,LEFT($B104,3)&lt;&gt;"NOX"),BL53*INDEX('Damage costs'!$X$18:$X$70,MATCH($B104,'Damage costs'!$C$18:$C$70,0))/1000,BL53*INDEX('Damage costs'!$AB$18:$AB$70,MATCH($B104,'Damage costs'!$C$18:$C$70,0))/1000),"")</f>
        <v/>
      </c>
      <c r="BM104" s="59" t="str">
        <f>IFERROR(IF(OR($C$110=FALSE,LEFT($B104,3)&lt;&gt;"NOX"),BM53*INDEX('Damage costs'!$X$18:$X$70,MATCH($B104,'Damage costs'!$C$18:$C$70,0))/1000,BM53*INDEX('Damage costs'!$AB$18:$AB$70,MATCH($B104,'Damage costs'!$C$18:$C$70,0))/1000),"")</f>
        <v/>
      </c>
      <c r="BN104" s="59" t="str">
        <f>IFERROR(IF(OR($C$110=FALSE,LEFT($B104,3)&lt;&gt;"NOX"),BN53*INDEX('Damage costs'!$X$18:$X$70,MATCH($B104,'Damage costs'!$C$18:$C$70,0))/1000,BN53*INDEX('Damage costs'!$AB$18:$AB$70,MATCH($B104,'Damage costs'!$C$18:$C$70,0))/1000),"")</f>
        <v/>
      </c>
      <c r="BO104" s="59" t="str">
        <f>IFERROR(IF(OR($C$110=FALSE,LEFT($B104,3)&lt;&gt;"NOX"),BO53*INDEX('Damage costs'!$X$18:$X$70,MATCH($B104,'Damage costs'!$C$18:$C$70,0))/1000,BO53*INDEX('Damage costs'!$AB$18:$AB$70,MATCH($B104,'Damage costs'!$C$18:$C$70,0))/1000),"")</f>
        <v/>
      </c>
      <c r="BP104" s="59" t="str">
        <f>IFERROR(IF(OR($C$110=FALSE,LEFT($B104,3)&lt;&gt;"NOX"),BP53*INDEX('Damage costs'!$X$18:$X$70,MATCH($B104,'Damage costs'!$C$18:$C$70,0))/1000,BP53*INDEX('Damage costs'!$AB$18:$AB$70,MATCH($B104,'Damage costs'!$C$18:$C$70,0))/1000),"")</f>
        <v/>
      </c>
      <c r="BQ104" s="59" t="str">
        <f>IFERROR(IF(OR($C$110=FALSE,LEFT($B104,3)&lt;&gt;"NOX"),BQ53*INDEX('Damage costs'!$X$18:$X$70,MATCH($B104,'Damage costs'!$C$18:$C$70,0))/1000,BQ53*INDEX('Damage costs'!$AB$18:$AB$70,MATCH($B104,'Damage costs'!$C$18:$C$70,0))/1000),"")</f>
        <v/>
      </c>
      <c r="BR104" s="59" t="str">
        <f>IFERROR(IF(OR($C$110=FALSE,LEFT($B104,3)&lt;&gt;"NOX"),BR53*INDEX('Damage costs'!$X$18:$X$70,MATCH($B104,'Damage costs'!$C$18:$C$70,0))/1000,BR53*INDEX('Damage costs'!$AB$18:$AB$70,MATCH($B104,'Damage costs'!$C$18:$C$70,0))/1000),"")</f>
        <v/>
      </c>
      <c r="BS104" s="59" t="str">
        <f>IFERROR(IF(OR($C$110=FALSE,LEFT($B104,3)&lt;&gt;"NOX"),BS53*INDEX('Damage costs'!$X$18:$X$70,MATCH($B104,'Damage costs'!$C$18:$C$70,0))/1000,BS53*INDEX('Damage costs'!$AB$18:$AB$70,MATCH($B104,'Damage costs'!$C$18:$C$70,0))/1000),"")</f>
        <v/>
      </c>
      <c r="BT104" s="59" t="str">
        <f>IFERROR(IF(OR($C$110=FALSE,LEFT($B104,3)&lt;&gt;"NOX"),BT53*INDEX('Damage costs'!$X$18:$X$70,MATCH($B104,'Damage costs'!$C$18:$C$70,0))/1000,BT53*INDEX('Damage costs'!$AB$18:$AB$70,MATCH($B104,'Damage costs'!$C$18:$C$70,0))/1000),"")</f>
        <v/>
      </c>
      <c r="BU104" s="59" t="str">
        <f>IFERROR(IF(OR($C$110=FALSE,LEFT($B104,3)&lt;&gt;"NOX"),BU53*INDEX('Damage costs'!$X$18:$X$70,MATCH($B104,'Damage costs'!$C$18:$C$70,0))/1000,BU53*INDEX('Damage costs'!$AB$18:$AB$70,MATCH($B104,'Damage costs'!$C$18:$C$70,0))/1000),"")</f>
        <v/>
      </c>
      <c r="BV104" s="59" t="str">
        <f>IFERROR(IF(OR($C$110=FALSE,LEFT($B104,3)&lt;&gt;"NOX"),BV53*INDEX('Damage costs'!$X$18:$X$70,MATCH($B104,'Damage costs'!$C$18:$C$70,0))/1000,BV53*INDEX('Damage costs'!$AB$18:$AB$70,MATCH($B104,'Damage costs'!$C$18:$C$70,0))/1000),"")</f>
        <v/>
      </c>
      <c r="BW104" s="59" t="str">
        <f>IFERROR(IF(OR($C$110=FALSE,LEFT($B104,3)&lt;&gt;"NOX"),BW53*INDEX('Damage costs'!$X$18:$X$70,MATCH($B104,'Damage costs'!$C$18:$C$70,0))/1000,BW53*INDEX('Damage costs'!$AB$18:$AB$70,MATCH($B104,'Damage costs'!$C$18:$C$70,0))/1000),"")</f>
        <v/>
      </c>
      <c r="BX104" s="59" t="str">
        <f>IFERROR(IF(OR($C$110=FALSE,LEFT($B104,3)&lt;&gt;"NOX"),BX53*INDEX('Damage costs'!$X$18:$X$70,MATCH($B104,'Damage costs'!$C$18:$C$70,0))/1000,BX53*INDEX('Damage costs'!$AB$18:$AB$70,MATCH($B104,'Damage costs'!$C$18:$C$70,0))/1000),"")</f>
        <v/>
      </c>
      <c r="BY104" s="59" t="str">
        <f>IFERROR(IF(OR($C$110=FALSE,LEFT($B104,3)&lt;&gt;"NOX"),BY53*INDEX('Damage costs'!$X$18:$X$70,MATCH($B104,'Damage costs'!$C$18:$C$70,0))/1000,BY53*INDEX('Damage costs'!$AB$18:$AB$70,MATCH($B104,'Damage costs'!$C$18:$C$70,0))/1000),"")</f>
        <v/>
      </c>
      <c r="BZ104" s="59" t="str">
        <f>IFERROR(IF(OR($C$110=FALSE,LEFT($B104,3)&lt;&gt;"NOX"),BZ53*INDEX('Damage costs'!$X$18:$X$70,MATCH($B104,'Damage costs'!$C$18:$C$70,0))/1000,BZ53*INDEX('Damage costs'!$AB$18:$AB$70,MATCH($B104,'Damage costs'!$C$18:$C$70,0))/1000),"")</f>
        <v/>
      </c>
      <c r="CA104" s="59" t="str">
        <f>IFERROR(IF(OR($C$110=FALSE,LEFT($B104,3)&lt;&gt;"NOX"),CA53*INDEX('Damage costs'!$X$18:$X$70,MATCH($B104,'Damage costs'!$C$18:$C$70,0))/1000,CA53*INDEX('Damage costs'!$AB$18:$AB$70,MATCH($B104,'Damage costs'!$C$18:$C$70,0))/1000),"")</f>
        <v/>
      </c>
      <c r="CB104" s="59" t="str">
        <f>IFERROR(IF(OR($C$110=FALSE,LEFT($B104,3)&lt;&gt;"NOX"),CB53*INDEX('Damage costs'!$X$18:$X$70,MATCH($B104,'Damage costs'!$C$18:$C$70,0))/1000,CB53*INDEX('Damage costs'!$AB$18:$AB$70,MATCH($B104,'Damage costs'!$C$18:$C$70,0))/1000),"")</f>
        <v/>
      </c>
      <c r="CC104" s="59" t="str">
        <f>IFERROR(IF(OR($C$110=FALSE,LEFT($B104,3)&lt;&gt;"NOX"),CC53*INDEX('Damage costs'!$X$18:$X$70,MATCH($B104,'Damage costs'!$C$18:$C$70,0))/1000,CC53*INDEX('Damage costs'!$AB$18:$AB$70,MATCH($B104,'Damage costs'!$C$18:$C$70,0))/1000),"")</f>
        <v/>
      </c>
      <c r="CD104" s="59" t="str">
        <f>IFERROR(IF(OR($C$110=FALSE,LEFT($B104,3)&lt;&gt;"NOX"),CD53*INDEX('Damage costs'!$X$18:$X$70,MATCH($B104,'Damage costs'!$C$18:$C$70,0))/1000,CD53*INDEX('Damage costs'!$AB$18:$AB$70,MATCH($B104,'Damage costs'!$C$18:$C$70,0))/1000),"")</f>
        <v/>
      </c>
      <c r="CE104" s="59" t="str">
        <f>IFERROR(IF(OR($C$110=FALSE,LEFT($B104,3)&lt;&gt;"NOX"),CE53*INDEX('Damage costs'!$X$18:$X$70,MATCH($B104,'Damage costs'!$C$18:$C$70,0))/1000,CE53*INDEX('Damage costs'!$AB$18:$AB$70,MATCH($B104,'Damage costs'!$C$18:$C$70,0))/1000),"")</f>
        <v/>
      </c>
      <c r="CF104" s="59" t="str">
        <f>IFERROR(IF(OR($C$110=FALSE,LEFT($B104,3)&lt;&gt;"NOX"),CF53*INDEX('Damage costs'!$X$18:$X$70,MATCH($B104,'Damage costs'!$C$18:$C$70,0))/1000,CF53*INDEX('Damage costs'!$AB$18:$AB$70,MATCH($B104,'Damage costs'!$C$18:$C$70,0))/1000),"")</f>
        <v/>
      </c>
      <c r="CG104" s="59" t="str">
        <f>IFERROR(IF(OR($C$110=FALSE,LEFT($B104,3)&lt;&gt;"NOX"),CG53*INDEX('Damage costs'!$X$18:$X$70,MATCH($B104,'Damage costs'!$C$18:$C$70,0))/1000,CG53*INDEX('Damage costs'!$AB$18:$AB$70,MATCH($B104,'Damage costs'!$C$18:$C$70,0))/1000),"")</f>
        <v/>
      </c>
      <c r="CH104" s="59" t="str">
        <f>IFERROR(IF(OR($C$110=FALSE,LEFT($B104,3)&lt;&gt;"NOX"),CH53*INDEX('Damage costs'!$X$18:$X$70,MATCH($B104,'Damage costs'!$C$18:$C$70,0))/1000,CH53*INDEX('Damage costs'!$AB$18:$AB$70,MATCH($B104,'Damage costs'!$C$18:$C$70,0))/1000),"")</f>
        <v/>
      </c>
      <c r="CI104" s="59" t="str">
        <f>IFERROR(IF(OR($C$110=FALSE,LEFT($B104,3)&lt;&gt;"NOX"),CI53*INDEX('Damage costs'!$X$18:$X$70,MATCH($B104,'Damage costs'!$C$18:$C$70,0))/1000,CI53*INDEX('Damage costs'!$AB$18:$AB$70,MATCH($B104,'Damage costs'!$C$18:$C$70,0))/1000),"")</f>
        <v/>
      </c>
      <c r="CJ104" s="59" t="str">
        <f>IFERROR(IF(OR($C$110=FALSE,LEFT($B104,3)&lt;&gt;"NOX"),CJ53*INDEX('Damage costs'!$X$18:$X$70,MATCH($B104,'Damage costs'!$C$18:$C$70,0))/1000,CJ53*INDEX('Damage costs'!$AB$18:$AB$70,MATCH($B104,'Damage costs'!$C$18:$C$70,0))/1000),"")</f>
        <v/>
      </c>
      <c r="CK104" s="59" t="str">
        <f>IFERROR(IF(OR($C$110=FALSE,LEFT($B104,3)&lt;&gt;"NOX"),CK53*INDEX('Damage costs'!$X$18:$X$70,MATCH($B104,'Damage costs'!$C$18:$C$70,0))/1000,CK53*INDEX('Damage costs'!$AB$18:$AB$70,MATCH($B104,'Damage costs'!$C$18:$C$70,0))/1000),"")</f>
        <v/>
      </c>
      <c r="CL104" s="59" t="str">
        <f>IFERROR(IF(OR($C$110=FALSE,LEFT($B104,3)&lt;&gt;"NOX"),CL53*INDEX('Damage costs'!$X$18:$X$70,MATCH($B104,'Damage costs'!$C$18:$C$70,0))/1000,CL53*INDEX('Damage costs'!$AB$18:$AB$70,MATCH($B104,'Damage costs'!$C$18:$C$70,0))/1000),"")</f>
        <v/>
      </c>
      <c r="CM104" s="59" t="str">
        <f>IFERROR(IF(OR($C$110=FALSE,LEFT($B104,3)&lt;&gt;"NOX"),CM53*INDEX('Damage costs'!$X$18:$X$70,MATCH($B104,'Damage costs'!$C$18:$C$70,0))/1000,CM53*INDEX('Damage costs'!$AB$18:$AB$70,MATCH($B104,'Damage costs'!$C$18:$C$70,0))/1000),"")</f>
        <v/>
      </c>
      <c r="CN104" s="59" t="str">
        <f>IFERROR(IF(OR($C$110=FALSE,LEFT($B104,3)&lt;&gt;"NOX"),CN53*INDEX('Damage costs'!$X$18:$X$70,MATCH($B104,'Damage costs'!$C$18:$C$70,0))/1000,CN53*INDEX('Damage costs'!$AB$18:$AB$70,MATCH($B104,'Damage costs'!$C$18:$C$70,0))/1000),"")</f>
        <v/>
      </c>
      <c r="CO104" s="59" t="str">
        <f>IFERROR(IF(OR($C$110=FALSE,LEFT($B104,3)&lt;&gt;"NOX"),CO53*INDEX('Damage costs'!$X$18:$X$70,MATCH($B104,'Damage costs'!$C$18:$C$70,0))/1000,CO53*INDEX('Damage costs'!$AB$18:$AB$70,MATCH($B104,'Damage costs'!$C$18:$C$70,0))/1000),"")</f>
        <v/>
      </c>
      <c r="CP104" s="59" t="str">
        <f>IFERROR(IF(OR($C$110=FALSE,LEFT($B104,3)&lt;&gt;"NOX"),CP53*INDEX('Damage costs'!$X$18:$X$70,MATCH($B104,'Damage costs'!$C$18:$C$70,0))/1000,CP53*INDEX('Damage costs'!$AB$18:$AB$70,MATCH($B104,'Damage costs'!$C$18:$C$70,0))/1000),"")</f>
        <v/>
      </c>
      <c r="CQ104" s="59" t="str">
        <f>IFERROR(IF(OR($C$110=FALSE,LEFT($B104,3)&lt;&gt;"NOX"),CQ53*INDEX('Damage costs'!$X$18:$X$70,MATCH($B104,'Damage costs'!$C$18:$C$70,0))/1000,CQ53*INDEX('Damage costs'!$AB$18:$AB$70,MATCH($B104,'Damage costs'!$C$18:$C$70,0))/1000),"")</f>
        <v/>
      </c>
      <c r="CR104" s="59" t="str">
        <f>IFERROR(IF(OR($C$110=FALSE,LEFT($B104,3)&lt;&gt;"NOX"),CR53*INDEX('Damage costs'!$X$18:$X$70,MATCH($B104,'Damage costs'!$C$18:$C$70,0))/1000,CR53*INDEX('Damage costs'!$AB$18:$AB$70,MATCH($B104,'Damage costs'!$C$18:$C$70,0))/1000),"")</f>
        <v/>
      </c>
      <c r="CS104" s="59" t="str">
        <f>IFERROR(IF(OR($C$110=FALSE,LEFT($B104,3)&lt;&gt;"NOX"),CS53*INDEX('Damage costs'!$X$18:$X$70,MATCH($B104,'Damage costs'!$C$18:$C$70,0))/1000,CS53*INDEX('Damage costs'!$AB$18:$AB$70,MATCH($B104,'Damage costs'!$C$18:$C$70,0))/1000),"")</f>
        <v/>
      </c>
      <c r="CT104" s="59" t="str">
        <f>IFERROR(IF(OR($C$110=FALSE,LEFT($B104,3)&lt;&gt;"NOX"),CT53*INDEX('Damage costs'!$X$18:$X$70,MATCH($B104,'Damage costs'!$C$18:$C$70,0))/1000,CT53*INDEX('Damage costs'!$AB$18:$AB$70,MATCH($B104,'Damage costs'!$C$18:$C$70,0))/1000),"")</f>
        <v/>
      </c>
      <c r="CU104" s="59" t="str">
        <f>IFERROR(IF(OR($C$110=FALSE,LEFT($B104,3)&lt;&gt;"NOX"),CU53*INDEX('Damage costs'!$X$18:$X$70,MATCH($B104,'Damage costs'!$C$18:$C$70,0))/1000,CU53*INDEX('Damage costs'!$AB$18:$AB$70,MATCH($B104,'Damage costs'!$C$18:$C$70,0))/1000),"")</f>
        <v/>
      </c>
      <c r="CV104" s="59" t="str">
        <f>IFERROR(IF(OR($C$110=FALSE,LEFT($B104,3)&lt;&gt;"NOX"),CV53*INDEX('Damage costs'!$X$18:$X$70,MATCH($B104,'Damage costs'!$C$18:$C$70,0))/1000,CV53*INDEX('Damage costs'!$AB$18:$AB$70,MATCH($B104,'Damage costs'!$C$18:$C$70,0))/1000),"")</f>
        <v/>
      </c>
      <c r="CW104" s="59" t="str">
        <f>IFERROR(IF(OR($C$110=FALSE,LEFT($B104,3)&lt;&gt;"NOX"),CW53*INDEX('Damage costs'!$X$18:$X$70,MATCH($B104,'Damage costs'!$C$18:$C$70,0))/1000,CW53*INDEX('Damage costs'!$AB$18:$AB$70,MATCH($B104,'Damage costs'!$C$18:$C$70,0))/1000),"")</f>
        <v/>
      </c>
      <c r="CX104" s="59" t="str">
        <f>IFERROR(IF(OR($C$110=FALSE,LEFT($B104,3)&lt;&gt;"NOX"),CX53*INDEX('Damage costs'!$X$18:$X$70,MATCH($B104,'Damage costs'!$C$18:$C$70,0))/1000,CX53*INDEX('Damage costs'!$AB$18:$AB$70,MATCH($B104,'Damage costs'!$C$18:$C$70,0))/1000),"")</f>
        <v/>
      </c>
      <c r="CY104" s="59" t="str">
        <f>IFERROR(IF(OR($C$110=FALSE,LEFT($B104,3)&lt;&gt;"NOX"),CY53*INDEX('Damage costs'!$X$18:$X$70,MATCH($B104,'Damage costs'!$C$18:$C$70,0))/1000,CY53*INDEX('Damage costs'!$AB$18:$AB$70,MATCH($B104,'Damage costs'!$C$18:$C$70,0))/1000),"")</f>
        <v/>
      </c>
      <c r="CZ104" s="391"/>
    </row>
    <row r="105" spans="2:104" x14ac:dyDescent="0.25">
      <c r="B105" s="406">
        <f t="shared" si="43"/>
        <v>0</v>
      </c>
      <c r="C105" s="9" t="s">
        <v>1117</v>
      </c>
      <c r="D105" s="59" t="str">
        <f>IFERROR(IF(OR($C$110=FALSE,LEFT($B105,3)&lt;&gt;"NOX"),D54*INDEX('Damage costs'!$X$18:$X$70,MATCH($B105,'Damage costs'!$C$18:$C$70,0))/1000,D54*INDEX('Damage costs'!$AB$18:$AB$70,MATCH($B105,'Damage costs'!$C$18:$C$70,0))/1000),"")</f>
        <v/>
      </c>
      <c r="E105" s="59" t="str">
        <f>IFERROR(IF(OR($C$110=FALSE,LEFT($B105,3)&lt;&gt;"NOX"),E54*INDEX('Damage costs'!$X$18:$X$70,MATCH($B105,'Damage costs'!$C$18:$C$70,0))/1000,E54*INDEX('Damage costs'!$AB$18:$AB$70,MATCH($B105,'Damage costs'!$C$18:$C$70,0))/1000),"")</f>
        <v/>
      </c>
      <c r="F105" s="59" t="str">
        <f>IFERROR(IF(OR($C$110=FALSE,LEFT($B105,3)&lt;&gt;"NOX"),F54*INDEX('Damage costs'!$X$18:$X$70,MATCH($B105,'Damage costs'!$C$18:$C$70,0))/1000,F54*INDEX('Damage costs'!$AB$18:$AB$70,MATCH($B105,'Damage costs'!$C$18:$C$70,0))/1000),"")</f>
        <v/>
      </c>
      <c r="G105" s="59" t="str">
        <f>IFERROR(IF(OR($C$110=FALSE,LEFT($B105,3)&lt;&gt;"NOX"),G54*INDEX('Damage costs'!$X$18:$X$70,MATCH($B105,'Damage costs'!$C$18:$C$70,0))/1000,G54*INDEX('Damage costs'!$AB$18:$AB$70,MATCH($B105,'Damage costs'!$C$18:$C$70,0))/1000),"")</f>
        <v/>
      </c>
      <c r="H105" s="59" t="str">
        <f>IFERROR(IF(OR($C$110=FALSE,LEFT($B105,3)&lt;&gt;"NOX"),H54*INDEX('Damage costs'!$X$18:$X$70,MATCH($B105,'Damage costs'!$C$18:$C$70,0))/1000,H54*INDEX('Damage costs'!$AB$18:$AB$70,MATCH($B105,'Damage costs'!$C$18:$C$70,0))/1000),"")</f>
        <v/>
      </c>
      <c r="I105" s="59" t="str">
        <f>IFERROR(IF(OR($C$110=FALSE,LEFT($B105,3)&lt;&gt;"NOX"),I54*INDEX('Damage costs'!$X$18:$X$70,MATCH($B105,'Damage costs'!$C$18:$C$70,0))/1000,I54*INDEX('Damage costs'!$AB$18:$AB$70,MATCH($B105,'Damage costs'!$C$18:$C$70,0))/1000),"")</f>
        <v/>
      </c>
      <c r="J105" s="59" t="str">
        <f>IFERROR(IF(OR($C$110=FALSE,LEFT($B105,3)&lt;&gt;"NOX"),J54*INDEX('Damage costs'!$X$18:$X$70,MATCH($B105,'Damage costs'!$C$18:$C$70,0))/1000,J54*INDEX('Damage costs'!$AB$18:$AB$70,MATCH($B105,'Damage costs'!$C$18:$C$70,0))/1000),"")</f>
        <v/>
      </c>
      <c r="K105" s="59" t="str">
        <f>IFERROR(IF(OR($C$110=FALSE,LEFT($B105,3)&lt;&gt;"NOX"),K54*INDEX('Damage costs'!$X$18:$X$70,MATCH($B105,'Damage costs'!$C$18:$C$70,0))/1000,K54*INDEX('Damage costs'!$AB$18:$AB$70,MATCH($B105,'Damage costs'!$C$18:$C$70,0))/1000),"")</f>
        <v/>
      </c>
      <c r="L105" s="59" t="str">
        <f>IFERROR(IF(OR($C$110=FALSE,LEFT($B105,3)&lt;&gt;"NOX"),L54*INDEX('Damage costs'!$X$18:$X$70,MATCH($B105,'Damage costs'!$C$18:$C$70,0))/1000,L54*INDEX('Damage costs'!$AB$18:$AB$70,MATCH($B105,'Damage costs'!$C$18:$C$70,0))/1000),"")</f>
        <v/>
      </c>
      <c r="M105" s="59" t="str">
        <f>IFERROR(IF(OR($C$110=FALSE,LEFT($B105,3)&lt;&gt;"NOX"),M54*INDEX('Damage costs'!$X$18:$X$70,MATCH($B105,'Damage costs'!$C$18:$C$70,0))/1000,M54*INDEX('Damage costs'!$AB$18:$AB$70,MATCH($B105,'Damage costs'!$C$18:$C$70,0))/1000),"")</f>
        <v/>
      </c>
      <c r="N105" s="59" t="str">
        <f>IFERROR(IF(OR($C$110=FALSE,LEFT($B105,3)&lt;&gt;"NOX"),N54*INDEX('Damage costs'!$X$18:$X$70,MATCH($B105,'Damage costs'!$C$18:$C$70,0))/1000,N54*INDEX('Damage costs'!$AB$18:$AB$70,MATCH($B105,'Damage costs'!$C$18:$C$70,0))/1000),"")</f>
        <v/>
      </c>
      <c r="O105" s="59" t="str">
        <f>IFERROR(IF(OR($C$110=FALSE,LEFT($B105,3)&lt;&gt;"NOX"),O54*INDEX('Damage costs'!$X$18:$X$70,MATCH($B105,'Damage costs'!$C$18:$C$70,0))/1000,O54*INDEX('Damage costs'!$AB$18:$AB$70,MATCH($B105,'Damage costs'!$C$18:$C$70,0))/1000),"")</f>
        <v/>
      </c>
      <c r="P105" s="59" t="str">
        <f>IFERROR(IF(OR($C$110=FALSE,LEFT($B105,3)&lt;&gt;"NOX"),P54*INDEX('Damage costs'!$X$18:$X$70,MATCH($B105,'Damage costs'!$C$18:$C$70,0))/1000,P54*INDEX('Damage costs'!$AB$18:$AB$70,MATCH($B105,'Damage costs'!$C$18:$C$70,0))/1000),"")</f>
        <v/>
      </c>
      <c r="Q105" s="59" t="str">
        <f>IFERROR(IF(OR($C$110=FALSE,LEFT($B105,3)&lt;&gt;"NOX"),Q54*INDEX('Damage costs'!$X$18:$X$70,MATCH($B105,'Damage costs'!$C$18:$C$70,0))/1000,Q54*INDEX('Damage costs'!$AB$18:$AB$70,MATCH($B105,'Damage costs'!$C$18:$C$70,0))/1000),"")</f>
        <v/>
      </c>
      <c r="R105" s="59" t="str">
        <f>IFERROR(IF(OR($C$110=FALSE,LEFT($B105,3)&lt;&gt;"NOX"),R54*INDEX('Damage costs'!$X$18:$X$70,MATCH($B105,'Damage costs'!$C$18:$C$70,0))/1000,R54*INDEX('Damage costs'!$AB$18:$AB$70,MATCH($B105,'Damage costs'!$C$18:$C$70,0))/1000),"")</f>
        <v/>
      </c>
      <c r="S105" s="59" t="str">
        <f>IFERROR(IF(OR($C$110=FALSE,LEFT($B105,3)&lt;&gt;"NOX"),S54*INDEX('Damage costs'!$X$18:$X$70,MATCH($B105,'Damage costs'!$C$18:$C$70,0))/1000,S54*INDEX('Damage costs'!$AB$18:$AB$70,MATCH($B105,'Damage costs'!$C$18:$C$70,0))/1000),"")</f>
        <v/>
      </c>
      <c r="T105" s="59" t="str">
        <f>IFERROR(IF(OR($C$110=FALSE,LEFT($B105,3)&lt;&gt;"NOX"),T54*INDEX('Damage costs'!$X$18:$X$70,MATCH($B105,'Damage costs'!$C$18:$C$70,0))/1000,T54*INDEX('Damage costs'!$AB$18:$AB$70,MATCH($B105,'Damage costs'!$C$18:$C$70,0))/1000),"")</f>
        <v/>
      </c>
      <c r="U105" s="59" t="str">
        <f>IFERROR(IF(OR($C$110=FALSE,LEFT($B105,3)&lt;&gt;"NOX"),U54*INDEX('Damage costs'!$X$18:$X$70,MATCH($B105,'Damage costs'!$C$18:$C$70,0))/1000,U54*INDEX('Damage costs'!$AB$18:$AB$70,MATCH($B105,'Damage costs'!$C$18:$C$70,0))/1000),"")</f>
        <v/>
      </c>
      <c r="V105" s="59" t="str">
        <f>IFERROR(IF(OR($C$110=FALSE,LEFT($B105,3)&lt;&gt;"NOX"),V54*INDEX('Damage costs'!$X$18:$X$70,MATCH($B105,'Damage costs'!$C$18:$C$70,0))/1000,V54*INDEX('Damage costs'!$AB$18:$AB$70,MATCH($B105,'Damage costs'!$C$18:$C$70,0))/1000),"")</f>
        <v/>
      </c>
      <c r="W105" s="59" t="str">
        <f>IFERROR(IF(OR($C$110=FALSE,LEFT($B105,3)&lt;&gt;"NOX"),W54*INDEX('Damage costs'!$X$18:$X$70,MATCH($B105,'Damage costs'!$C$18:$C$70,0))/1000,W54*INDEX('Damage costs'!$AB$18:$AB$70,MATCH($B105,'Damage costs'!$C$18:$C$70,0))/1000),"")</f>
        <v/>
      </c>
      <c r="X105" s="59" t="str">
        <f>IFERROR(IF(OR($C$110=FALSE,LEFT($B105,3)&lt;&gt;"NOX"),X54*INDEX('Damage costs'!$X$18:$X$70,MATCH($B105,'Damage costs'!$C$18:$C$70,0))/1000,X54*INDEX('Damage costs'!$AB$18:$AB$70,MATCH($B105,'Damage costs'!$C$18:$C$70,0))/1000),"")</f>
        <v/>
      </c>
      <c r="Y105" s="59" t="str">
        <f>IFERROR(IF(OR($C$110=FALSE,LEFT($B105,3)&lt;&gt;"NOX"),Y54*INDEX('Damage costs'!$X$18:$X$70,MATCH($B105,'Damage costs'!$C$18:$C$70,0))/1000,Y54*INDEX('Damage costs'!$AB$18:$AB$70,MATCH($B105,'Damage costs'!$C$18:$C$70,0))/1000),"")</f>
        <v/>
      </c>
      <c r="Z105" s="59" t="str">
        <f>IFERROR(IF(OR($C$110=FALSE,LEFT($B105,3)&lt;&gt;"NOX"),Z54*INDEX('Damage costs'!$X$18:$X$70,MATCH($B105,'Damage costs'!$C$18:$C$70,0))/1000,Z54*INDEX('Damage costs'!$AB$18:$AB$70,MATCH($B105,'Damage costs'!$C$18:$C$70,0))/1000),"")</f>
        <v/>
      </c>
      <c r="AA105" s="59" t="str">
        <f>IFERROR(IF(OR($C$110=FALSE,LEFT($B105,3)&lt;&gt;"NOX"),AA54*INDEX('Damage costs'!$X$18:$X$70,MATCH($B105,'Damage costs'!$C$18:$C$70,0))/1000,AA54*INDEX('Damage costs'!$AB$18:$AB$70,MATCH($B105,'Damage costs'!$C$18:$C$70,0))/1000),"")</f>
        <v/>
      </c>
      <c r="AB105" s="59" t="str">
        <f>IFERROR(IF(OR($C$110=FALSE,LEFT($B105,3)&lt;&gt;"NOX"),AB54*INDEX('Damage costs'!$X$18:$X$70,MATCH($B105,'Damage costs'!$C$18:$C$70,0))/1000,AB54*INDEX('Damage costs'!$AB$18:$AB$70,MATCH($B105,'Damage costs'!$C$18:$C$70,0))/1000),"")</f>
        <v/>
      </c>
      <c r="AC105" s="59" t="str">
        <f>IFERROR(IF(OR($C$110=FALSE,LEFT($B105,3)&lt;&gt;"NOX"),AC54*INDEX('Damage costs'!$X$18:$X$70,MATCH($B105,'Damage costs'!$C$18:$C$70,0))/1000,AC54*INDEX('Damage costs'!$AB$18:$AB$70,MATCH($B105,'Damage costs'!$C$18:$C$70,0))/1000),"")</f>
        <v/>
      </c>
      <c r="AD105" s="59" t="str">
        <f>IFERROR(IF(OR($C$110=FALSE,LEFT($B105,3)&lt;&gt;"NOX"),AD54*INDEX('Damage costs'!$X$18:$X$70,MATCH($B105,'Damage costs'!$C$18:$C$70,0))/1000,AD54*INDEX('Damage costs'!$AB$18:$AB$70,MATCH($B105,'Damage costs'!$C$18:$C$70,0))/1000),"")</f>
        <v/>
      </c>
      <c r="AE105" s="59" t="str">
        <f>IFERROR(IF(OR($C$110=FALSE,LEFT($B105,3)&lt;&gt;"NOX"),AE54*INDEX('Damage costs'!$X$18:$X$70,MATCH($B105,'Damage costs'!$C$18:$C$70,0))/1000,AE54*INDEX('Damage costs'!$AB$18:$AB$70,MATCH($B105,'Damage costs'!$C$18:$C$70,0))/1000),"")</f>
        <v/>
      </c>
      <c r="AF105" s="59" t="str">
        <f>IFERROR(IF(OR($C$110=FALSE,LEFT($B105,3)&lt;&gt;"NOX"),AF54*INDEX('Damage costs'!$X$18:$X$70,MATCH($B105,'Damage costs'!$C$18:$C$70,0))/1000,AF54*INDEX('Damage costs'!$AB$18:$AB$70,MATCH($B105,'Damage costs'!$C$18:$C$70,0))/1000),"")</f>
        <v/>
      </c>
      <c r="AG105" s="59" t="str">
        <f>IFERROR(IF(OR($C$110=FALSE,LEFT($B105,3)&lt;&gt;"NOX"),AG54*INDEX('Damage costs'!$X$18:$X$70,MATCH($B105,'Damage costs'!$C$18:$C$70,0))/1000,AG54*INDEX('Damage costs'!$AB$18:$AB$70,MATCH($B105,'Damage costs'!$C$18:$C$70,0))/1000),"")</f>
        <v/>
      </c>
      <c r="AH105" s="59" t="str">
        <f>IFERROR(IF(OR($C$110=FALSE,LEFT($B105,3)&lt;&gt;"NOX"),AH54*INDEX('Damage costs'!$X$18:$X$70,MATCH($B105,'Damage costs'!$C$18:$C$70,0))/1000,AH54*INDEX('Damage costs'!$AB$18:$AB$70,MATCH($B105,'Damage costs'!$C$18:$C$70,0))/1000),"")</f>
        <v/>
      </c>
      <c r="AI105" s="59" t="str">
        <f>IFERROR(IF(OR($C$110=FALSE,LEFT($B105,3)&lt;&gt;"NOX"),AI54*INDEX('Damage costs'!$X$18:$X$70,MATCH($B105,'Damage costs'!$C$18:$C$70,0))/1000,AI54*INDEX('Damage costs'!$AB$18:$AB$70,MATCH($B105,'Damage costs'!$C$18:$C$70,0))/1000),"")</f>
        <v/>
      </c>
      <c r="AJ105" s="59" t="str">
        <f>IFERROR(IF(OR($C$110=FALSE,LEFT($B105,3)&lt;&gt;"NOX"),AJ54*INDEX('Damage costs'!$X$18:$X$70,MATCH($B105,'Damage costs'!$C$18:$C$70,0))/1000,AJ54*INDEX('Damage costs'!$AB$18:$AB$70,MATCH($B105,'Damage costs'!$C$18:$C$70,0))/1000),"")</f>
        <v/>
      </c>
      <c r="AK105" s="59" t="str">
        <f>IFERROR(IF(OR($C$110=FALSE,LEFT($B105,3)&lt;&gt;"NOX"),AK54*INDEX('Damage costs'!$X$18:$X$70,MATCH($B105,'Damage costs'!$C$18:$C$70,0))/1000,AK54*INDEX('Damage costs'!$AB$18:$AB$70,MATCH($B105,'Damage costs'!$C$18:$C$70,0))/1000),"")</f>
        <v/>
      </c>
      <c r="AL105" s="59" t="str">
        <f>IFERROR(IF(OR($C$110=FALSE,LEFT($B105,3)&lt;&gt;"NOX"),AL54*INDEX('Damage costs'!$X$18:$X$70,MATCH($B105,'Damage costs'!$C$18:$C$70,0))/1000,AL54*INDEX('Damage costs'!$AB$18:$AB$70,MATCH($B105,'Damage costs'!$C$18:$C$70,0))/1000),"")</f>
        <v/>
      </c>
      <c r="AM105" s="59" t="str">
        <f>IFERROR(IF(OR($C$110=FALSE,LEFT($B105,3)&lt;&gt;"NOX"),AM54*INDEX('Damage costs'!$X$18:$X$70,MATCH($B105,'Damage costs'!$C$18:$C$70,0))/1000,AM54*INDEX('Damage costs'!$AB$18:$AB$70,MATCH($B105,'Damage costs'!$C$18:$C$70,0))/1000),"")</f>
        <v/>
      </c>
      <c r="AN105" s="59" t="str">
        <f>IFERROR(IF(OR($C$110=FALSE,LEFT($B105,3)&lt;&gt;"NOX"),AN54*INDEX('Damage costs'!$X$18:$X$70,MATCH($B105,'Damage costs'!$C$18:$C$70,0))/1000,AN54*INDEX('Damage costs'!$AB$18:$AB$70,MATCH($B105,'Damage costs'!$C$18:$C$70,0))/1000),"")</f>
        <v/>
      </c>
      <c r="AO105" s="59" t="str">
        <f>IFERROR(IF(OR($C$110=FALSE,LEFT($B105,3)&lt;&gt;"NOX"),AO54*INDEX('Damage costs'!$X$18:$X$70,MATCH($B105,'Damage costs'!$C$18:$C$70,0))/1000,AO54*INDEX('Damage costs'!$AB$18:$AB$70,MATCH($B105,'Damage costs'!$C$18:$C$70,0))/1000),"")</f>
        <v/>
      </c>
      <c r="AP105" s="59" t="str">
        <f>IFERROR(IF(OR($C$110=FALSE,LEFT($B105,3)&lt;&gt;"NOX"),AP54*INDEX('Damage costs'!$X$18:$X$70,MATCH($B105,'Damage costs'!$C$18:$C$70,0))/1000,AP54*INDEX('Damage costs'!$AB$18:$AB$70,MATCH($B105,'Damage costs'!$C$18:$C$70,0))/1000),"")</f>
        <v/>
      </c>
      <c r="AQ105" s="59" t="str">
        <f>IFERROR(IF(OR($C$110=FALSE,LEFT($B105,3)&lt;&gt;"NOX"),AQ54*INDEX('Damage costs'!$X$18:$X$70,MATCH($B105,'Damage costs'!$C$18:$C$70,0))/1000,AQ54*INDEX('Damage costs'!$AB$18:$AB$70,MATCH($B105,'Damage costs'!$C$18:$C$70,0))/1000),"")</f>
        <v/>
      </c>
      <c r="AR105" s="59" t="str">
        <f>IFERROR(IF(OR($C$110=FALSE,LEFT($B105,3)&lt;&gt;"NOX"),AR54*INDEX('Damage costs'!$X$18:$X$70,MATCH($B105,'Damage costs'!$C$18:$C$70,0))/1000,AR54*INDEX('Damage costs'!$AB$18:$AB$70,MATCH($B105,'Damage costs'!$C$18:$C$70,0))/1000),"")</f>
        <v/>
      </c>
      <c r="AS105" s="59" t="str">
        <f>IFERROR(IF(OR($C$110=FALSE,LEFT($B105,3)&lt;&gt;"NOX"),AS54*INDEX('Damage costs'!$X$18:$X$70,MATCH($B105,'Damage costs'!$C$18:$C$70,0))/1000,AS54*INDEX('Damage costs'!$AB$18:$AB$70,MATCH($B105,'Damage costs'!$C$18:$C$70,0))/1000),"")</f>
        <v/>
      </c>
      <c r="AT105" s="59" t="str">
        <f>IFERROR(IF(OR($C$110=FALSE,LEFT($B105,3)&lt;&gt;"NOX"),AT54*INDEX('Damage costs'!$X$18:$X$70,MATCH($B105,'Damage costs'!$C$18:$C$70,0))/1000,AT54*INDEX('Damage costs'!$AB$18:$AB$70,MATCH($B105,'Damage costs'!$C$18:$C$70,0))/1000),"")</f>
        <v/>
      </c>
      <c r="AU105" s="59" t="str">
        <f>IFERROR(IF(OR($C$110=FALSE,LEFT($B105,3)&lt;&gt;"NOX"),AU54*INDEX('Damage costs'!$X$18:$X$70,MATCH($B105,'Damage costs'!$C$18:$C$70,0))/1000,AU54*INDEX('Damage costs'!$AB$18:$AB$70,MATCH($B105,'Damage costs'!$C$18:$C$70,0))/1000),"")</f>
        <v/>
      </c>
      <c r="AV105" s="59" t="str">
        <f>IFERROR(IF(OR($C$110=FALSE,LEFT($B105,3)&lt;&gt;"NOX"),AV54*INDEX('Damage costs'!$X$18:$X$70,MATCH($B105,'Damage costs'!$C$18:$C$70,0))/1000,AV54*INDEX('Damage costs'!$AB$18:$AB$70,MATCH($B105,'Damage costs'!$C$18:$C$70,0))/1000),"")</f>
        <v/>
      </c>
      <c r="AW105" s="59" t="str">
        <f>IFERROR(IF(OR($C$110=FALSE,LEFT($B105,3)&lt;&gt;"NOX"),AW54*INDEX('Damage costs'!$X$18:$X$70,MATCH($B105,'Damage costs'!$C$18:$C$70,0))/1000,AW54*INDEX('Damage costs'!$AB$18:$AB$70,MATCH($B105,'Damage costs'!$C$18:$C$70,0))/1000),"")</f>
        <v/>
      </c>
      <c r="AX105" s="59" t="str">
        <f>IFERROR(IF(OR($C$110=FALSE,LEFT($B105,3)&lt;&gt;"NOX"),AX54*INDEX('Damage costs'!$X$18:$X$70,MATCH($B105,'Damage costs'!$C$18:$C$70,0))/1000,AX54*INDEX('Damage costs'!$AB$18:$AB$70,MATCH($B105,'Damage costs'!$C$18:$C$70,0))/1000),"")</f>
        <v/>
      </c>
      <c r="AY105" s="59" t="str">
        <f>IFERROR(IF(OR($C$110=FALSE,LEFT($B105,3)&lt;&gt;"NOX"),AY54*INDEX('Damage costs'!$X$18:$X$70,MATCH($B105,'Damage costs'!$C$18:$C$70,0))/1000,AY54*INDEX('Damage costs'!$AB$18:$AB$70,MATCH($B105,'Damage costs'!$C$18:$C$70,0))/1000),"")</f>
        <v/>
      </c>
      <c r="AZ105" s="59" t="str">
        <f>IFERROR(IF(OR($C$110=FALSE,LEFT($B105,3)&lt;&gt;"NOX"),AZ54*INDEX('Damage costs'!$X$18:$X$70,MATCH($B105,'Damage costs'!$C$18:$C$70,0))/1000,AZ54*INDEX('Damage costs'!$AB$18:$AB$70,MATCH($B105,'Damage costs'!$C$18:$C$70,0))/1000),"")</f>
        <v/>
      </c>
      <c r="BA105" s="59" t="str">
        <f>IFERROR(IF(OR($C$110=FALSE,LEFT($B105,3)&lt;&gt;"NOX"),BA54*INDEX('Damage costs'!$X$18:$X$70,MATCH($B105,'Damage costs'!$C$18:$C$70,0))/1000,BA54*INDEX('Damage costs'!$AB$18:$AB$70,MATCH($B105,'Damage costs'!$C$18:$C$70,0))/1000),"")</f>
        <v/>
      </c>
      <c r="BB105" s="59" t="str">
        <f>IFERROR(IF(OR($C$110=FALSE,LEFT($B105,3)&lt;&gt;"NOX"),BB54*INDEX('Damage costs'!$X$18:$X$70,MATCH($B105,'Damage costs'!$C$18:$C$70,0))/1000,BB54*INDEX('Damage costs'!$AB$18:$AB$70,MATCH($B105,'Damage costs'!$C$18:$C$70,0))/1000),"")</f>
        <v/>
      </c>
      <c r="BC105" s="59" t="str">
        <f>IFERROR(IF(OR($C$110=FALSE,LEFT($B105,3)&lt;&gt;"NOX"),BC54*INDEX('Damage costs'!$X$18:$X$70,MATCH($B105,'Damage costs'!$C$18:$C$70,0))/1000,BC54*INDEX('Damage costs'!$AB$18:$AB$70,MATCH($B105,'Damage costs'!$C$18:$C$70,0))/1000),"")</f>
        <v/>
      </c>
      <c r="BD105" s="59" t="str">
        <f>IFERROR(IF(OR($C$110=FALSE,LEFT($B105,3)&lt;&gt;"NOX"),BD54*INDEX('Damage costs'!$X$18:$X$70,MATCH($B105,'Damage costs'!$C$18:$C$70,0))/1000,BD54*INDEX('Damage costs'!$AB$18:$AB$70,MATCH($B105,'Damage costs'!$C$18:$C$70,0))/1000),"")</f>
        <v/>
      </c>
      <c r="BE105" s="59" t="str">
        <f>IFERROR(IF(OR($C$110=FALSE,LEFT($B105,3)&lt;&gt;"NOX"),BE54*INDEX('Damage costs'!$X$18:$X$70,MATCH($B105,'Damage costs'!$C$18:$C$70,0))/1000,BE54*INDEX('Damage costs'!$AB$18:$AB$70,MATCH($B105,'Damage costs'!$C$18:$C$70,0))/1000),"")</f>
        <v/>
      </c>
      <c r="BF105" s="59" t="str">
        <f>IFERROR(IF(OR($C$110=FALSE,LEFT($B105,3)&lt;&gt;"NOX"),BF54*INDEX('Damage costs'!$X$18:$X$70,MATCH($B105,'Damage costs'!$C$18:$C$70,0))/1000,BF54*INDEX('Damage costs'!$AB$18:$AB$70,MATCH($B105,'Damage costs'!$C$18:$C$70,0))/1000),"")</f>
        <v/>
      </c>
      <c r="BG105" s="59" t="str">
        <f>IFERROR(IF(OR($C$110=FALSE,LEFT($B105,3)&lt;&gt;"NOX"),BG54*INDEX('Damage costs'!$X$18:$X$70,MATCH($B105,'Damage costs'!$C$18:$C$70,0))/1000,BG54*INDEX('Damage costs'!$AB$18:$AB$70,MATCH($B105,'Damage costs'!$C$18:$C$70,0))/1000),"")</f>
        <v/>
      </c>
      <c r="BH105" s="59" t="str">
        <f>IFERROR(IF(OR($C$110=FALSE,LEFT($B105,3)&lt;&gt;"NOX"),BH54*INDEX('Damage costs'!$X$18:$X$70,MATCH($B105,'Damage costs'!$C$18:$C$70,0))/1000,BH54*INDEX('Damage costs'!$AB$18:$AB$70,MATCH($B105,'Damage costs'!$C$18:$C$70,0))/1000),"")</f>
        <v/>
      </c>
      <c r="BI105" s="59" t="str">
        <f>IFERROR(IF(OR($C$110=FALSE,LEFT($B105,3)&lt;&gt;"NOX"),BI54*INDEX('Damage costs'!$X$18:$X$70,MATCH($B105,'Damage costs'!$C$18:$C$70,0))/1000,BI54*INDEX('Damage costs'!$AB$18:$AB$70,MATCH($B105,'Damage costs'!$C$18:$C$70,0))/1000),"")</f>
        <v/>
      </c>
      <c r="BJ105" s="59" t="str">
        <f>IFERROR(IF(OR($C$110=FALSE,LEFT($B105,3)&lt;&gt;"NOX"),BJ54*INDEX('Damage costs'!$X$18:$X$70,MATCH($B105,'Damage costs'!$C$18:$C$70,0))/1000,BJ54*INDEX('Damage costs'!$AB$18:$AB$70,MATCH($B105,'Damage costs'!$C$18:$C$70,0))/1000),"")</f>
        <v/>
      </c>
      <c r="BK105" s="59" t="str">
        <f>IFERROR(IF(OR($C$110=FALSE,LEFT($B105,3)&lt;&gt;"NOX"),BK54*INDEX('Damage costs'!$X$18:$X$70,MATCH($B105,'Damage costs'!$C$18:$C$70,0))/1000,BK54*INDEX('Damage costs'!$AB$18:$AB$70,MATCH($B105,'Damage costs'!$C$18:$C$70,0))/1000),"")</f>
        <v/>
      </c>
      <c r="BL105" s="59" t="str">
        <f>IFERROR(IF(OR($C$110=FALSE,LEFT($B105,3)&lt;&gt;"NOX"),BL54*INDEX('Damage costs'!$X$18:$X$70,MATCH($B105,'Damage costs'!$C$18:$C$70,0))/1000,BL54*INDEX('Damage costs'!$AB$18:$AB$70,MATCH($B105,'Damage costs'!$C$18:$C$70,0))/1000),"")</f>
        <v/>
      </c>
      <c r="BM105" s="59" t="str">
        <f>IFERROR(IF(OR($C$110=FALSE,LEFT($B105,3)&lt;&gt;"NOX"),BM54*INDEX('Damage costs'!$X$18:$X$70,MATCH($B105,'Damage costs'!$C$18:$C$70,0))/1000,BM54*INDEX('Damage costs'!$AB$18:$AB$70,MATCH($B105,'Damage costs'!$C$18:$C$70,0))/1000),"")</f>
        <v/>
      </c>
      <c r="BN105" s="59" t="str">
        <f>IFERROR(IF(OR($C$110=FALSE,LEFT($B105,3)&lt;&gt;"NOX"),BN54*INDEX('Damage costs'!$X$18:$X$70,MATCH($B105,'Damage costs'!$C$18:$C$70,0))/1000,BN54*INDEX('Damage costs'!$AB$18:$AB$70,MATCH($B105,'Damage costs'!$C$18:$C$70,0))/1000),"")</f>
        <v/>
      </c>
      <c r="BO105" s="59" t="str">
        <f>IFERROR(IF(OR($C$110=FALSE,LEFT($B105,3)&lt;&gt;"NOX"),BO54*INDEX('Damage costs'!$X$18:$X$70,MATCH($B105,'Damage costs'!$C$18:$C$70,0))/1000,BO54*INDEX('Damage costs'!$AB$18:$AB$70,MATCH($B105,'Damage costs'!$C$18:$C$70,0))/1000),"")</f>
        <v/>
      </c>
      <c r="BP105" s="59" t="str">
        <f>IFERROR(IF(OR($C$110=FALSE,LEFT($B105,3)&lt;&gt;"NOX"),BP54*INDEX('Damage costs'!$X$18:$X$70,MATCH($B105,'Damage costs'!$C$18:$C$70,0))/1000,BP54*INDEX('Damage costs'!$AB$18:$AB$70,MATCH($B105,'Damage costs'!$C$18:$C$70,0))/1000),"")</f>
        <v/>
      </c>
      <c r="BQ105" s="59" t="str">
        <f>IFERROR(IF(OR($C$110=FALSE,LEFT($B105,3)&lt;&gt;"NOX"),BQ54*INDEX('Damage costs'!$X$18:$X$70,MATCH($B105,'Damage costs'!$C$18:$C$70,0))/1000,BQ54*INDEX('Damage costs'!$AB$18:$AB$70,MATCH($B105,'Damage costs'!$C$18:$C$70,0))/1000),"")</f>
        <v/>
      </c>
      <c r="BR105" s="59" t="str">
        <f>IFERROR(IF(OR($C$110=FALSE,LEFT($B105,3)&lt;&gt;"NOX"),BR54*INDEX('Damage costs'!$X$18:$X$70,MATCH($B105,'Damage costs'!$C$18:$C$70,0))/1000,BR54*INDEX('Damage costs'!$AB$18:$AB$70,MATCH($B105,'Damage costs'!$C$18:$C$70,0))/1000),"")</f>
        <v/>
      </c>
      <c r="BS105" s="59" t="str">
        <f>IFERROR(IF(OR($C$110=FALSE,LEFT($B105,3)&lt;&gt;"NOX"),BS54*INDEX('Damage costs'!$X$18:$X$70,MATCH($B105,'Damage costs'!$C$18:$C$70,0))/1000,BS54*INDEX('Damage costs'!$AB$18:$AB$70,MATCH($B105,'Damage costs'!$C$18:$C$70,0))/1000),"")</f>
        <v/>
      </c>
      <c r="BT105" s="59" t="str">
        <f>IFERROR(IF(OR($C$110=FALSE,LEFT($B105,3)&lt;&gt;"NOX"),BT54*INDEX('Damage costs'!$X$18:$X$70,MATCH($B105,'Damage costs'!$C$18:$C$70,0))/1000,BT54*INDEX('Damage costs'!$AB$18:$AB$70,MATCH($B105,'Damage costs'!$C$18:$C$70,0))/1000),"")</f>
        <v/>
      </c>
      <c r="BU105" s="59" t="str">
        <f>IFERROR(IF(OR($C$110=FALSE,LEFT($B105,3)&lt;&gt;"NOX"),BU54*INDEX('Damage costs'!$X$18:$X$70,MATCH($B105,'Damage costs'!$C$18:$C$70,0))/1000,BU54*INDEX('Damage costs'!$AB$18:$AB$70,MATCH($B105,'Damage costs'!$C$18:$C$70,0))/1000),"")</f>
        <v/>
      </c>
      <c r="BV105" s="59" t="str">
        <f>IFERROR(IF(OR($C$110=FALSE,LEFT($B105,3)&lt;&gt;"NOX"),BV54*INDEX('Damage costs'!$X$18:$X$70,MATCH($B105,'Damage costs'!$C$18:$C$70,0))/1000,BV54*INDEX('Damage costs'!$AB$18:$AB$70,MATCH($B105,'Damage costs'!$C$18:$C$70,0))/1000),"")</f>
        <v/>
      </c>
      <c r="BW105" s="59" t="str">
        <f>IFERROR(IF(OR($C$110=FALSE,LEFT($B105,3)&lt;&gt;"NOX"),BW54*INDEX('Damage costs'!$X$18:$X$70,MATCH($B105,'Damage costs'!$C$18:$C$70,0))/1000,BW54*INDEX('Damage costs'!$AB$18:$AB$70,MATCH($B105,'Damage costs'!$C$18:$C$70,0))/1000),"")</f>
        <v/>
      </c>
      <c r="BX105" s="59" t="str">
        <f>IFERROR(IF(OR($C$110=FALSE,LEFT($B105,3)&lt;&gt;"NOX"),BX54*INDEX('Damage costs'!$X$18:$X$70,MATCH($B105,'Damage costs'!$C$18:$C$70,0))/1000,BX54*INDEX('Damage costs'!$AB$18:$AB$70,MATCH($B105,'Damage costs'!$C$18:$C$70,0))/1000),"")</f>
        <v/>
      </c>
      <c r="BY105" s="59" t="str">
        <f>IFERROR(IF(OR($C$110=FALSE,LEFT($B105,3)&lt;&gt;"NOX"),BY54*INDEX('Damage costs'!$X$18:$X$70,MATCH($B105,'Damage costs'!$C$18:$C$70,0))/1000,BY54*INDEX('Damage costs'!$AB$18:$AB$70,MATCH($B105,'Damage costs'!$C$18:$C$70,0))/1000),"")</f>
        <v/>
      </c>
      <c r="BZ105" s="59" t="str">
        <f>IFERROR(IF(OR($C$110=FALSE,LEFT($B105,3)&lt;&gt;"NOX"),BZ54*INDEX('Damage costs'!$X$18:$X$70,MATCH($B105,'Damage costs'!$C$18:$C$70,0))/1000,BZ54*INDEX('Damage costs'!$AB$18:$AB$70,MATCH($B105,'Damage costs'!$C$18:$C$70,0))/1000),"")</f>
        <v/>
      </c>
      <c r="CA105" s="59" t="str">
        <f>IFERROR(IF(OR($C$110=FALSE,LEFT($B105,3)&lt;&gt;"NOX"),CA54*INDEX('Damage costs'!$X$18:$X$70,MATCH($B105,'Damage costs'!$C$18:$C$70,0))/1000,CA54*INDEX('Damage costs'!$AB$18:$AB$70,MATCH($B105,'Damage costs'!$C$18:$C$70,0))/1000),"")</f>
        <v/>
      </c>
      <c r="CB105" s="59" t="str">
        <f>IFERROR(IF(OR($C$110=FALSE,LEFT($B105,3)&lt;&gt;"NOX"),CB54*INDEX('Damage costs'!$X$18:$X$70,MATCH($B105,'Damage costs'!$C$18:$C$70,0))/1000,CB54*INDEX('Damage costs'!$AB$18:$AB$70,MATCH($B105,'Damage costs'!$C$18:$C$70,0))/1000),"")</f>
        <v/>
      </c>
      <c r="CC105" s="59" t="str">
        <f>IFERROR(IF(OR($C$110=FALSE,LEFT($B105,3)&lt;&gt;"NOX"),CC54*INDEX('Damage costs'!$X$18:$X$70,MATCH($B105,'Damage costs'!$C$18:$C$70,0))/1000,CC54*INDEX('Damage costs'!$AB$18:$AB$70,MATCH($B105,'Damage costs'!$C$18:$C$70,0))/1000),"")</f>
        <v/>
      </c>
      <c r="CD105" s="59" t="str">
        <f>IFERROR(IF(OR($C$110=FALSE,LEFT($B105,3)&lt;&gt;"NOX"),CD54*INDEX('Damage costs'!$X$18:$X$70,MATCH($B105,'Damage costs'!$C$18:$C$70,0))/1000,CD54*INDEX('Damage costs'!$AB$18:$AB$70,MATCH($B105,'Damage costs'!$C$18:$C$70,0))/1000),"")</f>
        <v/>
      </c>
      <c r="CE105" s="59" t="str">
        <f>IFERROR(IF(OR($C$110=FALSE,LEFT($B105,3)&lt;&gt;"NOX"),CE54*INDEX('Damage costs'!$X$18:$X$70,MATCH($B105,'Damage costs'!$C$18:$C$70,0))/1000,CE54*INDEX('Damage costs'!$AB$18:$AB$70,MATCH($B105,'Damage costs'!$C$18:$C$70,0))/1000),"")</f>
        <v/>
      </c>
      <c r="CF105" s="59" t="str">
        <f>IFERROR(IF(OR($C$110=FALSE,LEFT($B105,3)&lt;&gt;"NOX"),CF54*INDEX('Damage costs'!$X$18:$X$70,MATCH($B105,'Damage costs'!$C$18:$C$70,0))/1000,CF54*INDEX('Damage costs'!$AB$18:$AB$70,MATCH($B105,'Damage costs'!$C$18:$C$70,0))/1000),"")</f>
        <v/>
      </c>
      <c r="CG105" s="59" t="str">
        <f>IFERROR(IF(OR($C$110=FALSE,LEFT($B105,3)&lt;&gt;"NOX"),CG54*INDEX('Damage costs'!$X$18:$X$70,MATCH($B105,'Damage costs'!$C$18:$C$70,0))/1000,CG54*INDEX('Damage costs'!$AB$18:$AB$70,MATCH($B105,'Damage costs'!$C$18:$C$70,0))/1000),"")</f>
        <v/>
      </c>
      <c r="CH105" s="59" t="str">
        <f>IFERROR(IF(OR($C$110=FALSE,LEFT($B105,3)&lt;&gt;"NOX"),CH54*INDEX('Damage costs'!$X$18:$X$70,MATCH($B105,'Damage costs'!$C$18:$C$70,0))/1000,CH54*INDEX('Damage costs'!$AB$18:$AB$70,MATCH($B105,'Damage costs'!$C$18:$C$70,0))/1000),"")</f>
        <v/>
      </c>
      <c r="CI105" s="59" t="str">
        <f>IFERROR(IF(OR($C$110=FALSE,LEFT($B105,3)&lt;&gt;"NOX"),CI54*INDEX('Damage costs'!$X$18:$X$70,MATCH($B105,'Damage costs'!$C$18:$C$70,0))/1000,CI54*INDEX('Damage costs'!$AB$18:$AB$70,MATCH($B105,'Damage costs'!$C$18:$C$70,0))/1000),"")</f>
        <v/>
      </c>
      <c r="CJ105" s="59" t="str">
        <f>IFERROR(IF(OR($C$110=FALSE,LEFT($B105,3)&lt;&gt;"NOX"),CJ54*INDEX('Damage costs'!$X$18:$X$70,MATCH($B105,'Damage costs'!$C$18:$C$70,0))/1000,CJ54*INDEX('Damage costs'!$AB$18:$AB$70,MATCH($B105,'Damage costs'!$C$18:$C$70,0))/1000),"")</f>
        <v/>
      </c>
      <c r="CK105" s="59" t="str">
        <f>IFERROR(IF(OR($C$110=FALSE,LEFT($B105,3)&lt;&gt;"NOX"),CK54*INDEX('Damage costs'!$X$18:$X$70,MATCH($B105,'Damage costs'!$C$18:$C$70,0))/1000,CK54*INDEX('Damage costs'!$AB$18:$AB$70,MATCH($B105,'Damage costs'!$C$18:$C$70,0))/1000),"")</f>
        <v/>
      </c>
      <c r="CL105" s="59" t="str">
        <f>IFERROR(IF(OR($C$110=FALSE,LEFT($B105,3)&lt;&gt;"NOX"),CL54*INDEX('Damage costs'!$X$18:$X$70,MATCH($B105,'Damage costs'!$C$18:$C$70,0))/1000,CL54*INDEX('Damage costs'!$AB$18:$AB$70,MATCH($B105,'Damage costs'!$C$18:$C$70,0))/1000),"")</f>
        <v/>
      </c>
      <c r="CM105" s="59" t="str">
        <f>IFERROR(IF(OR($C$110=FALSE,LEFT($B105,3)&lt;&gt;"NOX"),CM54*INDEX('Damage costs'!$X$18:$X$70,MATCH($B105,'Damage costs'!$C$18:$C$70,0))/1000,CM54*INDEX('Damage costs'!$AB$18:$AB$70,MATCH($B105,'Damage costs'!$C$18:$C$70,0))/1000),"")</f>
        <v/>
      </c>
      <c r="CN105" s="59" t="str">
        <f>IFERROR(IF(OR($C$110=FALSE,LEFT($B105,3)&lt;&gt;"NOX"),CN54*INDEX('Damage costs'!$X$18:$X$70,MATCH($B105,'Damage costs'!$C$18:$C$70,0))/1000,CN54*INDEX('Damage costs'!$AB$18:$AB$70,MATCH($B105,'Damage costs'!$C$18:$C$70,0))/1000),"")</f>
        <v/>
      </c>
      <c r="CO105" s="59" t="str">
        <f>IFERROR(IF(OR($C$110=FALSE,LEFT($B105,3)&lt;&gt;"NOX"),CO54*INDEX('Damage costs'!$X$18:$X$70,MATCH($B105,'Damage costs'!$C$18:$C$70,0))/1000,CO54*INDEX('Damage costs'!$AB$18:$AB$70,MATCH($B105,'Damage costs'!$C$18:$C$70,0))/1000),"")</f>
        <v/>
      </c>
      <c r="CP105" s="59" t="str">
        <f>IFERROR(IF(OR($C$110=FALSE,LEFT($B105,3)&lt;&gt;"NOX"),CP54*INDEX('Damage costs'!$X$18:$X$70,MATCH($B105,'Damage costs'!$C$18:$C$70,0))/1000,CP54*INDEX('Damage costs'!$AB$18:$AB$70,MATCH($B105,'Damage costs'!$C$18:$C$70,0))/1000),"")</f>
        <v/>
      </c>
      <c r="CQ105" s="59" t="str">
        <f>IFERROR(IF(OR($C$110=FALSE,LEFT($B105,3)&lt;&gt;"NOX"),CQ54*INDEX('Damage costs'!$X$18:$X$70,MATCH($B105,'Damage costs'!$C$18:$C$70,0))/1000,CQ54*INDEX('Damage costs'!$AB$18:$AB$70,MATCH($B105,'Damage costs'!$C$18:$C$70,0))/1000),"")</f>
        <v/>
      </c>
      <c r="CR105" s="59" t="str">
        <f>IFERROR(IF(OR($C$110=FALSE,LEFT($B105,3)&lt;&gt;"NOX"),CR54*INDEX('Damage costs'!$X$18:$X$70,MATCH($B105,'Damage costs'!$C$18:$C$70,0))/1000,CR54*INDEX('Damage costs'!$AB$18:$AB$70,MATCH($B105,'Damage costs'!$C$18:$C$70,0))/1000),"")</f>
        <v/>
      </c>
      <c r="CS105" s="59" t="str">
        <f>IFERROR(IF(OR($C$110=FALSE,LEFT($B105,3)&lt;&gt;"NOX"),CS54*INDEX('Damage costs'!$X$18:$X$70,MATCH($B105,'Damage costs'!$C$18:$C$70,0))/1000,CS54*INDEX('Damage costs'!$AB$18:$AB$70,MATCH($B105,'Damage costs'!$C$18:$C$70,0))/1000),"")</f>
        <v/>
      </c>
      <c r="CT105" s="59" t="str">
        <f>IFERROR(IF(OR($C$110=FALSE,LEFT($B105,3)&lt;&gt;"NOX"),CT54*INDEX('Damage costs'!$X$18:$X$70,MATCH($B105,'Damage costs'!$C$18:$C$70,0))/1000,CT54*INDEX('Damage costs'!$AB$18:$AB$70,MATCH($B105,'Damage costs'!$C$18:$C$70,0))/1000),"")</f>
        <v/>
      </c>
      <c r="CU105" s="59" t="str">
        <f>IFERROR(IF(OR($C$110=FALSE,LEFT($B105,3)&lt;&gt;"NOX"),CU54*INDEX('Damage costs'!$X$18:$X$70,MATCH($B105,'Damage costs'!$C$18:$C$70,0))/1000,CU54*INDEX('Damage costs'!$AB$18:$AB$70,MATCH($B105,'Damage costs'!$C$18:$C$70,0))/1000),"")</f>
        <v/>
      </c>
      <c r="CV105" s="59" t="str">
        <f>IFERROR(IF(OR($C$110=FALSE,LEFT($B105,3)&lt;&gt;"NOX"),CV54*INDEX('Damage costs'!$X$18:$X$70,MATCH($B105,'Damage costs'!$C$18:$C$70,0))/1000,CV54*INDEX('Damage costs'!$AB$18:$AB$70,MATCH($B105,'Damage costs'!$C$18:$C$70,0))/1000),"")</f>
        <v/>
      </c>
      <c r="CW105" s="59" t="str">
        <f>IFERROR(IF(OR($C$110=FALSE,LEFT($B105,3)&lt;&gt;"NOX"),CW54*INDEX('Damage costs'!$X$18:$X$70,MATCH($B105,'Damage costs'!$C$18:$C$70,0))/1000,CW54*INDEX('Damage costs'!$AB$18:$AB$70,MATCH($B105,'Damage costs'!$C$18:$C$70,0))/1000),"")</f>
        <v/>
      </c>
      <c r="CX105" s="59" t="str">
        <f>IFERROR(IF(OR($C$110=FALSE,LEFT($B105,3)&lt;&gt;"NOX"),CX54*INDEX('Damage costs'!$X$18:$X$70,MATCH($B105,'Damage costs'!$C$18:$C$70,0))/1000,CX54*INDEX('Damage costs'!$AB$18:$AB$70,MATCH($B105,'Damage costs'!$C$18:$C$70,0))/1000),"")</f>
        <v/>
      </c>
      <c r="CY105" s="59" t="str">
        <f>IFERROR(IF(OR($C$110=FALSE,LEFT($B105,3)&lt;&gt;"NOX"),CY54*INDEX('Damage costs'!$X$18:$X$70,MATCH($B105,'Damage costs'!$C$18:$C$70,0))/1000,CY54*INDEX('Damage costs'!$AB$18:$AB$70,MATCH($B105,'Damage costs'!$C$18:$C$70,0))/1000),"")</f>
        <v/>
      </c>
      <c r="CZ105" s="391"/>
    </row>
    <row r="106" spans="2:104" x14ac:dyDescent="0.25">
      <c r="B106" s="406">
        <f t="shared" si="43"/>
        <v>0</v>
      </c>
      <c r="C106" s="9" t="s">
        <v>1117</v>
      </c>
      <c r="D106" s="59" t="str">
        <f>IFERROR(IF(OR($C$110=FALSE,LEFT($B106,3)&lt;&gt;"NOX"),D55*INDEX('Damage costs'!$X$18:$X$70,MATCH($B106,'Damage costs'!$C$18:$C$70,0))/1000,D55*INDEX('Damage costs'!$AB$18:$AB$70,MATCH($B106,'Damage costs'!$C$18:$C$70,0))/1000),"")</f>
        <v/>
      </c>
      <c r="E106" s="59" t="str">
        <f>IFERROR(IF(OR($C$110=FALSE,LEFT($B106,3)&lt;&gt;"NOX"),E55*INDEX('Damage costs'!$X$18:$X$70,MATCH($B106,'Damage costs'!$C$18:$C$70,0))/1000,E55*INDEX('Damage costs'!$AB$18:$AB$70,MATCH($B106,'Damage costs'!$C$18:$C$70,0))/1000),"")</f>
        <v/>
      </c>
      <c r="F106" s="59" t="str">
        <f>IFERROR(IF(OR($C$110=FALSE,LEFT($B106,3)&lt;&gt;"NOX"),F55*INDEX('Damage costs'!$X$18:$X$70,MATCH($B106,'Damage costs'!$C$18:$C$70,0))/1000,F55*INDEX('Damage costs'!$AB$18:$AB$70,MATCH($B106,'Damage costs'!$C$18:$C$70,0))/1000),"")</f>
        <v/>
      </c>
      <c r="G106" s="59" t="str">
        <f>IFERROR(IF(OR($C$110=FALSE,LEFT($B106,3)&lt;&gt;"NOX"),G55*INDEX('Damage costs'!$X$18:$X$70,MATCH($B106,'Damage costs'!$C$18:$C$70,0))/1000,G55*INDEX('Damage costs'!$AB$18:$AB$70,MATCH($B106,'Damage costs'!$C$18:$C$70,0))/1000),"")</f>
        <v/>
      </c>
      <c r="H106" s="59" t="str">
        <f>IFERROR(IF(OR($C$110=FALSE,LEFT($B106,3)&lt;&gt;"NOX"),H55*INDEX('Damage costs'!$X$18:$X$70,MATCH($B106,'Damage costs'!$C$18:$C$70,0))/1000,H55*INDEX('Damage costs'!$AB$18:$AB$70,MATCH($B106,'Damage costs'!$C$18:$C$70,0))/1000),"")</f>
        <v/>
      </c>
      <c r="I106" s="59" t="str">
        <f>IFERROR(IF(OR($C$110=FALSE,LEFT($B106,3)&lt;&gt;"NOX"),I55*INDEX('Damage costs'!$X$18:$X$70,MATCH($B106,'Damage costs'!$C$18:$C$70,0))/1000,I55*INDEX('Damage costs'!$AB$18:$AB$70,MATCH($B106,'Damage costs'!$C$18:$C$70,0))/1000),"")</f>
        <v/>
      </c>
      <c r="J106" s="59" t="str">
        <f>IFERROR(IF(OR($C$110=FALSE,LEFT($B106,3)&lt;&gt;"NOX"),J55*INDEX('Damage costs'!$X$18:$X$70,MATCH($B106,'Damage costs'!$C$18:$C$70,0))/1000,J55*INDEX('Damage costs'!$AB$18:$AB$70,MATCH($B106,'Damage costs'!$C$18:$C$70,0))/1000),"")</f>
        <v/>
      </c>
      <c r="K106" s="59" t="str">
        <f>IFERROR(IF(OR($C$110=FALSE,LEFT($B106,3)&lt;&gt;"NOX"),K55*INDEX('Damage costs'!$X$18:$X$70,MATCH($B106,'Damage costs'!$C$18:$C$70,0))/1000,K55*INDEX('Damage costs'!$AB$18:$AB$70,MATCH($B106,'Damage costs'!$C$18:$C$70,0))/1000),"")</f>
        <v/>
      </c>
      <c r="L106" s="59" t="str">
        <f>IFERROR(IF(OR($C$110=FALSE,LEFT($B106,3)&lt;&gt;"NOX"),L55*INDEX('Damage costs'!$X$18:$X$70,MATCH($B106,'Damage costs'!$C$18:$C$70,0))/1000,L55*INDEX('Damage costs'!$AB$18:$AB$70,MATCH($B106,'Damage costs'!$C$18:$C$70,0))/1000),"")</f>
        <v/>
      </c>
      <c r="M106" s="59" t="str">
        <f>IFERROR(IF(OR($C$110=FALSE,LEFT($B106,3)&lt;&gt;"NOX"),M55*INDEX('Damage costs'!$X$18:$X$70,MATCH($B106,'Damage costs'!$C$18:$C$70,0))/1000,M55*INDEX('Damage costs'!$AB$18:$AB$70,MATCH($B106,'Damage costs'!$C$18:$C$70,0))/1000),"")</f>
        <v/>
      </c>
      <c r="N106" s="59" t="str">
        <f>IFERROR(IF(OR($C$110=FALSE,LEFT($B106,3)&lt;&gt;"NOX"),N55*INDEX('Damage costs'!$X$18:$X$70,MATCH($B106,'Damage costs'!$C$18:$C$70,0))/1000,N55*INDEX('Damage costs'!$AB$18:$AB$70,MATCH($B106,'Damage costs'!$C$18:$C$70,0))/1000),"")</f>
        <v/>
      </c>
      <c r="O106" s="59" t="str">
        <f>IFERROR(IF(OR($C$110=FALSE,LEFT($B106,3)&lt;&gt;"NOX"),O55*INDEX('Damage costs'!$X$18:$X$70,MATCH($B106,'Damage costs'!$C$18:$C$70,0))/1000,O55*INDEX('Damage costs'!$AB$18:$AB$70,MATCH($B106,'Damage costs'!$C$18:$C$70,0))/1000),"")</f>
        <v/>
      </c>
      <c r="P106" s="59" t="str">
        <f>IFERROR(IF(OR($C$110=FALSE,LEFT($B106,3)&lt;&gt;"NOX"),P55*INDEX('Damage costs'!$X$18:$X$70,MATCH($B106,'Damage costs'!$C$18:$C$70,0))/1000,P55*INDEX('Damage costs'!$AB$18:$AB$70,MATCH($B106,'Damage costs'!$C$18:$C$70,0))/1000),"")</f>
        <v/>
      </c>
      <c r="Q106" s="59" t="str">
        <f>IFERROR(IF(OR($C$110=FALSE,LEFT($B106,3)&lt;&gt;"NOX"),Q55*INDEX('Damage costs'!$X$18:$X$70,MATCH($B106,'Damage costs'!$C$18:$C$70,0))/1000,Q55*INDEX('Damage costs'!$AB$18:$AB$70,MATCH($B106,'Damage costs'!$C$18:$C$70,0))/1000),"")</f>
        <v/>
      </c>
      <c r="R106" s="59" t="str">
        <f>IFERROR(IF(OR($C$110=FALSE,LEFT($B106,3)&lt;&gt;"NOX"),R55*INDEX('Damage costs'!$X$18:$X$70,MATCH($B106,'Damage costs'!$C$18:$C$70,0))/1000,R55*INDEX('Damage costs'!$AB$18:$AB$70,MATCH($B106,'Damage costs'!$C$18:$C$70,0))/1000),"")</f>
        <v/>
      </c>
      <c r="S106" s="59" t="str">
        <f>IFERROR(IF(OR($C$110=FALSE,LEFT($B106,3)&lt;&gt;"NOX"),S55*INDEX('Damage costs'!$X$18:$X$70,MATCH($B106,'Damage costs'!$C$18:$C$70,0))/1000,S55*INDEX('Damage costs'!$AB$18:$AB$70,MATCH($B106,'Damage costs'!$C$18:$C$70,0))/1000),"")</f>
        <v/>
      </c>
      <c r="T106" s="59" t="str">
        <f>IFERROR(IF(OR($C$110=FALSE,LEFT($B106,3)&lt;&gt;"NOX"),T55*INDEX('Damage costs'!$X$18:$X$70,MATCH($B106,'Damage costs'!$C$18:$C$70,0))/1000,T55*INDEX('Damage costs'!$AB$18:$AB$70,MATCH($B106,'Damage costs'!$C$18:$C$70,0))/1000),"")</f>
        <v/>
      </c>
      <c r="U106" s="59" t="str">
        <f>IFERROR(IF(OR($C$110=FALSE,LEFT($B106,3)&lt;&gt;"NOX"),U55*INDEX('Damage costs'!$X$18:$X$70,MATCH($B106,'Damage costs'!$C$18:$C$70,0))/1000,U55*INDEX('Damage costs'!$AB$18:$AB$70,MATCH($B106,'Damage costs'!$C$18:$C$70,0))/1000),"")</f>
        <v/>
      </c>
      <c r="V106" s="59" t="str">
        <f>IFERROR(IF(OR($C$110=FALSE,LEFT($B106,3)&lt;&gt;"NOX"),V55*INDEX('Damage costs'!$X$18:$X$70,MATCH($B106,'Damage costs'!$C$18:$C$70,0))/1000,V55*INDEX('Damage costs'!$AB$18:$AB$70,MATCH($B106,'Damage costs'!$C$18:$C$70,0))/1000),"")</f>
        <v/>
      </c>
      <c r="W106" s="59" t="str">
        <f>IFERROR(IF(OR($C$110=FALSE,LEFT($B106,3)&lt;&gt;"NOX"),W55*INDEX('Damage costs'!$X$18:$X$70,MATCH($B106,'Damage costs'!$C$18:$C$70,0))/1000,W55*INDEX('Damage costs'!$AB$18:$AB$70,MATCH($B106,'Damage costs'!$C$18:$C$70,0))/1000),"")</f>
        <v/>
      </c>
      <c r="X106" s="59" t="str">
        <f>IFERROR(IF(OR($C$110=FALSE,LEFT($B106,3)&lt;&gt;"NOX"),X55*INDEX('Damage costs'!$X$18:$X$70,MATCH($B106,'Damage costs'!$C$18:$C$70,0))/1000,X55*INDEX('Damage costs'!$AB$18:$AB$70,MATCH($B106,'Damage costs'!$C$18:$C$70,0))/1000),"")</f>
        <v/>
      </c>
      <c r="Y106" s="59" t="str">
        <f>IFERROR(IF(OR($C$110=FALSE,LEFT($B106,3)&lt;&gt;"NOX"),Y55*INDEX('Damage costs'!$X$18:$X$70,MATCH($B106,'Damage costs'!$C$18:$C$70,0))/1000,Y55*INDEX('Damage costs'!$AB$18:$AB$70,MATCH($B106,'Damage costs'!$C$18:$C$70,0))/1000),"")</f>
        <v/>
      </c>
      <c r="Z106" s="59" t="str">
        <f>IFERROR(IF(OR($C$110=FALSE,LEFT($B106,3)&lt;&gt;"NOX"),Z55*INDEX('Damage costs'!$X$18:$X$70,MATCH($B106,'Damage costs'!$C$18:$C$70,0))/1000,Z55*INDEX('Damage costs'!$AB$18:$AB$70,MATCH($B106,'Damage costs'!$C$18:$C$70,0))/1000),"")</f>
        <v/>
      </c>
      <c r="AA106" s="59" t="str">
        <f>IFERROR(IF(OR($C$110=FALSE,LEFT($B106,3)&lt;&gt;"NOX"),AA55*INDEX('Damage costs'!$X$18:$X$70,MATCH($B106,'Damage costs'!$C$18:$C$70,0))/1000,AA55*INDEX('Damage costs'!$AB$18:$AB$70,MATCH($B106,'Damage costs'!$C$18:$C$70,0))/1000),"")</f>
        <v/>
      </c>
      <c r="AB106" s="59" t="str">
        <f>IFERROR(IF(OR($C$110=FALSE,LEFT($B106,3)&lt;&gt;"NOX"),AB55*INDEX('Damage costs'!$X$18:$X$70,MATCH($B106,'Damage costs'!$C$18:$C$70,0))/1000,AB55*INDEX('Damage costs'!$AB$18:$AB$70,MATCH($B106,'Damage costs'!$C$18:$C$70,0))/1000),"")</f>
        <v/>
      </c>
      <c r="AC106" s="59" t="str">
        <f>IFERROR(IF(OR($C$110=FALSE,LEFT($B106,3)&lt;&gt;"NOX"),AC55*INDEX('Damage costs'!$X$18:$X$70,MATCH($B106,'Damage costs'!$C$18:$C$70,0))/1000,AC55*INDEX('Damage costs'!$AB$18:$AB$70,MATCH($B106,'Damage costs'!$C$18:$C$70,0))/1000),"")</f>
        <v/>
      </c>
      <c r="AD106" s="59" t="str">
        <f>IFERROR(IF(OR($C$110=FALSE,LEFT($B106,3)&lt;&gt;"NOX"),AD55*INDEX('Damage costs'!$X$18:$X$70,MATCH($B106,'Damage costs'!$C$18:$C$70,0))/1000,AD55*INDEX('Damage costs'!$AB$18:$AB$70,MATCH($B106,'Damage costs'!$C$18:$C$70,0))/1000),"")</f>
        <v/>
      </c>
      <c r="AE106" s="59" t="str">
        <f>IFERROR(IF(OR($C$110=FALSE,LEFT($B106,3)&lt;&gt;"NOX"),AE55*INDEX('Damage costs'!$X$18:$X$70,MATCH($B106,'Damage costs'!$C$18:$C$70,0))/1000,AE55*INDEX('Damage costs'!$AB$18:$AB$70,MATCH($B106,'Damage costs'!$C$18:$C$70,0))/1000),"")</f>
        <v/>
      </c>
      <c r="AF106" s="59" t="str">
        <f>IFERROR(IF(OR($C$110=FALSE,LEFT($B106,3)&lt;&gt;"NOX"),AF55*INDEX('Damage costs'!$X$18:$X$70,MATCH($B106,'Damage costs'!$C$18:$C$70,0))/1000,AF55*INDEX('Damage costs'!$AB$18:$AB$70,MATCH($B106,'Damage costs'!$C$18:$C$70,0))/1000),"")</f>
        <v/>
      </c>
      <c r="AG106" s="59" t="str">
        <f>IFERROR(IF(OR($C$110=FALSE,LEFT($B106,3)&lt;&gt;"NOX"),AG55*INDEX('Damage costs'!$X$18:$X$70,MATCH($B106,'Damage costs'!$C$18:$C$70,0))/1000,AG55*INDEX('Damage costs'!$AB$18:$AB$70,MATCH($B106,'Damage costs'!$C$18:$C$70,0))/1000),"")</f>
        <v/>
      </c>
      <c r="AH106" s="59" t="str">
        <f>IFERROR(IF(OR($C$110=FALSE,LEFT($B106,3)&lt;&gt;"NOX"),AH55*INDEX('Damage costs'!$X$18:$X$70,MATCH($B106,'Damage costs'!$C$18:$C$70,0))/1000,AH55*INDEX('Damage costs'!$AB$18:$AB$70,MATCH($B106,'Damage costs'!$C$18:$C$70,0))/1000),"")</f>
        <v/>
      </c>
      <c r="AI106" s="59" t="str">
        <f>IFERROR(IF(OR($C$110=FALSE,LEFT($B106,3)&lt;&gt;"NOX"),AI55*INDEX('Damage costs'!$X$18:$X$70,MATCH($B106,'Damage costs'!$C$18:$C$70,0))/1000,AI55*INDEX('Damage costs'!$AB$18:$AB$70,MATCH($B106,'Damage costs'!$C$18:$C$70,0))/1000),"")</f>
        <v/>
      </c>
      <c r="AJ106" s="59" t="str">
        <f>IFERROR(IF(OR($C$110=FALSE,LEFT($B106,3)&lt;&gt;"NOX"),AJ55*INDEX('Damage costs'!$X$18:$X$70,MATCH($B106,'Damage costs'!$C$18:$C$70,0))/1000,AJ55*INDEX('Damage costs'!$AB$18:$AB$70,MATCH($B106,'Damage costs'!$C$18:$C$70,0))/1000),"")</f>
        <v/>
      </c>
      <c r="AK106" s="59" t="str">
        <f>IFERROR(IF(OR($C$110=FALSE,LEFT($B106,3)&lt;&gt;"NOX"),AK55*INDEX('Damage costs'!$X$18:$X$70,MATCH($B106,'Damage costs'!$C$18:$C$70,0))/1000,AK55*INDEX('Damage costs'!$AB$18:$AB$70,MATCH($B106,'Damage costs'!$C$18:$C$70,0))/1000),"")</f>
        <v/>
      </c>
      <c r="AL106" s="59" t="str">
        <f>IFERROR(IF(OR($C$110=FALSE,LEFT($B106,3)&lt;&gt;"NOX"),AL55*INDEX('Damage costs'!$X$18:$X$70,MATCH($B106,'Damage costs'!$C$18:$C$70,0))/1000,AL55*INDEX('Damage costs'!$AB$18:$AB$70,MATCH($B106,'Damage costs'!$C$18:$C$70,0))/1000),"")</f>
        <v/>
      </c>
      <c r="AM106" s="59" t="str">
        <f>IFERROR(IF(OR($C$110=FALSE,LEFT($B106,3)&lt;&gt;"NOX"),AM55*INDEX('Damage costs'!$X$18:$X$70,MATCH($B106,'Damage costs'!$C$18:$C$70,0))/1000,AM55*INDEX('Damage costs'!$AB$18:$AB$70,MATCH($B106,'Damage costs'!$C$18:$C$70,0))/1000),"")</f>
        <v/>
      </c>
      <c r="AN106" s="59" t="str">
        <f>IFERROR(IF(OR($C$110=FALSE,LEFT($B106,3)&lt;&gt;"NOX"),AN55*INDEX('Damage costs'!$X$18:$X$70,MATCH($B106,'Damage costs'!$C$18:$C$70,0))/1000,AN55*INDEX('Damage costs'!$AB$18:$AB$70,MATCH($B106,'Damage costs'!$C$18:$C$70,0))/1000),"")</f>
        <v/>
      </c>
      <c r="AO106" s="59" t="str">
        <f>IFERROR(IF(OR($C$110=FALSE,LEFT($B106,3)&lt;&gt;"NOX"),AO55*INDEX('Damage costs'!$X$18:$X$70,MATCH($B106,'Damage costs'!$C$18:$C$70,0))/1000,AO55*INDEX('Damage costs'!$AB$18:$AB$70,MATCH($B106,'Damage costs'!$C$18:$C$70,0))/1000),"")</f>
        <v/>
      </c>
      <c r="AP106" s="59" t="str">
        <f>IFERROR(IF(OR($C$110=FALSE,LEFT($B106,3)&lt;&gt;"NOX"),AP55*INDEX('Damage costs'!$X$18:$X$70,MATCH($B106,'Damage costs'!$C$18:$C$70,0))/1000,AP55*INDEX('Damage costs'!$AB$18:$AB$70,MATCH($B106,'Damage costs'!$C$18:$C$70,0))/1000),"")</f>
        <v/>
      </c>
      <c r="AQ106" s="59" t="str">
        <f>IFERROR(IF(OR($C$110=FALSE,LEFT($B106,3)&lt;&gt;"NOX"),AQ55*INDEX('Damage costs'!$X$18:$X$70,MATCH($B106,'Damage costs'!$C$18:$C$70,0))/1000,AQ55*INDEX('Damage costs'!$AB$18:$AB$70,MATCH($B106,'Damage costs'!$C$18:$C$70,0))/1000),"")</f>
        <v/>
      </c>
      <c r="AR106" s="59" t="str">
        <f>IFERROR(IF(OR($C$110=FALSE,LEFT($B106,3)&lt;&gt;"NOX"),AR55*INDEX('Damage costs'!$X$18:$X$70,MATCH($B106,'Damage costs'!$C$18:$C$70,0))/1000,AR55*INDEX('Damage costs'!$AB$18:$AB$70,MATCH($B106,'Damage costs'!$C$18:$C$70,0))/1000),"")</f>
        <v/>
      </c>
      <c r="AS106" s="59" t="str">
        <f>IFERROR(IF(OR($C$110=FALSE,LEFT($B106,3)&lt;&gt;"NOX"),AS55*INDEX('Damage costs'!$X$18:$X$70,MATCH($B106,'Damage costs'!$C$18:$C$70,0))/1000,AS55*INDEX('Damage costs'!$AB$18:$AB$70,MATCH($B106,'Damage costs'!$C$18:$C$70,0))/1000),"")</f>
        <v/>
      </c>
      <c r="AT106" s="59" t="str">
        <f>IFERROR(IF(OR($C$110=FALSE,LEFT($B106,3)&lt;&gt;"NOX"),AT55*INDEX('Damage costs'!$X$18:$X$70,MATCH($B106,'Damage costs'!$C$18:$C$70,0))/1000,AT55*INDEX('Damage costs'!$AB$18:$AB$70,MATCH($B106,'Damage costs'!$C$18:$C$70,0))/1000),"")</f>
        <v/>
      </c>
      <c r="AU106" s="59" t="str">
        <f>IFERROR(IF(OR($C$110=FALSE,LEFT($B106,3)&lt;&gt;"NOX"),AU55*INDEX('Damage costs'!$X$18:$X$70,MATCH($B106,'Damage costs'!$C$18:$C$70,0))/1000,AU55*INDEX('Damage costs'!$AB$18:$AB$70,MATCH($B106,'Damage costs'!$C$18:$C$70,0))/1000),"")</f>
        <v/>
      </c>
      <c r="AV106" s="59" t="str">
        <f>IFERROR(IF(OR($C$110=FALSE,LEFT($B106,3)&lt;&gt;"NOX"),AV55*INDEX('Damage costs'!$X$18:$X$70,MATCH($B106,'Damage costs'!$C$18:$C$70,0))/1000,AV55*INDEX('Damage costs'!$AB$18:$AB$70,MATCH($B106,'Damage costs'!$C$18:$C$70,0))/1000),"")</f>
        <v/>
      </c>
      <c r="AW106" s="59" t="str">
        <f>IFERROR(IF(OR($C$110=FALSE,LEFT($B106,3)&lt;&gt;"NOX"),AW55*INDEX('Damage costs'!$X$18:$X$70,MATCH($B106,'Damage costs'!$C$18:$C$70,0))/1000,AW55*INDEX('Damage costs'!$AB$18:$AB$70,MATCH($B106,'Damage costs'!$C$18:$C$70,0))/1000),"")</f>
        <v/>
      </c>
      <c r="AX106" s="59" t="str">
        <f>IFERROR(IF(OR($C$110=FALSE,LEFT($B106,3)&lt;&gt;"NOX"),AX55*INDEX('Damage costs'!$X$18:$X$70,MATCH($B106,'Damage costs'!$C$18:$C$70,0))/1000,AX55*INDEX('Damage costs'!$AB$18:$AB$70,MATCH($B106,'Damage costs'!$C$18:$C$70,0))/1000),"")</f>
        <v/>
      </c>
      <c r="AY106" s="59" t="str">
        <f>IFERROR(IF(OR($C$110=FALSE,LEFT($B106,3)&lt;&gt;"NOX"),AY55*INDEX('Damage costs'!$X$18:$X$70,MATCH($B106,'Damage costs'!$C$18:$C$70,0))/1000,AY55*INDEX('Damage costs'!$AB$18:$AB$70,MATCH($B106,'Damage costs'!$C$18:$C$70,0))/1000),"")</f>
        <v/>
      </c>
      <c r="AZ106" s="59" t="str">
        <f>IFERROR(IF(OR($C$110=FALSE,LEFT($B106,3)&lt;&gt;"NOX"),AZ55*INDEX('Damage costs'!$X$18:$X$70,MATCH($B106,'Damage costs'!$C$18:$C$70,0))/1000,AZ55*INDEX('Damage costs'!$AB$18:$AB$70,MATCH($B106,'Damage costs'!$C$18:$C$70,0))/1000),"")</f>
        <v/>
      </c>
      <c r="BA106" s="59" t="str">
        <f>IFERROR(IF(OR($C$110=FALSE,LEFT($B106,3)&lt;&gt;"NOX"),BA55*INDEX('Damage costs'!$X$18:$X$70,MATCH($B106,'Damage costs'!$C$18:$C$70,0))/1000,BA55*INDEX('Damage costs'!$AB$18:$AB$70,MATCH($B106,'Damage costs'!$C$18:$C$70,0))/1000),"")</f>
        <v/>
      </c>
      <c r="BB106" s="59" t="str">
        <f>IFERROR(IF(OR($C$110=FALSE,LEFT($B106,3)&lt;&gt;"NOX"),BB55*INDEX('Damage costs'!$X$18:$X$70,MATCH($B106,'Damage costs'!$C$18:$C$70,0))/1000,BB55*INDEX('Damage costs'!$AB$18:$AB$70,MATCH($B106,'Damage costs'!$C$18:$C$70,0))/1000),"")</f>
        <v/>
      </c>
      <c r="BC106" s="59" t="str">
        <f>IFERROR(IF(OR($C$110=FALSE,LEFT($B106,3)&lt;&gt;"NOX"),BC55*INDEX('Damage costs'!$X$18:$X$70,MATCH($B106,'Damage costs'!$C$18:$C$70,0))/1000,BC55*INDEX('Damage costs'!$AB$18:$AB$70,MATCH($B106,'Damage costs'!$C$18:$C$70,0))/1000),"")</f>
        <v/>
      </c>
      <c r="BD106" s="59" t="str">
        <f>IFERROR(IF(OR($C$110=FALSE,LEFT($B106,3)&lt;&gt;"NOX"),BD55*INDEX('Damage costs'!$X$18:$X$70,MATCH($B106,'Damage costs'!$C$18:$C$70,0))/1000,BD55*INDEX('Damage costs'!$AB$18:$AB$70,MATCH($B106,'Damage costs'!$C$18:$C$70,0))/1000),"")</f>
        <v/>
      </c>
      <c r="BE106" s="59" t="str">
        <f>IFERROR(IF(OR($C$110=FALSE,LEFT($B106,3)&lt;&gt;"NOX"),BE55*INDEX('Damage costs'!$X$18:$X$70,MATCH($B106,'Damage costs'!$C$18:$C$70,0))/1000,BE55*INDEX('Damage costs'!$AB$18:$AB$70,MATCH($B106,'Damage costs'!$C$18:$C$70,0))/1000),"")</f>
        <v/>
      </c>
      <c r="BF106" s="59" t="str">
        <f>IFERROR(IF(OR($C$110=FALSE,LEFT($B106,3)&lt;&gt;"NOX"),BF55*INDEX('Damage costs'!$X$18:$X$70,MATCH($B106,'Damage costs'!$C$18:$C$70,0))/1000,BF55*INDEX('Damage costs'!$AB$18:$AB$70,MATCH($B106,'Damage costs'!$C$18:$C$70,0))/1000),"")</f>
        <v/>
      </c>
      <c r="BG106" s="59" t="str">
        <f>IFERROR(IF(OR($C$110=FALSE,LEFT($B106,3)&lt;&gt;"NOX"),BG55*INDEX('Damage costs'!$X$18:$X$70,MATCH($B106,'Damage costs'!$C$18:$C$70,0))/1000,BG55*INDEX('Damage costs'!$AB$18:$AB$70,MATCH($B106,'Damage costs'!$C$18:$C$70,0))/1000),"")</f>
        <v/>
      </c>
      <c r="BH106" s="59" t="str">
        <f>IFERROR(IF(OR($C$110=FALSE,LEFT($B106,3)&lt;&gt;"NOX"),BH55*INDEX('Damage costs'!$X$18:$X$70,MATCH($B106,'Damage costs'!$C$18:$C$70,0))/1000,BH55*INDEX('Damage costs'!$AB$18:$AB$70,MATCH($B106,'Damage costs'!$C$18:$C$70,0))/1000),"")</f>
        <v/>
      </c>
      <c r="BI106" s="59" t="str">
        <f>IFERROR(IF(OR($C$110=FALSE,LEFT($B106,3)&lt;&gt;"NOX"),BI55*INDEX('Damage costs'!$X$18:$X$70,MATCH($B106,'Damage costs'!$C$18:$C$70,0))/1000,BI55*INDEX('Damage costs'!$AB$18:$AB$70,MATCH($B106,'Damage costs'!$C$18:$C$70,0))/1000),"")</f>
        <v/>
      </c>
      <c r="BJ106" s="59" t="str">
        <f>IFERROR(IF(OR($C$110=FALSE,LEFT($B106,3)&lt;&gt;"NOX"),BJ55*INDEX('Damage costs'!$X$18:$X$70,MATCH($B106,'Damage costs'!$C$18:$C$70,0))/1000,BJ55*INDEX('Damage costs'!$AB$18:$AB$70,MATCH($B106,'Damage costs'!$C$18:$C$70,0))/1000),"")</f>
        <v/>
      </c>
      <c r="BK106" s="59" t="str">
        <f>IFERROR(IF(OR($C$110=FALSE,LEFT($B106,3)&lt;&gt;"NOX"),BK55*INDEX('Damage costs'!$X$18:$X$70,MATCH($B106,'Damage costs'!$C$18:$C$70,0))/1000,BK55*INDEX('Damage costs'!$AB$18:$AB$70,MATCH($B106,'Damage costs'!$C$18:$C$70,0))/1000),"")</f>
        <v/>
      </c>
      <c r="BL106" s="59" t="str">
        <f>IFERROR(IF(OR($C$110=FALSE,LEFT($B106,3)&lt;&gt;"NOX"),BL55*INDEX('Damage costs'!$X$18:$X$70,MATCH($B106,'Damage costs'!$C$18:$C$70,0))/1000,BL55*INDEX('Damage costs'!$AB$18:$AB$70,MATCH($B106,'Damage costs'!$C$18:$C$70,0))/1000),"")</f>
        <v/>
      </c>
      <c r="BM106" s="59" t="str">
        <f>IFERROR(IF(OR($C$110=FALSE,LEFT($B106,3)&lt;&gt;"NOX"),BM55*INDEX('Damage costs'!$X$18:$X$70,MATCH($B106,'Damage costs'!$C$18:$C$70,0))/1000,BM55*INDEX('Damage costs'!$AB$18:$AB$70,MATCH($B106,'Damage costs'!$C$18:$C$70,0))/1000),"")</f>
        <v/>
      </c>
      <c r="BN106" s="59" t="str">
        <f>IFERROR(IF(OR($C$110=FALSE,LEFT($B106,3)&lt;&gt;"NOX"),BN55*INDEX('Damage costs'!$X$18:$X$70,MATCH($B106,'Damage costs'!$C$18:$C$70,0))/1000,BN55*INDEX('Damage costs'!$AB$18:$AB$70,MATCH($B106,'Damage costs'!$C$18:$C$70,0))/1000),"")</f>
        <v/>
      </c>
      <c r="BO106" s="59" t="str">
        <f>IFERROR(IF(OR($C$110=FALSE,LEFT($B106,3)&lt;&gt;"NOX"),BO55*INDEX('Damage costs'!$X$18:$X$70,MATCH($B106,'Damage costs'!$C$18:$C$70,0))/1000,BO55*INDEX('Damage costs'!$AB$18:$AB$70,MATCH($B106,'Damage costs'!$C$18:$C$70,0))/1000),"")</f>
        <v/>
      </c>
      <c r="BP106" s="59" t="str">
        <f>IFERROR(IF(OR($C$110=FALSE,LEFT($B106,3)&lt;&gt;"NOX"),BP55*INDEX('Damage costs'!$X$18:$X$70,MATCH($B106,'Damage costs'!$C$18:$C$70,0))/1000,BP55*INDEX('Damage costs'!$AB$18:$AB$70,MATCH($B106,'Damage costs'!$C$18:$C$70,0))/1000),"")</f>
        <v/>
      </c>
      <c r="BQ106" s="59" t="str">
        <f>IFERROR(IF(OR($C$110=FALSE,LEFT($B106,3)&lt;&gt;"NOX"),BQ55*INDEX('Damage costs'!$X$18:$X$70,MATCH($B106,'Damage costs'!$C$18:$C$70,0))/1000,BQ55*INDEX('Damage costs'!$AB$18:$AB$70,MATCH($B106,'Damage costs'!$C$18:$C$70,0))/1000),"")</f>
        <v/>
      </c>
      <c r="BR106" s="59" t="str">
        <f>IFERROR(IF(OR($C$110=FALSE,LEFT($B106,3)&lt;&gt;"NOX"),BR55*INDEX('Damage costs'!$X$18:$X$70,MATCH($B106,'Damage costs'!$C$18:$C$70,0))/1000,BR55*INDEX('Damage costs'!$AB$18:$AB$70,MATCH($B106,'Damage costs'!$C$18:$C$70,0))/1000),"")</f>
        <v/>
      </c>
      <c r="BS106" s="59" t="str">
        <f>IFERROR(IF(OR($C$110=FALSE,LEFT($B106,3)&lt;&gt;"NOX"),BS55*INDEX('Damage costs'!$X$18:$X$70,MATCH($B106,'Damage costs'!$C$18:$C$70,0))/1000,BS55*INDEX('Damage costs'!$AB$18:$AB$70,MATCH($B106,'Damage costs'!$C$18:$C$70,0))/1000),"")</f>
        <v/>
      </c>
      <c r="BT106" s="59" t="str">
        <f>IFERROR(IF(OR($C$110=FALSE,LEFT($B106,3)&lt;&gt;"NOX"),BT55*INDEX('Damage costs'!$X$18:$X$70,MATCH($B106,'Damage costs'!$C$18:$C$70,0))/1000,BT55*INDEX('Damage costs'!$AB$18:$AB$70,MATCH($B106,'Damage costs'!$C$18:$C$70,0))/1000),"")</f>
        <v/>
      </c>
      <c r="BU106" s="59" t="str">
        <f>IFERROR(IF(OR($C$110=FALSE,LEFT($B106,3)&lt;&gt;"NOX"),BU55*INDEX('Damage costs'!$X$18:$X$70,MATCH($B106,'Damage costs'!$C$18:$C$70,0))/1000,BU55*INDEX('Damage costs'!$AB$18:$AB$70,MATCH($B106,'Damage costs'!$C$18:$C$70,0))/1000),"")</f>
        <v/>
      </c>
      <c r="BV106" s="59" t="str">
        <f>IFERROR(IF(OR($C$110=FALSE,LEFT($B106,3)&lt;&gt;"NOX"),BV55*INDEX('Damage costs'!$X$18:$X$70,MATCH($B106,'Damage costs'!$C$18:$C$70,0))/1000,BV55*INDEX('Damage costs'!$AB$18:$AB$70,MATCH($B106,'Damage costs'!$C$18:$C$70,0))/1000),"")</f>
        <v/>
      </c>
      <c r="BW106" s="59" t="str">
        <f>IFERROR(IF(OR($C$110=FALSE,LEFT($B106,3)&lt;&gt;"NOX"),BW55*INDEX('Damage costs'!$X$18:$X$70,MATCH($B106,'Damage costs'!$C$18:$C$70,0))/1000,BW55*INDEX('Damage costs'!$AB$18:$AB$70,MATCH($B106,'Damage costs'!$C$18:$C$70,0))/1000),"")</f>
        <v/>
      </c>
      <c r="BX106" s="59" t="str">
        <f>IFERROR(IF(OR($C$110=FALSE,LEFT($B106,3)&lt;&gt;"NOX"),BX55*INDEX('Damage costs'!$X$18:$X$70,MATCH($B106,'Damage costs'!$C$18:$C$70,0))/1000,BX55*INDEX('Damage costs'!$AB$18:$AB$70,MATCH($B106,'Damage costs'!$C$18:$C$70,0))/1000),"")</f>
        <v/>
      </c>
      <c r="BY106" s="59" t="str">
        <f>IFERROR(IF(OR($C$110=FALSE,LEFT($B106,3)&lt;&gt;"NOX"),BY55*INDEX('Damage costs'!$X$18:$X$70,MATCH($B106,'Damage costs'!$C$18:$C$70,0))/1000,BY55*INDEX('Damage costs'!$AB$18:$AB$70,MATCH($B106,'Damage costs'!$C$18:$C$70,0))/1000),"")</f>
        <v/>
      </c>
      <c r="BZ106" s="59" t="str">
        <f>IFERROR(IF(OR($C$110=FALSE,LEFT($B106,3)&lt;&gt;"NOX"),BZ55*INDEX('Damage costs'!$X$18:$X$70,MATCH($B106,'Damage costs'!$C$18:$C$70,0))/1000,BZ55*INDEX('Damage costs'!$AB$18:$AB$70,MATCH($B106,'Damage costs'!$C$18:$C$70,0))/1000),"")</f>
        <v/>
      </c>
      <c r="CA106" s="59" t="str">
        <f>IFERROR(IF(OR($C$110=FALSE,LEFT($B106,3)&lt;&gt;"NOX"),CA55*INDEX('Damage costs'!$X$18:$X$70,MATCH($B106,'Damage costs'!$C$18:$C$70,0))/1000,CA55*INDEX('Damage costs'!$AB$18:$AB$70,MATCH($B106,'Damage costs'!$C$18:$C$70,0))/1000),"")</f>
        <v/>
      </c>
      <c r="CB106" s="59" t="str">
        <f>IFERROR(IF(OR($C$110=FALSE,LEFT($B106,3)&lt;&gt;"NOX"),CB55*INDEX('Damage costs'!$X$18:$X$70,MATCH($B106,'Damage costs'!$C$18:$C$70,0))/1000,CB55*INDEX('Damage costs'!$AB$18:$AB$70,MATCH($B106,'Damage costs'!$C$18:$C$70,0))/1000),"")</f>
        <v/>
      </c>
      <c r="CC106" s="59" t="str">
        <f>IFERROR(IF(OR($C$110=FALSE,LEFT($B106,3)&lt;&gt;"NOX"),CC55*INDEX('Damage costs'!$X$18:$X$70,MATCH($B106,'Damage costs'!$C$18:$C$70,0))/1000,CC55*INDEX('Damage costs'!$AB$18:$AB$70,MATCH($B106,'Damage costs'!$C$18:$C$70,0))/1000),"")</f>
        <v/>
      </c>
      <c r="CD106" s="59" t="str">
        <f>IFERROR(IF(OR($C$110=FALSE,LEFT($B106,3)&lt;&gt;"NOX"),CD55*INDEX('Damage costs'!$X$18:$X$70,MATCH($B106,'Damage costs'!$C$18:$C$70,0))/1000,CD55*INDEX('Damage costs'!$AB$18:$AB$70,MATCH($B106,'Damage costs'!$C$18:$C$70,0))/1000),"")</f>
        <v/>
      </c>
      <c r="CE106" s="59" t="str">
        <f>IFERROR(IF(OR($C$110=FALSE,LEFT($B106,3)&lt;&gt;"NOX"),CE55*INDEX('Damage costs'!$X$18:$X$70,MATCH($B106,'Damage costs'!$C$18:$C$70,0))/1000,CE55*INDEX('Damage costs'!$AB$18:$AB$70,MATCH($B106,'Damage costs'!$C$18:$C$70,0))/1000),"")</f>
        <v/>
      </c>
      <c r="CF106" s="59" t="str">
        <f>IFERROR(IF(OR($C$110=FALSE,LEFT($B106,3)&lt;&gt;"NOX"),CF55*INDEX('Damage costs'!$X$18:$X$70,MATCH($B106,'Damage costs'!$C$18:$C$70,0))/1000,CF55*INDEX('Damage costs'!$AB$18:$AB$70,MATCH($B106,'Damage costs'!$C$18:$C$70,0))/1000),"")</f>
        <v/>
      </c>
      <c r="CG106" s="59" t="str">
        <f>IFERROR(IF(OR($C$110=FALSE,LEFT($B106,3)&lt;&gt;"NOX"),CG55*INDEX('Damage costs'!$X$18:$X$70,MATCH($B106,'Damage costs'!$C$18:$C$70,0))/1000,CG55*INDEX('Damage costs'!$AB$18:$AB$70,MATCH($B106,'Damage costs'!$C$18:$C$70,0))/1000),"")</f>
        <v/>
      </c>
      <c r="CH106" s="59" t="str">
        <f>IFERROR(IF(OR($C$110=FALSE,LEFT($B106,3)&lt;&gt;"NOX"),CH55*INDEX('Damage costs'!$X$18:$X$70,MATCH($B106,'Damage costs'!$C$18:$C$70,0))/1000,CH55*INDEX('Damage costs'!$AB$18:$AB$70,MATCH($B106,'Damage costs'!$C$18:$C$70,0))/1000),"")</f>
        <v/>
      </c>
      <c r="CI106" s="59" t="str">
        <f>IFERROR(IF(OR($C$110=FALSE,LEFT($B106,3)&lt;&gt;"NOX"),CI55*INDEX('Damage costs'!$X$18:$X$70,MATCH($B106,'Damage costs'!$C$18:$C$70,0))/1000,CI55*INDEX('Damage costs'!$AB$18:$AB$70,MATCH($B106,'Damage costs'!$C$18:$C$70,0))/1000),"")</f>
        <v/>
      </c>
      <c r="CJ106" s="59" t="str">
        <f>IFERROR(IF(OR($C$110=FALSE,LEFT($B106,3)&lt;&gt;"NOX"),CJ55*INDEX('Damage costs'!$X$18:$X$70,MATCH($B106,'Damage costs'!$C$18:$C$70,0))/1000,CJ55*INDEX('Damage costs'!$AB$18:$AB$70,MATCH($B106,'Damage costs'!$C$18:$C$70,0))/1000),"")</f>
        <v/>
      </c>
      <c r="CK106" s="59" t="str">
        <f>IFERROR(IF(OR($C$110=FALSE,LEFT($B106,3)&lt;&gt;"NOX"),CK55*INDEX('Damage costs'!$X$18:$X$70,MATCH($B106,'Damage costs'!$C$18:$C$70,0))/1000,CK55*INDEX('Damage costs'!$AB$18:$AB$70,MATCH($B106,'Damage costs'!$C$18:$C$70,0))/1000),"")</f>
        <v/>
      </c>
      <c r="CL106" s="59" t="str">
        <f>IFERROR(IF(OR($C$110=FALSE,LEFT($B106,3)&lt;&gt;"NOX"),CL55*INDEX('Damage costs'!$X$18:$X$70,MATCH($B106,'Damage costs'!$C$18:$C$70,0))/1000,CL55*INDEX('Damage costs'!$AB$18:$AB$70,MATCH($B106,'Damage costs'!$C$18:$C$70,0))/1000),"")</f>
        <v/>
      </c>
      <c r="CM106" s="59" t="str">
        <f>IFERROR(IF(OR($C$110=FALSE,LEFT($B106,3)&lt;&gt;"NOX"),CM55*INDEX('Damage costs'!$X$18:$X$70,MATCH($B106,'Damage costs'!$C$18:$C$70,0))/1000,CM55*INDEX('Damage costs'!$AB$18:$AB$70,MATCH($B106,'Damage costs'!$C$18:$C$70,0))/1000),"")</f>
        <v/>
      </c>
      <c r="CN106" s="59" t="str">
        <f>IFERROR(IF(OR($C$110=FALSE,LEFT($B106,3)&lt;&gt;"NOX"),CN55*INDEX('Damage costs'!$X$18:$X$70,MATCH($B106,'Damage costs'!$C$18:$C$70,0))/1000,CN55*INDEX('Damage costs'!$AB$18:$AB$70,MATCH($B106,'Damage costs'!$C$18:$C$70,0))/1000),"")</f>
        <v/>
      </c>
      <c r="CO106" s="59" t="str">
        <f>IFERROR(IF(OR($C$110=FALSE,LEFT($B106,3)&lt;&gt;"NOX"),CO55*INDEX('Damage costs'!$X$18:$X$70,MATCH($B106,'Damage costs'!$C$18:$C$70,0))/1000,CO55*INDEX('Damage costs'!$AB$18:$AB$70,MATCH($B106,'Damage costs'!$C$18:$C$70,0))/1000),"")</f>
        <v/>
      </c>
      <c r="CP106" s="59" t="str">
        <f>IFERROR(IF(OR($C$110=FALSE,LEFT($B106,3)&lt;&gt;"NOX"),CP55*INDEX('Damage costs'!$X$18:$X$70,MATCH($B106,'Damage costs'!$C$18:$C$70,0))/1000,CP55*INDEX('Damage costs'!$AB$18:$AB$70,MATCH($B106,'Damage costs'!$C$18:$C$70,0))/1000),"")</f>
        <v/>
      </c>
      <c r="CQ106" s="59" t="str">
        <f>IFERROR(IF(OR($C$110=FALSE,LEFT($B106,3)&lt;&gt;"NOX"),CQ55*INDEX('Damage costs'!$X$18:$X$70,MATCH($B106,'Damage costs'!$C$18:$C$70,0))/1000,CQ55*INDEX('Damage costs'!$AB$18:$AB$70,MATCH($B106,'Damage costs'!$C$18:$C$70,0))/1000),"")</f>
        <v/>
      </c>
      <c r="CR106" s="59" t="str">
        <f>IFERROR(IF(OR($C$110=FALSE,LEFT($B106,3)&lt;&gt;"NOX"),CR55*INDEX('Damage costs'!$X$18:$X$70,MATCH($B106,'Damage costs'!$C$18:$C$70,0))/1000,CR55*INDEX('Damage costs'!$AB$18:$AB$70,MATCH($B106,'Damage costs'!$C$18:$C$70,0))/1000),"")</f>
        <v/>
      </c>
      <c r="CS106" s="59" t="str">
        <f>IFERROR(IF(OR($C$110=FALSE,LEFT($B106,3)&lt;&gt;"NOX"),CS55*INDEX('Damage costs'!$X$18:$X$70,MATCH($B106,'Damage costs'!$C$18:$C$70,0))/1000,CS55*INDEX('Damage costs'!$AB$18:$AB$70,MATCH($B106,'Damage costs'!$C$18:$C$70,0))/1000),"")</f>
        <v/>
      </c>
      <c r="CT106" s="59" t="str">
        <f>IFERROR(IF(OR($C$110=FALSE,LEFT($B106,3)&lt;&gt;"NOX"),CT55*INDEX('Damage costs'!$X$18:$X$70,MATCH($B106,'Damage costs'!$C$18:$C$70,0))/1000,CT55*INDEX('Damage costs'!$AB$18:$AB$70,MATCH($B106,'Damage costs'!$C$18:$C$70,0))/1000),"")</f>
        <v/>
      </c>
      <c r="CU106" s="59" t="str">
        <f>IFERROR(IF(OR($C$110=FALSE,LEFT($B106,3)&lt;&gt;"NOX"),CU55*INDEX('Damage costs'!$X$18:$X$70,MATCH($B106,'Damage costs'!$C$18:$C$70,0))/1000,CU55*INDEX('Damage costs'!$AB$18:$AB$70,MATCH($B106,'Damage costs'!$C$18:$C$70,0))/1000),"")</f>
        <v/>
      </c>
      <c r="CV106" s="59" t="str">
        <f>IFERROR(IF(OR($C$110=FALSE,LEFT($B106,3)&lt;&gt;"NOX"),CV55*INDEX('Damage costs'!$X$18:$X$70,MATCH($B106,'Damage costs'!$C$18:$C$70,0))/1000,CV55*INDEX('Damage costs'!$AB$18:$AB$70,MATCH($B106,'Damage costs'!$C$18:$C$70,0))/1000),"")</f>
        <v/>
      </c>
      <c r="CW106" s="59" t="str">
        <f>IFERROR(IF(OR($C$110=FALSE,LEFT($B106,3)&lt;&gt;"NOX"),CW55*INDEX('Damage costs'!$X$18:$X$70,MATCH($B106,'Damage costs'!$C$18:$C$70,0))/1000,CW55*INDEX('Damage costs'!$AB$18:$AB$70,MATCH($B106,'Damage costs'!$C$18:$C$70,0))/1000),"")</f>
        <v/>
      </c>
      <c r="CX106" s="59" t="str">
        <f>IFERROR(IF(OR($C$110=FALSE,LEFT($B106,3)&lt;&gt;"NOX"),CX55*INDEX('Damage costs'!$X$18:$X$70,MATCH($B106,'Damage costs'!$C$18:$C$70,0))/1000,CX55*INDEX('Damage costs'!$AB$18:$AB$70,MATCH($B106,'Damage costs'!$C$18:$C$70,0))/1000),"")</f>
        <v/>
      </c>
      <c r="CY106" s="59" t="str">
        <f>IFERROR(IF(OR($C$110=FALSE,LEFT($B106,3)&lt;&gt;"NOX"),CY55*INDEX('Damage costs'!$X$18:$X$70,MATCH($B106,'Damage costs'!$C$18:$C$70,0))/1000,CY55*INDEX('Damage costs'!$AB$18:$AB$70,MATCH($B106,'Damage costs'!$C$18:$C$70,0))/1000),"")</f>
        <v/>
      </c>
      <c r="CZ106" s="391"/>
    </row>
    <row r="107" spans="2:104" x14ac:dyDescent="0.25">
      <c r="B107" s="406">
        <f t="shared" si="43"/>
        <v>0</v>
      </c>
      <c r="C107" s="9" t="s">
        <v>1117</v>
      </c>
      <c r="D107" s="59" t="str">
        <f>IFERROR(IF(OR($C$110=FALSE,LEFT($B107,3)&lt;&gt;"NOX"),D56*INDEX('Damage costs'!$X$18:$X$70,MATCH($B107,'Damage costs'!$C$18:$C$70,0))/1000,D56*INDEX('Damage costs'!$AB$18:$AB$70,MATCH($B107,'Damage costs'!$C$18:$C$70,0))/1000),"")</f>
        <v/>
      </c>
      <c r="E107" s="59" t="str">
        <f>IFERROR(IF(OR($C$110=FALSE,LEFT($B107,3)&lt;&gt;"NOX"),E56*INDEX('Damage costs'!$X$18:$X$70,MATCH($B107,'Damage costs'!$C$18:$C$70,0))/1000,E56*INDEX('Damage costs'!$AB$18:$AB$70,MATCH($B107,'Damage costs'!$C$18:$C$70,0))/1000),"")</f>
        <v/>
      </c>
      <c r="F107" s="59" t="str">
        <f>IFERROR(IF(OR($C$110=FALSE,LEFT($B107,3)&lt;&gt;"NOX"),F56*INDEX('Damage costs'!$X$18:$X$70,MATCH($B107,'Damage costs'!$C$18:$C$70,0))/1000,F56*INDEX('Damage costs'!$AB$18:$AB$70,MATCH($B107,'Damage costs'!$C$18:$C$70,0))/1000),"")</f>
        <v/>
      </c>
      <c r="G107" s="59" t="str">
        <f>IFERROR(IF(OR($C$110=FALSE,LEFT($B107,3)&lt;&gt;"NOX"),G56*INDEX('Damage costs'!$X$18:$X$70,MATCH($B107,'Damage costs'!$C$18:$C$70,0))/1000,G56*INDEX('Damage costs'!$AB$18:$AB$70,MATCH($B107,'Damage costs'!$C$18:$C$70,0))/1000),"")</f>
        <v/>
      </c>
      <c r="H107" s="59" t="str">
        <f>IFERROR(IF(OR($C$110=FALSE,LEFT($B107,3)&lt;&gt;"NOX"),H56*INDEX('Damage costs'!$X$18:$X$70,MATCH($B107,'Damage costs'!$C$18:$C$70,0))/1000,H56*INDEX('Damage costs'!$AB$18:$AB$70,MATCH($B107,'Damage costs'!$C$18:$C$70,0))/1000),"")</f>
        <v/>
      </c>
      <c r="I107" s="59" t="str">
        <f>IFERROR(IF(OR($C$110=FALSE,LEFT($B107,3)&lt;&gt;"NOX"),I56*INDEX('Damage costs'!$X$18:$X$70,MATCH($B107,'Damage costs'!$C$18:$C$70,0))/1000,I56*INDEX('Damage costs'!$AB$18:$AB$70,MATCH($B107,'Damage costs'!$C$18:$C$70,0))/1000),"")</f>
        <v/>
      </c>
      <c r="J107" s="59" t="str">
        <f>IFERROR(IF(OR($C$110=FALSE,LEFT($B107,3)&lt;&gt;"NOX"),J56*INDEX('Damage costs'!$X$18:$X$70,MATCH($B107,'Damage costs'!$C$18:$C$70,0))/1000,J56*INDEX('Damage costs'!$AB$18:$AB$70,MATCH($B107,'Damage costs'!$C$18:$C$70,0))/1000),"")</f>
        <v/>
      </c>
      <c r="K107" s="59" t="str">
        <f>IFERROR(IF(OR($C$110=FALSE,LEFT($B107,3)&lt;&gt;"NOX"),K56*INDEX('Damage costs'!$X$18:$X$70,MATCH($B107,'Damage costs'!$C$18:$C$70,0))/1000,K56*INDEX('Damage costs'!$AB$18:$AB$70,MATCH($B107,'Damage costs'!$C$18:$C$70,0))/1000),"")</f>
        <v/>
      </c>
      <c r="L107" s="59" t="str">
        <f>IFERROR(IF(OR($C$110=FALSE,LEFT($B107,3)&lt;&gt;"NOX"),L56*INDEX('Damage costs'!$X$18:$X$70,MATCH($B107,'Damage costs'!$C$18:$C$70,0))/1000,L56*INDEX('Damage costs'!$AB$18:$AB$70,MATCH($B107,'Damage costs'!$C$18:$C$70,0))/1000),"")</f>
        <v/>
      </c>
      <c r="M107" s="59" t="str">
        <f>IFERROR(IF(OR($C$110=FALSE,LEFT($B107,3)&lt;&gt;"NOX"),M56*INDEX('Damage costs'!$X$18:$X$70,MATCH($B107,'Damage costs'!$C$18:$C$70,0))/1000,M56*INDEX('Damage costs'!$AB$18:$AB$70,MATCH($B107,'Damage costs'!$C$18:$C$70,0))/1000),"")</f>
        <v/>
      </c>
      <c r="N107" s="59" t="str">
        <f>IFERROR(IF(OR($C$110=FALSE,LEFT($B107,3)&lt;&gt;"NOX"),N56*INDEX('Damage costs'!$X$18:$X$70,MATCH($B107,'Damage costs'!$C$18:$C$70,0))/1000,N56*INDEX('Damage costs'!$AB$18:$AB$70,MATCH($B107,'Damage costs'!$C$18:$C$70,0))/1000),"")</f>
        <v/>
      </c>
      <c r="O107" s="59" t="str">
        <f>IFERROR(IF(OR($C$110=FALSE,LEFT($B107,3)&lt;&gt;"NOX"),O56*INDEX('Damage costs'!$X$18:$X$70,MATCH($B107,'Damage costs'!$C$18:$C$70,0))/1000,O56*INDEX('Damage costs'!$AB$18:$AB$70,MATCH($B107,'Damage costs'!$C$18:$C$70,0))/1000),"")</f>
        <v/>
      </c>
      <c r="P107" s="59" t="str">
        <f>IFERROR(IF(OR($C$110=FALSE,LEFT($B107,3)&lt;&gt;"NOX"),P56*INDEX('Damage costs'!$X$18:$X$70,MATCH($B107,'Damage costs'!$C$18:$C$70,0))/1000,P56*INDEX('Damage costs'!$AB$18:$AB$70,MATCH($B107,'Damage costs'!$C$18:$C$70,0))/1000),"")</f>
        <v/>
      </c>
      <c r="Q107" s="59" t="str">
        <f>IFERROR(IF(OR($C$110=FALSE,LEFT($B107,3)&lt;&gt;"NOX"),Q56*INDEX('Damage costs'!$X$18:$X$70,MATCH($B107,'Damage costs'!$C$18:$C$70,0))/1000,Q56*INDEX('Damage costs'!$AB$18:$AB$70,MATCH($B107,'Damage costs'!$C$18:$C$70,0))/1000),"")</f>
        <v/>
      </c>
      <c r="R107" s="59" t="str">
        <f>IFERROR(IF(OR($C$110=FALSE,LEFT($B107,3)&lt;&gt;"NOX"),R56*INDEX('Damage costs'!$X$18:$X$70,MATCH($B107,'Damage costs'!$C$18:$C$70,0))/1000,R56*INDEX('Damage costs'!$AB$18:$AB$70,MATCH($B107,'Damage costs'!$C$18:$C$70,0))/1000),"")</f>
        <v/>
      </c>
      <c r="S107" s="59" t="str">
        <f>IFERROR(IF(OR($C$110=FALSE,LEFT($B107,3)&lt;&gt;"NOX"),S56*INDEX('Damage costs'!$X$18:$X$70,MATCH($B107,'Damage costs'!$C$18:$C$70,0))/1000,S56*INDEX('Damage costs'!$AB$18:$AB$70,MATCH($B107,'Damage costs'!$C$18:$C$70,0))/1000),"")</f>
        <v/>
      </c>
      <c r="T107" s="59" t="str">
        <f>IFERROR(IF(OR($C$110=FALSE,LEFT($B107,3)&lt;&gt;"NOX"),T56*INDEX('Damage costs'!$X$18:$X$70,MATCH($B107,'Damage costs'!$C$18:$C$70,0))/1000,T56*INDEX('Damage costs'!$AB$18:$AB$70,MATCH($B107,'Damage costs'!$C$18:$C$70,0))/1000),"")</f>
        <v/>
      </c>
      <c r="U107" s="59" t="str">
        <f>IFERROR(IF(OR($C$110=FALSE,LEFT($B107,3)&lt;&gt;"NOX"),U56*INDEX('Damage costs'!$X$18:$X$70,MATCH($B107,'Damage costs'!$C$18:$C$70,0))/1000,U56*INDEX('Damage costs'!$AB$18:$AB$70,MATCH($B107,'Damage costs'!$C$18:$C$70,0))/1000),"")</f>
        <v/>
      </c>
      <c r="V107" s="59" t="str">
        <f>IFERROR(IF(OR($C$110=FALSE,LEFT($B107,3)&lt;&gt;"NOX"),V56*INDEX('Damage costs'!$X$18:$X$70,MATCH($B107,'Damage costs'!$C$18:$C$70,0))/1000,V56*INDEX('Damage costs'!$AB$18:$AB$70,MATCH($B107,'Damage costs'!$C$18:$C$70,0))/1000),"")</f>
        <v/>
      </c>
      <c r="W107" s="59" t="str">
        <f>IFERROR(IF(OR($C$110=FALSE,LEFT($B107,3)&lt;&gt;"NOX"),W56*INDEX('Damage costs'!$X$18:$X$70,MATCH($B107,'Damage costs'!$C$18:$C$70,0))/1000,W56*INDEX('Damage costs'!$AB$18:$AB$70,MATCH($B107,'Damage costs'!$C$18:$C$70,0))/1000),"")</f>
        <v/>
      </c>
      <c r="X107" s="59" t="str">
        <f>IFERROR(IF(OR($C$110=FALSE,LEFT($B107,3)&lt;&gt;"NOX"),X56*INDEX('Damage costs'!$X$18:$X$70,MATCH($B107,'Damage costs'!$C$18:$C$70,0))/1000,X56*INDEX('Damage costs'!$AB$18:$AB$70,MATCH($B107,'Damage costs'!$C$18:$C$70,0))/1000),"")</f>
        <v/>
      </c>
      <c r="Y107" s="59" t="str">
        <f>IFERROR(IF(OR($C$110=FALSE,LEFT($B107,3)&lt;&gt;"NOX"),Y56*INDEX('Damage costs'!$X$18:$X$70,MATCH($B107,'Damage costs'!$C$18:$C$70,0))/1000,Y56*INDEX('Damage costs'!$AB$18:$AB$70,MATCH($B107,'Damage costs'!$C$18:$C$70,0))/1000),"")</f>
        <v/>
      </c>
      <c r="Z107" s="59" t="str">
        <f>IFERROR(IF(OR($C$110=FALSE,LEFT($B107,3)&lt;&gt;"NOX"),Z56*INDEX('Damage costs'!$X$18:$X$70,MATCH($B107,'Damage costs'!$C$18:$C$70,0))/1000,Z56*INDEX('Damage costs'!$AB$18:$AB$70,MATCH($B107,'Damage costs'!$C$18:$C$70,0))/1000),"")</f>
        <v/>
      </c>
      <c r="AA107" s="59" t="str">
        <f>IFERROR(IF(OR($C$110=FALSE,LEFT($B107,3)&lt;&gt;"NOX"),AA56*INDEX('Damage costs'!$X$18:$X$70,MATCH($B107,'Damage costs'!$C$18:$C$70,0))/1000,AA56*INDEX('Damage costs'!$AB$18:$AB$70,MATCH($B107,'Damage costs'!$C$18:$C$70,0))/1000),"")</f>
        <v/>
      </c>
      <c r="AB107" s="59" t="str">
        <f>IFERROR(IF(OR($C$110=FALSE,LEFT($B107,3)&lt;&gt;"NOX"),AB56*INDEX('Damage costs'!$X$18:$X$70,MATCH($B107,'Damage costs'!$C$18:$C$70,0))/1000,AB56*INDEX('Damage costs'!$AB$18:$AB$70,MATCH($B107,'Damage costs'!$C$18:$C$70,0))/1000),"")</f>
        <v/>
      </c>
      <c r="AC107" s="59" t="str">
        <f>IFERROR(IF(OR($C$110=FALSE,LEFT($B107,3)&lt;&gt;"NOX"),AC56*INDEX('Damage costs'!$X$18:$X$70,MATCH($B107,'Damage costs'!$C$18:$C$70,0))/1000,AC56*INDEX('Damage costs'!$AB$18:$AB$70,MATCH($B107,'Damage costs'!$C$18:$C$70,0))/1000),"")</f>
        <v/>
      </c>
      <c r="AD107" s="59" t="str">
        <f>IFERROR(IF(OR($C$110=FALSE,LEFT($B107,3)&lt;&gt;"NOX"),AD56*INDEX('Damage costs'!$X$18:$X$70,MATCH($B107,'Damage costs'!$C$18:$C$70,0))/1000,AD56*INDEX('Damage costs'!$AB$18:$AB$70,MATCH($B107,'Damage costs'!$C$18:$C$70,0))/1000),"")</f>
        <v/>
      </c>
      <c r="AE107" s="59" t="str">
        <f>IFERROR(IF(OR($C$110=FALSE,LEFT($B107,3)&lt;&gt;"NOX"),AE56*INDEX('Damage costs'!$X$18:$X$70,MATCH($B107,'Damage costs'!$C$18:$C$70,0))/1000,AE56*INDEX('Damage costs'!$AB$18:$AB$70,MATCH($B107,'Damage costs'!$C$18:$C$70,0))/1000),"")</f>
        <v/>
      </c>
      <c r="AF107" s="59" t="str">
        <f>IFERROR(IF(OR($C$110=FALSE,LEFT($B107,3)&lt;&gt;"NOX"),AF56*INDEX('Damage costs'!$X$18:$X$70,MATCH($B107,'Damage costs'!$C$18:$C$70,0))/1000,AF56*INDEX('Damage costs'!$AB$18:$AB$70,MATCH($B107,'Damage costs'!$C$18:$C$70,0))/1000),"")</f>
        <v/>
      </c>
      <c r="AG107" s="59" t="str">
        <f>IFERROR(IF(OR($C$110=FALSE,LEFT($B107,3)&lt;&gt;"NOX"),AG56*INDEX('Damage costs'!$X$18:$X$70,MATCH($B107,'Damage costs'!$C$18:$C$70,0))/1000,AG56*INDEX('Damage costs'!$AB$18:$AB$70,MATCH($B107,'Damage costs'!$C$18:$C$70,0))/1000),"")</f>
        <v/>
      </c>
      <c r="AH107" s="59" t="str">
        <f>IFERROR(IF(OR($C$110=FALSE,LEFT($B107,3)&lt;&gt;"NOX"),AH56*INDEX('Damage costs'!$X$18:$X$70,MATCH($B107,'Damage costs'!$C$18:$C$70,0))/1000,AH56*INDEX('Damage costs'!$AB$18:$AB$70,MATCH($B107,'Damage costs'!$C$18:$C$70,0))/1000),"")</f>
        <v/>
      </c>
      <c r="AI107" s="59" t="str">
        <f>IFERROR(IF(OR($C$110=FALSE,LEFT($B107,3)&lt;&gt;"NOX"),AI56*INDEX('Damage costs'!$X$18:$X$70,MATCH($B107,'Damage costs'!$C$18:$C$70,0))/1000,AI56*INDEX('Damage costs'!$AB$18:$AB$70,MATCH($B107,'Damage costs'!$C$18:$C$70,0))/1000),"")</f>
        <v/>
      </c>
      <c r="AJ107" s="59" t="str">
        <f>IFERROR(IF(OR($C$110=FALSE,LEFT($B107,3)&lt;&gt;"NOX"),AJ56*INDEX('Damage costs'!$X$18:$X$70,MATCH($B107,'Damage costs'!$C$18:$C$70,0))/1000,AJ56*INDEX('Damage costs'!$AB$18:$AB$70,MATCH($B107,'Damage costs'!$C$18:$C$70,0))/1000),"")</f>
        <v/>
      </c>
      <c r="AK107" s="59" t="str">
        <f>IFERROR(IF(OR($C$110=FALSE,LEFT($B107,3)&lt;&gt;"NOX"),AK56*INDEX('Damage costs'!$X$18:$X$70,MATCH($B107,'Damage costs'!$C$18:$C$70,0))/1000,AK56*INDEX('Damage costs'!$AB$18:$AB$70,MATCH($B107,'Damage costs'!$C$18:$C$70,0))/1000),"")</f>
        <v/>
      </c>
      <c r="AL107" s="59" t="str">
        <f>IFERROR(IF(OR($C$110=FALSE,LEFT($B107,3)&lt;&gt;"NOX"),AL56*INDEX('Damage costs'!$X$18:$X$70,MATCH($B107,'Damage costs'!$C$18:$C$70,0))/1000,AL56*INDEX('Damage costs'!$AB$18:$AB$70,MATCH($B107,'Damage costs'!$C$18:$C$70,0))/1000),"")</f>
        <v/>
      </c>
      <c r="AM107" s="59" t="str">
        <f>IFERROR(IF(OR($C$110=FALSE,LEFT($B107,3)&lt;&gt;"NOX"),AM56*INDEX('Damage costs'!$X$18:$X$70,MATCH($B107,'Damage costs'!$C$18:$C$70,0))/1000,AM56*INDEX('Damage costs'!$AB$18:$AB$70,MATCH($B107,'Damage costs'!$C$18:$C$70,0))/1000),"")</f>
        <v/>
      </c>
      <c r="AN107" s="59" t="str">
        <f>IFERROR(IF(OR($C$110=FALSE,LEFT($B107,3)&lt;&gt;"NOX"),AN56*INDEX('Damage costs'!$X$18:$X$70,MATCH($B107,'Damage costs'!$C$18:$C$70,0))/1000,AN56*INDEX('Damage costs'!$AB$18:$AB$70,MATCH($B107,'Damage costs'!$C$18:$C$70,0))/1000),"")</f>
        <v/>
      </c>
      <c r="AO107" s="59" t="str">
        <f>IFERROR(IF(OR($C$110=FALSE,LEFT($B107,3)&lt;&gt;"NOX"),AO56*INDEX('Damage costs'!$X$18:$X$70,MATCH($B107,'Damage costs'!$C$18:$C$70,0))/1000,AO56*INDEX('Damage costs'!$AB$18:$AB$70,MATCH($B107,'Damage costs'!$C$18:$C$70,0))/1000),"")</f>
        <v/>
      </c>
      <c r="AP107" s="59" t="str">
        <f>IFERROR(IF(OR($C$110=FALSE,LEFT($B107,3)&lt;&gt;"NOX"),AP56*INDEX('Damage costs'!$X$18:$X$70,MATCH($B107,'Damage costs'!$C$18:$C$70,0))/1000,AP56*INDEX('Damage costs'!$AB$18:$AB$70,MATCH($B107,'Damage costs'!$C$18:$C$70,0))/1000),"")</f>
        <v/>
      </c>
      <c r="AQ107" s="59" t="str">
        <f>IFERROR(IF(OR($C$110=FALSE,LEFT($B107,3)&lt;&gt;"NOX"),AQ56*INDEX('Damage costs'!$X$18:$X$70,MATCH($B107,'Damage costs'!$C$18:$C$70,0))/1000,AQ56*INDEX('Damage costs'!$AB$18:$AB$70,MATCH($B107,'Damage costs'!$C$18:$C$70,0))/1000),"")</f>
        <v/>
      </c>
      <c r="AR107" s="59" t="str">
        <f>IFERROR(IF(OR($C$110=FALSE,LEFT($B107,3)&lt;&gt;"NOX"),AR56*INDEX('Damage costs'!$X$18:$X$70,MATCH($B107,'Damage costs'!$C$18:$C$70,0))/1000,AR56*INDEX('Damage costs'!$AB$18:$AB$70,MATCH($B107,'Damage costs'!$C$18:$C$70,0))/1000),"")</f>
        <v/>
      </c>
      <c r="AS107" s="59" t="str">
        <f>IFERROR(IF(OR($C$110=FALSE,LEFT($B107,3)&lt;&gt;"NOX"),AS56*INDEX('Damage costs'!$X$18:$X$70,MATCH($B107,'Damage costs'!$C$18:$C$70,0))/1000,AS56*INDEX('Damage costs'!$AB$18:$AB$70,MATCH($B107,'Damage costs'!$C$18:$C$70,0))/1000),"")</f>
        <v/>
      </c>
      <c r="AT107" s="59" t="str">
        <f>IFERROR(IF(OR($C$110=FALSE,LEFT($B107,3)&lt;&gt;"NOX"),AT56*INDEX('Damage costs'!$X$18:$X$70,MATCH($B107,'Damage costs'!$C$18:$C$70,0))/1000,AT56*INDEX('Damage costs'!$AB$18:$AB$70,MATCH($B107,'Damage costs'!$C$18:$C$70,0))/1000),"")</f>
        <v/>
      </c>
      <c r="AU107" s="59" t="str">
        <f>IFERROR(IF(OR($C$110=FALSE,LEFT($B107,3)&lt;&gt;"NOX"),AU56*INDEX('Damage costs'!$X$18:$X$70,MATCH($B107,'Damage costs'!$C$18:$C$70,0))/1000,AU56*INDEX('Damage costs'!$AB$18:$AB$70,MATCH($B107,'Damage costs'!$C$18:$C$70,0))/1000),"")</f>
        <v/>
      </c>
      <c r="AV107" s="59" t="str">
        <f>IFERROR(IF(OR($C$110=FALSE,LEFT($B107,3)&lt;&gt;"NOX"),AV56*INDEX('Damage costs'!$X$18:$X$70,MATCH($B107,'Damage costs'!$C$18:$C$70,0))/1000,AV56*INDEX('Damage costs'!$AB$18:$AB$70,MATCH($B107,'Damage costs'!$C$18:$C$70,0))/1000),"")</f>
        <v/>
      </c>
      <c r="AW107" s="59" t="str">
        <f>IFERROR(IF(OR($C$110=FALSE,LEFT($B107,3)&lt;&gt;"NOX"),AW56*INDEX('Damage costs'!$X$18:$X$70,MATCH($B107,'Damage costs'!$C$18:$C$70,0))/1000,AW56*INDEX('Damage costs'!$AB$18:$AB$70,MATCH($B107,'Damage costs'!$C$18:$C$70,0))/1000),"")</f>
        <v/>
      </c>
      <c r="AX107" s="59" t="str">
        <f>IFERROR(IF(OR($C$110=FALSE,LEFT($B107,3)&lt;&gt;"NOX"),AX56*INDEX('Damage costs'!$X$18:$X$70,MATCH($B107,'Damage costs'!$C$18:$C$70,0))/1000,AX56*INDEX('Damage costs'!$AB$18:$AB$70,MATCH($B107,'Damage costs'!$C$18:$C$70,0))/1000),"")</f>
        <v/>
      </c>
      <c r="AY107" s="59" t="str">
        <f>IFERROR(IF(OR($C$110=FALSE,LEFT($B107,3)&lt;&gt;"NOX"),AY56*INDEX('Damage costs'!$X$18:$X$70,MATCH($B107,'Damage costs'!$C$18:$C$70,0))/1000,AY56*INDEX('Damage costs'!$AB$18:$AB$70,MATCH($B107,'Damage costs'!$C$18:$C$70,0))/1000),"")</f>
        <v/>
      </c>
      <c r="AZ107" s="59" t="str">
        <f>IFERROR(IF(OR($C$110=FALSE,LEFT($B107,3)&lt;&gt;"NOX"),AZ56*INDEX('Damage costs'!$X$18:$X$70,MATCH($B107,'Damage costs'!$C$18:$C$70,0))/1000,AZ56*INDEX('Damage costs'!$AB$18:$AB$70,MATCH($B107,'Damage costs'!$C$18:$C$70,0))/1000),"")</f>
        <v/>
      </c>
      <c r="BA107" s="59" t="str">
        <f>IFERROR(IF(OR($C$110=FALSE,LEFT($B107,3)&lt;&gt;"NOX"),BA56*INDEX('Damage costs'!$X$18:$X$70,MATCH($B107,'Damage costs'!$C$18:$C$70,0))/1000,BA56*INDEX('Damage costs'!$AB$18:$AB$70,MATCH($B107,'Damage costs'!$C$18:$C$70,0))/1000),"")</f>
        <v/>
      </c>
      <c r="BB107" s="59" t="str">
        <f>IFERROR(IF(OR($C$110=FALSE,LEFT($B107,3)&lt;&gt;"NOX"),BB56*INDEX('Damage costs'!$X$18:$X$70,MATCH($B107,'Damage costs'!$C$18:$C$70,0))/1000,BB56*INDEX('Damage costs'!$AB$18:$AB$70,MATCH($B107,'Damage costs'!$C$18:$C$70,0))/1000),"")</f>
        <v/>
      </c>
      <c r="BC107" s="59" t="str">
        <f>IFERROR(IF(OR($C$110=FALSE,LEFT($B107,3)&lt;&gt;"NOX"),BC56*INDEX('Damage costs'!$X$18:$X$70,MATCH($B107,'Damage costs'!$C$18:$C$70,0))/1000,BC56*INDEX('Damage costs'!$AB$18:$AB$70,MATCH($B107,'Damage costs'!$C$18:$C$70,0))/1000),"")</f>
        <v/>
      </c>
      <c r="BD107" s="59" t="str">
        <f>IFERROR(IF(OR($C$110=FALSE,LEFT($B107,3)&lt;&gt;"NOX"),BD56*INDEX('Damage costs'!$X$18:$X$70,MATCH($B107,'Damage costs'!$C$18:$C$70,0))/1000,BD56*INDEX('Damage costs'!$AB$18:$AB$70,MATCH($B107,'Damage costs'!$C$18:$C$70,0))/1000),"")</f>
        <v/>
      </c>
      <c r="BE107" s="59" t="str">
        <f>IFERROR(IF(OR($C$110=FALSE,LEFT($B107,3)&lt;&gt;"NOX"),BE56*INDEX('Damage costs'!$X$18:$X$70,MATCH($B107,'Damage costs'!$C$18:$C$70,0))/1000,BE56*INDEX('Damage costs'!$AB$18:$AB$70,MATCH($B107,'Damage costs'!$C$18:$C$70,0))/1000),"")</f>
        <v/>
      </c>
      <c r="BF107" s="59" t="str">
        <f>IFERROR(IF(OR($C$110=FALSE,LEFT($B107,3)&lt;&gt;"NOX"),BF56*INDEX('Damage costs'!$X$18:$X$70,MATCH($B107,'Damage costs'!$C$18:$C$70,0))/1000,BF56*INDEX('Damage costs'!$AB$18:$AB$70,MATCH($B107,'Damage costs'!$C$18:$C$70,0))/1000),"")</f>
        <v/>
      </c>
      <c r="BG107" s="59" t="str">
        <f>IFERROR(IF(OR($C$110=FALSE,LEFT($B107,3)&lt;&gt;"NOX"),BG56*INDEX('Damage costs'!$X$18:$X$70,MATCH($B107,'Damage costs'!$C$18:$C$70,0))/1000,BG56*INDEX('Damage costs'!$AB$18:$AB$70,MATCH($B107,'Damage costs'!$C$18:$C$70,0))/1000),"")</f>
        <v/>
      </c>
      <c r="BH107" s="59" t="str">
        <f>IFERROR(IF(OR($C$110=FALSE,LEFT($B107,3)&lt;&gt;"NOX"),BH56*INDEX('Damage costs'!$X$18:$X$70,MATCH($B107,'Damage costs'!$C$18:$C$70,0))/1000,BH56*INDEX('Damage costs'!$AB$18:$AB$70,MATCH($B107,'Damage costs'!$C$18:$C$70,0))/1000),"")</f>
        <v/>
      </c>
      <c r="BI107" s="59" t="str">
        <f>IFERROR(IF(OR($C$110=FALSE,LEFT($B107,3)&lt;&gt;"NOX"),BI56*INDEX('Damage costs'!$X$18:$X$70,MATCH($B107,'Damage costs'!$C$18:$C$70,0))/1000,BI56*INDEX('Damage costs'!$AB$18:$AB$70,MATCH($B107,'Damage costs'!$C$18:$C$70,0))/1000),"")</f>
        <v/>
      </c>
      <c r="BJ107" s="59" t="str">
        <f>IFERROR(IF(OR($C$110=FALSE,LEFT($B107,3)&lt;&gt;"NOX"),BJ56*INDEX('Damage costs'!$X$18:$X$70,MATCH($B107,'Damage costs'!$C$18:$C$70,0))/1000,BJ56*INDEX('Damage costs'!$AB$18:$AB$70,MATCH($B107,'Damage costs'!$C$18:$C$70,0))/1000),"")</f>
        <v/>
      </c>
      <c r="BK107" s="59" t="str">
        <f>IFERROR(IF(OR($C$110=FALSE,LEFT($B107,3)&lt;&gt;"NOX"),BK56*INDEX('Damage costs'!$X$18:$X$70,MATCH($B107,'Damage costs'!$C$18:$C$70,0))/1000,BK56*INDEX('Damage costs'!$AB$18:$AB$70,MATCH($B107,'Damage costs'!$C$18:$C$70,0))/1000),"")</f>
        <v/>
      </c>
      <c r="BL107" s="59" t="str">
        <f>IFERROR(IF(OR($C$110=FALSE,LEFT($B107,3)&lt;&gt;"NOX"),BL56*INDEX('Damage costs'!$X$18:$X$70,MATCH($B107,'Damage costs'!$C$18:$C$70,0))/1000,BL56*INDEX('Damage costs'!$AB$18:$AB$70,MATCH($B107,'Damage costs'!$C$18:$C$70,0))/1000),"")</f>
        <v/>
      </c>
      <c r="BM107" s="59" t="str">
        <f>IFERROR(IF(OR($C$110=FALSE,LEFT($B107,3)&lt;&gt;"NOX"),BM56*INDEX('Damage costs'!$X$18:$X$70,MATCH($B107,'Damage costs'!$C$18:$C$70,0))/1000,BM56*INDEX('Damage costs'!$AB$18:$AB$70,MATCH($B107,'Damage costs'!$C$18:$C$70,0))/1000),"")</f>
        <v/>
      </c>
      <c r="BN107" s="59" t="str">
        <f>IFERROR(IF(OR($C$110=FALSE,LEFT($B107,3)&lt;&gt;"NOX"),BN56*INDEX('Damage costs'!$X$18:$X$70,MATCH($B107,'Damage costs'!$C$18:$C$70,0))/1000,BN56*INDEX('Damage costs'!$AB$18:$AB$70,MATCH($B107,'Damage costs'!$C$18:$C$70,0))/1000),"")</f>
        <v/>
      </c>
      <c r="BO107" s="59" t="str">
        <f>IFERROR(IF(OR($C$110=FALSE,LEFT($B107,3)&lt;&gt;"NOX"),BO56*INDEX('Damage costs'!$X$18:$X$70,MATCH($B107,'Damage costs'!$C$18:$C$70,0))/1000,BO56*INDEX('Damage costs'!$AB$18:$AB$70,MATCH($B107,'Damage costs'!$C$18:$C$70,0))/1000),"")</f>
        <v/>
      </c>
      <c r="BP107" s="59" t="str">
        <f>IFERROR(IF(OR($C$110=FALSE,LEFT($B107,3)&lt;&gt;"NOX"),BP56*INDEX('Damage costs'!$X$18:$X$70,MATCH($B107,'Damage costs'!$C$18:$C$70,0))/1000,BP56*INDEX('Damage costs'!$AB$18:$AB$70,MATCH($B107,'Damage costs'!$C$18:$C$70,0))/1000),"")</f>
        <v/>
      </c>
      <c r="BQ107" s="59" t="str">
        <f>IFERROR(IF(OR($C$110=FALSE,LEFT($B107,3)&lt;&gt;"NOX"),BQ56*INDEX('Damage costs'!$X$18:$X$70,MATCH($B107,'Damage costs'!$C$18:$C$70,0))/1000,BQ56*INDEX('Damage costs'!$AB$18:$AB$70,MATCH($B107,'Damage costs'!$C$18:$C$70,0))/1000),"")</f>
        <v/>
      </c>
      <c r="BR107" s="59" t="str">
        <f>IFERROR(IF(OR($C$110=FALSE,LEFT($B107,3)&lt;&gt;"NOX"),BR56*INDEX('Damage costs'!$X$18:$X$70,MATCH($B107,'Damage costs'!$C$18:$C$70,0))/1000,BR56*INDEX('Damage costs'!$AB$18:$AB$70,MATCH($B107,'Damage costs'!$C$18:$C$70,0))/1000),"")</f>
        <v/>
      </c>
      <c r="BS107" s="59" t="str">
        <f>IFERROR(IF(OR($C$110=FALSE,LEFT($B107,3)&lt;&gt;"NOX"),BS56*INDEX('Damage costs'!$X$18:$X$70,MATCH($B107,'Damage costs'!$C$18:$C$70,0))/1000,BS56*INDEX('Damage costs'!$AB$18:$AB$70,MATCH($B107,'Damage costs'!$C$18:$C$70,0))/1000),"")</f>
        <v/>
      </c>
      <c r="BT107" s="59" t="str">
        <f>IFERROR(IF(OR($C$110=FALSE,LEFT($B107,3)&lt;&gt;"NOX"),BT56*INDEX('Damage costs'!$X$18:$X$70,MATCH($B107,'Damage costs'!$C$18:$C$70,0))/1000,BT56*INDEX('Damage costs'!$AB$18:$AB$70,MATCH($B107,'Damage costs'!$C$18:$C$70,0))/1000),"")</f>
        <v/>
      </c>
      <c r="BU107" s="59" t="str">
        <f>IFERROR(IF(OR($C$110=FALSE,LEFT($B107,3)&lt;&gt;"NOX"),BU56*INDEX('Damage costs'!$X$18:$X$70,MATCH($B107,'Damage costs'!$C$18:$C$70,0))/1000,BU56*INDEX('Damage costs'!$AB$18:$AB$70,MATCH($B107,'Damage costs'!$C$18:$C$70,0))/1000),"")</f>
        <v/>
      </c>
      <c r="BV107" s="59" t="str">
        <f>IFERROR(IF(OR($C$110=FALSE,LEFT($B107,3)&lt;&gt;"NOX"),BV56*INDEX('Damage costs'!$X$18:$X$70,MATCH($B107,'Damage costs'!$C$18:$C$70,0))/1000,BV56*INDEX('Damage costs'!$AB$18:$AB$70,MATCH($B107,'Damage costs'!$C$18:$C$70,0))/1000),"")</f>
        <v/>
      </c>
      <c r="BW107" s="59" t="str">
        <f>IFERROR(IF(OR($C$110=FALSE,LEFT($B107,3)&lt;&gt;"NOX"),BW56*INDEX('Damage costs'!$X$18:$X$70,MATCH($B107,'Damage costs'!$C$18:$C$70,0))/1000,BW56*INDEX('Damage costs'!$AB$18:$AB$70,MATCH($B107,'Damage costs'!$C$18:$C$70,0))/1000),"")</f>
        <v/>
      </c>
      <c r="BX107" s="59" t="str">
        <f>IFERROR(IF(OR($C$110=FALSE,LEFT($B107,3)&lt;&gt;"NOX"),BX56*INDEX('Damage costs'!$X$18:$X$70,MATCH($B107,'Damage costs'!$C$18:$C$70,0))/1000,BX56*INDEX('Damage costs'!$AB$18:$AB$70,MATCH($B107,'Damage costs'!$C$18:$C$70,0))/1000),"")</f>
        <v/>
      </c>
      <c r="BY107" s="59" t="str">
        <f>IFERROR(IF(OR($C$110=FALSE,LEFT($B107,3)&lt;&gt;"NOX"),BY56*INDEX('Damage costs'!$X$18:$X$70,MATCH($B107,'Damage costs'!$C$18:$C$70,0))/1000,BY56*INDEX('Damage costs'!$AB$18:$AB$70,MATCH($B107,'Damage costs'!$C$18:$C$70,0))/1000),"")</f>
        <v/>
      </c>
      <c r="BZ107" s="59" t="str">
        <f>IFERROR(IF(OR($C$110=FALSE,LEFT($B107,3)&lt;&gt;"NOX"),BZ56*INDEX('Damage costs'!$X$18:$X$70,MATCH($B107,'Damage costs'!$C$18:$C$70,0))/1000,BZ56*INDEX('Damage costs'!$AB$18:$AB$70,MATCH($B107,'Damage costs'!$C$18:$C$70,0))/1000),"")</f>
        <v/>
      </c>
      <c r="CA107" s="59" t="str">
        <f>IFERROR(IF(OR($C$110=FALSE,LEFT($B107,3)&lt;&gt;"NOX"),CA56*INDEX('Damage costs'!$X$18:$X$70,MATCH($B107,'Damage costs'!$C$18:$C$70,0))/1000,CA56*INDEX('Damage costs'!$AB$18:$AB$70,MATCH($B107,'Damage costs'!$C$18:$C$70,0))/1000),"")</f>
        <v/>
      </c>
      <c r="CB107" s="59" t="str">
        <f>IFERROR(IF(OR($C$110=FALSE,LEFT($B107,3)&lt;&gt;"NOX"),CB56*INDEX('Damage costs'!$X$18:$X$70,MATCH($B107,'Damage costs'!$C$18:$C$70,0))/1000,CB56*INDEX('Damage costs'!$AB$18:$AB$70,MATCH($B107,'Damage costs'!$C$18:$C$70,0))/1000),"")</f>
        <v/>
      </c>
      <c r="CC107" s="59" t="str">
        <f>IFERROR(IF(OR($C$110=FALSE,LEFT($B107,3)&lt;&gt;"NOX"),CC56*INDEX('Damage costs'!$X$18:$X$70,MATCH($B107,'Damage costs'!$C$18:$C$70,0))/1000,CC56*INDEX('Damage costs'!$AB$18:$AB$70,MATCH($B107,'Damage costs'!$C$18:$C$70,0))/1000),"")</f>
        <v/>
      </c>
      <c r="CD107" s="59" t="str">
        <f>IFERROR(IF(OR($C$110=FALSE,LEFT($B107,3)&lt;&gt;"NOX"),CD56*INDEX('Damage costs'!$X$18:$X$70,MATCH($B107,'Damage costs'!$C$18:$C$70,0))/1000,CD56*INDEX('Damage costs'!$AB$18:$AB$70,MATCH($B107,'Damage costs'!$C$18:$C$70,0))/1000),"")</f>
        <v/>
      </c>
      <c r="CE107" s="59" t="str">
        <f>IFERROR(IF(OR($C$110=FALSE,LEFT($B107,3)&lt;&gt;"NOX"),CE56*INDEX('Damage costs'!$X$18:$X$70,MATCH($B107,'Damage costs'!$C$18:$C$70,0))/1000,CE56*INDEX('Damage costs'!$AB$18:$AB$70,MATCH($B107,'Damage costs'!$C$18:$C$70,0))/1000),"")</f>
        <v/>
      </c>
      <c r="CF107" s="59" t="str">
        <f>IFERROR(IF(OR($C$110=FALSE,LEFT($B107,3)&lt;&gt;"NOX"),CF56*INDEX('Damage costs'!$X$18:$X$70,MATCH($B107,'Damage costs'!$C$18:$C$70,0))/1000,CF56*INDEX('Damage costs'!$AB$18:$AB$70,MATCH($B107,'Damage costs'!$C$18:$C$70,0))/1000),"")</f>
        <v/>
      </c>
      <c r="CG107" s="59" t="str">
        <f>IFERROR(IF(OR($C$110=FALSE,LEFT($B107,3)&lt;&gt;"NOX"),CG56*INDEX('Damage costs'!$X$18:$X$70,MATCH($B107,'Damage costs'!$C$18:$C$70,0))/1000,CG56*INDEX('Damage costs'!$AB$18:$AB$70,MATCH($B107,'Damage costs'!$C$18:$C$70,0))/1000),"")</f>
        <v/>
      </c>
      <c r="CH107" s="59" t="str">
        <f>IFERROR(IF(OR($C$110=FALSE,LEFT($B107,3)&lt;&gt;"NOX"),CH56*INDEX('Damage costs'!$X$18:$X$70,MATCH($B107,'Damage costs'!$C$18:$C$70,0))/1000,CH56*INDEX('Damage costs'!$AB$18:$AB$70,MATCH($B107,'Damage costs'!$C$18:$C$70,0))/1000),"")</f>
        <v/>
      </c>
      <c r="CI107" s="59" t="str">
        <f>IFERROR(IF(OR($C$110=FALSE,LEFT($B107,3)&lt;&gt;"NOX"),CI56*INDEX('Damage costs'!$X$18:$X$70,MATCH($B107,'Damage costs'!$C$18:$C$70,0))/1000,CI56*INDEX('Damage costs'!$AB$18:$AB$70,MATCH($B107,'Damage costs'!$C$18:$C$70,0))/1000),"")</f>
        <v/>
      </c>
      <c r="CJ107" s="59" t="str">
        <f>IFERROR(IF(OR($C$110=FALSE,LEFT($B107,3)&lt;&gt;"NOX"),CJ56*INDEX('Damage costs'!$X$18:$X$70,MATCH($B107,'Damage costs'!$C$18:$C$70,0))/1000,CJ56*INDEX('Damage costs'!$AB$18:$AB$70,MATCH($B107,'Damage costs'!$C$18:$C$70,0))/1000),"")</f>
        <v/>
      </c>
      <c r="CK107" s="59" t="str">
        <f>IFERROR(IF(OR($C$110=FALSE,LEFT($B107,3)&lt;&gt;"NOX"),CK56*INDEX('Damage costs'!$X$18:$X$70,MATCH($B107,'Damage costs'!$C$18:$C$70,0))/1000,CK56*INDEX('Damage costs'!$AB$18:$AB$70,MATCH($B107,'Damage costs'!$C$18:$C$70,0))/1000),"")</f>
        <v/>
      </c>
      <c r="CL107" s="59" t="str">
        <f>IFERROR(IF(OR($C$110=FALSE,LEFT($B107,3)&lt;&gt;"NOX"),CL56*INDEX('Damage costs'!$X$18:$X$70,MATCH($B107,'Damage costs'!$C$18:$C$70,0))/1000,CL56*INDEX('Damage costs'!$AB$18:$AB$70,MATCH($B107,'Damage costs'!$C$18:$C$70,0))/1000),"")</f>
        <v/>
      </c>
      <c r="CM107" s="59" t="str">
        <f>IFERROR(IF(OR($C$110=FALSE,LEFT($B107,3)&lt;&gt;"NOX"),CM56*INDEX('Damage costs'!$X$18:$X$70,MATCH($B107,'Damage costs'!$C$18:$C$70,0))/1000,CM56*INDEX('Damage costs'!$AB$18:$AB$70,MATCH($B107,'Damage costs'!$C$18:$C$70,0))/1000),"")</f>
        <v/>
      </c>
      <c r="CN107" s="59" t="str">
        <f>IFERROR(IF(OR($C$110=FALSE,LEFT($B107,3)&lt;&gt;"NOX"),CN56*INDEX('Damage costs'!$X$18:$X$70,MATCH($B107,'Damage costs'!$C$18:$C$70,0))/1000,CN56*INDEX('Damage costs'!$AB$18:$AB$70,MATCH($B107,'Damage costs'!$C$18:$C$70,0))/1000),"")</f>
        <v/>
      </c>
      <c r="CO107" s="59" t="str">
        <f>IFERROR(IF(OR($C$110=FALSE,LEFT($B107,3)&lt;&gt;"NOX"),CO56*INDEX('Damage costs'!$X$18:$X$70,MATCH($B107,'Damage costs'!$C$18:$C$70,0))/1000,CO56*INDEX('Damage costs'!$AB$18:$AB$70,MATCH($B107,'Damage costs'!$C$18:$C$70,0))/1000),"")</f>
        <v/>
      </c>
      <c r="CP107" s="59" t="str">
        <f>IFERROR(IF(OR($C$110=FALSE,LEFT($B107,3)&lt;&gt;"NOX"),CP56*INDEX('Damage costs'!$X$18:$X$70,MATCH($B107,'Damage costs'!$C$18:$C$70,0))/1000,CP56*INDEX('Damage costs'!$AB$18:$AB$70,MATCH($B107,'Damage costs'!$C$18:$C$70,0))/1000),"")</f>
        <v/>
      </c>
      <c r="CQ107" s="59" t="str">
        <f>IFERROR(IF(OR($C$110=FALSE,LEFT($B107,3)&lt;&gt;"NOX"),CQ56*INDEX('Damage costs'!$X$18:$X$70,MATCH($B107,'Damage costs'!$C$18:$C$70,0))/1000,CQ56*INDEX('Damage costs'!$AB$18:$AB$70,MATCH($B107,'Damage costs'!$C$18:$C$70,0))/1000),"")</f>
        <v/>
      </c>
      <c r="CR107" s="59" t="str">
        <f>IFERROR(IF(OR($C$110=FALSE,LEFT($B107,3)&lt;&gt;"NOX"),CR56*INDEX('Damage costs'!$X$18:$X$70,MATCH($B107,'Damage costs'!$C$18:$C$70,0))/1000,CR56*INDEX('Damage costs'!$AB$18:$AB$70,MATCH($B107,'Damage costs'!$C$18:$C$70,0))/1000),"")</f>
        <v/>
      </c>
      <c r="CS107" s="59" t="str">
        <f>IFERROR(IF(OR($C$110=FALSE,LEFT($B107,3)&lt;&gt;"NOX"),CS56*INDEX('Damage costs'!$X$18:$X$70,MATCH($B107,'Damage costs'!$C$18:$C$70,0))/1000,CS56*INDEX('Damage costs'!$AB$18:$AB$70,MATCH($B107,'Damage costs'!$C$18:$C$70,0))/1000),"")</f>
        <v/>
      </c>
      <c r="CT107" s="59" t="str">
        <f>IFERROR(IF(OR($C$110=FALSE,LEFT($B107,3)&lt;&gt;"NOX"),CT56*INDEX('Damage costs'!$X$18:$X$70,MATCH($B107,'Damage costs'!$C$18:$C$70,0))/1000,CT56*INDEX('Damage costs'!$AB$18:$AB$70,MATCH($B107,'Damage costs'!$C$18:$C$70,0))/1000),"")</f>
        <v/>
      </c>
      <c r="CU107" s="59" t="str">
        <f>IFERROR(IF(OR($C$110=FALSE,LEFT($B107,3)&lt;&gt;"NOX"),CU56*INDEX('Damage costs'!$X$18:$X$70,MATCH($B107,'Damage costs'!$C$18:$C$70,0))/1000,CU56*INDEX('Damage costs'!$AB$18:$AB$70,MATCH($B107,'Damage costs'!$C$18:$C$70,0))/1000),"")</f>
        <v/>
      </c>
      <c r="CV107" s="59" t="str">
        <f>IFERROR(IF(OR($C$110=FALSE,LEFT($B107,3)&lt;&gt;"NOX"),CV56*INDEX('Damage costs'!$X$18:$X$70,MATCH($B107,'Damage costs'!$C$18:$C$70,0))/1000,CV56*INDEX('Damage costs'!$AB$18:$AB$70,MATCH($B107,'Damage costs'!$C$18:$C$70,0))/1000),"")</f>
        <v/>
      </c>
      <c r="CW107" s="59" t="str">
        <f>IFERROR(IF(OR($C$110=FALSE,LEFT($B107,3)&lt;&gt;"NOX"),CW56*INDEX('Damage costs'!$X$18:$X$70,MATCH($B107,'Damage costs'!$C$18:$C$70,0))/1000,CW56*INDEX('Damage costs'!$AB$18:$AB$70,MATCH($B107,'Damage costs'!$C$18:$C$70,0))/1000),"")</f>
        <v/>
      </c>
      <c r="CX107" s="59" t="str">
        <f>IFERROR(IF(OR($C$110=FALSE,LEFT($B107,3)&lt;&gt;"NOX"),CX56*INDEX('Damage costs'!$X$18:$X$70,MATCH($B107,'Damage costs'!$C$18:$C$70,0))/1000,CX56*INDEX('Damage costs'!$AB$18:$AB$70,MATCH($B107,'Damage costs'!$C$18:$C$70,0))/1000),"")</f>
        <v/>
      </c>
      <c r="CY107" s="59" t="str">
        <f>IFERROR(IF(OR($C$110=FALSE,LEFT($B107,3)&lt;&gt;"NOX"),CY56*INDEX('Damage costs'!$X$18:$X$70,MATCH($B107,'Damage costs'!$C$18:$C$70,0))/1000,CY56*INDEX('Damage costs'!$AB$18:$AB$70,MATCH($B107,'Damage costs'!$C$18:$C$70,0))/1000),"")</f>
        <v/>
      </c>
      <c r="CZ107" s="391"/>
    </row>
    <row r="108" spans="2:104" x14ac:dyDescent="0.25">
      <c r="B108" s="406">
        <f t="shared" si="43"/>
        <v>0</v>
      </c>
      <c r="C108" s="9" t="s">
        <v>1117</v>
      </c>
      <c r="D108" s="59" t="str">
        <f>IFERROR(IF(OR($C$110=FALSE,LEFT($B108,3)&lt;&gt;"NOX"),D57*INDEX('Damage costs'!$X$18:$X$70,MATCH($B108,'Damage costs'!$C$18:$C$70,0))/1000,D57*INDEX('Damage costs'!$AB$18:$AB$70,MATCH($B108,'Damage costs'!$C$18:$C$70,0))/1000),"")</f>
        <v/>
      </c>
      <c r="E108" s="59" t="str">
        <f>IFERROR(IF(OR($C$110=FALSE,LEFT($B108,3)&lt;&gt;"NOX"),E57*INDEX('Damage costs'!$X$18:$X$70,MATCH($B108,'Damage costs'!$C$18:$C$70,0))/1000,E57*INDEX('Damage costs'!$AB$18:$AB$70,MATCH($B108,'Damage costs'!$C$18:$C$70,0))/1000),"")</f>
        <v/>
      </c>
      <c r="F108" s="59" t="str">
        <f>IFERROR(IF(OR($C$110=FALSE,LEFT($B108,3)&lt;&gt;"NOX"),F57*INDEX('Damage costs'!$X$18:$X$70,MATCH($B108,'Damage costs'!$C$18:$C$70,0))/1000,F57*INDEX('Damage costs'!$AB$18:$AB$70,MATCH($B108,'Damage costs'!$C$18:$C$70,0))/1000),"")</f>
        <v/>
      </c>
      <c r="G108" s="59" t="str">
        <f>IFERROR(IF(OR($C$110=FALSE,LEFT($B108,3)&lt;&gt;"NOX"),G57*INDEX('Damage costs'!$X$18:$X$70,MATCH($B108,'Damage costs'!$C$18:$C$70,0))/1000,G57*INDEX('Damage costs'!$AB$18:$AB$70,MATCH($B108,'Damage costs'!$C$18:$C$70,0))/1000),"")</f>
        <v/>
      </c>
      <c r="H108" s="59" t="str">
        <f>IFERROR(IF(OR($C$110=FALSE,LEFT($B108,3)&lt;&gt;"NOX"),H57*INDEX('Damage costs'!$X$18:$X$70,MATCH($B108,'Damage costs'!$C$18:$C$70,0))/1000,H57*INDEX('Damage costs'!$AB$18:$AB$70,MATCH($B108,'Damage costs'!$C$18:$C$70,0))/1000),"")</f>
        <v/>
      </c>
      <c r="I108" s="59" t="str">
        <f>IFERROR(IF(OR($C$110=FALSE,LEFT($B108,3)&lt;&gt;"NOX"),I57*INDEX('Damage costs'!$X$18:$X$70,MATCH($B108,'Damage costs'!$C$18:$C$70,0))/1000,I57*INDEX('Damage costs'!$AB$18:$AB$70,MATCH($B108,'Damage costs'!$C$18:$C$70,0))/1000),"")</f>
        <v/>
      </c>
      <c r="J108" s="59" t="str">
        <f>IFERROR(IF(OR($C$110=FALSE,LEFT($B108,3)&lt;&gt;"NOX"),J57*INDEX('Damage costs'!$X$18:$X$70,MATCH($B108,'Damage costs'!$C$18:$C$70,0))/1000,J57*INDEX('Damage costs'!$AB$18:$AB$70,MATCH($B108,'Damage costs'!$C$18:$C$70,0))/1000),"")</f>
        <v/>
      </c>
      <c r="K108" s="59" t="str">
        <f>IFERROR(IF(OR($C$110=FALSE,LEFT($B108,3)&lt;&gt;"NOX"),K57*INDEX('Damage costs'!$X$18:$X$70,MATCH($B108,'Damage costs'!$C$18:$C$70,0))/1000,K57*INDEX('Damage costs'!$AB$18:$AB$70,MATCH($B108,'Damage costs'!$C$18:$C$70,0))/1000),"")</f>
        <v/>
      </c>
      <c r="L108" s="59" t="str">
        <f>IFERROR(IF(OR($C$110=FALSE,LEFT($B108,3)&lt;&gt;"NOX"),L57*INDEX('Damage costs'!$X$18:$X$70,MATCH($B108,'Damage costs'!$C$18:$C$70,0))/1000,L57*INDEX('Damage costs'!$AB$18:$AB$70,MATCH($B108,'Damage costs'!$C$18:$C$70,0))/1000),"")</f>
        <v/>
      </c>
      <c r="M108" s="59" t="str">
        <f>IFERROR(IF(OR($C$110=FALSE,LEFT($B108,3)&lt;&gt;"NOX"),M57*INDEX('Damage costs'!$X$18:$X$70,MATCH($B108,'Damage costs'!$C$18:$C$70,0))/1000,M57*INDEX('Damage costs'!$AB$18:$AB$70,MATCH($B108,'Damage costs'!$C$18:$C$70,0))/1000),"")</f>
        <v/>
      </c>
      <c r="N108" s="59" t="str">
        <f>IFERROR(IF(OR($C$110=FALSE,LEFT($B108,3)&lt;&gt;"NOX"),N57*INDEX('Damage costs'!$X$18:$X$70,MATCH($B108,'Damage costs'!$C$18:$C$70,0))/1000,N57*INDEX('Damage costs'!$AB$18:$AB$70,MATCH($B108,'Damage costs'!$C$18:$C$70,0))/1000),"")</f>
        <v/>
      </c>
      <c r="O108" s="59" t="str">
        <f>IFERROR(IF(OR($C$110=FALSE,LEFT($B108,3)&lt;&gt;"NOX"),O57*INDEX('Damage costs'!$X$18:$X$70,MATCH($B108,'Damage costs'!$C$18:$C$70,0))/1000,O57*INDEX('Damage costs'!$AB$18:$AB$70,MATCH($B108,'Damage costs'!$C$18:$C$70,0))/1000),"")</f>
        <v/>
      </c>
      <c r="P108" s="59" t="str">
        <f>IFERROR(IF(OR($C$110=FALSE,LEFT($B108,3)&lt;&gt;"NOX"),P57*INDEX('Damage costs'!$X$18:$X$70,MATCH($B108,'Damage costs'!$C$18:$C$70,0))/1000,P57*INDEX('Damage costs'!$AB$18:$AB$70,MATCH($B108,'Damage costs'!$C$18:$C$70,0))/1000),"")</f>
        <v/>
      </c>
      <c r="Q108" s="59" t="str">
        <f>IFERROR(IF(OR($C$110=FALSE,LEFT($B108,3)&lt;&gt;"NOX"),Q57*INDEX('Damage costs'!$X$18:$X$70,MATCH($B108,'Damage costs'!$C$18:$C$70,0))/1000,Q57*INDEX('Damage costs'!$AB$18:$AB$70,MATCH($B108,'Damage costs'!$C$18:$C$70,0))/1000),"")</f>
        <v/>
      </c>
      <c r="R108" s="59" t="str">
        <f>IFERROR(IF(OR($C$110=FALSE,LEFT($B108,3)&lt;&gt;"NOX"),R57*INDEX('Damage costs'!$X$18:$X$70,MATCH($B108,'Damage costs'!$C$18:$C$70,0))/1000,R57*INDEX('Damage costs'!$AB$18:$AB$70,MATCH($B108,'Damage costs'!$C$18:$C$70,0))/1000),"")</f>
        <v/>
      </c>
      <c r="S108" s="59" t="str">
        <f>IFERROR(IF(OR($C$110=FALSE,LEFT($B108,3)&lt;&gt;"NOX"),S57*INDEX('Damage costs'!$X$18:$X$70,MATCH($B108,'Damage costs'!$C$18:$C$70,0))/1000,S57*INDEX('Damage costs'!$AB$18:$AB$70,MATCH($B108,'Damage costs'!$C$18:$C$70,0))/1000),"")</f>
        <v/>
      </c>
      <c r="T108" s="59" t="str">
        <f>IFERROR(IF(OR($C$110=FALSE,LEFT($B108,3)&lt;&gt;"NOX"),T57*INDEX('Damage costs'!$X$18:$X$70,MATCH($B108,'Damage costs'!$C$18:$C$70,0))/1000,T57*INDEX('Damage costs'!$AB$18:$AB$70,MATCH($B108,'Damage costs'!$C$18:$C$70,0))/1000),"")</f>
        <v/>
      </c>
      <c r="U108" s="59" t="str">
        <f>IFERROR(IF(OR($C$110=FALSE,LEFT($B108,3)&lt;&gt;"NOX"),U57*INDEX('Damage costs'!$X$18:$X$70,MATCH($B108,'Damage costs'!$C$18:$C$70,0))/1000,U57*INDEX('Damage costs'!$AB$18:$AB$70,MATCH($B108,'Damage costs'!$C$18:$C$70,0))/1000),"")</f>
        <v/>
      </c>
      <c r="V108" s="59" t="str">
        <f>IFERROR(IF(OR($C$110=FALSE,LEFT($B108,3)&lt;&gt;"NOX"),V57*INDEX('Damage costs'!$X$18:$X$70,MATCH($B108,'Damage costs'!$C$18:$C$70,0))/1000,V57*INDEX('Damage costs'!$AB$18:$AB$70,MATCH($B108,'Damage costs'!$C$18:$C$70,0))/1000),"")</f>
        <v/>
      </c>
      <c r="W108" s="59" t="str">
        <f>IFERROR(IF(OR($C$110=FALSE,LEFT($B108,3)&lt;&gt;"NOX"),W57*INDEX('Damage costs'!$X$18:$X$70,MATCH($B108,'Damage costs'!$C$18:$C$70,0))/1000,W57*INDEX('Damage costs'!$AB$18:$AB$70,MATCH($B108,'Damage costs'!$C$18:$C$70,0))/1000),"")</f>
        <v/>
      </c>
      <c r="X108" s="59" t="str">
        <f>IFERROR(IF(OR($C$110=FALSE,LEFT($B108,3)&lt;&gt;"NOX"),X57*INDEX('Damage costs'!$X$18:$X$70,MATCH($B108,'Damage costs'!$C$18:$C$70,0))/1000,X57*INDEX('Damage costs'!$AB$18:$AB$70,MATCH($B108,'Damage costs'!$C$18:$C$70,0))/1000),"")</f>
        <v/>
      </c>
      <c r="Y108" s="59" t="str">
        <f>IFERROR(IF(OR($C$110=FALSE,LEFT($B108,3)&lt;&gt;"NOX"),Y57*INDEX('Damage costs'!$X$18:$X$70,MATCH($B108,'Damage costs'!$C$18:$C$70,0))/1000,Y57*INDEX('Damage costs'!$AB$18:$AB$70,MATCH($B108,'Damage costs'!$C$18:$C$70,0))/1000),"")</f>
        <v/>
      </c>
      <c r="Z108" s="59" t="str">
        <f>IFERROR(IF(OR($C$110=FALSE,LEFT($B108,3)&lt;&gt;"NOX"),Z57*INDEX('Damage costs'!$X$18:$X$70,MATCH($B108,'Damage costs'!$C$18:$C$70,0))/1000,Z57*INDEX('Damage costs'!$AB$18:$AB$70,MATCH($B108,'Damage costs'!$C$18:$C$70,0))/1000),"")</f>
        <v/>
      </c>
      <c r="AA108" s="59" t="str">
        <f>IFERROR(IF(OR($C$110=FALSE,LEFT($B108,3)&lt;&gt;"NOX"),AA57*INDEX('Damage costs'!$X$18:$X$70,MATCH($B108,'Damage costs'!$C$18:$C$70,0))/1000,AA57*INDEX('Damage costs'!$AB$18:$AB$70,MATCH($B108,'Damage costs'!$C$18:$C$70,0))/1000),"")</f>
        <v/>
      </c>
      <c r="AB108" s="59" t="str">
        <f>IFERROR(IF(OR($C$110=FALSE,LEFT($B108,3)&lt;&gt;"NOX"),AB57*INDEX('Damage costs'!$X$18:$X$70,MATCH($B108,'Damage costs'!$C$18:$C$70,0))/1000,AB57*INDEX('Damage costs'!$AB$18:$AB$70,MATCH($B108,'Damage costs'!$C$18:$C$70,0))/1000),"")</f>
        <v/>
      </c>
      <c r="AC108" s="59" t="str">
        <f>IFERROR(IF(OR($C$110=FALSE,LEFT($B108,3)&lt;&gt;"NOX"),AC57*INDEX('Damage costs'!$X$18:$X$70,MATCH($B108,'Damage costs'!$C$18:$C$70,0))/1000,AC57*INDEX('Damage costs'!$AB$18:$AB$70,MATCH($B108,'Damage costs'!$C$18:$C$70,0))/1000),"")</f>
        <v/>
      </c>
      <c r="AD108" s="59" t="str">
        <f>IFERROR(IF(OR($C$110=FALSE,LEFT($B108,3)&lt;&gt;"NOX"),AD57*INDEX('Damage costs'!$X$18:$X$70,MATCH($B108,'Damage costs'!$C$18:$C$70,0))/1000,AD57*INDEX('Damage costs'!$AB$18:$AB$70,MATCH($B108,'Damage costs'!$C$18:$C$70,0))/1000),"")</f>
        <v/>
      </c>
      <c r="AE108" s="59" t="str">
        <f>IFERROR(IF(OR($C$110=FALSE,LEFT($B108,3)&lt;&gt;"NOX"),AE57*INDEX('Damage costs'!$X$18:$X$70,MATCH($B108,'Damage costs'!$C$18:$C$70,0))/1000,AE57*INDEX('Damage costs'!$AB$18:$AB$70,MATCH($B108,'Damage costs'!$C$18:$C$70,0))/1000),"")</f>
        <v/>
      </c>
      <c r="AF108" s="59" t="str">
        <f>IFERROR(IF(OR($C$110=FALSE,LEFT($B108,3)&lt;&gt;"NOX"),AF57*INDEX('Damage costs'!$X$18:$X$70,MATCH($B108,'Damage costs'!$C$18:$C$70,0))/1000,AF57*INDEX('Damage costs'!$AB$18:$AB$70,MATCH($B108,'Damage costs'!$C$18:$C$70,0))/1000),"")</f>
        <v/>
      </c>
      <c r="AG108" s="59" t="str">
        <f>IFERROR(IF(OR($C$110=FALSE,LEFT($B108,3)&lt;&gt;"NOX"),AG57*INDEX('Damage costs'!$X$18:$X$70,MATCH($B108,'Damage costs'!$C$18:$C$70,0))/1000,AG57*INDEX('Damage costs'!$AB$18:$AB$70,MATCH($B108,'Damage costs'!$C$18:$C$70,0))/1000),"")</f>
        <v/>
      </c>
      <c r="AH108" s="59" t="str">
        <f>IFERROR(IF(OR($C$110=FALSE,LEFT($B108,3)&lt;&gt;"NOX"),AH57*INDEX('Damage costs'!$X$18:$X$70,MATCH($B108,'Damage costs'!$C$18:$C$70,0))/1000,AH57*INDEX('Damage costs'!$AB$18:$AB$70,MATCH($B108,'Damage costs'!$C$18:$C$70,0))/1000),"")</f>
        <v/>
      </c>
      <c r="AI108" s="59" t="str">
        <f>IFERROR(IF(OR($C$110=FALSE,LEFT($B108,3)&lt;&gt;"NOX"),AI57*INDEX('Damage costs'!$X$18:$X$70,MATCH($B108,'Damage costs'!$C$18:$C$70,0))/1000,AI57*INDEX('Damage costs'!$AB$18:$AB$70,MATCH($B108,'Damage costs'!$C$18:$C$70,0))/1000),"")</f>
        <v/>
      </c>
      <c r="AJ108" s="59" t="str">
        <f>IFERROR(IF(OR($C$110=FALSE,LEFT($B108,3)&lt;&gt;"NOX"),AJ57*INDEX('Damage costs'!$X$18:$X$70,MATCH($B108,'Damage costs'!$C$18:$C$70,0))/1000,AJ57*INDEX('Damage costs'!$AB$18:$AB$70,MATCH($B108,'Damage costs'!$C$18:$C$70,0))/1000),"")</f>
        <v/>
      </c>
      <c r="AK108" s="59" t="str">
        <f>IFERROR(IF(OR($C$110=FALSE,LEFT($B108,3)&lt;&gt;"NOX"),AK57*INDEX('Damage costs'!$X$18:$X$70,MATCH($B108,'Damage costs'!$C$18:$C$70,0))/1000,AK57*INDEX('Damage costs'!$AB$18:$AB$70,MATCH($B108,'Damage costs'!$C$18:$C$70,0))/1000),"")</f>
        <v/>
      </c>
      <c r="AL108" s="59" t="str">
        <f>IFERROR(IF(OR($C$110=FALSE,LEFT($B108,3)&lt;&gt;"NOX"),AL57*INDEX('Damage costs'!$X$18:$X$70,MATCH($B108,'Damage costs'!$C$18:$C$70,0))/1000,AL57*INDEX('Damage costs'!$AB$18:$AB$70,MATCH($B108,'Damage costs'!$C$18:$C$70,0))/1000),"")</f>
        <v/>
      </c>
      <c r="AM108" s="59" t="str">
        <f>IFERROR(IF(OR($C$110=FALSE,LEFT($B108,3)&lt;&gt;"NOX"),AM57*INDEX('Damage costs'!$X$18:$X$70,MATCH($B108,'Damage costs'!$C$18:$C$70,0))/1000,AM57*INDEX('Damage costs'!$AB$18:$AB$70,MATCH($B108,'Damage costs'!$C$18:$C$70,0))/1000),"")</f>
        <v/>
      </c>
      <c r="AN108" s="59" t="str">
        <f>IFERROR(IF(OR($C$110=FALSE,LEFT($B108,3)&lt;&gt;"NOX"),AN57*INDEX('Damage costs'!$X$18:$X$70,MATCH($B108,'Damage costs'!$C$18:$C$70,0))/1000,AN57*INDEX('Damage costs'!$AB$18:$AB$70,MATCH($B108,'Damage costs'!$C$18:$C$70,0))/1000),"")</f>
        <v/>
      </c>
      <c r="AO108" s="59" t="str">
        <f>IFERROR(IF(OR($C$110=FALSE,LEFT($B108,3)&lt;&gt;"NOX"),AO57*INDEX('Damage costs'!$X$18:$X$70,MATCH($B108,'Damage costs'!$C$18:$C$70,0))/1000,AO57*INDEX('Damage costs'!$AB$18:$AB$70,MATCH($B108,'Damage costs'!$C$18:$C$70,0))/1000),"")</f>
        <v/>
      </c>
      <c r="AP108" s="59" t="str">
        <f>IFERROR(IF(OR($C$110=FALSE,LEFT($B108,3)&lt;&gt;"NOX"),AP57*INDEX('Damage costs'!$X$18:$X$70,MATCH($B108,'Damage costs'!$C$18:$C$70,0))/1000,AP57*INDEX('Damage costs'!$AB$18:$AB$70,MATCH($B108,'Damage costs'!$C$18:$C$70,0))/1000),"")</f>
        <v/>
      </c>
      <c r="AQ108" s="59" t="str">
        <f>IFERROR(IF(OR($C$110=FALSE,LEFT($B108,3)&lt;&gt;"NOX"),AQ57*INDEX('Damage costs'!$X$18:$X$70,MATCH($B108,'Damage costs'!$C$18:$C$70,0))/1000,AQ57*INDEX('Damage costs'!$AB$18:$AB$70,MATCH($B108,'Damage costs'!$C$18:$C$70,0))/1000),"")</f>
        <v/>
      </c>
      <c r="AR108" s="59" t="str">
        <f>IFERROR(IF(OR($C$110=FALSE,LEFT($B108,3)&lt;&gt;"NOX"),AR57*INDEX('Damage costs'!$X$18:$X$70,MATCH($B108,'Damage costs'!$C$18:$C$70,0))/1000,AR57*INDEX('Damage costs'!$AB$18:$AB$70,MATCH($B108,'Damage costs'!$C$18:$C$70,0))/1000),"")</f>
        <v/>
      </c>
      <c r="AS108" s="59" t="str">
        <f>IFERROR(IF(OR($C$110=FALSE,LEFT($B108,3)&lt;&gt;"NOX"),AS57*INDEX('Damage costs'!$X$18:$X$70,MATCH($B108,'Damage costs'!$C$18:$C$70,0))/1000,AS57*INDEX('Damage costs'!$AB$18:$AB$70,MATCH($B108,'Damage costs'!$C$18:$C$70,0))/1000),"")</f>
        <v/>
      </c>
      <c r="AT108" s="59" t="str">
        <f>IFERROR(IF(OR($C$110=FALSE,LEFT($B108,3)&lt;&gt;"NOX"),AT57*INDEX('Damage costs'!$X$18:$X$70,MATCH($B108,'Damage costs'!$C$18:$C$70,0))/1000,AT57*INDEX('Damage costs'!$AB$18:$AB$70,MATCH($B108,'Damage costs'!$C$18:$C$70,0))/1000),"")</f>
        <v/>
      </c>
      <c r="AU108" s="59" t="str">
        <f>IFERROR(IF(OR($C$110=FALSE,LEFT($B108,3)&lt;&gt;"NOX"),AU57*INDEX('Damage costs'!$X$18:$X$70,MATCH($B108,'Damage costs'!$C$18:$C$70,0))/1000,AU57*INDEX('Damage costs'!$AB$18:$AB$70,MATCH($B108,'Damage costs'!$C$18:$C$70,0))/1000),"")</f>
        <v/>
      </c>
      <c r="AV108" s="59" t="str">
        <f>IFERROR(IF(OR($C$110=FALSE,LEFT($B108,3)&lt;&gt;"NOX"),AV57*INDEX('Damage costs'!$X$18:$X$70,MATCH($B108,'Damage costs'!$C$18:$C$70,0))/1000,AV57*INDEX('Damage costs'!$AB$18:$AB$70,MATCH($B108,'Damage costs'!$C$18:$C$70,0))/1000),"")</f>
        <v/>
      </c>
      <c r="AW108" s="59" t="str">
        <f>IFERROR(IF(OR($C$110=FALSE,LEFT($B108,3)&lt;&gt;"NOX"),AW57*INDEX('Damage costs'!$X$18:$X$70,MATCH($B108,'Damage costs'!$C$18:$C$70,0))/1000,AW57*INDEX('Damage costs'!$AB$18:$AB$70,MATCH($B108,'Damage costs'!$C$18:$C$70,0))/1000),"")</f>
        <v/>
      </c>
      <c r="AX108" s="59" t="str">
        <f>IFERROR(IF(OR($C$110=FALSE,LEFT($B108,3)&lt;&gt;"NOX"),AX57*INDEX('Damage costs'!$X$18:$X$70,MATCH($B108,'Damage costs'!$C$18:$C$70,0))/1000,AX57*INDEX('Damage costs'!$AB$18:$AB$70,MATCH($B108,'Damage costs'!$C$18:$C$70,0))/1000),"")</f>
        <v/>
      </c>
      <c r="AY108" s="59" t="str">
        <f>IFERROR(IF(OR($C$110=FALSE,LEFT($B108,3)&lt;&gt;"NOX"),AY57*INDEX('Damage costs'!$X$18:$X$70,MATCH($B108,'Damage costs'!$C$18:$C$70,0))/1000,AY57*INDEX('Damage costs'!$AB$18:$AB$70,MATCH($B108,'Damage costs'!$C$18:$C$70,0))/1000),"")</f>
        <v/>
      </c>
      <c r="AZ108" s="59" t="str">
        <f>IFERROR(IF(OR($C$110=FALSE,LEFT($B108,3)&lt;&gt;"NOX"),AZ57*INDEX('Damage costs'!$X$18:$X$70,MATCH($B108,'Damage costs'!$C$18:$C$70,0))/1000,AZ57*INDEX('Damage costs'!$AB$18:$AB$70,MATCH($B108,'Damage costs'!$C$18:$C$70,0))/1000),"")</f>
        <v/>
      </c>
      <c r="BA108" s="59" t="str">
        <f>IFERROR(IF(OR($C$110=FALSE,LEFT($B108,3)&lt;&gt;"NOX"),BA57*INDEX('Damage costs'!$X$18:$X$70,MATCH($B108,'Damage costs'!$C$18:$C$70,0))/1000,BA57*INDEX('Damage costs'!$AB$18:$AB$70,MATCH($B108,'Damage costs'!$C$18:$C$70,0))/1000),"")</f>
        <v/>
      </c>
      <c r="BB108" s="59" t="str">
        <f>IFERROR(IF(OR($C$110=FALSE,LEFT($B108,3)&lt;&gt;"NOX"),BB57*INDEX('Damage costs'!$X$18:$X$70,MATCH($B108,'Damage costs'!$C$18:$C$70,0))/1000,BB57*INDEX('Damage costs'!$AB$18:$AB$70,MATCH($B108,'Damage costs'!$C$18:$C$70,0))/1000),"")</f>
        <v/>
      </c>
      <c r="BC108" s="59" t="str">
        <f>IFERROR(IF(OR($C$110=FALSE,LEFT($B108,3)&lt;&gt;"NOX"),BC57*INDEX('Damage costs'!$X$18:$X$70,MATCH($B108,'Damage costs'!$C$18:$C$70,0))/1000,BC57*INDEX('Damage costs'!$AB$18:$AB$70,MATCH($B108,'Damage costs'!$C$18:$C$70,0))/1000),"")</f>
        <v/>
      </c>
      <c r="BD108" s="59" t="str">
        <f>IFERROR(IF(OR($C$110=FALSE,LEFT($B108,3)&lt;&gt;"NOX"),BD57*INDEX('Damage costs'!$X$18:$X$70,MATCH($B108,'Damage costs'!$C$18:$C$70,0))/1000,BD57*INDEX('Damage costs'!$AB$18:$AB$70,MATCH($B108,'Damage costs'!$C$18:$C$70,0))/1000),"")</f>
        <v/>
      </c>
      <c r="BE108" s="59" t="str">
        <f>IFERROR(IF(OR($C$110=FALSE,LEFT($B108,3)&lt;&gt;"NOX"),BE57*INDEX('Damage costs'!$X$18:$X$70,MATCH($B108,'Damage costs'!$C$18:$C$70,0))/1000,BE57*INDEX('Damage costs'!$AB$18:$AB$70,MATCH($B108,'Damage costs'!$C$18:$C$70,0))/1000),"")</f>
        <v/>
      </c>
      <c r="BF108" s="59" t="str">
        <f>IFERROR(IF(OR($C$110=FALSE,LEFT($B108,3)&lt;&gt;"NOX"),BF57*INDEX('Damage costs'!$X$18:$X$70,MATCH($B108,'Damage costs'!$C$18:$C$70,0))/1000,BF57*INDEX('Damage costs'!$AB$18:$AB$70,MATCH($B108,'Damage costs'!$C$18:$C$70,0))/1000),"")</f>
        <v/>
      </c>
      <c r="BG108" s="59" t="str">
        <f>IFERROR(IF(OR($C$110=FALSE,LEFT($B108,3)&lt;&gt;"NOX"),BG57*INDEX('Damage costs'!$X$18:$X$70,MATCH($B108,'Damage costs'!$C$18:$C$70,0))/1000,BG57*INDEX('Damage costs'!$AB$18:$AB$70,MATCH($B108,'Damage costs'!$C$18:$C$70,0))/1000),"")</f>
        <v/>
      </c>
      <c r="BH108" s="59" t="str">
        <f>IFERROR(IF(OR($C$110=FALSE,LEFT($B108,3)&lt;&gt;"NOX"),BH57*INDEX('Damage costs'!$X$18:$X$70,MATCH($B108,'Damage costs'!$C$18:$C$70,0))/1000,BH57*INDEX('Damage costs'!$AB$18:$AB$70,MATCH($B108,'Damage costs'!$C$18:$C$70,0))/1000),"")</f>
        <v/>
      </c>
      <c r="BI108" s="59" t="str">
        <f>IFERROR(IF(OR($C$110=FALSE,LEFT($B108,3)&lt;&gt;"NOX"),BI57*INDEX('Damage costs'!$X$18:$X$70,MATCH($B108,'Damage costs'!$C$18:$C$70,0))/1000,BI57*INDEX('Damage costs'!$AB$18:$AB$70,MATCH($B108,'Damage costs'!$C$18:$C$70,0))/1000),"")</f>
        <v/>
      </c>
      <c r="BJ108" s="59" t="str">
        <f>IFERROR(IF(OR($C$110=FALSE,LEFT($B108,3)&lt;&gt;"NOX"),BJ57*INDEX('Damage costs'!$X$18:$X$70,MATCH($B108,'Damage costs'!$C$18:$C$70,0))/1000,BJ57*INDEX('Damage costs'!$AB$18:$AB$70,MATCH($B108,'Damage costs'!$C$18:$C$70,0))/1000),"")</f>
        <v/>
      </c>
      <c r="BK108" s="59" t="str">
        <f>IFERROR(IF(OR($C$110=FALSE,LEFT($B108,3)&lt;&gt;"NOX"),BK57*INDEX('Damage costs'!$X$18:$X$70,MATCH($B108,'Damage costs'!$C$18:$C$70,0))/1000,BK57*INDEX('Damage costs'!$AB$18:$AB$70,MATCH($B108,'Damage costs'!$C$18:$C$70,0))/1000),"")</f>
        <v/>
      </c>
      <c r="BL108" s="59" t="str">
        <f>IFERROR(IF(OR($C$110=FALSE,LEFT($B108,3)&lt;&gt;"NOX"),BL57*INDEX('Damage costs'!$X$18:$X$70,MATCH($B108,'Damage costs'!$C$18:$C$70,0))/1000,BL57*INDEX('Damage costs'!$AB$18:$AB$70,MATCH($B108,'Damage costs'!$C$18:$C$70,0))/1000),"")</f>
        <v/>
      </c>
      <c r="BM108" s="59" t="str">
        <f>IFERROR(IF(OR($C$110=FALSE,LEFT($B108,3)&lt;&gt;"NOX"),BM57*INDEX('Damage costs'!$X$18:$X$70,MATCH($B108,'Damage costs'!$C$18:$C$70,0))/1000,BM57*INDEX('Damage costs'!$AB$18:$AB$70,MATCH($B108,'Damage costs'!$C$18:$C$70,0))/1000),"")</f>
        <v/>
      </c>
      <c r="BN108" s="59" t="str">
        <f>IFERROR(IF(OR($C$110=FALSE,LEFT($B108,3)&lt;&gt;"NOX"),BN57*INDEX('Damage costs'!$X$18:$X$70,MATCH($B108,'Damage costs'!$C$18:$C$70,0))/1000,BN57*INDEX('Damage costs'!$AB$18:$AB$70,MATCH($B108,'Damage costs'!$C$18:$C$70,0))/1000),"")</f>
        <v/>
      </c>
      <c r="BO108" s="59" t="str">
        <f>IFERROR(IF(OR($C$110=FALSE,LEFT($B108,3)&lt;&gt;"NOX"),BO57*INDEX('Damage costs'!$X$18:$X$70,MATCH($B108,'Damage costs'!$C$18:$C$70,0))/1000,BO57*INDEX('Damage costs'!$AB$18:$AB$70,MATCH($B108,'Damage costs'!$C$18:$C$70,0))/1000),"")</f>
        <v/>
      </c>
      <c r="BP108" s="59" t="str">
        <f>IFERROR(IF(OR($C$110=FALSE,LEFT($B108,3)&lt;&gt;"NOX"),BP57*INDEX('Damage costs'!$X$18:$X$70,MATCH($B108,'Damage costs'!$C$18:$C$70,0))/1000,BP57*INDEX('Damage costs'!$AB$18:$AB$70,MATCH($B108,'Damage costs'!$C$18:$C$70,0))/1000),"")</f>
        <v/>
      </c>
      <c r="BQ108" s="59" t="str">
        <f>IFERROR(IF(OR($C$110=FALSE,LEFT($B108,3)&lt;&gt;"NOX"),BQ57*INDEX('Damage costs'!$X$18:$X$70,MATCH($B108,'Damage costs'!$C$18:$C$70,0))/1000,BQ57*INDEX('Damage costs'!$AB$18:$AB$70,MATCH($B108,'Damage costs'!$C$18:$C$70,0))/1000),"")</f>
        <v/>
      </c>
      <c r="BR108" s="59" t="str">
        <f>IFERROR(IF(OR($C$110=FALSE,LEFT($B108,3)&lt;&gt;"NOX"),BR57*INDEX('Damage costs'!$X$18:$X$70,MATCH($B108,'Damage costs'!$C$18:$C$70,0))/1000,BR57*INDEX('Damage costs'!$AB$18:$AB$70,MATCH($B108,'Damage costs'!$C$18:$C$70,0))/1000),"")</f>
        <v/>
      </c>
      <c r="BS108" s="59" t="str">
        <f>IFERROR(IF(OR($C$110=FALSE,LEFT($B108,3)&lt;&gt;"NOX"),BS57*INDEX('Damage costs'!$X$18:$X$70,MATCH($B108,'Damage costs'!$C$18:$C$70,0))/1000,BS57*INDEX('Damage costs'!$AB$18:$AB$70,MATCH($B108,'Damage costs'!$C$18:$C$70,0))/1000),"")</f>
        <v/>
      </c>
      <c r="BT108" s="59" t="str">
        <f>IFERROR(IF(OR($C$110=FALSE,LEFT($B108,3)&lt;&gt;"NOX"),BT57*INDEX('Damage costs'!$X$18:$X$70,MATCH($B108,'Damage costs'!$C$18:$C$70,0))/1000,BT57*INDEX('Damage costs'!$AB$18:$AB$70,MATCH($B108,'Damage costs'!$C$18:$C$70,0))/1000),"")</f>
        <v/>
      </c>
      <c r="BU108" s="59" t="str">
        <f>IFERROR(IF(OR($C$110=FALSE,LEFT($B108,3)&lt;&gt;"NOX"),BU57*INDEX('Damage costs'!$X$18:$X$70,MATCH($B108,'Damage costs'!$C$18:$C$70,0))/1000,BU57*INDEX('Damage costs'!$AB$18:$AB$70,MATCH($B108,'Damage costs'!$C$18:$C$70,0))/1000),"")</f>
        <v/>
      </c>
      <c r="BV108" s="59" t="str">
        <f>IFERROR(IF(OR($C$110=FALSE,LEFT($B108,3)&lt;&gt;"NOX"),BV57*INDEX('Damage costs'!$X$18:$X$70,MATCH($B108,'Damage costs'!$C$18:$C$70,0))/1000,BV57*INDEX('Damage costs'!$AB$18:$AB$70,MATCH($B108,'Damage costs'!$C$18:$C$70,0))/1000),"")</f>
        <v/>
      </c>
      <c r="BW108" s="59" t="str">
        <f>IFERROR(IF(OR($C$110=FALSE,LEFT($B108,3)&lt;&gt;"NOX"),BW57*INDEX('Damage costs'!$X$18:$X$70,MATCH($B108,'Damage costs'!$C$18:$C$70,0))/1000,BW57*INDEX('Damage costs'!$AB$18:$AB$70,MATCH($B108,'Damage costs'!$C$18:$C$70,0))/1000),"")</f>
        <v/>
      </c>
      <c r="BX108" s="59" t="str">
        <f>IFERROR(IF(OR($C$110=FALSE,LEFT($B108,3)&lt;&gt;"NOX"),BX57*INDEX('Damage costs'!$X$18:$X$70,MATCH($B108,'Damage costs'!$C$18:$C$70,0))/1000,BX57*INDEX('Damage costs'!$AB$18:$AB$70,MATCH($B108,'Damage costs'!$C$18:$C$70,0))/1000),"")</f>
        <v/>
      </c>
      <c r="BY108" s="59" t="str">
        <f>IFERROR(IF(OR($C$110=FALSE,LEFT($B108,3)&lt;&gt;"NOX"),BY57*INDEX('Damage costs'!$X$18:$X$70,MATCH($B108,'Damage costs'!$C$18:$C$70,0))/1000,BY57*INDEX('Damage costs'!$AB$18:$AB$70,MATCH($B108,'Damage costs'!$C$18:$C$70,0))/1000),"")</f>
        <v/>
      </c>
      <c r="BZ108" s="59" t="str">
        <f>IFERROR(IF(OR($C$110=FALSE,LEFT($B108,3)&lt;&gt;"NOX"),BZ57*INDEX('Damage costs'!$X$18:$X$70,MATCH($B108,'Damage costs'!$C$18:$C$70,0))/1000,BZ57*INDEX('Damage costs'!$AB$18:$AB$70,MATCH($B108,'Damage costs'!$C$18:$C$70,0))/1000),"")</f>
        <v/>
      </c>
      <c r="CA108" s="59" t="str">
        <f>IFERROR(IF(OR($C$110=FALSE,LEFT($B108,3)&lt;&gt;"NOX"),CA57*INDEX('Damage costs'!$X$18:$X$70,MATCH($B108,'Damage costs'!$C$18:$C$70,0))/1000,CA57*INDEX('Damage costs'!$AB$18:$AB$70,MATCH($B108,'Damage costs'!$C$18:$C$70,0))/1000),"")</f>
        <v/>
      </c>
      <c r="CB108" s="59" t="str">
        <f>IFERROR(IF(OR($C$110=FALSE,LEFT($B108,3)&lt;&gt;"NOX"),CB57*INDEX('Damage costs'!$X$18:$X$70,MATCH($B108,'Damage costs'!$C$18:$C$70,0))/1000,CB57*INDEX('Damage costs'!$AB$18:$AB$70,MATCH($B108,'Damage costs'!$C$18:$C$70,0))/1000),"")</f>
        <v/>
      </c>
      <c r="CC108" s="59" t="str">
        <f>IFERROR(IF(OR($C$110=FALSE,LEFT($B108,3)&lt;&gt;"NOX"),CC57*INDEX('Damage costs'!$X$18:$X$70,MATCH($B108,'Damage costs'!$C$18:$C$70,0))/1000,CC57*INDEX('Damage costs'!$AB$18:$AB$70,MATCH($B108,'Damage costs'!$C$18:$C$70,0))/1000),"")</f>
        <v/>
      </c>
      <c r="CD108" s="59" t="str">
        <f>IFERROR(IF(OR($C$110=FALSE,LEFT($B108,3)&lt;&gt;"NOX"),CD57*INDEX('Damage costs'!$X$18:$X$70,MATCH($B108,'Damage costs'!$C$18:$C$70,0))/1000,CD57*INDEX('Damage costs'!$AB$18:$AB$70,MATCH($B108,'Damage costs'!$C$18:$C$70,0))/1000),"")</f>
        <v/>
      </c>
      <c r="CE108" s="59" t="str">
        <f>IFERROR(IF(OR($C$110=FALSE,LEFT($B108,3)&lt;&gt;"NOX"),CE57*INDEX('Damage costs'!$X$18:$X$70,MATCH($B108,'Damage costs'!$C$18:$C$70,0))/1000,CE57*INDEX('Damage costs'!$AB$18:$AB$70,MATCH($B108,'Damage costs'!$C$18:$C$70,0))/1000),"")</f>
        <v/>
      </c>
      <c r="CF108" s="59" t="str">
        <f>IFERROR(IF(OR($C$110=FALSE,LEFT($B108,3)&lt;&gt;"NOX"),CF57*INDEX('Damage costs'!$X$18:$X$70,MATCH($B108,'Damage costs'!$C$18:$C$70,0))/1000,CF57*INDEX('Damage costs'!$AB$18:$AB$70,MATCH($B108,'Damage costs'!$C$18:$C$70,0))/1000),"")</f>
        <v/>
      </c>
      <c r="CG108" s="59" t="str">
        <f>IFERROR(IF(OR($C$110=FALSE,LEFT($B108,3)&lt;&gt;"NOX"),CG57*INDEX('Damage costs'!$X$18:$X$70,MATCH($B108,'Damage costs'!$C$18:$C$70,0))/1000,CG57*INDEX('Damage costs'!$AB$18:$AB$70,MATCH($B108,'Damage costs'!$C$18:$C$70,0))/1000),"")</f>
        <v/>
      </c>
      <c r="CH108" s="59" t="str">
        <f>IFERROR(IF(OR($C$110=FALSE,LEFT($B108,3)&lt;&gt;"NOX"),CH57*INDEX('Damage costs'!$X$18:$X$70,MATCH($B108,'Damage costs'!$C$18:$C$70,0))/1000,CH57*INDEX('Damage costs'!$AB$18:$AB$70,MATCH($B108,'Damage costs'!$C$18:$C$70,0))/1000),"")</f>
        <v/>
      </c>
      <c r="CI108" s="59" t="str">
        <f>IFERROR(IF(OR($C$110=FALSE,LEFT($B108,3)&lt;&gt;"NOX"),CI57*INDEX('Damage costs'!$X$18:$X$70,MATCH($B108,'Damage costs'!$C$18:$C$70,0))/1000,CI57*INDEX('Damage costs'!$AB$18:$AB$70,MATCH($B108,'Damage costs'!$C$18:$C$70,0))/1000),"")</f>
        <v/>
      </c>
      <c r="CJ108" s="59" t="str">
        <f>IFERROR(IF(OR($C$110=FALSE,LEFT($B108,3)&lt;&gt;"NOX"),CJ57*INDEX('Damage costs'!$X$18:$X$70,MATCH($B108,'Damage costs'!$C$18:$C$70,0))/1000,CJ57*INDEX('Damage costs'!$AB$18:$AB$70,MATCH($B108,'Damage costs'!$C$18:$C$70,0))/1000),"")</f>
        <v/>
      </c>
      <c r="CK108" s="59" t="str">
        <f>IFERROR(IF(OR($C$110=FALSE,LEFT($B108,3)&lt;&gt;"NOX"),CK57*INDEX('Damage costs'!$X$18:$X$70,MATCH($B108,'Damage costs'!$C$18:$C$70,0))/1000,CK57*INDEX('Damage costs'!$AB$18:$AB$70,MATCH($B108,'Damage costs'!$C$18:$C$70,0))/1000),"")</f>
        <v/>
      </c>
      <c r="CL108" s="59" t="str">
        <f>IFERROR(IF(OR($C$110=FALSE,LEFT($B108,3)&lt;&gt;"NOX"),CL57*INDEX('Damage costs'!$X$18:$X$70,MATCH($B108,'Damage costs'!$C$18:$C$70,0))/1000,CL57*INDEX('Damage costs'!$AB$18:$AB$70,MATCH($B108,'Damage costs'!$C$18:$C$70,0))/1000),"")</f>
        <v/>
      </c>
      <c r="CM108" s="59" t="str">
        <f>IFERROR(IF(OR($C$110=FALSE,LEFT($B108,3)&lt;&gt;"NOX"),CM57*INDEX('Damage costs'!$X$18:$X$70,MATCH($B108,'Damage costs'!$C$18:$C$70,0))/1000,CM57*INDEX('Damage costs'!$AB$18:$AB$70,MATCH($B108,'Damage costs'!$C$18:$C$70,0))/1000),"")</f>
        <v/>
      </c>
      <c r="CN108" s="59" t="str">
        <f>IFERROR(IF(OR($C$110=FALSE,LEFT($B108,3)&lt;&gt;"NOX"),CN57*INDEX('Damage costs'!$X$18:$X$70,MATCH($B108,'Damage costs'!$C$18:$C$70,0))/1000,CN57*INDEX('Damage costs'!$AB$18:$AB$70,MATCH($B108,'Damage costs'!$C$18:$C$70,0))/1000),"")</f>
        <v/>
      </c>
      <c r="CO108" s="59" t="str">
        <f>IFERROR(IF(OR($C$110=FALSE,LEFT($B108,3)&lt;&gt;"NOX"),CO57*INDEX('Damage costs'!$X$18:$X$70,MATCH($B108,'Damage costs'!$C$18:$C$70,0))/1000,CO57*INDEX('Damage costs'!$AB$18:$AB$70,MATCH($B108,'Damage costs'!$C$18:$C$70,0))/1000),"")</f>
        <v/>
      </c>
      <c r="CP108" s="59" t="str">
        <f>IFERROR(IF(OR($C$110=FALSE,LEFT($B108,3)&lt;&gt;"NOX"),CP57*INDEX('Damage costs'!$X$18:$X$70,MATCH($B108,'Damage costs'!$C$18:$C$70,0))/1000,CP57*INDEX('Damage costs'!$AB$18:$AB$70,MATCH($B108,'Damage costs'!$C$18:$C$70,0))/1000),"")</f>
        <v/>
      </c>
      <c r="CQ108" s="59" t="str">
        <f>IFERROR(IF(OR($C$110=FALSE,LEFT($B108,3)&lt;&gt;"NOX"),CQ57*INDEX('Damage costs'!$X$18:$X$70,MATCH($B108,'Damage costs'!$C$18:$C$70,0))/1000,CQ57*INDEX('Damage costs'!$AB$18:$AB$70,MATCH($B108,'Damage costs'!$C$18:$C$70,0))/1000),"")</f>
        <v/>
      </c>
      <c r="CR108" s="59" t="str">
        <f>IFERROR(IF(OR($C$110=FALSE,LEFT($B108,3)&lt;&gt;"NOX"),CR57*INDEX('Damage costs'!$X$18:$X$70,MATCH($B108,'Damage costs'!$C$18:$C$70,0))/1000,CR57*INDEX('Damage costs'!$AB$18:$AB$70,MATCH($B108,'Damage costs'!$C$18:$C$70,0))/1000),"")</f>
        <v/>
      </c>
      <c r="CS108" s="59" t="str">
        <f>IFERROR(IF(OR($C$110=FALSE,LEFT($B108,3)&lt;&gt;"NOX"),CS57*INDEX('Damage costs'!$X$18:$X$70,MATCH($B108,'Damage costs'!$C$18:$C$70,0))/1000,CS57*INDEX('Damage costs'!$AB$18:$AB$70,MATCH($B108,'Damage costs'!$C$18:$C$70,0))/1000),"")</f>
        <v/>
      </c>
      <c r="CT108" s="59" t="str">
        <f>IFERROR(IF(OR($C$110=FALSE,LEFT($B108,3)&lt;&gt;"NOX"),CT57*INDEX('Damage costs'!$X$18:$X$70,MATCH($B108,'Damage costs'!$C$18:$C$70,0))/1000,CT57*INDEX('Damage costs'!$AB$18:$AB$70,MATCH($B108,'Damage costs'!$C$18:$C$70,0))/1000),"")</f>
        <v/>
      </c>
      <c r="CU108" s="59" t="str">
        <f>IFERROR(IF(OR($C$110=FALSE,LEFT($B108,3)&lt;&gt;"NOX"),CU57*INDEX('Damage costs'!$X$18:$X$70,MATCH($B108,'Damage costs'!$C$18:$C$70,0))/1000,CU57*INDEX('Damage costs'!$AB$18:$AB$70,MATCH($B108,'Damage costs'!$C$18:$C$70,0))/1000),"")</f>
        <v/>
      </c>
      <c r="CV108" s="59" t="str">
        <f>IFERROR(IF(OR($C$110=FALSE,LEFT($B108,3)&lt;&gt;"NOX"),CV57*INDEX('Damage costs'!$X$18:$X$70,MATCH($B108,'Damage costs'!$C$18:$C$70,0))/1000,CV57*INDEX('Damage costs'!$AB$18:$AB$70,MATCH($B108,'Damage costs'!$C$18:$C$70,0))/1000),"")</f>
        <v/>
      </c>
      <c r="CW108" s="59" t="str">
        <f>IFERROR(IF(OR($C$110=FALSE,LEFT($B108,3)&lt;&gt;"NOX"),CW57*INDEX('Damage costs'!$X$18:$X$70,MATCH($B108,'Damage costs'!$C$18:$C$70,0))/1000,CW57*INDEX('Damage costs'!$AB$18:$AB$70,MATCH($B108,'Damage costs'!$C$18:$C$70,0))/1000),"")</f>
        <v/>
      </c>
      <c r="CX108" s="59" t="str">
        <f>IFERROR(IF(OR($C$110=FALSE,LEFT($B108,3)&lt;&gt;"NOX"),CX57*INDEX('Damage costs'!$X$18:$X$70,MATCH($B108,'Damage costs'!$C$18:$C$70,0))/1000,CX57*INDEX('Damage costs'!$AB$18:$AB$70,MATCH($B108,'Damage costs'!$C$18:$C$70,0))/1000),"")</f>
        <v/>
      </c>
      <c r="CY108" s="59" t="str">
        <f>IFERROR(IF(OR($C$110=FALSE,LEFT($B108,3)&lt;&gt;"NOX"),CY57*INDEX('Damage costs'!$X$18:$X$70,MATCH($B108,'Damage costs'!$C$18:$C$70,0))/1000,CY57*INDEX('Damage costs'!$AB$18:$AB$70,MATCH($B108,'Damage costs'!$C$18:$C$70,0))/1000),"")</f>
        <v/>
      </c>
      <c r="CZ108" s="391"/>
    </row>
    <row r="109" spans="2:104" x14ac:dyDescent="0.25">
      <c r="B109" s="406">
        <f t="shared" si="43"/>
        <v>0</v>
      </c>
      <c r="C109" s="9" t="s">
        <v>1117</v>
      </c>
      <c r="D109" s="59" t="str">
        <f>IFERROR(IF(OR($C$110=FALSE,LEFT($B109,3)&lt;&gt;"NOX"),D58*INDEX('Damage costs'!$X$18:$X$70,MATCH($B109,'Damage costs'!$C$18:$C$70,0))/1000,D58*INDEX('Damage costs'!$AB$18:$AB$70,MATCH($B109,'Damage costs'!$C$18:$C$70,0))/1000),"")</f>
        <v/>
      </c>
      <c r="E109" s="59" t="str">
        <f>IFERROR(IF(OR($C$110=FALSE,LEFT($B109,3)&lt;&gt;"NOX"),E58*INDEX('Damage costs'!$X$18:$X$70,MATCH($B109,'Damage costs'!$C$18:$C$70,0))/1000,E58*INDEX('Damage costs'!$AB$18:$AB$70,MATCH($B109,'Damage costs'!$C$18:$C$70,0))/1000),"")</f>
        <v/>
      </c>
      <c r="F109" s="59" t="str">
        <f>IFERROR(IF(OR($C$110=FALSE,LEFT($B109,3)&lt;&gt;"NOX"),F58*INDEX('Damage costs'!$X$18:$X$70,MATCH($B109,'Damage costs'!$C$18:$C$70,0))/1000,F58*INDEX('Damage costs'!$AB$18:$AB$70,MATCH($B109,'Damage costs'!$C$18:$C$70,0))/1000),"")</f>
        <v/>
      </c>
      <c r="G109" s="59" t="str">
        <f>IFERROR(IF(OR($C$110=FALSE,LEFT($B109,3)&lt;&gt;"NOX"),G58*INDEX('Damage costs'!$X$18:$X$70,MATCH($B109,'Damage costs'!$C$18:$C$70,0))/1000,G58*INDEX('Damage costs'!$AB$18:$AB$70,MATCH($B109,'Damage costs'!$C$18:$C$70,0))/1000),"")</f>
        <v/>
      </c>
      <c r="H109" s="59" t="str">
        <f>IFERROR(IF(OR($C$110=FALSE,LEFT($B109,3)&lt;&gt;"NOX"),H58*INDEX('Damage costs'!$X$18:$X$70,MATCH($B109,'Damage costs'!$C$18:$C$70,0))/1000,H58*INDEX('Damage costs'!$AB$18:$AB$70,MATCH($B109,'Damage costs'!$C$18:$C$70,0))/1000),"")</f>
        <v/>
      </c>
      <c r="I109" s="59" t="str">
        <f>IFERROR(IF(OR($C$110=FALSE,LEFT($B109,3)&lt;&gt;"NOX"),I58*INDEX('Damage costs'!$X$18:$X$70,MATCH($B109,'Damage costs'!$C$18:$C$70,0))/1000,I58*INDEX('Damage costs'!$AB$18:$AB$70,MATCH($B109,'Damage costs'!$C$18:$C$70,0))/1000),"")</f>
        <v/>
      </c>
      <c r="J109" s="59" t="str">
        <f>IFERROR(IF(OR($C$110=FALSE,LEFT($B109,3)&lt;&gt;"NOX"),J58*INDEX('Damage costs'!$X$18:$X$70,MATCH($B109,'Damage costs'!$C$18:$C$70,0))/1000,J58*INDEX('Damage costs'!$AB$18:$AB$70,MATCH($B109,'Damage costs'!$C$18:$C$70,0))/1000),"")</f>
        <v/>
      </c>
      <c r="K109" s="59" t="str">
        <f>IFERROR(IF(OR($C$110=FALSE,LEFT($B109,3)&lt;&gt;"NOX"),K58*INDEX('Damage costs'!$X$18:$X$70,MATCH($B109,'Damage costs'!$C$18:$C$70,0))/1000,K58*INDEX('Damage costs'!$AB$18:$AB$70,MATCH($B109,'Damage costs'!$C$18:$C$70,0))/1000),"")</f>
        <v/>
      </c>
      <c r="L109" s="59" t="str">
        <f>IFERROR(IF(OR($C$110=FALSE,LEFT($B109,3)&lt;&gt;"NOX"),L58*INDEX('Damage costs'!$X$18:$X$70,MATCH($B109,'Damage costs'!$C$18:$C$70,0))/1000,L58*INDEX('Damage costs'!$AB$18:$AB$70,MATCH($B109,'Damage costs'!$C$18:$C$70,0))/1000),"")</f>
        <v/>
      </c>
      <c r="M109" s="59" t="str">
        <f>IFERROR(IF(OR($C$110=FALSE,LEFT($B109,3)&lt;&gt;"NOX"),M58*INDEX('Damage costs'!$X$18:$X$70,MATCH($B109,'Damage costs'!$C$18:$C$70,0))/1000,M58*INDEX('Damage costs'!$AB$18:$AB$70,MATCH($B109,'Damage costs'!$C$18:$C$70,0))/1000),"")</f>
        <v/>
      </c>
      <c r="N109" s="59" t="str">
        <f>IFERROR(IF(OR($C$110=FALSE,LEFT($B109,3)&lt;&gt;"NOX"),N58*INDEX('Damage costs'!$X$18:$X$70,MATCH($B109,'Damage costs'!$C$18:$C$70,0))/1000,N58*INDEX('Damage costs'!$AB$18:$AB$70,MATCH($B109,'Damage costs'!$C$18:$C$70,0))/1000),"")</f>
        <v/>
      </c>
      <c r="O109" s="59" t="str">
        <f>IFERROR(IF(OR($C$110=FALSE,LEFT($B109,3)&lt;&gt;"NOX"),O58*INDEX('Damage costs'!$X$18:$X$70,MATCH($B109,'Damage costs'!$C$18:$C$70,0))/1000,O58*INDEX('Damage costs'!$AB$18:$AB$70,MATCH($B109,'Damage costs'!$C$18:$C$70,0))/1000),"")</f>
        <v/>
      </c>
      <c r="P109" s="59" t="str">
        <f>IFERROR(IF(OR($C$110=FALSE,LEFT($B109,3)&lt;&gt;"NOX"),P58*INDEX('Damage costs'!$X$18:$X$70,MATCH($B109,'Damage costs'!$C$18:$C$70,0))/1000,P58*INDEX('Damage costs'!$AB$18:$AB$70,MATCH($B109,'Damage costs'!$C$18:$C$70,0))/1000),"")</f>
        <v/>
      </c>
      <c r="Q109" s="59" t="str">
        <f>IFERROR(IF(OR($C$110=FALSE,LEFT($B109,3)&lt;&gt;"NOX"),Q58*INDEX('Damage costs'!$X$18:$X$70,MATCH($B109,'Damage costs'!$C$18:$C$70,0))/1000,Q58*INDEX('Damage costs'!$AB$18:$AB$70,MATCH($B109,'Damage costs'!$C$18:$C$70,0))/1000),"")</f>
        <v/>
      </c>
      <c r="R109" s="59" t="str">
        <f>IFERROR(IF(OR($C$110=FALSE,LEFT($B109,3)&lt;&gt;"NOX"),R58*INDEX('Damage costs'!$X$18:$X$70,MATCH($B109,'Damage costs'!$C$18:$C$70,0))/1000,R58*INDEX('Damage costs'!$AB$18:$AB$70,MATCH($B109,'Damage costs'!$C$18:$C$70,0))/1000),"")</f>
        <v/>
      </c>
      <c r="S109" s="59" t="str">
        <f>IFERROR(IF(OR($C$110=FALSE,LEFT($B109,3)&lt;&gt;"NOX"),S58*INDEX('Damage costs'!$X$18:$X$70,MATCH($B109,'Damage costs'!$C$18:$C$70,0))/1000,S58*INDEX('Damage costs'!$AB$18:$AB$70,MATCH($B109,'Damage costs'!$C$18:$C$70,0))/1000),"")</f>
        <v/>
      </c>
      <c r="T109" s="59" t="str">
        <f>IFERROR(IF(OR($C$110=FALSE,LEFT($B109,3)&lt;&gt;"NOX"),T58*INDEX('Damage costs'!$X$18:$X$70,MATCH($B109,'Damage costs'!$C$18:$C$70,0))/1000,T58*INDEX('Damage costs'!$AB$18:$AB$70,MATCH($B109,'Damage costs'!$C$18:$C$70,0))/1000),"")</f>
        <v/>
      </c>
      <c r="U109" s="59" t="str">
        <f>IFERROR(IF(OR($C$110=FALSE,LEFT($B109,3)&lt;&gt;"NOX"),U58*INDEX('Damage costs'!$X$18:$X$70,MATCH($B109,'Damage costs'!$C$18:$C$70,0))/1000,U58*INDEX('Damage costs'!$AB$18:$AB$70,MATCH($B109,'Damage costs'!$C$18:$C$70,0))/1000),"")</f>
        <v/>
      </c>
      <c r="V109" s="59" t="str">
        <f>IFERROR(IF(OR($C$110=FALSE,LEFT($B109,3)&lt;&gt;"NOX"),V58*INDEX('Damage costs'!$X$18:$X$70,MATCH($B109,'Damage costs'!$C$18:$C$70,0))/1000,V58*INDEX('Damage costs'!$AB$18:$AB$70,MATCH($B109,'Damage costs'!$C$18:$C$70,0))/1000),"")</f>
        <v/>
      </c>
      <c r="W109" s="59" t="str">
        <f>IFERROR(IF(OR($C$110=FALSE,LEFT($B109,3)&lt;&gt;"NOX"),W58*INDEX('Damage costs'!$X$18:$X$70,MATCH($B109,'Damage costs'!$C$18:$C$70,0))/1000,W58*INDEX('Damage costs'!$AB$18:$AB$70,MATCH($B109,'Damage costs'!$C$18:$C$70,0))/1000),"")</f>
        <v/>
      </c>
      <c r="X109" s="59" t="str">
        <f>IFERROR(IF(OR($C$110=FALSE,LEFT($B109,3)&lt;&gt;"NOX"),X58*INDEX('Damage costs'!$X$18:$X$70,MATCH($B109,'Damage costs'!$C$18:$C$70,0))/1000,X58*INDEX('Damage costs'!$AB$18:$AB$70,MATCH($B109,'Damage costs'!$C$18:$C$70,0))/1000),"")</f>
        <v/>
      </c>
      <c r="Y109" s="59" t="str">
        <f>IFERROR(IF(OR($C$110=FALSE,LEFT($B109,3)&lt;&gt;"NOX"),Y58*INDEX('Damage costs'!$X$18:$X$70,MATCH($B109,'Damage costs'!$C$18:$C$70,0))/1000,Y58*INDEX('Damage costs'!$AB$18:$AB$70,MATCH($B109,'Damage costs'!$C$18:$C$70,0))/1000),"")</f>
        <v/>
      </c>
      <c r="Z109" s="59" t="str">
        <f>IFERROR(IF(OR($C$110=FALSE,LEFT($B109,3)&lt;&gt;"NOX"),Z58*INDEX('Damage costs'!$X$18:$X$70,MATCH($B109,'Damage costs'!$C$18:$C$70,0))/1000,Z58*INDEX('Damage costs'!$AB$18:$AB$70,MATCH($B109,'Damage costs'!$C$18:$C$70,0))/1000),"")</f>
        <v/>
      </c>
      <c r="AA109" s="59" t="str">
        <f>IFERROR(IF(OR($C$110=FALSE,LEFT($B109,3)&lt;&gt;"NOX"),AA58*INDEX('Damage costs'!$X$18:$X$70,MATCH($B109,'Damage costs'!$C$18:$C$70,0))/1000,AA58*INDEX('Damage costs'!$AB$18:$AB$70,MATCH($B109,'Damage costs'!$C$18:$C$70,0))/1000),"")</f>
        <v/>
      </c>
      <c r="AB109" s="59" t="str">
        <f>IFERROR(IF(OR($C$110=FALSE,LEFT($B109,3)&lt;&gt;"NOX"),AB58*INDEX('Damage costs'!$X$18:$X$70,MATCH($B109,'Damage costs'!$C$18:$C$70,0))/1000,AB58*INDEX('Damage costs'!$AB$18:$AB$70,MATCH($B109,'Damage costs'!$C$18:$C$70,0))/1000),"")</f>
        <v/>
      </c>
      <c r="AC109" s="59" t="str">
        <f>IFERROR(IF(OR($C$110=FALSE,LEFT($B109,3)&lt;&gt;"NOX"),AC58*INDEX('Damage costs'!$X$18:$X$70,MATCH($B109,'Damage costs'!$C$18:$C$70,0))/1000,AC58*INDEX('Damage costs'!$AB$18:$AB$70,MATCH($B109,'Damage costs'!$C$18:$C$70,0))/1000),"")</f>
        <v/>
      </c>
      <c r="AD109" s="59" t="str">
        <f>IFERROR(IF(OR($C$110=FALSE,LEFT($B109,3)&lt;&gt;"NOX"),AD58*INDEX('Damage costs'!$X$18:$X$70,MATCH($B109,'Damage costs'!$C$18:$C$70,0))/1000,AD58*INDEX('Damage costs'!$AB$18:$AB$70,MATCH($B109,'Damage costs'!$C$18:$C$70,0))/1000),"")</f>
        <v/>
      </c>
      <c r="AE109" s="59" t="str">
        <f>IFERROR(IF(OR($C$110=FALSE,LEFT($B109,3)&lt;&gt;"NOX"),AE58*INDEX('Damage costs'!$X$18:$X$70,MATCH($B109,'Damage costs'!$C$18:$C$70,0))/1000,AE58*INDEX('Damage costs'!$AB$18:$AB$70,MATCH($B109,'Damage costs'!$C$18:$C$70,0))/1000),"")</f>
        <v/>
      </c>
      <c r="AF109" s="59" t="str">
        <f>IFERROR(IF(OR($C$110=FALSE,LEFT($B109,3)&lt;&gt;"NOX"),AF58*INDEX('Damage costs'!$X$18:$X$70,MATCH($B109,'Damage costs'!$C$18:$C$70,0))/1000,AF58*INDEX('Damage costs'!$AB$18:$AB$70,MATCH($B109,'Damage costs'!$C$18:$C$70,0))/1000),"")</f>
        <v/>
      </c>
      <c r="AG109" s="59" t="str">
        <f>IFERROR(IF(OR($C$110=FALSE,LEFT($B109,3)&lt;&gt;"NOX"),AG58*INDEX('Damage costs'!$X$18:$X$70,MATCH($B109,'Damage costs'!$C$18:$C$70,0))/1000,AG58*INDEX('Damage costs'!$AB$18:$AB$70,MATCH($B109,'Damage costs'!$C$18:$C$70,0))/1000),"")</f>
        <v/>
      </c>
      <c r="AH109" s="59" t="str">
        <f>IFERROR(IF(OR($C$110=FALSE,LEFT($B109,3)&lt;&gt;"NOX"),AH58*INDEX('Damage costs'!$X$18:$X$70,MATCH($B109,'Damage costs'!$C$18:$C$70,0))/1000,AH58*INDEX('Damage costs'!$AB$18:$AB$70,MATCH($B109,'Damage costs'!$C$18:$C$70,0))/1000),"")</f>
        <v/>
      </c>
      <c r="AI109" s="59" t="str">
        <f>IFERROR(IF(OR($C$110=FALSE,LEFT($B109,3)&lt;&gt;"NOX"),AI58*INDEX('Damage costs'!$X$18:$X$70,MATCH($B109,'Damage costs'!$C$18:$C$70,0))/1000,AI58*INDEX('Damage costs'!$AB$18:$AB$70,MATCH($B109,'Damage costs'!$C$18:$C$70,0))/1000),"")</f>
        <v/>
      </c>
      <c r="AJ109" s="59" t="str">
        <f>IFERROR(IF(OR($C$110=FALSE,LEFT($B109,3)&lt;&gt;"NOX"),AJ58*INDEX('Damage costs'!$X$18:$X$70,MATCH($B109,'Damage costs'!$C$18:$C$70,0))/1000,AJ58*INDEX('Damage costs'!$AB$18:$AB$70,MATCH($B109,'Damage costs'!$C$18:$C$70,0))/1000),"")</f>
        <v/>
      </c>
      <c r="AK109" s="59" t="str">
        <f>IFERROR(IF(OR($C$110=FALSE,LEFT($B109,3)&lt;&gt;"NOX"),AK58*INDEX('Damage costs'!$X$18:$X$70,MATCH($B109,'Damage costs'!$C$18:$C$70,0))/1000,AK58*INDEX('Damage costs'!$AB$18:$AB$70,MATCH($B109,'Damage costs'!$C$18:$C$70,0))/1000),"")</f>
        <v/>
      </c>
      <c r="AL109" s="59" t="str">
        <f>IFERROR(IF(OR($C$110=FALSE,LEFT($B109,3)&lt;&gt;"NOX"),AL58*INDEX('Damage costs'!$X$18:$X$70,MATCH($B109,'Damage costs'!$C$18:$C$70,0))/1000,AL58*INDEX('Damage costs'!$AB$18:$AB$70,MATCH($B109,'Damage costs'!$C$18:$C$70,0))/1000),"")</f>
        <v/>
      </c>
      <c r="AM109" s="59" t="str">
        <f>IFERROR(IF(OR($C$110=FALSE,LEFT($B109,3)&lt;&gt;"NOX"),AM58*INDEX('Damage costs'!$X$18:$X$70,MATCH($B109,'Damage costs'!$C$18:$C$70,0))/1000,AM58*INDEX('Damage costs'!$AB$18:$AB$70,MATCH($B109,'Damage costs'!$C$18:$C$70,0))/1000),"")</f>
        <v/>
      </c>
      <c r="AN109" s="59" t="str">
        <f>IFERROR(IF(OR($C$110=FALSE,LEFT($B109,3)&lt;&gt;"NOX"),AN58*INDEX('Damage costs'!$X$18:$X$70,MATCH($B109,'Damage costs'!$C$18:$C$70,0))/1000,AN58*INDEX('Damage costs'!$AB$18:$AB$70,MATCH($B109,'Damage costs'!$C$18:$C$70,0))/1000),"")</f>
        <v/>
      </c>
      <c r="AO109" s="59" t="str">
        <f>IFERROR(IF(OR($C$110=FALSE,LEFT($B109,3)&lt;&gt;"NOX"),AO58*INDEX('Damage costs'!$X$18:$X$70,MATCH($B109,'Damage costs'!$C$18:$C$70,0))/1000,AO58*INDEX('Damage costs'!$AB$18:$AB$70,MATCH($B109,'Damage costs'!$C$18:$C$70,0))/1000),"")</f>
        <v/>
      </c>
      <c r="AP109" s="59" t="str">
        <f>IFERROR(IF(OR($C$110=FALSE,LEFT($B109,3)&lt;&gt;"NOX"),AP58*INDEX('Damage costs'!$X$18:$X$70,MATCH($B109,'Damage costs'!$C$18:$C$70,0))/1000,AP58*INDEX('Damage costs'!$AB$18:$AB$70,MATCH($B109,'Damage costs'!$C$18:$C$70,0))/1000),"")</f>
        <v/>
      </c>
      <c r="AQ109" s="59" t="str">
        <f>IFERROR(IF(OR($C$110=FALSE,LEFT($B109,3)&lt;&gt;"NOX"),AQ58*INDEX('Damage costs'!$X$18:$X$70,MATCH($B109,'Damage costs'!$C$18:$C$70,0))/1000,AQ58*INDEX('Damage costs'!$AB$18:$AB$70,MATCH($B109,'Damage costs'!$C$18:$C$70,0))/1000),"")</f>
        <v/>
      </c>
      <c r="AR109" s="59" t="str">
        <f>IFERROR(IF(OR($C$110=FALSE,LEFT($B109,3)&lt;&gt;"NOX"),AR58*INDEX('Damage costs'!$X$18:$X$70,MATCH($B109,'Damage costs'!$C$18:$C$70,0))/1000,AR58*INDEX('Damage costs'!$AB$18:$AB$70,MATCH($B109,'Damage costs'!$C$18:$C$70,0))/1000),"")</f>
        <v/>
      </c>
      <c r="AS109" s="59" t="str">
        <f>IFERROR(IF(OR($C$110=FALSE,LEFT($B109,3)&lt;&gt;"NOX"),AS58*INDEX('Damage costs'!$X$18:$X$70,MATCH($B109,'Damage costs'!$C$18:$C$70,0))/1000,AS58*INDEX('Damage costs'!$AB$18:$AB$70,MATCH($B109,'Damage costs'!$C$18:$C$70,0))/1000),"")</f>
        <v/>
      </c>
      <c r="AT109" s="59" t="str">
        <f>IFERROR(IF(OR($C$110=FALSE,LEFT($B109,3)&lt;&gt;"NOX"),AT58*INDEX('Damage costs'!$X$18:$X$70,MATCH($B109,'Damage costs'!$C$18:$C$70,0))/1000,AT58*INDEX('Damage costs'!$AB$18:$AB$70,MATCH($B109,'Damage costs'!$C$18:$C$70,0))/1000),"")</f>
        <v/>
      </c>
      <c r="AU109" s="59" t="str">
        <f>IFERROR(IF(OR($C$110=FALSE,LEFT($B109,3)&lt;&gt;"NOX"),AU58*INDEX('Damage costs'!$X$18:$X$70,MATCH($B109,'Damage costs'!$C$18:$C$70,0))/1000,AU58*INDEX('Damage costs'!$AB$18:$AB$70,MATCH($B109,'Damage costs'!$C$18:$C$70,0))/1000),"")</f>
        <v/>
      </c>
      <c r="AV109" s="59" t="str">
        <f>IFERROR(IF(OR($C$110=FALSE,LEFT($B109,3)&lt;&gt;"NOX"),AV58*INDEX('Damage costs'!$X$18:$X$70,MATCH($B109,'Damage costs'!$C$18:$C$70,0))/1000,AV58*INDEX('Damage costs'!$AB$18:$AB$70,MATCH($B109,'Damage costs'!$C$18:$C$70,0))/1000),"")</f>
        <v/>
      </c>
      <c r="AW109" s="59" t="str">
        <f>IFERROR(IF(OR($C$110=FALSE,LEFT($B109,3)&lt;&gt;"NOX"),AW58*INDEX('Damage costs'!$X$18:$X$70,MATCH($B109,'Damage costs'!$C$18:$C$70,0))/1000,AW58*INDEX('Damage costs'!$AB$18:$AB$70,MATCH($B109,'Damage costs'!$C$18:$C$70,0))/1000),"")</f>
        <v/>
      </c>
      <c r="AX109" s="59" t="str">
        <f>IFERROR(IF(OR($C$110=FALSE,LEFT($B109,3)&lt;&gt;"NOX"),AX58*INDEX('Damage costs'!$X$18:$X$70,MATCH($B109,'Damage costs'!$C$18:$C$70,0))/1000,AX58*INDEX('Damage costs'!$AB$18:$AB$70,MATCH($B109,'Damage costs'!$C$18:$C$70,0))/1000),"")</f>
        <v/>
      </c>
      <c r="AY109" s="59" t="str">
        <f>IFERROR(IF(OR($C$110=FALSE,LEFT($B109,3)&lt;&gt;"NOX"),AY58*INDEX('Damage costs'!$X$18:$X$70,MATCH($B109,'Damage costs'!$C$18:$C$70,0))/1000,AY58*INDEX('Damage costs'!$AB$18:$AB$70,MATCH($B109,'Damage costs'!$C$18:$C$70,0))/1000),"")</f>
        <v/>
      </c>
      <c r="AZ109" s="59" t="str">
        <f>IFERROR(IF(OR($C$110=FALSE,LEFT($B109,3)&lt;&gt;"NOX"),AZ58*INDEX('Damage costs'!$X$18:$X$70,MATCH($B109,'Damage costs'!$C$18:$C$70,0))/1000,AZ58*INDEX('Damage costs'!$AB$18:$AB$70,MATCH($B109,'Damage costs'!$C$18:$C$70,0))/1000),"")</f>
        <v/>
      </c>
      <c r="BA109" s="59" t="str">
        <f>IFERROR(IF(OR($C$110=FALSE,LEFT($B109,3)&lt;&gt;"NOX"),BA58*INDEX('Damage costs'!$X$18:$X$70,MATCH($B109,'Damage costs'!$C$18:$C$70,0))/1000,BA58*INDEX('Damage costs'!$AB$18:$AB$70,MATCH($B109,'Damage costs'!$C$18:$C$70,0))/1000),"")</f>
        <v/>
      </c>
      <c r="BB109" s="59" t="str">
        <f>IFERROR(IF(OR($C$110=FALSE,LEFT($B109,3)&lt;&gt;"NOX"),BB58*INDEX('Damage costs'!$X$18:$X$70,MATCH($B109,'Damage costs'!$C$18:$C$70,0))/1000,BB58*INDEX('Damage costs'!$AB$18:$AB$70,MATCH($B109,'Damage costs'!$C$18:$C$70,0))/1000),"")</f>
        <v/>
      </c>
      <c r="BC109" s="59" t="str">
        <f>IFERROR(IF(OR($C$110=FALSE,LEFT($B109,3)&lt;&gt;"NOX"),BC58*INDEX('Damage costs'!$X$18:$X$70,MATCH($B109,'Damage costs'!$C$18:$C$70,0))/1000,BC58*INDEX('Damage costs'!$AB$18:$AB$70,MATCH($B109,'Damage costs'!$C$18:$C$70,0))/1000),"")</f>
        <v/>
      </c>
      <c r="BD109" s="59" t="str">
        <f>IFERROR(IF(OR($C$110=FALSE,LEFT($B109,3)&lt;&gt;"NOX"),BD58*INDEX('Damage costs'!$X$18:$X$70,MATCH($B109,'Damage costs'!$C$18:$C$70,0))/1000,BD58*INDEX('Damage costs'!$AB$18:$AB$70,MATCH($B109,'Damage costs'!$C$18:$C$70,0))/1000),"")</f>
        <v/>
      </c>
      <c r="BE109" s="59" t="str">
        <f>IFERROR(IF(OR($C$110=FALSE,LEFT($B109,3)&lt;&gt;"NOX"),BE58*INDEX('Damage costs'!$X$18:$X$70,MATCH($B109,'Damage costs'!$C$18:$C$70,0))/1000,BE58*INDEX('Damage costs'!$AB$18:$AB$70,MATCH($B109,'Damage costs'!$C$18:$C$70,0))/1000),"")</f>
        <v/>
      </c>
      <c r="BF109" s="59" t="str">
        <f>IFERROR(IF(OR($C$110=FALSE,LEFT($B109,3)&lt;&gt;"NOX"),BF58*INDEX('Damage costs'!$X$18:$X$70,MATCH($B109,'Damage costs'!$C$18:$C$70,0))/1000,BF58*INDEX('Damage costs'!$AB$18:$AB$70,MATCH($B109,'Damage costs'!$C$18:$C$70,0))/1000),"")</f>
        <v/>
      </c>
      <c r="BG109" s="59" t="str">
        <f>IFERROR(IF(OR($C$110=FALSE,LEFT($B109,3)&lt;&gt;"NOX"),BG58*INDEX('Damage costs'!$X$18:$X$70,MATCH($B109,'Damage costs'!$C$18:$C$70,0))/1000,BG58*INDEX('Damage costs'!$AB$18:$AB$70,MATCH($B109,'Damage costs'!$C$18:$C$70,0))/1000),"")</f>
        <v/>
      </c>
      <c r="BH109" s="59" t="str">
        <f>IFERROR(IF(OR($C$110=FALSE,LEFT($B109,3)&lt;&gt;"NOX"),BH58*INDEX('Damage costs'!$X$18:$X$70,MATCH($B109,'Damage costs'!$C$18:$C$70,0))/1000,BH58*INDEX('Damage costs'!$AB$18:$AB$70,MATCH($B109,'Damage costs'!$C$18:$C$70,0))/1000),"")</f>
        <v/>
      </c>
      <c r="BI109" s="59" t="str">
        <f>IFERROR(IF(OR($C$110=FALSE,LEFT($B109,3)&lt;&gt;"NOX"),BI58*INDEX('Damage costs'!$X$18:$X$70,MATCH($B109,'Damage costs'!$C$18:$C$70,0))/1000,BI58*INDEX('Damage costs'!$AB$18:$AB$70,MATCH($B109,'Damage costs'!$C$18:$C$70,0))/1000),"")</f>
        <v/>
      </c>
      <c r="BJ109" s="59" t="str">
        <f>IFERROR(IF(OR($C$110=FALSE,LEFT($B109,3)&lt;&gt;"NOX"),BJ58*INDEX('Damage costs'!$X$18:$X$70,MATCH($B109,'Damage costs'!$C$18:$C$70,0))/1000,BJ58*INDEX('Damage costs'!$AB$18:$AB$70,MATCH($B109,'Damage costs'!$C$18:$C$70,0))/1000),"")</f>
        <v/>
      </c>
      <c r="BK109" s="59" t="str">
        <f>IFERROR(IF(OR($C$110=FALSE,LEFT($B109,3)&lt;&gt;"NOX"),BK58*INDEX('Damage costs'!$X$18:$X$70,MATCH($B109,'Damage costs'!$C$18:$C$70,0))/1000,BK58*INDEX('Damage costs'!$AB$18:$AB$70,MATCH($B109,'Damage costs'!$C$18:$C$70,0))/1000),"")</f>
        <v/>
      </c>
      <c r="BL109" s="59" t="str">
        <f>IFERROR(IF(OR($C$110=FALSE,LEFT($B109,3)&lt;&gt;"NOX"),BL58*INDEX('Damage costs'!$X$18:$X$70,MATCH($B109,'Damage costs'!$C$18:$C$70,0))/1000,BL58*INDEX('Damage costs'!$AB$18:$AB$70,MATCH($B109,'Damage costs'!$C$18:$C$70,0))/1000),"")</f>
        <v/>
      </c>
      <c r="BM109" s="59" t="str">
        <f>IFERROR(IF(OR($C$110=FALSE,LEFT($B109,3)&lt;&gt;"NOX"),BM58*INDEX('Damage costs'!$X$18:$X$70,MATCH($B109,'Damage costs'!$C$18:$C$70,0))/1000,BM58*INDEX('Damage costs'!$AB$18:$AB$70,MATCH($B109,'Damage costs'!$C$18:$C$70,0))/1000),"")</f>
        <v/>
      </c>
      <c r="BN109" s="59" t="str">
        <f>IFERROR(IF(OR($C$110=FALSE,LEFT($B109,3)&lt;&gt;"NOX"),BN58*INDEX('Damage costs'!$X$18:$X$70,MATCH($B109,'Damage costs'!$C$18:$C$70,0))/1000,BN58*INDEX('Damage costs'!$AB$18:$AB$70,MATCH($B109,'Damage costs'!$C$18:$C$70,0))/1000),"")</f>
        <v/>
      </c>
      <c r="BO109" s="59" t="str">
        <f>IFERROR(IF(OR($C$110=FALSE,LEFT($B109,3)&lt;&gt;"NOX"),BO58*INDEX('Damage costs'!$X$18:$X$70,MATCH($B109,'Damage costs'!$C$18:$C$70,0))/1000,BO58*INDEX('Damage costs'!$AB$18:$AB$70,MATCH($B109,'Damage costs'!$C$18:$C$70,0))/1000),"")</f>
        <v/>
      </c>
      <c r="BP109" s="59" t="str">
        <f>IFERROR(IF(OR($C$110=FALSE,LEFT($B109,3)&lt;&gt;"NOX"),BP58*INDEX('Damage costs'!$X$18:$X$70,MATCH($B109,'Damage costs'!$C$18:$C$70,0))/1000,BP58*INDEX('Damage costs'!$AB$18:$AB$70,MATCH($B109,'Damage costs'!$C$18:$C$70,0))/1000),"")</f>
        <v/>
      </c>
      <c r="BQ109" s="59" t="str">
        <f>IFERROR(IF(OR($C$110=FALSE,LEFT($B109,3)&lt;&gt;"NOX"),BQ58*INDEX('Damage costs'!$X$18:$X$70,MATCH($B109,'Damage costs'!$C$18:$C$70,0))/1000,BQ58*INDEX('Damage costs'!$AB$18:$AB$70,MATCH($B109,'Damage costs'!$C$18:$C$70,0))/1000),"")</f>
        <v/>
      </c>
      <c r="BR109" s="59" t="str">
        <f>IFERROR(IF(OR($C$110=FALSE,LEFT($B109,3)&lt;&gt;"NOX"),BR58*INDEX('Damage costs'!$X$18:$X$70,MATCH($B109,'Damage costs'!$C$18:$C$70,0))/1000,BR58*INDEX('Damage costs'!$AB$18:$AB$70,MATCH($B109,'Damage costs'!$C$18:$C$70,0))/1000),"")</f>
        <v/>
      </c>
      <c r="BS109" s="59" t="str">
        <f>IFERROR(IF(OR($C$110=FALSE,LEFT($B109,3)&lt;&gt;"NOX"),BS58*INDEX('Damage costs'!$X$18:$X$70,MATCH($B109,'Damage costs'!$C$18:$C$70,0))/1000,BS58*INDEX('Damage costs'!$AB$18:$AB$70,MATCH($B109,'Damage costs'!$C$18:$C$70,0))/1000),"")</f>
        <v/>
      </c>
      <c r="BT109" s="59" t="str">
        <f>IFERROR(IF(OR($C$110=FALSE,LEFT($B109,3)&lt;&gt;"NOX"),BT58*INDEX('Damage costs'!$X$18:$X$70,MATCH($B109,'Damage costs'!$C$18:$C$70,0))/1000,BT58*INDEX('Damage costs'!$AB$18:$AB$70,MATCH($B109,'Damage costs'!$C$18:$C$70,0))/1000),"")</f>
        <v/>
      </c>
      <c r="BU109" s="59" t="str">
        <f>IFERROR(IF(OR($C$110=FALSE,LEFT($B109,3)&lt;&gt;"NOX"),BU58*INDEX('Damage costs'!$X$18:$X$70,MATCH($B109,'Damage costs'!$C$18:$C$70,0))/1000,BU58*INDEX('Damage costs'!$AB$18:$AB$70,MATCH($B109,'Damage costs'!$C$18:$C$70,0))/1000),"")</f>
        <v/>
      </c>
      <c r="BV109" s="59" t="str">
        <f>IFERROR(IF(OR($C$110=FALSE,LEFT($B109,3)&lt;&gt;"NOX"),BV58*INDEX('Damage costs'!$X$18:$X$70,MATCH($B109,'Damage costs'!$C$18:$C$70,0))/1000,BV58*INDEX('Damage costs'!$AB$18:$AB$70,MATCH($B109,'Damage costs'!$C$18:$C$70,0))/1000),"")</f>
        <v/>
      </c>
      <c r="BW109" s="59" t="str">
        <f>IFERROR(IF(OR($C$110=FALSE,LEFT($B109,3)&lt;&gt;"NOX"),BW58*INDEX('Damage costs'!$X$18:$X$70,MATCH($B109,'Damage costs'!$C$18:$C$70,0))/1000,BW58*INDEX('Damage costs'!$AB$18:$AB$70,MATCH($B109,'Damage costs'!$C$18:$C$70,0))/1000),"")</f>
        <v/>
      </c>
      <c r="BX109" s="59" t="str">
        <f>IFERROR(IF(OR($C$110=FALSE,LEFT($B109,3)&lt;&gt;"NOX"),BX58*INDEX('Damage costs'!$X$18:$X$70,MATCH($B109,'Damage costs'!$C$18:$C$70,0))/1000,BX58*INDEX('Damage costs'!$AB$18:$AB$70,MATCH($B109,'Damage costs'!$C$18:$C$70,0))/1000),"")</f>
        <v/>
      </c>
      <c r="BY109" s="59" t="str">
        <f>IFERROR(IF(OR($C$110=FALSE,LEFT($B109,3)&lt;&gt;"NOX"),BY58*INDEX('Damage costs'!$X$18:$X$70,MATCH($B109,'Damage costs'!$C$18:$C$70,0))/1000,BY58*INDEX('Damage costs'!$AB$18:$AB$70,MATCH($B109,'Damage costs'!$C$18:$C$70,0))/1000),"")</f>
        <v/>
      </c>
      <c r="BZ109" s="59" t="str">
        <f>IFERROR(IF(OR($C$110=FALSE,LEFT($B109,3)&lt;&gt;"NOX"),BZ58*INDEX('Damage costs'!$X$18:$X$70,MATCH($B109,'Damage costs'!$C$18:$C$70,0))/1000,BZ58*INDEX('Damage costs'!$AB$18:$AB$70,MATCH($B109,'Damage costs'!$C$18:$C$70,0))/1000),"")</f>
        <v/>
      </c>
      <c r="CA109" s="59" t="str">
        <f>IFERROR(IF(OR($C$110=FALSE,LEFT($B109,3)&lt;&gt;"NOX"),CA58*INDEX('Damage costs'!$X$18:$X$70,MATCH($B109,'Damage costs'!$C$18:$C$70,0))/1000,CA58*INDEX('Damage costs'!$AB$18:$AB$70,MATCH($B109,'Damage costs'!$C$18:$C$70,0))/1000),"")</f>
        <v/>
      </c>
      <c r="CB109" s="59" t="str">
        <f>IFERROR(IF(OR($C$110=FALSE,LEFT($B109,3)&lt;&gt;"NOX"),CB58*INDEX('Damage costs'!$X$18:$X$70,MATCH($B109,'Damage costs'!$C$18:$C$70,0))/1000,CB58*INDEX('Damage costs'!$AB$18:$AB$70,MATCH($B109,'Damage costs'!$C$18:$C$70,0))/1000),"")</f>
        <v/>
      </c>
      <c r="CC109" s="59" t="str">
        <f>IFERROR(IF(OR($C$110=FALSE,LEFT($B109,3)&lt;&gt;"NOX"),CC58*INDEX('Damage costs'!$X$18:$X$70,MATCH($B109,'Damage costs'!$C$18:$C$70,0))/1000,CC58*INDEX('Damage costs'!$AB$18:$AB$70,MATCH($B109,'Damage costs'!$C$18:$C$70,0))/1000),"")</f>
        <v/>
      </c>
      <c r="CD109" s="59" t="str">
        <f>IFERROR(IF(OR($C$110=FALSE,LEFT($B109,3)&lt;&gt;"NOX"),CD58*INDEX('Damage costs'!$X$18:$X$70,MATCH($B109,'Damage costs'!$C$18:$C$70,0))/1000,CD58*INDEX('Damage costs'!$AB$18:$AB$70,MATCH($B109,'Damage costs'!$C$18:$C$70,0))/1000),"")</f>
        <v/>
      </c>
      <c r="CE109" s="59" t="str">
        <f>IFERROR(IF(OR($C$110=FALSE,LEFT($B109,3)&lt;&gt;"NOX"),CE58*INDEX('Damage costs'!$X$18:$X$70,MATCH($B109,'Damage costs'!$C$18:$C$70,0))/1000,CE58*INDEX('Damage costs'!$AB$18:$AB$70,MATCH($B109,'Damage costs'!$C$18:$C$70,0))/1000),"")</f>
        <v/>
      </c>
      <c r="CF109" s="59" t="str">
        <f>IFERROR(IF(OR($C$110=FALSE,LEFT($B109,3)&lt;&gt;"NOX"),CF58*INDEX('Damage costs'!$X$18:$X$70,MATCH($B109,'Damage costs'!$C$18:$C$70,0))/1000,CF58*INDEX('Damage costs'!$AB$18:$AB$70,MATCH($B109,'Damage costs'!$C$18:$C$70,0))/1000),"")</f>
        <v/>
      </c>
      <c r="CG109" s="59" t="str">
        <f>IFERROR(IF(OR($C$110=FALSE,LEFT($B109,3)&lt;&gt;"NOX"),CG58*INDEX('Damage costs'!$X$18:$X$70,MATCH($B109,'Damage costs'!$C$18:$C$70,0))/1000,CG58*INDEX('Damage costs'!$AB$18:$AB$70,MATCH($B109,'Damage costs'!$C$18:$C$70,0))/1000),"")</f>
        <v/>
      </c>
      <c r="CH109" s="59" t="str">
        <f>IFERROR(IF(OR($C$110=FALSE,LEFT($B109,3)&lt;&gt;"NOX"),CH58*INDEX('Damage costs'!$X$18:$X$70,MATCH($B109,'Damage costs'!$C$18:$C$70,0))/1000,CH58*INDEX('Damage costs'!$AB$18:$AB$70,MATCH($B109,'Damage costs'!$C$18:$C$70,0))/1000),"")</f>
        <v/>
      </c>
      <c r="CI109" s="59" t="str">
        <f>IFERROR(IF(OR($C$110=FALSE,LEFT($B109,3)&lt;&gt;"NOX"),CI58*INDEX('Damage costs'!$X$18:$X$70,MATCH($B109,'Damage costs'!$C$18:$C$70,0))/1000,CI58*INDEX('Damage costs'!$AB$18:$AB$70,MATCH($B109,'Damage costs'!$C$18:$C$70,0))/1000),"")</f>
        <v/>
      </c>
      <c r="CJ109" s="59" t="str">
        <f>IFERROR(IF(OR($C$110=FALSE,LEFT($B109,3)&lt;&gt;"NOX"),CJ58*INDEX('Damage costs'!$X$18:$X$70,MATCH($B109,'Damage costs'!$C$18:$C$70,0))/1000,CJ58*INDEX('Damage costs'!$AB$18:$AB$70,MATCH($B109,'Damage costs'!$C$18:$C$70,0))/1000),"")</f>
        <v/>
      </c>
      <c r="CK109" s="59" t="str">
        <f>IFERROR(IF(OR($C$110=FALSE,LEFT($B109,3)&lt;&gt;"NOX"),CK58*INDEX('Damage costs'!$X$18:$X$70,MATCH($B109,'Damage costs'!$C$18:$C$70,0))/1000,CK58*INDEX('Damage costs'!$AB$18:$AB$70,MATCH($B109,'Damage costs'!$C$18:$C$70,0))/1000),"")</f>
        <v/>
      </c>
      <c r="CL109" s="59" t="str">
        <f>IFERROR(IF(OR($C$110=FALSE,LEFT($B109,3)&lt;&gt;"NOX"),CL58*INDEX('Damage costs'!$X$18:$X$70,MATCH($B109,'Damage costs'!$C$18:$C$70,0))/1000,CL58*INDEX('Damage costs'!$AB$18:$AB$70,MATCH($B109,'Damage costs'!$C$18:$C$70,0))/1000),"")</f>
        <v/>
      </c>
      <c r="CM109" s="59" t="str">
        <f>IFERROR(IF(OR($C$110=FALSE,LEFT($B109,3)&lt;&gt;"NOX"),CM58*INDEX('Damage costs'!$X$18:$X$70,MATCH($B109,'Damage costs'!$C$18:$C$70,0))/1000,CM58*INDEX('Damage costs'!$AB$18:$AB$70,MATCH($B109,'Damage costs'!$C$18:$C$70,0))/1000),"")</f>
        <v/>
      </c>
      <c r="CN109" s="59" t="str">
        <f>IFERROR(IF(OR($C$110=FALSE,LEFT($B109,3)&lt;&gt;"NOX"),CN58*INDEX('Damage costs'!$X$18:$X$70,MATCH($B109,'Damage costs'!$C$18:$C$70,0))/1000,CN58*INDEX('Damage costs'!$AB$18:$AB$70,MATCH($B109,'Damage costs'!$C$18:$C$70,0))/1000),"")</f>
        <v/>
      </c>
      <c r="CO109" s="59" t="str">
        <f>IFERROR(IF(OR($C$110=FALSE,LEFT($B109,3)&lt;&gt;"NOX"),CO58*INDEX('Damage costs'!$X$18:$X$70,MATCH($B109,'Damage costs'!$C$18:$C$70,0))/1000,CO58*INDEX('Damage costs'!$AB$18:$AB$70,MATCH($B109,'Damage costs'!$C$18:$C$70,0))/1000),"")</f>
        <v/>
      </c>
      <c r="CP109" s="59" t="str">
        <f>IFERROR(IF(OR($C$110=FALSE,LEFT($B109,3)&lt;&gt;"NOX"),CP58*INDEX('Damage costs'!$X$18:$X$70,MATCH($B109,'Damage costs'!$C$18:$C$70,0))/1000,CP58*INDEX('Damage costs'!$AB$18:$AB$70,MATCH($B109,'Damage costs'!$C$18:$C$70,0))/1000),"")</f>
        <v/>
      </c>
      <c r="CQ109" s="59" t="str">
        <f>IFERROR(IF(OR($C$110=FALSE,LEFT($B109,3)&lt;&gt;"NOX"),CQ58*INDEX('Damage costs'!$X$18:$X$70,MATCH($B109,'Damage costs'!$C$18:$C$70,0))/1000,CQ58*INDEX('Damage costs'!$AB$18:$AB$70,MATCH($B109,'Damage costs'!$C$18:$C$70,0))/1000),"")</f>
        <v/>
      </c>
      <c r="CR109" s="59" t="str">
        <f>IFERROR(IF(OR($C$110=FALSE,LEFT($B109,3)&lt;&gt;"NOX"),CR58*INDEX('Damage costs'!$X$18:$X$70,MATCH($B109,'Damage costs'!$C$18:$C$70,0))/1000,CR58*INDEX('Damage costs'!$AB$18:$AB$70,MATCH($B109,'Damage costs'!$C$18:$C$70,0))/1000),"")</f>
        <v/>
      </c>
      <c r="CS109" s="59" t="str">
        <f>IFERROR(IF(OR($C$110=FALSE,LEFT($B109,3)&lt;&gt;"NOX"),CS58*INDEX('Damage costs'!$X$18:$X$70,MATCH($B109,'Damage costs'!$C$18:$C$70,0))/1000,CS58*INDEX('Damage costs'!$AB$18:$AB$70,MATCH($B109,'Damage costs'!$C$18:$C$70,0))/1000),"")</f>
        <v/>
      </c>
      <c r="CT109" s="59" t="str">
        <f>IFERROR(IF(OR($C$110=FALSE,LEFT($B109,3)&lt;&gt;"NOX"),CT58*INDEX('Damage costs'!$X$18:$X$70,MATCH($B109,'Damage costs'!$C$18:$C$70,0))/1000,CT58*INDEX('Damage costs'!$AB$18:$AB$70,MATCH($B109,'Damage costs'!$C$18:$C$70,0))/1000),"")</f>
        <v/>
      </c>
      <c r="CU109" s="59" t="str">
        <f>IFERROR(IF(OR($C$110=FALSE,LEFT($B109,3)&lt;&gt;"NOX"),CU58*INDEX('Damage costs'!$X$18:$X$70,MATCH($B109,'Damage costs'!$C$18:$C$70,0))/1000,CU58*INDEX('Damage costs'!$AB$18:$AB$70,MATCH($B109,'Damage costs'!$C$18:$C$70,0))/1000),"")</f>
        <v/>
      </c>
      <c r="CV109" s="59" t="str">
        <f>IFERROR(IF(OR($C$110=FALSE,LEFT($B109,3)&lt;&gt;"NOX"),CV58*INDEX('Damage costs'!$X$18:$X$70,MATCH($B109,'Damage costs'!$C$18:$C$70,0))/1000,CV58*INDEX('Damage costs'!$AB$18:$AB$70,MATCH($B109,'Damage costs'!$C$18:$C$70,0))/1000),"")</f>
        <v/>
      </c>
      <c r="CW109" s="59" t="str">
        <f>IFERROR(IF(OR($C$110=FALSE,LEFT($B109,3)&lt;&gt;"NOX"),CW58*INDEX('Damage costs'!$X$18:$X$70,MATCH($B109,'Damage costs'!$C$18:$C$70,0))/1000,CW58*INDEX('Damage costs'!$AB$18:$AB$70,MATCH($B109,'Damage costs'!$C$18:$C$70,0))/1000),"")</f>
        <v/>
      </c>
      <c r="CX109" s="59" t="str">
        <f>IFERROR(IF(OR($C$110=FALSE,LEFT($B109,3)&lt;&gt;"NOX"),CX58*INDEX('Damage costs'!$X$18:$X$70,MATCH($B109,'Damage costs'!$C$18:$C$70,0))/1000,CX58*INDEX('Damage costs'!$AB$18:$AB$70,MATCH($B109,'Damage costs'!$C$18:$C$70,0))/1000),"")</f>
        <v/>
      </c>
      <c r="CY109" s="59" t="str">
        <f>IFERROR(IF(OR($C$110=FALSE,LEFT($B109,3)&lt;&gt;"NOX"),CY58*INDEX('Damage costs'!$X$18:$X$70,MATCH($B109,'Damage costs'!$C$18:$C$70,0))/1000,CY58*INDEX('Damage costs'!$AB$18:$AB$70,MATCH($B109,'Damage costs'!$C$18:$C$70,0))/1000),"")</f>
        <v/>
      </c>
      <c r="CZ109" s="391"/>
    </row>
    <row r="110" spans="2:104" x14ac:dyDescent="0.25">
      <c r="B110" s="406" t="s">
        <v>618</v>
      </c>
      <c r="C110" s="553" t="b">
        <f>IF(OR(LEFT(B104,4)="PM10",LEFT(B105,4)="PM10",LEFT(B106,4)="PM10",LEFT(B107,4)="PM10",LEFT(B108,4)="PM10",LEFT(B109,4)="PM10"),TRUE,FALSE)</f>
        <v>0</v>
      </c>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391"/>
    </row>
    <row r="111" spans="2:104" x14ac:dyDescent="0.25">
      <c r="B111" s="392"/>
      <c r="C111" s="390"/>
      <c r="D111" s="50"/>
      <c r="E111" s="50"/>
      <c r="F111" s="50"/>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391"/>
    </row>
    <row r="112" spans="2:104" x14ac:dyDescent="0.25">
      <c r="B112" s="393" t="s">
        <v>405</v>
      </c>
      <c r="C112" s="390" t="s">
        <v>404</v>
      </c>
      <c r="D112" s="60">
        <f>'Discount and deflators'!$H$5</f>
        <v>0.02</v>
      </c>
      <c r="E112" s="50"/>
      <c r="F112" s="50"/>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391"/>
    </row>
    <row r="113" spans="2:104" x14ac:dyDescent="0.25">
      <c r="B113" s="393" t="s">
        <v>406</v>
      </c>
      <c r="C113" s="390"/>
      <c r="D113" s="59">
        <f>IF(D$6=0,0,(1+$D112)^(D$6-'Data Input - General'!$F$22))</f>
        <v>0</v>
      </c>
      <c r="E113" s="59">
        <f>IF(E$6=0,0,(1+$D112)^(E$6-'Data Input - General'!$F$22))</f>
        <v>0</v>
      </c>
      <c r="F113" s="59">
        <f>IF(F$6=0,0,(1+$D112)^(F$6-'Data Input - General'!$F$22))</f>
        <v>0</v>
      </c>
      <c r="G113" s="59">
        <f>IF(G$6=0,0,(1+$D112)^(G$6-'Data Input - General'!$F$22))</f>
        <v>0</v>
      </c>
      <c r="H113" s="59">
        <f>IF(H$6=0,0,(1+$D112)^(H$6-'Data Input - General'!$F$22))</f>
        <v>0</v>
      </c>
      <c r="I113" s="59">
        <f>IF(I$6=0,0,(1+$D112)^(I$6-'Data Input - General'!$F$22))</f>
        <v>0</v>
      </c>
      <c r="J113" s="59">
        <f>IF(J$6=0,0,(1+$D112)^(J$6-'Data Input - General'!$F$22))</f>
        <v>0</v>
      </c>
      <c r="K113" s="59">
        <f>IF(K$6=0,0,(1+$D112)^(K$6-'Data Input - General'!$F$22))</f>
        <v>0</v>
      </c>
      <c r="L113" s="59">
        <f>IF(L$6=0,0,(1+$D112)^(L$6-'Data Input - General'!$F$22))</f>
        <v>0</v>
      </c>
      <c r="M113" s="59">
        <f>IF(M$6=0,0,(1+$D112)^(M$6-'Data Input - General'!$F$22))</f>
        <v>0</v>
      </c>
      <c r="N113" s="59">
        <f>IF(N$6=0,0,(1+$D112)^(N$6-'Data Input - General'!$F$22))</f>
        <v>0</v>
      </c>
      <c r="O113" s="59">
        <f>IF(O$6=0,0,(1+$D112)^(O$6-'Data Input - General'!$F$22))</f>
        <v>0</v>
      </c>
      <c r="P113" s="59">
        <f>IF(P$6=0,0,(1+$D112)^(P$6-'Data Input - General'!$F$22))</f>
        <v>0</v>
      </c>
      <c r="Q113" s="59">
        <f>IF(Q$6=0,0,(1+$D112)^(Q$6-'Data Input - General'!$F$22))</f>
        <v>0</v>
      </c>
      <c r="R113" s="59">
        <f>IF(R$6=0,0,(1+$D112)^(R$6-'Data Input - General'!$F$22))</f>
        <v>0</v>
      </c>
      <c r="S113" s="59">
        <f>IF(S$6=0,0,(1+$D112)^(S$6-'Data Input - General'!$F$22))</f>
        <v>0</v>
      </c>
      <c r="T113" s="59">
        <f>IF(T$6=0,0,(1+$D112)^(T$6-'Data Input - General'!$F$22))</f>
        <v>0</v>
      </c>
      <c r="U113" s="59">
        <f>IF(U$6=0,0,(1+$D112)^(U$6-'Data Input - General'!$F$22))</f>
        <v>0</v>
      </c>
      <c r="V113" s="59">
        <f>IF(V$6=0,0,(1+$D112)^(V$6-'Data Input - General'!$F$22))</f>
        <v>0</v>
      </c>
      <c r="W113" s="59">
        <f>IF(W$6=0,0,(1+$D112)^(W$6-'Data Input - General'!$F$22))</f>
        <v>0</v>
      </c>
      <c r="X113" s="59">
        <f>IF(X$6=0,0,(1+$D112)^(X$6-'Data Input - General'!$F$22))</f>
        <v>0</v>
      </c>
      <c r="Y113" s="59">
        <f>IF(Y$6=0,0,(1+$D112)^(Y$6-'Data Input - General'!$F$22))</f>
        <v>0</v>
      </c>
      <c r="Z113" s="59">
        <f>IF(Z$6=0,0,(1+$D112)^(Z$6-'Data Input - General'!$F$22))</f>
        <v>0</v>
      </c>
      <c r="AA113" s="59">
        <f>IF(AA$6=0,0,(1+$D112)^(AA$6-'Data Input - General'!$F$22))</f>
        <v>0</v>
      </c>
      <c r="AB113" s="59">
        <f>IF(AB$6=0,0,(1+$D112)^(AB$6-'Data Input - General'!$F$22))</f>
        <v>0</v>
      </c>
      <c r="AC113" s="59">
        <f>IF(AC$6=0,0,(1+$D112)^(AC$6-'Data Input - General'!$F$22))</f>
        <v>0</v>
      </c>
      <c r="AD113" s="59">
        <f>IF(AD$6=0,0,(1+$D112)^(AD$6-'Data Input - General'!$F$22))</f>
        <v>0</v>
      </c>
      <c r="AE113" s="59">
        <f>IF(AE$6=0,0,(1+$D112)^(AE$6-'Data Input - General'!$F$22))</f>
        <v>0</v>
      </c>
      <c r="AF113" s="59">
        <f>IF(AF$6=0,0,(1+$D112)^(AF$6-'Data Input - General'!$F$22))</f>
        <v>0</v>
      </c>
      <c r="AG113" s="59">
        <f>IF(AG$6=0,0,(1+$D112)^(AG$6-'Data Input - General'!$F$22))</f>
        <v>0</v>
      </c>
      <c r="AH113" s="59">
        <f>IF(AH$6=0,0,(1+$D112)^(AH$6-'Data Input - General'!$F$22))</f>
        <v>0</v>
      </c>
      <c r="AI113" s="59">
        <f>IF(AI$6=0,0,(1+$D112)^(AI$6-'Data Input - General'!$F$22))</f>
        <v>0</v>
      </c>
      <c r="AJ113" s="59">
        <f>IF(AJ$6=0,0,(1+$D112)^(AJ$6-'Data Input - General'!$F$22))</f>
        <v>0</v>
      </c>
      <c r="AK113" s="59">
        <f>IF(AK$6=0,0,(1+$D112)^(AK$6-'Data Input - General'!$F$22))</f>
        <v>0</v>
      </c>
      <c r="AL113" s="59">
        <f>IF(AL$6=0,0,(1+$D112)^(AL$6-'Data Input - General'!$F$22))</f>
        <v>0</v>
      </c>
      <c r="AM113" s="59">
        <f>IF(AM$6=0,0,(1+$D112)^(AM$6-'Data Input - General'!$F$22))</f>
        <v>0</v>
      </c>
      <c r="AN113" s="59">
        <f>IF(AN$6=0,0,(1+$D112)^(AN$6-'Data Input - General'!$F$22))</f>
        <v>0</v>
      </c>
      <c r="AO113" s="59">
        <f>IF(AO$6=0,0,(1+$D112)^(AO$6-'Data Input - General'!$F$22))</f>
        <v>0</v>
      </c>
      <c r="AP113" s="59">
        <f>IF(AP$6=0,0,(1+$D112)^(AP$6-'Data Input - General'!$F$22))</f>
        <v>0</v>
      </c>
      <c r="AQ113" s="59">
        <f>IF(AQ$6=0,0,(1+$D112)^(AQ$6-'Data Input - General'!$F$22))</f>
        <v>0</v>
      </c>
      <c r="AR113" s="59">
        <f>IF(AR$6=0,0,(1+$D112)^(AR$6-'Data Input - General'!$F$22))</f>
        <v>0</v>
      </c>
      <c r="AS113" s="59">
        <f>IF(AS$6=0,0,(1+$D112)^(AS$6-'Data Input - General'!$F$22))</f>
        <v>0</v>
      </c>
      <c r="AT113" s="59">
        <f>IF(AT$6=0,0,(1+$D112)^(AT$6-'Data Input - General'!$F$22))</f>
        <v>0</v>
      </c>
      <c r="AU113" s="59">
        <f>IF(AU$6=0,0,(1+$D112)^(AU$6-'Data Input - General'!$F$22))</f>
        <v>0</v>
      </c>
      <c r="AV113" s="59">
        <f>IF(AV$6=0,0,(1+$D112)^(AV$6-'Data Input - General'!$F$22))</f>
        <v>0</v>
      </c>
      <c r="AW113" s="59">
        <f>IF(AW$6=0,0,(1+$D112)^(AW$6-'Data Input - General'!$F$22))</f>
        <v>0</v>
      </c>
      <c r="AX113" s="59">
        <f>IF(AX$6=0,0,(1+$D112)^(AX$6-'Data Input - General'!$F$22))</f>
        <v>0</v>
      </c>
      <c r="AY113" s="59">
        <f>IF(AY$6=0,0,(1+$D112)^(AY$6-'Data Input - General'!$F$22))</f>
        <v>0</v>
      </c>
      <c r="AZ113" s="59">
        <f>IF(AZ$6=0,0,(1+$D112)^(AZ$6-'Data Input - General'!$F$22))</f>
        <v>0</v>
      </c>
      <c r="BA113" s="59">
        <f>IF(BA$6=0,0,(1+$D112)^(BA$6-'Data Input - General'!$F$22))</f>
        <v>0</v>
      </c>
      <c r="BB113" s="59">
        <f>IF(BB$6=0,0,(1+$D112)^(BB$6-'Data Input - General'!$F$22))</f>
        <v>0</v>
      </c>
      <c r="BC113" s="59">
        <f>IF(BC$6=0,0,(1+$D112)^(BC$6-'Data Input - General'!$F$22))</f>
        <v>0</v>
      </c>
      <c r="BD113" s="59">
        <f>IF(BD$6=0,0,(1+$D112)^(BD$6-'Data Input - General'!$F$22))</f>
        <v>0</v>
      </c>
      <c r="BE113" s="59">
        <f>IF(BE$6=0,0,(1+$D112)^(BE$6-'Data Input - General'!$F$22))</f>
        <v>0</v>
      </c>
      <c r="BF113" s="59">
        <f>IF(BF$6=0,0,(1+$D112)^(BF$6-'Data Input - General'!$F$22))</f>
        <v>0</v>
      </c>
      <c r="BG113" s="59">
        <f>IF(BG$6=0,0,(1+$D112)^(BG$6-'Data Input - General'!$F$22))</f>
        <v>0</v>
      </c>
      <c r="BH113" s="59">
        <f>IF(BH$6=0,0,(1+$D112)^(BH$6-'Data Input - General'!$F$22))</f>
        <v>0</v>
      </c>
      <c r="BI113" s="59">
        <f>IF(BI$6=0,0,(1+$D112)^(BI$6-'Data Input - General'!$F$22))</f>
        <v>0</v>
      </c>
      <c r="BJ113" s="59">
        <f>IF(BJ$6=0,0,(1+$D112)^(BJ$6-'Data Input - General'!$F$22))</f>
        <v>0</v>
      </c>
      <c r="BK113" s="59">
        <f>IF(BK$6=0,0,(1+$D112)^(BK$6-'Data Input - General'!$F$22))</f>
        <v>0</v>
      </c>
      <c r="BL113" s="59">
        <f>IF(BL$6=0,0,(1+$D112)^(BL$6-'Data Input - General'!$F$22))</f>
        <v>0</v>
      </c>
      <c r="BM113" s="59">
        <f>IF(BM$6=0,0,(1+$D112)^(BM$6-'Data Input - General'!$F$22))</f>
        <v>0</v>
      </c>
      <c r="BN113" s="59">
        <f>IF(BN$6=0,0,(1+$D112)^(BN$6-'Data Input - General'!$F$22))</f>
        <v>0</v>
      </c>
      <c r="BO113" s="59">
        <f>IF(BO$6=0,0,(1+$D112)^(BO$6-'Data Input - General'!$F$22))</f>
        <v>0</v>
      </c>
      <c r="BP113" s="59">
        <f>IF(BP$6=0,0,(1+$D112)^(BP$6-'Data Input - General'!$F$22))</f>
        <v>0</v>
      </c>
      <c r="BQ113" s="59">
        <f>IF(BQ$6=0,0,(1+$D112)^(BQ$6-'Data Input - General'!$F$22))</f>
        <v>0</v>
      </c>
      <c r="BR113" s="59">
        <f>IF(BR$6=0,0,(1+$D112)^(BR$6-'Data Input - General'!$F$22))</f>
        <v>0</v>
      </c>
      <c r="BS113" s="59">
        <f>IF(BS$6=0,0,(1+$D112)^(BS$6-'Data Input - General'!$F$22))</f>
        <v>0</v>
      </c>
      <c r="BT113" s="59">
        <f>IF(BT$6=0,0,(1+$D112)^(BT$6-'Data Input - General'!$F$22))</f>
        <v>0</v>
      </c>
      <c r="BU113" s="59">
        <f>IF(BU$6=0,0,(1+$D112)^(BU$6-'Data Input - General'!$F$22))</f>
        <v>0</v>
      </c>
      <c r="BV113" s="59">
        <f>IF(BV$6=0,0,(1+$D112)^(BV$6-'Data Input - General'!$F$22))</f>
        <v>0</v>
      </c>
      <c r="BW113" s="59">
        <f>IF(BW$6=0,0,(1+$D112)^(BW$6-'Data Input - General'!$F$22))</f>
        <v>0</v>
      </c>
      <c r="BX113" s="59">
        <f>IF(BX$6=0,0,(1+$D112)^(BX$6-'Data Input - General'!$F$22))</f>
        <v>0</v>
      </c>
      <c r="BY113" s="59">
        <f>IF(BY$6=0,0,(1+$D112)^(BY$6-'Data Input - General'!$F$22))</f>
        <v>0</v>
      </c>
      <c r="BZ113" s="59">
        <f>IF(BZ$6=0,0,(1+$D112)^(BZ$6-'Data Input - General'!$F$22))</f>
        <v>0</v>
      </c>
      <c r="CA113" s="59">
        <f>IF(CA$6=0,0,(1+$D112)^(CA$6-'Data Input - General'!$F$22))</f>
        <v>0</v>
      </c>
      <c r="CB113" s="59">
        <f>IF(CB$6=0,0,(1+$D112)^(CB$6-'Data Input - General'!$F$22))</f>
        <v>0</v>
      </c>
      <c r="CC113" s="59">
        <f>IF(CC$6=0,0,(1+$D112)^(CC$6-'Data Input - General'!$F$22))</f>
        <v>0</v>
      </c>
      <c r="CD113" s="59">
        <f>IF(CD$6=0,0,(1+$D112)^(CD$6-'Data Input - General'!$F$22))</f>
        <v>0</v>
      </c>
      <c r="CE113" s="59">
        <f>IF(CE$6=0,0,(1+$D112)^(CE$6-'Data Input - General'!$F$22))</f>
        <v>0</v>
      </c>
      <c r="CF113" s="59">
        <f>IF(CF$6=0,0,(1+$D112)^(CF$6-'Data Input - General'!$F$22))</f>
        <v>0</v>
      </c>
      <c r="CG113" s="59">
        <f>IF(CG$6=0,0,(1+$D112)^(CG$6-'Data Input - General'!$F$22))</f>
        <v>0</v>
      </c>
      <c r="CH113" s="59">
        <f>IF(CH$6=0,0,(1+$D112)^(CH$6-'Data Input - General'!$F$22))</f>
        <v>0</v>
      </c>
      <c r="CI113" s="59">
        <f>IF(CI$6=0,0,(1+$D112)^(CI$6-'Data Input - General'!$F$22))</f>
        <v>0</v>
      </c>
      <c r="CJ113" s="59">
        <f>IF(CJ$6=0,0,(1+$D112)^(CJ$6-'Data Input - General'!$F$22))</f>
        <v>0</v>
      </c>
      <c r="CK113" s="59">
        <f>IF(CK$6=0,0,(1+$D112)^(CK$6-'Data Input - General'!$F$22))</f>
        <v>0</v>
      </c>
      <c r="CL113" s="59">
        <f>IF(CL$6=0,0,(1+$D112)^(CL$6-'Data Input - General'!$F$22))</f>
        <v>0</v>
      </c>
      <c r="CM113" s="59">
        <f>IF(CM$6=0,0,(1+$D112)^(CM$6-'Data Input - General'!$F$22))</f>
        <v>0</v>
      </c>
      <c r="CN113" s="59">
        <f>IF(CN$6=0,0,(1+$D112)^(CN$6-'Data Input - General'!$F$22))</f>
        <v>0</v>
      </c>
      <c r="CO113" s="59">
        <f>IF(CO$6=0,0,(1+$D112)^(CO$6-'Data Input - General'!$F$22))</f>
        <v>0</v>
      </c>
      <c r="CP113" s="59">
        <f>IF(CP$6=0,0,(1+$D112)^(CP$6-'Data Input - General'!$F$22))</f>
        <v>0</v>
      </c>
      <c r="CQ113" s="59">
        <f>IF(CQ$6=0,0,(1+$D112)^(CQ$6-'Data Input - General'!$F$22))</f>
        <v>0</v>
      </c>
      <c r="CR113" s="59">
        <f>IF(CR$6=0,0,(1+$D112)^(CR$6-'Data Input - General'!$F$22))</f>
        <v>0</v>
      </c>
      <c r="CS113" s="59">
        <f>IF(CS$6=0,0,(1+$D112)^(CS$6-'Data Input - General'!$F$22))</f>
        <v>0</v>
      </c>
      <c r="CT113" s="59">
        <f>IF(CT$6=0,0,(1+$D112)^(CT$6-'Data Input - General'!$F$22))</f>
        <v>0</v>
      </c>
      <c r="CU113" s="59">
        <f>IF(CU$6=0,0,(1+$D112)^(CU$6-'Data Input - General'!$F$22))</f>
        <v>0</v>
      </c>
      <c r="CV113" s="59">
        <f>IF(CV$6=0,0,(1+$D112)^(CV$6-'Data Input - General'!$F$22))</f>
        <v>0</v>
      </c>
      <c r="CW113" s="59">
        <f>IF(CW$6=0,0,(1+$D112)^(CW$6-'Data Input - General'!$F$22))</f>
        <v>0</v>
      </c>
      <c r="CX113" s="59">
        <f>IF(CX$6=0,0,(1+$D112)^(CX$6-'Data Input - General'!$F$22))</f>
        <v>0</v>
      </c>
      <c r="CY113" s="59">
        <f>IF(CY$6=0,0,(1+$D112)^(CY$6-'Data Input - General'!$F$22))</f>
        <v>0</v>
      </c>
      <c r="CZ113" s="391"/>
    </row>
    <row r="114" spans="2:104" x14ac:dyDescent="0.25">
      <c r="B114" s="393" t="s">
        <v>169</v>
      </c>
      <c r="C114" s="9" t="s">
        <v>1117</v>
      </c>
      <c r="D114" s="61">
        <f>SUM(D104:D109)*D113</f>
        <v>0</v>
      </c>
      <c r="E114" s="61">
        <f>SUM(E104:E109)*E113</f>
        <v>0</v>
      </c>
      <c r="F114" s="61">
        <f t="shared" ref="F114:AI114" si="44">SUM(F104:F109)*F113</f>
        <v>0</v>
      </c>
      <c r="G114" s="61">
        <f t="shared" si="44"/>
        <v>0</v>
      </c>
      <c r="H114" s="61">
        <f t="shared" si="44"/>
        <v>0</v>
      </c>
      <c r="I114" s="61">
        <f t="shared" si="44"/>
        <v>0</v>
      </c>
      <c r="J114" s="61">
        <f t="shared" si="44"/>
        <v>0</v>
      </c>
      <c r="K114" s="61">
        <f t="shared" si="44"/>
        <v>0</v>
      </c>
      <c r="L114" s="61">
        <f t="shared" si="44"/>
        <v>0</v>
      </c>
      <c r="M114" s="61">
        <f t="shared" si="44"/>
        <v>0</v>
      </c>
      <c r="N114" s="61">
        <f t="shared" si="44"/>
        <v>0</v>
      </c>
      <c r="O114" s="61">
        <f t="shared" si="44"/>
        <v>0</v>
      </c>
      <c r="P114" s="61">
        <f t="shared" si="44"/>
        <v>0</v>
      </c>
      <c r="Q114" s="61">
        <f t="shared" si="44"/>
        <v>0</v>
      </c>
      <c r="R114" s="61">
        <f t="shared" si="44"/>
        <v>0</v>
      </c>
      <c r="S114" s="61">
        <f t="shared" si="44"/>
        <v>0</v>
      </c>
      <c r="T114" s="61">
        <f t="shared" si="44"/>
        <v>0</v>
      </c>
      <c r="U114" s="61">
        <f t="shared" si="44"/>
        <v>0</v>
      </c>
      <c r="V114" s="61">
        <f t="shared" si="44"/>
        <v>0</v>
      </c>
      <c r="W114" s="61">
        <f t="shared" si="44"/>
        <v>0</v>
      </c>
      <c r="X114" s="61">
        <f t="shared" si="44"/>
        <v>0</v>
      </c>
      <c r="Y114" s="61">
        <f t="shared" si="44"/>
        <v>0</v>
      </c>
      <c r="Z114" s="61">
        <f t="shared" si="44"/>
        <v>0</v>
      </c>
      <c r="AA114" s="61">
        <f t="shared" si="44"/>
        <v>0</v>
      </c>
      <c r="AB114" s="61">
        <f t="shared" si="44"/>
        <v>0</v>
      </c>
      <c r="AC114" s="61">
        <f t="shared" si="44"/>
        <v>0</v>
      </c>
      <c r="AD114" s="61">
        <f t="shared" si="44"/>
        <v>0</v>
      </c>
      <c r="AE114" s="61">
        <f t="shared" si="44"/>
        <v>0</v>
      </c>
      <c r="AF114" s="61">
        <f t="shared" si="44"/>
        <v>0</v>
      </c>
      <c r="AG114" s="61">
        <f t="shared" si="44"/>
        <v>0</v>
      </c>
      <c r="AH114" s="61">
        <f t="shared" si="44"/>
        <v>0</v>
      </c>
      <c r="AI114" s="61">
        <f t="shared" si="44"/>
        <v>0</v>
      </c>
      <c r="AJ114" s="61">
        <f t="shared" ref="AJ114:BK114" si="45">SUM(AJ104:AJ109)*AJ113</f>
        <v>0</v>
      </c>
      <c r="AK114" s="61">
        <f t="shared" si="45"/>
        <v>0</v>
      </c>
      <c r="AL114" s="61">
        <f t="shared" si="45"/>
        <v>0</v>
      </c>
      <c r="AM114" s="61">
        <f t="shared" si="45"/>
        <v>0</v>
      </c>
      <c r="AN114" s="61">
        <f t="shared" si="45"/>
        <v>0</v>
      </c>
      <c r="AO114" s="61">
        <f t="shared" si="45"/>
        <v>0</v>
      </c>
      <c r="AP114" s="61">
        <f t="shared" si="45"/>
        <v>0</v>
      </c>
      <c r="AQ114" s="61">
        <f t="shared" si="45"/>
        <v>0</v>
      </c>
      <c r="AR114" s="61">
        <f t="shared" si="45"/>
        <v>0</v>
      </c>
      <c r="AS114" s="61">
        <f t="shared" si="45"/>
        <v>0</v>
      </c>
      <c r="AT114" s="61">
        <f t="shared" si="45"/>
        <v>0</v>
      </c>
      <c r="AU114" s="61">
        <f t="shared" si="45"/>
        <v>0</v>
      </c>
      <c r="AV114" s="61">
        <f t="shared" si="45"/>
        <v>0</v>
      </c>
      <c r="AW114" s="61">
        <f t="shared" si="45"/>
        <v>0</v>
      </c>
      <c r="AX114" s="61">
        <f t="shared" si="45"/>
        <v>0</v>
      </c>
      <c r="AY114" s="61">
        <f t="shared" si="45"/>
        <v>0</v>
      </c>
      <c r="AZ114" s="61">
        <f t="shared" si="45"/>
        <v>0</v>
      </c>
      <c r="BA114" s="61">
        <f t="shared" si="45"/>
        <v>0</v>
      </c>
      <c r="BB114" s="61">
        <f t="shared" si="45"/>
        <v>0</v>
      </c>
      <c r="BC114" s="61">
        <f t="shared" si="45"/>
        <v>0</v>
      </c>
      <c r="BD114" s="61">
        <f t="shared" si="45"/>
        <v>0</v>
      </c>
      <c r="BE114" s="61">
        <f t="shared" si="45"/>
        <v>0</v>
      </c>
      <c r="BF114" s="61">
        <f t="shared" si="45"/>
        <v>0</v>
      </c>
      <c r="BG114" s="61">
        <f t="shared" si="45"/>
        <v>0</v>
      </c>
      <c r="BH114" s="61">
        <f t="shared" si="45"/>
        <v>0</v>
      </c>
      <c r="BI114" s="61">
        <f t="shared" si="45"/>
        <v>0</v>
      </c>
      <c r="BJ114" s="61">
        <f t="shared" si="45"/>
        <v>0</v>
      </c>
      <c r="BK114" s="61">
        <f t="shared" si="45"/>
        <v>0</v>
      </c>
      <c r="BL114" s="61">
        <f t="shared" ref="BL114:CY114" si="46">SUM(BL104:BL109)*BL113</f>
        <v>0</v>
      </c>
      <c r="BM114" s="61">
        <f t="shared" si="46"/>
        <v>0</v>
      </c>
      <c r="BN114" s="61">
        <f t="shared" si="46"/>
        <v>0</v>
      </c>
      <c r="BO114" s="61">
        <f t="shared" si="46"/>
        <v>0</v>
      </c>
      <c r="BP114" s="61">
        <f t="shared" si="46"/>
        <v>0</v>
      </c>
      <c r="BQ114" s="61">
        <f t="shared" si="46"/>
        <v>0</v>
      </c>
      <c r="BR114" s="61">
        <f t="shared" si="46"/>
        <v>0</v>
      </c>
      <c r="BS114" s="61">
        <f t="shared" si="46"/>
        <v>0</v>
      </c>
      <c r="BT114" s="61">
        <f t="shared" si="46"/>
        <v>0</v>
      </c>
      <c r="BU114" s="61">
        <f t="shared" si="46"/>
        <v>0</v>
      </c>
      <c r="BV114" s="61">
        <f t="shared" si="46"/>
        <v>0</v>
      </c>
      <c r="BW114" s="61">
        <f t="shared" si="46"/>
        <v>0</v>
      </c>
      <c r="BX114" s="61">
        <f t="shared" si="46"/>
        <v>0</v>
      </c>
      <c r="BY114" s="61">
        <f t="shared" si="46"/>
        <v>0</v>
      </c>
      <c r="BZ114" s="61">
        <f t="shared" si="46"/>
        <v>0</v>
      </c>
      <c r="CA114" s="61">
        <f t="shared" si="46"/>
        <v>0</v>
      </c>
      <c r="CB114" s="61">
        <f t="shared" si="46"/>
        <v>0</v>
      </c>
      <c r="CC114" s="61">
        <f t="shared" si="46"/>
        <v>0</v>
      </c>
      <c r="CD114" s="61">
        <f t="shared" si="46"/>
        <v>0</v>
      </c>
      <c r="CE114" s="61">
        <f t="shared" si="46"/>
        <v>0</v>
      </c>
      <c r="CF114" s="61">
        <f t="shared" si="46"/>
        <v>0</v>
      </c>
      <c r="CG114" s="61">
        <f t="shared" si="46"/>
        <v>0</v>
      </c>
      <c r="CH114" s="61">
        <f t="shared" si="46"/>
        <v>0</v>
      </c>
      <c r="CI114" s="61">
        <f t="shared" si="46"/>
        <v>0</v>
      </c>
      <c r="CJ114" s="61">
        <f t="shared" si="46"/>
        <v>0</v>
      </c>
      <c r="CK114" s="61">
        <f t="shared" si="46"/>
        <v>0</v>
      </c>
      <c r="CL114" s="61">
        <f t="shared" si="46"/>
        <v>0</v>
      </c>
      <c r="CM114" s="61">
        <f t="shared" si="46"/>
        <v>0</v>
      </c>
      <c r="CN114" s="61">
        <f t="shared" si="46"/>
        <v>0</v>
      </c>
      <c r="CO114" s="61">
        <f t="shared" si="46"/>
        <v>0</v>
      </c>
      <c r="CP114" s="61">
        <f t="shared" si="46"/>
        <v>0</v>
      </c>
      <c r="CQ114" s="61">
        <f t="shared" si="46"/>
        <v>0</v>
      </c>
      <c r="CR114" s="61">
        <f t="shared" si="46"/>
        <v>0</v>
      </c>
      <c r="CS114" s="61">
        <f t="shared" si="46"/>
        <v>0</v>
      </c>
      <c r="CT114" s="61">
        <f t="shared" si="46"/>
        <v>0</v>
      </c>
      <c r="CU114" s="61">
        <f t="shared" si="46"/>
        <v>0</v>
      </c>
      <c r="CV114" s="61">
        <f t="shared" si="46"/>
        <v>0</v>
      </c>
      <c r="CW114" s="61">
        <f t="shared" si="46"/>
        <v>0</v>
      </c>
      <c r="CX114" s="61">
        <f t="shared" si="46"/>
        <v>0</v>
      </c>
      <c r="CY114" s="61">
        <f t="shared" si="46"/>
        <v>0</v>
      </c>
      <c r="CZ114" s="391"/>
    </row>
    <row r="115" spans="2:104" x14ac:dyDescent="0.25">
      <c r="B115" s="393" t="s">
        <v>190</v>
      </c>
      <c r="C115" s="9" t="s">
        <v>1117</v>
      </c>
      <c r="D115" s="61">
        <f>D114*D$7</f>
        <v>0</v>
      </c>
      <c r="E115" s="61">
        <f>E114*E$7</f>
        <v>0</v>
      </c>
      <c r="F115" s="61">
        <f>F114*F$7</f>
        <v>0</v>
      </c>
      <c r="G115" s="61">
        <f t="shared" ref="G115:BR115" si="47">G114*G$7</f>
        <v>0</v>
      </c>
      <c r="H115" s="61">
        <f t="shared" si="47"/>
        <v>0</v>
      </c>
      <c r="I115" s="61">
        <f t="shared" si="47"/>
        <v>0</v>
      </c>
      <c r="J115" s="61">
        <f t="shared" si="47"/>
        <v>0</v>
      </c>
      <c r="K115" s="61">
        <f t="shared" si="47"/>
        <v>0</v>
      </c>
      <c r="L115" s="61">
        <f t="shared" si="47"/>
        <v>0</v>
      </c>
      <c r="M115" s="61">
        <f t="shared" si="47"/>
        <v>0</v>
      </c>
      <c r="N115" s="61">
        <f t="shared" si="47"/>
        <v>0</v>
      </c>
      <c r="O115" s="61">
        <f t="shared" si="47"/>
        <v>0</v>
      </c>
      <c r="P115" s="61">
        <f t="shared" si="47"/>
        <v>0</v>
      </c>
      <c r="Q115" s="61">
        <f t="shared" si="47"/>
        <v>0</v>
      </c>
      <c r="R115" s="61">
        <f t="shared" si="47"/>
        <v>0</v>
      </c>
      <c r="S115" s="61">
        <f t="shared" si="47"/>
        <v>0</v>
      </c>
      <c r="T115" s="61">
        <f t="shared" si="47"/>
        <v>0</v>
      </c>
      <c r="U115" s="61">
        <f t="shared" si="47"/>
        <v>0</v>
      </c>
      <c r="V115" s="61">
        <f t="shared" si="47"/>
        <v>0</v>
      </c>
      <c r="W115" s="61">
        <f t="shared" si="47"/>
        <v>0</v>
      </c>
      <c r="X115" s="61">
        <f t="shared" si="47"/>
        <v>0</v>
      </c>
      <c r="Y115" s="61">
        <f t="shared" si="47"/>
        <v>0</v>
      </c>
      <c r="Z115" s="61">
        <f t="shared" si="47"/>
        <v>0</v>
      </c>
      <c r="AA115" s="61">
        <f t="shared" si="47"/>
        <v>0</v>
      </c>
      <c r="AB115" s="61">
        <f t="shared" si="47"/>
        <v>0</v>
      </c>
      <c r="AC115" s="61">
        <f t="shared" si="47"/>
        <v>0</v>
      </c>
      <c r="AD115" s="61">
        <f t="shared" si="47"/>
        <v>0</v>
      </c>
      <c r="AE115" s="61">
        <f t="shared" si="47"/>
        <v>0</v>
      </c>
      <c r="AF115" s="61">
        <f t="shared" si="47"/>
        <v>0</v>
      </c>
      <c r="AG115" s="61">
        <f t="shared" si="47"/>
        <v>0</v>
      </c>
      <c r="AH115" s="61">
        <f t="shared" si="47"/>
        <v>0</v>
      </c>
      <c r="AI115" s="61">
        <f t="shared" si="47"/>
        <v>0</v>
      </c>
      <c r="AJ115" s="61">
        <f t="shared" si="47"/>
        <v>0</v>
      </c>
      <c r="AK115" s="61">
        <f t="shared" si="47"/>
        <v>0</v>
      </c>
      <c r="AL115" s="61">
        <f t="shared" si="47"/>
        <v>0</v>
      </c>
      <c r="AM115" s="61">
        <f t="shared" si="47"/>
        <v>0</v>
      </c>
      <c r="AN115" s="61">
        <f t="shared" si="47"/>
        <v>0</v>
      </c>
      <c r="AO115" s="61">
        <f t="shared" si="47"/>
        <v>0</v>
      </c>
      <c r="AP115" s="61">
        <f t="shared" si="47"/>
        <v>0</v>
      </c>
      <c r="AQ115" s="61">
        <f t="shared" si="47"/>
        <v>0</v>
      </c>
      <c r="AR115" s="61">
        <f t="shared" si="47"/>
        <v>0</v>
      </c>
      <c r="AS115" s="61">
        <f t="shared" si="47"/>
        <v>0</v>
      </c>
      <c r="AT115" s="61">
        <f t="shared" si="47"/>
        <v>0</v>
      </c>
      <c r="AU115" s="61">
        <f t="shared" si="47"/>
        <v>0</v>
      </c>
      <c r="AV115" s="61">
        <f t="shared" si="47"/>
        <v>0</v>
      </c>
      <c r="AW115" s="61">
        <f t="shared" si="47"/>
        <v>0</v>
      </c>
      <c r="AX115" s="61">
        <f t="shared" si="47"/>
        <v>0</v>
      </c>
      <c r="AY115" s="61">
        <f t="shared" si="47"/>
        <v>0</v>
      </c>
      <c r="AZ115" s="61">
        <f t="shared" si="47"/>
        <v>0</v>
      </c>
      <c r="BA115" s="61">
        <f t="shared" si="47"/>
        <v>0</v>
      </c>
      <c r="BB115" s="61">
        <f t="shared" si="47"/>
        <v>0</v>
      </c>
      <c r="BC115" s="61">
        <f t="shared" si="47"/>
        <v>0</v>
      </c>
      <c r="BD115" s="61">
        <f t="shared" si="47"/>
        <v>0</v>
      </c>
      <c r="BE115" s="61">
        <f t="shared" si="47"/>
        <v>0</v>
      </c>
      <c r="BF115" s="61">
        <f t="shared" si="47"/>
        <v>0</v>
      </c>
      <c r="BG115" s="61">
        <f t="shared" si="47"/>
        <v>0</v>
      </c>
      <c r="BH115" s="61">
        <f t="shared" si="47"/>
        <v>0</v>
      </c>
      <c r="BI115" s="61">
        <f t="shared" si="47"/>
        <v>0</v>
      </c>
      <c r="BJ115" s="61">
        <f t="shared" si="47"/>
        <v>0</v>
      </c>
      <c r="BK115" s="61">
        <f t="shared" si="47"/>
        <v>0</v>
      </c>
      <c r="BL115" s="61">
        <f t="shared" si="47"/>
        <v>0</v>
      </c>
      <c r="BM115" s="61">
        <f t="shared" si="47"/>
        <v>0</v>
      </c>
      <c r="BN115" s="61">
        <f t="shared" si="47"/>
        <v>0</v>
      </c>
      <c r="BO115" s="61">
        <f t="shared" si="47"/>
        <v>0</v>
      </c>
      <c r="BP115" s="61">
        <f t="shared" si="47"/>
        <v>0</v>
      </c>
      <c r="BQ115" s="61">
        <f t="shared" si="47"/>
        <v>0</v>
      </c>
      <c r="BR115" s="61">
        <f t="shared" si="47"/>
        <v>0</v>
      </c>
      <c r="BS115" s="61">
        <f t="shared" ref="BS115:CY115" si="48">BS114*BS$7</f>
        <v>0</v>
      </c>
      <c r="BT115" s="61">
        <f t="shared" si="48"/>
        <v>0</v>
      </c>
      <c r="BU115" s="61">
        <f t="shared" si="48"/>
        <v>0</v>
      </c>
      <c r="BV115" s="61">
        <f t="shared" si="48"/>
        <v>0</v>
      </c>
      <c r="BW115" s="61">
        <f t="shared" si="48"/>
        <v>0</v>
      </c>
      <c r="BX115" s="61">
        <f t="shared" si="48"/>
        <v>0</v>
      </c>
      <c r="BY115" s="61">
        <f t="shared" si="48"/>
        <v>0</v>
      </c>
      <c r="BZ115" s="61">
        <f t="shared" si="48"/>
        <v>0</v>
      </c>
      <c r="CA115" s="61">
        <f t="shared" si="48"/>
        <v>0</v>
      </c>
      <c r="CB115" s="61">
        <f t="shared" si="48"/>
        <v>0</v>
      </c>
      <c r="CC115" s="61">
        <f t="shared" si="48"/>
        <v>0</v>
      </c>
      <c r="CD115" s="61">
        <f t="shared" si="48"/>
        <v>0</v>
      </c>
      <c r="CE115" s="61">
        <f t="shared" si="48"/>
        <v>0</v>
      </c>
      <c r="CF115" s="61">
        <f t="shared" si="48"/>
        <v>0</v>
      </c>
      <c r="CG115" s="61">
        <f t="shared" si="48"/>
        <v>0</v>
      </c>
      <c r="CH115" s="61">
        <f t="shared" si="48"/>
        <v>0</v>
      </c>
      <c r="CI115" s="61">
        <f t="shared" si="48"/>
        <v>0</v>
      </c>
      <c r="CJ115" s="61">
        <f t="shared" si="48"/>
        <v>0</v>
      </c>
      <c r="CK115" s="61">
        <f t="shared" si="48"/>
        <v>0</v>
      </c>
      <c r="CL115" s="61">
        <f t="shared" si="48"/>
        <v>0</v>
      </c>
      <c r="CM115" s="61">
        <f t="shared" si="48"/>
        <v>0</v>
      </c>
      <c r="CN115" s="61">
        <f t="shared" si="48"/>
        <v>0</v>
      </c>
      <c r="CO115" s="61">
        <f t="shared" si="48"/>
        <v>0</v>
      </c>
      <c r="CP115" s="61">
        <f t="shared" si="48"/>
        <v>0</v>
      </c>
      <c r="CQ115" s="61">
        <f t="shared" si="48"/>
        <v>0</v>
      </c>
      <c r="CR115" s="61">
        <f t="shared" si="48"/>
        <v>0</v>
      </c>
      <c r="CS115" s="61">
        <f t="shared" si="48"/>
        <v>0</v>
      </c>
      <c r="CT115" s="61">
        <f t="shared" si="48"/>
        <v>0</v>
      </c>
      <c r="CU115" s="61">
        <f t="shared" si="48"/>
        <v>0</v>
      </c>
      <c r="CV115" s="61">
        <f t="shared" si="48"/>
        <v>0</v>
      </c>
      <c r="CW115" s="61">
        <f t="shared" si="48"/>
        <v>0</v>
      </c>
      <c r="CX115" s="61">
        <f t="shared" si="48"/>
        <v>0</v>
      </c>
      <c r="CY115" s="61">
        <f t="shared" si="48"/>
        <v>0</v>
      </c>
      <c r="CZ115" s="391"/>
    </row>
    <row r="116" spans="2:104" x14ac:dyDescent="0.25">
      <c r="B116" s="392"/>
      <c r="C116" s="390"/>
      <c r="D116" s="50"/>
      <c r="E116" s="50"/>
      <c r="F116" s="50"/>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391"/>
    </row>
    <row r="117" spans="2:104" x14ac:dyDescent="0.25">
      <c r="B117" s="389" t="s">
        <v>59</v>
      </c>
      <c r="C117" s="390"/>
      <c r="D117" s="50"/>
      <c r="E117" s="50"/>
      <c r="F117" s="50"/>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391"/>
    </row>
    <row r="118" spans="2:104" x14ac:dyDescent="0.25">
      <c r="B118" s="393" t="s">
        <v>29</v>
      </c>
      <c r="C118" s="390" t="s">
        <v>121</v>
      </c>
      <c r="D118" s="61">
        <f>D80+IF('Data Input - General'!$F$10="Yes",Calc_BAU!D$81,0)+IF('Data Input - General'!$F$12="Yes",Calc_BAU!D$75,0)</f>
        <v>0</v>
      </c>
      <c r="E118" s="61">
        <f>E80+IF('Data Input - General'!$F$10="Yes",Calc_BAU!E$81,0)+IF('Data Input - General'!$F$12="Yes",Calc_BAU!E$75,0)</f>
        <v>0</v>
      </c>
      <c r="F118" s="61">
        <f>F80+IF('Data Input - General'!$F$10="Yes",Calc_BAU!F$81,0)+IF('Data Input - General'!$F$12="Yes",Calc_BAU!F$75,0)</f>
        <v>0</v>
      </c>
      <c r="G118" s="61">
        <f>G80+IF('Data Input - General'!$F$10="Yes",Calc_BAU!G$81,0)+IF('Data Input - General'!$F$12="Yes",Calc_BAU!G$75,0)</f>
        <v>0</v>
      </c>
      <c r="H118" s="61">
        <f>H80+IF('Data Input - General'!$F$10="Yes",Calc_BAU!H$81,0)+IF('Data Input - General'!$F$12="Yes",Calc_BAU!H$75,0)</f>
        <v>0</v>
      </c>
      <c r="I118" s="61">
        <f>I80+IF('Data Input - General'!$F$10="Yes",Calc_BAU!I$81,0)+IF('Data Input - General'!$F$12="Yes",Calc_BAU!I$75,0)</f>
        <v>0</v>
      </c>
      <c r="J118" s="61">
        <f>J80+IF('Data Input - General'!$F$10="Yes",Calc_BAU!J$81,0)+IF('Data Input - General'!$F$12="Yes",Calc_BAU!J$75,0)</f>
        <v>0</v>
      </c>
      <c r="K118" s="61">
        <f>K80+IF('Data Input - General'!$F$10="Yes",Calc_BAU!K$81,0)+IF('Data Input - General'!$F$12="Yes",Calc_BAU!K$75,0)</f>
        <v>0</v>
      </c>
      <c r="L118" s="61">
        <f>L80+IF('Data Input - General'!$F$10="Yes",Calc_BAU!L$81,0)+IF('Data Input - General'!$F$12="Yes",Calc_BAU!L$75,0)</f>
        <v>0</v>
      </c>
      <c r="M118" s="61">
        <f>M80+IF('Data Input - General'!$F$10="Yes",Calc_BAU!M$81,0)+IF('Data Input - General'!$F$12="Yes",Calc_BAU!M$75,0)</f>
        <v>0</v>
      </c>
      <c r="N118" s="61">
        <f>N80+IF('Data Input - General'!$F$10="Yes",Calc_BAU!N$81,0)+IF('Data Input - General'!$F$12="Yes",Calc_BAU!N$75,0)</f>
        <v>0</v>
      </c>
      <c r="O118" s="61">
        <f>O80+IF('Data Input - General'!$F$10="Yes",Calc_BAU!O$81,0)+IF('Data Input - General'!$F$12="Yes",Calc_BAU!O$75,0)</f>
        <v>0</v>
      </c>
      <c r="P118" s="61">
        <f>P80+IF('Data Input - General'!$F$10="Yes",Calc_BAU!P$81,0)+IF('Data Input - General'!$F$12="Yes",Calc_BAU!P$75,0)</f>
        <v>0</v>
      </c>
      <c r="Q118" s="61">
        <f>Q80+IF('Data Input - General'!$F$10="Yes",Calc_BAU!Q$81,0)+IF('Data Input - General'!$F$12="Yes",Calc_BAU!Q$75,0)</f>
        <v>0</v>
      </c>
      <c r="R118" s="61">
        <f>R80+IF('Data Input - General'!$F$10="Yes",Calc_BAU!R$81,0)+IF('Data Input - General'!$F$12="Yes",Calc_BAU!R$75,0)</f>
        <v>0</v>
      </c>
      <c r="S118" s="61">
        <f>S80+IF('Data Input - General'!$F$10="Yes",Calc_BAU!S$81,0)+IF('Data Input - General'!$F$12="Yes",Calc_BAU!S$75,0)</f>
        <v>0</v>
      </c>
      <c r="T118" s="61">
        <f>T80+IF('Data Input - General'!$F$10="Yes",Calc_BAU!T$81,0)+IF('Data Input - General'!$F$12="Yes",Calc_BAU!T$75,0)</f>
        <v>0</v>
      </c>
      <c r="U118" s="61">
        <f>U80+IF('Data Input - General'!$F$10="Yes",Calc_BAU!U$81,0)+IF('Data Input - General'!$F$12="Yes",Calc_BAU!U$75,0)</f>
        <v>0</v>
      </c>
      <c r="V118" s="61">
        <f>V80+IF('Data Input - General'!$F$10="Yes",Calc_BAU!V$81,0)+IF('Data Input - General'!$F$12="Yes",Calc_BAU!V$75,0)</f>
        <v>0</v>
      </c>
      <c r="W118" s="61">
        <f>W80+IF('Data Input - General'!$F$10="Yes",Calc_BAU!W$81,0)+IF('Data Input - General'!$F$12="Yes",Calc_BAU!W$75,0)</f>
        <v>0</v>
      </c>
      <c r="X118" s="61">
        <f>X80+IF('Data Input - General'!$F$10="Yes",Calc_BAU!X$81,0)+IF('Data Input - General'!$F$12="Yes",Calc_BAU!X$75,0)</f>
        <v>0</v>
      </c>
      <c r="Y118" s="61">
        <f>Y80+IF('Data Input - General'!$F$10="Yes",Calc_BAU!Y$81,0)+IF('Data Input - General'!$F$12="Yes",Calc_BAU!Y$75,0)</f>
        <v>0</v>
      </c>
      <c r="Z118" s="61">
        <f>Z80+IF('Data Input - General'!$F$10="Yes",Calc_BAU!Z$81,0)+IF('Data Input - General'!$F$12="Yes",Calc_BAU!Z$75,0)</f>
        <v>0</v>
      </c>
      <c r="AA118" s="61">
        <f>AA80+IF('Data Input - General'!$F$10="Yes",Calc_BAU!AA$81,0)+IF('Data Input - General'!$F$12="Yes",Calc_BAU!AA$75,0)</f>
        <v>0</v>
      </c>
      <c r="AB118" s="61">
        <f>AB80+IF('Data Input - General'!$F$10="Yes",Calc_BAU!AB$81,0)+IF('Data Input - General'!$F$12="Yes",Calc_BAU!AB$75,0)</f>
        <v>0</v>
      </c>
      <c r="AC118" s="61">
        <f>AC80+IF('Data Input - General'!$F$10="Yes",Calc_BAU!AC$81,0)+IF('Data Input - General'!$F$12="Yes",Calc_BAU!AC$75,0)</f>
        <v>0</v>
      </c>
      <c r="AD118" s="61">
        <f>AD80+IF('Data Input - General'!$F$10="Yes",Calc_BAU!AD$81,0)+IF('Data Input - General'!$F$12="Yes",Calc_BAU!AD$75,0)</f>
        <v>0</v>
      </c>
      <c r="AE118" s="61">
        <f>AE80+IF('Data Input - General'!$F$10="Yes",Calc_BAU!AE$81,0)+IF('Data Input - General'!$F$12="Yes",Calc_BAU!AE$75,0)</f>
        <v>0</v>
      </c>
      <c r="AF118" s="61">
        <f>AF80+IF('Data Input - General'!$F$10="Yes",Calc_BAU!AF$81,0)+IF('Data Input - General'!$F$12="Yes",Calc_BAU!AF$75,0)</f>
        <v>0</v>
      </c>
      <c r="AG118" s="61">
        <f>AG80+IF('Data Input - General'!$F$10="Yes",Calc_BAU!AG$81,0)+IF('Data Input - General'!$F$12="Yes",Calc_BAU!AG$75,0)</f>
        <v>0</v>
      </c>
      <c r="AH118" s="61">
        <f>AH80+IF('Data Input - General'!$F$10="Yes",Calc_BAU!AH$81,0)+IF('Data Input - General'!$F$12="Yes",Calc_BAU!AH$75,0)</f>
        <v>0</v>
      </c>
      <c r="AI118" s="61">
        <f>AI80+IF('Data Input - General'!$F$10="Yes",Calc_BAU!AI$81,0)+IF('Data Input - General'!$F$12="Yes",Calc_BAU!AI$75,0)</f>
        <v>0</v>
      </c>
      <c r="AJ118" s="61">
        <f>AJ80+IF('Data Input - General'!$F$10="Yes",Calc_BAU!AJ$81,0)+IF('Data Input - General'!$F$12="Yes",Calc_BAU!AJ$75,0)</f>
        <v>0</v>
      </c>
      <c r="AK118" s="61">
        <f>AK80+IF('Data Input - General'!$F$10="Yes",Calc_BAU!AK$81,0)+IF('Data Input - General'!$F$12="Yes",Calc_BAU!AK$75,0)</f>
        <v>0</v>
      </c>
      <c r="AL118" s="61">
        <f>AL80+IF('Data Input - General'!$F$10="Yes",Calc_BAU!AL$81,0)+IF('Data Input - General'!$F$12="Yes",Calc_BAU!AL$75,0)</f>
        <v>0</v>
      </c>
      <c r="AM118" s="61">
        <f>AM80+IF('Data Input - General'!$F$10="Yes",Calc_BAU!AM$81,0)+IF('Data Input - General'!$F$12="Yes",Calc_BAU!AM$75,0)</f>
        <v>0</v>
      </c>
      <c r="AN118" s="61">
        <f>AN80+IF('Data Input - General'!$F$10="Yes",Calc_BAU!AN$81,0)+IF('Data Input - General'!$F$12="Yes",Calc_BAU!AN$75,0)</f>
        <v>0</v>
      </c>
      <c r="AO118" s="61">
        <f>AO80+IF('Data Input - General'!$F$10="Yes",Calc_BAU!AO$81,0)+IF('Data Input - General'!$F$12="Yes",Calc_BAU!AO$75,0)</f>
        <v>0</v>
      </c>
      <c r="AP118" s="61">
        <f>AP80+IF('Data Input - General'!$F$10="Yes",Calc_BAU!AP$81,0)+IF('Data Input - General'!$F$12="Yes",Calc_BAU!AP$75,0)</f>
        <v>0</v>
      </c>
      <c r="AQ118" s="61">
        <f>AQ80+IF('Data Input - General'!$F$10="Yes",Calc_BAU!AQ$81,0)+IF('Data Input - General'!$F$12="Yes",Calc_BAU!AQ$75,0)</f>
        <v>0</v>
      </c>
      <c r="AR118" s="61">
        <f>AR80+IF('Data Input - General'!$F$10="Yes",Calc_BAU!AR$81,0)+IF('Data Input - General'!$F$12="Yes",Calc_BAU!AR$75,0)</f>
        <v>0</v>
      </c>
      <c r="AS118" s="61">
        <f>AS80+IF('Data Input - General'!$F$10="Yes",Calc_BAU!AS$81,0)+IF('Data Input - General'!$F$12="Yes",Calc_BAU!AS$75,0)</f>
        <v>0</v>
      </c>
      <c r="AT118" s="61">
        <f>AT80+IF('Data Input - General'!$F$10="Yes",Calc_BAU!AT$81,0)+IF('Data Input - General'!$F$12="Yes",Calc_BAU!AT$75,0)</f>
        <v>0</v>
      </c>
      <c r="AU118" s="61">
        <f>AU80+IF('Data Input - General'!$F$10="Yes",Calc_BAU!AU$81,0)+IF('Data Input - General'!$F$12="Yes",Calc_BAU!AU$75,0)</f>
        <v>0</v>
      </c>
      <c r="AV118" s="61">
        <f>AV80+IF('Data Input - General'!$F$10="Yes",Calc_BAU!AV$81,0)+IF('Data Input - General'!$F$12="Yes",Calc_BAU!AV$75,0)</f>
        <v>0</v>
      </c>
      <c r="AW118" s="61">
        <f>AW80+IF('Data Input - General'!$F$10="Yes",Calc_BAU!AW$81,0)+IF('Data Input - General'!$F$12="Yes",Calc_BAU!AW$75,0)</f>
        <v>0</v>
      </c>
      <c r="AX118" s="61">
        <f>AX80+IF('Data Input - General'!$F$10="Yes",Calc_BAU!AX$81,0)+IF('Data Input - General'!$F$12="Yes",Calc_BAU!AX$75,0)</f>
        <v>0</v>
      </c>
      <c r="AY118" s="61">
        <f>AY80+IF('Data Input - General'!$F$10="Yes",Calc_BAU!AY$81,0)+IF('Data Input - General'!$F$12="Yes",Calc_BAU!AY$75,0)</f>
        <v>0</v>
      </c>
      <c r="AZ118" s="61">
        <f>AZ80+IF('Data Input - General'!$F$10="Yes",Calc_BAU!AZ$81,0)+IF('Data Input - General'!$F$12="Yes",Calc_BAU!AZ$75,0)</f>
        <v>0</v>
      </c>
      <c r="BA118" s="61">
        <f>BA80+IF('Data Input - General'!$F$10="Yes",Calc_BAU!BA$81,0)+IF('Data Input - General'!$F$12="Yes",Calc_BAU!BA$75,0)</f>
        <v>0</v>
      </c>
      <c r="BB118" s="61">
        <f>BB80+IF('Data Input - General'!$F$10="Yes",Calc_BAU!BB$81,0)+IF('Data Input - General'!$F$12="Yes",Calc_BAU!BB$75,0)</f>
        <v>0</v>
      </c>
      <c r="BC118" s="61">
        <f>BC80+IF('Data Input - General'!$F$10="Yes",Calc_BAU!BC$81,0)+IF('Data Input - General'!$F$12="Yes",Calc_BAU!BC$75,0)</f>
        <v>0</v>
      </c>
      <c r="BD118" s="61">
        <f>BD80+IF('Data Input - General'!$F$10="Yes",Calc_BAU!BD$81,0)+IF('Data Input - General'!$F$12="Yes",Calc_BAU!BD$75,0)</f>
        <v>0</v>
      </c>
      <c r="BE118" s="61">
        <f>BE80+IF('Data Input - General'!$F$10="Yes",Calc_BAU!BE$81,0)+IF('Data Input - General'!$F$12="Yes",Calc_BAU!BE$75,0)</f>
        <v>0</v>
      </c>
      <c r="BF118" s="61">
        <f>BF80+IF('Data Input - General'!$F$10="Yes",Calc_BAU!BF$81,0)+IF('Data Input - General'!$F$12="Yes",Calc_BAU!BF$75,0)</f>
        <v>0</v>
      </c>
      <c r="BG118" s="61">
        <f>BG80+IF('Data Input - General'!$F$10="Yes",Calc_BAU!BG$81,0)+IF('Data Input - General'!$F$12="Yes",Calc_BAU!BG$75,0)</f>
        <v>0</v>
      </c>
      <c r="BH118" s="61">
        <f>BH80+IF('Data Input - General'!$F$10="Yes",Calc_BAU!BH$81,0)+IF('Data Input - General'!$F$12="Yes",Calc_BAU!BH$75,0)</f>
        <v>0</v>
      </c>
      <c r="BI118" s="61">
        <f>BI80+IF('Data Input - General'!$F$10="Yes",Calc_BAU!BI$81,0)+IF('Data Input - General'!$F$12="Yes",Calc_BAU!BI$75,0)</f>
        <v>0</v>
      </c>
      <c r="BJ118" s="61">
        <f>BJ80+IF('Data Input - General'!$F$10="Yes",Calc_BAU!BJ$81,0)+IF('Data Input - General'!$F$12="Yes",Calc_BAU!BJ$75,0)</f>
        <v>0</v>
      </c>
      <c r="BK118" s="61">
        <f>BK80+IF('Data Input - General'!$F$10="Yes",Calc_BAU!BK$81,0)+IF('Data Input - General'!$F$12="Yes",Calc_BAU!BK$75,0)</f>
        <v>0</v>
      </c>
      <c r="BL118" s="61">
        <f>BL80+IF('Data Input - General'!$F$10="Yes",Calc_BAU!BL$81,0)+IF('Data Input - General'!$F$12="Yes",Calc_BAU!BL$75,0)</f>
        <v>0</v>
      </c>
      <c r="BM118" s="61">
        <f>BM80+IF('Data Input - General'!$F$10="Yes",Calc_BAU!BM$81,0)+IF('Data Input - General'!$F$12="Yes",Calc_BAU!BM$75,0)</f>
        <v>0</v>
      </c>
      <c r="BN118" s="61">
        <f>BN80+IF('Data Input - General'!$F$10="Yes",Calc_BAU!BN$81,0)+IF('Data Input - General'!$F$12="Yes",Calc_BAU!BN$75,0)</f>
        <v>0</v>
      </c>
      <c r="BO118" s="61">
        <f>BO80+IF('Data Input - General'!$F$10="Yes",Calc_BAU!BO$81,0)+IF('Data Input - General'!$F$12="Yes",Calc_BAU!BO$75,0)</f>
        <v>0</v>
      </c>
      <c r="BP118" s="61">
        <f>BP80+IF('Data Input - General'!$F$10="Yes",Calc_BAU!BP$81,0)+IF('Data Input - General'!$F$12="Yes",Calc_BAU!BP$75,0)</f>
        <v>0</v>
      </c>
      <c r="BQ118" s="61">
        <f>BQ80+IF('Data Input - General'!$F$10="Yes",Calc_BAU!BQ$81,0)+IF('Data Input - General'!$F$12="Yes",Calc_BAU!BQ$75,0)</f>
        <v>0</v>
      </c>
      <c r="BR118" s="61">
        <f>BR80+IF('Data Input - General'!$F$10="Yes",Calc_BAU!BR$81,0)+IF('Data Input - General'!$F$12="Yes",Calc_BAU!BR$75,0)</f>
        <v>0</v>
      </c>
      <c r="BS118" s="61">
        <f>BS80+IF('Data Input - General'!$F$10="Yes",Calc_BAU!BS$81,0)+IF('Data Input - General'!$F$12="Yes",Calc_BAU!BS$75,0)</f>
        <v>0</v>
      </c>
      <c r="BT118" s="61">
        <f>BT80+IF('Data Input - General'!$F$10="Yes",Calc_BAU!BT$81,0)+IF('Data Input - General'!$F$12="Yes",Calc_BAU!BT$75,0)</f>
        <v>0</v>
      </c>
      <c r="BU118" s="61">
        <f>BU80+IF('Data Input - General'!$F$10="Yes",Calc_BAU!BU$81,0)+IF('Data Input - General'!$F$12="Yes",Calc_BAU!BU$75,0)</f>
        <v>0</v>
      </c>
      <c r="BV118" s="61">
        <f>BV80+IF('Data Input - General'!$F$10="Yes",Calc_BAU!BV$81,0)+IF('Data Input - General'!$F$12="Yes",Calc_BAU!BV$75,0)</f>
        <v>0</v>
      </c>
      <c r="BW118" s="61">
        <f>BW80+IF('Data Input - General'!$F$10="Yes",Calc_BAU!BW$81,0)+IF('Data Input - General'!$F$12="Yes",Calc_BAU!BW$75,0)</f>
        <v>0</v>
      </c>
      <c r="BX118" s="61">
        <f>BX80+IF('Data Input - General'!$F$10="Yes",Calc_BAU!BX$81,0)+IF('Data Input - General'!$F$12="Yes",Calc_BAU!BX$75,0)</f>
        <v>0</v>
      </c>
      <c r="BY118" s="61">
        <f>BY80+IF('Data Input - General'!$F$10="Yes",Calc_BAU!BY$81,0)+IF('Data Input - General'!$F$12="Yes",Calc_BAU!BY$75,0)</f>
        <v>0</v>
      </c>
      <c r="BZ118" s="61">
        <f>BZ80+IF('Data Input - General'!$F$10="Yes",Calc_BAU!BZ$81,0)+IF('Data Input - General'!$F$12="Yes",Calc_BAU!BZ$75,0)</f>
        <v>0</v>
      </c>
      <c r="CA118" s="61">
        <f>CA80+IF('Data Input - General'!$F$10="Yes",Calc_BAU!CA$81,0)+IF('Data Input - General'!$F$12="Yes",Calc_BAU!CA$75,0)</f>
        <v>0</v>
      </c>
      <c r="CB118" s="61">
        <f>CB80+IF('Data Input - General'!$F$10="Yes",Calc_BAU!CB$81,0)+IF('Data Input - General'!$F$12="Yes",Calc_BAU!CB$75,0)</f>
        <v>0</v>
      </c>
      <c r="CC118" s="61">
        <f>CC80+IF('Data Input - General'!$F$10="Yes",Calc_BAU!CC$81,0)+IF('Data Input - General'!$F$12="Yes",Calc_BAU!CC$75,0)</f>
        <v>0</v>
      </c>
      <c r="CD118" s="61">
        <f>CD80+IF('Data Input - General'!$F$10="Yes",Calc_BAU!CD$81,0)+IF('Data Input - General'!$F$12="Yes",Calc_BAU!CD$75,0)</f>
        <v>0</v>
      </c>
      <c r="CE118" s="61">
        <f>CE80+IF('Data Input - General'!$F$10="Yes",Calc_BAU!CE$81,0)+IF('Data Input - General'!$F$12="Yes",Calc_BAU!CE$75,0)</f>
        <v>0</v>
      </c>
      <c r="CF118" s="61">
        <f>CF80+IF('Data Input - General'!$F$10="Yes",Calc_BAU!CF$81,0)+IF('Data Input - General'!$F$12="Yes",Calc_BAU!CF$75,0)</f>
        <v>0</v>
      </c>
      <c r="CG118" s="61">
        <f>CG80+IF('Data Input - General'!$F$10="Yes",Calc_BAU!CG$81,0)+IF('Data Input - General'!$F$12="Yes",Calc_BAU!CG$75,0)</f>
        <v>0</v>
      </c>
      <c r="CH118" s="61">
        <f>CH80+IF('Data Input - General'!$F$10="Yes",Calc_BAU!CH$81,0)+IF('Data Input - General'!$F$12="Yes",Calc_BAU!CH$75,0)</f>
        <v>0</v>
      </c>
      <c r="CI118" s="61">
        <f>CI80+IF('Data Input - General'!$F$10="Yes",Calc_BAU!CI$81,0)+IF('Data Input - General'!$F$12="Yes",Calc_BAU!CI$75,0)</f>
        <v>0</v>
      </c>
      <c r="CJ118" s="61">
        <f>CJ80+IF('Data Input - General'!$F$10="Yes",Calc_BAU!CJ$81,0)+IF('Data Input - General'!$F$12="Yes",Calc_BAU!CJ$75,0)</f>
        <v>0</v>
      </c>
      <c r="CK118" s="61">
        <f>CK80+IF('Data Input - General'!$F$10="Yes",Calc_BAU!CK$81,0)+IF('Data Input - General'!$F$12="Yes",Calc_BAU!CK$75,0)</f>
        <v>0</v>
      </c>
      <c r="CL118" s="61">
        <f>CL80+IF('Data Input - General'!$F$10="Yes",Calc_BAU!CL$81,0)+IF('Data Input - General'!$F$12="Yes",Calc_BAU!CL$75,0)</f>
        <v>0</v>
      </c>
      <c r="CM118" s="61">
        <f>CM80+IF('Data Input - General'!$F$10="Yes",Calc_BAU!CM$81,0)+IF('Data Input - General'!$F$12="Yes",Calc_BAU!CM$75,0)</f>
        <v>0</v>
      </c>
      <c r="CN118" s="61">
        <f>CN80+IF('Data Input - General'!$F$10="Yes",Calc_BAU!CN$81,0)+IF('Data Input - General'!$F$12="Yes",Calc_BAU!CN$75,0)</f>
        <v>0</v>
      </c>
      <c r="CO118" s="61">
        <f>CO80+IF('Data Input - General'!$F$10="Yes",Calc_BAU!CO$81,0)+IF('Data Input - General'!$F$12="Yes",Calc_BAU!CO$75,0)</f>
        <v>0</v>
      </c>
      <c r="CP118" s="61">
        <f>CP80+IF('Data Input - General'!$F$10="Yes",Calc_BAU!CP$81,0)+IF('Data Input - General'!$F$12="Yes",Calc_BAU!CP$75,0)</f>
        <v>0</v>
      </c>
      <c r="CQ118" s="61">
        <f>CQ80+IF('Data Input - General'!$F$10="Yes",Calc_BAU!CQ$81,0)+IF('Data Input - General'!$F$12="Yes",Calc_BAU!CQ$75,0)</f>
        <v>0</v>
      </c>
      <c r="CR118" s="61">
        <f>CR80+IF('Data Input - General'!$F$10="Yes",Calc_BAU!CR$81,0)+IF('Data Input - General'!$F$12="Yes",Calc_BAU!CR$75,0)</f>
        <v>0</v>
      </c>
      <c r="CS118" s="61">
        <f>CS80+IF('Data Input - General'!$F$10="Yes",Calc_BAU!CS$81,0)+IF('Data Input - General'!$F$12="Yes",Calc_BAU!CS$75,0)</f>
        <v>0</v>
      </c>
      <c r="CT118" s="61">
        <f>CT80+IF('Data Input - General'!$F$10="Yes",Calc_BAU!CT$81,0)+IF('Data Input - General'!$F$12="Yes",Calc_BAU!CT$75,0)</f>
        <v>0</v>
      </c>
      <c r="CU118" s="61">
        <f>CU80+IF('Data Input - General'!$F$10="Yes",Calc_BAU!CU$81,0)+IF('Data Input - General'!$F$12="Yes",Calc_BAU!CU$75,0)</f>
        <v>0</v>
      </c>
      <c r="CV118" s="61">
        <f>CV80+IF('Data Input - General'!$F$10="Yes",Calc_BAU!CV$81,0)+IF('Data Input - General'!$F$12="Yes",Calc_BAU!CV$75,0)</f>
        <v>0</v>
      </c>
      <c r="CW118" s="61">
        <f>CW80+IF('Data Input - General'!$F$10="Yes",Calc_BAU!CW$81,0)+IF('Data Input - General'!$F$12="Yes",Calc_BAU!CW$75,0)</f>
        <v>0</v>
      </c>
      <c r="CX118" s="61">
        <f>CX80+IF('Data Input - General'!$F$10="Yes",Calc_BAU!CX$81,0)+IF('Data Input - General'!$F$12="Yes",Calc_BAU!CX$75,0)</f>
        <v>0</v>
      </c>
      <c r="CY118" s="61">
        <f>CY80+IF('Data Input - General'!$F$10="Yes",Calc_BAU!CY$81,0)+IF('Data Input - General'!$F$12="Yes",Calc_BAU!CY$75,0)</f>
        <v>0</v>
      </c>
      <c r="CZ118" s="391"/>
    </row>
    <row r="119" spans="2:104" x14ac:dyDescent="0.25">
      <c r="B119" s="393" t="s">
        <v>30</v>
      </c>
      <c r="C119" s="390" t="s">
        <v>121</v>
      </c>
      <c r="D119" s="61">
        <f>IF('Data Input - General'!$F$10="Yes",0,Calc_BAU!D$81)+IF('Data Input - General'!$F$12="Yes",0,Calc_BAU!D$75)</f>
        <v>0</v>
      </c>
      <c r="E119" s="61">
        <f>IF('Data Input - General'!$F$10="Yes",0,Calc_BAU!E$81)+IF('Data Input - General'!$F$12="Yes",0,Calc_BAU!E$75)</f>
        <v>0</v>
      </c>
      <c r="F119" s="61">
        <f>IF('Data Input - General'!$F$10="Yes",0,Calc_BAU!F$81)+IF('Data Input - General'!$F$12="Yes",0,Calc_BAU!F$75)</f>
        <v>0</v>
      </c>
      <c r="G119" s="61">
        <f>IF('Data Input - General'!$F$10="Yes",0,Calc_BAU!G$81)+IF('Data Input - General'!$F$12="Yes",0,Calc_BAU!G$75)</f>
        <v>0</v>
      </c>
      <c r="H119" s="61">
        <f>IF('Data Input - General'!$F$10="Yes",0,Calc_BAU!H$81)+IF('Data Input - General'!$F$12="Yes",0,Calc_BAU!H$75)</f>
        <v>0</v>
      </c>
      <c r="I119" s="61">
        <f>IF('Data Input - General'!$F$10="Yes",0,Calc_BAU!I$81)+IF('Data Input - General'!$F$12="Yes",0,Calc_BAU!I$75)</f>
        <v>0</v>
      </c>
      <c r="J119" s="61">
        <f>IF('Data Input - General'!$F$10="Yes",0,Calc_BAU!J$81)+IF('Data Input - General'!$F$12="Yes",0,Calc_BAU!J$75)</f>
        <v>0</v>
      </c>
      <c r="K119" s="61">
        <f>IF('Data Input - General'!$F$10="Yes",0,Calc_BAU!K$81)+IF('Data Input - General'!$F$12="Yes",0,Calc_BAU!K$75)</f>
        <v>0</v>
      </c>
      <c r="L119" s="61">
        <f>IF('Data Input - General'!$F$10="Yes",0,Calc_BAU!L$81)+IF('Data Input - General'!$F$12="Yes",0,Calc_BAU!L$75)</f>
        <v>0</v>
      </c>
      <c r="M119" s="61">
        <f>IF('Data Input - General'!$F$10="Yes",0,Calc_BAU!M$81)+IF('Data Input - General'!$F$12="Yes",0,Calc_BAU!M$75)</f>
        <v>0</v>
      </c>
      <c r="N119" s="61">
        <f>IF('Data Input - General'!$F$10="Yes",0,Calc_BAU!N$81)+IF('Data Input - General'!$F$12="Yes",0,Calc_BAU!N$75)</f>
        <v>0</v>
      </c>
      <c r="O119" s="61">
        <f>IF('Data Input - General'!$F$10="Yes",0,Calc_BAU!O$81)+IF('Data Input - General'!$F$12="Yes",0,Calc_BAU!O$75)</f>
        <v>0</v>
      </c>
      <c r="P119" s="61">
        <f>IF('Data Input - General'!$F$10="Yes",0,Calc_BAU!P$81)+IF('Data Input - General'!$F$12="Yes",0,Calc_BAU!P$75)</f>
        <v>0</v>
      </c>
      <c r="Q119" s="61">
        <f>IF('Data Input - General'!$F$10="Yes",0,Calc_BAU!Q$81)+IF('Data Input - General'!$F$12="Yes",0,Calc_BAU!Q$75)</f>
        <v>0</v>
      </c>
      <c r="R119" s="61">
        <f>IF('Data Input - General'!$F$10="Yes",0,Calc_BAU!R$81)+IF('Data Input - General'!$F$12="Yes",0,Calc_BAU!R$75)</f>
        <v>0</v>
      </c>
      <c r="S119" s="61">
        <f>IF('Data Input - General'!$F$10="Yes",0,Calc_BAU!S$81)+IF('Data Input - General'!$F$12="Yes",0,Calc_BAU!S$75)</f>
        <v>0</v>
      </c>
      <c r="T119" s="61">
        <f>IF('Data Input - General'!$F$10="Yes",0,Calc_BAU!T$81)+IF('Data Input - General'!$F$12="Yes",0,Calc_BAU!T$75)</f>
        <v>0</v>
      </c>
      <c r="U119" s="61">
        <f>IF('Data Input - General'!$F$10="Yes",0,Calc_BAU!U$81)+IF('Data Input - General'!$F$12="Yes",0,Calc_BAU!U$75)</f>
        <v>0</v>
      </c>
      <c r="V119" s="61">
        <f>IF('Data Input - General'!$F$10="Yes",0,Calc_BAU!V$81)+IF('Data Input - General'!$F$12="Yes",0,Calc_BAU!V$75)</f>
        <v>0</v>
      </c>
      <c r="W119" s="61">
        <f>IF('Data Input - General'!$F$10="Yes",0,Calc_BAU!W$81)+IF('Data Input - General'!$F$12="Yes",0,Calc_BAU!W$75)</f>
        <v>0</v>
      </c>
      <c r="X119" s="61">
        <f>IF('Data Input - General'!$F$10="Yes",0,Calc_BAU!X$81)+IF('Data Input - General'!$F$12="Yes",0,Calc_BAU!X$75)</f>
        <v>0</v>
      </c>
      <c r="Y119" s="61">
        <f>IF('Data Input - General'!$F$10="Yes",0,Calc_BAU!Y$81)+IF('Data Input - General'!$F$12="Yes",0,Calc_BAU!Y$75)</f>
        <v>0</v>
      </c>
      <c r="Z119" s="61">
        <f>IF('Data Input - General'!$F$10="Yes",0,Calc_BAU!Z$81)+IF('Data Input - General'!$F$12="Yes",0,Calc_BAU!Z$75)</f>
        <v>0</v>
      </c>
      <c r="AA119" s="61">
        <f>IF('Data Input - General'!$F$10="Yes",0,Calc_BAU!AA$81)+IF('Data Input - General'!$F$12="Yes",0,Calc_BAU!AA$75)</f>
        <v>0</v>
      </c>
      <c r="AB119" s="61">
        <f>IF('Data Input - General'!$F$10="Yes",0,Calc_BAU!AB$81)+IF('Data Input - General'!$F$12="Yes",0,Calc_BAU!AB$75)</f>
        <v>0</v>
      </c>
      <c r="AC119" s="61">
        <f>IF('Data Input - General'!$F$10="Yes",0,Calc_BAU!AC$81)+IF('Data Input - General'!$F$12="Yes",0,Calc_BAU!AC$75)</f>
        <v>0</v>
      </c>
      <c r="AD119" s="61">
        <f>IF('Data Input - General'!$F$10="Yes",0,Calc_BAU!AD$81)+IF('Data Input - General'!$F$12="Yes",0,Calc_BAU!AD$75)</f>
        <v>0</v>
      </c>
      <c r="AE119" s="61">
        <f>IF('Data Input - General'!$F$10="Yes",0,Calc_BAU!AE$81)+IF('Data Input - General'!$F$12="Yes",0,Calc_BAU!AE$75)</f>
        <v>0</v>
      </c>
      <c r="AF119" s="61">
        <f>IF('Data Input - General'!$F$10="Yes",0,Calc_BAU!AF$81)+IF('Data Input - General'!$F$12="Yes",0,Calc_BAU!AF$75)</f>
        <v>0</v>
      </c>
      <c r="AG119" s="61">
        <f>IF('Data Input - General'!$F$10="Yes",0,Calc_BAU!AG$81)+IF('Data Input - General'!$F$12="Yes",0,Calc_BAU!AG$75)</f>
        <v>0</v>
      </c>
      <c r="AH119" s="61">
        <f>IF('Data Input - General'!$F$10="Yes",0,Calc_BAU!AH$81)+IF('Data Input - General'!$F$12="Yes",0,Calc_BAU!AH$75)</f>
        <v>0</v>
      </c>
      <c r="AI119" s="61">
        <f>IF('Data Input - General'!$F$10="Yes",0,Calc_BAU!AI$81)+IF('Data Input - General'!$F$12="Yes",0,Calc_BAU!AI$75)</f>
        <v>0</v>
      </c>
      <c r="AJ119" s="61">
        <f>IF('Data Input - General'!$F$10="Yes",0,Calc_BAU!AJ$81)+IF('Data Input - General'!$F$12="Yes",0,Calc_BAU!AJ$75)</f>
        <v>0</v>
      </c>
      <c r="AK119" s="61">
        <f>IF('Data Input - General'!$F$10="Yes",0,Calc_BAU!AK$81)+IF('Data Input - General'!$F$12="Yes",0,Calc_BAU!AK$75)</f>
        <v>0</v>
      </c>
      <c r="AL119" s="61">
        <f>IF('Data Input - General'!$F$10="Yes",0,Calc_BAU!AL$81)+IF('Data Input - General'!$F$12="Yes",0,Calc_BAU!AL$75)</f>
        <v>0</v>
      </c>
      <c r="AM119" s="61">
        <f>IF('Data Input - General'!$F$10="Yes",0,Calc_BAU!AM$81)+IF('Data Input - General'!$F$12="Yes",0,Calc_BAU!AM$75)</f>
        <v>0</v>
      </c>
      <c r="AN119" s="61">
        <f>IF('Data Input - General'!$F$10="Yes",0,Calc_BAU!AN$81)+IF('Data Input - General'!$F$12="Yes",0,Calc_BAU!AN$75)</f>
        <v>0</v>
      </c>
      <c r="AO119" s="61">
        <f>IF('Data Input - General'!$F$10="Yes",0,Calc_BAU!AO$81)+IF('Data Input - General'!$F$12="Yes",0,Calc_BAU!AO$75)</f>
        <v>0</v>
      </c>
      <c r="AP119" s="61">
        <f>IF('Data Input - General'!$F$10="Yes",0,Calc_BAU!AP$81)+IF('Data Input - General'!$F$12="Yes",0,Calc_BAU!AP$75)</f>
        <v>0</v>
      </c>
      <c r="AQ119" s="61">
        <f>IF('Data Input - General'!$F$10="Yes",0,Calc_BAU!AQ$81)+IF('Data Input - General'!$F$12="Yes",0,Calc_BAU!AQ$75)</f>
        <v>0</v>
      </c>
      <c r="AR119" s="61">
        <f>IF('Data Input - General'!$F$10="Yes",0,Calc_BAU!AR$81)+IF('Data Input - General'!$F$12="Yes",0,Calc_BAU!AR$75)</f>
        <v>0</v>
      </c>
      <c r="AS119" s="61">
        <f>IF('Data Input - General'!$F$10="Yes",0,Calc_BAU!AS$81)+IF('Data Input - General'!$F$12="Yes",0,Calc_BAU!AS$75)</f>
        <v>0</v>
      </c>
      <c r="AT119" s="61">
        <f>IF('Data Input - General'!$F$10="Yes",0,Calc_BAU!AT$81)+IF('Data Input - General'!$F$12="Yes",0,Calc_BAU!AT$75)</f>
        <v>0</v>
      </c>
      <c r="AU119" s="61">
        <f>IF('Data Input - General'!$F$10="Yes",0,Calc_BAU!AU$81)+IF('Data Input - General'!$F$12="Yes",0,Calc_BAU!AU$75)</f>
        <v>0</v>
      </c>
      <c r="AV119" s="61">
        <f>IF('Data Input - General'!$F$10="Yes",0,Calc_BAU!AV$81)+IF('Data Input - General'!$F$12="Yes",0,Calc_BAU!AV$75)</f>
        <v>0</v>
      </c>
      <c r="AW119" s="61">
        <f>IF('Data Input - General'!$F$10="Yes",0,Calc_BAU!AW$81)+IF('Data Input - General'!$F$12="Yes",0,Calc_BAU!AW$75)</f>
        <v>0</v>
      </c>
      <c r="AX119" s="61">
        <f>IF('Data Input - General'!$F$10="Yes",0,Calc_BAU!AX$81)+IF('Data Input - General'!$F$12="Yes",0,Calc_BAU!AX$75)</f>
        <v>0</v>
      </c>
      <c r="AY119" s="61">
        <f>IF('Data Input - General'!$F$10="Yes",0,Calc_BAU!AY$81)+IF('Data Input - General'!$F$12="Yes",0,Calc_BAU!AY$75)</f>
        <v>0</v>
      </c>
      <c r="AZ119" s="61">
        <f>IF('Data Input - General'!$F$10="Yes",0,Calc_BAU!AZ$81)+IF('Data Input - General'!$F$12="Yes",0,Calc_BAU!AZ$75)</f>
        <v>0</v>
      </c>
      <c r="BA119" s="61">
        <f>IF('Data Input - General'!$F$10="Yes",0,Calc_BAU!BA$81)+IF('Data Input - General'!$F$12="Yes",0,Calc_BAU!BA$75)</f>
        <v>0</v>
      </c>
      <c r="BB119" s="61">
        <f>IF('Data Input - General'!$F$10="Yes",0,Calc_BAU!BB$81)+IF('Data Input - General'!$F$12="Yes",0,Calc_BAU!BB$75)</f>
        <v>0</v>
      </c>
      <c r="BC119" s="61">
        <f>IF('Data Input - General'!$F$10="Yes",0,Calc_BAU!BC$81)+IF('Data Input - General'!$F$12="Yes",0,Calc_BAU!BC$75)</f>
        <v>0</v>
      </c>
      <c r="BD119" s="61">
        <f>IF('Data Input - General'!$F$10="Yes",0,Calc_BAU!BD$81)+IF('Data Input - General'!$F$12="Yes",0,Calc_BAU!BD$75)</f>
        <v>0</v>
      </c>
      <c r="BE119" s="61">
        <f>IF('Data Input - General'!$F$10="Yes",0,Calc_BAU!BE$81)+IF('Data Input - General'!$F$12="Yes",0,Calc_BAU!BE$75)</f>
        <v>0</v>
      </c>
      <c r="BF119" s="61">
        <f>IF('Data Input - General'!$F$10="Yes",0,Calc_BAU!BF$81)+IF('Data Input - General'!$F$12="Yes",0,Calc_BAU!BF$75)</f>
        <v>0</v>
      </c>
      <c r="BG119" s="61">
        <f>IF('Data Input - General'!$F$10="Yes",0,Calc_BAU!BG$81)+IF('Data Input - General'!$F$12="Yes",0,Calc_BAU!BG$75)</f>
        <v>0</v>
      </c>
      <c r="BH119" s="61">
        <f>IF('Data Input - General'!$F$10="Yes",0,Calc_BAU!BH$81)+IF('Data Input - General'!$F$12="Yes",0,Calc_BAU!BH$75)</f>
        <v>0</v>
      </c>
      <c r="BI119" s="61">
        <f>IF('Data Input - General'!$F$10="Yes",0,Calc_BAU!BI$81)+IF('Data Input - General'!$F$12="Yes",0,Calc_BAU!BI$75)</f>
        <v>0</v>
      </c>
      <c r="BJ119" s="61">
        <f>IF('Data Input - General'!$F$10="Yes",0,Calc_BAU!BJ$81)+IF('Data Input - General'!$F$12="Yes",0,Calc_BAU!BJ$75)</f>
        <v>0</v>
      </c>
      <c r="BK119" s="61">
        <f>IF('Data Input - General'!$F$10="Yes",0,Calc_BAU!BK$81)+IF('Data Input - General'!$F$12="Yes",0,Calc_BAU!BK$75)</f>
        <v>0</v>
      </c>
      <c r="BL119" s="61">
        <f>IF('Data Input - General'!$F$10="Yes",0,Calc_BAU!BL$81)+IF('Data Input - General'!$F$12="Yes",0,Calc_BAU!BL$75)</f>
        <v>0</v>
      </c>
      <c r="BM119" s="61">
        <f>IF('Data Input - General'!$F$10="Yes",0,Calc_BAU!BM$81)+IF('Data Input - General'!$F$12="Yes",0,Calc_BAU!BM$75)</f>
        <v>0</v>
      </c>
      <c r="BN119" s="61">
        <f>IF('Data Input - General'!$F$10="Yes",0,Calc_BAU!BN$81)+IF('Data Input - General'!$F$12="Yes",0,Calc_BAU!BN$75)</f>
        <v>0</v>
      </c>
      <c r="BO119" s="61">
        <f>IF('Data Input - General'!$F$10="Yes",0,Calc_BAU!BO$81)+IF('Data Input - General'!$F$12="Yes",0,Calc_BAU!BO$75)</f>
        <v>0</v>
      </c>
      <c r="BP119" s="61">
        <f>IF('Data Input - General'!$F$10="Yes",0,Calc_BAU!BP$81)+IF('Data Input - General'!$F$12="Yes",0,Calc_BAU!BP$75)</f>
        <v>0</v>
      </c>
      <c r="BQ119" s="61">
        <f>IF('Data Input - General'!$F$10="Yes",0,Calc_BAU!BQ$81)+IF('Data Input - General'!$F$12="Yes",0,Calc_BAU!BQ$75)</f>
        <v>0</v>
      </c>
      <c r="BR119" s="61">
        <f>IF('Data Input - General'!$F$10="Yes",0,Calc_BAU!BR$81)+IF('Data Input - General'!$F$12="Yes",0,Calc_BAU!BR$75)</f>
        <v>0</v>
      </c>
      <c r="BS119" s="61">
        <f>IF('Data Input - General'!$F$10="Yes",0,Calc_BAU!BS$81)+IF('Data Input - General'!$F$12="Yes",0,Calc_BAU!BS$75)</f>
        <v>0</v>
      </c>
      <c r="BT119" s="61">
        <f>IF('Data Input - General'!$F$10="Yes",0,Calc_BAU!BT$81)+IF('Data Input - General'!$F$12="Yes",0,Calc_BAU!BT$75)</f>
        <v>0</v>
      </c>
      <c r="BU119" s="61">
        <f>IF('Data Input - General'!$F$10="Yes",0,Calc_BAU!BU$81)+IF('Data Input - General'!$F$12="Yes",0,Calc_BAU!BU$75)</f>
        <v>0</v>
      </c>
      <c r="BV119" s="61">
        <f>IF('Data Input - General'!$F$10="Yes",0,Calc_BAU!BV$81)+IF('Data Input - General'!$F$12="Yes",0,Calc_BAU!BV$75)</f>
        <v>0</v>
      </c>
      <c r="BW119" s="61">
        <f>IF('Data Input - General'!$F$10="Yes",0,Calc_BAU!BW$81)+IF('Data Input - General'!$F$12="Yes",0,Calc_BAU!BW$75)</f>
        <v>0</v>
      </c>
      <c r="BX119" s="61">
        <f>IF('Data Input - General'!$F$10="Yes",0,Calc_BAU!BX$81)+IF('Data Input - General'!$F$12="Yes",0,Calc_BAU!BX$75)</f>
        <v>0</v>
      </c>
      <c r="BY119" s="61">
        <f>IF('Data Input - General'!$F$10="Yes",0,Calc_BAU!BY$81)+IF('Data Input - General'!$F$12="Yes",0,Calc_BAU!BY$75)</f>
        <v>0</v>
      </c>
      <c r="BZ119" s="61">
        <f>IF('Data Input - General'!$F$10="Yes",0,Calc_BAU!BZ$81)+IF('Data Input - General'!$F$12="Yes",0,Calc_BAU!BZ$75)</f>
        <v>0</v>
      </c>
      <c r="CA119" s="61">
        <f>IF('Data Input - General'!$F$10="Yes",0,Calc_BAU!CA$81)+IF('Data Input - General'!$F$12="Yes",0,Calc_BAU!CA$75)</f>
        <v>0</v>
      </c>
      <c r="CB119" s="61">
        <f>IF('Data Input - General'!$F$10="Yes",0,Calc_BAU!CB$81)+IF('Data Input - General'!$F$12="Yes",0,Calc_BAU!CB$75)</f>
        <v>0</v>
      </c>
      <c r="CC119" s="61">
        <f>IF('Data Input - General'!$F$10="Yes",0,Calc_BAU!CC$81)+IF('Data Input - General'!$F$12="Yes",0,Calc_BAU!CC$75)</f>
        <v>0</v>
      </c>
      <c r="CD119" s="61">
        <f>IF('Data Input - General'!$F$10="Yes",0,Calc_BAU!CD$81)+IF('Data Input - General'!$F$12="Yes",0,Calc_BAU!CD$75)</f>
        <v>0</v>
      </c>
      <c r="CE119" s="61">
        <f>IF('Data Input - General'!$F$10="Yes",0,Calc_BAU!CE$81)+IF('Data Input - General'!$F$12="Yes",0,Calc_BAU!CE$75)</f>
        <v>0</v>
      </c>
      <c r="CF119" s="61">
        <f>IF('Data Input - General'!$F$10="Yes",0,Calc_BAU!CF$81)+IF('Data Input - General'!$F$12="Yes",0,Calc_BAU!CF$75)</f>
        <v>0</v>
      </c>
      <c r="CG119" s="61">
        <f>IF('Data Input - General'!$F$10="Yes",0,Calc_BAU!CG$81)+IF('Data Input - General'!$F$12="Yes",0,Calc_BAU!CG$75)</f>
        <v>0</v>
      </c>
      <c r="CH119" s="61">
        <f>IF('Data Input - General'!$F$10="Yes",0,Calc_BAU!CH$81)+IF('Data Input - General'!$F$12="Yes",0,Calc_BAU!CH$75)</f>
        <v>0</v>
      </c>
      <c r="CI119" s="61">
        <f>IF('Data Input - General'!$F$10="Yes",0,Calc_BAU!CI$81)+IF('Data Input - General'!$F$12="Yes",0,Calc_BAU!CI$75)</f>
        <v>0</v>
      </c>
      <c r="CJ119" s="61">
        <f>IF('Data Input - General'!$F$10="Yes",0,Calc_BAU!CJ$81)+IF('Data Input - General'!$F$12="Yes",0,Calc_BAU!CJ$75)</f>
        <v>0</v>
      </c>
      <c r="CK119" s="61">
        <f>IF('Data Input - General'!$F$10="Yes",0,Calc_BAU!CK$81)+IF('Data Input - General'!$F$12="Yes",0,Calc_BAU!CK$75)</f>
        <v>0</v>
      </c>
      <c r="CL119" s="61">
        <f>IF('Data Input - General'!$F$10="Yes",0,Calc_BAU!CL$81)+IF('Data Input - General'!$F$12="Yes",0,Calc_BAU!CL$75)</f>
        <v>0</v>
      </c>
      <c r="CM119" s="61">
        <f>IF('Data Input - General'!$F$10="Yes",0,Calc_BAU!CM$81)+IF('Data Input - General'!$F$12="Yes",0,Calc_BAU!CM$75)</f>
        <v>0</v>
      </c>
      <c r="CN119" s="61">
        <f>IF('Data Input - General'!$F$10="Yes",0,Calc_BAU!CN$81)+IF('Data Input - General'!$F$12="Yes",0,Calc_BAU!CN$75)</f>
        <v>0</v>
      </c>
      <c r="CO119" s="61">
        <f>IF('Data Input - General'!$F$10="Yes",0,Calc_BAU!CO$81)+IF('Data Input - General'!$F$12="Yes",0,Calc_BAU!CO$75)</f>
        <v>0</v>
      </c>
      <c r="CP119" s="61">
        <f>IF('Data Input - General'!$F$10="Yes",0,Calc_BAU!CP$81)+IF('Data Input - General'!$F$12="Yes",0,Calc_BAU!CP$75)</f>
        <v>0</v>
      </c>
      <c r="CQ119" s="61">
        <f>IF('Data Input - General'!$F$10="Yes",0,Calc_BAU!CQ$81)+IF('Data Input - General'!$F$12="Yes",0,Calc_BAU!CQ$75)</f>
        <v>0</v>
      </c>
      <c r="CR119" s="61">
        <f>IF('Data Input - General'!$F$10="Yes",0,Calc_BAU!CR$81)+IF('Data Input - General'!$F$12="Yes",0,Calc_BAU!CR$75)</f>
        <v>0</v>
      </c>
      <c r="CS119" s="61">
        <f>IF('Data Input - General'!$F$10="Yes",0,Calc_BAU!CS$81)+IF('Data Input - General'!$F$12="Yes",0,Calc_BAU!CS$75)</f>
        <v>0</v>
      </c>
      <c r="CT119" s="61">
        <f>IF('Data Input - General'!$F$10="Yes",0,Calc_BAU!CT$81)+IF('Data Input - General'!$F$12="Yes",0,Calc_BAU!CT$75)</f>
        <v>0</v>
      </c>
      <c r="CU119" s="61">
        <f>IF('Data Input - General'!$F$10="Yes",0,Calc_BAU!CU$81)+IF('Data Input - General'!$F$12="Yes",0,Calc_BAU!CU$75)</f>
        <v>0</v>
      </c>
      <c r="CV119" s="61">
        <f>IF('Data Input - General'!$F$10="Yes",0,Calc_BAU!CV$81)+IF('Data Input - General'!$F$12="Yes",0,Calc_BAU!CV$75)</f>
        <v>0</v>
      </c>
      <c r="CW119" s="61">
        <f>IF('Data Input - General'!$F$10="Yes",0,Calc_BAU!CW$81)+IF('Data Input - General'!$F$12="Yes",0,Calc_BAU!CW$75)</f>
        <v>0</v>
      </c>
      <c r="CX119" s="61">
        <f>IF('Data Input - General'!$F$10="Yes",0,Calc_BAU!CX$81)+IF('Data Input - General'!$F$12="Yes",0,Calc_BAU!CX$75)</f>
        <v>0</v>
      </c>
      <c r="CY119" s="61">
        <f>IF('Data Input - General'!$F$10="Yes",0,Calc_BAU!CY$81)+IF('Data Input - General'!$F$12="Yes",0,Calc_BAU!CY$75)</f>
        <v>0</v>
      </c>
      <c r="CZ119" s="391"/>
    </row>
    <row r="120" spans="2:104" x14ac:dyDescent="0.25">
      <c r="B120" s="393" t="s">
        <v>327</v>
      </c>
      <c r="C120" s="9" t="s">
        <v>1117</v>
      </c>
      <c r="D120" s="61">
        <f>IFERROR(INDEX('Carbon Prices'!$D$10:$CH$15,1,MATCH(Calc_BAU!D$6,'Carbon Prices'!$D$9:$CH$9,0))/1000,0)</f>
        <v>0</v>
      </c>
      <c r="E120" s="61">
        <f>IFERROR(INDEX('Carbon Prices'!$D$10:$CH$15,1,MATCH(Calc_BAU!E$6,'Carbon Prices'!$D$9:$CH$9,0))/1000,0)</f>
        <v>0</v>
      </c>
      <c r="F120" s="61">
        <f>IFERROR(INDEX('Carbon Prices'!$D$10:$CH$15,1,MATCH(Calc_BAU!F$6,'Carbon Prices'!$D$9:$CH$9,0))/1000,0)</f>
        <v>0</v>
      </c>
      <c r="G120" s="61">
        <f>IFERROR(INDEX('Carbon Prices'!$D$10:$CH$15,1,MATCH(Calc_BAU!G$6,'Carbon Prices'!$D$9:$CH$9,0))/1000,0)</f>
        <v>0</v>
      </c>
      <c r="H120" s="61">
        <f>IFERROR(INDEX('Carbon Prices'!$D$10:$CH$15,1,MATCH(Calc_BAU!H$6,'Carbon Prices'!$D$9:$CH$9,0))/1000,0)</f>
        <v>0</v>
      </c>
      <c r="I120" s="61">
        <f>IFERROR(INDEX('Carbon Prices'!$D$10:$CH$15,1,MATCH(Calc_BAU!I$6,'Carbon Prices'!$D$9:$CH$9,0))/1000,0)</f>
        <v>0</v>
      </c>
      <c r="J120" s="61">
        <f>IFERROR(INDEX('Carbon Prices'!$D$10:$CH$15,1,MATCH(Calc_BAU!J$6,'Carbon Prices'!$D$9:$CH$9,0))/1000,0)</f>
        <v>0</v>
      </c>
      <c r="K120" s="61">
        <f>IFERROR(INDEX('Carbon Prices'!$D$10:$CH$15,1,MATCH(Calc_BAU!K$6,'Carbon Prices'!$D$9:$CH$9,0))/1000,0)</f>
        <v>0</v>
      </c>
      <c r="L120" s="61">
        <f>IFERROR(INDEX('Carbon Prices'!$D$10:$CH$15,1,MATCH(Calc_BAU!L$6,'Carbon Prices'!$D$9:$CH$9,0))/1000,0)</f>
        <v>0</v>
      </c>
      <c r="M120" s="61">
        <f>IFERROR(INDEX('Carbon Prices'!$D$10:$CH$15,1,MATCH(Calc_BAU!M$6,'Carbon Prices'!$D$9:$CH$9,0))/1000,0)</f>
        <v>0</v>
      </c>
      <c r="N120" s="61">
        <f>IFERROR(INDEX('Carbon Prices'!$D$10:$CH$15,1,MATCH(Calc_BAU!N$6,'Carbon Prices'!$D$9:$CH$9,0))/1000,0)</f>
        <v>0</v>
      </c>
      <c r="O120" s="61">
        <f>IFERROR(INDEX('Carbon Prices'!$D$10:$CH$15,1,MATCH(Calc_BAU!O$6,'Carbon Prices'!$D$9:$CH$9,0))/1000,0)</f>
        <v>0</v>
      </c>
      <c r="P120" s="61">
        <f>IFERROR(INDEX('Carbon Prices'!$D$10:$CH$15,1,MATCH(Calc_BAU!P$6,'Carbon Prices'!$D$9:$CH$9,0))/1000,0)</f>
        <v>0</v>
      </c>
      <c r="Q120" s="61">
        <f>IFERROR(INDEX('Carbon Prices'!$D$10:$CH$15,1,MATCH(Calc_BAU!Q$6,'Carbon Prices'!$D$9:$CH$9,0))/1000,0)</f>
        <v>0</v>
      </c>
      <c r="R120" s="61">
        <f>IFERROR(INDEX('Carbon Prices'!$D$10:$CH$15,1,MATCH(Calc_BAU!R$6,'Carbon Prices'!$D$9:$CH$9,0))/1000,0)</f>
        <v>0</v>
      </c>
      <c r="S120" s="61">
        <f>IFERROR(INDEX('Carbon Prices'!$D$10:$CH$15,1,MATCH(Calc_BAU!S$6,'Carbon Prices'!$D$9:$CH$9,0))/1000,0)</f>
        <v>0</v>
      </c>
      <c r="T120" s="61">
        <f>IFERROR(INDEX('Carbon Prices'!$D$10:$CH$15,1,MATCH(Calc_BAU!T$6,'Carbon Prices'!$D$9:$CH$9,0))/1000,0)</f>
        <v>0</v>
      </c>
      <c r="U120" s="61">
        <f>IFERROR(INDEX('Carbon Prices'!$D$10:$CH$15,1,MATCH(Calc_BAU!U$6,'Carbon Prices'!$D$9:$CH$9,0))/1000,0)</f>
        <v>0</v>
      </c>
      <c r="V120" s="61">
        <f>IFERROR(INDEX('Carbon Prices'!$D$10:$CH$15,1,MATCH(Calc_BAU!V$6,'Carbon Prices'!$D$9:$CH$9,0))/1000,0)</f>
        <v>0</v>
      </c>
      <c r="W120" s="61">
        <f>IFERROR(INDEX('Carbon Prices'!$D$10:$CH$15,1,MATCH(Calc_BAU!W$6,'Carbon Prices'!$D$9:$CH$9,0))/1000,0)</f>
        <v>0</v>
      </c>
      <c r="X120" s="61">
        <f>IFERROR(INDEX('Carbon Prices'!$D$10:$CH$15,1,MATCH(Calc_BAU!X$6,'Carbon Prices'!$D$9:$CH$9,0))/1000,0)</f>
        <v>0</v>
      </c>
      <c r="Y120" s="61">
        <f>IFERROR(INDEX('Carbon Prices'!$D$10:$CH$15,1,MATCH(Calc_BAU!Y$6,'Carbon Prices'!$D$9:$CH$9,0))/1000,0)</f>
        <v>0</v>
      </c>
      <c r="Z120" s="61">
        <f>IFERROR(INDEX('Carbon Prices'!$D$10:$CH$15,1,MATCH(Calc_BAU!Z$6,'Carbon Prices'!$D$9:$CH$9,0))/1000,0)</f>
        <v>0</v>
      </c>
      <c r="AA120" s="61">
        <f>IFERROR(INDEX('Carbon Prices'!$D$10:$CH$15,1,MATCH(Calc_BAU!AA$6,'Carbon Prices'!$D$9:$CH$9,0))/1000,0)</f>
        <v>0</v>
      </c>
      <c r="AB120" s="61">
        <f>IFERROR(INDEX('Carbon Prices'!$D$10:$CH$15,1,MATCH(Calc_BAU!AB$6,'Carbon Prices'!$D$9:$CH$9,0))/1000,0)</f>
        <v>0</v>
      </c>
      <c r="AC120" s="61">
        <f>IFERROR(INDEX('Carbon Prices'!$D$10:$CH$15,1,MATCH(Calc_BAU!AC$6,'Carbon Prices'!$D$9:$CH$9,0))/1000,0)</f>
        <v>0</v>
      </c>
      <c r="AD120" s="61">
        <f>IFERROR(INDEX('Carbon Prices'!$D$10:$CH$15,1,MATCH(Calc_BAU!AD$6,'Carbon Prices'!$D$9:$CH$9,0))/1000,0)</f>
        <v>0</v>
      </c>
      <c r="AE120" s="61">
        <f>IFERROR(INDEX('Carbon Prices'!$D$10:$CH$15,1,MATCH(Calc_BAU!AE$6,'Carbon Prices'!$D$9:$CH$9,0))/1000,0)</f>
        <v>0</v>
      </c>
      <c r="AF120" s="61">
        <f>IFERROR(INDEX('Carbon Prices'!$D$10:$CH$15,1,MATCH(Calc_BAU!AF$6,'Carbon Prices'!$D$9:$CH$9,0))/1000,0)</f>
        <v>0</v>
      </c>
      <c r="AG120" s="61">
        <f>IFERROR(INDEX('Carbon Prices'!$D$10:$CH$15,1,MATCH(Calc_BAU!AG$6,'Carbon Prices'!$D$9:$CH$9,0))/1000,0)</f>
        <v>0</v>
      </c>
      <c r="AH120" s="61">
        <f>IFERROR(INDEX('Carbon Prices'!$D$10:$CH$15,1,MATCH(Calc_BAU!AH$6,'Carbon Prices'!$D$9:$CH$9,0))/1000,0)</f>
        <v>0</v>
      </c>
      <c r="AI120" s="61">
        <f>IFERROR(INDEX('Carbon Prices'!$D$10:$CH$15,1,MATCH(Calc_BAU!AI$6,'Carbon Prices'!$D$9:$CH$9,0))/1000,0)</f>
        <v>0</v>
      </c>
      <c r="AJ120" s="61">
        <f>IFERROR(INDEX('Carbon Prices'!$D$10:$CH$15,1,MATCH(Calc_BAU!AJ$6,'Carbon Prices'!$D$9:$CH$9,0))/1000,0)</f>
        <v>0</v>
      </c>
      <c r="AK120" s="61">
        <f>IFERROR(INDEX('Carbon Prices'!$D$10:$CH$15,1,MATCH(Calc_BAU!AK$6,'Carbon Prices'!$D$9:$CH$9,0))/1000,0)</f>
        <v>0</v>
      </c>
      <c r="AL120" s="61">
        <f>IFERROR(INDEX('Carbon Prices'!$D$10:$CH$15,1,MATCH(Calc_BAU!AL$6,'Carbon Prices'!$D$9:$CH$9,0))/1000,0)</f>
        <v>0</v>
      </c>
      <c r="AM120" s="61">
        <f>IFERROR(INDEX('Carbon Prices'!$D$10:$CH$15,1,MATCH(Calc_BAU!AM$6,'Carbon Prices'!$D$9:$CH$9,0))/1000,0)</f>
        <v>0</v>
      </c>
      <c r="AN120" s="61">
        <f>IFERROR(INDEX('Carbon Prices'!$D$10:$CH$15,1,MATCH(Calc_BAU!AN$6,'Carbon Prices'!$D$9:$CH$9,0))/1000,0)</f>
        <v>0</v>
      </c>
      <c r="AO120" s="61">
        <f>IFERROR(INDEX('Carbon Prices'!$D$10:$CH$15,1,MATCH(Calc_BAU!AO$6,'Carbon Prices'!$D$9:$CH$9,0))/1000,0)</f>
        <v>0</v>
      </c>
      <c r="AP120" s="61">
        <f>IFERROR(INDEX('Carbon Prices'!$D$10:$CH$15,1,MATCH(Calc_BAU!AP$6,'Carbon Prices'!$D$9:$CH$9,0))/1000,0)</f>
        <v>0</v>
      </c>
      <c r="AQ120" s="61">
        <f>IFERROR(INDEX('Carbon Prices'!$D$10:$CH$15,1,MATCH(Calc_BAU!AQ$6,'Carbon Prices'!$D$9:$CH$9,0))/1000,0)</f>
        <v>0</v>
      </c>
      <c r="AR120" s="61">
        <f>IFERROR(INDEX('Carbon Prices'!$D$10:$CH$15,1,MATCH(Calc_BAU!AR$6,'Carbon Prices'!$D$9:$CH$9,0))/1000,0)</f>
        <v>0</v>
      </c>
      <c r="AS120" s="61">
        <f>IFERROR(INDEX('Carbon Prices'!$D$10:$CH$15,1,MATCH(Calc_BAU!AS$6,'Carbon Prices'!$D$9:$CH$9,0))/1000,0)</f>
        <v>0</v>
      </c>
      <c r="AT120" s="61">
        <f>IFERROR(INDEX('Carbon Prices'!$D$10:$CH$15,1,MATCH(Calc_BAU!AT$6,'Carbon Prices'!$D$9:$CH$9,0))/1000,0)</f>
        <v>0</v>
      </c>
      <c r="AU120" s="61">
        <f>IFERROR(INDEX('Carbon Prices'!$D$10:$CH$15,1,MATCH(Calc_BAU!AU$6,'Carbon Prices'!$D$9:$CH$9,0))/1000,0)</f>
        <v>0</v>
      </c>
      <c r="AV120" s="61">
        <f>IFERROR(INDEX('Carbon Prices'!$D$10:$CH$15,1,MATCH(Calc_BAU!AV$6,'Carbon Prices'!$D$9:$CH$9,0))/1000,0)</f>
        <v>0</v>
      </c>
      <c r="AW120" s="61">
        <f>IFERROR(INDEX('Carbon Prices'!$D$10:$CH$15,1,MATCH(Calc_BAU!AW$6,'Carbon Prices'!$D$9:$CH$9,0))/1000,0)</f>
        <v>0</v>
      </c>
      <c r="AX120" s="61">
        <f>IFERROR(INDEX('Carbon Prices'!$D$10:$CH$15,1,MATCH(Calc_BAU!AX$6,'Carbon Prices'!$D$9:$CH$9,0))/1000,0)</f>
        <v>0</v>
      </c>
      <c r="AY120" s="61">
        <f>IFERROR(INDEX('Carbon Prices'!$D$10:$CH$15,1,MATCH(Calc_BAU!AY$6,'Carbon Prices'!$D$9:$CH$9,0))/1000,0)</f>
        <v>0</v>
      </c>
      <c r="AZ120" s="61">
        <f>IFERROR(INDEX('Carbon Prices'!$D$10:$CH$15,1,MATCH(Calc_BAU!AZ$6,'Carbon Prices'!$D$9:$CH$9,0))/1000,0)</f>
        <v>0</v>
      </c>
      <c r="BA120" s="61">
        <f>IFERROR(INDEX('Carbon Prices'!$D$10:$CH$15,1,MATCH(Calc_BAU!BA$6,'Carbon Prices'!$D$9:$CH$9,0))/1000,0)</f>
        <v>0</v>
      </c>
      <c r="BB120" s="61">
        <f>IFERROR(INDEX('Carbon Prices'!$D$10:$CH$15,1,MATCH(Calc_BAU!BB$6,'Carbon Prices'!$D$9:$CH$9,0))/1000,0)</f>
        <v>0</v>
      </c>
      <c r="BC120" s="61">
        <f>IFERROR(INDEX('Carbon Prices'!$D$10:$CH$15,1,MATCH(Calc_BAU!BC$6,'Carbon Prices'!$D$9:$CH$9,0))/1000,0)</f>
        <v>0</v>
      </c>
      <c r="BD120" s="61">
        <f>IFERROR(INDEX('Carbon Prices'!$D$10:$CH$15,1,MATCH(Calc_BAU!BD$6,'Carbon Prices'!$D$9:$CH$9,0))/1000,0)</f>
        <v>0</v>
      </c>
      <c r="BE120" s="61">
        <f>IFERROR(INDEX('Carbon Prices'!$D$10:$CH$15,1,MATCH(Calc_BAU!BE$6,'Carbon Prices'!$D$9:$CH$9,0))/1000,0)</f>
        <v>0</v>
      </c>
      <c r="BF120" s="61">
        <f>IFERROR(INDEX('Carbon Prices'!$D$10:$CH$15,1,MATCH(Calc_BAU!BF$6,'Carbon Prices'!$D$9:$CH$9,0))/1000,0)</f>
        <v>0</v>
      </c>
      <c r="BG120" s="61">
        <f>IFERROR(INDEX('Carbon Prices'!$D$10:$CH$15,1,MATCH(Calc_BAU!BG$6,'Carbon Prices'!$D$9:$CH$9,0))/1000,0)</f>
        <v>0</v>
      </c>
      <c r="BH120" s="61">
        <f>IFERROR(INDEX('Carbon Prices'!$D$10:$CH$15,1,MATCH(Calc_BAU!BH$6,'Carbon Prices'!$D$9:$CH$9,0))/1000,0)</f>
        <v>0</v>
      </c>
      <c r="BI120" s="61">
        <f>IFERROR(INDEX('Carbon Prices'!$D$10:$CH$15,1,MATCH(Calc_BAU!BI$6,'Carbon Prices'!$D$9:$CH$9,0))/1000,0)</f>
        <v>0</v>
      </c>
      <c r="BJ120" s="61">
        <f>IFERROR(INDEX('Carbon Prices'!$D$10:$CH$15,1,MATCH(Calc_BAU!BJ$6,'Carbon Prices'!$D$9:$CH$9,0))/1000,0)</f>
        <v>0</v>
      </c>
      <c r="BK120" s="61">
        <f>IFERROR(INDEX('Carbon Prices'!$D$10:$CH$15,1,MATCH(Calc_BAU!BK$6,'Carbon Prices'!$D$9:$CH$9,0))/1000,0)</f>
        <v>0</v>
      </c>
      <c r="BL120" s="61">
        <f>IFERROR(INDEX('Carbon Prices'!$D$10:$CH$15,1,MATCH(Calc_BAU!BL$6,'Carbon Prices'!$D$9:$CH$9,0))/1000,0)</f>
        <v>0</v>
      </c>
      <c r="BM120" s="61">
        <f>IFERROR(INDEX('Carbon Prices'!$D$10:$CH$15,1,MATCH(Calc_BAU!BM$6,'Carbon Prices'!$D$9:$CH$9,0))/1000,0)</f>
        <v>0</v>
      </c>
      <c r="BN120" s="61">
        <f>IFERROR(INDEX('Carbon Prices'!$D$10:$CH$15,1,MATCH(Calc_BAU!BN$6,'Carbon Prices'!$D$9:$CH$9,0))/1000,0)</f>
        <v>0</v>
      </c>
      <c r="BO120" s="61">
        <f>IFERROR(INDEX('Carbon Prices'!$D$10:$CH$15,1,MATCH(Calc_BAU!BO$6,'Carbon Prices'!$D$9:$CH$9,0))/1000,0)</f>
        <v>0</v>
      </c>
      <c r="BP120" s="61">
        <f>IFERROR(INDEX('Carbon Prices'!$D$10:$CH$15,1,MATCH(Calc_BAU!BP$6,'Carbon Prices'!$D$9:$CH$9,0))/1000,0)</f>
        <v>0</v>
      </c>
      <c r="BQ120" s="61">
        <f>IFERROR(INDEX('Carbon Prices'!$D$10:$CH$15,1,MATCH(Calc_BAU!BQ$6,'Carbon Prices'!$D$9:$CH$9,0))/1000,0)</f>
        <v>0</v>
      </c>
      <c r="BR120" s="61">
        <f>IFERROR(INDEX('Carbon Prices'!$D$10:$CH$15,1,MATCH(Calc_BAU!BR$6,'Carbon Prices'!$D$9:$CH$9,0))/1000,0)</f>
        <v>0</v>
      </c>
      <c r="BS120" s="61">
        <f>IFERROR(INDEX('Carbon Prices'!$D$10:$CH$15,1,MATCH(Calc_BAU!BS$6,'Carbon Prices'!$D$9:$CH$9,0))/1000,0)</f>
        <v>0</v>
      </c>
      <c r="BT120" s="61">
        <f>IFERROR(INDEX('Carbon Prices'!$D$10:$CH$15,1,MATCH(Calc_BAU!BT$6,'Carbon Prices'!$D$9:$CH$9,0))/1000,0)</f>
        <v>0</v>
      </c>
      <c r="BU120" s="61">
        <f>IFERROR(INDEX('Carbon Prices'!$D$10:$CH$15,1,MATCH(Calc_BAU!BU$6,'Carbon Prices'!$D$9:$CH$9,0))/1000,0)</f>
        <v>0</v>
      </c>
      <c r="BV120" s="61">
        <f>IFERROR(INDEX('Carbon Prices'!$D$10:$CH$15,1,MATCH(Calc_BAU!BV$6,'Carbon Prices'!$D$9:$CH$9,0))/1000,0)</f>
        <v>0</v>
      </c>
      <c r="BW120" s="61">
        <f>IFERROR(INDEX('Carbon Prices'!$D$10:$CH$15,1,MATCH(Calc_BAU!BW$6,'Carbon Prices'!$D$9:$CH$9,0))/1000,0)</f>
        <v>0</v>
      </c>
      <c r="BX120" s="61">
        <f>IFERROR(INDEX('Carbon Prices'!$D$10:$CH$15,1,MATCH(Calc_BAU!BX$6,'Carbon Prices'!$D$9:$CH$9,0))/1000,0)</f>
        <v>0</v>
      </c>
      <c r="BY120" s="61">
        <f>IFERROR(INDEX('Carbon Prices'!$D$10:$CH$15,1,MATCH(Calc_BAU!BY$6,'Carbon Prices'!$D$9:$CH$9,0))/1000,0)</f>
        <v>0</v>
      </c>
      <c r="BZ120" s="61">
        <f>IFERROR(INDEX('Carbon Prices'!$D$10:$CH$15,1,MATCH(Calc_BAU!BZ$6,'Carbon Prices'!$D$9:$CH$9,0))/1000,0)</f>
        <v>0</v>
      </c>
      <c r="CA120" s="61">
        <f>IFERROR(INDEX('Carbon Prices'!$D$10:$CH$15,1,MATCH(Calc_BAU!CA$6,'Carbon Prices'!$D$9:$CH$9,0))/1000,0)</f>
        <v>0</v>
      </c>
      <c r="CB120" s="61">
        <f>IFERROR(INDEX('Carbon Prices'!$D$10:$CH$15,1,MATCH(Calc_BAU!CB$6,'Carbon Prices'!$D$9:$CH$9,0))/1000,0)</f>
        <v>0</v>
      </c>
      <c r="CC120" s="61">
        <f>IFERROR(INDEX('Carbon Prices'!$D$10:$CH$15,1,MATCH(Calc_BAU!CC$6,'Carbon Prices'!$D$9:$CH$9,0))/1000,0)</f>
        <v>0</v>
      </c>
      <c r="CD120" s="61">
        <f>IFERROR(INDEX('Carbon Prices'!$D$10:$CH$15,1,MATCH(Calc_BAU!CD$6,'Carbon Prices'!$D$9:$CH$9,0))/1000,0)</f>
        <v>0</v>
      </c>
      <c r="CE120" s="61">
        <f>IFERROR(INDEX('Carbon Prices'!$D$10:$CH$15,1,MATCH(Calc_BAU!CE$6,'Carbon Prices'!$D$9:$CH$9,0))/1000,0)</f>
        <v>0</v>
      </c>
      <c r="CF120" s="61">
        <f>IFERROR(INDEX('Carbon Prices'!$D$10:$CH$15,1,MATCH(Calc_BAU!CF$6,'Carbon Prices'!$D$9:$CH$9,0))/1000,0)</f>
        <v>0</v>
      </c>
      <c r="CG120" s="61">
        <f>IFERROR(INDEX('Carbon Prices'!$D$10:$CH$15,1,MATCH(Calc_BAU!CG$6,'Carbon Prices'!$D$9:$CH$9,0))/1000,0)</f>
        <v>0</v>
      </c>
      <c r="CH120" s="61">
        <f>IFERROR(INDEX('Carbon Prices'!$D$10:$CH$15,1,MATCH(Calc_BAU!CH$6,'Carbon Prices'!$D$9:$CH$9,0))/1000,0)</f>
        <v>0</v>
      </c>
      <c r="CI120" s="61">
        <f>IFERROR(INDEX('Carbon Prices'!$D$10:$CH$15,1,MATCH(Calc_BAU!CI$6,'Carbon Prices'!$D$9:$CH$9,0))/1000,0)</f>
        <v>0</v>
      </c>
      <c r="CJ120" s="61">
        <f>IFERROR(INDEX('Carbon Prices'!$D$10:$CH$15,1,MATCH(Calc_BAU!CJ$6,'Carbon Prices'!$D$9:$CH$9,0))/1000,0)</f>
        <v>0</v>
      </c>
      <c r="CK120" s="61">
        <f>IFERROR(INDEX('Carbon Prices'!$D$10:$CH$15,1,MATCH(Calc_BAU!CK$6,'Carbon Prices'!$D$9:$CH$9,0))/1000,0)</f>
        <v>0</v>
      </c>
      <c r="CL120" s="61">
        <f>IFERROR(INDEX('Carbon Prices'!$D$10:$CH$15,1,MATCH(Calc_BAU!CL$6,'Carbon Prices'!$D$9:$CH$9,0))/1000,0)</f>
        <v>0</v>
      </c>
      <c r="CM120" s="61">
        <f>IFERROR(INDEX('Carbon Prices'!$D$10:$CH$15,1,MATCH(Calc_BAU!CM$6,'Carbon Prices'!$D$9:$CH$9,0))/1000,0)</f>
        <v>0</v>
      </c>
      <c r="CN120" s="61">
        <f>IFERROR(INDEX('Carbon Prices'!$D$10:$CH$15,1,MATCH(Calc_BAU!CN$6,'Carbon Prices'!$D$9:$CH$9,0))/1000,0)</f>
        <v>0</v>
      </c>
      <c r="CO120" s="61">
        <f>IFERROR(INDEX('Carbon Prices'!$D$10:$CH$15,1,MATCH(Calc_BAU!CO$6,'Carbon Prices'!$D$9:$CH$9,0))/1000,0)</f>
        <v>0</v>
      </c>
      <c r="CP120" s="61">
        <f>IFERROR(INDEX('Carbon Prices'!$D$10:$CH$15,1,MATCH(Calc_BAU!CP$6,'Carbon Prices'!$D$9:$CH$9,0))/1000,0)</f>
        <v>0</v>
      </c>
      <c r="CQ120" s="61">
        <f>IFERROR(INDEX('Carbon Prices'!$D$10:$CH$15,1,MATCH(Calc_BAU!CQ$6,'Carbon Prices'!$D$9:$CH$9,0))/1000,0)</f>
        <v>0</v>
      </c>
      <c r="CR120" s="61">
        <f>IFERROR(INDEX('Carbon Prices'!$D$10:$CH$15,1,MATCH(Calc_BAU!CR$6,'Carbon Prices'!$D$9:$CH$9,0))/1000,0)</f>
        <v>0</v>
      </c>
      <c r="CS120" s="61">
        <f>IFERROR(INDEX('Carbon Prices'!$D$10:$CH$15,1,MATCH(Calc_BAU!CS$6,'Carbon Prices'!$D$9:$CH$9,0))/1000,0)</f>
        <v>0</v>
      </c>
      <c r="CT120" s="61">
        <f>IFERROR(INDEX('Carbon Prices'!$D$10:$CH$15,1,MATCH(Calc_BAU!CT$6,'Carbon Prices'!$D$9:$CH$9,0))/1000,0)</f>
        <v>0</v>
      </c>
      <c r="CU120" s="61">
        <f>IFERROR(INDEX('Carbon Prices'!$D$10:$CH$15,1,MATCH(Calc_BAU!CU$6,'Carbon Prices'!$D$9:$CH$9,0))/1000,0)</f>
        <v>0</v>
      </c>
      <c r="CV120" s="61">
        <f>IFERROR(INDEX('Carbon Prices'!$D$10:$CH$15,1,MATCH(Calc_BAU!CV$6,'Carbon Prices'!$D$9:$CH$9,0))/1000,0)</f>
        <v>0</v>
      </c>
      <c r="CW120" s="61">
        <f>IFERROR(INDEX('Carbon Prices'!$D$10:$CH$15,1,MATCH(Calc_BAU!CW$6,'Carbon Prices'!$D$9:$CH$9,0))/1000,0)</f>
        <v>0</v>
      </c>
      <c r="CX120" s="61">
        <f>IFERROR(INDEX('Carbon Prices'!$D$10:$CH$15,1,MATCH(Calc_BAU!CX$6,'Carbon Prices'!$D$9:$CH$9,0))/1000,0)</f>
        <v>0</v>
      </c>
      <c r="CY120" s="61">
        <f>IFERROR(INDEX('Carbon Prices'!$D$10:$CH$15,1,MATCH(Calc_BAU!CY$6,'Carbon Prices'!$D$9:$CH$9,0))/1000,0)</f>
        <v>0</v>
      </c>
      <c r="CZ120" s="391"/>
    </row>
    <row r="121" spans="2:104" x14ac:dyDescent="0.25">
      <c r="B121" s="393" t="s">
        <v>328</v>
      </c>
      <c r="C121" s="9" t="s">
        <v>1117</v>
      </c>
      <c r="D121" s="61">
        <f>IFERROR(INDEX('Carbon Prices'!$D$10:$CH$15,4,MATCH(Calc_BAU!D$6,'Carbon Prices'!$D$9:$CH$9,0))/1000,0)</f>
        <v>0</v>
      </c>
      <c r="E121" s="61">
        <f>IFERROR(INDEX('Carbon Prices'!$D$10:$CH$15,4,MATCH(Calc_BAU!E$6,'Carbon Prices'!$D$9:$CH$9,0))/1000,0)</f>
        <v>0</v>
      </c>
      <c r="F121" s="61">
        <f>IFERROR(INDEX('Carbon Prices'!$D$10:$CH$15,4,MATCH(Calc_BAU!F$6,'Carbon Prices'!$D$9:$CH$9,0))/1000,0)</f>
        <v>0</v>
      </c>
      <c r="G121" s="61">
        <f>IFERROR(INDEX('Carbon Prices'!$D$10:$CH$15,4,MATCH(Calc_BAU!G$6,'Carbon Prices'!$D$9:$CH$9,0))/1000,0)</f>
        <v>0</v>
      </c>
      <c r="H121" s="61">
        <f>IFERROR(INDEX('Carbon Prices'!$D$10:$CH$15,4,MATCH(Calc_BAU!H$6,'Carbon Prices'!$D$9:$CH$9,0))/1000,0)</f>
        <v>0</v>
      </c>
      <c r="I121" s="61">
        <f>IFERROR(INDEX('Carbon Prices'!$D$10:$CH$15,4,MATCH(Calc_BAU!I$6,'Carbon Prices'!$D$9:$CH$9,0))/1000,0)</f>
        <v>0</v>
      </c>
      <c r="J121" s="61">
        <f>IFERROR(INDEX('Carbon Prices'!$D$10:$CH$15,4,MATCH(Calc_BAU!J$6,'Carbon Prices'!$D$9:$CH$9,0))/1000,0)</f>
        <v>0</v>
      </c>
      <c r="K121" s="61">
        <f>IFERROR(INDEX('Carbon Prices'!$D$10:$CH$15,4,MATCH(Calc_BAU!K$6,'Carbon Prices'!$D$9:$CH$9,0))/1000,0)</f>
        <v>0</v>
      </c>
      <c r="L121" s="61">
        <f>IFERROR(INDEX('Carbon Prices'!$D$10:$CH$15,4,MATCH(Calc_BAU!L$6,'Carbon Prices'!$D$9:$CH$9,0))/1000,0)</f>
        <v>0</v>
      </c>
      <c r="M121" s="61">
        <f>IFERROR(INDEX('Carbon Prices'!$D$10:$CH$15,4,MATCH(Calc_BAU!M$6,'Carbon Prices'!$D$9:$CH$9,0))/1000,0)</f>
        <v>0</v>
      </c>
      <c r="N121" s="61">
        <f>IFERROR(INDEX('Carbon Prices'!$D$10:$CH$15,4,MATCH(Calc_BAU!N$6,'Carbon Prices'!$D$9:$CH$9,0))/1000,0)</f>
        <v>0</v>
      </c>
      <c r="O121" s="61">
        <f>IFERROR(INDEX('Carbon Prices'!$D$10:$CH$15,4,MATCH(Calc_BAU!O$6,'Carbon Prices'!$D$9:$CH$9,0))/1000,0)</f>
        <v>0</v>
      </c>
      <c r="P121" s="61">
        <f>IFERROR(INDEX('Carbon Prices'!$D$10:$CH$15,4,MATCH(Calc_BAU!P$6,'Carbon Prices'!$D$9:$CH$9,0))/1000,0)</f>
        <v>0</v>
      </c>
      <c r="Q121" s="61">
        <f>IFERROR(INDEX('Carbon Prices'!$D$10:$CH$15,4,MATCH(Calc_BAU!Q$6,'Carbon Prices'!$D$9:$CH$9,0))/1000,0)</f>
        <v>0</v>
      </c>
      <c r="R121" s="61">
        <f>IFERROR(INDEX('Carbon Prices'!$D$10:$CH$15,4,MATCH(Calc_BAU!R$6,'Carbon Prices'!$D$9:$CH$9,0))/1000,0)</f>
        <v>0</v>
      </c>
      <c r="S121" s="61">
        <f>IFERROR(INDEX('Carbon Prices'!$D$10:$CH$15,4,MATCH(Calc_BAU!S$6,'Carbon Prices'!$D$9:$CH$9,0))/1000,0)</f>
        <v>0</v>
      </c>
      <c r="T121" s="61">
        <f>IFERROR(INDEX('Carbon Prices'!$D$10:$CH$15,4,MATCH(Calc_BAU!T$6,'Carbon Prices'!$D$9:$CH$9,0))/1000,0)</f>
        <v>0</v>
      </c>
      <c r="U121" s="61">
        <f>IFERROR(INDEX('Carbon Prices'!$D$10:$CH$15,4,MATCH(Calc_BAU!U$6,'Carbon Prices'!$D$9:$CH$9,0))/1000,0)</f>
        <v>0</v>
      </c>
      <c r="V121" s="61">
        <f>IFERROR(INDEX('Carbon Prices'!$D$10:$CH$15,4,MATCH(Calc_BAU!V$6,'Carbon Prices'!$D$9:$CH$9,0))/1000,0)</f>
        <v>0</v>
      </c>
      <c r="W121" s="61">
        <f>IFERROR(INDEX('Carbon Prices'!$D$10:$CH$15,4,MATCH(Calc_BAU!W$6,'Carbon Prices'!$D$9:$CH$9,0))/1000,0)</f>
        <v>0</v>
      </c>
      <c r="X121" s="61">
        <f>IFERROR(INDEX('Carbon Prices'!$D$10:$CH$15,4,MATCH(Calc_BAU!X$6,'Carbon Prices'!$D$9:$CH$9,0))/1000,0)</f>
        <v>0</v>
      </c>
      <c r="Y121" s="61">
        <f>IFERROR(INDEX('Carbon Prices'!$D$10:$CH$15,4,MATCH(Calc_BAU!Y$6,'Carbon Prices'!$D$9:$CH$9,0))/1000,0)</f>
        <v>0</v>
      </c>
      <c r="Z121" s="61">
        <f>IFERROR(INDEX('Carbon Prices'!$D$10:$CH$15,4,MATCH(Calc_BAU!Z$6,'Carbon Prices'!$D$9:$CH$9,0))/1000,0)</f>
        <v>0</v>
      </c>
      <c r="AA121" s="61">
        <f>IFERROR(INDEX('Carbon Prices'!$D$10:$CH$15,4,MATCH(Calc_BAU!AA$6,'Carbon Prices'!$D$9:$CH$9,0))/1000,0)</f>
        <v>0</v>
      </c>
      <c r="AB121" s="61">
        <f>IFERROR(INDEX('Carbon Prices'!$D$10:$CH$15,4,MATCH(Calc_BAU!AB$6,'Carbon Prices'!$D$9:$CH$9,0))/1000,0)</f>
        <v>0</v>
      </c>
      <c r="AC121" s="61">
        <f>IFERROR(INDEX('Carbon Prices'!$D$10:$CH$15,4,MATCH(Calc_BAU!AC$6,'Carbon Prices'!$D$9:$CH$9,0))/1000,0)</f>
        <v>0</v>
      </c>
      <c r="AD121" s="61">
        <f>IFERROR(INDEX('Carbon Prices'!$D$10:$CH$15,4,MATCH(Calc_BAU!AD$6,'Carbon Prices'!$D$9:$CH$9,0))/1000,0)</f>
        <v>0</v>
      </c>
      <c r="AE121" s="61">
        <f>IFERROR(INDEX('Carbon Prices'!$D$10:$CH$15,4,MATCH(Calc_BAU!AE$6,'Carbon Prices'!$D$9:$CH$9,0))/1000,0)</f>
        <v>0</v>
      </c>
      <c r="AF121" s="61">
        <f>IFERROR(INDEX('Carbon Prices'!$D$10:$CH$15,4,MATCH(Calc_BAU!AF$6,'Carbon Prices'!$D$9:$CH$9,0))/1000,0)</f>
        <v>0</v>
      </c>
      <c r="AG121" s="61">
        <f>IFERROR(INDEX('Carbon Prices'!$D$10:$CH$15,4,MATCH(Calc_BAU!AG$6,'Carbon Prices'!$D$9:$CH$9,0))/1000,0)</f>
        <v>0</v>
      </c>
      <c r="AH121" s="61">
        <f>IFERROR(INDEX('Carbon Prices'!$D$10:$CH$15,4,MATCH(Calc_BAU!AH$6,'Carbon Prices'!$D$9:$CH$9,0))/1000,0)</f>
        <v>0</v>
      </c>
      <c r="AI121" s="61">
        <f>IFERROR(INDEX('Carbon Prices'!$D$10:$CH$15,4,MATCH(Calc_BAU!AI$6,'Carbon Prices'!$D$9:$CH$9,0))/1000,0)</f>
        <v>0</v>
      </c>
      <c r="AJ121" s="61">
        <f>IFERROR(INDEX('Carbon Prices'!$D$10:$CH$15,4,MATCH(Calc_BAU!AJ$6,'Carbon Prices'!$D$9:$CH$9,0))/1000,0)</f>
        <v>0</v>
      </c>
      <c r="AK121" s="61">
        <f>IFERROR(INDEX('Carbon Prices'!$D$10:$CH$15,4,MATCH(Calc_BAU!AK$6,'Carbon Prices'!$D$9:$CH$9,0))/1000,0)</f>
        <v>0</v>
      </c>
      <c r="AL121" s="61">
        <f>IFERROR(INDEX('Carbon Prices'!$D$10:$CH$15,4,MATCH(Calc_BAU!AL$6,'Carbon Prices'!$D$9:$CH$9,0))/1000,0)</f>
        <v>0</v>
      </c>
      <c r="AM121" s="61">
        <f>IFERROR(INDEX('Carbon Prices'!$D$10:$CH$15,4,MATCH(Calc_BAU!AM$6,'Carbon Prices'!$D$9:$CH$9,0))/1000,0)</f>
        <v>0</v>
      </c>
      <c r="AN121" s="61">
        <f>IFERROR(INDEX('Carbon Prices'!$D$10:$CH$15,4,MATCH(Calc_BAU!AN$6,'Carbon Prices'!$D$9:$CH$9,0))/1000,0)</f>
        <v>0</v>
      </c>
      <c r="AO121" s="61">
        <f>IFERROR(INDEX('Carbon Prices'!$D$10:$CH$15,4,MATCH(Calc_BAU!AO$6,'Carbon Prices'!$D$9:$CH$9,0))/1000,0)</f>
        <v>0</v>
      </c>
      <c r="AP121" s="61">
        <f>IFERROR(INDEX('Carbon Prices'!$D$10:$CH$15,4,MATCH(Calc_BAU!AP$6,'Carbon Prices'!$D$9:$CH$9,0))/1000,0)</f>
        <v>0</v>
      </c>
      <c r="AQ121" s="61">
        <f>IFERROR(INDEX('Carbon Prices'!$D$10:$CH$15,4,MATCH(Calc_BAU!AQ$6,'Carbon Prices'!$D$9:$CH$9,0))/1000,0)</f>
        <v>0</v>
      </c>
      <c r="AR121" s="61">
        <f>IFERROR(INDEX('Carbon Prices'!$D$10:$CH$15,4,MATCH(Calc_BAU!AR$6,'Carbon Prices'!$D$9:$CH$9,0))/1000,0)</f>
        <v>0</v>
      </c>
      <c r="AS121" s="61">
        <f>IFERROR(INDEX('Carbon Prices'!$D$10:$CH$15,4,MATCH(Calc_BAU!AS$6,'Carbon Prices'!$D$9:$CH$9,0))/1000,0)</f>
        <v>0</v>
      </c>
      <c r="AT121" s="61">
        <f>IFERROR(INDEX('Carbon Prices'!$D$10:$CH$15,4,MATCH(Calc_BAU!AT$6,'Carbon Prices'!$D$9:$CH$9,0))/1000,0)</f>
        <v>0</v>
      </c>
      <c r="AU121" s="61">
        <f>IFERROR(INDEX('Carbon Prices'!$D$10:$CH$15,4,MATCH(Calc_BAU!AU$6,'Carbon Prices'!$D$9:$CH$9,0))/1000,0)</f>
        <v>0</v>
      </c>
      <c r="AV121" s="61">
        <f>IFERROR(INDEX('Carbon Prices'!$D$10:$CH$15,4,MATCH(Calc_BAU!AV$6,'Carbon Prices'!$D$9:$CH$9,0))/1000,0)</f>
        <v>0</v>
      </c>
      <c r="AW121" s="61">
        <f>IFERROR(INDEX('Carbon Prices'!$D$10:$CH$15,4,MATCH(Calc_BAU!AW$6,'Carbon Prices'!$D$9:$CH$9,0))/1000,0)</f>
        <v>0</v>
      </c>
      <c r="AX121" s="61">
        <f>IFERROR(INDEX('Carbon Prices'!$D$10:$CH$15,4,MATCH(Calc_BAU!AX$6,'Carbon Prices'!$D$9:$CH$9,0))/1000,0)</f>
        <v>0</v>
      </c>
      <c r="AY121" s="61">
        <f>IFERROR(INDEX('Carbon Prices'!$D$10:$CH$15,4,MATCH(Calc_BAU!AY$6,'Carbon Prices'!$D$9:$CH$9,0))/1000,0)</f>
        <v>0</v>
      </c>
      <c r="AZ121" s="61">
        <f>IFERROR(INDEX('Carbon Prices'!$D$10:$CH$15,4,MATCH(Calc_BAU!AZ$6,'Carbon Prices'!$D$9:$CH$9,0))/1000,0)</f>
        <v>0</v>
      </c>
      <c r="BA121" s="61">
        <f>IFERROR(INDEX('Carbon Prices'!$D$10:$CH$15,4,MATCH(Calc_BAU!BA$6,'Carbon Prices'!$D$9:$CH$9,0))/1000,0)</f>
        <v>0</v>
      </c>
      <c r="BB121" s="61">
        <f>IFERROR(INDEX('Carbon Prices'!$D$10:$CH$15,4,MATCH(Calc_BAU!BB$6,'Carbon Prices'!$D$9:$CH$9,0))/1000,0)</f>
        <v>0</v>
      </c>
      <c r="BC121" s="61">
        <f>IFERROR(INDEX('Carbon Prices'!$D$10:$CH$15,4,MATCH(Calc_BAU!BC$6,'Carbon Prices'!$D$9:$CH$9,0))/1000,0)</f>
        <v>0</v>
      </c>
      <c r="BD121" s="61">
        <f>IFERROR(INDEX('Carbon Prices'!$D$10:$CH$15,4,MATCH(Calc_BAU!BD$6,'Carbon Prices'!$D$9:$CH$9,0))/1000,0)</f>
        <v>0</v>
      </c>
      <c r="BE121" s="61">
        <f>IFERROR(INDEX('Carbon Prices'!$D$10:$CH$15,4,MATCH(Calc_BAU!BE$6,'Carbon Prices'!$D$9:$CH$9,0))/1000,0)</f>
        <v>0</v>
      </c>
      <c r="BF121" s="61">
        <f>IFERROR(INDEX('Carbon Prices'!$D$10:$CH$15,4,MATCH(Calc_BAU!BF$6,'Carbon Prices'!$D$9:$CH$9,0))/1000,0)</f>
        <v>0</v>
      </c>
      <c r="BG121" s="61">
        <f>IFERROR(INDEX('Carbon Prices'!$D$10:$CH$15,4,MATCH(Calc_BAU!BG$6,'Carbon Prices'!$D$9:$CH$9,0))/1000,0)</f>
        <v>0</v>
      </c>
      <c r="BH121" s="61">
        <f>IFERROR(INDEX('Carbon Prices'!$D$10:$CH$15,4,MATCH(Calc_BAU!BH$6,'Carbon Prices'!$D$9:$CH$9,0))/1000,0)</f>
        <v>0</v>
      </c>
      <c r="BI121" s="61">
        <f>IFERROR(INDEX('Carbon Prices'!$D$10:$CH$15,4,MATCH(Calc_BAU!BI$6,'Carbon Prices'!$D$9:$CH$9,0))/1000,0)</f>
        <v>0</v>
      </c>
      <c r="BJ121" s="61">
        <f>IFERROR(INDEX('Carbon Prices'!$D$10:$CH$15,4,MATCH(Calc_BAU!BJ$6,'Carbon Prices'!$D$9:$CH$9,0))/1000,0)</f>
        <v>0</v>
      </c>
      <c r="BK121" s="61">
        <f>IFERROR(INDEX('Carbon Prices'!$D$10:$CH$15,4,MATCH(Calc_BAU!BK$6,'Carbon Prices'!$D$9:$CH$9,0))/1000,0)</f>
        <v>0</v>
      </c>
      <c r="BL121" s="61">
        <f>IFERROR(INDEX('Carbon Prices'!$D$10:$CH$15,4,MATCH(Calc_BAU!BL$6,'Carbon Prices'!$D$9:$CH$9,0))/1000,0)</f>
        <v>0</v>
      </c>
      <c r="BM121" s="61">
        <f>IFERROR(INDEX('Carbon Prices'!$D$10:$CH$15,4,MATCH(Calc_BAU!BM$6,'Carbon Prices'!$D$9:$CH$9,0))/1000,0)</f>
        <v>0</v>
      </c>
      <c r="BN121" s="61">
        <f>IFERROR(INDEX('Carbon Prices'!$D$10:$CH$15,4,MATCH(Calc_BAU!BN$6,'Carbon Prices'!$D$9:$CH$9,0))/1000,0)</f>
        <v>0</v>
      </c>
      <c r="BO121" s="61">
        <f>IFERROR(INDEX('Carbon Prices'!$D$10:$CH$15,4,MATCH(Calc_BAU!BO$6,'Carbon Prices'!$D$9:$CH$9,0))/1000,0)</f>
        <v>0</v>
      </c>
      <c r="BP121" s="61">
        <f>IFERROR(INDEX('Carbon Prices'!$D$10:$CH$15,4,MATCH(Calc_BAU!BP$6,'Carbon Prices'!$D$9:$CH$9,0))/1000,0)</f>
        <v>0</v>
      </c>
      <c r="BQ121" s="61">
        <f>IFERROR(INDEX('Carbon Prices'!$D$10:$CH$15,4,MATCH(Calc_BAU!BQ$6,'Carbon Prices'!$D$9:$CH$9,0))/1000,0)</f>
        <v>0</v>
      </c>
      <c r="BR121" s="61">
        <f>IFERROR(INDEX('Carbon Prices'!$D$10:$CH$15,4,MATCH(Calc_BAU!BR$6,'Carbon Prices'!$D$9:$CH$9,0))/1000,0)</f>
        <v>0</v>
      </c>
      <c r="BS121" s="61">
        <f>IFERROR(INDEX('Carbon Prices'!$D$10:$CH$15,4,MATCH(Calc_BAU!BS$6,'Carbon Prices'!$D$9:$CH$9,0))/1000,0)</f>
        <v>0</v>
      </c>
      <c r="BT121" s="61">
        <f>IFERROR(INDEX('Carbon Prices'!$D$10:$CH$15,4,MATCH(Calc_BAU!BT$6,'Carbon Prices'!$D$9:$CH$9,0))/1000,0)</f>
        <v>0</v>
      </c>
      <c r="BU121" s="61">
        <f>IFERROR(INDEX('Carbon Prices'!$D$10:$CH$15,4,MATCH(Calc_BAU!BU$6,'Carbon Prices'!$D$9:$CH$9,0))/1000,0)</f>
        <v>0</v>
      </c>
      <c r="BV121" s="61">
        <f>IFERROR(INDEX('Carbon Prices'!$D$10:$CH$15,4,MATCH(Calc_BAU!BV$6,'Carbon Prices'!$D$9:$CH$9,0))/1000,0)</f>
        <v>0</v>
      </c>
      <c r="BW121" s="61">
        <f>IFERROR(INDEX('Carbon Prices'!$D$10:$CH$15,4,MATCH(Calc_BAU!BW$6,'Carbon Prices'!$D$9:$CH$9,0))/1000,0)</f>
        <v>0</v>
      </c>
      <c r="BX121" s="61">
        <f>IFERROR(INDEX('Carbon Prices'!$D$10:$CH$15,4,MATCH(Calc_BAU!BX$6,'Carbon Prices'!$D$9:$CH$9,0))/1000,0)</f>
        <v>0</v>
      </c>
      <c r="BY121" s="61">
        <f>IFERROR(INDEX('Carbon Prices'!$D$10:$CH$15,4,MATCH(Calc_BAU!BY$6,'Carbon Prices'!$D$9:$CH$9,0))/1000,0)</f>
        <v>0</v>
      </c>
      <c r="BZ121" s="61">
        <f>IFERROR(INDEX('Carbon Prices'!$D$10:$CH$15,4,MATCH(Calc_BAU!BZ$6,'Carbon Prices'!$D$9:$CH$9,0))/1000,0)</f>
        <v>0</v>
      </c>
      <c r="CA121" s="61">
        <f>IFERROR(INDEX('Carbon Prices'!$D$10:$CH$15,4,MATCH(Calc_BAU!CA$6,'Carbon Prices'!$D$9:$CH$9,0))/1000,0)</f>
        <v>0</v>
      </c>
      <c r="CB121" s="61">
        <f>IFERROR(INDEX('Carbon Prices'!$D$10:$CH$15,4,MATCH(Calc_BAU!CB$6,'Carbon Prices'!$D$9:$CH$9,0))/1000,0)</f>
        <v>0</v>
      </c>
      <c r="CC121" s="61">
        <f>IFERROR(INDEX('Carbon Prices'!$D$10:$CH$15,4,MATCH(Calc_BAU!CC$6,'Carbon Prices'!$D$9:$CH$9,0))/1000,0)</f>
        <v>0</v>
      </c>
      <c r="CD121" s="61">
        <f>IFERROR(INDEX('Carbon Prices'!$D$10:$CH$15,4,MATCH(Calc_BAU!CD$6,'Carbon Prices'!$D$9:$CH$9,0))/1000,0)</f>
        <v>0</v>
      </c>
      <c r="CE121" s="61">
        <f>IFERROR(INDEX('Carbon Prices'!$D$10:$CH$15,4,MATCH(Calc_BAU!CE$6,'Carbon Prices'!$D$9:$CH$9,0))/1000,0)</f>
        <v>0</v>
      </c>
      <c r="CF121" s="61">
        <f>IFERROR(INDEX('Carbon Prices'!$D$10:$CH$15,4,MATCH(Calc_BAU!CF$6,'Carbon Prices'!$D$9:$CH$9,0))/1000,0)</f>
        <v>0</v>
      </c>
      <c r="CG121" s="61">
        <f>IFERROR(INDEX('Carbon Prices'!$D$10:$CH$15,4,MATCH(Calc_BAU!CG$6,'Carbon Prices'!$D$9:$CH$9,0))/1000,0)</f>
        <v>0</v>
      </c>
      <c r="CH121" s="61">
        <f>IFERROR(INDEX('Carbon Prices'!$D$10:$CH$15,4,MATCH(Calc_BAU!CH$6,'Carbon Prices'!$D$9:$CH$9,0))/1000,0)</f>
        <v>0</v>
      </c>
      <c r="CI121" s="61">
        <f>IFERROR(INDEX('Carbon Prices'!$D$10:$CH$15,4,MATCH(Calc_BAU!CI$6,'Carbon Prices'!$D$9:$CH$9,0))/1000,0)</f>
        <v>0</v>
      </c>
      <c r="CJ121" s="61">
        <f>IFERROR(INDEX('Carbon Prices'!$D$10:$CH$15,4,MATCH(Calc_BAU!CJ$6,'Carbon Prices'!$D$9:$CH$9,0))/1000,0)</f>
        <v>0</v>
      </c>
      <c r="CK121" s="61">
        <f>IFERROR(INDEX('Carbon Prices'!$D$10:$CH$15,4,MATCH(Calc_BAU!CK$6,'Carbon Prices'!$D$9:$CH$9,0))/1000,0)</f>
        <v>0</v>
      </c>
      <c r="CL121" s="61">
        <f>IFERROR(INDEX('Carbon Prices'!$D$10:$CH$15,4,MATCH(Calc_BAU!CL$6,'Carbon Prices'!$D$9:$CH$9,0))/1000,0)</f>
        <v>0</v>
      </c>
      <c r="CM121" s="61">
        <f>IFERROR(INDEX('Carbon Prices'!$D$10:$CH$15,4,MATCH(Calc_BAU!CM$6,'Carbon Prices'!$D$9:$CH$9,0))/1000,0)</f>
        <v>0</v>
      </c>
      <c r="CN121" s="61">
        <f>IFERROR(INDEX('Carbon Prices'!$D$10:$CH$15,4,MATCH(Calc_BAU!CN$6,'Carbon Prices'!$D$9:$CH$9,0))/1000,0)</f>
        <v>0</v>
      </c>
      <c r="CO121" s="61">
        <f>IFERROR(INDEX('Carbon Prices'!$D$10:$CH$15,4,MATCH(Calc_BAU!CO$6,'Carbon Prices'!$D$9:$CH$9,0))/1000,0)</f>
        <v>0</v>
      </c>
      <c r="CP121" s="61">
        <f>IFERROR(INDEX('Carbon Prices'!$D$10:$CH$15,4,MATCH(Calc_BAU!CP$6,'Carbon Prices'!$D$9:$CH$9,0))/1000,0)</f>
        <v>0</v>
      </c>
      <c r="CQ121" s="61">
        <f>IFERROR(INDEX('Carbon Prices'!$D$10:$CH$15,4,MATCH(Calc_BAU!CQ$6,'Carbon Prices'!$D$9:$CH$9,0))/1000,0)</f>
        <v>0</v>
      </c>
      <c r="CR121" s="61">
        <f>IFERROR(INDEX('Carbon Prices'!$D$10:$CH$15,4,MATCH(Calc_BAU!CR$6,'Carbon Prices'!$D$9:$CH$9,0))/1000,0)</f>
        <v>0</v>
      </c>
      <c r="CS121" s="61">
        <f>IFERROR(INDEX('Carbon Prices'!$D$10:$CH$15,4,MATCH(Calc_BAU!CS$6,'Carbon Prices'!$D$9:$CH$9,0))/1000,0)</f>
        <v>0</v>
      </c>
      <c r="CT121" s="61">
        <f>IFERROR(INDEX('Carbon Prices'!$D$10:$CH$15,4,MATCH(Calc_BAU!CT$6,'Carbon Prices'!$D$9:$CH$9,0))/1000,0)</f>
        <v>0</v>
      </c>
      <c r="CU121" s="61">
        <f>IFERROR(INDEX('Carbon Prices'!$D$10:$CH$15,4,MATCH(Calc_BAU!CU$6,'Carbon Prices'!$D$9:$CH$9,0))/1000,0)</f>
        <v>0</v>
      </c>
      <c r="CV121" s="61">
        <f>IFERROR(INDEX('Carbon Prices'!$D$10:$CH$15,4,MATCH(Calc_BAU!CV$6,'Carbon Prices'!$D$9:$CH$9,0))/1000,0)</f>
        <v>0</v>
      </c>
      <c r="CW121" s="61">
        <f>IFERROR(INDEX('Carbon Prices'!$D$10:$CH$15,4,MATCH(Calc_BAU!CW$6,'Carbon Prices'!$D$9:$CH$9,0))/1000,0)</f>
        <v>0</v>
      </c>
      <c r="CX121" s="61">
        <f>IFERROR(INDEX('Carbon Prices'!$D$10:$CH$15,4,MATCH(Calc_BAU!CX$6,'Carbon Prices'!$D$9:$CH$9,0))/1000,0)</f>
        <v>0</v>
      </c>
      <c r="CY121" s="61">
        <f>IFERROR(INDEX('Carbon Prices'!$D$10:$CH$15,4,MATCH(Calc_BAU!CY$6,'Carbon Prices'!$D$9:$CH$9,0))/1000,0)</f>
        <v>0</v>
      </c>
      <c r="CZ121" s="391"/>
    </row>
    <row r="122" spans="2:104" x14ac:dyDescent="0.25">
      <c r="B122" s="393" t="s">
        <v>303</v>
      </c>
      <c r="C122" s="9" t="s">
        <v>1117</v>
      </c>
      <c r="D122" s="61">
        <f>(D118*D120)+(D119*D121)*D$7</f>
        <v>0</v>
      </c>
      <c r="E122" s="61">
        <f t="shared" ref="E122:BP122" si="49">(E118*E120)+(E119*E121)*E$7</f>
        <v>0</v>
      </c>
      <c r="F122" s="61">
        <f t="shared" si="49"/>
        <v>0</v>
      </c>
      <c r="G122" s="61">
        <f t="shared" si="49"/>
        <v>0</v>
      </c>
      <c r="H122" s="61">
        <f t="shared" si="49"/>
        <v>0</v>
      </c>
      <c r="I122" s="61">
        <f t="shared" si="49"/>
        <v>0</v>
      </c>
      <c r="J122" s="61">
        <f t="shared" si="49"/>
        <v>0</v>
      </c>
      <c r="K122" s="61">
        <f t="shared" si="49"/>
        <v>0</v>
      </c>
      <c r="L122" s="61">
        <f t="shared" si="49"/>
        <v>0</v>
      </c>
      <c r="M122" s="61">
        <f t="shared" si="49"/>
        <v>0</v>
      </c>
      <c r="N122" s="61">
        <f t="shared" si="49"/>
        <v>0</v>
      </c>
      <c r="O122" s="61">
        <f t="shared" si="49"/>
        <v>0</v>
      </c>
      <c r="P122" s="61">
        <f t="shared" si="49"/>
        <v>0</v>
      </c>
      <c r="Q122" s="61">
        <f t="shared" si="49"/>
        <v>0</v>
      </c>
      <c r="R122" s="61">
        <f t="shared" si="49"/>
        <v>0</v>
      </c>
      <c r="S122" s="61">
        <f t="shared" si="49"/>
        <v>0</v>
      </c>
      <c r="T122" s="61">
        <f t="shared" si="49"/>
        <v>0</v>
      </c>
      <c r="U122" s="61">
        <f t="shared" si="49"/>
        <v>0</v>
      </c>
      <c r="V122" s="61">
        <f t="shared" si="49"/>
        <v>0</v>
      </c>
      <c r="W122" s="61">
        <f t="shared" si="49"/>
        <v>0</v>
      </c>
      <c r="X122" s="61">
        <f t="shared" si="49"/>
        <v>0</v>
      </c>
      <c r="Y122" s="61">
        <f t="shared" si="49"/>
        <v>0</v>
      </c>
      <c r="Z122" s="61">
        <f t="shared" si="49"/>
        <v>0</v>
      </c>
      <c r="AA122" s="61">
        <f t="shared" si="49"/>
        <v>0</v>
      </c>
      <c r="AB122" s="61">
        <f t="shared" si="49"/>
        <v>0</v>
      </c>
      <c r="AC122" s="61">
        <f t="shared" si="49"/>
        <v>0</v>
      </c>
      <c r="AD122" s="61">
        <f t="shared" si="49"/>
        <v>0</v>
      </c>
      <c r="AE122" s="61">
        <f t="shared" si="49"/>
        <v>0</v>
      </c>
      <c r="AF122" s="61">
        <f t="shared" si="49"/>
        <v>0</v>
      </c>
      <c r="AG122" s="61">
        <f t="shared" si="49"/>
        <v>0</v>
      </c>
      <c r="AH122" s="61">
        <f t="shared" si="49"/>
        <v>0</v>
      </c>
      <c r="AI122" s="61">
        <f t="shared" si="49"/>
        <v>0</v>
      </c>
      <c r="AJ122" s="61">
        <f t="shared" si="49"/>
        <v>0</v>
      </c>
      <c r="AK122" s="61">
        <f t="shared" si="49"/>
        <v>0</v>
      </c>
      <c r="AL122" s="61">
        <f t="shared" si="49"/>
        <v>0</v>
      </c>
      <c r="AM122" s="61">
        <f t="shared" si="49"/>
        <v>0</v>
      </c>
      <c r="AN122" s="61">
        <f t="shared" si="49"/>
        <v>0</v>
      </c>
      <c r="AO122" s="61">
        <f t="shared" si="49"/>
        <v>0</v>
      </c>
      <c r="AP122" s="61">
        <f t="shared" si="49"/>
        <v>0</v>
      </c>
      <c r="AQ122" s="61">
        <f t="shared" si="49"/>
        <v>0</v>
      </c>
      <c r="AR122" s="61">
        <f t="shared" si="49"/>
        <v>0</v>
      </c>
      <c r="AS122" s="61">
        <f t="shared" si="49"/>
        <v>0</v>
      </c>
      <c r="AT122" s="61">
        <f t="shared" si="49"/>
        <v>0</v>
      </c>
      <c r="AU122" s="61">
        <f t="shared" si="49"/>
        <v>0</v>
      </c>
      <c r="AV122" s="61">
        <f t="shared" si="49"/>
        <v>0</v>
      </c>
      <c r="AW122" s="61">
        <f t="shared" si="49"/>
        <v>0</v>
      </c>
      <c r="AX122" s="61">
        <f t="shared" si="49"/>
        <v>0</v>
      </c>
      <c r="AY122" s="61">
        <f t="shared" si="49"/>
        <v>0</v>
      </c>
      <c r="AZ122" s="61">
        <f t="shared" si="49"/>
        <v>0</v>
      </c>
      <c r="BA122" s="61">
        <f t="shared" si="49"/>
        <v>0</v>
      </c>
      <c r="BB122" s="61">
        <f t="shared" si="49"/>
        <v>0</v>
      </c>
      <c r="BC122" s="61">
        <f t="shared" si="49"/>
        <v>0</v>
      </c>
      <c r="BD122" s="61">
        <f t="shared" si="49"/>
        <v>0</v>
      </c>
      <c r="BE122" s="61">
        <f t="shared" si="49"/>
        <v>0</v>
      </c>
      <c r="BF122" s="61">
        <f t="shared" si="49"/>
        <v>0</v>
      </c>
      <c r="BG122" s="61">
        <f t="shared" si="49"/>
        <v>0</v>
      </c>
      <c r="BH122" s="61">
        <f t="shared" si="49"/>
        <v>0</v>
      </c>
      <c r="BI122" s="61">
        <f t="shared" si="49"/>
        <v>0</v>
      </c>
      <c r="BJ122" s="61">
        <f t="shared" si="49"/>
        <v>0</v>
      </c>
      <c r="BK122" s="61">
        <f t="shared" si="49"/>
        <v>0</v>
      </c>
      <c r="BL122" s="61">
        <f t="shared" si="49"/>
        <v>0</v>
      </c>
      <c r="BM122" s="61">
        <f t="shared" si="49"/>
        <v>0</v>
      </c>
      <c r="BN122" s="61">
        <f t="shared" si="49"/>
        <v>0</v>
      </c>
      <c r="BO122" s="61">
        <f t="shared" si="49"/>
        <v>0</v>
      </c>
      <c r="BP122" s="61">
        <f t="shared" si="49"/>
        <v>0</v>
      </c>
      <c r="BQ122" s="61">
        <f t="shared" ref="BQ122:CY122" si="50">(BQ118*BQ120)+(BQ119*BQ121)*BQ$7</f>
        <v>0</v>
      </c>
      <c r="BR122" s="61">
        <f t="shared" si="50"/>
        <v>0</v>
      </c>
      <c r="BS122" s="61">
        <f t="shared" si="50"/>
        <v>0</v>
      </c>
      <c r="BT122" s="61">
        <f t="shared" si="50"/>
        <v>0</v>
      </c>
      <c r="BU122" s="61">
        <f t="shared" si="50"/>
        <v>0</v>
      </c>
      <c r="BV122" s="61">
        <f t="shared" si="50"/>
        <v>0</v>
      </c>
      <c r="BW122" s="61">
        <f t="shared" si="50"/>
        <v>0</v>
      </c>
      <c r="BX122" s="61">
        <f t="shared" si="50"/>
        <v>0</v>
      </c>
      <c r="BY122" s="61">
        <f t="shared" si="50"/>
        <v>0</v>
      </c>
      <c r="BZ122" s="61">
        <f t="shared" si="50"/>
        <v>0</v>
      </c>
      <c r="CA122" s="61">
        <f t="shared" si="50"/>
        <v>0</v>
      </c>
      <c r="CB122" s="61">
        <f t="shared" si="50"/>
        <v>0</v>
      </c>
      <c r="CC122" s="61">
        <f t="shared" si="50"/>
        <v>0</v>
      </c>
      <c r="CD122" s="61">
        <f t="shared" si="50"/>
        <v>0</v>
      </c>
      <c r="CE122" s="61">
        <f t="shared" si="50"/>
        <v>0</v>
      </c>
      <c r="CF122" s="61">
        <f t="shared" si="50"/>
        <v>0</v>
      </c>
      <c r="CG122" s="61">
        <f t="shared" si="50"/>
        <v>0</v>
      </c>
      <c r="CH122" s="61">
        <f t="shared" si="50"/>
        <v>0</v>
      </c>
      <c r="CI122" s="61">
        <f t="shared" si="50"/>
        <v>0</v>
      </c>
      <c r="CJ122" s="61">
        <f t="shared" si="50"/>
        <v>0</v>
      </c>
      <c r="CK122" s="61">
        <f t="shared" si="50"/>
        <v>0</v>
      </c>
      <c r="CL122" s="61">
        <f t="shared" si="50"/>
        <v>0</v>
      </c>
      <c r="CM122" s="61">
        <f t="shared" si="50"/>
        <v>0</v>
      </c>
      <c r="CN122" s="61">
        <f t="shared" si="50"/>
        <v>0</v>
      </c>
      <c r="CO122" s="61">
        <f t="shared" si="50"/>
        <v>0</v>
      </c>
      <c r="CP122" s="61">
        <f t="shared" si="50"/>
        <v>0</v>
      </c>
      <c r="CQ122" s="61">
        <f t="shared" si="50"/>
        <v>0</v>
      </c>
      <c r="CR122" s="61">
        <f t="shared" si="50"/>
        <v>0</v>
      </c>
      <c r="CS122" s="61">
        <f t="shared" si="50"/>
        <v>0</v>
      </c>
      <c r="CT122" s="61">
        <f t="shared" si="50"/>
        <v>0</v>
      </c>
      <c r="CU122" s="61">
        <f t="shared" si="50"/>
        <v>0</v>
      </c>
      <c r="CV122" s="61">
        <f t="shared" si="50"/>
        <v>0</v>
      </c>
      <c r="CW122" s="61">
        <f t="shared" si="50"/>
        <v>0</v>
      </c>
      <c r="CX122" s="61">
        <f t="shared" si="50"/>
        <v>0</v>
      </c>
      <c r="CY122" s="61">
        <f t="shared" si="50"/>
        <v>0</v>
      </c>
      <c r="CZ122" s="391"/>
    </row>
    <row r="123" spans="2:104" x14ac:dyDescent="0.25">
      <c r="B123" s="393"/>
      <c r="C123" s="390"/>
      <c r="D123" s="50"/>
      <c r="E123" s="50"/>
      <c r="F123" s="50"/>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391"/>
    </row>
    <row r="124" spans="2:104" x14ac:dyDescent="0.25">
      <c r="B124" s="392"/>
      <c r="C124" s="390"/>
      <c r="D124" s="50"/>
      <c r="E124" s="50"/>
      <c r="F124" s="50"/>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391"/>
    </row>
    <row r="125" spans="2:104" x14ac:dyDescent="0.25">
      <c r="B125" s="411" t="s">
        <v>310</v>
      </c>
      <c r="C125" s="270"/>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c r="BD125" s="412"/>
      <c r="BE125" s="412"/>
      <c r="BF125" s="412"/>
      <c r="BG125" s="412"/>
      <c r="BH125" s="412"/>
      <c r="BI125" s="412"/>
      <c r="BJ125" s="412"/>
      <c r="BK125" s="412"/>
      <c r="BL125" s="412"/>
      <c r="BM125" s="412"/>
      <c r="BN125" s="412"/>
      <c r="BO125" s="412"/>
      <c r="BP125" s="412"/>
      <c r="BQ125" s="412"/>
      <c r="BR125" s="412"/>
      <c r="BS125" s="412"/>
      <c r="BT125" s="412"/>
      <c r="BU125" s="412"/>
      <c r="BV125" s="412"/>
      <c r="BW125" s="412"/>
      <c r="BX125" s="412"/>
      <c r="BY125" s="412"/>
      <c r="BZ125" s="412"/>
      <c r="CA125" s="412"/>
      <c r="CB125" s="412"/>
      <c r="CC125" s="412"/>
      <c r="CD125" s="412"/>
      <c r="CE125" s="412"/>
      <c r="CF125" s="412"/>
      <c r="CG125" s="412"/>
      <c r="CH125" s="412"/>
      <c r="CI125" s="412"/>
      <c r="CJ125" s="412"/>
      <c r="CK125" s="412"/>
      <c r="CL125" s="412"/>
      <c r="CM125" s="412"/>
      <c r="CN125" s="412"/>
      <c r="CO125" s="412"/>
      <c r="CP125" s="412"/>
      <c r="CQ125" s="412"/>
      <c r="CR125" s="412"/>
      <c r="CS125" s="412"/>
      <c r="CT125" s="412"/>
      <c r="CU125" s="412"/>
      <c r="CV125" s="412"/>
      <c r="CW125" s="412"/>
      <c r="CX125" s="412"/>
      <c r="CY125" s="412"/>
      <c r="CZ125" s="413"/>
    </row>
    <row r="126" spans="2:104" x14ac:dyDescent="0.25">
      <c r="B126" s="392"/>
      <c r="C126" s="410"/>
      <c r="D126" s="50"/>
      <c r="E126" s="50"/>
      <c r="F126" s="50"/>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391"/>
    </row>
    <row r="127" spans="2:104" x14ac:dyDescent="0.25">
      <c r="B127" s="389" t="s">
        <v>77</v>
      </c>
      <c r="C127" s="410"/>
      <c r="D127" s="50"/>
      <c r="E127" s="50"/>
      <c r="F127" s="50"/>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391"/>
    </row>
    <row r="128" spans="2:104" x14ac:dyDescent="0.25">
      <c r="B128" s="393" t="s">
        <v>18</v>
      </c>
      <c r="C128" s="9" t="s">
        <v>1117</v>
      </c>
      <c r="D128" s="61">
        <f>IFERROR('Data Input - BAU'!H84*INDEX('Energy Prices'!$F$26:$CJ$31,MATCH($B128,'Energy Prices'!$C$26:$C$31,0),MATCH(Calc_BAU!D$6,'Energy Prices'!$F$11:$CJ$11,0))/100000,0)</f>
        <v>0</v>
      </c>
      <c r="E128" s="61">
        <f>IFERROR('Data Input - BAU'!I84*INDEX('Energy Prices'!$F$26:$CJ$31,MATCH($B128,'Energy Prices'!$C$26:$C$31,0),MATCH(Calc_BAU!E$6,'Energy Prices'!$F$11:$CJ$11,0))/100000,0)</f>
        <v>0</v>
      </c>
      <c r="F128" s="61">
        <f>IFERROR('Data Input - BAU'!J84*INDEX('Energy Prices'!$F$26:$CJ$31,MATCH($B128,'Energy Prices'!$C$26:$C$31,0),MATCH(Calc_BAU!F$6,'Energy Prices'!$F$11:$CJ$11,0))/100000,0)</f>
        <v>0</v>
      </c>
      <c r="G128" s="61">
        <f>IFERROR('Data Input - BAU'!K84*INDEX('Energy Prices'!$F$26:$CJ$31,MATCH($B128,'Energy Prices'!$C$26:$C$31,0),MATCH(Calc_BAU!G$6,'Energy Prices'!$F$11:$CJ$11,0))/100000,0)</f>
        <v>0</v>
      </c>
      <c r="H128" s="61">
        <f>IFERROR('Data Input - BAU'!L84*INDEX('Energy Prices'!$F$26:$CJ$31,MATCH($B128,'Energy Prices'!$C$26:$C$31,0),MATCH(Calc_BAU!H$6,'Energy Prices'!$F$11:$CJ$11,0))/100000,0)</f>
        <v>0</v>
      </c>
      <c r="I128" s="61">
        <f>IFERROR('Data Input - BAU'!M84*INDEX('Energy Prices'!$F$26:$CJ$31,MATCH($B128,'Energy Prices'!$C$26:$C$31,0),MATCH(Calc_BAU!I$6,'Energy Prices'!$F$11:$CJ$11,0))/100000,0)</f>
        <v>0</v>
      </c>
      <c r="J128" s="61">
        <f>IFERROR('Data Input - BAU'!N84*INDEX('Energy Prices'!$F$26:$CJ$31,MATCH($B128,'Energy Prices'!$C$26:$C$31,0),MATCH(Calc_BAU!J$6,'Energy Prices'!$F$11:$CJ$11,0))/100000,0)</f>
        <v>0</v>
      </c>
      <c r="K128" s="61">
        <f>IFERROR('Data Input - BAU'!O84*INDEX('Energy Prices'!$F$26:$CJ$31,MATCH($B128,'Energy Prices'!$C$26:$C$31,0),MATCH(Calc_BAU!K$6,'Energy Prices'!$F$11:$CJ$11,0))/100000,0)</f>
        <v>0</v>
      </c>
      <c r="L128" s="61">
        <f>IFERROR('Data Input - BAU'!P84*INDEX('Energy Prices'!$F$26:$CJ$31,MATCH($B128,'Energy Prices'!$C$26:$C$31,0),MATCH(Calc_BAU!L$6,'Energy Prices'!$F$11:$CJ$11,0))/100000,0)</f>
        <v>0</v>
      </c>
      <c r="M128" s="61">
        <f>IFERROR('Data Input - BAU'!Q84*INDEX('Energy Prices'!$F$26:$CJ$31,MATCH($B128,'Energy Prices'!$C$26:$C$31,0),MATCH(Calc_BAU!M$6,'Energy Prices'!$F$11:$CJ$11,0))/100000,0)</f>
        <v>0</v>
      </c>
      <c r="N128" s="61">
        <f>IFERROR('Data Input - BAU'!R84*INDEX('Energy Prices'!$F$26:$CJ$31,MATCH($B128,'Energy Prices'!$C$26:$C$31,0),MATCH(Calc_BAU!N$6,'Energy Prices'!$F$11:$CJ$11,0))/100000,0)</f>
        <v>0</v>
      </c>
      <c r="O128" s="61">
        <f>IFERROR('Data Input - BAU'!S84*INDEX('Energy Prices'!$F$26:$CJ$31,MATCH($B128,'Energy Prices'!$C$26:$C$31,0),MATCH(Calc_BAU!O$6,'Energy Prices'!$F$11:$CJ$11,0))/100000,0)</f>
        <v>0</v>
      </c>
      <c r="P128" s="61">
        <f>IFERROR('Data Input - BAU'!T84*INDEX('Energy Prices'!$F$26:$CJ$31,MATCH($B128,'Energy Prices'!$C$26:$C$31,0),MATCH(Calc_BAU!P$6,'Energy Prices'!$F$11:$CJ$11,0))/100000,0)</f>
        <v>0</v>
      </c>
      <c r="Q128" s="61">
        <f>IFERROR('Data Input - BAU'!U84*INDEX('Energy Prices'!$F$26:$CJ$31,MATCH($B128,'Energy Prices'!$C$26:$C$31,0),MATCH(Calc_BAU!Q$6,'Energy Prices'!$F$11:$CJ$11,0))/100000,0)</f>
        <v>0</v>
      </c>
      <c r="R128" s="61">
        <f>IFERROR('Data Input - BAU'!V84*INDEX('Energy Prices'!$F$26:$CJ$31,MATCH($B128,'Energy Prices'!$C$26:$C$31,0),MATCH(Calc_BAU!R$6,'Energy Prices'!$F$11:$CJ$11,0))/100000,0)</f>
        <v>0</v>
      </c>
      <c r="S128" s="61">
        <f>IFERROR('Data Input - BAU'!W84*INDEX('Energy Prices'!$F$26:$CJ$31,MATCH($B128,'Energy Prices'!$C$26:$C$31,0),MATCH(Calc_BAU!S$6,'Energy Prices'!$F$11:$CJ$11,0))/100000,0)</f>
        <v>0</v>
      </c>
      <c r="T128" s="61">
        <f>IFERROR('Data Input - BAU'!X84*INDEX('Energy Prices'!$F$26:$CJ$31,MATCH($B128,'Energy Prices'!$C$26:$C$31,0),MATCH(Calc_BAU!T$6,'Energy Prices'!$F$11:$CJ$11,0))/100000,0)</f>
        <v>0</v>
      </c>
      <c r="U128" s="61">
        <f>IFERROR('Data Input - BAU'!Y84*INDEX('Energy Prices'!$F$26:$CJ$31,MATCH($B128,'Energy Prices'!$C$26:$C$31,0),MATCH(Calc_BAU!U$6,'Energy Prices'!$F$11:$CJ$11,0))/100000,0)</f>
        <v>0</v>
      </c>
      <c r="V128" s="61">
        <f>IFERROR('Data Input - BAU'!Z84*INDEX('Energy Prices'!$F$26:$CJ$31,MATCH($B128,'Energy Prices'!$C$26:$C$31,0),MATCH(Calc_BAU!V$6,'Energy Prices'!$F$11:$CJ$11,0))/100000,0)</f>
        <v>0</v>
      </c>
      <c r="W128" s="61">
        <f>IFERROR('Data Input - BAU'!AA84*INDEX('Energy Prices'!$F$26:$CJ$31,MATCH($B128,'Energy Prices'!$C$26:$C$31,0),MATCH(Calc_BAU!W$6,'Energy Prices'!$F$11:$CJ$11,0))/100000,0)</f>
        <v>0</v>
      </c>
      <c r="X128" s="61">
        <f>IFERROR('Data Input - BAU'!AB84*INDEX('Energy Prices'!$F$26:$CJ$31,MATCH($B128,'Energy Prices'!$C$26:$C$31,0),MATCH(Calc_BAU!X$6,'Energy Prices'!$F$11:$CJ$11,0))/100000,0)</f>
        <v>0</v>
      </c>
      <c r="Y128" s="61">
        <f>IFERROR('Data Input - BAU'!AC84*INDEX('Energy Prices'!$F$26:$CJ$31,MATCH($B128,'Energy Prices'!$C$26:$C$31,0),MATCH(Calc_BAU!Y$6,'Energy Prices'!$F$11:$CJ$11,0))/100000,0)</f>
        <v>0</v>
      </c>
      <c r="Z128" s="61">
        <f>IFERROR('Data Input - BAU'!AD84*INDEX('Energy Prices'!$F$26:$CJ$31,MATCH($B128,'Energy Prices'!$C$26:$C$31,0),MATCH(Calc_BAU!Z$6,'Energy Prices'!$F$11:$CJ$11,0))/100000,0)</f>
        <v>0</v>
      </c>
      <c r="AA128" s="61">
        <f>IFERROR('Data Input - BAU'!AE84*INDEX('Energy Prices'!$F$26:$CJ$31,MATCH($B128,'Energy Prices'!$C$26:$C$31,0),MATCH(Calc_BAU!AA$6,'Energy Prices'!$F$11:$CJ$11,0))/100000,0)</f>
        <v>0</v>
      </c>
      <c r="AB128" s="61">
        <f>IFERROR('Data Input - BAU'!AF84*INDEX('Energy Prices'!$F$26:$CJ$31,MATCH($B128,'Energy Prices'!$C$26:$C$31,0),MATCH(Calc_BAU!AB$6,'Energy Prices'!$F$11:$CJ$11,0))/100000,0)</f>
        <v>0</v>
      </c>
      <c r="AC128" s="61">
        <f>IFERROR('Data Input - BAU'!AG84*INDEX('Energy Prices'!$F$26:$CJ$31,MATCH($B128,'Energy Prices'!$C$26:$C$31,0),MATCH(Calc_BAU!AC$6,'Energy Prices'!$F$11:$CJ$11,0))/100000,0)</f>
        <v>0</v>
      </c>
      <c r="AD128" s="61">
        <f>IFERROR('Data Input - BAU'!AH84*INDEX('Energy Prices'!$F$26:$CJ$31,MATCH($B128,'Energy Prices'!$C$26:$C$31,0),MATCH(Calc_BAU!AD$6,'Energy Prices'!$F$11:$CJ$11,0))/100000,0)</f>
        <v>0</v>
      </c>
      <c r="AE128" s="61">
        <f>IFERROR('Data Input - BAU'!AI84*INDEX('Energy Prices'!$F$26:$CJ$31,MATCH($B128,'Energy Prices'!$C$26:$C$31,0),MATCH(Calc_BAU!AE$6,'Energy Prices'!$F$11:$CJ$11,0))/100000,0)</f>
        <v>0</v>
      </c>
      <c r="AF128" s="61">
        <f>IFERROR('Data Input - BAU'!AJ84*INDEX('Energy Prices'!$F$26:$CJ$31,MATCH($B128,'Energy Prices'!$C$26:$C$31,0),MATCH(Calc_BAU!AF$6,'Energy Prices'!$F$11:$CJ$11,0))/100000,0)</f>
        <v>0</v>
      </c>
      <c r="AG128" s="61">
        <f>IFERROR('Data Input - BAU'!AK84*INDEX('Energy Prices'!$F$26:$CJ$31,MATCH($B128,'Energy Prices'!$C$26:$C$31,0),MATCH(Calc_BAU!AG$6,'Energy Prices'!$F$11:$CJ$11,0))/100000,0)</f>
        <v>0</v>
      </c>
      <c r="AH128" s="61">
        <f>IFERROR('Data Input - BAU'!AL84*INDEX('Energy Prices'!$F$26:$CJ$31,MATCH($B128,'Energy Prices'!$C$26:$C$31,0),MATCH(Calc_BAU!AH$6,'Energy Prices'!$F$11:$CJ$11,0))/100000,0)</f>
        <v>0</v>
      </c>
      <c r="AI128" s="61">
        <f>IFERROR('Data Input - BAU'!AM84*INDEX('Energy Prices'!$F$26:$CJ$31,MATCH($B128,'Energy Prices'!$C$26:$C$31,0),MATCH(Calc_BAU!AI$6,'Energy Prices'!$F$11:$CJ$11,0))/100000,0)</f>
        <v>0</v>
      </c>
      <c r="AJ128" s="61">
        <f>IFERROR('Data Input - BAU'!AN84*INDEX('Energy Prices'!$F$26:$CJ$31,MATCH($B128,'Energy Prices'!$C$26:$C$31,0),MATCH(Calc_BAU!AJ$6,'Energy Prices'!$F$11:$CJ$11,0))/100000,0)</f>
        <v>0</v>
      </c>
      <c r="AK128" s="61">
        <f>IFERROR('Data Input - BAU'!AO84*INDEX('Energy Prices'!$F$26:$CJ$31,MATCH($B128,'Energy Prices'!$C$26:$C$31,0),MATCH(Calc_BAU!AK$6,'Energy Prices'!$F$11:$CJ$11,0))/100000,0)</f>
        <v>0</v>
      </c>
      <c r="AL128" s="61">
        <f>IFERROR('Data Input - BAU'!AP84*INDEX('Energy Prices'!$F$26:$CJ$31,MATCH($B128,'Energy Prices'!$C$26:$C$31,0),MATCH(Calc_BAU!AL$6,'Energy Prices'!$F$11:$CJ$11,0))/100000,0)</f>
        <v>0</v>
      </c>
      <c r="AM128" s="61">
        <f>IFERROR('Data Input - BAU'!AQ84*INDEX('Energy Prices'!$F$26:$CJ$31,MATCH($B128,'Energy Prices'!$C$26:$C$31,0),MATCH(Calc_BAU!AM$6,'Energy Prices'!$F$11:$CJ$11,0))/100000,0)</f>
        <v>0</v>
      </c>
      <c r="AN128" s="61">
        <f>IFERROR('Data Input - BAU'!AR84*INDEX('Energy Prices'!$F$26:$CJ$31,MATCH($B128,'Energy Prices'!$C$26:$C$31,0),MATCH(Calc_BAU!AN$6,'Energy Prices'!$F$11:$CJ$11,0))/100000,0)</f>
        <v>0</v>
      </c>
      <c r="AO128" s="61">
        <f>IFERROR('Data Input - BAU'!AS84*INDEX('Energy Prices'!$F$26:$CJ$31,MATCH($B128,'Energy Prices'!$C$26:$C$31,0),MATCH(Calc_BAU!AO$6,'Energy Prices'!$F$11:$CJ$11,0))/100000,0)</f>
        <v>0</v>
      </c>
      <c r="AP128" s="61">
        <f>IFERROR('Data Input - BAU'!AT84*INDEX('Energy Prices'!$F$26:$CJ$31,MATCH($B128,'Energy Prices'!$C$26:$C$31,0),MATCH(Calc_BAU!AP$6,'Energy Prices'!$F$11:$CJ$11,0))/100000,0)</f>
        <v>0</v>
      </c>
      <c r="AQ128" s="61">
        <f>IFERROR('Data Input - BAU'!AU84*INDEX('Energy Prices'!$F$26:$CJ$31,MATCH($B128,'Energy Prices'!$C$26:$C$31,0),MATCH(Calc_BAU!AQ$6,'Energy Prices'!$F$11:$CJ$11,0))/100000,0)</f>
        <v>0</v>
      </c>
      <c r="AR128" s="61">
        <f>IFERROR('Data Input - BAU'!AV84*INDEX('Energy Prices'!$F$26:$CJ$31,MATCH($B128,'Energy Prices'!$C$26:$C$31,0),MATCH(Calc_BAU!AR$6,'Energy Prices'!$F$11:$CJ$11,0))/100000,0)</f>
        <v>0</v>
      </c>
      <c r="AS128" s="61">
        <f>IFERROR('Data Input - BAU'!AW84*INDEX('Energy Prices'!$F$26:$CJ$31,MATCH($B128,'Energy Prices'!$C$26:$C$31,0),MATCH(Calc_BAU!AS$6,'Energy Prices'!$F$11:$CJ$11,0))/100000,0)</f>
        <v>0</v>
      </c>
      <c r="AT128" s="61">
        <f>IFERROR('Data Input - BAU'!AX84*INDEX('Energy Prices'!$F$26:$CJ$31,MATCH($B128,'Energy Prices'!$C$26:$C$31,0),MATCH(Calc_BAU!AT$6,'Energy Prices'!$F$11:$CJ$11,0))/100000,0)</f>
        <v>0</v>
      </c>
      <c r="AU128" s="61">
        <f>IFERROR('Data Input - BAU'!AY84*INDEX('Energy Prices'!$F$26:$CJ$31,MATCH($B128,'Energy Prices'!$C$26:$C$31,0),MATCH(Calc_BAU!AU$6,'Energy Prices'!$F$11:$CJ$11,0))/100000,0)</f>
        <v>0</v>
      </c>
      <c r="AV128" s="61">
        <f>IFERROR('Data Input - BAU'!AZ84*INDEX('Energy Prices'!$F$26:$CJ$31,MATCH($B128,'Energy Prices'!$C$26:$C$31,0),MATCH(Calc_BAU!AV$6,'Energy Prices'!$F$11:$CJ$11,0))/100000,0)</f>
        <v>0</v>
      </c>
      <c r="AW128" s="61">
        <f>IFERROR('Data Input - BAU'!BA84*INDEX('Energy Prices'!$F$26:$CJ$31,MATCH($B128,'Energy Prices'!$C$26:$C$31,0),MATCH(Calc_BAU!AW$6,'Energy Prices'!$F$11:$CJ$11,0))/100000,0)</f>
        <v>0</v>
      </c>
      <c r="AX128" s="61">
        <f>IFERROR('Data Input - BAU'!BB84*INDEX('Energy Prices'!$F$26:$CJ$31,MATCH($B128,'Energy Prices'!$C$26:$C$31,0),MATCH(Calc_BAU!AX$6,'Energy Prices'!$F$11:$CJ$11,0))/100000,0)</f>
        <v>0</v>
      </c>
      <c r="AY128" s="61">
        <f>IFERROR('Data Input - BAU'!BC84*INDEX('Energy Prices'!$F$26:$CJ$31,MATCH($B128,'Energy Prices'!$C$26:$C$31,0),MATCH(Calc_BAU!AY$6,'Energy Prices'!$F$11:$CJ$11,0))/100000,0)</f>
        <v>0</v>
      </c>
      <c r="AZ128" s="61">
        <f>IFERROR('Data Input - BAU'!BD84*INDEX('Energy Prices'!$F$26:$CJ$31,MATCH($B128,'Energy Prices'!$C$26:$C$31,0),MATCH(Calc_BAU!AZ$6,'Energy Prices'!$F$11:$CJ$11,0))/100000,0)</f>
        <v>0</v>
      </c>
      <c r="BA128" s="61">
        <f>IFERROR('Data Input - BAU'!BE84*INDEX('Energy Prices'!$F$26:$CJ$31,MATCH($B128,'Energy Prices'!$C$26:$C$31,0),MATCH(Calc_BAU!BA$6,'Energy Prices'!$F$11:$CJ$11,0))/100000,0)</f>
        <v>0</v>
      </c>
      <c r="BB128" s="61">
        <f>IFERROR('Data Input - BAU'!BF84*INDEX('Energy Prices'!$F$26:$CJ$31,MATCH($B128,'Energy Prices'!$C$26:$C$31,0),MATCH(Calc_BAU!BB$6,'Energy Prices'!$F$11:$CJ$11,0))/100000,0)</f>
        <v>0</v>
      </c>
      <c r="BC128" s="61">
        <f>IFERROR('Data Input - BAU'!BG84*INDEX('Energy Prices'!$F$26:$CJ$31,MATCH($B128,'Energy Prices'!$C$26:$C$31,0),MATCH(Calc_BAU!BC$6,'Energy Prices'!$F$11:$CJ$11,0))/100000,0)</f>
        <v>0</v>
      </c>
      <c r="BD128" s="61">
        <f>IFERROR('Data Input - BAU'!BH84*INDEX('Energy Prices'!$F$26:$CJ$31,MATCH($B128,'Energy Prices'!$C$26:$C$31,0),MATCH(Calc_BAU!BD$6,'Energy Prices'!$F$11:$CJ$11,0))/100000,0)</f>
        <v>0</v>
      </c>
      <c r="BE128" s="61">
        <f>IFERROR('Data Input - BAU'!BI84*INDEX('Energy Prices'!$F$26:$CJ$31,MATCH($B128,'Energy Prices'!$C$26:$C$31,0),MATCH(Calc_BAU!BE$6,'Energy Prices'!$F$11:$CJ$11,0))/100000,0)</f>
        <v>0</v>
      </c>
      <c r="BF128" s="61">
        <f>IFERROR('Data Input - BAU'!BJ84*INDEX('Energy Prices'!$F$26:$CJ$31,MATCH($B128,'Energy Prices'!$C$26:$C$31,0),MATCH(Calc_BAU!BF$6,'Energy Prices'!$F$11:$CJ$11,0))/100000,0)</f>
        <v>0</v>
      </c>
      <c r="BG128" s="61">
        <f>IFERROR('Data Input - BAU'!BK84*INDEX('Energy Prices'!$F$26:$CJ$31,MATCH($B128,'Energy Prices'!$C$26:$C$31,0),MATCH(Calc_BAU!BG$6,'Energy Prices'!$F$11:$CJ$11,0))/100000,0)</f>
        <v>0</v>
      </c>
      <c r="BH128" s="61">
        <f>IFERROR('Data Input - BAU'!BL84*INDEX('Energy Prices'!$F$26:$CJ$31,MATCH($B128,'Energy Prices'!$C$26:$C$31,0),MATCH(Calc_BAU!BH$6,'Energy Prices'!$F$11:$CJ$11,0))/100000,0)</f>
        <v>0</v>
      </c>
      <c r="BI128" s="61">
        <f>IFERROR('Data Input - BAU'!BM84*INDEX('Energy Prices'!$F$26:$CJ$31,MATCH($B128,'Energy Prices'!$C$26:$C$31,0),MATCH(Calc_BAU!BI$6,'Energy Prices'!$F$11:$CJ$11,0))/100000,0)</f>
        <v>0</v>
      </c>
      <c r="BJ128" s="61">
        <f>IFERROR('Data Input - BAU'!BN84*INDEX('Energy Prices'!$F$26:$CJ$31,MATCH($B128,'Energy Prices'!$C$26:$C$31,0),MATCH(Calc_BAU!BJ$6,'Energy Prices'!$F$11:$CJ$11,0))/100000,0)</f>
        <v>0</v>
      </c>
      <c r="BK128" s="61">
        <f>IFERROR('Data Input - BAU'!BO84*INDEX('Energy Prices'!$F$26:$CJ$31,MATCH($B128,'Energy Prices'!$C$26:$C$31,0),MATCH(Calc_BAU!BK$6,'Energy Prices'!$F$11:$CJ$11,0))/100000,0)</f>
        <v>0</v>
      </c>
      <c r="BL128" s="61">
        <f>IFERROR('Data Input - BAU'!BP84*INDEX('Energy Prices'!$F$26:$CJ$31,MATCH($B128,'Energy Prices'!$C$26:$C$31,0),MATCH(Calc_BAU!BL$6,'Energy Prices'!$F$11:$CJ$11,0))/100000,0)</f>
        <v>0</v>
      </c>
      <c r="BM128" s="61">
        <f>IFERROR('Data Input - BAU'!BQ84*INDEX('Energy Prices'!$F$26:$CJ$31,MATCH($B128,'Energy Prices'!$C$26:$C$31,0),MATCH(Calc_BAU!BM$6,'Energy Prices'!$F$11:$CJ$11,0))/100000,0)</f>
        <v>0</v>
      </c>
      <c r="BN128" s="61">
        <f>IFERROR('Data Input - BAU'!BR84*INDEX('Energy Prices'!$F$26:$CJ$31,MATCH($B128,'Energy Prices'!$C$26:$C$31,0),MATCH(Calc_BAU!BN$6,'Energy Prices'!$F$11:$CJ$11,0))/100000,0)</f>
        <v>0</v>
      </c>
      <c r="BO128" s="61">
        <f>IFERROR('Data Input - BAU'!BS84*INDEX('Energy Prices'!$F$26:$CJ$31,MATCH($B128,'Energy Prices'!$C$26:$C$31,0),MATCH(Calc_BAU!BO$6,'Energy Prices'!$F$11:$CJ$11,0))/100000,0)</f>
        <v>0</v>
      </c>
      <c r="BP128" s="61">
        <f>IFERROR('Data Input - BAU'!BT84*INDEX('Energy Prices'!$F$26:$CJ$31,MATCH($B128,'Energy Prices'!$C$26:$C$31,0),MATCH(Calc_BAU!BP$6,'Energy Prices'!$F$11:$CJ$11,0))/100000,0)</f>
        <v>0</v>
      </c>
      <c r="BQ128" s="61">
        <f>IFERROR('Data Input - BAU'!BU84*INDEX('Energy Prices'!$F$26:$CJ$31,MATCH($B128,'Energy Prices'!$C$26:$C$31,0),MATCH(Calc_BAU!BQ$6,'Energy Prices'!$F$11:$CJ$11,0))/100000,0)</f>
        <v>0</v>
      </c>
      <c r="BR128" s="61">
        <f>IFERROR('Data Input - BAU'!BV84*INDEX('Energy Prices'!$F$26:$CJ$31,MATCH($B128,'Energy Prices'!$C$26:$C$31,0),MATCH(Calc_BAU!BR$6,'Energy Prices'!$F$11:$CJ$11,0))/100000,0)</f>
        <v>0</v>
      </c>
      <c r="BS128" s="61">
        <f>IFERROR('Data Input - BAU'!BW84*INDEX('Energy Prices'!$F$26:$CJ$31,MATCH($B128,'Energy Prices'!$C$26:$C$31,0),MATCH(Calc_BAU!BS$6,'Energy Prices'!$F$11:$CJ$11,0))/100000,0)</f>
        <v>0</v>
      </c>
      <c r="BT128" s="61">
        <f>IFERROR('Data Input - BAU'!BX84*INDEX('Energy Prices'!$F$26:$CJ$31,MATCH($B128,'Energy Prices'!$C$26:$C$31,0),MATCH(Calc_BAU!BT$6,'Energy Prices'!$F$11:$CJ$11,0))/100000,0)</f>
        <v>0</v>
      </c>
      <c r="BU128" s="61">
        <f>IFERROR('Data Input - BAU'!BY84*INDEX('Energy Prices'!$F$26:$CJ$31,MATCH($B128,'Energy Prices'!$C$26:$C$31,0),MATCH(Calc_BAU!BU$6,'Energy Prices'!$F$11:$CJ$11,0))/100000,0)</f>
        <v>0</v>
      </c>
      <c r="BV128" s="61">
        <f>IFERROR('Data Input - BAU'!BZ84*INDEX('Energy Prices'!$F$26:$CJ$31,MATCH($B128,'Energy Prices'!$C$26:$C$31,0),MATCH(Calc_BAU!BV$6,'Energy Prices'!$F$11:$CJ$11,0))/100000,0)</f>
        <v>0</v>
      </c>
      <c r="BW128" s="61">
        <f>IFERROR('Data Input - BAU'!CA84*INDEX('Energy Prices'!$F$26:$CJ$31,MATCH($B128,'Energy Prices'!$C$26:$C$31,0),MATCH(Calc_BAU!BW$6,'Energy Prices'!$F$11:$CJ$11,0))/100000,0)</f>
        <v>0</v>
      </c>
      <c r="BX128" s="61">
        <f>IFERROR('Data Input - BAU'!CB84*INDEX('Energy Prices'!$F$26:$CJ$31,MATCH($B128,'Energy Prices'!$C$26:$C$31,0),MATCH(Calc_BAU!BX$6,'Energy Prices'!$F$11:$CJ$11,0))/100000,0)</f>
        <v>0</v>
      </c>
      <c r="BY128" s="61">
        <f>IFERROR('Data Input - BAU'!CC84*INDEX('Energy Prices'!$F$26:$CJ$31,MATCH($B128,'Energy Prices'!$C$26:$C$31,0),MATCH(Calc_BAU!BY$6,'Energy Prices'!$F$11:$CJ$11,0))/100000,0)</f>
        <v>0</v>
      </c>
      <c r="BZ128" s="61">
        <f>IFERROR('Data Input - BAU'!CD84*INDEX('Energy Prices'!$F$26:$CJ$31,MATCH($B128,'Energy Prices'!$C$26:$C$31,0),MATCH(Calc_BAU!BZ$6,'Energy Prices'!$F$11:$CJ$11,0))/100000,0)</f>
        <v>0</v>
      </c>
      <c r="CA128" s="61">
        <f>IFERROR('Data Input - BAU'!CE84*INDEX('Energy Prices'!$F$26:$CJ$31,MATCH($B128,'Energy Prices'!$C$26:$C$31,0),MATCH(Calc_BAU!CA$6,'Energy Prices'!$F$11:$CJ$11,0))/100000,0)</f>
        <v>0</v>
      </c>
      <c r="CB128" s="61">
        <f>IFERROR('Data Input - BAU'!CF84*INDEX('Energy Prices'!$F$26:$CJ$31,MATCH($B128,'Energy Prices'!$C$26:$C$31,0),MATCH(Calc_BAU!CB$6,'Energy Prices'!$F$11:$CJ$11,0))/100000,0)</f>
        <v>0</v>
      </c>
      <c r="CC128" s="61">
        <f>IFERROR('Data Input - BAU'!CG84*INDEX('Energy Prices'!$F$26:$CJ$31,MATCH($B128,'Energy Prices'!$C$26:$C$31,0),MATCH(Calc_BAU!CC$6,'Energy Prices'!$F$11:$CJ$11,0))/100000,0)</f>
        <v>0</v>
      </c>
      <c r="CD128" s="61">
        <f>IFERROR('Data Input - BAU'!CH84*INDEX('Energy Prices'!$F$26:$CJ$31,MATCH($B128,'Energy Prices'!$C$26:$C$31,0),MATCH(Calc_BAU!CD$6,'Energy Prices'!$F$11:$CJ$11,0))/100000,0)</f>
        <v>0</v>
      </c>
      <c r="CE128" s="61">
        <f>IFERROR('Data Input - BAU'!CI84*INDEX('Energy Prices'!$F$26:$CJ$31,MATCH($B128,'Energy Prices'!$C$26:$C$31,0),MATCH(Calc_BAU!CE$6,'Energy Prices'!$F$11:$CJ$11,0))/100000,0)</f>
        <v>0</v>
      </c>
      <c r="CF128" s="61">
        <f>IFERROR('Data Input - BAU'!CJ84*INDEX('Energy Prices'!$F$26:$CJ$31,MATCH($B128,'Energy Prices'!$C$26:$C$31,0),MATCH(Calc_BAU!CF$6,'Energy Prices'!$F$11:$CJ$11,0))/100000,0)</f>
        <v>0</v>
      </c>
      <c r="CG128" s="61">
        <f>IFERROR('Data Input - BAU'!CK84*INDEX('Energy Prices'!$F$26:$CJ$31,MATCH($B128,'Energy Prices'!$C$26:$C$31,0),MATCH(Calc_BAU!CG$6,'Energy Prices'!$F$11:$CJ$11,0))/100000,0)</f>
        <v>0</v>
      </c>
      <c r="CH128" s="61">
        <f>IFERROR('Data Input - BAU'!CL84*INDEX('Energy Prices'!$F$26:$CJ$31,MATCH($B128,'Energy Prices'!$C$26:$C$31,0),MATCH(Calc_BAU!CH$6,'Energy Prices'!$F$11:$CJ$11,0))/100000,0)</f>
        <v>0</v>
      </c>
      <c r="CI128" s="61">
        <f>IFERROR('Data Input - BAU'!CM84*INDEX('Energy Prices'!$F$26:$CJ$31,MATCH($B128,'Energy Prices'!$C$26:$C$31,0),MATCH(Calc_BAU!CI$6,'Energy Prices'!$F$11:$CJ$11,0))/100000,0)</f>
        <v>0</v>
      </c>
      <c r="CJ128" s="61">
        <f>IFERROR('Data Input - BAU'!CN84*INDEX('Energy Prices'!$F$26:$CJ$31,MATCH($B128,'Energy Prices'!$C$26:$C$31,0),MATCH(Calc_BAU!CJ$6,'Energy Prices'!$F$11:$CJ$11,0))/100000,0)</f>
        <v>0</v>
      </c>
      <c r="CK128" s="61">
        <f>IFERROR('Data Input - BAU'!CO84*INDEX('Energy Prices'!$F$26:$CJ$31,MATCH($B128,'Energy Prices'!$C$26:$C$31,0),MATCH(Calc_BAU!CK$6,'Energy Prices'!$F$11:$CJ$11,0))/100000,0)</f>
        <v>0</v>
      </c>
      <c r="CL128" s="61">
        <f>IFERROR('Data Input - BAU'!CP84*INDEX('Energy Prices'!$F$26:$CJ$31,MATCH($B128,'Energy Prices'!$C$26:$C$31,0),MATCH(Calc_BAU!CL$6,'Energy Prices'!$F$11:$CJ$11,0))/100000,0)</f>
        <v>0</v>
      </c>
      <c r="CM128" s="61">
        <f>IFERROR('Data Input - BAU'!CQ84*INDEX('Energy Prices'!$F$26:$CJ$31,MATCH($B128,'Energy Prices'!$C$26:$C$31,0),MATCH(Calc_BAU!CM$6,'Energy Prices'!$F$11:$CJ$11,0))/100000,0)</f>
        <v>0</v>
      </c>
      <c r="CN128" s="61">
        <f>IFERROR('Data Input - BAU'!CR84*INDEX('Energy Prices'!$F$26:$CJ$31,MATCH($B128,'Energy Prices'!$C$26:$C$31,0),MATCH(Calc_BAU!CN$6,'Energy Prices'!$F$11:$CJ$11,0))/100000,0)</f>
        <v>0</v>
      </c>
      <c r="CO128" s="61">
        <f>IFERROR('Data Input - BAU'!CS84*INDEX('Energy Prices'!$F$26:$CJ$31,MATCH($B128,'Energy Prices'!$C$26:$C$31,0),MATCH(Calc_BAU!CO$6,'Energy Prices'!$F$11:$CJ$11,0))/100000,0)</f>
        <v>0</v>
      </c>
      <c r="CP128" s="61">
        <f>IFERROR('Data Input - BAU'!CT84*INDEX('Energy Prices'!$F$26:$CJ$31,MATCH($B128,'Energy Prices'!$C$26:$C$31,0),MATCH(Calc_BAU!CP$6,'Energy Prices'!$F$11:$CJ$11,0))/100000,0)</f>
        <v>0</v>
      </c>
      <c r="CQ128" s="61">
        <f>IFERROR('Data Input - BAU'!CU84*INDEX('Energy Prices'!$F$26:$CJ$31,MATCH($B128,'Energy Prices'!$C$26:$C$31,0),MATCH(Calc_BAU!CQ$6,'Energy Prices'!$F$11:$CJ$11,0))/100000,0)</f>
        <v>0</v>
      </c>
      <c r="CR128" s="61">
        <f>IFERROR('Data Input - BAU'!CV84*INDEX('Energy Prices'!$F$26:$CJ$31,MATCH($B128,'Energy Prices'!$C$26:$C$31,0),MATCH(Calc_BAU!CR$6,'Energy Prices'!$F$11:$CJ$11,0))/100000,0)</f>
        <v>0</v>
      </c>
      <c r="CS128" s="61">
        <f>IFERROR('Data Input - BAU'!CW84*INDEX('Energy Prices'!$F$26:$CJ$31,MATCH($B128,'Energy Prices'!$C$26:$C$31,0),MATCH(Calc_BAU!CS$6,'Energy Prices'!$F$11:$CJ$11,0))/100000,0)</f>
        <v>0</v>
      </c>
      <c r="CT128" s="61">
        <f>IFERROR('Data Input - BAU'!CX84*INDEX('Energy Prices'!$F$26:$CJ$31,MATCH($B128,'Energy Prices'!$C$26:$C$31,0),MATCH(Calc_BAU!CT$6,'Energy Prices'!$F$11:$CJ$11,0))/100000,0)</f>
        <v>0</v>
      </c>
      <c r="CU128" s="61">
        <f>IFERROR('Data Input - BAU'!CY84*INDEX('Energy Prices'!$F$26:$CJ$31,MATCH($B128,'Energy Prices'!$C$26:$C$31,0),MATCH(Calc_BAU!CU$6,'Energy Prices'!$F$11:$CJ$11,0))/100000,0)</f>
        <v>0</v>
      </c>
      <c r="CV128" s="61">
        <f>IFERROR('Data Input - BAU'!CZ84*INDEX('Energy Prices'!$F$26:$CJ$31,MATCH($B128,'Energy Prices'!$C$26:$C$31,0),MATCH(Calc_BAU!CV$6,'Energy Prices'!$F$11:$CJ$11,0))/100000,0)</f>
        <v>0</v>
      </c>
      <c r="CW128" s="61">
        <f>IFERROR('Data Input - BAU'!DA84*INDEX('Energy Prices'!$F$26:$CJ$31,MATCH($B128,'Energy Prices'!$C$26:$C$31,0),MATCH(Calc_BAU!CW$6,'Energy Prices'!$F$11:$CJ$11,0))/100000,0)</f>
        <v>0</v>
      </c>
      <c r="CX128" s="61">
        <f>IFERROR('Data Input - BAU'!DB84*INDEX('Energy Prices'!$F$26:$CJ$31,MATCH($B128,'Energy Prices'!$C$26:$C$31,0),MATCH(Calc_BAU!CX$6,'Energy Prices'!$F$11:$CJ$11,0))/100000,0)</f>
        <v>0</v>
      </c>
      <c r="CY128" s="61">
        <f>IFERROR('Data Input - BAU'!DC84*INDEX('Energy Prices'!$F$26:$CJ$31,MATCH($B128,'Energy Prices'!$C$26:$C$31,0),MATCH(Calc_BAU!CY$6,'Energy Prices'!$F$11:$CJ$11,0))/100000,0)</f>
        <v>0</v>
      </c>
      <c r="CZ128" s="391"/>
    </row>
    <row r="129" spans="2:104" x14ac:dyDescent="0.25">
      <c r="B129" s="393" t="s">
        <v>114</v>
      </c>
      <c r="C129" s="9" t="s">
        <v>1117</v>
      </c>
      <c r="D129" s="61">
        <f>IFERROR('Data Input - BAU'!H85*INDEX('Energy Prices'!$F$26:$CJ$31,MATCH($B129,'Energy Prices'!$C$26:$C$31,0),MATCH(Calc_BAU!D$6,'Energy Prices'!$F$11:$CJ$11,0))/100000,0)</f>
        <v>0</v>
      </c>
      <c r="E129" s="61">
        <f>IFERROR('Data Input - BAU'!I85*INDEX('Energy Prices'!$F$26:$CJ$31,MATCH($B129,'Energy Prices'!$C$26:$C$31,0),MATCH(Calc_BAU!E$6,'Energy Prices'!$F$11:$CJ$11,0))/100000,0)</f>
        <v>0</v>
      </c>
      <c r="F129" s="61">
        <f>IFERROR('Data Input - BAU'!J85*INDEX('Energy Prices'!$F$26:$CJ$31,MATCH($B129,'Energy Prices'!$C$26:$C$31,0),MATCH(Calc_BAU!F$6,'Energy Prices'!$F$11:$CJ$11,0))/100000,0)</f>
        <v>0</v>
      </c>
      <c r="G129" s="61">
        <f>IFERROR('Data Input - BAU'!K85*INDEX('Energy Prices'!$F$26:$CJ$31,MATCH($B129,'Energy Prices'!$C$26:$C$31,0),MATCH(Calc_BAU!G$6,'Energy Prices'!$F$11:$CJ$11,0))/100000,0)</f>
        <v>0</v>
      </c>
      <c r="H129" s="61">
        <f>IFERROR('Data Input - BAU'!L85*INDEX('Energy Prices'!$F$26:$CJ$31,MATCH($B129,'Energy Prices'!$C$26:$C$31,0),MATCH(Calc_BAU!H$6,'Energy Prices'!$F$11:$CJ$11,0))/100000,0)</f>
        <v>0</v>
      </c>
      <c r="I129" s="61">
        <f>IFERROR('Data Input - BAU'!M85*INDEX('Energy Prices'!$F$26:$CJ$31,MATCH($B129,'Energy Prices'!$C$26:$C$31,0),MATCH(Calc_BAU!I$6,'Energy Prices'!$F$11:$CJ$11,0))/100000,0)</f>
        <v>0</v>
      </c>
      <c r="J129" s="61">
        <f>IFERROR('Data Input - BAU'!N85*INDEX('Energy Prices'!$F$26:$CJ$31,MATCH($B129,'Energy Prices'!$C$26:$C$31,0),MATCH(Calc_BAU!J$6,'Energy Prices'!$F$11:$CJ$11,0))/100000,0)</f>
        <v>0</v>
      </c>
      <c r="K129" s="61">
        <f>IFERROR('Data Input - BAU'!O85*INDEX('Energy Prices'!$F$26:$CJ$31,MATCH($B129,'Energy Prices'!$C$26:$C$31,0),MATCH(Calc_BAU!K$6,'Energy Prices'!$F$11:$CJ$11,0))/100000,0)</f>
        <v>0</v>
      </c>
      <c r="L129" s="61">
        <f>IFERROR('Data Input - BAU'!P85*INDEX('Energy Prices'!$F$26:$CJ$31,MATCH($B129,'Energy Prices'!$C$26:$C$31,0),MATCH(Calc_BAU!L$6,'Energy Prices'!$F$11:$CJ$11,0))/100000,0)</f>
        <v>0</v>
      </c>
      <c r="M129" s="61">
        <f>IFERROR('Data Input - BAU'!Q85*INDEX('Energy Prices'!$F$26:$CJ$31,MATCH($B129,'Energy Prices'!$C$26:$C$31,0),MATCH(Calc_BAU!M$6,'Energy Prices'!$F$11:$CJ$11,0))/100000,0)</f>
        <v>0</v>
      </c>
      <c r="N129" s="61">
        <f>IFERROR('Data Input - BAU'!R85*INDEX('Energy Prices'!$F$26:$CJ$31,MATCH($B129,'Energy Prices'!$C$26:$C$31,0),MATCH(Calc_BAU!N$6,'Energy Prices'!$F$11:$CJ$11,0))/100000,0)</f>
        <v>0</v>
      </c>
      <c r="O129" s="61">
        <f>IFERROR('Data Input - BAU'!S85*INDEX('Energy Prices'!$F$26:$CJ$31,MATCH($B129,'Energy Prices'!$C$26:$C$31,0),MATCH(Calc_BAU!O$6,'Energy Prices'!$F$11:$CJ$11,0))/100000,0)</f>
        <v>0</v>
      </c>
      <c r="P129" s="61">
        <f>IFERROR('Data Input - BAU'!T85*INDEX('Energy Prices'!$F$26:$CJ$31,MATCH($B129,'Energy Prices'!$C$26:$C$31,0),MATCH(Calc_BAU!P$6,'Energy Prices'!$F$11:$CJ$11,0))/100000,0)</f>
        <v>0</v>
      </c>
      <c r="Q129" s="61">
        <f>IFERROR('Data Input - BAU'!U85*INDEX('Energy Prices'!$F$26:$CJ$31,MATCH($B129,'Energy Prices'!$C$26:$C$31,0),MATCH(Calc_BAU!Q$6,'Energy Prices'!$F$11:$CJ$11,0))/100000,0)</f>
        <v>0</v>
      </c>
      <c r="R129" s="61">
        <f>IFERROR('Data Input - BAU'!V85*INDEX('Energy Prices'!$F$26:$CJ$31,MATCH($B129,'Energy Prices'!$C$26:$C$31,0),MATCH(Calc_BAU!R$6,'Energy Prices'!$F$11:$CJ$11,0))/100000,0)</f>
        <v>0</v>
      </c>
      <c r="S129" s="61">
        <f>IFERROR('Data Input - BAU'!W85*INDEX('Energy Prices'!$F$26:$CJ$31,MATCH($B129,'Energy Prices'!$C$26:$C$31,0),MATCH(Calc_BAU!S$6,'Energy Prices'!$F$11:$CJ$11,0))/100000,0)</f>
        <v>0</v>
      </c>
      <c r="T129" s="61">
        <f>IFERROR('Data Input - BAU'!X85*INDEX('Energy Prices'!$F$26:$CJ$31,MATCH($B129,'Energy Prices'!$C$26:$C$31,0),MATCH(Calc_BAU!T$6,'Energy Prices'!$F$11:$CJ$11,0))/100000,0)</f>
        <v>0</v>
      </c>
      <c r="U129" s="61">
        <f>IFERROR('Data Input - BAU'!Y85*INDEX('Energy Prices'!$F$26:$CJ$31,MATCH($B129,'Energy Prices'!$C$26:$C$31,0),MATCH(Calc_BAU!U$6,'Energy Prices'!$F$11:$CJ$11,0))/100000,0)</f>
        <v>0</v>
      </c>
      <c r="V129" s="61">
        <f>IFERROR('Data Input - BAU'!Z85*INDEX('Energy Prices'!$F$26:$CJ$31,MATCH($B129,'Energy Prices'!$C$26:$C$31,0),MATCH(Calc_BAU!V$6,'Energy Prices'!$F$11:$CJ$11,0))/100000,0)</f>
        <v>0</v>
      </c>
      <c r="W129" s="61">
        <f>IFERROR('Data Input - BAU'!AA85*INDEX('Energy Prices'!$F$26:$CJ$31,MATCH($B129,'Energy Prices'!$C$26:$C$31,0),MATCH(Calc_BAU!W$6,'Energy Prices'!$F$11:$CJ$11,0))/100000,0)</f>
        <v>0</v>
      </c>
      <c r="X129" s="61">
        <f>IFERROR('Data Input - BAU'!AB85*INDEX('Energy Prices'!$F$26:$CJ$31,MATCH($B129,'Energy Prices'!$C$26:$C$31,0),MATCH(Calc_BAU!X$6,'Energy Prices'!$F$11:$CJ$11,0))/100000,0)</f>
        <v>0</v>
      </c>
      <c r="Y129" s="61">
        <f>IFERROR('Data Input - BAU'!AC85*INDEX('Energy Prices'!$F$26:$CJ$31,MATCH($B129,'Energy Prices'!$C$26:$C$31,0),MATCH(Calc_BAU!Y$6,'Energy Prices'!$F$11:$CJ$11,0))/100000,0)</f>
        <v>0</v>
      </c>
      <c r="Z129" s="61">
        <f>IFERROR('Data Input - BAU'!AD85*INDEX('Energy Prices'!$F$26:$CJ$31,MATCH($B129,'Energy Prices'!$C$26:$C$31,0),MATCH(Calc_BAU!Z$6,'Energy Prices'!$F$11:$CJ$11,0))/100000,0)</f>
        <v>0</v>
      </c>
      <c r="AA129" s="61">
        <f>IFERROR('Data Input - BAU'!AE85*INDEX('Energy Prices'!$F$26:$CJ$31,MATCH($B129,'Energy Prices'!$C$26:$C$31,0),MATCH(Calc_BAU!AA$6,'Energy Prices'!$F$11:$CJ$11,0))/100000,0)</f>
        <v>0</v>
      </c>
      <c r="AB129" s="61">
        <f>IFERROR('Data Input - BAU'!AF85*INDEX('Energy Prices'!$F$26:$CJ$31,MATCH($B129,'Energy Prices'!$C$26:$C$31,0),MATCH(Calc_BAU!AB$6,'Energy Prices'!$F$11:$CJ$11,0))/100000,0)</f>
        <v>0</v>
      </c>
      <c r="AC129" s="61">
        <f>IFERROR('Data Input - BAU'!AG85*INDEX('Energy Prices'!$F$26:$CJ$31,MATCH($B129,'Energy Prices'!$C$26:$C$31,0),MATCH(Calc_BAU!AC$6,'Energy Prices'!$F$11:$CJ$11,0))/100000,0)</f>
        <v>0</v>
      </c>
      <c r="AD129" s="61">
        <f>IFERROR('Data Input - BAU'!AH85*INDEX('Energy Prices'!$F$26:$CJ$31,MATCH($B129,'Energy Prices'!$C$26:$C$31,0),MATCH(Calc_BAU!AD$6,'Energy Prices'!$F$11:$CJ$11,0))/100000,0)</f>
        <v>0</v>
      </c>
      <c r="AE129" s="61">
        <f>IFERROR('Data Input - BAU'!AI85*INDEX('Energy Prices'!$F$26:$CJ$31,MATCH($B129,'Energy Prices'!$C$26:$C$31,0),MATCH(Calc_BAU!AE$6,'Energy Prices'!$F$11:$CJ$11,0))/100000,0)</f>
        <v>0</v>
      </c>
      <c r="AF129" s="61">
        <f>IFERROR('Data Input - BAU'!AJ85*INDEX('Energy Prices'!$F$26:$CJ$31,MATCH($B129,'Energy Prices'!$C$26:$C$31,0),MATCH(Calc_BAU!AF$6,'Energy Prices'!$F$11:$CJ$11,0))/100000,0)</f>
        <v>0</v>
      </c>
      <c r="AG129" s="61">
        <f>IFERROR('Data Input - BAU'!AK85*INDEX('Energy Prices'!$F$26:$CJ$31,MATCH($B129,'Energy Prices'!$C$26:$C$31,0),MATCH(Calc_BAU!AG$6,'Energy Prices'!$F$11:$CJ$11,0))/100000,0)</f>
        <v>0</v>
      </c>
      <c r="AH129" s="61">
        <f>IFERROR('Data Input - BAU'!AL85*INDEX('Energy Prices'!$F$26:$CJ$31,MATCH($B129,'Energy Prices'!$C$26:$C$31,0),MATCH(Calc_BAU!AH$6,'Energy Prices'!$F$11:$CJ$11,0))/100000,0)</f>
        <v>0</v>
      </c>
      <c r="AI129" s="61">
        <f>IFERROR('Data Input - BAU'!AM85*INDEX('Energy Prices'!$F$26:$CJ$31,MATCH($B129,'Energy Prices'!$C$26:$C$31,0),MATCH(Calc_BAU!AI$6,'Energy Prices'!$F$11:$CJ$11,0))/100000,0)</f>
        <v>0</v>
      </c>
      <c r="AJ129" s="61">
        <f>IFERROR('Data Input - BAU'!AN85*INDEX('Energy Prices'!$F$26:$CJ$31,MATCH($B129,'Energy Prices'!$C$26:$C$31,0),MATCH(Calc_BAU!AJ$6,'Energy Prices'!$F$11:$CJ$11,0))/100000,0)</f>
        <v>0</v>
      </c>
      <c r="AK129" s="61">
        <f>IFERROR('Data Input - BAU'!AO85*INDEX('Energy Prices'!$F$26:$CJ$31,MATCH($B129,'Energy Prices'!$C$26:$C$31,0),MATCH(Calc_BAU!AK$6,'Energy Prices'!$F$11:$CJ$11,0))/100000,0)</f>
        <v>0</v>
      </c>
      <c r="AL129" s="61">
        <f>IFERROR('Data Input - BAU'!AP85*INDEX('Energy Prices'!$F$26:$CJ$31,MATCH($B129,'Energy Prices'!$C$26:$C$31,0),MATCH(Calc_BAU!AL$6,'Energy Prices'!$F$11:$CJ$11,0))/100000,0)</f>
        <v>0</v>
      </c>
      <c r="AM129" s="61">
        <f>IFERROR('Data Input - BAU'!AQ85*INDEX('Energy Prices'!$F$26:$CJ$31,MATCH($B129,'Energy Prices'!$C$26:$C$31,0),MATCH(Calc_BAU!AM$6,'Energy Prices'!$F$11:$CJ$11,0))/100000,0)</f>
        <v>0</v>
      </c>
      <c r="AN129" s="61">
        <f>IFERROR('Data Input - BAU'!AR85*INDEX('Energy Prices'!$F$26:$CJ$31,MATCH($B129,'Energy Prices'!$C$26:$C$31,0),MATCH(Calc_BAU!AN$6,'Energy Prices'!$F$11:$CJ$11,0))/100000,0)</f>
        <v>0</v>
      </c>
      <c r="AO129" s="61">
        <f>IFERROR('Data Input - BAU'!AS85*INDEX('Energy Prices'!$F$26:$CJ$31,MATCH($B129,'Energy Prices'!$C$26:$C$31,0),MATCH(Calc_BAU!AO$6,'Energy Prices'!$F$11:$CJ$11,0))/100000,0)</f>
        <v>0</v>
      </c>
      <c r="AP129" s="61">
        <f>IFERROR('Data Input - BAU'!AT85*INDEX('Energy Prices'!$F$26:$CJ$31,MATCH($B129,'Energy Prices'!$C$26:$C$31,0),MATCH(Calc_BAU!AP$6,'Energy Prices'!$F$11:$CJ$11,0))/100000,0)</f>
        <v>0</v>
      </c>
      <c r="AQ129" s="61">
        <f>IFERROR('Data Input - BAU'!AU85*INDEX('Energy Prices'!$F$26:$CJ$31,MATCH($B129,'Energy Prices'!$C$26:$C$31,0),MATCH(Calc_BAU!AQ$6,'Energy Prices'!$F$11:$CJ$11,0))/100000,0)</f>
        <v>0</v>
      </c>
      <c r="AR129" s="61">
        <f>IFERROR('Data Input - BAU'!AV85*INDEX('Energy Prices'!$F$26:$CJ$31,MATCH($B129,'Energy Prices'!$C$26:$C$31,0),MATCH(Calc_BAU!AR$6,'Energy Prices'!$F$11:$CJ$11,0))/100000,0)</f>
        <v>0</v>
      </c>
      <c r="AS129" s="61">
        <f>IFERROR('Data Input - BAU'!AW85*INDEX('Energy Prices'!$F$26:$CJ$31,MATCH($B129,'Energy Prices'!$C$26:$C$31,0),MATCH(Calc_BAU!AS$6,'Energy Prices'!$F$11:$CJ$11,0))/100000,0)</f>
        <v>0</v>
      </c>
      <c r="AT129" s="61">
        <f>IFERROR('Data Input - BAU'!AX85*INDEX('Energy Prices'!$F$26:$CJ$31,MATCH($B129,'Energy Prices'!$C$26:$C$31,0),MATCH(Calc_BAU!AT$6,'Energy Prices'!$F$11:$CJ$11,0))/100000,0)</f>
        <v>0</v>
      </c>
      <c r="AU129" s="61">
        <f>IFERROR('Data Input - BAU'!AY85*INDEX('Energy Prices'!$F$26:$CJ$31,MATCH($B129,'Energy Prices'!$C$26:$C$31,0),MATCH(Calc_BAU!AU$6,'Energy Prices'!$F$11:$CJ$11,0))/100000,0)</f>
        <v>0</v>
      </c>
      <c r="AV129" s="61">
        <f>IFERROR('Data Input - BAU'!AZ85*INDEX('Energy Prices'!$F$26:$CJ$31,MATCH($B129,'Energy Prices'!$C$26:$C$31,0),MATCH(Calc_BAU!AV$6,'Energy Prices'!$F$11:$CJ$11,0))/100000,0)</f>
        <v>0</v>
      </c>
      <c r="AW129" s="61">
        <f>IFERROR('Data Input - BAU'!BA85*INDEX('Energy Prices'!$F$26:$CJ$31,MATCH($B129,'Energy Prices'!$C$26:$C$31,0),MATCH(Calc_BAU!AW$6,'Energy Prices'!$F$11:$CJ$11,0))/100000,0)</f>
        <v>0</v>
      </c>
      <c r="AX129" s="61">
        <f>IFERROR('Data Input - BAU'!BB85*INDEX('Energy Prices'!$F$26:$CJ$31,MATCH($B129,'Energy Prices'!$C$26:$C$31,0),MATCH(Calc_BAU!AX$6,'Energy Prices'!$F$11:$CJ$11,0))/100000,0)</f>
        <v>0</v>
      </c>
      <c r="AY129" s="61">
        <f>IFERROR('Data Input - BAU'!BC85*INDEX('Energy Prices'!$F$26:$CJ$31,MATCH($B129,'Energy Prices'!$C$26:$C$31,0),MATCH(Calc_BAU!AY$6,'Energy Prices'!$F$11:$CJ$11,0))/100000,0)</f>
        <v>0</v>
      </c>
      <c r="AZ129" s="61">
        <f>IFERROR('Data Input - BAU'!BD85*INDEX('Energy Prices'!$F$26:$CJ$31,MATCH($B129,'Energy Prices'!$C$26:$C$31,0),MATCH(Calc_BAU!AZ$6,'Energy Prices'!$F$11:$CJ$11,0))/100000,0)</f>
        <v>0</v>
      </c>
      <c r="BA129" s="61">
        <f>IFERROR('Data Input - BAU'!BE85*INDEX('Energy Prices'!$F$26:$CJ$31,MATCH($B129,'Energy Prices'!$C$26:$C$31,0),MATCH(Calc_BAU!BA$6,'Energy Prices'!$F$11:$CJ$11,0))/100000,0)</f>
        <v>0</v>
      </c>
      <c r="BB129" s="61">
        <f>IFERROR('Data Input - BAU'!BF85*INDEX('Energy Prices'!$F$26:$CJ$31,MATCH($B129,'Energy Prices'!$C$26:$C$31,0),MATCH(Calc_BAU!BB$6,'Energy Prices'!$F$11:$CJ$11,0))/100000,0)</f>
        <v>0</v>
      </c>
      <c r="BC129" s="61">
        <f>IFERROR('Data Input - BAU'!BG85*INDEX('Energy Prices'!$F$26:$CJ$31,MATCH($B129,'Energy Prices'!$C$26:$C$31,0),MATCH(Calc_BAU!BC$6,'Energy Prices'!$F$11:$CJ$11,0))/100000,0)</f>
        <v>0</v>
      </c>
      <c r="BD129" s="61">
        <f>IFERROR('Data Input - BAU'!BH85*INDEX('Energy Prices'!$F$26:$CJ$31,MATCH($B129,'Energy Prices'!$C$26:$C$31,0),MATCH(Calc_BAU!BD$6,'Energy Prices'!$F$11:$CJ$11,0))/100000,0)</f>
        <v>0</v>
      </c>
      <c r="BE129" s="61">
        <f>IFERROR('Data Input - BAU'!BI85*INDEX('Energy Prices'!$F$26:$CJ$31,MATCH($B129,'Energy Prices'!$C$26:$C$31,0),MATCH(Calc_BAU!BE$6,'Energy Prices'!$F$11:$CJ$11,0))/100000,0)</f>
        <v>0</v>
      </c>
      <c r="BF129" s="61">
        <f>IFERROR('Data Input - BAU'!BJ85*INDEX('Energy Prices'!$F$26:$CJ$31,MATCH($B129,'Energy Prices'!$C$26:$C$31,0),MATCH(Calc_BAU!BF$6,'Energy Prices'!$F$11:$CJ$11,0))/100000,0)</f>
        <v>0</v>
      </c>
      <c r="BG129" s="61">
        <f>IFERROR('Data Input - BAU'!BK85*INDEX('Energy Prices'!$F$26:$CJ$31,MATCH($B129,'Energy Prices'!$C$26:$C$31,0),MATCH(Calc_BAU!BG$6,'Energy Prices'!$F$11:$CJ$11,0))/100000,0)</f>
        <v>0</v>
      </c>
      <c r="BH129" s="61">
        <f>IFERROR('Data Input - BAU'!BL85*INDEX('Energy Prices'!$F$26:$CJ$31,MATCH($B129,'Energy Prices'!$C$26:$C$31,0),MATCH(Calc_BAU!BH$6,'Energy Prices'!$F$11:$CJ$11,0))/100000,0)</f>
        <v>0</v>
      </c>
      <c r="BI129" s="61">
        <f>IFERROR('Data Input - BAU'!BM85*INDEX('Energy Prices'!$F$26:$CJ$31,MATCH($B129,'Energy Prices'!$C$26:$C$31,0),MATCH(Calc_BAU!BI$6,'Energy Prices'!$F$11:$CJ$11,0))/100000,0)</f>
        <v>0</v>
      </c>
      <c r="BJ129" s="61">
        <f>IFERROR('Data Input - BAU'!BN85*INDEX('Energy Prices'!$F$26:$CJ$31,MATCH($B129,'Energy Prices'!$C$26:$C$31,0),MATCH(Calc_BAU!BJ$6,'Energy Prices'!$F$11:$CJ$11,0))/100000,0)</f>
        <v>0</v>
      </c>
      <c r="BK129" s="61">
        <f>IFERROR('Data Input - BAU'!BO85*INDEX('Energy Prices'!$F$26:$CJ$31,MATCH($B129,'Energy Prices'!$C$26:$C$31,0),MATCH(Calc_BAU!BK$6,'Energy Prices'!$F$11:$CJ$11,0))/100000,0)</f>
        <v>0</v>
      </c>
      <c r="BL129" s="61">
        <f>IFERROR('Data Input - BAU'!BP85*INDEX('Energy Prices'!$F$26:$CJ$31,MATCH($B129,'Energy Prices'!$C$26:$C$31,0),MATCH(Calc_BAU!BL$6,'Energy Prices'!$F$11:$CJ$11,0))/100000,0)</f>
        <v>0</v>
      </c>
      <c r="BM129" s="61">
        <f>IFERROR('Data Input - BAU'!BQ85*INDEX('Energy Prices'!$F$26:$CJ$31,MATCH($B129,'Energy Prices'!$C$26:$C$31,0),MATCH(Calc_BAU!BM$6,'Energy Prices'!$F$11:$CJ$11,0))/100000,0)</f>
        <v>0</v>
      </c>
      <c r="BN129" s="61">
        <f>IFERROR('Data Input - BAU'!BR85*INDEX('Energy Prices'!$F$26:$CJ$31,MATCH($B129,'Energy Prices'!$C$26:$C$31,0),MATCH(Calc_BAU!BN$6,'Energy Prices'!$F$11:$CJ$11,0))/100000,0)</f>
        <v>0</v>
      </c>
      <c r="BO129" s="61">
        <f>IFERROR('Data Input - BAU'!BS85*INDEX('Energy Prices'!$F$26:$CJ$31,MATCH($B129,'Energy Prices'!$C$26:$C$31,0),MATCH(Calc_BAU!BO$6,'Energy Prices'!$F$11:$CJ$11,0))/100000,0)</f>
        <v>0</v>
      </c>
      <c r="BP129" s="61">
        <f>IFERROR('Data Input - BAU'!BT85*INDEX('Energy Prices'!$F$26:$CJ$31,MATCH($B129,'Energy Prices'!$C$26:$C$31,0),MATCH(Calc_BAU!BP$6,'Energy Prices'!$F$11:$CJ$11,0))/100000,0)</f>
        <v>0</v>
      </c>
      <c r="BQ129" s="61">
        <f>IFERROR('Data Input - BAU'!BU85*INDEX('Energy Prices'!$F$26:$CJ$31,MATCH($B129,'Energy Prices'!$C$26:$C$31,0),MATCH(Calc_BAU!BQ$6,'Energy Prices'!$F$11:$CJ$11,0))/100000,0)</f>
        <v>0</v>
      </c>
      <c r="BR129" s="61">
        <f>IFERROR('Data Input - BAU'!BV85*INDEX('Energy Prices'!$F$26:$CJ$31,MATCH($B129,'Energy Prices'!$C$26:$C$31,0),MATCH(Calc_BAU!BR$6,'Energy Prices'!$F$11:$CJ$11,0))/100000,0)</f>
        <v>0</v>
      </c>
      <c r="BS129" s="61">
        <f>IFERROR('Data Input - BAU'!BW85*INDEX('Energy Prices'!$F$26:$CJ$31,MATCH($B129,'Energy Prices'!$C$26:$C$31,0),MATCH(Calc_BAU!BS$6,'Energy Prices'!$F$11:$CJ$11,0))/100000,0)</f>
        <v>0</v>
      </c>
      <c r="BT129" s="61">
        <f>IFERROR('Data Input - BAU'!BX85*INDEX('Energy Prices'!$F$26:$CJ$31,MATCH($B129,'Energy Prices'!$C$26:$C$31,0),MATCH(Calc_BAU!BT$6,'Energy Prices'!$F$11:$CJ$11,0))/100000,0)</f>
        <v>0</v>
      </c>
      <c r="BU129" s="61">
        <f>IFERROR('Data Input - BAU'!BY85*INDEX('Energy Prices'!$F$26:$CJ$31,MATCH($B129,'Energy Prices'!$C$26:$C$31,0),MATCH(Calc_BAU!BU$6,'Energy Prices'!$F$11:$CJ$11,0))/100000,0)</f>
        <v>0</v>
      </c>
      <c r="BV129" s="61">
        <f>IFERROR('Data Input - BAU'!BZ85*INDEX('Energy Prices'!$F$26:$CJ$31,MATCH($B129,'Energy Prices'!$C$26:$C$31,0),MATCH(Calc_BAU!BV$6,'Energy Prices'!$F$11:$CJ$11,0))/100000,0)</f>
        <v>0</v>
      </c>
      <c r="BW129" s="61">
        <f>IFERROR('Data Input - BAU'!CA85*INDEX('Energy Prices'!$F$26:$CJ$31,MATCH($B129,'Energy Prices'!$C$26:$C$31,0),MATCH(Calc_BAU!BW$6,'Energy Prices'!$F$11:$CJ$11,0))/100000,0)</f>
        <v>0</v>
      </c>
      <c r="BX129" s="61">
        <f>IFERROR('Data Input - BAU'!CB85*INDEX('Energy Prices'!$F$26:$CJ$31,MATCH($B129,'Energy Prices'!$C$26:$C$31,0),MATCH(Calc_BAU!BX$6,'Energy Prices'!$F$11:$CJ$11,0))/100000,0)</f>
        <v>0</v>
      </c>
      <c r="BY129" s="61">
        <f>IFERROR('Data Input - BAU'!CC85*INDEX('Energy Prices'!$F$26:$CJ$31,MATCH($B129,'Energy Prices'!$C$26:$C$31,0),MATCH(Calc_BAU!BY$6,'Energy Prices'!$F$11:$CJ$11,0))/100000,0)</f>
        <v>0</v>
      </c>
      <c r="BZ129" s="61">
        <f>IFERROR('Data Input - BAU'!CD85*INDEX('Energy Prices'!$F$26:$CJ$31,MATCH($B129,'Energy Prices'!$C$26:$C$31,0),MATCH(Calc_BAU!BZ$6,'Energy Prices'!$F$11:$CJ$11,0))/100000,0)</f>
        <v>0</v>
      </c>
      <c r="CA129" s="61">
        <f>IFERROR('Data Input - BAU'!CE85*INDEX('Energy Prices'!$F$26:$CJ$31,MATCH($B129,'Energy Prices'!$C$26:$C$31,0),MATCH(Calc_BAU!CA$6,'Energy Prices'!$F$11:$CJ$11,0))/100000,0)</f>
        <v>0</v>
      </c>
      <c r="CB129" s="61">
        <f>IFERROR('Data Input - BAU'!CF85*INDEX('Energy Prices'!$F$26:$CJ$31,MATCH($B129,'Energy Prices'!$C$26:$C$31,0),MATCH(Calc_BAU!CB$6,'Energy Prices'!$F$11:$CJ$11,0))/100000,0)</f>
        <v>0</v>
      </c>
      <c r="CC129" s="61">
        <f>IFERROR('Data Input - BAU'!CG85*INDEX('Energy Prices'!$F$26:$CJ$31,MATCH($B129,'Energy Prices'!$C$26:$C$31,0),MATCH(Calc_BAU!CC$6,'Energy Prices'!$F$11:$CJ$11,0))/100000,0)</f>
        <v>0</v>
      </c>
      <c r="CD129" s="61">
        <f>IFERROR('Data Input - BAU'!CH85*INDEX('Energy Prices'!$F$26:$CJ$31,MATCH($B129,'Energy Prices'!$C$26:$C$31,0),MATCH(Calc_BAU!CD$6,'Energy Prices'!$F$11:$CJ$11,0))/100000,0)</f>
        <v>0</v>
      </c>
      <c r="CE129" s="61">
        <f>IFERROR('Data Input - BAU'!CI85*INDEX('Energy Prices'!$F$26:$CJ$31,MATCH($B129,'Energy Prices'!$C$26:$C$31,0),MATCH(Calc_BAU!CE$6,'Energy Prices'!$F$11:$CJ$11,0))/100000,0)</f>
        <v>0</v>
      </c>
      <c r="CF129" s="61">
        <f>IFERROR('Data Input - BAU'!CJ85*INDEX('Energy Prices'!$F$26:$CJ$31,MATCH($B129,'Energy Prices'!$C$26:$C$31,0),MATCH(Calc_BAU!CF$6,'Energy Prices'!$F$11:$CJ$11,0))/100000,0)</f>
        <v>0</v>
      </c>
      <c r="CG129" s="61">
        <f>IFERROR('Data Input - BAU'!CK85*INDEX('Energy Prices'!$F$26:$CJ$31,MATCH($B129,'Energy Prices'!$C$26:$C$31,0),MATCH(Calc_BAU!CG$6,'Energy Prices'!$F$11:$CJ$11,0))/100000,0)</f>
        <v>0</v>
      </c>
      <c r="CH129" s="61">
        <f>IFERROR('Data Input - BAU'!CL85*INDEX('Energy Prices'!$F$26:$CJ$31,MATCH($B129,'Energy Prices'!$C$26:$C$31,0),MATCH(Calc_BAU!CH$6,'Energy Prices'!$F$11:$CJ$11,0))/100000,0)</f>
        <v>0</v>
      </c>
      <c r="CI129" s="61">
        <f>IFERROR('Data Input - BAU'!CM85*INDEX('Energy Prices'!$F$26:$CJ$31,MATCH($B129,'Energy Prices'!$C$26:$C$31,0),MATCH(Calc_BAU!CI$6,'Energy Prices'!$F$11:$CJ$11,0))/100000,0)</f>
        <v>0</v>
      </c>
      <c r="CJ129" s="61">
        <f>IFERROR('Data Input - BAU'!CN85*INDEX('Energy Prices'!$F$26:$CJ$31,MATCH($B129,'Energy Prices'!$C$26:$C$31,0),MATCH(Calc_BAU!CJ$6,'Energy Prices'!$F$11:$CJ$11,0))/100000,0)</f>
        <v>0</v>
      </c>
      <c r="CK129" s="61">
        <f>IFERROR('Data Input - BAU'!CO85*INDEX('Energy Prices'!$F$26:$CJ$31,MATCH($B129,'Energy Prices'!$C$26:$C$31,0),MATCH(Calc_BAU!CK$6,'Energy Prices'!$F$11:$CJ$11,0))/100000,0)</f>
        <v>0</v>
      </c>
      <c r="CL129" s="61">
        <f>IFERROR('Data Input - BAU'!CP85*INDEX('Energy Prices'!$F$26:$CJ$31,MATCH($B129,'Energy Prices'!$C$26:$C$31,0),MATCH(Calc_BAU!CL$6,'Energy Prices'!$F$11:$CJ$11,0))/100000,0)</f>
        <v>0</v>
      </c>
      <c r="CM129" s="61">
        <f>IFERROR('Data Input - BAU'!CQ85*INDEX('Energy Prices'!$F$26:$CJ$31,MATCH($B129,'Energy Prices'!$C$26:$C$31,0),MATCH(Calc_BAU!CM$6,'Energy Prices'!$F$11:$CJ$11,0))/100000,0)</f>
        <v>0</v>
      </c>
      <c r="CN129" s="61">
        <f>IFERROR('Data Input - BAU'!CR85*INDEX('Energy Prices'!$F$26:$CJ$31,MATCH($B129,'Energy Prices'!$C$26:$C$31,0),MATCH(Calc_BAU!CN$6,'Energy Prices'!$F$11:$CJ$11,0))/100000,0)</f>
        <v>0</v>
      </c>
      <c r="CO129" s="61">
        <f>IFERROR('Data Input - BAU'!CS85*INDEX('Energy Prices'!$F$26:$CJ$31,MATCH($B129,'Energy Prices'!$C$26:$C$31,0),MATCH(Calc_BAU!CO$6,'Energy Prices'!$F$11:$CJ$11,0))/100000,0)</f>
        <v>0</v>
      </c>
      <c r="CP129" s="61">
        <f>IFERROR('Data Input - BAU'!CT85*INDEX('Energy Prices'!$F$26:$CJ$31,MATCH($B129,'Energy Prices'!$C$26:$C$31,0),MATCH(Calc_BAU!CP$6,'Energy Prices'!$F$11:$CJ$11,0))/100000,0)</f>
        <v>0</v>
      </c>
      <c r="CQ129" s="61">
        <f>IFERROR('Data Input - BAU'!CU85*INDEX('Energy Prices'!$F$26:$CJ$31,MATCH($B129,'Energy Prices'!$C$26:$C$31,0),MATCH(Calc_BAU!CQ$6,'Energy Prices'!$F$11:$CJ$11,0))/100000,0)</f>
        <v>0</v>
      </c>
      <c r="CR129" s="61">
        <f>IFERROR('Data Input - BAU'!CV85*INDEX('Energy Prices'!$F$26:$CJ$31,MATCH($B129,'Energy Prices'!$C$26:$C$31,0),MATCH(Calc_BAU!CR$6,'Energy Prices'!$F$11:$CJ$11,0))/100000,0)</f>
        <v>0</v>
      </c>
      <c r="CS129" s="61">
        <f>IFERROR('Data Input - BAU'!CW85*INDEX('Energy Prices'!$F$26:$CJ$31,MATCH($B129,'Energy Prices'!$C$26:$C$31,0),MATCH(Calc_BAU!CS$6,'Energy Prices'!$F$11:$CJ$11,0))/100000,0)</f>
        <v>0</v>
      </c>
      <c r="CT129" s="61">
        <f>IFERROR('Data Input - BAU'!CX85*INDEX('Energy Prices'!$F$26:$CJ$31,MATCH($B129,'Energy Prices'!$C$26:$C$31,0),MATCH(Calc_BAU!CT$6,'Energy Prices'!$F$11:$CJ$11,0))/100000,0)</f>
        <v>0</v>
      </c>
      <c r="CU129" s="61">
        <f>IFERROR('Data Input - BAU'!CY85*INDEX('Energy Prices'!$F$26:$CJ$31,MATCH($B129,'Energy Prices'!$C$26:$C$31,0),MATCH(Calc_BAU!CU$6,'Energy Prices'!$F$11:$CJ$11,0))/100000,0)</f>
        <v>0</v>
      </c>
      <c r="CV129" s="61">
        <f>IFERROR('Data Input - BAU'!CZ85*INDEX('Energy Prices'!$F$26:$CJ$31,MATCH($B129,'Energy Prices'!$C$26:$C$31,0),MATCH(Calc_BAU!CV$6,'Energy Prices'!$F$11:$CJ$11,0))/100000,0)</f>
        <v>0</v>
      </c>
      <c r="CW129" s="61">
        <f>IFERROR('Data Input - BAU'!DA85*INDEX('Energy Prices'!$F$26:$CJ$31,MATCH($B129,'Energy Prices'!$C$26:$C$31,0),MATCH(Calc_BAU!CW$6,'Energy Prices'!$F$11:$CJ$11,0))/100000,0)</f>
        <v>0</v>
      </c>
      <c r="CX129" s="61">
        <f>IFERROR('Data Input - BAU'!DB85*INDEX('Energy Prices'!$F$26:$CJ$31,MATCH($B129,'Energy Prices'!$C$26:$C$31,0),MATCH(Calc_BAU!CX$6,'Energy Prices'!$F$11:$CJ$11,0))/100000,0)</f>
        <v>0</v>
      </c>
      <c r="CY129" s="61">
        <f>IFERROR('Data Input - BAU'!DC85*INDEX('Energy Prices'!$F$26:$CJ$31,MATCH($B129,'Energy Prices'!$C$26:$C$31,0),MATCH(Calc_BAU!CY$6,'Energy Prices'!$F$11:$CJ$11,0))/100000,0)</f>
        <v>0</v>
      </c>
      <c r="CZ129" s="391"/>
    </row>
    <row r="130" spans="2:104" x14ac:dyDescent="0.25">
      <c r="B130" s="393" t="s">
        <v>115</v>
      </c>
      <c r="C130" s="9" t="s">
        <v>1117</v>
      </c>
      <c r="D130" s="61">
        <f>IFERROR('Data Input - BAU'!H86*INDEX('Energy Prices'!$F$26:$CJ$31,MATCH($B130,'Energy Prices'!$C$26:$C$31,0),MATCH(Calc_BAU!D$6,'Energy Prices'!$F$11:$CJ$11,0))/100000,0)</f>
        <v>0</v>
      </c>
      <c r="E130" s="61">
        <f>IFERROR('Data Input - BAU'!I86*INDEX('Energy Prices'!$F$26:$CJ$31,MATCH($B130,'Energy Prices'!$C$26:$C$31,0),MATCH(Calc_BAU!E$6,'Energy Prices'!$F$11:$CJ$11,0))/100000,0)</f>
        <v>0</v>
      </c>
      <c r="F130" s="61">
        <f>IFERROR('Data Input - BAU'!J86*INDEX('Energy Prices'!$F$26:$CJ$31,MATCH($B130,'Energy Prices'!$C$26:$C$31,0),MATCH(Calc_BAU!F$6,'Energy Prices'!$F$11:$CJ$11,0))/100000,0)</f>
        <v>0</v>
      </c>
      <c r="G130" s="61">
        <f>IFERROR('Data Input - BAU'!K86*INDEX('Energy Prices'!$F$26:$CJ$31,MATCH($B130,'Energy Prices'!$C$26:$C$31,0),MATCH(Calc_BAU!G$6,'Energy Prices'!$F$11:$CJ$11,0))/100000,0)</f>
        <v>0</v>
      </c>
      <c r="H130" s="61">
        <f>IFERROR('Data Input - BAU'!L86*INDEX('Energy Prices'!$F$26:$CJ$31,MATCH($B130,'Energy Prices'!$C$26:$C$31,0),MATCH(Calc_BAU!H$6,'Energy Prices'!$F$11:$CJ$11,0))/100000,0)</f>
        <v>0</v>
      </c>
      <c r="I130" s="61">
        <f>IFERROR('Data Input - BAU'!M86*INDEX('Energy Prices'!$F$26:$CJ$31,MATCH($B130,'Energy Prices'!$C$26:$C$31,0),MATCH(Calc_BAU!I$6,'Energy Prices'!$F$11:$CJ$11,0))/100000,0)</f>
        <v>0</v>
      </c>
      <c r="J130" s="61">
        <f>IFERROR('Data Input - BAU'!N86*INDEX('Energy Prices'!$F$26:$CJ$31,MATCH($B130,'Energy Prices'!$C$26:$C$31,0),MATCH(Calc_BAU!J$6,'Energy Prices'!$F$11:$CJ$11,0))/100000,0)</f>
        <v>0</v>
      </c>
      <c r="K130" s="61">
        <f>IFERROR('Data Input - BAU'!O86*INDEX('Energy Prices'!$F$26:$CJ$31,MATCH($B130,'Energy Prices'!$C$26:$C$31,0),MATCH(Calc_BAU!K$6,'Energy Prices'!$F$11:$CJ$11,0))/100000,0)</f>
        <v>0</v>
      </c>
      <c r="L130" s="61">
        <f>IFERROR('Data Input - BAU'!P86*INDEX('Energy Prices'!$F$26:$CJ$31,MATCH($B130,'Energy Prices'!$C$26:$C$31,0),MATCH(Calc_BAU!L$6,'Energy Prices'!$F$11:$CJ$11,0))/100000,0)</f>
        <v>0</v>
      </c>
      <c r="M130" s="61">
        <f>IFERROR('Data Input - BAU'!Q86*INDEX('Energy Prices'!$F$26:$CJ$31,MATCH($B130,'Energy Prices'!$C$26:$C$31,0),MATCH(Calc_BAU!M$6,'Energy Prices'!$F$11:$CJ$11,0))/100000,0)</f>
        <v>0</v>
      </c>
      <c r="N130" s="61">
        <f>IFERROR('Data Input - BAU'!R86*INDEX('Energy Prices'!$F$26:$CJ$31,MATCH($B130,'Energy Prices'!$C$26:$C$31,0),MATCH(Calc_BAU!N$6,'Energy Prices'!$F$11:$CJ$11,0))/100000,0)</f>
        <v>0</v>
      </c>
      <c r="O130" s="61">
        <f>IFERROR('Data Input - BAU'!S86*INDEX('Energy Prices'!$F$26:$CJ$31,MATCH($B130,'Energy Prices'!$C$26:$C$31,0),MATCH(Calc_BAU!O$6,'Energy Prices'!$F$11:$CJ$11,0))/100000,0)</f>
        <v>0</v>
      </c>
      <c r="P130" s="61">
        <f>IFERROR('Data Input - BAU'!T86*INDEX('Energy Prices'!$F$26:$CJ$31,MATCH($B130,'Energy Prices'!$C$26:$C$31,0),MATCH(Calc_BAU!P$6,'Energy Prices'!$F$11:$CJ$11,0))/100000,0)</f>
        <v>0</v>
      </c>
      <c r="Q130" s="61">
        <f>IFERROR('Data Input - BAU'!U86*INDEX('Energy Prices'!$F$26:$CJ$31,MATCH($B130,'Energy Prices'!$C$26:$C$31,0),MATCH(Calc_BAU!Q$6,'Energy Prices'!$F$11:$CJ$11,0))/100000,0)</f>
        <v>0</v>
      </c>
      <c r="R130" s="61">
        <f>IFERROR('Data Input - BAU'!V86*INDEX('Energy Prices'!$F$26:$CJ$31,MATCH($B130,'Energy Prices'!$C$26:$C$31,0),MATCH(Calc_BAU!R$6,'Energy Prices'!$F$11:$CJ$11,0))/100000,0)</f>
        <v>0</v>
      </c>
      <c r="S130" s="61">
        <f>IFERROR('Data Input - BAU'!W86*INDEX('Energy Prices'!$F$26:$CJ$31,MATCH($B130,'Energy Prices'!$C$26:$C$31,0),MATCH(Calc_BAU!S$6,'Energy Prices'!$F$11:$CJ$11,0))/100000,0)</f>
        <v>0</v>
      </c>
      <c r="T130" s="61">
        <f>IFERROR('Data Input - BAU'!X86*INDEX('Energy Prices'!$F$26:$CJ$31,MATCH($B130,'Energy Prices'!$C$26:$C$31,0),MATCH(Calc_BAU!T$6,'Energy Prices'!$F$11:$CJ$11,0))/100000,0)</f>
        <v>0</v>
      </c>
      <c r="U130" s="61">
        <f>IFERROR('Data Input - BAU'!Y86*INDEX('Energy Prices'!$F$26:$CJ$31,MATCH($B130,'Energy Prices'!$C$26:$C$31,0),MATCH(Calc_BAU!U$6,'Energy Prices'!$F$11:$CJ$11,0))/100000,0)</f>
        <v>0</v>
      </c>
      <c r="V130" s="61">
        <f>IFERROR('Data Input - BAU'!Z86*INDEX('Energy Prices'!$F$26:$CJ$31,MATCH($B130,'Energy Prices'!$C$26:$C$31,0),MATCH(Calc_BAU!V$6,'Energy Prices'!$F$11:$CJ$11,0))/100000,0)</f>
        <v>0</v>
      </c>
      <c r="W130" s="61">
        <f>IFERROR('Data Input - BAU'!AA86*INDEX('Energy Prices'!$F$26:$CJ$31,MATCH($B130,'Energy Prices'!$C$26:$C$31,0),MATCH(Calc_BAU!W$6,'Energy Prices'!$F$11:$CJ$11,0))/100000,0)</f>
        <v>0</v>
      </c>
      <c r="X130" s="61">
        <f>IFERROR('Data Input - BAU'!AB86*INDEX('Energy Prices'!$F$26:$CJ$31,MATCH($B130,'Energy Prices'!$C$26:$C$31,0),MATCH(Calc_BAU!X$6,'Energy Prices'!$F$11:$CJ$11,0))/100000,0)</f>
        <v>0</v>
      </c>
      <c r="Y130" s="61">
        <f>IFERROR('Data Input - BAU'!AC86*INDEX('Energy Prices'!$F$26:$CJ$31,MATCH($B130,'Energy Prices'!$C$26:$C$31,0),MATCH(Calc_BAU!Y$6,'Energy Prices'!$F$11:$CJ$11,0))/100000,0)</f>
        <v>0</v>
      </c>
      <c r="Z130" s="61">
        <f>IFERROR('Data Input - BAU'!AD86*INDEX('Energy Prices'!$F$26:$CJ$31,MATCH($B130,'Energy Prices'!$C$26:$C$31,0),MATCH(Calc_BAU!Z$6,'Energy Prices'!$F$11:$CJ$11,0))/100000,0)</f>
        <v>0</v>
      </c>
      <c r="AA130" s="61">
        <f>IFERROR('Data Input - BAU'!AE86*INDEX('Energy Prices'!$F$26:$CJ$31,MATCH($B130,'Energy Prices'!$C$26:$C$31,0),MATCH(Calc_BAU!AA$6,'Energy Prices'!$F$11:$CJ$11,0))/100000,0)</f>
        <v>0</v>
      </c>
      <c r="AB130" s="61">
        <f>IFERROR('Data Input - BAU'!AF86*INDEX('Energy Prices'!$F$26:$CJ$31,MATCH($B130,'Energy Prices'!$C$26:$C$31,0),MATCH(Calc_BAU!AB$6,'Energy Prices'!$F$11:$CJ$11,0))/100000,0)</f>
        <v>0</v>
      </c>
      <c r="AC130" s="61">
        <f>IFERROR('Data Input - BAU'!AG86*INDEX('Energy Prices'!$F$26:$CJ$31,MATCH($B130,'Energy Prices'!$C$26:$C$31,0),MATCH(Calc_BAU!AC$6,'Energy Prices'!$F$11:$CJ$11,0))/100000,0)</f>
        <v>0</v>
      </c>
      <c r="AD130" s="61">
        <f>IFERROR('Data Input - BAU'!AH86*INDEX('Energy Prices'!$F$26:$CJ$31,MATCH($B130,'Energy Prices'!$C$26:$C$31,0),MATCH(Calc_BAU!AD$6,'Energy Prices'!$F$11:$CJ$11,0))/100000,0)</f>
        <v>0</v>
      </c>
      <c r="AE130" s="61">
        <f>IFERROR('Data Input - BAU'!AI86*INDEX('Energy Prices'!$F$26:$CJ$31,MATCH($B130,'Energy Prices'!$C$26:$C$31,0),MATCH(Calc_BAU!AE$6,'Energy Prices'!$F$11:$CJ$11,0))/100000,0)</f>
        <v>0</v>
      </c>
      <c r="AF130" s="61">
        <f>IFERROR('Data Input - BAU'!AJ86*INDEX('Energy Prices'!$F$26:$CJ$31,MATCH($B130,'Energy Prices'!$C$26:$C$31,0),MATCH(Calc_BAU!AF$6,'Energy Prices'!$F$11:$CJ$11,0))/100000,0)</f>
        <v>0</v>
      </c>
      <c r="AG130" s="61">
        <f>IFERROR('Data Input - BAU'!AK86*INDEX('Energy Prices'!$F$26:$CJ$31,MATCH($B130,'Energy Prices'!$C$26:$C$31,0),MATCH(Calc_BAU!AG$6,'Energy Prices'!$F$11:$CJ$11,0))/100000,0)</f>
        <v>0</v>
      </c>
      <c r="AH130" s="61">
        <f>IFERROR('Data Input - BAU'!AL86*INDEX('Energy Prices'!$F$26:$CJ$31,MATCH($B130,'Energy Prices'!$C$26:$C$31,0),MATCH(Calc_BAU!AH$6,'Energy Prices'!$F$11:$CJ$11,0))/100000,0)</f>
        <v>0</v>
      </c>
      <c r="AI130" s="61">
        <f>IFERROR('Data Input - BAU'!AM86*INDEX('Energy Prices'!$F$26:$CJ$31,MATCH($B130,'Energy Prices'!$C$26:$C$31,0),MATCH(Calc_BAU!AI$6,'Energy Prices'!$F$11:$CJ$11,0))/100000,0)</f>
        <v>0</v>
      </c>
      <c r="AJ130" s="61">
        <f>IFERROR('Data Input - BAU'!AN86*INDEX('Energy Prices'!$F$26:$CJ$31,MATCH($B130,'Energy Prices'!$C$26:$C$31,0),MATCH(Calc_BAU!AJ$6,'Energy Prices'!$F$11:$CJ$11,0))/100000,0)</f>
        <v>0</v>
      </c>
      <c r="AK130" s="61">
        <f>IFERROR('Data Input - BAU'!AO86*INDEX('Energy Prices'!$F$26:$CJ$31,MATCH($B130,'Energy Prices'!$C$26:$C$31,0),MATCH(Calc_BAU!AK$6,'Energy Prices'!$F$11:$CJ$11,0))/100000,0)</f>
        <v>0</v>
      </c>
      <c r="AL130" s="61">
        <f>IFERROR('Data Input - BAU'!AP86*INDEX('Energy Prices'!$F$26:$CJ$31,MATCH($B130,'Energy Prices'!$C$26:$C$31,0),MATCH(Calc_BAU!AL$6,'Energy Prices'!$F$11:$CJ$11,0))/100000,0)</f>
        <v>0</v>
      </c>
      <c r="AM130" s="61">
        <f>IFERROR('Data Input - BAU'!AQ86*INDEX('Energy Prices'!$F$26:$CJ$31,MATCH($B130,'Energy Prices'!$C$26:$C$31,0),MATCH(Calc_BAU!AM$6,'Energy Prices'!$F$11:$CJ$11,0))/100000,0)</f>
        <v>0</v>
      </c>
      <c r="AN130" s="61">
        <f>IFERROR('Data Input - BAU'!AR86*INDEX('Energy Prices'!$F$26:$CJ$31,MATCH($B130,'Energy Prices'!$C$26:$C$31,0),MATCH(Calc_BAU!AN$6,'Energy Prices'!$F$11:$CJ$11,0))/100000,0)</f>
        <v>0</v>
      </c>
      <c r="AO130" s="61">
        <f>IFERROR('Data Input - BAU'!AS86*INDEX('Energy Prices'!$F$26:$CJ$31,MATCH($B130,'Energy Prices'!$C$26:$C$31,0),MATCH(Calc_BAU!AO$6,'Energy Prices'!$F$11:$CJ$11,0))/100000,0)</f>
        <v>0</v>
      </c>
      <c r="AP130" s="61">
        <f>IFERROR('Data Input - BAU'!AT86*INDEX('Energy Prices'!$F$26:$CJ$31,MATCH($B130,'Energy Prices'!$C$26:$C$31,0),MATCH(Calc_BAU!AP$6,'Energy Prices'!$F$11:$CJ$11,0))/100000,0)</f>
        <v>0</v>
      </c>
      <c r="AQ130" s="61">
        <f>IFERROR('Data Input - BAU'!AU86*INDEX('Energy Prices'!$F$26:$CJ$31,MATCH($B130,'Energy Prices'!$C$26:$C$31,0),MATCH(Calc_BAU!AQ$6,'Energy Prices'!$F$11:$CJ$11,0))/100000,0)</f>
        <v>0</v>
      </c>
      <c r="AR130" s="61">
        <f>IFERROR('Data Input - BAU'!AV86*INDEX('Energy Prices'!$F$26:$CJ$31,MATCH($B130,'Energy Prices'!$C$26:$C$31,0),MATCH(Calc_BAU!AR$6,'Energy Prices'!$F$11:$CJ$11,0))/100000,0)</f>
        <v>0</v>
      </c>
      <c r="AS130" s="61">
        <f>IFERROR('Data Input - BAU'!AW86*INDEX('Energy Prices'!$F$26:$CJ$31,MATCH($B130,'Energy Prices'!$C$26:$C$31,0),MATCH(Calc_BAU!AS$6,'Energy Prices'!$F$11:$CJ$11,0))/100000,0)</f>
        <v>0</v>
      </c>
      <c r="AT130" s="61">
        <f>IFERROR('Data Input - BAU'!AX86*INDEX('Energy Prices'!$F$26:$CJ$31,MATCH($B130,'Energy Prices'!$C$26:$C$31,0),MATCH(Calc_BAU!AT$6,'Energy Prices'!$F$11:$CJ$11,0))/100000,0)</f>
        <v>0</v>
      </c>
      <c r="AU130" s="61">
        <f>IFERROR('Data Input - BAU'!AY86*INDEX('Energy Prices'!$F$26:$CJ$31,MATCH($B130,'Energy Prices'!$C$26:$C$31,0),MATCH(Calc_BAU!AU$6,'Energy Prices'!$F$11:$CJ$11,0))/100000,0)</f>
        <v>0</v>
      </c>
      <c r="AV130" s="61">
        <f>IFERROR('Data Input - BAU'!AZ86*INDEX('Energy Prices'!$F$26:$CJ$31,MATCH($B130,'Energy Prices'!$C$26:$C$31,0),MATCH(Calc_BAU!AV$6,'Energy Prices'!$F$11:$CJ$11,0))/100000,0)</f>
        <v>0</v>
      </c>
      <c r="AW130" s="61">
        <f>IFERROR('Data Input - BAU'!BA86*INDEX('Energy Prices'!$F$26:$CJ$31,MATCH($B130,'Energy Prices'!$C$26:$C$31,0),MATCH(Calc_BAU!AW$6,'Energy Prices'!$F$11:$CJ$11,0))/100000,0)</f>
        <v>0</v>
      </c>
      <c r="AX130" s="61">
        <f>IFERROR('Data Input - BAU'!BB86*INDEX('Energy Prices'!$F$26:$CJ$31,MATCH($B130,'Energy Prices'!$C$26:$C$31,0),MATCH(Calc_BAU!AX$6,'Energy Prices'!$F$11:$CJ$11,0))/100000,0)</f>
        <v>0</v>
      </c>
      <c r="AY130" s="61">
        <f>IFERROR('Data Input - BAU'!BC86*INDEX('Energy Prices'!$F$26:$CJ$31,MATCH($B130,'Energy Prices'!$C$26:$C$31,0),MATCH(Calc_BAU!AY$6,'Energy Prices'!$F$11:$CJ$11,0))/100000,0)</f>
        <v>0</v>
      </c>
      <c r="AZ130" s="61">
        <f>IFERROR('Data Input - BAU'!BD86*INDEX('Energy Prices'!$F$26:$CJ$31,MATCH($B130,'Energy Prices'!$C$26:$C$31,0),MATCH(Calc_BAU!AZ$6,'Energy Prices'!$F$11:$CJ$11,0))/100000,0)</f>
        <v>0</v>
      </c>
      <c r="BA130" s="61">
        <f>IFERROR('Data Input - BAU'!BE86*INDEX('Energy Prices'!$F$26:$CJ$31,MATCH($B130,'Energy Prices'!$C$26:$C$31,0),MATCH(Calc_BAU!BA$6,'Energy Prices'!$F$11:$CJ$11,0))/100000,0)</f>
        <v>0</v>
      </c>
      <c r="BB130" s="61">
        <f>IFERROR('Data Input - BAU'!BF86*INDEX('Energy Prices'!$F$26:$CJ$31,MATCH($B130,'Energy Prices'!$C$26:$C$31,0),MATCH(Calc_BAU!BB$6,'Energy Prices'!$F$11:$CJ$11,0))/100000,0)</f>
        <v>0</v>
      </c>
      <c r="BC130" s="61">
        <f>IFERROR('Data Input - BAU'!BG86*INDEX('Energy Prices'!$F$26:$CJ$31,MATCH($B130,'Energy Prices'!$C$26:$C$31,0),MATCH(Calc_BAU!BC$6,'Energy Prices'!$F$11:$CJ$11,0))/100000,0)</f>
        <v>0</v>
      </c>
      <c r="BD130" s="61">
        <f>IFERROR('Data Input - BAU'!BH86*INDEX('Energy Prices'!$F$26:$CJ$31,MATCH($B130,'Energy Prices'!$C$26:$C$31,0),MATCH(Calc_BAU!BD$6,'Energy Prices'!$F$11:$CJ$11,0))/100000,0)</f>
        <v>0</v>
      </c>
      <c r="BE130" s="61">
        <f>IFERROR('Data Input - BAU'!BI86*INDEX('Energy Prices'!$F$26:$CJ$31,MATCH($B130,'Energy Prices'!$C$26:$C$31,0),MATCH(Calc_BAU!BE$6,'Energy Prices'!$F$11:$CJ$11,0))/100000,0)</f>
        <v>0</v>
      </c>
      <c r="BF130" s="61">
        <f>IFERROR('Data Input - BAU'!BJ86*INDEX('Energy Prices'!$F$26:$CJ$31,MATCH($B130,'Energy Prices'!$C$26:$C$31,0),MATCH(Calc_BAU!BF$6,'Energy Prices'!$F$11:$CJ$11,0))/100000,0)</f>
        <v>0</v>
      </c>
      <c r="BG130" s="61">
        <f>IFERROR('Data Input - BAU'!BK86*INDEX('Energy Prices'!$F$26:$CJ$31,MATCH($B130,'Energy Prices'!$C$26:$C$31,0),MATCH(Calc_BAU!BG$6,'Energy Prices'!$F$11:$CJ$11,0))/100000,0)</f>
        <v>0</v>
      </c>
      <c r="BH130" s="61">
        <f>IFERROR('Data Input - BAU'!BL86*INDEX('Energy Prices'!$F$26:$CJ$31,MATCH($B130,'Energy Prices'!$C$26:$C$31,0),MATCH(Calc_BAU!BH$6,'Energy Prices'!$F$11:$CJ$11,0))/100000,0)</f>
        <v>0</v>
      </c>
      <c r="BI130" s="61">
        <f>IFERROR('Data Input - BAU'!BM86*INDEX('Energy Prices'!$F$26:$CJ$31,MATCH($B130,'Energy Prices'!$C$26:$C$31,0),MATCH(Calc_BAU!BI$6,'Energy Prices'!$F$11:$CJ$11,0))/100000,0)</f>
        <v>0</v>
      </c>
      <c r="BJ130" s="61">
        <f>IFERROR('Data Input - BAU'!BN86*INDEX('Energy Prices'!$F$26:$CJ$31,MATCH($B130,'Energy Prices'!$C$26:$C$31,0),MATCH(Calc_BAU!BJ$6,'Energy Prices'!$F$11:$CJ$11,0))/100000,0)</f>
        <v>0</v>
      </c>
      <c r="BK130" s="61">
        <f>IFERROR('Data Input - BAU'!BO86*INDEX('Energy Prices'!$F$26:$CJ$31,MATCH($B130,'Energy Prices'!$C$26:$C$31,0),MATCH(Calc_BAU!BK$6,'Energy Prices'!$F$11:$CJ$11,0))/100000,0)</f>
        <v>0</v>
      </c>
      <c r="BL130" s="61">
        <f>IFERROR('Data Input - BAU'!BP86*INDEX('Energy Prices'!$F$26:$CJ$31,MATCH($B130,'Energy Prices'!$C$26:$C$31,0),MATCH(Calc_BAU!BL$6,'Energy Prices'!$F$11:$CJ$11,0))/100000,0)</f>
        <v>0</v>
      </c>
      <c r="BM130" s="61">
        <f>IFERROR('Data Input - BAU'!BQ86*INDEX('Energy Prices'!$F$26:$CJ$31,MATCH($B130,'Energy Prices'!$C$26:$C$31,0),MATCH(Calc_BAU!BM$6,'Energy Prices'!$F$11:$CJ$11,0))/100000,0)</f>
        <v>0</v>
      </c>
      <c r="BN130" s="61">
        <f>IFERROR('Data Input - BAU'!BR86*INDEX('Energy Prices'!$F$26:$CJ$31,MATCH($B130,'Energy Prices'!$C$26:$C$31,0),MATCH(Calc_BAU!BN$6,'Energy Prices'!$F$11:$CJ$11,0))/100000,0)</f>
        <v>0</v>
      </c>
      <c r="BO130" s="61">
        <f>IFERROR('Data Input - BAU'!BS86*INDEX('Energy Prices'!$F$26:$CJ$31,MATCH($B130,'Energy Prices'!$C$26:$C$31,0),MATCH(Calc_BAU!BO$6,'Energy Prices'!$F$11:$CJ$11,0))/100000,0)</f>
        <v>0</v>
      </c>
      <c r="BP130" s="61">
        <f>IFERROR('Data Input - BAU'!BT86*INDEX('Energy Prices'!$F$26:$CJ$31,MATCH($B130,'Energy Prices'!$C$26:$C$31,0),MATCH(Calc_BAU!BP$6,'Energy Prices'!$F$11:$CJ$11,0))/100000,0)</f>
        <v>0</v>
      </c>
      <c r="BQ130" s="61">
        <f>IFERROR('Data Input - BAU'!BU86*INDEX('Energy Prices'!$F$26:$CJ$31,MATCH($B130,'Energy Prices'!$C$26:$C$31,0),MATCH(Calc_BAU!BQ$6,'Energy Prices'!$F$11:$CJ$11,0))/100000,0)</f>
        <v>0</v>
      </c>
      <c r="BR130" s="61">
        <f>IFERROR('Data Input - BAU'!BV86*INDEX('Energy Prices'!$F$26:$CJ$31,MATCH($B130,'Energy Prices'!$C$26:$C$31,0),MATCH(Calc_BAU!BR$6,'Energy Prices'!$F$11:$CJ$11,0))/100000,0)</f>
        <v>0</v>
      </c>
      <c r="BS130" s="61">
        <f>IFERROR('Data Input - BAU'!BW86*INDEX('Energy Prices'!$F$26:$CJ$31,MATCH($B130,'Energy Prices'!$C$26:$C$31,0),MATCH(Calc_BAU!BS$6,'Energy Prices'!$F$11:$CJ$11,0))/100000,0)</f>
        <v>0</v>
      </c>
      <c r="BT130" s="61">
        <f>IFERROR('Data Input - BAU'!BX86*INDEX('Energy Prices'!$F$26:$CJ$31,MATCH($B130,'Energy Prices'!$C$26:$C$31,0),MATCH(Calc_BAU!BT$6,'Energy Prices'!$F$11:$CJ$11,0))/100000,0)</f>
        <v>0</v>
      </c>
      <c r="BU130" s="61">
        <f>IFERROR('Data Input - BAU'!BY86*INDEX('Energy Prices'!$F$26:$CJ$31,MATCH($B130,'Energy Prices'!$C$26:$C$31,0),MATCH(Calc_BAU!BU$6,'Energy Prices'!$F$11:$CJ$11,0))/100000,0)</f>
        <v>0</v>
      </c>
      <c r="BV130" s="61">
        <f>IFERROR('Data Input - BAU'!BZ86*INDEX('Energy Prices'!$F$26:$CJ$31,MATCH($B130,'Energy Prices'!$C$26:$C$31,0),MATCH(Calc_BAU!BV$6,'Energy Prices'!$F$11:$CJ$11,0))/100000,0)</f>
        <v>0</v>
      </c>
      <c r="BW130" s="61">
        <f>IFERROR('Data Input - BAU'!CA86*INDEX('Energy Prices'!$F$26:$CJ$31,MATCH($B130,'Energy Prices'!$C$26:$C$31,0),MATCH(Calc_BAU!BW$6,'Energy Prices'!$F$11:$CJ$11,0))/100000,0)</f>
        <v>0</v>
      </c>
      <c r="BX130" s="61">
        <f>IFERROR('Data Input - BAU'!CB86*INDEX('Energy Prices'!$F$26:$CJ$31,MATCH($B130,'Energy Prices'!$C$26:$C$31,0),MATCH(Calc_BAU!BX$6,'Energy Prices'!$F$11:$CJ$11,0))/100000,0)</f>
        <v>0</v>
      </c>
      <c r="BY130" s="61">
        <f>IFERROR('Data Input - BAU'!CC86*INDEX('Energy Prices'!$F$26:$CJ$31,MATCH($B130,'Energy Prices'!$C$26:$C$31,0),MATCH(Calc_BAU!BY$6,'Energy Prices'!$F$11:$CJ$11,0))/100000,0)</f>
        <v>0</v>
      </c>
      <c r="BZ130" s="61">
        <f>IFERROR('Data Input - BAU'!CD86*INDEX('Energy Prices'!$F$26:$CJ$31,MATCH($B130,'Energy Prices'!$C$26:$C$31,0),MATCH(Calc_BAU!BZ$6,'Energy Prices'!$F$11:$CJ$11,0))/100000,0)</f>
        <v>0</v>
      </c>
      <c r="CA130" s="61">
        <f>IFERROR('Data Input - BAU'!CE86*INDEX('Energy Prices'!$F$26:$CJ$31,MATCH($B130,'Energy Prices'!$C$26:$C$31,0),MATCH(Calc_BAU!CA$6,'Energy Prices'!$F$11:$CJ$11,0))/100000,0)</f>
        <v>0</v>
      </c>
      <c r="CB130" s="61">
        <f>IFERROR('Data Input - BAU'!CF86*INDEX('Energy Prices'!$F$26:$CJ$31,MATCH($B130,'Energy Prices'!$C$26:$C$31,0),MATCH(Calc_BAU!CB$6,'Energy Prices'!$F$11:$CJ$11,0))/100000,0)</f>
        <v>0</v>
      </c>
      <c r="CC130" s="61">
        <f>IFERROR('Data Input - BAU'!CG86*INDEX('Energy Prices'!$F$26:$CJ$31,MATCH($B130,'Energy Prices'!$C$26:$C$31,0),MATCH(Calc_BAU!CC$6,'Energy Prices'!$F$11:$CJ$11,0))/100000,0)</f>
        <v>0</v>
      </c>
      <c r="CD130" s="61">
        <f>IFERROR('Data Input - BAU'!CH86*INDEX('Energy Prices'!$F$26:$CJ$31,MATCH($B130,'Energy Prices'!$C$26:$C$31,0),MATCH(Calc_BAU!CD$6,'Energy Prices'!$F$11:$CJ$11,0))/100000,0)</f>
        <v>0</v>
      </c>
      <c r="CE130" s="61">
        <f>IFERROR('Data Input - BAU'!CI86*INDEX('Energy Prices'!$F$26:$CJ$31,MATCH($B130,'Energy Prices'!$C$26:$C$31,0),MATCH(Calc_BAU!CE$6,'Energy Prices'!$F$11:$CJ$11,0))/100000,0)</f>
        <v>0</v>
      </c>
      <c r="CF130" s="61">
        <f>IFERROR('Data Input - BAU'!CJ86*INDEX('Energy Prices'!$F$26:$CJ$31,MATCH($B130,'Energy Prices'!$C$26:$C$31,0),MATCH(Calc_BAU!CF$6,'Energy Prices'!$F$11:$CJ$11,0))/100000,0)</f>
        <v>0</v>
      </c>
      <c r="CG130" s="61">
        <f>IFERROR('Data Input - BAU'!CK86*INDEX('Energy Prices'!$F$26:$CJ$31,MATCH($B130,'Energy Prices'!$C$26:$C$31,0),MATCH(Calc_BAU!CG$6,'Energy Prices'!$F$11:$CJ$11,0))/100000,0)</f>
        <v>0</v>
      </c>
      <c r="CH130" s="61">
        <f>IFERROR('Data Input - BAU'!CL86*INDEX('Energy Prices'!$F$26:$CJ$31,MATCH($B130,'Energy Prices'!$C$26:$C$31,0),MATCH(Calc_BAU!CH$6,'Energy Prices'!$F$11:$CJ$11,0))/100000,0)</f>
        <v>0</v>
      </c>
      <c r="CI130" s="61">
        <f>IFERROR('Data Input - BAU'!CM86*INDEX('Energy Prices'!$F$26:$CJ$31,MATCH($B130,'Energy Prices'!$C$26:$C$31,0),MATCH(Calc_BAU!CI$6,'Energy Prices'!$F$11:$CJ$11,0))/100000,0)</f>
        <v>0</v>
      </c>
      <c r="CJ130" s="61">
        <f>IFERROR('Data Input - BAU'!CN86*INDEX('Energy Prices'!$F$26:$CJ$31,MATCH($B130,'Energy Prices'!$C$26:$C$31,0),MATCH(Calc_BAU!CJ$6,'Energy Prices'!$F$11:$CJ$11,0))/100000,0)</f>
        <v>0</v>
      </c>
      <c r="CK130" s="61">
        <f>IFERROR('Data Input - BAU'!CO86*INDEX('Energy Prices'!$F$26:$CJ$31,MATCH($B130,'Energy Prices'!$C$26:$C$31,0),MATCH(Calc_BAU!CK$6,'Energy Prices'!$F$11:$CJ$11,0))/100000,0)</f>
        <v>0</v>
      </c>
      <c r="CL130" s="61">
        <f>IFERROR('Data Input - BAU'!CP86*INDEX('Energy Prices'!$F$26:$CJ$31,MATCH($B130,'Energy Prices'!$C$26:$C$31,0),MATCH(Calc_BAU!CL$6,'Energy Prices'!$F$11:$CJ$11,0))/100000,0)</f>
        <v>0</v>
      </c>
      <c r="CM130" s="61">
        <f>IFERROR('Data Input - BAU'!CQ86*INDEX('Energy Prices'!$F$26:$CJ$31,MATCH($B130,'Energy Prices'!$C$26:$C$31,0),MATCH(Calc_BAU!CM$6,'Energy Prices'!$F$11:$CJ$11,0))/100000,0)</f>
        <v>0</v>
      </c>
      <c r="CN130" s="61">
        <f>IFERROR('Data Input - BAU'!CR86*INDEX('Energy Prices'!$F$26:$CJ$31,MATCH($B130,'Energy Prices'!$C$26:$C$31,0),MATCH(Calc_BAU!CN$6,'Energy Prices'!$F$11:$CJ$11,0))/100000,0)</f>
        <v>0</v>
      </c>
      <c r="CO130" s="61">
        <f>IFERROR('Data Input - BAU'!CS86*INDEX('Energy Prices'!$F$26:$CJ$31,MATCH($B130,'Energy Prices'!$C$26:$C$31,0),MATCH(Calc_BAU!CO$6,'Energy Prices'!$F$11:$CJ$11,0))/100000,0)</f>
        <v>0</v>
      </c>
      <c r="CP130" s="61">
        <f>IFERROR('Data Input - BAU'!CT86*INDEX('Energy Prices'!$F$26:$CJ$31,MATCH($B130,'Energy Prices'!$C$26:$C$31,0),MATCH(Calc_BAU!CP$6,'Energy Prices'!$F$11:$CJ$11,0))/100000,0)</f>
        <v>0</v>
      </c>
      <c r="CQ130" s="61">
        <f>IFERROR('Data Input - BAU'!CU86*INDEX('Energy Prices'!$F$26:$CJ$31,MATCH($B130,'Energy Prices'!$C$26:$C$31,0),MATCH(Calc_BAU!CQ$6,'Energy Prices'!$F$11:$CJ$11,0))/100000,0)</f>
        <v>0</v>
      </c>
      <c r="CR130" s="61">
        <f>IFERROR('Data Input - BAU'!CV86*INDEX('Energy Prices'!$F$26:$CJ$31,MATCH($B130,'Energy Prices'!$C$26:$C$31,0),MATCH(Calc_BAU!CR$6,'Energy Prices'!$F$11:$CJ$11,0))/100000,0)</f>
        <v>0</v>
      </c>
      <c r="CS130" s="61">
        <f>IFERROR('Data Input - BAU'!CW86*INDEX('Energy Prices'!$F$26:$CJ$31,MATCH($B130,'Energy Prices'!$C$26:$C$31,0),MATCH(Calc_BAU!CS$6,'Energy Prices'!$F$11:$CJ$11,0))/100000,0)</f>
        <v>0</v>
      </c>
      <c r="CT130" s="61">
        <f>IFERROR('Data Input - BAU'!CX86*INDEX('Energy Prices'!$F$26:$CJ$31,MATCH($B130,'Energy Prices'!$C$26:$C$31,0),MATCH(Calc_BAU!CT$6,'Energy Prices'!$F$11:$CJ$11,0))/100000,0)</f>
        <v>0</v>
      </c>
      <c r="CU130" s="61">
        <f>IFERROR('Data Input - BAU'!CY86*INDEX('Energy Prices'!$F$26:$CJ$31,MATCH($B130,'Energy Prices'!$C$26:$C$31,0),MATCH(Calc_BAU!CU$6,'Energy Prices'!$F$11:$CJ$11,0))/100000,0)</f>
        <v>0</v>
      </c>
      <c r="CV130" s="61">
        <f>IFERROR('Data Input - BAU'!CZ86*INDEX('Energy Prices'!$F$26:$CJ$31,MATCH($B130,'Energy Prices'!$C$26:$C$31,0),MATCH(Calc_BAU!CV$6,'Energy Prices'!$F$11:$CJ$11,0))/100000,0)</f>
        <v>0</v>
      </c>
      <c r="CW130" s="61">
        <f>IFERROR('Data Input - BAU'!DA86*INDEX('Energy Prices'!$F$26:$CJ$31,MATCH($B130,'Energy Prices'!$C$26:$C$31,0),MATCH(Calc_BAU!CW$6,'Energy Prices'!$F$11:$CJ$11,0))/100000,0)</f>
        <v>0</v>
      </c>
      <c r="CX130" s="61">
        <f>IFERROR('Data Input - BAU'!DB86*INDEX('Energy Prices'!$F$26:$CJ$31,MATCH($B130,'Energy Prices'!$C$26:$C$31,0),MATCH(Calc_BAU!CX$6,'Energy Prices'!$F$11:$CJ$11,0))/100000,0)</f>
        <v>0</v>
      </c>
      <c r="CY130" s="61">
        <f>IFERROR('Data Input - BAU'!DC86*INDEX('Energy Prices'!$F$26:$CJ$31,MATCH($B130,'Energy Prices'!$C$26:$C$31,0),MATCH(Calc_BAU!CY$6,'Energy Prices'!$F$11:$CJ$11,0))/100000,0)</f>
        <v>0</v>
      </c>
      <c r="CZ130" s="391"/>
    </row>
    <row r="131" spans="2:104" x14ac:dyDescent="0.25">
      <c r="B131" s="393" t="s">
        <v>388</v>
      </c>
      <c r="C131" s="9" t="s">
        <v>1117</v>
      </c>
      <c r="D131" s="61">
        <f>IFERROR('Data Input - BAU'!H87*INDEX('Energy Prices'!$F$26:$CJ$31,MATCH($B131,'Energy Prices'!$C$26:$C$31,0),MATCH(Calc_BAU!D$6,'Energy Prices'!$F$11:$CJ$11,0))/100000,0)</f>
        <v>0</v>
      </c>
      <c r="E131" s="61">
        <f>IFERROR('Data Input - BAU'!I87*INDEX('Energy Prices'!$F$26:$CJ$31,MATCH($B131,'Energy Prices'!$C$26:$C$31,0),MATCH(Calc_BAU!E$6,'Energy Prices'!$F$11:$CJ$11,0))/100000,0)</f>
        <v>0</v>
      </c>
      <c r="F131" s="61">
        <f>IFERROR('Data Input - BAU'!J87*INDEX('Energy Prices'!$F$26:$CJ$31,MATCH($B131,'Energy Prices'!$C$26:$C$31,0),MATCH(Calc_BAU!F$6,'Energy Prices'!$F$11:$CJ$11,0))/100000,0)</f>
        <v>0</v>
      </c>
      <c r="G131" s="61">
        <f>IFERROR('Data Input - BAU'!K87*INDEX('Energy Prices'!$F$26:$CJ$31,MATCH($B131,'Energy Prices'!$C$26:$C$31,0),MATCH(Calc_BAU!G$6,'Energy Prices'!$F$11:$CJ$11,0))/100000,0)</f>
        <v>0</v>
      </c>
      <c r="H131" s="61">
        <f>IFERROR('Data Input - BAU'!L87*INDEX('Energy Prices'!$F$26:$CJ$31,MATCH($B131,'Energy Prices'!$C$26:$C$31,0),MATCH(Calc_BAU!H$6,'Energy Prices'!$F$11:$CJ$11,0))/100000,0)</f>
        <v>0</v>
      </c>
      <c r="I131" s="61">
        <f>IFERROR('Data Input - BAU'!M87*INDEX('Energy Prices'!$F$26:$CJ$31,MATCH($B131,'Energy Prices'!$C$26:$C$31,0),MATCH(Calc_BAU!I$6,'Energy Prices'!$F$11:$CJ$11,0))/100000,0)</f>
        <v>0</v>
      </c>
      <c r="J131" s="61">
        <f>IFERROR('Data Input - BAU'!N87*INDEX('Energy Prices'!$F$26:$CJ$31,MATCH($B131,'Energy Prices'!$C$26:$C$31,0),MATCH(Calc_BAU!J$6,'Energy Prices'!$F$11:$CJ$11,0))/100000,0)</f>
        <v>0</v>
      </c>
      <c r="K131" s="61">
        <f>IFERROR('Data Input - BAU'!O87*INDEX('Energy Prices'!$F$26:$CJ$31,MATCH($B131,'Energy Prices'!$C$26:$C$31,0),MATCH(Calc_BAU!K$6,'Energy Prices'!$F$11:$CJ$11,0))/100000,0)</f>
        <v>0</v>
      </c>
      <c r="L131" s="61">
        <f>IFERROR('Data Input - BAU'!P87*INDEX('Energy Prices'!$F$26:$CJ$31,MATCH($B131,'Energy Prices'!$C$26:$C$31,0),MATCH(Calc_BAU!L$6,'Energy Prices'!$F$11:$CJ$11,0))/100000,0)</f>
        <v>0</v>
      </c>
      <c r="M131" s="61">
        <f>IFERROR('Data Input - BAU'!Q87*INDEX('Energy Prices'!$F$26:$CJ$31,MATCH($B131,'Energy Prices'!$C$26:$C$31,0),MATCH(Calc_BAU!M$6,'Energy Prices'!$F$11:$CJ$11,0))/100000,0)</f>
        <v>0</v>
      </c>
      <c r="N131" s="61">
        <f>IFERROR('Data Input - BAU'!R87*INDEX('Energy Prices'!$F$26:$CJ$31,MATCH($B131,'Energy Prices'!$C$26:$C$31,0),MATCH(Calc_BAU!N$6,'Energy Prices'!$F$11:$CJ$11,0))/100000,0)</f>
        <v>0</v>
      </c>
      <c r="O131" s="61">
        <f>IFERROR('Data Input - BAU'!S87*INDEX('Energy Prices'!$F$26:$CJ$31,MATCH($B131,'Energy Prices'!$C$26:$C$31,0),MATCH(Calc_BAU!O$6,'Energy Prices'!$F$11:$CJ$11,0))/100000,0)</f>
        <v>0</v>
      </c>
      <c r="P131" s="61">
        <f>IFERROR('Data Input - BAU'!T87*INDEX('Energy Prices'!$F$26:$CJ$31,MATCH($B131,'Energy Prices'!$C$26:$C$31,0),MATCH(Calc_BAU!P$6,'Energy Prices'!$F$11:$CJ$11,0))/100000,0)</f>
        <v>0</v>
      </c>
      <c r="Q131" s="61">
        <f>IFERROR('Data Input - BAU'!U87*INDEX('Energy Prices'!$F$26:$CJ$31,MATCH($B131,'Energy Prices'!$C$26:$C$31,0),MATCH(Calc_BAU!Q$6,'Energy Prices'!$F$11:$CJ$11,0))/100000,0)</f>
        <v>0</v>
      </c>
      <c r="R131" s="61">
        <f>IFERROR('Data Input - BAU'!V87*INDEX('Energy Prices'!$F$26:$CJ$31,MATCH($B131,'Energy Prices'!$C$26:$C$31,0),MATCH(Calc_BAU!R$6,'Energy Prices'!$F$11:$CJ$11,0))/100000,0)</f>
        <v>0</v>
      </c>
      <c r="S131" s="61">
        <f>IFERROR('Data Input - BAU'!W87*INDEX('Energy Prices'!$F$26:$CJ$31,MATCH($B131,'Energy Prices'!$C$26:$C$31,0),MATCH(Calc_BAU!S$6,'Energy Prices'!$F$11:$CJ$11,0))/100000,0)</f>
        <v>0</v>
      </c>
      <c r="T131" s="61">
        <f>IFERROR('Data Input - BAU'!X87*INDEX('Energy Prices'!$F$26:$CJ$31,MATCH($B131,'Energy Prices'!$C$26:$C$31,0),MATCH(Calc_BAU!T$6,'Energy Prices'!$F$11:$CJ$11,0))/100000,0)</f>
        <v>0</v>
      </c>
      <c r="U131" s="61">
        <f>IFERROR('Data Input - BAU'!Y87*INDEX('Energy Prices'!$F$26:$CJ$31,MATCH($B131,'Energy Prices'!$C$26:$C$31,0),MATCH(Calc_BAU!U$6,'Energy Prices'!$F$11:$CJ$11,0))/100000,0)</f>
        <v>0</v>
      </c>
      <c r="V131" s="61">
        <f>IFERROR('Data Input - BAU'!Z87*INDEX('Energy Prices'!$F$26:$CJ$31,MATCH($B131,'Energy Prices'!$C$26:$C$31,0),MATCH(Calc_BAU!V$6,'Energy Prices'!$F$11:$CJ$11,0))/100000,0)</f>
        <v>0</v>
      </c>
      <c r="W131" s="61">
        <f>IFERROR('Data Input - BAU'!AA87*INDEX('Energy Prices'!$F$26:$CJ$31,MATCH($B131,'Energy Prices'!$C$26:$C$31,0),MATCH(Calc_BAU!W$6,'Energy Prices'!$F$11:$CJ$11,0))/100000,0)</f>
        <v>0</v>
      </c>
      <c r="X131" s="61">
        <f>IFERROR('Data Input - BAU'!AB87*INDEX('Energy Prices'!$F$26:$CJ$31,MATCH($B131,'Energy Prices'!$C$26:$C$31,0),MATCH(Calc_BAU!X$6,'Energy Prices'!$F$11:$CJ$11,0))/100000,0)</f>
        <v>0</v>
      </c>
      <c r="Y131" s="61">
        <f>IFERROR('Data Input - BAU'!AC87*INDEX('Energy Prices'!$F$26:$CJ$31,MATCH($B131,'Energy Prices'!$C$26:$C$31,0),MATCH(Calc_BAU!Y$6,'Energy Prices'!$F$11:$CJ$11,0))/100000,0)</f>
        <v>0</v>
      </c>
      <c r="Z131" s="61">
        <f>IFERROR('Data Input - BAU'!AD87*INDEX('Energy Prices'!$F$26:$CJ$31,MATCH($B131,'Energy Prices'!$C$26:$C$31,0),MATCH(Calc_BAU!Z$6,'Energy Prices'!$F$11:$CJ$11,0))/100000,0)</f>
        <v>0</v>
      </c>
      <c r="AA131" s="61">
        <f>IFERROR('Data Input - BAU'!AE87*INDEX('Energy Prices'!$F$26:$CJ$31,MATCH($B131,'Energy Prices'!$C$26:$C$31,0),MATCH(Calc_BAU!AA$6,'Energy Prices'!$F$11:$CJ$11,0))/100000,0)</f>
        <v>0</v>
      </c>
      <c r="AB131" s="61">
        <f>IFERROR('Data Input - BAU'!AF87*INDEX('Energy Prices'!$F$26:$CJ$31,MATCH($B131,'Energy Prices'!$C$26:$C$31,0),MATCH(Calc_BAU!AB$6,'Energy Prices'!$F$11:$CJ$11,0))/100000,0)</f>
        <v>0</v>
      </c>
      <c r="AC131" s="61">
        <f>IFERROR('Data Input - BAU'!AG87*INDEX('Energy Prices'!$F$26:$CJ$31,MATCH($B131,'Energy Prices'!$C$26:$C$31,0),MATCH(Calc_BAU!AC$6,'Energy Prices'!$F$11:$CJ$11,0))/100000,0)</f>
        <v>0</v>
      </c>
      <c r="AD131" s="61">
        <f>IFERROR('Data Input - BAU'!AH87*INDEX('Energy Prices'!$F$26:$CJ$31,MATCH($B131,'Energy Prices'!$C$26:$C$31,0),MATCH(Calc_BAU!AD$6,'Energy Prices'!$F$11:$CJ$11,0))/100000,0)</f>
        <v>0</v>
      </c>
      <c r="AE131" s="61">
        <f>IFERROR('Data Input - BAU'!AI87*INDEX('Energy Prices'!$F$26:$CJ$31,MATCH($B131,'Energy Prices'!$C$26:$C$31,0),MATCH(Calc_BAU!AE$6,'Energy Prices'!$F$11:$CJ$11,0))/100000,0)</f>
        <v>0</v>
      </c>
      <c r="AF131" s="61">
        <f>IFERROR('Data Input - BAU'!AJ87*INDEX('Energy Prices'!$F$26:$CJ$31,MATCH($B131,'Energy Prices'!$C$26:$C$31,0),MATCH(Calc_BAU!AF$6,'Energy Prices'!$F$11:$CJ$11,0))/100000,0)</f>
        <v>0</v>
      </c>
      <c r="AG131" s="61">
        <f>IFERROR('Data Input - BAU'!AK87*INDEX('Energy Prices'!$F$26:$CJ$31,MATCH($B131,'Energy Prices'!$C$26:$C$31,0),MATCH(Calc_BAU!AG$6,'Energy Prices'!$F$11:$CJ$11,0))/100000,0)</f>
        <v>0</v>
      </c>
      <c r="AH131" s="61">
        <f>IFERROR('Data Input - BAU'!AL87*INDEX('Energy Prices'!$F$26:$CJ$31,MATCH($B131,'Energy Prices'!$C$26:$C$31,0),MATCH(Calc_BAU!AH$6,'Energy Prices'!$F$11:$CJ$11,0))/100000,0)</f>
        <v>0</v>
      </c>
      <c r="AI131" s="61">
        <f>IFERROR('Data Input - BAU'!AM87*INDEX('Energy Prices'!$F$26:$CJ$31,MATCH($B131,'Energy Prices'!$C$26:$C$31,0),MATCH(Calc_BAU!AI$6,'Energy Prices'!$F$11:$CJ$11,0))/100000,0)</f>
        <v>0</v>
      </c>
      <c r="AJ131" s="61">
        <f>IFERROR('Data Input - BAU'!AN87*INDEX('Energy Prices'!$F$26:$CJ$31,MATCH($B131,'Energy Prices'!$C$26:$C$31,0),MATCH(Calc_BAU!AJ$6,'Energy Prices'!$F$11:$CJ$11,0))/100000,0)</f>
        <v>0</v>
      </c>
      <c r="AK131" s="61">
        <f>IFERROR('Data Input - BAU'!AO87*INDEX('Energy Prices'!$F$26:$CJ$31,MATCH($B131,'Energy Prices'!$C$26:$C$31,0),MATCH(Calc_BAU!AK$6,'Energy Prices'!$F$11:$CJ$11,0))/100000,0)</f>
        <v>0</v>
      </c>
      <c r="AL131" s="61">
        <f>IFERROR('Data Input - BAU'!AP87*INDEX('Energy Prices'!$F$26:$CJ$31,MATCH($B131,'Energy Prices'!$C$26:$C$31,0),MATCH(Calc_BAU!AL$6,'Energy Prices'!$F$11:$CJ$11,0))/100000,0)</f>
        <v>0</v>
      </c>
      <c r="AM131" s="61">
        <f>IFERROR('Data Input - BAU'!AQ87*INDEX('Energy Prices'!$F$26:$CJ$31,MATCH($B131,'Energy Prices'!$C$26:$C$31,0),MATCH(Calc_BAU!AM$6,'Energy Prices'!$F$11:$CJ$11,0))/100000,0)</f>
        <v>0</v>
      </c>
      <c r="AN131" s="61">
        <f>IFERROR('Data Input - BAU'!AR87*INDEX('Energy Prices'!$F$26:$CJ$31,MATCH($B131,'Energy Prices'!$C$26:$C$31,0),MATCH(Calc_BAU!AN$6,'Energy Prices'!$F$11:$CJ$11,0))/100000,0)</f>
        <v>0</v>
      </c>
      <c r="AO131" s="61">
        <f>IFERROR('Data Input - BAU'!AS87*INDEX('Energy Prices'!$F$26:$CJ$31,MATCH($B131,'Energy Prices'!$C$26:$C$31,0),MATCH(Calc_BAU!AO$6,'Energy Prices'!$F$11:$CJ$11,0))/100000,0)</f>
        <v>0</v>
      </c>
      <c r="AP131" s="61">
        <f>IFERROR('Data Input - BAU'!AT87*INDEX('Energy Prices'!$F$26:$CJ$31,MATCH($B131,'Energy Prices'!$C$26:$C$31,0),MATCH(Calc_BAU!AP$6,'Energy Prices'!$F$11:$CJ$11,0))/100000,0)</f>
        <v>0</v>
      </c>
      <c r="AQ131" s="61">
        <f>IFERROR('Data Input - BAU'!AU87*INDEX('Energy Prices'!$F$26:$CJ$31,MATCH($B131,'Energy Prices'!$C$26:$C$31,0),MATCH(Calc_BAU!AQ$6,'Energy Prices'!$F$11:$CJ$11,0))/100000,0)</f>
        <v>0</v>
      </c>
      <c r="AR131" s="61">
        <f>IFERROR('Data Input - BAU'!AV87*INDEX('Energy Prices'!$F$26:$CJ$31,MATCH($B131,'Energy Prices'!$C$26:$C$31,0),MATCH(Calc_BAU!AR$6,'Energy Prices'!$F$11:$CJ$11,0))/100000,0)</f>
        <v>0</v>
      </c>
      <c r="AS131" s="61">
        <f>IFERROR('Data Input - BAU'!AW87*INDEX('Energy Prices'!$F$26:$CJ$31,MATCH($B131,'Energy Prices'!$C$26:$C$31,0),MATCH(Calc_BAU!AS$6,'Energy Prices'!$F$11:$CJ$11,0))/100000,0)</f>
        <v>0</v>
      </c>
      <c r="AT131" s="61">
        <f>IFERROR('Data Input - BAU'!AX87*INDEX('Energy Prices'!$F$26:$CJ$31,MATCH($B131,'Energy Prices'!$C$26:$C$31,0),MATCH(Calc_BAU!AT$6,'Energy Prices'!$F$11:$CJ$11,0))/100000,0)</f>
        <v>0</v>
      </c>
      <c r="AU131" s="61">
        <f>IFERROR('Data Input - BAU'!AY87*INDEX('Energy Prices'!$F$26:$CJ$31,MATCH($B131,'Energy Prices'!$C$26:$C$31,0),MATCH(Calc_BAU!AU$6,'Energy Prices'!$F$11:$CJ$11,0))/100000,0)</f>
        <v>0</v>
      </c>
      <c r="AV131" s="61">
        <f>IFERROR('Data Input - BAU'!AZ87*INDEX('Energy Prices'!$F$26:$CJ$31,MATCH($B131,'Energy Prices'!$C$26:$C$31,0),MATCH(Calc_BAU!AV$6,'Energy Prices'!$F$11:$CJ$11,0))/100000,0)</f>
        <v>0</v>
      </c>
      <c r="AW131" s="61">
        <f>IFERROR('Data Input - BAU'!BA87*INDEX('Energy Prices'!$F$26:$CJ$31,MATCH($B131,'Energy Prices'!$C$26:$C$31,0),MATCH(Calc_BAU!AW$6,'Energy Prices'!$F$11:$CJ$11,0))/100000,0)</f>
        <v>0</v>
      </c>
      <c r="AX131" s="61">
        <f>IFERROR('Data Input - BAU'!BB87*INDEX('Energy Prices'!$F$26:$CJ$31,MATCH($B131,'Energy Prices'!$C$26:$C$31,0),MATCH(Calc_BAU!AX$6,'Energy Prices'!$F$11:$CJ$11,0))/100000,0)</f>
        <v>0</v>
      </c>
      <c r="AY131" s="61">
        <f>IFERROR('Data Input - BAU'!BC87*INDEX('Energy Prices'!$F$26:$CJ$31,MATCH($B131,'Energy Prices'!$C$26:$C$31,0),MATCH(Calc_BAU!AY$6,'Energy Prices'!$F$11:$CJ$11,0))/100000,0)</f>
        <v>0</v>
      </c>
      <c r="AZ131" s="61">
        <f>IFERROR('Data Input - BAU'!BD87*INDEX('Energy Prices'!$F$26:$CJ$31,MATCH($B131,'Energy Prices'!$C$26:$C$31,0),MATCH(Calc_BAU!AZ$6,'Energy Prices'!$F$11:$CJ$11,0))/100000,0)</f>
        <v>0</v>
      </c>
      <c r="BA131" s="61">
        <f>IFERROR('Data Input - BAU'!BE87*INDEX('Energy Prices'!$F$26:$CJ$31,MATCH($B131,'Energy Prices'!$C$26:$C$31,0),MATCH(Calc_BAU!BA$6,'Energy Prices'!$F$11:$CJ$11,0))/100000,0)</f>
        <v>0</v>
      </c>
      <c r="BB131" s="61">
        <f>IFERROR('Data Input - BAU'!BF87*INDEX('Energy Prices'!$F$26:$CJ$31,MATCH($B131,'Energy Prices'!$C$26:$C$31,0),MATCH(Calc_BAU!BB$6,'Energy Prices'!$F$11:$CJ$11,0))/100000,0)</f>
        <v>0</v>
      </c>
      <c r="BC131" s="61">
        <f>IFERROR('Data Input - BAU'!BG87*INDEX('Energy Prices'!$F$26:$CJ$31,MATCH($B131,'Energy Prices'!$C$26:$C$31,0),MATCH(Calc_BAU!BC$6,'Energy Prices'!$F$11:$CJ$11,0))/100000,0)</f>
        <v>0</v>
      </c>
      <c r="BD131" s="61">
        <f>IFERROR('Data Input - BAU'!BH87*INDEX('Energy Prices'!$F$26:$CJ$31,MATCH($B131,'Energy Prices'!$C$26:$C$31,0),MATCH(Calc_BAU!BD$6,'Energy Prices'!$F$11:$CJ$11,0))/100000,0)</f>
        <v>0</v>
      </c>
      <c r="BE131" s="61">
        <f>IFERROR('Data Input - BAU'!BI87*INDEX('Energy Prices'!$F$26:$CJ$31,MATCH($B131,'Energy Prices'!$C$26:$C$31,0),MATCH(Calc_BAU!BE$6,'Energy Prices'!$F$11:$CJ$11,0))/100000,0)</f>
        <v>0</v>
      </c>
      <c r="BF131" s="61">
        <f>IFERROR('Data Input - BAU'!BJ87*INDEX('Energy Prices'!$F$26:$CJ$31,MATCH($B131,'Energy Prices'!$C$26:$C$31,0),MATCH(Calc_BAU!BF$6,'Energy Prices'!$F$11:$CJ$11,0))/100000,0)</f>
        <v>0</v>
      </c>
      <c r="BG131" s="61">
        <f>IFERROR('Data Input - BAU'!BK87*INDEX('Energy Prices'!$F$26:$CJ$31,MATCH($B131,'Energy Prices'!$C$26:$C$31,0),MATCH(Calc_BAU!BG$6,'Energy Prices'!$F$11:$CJ$11,0))/100000,0)</f>
        <v>0</v>
      </c>
      <c r="BH131" s="61">
        <f>IFERROR('Data Input - BAU'!BL87*INDEX('Energy Prices'!$F$26:$CJ$31,MATCH($B131,'Energy Prices'!$C$26:$C$31,0),MATCH(Calc_BAU!BH$6,'Energy Prices'!$F$11:$CJ$11,0))/100000,0)</f>
        <v>0</v>
      </c>
      <c r="BI131" s="61">
        <f>IFERROR('Data Input - BAU'!BM87*INDEX('Energy Prices'!$F$26:$CJ$31,MATCH($B131,'Energy Prices'!$C$26:$C$31,0),MATCH(Calc_BAU!BI$6,'Energy Prices'!$F$11:$CJ$11,0))/100000,0)</f>
        <v>0</v>
      </c>
      <c r="BJ131" s="61">
        <f>IFERROR('Data Input - BAU'!BN87*INDEX('Energy Prices'!$F$26:$CJ$31,MATCH($B131,'Energy Prices'!$C$26:$C$31,0),MATCH(Calc_BAU!BJ$6,'Energy Prices'!$F$11:$CJ$11,0))/100000,0)</f>
        <v>0</v>
      </c>
      <c r="BK131" s="61">
        <f>IFERROR('Data Input - BAU'!BO87*INDEX('Energy Prices'!$F$26:$CJ$31,MATCH($B131,'Energy Prices'!$C$26:$C$31,0),MATCH(Calc_BAU!BK$6,'Energy Prices'!$F$11:$CJ$11,0))/100000,0)</f>
        <v>0</v>
      </c>
      <c r="BL131" s="61">
        <f>IFERROR('Data Input - BAU'!BP87*INDEX('Energy Prices'!$F$26:$CJ$31,MATCH($B131,'Energy Prices'!$C$26:$C$31,0),MATCH(Calc_BAU!BL$6,'Energy Prices'!$F$11:$CJ$11,0))/100000,0)</f>
        <v>0</v>
      </c>
      <c r="BM131" s="61">
        <f>IFERROR('Data Input - BAU'!BQ87*INDEX('Energy Prices'!$F$26:$CJ$31,MATCH($B131,'Energy Prices'!$C$26:$C$31,0),MATCH(Calc_BAU!BM$6,'Energy Prices'!$F$11:$CJ$11,0))/100000,0)</f>
        <v>0</v>
      </c>
      <c r="BN131" s="61">
        <f>IFERROR('Data Input - BAU'!BR87*INDEX('Energy Prices'!$F$26:$CJ$31,MATCH($B131,'Energy Prices'!$C$26:$C$31,0),MATCH(Calc_BAU!BN$6,'Energy Prices'!$F$11:$CJ$11,0))/100000,0)</f>
        <v>0</v>
      </c>
      <c r="BO131" s="61">
        <f>IFERROR('Data Input - BAU'!BS87*INDEX('Energy Prices'!$F$26:$CJ$31,MATCH($B131,'Energy Prices'!$C$26:$C$31,0),MATCH(Calc_BAU!BO$6,'Energy Prices'!$F$11:$CJ$11,0))/100000,0)</f>
        <v>0</v>
      </c>
      <c r="BP131" s="61">
        <f>IFERROR('Data Input - BAU'!BT87*INDEX('Energy Prices'!$F$26:$CJ$31,MATCH($B131,'Energy Prices'!$C$26:$C$31,0),MATCH(Calc_BAU!BP$6,'Energy Prices'!$F$11:$CJ$11,0))/100000,0)</f>
        <v>0</v>
      </c>
      <c r="BQ131" s="61">
        <f>IFERROR('Data Input - BAU'!BU87*INDEX('Energy Prices'!$F$26:$CJ$31,MATCH($B131,'Energy Prices'!$C$26:$C$31,0),MATCH(Calc_BAU!BQ$6,'Energy Prices'!$F$11:$CJ$11,0))/100000,0)</f>
        <v>0</v>
      </c>
      <c r="BR131" s="61">
        <f>IFERROR('Data Input - BAU'!BV87*INDEX('Energy Prices'!$F$26:$CJ$31,MATCH($B131,'Energy Prices'!$C$26:$C$31,0),MATCH(Calc_BAU!BR$6,'Energy Prices'!$F$11:$CJ$11,0))/100000,0)</f>
        <v>0</v>
      </c>
      <c r="BS131" s="61">
        <f>IFERROR('Data Input - BAU'!BW87*INDEX('Energy Prices'!$F$26:$CJ$31,MATCH($B131,'Energy Prices'!$C$26:$C$31,0),MATCH(Calc_BAU!BS$6,'Energy Prices'!$F$11:$CJ$11,0))/100000,0)</f>
        <v>0</v>
      </c>
      <c r="BT131" s="61">
        <f>IFERROR('Data Input - BAU'!BX87*INDEX('Energy Prices'!$F$26:$CJ$31,MATCH($B131,'Energy Prices'!$C$26:$C$31,0),MATCH(Calc_BAU!BT$6,'Energy Prices'!$F$11:$CJ$11,0))/100000,0)</f>
        <v>0</v>
      </c>
      <c r="BU131" s="61">
        <f>IFERROR('Data Input - BAU'!BY87*INDEX('Energy Prices'!$F$26:$CJ$31,MATCH($B131,'Energy Prices'!$C$26:$C$31,0),MATCH(Calc_BAU!BU$6,'Energy Prices'!$F$11:$CJ$11,0))/100000,0)</f>
        <v>0</v>
      </c>
      <c r="BV131" s="61">
        <f>IFERROR('Data Input - BAU'!BZ87*INDEX('Energy Prices'!$F$26:$CJ$31,MATCH($B131,'Energy Prices'!$C$26:$C$31,0),MATCH(Calc_BAU!BV$6,'Energy Prices'!$F$11:$CJ$11,0))/100000,0)</f>
        <v>0</v>
      </c>
      <c r="BW131" s="61">
        <f>IFERROR('Data Input - BAU'!CA87*INDEX('Energy Prices'!$F$26:$CJ$31,MATCH($B131,'Energy Prices'!$C$26:$C$31,0),MATCH(Calc_BAU!BW$6,'Energy Prices'!$F$11:$CJ$11,0))/100000,0)</f>
        <v>0</v>
      </c>
      <c r="BX131" s="61">
        <f>IFERROR('Data Input - BAU'!CB87*INDEX('Energy Prices'!$F$26:$CJ$31,MATCH($B131,'Energy Prices'!$C$26:$C$31,0),MATCH(Calc_BAU!BX$6,'Energy Prices'!$F$11:$CJ$11,0))/100000,0)</f>
        <v>0</v>
      </c>
      <c r="BY131" s="61">
        <f>IFERROR('Data Input - BAU'!CC87*INDEX('Energy Prices'!$F$26:$CJ$31,MATCH($B131,'Energy Prices'!$C$26:$C$31,0),MATCH(Calc_BAU!BY$6,'Energy Prices'!$F$11:$CJ$11,0))/100000,0)</f>
        <v>0</v>
      </c>
      <c r="BZ131" s="61">
        <f>IFERROR('Data Input - BAU'!CD87*INDEX('Energy Prices'!$F$26:$CJ$31,MATCH($B131,'Energy Prices'!$C$26:$C$31,0),MATCH(Calc_BAU!BZ$6,'Energy Prices'!$F$11:$CJ$11,0))/100000,0)</f>
        <v>0</v>
      </c>
      <c r="CA131" s="61">
        <f>IFERROR('Data Input - BAU'!CE87*INDEX('Energy Prices'!$F$26:$CJ$31,MATCH($B131,'Energy Prices'!$C$26:$C$31,0),MATCH(Calc_BAU!CA$6,'Energy Prices'!$F$11:$CJ$11,0))/100000,0)</f>
        <v>0</v>
      </c>
      <c r="CB131" s="61">
        <f>IFERROR('Data Input - BAU'!CF87*INDEX('Energy Prices'!$F$26:$CJ$31,MATCH($B131,'Energy Prices'!$C$26:$C$31,0),MATCH(Calc_BAU!CB$6,'Energy Prices'!$F$11:$CJ$11,0))/100000,0)</f>
        <v>0</v>
      </c>
      <c r="CC131" s="61">
        <f>IFERROR('Data Input - BAU'!CG87*INDEX('Energy Prices'!$F$26:$CJ$31,MATCH($B131,'Energy Prices'!$C$26:$C$31,0),MATCH(Calc_BAU!CC$6,'Energy Prices'!$F$11:$CJ$11,0))/100000,0)</f>
        <v>0</v>
      </c>
      <c r="CD131" s="61">
        <f>IFERROR('Data Input - BAU'!CH87*INDEX('Energy Prices'!$F$26:$CJ$31,MATCH($B131,'Energy Prices'!$C$26:$C$31,0),MATCH(Calc_BAU!CD$6,'Energy Prices'!$F$11:$CJ$11,0))/100000,0)</f>
        <v>0</v>
      </c>
      <c r="CE131" s="61">
        <f>IFERROR('Data Input - BAU'!CI87*INDEX('Energy Prices'!$F$26:$CJ$31,MATCH($B131,'Energy Prices'!$C$26:$C$31,0),MATCH(Calc_BAU!CE$6,'Energy Prices'!$F$11:$CJ$11,0))/100000,0)</f>
        <v>0</v>
      </c>
      <c r="CF131" s="61">
        <f>IFERROR('Data Input - BAU'!CJ87*INDEX('Energy Prices'!$F$26:$CJ$31,MATCH($B131,'Energy Prices'!$C$26:$C$31,0),MATCH(Calc_BAU!CF$6,'Energy Prices'!$F$11:$CJ$11,0))/100000,0)</f>
        <v>0</v>
      </c>
      <c r="CG131" s="61">
        <f>IFERROR('Data Input - BAU'!CK87*INDEX('Energy Prices'!$F$26:$CJ$31,MATCH($B131,'Energy Prices'!$C$26:$C$31,0),MATCH(Calc_BAU!CG$6,'Energy Prices'!$F$11:$CJ$11,0))/100000,0)</f>
        <v>0</v>
      </c>
      <c r="CH131" s="61">
        <f>IFERROR('Data Input - BAU'!CL87*INDEX('Energy Prices'!$F$26:$CJ$31,MATCH($B131,'Energy Prices'!$C$26:$C$31,0),MATCH(Calc_BAU!CH$6,'Energy Prices'!$F$11:$CJ$11,0))/100000,0)</f>
        <v>0</v>
      </c>
      <c r="CI131" s="61">
        <f>IFERROR('Data Input - BAU'!CM87*INDEX('Energy Prices'!$F$26:$CJ$31,MATCH($B131,'Energy Prices'!$C$26:$C$31,0),MATCH(Calc_BAU!CI$6,'Energy Prices'!$F$11:$CJ$11,0))/100000,0)</f>
        <v>0</v>
      </c>
      <c r="CJ131" s="61">
        <f>IFERROR('Data Input - BAU'!CN87*INDEX('Energy Prices'!$F$26:$CJ$31,MATCH($B131,'Energy Prices'!$C$26:$C$31,0),MATCH(Calc_BAU!CJ$6,'Energy Prices'!$F$11:$CJ$11,0))/100000,0)</f>
        <v>0</v>
      </c>
      <c r="CK131" s="61">
        <f>IFERROR('Data Input - BAU'!CO87*INDEX('Energy Prices'!$F$26:$CJ$31,MATCH($B131,'Energy Prices'!$C$26:$C$31,0),MATCH(Calc_BAU!CK$6,'Energy Prices'!$F$11:$CJ$11,0))/100000,0)</f>
        <v>0</v>
      </c>
      <c r="CL131" s="61">
        <f>IFERROR('Data Input - BAU'!CP87*INDEX('Energy Prices'!$F$26:$CJ$31,MATCH($B131,'Energy Prices'!$C$26:$C$31,0),MATCH(Calc_BAU!CL$6,'Energy Prices'!$F$11:$CJ$11,0))/100000,0)</f>
        <v>0</v>
      </c>
      <c r="CM131" s="61">
        <f>IFERROR('Data Input - BAU'!CQ87*INDEX('Energy Prices'!$F$26:$CJ$31,MATCH($B131,'Energy Prices'!$C$26:$C$31,0),MATCH(Calc_BAU!CM$6,'Energy Prices'!$F$11:$CJ$11,0))/100000,0)</f>
        <v>0</v>
      </c>
      <c r="CN131" s="61">
        <f>IFERROR('Data Input - BAU'!CR87*INDEX('Energy Prices'!$F$26:$CJ$31,MATCH($B131,'Energy Prices'!$C$26:$C$31,0),MATCH(Calc_BAU!CN$6,'Energy Prices'!$F$11:$CJ$11,0))/100000,0)</f>
        <v>0</v>
      </c>
      <c r="CO131" s="61">
        <f>IFERROR('Data Input - BAU'!CS87*INDEX('Energy Prices'!$F$26:$CJ$31,MATCH($B131,'Energy Prices'!$C$26:$C$31,0),MATCH(Calc_BAU!CO$6,'Energy Prices'!$F$11:$CJ$11,0))/100000,0)</f>
        <v>0</v>
      </c>
      <c r="CP131" s="61">
        <f>IFERROR('Data Input - BAU'!CT87*INDEX('Energy Prices'!$F$26:$CJ$31,MATCH($B131,'Energy Prices'!$C$26:$C$31,0),MATCH(Calc_BAU!CP$6,'Energy Prices'!$F$11:$CJ$11,0))/100000,0)</f>
        <v>0</v>
      </c>
      <c r="CQ131" s="61">
        <f>IFERROR('Data Input - BAU'!CU87*INDEX('Energy Prices'!$F$26:$CJ$31,MATCH($B131,'Energy Prices'!$C$26:$C$31,0),MATCH(Calc_BAU!CQ$6,'Energy Prices'!$F$11:$CJ$11,0))/100000,0)</f>
        <v>0</v>
      </c>
      <c r="CR131" s="61">
        <f>IFERROR('Data Input - BAU'!CV87*INDEX('Energy Prices'!$F$26:$CJ$31,MATCH($B131,'Energy Prices'!$C$26:$C$31,0),MATCH(Calc_BAU!CR$6,'Energy Prices'!$F$11:$CJ$11,0))/100000,0)</f>
        <v>0</v>
      </c>
      <c r="CS131" s="61">
        <f>IFERROR('Data Input - BAU'!CW87*INDEX('Energy Prices'!$F$26:$CJ$31,MATCH($B131,'Energy Prices'!$C$26:$C$31,0),MATCH(Calc_BAU!CS$6,'Energy Prices'!$F$11:$CJ$11,0))/100000,0)</f>
        <v>0</v>
      </c>
      <c r="CT131" s="61">
        <f>IFERROR('Data Input - BAU'!CX87*INDEX('Energy Prices'!$F$26:$CJ$31,MATCH($B131,'Energy Prices'!$C$26:$C$31,0),MATCH(Calc_BAU!CT$6,'Energy Prices'!$F$11:$CJ$11,0))/100000,0)</f>
        <v>0</v>
      </c>
      <c r="CU131" s="61">
        <f>IFERROR('Data Input - BAU'!CY87*INDEX('Energy Prices'!$F$26:$CJ$31,MATCH($B131,'Energy Prices'!$C$26:$C$31,0),MATCH(Calc_BAU!CU$6,'Energy Prices'!$F$11:$CJ$11,0))/100000,0)</f>
        <v>0</v>
      </c>
      <c r="CV131" s="61">
        <f>IFERROR('Data Input - BAU'!CZ87*INDEX('Energy Prices'!$F$26:$CJ$31,MATCH($B131,'Energy Prices'!$C$26:$C$31,0),MATCH(Calc_BAU!CV$6,'Energy Prices'!$F$11:$CJ$11,0))/100000,0)</f>
        <v>0</v>
      </c>
      <c r="CW131" s="61">
        <f>IFERROR('Data Input - BAU'!DA87*INDEX('Energy Prices'!$F$26:$CJ$31,MATCH($B131,'Energy Prices'!$C$26:$C$31,0),MATCH(Calc_BAU!CW$6,'Energy Prices'!$F$11:$CJ$11,0))/100000,0)</f>
        <v>0</v>
      </c>
      <c r="CX131" s="61">
        <f>IFERROR('Data Input - BAU'!DB87*INDEX('Energy Prices'!$F$26:$CJ$31,MATCH($B131,'Energy Prices'!$C$26:$C$31,0),MATCH(Calc_BAU!CX$6,'Energy Prices'!$F$11:$CJ$11,0))/100000,0)</f>
        <v>0</v>
      </c>
      <c r="CY131" s="61">
        <f>IFERROR('Data Input - BAU'!DC87*INDEX('Energy Prices'!$F$26:$CJ$31,MATCH($B131,'Energy Prices'!$C$26:$C$31,0),MATCH(Calc_BAU!CY$6,'Energy Prices'!$F$11:$CJ$11,0))/100000,0)</f>
        <v>0</v>
      </c>
      <c r="CZ131" s="391"/>
    </row>
    <row r="132" spans="2:104" x14ac:dyDescent="0.25">
      <c r="B132" s="393" t="s">
        <v>389</v>
      </c>
      <c r="C132" s="9" t="s">
        <v>1117</v>
      </c>
      <c r="D132" s="61">
        <f>IFERROR('Data Input - BAU'!H88*INDEX('Energy Prices'!$F$26:$CJ$31,MATCH($B132,'Energy Prices'!$C$26:$C$31,0),MATCH(Calc_BAU!D$6,'Energy Prices'!$F$11:$CJ$11,0))/100000,0)</f>
        <v>0</v>
      </c>
      <c r="E132" s="61">
        <f>IFERROR('Data Input - BAU'!I88*INDEX('Energy Prices'!$F$26:$CJ$31,MATCH($B132,'Energy Prices'!$C$26:$C$31,0),MATCH(Calc_BAU!E$6,'Energy Prices'!$F$11:$CJ$11,0))/100000,0)</f>
        <v>0</v>
      </c>
      <c r="F132" s="61">
        <f>IFERROR('Data Input - BAU'!J88*INDEX('Energy Prices'!$F$26:$CJ$31,MATCH($B132,'Energy Prices'!$C$26:$C$31,0),MATCH(Calc_BAU!F$6,'Energy Prices'!$F$11:$CJ$11,0))/100000,0)</f>
        <v>0</v>
      </c>
      <c r="G132" s="61">
        <f>IFERROR('Data Input - BAU'!K88*INDEX('Energy Prices'!$F$26:$CJ$31,MATCH($B132,'Energy Prices'!$C$26:$C$31,0),MATCH(Calc_BAU!G$6,'Energy Prices'!$F$11:$CJ$11,0))/100000,0)</f>
        <v>0</v>
      </c>
      <c r="H132" s="61">
        <f>IFERROR('Data Input - BAU'!L88*INDEX('Energy Prices'!$F$26:$CJ$31,MATCH($B132,'Energy Prices'!$C$26:$C$31,0),MATCH(Calc_BAU!H$6,'Energy Prices'!$F$11:$CJ$11,0))/100000,0)</f>
        <v>0</v>
      </c>
      <c r="I132" s="61">
        <f>IFERROR('Data Input - BAU'!M88*INDEX('Energy Prices'!$F$26:$CJ$31,MATCH($B132,'Energy Prices'!$C$26:$C$31,0),MATCH(Calc_BAU!I$6,'Energy Prices'!$F$11:$CJ$11,0))/100000,0)</f>
        <v>0</v>
      </c>
      <c r="J132" s="61">
        <f>IFERROR('Data Input - BAU'!N88*INDEX('Energy Prices'!$F$26:$CJ$31,MATCH($B132,'Energy Prices'!$C$26:$C$31,0),MATCH(Calc_BAU!J$6,'Energy Prices'!$F$11:$CJ$11,0))/100000,0)</f>
        <v>0</v>
      </c>
      <c r="K132" s="61">
        <f>IFERROR('Data Input - BAU'!O88*INDEX('Energy Prices'!$F$26:$CJ$31,MATCH($B132,'Energy Prices'!$C$26:$C$31,0),MATCH(Calc_BAU!K$6,'Energy Prices'!$F$11:$CJ$11,0))/100000,0)</f>
        <v>0</v>
      </c>
      <c r="L132" s="61">
        <f>IFERROR('Data Input - BAU'!P88*INDEX('Energy Prices'!$F$26:$CJ$31,MATCH($B132,'Energy Prices'!$C$26:$C$31,0),MATCH(Calc_BAU!L$6,'Energy Prices'!$F$11:$CJ$11,0))/100000,0)</f>
        <v>0</v>
      </c>
      <c r="M132" s="61">
        <f>IFERROR('Data Input - BAU'!Q88*INDEX('Energy Prices'!$F$26:$CJ$31,MATCH($B132,'Energy Prices'!$C$26:$C$31,0),MATCH(Calc_BAU!M$6,'Energy Prices'!$F$11:$CJ$11,0))/100000,0)</f>
        <v>0</v>
      </c>
      <c r="N132" s="61">
        <f>IFERROR('Data Input - BAU'!R88*INDEX('Energy Prices'!$F$26:$CJ$31,MATCH($B132,'Energy Prices'!$C$26:$C$31,0),MATCH(Calc_BAU!N$6,'Energy Prices'!$F$11:$CJ$11,0))/100000,0)</f>
        <v>0</v>
      </c>
      <c r="O132" s="61">
        <f>IFERROR('Data Input - BAU'!S88*INDEX('Energy Prices'!$F$26:$CJ$31,MATCH($B132,'Energy Prices'!$C$26:$C$31,0),MATCH(Calc_BAU!O$6,'Energy Prices'!$F$11:$CJ$11,0))/100000,0)</f>
        <v>0</v>
      </c>
      <c r="P132" s="61">
        <f>IFERROR('Data Input - BAU'!T88*INDEX('Energy Prices'!$F$26:$CJ$31,MATCH($B132,'Energy Prices'!$C$26:$C$31,0),MATCH(Calc_BAU!P$6,'Energy Prices'!$F$11:$CJ$11,0))/100000,0)</f>
        <v>0</v>
      </c>
      <c r="Q132" s="61">
        <f>IFERROR('Data Input - BAU'!U88*INDEX('Energy Prices'!$F$26:$CJ$31,MATCH($B132,'Energy Prices'!$C$26:$C$31,0),MATCH(Calc_BAU!Q$6,'Energy Prices'!$F$11:$CJ$11,0))/100000,0)</f>
        <v>0</v>
      </c>
      <c r="R132" s="61">
        <f>IFERROR('Data Input - BAU'!V88*INDEX('Energy Prices'!$F$26:$CJ$31,MATCH($B132,'Energy Prices'!$C$26:$C$31,0),MATCH(Calc_BAU!R$6,'Energy Prices'!$F$11:$CJ$11,0))/100000,0)</f>
        <v>0</v>
      </c>
      <c r="S132" s="61">
        <f>IFERROR('Data Input - BAU'!W88*INDEX('Energy Prices'!$F$26:$CJ$31,MATCH($B132,'Energy Prices'!$C$26:$C$31,0),MATCH(Calc_BAU!S$6,'Energy Prices'!$F$11:$CJ$11,0))/100000,0)</f>
        <v>0</v>
      </c>
      <c r="T132" s="61">
        <f>IFERROR('Data Input - BAU'!X88*INDEX('Energy Prices'!$F$26:$CJ$31,MATCH($B132,'Energy Prices'!$C$26:$C$31,0),MATCH(Calc_BAU!T$6,'Energy Prices'!$F$11:$CJ$11,0))/100000,0)</f>
        <v>0</v>
      </c>
      <c r="U132" s="61">
        <f>IFERROR('Data Input - BAU'!Y88*INDEX('Energy Prices'!$F$26:$CJ$31,MATCH($B132,'Energy Prices'!$C$26:$C$31,0),MATCH(Calc_BAU!U$6,'Energy Prices'!$F$11:$CJ$11,0))/100000,0)</f>
        <v>0</v>
      </c>
      <c r="V132" s="61">
        <f>IFERROR('Data Input - BAU'!Z88*INDEX('Energy Prices'!$F$26:$CJ$31,MATCH($B132,'Energy Prices'!$C$26:$C$31,0),MATCH(Calc_BAU!V$6,'Energy Prices'!$F$11:$CJ$11,0))/100000,0)</f>
        <v>0</v>
      </c>
      <c r="W132" s="61">
        <f>IFERROR('Data Input - BAU'!AA88*INDEX('Energy Prices'!$F$26:$CJ$31,MATCH($B132,'Energy Prices'!$C$26:$C$31,0),MATCH(Calc_BAU!W$6,'Energy Prices'!$F$11:$CJ$11,0))/100000,0)</f>
        <v>0</v>
      </c>
      <c r="X132" s="61">
        <f>IFERROR('Data Input - BAU'!AB88*INDEX('Energy Prices'!$F$26:$CJ$31,MATCH($B132,'Energy Prices'!$C$26:$C$31,0),MATCH(Calc_BAU!X$6,'Energy Prices'!$F$11:$CJ$11,0))/100000,0)</f>
        <v>0</v>
      </c>
      <c r="Y132" s="61">
        <f>IFERROR('Data Input - BAU'!AC88*INDEX('Energy Prices'!$F$26:$CJ$31,MATCH($B132,'Energy Prices'!$C$26:$C$31,0),MATCH(Calc_BAU!Y$6,'Energy Prices'!$F$11:$CJ$11,0))/100000,0)</f>
        <v>0</v>
      </c>
      <c r="Z132" s="61">
        <f>IFERROR('Data Input - BAU'!AD88*INDEX('Energy Prices'!$F$26:$CJ$31,MATCH($B132,'Energy Prices'!$C$26:$C$31,0),MATCH(Calc_BAU!Z$6,'Energy Prices'!$F$11:$CJ$11,0))/100000,0)</f>
        <v>0</v>
      </c>
      <c r="AA132" s="61">
        <f>IFERROR('Data Input - BAU'!AE88*INDEX('Energy Prices'!$F$26:$CJ$31,MATCH($B132,'Energy Prices'!$C$26:$C$31,0),MATCH(Calc_BAU!AA$6,'Energy Prices'!$F$11:$CJ$11,0))/100000,0)</f>
        <v>0</v>
      </c>
      <c r="AB132" s="61">
        <f>IFERROR('Data Input - BAU'!AF88*INDEX('Energy Prices'!$F$26:$CJ$31,MATCH($B132,'Energy Prices'!$C$26:$C$31,0),MATCH(Calc_BAU!AB$6,'Energy Prices'!$F$11:$CJ$11,0))/100000,0)</f>
        <v>0</v>
      </c>
      <c r="AC132" s="61">
        <f>IFERROR('Data Input - BAU'!AG88*INDEX('Energy Prices'!$F$26:$CJ$31,MATCH($B132,'Energy Prices'!$C$26:$C$31,0),MATCH(Calc_BAU!AC$6,'Energy Prices'!$F$11:$CJ$11,0))/100000,0)</f>
        <v>0</v>
      </c>
      <c r="AD132" s="61">
        <f>IFERROR('Data Input - BAU'!AH88*INDEX('Energy Prices'!$F$26:$CJ$31,MATCH($B132,'Energy Prices'!$C$26:$C$31,0),MATCH(Calc_BAU!AD$6,'Energy Prices'!$F$11:$CJ$11,0))/100000,0)</f>
        <v>0</v>
      </c>
      <c r="AE132" s="61">
        <f>IFERROR('Data Input - BAU'!AI88*INDEX('Energy Prices'!$F$26:$CJ$31,MATCH($B132,'Energy Prices'!$C$26:$C$31,0),MATCH(Calc_BAU!AE$6,'Energy Prices'!$F$11:$CJ$11,0))/100000,0)</f>
        <v>0</v>
      </c>
      <c r="AF132" s="61">
        <f>IFERROR('Data Input - BAU'!AJ88*INDEX('Energy Prices'!$F$26:$CJ$31,MATCH($B132,'Energy Prices'!$C$26:$C$31,0),MATCH(Calc_BAU!AF$6,'Energy Prices'!$F$11:$CJ$11,0))/100000,0)</f>
        <v>0</v>
      </c>
      <c r="AG132" s="61">
        <f>IFERROR('Data Input - BAU'!AK88*INDEX('Energy Prices'!$F$26:$CJ$31,MATCH($B132,'Energy Prices'!$C$26:$C$31,0),MATCH(Calc_BAU!AG$6,'Energy Prices'!$F$11:$CJ$11,0))/100000,0)</f>
        <v>0</v>
      </c>
      <c r="AH132" s="61">
        <f>IFERROR('Data Input - BAU'!AL88*INDEX('Energy Prices'!$F$26:$CJ$31,MATCH($B132,'Energy Prices'!$C$26:$C$31,0),MATCH(Calc_BAU!AH$6,'Energy Prices'!$F$11:$CJ$11,0))/100000,0)</f>
        <v>0</v>
      </c>
      <c r="AI132" s="61">
        <f>IFERROR('Data Input - BAU'!AM88*INDEX('Energy Prices'!$F$26:$CJ$31,MATCH($B132,'Energy Prices'!$C$26:$C$31,0),MATCH(Calc_BAU!AI$6,'Energy Prices'!$F$11:$CJ$11,0))/100000,0)</f>
        <v>0</v>
      </c>
      <c r="AJ132" s="61">
        <f>IFERROR('Data Input - BAU'!AN88*INDEX('Energy Prices'!$F$26:$CJ$31,MATCH($B132,'Energy Prices'!$C$26:$C$31,0),MATCH(Calc_BAU!AJ$6,'Energy Prices'!$F$11:$CJ$11,0))/100000,0)</f>
        <v>0</v>
      </c>
      <c r="AK132" s="61">
        <f>IFERROR('Data Input - BAU'!AO88*INDEX('Energy Prices'!$F$26:$CJ$31,MATCH($B132,'Energy Prices'!$C$26:$C$31,0),MATCH(Calc_BAU!AK$6,'Energy Prices'!$F$11:$CJ$11,0))/100000,0)</f>
        <v>0</v>
      </c>
      <c r="AL132" s="61">
        <f>IFERROR('Data Input - BAU'!AP88*INDEX('Energy Prices'!$F$26:$CJ$31,MATCH($B132,'Energy Prices'!$C$26:$C$31,0),MATCH(Calc_BAU!AL$6,'Energy Prices'!$F$11:$CJ$11,0))/100000,0)</f>
        <v>0</v>
      </c>
      <c r="AM132" s="61">
        <f>IFERROR('Data Input - BAU'!AQ88*INDEX('Energy Prices'!$F$26:$CJ$31,MATCH($B132,'Energy Prices'!$C$26:$C$31,0),MATCH(Calc_BAU!AM$6,'Energy Prices'!$F$11:$CJ$11,0))/100000,0)</f>
        <v>0</v>
      </c>
      <c r="AN132" s="61">
        <f>IFERROR('Data Input - BAU'!AR88*INDEX('Energy Prices'!$F$26:$CJ$31,MATCH($B132,'Energy Prices'!$C$26:$C$31,0),MATCH(Calc_BAU!AN$6,'Energy Prices'!$F$11:$CJ$11,0))/100000,0)</f>
        <v>0</v>
      </c>
      <c r="AO132" s="61">
        <f>IFERROR('Data Input - BAU'!AS88*INDEX('Energy Prices'!$F$26:$CJ$31,MATCH($B132,'Energy Prices'!$C$26:$C$31,0),MATCH(Calc_BAU!AO$6,'Energy Prices'!$F$11:$CJ$11,0))/100000,0)</f>
        <v>0</v>
      </c>
      <c r="AP132" s="61">
        <f>IFERROR('Data Input - BAU'!AT88*INDEX('Energy Prices'!$F$26:$CJ$31,MATCH($B132,'Energy Prices'!$C$26:$C$31,0),MATCH(Calc_BAU!AP$6,'Energy Prices'!$F$11:$CJ$11,0))/100000,0)</f>
        <v>0</v>
      </c>
      <c r="AQ132" s="61">
        <f>IFERROR('Data Input - BAU'!AU88*INDEX('Energy Prices'!$F$26:$CJ$31,MATCH($B132,'Energy Prices'!$C$26:$C$31,0),MATCH(Calc_BAU!AQ$6,'Energy Prices'!$F$11:$CJ$11,0))/100000,0)</f>
        <v>0</v>
      </c>
      <c r="AR132" s="61">
        <f>IFERROR('Data Input - BAU'!AV88*INDEX('Energy Prices'!$F$26:$CJ$31,MATCH($B132,'Energy Prices'!$C$26:$C$31,0),MATCH(Calc_BAU!AR$6,'Energy Prices'!$F$11:$CJ$11,0))/100000,0)</f>
        <v>0</v>
      </c>
      <c r="AS132" s="61">
        <f>IFERROR('Data Input - BAU'!AW88*INDEX('Energy Prices'!$F$26:$CJ$31,MATCH($B132,'Energy Prices'!$C$26:$C$31,0),MATCH(Calc_BAU!AS$6,'Energy Prices'!$F$11:$CJ$11,0))/100000,0)</f>
        <v>0</v>
      </c>
      <c r="AT132" s="61">
        <f>IFERROR('Data Input - BAU'!AX88*INDEX('Energy Prices'!$F$26:$CJ$31,MATCH($B132,'Energy Prices'!$C$26:$C$31,0),MATCH(Calc_BAU!AT$6,'Energy Prices'!$F$11:$CJ$11,0))/100000,0)</f>
        <v>0</v>
      </c>
      <c r="AU132" s="61">
        <f>IFERROR('Data Input - BAU'!AY88*INDEX('Energy Prices'!$F$26:$CJ$31,MATCH($B132,'Energy Prices'!$C$26:$C$31,0),MATCH(Calc_BAU!AU$6,'Energy Prices'!$F$11:$CJ$11,0))/100000,0)</f>
        <v>0</v>
      </c>
      <c r="AV132" s="61">
        <f>IFERROR('Data Input - BAU'!AZ88*INDEX('Energy Prices'!$F$26:$CJ$31,MATCH($B132,'Energy Prices'!$C$26:$C$31,0),MATCH(Calc_BAU!AV$6,'Energy Prices'!$F$11:$CJ$11,0))/100000,0)</f>
        <v>0</v>
      </c>
      <c r="AW132" s="61">
        <f>IFERROR('Data Input - BAU'!BA88*INDEX('Energy Prices'!$F$26:$CJ$31,MATCH($B132,'Energy Prices'!$C$26:$C$31,0),MATCH(Calc_BAU!AW$6,'Energy Prices'!$F$11:$CJ$11,0))/100000,0)</f>
        <v>0</v>
      </c>
      <c r="AX132" s="61">
        <f>IFERROR('Data Input - BAU'!BB88*INDEX('Energy Prices'!$F$26:$CJ$31,MATCH($B132,'Energy Prices'!$C$26:$C$31,0),MATCH(Calc_BAU!AX$6,'Energy Prices'!$F$11:$CJ$11,0))/100000,0)</f>
        <v>0</v>
      </c>
      <c r="AY132" s="61">
        <f>IFERROR('Data Input - BAU'!BC88*INDEX('Energy Prices'!$F$26:$CJ$31,MATCH($B132,'Energy Prices'!$C$26:$C$31,0),MATCH(Calc_BAU!AY$6,'Energy Prices'!$F$11:$CJ$11,0))/100000,0)</f>
        <v>0</v>
      </c>
      <c r="AZ132" s="61">
        <f>IFERROR('Data Input - BAU'!BD88*INDEX('Energy Prices'!$F$26:$CJ$31,MATCH($B132,'Energy Prices'!$C$26:$C$31,0),MATCH(Calc_BAU!AZ$6,'Energy Prices'!$F$11:$CJ$11,0))/100000,0)</f>
        <v>0</v>
      </c>
      <c r="BA132" s="61">
        <f>IFERROR('Data Input - BAU'!BE88*INDEX('Energy Prices'!$F$26:$CJ$31,MATCH($B132,'Energy Prices'!$C$26:$C$31,0),MATCH(Calc_BAU!BA$6,'Energy Prices'!$F$11:$CJ$11,0))/100000,0)</f>
        <v>0</v>
      </c>
      <c r="BB132" s="61">
        <f>IFERROR('Data Input - BAU'!BF88*INDEX('Energy Prices'!$F$26:$CJ$31,MATCH($B132,'Energy Prices'!$C$26:$C$31,0),MATCH(Calc_BAU!BB$6,'Energy Prices'!$F$11:$CJ$11,0))/100000,0)</f>
        <v>0</v>
      </c>
      <c r="BC132" s="61">
        <f>IFERROR('Data Input - BAU'!BG88*INDEX('Energy Prices'!$F$26:$CJ$31,MATCH($B132,'Energy Prices'!$C$26:$C$31,0),MATCH(Calc_BAU!BC$6,'Energy Prices'!$F$11:$CJ$11,0))/100000,0)</f>
        <v>0</v>
      </c>
      <c r="BD132" s="61">
        <f>IFERROR('Data Input - BAU'!BH88*INDEX('Energy Prices'!$F$26:$CJ$31,MATCH($B132,'Energy Prices'!$C$26:$C$31,0),MATCH(Calc_BAU!BD$6,'Energy Prices'!$F$11:$CJ$11,0))/100000,0)</f>
        <v>0</v>
      </c>
      <c r="BE132" s="61">
        <f>IFERROR('Data Input - BAU'!BI88*INDEX('Energy Prices'!$F$26:$CJ$31,MATCH($B132,'Energy Prices'!$C$26:$C$31,0),MATCH(Calc_BAU!BE$6,'Energy Prices'!$F$11:$CJ$11,0))/100000,0)</f>
        <v>0</v>
      </c>
      <c r="BF132" s="61">
        <f>IFERROR('Data Input - BAU'!BJ88*INDEX('Energy Prices'!$F$26:$CJ$31,MATCH($B132,'Energy Prices'!$C$26:$C$31,0),MATCH(Calc_BAU!BF$6,'Energy Prices'!$F$11:$CJ$11,0))/100000,0)</f>
        <v>0</v>
      </c>
      <c r="BG132" s="61">
        <f>IFERROR('Data Input - BAU'!BK88*INDEX('Energy Prices'!$F$26:$CJ$31,MATCH($B132,'Energy Prices'!$C$26:$C$31,0),MATCH(Calc_BAU!BG$6,'Energy Prices'!$F$11:$CJ$11,0))/100000,0)</f>
        <v>0</v>
      </c>
      <c r="BH132" s="61">
        <f>IFERROR('Data Input - BAU'!BL88*INDEX('Energy Prices'!$F$26:$CJ$31,MATCH($B132,'Energy Prices'!$C$26:$C$31,0),MATCH(Calc_BAU!BH$6,'Energy Prices'!$F$11:$CJ$11,0))/100000,0)</f>
        <v>0</v>
      </c>
      <c r="BI132" s="61">
        <f>IFERROR('Data Input - BAU'!BM88*INDEX('Energy Prices'!$F$26:$CJ$31,MATCH($B132,'Energy Prices'!$C$26:$C$31,0),MATCH(Calc_BAU!BI$6,'Energy Prices'!$F$11:$CJ$11,0))/100000,0)</f>
        <v>0</v>
      </c>
      <c r="BJ132" s="61">
        <f>IFERROR('Data Input - BAU'!BN88*INDEX('Energy Prices'!$F$26:$CJ$31,MATCH($B132,'Energy Prices'!$C$26:$C$31,0),MATCH(Calc_BAU!BJ$6,'Energy Prices'!$F$11:$CJ$11,0))/100000,0)</f>
        <v>0</v>
      </c>
      <c r="BK132" s="61">
        <f>IFERROR('Data Input - BAU'!BO88*INDEX('Energy Prices'!$F$26:$CJ$31,MATCH($B132,'Energy Prices'!$C$26:$C$31,0),MATCH(Calc_BAU!BK$6,'Energy Prices'!$F$11:$CJ$11,0))/100000,0)</f>
        <v>0</v>
      </c>
      <c r="BL132" s="61">
        <f>IFERROR('Data Input - BAU'!BP88*INDEX('Energy Prices'!$F$26:$CJ$31,MATCH($B132,'Energy Prices'!$C$26:$C$31,0),MATCH(Calc_BAU!BL$6,'Energy Prices'!$F$11:$CJ$11,0))/100000,0)</f>
        <v>0</v>
      </c>
      <c r="BM132" s="61">
        <f>IFERROR('Data Input - BAU'!BQ88*INDEX('Energy Prices'!$F$26:$CJ$31,MATCH($B132,'Energy Prices'!$C$26:$C$31,0),MATCH(Calc_BAU!BM$6,'Energy Prices'!$F$11:$CJ$11,0))/100000,0)</f>
        <v>0</v>
      </c>
      <c r="BN132" s="61">
        <f>IFERROR('Data Input - BAU'!BR88*INDEX('Energy Prices'!$F$26:$CJ$31,MATCH($B132,'Energy Prices'!$C$26:$C$31,0),MATCH(Calc_BAU!BN$6,'Energy Prices'!$F$11:$CJ$11,0))/100000,0)</f>
        <v>0</v>
      </c>
      <c r="BO132" s="61">
        <f>IFERROR('Data Input - BAU'!BS88*INDEX('Energy Prices'!$F$26:$CJ$31,MATCH($B132,'Energy Prices'!$C$26:$C$31,0),MATCH(Calc_BAU!BO$6,'Energy Prices'!$F$11:$CJ$11,0))/100000,0)</f>
        <v>0</v>
      </c>
      <c r="BP132" s="61">
        <f>IFERROR('Data Input - BAU'!BT88*INDEX('Energy Prices'!$F$26:$CJ$31,MATCH($B132,'Energy Prices'!$C$26:$C$31,0),MATCH(Calc_BAU!BP$6,'Energy Prices'!$F$11:$CJ$11,0))/100000,0)</f>
        <v>0</v>
      </c>
      <c r="BQ132" s="61">
        <f>IFERROR('Data Input - BAU'!BU88*INDEX('Energy Prices'!$F$26:$CJ$31,MATCH($B132,'Energy Prices'!$C$26:$C$31,0),MATCH(Calc_BAU!BQ$6,'Energy Prices'!$F$11:$CJ$11,0))/100000,0)</f>
        <v>0</v>
      </c>
      <c r="BR132" s="61">
        <f>IFERROR('Data Input - BAU'!BV88*INDEX('Energy Prices'!$F$26:$CJ$31,MATCH($B132,'Energy Prices'!$C$26:$C$31,0),MATCH(Calc_BAU!BR$6,'Energy Prices'!$F$11:$CJ$11,0))/100000,0)</f>
        <v>0</v>
      </c>
      <c r="BS132" s="61">
        <f>IFERROR('Data Input - BAU'!BW88*INDEX('Energy Prices'!$F$26:$CJ$31,MATCH($B132,'Energy Prices'!$C$26:$C$31,0),MATCH(Calc_BAU!BS$6,'Energy Prices'!$F$11:$CJ$11,0))/100000,0)</f>
        <v>0</v>
      </c>
      <c r="BT132" s="61">
        <f>IFERROR('Data Input - BAU'!BX88*INDEX('Energy Prices'!$F$26:$CJ$31,MATCH($B132,'Energy Prices'!$C$26:$C$31,0),MATCH(Calc_BAU!BT$6,'Energy Prices'!$F$11:$CJ$11,0))/100000,0)</f>
        <v>0</v>
      </c>
      <c r="BU132" s="61">
        <f>IFERROR('Data Input - BAU'!BY88*INDEX('Energy Prices'!$F$26:$CJ$31,MATCH($B132,'Energy Prices'!$C$26:$C$31,0),MATCH(Calc_BAU!BU$6,'Energy Prices'!$F$11:$CJ$11,0))/100000,0)</f>
        <v>0</v>
      </c>
      <c r="BV132" s="61">
        <f>IFERROR('Data Input - BAU'!BZ88*INDEX('Energy Prices'!$F$26:$CJ$31,MATCH($B132,'Energy Prices'!$C$26:$C$31,0),MATCH(Calc_BAU!BV$6,'Energy Prices'!$F$11:$CJ$11,0))/100000,0)</f>
        <v>0</v>
      </c>
      <c r="BW132" s="61">
        <f>IFERROR('Data Input - BAU'!CA88*INDEX('Energy Prices'!$F$26:$CJ$31,MATCH($B132,'Energy Prices'!$C$26:$C$31,0),MATCH(Calc_BAU!BW$6,'Energy Prices'!$F$11:$CJ$11,0))/100000,0)</f>
        <v>0</v>
      </c>
      <c r="BX132" s="61">
        <f>IFERROR('Data Input - BAU'!CB88*INDEX('Energy Prices'!$F$26:$CJ$31,MATCH($B132,'Energy Prices'!$C$26:$C$31,0),MATCH(Calc_BAU!BX$6,'Energy Prices'!$F$11:$CJ$11,0))/100000,0)</f>
        <v>0</v>
      </c>
      <c r="BY132" s="61">
        <f>IFERROR('Data Input - BAU'!CC88*INDEX('Energy Prices'!$F$26:$CJ$31,MATCH($B132,'Energy Prices'!$C$26:$C$31,0),MATCH(Calc_BAU!BY$6,'Energy Prices'!$F$11:$CJ$11,0))/100000,0)</f>
        <v>0</v>
      </c>
      <c r="BZ132" s="61">
        <f>IFERROR('Data Input - BAU'!CD88*INDEX('Energy Prices'!$F$26:$CJ$31,MATCH($B132,'Energy Prices'!$C$26:$C$31,0),MATCH(Calc_BAU!BZ$6,'Energy Prices'!$F$11:$CJ$11,0))/100000,0)</f>
        <v>0</v>
      </c>
      <c r="CA132" s="61">
        <f>IFERROR('Data Input - BAU'!CE88*INDEX('Energy Prices'!$F$26:$CJ$31,MATCH($B132,'Energy Prices'!$C$26:$C$31,0),MATCH(Calc_BAU!CA$6,'Energy Prices'!$F$11:$CJ$11,0))/100000,0)</f>
        <v>0</v>
      </c>
      <c r="CB132" s="61">
        <f>IFERROR('Data Input - BAU'!CF88*INDEX('Energy Prices'!$F$26:$CJ$31,MATCH($B132,'Energy Prices'!$C$26:$C$31,0),MATCH(Calc_BAU!CB$6,'Energy Prices'!$F$11:$CJ$11,0))/100000,0)</f>
        <v>0</v>
      </c>
      <c r="CC132" s="61">
        <f>IFERROR('Data Input - BAU'!CG88*INDEX('Energy Prices'!$F$26:$CJ$31,MATCH($B132,'Energy Prices'!$C$26:$C$31,0),MATCH(Calc_BAU!CC$6,'Energy Prices'!$F$11:$CJ$11,0))/100000,0)</f>
        <v>0</v>
      </c>
      <c r="CD132" s="61">
        <f>IFERROR('Data Input - BAU'!CH88*INDEX('Energy Prices'!$F$26:$CJ$31,MATCH($B132,'Energy Prices'!$C$26:$C$31,0),MATCH(Calc_BAU!CD$6,'Energy Prices'!$F$11:$CJ$11,0))/100000,0)</f>
        <v>0</v>
      </c>
      <c r="CE132" s="61">
        <f>IFERROR('Data Input - BAU'!CI88*INDEX('Energy Prices'!$F$26:$CJ$31,MATCH($B132,'Energy Prices'!$C$26:$C$31,0),MATCH(Calc_BAU!CE$6,'Energy Prices'!$F$11:$CJ$11,0))/100000,0)</f>
        <v>0</v>
      </c>
      <c r="CF132" s="61">
        <f>IFERROR('Data Input - BAU'!CJ88*INDEX('Energy Prices'!$F$26:$CJ$31,MATCH($B132,'Energy Prices'!$C$26:$C$31,0),MATCH(Calc_BAU!CF$6,'Energy Prices'!$F$11:$CJ$11,0))/100000,0)</f>
        <v>0</v>
      </c>
      <c r="CG132" s="61">
        <f>IFERROR('Data Input - BAU'!CK88*INDEX('Energy Prices'!$F$26:$CJ$31,MATCH($B132,'Energy Prices'!$C$26:$C$31,0),MATCH(Calc_BAU!CG$6,'Energy Prices'!$F$11:$CJ$11,0))/100000,0)</f>
        <v>0</v>
      </c>
      <c r="CH132" s="61">
        <f>IFERROR('Data Input - BAU'!CL88*INDEX('Energy Prices'!$F$26:$CJ$31,MATCH($B132,'Energy Prices'!$C$26:$C$31,0),MATCH(Calc_BAU!CH$6,'Energy Prices'!$F$11:$CJ$11,0))/100000,0)</f>
        <v>0</v>
      </c>
      <c r="CI132" s="61">
        <f>IFERROR('Data Input - BAU'!CM88*INDEX('Energy Prices'!$F$26:$CJ$31,MATCH($B132,'Energy Prices'!$C$26:$C$31,0),MATCH(Calc_BAU!CI$6,'Energy Prices'!$F$11:$CJ$11,0))/100000,0)</f>
        <v>0</v>
      </c>
      <c r="CJ132" s="61">
        <f>IFERROR('Data Input - BAU'!CN88*INDEX('Energy Prices'!$F$26:$CJ$31,MATCH($B132,'Energy Prices'!$C$26:$C$31,0),MATCH(Calc_BAU!CJ$6,'Energy Prices'!$F$11:$CJ$11,0))/100000,0)</f>
        <v>0</v>
      </c>
      <c r="CK132" s="61">
        <f>IFERROR('Data Input - BAU'!CO88*INDEX('Energy Prices'!$F$26:$CJ$31,MATCH($B132,'Energy Prices'!$C$26:$C$31,0),MATCH(Calc_BAU!CK$6,'Energy Prices'!$F$11:$CJ$11,0))/100000,0)</f>
        <v>0</v>
      </c>
      <c r="CL132" s="61">
        <f>IFERROR('Data Input - BAU'!CP88*INDEX('Energy Prices'!$F$26:$CJ$31,MATCH($B132,'Energy Prices'!$C$26:$C$31,0),MATCH(Calc_BAU!CL$6,'Energy Prices'!$F$11:$CJ$11,0))/100000,0)</f>
        <v>0</v>
      </c>
      <c r="CM132" s="61">
        <f>IFERROR('Data Input - BAU'!CQ88*INDEX('Energy Prices'!$F$26:$CJ$31,MATCH($B132,'Energy Prices'!$C$26:$C$31,0),MATCH(Calc_BAU!CM$6,'Energy Prices'!$F$11:$CJ$11,0))/100000,0)</f>
        <v>0</v>
      </c>
      <c r="CN132" s="61">
        <f>IFERROR('Data Input - BAU'!CR88*INDEX('Energy Prices'!$F$26:$CJ$31,MATCH($B132,'Energy Prices'!$C$26:$C$31,0),MATCH(Calc_BAU!CN$6,'Energy Prices'!$F$11:$CJ$11,0))/100000,0)</f>
        <v>0</v>
      </c>
      <c r="CO132" s="61">
        <f>IFERROR('Data Input - BAU'!CS88*INDEX('Energy Prices'!$F$26:$CJ$31,MATCH($B132,'Energy Prices'!$C$26:$C$31,0),MATCH(Calc_BAU!CO$6,'Energy Prices'!$F$11:$CJ$11,0))/100000,0)</f>
        <v>0</v>
      </c>
      <c r="CP132" s="61">
        <f>IFERROR('Data Input - BAU'!CT88*INDEX('Energy Prices'!$F$26:$CJ$31,MATCH($B132,'Energy Prices'!$C$26:$C$31,0),MATCH(Calc_BAU!CP$6,'Energy Prices'!$F$11:$CJ$11,0))/100000,0)</f>
        <v>0</v>
      </c>
      <c r="CQ132" s="61">
        <f>IFERROR('Data Input - BAU'!CU88*INDEX('Energy Prices'!$F$26:$CJ$31,MATCH($B132,'Energy Prices'!$C$26:$C$31,0),MATCH(Calc_BAU!CQ$6,'Energy Prices'!$F$11:$CJ$11,0))/100000,0)</f>
        <v>0</v>
      </c>
      <c r="CR132" s="61">
        <f>IFERROR('Data Input - BAU'!CV88*INDEX('Energy Prices'!$F$26:$CJ$31,MATCH($B132,'Energy Prices'!$C$26:$C$31,0),MATCH(Calc_BAU!CR$6,'Energy Prices'!$F$11:$CJ$11,0))/100000,0)</f>
        <v>0</v>
      </c>
      <c r="CS132" s="61">
        <f>IFERROR('Data Input - BAU'!CW88*INDEX('Energy Prices'!$F$26:$CJ$31,MATCH($B132,'Energy Prices'!$C$26:$C$31,0),MATCH(Calc_BAU!CS$6,'Energy Prices'!$F$11:$CJ$11,0))/100000,0)</f>
        <v>0</v>
      </c>
      <c r="CT132" s="61">
        <f>IFERROR('Data Input - BAU'!CX88*INDEX('Energy Prices'!$F$26:$CJ$31,MATCH($B132,'Energy Prices'!$C$26:$C$31,0),MATCH(Calc_BAU!CT$6,'Energy Prices'!$F$11:$CJ$11,0))/100000,0)</f>
        <v>0</v>
      </c>
      <c r="CU132" s="61">
        <f>IFERROR('Data Input - BAU'!CY88*INDEX('Energy Prices'!$F$26:$CJ$31,MATCH($B132,'Energy Prices'!$C$26:$C$31,0),MATCH(Calc_BAU!CU$6,'Energy Prices'!$F$11:$CJ$11,0))/100000,0)</f>
        <v>0</v>
      </c>
      <c r="CV132" s="61">
        <f>IFERROR('Data Input - BAU'!CZ88*INDEX('Energy Prices'!$F$26:$CJ$31,MATCH($B132,'Energy Prices'!$C$26:$C$31,0),MATCH(Calc_BAU!CV$6,'Energy Prices'!$F$11:$CJ$11,0))/100000,0)</f>
        <v>0</v>
      </c>
      <c r="CW132" s="61">
        <f>IFERROR('Data Input - BAU'!DA88*INDEX('Energy Prices'!$F$26:$CJ$31,MATCH($B132,'Energy Prices'!$C$26:$C$31,0),MATCH(Calc_BAU!CW$6,'Energy Prices'!$F$11:$CJ$11,0))/100000,0)</f>
        <v>0</v>
      </c>
      <c r="CX132" s="61">
        <f>IFERROR('Data Input - BAU'!DB88*INDEX('Energy Prices'!$F$26:$CJ$31,MATCH($B132,'Energy Prices'!$C$26:$C$31,0),MATCH(Calc_BAU!CX$6,'Energy Prices'!$F$11:$CJ$11,0))/100000,0)</f>
        <v>0</v>
      </c>
      <c r="CY132" s="61">
        <f>IFERROR('Data Input - BAU'!DC88*INDEX('Energy Prices'!$F$26:$CJ$31,MATCH($B132,'Energy Prices'!$C$26:$C$31,0),MATCH(Calc_BAU!CY$6,'Energy Prices'!$F$11:$CJ$11,0))/100000,0)</f>
        <v>0</v>
      </c>
      <c r="CZ132" s="391"/>
    </row>
    <row r="133" spans="2:104" x14ac:dyDescent="0.25">
      <c r="B133" s="393" t="s">
        <v>401</v>
      </c>
      <c r="C133" s="9" t="s">
        <v>1117</v>
      </c>
      <c r="D133" s="61">
        <f>IFERROR('Data Input - BAU'!H89*INDEX('Energy Prices'!$F$26:$CJ$31,MATCH($B133,'Energy Prices'!$C$26:$C$31,0),MATCH(Calc_BAU!D$6,'Energy Prices'!$F$11:$CJ$11,0))/100000,0)</f>
        <v>0</v>
      </c>
      <c r="E133" s="61">
        <f>IFERROR('Data Input - BAU'!I89*INDEX('Energy Prices'!$F$26:$CJ$31,MATCH($B133,'Energy Prices'!$C$26:$C$31,0),MATCH(Calc_BAU!E$6,'Energy Prices'!$F$11:$CJ$11,0))/100000,0)</f>
        <v>0</v>
      </c>
      <c r="F133" s="61">
        <f>IFERROR('Data Input - BAU'!J89*INDEX('Energy Prices'!$F$26:$CJ$31,MATCH($B133,'Energy Prices'!$C$26:$C$31,0),MATCH(Calc_BAU!F$6,'Energy Prices'!$F$11:$CJ$11,0))/100000,0)</f>
        <v>0</v>
      </c>
      <c r="G133" s="61">
        <f>IFERROR('Data Input - BAU'!K89*INDEX('Energy Prices'!$F$26:$CJ$31,MATCH($B133,'Energy Prices'!$C$26:$C$31,0),MATCH(Calc_BAU!G$6,'Energy Prices'!$F$11:$CJ$11,0))/100000,0)</f>
        <v>0</v>
      </c>
      <c r="H133" s="61">
        <f>IFERROR('Data Input - BAU'!L89*INDEX('Energy Prices'!$F$26:$CJ$31,MATCH($B133,'Energy Prices'!$C$26:$C$31,0),MATCH(Calc_BAU!H$6,'Energy Prices'!$F$11:$CJ$11,0))/100000,0)</f>
        <v>0</v>
      </c>
      <c r="I133" s="61">
        <f>IFERROR('Data Input - BAU'!M89*INDEX('Energy Prices'!$F$26:$CJ$31,MATCH($B133,'Energy Prices'!$C$26:$C$31,0),MATCH(Calc_BAU!I$6,'Energy Prices'!$F$11:$CJ$11,0))/100000,0)</f>
        <v>0</v>
      </c>
      <c r="J133" s="61">
        <f>IFERROR('Data Input - BAU'!N89*INDEX('Energy Prices'!$F$26:$CJ$31,MATCH($B133,'Energy Prices'!$C$26:$C$31,0),MATCH(Calc_BAU!J$6,'Energy Prices'!$F$11:$CJ$11,0))/100000,0)</f>
        <v>0</v>
      </c>
      <c r="K133" s="61">
        <f>IFERROR('Data Input - BAU'!O89*INDEX('Energy Prices'!$F$26:$CJ$31,MATCH($B133,'Energy Prices'!$C$26:$C$31,0),MATCH(Calc_BAU!K$6,'Energy Prices'!$F$11:$CJ$11,0))/100000,0)</f>
        <v>0</v>
      </c>
      <c r="L133" s="61">
        <f>IFERROR('Data Input - BAU'!P89*INDEX('Energy Prices'!$F$26:$CJ$31,MATCH($B133,'Energy Prices'!$C$26:$C$31,0),MATCH(Calc_BAU!L$6,'Energy Prices'!$F$11:$CJ$11,0))/100000,0)</f>
        <v>0</v>
      </c>
      <c r="M133" s="61">
        <f>IFERROR('Data Input - BAU'!Q89*INDEX('Energy Prices'!$F$26:$CJ$31,MATCH($B133,'Energy Prices'!$C$26:$C$31,0),MATCH(Calc_BAU!M$6,'Energy Prices'!$F$11:$CJ$11,0))/100000,0)</f>
        <v>0</v>
      </c>
      <c r="N133" s="61">
        <f>IFERROR('Data Input - BAU'!R89*INDEX('Energy Prices'!$F$26:$CJ$31,MATCH($B133,'Energy Prices'!$C$26:$C$31,0),MATCH(Calc_BAU!N$6,'Energy Prices'!$F$11:$CJ$11,0))/100000,0)</f>
        <v>0</v>
      </c>
      <c r="O133" s="61">
        <f>IFERROR('Data Input - BAU'!S89*INDEX('Energy Prices'!$F$26:$CJ$31,MATCH($B133,'Energy Prices'!$C$26:$C$31,0),MATCH(Calc_BAU!O$6,'Energy Prices'!$F$11:$CJ$11,0))/100000,0)</f>
        <v>0</v>
      </c>
      <c r="P133" s="61">
        <f>IFERROR('Data Input - BAU'!T89*INDEX('Energy Prices'!$F$26:$CJ$31,MATCH($B133,'Energy Prices'!$C$26:$C$31,0),MATCH(Calc_BAU!P$6,'Energy Prices'!$F$11:$CJ$11,0))/100000,0)</f>
        <v>0</v>
      </c>
      <c r="Q133" s="61">
        <f>IFERROR('Data Input - BAU'!U89*INDEX('Energy Prices'!$F$26:$CJ$31,MATCH($B133,'Energy Prices'!$C$26:$C$31,0),MATCH(Calc_BAU!Q$6,'Energy Prices'!$F$11:$CJ$11,0))/100000,0)</f>
        <v>0</v>
      </c>
      <c r="R133" s="61">
        <f>IFERROR('Data Input - BAU'!V89*INDEX('Energy Prices'!$F$26:$CJ$31,MATCH($B133,'Energy Prices'!$C$26:$C$31,0),MATCH(Calc_BAU!R$6,'Energy Prices'!$F$11:$CJ$11,0))/100000,0)</f>
        <v>0</v>
      </c>
      <c r="S133" s="61">
        <f>IFERROR('Data Input - BAU'!W89*INDEX('Energy Prices'!$F$26:$CJ$31,MATCH($B133,'Energy Prices'!$C$26:$C$31,0),MATCH(Calc_BAU!S$6,'Energy Prices'!$F$11:$CJ$11,0))/100000,0)</f>
        <v>0</v>
      </c>
      <c r="T133" s="61">
        <f>IFERROR('Data Input - BAU'!X89*INDEX('Energy Prices'!$F$26:$CJ$31,MATCH($B133,'Energy Prices'!$C$26:$C$31,0),MATCH(Calc_BAU!T$6,'Energy Prices'!$F$11:$CJ$11,0))/100000,0)</f>
        <v>0</v>
      </c>
      <c r="U133" s="61">
        <f>IFERROR('Data Input - BAU'!Y89*INDEX('Energy Prices'!$F$26:$CJ$31,MATCH($B133,'Energy Prices'!$C$26:$C$31,0),MATCH(Calc_BAU!U$6,'Energy Prices'!$F$11:$CJ$11,0))/100000,0)</f>
        <v>0</v>
      </c>
      <c r="V133" s="61">
        <f>IFERROR('Data Input - BAU'!Z89*INDEX('Energy Prices'!$F$26:$CJ$31,MATCH($B133,'Energy Prices'!$C$26:$C$31,0),MATCH(Calc_BAU!V$6,'Energy Prices'!$F$11:$CJ$11,0))/100000,0)</f>
        <v>0</v>
      </c>
      <c r="W133" s="61">
        <f>IFERROR('Data Input - BAU'!AA89*INDEX('Energy Prices'!$F$26:$CJ$31,MATCH($B133,'Energy Prices'!$C$26:$C$31,0),MATCH(Calc_BAU!W$6,'Energy Prices'!$F$11:$CJ$11,0))/100000,0)</f>
        <v>0</v>
      </c>
      <c r="X133" s="61">
        <f>IFERROR('Data Input - BAU'!AB89*INDEX('Energy Prices'!$F$26:$CJ$31,MATCH($B133,'Energy Prices'!$C$26:$C$31,0),MATCH(Calc_BAU!X$6,'Energy Prices'!$F$11:$CJ$11,0))/100000,0)</f>
        <v>0</v>
      </c>
      <c r="Y133" s="61">
        <f>IFERROR('Data Input - BAU'!AC89*INDEX('Energy Prices'!$F$26:$CJ$31,MATCH($B133,'Energy Prices'!$C$26:$C$31,0),MATCH(Calc_BAU!Y$6,'Energy Prices'!$F$11:$CJ$11,0))/100000,0)</f>
        <v>0</v>
      </c>
      <c r="Z133" s="61">
        <f>IFERROR('Data Input - BAU'!AD89*INDEX('Energy Prices'!$F$26:$CJ$31,MATCH($B133,'Energy Prices'!$C$26:$C$31,0),MATCH(Calc_BAU!Z$6,'Energy Prices'!$F$11:$CJ$11,0))/100000,0)</f>
        <v>0</v>
      </c>
      <c r="AA133" s="61">
        <f>IFERROR('Data Input - BAU'!AE89*INDEX('Energy Prices'!$F$26:$CJ$31,MATCH($B133,'Energy Prices'!$C$26:$C$31,0),MATCH(Calc_BAU!AA$6,'Energy Prices'!$F$11:$CJ$11,0))/100000,0)</f>
        <v>0</v>
      </c>
      <c r="AB133" s="61">
        <f>IFERROR('Data Input - BAU'!AF89*INDEX('Energy Prices'!$F$26:$CJ$31,MATCH($B133,'Energy Prices'!$C$26:$C$31,0),MATCH(Calc_BAU!AB$6,'Energy Prices'!$F$11:$CJ$11,0))/100000,0)</f>
        <v>0</v>
      </c>
      <c r="AC133" s="61">
        <f>IFERROR('Data Input - BAU'!AG89*INDEX('Energy Prices'!$F$26:$CJ$31,MATCH($B133,'Energy Prices'!$C$26:$C$31,0),MATCH(Calc_BAU!AC$6,'Energy Prices'!$F$11:$CJ$11,0))/100000,0)</f>
        <v>0</v>
      </c>
      <c r="AD133" s="61">
        <f>IFERROR('Data Input - BAU'!AH89*INDEX('Energy Prices'!$F$26:$CJ$31,MATCH($B133,'Energy Prices'!$C$26:$C$31,0),MATCH(Calc_BAU!AD$6,'Energy Prices'!$F$11:$CJ$11,0))/100000,0)</f>
        <v>0</v>
      </c>
      <c r="AE133" s="61">
        <f>IFERROR('Data Input - BAU'!AI89*INDEX('Energy Prices'!$F$26:$CJ$31,MATCH($B133,'Energy Prices'!$C$26:$C$31,0),MATCH(Calc_BAU!AE$6,'Energy Prices'!$F$11:$CJ$11,0))/100000,0)</f>
        <v>0</v>
      </c>
      <c r="AF133" s="61">
        <f>IFERROR('Data Input - BAU'!AJ89*INDEX('Energy Prices'!$F$26:$CJ$31,MATCH($B133,'Energy Prices'!$C$26:$C$31,0),MATCH(Calc_BAU!AF$6,'Energy Prices'!$F$11:$CJ$11,0))/100000,0)</f>
        <v>0</v>
      </c>
      <c r="AG133" s="61">
        <f>IFERROR('Data Input - BAU'!AK89*INDEX('Energy Prices'!$F$26:$CJ$31,MATCH($B133,'Energy Prices'!$C$26:$C$31,0),MATCH(Calc_BAU!AG$6,'Energy Prices'!$F$11:$CJ$11,0))/100000,0)</f>
        <v>0</v>
      </c>
      <c r="AH133" s="61">
        <f>IFERROR('Data Input - BAU'!AL89*INDEX('Energy Prices'!$F$26:$CJ$31,MATCH($B133,'Energy Prices'!$C$26:$C$31,0),MATCH(Calc_BAU!AH$6,'Energy Prices'!$F$11:$CJ$11,0))/100000,0)</f>
        <v>0</v>
      </c>
      <c r="AI133" s="61">
        <f>IFERROR('Data Input - BAU'!AM89*INDEX('Energy Prices'!$F$26:$CJ$31,MATCH($B133,'Energy Prices'!$C$26:$C$31,0),MATCH(Calc_BAU!AI$6,'Energy Prices'!$F$11:$CJ$11,0))/100000,0)</f>
        <v>0</v>
      </c>
      <c r="AJ133" s="61">
        <f>IFERROR('Data Input - BAU'!AN89*INDEX('Energy Prices'!$F$26:$CJ$31,MATCH($B133,'Energy Prices'!$C$26:$C$31,0),MATCH(Calc_BAU!AJ$6,'Energy Prices'!$F$11:$CJ$11,0))/100000,0)</f>
        <v>0</v>
      </c>
      <c r="AK133" s="61">
        <f>IFERROR('Data Input - BAU'!AO89*INDEX('Energy Prices'!$F$26:$CJ$31,MATCH($B133,'Energy Prices'!$C$26:$C$31,0),MATCH(Calc_BAU!AK$6,'Energy Prices'!$F$11:$CJ$11,0))/100000,0)</f>
        <v>0</v>
      </c>
      <c r="AL133" s="61">
        <f>IFERROR('Data Input - BAU'!AP89*INDEX('Energy Prices'!$F$26:$CJ$31,MATCH($B133,'Energy Prices'!$C$26:$C$31,0),MATCH(Calc_BAU!AL$6,'Energy Prices'!$F$11:$CJ$11,0))/100000,0)</f>
        <v>0</v>
      </c>
      <c r="AM133" s="61">
        <f>IFERROR('Data Input - BAU'!AQ89*INDEX('Energy Prices'!$F$26:$CJ$31,MATCH($B133,'Energy Prices'!$C$26:$C$31,0),MATCH(Calc_BAU!AM$6,'Energy Prices'!$F$11:$CJ$11,0))/100000,0)</f>
        <v>0</v>
      </c>
      <c r="AN133" s="61">
        <f>IFERROR('Data Input - BAU'!AR89*INDEX('Energy Prices'!$F$26:$CJ$31,MATCH($B133,'Energy Prices'!$C$26:$C$31,0),MATCH(Calc_BAU!AN$6,'Energy Prices'!$F$11:$CJ$11,0))/100000,0)</f>
        <v>0</v>
      </c>
      <c r="AO133" s="61">
        <f>IFERROR('Data Input - BAU'!AS89*INDEX('Energy Prices'!$F$26:$CJ$31,MATCH($B133,'Energy Prices'!$C$26:$C$31,0),MATCH(Calc_BAU!AO$6,'Energy Prices'!$F$11:$CJ$11,0))/100000,0)</f>
        <v>0</v>
      </c>
      <c r="AP133" s="61">
        <f>IFERROR('Data Input - BAU'!AT89*INDEX('Energy Prices'!$F$26:$CJ$31,MATCH($B133,'Energy Prices'!$C$26:$C$31,0),MATCH(Calc_BAU!AP$6,'Energy Prices'!$F$11:$CJ$11,0))/100000,0)</f>
        <v>0</v>
      </c>
      <c r="AQ133" s="61">
        <f>IFERROR('Data Input - BAU'!AU89*INDEX('Energy Prices'!$F$26:$CJ$31,MATCH($B133,'Energy Prices'!$C$26:$C$31,0),MATCH(Calc_BAU!AQ$6,'Energy Prices'!$F$11:$CJ$11,0))/100000,0)</f>
        <v>0</v>
      </c>
      <c r="AR133" s="61">
        <f>IFERROR('Data Input - BAU'!AV89*INDEX('Energy Prices'!$F$26:$CJ$31,MATCH($B133,'Energy Prices'!$C$26:$C$31,0),MATCH(Calc_BAU!AR$6,'Energy Prices'!$F$11:$CJ$11,0))/100000,0)</f>
        <v>0</v>
      </c>
      <c r="AS133" s="61">
        <f>IFERROR('Data Input - BAU'!AW89*INDEX('Energy Prices'!$F$26:$CJ$31,MATCH($B133,'Energy Prices'!$C$26:$C$31,0),MATCH(Calc_BAU!AS$6,'Energy Prices'!$F$11:$CJ$11,0))/100000,0)</f>
        <v>0</v>
      </c>
      <c r="AT133" s="61">
        <f>IFERROR('Data Input - BAU'!AX89*INDEX('Energy Prices'!$F$26:$CJ$31,MATCH($B133,'Energy Prices'!$C$26:$C$31,0),MATCH(Calc_BAU!AT$6,'Energy Prices'!$F$11:$CJ$11,0))/100000,0)</f>
        <v>0</v>
      </c>
      <c r="AU133" s="61">
        <f>IFERROR('Data Input - BAU'!AY89*INDEX('Energy Prices'!$F$26:$CJ$31,MATCH($B133,'Energy Prices'!$C$26:$C$31,0),MATCH(Calc_BAU!AU$6,'Energy Prices'!$F$11:$CJ$11,0))/100000,0)</f>
        <v>0</v>
      </c>
      <c r="AV133" s="61">
        <f>IFERROR('Data Input - BAU'!AZ89*INDEX('Energy Prices'!$F$26:$CJ$31,MATCH($B133,'Energy Prices'!$C$26:$C$31,0),MATCH(Calc_BAU!AV$6,'Energy Prices'!$F$11:$CJ$11,0))/100000,0)</f>
        <v>0</v>
      </c>
      <c r="AW133" s="61">
        <f>IFERROR('Data Input - BAU'!BA89*INDEX('Energy Prices'!$F$26:$CJ$31,MATCH($B133,'Energy Prices'!$C$26:$C$31,0),MATCH(Calc_BAU!AW$6,'Energy Prices'!$F$11:$CJ$11,0))/100000,0)</f>
        <v>0</v>
      </c>
      <c r="AX133" s="61">
        <f>IFERROR('Data Input - BAU'!BB89*INDEX('Energy Prices'!$F$26:$CJ$31,MATCH($B133,'Energy Prices'!$C$26:$C$31,0),MATCH(Calc_BAU!AX$6,'Energy Prices'!$F$11:$CJ$11,0))/100000,0)</f>
        <v>0</v>
      </c>
      <c r="AY133" s="61">
        <f>IFERROR('Data Input - BAU'!BC89*INDEX('Energy Prices'!$F$26:$CJ$31,MATCH($B133,'Energy Prices'!$C$26:$C$31,0),MATCH(Calc_BAU!AY$6,'Energy Prices'!$F$11:$CJ$11,0))/100000,0)</f>
        <v>0</v>
      </c>
      <c r="AZ133" s="61">
        <f>IFERROR('Data Input - BAU'!BD89*INDEX('Energy Prices'!$F$26:$CJ$31,MATCH($B133,'Energy Prices'!$C$26:$C$31,0),MATCH(Calc_BAU!AZ$6,'Energy Prices'!$F$11:$CJ$11,0))/100000,0)</f>
        <v>0</v>
      </c>
      <c r="BA133" s="61">
        <f>IFERROR('Data Input - BAU'!BE89*INDEX('Energy Prices'!$F$26:$CJ$31,MATCH($B133,'Energy Prices'!$C$26:$C$31,0),MATCH(Calc_BAU!BA$6,'Energy Prices'!$F$11:$CJ$11,0))/100000,0)</f>
        <v>0</v>
      </c>
      <c r="BB133" s="61">
        <f>IFERROR('Data Input - BAU'!BF89*INDEX('Energy Prices'!$F$26:$CJ$31,MATCH($B133,'Energy Prices'!$C$26:$C$31,0),MATCH(Calc_BAU!BB$6,'Energy Prices'!$F$11:$CJ$11,0))/100000,0)</f>
        <v>0</v>
      </c>
      <c r="BC133" s="61">
        <f>IFERROR('Data Input - BAU'!BG89*INDEX('Energy Prices'!$F$26:$CJ$31,MATCH($B133,'Energy Prices'!$C$26:$C$31,0),MATCH(Calc_BAU!BC$6,'Energy Prices'!$F$11:$CJ$11,0))/100000,0)</f>
        <v>0</v>
      </c>
      <c r="BD133" s="61">
        <f>IFERROR('Data Input - BAU'!BH89*INDEX('Energy Prices'!$F$26:$CJ$31,MATCH($B133,'Energy Prices'!$C$26:$C$31,0),MATCH(Calc_BAU!BD$6,'Energy Prices'!$F$11:$CJ$11,0))/100000,0)</f>
        <v>0</v>
      </c>
      <c r="BE133" s="61">
        <f>IFERROR('Data Input - BAU'!BI89*INDEX('Energy Prices'!$F$26:$CJ$31,MATCH($B133,'Energy Prices'!$C$26:$C$31,0),MATCH(Calc_BAU!BE$6,'Energy Prices'!$F$11:$CJ$11,0))/100000,0)</f>
        <v>0</v>
      </c>
      <c r="BF133" s="61">
        <f>IFERROR('Data Input - BAU'!BJ89*INDEX('Energy Prices'!$F$26:$CJ$31,MATCH($B133,'Energy Prices'!$C$26:$C$31,0),MATCH(Calc_BAU!BF$6,'Energy Prices'!$F$11:$CJ$11,0))/100000,0)</f>
        <v>0</v>
      </c>
      <c r="BG133" s="61">
        <f>IFERROR('Data Input - BAU'!BK89*INDEX('Energy Prices'!$F$26:$CJ$31,MATCH($B133,'Energy Prices'!$C$26:$C$31,0),MATCH(Calc_BAU!BG$6,'Energy Prices'!$F$11:$CJ$11,0))/100000,0)</f>
        <v>0</v>
      </c>
      <c r="BH133" s="61">
        <f>IFERROR('Data Input - BAU'!BL89*INDEX('Energy Prices'!$F$26:$CJ$31,MATCH($B133,'Energy Prices'!$C$26:$C$31,0),MATCH(Calc_BAU!BH$6,'Energy Prices'!$F$11:$CJ$11,0))/100000,0)</f>
        <v>0</v>
      </c>
      <c r="BI133" s="61">
        <f>IFERROR('Data Input - BAU'!BM89*INDEX('Energy Prices'!$F$26:$CJ$31,MATCH($B133,'Energy Prices'!$C$26:$C$31,0),MATCH(Calc_BAU!BI$6,'Energy Prices'!$F$11:$CJ$11,0))/100000,0)</f>
        <v>0</v>
      </c>
      <c r="BJ133" s="61">
        <f>IFERROR('Data Input - BAU'!BN89*INDEX('Energy Prices'!$F$26:$CJ$31,MATCH($B133,'Energy Prices'!$C$26:$C$31,0),MATCH(Calc_BAU!BJ$6,'Energy Prices'!$F$11:$CJ$11,0))/100000,0)</f>
        <v>0</v>
      </c>
      <c r="BK133" s="61">
        <f>IFERROR('Data Input - BAU'!BO89*INDEX('Energy Prices'!$F$26:$CJ$31,MATCH($B133,'Energy Prices'!$C$26:$C$31,0),MATCH(Calc_BAU!BK$6,'Energy Prices'!$F$11:$CJ$11,0))/100000,0)</f>
        <v>0</v>
      </c>
      <c r="BL133" s="61">
        <f>IFERROR('Data Input - BAU'!BP89*INDEX('Energy Prices'!$F$26:$CJ$31,MATCH($B133,'Energy Prices'!$C$26:$C$31,0),MATCH(Calc_BAU!BL$6,'Energy Prices'!$F$11:$CJ$11,0))/100000,0)</f>
        <v>0</v>
      </c>
      <c r="BM133" s="61">
        <f>IFERROR('Data Input - BAU'!BQ89*INDEX('Energy Prices'!$F$26:$CJ$31,MATCH($B133,'Energy Prices'!$C$26:$C$31,0),MATCH(Calc_BAU!BM$6,'Energy Prices'!$F$11:$CJ$11,0))/100000,0)</f>
        <v>0</v>
      </c>
      <c r="BN133" s="61">
        <f>IFERROR('Data Input - BAU'!BR89*INDEX('Energy Prices'!$F$26:$CJ$31,MATCH($B133,'Energy Prices'!$C$26:$C$31,0),MATCH(Calc_BAU!BN$6,'Energy Prices'!$F$11:$CJ$11,0))/100000,0)</f>
        <v>0</v>
      </c>
      <c r="BO133" s="61">
        <f>IFERROR('Data Input - BAU'!BS89*INDEX('Energy Prices'!$F$26:$CJ$31,MATCH($B133,'Energy Prices'!$C$26:$C$31,0),MATCH(Calc_BAU!BO$6,'Energy Prices'!$F$11:$CJ$11,0))/100000,0)</f>
        <v>0</v>
      </c>
      <c r="BP133" s="61">
        <f>IFERROR('Data Input - BAU'!BT89*INDEX('Energy Prices'!$F$26:$CJ$31,MATCH($B133,'Energy Prices'!$C$26:$C$31,0),MATCH(Calc_BAU!BP$6,'Energy Prices'!$F$11:$CJ$11,0))/100000,0)</f>
        <v>0</v>
      </c>
      <c r="BQ133" s="61">
        <f>IFERROR('Data Input - BAU'!BU89*INDEX('Energy Prices'!$F$26:$CJ$31,MATCH($B133,'Energy Prices'!$C$26:$C$31,0),MATCH(Calc_BAU!BQ$6,'Energy Prices'!$F$11:$CJ$11,0))/100000,0)</f>
        <v>0</v>
      </c>
      <c r="BR133" s="61">
        <f>IFERROR('Data Input - BAU'!BV89*INDEX('Energy Prices'!$F$26:$CJ$31,MATCH($B133,'Energy Prices'!$C$26:$C$31,0),MATCH(Calc_BAU!BR$6,'Energy Prices'!$F$11:$CJ$11,0))/100000,0)</f>
        <v>0</v>
      </c>
      <c r="BS133" s="61">
        <f>IFERROR('Data Input - BAU'!BW89*INDEX('Energy Prices'!$F$26:$CJ$31,MATCH($B133,'Energy Prices'!$C$26:$C$31,0),MATCH(Calc_BAU!BS$6,'Energy Prices'!$F$11:$CJ$11,0))/100000,0)</f>
        <v>0</v>
      </c>
      <c r="BT133" s="61">
        <f>IFERROR('Data Input - BAU'!BX89*INDEX('Energy Prices'!$F$26:$CJ$31,MATCH($B133,'Energy Prices'!$C$26:$C$31,0),MATCH(Calc_BAU!BT$6,'Energy Prices'!$F$11:$CJ$11,0))/100000,0)</f>
        <v>0</v>
      </c>
      <c r="BU133" s="61">
        <f>IFERROR('Data Input - BAU'!BY89*INDEX('Energy Prices'!$F$26:$CJ$31,MATCH($B133,'Energy Prices'!$C$26:$C$31,0),MATCH(Calc_BAU!BU$6,'Energy Prices'!$F$11:$CJ$11,0))/100000,0)</f>
        <v>0</v>
      </c>
      <c r="BV133" s="61">
        <f>IFERROR('Data Input - BAU'!BZ89*INDEX('Energy Prices'!$F$26:$CJ$31,MATCH($B133,'Energy Prices'!$C$26:$C$31,0),MATCH(Calc_BAU!BV$6,'Energy Prices'!$F$11:$CJ$11,0))/100000,0)</f>
        <v>0</v>
      </c>
      <c r="BW133" s="61">
        <f>IFERROR('Data Input - BAU'!CA89*INDEX('Energy Prices'!$F$26:$CJ$31,MATCH($B133,'Energy Prices'!$C$26:$C$31,0),MATCH(Calc_BAU!BW$6,'Energy Prices'!$F$11:$CJ$11,0))/100000,0)</f>
        <v>0</v>
      </c>
      <c r="BX133" s="61">
        <f>IFERROR('Data Input - BAU'!CB89*INDEX('Energy Prices'!$F$26:$CJ$31,MATCH($B133,'Energy Prices'!$C$26:$C$31,0),MATCH(Calc_BAU!BX$6,'Energy Prices'!$F$11:$CJ$11,0))/100000,0)</f>
        <v>0</v>
      </c>
      <c r="BY133" s="61">
        <f>IFERROR('Data Input - BAU'!CC89*INDEX('Energy Prices'!$F$26:$CJ$31,MATCH($B133,'Energy Prices'!$C$26:$C$31,0),MATCH(Calc_BAU!BY$6,'Energy Prices'!$F$11:$CJ$11,0))/100000,0)</f>
        <v>0</v>
      </c>
      <c r="BZ133" s="61">
        <f>IFERROR('Data Input - BAU'!CD89*INDEX('Energy Prices'!$F$26:$CJ$31,MATCH($B133,'Energy Prices'!$C$26:$C$31,0),MATCH(Calc_BAU!BZ$6,'Energy Prices'!$F$11:$CJ$11,0))/100000,0)</f>
        <v>0</v>
      </c>
      <c r="CA133" s="61">
        <f>IFERROR('Data Input - BAU'!CE89*INDEX('Energy Prices'!$F$26:$CJ$31,MATCH($B133,'Energy Prices'!$C$26:$C$31,0),MATCH(Calc_BAU!CA$6,'Energy Prices'!$F$11:$CJ$11,0))/100000,0)</f>
        <v>0</v>
      </c>
      <c r="CB133" s="61">
        <f>IFERROR('Data Input - BAU'!CF89*INDEX('Energy Prices'!$F$26:$CJ$31,MATCH($B133,'Energy Prices'!$C$26:$C$31,0),MATCH(Calc_BAU!CB$6,'Energy Prices'!$F$11:$CJ$11,0))/100000,0)</f>
        <v>0</v>
      </c>
      <c r="CC133" s="61">
        <f>IFERROR('Data Input - BAU'!CG89*INDEX('Energy Prices'!$F$26:$CJ$31,MATCH($B133,'Energy Prices'!$C$26:$C$31,0),MATCH(Calc_BAU!CC$6,'Energy Prices'!$F$11:$CJ$11,0))/100000,0)</f>
        <v>0</v>
      </c>
      <c r="CD133" s="61">
        <f>IFERROR('Data Input - BAU'!CH89*INDEX('Energy Prices'!$F$26:$CJ$31,MATCH($B133,'Energy Prices'!$C$26:$C$31,0),MATCH(Calc_BAU!CD$6,'Energy Prices'!$F$11:$CJ$11,0))/100000,0)</f>
        <v>0</v>
      </c>
      <c r="CE133" s="61">
        <f>IFERROR('Data Input - BAU'!CI89*INDEX('Energy Prices'!$F$26:$CJ$31,MATCH($B133,'Energy Prices'!$C$26:$C$31,0),MATCH(Calc_BAU!CE$6,'Energy Prices'!$F$11:$CJ$11,0))/100000,0)</f>
        <v>0</v>
      </c>
      <c r="CF133" s="61">
        <f>IFERROR('Data Input - BAU'!CJ89*INDEX('Energy Prices'!$F$26:$CJ$31,MATCH($B133,'Energy Prices'!$C$26:$C$31,0),MATCH(Calc_BAU!CF$6,'Energy Prices'!$F$11:$CJ$11,0))/100000,0)</f>
        <v>0</v>
      </c>
      <c r="CG133" s="61">
        <f>IFERROR('Data Input - BAU'!CK89*INDEX('Energy Prices'!$F$26:$CJ$31,MATCH($B133,'Energy Prices'!$C$26:$C$31,0),MATCH(Calc_BAU!CG$6,'Energy Prices'!$F$11:$CJ$11,0))/100000,0)</f>
        <v>0</v>
      </c>
      <c r="CH133" s="61">
        <f>IFERROR('Data Input - BAU'!CL89*INDEX('Energy Prices'!$F$26:$CJ$31,MATCH($B133,'Energy Prices'!$C$26:$C$31,0),MATCH(Calc_BAU!CH$6,'Energy Prices'!$F$11:$CJ$11,0))/100000,0)</f>
        <v>0</v>
      </c>
      <c r="CI133" s="61">
        <f>IFERROR('Data Input - BAU'!CM89*INDEX('Energy Prices'!$F$26:$CJ$31,MATCH($B133,'Energy Prices'!$C$26:$C$31,0),MATCH(Calc_BAU!CI$6,'Energy Prices'!$F$11:$CJ$11,0))/100000,0)</f>
        <v>0</v>
      </c>
      <c r="CJ133" s="61">
        <f>IFERROR('Data Input - BAU'!CN89*INDEX('Energy Prices'!$F$26:$CJ$31,MATCH($B133,'Energy Prices'!$C$26:$C$31,0),MATCH(Calc_BAU!CJ$6,'Energy Prices'!$F$11:$CJ$11,0))/100000,0)</f>
        <v>0</v>
      </c>
      <c r="CK133" s="61">
        <f>IFERROR('Data Input - BAU'!CO89*INDEX('Energy Prices'!$F$26:$CJ$31,MATCH($B133,'Energy Prices'!$C$26:$C$31,0),MATCH(Calc_BAU!CK$6,'Energy Prices'!$F$11:$CJ$11,0))/100000,0)</f>
        <v>0</v>
      </c>
      <c r="CL133" s="61">
        <f>IFERROR('Data Input - BAU'!CP89*INDEX('Energy Prices'!$F$26:$CJ$31,MATCH($B133,'Energy Prices'!$C$26:$C$31,0),MATCH(Calc_BAU!CL$6,'Energy Prices'!$F$11:$CJ$11,0))/100000,0)</f>
        <v>0</v>
      </c>
      <c r="CM133" s="61">
        <f>IFERROR('Data Input - BAU'!CQ89*INDEX('Energy Prices'!$F$26:$CJ$31,MATCH($B133,'Energy Prices'!$C$26:$C$31,0),MATCH(Calc_BAU!CM$6,'Energy Prices'!$F$11:$CJ$11,0))/100000,0)</f>
        <v>0</v>
      </c>
      <c r="CN133" s="61">
        <f>IFERROR('Data Input - BAU'!CR89*INDEX('Energy Prices'!$F$26:$CJ$31,MATCH($B133,'Energy Prices'!$C$26:$C$31,0),MATCH(Calc_BAU!CN$6,'Energy Prices'!$F$11:$CJ$11,0))/100000,0)</f>
        <v>0</v>
      </c>
      <c r="CO133" s="61">
        <f>IFERROR('Data Input - BAU'!CS89*INDEX('Energy Prices'!$F$26:$CJ$31,MATCH($B133,'Energy Prices'!$C$26:$C$31,0),MATCH(Calc_BAU!CO$6,'Energy Prices'!$F$11:$CJ$11,0))/100000,0)</f>
        <v>0</v>
      </c>
      <c r="CP133" s="61">
        <f>IFERROR('Data Input - BAU'!CT89*INDEX('Energy Prices'!$F$26:$CJ$31,MATCH($B133,'Energy Prices'!$C$26:$C$31,0),MATCH(Calc_BAU!CP$6,'Energy Prices'!$F$11:$CJ$11,0))/100000,0)</f>
        <v>0</v>
      </c>
      <c r="CQ133" s="61">
        <f>IFERROR('Data Input - BAU'!CU89*INDEX('Energy Prices'!$F$26:$CJ$31,MATCH($B133,'Energy Prices'!$C$26:$C$31,0),MATCH(Calc_BAU!CQ$6,'Energy Prices'!$F$11:$CJ$11,0))/100000,0)</f>
        <v>0</v>
      </c>
      <c r="CR133" s="61">
        <f>IFERROR('Data Input - BAU'!CV89*INDEX('Energy Prices'!$F$26:$CJ$31,MATCH($B133,'Energy Prices'!$C$26:$C$31,0),MATCH(Calc_BAU!CR$6,'Energy Prices'!$F$11:$CJ$11,0))/100000,0)</f>
        <v>0</v>
      </c>
      <c r="CS133" s="61">
        <f>IFERROR('Data Input - BAU'!CW89*INDEX('Energy Prices'!$F$26:$CJ$31,MATCH($B133,'Energy Prices'!$C$26:$C$31,0),MATCH(Calc_BAU!CS$6,'Energy Prices'!$F$11:$CJ$11,0))/100000,0)</f>
        <v>0</v>
      </c>
      <c r="CT133" s="61">
        <f>IFERROR('Data Input - BAU'!CX89*INDEX('Energy Prices'!$F$26:$CJ$31,MATCH($B133,'Energy Prices'!$C$26:$C$31,0),MATCH(Calc_BAU!CT$6,'Energy Prices'!$F$11:$CJ$11,0))/100000,0)</f>
        <v>0</v>
      </c>
      <c r="CU133" s="61">
        <f>IFERROR('Data Input - BAU'!CY89*INDEX('Energy Prices'!$F$26:$CJ$31,MATCH($B133,'Energy Prices'!$C$26:$C$31,0),MATCH(Calc_BAU!CU$6,'Energy Prices'!$F$11:$CJ$11,0))/100000,0)</f>
        <v>0</v>
      </c>
      <c r="CV133" s="61">
        <f>IFERROR('Data Input - BAU'!CZ89*INDEX('Energy Prices'!$F$26:$CJ$31,MATCH($B133,'Energy Prices'!$C$26:$C$31,0),MATCH(Calc_BAU!CV$6,'Energy Prices'!$F$11:$CJ$11,0))/100000,0)</f>
        <v>0</v>
      </c>
      <c r="CW133" s="61">
        <f>IFERROR('Data Input - BAU'!DA89*INDEX('Energy Prices'!$F$26:$CJ$31,MATCH($B133,'Energy Prices'!$C$26:$C$31,0),MATCH(Calc_BAU!CW$6,'Energy Prices'!$F$11:$CJ$11,0))/100000,0)</f>
        <v>0</v>
      </c>
      <c r="CX133" s="61">
        <f>IFERROR('Data Input - BAU'!DB89*INDEX('Energy Prices'!$F$26:$CJ$31,MATCH($B133,'Energy Prices'!$C$26:$C$31,0),MATCH(Calc_BAU!CX$6,'Energy Prices'!$F$11:$CJ$11,0))/100000,0)</f>
        <v>0</v>
      </c>
      <c r="CY133" s="61">
        <f>IFERROR('Data Input - BAU'!DC89*INDEX('Energy Prices'!$F$26:$CJ$31,MATCH($B133,'Energy Prices'!$C$26:$C$31,0),MATCH(Calc_BAU!CY$6,'Energy Prices'!$F$11:$CJ$11,0))/100000,0)</f>
        <v>0</v>
      </c>
      <c r="CZ133" s="391"/>
    </row>
    <row r="134" spans="2:104" x14ac:dyDescent="0.25">
      <c r="B134" s="392"/>
      <c r="C134" s="410"/>
      <c r="D134" s="50"/>
      <c r="E134" s="50"/>
      <c r="F134" s="50"/>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c r="CW134" s="50"/>
      <c r="CX134" s="50"/>
      <c r="CY134" s="50"/>
      <c r="CZ134" s="391"/>
    </row>
    <row r="135" spans="2:104" x14ac:dyDescent="0.25">
      <c r="B135" s="393" t="s">
        <v>302</v>
      </c>
      <c r="C135" s="9" t="s">
        <v>1117</v>
      </c>
      <c r="D135" s="61">
        <f>SUM(D128:D133)*D$7</f>
        <v>0</v>
      </c>
      <c r="E135" s="61">
        <f t="shared" ref="E135:BK135" si="51">SUM(E128:E133)*E$7</f>
        <v>0</v>
      </c>
      <c r="F135" s="61">
        <f t="shared" si="51"/>
        <v>0</v>
      </c>
      <c r="G135" s="61">
        <f t="shared" si="51"/>
        <v>0</v>
      </c>
      <c r="H135" s="61">
        <f t="shared" si="51"/>
        <v>0</v>
      </c>
      <c r="I135" s="61">
        <f t="shared" si="51"/>
        <v>0</v>
      </c>
      <c r="J135" s="61">
        <f t="shared" si="51"/>
        <v>0</v>
      </c>
      <c r="K135" s="61">
        <f t="shared" si="51"/>
        <v>0</v>
      </c>
      <c r="L135" s="61">
        <f t="shared" si="51"/>
        <v>0</v>
      </c>
      <c r="M135" s="61">
        <f t="shared" si="51"/>
        <v>0</v>
      </c>
      <c r="N135" s="61">
        <f t="shared" si="51"/>
        <v>0</v>
      </c>
      <c r="O135" s="61">
        <f t="shared" si="51"/>
        <v>0</v>
      </c>
      <c r="P135" s="61">
        <f t="shared" si="51"/>
        <v>0</v>
      </c>
      <c r="Q135" s="61">
        <f t="shared" si="51"/>
        <v>0</v>
      </c>
      <c r="R135" s="61">
        <f t="shared" si="51"/>
        <v>0</v>
      </c>
      <c r="S135" s="61">
        <f t="shared" si="51"/>
        <v>0</v>
      </c>
      <c r="T135" s="61">
        <f t="shared" si="51"/>
        <v>0</v>
      </c>
      <c r="U135" s="61">
        <f t="shared" si="51"/>
        <v>0</v>
      </c>
      <c r="V135" s="61">
        <f t="shared" si="51"/>
        <v>0</v>
      </c>
      <c r="W135" s="61">
        <f t="shared" si="51"/>
        <v>0</v>
      </c>
      <c r="X135" s="61">
        <f t="shared" si="51"/>
        <v>0</v>
      </c>
      <c r="Y135" s="61">
        <f t="shared" si="51"/>
        <v>0</v>
      </c>
      <c r="Z135" s="61">
        <f t="shared" si="51"/>
        <v>0</v>
      </c>
      <c r="AA135" s="61">
        <f t="shared" si="51"/>
        <v>0</v>
      </c>
      <c r="AB135" s="61">
        <f t="shared" si="51"/>
        <v>0</v>
      </c>
      <c r="AC135" s="61">
        <f t="shared" si="51"/>
        <v>0</v>
      </c>
      <c r="AD135" s="61">
        <f t="shared" si="51"/>
        <v>0</v>
      </c>
      <c r="AE135" s="61">
        <f t="shared" si="51"/>
        <v>0</v>
      </c>
      <c r="AF135" s="61">
        <f t="shared" si="51"/>
        <v>0</v>
      </c>
      <c r="AG135" s="61">
        <f t="shared" si="51"/>
        <v>0</v>
      </c>
      <c r="AH135" s="61">
        <f t="shared" si="51"/>
        <v>0</v>
      </c>
      <c r="AI135" s="61">
        <f t="shared" si="51"/>
        <v>0</v>
      </c>
      <c r="AJ135" s="61">
        <f t="shared" si="51"/>
        <v>0</v>
      </c>
      <c r="AK135" s="61">
        <f t="shared" si="51"/>
        <v>0</v>
      </c>
      <c r="AL135" s="61">
        <f t="shared" si="51"/>
        <v>0</v>
      </c>
      <c r="AM135" s="61">
        <f t="shared" si="51"/>
        <v>0</v>
      </c>
      <c r="AN135" s="61">
        <f t="shared" si="51"/>
        <v>0</v>
      </c>
      <c r="AO135" s="61">
        <f t="shared" si="51"/>
        <v>0</v>
      </c>
      <c r="AP135" s="61">
        <f t="shared" si="51"/>
        <v>0</v>
      </c>
      <c r="AQ135" s="61">
        <f t="shared" si="51"/>
        <v>0</v>
      </c>
      <c r="AR135" s="61">
        <f t="shared" si="51"/>
        <v>0</v>
      </c>
      <c r="AS135" s="61">
        <f t="shared" si="51"/>
        <v>0</v>
      </c>
      <c r="AT135" s="61">
        <f t="shared" si="51"/>
        <v>0</v>
      </c>
      <c r="AU135" s="61">
        <f t="shared" si="51"/>
        <v>0</v>
      </c>
      <c r="AV135" s="61">
        <f t="shared" si="51"/>
        <v>0</v>
      </c>
      <c r="AW135" s="61">
        <f t="shared" si="51"/>
        <v>0</v>
      </c>
      <c r="AX135" s="61">
        <f t="shared" si="51"/>
        <v>0</v>
      </c>
      <c r="AY135" s="61">
        <f t="shared" si="51"/>
        <v>0</v>
      </c>
      <c r="AZ135" s="61">
        <f t="shared" si="51"/>
        <v>0</v>
      </c>
      <c r="BA135" s="61">
        <f t="shared" si="51"/>
        <v>0</v>
      </c>
      <c r="BB135" s="61">
        <f t="shared" si="51"/>
        <v>0</v>
      </c>
      <c r="BC135" s="61">
        <f t="shared" si="51"/>
        <v>0</v>
      </c>
      <c r="BD135" s="61">
        <f t="shared" si="51"/>
        <v>0</v>
      </c>
      <c r="BE135" s="61">
        <f t="shared" si="51"/>
        <v>0</v>
      </c>
      <c r="BF135" s="61">
        <f t="shared" si="51"/>
        <v>0</v>
      </c>
      <c r="BG135" s="61">
        <f t="shared" si="51"/>
        <v>0</v>
      </c>
      <c r="BH135" s="61">
        <f t="shared" si="51"/>
        <v>0</v>
      </c>
      <c r="BI135" s="61">
        <f t="shared" si="51"/>
        <v>0</v>
      </c>
      <c r="BJ135" s="61">
        <f t="shared" si="51"/>
        <v>0</v>
      </c>
      <c r="BK135" s="61">
        <f t="shared" si="51"/>
        <v>0</v>
      </c>
      <c r="BL135" s="61">
        <f t="shared" ref="BL135:CY135" si="52">SUM(BL128:BL133)*BL$7</f>
        <v>0</v>
      </c>
      <c r="BM135" s="61">
        <f t="shared" si="52"/>
        <v>0</v>
      </c>
      <c r="BN135" s="61">
        <f t="shared" si="52"/>
        <v>0</v>
      </c>
      <c r="BO135" s="61">
        <f t="shared" si="52"/>
        <v>0</v>
      </c>
      <c r="BP135" s="61">
        <f t="shared" si="52"/>
        <v>0</v>
      </c>
      <c r="BQ135" s="61">
        <f t="shared" si="52"/>
        <v>0</v>
      </c>
      <c r="BR135" s="61">
        <f t="shared" si="52"/>
        <v>0</v>
      </c>
      <c r="BS135" s="61">
        <f t="shared" si="52"/>
        <v>0</v>
      </c>
      <c r="BT135" s="61">
        <f t="shared" si="52"/>
        <v>0</v>
      </c>
      <c r="BU135" s="61">
        <f t="shared" si="52"/>
        <v>0</v>
      </c>
      <c r="BV135" s="61">
        <f t="shared" si="52"/>
        <v>0</v>
      </c>
      <c r="BW135" s="61">
        <f t="shared" si="52"/>
        <v>0</v>
      </c>
      <c r="BX135" s="61">
        <f t="shared" si="52"/>
        <v>0</v>
      </c>
      <c r="BY135" s="61">
        <f t="shared" si="52"/>
        <v>0</v>
      </c>
      <c r="BZ135" s="61">
        <f t="shared" si="52"/>
        <v>0</v>
      </c>
      <c r="CA135" s="61">
        <f t="shared" si="52"/>
        <v>0</v>
      </c>
      <c r="CB135" s="61">
        <f t="shared" si="52"/>
        <v>0</v>
      </c>
      <c r="CC135" s="61">
        <f t="shared" si="52"/>
        <v>0</v>
      </c>
      <c r="CD135" s="61">
        <f t="shared" si="52"/>
        <v>0</v>
      </c>
      <c r="CE135" s="61">
        <f t="shared" si="52"/>
        <v>0</v>
      </c>
      <c r="CF135" s="61">
        <f t="shared" si="52"/>
        <v>0</v>
      </c>
      <c r="CG135" s="61">
        <f t="shared" si="52"/>
        <v>0</v>
      </c>
      <c r="CH135" s="61">
        <f t="shared" si="52"/>
        <v>0</v>
      </c>
      <c r="CI135" s="61">
        <f t="shared" si="52"/>
        <v>0</v>
      </c>
      <c r="CJ135" s="61">
        <f t="shared" si="52"/>
        <v>0</v>
      </c>
      <c r="CK135" s="61">
        <f t="shared" si="52"/>
        <v>0</v>
      </c>
      <c r="CL135" s="61">
        <f t="shared" si="52"/>
        <v>0</v>
      </c>
      <c r="CM135" s="61">
        <f t="shared" si="52"/>
        <v>0</v>
      </c>
      <c r="CN135" s="61">
        <f t="shared" si="52"/>
        <v>0</v>
      </c>
      <c r="CO135" s="61">
        <f t="shared" si="52"/>
        <v>0</v>
      </c>
      <c r="CP135" s="61">
        <f t="shared" si="52"/>
        <v>0</v>
      </c>
      <c r="CQ135" s="61">
        <f t="shared" si="52"/>
        <v>0</v>
      </c>
      <c r="CR135" s="61">
        <f t="shared" si="52"/>
        <v>0</v>
      </c>
      <c r="CS135" s="61">
        <f t="shared" si="52"/>
        <v>0</v>
      </c>
      <c r="CT135" s="61">
        <f t="shared" si="52"/>
        <v>0</v>
      </c>
      <c r="CU135" s="61">
        <f t="shared" si="52"/>
        <v>0</v>
      </c>
      <c r="CV135" s="61">
        <f t="shared" si="52"/>
        <v>0</v>
      </c>
      <c r="CW135" s="61">
        <f t="shared" si="52"/>
        <v>0</v>
      </c>
      <c r="CX135" s="61">
        <f t="shared" si="52"/>
        <v>0</v>
      </c>
      <c r="CY135" s="61">
        <f t="shared" si="52"/>
        <v>0</v>
      </c>
      <c r="CZ135" s="391"/>
    </row>
    <row r="136" spans="2:104" x14ac:dyDescent="0.25">
      <c r="B136" s="392"/>
      <c r="C136" s="390"/>
      <c r="D136" s="50"/>
      <c r="E136" s="50"/>
      <c r="F136" s="50"/>
      <c r="G136" s="50"/>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c r="CW136" s="50"/>
      <c r="CX136" s="50"/>
      <c r="CY136" s="50"/>
      <c r="CZ136" s="391"/>
    </row>
    <row r="137" spans="2:104" x14ac:dyDescent="0.25">
      <c r="B137" s="389" t="s">
        <v>168</v>
      </c>
      <c r="C137" s="390"/>
      <c r="D137" s="50"/>
      <c r="E137" s="50"/>
      <c r="F137" s="50"/>
      <c r="G137" s="50"/>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c r="CW137" s="50"/>
      <c r="CX137" s="50"/>
      <c r="CY137" s="50"/>
      <c r="CZ137" s="391"/>
    </row>
    <row r="138" spans="2:104" x14ac:dyDescent="0.25">
      <c r="B138" s="406">
        <f t="shared" ref="B138:B143" si="53">B53</f>
        <v>0</v>
      </c>
      <c r="C138" s="9" t="s">
        <v>1117</v>
      </c>
      <c r="D138" s="59" t="str">
        <f>IFERROR(IF(OR($C$144=FALSE,LEFT($B138,3)&lt;&gt;"NOX"),D53*INDEX('Damage costs'!$V$18:$V$70,MATCH($B138,'Damage costs'!$C$18:$C$70,0))/1000,D53*INDEX('Damage costs'!$Z$18:$Z$70,MATCH($B138,'Damage costs'!$C$18:$C$70,0))/1000),"")</f>
        <v/>
      </c>
      <c r="E138" s="59" t="str">
        <f>IFERROR(IF(OR($C$144=FALSE,LEFT($B138,3)&lt;&gt;"NOX"),E53*INDEX('Damage costs'!$V$18:$V$70,MATCH($B138,'Damage costs'!$C$18:$C$70,0))/1000,E53*INDEX('Damage costs'!$Z$18:$Z$70,MATCH($B138,'Damage costs'!$C$18:$C$70,0))/1000),"")</f>
        <v/>
      </c>
      <c r="F138" s="59" t="str">
        <f>IFERROR(IF(OR($C$144=FALSE,LEFT($B138,3)&lt;&gt;"NOX"),F53*INDEX('Damage costs'!$V$18:$V$70,MATCH($B138,'Damage costs'!$C$18:$C$70,0))/1000,F53*INDEX('Damage costs'!$Z$18:$Z$70,MATCH($B138,'Damage costs'!$C$18:$C$70,0))/1000),"")</f>
        <v/>
      </c>
      <c r="G138" s="59" t="str">
        <f>IFERROR(IF(OR($C$144=FALSE,LEFT($B138,3)&lt;&gt;"NOX"),G53*INDEX('Damage costs'!$V$18:$V$70,MATCH($B138,'Damage costs'!$C$18:$C$70,0))/1000,G53*INDEX('Damage costs'!$Z$18:$Z$70,MATCH($B138,'Damage costs'!$C$18:$C$70,0))/1000),"")</f>
        <v/>
      </c>
      <c r="H138" s="59" t="str">
        <f>IFERROR(IF(OR($C$144=FALSE,LEFT($B138,3)&lt;&gt;"NOX"),H53*INDEX('Damage costs'!$V$18:$V$70,MATCH($B138,'Damage costs'!$C$18:$C$70,0))/1000,H53*INDEX('Damage costs'!$Z$18:$Z$70,MATCH($B138,'Damage costs'!$C$18:$C$70,0))/1000),"")</f>
        <v/>
      </c>
      <c r="I138" s="59" t="str">
        <f>IFERROR(IF(OR($C$144=FALSE,LEFT($B138,3)&lt;&gt;"NOX"),I53*INDEX('Damage costs'!$V$18:$V$70,MATCH($B138,'Damage costs'!$C$18:$C$70,0))/1000,I53*INDEX('Damage costs'!$Z$18:$Z$70,MATCH($B138,'Damage costs'!$C$18:$C$70,0))/1000),"")</f>
        <v/>
      </c>
      <c r="J138" s="59" t="str">
        <f>IFERROR(IF(OR($C$144=FALSE,LEFT($B138,3)&lt;&gt;"NOX"),J53*INDEX('Damage costs'!$V$18:$V$70,MATCH($B138,'Damage costs'!$C$18:$C$70,0))/1000,J53*INDEX('Damage costs'!$Z$18:$Z$70,MATCH($B138,'Damage costs'!$C$18:$C$70,0))/1000),"")</f>
        <v/>
      </c>
      <c r="K138" s="59" t="str">
        <f>IFERROR(IF(OR($C$144=FALSE,LEFT($B138,3)&lt;&gt;"NOX"),K53*INDEX('Damage costs'!$V$18:$V$70,MATCH($B138,'Damage costs'!$C$18:$C$70,0))/1000,K53*INDEX('Damage costs'!$Z$18:$Z$70,MATCH($B138,'Damage costs'!$C$18:$C$70,0))/1000),"")</f>
        <v/>
      </c>
      <c r="L138" s="59" t="str">
        <f>IFERROR(IF(OR($C$144=FALSE,LEFT($B138,3)&lt;&gt;"NOX"),L53*INDEX('Damage costs'!$V$18:$V$70,MATCH($B138,'Damage costs'!$C$18:$C$70,0))/1000,L53*INDEX('Damage costs'!$Z$18:$Z$70,MATCH($B138,'Damage costs'!$C$18:$C$70,0))/1000),"")</f>
        <v/>
      </c>
      <c r="M138" s="59" t="str">
        <f>IFERROR(IF(OR($C$144=FALSE,LEFT($B138,3)&lt;&gt;"NOX"),M53*INDEX('Damage costs'!$V$18:$V$70,MATCH($B138,'Damage costs'!$C$18:$C$70,0))/1000,M53*INDEX('Damage costs'!$Z$18:$Z$70,MATCH($B138,'Damage costs'!$C$18:$C$70,0))/1000),"")</f>
        <v/>
      </c>
      <c r="N138" s="59" t="str">
        <f>IFERROR(IF(OR($C$144=FALSE,LEFT($B138,3)&lt;&gt;"NOX"),N53*INDEX('Damage costs'!$V$18:$V$70,MATCH($B138,'Damage costs'!$C$18:$C$70,0))/1000,N53*INDEX('Damage costs'!$Z$18:$Z$70,MATCH($B138,'Damage costs'!$C$18:$C$70,0))/1000),"")</f>
        <v/>
      </c>
      <c r="O138" s="59" t="str">
        <f>IFERROR(IF(OR($C$144=FALSE,LEFT($B138,3)&lt;&gt;"NOX"),O53*INDEX('Damage costs'!$V$18:$V$70,MATCH($B138,'Damage costs'!$C$18:$C$70,0))/1000,O53*INDEX('Damage costs'!$Z$18:$Z$70,MATCH($B138,'Damage costs'!$C$18:$C$70,0))/1000),"")</f>
        <v/>
      </c>
      <c r="P138" s="59" t="str">
        <f>IFERROR(IF(OR($C$144=FALSE,LEFT($B138,3)&lt;&gt;"NOX"),P53*INDEX('Damage costs'!$V$18:$V$70,MATCH($B138,'Damage costs'!$C$18:$C$70,0))/1000,P53*INDEX('Damage costs'!$Z$18:$Z$70,MATCH($B138,'Damage costs'!$C$18:$C$70,0))/1000),"")</f>
        <v/>
      </c>
      <c r="Q138" s="59" t="str">
        <f>IFERROR(IF(OR($C$144=FALSE,LEFT($B138,3)&lt;&gt;"NOX"),Q53*INDEX('Damage costs'!$V$18:$V$70,MATCH($B138,'Damage costs'!$C$18:$C$70,0))/1000,Q53*INDEX('Damage costs'!$Z$18:$Z$70,MATCH($B138,'Damage costs'!$C$18:$C$70,0))/1000),"")</f>
        <v/>
      </c>
      <c r="R138" s="59" t="str">
        <f>IFERROR(IF(OR($C$144=FALSE,LEFT($B138,3)&lt;&gt;"NOX"),R53*INDEX('Damage costs'!$V$18:$V$70,MATCH($B138,'Damage costs'!$C$18:$C$70,0))/1000,R53*INDEX('Damage costs'!$Z$18:$Z$70,MATCH($B138,'Damage costs'!$C$18:$C$70,0))/1000),"")</f>
        <v/>
      </c>
      <c r="S138" s="59" t="str">
        <f>IFERROR(IF(OR($C$144=FALSE,LEFT($B138,3)&lt;&gt;"NOX"),S53*INDEX('Damage costs'!$V$18:$V$70,MATCH($B138,'Damage costs'!$C$18:$C$70,0))/1000,S53*INDEX('Damage costs'!$Z$18:$Z$70,MATCH($B138,'Damage costs'!$C$18:$C$70,0))/1000),"")</f>
        <v/>
      </c>
      <c r="T138" s="59" t="str">
        <f>IFERROR(IF(OR($C$144=FALSE,LEFT($B138,3)&lt;&gt;"NOX"),T53*INDEX('Damage costs'!$V$18:$V$70,MATCH($B138,'Damage costs'!$C$18:$C$70,0))/1000,T53*INDEX('Damage costs'!$Z$18:$Z$70,MATCH($B138,'Damage costs'!$C$18:$C$70,0))/1000),"")</f>
        <v/>
      </c>
      <c r="U138" s="59" t="str">
        <f>IFERROR(IF(OR($C$144=FALSE,LEFT($B138,3)&lt;&gt;"NOX"),U53*INDEX('Damage costs'!$V$18:$V$70,MATCH($B138,'Damage costs'!$C$18:$C$70,0))/1000,U53*INDEX('Damage costs'!$Z$18:$Z$70,MATCH($B138,'Damage costs'!$C$18:$C$70,0))/1000),"")</f>
        <v/>
      </c>
      <c r="V138" s="59" t="str">
        <f>IFERROR(IF(OR($C$144=FALSE,LEFT($B138,3)&lt;&gt;"NOX"),V53*INDEX('Damage costs'!$V$18:$V$70,MATCH($B138,'Damage costs'!$C$18:$C$70,0))/1000,V53*INDEX('Damage costs'!$Z$18:$Z$70,MATCH($B138,'Damage costs'!$C$18:$C$70,0))/1000),"")</f>
        <v/>
      </c>
      <c r="W138" s="59" t="str">
        <f>IFERROR(IF(OR($C$144=FALSE,LEFT($B138,3)&lt;&gt;"NOX"),W53*INDEX('Damage costs'!$V$18:$V$70,MATCH($B138,'Damage costs'!$C$18:$C$70,0))/1000,W53*INDEX('Damage costs'!$Z$18:$Z$70,MATCH($B138,'Damage costs'!$C$18:$C$70,0))/1000),"")</f>
        <v/>
      </c>
      <c r="X138" s="59" t="str">
        <f>IFERROR(IF(OR($C$144=FALSE,LEFT($B138,3)&lt;&gt;"NOX"),X53*INDEX('Damage costs'!$V$18:$V$70,MATCH($B138,'Damage costs'!$C$18:$C$70,0))/1000,X53*INDEX('Damage costs'!$Z$18:$Z$70,MATCH($B138,'Damage costs'!$C$18:$C$70,0))/1000),"")</f>
        <v/>
      </c>
      <c r="Y138" s="59" t="str">
        <f>IFERROR(IF(OR($C$144=FALSE,LEFT($B138,3)&lt;&gt;"NOX"),Y53*INDEX('Damage costs'!$V$18:$V$70,MATCH($B138,'Damage costs'!$C$18:$C$70,0))/1000,Y53*INDEX('Damage costs'!$Z$18:$Z$70,MATCH($B138,'Damage costs'!$C$18:$C$70,0))/1000),"")</f>
        <v/>
      </c>
      <c r="Z138" s="59" t="str">
        <f>IFERROR(IF(OR($C$144=FALSE,LEFT($B138,3)&lt;&gt;"NOX"),Z53*INDEX('Damage costs'!$V$18:$V$70,MATCH($B138,'Damage costs'!$C$18:$C$70,0))/1000,Z53*INDEX('Damage costs'!$Z$18:$Z$70,MATCH($B138,'Damage costs'!$C$18:$C$70,0))/1000),"")</f>
        <v/>
      </c>
      <c r="AA138" s="59" t="str">
        <f>IFERROR(IF(OR($C$144=FALSE,LEFT($B138,3)&lt;&gt;"NOX"),AA53*INDEX('Damage costs'!$V$18:$V$70,MATCH($B138,'Damage costs'!$C$18:$C$70,0))/1000,AA53*INDEX('Damage costs'!$Z$18:$Z$70,MATCH($B138,'Damage costs'!$C$18:$C$70,0))/1000),"")</f>
        <v/>
      </c>
      <c r="AB138" s="59" t="str">
        <f>IFERROR(IF(OR($C$144=FALSE,LEFT($B138,3)&lt;&gt;"NOX"),AB53*INDEX('Damage costs'!$V$18:$V$70,MATCH($B138,'Damage costs'!$C$18:$C$70,0))/1000,AB53*INDEX('Damage costs'!$Z$18:$Z$70,MATCH($B138,'Damage costs'!$C$18:$C$70,0))/1000),"")</f>
        <v/>
      </c>
      <c r="AC138" s="59" t="str">
        <f>IFERROR(IF(OR($C$144=FALSE,LEFT($B138,3)&lt;&gt;"NOX"),AC53*INDEX('Damage costs'!$V$18:$V$70,MATCH($B138,'Damage costs'!$C$18:$C$70,0))/1000,AC53*INDEX('Damage costs'!$Z$18:$Z$70,MATCH($B138,'Damage costs'!$C$18:$C$70,0))/1000),"")</f>
        <v/>
      </c>
      <c r="AD138" s="59" t="str">
        <f>IFERROR(IF(OR($C$144=FALSE,LEFT($B138,3)&lt;&gt;"NOX"),AD53*INDEX('Damage costs'!$V$18:$V$70,MATCH($B138,'Damage costs'!$C$18:$C$70,0))/1000,AD53*INDEX('Damage costs'!$Z$18:$Z$70,MATCH($B138,'Damage costs'!$C$18:$C$70,0))/1000),"")</f>
        <v/>
      </c>
      <c r="AE138" s="59" t="str">
        <f>IFERROR(IF(OR($C$144=FALSE,LEFT($B138,3)&lt;&gt;"NOX"),AE53*INDEX('Damage costs'!$V$18:$V$70,MATCH($B138,'Damage costs'!$C$18:$C$70,0))/1000,AE53*INDEX('Damage costs'!$Z$18:$Z$70,MATCH($B138,'Damage costs'!$C$18:$C$70,0))/1000),"")</f>
        <v/>
      </c>
      <c r="AF138" s="59" t="str">
        <f>IFERROR(IF(OR($C$144=FALSE,LEFT($B138,3)&lt;&gt;"NOX"),AF53*INDEX('Damage costs'!$V$18:$V$70,MATCH($B138,'Damage costs'!$C$18:$C$70,0))/1000,AF53*INDEX('Damage costs'!$Z$18:$Z$70,MATCH($B138,'Damage costs'!$C$18:$C$70,0))/1000),"")</f>
        <v/>
      </c>
      <c r="AG138" s="59" t="str">
        <f>IFERROR(IF(OR($C$144=FALSE,LEFT($B138,3)&lt;&gt;"NOX"),AG53*INDEX('Damage costs'!$V$18:$V$70,MATCH($B138,'Damage costs'!$C$18:$C$70,0))/1000,AG53*INDEX('Damage costs'!$Z$18:$Z$70,MATCH($B138,'Damage costs'!$C$18:$C$70,0))/1000),"")</f>
        <v/>
      </c>
      <c r="AH138" s="59" t="str">
        <f>IFERROR(IF(OR($C$144=FALSE,LEFT($B138,3)&lt;&gt;"NOX"),AH53*INDEX('Damage costs'!$V$18:$V$70,MATCH($B138,'Damage costs'!$C$18:$C$70,0))/1000,AH53*INDEX('Damage costs'!$Z$18:$Z$70,MATCH($B138,'Damage costs'!$C$18:$C$70,0))/1000),"")</f>
        <v/>
      </c>
      <c r="AI138" s="59" t="str">
        <f>IFERROR(IF(OR($C$144=FALSE,LEFT($B138,3)&lt;&gt;"NOX"),AI53*INDEX('Damage costs'!$V$18:$V$70,MATCH($B138,'Damage costs'!$C$18:$C$70,0))/1000,AI53*INDEX('Damage costs'!$Z$18:$Z$70,MATCH($B138,'Damage costs'!$C$18:$C$70,0))/1000),"")</f>
        <v/>
      </c>
      <c r="AJ138" s="59" t="str">
        <f>IFERROR(IF(OR($C$144=FALSE,LEFT($B138,3)&lt;&gt;"NOX"),AJ53*INDEX('Damage costs'!$V$18:$V$70,MATCH($B138,'Damage costs'!$C$18:$C$70,0))/1000,AJ53*INDEX('Damage costs'!$Z$18:$Z$70,MATCH($B138,'Damage costs'!$C$18:$C$70,0))/1000),"")</f>
        <v/>
      </c>
      <c r="AK138" s="59" t="str">
        <f>IFERROR(IF(OR($C$144=FALSE,LEFT($B138,3)&lt;&gt;"NOX"),AK53*INDEX('Damage costs'!$V$18:$V$70,MATCH($B138,'Damage costs'!$C$18:$C$70,0))/1000,AK53*INDEX('Damage costs'!$Z$18:$Z$70,MATCH($B138,'Damage costs'!$C$18:$C$70,0))/1000),"")</f>
        <v/>
      </c>
      <c r="AL138" s="59" t="str">
        <f>IFERROR(IF(OR($C$144=FALSE,LEFT($B138,3)&lt;&gt;"NOX"),AL53*INDEX('Damage costs'!$V$18:$V$70,MATCH($B138,'Damage costs'!$C$18:$C$70,0))/1000,AL53*INDEX('Damage costs'!$Z$18:$Z$70,MATCH($B138,'Damage costs'!$C$18:$C$70,0))/1000),"")</f>
        <v/>
      </c>
      <c r="AM138" s="59" t="str">
        <f>IFERROR(IF(OR($C$144=FALSE,LEFT($B138,3)&lt;&gt;"NOX"),AM53*INDEX('Damage costs'!$V$18:$V$70,MATCH($B138,'Damage costs'!$C$18:$C$70,0))/1000,AM53*INDEX('Damage costs'!$Z$18:$Z$70,MATCH($B138,'Damage costs'!$C$18:$C$70,0))/1000),"")</f>
        <v/>
      </c>
      <c r="AN138" s="59" t="str">
        <f>IFERROR(IF(OR($C$144=FALSE,LEFT($B138,3)&lt;&gt;"NOX"),AN53*INDEX('Damage costs'!$V$18:$V$70,MATCH($B138,'Damage costs'!$C$18:$C$70,0))/1000,AN53*INDEX('Damage costs'!$Z$18:$Z$70,MATCH($B138,'Damage costs'!$C$18:$C$70,0))/1000),"")</f>
        <v/>
      </c>
      <c r="AO138" s="59" t="str">
        <f>IFERROR(IF(OR($C$144=FALSE,LEFT($B138,3)&lt;&gt;"NOX"),AO53*INDEX('Damage costs'!$V$18:$V$70,MATCH($B138,'Damage costs'!$C$18:$C$70,0))/1000,AO53*INDEX('Damage costs'!$Z$18:$Z$70,MATCH($B138,'Damage costs'!$C$18:$C$70,0))/1000),"")</f>
        <v/>
      </c>
      <c r="AP138" s="59" t="str">
        <f>IFERROR(IF(OR($C$144=FALSE,LEFT($B138,3)&lt;&gt;"NOX"),AP53*INDEX('Damage costs'!$V$18:$V$70,MATCH($B138,'Damage costs'!$C$18:$C$70,0))/1000,AP53*INDEX('Damage costs'!$Z$18:$Z$70,MATCH($B138,'Damage costs'!$C$18:$C$70,0))/1000),"")</f>
        <v/>
      </c>
      <c r="AQ138" s="59" t="str">
        <f>IFERROR(IF(OR($C$144=FALSE,LEFT($B138,3)&lt;&gt;"NOX"),AQ53*INDEX('Damage costs'!$V$18:$V$70,MATCH($B138,'Damage costs'!$C$18:$C$70,0))/1000,AQ53*INDEX('Damage costs'!$Z$18:$Z$70,MATCH($B138,'Damage costs'!$C$18:$C$70,0))/1000),"")</f>
        <v/>
      </c>
      <c r="AR138" s="59" t="str">
        <f>IFERROR(IF(OR($C$144=FALSE,LEFT($B138,3)&lt;&gt;"NOX"),AR53*INDEX('Damage costs'!$V$18:$V$70,MATCH($B138,'Damage costs'!$C$18:$C$70,0))/1000,AR53*INDEX('Damage costs'!$Z$18:$Z$70,MATCH($B138,'Damage costs'!$C$18:$C$70,0))/1000),"")</f>
        <v/>
      </c>
      <c r="AS138" s="59" t="str">
        <f>IFERROR(IF(OR($C$144=FALSE,LEFT($B138,3)&lt;&gt;"NOX"),AS53*INDEX('Damage costs'!$V$18:$V$70,MATCH($B138,'Damage costs'!$C$18:$C$70,0))/1000,AS53*INDEX('Damage costs'!$Z$18:$Z$70,MATCH($B138,'Damage costs'!$C$18:$C$70,0))/1000),"")</f>
        <v/>
      </c>
      <c r="AT138" s="59" t="str">
        <f>IFERROR(IF(OR($C$144=FALSE,LEFT($B138,3)&lt;&gt;"NOX"),AT53*INDEX('Damage costs'!$V$18:$V$70,MATCH($B138,'Damage costs'!$C$18:$C$70,0))/1000,AT53*INDEX('Damage costs'!$Z$18:$Z$70,MATCH($B138,'Damage costs'!$C$18:$C$70,0))/1000),"")</f>
        <v/>
      </c>
      <c r="AU138" s="59" t="str">
        <f>IFERROR(IF(OR($C$144=FALSE,LEFT($B138,3)&lt;&gt;"NOX"),AU53*INDEX('Damage costs'!$V$18:$V$70,MATCH($B138,'Damage costs'!$C$18:$C$70,0))/1000,AU53*INDEX('Damage costs'!$Z$18:$Z$70,MATCH($B138,'Damage costs'!$C$18:$C$70,0))/1000),"")</f>
        <v/>
      </c>
      <c r="AV138" s="59" t="str">
        <f>IFERROR(IF(OR($C$144=FALSE,LEFT($B138,3)&lt;&gt;"NOX"),AV53*INDEX('Damage costs'!$V$18:$V$70,MATCH($B138,'Damage costs'!$C$18:$C$70,0))/1000,AV53*INDEX('Damage costs'!$Z$18:$Z$70,MATCH($B138,'Damage costs'!$C$18:$C$70,0))/1000),"")</f>
        <v/>
      </c>
      <c r="AW138" s="59" t="str">
        <f>IFERROR(IF(OR($C$144=FALSE,LEFT($B138,3)&lt;&gt;"NOX"),AW53*INDEX('Damage costs'!$V$18:$V$70,MATCH($B138,'Damage costs'!$C$18:$C$70,0))/1000,AW53*INDEX('Damage costs'!$Z$18:$Z$70,MATCH($B138,'Damage costs'!$C$18:$C$70,0))/1000),"")</f>
        <v/>
      </c>
      <c r="AX138" s="59" t="str">
        <f>IFERROR(IF(OR($C$144=FALSE,LEFT($B138,3)&lt;&gt;"NOX"),AX53*INDEX('Damage costs'!$V$18:$V$70,MATCH($B138,'Damage costs'!$C$18:$C$70,0))/1000,AX53*INDEX('Damage costs'!$Z$18:$Z$70,MATCH($B138,'Damage costs'!$C$18:$C$70,0))/1000),"")</f>
        <v/>
      </c>
      <c r="AY138" s="59" t="str">
        <f>IFERROR(IF(OR($C$144=FALSE,LEFT($B138,3)&lt;&gt;"NOX"),AY53*INDEX('Damage costs'!$V$18:$V$70,MATCH($B138,'Damage costs'!$C$18:$C$70,0))/1000,AY53*INDEX('Damage costs'!$Z$18:$Z$70,MATCH($B138,'Damage costs'!$C$18:$C$70,0))/1000),"")</f>
        <v/>
      </c>
      <c r="AZ138" s="59" t="str">
        <f>IFERROR(IF(OR($C$144=FALSE,LEFT($B138,3)&lt;&gt;"NOX"),AZ53*INDEX('Damage costs'!$V$18:$V$70,MATCH($B138,'Damage costs'!$C$18:$C$70,0))/1000,AZ53*INDEX('Damage costs'!$Z$18:$Z$70,MATCH($B138,'Damage costs'!$C$18:$C$70,0))/1000),"")</f>
        <v/>
      </c>
      <c r="BA138" s="59" t="str">
        <f>IFERROR(IF(OR($C$144=FALSE,LEFT($B138,3)&lt;&gt;"NOX"),BA53*INDEX('Damage costs'!$V$18:$V$70,MATCH($B138,'Damage costs'!$C$18:$C$70,0))/1000,BA53*INDEX('Damage costs'!$Z$18:$Z$70,MATCH($B138,'Damage costs'!$C$18:$C$70,0))/1000),"")</f>
        <v/>
      </c>
      <c r="BB138" s="59" t="str">
        <f>IFERROR(IF(OR($C$144=FALSE,LEFT($B138,3)&lt;&gt;"NOX"),BB53*INDEX('Damage costs'!$V$18:$V$70,MATCH($B138,'Damage costs'!$C$18:$C$70,0))/1000,BB53*INDEX('Damage costs'!$Z$18:$Z$70,MATCH($B138,'Damage costs'!$C$18:$C$70,0))/1000),"")</f>
        <v/>
      </c>
      <c r="BC138" s="59" t="str">
        <f>IFERROR(IF(OR($C$144=FALSE,LEFT($B138,3)&lt;&gt;"NOX"),BC53*INDEX('Damage costs'!$V$18:$V$70,MATCH($B138,'Damage costs'!$C$18:$C$70,0))/1000,BC53*INDEX('Damage costs'!$Z$18:$Z$70,MATCH($B138,'Damage costs'!$C$18:$C$70,0))/1000),"")</f>
        <v/>
      </c>
      <c r="BD138" s="59" t="str">
        <f>IFERROR(IF(OR($C$144=FALSE,LEFT($B138,3)&lt;&gt;"NOX"),BD53*INDEX('Damage costs'!$V$18:$V$70,MATCH($B138,'Damage costs'!$C$18:$C$70,0))/1000,BD53*INDEX('Damage costs'!$Z$18:$Z$70,MATCH($B138,'Damage costs'!$C$18:$C$70,0))/1000),"")</f>
        <v/>
      </c>
      <c r="BE138" s="59" t="str">
        <f>IFERROR(IF(OR($C$144=FALSE,LEFT($B138,3)&lt;&gt;"NOX"),BE53*INDEX('Damage costs'!$V$18:$V$70,MATCH($B138,'Damage costs'!$C$18:$C$70,0))/1000,BE53*INDEX('Damage costs'!$Z$18:$Z$70,MATCH($B138,'Damage costs'!$C$18:$C$70,0))/1000),"")</f>
        <v/>
      </c>
      <c r="BF138" s="59" t="str">
        <f>IFERROR(IF(OR($C$144=FALSE,LEFT($B138,3)&lt;&gt;"NOX"),BF53*INDEX('Damage costs'!$V$18:$V$70,MATCH($B138,'Damage costs'!$C$18:$C$70,0))/1000,BF53*INDEX('Damage costs'!$Z$18:$Z$70,MATCH($B138,'Damage costs'!$C$18:$C$70,0))/1000),"")</f>
        <v/>
      </c>
      <c r="BG138" s="59" t="str">
        <f>IFERROR(IF(OR($C$144=FALSE,LEFT($B138,3)&lt;&gt;"NOX"),BG53*INDEX('Damage costs'!$V$18:$V$70,MATCH($B138,'Damage costs'!$C$18:$C$70,0))/1000,BG53*INDEX('Damage costs'!$Z$18:$Z$70,MATCH($B138,'Damage costs'!$C$18:$C$70,0))/1000),"")</f>
        <v/>
      </c>
      <c r="BH138" s="59" t="str">
        <f>IFERROR(IF(OR($C$144=FALSE,LEFT($B138,3)&lt;&gt;"NOX"),BH53*INDEX('Damage costs'!$V$18:$V$70,MATCH($B138,'Damage costs'!$C$18:$C$70,0))/1000,BH53*INDEX('Damage costs'!$Z$18:$Z$70,MATCH($B138,'Damage costs'!$C$18:$C$70,0))/1000),"")</f>
        <v/>
      </c>
      <c r="BI138" s="59" t="str">
        <f>IFERROR(IF(OR($C$144=FALSE,LEFT($B138,3)&lt;&gt;"NOX"),BI53*INDEX('Damage costs'!$V$18:$V$70,MATCH($B138,'Damage costs'!$C$18:$C$70,0))/1000,BI53*INDEX('Damage costs'!$Z$18:$Z$70,MATCH($B138,'Damage costs'!$C$18:$C$70,0))/1000),"")</f>
        <v/>
      </c>
      <c r="BJ138" s="59" t="str">
        <f>IFERROR(IF(OR($C$144=FALSE,LEFT($B138,3)&lt;&gt;"NOX"),BJ53*INDEX('Damage costs'!$V$18:$V$70,MATCH($B138,'Damage costs'!$C$18:$C$70,0))/1000,BJ53*INDEX('Damage costs'!$Z$18:$Z$70,MATCH($B138,'Damage costs'!$C$18:$C$70,0))/1000),"")</f>
        <v/>
      </c>
      <c r="BK138" s="59" t="str">
        <f>IFERROR(IF(OR($C$144=FALSE,LEFT($B138,3)&lt;&gt;"NOX"),BK53*INDEX('Damage costs'!$V$18:$V$70,MATCH($B138,'Damage costs'!$C$18:$C$70,0))/1000,BK53*INDEX('Damage costs'!$Z$18:$Z$70,MATCH($B138,'Damage costs'!$C$18:$C$70,0))/1000),"")</f>
        <v/>
      </c>
      <c r="BL138" s="59" t="str">
        <f>IFERROR(IF(OR($C$144=FALSE,LEFT($B138,3)&lt;&gt;"NOX"),BL53*INDEX('Damage costs'!$V$18:$V$70,MATCH($B138,'Damage costs'!$C$18:$C$70,0))/1000,BL53*INDEX('Damage costs'!$Z$18:$Z$70,MATCH($B138,'Damage costs'!$C$18:$C$70,0))/1000),"")</f>
        <v/>
      </c>
      <c r="BM138" s="59" t="str">
        <f>IFERROR(IF(OR($C$144=FALSE,LEFT($B138,3)&lt;&gt;"NOX"),BM53*INDEX('Damage costs'!$V$18:$V$70,MATCH($B138,'Damage costs'!$C$18:$C$70,0))/1000,BM53*INDEX('Damage costs'!$Z$18:$Z$70,MATCH($B138,'Damage costs'!$C$18:$C$70,0))/1000),"")</f>
        <v/>
      </c>
      <c r="BN138" s="59" t="str">
        <f>IFERROR(IF(OR($C$144=FALSE,LEFT($B138,3)&lt;&gt;"NOX"),BN53*INDEX('Damage costs'!$V$18:$V$70,MATCH($B138,'Damage costs'!$C$18:$C$70,0))/1000,BN53*INDEX('Damage costs'!$Z$18:$Z$70,MATCH($B138,'Damage costs'!$C$18:$C$70,0))/1000),"")</f>
        <v/>
      </c>
      <c r="BO138" s="59" t="str">
        <f>IFERROR(IF(OR($C$144=FALSE,LEFT($B138,3)&lt;&gt;"NOX"),BO53*INDEX('Damage costs'!$V$18:$V$70,MATCH($B138,'Damage costs'!$C$18:$C$70,0))/1000,BO53*INDEX('Damage costs'!$Z$18:$Z$70,MATCH($B138,'Damage costs'!$C$18:$C$70,0))/1000),"")</f>
        <v/>
      </c>
      <c r="BP138" s="59" t="str">
        <f>IFERROR(IF(OR($C$144=FALSE,LEFT($B138,3)&lt;&gt;"NOX"),BP53*INDEX('Damage costs'!$V$18:$V$70,MATCH($B138,'Damage costs'!$C$18:$C$70,0))/1000,BP53*INDEX('Damage costs'!$Z$18:$Z$70,MATCH($B138,'Damage costs'!$C$18:$C$70,0))/1000),"")</f>
        <v/>
      </c>
      <c r="BQ138" s="59" t="str">
        <f>IFERROR(IF(OR($C$144=FALSE,LEFT($B138,3)&lt;&gt;"NOX"),BQ53*INDEX('Damage costs'!$V$18:$V$70,MATCH($B138,'Damage costs'!$C$18:$C$70,0))/1000,BQ53*INDEX('Damage costs'!$Z$18:$Z$70,MATCH($B138,'Damage costs'!$C$18:$C$70,0))/1000),"")</f>
        <v/>
      </c>
      <c r="BR138" s="59" t="str">
        <f>IFERROR(IF(OR($C$144=FALSE,LEFT($B138,3)&lt;&gt;"NOX"),BR53*INDEX('Damage costs'!$V$18:$V$70,MATCH($B138,'Damage costs'!$C$18:$C$70,0))/1000,BR53*INDEX('Damage costs'!$Z$18:$Z$70,MATCH($B138,'Damage costs'!$C$18:$C$70,0))/1000),"")</f>
        <v/>
      </c>
      <c r="BS138" s="59" t="str">
        <f>IFERROR(IF(OR($C$144=FALSE,LEFT($B138,3)&lt;&gt;"NOX"),BS53*INDEX('Damage costs'!$V$18:$V$70,MATCH($B138,'Damage costs'!$C$18:$C$70,0))/1000,BS53*INDEX('Damage costs'!$Z$18:$Z$70,MATCH($B138,'Damage costs'!$C$18:$C$70,0))/1000),"")</f>
        <v/>
      </c>
      <c r="BT138" s="59" t="str">
        <f>IFERROR(IF(OR($C$144=FALSE,LEFT($B138,3)&lt;&gt;"NOX"),BT53*INDEX('Damage costs'!$V$18:$V$70,MATCH($B138,'Damage costs'!$C$18:$C$70,0))/1000,BT53*INDEX('Damage costs'!$Z$18:$Z$70,MATCH($B138,'Damage costs'!$C$18:$C$70,0))/1000),"")</f>
        <v/>
      </c>
      <c r="BU138" s="59" t="str">
        <f>IFERROR(IF(OR($C$144=FALSE,LEFT($B138,3)&lt;&gt;"NOX"),BU53*INDEX('Damage costs'!$V$18:$V$70,MATCH($B138,'Damage costs'!$C$18:$C$70,0))/1000,BU53*INDEX('Damage costs'!$Z$18:$Z$70,MATCH($B138,'Damage costs'!$C$18:$C$70,0))/1000),"")</f>
        <v/>
      </c>
      <c r="BV138" s="59" t="str">
        <f>IFERROR(IF(OR($C$144=FALSE,LEFT($B138,3)&lt;&gt;"NOX"),BV53*INDEX('Damage costs'!$V$18:$V$70,MATCH($B138,'Damage costs'!$C$18:$C$70,0))/1000,BV53*INDEX('Damage costs'!$Z$18:$Z$70,MATCH($B138,'Damage costs'!$C$18:$C$70,0))/1000),"")</f>
        <v/>
      </c>
      <c r="BW138" s="59" t="str">
        <f>IFERROR(IF(OR($C$144=FALSE,LEFT($B138,3)&lt;&gt;"NOX"),BW53*INDEX('Damage costs'!$V$18:$V$70,MATCH($B138,'Damage costs'!$C$18:$C$70,0))/1000,BW53*INDEX('Damage costs'!$Z$18:$Z$70,MATCH($B138,'Damage costs'!$C$18:$C$70,0))/1000),"")</f>
        <v/>
      </c>
      <c r="BX138" s="59" t="str">
        <f>IFERROR(IF(OR($C$144=FALSE,LEFT($B138,3)&lt;&gt;"NOX"),BX53*INDEX('Damage costs'!$V$18:$V$70,MATCH($B138,'Damage costs'!$C$18:$C$70,0))/1000,BX53*INDEX('Damage costs'!$Z$18:$Z$70,MATCH($B138,'Damage costs'!$C$18:$C$70,0))/1000),"")</f>
        <v/>
      </c>
      <c r="BY138" s="59" t="str">
        <f>IFERROR(IF(OR($C$144=FALSE,LEFT($B138,3)&lt;&gt;"NOX"),BY53*INDEX('Damage costs'!$V$18:$V$70,MATCH($B138,'Damage costs'!$C$18:$C$70,0))/1000,BY53*INDEX('Damage costs'!$Z$18:$Z$70,MATCH($B138,'Damage costs'!$C$18:$C$70,0))/1000),"")</f>
        <v/>
      </c>
      <c r="BZ138" s="59" t="str">
        <f>IFERROR(IF(OR($C$144=FALSE,LEFT($B138,3)&lt;&gt;"NOX"),BZ53*INDEX('Damage costs'!$V$18:$V$70,MATCH($B138,'Damage costs'!$C$18:$C$70,0))/1000,BZ53*INDEX('Damage costs'!$Z$18:$Z$70,MATCH($B138,'Damage costs'!$C$18:$C$70,0))/1000),"")</f>
        <v/>
      </c>
      <c r="CA138" s="59" t="str">
        <f>IFERROR(IF(OR($C$144=FALSE,LEFT($B138,3)&lt;&gt;"NOX"),CA53*INDEX('Damage costs'!$V$18:$V$70,MATCH($B138,'Damage costs'!$C$18:$C$70,0))/1000,CA53*INDEX('Damage costs'!$Z$18:$Z$70,MATCH($B138,'Damage costs'!$C$18:$C$70,0))/1000),"")</f>
        <v/>
      </c>
      <c r="CB138" s="59" t="str">
        <f>IFERROR(IF(OR($C$144=FALSE,LEFT($B138,3)&lt;&gt;"NOX"),CB53*INDEX('Damage costs'!$V$18:$V$70,MATCH($B138,'Damage costs'!$C$18:$C$70,0))/1000,CB53*INDEX('Damage costs'!$Z$18:$Z$70,MATCH($B138,'Damage costs'!$C$18:$C$70,0))/1000),"")</f>
        <v/>
      </c>
      <c r="CC138" s="59" t="str">
        <f>IFERROR(IF(OR($C$144=FALSE,LEFT($B138,3)&lt;&gt;"NOX"),CC53*INDEX('Damage costs'!$V$18:$V$70,MATCH($B138,'Damage costs'!$C$18:$C$70,0))/1000,CC53*INDEX('Damage costs'!$Z$18:$Z$70,MATCH($B138,'Damage costs'!$C$18:$C$70,0))/1000),"")</f>
        <v/>
      </c>
      <c r="CD138" s="59" t="str">
        <f>IFERROR(IF(OR($C$144=FALSE,LEFT($B138,3)&lt;&gt;"NOX"),CD53*INDEX('Damage costs'!$V$18:$V$70,MATCH($B138,'Damage costs'!$C$18:$C$70,0))/1000,CD53*INDEX('Damage costs'!$Z$18:$Z$70,MATCH($B138,'Damage costs'!$C$18:$C$70,0))/1000),"")</f>
        <v/>
      </c>
      <c r="CE138" s="59" t="str">
        <f>IFERROR(IF(OR($C$144=FALSE,LEFT($B138,3)&lt;&gt;"NOX"),CE53*INDEX('Damage costs'!$V$18:$V$70,MATCH($B138,'Damage costs'!$C$18:$C$70,0))/1000,CE53*INDEX('Damage costs'!$Z$18:$Z$70,MATCH($B138,'Damage costs'!$C$18:$C$70,0))/1000),"")</f>
        <v/>
      </c>
      <c r="CF138" s="59" t="str">
        <f>IFERROR(IF(OR($C$144=FALSE,LEFT($B138,3)&lt;&gt;"NOX"),CF53*INDEX('Damage costs'!$V$18:$V$70,MATCH($B138,'Damage costs'!$C$18:$C$70,0))/1000,CF53*INDEX('Damage costs'!$Z$18:$Z$70,MATCH($B138,'Damage costs'!$C$18:$C$70,0))/1000),"")</f>
        <v/>
      </c>
      <c r="CG138" s="59" t="str">
        <f>IFERROR(IF(OR($C$144=FALSE,LEFT($B138,3)&lt;&gt;"NOX"),CG53*INDEX('Damage costs'!$V$18:$V$70,MATCH($B138,'Damage costs'!$C$18:$C$70,0))/1000,CG53*INDEX('Damage costs'!$Z$18:$Z$70,MATCH($B138,'Damage costs'!$C$18:$C$70,0))/1000),"")</f>
        <v/>
      </c>
      <c r="CH138" s="59" t="str">
        <f>IFERROR(IF(OR($C$144=FALSE,LEFT($B138,3)&lt;&gt;"NOX"),CH53*INDEX('Damage costs'!$V$18:$V$70,MATCH($B138,'Damage costs'!$C$18:$C$70,0))/1000,CH53*INDEX('Damage costs'!$Z$18:$Z$70,MATCH($B138,'Damage costs'!$C$18:$C$70,0))/1000),"")</f>
        <v/>
      </c>
      <c r="CI138" s="59" t="str">
        <f>IFERROR(IF(OR($C$144=FALSE,LEFT($B138,3)&lt;&gt;"NOX"),CI53*INDEX('Damage costs'!$V$18:$V$70,MATCH($B138,'Damage costs'!$C$18:$C$70,0))/1000,CI53*INDEX('Damage costs'!$Z$18:$Z$70,MATCH($B138,'Damage costs'!$C$18:$C$70,0))/1000),"")</f>
        <v/>
      </c>
      <c r="CJ138" s="59" t="str">
        <f>IFERROR(IF(OR($C$144=FALSE,LEFT($B138,3)&lt;&gt;"NOX"),CJ53*INDEX('Damage costs'!$V$18:$V$70,MATCH($B138,'Damage costs'!$C$18:$C$70,0))/1000,CJ53*INDEX('Damage costs'!$Z$18:$Z$70,MATCH($B138,'Damage costs'!$C$18:$C$70,0))/1000),"")</f>
        <v/>
      </c>
      <c r="CK138" s="59" t="str">
        <f>IFERROR(IF(OR($C$144=FALSE,LEFT($B138,3)&lt;&gt;"NOX"),CK53*INDEX('Damage costs'!$V$18:$V$70,MATCH($B138,'Damage costs'!$C$18:$C$70,0))/1000,CK53*INDEX('Damage costs'!$Z$18:$Z$70,MATCH($B138,'Damage costs'!$C$18:$C$70,0))/1000),"")</f>
        <v/>
      </c>
      <c r="CL138" s="59" t="str">
        <f>IFERROR(IF(OR($C$144=FALSE,LEFT($B138,3)&lt;&gt;"NOX"),CL53*INDEX('Damage costs'!$V$18:$V$70,MATCH($B138,'Damage costs'!$C$18:$C$70,0))/1000,CL53*INDEX('Damage costs'!$Z$18:$Z$70,MATCH($B138,'Damage costs'!$C$18:$C$70,0))/1000),"")</f>
        <v/>
      </c>
      <c r="CM138" s="59" t="str">
        <f>IFERROR(IF(OR($C$144=FALSE,LEFT($B138,3)&lt;&gt;"NOX"),CM53*INDEX('Damage costs'!$V$18:$V$70,MATCH($B138,'Damage costs'!$C$18:$C$70,0))/1000,CM53*INDEX('Damage costs'!$Z$18:$Z$70,MATCH($B138,'Damage costs'!$C$18:$C$70,0))/1000),"")</f>
        <v/>
      </c>
      <c r="CN138" s="59" t="str">
        <f>IFERROR(IF(OR($C$144=FALSE,LEFT($B138,3)&lt;&gt;"NOX"),CN53*INDEX('Damage costs'!$V$18:$V$70,MATCH($B138,'Damage costs'!$C$18:$C$70,0))/1000,CN53*INDEX('Damage costs'!$Z$18:$Z$70,MATCH($B138,'Damage costs'!$C$18:$C$70,0))/1000),"")</f>
        <v/>
      </c>
      <c r="CO138" s="59" t="str">
        <f>IFERROR(IF(OR($C$144=FALSE,LEFT($B138,3)&lt;&gt;"NOX"),CO53*INDEX('Damage costs'!$V$18:$V$70,MATCH($B138,'Damage costs'!$C$18:$C$70,0))/1000,CO53*INDEX('Damage costs'!$Z$18:$Z$70,MATCH($B138,'Damage costs'!$C$18:$C$70,0))/1000),"")</f>
        <v/>
      </c>
      <c r="CP138" s="59" t="str">
        <f>IFERROR(IF(OR($C$144=FALSE,LEFT($B138,3)&lt;&gt;"NOX"),CP53*INDEX('Damage costs'!$V$18:$V$70,MATCH($B138,'Damage costs'!$C$18:$C$70,0))/1000,CP53*INDEX('Damage costs'!$Z$18:$Z$70,MATCH($B138,'Damage costs'!$C$18:$C$70,0))/1000),"")</f>
        <v/>
      </c>
      <c r="CQ138" s="59" t="str">
        <f>IFERROR(IF(OR($C$144=FALSE,LEFT($B138,3)&lt;&gt;"NOX"),CQ53*INDEX('Damage costs'!$V$18:$V$70,MATCH($B138,'Damage costs'!$C$18:$C$70,0))/1000,CQ53*INDEX('Damage costs'!$Z$18:$Z$70,MATCH($B138,'Damage costs'!$C$18:$C$70,0))/1000),"")</f>
        <v/>
      </c>
      <c r="CR138" s="59" t="str">
        <f>IFERROR(IF(OR($C$144=FALSE,LEFT($B138,3)&lt;&gt;"NOX"),CR53*INDEX('Damage costs'!$V$18:$V$70,MATCH($B138,'Damage costs'!$C$18:$C$70,0))/1000,CR53*INDEX('Damage costs'!$Z$18:$Z$70,MATCH($B138,'Damage costs'!$C$18:$C$70,0))/1000),"")</f>
        <v/>
      </c>
      <c r="CS138" s="59" t="str">
        <f>IFERROR(IF(OR($C$144=FALSE,LEFT($B138,3)&lt;&gt;"NOX"),CS53*INDEX('Damage costs'!$V$18:$V$70,MATCH($B138,'Damage costs'!$C$18:$C$70,0))/1000,CS53*INDEX('Damage costs'!$Z$18:$Z$70,MATCH($B138,'Damage costs'!$C$18:$C$70,0))/1000),"")</f>
        <v/>
      </c>
      <c r="CT138" s="59" t="str">
        <f>IFERROR(IF(OR($C$144=FALSE,LEFT($B138,3)&lt;&gt;"NOX"),CT53*INDEX('Damage costs'!$V$18:$V$70,MATCH($B138,'Damage costs'!$C$18:$C$70,0))/1000,CT53*INDEX('Damage costs'!$Z$18:$Z$70,MATCH($B138,'Damage costs'!$C$18:$C$70,0))/1000),"")</f>
        <v/>
      </c>
      <c r="CU138" s="59" t="str">
        <f>IFERROR(IF(OR($C$144=FALSE,LEFT($B138,3)&lt;&gt;"NOX"),CU53*INDEX('Damage costs'!$V$18:$V$70,MATCH($B138,'Damage costs'!$C$18:$C$70,0))/1000,CU53*INDEX('Damage costs'!$Z$18:$Z$70,MATCH($B138,'Damage costs'!$C$18:$C$70,0))/1000),"")</f>
        <v/>
      </c>
      <c r="CV138" s="59" t="str">
        <f>IFERROR(IF(OR($C$144=FALSE,LEFT($B138,3)&lt;&gt;"NOX"),CV53*INDEX('Damage costs'!$V$18:$V$70,MATCH($B138,'Damage costs'!$C$18:$C$70,0))/1000,CV53*INDEX('Damage costs'!$Z$18:$Z$70,MATCH($B138,'Damage costs'!$C$18:$C$70,0))/1000),"")</f>
        <v/>
      </c>
      <c r="CW138" s="59" t="str">
        <f>IFERROR(IF(OR($C$144=FALSE,LEFT($B138,3)&lt;&gt;"NOX"),CW53*INDEX('Damage costs'!$V$18:$V$70,MATCH($B138,'Damage costs'!$C$18:$C$70,0))/1000,CW53*INDEX('Damage costs'!$Z$18:$Z$70,MATCH($B138,'Damage costs'!$C$18:$C$70,0))/1000),"")</f>
        <v/>
      </c>
      <c r="CX138" s="59" t="str">
        <f>IFERROR(IF(OR($C$144=FALSE,LEFT($B138,3)&lt;&gt;"NOX"),CX53*INDEX('Damage costs'!$V$18:$V$70,MATCH($B138,'Damage costs'!$C$18:$C$70,0))/1000,CX53*INDEX('Damage costs'!$Z$18:$Z$70,MATCH($B138,'Damage costs'!$C$18:$C$70,0))/1000),"")</f>
        <v/>
      </c>
      <c r="CY138" s="59" t="str">
        <f>IFERROR(IF(OR($C$144=FALSE,LEFT($B138,3)&lt;&gt;"NOX"),CY53*INDEX('Damage costs'!$V$18:$V$70,MATCH($B138,'Damage costs'!$C$18:$C$70,0))/1000,CY53*INDEX('Damage costs'!$Z$18:$Z$70,MATCH($B138,'Damage costs'!$C$18:$C$70,0))/1000),"")</f>
        <v/>
      </c>
      <c r="CZ138" s="391"/>
    </row>
    <row r="139" spans="2:104" x14ac:dyDescent="0.25">
      <c r="B139" s="406">
        <f t="shared" si="53"/>
        <v>0</v>
      </c>
      <c r="C139" s="9" t="s">
        <v>1117</v>
      </c>
      <c r="D139" s="59" t="str">
        <f>IFERROR(IF(OR($C$144=FALSE,LEFT($B139,3)&lt;&gt;"NOX"),D54*INDEX('Damage costs'!$V$18:$V$70,MATCH($B139,'Damage costs'!$C$18:$C$70,0))/1000,D54*INDEX('Damage costs'!$Z$18:$Z$70,MATCH($B139,'Damage costs'!$C$18:$C$70,0))/1000),"")</f>
        <v/>
      </c>
      <c r="E139" s="59" t="str">
        <f>IFERROR(IF(OR($C$144=FALSE,LEFT($B139,3)&lt;&gt;"NOX"),E54*INDEX('Damage costs'!$V$18:$V$70,MATCH($B139,'Damage costs'!$C$18:$C$70,0))/1000,E54*INDEX('Damage costs'!$Z$18:$Z$70,MATCH($B139,'Damage costs'!$C$18:$C$70,0))/1000),"")</f>
        <v/>
      </c>
      <c r="F139" s="59" t="str">
        <f>IFERROR(IF(OR($C$144=FALSE,LEFT($B139,3)&lt;&gt;"NOX"),F54*INDEX('Damage costs'!$V$18:$V$70,MATCH($B139,'Damage costs'!$C$18:$C$70,0))/1000,F54*INDEX('Damage costs'!$Z$18:$Z$70,MATCH($B139,'Damage costs'!$C$18:$C$70,0))/1000),"")</f>
        <v/>
      </c>
      <c r="G139" s="59" t="str">
        <f>IFERROR(IF(OR($C$144=FALSE,LEFT($B139,3)&lt;&gt;"NOX"),G54*INDEX('Damage costs'!$V$18:$V$70,MATCH($B139,'Damage costs'!$C$18:$C$70,0))/1000,G54*INDEX('Damage costs'!$Z$18:$Z$70,MATCH($B139,'Damage costs'!$C$18:$C$70,0))/1000),"")</f>
        <v/>
      </c>
      <c r="H139" s="59" t="str">
        <f>IFERROR(IF(OR($C$144=FALSE,LEFT($B139,3)&lt;&gt;"NOX"),H54*INDEX('Damage costs'!$V$18:$V$70,MATCH($B139,'Damage costs'!$C$18:$C$70,0))/1000,H54*INDEX('Damage costs'!$Z$18:$Z$70,MATCH($B139,'Damage costs'!$C$18:$C$70,0))/1000),"")</f>
        <v/>
      </c>
      <c r="I139" s="59" t="str">
        <f>IFERROR(IF(OR($C$144=FALSE,LEFT($B139,3)&lt;&gt;"NOX"),I54*INDEX('Damage costs'!$V$18:$V$70,MATCH($B139,'Damage costs'!$C$18:$C$70,0))/1000,I54*INDEX('Damage costs'!$Z$18:$Z$70,MATCH($B139,'Damage costs'!$C$18:$C$70,0))/1000),"")</f>
        <v/>
      </c>
      <c r="J139" s="59" t="str">
        <f>IFERROR(IF(OR($C$144=FALSE,LEFT($B139,3)&lt;&gt;"NOX"),J54*INDEX('Damage costs'!$V$18:$V$70,MATCH($B139,'Damage costs'!$C$18:$C$70,0))/1000,J54*INDEX('Damage costs'!$Z$18:$Z$70,MATCH($B139,'Damage costs'!$C$18:$C$70,0))/1000),"")</f>
        <v/>
      </c>
      <c r="K139" s="59" t="str">
        <f>IFERROR(IF(OR($C$144=FALSE,LEFT($B139,3)&lt;&gt;"NOX"),K54*INDEX('Damage costs'!$V$18:$V$70,MATCH($B139,'Damage costs'!$C$18:$C$70,0))/1000,K54*INDEX('Damage costs'!$Z$18:$Z$70,MATCH($B139,'Damage costs'!$C$18:$C$70,0))/1000),"")</f>
        <v/>
      </c>
      <c r="L139" s="59" t="str">
        <f>IFERROR(IF(OR($C$144=FALSE,LEFT($B139,3)&lt;&gt;"NOX"),L54*INDEX('Damage costs'!$V$18:$V$70,MATCH($B139,'Damage costs'!$C$18:$C$70,0))/1000,L54*INDEX('Damage costs'!$Z$18:$Z$70,MATCH($B139,'Damage costs'!$C$18:$C$70,0))/1000),"")</f>
        <v/>
      </c>
      <c r="M139" s="59" t="str">
        <f>IFERROR(IF(OR($C$144=FALSE,LEFT($B139,3)&lt;&gt;"NOX"),M54*INDEX('Damage costs'!$V$18:$V$70,MATCH($B139,'Damage costs'!$C$18:$C$70,0))/1000,M54*INDEX('Damage costs'!$Z$18:$Z$70,MATCH($B139,'Damage costs'!$C$18:$C$70,0))/1000),"")</f>
        <v/>
      </c>
      <c r="N139" s="59" t="str">
        <f>IFERROR(IF(OR($C$144=FALSE,LEFT($B139,3)&lt;&gt;"NOX"),N54*INDEX('Damage costs'!$V$18:$V$70,MATCH($B139,'Damage costs'!$C$18:$C$70,0))/1000,N54*INDEX('Damage costs'!$Z$18:$Z$70,MATCH($B139,'Damage costs'!$C$18:$C$70,0))/1000),"")</f>
        <v/>
      </c>
      <c r="O139" s="59" t="str">
        <f>IFERROR(IF(OR($C$144=FALSE,LEFT($B139,3)&lt;&gt;"NOX"),O54*INDEX('Damage costs'!$V$18:$V$70,MATCH($B139,'Damage costs'!$C$18:$C$70,0))/1000,O54*INDEX('Damage costs'!$Z$18:$Z$70,MATCH($B139,'Damage costs'!$C$18:$C$70,0))/1000),"")</f>
        <v/>
      </c>
      <c r="P139" s="59" t="str">
        <f>IFERROR(IF(OR($C$144=FALSE,LEFT($B139,3)&lt;&gt;"NOX"),P54*INDEX('Damage costs'!$V$18:$V$70,MATCH($B139,'Damage costs'!$C$18:$C$70,0))/1000,P54*INDEX('Damage costs'!$Z$18:$Z$70,MATCH($B139,'Damage costs'!$C$18:$C$70,0))/1000),"")</f>
        <v/>
      </c>
      <c r="Q139" s="59" t="str">
        <f>IFERROR(IF(OR($C$144=FALSE,LEFT($B139,3)&lt;&gt;"NOX"),Q54*INDEX('Damage costs'!$V$18:$V$70,MATCH($B139,'Damage costs'!$C$18:$C$70,0))/1000,Q54*INDEX('Damage costs'!$Z$18:$Z$70,MATCH($B139,'Damage costs'!$C$18:$C$70,0))/1000),"")</f>
        <v/>
      </c>
      <c r="R139" s="59" t="str">
        <f>IFERROR(IF(OR($C$144=FALSE,LEFT($B139,3)&lt;&gt;"NOX"),R54*INDEX('Damage costs'!$V$18:$V$70,MATCH($B139,'Damage costs'!$C$18:$C$70,0))/1000,R54*INDEX('Damage costs'!$Z$18:$Z$70,MATCH($B139,'Damage costs'!$C$18:$C$70,0))/1000),"")</f>
        <v/>
      </c>
      <c r="S139" s="59" t="str">
        <f>IFERROR(IF(OR($C$144=FALSE,LEFT($B139,3)&lt;&gt;"NOX"),S54*INDEX('Damage costs'!$V$18:$V$70,MATCH($B139,'Damage costs'!$C$18:$C$70,0))/1000,S54*INDEX('Damage costs'!$Z$18:$Z$70,MATCH($B139,'Damage costs'!$C$18:$C$70,0))/1000),"")</f>
        <v/>
      </c>
      <c r="T139" s="59" t="str">
        <f>IFERROR(IF(OR($C$144=FALSE,LEFT($B139,3)&lt;&gt;"NOX"),T54*INDEX('Damage costs'!$V$18:$V$70,MATCH($B139,'Damage costs'!$C$18:$C$70,0))/1000,T54*INDEX('Damage costs'!$Z$18:$Z$70,MATCH($B139,'Damage costs'!$C$18:$C$70,0))/1000),"")</f>
        <v/>
      </c>
      <c r="U139" s="59" t="str">
        <f>IFERROR(IF(OR($C$144=FALSE,LEFT($B139,3)&lt;&gt;"NOX"),U54*INDEX('Damage costs'!$V$18:$V$70,MATCH($B139,'Damage costs'!$C$18:$C$70,0))/1000,U54*INDEX('Damage costs'!$Z$18:$Z$70,MATCH($B139,'Damage costs'!$C$18:$C$70,0))/1000),"")</f>
        <v/>
      </c>
      <c r="V139" s="59" t="str">
        <f>IFERROR(IF(OR($C$144=FALSE,LEFT($B139,3)&lt;&gt;"NOX"),V54*INDEX('Damage costs'!$V$18:$V$70,MATCH($B139,'Damage costs'!$C$18:$C$70,0))/1000,V54*INDEX('Damage costs'!$Z$18:$Z$70,MATCH($B139,'Damage costs'!$C$18:$C$70,0))/1000),"")</f>
        <v/>
      </c>
      <c r="W139" s="59" t="str">
        <f>IFERROR(IF(OR($C$144=FALSE,LEFT($B139,3)&lt;&gt;"NOX"),W54*INDEX('Damage costs'!$V$18:$V$70,MATCH($B139,'Damage costs'!$C$18:$C$70,0))/1000,W54*INDEX('Damage costs'!$Z$18:$Z$70,MATCH($B139,'Damage costs'!$C$18:$C$70,0))/1000),"")</f>
        <v/>
      </c>
      <c r="X139" s="59" t="str">
        <f>IFERROR(IF(OR($C$144=FALSE,LEFT($B139,3)&lt;&gt;"NOX"),X54*INDEX('Damage costs'!$V$18:$V$70,MATCH($B139,'Damage costs'!$C$18:$C$70,0))/1000,X54*INDEX('Damage costs'!$Z$18:$Z$70,MATCH($B139,'Damage costs'!$C$18:$C$70,0))/1000),"")</f>
        <v/>
      </c>
      <c r="Y139" s="59" t="str">
        <f>IFERROR(IF(OR($C$144=FALSE,LEFT($B139,3)&lt;&gt;"NOX"),Y54*INDEX('Damage costs'!$V$18:$V$70,MATCH($B139,'Damage costs'!$C$18:$C$70,0))/1000,Y54*INDEX('Damage costs'!$Z$18:$Z$70,MATCH($B139,'Damage costs'!$C$18:$C$70,0))/1000),"")</f>
        <v/>
      </c>
      <c r="Z139" s="59" t="str">
        <f>IFERROR(IF(OR($C$144=FALSE,LEFT($B139,3)&lt;&gt;"NOX"),Z54*INDEX('Damage costs'!$V$18:$V$70,MATCH($B139,'Damage costs'!$C$18:$C$70,0))/1000,Z54*INDEX('Damage costs'!$Z$18:$Z$70,MATCH($B139,'Damage costs'!$C$18:$C$70,0))/1000),"")</f>
        <v/>
      </c>
      <c r="AA139" s="59" t="str">
        <f>IFERROR(IF(OR($C$144=FALSE,LEFT($B139,3)&lt;&gt;"NOX"),AA54*INDEX('Damage costs'!$V$18:$V$70,MATCH($B139,'Damage costs'!$C$18:$C$70,0))/1000,AA54*INDEX('Damage costs'!$Z$18:$Z$70,MATCH($B139,'Damage costs'!$C$18:$C$70,0))/1000),"")</f>
        <v/>
      </c>
      <c r="AB139" s="59" t="str">
        <f>IFERROR(IF(OR($C$144=FALSE,LEFT($B139,3)&lt;&gt;"NOX"),AB54*INDEX('Damage costs'!$V$18:$V$70,MATCH($B139,'Damage costs'!$C$18:$C$70,0))/1000,AB54*INDEX('Damage costs'!$Z$18:$Z$70,MATCH($B139,'Damage costs'!$C$18:$C$70,0))/1000),"")</f>
        <v/>
      </c>
      <c r="AC139" s="59" t="str">
        <f>IFERROR(IF(OR($C$144=FALSE,LEFT($B139,3)&lt;&gt;"NOX"),AC54*INDEX('Damage costs'!$V$18:$V$70,MATCH($B139,'Damage costs'!$C$18:$C$70,0))/1000,AC54*INDEX('Damage costs'!$Z$18:$Z$70,MATCH($B139,'Damage costs'!$C$18:$C$70,0))/1000),"")</f>
        <v/>
      </c>
      <c r="AD139" s="59" t="str">
        <f>IFERROR(IF(OR($C$144=FALSE,LEFT($B139,3)&lt;&gt;"NOX"),AD54*INDEX('Damage costs'!$V$18:$V$70,MATCH($B139,'Damage costs'!$C$18:$C$70,0))/1000,AD54*INDEX('Damage costs'!$Z$18:$Z$70,MATCH($B139,'Damage costs'!$C$18:$C$70,0))/1000),"")</f>
        <v/>
      </c>
      <c r="AE139" s="59" t="str">
        <f>IFERROR(IF(OR($C$144=FALSE,LEFT($B139,3)&lt;&gt;"NOX"),AE54*INDEX('Damage costs'!$V$18:$V$70,MATCH($B139,'Damage costs'!$C$18:$C$70,0))/1000,AE54*INDEX('Damage costs'!$Z$18:$Z$70,MATCH($B139,'Damage costs'!$C$18:$C$70,0))/1000),"")</f>
        <v/>
      </c>
      <c r="AF139" s="59" t="str">
        <f>IFERROR(IF(OR($C$144=FALSE,LEFT($B139,3)&lt;&gt;"NOX"),AF54*INDEX('Damage costs'!$V$18:$V$70,MATCH($B139,'Damage costs'!$C$18:$C$70,0))/1000,AF54*INDEX('Damage costs'!$Z$18:$Z$70,MATCH($B139,'Damage costs'!$C$18:$C$70,0))/1000),"")</f>
        <v/>
      </c>
      <c r="AG139" s="59" t="str">
        <f>IFERROR(IF(OR($C$144=FALSE,LEFT($B139,3)&lt;&gt;"NOX"),AG54*INDEX('Damage costs'!$V$18:$V$70,MATCH($B139,'Damage costs'!$C$18:$C$70,0))/1000,AG54*INDEX('Damage costs'!$Z$18:$Z$70,MATCH($B139,'Damage costs'!$C$18:$C$70,0))/1000),"")</f>
        <v/>
      </c>
      <c r="AH139" s="59" t="str">
        <f>IFERROR(IF(OR($C$144=FALSE,LEFT($B139,3)&lt;&gt;"NOX"),AH54*INDEX('Damage costs'!$V$18:$V$70,MATCH($B139,'Damage costs'!$C$18:$C$70,0))/1000,AH54*INDEX('Damage costs'!$Z$18:$Z$70,MATCH($B139,'Damage costs'!$C$18:$C$70,0))/1000),"")</f>
        <v/>
      </c>
      <c r="AI139" s="59" t="str">
        <f>IFERROR(IF(OR($C$144=FALSE,LEFT($B139,3)&lt;&gt;"NOX"),AI54*INDEX('Damage costs'!$V$18:$V$70,MATCH($B139,'Damage costs'!$C$18:$C$70,0))/1000,AI54*INDEX('Damage costs'!$Z$18:$Z$70,MATCH($B139,'Damage costs'!$C$18:$C$70,0))/1000),"")</f>
        <v/>
      </c>
      <c r="AJ139" s="59" t="str">
        <f>IFERROR(IF(OR($C$144=FALSE,LEFT($B139,3)&lt;&gt;"NOX"),AJ54*INDEX('Damage costs'!$V$18:$V$70,MATCH($B139,'Damage costs'!$C$18:$C$70,0))/1000,AJ54*INDEX('Damage costs'!$Z$18:$Z$70,MATCH($B139,'Damage costs'!$C$18:$C$70,0))/1000),"")</f>
        <v/>
      </c>
      <c r="AK139" s="59" t="str">
        <f>IFERROR(IF(OR($C$144=FALSE,LEFT($B139,3)&lt;&gt;"NOX"),AK54*INDEX('Damage costs'!$V$18:$V$70,MATCH($B139,'Damage costs'!$C$18:$C$70,0))/1000,AK54*INDEX('Damage costs'!$Z$18:$Z$70,MATCH($B139,'Damage costs'!$C$18:$C$70,0))/1000),"")</f>
        <v/>
      </c>
      <c r="AL139" s="59" t="str">
        <f>IFERROR(IF(OR($C$144=FALSE,LEFT($B139,3)&lt;&gt;"NOX"),AL54*INDEX('Damage costs'!$V$18:$V$70,MATCH($B139,'Damage costs'!$C$18:$C$70,0))/1000,AL54*INDEX('Damage costs'!$Z$18:$Z$70,MATCH($B139,'Damage costs'!$C$18:$C$70,0))/1000),"")</f>
        <v/>
      </c>
      <c r="AM139" s="59" t="str">
        <f>IFERROR(IF(OR($C$144=FALSE,LEFT($B139,3)&lt;&gt;"NOX"),AM54*INDEX('Damage costs'!$V$18:$V$70,MATCH($B139,'Damage costs'!$C$18:$C$70,0))/1000,AM54*INDEX('Damage costs'!$Z$18:$Z$70,MATCH($B139,'Damage costs'!$C$18:$C$70,0))/1000),"")</f>
        <v/>
      </c>
      <c r="AN139" s="59" t="str">
        <f>IFERROR(IF(OR($C$144=FALSE,LEFT($B139,3)&lt;&gt;"NOX"),AN54*INDEX('Damage costs'!$V$18:$V$70,MATCH($B139,'Damage costs'!$C$18:$C$70,0))/1000,AN54*INDEX('Damage costs'!$Z$18:$Z$70,MATCH($B139,'Damage costs'!$C$18:$C$70,0))/1000),"")</f>
        <v/>
      </c>
      <c r="AO139" s="59" t="str">
        <f>IFERROR(IF(OR($C$144=FALSE,LEFT($B139,3)&lt;&gt;"NOX"),AO54*INDEX('Damage costs'!$V$18:$V$70,MATCH($B139,'Damage costs'!$C$18:$C$70,0))/1000,AO54*INDEX('Damage costs'!$Z$18:$Z$70,MATCH($B139,'Damage costs'!$C$18:$C$70,0))/1000),"")</f>
        <v/>
      </c>
      <c r="AP139" s="59" t="str">
        <f>IFERROR(IF(OR($C$144=FALSE,LEFT($B139,3)&lt;&gt;"NOX"),AP54*INDEX('Damage costs'!$V$18:$V$70,MATCH($B139,'Damage costs'!$C$18:$C$70,0))/1000,AP54*INDEX('Damage costs'!$Z$18:$Z$70,MATCH($B139,'Damage costs'!$C$18:$C$70,0))/1000),"")</f>
        <v/>
      </c>
      <c r="AQ139" s="59" t="str">
        <f>IFERROR(IF(OR($C$144=FALSE,LEFT($B139,3)&lt;&gt;"NOX"),AQ54*INDEX('Damage costs'!$V$18:$V$70,MATCH($B139,'Damage costs'!$C$18:$C$70,0))/1000,AQ54*INDEX('Damage costs'!$Z$18:$Z$70,MATCH($B139,'Damage costs'!$C$18:$C$70,0))/1000),"")</f>
        <v/>
      </c>
      <c r="AR139" s="59" t="str">
        <f>IFERROR(IF(OR($C$144=FALSE,LEFT($B139,3)&lt;&gt;"NOX"),AR54*INDEX('Damage costs'!$V$18:$V$70,MATCH($B139,'Damage costs'!$C$18:$C$70,0))/1000,AR54*INDEX('Damage costs'!$Z$18:$Z$70,MATCH($B139,'Damage costs'!$C$18:$C$70,0))/1000),"")</f>
        <v/>
      </c>
      <c r="AS139" s="59" t="str">
        <f>IFERROR(IF(OR($C$144=FALSE,LEFT($B139,3)&lt;&gt;"NOX"),AS54*INDEX('Damage costs'!$V$18:$V$70,MATCH($B139,'Damage costs'!$C$18:$C$70,0))/1000,AS54*INDEX('Damage costs'!$Z$18:$Z$70,MATCH($B139,'Damage costs'!$C$18:$C$70,0))/1000),"")</f>
        <v/>
      </c>
      <c r="AT139" s="59" t="str">
        <f>IFERROR(IF(OR($C$144=FALSE,LEFT($B139,3)&lt;&gt;"NOX"),AT54*INDEX('Damage costs'!$V$18:$V$70,MATCH($B139,'Damage costs'!$C$18:$C$70,0))/1000,AT54*INDEX('Damage costs'!$Z$18:$Z$70,MATCH($B139,'Damage costs'!$C$18:$C$70,0))/1000),"")</f>
        <v/>
      </c>
      <c r="AU139" s="59" t="str">
        <f>IFERROR(IF(OR($C$144=FALSE,LEFT($B139,3)&lt;&gt;"NOX"),AU54*INDEX('Damage costs'!$V$18:$V$70,MATCH($B139,'Damage costs'!$C$18:$C$70,0))/1000,AU54*INDEX('Damage costs'!$Z$18:$Z$70,MATCH($B139,'Damage costs'!$C$18:$C$70,0))/1000),"")</f>
        <v/>
      </c>
      <c r="AV139" s="59" t="str">
        <f>IFERROR(IF(OR($C$144=FALSE,LEFT($B139,3)&lt;&gt;"NOX"),AV54*INDEX('Damage costs'!$V$18:$V$70,MATCH($B139,'Damage costs'!$C$18:$C$70,0))/1000,AV54*INDEX('Damage costs'!$Z$18:$Z$70,MATCH($B139,'Damage costs'!$C$18:$C$70,0))/1000),"")</f>
        <v/>
      </c>
      <c r="AW139" s="59" t="str">
        <f>IFERROR(IF(OR($C$144=FALSE,LEFT($B139,3)&lt;&gt;"NOX"),AW54*INDEX('Damage costs'!$V$18:$V$70,MATCH($B139,'Damage costs'!$C$18:$C$70,0))/1000,AW54*INDEX('Damage costs'!$Z$18:$Z$70,MATCH($B139,'Damage costs'!$C$18:$C$70,0))/1000),"")</f>
        <v/>
      </c>
      <c r="AX139" s="59" t="str">
        <f>IFERROR(IF(OR($C$144=FALSE,LEFT($B139,3)&lt;&gt;"NOX"),AX54*INDEX('Damage costs'!$V$18:$V$70,MATCH($B139,'Damage costs'!$C$18:$C$70,0))/1000,AX54*INDEX('Damage costs'!$Z$18:$Z$70,MATCH($B139,'Damage costs'!$C$18:$C$70,0))/1000),"")</f>
        <v/>
      </c>
      <c r="AY139" s="59" t="str">
        <f>IFERROR(IF(OR($C$144=FALSE,LEFT($B139,3)&lt;&gt;"NOX"),AY54*INDEX('Damage costs'!$V$18:$V$70,MATCH($B139,'Damage costs'!$C$18:$C$70,0))/1000,AY54*INDEX('Damage costs'!$Z$18:$Z$70,MATCH($B139,'Damage costs'!$C$18:$C$70,0))/1000),"")</f>
        <v/>
      </c>
      <c r="AZ139" s="59" t="str">
        <f>IFERROR(IF(OR($C$144=FALSE,LEFT($B139,3)&lt;&gt;"NOX"),AZ54*INDEX('Damage costs'!$V$18:$V$70,MATCH($B139,'Damage costs'!$C$18:$C$70,0))/1000,AZ54*INDEX('Damage costs'!$Z$18:$Z$70,MATCH($B139,'Damage costs'!$C$18:$C$70,0))/1000),"")</f>
        <v/>
      </c>
      <c r="BA139" s="59" t="str">
        <f>IFERROR(IF(OR($C$144=FALSE,LEFT($B139,3)&lt;&gt;"NOX"),BA54*INDEX('Damage costs'!$V$18:$V$70,MATCH($B139,'Damage costs'!$C$18:$C$70,0))/1000,BA54*INDEX('Damage costs'!$Z$18:$Z$70,MATCH($B139,'Damage costs'!$C$18:$C$70,0))/1000),"")</f>
        <v/>
      </c>
      <c r="BB139" s="59" t="str">
        <f>IFERROR(IF(OR($C$144=FALSE,LEFT($B139,3)&lt;&gt;"NOX"),BB54*INDEX('Damage costs'!$V$18:$V$70,MATCH($B139,'Damage costs'!$C$18:$C$70,0))/1000,BB54*INDEX('Damage costs'!$Z$18:$Z$70,MATCH($B139,'Damage costs'!$C$18:$C$70,0))/1000),"")</f>
        <v/>
      </c>
      <c r="BC139" s="59" t="str">
        <f>IFERROR(IF(OR($C$144=FALSE,LEFT($B139,3)&lt;&gt;"NOX"),BC54*INDEX('Damage costs'!$V$18:$V$70,MATCH($B139,'Damage costs'!$C$18:$C$70,0))/1000,BC54*INDEX('Damage costs'!$Z$18:$Z$70,MATCH($B139,'Damage costs'!$C$18:$C$70,0))/1000),"")</f>
        <v/>
      </c>
      <c r="BD139" s="59" t="str">
        <f>IFERROR(IF(OR($C$144=FALSE,LEFT($B139,3)&lt;&gt;"NOX"),BD54*INDEX('Damage costs'!$V$18:$V$70,MATCH($B139,'Damage costs'!$C$18:$C$70,0))/1000,BD54*INDEX('Damage costs'!$Z$18:$Z$70,MATCH($B139,'Damage costs'!$C$18:$C$70,0))/1000),"")</f>
        <v/>
      </c>
      <c r="BE139" s="59" t="str">
        <f>IFERROR(IF(OR($C$144=FALSE,LEFT($B139,3)&lt;&gt;"NOX"),BE54*INDEX('Damage costs'!$V$18:$V$70,MATCH($B139,'Damage costs'!$C$18:$C$70,0))/1000,BE54*INDEX('Damage costs'!$Z$18:$Z$70,MATCH($B139,'Damage costs'!$C$18:$C$70,0))/1000),"")</f>
        <v/>
      </c>
      <c r="BF139" s="59" t="str">
        <f>IFERROR(IF(OR($C$144=FALSE,LEFT($B139,3)&lt;&gt;"NOX"),BF54*INDEX('Damage costs'!$V$18:$V$70,MATCH($B139,'Damage costs'!$C$18:$C$70,0))/1000,BF54*INDEX('Damage costs'!$Z$18:$Z$70,MATCH($B139,'Damage costs'!$C$18:$C$70,0))/1000),"")</f>
        <v/>
      </c>
      <c r="BG139" s="59" t="str">
        <f>IFERROR(IF(OR($C$144=FALSE,LEFT($B139,3)&lt;&gt;"NOX"),BG54*INDEX('Damage costs'!$V$18:$V$70,MATCH($B139,'Damage costs'!$C$18:$C$70,0))/1000,BG54*INDEX('Damage costs'!$Z$18:$Z$70,MATCH($B139,'Damage costs'!$C$18:$C$70,0))/1000),"")</f>
        <v/>
      </c>
      <c r="BH139" s="59" t="str">
        <f>IFERROR(IF(OR($C$144=FALSE,LEFT($B139,3)&lt;&gt;"NOX"),BH54*INDEX('Damage costs'!$V$18:$V$70,MATCH($B139,'Damage costs'!$C$18:$C$70,0))/1000,BH54*INDEX('Damage costs'!$Z$18:$Z$70,MATCH($B139,'Damage costs'!$C$18:$C$70,0))/1000),"")</f>
        <v/>
      </c>
      <c r="BI139" s="59" t="str">
        <f>IFERROR(IF(OR($C$144=FALSE,LEFT($B139,3)&lt;&gt;"NOX"),BI54*INDEX('Damage costs'!$V$18:$V$70,MATCH($B139,'Damage costs'!$C$18:$C$70,0))/1000,BI54*INDEX('Damage costs'!$Z$18:$Z$70,MATCH($B139,'Damage costs'!$C$18:$C$70,0))/1000),"")</f>
        <v/>
      </c>
      <c r="BJ139" s="59" t="str">
        <f>IFERROR(IF(OR($C$144=FALSE,LEFT($B139,3)&lt;&gt;"NOX"),BJ54*INDEX('Damage costs'!$V$18:$V$70,MATCH($B139,'Damage costs'!$C$18:$C$70,0))/1000,BJ54*INDEX('Damage costs'!$Z$18:$Z$70,MATCH($B139,'Damage costs'!$C$18:$C$70,0))/1000),"")</f>
        <v/>
      </c>
      <c r="BK139" s="59" t="str">
        <f>IFERROR(IF(OR($C$144=FALSE,LEFT($B139,3)&lt;&gt;"NOX"),BK54*INDEX('Damage costs'!$V$18:$V$70,MATCH($B139,'Damage costs'!$C$18:$C$70,0))/1000,BK54*INDEX('Damage costs'!$Z$18:$Z$70,MATCH($B139,'Damage costs'!$C$18:$C$70,0))/1000),"")</f>
        <v/>
      </c>
      <c r="BL139" s="59" t="str">
        <f>IFERROR(IF(OR($C$144=FALSE,LEFT($B139,3)&lt;&gt;"NOX"),BL54*INDEX('Damage costs'!$V$18:$V$70,MATCH($B139,'Damage costs'!$C$18:$C$70,0))/1000,BL54*INDEX('Damage costs'!$Z$18:$Z$70,MATCH($B139,'Damage costs'!$C$18:$C$70,0))/1000),"")</f>
        <v/>
      </c>
      <c r="BM139" s="59" t="str">
        <f>IFERROR(IF(OR($C$144=FALSE,LEFT($B139,3)&lt;&gt;"NOX"),BM54*INDEX('Damage costs'!$V$18:$V$70,MATCH($B139,'Damage costs'!$C$18:$C$70,0))/1000,BM54*INDEX('Damage costs'!$Z$18:$Z$70,MATCH($B139,'Damage costs'!$C$18:$C$70,0))/1000),"")</f>
        <v/>
      </c>
      <c r="BN139" s="59" t="str">
        <f>IFERROR(IF(OR($C$144=FALSE,LEFT($B139,3)&lt;&gt;"NOX"),BN54*INDEX('Damage costs'!$V$18:$V$70,MATCH($B139,'Damage costs'!$C$18:$C$70,0))/1000,BN54*INDEX('Damage costs'!$Z$18:$Z$70,MATCH($B139,'Damage costs'!$C$18:$C$70,0))/1000),"")</f>
        <v/>
      </c>
      <c r="BO139" s="59" t="str">
        <f>IFERROR(IF(OR($C$144=FALSE,LEFT($B139,3)&lt;&gt;"NOX"),BO54*INDEX('Damage costs'!$V$18:$V$70,MATCH($B139,'Damage costs'!$C$18:$C$70,0))/1000,BO54*INDEX('Damage costs'!$Z$18:$Z$70,MATCH($B139,'Damage costs'!$C$18:$C$70,0))/1000),"")</f>
        <v/>
      </c>
      <c r="BP139" s="59" t="str">
        <f>IFERROR(IF(OR($C$144=FALSE,LEFT($B139,3)&lt;&gt;"NOX"),BP54*INDEX('Damage costs'!$V$18:$V$70,MATCH($B139,'Damage costs'!$C$18:$C$70,0))/1000,BP54*INDEX('Damage costs'!$Z$18:$Z$70,MATCH($B139,'Damage costs'!$C$18:$C$70,0))/1000),"")</f>
        <v/>
      </c>
      <c r="BQ139" s="59" t="str">
        <f>IFERROR(IF(OR($C$144=FALSE,LEFT($B139,3)&lt;&gt;"NOX"),BQ54*INDEX('Damage costs'!$V$18:$V$70,MATCH($B139,'Damage costs'!$C$18:$C$70,0))/1000,BQ54*INDEX('Damage costs'!$Z$18:$Z$70,MATCH($B139,'Damage costs'!$C$18:$C$70,0))/1000),"")</f>
        <v/>
      </c>
      <c r="BR139" s="59" t="str">
        <f>IFERROR(IF(OR($C$144=FALSE,LEFT($B139,3)&lt;&gt;"NOX"),BR54*INDEX('Damage costs'!$V$18:$V$70,MATCH($B139,'Damage costs'!$C$18:$C$70,0))/1000,BR54*INDEX('Damage costs'!$Z$18:$Z$70,MATCH($B139,'Damage costs'!$C$18:$C$70,0))/1000),"")</f>
        <v/>
      </c>
      <c r="BS139" s="59" t="str">
        <f>IFERROR(IF(OR($C$144=FALSE,LEFT($B139,3)&lt;&gt;"NOX"),BS54*INDEX('Damage costs'!$V$18:$V$70,MATCH($B139,'Damage costs'!$C$18:$C$70,0))/1000,BS54*INDEX('Damage costs'!$Z$18:$Z$70,MATCH($B139,'Damage costs'!$C$18:$C$70,0))/1000),"")</f>
        <v/>
      </c>
      <c r="BT139" s="59" t="str">
        <f>IFERROR(IF(OR($C$144=FALSE,LEFT($B139,3)&lt;&gt;"NOX"),BT54*INDEX('Damage costs'!$V$18:$V$70,MATCH($B139,'Damage costs'!$C$18:$C$70,0))/1000,BT54*INDEX('Damage costs'!$Z$18:$Z$70,MATCH($B139,'Damage costs'!$C$18:$C$70,0))/1000),"")</f>
        <v/>
      </c>
      <c r="BU139" s="59" t="str">
        <f>IFERROR(IF(OR($C$144=FALSE,LEFT($B139,3)&lt;&gt;"NOX"),BU54*INDEX('Damage costs'!$V$18:$V$70,MATCH($B139,'Damage costs'!$C$18:$C$70,0))/1000,BU54*INDEX('Damage costs'!$Z$18:$Z$70,MATCH($B139,'Damage costs'!$C$18:$C$70,0))/1000),"")</f>
        <v/>
      </c>
      <c r="BV139" s="59" t="str">
        <f>IFERROR(IF(OR($C$144=FALSE,LEFT($B139,3)&lt;&gt;"NOX"),BV54*INDEX('Damage costs'!$V$18:$V$70,MATCH($B139,'Damage costs'!$C$18:$C$70,0))/1000,BV54*INDEX('Damage costs'!$Z$18:$Z$70,MATCH($B139,'Damage costs'!$C$18:$C$70,0))/1000),"")</f>
        <v/>
      </c>
      <c r="BW139" s="59" t="str">
        <f>IFERROR(IF(OR($C$144=FALSE,LEFT($B139,3)&lt;&gt;"NOX"),BW54*INDEX('Damage costs'!$V$18:$V$70,MATCH($B139,'Damage costs'!$C$18:$C$70,0))/1000,BW54*INDEX('Damage costs'!$Z$18:$Z$70,MATCH($B139,'Damage costs'!$C$18:$C$70,0))/1000),"")</f>
        <v/>
      </c>
      <c r="BX139" s="59" t="str">
        <f>IFERROR(IF(OR($C$144=FALSE,LEFT($B139,3)&lt;&gt;"NOX"),BX54*INDEX('Damage costs'!$V$18:$V$70,MATCH($B139,'Damage costs'!$C$18:$C$70,0))/1000,BX54*INDEX('Damage costs'!$Z$18:$Z$70,MATCH($B139,'Damage costs'!$C$18:$C$70,0))/1000),"")</f>
        <v/>
      </c>
      <c r="BY139" s="59" t="str">
        <f>IFERROR(IF(OR($C$144=FALSE,LEFT($B139,3)&lt;&gt;"NOX"),BY54*INDEX('Damage costs'!$V$18:$V$70,MATCH($B139,'Damage costs'!$C$18:$C$70,0))/1000,BY54*INDEX('Damage costs'!$Z$18:$Z$70,MATCH($B139,'Damage costs'!$C$18:$C$70,0))/1000),"")</f>
        <v/>
      </c>
      <c r="BZ139" s="59" t="str">
        <f>IFERROR(IF(OR($C$144=FALSE,LEFT($B139,3)&lt;&gt;"NOX"),BZ54*INDEX('Damage costs'!$V$18:$V$70,MATCH($B139,'Damage costs'!$C$18:$C$70,0))/1000,BZ54*INDEX('Damage costs'!$Z$18:$Z$70,MATCH($B139,'Damage costs'!$C$18:$C$70,0))/1000),"")</f>
        <v/>
      </c>
      <c r="CA139" s="59" t="str">
        <f>IFERROR(IF(OR($C$144=FALSE,LEFT($B139,3)&lt;&gt;"NOX"),CA54*INDEX('Damage costs'!$V$18:$V$70,MATCH($B139,'Damage costs'!$C$18:$C$70,0))/1000,CA54*INDEX('Damage costs'!$Z$18:$Z$70,MATCH($B139,'Damage costs'!$C$18:$C$70,0))/1000),"")</f>
        <v/>
      </c>
      <c r="CB139" s="59" t="str">
        <f>IFERROR(IF(OR($C$144=FALSE,LEFT($B139,3)&lt;&gt;"NOX"),CB54*INDEX('Damage costs'!$V$18:$V$70,MATCH($B139,'Damage costs'!$C$18:$C$70,0))/1000,CB54*INDEX('Damage costs'!$Z$18:$Z$70,MATCH($B139,'Damage costs'!$C$18:$C$70,0))/1000),"")</f>
        <v/>
      </c>
      <c r="CC139" s="59" t="str">
        <f>IFERROR(IF(OR($C$144=FALSE,LEFT($B139,3)&lt;&gt;"NOX"),CC54*INDEX('Damage costs'!$V$18:$V$70,MATCH($B139,'Damage costs'!$C$18:$C$70,0))/1000,CC54*INDEX('Damage costs'!$Z$18:$Z$70,MATCH($B139,'Damage costs'!$C$18:$C$70,0))/1000),"")</f>
        <v/>
      </c>
      <c r="CD139" s="59" t="str">
        <f>IFERROR(IF(OR($C$144=FALSE,LEFT($B139,3)&lt;&gt;"NOX"),CD54*INDEX('Damage costs'!$V$18:$V$70,MATCH($B139,'Damage costs'!$C$18:$C$70,0))/1000,CD54*INDEX('Damage costs'!$Z$18:$Z$70,MATCH($B139,'Damage costs'!$C$18:$C$70,0))/1000),"")</f>
        <v/>
      </c>
      <c r="CE139" s="59" t="str">
        <f>IFERROR(IF(OR($C$144=FALSE,LEFT($B139,3)&lt;&gt;"NOX"),CE54*INDEX('Damage costs'!$V$18:$V$70,MATCH($B139,'Damage costs'!$C$18:$C$70,0))/1000,CE54*INDEX('Damage costs'!$Z$18:$Z$70,MATCH($B139,'Damage costs'!$C$18:$C$70,0))/1000),"")</f>
        <v/>
      </c>
      <c r="CF139" s="59" t="str">
        <f>IFERROR(IF(OR($C$144=FALSE,LEFT($B139,3)&lt;&gt;"NOX"),CF54*INDEX('Damage costs'!$V$18:$V$70,MATCH($B139,'Damage costs'!$C$18:$C$70,0))/1000,CF54*INDEX('Damage costs'!$Z$18:$Z$70,MATCH($B139,'Damage costs'!$C$18:$C$70,0))/1000),"")</f>
        <v/>
      </c>
      <c r="CG139" s="59" t="str">
        <f>IFERROR(IF(OR($C$144=FALSE,LEFT($B139,3)&lt;&gt;"NOX"),CG54*INDEX('Damage costs'!$V$18:$V$70,MATCH($B139,'Damage costs'!$C$18:$C$70,0))/1000,CG54*INDEX('Damage costs'!$Z$18:$Z$70,MATCH($B139,'Damage costs'!$C$18:$C$70,0))/1000),"")</f>
        <v/>
      </c>
      <c r="CH139" s="59" t="str">
        <f>IFERROR(IF(OR($C$144=FALSE,LEFT($B139,3)&lt;&gt;"NOX"),CH54*INDEX('Damage costs'!$V$18:$V$70,MATCH($B139,'Damage costs'!$C$18:$C$70,0))/1000,CH54*INDEX('Damage costs'!$Z$18:$Z$70,MATCH($B139,'Damage costs'!$C$18:$C$70,0))/1000),"")</f>
        <v/>
      </c>
      <c r="CI139" s="59" t="str">
        <f>IFERROR(IF(OR($C$144=FALSE,LEFT($B139,3)&lt;&gt;"NOX"),CI54*INDEX('Damage costs'!$V$18:$V$70,MATCH($B139,'Damage costs'!$C$18:$C$70,0))/1000,CI54*INDEX('Damage costs'!$Z$18:$Z$70,MATCH($B139,'Damage costs'!$C$18:$C$70,0))/1000),"")</f>
        <v/>
      </c>
      <c r="CJ139" s="59" t="str">
        <f>IFERROR(IF(OR($C$144=FALSE,LEFT($B139,3)&lt;&gt;"NOX"),CJ54*INDEX('Damage costs'!$V$18:$V$70,MATCH($B139,'Damage costs'!$C$18:$C$70,0))/1000,CJ54*INDEX('Damage costs'!$Z$18:$Z$70,MATCH($B139,'Damage costs'!$C$18:$C$70,0))/1000),"")</f>
        <v/>
      </c>
      <c r="CK139" s="59" t="str">
        <f>IFERROR(IF(OR($C$144=FALSE,LEFT($B139,3)&lt;&gt;"NOX"),CK54*INDEX('Damage costs'!$V$18:$V$70,MATCH($B139,'Damage costs'!$C$18:$C$70,0))/1000,CK54*INDEX('Damage costs'!$Z$18:$Z$70,MATCH($B139,'Damage costs'!$C$18:$C$70,0))/1000),"")</f>
        <v/>
      </c>
      <c r="CL139" s="59" t="str">
        <f>IFERROR(IF(OR($C$144=FALSE,LEFT($B139,3)&lt;&gt;"NOX"),CL54*INDEX('Damage costs'!$V$18:$V$70,MATCH($B139,'Damage costs'!$C$18:$C$70,0))/1000,CL54*INDEX('Damage costs'!$Z$18:$Z$70,MATCH($B139,'Damage costs'!$C$18:$C$70,0))/1000),"")</f>
        <v/>
      </c>
      <c r="CM139" s="59" t="str">
        <f>IFERROR(IF(OR($C$144=FALSE,LEFT($B139,3)&lt;&gt;"NOX"),CM54*INDEX('Damage costs'!$V$18:$V$70,MATCH($B139,'Damage costs'!$C$18:$C$70,0))/1000,CM54*INDEX('Damage costs'!$Z$18:$Z$70,MATCH($B139,'Damage costs'!$C$18:$C$70,0))/1000),"")</f>
        <v/>
      </c>
      <c r="CN139" s="59" t="str">
        <f>IFERROR(IF(OR($C$144=FALSE,LEFT($B139,3)&lt;&gt;"NOX"),CN54*INDEX('Damage costs'!$V$18:$V$70,MATCH($B139,'Damage costs'!$C$18:$C$70,0))/1000,CN54*INDEX('Damage costs'!$Z$18:$Z$70,MATCH($B139,'Damage costs'!$C$18:$C$70,0))/1000),"")</f>
        <v/>
      </c>
      <c r="CO139" s="59" t="str">
        <f>IFERROR(IF(OR($C$144=FALSE,LEFT($B139,3)&lt;&gt;"NOX"),CO54*INDEX('Damage costs'!$V$18:$V$70,MATCH($B139,'Damage costs'!$C$18:$C$70,0))/1000,CO54*INDEX('Damage costs'!$Z$18:$Z$70,MATCH($B139,'Damage costs'!$C$18:$C$70,0))/1000),"")</f>
        <v/>
      </c>
      <c r="CP139" s="59" t="str">
        <f>IFERROR(IF(OR($C$144=FALSE,LEFT($B139,3)&lt;&gt;"NOX"),CP54*INDEX('Damage costs'!$V$18:$V$70,MATCH($B139,'Damage costs'!$C$18:$C$70,0))/1000,CP54*INDEX('Damage costs'!$Z$18:$Z$70,MATCH($B139,'Damage costs'!$C$18:$C$70,0))/1000),"")</f>
        <v/>
      </c>
      <c r="CQ139" s="59" t="str">
        <f>IFERROR(IF(OR($C$144=FALSE,LEFT($B139,3)&lt;&gt;"NOX"),CQ54*INDEX('Damage costs'!$V$18:$V$70,MATCH($B139,'Damage costs'!$C$18:$C$70,0))/1000,CQ54*INDEX('Damage costs'!$Z$18:$Z$70,MATCH($B139,'Damage costs'!$C$18:$C$70,0))/1000),"")</f>
        <v/>
      </c>
      <c r="CR139" s="59" t="str">
        <f>IFERROR(IF(OR($C$144=FALSE,LEFT($B139,3)&lt;&gt;"NOX"),CR54*INDEX('Damage costs'!$V$18:$V$70,MATCH($B139,'Damage costs'!$C$18:$C$70,0))/1000,CR54*INDEX('Damage costs'!$Z$18:$Z$70,MATCH($B139,'Damage costs'!$C$18:$C$70,0))/1000),"")</f>
        <v/>
      </c>
      <c r="CS139" s="59" t="str">
        <f>IFERROR(IF(OR($C$144=FALSE,LEFT($B139,3)&lt;&gt;"NOX"),CS54*INDEX('Damage costs'!$V$18:$V$70,MATCH($B139,'Damage costs'!$C$18:$C$70,0))/1000,CS54*INDEX('Damage costs'!$Z$18:$Z$70,MATCH($B139,'Damage costs'!$C$18:$C$70,0))/1000),"")</f>
        <v/>
      </c>
      <c r="CT139" s="59" t="str">
        <f>IFERROR(IF(OR($C$144=FALSE,LEFT($B139,3)&lt;&gt;"NOX"),CT54*INDEX('Damage costs'!$V$18:$V$70,MATCH($B139,'Damage costs'!$C$18:$C$70,0))/1000,CT54*INDEX('Damage costs'!$Z$18:$Z$70,MATCH($B139,'Damage costs'!$C$18:$C$70,0))/1000),"")</f>
        <v/>
      </c>
      <c r="CU139" s="59" t="str">
        <f>IFERROR(IF(OR($C$144=FALSE,LEFT($B139,3)&lt;&gt;"NOX"),CU54*INDEX('Damage costs'!$V$18:$V$70,MATCH($B139,'Damage costs'!$C$18:$C$70,0))/1000,CU54*INDEX('Damage costs'!$Z$18:$Z$70,MATCH($B139,'Damage costs'!$C$18:$C$70,0))/1000),"")</f>
        <v/>
      </c>
      <c r="CV139" s="59" t="str">
        <f>IFERROR(IF(OR($C$144=FALSE,LEFT($B139,3)&lt;&gt;"NOX"),CV54*INDEX('Damage costs'!$V$18:$V$70,MATCH($B139,'Damage costs'!$C$18:$C$70,0))/1000,CV54*INDEX('Damage costs'!$Z$18:$Z$70,MATCH($B139,'Damage costs'!$C$18:$C$70,0))/1000),"")</f>
        <v/>
      </c>
      <c r="CW139" s="59" t="str">
        <f>IFERROR(IF(OR($C$144=FALSE,LEFT($B139,3)&lt;&gt;"NOX"),CW54*INDEX('Damage costs'!$V$18:$V$70,MATCH($B139,'Damage costs'!$C$18:$C$70,0))/1000,CW54*INDEX('Damage costs'!$Z$18:$Z$70,MATCH($B139,'Damage costs'!$C$18:$C$70,0))/1000),"")</f>
        <v/>
      </c>
      <c r="CX139" s="59" t="str">
        <f>IFERROR(IF(OR($C$144=FALSE,LEFT($B139,3)&lt;&gt;"NOX"),CX54*INDEX('Damage costs'!$V$18:$V$70,MATCH($B139,'Damage costs'!$C$18:$C$70,0))/1000,CX54*INDEX('Damage costs'!$Z$18:$Z$70,MATCH($B139,'Damage costs'!$C$18:$C$70,0))/1000),"")</f>
        <v/>
      </c>
      <c r="CY139" s="59" t="str">
        <f>IFERROR(IF(OR($C$144=FALSE,LEFT($B139,3)&lt;&gt;"NOX"),CY54*INDEX('Damage costs'!$V$18:$V$70,MATCH($B139,'Damage costs'!$C$18:$C$70,0))/1000,CY54*INDEX('Damage costs'!$Z$18:$Z$70,MATCH($B139,'Damage costs'!$C$18:$C$70,0))/1000),"")</f>
        <v/>
      </c>
      <c r="CZ139" s="391"/>
    </row>
    <row r="140" spans="2:104" x14ac:dyDescent="0.25">
      <c r="B140" s="406">
        <f t="shared" si="53"/>
        <v>0</v>
      </c>
      <c r="C140" s="9" t="s">
        <v>1117</v>
      </c>
      <c r="D140" s="59" t="str">
        <f>IFERROR(IF(OR($C$144=FALSE,LEFT($B140,3)&lt;&gt;"NOX"),D55*INDEX('Damage costs'!$V$18:$V$70,MATCH($B140,'Damage costs'!$C$18:$C$70,0))/1000,D55*INDEX('Damage costs'!$Z$18:$Z$70,MATCH($B140,'Damage costs'!$C$18:$C$70,0))/1000),"")</f>
        <v/>
      </c>
      <c r="E140" s="59" t="str">
        <f>IFERROR(IF(OR($C$144=FALSE,LEFT($B140,3)&lt;&gt;"NOX"),E55*INDEX('Damage costs'!$V$18:$V$70,MATCH($B140,'Damage costs'!$C$18:$C$70,0))/1000,E55*INDEX('Damage costs'!$Z$18:$Z$70,MATCH($B140,'Damage costs'!$C$18:$C$70,0))/1000),"")</f>
        <v/>
      </c>
      <c r="F140" s="59" t="str">
        <f>IFERROR(IF(OR($C$144=FALSE,LEFT($B140,3)&lt;&gt;"NOX"),F55*INDEX('Damage costs'!$V$18:$V$70,MATCH($B140,'Damage costs'!$C$18:$C$70,0))/1000,F55*INDEX('Damage costs'!$Z$18:$Z$70,MATCH($B140,'Damage costs'!$C$18:$C$70,0))/1000),"")</f>
        <v/>
      </c>
      <c r="G140" s="59" t="str">
        <f>IFERROR(IF(OR($C$144=FALSE,LEFT($B140,3)&lt;&gt;"NOX"),G55*INDEX('Damage costs'!$V$18:$V$70,MATCH($B140,'Damage costs'!$C$18:$C$70,0))/1000,G55*INDEX('Damage costs'!$Z$18:$Z$70,MATCH($B140,'Damage costs'!$C$18:$C$70,0))/1000),"")</f>
        <v/>
      </c>
      <c r="H140" s="59" t="str">
        <f>IFERROR(IF(OR($C$144=FALSE,LEFT($B140,3)&lt;&gt;"NOX"),H55*INDEX('Damage costs'!$V$18:$V$70,MATCH($B140,'Damage costs'!$C$18:$C$70,0))/1000,H55*INDEX('Damage costs'!$Z$18:$Z$70,MATCH($B140,'Damage costs'!$C$18:$C$70,0))/1000),"")</f>
        <v/>
      </c>
      <c r="I140" s="59" t="str">
        <f>IFERROR(IF(OR($C$144=FALSE,LEFT($B140,3)&lt;&gt;"NOX"),I55*INDEX('Damage costs'!$V$18:$V$70,MATCH($B140,'Damage costs'!$C$18:$C$70,0))/1000,I55*INDEX('Damage costs'!$Z$18:$Z$70,MATCH($B140,'Damage costs'!$C$18:$C$70,0))/1000),"")</f>
        <v/>
      </c>
      <c r="J140" s="59" t="str">
        <f>IFERROR(IF(OR($C$144=FALSE,LEFT($B140,3)&lt;&gt;"NOX"),J55*INDEX('Damage costs'!$V$18:$V$70,MATCH($B140,'Damage costs'!$C$18:$C$70,0))/1000,J55*INDEX('Damage costs'!$Z$18:$Z$70,MATCH($B140,'Damage costs'!$C$18:$C$70,0))/1000),"")</f>
        <v/>
      </c>
      <c r="K140" s="59" t="str">
        <f>IFERROR(IF(OR($C$144=FALSE,LEFT($B140,3)&lt;&gt;"NOX"),K55*INDEX('Damage costs'!$V$18:$V$70,MATCH($B140,'Damage costs'!$C$18:$C$70,0))/1000,K55*INDEX('Damage costs'!$Z$18:$Z$70,MATCH($B140,'Damage costs'!$C$18:$C$70,0))/1000),"")</f>
        <v/>
      </c>
      <c r="L140" s="59" t="str">
        <f>IFERROR(IF(OR($C$144=FALSE,LEFT($B140,3)&lt;&gt;"NOX"),L55*INDEX('Damage costs'!$V$18:$V$70,MATCH($B140,'Damage costs'!$C$18:$C$70,0))/1000,L55*INDEX('Damage costs'!$Z$18:$Z$70,MATCH($B140,'Damage costs'!$C$18:$C$70,0))/1000),"")</f>
        <v/>
      </c>
      <c r="M140" s="59" t="str">
        <f>IFERROR(IF(OR($C$144=FALSE,LEFT($B140,3)&lt;&gt;"NOX"),M55*INDEX('Damage costs'!$V$18:$V$70,MATCH($B140,'Damage costs'!$C$18:$C$70,0))/1000,M55*INDEX('Damage costs'!$Z$18:$Z$70,MATCH($B140,'Damage costs'!$C$18:$C$70,0))/1000),"")</f>
        <v/>
      </c>
      <c r="N140" s="59" t="str">
        <f>IFERROR(IF(OR($C$144=FALSE,LEFT($B140,3)&lt;&gt;"NOX"),N55*INDEX('Damage costs'!$V$18:$V$70,MATCH($B140,'Damage costs'!$C$18:$C$70,0))/1000,N55*INDEX('Damage costs'!$Z$18:$Z$70,MATCH($B140,'Damage costs'!$C$18:$C$70,0))/1000),"")</f>
        <v/>
      </c>
      <c r="O140" s="59" t="str">
        <f>IFERROR(IF(OR($C$144=FALSE,LEFT($B140,3)&lt;&gt;"NOX"),O55*INDEX('Damage costs'!$V$18:$V$70,MATCH($B140,'Damage costs'!$C$18:$C$70,0))/1000,O55*INDEX('Damage costs'!$Z$18:$Z$70,MATCH($B140,'Damage costs'!$C$18:$C$70,0))/1000),"")</f>
        <v/>
      </c>
      <c r="P140" s="59" t="str">
        <f>IFERROR(IF(OR($C$144=FALSE,LEFT($B140,3)&lt;&gt;"NOX"),P55*INDEX('Damage costs'!$V$18:$V$70,MATCH($B140,'Damage costs'!$C$18:$C$70,0))/1000,P55*INDEX('Damage costs'!$Z$18:$Z$70,MATCH($B140,'Damage costs'!$C$18:$C$70,0))/1000),"")</f>
        <v/>
      </c>
      <c r="Q140" s="59" t="str">
        <f>IFERROR(IF(OR($C$144=FALSE,LEFT($B140,3)&lt;&gt;"NOX"),Q55*INDEX('Damage costs'!$V$18:$V$70,MATCH($B140,'Damage costs'!$C$18:$C$70,0))/1000,Q55*INDEX('Damage costs'!$Z$18:$Z$70,MATCH($B140,'Damage costs'!$C$18:$C$70,0))/1000),"")</f>
        <v/>
      </c>
      <c r="R140" s="59" t="str">
        <f>IFERROR(IF(OR($C$144=FALSE,LEFT($B140,3)&lt;&gt;"NOX"),R55*INDEX('Damage costs'!$V$18:$V$70,MATCH($B140,'Damage costs'!$C$18:$C$70,0))/1000,R55*INDEX('Damage costs'!$Z$18:$Z$70,MATCH($B140,'Damage costs'!$C$18:$C$70,0))/1000),"")</f>
        <v/>
      </c>
      <c r="S140" s="59" t="str">
        <f>IFERROR(IF(OR($C$144=FALSE,LEFT($B140,3)&lt;&gt;"NOX"),S55*INDEX('Damage costs'!$V$18:$V$70,MATCH($B140,'Damage costs'!$C$18:$C$70,0))/1000,S55*INDEX('Damage costs'!$Z$18:$Z$70,MATCH($B140,'Damage costs'!$C$18:$C$70,0))/1000),"")</f>
        <v/>
      </c>
      <c r="T140" s="59" t="str">
        <f>IFERROR(IF(OR($C$144=FALSE,LEFT($B140,3)&lt;&gt;"NOX"),T55*INDEX('Damage costs'!$V$18:$V$70,MATCH($B140,'Damage costs'!$C$18:$C$70,0))/1000,T55*INDEX('Damage costs'!$Z$18:$Z$70,MATCH($B140,'Damage costs'!$C$18:$C$70,0))/1000),"")</f>
        <v/>
      </c>
      <c r="U140" s="59" t="str">
        <f>IFERROR(IF(OR($C$144=FALSE,LEFT($B140,3)&lt;&gt;"NOX"),U55*INDEX('Damage costs'!$V$18:$V$70,MATCH($B140,'Damage costs'!$C$18:$C$70,0))/1000,U55*INDEX('Damage costs'!$Z$18:$Z$70,MATCH($B140,'Damage costs'!$C$18:$C$70,0))/1000),"")</f>
        <v/>
      </c>
      <c r="V140" s="59" t="str">
        <f>IFERROR(IF(OR($C$144=FALSE,LEFT($B140,3)&lt;&gt;"NOX"),V55*INDEX('Damage costs'!$V$18:$V$70,MATCH($B140,'Damage costs'!$C$18:$C$70,0))/1000,V55*INDEX('Damage costs'!$Z$18:$Z$70,MATCH($B140,'Damage costs'!$C$18:$C$70,0))/1000),"")</f>
        <v/>
      </c>
      <c r="W140" s="59" t="str">
        <f>IFERROR(IF(OR($C$144=FALSE,LEFT($B140,3)&lt;&gt;"NOX"),W55*INDEX('Damage costs'!$V$18:$V$70,MATCH($B140,'Damage costs'!$C$18:$C$70,0))/1000,W55*INDEX('Damage costs'!$Z$18:$Z$70,MATCH($B140,'Damage costs'!$C$18:$C$70,0))/1000),"")</f>
        <v/>
      </c>
      <c r="X140" s="59" t="str">
        <f>IFERROR(IF(OR($C$144=FALSE,LEFT($B140,3)&lt;&gt;"NOX"),X55*INDEX('Damage costs'!$V$18:$V$70,MATCH($B140,'Damage costs'!$C$18:$C$70,0))/1000,X55*INDEX('Damage costs'!$Z$18:$Z$70,MATCH($B140,'Damage costs'!$C$18:$C$70,0))/1000),"")</f>
        <v/>
      </c>
      <c r="Y140" s="59" t="str">
        <f>IFERROR(IF(OR($C$144=FALSE,LEFT($B140,3)&lt;&gt;"NOX"),Y55*INDEX('Damage costs'!$V$18:$V$70,MATCH($B140,'Damage costs'!$C$18:$C$70,0))/1000,Y55*INDEX('Damage costs'!$Z$18:$Z$70,MATCH($B140,'Damage costs'!$C$18:$C$70,0))/1000),"")</f>
        <v/>
      </c>
      <c r="Z140" s="59" t="str">
        <f>IFERROR(IF(OR($C$144=FALSE,LEFT($B140,3)&lt;&gt;"NOX"),Z55*INDEX('Damage costs'!$V$18:$V$70,MATCH($B140,'Damage costs'!$C$18:$C$70,0))/1000,Z55*INDEX('Damage costs'!$Z$18:$Z$70,MATCH($B140,'Damage costs'!$C$18:$C$70,0))/1000),"")</f>
        <v/>
      </c>
      <c r="AA140" s="59" t="str">
        <f>IFERROR(IF(OR($C$144=FALSE,LEFT($B140,3)&lt;&gt;"NOX"),AA55*INDEX('Damage costs'!$V$18:$V$70,MATCH($B140,'Damage costs'!$C$18:$C$70,0))/1000,AA55*INDEX('Damage costs'!$Z$18:$Z$70,MATCH($B140,'Damage costs'!$C$18:$C$70,0))/1000),"")</f>
        <v/>
      </c>
      <c r="AB140" s="59" t="str">
        <f>IFERROR(IF(OR($C$144=FALSE,LEFT($B140,3)&lt;&gt;"NOX"),AB55*INDEX('Damage costs'!$V$18:$V$70,MATCH($B140,'Damage costs'!$C$18:$C$70,0))/1000,AB55*INDEX('Damage costs'!$Z$18:$Z$70,MATCH($B140,'Damage costs'!$C$18:$C$70,0))/1000),"")</f>
        <v/>
      </c>
      <c r="AC140" s="59" t="str">
        <f>IFERROR(IF(OR($C$144=FALSE,LEFT($B140,3)&lt;&gt;"NOX"),AC55*INDEX('Damage costs'!$V$18:$V$70,MATCH($B140,'Damage costs'!$C$18:$C$70,0))/1000,AC55*INDEX('Damage costs'!$Z$18:$Z$70,MATCH($B140,'Damage costs'!$C$18:$C$70,0))/1000),"")</f>
        <v/>
      </c>
      <c r="AD140" s="59" t="str">
        <f>IFERROR(IF(OR($C$144=FALSE,LEFT($B140,3)&lt;&gt;"NOX"),AD55*INDEX('Damage costs'!$V$18:$V$70,MATCH($B140,'Damage costs'!$C$18:$C$70,0))/1000,AD55*INDEX('Damage costs'!$Z$18:$Z$70,MATCH($B140,'Damage costs'!$C$18:$C$70,0))/1000),"")</f>
        <v/>
      </c>
      <c r="AE140" s="59" t="str">
        <f>IFERROR(IF(OR($C$144=FALSE,LEFT($B140,3)&lt;&gt;"NOX"),AE55*INDEX('Damage costs'!$V$18:$V$70,MATCH($B140,'Damage costs'!$C$18:$C$70,0))/1000,AE55*INDEX('Damage costs'!$Z$18:$Z$70,MATCH($B140,'Damage costs'!$C$18:$C$70,0))/1000),"")</f>
        <v/>
      </c>
      <c r="AF140" s="59" t="str">
        <f>IFERROR(IF(OR($C$144=FALSE,LEFT($B140,3)&lt;&gt;"NOX"),AF55*INDEX('Damage costs'!$V$18:$V$70,MATCH($B140,'Damage costs'!$C$18:$C$70,0))/1000,AF55*INDEX('Damage costs'!$Z$18:$Z$70,MATCH($B140,'Damage costs'!$C$18:$C$70,0))/1000),"")</f>
        <v/>
      </c>
      <c r="AG140" s="59" t="str">
        <f>IFERROR(IF(OR($C$144=FALSE,LEFT($B140,3)&lt;&gt;"NOX"),AG55*INDEX('Damage costs'!$V$18:$V$70,MATCH($B140,'Damage costs'!$C$18:$C$70,0))/1000,AG55*INDEX('Damage costs'!$Z$18:$Z$70,MATCH($B140,'Damage costs'!$C$18:$C$70,0))/1000),"")</f>
        <v/>
      </c>
      <c r="AH140" s="59" t="str">
        <f>IFERROR(IF(OR($C$144=FALSE,LEFT($B140,3)&lt;&gt;"NOX"),AH55*INDEX('Damage costs'!$V$18:$V$70,MATCH($B140,'Damage costs'!$C$18:$C$70,0))/1000,AH55*INDEX('Damage costs'!$Z$18:$Z$70,MATCH($B140,'Damage costs'!$C$18:$C$70,0))/1000),"")</f>
        <v/>
      </c>
      <c r="AI140" s="59" t="str">
        <f>IFERROR(IF(OR($C$144=FALSE,LEFT($B140,3)&lt;&gt;"NOX"),AI55*INDEX('Damage costs'!$V$18:$V$70,MATCH($B140,'Damage costs'!$C$18:$C$70,0))/1000,AI55*INDEX('Damage costs'!$Z$18:$Z$70,MATCH($B140,'Damage costs'!$C$18:$C$70,0))/1000),"")</f>
        <v/>
      </c>
      <c r="AJ140" s="59" t="str">
        <f>IFERROR(IF(OR($C$144=FALSE,LEFT($B140,3)&lt;&gt;"NOX"),AJ55*INDEX('Damage costs'!$V$18:$V$70,MATCH($B140,'Damage costs'!$C$18:$C$70,0))/1000,AJ55*INDEX('Damage costs'!$Z$18:$Z$70,MATCH($B140,'Damage costs'!$C$18:$C$70,0))/1000),"")</f>
        <v/>
      </c>
      <c r="AK140" s="59" t="str">
        <f>IFERROR(IF(OR($C$144=FALSE,LEFT($B140,3)&lt;&gt;"NOX"),AK55*INDEX('Damage costs'!$V$18:$V$70,MATCH($B140,'Damage costs'!$C$18:$C$70,0))/1000,AK55*INDEX('Damage costs'!$Z$18:$Z$70,MATCH($B140,'Damage costs'!$C$18:$C$70,0))/1000),"")</f>
        <v/>
      </c>
      <c r="AL140" s="59" t="str">
        <f>IFERROR(IF(OR($C$144=FALSE,LEFT($B140,3)&lt;&gt;"NOX"),AL55*INDEX('Damage costs'!$V$18:$V$70,MATCH($B140,'Damage costs'!$C$18:$C$70,0))/1000,AL55*INDEX('Damage costs'!$Z$18:$Z$70,MATCH($B140,'Damage costs'!$C$18:$C$70,0))/1000),"")</f>
        <v/>
      </c>
      <c r="AM140" s="59" t="str">
        <f>IFERROR(IF(OR($C$144=FALSE,LEFT($B140,3)&lt;&gt;"NOX"),AM55*INDEX('Damage costs'!$V$18:$V$70,MATCH($B140,'Damage costs'!$C$18:$C$70,0))/1000,AM55*INDEX('Damage costs'!$Z$18:$Z$70,MATCH($B140,'Damage costs'!$C$18:$C$70,0))/1000),"")</f>
        <v/>
      </c>
      <c r="AN140" s="59" t="str">
        <f>IFERROR(IF(OR($C$144=FALSE,LEFT($B140,3)&lt;&gt;"NOX"),AN55*INDEX('Damage costs'!$V$18:$V$70,MATCH($B140,'Damage costs'!$C$18:$C$70,0))/1000,AN55*INDEX('Damage costs'!$Z$18:$Z$70,MATCH($B140,'Damage costs'!$C$18:$C$70,0))/1000),"")</f>
        <v/>
      </c>
      <c r="AO140" s="59" t="str">
        <f>IFERROR(IF(OR($C$144=FALSE,LEFT($B140,3)&lt;&gt;"NOX"),AO55*INDEX('Damage costs'!$V$18:$V$70,MATCH($B140,'Damage costs'!$C$18:$C$70,0))/1000,AO55*INDEX('Damage costs'!$Z$18:$Z$70,MATCH($B140,'Damage costs'!$C$18:$C$70,0))/1000),"")</f>
        <v/>
      </c>
      <c r="AP140" s="59" t="str">
        <f>IFERROR(IF(OR($C$144=FALSE,LEFT($B140,3)&lt;&gt;"NOX"),AP55*INDEX('Damage costs'!$V$18:$V$70,MATCH($B140,'Damage costs'!$C$18:$C$70,0))/1000,AP55*INDEX('Damage costs'!$Z$18:$Z$70,MATCH($B140,'Damage costs'!$C$18:$C$70,0))/1000),"")</f>
        <v/>
      </c>
      <c r="AQ140" s="59" t="str">
        <f>IFERROR(IF(OR($C$144=FALSE,LEFT($B140,3)&lt;&gt;"NOX"),AQ55*INDEX('Damage costs'!$V$18:$V$70,MATCH($B140,'Damage costs'!$C$18:$C$70,0))/1000,AQ55*INDEX('Damage costs'!$Z$18:$Z$70,MATCH($B140,'Damage costs'!$C$18:$C$70,0))/1000),"")</f>
        <v/>
      </c>
      <c r="AR140" s="59" t="str">
        <f>IFERROR(IF(OR($C$144=FALSE,LEFT($B140,3)&lt;&gt;"NOX"),AR55*INDEX('Damage costs'!$V$18:$V$70,MATCH($B140,'Damage costs'!$C$18:$C$70,0))/1000,AR55*INDEX('Damage costs'!$Z$18:$Z$70,MATCH($B140,'Damage costs'!$C$18:$C$70,0))/1000),"")</f>
        <v/>
      </c>
      <c r="AS140" s="59" t="str">
        <f>IFERROR(IF(OR($C$144=FALSE,LEFT($B140,3)&lt;&gt;"NOX"),AS55*INDEX('Damage costs'!$V$18:$V$70,MATCH($B140,'Damage costs'!$C$18:$C$70,0))/1000,AS55*INDEX('Damage costs'!$Z$18:$Z$70,MATCH($B140,'Damage costs'!$C$18:$C$70,0))/1000),"")</f>
        <v/>
      </c>
      <c r="AT140" s="59" t="str">
        <f>IFERROR(IF(OR($C$144=FALSE,LEFT($B140,3)&lt;&gt;"NOX"),AT55*INDEX('Damage costs'!$V$18:$V$70,MATCH($B140,'Damage costs'!$C$18:$C$70,0))/1000,AT55*INDEX('Damage costs'!$Z$18:$Z$70,MATCH($B140,'Damage costs'!$C$18:$C$70,0))/1000),"")</f>
        <v/>
      </c>
      <c r="AU140" s="59" t="str">
        <f>IFERROR(IF(OR($C$144=FALSE,LEFT($B140,3)&lt;&gt;"NOX"),AU55*INDEX('Damage costs'!$V$18:$V$70,MATCH($B140,'Damage costs'!$C$18:$C$70,0))/1000,AU55*INDEX('Damage costs'!$Z$18:$Z$70,MATCH($B140,'Damage costs'!$C$18:$C$70,0))/1000),"")</f>
        <v/>
      </c>
      <c r="AV140" s="59" t="str">
        <f>IFERROR(IF(OR($C$144=FALSE,LEFT($B140,3)&lt;&gt;"NOX"),AV55*INDEX('Damage costs'!$V$18:$V$70,MATCH($B140,'Damage costs'!$C$18:$C$70,0))/1000,AV55*INDEX('Damage costs'!$Z$18:$Z$70,MATCH($B140,'Damage costs'!$C$18:$C$70,0))/1000),"")</f>
        <v/>
      </c>
      <c r="AW140" s="59" t="str">
        <f>IFERROR(IF(OR($C$144=FALSE,LEFT($B140,3)&lt;&gt;"NOX"),AW55*INDEX('Damage costs'!$V$18:$V$70,MATCH($B140,'Damage costs'!$C$18:$C$70,0))/1000,AW55*INDEX('Damage costs'!$Z$18:$Z$70,MATCH($B140,'Damage costs'!$C$18:$C$70,0))/1000),"")</f>
        <v/>
      </c>
      <c r="AX140" s="59" t="str">
        <f>IFERROR(IF(OR($C$144=FALSE,LEFT($B140,3)&lt;&gt;"NOX"),AX55*INDEX('Damage costs'!$V$18:$V$70,MATCH($B140,'Damage costs'!$C$18:$C$70,0))/1000,AX55*INDEX('Damage costs'!$Z$18:$Z$70,MATCH($B140,'Damage costs'!$C$18:$C$70,0))/1000),"")</f>
        <v/>
      </c>
      <c r="AY140" s="59" t="str">
        <f>IFERROR(IF(OR($C$144=FALSE,LEFT($B140,3)&lt;&gt;"NOX"),AY55*INDEX('Damage costs'!$V$18:$V$70,MATCH($B140,'Damage costs'!$C$18:$C$70,0))/1000,AY55*INDEX('Damage costs'!$Z$18:$Z$70,MATCH($B140,'Damage costs'!$C$18:$C$70,0))/1000),"")</f>
        <v/>
      </c>
      <c r="AZ140" s="59" t="str">
        <f>IFERROR(IF(OR($C$144=FALSE,LEFT($B140,3)&lt;&gt;"NOX"),AZ55*INDEX('Damage costs'!$V$18:$V$70,MATCH($B140,'Damage costs'!$C$18:$C$70,0))/1000,AZ55*INDEX('Damage costs'!$Z$18:$Z$70,MATCH($B140,'Damage costs'!$C$18:$C$70,0))/1000),"")</f>
        <v/>
      </c>
      <c r="BA140" s="59" t="str">
        <f>IFERROR(IF(OR($C$144=FALSE,LEFT($B140,3)&lt;&gt;"NOX"),BA55*INDEX('Damage costs'!$V$18:$V$70,MATCH($B140,'Damage costs'!$C$18:$C$70,0))/1000,BA55*INDEX('Damage costs'!$Z$18:$Z$70,MATCH($B140,'Damage costs'!$C$18:$C$70,0))/1000),"")</f>
        <v/>
      </c>
      <c r="BB140" s="59" t="str">
        <f>IFERROR(IF(OR($C$144=FALSE,LEFT($B140,3)&lt;&gt;"NOX"),BB55*INDEX('Damage costs'!$V$18:$V$70,MATCH($B140,'Damage costs'!$C$18:$C$70,0))/1000,BB55*INDEX('Damage costs'!$Z$18:$Z$70,MATCH($B140,'Damage costs'!$C$18:$C$70,0))/1000),"")</f>
        <v/>
      </c>
      <c r="BC140" s="59" t="str">
        <f>IFERROR(IF(OR($C$144=FALSE,LEFT($B140,3)&lt;&gt;"NOX"),BC55*INDEX('Damage costs'!$V$18:$V$70,MATCH($B140,'Damage costs'!$C$18:$C$70,0))/1000,BC55*INDEX('Damage costs'!$Z$18:$Z$70,MATCH($B140,'Damage costs'!$C$18:$C$70,0))/1000),"")</f>
        <v/>
      </c>
      <c r="BD140" s="59" t="str">
        <f>IFERROR(IF(OR($C$144=FALSE,LEFT($B140,3)&lt;&gt;"NOX"),BD55*INDEX('Damage costs'!$V$18:$V$70,MATCH($B140,'Damage costs'!$C$18:$C$70,0))/1000,BD55*INDEX('Damage costs'!$Z$18:$Z$70,MATCH($B140,'Damage costs'!$C$18:$C$70,0))/1000),"")</f>
        <v/>
      </c>
      <c r="BE140" s="59" t="str">
        <f>IFERROR(IF(OR($C$144=FALSE,LEFT($B140,3)&lt;&gt;"NOX"),BE55*INDEX('Damage costs'!$V$18:$V$70,MATCH($B140,'Damage costs'!$C$18:$C$70,0))/1000,BE55*INDEX('Damage costs'!$Z$18:$Z$70,MATCH($B140,'Damage costs'!$C$18:$C$70,0))/1000),"")</f>
        <v/>
      </c>
      <c r="BF140" s="59" t="str">
        <f>IFERROR(IF(OR($C$144=FALSE,LEFT($B140,3)&lt;&gt;"NOX"),BF55*INDEX('Damage costs'!$V$18:$V$70,MATCH($B140,'Damage costs'!$C$18:$C$70,0))/1000,BF55*INDEX('Damage costs'!$Z$18:$Z$70,MATCH($B140,'Damage costs'!$C$18:$C$70,0))/1000),"")</f>
        <v/>
      </c>
      <c r="BG140" s="59" t="str">
        <f>IFERROR(IF(OR($C$144=FALSE,LEFT($B140,3)&lt;&gt;"NOX"),BG55*INDEX('Damage costs'!$V$18:$V$70,MATCH($B140,'Damage costs'!$C$18:$C$70,0))/1000,BG55*INDEX('Damage costs'!$Z$18:$Z$70,MATCH($B140,'Damage costs'!$C$18:$C$70,0))/1000),"")</f>
        <v/>
      </c>
      <c r="BH140" s="59" t="str">
        <f>IFERROR(IF(OR($C$144=FALSE,LEFT($B140,3)&lt;&gt;"NOX"),BH55*INDEX('Damage costs'!$V$18:$V$70,MATCH($B140,'Damage costs'!$C$18:$C$70,0))/1000,BH55*INDEX('Damage costs'!$Z$18:$Z$70,MATCH($B140,'Damage costs'!$C$18:$C$70,0))/1000),"")</f>
        <v/>
      </c>
      <c r="BI140" s="59" t="str">
        <f>IFERROR(IF(OR($C$144=FALSE,LEFT($B140,3)&lt;&gt;"NOX"),BI55*INDEX('Damage costs'!$V$18:$V$70,MATCH($B140,'Damage costs'!$C$18:$C$70,0))/1000,BI55*INDEX('Damage costs'!$Z$18:$Z$70,MATCH($B140,'Damage costs'!$C$18:$C$70,0))/1000),"")</f>
        <v/>
      </c>
      <c r="BJ140" s="59" t="str">
        <f>IFERROR(IF(OR($C$144=FALSE,LEFT($B140,3)&lt;&gt;"NOX"),BJ55*INDEX('Damage costs'!$V$18:$V$70,MATCH($B140,'Damage costs'!$C$18:$C$70,0))/1000,BJ55*INDEX('Damage costs'!$Z$18:$Z$70,MATCH($B140,'Damage costs'!$C$18:$C$70,0))/1000),"")</f>
        <v/>
      </c>
      <c r="BK140" s="59" t="str">
        <f>IFERROR(IF(OR($C$144=FALSE,LEFT($B140,3)&lt;&gt;"NOX"),BK55*INDEX('Damage costs'!$V$18:$V$70,MATCH($B140,'Damage costs'!$C$18:$C$70,0))/1000,BK55*INDEX('Damage costs'!$Z$18:$Z$70,MATCH($B140,'Damage costs'!$C$18:$C$70,0))/1000),"")</f>
        <v/>
      </c>
      <c r="BL140" s="59" t="str">
        <f>IFERROR(IF(OR($C$144=FALSE,LEFT($B140,3)&lt;&gt;"NOX"),BL55*INDEX('Damage costs'!$V$18:$V$70,MATCH($B140,'Damage costs'!$C$18:$C$70,0))/1000,BL55*INDEX('Damage costs'!$Z$18:$Z$70,MATCH($B140,'Damage costs'!$C$18:$C$70,0))/1000),"")</f>
        <v/>
      </c>
      <c r="BM140" s="59" t="str">
        <f>IFERROR(IF(OR($C$144=FALSE,LEFT($B140,3)&lt;&gt;"NOX"),BM55*INDEX('Damage costs'!$V$18:$V$70,MATCH($B140,'Damage costs'!$C$18:$C$70,0))/1000,BM55*INDEX('Damage costs'!$Z$18:$Z$70,MATCH($B140,'Damage costs'!$C$18:$C$70,0))/1000),"")</f>
        <v/>
      </c>
      <c r="BN140" s="59" t="str">
        <f>IFERROR(IF(OR($C$144=FALSE,LEFT($B140,3)&lt;&gt;"NOX"),BN55*INDEX('Damage costs'!$V$18:$V$70,MATCH($B140,'Damage costs'!$C$18:$C$70,0))/1000,BN55*INDEX('Damage costs'!$Z$18:$Z$70,MATCH($B140,'Damage costs'!$C$18:$C$70,0))/1000),"")</f>
        <v/>
      </c>
      <c r="BO140" s="59" t="str">
        <f>IFERROR(IF(OR($C$144=FALSE,LEFT($B140,3)&lt;&gt;"NOX"),BO55*INDEX('Damage costs'!$V$18:$V$70,MATCH($B140,'Damage costs'!$C$18:$C$70,0))/1000,BO55*INDEX('Damage costs'!$Z$18:$Z$70,MATCH($B140,'Damage costs'!$C$18:$C$70,0))/1000),"")</f>
        <v/>
      </c>
      <c r="BP140" s="59" t="str">
        <f>IFERROR(IF(OR($C$144=FALSE,LEFT($B140,3)&lt;&gt;"NOX"),BP55*INDEX('Damage costs'!$V$18:$V$70,MATCH($B140,'Damage costs'!$C$18:$C$70,0))/1000,BP55*INDEX('Damage costs'!$Z$18:$Z$70,MATCH($B140,'Damage costs'!$C$18:$C$70,0))/1000),"")</f>
        <v/>
      </c>
      <c r="BQ140" s="59" t="str">
        <f>IFERROR(IF(OR($C$144=FALSE,LEFT($B140,3)&lt;&gt;"NOX"),BQ55*INDEX('Damage costs'!$V$18:$V$70,MATCH($B140,'Damage costs'!$C$18:$C$70,0))/1000,BQ55*INDEX('Damage costs'!$Z$18:$Z$70,MATCH($B140,'Damage costs'!$C$18:$C$70,0))/1000),"")</f>
        <v/>
      </c>
      <c r="BR140" s="59" t="str">
        <f>IFERROR(IF(OR($C$144=FALSE,LEFT($B140,3)&lt;&gt;"NOX"),BR55*INDEX('Damage costs'!$V$18:$V$70,MATCH($B140,'Damage costs'!$C$18:$C$70,0))/1000,BR55*INDEX('Damage costs'!$Z$18:$Z$70,MATCH($B140,'Damage costs'!$C$18:$C$70,0))/1000),"")</f>
        <v/>
      </c>
      <c r="BS140" s="59" t="str">
        <f>IFERROR(IF(OR($C$144=FALSE,LEFT($B140,3)&lt;&gt;"NOX"),BS55*INDEX('Damage costs'!$V$18:$V$70,MATCH($B140,'Damage costs'!$C$18:$C$70,0))/1000,BS55*INDEX('Damage costs'!$Z$18:$Z$70,MATCH($B140,'Damage costs'!$C$18:$C$70,0))/1000),"")</f>
        <v/>
      </c>
      <c r="BT140" s="59" t="str">
        <f>IFERROR(IF(OR($C$144=FALSE,LEFT($B140,3)&lt;&gt;"NOX"),BT55*INDEX('Damage costs'!$V$18:$V$70,MATCH($B140,'Damage costs'!$C$18:$C$70,0))/1000,BT55*INDEX('Damage costs'!$Z$18:$Z$70,MATCH($B140,'Damage costs'!$C$18:$C$70,0))/1000),"")</f>
        <v/>
      </c>
      <c r="BU140" s="59" t="str">
        <f>IFERROR(IF(OR($C$144=FALSE,LEFT($B140,3)&lt;&gt;"NOX"),BU55*INDEX('Damage costs'!$V$18:$V$70,MATCH($B140,'Damage costs'!$C$18:$C$70,0))/1000,BU55*INDEX('Damage costs'!$Z$18:$Z$70,MATCH($B140,'Damage costs'!$C$18:$C$70,0))/1000),"")</f>
        <v/>
      </c>
      <c r="BV140" s="59" t="str">
        <f>IFERROR(IF(OR($C$144=FALSE,LEFT($B140,3)&lt;&gt;"NOX"),BV55*INDEX('Damage costs'!$V$18:$V$70,MATCH($B140,'Damage costs'!$C$18:$C$70,0))/1000,BV55*INDEX('Damage costs'!$Z$18:$Z$70,MATCH($B140,'Damage costs'!$C$18:$C$70,0))/1000),"")</f>
        <v/>
      </c>
      <c r="BW140" s="59" t="str">
        <f>IFERROR(IF(OR($C$144=FALSE,LEFT($B140,3)&lt;&gt;"NOX"),BW55*INDEX('Damage costs'!$V$18:$V$70,MATCH($B140,'Damage costs'!$C$18:$C$70,0))/1000,BW55*INDEX('Damage costs'!$Z$18:$Z$70,MATCH($B140,'Damage costs'!$C$18:$C$70,0))/1000),"")</f>
        <v/>
      </c>
      <c r="BX140" s="59" t="str">
        <f>IFERROR(IF(OR($C$144=FALSE,LEFT($B140,3)&lt;&gt;"NOX"),BX55*INDEX('Damage costs'!$V$18:$V$70,MATCH($B140,'Damage costs'!$C$18:$C$70,0))/1000,BX55*INDEX('Damage costs'!$Z$18:$Z$70,MATCH($B140,'Damage costs'!$C$18:$C$70,0))/1000),"")</f>
        <v/>
      </c>
      <c r="BY140" s="59" t="str">
        <f>IFERROR(IF(OR($C$144=FALSE,LEFT($B140,3)&lt;&gt;"NOX"),BY55*INDEX('Damage costs'!$V$18:$V$70,MATCH($B140,'Damage costs'!$C$18:$C$70,0))/1000,BY55*INDEX('Damage costs'!$Z$18:$Z$70,MATCH($B140,'Damage costs'!$C$18:$C$70,0))/1000),"")</f>
        <v/>
      </c>
      <c r="BZ140" s="59" t="str">
        <f>IFERROR(IF(OR($C$144=FALSE,LEFT($B140,3)&lt;&gt;"NOX"),BZ55*INDEX('Damage costs'!$V$18:$V$70,MATCH($B140,'Damage costs'!$C$18:$C$70,0))/1000,BZ55*INDEX('Damage costs'!$Z$18:$Z$70,MATCH($B140,'Damage costs'!$C$18:$C$70,0))/1000),"")</f>
        <v/>
      </c>
      <c r="CA140" s="59" t="str">
        <f>IFERROR(IF(OR($C$144=FALSE,LEFT($B140,3)&lt;&gt;"NOX"),CA55*INDEX('Damage costs'!$V$18:$V$70,MATCH($B140,'Damage costs'!$C$18:$C$70,0))/1000,CA55*INDEX('Damage costs'!$Z$18:$Z$70,MATCH($B140,'Damage costs'!$C$18:$C$70,0))/1000),"")</f>
        <v/>
      </c>
      <c r="CB140" s="59" t="str">
        <f>IFERROR(IF(OR($C$144=FALSE,LEFT($B140,3)&lt;&gt;"NOX"),CB55*INDEX('Damage costs'!$V$18:$V$70,MATCH($B140,'Damage costs'!$C$18:$C$70,0))/1000,CB55*INDEX('Damage costs'!$Z$18:$Z$70,MATCH($B140,'Damage costs'!$C$18:$C$70,0))/1000),"")</f>
        <v/>
      </c>
      <c r="CC140" s="59" t="str">
        <f>IFERROR(IF(OR($C$144=FALSE,LEFT($B140,3)&lt;&gt;"NOX"),CC55*INDEX('Damage costs'!$V$18:$V$70,MATCH($B140,'Damage costs'!$C$18:$C$70,0))/1000,CC55*INDEX('Damage costs'!$Z$18:$Z$70,MATCH($B140,'Damage costs'!$C$18:$C$70,0))/1000),"")</f>
        <v/>
      </c>
      <c r="CD140" s="59" t="str">
        <f>IFERROR(IF(OR($C$144=FALSE,LEFT($B140,3)&lt;&gt;"NOX"),CD55*INDEX('Damage costs'!$V$18:$V$70,MATCH($B140,'Damage costs'!$C$18:$C$70,0))/1000,CD55*INDEX('Damage costs'!$Z$18:$Z$70,MATCH($B140,'Damage costs'!$C$18:$C$70,0))/1000),"")</f>
        <v/>
      </c>
      <c r="CE140" s="59" t="str">
        <f>IFERROR(IF(OR($C$144=FALSE,LEFT($B140,3)&lt;&gt;"NOX"),CE55*INDEX('Damage costs'!$V$18:$V$70,MATCH($B140,'Damage costs'!$C$18:$C$70,0))/1000,CE55*INDEX('Damage costs'!$Z$18:$Z$70,MATCH($B140,'Damage costs'!$C$18:$C$70,0))/1000),"")</f>
        <v/>
      </c>
      <c r="CF140" s="59" t="str">
        <f>IFERROR(IF(OR($C$144=FALSE,LEFT($B140,3)&lt;&gt;"NOX"),CF55*INDEX('Damage costs'!$V$18:$V$70,MATCH($B140,'Damage costs'!$C$18:$C$70,0))/1000,CF55*INDEX('Damage costs'!$Z$18:$Z$70,MATCH($B140,'Damage costs'!$C$18:$C$70,0))/1000),"")</f>
        <v/>
      </c>
      <c r="CG140" s="59" t="str">
        <f>IFERROR(IF(OR($C$144=FALSE,LEFT($B140,3)&lt;&gt;"NOX"),CG55*INDEX('Damage costs'!$V$18:$V$70,MATCH($B140,'Damage costs'!$C$18:$C$70,0))/1000,CG55*INDEX('Damage costs'!$Z$18:$Z$70,MATCH($B140,'Damage costs'!$C$18:$C$70,0))/1000),"")</f>
        <v/>
      </c>
      <c r="CH140" s="59" t="str">
        <f>IFERROR(IF(OR($C$144=FALSE,LEFT($B140,3)&lt;&gt;"NOX"),CH55*INDEX('Damage costs'!$V$18:$V$70,MATCH($B140,'Damage costs'!$C$18:$C$70,0))/1000,CH55*INDEX('Damage costs'!$Z$18:$Z$70,MATCH($B140,'Damage costs'!$C$18:$C$70,0))/1000),"")</f>
        <v/>
      </c>
      <c r="CI140" s="59" t="str">
        <f>IFERROR(IF(OR($C$144=FALSE,LEFT($B140,3)&lt;&gt;"NOX"),CI55*INDEX('Damage costs'!$V$18:$V$70,MATCH($B140,'Damage costs'!$C$18:$C$70,0))/1000,CI55*INDEX('Damage costs'!$Z$18:$Z$70,MATCH($B140,'Damage costs'!$C$18:$C$70,0))/1000),"")</f>
        <v/>
      </c>
      <c r="CJ140" s="59" t="str">
        <f>IFERROR(IF(OR($C$144=FALSE,LEFT($B140,3)&lt;&gt;"NOX"),CJ55*INDEX('Damage costs'!$V$18:$V$70,MATCH($B140,'Damage costs'!$C$18:$C$70,0))/1000,CJ55*INDEX('Damage costs'!$Z$18:$Z$70,MATCH($B140,'Damage costs'!$C$18:$C$70,0))/1000),"")</f>
        <v/>
      </c>
      <c r="CK140" s="59" t="str">
        <f>IFERROR(IF(OR($C$144=FALSE,LEFT($B140,3)&lt;&gt;"NOX"),CK55*INDEX('Damage costs'!$V$18:$V$70,MATCH($B140,'Damage costs'!$C$18:$C$70,0))/1000,CK55*INDEX('Damage costs'!$Z$18:$Z$70,MATCH($B140,'Damage costs'!$C$18:$C$70,0))/1000),"")</f>
        <v/>
      </c>
      <c r="CL140" s="59" t="str">
        <f>IFERROR(IF(OR($C$144=FALSE,LEFT($B140,3)&lt;&gt;"NOX"),CL55*INDEX('Damage costs'!$V$18:$V$70,MATCH($B140,'Damage costs'!$C$18:$C$70,0))/1000,CL55*INDEX('Damage costs'!$Z$18:$Z$70,MATCH($B140,'Damage costs'!$C$18:$C$70,0))/1000),"")</f>
        <v/>
      </c>
      <c r="CM140" s="59" t="str">
        <f>IFERROR(IF(OR($C$144=FALSE,LEFT($B140,3)&lt;&gt;"NOX"),CM55*INDEX('Damage costs'!$V$18:$V$70,MATCH($B140,'Damage costs'!$C$18:$C$70,0))/1000,CM55*INDEX('Damage costs'!$Z$18:$Z$70,MATCH($B140,'Damage costs'!$C$18:$C$70,0))/1000),"")</f>
        <v/>
      </c>
      <c r="CN140" s="59" t="str">
        <f>IFERROR(IF(OR($C$144=FALSE,LEFT($B140,3)&lt;&gt;"NOX"),CN55*INDEX('Damage costs'!$V$18:$V$70,MATCH($B140,'Damage costs'!$C$18:$C$70,0))/1000,CN55*INDEX('Damage costs'!$Z$18:$Z$70,MATCH($B140,'Damage costs'!$C$18:$C$70,0))/1000),"")</f>
        <v/>
      </c>
      <c r="CO140" s="59" t="str">
        <f>IFERROR(IF(OR($C$144=FALSE,LEFT($B140,3)&lt;&gt;"NOX"),CO55*INDEX('Damage costs'!$V$18:$V$70,MATCH($B140,'Damage costs'!$C$18:$C$70,0))/1000,CO55*INDEX('Damage costs'!$Z$18:$Z$70,MATCH($B140,'Damage costs'!$C$18:$C$70,0))/1000),"")</f>
        <v/>
      </c>
      <c r="CP140" s="59" t="str">
        <f>IFERROR(IF(OR($C$144=FALSE,LEFT($B140,3)&lt;&gt;"NOX"),CP55*INDEX('Damage costs'!$V$18:$V$70,MATCH($B140,'Damage costs'!$C$18:$C$70,0))/1000,CP55*INDEX('Damage costs'!$Z$18:$Z$70,MATCH($B140,'Damage costs'!$C$18:$C$70,0))/1000),"")</f>
        <v/>
      </c>
      <c r="CQ140" s="59" t="str">
        <f>IFERROR(IF(OR($C$144=FALSE,LEFT($B140,3)&lt;&gt;"NOX"),CQ55*INDEX('Damage costs'!$V$18:$V$70,MATCH($B140,'Damage costs'!$C$18:$C$70,0))/1000,CQ55*INDEX('Damage costs'!$Z$18:$Z$70,MATCH($B140,'Damage costs'!$C$18:$C$70,0))/1000),"")</f>
        <v/>
      </c>
      <c r="CR140" s="59" t="str">
        <f>IFERROR(IF(OR($C$144=FALSE,LEFT($B140,3)&lt;&gt;"NOX"),CR55*INDEX('Damage costs'!$V$18:$V$70,MATCH($B140,'Damage costs'!$C$18:$C$70,0))/1000,CR55*INDEX('Damage costs'!$Z$18:$Z$70,MATCH($B140,'Damage costs'!$C$18:$C$70,0))/1000),"")</f>
        <v/>
      </c>
      <c r="CS140" s="59" t="str">
        <f>IFERROR(IF(OR($C$144=FALSE,LEFT($B140,3)&lt;&gt;"NOX"),CS55*INDEX('Damage costs'!$V$18:$V$70,MATCH($B140,'Damage costs'!$C$18:$C$70,0))/1000,CS55*INDEX('Damage costs'!$Z$18:$Z$70,MATCH($B140,'Damage costs'!$C$18:$C$70,0))/1000),"")</f>
        <v/>
      </c>
      <c r="CT140" s="59" t="str">
        <f>IFERROR(IF(OR($C$144=FALSE,LEFT($B140,3)&lt;&gt;"NOX"),CT55*INDEX('Damage costs'!$V$18:$V$70,MATCH($B140,'Damage costs'!$C$18:$C$70,0))/1000,CT55*INDEX('Damage costs'!$Z$18:$Z$70,MATCH($B140,'Damage costs'!$C$18:$C$70,0))/1000),"")</f>
        <v/>
      </c>
      <c r="CU140" s="59" t="str">
        <f>IFERROR(IF(OR($C$144=FALSE,LEFT($B140,3)&lt;&gt;"NOX"),CU55*INDEX('Damage costs'!$V$18:$V$70,MATCH($B140,'Damage costs'!$C$18:$C$70,0))/1000,CU55*INDEX('Damage costs'!$Z$18:$Z$70,MATCH($B140,'Damage costs'!$C$18:$C$70,0))/1000),"")</f>
        <v/>
      </c>
      <c r="CV140" s="59" t="str">
        <f>IFERROR(IF(OR($C$144=FALSE,LEFT($B140,3)&lt;&gt;"NOX"),CV55*INDEX('Damage costs'!$V$18:$V$70,MATCH($B140,'Damage costs'!$C$18:$C$70,0))/1000,CV55*INDEX('Damage costs'!$Z$18:$Z$70,MATCH($B140,'Damage costs'!$C$18:$C$70,0))/1000),"")</f>
        <v/>
      </c>
      <c r="CW140" s="59" t="str">
        <f>IFERROR(IF(OR($C$144=FALSE,LEFT($B140,3)&lt;&gt;"NOX"),CW55*INDEX('Damage costs'!$V$18:$V$70,MATCH($B140,'Damage costs'!$C$18:$C$70,0))/1000,CW55*INDEX('Damage costs'!$Z$18:$Z$70,MATCH($B140,'Damage costs'!$C$18:$C$70,0))/1000),"")</f>
        <v/>
      </c>
      <c r="CX140" s="59" t="str">
        <f>IFERROR(IF(OR($C$144=FALSE,LEFT($B140,3)&lt;&gt;"NOX"),CX55*INDEX('Damage costs'!$V$18:$V$70,MATCH($B140,'Damage costs'!$C$18:$C$70,0))/1000,CX55*INDEX('Damage costs'!$Z$18:$Z$70,MATCH($B140,'Damage costs'!$C$18:$C$70,0))/1000),"")</f>
        <v/>
      </c>
      <c r="CY140" s="59" t="str">
        <f>IFERROR(IF(OR($C$144=FALSE,LEFT($B140,3)&lt;&gt;"NOX"),CY55*INDEX('Damage costs'!$V$18:$V$70,MATCH($B140,'Damage costs'!$C$18:$C$70,0))/1000,CY55*INDEX('Damage costs'!$Z$18:$Z$70,MATCH($B140,'Damage costs'!$C$18:$C$70,0))/1000),"")</f>
        <v/>
      </c>
      <c r="CZ140" s="391"/>
    </row>
    <row r="141" spans="2:104" x14ac:dyDescent="0.25">
      <c r="B141" s="406">
        <f t="shared" si="53"/>
        <v>0</v>
      </c>
      <c r="C141" s="9" t="s">
        <v>1117</v>
      </c>
      <c r="D141" s="59" t="str">
        <f>IFERROR(IF(OR($C$144=FALSE,LEFT($B141,3)&lt;&gt;"NOX"),D56*INDEX('Damage costs'!$V$18:$V$70,MATCH($B141,'Damage costs'!$C$18:$C$70,0))/1000,D56*INDEX('Damage costs'!$Z$18:$Z$70,MATCH($B141,'Damage costs'!$C$18:$C$70,0))/1000),"")</f>
        <v/>
      </c>
      <c r="E141" s="59" t="str">
        <f>IFERROR(IF(OR($C$144=FALSE,LEFT($B141,3)&lt;&gt;"NOX"),E56*INDEX('Damage costs'!$V$18:$V$70,MATCH($B141,'Damage costs'!$C$18:$C$70,0))/1000,E56*INDEX('Damage costs'!$Z$18:$Z$70,MATCH($B141,'Damage costs'!$C$18:$C$70,0))/1000),"")</f>
        <v/>
      </c>
      <c r="F141" s="59" t="str">
        <f>IFERROR(IF(OR($C$144=FALSE,LEFT($B141,3)&lt;&gt;"NOX"),F56*INDEX('Damage costs'!$V$18:$V$70,MATCH($B141,'Damage costs'!$C$18:$C$70,0))/1000,F56*INDEX('Damage costs'!$Z$18:$Z$70,MATCH($B141,'Damage costs'!$C$18:$C$70,0))/1000),"")</f>
        <v/>
      </c>
      <c r="G141" s="59" t="str">
        <f>IFERROR(IF(OR($C$144=FALSE,LEFT($B141,3)&lt;&gt;"NOX"),G56*INDEX('Damage costs'!$V$18:$V$70,MATCH($B141,'Damage costs'!$C$18:$C$70,0))/1000,G56*INDEX('Damage costs'!$Z$18:$Z$70,MATCH($B141,'Damage costs'!$C$18:$C$70,0))/1000),"")</f>
        <v/>
      </c>
      <c r="H141" s="59" t="str">
        <f>IFERROR(IF(OR($C$144=FALSE,LEFT($B141,3)&lt;&gt;"NOX"),H56*INDEX('Damage costs'!$V$18:$V$70,MATCH($B141,'Damage costs'!$C$18:$C$70,0))/1000,H56*INDEX('Damage costs'!$Z$18:$Z$70,MATCH($B141,'Damage costs'!$C$18:$C$70,0))/1000),"")</f>
        <v/>
      </c>
      <c r="I141" s="59" t="str">
        <f>IFERROR(IF(OR($C$144=FALSE,LEFT($B141,3)&lt;&gt;"NOX"),I56*INDEX('Damage costs'!$V$18:$V$70,MATCH($B141,'Damage costs'!$C$18:$C$70,0))/1000,I56*INDEX('Damage costs'!$Z$18:$Z$70,MATCH($B141,'Damage costs'!$C$18:$C$70,0))/1000),"")</f>
        <v/>
      </c>
      <c r="J141" s="59" t="str">
        <f>IFERROR(IF(OR($C$144=FALSE,LEFT($B141,3)&lt;&gt;"NOX"),J56*INDEX('Damage costs'!$V$18:$V$70,MATCH($B141,'Damage costs'!$C$18:$C$70,0))/1000,J56*INDEX('Damage costs'!$Z$18:$Z$70,MATCH($B141,'Damage costs'!$C$18:$C$70,0))/1000),"")</f>
        <v/>
      </c>
      <c r="K141" s="59" t="str">
        <f>IFERROR(IF(OR($C$144=FALSE,LEFT($B141,3)&lt;&gt;"NOX"),K56*INDEX('Damage costs'!$V$18:$V$70,MATCH($B141,'Damage costs'!$C$18:$C$70,0))/1000,K56*INDEX('Damage costs'!$Z$18:$Z$70,MATCH($B141,'Damage costs'!$C$18:$C$70,0))/1000),"")</f>
        <v/>
      </c>
      <c r="L141" s="59" t="str">
        <f>IFERROR(IF(OR($C$144=FALSE,LEFT($B141,3)&lt;&gt;"NOX"),L56*INDEX('Damage costs'!$V$18:$V$70,MATCH($B141,'Damage costs'!$C$18:$C$70,0))/1000,L56*INDEX('Damage costs'!$Z$18:$Z$70,MATCH($B141,'Damage costs'!$C$18:$C$70,0))/1000),"")</f>
        <v/>
      </c>
      <c r="M141" s="59" t="str">
        <f>IFERROR(IF(OR($C$144=FALSE,LEFT($B141,3)&lt;&gt;"NOX"),M56*INDEX('Damage costs'!$V$18:$V$70,MATCH($B141,'Damage costs'!$C$18:$C$70,0))/1000,M56*INDEX('Damage costs'!$Z$18:$Z$70,MATCH($B141,'Damage costs'!$C$18:$C$70,0))/1000),"")</f>
        <v/>
      </c>
      <c r="N141" s="59" t="str">
        <f>IFERROR(IF(OR($C$144=FALSE,LEFT($B141,3)&lt;&gt;"NOX"),N56*INDEX('Damage costs'!$V$18:$V$70,MATCH($B141,'Damage costs'!$C$18:$C$70,0))/1000,N56*INDEX('Damage costs'!$Z$18:$Z$70,MATCH($B141,'Damage costs'!$C$18:$C$70,0))/1000),"")</f>
        <v/>
      </c>
      <c r="O141" s="59" t="str">
        <f>IFERROR(IF(OR($C$144=FALSE,LEFT($B141,3)&lt;&gt;"NOX"),O56*INDEX('Damage costs'!$V$18:$V$70,MATCH($B141,'Damage costs'!$C$18:$C$70,0))/1000,O56*INDEX('Damage costs'!$Z$18:$Z$70,MATCH($B141,'Damage costs'!$C$18:$C$70,0))/1000),"")</f>
        <v/>
      </c>
      <c r="P141" s="59" t="str">
        <f>IFERROR(IF(OR($C$144=FALSE,LEFT($B141,3)&lt;&gt;"NOX"),P56*INDEX('Damage costs'!$V$18:$V$70,MATCH($B141,'Damage costs'!$C$18:$C$70,0))/1000,P56*INDEX('Damage costs'!$Z$18:$Z$70,MATCH($B141,'Damage costs'!$C$18:$C$70,0))/1000),"")</f>
        <v/>
      </c>
      <c r="Q141" s="59" t="str">
        <f>IFERROR(IF(OR($C$144=FALSE,LEFT($B141,3)&lt;&gt;"NOX"),Q56*INDEX('Damage costs'!$V$18:$V$70,MATCH($B141,'Damage costs'!$C$18:$C$70,0))/1000,Q56*INDEX('Damage costs'!$Z$18:$Z$70,MATCH($B141,'Damage costs'!$C$18:$C$70,0))/1000),"")</f>
        <v/>
      </c>
      <c r="R141" s="59" t="str">
        <f>IFERROR(IF(OR($C$144=FALSE,LEFT($B141,3)&lt;&gt;"NOX"),R56*INDEX('Damage costs'!$V$18:$V$70,MATCH($B141,'Damage costs'!$C$18:$C$70,0))/1000,R56*INDEX('Damage costs'!$Z$18:$Z$70,MATCH($B141,'Damage costs'!$C$18:$C$70,0))/1000),"")</f>
        <v/>
      </c>
      <c r="S141" s="59" t="str">
        <f>IFERROR(IF(OR($C$144=FALSE,LEFT($B141,3)&lt;&gt;"NOX"),S56*INDEX('Damage costs'!$V$18:$V$70,MATCH($B141,'Damage costs'!$C$18:$C$70,0))/1000,S56*INDEX('Damage costs'!$Z$18:$Z$70,MATCH($B141,'Damage costs'!$C$18:$C$70,0))/1000),"")</f>
        <v/>
      </c>
      <c r="T141" s="59" t="str">
        <f>IFERROR(IF(OR($C$144=FALSE,LEFT($B141,3)&lt;&gt;"NOX"),T56*INDEX('Damage costs'!$V$18:$V$70,MATCH($B141,'Damage costs'!$C$18:$C$70,0))/1000,T56*INDEX('Damage costs'!$Z$18:$Z$70,MATCH($B141,'Damage costs'!$C$18:$C$70,0))/1000),"")</f>
        <v/>
      </c>
      <c r="U141" s="59" t="str">
        <f>IFERROR(IF(OR($C$144=FALSE,LEFT($B141,3)&lt;&gt;"NOX"),U56*INDEX('Damage costs'!$V$18:$V$70,MATCH($B141,'Damage costs'!$C$18:$C$70,0))/1000,U56*INDEX('Damage costs'!$Z$18:$Z$70,MATCH($B141,'Damage costs'!$C$18:$C$70,0))/1000),"")</f>
        <v/>
      </c>
      <c r="V141" s="59" t="str">
        <f>IFERROR(IF(OR($C$144=FALSE,LEFT($B141,3)&lt;&gt;"NOX"),V56*INDEX('Damage costs'!$V$18:$V$70,MATCH($B141,'Damage costs'!$C$18:$C$70,0))/1000,V56*INDEX('Damage costs'!$Z$18:$Z$70,MATCH($B141,'Damage costs'!$C$18:$C$70,0))/1000),"")</f>
        <v/>
      </c>
      <c r="W141" s="59" t="str">
        <f>IFERROR(IF(OR($C$144=FALSE,LEFT($B141,3)&lt;&gt;"NOX"),W56*INDEX('Damage costs'!$V$18:$V$70,MATCH($B141,'Damage costs'!$C$18:$C$70,0))/1000,W56*INDEX('Damage costs'!$Z$18:$Z$70,MATCH($B141,'Damage costs'!$C$18:$C$70,0))/1000),"")</f>
        <v/>
      </c>
      <c r="X141" s="59" t="str">
        <f>IFERROR(IF(OR($C$144=FALSE,LEFT($B141,3)&lt;&gt;"NOX"),X56*INDEX('Damage costs'!$V$18:$V$70,MATCH($B141,'Damage costs'!$C$18:$C$70,0))/1000,X56*INDEX('Damage costs'!$Z$18:$Z$70,MATCH($B141,'Damage costs'!$C$18:$C$70,0))/1000),"")</f>
        <v/>
      </c>
      <c r="Y141" s="59" t="str">
        <f>IFERROR(IF(OR($C$144=FALSE,LEFT($B141,3)&lt;&gt;"NOX"),Y56*INDEX('Damage costs'!$V$18:$V$70,MATCH($B141,'Damage costs'!$C$18:$C$70,0))/1000,Y56*INDEX('Damage costs'!$Z$18:$Z$70,MATCH($B141,'Damage costs'!$C$18:$C$70,0))/1000),"")</f>
        <v/>
      </c>
      <c r="Z141" s="59" t="str">
        <f>IFERROR(IF(OR($C$144=FALSE,LEFT($B141,3)&lt;&gt;"NOX"),Z56*INDEX('Damage costs'!$V$18:$V$70,MATCH($B141,'Damage costs'!$C$18:$C$70,0))/1000,Z56*INDEX('Damage costs'!$Z$18:$Z$70,MATCH($B141,'Damage costs'!$C$18:$C$70,0))/1000),"")</f>
        <v/>
      </c>
      <c r="AA141" s="59" t="str">
        <f>IFERROR(IF(OR($C$144=FALSE,LEFT($B141,3)&lt;&gt;"NOX"),AA56*INDEX('Damage costs'!$V$18:$V$70,MATCH($B141,'Damage costs'!$C$18:$C$70,0))/1000,AA56*INDEX('Damage costs'!$Z$18:$Z$70,MATCH($B141,'Damage costs'!$C$18:$C$70,0))/1000),"")</f>
        <v/>
      </c>
      <c r="AB141" s="59" t="str">
        <f>IFERROR(IF(OR($C$144=FALSE,LEFT($B141,3)&lt;&gt;"NOX"),AB56*INDEX('Damage costs'!$V$18:$V$70,MATCH($B141,'Damage costs'!$C$18:$C$70,0))/1000,AB56*INDEX('Damage costs'!$Z$18:$Z$70,MATCH($B141,'Damage costs'!$C$18:$C$70,0))/1000),"")</f>
        <v/>
      </c>
      <c r="AC141" s="59" t="str">
        <f>IFERROR(IF(OR($C$144=FALSE,LEFT($B141,3)&lt;&gt;"NOX"),AC56*INDEX('Damage costs'!$V$18:$V$70,MATCH($B141,'Damage costs'!$C$18:$C$70,0))/1000,AC56*INDEX('Damage costs'!$Z$18:$Z$70,MATCH($B141,'Damage costs'!$C$18:$C$70,0))/1000),"")</f>
        <v/>
      </c>
      <c r="AD141" s="59" t="str">
        <f>IFERROR(IF(OR($C$144=FALSE,LEFT($B141,3)&lt;&gt;"NOX"),AD56*INDEX('Damage costs'!$V$18:$V$70,MATCH($B141,'Damage costs'!$C$18:$C$70,0))/1000,AD56*INDEX('Damage costs'!$Z$18:$Z$70,MATCH($B141,'Damage costs'!$C$18:$C$70,0))/1000),"")</f>
        <v/>
      </c>
      <c r="AE141" s="59" t="str">
        <f>IFERROR(IF(OR($C$144=FALSE,LEFT($B141,3)&lt;&gt;"NOX"),AE56*INDEX('Damage costs'!$V$18:$V$70,MATCH($B141,'Damage costs'!$C$18:$C$70,0))/1000,AE56*INDEX('Damage costs'!$Z$18:$Z$70,MATCH($B141,'Damage costs'!$C$18:$C$70,0))/1000),"")</f>
        <v/>
      </c>
      <c r="AF141" s="59" t="str">
        <f>IFERROR(IF(OR($C$144=FALSE,LEFT($B141,3)&lt;&gt;"NOX"),AF56*INDEX('Damage costs'!$V$18:$V$70,MATCH($B141,'Damage costs'!$C$18:$C$70,0))/1000,AF56*INDEX('Damage costs'!$Z$18:$Z$70,MATCH($B141,'Damage costs'!$C$18:$C$70,0))/1000),"")</f>
        <v/>
      </c>
      <c r="AG141" s="59" t="str">
        <f>IFERROR(IF(OR($C$144=FALSE,LEFT($B141,3)&lt;&gt;"NOX"),AG56*INDEX('Damage costs'!$V$18:$V$70,MATCH($B141,'Damage costs'!$C$18:$C$70,0))/1000,AG56*INDEX('Damage costs'!$Z$18:$Z$70,MATCH($B141,'Damage costs'!$C$18:$C$70,0))/1000),"")</f>
        <v/>
      </c>
      <c r="AH141" s="59" t="str">
        <f>IFERROR(IF(OR($C$144=FALSE,LEFT($B141,3)&lt;&gt;"NOX"),AH56*INDEX('Damage costs'!$V$18:$V$70,MATCH($B141,'Damage costs'!$C$18:$C$70,0))/1000,AH56*INDEX('Damage costs'!$Z$18:$Z$70,MATCH($B141,'Damage costs'!$C$18:$C$70,0))/1000),"")</f>
        <v/>
      </c>
      <c r="AI141" s="59" t="str">
        <f>IFERROR(IF(OR($C$144=FALSE,LEFT($B141,3)&lt;&gt;"NOX"),AI56*INDEX('Damage costs'!$V$18:$V$70,MATCH($B141,'Damage costs'!$C$18:$C$70,0))/1000,AI56*INDEX('Damage costs'!$Z$18:$Z$70,MATCH($B141,'Damage costs'!$C$18:$C$70,0))/1000),"")</f>
        <v/>
      </c>
      <c r="AJ141" s="59" t="str">
        <f>IFERROR(IF(OR($C$144=FALSE,LEFT($B141,3)&lt;&gt;"NOX"),AJ56*INDEX('Damage costs'!$V$18:$V$70,MATCH($B141,'Damage costs'!$C$18:$C$70,0))/1000,AJ56*INDEX('Damage costs'!$Z$18:$Z$70,MATCH($B141,'Damage costs'!$C$18:$C$70,0))/1000),"")</f>
        <v/>
      </c>
      <c r="AK141" s="59" t="str">
        <f>IFERROR(IF(OR($C$144=FALSE,LEFT($B141,3)&lt;&gt;"NOX"),AK56*INDEX('Damage costs'!$V$18:$V$70,MATCH($B141,'Damage costs'!$C$18:$C$70,0))/1000,AK56*INDEX('Damage costs'!$Z$18:$Z$70,MATCH($B141,'Damage costs'!$C$18:$C$70,0))/1000),"")</f>
        <v/>
      </c>
      <c r="AL141" s="59" t="str">
        <f>IFERROR(IF(OR($C$144=FALSE,LEFT($B141,3)&lt;&gt;"NOX"),AL56*INDEX('Damage costs'!$V$18:$V$70,MATCH($B141,'Damage costs'!$C$18:$C$70,0))/1000,AL56*INDEX('Damage costs'!$Z$18:$Z$70,MATCH($B141,'Damage costs'!$C$18:$C$70,0))/1000),"")</f>
        <v/>
      </c>
      <c r="AM141" s="59" t="str">
        <f>IFERROR(IF(OR($C$144=FALSE,LEFT($B141,3)&lt;&gt;"NOX"),AM56*INDEX('Damage costs'!$V$18:$V$70,MATCH($B141,'Damage costs'!$C$18:$C$70,0))/1000,AM56*INDEX('Damage costs'!$Z$18:$Z$70,MATCH($B141,'Damage costs'!$C$18:$C$70,0))/1000),"")</f>
        <v/>
      </c>
      <c r="AN141" s="59" t="str">
        <f>IFERROR(IF(OR($C$144=FALSE,LEFT($B141,3)&lt;&gt;"NOX"),AN56*INDEX('Damage costs'!$V$18:$V$70,MATCH($B141,'Damage costs'!$C$18:$C$70,0))/1000,AN56*INDEX('Damage costs'!$Z$18:$Z$70,MATCH($B141,'Damage costs'!$C$18:$C$70,0))/1000),"")</f>
        <v/>
      </c>
      <c r="AO141" s="59" t="str">
        <f>IFERROR(IF(OR($C$144=FALSE,LEFT($B141,3)&lt;&gt;"NOX"),AO56*INDEX('Damage costs'!$V$18:$V$70,MATCH($B141,'Damage costs'!$C$18:$C$70,0))/1000,AO56*INDEX('Damage costs'!$Z$18:$Z$70,MATCH($B141,'Damage costs'!$C$18:$C$70,0))/1000),"")</f>
        <v/>
      </c>
      <c r="AP141" s="59" t="str">
        <f>IFERROR(IF(OR($C$144=FALSE,LEFT($B141,3)&lt;&gt;"NOX"),AP56*INDEX('Damage costs'!$V$18:$V$70,MATCH($B141,'Damage costs'!$C$18:$C$70,0))/1000,AP56*INDEX('Damage costs'!$Z$18:$Z$70,MATCH($B141,'Damage costs'!$C$18:$C$70,0))/1000),"")</f>
        <v/>
      </c>
      <c r="AQ141" s="59" t="str">
        <f>IFERROR(IF(OR($C$144=FALSE,LEFT($B141,3)&lt;&gt;"NOX"),AQ56*INDEX('Damage costs'!$V$18:$V$70,MATCH($B141,'Damage costs'!$C$18:$C$70,0))/1000,AQ56*INDEX('Damage costs'!$Z$18:$Z$70,MATCH($B141,'Damage costs'!$C$18:$C$70,0))/1000),"")</f>
        <v/>
      </c>
      <c r="AR141" s="59" t="str">
        <f>IFERROR(IF(OR($C$144=FALSE,LEFT($B141,3)&lt;&gt;"NOX"),AR56*INDEX('Damage costs'!$V$18:$V$70,MATCH($B141,'Damage costs'!$C$18:$C$70,0))/1000,AR56*INDEX('Damage costs'!$Z$18:$Z$70,MATCH($B141,'Damage costs'!$C$18:$C$70,0))/1000),"")</f>
        <v/>
      </c>
      <c r="AS141" s="59" t="str">
        <f>IFERROR(IF(OR($C$144=FALSE,LEFT($B141,3)&lt;&gt;"NOX"),AS56*INDEX('Damage costs'!$V$18:$V$70,MATCH($B141,'Damage costs'!$C$18:$C$70,0))/1000,AS56*INDEX('Damage costs'!$Z$18:$Z$70,MATCH($B141,'Damage costs'!$C$18:$C$70,0))/1000),"")</f>
        <v/>
      </c>
      <c r="AT141" s="59" t="str">
        <f>IFERROR(IF(OR($C$144=FALSE,LEFT($B141,3)&lt;&gt;"NOX"),AT56*INDEX('Damage costs'!$V$18:$V$70,MATCH($B141,'Damage costs'!$C$18:$C$70,0))/1000,AT56*INDEX('Damage costs'!$Z$18:$Z$70,MATCH($B141,'Damage costs'!$C$18:$C$70,0))/1000),"")</f>
        <v/>
      </c>
      <c r="AU141" s="59" t="str">
        <f>IFERROR(IF(OR($C$144=FALSE,LEFT($B141,3)&lt;&gt;"NOX"),AU56*INDEX('Damage costs'!$V$18:$V$70,MATCH($B141,'Damage costs'!$C$18:$C$70,0))/1000,AU56*INDEX('Damage costs'!$Z$18:$Z$70,MATCH($B141,'Damage costs'!$C$18:$C$70,0))/1000),"")</f>
        <v/>
      </c>
      <c r="AV141" s="59" t="str">
        <f>IFERROR(IF(OR($C$144=FALSE,LEFT($B141,3)&lt;&gt;"NOX"),AV56*INDEX('Damage costs'!$V$18:$V$70,MATCH($B141,'Damage costs'!$C$18:$C$70,0))/1000,AV56*INDEX('Damage costs'!$Z$18:$Z$70,MATCH($B141,'Damage costs'!$C$18:$C$70,0))/1000),"")</f>
        <v/>
      </c>
      <c r="AW141" s="59" t="str">
        <f>IFERROR(IF(OR($C$144=FALSE,LEFT($B141,3)&lt;&gt;"NOX"),AW56*INDEX('Damage costs'!$V$18:$V$70,MATCH($B141,'Damage costs'!$C$18:$C$70,0))/1000,AW56*INDEX('Damage costs'!$Z$18:$Z$70,MATCH($B141,'Damage costs'!$C$18:$C$70,0))/1000),"")</f>
        <v/>
      </c>
      <c r="AX141" s="59" t="str">
        <f>IFERROR(IF(OR($C$144=FALSE,LEFT($B141,3)&lt;&gt;"NOX"),AX56*INDEX('Damage costs'!$V$18:$V$70,MATCH($B141,'Damage costs'!$C$18:$C$70,0))/1000,AX56*INDEX('Damage costs'!$Z$18:$Z$70,MATCH($B141,'Damage costs'!$C$18:$C$70,0))/1000),"")</f>
        <v/>
      </c>
      <c r="AY141" s="59" t="str">
        <f>IFERROR(IF(OR($C$144=FALSE,LEFT($B141,3)&lt;&gt;"NOX"),AY56*INDEX('Damage costs'!$V$18:$V$70,MATCH($B141,'Damage costs'!$C$18:$C$70,0))/1000,AY56*INDEX('Damage costs'!$Z$18:$Z$70,MATCH($B141,'Damage costs'!$C$18:$C$70,0))/1000),"")</f>
        <v/>
      </c>
      <c r="AZ141" s="59" t="str">
        <f>IFERROR(IF(OR($C$144=FALSE,LEFT($B141,3)&lt;&gt;"NOX"),AZ56*INDEX('Damage costs'!$V$18:$V$70,MATCH($B141,'Damage costs'!$C$18:$C$70,0))/1000,AZ56*INDEX('Damage costs'!$Z$18:$Z$70,MATCH($B141,'Damage costs'!$C$18:$C$70,0))/1000),"")</f>
        <v/>
      </c>
      <c r="BA141" s="59" t="str">
        <f>IFERROR(IF(OR($C$144=FALSE,LEFT($B141,3)&lt;&gt;"NOX"),BA56*INDEX('Damage costs'!$V$18:$V$70,MATCH($B141,'Damage costs'!$C$18:$C$70,0))/1000,BA56*INDEX('Damage costs'!$Z$18:$Z$70,MATCH($B141,'Damage costs'!$C$18:$C$70,0))/1000),"")</f>
        <v/>
      </c>
      <c r="BB141" s="59" t="str">
        <f>IFERROR(IF(OR($C$144=FALSE,LEFT($B141,3)&lt;&gt;"NOX"),BB56*INDEX('Damage costs'!$V$18:$V$70,MATCH($B141,'Damage costs'!$C$18:$C$70,0))/1000,BB56*INDEX('Damage costs'!$Z$18:$Z$70,MATCH($B141,'Damage costs'!$C$18:$C$70,0))/1000),"")</f>
        <v/>
      </c>
      <c r="BC141" s="59" t="str">
        <f>IFERROR(IF(OR($C$144=FALSE,LEFT($B141,3)&lt;&gt;"NOX"),BC56*INDEX('Damage costs'!$V$18:$V$70,MATCH($B141,'Damage costs'!$C$18:$C$70,0))/1000,BC56*INDEX('Damage costs'!$Z$18:$Z$70,MATCH($B141,'Damage costs'!$C$18:$C$70,0))/1000),"")</f>
        <v/>
      </c>
      <c r="BD141" s="59" t="str">
        <f>IFERROR(IF(OR($C$144=FALSE,LEFT($B141,3)&lt;&gt;"NOX"),BD56*INDEX('Damage costs'!$V$18:$V$70,MATCH($B141,'Damage costs'!$C$18:$C$70,0))/1000,BD56*INDEX('Damage costs'!$Z$18:$Z$70,MATCH($B141,'Damage costs'!$C$18:$C$70,0))/1000),"")</f>
        <v/>
      </c>
      <c r="BE141" s="59" t="str">
        <f>IFERROR(IF(OR($C$144=FALSE,LEFT($B141,3)&lt;&gt;"NOX"),BE56*INDEX('Damage costs'!$V$18:$V$70,MATCH($B141,'Damage costs'!$C$18:$C$70,0))/1000,BE56*INDEX('Damage costs'!$Z$18:$Z$70,MATCH($B141,'Damage costs'!$C$18:$C$70,0))/1000),"")</f>
        <v/>
      </c>
      <c r="BF141" s="59" t="str">
        <f>IFERROR(IF(OR($C$144=FALSE,LEFT($B141,3)&lt;&gt;"NOX"),BF56*INDEX('Damage costs'!$V$18:$V$70,MATCH($B141,'Damage costs'!$C$18:$C$70,0))/1000,BF56*INDEX('Damage costs'!$Z$18:$Z$70,MATCH($B141,'Damage costs'!$C$18:$C$70,0))/1000),"")</f>
        <v/>
      </c>
      <c r="BG141" s="59" t="str">
        <f>IFERROR(IF(OR($C$144=FALSE,LEFT($B141,3)&lt;&gt;"NOX"),BG56*INDEX('Damage costs'!$V$18:$V$70,MATCH($B141,'Damage costs'!$C$18:$C$70,0))/1000,BG56*INDEX('Damage costs'!$Z$18:$Z$70,MATCH($B141,'Damage costs'!$C$18:$C$70,0))/1000),"")</f>
        <v/>
      </c>
      <c r="BH141" s="59" t="str">
        <f>IFERROR(IF(OR($C$144=FALSE,LEFT($B141,3)&lt;&gt;"NOX"),BH56*INDEX('Damage costs'!$V$18:$V$70,MATCH($B141,'Damage costs'!$C$18:$C$70,0))/1000,BH56*INDEX('Damage costs'!$Z$18:$Z$70,MATCH($B141,'Damage costs'!$C$18:$C$70,0))/1000),"")</f>
        <v/>
      </c>
      <c r="BI141" s="59" t="str">
        <f>IFERROR(IF(OR($C$144=FALSE,LEFT($B141,3)&lt;&gt;"NOX"),BI56*INDEX('Damage costs'!$V$18:$V$70,MATCH($B141,'Damage costs'!$C$18:$C$70,0))/1000,BI56*INDEX('Damage costs'!$Z$18:$Z$70,MATCH($B141,'Damage costs'!$C$18:$C$70,0))/1000),"")</f>
        <v/>
      </c>
      <c r="BJ141" s="59" t="str">
        <f>IFERROR(IF(OR($C$144=FALSE,LEFT($B141,3)&lt;&gt;"NOX"),BJ56*INDEX('Damage costs'!$V$18:$V$70,MATCH($B141,'Damage costs'!$C$18:$C$70,0))/1000,BJ56*INDEX('Damage costs'!$Z$18:$Z$70,MATCH($B141,'Damage costs'!$C$18:$C$70,0))/1000),"")</f>
        <v/>
      </c>
      <c r="BK141" s="59" t="str">
        <f>IFERROR(IF(OR($C$144=FALSE,LEFT($B141,3)&lt;&gt;"NOX"),BK56*INDEX('Damage costs'!$V$18:$V$70,MATCH($B141,'Damage costs'!$C$18:$C$70,0))/1000,BK56*INDEX('Damage costs'!$Z$18:$Z$70,MATCH($B141,'Damage costs'!$C$18:$C$70,0))/1000),"")</f>
        <v/>
      </c>
      <c r="BL141" s="59" t="str">
        <f>IFERROR(IF(OR($C$144=FALSE,LEFT($B141,3)&lt;&gt;"NOX"),BL56*INDEX('Damage costs'!$V$18:$V$70,MATCH($B141,'Damage costs'!$C$18:$C$70,0))/1000,BL56*INDEX('Damage costs'!$Z$18:$Z$70,MATCH($B141,'Damage costs'!$C$18:$C$70,0))/1000),"")</f>
        <v/>
      </c>
      <c r="BM141" s="59" t="str">
        <f>IFERROR(IF(OR($C$144=FALSE,LEFT($B141,3)&lt;&gt;"NOX"),BM56*INDEX('Damage costs'!$V$18:$V$70,MATCH($B141,'Damage costs'!$C$18:$C$70,0))/1000,BM56*INDEX('Damage costs'!$Z$18:$Z$70,MATCH($B141,'Damage costs'!$C$18:$C$70,0))/1000),"")</f>
        <v/>
      </c>
      <c r="BN141" s="59" t="str">
        <f>IFERROR(IF(OR($C$144=FALSE,LEFT($B141,3)&lt;&gt;"NOX"),BN56*INDEX('Damage costs'!$V$18:$V$70,MATCH($B141,'Damage costs'!$C$18:$C$70,0))/1000,BN56*INDEX('Damage costs'!$Z$18:$Z$70,MATCH($B141,'Damage costs'!$C$18:$C$70,0))/1000),"")</f>
        <v/>
      </c>
      <c r="BO141" s="59" t="str">
        <f>IFERROR(IF(OR($C$144=FALSE,LEFT($B141,3)&lt;&gt;"NOX"),BO56*INDEX('Damage costs'!$V$18:$V$70,MATCH($B141,'Damage costs'!$C$18:$C$70,0))/1000,BO56*INDEX('Damage costs'!$Z$18:$Z$70,MATCH($B141,'Damage costs'!$C$18:$C$70,0))/1000),"")</f>
        <v/>
      </c>
      <c r="BP141" s="59" t="str">
        <f>IFERROR(IF(OR($C$144=FALSE,LEFT($B141,3)&lt;&gt;"NOX"),BP56*INDEX('Damage costs'!$V$18:$V$70,MATCH($B141,'Damage costs'!$C$18:$C$70,0))/1000,BP56*INDEX('Damage costs'!$Z$18:$Z$70,MATCH($B141,'Damage costs'!$C$18:$C$70,0))/1000),"")</f>
        <v/>
      </c>
      <c r="BQ141" s="59" t="str">
        <f>IFERROR(IF(OR($C$144=FALSE,LEFT($B141,3)&lt;&gt;"NOX"),BQ56*INDEX('Damage costs'!$V$18:$V$70,MATCH($B141,'Damage costs'!$C$18:$C$70,0))/1000,BQ56*INDEX('Damage costs'!$Z$18:$Z$70,MATCH($B141,'Damage costs'!$C$18:$C$70,0))/1000),"")</f>
        <v/>
      </c>
      <c r="BR141" s="59" t="str">
        <f>IFERROR(IF(OR($C$144=FALSE,LEFT($B141,3)&lt;&gt;"NOX"),BR56*INDEX('Damage costs'!$V$18:$V$70,MATCH($B141,'Damage costs'!$C$18:$C$70,0))/1000,BR56*INDEX('Damage costs'!$Z$18:$Z$70,MATCH($B141,'Damage costs'!$C$18:$C$70,0))/1000),"")</f>
        <v/>
      </c>
      <c r="BS141" s="59" t="str">
        <f>IFERROR(IF(OR($C$144=FALSE,LEFT($B141,3)&lt;&gt;"NOX"),BS56*INDEX('Damage costs'!$V$18:$V$70,MATCH($B141,'Damage costs'!$C$18:$C$70,0))/1000,BS56*INDEX('Damage costs'!$Z$18:$Z$70,MATCH($B141,'Damage costs'!$C$18:$C$70,0))/1000),"")</f>
        <v/>
      </c>
      <c r="BT141" s="59" t="str">
        <f>IFERROR(IF(OR($C$144=FALSE,LEFT($B141,3)&lt;&gt;"NOX"),BT56*INDEX('Damage costs'!$V$18:$V$70,MATCH($B141,'Damage costs'!$C$18:$C$70,0))/1000,BT56*INDEX('Damage costs'!$Z$18:$Z$70,MATCH($B141,'Damage costs'!$C$18:$C$70,0))/1000),"")</f>
        <v/>
      </c>
      <c r="BU141" s="59" t="str">
        <f>IFERROR(IF(OR($C$144=FALSE,LEFT($B141,3)&lt;&gt;"NOX"),BU56*INDEX('Damage costs'!$V$18:$V$70,MATCH($B141,'Damage costs'!$C$18:$C$70,0))/1000,BU56*INDEX('Damage costs'!$Z$18:$Z$70,MATCH($B141,'Damage costs'!$C$18:$C$70,0))/1000),"")</f>
        <v/>
      </c>
      <c r="BV141" s="59" t="str">
        <f>IFERROR(IF(OR($C$144=FALSE,LEFT($B141,3)&lt;&gt;"NOX"),BV56*INDEX('Damage costs'!$V$18:$V$70,MATCH($B141,'Damage costs'!$C$18:$C$70,0))/1000,BV56*INDEX('Damage costs'!$Z$18:$Z$70,MATCH($B141,'Damage costs'!$C$18:$C$70,0))/1000),"")</f>
        <v/>
      </c>
      <c r="BW141" s="59" t="str">
        <f>IFERROR(IF(OR($C$144=FALSE,LEFT($B141,3)&lt;&gt;"NOX"),BW56*INDEX('Damage costs'!$V$18:$V$70,MATCH($B141,'Damage costs'!$C$18:$C$70,0))/1000,BW56*INDEX('Damage costs'!$Z$18:$Z$70,MATCH($B141,'Damage costs'!$C$18:$C$70,0))/1000),"")</f>
        <v/>
      </c>
      <c r="BX141" s="59" t="str">
        <f>IFERROR(IF(OR($C$144=FALSE,LEFT($B141,3)&lt;&gt;"NOX"),BX56*INDEX('Damage costs'!$V$18:$V$70,MATCH($B141,'Damage costs'!$C$18:$C$70,0))/1000,BX56*INDEX('Damage costs'!$Z$18:$Z$70,MATCH($B141,'Damage costs'!$C$18:$C$70,0))/1000),"")</f>
        <v/>
      </c>
      <c r="BY141" s="59" t="str">
        <f>IFERROR(IF(OR($C$144=FALSE,LEFT($B141,3)&lt;&gt;"NOX"),BY56*INDEX('Damage costs'!$V$18:$V$70,MATCH($B141,'Damage costs'!$C$18:$C$70,0))/1000,BY56*INDEX('Damage costs'!$Z$18:$Z$70,MATCH($B141,'Damage costs'!$C$18:$C$70,0))/1000),"")</f>
        <v/>
      </c>
      <c r="BZ141" s="59" t="str">
        <f>IFERROR(IF(OR($C$144=FALSE,LEFT($B141,3)&lt;&gt;"NOX"),BZ56*INDEX('Damage costs'!$V$18:$V$70,MATCH($B141,'Damage costs'!$C$18:$C$70,0))/1000,BZ56*INDEX('Damage costs'!$Z$18:$Z$70,MATCH($B141,'Damage costs'!$C$18:$C$70,0))/1000),"")</f>
        <v/>
      </c>
      <c r="CA141" s="59" t="str">
        <f>IFERROR(IF(OR($C$144=FALSE,LEFT($B141,3)&lt;&gt;"NOX"),CA56*INDEX('Damage costs'!$V$18:$V$70,MATCH($B141,'Damage costs'!$C$18:$C$70,0))/1000,CA56*INDEX('Damage costs'!$Z$18:$Z$70,MATCH($B141,'Damage costs'!$C$18:$C$70,0))/1000),"")</f>
        <v/>
      </c>
      <c r="CB141" s="59" t="str">
        <f>IFERROR(IF(OR($C$144=FALSE,LEFT($B141,3)&lt;&gt;"NOX"),CB56*INDEX('Damage costs'!$V$18:$V$70,MATCH($B141,'Damage costs'!$C$18:$C$70,0))/1000,CB56*INDEX('Damage costs'!$Z$18:$Z$70,MATCH($B141,'Damage costs'!$C$18:$C$70,0))/1000),"")</f>
        <v/>
      </c>
      <c r="CC141" s="59" t="str">
        <f>IFERROR(IF(OR($C$144=FALSE,LEFT($B141,3)&lt;&gt;"NOX"),CC56*INDEX('Damage costs'!$V$18:$V$70,MATCH($B141,'Damage costs'!$C$18:$C$70,0))/1000,CC56*INDEX('Damage costs'!$Z$18:$Z$70,MATCH($B141,'Damage costs'!$C$18:$C$70,0))/1000),"")</f>
        <v/>
      </c>
      <c r="CD141" s="59" t="str">
        <f>IFERROR(IF(OR($C$144=FALSE,LEFT($B141,3)&lt;&gt;"NOX"),CD56*INDEX('Damage costs'!$V$18:$V$70,MATCH($B141,'Damage costs'!$C$18:$C$70,0))/1000,CD56*INDEX('Damage costs'!$Z$18:$Z$70,MATCH($B141,'Damage costs'!$C$18:$C$70,0))/1000),"")</f>
        <v/>
      </c>
      <c r="CE141" s="59" t="str">
        <f>IFERROR(IF(OR($C$144=FALSE,LEFT($B141,3)&lt;&gt;"NOX"),CE56*INDEX('Damage costs'!$V$18:$V$70,MATCH($B141,'Damage costs'!$C$18:$C$70,0))/1000,CE56*INDEX('Damage costs'!$Z$18:$Z$70,MATCH($B141,'Damage costs'!$C$18:$C$70,0))/1000),"")</f>
        <v/>
      </c>
      <c r="CF141" s="59" t="str">
        <f>IFERROR(IF(OR($C$144=FALSE,LEFT($B141,3)&lt;&gt;"NOX"),CF56*INDEX('Damage costs'!$V$18:$V$70,MATCH($B141,'Damage costs'!$C$18:$C$70,0))/1000,CF56*INDEX('Damage costs'!$Z$18:$Z$70,MATCH($B141,'Damage costs'!$C$18:$C$70,0))/1000),"")</f>
        <v/>
      </c>
      <c r="CG141" s="59" t="str">
        <f>IFERROR(IF(OR($C$144=FALSE,LEFT($B141,3)&lt;&gt;"NOX"),CG56*INDEX('Damage costs'!$V$18:$V$70,MATCH($B141,'Damage costs'!$C$18:$C$70,0))/1000,CG56*INDEX('Damage costs'!$Z$18:$Z$70,MATCH($B141,'Damage costs'!$C$18:$C$70,0))/1000),"")</f>
        <v/>
      </c>
      <c r="CH141" s="59" t="str">
        <f>IFERROR(IF(OR($C$144=FALSE,LEFT($B141,3)&lt;&gt;"NOX"),CH56*INDEX('Damage costs'!$V$18:$V$70,MATCH($B141,'Damage costs'!$C$18:$C$70,0))/1000,CH56*INDEX('Damage costs'!$Z$18:$Z$70,MATCH($B141,'Damage costs'!$C$18:$C$70,0))/1000),"")</f>
        <v/>
      </c>
      <c r="CI141" s="59" t="str">
        <f>IFERROR(IF(OR($C$144=FALSE,LEFT($B141,3)&lt;&gt;"NOX"),CI56*INDEX('Damage costs'!$V$18:$V$70,MATCH($B141,'Damage costs'!$C$18:$C$70,0))/1000,CI56*INDEX('Damage costs'!$Z$18:$Z$70,MATCH($B141,'Damage costs'!$C$18:$C$70,0))/1000),"")</f>
        <v/>
      </c>
      <c r="CJ141" s="59" t="str">
        <f>IFERROR(IF(OR($C$144=FALSE,LEFT($B141,3)&lt;&gt;"NOX"),CJ56*INDEX('Damage costs'!$V$18:$V$70,MATCH($B141,'Damage costs'!$C$18:$C$70,0))/1000,CJ56*INDEX('Damage costs'!$Z$18:$Z$70,MATCH($B141,'Damage costs'!$C$18:$C$70,0))/1000),"")</f>
        <v/>
      </c>
      <c r="CK141" s="59" t="str">
        <f>IFERROR(IF(OR($C$144=FALSE,LEFT($B141,3)&lt;&gt;"NOX"),CK56*INDEX('Damage costs'!$V$18:$V$70,MATCH($B141,'Damage costs'!$C$18:$C$70,0))/1000,CK56*INDEX('Damage costs'!$Z$18:$Z$70,MATCH($B141,'Damage costs'!$C$18:$C$70,0))/1000),"")</f>
        <v/>
      </c>
      <c r="CL141" s="59" t="str">
        <f>IFERROR(IF(OR($C$144=FALSE,LEFT($B141,3)&lt;&gt;"NOX"),CL56*INDEX('Damage costs'!$V$18:$V$70,MATCH($B141,'Damage costs'!$C$18:$C$70,0))/1000,CL56*INDEX('Damage costs'!$Z$18:$Z$70,MATCH($B141,'Damage costs'!$C$18:$C$70,0))/1000),"")</f>
        <v/>
      </c>
      <c r="CM141" s="59" t="str">
        <f>IFERROR(IF(OR($C$144=FALSE,LEFT($B141,3)&lt;&gt;"NOX"),CM56*INDEX('Damage costs'!$V$18:$V$70,MATCH($B141,'Damage costs'!$C$18:$C$70,0))/1000,CM56*INDEX('Damage costs'!$Z$18:$Z$70,MATCH($B141,'Damage costs'!$C$18:$C$70,0))/1000),"")</f>
        <v/>
      </c>
      <c r="CN141" s="59" t="str">
        <f>IFERROR(IF(OR($C$144=FALSE,LEFT($B141,3)&lt;&gt;"NOX"),CN56*INDEX('Damage costs'!$V$18:$V$70,MATCH($B141,'Damage costs'!$C$18:$C$70,0))/1000,CN56*INDEX('Damage costs'!$Z$18:$Z$70,MATCH($B141,'Damage costs'!$C$18:$C$70,0))/1000),"")</f>
        <v/>
      </c>
      <c r="CO141" s="59" t="str">
        <f>IFERROR(IF(OR($C$144=FALSE,LEFT($B141,3)&lt;&gt;"NOX"),CO56*INDEX('Damage costs'!$V$18:$V$70,MATCH($B141,'Damage costs'!$C$18:$C$70,0))/1000,CO56*INDEX('Damage costs'!$Z$18:$Z$70,MATCH($B141,'Damage costs'!$C$18:$C$70,0))/1000),"")</f>
        <v/>
      </c>
      <c r="CP141" s="59" t="str">
        <f>IFERROR(IF(OR($C$144=FALSE,LEFT($B141,3)&lt;&gt;"NOX"),CP56*INDEX('Damage costs'!$V$18:$V$70,MATCH($B141,'Damage costs'!$C$18:$C$70,0))/1000,CP56*INDEX('Damage costs'!$Z$18:$Z$70,MATCH($B141,'Damage costs'!$C$18:$C$70,0))/1000),"")</f>
        <v/>
      </c>
      <c r="CQ141" s="59" t="str">
        <f>IFERROR(IF(OR($C$144=FALSE,LEFT($B141,3)&lt;&gt;"NOX"),CQ56*INDEX('Damage costs'!$V$18:$V$70,MATCH($B141,'Damage costs'!$C$18:$C$70,0))/1000,CQ56*INDEX('Damage costs'!$Z$18:$Z$70,MATCH($B141,'Damage costs'!$C$18:$C$70,0))/1000),"")</f>
        <v/>
      </c>
      <c r="CR141" s="59" t="str">
        <f>IFERROR(IF(OR($C$144=FALSE,LEFT($B141,3)&lt;&gt;"NOX"),CR56*INDEX('Damage costs'!$V$18:$V$70,MATCH($B141,'Damage costs'!$C$18:$C$70,0))/1000,CR56*INDEX('Damage costs'!$Z$18:$Z$70,MATCH($B141,'Damage costs'!$C$18:$C$70,0))/1000),"")</f>
        <v/>
      </c>
      <c r="CS141" s="59" t="str">
        <f>IFERROR(IF(OR($C$144=FALSE,LEFT($B141,3)&lt;&gt;"NOX"),CS56*INDEX('Damage costs'!$V$18:$V$70,MATCH($B141,'Damage costs'!$C$18:$C$70,0))/1000,CS56*INDEX('Damage costs'!$Z$18:$Z$70,MATCH($B141,'Damage costs'!$C$18:$C$70,0))/1000),"")</f>
        <v/>
      </c>
      <c r="CT141" s="59" t="str">
        <f>IFERROR(IF(OR($C$144=FALSE,LEFT($B141,3)&lt;&gt;"NOX"),CT56*INDEX('Damage costs'!$V$18:$V$70,MATCH($B141,'Damage costs'!$C$18:$C$70,0))/1000,CT56*INDEX('Damage costs'!$Z$18:$Z$70,MATCH($B141,'Damage costs'!$C$18:$C$70,0))/1000),"")</f>
        <v/>
      </c>
      <c r="CU141" s="59" t="str">
        <f>IFERROR(IF(OR($C$144=FALSE,LEFT($B141,3)&lt;&gt;"NOX"),CU56*INDEX('Damage costs'!$V$18:$V$70,MATCH($B141,'Damage costs'!$C$18:$C$70,0))/1000,CU56*INDEX('Damage costs'!$Z$18:$Z$70,MATCH($B141,'Damage costs'!$C$18:$C$70,0))/1000),"")</f>
        <v/>
      </c>
      <c r="CV141" s="59" t="str">
        <f>IFERROR(IF(OR($C$144=FALSE,LEFT($B141,3)&lt;&gt;"NOX"),CV56*INDEX('Damage costs'!$V$18:$V$70,MATCH($B141,'Damage costs'!$C$18:$C$70,0))/1000,CV56*INDEX('Damage costs'!$Z$18:$Z$70,MATCH($B141,'Damage costs'!$C$18:$C$70,0))/1000),"")</f>
        <v/>
      </c>
      <c r="CW141" s="59" t="str">
        <f>IFERROR(IF(OR($C$144=FALSE,LEFT($B141,3)&lt;&gt;"NOX"),CW56*INDEX('Damage costs'!$V$18:$V$70,MATCH($B141,'Damage costs'!$C$18:$C$70,0))/1000,CW56*INDEX('Damage costs'!$Z$18:$Z$70,MATCH($B141,'Damage costs'!$C$18:$C$70,0))/1000),"")</f>
        <v/>
      </c>
      <c r="CX141" s="59" t="str">
        <f>IFERROR(IF(OR($C$144=FALSE,LEFT($B141,3)&lt;&gt;"NOX"),CX56*INDEX('Damage costs'!$V$18:$V$70,MATCH($B141,'Damage costs'!$C$18:$C$70,0))/1000,CX56*INDEX('Damage costs'!$Z$18:$Z$70,MATCH($B141,'Damage costs'!$C$18:$C$70,0))/1000),"")</f>
        <v/>
      </c>
      <c r="CY141" s="59" t="str">
        <f>IFERROR(IF(OR($C$144=FALSE,LEFT($B141,3)&lt;&gt;"NOX"),CY56*INDEX('Damage costs'!$V$18:$V$70,MATCH($B141,'Damage costs'!$C$18:$C$70,0))/1000,CY56*INDEX('Damage costs'!$Z$18:$Z$70,MATCH($B141,'Damage costs'!$C$18:$C$70,0))/1000),"")</f>
        <v/>
      </c>
      <c r="CZ141" s="391"/>
    </row>
    <row r="142" spans="2:104" x14ac:dyDescent="0.25">
      <c r="B142" s="406">
        <f t="shared" si="53"/>
        <v>0</v>
      </c>
      <c r="C142" s="9" t="s">
        <v>1117</v>
      </c>
      <c r="D142" s="59" t="str">
        <f>IFERROR(IF(OR($C$144=FALSE,LEFT($B142,3)&lt;&gt;"NOX"),D57*INDEX('Damage costs'!$V$18:$V$70,MATCH($B142,'Damage costs'!$C$18:$C$70,0))/1000,D57*INDEX('Damage costs'!$Z$18:$Z$70,MATCH($B142,'Damage costs'!$C$18:$C$70,0))/1000),"")</f>
        <v/>
      </c>
      <c r="E142" s="59" t="str">
        <f>IFERROR(IF(OR($C$144=FALSE,LEFT($B142,3)&lt;&gt;"NOX"),E57*INDEX('Damage costs'!$V$18:$V$70,MATCH($B142,'Damage costs'!$C$18:$C$70,0))/1000,E57*INDEX('Damage costs'!$Z$18:$Z$70,MATCH($B142,'Damage costs'!$C$18:$C$70,0))/1000),"")</f>
        <v/>
      </c>
      <c r="F142" s="59" t="str">
        <f>IFERROR(IF(OR($C$144=FALSE,LEFT($B142,3)&lt;&gt;"NOX"),F57*INDEX('Damage costs'!$V$18:$V$70,MATCH($B142,'Damage costs'!$C$18:$C$70,0))/1000,F57*INDEX('Damage costs'!$Z$18:$Z$70,MATCH($B142,'Damage costs'!$C$18:$C$70,0))/1000),"")</f>
        <v/>
      </c>
      <c r="G142" s="59" t="str">
        <f>IFERROR(IF(OR($C$144=FALSE,LEFT($B142,3)&lt;&gt;"NOX"),G57*INDEX('Damage costs'!$V$18:$V$70,MATCH($B142,'Damage costs'!$C$18:$C$70,0))/1000,G57*INDEX('Damage costs'!$Z$18:$Z$70,MATCH($B142,'Damage costs'!$C$18:$C$70,0))/1000),"")</f>
        <v/>
      </c>
      <c r="H142" s="59" t="str">
        <f>IFERROR(IF(OR($C$144=FALSE,LEFT($B142,3)&lt;&gt;"NOX"),H57*INDEX('Damage costs'!$V$18:$V$70,MATCH($B142,'Damage costs'!$C$18:$C$70,0))/1000,H57*INDEX('Damage costs'!$Z$18:$Z$70,MATCH($B142,'Damage costs'!$C$18:$C$70,0))/1000),"")</f>
        <v/>
      </c>
      <c r="I142" s="59" t="str">
        <f>IFERROR(IF(OR($C$144=FALSE,LEFT($B142,3)&lt;&gt;"NOX"),I57*INDEX('Damage costs'!$V$18:$V$70,MATCH($B142,'Damage costs'!$C$18:$C$70,0))/1000,I57*INDEX('Damage costs'!$Z$18:$Z$70,MATCH($B142,'Damage costs'!$C$18:$C$70,0))/1000),"")</f>
        <v/>
      </c>
      <c r="J142" s="59" t="str">
        <f>IFERROR(IF(OR($C$144=FALSE,LEFT($B142,3)&lt;&gt;"NOX"),J57*INDEX('Damage costs'!$V$18:$V$70,MATCH($B142,'Damage costs'!$C$18:$C$70,0))/1000,J57*INDEX('Damage costs'!$Z$18:$Z$70,MATCH($B142,'Damage costs'!$C$18:$C$70,0))/1000),"")</f>
        <v/>
      </c>
      <c r="K142" s="59" t="str">
        <f>IFERROR(IF(OR($C$144=FALSE,LEFT($B142,3)&lt;&gt;"NOX"),K57*INDEX('Damage costs'!$V$18:$V$70,MATCH($B142,'Damage costs'!$C$18:$C$70,0))/1000,K57*INDEX('Damage costs'!$Z$18:$Z$70,MATCH($B142,'Damage costs'!$C$18:$C$70,0))/1000),"")</f>
        <v/>
      </c>
      <c r="L142" s="59" t="str">
        <f>IFERROR(IF(OR($C$144=FALSE,LEFT($B142,3)&lt;&gt;"NOX"),L57*INDEX('Damage costs'!$V$18:$V$70,MATCH($B142,'Damage costs'!$C$18:$C$70,0))/1000,L57*INDEX('Damage costs'!$Z$18:$Z$70,MATCH($B142,'Damage costs'!$C$18:$C$70,0))/1000),"")</f>
        <v/>
      </c>
      <c r="M142" s="59" t="str">
        <f>IFERROR(IF(OR($C$144=FALSE,LEFT($B142,3)&lt;&gt;"NOX"),M57*INDEX('Damage costs'!$V$18:$V$70,MATCH($B142,'Damage costs'!$C$18:$C$70,0))/1000,M57*INDEX('Damage costs'!$Z$18:$Z$70,MATCH($B142,'Damage costs'!$C$18:$C$70,0))/1000),"")</f>
        <v/>
      </c>
      <c r="N142" s="59" t="str">
        <f>IFERROR(IF(OR($C$144=FALSE,LEFT($B142,3)&lt;&gt;"NOX"),N57*INDEX('Damage costs'!$V$18:$V$70,MATCH($B142,'Damage costs'!$C$18:$C$70,0))/1000,N57*INDEX('Damage costs'!$Z$18:$Z$70,MATCH($B142,'Damage costs'!$C$18:$C$70,0))/1000),"")</f>
        <v/>
      </c>
      <c r="O142" s="59" t="str">
        <f>IFERROR(IF(OR($C$144=FALSE,LEFT($B142,3)&lt;&gt;"NOX"),O57*INDEX('Damage costs'!$V$18:$V$70,MATCH($B142,'Damage costs'!$C$18:$C$70,0))/1000,O57*INDEX('Damage costs'!$Z$18:$Z$70,MATCH($B142,'Damage costs'!$C$18:$C$70,0))/1000),"")</f>
        <v/>
      </c>
      <c r="P142" s="59" t="str">
        <f>IFERROR(IF(OR($C$144=FALSE,LEFT($B142,3)&lt;&gt;"NOX"),P57*INDEX('Damage costs'!$V$18:$V$70,MATCH($B142,'Damage costs'!$C$18:$C$70,0))/1000,P57*INDEX('Damage costs'!$Z$18:$Z$70,MATCH($B142,'Damage costs'!$C$18:$C$70,0))/1000),"")</f>
        <v/>
      </c>
      <c r="Q142" s="59" t="str">
        <f>IFERROR(IF(OR($C$144=FALSE,LEFT($B142,3)&lt;&gt;"NOX"),Q57*INDEX('Damage costs'!$V$18:$V$70,MATCH($B142,'Damage costs'!$C$18:$C$70,0))/1000,Q57*INDEX('Damage costs'!$Z$18:$Z$70,MATCH($B142,'Damage costs'!$C$18:$C$70,0))/1000),"")</f>
        <v/>
      </c>
      <c r="R142" s="59" t="str">
        <f>IFERROR(IF(OR($C$144=FALSE,LEFT($B142,3)&lt;&gt;"NOX"),R57*INDEX('Damage costs'!$V$18:$V$70,MATCH($B142,'Damage costs'!$C$18:$C$70,0))/1000,R57*INDEX('Damage costs'!$Z$18:$Z$70,MATCH($B142,'Damage costs'!$C$18:$C$70,0))/1000),"")</f>
        <v/>
      </c>
      <c r="S142" s="59" t="str">
        <f>IFERROR(IF(OR($C$144=FALSE,LEFT($B142,3)&lt;&gt;"NOX"),S57*INDEX('Damage costs'!$V$18:$V$70,MATCH($B142,'Damage costs'!$C$18:$C$70,0))/1000,S57*INDEX('Damage costs'!$Z$18:$Z$70,MATCH($B142,'Damage costs'!$C$18:$C$70,0))/1000),"")</f>
        <v/>
      </c>
      <c r="T142" s="59" t="str">
        <f>IFERROR(IF(OR($C$144=FALSE,LEFT($B142,3)&lt;&gt;"NOX"),T57*INDEX('Damage costs'!$V$18:$V$70,MATCH($B142,'Damage costs'!$C$18:$C$70,0))/1000,T57*INDEX('Damage costs'!$Z$18:$Z$70,MATCH($B142,'Damage costs'!$C$18:$C$70,0))/1000),"")</f>
        <v/>
      </c>
      <c r="U142" s="59" t="str">
        <f>IFERROR(IF(OR($C$144=FALSE,LEFT($B142,3)&lt;&gt;"NOX"),U57*INDEX('Damage costs'!$V$18:$V$70,MATCH($B142,'Damage costs'!$C$18:$C$70,0))/1000,U57*INDEX('Damage costs'!$Z$18:$Z$70,MATCH($B142,'Damage costs'!$C$18:$C$70,0))/1000),"")</f>
        <v/>
      </c>
      <c r="V142" s="59" t="str">
        <f>IFERROR(IF(OR($C$144=FALSE,LEFT($B142,3)&lt;&gt;"NOX"),V57*INDEX('Damage costs'!$V$18:$V$70,MATCH($B142,'Damage costs'!$C$18:$C$70,0))/1000,V57*INDEX('Damage costs'!$Z$18:$Z$70,MATCH($B142,'Damage costs'!$C$18:$C$70,0))/1000),"")</f>
        <v/>
      </c>
      <c r="W142" s="59" t="str">
        <f>IFERROR(IF(OR($C$144=FALSE,LEFT($B142,3)&lt;&gt;"NOX"),W57*INDEX('Damage costs'!$V$18:$V$70,MATCH($B142,'Damage costs'!$C$18:$C$70,0))/1000,W57*INDEX('Damage costs'!$Z$18:$Z$70,MATCH($B142,'Damage costs'!$C$18:$C$70,0))/1000),"")</f>
        <v/>
      </c>
      <c r="X142" s="59" t="str">
        <f>IFERROR(IF(OR($C$144=FALSE,LEFT($B142,3)&lt;&gt;"NOX"),X57*INDEX('Damage costs'!$V$18:$V$70,MATCH($B142,'Damage costs'!$C$18:$C$70,0))/1000,X57*INDEX('Damage costs'!$Z$18:$Z$70,MATCH($B142,'Damage costs'!$C$18:$C$70,0))/1000),"")</f>
        <v/>
      </c>
      <c r="Y142" s="59" t="str">
        <f>IFERROR(IF(OR($C$144=FALSE,LEFT($B142,3)&lt;&gt;"NOX"),Y57*INDEX('Damage costs'!$V$18:$V$70,MATCH($B142,'Damage costs'!$C$18:$C$70,0))/1000,Y57*INDEX('Damage costs'!$Z$18:$Z$70,MATCH($B142,'Damage costs'!$C$18:$C$70,0))/1000),"")</f>
        <v/>
      </c>
      <c r="Z142" s="59" t="str">
        <f>IFERROR(IF(OR($C$144=FALSE,LEFT($B142,3)&lt;&gt;"NOX"),Z57*INDEX('Damage costs'!$V$18:$V$70,MATCH($B142,'Damage costs'!$C$18:$C$70,0))/1000,Z57*INDEX('Damage costs'!$Z$18:$Z$70,MATCH($B142,'Damage costs'!$C$18:$C$70,0))/1000),"")</f>
        <v/>
      </c>
      <c r="AA142" s="59" t="str">
        <f>IFERROR(IF(OR($C$144=FALSE,LEFT($B142,3)&lt;&gt;"NOX"),AA57*INDEX('Damage costs'!$V$18:$V$70,MATCH($B142,'Damage costs'!$C$18:$C$70,0))/1000,AA57*INDEX('Damage costs'!$Z$18:$Z$70,MATCH($B142,'Damage costs'!$C$18:$C$70,0))/1000),"")</f>
        <v/>
      </c>
      <c r="AB142" s="59" t="str">
        <f>IFERROR(IF(OR($C$144=FALSE,LEFT($B142,3)&lt;&gt;"NOX"),AB57*INDEX('Damage costs'!$V$18:$V$70,MATCH($B142,'Damage costs'!$C$18:$C$70,0))/1000,AB57*INDEX('Damage costs'!$Z$18:$Z$70,MATCH($B142,'Damage costs'!$C$18:$C$70,0))/1000),"")</f>
        <v/>
      </c>
      <c r="AC142" s="59" t="str">
        <f>IFERROR(IF(OR($C$144=FALSE,LEFT($B142,3)&lt;&gt;"NOX"),AC57*INDEX('Damage costs'!$V$18:$V$70,MATCH($B142,'Damage costs'!$C$18:$C$70,0))/1000,AC57*INDEX('Damage costs'!$Z$18:$Z$70,MATCH($B142,'Damage costs'!$C$18:$C$70,0))/1000),"")</f>
        <v/>
      </c>
      <c r="AD142" s="59" t="str">
        <f>IFERROR(IF(OR($C$144=FALSE,LEFT($B142,3)&lt;&gt;"NOX"),AD57*INDEX('Damage costs'!$V$18:$V$70,MATCH($B142,'Damage costs'!$C$18:$C$70,0))/1000,AD57*INDEX('Damage costs'!$Z$18:$Z$70,MATCH($B142,'Damage costs'!$C$18:$C$70,0))/1000),"")</f>
        <v/>
      </c>
      <c r="AE142" s="59" t="str">
        <f>IFERROR(IF(OR($C$144=FALSE,LEFT($B142,3)&lt;&gt;"NOX"),AE57*INDEX('Damage costs'!$V$18:$V$70,MATCH($B142,'Damage costs'!$C$18:$C$70,0))/1000,AE57*INDEX('Damage costs'!$Z$18:$Z$70,MATCH($B142,'Damage costs'!$C$18:$C$70,0))/1000),"")</f>
        <v/>
      </c>
      <c r="AF142" s="59" t="str">
        <f>IFERROR(IF(OR($C$144=FALSE,LEFT($B142,3)&lt;&gt;"NOX"),AF57*INDEX('Damage costs'!$V$18:$V$70,MATCH($B142,'Damage costs'!$C$18:$C$70,0))/1000,AF57*INDEX('Damage costs'!$Z$18:$Z$70,MATCH($B142,'Damage costs'!$C$18:$C$70,0))/1000),"")</f>
        <v/>
      </c>
      <c r="AG142" s="59" t="str">
        <f>IFERROR(IF(OR($C$144=FALSE,LEFT($B142,3)&lt;&gt;"NOX"),AG57*INDEX('Damage costs'!$V$18:$V$70,MATCH($B142,'Damage costs'!$C$18:$C$70,0))/1000,AG57*INDEX('Damage costs'!$Z$18:$Z$70,MATCH($B142,'Damage costs'!$C$18:$C$70,0))/1000),"")</f>
        <v/>
      </c>
      <c r="AH142" s="59" t="str">
        <f>IFERROR(IF(OR($C$144=FALSE,LEFT($B142,3)&lt;&gt;"NOX"),AH57*INDEX('Damage costs'!$V$18:$V$70,MATCH($B142,'Damage costs'!$C$18:$C$70,0))/1000,AH57*INDEX('Damage costs'!$Z$18:$Z$70,MATCH($B142,'Damage costs'!$C$18:$C$70,0))/1000),"")</f>
        <v/>
      </c>
      <c r="AI142" s="59" t="str">
        <f>IFERROR(IF(OR($C$144=FALSE,LEFT($B142,3)&lt;&gt;"NOX"),AI57*INDEX('Damage costs'!$V$18:$V$70,MATCH($B142,'Damage costs'!$C$18:$C$70,0))/1000,AI57*INDEX('Damage costs'!$Z$18:$Z$70,MATCH($B142,'Damage costs'!$C$18:$C$70,0))/1000),"")</f>
        <v/>
      </c>
      <c r="AJ142" s="59" t="str">
        <f>IFERROR(IF(OR($C$144=FALSE,LEFT($B142,3)&lt;&gt;"NOX"),AJ57*INDEX('Damage costs'!$V$18:$V$70,MATCH($B142,'Damage costs'!$C$18:$C$70,0))/1000,AJ57*INDEX('Damage costs'!$Z$18:$Z$70,MATCH($B142,'Damage costs'!$C$18:$C$70,0))/1000),"")</f>
        <v/>
      </c>
      <c r="AK142" s="59" t="str">
        <f>IFERROR(IF(OR($C$144=FALSE,LEFT($B142,3)&lt;&gt;"NOX"),AK57*INDEX('Damage costs'!$V$18:$V$70,MATCH($B142,'Damage costs'!$C$18:$C$70,0))/1000,AK57*INDEX('Damage costs'!$Z$18:$Z$70,MATCH($B142,'Damage costs'!$C$18:$C$70,0))/1000),"")</f>
        <v/>
      </c>
      <c r="AL142" s="59" t="str">
        <f>IFERROR(IF(OR($C$144=FALSE,LEFT($B142,3)&lt;&gt;"NOX"),AL57*INDEX('Damage costs'!$V$18:$V$70,MATCH($B142,'Damage costs'!$C$18:$C$70,0))/1000,AL57*INDEX('Damage costs'!$Z$18:$Z$70,MATCH($B142,'Damage costs'!$C$18:$C$70,0))/1000),"")</f>
        <v/>
      </c>
      <c r="AM142" s="59" t="str">
        <f>IFERROR(IF(OR($C$144=FALSE,LEFT($B142,3)&lt;&gt;"NOX"),AM57*INDEX('Damage costs'!$V$18:$V$70,MATCH($B142,'Damage costs'!$C$18:$C$70,0))/1000,AM57*INDEX('Damage costs'!$Z$18:$Z$70,MATCH($B142,'Damage costs'!$C$18:$C$70,0))/1000),"")</f>
        <v/>
      </c>
      <c r="AN142" s="59" t="str">
        <f>IFERROR(IF(OR($C$144=FALSE,LEFT($B142,3)&lt;&gt;"NOX"),AN57*INDEX('Damage costs'!$V$18:$V$70,MATCH($B142,'Damage costs'!$C$18:$C$70,0))/1000,AN57*INDEX('Damage costs'!$Z$18:$Z$70,MATCH($B142,'Damage costs'!$C$18:$C$70,0))/1000),"")</f>
        <v/>
      </c>
      <c r="AO142" s="59" t="str">
        <f>IFERROR(IF(OR($C$144=FALSE,LEFT($B142,3)&lt;&gt;"NOX"),AO57*INDEX('Damage costs'!$V$18:$V$70,MATCH($B142,'Damage costs'!$C$18:$C$70,0))/1000,AO57*INDEX('Damage costs'!$Z$18:$Z$70,MATCH($B142,'Damage costs'!$C$18:$C$70,0))/1000),"")</f>
        <v/>
      </c>
      <c r="AP142" s="59" t="str">
        <f>IFERROR(IF(OR($C$144=FALSE,LEFT($B142,3)&lt;&gt;"NOX"),AP57*INDEX('Damage costs'!$V$18:$V$70,MATCH($B142,'Damage costs'!$C$18:$C$70,0))/1000,AP57*INDEX('Damage costs'!$Z$18:$Z$70,MATCH($B142,'Damage costs'!$C$18:$C$70,0))/1000),"")</f>
        <v/>
      </c>
      <c r="AQ142" s="59" t="str">
        <f>IFERROR(IF(OR($C$144=FALSE,LEFT($B142,3)&lt;&gt;"NOX"),AQ57*INDEX('Damage costs'!$V$18:$V$70,MATCH($B142,'Damage costs'!$C$18:$C$70,0))/1000,AQ57*INDEX('Damage costs'!$Z$18:$Z$70,MATCH($B142,'Damage costs'!$C$18:$C$70,0))/1000),"")</f>
        <v/>
      </c>
      <c r="AR142" s="59" t="str">
        <f>IFERROR(IF(OR($C$144=FALSE,LEFT($B142,3)&lt;&gt;"NOX"),AR57*INDEX('Damage costs'!$V$18:$V$70,MATCH($B142,'Damage costs'!$C$18:$C$70,0))/1000,AR57*INDEX('Damage costs'!$Z$18:$Z$70,MATCH($B142,'Damage costs'!$C$18:$C$70,0))/1000),"")</f>
        <v/>
      </c>
      <c r="AS142" s="59" t="str">
        <f>IFERROR(IF(OR($C$144=FALSE,LEFT($B142,3)&lt;&gt;"NOX"),AS57*INDEX('Damage costs'!$V$18:$V$70,MATCH($B142,'Damage costs'!$C$18:$C$70,0))/1000,AS57*INDEX('Damage costs'!$Z$18:$Z$70,MATCH($B142,'Damage costs'!$C$18:$C$70,0))/1000),"")</f>
        <v/>
      </c>
      <c r="AT142" s="59" t="str">
        <f>IFERROR(IF(OR($C$144=FALSE,LEFT($B142,3)&lt;&gt;"NOX"),AT57*INDEX('Damage costs'!$V$18:$V$70,MATCH($B142,'Damage costs'!$C$18:$C$70,0))/1000,AT57*INDEX('Damage costs'!$Z$18:$Z$70,MATCH($B142,'Damage costs'!$C$18:$C$70,0))/1000),"")</f>
        <v/>
      </c>
      <c r="AU142" s="59" t="str">
        <f>IFERROR(IF(OR($C$144=FALSE,LEFT($B142,3)&lt;&gt;"NOX"),AU57*INDEX('Damage costs'!$V$18:$V$70,MATCH($B142,'Damage costs'!$C$18:$C$70,0))/1000,AU57*INDEX('Damage costs'!$Z$18:$Z$70,MATCH($B142,'Damage costs'!$C$18:$C$70,0))/1000),"")</f>
        <v/>
      </c>
      <c r="AV142" s="59" t="str">
        <f>IFERROR(IF(OR($C$144=FALSE,LEFT($B142,3)&lt;&gt;"NOX"),AV57*INDEX('Damage costs'!$V$18:$V$70,MATCH($B142,'Damage costs'!$C$18:$C$70,0))/1000,AV57*INDEX('Damage costs'!$Z$18:$Z$70,MATCH($B142,'Damage costs'!$C$18:$C$70,0))/1000),"")</f>
        <v/>
      </c>
      <c r="AW142" s="59" t="str">
        <f>IFERROR(IF(OR($C$144=FALSE,LEFT($B142,3)&lt;&gt;"NOX"),AW57*INDEX('Damage costs'!$V$18:$V$70,MATCH($B142,'Damage costs'!$C$18:$C$70,0))/1000,AW57*INDEX('Damage costs'!$Z$18:$Z$70,MATCH($B142,'Damage costs'!$C$18:$C$70,0))/1000),"")</f>
        <v/>
      </c>
      <c r="AX142" s="59" t="str">
        <f>IFERROR(IF(OR($C$144=FALSE,LEFT($B142,3)&lt;&gt;"NOX"),AX57*INDEX('Damage costs'!$V$18:$V$70,MATCH($B142,'Damage costs'!$C$18:$C$70,0))/1000,AX57*INDEX('Damage costs'!$Z$18:$Z$70,MATCH($B142,'Damage costs'!$C$18:$C$70,0))/1000),"")</f>
        <v/>
      </c>
      <c r="AY142" s="59" t="str">
        <f>IFERROR(IF(OR($C$144=FALSE,LEFT($B142,3)&lt;&gt;"NOX"),AY57*INDEX('Damage costs'!$V$18:$V$70,MATCH($B142,'Damage costs'!$C$18:$C$70,0))/1000,AY57*INDEX('Damage costs'!$Z$18:$Z$70,MATCH($B142,'Damage costs'!$C$18:$C$70,0))/1000),"")</f>
        <v/>
      </c>
      <c r="AZ142" s="59" t="str">
        <f>IFERROR(IF(OR($C$144=FALSE,LEFT($B142,3)&lt;&gt;"NOX"),AZ57*INDEX('Damage costs'!$V$18:$V$70,MATCH($B142,'Damage costs'!$C$18:$C$70,0))/1000,AZ57*INDEX('Damage costs'!$Z$18:$Z$70,MATCH($B142,'Damage costs'!$C$18:$C$70,0))/1000),"")</f>
        <v/>
      </c>
      <c r="BA142" s="59" t="str">
        <f>IFERROR(IF(OR($C$144=FALSE,LEFT($B142,3)&lt;&gt;"NOX"),BA57*INDEX('Damage costs'!$V$18:$V$70,MATCH($B142,'Damage costs'!$C$18:$C$70,0))/1000,BA57*INDEX('Damage costs'!$Z$18:$Z$70,MATCH($B142,'Damage costs'!$C$18:$C$70,0))/1000),"")</f>
        <v/>
      </c>
      <c r="BB142" s="59" t="str">
        <f>IFERROR(IF(OR($C$144=FALSE,LEFT($B142,3)&lt;&gt;"NOX"),BB57*INDEX('Damage costs'!$V$18:$V$70,MATCH($B142,'Damage costs'!$C$18:$C$70,0))/1000,BB57*INDEX('Damage costs'!$Z$18:$Z$70,MATCH($B142,'Damage costs'!$C$18:$C$70,0))/1000),"")</f>
        <v/>
      </c>
      <c r="BC142" s="59" t="str">
        <f>IFERROR(IF(OR($C$144=FALSE,LEFT($B142,3)&lt;&gt;"NOX"),BC57*INDEX('Damage costs'!$V$18:$V$70,MATCH($B142,'Damage costs'!$C$18:$C$70,0))/1000,BC57*INDEX('Damage costs'!$Z$18:$Z$70,MATCH($B142,'Damage costs'!$C$18:$C$70,0))/1000),"")</f>
        <v/>
      </c>
      <c r="BD142" s="59" t="str">
        <f>IFERROR(IF(OR($C$144=FALSE,LEFT($B142,3)&lt;&gt;"NOX"),BD57*INDEX('Damage costs'!$V$18:$V$70,MATCH($B142,'Damage costs'!$C$18:$C$70,0))/1000,BD57*INDEX('Damage costs'!$Z$18:$Z$70,MATCH($B142,'Damage costs'!$C$18:$C$70,0))/1000),"")</f>
        <v/>
      </c>
      <c r="BE142" s="59" t="str">
        <f>IFERROR(IF(OR($C$144=FALSE,LEFT($B142,3)&lt;&gt;"NOX"),BE57*INDEX('Damage costs'!$V$18:$V$70,MATCH($B142,'Damage costs'!$C$18:$C$70,0))/1000,BE57*INDEX('Damage costs'!$Z$18:$Z$70,MATCH($B142,'Damage costs'!$C$18:$C$70,0))/1000),"")</f>
        <v/>
      </c>
      <c r="BF142" s="59" t="str">
        <f>IFERROR(IF(OR($C$144=FALSE,LEFT($B142,3)&lt;&gt;"NOX"),BF57*INDEX('Damage costs'!$V$18:$V$70,MATCH($B142,'Damage costs'!$C$18:$C$70,0))/1000,BF57*INDEX('Damage costs'!$Z$18:$Z$70,MATCH($B142,'Damage costs'!$C$18:$C$70,0))/1000),"")</f>
        <v/>
      </c>
      <c r="BG142" s="59" t="str">
        <f>IFERROR(IF(OR($C$144=FALSE,LEFT($B142,3)&lt;&gt;"NOX"),BG57*INDEX('Damage costs'!$V$18:$V$70,MATCH($B142,'Damage costs'!$C$18:$C$70,0))/1000,BG57*INDEX('Damage costs'!$Z$18:$Z$70,MATCH($B142,'Damage costs'!$C$18:$C$70,0))/1000),"")</f>
        <v/>
      </c>
      <c r="BH142" s="59" t="str">
        <f>IFERROR(IF(OR($C$144=FALSE,LEFT($B142,3)&lt;&gt;"NOX"),BH57*INDEX('Damage costs'!$V$18:$V$70,MATCH($B142,'Damage costs'!$C$18:$C$70,0))/1000,BH57*INDEX('Damage costs'!$Z$18:$Z$70,MATCH($B142,'Damage costs'!$C$18:$C$70,0))/1000),"")</f>
        <v/>
      </c>
      <c r="BI142" s="59" t="str">
        <f>IFERROR(IF(OR($C$144=FALSE,LEFT($B142,3)&lt;&gt;"NOX"),BI57*INDEX('Damage costs'!$V$18:$V$70,MATCH($B142,'Damage costs'!$C$18:$C$70,0))/1000,BI57*INDEX('Damage costs'!$Z$18:$Z$70,MATCH($B142,'Damage costs'!$C$18:$C$70,0))/1000),"")</f>
        <v/>
      </c>
      <c r="BJ142" s="59" t="str">
        <f>IFERROR(IF(OR($C$144=FALSE,LEFT($B142,3)&lt;&gt;"NOX"),BJ57*INDEX('Damage costs'!$V$18:$V$70,MATCH($B142,'Damage costs'!$C$18:$C$70,0))/1000,BJ57*INDEX('Damage costs'!$Z$18:$Z$70,MATCH($B142,'Damage costs'!$C$18:$C$70,0))/1000),"")</f>
        <v/>
      </c>
      <c r="BK142" s="59" t="str">
        <f>IFERROR(IF(OR($C$144=FALSE,LEFT($B142,3)&lt;&gt;"NOX"),BK57*INDEX('Damage costs'!$V$18:$V$70,MATCH($B142,'Damage costs'!$C$18:$C$70,0))/1000,BK57*INDEX('Damage costs'!$Z$18:$Z$70,MATCH($B142,'Damage costs'!$C$18:$C$70,0))/1000),"")</f>
        <v/>
      </c>
      <c r="BL142" s="59" t="str">
        <f>IFERROR(IF(OR($C$144=FALSE,LEFT($B142,3)&lt;&gt;"NOX"),BL57*INDEX('Damage costs'!$V$18:$V$70,MATCH($B142,'Damage costs'!$C$18:$C$70,0))/1000,BL57*INDEX('Damage costs'!$Z$18:$Z$70,MATCH($B142,'Damage costs'!$C$18:$C$70,0))/1000),"")</f>
        <v/>
      </c>
      <c r="BM142" s="59" t="str">
        <f>IFERROR(IF(OR($C$144=FALSE,LEFT($B142,3)&lt;&gt;"NOX"),BM57*INDEX('Damage costs'!$V$18:$V$70,MATCH($B142,'Damage costs'!$C$18:$C$70,0))/1000,BM57*INDEX('Damage costs'!$Z$18:$Z$70,MATCH($B142,'Damage costs'!$C$18:$C$70,0))/1000),"")</f>
        <v/>
      </c>
      <c r="BN142" s="59" t="str">
        <f>IFERROR(IF(OR($C$144=FALSE,LEFT($B142,3)&lt;&gt;"NOX"),BN57*INDEX('Damage costs'!$V$18:$V$70,MATCH($B142,'Damage costs'!$C$18:$C$70,0))/1000,BN57*INDEX('Damage costs'!$Z$18:$Z$70,MATCH($B142,'Damage costs'!$C$18:$C$70,0))/1000),"")</f>
        <v/>
      </c>
      <c r="BO142" s="59" t="str">
        <f>IFERROR(IF(OR($C$144=FALSE,LEFT($B142,3)&lt;&gt;"NOX"),BO57*INDEX('Damage costs'!$V$18:$V$70,MATCH($B142,'Damage costs'!$C$18:$C$70,0))/1000,BO57*INDEX('Damage costs'!$Z$18:$Z$70,MATCH($B142,'Damage costs'!$C$18:$C$70,0))/1000),"")</f>
        <v/>
      </c>
      <c r="BP142" s="59" t="str">
        <f>IFERROR(IF(OR($C$144=FALSE,LEFT($B142,3)&lt;&gt;"NOX"),BP57*INDEX('Damage costs'!$V$18:$V$70,MATCH($B142,'Damage costs'!$C$18:$C$70,0))/1000,BP57*INDEX('Damage costs'!$Z$18:$Z$70,MATCH($B142,'Damage costs'!$C$18:$C$70,0))/1000),"")</f>
        <v/>
      </c>
      <c r="BQ142" s="59" t="str">
        <f>IFERROR(IF(OR($C$144=FALSE,LEFT($B142,3)&lt;&gt;"NOX"),BQ57*INDEX('Damage costs'!$V$18:$V$70,MATCH($B142,'Damage costs'!$C$18:$C$70,0))/1000,BQ57*INDEX('Damage costs'!$Z$18:$Z$70,MATCH($B142,'Damage costs'!$C$18:$C$70,0))/1000),"")</f>
        <v/>
      </c>
      <c r="BR142" s="59" t="str">
        <f>IFERROR(IF(OR($C$144=FALSE,LEFT($B142,3)&lt;&gt;"NOX"),BR57*INDEX('Damage costs'!$V$18:$V$70,MATCH($B142,'Damage costs'!$C$18:$C$70,0))/1000,BR57*INDEX('Damage costs'!$Z$18:$Z$70,MATCH($B142,'Damage costs'!$C$18:$C$70,0))/1000),"")</f>
        <v/>
      </c>
      <c r="BS142" s="59" t="str">
        <f>IFERROR(IF(OR($C$144=FALSE,LEFT($B142,3)&lt;&gt;"NOX"),BS57*INDEX('Damage costs'!$V$18:$V$70,MATCH($B142,'Damage costs'!$C$18:$C$70,0))/1000,BS57*INDEX('Damage costs'!$Z$18:$Z$70,MATCH($B142,'Damage costs'!$C$18:$C$70,0))/1000),"")</f>
        <v/>
      </c>
      <c r="BT142" s="59" t="str">
        <f>IFERROR(IF(OR($C$144=FALSE,LEFT($B142,3)&lt;&gt;"NOX"),BT57*INDEX('Damage costs'!$V$18:$V$70,MATCH($B142,'Damage costs'!$C$18:$C$70,0))/1000,BT57*INDEX('Damage costs'!$Z$18:$Z$70,MATCH($B142,'Damage costs'!$C$18:$C$70,0))/1000),"")</f>
        <v/>
      </c>
      <c r="BU142" s="59" t="str">
        <f>IFERROR(IF(OR($C$144=FALSE,LEFT($B142,3)&lt;&gt;"NOX"),BU57*INDEX('Damage costs'!$V$18:$V$70,MATCH($B142,'Damage costs'!$C$18:$C$70,0))/1000,BU57*INDEX('Damage costs'!$Z$18:$Z$70,MATCH($B142,'Damage costs'!$C$18:$C$70,0))/1000),"")</f>
        <v/>
      </c>
      <c r="BV142" s="59" t="str">
        <f>IFERROR(IF(OR($C$144=FALSE,LEFT($B142,3)&lt;&gt;"NOX"),BV57*INDEX('Damage costs'!$V$18:$V$70,MATCH($B142,'Damage costs'!$C$18:$C$70,0))/1000,BV57*INDEX('Damage costs'!$Z$18:$Z$70,MATCH($B142,'Damage costs'!$C$18:$C$70,0))/1000),"")</f>
        <v/>
      </c>
      <c r="BW142" s="59" t="str">
        <f>IFERROR(IF(OR($C$144=FALSE,LEFT($B142,3)&lt;&gt;"NOX"),BW57*INDEX('Damage costs'!$V$18:$V$70,MATCH($B142,'Damage costs'!$C$18:$C$70,0))/1000,BW57*INDEX('Damage costs'!$Z$18:$Z$70,MATCH($B142,'Damage costs'!$C$18:$C$70,0))/1000),"")</f>
        <v/>
      </c>
      <c r="BX142" s="59" t="str">
        <f>IFERROR(IF(OR($C$144=FALSE,LEFT($B142,3)&lt;&gt;"NOX"),BX57*INDEX('Damage costs'!$V$18:$V$70,MATCH($B142,'Damage costs'!$C$18:$C$70,0))/1000,BX57*INDEX('Damage costs'!$Z$18:$Z$70,MATCH($B142,'Damage costs'!$C$18:$C$70,0))/1000),"")</f>
        <v/>
      </c>
      <c r="BY142" s="59" t="str">
        <f>IFERROR(IF(OR($C$144=FALSE,LEFT($B142,3)&lt;&gt;"NOX"),BY57*INDEX('Damage costs'!$V$18:$V$70,MATCH($B142,'Damage costs'!$C$18:$C$70,0))/1000,BY57*INDEX('Damage costs'!$Z$18:$Z$70,MATCH($B142,'Damage costs'!$C$18:$C$70,0))/1000),"")</f>
        <v/>
      </c>
      <c r="BZ142" s="59" t="str">
        <f>IFERROR(IF(OR($C$144=FALSE,LEFT($B142,3)&lt;&gt;"NOX"),BZ57*INDEX('Damage costs'!$V$18:$V$70,MATCH($B142,'Damage costs'!$C$18:$C$70,0))/1000,BZ57*INDEX('Damage costs'!$Z$18:$Z$70,MATCH($B142,'Damage costs'!$C$18:$C$70,0))/1000),"")</f>
        <v/>
      </c>
      <c r="CA142" s="59" t="str">
        <f>IFERROR(IF(OR($C$144=FALSE,LEFT($B142,3)&lt;&gt;"NOX"),CA57*INDEX('Damage costs'!$V$18:$V$70,MATCH($B142,'Damage costs'!$C$18:$C$70,0))/1000,CA57*INDEX('Damage costs'!$Z$18:$Z$70,MATCH($B142,'Damage costs'!$C$18:$C$70,0))/1000),"")</f>
        <v/>
      </c>
      <c r="CB142" s="59" t="str">
        <f>IFERROR(IF(OR($C$144=FALSE,LEFT($B142,3)&lt;&gt;"NOX"),CB57*INDEX('Damage costs'!$V$18:$V$70,MATCH($B142,'Damage costs'!$C$18:$C$70,0))/1000,CB57*INDEX('Damage costs'!$Z$18:$Z$70,MATCH($B142,'Damage costs'!$C$18:$C$70,0))/1000),"")</f>
        <v/>
      </c>
      <c r="CC142" s="59" t="str">
        <f>IFERROR(IF(OR($C$144=FALSE,LEFT($B142,3)&lt;&gt;"NOX"),CC57*INDEX('Damage costs'!$V$18:$V$70,MATCH($B142,'Damage costs'!$C$18:$C$70,0))/1000,CC57*INDEX('Damage costs'!$Z$18:$Z$70,MATCH($B142,'Damage costs'!$C$18:$C$70,0))/1000),"")</f>
        <v/>
      </c>
      <c r="CD142" s="59" t="str">
        <f>IFERROR(IF(OR($C$144=FALSE,LEFT($B142,3)&lt;&gt;"NOX"),CD57*INDEX('Damage costs'!$V$18:$V$70,MATCH($B142,'Damage costs'!$C$18:$C$70,0))/1000,CD57*INDEX('Damage costs'!$Z$18:$Z$70,MATCH($B142,'Damage costs'!$C$18:$C$70,0))/1000),"")</f>
        <v/>
      </c>
      <c r="CE142" s="59" t="str">
        <f>IFERROR(IF(OR($C$144=FALSE,LEFT($B142,3)&lt;&gt;"NOX"),CE57*INDEX('Damage costs'!$V$18:$V$70,MATCH($B142,'Damage costs'!$C$18:$C$70,0))/1000,CE57*INDEX('Damage costs'!$Z$18:$Z$70,MATCH($B142,'Damage costs'!$C$18:$C$70,0))/1000),"")</f>
        <v/>
      </c>
      <c r="CF142" s="59" t="str">
        <f>IFERROR(IF(OR($C$144=FALSE,LEFT($B142,3)&lt;&gt;"NOX"),CF57*INDEX('Damage costs'!$V$18:$V$70,MATCH($B142,'Damage costs'!$C$18:$C$70,0))/1000,CF57*INDEX('Damage costs'!$Z$18:$Z$70,MATCH($B142,'Damage costs'!$C$18:$C$70,0))/1000),"")</f>
        <v/>
      </c>
      <c r="CG142" s="59" t="str">
        <f>IFERROR(IF(OR($C$144=FALSE,LEFT($B142,3)&lt;&gt;"NOX"),CG57*INDEX('Damage costs'!$V$18:$V$70,MATCH($B142,'Damage costs'!$C$18:$C$70,0))/1000,CG57*INDEX('Damage costs'!$Z$18:$Z$70,MATCH($B142,'Damage costs'!$C$18:$C$70,0))/1000),"")</f>
        <v/>
      </c>
      <c r="CH142" s="59" t="str">
        <f>IFERROR(IF(OR($C$144=FALSE,LEFT($B142,3)&lt;&gt;"NOX"),CH57*INDEX('Damage costs'!$V$18:$V$70,MATCH($B142,'Damage costs'!$C$18:$C$70,0))/1000,CH57*INDEX('Damage costs'!$Z$18:$Z$70,MATCH($B142,'Damage costs'!$C$18:$C$70,0))/1000),"")</f>
        <v/>
      </c>
      <c r="CI142" s="59" t="str">
        <f>IFERROR(IF(OR($C$144=FALSE,LEFT($B142,3)&lt;&gt;"NOX"),CI57*INDEX('Damage costs'!$V$18:$V$70,MATCH($B142,'Damage costs'!$C$18:$C$70,0))/1000,CI57*INDEX('Damage costs'!$Z$18:$Z$70,MATCH($B142,'Damage costs'!$C$18:$C$70,0))/1000),"")</f>
        <v/>
      </c>
      <c r="CJ142" s="59" t="str">
        <f>IFERROR(IF(OR($C$144=FALSE,LEFT($B142,3)&lt;&gt;"NOX"),CJ57*INDEX('Damage costs'!$V$18:$V$70,MATCH($B142,'Damage costs'!$C$18:$C$70,0))/1000,CJ57*INDEX('Damage costs'!$Z$18:$Z$70,MATCH($B142,'Damage costs'!$C$18:$C$70,0))/1000),"")</f>
        <v/>
      </c>
      <c r="CK142" s="59" t="str">
        <f>IFERROR(IF(OR($C$144=FALSE,LEFT($B142,3)&lt;&gt;"NOX"),CK57*INDEX('Damage costs'!$V$18:$V$70,MATCH($B142,'Damage costs'!$C$18:$C$70,0))/1000,CK57*INDEX('Damage costs'!$Z$18:$Z$70,MATCH($B142,'Damage costs'!$C$18:$C$70,0))/1000),"")</f>
        <v/>
      </c>
      <c r="CL142" s="59" t="str">
        <f>IFERROR(IF(OR($C$144=FALSE,LEFT($B142,3)&lt;&gt;"NOX"),CL57*INDEX('Damage costs'!$V$18:$V$70,MATCH($B142,'Damage costs'!$C$18:$C$70,0))/1000,CL57*INDEX('Damage costs'!$Z$18:$Z$70,MATCH($B142,'Damage costs'!$C$18:$C$70,0))/1000),"")</f>
        <v/>
      </c>
      <c r="CM142" s="59" t="str">
        <f>IFERROR(IF(OR($C$144=FALSE,LEFT($B142,3)&lt;&gt;"NOX"),CM57*INDEX('Damage costs'!$V$18:$V$70,MATCH($B142,'Damage costs'!$C$18:$C$70,0))/1000,CM57*INDEX('Damage costs'!$Z$18:$Z$70,MATCH($B142,'Damage costs'!$C$18:$C$70,0))/1000),"")</f>
        <v/>
      </c>
      <c r="CN142" s="59" t="str">
        <f>IFERROR(IF(OR($C$144=FALSE,LEFT($B142,3)&lt;&gt;"NOX"),CN57*INDEX('Damage costs'!$V$18:$V$70,MATCH($B142,'Damage costs'!$C$18:$C$70,0))/1000,CN57*INDEX('Damage costs'!$Z$18:$Z$70,MATCH($B142,'Damage costs'!$C$18:$C$70,0))/1000),"")</f>
        <v/>
      </c>
      <c r="CO142" s="59" t="str">
        <f>IFERROR(IF(OR($C$144=FALSE,LEFT($B142,3)&lt;&gt;"NOX"),CO57*INDEX('Damage costs'!$V$18:$V$70,MATCH($B142,'Damage costs'!$C$18:$C$70,0))/1000,CO57*INDEX('Damage costs'!$Z$18:$Z$70,MATCH($B142,'Damage costs'!$C$18:$C$70,0))/1000),"")</f>
        <v/>
      </c>
      <c r="CP142" s="59" t="str">
        <f>IFERROR(IF(OR($C$144=FALSE,LEFT($B142,3)&lt;&gt;"NOX"),CP57*INDEX('Damage costs'!$V$18:$V$70,MATCH($B142,'Damage costs'!$C$18:$C$70,0))/1000,CP57*INDEX('Damage costs'!$Z$18:$Z$70,MATCH($B142,'Damage costs'!$C$18:$C$70,0))/1000),"")</f>
        <v/>
      </c>
      <c r="CQ142" s="59" t="str">
        <f>IFERROR(IF(OR($C$144=FALSE,LEFT($B142,3)&lt;&gt;"NOX"),CQ57*INDEX('Damage costs'!$V$18:$V$70,MATCH($B142,'Damage costs'!$C$18:$C$70,0))/1000,CQ57*INDEX('Damage costs'!$Z$18:$Z$70,MATCH($B142,'Damage costs'!$C$18:$C$70,0))/1000),"")</f>
        <v/>
      </c>
      <c r="CR142" s="59" t="str">
        <f>IFERROR(IF(OR($C$144=FALSE,LEFT($B142,3)&lt;&gt;"NOX"),CR57*INDEX('Damage costs'!$V$18:$V$70,MATCH($B142,'Damage costs'!$C$18:$C$70,0))/1000,CR57*INDEX('Damage costs'!$Z$18:$Z$70,MATCH($B142,'Damage costs'!$C$18:$C$70,0))/1000),"")</f>
        <v/>
      </c>
      <c r="CS142" s="59" t="str">
        <f>IFERROR(IF(OR($C$144=FALSE,LEFT($B142,3)&lt;&gt;"NOX"),CS57*INDEX('Damage costs'!$V$18:$V$70,MATCH($B142,'Damage costs'!$C$18:$C$70,0))/1000,CS57*INDEX('Damage costs'!$Z$18:$Z$70,MATCH($B142,'Damage costs'!$C$18:$C$70,0))/1000),"")</f>
        <v/>
      </c>
      <c r="CT142" s="59" t="str">
        <f>IFERROR(IF(OR($C$144=FALSE,LEFT($B142,3)&lt;&gt;"NOX"),CT57*INDEX('Damage costs'!$V$18:$V$70,MATCH($B142,'Damage costs'!$C$18:$C$70,0))/1000,CT57*INDEX('Damage costs'!$Z$18:$Z$70,MATCH($B142,'Damage costs'!$C$18:$C$70,0))/1000),"")</f>
        <v/>
      </c>
      <c r="CU142" s="59" t="str">
        <f>IFERROR(IF(OR($C$144=FALSE,LEFT($B142,3)&lt;&gt;"NOX"),CU57*INDEX('Damage costs'!$V$18:$V$70,MATCH($B142,'Damage costs'!$C$18:$C$70,0))/1000,CU57*INDEX('Damage costs'!$Z$18:$Z$70,MATCH($B142,'Damage costs'!$C$18:$C$70,0))/1000),"")</f>
        <v/>
      </c>
      <c r="CV142" s="59" t="str">
        <f>IFERROR(IF(OR($C$144=FALSE,LEFT($B142,3)&lt;&gt;"NOX"),CV57*INDEX('Damage costs'!$V$18:$V$70,MATCH($B142,'Damage costs'!$C$18:$C$70,0))/1000,CV57*INDEX('Damage costs'!$Z$18:$Z$70,MATCH($B142,'Damage costs'!$C$18:$C$70,0))/1000),"")</f>
        <v/>
      </c>
      <c r="CW142" s="59" t="str">
        <f>IFERROR(IF(OR($C$144=FALSE,LEFT($B142,3)&lt;&gt;"NOX"),CW57*INDEX('Damage costs'!$V$18:$V$70,MATCH($B142,'Damage costs'!$C$18:$C$70,0))/1000,CW57*INDEX('Damage costs'!$Z$18:$Z$70,MATCH($B142,'Damage costs'!$C$18:$C$70,0))/1000),"")</f>
        <v/>
      </c>
      <c r="CX142" s="59" t="str">
        <f>IFERROR(IF(OR($C$144=FALSE,LEFT($B142,3)&lt;&gt;"NOX"),CX57*INDEX('Damage costs'!$V$18:$V$70,MATCH($B142,'Damage costs'!$C$18:$C$70,0))/1000,CX57*INDEX('Damage costs'!$Z$18:$Z$70,MATCH($B142,'Damage costs'!$C$18:$C$70,0))/1000),"")</f>
        <v/>
      </c>
      <c r="CY142" s="59" t="str">
        <f>IFERROR(IF(OR($C$144=FALSE,LEFT($B142,3)&lt;&gt;"NOX"),CY57*INDEX('Damage costs'!$V$18:$V$70,MATCH($B142,'Damage costs'!$C$18:$C$70,0))/1000,CY57*INDEX('Damage costs'!$Z$18:$Z$70,MATCH($B142,'Damage costs'!$C$18:$C$70,0))/1000),"")</f>
        <v/>
      </c>
      <c r="CZ142" s="391"/>
    </row>
    <row r="143" spans="2:104" x14ac:dyDescent="0.25">
      <c r="B143" s="406">
        <f t="shared" si="53"/>
        <v>0</v>
      </c>
      <c r="C143" s="9" t="s">
        <v>1117</v>
      </c>
      <c r="D143" s="59" t="str">
        <f>IFERROR(IF(OR($C$144=FALSE,LEFT($B143,3)&lt;&gt;"NOX"),D58*INDEX('Damage costs'!$V$18:$V$70,MATCH($B143,'Damage costs'!$C$18:$C$70,0))/1000,D58*INDEX('Damage costs'!$Z$18:$Z$70,MATCH($B143,'Damage costs'!$C$18:$C$70,0))/1000),"")</f>
        <v/>
      </c>
      <c r="E143" s="59" t="str">
        <f>IFERROR(IF(OR($C$144=FALSE,LEFT($B143,3)&lt;&gt;"NOX"),E58*INDEX('Damage costs'!$V$18:$V$70,MATCH($B143,'Damage costs'!$C$18:$C$70,0))/1000,E58*INDEX('Damage costs'!$Z$18:$Z$70,MATCH($B143,'Damage costs'!$C$18:$C$70,0))/1000),"")</f>
        <v/>
      </c>
      <c r="F143" s="59" t="str">
        <f>IFERROR(IF(OR($C$144=FALSE,LEFT($B143,3)&lt;&gt;"NOX"),F58*INDEX('Damage costs'!$V$18:$V$70,MATCH($B143,'Damage costs'!$C$18:$C$70,0))/1000,F58*INDEX('Damage costs'!$Z$18:$Z$70,MATCH($B143,'Damage costs'!$C$18:$C$70,0))/1000),"")</f>
        <v/>
      </c>
      <c r="G143" s="59" t="str">
        <f>IFERROR(IF(OR($C$144=FALSE,LEFT($B143,3)&lt;&gt;"NOX"),G58*INDEX('Damage costs'!$V$18:$V$70,MATCH($B143,'Damage costs'!$C$18:$C$70,0))/1000,G58*INDEX('Damage costs'!$Z$18:$Z$70,MATCH($B143,'Damage costs'!$C$18:$C$70,0))/1000),"")</f>
        <v/>
      </c>
      <c r="H143" s="59" t="str">
        <f>IFERROR(IF(OR($C$144=FALSE,LEFT($B143,3)&lt;&gt;"NOX"),H58*INDEX('Damage costs'!$V$18:$V$70,MATCH($B143,'Damage costs'!$C$18:$C$70,0))/1000,H58*INDEX('Damage costs'!$Z$18:$Z$70,MATCH($B143,'Damage costs'!$C$18:$C$70,0))/1000),"")</f>
        <v/>
      </c>
      <c r="I143" s="59" t="str">
        <f>IFERROR(IF(OR($C$144=FALSE,LEFT($B143,3)&lt;&gt;"NOX"),I58*INDEX('Damage costs'!$V$18:$V$70,MATCH($B143,'Damage costs'!$C$18:$C$70,0))/1000,I58*INDEX('Damage costs'!$Z$18:$Z$70,MATCH($B143,'Damage costs'!$C$18:$C$70,0))/1000),"")</f>
        <v/>
      </c>
      <c r="J143" s="59" t="str">
        <f>IFERROR(IF(OR($C$144=FALSE,LEFT($B143,3)&lt;&gt;"NOX"),J58*INDEX('Damage costs'!$V$18:$V$70,MATCH($B143,'Damage costs'!$C$18:$C$70,0))/1000,J58*INDEX('Damage costs'!$Z$18:$Z$70,MATCH($B143,'Damage costs'!$C$18:$C$70,0))/1000),"")</f>
        <v/>
      </c>
      <c r="K143" s="59" t="str">
        <f>IFERROR(IF(OR($C$144=FALSE,LEFT($B143,3)&lt;&gt;"NOX"),K58*INDEX('Damage costs'!$V$18:$V$70,MATCH($B143,'Damage costs'!$C$18:$C$70,0))/1000,K58*INDEX('Damage costs'!$Z$18:$Z$70,MATCH($B143,'Damage costs'!$C$18:$C$70,0))/1000),"")</f>
        <v/>
      </c>
      <c r="L143" s="59" t="str">
        <f>IFERROR(IF(OR($C$144=FALSE,LEFT($B143,3)&lt;&gt;"NOX"),L58*INDEX('Damage costs'!$V$18:$V$70,MATCH($B143,'Damage costs'!$C$18:$C$70,0))/1000,L58*INDEX('Damage costs'!$Z$18:$Z$70,MATCH($B143,'Damage costs'!$C$18:$C$70,0))/1000),"")</f>
        <v/>
      </c>
      <c r="M143" s="59" t="str">
        <f>IFERROR(IF(OR($C$144=FALSE,LEFT($B143,3)&lt;&gt;"NOX"),M58*INDEX('Damage costs'!$V$18:$V$70,MATCH($B143,'Damage costs'!$C$18:$C$70,0))/1000,M58*INDEX('Damage costs'!$Z$18:$Z$70,MATCH($B143,'Damage costs'!$C$18:$C$70,0))/1000),"")</f>
        <v/>
      </c>
      <c r="N143" s="59" t="str">
        <f>IFERROR(IF(OR($C$144=FALSE,LEFT($B143,3)&lt;&gt;"NOX"),N58*INDEX('Damage costs'!$V$18:$V$70,MATCH($B143,'Damage costs'!$C$18:$C$70,0))/1000,N58*INDEX('Damage costs'!$Z$18:$Z$70,MATCH($B143,'Damage costs'!$C$18:$C$70,0))/1000),"")</f>
        <v/>
      </c>
      <c r="O143" s="59" t="str">
        <f>IFERROR(IF(OR($C$144=FALSE,LEFT($B143,3)&lt;&gt;"NOX"),O58*INDEX('Damage costs'!$V$18:$V$70,MATCH($B143,'Damage costs'!$C$18:$C$70,0))/1000,O58*INDEX('Damage costs'!$Z$18:$Z$70,MATCH($B143,'Damage costs'!$C$18:$C$70,0))/1000),"")</f>
        <v/>
      </c>
      <c r="P143" s="59" t="str">
        <f>IFERROR(IF(OR($C$144=FALSE,LEFT($B143,3)&lt;&gt;"NOX"),P58*INDEX('Damage costs'!$V$18:$V$70,MATCH($B143,'Damage costs'!$C$18:$C$70,0))/1000,P58*INDEX('Damage costs'!$Z$18:$Z$70,MATCH($B143,'Damage costs'!$C$18:$C$70,0))/1000),"")</f>
        <v/>
      </c>
      <c r="Q143" s="59" t="str">
        <f>IFERROR(IF(OR($C$144=FALSE,LEFT($B143,3)&lt;&gt;"NOX"),Q58*INDEX('Damage costs'!$V$18:$V$70,MATCH($B143,'Damage costs'!$C$18:$C$70,0))/1000,Q58*INDEX('Damage costs'!$Z$18:$Z$70,MATCH($B143,'Damage costs'!$C$18:$C$70,0))/1000),"")</f>
        <v/>
      </c>
      <c r="R143" s="59" t="str">
        <f>IFERROR(IF(OR($C$144=FALSE,LEFT($B143,3)&lt;&gt;"NOX"),R58*INDEX('Damage costs'!$V$18:$V$70,MATCH($B143,'Damage costs'!$C$18:$C$70,0))/1000,R58*INDEX('Damage costs'!$Z$18:$Z$70,MATCH($B143,'Damage costs'!$C$18:$C$70,0))/1000),"")</f>
        <v/>
      </c>
      <c r="S143" s="59" t="str">
        <f>IFERROR(IF(OR($C$144=FALSE,LEFT($B143,3)&lt;&gt;"NOX"),S58*INDEX('Damage costs'!$V$18:$V$70,MATCH($B143,'Damage costs'!$C$18:$C$70,0))/1000,S58*INDEX('Damage costs'!$Z$18:$Z$70,MATCH($B143,'Damage costs'!$C$18:$C$70,0))/1000),"")</f>
        <v/>
      </c>
      <c r="T143" s="59" t="str">
        <f>IFERROR(IF(OR($C$144=FALSE,LEFT($B143,3)&lt;&gt;"NOX"),T58*INDEX('Damage costs'!$V$18:$V$70,MATCH($B143,'Damage costs'!$C$18:$C$70,0))/1000,T58*INDEX('Damage costs'!$Z$18:$Z$70,MATCH($B143,'Damage costs'!$C$18:$C$70,0))/1000),"")</f>
        <v/>
      </c>
      <c r="U143" s="59" t="str">
        <f>IFERROR(IF(OR($C$144=FALSE,LEFT($B143,3)&lt;&gt;"NOX"),U58*INDEX('Damage costs'!$V$18:$V$70,MATCH($B143,'Damage costs'!$C$18:$C$70,0))/1000,U58*INDEX('Damage costs'!$Z$18:$Z$70,MATCH($B143,'Damage costs'!$C$18:$C$70,0))/1000),"")</f>
        <v/>
      </c>
      <c r="V143" s="59" t="str">
        <f>IFERROR(IF(OR($C$144=FALSE,LEFT($B143,3)&lt;&gt;"NOX"),V58*INDEX('Damage costs'!$V$18:$V$70,MATCH($B143,'Damage costs'!$C$18:$C$70,0))/1000,V58*INDEX('Damage costs'!$Z$18:$Z$70,MATCH($B143,'Damage costs'!$C$18:$C$70,0))/1000),"")</f>
        <v/>
      </c>
      <c r="W143" s="59" t="str">
        <f>IFERROR(IF(OR($C$144=FALSE,LEFT($B143,3)&lt;&gt;"NOX"),W58*INDEX('Damage costs'!$V$18:$V$70,MATCH($B143,'Damage costs'!$C$18:$C$70,0))/1000,W58*INDEX('Damage costs'!$Z$18:$Z$70,MATCH($B143,'Damage costs'!$C$18:$C$70,0))/1000),"")</f>
        <v/>
      </c>
      <c r="X143" s="59" t="str">
        <f>IFERROR(IF(OR($C$144=FALSE,LEFT($B143,3)&lt;&gt;"NOX"),X58*INDEX('Damage costs'!$V$18:$V$70,MATCH($B143,'Damage costs'!$C$18:$C$70,0))/1000,X58*INDEX('Damage costs'!$Z$18:$Z$70,MATCH($B143,'Damage costs'!$C$18:$C$70,0))/1000),"")</f>
        <v/>
      </c>
      <c r="Y143" s="59" t="str">
        <f>IFERROR(IF(OR($C$144=FALSE,LEFT($B143,3)&lt;&gt;"NOX"),Y58*INDEX('Damage costs'!$V$18:$V$70,MATCH($B143,'Damage costs'!$C$18:$C$70,0))/1000,Y58*INDEX('Damage costs'!$Z$18:$Z$70,MATCH($B143,'Damage costs'!$C$18:$C$70,0))/1000),"")</f>
        <v/>
      </c>
      <c r="Z143" s="59" t="str">
        <f>IFERROR(IF(OR($C$144=FALSE,LEFT($B143,3)&lt;&gt;"NOX"),Z58*INDEX('Damage costs'!$V$18:$V$70,MATCH($B143,'Damage costs'!$C$18:$C$70,0))/1000,Z58*INDEX('Damage costs'!$Z$18:$Z$70,MATCH($B143,'Damage costs'!$C$18:$C$70,0))/1000),"")</f>
        <v/>
      </c>
      <c r="AA143" s="59" t="str">
        <f>IFERROR(IF(OR($C$144=FALSE,LEFT($B143,3)&lt;&gt;"NOX"),AA58*INDEX('Damage costs'!$V$18:$V$70,MATCH($B143,'Damage costs'!$C$18:$C$70,0))/1000,AA58*INDEX('Damage costs'!$Z$18:$Z$70,MATCH($B143,'Damage costs'!$C$18:$C$70,0))/1000),"")</f>
        <v/>
      </c>
      <c r="AB143" s="59" t="str">
        <f>IFERROR(IF(OR($C$144=FALSE,LEFT($B143,3)&lt;&gt;"NOX"),AB58*INDEX('Damage costs'!$V$18:$V$70,MATCH($B143,'Damage costs'!$C$18:$C$70,0))/1000,AB58*INDEX('Damage costs'!$Z$18:$Z$70,MATCH($B143,'Damage costs'!$C$18:$C$70,0))/1000),"")</f>
        <v/>
      </c>
      <c r="AC143" s="59" t="str">
        <f>IFERROR(IF(OR($C$144=FALSE,LEFT($B143,3)&lt;&gt;"NOX"),AC58*INDEX('Damage costs'!$V$18:$V$70,MATCH($B143,'Damage costs'!$C$18:$C$70,0))/1000,AC58*INDEX('Damage costs'!$Z$18:$Z$70,MATCH($B143,'Damage costs'!$C$18:$C$70,0))/1000),"")</f>
        <v/>
      </c>
      <c r="AD143" s="59" t="str">
        <f>IFERROR(IF(OR($C$144=FALSE,LEFT($B143,3)&lt;&gt;"NOX"),AD58*INDEX('Damage costs'!$V$18:$V$70,MATCH($B143,'Damage costs'!$C$18:$C$70,0))/1000,AD58*INDEX('Damage costs'!$Z$18:$Z$70,MATCH($B143,'Damage costs'!$C$18:$C$70,0))/1000),"")</f>
        <v/>
      </c>
      <c r="AE143" s="59" t="str">
        <f>IFERROR(IF(OR($C$144=FALSE,LEFT($B143,3)&lt;&gt;"NOX"),AE58*INDEX('Damage costs'!$V$18:$V$70,MATCH($B143,'Damage costs'!$C$18:$C$70,0))/1000,AE58*INDEX('Damage costs'!$Z$18:$Z$70,MATCH($B143,'Damage costs'!$C$18:$C$70,0))/1000),"")</f>
        <v/>
      </c>
      <c r="AF143" s="59" t="str">
        <f>IFERROR(IF(OR($C$144=FALSE,LEFT($B143,3)&lt;&gt;"NOX"),AF58*INDEX('Damage costs'!$V$18:$V$70,MATCH($B143,'Damage costs'!$C$18:$C$70,0))/1000,AF58*INDEX('Damage costs'!$Z$18:$Z$70,MATCH($B143,'Damage costs'!$C$18:$C$70,0))/1000),"")</f>
        <v/>
      </c>
      <c r="AG143" s="59" t="str">
        <f>IFERROR(IF(OR($C$144=FALSE,LEFT($B143,3)&lt;&gt;"NOX"),AG58*INDEX('Damage costs'!$V$18:$V$70,MATCH($B143,'Damage costs'!$C$18:$C$70,0))/1000,AG58*INDEX('Damage costs'!$Z$18:$Z$70,MATCH($B143,'Damage costs'!$C$18:$C$70,0))/1000),"")</f>
        <v/>
      </c>
      <c r="AH143" s="59" t="str">
        <f>IFERROR(IF(OR($C$144=FALSE,LEFT($B143,3)&lt;&gt;"NOX"),AH58*INDEX('Damage costs'!$V$18:$V$70,MATCH($B143,'Damage costs'!$C$18:$C$70,0))/1000,AH58*INDEX('Damage costs'!$Z$18:$Z$70,MATCH($B143,'Damage costs'!$C$18:$C$70,0))/1000),"")</f>
        <v/>
      </c>
      <c r="AI143" s="59" t="str">
        <f>IFERROR(IF(OR($C$144=FALSE,LEFT($B143,3)&lt;&gt;"NOX"),AI58*INDEX('Damage costs'!$V$18:$V$70,MATCH($B143,'Damage costs'!$C$18:$C$70,0))/1000,AI58*INDEX('Damage costs'!$Z$18:$Z$70,MATCH($B143,'Damage costs'!$C$18:$C$70,0))/1000),"")</f>
        <v/>
      </c>
      <c r="AJ143" s="59" t="str">
        <f>IFERROR(IF(OR($C$144=FALSE,LEFT($B143,3)&lt;&gt;"NOX"),AJ58*INDEX('Damage costs'!$V$18:$V$70,MATCH($B143,'Damage costs'!$C$18:$C$70,0))/1000,AJ58*INDEX('Damage costs'!$Z$18:$Z$70,MATCH($B143,'Damage costs'!$C$18:$C$70,0))/1000),"")</f>
        <v/>
      </c>
      <c r="AK143" s="59" t="str">
        <f>IFERROR(IF(OR($C$144=FALSE,LEFT($B143,3)&lt;&gt;"NOX"),AK58*INDEX('Damage costs'!$V$18:$V$70,MATCH($B143,'Damage costs'!$C$18:$C$70,0))/1000,AK58*INDEX('Damage costs'!$Z$18:$Z$70,MATCH($B143,'Damage costs'!$C$18:$C$70,0))/1000),"")</f>
        <v/>
      </c>
      <c r="AL143" s="59" t="str">
        <f>IFERROR(IF(OR($C$144=FALSE,LEFT($B143,3)&lt;&gt;"NOX"),AL58*INDEX('Damage costs'!$V$18:$V$70,MATCH($B143,'Damage costs'!$C$18:$C$70,0))/1000,AL58*INDEX('Damage costs'!$Z$18:$Z$70,MATCH($B143,'Damage costs'!$C$18:$C$70,0))/1000),"")</f>
        <v/>
      </c>
      <c r="AM143" s="59" t="str">
        <f>IFERROR(IF(OR($C$144=FALSE,LEFT($B143,3)&lt;&gt;"NOX"),AM58*INDEX('Damage costs'!$V$18:$V$70,MATCH($B143,'Damage costs'!$C$18:$C$70,0))/1000,AM58*INDEX('Damage costs'!$Z$18:$Z$70,MATCH($B143,'Damage costs'!$C$18:$C$70,0))/1000),"")</f>
        <v/>
      </c>
      <c r="AN143" s="59" t="str">
        <f>IFERROR(IF(OR($C$144=FALSE,LEFT($B143,3)&lt;&gt;"NOX"),AN58*INDEX('Damage costs'!$V$18:$V$70,MATCH($B143,'Damage costs'!$C$18:$C$70,0))/1000,AN58*INDEX('Damage costs'!$Z$18:$Z$70,MATCH($B143,'Damage costs'!$C$18:$C$70,0))/1000),"")</f>
        <v/>
      </c>
      <c r="AO143" s="59" t="str">
        <f>IFERROR(IF(OR($C$144=FALSE,LEFT($B143,3)&lt;&gt;"NOX"),AO58*INDEX('Damage costs'!$V$18:$V$70,MATCH($B143,'Damage costs'!$C$18:$C$70,0))/1000,AO58*INDEX('Damage costs'!$Z$18:$Z$70,MATCH($B143,'Damage costs'!$C$18:$C$70,0))/1000),"")</f>
        <v/>
      </c>
      <c r="AP143" s="59" t="str">
        <f>IFERROR(IF(OR($C$144=FALSE,LEFT($B143,3)&lt;&gt;"NOX"),AP58*INDEX('Damage costs'!$V$18:$V$70,MATCH($B143,'Damage costs'!$C$18:$C$70,0))/1000,AP58*INDEX('Damage costs'!$Z$18:$Z$70,MATCH($B143,'Damage costs'!$C$18:$C$70,0))/1000),"")</f>
        <v/>
      </c>
      <c r="AQ143" s="59" t="str">
        <f>IFERROR(IF(OR($C$144=FALSE,LEFT($B143,3)&lt;&gt;"NOX"),AQ58*INDEX('Damage costs'!$V$18:$V$70,MATCH($B143,'Damage costs'!$C$18:$C$70,0))/1000,AQ58*INDEX('Damage costs'!$Z$18:$Z$70,MATCH($B143,'Damage costs'!$C$18:$C$70,0))/1000),"")</f>
        <v/>
      </c>
      <c r="AR143" s="59" t="str">
        <f>IFERROR(IF(OR($C$144=FALSE,LEFT($B143,3)&lt;&gt;"NOX"),AR58*INDEX('Damage costs'!$V$18:$V$70,MATCH($B143,'Damage costs'!$C$18:$C$70,0))/1000,AR58*INDEX('Damage costs'!$Z$18:$Z$70,MATCH($B143,'Damage costs'!$C$18:$C$70,0))/1000),"")</f>
        <v/>
      </c>
      <c r="AS143" s="59" t="str">
        <f>IFERROR(IF(OR($C$144=FALSE,LEFT($B143,3)&lt;&gt;"NOX"),AS58*INDEX('Damage costs'!$V$18:$V$70,MATCH($B143,'Damage costs'!$C$18:$C$70,0))/1000,AS58*INDEX('Damage costs'!$Z$18:$Z$70,MATCH($B143,'Damage costs'!$C$18:$C$70,0))/1000),"")</f>
        <v/>
      </c>
      <c r="AT143" s="59" t="str">
        <f>IFERROR(IF(OR($C$144=FALSE,LEFT($B143,3)&lt;&gt;"NOX"),AT58*INDEX('Damage costs'!$V$18:$V$70,MATCH($B143,'Damage costs'!$C$18:$C$70,0))/1000,AT58*INDEX('Damage costs'!$Z$18:$Z$70,MATCH($B143,'Damage costs'!$C$18:$C$70,0))/1000),"")</f>
        <v/>
      </c>
      <c r="AU143" s="59" t="str">
        <f>IFERROR(IF(OR($C$144=FALSE,LEFT($B143,3)&lt;&gt;"NOX"),AU58*INDEX('Damage costs'!$V$18:$V$70,MATCH($B143,'Damage costs'!$C$18:$C$70,0))/1000,AU58*INDEX('Damage costs'!$Z$18:$Z$70,MATCH($B143,'Damage costs'!$C$18:$C$70,0))/1000),"")</f>
        <v/>
      </c>
      <c r="AV143" s="59" t="str">
        <f>IFERROR(IF(OR($C$144=FALSE,LEFT($B143,3)&lt;&gt;"NOX"),AV58*INDEX('Damage costs'!$V$18:$V$70,MATCH($B143,'Damage costs'!$C$18:$C$70,0))/1000,AV58*INDEX('Damage costs'!$Z$18:$Z$70,MATCH($B143,'Damage costs'!$C$18:$C$70,0))/1000),"")</f>
        <v/>
      </c>
      <c r="AW143" s="59" t="str">
        <f>IFERROR(IF(OR($C$144=FALSE,LEFT($B143,3)&lt;&gt;"NOX"),AW58*INDEX('Damage costs'!$V$18:$V$70,MATCH($B143,'Damage costs'!$C$18:$C$70,0))/1000,AW58*INDEX('Damage costs'!$Z$18:$Z$70,MATCH($B143,'Damage costs'!$C$18:$C$70,0))/1000),"")</f>
        <v/>
      </c>
      <c r="AX143" s="59" t="str">
        <f>IFERROR(IF(OR($C$144=FALSE,LEFT($B143,3)&lt;&gt;"NOX"),AX58*INDEX('Damage costs'!$V$18:$V$70,MATCH($B143,'Damage costs'!$C$18:$C$70,0))/1000,AX58*INDEX('Damage costs'!$Z$18:$Z$70,MATCH($B143,'Damage costs'!$C$18:$C$70,0))/1000),"")</f>
        <v/>
      </c>
      <c r="AY143" s="59" t="str">
        <f>IFERROR(IF(OR($C$144=FALSE,LEFT($B143,3)&lt;&gt;"NOX"),AY58*INDEX('Damage costs'!$V$18:$V$70,MATCH($B143,'Damage costs'!$C$18:$C$70,0))/1000,AY58*INDEX('Damage costs'!$Z$18:$Z$70,MATCH($B143,'Damage costs'!$C$18:$C$70,0))/1000),"")</f>
        <v/>
      </c>
      <c r="AZ143" s="59" t="str">
        <f>IFERROR(IF(OR($C$144=FALSE,LEFT($B143,3)&lt;&gt;"NOX"),AZ58*INDEX('Damage costs'!$V$18:$V$70,MATCH($B143,'Damage costs'!$C$18:$C$70,0))/1000,AZ58*INDEX('Damage costs'!$Z$18:$Z$70,MATCH($B143,'Damage costs'!$C$18:$C$70,0))/1000),"")</f>
        <v/>
      </c>
      <c r="BA143" s="59" t="str">
        <f>IFERROR(IF(OR($C$144=FALSE,LEFT($B143,3)&lt;&gt;"NOX"),BA58*INDEX('Damage costs'!$V$18:$V$70,MATCH($B143,'Damage costs'!$C$18:$C$70,0))/1000,BA58*INDEX('Damage costs'!$Z$18:$Z$70,MATCH($B143,'Damage costs'!$C$18:$C$70,0))/1000),"")</f>
        <v/>
      </c>
      <c r="BB143" s="59" t="str">
        <f>IFERROR(IF(OR($C$144=FALSE,LEFT($B143,3)&lt;&gt;"NOX"),BB58*INDEX('Damage costs'!$V$18:$V$70,MATCH($B143,'Damage costs'!$C$18:$C$70,0))/1000,BB58*INDEX('Damage costs'!$Z$18:$Z$70,MATCH($B143,'Damage costs'!$C$18:$C$70,0))/1000),"")</f>
        <v/>
      </c>
      <c r="BC143" s="59" t="str">
        <f>IFERROR(IF(OR($C$144=FALSE,LEFT($B143,3)&lt;&gt;"NOX"),BC58*INDEX('Damage costs'!$V$18:$V$70,MATCH($B143,'Damage costs'!$C$18:$C$70,0))/1000,BC58*INDEX('Damage costs'!$Z$18:$Z$70,MATCH($B143,'Damage costs'!$C$18:$C$70,0))/1000),"")</f>
        <v/>
      </c>
      <c r="BD143" s="59" t="str">
        <f>IFERROR(IF(OR($C$144=FALSE,LEFT($B143,3)&lt;&gt;"NOX"),BD58*INDEX('Damage costs'!$V$18:$V$70,MATCH($B143,'Damage costs'!$C$18:$C$70,0))/1000,BD58*INDEX('Damage costs'!$Z$18:$Z$70,MATCH($B143,'Damage costs'!$C$18:$C$70,0))/1000),"")</f>
        <v/>
      </c>
      <c r="BE143" s="59" t="str">
        <f>IFERROR(IF(OR($C$144=FALSE,LEFT($B143,3)&lt;&gt;"NOX"),BE58*INDEX('Damage costs'!$V$18:$V$70,MATCH($B143,'Damage costs'!$C$18:$C$70,0))/1000,BE58*INDEX('Damage costs'!$Z$18:$Z$70,MATCH($B143,'Damage costs'!$C$18:$C$70,0))/1000),"")</f>
        <v/>
      </c>
      <c r="BF143" s="59" t="str">
        <f>IFERROR(IF(OR($C$144=FALSE,LEFT($B143,3)&lt;&gt;"NOX"),BF58*INDEX('Damage costs'!$V$18:$V$70,MATCH($B143,'Damage costs'!$C$18:$C$70,0))/1000,BF58*INDEX('Damage costs'!$Z$18:$Z$70,MATCH($B143,'Damage costs'!$C$18:$C$70,0))/1000),"")</f>
        <v/>
      </c>
      <c r="BG143" s="59" t="str">
        <f>IFERROR(IF(OR($C$144=FALSE,LEFT($B143,3)&lt;&gt;"NOX"),BG58*INDEX('Damage costs'!$V$18:$V$70,MATCH($B143,'Damage costs'!$C$18:$C$70,0))/1000,BG58*INDEX('Damage costs'!$Z$18:$Z$70,MATCH($B143,'Damage costs'!$C$18:$C$70,0))/1000),"")</f>
        <v/>
      </c>
      <c r="BH143" s="59" t="str">
        <f>IFERROR(IF(OR($C$144=FALSE,LEFT($B143,3)&lt;&gt;"NOX"),BH58*INDEX('Damage costs'!$V$18:$V$70,MATCH($B143,'Damage costs'!$C$18:$C$70,0))/1000,BH58*INDEX('Damage costs'!$Z$18:$Z$70,MATCH($B143,'Damage costs'!$C$18:$C$70,0))/1000),"")</f>
        <v/>
      </c>
      <c r="BI143" s="59" t="str">
        <f>IFERROR(IF(OR($C$144=FALSE,LEFT($B143,3)&lt;&gt;"NOX"),BI58*INDEX('Damage costs'!$V$18:$V$70,MATCH($B143,'Damage costs'!$C$18:$C$70,0))/1000,BI58*INDEX('Damage costs'!$Z$18:$Z$70,MATCH($B143,'Damage costs'!$C$18:$C$70,0))/1000),"")</f>
        <v/>
      </c>
      <c r="BJ143" s="59" t="str">
        <f>IFERROR(IF(OR($C$144=FALSE,LEFT($B143,3)&lt;&gt;"NOX"),BJ58*INDEX('Damage costs'!$V$18:$V$70,MATCH($B143,'Damage costs'!$C$18:$C$70,0))/1000,BJ58*INDEX('Damage costs'!$Z$18:$Z$70,MATCH($B143,'Damage costs'!$C$18:$C$70,0))/1000),"")</f>
        <v/>
      </c>
      <c r="BK143" s="59" t="str">
        <f>IFERROR(IF(OR($C$144=FALSE,LEFT($B143,3)&lt;&gt;"NOX"),BK58*INDEX('Damage costs'!$V$18:$V$70,MATCH($B143,'Damage costs'!$C$18:$C$70,0))/1000,BK58*INDEX('Damage costs'!$Z$18:$Z$70,MATCH($B143,'Damage costs'!$C$18:$C$70,0))/1000),"")</f>
        <v/>
      </c>
      <c r="BL143" s="59" t="str">
        <f>IFERROR(IF(OR($C$144=FALSE,LEFT($B143,3)&lt;&gt;"NOX"),BL58*INDEX('Damage costs'!$V$18:$V$70,MATCH($B143,'Damage costs'!$C$18:$C$70,0))/1000,BL58*INDEX('Damage costs'!$Z$18:$Z$70,MATCH($B143,'Damage costs'!$C$18:$C$70,0))/1000),"")</f>
        <v/>
      </c>
      <c r="BM143" s="59" t="str">
        <f>IFERROR(IF(OR($C$144=FALSE,LEFT($B143,3)&lt;&gt;"NOX"),BM58*INDEX('Damage costs'!$V$18:$V$70,MATCH($B143,'Damage costs'!$C$18:$C$70,0))/1000,BM58*INDEX('Damage costs'!$Z$18:$Z$70,MATCH($B143,'Damage costs'!$C$18:$C$70,0))/1000),"")</f>
        <v/>
      </c>
      <c r="BN143" s="59" t="str">
        <f>IFERROR(IF(OR($C$144=FALSE,LEFT($B143,3)&lt;&gt;"NOX"),BN58*INDEX('Damage costs'!$V$18:$V$70,MATCH($B143,'Damage costs'!$C$18:$C$70,0))/1000,BN58*INDEX('Damage costs'!$Z$18:$Z$70,MATCH($B143,'Damage costs'!$C$18:$C$70,0))/1000),"")</f>
        <v/>
      </c>
      <c r="BO143" s="59" t="str">
        <f>IFERROR(IF(OR($C$144=FALSE,LEFT($B143,3)&lt;&gt;"NOX"),BO58*INDEX('Damage costs'!$V$18:$V$70,MATCH($B143,'Damage costs'!$C$18:$C$70,0))/1000,BO58*INDEX('Damage costs'!$Z$18:$Z$70,MATCH($B143,'Damage costs'!$C$18:$C$70,0))/1000),"")</f>
        <v/>
      </c>
      <c r="BP143" s="59" t="str">
        <f>IFERROR(IF(OR($C$144=FALSE,LEFT($B143,3)&lt;&gt;"NOX"),BP58*INDEX('Damage costs'!$V$18:$V$70,MATCH($B143,'Damage costs'!$C$18:$C$70,0))/1000,BP58*INDEX('Damage costs'!$Z$18:$Z$70,MATCH($B143,'Damage costs'!$C$18:$C$70,0))/1000),"")</f>
        <v/>
      </c>
      <c r="BQ143" s="59" t="str">
        <f>IFERROR(IF(OR($C$144=FALSE,LEFT($B143,3)&lt;&gt;"NOX"),BQ58*INDEX('Damage costs'!$V$18:$V$70,MATCH($B143,'Damage costs'!$C$18:$C$70,0))/1000,BQ58*INDEX('Damage costs'!$Z$18:$Z$70,MATCH($B143,'Damage costs'!$C$18:$C$70,0))/1000),"")</f>
        <v/>
      </c>
      <c r="BR143" s="59" t="str">
        <f>IFERROR(IF(OR($C$144=FALSE,LEFT($B143,3)&lt;&gt;"NOX"),BR58*INDEX('Damage costs'!$V$18:$V$70,MATCH($B143,'Damage costs'!$C$18:$C$70,0))/1000,BR58*INDEX('Damage costs'!$Z$18:$Z$70,MATCH($B143,'Damage costs'!$C$18:$C$70,0))/1000),"")</f>
        <v/>
      </c>
      <c r="BS143" s="59" t="str">
        <f>IFERROR(IF(OR($C$144=FALSE,LEFT($B143,3)&lt;&gt;"NOX"),BS58*INDEX('Damage costs'!$V$18:$V$70,MATCH($B143,'Damage costs'!$C$18:$C$70,0))/1000,BS58*INDEX('Damage costs'!$Z$18:$Z$70,MATCH($B143,'Damage costs'!$C$18:$C$70,0))/1000),"")</f>
        <v/>
      </c>
      <c r="BT143" s="59" t="str">
        <f>IFERROR(IF(OR($C$144=FALSE,LEFT($B143,3)&lt;&gt;"NOX"),BT58*INDEX('Damage costs'!$V$18:$V$70,MATCH($B143,'Damage costs'!$C$18:$C$70,0))/1000,BT58*INDEX('Damage costs'!$Z$18:$Z$70,MATCH($B143,'Damage costs'!$C$18:$C$70,0))/1000),"")</f>
        <v/>
      </c>
      <c r="BU143" s="59" t="str">
        <f>IFERROR(IF(OR($C$144=FALSE,LEFT($B143,3)&lt;&gt;"NOX"),BU58*INDEX('Damage costs'!$V$18:$V$70,MATCH($B143,'Damage costs'!$C$18:$C$70,0))/1000,BU58*INDEX('Damage costs'!$Z$18:$Z$70,MATCH($B143,'Damage costs'!$C$18:$C$70,0))/1000),"")</f>
        <v/>
      </c>
      <c r="BV143" s="59" t="str">
        <f>IFERROR(IF(OR($C$144=FALSE,LEFT($B143,3)&lt;&gt;"NOX"),BV58*INDEX('Damage costs'!$V$18:$V$70,MATCH($B143,'Damage costs'!$C$18:$C$70,0))/1000,BV58*INDEX('Damage costs'!$Z$18:$Z$70,MATCH($B143,'Damage costs'!$C$18:$C$70,0))/1000),"")</f>
        <v/>
      </c>
      <c r="BW143" s="59" t="str">
        <f>IFERROR(IF(OR($C$144=FALSE,LEFT($B143,3)&lt;&gt;"NOX"),BW58*INDEX('Damage costs'!$V$18:$V$70,MATCH($B143,'Damage costs'!$C$18:$C$70,0))/1000,BW58*INDEX('Damage costs'!$Z$18:$Z$70,MATCH($B143,'Damage costs'!$C$18:$C$70,0))/1000),"")</f>
        <v/>
      </c>
      <c r="BX143" s="59" t="str">
        <f>IFERROR(IF(OR($C$144=FALSE,LEFT($B143,3)&lt;&gt;"NOX"),BX58*INDEX('Damage costs'!$V$18:$V$70,MATCH($B143,'Damage costs'!$C$18:$C$70,0))/1000,BX58*INDEX('Damage costs'!$Z$18:$Z$70,MATCH($B143,'Damage costs'!$C$18:$C$70,0))/1000),"")</f>
        <v/>
      </c>
      <c r="BY143" s="59" t="str">
        <f>IFERROR(IF(OR($C$144=FALSE,LEFT($B143,3)&lt;&gt;"NOX"),BY58*INDEX('Damage costs'!$V$18:$V$70,MATCH($B143,'Damage costs'!$C$18:$C$70,0))/1000,BY58*INDEX('Damage costs'!$Z$18:$Z$70,MATCH($B143,'Damage costs'!$C$18:$C$70,0))/1000),"")</f>
        <v/>
      </c>
      <c r="BZ143" s="59" t="str">
        <f>IFERROR(IF(OR($C$144=FALSE,LEFT($B143,3)&lt;&gt;"NOX"),BZ58*INDEX('Damage costs'!$V$18:$V$70,MATCH($B143,'Damage costs'!$C$18:$C$70,0))/1000,BZ58*INDEX('Damage costs'!$Z$18:$Z$70,MATCH($B143,'Damage costs'!$C$18:$C$70,0))/1000),"")</f>
        <v/>
      </c>
      <c r="CA143" s="59" t="str">
        <f>IFERROR(IF(OR($C$144=FALSE,LEFT($B143,3)&lt;&gt;"NOX"),CA58*INDEX('Damage costs'!$V$18:$V$70,MATCH($B143,'Damage costs'!$C$18:$C$70,0))/1000,CA58*INDEX('Damage costs'!$Z$18:$Z$70,MATCH($B143,'Damage costs'!$C$18:$C$70,0))/1000),"")</f>
        <v/>
      </c>
      <c r="CB143" s="59" t="str">
        <f>IFERROR(IF(OR($C$144=FALSE,LEFT($B143,3)&lt;&gt;"NOX"),CB58*INDEX('Damage costs'!$V$18:$V$70,MATCH($B143,'Damage costs'!$C$18:$C$70,0))/1000,CB58*INDEX('Damage costs'!$Z$18:$Z$70,MATCH($B143,'Damage costs'!$C$18:$C$70,0))/1000),"")</f>
        <v/>
      </c>
      <c r="CC143" s="59" t="str">
        <f>IFERROR(IF(OR($C$144=FALSE,LEFT($B143,3)&lt;&gt;"NOX"),CC58*INDEX('Damage costs'!$V$18:$V$70,MATCH($B143,'Damage costs'!$C$18:$C$70,0))/1000,CC58*INDEX('Damage costs'!$Z$18:$Z$70,MATCH($B143,'Damage costs'!$C$18:$C$70,0))/1000),"")</f>
        <v/>
      </c>
      <c r="CD143" s="59" t="str">
        <f>IFERROR(IF(OR($C$144=FALSE,LEFT($B143,3)&lt;&gt;"NOX"),CD58*INDEX('Damage costs'!$V$18:$V$70,MATCH($B143,'Damage costs'!$C$18:$C$70,0))/1000,CD58*INDEX('Damage costs'!$Z$18:$Z$70,MATCH($B143,'Damage costs'!$C$18:$C$70,0))/1000),"")</f>
        <v/>
      </c>
      <c r="CE143" s="59" t="str">
        <f>IFERROR(IF(OR($C$144=FALSE,LEFT($B143,3)&lt;&gt;"NOX"),CE58*INDEX('Damage costs'!$V$18:$V$70,MATCH($B143,'Damage costs'!$C$18:$C$70,0))/1000,CE58*INDEX('Damage costs'!$Z$18:$Z$70,MATCH($B143,'Damage costs'!$C$18:$C$70,0))/1000),"")</f>
        <v/>
      </c>
      <c r="CF143" s="59" t="str">
        <f>IFERROR(IF(OR($C$144=FALSE,LEFT($B143,3)&lt;&gt;"NOX"),CF58*INDEX('Damage costs'!$V$18:$V$70,MATCH($B143,'Damage costs'!$C$18:$C$70,0))/1000,CF58*INDEX('Damage costs'!$Z$18:$Z$70,MATCH($B143,'Damage costs'!$C$18:$C$70,0))/1000),"")</f>
        <v/>
      </c>
      <c r="CG143" s="59" t="str">
        <f>IFERROR(IF(OR($C$144=FALSE,LEFT($B143,3)&lt;&gt;"NOX"),CG58*INDEX('Damage costs'!$V$18:$V$70,MATCH($B143,'Damage costs'!$C$18:$C$70,0))/1000,CG58*INDEX('Damage costs'!$Z$18:$Z$70,MATCH($B143,'Damage costs'!$C$18:$C$70,0))/1000),"")</f>
        <v/>
      </c>
      <c r="CH143" s="59" t="str">
        <f>IFERROR(IF(OR($C$144=FALSE,LEFT($B143,3)&lt;&gt;"NOX"),CH58*INDEX('Damage costs'!$V$18:$V$70,MATCH($B143,'Damage costs'!$C$18:$C$70,0))/1000,CH58*INDEX('Damage costs'!$Z$18:$Z$70,MATCH($B143,'Damage costs'!$C$18:$C$70,0))/1000),"")</f>
        <v/>
      </c>
      <c r="CI143" s="59" t="str">
        <f>IFERROR(IF(OR($C$144=FALSE,LEFT($B143,3)&lt;&gt;"NOX"),CI58*INDEX('Damage costs'!$V$18:$V$70,MATCH($B143,'Damage costs'!$C$18:$C$70,0))/1000,CI58*INDEX('Damage costs'!$Z$18:$Z$70,MATCH($B143,'Damage costs'!$C$18:$C$70,0))/1000),"")</f>
        <v/>
      </c>
      <c r="CJ143" s="59" t="str">
        <f>IFERROR(IF(OR($C$144=FALSE,LEFT($B143,3)&lt;&gt;"NOX"),CJ58*INDEX('Damage costs'!$V$18:$V$70,MATCH($B143,'Damage costs'!$C$18:$C$70,0))/1000,CJ58*INDEX('Damage costs'!$Z$18:$Z$70,MATCH($B143,'Damage costs'!$C$18:$C$70,0))/1000),"")</f>
        <v/>
      </c>
      <c r="CK143" s="59" t="str">
        <f>IFERROR(IF(OR($C$144=FALSE,LEFT($B143,3)&lt;&gt;"NOX"),CK58*INDEX('Damage costs'!$V$18:$V$70,MATCH($B143,'Damage costs'!$C$18:$C$70,0))/1000,CK58*INDEX('Damage costs'!$Z$18:$Z$70,MATCH($B143,'Damage costs'!$C$18:$C$70,0))/1000),"")</f>
        <v/>
      </c>
      <c r="CL143" s="59" t="str">
        <f>IFERROR(IF(OR($C$144=FALSE,LEFT($B143,3)&lt;&gt;"NOX"),CL58*INDEX('Damage costs'!$V$18:$V$70,MATCH($B143,'Damage costs'!$C$18:$C$70,0))/1000,CL58*INDEX('Damage costs'!$Z$18:$Z$70,MATCH($B143,'Damage costs'!$C$18:$C$70,0))/1000),"")</f>
        <v/>
      </c>
      <c r="CM143" s="59" t="str">
        <f>IFERROR(IF(OR($C$144=FALSE,LEFT($B143,3)&lt;&gt;"NOX"),CM58*INDEX('Damage costs'!$V$18:$V$70,MATCH($B143,'Damage costs'!$C$18:$C$70,0))/1000,CM58*INDEX('Damage costs'!$Z$18:$Z$70,MATCH($B143,'Damage costs'!$C$18:$C$70,0))/1000),"")</f>
        <v/>
      </c>
      <c r="CN143" s="59" t="str">
        <f>IFERROR(IF(OR($C$144=FALSE,LEFT($B143,3)&lt;&gt;"NOX"),CN58*INDEX('Damage costs'!$V$18:$V$70,MATCH($B143,'Damage costs'!$C$18:$C$70,0))/1000,CN58*INDEX('Damage costs'!$Z$18:$Z$70,MATCH($B143,'Damage costs'!$C$18:$C$70,0))/1000),"")</f>
        <v/>
      </c>
      <c r="CO143" s="59" t="str">
        <f>IFERROR(IF(OR($C$144=FALSE,LEFT($B143,3)&lt;&gt;"NOX"),CO58*INDEX('Damage costs'!$V$18:$V$70,MATCH($B143,'Damage costs'!$C$18:$C$70,0))/1000,CO58*INDEX('Damage costs'!$Z$18:$Z$70,MATCH($B143,'Damage costs'!$C$18:$C$70,0))/1000),"")</f>
        <v/>
      </c>
      <c r="CP143" s="59" t="str">
        <f>IFERROR(IF(OR($C$144=FALSE,LEFT($B143,3)&lt;&gt;"NOX"),CP58*INDEX('Damage costs'!$V$18:$V$70,MATCH($B143,'Damage costs'!$C$18:$C$70,0))/1000,CP58*INDEX('Damage costs'!$Z$18:$Z$70,MATCH($B143,'Damage costs'!$C$18:$C$70,0))/1000),"")</f>
        <v/>
      </c>
      <c r="CQ143" s="59" t="str">
        <f>IFERROR(IF(OR($C$144=FALSE,LEFT($B143,3)&lt;&gt;"NOX"),CQ58*INDEX('Damage costs'!$V$18:$V$70,MATCH($B143,'Damage costs'!$C$18:$C$70,0))/1000,CQ58*INDEX('Damage costs'!$Z$18:$Z$70,MATCH($B143,'Damage costs'!$C$18:$C$70,0))/1000),"")</f>
        <v/>
      </c>
      <c r="CR143" s="59" t="str">
        <f>IFERROR(IF(OR($C$144=FALSE,LEFT($B143,3)&lt;&gt;"NOX"),CR58*INDEX('Damage costs'!$V$18:$V$70,MATCH($B143,'Damage costs'!$C$18:$C$70,0))/1000,CR58*INDEX('Damage costs'!$Z$18:$Z$70,MATCH($B143,'Damage costs'!$C$18:$C$70,0))/1000),"")</f>
        <v/>
      </c>
      <c r="CS143" s="59" t="str">
        <f>IFERROR(IF(OR($C$144=FALSE,LEFT($B143,3)&lt;&gt;"NOX"),CS58*INDEX('Damage costs'!$V$18:$V$70,MATCH($B143,'Damage costs'!$C$18:$C$70,0))/1000,CS58*INDEX('Damage costs'!$Z$18:$Z$70,MATCH($B143,'Damage costs'!$C$18:$C$70,0))/1000),"")</f>
        <v/>
      </c>
      <c r="CT143" s="59" t="str">
        <f>IFERROR(IF(OR($C$144=FALSE,LEFT($B143,3)&lt;&gt;"NOX"),CT58*INDEX('Damage costs'!$V$18:$V$70,MATCH($B143,'Damage costs'!$C$18:$C$70,0))/1000,CT58*INDEX('Damage costs'!$Z$18:$Z$70,MATCH($B143,'Damage costs'!$C$18:$C$70,0))/1000),"")</f>
        <v/>
      </c>
      <c r="CU143" s="59" t="str">
        <f>IFERROR(IF(OR($C$144=FALSE,LEFT($B143,3)&lt;&gt;"NOX"),CU58*INDEX('Damage costs'!$V$18:$V$70,MATCH($B143,'Damage costs'!$C$18:$C$70,0))/1000,CU58*INDEX('Damage costs'!$Z$18:$Z$70,MATCH($B143,'Damage costs'!$C$18:$C$70,0))/1000),"")</f>
        <v/>
      </c>
      <c r="CV143" s="59" t="str">
        <f>IFERROR(IF(OR($C$144=FALSE,LEFT($B143,3)&lt;&gt;"NOX"),CV58*INDEX('Damage costs'!$V$18:$V$70,MATCH($B143,'Damage costs'!$C$18:$C$70,0))/1000,CV58*INDEX('Damage costs'!$Z$18:$Z$70,MATCH($B143,'Damage costs'!$C$18:$C$70,0))/1000),"")</f>
        <v/>
      </c>
      <c r="CW143" s="59" t="str">
        <f>IFERROR(IF(OR($C$144=FALSE,LEFT($B143,3)&lt;&gt;"NOX"),CW58*INDEX('Damage costs'!$V$18:$V$70,MATCH($B143,'Damage costs'!$C$18:$C$70,0))/1000,CW58*INDEX('Damage costs'!$Z$18:$Z$70,MATCH($B143,'Damage costs'!$C$18:$C$70,0))/1000),"")</f>
        <v/>
      </c>
      <c r="CX143" s="59" t="str">
        <f>IFERROR(IF(OR($C$144=FALSE,LEFT($B143,3)&lt;&gt;"NOX"),CX58*INDEX('Damage costs'!$V$18:$V$70,MATCH($B143,'Damage costs'!$C$18:$C$70,0))/1000,CX58*INDEX('Damage costs'!$Z$18:$Z$70,MATCH($B143,'Damage costs'!$C$18:$C$70,0))/1000),"")</f>
        <v/>
      </c>
      <c r="CY143" s="59" t="str">
        <f>IFERROR(IF(OR($C$144=FALSE,LEFT($B143,3)&lt;&gt;"NOX"),CY58*INDEX('Damage costs'!$V$18:$V$70,MATCH($B143,'Damage costs'!$C$18:$C$70,0))/1000,CY58*INDEX('Damage costs'!$Z$18:$Z$70,MATCH($B143,'Damage costs'!$C$18:$C$70,0))/1000),"")</f>
        <v/>
      </c>
      <c r="CZ143" s="391"/>
    </row>
    <row r="144" spans="2:104" x14ac:dyDescent="0.25">
      <c r="B144" s="406" t="s">
        <v>618</v>
      </c>
      <c r="C144" s="553" t="b">
        <f>IF(OR(LEFT(B138,4)="PM10",LEFT(B139,4)="PM10",LEFT(B140,4)="PM10",LEFT(B141,4)="PM10",LEFT(B142,4)="PM10",LEFT(B143,4)="PM10"),TRUE,FALSE)</f>
        <v>0</v>
      </c>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391"/>
    </row>
    <row r="145" spans="2:104" x14ac:dyDescent="0.25">
      <c r="B145" s="392"/>
      <c r="C145" s="390"/>
      <c r="D145" s="50"/>
      <c r="E145" s="50"/>
      <c r="F145" s="50"/>
      <c r="G145" s="50"/>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391"/>
    </row>
    <row r="146" spans="2:104" x14ac:dyDescent="0.25">
      <c r="B146" s="393" t="s">
        <v>405</v>
      </c>
      <c r="C146" s="390" t="s">
        <v>404</v>
      </c>
      <c r="D146" s="60">
        <f>'Discount and deflators'!$H$5</f>
        <v>0.02</v>
      </c>
      <c r="E146" s="50"/>
      <c r="F146" s="50"/>
      <c r="G146" s="50"/>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391"/>
    </row>
    <row r="147" spans="2:104" x14ac:dyDescent="0.25">
      <c r="B147" s="393" t="s">
        <v>406</v>
      </c>
      <c r="C147" s="390"/>
      <c r="D147" s="59">
        <f>IF(D$6=0,0,(1+$D146)^(D$6-'Data Input - General'!$F$22))</f>
        <v>0</v>
      </c>
      <c r="E147" s="59">
        <f>IF(E$6=0,0,(1+$D146)^(E$6-'Data Input - General'!$F$22))</f>
        <v>0</v>
      </c>
      <c r="F147" s="59">
        <f>IF(F$6=0,0,(1+$D146)^(F$6-'Data Input - General'!$F$22))</f>
        <v>0</v>
      </c>
      <c r="G147" s="59">
        <f>IF(G$6=0,0,(1+$D146)^(G$6-'Data Input - General'!$F$22))</f>
        <v>0</v>
      </c>
      <c r="H147" s="59">
        <f>IF(H$6=0,0,(1+$D146)^(H$6-'Data Input - General'!$F$22))</f>
        <v>0</v>
      </c>
      <c r="I147" s="59">
        <f>IF(I$6=0,0,(1+$D146)^(I$6-'Data Input - General'!$F$22))</f>
        <v>0</v>
      </c>
      <c r="J147" s="59">
        <f>IF(J$6=0,0,(1+$D146)^(J$6-'Data Input - General'!$F$22))</f>
        <v>0</v>
      </c>
      <c r="K147" s="59">
        <f>IF(K$6=0,0,(1+$D146)^(K$6-'Data Input - General'!$F$22))</f>
        <v>0</v>
      </c>
      <c r="L147" s="59">
        <f>IF(L$6=0,0,(1+$D146)^(L$6-'Data Input - General'!$F$22))</f>
        <v>0</v>
      </c>
      <c r="M147" s="59">
        <f>IF(M$6=0,0,(1+$D146)^(M$6-'Data Input - General'!$F$22))</f>
        <v>0</v>
      </c>
      <c r="N147" s="59">
        <f>IF(N$6=0,0,(1+$D146)^(N$6-'Data Input - General'!$F$22))</f>
        <v>0</v>
      </c>
      <c r="O147" s="59">
        <f>IF(O$6=0,0,(1+$D146)^(O$6-'Data Input - General'!$F$22))</f>
        <v>0</v>
      </c>
      <c r="P147" s="59">
        <f>IF(P$6=0,0,(1+$D146)^(P$6-'Data Input - General'!$F$22))</f>
        <v>0</v>
      </c>
      <c r="Q147" s="59">
        <f>IF(Q$6=0,0,(1+$D146)^(Q$6-'Data Input - General'!$F$22))</f>
        <v>0</v>
      </c>
      <c r="R147" s="59">
        <f>IF(R$6=0,0,(1+$D146)^(R$6-'Data Input - General'!$F$22))</f>
        <v>0</v>
      </c>
      <c r="S147" s="59">
        <f>IF(S$6=0,0,(1+$D146)^(S$6-'Data Input - General'!$F$22))</f>
        <v>0</v>
      </c>
      <c r="T147" s="59">
        <f>IF(T$6=0,0,(1+$D146)^(T$6-'Data Input - General'!$F$22))</f>
        <v>0</v>
      </c>
      <c r="U147" s="59">
        <f>IF(U$6=0,0,(1+$D146)^(U$6-'Data Input - General'!$F$22))</f>
        <v>0</v>
      </c>
      <c r="V147" s="59">
        <f>IF(V$6=0,0,(1+$D146)^(V$6-'Data Input - General'!$F$22))</f>
        <v>0</v>
      </c>
      <c r="W147" s="59">
        <f>IF(W$6=0,0,(1+$D146)^(W$6-'Data Input - General'!$F$22))</f>
        <v>0</v>
      </c>
      <c r="X147" s="59">
        <f>IF(X$6=0,0,(1+$D146)^(X$6-'Data Input - General'!$F$22))</f>
        <v>0</v>
      </c>
      <c r="Y147" s="59">
        <f>IF(Y$6=0,0,(1+$D146)^(Y$6-'Data Input - General'!$F$22))</f>
        <v>0</v>
      </c>
      <c r="Z147" s="59">
        <f>IF(Z$6=0,0,(1+$D146)^(Z$6-'Data Input - General'!$F$22))</f>
        <v>0</v>
      </c>
      <c r="AA147" s="59">
        <f>IF(AA$6=0,0,(1+$D146)^(AA$6-'Data Input - General'!$F$22))</f>
        <v>0</v>
      </c>
      <c r="AB147" s="59">
        <f>IF(AB$6=0,0,(1+$D146)^(AB$6-'Data Input - General'!$F$22))</f>
        <v>0</v>
      </c>
      <c r="AC147" s="59">
        <f>IF(AC$6=0,0,(1+$D146)^(AC$6-'Data Input - General'!$F$22))</f>
        <v>0</v>
      </c>
      <c r="AD147" s="59">
        <f>IF(AD$6=0,0,(1+$D146)^(AD$6-'Data Input - General'!$F$22))</f>
        <v>0</v>
      </c>
      <c r="AE147" s="59">
        <f>IF(AE$6=0,0,(1+$D146)^(AE$6-'Data Input - General'!$F$22))</f>
        <v>0</v>
      </c>
      <c r="AF147" s="59">
        <f>IF(AF$6=0,0,(1+$D146)^(AF$6-'Data Input - General'!$F$22))</f>
        <v>0</v>
      </c>
      <c r="AG147" s="59">
        <f>IF(AG$6=0,0,(1+$D146)^(AG$6-'Data Input - General'!$F$22))</f>
        <v>0</v>
      </c>
      <c r="AH147" s="59">
        <f>IF(AH$6=0,0,(1+$D146)^(AH$6-'Data Input - General'!$F$22))</f>
        <v>0</v>
      </c>
      <c r="AI147" s="59">
        <f>IF(AI$6=0,0,(1+$D146)^(AI$6-'Data Input - General'!$F$22))</f>
        <v>0</v>
      </c>
      <c r="AJ147" s="59">
        <f>IF(AJ$6=0,0,(1+$D146)^(AJ$6-'Data Input - General'!$F$22))</f>
        <v>0</v>
      </c>
      <c r="AK147" s="59">
        <f>IF(AK$6=0,0,(1+$D146)^(AK$6-'Data Input - General'!$F$22))</f>
        <v>0</v>
      </c>
      <c r="AL147" s="59">
        <f>IF(AL$6=0,0,(1+$D146)^(AL$6-'Data Input - General'!$F$22))</f>
        <v>0</v>
      </c>
      <c r="AM147" s="59">
        <f>IF(AM$6=0,0,(1+$D146)^(AM$6-'Data Input - General'!$F$22))</f>
        <v>0</v>
      </c>
      <c r="AN147" s="59">
        <f>IF(AN$6=0,0,(1+$D146)^(AN$6-'Data Input - General'!$F$22))</f>
        <v>0</v>
      </c>
      <c r="AO147" s="59">
        <f>IF(AO$6=0,0,(1+$D146)^(AO$6-'Data Input - General'!$F$22))</f>
        <v>0</v>
      </c>
      <c r="AP147" s="59">
        <f>IF(AP$6=0,0,(1+$D146)^(AP$6-'Data Input - General'!$F$22))</f>
        <v>0</v>
      </c>
      <c r="AQ147" s="59">
        <f>IF(AQ$6=0,0,(1+$D146)^(AQ$6-'Data Input - General'!$F$22))</f>
        <v>0</v>
      </c>
      <c r="AR147" s="59">
        <f>IF(AR$6=0,0,(1+$D146)^(AR$6-'Data Input - General'!$F$22))</f>
        <v>0</v>
      </c>
      <c r="AS147" s="59">
        <f>IF(AS$6=0,0,(1+$D146)^(AS$6-'Data Input - General'!$F$22))</f>
        <v>0</v>
      </c>
      <c r="AT147" s="59">
        <f>IF(AT$6=0,0,(1+$D146)^(AT$6-'Data Input - General'!$F$22))</f>
        <v>0</v>
      </c>
      <c r="AU147" s="59">
        <f>IF(AU$6=0,0,(1+$D146)^(AU$6-'Data Input - General'!$F$22))</f>
        <v>0</v>
      </c>
      <c r="AV147" s="59">
        <f>IF(AV$6=0,0,(1+$D146)^(AV$6-'Data Input - General'!$F$22))</f>
        <v>0</v>
      </c>
      <c r="AW147" s="59">
        <f>IF(AW$6=0,0,(1+$D146)^(AW$6-'Data Input - General'!$F$22))</f>
        <v>0</v>
      </c>
      <c r="AX147" s="59">
        <f>IF(AX$6=0,0,(1+$D146)^(AX$6-'Data Input - General'!$F$22))</f>
        <v>0</v>
      </c>
      <c r="AY147" s="59">
        <f>IF(AY$6=0,0,(1+$D146)^(AY$6-'Data Input - General'!$F$22))</f>
        <v>0</v>
      </c>
      <c r="AZ147" s="59">
        <f>IF(AZ$6=0,0,(1+$D146)^(AZ$6-'Data Input - General'!$F$22))</f>
        <v>0</v>
      </c>
      <c r="BA147" s="59">
        <f>IF(BA$6=0,0,(1+$D146)^(BA$6-'Data Input - General'!$F$22))</f>
        <v>0</v>
      </c>
      <c r="BB147" s="59">
        <f>IF(BB$6=0,0,(1+$D146)^(BB$6-'Data Input - General'!$F$22))</f>
        <v>0</v>
      </c>
      <c r="BC147" s="59">
        <f>IF(BC$6=0,0,(1+$D146)^(BC$6-'Data Input - General'!$F$22))</f>
        <v>0</v>
      </c>
      <c r="BD147" s="59">
        <f>IF(BD$6=0,0,(1+$D146)^(BD$6-'Data Input - General'!$F$22))</f>
        <v>0</v>
      </c>
      <c r="BE147" s="59">
        <f>IF(BE$6=0,0,(1+$D146)^(BE$6-'Data Input - General'!$F$22))</f>
        <v>0</v>
      </c>
      <c r="BF147" s="59">
        <f>IF(BF$6=0,0,(1+$D146)^(BF$6-'Data Input - General'!$F$22))</f>
        <v>0</v>
      </c>
      <c r="BG147" s="59">
        <f>IF(BG$6=0,0,(1+$D146)^(BG$6-'Data Input - General'!$F$22))</f>
        <v>0</v>
      </c>
      <c r="BH147" s="59">
        <f>IF(BH$6=0,0,(1+$D146)^(BH$6-'Data Input - General'!$F$22))</f>
        <v>0</v>
      </c>
      <c r="BI147" s="59">
        <f>IF(BI$6=0,0,(1+$D146)^(BI$6-'Data Input - General'!$F$22))</f>
        <v>0</v>
      </c>
      <c r="BJ147" s="59">
        <f>IF(BJ$6=0,0,(1+$D146)^(BJ$6-'Data Input - General'!$F$22))</f>
        <v>0</v>
      </c>
      <c r="BK147" s="59">
        <f>IF(BK$6=0,0,(1+$D146)^(BK$6-'Data Input - General'!$F$22))</f>
        <v>0</v>
      </c>
      <c r="BL147" s="59">
        <f>IF(BL$6=0,0,(1+$D146)^(BL$6-'Data Input - General'!$F$22))</f>
        <v>0</v>
      </c>
      <c r="BM147" s="59">
        <f>IF(BM$6=0,0,(1+$D146)^(BM$6-'Data Input - General'!$F$22))</f>
        <v>0</v>
      </c>
      <c r="BN147" s="59">
        <f>IF(BN$6=0,0,(1+$D146)^(BN$6-'Data Input - General'!$F$22))</f>
        <v>0</v>
      </c>
      <c r="BO147" s="59">
        <f>IF(BO$6=0,0,(1+$D146)^(BO$6-'Data Input - General'!$F$22))</f>
        <v>0</v>
      </c>
      <c r="BP147" s="59">
        <f>IF(BP$6=0,0,(1+$D146)^(BP$6-'Data Input - General'!$F$22))</f>
        <v>0</v>
      </c>
      <c r="BQ147" s="59">
        <f>IF(BQ$6=0,0,(1+$D146)^(BQ$6-'Data Input - General'!$F$22))</f>
        <v>0</v>
      </c>
      <c r="BR147" s="59">
        <f>IF(BR$6=0,0,(1+$D146)^(BR$6-'Data Input - General'!$F$22))</f>
        <v>0</v>
      </c>
      <c r="BS147" s="59">
        <f>IF(BS$6=0,0,(1+$D146)^(BS$6-'Data Input - General'!$F$22))</f>
        <v>0</v>
      </c>
      <c r="BT147" s="59">
        <f>IF(BT$6=0,0,(1+$D146)^(BT$6-'Data Input - General'!$F$22))</f>
        <v>0</v>
      </c>
      <c r="BU147" s="59">
        <f>IF(BU$6=0,0,(1+$D146)^(BU$6-'Data Input - General'!$F$22))</f>
        <v>0</v>
      </c>
      <c r="BV147" s="59">
        <f>IF(BV$6=0,0,(1+$D146)^(BV$6-'Data Input - General'!$F$22))</f>
        <v>0</v>
      </c>
      <c r="BW147" s="59">
        <f>IF(BW$6=0,0,(1+$D146)^(BW$6-'Data Input - General'!$F$22))</f>
        <v>0</v>
      </c>
      <c r="BX147" s="59">
        <f>IF(BX$6=0,0,(1+$D146)^(BX$6-'Data Input - General'!$F$22))</f>
        <v>0</v>
      </c>
      <c r="BY147" s="59">
        <f>IF(BY$6=0,0,(1+$D146)^(BY$6-'Data Input - General'!$F$22))</f>
        <v>0</v>
      </c>
      <c r="BZ147" s="59">
        <f>IF(BZ$6=0,0,(1+$D146)^(BZ$6-'Data Input - General'!$F$22))</f>
        <v>0</v>
      </c>
      <c r="CA147" s="59">
        <f>IF(CA$6=0,0,(1+$D146)^(CA$6-'Data Input - General'!$F$22))</f>
        <v>0</v>
      </c>
      <c r="CB147" s="59">
        <f>IF(CB$6=0,0,(1+$D146)^(CB$6-'Data Input - General'!$F$22))</f>
        <v>0</v>
      </c>
      <c r="CC147" s="59">
        <f>IF(CC$6=0,0,(1+$D146)^(CC$6-'Data Input - General'!$F$22))</f>
        <v>0</v>
      </c>
      <c r="CD147" s="59">
        <f>IF(CD$6=0,0,(1+$D146)^(CD$6-'Data Input - General'!$F$22))</f>
        <v>0</v>
      </c>
      <c r="CE147" s="59">
        <f>IF(CE$6=0,0,(1+$D146)^(CE$6-'Data Input - General'!$F$22))</f>
        <v>0</v>
      </c>
      <c r="CF147" s="59">
        <f>IF(CF$6=0,0,(1+$D146)^(CF$6-'Data Input - General'!$F$22))</f>
        <v>0</v>
      </c>
      <c r="CG147" s="59">
        <f>IF(CG$6=0,0,(1+$D146)^(CG$6-'Data Input - General'!$F$22))</f>
        <v>0</v>
      </c>
      <c r="CH147" s="59">
        <f>IF(CH$6=0,0,(1+$D146)^(CH$6-'Data Input - General'!$F$22))</f>
        <v>0</v>
      </c>
      <c r="CI147" s="59">
        <f>IF(CI$6=0,0,(1+$D146)^(CI$6-'Data Input - General'!$F$22))</f>
        <v>0</v>
      </c>
      <c r="CJ147" s="59">
        <f>IF(CJ$6=0,0,(1+$D146)^(CJ$6-'Data Input - General'!$F$22))</f>
        <v>0</v>
      </c>
      <c r="CK147" s="59">
        <f>IF(CK$6=0,0,(1+$D146)^(CK$6-'Data Input - General'!$F$22))</f>
        <v>0</v>
      </c>
      <c r="CL147" s="59">
        <f>IF(CL$6=0,0,(1+$D146)^(CL$6-'Data Input - General'!$F$22))</f>
        <v>0</v>
      </c>
      <c r="CM147" s="59">
        <f>IF(CM$6=0,0,(1+$D146)^(CM$6-'Data Input - General'!$F$22))</f>
        <v>0</v>
      </c>
      <c r="CN147" s="59">
        <f>IF(CN$6=0,0,(1+$D146)^(CN$6-'Data Input - General'!$F$22))</f>
        <v>0</v>
      </c>
      <c r="CO147" s="59">
        <f>IF(CO$6=0,0,(1+$D146)^(CO$6-'Data Input - General'!$F$22))</f>
        <v>0</v>
      </c>
      <c r="CP147" s="59">
        <f>IF(CP$6=0,0,(1+$D146)^(CP$6-'Data Input - General'!$F$22))</f>
        <v>0</v>
      </c>
      <c r="CQ147" s="59">
        <f>IF(CQ$6=0,0,(1+$D146)^(CQ$6-'Data Input - General'!$F$22))</f>
        <v>0</v>
      </c>
      <c r="CR147" s="59">
        <f>IF(CR$6=0,0,(1+$D146)^(CR$6-'Data Input - General'!$F$22))</f>
        <v>0</v>
      </c>
      <c r="CS147" s="59">
        <f>IF(CS$6=0,0,(1+$D146)^(CS$6-'Data Input - General'!$F$22))</f>
        <v>0</v>
      </c>
      <c r="CT147" s="59">
        <f>IF(CT$6=0,0,(1+$D146)^(CT$6-'Data Input - General'!$F$22))</f>
        <v>0</v>
      </c>
      <c r="CU147" s="59">
        <f>IF(CU$6=0,0,(1+$D146)^(CU$6-'Data Input - General'!$F$22))</f>
        <v>0</v>
      </c>
      <c r="CV147" s="59">
        <f>IF(CV$6=0,0,(1+$D146)^(CV$6-'Data Input - General'!$F$22))</f>
        <v>0</v>
      </c>
      <c r="CW147" s="59">
        <f>IF(CW$6=0,0,(1+$D146)^(CW$6-'Data Input - General'!$F$22))</f>
        <v>0</v>
      </c>
      <c r="CX147" s="59">
        <f>IF(CX$6=0,0,(1+$D146)^(CX$6-'Data Input - General'!$F$22))</f>
        <v>0</v>
      </c>
      <c r="CY147" s="59">
        <f>IF(CY$6=0,0,(1+$D146)^(CY$6-'Data Input - General'!$F$22))</f>
        <v>0</v>
      </c>
      <c r="CZ147" s="391"/>
    </row>
    <row r="148" spans="2:104" x14ac:dyDescent="0.25">
      <c r="B148" s="393" t="s">
        <v>169</v>
      </c>
      <c r="C148" s="9" t="s">
        <v>1117</v>
      </c>
      <c r="D148" s="61">
        <f>SUM(D138:D143)*D147</f>
        <v>0</v>
      </c>
      <c r="E148" s="61">
        <f>SUM(E138:E143)*E147</f>
        <v>0</v>
      </c>
      <c r="F148" s="61">
        <f t="shared" ref="F148:AI148" si="54">SUM(F138:F143)*F147</f>
        <v>0</v>
      </c>
      <c r="G148" s="61">
        <f t="shared" si="54"/>
        <v>0</v>
      </c>
      <c r="H148" s="61">
        <f t="shared" si="54"/>
        <v>0</v>
      </c>
      <c r="I148" s="61">
        <f t="shared" si="54"/>
        <v>0</v>
      </c>
      <c r="J148" s="61">
        <f t="shared" si="54"/>
        <v>0</v>
      </c>
      <c r="K148" s="61">
        <f t="shared" si="54"/>
        <v>0</v>
      </c>
      <c r="L148" s="61">
        <f t="shared" si="54"/>
        <v>0</v>
      </c>
      <c r="M148" s="61">
        <f t="shared" si="54"/>
        <v>0</v>
      </c>
      <c r="N148" s="61">
        <f t="shared" si="54"/>
        <v>0</v>
      </c>
      <c r="O148" s="61">
        <f t="shared" si="54"/>
        <v>0</v>
      </c>
      <c r="P148" s="61">
        <f t="shared" si="54"/>
        <v>0</v>
      </c>
      <c r="Q148" s="61">
        <f t="shared" si="54"/>
        <v>0</v>
      </c>
      <c r="R148" s="61">
        <f t="shared" si="54"/>
        <v>0</v>
      </c>
      <c r="S148" s="61">
        <f t="shared" si="54"/>
        <v>0</v>
      </c>
      <c r="T148" s="61">
        <f t="shared" si="54"/>
        <v>0</v>
      </c>
      <c r="U148" s="61">
        <f t="shared" si="54"/>
        <v>0</v>
      </c>
      <c r="V148" s="61">
        <f t="shared" si="54"/>
        <v>0</v>
      </c>
      <c r="W148" s="61">
        <f t="shared" si="54"/>
        <v>0</v>
      </c>
      <c r="X148" s="61">
        <f t="shared" si="54"/>
        <v>0</v>
      </c>
      <c r="Y148" s="61">
        <f t="shared" si="54"/>
        <v>0</v>
      </c>
      <c r="Z148" s="61">
        <f t="shared" si="54"/>
        <v>0</v>
      </c>
      <c r="AA148" s="61">
        <f t="shared" si="54"/>
        <v>0</v>
      </c>
      <c r="AB148" s="61">
        <f t="shared" si="54"/>
        <v>0</v>
      </c>
      <c r="AC148" s="61">
        <f t="shared" si="54"/>
        <v>0</v>
      </c>
      <c r="AD148" s="61">
        <f t="shared" si="54"/>
        <v>0</v>
      </c>
      <c r="AE148" s="61">
        <f t="shared" si="54"/>
        <v>0</v>
      </c>
      <c r="AF148" s="61">
        <f t="shared" si="54"/>
        <v>0</v>
      </c>
      <c r="AG148" s="61">
        <f t="shared" si="54"/>
        <v>0</v>
      </c>
      <c r="AH148" s="61">
        <f t="shared" si="54"/>
        <v>0</v>
      </c>
      <c r="AI148" s="61">
        <f t="shared" si="54"/>
        <v>0</v>
      </c>
      <c r="AJ148" s="61">
        <f t="shared" ref="AJ148:BK148" si="55">SUM(AJ138:AJ143)*AJ147</f>
        <v>0</v>
      </c>
      <c r="AK148" s="61">
        <f t="shared" si="55"/>
        <v>0</v>
      </c>
      <c r="AL148" s="61">
        <f t="shared" si="55"/>
        <v>0</v>
      </c>
      <c r="AM148" s="61">
        <f t="shared" si="55"/>
        <v>0</v>
      </c>
      <c r="AN148" s="61">
        <f t="shared" si="55"/>
        <v>0</v>
      </c>
      <c r="AO148" s="61">
        <f t="shared" si="55"/>
        <v>0</v>
      </c>
      <c r="AP148" s="61">
        <f t="shared" si="55"/>
        <v>0</v>
      </c>
      <c r="AQ148" s="61">
        <f t="shared" si="55"/>
        <v>0</v>
      </c>
      <c r="AR148" s="61">
        <f t="shared" si="55"/>
        <v>0</v>
      </c>
      <c r="AS148" s="61">
        <f t="shared" si="55"/>
        <v>0</v>
      </c>
      <c r="AT148" s="61">
        <f t="shared" si="55"/>
        <v>0</v>
      </c>
      <c r="AU148" s="61">
        <f t="shared" si="55"/>
        <v>0</v>
      </c>
      <c r="AV148" s="61">
        <f t="shared" si="55"/>
        <v>0</v>
      </c>
      <c r="AW148" s="61">
        <f t="shared" si="55"/>
        <v>0</v>
      </c>
      <c r="AX148" s="61">
        <f t="shared" si="55"/>
        <v>0</v>
      </c>
      <c r="AY148" s="61">
        <f t="shared" si="55"/>
        <v>0</v>
      </c>
      <c r="AZ148" s="61">
        <f t="shared" si="55"/>
        <v>0</v>
      </c>
      <c r="BA148" s="61">
        <f t="shared" si="55"/>
        <v>0</v>
      </c>
      <c r="BB148" s="61">
        <f t="shared" si="55"/>
        <v>0</v>
      </c>
      <c r="BC148" s="61">
        <f t="shared" si="55"/>
        <v>0</v>
      </c>
      <c r="BD148" s="61">
        <f t="shared" si="55"/>
        <v>0</v>
      </c>
      <c r="BE148" s="61">
        <f t="shared" si="55"/>
        <v>0</v>
      </c>
      <c r="BF148" s="61">
        <f t="shared" si="55"/>
        <v>0</v>
      </c>
      <c r="BG148" s="61">
        <f t="shared" si="55"/>
        <v>0</v>
      </c>
      <c r="BH148" s="61">
        <f t="shared" si="55"/>
        <v>0</v>
      </c>
      <c r="BI148" s="61">
        <f t="shared" si="55"/>
        <v>0</v>
      </c>
      <c r="BJ148" s="61">
        <f t="shared" si="55"/>
        <v>0</v>
      </c>
      <c r="BK148" s="61">
        <f t="shared" si="55"/>
        <v>0</v>
      </c>
      <c r="BL148" s="61">
        <f t="shared" ref="BL148:CY148" si="56">SUM(BL138:BL143)*BL147</f>
        <v>0</v>
      </c>
      <c r="BM148" s="61">
        <f t="shared" si="56"/>
        <v>0</v>
      </c>
      <c r="BN148" s="61">
        <f t="shared" si="56"/>
        <v>0</v>
      </c>
      <c r="BO148" s="61">
        <f t="shared" si="56"/>
        <v>0</v>
      </c>
      <c r="BP148" s="61">
        <f t="shared" si="56"/>
        <v>0</v>
      </c>
      <c r="BQ148" s="61">
        <f t="shared" si="56"/>
        <v>0</v>
      </c>
      <c r="BR148" s="61">
        <f t="shared" si="56"/>
        <v>0</v>
      </c>
      <c r="BS148" s="61">
        <f t="shared" si="56"/>
        <v>0</v>
      </c>
      <c r="BT148" s="61">
        <f t="shared" si="56"/>
        <v>0</v>
      </c>
      <c r="BU148" s="61">
        <f t="shared" si="56"/>
        <v>0</v>
      </c>
      <c r="BV148" s="61">
        <f t="shared" si="56"/>
        <v>0</v>
      </c>
      <c r="BW148" s="61">
        <f t="shared" si="56"/>
        <v>0</v>
      </c>
      <c r="BX148" s="61">
        <f t="shared" si="56"/>
        <v>0</v>
      </c>
      <c r="BY148" s="61">
        <f t="shared" si="56"/>
        <v>0</v>
      </c>
      <c r="BZ148" s="61">
        <f t="shared" si="56"/>
        <v>0</v>
      </c>
      <c r="CA148" s="61">
        <f t="shared" si="56"/>
        <v>0</v>
      </c>
      <c r="CB148" s="61">
        <f t="shared" si="56"/>
        <v>0</v>
      </c>
      <c r="CC148" s="61">
        <f t="shared" si="56"/>
        <v>0</v>
      </c>
      <c r="CD148" s="61">
        <f t="shared" si="56"/>
        <v>0</v>
      </c>
      <c r="CE148" s="61">
        <f t="shared" si="56"/>
        <v>0</v>
      </c>
      <c r="CF148" s="61">
        <f t="shared" si="56"/>
        <v>0</v>
      </c>
      <c r="CG148" s="61">
        <f t="shared" si="56"/>
        <v>0</v>
      </c>
      <c r="CH148" s="61">
        <f t="shared" si="56"/>
        <v>0</v>
      </c>
      <c r="CI148" s="61">
        <f t="shared" si="56"/>
        <v>0</v>
      </c>
      <c r="CJ148" s="61">
        <f t="shared" si="56"/>
        <v>0</v>
      </c>
      <c r="CK148" s="61">
        <f t="shared" si="56"/>
        <v>0</v>
      </c>
      <c r="CL148" s="61">
        <f t="shared" si="56"/>
        <v>0</v>
      </c>
      <c r="CM148" s="61">
        <f t="shared" si="56"/>
        <v>0</v>
      </c>
      <c r="CN148" s="61">
        <f t="shared" si="56"/>
        <v>0</v>
      </c>
      <c r="CO148" s="61">
        <f t="shared" si="56"/>
        <v>0</v>
      </c>
      <c r="CP148" s="61">
        <f t="shared" si="56"/>
        <v>0</v>
      </c>
      <c r="CQ148" s="61">
        <f t="shared" si="56"/>
        <v>0</v>
      </c>
      <c r="CR148" s="61">
        <f t="shared" si="56"/>
        <v>0</v>
      </c>
      <c r="CS148" s="61">
        <f t="shared" si="56"/>
        <v>0</v>
      </c>
      <c r="CT148" s="61">
        <f t="shared" si="56"/>
        <v>0</v>
      </c>
      <c r="CU148" s="61">
        <f t="shared" si="56"/>
        <v>0</v>
      </c>
      <c r="CV148" s="61">
        <f t="shared" si="56"/>
        <v>0</v>
      </c>
      <c r="CW148" s="61">
        <f t="shared" si="56"/>
        <v>0</v>
      </c>
      <c r="CX148" s="61">
        <f t="shared" si="56"/>
        <v>0</v>
      </c>
      <c r="CY148" s="61">
        <f t="shared" si="56"/>
        <v>0</v>
      </c>
      <c r="CZ148" s="391"/>
    </row>
    <row r="149" spans="2:104" x14ac:dyDescent="0.25">
      <c r="B149" s="393" t="s">
        <v>190</v>
      </c>
      <c r="C149" s="9" t="s">
        <v>1117</v>
      </c>
      <c r="D149" s="61">
        <f t="shared" ref="D149:BO149" si="57">D148*D$7</f>
        <v>0</v>
      </c>
      <c r="E149" s="61">
        <f t="shared" si="57"/>
        <v>0</v>
      </c>
      <c r="F149" s="61">
        <f t="shared" si="57"/>
        <v>0</v>
      </c>
      <c r="G149" s="61">
        <f t="shared" si="57"/>
        <v>0</v>
      </c>
      <c r="H149" s="61">
        <f t="shared" si="57"/>
        <v>0</v>
      </c>
      <c r="I149" s="61">
        <f t="shared" si="57"/>
        <v>0</v>
      </c>
      <c r="J149" s="61">
        <f t="shared" si="57"/>
        <v>0</v>
      </c>
      <c r="K149" s="61">
        <f t="shared" si="57"/>
        <v>0</v>
      </c>
      <c r="L149" s="61">
        <f t="shared" si="57"/>
        <v>0</v>
      </c>
      <c r="M149" s="61">
        <f t="shared" si="57"/>
        <v>0</v>
      </c>
      <c r="N149" s="61">
        <f t="shared" si="57"/>
        <v>0</v>
      </c>
      <c r="O149" s="61">
        <f t="shared" si="57"/>
        <v>0</v>
      </c>
      <c r="P149" s="61">
        <f t="shared" si="57"/>
        <v>0</v>
      </c>
      <c r="Q149" s="61">
        <f t="shared" si="57"/>
        <v>0</v>
      </c>
      <c r="R149" s="61">
        <f t="shared" si="57"/>
        <v>0</v>
      </c>
      <c r="S149" s="61">
        <f t="shared" si="57"/>
        <v>0</v>
      </c>
      <c r="T149" s="61">
        <f t="shared" si="57"/>
        <v>0</v>
      </c>
      <c r="U149" s="61">
        <f t="shared" si="57"/>
        <v>0</v>
      </c>
      <c r="V149" s="61">
        <f t="shared" si="57"/>
        <v>0</v>
      </c>
      <c r="W149" s="61">
        <f t="shared" si="57"/>
        <v>0</v>
      </c>
      <c r="X149" s="61">
        <f t="shared" si="57"/>
        <v>0</v>
      </c>
      <c r="Y149" s="61">
        <f t="shared" si="57"/>
        <v>0</v>
      </c>
      <c r="Z149" s="61">
        <f t="shared" si="57"/>
        <v>0</v>
      </c>
      <c r="AA149" s="61">
        <f t="shared" si="57"/>
        <v>0</v>
      </c>
      <c r="AB149" s="61">
        <f t="shared" si="57"/>
        <v>0</v>
      </c>
      <c r="AC149" s="61">
        <f t="shared" si="57"/>
        <v>0</v>
      </c>
      <c r="AD149" s="61">
        <f t="shared" si="57"/>
        <v>0</v>
      </c>
      <c r="AE149" s="61">
        <f t="shared" si="57"/>
        <v>0</v>
      </c>
      <c r="AF149" s="61">
        <f t="shared" si="57"/>
        <v>0</v>
      </c>
      <c r="AG149" s="61">
        <f t="shared" si="57"/>
        <v>0</v>
      </c>
      <c r="AH149" s="61">
        <f t="shared" si="57"/>
        <v>0</v>
      </c>
      <c r="AI149" s="61">
        <f t="shared" si="57"/>
        <v>0</v>
      </c>
      <c r="AJ149" s="61">
        <f t="shared" si="57"/>
        <v>0</v>
      </c>
      <c r="AK149" s="61">
        <f t="shared" si="57"/>
        <v>0</v>
      </c>
      <c r="AL149" s="61">
        <f t="shared" si="57"/>
        <v>0</v>
      </c>
      <c r="AM149" s="61">
        <f t="shared" si="57"/>
        <v>0</v>
      </c>
      <c r="AN149" s="61">
        <f t="shared" si="57"/>
        <v>0</v>
      </c>
      <c r="AO149" s="61">
        <f t="shared" si="57"/>
        <v>0</v>
      </c>
      <c r="AP149" s="61">
        <f t="shared" si="57"/>
        <v>0</v>
      </c>
      <c r="AQ149" s="61">
        <f t="shared" si="57"/>
        <v>0</v>
      </c>
      <c r="AR149" s="61">
        <f t="shared" si="57"/>
        <v>0</v>
      </c>
      <c r="AS149" s="61">
        <f t="shared" si="57"/>
        <v>0</v>
      </c>
      <c r="AT149" s="61">
        <f t="shared" si="57"/>
        <v>0</v>
      </c>
      <c r="AU149" s="61">
        <f t="shared" si="57"/>
        <v>0</v>
      </c>
      <c r="AV149" s="61">
        <f t="shared" si="57"/>
        <v>0</v>
      </c>
      <c r="AW149" s="61">
        <f t="shared" si="57"/>
        <v>0</v>
      </c>
      <c r="AX149" s="61">
        <f t="shared" si="57"/>
        <v>0</v>
      </c>
      <c r="AY149" s="61">
        <f t="shared" si="57"/>
        <v>0</v>
      </c>
      <c r="AZ149" s="61">
        <f t="shared" si="57"/>
        <v>0</v>
      </c>
      <c r="BA149" s="61">
        <f t="shared" si="57"/>
        <v>0</v>
      </c>
      <c r="BB149" s="61">
        <f t="shared" si="57"/>
        <v>0</v>
      </c>
      <c r="BC149" s="61">
        <f t="shared" si="57"/>
        <v>0</v>
      </c>
      <c r="BD149" s="61">
        <f t="shared" si="57"/>
        <v>0</v>
      </c>
      <c r="BE149" s="61">
        <f t="shared" si="57"/>
        <v>0</v>
      </c>
      <c r="BF149" s="61">
        <f t="shared" si="57"/>
        <v>0</v>
      </c>
      <c r="BG149" s="61">
        <f t="shared" si="57"/>
        <v>0</v>
      </c>
      <c r="BH149" s="61">
        <f t="shared" si="57"/>
        <v>0</v>
      </c>
      <c r="BI149" s="61">
        <f t="shared" si="57"/>
        <v>0</v>
      </c>
      <c r="BJ149" s="61">
        <f t="shared" si="57"/>
        <v>0</v>
      </c>
      <c r="BK149" s="61">
        <f t="shared" si="57"/>
        <v>0</v>
      </c>
      <c r="BL149" s="61">
        <f t="shared" si="57"/>
        <v>0</v>
      </c>
      <c r="BM149" s="61">
        <f t="shared" si="57"/>
        <v>0</v>
      </c>
      <c r="BN149" s="61">
        <f t="shared" si="57"/>
        <v>0</v>
      </c>
      <c r="BO149" s="61">
        <f t="shared" si="57"/>
        <v>0</v>
      </c>
      <c r="BP149" s="61">
        <f t="shared" ref="BP149:CY149" si="58">BP148*BP$7</f>
        <v>0</v>
      </c>
      <c r="BQ149" s="61">
        <f t="shared" si="58"/>
        <v>0</v>
      </c>
      <c r="BR149" s="61">
        <f t="shared" si="58"/>
        <v>0</v>
      </c>
      <c r="BS149" s="61">
        <f t="shared" si="58"/>
        <v>0</v>
      </c>
      <c r="BT149" s="61">
        <f t="shared" si="58"/>
        <v>0</v>
      </c>
      <c r="BU149" s="61">
        <f t="shared" si="58"/>
        <v>0</v>
      </c>
      <c r="BV149" s="61">
        <f t="shared" si="58"/>
        <v>0</v>
      </c>
      <c r="BW149" s="61">
        <f t="shared" si="58"/>
        <v>0</v>
      </c>
      <c r="BX149" s="61">
        <f t="shared" si="58"/>
        <v>0</v>
      </c>
      <c r="BY149" s="61">
        <f t="shared" si="58"/>
        <v>0</v>
      </c>
      <c r="BZ149" s="61">
        <f t="shared" si="58"/>
        <v>0</v>
      </c>
      <c r="CA149" s="61">
        <f t="shared" si="58"/>
        <v>0</v>
      </c>
      <c r="CB149" s="61">
        <f t="shared" si="58"/>
        <v>0</v>
      </c>
      <c r="CC149" s="61">
        <f t="shared" si="58"/>
        <v>0</v>
      </c>
      <c r="CD149" s="61">
        <f t="shared" si="58"/>
        <v>0</v>
      </c>
      <c r="CE149" s="61">
        <f t="shared" si="58"/>
        <v>0</v>
      </c>
      <c r="CF149" s="61">
        <f t="shared" si="58"/>
        <v>0</v>
      </c>
      <c r="CG149" s="61">
        <f t="shared" si="58"/>
        <v>0</v>
      </c>
      <c r="CH149" s="61">
        <f t="shared" si="58"/>
        <v>0</v>
      </c>
      <c r="CI149" s="61">
        <f t="shared" si="58"/>
        <v>0</v>
      </c>
      <c r="CJ149" s="61">
        <f t="shared" si="58"/>
        <v>0</v>
      </c>
      <c r="CK149" s="61">
        <f t="shared" si="58"/>
        <v>0</v>
      </c>
      <c r="CL149" s="61">
        <f t="shared" si="58"/>
        <v>0</v>
      </c>
      <c r="CM149" s="61">
        <f t="shared" si="58"/>
        <v>0</v>
      </c>
      <c r="CN149" s="61">
        <f t="shared" si="58"/>
        <v>0</v>
      </c>
      <c r="CO149" s="61">
        <f t="shared" si="58"/>
        <v>0</v>
      </c>
      <c r="CP149" s="61">
        <f t="shared" si="58"/>
        <v>0</v>
      </c>
      <c r="CQ149" s="61">
        <f t="shared" si="58"/>
        <v>0</v>
      </c>
      <c r="CR149" s="61">
        <f t="shared" si="58"/>
        <v>0</v>
      </c>
      <c r="CS149" s="61">
        <f t="shared" si="58"/>
        <v>0</v>
      </c>
      <c r="CT149" s="61">
        <f t="shared" si="58"/>
        <v>0</v>
      </c>
      <c r="CU149" s="61">
        <f t="shared" si="58"/>
        <v>0</v>
      </c>
      <c r="CV149" s="61">
        <f t="shared" si="58"/>
        <v>0</v>
      </c>
      <c r="CW149" s="61">
        <f t="shared" si="58"/>
        <v>0</v>
      </c>
      <c r="CX149" s="61">
        <f t="shared" si="58"/>
        <v>0</v>
      </c>
      <c r="CY149" s="61">
        <f t="shared" si="58"/>
        <v>0</v>
      </c>
      <c r="CZ149" s="391"/>
    </row>
    <row r="150" spans="2:104" x14ac:dyDescent="0.25">
      <c r="B150" s="392"/>
      <c r="C150" s="390"/>
      <c r="D150" s="50"/>
      <c r="E150" s="50"/>
      <c r="F150" s="50"/>
      <c r="G150" s="50"/>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391"/>
    </row>
    <row r="151" spans="2:104" x14ac:dyDescent="0.25">
      <c r="B151" s="389" t="s">
        <v>59</v>
      </c>
      <c r="C151" s="390"/>
      <c r="D151" s="50"/>
      <c r="E151" s="50"/>
      <c r="F151" s="50"/>
      <c r="G151" s="50"/>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391"/>
    </row>
    <row r="152" spans="2:104" x14ac:dyDescent="0.25">
      <c r="B152" s="393" t="s">
        <v>29</v>
      </c>
      <c r="C152" s="390" t="s">
        <v>121</v>
      </c>
      <c r="D152" s="61">
        <f>D$80+IF('Data Input - General'!$F$10="Yes",Calc_BAU!D$81,0)+IF('Data Input - General'!$F$12="Yes",Calc_BAU!D$75,0)</f>
        <v>0</v>
      </c>
      <c r="E152" s="61">
        <f>E$80+IF('Data Input - General'!$F$10="Yes",Calc_BAU!E$81,0)+IF('Data Input - General'!$F$12="Yes",Calc_BAU!E$75,0)</f>
        <v>0</v>
      </c>
      <c r="F152" s="61">
        <f>F$80+IF('Data Input - General'!$F$10="Yes",Calc_BAU!F$81,0)+IF('Data Input - General'!$F$12="Yes",Calc_BAU!F$75,0)</f>
        <v>0</v>
      </c>
      <c r="G152" s="61">
        <f>G$80+IF('Data Input - General'!$F$10="Yes",Calc_BAU!G$81,0)+IF('Data Input - General'!$F$12="Yes",Calc_BAU!G$75,0)</f>
        <v>0</v>
      </c>
      <c r="H152" s="61">
        <f>H$80+IF('Data Input - General'!$F$10="Yes",Calc_BAU!H$81,0)+IF('Data Input - General'!$F$12="Yes",Calc_BAU!H$75,0)</f>
        <v>0</v>
      </c>
      <c r="I152" s="61">
        <f>I$80+IF('Data Input - General'!$F$10="Yes",Calc_BAU!I$81,0)+IF('Data Input - General'!$F$12="Yes",Calc_BAU!I$75,0)</f>
        <v>0</v>
      </c>
      <c r="J152" s="61">
        <f>J$80+IF('Data Input - General'!$F$10="Yes",Calc_BAU!J$81,0)+IF('Data Input - General'!$F$12="Yes",Calc_BAU!J$75,0)</f>
        <v>0</v>
      </c>
      <c r="K152" s="61">
        <f>K$80+IF('Data Input - General'!$F$10="Yes",Calc_BAU!K$81,0)+IF('Data Input - General'!$F$12="Yes",Calc_BAU!K$75,0)</f>
        <v>0</v>
      </c>
      <c r="L152" s="61">
        <f>L$80+IF('Data Input - General'!$F$10="Yes",Calc_BAU!L$81,0)+IF('Data Input - General'!$F$12="Yes",Calc_BAU!L$75,0)</f>
        <v>0</v>
      </c>
      <c r="M152" s="61">
        <f>M$80+IF('Data Input - General'!$F$10="Yes",Calc_BAU!M$81,0)+IF('Data Input - General'!$F$12="Yes",Calc_BAU!M$75,0)</f>
        <v>0</v>
      </c>
      <c r="N152" s="61">
        <f>N$80+IF('Data Input - General'!$F$10="Yes",Calc_BAU!N$81,0)+IF('Data Input - General'!$F$12="Yes",Calc_BAU!N$75,0)</f>
        <v>0</v>
      </c>
      <c r="O152" s="61">
        <f>O$80+IF('Data Input - General'!$F$10="Yes",Calc_BAU!O$81,0)+IF('Data Input - General'!$F$12="Yes",Calc_BAU!O$75,0)</f>
        <v>0</v>
      </c>
      <c r="P152" s="61">
        <f>P$80+IF('Data Input - General'!$F$10="Yes",Calc_BAU!P$81,0)+IF('Data Input - General'!$F$12="Yes",Calc_BAU!P$75,0)</f>
        <v>0</v>
      </c>
      <c r="Q152" s="61">
        <f>Q$80+IF('Data Input - General'!$F$10="Yes",Calc_BAU!Q$81,0)+IF('Data Input - General'!$F$12="Yes",Calc_BAU!Q$75,0)</f>
        <v>0</v>
      </c>
      <c r="R152" s="61">
        <f>R$80+IF('Data Input - General'!$F$10="Yes",Calc_BAU!R$81,0)+IF('Data Input - General'!$F$12="Yes",Calc_BAU!R$75,0)</f>
        <v>0</v>
      </c>
      <c r="S152" s="61">
        <f>S$80+IF('Data Input - General'!$F$10="Yes",Calc_BAU!S$81,0)+IF('Data Input - General'!$F$12="Yes",Calc_BAU!S$75,0)</f>
        <v>0</v>
      </c>
      <c r="T152" s="61">
        <f>T$80+IF('Data Input - General'!$F$10="Yes",Calc_BAU!T$81,0)+IF('Data Input - General'!$F$12="Yes",Calc_BAU!T$75,0)</f>
        <v>0</v>
      </c>
      <c r="U152" s="61">
        <f>U$80+IF('Data Input - General'!$F$10="Yes",Calc_BAU!U$81,0)+IF('Data Input - General'!$F$12="Yes",Calc_BAU!U$75,0)</f>
        <v>0</v>
      </c>
      <c r="V152" s="61">
        <f>V$80+IF('Data Input - General'!$F$10="Yes",Calc_BAU!V$81,0)+IF('Data Input - General'!$F$12="Yes",Calc_BAU!V$75,0)</f>
        <v>0</v>
      </c>
      <c r="W152" s="61">
        <f>W$80+IF('Data Input - General'!$F$10="Yes",Calc_BAU!W$81,0)+IF('Data Input - General'!$F$12="Yes",Calc_BAU!W$75,0)</f>
        <v>0</v>
      </c>
      <c r="X152" s="61">
        <f>X$80+IF('Data Input - General'!$F$10="Yes",Calc_BAU!X$81,0)+IF('Data Input - General'!$F$12="Yes",Calc_BAU!X$75,0)</f>
        <v>0</v>
      </c>
      <c r="Y152" s="61">
        <f>Y$80+IF('Data Input - General'!$F$10="Yes",Calc_BAU!Y$81,0)+IF('Data Input - General'!$F$12="Yes",Calc_BAU!Y$75,0)</f>
        <v>0</v>
      </c>
      <c r="Z152" s="61">
        <f>Z$80+IF('Data Input - General'!$F$10="Yes",Calc_BAU!Z$81,0)+IF('Data Input - General'!$F$12="Yes",Calc_BAU!Z$75,0)</f>
        <v>0</v>
      </c>
      <c r="AA152" s="61">
        <f>AA$80+IF('Data Input - General'!$F$10="Yes",Calc_BAU!AA$81,0)+IF('Data Input - General'!$F$12="Yes",Calc_BAU!AA$75,0)</f>
        <v>0</v>
      </c>
      <c r="AB152" s="61">
        <f>AB$80+IF('Data Input - General'!$F$10="Yes",Calc_BAU!AB$81,0)+IF('Data Input - General'!$F$12="Yes",Calc_BAU!AB$75,0)</f>
        <v>0</v>
      </c>
      <c r="AC152" s="61">
        <f>AC$80+IF('Data Input - General'!$F$10="Yes",Calc_BAU!AC$81,0)+IF('Data Input - General'!$F$12="Yes",Calc_BAU!AC$75,0)</f>
        <v>0</v>
      </c>
      <c r="AD152" s="61">
        <f>AD$80+IF('Data Input - General'!$F$10="Yes",Calc_BAU!AD$81,0)+IF('Data Input - General'!$F$12="Yes",Calc_BAU!AD$75,0)</f>
        <v>0</v>
      </c>
      <c r="AE152" s="61">
        <f>AE$80+IF('Data Input - General'!$F$10="Yes",Calc_BAU!AE$81,0)+IF('Data Input - General'!$F$12="Yes",Calc_BAU!AE$75,0)</f>
        <v>0</v>
      </c>
      <c r="AF152" s="61">
        <f>AF$80+IF('Data Input - General'!$F$10="Yes",Calc_BAU!AF$81,0)+IF('Data Input - General'!$F$12="Yes",Calc_BAU!AF$75,0)</f>
        <v>0</v>
      </c>
      <c r="AG152" s="61">
        <f>AG$80+IF('Data Input - General'!$F$10="Yes",Calc_BAU!AG$81,0)+IF('Data Input - General'!$F$12="Yes",Calc_BAU!AG$75,0)</f>
        <v>0</v>
      </c>
      <c r="AH152" s="61">
        <f>AH$80+IF('Data Input - General'!$F$10="Yes",Calc_BAU!AH$81,0)+IF('Data Input - General'!$F$12="Yes",Calc_BAU!AH$75,0)</f>
        <v>0</v>
      </c>
      <c r="AI152" s="61">
        <f>AI$80+IF('Data Input - General'!$F$10="Yes",Calc_BAU!AI$81,0)+IF('Data Input - General'!$F$12="Yes",Calc_BAU!AI$75,0)</f>
        <v>0</v>
      </c>
      <c r="AJ152" s="61">
        <f>AJ$80+IF('Data Input - General'!$F$10="Yes",Calc_BAU!AJ$81,0)+IF('Data Input - General'!$F$12="Yes",Calc_BAU!AJ$75,0)</f>
        <v>0</v>
      </c>
      <c r="AK152" s="61">
        <f>AK$80+IF('Data Input - General'!$F$10="Yes",Calc_BAU!AK$81,0)+IF('Data Input - General'!$F$12="Yes",Calc_BAU!AK$75,0)</f>
        <v>0</v>
      </c>
      <c r="AL152" s="61">
        <f>AL$80+IF('Data Input - General'!$F$10="Yes",Calc_BAU!AL$81,0)+IF('Data Input - General'!$F$12="Yes",Calc_BAU!AL$75,0)</f>
        <v>0</v>
      </c>
      <c r="AM152" s="61">
        <f>AM$80+IF('Data Input - General'!$F$10="Yes",Calc_BAU!AM$81,0)+IF('Data Input - General'!$F$12="Yes",Calc_BAU!AM$75,0)</f>
        <v>0</v>
      </c>
      <c r="AN152" s="61">
        <f>AN$80+IF('Data Input - General'!$F$10="Yes",Calc_BAU!AN$81,0)+IF('Data Input - General'!$F$12="Yes",Calc_BAU!AN$75,0)</f>
        <v>0</v>
      </c>
      <c r="AO152" s="61">
        <f>AO$80+IF('Data Input - General'!$F$10="Yes",Calc_BAU!AO$81,0)+IF('Data Input - General'!$F$12="Yes",Calc_BAU!AO$75,0)</f>
        <v>0</v>
      </c>
      <c r="AP152" s="61">
        <f>AP$80+IF('Data Input - General'!$F$10="Yes",Calc_BAU!AP$81,0)+IF('Data Input - General'!$F$12="Yes",Calc_BAU!AP$75,0)</f>
        <v>0</v>
      </c>
      <c r="AQ152" s="61">
        <f>AQ$80+IF('Data Input - General'!$F$10="Yes",Calc_BAU!AQ$81,0)+IF('Data Input - General'!$F$12="Yes",Calc_BAU!AQ$75,0)</f>
        <v>0</v>
      </c>
      <c r="AR152" s="61">
        <f>AR$80+IF('Data Input - General'!$F$10="Yes",Calc_BAU!AR$81,0)+IF('Data Input - General'!$F$12="Yes",Calc_BAU!AR$75,0)</f>
        <v>0</v>
      </c>
      <c r="AS152" s="61">
        <f>AS$80+IF('Data Input - General'!$F$10="Yes",Calc_BAU!AS$81,0)+IF('Data Input - General'!$F$12="Yes",Calc_BAU!AS$75,0)</f>
        <v>0</v>
      </c>
      <c r="AT152" s="61">
        <f>AT$80+IF('Data Input - General'!$F$10="Yes",Calc_BAU!AT$81,0)+IF('Data Input - General'!$F$12="Yes",Calc_BAU!AT$75,0)</f>
        <v>0</v>
      </c>
      <c r="AU152" s="61">
        <f>AU$80+IF('Data Input - General'!$F$10="Yes",Calc_BAU!AU$81,0)+IF('Data Input - General'!$F$12="Yes",Calc_BAU!AU$75,0)</f>
        <v>0</v>
      </c>
      <c r="AV152" s="61">
        <f>AV$80+IF('Data Input - General'!$F$10="Yes",Calc_BAU!AV$81,0)+IF('Data Input - General'!$F$12="Yes",Calc_BAU!AV$75,0)</f>
        <v>0</v>
      </c>
      <c r="AW152" s="61">
        <f>AW$80+IF('Data Input - General'!$F$10="Yes",Calc_BAU!AW$81,0)+IF('Data Input - General'!$F$12="Yes",Calc_BAU!AW$75,0)</f>
        <v>0</v>
      </c>
      <c r="AX152" s="61">
        <f>AX$80+IF('Data Input - General'!$F$10="Yes",Calc_BAU!AX$81,0)+IF('Data Input - General'!$F$12="Yes",Calc_BAU!AX$75,0)</f>
        <v>0</v>
      </c>
      <c r="AY152" s="61">
        <f>AY$80+IF('Data Input - General'!$F$10="Yes",Calc_BAU!AY$81,0)+IF('Data Input - General'!$F$12="Yes",Calc_BAU!AY$75,0)</f>
        <v>0</v>
      </c>
      <c r="AZ152" s="61">
        <f>AZ$80+IF('Data Input - General'!$F$10="Yes",Calc_BAU!AZ$81,0)+IF('Data Input - General'!$F$12="Yes",Calc_BAU!AZ$75,0)</f>
        <v>0</v>
      </c>
      <c r="BA152" s="61">
        <f>BA$80+IF('Data Input - General'!$F$10="Yes",Calc_BAU!BA$81,0)+IF('Data Input - General'!$F$12="Yes",Calc_BAU!BA$75,0)</f>
        <v>0</v>
      </c>
      <c r="BB152" s="61">
        <f>BB$80+IF('Data Input - General'!$F$10="Yes",Calc_BAU!BB$81,0)+IF('Data Input - General'!$F$12="Yes",Calc_BAU!BB$75,0)</f>
        <v>0</v>
      </c>
      <c r="BC152" s="61">
        <f>BC$80+IF('Data Input - General'!$F$10="Yes",Calc_BAU!BC$81,0)+IF('Data Input - General'!$F$12="Yes",Calc_BAU!BC$75,0)</f>
        <v>0</v>
      </c>
      <c r="BD152" s="61">
        <f>BD$80+IF('Data Input - General'!$F$10="Yes",Calc_BAU!BD$81,0)+IF('Data Input - General'!$F$12="Yes",Calc_BAU!BD$75,0)</f>
        <v>0</v>
      </c>
      <c r="BE152" s="61">
        <f>BE$80+IF('Data Input - General'!$F$10="Yes",Calc_BAU!BE$81,0)+IF('Data Input - General'!$F$12="Yes",Calc_BAU!BE$75,0)</f>
        <v>0</v>
      </c>
      <c r="BF152" s="61">
        <f>BF$80+IF('Data Input - General'!$F$10="Yes",Calc_BAU!BF$81,0)+IF('Data Input - General'!$F$12="Yes",Calc_BAU!BF$75,0)</f>
        <v>0</v>
      </c>
      <c r="BG152" s="61">
        <f>BG$80+IF('Data Input - General'!$F$10="Yes",Calc_BAU!BG$81,0)+IF('Data Input - General'!$F$12="Yes",Calc_BAU!BG$75,0)</f>
        <v>0</v>
      </c>
      <c r="BH152" s="61">
        <f>BH$80+IF('Data Input - General'!$F$10="Yes",Calc_BAU!BH$81,0)+IF('Data Input - General'!$F$12="Yes",Calc_BAU!BH$75,0)</f>
        <v>0</v>
      </c>
      <c r="BI152" s="61">
        <f>BI$80+IF('Data Input - General'!$F$10="Yes",Calc_BAU!BI$81,0)+IF('Data Input - General'!$F$12="Yes",Calc_BAU!BI$75,0)</f>
        <v>0</v>
      </c>
      <c r="BJ152" s="61">
        <f>BJ$80+IF('Data Input - General'!$F$10="Yes",Calc_BAU!BJ$81,0)+IF('Data Input - General'!$F$12="Yes",Calc_BAU!BJ$75,0)</f>
        <v>0</v>
      </c>
      <c r="BK152" s="61">
        <f>BK$80+IF('Data Input - General'!$F$10="Yes",Calc_BAU!BK$81,0)+IF('Data Input - General'!$F$12="Yes",Calc_BAU!BK$75,0)</f>
        <v>0</v>
      </c>
      <c r="BL152" s="61">
        <f>BL$80+IF('Data Input - General'!$F$10="Yes",Calc_BAU!BL$81,0)+IF('Data Input - General'!$F$12="Yes",Calc_BAU!BL$75,0)</f>
        <v>0</v>
      </c>
      <c r="BM152" s="61">
        <f>BM$80+IF('Data Input - General'!$F$10="Yes",Calc_BAU!BM$81,0)+IF('Data Input - General'!$F$12="Yes",Calc_BAU!BM$75,0)</f>
        <v>0</v>
      </c>
      <c r="BN152" s="61">
        <f>BN$80+IF('Data Input - General'!$F$10="Yes",Calc_BAU!BN$81,0)+IF('Data Input - General'!$F$12="Yes",Calc_BAU!BN$75,0)</f>
        <v>0</v>
      </c>
      <c r="BO152" s="61">
        <f>BO$80+IF('Data Input - General'!$F$10="Yes",Calc_BAU!BO$81,0)+IF('Data Input - General'!$F$12="Yes",Calc_BAU!BO$75,0)</f>
        <v>0</v>
      </c>
      <c r="BP152" s="61">
        <f>BP$80+IF('Data Input - General'!$F$10="Yes",Calc_BAU!BP$81,0)+IF('Data Input - General'!$F$12="Yes",Calc_BAU!BP$75,0)</f>
        <v>0</v>
      </c>
      <c r="BQ152" s="61">
        <f>BQ$80+IF('Data Input - General'!$F$10="Yes",Calc_BAU!BQ$81,0)+IF('Data Input - General'!$F$12="Yes",Calc_BAU!BQ$75,0)</f>
        <v>0</v>
      </c>
      <c r="BR152" s="61">
        <f>BR$80+IF('Data Input - General'!$F$10="Yes",Calc_BAU!BR$81,0)+IF('Data Input - General'!$F$12="Yes",Calc_BAU!BR$75,0)</f>
        <v>0</v>
      </c>
      <c r="BS152" s="61">
        <f>BS$80+IF('Data Input - General'!$F$10="Yes",Calc_BAU!BS$81,0)+IF('Data Input - General'!$F$12="Yes",Calc_BAU!BS$75,0)</f>
        <v>0</v>
      </c>
      <c r="BT152" s="61">
        <f>BT$80+IF('Data Input - General'!$F$10="Yes",Calc_BAU!BT$81,0)+IF('Data Input - General'!$F$12="Yes",Calc_BAU!BT$75,0)</f>
        <v>0</v>
      </c>
      <c r="BU152" s="61">
        <f>BU$80+IF('Data Input - General'!$F$10="Yes",Calc_BAU!BU$81,0)+IF('Data Input - General'!$F$12="Yes",Calc_BAU!BU$75,0)</f>
        <v>0</v>
      </c>
      <c r="BV152" s="61">
        <f>BV$80+IF('Data Input - General'!$F$10="Yes",Calc_BAU!BV$81,0)+IF('Data Input - General'!$F$12="Yes",Calc_BAU!BV$75,0)</f>
        <v>0</v>
      </c>
      <c r="BW152" s="61">
        <f>BW$80+IF('Data Input - General'!$F$10="Yes",Calc_BAU!BW$81,0)+IF('Data Input - General'!$F$12="Yes",Calc_BAU!BW$75,0)</f>
        <v>0</v>
      </c>
      <c r="BX152" s="61">
        <f>BX$80+IF('Data Input - General'!$F$10="Yes",Calc_BAU!BX$81,0)+IF('Data Input - General'!$F$12="Yes",Calc_BAU!BX$75,0)</f>
        <v>0</v>
      </c>
      <c r="BY152" s="61">
        <f>BY$80+IF('Data Input - General'!$F$10="Yes",Calc_BAU!BY$81,0)+IF('Data Input - General'!$F$12="Yes",Calc_BAU!BY$75,0)</f>
        <v>0</v>
      </c>
      <c r="BZ152" s="61">
        <f>BZ$80+IF('Data Input - General'!$F$10="Yes",Calc_BAU!BZ$81,0)+IF('Data Input - General'!$F$12="Yes",Calc_BAU!BZ$75,0)</f>
        <v>0</v>
      </c>
      <c r="CA152" s="61">
        <f>CA$80+IF('Data Input - General'!$F$10="Yes",Calc_BAU!CA$81,0)+IF('Data Input - General'!$F$12="Yes",Calc_BAU!CA$75,0)</f>
        <v>0</v>
      </c>
      <c r="CB152" s="61">
        <f>CB$80+IF('Data Input - General'!$F$10="Yes",Calc_BAU!CB$81,0)+IF('Data Input - General'!$F$12="Yes",Calc_BAU!CB$75,0)</f>
        <v>0</v>
      </c>
      <c r="CC152" s="61">
        <f>CC$80+IF('Data Input - General'!$F$10="Yes",Calc_BAU!CC$81,0)+IF('Data Input - General'!$F$12="Yes",Calc_BAU!CC$75,0)</f>
        <v>0</v>
      </c>
      <c r="CD152" s="61">
        <f>CD$80+IF('Data Input - General'!$F$10="Yes",Calc_BAU!CD$81,0)+IF('Data Input - General'!$F$12="Yes",Calc_BAU!CD$75,0)</f>
        <v>0</v>
      </c>
      <c r="CE152" s="61">
        <f>CE$80+IF('Data Input - General'!$F$10="Yes",Calc_BAU!CE$81,0)+IF('Data Input - General'!$F$12="Yes",Calc_BAU!CE$75,0)</f>
        <v>0</v>
      </c>
      <c r="CF152" s="61">
        <f>CF$80+IF('Data Input - General'!$F$10="Yes",Calc_BAU!CF$81,0)+IF('Data Input - General'!$F$12="Yes",Calc_BAU!CF$75,0)</f>
        <v>0</v>
      </c>
      <c r="CG152" s="61">
        <f>CG$80+IF('Data Input - General'!$F$10="Yes",Calc_BAU!CG$81,0)+IF('Data Input - General'!$F$12="Yes",Calc_BAU!CG$75,0)</f>
        <v>0</v>
      </c>
      <c r="CH152" s="61">
        <f>CH$80+IF('Data Input - General'!$F$10="Yes",Calc_BAU!CH$81,0)+IF('Data Input - General'!$F$12="Yes",Calc_BAU!CH$75,0)</f>
        <v>0</v>
      </c>
      <c r="CI152" s="61">
        <f>CI$80+IF('Data Input - General'!$F$10="Yes",Calc_BAU!CI$81,0)+IF('Data Input - General'!$F$12="Yes",Calc_BAU!CI$75,0)</f>
        <v>0</v>
      </c>
      <c r="CJ152" s="61">
        <f>CJ$80+IF('Data Input - General'!$F$10="Yes",Calc_BAU!CJ$81,0)+IF('Data Input - General'!$F$12="Yes",Calc_BAU!CJ$75,0)</f>
        <v>0</v>
      </c>
      <c r="CK152" s="61">
        <f>CK$80+IF('Data Input - General'!$F$10="Yes",Calc_BAU!CK$81,0)+IF('Data Input - General'!$F$12="Yes",Calc_BAU!CK$75,0)</f>
        <v>0</v>
      </c>
      <c r="CL152" s="61">
        <f>CL$80+IF('Data Input - General'!$F$10="Yes",Calc_BAU!CL$81,0)+IF('Data Input - General'!$F$12="Yes",Calc_BAU!CL$75,0)</f>
        <v>0</v>
      </c>
      <c r="CM152" s="61">
        <f>CM$80+IF('Data Input - General'!$F$10="Yes",Calc_BAU!CM$81,0)+IF('Data Input - General'!$F$12="Yes",Calc_BAU!CM$75,0)</f>
        <v>0</v>
      </c>
      <c r="CN152" s="61">
        <f>CN$80+IF('Data Input - General'!$F$10="Yes",Calc_BAU!CN$81,0)+IF('Data Input - General'!$F$12="Yes",Calc_BAU!CN$75,0)</f>
        <v>0</v>
      </c>
      <c r="CO152" s="61">
        <f>CO$80+IF('Data Input - General'!$F$10="Yes",Calc_BAU!CO$81,0)+IF('Data Input - General'!$F$12="Yes",Calc_BAU!CO$75,0)</f>
        <v>0</v>
      </c>
      <c r="CP152" s="61">
        <f>CP$80+IF('Data Input - General'!$F$10="Yes",Calc_BAU!CP$81,0)+IF('Data Input - General'!$F$12="Yes",Calc_BAU!CP$75,0)</f>
        <v>0</v>
      </c>
      <c r="CQ152" s="61">
        <f>CQ$80+IF('Data Input - General'!$F$10="Yes",Calc_BAU!CQ$81,0)+IF('Data Input - General'!$F$12="Yes",Calc_BAU!CQ$75,0)</f>
        <v>0</v>
      </c>
      <c r="CR152" s="61">
        <f>CR$80+IF('Data Input - General'!$F$10="Yes",Calc_BAU!CR$81,0)+IF('Data Input - General'!$F$12="Yes",Calc_BAU!CR$75,0)</f>
        <v>0</v>
      </c>
      <c r="CS152" s="61">
        <f>CS$80+IF('Data Input - General'!$F$10="Yes",Calc_BAU!CS$81,0)+IF('Data Input - General'!$F$12="Yes",Calc_BAU!CS$75,0)</f>
        <v>0</v>
      </c>
      <c r="CT152" s="61">
        <f>CT$80+IF('Data Input - General'!$F$10="Yes",Calc_BAU!CT$81,0)+IF('Data Input - General'!$F$12="Yes",Calc_BAU!CT$75,0)</f>
        <v>0</v>
      </c>
      <c r="CU152" s="61">
        <f>CU$80+IF('Data Input - General'!$F$10="Yes",Calc_BAU!CU$81,0)+IF('Data Input - General'!$F$12="Yes",Calc_BAU!CU$75,0)</f>
        <v>0</v>
      </c>
      <c r="CV152" s="61">
        <f>CV$80+IF('Data Input - General'!$F$10="Yes",Calc_BAU!CV$81,0)+IF('Data Input - General'!$F$12="Yes",Calc_BAU!CV$75,0)</f>
        <v>0</v>
      </c>
      <c r="CW152" s="61">
        <f>CW$80+IF('Data Input - General'!$F$10="Yes",Calc_BAU!CW$81,0)+IF('Data Input - General'!$F$12="Yes",Calc_BAU!CW$75,0)</f>
        <v>0</v>
      </c>
      <c r="CX152" s="61">
        <f>CX$80+IF('Data Input - General'!$F$10="Yes",Calc_BAU!CX$81,0)+IF('Data Input - General'!$F$12="Yes",Calc_BAU!CX$75,0)</f>
        <v>0</v>
      </c>
      <c r="CY152" s="61">
        <f>CY$80+IF('Data Input - General'!$F$10="Yes",Calc_BAU!CY$81,0)+IF('Data Input - General'!$F$12="Yes",Calc_BAU!CY$75,0)</f>
        <v>0</v>
      </c>
      <c r="CZ152" s="391"/>
    </row>
    <row r="153" spans="2:104" x14ac:dyDescent="0.25">
      <c r="B153" s="393" t="s">
        <v>30</v>
      </c>
      <c r="C153" s="390" t="s">
        <v>121</v>
      </c>
      <c r="D153" s="61">
        <f>IF('Data Input - General'!$F$10="Yes",0,Calc_BAU!D$81)+IF('Data Input - General'!$F$12="Yes",0,Calc_BAU!D$75)</f>
        <v>0</v>
      </c>
      <c r="E153" s="61">
        <f>IF('Data Input - General'!$F$10="Yes",0,Calc_BAU!E$81)+IF('Data Input - General'!$F$12="Yes",0,Calc_BAU!E$75)</f>
        <v>0</v>
      </c>
      <c r="F153" s="61">
        <f>IF('Data Input - General'!$F$10="Yes",0,Calc_BAU!F$81)+IF('Data Input - General'!$F$12="Yes",0,Calc_BAU!F$75)</f>
        <v>0</v>
      </c>
      <c r="G153" s="61">
        <f>IF('Data Input - General'!$F$10="Yes",0,Calc_BAU!G$81)+IF('Data Input - General'!$F$12="Yes",0,Calc_BAU!G$75)</f>
        <v>0</v>
      </c>
      <c r="H153" s="61">
        <f>IF('Data Input - General'!$F$10="Yes",0,Calc_BAU!H$81)+IF('Data Input - General'!$F$12="Yes",0,Calc_BAU!H$75)</f>
        <v>0</v>
      </c>
      <c r="I153" s="61">
        <f>IF('Data Input - General'!$F$10="Yes",0,Calc_BAU!I$81)+IF('Data Input - General'!$F$12="Yes",0,Calc_BAU!I$75)</f>
        <v>0</v>
      </c>
      <c r="J153" s="61">
        <f>IF('Data Input - General'!$F$10="Yes",0,Calc_BAU!J$81)+IF('Data Input - General'!$F$12="Yes",0,Calc_BAU!J$75)</f>
        <v>0</v>
      </c>
      <c r="K153" s="61">
        <f>IF('Data Input - General'!$F$10="Yes",0,Calc_BAU!K$81)+IF('Data Input - General'!$F$12="Yes",0,Calc_BAU!K$75)</f>
        <v>0</v>
      </c>
      <c r="L153" s="61">
        <f>IF('Data Input - General'!$F$10="Yes",0,Calc_BAU!L$81)+IF('Data Input - General'!$F$12="Yes",0,Calc_BAU!L$75)</f>
        <v>0</v>
      </c>
      <c r="M153" s="61">
        <f>IF('Data Input - General'!$F$10="Yes",0,Calc_BAU!M$81)+IF('Data Input - General'!$F$12="Yes",0,Calc_BAU!M$75)</f>
        <v>0</v>
      </c>
      <c r="N153" s="61">
        <f>IF('Data Input - General'!$F$10="Yes",0,Calc_BAU!N$81)+IF('Data Input - General'!$F$12="Yes",0,Calc_BAU!N$75)</f>
        <v>0</v>
      </c>
      <c r="O153" s="61">
        <f>IF('Data Input - General'!$F$10="Yes",0,Calc_BAU!O$81)+IF('Data Input - General'!$F$12="Yes",0,Calc_BAU!O$75)</f>
        <v>0</v>
      </c>
      <c r="P153" s="61">
        <f>IF('Data Input - General'!$F$10="Yes",0,Calc_BAU!P$81)+IF('Data Input - General'!$F$12="Yes",0,Calc_BAU!P$75)</f>
        <v>0</v>
      </c>
      <c r="Q153" s="61">
        <f>IF('Data Input - General'!$F$10="Yes",0,Calc_BAU!Q$81)+IF('Data Input - General'!$F$12="Yes",0,Calc_BAU!Q$75)</f>
        <v>0</v>
      </c>
      <c r="R153" s="61">
        <f>IF('Data Input - General'!$F$10="Yes",0,Calc_BAU!R$81)+IF('Data Input - General'!$F$12="Yes",0,Calc_BAU!R$75)</f>
        <v>0</v>
      </c>
      <c r="S153" s="61">
        <f>IF('Data Input - General'!$F$10="Yes",0,Calc_BAU!S$81)+IF('Data Input - General'!$F$12="Yes",0,Calc_BAU!S$75)</f>
        <v>0</v>
      </c>
      <c r="T153" s="61">
        <f>IF('Data Input - General'!$F$10="Yes",0,Calc_BAU!T$81)+IF('Data Input - General'!$F$12="Yes",0,Calc_BAU!T$75)</f>
        <v>0</v>
      </c>
      <c r="U153" s="61">
        <f>IF('Data Input - General'!$F$10="Yes",0,Calc_BAU!U$81)+IF('Data Input - General'!$F$12="Yes",0,Calc_BAU!U$75)</f>
        <v>0</v>
      </c>
      <c r="V153" s="61">
        <f>IF('Data Input - General'!$F$10="Yes",0,Calc_BAU!V$81)+IF('Data Input - General'!$F$12="Yes",0,Calc_BAU!V$75)</f>
        <v>0</v>
      </c>
      <c r="W153" s="61">
        <f>IF('Data Input - General'!$F$10="Yes",0,Calc_BAU!W$81)+IF('Data Input - General'!$F$12="Yes",0,Calc_BAU!W$75)</f>
        <v>0</v>
      </c>
      <c r="X153" s="61">
        <f>IF('Data Input - General'!$F$10="Yes",0,Calc_BAU!X$81)+IF('Data Input - General'!$F$12="Yes",0,Calc_BAU!X$75)</f>
        <v>0</v>
      </c>
      <c r="Y153" s="61">
        <f>IF('Data Input - General'!$F$10="Yes",0,Calc_BAU!Y$81)+IF('Data Input - General'!$F$12="Yes",0,Calc_BAU!Y$75)</f>
        <v>0</v>
      </c>
      <c r="Z153" s="61">
        <f>IF('Data Input - General'!$F$10="Yes",0,Calc_BAU!Z$81)+IF('Data Input - General'!$F$12="Yes",0,Calc_BAU!Z$75)</f>
        <v>0</v>
      </c>
      <c r="AA153" s="61">
        <f>IF('Data Input - General'!$F$10="Yes",0,Calc_BAU!AA$81)+IF('Data Input - General'!$F$12="Yes",0,Calc_BAU!AA$75)</f>
        <v>0</v>
      </c>
      <c r="AB153" s="61">
        <f>IF('Data Input - General'!$F$10="Yes",0,Calc_BAU!AB$81)+IF('Data Input - General'!$F$12="Yes",0,Calc_BAU!AB$75)</f>
        <v>0</v>
      </c>
      <c r="AC153" s="61">
        <f>IF('Data Input - General'!$F$10="Yes",0,Calc_BAU!AC$81)+IF('Data Input - General'!$F$12="Yes",0,Calc_BAU!AC$75)</f>
        <v>0</v>
      </c>
      <c r="AD153" s="61">
        <f>IF('Data Input - General'!$F$10="Yes",0,Calc_BAU!AD$81)+IF('Data Input - General'!$F$12="Yes",0,Calc_BAU!AD$75)</f>
        <v>0</v>
      </c>
      <c r="AE153" s="61">
        <f>IF('Data Input - General'!$F$10="Yes",0,Calc_BAU!AE$81)+IF('Data Input - General'!$F$12="Yes",0,Calc_BAU!AE$75)</f>
        <v>0</v>
      </c>
      <c r="AF153" s="61">
        <f>IF('Data Input - General'!$F$10="Yes",0,Calc_BAU!AF$81)+IF('Data Input - General'!$F$12="Yes",0,Calc_BAU!AF$75)</f>
        <v>0</v>
      </c>
      <c r="AG153" s="61">
        <f>IF('Data Input - General'!$F$10="Yes",0,Calc_BAU!AG$81)+IF('Data Input - General'!$F$12="Yes",0,Calc_BAU!AG$75)</f>
        <v>0</v>
      </c>
      <c r="AH153" s="61">
        <f>IF('Data Input - General'!$F$10="Yes",0,Calc_BAU!AH$81)+IF('Data Input - General'!$F$12="Yes",0,Calc_BAU!AH$75)</f>
        <v>0</v>
      </c>
      <c r="AI153" s="61">
        <f>IF('Data Input - General'!$F$10="Yes",0,Calc_BAU!AI$81)+IF('Data Input - General'!$F$12="Yes",0,Calc_BAU!AI$75)</f>
        <v>0</v>
      </c>
      <c r="AJ153" s="61">
        <f>IF('Data Input - General'!$F$10="Yes",0,Calc_BAU!AJ$81)+IF('Data Input - General'!$F$12="Yes",0,Calc_BAU!AJ$75)</f>
        <v>0</v>
      </c>
      <c r="AK153" s="61">
        <f>IF('Data Input - General'!$F$10="Yes",0,Calc_BAU!AK$81)+IF('Data Input - General'!$F$12="Yes",0,Calc_BAU!AK$75)</f>
        <v>0</v>
      </c>
      <c r="AL153" s="61">
        <f>IF('Data Input - General'!$F$10="Yes",0,Calc_BAU!AL$81)+IF('Data Input - General'!$F$12="Yes",0,Calc_BAU!AL$75)</f>
        <v>0</v>
      </c>
      <c r="AM153" s="61">
        <f>IF('Data Input - General'!$F$10="Yes",0,Calc_BAU!AM$81)+IF('Data Input - General'!$F$12="Yes",0,Calc_BAU!AM$75)</f>
        <v>0</v>
      </c>
      <c r="AN153" s="61">
        <f>IF('Data Input - General'!$F$10="Yes",0,Calc_BAU!AN$81)+IF('Data Input - General'!$F$12="Yes",0,Calc_BAU!AN$75)</f>
        <v>0</v>
      </c>
      <c r="AO153" s="61">
        <f>IF('Data Input - General'!$F$10="Yes",0,Calc_BAU!AO$81)+IF('Data Input - General'!$F$12="Yes",0,Calc_BAU!AO$75)</f>
        <v>0</v>
      </c>
      <c r="AP153" s="61">
        <f>IF('Data Input - General'!$F$10="Yes",0,Calc_BAU!AP$81)+IF('Data Input - General'!$F$12="Yes",0,Calc_BAU!AP$75)</f>
        <v>0</v>
      </c>
      <c r="AQ153" s="61">
        <f>IF('Data Input - General'!$F$10="Yes",0,Calc_BAU!AQ$81)+IF('Data Input - General'!$F$12="Yes",0,Calc_BAU!AQ$75)</f>
        <v>0</v>
      </c>
      <c r="AR153" s="61">
        <f>IF('Data Input - General'!$F$10="Yes",0,Calc_BAU!AR$81)+IF('Data Input - General'!$F$12="Yes",0,Calc_BAU!AR$75)</f>
        <v>0</v>
      </c>
      <c r="AS153" s="61">
        <f>IF('Data Input - General'!$F$10="Yes",0,Calc_BAU!AS$81)+IF('Data Input - General'!$F$12="Yes",0,Calc_BAU!AS$75)</f>
        <v>0</v>
      </c>
      <c r="AT153" s="61">
        <f>IF('Data Input - General'!$F$10="Yes",0,Calc_BAU!AT$81)+IF('Data Input - General'!$F$12="Yes",0,Calc_BAU!AT$75)</f>
        <v>0</v>
      </c>
      <c r="AU153" s="61">
        <f>IF('Data Input - General'!$F$10="Yes",0,Calc_BAU!AU$81)+IF('Data Input - General'!$F$12="Yes",0,Calc_BAU!AU$75)</f>
        <v>0</v>
      </c>
      <c r="AV153" s="61">
        <f>IF('Data Input - General'!$F$10="Yes",0,Calc_BAU!AV$81)+IF('Data Input - General'!$F$12="Yes",0,Calc_BAU!AV$75)</f>
        <v>0</v>
      </c>
      <c r="AW153" s="61">
        <f>IF('Data Input - General'!$F$10="Yes",0,Calc_BAU!AW$81)+IF('Data Input - General'!$F$12="Yes",0,Calc_BAU!AW$75)</f>
        <v>0</v>
      </c>
      <c r="AX153" s="61">
        <f>IF('Data Input - General'!$F$10="Yes",0,Calc_BAU!AX$81)+IF('Data Input - General'!$F$12="Yes",0,Calc_BAU!AX$75)</f>
        <v>0</v>
      </c>
      <c r="AY153" s="61">
        <f>IF('Data Input - General'!$F$10="Yes",0,Calc_BAU!AY$81)+IF('Data Input - General'!$F$12="Yes",0,Calc_BAU!AY$75)</f>
        <v>0</v>
      </c>
      <c r="AZ153" s="61">
        <f>IF('Data Input - General'!$F$10="Yes",0,Calc_BAU!AZ$81)+IF('Data Input - General'!$F$12="Yes",0,Calc_BAU!AZ$75)</f>
        <v>0</v>
      </c>
      <c r="BA153" s="61">
        <f>IF('Data Input - General'!$F$10="Yes",0,Calc_BAU!BA$81)+IF('Data Input - General'!$F$12="Yes",0,Calc_BAU!BA$75)</f>
        <v>0</v>
      </c>
      <c r="BB153" s="61">
        <f>IF('Data Input - General'!$F$10="Yes",0,Calc_BAU!BB$81)+IF('Data Input - General'!$F$12="Yes",0,Calc_BAU!BB$75)</f>
        <v>0</v>
      </c>
      <c r="BC153" s="61">
        <f>IF('Data Input - General'!$F$10="Yes",0,Calc_BAU!BC$81)+IF('Data Input - General'!$F$12="Yes",0,Calc_BAU!BC$75)</f>
        <v>0</v>
      </c>
      <c r="BD153" s="61">
        <f>IF('Data Input - General'!$F$10="Yes",0,Calc_BAU!BD$81)+IF('Data Input - General'!$F$12="Yes",0,Calc_BAU!BD$75)</f>
        <v>0</v>
      </c>
      <c r="BE153" s="61">
        <f>IF('Data Input - General'!$F$10="Yes",0,Calc_BAU!BE$81)+IF('Data Input - General'!$F$12="Yes",0,Calc_BAU!BE$75)</f>
        <v>0</v>
      </c>
      <c r="BF153" s="61">
        <f>IF('Data Input - General'!$F$10="Yes",0,Calc_BAU!BF$81)+IF('Data Input - General'!$F$12="Yes",0,Calc_BAU!BF$75)</f>
        <v>0</v>
      </c>
      <c r="BG153" s="61">
        <f>IF('Data Input - General'!$F$10="Yes",0,Calc_BAU!BG$81)+IF('Data Input - General'!$F$12="Yes",0,Calc_BAU!BG$75)</f>
        <v>0</v>
      </c>
      <c r="BH153" s="61">
        <f>IF('Data Input - General'!$F$10="Yes",0,Calc_BAU!BH$81)+IF('Data Input - General'!$F$12="Yes",0,Calc_BAU!BH$75)</f>
        <v>0</v>
      </c>
      <c r="BI153" s="61">
        <f>IF('Data Input - General'!$F$10="Yes",0,Calc_BAU!BI$81)+IF('Data Input - General'!$F$12="Yes",0,Calc_BAU!BI$75)</f>
        <v>0</v>
      </c>
      <c r="BJ153" s="61">
        <f>IF('Data Input - General'!$F$10="Yes",0,Calc_BAU!BJ$81)+IF('Data Input - General'!$F$12="Yes",0,Calc_BAU!BJ$75)</f>
        <v>0</v>
      </c>
      <c r="BK153" s="61">
        <f>IF('Data Input - General'!$F$10="Yes",0,Calc_BAU!BK$81)+IF('Data Input - General'!$F$12="Yes",0,Calc_BAU!BK$75)</f>
        <v>0</v>
      </c>
      <c r="BL153" s="61">
        <f>IF('Data Input - General'!$F$10="Yes",0,Calc_BAU!BL$81)+IF('Data Input - General'!$F$12="Yes",0,Calc_BAU!BL$75)</f>
        <v>0</v>
      </c>
      <c r="BM153" s="61">
        <f>IF('Data Input - General'!$F$10="Yes",0,Calc_BAU!BM$81)+IF('Data Input - General'!$F$12="Yes",0,Calc_BAU!BM$75)</f>
        <v>0</v>
      </c>
      <c r="BN153" s="61">
        <f>IF('Data Input - General'!$F$10="Yes",0,Calc_BAU!BN$81)+IF('Data Input - General'!$F$12="Yes",0,Calc_BAU!BN$75)</f>
        <v>0</v>
      </c>
      <c r="BO153" s="61">
        <f>IF('Data Input - General'!$F$10="Yes",0,Calc_BAU!BO$81)+IF('Data Input - General'!$F$12="Yes",0,Calc_BAU!BO$75)</f>
        <v>0</v>
      </c>
      <c r="BP153" s="61">
        <f>IF('Data Input - General'!$F$10="Yes",0,Calc_BAU!BP$81)+IF('Data Input - General'!$F$12="Yes",0,Calc_BAU!BP$75)</f>
        <v>0</v>
      </c>
      <c r="BQ153" s="61">
        <f>IF('Data Input - General'!$F$10="Yes",0,Calc_BAU!BQ$81)+IF('Data Input - General'!$F$12="Yes",0,Calc_BAU!BQ$75)</f>
        <v>0</v>
      </c>
      <c r="BR153" s="61">
        <f>IF('Data Input - General'!$F$10="Yes",0,Calc_BAU!BR$81)+IF('Data Input - General'!$F$12="Yes",0,Calc_BAU!BR$75)</f>
        <v>0</v>
      </c>
      <c r="BS153" s="61">
        <f>IF('Data Input - General'!$F$10="Yes",0,Calc_BAU!BS$81)+IF('Data Input - General'!$F$12="Yes",0,Calc_BAU!BS$75)</f>
        <v>0</v>
      </c>
      <c r="BT153" s="61">
        <f>IF('Data Input - General'!$F$10="Yes",0,Calc_BAU!BT$81)+IF('Data Input - General'!$F$12="Yes",0,Calc_BAU!BT$75)</f>
        <v>0</v>
      </c>
      <c r="BU153" s="61">
        <f>IF('Data Input - General'!$F$10="Yes",0,Calc_BAU!BU$81)+IF('Data Input - General'!$F$12="Yes",0,Calc_BAU!BU$75)</f>
        <v>0</v>
      </c>
      <c r="BV153" s="61">
        <f>IF('Data Input - General'!$F$10="Yes",0,Calc_BAU!BV$81)+IF('Data Input - General'!$F$12="Yes",0,Calc_BAU!BV$75)</f>
        <v>0</v>
      </c>
      <c r="BW153" s="61">
        <f>IF('Data Input - General'!$F$10="Yes",0,Calc_BAU!BW$81)+IF('Data Input - General'!$F$12="Yes",0,Calc_BAU!BW$75)</f>
        <v>0</v>
      </c>
      <c r="BX153" s="61">
        <f>IF('Data Input - General'!$F$10="Yes",0,Calc_BAU!BX$81)+IF('Data Input - General'!$F$12="Yes",0,Calc_BAU!BX$75)</f>
        <v>0</v>
      </c>
      <c r="BY153" s="61">
        <f>IF('Data Input - General'!$F$10="Yes",0,Calc_BAU!BY$81)+IF('Data Input - General'!$F$12="Yes",0,Calc_BAU!BY$75)</f>
        <v>0</v>
      </c>
      <c r="BZ153" s="61">
        <f>IF('Data Input - General'!$F$10="Yes",0,Calc_BAU!BZ$81)+IF('Data Input - General'!$F$12="Yes",0,Calc_BAU!BZ$75)</f>
        <v>0</v>
      </c>
      <c r="CA153" s="61">
        <f>IF('Data Input - General'!$F$10="Yes",0,Calc_BAU!CA$81)+IF('Data Input - General'!$F$12="Yes",0,Calc_BAU!CA$75)</f>
        <v>0</v>
      </c>
      <c r="CB153" s="61">
        <f>IF('Data Input - General'!$F$10="Yes",0,Calc_BAU!CB$81)+IF('Data Input - General'!$F$12="Yes",0,Calc_BAU!CB$75)</f>
        <v>0</v>
      </c>
      <c r="CC153" s="61">
        <f>IF('Data Input - General'!$F$10="Yes",0,Calc_BAU!CC$81)+IF('Data Input - General'!$F$12="Yes",0,Calc_BAU!CC$75)</f>
        <v>0</v>
      </c>
      <c r="CD153" s="61">
        <f>IF('Data Input - General'!$F$10="Yes",0,Calc_BAU!CD$81)+IF('Data Input - General'!$F$12="Yes",0,Calc_BAU!CD$75)</f>
        <v>0</v>
      </c>
      <c r="CE153" s="61">
        <f>IF('Data Input - General'!$F$10="Yes",0,Calc_BAU!CE$81)+IF('Data Input - General'!$F$12="Yes",0,Calc_BAU!CE$75)</f>
        <v>0</v>
      </c>
      <c r="CF153" s="61">
        <f>IF('Data Input - General'!$F$10="Yes",0,Calc_BAU!CF$81)+IF('Data Input - General'!$F$12="Yes",0,Calc_BAU!CF$75)</f>
        <v>0</v>
      </c>
      <c r="CG153" s="61">
        <f>IF('Data Input - General'!$F$10="Yes",0,Calc_BAU!CG$81)+IF('Data Input - General'!$F$12="Yes",0,Calc_BAU!CG$75)</f>
        <v>0</v>
      </c>
      <c r="CH153" s="61">
        <f>IF('Data Input - General'!$F$10="Yes",0,Calc_BAU!CH$81)+IF('Data Input - General'!$F$12="Yes",0,Calc_BAU!CH$75)</f>
        <v>0</v>
      </c>
      <c r="CI153" s="61">
        <f>IF('Data Input - General'!$F$10="Yes",0,Calc_BAU!CI$81)+IF('Data Input - General'!$F$12="Yes",0,Calc_BAU!CI$75)</f>
        <v>0</v>
      </c>
      <c r="CJ153" s="61">
        <f>IF('Data Input - General'!$F$10="Yes",0,Calc_BAU!CJ$81)+IF('Data Input - General'!$F$12="Yes",0,Calc_BAU!CJ$75)</f>
        <v>0</v>
      </c>
      <c r="CK153" s="61">
        <f>IF('Data Input - General'!$F$10="Yes",0,Calc_BAU!CK$81)+IF('Data Input - General'!$F$12="Yes",0,Calc_BAU!CK$75)</f>
        <v>0</v>
      </c>
      <c r="CL153" s="61">
        <f>IF('Data Input - General'!$F$10="Yes",0,Calc_BAU!CL$81)+IF('Data Input - General'!$F$12="Yes",0,Calc_BAU!CL$75)</f>
        <v>0</v>
      </c>
      <c r="CM153" s="61">
        <f>IF('Data Input - General'!$F$10="Yes",0,Calc_BAU!CM$81)+IF('Data Input - General'!$F$12="Yes",0,Calc_BAU!CM$75)</f>
        <v>0</v>
      </c>
      <c r="CN153" s="61">
        <f>IF('Data Input - General'!$F$10="Yes",0,Calc_BAU!CN$81)+IF('Data Input - General'!$F$12="Yes",0,Calc_BAU!CN$75)</f>
        <v>0</v>
      </c>
      <c r="CO153" s="61">
        <f>IF('Data Input - General'!$F$10="Yes",0,Calc_BAU!CO$81)+IF('Data Input - General'!$F$12="Yes",0,Calc_BAU!CO$75)</f>
        <v>0</v>
      </c>
      <c r="CP153" s="61">
        <f>IF('Data Input - General'!$F$10="Yes",0,Calc_BAU!CP$81)+IF('Data Input - General'!$F$12="Yes",0,Calc_BAU!CP$75)</f>
        <v>0</v>
      </c>
      <c r="CQ153" s="61">
        <f>IF('Data Input - General'!$F$10="Yes",0,Calc_BAU!CQ$81)+IF('Data Input - General'!$F$12="Yes",0,Calc_BAU!CQ$75)</f>
        <v>0</v>
      </c>
      <c r="CR153" s="61">
        <f>IF('Data Input - General'!$F$10="Yes",0,Calc_BAU!CR$81)+IF('Data Input - General'!$F$12="Yes",0,Calc_BAU!CR$75)</f>
        <v>0</v>
      </c>
      <c r="CS153" s="61">
        <f>IF('Data Input - General'!$F$10="Yes",0,Calc_BAU!CS$81)+IF('Data Input - General'!$F$12="Yes",0,Calc_BAU!CS$75)</f>
        <v>0</v>
      </c>
      <c r="CT153" s="61">
        <f>IF('Data Input - General'!$F$10="Yes",0,Calc_BAU!CT$81)+IF('Data Input - General'!$F$12="Yes",0,Calc_BAU!CT$75)</f>
        <v>0</v>
      </c>
      <c r="CU153" s="61">
        <f>IF('Data Input - General'!$F$10="Yes",0,Calc_BAU!CU$81)+IF('Data Input - General'!$F$12="Yes",0,Calc_BAU!CU$75)</f>
        <v>0</v>
      </c>
      <c r="CV153" s="61">
        <f>IF('Data Input - General'!$F$10="Yes",0,Calc_BAU!CV$81)+IF('Data Input - General'!$F$12="Yes",0,Calc_BAU!CV$75)</f>
        <v>0</v>
      </c>
      <c r="CW153" s="61">
        <f>IF('Data Input - General'!$F$10="Yes",0,Calc_BAU!CW$81)+IF('Data Input - General'!$F$12="Yes",0,Calc_BAU!CW$75)</f>
        <v>0</v>
      </c>
      <c r="CX153" s="61">
        <f>IF('Data Input - General'!$F$10="Yes",0,Calc_BAU!CX$81)+IF('Data Input - General'!$F$12="Yes",0,Calc_BAU!CX$75)</f>
        <v>0</v>
      </c>
      <c r="CY153" s="61">
        <f>IF('Data Input - General'!$F$10="Yes",0,Calc_BAU!CY$81)+IF('Data Input - General'!$F$12="Yes",0,Calc_BAU!CY$75)</f>
        <v>0</v>
      </c>
      <c r="CZ153" s="391"/>
    </row>
    <row r="154" spans="2:104" x14ac:dyDescent="0.25">
      <c r="B154" s="393" t="s">
        <v>177</v>
      </c>
      <c r="C154" s="9" t="s">
        <v>1117</v>
      </c>
      <c r="D154" s="61">
        <f>IFERROR(INDEX('Carbon Prices'!$D$10:$CH$15,3,MATCH(Calc_BAU!D$6,'Carbon Prices'!$D$9:$CH$9,0))/1000,0)</f>
        <v>0</v>
      </c>
      <c r="E154" s="61">
        <f>IFERROR(INDEX('Carbon Prices'!$D$10:$CH$15,3,MATCH(Calc_BAU!E$6,'Carbon Prices'!$D$9:$CH$9,0))/1000,0)</f>
        <v>0</v>
      </c>
      <c r="F154" s="61">
        <f>IFERROR(INDEX('Carbon Prices'!$D$10:$CH$15,3,MATCH(Calc_BAU!F$6,'Carbon Prices'!$D$9:$CH$9,0))/1000,0)</f>
        <v>0</v>
      </c>
      <c r="G154" s="61">
        <f>IFERROR(INDEX('Carbon Prices'!$D$10:$CH$15,3,MATCH(Calc_BAU!G$6,'Carbon Prices'!$D$9:$CH$9,0))/1000,0)</f>
        <v>0</v>
      </c>
      <c r="H154" s="61">
        <f>IFERROR(INDEX('Carbon Prices'!$D$10:$CH$15,3,MATCH(Calc_BAU!H$6,'Carbon Prices'!$D$9:$CH$9,0))/1000,0)</f>
        <v>0</v>
      </c>
      <c r="I154" s="61">
        <f>IFERROR(INDEX('Carbon Prices'!$D$10:$CH$15,3,MATCH(Calc_BAU!I$6,'Carbon Prices'!$D$9:$CH$9,0))/1000,0)</f>
        <v>0</v>
      </c>
      <c r="J154" s="61">
        <f>IFERROR(INDEX('Carbon Prices'!$D$10:$CH$15,3,MATCH(Calc_BAU!J$6,'Carbon Prices'!$D$9:$CH$9,0))/1000,0)</f>
        <v>0</v>
      </c>
      <c r="K154" s="61">
        <f>IFERROR(INDEX('Carbon Prices'!$D$10:$CH$15,3,MATCH(Calc_BAU!K$6,'Carbon Prices'!$D$9:$CH$9,0))/1000,0)</f>
        <v>0</v>
      </c>
      <c r="L154" s="61">
        <f>IFERROR(INDEX('Carbon Prices'!$D$10:$CH$15,3,MATCH(Calc_BAU!L$6,'Carbon Prices'!$D$9:$CH$9,0))/1000,0)</f>
        <v>0</v>
      </c>
      <c r="M154" s="61">
        <f>IFERROR(INDEX('Carbon Prices'!$D$10:$CH$15,3,MATCH(Calc_BAU!M$6,'Carbon Prices'!$D$9:$CH$9,0))/1000,0)</f>
        <v>0</v>
      </c>
      <c r="N154" s="61">
        <f>IFERROR(INDEX('Carbon Prices'!$D$10:$CH$15,3,MATCH(Calc_BAU!N$6,'Carbon Prices'!$D$9:$CH$9,0))/1000,0)</f>
        <v>0</v>
      </c>
      <c r="O154" s="61">
        <f>IFERROR(INDEX('Carbon Prices'!$D$10:$CH$15,3,MATCH(Calc_BAU!O$6,'Carbon Prices'!$D$9:$CH$9,0))/1000,0)</f>
        <v>0</v>
      </c>
      <c r="P154" s="61">
        <f>IFERROR(INDEX('Carbon Prices'!$D$10:$CH$15,3,MATCH(Calc_BAU!P$6,'Carbon Prices'!$D$9:$CH$9,0))/1000,0)</f>
        <v>0</v>
      </c>
      <c r="Q154" s="61">
        <f>IFERROR(INDEX('Carbon Prices'!$D$10:$CH$15,3,MATCH(Calc_BAU!Q$6,'Carbon Prices'!$D$9:$CH$9,0))/1000,0)</f>
        <v>0</v>
      </c>
      <c r="R154" s="61">
        <f>IFERROR(INDEX('Carbon Prices'!$D$10:$CH$15,3,MATCH(Calc_BAU!R$6,'Carbon Prices'!$D$9:$CH$9,0))/1000,0)</f>
        <v>0</v>
      </c>
      <c r="S154" s="61">
        <f>IFERROR(INDEX('Carbon Prices'!$D$10:$CH$15,3,MATCH(Calc_BAU!S$6,'Carbon Prices'!$D$9:$CH$9,0))/1000,0)</f>
        <v>0</v>
      </c>
      <c r="T154" s="61">
        <f>IFERROR(INDEX('Carbon Prices'!$D$10:$CH$15,3,MATCH(Calc_BAU!T$6,'Carbon Prices'!$D$9:$CH$9,0))/1000,0)</f>
        <v>0</v>
      </c>
      <c r="U154" s="61">
        <f>IFERROR(INDEX('Carbon Prices'!$D$10:$CH$15,3,MATCH(Calc_BAU!U$6,'Carbon Prices'!$D$9:$CH$9,0))/1000,0)</f>
        <v>0</v>
      </c>
      <c r="V154" s="61">
        <f>IFERROR(INDEX('Carbon Prices'!$D$10:$CH$15,3,MATCH(Calc_BAU!V$6,'Carbon Prices'!$D$9:$CH$9,0))/1000,0)</f>
        <v>0</v>
      </c>
      <c r="W154" s="61">
        <f>IFERROR(INDEX('Carbon Prices'!$D$10:$CH$15,3,MATCH(Calc_BAU!W$6,'Carbon Prices'!$D$9:$CH$9,0))/1000,0)</f>
        <v>0</v>
      </c>
      <c r="X154" s="61">
        <f>IFERROR(INDEX('Carbon Prices'!$D$10:$CH$15,3,MATCH(Calc_BAU!X$6,'Carbon Prices'!$D$9:$CH$9,0))/1000,0)</f>
        <v>0</v>
      </c>
      <c r="Y154" s="61">
        <f>IFERROR(INDEX('Carbon Prices'!$D$10:$CH$15,3,MATCH(Calc_BAU!Y$6,'Carbon Prices'!$D$9:$CH$9,0))/1000,0)</f>
        <v>0</v>
      </c>
      <c r="Z154" s="61">
        <f>IFERROR(INDEX('Carbon Prices'!$D$10:$CH$15,3,MATCH(Calc_BAU!Z$6,'Carbon Prices'!$D$9:$CH$9,0))/1000,0)</f>
        <v>0</v>
      </c>
      <c r="AA154" s="61">
        <f>IFERROR(INDEX('Carbon Prices'!$D$10:$CH$15,3,MATCH(Calc_BAU!AA$6,'Carbon Prices'!$D$9:$CH$9,0))/1000,0)</f>
        <v>0</v>
      </c>
      <c r="AB154" s="61">
        <f>IFERROR(INDEX('Carbon Prices'!$D$10:$CH$15,3,MATCH(Calc_BAU!AB$6,'Carbon Prices'!$D$9:$CH$9,0))/1000,0)</f>
        <v>0</v>
      </c>
      <c r="AC154" s="61">
        <f>IFERROR(INDEX('Carbon Prices'!$D$10:$CH$15,3,MATCH(Calc_BAU!AC$6,'Carbon Prices'!$D$9:$CH$9,0))/1000,0)</f>
        <v>0</v>
      </c>
      <c r="AD154" s="61">
        <f>IFERROR(INDEX('Carbon Prices'!$D$10:$CH$15,3,MATCH(Calc_BAU!AD$6,'Carbon Prices'!$D$9:$CH$9,0))/1000,0)</f>
        <v>0</v>
      </c>
      <c r="AE154" s="61">
        <f>IFERROR(INDEX('Carbon Prices'!$D$10:$CH$15,3,MATCH(Calc_BAU!AE$6,'Carbon Prices'!$D$9:$CH$9,0))/1000,0)</f>
        <v>0</v>
      </c>
      <c r="AF154" s="61">
        <f>IFERROR(INDEX('Carbon Prices'!$D$10:$CH$15,3,MATCH(Calc_BAU!AF$6,'Carbon Prices'!$D$9:$CH$9,0))/1000,0)</f>
        <v>0</v>
      </c>
      <c r="AG154" s="61">
        <f>IFERROR(INDEX('Carbon Prices'!$D$10:$CH$15,3,MATCH(Calc_BAU!AG$6,'Carbon Prices'!$D$9:$CH$9,0))/1000,0)</f>
        <v>0</v>
      </c>
      <c r="AH154" s="61">
        <f>IFERROR(INDEX('Carbon Prices'!$D$10:$CH$15,3,MATCH(Calc_BAU!AH$6,'Carbon Prices'!$D$9:$CH$9,0))/1000,0)</f>
        <v>0</v>
      </c>
      <c r="AI154" s="61">
        <f>IFERROR(INDEX('Carbon Prices'!$D$10:$CH$15,3,MATCH(Calc_BAU!AI$6,'Carbon Prices'!$D$9:$CH$9,0))/1000,0)</f>
        <v>0</v>
      </c>
      <c r="AJ154" s="61">
        <f>IFERROR(INDEX('Carbon Prices'!$D$10:$CH$15,3,MATCH(Calc_BAU!AJ$6,'Carbon Prices'!$D$9:$CH$9,0))/1000,0)</f>
        <v>0</v>
      </c>
      <c r="AK154" s="61">
        <f>IFERROR(INDEX('Carbon Prices'!$D$10:$CH$15,3,MATCH(Calc_BAU!AK$6,'Carbon Prices'!$D$9:$CH$9,0))/1000,0)</f>
        <v>0</v>
      </c>
      <c r="AL154" s="61">
        <f>IFERROR(INDEX('Carbon Prices'!$D$10:$CH$15,3,MATCH(Calc_BAU!AL$6,'Carbon Prices'!$D$9:$CH$9,0))/1000,0)</f>
        <v>0</v>
      </c>
      <c r="AM154" s="61">
        <f>IFERROR(INDEX('Carbon Prices'!$D$10:$CH$15,3,MATCH(Calc_BAU!AM$6,'Carbon Prices'!$D$9:$CH$9,0))/1000,0)</f>
        <v>0</v>
      </c>
      <c r="AN154" s="61">
        <f>IFERROR(INDEX('Carbon Prices'!$D$10:$CH$15,3,MATCH(Calc_BAU!AN$6,'Carbon Prices'!$D$9:$CH$9,0))/1000,0)</f>
        <v>0</v>
      </c>
      <c r="AO154" s="61">
        <f>IFERROR(INDEX('Carbon Prices'!$D$10:$CH$15,3,MATCH(Calc_BAU!AO$6,'Carbon Prices'!$D$9:$CH$9,0))/1000,0)</f>
        <v>0</v>
      </c>
      <c r="AP154" s="61">
        <f>IFERROR(INDEX('Carbon Prices'!$D$10:$CH$15,3,MATCH(Calc_BAU!AP$6,'Carbon Prices'!$D$9:$CH$9,0))/1000,0)</f>
        <v>0</v>
      </c>
      <c r="AQ154" s="61">
        <f>IFERROR(INDEX('Carbon Prices'!$D$10:$CH$15,3,MATCH(Calc_BAU!AQ$6,'Carbon Prices'!$D$9:$CH$9,0))/1000,0)</f>
        <v>0</v>
      </c>
      <c r="AR154" s="61">
        <f>IFERROR(INDEX('Carbon Prices'!$D$10:$CH$15,3,MATCH(Calc_BAU!AR$6,'Carbon Prices'!$D$9:$CH$9,0))/1000,0)</f>
        <v>0</v>
      </c>
      <c r="AS154" s="61">
        <f>IFERROR(INDEX('Carbon Prices'!$D$10:$CH$15,3,MATCH(Calc_BAU!AS$6,'Carbon Prices'!$D$9:$CH$9,0))/1000,0)</f>
        <v>0</v>
      </c>
      <c r="AT154" s="61">
        <f>IFERROR(INDEX('Carbon Prices'!$D$10:$CH$15,3,MATCH(Calc_BAU!AT$6,'Carbon Prices'!$D$9:$CH$9,0))/1000,0)</f>
        <v>0</v>
      </c>
      <c r="AU154" s="61">
        <f>IFERROR(INDEX('Carbon Prices'!$D$10:$CH$15,3,MATCH(Calc_BAU!AU$6,'Carbon Prices'!$D$9:$CH$9,0))/1000,0)</f>
        <v>0</v>
      </c>
      <c r="AV154" s="61">
        <f>IFERROR(INDEX('Carbon Prices'!$D$10:$CH$15,3,MATCH(Calc_BAU!AV$6,'Carbon Prices'!$D$9:$CH$9,0))/1000,0)</f>
        <v>0</v>
      </c>
      <c r="AW154" s="61">
        <f>IFERROR(INDEX('Carbon Prices'!$D$10:$CH$15,3,MATCH(Calc_BAU!AW$6,'Carbon Prices'!$D$9:$CH$9,0))/1000,0)</f>
        <v>0</v>
      </c>
      <c r="AX154" s="61">
        <f>IFERROR(INDEX('Carbon Prices'!$D$10:$CH$15,3,MATCH(Calc_BAU!AX$6,'Carbon Prices'!$D$9:$CH$9,0))/1000,0)</f>
        <v>0</v>
      </c>
      <c r="AY154" s="61">
        <f>IFERROR(INDEX('Carbon Prices'!$D$10:$CH$15,3,MATCH(Calc_BAU!AY$6,'Carbon Prices'!$D$9:$CH$9,0))/1000,0)</f>
        <v>0</v>
      </c>
      <c r="AZ154" s="61">
        <f>IFERROR(INDEX('Carbon Prices'!$D$10:$CH$15,3,MATCH(Calc_BAU!AZ$6,'Carbon Prices'!$D$9:$CH$9,0))/1000,0)</f>
        <v>0</v>
      </c>
      <c r="BA154" s="61">
        <f>IFERROR(INDEX('Carbon Prices'!$D$10:$CH$15,3,MATCH(Calc_BAU!BA$6,'Carbon Prices'!$D$9:$CH$9,0))/1000,0)</f>
        <v>0</v>
      </c>
      <c r="BB154" s="61">
        <f>IFERROR(INDEX('Carbon Prices'!$D$10:$CH$15,3,MATCH(Calc_BAU!BB$6,'Carbon Prices'!$D$9:$CH$9,0))/1000,0)</f>
        <v>0</v>
      </c>
      <c r="BC154" s="61">
        <f>IFERROR(INDEX('Carbon Prices'!$D$10:$CH$15,3,MATCH(Calc_BAU!BC$6,'Carbon Prices'!$D$9:$CH$9,0))/1000,0)</f>
        <v>0</v>
      </c>
      <c r="BD154" s="61">
        <f>IFERROR(INDEX('Carbon Prices'!$D$10:$CH$15,3,MATCH(Calc_BAU!BD$6,'Carbon Prices'!$D$9:$CH$9,0))/1000,0)</f>
        <v>0</v>
      </c>
      <c r="BE154" s="61">
        <f>IFERROR(INDEX('Carbon Prices'!$D$10:$CH$15,3,MATCH(Calc_BAU!BE$6,'Carbon Prices'!$D$9:$CH$9,0))/1000,0)</f>
        <v>0</v>
      </c>
      <c r="BF154" s="61">
        <f>IFERROR(INDEX('Carbon Prices'!$D$10:$CH$15,3,MATCH(Calc_BAU!BF$6,'Carbon Prices'!$D$9:$CH$9,0))/1000,0)</f>
        <v>0</v>
      </c>
      <c r="BG154" s="61">
        <f>IFERROR(INDEX('Carbon Prices'!$D$10:$CH$15,3,MATCH(Calc_BAU!BG$6,'Carbon Prices'!$D$9:$CH$9,0))/1000,0)</f>
        <v>0</v>
      </c>
      <c r="BH154" s="61">
        <f>IFERROR(INDEX('Carbon Prices'!$D$10:$CH$15,3,MATCH(Calc_BAU!BH$6,'Carbon Prices'!$D$9:$CH$9,0))/1000,0)</f>
        <v>0</v>
      </c>
      <c r="BI154" s="61">
        <f>IFERROR(INDEX('Carbon Prices'!$D$10:$CH$15,3,MATCH(Calc_BAU!BI$6,'Carbon Prices'!$D$9:$CH$9,0))/1000,0)</f>
        <v>0</v>
      </c>
      <c r="BJ154" s="61">
        <f>IFERROR(INDEX('Carbon Prices'!$D$10:$CH$15,3,MATCH(Calc_BAU!BJ$6,'Carbon Prices'!$D$9:$CH$9,0))/1000,0)</f>
        <v>0</v>
      </c>
      <c r="BK154" s="61">
        <f>IFERROR(INDEX('Carbon Prices'!$D$10:$CH$15,3,MATCH(Calc_BAU!BK$6,'Carbon Prices'!$D$9:$CH$9,0))/1000,0)</f>
        <v>0</v>
      </c>
      <c r="BL154" s="61">
        <f>IFERROR(INDEX('Carbon Prices'!$D$10:$CH$15,3,MATCH(Calc_BAU!BL$6,'Carbon Prices'!$D$9:$CH$9,0))/1000,0)</f>
        <v>0</v>
      </c>
      <c r="BM154" s="61">
        <f>IFERROR(INDEX('Carbon Prices'!$D$10:$CH$15,3,MATCH(Calc_BAU!BM$6,'Carbon Prices'!$D$9:$CH$9,0))/1000,0)</f>
        <v>0</v>
      </c>
      <c r="BN154" s="61">
        <f>IFERROR(INDEX('Carbon Prices'!$D$10:$CH$15,3,MATCH(Calc_BAU!BN$6,'Carbon Prices'!$D$9:$CH$9,0))/1000,0)</f>
        <v>0</v>
      </c>
      <c r="BO154" s="61">
        <f>IFERROR(INDEX('Carbon Prices'!$D$10:$CH$15,3,MATCH(Calc_BAU!BO$6,'Carbon Prices'!$D$9:$CH$9,0))/1000,0)</f>
        <v>0</v>
      </c>
      <c r="BP154" s="61">
        <f>IFERROR(INDEX('Carbon Prices'!$D$10:$CH$15,3,MATCH(Calc_BAU!BP$6,'Carbon Prices'!$D$9:$CH$9,0))/1000,0)</f>
        <v>0</v>
      </c>
      <c r="BQ154" s="61">
        <f>IFERROR(INDEX('Carbon Prices'!$D$10:$CH$15,3,MATCH(Calc_BAU!BQ$6,'Carbon Prices'!$D$9:$CH$9,0))/1000,0)</f>
        <v>0</v>
      </c>
      <c r="BR154" s="61">
        <f>IFERROR(INDEX('Carbon Prices'!$D$10:$CH$15,3,MATCH(Calc_BAU!BR$6,'Carbon Prices'!$D$9:$CH$9,0))/1000,0)</f>
        <v>0</v>
      </c>
      <c r="BS154" s="61">
        <f>IFERROR(INDEX('Carbon Prices'!$D$10:$CH$15,3,MATCH(Calc_BAU!BS$6,'Carbon Prices'!$D$9:$CH$9,0))/1000,0)</f>
        <v>0</v>
      </c>
      <c r="BT154" s="61">
        <f>IFERROR(INDEX('Carbon Prices'!$D$10:$CH$15,3,MATCH(Calc_BAU!BT$6,'Carbon Prices'!$D$9:$CH$9,0))/1000,0)</f>
        <v>0</v>
      </c>
      <c r="BU154" s="61">
        <f>IFERROR(INDEX('Carbon Prices'!$D$10:$CH$15,3,MATCH(Calc_BAU!BU$6,'Carbon Prices'!$D$9:$CH$9,0))/1000,0)</f>
        <v>0</v>
      </c>
      <c r="BV154" s="61">
        <f>IFERROR(INDEX('Carbon Prices'!$D$10:$CH$15,3,MATCH(Calc_BAU!BV$6,'Carbon Prices'!$D$9:$CH$9,0))/1000,0)</f>
        <v>0</v>
      </c>
      <c r="BW154" s="61">
        <f>IFERROR(INDEX('Carbon Prices'!$D$10:$CH$15,3,MATCH(Calc_BAU!BW$6,'Carbon Prices'!$D$9:$CH$9,0))/1000,0)</f>
        <v>0</v>
      </c>
      <c r="BX154" s="61">
        <f>IFERROR(INDEX('Carbon Prices'!$D$10:$CH$15,3,MATCH(Calc_BAU!BX$6,'Carbon Prices'!$D$9:$CH$9,0))/1000,0)</f>
        <v>0</v>
      </c>
      <c r="BY154" s="61">
        <f>IFERROR(INDEX('Carbon Prices'!$D$10:$CH$15,3,MATCH(Calc_BAU!BY$6,'Carbon Prices'!$D$9:$CH$9,0))/1000,0)</f>
        <v>0</v>
      </c>
      <c r="BZ154" s="61">
        <f>IFERROR(INDEX('Carbon Prices'!$D$10:$CH$15,3,MATCH(Calc_BAU!BZ$6,'Carbon Prices'!$D$9:$CH$9,0))/1000,0)</f>
        <v>0</v>
      </c>
      <c r="CA154" s="61">
        <f>IFERROR(INDEX('Carbon Prices'!$D$10:$CH$15,3,MATCH(Calc_BAU!CA$6,'Carbon Prices'!$D$9:$CH$9,0))/1000,0)</f>
        <v>0</v>
      </c>
      <c r="CB154" s="61">
        <f>IFERROR(INDEX('Carbon Prices'!$D$10:$CH$15,3,MATCH(Calc_BAU!CB$6,'Carbon Prices'!$D$9:$CH$9,0))/1000,0)</f>
        <v>0</v>
      </c>
      <c r="CC154" s="61">
        <f>IFERROR(INDEX('Carbon Prices'!$D$10:$CH$15,3,MATCH(Calc_BAU!CC$6,'Carbon Prices'!$D$9:$CH$9,0))/1000,0)</f>
        <v>0</v>
      </c>
      <c r="CD154" s="61">
        <f>IFERROR(INDEX('Carbon Prices'!$D$10:$CH$15,3,MATCH(Calc_BAU!CD$6,'Carbon Prices'!$D$9:$CH$9,0))/1000,0)</f>
        <v>0</v>
      </c>
      <c r="CE154" s="61">
        <f>IFERROR(INDEX('Carbon Prices'!$D$10:$CH$15,3,MATCH(Calc_BAU!CE$6,'Carbon Prices'!$D$9:$CH$9,0))/1000,0)</f>
        <v>0</v>
      </c>
      <c r="CF154" s="61">
        <f>IFERROR(INDEX('Carbon Prices'!$D$10:$CH$15,3,MATCH(Calc_BAU!CF$6,'Carbon Prices'!$D$9:$CH$9,0))/1000,0)</f>
        <v>0</v>
      </c>
      <c r="CG154" s="61">
        <f>IFERROR(INDEX('Carbon Prices'!$D$10:$CH$15,3,MATCH(Calc_BAU!CG$6,'Carbon Prices'!$D$9:$CH$9,0))/1000,0)</f>
        <v>0</v>
      </c>
      <c r="CH154" s="61">
        <f>IFERROR(INDEX('Carbon Prices'!$D$10:$CH$15,3,MATCH(Calc_BAU!CH$6,'Carbon Prices'!$D$9:$CH$9,0))/1000,0)</f>
        <v>0</v>
      </c>
      <c r="CI154" s="61">
        <f>IFERROR(INDEX('Carbon Prices'!$D$10:$CH$15,3,MATCH(Calc_BAU!CI$6,'Carbon Prices'!$D$9:$CH$9,0))/1000,0)</f>
        <v>0</v>
      </c>
      <c r="CJ154" s="61">
        <f>IFERROR(INDEX('Carbon Prices'!$D$10:$CH$15,3,MATCH(Calc_BAU!CJ$6,'Carbon Prices'!$D$9:$CH$9,0))/1000,0)</f>
        <v>0</v>
      </c>
      <c r="CK154" s="61">
        <f>IFERROR(INDEX('Carbon Prices'!$D$10:$CH$15,3,MATCH(Calc_BAU!CK$6,'Carbon Prices'!$D$9:$CH$9,0))/1000,0)</f>
        <v>0</v>
      </c>
      <c r="CL154" s="61">
        <f>IFERROR(INDEX('Carbon Prices'!$D$10:$CH$15,3,MATCH(Calc_BAU!CL$6,'Carbon Prices'!$D$9:$CH$9,0))/1000,0)</f>
        <v>0</v>
      </c>
      <c r="CM154" s="61">
        <f>IFERROR(INDEX('Carbon Prices'!$D$10:$CH$15,3,MATCH(Calc_BAU!CM$6,'Carbon Prices'!$D$9:$CH$9,0))/1000,0)</f>
        <v>0</v>
      </c>
      <c r="CN154" s="61">
        <f>IFERROR(INDEX('Carbon Prices'!$D$10:$CH$15,3,MATCH(Calc_BAU!CN$6,'Carbon Prices'!$D$9:$CH$9,0))/1000,0)</f>
        <v>0</v>
      </c>
      <c r="CO154" s="61">
        <f>IFERROR(INDEX('Carbon Prices'!$D$10:$CH$15,3,MATCH(Calc_BAU!CO$6,'Carbon Prices'!$D$9:$CH$9,0))/1000,0)</f>
        <v>0</v>
      </c>
      <c r="CP154" s="61">
        <f>IFERROR(INDEX('Carbon Prices'!$D$10:$CH$15,3,MATCH(Calc_BAU!CP$6,'Carbon Prices'!$D$9:$CH$9,0))/1000,0)</f>
        <v>0</v>
      </c>
      <c r="CQ154" s="61">
        <f>IFERROR(INDEX('Carbon Prices'!$D$10:$CH$15,3,MATCH(Calc_BAU!CQ$6,'Carbon Prices'!$D$9:$CH$9,0))/1000,0)</f>
        <v>0</v>
      </c>
      <c r="CR154" s="61">
        <f>IFERROR(INDEX('Carbon Prices'!$D$10:$CH$15,3,MATCH(Calc_BAU!CR$6,'Carbon Prices'!$D$9:$CH$9,0))/1000,0)</f>
        <v>0</v>
      </c>
      <c r="CS154" s="61">
        <f>IFERROR(INDEX('Carbon Prices'!$D$10:$CH$15,3,MATCH(Calc_BAU!CS$6,'Carbon Prices'!$D$9:$CH$9,0))/1000,0)</f>
        <v>0</v>
      </c>
      <c r="CT154" s="61">
        <f>IFERROR(INDEX('Carbon Prices'!$D$10:$CH$15,3,MATCH(Calc_BAU!CT$6,'Carbon Prices'!$D$9:$CH$9,0))/1000,0)</f>
        <v>0</v>
      </c>
      <c r="CU154" s="61">
        <f>IFERROR(INDEX('Carbon Prices'!$D$10:$CH$15,3,MATCH(Calc_BAU!CU$6,'Carbon Prices'!$D$9:$CH$9,0))/1000,0)</f>
        <v>0</v>
      </c>
      <c r="CV154" s="61">
        <f>IFERROR(INDEX('Carbon Prices'!$D$10:$CH$15,3,MATCH(Calc_BAU!CV$6,'Carbon Prices'!$D$9:$CH$9,0))/1000,0)</f>
        <v>0</v>
      </c>
      <c r="CW154" s="61">
        <f>IFERROR(INDEX('Carbon Prices'!$D$10:$CH$15,3,MATCH(Calc_BAU!CW$6,'Carbon Prices'!$D$9:$CH$9,0))/1000,0)</f>
        <v>0</v>
      </c>
      <c r="CX154" s="61">
        <f>IFERROR(INDEX('Carbon Prices'!$D$10:$CH$15,3,MATCH(Calc_BAU!CX$6,'Carbon Prices'!$D$9:$CH$9,0))/1000,0)</f>
        <v>0</v>
      </c>
      <c r="CY154" s="61">
        <f>IFERROR(INDEX('Carbon Prices'!$D$10:$CH$15,3,MATCH(Calc_BAU!CY$6,'Carbon Prices'!$D$9:$CH$9,0))/1000,0)</f>
        <v>0</v>
      </c>
      <c r="CZ154" s="391"/>
    </row>
    <row r="155" spans="2:104" x14ac:dyDescent="0.25">
      <c r="B155" s="393" t="s">
        <v>178</v>
      </c>
      <c r="C155" s="9" t="s">
        <v>1117</v>
      </c>
      <c r="D155" s="61">
        <f>IFERROR(INDEX('Carbon Prices'!$D$10:$CH$15,6,MATCH(Calc_BAU!D$6,'Carbon Prices'!$D$9:$CH$9,0))/1000,0)</f>
        <v>0</v>
      </c>
      <c r="E155" s="61">
        <f>IFERROR(INDEX('Carbon Prices'!$D$10:$CH$15,6,MATCH(Calc_BAU!E$6,'Carbon Prices'!$D$9:$CH$9,0))/1000,0)</f>
        <v>0</v>
      </c>
      <c r="F155" s="61">
        <f>IFERROR(INDEX('Carbon Prices'!$D$10:$CH$15,6,MATCH(Calc_BAU!F$6,'Carbon Prices'!$D$9:$CH$9,0))/1000,0)</f>
        <v>0</v>
      </c>
      <c r="G155" s="61">
        <f>IFERROR(INDEX('Carbon Prices'!$D$10:$CH$15,6,MATCH(Calc_BAU!G$6,'Carbon Prices'!$D$9:$CH$9,0))/1000,0)</f>
        <v>0</v>
      </c>
      <c r="H155" s="61">
        <f>IFERROR(INDEX('Carbon Prices'!$D$10:$CH$15,6,MATCH(Calc_BAU!H$6,'Carbon Prices'!$D$9:$CH$9,0))/1000,0)</f>
        <v>0</v>
      </c>
      <c r="I155" s="61">
        <f>IFERROR(INDEX('Carbon Prices'!$D$10:$CH$15,6,MATCH(Calc_BAU!I$6,'Carbon Prices'!$D$9:$CH$9,0))/1000,0)</f>
        <v>0</v>
      </c>
      <c r="J155" s="61">
        <f>IFERROR(INDEX('Carbon Prices'!$D$10:$CH$15,6,MATCH(Calc_BAU!J$6,'Carbon Prices'!$D$9:$CH$9,0))/1000,0)</f>
        <v>0</v>
      </c>
      <c r="K155" s="61">
        <f>IFERROR(INDEX('Carbon Prices'!$D$10:$CH$15,6,MATCH(Calc_BAU!K$6,'Carbon Prices'!$D$9:$CH$9,0))/1000,0)</f>
        <v>0</v>
      </c>
      <c r="L155" s="61">
        <f>IFERROR(INDEX('Carbon Prices'!$D$10:$CH$15,6,MATCH(Calc_BAU!L$6,'Carbon Prices'!$D$9:$CH$9,0))/1000,0)</f>
        <v>0</v>
      </c>
      <c r="M155" s="61">
        <f>IFERROR(INDEX('Carbon Prices'!$D$10:$CH$15,6,MATCH(Calc_BAU!M$6,'Carbon Prices'!$D$9:$CH$9,0))/1000,0)</f>
        <v>0</v>
      </c>
      <c r="N155" s="61">
        <f>IFERROR(INDEX('Carbon Prices'!$D$10:$CH$15,6,MATCH(Calc_BAU!N$6,'Carbon Prices'!$D$9:$CH$9,0))/1000,0)</f>
        <v>0</v>
      </c>
      <c r="O155" s="61">
        <f>IFERROR(INDEX('Carbon Prices'!$D$10:$CH$15,6,MATCH(Calc_BAU!O$6,'Carbon Prices'!$D$9:$CH$9,0))/1000,0)</f>
        <v>0</v>
      </c>
      <c r="P155" s="61">
        <f>IFERROR(INDEX('Carbon Prices'!$D$10:$CH$15,6,MATCH(Calc_BAU!P$6,'Carbon Prices'!$D$9:$CH$9,0))/1000,0)</f>
        <v>0</v>
      </c>
      <c r="Q155" s="61">
        <f>IFERROR(INDEX('Carbon Prices'!$D$10:$CH$15,6,MATCH(Calc_BAU!Q$6,'Carbon Prices'!$D$9:$CH$9,0))/1000,0)</f>
        <v>0</v>
      </c>
      <c r="R155" s="61">
        <f>IFERROR(INDEX('Carbon Prices'!$D$10:$CH$15,6,MATCH(Calc_BAU!R$6,'Carbon Prices'!$D$9:$CH$9,0))/1000,0)</f>
        <v>0</v>
      </c>
      <c r="S155" s="61">
        <f>IFERROR(INDEX('Carbon Prices'!$D$10:$CH$15,6,MATCH(Calc_BAU!S$6,'Carbon Prices'!$D$9:$CH$9,0))/1000,0)</f>
        <v>0</v>
      </c>
      <c r="T155" s="61">
        <f>IFERROR(INDEX('Carbon Prices'!$D$10:$CH$15,6,MATCH(Calc_BAU!T$6,'Carbon Prices'!$D$9:$CH$9,0))/1000,0)</f>
        <v>0</v>
      </c>
      <c r="U155" s="61">
        <f>IFERROR(INDEX('Carbon Prices'!$D$10:$CH$15,6,MATCH(Calc_BAU!U$6,'Carbon Prices'!$D$9:$CH$9,0))/1000,0)</f>
        <v>0</v>
      </c>
      <c r="V155" s="61">
        <f>IFERROR(INDEX('Carbon Prices'!$D$10:$CH$15,6,MATCH(Calc_BAU!V$6,'Carbon Prices'!$D$9:$CH$9,0))/1000,0)</f>
        <v>0</v>
      </c>
      <c r="W155" s="61">
        <f>IFERROR(INDEX('Carbon Prices'!$D$10:$CH$15,6,MATCH(Calc_BAU!W$6,'Carbon Prices'!$D$9:$CH$9,0))/1000,0)</f>
        <v>0</v>
      </c>
      <c r="X155" s="61">
        <f>IFERROR(INDEX('Carbon Prices'!$D$10:$CH$15,6,MATCH(Calc_BAU!X$6,'Carbon Prices'!$D$9:$CH$9,0))/1000,0)</f>
        <v>0</v>
      </c>
      <c r="Y155" s="61">
        <f>IFERROR(INDEX('Carbon Prices'!$D$10:$CH$15,6,MATCH(Calc_BAU!Y$6,'Carbon Prices'!$D$9:$CH$9,0))/1000,0)</f>
        <v>0</v>
      </c>
      <c r="Z155" s="61">
        <f>IFERROR(INDEX('Carbon Prices'!$D$10:$CH$15,6,MATCH(Calc_BAU!Z$6,'Carbon Prices'!$D$9:$CH$9,0))/1000,0)</f>
        <v>0</v>
      </c>
      <c r="AA155" s="61">
        <f>IFERROR(INDEX('Carbon Prices'!$D$10:$CH$15,6,MATCH(Calc_BAU!AA$6,'Carbon Prices'!$D$9:$CH$9,0))/1000,0)</f>
        <v>0</v>
      </c>
      <c r="AB155" s="61">
        <f>IFERROR(INDEX('Carbon Prices'!$D$10:$CH$15,6,MATCH(Calc_BAU!AB$6,'Carbon Prices'!$D$9:$CH$9,0))/1000,0)</f>
        <v>0</v>
      </c>
      <c r="AC155" s="61">
        <f>IFERROR(INDEX('Carbon Prices'!$D$10:$CH$15,6,MATCH(Calc_BAU!AC$6,'Carbon Prices'!$D$9:$CH$9,0))/1000,0)</f>
        <v>0</v>
      </c>
      <c r="AD155" s="61">
        <f>IFERROR(INDEX('Carbon Prices'!$D$10:$CH$15,6,MATCH(Calc_BAU!AD$6,'Carbon Prices'!$D$9:$CH$9,0))/1000,0)</f>
        <v>0</v>
      </c>
      <c r="AE155" s="61">
        <f>IFERROR(INDEX('Carbon Prices'!$D$10:$CH$15,6,MATCH(Calc_BAU!AE$6,'Carbon Prices'!$D$9:$CH$9,0))/1000,0)</f>
        <v>0</v>
      </c>
      <c r="AF155" s="61">
        <f>IFERROR(INDEX('Carbon Prices'!$D$10:$CH$15,6,MATCH(Calc_BAU!AF$6,'Carbon Prices'!$D$9:$CH$9,0))/1000,0)</f>
        <v>0</v>
      </c>
      <c r="AG155" s="61">
        <f>IFERROR(INDEX('Carbon Prices'!$D$10:$CH$15,6,MATCH(Calc_BAU!AG$6,'Carbon Prices'!$D$9:$CH$9,0))/1000,0)</f>
        <v>0</v>
      </c>
      <c r="AH155" s="61">
        <f>IFERROR(INDEX('Carbon Prices'!$D$10:$CH$15,6,MATCH(Calc_BAU!AH$6,'Carbon Prices'!$D$9:$CH$9,0))/1000,0)</f>
        <v>0</v>
      </c>
      <c r="AI155" s="61">
        <f>IFERROR(INDEX('Carbon Prices'!$D$10:$CH$15,6,MATCH(Calc_BAU!AI$6,'Carbon Prices'!$D$9:$CH$9,0))/1000,0)</f>
        <v>0</v>
      </c>
      <c r="AJ155" s="61">
        <f>IFERROR(INDEX('Carbon Prices'!$D$10:$CH$15,6,MATCH(Calc_BAU!AJ$6,'Carbon Prices'!$D$9:$CH$9,0))/1000,0)</f>
        <v>0</v>
      </c>
      <c r="AK155" s="61">
        <f>IFERROR(INDEX('Carbon Prices'!$D$10:$CH$15,6,MATCH(Calc_BAU!AK$6,'Carbon Prices'!$D$9:$CH$9,0))/1000,0)</f>
        <v>0</v>
      </c>
      <c r="AL155" s="61">
        <f>IFERROR(INDEX('Carbon Prices'!$D$10:$CH$15,6,MATCH(Calc_BAU!AL$6,'Carbon Prices'!$D$9:$CH$9,0))/1000,0)</f>
        <v>0</v>
      </c>
      <c r="AM155" s="61">
        <f>IFERROR(INDEX('Carbon Prices'!$D$10:$CH$15,6,MATCH(Calc_BAU!AM$6,'Carbon Prices'!$D$9:$CH$9,0))/1000,0)</f>
        <v>0</v>
      </c>
      <c r="AN155" s="61">
        <f>IFERROR(INDEX('Carbon Prices'!$D$10:$CH$15,6,MATCH(Calc_BAU!AN$6,'Carbon Prices'!$D$9:$CH$9,0))/1000,0)</f>
        <v>0</v>
      </c>
      <c r="AO155" s="61">
        <f>IFERROR(INDEX('Carbon Prices'!$D$10:$CH$15,6,MATCH(Calc_BAU!AO$6,'Carbon Prices'!$D$9:$CH$9,0))/1000,0)</f>
        <v>0</v>
      </c>
      <c r="AP155" s="61">
        <f>IFERROR(INDEX('Carbon Prices'!$D$10:$CH$15,6,MATCH(Calc_BAU!AP$6,'Carbon Prices'!$D$9:$CH$9,0))/1000,0)</f>
        <v>0</v>
      </c>
      <c r="AQ155" s="61">
        <f>IFERROR(INDEX('Carbon Prices'!$D$10:$CH$15,6,MATCH(Calc_BAU!AQ$6,'Carbon Prices'!$D$9:$CH$9,0))/1000,0)</f>
        <v>0</v>
      </c>
      <c r="AR155" s="61">
        <f>IFERROR(INDEX('Carbon Prices'!$D$10:$CH$15,6,MATCH(Calc_BAU!AR$6,'Carbon Prices'!$D$9:$CH$9,0))/1000,0)</f>
        <v>0</v>
      </c>
      <c r="AS155" s="61">
        <f>IFERROR(INDEX('Carbon Prices'!$D$10:$CH$15,6,MATCH(Calc_BAU!AS$6,'Carbon Prices'!$D$9:$CH$9,0))/1000,0)</f>
        <v>0</v>
      </c>
      <c r="AT155" s="61">
        <f>IFERROR(INDEX('Carbon Prices'!$D$10:$CH$15,6,MATCH(Calc_BAU!AT$6,'Carbon Prices'!$D$9:$CH$9,0))/1000,0)</f>
        <v>0</v>
      </c>
      <c r="AU155" s="61">
        <f>IFERROR(INDEX('Carbon Prices'!$D$10:$CH$15,6,MATCH(Calc_BAU!AU$6,'Carbon Prices'!$D$9:$CH$9,0))/1000,0)</f>
        <v>0</v>
      </c>
      <c r="AV155" s="61">
        <f>IFERROR(INDEX('Carbon Prices'!$D$10:$CH$15,6,MATCH(Calc_BAU!AV$6,'Carbon Prices'!$D$9:$CH$9,0))/1000,0)</f>
        <v>0</v>
      </c>
      <c r="AW155" s="61">
        <f>IFERROR(INDEX('Carbon Prices'!$D$10:$CH$15,6,MATCH(Calc_BAU!AW$6,'Carbon Prices'!$D$9:$CH$9,0))/1000,0)</f>
        <v>0</v>
      </c>
      <c r="AX155" s="61">
        <f>IFERROR(INDEX('Carbon Prices'!$D$10:$CH$15,6,MATCH(Calc_BAU!AX$6,'Carbon Prices'!$D$9:$CH$9,0))/1000,0)</f>
        <v>0</v>
      </c>
      <c r="AY155" s="61">
        <f>IFERROR(INDEX('Carbon Prices'!$D$10:$CH$15,6,MATCH(Calc_BAU!AY$6,'Carbon Prices'!$D$9:$CH$9,0))/1000,0)</f>
        <v>0</v>
      </c>
      <c r="AZ155" s="61">
        <f>IFERROR(INDEX('Carbon Prices'!$D$10:$CH$15,6,MATCH(Calc_BAU!AZ$6,'Carbon Prices'!$D$9:$CH$9,0))/1000,0)</f>
        <v>0</v>
      </c>
      <c r="BA155" s="61">
        <f>IFERROR(INDEX('Carbon Prices'!$D$10:$CH$15,6,MATCH(Calc_BAU!BA$6,'Carbon Prices'!$D$9:$CH$9,0))/1000,0)</f>
        <v>0</v>
      </c>
      <c r="BB155" s="61">
        <f>IFERROR(INDEX('Carbon Prices'!$D$10:$CH$15,6,MATCH(Calc_BAU!BB$6,'Carbon Prices'!$D$9:$CH$9,0))/1000,0)</f>
        <v>0</v>
      </c>
      <c r="BC155" s="61">
        <f>IFERROR(INDEX('Carbon Prices'!$D$10:$CH$15,6,MATCH(Calc_BAU!BC$6,'Carbon Prices'!$D$9:$CH$9,0))/1000,0)</f>
        <v>0</v>
      </c>
      <c r="BD155" s="61">
        <f>IFERROR(INDEX('Carbon Prices'!$D$10:$CH$15,6,MATCH(Calc_BAU!BD$6,'Carbon Prices'!$D$9:$CH$9,0))/1000,0)</f>
        <v>0</v>
      </c>
      <c r="BE155" s="61">
        <f>IFERROR(INDEX('Carbon Prices'!$D$10:$CH$15,6,MATCH(Calc_BAU!BE$6,'Carbon Prices'!$D$9:$CH$9,0))/1000,0)</f>
        <v>0</v>
      </c>
      <c r="BF155" s="61">
        <f>IFERROR(INDEX('Carbon Prices'!$D$10:$CH$15,6,MATCH(Calc_BAU!BF$6,'Carbon Prices'!$D$9:$CH$9,0))/1000,0)</f>
        <v>0</v>
      </c>
      <c r="BG155" s="61">
        <f>IFERROR(INDEX('Carbon Prices'!$D$10:$CH$15,6,MATCH(Calc_BAU!BG$6,'Carbon Prices'!$D$9:$CH$9,0))/1000,0)</f>
        <v>0</v>
      </c>
      <c r="BH155" s="61">
        <f>IFERROR(INDEX('Carbon Prices'!$D$10:$CH$15,6,MATCH(Calc_BAU!BH$6,'Carbon Prices'!$D$9:$CH$9,0))/1000,0)</f>
        <v>0</v>
      </c>
      <c r="BI155" s="61">
        <f>IFERROR(INDEX('Carbon Prices'!$D$10:$CH$15,6,MATCH(Calc_BAU!BI$6,'Carbon Prices'!$D$9:$CH$9,0))/1000,0)</f>
        <v>0</v>
      </c>
      <c r="BJ155" s="61">
        <f>IFERROR(INDEX('Carbon Prices'!$D$10:$CH$15,6,MATCH(Calc_BAU!BJ$6,'Carbon Prices'!$D$9:$CH$9,0))/1000,0)</f>
        <v>0</v>
      </c>
      <c r="BK155" s="61">
        <f>IFERROR(INDEX('Carbon Prices'!$D$10:$CH$15,6,MATCH(Calc_BAU!BK$6,'Carbon Prices'!$D$9:$CH$9,0))/1000,0)</f>
        <v>0</v>
      </c>
      <c r="BL155" s="61">
        <f>IFERROR(INDEX('Carbon Prices'!$D$10:$CH$15,6,MATCH(Calc_BAU!BL$6,'Carbon Prices'!$D$9:$CH$9,0))/1000,0)</f>
        <v>0</v>
      </c>
      <c r="BM155" s="61">
        <f>IFERROR(INDEX('Carbon Prices'!$D$10:$CH$15,6,MATCH(Calc_BAU!BM$6,'Carbon Prices'!$D$9:$CH$9,0))/1000,0)</f>
        <v>0</v>
      </c>
      <c r="BN155" s="61">
        <f>IFERROR(INDEX('Carbon Prices'!$D$10:$CH$15,6,MATCH(Calc_BAU!BN$6,'Carbon Prices'!$D$9:$CH$9,0))/1000,0)</f>
        <v>0</v>
      </c>
      <c r="BO155" s="61">
        <f>IFERROR(INDEX('Carbon Prices'!$D$10:$CH$15,6,MATCH(Calc_BAU!BO$6,'Carbon Prices'!$D$9:$CH$9,0))/1000,0)</f>
        <v>0</v>
      </c>
      <c r="BP155" s="61">
        <f>IFERROR(INDEX('Carbon Prices'!$D$10:$CH$15,6,MATCH(Calc_BAU!BP$6,'Carbon Prices'!$D$9:$CH$9,0))/1000,0)</f>
        <v>0</v>
      </c>
      <c r="BQ155" s="61">
        <f>IFERROR(INDEX('Carbon Prices'!$D$10:$CH$15,6,MATCH(Calc_BAU!BQ$6,'Carbon Prices'!$D$9:$CH$9,0))/1000,0)</f>
        <v>0</v>
      </c>
      <c r="BR155" s="61">
        <f>IFERROR(INDEX('Carbon Prices'!$D$10:$CH$15,6,MATCH(Calc_BAU!BR$6,'Carbon Prices'!$D$9:$CH$9,0))/1000,0)</f>
        <v>0</v>
      </c>
      <c r="BS155" s="61">
        <f>IFERROR(INDEX('Carbon Prices'!$D$10:$CH$15,6,MATCH(Calc_BAU!BS$6,'Carbon Prices'!$D$9:$CH$9,0))/1000,0)</f>
        <v>0</v>
      </c>
      <c r="BT155" s="61">
        <f>IFERROR(INDEX('Carbon Prices'!$D$10:$CH$15,6,MATCH(Calc_BAU!BT$6,'Carbon Prices'!$D$9:$CH$9,0))/1000,0)</f>
        <v>0</v>
      </c>
      <c r="BU155" s="61">
        <f>IFERROR(INDEX('Carbon Prices'!$D$10:$CH$15,6,MATCH(Calc_BAU!BU$6,'Carbon Prices'!$D$9:$CH$9,0))/1000,0)</f>
        <v>0</v>
      </c>
      <c r="BV155" s="61">
        <f>IFERROR(INDEX('Carbon Prices'!$D$10:$CH$15,6,MATCH(Calc_BAU!BV$6,'Carbon Prices'!$D$9:$CH$9,0))/1000,0)</f>
        <v>0</v>
      </c>
      <c r="BW155" s="61">
        <f>IFERROR(INDEX('Carbon Prices'!$D$10:$CH$15,6,MATCH(Calc_BAU!BW$6,'Carbon Prices'!$D$9:$CH$9,0))/1000,0)</f>
        <v>0</v>
      </c>
      <c r="BX155" s="61">
        <f>IFERROR(INDEX('Carbon Prices'!$D$10:$CH$15,6,MATCH(Calc_BAU!BX$6,'Carbon Prices'!$D$9:$CH$9,0))/1000,0)</f>
        <v>0</v>
      </c>
      <c r="BY155" s="61">
        <f>IFERROR(INDEX('Carbon Prices'!$D$10:$CH$15,6,MATCH(Calc_BAU!BY$6,'Carbon Prices'!$D$9:$CH$9,0))/1000,0)</f>
        <v>0</v>
      </c>
      <c r="BZ155" s="61">
        <f>IFERROR(INDEX('Carbon Prices'!$D$10:$CH$15,6,MATCH(Calc_BAU!BZ$6,'Carbon Prices'!$D$9:$CH$9,0))/1000,0)</f>
        <v>0</v>
      </c>
      <c r="CA155" s="61">
        <f>IFERROR(INDEX('Carbon Prices'!$D$10:$CH$15,6,MATCH(Calc_BAU!CA$6,'Carbon Prices'!$D$9:$CH$9,0))/1000,0)</f>
        <v>0</v>
      </c>
      <c r="CB155" s="61">
        <f>IFERROR(INDEX('Carbon Prices'!$D$10:$CH$15,6,MATCH(Calc_BAU!CB$6,'Carbon Prices'!$D$9:$CH$9,0))/1000,0)</f>
        <v>0</v>
      </c>
      <c r="CC155" s="61">
        <f>IFERROR(INDEX('Carbon Prices'!$D$10:$CH$15,6,MATCH(Calc_BAU!CC$6,'Carbon Prices'!$D$9:$CH$9,0))/1000,0)</f>
        <v>0</v>
      </c>
      <c r="CD155" s="61">
        <f>IFERROR(INDEX('Carbon Prices'!$D$10:$CH$15,6,MATCH(Calc_BAU!CD$6,'Carbon Prices'!$D$9:$CH$9,0))/1000,0)</f>
        <v>0</v>
      </c>
      <c r="CE155" s="61">
        <f>IFERROR(INDEX('Carbon Prices'!$D$10:$CH$15,6,MATCH(Calc_BAU!CE$6,'Carbon Prices'!$D$9:$CH$9,0))/1000,0)</f>
        <v>0</v>
      </c>
      <c r="CF155" s="61">
        <f>IFERROR(INDEX('Carbon Prices'!$D$10:$CH$15,6,MATCH(Calc_BAU!CF$6,'Carbon Prices'!$D$9:$CH$9,0))/1000,0)</f>
        <v>0</v>
      </c>
      <c r="CG155" s="61">
        <f>IFERROR(INDEX('Carbon Prices'!$D$10:$CH$15,6,MATCH(Calc_BAU!CG$6,'Carbon Prices'!$D$9:$CH$9,0))/1000,0)</f>
        <v>0</v>
      </c>
      <c r="CH155" s="61">
        <f>IFERROR(INDEX('Carbon Prices'!$D$10:$CH$15,6,MATCH(Calc_BAU!CH$6,'Carbon Prices'!$D$9:$CH$9,0))/1000,0)</f>
        <v>0</v>
      </c>
      <c r="CI155" s="61">
        <f>IFERROR(INDEX('Carbon Prices'!$D$10:$CH$15,6,MATCH(Calc_BAU!CI$6,'Carbon Prices'!$D$9:$CH$9,0))/1000,0)</f>
        <v>0</v>
      </c>
      <c r="CJ155" s="61">
        <f>IFERROR(INDEX('Carbon Prices'!$D$10:$CH$15,6,MATCH(Calc_BAU!CJ$6,'Carbon Prices'!$D$9:$CH$9,0))/1000,0)</f>
        <v>0</v>
      </c>
      <c r="CK155" s="61">
        <f>IFERROR(INDEX('Carbon Prices'!$D$10:$CH$15,6,MATCH(Calc_BAU!CK$6,'Carbon Prices'!$D$9:$CH$9,0))/1000,0)</f>
        <v>0</v>
      </c>
      <c r="CL155" s="61">
        <f>IFERROR(INDEX('Carbon Prices'!$D$10:$CH$15,6,MATCH(Calc_BAU!CL$6,'Carbon Prices'!$D$9:$CH$9,0))/1000,0)</f>
        <v>0</v>
      </c>
      <c r="CM155" s="61">
        <f>IFERROR(INDEX('Carbon Prices'!$D$10:$CH$15,6,MATCH(Calc_BAU!CM$6,'Carbon Prices'!$D$9:$CH$9,0))/1000,0)</f>
        <v>0</v>
      </c>
      <c r="CN155" s="61">
        <f>IFERROR(INDEX('Carbon Prices'!$D$10:$CH$15,6,MATCH(Calc_BAU!CN$6,'Carbon Prices'!$D$9:$CH$9,0))/1000,0)</f>
        <v>0</v>
      </c>
      <c r="CO155" s="61">
        <f>IFERROR(INDEX('Carbon Prices'!$D$10:$CH$15,6,MATCH(Calc_BAU!CO$6,'Carbon Prices'!$D$9:$CH$9,0))/1000,0)</f>
        <v>0</v>
      </c>
      <c r="CP155" s="61">
        <f>IFERROR(INDEX('Carbon Prices'!$D$10:$CH$15,6,MATCH(Calc_BAU!CP$6,'Carbon Prices'!$D$9:$CH$9,0))/1000,0)</f>
        <v>0</v>
      </c>
      <c r="CQ155" s="61">
        <f>IFERROR(INDEX('Carbon Prices'!$D$10:$CH$15,6,MATCH(Calc_BAU!CQ$6,'Carbon Prices'!$D$9:$CH$9,0))/1000,0)</f>
        <v>0</v>
      </c>
      <c r="CR155" s="61">
        <f>IFERROR(INDEX('Carbon Prices'!$D$10:$CH$15,6,MATCH(Calc_BAU!CR$6,'Carbon Prices'!$D$9:$CH$9,0))/1000,0)</f>
        <v>0</v>
      </c>
      <c r="CS155" s="61">
        <f>IFERROR(INDEX('Carbon Prices'!$D$10:$CH$15,6,MATCH(Calc_BAU!CS$6,'Carbon Prices'!$D$9:$CH$9,0))/1000,0)</f>
        <v>0</v>
      </c>
      <c r="CT155" s="61">
        <f>IFERROR(INDEX('Carbon Prices'!$D$10:$CH$15,6,MATCH(Calc_BAU!CT$6,'Carbon Prices'!$D$9:$CH$9,0))/1000,0)</f>
        <v>0</v>
      </c>
      <c r="CU155" s="61">
        <f>IFERROR(INDEX('Carbon Prices'!$D$10:$CH$15,6,MATCH(Calc_BAU!CU$6,'Carbon Prices'!$D$9:$CH$9,0))/1000,0)</f>
        <v>0</v>
      </c>
      <c r="CV155" s="61">
        <f>IFERROR(INDEX('Carbon Prices'!$D$10:$CH$15,6,MATCH(Calc_BAU!CV$6,'Carbon Prices'!$D$9:$CH$9,0))/1000,0)</f>
        <v>0</v>
      </c>
      <c r="CW155" s="61">
        <f>IFERROR(INDEX('Carbon Prices'!$D$10:$CH$15,6,MATCH(Calc_BAU!CW$6,'Carbon Prices'!$D$9:$CH$9,0))/1000,0)</f>
        <v>0</v>
      </c>
      <c r="CX155" s="61">
        <f>IFERROR(INDEX('Carbon Prices'!$D$10:$CH$15,6,MATCH(Calc_BAU!CX$6,'Carbon Prices'!$D$9:$CH$9,0))/1000,0)</f>
        <v>0</v>
      </c>
      <c r="CY155" s="61">
        <f>IFERROR(INDEX('Carbon Prices'!$D$10:$CH$15,6,MATCH(Calc_BAU!CY$6,'Carbon Prices'!$D$9:$CH$9,0))/1000,0)</f>
        <v>0</v>
      </c>
      <c r="CZ155" s="391"/>
    </row>
    <row r="156" spans="2:104" x14ac:dyDescent="0.25">
      <c r="B156" s="393" t="s">
        <v>303</v>
      </c>
      <c r="C156" s="9" t="s">
        <v>1117</v>
      </c>
      <c r="D156" s="61">
        <f>(D152*D154)+(D153*D155)*D$7</f>
        <v>0</v>
      </c>
      <c r="E156" s="61">
        <f t="shared" ref="E156:BP156" si="59">(E152*E154)+(E153*E155)*E$7</f>
        <v>0</v>
      </c>
      <c r="F156" s="61">
        <f t="shared" si="59"/>
        <v>0</v>
      </c>
      <c r="G156" s="61">
        <f t="shared" si="59"/>
        <v>0</v>
      </c>
      <c r="H156" s="61">
        <f t="shared" si="59"/>
        <v>0</v>
      </c>
      <c r="I156" s="61">
        <f t="shared" si="59"/>
        <v>0</v>
      </c>
      <c r="J156" s="61">
        <f t="shared" si="59"/>
        <v>0</v>
      </c>
      <c r="K156" s="61">
        <f t="shared" si="59"/>
        <v>0</v>
      </c>
      <c r="L156" s="61">
        <f t="shared" si="59"/>
        <v>0</v>
      </c>
      <c r="M156" s="61">
        <f t="shared" si="59"/>
        <v>0</v>
      </c>
      <c r="N156" s="61">
        <f t="shared" si="59"/>
        <v>0</v>
      </c>
      <c r="O156" s="61">
        <f t="shared" si="59"/>
        <v>0</v>
      </c>
      <c r="P156" s="61">
        <f t="shared" si="59"/>
        <v>0</v>
      </c>
      <c r="Q156" s="61">
        <f t="shared" si="59"/>
        <v>0</v>
      </c>
      <c r="R156" s="61">
        <f t="shared" si="59"/>
        <v>0</v>
      </c>
      <c r="S156" s="61">
        <f t="shared" si="59"/>
        <v>0</v>
      </c>
      <c r="T156" s="61">
        <f t="shared" si="59"/>
        <v>0</v>
      </c>
      <c r="U156" s="61">
        <f t="shared" si="59"/>
        <v>0</v>
      </c>
      <c r="V156" s="61">
        <f t="shared" si="59"/>
        <v>0</v>
      </c>
      <c r="W156" s="61">
        <f t="shared" si="59"/>
        <v>0</v>
      </c>
      <c r="X156" s="61">
        <f t="shared" si="59"/>
        <v>0</v>
      </c>
      <c r="Y156" s="61">
        <f t="shared" si="59"/>
        <v>0</v>
      </c>
      <c r="Z156" s="61">
        <f t="shared" si="59"/>
        <v>0</v>
      </c>
      <c r="AA156" s="61">
        <f t="shared" si="59"/>
        <v>0</v>
      </c>
      <c r="AB156" s="61">
        <f t="shared" si="59"/>
        <v>0</v>
      </c>
      <c r="AC156" s="61">
        <f t="shared" si="59"/>
        <v>0</v>
      </c>
      <c r="AD156" s="61">
        <f t="shared" si="59"/>
        <v>0</v>
      </c>
      <c r="AE156" s="61">
        <f t="shared" si="59"/>
        <v>0</v>
      </c>
      <c r="AF156" s="61">
        <f t="shared" si="59"/>
        <v>0</v>
      </c>
      <c r="AG156" s="61">
        <f t="shared" si="59"/>
        <v>0</v>
      </c>
      <c r="AH156" s="61">
        <f t="shared" si="59"/>
        <v>0</v>
      </c>
      <c r="AI156" s="61">
        <f t="shared" si="59"/>
        <v>0</v>
      </c>
      <c r="AJ156" s="61">
        <f t="shared" si="59"/>
        <v>0</v>
      </c>
      <c r="AK156" s="61">
        <f t="shared" si="59"/>
        <v>0</v>
      </c>
      <c r="AL156" s="61">
        <f t="shared" si="59"/>
        <v>0</v>
      </c>
      <c r="AM156" s="61">
        <f t="shared" si="59"/>
        <v>0</v>
      </c>
      <c r="AN156" s="61">
        <f t="shared" si="59"/>
        <v>0</v>
      </c>
      <c r="AO156" s="61">
        <f t="shared" si="59"/>
        <v>0</v>
      </c>
      <c r="AP156" s="61">
        <f t="shared" si="59"/>
        <v>0</v>
      </c>
      <c r="AQ156" s="61">
        <f t="shared" si="59"/>
        <v>0</v>
      </c>
      <c r="AR156" s="61">
        <f t="shared" si="59"/>
        <v>0</v>
      </c>
      <c r="AS156" s="61">
        <f t="shared" si="59"/>
        <v>0</v>
      </c>
      <c r="AT156" s="61">
        <f t="shared" si="59"/>
        <v>0</v>
      </c>
      <c r="AU156" s="61">
        <f t="shared" si="59"/>
        <v>0</v>
      </c>
      <c r="AV156" s="61">
        <f t="shared" si="59"/>
        <v>0</v>
      </c>
      <c r="AW156" s="61">
        <f t="shared" si="59"/>
        <v>0</v>
      </c>
      <c r="AX156" s="61">
        <f t="shared" si="59"/>
        <v>0</v>
      </c>
      <c r="AY156" s="61">
        <f t="shared" si="59"/>
        <v>0</v>
      </c>
      <c r="AZ156" s="61">
        <f t="shared" si="59"/>
        <v>0</v>
      </c>
      <c r="BA156" s="61">
        <f t="shared" si="59"/>
        <v>0</v>
      </c>
      <c r="BB156" s="61">
        <f t="shared" si="59"/>
        <v>0</v>
      </c>
      <c r="BC156" s="61">
        <f t="shared" si="59"/>
        <v>0</v>
      </c>
      <c r="BD156" s="61">
        <f t="shared" si="59"/>
        <v>0</v>
      </c>
      <c r="BE156" s="61">
        <f t="shared" si="59"/>
        <v>0</v>
      </c>
      <c r="BF156" s="61">
        <f t="shared" si="59"/>
        <v>0</v>
      </c>
      <c r="BG156" s="61">
        <f t="shared" si="59"/>
        <v>0</v>
      </c>
      <c r="BH156" s="61">
        <f t="shared" si="59"/>
        <v>0</v>
      </c>
      <c r="BI156" s="61">
        <f t="shared" si="59"/>
        <v>0</v>
      </c>
      <c r="BJ156" s="61">
        <f t="shared" si="59"/>
        <v>0</v>
      </c>
      <c r="BK156" s="61">
        <f t="shared" si="59"/>
        <v>0</v>
      </c>
      <c r="BL156" s="61">
        <f t="shared" si="59"/>
        <v>0</v>
      </c>
      <c r="BM156" s="61">
        <f t="shared" si="59"/>
        <v>0</v>
      </c>
      <c r="BN156" s="61">
        <f t="shared" si="59"/>
        <v>0</v>
      </c>
      <c r="BO156" s="61">
        <f t="shared" si="59"/>
        <v>0</v>
      </c>
      <c r="BP156" s="61">
        <f t="shared" si="59"/>
        <v>0</v>
      </c>
      <c r="BQ156" s="61">
        <f t="shared" ref="BQ156:CY156" si="60">(BQ152*BQ154)+(BQ153*BQ155)*BQ$7</f>
        <v>0</v>
      </c>
      <c r="BR156" s="61">
        <f t="shared" si="60"/>
        <v>0</v>
      </c>
      <c r="BS156" s="61">
        <f t="shared" si="60"/>
        <v>0</v>
      </c>
      <c r="BT156" s="61">
        <f t="shared" si="60"/>
        <v>0</v>
      </c>
      <c r="BU156" s="61">
        <f t="shared" si="60"/>
        <v>0</v>
      </c>
      <c r="BV156" s="61">
        <f t="shared" si="60"/>
        <v>0</v>
      </c>
      <c r="BW156" s="61">
        <f t="shared" si="60"/>
        <v>0</v>
      </c>
      <c r="BX156" s="61">
        <f t="shared" si="60"/>
        <v>0</v>
      </c>
      <c r="BY156" s="61">
        <f t="shared" si="60"/>
        <v>0</v>
      </c>
      <c r="BZ156" s="61">
        <f t="shared" si="60"/>
        <v>0</v>
      </c>
      <c r="CA156" s="61">
        <f t="shared" si="60"/>
        <v>0</v>
      </c>
      <c r="CB156" s="61">
        <f t="shared" si="60"/>
        <v>0</v>
      </c>
      <c r="CC156" s="61">
        <f t="shared" si="60"/>
        <v>0</v>
      </c>
      <c r="CD156" s="61">
        <f t="shared" si="60"/>
        <v>0</v>
      </c>
      <c r="CE156" s="61">
        <f t="shared" si="60"/>
        <v>0</v>
      </c>
      <c r="CF156" s="61">
        <f t="shared" si="60"/>
        <v>0</v>
      </c>
      <c r="CG156" s="61">
        <f t="shared" si="60"/>
        <v>0</v>
      </c>
      <c r="CH156" s="61">
        <f t="shared" si="60"/>
        <v>0</v>
      </c>
      <c r="CI156" s="61">
        <f t="shared" si="60"/>
        <v>0</v>
      </c>
      <c r="CJ156" s="61">
        <f t="shared" si="60"/>
        <v>0</v>
      </c>
      <c r="CK156" s="61">
        <f t="shared" si="60"/>
        <v>0</v>
      </c>
      <c r="CL156" s="61">
        <f t="shared" si="60"/>
        <v>0</v>
      </c>
      <c r="CM156" s="61">
        <f t="shared" si="60"/>
        <v>0</v>
      </c>
      <c r="CN156" s="61">
        <f t="shared" si="60"/>
        <v>0</v>
      </c>
      <c r="CO156" s="61">
        <f t="shared" si="60"/>
        <v>0</v>
      </c>
      <c r="CP156" s="61">
        <f t="shared" si="60"/>
        <v>0</v>
      </c>
      <c r="CQ156" s="61">
        <f t="shared" si="60"/>
        <v>0</v>
      </c>
      <c r="CR156" s="61">
        <f t="shared" si="60"/>
        <v>0</v>
      </c>
      <c r="CS156" s="61">
        <f t="shared" si="60"/>
        <v>0</v>
      </c>
      <c r="CT156" s="61">
        <f t="shared" si="60"/>
        <v>0</v>
      </c>
      <c r="CU156" s="61">
        <f t="shared" si="60"/>
        <v>0</v>
      </c>
      <c r="CV156" s="61">
        <f t="shared" si="60"/>
        <v>0</v>
      </c>
      <c r="CW156" s="61">
        <f t="shared" si="60"/>
        <v>0</v>
      </c>
      <c r="CX156" s="61">
        <f t="shared" si="60"/>
        <v>0</v>
      </c>
      <c r="CY156" s="61">
        <f t="shared" si="60"/>
        <v>0</v>
      </c>
      <c r="CZ156" s="391"/>
    </row>
    <row r="157" spans="2:104" x14ac:dyDescent="0.25">
      <c r="B157" s="393"/>
      <c r="C157" s="9"/>
      <c r="D157" s="50"/>
      <c r="E157" s="50"/>
      <c r="F157" s="50"/>
      <c r="G157" s="50"/>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391"/>
    </row>
    <row r="158" spans="2:104" x14ac:dyDescent="0.25">
      <c r="B158" s="392"/>
      <c r="C158" s="390"/>
      <c r="D158" s="50"/>
      <c r="E158" s="50"/>
      <c r="F158" s="50"/>
      <c r="G158" s="50"/>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391"/>
    </row>
    <row r="159" spans="2:104" x14ac:dyDescent="0.25">
      <c r="B159" s="411" t="s">
        <v>314</v>
      </c>
      <c r="C159" s="269"/>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c r="BD159" s="412"/>
      <c r="BE159" s="412"/>
      <c r="BF159" s="412"/>
      <c r="BG159" s="412"/>
      <c r="BH159" s="412"/>
      <c r="BI159" s="412"/>
      <c r="BJ159" s="412"/>
      <c r="BK159" s="412"/>
      <c r="BL159" s="412"/>
      <c r="BM159" s="412"/>
      <c r="BN159" s="412"/>
      <c r="BO159" s="412"/>
      <c r="BP159" s="412"/>
      <c r="BQ159" s="412"/>
      <c r="BR159" s="412"/>
      <c r="BS159" s="412"/>
      <c r="BT159" s="412"/>
      <c r="BU159" s="412"/>
      <c r="BV159" s="412"/>
      <c r="BW159" s="412"/>
      <c r="BX159" s="412"/>
      <c r="BY159" s="412"/>
      <c r="BZ159" s="412"/>
      <c r="CA159" s="412"/>
      <c r="CB159" s="412"/>
      <c r="CC159" s="412"/>
      <c r="CD159" s="412"/>
      <c r="CE159" s="412"/>
      <c r="CF159" s="412"/>
      <c r="CG159" s="412"/>
      <c r="CH159" s="412"/>
      <c r="CI159" s="412"/>
      <c r="CJ159" s="412"/>
      <c r="CK159" s="412"/>
      <c r="CL159" s="412"/>
      <c r="CM159" s="412"/>
      <c r="CN159" s="412"/>
      <c r="CO159" s="412"/>
      <c r="CP159" s="412"/>
      <c r="CQ159" s="412"/>
      <c r="CR159" s="412"/>
      <c r="CS159" s="412"/>
      <c r="CT159" s="412"/>
      <c r="CU159" s="412"/>
      <c r="CV159" s="412"/>
      <c r="CW159" s="412"/>
      <c r="CX159" s="412"/>
      <c r="CY159" s="412"/>
      <c r="CZ159" s="413"/>
    </row>
    <row r="160" spans="2:104" x14ac:dyDescent="0.25">
      <c r="B160" s="392"/>
      <c r="C160" s="390"/>
      <c r="D160" s="50"/>
      <c r="E160" s="50"/>
      <c r="F160" s="50"/>
      <c r="G160" s="50"/>
      <c r="H160" s="50"/>
      <c r="I160" s="5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391"/>
    </row>
    <row r="161" spans="2:104" x14ac:dyDescent="0.25">
      <c r="B161" s="389" t="s">
        <v>168</v>
      </c>
      <c r="C161" s="390"/>
      <c r="D161" s="50"/>
      <c r="E161" s="50"/>
      <c r="F161" s="50"/>
      <c r="G161" s="50"/>
      <c r="H161" s="50"/>
      <c r="I161" s="5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391"/>
    </row>
    <row r="162" spans="2:104" x14ac:dyDescent="0.25">
      <c r="B162" s="406">
        <f t="shared" ref="B162:B167" si="61">B138</f>
        <v>0</v>
      </c>
      <c r="C162" s="9" t="s">
        <v>1117</v>
      </c>
      <c r="D162" s="59" t="str">
        <f>IFERROR(IF(OR($C$168=FALSE,LEFT($B162,3)&lt;&gt;"NOX"),D53*INDEX('Damage costs'!$Q$18:$Q$70,MATCH($B162,'Damage costs'!$C$18:$C$70,0))/1000,D53*INDEX('Damage costs'!$U$18:$U$70,MATCH($B162,'Damage costs'!$C$18:$C$70,0))/1000),"")</f>
        <v/>
      </c>
      <c r="E162" s="59" t="str">
        <f>IFERROR(IF(OR($C$168=FALSE,LEFT($B162,3)&lt;&gt;"NOX"),E53*INDEX('Damage costs'!$Q$18:$Q$70,MATCH($B162,'Damage costs'!$C$18:$C$70,0))/1000,E53*INDEX('Damage costs'!$U$18:$U$70,MATCH($B162,'Damage costs'!$C$18:$C$70,0))/1000),"")</f>
        <v/>
      </c>
      <c r="F162" s="59" t="str">
        <f>IFERROR(IF(OR($C$168=FALSE,LEFT($B162,3)&lt;&gt;"NOX"),F53*INDEX('Damage costs'!$Q$18:$Q$70,MATCH($B162,'Damage costs'!$C$18:$C$70,0))/1000,F53*INDEX('Damage costs'!$U$18:$U$70,MATCH($B162,'Damage costs'!$C$18:$C$70,0))/1000),"")</f>
        <v/>
      </c>
      <c r="G162" s="59" t="str">
        <f>IFERROR(IF(OR($C$168=FALSE,LEFT($B162,3)&lt;&gt;"NOX"),G53*INDEX('Damage costs'!$Q$18:$Q$70,MATCH($B162,'Damage costs'!$C$18:$C$70,0))/1000,G53*INDEX('Damage costs'!$U$18:$U$70,MATCH($B162,'Damage costs'!$C$18:$C$70,0))/1000),"")</f>
        <v/>
      </c>
      <c r="H162" s="59" t="str">
        <f>IFERROR(IF(OR($C$168=FALSE,LEFT($B162,3)&lt;&gt;"NOX"),H53*INDEX('Damage costs'!$Q$18:$Q$70,MATCH($B162,'Damage costs'!$C$18:$C$70,0))/1000,H53*INDEX('Damage costs'!$U$18:$U$70,MATCH($B162,'Damage costs'!$C$18:$C$70,0))/1000),"")</f>
        <v/>
      </c>
      <c r="I162" s="59" t="str">
        <f>IFERROR(IF(OR($C$168=FALSE,LEFT($B162,3)&lt;&gt;"NOX"),I53*INDEX('Damage costs'!$Q$18:$Q$70,MATCH($B162,'Damage costs'!$C$18:$C$70,0))/1000,I53*INDEX('Damage costs'!$U$18:$U$70,MATCH($B162,'Damage costs'!$C$18:$C$70,0))/1000),"")</f>
        <v/>
      </c>
      <c r="J162" s="59" t="str">
        <f>IFERROR(IF(OR($C$168=FALSE,LEFT($B162,3)&lt;&gt;"NOX"),J53*INDEX('Damage costs'!$Q$18:$Q$70,MATCH($B162,'Damage costs'!$C$18:$C$70,0))/1000,J53*INDEX('Damage costs'!$U$18:$U$70,MATCH($B162,'Damage costs'!$C$18:$C$70,0))/1000),"")</f>
        <v/>
      </c>
      <c r="K162" s="59" t="str">
        <f>IFERROR(IF(OR($C$168=FALSE,LEFT($B162,3)&lt;&gt;"NOX"),K53*INDEX('Damage costs'!$Q$18:$Q$70,MATCH($B162,'Damage costs'!$C$18:$C$70,0))/1000,K53*INDEX('Damage costs'!$U$18:$U$70,MATCH($B162,'Damage costs'!$C$18:$C$70,0))/1000),"")</f>
        <v/>
      </c>
      <c r="L162" s="59" t="str">
        <f>IFERROR(IF(OR($C$168=FALSE,LEFT($B162,3)&lt;&gt;"NOX"),L53*INDEX('Damage costs'!$Q$18:$Q$70,MATCH($B162,'Damage costs'!$C$18:$C$70,0))/1000,L53*INDEX('Damage costs'!$U$18:$U$70,MATCH($B162,'Damage costs'!$C$18:$C$70,0))/1000),"")</f>
        <v/>
      </c>
      <c r="M162" s="59" t="str">
        <f>IFERROR(IF(OR($C$168=FALSE,LEFT($B162,3)&lt;&gt;"NOX"),M53*INDEX('Damage costs'!$Q$18:$Q$70,MATCH($B162,'Damage costs'!$C$18:$C$70,0))/1000,M53*INDEX('Damage costs'!$U$18:$U$70,MATCH($B162,'Damage costs'!$C$18:$C$70,0))/1000),"")</f>
        <v/>
      </c>
      <c r="N162" s="59" t="str">
        <f>IFERROR(IF(OR($C$168=FALSE,LEFT($B162,3)&lt;&gt;"NOX"),N53*INDEX('Damage costs'!$Q$18:$Q$70,MATCH($B162,'Damage costs'!$C$18:$C$70,0))/1000,N53*INDEX('Damage costs'!$U$18:$U$70,MATCH($B162,'Damage costs'!$C$18:$C$70,0))/1000),"")</f>
        <v/>
      </c>
      <c r="O162" s="59" t="str">
        <f>IFERROR(IF(OR($C$168=FALSE,LEFT($B162,3)&lt;&gt;"NOX"),O53*INDEX('Damage costs'!$Q$18:$Q$70,MATCH($B162,'Damage costs'!$C$18:$C$70,0))/1000,O53*INDEX('Damage costs'!$U$18:$U$70,MATCH($B162,'Damage costs'!$C$18:$C$70,0))/1000),"")</f>
        <v/>
      </c>
      <c r="P162" s="59" t="str">
        <f>IFERROR(IF(OR($C$168=FALSE,LEFT($B162,3)&lt;&gt;"NOX"),P53*INDEX('Damage costs'!$Q$18:$Q$70,MATCH($B162,'Damage costs'!$C$18:$C$70,0))/1000,P53*INDEX('Damage costs'!$U$18:$U$70,MATCH($B162,'Damage costs'!$C$18:$C$70,0))/1000),"")</f>
        <v/>
      </c>
      <c r="Q162" s="59" t="str">
        <f>IFERROR(IF(OR($C$168=FALSE,LEFT($B162,3)&lt;&gt;"NOX"),Q53*INDEX('Damage costs'!$Q$18:$Q$70,MATCH($B162,'Damage costs'!$C$18:$C$70,0))/1000,Q53*INDEX('Damage costs'!$U$18:$U$70,MATCH($B162,'Damage costs'!$C$18:$C$70,0))/1000),"")</f>
        <v/>
      </c>
      <c r="R162" s="59" t="str">
        <f>IFERROR(IF(OR($C$168=FALSE,LEFT($B162,3)&lt;&gt;"NOX"),R53*INDEX('Damage costs'!$Q$18:$Q$70,MATCH($B162,'Damage costs'!$C$18:$C$70,0))/1000,R53*INDEX('Damage costs'!$U$18:$U$70,MATCH($B162,'Damage costs'!$C$18:$C$70,0))/1000),"")</f>
        <v/>
      </c>
      <c r="S162" s="59" t="str">
        <f>IFERROR(IF(OR($C$168=FALSE,LEFT($B162,3)&lt;&gt;"NOX"),S53*INDEX('Damage costs'!$Q$18:$Q$70,MATCH($B162,'Damage costs'!$C$18:$C$70,0))/1000,S53*INDEX('Damage costs'!$U$18:$U$70,MATCH($B162,'Damage costs'!$C$18:$C$70,0))/1000),"")</f>
        <v/>
      </c>
      <c r="T162" s="59" t="str">
        <f>IFERROR(IF(OR($C$168=FALSE,LEFT($B162,3)&lt;&gt;"NOX"),T53*INDEX('Damage costs'!$Q$18:$Q$70,MATCH($B162,'Damage costs'!$C$18:$C$70,0))/1000,T53*INDEX('Damage costs'!$U$18:$U$70,MATCH($B162,'Damage costs'!$C$18:$C$70,0))/1000),"")</f>
        <v/>
      </c>
      <c r="U162" s="59" t="str">
        <f>IFERROR(IF(OR($C$168=FALSE,LEFT($B162,3)&lt;&gt;"NOX"),U53*INDEX('Damage costs'!$Q$18:$Q$70,MATCH($B162,'Damage costs'!$C$18:$C$70,0))/1000,U53*INDEX('Damage costs'!$U$18:$U$70,MATCH($B162,'Damage costs'!$C$18:$C$70,0))/1000),"")</f>
        <v/>
      </c>
      <c r="V162" s="59" t="str">
        <f>IFERROR(IF(OR($C$168=FALSE,LEFT($B162,3)&lt;&gt;"NOX"),V53*INDEX('Damage costs'!$Q$18:$Q$70,MATCH($B162,'Damage costs'!$C$18:$C$70,0))/1000,V53*INDEX('Damage costs'!$U$18:$U$70,MATCH($B162,'Damage costs'!$C$18:$C$70,0))/1000),"")</f>
        <v/>
      </c>
      <c r="W162" s="59" t="str">
        <f>IFERROR(IF(OR($C$168=FALSE,LEFT($B162,3)&lt;&gt;"NOX"),W53*INDEX('Damage costs'!$Q$18:$Q$70,MATCH($B162,'Damage costs'!$C$18:$C$70,0))/1000,W53*INDEX('Damage costs'!$U$18:$U$70,MATCH($B162,'Damage costs'!$C$18:$C$70,0))/1000),"")</f>
        <v/>
      </c>
      <c r="X162" s="59" t="str">
        <f>IFERROR(IF(OR($C$168=FALSE,LEFT($B162,3)&lt;&gt;"NOX"),X53*INDEX('Damage costs'!$Q$18:$Q$70,MATCH($B162,'Damage costs'!$C$18:$C$70,0))/1000,X53*INDEX('Damage costs'!$U$18:$U$70,MATCH($B162,'Damage costs'!$C$18:$C$70,0))/1000),"")</f>
        <v/>
      </c>
      <c r="Y162" s="59" t="str">
        <f>IFERROR(IF(OR($C$168=FALSE,LEFT($B162,3)&lt;&gt;"NOX"),Y53*INDEX('Damage costs'!$Q$18:$Q$70,MATCH($B162,'Damage costs'!$C$18:$C$70,0))/1000,Y53*INDEX('Damage costs'!$U$18:$U$70,MATCH($B162,'Damage costs'!$C$18:$C$70,0))/1000),"")</f>
        <v/>
      </c>
      <c r="Z162" s="59" t="str">
        <f>IFERROR(IF(OR($C$168=FALSE,LEFT($B162,3)&lt;&gt;"NOX"),Z53*INDEX('Damage costs'!$Q$18:$Q$70,MATCH($B162,'Damage costs'!$C$18:$C$70,0))/1000,Z53*INDEX('Damage costs'!$U$18:$U$70,MATCH($B162,'Damage costs'!$C$18:$C$70,0))/1000),"")</f>
        <v/>
      </c>
      <c r="AA162" s="59" t="str">
        <f>IFERROR(IF(OR($C$168=FALSE,LEFT($B162,3)&lt;&gt;"NOX"),AA53*INDEX('Damage costs'!$Q$18:$Q$70,MATCH($B162,'Damage costs'!$C$18:$C$70,0))/1000,AA53*INDEX('Damage costs'!$U$18:$U$70,MATCH($B162,'Damage costs'!$C$18:$C$70,0))/1000),"")</f>
        <v/>
      </c>
      <c r="AB162" s="59" t="str">
        <f>IFERROR(IF(OR($C$168=FALSE,LEFT($B162,3)&lt;&gt;"NOX"),AB53*INDEX('Damage costs'!$Q$18:$Q$70,MATCH($B162,'Damage costs'!$C$18:$C$70,0))/1000,AB53*INDEX('Damage costs'!$U$18:$U$70,MATCH($B162,'Damage costs'!$C$18:$C$70,0))/1000),"")</f>
        <v/>
      </c>
      <c r="AC162" s="59" t="str">
        <f>IFERROR(IF(OR($C$168=FALSE,LEFT($B162,3)&lt;&gt;"NOX"),AC53*INDEX('Damage costs'!$Q$18:$Q$70,MATCH($B162,'Damage costs'!$C$18:$C$70,0))/1000,AC53*INDEX('Damage costs'!$U$18:$U$70,MATCH($B162,'Damage costs'!$C$18:$C$70,0))/1000),"")</f>
        <v/>
      </c>
      <c r="AD162" s="59" t="str">
        <f>IFERROR(IF(OR($C$168=FALSE,LEFT($B162,3)&lt;&gt;"NOX"),AD53*INDEX('Damage costs'!$Q$18:$Q$70,MATCH($B162,'Damage costs'!$C$18:$C$70,0))/1000,AD53*INDEX('Damage costs'!$U$18:$U$70,MATCH($B162,'Damage costs'!$C$18:$C$70,0))/1000),"")</f>
        <v/>
      </c>
      <c r="AE162" s="59" t="str">
        <f>IFERROR(IF(OR($C$168=FALSE,LEFT($B162,3)&lt;&gt;"NOX"),AE53*INDEX('Damage costs'!$Q$18:$Q$70,MATCH($B162,'Damage costs'!$C$18:$C$70,0))/1000,AE53*INDEX('Damage costs'!$U$18:$U$70,MATCH($B162,'Damage costs'!$C$18:$C$70,0))/1000),"")</f>
        <v/>
      </c>
      <c r="AF162" s="59" t="str">
        <f>IFERROR(IF(OR($C$168=FALSE,LEFT($B162,3)&lt;&gt;"NOX"),AF53*INDEX('Damage costs'!$Q$18:$Q$70,MATCH($B162,'Damage costs'!$C$18:$C$70,0))/1000,AF53*INDEX('Damage costs'!$U$18:$U$70,MATCH($B162,'Damage costs'!$C$18:$C$70,0))/1000),"")</f>
        <v/>
      </c>
      <c r="AG162" s="59" t="str">
        <f>IFERROR(IF(OR($C$168=FALSE,LEFT($B162,3)&lt;&gt;"NOX"),AG53*INDEX('Damage costs'!$Q$18:$Q$70,MATCH($B162,'Damage costs'!$C$18:$C$70,0))/1000,AG53*INDEX('Damage costs'!$U$18:$U$70,MATCH($B162,'Damage costs'!$C$18:$C$70,0))/1000),"")</f>
        <v/>
      </c>
      <c r="AH162" s="59" t="str">
        <f>IFERROR(IF(OR($C$168=FALSE,LEFT($B162,3)&lt;&gt;"NOX"),AH53*INDEX('Damage costs'!$Q$18:$Q$70,MATCH($B162,'Damage costs'!$C$18:$C$70,0))/1000,AH53*INDEX('Damage costs'!$U$18:$U$70,MATCH($B162,'Damage costs'!$C$18:$C$70,0))/1000),"")</f>
        <v/>
      </c>
      <c r="AI162" s="59" t="str">
        <f>IFERROR(IF(OR($C$168=FALSE,LEFT($B162,3)&lt;&gt;"NOX"),AI53*INDEX('Damage costs'!$Q$18:$Q$70,MATCH($B162,'Damage costs'!$C$18:$C$70,0))/1000,AI53*INDEX('Damage costs'!$U$18:$U$70,MATCH($B162,'Damage costs'!$C$18:$C$70,0))/1000),"")</f>
        <v/>
      </c>
      <c r="AJ162" s="59" t="str">
        <f>IFERROR(IF(OR($C$168=FALSE,LEFT($B162,3)&lt;&gt;"NOX"),AJ53*INDEX('Damage costs'!$Q$18:$Q$70,MATCH($B162,'Damage costs'!$C$18:$C$70,0))/1000,AJ53*INDEX('Damage costs'!$U$18:$U$70,MATCH($B162,'Damage costs'!$C$18:$C$70,0))/1000),"")</f>
        <v/>
      </c>
      <c r="AK162" s="59" t="str">
        <f>IFERROR(IF(OR($C$168=FALSE,LEFT($B162,3)&lt;&gt;"NOX"),AK53*INDEX('Damage costs'!$Q$18:$Q$70,MATCH($B162,'Damage costs'!$C$18:$C$70,0))/1000,AK53*INDEX('Damage costs'!$U$18:$U$70,MATCH($B162,'Damage costs'!$C$18:$C$70,0))/1000),"")</f>
        <v/>
      </c>
      <c r="AL162" s="59" t="str">
        <f>IFERROR(IF(OR($C$168=FALSE,LEFT($B162,3)&lt;&gt;"NOX"),AL53*INDEX('Damage costs'!$Q$18:$Q$70,MATCH($B162,'Damage costs'!$C$18:$C$70,0))/1000,AL53*INDEX('Damage costs'!$U$18:$U$70,MATCH($B162,'Damage costs'!$C$18:$C$70,0))/1000),"")</f>
        <v/>
      </c>
      <c r="AM162" s="59" t="str">
        <f>IFERROR(IF(OR($C$168=FALSE,LEFT($B162,3)&lt;&gt;"NOX"),AM53*INDEX('Damage costs'!$Q$18:$Q$70,MATCH($B162,'Damage costs'!$C$18:$C$70,0))/1000,AM53*INDEX('Damage costs'!$U$18:$U$70,MATCH($B162,'Damage costs'!$C$18:$C$70,0))/1000),"")</f>
        <v/>
      </c>
      <c r="AN162" s="59" t="str">
        <f>IFERROR(IF(OR($C$168=FALSE,LEFT($B162,3)&lt;&gt;"NOX"),AN53*INDEX('Damage costs'!$Q$18:$Q$70,MATCH($B162,'Damage costs'!$C$18:$C$70,0))/1000,AN53*INDEX('Damage costs'!$U$18:$U$70,MATCH($B162,'Damage costs'!$C$18:$C$70,0))/1000),"")</f>
        <v/>
      </c>
      <c r="AO162" s="59" t="str">
        <f>IFERROR(IF(OR($C$168=FALSE,LEFT($B162,3)&lt;&gt;"NOX"),AO53*INDEX('Damage costs'!$Q$18:$Q$70,MATCH($B162,'Damage costs'!$C$18:$C$70,0))/1000,AO53*INDEX('Damage costs'!$U$18:$U$70,MATCH($B162,'Damage costs'!$C$18:$C$70,0))/1000),"")</f>
        <v/>
      </c>
      <c r="AP162" s="59" t="str">
        <f>IFERROR(IF(OR($C$168=FALSE,LEFT($B162,3)&lt;&gt;"NOX"),AP53*INDEX('Damage costs'!$Q$18:$Q$70,MATCH($B162,'Damage costs'!$C$18:$C$70,0))/1000,AP53*INDEX('Damage costs'!$U$18:$U$70,MATCH($B162,'Damage costs'!$C$18:$C$70,0))/1000),"")</f>
        <v/>
      </c>
      <c r="AQ162" s="59" t="str">
        <f>IFERROR(IF(OR($C$168=FALSE,LEFT($B162,3)&lt;&gt;"NOX"),AQ53*INDEX('Damage costs'!$Q$18:$Q$70,MATCH($B162,'Damage costs'!$C$18:$C$70,0))/1000,AQ53*INDEX('Damage costs'!$U$18:$U$70,MATCH($B162,'Damage costs'!$C$18:$C$70,0))/1000),"")</f>
        <v/>
      </c>
      <c r="AR162" s="59" t="str">
        <f>IFERROR(IF(OR($C$168=FALSE,LEFT($B162,3)&lt;&gt;"NOX"),AR53*INDEX('Damage costs'!$Q$18:$Q$70,MATCH($B162,'Damage costs'!$C$18:$C$70,0))/1000,AR53*INDEX('Damage costs'!$U$18:$U$70,MATCH($B162,'Damage costs'!$C$18:$C$70,0))/1000),"")</f>
        <v/>
      </c>
      <c r="AS162" s="59" t="str">
        <f>IFERROR(IF(OR($C$168=FALSE,LEFT($B162,3)&lt;&gt;"NOX"),AS53*INDEX('Damage costs'!$Q$18:$Q$70,MATCH($B162,'Damage costs'!$C$18:$C$70,0))/1000,AS53*INDEX('Damage costs'!$U$18:$U$70,MATCH($B162,'Damage costs'!$C$18:$C$70,0))/1000),"")</f>
        <v/>
      </c>
      <c r="AT162" s="59" t="str">
        <f>IFERROR(IF(OR($C$168=FALSE,LEFT($B162,3)&lt;&gt;"NOX"),AT53*INDEX('Damage costs'!$Q$18:$Q$70,MATCH($B162,'Damage costs'!$C$18:$C$70,0))/1000,AT53*INDEX('Damage costs'!$U$18:$U$70,MATCH($B162,'Damage costs'!$C$18:$C$70,0))/1000),"")</f>
        <v/>
      </c>
      <c r="AU162" s="59" t="str">
        <f>IFERROR(IF(OR($C$168=FALSE,LEFT($B162,3)&lt;&gt;"NOX"),AU53*INDEX('Damage costs'!$Q$18:$Q$70,MATCH($B162,'Damage costs'!$C$18:$C$70,0))/1000,AU53*INDEX('Damage costs'!$U$18:$U$70,MATCH($B162,'Damage costs'!$C$18:$C$70,0))/1000),"")</f>
        <v/>
      </c>
      <c r="AV162" s="59" t="str">
        <f>IFERROR(IF(OR($C$168=FALSE,LEFT($B162,3)&lt;&gt;"NOX"),AV53*INDEX('Damage costs'!$Q$18:$Q$70,MATCH($B162,'Damage costs'!$C$18:$C$70,0))/1000,AV53*INDEX('Damage costs'!$U$18:$U$70,MATCH($B162,'Damage costs'!$C$18:$C$70,0))/1000),"")</f>
        <v/>
      </c>
      <c r="AW162" s="59" t="str">
        <f>IFERROR(IF(OR($C$168=FALSE,LEFT($B162,3)&lt;&gt;"NOX"),AW53*INDEX('Damage costs'!$Q$18:$Q$70,MATCH($B162,'Damage costs'!$C$18:$C$70,0))/1000,AW53*INDEX('Damage costs'!$U$18:$U$70,MATCH($B162,'Damage costs'!$C$18:$C$70,0))/1000),"")</f>
        <v/>
      </c>
      <c r="AX162" s="59" t="str">
        <f>IFERROR(IF(OR($C$168=FALSE,LEFT($B162,3)&lt;&gt;"NOX"),AX53*INDEX('Damage costs'!$Q$18:$Q$70,MATCH($B162,'Damage costs'!$C$18:$C$70,0))/1000,AX53*INDEX('Damage costs'!$U$18:$U$70,MATCH($B162,'Damage costs'!$C$18:$C$70,0))/1000),"")</f>
        <v/>
      </c>
      <c r="AY162" s="59" t="str">
        <f>IFERROR(IF(OR($C$168=FALSE,LEFT($B162,3)&lt;&gt;"NOX"),AY53*INDEX('Damage costs'!$Q$18:$Q$70,MATCH($B162,'Damage costs'!$C$18:$C$70,0))/1000,AY53*INDEX('Damage costs'!$U$18:$U$70,MATCH($B162,'Damage costs'!$C$18:$C$70,0))/1000),"")</f>
        <v/>
      </c>
      <c r="AZ162" s="59" t="str">
        <f>IFERROR(IF(OR($C$168=FALSE,LEFT($B162,3)&lt;&gt;"NOX"),AZ53*INDEX('Damage costs'!$Q$18:$Q$70,MATCH($B162,'Damage costs'!$C$18:$C$70,0))/1000,AZ53*INDEX('Damage costs'!$U$18:$U$70,MATCH($B162,'Damage costs'!$C$18:$C$70,0))/1000),"")</f>
        <v/>
      </c>
      <c r="BA162" s="59" t="str">
        <f>IFERROR(IF(OR($C$168=FALSE,LEFT($B162,3)&lt;&gt;"NOX"),BA53*INDEX('Damage costs'!$Q$18:$Q$70,MATCH($B162,'Damage costs'!$C$18:$C$70,0))/1000,BA53*INDEX('Damage costs'!$U$18:$U$70,MATCH($B162,'Damage costs'!$C$18:$C$70,0))/1000),"")</f>
        <v/>
      </c>
      <c r="BB162" s="59" t="str">
        <f>IFERROR(IF(OR($C$168=FALSE,LEFT($B162,3)&lt;&gt;"NOX"),BB53*INDEX('Damage costs'!$Q$18:$Q$70,MATCH($B162,'Damage costs'!$C$18:$C$70,0))/1000,BB53*INDEX('Damage costs'!$U$18:$U$70,MATCH($B162,'Damage costs'!$C$18:$C$70,0))/1000),"")</f>
        <v/>
      </c>
      <c r="BC162" s="59" t="str">
        <f>IFERROR(IF(OR($C$168=FALSE,LEFT($B162,3)&lt;&gt;"NOX"),BC53*INDEX('Damage costs'!$Q$18:$Q$70,MATCH($B162,'Damage costs'!$C$18:$C$70,0))/1000,BC53*INDEX('Damage costs'!$U$18:$U$70,MATCH($B162,'Damage costs'!$C$18:$C$70,0))/1000),"")</f>
        <v/>
      </c>
      <c r="BD162" s="59" t="str">
        <f>IFERROR(IF(OR($C$168=FALSE,LEFT($B162,3)&lt;&gt;"NOX"),BD53*INDEX('Damage costs'!$Q$18:$Q$70,MATCH($B162,'Damage costs'!$C$18:$C$70,0))/1000,BD53*INDEX('Damage costs'!$U$18:$U$70,MATCH($B162,'Damage costs'!$C$18:$C$70,0))/1000),"")</f>
        <v/>
      </c>
      <c r="BE162" s="59" t="str">
        <f>IFERROR(IF(OR($C$168=FALSE,LEFT($B162,3)&lt;&gt;"NOX"),BE53*INDEX('Damage costs'!$Q$18:$Q$70,MATCH($B162,'Damage costs'!$C$18:$C$70,0))/1000,BE53*INDEX('Damage costs'!$U$18:$U$70,MATCH($B162,'Damage costs'!$C$18:$C$70,0))/1000),"")</f>
        <v/>
      </c>
      <c r="BF162" s="59" t="str">
        <f>IFERROR(IF(OR($C$168=FALSE,LEFT($B162,3)&lt;&gt;"NOX"),BF53*INDEX('Damage costs'!$Q$18:$Q$70,MATCH($B162,'Damage costs'!$C$18:$C$70,0))/1000,BF53*INDEX('Damage costs'!$U$18:$U$70,MATCH($B162,'Damage costs'!$C$18:$C$70,0))/1000),"")</f>
        <v/>
      </c>
      <c r="BG162" s="59" t="str">
        <f>IFERROR(IF(OR($C$168=FALSE,LEFT($B162,3)&lt;&gt;"NOX"),BG53*INDEX('Damage costs'!$Q$18:$Q$70,MATCH($B162,'Damage costs'!$C$18:$C$70,0))/1000,BG53*INDEX('Damage costs'!$U$18:$U$70,MATCH($B162,'Damage costs'!$C$18:$C$70,0))/1000),"")</f>
        <v/>
      </c>
      <c r="BH162" s="59" t="str">
        <f>IFERROR(IF(OR($C$168=FALSE,LEFT($B162,3)&lt;&gt;"NOX"),BH53*INDEX('Damage costs'!$Q$18:$Q$70,MATCH($B162,'Damage costs'!$C$18:$C$70,0))/1000,BH53*INDEX('Damage costs'!$U$18:$U$70,MATCH($B162,'Damage costs'!$C$18:$C$70,0))/1000),"")</f>
        <v/>
      </c>
      <c r="BI162" s="59" t="str">
        <f>IFERROR(IF(OR($C$168=FALSE,LEFT($B162,3)&lt;&gt;"NOX"),BI53*INDEX('Damage costs'!$Q$18:$Q$70,MATCH($B162,'Damage costs'!$C$18:$C$70,0))/1000,BI53*INDEX('Damage costs'!$U$18:$U$70,MATCH($B162,'Damage costs'!$C$18:$C$70,0))/1000),"")</f>
        <v/>
      </c>
      <c r="BJ162" s="59" t="str">
        <f>IFERROR(IF(OR($C$168=FALSE,LEFT($B162,3)&lt;&gt;"NOX"),BJ53*INDEX('Damage costs'!$Q$18:$Q$70,MATCH($B162,'Damage costs'!$C$18:$C$70,0))/1000,BJ53*INDEX('Damage costs'!$U$18:$U$70,MATCH($B162,'Damage costs'!$C$18:$C$70,0))/1000),"")</f>
        <v/>
      </c>
      <c r="BK162" s="59" t="str">
        <f>IFERROR(IF(OR($C$168=FALSE,LEFT($B162,3)&lt;&gt;"NOX"),BK53*INDEX('Damage costs'!$Q$18:$Q$70,MATCH($B162,'Damage costs'!$C$18:$C$70,0))/1000,BK53*INDEX('Damage costs'!$U$18:$U$70,MATCH($B162,'Damage costs'!$C$18:$C$70,0))/1000),"")</f>
        <v/>
      </c>
      <c r="BL162" s="59" t="str">
        <f>IFERROR(IF(OR($C$168=FALSE,LEFT($B162,3)&lt;&gt;"NOX"),BL53*INDEX('Damage costs'!$Q$18:$Q$70,MATCH($B162,'Damage costs'!$C$18:$C$70,0))/1000,BL53*INDEX('Damage costs'!$U$18:$U$70,MATCH($B162,'Damage costs'!$C$18:$C$70,0))/1000),"")</f>
        <v/>
      </c>
      <c r="BM162" s="59" t="str">
        <f>IFERROR(IF(OR($C$168=FALSE,LEFT($B162,3)&lt;&gt;"NOX"),BM53*INDEX('Damage costs'!$Q$18:$Q$70,MATCH($B162,'Damage costs'!$C$18:$C$70,0))/1000,BM53*INDEX('Damage costs'!$U$18:$U$70,MATCH($B162,'Damage costs'!$C$18:$C$70,0))/1000),"")</f>
        <v/>
      </c>
      <c r="BN162" s="59" t="str">
        <f>IFERROR(IF(OR($C$168=FALSE,LEFT($B162,3)&lt;&gt;"NOX"),BN53*INDEX('Damage costs'!$Q$18:$Q$70,MATCH($B162,'Damage costs'!$C$18:$C$70,0))/1000,BN53*INDEX('Damage costs'!$U$18:$U$70,MATCH($B162,'Damage costs'!$C$18:$C$70,0))/1000),"")</f>
        <v/>
      </c>
      <c r="BO162" s="59" t="str">
        <f>IFERROR(IF(OR($C$168=FALSE,LEFT($B162,3)&lt;&gt;"NOX"),BO53*INDEX('Damage costs'!$Q$18:$Q$70,MATCH($B162,'Damage costs'!$C$18:$C$70,0))/1000,BO53*INDEX('Damage costs'!$U$18:$U$70,MATCH($B162,'Damage costs'!$C$18:$C$70,0))/1000),"")</f>
        <v/>
      </c>
      <c r="BP162" s="59" t="str">
        <f>IFERROR(IF(OR($C$168=FALSE,LEFT($B162,3)&lt;&gt;"NOX"),BP53*INDEX('Damage costs'!$Q$18:$Q$70,MATCH($B162,'Damage costs'!$C$18:$C$70,0))/1000,BP53*INDEX('Damage costs'!$U$18:$U$70,MATCH($B162,'Damage costs'!$C$18:$C$70,0))/1000),"")</f>
        <v/>
      </c>
      <c r="BQ162" s="59" t="str">
        <f>IFERROR(IF(OR($C$168=FALSE,LEFT($B162,3)&lt;&gt;"NOX"),BQ53*INDEX('Damage costs'!$Q$18:$Q$70,MATCH($B162,'Damage costs'!$C$18:$C$70,0))/1000,BQ53*INDEX('Damage costs'!$U$18:$U$70,MATCH($B162,'Damage costs'!$C$18:$C$70,0))/1000),"")</f>
        <v/>
      </c>
      <c r="BR162" s="59" t="str">
        <f>IFERROR(IF(OR($C$168=FALSE,LEFT($B162,3)&lt;&gt;"NOX"),BR53*INDEX('Damage costs'!$Q$18:$Q$70,MATCH($B162,'Damage costs'!$C$18:$C$70,0))/1000,BR53*INDEX('Damage costs'!$U$18:$U$70,MATCH($B162,'Damage costs'!$C$18:$C$70,0))/1000),"")</f>
        <v/>
      </c>
      <c r="BS162" s="59" t="str">
        <f>IFERROR(IF(OR($C$168=FALSE,LEFT($B162,3)&lt;&gt;"NOX"),BS53*INDEX('Damage costs'!$Q$18:$Q$70,MATCH($B162,'Damage costs'!$C$18:$C$70,0))/1000,BS53*INDEX('Damage costs'!$U$18:$U$70,MATCH($B162,'Damage costs'!$C$18:$C$70,0))/1000),"")</f>
        <v/>
      </c>
      <c r="BT162" s="59" t="str">
        <f>IFERROR(IF(OR($C$168=FALSE,LEFT($B162,3)&lt;&gt;"NOX"),BT53*INDEX('Damage costs'!$Q$18:$Q$70,MATCH($B162,'Damage costs'!$C$18:$C$70,0))/1000,BT53*INDEX('Damage costs'!$U$18:$U$70,MATCH($B162,'Damage costs'!$C$18:$C$70,0))/1000),"")</f>
        <v/>
      </c>
      <c r="BU162" s="59" t="str">
        <f>IFERROR(IF(OR($C$168=FALSE,LEFT($B162,3)&lt;&gt;"NOX"),BU53*INDEX('Damage costs'!$Q$18:$Q$70,MATCH($B162,'Damage costs'!$C$18:$C$70,0))/1000,BU53*INDEX('Damage costs'!$U$18:$U$70,MATCH($B162,'Damage costs'!$C$18:$C$70,0))/1000),"")</f>
        <v/>
      </c>
      <c r="BV162" s="59" t="str">
        <f>IFERROR(IF(OR($C$168=FALSE,LEFT($B162,3)&lt;&gt;"NOX"),BV53*INDEX('Damage costs'!$Q$18:$Q$70,MATCH($B162,'Damage costs'!$C$18:$C$70,0))/1000,BV53*INDEX('Damage costs'!$U$18:$U$70,MATCH($B162,'Damage costs'!$C$18:$C$70,0))/1000),"")</f>
        <v/>
      </c>
      <c r="BW162" s="59" t="str">
        <f>IFERROR(IF(OR($C$168=FALSE,LEFT($B162,3)&lt;&gt;"NOX"),BW53*INDEX('Damage costs'!$Q$18:$Q$70,MATCH($B162,'Damage costs'!$C$18:$C$70,0))/1000,BW53*INDEX('Damage costs'!$U$18:$U$70,MATCH($B162,'Damage costs'!$C$18:$C$70,0))/1000),"")</f>
        <v/>
      </c>
      <c r="BX162" s="59" t="str">
        <f>IFERROR(IF(OR($C$168=FALSE,LEFT($B162,3)&lt;&gt;"NOX"),BX53*INDEX('Damage costs'!$Q$18:$Q$70,MATCH($B162,'Damage costs'!$C$18:$C$70,0))/1000,BX53*INDEX('Damage costs'!$U$18:$U$70,MATCH($B162,'Damage costs'!$C$18:$C$70,0))/1000),"")</f>
        <v/>
      </c>
      <c r="BY162" s="59" t="str">
        <f>IFERROR(IF(OR($C$168=FALSE,LEFT($B162,3)&lt;&gt;"NOX"),BY53*INDEX('Damage costs'!$Q$18:$Q$70,MATCH($B162,'Damage costs'!$C$18:$C$70,0))/1000,BY53*INDEX('Damage costs'!$U$18:$U$70,MATCH($B162,'Damage costs'!$C$18:$C$70,0))/1000),"")</f>
        <v/>
      </c>
      <c r="BZ162" s="59" t="str">
        <f>IFERROR(IF(OR($C$168=FALSE,LEFT($B162,3)&lt;&gt;"NOX"),BZ53*INDEX('Damage costs'!$Q$18:$Q$70,MATCH($B162,'Damage costs'!$C$18:$C$70,0))/1000,BZ53*INDEX('Damage costs'!$U$18:$U$70,MATCH($B162,'Damage costs'!$C$18:$C$70,0))/1000),"")</f>
        <v/>
      </c>
      <c r="CA162" s="59" t="str">
        <f>IFERROR(IF(OR($C$168=FALSE,LEFT($B162,3)&lt;&gt;"NOX"),CA53*INDEX('Damage costs'!$Q$18:$Q$70,MATCH($B162,'Damage costs'!$C$18:$C$70,0))/1000,CA53*INDEX('Damage costs'!$U$18:$U$70,MATCH($B162,'Damage costs'!$C$18:$C$70,0))/1000),"")</f>
        <v/>
      </c>
      <c r="CB162" s="59" t="str">
        <f>IFERROR(IF(OR($C$168=FALSE,LEFT($B162,3)&lt;&gt;"NOX"),CB53*INDEX('Damage costs'!$Q$18:$Q$70,MATCH($B162,'Damage costs'!$C$18:$C$70,0))/1000,CB53*INDEX('Damage costs'!$U$18:$U$70,MATCH($B162,'Damage costs'!$C$18:$C$70,0))/1000),"")</f>
        <v/>
      </c>
      <c r="CC162" s="59" t="str">
        <f>IFERROR(IF(OR($C$168=FALSE,LEFT($B162,3)&lt;&gt;"NOX"),CC53*INDEX('Damage costs'!$Q$18:$Q$70,MATCH($B162,'Damage costs'!$C$18:$C$70,0))/1000,CC53*INDEX('Damage costs'!$U$18:$U$70,MATCH($B162,'Damage costs'!$C$18:$C$70,0))/1000),"")</f>
        <v/>
      </c>
      <c r="CD162" s="59" t="str">
        <f>IFERROR(IF(OR($C$168=FALSE,LEFT($B162,3)&lt;&gt;"NOX"),CD53*INDEX('Damage costs'!$Q$18:$Q$70,MATCH($B162,'Damage costs'!$C$18:$C$70,0))/1000,CD53*INDEX('Damage costs'!$U$18:$U$70,MATCH($B162,'Damage costs'!$C$18:$C$70,0))/1000),"")</f>
        <v/>
      </c>
      <c r="CE162" s="59" t="str">
        <f>IFERROR(IF(OR($C$168=FALSE,LEFT($B162,3)&lt;&gt;"NOX"),CE53*INDEX('Damage costs'!$Q$18:$Q$70,MATCH($B162,'Damage costs'!$C$18:$C$70,0))/1000,CE53*INDEX('Damage costs'!$U$18:$U$70,MATCH($B162,'Damage costs'!$C$18:$C$70,0))/1000),"")</f>
        <v/>
      </c>
      <c r="CF162" s="59" t="str">
        <f>IFERROR(IF(OR($C$168=FALSE,LEFT($B162,3)&lt;&gt;"NOX"),CF53*INDEX('Damage costs'!$Q$18:$Q$70,MATCH($B162,'Damage costs'!$C$18:$C$70,0))/1000,CF53*INDEX('Damage costs'!$U$18:$U$70,MATCH($B162,'Damage costs'!$C$18:$C$70,0))/1000),"")</f>
        <v/>
      </c>
      <c r="CG162" s="59" t="str">
        <f>IFERROR(IF(OR($C$168=FALSE,LEFT($B162,3)&lt;&gt;"NOX"),CG53*INDEX('Damage costs'!$Q$18:$Q$70,MATCH($B162,'Damage costs'!$C$18:$C$70,0))/1000,CG53*INDEX('Damage costs'!$U$18:$U$70,MATCH($B162,'Damage costs'!$C$18:$C$70,0))/1000),"")</f>
        <v/>
      </c>
      <c r="CH162" s="59" t="str">
        <f>IFERROR(IF(OR($C$168=FALSE,LEFT($B162,3)&lt;&gt;"NOX"),CH53*INDEX('Damage costs'!$Q$18:$Q$70,MATCH($B162,'Damage costs'!$C$18:$C$70,0))/1000,CH53*INDEX('Damage costs'!$U$18:$U$70,MATCH($B162,'Damage costs'!$C$18:$C$70,0))/1000),"")</f>
        <v/>
      </c>
      <c r="CI162" s="59" t="str">
        <f>IFERROR(IF(OR($C$168=FALSE,LEFT($B162,3)&lt;&gt;"NOX"),CI53*INDEX('Damage costs'!$Q$18:$Q$70,MATCH($B162,'Damage costs'!$C$18:$C$70,0))/1000,CI53*INDEX('Damage costs'!$U$18:$U$70,MATCH($B162,'Damage costs'!$C$18:$C$70,0))/1000),"")</f>
        <v/>
      </c>
      <c r="CJ162" s="59" t="str">
        <f>IFERROR(IF(OR($C$168=FALSE,LEFT($B162,3)&lt;&gt;"NOX"),CJ53*INDEX('Damage costs'!$Q$18:$Q$70,MATCH($B162,'Damage costs'!$C$18:$C$70,0))/1000,CJ53*INDEX('Damage costs'!$U$18:$U$70,MATCH($B162,'Damage costs'!$C$18:$C$70,0))/1000),"")</f>
        <v/>
      </c>
      <c r="CK162" s="59" t="str">
        <f>IFERROR(IF(OR($C$168=FALSE,LEFT($B162,3)&lt;&gt;"NOX"),CK53*INDEX('Damage costs'!$Q$18:$Q$70,MATCH($B162,'Damage costs'!$C$18:$C$70,0))/1000,CK53*INDEX('Damage costs'!$U$18:$U$70,MATCH($B162,'Damage costs'!$C$18:$C$70,0))/1000),"")</f>
        <v/>
      </c>
      <c r="CL162" s="59" t="str">
        <f>IFERROR(IF(OR($C$168=FALSE,LEFT($B162,3)&lt;&gt;"NOX"),CL53*INDEX('Damage costs'!$Q$18:$Q$70,MATCH($B162,'Damage costs'!$C$18:$C$70,0))/1000,CL53*INDEX('Damage costs'!$U$18:$U$70,MATCH($B162,'Damage costs'!$C$18:$C$70,0))/1000),"")</f>
        <v/>
      </c>
      <c r="CM162" s="59" t="str">
        <f>IFERROR(IF(OR($C$168=FALSE,LEFT($B162,3)&lt;&gt;"NOX"),CM53*INDEX('Damage costs'!$Q$18:$Q$70,MATCH($B162,'Damage costs'!$C$18:$C$70,0))/1000,CM53*INDEX('Damage costs'!$U$18:$U$70,MATCH($B162,'Damage costs'!$C$18:$C$70,0))/1000),"")</f>
        <v/>
      </c>
      <c r="CN162" s="59" t="str">
        <f>IFERROR(IF(OR($C$168=FALSE,LEFT($B162,3)&lt;&gt;"NOX"),CN53*INDEX('Damage costs'!$Q$18:$Q$70,MATCH($B162,'Damage costs'!$C$18:$C$70,0))/1000,CN53*INDEX('Damage costs'!$U$18:$U$70,MATCH($B162,'Damage costs'!$C$18:$C$70,0))/1000),"")</f>
        <v/>
      </c>
      <c r="CO162" s="59" t="str">
        <f>IFERROR(IF(OR($C$168=FALSE,LEFT($B162,3)&lt;&gt;"NOX"),CO53*INDEX('Damage costs'!$Q$18:$Q$70,MATCH($B162,'Damage costs'!$C$18:$C$70,0))/1000,CO53*INDEX('Damage costs'!$U$18:$U$70,MATCH($B162,'Damage costs'!$C$18:$C$70,0))/1000),"")</f>
        <v/>
      </c>
      <c r="CP162" s="59" t="str">
        <f>IFERROR(IF(OR($C$168=FALSE,LEFT($B162,3)&lt;&gt;"NOX"),CP53*INDEX('Damage costs'!$Q$18:$Q$70,MATCH($B162,'Damage costs'!$C$18:$C$70,0))/1000,CP53*INDEX('Damage costs'!$U$18:$U$70,MATCH($B162,'Damage costs'!$C$18:$C$70,0))/1000),"")</f>
        <v/>
      </c>
      <c r="CQ162" s="59" t="str">
        <f>IFERROR(IF(OR($C$168=FALSE,LEFT($B162,3)&lt;&gt;"NOX"),CQ53*INDEX('Damage costs'!$Q$18:$Q$70,MATCH($B162,'Damage costs'!$C$18:$C$70,0))/1000,CQ53*INDEX('Damage costs'!$U$18:$U$70,MATCH($B162,'Damage costs'!$C$18:$C$70,0))/1000),"")</f>
        <v/>
      </c>
      <c r="CR162" s="59" t="str">
        <f>IFERROR(IF(OR($C$168=FALSE,LEFT($B162,3)&lt;&gt;"NOX"),CR53*INDEX('Damage costs'!$Q$18:$Q$70,MATCH($B162,'Damage costs'!$C$18:$C$70,0))/1000,CR53*INDEX('Damage costs'!$U$18:$U$70,MATCH($B162,'Damage costs'!$C$18:$C$70,0))/1000),"")</f>
        <v/>
      </c>
      <c r="CS162" s="59" t="str">
        <f>IFERROR(IF(OR($C$168=FALSE,LEFT($B162,3)&lt;&gt;"NOX"),CS53*INDEX('Damage costs'!$Q$18:$Q$70,MATCH($B162,'Damage costs'!$C$18:$C$70,0))/1000,CS53*INDEX('Damage costs'!$U$18:$U$70,MATCH($B162,'Damage costs'!$C$18:$C$70,0))/1000),"")</f>
        <v/>
      </c>
      <c r="CT162" s="59" t="str">
        <f>IFERROR(IF(OR($C$168=FALSE,LEFT($B162,3)&lt;&gt;"NOX"),CT53*INDEX('Damage costs'!$Q$18:$Q$70,MATCH($B162,'Damage costs'!$C$18:$C$70,0))/1000,CT53*INDEX('Damage costs'!$U$18:$U$70,MATCH($B162,'Damage costs'!$C$18:$C$70,0))/1000),"")</f>
        <v/>
      </c>
      <c r="CU162" s="59" t="str">
        <f>IFERROR(IF(OR($C$168=FALSE,LEFT($B162,3)&lt;&gt;"NOX"),CU53*INDEX('Damage costs'!$Q$18:$Q$70,MATCH($B162,'Damage costs'!$C$18:$C$70,0))/1000,CU53*INDEX('Damage costs'!$U$18:$U$70,MATCH($B162,'Damage costs'!$C$18:$C$70,0))/1000),"")</f>
        <v/>
      </c>
      <c r="CV162" s="59" t="str">
        <f>IFERROR(IF(OR($C$168=FALSE,LEFT($B162,3)&lt;&gt;"NOX"),CV53*INDEX('Damage costs'!$Q$18:$Q$70,MATCH($B162,'Damage costs'!$C$18:$C$70,0))/1000,CV53*INDEX('Damage costs'!$U$18:$U$70,MATCH($B162,'Damage costs'!$C$18:$C$70,0))/1000),"")</f>
        <v/>
      </c>
      <c r="CW162" s="59" t="str">
        <f>IFERROR(IF(OR($C$168=FALSE,LEFT($B162,3)&lt;&gt;"NOX"),CW53*INDEX('Damage costs'!$Q$18:$Q$70,MATCH($B162,'Damage costs'!$C$18:$C$70,0))/1000,CW53*INDEX('Damage costs'!$U$18:$U$70,MATCH($B162,'Damage costs'!$C$18:$C$70,0))/1000),"")</f>
        <v/>
      </c>
      <c r="CX162" s="59" t="str">
        <f>IFERROR(IF(OR($C$168=FALSE,LEFT($B162,3)&lt;&gt;"NOX"),CX53*INDEX('Damage costs'!$Q$18:$Q$70,MATCH($B162,'Damage costs'!$C$18:$C$70,0))/1000,CX53*INDEX('Damage costs'!$U$18:$U$70,MATCH($B162,'Damage costs'!$C$18:$C$70,0))/1000),"")</f>
        <v/>
      </c>
      <c r="CY162" s="59" t="str">
        <f>IFERROR(IF(OR($C$168=FALSE,LEFT($B162,3)&lt;&gt;"NOX"),CY53*INDEX('Damage costs'!$Q$18:$Q$70,MATCH($B162,'Damage costs'!$C$18:$C$70,0))/1000,CY53*INDEX('Damage costs'!$U$18:$U$70,MATCH($B162,'Damage costs'!$C$18:$C$70,0))/1000),"")</f>
        <v/>
      </c>
      <c r="CZ162" s="391"/>
    </row>
    <row r="163" spans="2:104" x14ac:dyDescent="0.25">
      <c r="B163" s="406">
        <f t="shared" si="61"/>
        <v>0</v>
      </c>
      <c r="C163" s="9" t="s">
        <v>1117</v>
      </c>
      <c r="D163" s="59" t="str">
        <f>IFERROR(IF(OR($C$168=FALSE,LEFT($B163,3)&lt;&gt;"NOX"),D54*INDEX('Damage costs'!$Q$18:$Q$70,MATCH($B163,'Damage costs'!$C$18:$C$70,0))/1000,D54*INDEX('Damage costs'!$U$18:$U$70,MATCH($B163,'Damage costs'!$C$18:$C$70,0))/1000),"")</f>
        <v/>
      </c>
      <c r="E163" s="59" t="str">
        <f>IFERROR(IF(OR($C$168=FALSE,LEFT($B163,3)&lt;&gt;"NOX"),E54*INDEX('Damage costs'!$Q$18:$Q$70,MATCH($B163,'Damage costs'!$C$18:$C$70,0))/1000,E54*INDEX('Damage costs'!$U$18:$U$70,MATCH($B163,'Damage costs'!$C$18:$C$70,0))/1000),"")</f>
        <v/>
      </c>
      <c r="F163" s="59" t="str">
        <f>IFERROR(IF(OR($C$168=FALSE,LEFT($B163,3)&lt;&gt;"NOX"),F54*INDEX('Damage costs'!$Q$18:$Q$70,MATCH($B163,'Damage costs'!$C$18:$C$70,0))/1000,F54*INDEX('Damage costs'!$U$18:$U$70,MATCH($B163,'Damage costs'!$C$18:$C$70,0))/1000),"")</f>
        <v/>
      </c>
      <c r="G163" s="59" t="str">
        <f>IFERROR(IF(OR($C$168=FALSE,LEFT($B163,3)&lt;&gt;"NOX"),G54*INDEX('Damage costs'!$Q$18:$Q$70,MATCH($B163,'Damage costs'!$C$18:$C$70,0))/1000,G54*INDEX('Damage costs'!$U$18:$U$70,MATCH($B163,'Damage costs'!$C$18:$C$70,0))/1000),"")</f>
        <v/>
      </c>
      <c r="H163" s="59" t="str">
        <f>IFERROR(IF(OR($C$168=FALSE,LEFT($B163,3)&lt;&gt;"NOX"),H54*INDEX('Damage costs'!$Q$18:$Q$70,MATCH($B163,'Damage costs'!$C$18:$C$70,0))/1000,H54*INDEX('Damage costs'!$U$18:$U$70,MATCH($B163,'Damage costs'!$C$18:$C$70,0))/1000),"")</f>
        <v/>
      </c>
      <c r="I163" s="59" t="str">
        <f>IFERROR(IF(OR($C$168=FALSE,LEFT($B163,3)&lt;&gt;"NOX"),I54*INDEX('Damage costs'!$Q$18:$Q$70,MATCH($B163,'Damage costs'!$C$18:$C$70,0))/1000,I54*INDEX('Damage costs'!$U$18:$U$70,MATCH($B163,'Damage costs'!$C$18:$C$70,0))/1000),"")</f>
        <v/>
      </c>
      <c r="J163" s="59" t="str">
        <f>IFERROR(IF(OR($C$168=FALSE,LEFT($B163,3)&lt;&gt;"NOX"),J54*INDEX('Damage costs'!$Q$18:$Q$70,MATCH($B163,'Damage costs'!$C$18:$C$70,0))/1000,J54*INDEX('Damage costs'!$U$18:$U$70,MATCH($B163,'Damage costs'!$C$18:$C$70,0))/1000),"")</f>
        <v/>
      </c>
      <c r="K163" s="59" t="str">
        <f>IFERROR(IF(OR($C$168=FALSE,LEFT($B163,3)&lt;&gt;"NOX"),K54*INDEX('Damage costs'!$Q$18:$Q$70,MATCH($B163,'Damage costs'!$C$18:$C$70,0))/1000,K54*INDEX('Damage costs'!$U$18:$U$70,MATCH($B163,'Damage costs'!$C$18:$C$70,0))/1000),"")</f>
        <v/>
      </c>
      <c r="L163" s="59" t="str">
        <f>IFERROR(IF(OR($C$168=FALSE,LEFT($B163,3)&lt;&gt;"NOX"),L54*INDEX('Damage costs'!$Q$18:$Q$70,MATCH($B163,'Damage costs'!$C$18:$C$70,0))/1000,L54*INDEX('Damage costs'!$U$18:$U$70,MATCH($B163,'Damage costs'!$C$18:$C$70,0))/1000),"")</f>
        <v/>
      </c>
      <c r="M163" s="59" t="str">
        <f>IFERROR(IF(OR($C$168=FALSE,LEFT($B163,3)&lt;&gt;"NOX"),M54*INDEX('Damage costs'!$Q$18:$Q$70,MATCH($B163,'Damage costs'!$C$18:$C$70,0))/1000,M54*INDEX('Damage costs'!$U$18:$U$70,MATCH($B163,'Damage costs'!$C$18:$C$70,0))/1000),"")</f>
        <v/>
      </c>
      <c r="N163" s="59" t="str">
        <f>IFERROR(IF(OR($C$168=FALSE,LEFT($B163,3)&lt;&gt;"NOX"),N54*INDEX('Damage costs'!$Q$18:$Q$70,MATCH($B163,'Damage costs'!$C$18:$C$70,0))/1000,N54*INDEX('Damage costs'!$U$18:$U$70,MATCH($B163,'Damage costs'!$C$18:$C$70,0))/1000),"")</f>
        <v/>
      </c>
      <c r="O163" s="59" t="str">
        <f>IFERROR(IF(OR($C$168=FALSE,LEFT($B163,3)&lt;&gt;"NOX"),O54*INDEX('Damage costs'!$Q$18:$Q$70,MATCH($B163,'Damage costs'!$C$18:$C$70,0))/1000,O54*INDEX('Damage costs'!$U$18:$U$70,MATCH($B163,'Damage costs'!$C$18:$C$70,0))/1000),"")</f>
        <v/>
      </c>
      <c r="P163" s="59" t="str">
        <f>IFERROR(IF(OR($C$168=FALSE,LEFT($B163,3)&lt;&gt;"NOX"),P54*INDEX('Damage costs'!$Q$18:$Q$70,MATCH($B163,'Damage costs'!$C$18:$C$70,0))/1000,P54*INDEX('Damage costs'!$U$18:$U$70,MATCH($B163,'Damage costs'!$C$18:$C$70,0))/1000),"")</f>
        <v/>
      </c>
      <c r="Q163" s="59" t="str">
        <f>IFERROR(IF(OR($C$168=FALSE,LEFT($B163,3)&lt;&gt;"NOX"),Q54*INDEX('Damage costs'!$Q$18:$Q$70,MATCH($B163,'Damage costs'!$C$18:$C$70,0))/1000,Q54*INDEX('Damage costs'!$U$18:$U$70,MATCH($B163,'Damage costs'!$C$18:$C$70,0))/1000),"")</f>
        <v/>
      </c>
      <c r="R163" s="59" t="str">
        <f>IFERROR(IF(OR($C$168=FALSE,LEFT($B163,3)&lt;&gt;"NOX"),R54*INDEX('Damage costs'!$Q$18:$Q$70,MATCH($B163,'Damage costs'!$C$18:$C$70,0))/1000,R54*INDEX('Damage costs'!$U$18:$U$70,MATCH($B163,'Damage costs'!$C$18:$C$70,0))/1000),"")</f>
        <v/>
      </c>
      <c r="S163" s="59" t="str">
        <f>IFERROR(IF(OR($C$168=FALSE,LEFT($B163,3)&lt;&gt;"NOX"),S54*INDEX('Damage costs'!$Q$18:$Q$70,MATCH($B163,'Damage costs'!$C$18:$C$70,0))/1000,S54*INDEX('Damage costs'!$U$18:$U$70,MATCH($B163,'Damage costs'!$C$18:$C$70,0))/1000),"")</f>
        <v/>
      </c>
      <c r="T163" s="59" t="str">
        <f>IFERROR(IF(OR($C$168=FALSE,LEFT($B163,3)&lt;&gt;"NOX"),T54*INDEX('Damage costs'!$Q$18:$Q$70,MATCH($B163,'Damage costs'!$C$18:$C$70,0))/1000,T54*INDEX('Damage costs'!$U$18:$U$70,MATCH($B163,'Damage costs'!$C$18:$C$70,0))/1000),"")</f>
        <v/>
      </c>
      <c r="U163" s="59" t="str">
        <f>IFERROR(IF(OR($C$168=FALSE,LEFT($B163,3)&lt;&gt;"NOX"),U54*INDEX('Damage costs'!$Q$18:$Q$70,MATCH($B163,'Damage costs'!$C$18:$C$70,0))/1000,U54*INDEX('Damage costs'!$U$18:$U$70,MATCH($B163,'Damage costs'!$C$18:$C$70,0))/1000),"")</f>
        <v/>
      </c>
      <c r="V163" s="59" t="str">
        <f>IFERROR(IF(OR($C$168=FALSE,LEFT($B163,3)&lt;&gt;"NOX"),V54*INDEX('Damage costs'!$Q$18:$Q$70,MATCH($B163,'Damage costs'!$C$18:$C$70,0))/1000,V54*INDEX('Damage costs'!$U$18:$U$70,MATCH($B163,'Damage costs'!$C$18:$C$70,0))/1000),"")</f>
        <v/>
      </c>
      <c r="W163" s="59" t="str">
        <f>IFERROR(IF(OR($C$168=FALSE,LEFT($B163,3)&lt;&gt;"NOX"),W54*INDEX('Damage costs'!$Q$18:$Q$70,MATCH($B163,'Damage costs'!$C$18:$C$70,0))/1000,W54*INDEX('Damage costs'!$U$18:$U$70,MATCH($B163,'Damage costs'!$C$18:$C$70,0))/1000),"")</f>
        <v/>
      </c>
      <c r="X163" s="59" t="str">
        <f>IFERROR(IF(OR($C$168=FALSE,LEFT($B163,3)&lt;&gt;"NOX"),X54*INDEX('Damage costs'!$Q$18:$Q$70,MATCH($B163,'Damage costs'!$C$18:$C$70,0))/1000,X54*INDEX('Damage costs'!$U$18:$U$70,MATCH($B163,'Damage costs'!$C$18:$C$70,0))/1000),"")</f>
        <v/>
      </c>
      <c r="Y163" s="59" t="str">
        <f>IFERROR(IF(OR($C$168=FALSE,LEFT($B163,3)&lt;&gt;"NOX"),Y54*INDEX('Damage costs'!$Q$18:$Q$70,MATCH($B163,'Damage costs'!$C$18:$C$70,0))/1000,Y54*INDEX('Damage costs'!$U$18:$U$70,MATCH($B163,'Damage costs'!$C$18:$C$70,0))/1000),"")</f>
        <v/>
      </c>
      <c r="Z163" s="59" t="str">
        <f>IFERROR(IF(OR($C$168=FALSE,LEFT($B163,3)&lt;&gt;"NOX"),Z54*INDEX('Damage costs'!$Q$18:$Q$70,MATCH($B163,'Damage costs'!$C$18:$C$70,0))/1000,Z54*INDEX('Damage costs'!$U$18:$U$70,MATCH($B163,'Damage costs'!$C$18:$C$70,0))/1000),"")</f>
        <v/>
      </c>
      <c r="AA163" s="59" t="str">
        <f>IFERROR(IF(OR($C$168=FALSE,LEFT($B163,3)&lt;&gt;"NOX"),AA54*INDEX('Damage costs'!$Q$18:$Q$70,MATCH($B163,'Damage costs'!$C$18:$C$70,0))/1000,AA54*INDEX('Damage costs'!$U$18:$U$70,MATCH($B163,'Damage costs'!$C$18:$C$70,0))/1000),"")</f>
        <v/>
      </c>
      <c r="AB163" s="59" t="str">
        <f>IFERROR(IF(OR($C$168=FALSE,LEFT($B163,3)&lt;&gt;"NOX"),AB54*INDEX('Damage costs'!$Q$18:$Q$70,MATCH($B163,'Damage costs'!$C$18:$C$70,0))/1000,AB54*INDEX('Damage costs'!$U$18:$U$70,MATCH($B163,'Damage costs'!$C$18:$C$70,0))/1000),"")</f>
        <v/>
      </c>
      <c r="AC163" s="59" t="str">
        <f>IFERROR(IF(OR($C$168=FALSE,LEFT($B163,3)&lt;&gt;"NOX"),AC54*INDEX('Damage costs'!$Q$18:$Q$70,MATCH($B163,'Damage costs'!$C$18:$C$70,0))/1000,AC54*INDEX('Damage costs'!$U$18:$U$70,MATCH($B163,'Damage costs'!$C$18:$C$70,0))/1000),"")</f>
        <v/>
      </c>
      <c r="AD163" s="59" t="str">
        <f>IFERROR(IF(OR($C$168=FALSE,LEFT($B163,3)&lt;&gt;"NOX"),AD54*INDEX('Damage costs'!$Q$18:$Q$70,MATCH($B163,'Damage costs'!$C$18:$C$70,0))/1000,AD54*INDEX('Damage costs'!$U$18:$U$70,MATCH($B163,'Damage costs'!$C$18:$C$70,0))/1000),"")</f>
        <v/>
      </c>
      <c r="AE163" s="59" t="str">
        <f>IFERROR(IF(OR($C$168=FALSE,LEFT($B163,3)&lt;&gt;"NOX"),AE54*INDEX('Damage costs'!$Q$18:$Q$70,MATCH($B163,'Damage costs'!$C$18:$C$70,0))/1000,AE54*INDEX('Damage costs'!$U$18:$U$70,MATCH($B163,'Damage costs'!$C$18:$C$70,0))/1000),"")</f>
        <v/>
      </c>
      <c r="AF163" s="59" t="str">
        <f>IFERROR(IF(OR($C$168=FALSE,LEFT($B163,3)&lt;&gt;"NOX"),AF54*INDEX('Damage costs'!$Q$18:$Q$70,MATCH($B163,'Damage costs'!$C$18:$C$70,0))/1000,AF54*INDEX('Damage costs'!$U$18:$U$70,MATCH($B163,'Damage costs'!$C$18:$C$70,0))/1000),"")</f>
        <v/>
      </c>
      <c r="AG163" s="59" t="str">
        <f>IFERROR(IF(OR($C$168=FALSE,LEFT($B163,3)&lt;&gt;"NOX"),AG54*INDEX('Damage costs'!$Q$18:$Q$70,MATCH($B163,'Damage costs'!$C$18:$C$70,0))/1000,AG54*INDEX('Damage costs'!$U$18:$U$70,MATCH($B163,'Damage costs'!$C$18:$C$70,0))/1000),"")</f>
        <v/>
      </c>
      <c r="AH163" s="59" t="str">
        <f>IFERROR(IF(OR($C$168=FALSE,LEFT($B163,3)&lt;&gt;"NOX"),AH54*INDEX('Damage costs'!$Q$18:$Q$70,MATCH($B163,'Damage costs'!$C$18:$C$70,0))/1000,AH54*INDEX('Damage costs'!$U$18:$U$70,MATCH($B163,'Damage costs'!$C$18:$C$70,0))/1000),"")</f>
        <v/>
      </c>
      <c r="AI163" s="59" t="str">
        <f>IFERROR(IF(OR($C$168=FALSE,LEFT($B163,3)&lt;&gt;"NOX"),AI54*INDEX('Damage costs'!$Q$18:$Q$70,MATCH($B163,'Damage costs'!$C$18:$C$70,0))/1000,AI54*INDEX('Damage costs'!$U$18:$U$70,MATCH($B163,'Damage costs'!$C$18:$C$70,0))/1000),"")</f>
        <v/>
      </c>
      <c r="AJ163" s="59" t="str">
        <f>IFERROR(IF(OR($C$168=FALSE,LEFT($B163,3)&lt;&gt;"NOX"),AJ54*INDEX('Damage costs'!$Q$18:$Q$70,MATCH($B163,'Damage costs'!$C$18:$C$70,0))/1000,AJ54*INDEX('Damage costs'!$U$18:$U$70,MATCH($B163,'Damage costs'!$C$18:$C$70,0))/1000),"")</f>
        <v/>
      </c>
      <c r="AK163" s="59" t="str">
        <f>IFERROR(IF(OR($C$168=FALSE,LEFT($B163,3)&lt;&gt;"NOX"),AK54*INDEX('Damage costs'!$Q$18:$Q$70,MATCH($B163,'Damage costs'!$C$18:$C$70,0))/1000,AK54*INDEX('Damage costs'!$U$18:$U$70,MATCH($B163,'Damage costs'!$C$18:$C$70,0))/1000),"")</f>
        <v/>
      </c>
      <c r="AL163" s="59" t="str">
        <f>IFERROR(IF(OR($C$168=FALSE,LEFT($B163,3)&lt;&gt;"NOX"),AL54*INDEX('Damage costs'!$Q$18:$Q$70,MATCH($B163,'Damage costs'!$C$18:$C$70,0))/1000,AL54*INDEX('Damage costs'!$U$18:$U$70,MATCH($B163,'Damage costs'!$C$18:$C$70,0))/1000),"")</f>
        <v/>
      </c>
      <c r="AM163" s="59" t="str">
        <f>IFERROR(IF(OR($C$168=FALSE,LEFT($B163,3)&lt;&gt;"NOX"),AM54*INDEX('Damage costs'!$Q$18:$Q$70,MATCH($B163,'Damage costs'!$C$18:$C$70,0))/1000,AM54*INDEX('Damage costs'!$U$18:$U$70,MATCH($B163,'Damage costs'!$C$18:$C$70,0))/1000),"")</f>
        <v/>
      </c>
      <c r="AN163" s="59" t="str">
        <f>IFERROR(IF(OR($C$168=FALSE,LEFT($B163,3)&lt;&gt;"NOX"),AN54*INDEX('Damage costs'!$Q$18:$Q$70,MATCH($B163,'Damage costs'!$C$18:$C$70,0))/1000,AN54*INDEX('Damage costs'!$U$18:$U$70,MATCH($B163,'Damage costs'!$C$18:$C$70,0))/1000),"")</f>
        <v/>
      </c>
      <c r="AO163" s="59" t="str">
        <f>IFERROR(IF(OR($C$168=FALSE,LEFT($B163,3)&lt;&gt;"NOX"),AO54*INDEX('Damage costs'!$Q$18:$Q$70,MATCH($B163,'Damage costs'!$C$18:$C$70,0))/1000,AO54*INDEX('Damage costs'!$U$18:$U$70,MATCH($B163,'Damage costs'!$C$18:$C$70,0))/1000),"")</f>
        <v/>
      </c>
      <c r="AP163" s="59" t="str">
        <f>IFERROR(IF(OR($C$168=FALSE,LEFT($B163,3)&lt;&gt;"NOX"),AP54*INDEX('Damage costs'!$Q$18:$Q$70,MATCH($B163,'Damage costs'!$C$18:$C$70,0))/1000,AP54*INDEX('Damage costs'!$U$18:$U$70,MATCH($B163,'Damage costs'!$C$18:$C$70,0))/1000),"")</f>
        <v/>
      </c>
      <c r="AQ163" s="59" t="str">
        <f>IFERROR(IF(OR($C$168=FALSE,LEFT($B163,3)&lt;&gt;"NOX"),AQ54*INDEX('Damage costs'!$Q$18:$Q$70,MATCH($B163,'Damage costs'!$C$18:$C$70,0))/1000,AQ54*INDEX('Damage costs'!$U$18:$U$70,MATCH($B163,'Damage costs'!$C$18:$C$70,0))/1000),"")</f>
        <v/>
      </c>
      <c r="AR163" s="59" t="str">
        <f>IFERROR(IF(OR($C$168=FALSE,LEFT($B163,3)&lt;&gt;"NOX"),AR54*INDEX('Damage costs'!$Q$18:$Q$70,MATCH($B163,'Damage costs'!$C$18:$C$70,0))/1000,AR54*INDEX('Damage costs'!$U$18:$U$70,MATCH($B163,'Damage costs'!$C$18:$C$70,0))/1000),"")</f>
        <v/>
      </c>
      <c r="AS163" s="59" t="str">
        <f>IFERROR(IF(OR($C$168=FALSE,LEFT($B163,3)&lt;&gt;"NOX"),AS54*INDEX('Damage costs'!$Q$18:$Q$70,MATCH($B163,'Damage costs'!$C$18:$C$70,0))/1000,AS54*INDEX('Damage costs'!$U$18:$U$70,MATCH($B163,'Damage costs'!$C$18:$C$70,0))/1000),"")</f>
        <v/>
      </c>
      <c r="AT163" s="59" t="str">
        <f>IFERROR(IF(OR($C$168=FALSE,LEFT($B163,3)&lt;&gt;"NOX"),AT54*INDEX('Damage costs'!$Q$18:$Q$70,MATCH($B163,'Damage costs'!$C$18:$C$70,0))/1000,AT54*INDEX('Damage costs'!$U$18:$U$70,MATCH($B163,'Damage costs'!$C$18:$C$70,0))/1000),"")</f>
        <v/>
      </c>
      <c r="AU163" s="59" t="str">
        <f>IFERROR(IF(OR($C$168=FALSE,LEFT($B163,3)&lt;&gt;"NOX"),AU54*INDEX('Damage costs'!$Q$18:$Q$70,MATCH($B163,'Damage costs'!$C$18:$C$70,0))/1000,AU54*INDEX('Damage costs'!$U$18:$U$70,MATCH($B163,'Damage costs'!$C$18:$C$70,0))/1000),"")</f>
        <v/>
      </c>
      <c r="AV163" s="59" t="str">
        <f>IFERROR(IF(OR($C$168=FALSE,LEFT($B163,3)&lt;&gt;"NOX"),AV54*INDEX('Damage costs'!$Q$18:$Q$70,MATCH($B163,'Damage costs'!$C$18:$C$70,0))/1000,AV54*INDEX('Damage costs'!$U$18:$U$70,MATCH($B163,'Damage costs'!$C$18:$C$70,0))/1000),"")</f>
        <v/>
      </c>
      <c r="AW163" s="59" t="str">
        <f>IFERROR(IF(OR($C$168=FALSE,LEFT($B163,3)&lt;&gt;"NOX"),AW54*INDEX('Damage costs'!$Q$18:$Q$70,MATCH($B163,'Damage costs'!$C$18:$C$70,0))/1000,AW54*INDEX('Damage costs'!$U$18:$U$70,MATCH($B163,'Damage costs'!$C$18:$C$70,0))/1000),"")</f>
        <v/>
      </c>
      <c r="AX163" s="59" t="str">
        <f>IFERROR(IF(OR($C$168=FALSE,LEFT($B163,3)&lt;&gt;"NOX"),AX54*INDEX('Damage costs'!$Q$18:$Q$70,MATCH($B163,'Damage costs'!$C$18:$C$70,0))/1000,AX54*INDEX('Damage costs'!$U$18:$U$70,MATCH($B163,'Damage costs'!$C$18:$C$70,0))/1000),"")</f>
        <v/>
      </c>
      <c r="AY163" s="59" t="str">
        <f>IFERROR(IF(OR($C$168=FALSE,LEFT($B163,3)&lt;&gt;"NOX"),AY54*INDEX('Damage costs'!$Q$18:$Q$70,MATCH($B163,'Damage costs'!$C$18:$C$70,0))/1000,AY54*INDEX('Damage costs'!$U$18:$U$70,MATCH($B163,'Damage costs'!$C$18:$C$70,0))/1000),"")</f>
        <v/>
      </c>
      <c r="AZ163" s="59" t="str">
        <f>IFERROR(IF(OR($C$168=FALSE,LEFT($B163,3)&lt;&gt;"NOX"),AZ54*INDEX('Damage costs'!$Q$18:$Q$70,MATCH($B163,'Damage costs'!$C$18:$C$70,0))/1000,AZ54*INDEX('Damage costs'!$U$18:$U$70,MATCH($B163,'Damage costs'!$C$18:$C$70,0))/1000),"")</f>
        <v/>
      </c>
      <c r="BA163" s="59" t="str">
        <f>IFERROR(IF(OR($C$168=FALSE,LEFT($B163,3)&lt;&gt;"NOX"),BA54*INDEX('Damage costs'!$Q$18:$Q$70,MATCH($B163,'Damage costs'!$C$18:$C$70,0))/1000,BA54*INDEX('Damage costs'!$U$18:$U$70,MATCH($B163,'Damage costs'!$C$18:$C$70,0))/1000),"")</f>
        <v/>
      </c>
      <c r="BB163" s="59" t="str">
        <f>IFERROR(IF(OR($C$168=FALSE,LEFT($B163,3)&lt;&gt;"NOX"),BB54*INDEX('Damage costs'!$Q$18:$Q$70,MATCH($B163,'Damage costs'!$C$18:$C$70,0))/1000,BB54*INDEX('Damage costs'!$U$18:$U$70,MATCH($B163,'Damage costs'!$C$18:$C$70,0))/1000),"")</f>
        <v/>
      </c>
      <c r="BC163" s="59" t="str">
        <f>IFERROR(IF(OR($C$168=FALSE,LEFT($B163,3)&lt;&gt;"NOX"),BC54*INDEX('Damage costs'!$Q$18:$Q$70,MATCH($B163,'Damage costs'!$C$18:$C$70,0))/1000,BC54*INDEX('Damage costs'!$U$18:$U$70,MATCH($B163,'Damage costs'!$C$18:$C$70,0))/1000),"")</f>
        <v/>
      </c>
      <c r="BD163" s="59" t="str">
        <f>IFERROR(IF(OR($C$168=FALSE,LEFT($B163,3)&lt;&gt;"NOX"),BD54*INDEX('Damage costs'!$Q$18:$Q$70,MATCH($B163,'Damage costs'!$C$18:$C$70,0))/1000,BD54*INDEX('Damage costs'!$U$18:$U$70,MATCH($B163,'Damage costs'!$C$18:$C$70,0))/1000),"")</f>
        <v/>
      </c>
      <c r="BE163" s="59" t="str">
        <f>IFERROR(IF(OR($C$168=FALSE,LEFT($B163,3)&lt;&gt;"NOX"),BE54*INDEX('Damage costs'!$Q$18:$Q$70,MATCH($B163,'Damage costs'!$C$18:$C$70,0))/1000,BE54*INDEX('Damage costs'!$U$18:$U$70,MATCH($B163,'Damage costs'!$C$18:$C$70,0))/1000),"")</f>
        <v/>
      </c>
      <c r="BF163" s="59" t="str">
        <f>IFERROR(IF(OR($C$168=FALSE,LEFT($B163,3)&lt;&gt;"NOX"),BF54*INDEX('Damage costs'!$Q$18:$Q$70,MATCH($B163,'Damage costs'!$C$18:$C$70,0))/1000,BF54*INDEX('Damage costs'!$U$18:$U$70,MATCH($B163,'Damage costs'!$C$18:$C$70,0))/1000),"")</f>
        <v/>
      </c>
      <c r="BG163" s="59" t="str">
        <f>IFERROR(IF(OR($C$168=FALSE,LEFT($B163,3)&lt;&gt;"NOX"),BG54*INDEX('Damage costs'!$Q$18:$Q$70,MATCH($B163,'Damage costs'!$C$18:$C$70,0))/1000,BG54*INDEX('Damage costs'!$U$18:$U$70,MATCH($B163,'Damage costs'!$C$18:$C$70,0))/1000),"")</f>
        <v/>
      </c>
      <c r="BH163" s="59" t="str">
        <f>IFERROR(IF(OR($C$168=FALSE,LEFT($B163,3)&lt;&gt;"NOX"),BH54*INDEX('Damage costs'!$Q$18:$Q$70,MATCH($B163,'Damage costs'!$C$18:$C$70,0))/1000,BH54*INDEX('Damage costs'!$U$18:$U$70,MATCH($B163,'Damage costs'!$C$18:$C$70,0))/1000),"")</f>
        <v/>
      </c>
      <c r="BI163" s="59" t="str">
        <f>IFERROR(IF(OR($C$168=FALSE,LEFT($B163,3)&lt;&gt;"NOX"),BI54*INDEX('Damage costs'!$Q$18:$Q$70,MATCH($B163,'Damage costs'!$C$18:$C$70,0))/1000,BI54*INDEX('Damage costs'!$U$18:$U$70,MATCH($B163,'Damage costs'!$C$18:$C$70,0))/1000),"")</f>
        <v/>
      </c>
      <c r="BJ163" s="59" t="str">
        <f>IFERROR(IF(OR($C$168=FALSE,LEFT($B163,3)&lt;&gt;"NOX"),BJ54*INDEX('Damage costs'!$Q$18:$Q$70,MATCH($B163,'Damage costs'!$C$18:$C$70,0))/1000,BJ54*INDEX('Damage costs'!$U$18:$U$70,MATCH($B163,'Damage costs'!$C$18:$C$70,0))/1000),"")</f>
        <v/>
      </c>
      <c r="BK163" s="59" t="str">
        <f>IFERROR(IF(OR($C$168=FALSE,LEFT($B163,3)&lt;&gt;"NOX"),BK54*INDEX('Damage costs'!$Q$18:$Q$70,MATCH($B163,'Damage costs'!$C$18:$C$70,0))/1000,BK54*INDEX('Damage costs'!$U$18:$U$70,MATCH($B163,'Damage costs'!$C$18:$C$70,0))/1000),"")</f>
        <v/>
      </c>
      <c r="BL163" s="59" t="str">
        <f>IFERROR(IF(OR($C$168=FALSE,LEFT($B163,3)&lt;&gt;"NOX"),BL54*INDEX('Damage costs'!$Q$18:$Q$70,MATCH($B163,'Damage costs'!$C$18:$C$70,0))/1000,BL54*INDEX('Damage costs'!$U$18:$U$70,MATCH($B163,'Damage costs'!$C$18:$C$70,0))/1000),"")</f>
        <v/>
      </c>
      <c r="BM163" s="59" t="str">
        <f>IFERROR(IF(OR($C$168=FALSE,LEFT($B163,3)&lt;&gt;"NOX"),BM54*INDEX('Damage costs'!$Q$18:$Q$70,MATCH($B163,'Damage costs'!$C$18:$C$70,0))/1000,BM54*INDEX('Damage costs'!$U$18:$U$70,MATCH($B163,'Damage costs'!$C$18:$C$70,0))/1000),"")</f>
        <v/>
      </c>
      <c r="BN163" s="59" t="str">
        <f>IFERROR(IF(OR($C$168=FALSE,LEFT($B163,3)&lt;&gt;"NOX"),BN54*INDEX('Damage costs'!$Q$18:$Q$70,MATCH($B163,'Damage costs'!$C$18:$C$70,0))/1000,BN54*INDEX('Damage costs'!$U$18:$U$70,MATCH($B163,'Damage costs'!$C$18:$C$70,0))/1000),"")</f>
        <v/>
      </c>
      <c r="BO163" s="59" t="str">
        <f>IFERROR(IF(OR($C$168=FALSE,LEFT($B163,3)&lt;&gt;"NOX"),BO54*INDEX('Damage costs'!$Q$18:$Q$70,MATCH($B163,'Damage costs'!$C$18:$C$70,0))/1000,BO54*INDEX('Damage costs'!$U$18:$U$70,MATCH($B163,'Damage costs'!$C$18:$C$70,0))/1000),"")</f>
        <v/>
      </c>
      <c r="BP163" s="59" t="str">
        <f>IFERROR(IF(OR($C$168=FALSE,LEFT($B163,3)&lt;&gt;"NOX"),BP54*INDEX('Damage costs'!$Q$18:$Q$70,MATCH($B163,'Damage costs'!$C$18:$C$70,0))/1000,BP54*INDEX('Damage costs'!$U$18:$U$70,MATCH($B163,'Damage costs'!$C$18:$C$70,0))/1000),"")</f>
        <v/>
      </c>
      <c r="BQ163" s="59" t="str">
        <f>IFERROR(IF(OR($C$168=FALSE,LEFT($B163,3)&lt;&gt;"NOX"),BQ54*INDEX('Damage costs'!$Q$18:$Q$70,MATCH($B163,'Damage costs'!$C$18:$C$70,0))/1000,BQ54*INDEX('Damage costs'!$U$18:$U$70,MATCH($B163,'Damage costs'!$C$18:$C$70,0))/1000),"")</f>
        <v/>
      </c>
      <c r="BR163" s="59" t="str">
        <f>IFERROR(IF(OR($C$168=FALSE,LEFT($B163,3)&lt;&gt;"NOX"),BR54*INDEX('Damage costs'!$Q$18:$Q$70,MATCH($B163,'Damage costs'!$C$18:$C$70,0))/1000,BR54*INDEX('Damage costs'!$U$18:$U$70,MATCH($B163,'Damage costs'!$C$18:$C$70,0))/1000),"")</f>
        <v/>
      </c>
      <c r="BS163" s="59" t="str">
        <f>IFERROR(IF(OR($C$168=FALSE,LEFT($B163,3)&lt;&gt;"NOX"),BS54*INDEX('Damage costs'!$Q$18:$Q$70,MATCH($B163,'Damage costs'!$C$18:$C$70,0))/1000,BS54*INDEX('Damage costs'!$U$18:$U$70,MATCH($B163,'Damage costs'!$C$18:$C$70,0))/1000),"")</f>
        <v/>
      </c>
      <c r="BT163" s="59" t="str">
        <f>IFERROR(IF(OR($C$168=FALSE,LEFT($B163,3)&lt;&gt;"NOX"),BT54*INDEX('Damage costs'!$Q$18:$Q$70,MATCH($B163,'Damage costs'!$C$18:$C$70,0))/1000,BT54*INDEX('Damage costs'!$U$18:$U$70,MATCH($B163,'Damage costs'!$C$18:$C$70,0))/1000),"")</f>
        <v/>
      </c>
      <c r="BU163" s="59" t="str">
        <f>IFERROR(IF(OR($C$168=FALSE,LEFT($B163,3)&lt;&gt;"NOX"),BU54*INDEX('Damage costs'!$Q$18:$Q$70,MATCH($B163,'Damage costs'!$C$18:$C$70,0))/1000,BU54*INDEX('Damage costs'!$U$18:$U$70,MATCH($B163,'Damage costs'!$C$18:$C$70,0))/1000),"")</f>
        <v/>
      </c>
      <c r="BV163" s="59" t="str">
        <f>IFERROR(IF(OR($C$168=FALSE,LEFT($B163,3)&lt;&gt;"NOX"),BV54*INDEX('Damage costs'!$Q$18:$Q$70,MATCH($B163,'Damage costs'!$C$18:$C$70,0))/1000,BV54*INDEX('Damage costs'!$U$18:$U$70,MATCH($B163,'Damage costs'!$C$18:$C$70,0))/1000),"")</f>
        <v/>
      </c>
      <c r="BW163" s="59" t="str">
        <f>IFERROR(IF(OR($C$168=FALSE,LEFT($B163,3)&lt;&gt;"NOX"),BW54*INDEX('Damage costs'!$Q$18:$Q$70,MATCH($B163,'Damage costs'!$C$18:$C$70,0))/1000,BW54*INDEX('Damage costs'!$U$18:$U$70,MATCH($B163,'Damage costs'!$C$18:$C$70,0))/1000),"")</f>
        <v/>
      </c>
      <c r="BX163" s="59" t="str">
        <f>IFERROR(IF(OR($C$168=FALSE,LEFT($B163,3)&lt;&gt;"NOX"),BX54*INDEX('Damage costs'!$Q$18:$Q$70,MATCH($B163,'Damage costs'!$C$18:$C$70,0))/1000,BX54*INDEX('Damage costs'!$U$18:$U$70,MATCH($B163,'Damage costs'!$C$18:$C$70,0))/1000),"")</f>
        <v/>
      </c>
      <c r="BY163" s="59" t="str">
        <f>IFERROR(IF(OR($C$168=FALSE,LEFT($B163,3)&lt;&gt;"NOX"),BY54*INDEX('Damage costs'!$Q$18:$Q$70,MATCH($B163,'Damage costs'!$C$18:$C$70,0))/1000,BY54*INDEX('Damage costs'!$U$18:$U$70,MATCH($B163,'Damage costs'!$C$18:$C$70,0))/1000),"")</f>
        <v/>
      </c>
      <c r="BZ163" s="59" t="str">
        <f>IFERROR(IF(OR($C$168=FALSE,LEFT($B163,3)&lt;&gt;"NOX"),BZ54*INDEX('Damage costs'!$Q$18:$Q$70,MATCH($B163,'Damage costs'!$C$18:$C$70,0))/1000,BZ54*INDEX('Damage costs'!$U$18:$U$70,MATCH($B163,'Damage costs'!$C$18:$C$70,0))/1000),"")</f>
        <v/>
      </c>
      <c r="CA163" s="59" t="str">
        <f>IFERROR(IF(OR($C$168=FALSE,LEFT($B163,3)&lt;&gt;"NOX"),CA54*INDEX('Damage costs'!$Q$18:$Q$70,MATCH($B163,'Damage costs'!$C$18:$C$70,0))/1000,CA54*INDEX('Damage costs'!$U$18:$U$70,MATCH($B163,'Damage costs'!$C$18:$C$70,0))/1000),"")</f>
        <v/>
      </c>
      <c r="CB163" s="59" t="str">
        <f>IFERROR(IF(OR($C$168=FALSE,LEFT($B163,3)&lt;&gt;"NOX"),CB54*INDEX('Damage costs'!$Q$18:$Q$70,MATCH($B163,'Damage costs'!$C$18:$C$70,0))/1000,CB54*INDEX('Damage costs'!$U$18:$U$70,MATCH($B163,'Damage costs'!$C$18:$C$70,0))/1000),"")</f>
        <v/>
      </c>
      <c r="CC163" s="59" t="str">
        <f>IFERROR(IF(OR($C$168=FALSE,LEFT($B163,3)&lt;&gt;"NOX"),CC54*INDEX('Damage costs'!$Q$18:$Q$70,MATCH($B163,'Damage costs'!$C$18:$C$70,0))/1000,CC54*INDEX('Damage costs'!$U$18:$U$70,MATCH($B163,'Damage costs'!$C$18:$C$70,0))/1000),"")</f>
        <v/>
      </c>
      <c r="CD163" s="59" t="str">
        <f>IFERROR(IF(OR($C$168=FALSE,LEFT($B163,3)&lt;&gt;"NOX"),CD54*INDEX('Damage costs'!$Q$18:$Q$70,MATCH($B163,'Damage costs'!$C$18:$C$70,0))/1000,CD54*INDEX('Damage costs'!$U$18:$U$70,MATCH($B163,'Damage costs'!$C$18:$C$70,0))/1000),"")</f>
        <v/>
      </c>
      <c r="CE163" s="59" t="str">
        <f>IFERROR(IF(OR($C$168=FALSE,LEFT($B163,3)&lt;&gt;"NOX"),CE54*INDEX('Damage costs'!$Q$18:$Q$70,MATCH($B163,'Damage costs'!$C$18:$C$70,0))/1000,CE54*INDEX('Damage costs'!$U$18:$U$70,MATCH($B163,'Damage costs'!$C$18:$C$70,0))/1000),"")</f>
        <v/>
      </c>
      <c r="CF163" s="59" t="str">
        <f>IFERROR(IF(OR($C$168=FALSE,LEFT($B163,3)&lt;&gt;"NOX"),CF54*INDEX('Damage costs'!$Q$18:$Q$70,MATCH($B163,'Damage costs'!$C$18:$C$70,0))/1000,CF54*INDEX('Damage costs'!$U$18:$U$70,MATCH($B163,'Damage costs'!$C$18:$C$70,0))/1000),"")</f>
        <v/>
      </c>
      <c r="CG163" s="59" t="str">
        <f>IFERROR(IF(OR($C$168=FALSE,LEFT($B163,3)&lt;&gt;"NOX"),CG54*INDEX('Damage costs'!$Q$18:$Q$70,MATCH($B163,'Damage costs'!$C$18:$C$70,0))/1000,CG54*INDEX('Damage costs'!$U$18:$U$70,MATCH($B163,'Damage costs'!$C$18:$C$70,0))/1000),"")</f>
        <v/>
      </c>
      <c r="CH163" s="59" t="str">
        <f>IFERROR(IF(OR($C$168=FALSE,LEFT($B163,3)&lt;&gt;"NOX"),CH54*INDEX('Damage costs'!$Q$18:$Q$70,MATCH($B163,'Damage costs'!$C$18:$C$70,0))/1000,CH54*INDEX('Damage costs'!$U$18:$U$70,MATCH($B163,'Damage costs'!$C$18:$C$70,0))/1000),"")</f>
        <v/>
      </c>
      <c r="CI163" s="59" t="str">
        <f>IFERROR(IF(OR($C$168=FALSE,LEFT($B163,3)&lt;&gt;"NOX"),CI54*INDEX('Damage costs'!$Q$18:$Q$70,MATCH($B163,'Damage costs'!$C$18:$C$70,0))/1000,CI54*INDEX('Damage costs'!$U$18:$U$70,MATCH($B163,'Damage costs'!$C$18:$C$70,0))/1000),"")</f>
        <v/>
      </c>
      <c r="CJ163" s="59" t="str">
        <f>IFERROR(IF(OR($C$168=FALSE,LEFT($B163,3)&lt;&gt;"NOX"),CJ54*INDEX('Damage costs'!$Q$18:$Q$70,MATCH($B163,'Damage costs'!$C$18:$C$70,0))/1000,CJ54*INDEX('Damage costs'!$U$18:$U$70,MATCH($B163,'Damage costs'!$C$18:$C$70,0))/1000),"")</f>
        <v/>
      </c>
      <c r="CK163" s="59" t="str">
        <f>IFERROR(IF(OR($C$168=FALSE,LEFT($B163,3)&lt;&gt;"NOX"),CK54*INDEX('Damage costs'!$Q$18:$Q$70,MATCH($B163,'Damage costs'!$C$18:$C$70,0))/1000,CK54*INDEX('Damage costs'!$U$18:$U$70,MATCH($B163,'Damage costs'!$C$18:$C$70,0))/1000),"")</f>
        <v/>
      </c>
      <c r="CL163" s="59" t="str">
        <f>IFERROR(IF(OR($C$168=FALSE,LEFT($B163,3)&lt;&gt;"NOX"),CL54*INDEX('Damage costs'!$Q$18:$Q$70,MATCH($B163,'Damage costs'!$C$18:$C$70,0))/1000,CL54*INDEX('Damage costs'!$U$18:$U$70,MATCH($B163,'Damage costs'!$C$18:$C$70,0))/1000),"")</f>
        <v/>
      </c>
      <c r="CM163" s="59" t="str">
        <f>IFERROR(IF(OR($C$168=FALSE,LEFT($B163,3)&lt;&gt;"NOX"),CM54*INDEX('Damage costs'!$Q$18:$Q$70,MATCH($B163,'Damage costs'!$C$18:$C$70,0))/1000,CM54*INDEX('Damage costs'!$U$18:$U$70,MATCH($B163,'Damage costs'!$C$18:$C$70,0))/1000),"")</f>
        <v/>
      </c>
      <c r="CN163" s="59" t="str">
        <f>IFERROR(IF(OR($C$168=FALSE,LEFT($B163,3)&lt;&gt;"NOX"),CN54*INDEX('Damage costs'!$Q$18:$Q$70,MATCH($B163,'Damage costs'!$C$18:$C$70,0))/1000,CN54*INDEX('Damage costs'!$U$18:$U$70,MATCH($B163,'Damage costs'!$C$18:$C$70,0))/1000),"")</f>
        <v/>
      </c>
      <c r="CO163" s="59" t="str">
        <f>IFERROR(IF(OR($C$168=FALSE,LEFT($B163,3)&lt;&gt;"NOX"),CO54*INDEX('Damage costs'!$Q$18:$Q$70,MATCH($B163,'Damage costs'!$C$18:$C$70,0))/1000,CO54*INDEX('Damage costs'!$U$18:$U$70,MATCH($B163,'Damage costs'!$C$18:$C$70,0))/1000),"")</f>
        <v/>
      </c>
      <c r="CP163" s="59" t="str">
        <f>IFERROR(IF(OR($C$168=FALSE,LEFT($B163,3)&lt;&gt;"NOX"),CP54*INDEX('Damage costs'!$Q$18:$Q$70,MATCH($B163,'Damage costs'!$C$18:$C$70,0))/1000,CP54*INDEX('Damage costs'!$U$18:$U$70,MATCH($B163,'Damage costs'!$C$18:$C$70,0))/1000),"")</f>
        <v/>
      </c>
      <c r="CQ163" s="59" t="str">
        <f>IFERROR(IF(OR($C$168=FALSE,LEFT($B163,3)&lt;&gt;"NOX"),CQ54*INDEX('Damage costs'!$Q$18:$Q$70,MATCH($B163,'Damage costs'!$C$18:$C$70,0))/1000,CQ54*INDEX('Damage costs'!$U$18:$U$70,MATCH($B163,'Damage costs'!$C$18:$C$70,0))/1000),"")</f>
        <v/>
      </c>
      <c r="CR163" s="59" t="str">
        <f>IFERROR(IF(OR($C$168=FALSE,LEFT($B163,3)&lt;&gt;"NOX"),CR54*INDEX('Damage costs'!$Q$18:$Q$70,MATCH($B163,'Damage costs'!$C$18:$C$70,0))/1000,CR54*INDEX('Damage costs'!$U$18:$U$70,MATCH($B163,'Damage costs'!$C$18:$C$70,0))/1000),"")</f>
        <v/>
      </c>
      <c r="CS163" s="59" t="str">
        <f>IFERROR(IF(OR($C$168=FALSE,LEFT($B163,3)&lt;&gt;"NOX"),CS54*INDEX('Damage costs'!$Q$18:$Q$70,MATCH($B163,'Damage costs'!$C$18:$C$70,0))/1000,CS54*INDEX('Damage costs'!$U$18:$U$70,MATCH($B163,'Damage costs'!$C$18:$C$70,0))/1000),"")</f>
        <v/>
      </c>
      <c r="CT163" s="59" t="str">
        <f>IFERROR(IF(OR($C$168=FALSE,LEFT($B163,3)&lt;&gt;"NOX"),CT54*INDEX('Damage costs'!$Q$18:$Q$70,MATCH($B163,'Damage costs'!$C$18:$C$70,0))/1000,CT54*INDEX('Damage costs'!$U$18:$U$70,MATCH($B163,'Damage costs'!$C$18:$C$70,0))/1000),"")</f>
        <v/>
      </c>
      <c r="CU163" s="59" t="str">
        <f>IFERROR(IF(OR($C$168=FALSE,LEFT($B163,3)&lt;&gt;"NOX"),CU54*INDEX('Damage costs'!$Q$18:$Q$70,MATCH($B163,'Damage costs'!$C$18:$C$70,0))/1000,CU54*INDEX('Damage costs'!$U$18:$U$70,MATCH($B163,'Damage costs'!$C$18:$C$70,0))/1000),"")</f>
        <v/>
      </c>
      <c r="CV163" s="59" t="str">
        <f>IFERROR(IF(OR($C$168=FALSE,LEFT($B163,3)&lt;&gt;"NOX"),CV54*INDEX('Damage costs'!$Q$18:$Q$70,MATCH($B163,'Damage costs'!$C$18:$C$70,0))/1000,CV54*INDEX('Damage costs'!$U$18:$U$70,MATCH($B163,'Damage costs'!$C$18:$C$70,0))/1000),"")</f>
        <v/>
      </c>
      <c r="CW163" s="59" t="str">
        <f>IFERROR(IF(OR($C$168=FALSE,LEFT($B163,3)&lt;&gt;"NOX"),CW54*INDEX('Damage costs'!$Q$18:$Q$70,MATCH($B163,'Damage costs'!$C$18:$C$70,0))/1000,CW54*INDEX('Damage costs'!$U$18:$U$70,MATCH($B163,'Damage costs'!$C$18:$C$70,0))/1000),"")</f>
        <v/>
      </c>
      <c r="CX163" s="59" t="str">
        <f>IFERROR(IF(OR($C$168=FALSE,LEFT($B163,3)&lt;&gt;"NOX"),CX54*INDEX('Damage costs'!$Q$18:$Q$70,MATCH($B163,'Damage costs'!$C$18:$C$70,0))/1000,CX54*INDEX('Damage costs'!$U$18:$U$70,MATCH($B163,'Damage costs'!$C$18:$C$70,0))/1000),"")</f>
        <v/>
      </c>
      <c r="CY163" s="59" t="str">
        <f>IFERROR(IF(OR($C$168=FALSE,LEFT($B163,3)&lt;&gt;"NOX"),CY54*INDEX('Damage costs'!$Q$18:$Q$70,MATCH($B163,'Damage costs'!$C$18:$C$70,0))/1000,CY54*INDEX('Damage costs'!$U$18:$U$70,MATCH($B163,'Damage costs'!$C$18:$C$70,0))/1000),"")</f>
        <v/>
      </c>
      <c r="CZ163" s="391"/>
    </row>
    <row r="164" spans="2:104" x14ac:dyDescent="0.25">
      <c r="B164" s="406">
        <f t="shared" si="61"/>
        <v>0</v>
      </c>
      <c r="C164" s="9" t="s">
        <v>1117</v>
      </c>
      <c r="D164" s="59" t="str">
        <f>IFERROR(IF(OR($C$168=FALSE,LEFT($B164,3)&lt;&gt;"NOX"),D55*INDEX('Damage costs'!$Q$18:$Q$70,MATCH($B164,'Damage costs'!$C$18:$C$70,0))/1000,D55*INDEX('Damage costs'!$U$18:$U$70,MATCH($B164,'Damage costs'!$C$18:$C$70,0))/1000),"")</f>
        <v/>
      </c>
      <c r="E164" s="59" t="str">
        <f>IFERROR(IF(OR($C$168=FALSE,LEFT($B164,3)&lt;&gt;"NOX"),E55*INDEX('Damage costs'!$Q$18:$Q$70,MATCH($B164,'Damage costs'!$C$18:$C$70,0))/1000,E55*INDEX('Damage costs'!$U$18:$U$70,MATCH($B164,'Damage costs'!$C$18:$C$70,0))/1000),"")</f>
        <v/>
      </c>
      <c r="F164" s="59" t="str">
        <f>IFERROR(IF(OR($C$168=FALSE,LEFT($B164,3)&lt;&gt;"NOX"),F55*INDEX('Damage costs'!$Q$18:$Q$70,MATCH($B164,'Damage costs'!$C$18:$C$70,0))/1000,F55*INDEX('Damage costs'!$U$18:$U$70,MATCH($B164,'Damage costs'!$C$18:$C$70,0))/1000),"")</f>
        <v/>
      </c>
      <c r="G164" s="59" t="str">
        <f>IFERROR(IF(OR($C$168=FALSE,LEFT($B164,3)&lt;&gt;"NOX"),G55*INDEX('Damage costs'!$Q$18:$Q$70,MATCH($B164,'Damage costs'!$C$18:$C$70,0))/1000,G55*INDEX('Damage costs'!$U$18:$U$70,MATCH($B164,'Damage costs'!$C$18:$C$70,0))/1000),"")</f>
        <v/>
      </c>
      <c r="H164" s="59" t="str">
        <f>IFERROR(IF(OR($C$168=FALSE,LEFT($B164,3)&lt;&gt;"NOX"),H55*INDEX('Damage costs'!$Q$18:$Q$70,MATCH($B164,'Damage costs'!$C$18:$C$70,0))/1000,H55*INDEX('Damage costs'!$U$18:$U$70,MATCH($B164,'Damage costs'!$C$18:$C$70,0))/1000),"")</f>
        <v/>
      </c>
      <c r="I164" s="59" t="str">
        <f>IFERROR(IF(OR($C$168=FALSE,LEFT($B164,3)&lt;&gt;"NOX"),I55*INDEX('Damage costs'!$Q$18:$Q$70,MATCH($B164,'Damage costs'!$C$18:$C$70,0))/1000,I55*INDEX('Damage costs'!$U$18:$U$70,MATCH($B164,'Damage costs'!$C$18:$C$70,0))/1000),"")</f>
        <v/>
      </c>
      <c r="J164" s="59" t="str">
        <f>IFERROR(IF(OR($C$168=FALSE,LEFT($B164,3)&lt;&gt;"NOX"),J55*INDEX('Damage costs'!$Q$18:$Q$70,MATCH($B164,'Damage costs'!$C$18:$C$70,0))/1000,J55*INDEX('Damage costs'!$U$18:$U$70,MATCH($B164,'Damage costs'!$C$18:$C$70,0))/1000),"")</f>
        <v/>
      </c>
      <c r="K164" s="59" t="str">
        <f>IFERROR(IF(OR($C$168=FALSE,LEFT($B164,3)&lt;&gt;"NOX"),K55*INDEX('Damage costs'!$Q$18:$Q$70,MATCH($B164,'Damage costs'!$C$18:$C$70,0))/1000,K55*INDEX('Damage costs'!$U$18:$U$70,MATCH($B164,'Damage costs'!$C$18:$C$70,0))/1000),"")</f>
        <v/>
      </c>
      <c r="L164" s="59" t="str">
        <f>IFERROR(IF(OR($C$168=FALSE,LEFT($B164,3)&lt;&gt;"NOX"),L55*INDEX('Damage costs'!$Q$18:$Q$70,MATCH($B164,'Damage costs'!$C$18:$C$70,0))/1000,L55*INDEX('Damage costs'!$U$18:$U$70,MATCH($B164,'Damage costs'!$C$18:$C$70,0))/1000),"")</f>
        <v/>
      </c>
      <c r="M164" s="59" t="str">
        <f>IFERROR(IF(OR($C$168=FALSE,LEFT($B164,3)&lt;&gt;"NOX"),M55*INDEX('Damage costs'!$Q$18:$Q$70,MATCH($B164,'Damage costs'!$C$18:$C$70,0))/1000,M55*INDEX('Damage costs'!$U$18:$U$70,MATCH($B164,'Damage costs'!$C$18:$C$70,0))/1000),"")</f>
        <v/>
      </c>
      <c r="N164" s="59" t="str">
        <f>IFERROR(IF(OR($C$168=FALSE,LEFT($B164,3)&lt;&gt;"NOX"),N55*INDEX('Damage costs'!$Q$18:$Q$70,MATCH($B164,'Damage costs'!$C$18:$C$70,0))/1000,N55*INDEX('Damage costs'!$U$18:$U$70,MATCH($B164,'Damage costs'!$C$18:$C$70,0))/1000),"")</f>
        <v/>
      </c>
      <c r="O164" s="59" t="str">
        <f>IFERROR(IF(OR($C$168=FALSE,LEFT($B164,3)&lt;&gt;"NOX"),O55*INDEX('Damage costs'!$Q$18:$Q$70,MATCH($B164,'Damage costs'!$C$18:$C$70,0))/1000,O55*INDEX('Damage costs'!$U$18:$U$70,MATCH($B164,'Damage costs'!$C$18:$C$70,0))/1000),"")</f>
        <v/>
      </c>
      <c r="P164" s="59" t="str">
        <f>IFERROR(IF(OR($C$168=FALSE,LEFT($B164,3)&lt;&gt;"NOX"),P55*INDEX('Damage costs'!$Q$18:$Q$70,MATCH($B164,'Damage costs'!$C$18:$C$70,0))/1000,P55*INDEX('Damage costs'!$U$18:$U$70,MATCH($B164,'Damage costs'!$C$18:$C$70,0))/1000),"")</f>
        <v/>
      </c>
      <c r="Q164" s="59" t="str">
        <f>IFERROR(IF(OR($C$168=FALSE,LEFT($B164,3)&lt;&gt;"NOX"),Q55*INDEX('Damage costs'!$Q$18:$Q$70,MATCH($B164,'Damage costs'!$C$18:$C$70,0))/1000,Q55*INDEX('Damage costs'!$U$18:$U$70,MATCH($B164,'Damage costs'!$C$18:$C$70,0))/1000),"")</f>
        <v/>
      </c>
      <c r="R164" s="59" t="str">
        <f>IFERROR(IF(OR($C$168=FALSE,LEFT($B164,3)&lt;&gt;"NOX"),R55*INDEX('Damage costs'!$Q$18:$Q$70,MATCH($B164,'Damage costs'!$C$18:$C$70,0))/1000,R55*INDEX('Damage costs'!$U$18:$U$70,MATCH($B164,'Damage costs'!$C$18:$C$70,0))/1000),"")</f>
        <v/>
      </c>
      <c r="S164" s="59" t="str">
        <f>IFERROR(IF(OR($C$168=FALSE,LEFT($B164,3)&lt;&gt;"NOX"),S55*INDEX('Damage costs'!$Q$18:$Q$70,MATCH($B164,'Damage costs'!$C$18:$C$70,0))/1000,S55*INDEX('Damage costs'!$U$18:$U$70,MATCH($B164,'Damage costs'!$C$18:$C$70,0))/1000),"")</f>
        <v/>
      </c>
      <c r="T164" s="59" t="str">
        <f>IFERROR(IF(OR($C$168=FALSE,LEFT($B164,3)&lt;&gt;"NOX"),T55*INDEX('Damage costs'!$Q$18:$Q$70,MATCH($B164,'Damage costs'!$C$18:$C$70,0))/1000,T55*INDEX('Damage costs'!$U$18:$U$70,MATCH($B164,'Damage costs'!$C$18:$C$70,0))/1000),"")</f>
        <v/>
      </c>
      <c r="U164" s="59" t="str">
        <f>IFERROR(IF(OR($C$168=FALSE,LEFT($B164,3)&lt;&gt;"NOX"),U55*INDEX('Damage costs'!$Q$18:$Q$70,MATCH($B164,'Damage costs'!$C$18:$C$70,0))/1000,U55*INDEX('Damage costs'!$U$18:$U$70,MATCH($B164,'Damage costs'!$C$18:$C$70,0))/1000),"")</f>
        <v/>
      </c>
      <c r="V164" s="59" t="str">
        <f>IFERROR(IF(OR($C$168=FALSE,LEFT($B164,3)&lt;&gt;"NOX"),V55*INDEX('Damage costs'!$Q$18:$Q$70,MATCH($B164,'Damage costs'!$C$18:$C$70,0))/1000,V55*INDEX('Damage costs'!$U$18:$U$70,MATCH($B164,'Damage costs'!$C$18:$C$70,0))/1000),"")</f>
        <v/>
      </c>
      <c r="W164" s="59" t="str">
        <f>IFERROR(IF(OR($C$168=FALSE,LEFT($B164,3)&lt;&gt;"NOX"),W55*INDEX('Damage costs'!$Q$18:$Q$70,MATCH($B164,'Damage costs'!$C$18:$C$70,0))/1000,W55*INDEX('Damage costs'!$U$18:$U$70,MATCH($B164,'Damage costs'!$C$18:$C$70,0))/1000),"")</f>
        <v/>
      </c>
      <c r="X164" s="59" t="str">
        <f>IFERROR(IF(OR($C$168=FALSE,LEFT($B164,3)&lt;&gt;"NOX"),X55*INDEX('Damage costs'!$Q$18:$Q$70,MATCH($B164,'Damage costs'!$C$18:$C$70,0))/1000,X55*INDEX('Damage costs'!$U$18:$U$70,MATCH($B164,'Damage costs'!$C$18:$C$70,0))/1000),"")</f>
        <v/>
      </c>
      <c r="Y164" s="59" t="str">
        <f>IFERROR(IF(OR($C$168=FALSE,LEFT($B164,3)&lt;&gt;"NOX"),Y55*INDEX('Damage costs'!$Q$18:$Q$70,MATCH($B164,'Damage costs'!$C$18:$C$70,0))/1000,Y55*INDEX('Damage costs'!$U$18:$U$70,MATCH($B164,'Damage costs'!$C$18:$C$70,0))/1000),"")</f>
        <v/>
      </c>
      <c r="Z164" s="59" t="str">
        <f>IFERROR(IF(OR($C$168=FALSE,LEFT($B164,3)&lt;&gt;"NOX"),Z55*INDEX('Damage costs'!$Q$18:$Q$70,MATCH($B164,'Damage costs'!$C$18:$C$70,0))/1000,Z55*INDEX('Damage costs'!$U$18:$U$70,MATCH($B164,'Damage costs'!$C$18:$C$70,0))/1000),"")</f>
        <v/>
      </c>
      <c r="AA164" s="59" t="str">
        <f>IFERROR(IF(OR($C$168=FALSE,LEFT($B164,3)&lt;&gt;"NOX"),AA55*INDEX('Damage costs'!$Q$18:$Q$70,MATCH($B164,'Damage costs'!$C$18:$C$70,0))/1000,AA55*INDEX('Damage costs'!$U$18:$U$70,MATCH($B164,'Damage costs'!$C$18:$C$70,0))/1000),"")</f>
        <v/>
      </c>
      <c r="AB164" s="59" t="str">
        <f>IFERROR(IF(OR($C$168=FALSE,LEFT($B164,3)&lt;&gt;"NOX"),AB55*INDEX('Damage costs'!$Q$18:$Q$70,MATCH($B164,'Damage costs'!$C$18:$C$70,0))/1000,AB55*INDEX('Damage costs'!$U$18:$U$70,MATCH($B164,'Damage costs'!$C$18:$C$70,0))/1000),"")</f>
        <v/>
      </c>
      <c r="AC164" s="59" t="str">
        <f>IFERROR(IF(OR($C$168=FALSE,LEFT($B164,3)&lt;&gt;"NOX"),AC55*INDEX('Damage costs'!$Q$18:$Q$70,MATCH($B164,'Damage costs'!$C$18:$C$70,0))/1000,AC55*INDEX('Damage costs'!$U$18:$U$70,MATCH($B164,'Damage costs'!$C$18:$C$70,0))/1000),"")</f>
        <v/>
      </c>
      <c r="AD164" s="59" t="str">
        <f>IFERROR(IF(OR($C$168=FALSE,LEFT($B164,3)&lt;&gt;"NOX"),AD55*INDEX('Damage costs'!$Q$18:$Q$70,MATCH($B164,'Damage costs'!$C$18:$C$70,0))/1000,AD55*INDEX('Damage costs'!$U$18:$U$70,MATCH($B164,'Damage costs'!$C$18:$C$70,0))/1000),"")</f>
        <v/>
      </c>
      <c r="AE164" s="59" t="str">
        <f>IFERROR(IF(OR($C$168=FALSE,LEFT($B164,3)&lt;&gt;"NOX"),AE55*INDEX('Damage costs'!$Q$18:$Q$70,MATCH($B164,'Damage costs'!$C$18:$C$70,0))/1000,AE55*INDEX('Damage costs'!$U$18:$U$70,MATCH($B164,'Damage costs'!$C$18:$C$70,0))/1000),"")</f>
        <v/>
      </c>
      <c r="AF164" s="59" t="str">
        <f>IFERROR(IF(OR($C$168=FALSE,LEFT($B164,3)&lt;&gt;"NOX"),AF55*INDEX('Damage costs'!$Q$18:$Q$70,MATCH($B164,'Damage costs'!$C$18:$C$70,0))/1000,AF55*INDEX('Damage costs'!$U$18:$U$70,MATCH($B164,'Damage costs'!$C$18:$C$70,0))/1000),"")</f>
        <v/>
      </c>
      <c r="AG164" s="59" t="str">
        <f>IFERROR(IF(OR($C$168=FALSE,LEFT($B164,3)&lt;&gt;"NOX"),AG55*INDEX('Damage costs'!$Q$18:$Q$70,MATCH($B164,'Damage costs'!$C$18:$C$70,0))/1000,AG55*INDEX('Damage costs'!$U$18:$U$70,MATCH($B164,'Damage costs'!$C$18:$C$70,0))/1000),"")</f>
        <v/>
      </c>
      <c r="AH164" s="59" t="str">
        <f>IFERROR(IF(OR($C$168=FALSE,LEFT($B164,3)&lt;&gt;"NOX"),AH55*INDEX('Damage costs'!$Q$18:$Q$70,MATCH($B164,'Damage costs'!$C$18:$C$70,0))/1000,AH55*INDEX('Damage costs'!$U$18:$U$70,MATCH($B164,'Damage costs'!$C$18:$C$70,0))/1000),"")</f>
        <v/>
      </c>
      <c r="AI164" s="59" t="str">
        <f>IFERROR(IF(OR($C$168=FALSE,LEFT($B164,3)&lt;&gt;"NOX"),AI55*INDEX('Damage costs'!$Q$18:$Q$70,MATCH($B164,'Damage costs'!$C$18:$C$70,0))/1000,AI55*INDEX('Damage costs'!$U$18:$U$70,MATCH($B164,'Damage costs'!$C$18:$C$70,0))/1000),"")</f>
        <v/>
      </c>
      <c r="AJ164" s="59" t="str">
        <f>IFERROR(IF(OR($C$168=FALSE,LEFT($B164,3)&lt;&gt;"NOX"),AJ55*INDEX('Damage costs'!$Q$18:$Q$70,MATCH($B164,'Damage costs'!$C$18:$C$70,0))/1000,AJ55*INDEX('Damage costs'!$U$18:$U$70,MATCH($B164,'Damage costs'!$C$18:$C$70,0))/1000),"")</f>
        <v/>
      </c>
      <c r="AK164" s="59" t="str">
        <f>IFERROR(IF(OR($C$168=FALSE,LEFT($B164,3)&lt;&gt;"NOX"),AK55*INDEX('Damage costs'!$Q$18:$Q$70,MATCH($B164,'Damage costs'!$C$18:$C$70,0))/1000,AK55*INDEX('Damage costs'!$U$18:$U$70,MATCH($B164,'Damage costs'!$C$18:$C$70,0))/1000),"")</f>
        <v/>
      </c>
      <c r="AL164" s="59" t="str">
        <f>IFERROR(IF(OR($C$168=FALSE,LEFT($B164,3)&lt;&gt;"NOX"),AL55*INDEX('Damage costs'!$Q$18:$Q$70,MATCH($B164,'Damage costs'!$C$18:$C$70,0))/1000,AL55*INDEX('Damage costs'!$U$18:$U$70,MATCH($B164,'Damage costs'!$C$18:$C$70,0))/1000),"")</f>
        <v/>
      </c>
      <c r="AM164" s="59" t="str">
        <f>IFERROR(IF(OR($C$168=FALSE,LEFT($B164,3)&lt;&gt;"NOX"),AM55*INDEX('Damage costs'!$Q$18:$Q$70,MATCH($B164,'Damage costs'!$C$18:$C$70,0))/1000,AM55*INDEX('Damage costs'!$U$18:$U$70,MATCH($B164,'Damage costs'!$C$18:$C$70,0))/1000),"")</f>
        <v/>
      </c>
      <c r="AN164" s="59" t="str">
        <f>IFERROR(IF(OR($C$168=FALSE,LEFT($B164,3)&lt;&gt;"NOX"),AN55*INDEX('Damage costs'!$Q$18:$Q$70,MATCH($B164,'Damage costs'!$C$18:$C$70,0))/1000,AN55*INDEX('Damage costs'!$U$18:$U$70,MATCH($B164,'Damage costs'!$C$18:$C$70,0))/1000),"")</f>
        <v/>
      </c>
      <c r="AO164" s="59" t="str">
        <f>IFERROR(IF(OR($C$168=FALSE,LEFT($B164,3)&lt;&gt;"NOX"),AO55*INDEX('Damage costs'!$Q$18:$Q$70,MATCH($B164,'Damage costs'!$C$18:$C$70,0))/1000,AO55*INDEX('Damage costs'!$U$18:$U$70,MATCH($B164,'Damage costs'!$C$18:$C$70,0))/1000),"")</f>
        <v/>
      </c>
      <c r="AP164" s="59" t="str">
        <f>IFERROR(IF(OR($C$168=FALSE,LEFT($B164,3)&lt;&gt;"NOX"),AP55*INDEX('Damage costs'!$Q$18:$Q$70,MATCH($B164,'Damage costs'!$C$18:$C$70,0))/1000,AP55*INDEX('Damage costs'!$U$18:$U$70,MATCH($B164,'Damage costs'!$C$18:$C$70,0))/1000),"")</f>
        <v/>
      </c>
      <c r="AQ164" s="59" t="str">
        <f>IFERROR(IF(OR($C$168=FALSE,LEFT($B164,3)&lt;&gt;"NOX"),AQ55*INDEX('Damage costs'!$Q$18:$Q$70,MATCH($B164,'Damage costs'!$C$18:$C$70,0))/1000,AQ55*INDEX('Damage costs'!$U$18:$U$70,MATCH($B164,'Damage costs'!$C$18:$C$70,0))/1000),"")</f>
        <v/>
      </c>
      <c r="AR164" s="59" t="str">
        <f>IFERROR(IF(OR($C$168=FALSE,LEFT($B164,3)&lt;&gt;"NOX"),AR55*INDEX('Damage costs'!$Q$18:$Q$70,MATCH($B164,'Damage costs'!$C$18:$C$70,0))/1000,AR55*INDEX('Damage costs'!$U$18:$U$70,MATCH($B164,'Damage costs'!$C$18:$C$70,0))/1000),"")</f>
        <v/>
      </c>
      <c r="AS164" s="59" t="str">
        <f>IFERROR(IF(OR($C$168=FALSE,LEFT($B164,3)&lt;&gt;"NOX"),AS55*INDEX('Damage costs'!$Q$18:$Q$70,MATCH($B164,'Damage costs'!$C$18:$C$70,0))/1000,AS55*INDEX('Damage costs'!$U$18:$U$70,MATCH($B164,'Damage costs'!$C$18:$C$70,0))/1000),"")</f>
        <v/>
      </c>
      <c r="AT164" s="59" t="str">
        <f>IFERROR(IF(OR($C$168=FALSE,LEFT($B164,3)&lt;&gt;"NOX"),AT55*INDEX('Damage costs'!$Q$18:$Q$70,MATCH($B164,'Damage costs'!$C$18:$C$70,0))/1000,AT55*INDEX('Damage costs'!$U$18:$U$70,MATCH($B164,'Damage costs'!$C$18:$C$70,0))/1000),"")</f>
        <v/>
      </c>
      <c r="AU164" s="59" t="str">
        <f>IFERROR(IF(OR($C$168=FALSE,LEFT($B164,3)&lt;&gt;"NOX"),AU55*INDEX('Damage costs'!$Q$18:$Q$70,MATCH($B164,'Damage costs'!$C$18:$C$70,0))/1000,AU55*INDEX('Damage costs'!$U$18:$U$70,MATCH($B164,'Damage costs'!$C$18:$C$70,0))/1000),"")</f>
        <v/>
      </c>
      <c r="AV164" s="59" t="str">
        <f>IFERROR(IF(OR($C$168=FALSE,LEFT($B164,3)&lt;&gt;"NOX"),AV55*INDEX('Damage costs'!$Q$18:$Q$70,MATCH($B164,'Damage costs'!$C$18:$C$70,0))/1000,AV55*INDEX('Damage costs'!$U$18:$U$70,MATCH($B164,'Damage costs'!$C$18:$C$70,0))/1000),"")</f>
        <v/>
      </c>
      <c r="AW164" s="59" t="str">
        <f>IFERROR(IF(OR($C$168=FALSE,LEFT($B164,3)&lt;&gt;"NOX"),AW55*INDEX('Damage costs'!$Q$18:$Q$70,MATCH($B164,'Damage costs'!$C$18:$C$70,0))/1000,AW55*INDEX('Damage costs'!$U$18:$U$70,MATCH($B164,'Damage costs'!$C$18:$C$70,0))/1000),"")</f>
        <v/>
      </c>
      <c r="AX164" s="59" t="str">
        <f>IFERROR(IF(OR($C$168=FALSE,LEFT($B164,3)&lt;&gt;"NOX"),AX55*INDEX('Damage costs'!$Q$18:$Q$70,MATCH($B164,'Damage costs'!$C$18:$C$70,0))/1000,AX55*INDEX('Damage costs'!$U$18:$U$70,MATCH($B164,'Damage costs'!$C$18:$C$70,0))/1000),"")</f>
        <v/>
      </c>
      <c r="AY164" s="59" t="str">
        <f>IFERROR(IF(OR($C$168=FALSE,LEFT($B164,3)&lt;&gt;"NOX"),AY55*INDEX('Damage costs'!$Q$18:$Q$70,MATCH($B164,'Damage costs'!$C$18:$C$70,0))/1000,AY55*INDEX('Damage costs'!$U$18:$U$70,MATCH($B164,'Damage costs'!$C$18:$C$70,0))/1000),"")</f>
        <v/>
      </c>
      <c r="AZ164" s="59" t="str">
        <f>IFERROR(IF(OR($C$168=FALSE,LEFT($B164,3)&lt;&gt;"NOX"),AZ55*INDEX('Damage costs'!$Q$18:$Q$70,MATCH($B164,'Damage costs'!$C$18:$C$70,0))/1000,AZ55*INDEX('Damage costs'!$U$18:$U$70,MATCH($B164,'Damage costs'!$C$18:$C$70,0))/1000),"")</f>
        <v/>
      </c>
      <c r="BA164" s="59" t="str">
        <f>IFERROR(IF(OR($C$168=FALSE,LEFT($B164,3)&lt;&gt;"NOX"),BA55*INDEX('Damage costs'!$Q$18:$Q$70,MATCH($B164,'Damage costs'!$C$18:$C$70,0))/1000,BA55*INDEX('Damage costs'!$U$18:$U$70,MATCH($B164,'Damage costs'!$C$18:$C$70,0))/1000),"")</f>
        <v/>
      </c>
      <c r="BB164" s="59" t="str">
        <f>IFERROR(IF(OR($C$168=FALSE,LEFT($B164,3)&lt;&gt;"NOX"),BB55*INDEX('Damage costs'!$Q$18:$Q$70,MATCH($B164,'Damage costs'!$C$18:$C$70,0))/1000,BB55*INDEX('Damage costs'!$U$18:$U$70,MATCH($B164,'Damage costs'!$C$18:$C$70,0))/1000),"")</f>
        <v/>
      </c>
      <c r="BC164" s="59" t="str">
        <f>IFERROR(IF(OR($C$168=FALSE,LEFT($B164,3)&lt;&gt;"NOX"),BC55*INDEX('Damage costs'!$Q$18:$Q$70,MATCH($B164,'Damage costs'!$C$18:$C$70,0))/1000,BC55*INDEX('Damage costs'!$U$18:$U$70,MATCH($B164,'Damage costs'!$C$18:$C$70,0))/1000),"")</f>
        <v/>
      </c>
      <c r="BD164" s="59" t="str">
        <f>IFERROR(IF(OR($C$168=FALSE,LEFT($B164,3)&lt;&gt;"NOX"),BD55*INDEX('Damage costs'!$Q$18:$Q$70,MATCH($B164,'Damage costs'!$C$18:$C$70,0))/1000,BD55*INDEX('Damage costs'!$U$18:$U$70,MATCH($B164,'Damage costs'!$C$18:$C$70,0))/1000),"")</f>
        <v/>
      </c>
      <c r="BE164" s="59" t="str">
        <f>IFERROR(IF(OR($C$168=FALSE,LEFT($B164,3)&lt;&gt;"NOX"),BE55*INDEX('Damage costs'!$Q$18:$Q$70,MATCH($B164,'Damage costs'!$C$18:$C$70,0))/1000,BE55*INDEX('Damage costs'!$U$18:$U$70,MATCH($B164,'Damage costs'!$C$18:$C$70,0))/1000),"")</f>
        <v/>
      </c>
      <c r="BF164" s="59" t="str">
        <f>IFERROR(IF(OR($C$168=FALSE,LEFT($B164,3)&lt;&gt;"NOX"),BF55*INDEX('Damage costs'!$Q$18:$Q$70,MATCH($B164,'Damage costs'!$C$18:$C$70,0))/1000,BF55*INDEX('Damage costs'!$U$18:$U$70,MATCH($B164,'Damage costs'!$C$18:$C$70,0))/1000),"")</f>
        <v/>
      </c>
      <c r="BG164" s="59" t="str">
        <f>IFERROR(IF(OR($C$168=FALSE,LEFT($B164,3)&lt;&gt;"NOX"),BG55*INDEX('Damage costs'!$Q$18:$Q$70,MATCH($B164,'Damage costs'!$C$18:$C$70,0))/1000,BG55*INDEX('Damage costs'!$U$18:$U$70,MATCH($B164,'Damage costs'!$C$18:$C$70,0))/1000),"")</f>
        <v/>
      </c>
      <c r="BH164" s="59" t="str">
        <f>IFERROR(IF(OR($C$168=FALSE,LEFT($B164,3)&lt;&gt;"NOX"),BH55*INDEX('Damage costs'!$Q$18:$Q$70,MATCH($B164,'Damage costs'!$C$18:$C$70,0))/1000,BH55*INDEX('Damage costs'!$U$18:$U$70,MATCH($B164,'Damage costs'!$C$18:$C$70,0))/1000),"")</f>
        <v/>
      </c>
      <c r="BI164" s="59" t="str">
        <f>IFERROR(IF(OR($C$168=FALSE,LEFT($B164,3)&lt;&gt;"NOX"),BI55*INDEX('Damage costs'!$Q$18:$Q$70,MATCH($B164,'Damage costs'!$C$18:$C$70,0))/1000,BI55*INDEX('Damage costs'!$U$18:$U$70,MATCH($B164,'Damage costs'!$C$18:$C$70,0))/1000),"")</f>
        <v/>
      </c>
      <c r="BJ164" s="59" t="str">
        <f>IFERROR(IF(OR($C$168=FALSE,LEFT($B164,3)&lt;&gt;"NOX"),BJ55*INDEX('Damage costs'!$Q$18:$Q$70,MATCH($B164,'Damage costs'!$C$18:$C$70,0))/1000,BJ55*INDEX('Damage costs'!$U$18:$U$70,MATCH($B164,'Damage costs'!$C$18:$C$70,0))/1000),"")</f>
        <v/>
      </c>
      <c r="BK164" s="59" t="str">
        <f>IFERROR(IF(OR($C$168=FALSE,LEFT($B164,3)&lt;&gt;"NOX"),BK55*INDEX('Damage costs'!$Q$18:$Q$70,MATCH($B164,'Damage costs'!$C$18:$C$70,0))/1000,BK55*INDEX('Damage costs'!$U$18:$U$70,MATCH($B164,'Damage costs'!$C$18:$C$70,0))/1000),"")</f>
        <v/>
      </c>
      <c r="BL164" s="59" t="str">
        <f>IFERROR(IF(OR($C$168=FALSE,LEFT($B164,3)&lt;&gt;"NOX"),BL55*INDEX('Damage costs'!$Q$18:$Q$70,MATCH($B164,'Damage costs'!$C$18:$C$70,0))/1000,BL55*INDEX('Damage costs'!$U$18:$U$70,MATCH($B164,'Damage costs'!$C$18:$C$70,0))/1000),"")</f>
        <v/>
      </c>
      <c r="BM164" s="59" t="str">
        <f>IFERROR(IF(OR($C$168=FALSE,LEFT($B164,3)&lt;&gt;"NOX"),BM55*INDEX('Damage costs'!$Q$18:$Q$70,MATCH($B164,'Damage costs'!$C$18:$C$70,0))/1000,BM55*INDEX('Damage costs'!$U$18:$U$70,MATCH($B164,'Damage costs'!$C$18:$C$70,0))/1000),"")</f>
        <v/>
      </c>
      <c r="BN164" s="59" t="str">
        <f>IFERROR(IF(OR($C$168=FALSE,LEFT($B164,3)&lt;&gt;"NOX"),BN55*INDEX('Damage costs'!$Q$18:$Q$70,MATCH($B164,'Damage costs'!$C$18:$C$70,0))/1000,BN55*INDEX('Damage costs'!$U$18:$U$70,MATCH($B164,'Damage costs'!$C$18:$C$70,0))/1000),"")</f>
        <v/>
      </c>
      <c r="BO164" s="59" t="str">
        <f>IFERROR(IF(OR($C$168=FALSE,LEFT($B164,3)&lt;&gt;"NOX"),BO55*INDEX('Damage costs'!$Q$18:$Q$70,MATCH($B164,'Damage costs'!$C$18:$C$70,0))/1000,BO55*INDEX('Damage costs'!$U$18:$U$70,MATCH($B164,'Damage costs'!$C$18:$C$70,0))/1000),"")</f>
        <v/>
      </c>
      <c r="BP164" s="59" t="str">
        <f>IFERROR(IF(OR($C$168=FALSE,LEFT($B164,3)&lt;&gt;"NOX"),BP55*INDEX('Damage costs'!$Q$18:$Q$70,MATCH($B164,'Damage costs'!$C$18:$C$70,0))/1000,BP55*INDEX('Damage costs'!$U$18:$U$70,MATCH($B164,'Damage costs'!$C$18:$C$70,0))/1000),"")</f>
        <v/>
      </c>
      <c r="BQ164" s="59" t="str">
        <f>IFERROR(IF(OR($C$168=FALSE,LEFT($B164,3)&lt;&gt;"NOX"),BQ55*INDEX('Damage costs'!$Q$18:$Q$70,MATCH($B164,'Damage costs'!$C$18:$C$70,0))/1000,BQ55*INDEX('Damage costs'!$U$18:$U$70,MATCH($B164,'Damage costs'!$C$18:$C$70,0))/1000),"")</f>
        <v/>
      </c>
      <c r="BR164" s="59" t="str">
        <f>IFERROR(IF(OR($C$168=FALSE,LEFT($B164,3)&lt;&gt;"NOX"),BR55*INDEX('Damage costs'!$Q$18:$Q$70,MATCH($B164,'Damage costs'!$C$18:$C$70,0))/1000,BR55*INDEX('Damage costs'!$U$18:$U$70,MATCH($B164,'Damage costs'!$C$18:$C$70,0))/1000),"")</f>
        <v/>
      </c>
      <c r="BS164" s="59" t="str">
        <f>IFERROR(IF(OR($C$168=FALSE,LEFT($B164,3)&lt;&gt;"NOX"),BS55*INDEX('Damage costs'!$Q$18:$Q$70,MATCH($B164,'Damage costs'!$C$18:$C$70,0))/1000,BS55*INDEX('Damage costs'!$U$18:$U$70,MATCH($B164,'Damage costs'!$C$18:$C$70,0))/1000),"")</f>
        <v/>
      </c>
      <c r="BT164" s="59" t="str">
        <f>IFERROR(IF(OR($C$168=FALSE,LEFT($B164,3)&lt;&gt;"NOX"),BT55*INDEX('Damage costs'!$Q$18:$Q$70,MATCH($B164,'Damage costs'!$C$18:$C$70,0))/1000,BT55*INDEX('Damage costs'!$U$18:$U$70,MATCH($B164,'Damage costs'!$C$18:$C$70,0))/1000),"")</f>
        <v/>
      </c>
      <c r="BU164" s="59" t="str">
        <f>IFERROR(IF(OR($C$168=FALSE,LEFT($B164,3)&lt;&gt;"NOX"),BU55*INDEX('Damage costs'!$Q$18:$Q$70,MATCH($B164,'Damage costs'!$C$18:$C$70,0))/1000,BU55*INDEX('Damage costs'!$U$18:$U$70,MATCH($B164,'Damage costs'!$C$18:$C$70,0))/1000),"")</f>
        <v/>
      </c>
      <c r="BV164" s="59" t="str">
        <f>IFERROR(IF(OR($C$168=FALSE,LEFT($B164,3)&lt;&gt;"NOX"),BV55*INDEX('Damage costs'!$Q$18:$Q$70,MATCH($B164,'Damage costs'!$C$18:$C$70,0))/1000,BV55*INDEX('Damage costs'!$U$18:$U$70,MATCH($B164,'Damage costs'!$C$18:$C$70,0))/1000),"")</f>
        <v/>
      </c>
      <c r="BW164" s="59" t="str">
        <f>IFERROR(IF(OR($C$168=FALSE,LEFT($B164,3)&lt;&gt;"NOX"),BW55*INDEX('Damage costs'!$Q$18:$Q$70,MATCH($B164,'Damage costs'!$C$18:$C$70,0))/1000,BW55*INDEX('Damage costs'!$U$18:$U$70,MATCH($B164,'Damage costs'!$C$18:$C$70,0))/1000),"")</f>
        <v/>
      </c>
      <c r="BX164" s="59" t="str">
        <f>IFERROR(IF(OR($C$168=FALSE,LEFT($B164,3)&lt;&gt;"NOX"),BX55*INDEX('Damage costs'!$Q$18:$Q$70,MATCH($B164,'Damage costs'!$C$18:$C$70,0))/1000,BX55*INDEX('Damage costs'!$U$18:$U$70,MATCH($B164,'Damage costs'!$C$18:$C$70,0))/1000),"")</f>
        <v/>
      </c>
      <c r="BY164" s="59" t="str">
        <f>IFERROR(IF(OR($C$168=FALSE,LEFT($B164,3)&lt;&gt;"NOX"),BY55*INDEX('Damage costs'!$Q$18:$Q$70,MATCH($B164,'Damage costs'!$C$18:$C$70,0))/1000,BY55*INDEX('Damage costs'!$U$18:$U$70,MATCH($B164,'Damage costs'!$C$18:$C$70,0))/1000),"")</f>
        <v/>
      </c>
      <c r="BZ164" s="59" t="str">
        <f>IFERROR(IF(OR($C$168=FALSE,LEFT($B164,3)&lt;&gt;"NOX"),BZ55*INDEX('Damage costs'!$Q$18:$Q$70,MATCH($B164,'Damage costs'!$C$18:$C$70,0))/1000,BZ55*INDEX('Damage costs'!$U$18:$U$70,MATCH($B164,'Damage costs'!$C$18:$C$70,0))/1000),"")</f>
        <v/>
      </c>
      <c r="CA164" s="59" t="str">
        <f>IFERROR(IF(OR($C$168=FALSE,LEFT($B164,3)&lt;&gt;"NOX"),CA55*INDEX('Damage costs'!$Q$18:$Q$70,MATCH($B164,'Damage costs'!$C$18:$C$70,0))/1000,CA55*INDEX('Damage costs'!$U$18:$U$70,MATCH($B164,'Damage costs'!$C$18:$C$70,0))/1000),"")</f>
        <v/>
      </c>
      <c r="CB164" s="59" t="str">
        <f>IFERROR(IF(OR($C$168=FALSE,LEFT($B164,3)&lt;&gt;"NOX"),CB55*INDEX('Damage costs'!$Q$18:$Q$70,MATCH($B164,'Damage costs'!$C$18:$C$70,0))/1000,CB55*INDEX('Damage costs'!$U$18:$U$70,MATCH($B164,'Damage costs'!$C$18:$C$70,0))/1000),"")</f>
        <v/>
      </c>
      <c r="CC164" s="59" t="str">
        <f>IFERROR(IF(OR($C$168=FALSE,LEFT($B164,3)&lt;&gt;"NOX"),CC55*INDEX('Damage costs'!$Q$18:$Q$70,MATCH($B164,'Damage costs'!$C$18:$C$70,0))/1000,CC55*INDEX('Damage costs'!$U$18:$U$70,MATCH($B164,'Damage costs'!$C$18:$C$70,0))/1000),"")</f>
        <v/>
      </c>
      <c r="CD164" s="59" t="str">
        <f>IFERROR(IF(OR($C$168=FALSE,LEFT($B164,3)&lt;&gt;"NOX"),CD55*INDEX('Damage costs'!$Q$18:$Q$70,MATCH($B164,'Damage costs'!$C$18:$C$70,0))/1000,CD55*INDEX('Damage costs'!$U$18:$U$70,MATCH($B164,'Damage costs'!$C$18:$C$70,0))/1000),"")</f>
        <v/>
      </c>
      <c r="CE164" s="59" t="str">
        <f>IFERROR(IF(OR($C$168=FALSE,LEFT($B164,3)&lt;&gt;"NOX"),CE55*INDEX('Damage costs'!$Q$18:$Q$70,MATCH($B164,'Damage costs'!$C$18:$C$70,0))/1000,CE55*INDEX('Damage costs'!$U$18:$U$70,MATCH($B164,'Damage costs'!$C$18:$C$70,0))/1000),"")</f>
        <v/>
      </c>
      <c r="CF164" s="59" t="str">
        <f>IFERROR(IF(OR($C$168=FALSE,LEFT($B164,3)&lt;&gt;"NOX"),CF55*INDEX('Damage costs'!$Q$18:$Q$70,MATCH($B164,'Damage costs'!$C$18:$C$70,0))/1000,CF55*INDEX('Damage costs'!$U$18:$U$70,MATCH($B164,'Damage costs'!$C$18:$C$70,0))/1000),"")</f>
        <v/>
      </c>
      <c r="CG164" s="59" t="str">
        <f>IFERROR(IF(OR($C$168=FALSE,LEFT($B164,3)&lt;&gt;"NOX"),CG55*INDEX('Damage costs'!$Q$18:$Q$70,MATCH($B164,'Damage costs'!$C$18:$C$70,0))/1000,CG55*INDEX('Damage costs'!$U$18:$U$70,MATCH($B164,'Damage costs'!$C$18:$C$70,0))/1000),"")</f>
        <v/>
      </c>
      <c r="CH164" s="59" t="str">
        <f>IFERROR(IF(OR($C$168=FALSE,LEFT($B164,3)&lt;&gt;"NOX"),CH55*INDEX('Damage costs'!$Q$18:$Q$70,MATCH($B164,'Damage costs'!$C$18:$C$70,0))/1000,CH55*INDEX('Damage costs'!$U$18:$U$70,MATCH($B164,'Damage costs'!$C$18:$C$70,0))/1000),"")</f>
        <v/>
      </c>
      <c r="CI164" s="59" t="str">
        <f>IFERROR(IF(OR($C$168=FALSE,LEFT($B164,3)&lt;&gt;"NOX"),CI55*INDEX('Damage costs'!$Q$18:$Q$70,MATCH($B164,'Damage costs'!$C$18:$C$70,0))/1000,CI55*INDEX('Damage costs'!$U$18:$U$70,MATCH($B164,'Damage costs'!$C$18:$C$70,0))/1000),"")</f>
        <v/>
      </c>
      <c r="CJ164" s="59" t="str">
        <f>IFERROR(IF(OR($C$168=FALSE,LEFT($B164,3)&lt;&gt;"NOX"),CJ55*INDEX('Damage costs'!$Q$18:$Q$70,MATCH($B164,'Damage costs'!$C$18:$C$70,0))/1000,CJ55*INDEX('Damage costs'!$U$18:$U$70,MATCH($B164,'Damage costs'!$C$18:$C$70,0))/1000),"")</f>
        <v/>
      </c>
      <c r="CK164" s="59" t="str">
        <f>IFERROR(IF(OR($C$168=FALSE,LEFT($B164,3)&lt;&gt;"NOX"),CK55*INDEX('Damage costs'!$Q$18:$Q$70,MATCH($B164,'Damage costs'!$C$18:$C$70,0))/1000,CK55*INDEX('Damage costs'!$U$18:$U$70,MATCH($B164,'Damage costs'!$C$18:$C$70,0))/1000),"")</f>
        <v/>
      </c>
      <c r="CL164" s="59" t="str">
        <f>IFERROR(IF(OR($C$168=FALSE,LEFT($B164,3)&lt;&gt;"NOX"),CL55*INDEX('Damage costs'!$Q$18:$Q$70,MATCH($B164,'Damage costs'!$C$18:$C$70,0))/1000,CL55*INDEX('Damage costs'!$U$18:$U$70,MATCH($B164,'Damage costs'!$C$18:$C$70,0))/1000),"")</f>
        <v/>
      </c>
      <c r="CM164" s="59" t="str">
        <f>IFERROR(IF(OR($C$168=FALSE,LEFT($B164,3)&lt;&gt;"NOX"),CM55*INDEX('Damage costs'!$Q$18:$Q$70,MATCH($B164,'Damage costs'!$C$18:$C$70,0))/1000,CM55*INDEX('Damage costs'!$U$18:$U$70,MATCH($B164,'Damage costs'!$C$18:$C$70,0))/1000),"")</f>
        <v/>
      </c>
      <c r="CN164" s="59" t="str">
        <f>IFERROR(IF(OR($C$168=FALSE,LEFT($B164,3)&lt;&gt;"NOX"),CN55*INDEX('Damage costs'!$Q$18:$Q$70,MATCH($B164,'Damage costs'!$C$18:$C$70,0))/1000,CN55*INDEX('Damage costs'!$U$18:$U$70,MATCH($B164,'Damage costs'!$C$18:$C$70,0))/1000),"")</f>
        <v/>
      </c>
      <c r="CO164" s="59" t="str">
        <f>IFERROR(IF(OR($C$168=FALSE,LEFT($B164,3)&lt;&gt;"NOX"),CO55*INDEX('Damage costs'!$Q$18:$Q$70,MATCH($B164,'Damage costs'!$C$18:$C$70,0))/1000,CO55*INDEX('Damage costs'!$U$18:$U$70,MATCH($B164,'Damage costs'!$C$18:$C$70,0))/1000),"")</f>
        <v/>
      </c>
      <c r="CP164" s="59" t="str">
        <f>IFERROR(IF(OR($C$168=FALSE,LEFT($B164,3)&lt;&gt;"NOX"),CP55*INDEX('Damage costs'!$Q$18:$Q$70,MATCH($B164,'Damage costs'!$C$18:$C$70,0))/1000,CP55*INDEX('Damage costs'!$U$18:$U$70,MATCH($B164,'Damage costs'!$C$18:$C$70,0))/1000),"")</f>
        <v/>
      </c>
      <c r="CQ164" s="59" t="str">
        <f>IFERROR(IF(OR($C$168=FALSE,LEFT($B164,3)&lt;&gt;"NOX"),CQ55*INDEX('Damage costs'!$Q$18:$Q$70,MATCH($B164,'Damage costs'!$C$18:$C$70,0))/1000,CQ55*INDEX('Damage costs'!$U$18:$U$70,MATCH($B164,'Damage costs'!$C$18:$C$70,0))/1000),"")</f>
        <v/>
      </c>
      <c r="CR164" s="59" t="str">
        <f>IFERROR(IF(OR($C$168=FALSE,LEFT($B164,3)&lt;&gt;"NOX"),CR55*INDEX('Damage costs'!$Q$18:$Q$70,MATCH($B164,'Damage costs'!$C$18:$C$70,0))/1000,CR55*INDEX('Damage costs'!$U$18:$U$70,MATCH($B164,'Damage costs'!$C$18:$C$70,0))/1000),"")</f>
        <v/>
      </c>
      <c r="CS164" s="59" t="str">
        <f>IFERROR(IF(OR($C$168=FALSE,LEFT($B164,3)&lt;&gt;"NOX"),CS55*INDEX('Damage costs'!$Q$18:$Q$70,MATCH($B164,'Damage costs'!$C$18:$C$70,0))/1000,CS55*INDEX('Damage costs'!$U$18:$U$70,MATCH($B164,'Damage costs'!$C$18:$C$70,0))/1000),"")</f>
        <v/>
      </c>
      <c r="CT164" s="59" t="str">
        <f>IFERROR(IF(OR($C$168=FALSE,LEFT($B164,3)&lt;&gt;"NOX"),CT55*INDEX('Damage costs'!$Q$18:$Q$70,MATCH($B164,'Damage costs'!$C$18:$C$70,0))/1000,CT55*INDEX('Damage costs'!$U$18:$U$70,MATCH($B164,'Damage costs'!$C$18:$C$70,0))/1000),"")</f>
        <v/>
      </c>
      <c r="CU164" s="59" t="str">
        <f>IFERROR(IF(OR($C$168=FALSE,LEFT($B164,3)&lt;&gt;"NOX"),CU55*INDEX('Damage costs'!$Q$18:$Q$70,MATCH($B164,'Damage costs'!$C$18:$C$70,0))/1000,CU55*INDEX('Damage costs'!$U$18:$U$70,MATCH($B164,'Damage costs'!$C$18:$C$70,0))/1000),"")</f>
        <v/>
      </c>
      <c r="CV164" s="59" t="str">
        <f>IFERROR(IF(OR($C$168=FALSE,LEFT($B164,3)&lt;&gt;"NOX"),CV55*INDEX('Damage costs'!$Q$18:$Q$70,MATCH($B164,'Damage costs'!$C$18:$C$70,0))/1000,CV55*INDEX('Damage costs'!$U$18:$U$70,MATCH($B164,'Damage costs'!$C$18:$C$70,0))/1000),"")</f>
        <v/>
      </c>
      <c r="CW164" s="59" t="str">
        <f>IFERROR(IF(OR($C$168=FALSE,LEFT($B164,3)&lt;&gt;"NOX"),CW55*INDEX('Damage costs'!$Q$18:$Q$70,MATCH($B164,'Damage costs'!$C$18:$C$70,0))/1000,CW55*INDEX('Damage costs'!$U$18:$U$70,MATCH($B164,'Damage costs'!$C$18:$C$70,0))/1000),"")</f>
        <v/>
      </c>
      <c r="CX164" s="59" t="str">
        <f>IFERROR(IF(OR($C$168=FALSE,LEFT($B164,3)&lt;&gt;"NOX"),CX55*INDEX('Damage costs'!$Q$18:$Q$70,MATCH($B164,'Damage costs'!$C$18:$C$70,0))/1000,CX55*INDEX('Damage costs'!$U$18:$U$70,MATCH($B164,'Damage costs'!$C$18:$C$70,0))/1000),"")</f>
        <v/>
      </c>
      <c r="CY164" s="59" t="str">
        <f>IFERROR(IF(OR($C$168=FALSE,LEFT($B164,3)&lt;&gt;"NOX"),CY55*INDEX('Damage costs'!$Q$18:$Q$70,MATCH($B164,'Damage costs'!$C$18:$C$70,0))/1000,CY55*INDEX('Damage costs'!$U$18:$U$70,MATCH($B164,'Damage costs'!$C$18:$C$70,0))/1000),"")</f>
        <v/>
      </c>
      <c r="CZ164" s="391"/>
    </row>
    <row r="165" spans="2:104" x14ac:dyDescent="0.25">
      <c r="B165" s="406">
        <f t="shared" si="61"/>
        <v>0</v>
      </c>
      <c r="C165" s="9" t="s">
        <v>1117</v>
      </c>
      <c r="D165" s="59" t="str">
        <f>IFERROR(IF(OR($C$168=FALSE,LEFT($B165,3)&lt;&gt;"NOX"),D56*INDEX('Damage costs'!$Q$18:$Q$70,MATCH($B165,'Damage costs'!$C$18:$C$70,0))/1000,D56*INDEX('Damage costs'!$U$18:$U$70,MATCH($B165,'Damage costs'!$C$18:$C$70,0))/1000),"")</f>
        <v/>
      </c>
      <c r="E165" s="59" t="str">
        <f>IFERROR(IF(OR($C$168=FALSE,LEFT($B165,3)&lt;&gt;"NOX"),E56*INDEX('Damage costs'!$Q$18:$Q$70,MATCH($B165,'Damage costs'!$C$18:$C$70,0))/1000,E56*INDEX('Damage costs'!$U$18:$U$70,MATCH($B165,'Damage costs'!$C$18:$C$70,0))/1000),"")</f>
        <v/>
      </c>
      <c r="F165" s="59" t="str">
        <f>IFERROR(IF(OR($C$168=FALSE,LEFT($B165,3)&lt;&gt;"NOX"),F56*INDEX('Damage costs'!$Q$18:$Q$70,MATCH($B165,'Damage costs'!$C$18:$C$70,0))/1000,F56*INDEX('Damage costs'!$U$18:$U$70,MATCH($B165,'Damage costs'!$C$18:$C$70,0))/1000),"")</f>
        <v/>
      </c>
      <c r="G165" s="59" t="str">
        <f>IFERROR(IF(OR($C$168=FALSE,LEFT($B165,3)&lt;&gt;"NOX"),G56*INDEX('Damage costs'!$Q$18:$Q$70,MATCH($B165,'Damage costs'!$C$18:$C$70,0))/1000,G56*INDEX('Damage costs'!$U$18:$U$70,MATCH($B165,'Damage costs'!$C$18:$C$70,0))/1000),"")</f>
        <v/>
      </c>
      <c r="H165" s="59" t="str">
        <f>IFERROR(IF(OR($C$168=FALSE,LEFT($B165,3)&lt;&gt;"NOX"),H56*INDEX('Damage costs'!$Q$18:$Q$70,MATCH($B165,'Damage costs'!$C$18:$C$70,0))/1000,H56*INDEX('Damage costs'!$U$18:$U$70,MATCH($B165,'Damage costs'!$C$18:$C$70,0))/1000),"")</f>
        <v/>
      </c>
      <c r="I165" s="59" t="str">
        <f>IFERROR(IF(OR($C$168=FALSE,LEFT($B165,3)&lt;&gt;"NOX"),I56*INDEX('Damage costs'!$Q$18:$Q$70,MATCH($B165,'Damage costs'!$C$18:$C$70,0))/1000,I56*INDEX('Damage costs'!$U$18:$U$70,MATCH($B165,'Damage costs'!$C$18:$C$70,0))/1000),"")</f>
        <v/>
      </c>
      <c r="J165" s="59" t="str">
        <f>IFERROR(IF(OR($C$168=FALSE,LEFT($B165,3)&lt;&gt;"NOX"),J56*INDEX('Damage costs'!$Q$18:$Q$70,MATCH($B165,'Damage costs'!$C$18:$C$70,0))/1000,J56*INDEX('Damage costs'!$U$18:$U$70,MATCH($B165,'Damage costs'!$C$18:$C$70,0))/1000),"")</f>
        <v/>
      </c>
      <c r="K165" s="59" t="str">
        <f>IFERROR(IF(OR($C$168=FALSE,LEFT($B165,3)&lt;&gt;"NOX"),K56*INDEX('Damage costs'!$Q$18:$Q$70,MATCH($B165,'Damage costs'!$C$18:$C$70,0))/1000,K56*INDEX('Damage costs'!$U$18:$U$70,MATCH($B165,'Damage costs'!$C$18:$C$70,0))/1000),"")</f>
        <v/>
      </c>
      <c r="L165" s="59" t="str">
        <f>IFERROR(IF(OR($C$168=FALSE,LEFT($B165,3)&lt;&gt;"NOX"),L56*INDEX('Damage costs'!$Q$18:$Q$70,MATCH($B165,'Damage costs'!$C$18:$C$70,0))/1000,L56*INDEX('Damage costs'!$U$18:$U$70,MATCH($B165,'Damage costs'!$C$18:$C$70,0))/1000),"")</f>
        <v/>
      </c>
      <c r="M165" s="59" t="str">
        <f>IFERROR(IF(OR($C$168=FALSE,LEFT($B165,3)&lt;&gt;"NOX"),M56*INDEX('Damage costs'!$Q$18:$Q$70,MATCH($B165,'Damage costs'!$C$18:$C$70,0))/1000,M56*INDEX('Damage costs'!$U$18:$U$70,MATCH($B165,'Damage costs'!$C$18:$C$70,0))/1000),"")</f>
        <v/>
      </c>
      <c r="N165" s="59" t="str">
        <f>IFERROR(IF(OR($C$168=FALSE,LEFT($B165,3)&lt;&gt;"NOX"),N56*INDEX('Damage costs'!$Q$18:$Q$70,MATCH($B165,'Damage costs'!$C$18:$C$70,0))/1000,N56*INDEX('Damage costs'!$U$18:$U$70,MATCH($B165,'Damage costs'!$C$18:$C$70,0))/1000),"")</f>
        <v/>
      </c>
      <c r="O165" s="59" t="str">
        <f>IFERROR(IF(OR($C$168=FALSE,LEFT($B165,3)&lt;&gt;"NOX"),O56*INDEX('Damage costs'!$Q$18:$Q$70,MATCH($B165,'Damage costs'!$C$18:$C$70,0))/1000,O56*INDEX('Damage costs'!$U$18:$U$70,MATCH($B165,'Damage costs'!$C$18:$C$70,0))/1000),"")</f>
        <v/>
      </c>
      <c r="P165" s="59" t="str">
        <f>IFERROR(IF(OR($C$168=FALSE,LEFT($B165,3)&lt;&gt;"NOX"),P56*INDEX('Damage costs'!$Q$18:$Q$70,MATCH($B165,'Damage costs'!$C$18:$C$70,0))/1000,P56*INDEX('Damage costs'!$U$18:$U$70,MATCH($B165,'Damage costs'!$C$18:$C$70,0))/1000),"")</f>
        <v/>
      </c>
      <c r="Q165" s="59" t="str">
        <f>IFERROR(IF(OR($C$168=FALSE,LEFT($B165,3)&lt;&gt;"NOX"),Q56*INDEX('Damage costs'!$Q$18:$Q$70,MATCH($B165,'Damage costs'!$C$18:$C$70,0))/1000,Q56*INDEX('Damage costs'!$U$18:$U$70,MATCH($B165,'Damage costs'!$C$18:$C$70,0))/1000),"")</f>
        <v/>
      </c>
      <c r="R165" s="59" t="str">
        <f>IFERROR(IF(OR($C$168=FALSE,LEFT($B165,3)&lt;&gt;"NOX"),R56*INDEX('Damage costs'!$Q$18:$Q$70,MATCH($B165,'Damage costs'!$C$18:$C$70,0))/1000,R56*INDEX('Damage costs'!$U$18:$U$70,MATCH($B165,'Damage costs'!$C$18:$C$70,0))/1000),"")</f>
        <v/>
      </c>
      <c r="S165" s="59" t="str">
        <f>IFERROR(IF(OR($C$168=FALSE,LEFT($B165,3)&lt;&gt;"NOX"),S56*INDEX('Damage costs'!$Q$18:$Q$70,MATCH($B165,'Damage costs'!$C$18:$C$70,0))/1000,S56*INDEX('Damage costs'!$U$18:$U$70,MATCH($B165,'Damage costs'!$C$18:$C$70,0))/1000),"")</f>
        <v/>
      </c>
      <c r="T165" s="59" t="str">
        <f>IFERROR(IF(OR($C$168=FALSE,LEFT($B165,3)&lt;&gt;"NOX"),T56*INDEX('Damage costs'!$Q$18:$Q$70,MATCH($B165,'Damage costs'!$C$18:$C$70,0))/1000,T56*INDEX('Damage costs'!$U$18:$U$70,MATCH($B165,'Damage costs'!$C$18:$C$70,0))/1000),"")</f>
        <v/>
      </c>
      <c r="U165" s="59" t="str">
        <f>IFERROR(IF(OR($C$168=FALSE,LEFT($B165,3)&lt;&gt;"NOX"),U56*INDEX('Damage costs'!$Q$18:$Q$70,MATCH($B165,'Damage costs'!$C$18:$C$70,0))/1000,U56*INDEX('Damage costs'!$U$18:$U$70,MATCH($B165,'Damage costs'!$C$18:$C$70,0))/1000),"")</f>
        <v/>
      </c>
      <c r="V165" s="59" t="str">
        <f>IFERROR(IF(OR($C$168=FALSE,LEFT($B165,3)&lt;&gt;"NOX"),V56*INDEX('Damage costs'!$Q$18:$Q$70,MATCH($B165,'Damage costs'!$C$18:$C$70,0))/1000,V56*INDEX('Damage costs'!$U$18:$U$70,MATCH($B165,'Damage costs'!$C$18:$C$70,0))/1000),"")</f>
        <v/>
      </c>
      <c r="W165" s="59" t="str">
        <f>IFERROR(IF(OR($C$168=FALSE,LEFT($B165,3)&lt;&gt;"NOX"),W56*INDEX('Damage costs'!$Q$18:$Q$70,MATCH($B165,'Damage costs'!$C$18:$C$70,0))/1000,W56*INDEX('Damage costs'!$U$18:$U$70,MATCH($B165,'Damage costs'!$C$18:$C$70,0))/1000),"")</f>
        <v/>
      </c>
      <c r="X165" s="59" t="str">
        <f>IFERROR(IF(OR($C$168=FALSE,LEFT($B165,3)&lt;&gt;"NOX"),X56*INDEX('Damage costs'!$Q$18:$Q$70,MATCH($B165,'Damage costs'!$C$18:$C$70,0))/1000,X56*INDEX('Damage costs'!$U$18:$U$70,MATCH($B165,'Damage costs'!$C$18:$C$70,0))/1000),"")</f>
        <v/>
      </c>
      <c r="Y165" s="59" t="str">
        <f>IFERROR(IF(OR($C$168=FALSE,LEFT($B165,3)&lt;&gt;"NOX"),Y56*INDEX('Damage costs'!$Q$18:$Q$70,MATCH($B165,'Damage costs'!$C$18:$C$70,0))/1000,Y56*INDEX('Damage costs'!$U$18:$U$70,MATCH($B165,'Damage costs'!$C$18:$C$70,0))/1000),"")</f>
        <v/>
      </c>
      <c r="Z165" s="59" t="str">
        <f>IFERROR(IF(OR($C$168=FALSE,LEFT($B165,3)&lt;&gt;"NOX"),Z56*INDEX('Damage costs'!$Q$18:$Q$70,MATCH($B165,'Damage costs'!$C$18:$C$70,0))/1000,Z56*INDEX('Damage costs'!$U$18:$U$70,MATCH($B165,'Damage costs'!$C$18:$C$70,0))/1000),"")</f>
        <v/>
      </c>
      <c r="AA165" s="59" t="str">
        <f>IFERROR(IF(OR($C$168=FALSE,LEFT($B165,3)&lt;&gt;"NOX"),AA56*INDEX('Damage costs'!$Q$18:$Q$70,MATCH($B165,'Damage costs'!$C$18:$C$70,0))/1000,AA56*INDEX('Damage costs'!$U$18:$U$70,MATCH($B165,'Damage costs'!$C$18:$C$70,0))/1000),"")</f>
        <v/>
      </c>
      <c r="AB165" s="59" t="str">
        <f>IFERROR(IF(OR($C$168=FALSE,LEFT($B165,3)&lt;&gt;"NOX"),AB56*INDEX('Damage costs'!$Q$18:$Q$70,MATCH($B165,'Damage costs'!$C$18:$C$70,0))/1000,AB56*INDEX('Damage costs'!$U$18:$U$70,MATCH($B165,'Damage costs'!$C$18:$C$70,0))/1000),"")</f>
        <v/>
      </c>
      <c r="AC165" s="59" t="str">
        <f>IFERROR(IF(OR($C$168=FALSE,LEFT($B165,3)&lt;&gt;"NOX"),AC56*INDEX('Damage costs'!$Q$18:$Q$70,MATCH($B165,'Damage costs'!$C$18:$C$70,0))/1000,AC56*INDEX('Damage costs'!$U$18:$U$70,MATCH($B165,'Damage costs'!$C$18:$C$70,0))/1000),"")</f>
        <v/>
      </c>
      <c r="AD165" s="59" t="str">
        <f>IFERROR(IF(OR($C$168=FALSE,LEFT($B165,3)&lt;&gt;"NOX"),AD56*INDEX('Damage costs'!$Q$18:$Q$70,MATCH($B165,'Damage costs'!$C$18:$C$70,0))/1000,AD56*INDEX('Damage costs'!$U$18:$U$70,MATCH($B165,'Damage costs'!$C$18:$C$70,0))/1000),"")</f>
        <v/>
      </c>
      <c r="AE165" s="59" t="str">
        <f>IFERROR(IF(OR($C$168=FALSE,LEFT($B165,3)&lt;&gt;"NOX"),AE56*INDEX('Damage costs'!$Q$18:$Q$70,MATCH($B165,'Damage costs'!$C$18:$C$70,0))/1000,AE56*INDEX('Damage costs'!$U$18:$U$70,MATCH($B165,'Damage costs'!$C$18:$C$70,0))/1000),"")</f>
        <v/>
      </c>
      <c r="AF165" s="59" t="str">
        <f>IFERROR(IF(OR($C$168=FALSE,LEFT($B165,3)&lt;&gt;"NOX"),AF56*INDEX('Damage costs'!$Q$18:$Q$70,MATCH($B165,'Damage costs'!$C$18:$C$70,0))/1000,AF56*INDEX('Damage costs'!$U$18:$U$70,MATCH($B165,'Damage costs'!$C$18:$C$70,0))/1000),"")</f>
        <v/>
      </c>
      <c r="AG165" s="59" t="str">
        <f>IFERROR(IF(OR($C$168=FALSE,LEFT($B165,3)&lt;&gt;"NOX"),AG56*INDEX('Damage costs'!$Q$18:$Q$70,MATCH($B165,'Damage costs'!$C$18:$C$70,0))/1000,AG56*INDEX('Damage costs'!$U$18:$U$70,MATCH($B165,'Damage costs'!$C$18:$C$70,0))/1000),"")</f>
        <v/>
      </c>
      <c r="AH165" s="59" t="str">
        <f>IFERROR(IF(OR($C$168=FALSE,LEFT($B165,3)&lt;&gt;"NOX"),AH56*INDEX('Damage costs'!$Q$18:$Q$70,MATCH($B165,'Damage costs'!$C$18:$C$70,0))/1000,AH56*INDEX('Damage costs'!$U$18:$U$70,MATCH($B165,'Damage costs'!$C$18:$C$70,0))/1000),"")</f>
        <v/>
      </c>
      <c r="AI165" s="59" t="str">
        <f>IFERROR(IF(OR($C$168=FALSE,LEFT($B165,3)&lt;&gt;"NOX"),AI56*INDEX('Damage costs'!$Q$18:$Q$70,MATCH($B165,'Damage costs'!$C$18:$C$70,0))/1000,AI56*INDEX('Damage costs'!$U$18:$U$70,MATCH($B165,'Damage costs'!$C$18:$C$70,0))/1000),"")</f>
        <v/>
      </c>
      <c r="AJ165" s="59" t="str">
        <f>IFERROR(IF(OR($C$168=FALSE,LEFT($B165,3)&lt;&gt;"NOX"),AJ56*INDEX('Damage costs'!$Q$18:$Q$70,MATCH($B165,'Damage costs'!$C$18:$C$70,0))/1000,AJ56*INDEX('Damage costs'!$U$18:$U$70,MATCH($B165,'Damage costs'!$C$18:$C$70,0))/1000),"")</f>
        <v/>
      </c>
      <c r="AK165" s="59" t="str">
        <f>IFERROR(IF(OR($C$168=FALSE,LEFT($B165,3)&lt;&gt;"NOX"),AK56*INDEX('Damage costs'!$Q$18:$Q$70,MATCH($B165,'Damage costs'!$C$18:$C$70,0))/1000,AK56*INDEX('Damage costs'!$U$18:$U$70,MATCH($B165,'Damage costs'!$C$18:$C$70,0))/1000),"")</f>
        <v/>
      </c>
      <c r="AL165" s="59" t="str">
        <f>IFERROR(IF(OR($C$168=FALSE,LEFT($B165,3)&lt;&gt;"NOX"),AL56*INDEX('Damage costs'!$Q$18:$Q$70,MATCH($B165,'Damage costs'!$C$18:$C$70,0))/1000,AL56*INDEX('Damage costs'!$U$18:$U$70,MATCH($B165,'Damage costs'!$C$18:$C$70,0))/1000),"")</f>
        <v/>
      </c>
      <c r="AM165" s="59" t="str">
        <f>IFERROR(IF(OR($C$168=FALSE,LEFT($B165,3)&lt;&gt;"NOX"),AM56*INDEX('Damage costs'!$Q$18:$Q$70,MATCH($B165,'Damage costs'!$C$18:$C$70,0))/1000,AM56*INDEX('Damage costs'!$U$18:$U$70,MATCH($B165,'Damage costs'!$C$18:$C$70,0))/1000),"")</f>
        <v/>
      </c>
      <c r="AN165" s="59" t="str">
        <f>IFERROR(IF(OR($C$168=FALSE,LEFT($B165,3)&lt;&gt;"NOX"),AN56*INDEX('Damage costs'!$Q$18:$Q$70,MATCH($B165,'Damage costs'!$C$18:$C$70,0))/1000,AN56*INDEX('Damage costs'!$U$18:$U$70,MATCH($B165,'Damage costs'!$C$18:$C$70,0))/1000),"")</f>
        <v/>
      </c>
      <c r="AO165" s="59" t="str">
        <f>IFERROR(IF(OR($C$168=FALSE,LEFT($B165,3)&lt;&gt;"NOX"),AO56*INDEX('Damage costs'!$Q$18:$Q$70,MATCH($B165,'Damage costs'!$C$18:$C$70,0))/1000,AO56*INDEX('Damage costs'!$U$18:$U$70,MATCH($B165,'Damage costs'!$C$18:$C$70,0))/1000),"")</f>
        <v/>
      </c>
      <c r="AP165" s="59" t="str">
        <f>IFERROR(IF(OR($C$168=FALSE,LEFT($B165,3)&lt;&gt;"NOX"),AP56*INDEX('Damage costs'!$Q$18:$Q$70,MATCH($B165,'Damage costs'!$C$18:$C$70,0))/1000,AP56*INDEX('Damage costs'!$U$18:$U$70,MATCH($B165,'Damage costs'!$C$18:$C$70,0))/1000),"")</f>
        <v/>
      </c>
      <c r="AQ165" s="59" t="str">
        <f>IFERROR(IF(OR($C$168=FALSE,LEFT($B165,3)&lt;&gt;"NOX"),AQ56*INDEX('Damage costs'!$Q$18:$Q$70,MATCH($B165,'Damage costs'!$C$18:$C$70,0))/1000,AQ56*INDEX('Damage costs'!$U$18:$U$70,MATCH($B165,'Damage costs'!$C$18:$C$70,0))/1000),"")</f>
        <v/>
      </c>
      <c r="AR165" s="59" t="str">
        <f>IFERROR(IF(OR($C$168=FALSE,LEFT($B165,3)&lt;&gt;"NOX"),AR56*INDEX('Damage costs'!$Q$18:$Q$70,MATCH($B165,'Damage costs'!$C$18:$C$70,0))/1000,AR56*INDEX('Damage costs'!$U$18:$U$70,MATCH($B165,'Damage costs'!$C$18:$C$70,0))/1000),"")</f>
        <v/>
      </c>
      <c r="AS165" s="59" t="str">
        <f>IFERROR(IF(OR($C$168=FALSE,LEFT($B165,3)&lt;&gt;"NOX"),AS56*INDEX('Damage costs'!$Q$18:$Q$70,MATCH($B165,'Damage costs'!$C$18:$C$70,0))/1000,AS56*INDEX('Damage costs'!$U$18:$U$70,MATCH($B165,'Damage costs'!$C$18:$C$70,0))/1000),"")</f>
        <v/>
      </c>
      <c r="AT165" s="59" t="str">
        <f>IFERROR(IF(OR($C$168=FALSE,LEFT($B165,3)&lt;&gt;"NOX"),AT56*INDEX('Damage costs'!$Q$18:$Q$70,MATCH($B165,'Damage costs'!$C$18:$C$70,0))/1000,AT56*INDEX('Damage costs'!$U$18:$U$70,MATCH($B165,'Damage costs'!$C$18:$C$70,0))/1000),"")</f>
        <v/>
      </c>
      <c r="AU165" s="59" t="str">
        <f>IFERROR(IF(OR($C$168=FALSE,LEFT($B165,3)&lt;&gt;"NOX"),AU56*INDEX('Damage costs'!$Q$18:$Q$70,MATCH($B165,'Damage costs'!$C$18:$C$70,0))/1000,AU56*INDEX('Damage costs'!$U$18:$U$70,MATCH($B165,'Damage costs'!$C$18:$C$70,0))/1000),"")</f>
        <v/>
      </c>
      <c r="AV165" s="59" t="str">
        <f>IFERROR(IF(OR($C$168=FALSE,LEFT($B165,3)&lt;&gt;"NOX"),AV56*INDEX('Damage costs'!$Q$18:$Q$70,MATCH($B165,'Damage costs'!$C$18:$C$70,0))/1000,AV56*INDEX('Damage costs'!$U$18:$U$70,MATCH($B165,'Damage costs'!$C$18:$C$70,0))/1000),"")</f>
        <v/>
      </c>
      <c r="AW165" s="59" t="str">
        <f>IFERROR(IF(OR($C$168=FALSE,LEFT($B165,3)&lt;&gt;"NOX"),AW56*INDEX('Damage costs'!$Q$18:$Q$70,MATCH($B165,'Damage costs'!$C$18:$C$70,0))/1000,AW56*INDEX('Damage costs'!$U$18:$U$70,MATCH($B165,'Damage costs'!$C$18:$C$70,0))/1000),"")</f>
        <v/>
      </c>
      <c r="AX165" s="59" t="str">
        <f>IFERROR(IF(OR($C$168=FALSE,LEFT($B165,3)&lt;&gt;"NOX"),AX56*INDEX('Damage costs'!$Q$18:$Q$70,MATCH($B165,'Damage costs'!$C$18:$C$70,0))/1000,AX56*INDEX('Damage costs'!$U$18:$U$70,MATCH($B165,'Damage costs'!$C$18:$C$70,0))/1000),"")</f>
        <v/>
      </c>
      <c r="AY165" s="59" t="str">
        <f>IFERROR(IF(OR($C$168=FALSE,LEFT($B165,3)&lt;&gt;"NOX"),AY56*INDEX('Damage costs'!$Q$18:$Q$70,MATCH($B165,'Damage costs'!$C$18:$C$70,0))/1000,AY56*INDEX('Damage costs'!$U$18:$U$70,MATCH($B165,'Damage costs'!$C$18:$C$70,0))/1000),"")</f>
        <v/>
      </c>
      <c r="AZ165" s="59" t="str">
        <f>IFERROR(IF(OR($C$168=FALSE,LEFT($B165,3)&lt;&gt;"NOX"),AZ56*INDEX('Damage costs'!$Q$18:$Q$70,MATCH($B165,'Damage costs'!$C$18:$C$70,0))/1000,AZ56*INDEX('Damage costs'!$U$18:$U$70,MATCH($B165,'Damage costs'!$C$18:$C$70,0))/1000),"")</f>
        <v/>
      </c>
      <c r="BA165" s="59" t="str">
        <f>IFERROR(IF(OR($C$168=FALSE,LEFT($B165,3)&lt;&gt;"NOX"),BA56*INDEX('Damage costs'!$Q$18:$Q$70,MATCH($B165,'Damage costs'!$C$18:$C$70,0))/1000,BA56*INDEX('Damage costs'!$U$18:$U$70,MATCH($B165,'Damage costs'!$C$18:$C$70,0))/1000),"")</f>
        <v/>
      </c>
      <c r="BB165" s="59" t="str">
        <f>IFERROR(IF(OR($C$168=FALSE,LEFT($B165,3)&lt;&gt;"NOX"),BB56*INDEX('Damage costs'!$Q$18:$Q$70,MATCH($B165,'Damage costs'!$C$18:$C$70,0))/1000,BB56*INDEX('Damage costs'!$U$18:$U$70,MATCH($B165,'Damage costs'!$C$18:$C$70,0))/1000),"")</f>
        <v/>
      </c>
      <c r="BC165" s="59" t="str">
        <f>IFERROR(IF(OR($C$168=FALSE,LEFT($B165,3)&lt;&gt;"NOX"),BC56*INDEX('Damage costs'!$Q$18:$Q$70,MATCH($B165,'Damage costs'!$C$18:$C$70,0))/1000,BC56*INDEX('Damage costs'!$U$18:$U$70,MATCH($B165,'Damage costs'!$C$18:$C$70,0))/1000),"")</f>
        <v/>
      </c>
      <c r="BD165" s="59" t="str">
        <f>IFERROR(IF(OR($C$168=FALSE,LEFT($B165,3)&lt;&gt;"NOX"),BD56*INDEX('Damage costs'!$Q$18:$Q$70,MATCH($B165,'Damage costs'!$C$18:$C$70,0))/1000,BD56*INDEX('Damage costs'!$U$18:$U$70,MATCH($B165,'Damage costs'!$C$18:$C$70,0))/1000),"")</f>
        <v/>
      </c>
      <c r="BE165" s="59" t="str">
        <f>IFERROR(IF(OR($C$168=FALSE,LEFT($B165,3)&lt;&gt;"NOX"),BE56*INDEX('Damage costs'!$Q$18:$Q$70,MATCH($B165,'Damage costs'!$C$18:$C$70,0))/1000,BE56*INDEX('Damage costs'!$U$18:$U$70,MATCH($B165,'Damage costs'!$C$18:$C$70,0))/1000),"")</f>
        <v/>
      </c>
      <c r="BF165" s="59" t="str">
        <f>IFERROR(IF(OR($C$168=FALSE,LEFT($B165,3)&lt;&gt;"NOX"),BF56*INDEX('Damage costs'!$Q$18:$Q$70,MATCH($B165,'Damage costs'!$C$18:$C$70,0))/1000,BF56*INDEX('Damage costs'!$U$18:$U$70,MATCH($B165,'Damage costs'!$C$18:$C$70,0))/1000),"")</f>
        <v/>
      </c>
      <c r="BG165" s="59" t="str">
        <f>IFERROR(IF(OR($C$168=FALSE,LEFT($B165,3)&lt;&gt;"NOX"),BG56*INDEX('Damage costs'!$Q$18:$Q$70,MATCH($B165,'Damage costs'!$C$18:$C$70,0))/1000,BG56*INDEX('Damage costs'!$U$18:$U$70,MATCH($B165,'Damage costs'!$C$18:$C$70,0))/1000),"")</f>
        <v/>
      </c>
      <c r="BH165" s="59" t="str">
        <f>IFERROR(IF(OR($C$168=FALSE,LEFT($B165,3)&lt;&gt;"NOX"),BH56*INDEX('Damage costs'!$Q$18:$Q$70,MATCH($B165,'Damage costs'!$C$18:$C$70,0))/1000,BH56*INDEX('Damage costs'!$U$18:$U$70,MATCH($B165,'Damage costs'!$C$18:$C$70,0))/1000),"")</f>
        <v/>
      </c>
      <c r="BI165" s="59" t="str">
        <f>IFERROR(IF(OR($C$168=FALSE,LEFT($B165,3)&lt;&gt;"NOX"),BI56*INDEX('Damage costs'!$Q$18:$Q$70,MATCH($B165,'Damage costs'!$C$18:$C$70,0))/1000,BI56*INDEX('Damage costs'!$U$18:$U$70,MATCH($B165,'Damage costs'!$C$18:$C$70,0))/1000),"")</f>
        <v/>
      </c>
      <c r="BJ165" s="59" t="str">
        <f>IFERROR(IF(OR($C$168=FALSE,LEFT($B165,3)&lt;&gt;"NOX"),BJ56*INDEX('Damage costs'!$Q$18:$Q$70,MATCH($B165,'Damage costs'!$C$18:$C$70,0))/1000,BJ56*INDEX('Damage costs'!$U$18:$U$70,MATCH($B165,'Damage costs'!$C$18:$C$70,0))/1000),"")</f>
        <v/>
      </c>
      <c r="BK165" s="59" t="str">
        <f>IFERROR(IF(OR($C$168=FALSE,LEFT($B165,3)&lt;&gt;"NOX"),BK56*INDEX('Damage costs'!$Q$18:$Q$70,MATCH($B165,'Damage costs'!$C$18:$C$70,0))/1000,BK56*INDEX('Damage costs'!$U$18:$U$70,MATCH($B165,'Damage costs'!$C$18:$C$70,0))/1000),"")</f>
        <v/>
      </c>
      <c r="BL165" s="59" t="str">
        <f>IFERROR(IF(OR($C$168=FALSE,LEFT($B165,3)&lt;&gt;"NOX"),BL56*INDEX('Damage costs'!$Q$18:$Q$70,MATCH($B165,'Damage costs'!$C$18:$C$70,0))/1000,BL56*INDEX('Damage costs'!$U$18:$U$70,MATCH($B165,'Damage costs'!$C$18:$C$70,0))/1000),"")</f>
        <v/>
      </c>
      <c r="BM165" s="59" t="str">
        <f>IFERROR(IF(OR($C$168=FALSE,LEFT($B165,3)&lt;&gt;"NOX"),BM56*INDEX('Damage costs'!$Q$18:$Q$70,MATCH($B165,'Damage costs'!$C$18:$C$70,0))/1000,BM56*INDEX('Damage costs'!$U$18:$U$70,MATCH($B165,'Damage costs'!$C$18:$C$70,0))/1000),"")</f>
        <v/>
      </c>
      <c r="BN165" s="59" t="str">
        <f>IFERROR(IF(OR($C$168=FALSE,LEFT($B165,3)&lt;&gt;"NOX"),BN56*INDEX('Damage costs'!$Q$18:$Q$70,MATCH($B165,'Damage costs'!$C$18:$C$70,0))/1000,BN56*INDEX('Damage costs'!$U$18:$U$70,MATCH($B165,'Damage costs'!$C$18:$C$70,0))/1000),"")</f>
        <v/>
      </c>
      <c r="BO165" s="59" t="str">
        <f>IFERROR(IF(OR($C$168=FALSE,LEFT($B165,3)&lt;&gt;"NOX"),BO56*INDEX('Damage costs'!$Q$18:$Q$70,MATCH($B165,'Damage costs'!$C$18:$C$70,0))/1000,BO56*INDEX('Damage costs'!$U$18:$U$70,MATCH($B165,'Damage costs'!$C$18:$C$70,0))/1000),"")</f>
        <v/>
      </c>
      <c r="BP165" s="59" t="str">
        <f>IFERROR(IF(OR($C$168=FALSE,LEFT($B165,3)&lt;&gt;"NOX"),BP56*INDEX('Damage costs'!$Q$18:$Q$70,MATCH($B165,'Damage costs'!$C$18:$C$70,0))/1000,BP56*INDEX('Damage costs'!$U$18:$U$70,MATCH($B165,'Damage costs'!$C$18:$C$70,0))/1000),"")</f>
        <v/>
      </c>
      <c r="BQ165" s="59" t="str">
        <f>IFERROR(IF(OR($C$168=FALSE,LEFT($B165,3)&lt;&gt;"NOX"),BQ56*INDEX('Damage costs'!$Q$18:$Q$70,MATCH($B165,'Damage costs'!$C$18:$C$70,0))/1000,BQ56*INDEX('Damage costs'!$U$18:$U$70,MATCH($B165,'Damage costs'!$C$18:$C$70,0))/1000),"")</f>
        <v/>
      </c>
      <c r="BR165" s="59" t="str">
        <f>IFERROR(IF(OR($C$168=FALSE,LEFT($B165,3)&lt;&gt;"NOX"),BR56*INDEX('Damage costs'!$Q$18:$Q$70,MATCH($B165,'Damage costs'!$C$18:$C$70,0))/1000,BR56*INDEX('Damage costs'!$U$18:$U$70,MATCH($B165,'Damage costs'!$C$18:$C$70,0))/1000),"")</f>
        <v/>
      </c>
      <c r="BS165" s="59" t="str">
        <f>IFERROR(IF(OR($C$168=FALSE,LEFT($B165,3)&lt;&gt;"NOX"),BS56*INDEX('Damage costs'!$Q$18:$Q$70,MATCH($B165,'Damage costs'!$C$18:$C$70,0))/1000,BS56*INDEX('Damage costs'!$U$18:$U$70,MATCH($B165,'Damage costs'!$C$18:$C$70,0))/1000),"")</f>
        <v/>
      </c>
      <c r="BT165" s="59" t="str">
        <f>IFERROR(IF(OR($C$168=FALSE,LEFT($B165,3)&lt;&gt;"NOX"),BT56*INDEX('Damage costs'!$Q$18:$Q$70,MATCH($B165,'Damage costs'!$C$18:$C$70,0))/1000,BT56*INDEX('Damage costs'!$U$18:$U$70,MATCH($B165,'Damage costs'!$C$18:$C$70,0))/1000),"")</f>
        <v/>
      </c>
      <c r="BU165" s="59" t="str">
        <f>IFERROR(IF(OR($C$168=FALSE,LEFT($B165,3)&lt;&gt;"NOX"),BU56*INDEX('Damage costs'!$Q$18:$Q$70,MATCH($B165,'Damage costs'!$C$18:$C$70,0))/1000,BU56*INDEX('Damage costs'!$U$18:$U$70,MATCH($B165,'Damage costs'!$C$18:$C$70,0))/1000),"")</f>
        <v/>
      </c>
      <c r="BV165" s="59" t="str">
        <f>IFERROR(IF(OR($C$168=FALSE,LEFT($B165,3)&lt;&gt;"NOX"),BV56*INDEX('Damage costs'!$Q$18:$Q$70,MATCH($B165,'Damage costs'!$C$18:$C$70,0))/1000,BV56*INDEX('Damage costs'!$U$18:$U$70,MATCH($B165,'Damage costs'!$C$18:$C$70,0))/1000),"")</f>
        <v/>
      </c>
      <c r="BW165" s="59" t="str">
        <f>IFERROR(IF(OR($C$168=FALSE,LEFT($B165,3)&lt;&gt;"NOX"),BW56*INDEX('Damage costs'!$Q$18:$Q$70,MATCH($B165,'Damage costs'!$C$18:$C$70,0))/1000,BW56*INDEX('Damage costs'!$U$18:$U$70,MATCH($B165,'Damage costs'!$C$18:$C$70,0))/1000),"")</f>
        <v/>
      </c>
      <c r="BX165" s="59" t="str">
        <f>IFERROR(IF(OR($C$168=FALSE,LEFT($B165,3)&lt;&gt;"NOX"),BX56*INDEX('Damage costs'!$Q$18:$Q$70,MATCH($B165,'Damage costs'!$C$18:$C$70,0))/1000,BX56*INDEX('Damage costs'!$U$18:$U$70,MATCH($B165,'Damage costs'!$C$18:$C$70,0))/1000),"")</f>
        <v/>
      </c>
      <c r="BY165" s="59" t="str">
        <f>IFERROR(IF(OR($C$168=FALSE,LEFT($B165,3)&lt;&gt;"NOX"),BY56*INDEX('Damage costs'!$Q$18:$Q$70,MATCH($B165,'Damage costs'!$C$18:$C$70,0))/1000,BY56*INDEX('Damage costs'!$U$18:$U$70,MATCH($B165,'Damage costs'!$C$18:$C$70,0))/1000),"")</f>
        <v/>
      </c>
      <c r="BZ165" s="59" t="str">
        <f>IFERROR(IF(OR($C$168=FALSE,LEFT($B165,3)&lt;&gt;"NOX"),BZ56*INDEX('Damage costs'!$Q$18:$Q$70,MATCH($B165,'Damage costs'!$C$18:$C$70,0))/1000,BZ56*INDEX('Damage costs'!$U$18:$U$70,MATCH($B165,'Damage costs'!$C$18:$C$70,0))/1000),"")</f>
        <v/>
      </c>
      <c r="CA165" s="59" t="str">
        <f>IFERROR(IF(OR($C$168=FALSE,LEFT($B165,3)&lt;&gt;"NOX"),CA56*INDEX('Damage costs'!$Q$18:$Q$70,MATCH($B165,'Damage costs'!$C$18:$C$70,0))/1000,CA56*INDEX('Damage costs'!$U$18:$U$70,MATCH($B165,'Damage costs'!$C$18:$C$70,0))/1000),"")</f>
        <v/>
      </c>
      <c r="CB165" s="59" t="str">
        <f>IFERROR(IF(OR($C$168=FALSE,LEFT($B165,3)&lt;&gt;"NOX"),CB56*INDEX('Damage costs'!$Q$18:$Q$70,MATCH($B165,'Damage costs'!$C$18:$C$70,0))/1000,CB56*INDEX('Damage costs'!$U$18:$U$70,MATCH($B165,'Damage costs'!$C$18:$C$70,0))/1000),"")</f>
        <v/>
      </c>
      <c r="CC165" s="59" t="str">
        <f>IFERROR(IF(OR($C$168=FALSE,LEFT($B165,3)&lt;&gt;"NOX"),CC56*INDEX('Damage costs'!$Q$18:$Q$70,MATCH($B165,'Damage costs'!$C$18:$C$70,0))/1000,CC56*INDEX('Damage costs'!$U$18:$U$70,MATCH($B165,'Damage costs'!$C$18:$C$70,0))/1000),"")</f>
        <v/>
      </c>
      <c r="CD165" s="59" t="str">
        <f>IFERROR(IF(OR($C$168=FALSE,LEFT($B165,3)&lt;&gt;"NOX"),CD56*INDEX('Damage costs'!$Q$18:$Q$70,MATCH($B165,'Damage costs'!$C$18:$C$70,0))/1000,CD56*INDEX('Damage costs'!$U$18:$U$70,MATCH($B165,'Damage costs'!$C$18:$C$70,0))/1000),"")</f>
        <v/>
      </c>
      <c r="CE165" s="59" t="str">
        <f>IFERROR(IF(OR($C$168=FALSE,LEFT($B165,3)&lt;&gt;"NOX"),CE56*INDEX('Damage costs'!$Q$18:$Q$70,MATCH($B165,'Damage costs'!$C$18:$C$70,0))/1000,CE56*INDEX('Damage costs'!$U$18:$U$70,MATCH($B165,'Damage costs'!$C$18:$C$70,0))/1000),"")</f>
        <v/>
      </c>
      <c r="CF165" s="59" t="str">
        <f>IFERROR(IF(OR($C$168=FALSE,LEFT($B165,3)&lt;&gt;"NOX"),CF56*INDEX('Damage costs'!$Q$18:$Q$70,MATCH($B165,'Damage costs'!$C$18:$C$70,0))/1000,CF56*INDEX('Damage costs'!$U$18:$U$70,MATCH($B165,'Damage costs'!$C$18:$C$70,0))/1000),"")</f>
        <v/>
      </c>
      <c r="CG165" s="59" t="str">
        <f>IFERROR(IF(OR($C$168=FALSE,LEFT($B165,3)&lt;&gt;"NOX"),CG56*INDEX('Damage costs'!$Q$18:$Q$70,MATCH($B165,'Damage costs'!$C$18:$C$70,0))/1000,CG56*INDEX('Damage costs'!$U$18:$U$70,MATCH($B165,'Damage costs'!$C$18:$C$70,0))/1000),"")</f>
        <v/>
      </c>
      <c r="CH165" s="59" t="str">
        <f>IFERROR(IF(OR($C$168=FALSE,LEFT($B165,3)&lt;&gt;"NOX"),CH56*INDEX('Damage costs'!$Q$18:$Q$70,MATCH($B165,'Damage costs'!$C$18:$C$70,0))/1000,CH56*INDEX('Damage costs'!$U$18:$U$70,MATCH($B165,'Damage costs'!$C$18:$C$70,0))/1000),"")</f>
        <v/>
      </c>
      <c r="CI165" s="59" t="str">
        <f>IFERROR(IF(OR($C$168=FALSE,LEFT($B165,3)&lt;&gt;"NOX"),CI56*INDEX('Damage costs'!$Q$18:$Q$70,MATCH($B165,'Damage costs'!$C$18:$C$70,0))/1000,CI56*INDEX('Damage costs'!$U$18:$U$70,MATCH($B165,'Damage costs'!$C$18:$C$70,0))/1000),"")</f>
        <v/>
      </c>
      <c r="CJ165" s="59" t="str">
        <f>IFERROR(IF(OR($C$168=FALSE,LEFT($B165,3)&lt;&gt;"NOX"),CJ56*INDEX('Damage costs'!$Q$18:$Q$70,MATCH($B165,'Damage costs'!$C$18:$C$70,0))/1000,CJ56*INDEX('Damage costs'!$U$18:$U$70,MATCH($B165,'Damage costs'!$C$18:$C$70,0))/1000),"")</f>
        <v/>
      </c>
      <c r="CK165" s="59" t="str">
        <f>IFERROR(IF(OR($C$168=FALSE,LEFT($B165,3)&lt;&gt;"NOX"),CK56*INDEX('Damage costs'!$Q$18:$Q$70,MATCH($B165,'Damage costs'!$C$18:$C$70,0))/1000,CK56*INDEX('Damage costs'!$U$18:$U$70,MATCH($B165,'Damage costs'!$C$18:$C$70,0))/1000),"")</f>
        <v/>
      </c>
      <c r="CL165" s="59" t="str">
        <f>IFERROR(IF(OR($C$168=FALSE,LEFT($B165,3)&lt;&gt;"NOX"),CL56*INDEX('Damage costs'!$Q$18:$Q$70,MATCH($B165,'Damage costs'!$C$18:$C$70,0))/1000,CL56*INDEX('Damage costs'!$U$18:$U$70,MATCH($B165,'Damage costs'!$C$18:$C$70,0))/1000),"")</f>
        <v/>
      </c>
      <c r="CM165" s="59" t="str">
        <f>IFERROR(IF(OR($C$168=FALSE,LEFT($B165,3)&lt;&gt;"NOX"),CM56*INDEX('Damage costs'!$Q$18:$Q$70,MATCH($B165,'Damage costs'!$C$18:$C$70,0))/1000,CM56*INDEX('Damage costs'!$U$18:$U$70,MATCH($B165,'Damage costs'!$C$18:$C$70,0))/1000),"")</f>
        <v/>
      </c>
      <c r="CN165" s="59" t="str">
        <f>IFERROR(IF(OR($C$168=FALSE,LEFT($B165,3)&lt;&gt;"NOX"),CN56*INDEX('Damage costs'!$Q$18:$Q$70,MATCH($B165,'Damage costs'!$C$18:$C$70,0))/1000,CN56*INDEX('Damage costs'!$U$18:$U$70,MATCH($B165,'Damage costs'!$C$18:$C$70,0))/1000),"")</f>
        <v/>
      </c>
      <c r="CO165" s="59" t="str">
        <f>IFERROR(IF(OR($C$168=FALSE,LEFT($B165,3)&lt;&gt;"NOX"),CO56*INDEX('Damage costs'!$Q$18:$Q$70,MATCH($B165,'Damage costs'!$C$18:$C$70,0))/1000,CO56*INDEX('Damage costs'!$U$18:$U$70,MATCH($B165,'Damage costs'!$C$18:$C$70,0))/1000),"")</f>
        <v/>
      </c>
      <c r="CP165" s="59" t="str">
        <f>IFERROR(IF(OR($C$168=FALSE,LEFT($B165,3)&lt;&gt;"NOX"),CP56*INDEX('Damage costs'!$Q$18:$Q$70,MATCH($B165,'Damage costs'!$C$18:$C$70,0))/1000,CP56*INDEX('Damage costs'!$U$18:$U$70,MATCH($B165,'Damage costs'!$C$18:$C$70,0))/1000),"")</f>
        <v/>
      </c>
      <c r="CQ165" s="59" t="str">
        <f>IFERROR(IF(OR($C$168=FALSE,LEFT($B165,3)&lt;&gt;"NOX"),CQ56*INDEX('Damage costs'!$Q$18:$Q$70,MATCH($B165,'Damage costs'!$C$18:$C$70,0))/1000,CQ56*INDEX('Damage costs'!$U$18:$U$70,MATCH($B165,'Damage costs'!$C$18:$C$70,0))/1000),"")</f>
        <v/>
      </c>
      <c r="CR165" s="59" t="str">
        <f>IFERROR(IF(OR($C$168=FALSE,LEFT($B165,3)&lt;&gt;"NOX"),CR56*INDEX('Damage costs'!$Q$18:$Q$70,MATCH($B165,'Damage costs'!$C$18:$C$70,0))/1000,CR56*INDEX('Damage costs'!$U$18:$U$70,MATCH($B165,'Damage costs'!$C$18:$C$70,0))/1000),"")</f>
        <v/>
      </c>
      <c r="CS165" s="59" t="str">
        <f>IFERROR(IF(OR($C$168=FALSE,LEFT($B165,3)&lt;&gt;"NOX"),CS56*INDEX('Damage costs'!$Q$18:$Q$70,MATCH($B165,'Damage costs'!$C$18:$C$70,0))/1000,CS56*INDEX('Damage costs'!$U$18:$U$70,MATCH($B165,'Damage costs'!$C$18:$C$70,0))/1000),"")</f>
        <v/>
      </c>
      <c r="CT165" s="59" t="str">
        <f>IFERROR(IF(OR($C$168=FALSE,LEFT($B165,3)&lt;&gt;"NOX"),CT56*INDEX('Damage costs'!$Q$18:$Q$70,MATCH($B165,'Damage costs'!$C$18:$C$70,0))/1000,CT56*INDEX('Damage costs'!$U$18:$U$70,MATCH($B165,'Damage costs'!$C$18:$C$70,0))/1000),"")</f>
        <v/>
      </c>
      <c r="CU165" s="59" t="str">
        <f>IFERROR(IF(OR($C$168=FALSE,LEFT($B165,3)&lt;&gt;"NOX"),CU56*INDEX('Damage costs'!$Q$18:$Q$70,MATCH($B165,'Damage costs'!$C$18:$C$70,0))/1000,CU56*INDEX('Damage costs'!$U$18:$U$70,MATCH($B165,'Damage costs'!$C$18:$C$70,0))/1000),"")</f>
        <v/>
      </c>
      <c r="CV165" s="59" t="str">
        <f>IFERROR(IF(OR($C$168=FALSE,LEFT($B165,3)&lt;&gt;"NOX"),CV56*INDEX('Damage costs'!$Q$18:$Q$70,MATCH($B165,'Damage costs'!$C$18:$C$70,0))/1000,CV56*INDEX('Damage costs'!$U$18:$U$70,MATCH($B165,'Damage costs'!$C$18:$C$70,0))/1000),"")</f>
        <v/>
      </c>
      <c r="CW165" s="59" t="str">
        <f>IFERROR(IF(OR($C$168=FALSE,LEFT($B165,3)&lt;&gt;"NOX"),CW56*INDEX('Damage costs'!$Q$18:$Q$70,MATCH($B165,'Damage costs'!$C$18:$C$70,0))/1000,CW56*INDEX('Damage costs'!$U$18:$U$70,MATCH($B165,'Damage costs'!$C$18:$C$70,0))/1000),"")</f>
        <v/>
      </c>
      <c r="CX165" s="59" t="str">
        <f>IFERROR(IF(OR($C$168=FALSE,LEFT($B165,3)&lt;&gt;"NOX"),CX56*INDEX('Damage costs'!$Q$18:$Q$70,MATCH($B165,'Damage costs'!$C$18:$C$70,0))/1000,CX56*INDEX('Damage costs'!$U$18:$U$70,MATCH($B165,'Damage costs'!$C$18:$C$70,0))/1000),"")</f>
        <v/>
      </c>
      <c r="CY165" s="59" t="str">
        <f>IFERROR(IF(OR($C$168=FALSE,LEFT($B165,3)&lt;&gt;"NOX"),CY56*INDEX('Damage costs'!$Q$18:$Q$70,MATCH($B165,'Damage costs'!$C$18:$C$70,0))/1000,CY56*INDEX('Damage costs'!$U$18:$U$70,MATCH($B165,'Damage costs'!$C$18:$C$70,0))/1000),"")</f>
        <v/>
      </c>
      <c r="CZ165" s="391"/>
    </row>
    <row r="166" spans="2:104" x14ac:dyDescent="0.25">
      <c r="B166" s="406">
        <f t="shared" si="61"/>
        <v>0</v>
      </c>
      <c r="C166" s="9" t="s">
        <v>1117</v>
      </c>
      <c r="D166" s="59" t="str">
        <f>IFERROR(IF(OR($C$168=FALSE,LEFT($B166,3)&lt;&gt;"NOX"),D57*INDEX('Damage costs'!$Q$18:$Q$70,MATCH($B166,'Damage costs'!$C$18:$C$70,0))/1000,D57*INDEX('Damage costs'!$U$18:$U$70,MATCH($B166,'Damage costs'!$C$18:$C$70,0))/1000),"")</f>
        <v/>
      </c>
      <c r="E166" s="59" t="str">
        <f>IFERROR(IF(OR($C$168=FALSE,LEFT($B166,3)&lt;&gt;"NOX"),E57*INDEX('Damage costs'!$Q$18:$Q$70,MATCH($B166,'Damage costs'!$C$18:$C$70,0))/1000,E57*INDEX('Damage costs'!$U$18:$U$70,MATCH($B166,'Damage costs'!$C$18:$C$70,0))/1000),"")</f>
        <v/>
      </c>
      <c r="F166" s="59" t="str">
        <f>IFERROR(IF(OR($C$168=FALSE,LEFT($B166,3)&lt;&gt;"NOX"),F57*INDEX('Damage costs'!$Q$18:$Q$70,MATCH($B166,'Damage costs'!$C$18:$C$70,0))/1000,F57*INDEX('Damage costs'!$U$18:$U$70,MATCH($B166,'Damage costs'!$C$18:$C$70,0))/1000),"")</f>
        <v/>
      </c>
      <c r="G166" s="59" t="str">
        <f>IFERROR(IF(OR($C$168=FALSE,LEFT($B166,3)&lt;&gt;"NOX"),G57*INDEX('Damage costs'!$Q$18:$Q$70,MATCH($B166,'Damage costs'!$C$18:$C$70,0))/1000,G57*INDEX('Damage costs'!$U$18:$U$70,MATCH($B166,'Damage costs'!$C$18:$C$70,0))/1000),"")</f>
        <v/>
      </c>
      <c r="H166" s="59" t="str">
        <f>IFERROR(IF(OR($C$168=FALSE,LEFT($B166,3)&lt;&gt;"NOX"),H57*INDEX('Damage costs'!$Q$18:$Q$70,MATCH($B166,'Damage costs'!$C$18:$C$70,0))/1000,H57*INDEX('Damage costs'!$U$18:$U$70,MATCH($B166,'Damage costs'!$C$18:$C$70,0))/1000),"")</f>
        <v/>
      </c>
      <c r="I166" s="59" t="str">
        <f>IFERROR(IF(OR($C$168=FALSE,LEFT($B166,3)&lt;&gt;"NOX"),I57*INDEX('Damage costs'!$Q$18:$Q$70,MATCH($B166,'Damage costs'!$C$18:$C$70,0))/1000,I57*INDEX('Damage costs'!$U$18:$U$70,MATCH($B166,'Damage costs'!$C$18:$C$70,0))/1000),"")</f>
        <v/>
      </c>
      <c r="J166" s="59" t="str">
        <f>IFERROR(IF(OR($C$168=FALSE,LEFT($B166,3)&lt;&gt;"NOX"),J57*INDEX('Damage costs'!$Q$18:$Q$70,MATCH($B166,'Damage costs'!$C$18:$C$70,0))/1000,J57*INDEX('Damage costs'!$U$18:$U$70,MATCH($B166,'Damage costs'!$C$18:$C$70,0))/1000),"")</f>
        <v/>
      </c>
      <c r="K166" s="59" t="str">
        <f>IFERROR(IF(OR($C$168=FALSE,LEFT($B166,3)&lt;&gt;"NOX"),K57*INDEX('Damage costs'!$Q$18:$Q$70,MATCH($B166,'Damage costs'!$C$18:$C$70,0))/1000,K57*INDEX('Damage costs'!$U$18:$U$70,MATCH($B166,'Damage costs'!$C$18:$C$70,0))/1000),"")</f>
        <v/>
      </c>
      <c r="L166" s="59" t="str">
        <f>IFERROR(IF(OR($C$168=FALSE,LEFT($B166,3)&lt;&gt;"NOX"),L57*INDEX('Damage costs'!$Q$18:$Q$70,MATCH($B166,'Damage costs'!$C$18:$C$70,0))/1000,L57*INDEX('Damage costs'!$U$18:$U$70,MATCH($B166,'Damage costs'!$C$18:$C$70,0))/1000),"")</f>
        <v/>
      </c>
      <c r="M166" s="59" t="str">
        <f>IFERROR(IF(OR($C$168=FALSE,LEFT($B166,3)&lt;&gt;"NOX"),M57*INDEX('Damage costs'!$Q$18:$Q$70,MATCH($B166,'Damage costs'!$C$18:$C$70,0))/1000,M57*INDEX('Damage costs'!$U$18:$U$70,MATCH($B166,'Damage costs'!$C$18:$C$70,0))/1000),"")</f>
        <v/>
      </c>
      <c r="N166" s="59" t="str">
        <f>IFERROR(IF(OR($C$168=FALSE,LEFT($B166,3)&lt;&gt;"NOX"),N57*INDEX('Damage costs'!$Q$18:$Q$70,MATCH($B166,'Damage costs'!$C$18:$C$70,0))/1000,N57*INDEX('Damage costs'!$U$18:$U$70,MATCH($B166,'Damage costs'!$C$18:$C$70,0))/1000),"")</f>
        <v/>
      </c>
      <c r="O166" s="59" t="str">
        <f>IFERROR(IF(OR($C$168=FALSE,LEFT($B166,3)&lt;&gt;"NOX"),O57*INDEX('Damage costs'!$Q$18:$Q$70,MATCH($B166,'Damage costs'!$C$18:$C$70,0))/1000,O57*INDEX('Damage costs'!$U$18:$U$70,MATCH($B166,'Damage costs'!$C$18:$C$70,0))/1000),"")</f>
        <v/>
      </c>
      <c r="P166" s="59" t="str">
        <f>IFERROR(IF(OR($C$168=FALSE,LEFT($B166,3)&lt;&gt;"NOX"),P57*INDEX('Damage costs'!$Q$18:$Q$70,MATCH($B166,'Damage costs'!$C$18:$C$70,0))/1000,P57*INDEX('Damage costs'!$U$18:$U$70,MATCH($B166,'Damage costs'!$C$18:$C$70,0))/1000),"")</f>
        <v/>
      </c>
      <c r="Q166" s="59" t="str">
        <f>IFERROR(IF(OR($C$168=FALSE,LEFT($B166,3)&lt;&gt;"NOX"),Q57*INDEX('Damage costs'!$Q$18:$Q$70,MATCH($B166,'Damage costs'!$C$18:$C$70,0))/1000,Q57*INDEX('Damage costs'!$U$18:$U$70,MATCH($B166,'Damage costs'!$C$18:$C$70,0))/1000),"")</f>
        <v/>
      </c>
      <c r="R166" s="59" t="str">
        <f>IFERROR(IF(OR($C$168=FALSE,LEFT($B166,3)&lt;&gt;"NOX"),R57*INDEX('Damage costs'!$Q$18:$Q$70,MATCH($B166,'Damage costs'!$C$18:$C$70,0))/1000,R57*INDEX('Damage costs'!$U$18:$U$70,MATCH($B166,'Damage costs'!$C$18:$C$70,0))/1000),"")</f>
        <v/>
      </c>
      <c r="S166" s="59" t="str">
        <f>IFERROR(IF(OR($C$168=FALSE,LEFT($B166,3)&lt;&gt;"NOX"),S57*INDEX('Damage costs'!$Q$18:$Q$70,MATCH($B166,'Damage costs'!$C$18:$C$70,0))/1000,S57*INDEX('Damage costs'!$U$18:$U$70,MATCH($B166,'Damage costs'!$C$18:$C$70,0))/1000),"")</f>
        <v/>
      </c>
      <c r="T166" s="59" t="str">
        <f>IFERROR(IF(OR($C$168=FALSE,LEFT($B166,3)&lt;&gt;"NOX"),T57*INDEX('Damage costs'!$Q$18:$Q$70,MATCH($B166,'Damage costs'!$C$18:$C$70,0))/1000,T57*INDEX('Damage costs'!$U$18:$U$70,MATCH($B166,'Damage costs'!$C$18:$C$70,0))/1000),"")</f>
        <v/>
      </c>
      <c r="U166" s="59" t="str">
        <f>IFERROR(IF(OR($C$168=FALSE,LEFT($B166,3)&lt;&gt;"NOX"),U57*INDEX('Damage costs'!$Q$18:$Q$70,MATCH($B166,'Damage costs'!$C$18:$C$70,0))/1000,U57*INDEX('Damage costs'!$U$18:$U$70,MATCH($B166,'Damage costs'!$C$18:$C$70,0))/1000),"")</f>
        <v/>
      </c>
      <c r="V166" s="59" t="str">
        <f>IFERROR(IF(OR($C$168=FALSE,LEFT($B166,3)&lt;&gt;"NOX"),V57*INDEX('Damage costs'!$Q$18:$Q$70,MATCH($B166,'Damage costs'!$C$18:$C$70,0))/1000,V57*INDEX('Damage costs'!$U$18:$U$70,MATCH($B166,'Damage costs'!$C$18:$C$70,0))/1000),"")</f>
        <v/>
      </c>
      <c r="W166" s="59" t="str">
        <f>IFERROR(IF(OR($C$168=FALSE,LEFT($B166,3)&lt;&gt;"NOX"),W57*INDEX('Damage costs'!$Q$18:$Q$70,MATCH($B166,'Damage costs'!$C$18:$C$70,0))/1000,W57*INDEX('Damage costs'!$U$18:$U$70,MATCH($B166,'Damage costs'!$C$18:$C$70,0))/1000),"")</f>
        <v/>
      </c>
      <c r="X166" s="59" t="str">
        <f>IFERROR(IF(OR($C$168=FALSE,LEFT($B166,3)&lt;&gt;"NOX"),X57*INDEX('Damage costs'!$Q$18:$Q$70,MATCH($B166,'Damage costs'!$C$18:$C$70,0))/1000,X57*INDEX('Damage costs'!$U$18:$U$70,MATCH($B166,'Damage costs'!$C$18:$C$70,0))/1000),"")</f>
        <v/>
      </c>
      <c r="Y166" s="59" t="str">
        <f>IFERROR(IF(OR($C$168=FALSE,LEFT($B166,3)&lt;&gt;"NOX"),Y57*INDEX('Damage costs'!$Q$18:$Q$70,MATCH($B166,'Damage costs'!$C$18:$C$70,0))/1000,Y57*INDEX('Damage costs'!$U$18:$U$70,MATCH($B166,'Damage costs'!$C$18:$C$70,0))/1000),"")</f>
        <v/>
      </c>
      <c r="Z166" s="59" t="str">
        <f>IFERROR(IF(OR($C$168=FALSE,LEFT($B166,3)&lt;&gt;"NOX"),Z57*INDEX('Damage costs'!$Q$18:$Q$70,MATCH($B166,'Damage costs'!$C$18:$C$70,0))/1000,Z57*INDEX('Damage costs'!$U$18:$U$70,MATCH($B166,'Damage costs'!$C$18:$C$70,0))/1000),"")</f>
        <v/>
      </c>
      <c r="AA166" s="59" t="str">
        <f>IFERROR(IF(OR($C$168=FALSE,LEFT($B166,3)&lt;&gt;"NOX"),AA57*INDEX('Damage costs'!$Q$18:$Q$70,MATCH($B166,'Damage costs'!$C$18:$C$70,0))/1000,AA57*INDEX('Damage costs'!$U$18:$U$70,MATCH($B166,'Damage costs'!$C$18:$C$70,0))/1000),"")</f>
        <v/>
      </c>
      <c r="AB166" s="59" t="str">
        <f>IFERROR(IF(OR($C$168=FALSE,LEFT($B166,3)&lt;&gt;"NOX"),AB57*INDEX('Damage costs'!$Q$18:$Q$70,MATCH($B166,'Damage costs'!$C$18:$C$70,0))/1000,AB57*INDEX('Damage costs'!$U$18:$U$70,MATCH($B166,'Damage costs'!$C$18:$C$70,0))/1000),"")</f>
        <v/>
      </c>
      <c r="AC166" s="59" t="str">
        <f>IFERROR(IF(OR($C$168=FALSE,LEFT($B166,3)&lt;&gt;"NOX"),AC57*INDEX('Damage costs'!$Q$18:$Q$70,MATCH($B166,'Damage costs'!$C$18:$C$70,0))/1000,AC57*INDEX('Damage costs'!$U$18:$U$70,MATCH($B166,'Damage costs'!$C$18:$C$70,0))/1000),"")</f>
        <v/>
      </c>
      <c r="AD166" s="59" t="str">
        <f>IFERROR(IF(OR($C$168=FALSE,LEFT($B166,3)&lt;&gt;"NOX"),AD57*INDEX('Damage costs'!$Q$18:$Q$70,MATCH($B166,'Damage costs'!$C$18:$C$70,0))/1000,AD57*INDEX('Damage costs'!$U$18:$U$70,MATCH($B166,'Damage costs'!$C$18:$C$70,0))/1000),"")</f>
        <v/>
      </c>
      <c r="AE166" s="59" t="str">
        <f>IFERROR(IF(OR($C$168=FALSE,LEFT($B166,3)&lt;&gt;"NOX"),AE57*INDEX('Damage costs'!$Q$18:$Q$70,MATCH($B166,'Damage costs'!$C$18:$C$70,0))/1000,AE57*INDEX('Damage costs'!$U$18:$U$70,MATCH($B166,'Damage costs'!$C$18:$C$70,0))/1000),"")</f>
        <v/>
      </c>
      <c r="AF166" s="59" t="str">
        <f>IFERROR(IF(OR($C$168=FALSE,LEFT($B166,3)&lt;&gt;"NOX"),AF57*INDEX('Damage costs'!$Q$18:$Q$70,MATCH($B166,'Damage costs'!$C$18:$C$70,0))/1000,AF57*INDEX('Damage costs'!$U$18:$U$70,MATCH($B166,'Damage costs'!$C$18:$C$70,0))/1000),"")</f>
        <v/>
      </c>
      <c r="AG166" s="59" t="str">
        <f>IFERROR(IF(OR($C$168=FALSE,LEFT($B166,3)&lt;&gt;"NOX"),AG57*INDEX('Damage costs'!$Q$18:$Q$70,MATCH($B166,'Damage costs'!$C$18:$C$70,0))/1000,AG57*INDEX('Damage costs'!$U$18:$U$70,MATCH($B166,'Damage costs'!$C$18:$C$70,0))/1000),"")</f>
        <v/>
      </c>
      <c r="AH166" s="59" t="str">
        <f>IFERROR(IF(OR($C$168=FALSE,LEFT($B166,3)&lt;&gt;"NOX"),AH57*INDEX('Damage costs'!$Q$18:$Q$70,MATCH($B166,'Damage costs'!$C$18:$C$70,0))/1000,AH57*INDEX('Damage costs'!$U$18:$U$70,MATCH($B166,'Damage costs'!$C$18:$C$70,0))/1000),"")</f>
        <v/>
      </c>
      <c r="AI166" s="59" t="str">
        <f>IFERROR(IF(OR($C$168=FALSE,LEFT($B166,3)&lt;&gt;"NOX"),AI57*INDEX('Damage costs'!$Q$18:$Q$70,MATCH($B166,'Damage costs'!$C$18:$C$70,0))/1000,AI57*INDEX('Damage costs'!$U$18:$U$70,MATCH($B166,'Damage costs'!$C$18:$C$70,0))/1000),"")</f>
        <v/>
      </c>
      <c r="AJ166" s="59" t="str">
        <f>IFERROR(IF(OR($C$168=FALSE,LEFT($B166,3)&lt;&gt;"NOX"),AJ57*INDEX('Damage costs'!$Q$18:$Q$70,MATCH($B166,'Damage costs'!$C$18:$C$70,0))/1000,AJ57*INDEX('Damage costs'!$U$18:$U$70,MATCH($B166,'Damage costs'!$C$18:$C$70,0))/1000),"")</f>
        <v/>
      </c>
      <c r="AK166" s="59" t="str">
        <f>IFERROR(IF(OR($C$168=FALSE,LEFT($B166,3)&lt;&gt;"NOX"),AK57*INDEX('Damage costs'!$Q$18:$Q$70,MATCH($B166,'Damage costs'!$C$18:$C$70,0))/1000,AK57*INDEX('Damage costs'!$U$18:$U$70,MATCH($B166,'Damage costs'!$C$18:$C$70,0))/1000),"")</f>
        <v/>
      </c>
      <c r="AL166" s="59" t="str">
        <f>IFERROR(IF(OR($C$168=FALSE,LEFT($B166,3)&lt;&gt;"NOX"),AL57*INDEX('Damage costs'!$Q$18:$Q$70,MATCH($B166,'Damage costs'!$C$18:$C$70,0))/1000,AL57*INDEX('Damage costs'!$U$18:$U$70,MATCH($B166,'Damage costs'!$C$18:$C$70,0))/1000),"")</f>
        <v/>
      </c>
      <c r="AM166" s="59" t="str">
        <f>IFERROR(IF(OR($C$168=FALSE,LEFT($B166,3)&lt;&gt;"NOX"),AM57*INDEX('Damage costs'!$Q$18:$Q$70,MATCH($B166,'Damage costs'!$C$18:$C$70,0))/1000,AM57*INDEX('Damage costs'!$U$18:$U$70,MATCH($B166,'Damage costs'!$C$18:$C$70,0))/1000),"")</f>
        <v/>
      </c>
      <c r="AN166" s="59" t="str">
        <f>IFERROR(IF(OR($C$168=FALSE,LEFT($B166,3)&lt;&gt;"NOX"),AN57*INDEX('Damage costs'!$Q$18:$Q$70,MATCH($B166,'Damage costs'!$C$18:$C$70,0))/1000,AN57*INDEX('Damage costs'!$U$18:$U$70,MATCH($B166,'Damage costs'!$C$18:$C$70,0))/1000),"")</f>
        <v/>
      </c>
      <c r="AO166" s="59" t="str">
        <f>IFERROR(IF(OR($C$168=FALSE,LEFT($B166,3)&lt;&gt;"NOX"),AO57*INDEX('Damage costs'!$Q$18:$Q$70,MATCH($B166,'Damage costs'!$C$18:$C$70,0))/1000,AO57*INDEX('Damage costs'!$U$18:$U$70,MATCH($B166,'Damage costs'!$C$18:$C$70,0))/1000),"")</f>
        <v/>
      </c>
      <c r="AP166" s="59" t="str">
        <f>IFERROR(IF(OR($C$168=FALSE,LEFT($B166,3)&lt;&gt;"NOX"),AP57*INDEX('Damage costs'!$Q$18:$Q$70,MATCH($B166,'Damage costs'!$C$18:$C$70,0))/1000,AP57*INDEX('Damage costs'!$U$18:$U$70,MATCH($B166,'Damage costs'!$C$18:$C$70,0))/1000),"")</f>
        <v/>
      </c>
      <c r="AQ166" s="59" t="str">
        <f>IFERROR(IF(OR($C$168=FALSE,LEFT($B166,3)&lt;&gt;"NOX"),AQ57*INDEX('Damage costs'!$Q$18:$Q$70,MATCH($B166,'Damage costs'!$C$18:$C$70,0))/1000,AQ57*INDEX('Damage costs'!$U$18:$U$70,MATCH($B166,'Damage costs'!$C$18:$C$70,0))/1000),"")</f>
        <v/>
      </c>
      <c r="AR166" s="59" t="str">
        <f>IFERROR(IF(OR($C$168=FALSE,LEFT($B166,3)&lt;&gt;"NOX"),AR57*INDEX('Damage costs'!$Q$18:$Q$70,MATCH($B166,'Damage costs'!$C$18:$C$70,0))/1000,AR57*INDEX('Damage costs'!$U$18:$U$70,MATCH($B166,'Damage costs'!$C$18:$C$70,0))/1000),"")</f>
        <v/>
      </c>
      <c r="AS166" s="59" t="str">
        <f>IFERROR(IF(OR($C$168=FALSE,LEFT($B166,3)&lt;&gt;"NOX"),AS57*INDEX('Damage costs'!$Q$18:$Q$70,MATCH($B166,'Damage costs'!$C$18:$C$70,0))/1000,AS57*INDEX('Damage costs'!$U$18:$U$70,MATCH($B166,'Damage costs'!$C$18:$C$70,0))/1000),"")</f>
        <v/>
      </c>
      <c r="AT166" s="59" t="str">
        <f>IFERROR(IF(OR($C$168=FALSE,LEFT($B166,3)&lt;&gt;"NOX"),AT57*INDEX('Damage costs'!$Q$18:$Q$70,MATCH($B166,'Damage costs'!$C$18:$C$70,0))/1000,AT57*INDEX('Damage costs'!$U$18:$U$70,MATCH($B166,'Damage costs'!$C$18:$C$70,0))/1000),"")</f>
        <v/>
      </c>
      <c r="AU166" s="59" t="str">
        <f>IFERROR(IF(OR($C$168=FALSE,LEFT($B166,3)&lt;&gt;"NOX"),AU57*INDEX('Damage costs'!$Q$18:$Q$70,MATCH($B166,'Damage costs'!$C$18:$C$70,0))/1000,AU57*INDEX('Damage costs'!$U$18:$U$70,MATCH($B166,'Damage costs'!$C$18:$C$70,0))/1000),"")</f>
        <v/>
      </c>
      <c r="AV166" s="59" t="str">
        <f>IFERROR(IF(OR($C$168=FALSE,LEFT($B166,3)&lt;&gt;"NOX"),AV57*INDEX('Damage costs'!$Q$18:$Q$70,MATCH($B166,'Damage costs'!$C$18:$C$70,0))/1000,AV57*INDEX('Damage costs'!$U$18:$U$70,MATCH($B166,'Damage costs'!$C$18:$C$70,0))/1000),"")</f>
        <v/>
      </c>
      <c r="AW166" s="59" t="str">
        <f>IFERROR(IF(OR($C$168=FALSE,LEFT($B166,3)&lt;&gt;"NOX"),AW57*INDEX('Damage costs'!$Q$18:$Q$70,MATCH($B166,'Damage costs'!$C$18:$C$70,0))/1000,AW57*INDEX('Damage costs'!$U$18:$U$70,MATCH($B166,'Damage costs'!$C$18:$C$70,0))/1000),"")</f>
        <v/>
      </c>
      <c r="AX166" s="59" t="str">
        <f>IFERROR(IF(OR($C$168=FALSE,LEFT($B166,3)&lt;&gt;"NOX"),AX57*INDEX('Damage costs'!$Q$18:$Q$70,MATCH($B166,'Damage costs'!$C$18:$C$70,0))/1000,AX57*INDEX('Damage costs'!$U$18:$U$70,MATCH($B166,'Damage costs'!$C$18:$C$70,0))/1000),"")</f>
        <v/>
      </c>
      <c r="AY166" s="59" t="str">
        <f>IFERROR(IF(OR($C$168=FALSE,LEFT($B166,3)&lt;&gt;"NOX"),AY57*INDEX('Damage costs'!$Q$18:$Q$70,MATCH($B166,'Damage costs'!$C$18:$C$70,0))/1000,AY57*INDEX('Damage costs'!$U$18:$U$70,MATCH($B166,'Damage costs'!$C$18:$C$70,0))/1000),"")</f>
        <v/>
      </c>
      <c r="AZ166" s="59" t="str">
        <f>IFERROR(IF(OR($C$168=FALSE,LEFT($B166,3)&lt;&gt;"NOX"),AZ57*INDEX('Damage costs'!$Q$18:$Q$70,MATCH($B166,'Damage costs'!$C$18:$C$70,0))/1000,AZ57*INDEX('Damage costs'!$U$18:$U$70,MATCH($B166,'Damage costs'!$C$18:$C$70,0))/1000),"")</f>
        <v/>
      </c>
      <c r="BA166" s="59" t="str">
        <f>IFERROR(IF(OR($C$168=FALSE,LEFT($B166,3)&lt;&gt;"NOX"),BA57*INDEX('Damage costs'!$Q$18:$Q$70,MATCH($B166,'Damage costs'!$C$18:$C$70,0))/1000,BA57*INDEX('Damage costs'!$U$18:$U$70,MATCH($B166,'Damage costs'!$C$18:$C$70,0))/1000),"")</f>
        <v/>
      </c>
      <c r="BB166" s="59" t="str">
        <f>IFERROR(IF(OR($C$168=FALSE,LEFT($B166,3)&lt;&gt;"NOX"),BB57*INDEX('Damage costs'!$Q$18:$Q$70,MATCH($B166,'Damage costs'!$C$18:$C$70,0))/1000,BB57*INDEX('Damage costs'!$U$18:$U$70,MATCH($B166,'Damage costs'!$C$18:$C$70,0))/1000),"")</f>
        <v/>
      </c>
      <c r="BC166" s="59" t="str">
        <f>IFERROR(IF(OR($C$168=FALSE,LEFT($B166,3)&lt;&gt;"NOX"),BC57*INDEX('Damage costs'!$Q$18:$Q$70,MATCH($B166,'Damage costs'!$C$18:$C$70,0))/1000,BC57*INDEX('Damage costs'!$U$18:$U$70,MATCH($B166,'Damage costs'!$C$18:$C$70,0))/1000),"")</f>
        <v/>
      </c>
      <c r="BD166" s="59" t="str">
        <f>IFERROR(IF(OR($C$168=FALSE,LEFT($B166,3)&lt;&gt;"NOX"),BD57*INDEX('Damage costs'!$Q$18:$Q$70,MATCH($B166,'Damage costs'!$C$18:$C$70,0))/1000,BD57*INDEX('Damage costs'!$U$18:$U$70,MATCH($B166,'Damage costs'!$C$18:$C$70,0))/1000),"")</f>
        <v/>
      </c>
      <c r="BE166" s="59" t="str">
        <f>IFERROR(IF(OR($C$168=FALSE,LEFT($B166,3)&lt;&gt;"NOX"),BE57*INDEX('Damage costs'!$Q$18:$Q$70,MATCH($B166,'Damage costs'!$C$18:$C$70,0))/1000,BE57*INDEX('Damage costs'!$U$18:$U$70,MATCH($B166,'Damage costs'!$C$18:$C$70,0))/1000),"")</f>
        <v/>
      </c>
      <c r="BF166" s="59" t="str">
        <f>IFERROR(IF(OR($C$168=FALSE,LEFT($B166,3)&lt;&gt;"NOX"),BF57*INDEX('Damage costs'!$Q$18:$Q$70,MATCH($B166,'Damage costs'!$C$18:$C$70,0))/1000,BF57*INDEX('Damage costs'!$U$18:$U$70,MATCH($B166,'Damage costs'!$C$18:$C$70,0))/1000),"")</f>
        <v/>
      </c>
      <c r="BG166" s="59" t="str">
        <f>IFERROR(IF(OR($C$168=FALSE,LEFT($B166,3)&lt;&gt;"NOX"),BG57*INDEX('Damage costs'!$Q$18:$Q$70,MATCH($B166,'Damage costs'!$C$18:$C$70,0))/1000,BG57*INDEX('Damage costs'!$U$18:$U$70,MATCH($B166,'Damage costs'!$C$18:$C$70,0))/1000),"")</f>
        <v/>
      </c>
      <c r="BH166" s="59" t="str">
        <f>IFERROR(IF(OR($C$168=FALSE,LEFT($B166,3)&lt;&gt;"NOX"),BH57*INDEX('Damage costs'!$Q$18:$Q$70,MATCH($B166,'Damage costs'!$C$18:$C$70,0))/1000,BH57*INDEX('Damage costs'!$U$18:$U$70,MATCH($B166,'Damage costs'!$C$18:$C$70,0))/1000),"")</f>
        <v/>
      </c>
      <c r="BI166" s="59" t="str">
        <f>IFERROR(IF(OR($C$168=FALSE,LEFT($B166,3)&lt;&gt;"NOX"),BI57*INDEX('Damage costs'!$Q$18:$Q$70,MATCH($B166,'Damage costs'!$C$18:$C$70,0))/1000,BI57*INDEX('Damage costs'!$U$18:$U$70,MATCH($B166,'Damage costs'!$C$18:$C$70,0))/1000),"")</f>
        <v/>
      </c>
      <c r="BJ166" s="59" t="str">
        <f>IFERROR(IF(OR($C$168=FALSE,LEFT($B166,3)&lt;&gt;"NOX"),BJ57*INDEX('Damage costs'!$Q$18:$Q$70,MATCH($B166,'Damage costs'!$C$18:$C$70,0))/1000,BJ57*INDEX('Damage costs'!$U$18:$U$70,MATCH($B166,'Damage costs'!$C$18:$C$70,0))/1000),"")</f>
        <v/>
      </c>
      <c r="BK166" s="59" t="str">
        <f>IFERROR(IF(OR($C$168=FALSE,LEFT($B166,3)&lt;&gt;"NOX"),BK57*INDEX('Damage costs'!$Q$18:$Q$70,MATCH($B166,'Damage costs'!$C$18:$C$70,0))/1000,BK57*INDEX('Damage costs'!$U$18:$U$70,MATCH($B166,'Damage costs'!$C$18:$C$70,0))/1000),"")</f>
        <v/>
      </c>
      <c r="BL166" s="59" t="str">
        <f>IFERROR(IF(OR($C$168=FALSE,LEFT($B166,3)&lt;&gt;"NOX"),BL57*INDEX('Damage costs'!$Q$18:$Q$70,MATCH($B166,'Damage costs'!$C$18:$C$70,0))/1000,BL57*INDEX('Damage costs'!$U$18:$U$70,MATCH($B166,'Damage costs'!$C$18:$C$70,0))/1000),"")</f>
        <v/>
      </c>
      <c r="BM166" s="59" t="str">
        <f>IFERROR(IF(OR($C$168=FALSE,LEFT($B166,3)&lt;&gt;"NOX"),BM57*INDEX('Damage costs'!$Q$18:$Q$70,MATCH($B166,'Damage costs'!$C$18:$C$70,0))/1000,BM57*INDEX('Damage costs'!$U$18:$U$70,MATCH($B166,'Damage costs'!$C$18:$C$70,0))/1000),"")</f>
        <v/>
      </c>
      <c r="BN166" s="59" t="str">
        <f>IFERROR(IF(OR($C$168=FALSE,LEFT($B166,3)&lt;&gt;"NOX"),BN57*INDEX('Damage costs'!$Q$18:$Q$70,MATCH($B166,'Damage costs'!$C$18:$C$70,0))/1000,BN57*INDEX('Damage costs'!$U$18:$U$70,MATCH($B166,'Damage costs'!$C$18:$C$70,0))/1000),"")</f>
        <v/>
      </c>
      <c r="BO166" s="59" t="str">
        <f>IFERROR(IF(OR($C$168=FALSE,LEFT($B166,3)&lt;&gt;"NOX"),BO57*INDEX('Damage costs'!$Q$18:$Q$70,MATCH($B166,'Damage costs'!$C$18:$C$70,0))/1000,BO57*INDEX('Damage costs'!$U$18:$U$70,MATCH($B166,'Damage costs'!$C$18:$C$70,0))/1000),"")</f>
        <v/>
      </c>
      <c r="BP166" s="59" t="str">
        <f>IFERROR(IF(OR($C$168=FALSE,LEFT($B166,3)&lt;&gt;"NOX"),BP57*INDEX('Damage costs'!$Q$18:$Q$70,MATCH($B166,'Damage costs'!$C$18:$C$70,0))/1000,BP57*INDEX('Damage costs'!$U$18:$U$70,MATCH($B166,'Damage costs'!$C$18:$C$70,0))/1000),"")</f>
        <v/>
      </c>
      <c r="BQ166" s="59" t="str">
        <f>IFERROR(IF(OR($C$168=FALSE,LEFT($B166,3)&lt;&gt;"NOX"),BQ57*INDEX('Damage costs'!$Q$18:$Q$70,MATCH($B166,'Damage costs'!$C$18:$C$70,0))/1000,BQ57*INDEX('Damage costs'!$U$18:$U$70,MATCH($B166,'Damage costs'!$C$18:$C$70,0))/1000),"")</f>
        <v/>
      </c>
      <c r="BR166" s="59" t="str">
        <f>IFERROR(IF(OR($C$168=FALSE,LEFT($B166,3)&lt;&gt;"NOX"),BR57*INDEX('Damage costs'!$Q$18:$Q$70,MATCH($B166,'Damage costs'!$C$18:$C$70,0))/1000,BR57*INDEX('Damage costs'!$U$18:$U$70,MATCH($B166,'Damage costs'!$C$18:$C$70,0))/1000),"")</f>
        <v/>
      </c>
      <c r="BS166" s="59" t="str">
        <f>IFERROR(IF(OR($C$168=FALSE,LEFT($B166,3)&lt;&gt;"NOX"),BS57*INDEX('Damage costs'!$Q$18:$Q$70,MATCH($B166,'Damage costs'!$C$18:$C$70,0))/1000,BS57*INDEX('Damage costs'!$U$18:$U$70,MATCH($B166,'Damage costs'!$C$18:$C$70,0))/1000),"")</f>
        <v/>
      </c>
      <c r="BT166" s="59" t="str">
        <f>IFERROR(IF(OR($C$168=FALSE,LEFT($B166,3)&lt;&gt;"NOX"),BT57*INDEX('Damage costs'!$Q$18:$Q$70,MATCH($B166,'Damage costs'!$C$18:$C$70,0))/1000,BT57*INDEX('Damage costs'!$U$18:$U$70,MATCH($B166,'Damage costs'!$C$18:$C$70,0))/1000),"")</f>
        <v/>
      </c>
      <c r="BU166" s="59" t="str">
        <f>IFERROR(IF(OR($C$168=FALSE,LEFT($B166,3)&lt;&gt;"NOX"),BU57*INDEX('Damage costs'!$Q$18:$Q$70,MATCH($B166,'Damage costs'!$C$18:$C$70,0))/1000,BU57*INDEX('Damage costs'!$U$18:$U$70,MATCH($B166,'Damage costs'!$C$18:$C$70,0))/1000),"")</f>
        <v/>
      </c>
      <c r="BV166" s="59" t="str">
        <f>IFERROR(IF(OR($C$168=FALSE,LEFT($B166,3)&lt;&gt;"NOX"),BV57*INDEX('Damage costs'!$Q$18:$Q$70,MATCH($B166,'Damage costs'!$C$18:$C$70,0))/1000,BV57*INDEX('Damage costs'!$U$18:$U$70,MATCH($B166,'Damage costs'!$C$18:$C$70,0))/1000),"")</f>
        <v/>
      </c>
      <c r="BW166" s="59" t="str">
        <f>IFERROR(IF(OR($C$168=FALSE,LEFT($B166,3)&lt;&gt;"NOX"),BW57*INDEX('Damage costs'!$Q$18:$Q$70,MATCH($B166,'Damage costs'!$C$18:$C$70,0))/1000,BW57*INDEX('Damage costs'!$U$18:$U$70,MATCH($B166,'Damage costs'!$C$18:$C$70,0))/1000),"")</f>
        <v/>
      </c>
      <c r="BX166" s="59" t="str">
        <f>IFERROR(IF(OR($C$168=FALSE,LEFT($B166,3)&lt;&gt;"NOX"),BX57*INDEX('Damage costs'!$Q$18:$Q$70,MATCH($B166,'Damage costs'!$C$18:$C$70,0))/1000,BX57*INDEX('Damage costs'!$U$18:$U$70,MATCH($B166,'Damage costs'!$C$18:$C$70,0))/1000),"")</f>
        <v/>
      </c>
      <c r="BY166" s="59" t="str">
        <f>IFERROR(IF(OR($C$168=FALSE,LEFT($B166,3)&lt;&gt;"NOX"),BY57*INDEX('Damage costs'!$Q$18:$Q$70,MATCH($B166,'Damage costs'!$C$18:$C$70,0))/1000,BY57*INDEX('Damage costs'!$U$18:$U$70,MATCH($B166,'Damage costs'!$C$18:$C$70,0))/1000),"")</f>
        <v/>
      </c>
      <c r="BZ166" s="59" t="str">
        <f>IFERROR(IF(OR($C$168=FALSE,LEFT($B166,3)&lt;&gt;"NOX"),BZ57*INDEX('Damage costs'!$Q$18:$Q$70,MATCH($B166,'Damage costs'!$C$18:$C$70,0))/1000,BZ57*INDEX('Damage costs'!$U$18:$U$70,MATCH($B166,'Damage costs'!$C$18:$C$70,0))/1000),"")</f>
        <v/>
      </c>
      <c r="CA166" s="59" t="str">
        <f>IFERROR(IF(OR($C$168=FALSE,LEFT($B166,3)&lt;&gt;"NOX"),CA57*INDEX('Damage costs'!$Q$18:$Q$70,MATCH($B166,'Damage costs'!$C$18:$C$70,0))/1000,CA57*INDEX('Damage costs'!$U$18:$U$70,MATCH($B166,'Damage costs'!$C$18:$C$70,0))/1000),"")</f>
        <v/>
      </c>
      <c r="CB166" s="59" t="str">
        <f>IFERROR(IF(OR($C$168=FALSE,LEFT($B166,3)&lt;&gt;"NOX"),CB57*INDEX('Damage costs'!$Q$18:$Q$70,MATCH($B166,'Damage costs'!$C$18:$C$70,0))/1000,CB57*INDEX('Damage costs'!$U$18:$U$70,MATCH($B166,'Damage costs'!$C$18:$C$70,0))/1000),"")</f>
        <v/>
      </c>
      <c r="CC166" s="59" t="str">
        <f>IFERROR(IF(OR($C$168=FALSE,LEFT($B166,3)&lt;&gt;"NOX"),CC57*INDEX('Damage costs'!$Q$18:$Q$70,MATCH($B166,'Damage costs'!$C$18:$C$70,0))/1000,CC57*INDEX('Damage costs'!$U$18:$U$70,MATCH($B166,'Damage costs'!$C$18:$C$70,0))/1000),"")</f>
        <v/>
      </c>
      <c r="CD166" s="59" t="str">
        <f>IFERROR(IF(OR($C$168=FALSE,LEFT($B166,3)&lt;&gt;"NOX"),CD57*INDEX('Damage costs'!$Q$18:$Q$70,MATCH($B166,'Damage costs'!$C$18:$C$70,0))/1000,CD57*INDEX('Damage costs'!$U$18:$U$70,MATCH($B166,'Damage costs'!$C$18:$C$70,0))/1000),"")</f>
        <v/>
      </c>
      <c r="CE166" s="59" t="str">
        <f>IFERROR(IF(OR($C$168=FALSE,LEFT($B166,3)&lt;&gt;"NOX"),CE57*INDEX('Damage costs'!$Q$18:$Q$70,MATCH($B166,'Damage costs'!$C$18:$C$70,0))/1000,CE57*INDEX('Damage costs'!$U$18:$U$70,MATCH($B166,'Damage costs'!$C$18:$C$70,0))/1000),"")</f>
        <v/>
      </c>
      <c r="CF166" s="59" t="str">
        <f>IFERROR(IF(OR($C$168=FALSE,LEFT($B166,3)&lt;&gt;"NOX"),CF57*INDEX('Damage costs'!$Q$18:$Q$70,MATCH($B166,'Damage costs'!$C$18:$C$70,0))/1000,CF57*INDEX('Damage costs'!$U$18:$U$70,MATCH($B166,'Damage costs'!$C$18:$C$70,0))/1000),"")</f>
        <v/>
      </c>
      <c r="CG166" s="59" t="str">
        <f>IFERROR(IF(OR($C$168=FALSE,LEFT($B166,3)&lt;&gt;"NOX"),CG57*INDEX('Damage costs'!$Q$18:$Q$70,MATCH($B166,'Damage costs'!$C$18:$C$70,0))/1000,CG57*INDEX('Damage costs'!$U$18:$U$70,MATCH($B166,'Damage costs'!$C$18:$C$70,0))/1000),"")</f>
        <v/>
      </c>
      <c r="CH166" s="59" t="str">
        <f>IFERROR(IF(OR($C$168=FALSE,LEFT($B166,3)&lt;&gt;"NOX"),CH57*INDEX('Damage costs'!$Q$18:$Q$70,MATCH($B166,'Damage costs'!$C$18:$C$70,0))/1000,CH57*INDEX('Damage costs'!$U$18:$U$70,MATCH($B166,'Damage costs'!$C$18:$C$70,0))/1000),"")</f>
        <v/>
      </c>
      <c r="CI166" s="59" t="str">
        <f>IFERROR(IF(OR($C$168=FALSE,LEFT($B166,3)&lt;&gt;"NOX"),CI57*INDEX('Damage costs'!$Q$18:$Q$70,MATCH($B166,'Damage costs'!$C$18:$C$70,0))/1000,CI57*INDEX('Damage costs'!$U$18:$U$70,MATCH($B166,'Damage costs'!$C$18:$C$70,0))/1000),"")</f>
        <v/>
      </c>
      <c r="CJ166" s="59" t="str">
        <f>IFERROR(IF(OR($C$168=FALSE,LEFT($B166,3)&lt;&gt;"NOX"),CJ57*INDEX('Damage costs'!$Q$18:$Q$70,MATCH($B166,'Damage costs'!$C$18:$C$70,0))/1000,CJ57*INDEX('Damage costs'!$U$18:$U$70,MATCH($B166,'Damage costs'!$C$18:$C$70,0))/1000),"")</f>
        <v/>
      </c>
      <c r="CK166" s="59" t="str">
        <f>IFERROR(IF(OR($C$168=FALSE,LEFT($B166,3)&lt;&gt;"NOX"),CK57*INDEX('Damage costs'!$Q$18:$Q$70,MATCH($B166,'Damage costs'!$C$18:$C$70,0))/1000,CK57*INDEX('Damage costs'!$U$18:$U$70,MATCH($B166,'Damage costs'!$C$18:$C$70,0))/1000),"")</f>
        <v/>
      </c>
      <c r="CL166" s="59" t="str">
        <f>IFERROR(IF(OR($C$168=FALSE,LEFT($B166,3)&lt;&gt;"NOX"),CL57*INDEX('Damage costs'!$Q$18:$Q$70,MATCH($B166,'Damage costs'!$C$18:$C$70,0))/1000,CL57*INDEX('Damage costs'!$U$18:$U$70,MATCH($B166,'Damage costs'!$C$18:$C$70,0))/1000),"")</f>
        <v/>
      </c>
      <c r="CM166" s="59" t="str">
        <f>IFERROR(IF(OR($C$168=FALSE,LEFT($B166,3)&lt;&gt;"NOX"),CM57*INDEX('Damage costs'!$Q$18:$Q$70,MATCH($B166,'Damage costs'!$C$18:$C$70,0))/1000,CM57*INDEX('Damage costs'!$U$18:$U$70,MATCH($B166,'Damage costs'!$C$18:$C$70,0))/1000),"")</f>
        <v/>
      </c>
      <c r="CN166" s="59" t="str">
        <f>IFERROR(IF(OR($C$168=FALSE,LEFT($B166,3)&lt;&gt;"NOX"),CN57*INDEX('Damage costs'!$Q$18:$Q$70,MATCH($B166,'Damage costs'!$C$18:$C$70,0))/1000,CN57*INDEX('Damage costs'!$U$18:$U$70,MATCH($B166,'Damage costs'!$C$18:$C$70,0))/1000),"")</f>
        <v/>
      </c>
      <c r="CO166" s="59" t="str">
        <f>IFERROR(IF(OR($C$168=FALSE,LEFT($B166,3)&lt;&gt;"NOX"),CO57*INDEX('Damage costs'!$Q$18:$Q$70,MATCH($B166,'Damage costs'!$C$18:$C$70,0))/1000,CO57*INDEX('Damage costs'!$U$18:$U$70,MATCH($B166,'Damage costs'!$C$18:$C$70,0))/1000),"")</f>
        <v/>
      </c>
      <c r="CP166" s="59" t="str">
        <f>IFERROR(IF(OR($C$168=FALSE,LEFT($B166,3)&lt;&gt;"NOX"),CP57*INDEX('Damage costs'!$Q$18:$Q$70,MATCH($B166,'Damage costs'!$C$18:$C$70,0))/1000,CP57*INDEX('Damage costs'!$U$18:$U$70,MATCH($B166,'Damage costs'!$C$18:$C$70,0))/1000),"")</f>
        <v/>
      </c>
      <c r="CQ166" s="59" t="str">
        <f>IFERROR(IF(OR($C$168=FALSE,LEFT($B166,3)&lt;&gt;"NOX"),CQ57*INDEX('Damage costs'!$Q$18:$Q$70,MATCH($B166,'Damage costs'!$C$18:$C$70,0))/1000,CQ57*INDEX('Damage costs'!$U$18:$U$70,MATCH($B166,'Damage costs'!$C$18:$C$70,0))/1000),"")</f>
        <v/>
      </c>
      <c r="CR166" s="59" t="str">
        <f>IFERROR(IF(OR($C$168=FALSE,LEFT($B166,3)&lt;&gt;"NOX"),CR57*INDEX('Damage costs'!$Q$18:$Q$70,MATCH($B166,'Damage costs'!$C$18:$C$70,0))/1000,CR57*INDEX('Damage costs'!$U$18:$U$70,MATCH($B166,'Damage costs'!$C$18:$C$70,0))/1000),"")</f>
        <v/>
      </c>
      <c r="CS166" s="59" t="str">
        <f>IFERROR(IF(OR($C$168=FALSE,LEFT($B166,3)&lt;&gt;"NOX"),CS57*INDEX('Damage costs'!$Q$18:$Q$70,MATCH($B166,'Damage costs'!$C$18:$C$70,0))/1000,CS57*INDEX('Damage costs'!$U$18:$U$70,MATCH($B166,'Damage costs'!$C$18:$C$70,0))/1000),"")</f>
        <v/>
      </c>
      <c r="CT166" s="59" t="str">
        <f>IFERROR(IF(OR($C$168=FALSE,LEFT($B166,3)&lt;&gt;"NOX"),CT57*INDEX('Damage costs'!$Q$18:$Q$70,MATCH($B166,'Damage costs'!$C$18:$C$70,0))/1000,CT57*INDEX('Damage costs'!$U$18:$U$70,MATCH($B166,'Damage costs'!$C$18:$C$70,0))/1000),"")</f>
        <v/>
      </c>
      <c r="CU166" s="59" t="str">
        <f>IFERROR(IF(OR($C$168=FALSE,LEFT($B166,3)&lt;&gt;"NOX"),CU57*INDEX('Damage costs'!$Q$18:$Q$70,MATCH($B166,'Damage costs'!$C$18:$C$70,0))/1000,CU57*INDEX('Damage costs'!$U$18:$U$70,MATCH($B166,'Damage costs'!$C$18:$C$70,0))/1000),"")</f>
        <v/>
      </c>
      <c r="CV166" s="59" t="str">
        <f>IFERROR(IF(OR($C$168=FALSE,LEFT($B166,3)&lt;&gt;"NOX"),CV57*INDEX('Damage costs'!$Q$18:$Q$70,MATCH($B166,'Damage costs'!$C$18:$C$70,0))/1000,CV57*INDEX('Damage costs'!$U$18:$U$70,MATCH($B166,'Damage costs'!$C$18:$C$70,0))/1000),"")</f>
        <v/>
      </c>
      <c r="CW166" s="59" t="str">
        <f>IFERROR(IF(OR($C$168=FALSE,LEFT($B166,3)&lt;&gt;"NOX"),CW57*INDEX('Damage costs'!$Q$18:$Q$70,MATCH($B166,'Damage costs'!$C$18:$C$70,0))/1000,CW57*INDEX('Damage costs'!$U$18:$U$70,MATCH($B166,'Damage costs'!$C$18:$C$70,0))/1000),"")</f>
        <v/>
      </c>
      <c r="CX166" s="59" t="str">
        <f>IFERROR(IF(OR($C$168=FALSE,LEFT($B166,3)&lt;&gt;"NOX"),CX57*INDEX('Damage costs'!$Q$18:$Q$70,MATCH($B166,'Damage costs'!$C$18:$C$70,0))/1000,CX57*INDEX('Damage costs'!$U$18:$U$70,MATCH($B166,'Damage costs'!$C$18:$C$70,0))/1000),"")</f>
        <v/>
      </c>
      <c r="CY166" s="59" t="str">
        <f>IFERROR(IF(OR($C$168=FALSE,LEFT($B166,3)&lt;&gt;"NOX"),CY57*INDEX('Damage costs'!$Q$18:$Q$70,MATCH($B166,'Damage costs'!$C$18:$C$70,0))/1000,CY57*INDEX('Damage costs'!$U$18:$U$70,MATCH($B166,'Damage costs'!$C$18:$C$70,0))/1000),"")</f>
        <v/>
      </c>
      <c r="CZ166" s="391"/>
    </row>
    <row r="167" spans="2:104" x14ac:dyDescent="0.25">
      <c r="B167" s="406">
        <f t="shared" si="61"/>
        <v>0</v>
      </c>
      <c r="C167" s="9" t="s">
        <v>1117</v>
      </c>
      <c r="D167" s="59" t="str">
        <f>IFERROR(IF(OR($C$168=FALSE,LEFT($B167,3)&lt;&gt;"NOX"),D58*INDEX('Damage costs'!$Q$18:$Q$70,MATCH($B167,'Damage costs'!$C$18:$C$70,0))/1000,D58*INDEX('Damage costs'!$U$18:$U$70,MATCH($B167,'Damage costs'!$C$18:$C$70,0))/1000),"")</f>
        <v/>
      </c>
      <c r="E167" s="59" t="str">
        <f>IFERROR(IF(OR($C$168=FALSE,LEFT($B167,3)&lt;&gt;"NOX"),E58*INDEX('Damage costs'!$Q$18:$Q$70,MATCH($B167,'Damage costs'!$C$18:$C$70,0))/1000,E58*INDEX('Damage costs'!$U$18:$U$70,MATCH($B167,'Damage costs'!$C$18:$C$70,0))/1000),"")</f>
        <v/>
      </c>
      <c r="F167" s="59" t="str">
        <f>IFERROR(IF(OR($C$168=FALSE,LEFT($B167,3)&lt;&gt;"NOX"),F58*INDEX('Damage costs'!$Q$18:$Q$70,MATCH($B167,'Damage costs'!$C$18:$C$70,0))/1000,F58*INDEX('Damage costs'!$U$18:$U$70,MATCH($B167,'Damage costs'!$C$18:$C$70,0))/1000),"")</f>
        <v/>
      </c>
      <c r="G167" s="59" t="str">
        <f>IFERROR(IF(OR($C$168=FALSE,LEFT($B167,3)&lt;&gt;"NOX"),G58*INDEX('Damage costs'!$Q$18:$Q$70,MATCH($B167,'Damage costs'!$C$18:$C$70,0))/1000,G58*INDEX('Damage costs'!$U$18:$U$70,MATCH($B167,'Damage costs'!$C$18:$C$70,0))/1000),"")</f>
        <v/>
      </c>
      <c r="H167" s="59" t="str">
        <f>IFERROR(IF(OR($C$168=FALSE,LEFT($B167,3)&lt;&gt;"NOX"),H58*INDEX('Damage costs'!$Q$18:$Q$70,MATCH($B167,'Damage costs'!$C$18:$C$70,0))/1000,H58*INDEX('Damage costs'!$U$18:$U$70,MATCH($B167,'Damage costs'!$C$18:$C$70,0))/1000),"")</f>
        <v/>
      </c>
      <c r="I167" s="59" t="str">
        <f>IFERROR(IF(OR($C$168=FALSE,LEFT($B167,3)&lt;&gt;"NOX"),I58*INDEX('Damage costs'!$Q$18:$Q$70,MATCH($B167,'Damage costs'!$C$18:$C$70,0))/1000,I58*INDEX('Damage costs'!$U$18:$U$70,MATCH($B167,'Damage costs'!$C$18:$C$70,0))/1000),"")</f>
        <v/>
      </c>
      <c r="J167" s="59" t="str">
        <f>IFERROR(IF(OR($C$168=FALSE,LEFT($B167,3)&lt;&gt;"NOX"),J58*INDEX('Damage costs'!$Q$18:$Q$70,MATCH($B167,'Damage costs'!$C$18:$C$70,0))/1000,J58*INDEX('Damage costs'!$U$18:$U$70,MATCH($B167,'Damage costs'!$C$18:$C$70,0))/1000),"")</f>
        <v/>
      </c>
      <c r="K167" s="59" t="str">
        <f>IFERROR(IF(OR($C$168=FALSE,LEFT($B167,3)&lt;&gt;"NOX"),K58*INDEX('Damage costs'!$Q$18:$Q$70,MATCH($B167,'Damage costs'!$C$18:$C$70,0))/1000,K58*INDEX('Damage costs'!$U$18:$U$70,MATCH($B167,'Damage costs'!$C$18:$C$70,0))/1000),"")</f>
        <v/>
      </c>
      <c r="L167" s="59" t="str">
        <f>IFERROR(IF(OR($C$168=FALSE,LEFT($B167,3)&lt;&gt;"NOX"),L58*INDEX('Damage costs'!$Q$18:$Q$70,MATCH($B167,'Damage costs'!$C$18:$C$70,0))/1000,L58*INDEX('Damage costs'!$U$18:$U$70,MATCH($B167,'Damage costs'!$C$18:$C$70,0))/1000),"")</f>
        <v/>
      </c>
      <c r="M167" s="59" t="str">
        <f>IFERROR(IF(OR($C$168=FALSE,LEFT($B167,3)&lt;&gt;"NOX"),M58*INDEX('Damage costs'!$Q$18:$Q$70,MATCH($B167,'Damage costs'!$C$18:$C$70,0))/1000,M58*INDEX('Damage costs'!$U$18:$U$70,MATCH($B167,'Damage costs'!$C$18:$C$70,0))/1000),"")</f>
        <v/>
      </c>
      <c r="N167" s="59" t="str">
        <f>IFERROR(IF(OR($C$168=FALSE,LEFT($B167,3)&lt;&gt;"NOX"),N58*INDEX('Damage costs'!$Q$18:$Q$70,MATCH($B167,'Damage costs'!$C$18:$C$70,0))/1000,N58*INDEX('Damage costs'!$U$18:$U$70,MATCH($B167,'Damage costs'!$C$18:$C$70,0))/1000),"")</f>
        <v/>
      </c>
      <c r="O167" s="59" t="str">
        <f>IFERROR(IF(OR($C$168=FALSE,LEFT($B167,3)&lt;&gt;"NOX"),O58*INDEX('Damage costs'!$Q$18:$Q$70,MATCH($B167,'Damage costs'!$C$18:$C$70,0))/1000,O58*INDEX('Damage costs'!$U$18:$U$70,MATCH($B167,'Damage costs'!$C$18:$C$70,0))/1000),"")</f>
        <v/>
      </c>
      <c r="P167" s="59" t="str">
        <f>IFERROR(IF(OR($C$168=FALSE,LEFT($B167,3)&lt;&gt;"NOX"),P58*INDEX('Damage costs'!$Q$18:$Q$70,MATCH($B167,'Damage costs'!$C$18:$C$70,0))/1000,P58*INDEX('Damage costs'!$U$18:$U$70,MATCH($B167,'Damage costs'!$C$18:$C$70,0))/1000),"")</f>
        <v/>
      </c>
      <c r="Q167" s="59" t="str">
        <f>IFERROR(IF(OR($C$168=FALSE,LEFT($B167,3)&lt;&gt;"NOX"),Q58*INDEX('Damage costs'!$Q$18:$Q$70,MATCH($B167,'Damage costs'!$C$18:$C$70,0))/1000,Q58*INDEX('Damage costs'!$U$18:$U$70,MATCH($B167,'Damage costs'!$C$18:$C$70,0))/1000),"")</f>
        <v/>
      </c>
      <c r="R167" s="59" t="str">
        <f>IFERROR(IF(OR($C$168=FALSE,LEFT($B167,3)&lt;&gt;"NOX"),R58*INDEX('Damage costs'!$Q$18:$Q$70,MATCH($B167,'Damage costs'!$C$18:$C$70,0))/1000,R58*INDEX('Damage costs'!$U$18:$U$70,MATCH($B167,'Damage costs'!$C$18:$C$70,0))/1000),"")</f>
        <v/>
      </c>
      <c r="S167" s="59" t="str">
        <f>IFERROR(IF(OR($C$168=FALSE,LEFT($B167,3)&lt;&gt;"NOX"),S58*INDEX('Damage costs'!$Q$18:$Q$70,MATCH($B167,'Damage costs'!$C$18:$C$70,0))/1000,S58*INDEX('Damage costs'!$U$18:$U$70,MATCH($B167,'Damage costs'!$C$18:$C$70,0))/1000),"")</f>
        <v/>
      </c>
      <c r="T167" s="59" t="str">
        <f>IFERROR(IF(OR($C$168=FALSE,LEFT($B167,3)&lt;&gt;"NOX"),T58*INDEX('Damage costs'!$Q$18:$Q$70,MATCH($B167,'Damage costs'!$C$18:$C$70,0))/1000,T58*INDEX('Damage costs'!$U$18:$U$70,MATCH($B167,'Damage costs'!$C$18:$C$70,0))/1000),"")</f>
        <v/>
      </c>
      <c r="U167" s="59" t="str">
        <f>IFERROR(IF(OR($C$168=FALSE,LEFT($B167,3)&lt;&gt;"NOX"),U58*INDEX('Damage costs'!$Q$18:$Q$70,MATCH($B167,'Damage costs'!$C$18:$C$70,0))/1000,U58*INDEX('Damage costs'!$U$18:$U$70,MATCH($B167,'Damage costs'!$C$18:$C$70,0))/1000),"")</f>
        <v/>
      </c>
      <c r="V167" s="59" t="str">
        <f>IFERROR(IF(OR($C$168=FALSE,LEFT($B167,3)&lt;&gt;"NOX"),V58*INDEX('Damage costs'!$Q$18:$Q$70,MATCH($B167,'Damage costs'!$C$18:$C$70,0))/1000,V58*INDEX('Damage costs'!$U$18:$U$70,MATCH($B167,'Damage costs'!$C$18:$C$70,0))/1000),"")</f>
        <v/>
      </c>
      <c r="W167" s="59" t="str">
        <f>IFERROR(IF(OR($C$168=FALSE,LEFT($B167,3)&lt;&gt;"NOX"),W58*INDEX('Damage costs'!$Q$18:$Q$70,MATCH($B167,'Damage costs'!$C$18:$C$70,0))/1000,W58*INDEX('Damage costs'!$U$18:$U$70,MATCH($B167,'Damage costs'!$C$18:$C$70,0))/1000),"")</f>
        <v/>
      </c>
      <c r="X167" s="59" t="str">
        <f>IFERROR(IF(OR($C$168=FALSE,LEFT($B167,3)&lt;&gt;"NOX"),X58*INDEX('Damage costs'!$Q$18:$Q$70,MATCH($B167,'Damage costs'!$C$18:$C$70,0))/1000,X58*INDEX('Damage costs'!$U$18:$U$70,MATCH($B167,'Damage costs'!$C$18:$C$70,0))/1000),"")</f>
        <v/>
      </c>
      <c r="Y167" s="59" t="str">
        <f>IFERROR(IF(OR($C$168=FALSE,LEFT($B167,3)&lt;&gt;"NOX"),Y58*INDEX('Damage costs'!$Q$18:$Q$70,MATCH($B167,'Damage costs'!$C$18:$C$70,0))/1000,Y58*INDEX('Damage costs'!$U$18:$U$70,MATCH($B167,'Damage costs'!$C$18:$C$70,0))/1000),"")</f>
        <v/>
      </c>
      <c r="Z167" s="59" t="str">
        <f>IFERROR(IF(OR($C$168=FALSE,LEFT($B167,3)&lt;&gt;"NOX"),Z58*INDEX('Damage costs'!$Q$18:$Q$70,MATCH($B167,'Damage costs'!$C$18:$C$70,0))/1000,Z58*INDEX('Damage costs'!$U$18:$U$70,MATCH($B167,'Damage costs'!$C$18:$C$70,0))/1000),"")</f>
        <v/>
      </c>
      <c r="AA167" s="59" t="str">
        <f>IFERROR(IF(OR($C$168=FALSE,LEFT($B167,3)&lt;&gt;"NOX"),AA58*INDEX('Damage costs'!$Q$18:$Q$70,MATCH($B167,'Damage costs'!$C$18:$C$70,0))/1000,AA58*INDEX('Damage costs'!$U$18:$U$70,MATCH($B167,'Damage costs'!$C$18:$C$70,0))/1000),"")</f>
        <v/>
      </c>
      <c r="AB167" s="59" t="str">
        <f>IFERROR(IF(OR($C$168=FALSE,LEFT($B167,3)&lt;&gt;"NOX"),AB58*INDEX('Damage costs'!$Q$18:$Q$70,MATCH($B167,'Damage costs'!$C$18:$C$70,0))/1000,AB58*INDEX('Damage costs'!$U$18:$U$70,MATCH($B167,'Damage costs'!$C$18:$C$70,0))/1000),"")</f>
        <v/>
      </c>
      <c r="AC167" s="59" t="str">
        <f>IFERROR(IF(OR($C$168=FALSE,LEFT($B167,3)&lt;&gt;"NOX"),AC58*INDEX('Damage costs'!$Q$18:$Q$70,MATCH($B167,'Damage costs'!$C$18:$C$70,0))/1000,AC58*INDEX('Damage costs'!$U$18:$U$70,MATCH($B167,'Damage costs'!$C$18:$C$70,0))/1000),"")</f>
        <v/>
      </c>
      <c r="AD167" s="59" t="str">
        <f>IFERROR(IF(OR($C$168=FALSE,LEFT($B167,3)&lt;&gt;"NOX"),AD58*INDEX('Damage costs'!$Q$18:$Q$70,MATCH($B167,'Damage costs'!$C$18:$C$70,0))/1000,AD58*INDEX('Damage costs'!$U$18:$U$70,MATCH($B167,'Damage costs'!$C$18:$C$70,0))/1000),"")</f>
        <v/>
      </c>
      <c r="AE167" s="59" t="str">
        <f>IFERROR(IF(OR($C$168=FALSE,LEFT($B167,3)&lt;&gt;"NOX"),AE58*INDEX('Damage costs'!$Q$18:$Q$70,MATCH($B167,'Damage costs'!$C$18:$C$70,0))/1000,AE58*INDEX('Damage costs'!$U$18:$U$70,MATCH($B167,'Damage costs'!$C$18:$C$70,0))/1000),"")</f>
        <v/>
      </c>
      <c r="AF167" s="59" t="str">
        <f>IFERROR(IF(OR($C$168=FALSE,LEFT($B167,3)&lt;&gt;"NOX"),AF58*INDEX('Damage costs'!$Q$18:$Q$70,MATCH($B167,'Damage costs'!$C$18:$C$70,0))/1000,AF58*INDEX('Damage costs'!$U$18:$U$70,MATCH($B167,'Damage costs'!$C$18:$C$70,0))/1000),"")</f>
        <v/>
      </c>
      <c r="AG167" s="59" t="str">
        <f>IFERROR(IF(OR($C$168=FALSE,LEFT($B167,3)&lt;&gt;"NOX"),AG58*INDEX('Damage costs'!$Q$18:$Q$70,MATCH($B167,'Damage costs'!$C$18:$C$70,0))/1000,AG58*INDEX('Damage costs'!$U$18:$U$70,MATCH($B167,'Damage costs'!$C$18:$C$70,0))/1000),"")</f>
        <v/>
      </c>
      <c r="AH167" s="59" t="str">
        <f>IFERROR(IF(OR($C$168=FALSE,LEFT($B167,3)&lt;&gt;"NOX"),AH58*INDEX('Damage costs'!$Q$18:$Q$70,MATCH($B167,'Damage costs'!$C$18:$C$70,0))/1000,AH58*INDEX('Damage costs'!$U$18:$U$70,MATCH($B167,'Damage costs'!$C$18:$C$70,0))/1000),"")</f>
        <v/>
      </c>
      <c r="AI167" s="59" t="str">
        <f>IFERROR(IF(OR($C$168=FALSE,LEFT($B167,3)&lt;&gt;"NOX"),AI58*INDEX('Damage costs'!$Q$18:$Q$70,MATCH($B167,'Damage costs'!$C$18:$C$70,0))/1000,AI58*INDEX('Damage costs'!$U$18:$U$70,MATCH($B167,'Damage costs'!$C$18:$C$70,0))/1000),"")</f>
        <v/>
      </c>
      <c r="AJ167" s="59" t="str">
        <f>IFERROR(IF(OR($C$168=FALSE,LEFT($B167,3)&lt;&gt;"NOX"),AJ58*INDEX('Damage costs'!$Q$18:$Q$70,MATCH($B167,'Damage costs'!$C$18:$C$70,0))/1000,AJ58*INDEX('Damage costs'!$U$18:$U$70,MATCH($B167,'Damage costs'!$C$18:$C$70,0))/1000),"")</f>
        <v/>
      </c>
      <c r="AK167" s="59" t="str">
        <f>IFERROR(IF(OR($C$168=FALSE,LEFT($B167,3)&lt;&gt;"NOX"),AK58*INDEX('Damage costs'!$Q$18:$Q$70,MATCH($B167,'Damage costs'!$C$18:$C$70,0))/1000,AK58*INDEX('Damage costs'!$U$18:$U$70,MATCH($B167,'Damage costs'!$C$18:$C$70,0))/1000),"")</f>
        <v/>
      </c>
      <c r="AL167" s="59" t="str">
        <f>IFERROR(IF(OR($C$168=FALSE,LEFT($B167,3)&lt;&gt;"NOX"),AL58*INDEX('Damage costs'!$Q$18:$Q$70,MATCH($B167,'Damage costs'!$C$18:$C$70,0))/1000,AL58*INDEX('Damage costs'!$U$18:$U$70,MATCH($B167,'Damage costs'!$C$18:$C$70,0))/1000),"")</f>
        <v/>
      </c>
      <c r="AM167" s="59" t="str">
        <f>IFERROR(IF(OR($C$168=FALSE,LEFT($B167,3)&lt;&gt;"NOX"),AM58*INDEX('Damage costs'!$Q$18:$Q$70,MATCH($B167,'Damage costs'!$C$18:$C$70,0))/1000,AM58*INDEX('Damage costs'!$U$18:$U$70,MATCH($B167,'Damage costs'!$C$18:$C$70,0))/1000),"")</f>
        <v/>
      </c>
      <c r="AN167" s="59" t="str">
        <f>IFERROR(IF(OR($C$168=FALSE,LEFT($B167,3)&lt;&gt;"NOX"),AN58*INDEX('Damage costs'!$Q$18:$Q$70,MATCH($B167,'Damage costs'!$C$18:$C$70,0))/1000,AN58*INDEX('Damage costs'!$U$18:$U$70,MATCH($B167,'Damage costs'!$C$18:$C$70,0))/1000),"")</f>
        <v/>
      </c>
      <c r="AO167" s="59" t="str">
        <f>IFERROR(IF(OR($C$168=FALSE,LEFT($B167,3)&lt;&gt;"NOX"),AO58*INDEX('Damage costs'!$Q$18:$Q$70,MATCH($B167,'Damage costs'!$C$18:$C$70,0))/1000,AO58*INDEX('Damage costs'!$U$18:$U$70,MATCH($B167,'Damage costs'!$C$18:$C$70,0))/1000),"")</f>
        <v/>
      </c>
      <c r="AP167" s="59" t="str">
        <f>IFERROR(IF(OR($C$168=FALSE,LEFT($B167,3)&lt;&gt;"NOX"),AP58*INDEX('Damage costs'!$Q$18:$Q$70,MATCH($B167,'Damage costs'!$C$18:$C$70,0))/1000,AP58*INDEX('Damage costs'!$U$18:$U$70,MATCH($B167,'Damage costs'!$C$18:$C$70,0))/1000),"")</f>
        <v/>
      </c>
      <c r="AQ167" s="59" t="str">
        <f>IFERROR(IF(OR($C$168=FALSE,LEFT($B167,3)&lt;&gt;"NOX"),AQ58*INDEX('Damage costs'!$Q$18:$Q$70,MATCH($B167,'Damage costs'!$C$18:$C$70,0))/1000,AQ58*INDEX('Damage costs'!$U$18:$U$70,MATCH($B167,'Damage costs'!$C$18:$C$70,0))/1000),"")</f>
        <v/>
      </c>
      <c r="AR167" s="59" t="str">
        <f>IFERROR(IF(OR($C$168=FALSE,LEFT($B167,3)&lt;&gt;"NOX"),AR58*INDEX('Damage costs'!$Q$18:$Q$70,MATCH($B167,'Damage costs'!$C$18:$C$70,0))/1000,AR58*INDEX('Damage costs'!$U$18:$U$70,MATCH($B167,'Damage costs'!$C$18:$C$70,0))/1000),"")</f>
        <v/>
      </c>
      <c r="AS167" s="59" t="str">
        <f>IFERROR(IF(OR($C$168=FALSE,LEFT($B167,3)&lt;&gt;"NOX"),AS58*INDEX('Damage costs'!$Q$18:$Q$70,MATCH($B167,'Damage costs'!$C$18:$C$70,0))/1000,AS58*INDEX('Damage costs'!$U$18:$U$70,MATCH($B167,'Damage costs'!$C$18:$C$70,0))/1000),"")</f>
        <v/>
      </c>
      <c r="AT167" s="59" t="str">
        <f>IFERROR(IF(OR($C$168=FALSE,LEFT($B167,3)&lt;&gt;"NOX"),AT58*INDEX('Damage costs'!$Q$18:$Q$70,MATCH($B167,'Damage costs'!$C$18:$C$70,0))/1000,AT58*INDEX('Damage costs'!$U$18:$U$70,MATCH($B167,'Damage costs'!$C$18:$C$70,0))/1000),"")</f>
        <v/>
      </c>
      <c r="AU167" s="59" t="str">
        <f>IFERROR(IF(OR($C$168=FALSE,LEFT($B167,3)&lt;&gt;"NOX"),AU58*INDEX('Damage costs'!$Q$18:$Q$70,MATCH($B167,'Damage costs'!$C$18:$C$70,0))/1000,AU58*INDEX('Damage costs'!$U$18:$U$70,MATCH($B167,'Damage costs'!$C$18:$C$70,0))/1000),"")</f>
        <v/>
      </c>
      <c r="AV167" s="59" t="str">
        <f>IFERROR(IF(OR($C$168=FALSE,LEFT($B167,3)&lt;&gt;"NOX"),AV58*INDEX('Damage costs'!$Q$18:$Q$70,MATCH($B167,'Damage costs'!$C$18:$C$70,0))/1000,AV58*INDEX('Damage costs'!$U$18:$U$70,MATCH($B167,'Damage costs'!$C$18:$C$70,0))/1000),"")</f>
        <v/>
      </c>
      <c r="AW167" s="59" t="str">
        <f>IFERROR(IF(OR($C$168=FALSE,LEFT($B167,3)&lt;&gt;"NOX"),AW58*INDEX('Damage costs'!$Q$18:$Q$70,MATCH($B167,'Damage costs'!$C$18:$C$70,0))/1000,AW58*INDEX('Damage costs'!$U$18:$U$70,MATCH($B167,'Damage costs'!$C$18:$C$70,0))/1000),"")</f>
        <v/>
      </c>
      <c r="AX167" s="59" t="str">
        <f>IFERROR(IF(OR($C$168=FALSE,LEFT($B167,3)&lt;&gt;"NOX"),AX58*INDEX('Damage costs'!$Q$18:$Q$70,MATCH($B167,'Damage costs'!$C$18:$C$70,0))/1000,AX58*INDEX('Damage costs'!$U$18:$U$70,MATCH($B167,'Damage costs'!$C$18:$C$70,0))/1000),"")</f>
        <v/>
      </c>
      <c r="AY167" s="59" t="str">
        <f>IFERROR(IF(OR($C$168=FALSE,LEFT($B167,3)&lt;&gt;"NOX"),AY58*INDEX('Damage costs'!$Q$18:$Q$70,MATCH($B167,'Damage costs'!$C$18:$C$70,0))/1000,AY58*INDEX('Damage costs'!$U$18:$U$70,MATCH($B167,'Damage costs'!$C$18:$C$70,0))/1000),"")</f>
        <v/>
      </c>
      <c r="AZ167" s="59" t="str">
        <f>IFERROR(IF(OR($C$168=FALSE,LEFT($B167,3)&lt;&gt;"NOX"),AZ58*INDEX('Damage costs'!$Q$18:$Q$70,MATCH($B167,'Damage costs'!$C$18:$C$70,0))/1000,AZ58*INDEX('Damage costs'!$U$18:$U$70,MATCH($B167,'Damage costs'!$C$18:$C$70,0))/1000),"")</f>
        <v/>
      </c>
      <c r="BA167" s="59" t="str">
        <f>IFERROR(IF(OR($C$168=FALSE,LEFT($B167,3)&lt;&gt;"NOX"),BA58*INDEX('Damage costs'!$Q$18:$Q$70,MATCH($B167,'Damage costs'!$C$18:$C$70,0))/1000,BA58*INDEX('Damage costs'!$U$18:$U$70,MATCH($B167,'Damage costs'!$C$18:$C$70,0))/1000),"")</f>
        <v/>
      </c>
      <c r="BB167" s="59" t="str">
        <f>IFERROR(IF(OR($C$168=FALSE,LEFT($B167,3)&lt;&gt;"NOX"),BB58*INDEX('Damage costs'!$Q$18:$Q$70,MATCH($B167,'Damage costs'!$C$18:$C$70,0))/1000,BB58*INDEX('Damage costs'!$U$18:$U$70,MATCH($B167,'Damage costs'!$C$18:$C$70,0))/1000),"")</f>
        <v/>
      </c>
      <c r="BC167" s="59" t="str">
        <f>IFERROR(IF(OR($C$168=FALSE,LEFT($B167,3)&lt;&gt;"NOX"),BC58*INDEX('Damage costs'!$Q$18:$Q$70,MATCH($B167,'Damage costs'!$C$18:$C$70,0))/1000,BC58*INDEX('Damage costs'!$U$18:$U$70,MATCH($B167,'Damage costs'!$C$18:$C$70,0))/1000),"")</f>
        <v/>
      </c>
      <c r="BD167" s="59" t="str">
        <f>IFERROR(IF(OR($C$168=FALSE,LEFT($B167,3)&lt;&gt;"NOX"),BD58*INDEX('Damage costs'!$Q$18:$Q$70,MATCH($B167,'Damage costs'!$C$18:$C$70,0))/1000,BD58*INDEX('Damage costs'!$U$18:$U$70,MATCH($B167,'Damage costs'!$C$18:$C$70,0))/1000),"")</f>
        <v/>
      </c>
      <c r="BE167" s="59" t="str">
        <f>IFERROR(IF(OR($C$168=FALSE,LEFT($B167,3)&lt;&gt;"NOX"),BE58*INDEX('Damage costs'!$Q$18:$Q$70,MATCH($B167,'Damage costs'!$C$18:$C$70,0))/1000,BE58*INDEX('Damage costs'!$U$18:$U$70,MATCH($B167,'Damage costs'!$C$18:$C$70,0))/1000),"")</f>
        <v/>
      </c>
      <c r="BF167" s="59" t="str">
        <f>IFERROR(IF(OR($C$168=FALSE,LEFT($B167,3)&lt;&gt;"NOX"),BF58*INDEX('Damage costs'!$Q$18:$Q$70,MATCH($B167,'Damage costs'!$C$18:$C$70,0))/1000,BF58*INDEX('Damage costs'!$U$18:$U$70,MATCH($B167,'Damage costs'!$C$18:$C$70,0))/1000),"")</f>
        <v/>
      </c>
      <c r="BG167" s="59" t="str">
        <f>IFERROR(IF(OR($C$168=FALSE,LEFT($B167,3)&lt;&gt;"NOX"),BG58*INDEX('Damage costs'!$Q$18:$Q$70,MATCH($B167,'Damage costs'!$C$18:$C$70,0))/1000,BG58*INDEX('Damage costs'!$U$18:$U$70,MATCH($B167,'Damage costs'!$C$18:$C$70,0))/1000),"")</f>
        <v/>
      </c>
      <c r="BH167" s="59" t="str">
        <f>IFERROR(IF(OR($C$168=FALSE,LEFT($B167,3)&lt;&gt;"NOX"),BH58*INDEX('Damage costs'!$Q$18:$Q$70,MATCH($B167,'Damage costs'!$C$18:$C$70,0))/1000,BH58*INDEX('Damage costs'!$U$18:$U$70,MATCH($B167,'Damage costs'!$C$18:$C$70,0))/1000),"")</f>
        <v/>
      </c>
      <c r="BI167" s="59" t="str">
        <f>IFERROR(IF(OR($C$168=FALSE,LEFT($B167,3)&lt;&gt;"NOX"),BI58*INDEX('Damage costs'!$Q$18:$Q$70,MATCH($B167,'Damage costs'!$C$18:$C$70,0))/1000,BI58*INDEX('Damage costs'!$U$18:$U$70,MATCH($B167,'Damage costs'!$C$18:$C$70,0))/1000),"")</f>
        <v/>
      </c>
      <c r="BJ167" s="59" t="str">
        <f>IFERROR(IF(OR($C$168=FALSE,LEFT($B167,3)&lt;&gt;"NOX"),BJ58*INDEX('Damage costs'!$Q$18:$Q$70,MATCH($B167,'Damage costs'!$C$18:$C$70,0))/1000,BJ58*INDEX('Damage costs'!$U$18:$U$70,MATCH($B167,'Damage costs'!$C$18:$C$70,0))/1000),"")</f>
        <v/>
      </c>
      <c r="BK167" s="59" t="str">
        <f>IFERROR(IF(OR($C$168=FALSE,LEFT($B167,3)&lt;&gt;"NOX"),BK58*INDEX('Damage costs'!$Q$18:$Q$70,MATCH($B167,'Damage costs'!$C$18:$C$70,0))/1000,BK58*INDEX('Damage costs'!$U$18:$U$70,MATCH($B167,'Damage costs'!$C$18:$C$70,0))/1000),"")</f>
        <v/>
      </c>
      <c r="BL167" s="59" t="str">
        <f>IFERROR(IF(OR($C$168=FALSE,LEFT($B167,3)&lt;&gt;"NOX"),BL58*INDEX('Damage costs'!$Q$18:$Q$70,MATCH($B167,'Damage costs'!$C$18:$C$70,0))/1000,BL58*INDEX('Damage costs'!$U$18:$U$70,MATCH($B167,'Damage costs'!$C$18:$C$70,0))/1000),"")</f>
        <v/>
      </c>
      <c r="BM167" s="59" t="str">
        <f>IFERROR(IF(OR($C$168=FALSE,LEFT($B167,3)&lt;&gt;"NOX"),BM58*INDEX('Damage costs'!$Q$18:$Q$70,MATCH($B167,'Damage costs'!$C$18:$C$70,0))/1000,BM58*INDEX('Damage costs'!$U$18:$U$70,MATCH($B167,'Damage costs'!$C$18:$C$70,0))/1000),"")</f>
        <v/>
      </c>
      <c r="BN167" s="59" t="str">
        <f>IFERROR(IF(OR($C$168=FALSE,LEFT($B167,3)&lt;&gt;"NOX"),BN58*INDEX('Damage costs'!$Q$18:$Q$70,MATCH($B167,'Damage costs'!$C$18:$C$70,0))/1000,BN58*INDEX('Damage costs'!$U$18:$U$70,MATCH($B167,'Damage costs'!$C$18:$C$70,0))/1000),"")</f>
        <v/>
      </c>
      <c r="BO167" s="59" t="str">
        <f>IFERROR(IF(OR($C$168=FALSE,LEFT($B167,3)&lt;&gt;"NOX"),BO58*INDEX('Damage costs'!$Q$18:$Q$70,MATCH($B167,'Damage costs'!$C$18:$C$70,0))/1000,BO58*INDEX('Damage costs'!$U$18:$U$70,MATCH($B167,'Damage costs'!$C$18:$C$70,0))/1000),"")</f>
        <v/>
      </c>
      <c r="BP167" s="59" t="str">
        <f>IFERROR(IF(OR($C$168=FALSE,LEFT($B167,3)&lt;&gt;"NOX"),BP58*INDEX('Damage costs'!$Q$18:$Q$70,MATCH($B167,'Damage costs'!$C$18:$C$70,0))/1000,BP58*INDEX('Damage costs'!$U$18:$U$70,MATCH($B167,'Damage costs'!$C$18:$C$70,0))/1000),"")</f>
        <v/>
      </c>
      <c r="BQ167" s="59" t="str">
        <f>IFERROR(IF(OR($C$168=FALSE,LEFT($B167,3)&lt;&gt;"NOX"),BQ58*INDEX('Damage costs'!$Q$18:$Q$70,MATCH($B167,'Damage costs'!$C$18:$C$70,0))/1000,BQ58*INDEX('Damage costs'!$U$18:$U$70,MATCH($B167,'Damage costs'!$C$18:$C$70,0))/1000),"")</f>
        <v/>
      </c>
      <c r="BR167" s="59" t="str">
        <f>IFERROR(IF(OR($C$168=FALSE,LEFT($B167,3)&lt;&gt;"NOX"),BR58*INDEX('Damage costs'!$Q$18:$Q$70,MATCH($B167,'Damage costs'!$C$18:$C$70,0))/1000,BR58*INDEX('Damage costs'!$U$18:$U$70,MATCH($B167,'Damage costs'!$C$18:$C$70,0))/1000),"")</f>
        <v/>
      </c>
      <c r="BS167" s="59" t="str">
        <f>IFERROR(IF(OR($C$168=FALSE,LEFT($B167,3)&lt;&gt;"NOX"),BS58*INDEX('Damage costs'!$Q$18:$Q$70,MATCH($B167,'Damage costs'!$C$18:$C$70,0))/1000,BS58*INDEX('Damage costs'!$U$18:$U$70,MATCH($B167,'Damage costs'!$C$18:$C$70,0))/1000),"")</f>
        <v/>
      </c>
      <c r="BT167" s="59" t="str">
        <f>IFERROR(IF(OR($C$168=FALSE,LEFT($B167,3)&lt;&gt;"NOX"),BT58*INDEX('Damage costs'!$Q$18:$Q$70,MATCH($B167,'Damage costs'!$C$18:$C$70,0))/1000,BT58*INDEX('Damage costs'!$U$18:$U$70,MATCH($B167,'Damage costs'!$C$18:$C$70,0))/1000),"")</f>
        <v/>
      </c>
      <c r="BU167" s="59" t="str">
        <f>IFERROR(IF(OR($C$168=FALSE,LEFT($B167,3)&lt;&gt;"NOX"),BU58*INDEX('Damage costs'!$Q$18:$Q$70,MATCH($B167,'Damage costs'!$C$18:$C$70,0))/1000,BU58*INDEX('Damage costs'!$U$18:$U$70,MATCH($B167,'Damage costs'!$C$18:$C$70,0))/1000),"")</f>
        <v/>
      </c>
      <c r="BV167" s="59" t="str">
        <f>IFERROR(IF(OR($C$168=FALSE,LEFT($B167,3)&lt;&gt;"NOX"),BV58*INDEX('Damage costs'!$Q$18:$Q$70,MATCH($B167,'Damage costs'!$C$18:$C$70,0))/1000,BV58*INDEX('Damage costs'!$U$18:$U$70,MATCH($B167,'Damage costs'!$C$18:$C$70,0))/1000),"")</f>
        <v/>
      </c>
      <c r="BW167" s="59" t="str">
        <f>IFERROR(IF(OR($C$168=FALSE,LEFT($B167,3)&lt;&gt;"NOX"),BW58*INDEX('Damage costs'!$Q$18:$Q$70,MATCH($B167,'Damage costs'!$C$18:$C$70,0))/1000,BW58*INDEX('Damage costs'!$U$18:$U$70,MATCH($B167,'Damage costs'!$C$18:$C$70,0))/1000),"")</f>
        <v/>
      </c>
      <c r="BX167" s="59" t="str">
        <f>IFERROR(IF(OR($C$168=FALSE,LEFT($B167,3)&lt;&gt;"NOX"),BX58*INDEX('Damage costs'!$Q$18:$Q$70,MATCH($B167,'Damage costs'!$C$18:$C$70,0))/1000,BX58*INDEX('Damage costs'!$U$18:$U$70,MATCH($B167,'Damage costs'!$C$18:$C$70,0))/1000),"")</f>
        <v/>
      </c>
      <c r="BY167" s="59" t="str">
        <f>IFERROR(IF(OR($C$168=FALSE,LEFT($B167,3)&lt;&gt;"NOX"),BY58*INDEX('Damage costs'!$Q$18:$Q$70,MATCH($B167,'Damage costs'!$C$18:$C$70,0))/1000,BY58*INDEX('Damage costs'!$U$18:$U$70,MATCH($B167,'Damage costs'!$C$18:$C$70,0))/1000),"")</f>
        <v/>
      </c>
      <c r="BZ167" s="59" t="str">
        <f>IFERROR(IF(OR($C$168=FALSE,LEFT($B167,3)&lt;&gt;"NOX"),BZ58*INDEX('Damage costs'!$Q$18:$Q$70,MATCH($B167,'Damage costs'!$C$18:$C$70,0))/1000,BZ58*INDEX('Damage costs'!$U$18:$U$70,MATCH($B167,'Damage costs'!$C$18:$C$70,0))/1000),"")</f>
        <v/>
      </c>
      <c r="CA167" s="59" t="str">
        <f>IFERROR(IF(OR($C$168=FALSE,LEFT($B167,3)&lt;&gt;"NOX"),CA58*INDEX('Damage costs'!$Q$18:$Q$70,MATCH($B167,'Damage costs'!$C$18:$C$70,0))/1000,CA58*INDEX('Damage costs'!$U$18:$U$70,MATCH($B167,'Damage costs'!$C$18:$C$70,0))/1000),"")</f>
        <v/>
      </c>
      <c r="CB167" s="59" t="str">
        <f>IFERROR(IF(OR($C$168=FALSE,LEFT($B167,3)&lt;&gt;"NOX"),CB58*INDEX('Damage costs'!$Q$18:$Q$70,MATCH($B167,'Damage costs'!$C$18:$C$70,0))/1000,CB58*INDEX('Damage costs'!$U$18:$U$70,MATCH($B167,'Damage costs'!$C$18:$C$70,0))/1000),"")</f>
        <v/>
      </c>
      <c r="CC167" s="59" t="str">
        <f>IFERROR(IF(OR($C$168=FALSE,LEFT($B167,3)&lt;&gt;"NOX"),CC58*INDEX('Damage costs'!$Q$18:$Q$70,MATCH($B167,'Damage costs'!$C$18:$C$70,0))/1000,CC58*INDEX('Damage costs'!$U$18:$U$70,MATCH($B167,'Damage costs'!$C$18:$C$70,0))/1000),"")</f>
        <v/>
      </c>
      <c r="CD167" s="59" t="str">
        <f>IFERROR(IF(OR($C$168=FALSE,LEFT($B167,3)&lt;&gt;"NOX"),CD58*INDEX('Damage costs'!$Q$18:$Q$70,MATCH($B167,'Damage costs'!$C$18:$C$70,0))/1000,CD58*INDEX('Damage costs'!$U$18:$U$70,MATCH($B167,'Damage costs'!$C$18:$C$70,0))/1000),"")</f>
        <v/>
      </c>
      <c r="CE167" s="59" t="str">
        <f>IFERROR(IF(OR($C$168=FALSE,LEFT($B167,3)&lt;&gt;"NOX"),CE58*INDEX('Damage costs'!$Q$18:$Q$70,MATCH($B167,'Damage costs'!$C$18:$C$70,0))/1000,CE58*INDEX('Damage costs'!$U$18:$U$70,MATCH($B167,'Damage costs'!$C$18:$C$70,0))/1000),"")</f>
        <v/>
      </c>
      <c r="CF167" s="59" t="str">
        <f>IFERROR(IF(OR($C$168=FALSE,LEFT($B167,3)&lt;&gt;"NOX"),CF58*INDEX('Damage costs'!$Q$18:$Q$70,MATCH($B167,'Damage costs'!$C$18:$C$70,0))/1000,CF58*INDEX('Damage costs'!$U$18:$U$70,MATCH($B167,'Damage costs'!$C$18:$C$70,0))/1000),"")</f>
        <v/>
      </c>
      <c r="CG167" s="59" t="str">
        <f>IFERROR(IF(OR($C$168=FALSE,LEFT($B167,3)&lt;&gt;"NOX"),CG58*INDEX('Damage costs'!$Q$18:$Q$70,MATCH($B167,'Damage costs'!$C$18:$C$70,0))/1000,CG58*INDEX('Damage costs'!$U$18:$U$70,MATCH($B167,'Damage costs'!$C$18:$C$70,0))/1000),"")</f>
        <v/>
      </c>
      <c r="CH167" s="59" t="str">
        <f>IFERROR(IF(OR($C$168=FALSE,LEFT($B167,3)&lt;&gt;"NOX"),CH58*INDEX('Damage costs'!$Q$18:$Q$70,MATCH($B167,'Damage costs'!$C$18:$C$70,0))/1000,CH58*INDEX('Damage costs'!$U$18:$U$70,MATCH($B167,'Damage costs'!$C$18:$C$70,0))/1000),"")</f>
        <v/>
      </c>
      <c r="CI167" s="59" t="str">
        <f>IFERROR(IF(OR($C$168=FALSE,LEFT($B167,3)&lt;&gt;"NOX"),CI58*INDEX('Damage costs'!$Q$18:$Q$70,MATCH($B167,'Damage costs'!$C$18:$C$70,0))/1000,CI58*INDEX('Damage costs'!$U$18:$U$70,MATCH($B167,'Damage costs'!$C$18:$C$70,0))/1000),"")</f>
        <v/>
      </c>
      <c r="CJ167" s="59" t="str">
        <f>IFERROR(IF(OR($C$168=FALSE,LEFT($B167,3)&lt;&gt;"NOX"),CJ58*INDEX('Damage costs'!$Q$18:$Q$70,MATCH($B167,'Damage costs'!$C$18:$C$70,0))/1000,CJ58*INDEX('Damage costs'!$U$18:$U$70,MATCH($B167,'Damage costs'!$C$18:$C$70,0))/1000),"")</f>
        <v/>
      </c>
      <c r="CK167" s="59" t="str">
        <f>IFERROR(IF(OR($C$168=FALSE,LEFT($B167,3)&lt;&gt;"NOX"),CK58*INDEX('Damage costs'!$Q$18:$Q$70,MATCH($B167,'Damage costs'!$C$18:$C$70,0))/1000,CK58*INDEX('Damage costs'!$U$18:$U$70,MATCH($B167,'Damage costs'!$C$18:$C$70,0))/1000),"")</f>
        <v/>
      </c>
      <c r="CL167" s="59" t="str">
        <f>IFERROR(IF(OR($C$168=FALSE,LEFT($B167,3)&lt;&gt;"NOX"),CL58*INDEX('Damage costs'!$Q$18:$Q$70,MATCH($B167,'Damage costs'!$C$18:$C$70,0))/1000,CL58*INDEX('Damage costs'!$U$18:$U$70,MATCH($B167,'Damage costs'!$C$18:$C$70,0))/1000),"")</f>
        <v/>
      </c>
      <c r="CM167" s="59" t="str">
        <f>IFERROR(IF(OR($C$168=FALSE,LEFT($B167,3)&lt;&gt;"NOX"),CM58*INDEX('Damage costs'!$Q$18:$Q$70,MATCH($B167,'Damage costs'!$C$18:$C$70,0))/1000,CM58*INDEX('Damage costs'!$U$18:$U$70,MATCH($B167,'Damage costs'!$C$18:$C$70,0))/1000),"")</f>
        <v/>
      </c>
      <c r="CN167" s="59" t="str">
        <f>IFERROR(IF(OR($C$168=FALSE,LEFT($B167,3)&lt;&gt;"NOX"),CN58*INDEX('Damage costs'!$Q$18:$Q$70,MATCH($B167,'Damage costs'!$C$18:$C$70,0))/1000,CN58*INDEX('Damage costs'!$U$18:$U$70,MATCH($B167,'Damage costs'!$C$18:$C$70,0))/1000),"")</f>
        <v/>
      </c>
      <c r="CO167" s="59" t="str">
        <f>IFERROR(IF(OR($C$168=FALSE,LEFT($B167,3)&lt;&gt;"NOX"),CO58*INDEX('Damage costs'!$Q$18:$Q$70,MATCH($B167,'Damage costs'!$C$18:$C$70,0))/1000,CO58*INDEX('Damage costs'!$U$18:$U$70,MATCH($B167,'Damage costs'!$C$18:$C$70,0))/1000),"")</f>
        <v/>
      </c>
      <c r="CP167" s="59" t="str">
        <f>IFERROR(IF(OR($C$168=FALSE,LEFT($B167,3)&lt;&gt;"NOX"),CP58*INDEX('Damage costs'!$Q$18:$Q$70,MATCH($B167,'Damage costs'!$C$18:$C$70,0))/1000,CP58*INDEX('Damage costs'!$U$18:$U$70,MATCH($B167,'Damage costs'!$C$18:$C$70,0))/1000),"")</f>
        <v/>
      </c>
      <c r="CQ167" s="59" t="str">
        <f>IFERROR(IF(OR($C$168=FALSE,LEFT($B167,3)&lt;&gt;"NOX"),CQ58*INDEX('Damage costs'!$Q$18:$Q$70,MATCH($B167,'Damage costs'!$C$18:$C$70,0))/1000,CQ58*INDEX('Damage costs'!$U$18:$U$70,MATCH($B167,'Damage costs'!$C$18:$C$70,0))/1000),"")</f>
        <v/>
      </c>
      <c r="CR167" s="59" t="str">
        <f>IFERROR(IF(OR($C$168=FALSE,LEFT($B167,3)&lt;&gt;"NOX"),CR58*INDEX('Damage costs'!$Q$18:$Q$70,MATCH($B167,'Damage costs'!$C$18:$C$70,0))/1000,CR58*INDEX('Damage costs'!$U$18:$U$70,MATCH($B167,'Damage costs'!$C$18:$C$70,0))/1000),"")</f>
        <v/>
      </c>
      <c r="CS167" s="59" t="str">
        <f>IFERROR(IF(OR($C$168=FALSE,LEFT($B167,3)&lt;&gt;"NOX"),CS58*INDEX('Damage costs'!$Q$18:$Q$70,MATCH($B167,'Damage costs'!$C$18:$C$70,0))/1000,CS58*INDEX('Damage costs'!$U$18:$U$70,MATCH($B167,'Damage costs'!$C$18:$C$70,0))/1000),"")</f>
        <v/>
      </c>
      <c r="CT167" s="59" t="str">
        <f>IFERROR(IF(OR($C$168=FALSE,LEFT($B167,3)&lt;&gt;"NOX"),CT58*INDEX('Damage costs'!$Q$18:$Q$70,MATCH($B167,'Damage costs'!$C$18:$C$70,0))/1000,CT58*INDEX('Damage costs'!$U$18:$U$70,MATCH($B167,'Damage costs'!$C$18:$C$70,0))/1000),"")</f>
        <v/>
      </c>
      <c r="CU167" s="59" t="str">
        <f>IFERROR(IF(OR($C$168=FALSE,LEFT($B167,3)&lt;&gt;"NOX"),CU58*INDEX('Damage costs'!$Q$18:$Q$70,MATCH($B167,'Damage costs'!$C$18:$C$70,0))/1000,CU58*INDEX('Damage costs'!$U$18:$U$70,MATCH($B167,'Damage costs'!$C$18:$C$70,0))/1000),"")</f>
        <v/>
      </c>
      <c r="CV167" s="59" t="str">
        <f>IFERROR(IF(OR($C$168=FALSE,LEFT($B167,3)&lt;&gt;"NOX"),CV58*INDEX('Damage costs'!$Q$18:$Q$70,MATCH($B167,'Damage costs'!$C$18:$C$70,0))/1000,CV58*INDEX('Damage costs'!$U$18:$U$70,MATCH($B167,'Damage costs'!$C$18:$C$70,0))/1000),"")</f>
        <v/>
      </c>
      <c r="CW167" s="59" t="str">
        <f>IFERROR(IF(OR($C$168=FALSE,LEFT($B167,3)&lt;&gt;"NOX"),CW58*INDEX('Damage costs'!$Q$18:$Q$70,MATCH($B167,'Damage costs'!$C$18:$C$70,0))/1000,CW58*INDEX('Damage costs'!$U$18:$U$70,MATCH($B167,'Damage costs'!$C$18:$C$70,0))/1000),"")</f>
        <v/>
      </c>
      <c r="CX167" s="59" t="str">
        <f>IFERROR(IF(OR($C$168=FALSE,LEFT($B167,3)&lt;&gt;"NOX"),CX58*INDEX('Damage costs'!$Q$18:$Q$70,MATCH($B167,'Damage costs'!$C$18:$C$70,0))/1000,CX58*INDEX('Damage costs'!$U$18:$U$70,MATCH($B167,'Damage costs'!$C$18:$C$70,0))/1000),"")</f>
        <v/>
      </c>
      <c r="CY167" s="59" t="str">
        <f>IFERROR(IF(OR($C$168=FALSE,LEFT($B167,3)&lt;&gt;"NOX"),CY58*INDEX('Damage costs'!$Q$18:$Q$70,MATCH($B167,'Damage costs'!$C$18:$C$70,0))/1000,CY58*INDEX('Damage costs'!$U$18:$U$70,MATCH($B167,'Damage costs'!$C$18:$C$70,0))/1000),"")</f>
        <v/>
      </c>
      <c r="CZ167" s="391"/>
    </row>
    <row r="168" spans="2:104" x14ac:dyDescent="0.25">
      <c r="B168" s="406" t="s">
        <v>618</v>
      </c>
      <c r="C168" s="553" t="b">
        <f>IF(OR(LEFT(B162,4)="PM10",LEFT(B163,4)="PM10",LEFT(B164,4)="PM10",LEFT(B165,4)="PM10",LEFT(B166,4)="PM10",LEFT(B167,4)="PM10"),TRUE,FALSE)</f>
        <v>0</v>
      </c>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391"/>
    </row>
    <row r="169" spans="2:104" x14ac:dyDescent="0.25">
      <c r="B169" s="392"/>
      <c r="C169" s="390"/>
      <c r="D169" s="50"/>
      <c r="E169" s="50"/>
      <c r="F169" s="50"/>
      <c r="G169" s="50"/>
      <c r="H169" s="50"/>
      <c r="I169" s="5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391"/>
    </row>
    <row r="170" spans="2:104" x14ac:dyDescent="0.25">
      <c r="B170" s="393" t="s">
        <v>405</v>
      </c>
      <c r="C170" s="390" t="s">
        <v>404</v>
      </c>
      <c r="D170" s="60">
        <f>'Discount and deflators'!$H$5</f>
        <v>0.02</v>
      </c>
      <c r="E170" s="50"/>
      <c r="F170" s="50"/>
      <c r="G170" s="50"/>
      <c r="H170" s="50"/>
      <c r="I170" s="5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391"/>
    </row>
    <row r="171" spans="2:104" x14ac:dyDescent="0.25">
      <c r="B171" s="393" t="s">
        <v>406</v>
      </c>
      <c r="C171" s="390"/>
      <c r="D171" s="59">
        <f>IF(D$6=0,0,(1+$D170)^(D$6-'Data Input - General'!$F$22))</f>
        <v>0</v>
      </c>
      <c r="E171" s="59">
        <f>IF(E$6=0,0,(1+$D170)^(E$6-'Data Input - General'!$F$22))</f>
        <v>0</v>
      </c>
      <c r="F171" s="59">
        <f>IF(F$6=0,0,(1+$D170)^(F$6-'Data Input - General'!$F$22))</f>
        <v>0</v>
      </c>
      <c r="G171" s="59">
        <f>IF(G$6=0,0,(1+$D170)^(G$6-'Data Input - General'!$F$22))</f>
        <v>0</v>
      </c>
      <c r="H171" s="59">
        <f>IF(H$6=0,0,(1+$D170)^(H$6-'Data Input - General'!$F$22))</f>
        <v>0</v>
      </c>
      <c r="I171" s="59">
        <f>IF(I$6=0,0,(1+$D170)^(I$6-'Data Input - General'!$F$22))</f>
        <v>0</v>
      </c>
      <c r="J171" s="59">
        <f>IF(J$6=0,0,(1+$D170)^(J$6-'Data Input - General'!$F$22))</f>
        <v>0</v>
      </c>
      <c r="K171" s="59">
        <f>IF(K$6=0,0,(1+$D170)^(K$6-'Data Input - General'!$F$22))</f>
        <v>0</v>
      </c>
      <c r="L171" s="59">
        <f>IF(L$6=0,0,(1+$D170)^(L$6-'Data Input - General'!$F$22))</f>
        <v>0</v>
      </c>
      <c r="M171" s="59">
        <f>IF(M$6=0,0,(1+$D170)^(M$6-'Data Input - General'!$F$22))</f>
        <v>0</v>
      </c>
      <c r="N171" s="59">
        <f>IF(N$6=0,0,(1+$D170)^(N$6-'Data Input - General'!$F$22))</f>
        <v>0</v>
      </c>
      <c r="O171" s="59">
        <f>IF(O$6=0,0,(1+$D170)^(O$6-'Data Input - General'!$F$22))</f>
        <v>0</v>
      </c>
      <c r="P171" s="59">
        <f>IF(P$6=0,0,(1+$D170)^(P$6-'Data Input - General'!$F$22))</f>
        <v>0</v>
      </c>
      <c r="Q171" s="59">
        <f>IF(Q$6=0,0,(1+$D170)^(Q$6-'Data Input - General'!$F$22))</f>
        <v>0</v>
      </c>
      <c r="R171" s="59">
        <f>IF(R$6=0,0,(1+$D170)^(R$6-'Data Input - General'!$F$22))</f>
        <v>0</v>
      </c>
      <c r="S171" s="59">
        <f>IF(S$6=0,0,(1+$D170)^(S$6-'Data Input - General'!$F$22))</f>
        <v>0</v>
      </c>
      <c r="T171" s="59">
        <f>IF(T$6=0,0,(1+$D170)^(T$6-'Data Input - General'!$F$22))</f>
        <v>0</v>
      </c>
      <c r="U171" s="59">
        <f>IF(U$6=0,0,(1+$D170)^(U$6-'Data Input - General'!$F$22))</f>
        <v>0</v>
      </c>
      <c r="V171" s="59">
        <f>IF(V$6=0,0,(1+$D170)^(V$6-'Data Input - General'!$F$22))</f>
        <v>0</v>
      </c>
      <c r="W171" s="59">
        <f>IF(W$6=0,0,(1+$D170)^(W$6-'Data Input - General'!$F$22))</f>
        <v>0</v>
      </c>
      <c r="X171" s="59">
        <f>IF(X$6=0,0,(1+$D170)^(X$6-'Data Input - General'!$F$22))</f>
        <v>0</v>
      </c>
      <c r="Y171" s="59">
        <f>IF(Y$6=0,0,(1+$D170)^(Y$6-'Data Input - General'!$F$22))</f>
        <v>0</v>
      </c>
      <c r="Z171" s="59">
        <f>IF(Z$6=0,0,(1+$D170)^(Z$6-'Data Input - General'!$F$22))</f>
        <v>0</v>
      </c>
      <c r="AA171" s="59">
        <f>IF(AA$6=0,0,(1+$D170)^(AA$6-'Data Input - General'!$F$22))</f>
        <v>0</v>
      </c>
      <c r="AB171" s="59">
        <f>IF(AB$6=0,0,(1+$D170)^(AB$6-'Data Input - General'!$F$22))</f>
        <v>0</v>
      </c>
      <c r="AC171" s="59">
        <f>IF(AC$6=0,0,(1+$D170)^(AC$6-'Data Input - General'!$F$22))</f>
        <v>0</v>
      </c>
      <c r="AD171" s="59">
        <f>IF(AD$6=0,0,(1+$D170)^(AD$6-'Data Input - General'!$F$22))</f>
        <v>0</v>
      </c>
      <c r="AE171" s="59">
        <f>IF(AE$6=0,0,(1+$D170)^(AE$6-'Data Input - General'!$F$22))</f>
        <v>0</v>
      </c>
      <c r="AF171" s="59">
        <f>IF(AF$6=0,0,(1+$D170)^(AF$6-'Data Input - General'!$F$22))</f>
        <v>0</v>
      </c>
      <c r="AG171" s="59">
        <f>IF(AG$6=0,0,(1+$D170)^(AG$6-'Data Input - General'!$F$22))</f>
        <v>0</v>
      </c>
      <c r="AH171" s="59">
        <f>IF(AH$6=0,0,(1+$D170)^(AH$6-'Data Input - General'!$F$22))</f>
        <v>0</v>
      </c>
      <c r="AI171" s="59">
        <f>IF(AI$6=0,0,(1+$D170)^(AI$6-'Data Input - General'!$F$22))</f>
        <v>0</v>
      </c>
      <c r="AJ171" s="59">
        <f>IF(AJ$6=0,0,(1+$D170)^(AJ$6-'Data Input - General'!$F$22))</f>
        <v>0</v>
      </c>
      <c r="AK171" s="59">
        <f>IF(AK$6=0,0,(1+$D170)^(AK$6-'Data Input - General'!$F$22))</f>
        <v>0</v>
      </c>
      <c r="AL171" s="59">
        <f>IF(AL$6=0,0,(1+$D170)^(AL$6-'Data Input - General'!$F$22))</f>
        <v>0</v>
      </c>
      <c r="AM171" s="59">
        <f>IF(AM$6=0,0,(1+$D170)^(AM$6-'Data Input - General'!$F$22))</f>
        <v>0</v>
      </c>
      <c r="AN171" s="59">
        <f>IF(AN$6=0,0,(1+$D170)^(AN$6-'Data Input - General'!$F$22))</f>
        <v>0</v>
      </c>
      <c r="AO171" s="59">
        <f>IF(AO$6=0,0,(1+$D170)^(AO$6-'Data Input - General'!$F$22))</f>
        <v>0</v>
      </c>
      <c r="AP171" s="59">
        <f>IF(AP$6=0,0,(1+$D170)^(AP$6-'Data Input - General'!$F$22))</f>
        <v>0</v>
      </c>
      <c r="AQ171" s="59">
        <f>IF(AQ$6=0,0,(1+$D170)^(AQ$6-'Data Input - General'!$F$22))</f>
        <v>0</v>
      </c>
      <c r="AR171" s="59">
        <f>IF(AR$6=0,0,(1+$D170)^(AR$6-'Data Input - General'!$F$22))</f>
        <v>0</v>
      </c>
      <c r="AS171" s="59">
        <f>IF(AS$6=0,0,(1+$D170)^(AS$6-'Data Input - General'!$F$22))</f>
        <v>0</v>
      </c>
      <c r="AT171" s="59">
        <f>IF(AT$6=0,0,(1+$D170)^(AT$6-'Data Input - General'!$F$22))</f>
        <v>0</v>
      </c>
      <c r="AU171" s="59">
        <f>IF(AU$6=0,0,(1+$D170)^(AU$6-'Data Input - General'!$F$22))</f>
        <v>0</v>
      </c>
      <c r="AV171" s="59">
        <f>IF(AV$6=0,0,(1+$D170)^(AV$6-'Data Input - General'!$F$22))</f>
        <v>0</v>
      </c>
      <c r="AW171" s="59">
        <f>IF(AW$6=0,0,(1+$D170)^(AW$6-'Data Input - General'!$F$22))</f>
        <v>0</v>
      </c>
      <c r="AX171" s="59">
        <f>IF(AX$6=0,0,(1+$D170)^(AX$6-'Data Input - General'!$F$22))</f>
        <v>0</v>
      </c>
      <c r="AY171" s="59">
        <f>IF(AY$6=0,0,(1+$D170)^(AY$6-'Data Input - General'!$F$22))</f>
        <v>0</v>
      </c>
      <c r="AZ171" s="59">
        <f>IF(AZ$6=0,0,(1+$D170)^(AZ$6-'Data Input - General'!$F$22))</f>
        <v>0</v>
      </c>
      <c r="BA171" s="59">
        <f>IF(BA$6=0,0,(1+$D170)^(BA$6-'Data Input - General'!$F$22))</f>
        <v>0</v>
      </c>
      <c r="BB171" s="59">
        <f>IF(BB$6=0,0,(1+$D170)^(BB$6-'Data Input - General'!$F$22))</f>
        <v>0</v>
      </c>
      <c r="BC171" s="59">
        <f>IF(BC$6=0,0,(1+$D170)^(BC$6-'Data Input - General'!$F$22))</f>
        <v>0</v>
      </c>
      <c r="BD171" s="59">
        <f>IF(BD$6=0,0,(1+$D170)^(BD$6-'Data Input - General'!$F$22))</f>
        <v>0</v>
      </c>
      <c r="BE171" s="59">
        <f>IF(BE$6=0,0,(1+$D170)^(BE$6-'Data Input - General'!$F$22))</f>
        <v>0</v>
      </c>
      <c r="BF171" s="59">
        <f>IF(BF$6=0,0,(1+$D170)^(BF$6-'Data Input - General'!$F$22))</f>
        <v>0</v>
      </c>
      <c r="BG171" s="59">
        <f>IF(BG$6=0,0,(1+$D170)^(BG$6-'Data Input - General'!$F$22))</f>
        <v>0</v>
      </c>
      <c r="BH171" s="59">
        <f>IF(BH$6=0,0,(1+$D170)^(BH$6-'Data Input - General'!$F$22))</f>
        <v>0</v>
      </c>
      <c r="BI171" s="59">
        <f>IF(BI$6=0,0,(1+$D170)^(BI$6-'Data Input - General'!$F$22))</f>
        <v>0</v>
      </c>
      <c r="BJ171" s="59">
        <f>IF(BJ$6=0,0,(1+$D170)^(BJ$6-'Data Input - General'!$F$22))</f>
        <v>0</v>
      </c>
      <c r="BK171" s="59">
        <f>IF(BK$6=0,0,(1+$D170)^(BK$6-'Data Input - General'!$F$22))</f>
        <v>0</v>
      </c>
      <c r="BL171" s="59">
        <f>IF(BL$6=0,0,(1+$D170)^(BL$6-'Data Input - General'!$F$22))</f>
        <v>0</v>
      </c>
      <c r="BM171" s="59">
        <f>IF(BM$6=0,0,(1+$D170)^(BM$6-'Data Input - General'!$F$22))</f>
        <v>0</v>
      </c>
      <c r="BN171" s="59">
        <f>IF(BN$6=0,0,(1+$D170)^(BN$6-'Data Input - General'!$F$22))</f>
        <v>0</v>
      </c>
      <c r="BO171" s="59">
        <f>IF(BO$6=0,0,(1+$D170)^(BO$6-'Data Input - General'!$F$22))</f>
        <v>0</v>
      </c>
      <c r="BP171" s="59">
        <f>IF(BP$6=0,0,(1+$D170)^(BP$6-'Data Input - General'!$F$22))</f>
        <v>0</v>
      </c>
      <c r="BQ171" s="59">
        <f>IF(BQ$6=0,0,(1+$D170)^(BQ$6-'Data Input - General'!$F$22))</f>
        <v>0</v>
      </c>
      <c r="BR171" s="59">
        <f>IF(BR$6=0,0,(1+$D170)^(BR$6-'Data Input - General'!$F$22))</f>
        <v>0</v>
      </c>
      <c r="BS171" s="59">
        <f>IF(BS$6=0,0,(1+$D170)^(BS$6-'Data Input - General'!$F$22))</f>
        <v>0</v>
      </c>
      <c r="BT171" s="59">
        <f>IF(BT$6=0,0,(1+$D170)^(BT$6-'Data Input - General'!$F$22))</f>
        <v>0</v>
      </c>
      <c r="BU171" s="59">
        <f>IF(BU$6=0,0,(1+$D170)^(BU$6-'Data Input - General'!$F$22))</f>
        <v>0</v>
      </c>
      <c r="BV171" s="59">
        <f>IF(BV$6=0,0,(1+$D170)^(BV$6-'Data Input - General'!$F$22))</f>
        <v>0</v>
      </c>
      <c r="BW171" s="59">
        <f>IF(BW$6=0,0,(1+$D170)^(BW$6-'Data Input - General'!$F$22))</f>
        <v>0</v>
      </c>
      <c r="BX171" s="59">
        <f>IF(BX$6=0,0,(1+$D170)^(BX$6-'Data Input - General'!$F$22))</f>
        <v>0</v>
      </c>
      <c r="BY171" s="59">
        <f>IF(BY$6=0,0,(1+$D170)^(BY$6-'Data Input - General'!$F$22))</f>
        <v>0</v>
      </c>
      <c r="BZ171" s="59">
        <f>IF(BZ$6=0,0,(1+$D170)^(BZ$6-'Data Input - General'!$F$22))</f>
        <v>0</v>
      </c>
      <c r="CA171" s="59">
        <f>IF(CA$6=0,0,(1+$D170)^(CA$6-'Data Input - General'!$F$22))</f>
        <v>0</v>
      </c>
      <c r="CB171" s="59">
        <f>IF(CB$6=0,0,(1+$D170)^(CB$6-'Data Input - General'!$F$22))</f>
        <v>0</v>
      </c>
      <c r="CC171" s="59">
        <f>IF(CC$6=0,0,(1+$D170)^(CC$6-'Data Input - General'!$F$22))</f>
        <v>0</v>
      </c>
      <c r="CD171" s="59">
        <f>IF(CD$6=0,0,(1+$D170)^(CD$6-'Data Input - General'!$F$22))</f>
        <v>0</v>
      </c>
      <c r="CE171" s="59">
        <f>IF(CE$6=0,0,(1+$D170)^(CE$6-'Data Input - General'!$F$22))</f>
        <v>0</v>
      </c>
      <c r="CF171" s="59">
        <f>IF(CF$6=0,0,(1+$D170)^(CF$6-'Data Input - General'!$F$22))</f>
        <v>0</v>
      </c>
      <c r="CG171" s="59">
        <f>IF(CG$6=0,0,(1+$D170)^(CG$6-'Data Input - General'!$F$22))</f>
        <v>0</v>
      </c>
      <c r="CH171" s="59">
        <f>IF(CH$6=0,0,(1+$D170)^(CH$6-'Data Input - General'!$F$22))</f>
        <v>0</v>
      </c>
      <c r="CI171" s="59">
        <f>IF(CI$6=0,0,(1+$D170)^(CI$6-'Data Input - General'!$F$22))</f>
        <v>0</v>
      </c>
      <c r="CJ171" s="59">
        <f>IF(CJ$6=0,0,(1+$D170)^(CJ$6-'Data Input - General'!$F$22))</f>
        <v>0</v>
      </c>
      <c r="CK171" s="59">
        <f>IF(CK$6=0,0,(1+$D170)^(CK$6-'Data Input - General'!$F$22))</f>
        <v>0</v>
      </c>
      <c r="CL171" s="59">
        <f>IF(CL$6=0,0,(1+$D170)^(CL$6-'Data Input - General'!$F$22))</f>
        <v>0</v>
      </c>
      <c r="CM171" s="59">
        <f>IF(CM$6=0,0,(1+$D170)^(CM$6-'Data Input - General'!$F$22))</f>
        <v>0</v>
      </c>
      <c r="CN171" s="59">
        <f>IF(CN$6=0,0,(1+$D170)^(CN$6-'Data Input - General'!$F$22))</f>
        <v>0</v>
      </c>
      <c r="CO171" s="59">
        <f>IF(CO$6=0,0,(1+$D170)^(CO$6-'Data Input - General'!$F$22))</f>
        <v>0</v>
      </c>
      <c r="CP171" s="59">
        <f>IF(CP$6=0,0,(1+$D170)^(CP$6-'Data Input - General'!$F$22))</f>
        <v>0</v>
      </c>
      <c r="CQ171" s="59">
        <f>IF(CQ$6=0,0,(1+$D170)^(CQ$6-'Data Input - General'!$F$22))</f>
        <v>0</v>
      </c>
      <c r="CR171" s="59">
        <f>IF(CR$6=0,0,(1+$D170)^(CR$6-'Data Input - General'!$F$22))</f>
        <v>0</v>
      </c>
      <c r="CS171" s="59">
        <f>IF(CS$6=0,0,(1+$D170)^(CS$6-'Data Input - General'!$F$22))</f>
        <v>0</v>
      </c>
      <c r="CT171" s="59">
        <f>IF(CT$6=0,0,(1+$D170)^(CT$6-'Data Input - General'!$F$22))</f>
        <v>0</v>
      </c>
      <c r="CU171" s="59">
        <f>IF(CU$6=0,0,(1+$D170)^(CU$6-'Data Input - General'!$F$22))</f>
        <v>0</v>
      </c>
      <c r="CV171" s="59">
        <f>IF(CV$6=0,0,(1+$D170)^(CV$6-'Data Input - General'!$F$22))</f>
        <v>0</v>
      </c>
      <c r="CW171" s="59">
        <f>IF(CW$6=0,0,(1+$D170)^(CW$6-'Data Input - General'!$F$22))</f>
        <v>0</v>
      </c>
      <c r="CX171" s="59">
        <f>IF(CX$6=0,0,(1+$D170)^(CX$6-'Data Input - General'!$F$22))</f>
        <v>0</v>
      </c>
      <c r="CY171" s="59">
        <f>IF(CY$6=0,0,(1+$D170)^(CY$6-'Data Input - General'!$F$22))</f>
        <v>0</v>
      </c>
      <c r="CZ171" s="391"/>
    </row>
    <row r="172" spans="2:104" x14ac:dyDescent="0.25">
      <c r="B172" s="393" t="s">
        <v>169</v>
      </c>
      <c r="C172" s="9" t="s">
        <v>1117</v>
      </c>
      <c r="D172" s="61">
        <f t="shared" ref="D172:AI172" si="62">SUM(D162:D167)*D171</f>
        <v>0</v>
      </c>
      <c r="E172" s="61">
        <f>SUM(E162:E167)*E171</f>
        <v>0</v>
      </c>
      <c r="F172" s="61">
        <f>SUM(F162:F167)*F171</f>
        <v>0</v>
      </c>
      <c r="G172" s="61">
        <f t="shared" si="62"/>
        <v>0</v>
      </c>
      <c r="H172" s="61">
        <f t="shared" si="62"/>
        <v>0</v>
      </c>
      <c r="I172" s="61">
        <f t="shared" si="62"/>
        <v>0</v>
      </c>
      <c r="J172" s="61">
        <f t="shared" si="62"/>
        <v>0</v>
      </c>
      <c r="K172" s="61">
        <f t="shared" si="62"/>
        <v>0</v>
      </c>
      <c r="L172" s="61">
        <f t="shared" si="62"/>
        <v>0</v>
      </c>
      <c r="M172" s="61">
        <f t="shared" si="62"/>
        <v>0</v>
      </c>
      <c r="N172" s="61">
        <f t="shared" si="62"/>
        <v>0</v>
      </c>
      <c r="O172" s="61">
        <f t="shared" si="62"/>
        <v>0</v>
      </c>
      <c r="P172" s="61">
        <f t="shared" si="62"/>
        <v>0</v>
      </c>
      <c r="Q172" s="61">
        <f t="shared" si="62"/>
        <v>0</v>
      </c>
      <c r="R172" s="61">
        <f t="shared" si="62"/>
        <v>0</v>
      </c>
      <c r="S172" s="61">
        <f t="shared" si="62"/>
        <v>0</v>
      </c>
      <c r="T172" s="61">
        <f t="shared" si="62"/>
        <v>0</v>
      </c>
      <c r="U172" s="61">
        <f t="shared" si="62"/>
        <v>0</v>
      </c>
      <c r="V172" s="61">
        <f t="shared" si="62"/>
        <v>0</v>
      </c>
      <c r="W172" s="61">
        <f t="shared" si="62"/>
        <v>0</v>
      </c>
      <c r="X172" s="61">
        <f t="shared" si="62"/>
        <v>0</v>
      </c>
      <c r="Y172" s="61">
        <f t="shared" si="62"/>
        <v>0</v>
      </c>
      <c r="Z172" s="61">
        <f t="shared" si="62"/>
        <v>0</v>
      </c>
      <c r="AA172" s="61">
        <f t="shared" si="62"/>
        <v>0</v>
      </c>
      <c r="AB172" s="61">
        <f t="shared" si="62"/>
        <v>0</v>
      </c>
      <c r="AC172" s="61">
        <f t="shared" si="62"/>
        <v>0</v>
      </c>
      <c r="AD172" s="61">
        <f t="shared" si="62"/>
        <v>0</v>
      </c>
      <c r="AE172" s="61">
        <f t="shared" si="62"/>
        <v>0</v>
      </c>
      <c r="AF172" s="61">
        <f t="shared" si="62"/>
        <v>0</v>
      </c>
      <c r="AG172" s="61">
        <f t="shared" si="62"/>
        <v>0</v>
      </c>
      <c r="AH172" s="61">
        <f t="shared" si="62"/>
        <v>0</v>
      </c>
      <c r="AI172" s="61">
        <f t="shared" si="62"/>
        <v>0</v>
      </c>
      <c r="AJ172" s="61">
        <f t="shared" ref="AJ172:BK172" si="63">SUM(AJ162:AJ167)*AJ171</f>
        <v>0</v>
      </c>
      <c r="AK172" s="61">
        <f t="shared" si="63"/>
        <v>0</v>
      </c>
      <c r="AL172" s="61">
        <f t="shared" si="63"/>
        <v>0</v>
      </c>
      <c r="AM172" s="61">
        <f t="shared" si="63"/>
        <v>0</v>
      </c>
      <c r="AN172" s="61">
        <f t="shared" si="63"/>
        <v>0</v>
      </c>
      <c r="AO172" s="61">
        <f t="shared" si="63"/>
        <v>0</v>
      </c>
      <c r="AP172" s="61">
        <f t="shared" si="63"/>
        <v>0</v>
      </c>
      <c r="AQ172" s="61">
        <f t="shared" si="63"/>
        <v>0</v>
      </c>
      <c r="AR172" s="61">
        <f t="shared" si="63"/>
        <v>0</v>
      </c>
      <c r="AS172" s="61">
        <f t="shared" si="63"/>
        <v>0</v>
      </c>
      <c r="AT172" s="61">
        <f t="shared" si="63"/>
        <v>0</v>
      </c>
      <c r="AU172" s="61">
        <f t="shared" si="63"/>
        <v>0</v>
      </c>
      <c r="AV172" s="61">
        <f t="shared" si="63"/>
        <v>0</v>
      </c>
      <c r="AW172" s="61">
        <f t="shared" si="63"/>
        <v>0</v>
      </c>
      <c r="AX172" s="61">
        <f t="shared" si="63"/>
        <v>0</v>
      </c>
      <c r="AY172" s="61">
        <f t="shared" si="63"/>
        <v>0</v>
      </c>
      <c r="AZ172" s="61">
        <f t="shared" si="63"/>
        <v>0</v>
      </c>
      <c r="BA172" s="61">
        <f t="shared" si="63"/>
        <v>0</v>
      </c>
      <c r="BB172" s="61">
        <f t="shared" si="63"/>
        <v>0</v>
      </c>
      <c r="BC172" s="61">
        <f t="shared" si="63"/>
        <v>0</v>
      </c>
      <c r="BD172" s="61">
        <f t="shared" si="63"/>
        <v>0</v>
      </c>
      <c r="BE172" s="61">
        <f t="shared" si="63"/>
        <v>0</v>
      </c>
      <c r="BF172" s="61">
        <f t="shared" si="63"/>
        <v>0</v>
      </c>
      <c r="BG172" s="61">
        <f t="shared" si="63"/>
        <v>0</v>
      </c>
      <c r="BH172" s="61">
        <f t="shared" si="63"/>
        <v>0</v>
      </c>
      <c r="BI172" s="61">
        <f t="shared" si="63"/>
        <v>0</v>
      </c>
      <c r="BJ172" s="61">
        <f t="shared" si="63"/>
        <v>0</v>
      </c>
      <c r="BK172" s="61">
        <f t="shared" si="63"/>
        <v>0</v>
      </c>
      <c r="BL172" s="61">
        <f t="shared" ref="BL172:CY172" si="64">SUM(BL162:BL167)*BL171</f>
        <v>0</v>
      </c>
      <c r="BM172" s="61">
        <f t="shared" si="64"/>
        <v>0</v>
      </c>
      <c r="BN172" s="61">
        <f t="shared" si="64"/>
        <v>0</v>
      </c>
      <c r="BO172" s="61">
        <f t="shared" si="64"/>
        <v>0</v>
      </c>
      <c r="BP172" s="61">
        <f t="shared" si="64"/>
        <v>0</v>
      </c>
      <c r="BQ172" s="61">
        <f t="shared" si="64"/>
        <v>0</v>
      </c>
      <c r="BR172" s="61">
        <f t="shared" si="64"/>
        <v>0</v>
      </c>
      <c r="BS172" s="61">
        <f t="shared" si="64"/>
        <v>0</v>
      </c>
      <c r="BT172" s="61">
        <f t="shared" si="64"/>
        <v>0</v>
      </c>
      <c r="BU172" s="61">
        <f t="shared" si="64"/>
        <v>0</v>
      </c>
      <c r="BV172" s="61">
        <f t="shared" si="64"/>
        <v>0</v>
      </c>
      <c r="BW172" s="61">
        <f t="shared" si="64"/>
        <v>0</v>
      </c>
      <c r="BX172" s="61">
        <f t="shared" si="64"/>
        <v>0</v>
      </c>
      <c r="BY172" s="61">
        <f t="shared" si="64"/>
        <v>0</v>
      </c>
      <c r="BZ172" s="61">
        <f t="shared" si="64"/>
        <v>0</v>
      </c>
      <c r="CA172" s="61">
        <f t="shared" si="64"/>
        <v>0</v>
      </c>
      <c r="CB172" s="61">
        <f t="shared" si="64"/>
        <v>0</v>
      </c>
      <c r="CC172" s="61">
        <f t="shared" si="64"/>
        <v>0</v>
      </c>
      <c r="CD172" s="61">
        <f t="shared" si="64"/>
        <v>0</v>
      </c>
      <c r="CE172" s="61">
        <f t="shared" si="64"/>
        <v>0</v>
      </c>
      <c r="CF172" s="61">
        <f t="shared" si="64"/>
        <v>0</v>
      </c>
      <c r="CG172" s="61">
        <f t="shared" si="64"/>
        <v>0</v>
      </c>
      <c r="CH172" s="61">
        <f t="shared" si="64"/>
        <v>0</v>
      </c>
      <c r="CI172" s="61">
        <f t="shared" si="64"/>
        <v>0</v>
      </c>
      <c r="CJ172" s="61">
        <f t="shared" si="64"/>
        <v>0</v>
      </c>
      <c r="CK172" s="61">
        <f t="shared" si="64"/>
        <v>0</v>
      </c>
      <c r="CL172" s="61">
        <f t="shared" si="64"/>
        <v>0</v>
      </c>
      <c r="CM172" s="61">
        <f t="shared" si="64"/>
        <v>0</v>
      </c>
      <c r="CN172" s="61">
        <f t="shared" si="64"/>
        <v>0</v>
      </c>
      <c r="CO172" s="61">
        <f t="shared" si="64"/>
        <v>0</v>
      </c>
      <c r="CP172" s="61">
        <f t="shared" si="64"/>
        <v>0</v>
      </c>
      <c r="CQ172" s="61">
        <f t="shared" si="64"/>
        <v>0</v>
      </c>
      <c r="CR172" s="61">
        <f t="shared" si="64"/>
        <v>0</v>
      </c>
      <c r="CS172" s="61">
        <f t="shared" si="64"/>
        <v>0</v>
      </c>
      <c r="CT172" s="61">
        <f t="shared" si="64"/>
        <v>0</v>
      </c>
      <c r="CU172" s="61">
        <f t="shared" si="64"/>
        <v>0</v>
      </c>
      <c r="CV172" s="61">
        <f t="shared" si="64"/>
        <v>0</v>
      </c>
      <c r="CW172" s="61">
        <f t="shared" si="64"/>
        <v>0</v>
      </c>
      <c r="CX172" s="61">
        <f t="shared" si="64"/>
        <v>0</v>
      </c>
      <c r="CY172" s="61">
        <f t="shared" si="64"/>
        <v>0</v>
      </c>
      <c r="CZ172" s="391"/>
    </row>
    <row r="173" spans="2:104" x14ac:dyDescent="0.25">
      <c r="B173" s="393" t="s">
        <v>190</v>
      </c>
      <c r="C173" s="9" t="s">
        <v>1117</v>
      </c>
      <c r="D173" s="61">
        <f t="shared" ref="D173:BO173" si="65">D172*D$7</f>
        <v>0</v>
      </c>
      <c r="E173" s="61">
        <f t="shared" si="65"/>
        <v>0</v>
      </c>
      <c r="F173" s="61">
        <f t="shared" si="65"/>
        <v>0</v>
      </c>
      <c r="G173" s="61">
        <f t="shared" si="65"/>
        <v>0</v>
      </c>
      <c r="H173" s="61">
        <f t="shared" si="65"/>
        <v>0</v>
      </c>
      <c r="I173" s="61">
        <f t="shared" si="65"/>
        <v>0</v>
      </c>
      <c r="J173" s="61">
        <f t="shared" si="65"/>
        <v>0</v>
      </c>
      <c r="K173" s="61">
        <f t="shared" si="65"/>
        <v>0</v>
      </c>
      <c r="L173" s="61">
        <f t="shared" si="65"/>
        <v>0</v>
      </c>
      <c r="M173" s="61">
        <f t="shared" si="65"/>
        <v>0</v>
      </c>
      <c r="N173" s="61">
        <f t="shared" si="65"/>
        <v>0</v>
      </c>
      <c r="O173" s="61">
        <f t="shared" si="65"/>
        <v>0</v>
      </c>
      <c r="P173" s="61">
        <f t="shared" si="65"/>
        <v>0</v>
      </c>
      <c r="Q173" s="61">
        <f t="shared" si="65"/>
        <v>0</v>
      </c>
      <c r="R173" s="61">
        <f t="shared" si="65"/>
        <v>0</v>
      </c>
      <c r="S173" s="61">
        <f t="shared" si="65"/>
        <v>0</v>
      </c>
      <c r="T173" s="61">
        <f t="shared" si="65"/>
        <v>0</v>
      </c>
      <c r="U173" s="61">
        <f t="shared" si="65"/>
        <v>0</v>
      </c>
      <c r="V173" s="61">
        <f t="shared" si="65"/>
        <v>0</v>
      </c>
      <c r="W173" s="61">
        <f t="shared" si="65"/>
        <v>0</v>
      </c>
      <c r="X173" s="61">
        <f t="shared" si="65"/>
        <v>0</v>
      </c>
      <c r="Y173" s="61">
        <f t="shared" si="65"/>
        <v>0</v>
      </c>
      <c r="Z173" s="61">
        <f t="shared" si="65"/>
        <v>0</v>
      </c>
      <c r="AA173" s="61">
        <f t="shared" si="65"/>
        <v>0</v>
      </c>
      <c r="AB173" s="61">
        <f t="shared" si="65"/>
        <v>0</v>
      </c>
      <c r="AC173" s="61">
        <f t="shared" si="65"/>
        <v>0</v>
      </c>
      <c r="AD173" s="61">
        <f t="shared" si="65"/>
        <v>0</v>
      </c>
      <c r="AE173" s="61">
        <f t="shared" si="65"/>
        <v>0</v>
      </c>
      <c r="AF173" s="61">
        <f t="shared" si="65"/>
        <v>0</v>
      </c>
      <c r="AG173" s="61">
        <f t="shared" si="65"/>
        <v>0</v>
      </c>
      <c r="AH173" s="61">
        <f t="shared" si="65"/>
        <v>0</v>
      </c>
      <c r="AI173" s="61">
        <f t="shared" si="65"/>
        <v>0</v>
      </c>
      <c r="AJ173" s="61">
        <f t="shared" si="65"/>
        <v>0</v>
      </c>
      <c r="AK173" s="61">
        <f t="shared" si="65"/>
        <v>0</v>
      </c>
      <c r="AL173" s="61">
        <f t="shared" si="65"/>
        <v>0</v>
      </c>
      <c r="AM173" s="61">
        <f t="shared" si="65"/>
        <v>0</v>
      </c>
      <c r="AN173" s="61">
        <f t="shared" si="65"/>
        <v>0</v>
      </c>
      <c r="AO173" s="61">
        <f t="shared" si="65"/>
        <v>0</v>
      </c>
      <c r="AP173" s="61">
        <f t="shared" si="65"/>
        <v>0</v>
      </c>
      <c r="AQ173" s="61">
        <f t="shared" si="65"/>
        <v>0</v>
      </c>
      <c r="AR173" s="61">
        <f t="shared" si="65"/>
        <v>0</v>
      </c>
      <c r="AS173" s="61">
        <f t="shared" si="65"/>
        <v>0</v>
      </c>
      <c r="AT173" s="61">
        <f t="shared" si="65"/>
        <v>0</v>
      </c>
      <c r="AU173" s="61">
        <f t="shared" si="65"/>
        <v>0</v>
      </c>
      <c r="AV173" s="61">
        <f t="shared" si="65"/>
        <v>0</v>
      </c>
      <c r="AW173" s="61">
        <f t="shared" si="65"/>
        <v>0</v>
      </c>
      <c r="AX173" s="61">
        <f t="shared" si="65"/>
        <v>0</v>
      </c>
      <c r="AY173" s="61">
        <f t="shared" si="65"/>
        <v>0</v>
      </c>
      <c r="AZ173" s="61">
        <f t="shared" si="65"/>
        <v>0</v>
      </c>
      <c r="BA173" s="61">
        <f t="shared" si="65"/>
        <v>0</v>
      </c>
      <c r="BB173" s="61">
        <f t="shared" si="65"/>
        <v>0</v>
      </c>
      <c r="BC173" s="61">
        <f t="shared" si="65"/>
        <v>0</v>
      </c>
      <c r="BD173" s="61">
        <f t="shared" si="65"/>
        <v>0</v>
      </c>
      <c r="BE173" s="61">
        <f t="shared" si="65"/>
        <v>0</v>
      </c>
      <c r="BF173" s="61">
        <f t="shared" si="65"/>
        <v>0</v>
      </c>
      <c r="BG173" s="61">
        <f t="shared" si="65"/>
        <v>0</v>
      </c>
      <c r="BH173" s="61">
        <f t="shared" si="65"/>
        <v>0</v>
      </c>
      <c r="BI173" s="61">
        <f t="shared" si="65"/>
        <v>0</v>
      </c>
      <c r="BJ173" s="61">
        <f t="shared" si="65"/>
        <v>0</v>
      </c>
      <c r="BK173" s="61">
        <f t="shared" si="65"/>
        <v>0</v>
      </c>
      <c r="BL173" s="61">
        <f t="shared" si="65"/>
        <v>0</v>
      </c>
      <c r="BM173" s="61">
        <f t="shared" si="65"/>
        <v>0</v>
      </c>
      <c r="BN173" s="61">
        <f t="shared" si="65"/>
        <v>0</v>
      </c>
      <c r="BO173" s="61">
        <f t="shared" si="65"/>
        <v>0</v>
      </c>
      <c r="BP173" s="61">
        <f t="shared" ref="BP173:CY173" si="66">BP172*BP$7</f>
        <v>0</v>
      </c>
      <c r="BQ173" s="61">
        <f t="shared" si="66"/>
        <v>0</v>
      </c>
      <c r="BR173" s="61">
        <f t="shared" si="66"/>
        <v>0</v>
      </c>
      <c r="BS173" s="61">
        <f t="shared" si="66"/>
        <v>0</v>
      </c>
      <c r="BT173" s="61">
        <f t="shared" si="66"/>
        <v>0</v>
      </c>
      <c r="BU173" s="61">
        <f t="shared" si="66"/>
        <v>0</v>
      </c>
      <c r="BV173" s="61">
        <f t="shared" si="66"/>
        <v>0</v>
      </c>
      <c r="BW173" s="61">
        <f t="shared" si="66"/>
        <v>0</v>
      </c>
      <c r="BX173" s="61">
        <f t="shared" si="66"/>
        <v>0</v>
      </c>
      <c r="BY173" s="61">
        <f t="shared" si="66"/>
        <v>0</v>
      </c>
      <c r="BZ173" s="61">
        <f t="shared" si="66"/>
        <v>0</v>
      </c>
      <c r="CA173" s="61">
        <f t="shared" si="66"/>
        <v>0</v>
      </c>
      <c r="CB173" s="61">
        <f t="shared" si="66"/>
        <v>0</v>
      </c>
      <c r="CC173" s="61">
        <f t="shared" si="66"/>
        <v>0</v>
      </c>
      <c r="CD173" s="61">
        <f t="shared" si="66"/>
        <v>0</v>
      </c>
      <c r="CE173" s="61">
        <f t="shared" si="66"/>
        <v>0</v>
      </c>
      <c r="CF173" s="61">
        <f t="shared" si="66"/>
        <v>0</v>
      </c>
      <c r="CG173" s="61">
        <f t="shared" si="66"/>
        <v>0</v>
      </c>
      <c r="CH173" s="61">
        <f t="shared" si="66"/>
        <v>0</v>
      </c>
      <c r="CI173" s="61">
        <f t="shared" si="66"/>
        <v>0</v>
      </c>
      <c r="CJ173" s="61">
        <f t="shared" si="66"/>
        <v>0</v>
      </c>
      <c r="CK173" s="61">
        <f t="shared" si="66"/>
        <v>0</v>
      </c>
      <c r="CL173" s="61">
        <f t="shared" si="66"/>
        <v>0</v>
      </c>
      <c r="CM173" s="61">
        <f t="shared" si="66"/>
        <v>0</v>
      </c>
      <c r="CN173" s="61">
        <f t="shared" si="66"/>
        <v>0</v>
      </c>
      <c r="CO173" s="61">
        <f t="shared" si="66"/>
        <v>0</v>
      </c>
      <c r="CP173" s="61">
        <f t="shared" si="66"/>
        <v>0</v>
      </c>
      <c r="CQ173" s="61">
        <f t="shared" si="66"/>
        <v>0</v>
      </c>
      <c r="CR173" s="61">
        <f t="shared" si="66"/>
        <v>0</v>
      </c>
      <c r="CS173" s="61">
        <f t="shared" si="66"/>
        <v>0</v>
      </c>
      <c r="CT173" s="61">
        <f t="shared" si="66"/>
        <v>0</v>
      </c>
      <c r="CU173" s="61">
        <f t="shared" si="66"/>
        <v>0</v>
      </c>
      <c r="CV173" s="61">
        <f t="shared" si="66"/>
        <v>0</v>
      </c>
      <c r="CW173" s="61">
        <f t="shared" si="66"/>
        <v>0</v>
      </c>
      <c r="CX173" s="61">
        <f t="shared" si="66"/>
        <v>0</v>
      </c>
      <c r="CY173" s="61">
        <f t="shared" si="66"/>
        <v>0</v>
      </c>
      <c r="CZ173" s="391"/>
    </row>
    <row r="174" spans="2:104" x14ac:dyDescent="0.25">
      <c r="B174" s="393"/>
      <c r="C174" s="390"/>
      <c r="D174" s="50"/>
      <c r="E174" s="50"/>
      <c r="F174" s="50"/>
      <c r="G174" s="50"/>
      <c r="H174" s="50"/>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391"/>
    </row>
    <row r="175" spans="2:104" x14ac:dyDescent="0.25">
      <c r="B175" s="411" t="s">
        <v>317</v>
      </c>
      <c r="C175" s="269"/>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c r="BD175" s="412"/>
      <c r="BE175" s="412"/>
      <c r="BF175" s="412"/>
      <c r="BG175" s="412"/>
      <c r="BH175" s="412"/>
      <c r="BI175" s="412"/>
      <c r="BJ175" s="412"/>
      <c r="BK175" s="412"/>
      <c r="BL175" s="412"/>
      <c r="BM175" s="412"/>
      <c r="BN175" s="412"/>
      <c r="BO175" s="412"/>
      <c r="BP175" s="412"/>
      <c r="BQ175" s="412"/>
      <c r="BR175" s="412"/>
      <c r="BS175" s="412"/>
      <c r="BT175" s="412"/>
      <c r="BU175" s="412"/>
      <c r="BV175" s="412"/>
      <c r="BW175" s="412"/>
      <c r="BX175" s="412"/>
      <c r="BY175" s="412"/>
      <c r="BZ175" s="412"/>
      <c r="CA175" s="412"/>
      <c r="CB175" s="412"/>
      <c r="CC175" s="412"/>
      <c r="CD175" s="412"/>
      <c r="CE175" s="412"/>
      <c r="CF175" s="412"/>
      <c r="CG175" s="412"/>
      <c r="CH175" s="412"/>
      <c r="CI175" s="412"/>
      <c r="CJ175" s="412"/>
      <c r="CK175" s="412"/>
      <c r="CL175" s="412"/>
      <c r="CM175" s="412"/>
      <c r="CN175" s="412"/>
      <c r="CO175" s="412"/>
      <c r="CP175" s="412"/>
      <c r="CQ175" s="412"/>
      <c r="CR175" s="412"/>
      <c r="CS175" s="412"/>
      <c r="CT175" s="412"/>
      <c r="CU175" s="412"/>
      <c r="CV175" s="412"/>
      <c r="CW175" s="412"/>
      <c r="CX175" s="412"/>
      <c r="CY175" s="412"/>
      <c r="CZ175" s="413"/>
    </row>
    <row r="176" spans="2:104" x14ac:dyDescent="0.25">
      <c r="B176" s="392"/>
      <c r="C176" s="390"/>
      <c r="D176" s="50"/>
      <c r="E176" s="50"/>
      <c r="F176" s="50"/>
      <c r="G176" s="50"/>
      <c r="H176" s="50"/>
      <c r="I176" s="5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391"/>
    </row>
    <row r="177" spans="2:104" x14ac:dyDescent="0.25">
      <c r="B177" s="393" t="s">
        <v>318</v>
      </c>
      <c r="C177" s="390" t="s">
        <v>404</v>
      </c>
      <c r="D177" s="62">
        <f>'Data Input - BAU'!F34</f>
        <v>0</v>
      </c>
      <c r="E177" s="50"/>
      <c r="F177" s="50"/>
      <c r="G177" s="50"/>
      <c r="H177" s="50"/>
      <c r="I177" s="5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391"/>
    </row>
    <row r="178" spans="2:104" x14ac:dyDescent="0.25">
      <c r="B178" s="406"/>
      <c r="C178" s="390"/>
      <c r="D178" s="414"/>
      <c r="E178" s="414"/>
      <c r="F178" s="414"/>
      <c r="G178" s="414"/>
      <c r="H178" s="414"/>
      <c r="I178" s="414"/>
      <c r="J178" s="414"/>
      <c r="K178" s="414"/>
      <c r="L178" s="414"/>
      <c r="M178" s="414"/>
      <c r="N178" s="414"/>
      <c r="O178" s="414"/>
      <c r="P178" s="414"/>
      <c r="Q178" s="414"/>
      <c r="R178" s="414"/>
      <c r="S178" s="414"/>
      <c r="T178" s="414"/>
      <c r="U178" s="414"/>
      <c r="V178" s="414"/>
      <c r="W178" s="414"/>
      <c r="X178" s="414"/>
      <c r="Y178" s="414"/>
      <c r="Z178" s="414"/>
      <c r="AA178" s="414"/>
      <c r="AB178" s="414"/>
      <c r="AC178" s="414"/>
      <c r="AD178" s="414"/>
      <c r="AE178" s="414"/>
      <c r="AF178" s="414"/>
      <c r="AG178" s="414"/>
      <c r="AH178" s="414"/>
      <c r="AI178" s="414"/>
      <c r="AJ178" s="414"/>
      <c r="AK178" s="414"/>
      <c r="AL178" s="414"/>
      <c r="AM178" s="414"/>
      <c r="AN178" s="414"/>
      <c r="AO178" s="414"/>
      <c r="AP178" s="414"/>
      <c r="AQ178" s="414"/>
      <c r="AR178" s="414"/>
      <c r="AS178" s="414"/>
      <c r="AT178" s="414"/>
      <c r="AU178" s="414"/>
      <c r="AV178" s="414"/>
      <c r="AW178" s="414"/>
      <c r="AX178" s="414"/>
      <c r="AY178" s="414"/>
      <c r="AZ178" s="414"/>
      <c r="BA178" s="414"/>
      <c r="BB178" s="414"/>
      <c r="BC178" s="414"/>
      <c r="BD178" s="414"/>
      <c r="BE178" s="414"/>
      <c r="BF178" s="414"/>
      <c r="BG178" s="414"/>
      <c r="BH178" s="414"/>
      <c r="BI178" s="414"/>
      <c r="BJ178" s="414"/>
      <c r="BK178" s="414"/>
      <c r="BL178" s="414"/>
      <c r="BM178" s="414"/>
      <c r="BN178" s="414"/>
      <c r="BO178" s="414"/>
      <c r="BP178" s="414"/>
      <c r="BQ178" s="414"/>
      <c r="BR178" s="414"/>
      <c r="BS178" s="414"/>
      <c r="BT178" s="414"/>
      <c r="BU178" s="414"/>
      <c r="BV178" s="414"/>
      <c r="BW178" s="414"/>
      <c r="BX178" s="414"/>
      <c r="BY178" s="414"/>
      <c r="BZ178" s="414"/>
      <c r="CA178" s="414"/>
      <c r="CB178" s="414"/>
      <c r="CC178" s="414"/>
      <c r="CD178" s="414"/>
      <c r="CE178" s="414"/>
      <c r="CF178" s="414"/>
      <c r="CG178" s="414"/>
      <c r="CH178" s="414"/>
      <c r="CI178" s="414"/>
      <c r="CJ178" s="414"/>
      <c r="CK178" s="414"/>
      <c r="CL178" s="414"/>
      <c r="CM178" s="414"/>
      <c r="CN178" s="414"/>
      <c r="CO178" s="414"/>
      <c r="CP178" s="414"/>
      <c r="CQ178" s="414"/>
      <c r="CR178" s="414"/>
      <c r="CS178" s="414"/>
      <c r="CT178" s="414"/>
      <c r="CU178" s="414"/>
      <c r="CV178" s="414"/>
      <c r="CW178" s="414"/>
      <c r="CX178" s="414"/>
      <c r="CY178" s="414"/>
      <c r="CZ178" s="391"/>
    </row>
    <row r="179" spans="2:104" x14ac:dyDescent="0.25">
      <c r="B179" s="411" t="s">
        <v>329</v>
      </c>
      <c r="C179" s="269"/>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c r="BD179" s="412"/>
      <c r="BE179" s="412"/>
      <c r="BF179" s="412"/>
      <c r="BG179" s="412"/>
      <c r="BH179" s="412"/>
      <c r="BI179" s="412"/>
      <c r="BJ179" s="412"/>
      <c r="BK179" s="412"/>
      <c r="BL179" s="412"/>
      <c r="BM179" s="412"/>
      <c r="BN179" s="412"/>
      <c r="BO179" s="412"/>
      <c r="BP179" s="412"/>
      <c r="BQ179" s="412"/>
      <c r="BR179" s="412"/>
      <c r="BS179" s="412"/>
      <c r="BT179" s="412"/>
      <c r="BU179" s="412"/>
      <c r="BV179" s="412"/>
      <c r="BW179" s="412"/>
      <c r="BX179" s="412"/>
      <c r="BY179" s="412"/>
      <c r="BZ179" s="412"/>
      <c r="CA179" s="412"/>
      <c r="CB179" s="412"/>
      <c r="CC179" s="412"/>
      <c r="CD179" s="412"/>
      <c r="CE179" s="412"/>
      <c r="CF179" s="412"/>
      <c r="CG179" s="412"/>
      <c r="CH179" s="412"/>
      <c r="CI179" s="412"/>
      <c r="CJ179" s="412"/>
      <c r="CK179" s="412"/>
      <c r="CL179" s="412"/>
      <c r="CM179" s="412"/>
      <c r="CN179" s="412"/>
      <c r="CO179" s="412"/>
      <c r="CP179" s="412"/>
      <c r="CQ179" s="412"/>
      <c r="CR179" s="412"/>
      <c r="CS179" s="412"/>
      <c r="CT179" s="412"/>
      <c r="CU179" s="412"/>
      <c r="CV179" s="412"/>
      <c r="CW179" s="412"/>
      <c r="CX179" s="412"/>
      <c r="CY179" s="412"/>
      <c r="CZ179" s="413"/>
    </row>
    <row r="180" spans="2:104" x14ac:dyDescent="0.25">
      <c r="B180" s="392"/>
      <c r="C180" s="390"/>
      <c r="D180" s="50"/>
      <c r="E180" s="50"/>
      <c r="F180" s="50"/>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391"/>
    </row>
    <row r="181" spans="2:104" x14ac:dyDescent="0.25">
      <c r="B181" s="393" t="s">
        <v>318</v>
      </c>
      <c r="C181" s="390" t="s">
        <v>404</v>
      </c>
      <c r="D181" s="62">
        <f>'Data Input - BAU'!F54</f>
        <v>0</v>
      </c>
      <c r="E181" s="50"/>
      <c r="F181" s="50"/>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391"/>
    </row>
    <row r="182" spans="2:104" x14ac:dyDescent="0.25">
      <c r="B182" s="406"/>
      <c r="C182" s="390"/>
      <c r="D182" s="414"/>
      <c r="E182" s="414"/>
      <c r="F182" s="414"/>
      <c r="G182" s="414"/>
      <c r="H182" s="414"/>
      <c r="I182" s="414"/>
      <c r="J182" s="414"/>
      <c r="K182" s="414"/>
      <c r="L182" s="414"/>
      <c r="M182" s="414"/>
      <c r="N182" s="414"/>
      <c r="O182" s="414"/>
      <c r="P182" s="414"/>
      <c r="Q182" s="414"/>
      <c r="R182" s="414"/>
      <c r="S182" s="414"/>
      <c r="T182" s="414"/>
      <c r="U182" s="414"/>
      <c r="V182" s="414"/>
      <c r="W182" s="414"/>
      <c r="X182" s="414"/>
      <c r="Y182" s="414"/>
      <c r="Z182" s="414"/>
      <c r="AA182" s="414"/>
      <c r="AB182" s="414"/>
      <c r="AC182" s="414"/>
      <c r="AD182" s="414"/>
      <c r="AE182" s="414"/>
      <c r="AF182" s="414"/>
      <c r="AG182" s="414"/>
      <c r="AH182" s="414"/>
      <c r="AI182" s="414"/>
      <c r="AJ182" s="414"/>
      <c r="AK182" s="414"/>
      <c r="AL182" s="414"/>
      <c r="AM182" s="414"/>
      <c r="AN182" s="414"/>
      <c r="AO182" s="414"/>
      <c r="AP182" s="414"/>
      <c r="AQ182" s="414"/>
      <c r="AR182" s="414"/>
      <c r="AS182" s="414"/>
      <c r="AT182" s="414"/>
      <c r="AU182" s="414"/>
      <c r="AV182" s="414"/>
      <c r="AW182" s="414"/>
      <c r="AX182" s="414"/>
      <c r="AY182" s="414"/>
      <c r="AZ182" s="414"/>
      <c r="BA182" s="414"/>
      <c r="BB182" s="414"/>
      <c r="BC182" s="414"/>
      <c r="BD182" s="414"/>
      <c r="BE182" s="414"/>
      <c r="BF182" s="414"/>
      <c r="BG182" s="414"/>
      <c r="BH182" s="414"/>
      <c r="BI182" s="414"/>
      <c r="BJ182" s="414"/>
      <c r="BK182" s="414"/>
      <c r="BL182" s="414"/>
      <c r="BM182" s="414"/>
      <c r="BN182" s="414"/>
      <c r="BO182" s="414"/>
      <c r="BP182" s="414"/>
      <c r="BQ182" s="414"/>
      <c r="BR182" s="414"/>
      <c r="BS182" s="414"/>
      <c r="BT182" s="414"/>
      <c r="BU182" s="414"/>
      <c r="BV182" s="414"/>
      <c r="BW182" s="414"/>
      <c r="BX182" s="414"/>
      <c r="BY182" s="414"/>
      <c r="BZ182" s="414"/>
      <c r="CA182" s="414"/>
      <c r="CB182" s="414"/>
      <c r="CC182" s="414"/>
      <c r="CD182" s="414"/>
      <c r="CE182" s="414"/>
      <c r="CF182" s="414"/>
      <c r="CG182" s="414"/>
      <c r="CH182" s="414"/>
      <c r="CI182" s="414"/>
      <c r="CJ182" s="414"/>
      <c r="CK182" s="414"/>
      <c r="CL182" s="414"/>
      <c r="CM182" s="414"/>
      <c r="CN182" s="414"/>
      <c r="CO182" s="414"/>
      <c r="CP182" s="414"/>
      <c r="CQ182" s="414"/>
      <c r="CR182" s="414"/>
      <c r="CS182" s="414"/>
      <c r="CT182" s="414"/>
      <c r="CU182" s="414"/>
      <c r="CV182" s="414"/>
      <c r="CW182" s="414"/>
      <c r="CX182" s="414"/>
      <c r="CY182" s="414"/>
      <c r="CZ182" s="391"/>
    </row>
    <row r="183" spans="2:104" x14ac:dyDescent="0.25">
      <c r="B183" s="411" t="s">
        <v>319</v>
      </c>
      <c r="C183" s="269"/>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c r="BD183" s="412"/>
      <c r="BE183" s="412"/>
      <c r="BF183" s="412"/>
      <c r="BG183" s="412"/>
      <c r="BH183" s="412"/>
      <c r="BI183" s="412"/>
      <c r="BJ183" s="412"/>
      <c r="BK183" s="412"/>
      <c r="BL183" s="412"/>
      <c r="BM183" s="412"/>
      <c r="BN183" s="412"/>
      <c r="BO183" s="412"/>
      <c r="BP183" s="412"/>
      <c r="BQ183" s="412"/>
      <c r="BR183" s="412"/>
      <c r="BS183" s="412"/>
      <c r="BT183" s="412"/>
      <c r="BU183" s="412"/>
      <c r="BV183" s="412"/>
      <c r="BW183" s="412"/>
      <c r="BX183" s="412"/>
      <c r="BY183" s="412"/>
      <c r="BZ183" s="412"/>
      <c r="CA183" s="412"/>
      <c r="CB183" s="412"/>
      <c r="CC183" s="412"/>
      <c r="CD183" s="412"/>
      <c r="CE183" s="412"/>
      <c r="CF183" s="412"/>
      <c r="CG183" s="412"/>
      <c r="CH183" s="412"/>
      <c r="CI183" s="412"/>
      <c r="CJ183" s="412"/>
      <c r="CK183" s="412"/>
      <c r="CL183" s="412"/>
      <c r="CM183" s="412"/>
      <c r="CN183" s="412"/>
      <c r="CO183" s="412"/>
      <c r="CP183" s="412"/>
      <c r="CQ183" s="412"/>
      <c r="CR183" s="412"/>
      <c r="CS183" s="412"/>
      <c r="CT183" s="412"/>
      <c r="CU183" s="412"/>
      <c r="CV183" s="412"/>
      <c r="CW183" s="412"/>
      <c r="CX183" s="412"/>
      <c r="CY183" s="412"/>
      <c r="CZ183" s="413"/>
    </row>
    <row r="184" spans="2:104" x14ac:dyDescent="0.25">
      <c r="B184" s="392"/>
      <c r="C184" s="390"/>
      <c r="D184" s="50"/>
      <c r="E184" s="50"/>
      <c r="F184" s="50"/>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391"/>
    </row>
    <row r="185" spans="2:104" x14ac:dyDescent="0.25">
      <c r="B185" s="393" t="s">
        <v>311</v>
      </c>
      <c r="C185" s="390" t="s">
        <v>404</v>
      </c>
      <c r="D185" s="62">
        <f>'Data Input - General'!F16</f>
        <v>0</v>
      </c>
      <c r="E185" s="50"/>
      <c r="F185" s="50"/>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c r="CW185" s="50"/>
      <c r="CX185" s="50"/>
      <c r="CY185" s="50"/>
      <c r="CZ185" s="391"/>
    </row>
    <row r="186" spans="2:104" x14ac:dyDescent="0.25">
      <c r="B186" s="393" t="s">
        <v>181</v>
      </c>
      <c r="C186" s="9" t="s">
        <v>1117</v>
      </c>
      <c r="D186" s="61">
        <f>IFERROR(-PMT($D$185,SUM('Data Input - General'!$F$26:$F$28),D20*1000)/1000,0)</f>
        <v>0</v>
      </c>
      <c r="E186" s="401"/>
      <c r="F186" s="401"/>
      <c r="G186" s="401"/>
      <c r="H186" s="401"/>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c r="CW186" s="50"/>
      <c r="CX186" s="50"/>
      <c r="CY186" s="50"/>
      <c r="CZ186" s="391"/>
    </row>
    <row r="187" spans="2:104" x14ac:dyDescent="0.25">
      <c r="B187" s="393" t="s">
        <v>182</v>
      </c>
      <c r="C187" s="9" t="s">
        <v>1117</v>
      </c>
      <c r="D187" s="59">
        <f>IF(SUM($D$12:D$12)=0,0,$D$186)</f>
        <v>0</v>
      </c>
      <c r="E187" s="59">
        <f>IF(SUM($D$12:E$12)=0,0,$D$186)</f>
        <v>0</v>
      </c>
      <c r="F187" s="59">
        <f>IF(SUM($D$12:F$12)=0,0,$D$186)</f>
        <v>0</v>
      </c>
      <c r="G187" s="59">
        <f>IF(SUM($D$12:G$12)=0,0,$D$186)</f>
        <v>0</v>
      </c>
      <c r="H187" s="59">
        <f>IF(SUM($D$12:H$12)=0,0,$D$186)</f>
        <v>0</v>
      </c>
      <c r="I187" s="59">
        <f>IF(SUM($D$12:I$12)=0,0,$D$186)</f>
        <v>0</v>
      </c>
      <c r="J187" s="59">
        <f>IF(SUM($D$12:J$12)=0,0,$D$186)</f>
        <v>0</v>
      </c>
      <c r="K187" s="59">
        <f>IF(SUM($D$12:K$12)=0,0,$D$186)</f>
        <v>0</v>
      </c>
      <c r="L187" s="59">
        <f>IF(SUM($D$12:L$12)=0,0,$D$186)</f>
        <v>0</v>
      </c>
      <c r="M187" s="59">
        <f>IF(SUM($D$12:M$12)=0,0,$D$186)</f>
        <v>0</v>
      </c>
      <c r="N187" s="59">
        <f>IF(SUM($D$12:N$12)=0,0,$D$186)</f>
        <v>0</v>
      </c>
      <c r="O187" s="59">
        <f>IF(SUM($D$12:O$12)=0,0,$D$186)</f>
        <v>0</v>
      </c>
      <c r="P187" s="59">
        <f>IF(SUM($D$12:P$12)=0,0,$D$186)</f>
        <v>0</v>
      </c>
      <c r="Q187" s="59">
        <f>IF(SUM($D$12:Q$12)=0,0,$D$186)</f>
        <v>0</v>
      </c>
      <c r="R187" s="59">
        <f>IF(SUM($D$12:R$12)=0,0,$D$186)</f>
        <v>0</v>
      </c>
      <c r="S187" s="59">
        <f>IF(SUM($D$12:S$12)=0,0,$D$186)</f>
        <v>0</v>
      </c>
      <c r="T187" s="59">
        <f>IF(SUM($D$12:T$12)=0,0,$D$186)</f>
        <v>0</v>
      </c>
      <c r="U187" s="59">
        <f>IF(SUM($D$12:U$12)=0,0,$D$186)</f>
        <v>0</v>
      </c>
      <c r="V187" s="59">
        <f>IF(SUM($D$12:V$12)=0,0,$D$186)</f>
        <v>0</v>
      </c>
      <c r="W187" s="59">
        <f>IF(SUM($D$12:W$12)=0,0,$D$186)</f>
        <v>0</v>
      </c>
      <c r="X187" s="59">
        <f>IF(SUM($D$12:X$12)=0,0,$D$186)</f>
        <v>0</v>
      </c>
      <c r="Y187" s="59">
        <f>IF(SUM($D$12:Y$12)=0,0,$D$186)</f>
        <v>0</v>
      </c>
      <c r="Z187" s="59">
        <f>IF(SUM($D$12:Z$12)=0,0,$D$186)</f>
        <v>0</v>
      </c>
      <c r="AA187" s="59">
        <f>IF(SUM($D$12:AA$12)=0,0,$D$186)</f>
        <v>0</v>
      </c>
      <c r="AB187" s="59">
        <f>IF(SUM($D$12:AB$12)=0,0,$D$186)</f>
        <v>0</v>
      </c>
      <c r="AC187" s="59">
        <f>IF(SUM($D$12:AC$12)=0,0,$D$186)</f>
        <v>0</v>
      </c>
      <c r="AD187" s="59">
        <f>IF(SUM($D$12:AD$12)=0,0,$D$186)</f>
        <v>0</v>
      </c>
      <c r="AE187" s="59">
        <f>IF(SUM($D$12:AE$12)=0,0,$D$186)</f>
        <v>0</v>
      </c>
      <c r="AF187" s="59">
        <f>IF(SUM($D$12:AF$12)=0,0,$D$186)</f>
        <v>0</v>
      </c>
      <c r="AG187" s="59">
        <f>IF(SUM($D$12:AG$12)=0,0,$D$186)</f>
        <v>0</v>
      </c>
      <c r="AH187" s="59">
        <f>IF(SUM($D$12:AH$12)=0,0,$D$186)</f>
        <v>0</v>
      </c>
      <c r="AI187" s="59">
        <f>IF(SUM($D$12:AI$12)=0,0,$D$186)</f>
        <v>0</v>
      </c>
      <c r="AJ187" s="59">
        <f>IF(SUM($D$12:AJ$12)=0,0,$D$186)</f>
        <v>0</v>
      </c>
      <c r="AK187" s="59">
        <f>IF(SUM($D$12:AK$12)=0,0,$D$186)</f>
        <v>0</v>
      </c>
      <c r="AL187" s="59">
        <f>IF(SUM($D$12:AL$12)=0,0,$D$186)</f>
        <v>0</v>
      </c>
      <c r="AM187" s="59">
        <f>IF(SUM($D$12:AM$12)=0,0,$D$186)</f>
        <v>0</v>
      </c>
      <c r="AN187" s="59">
        <f>IF(SUM($D$12:AN$12)=0,0,$D$186)</f>
        <v>0</v>
      </c>
      <c r="AO187" s="59">
        <f>IF(SUM($D$12:AO$12)=0,0,$D$186)</f>
        <v>0</v>
      </c>
      <c r="AP187" s="59">
        <f>IF(SUM($D$12:AP$12)=0,0,$D$186)</f>
        <v>0</v>
      </c>
      <c r="AQ187" s="59">
        <f>IF(SUM($D$12:AQ$12)=0,0,$D$186)</f>
        <v>0</v>
      </c>
      <c r="AR187" s="59">
        <f>IF(SUM($D$12:AR$12)=0,0,$D$186)</f>
        <v>0</v>
      </c>
      <c r="AS187" s="59">
        <f>IF(SUM($D$12:AS$12)=0,0,$D$186)</f>
        <v>0</v>
      </c>
      <c r="AT187" s="59">
        <f>IF(SUM($D$12:AT$12)=0,0,$D$186)</f>
        <v>0</v>
      </c>
      <c r="AU187" s="59">
        <f>IF(SUM($D$12:AU$12)=0,0,$D$186)</f>
        <v>0</v>
      </c>
      <c r="AV187" s="59">
        <f>IF(SUM($D$12:AV$12)=0,0,$D$186)</f>
        <v>0</v>
      </c>
      <c r="AW187" s="59">
        <f>IF(SUM($D$12:AW$12)=0,0,$D$186)</f>
        <v>0</v>
      </c>
      <c r="AX187" s="59">
        <f>IF(SUM($D$12:AX$12)=0,0,$D$186)</f>
        <v>0</v>
      </c>
      <c r="AY187" s="59">
        <f>IF(SUM($D$12:AY$12)=0,0,$D$186)</f>
        <v>0</v>
      </c>
      <c r="AZ187" s="59">
        <f>IF(SUM($D$12:AZ$12)=0,0,$D$186)</f>
        <v>0</v>
      </c>
      <c r="BA187" s="59">
        <f>IF(SUM($D$12:BA$12)=0,0,$D$186)</f>
        <v>0</v>
      </c>
      <c r="BB187" s="59">
        <f>IF(SUM($D$12:BB$12)=0,0,$D$186)</f>
        <v>0</v>
      </c>
      <c r="BC187" s="59">
        <f>IF(SUM($D$12:BC$12)=0,0,$D$186)</f>
        <v>0</v>
      </c>
      <c r="BD187" s="59">
        <f>IF(SUM($D$12:BD$12)=0,0,$D$186)</f>
        <v>0</v>
      </c>
      <c r="BE187" s="59">
        <f>IF(SUM($D$12:BE$12)=0,0,$D$186)</f>
        <v>0</v>
      </c>
      <c r="BF187" s="59">
        <f>IF(SUM($D$12:BF$12)=0,0,$D$186)</f>
        <v>0</v>
      </c>
      <c r="BG187" s="59">
        <f>IF(SUM($D$12:BG$12)=0,0,$D$186)</f>
        <v>0</v>
      </c>
      <c r="BH187" s="59">
        <f>IF(SUM($D$12:BH$12)=0,0,$D$186)</f>
        <v>0</v>
      </c>
      <c r="BI187" s="59">
        <f>IF(SUM($D$12:BI$12)=0,0,$D$186)</f>
        <v>0</v>
      </c>
      <c r="BJ187" s="59">
        <f>IF(SUM($D$12:BJ$12)=0,0,$D$186)</f>
        <v>0</v>
      </c>
      <c r="BK187" s="59">
        <f>IF(SUM($D$12:BK$12)=0,0,$D$186)</f>
        <v>0</v>
      </c>
      <c r="BL187" s="59">
        <f>IF(SUM($D$12:BL$12)=0,0,$D$186)</f>
        <v>0</v>
      </c>
      <c r="BM187" s="59">
        <f>IF(SUM($D$12:BM$12)=0,0,$D$186)</f>
        <v>0</v>
      </c>
      <c r="BN187" s="59">
        <f>IF(SUM($D$12:BN$12)=0,0,$D$186)</f>
        <v>0</v>
      </c>
      <c r="BO187" s="59">
        <f>IF(SUM($D$12:BO$12)=0,0,$D$186)</f>
        <v>0</v>
      </c>
      <c r="BP187" s="59">
        <f>IF(SUM($D$12:BP$12)=0,0,$D$186)</f>
        <v>0</v>
      </c>
      <c r="BQ187" s="59">
        <f>IF(SUM($D$12:BQ$12)=0,0,$D$186)</f>
        <v>0</v>
      </c>
      <c r="BR187" s="59">
        <f>IF(SUM($D$12:BR$12)=0,0,$D$186)</f>
        <v>0</v>
      </c>
      <c r="BS187" s="59">
        <f>IF(SUM($D$12:BS$12)=0,0,$D$186)</f>
        <v>0</v>
      </c>
      <c r="BT187" s="59">
        <f>IF(SUM($D$12:BT$12)=0,0,$D$186)</f>
        <v>0</v>
      </c>
      <c r="BU187" s="59">
        <f>IF(SUM($D$12:BU$12)=0,0,$D$186)</f>
        <v>0</v>
      </c>
      <c r="BV187" s="59">
        <f>IF(SUM($D$12:BV$12)=0,0,$D$186)</f>
        <v>0</v>
      </c>
      <c r="BW187" s="59">
        <f>IF(SUM($D$12:BW$12)=0,0,$D$186)</f>
        <v>0</v>
      </c>
      <c r="BX187" s="59">
        <f>IF(SUM($D$12:BX$12)=0,0,$D$186)</f>
        <v>0</v>
      </c>
      <c r="BY187" s="59">
        <f>IF(SUM($D$12:BY$12)=0,0,$D$186)</f>
        <v>0</v>
      </c>
      <c r="BZ187" s="59">
        <f>IF(SUM($D$12:BZ$12)=0,0,$D$186)</f>
        <v>0</v>
      </c>
      <c r="CA187" s="59">
        <f>IF(SUM($D$12:CA$12)=0,0,$D$186)</f>
        <v>0</v>
      </c>
      <c r="CB187" s="59">
        <f>IF(SUM($D$12:CB$12)=0,0,$D$186)</f>
        <v>0</v>
      </c>
      <c r="CC187" s="59">
        <f>IF(SUM($D$12:CC$12)=0,0,$D$186)</f>
        <v>0</v>
      </c>
      <c r="CD187" s="59">
        <f>IF(SUM($D$12:CD$12)=0,0,$D$186)</f>
        <v>0</v>
      </c>
      <c r="CE187" s="59">
        <f>IF(SUM($D$12:CE$12)=0,0,$D$186)</f>
        <v>0</v>
      </c>
      <c r="CF187" s="59">
        <f>IF(SUM($D$12:CF$12)=0,0,$D$186)</f>
        <v>0</v>
      </c>
      <c r="CG187" s="59">
        <f>IF(SUM($D$12:CG$12)=0,0,$D$186)</f>
        <v>0</v>
      </c>
      <c r="CH187" s="59">
        <f>IF(SUM($D$12:CH$12)=0,0,$D$186)</f>
        <v>0</v>
      </c>
      <c r="CI187" s="59">
        <f>IF(SUM($D$12:CI$12)=0,0,$D$186)</f>
        <v>0</v>
      </c>
      <c r="CJ187" s="59">
        <f>IF(SUM($D$12:CJ$12)=0,0,$D$186)</f>
        <v>0</v>
      </c>
      <c r="CK187" s="59">
        <f>IF(SUM($D$12:CK$12)=0,0,$D$186)</f>
        <v>0</v>
      </c>
      <c r="CL187" s="59">
        <f>IF(SUM($D$12:CL$12)=0,0,$D$186)</f>
        <v>0</v>
      </c>
      <c r="CM187" s="59">
        <f>IF(SUM($D$12:CM$12)=0,0,$D$186)</f>
        <v>0</v>
      </c>
      <c r="CN187" s="59">
        <f>IF(SUM($D$12:CN$12)=0,0,$D$186)</f>
        <v>0</v>
      </c>
      <c r="CO187" s="59">
        <f>IF(SUM($D$12:CO$12)=0,0,$D$186)</f>
        <v>0</v>
      </c>
      <c r="CP187" s="59">
        <f>IF(SUM($D$12:CP$12)=0,0,$D$186)</f>
        <v>0</v>
      </c>
      <c r="CQ187" s="59">
        <f>IF(SUM($D$12:CQ$12)=0,0,$D$186)</f>
        <v>0</v>
      </c>
      <c r="CR187" s="59">
        <f>IF(SUM($D$12:CR$12)=0,0,$D$186)</f>
        <v>0</v>
      </c>
      <c r="CS187" s="59">
        <f>IF(SUM($D$12:CS$12)=0,0,$D$186)</f>
        <v>0</v>
      </c>
      <c r="CT187" s="59">
        <f>IF(SUM($D$12:CT$12)=0,0,$D$186)</f>
        <v>0</v>
      </c>
      <c r="CU187" s="59">
        <f>IF(SUM($D$12:CU$12)=0,0,$D$186)</f>
        <v>0</v>
      </c>
      <c r="CV187" s="59">
        <f>IF(SUM($D$12:CV$12)=0,0,$D$186)</f>
        <v>0</v>
      </c>
      <c r="CW187" s="59">
        <f>IF(SUM($D$12:CW$12)=0,0,$D$186)</f>
        <v>0</v>
      </c>
      <c r="CX187" s="59">
        <f>IF(SUM($D$12:CX$12)=0,0,$D$186)</f>
        <v>0</v>
      </c>
      <c r="CY187" s="59">
        <f>IF(SUM($D$12:CY$12)=0,0,$D$186)</f>
        <v>0</v>
      </c>
      <c r="CZ187" s="391"/>
    </row>
    <row r="188" spans="2:104" x14ac:dyDescent="0.25">
      <c r="B188" s="393" t="s">
        <v>186</v>
      </c>
      <c r="C188" s="9" t="s">
        <v>1117</v>
      </c>
      <c r="D188" s="61">
        <f t="shared" ref="D188:BO188" si="67">D187*D$7</f>
        <v>0</v>
      </c>
      <c r="E188" s="61">
        <f t="shared" si="67"/>
        <v>0</v>
      </c>
      <c r="F188" s="61">
        <f t="shared" si="67"/>
        <v>0</v>
      </c>
      <c r="G188" s="61">
        <f t="shared" si="67"/>
        <v>0</v>
      </c>
      <c r="H188" s="61">
        <f t="shared" si="67"/>
        <v>0</v>
      </c>
      <c r="I188" s="61">
        <f t="shared" si="67"/>
        <v>0</v>
      </c>
      <c r="J188" s="61">
        <f t="shared" si="67"/>
        <v>0</v>
      </c>
      <c r="K188" s="61">
        <f t="shared" si="67"/>
        <v>0</v>
      </c>
      <c r="L188" s="61">
        <f t="shared" si="67"/>
        <v>0</v>
      </c>
      <c r="M188" s="61">
        <f t="shared" si="67"/>
        <v>0</v>
      </c>
      <c r="N188" s="61">
        <f t="shared" si="67"/>
        <v>0</v>
      </c>
      <c r="O188" s="61">
        <f t="shared" si="67"/>
        <v>0</v>
      </c>
      <c r="P188" s="61">
        <f t="shared" si="67"/>
        <v>0</v>
      </c>
      <c r="Q188" s="61">
        <f t="shared" si="67"/>
        <v>0</v>
      </c>
      <c r="R188" s="61">
        <f t="shared" si="67"/>
        <v>0</v>
      </c>
      <c r="S188" s="61">
        <f t="shared" si="67"/>
        <v>0</v>
      </c>
      <c r="T188" s="61">
        <f t="shared" si="67"/>
        <v>0</v>
      </c>
      <c r="U188" s="61">
        <f t="shared" si="67"/>
        <v>0</v>
      </c>
      <c r="V188" s="61">
        <f t="shared" si="67"/>
        <v>0</v>
      </c>
      <c r="W188" s="61">
        <f t="shared" si="67"/>
        <v>0</v>
      </c>
      <c r="X188" s="61">
        <f t="shared" si="67"/>
        <v>0</v>
      </c>
      <c r="Y188" s="61">
        <f t="shared" si="67"/>
        <v>0</v>
      </c>
      <c r="Z188" s="61">
        <f t="shared" si="67"/>
        <v>0</v>
      </c>
      <c r="AA188" s="61">
        <f t="shared" si="67"/>
        <v>0</v>
      </c>
      <c r="AB188" s="61">
        <f t="shared" si="67"/>
        <v>0</v>
      </c>
      <c r="AC188" s="61">
        <f t="shared" si="67"/>
        <v>0</v>
      </c>
      <c r="AD188" s="61">
        <f t="shared" si="67"/>
        <v>0</v>
      </c>
      <c r="AE188" s="61">
        <f t="shared" si="67"/>
        <v>0</v>
      </c>
      <c r="AF188" s="61">
        <f t="shared" si="67"/>
        <v>0</v>
      </c>
      <c r="AG188" s="61">
        <f t="shared" si="67"/>
        <v>0</v>
      </c>
      <c r="AH188" s="61">
        <f t="shared" si="67"/>
        <v>0</v>
      </c>
      <c r="AI188" s="61">
        <f t="shared" si="67"/>
        <v>0</v>
      </c>
      <c r="AJ188" s="61">
        <f t="shared" si="67"/>
        <v>0</v>
      </c>
      <c r="AK188" s="61">
        <f t="shared" si="67"/>
        <v>0</v>
      </c>
      <c r="AL188" s="61">
        <f t="shared" si="67"/>
        <v>0</v>
      </c>
      <c r="AM188" s="61">
        <f t="shared" si="67"/>
        <v>0</v>
      </c>
      <c r="AN188" s="61">
        <f t="shared" si="67"/>
        <v>0</v>
      </c>
      <c r="AO188" s="61">
        <f t="shared" si="67"/>
        <v>0</v>
      </c>
      <c r="AP188" s="61">
        <f t="shared" si="67"/>
        <v>0</v>
      </c>
      <c r="AQ188" s="61">
        <f t="shared" si="67"/>
        <v>0</v>
      </c>
      <c r="AR188" s="61">
        <f t="shared" si="67"/>
        <v>0</v>
      </c>
      <c r="AS188" s="61">
        <f t="shared" si="67"/>
        <v>0</v>
      </c>
      <c r="AT188" s="61">
        <f t="shared" si="67"/>
        <v>0</v>
      </c>
      <c r="AU188" s="61">
        <f t="shared" si="67"/>
        <v>0</v>
      </c>
      <c r="AV188" s="61">
        <f t="shared" si="67"/>
        <v>0</v>
      </c>
      <c r="AW188" s="61">
        <f t="shared" si="67"/>
        <v>0</v>
      </c>
      <c r="AX188" s="61">
        <f t="shared" si="67"/>
        <v>0</v>
      </c>
      <c r="AY188" s="61">
        <f t="shared" si="67"/>
        <v>0</v>
      </c>
      <c r="AZ188" s="61">
        <f t="shared" si="67"/>
        <v>0</v>
      </c>
      <c r="BA188" s="61">
        <f t="shared" si="67"/>
        <v>0</v>
      </c>
      <c r="BB188" s="61">
        <f t="shared" si="67"/>
        <v>0</v>
      </c>
      <c r="BC188" s="61">
        <f t="shared" si="67"/>
        <v>0</v>
      </c>
      <c r="BD188" s="61">
        <f t="shared" si="67"/>
        <v>0</v>
      </c>
      <c r="BE188" s="61">
        <f t="shared" si="67"/>
        <v>0</v>
      </c>
      <c r="BF188" s="61">
        <f t="shared" si="67"/>
        <v>0</v>
      </c>
      <c r="BG188" s="61">
        <f t="shared" si="67"/>
        <v>0</v>
      </c>
      <c r="BH188" s="61">
        <f t="shared" si="67"/>
        <v>0</v>
      </c>
      <c r="BI188" s="61">
        <f t="shared" si="67"/>
        <v>0</v>
      </c>
      <c r="BJ188" s="61">
        <f t="shared" si="67"/>
        <v>0</v>
      </c>
      <c r="BK188" s="61">
        <f t="shared" si="67"/>
        <v>0</v>
      </c>
      <c r="BL188" s="61">
        <f t="shared" si="67"/>
        <v>0</v>
      </c>
      <c r="BM188" s="61">
        <f t="shared" si="67"/>
        <v>0</v>
      </c>
      <c r="BN188" s="61">
        <f t="shared" si="67"/>
        <v>0</v>
      </c>
      <c r="BO188" s="61">
        <f t="shared" si="67"/>
        <v>0</v>
      </c>
      <c r="BP188" s="61">
        <f t="shared" ref="BP188:CY188" si="68">BP187*BP$7</f>
        <v>0</v>
      </c>
      <c r="BQ188" s="61">
        <f t="shared" si="68"/>
        <v>0</v>
      </c>
      <c r="BR188" s="61">
        <f t="shared" si="68"/>
        <v>0</v>
      </c>
      <c r="BS188" s="61">
        <f t="shared" si="68"/>
        <v>0</v>
      </c>
      <c r="BT188" s="61">
        <f t="shared" si="68"/>
        <v>0</v>
      </c>
      <c r="BU188" s="61">
        <f t="shared" si="68"/>
        <v>0</v>
      </c>
      <c r="BV188" s="61">
        <f t="shared" si="68"/>
        <v>0</v>
      </c>
      <c r="BW188" s="61">
        <f t="shared" si="68"/>
        <v>0</v>
      </c>
      <c r="BX188" s="61">
        <f t="shared" si="68"/>
        <v>0</v>
      </c>
      <c r="BY188" s="61">
        <f t="shared" si="68"/>
        <v>0</v>
      </c>
      <c r="BZ188" s="61">
        <f t="shared" si="68"/>
        <v>0</v>
      </c>
      <c r="CA188" s="61">
        <f t="shared" si="68"/>
        <v>0</v>
      </c>
      <c r="CB188" s="61">
        <f t="shared" si="68"/>
        <v>0</v>
      </c>
      <c r="CC188" s="61">
        <f t="shared" si="68"/>
        <v>0</v>
      </c>
      <c r="CD188" s="61">
        <f t="shared" si="68"/>
        <v>0</v>
      </c>
      <c r="CE188" s="61">
        <f t="shared" si="68"/>
        <v>0</v>
      </c>
      <c r="CF188" s="61">
        <f t="shared" si="68"/>
        <v>0</v>
      </c>
      <c r="CG188" s="61">
        <f t="shared" si="68"/>
        <v>0</v>
      </c>
      <c r="CH188" s="61">
        <f t="shared" si="68"/>
        <v>0</v>
      </c>
      <c r="CI188" s="61">
        <f t="shared" si="68"/>
        <v>0</v>
      </c>
      <c r="CJ188" s="61">
        <f t="shared" si="68"/>
        <v>0</v>
      </c>
      <c r="CK188" s="61">
        <f t="shared" si="68"/>
        <v>0</v>
      </c>
      <c r="CL188" s="61">
        <f t="shared" si="68"/>
        <v>0</v>
      </c>
      <c r="CM188" s="61">
        <f t="shared" si="68"/>
        <v>0</v>
      </c>
      <c r="CN188" s="61">
        <f t="shared" si="68"/>
        <v>0</v>
      </c>
      <c r="CO188" s="61">
        <f t="shared" si="68"/>
        <v>0</v>
      </c>
      <c r="CP188" s="61">
        <f t="shared" si="68"/>
        <v>0</v>
      </c>
      <c r="CQ188" s="61">
        <f t="shared" si="68"/>
        <v>0</v>
      </c>
      <c r="CR188" s="61">
        <f t="shared" si="68"/>
        <v>0</v>
      </c>
      <c r="CS188" s="61">
        <f t="shared" si="68"/>
        <v>0</v>
      </c>
      <c r="CT188" s="61">
        <f t="shared" si="68"/>
        <v>0</v>
      </c>
      <c r="CU188" s="61">
        <f t="shared" si="68"/>
        <v>0</v>
      </c>
      <c r="CV188" s="61">
        <f t="shared" si="68"/>
        <v>0</v>
      </c>
      <c r="CW188" s="61">
        <f t="shared" si="68"/>
        <v>0</v>
      </c>
      <c r="CX188" s="61">
        <f t="shared" si="68"/>
        <v>0</v>
      </c>
      <c r="CY188" s="61">
        <f t="shared" si="68"/>
        <v>0</v>
      </c>
      <c r="CZ188" s="391"/>
    </row>
    <row r="189" spans="2:104" x14ac:dyDescent="0.25">
      <c r="B189" s="406"/>
      <c r="C189" s="390"/>
      <c r="D189" s="414"/>
      <c r="E189" s="414"/>
      <c r="F189" s="414"/>
      <c r="G189" s="414"/>
      <c r="H189" s="414"/>
      <c r="I189" s="414"/>
      <c r="J189" s="414"/>
      <c r="K189" s="414"/>
      <c r="L189" s="414"/>
      <c r="M189" s="414"/>
      <c r="N189" s="414"/>
      <c r="O189" s="414"/>
      <c r="P189" s="414"/>
      <c r="Q189" s="414"/>
      <c r="R189" s="414"/>
      <c r="S189" s="414"/>
      <c r="T189" s="414"/>
      <c r="U189" s="414"/>
      <c r="V189" s="414"/>
      <c r="W189" s="414"/>
      <c r="X189" s="414"/>
      <c r="Y189" s="414"/>
      <c r="Z189" s="414"/>
      <c r="AA189" s="414"/>
      <c r="AB189" s="414"/>
      <c r="AC189" s="414"/>
      <c r="AD189" s="414"/>
      <c r="AE189" s="414"/>
      <c r="AF189" s="414"/>
      <c r="AG189" s="414"/>
      <c r="AH189" s="414"/>
      <c r="AI189" s="414"/>
      <c r="AJ189" s="414"/>
      <c r="AK189" s="414"/>
      <c r="AL189" s="414"/>
      <c r="AM189" s="414"/>
      <c r="AN189" s="414"/>
      <c r="AO189" s="414"/>
      <c r="AP189" s="414"/>
      <c r="AQ189" s="414"/>
      <c r="AR189" s="414"/>
      <c r="AS189" s="414"/>
      <c r="AT189" s="414"/>
      <c r="AU189" s="414"/>
      <c r="AV189" s="414"/>
      <c r="AW189" s="414"/>
      <c r="AX189" s="414"/>
      <c r="AY189" s="414"/>
      <c r="AZ189" s="414"/>
      <c r="BA189" s="414"/>
      <c r="BB189" s="414"/>
      <c r="BC189" s="414"/>
      <c r="BD189" s="414"/>
      <c r="BE189" s="414"/>
      <c r="BF189" s="414"/>
      <c r="BG189" s="414"/>
      <c r="BH189" s="414"/>
      <c r="BI189" s="414"/>
      <c r="BJ189" s="414"/>
      <c r="BK189" s="414"/>
      <c r="BL189" s="414"/>
      <c r="BM189" s="414"/>
      <c r="BN189" s="414"/>
      <c r="BO189" s="414"/>
      <c r="BP189" s="414"/>
      <c r="BQ189" s="414"/>
      <c r="BR189" s="414"/>
      <c r="BS189" s="414"/>
      <c r="BT189" s="414"/>
      <c r="BU189" s="414"/>
      <c r="BV189" s="414"/>
      <c r="BW189" s="414"/>
      <c r="BX189" s="414"/>
      <c r="BY189" s="414"/>
      <c r="BZ189" s="414"/>
      <c r="CA189" s="414"/>
      <c r="CB189" s="414"/>
      <c r="CC189" s="414"/>
      <c r="CD189" s="414"/>
      <c r="CE189" s="414"/>
      <c r="CF189" s="414"/>
      <c r="CG189" s="414"/>
      <c r="CH189" s="414"/>
      <c r="CI189" s="414"/>
      <c r="CJ189" s="414"/>
      <c r="CK189" s="414"/>
      <c r="CL189" s="414"/>
      <c r="CM189" s="414"/>
      <c r="CN189" s="414"/>
      <c r="CO189" s="414"/>
      <c r="CP189" s="414"/>
      <c r="CQ189" s="414"/>
      <c r="CR189" s="414"/>
      <c r="CS189" s="414"/>
      <c r="CT189" s="414"/>
      <c r="CU189" s="414"/>
      <c r="CV189" s="414"/>
      <c r="CW189" s="414"/>
      <c r="CX189" s="414"/>
      <c r="CY189" s="414"/>
      <c r="CZ189" s="391"/>
    </row>
    <row r="190" spans="2:104" x14ac:dyDescent="0.25">
      <c r="B190" s="415" t="s">
        <v>429</v>
      </c>
      <c r="C190" s="390"/>
      <c r="D190" s="50"/>
      <c r="E190" s="50"/>
      <c r="F190" s="50"/>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c r="CC190" s="50"/>
      <c r="CD190" s="50"/>
      <c r="CE190" s="50"/>
      <c r="CF190" s="50"/>
      <c r="CG190" s="50"/>
      <c r="CH190" s="50"/>
      <c r="CI190" s="50"/>
      <c r="CJ190" s="50"/>
      <c r="CK190" s="50"/>
      <c r="CL190" s="50"/>
      <c r="CM190" s="50"/>
      <c r="CN190" s="50"/>
      <c r="CO190" s="50"/>
      <c r="CP190" s="50"/>
      <c r="CQ190" s="50"/>
      <c r="CR190" s="50"/>
      <c r="CS190" s="50"/>
      <c r="CT190" s="50"/>
      <c r="CU190" s="50"/>
      <c r="CV190" s="50"/>
      <c r="CW190" s="50"/>
      <c r="CX190" s="50"/>
      <c r="CY190" s="50"/>
      <c r="CZ190" s="391"/>
    </row>
    <row r="191" spans="2:104" x14ac:dyDescent="0.25">
      <c r="B191" s="403" t="s">
        <v>430</v>
      </c>
      <c r="C191" s="9" t="s">
        <v>1117</v>
      </c>
      <c r="D191" s="58">
        <f>'Data Input - BAU'!H41</f>
        <v>0</v>
      </c>
      <c r="E191" s="58">
        <f>'Data Input - BAU'!I41</f>
        <v>0</v>
      </c>
      <c r="F191" s="58">
        <f>'Data Input - BAU'!J41</f>
        <v>0</v>
      </c>
      <c r="G191" s="58">
        <f>'Data Input - BAU'!K41</f>
        <v>0</v>
      </c>
      <c r="H191" s="58">
        <f>'Data Input - BAU'!L41</f>
        <v>0</v>
      </c>
      <c r="I191" s="58">
        <f>'Data Input - BAU'!M41</f>
        <v>0</v>
      </c>
      <c r="J191" s="58">
        <f>'Data Input - BAU'!N41</f>
        <v>0</v>
      </c>
      <c r="K191" s="58">
        <f>'Data Input - BAU'!O41</f>
        <v>0</v>
      </c>
      <c r="L191" s="58">
        <f>'Data Input - BAU'!P41</f>
        <v>0</v>
      </c>
      <c r="M191" s="58">
        <f>'Data Input - BAU'!Q41</f>
        <v>0</v>
      </c>
      <c r="N191" s="58">
        <f>'Data Input - BAU'!R41</f>
        <v>0</v>
      </c>
      <c r="O191" s="58">
        <f>'Data Input - BAU'!S41</f>
        <v>0</v>
      </c>
      <c r="P191" s="58">
        <f>'Data Input - BAU'!T41</f>
        <v>0</v>
      </c>
      <c r="Q191" s="58">
        <f>'Data Input - BAU'!U41</f>
        <v>0</v>
      </c>
      <c r="R191" s="58">
        <f>'Data Input - BAU'!V41</f>
        <v>0</v>
      </c>
      <c r="S191" s="58">
        <f>'Data Input - BAU'!W41</f>
        <v>0</v>
      </c>
      <c r="T191" s="58">
        <f>'Data Input - BAU'!X41</f>
        <v>0</v>
      </c>
      <c r="U191" s="58">
        <f>'Data Input - BAU'!Y41</f>
        <v>0</v>
      </c>
      <c r="V191" s="58">
        <f>'Data Input - BAU'!Z41</f>
        <v>0</v>
      </c>
      <c r="W191" s="58">
        <f>'Data Input - BAU'!AA41</f>
        <v>0</v>
      </c>
      <c r="X191" s="58">
        <f>'Data Input - BAU'!AB41</f>
        <v>0</v>
      </c>
      <c r="Y191" s="58">
        <f>'Data Input - BAU'!AC41</f>
        <v>0</v>
      </c>
      <c r="Z191" s="58">
        <f>'Data Input - BAU'!AD41</f>
        <v>0</v>
      </c>
      <c r="AA191" s="58">
        <f>'Data Input - BAU'!AE41</f>
        <v>0</v>
      </c>
      <c r="AB191" s="58">
        <f>'Data Input - BAU'!AF41</f>
        <v>0</v>
      </c>
      <c r="AC191" s="58">
        <f>'Data Input - BAU'!AG41</f>
        <v>0</v>
      </c>
      <c r="AD191" s="58">
        <f>'Data Input - BAU'!AH41</f>
        <v>0</v>
      </c>
      <c r="AE191" s="58">
        <f>'Data Input - BAU'!AI41</f>
        <v>0</v>
      </c>
      <c r="AF191" s="58">
        <f>'Data Input - BAU'!AJ41</f>
        <v>0</v>
      </c>
      <c r="AG191" s="58">
        <f>'Data Input - BAU'!AK41</f>
        <v>0</v>
      </c>
      <c r="AH191" s="58">
        <f>'Data Input - BAU'!AL41</f>
        <v>0</v>
      </c>
      <c r="AI191" s="58">
        <f>'Data Input - BAU'!AM41</f>
        <v>0</v>
      </c>
      <c r="AJ191" s="58">
        <f>'Data Input - BAU'!AN41</f>
        <v>0</v>
      </c>
      <c r="AK191" s="58">
        <f>'Data Input - BAU'!AO41</f>
        <v>0</v>
      </c>
      <c r="AL191" s="58">
        <f>'Data Input - BAU'!AP41</f>
        <v>0</v>
      </c>
      <c r="AM191" s="58">
        <f>'Data Input - BAU'!AQ41</f>
        <v>0</v>
      </c>
      <c r="AN191" s="58">
        <f>'Data Input - BAU'!AR41</f>
        <v>0</v>
      </c>
      <c r="AO191" s="58">
        <f>'Data Input - BAU'!AS41</f>
        <v>0</v>
      </c>
      <c r="AP191" s="58">
        <f>'Data Input - BAU'!AT41</f>
        <v>0</v>
      </c>
      <c r="AQ191" s="58">
        <f>'Data Input - BAU'!AU41</f>
        <v>0</v>
      </c>
      <c r="AR191" s="58">
        <f>'Data Input - BAU'!AV41</f>
        <v>0</v>
      </c>
      <c r="AS191" s="58">
        <f>'Data Input - BAU'!AW41</f>
        <v>0</v>
      </c>
      <c r="AT191" s="58">
        <f>'Data Input - BAU'!AX41</f>
        <v>0</v>
      </c>
      <c r="AU191" s="58">
        <f>'Data Input - BAU'!AY41</f>
        <v>0</v>
      </c>
      <c r="AV191" s="58">
        <f>'Data Input - BAU'!AZ41</f>
        <v>0</v>
      </c>
      <c r="AW191" s="58">
        <f>'Data Input - BAU'!BA41</f>
        <v>0</v>
      </c>
      <c r="AX191" s="58">
        <f>'Data Input - BAU'!BB41</f>
        <v>0</v>
      </c>
      <c r="AY191" s="58">
        <f>'Data Input - BAU'!BC41</f>
        <v>0</v>
      </c>
      <c r="AZ191" s="58">
        <f>'Data Input - BAU'!BD41</f>
        <v>0</v>
      </c>
      <c r="BA191" s="58">
        <f>'Data Input - BAU'!BE41</f>
        <v>0</v>
      </c>
      <c r="BB191" s="58">
        <f>'Data Input - BAU'!BF41</f>
        <v>0</v>
      </c>
      <c r="BC191" s="58">
        <f>'Data Input - BAU'!BG41</f>
        <v>0</v>
      </c>
      <c r="BD191" s="58">
        <f>'Data Input - BAU'!BH41</f>
        <v>0</v>
      </c>
      <c r="BE191" s="58">
        <f>'Data Input - BAU'!BI41</f>
        <v>0</v>
      </c>
      <c r="BF191" s="58">
        <f>'Data Input - BAU'!BJ41</f>
        <v>0</v>
      </c>
      <c r="BG191" s="58">
        <f>'Data Input - BAU'!BK41</f>
        <v>0</v>
      </c>
      <c r="BH191" s="58">
        <f>'Data Input - BAU'!BL41</f>
        <v>0</v>
      </c>
      <c r="BI191" s="58">
        <f>'Data Input - BAU'!BM41</f>
        <v>0</v>
      </c>
      <c r="BJ191" s="58">
        <f>'Data Input - BAU'!BN41</f>
        <v>0</v>
      </c>
      <c r="BK191" s="58">
        <f>'Data Input - BAU'!BO41</f>
        <v>0</v>
      </c>
      <c r="BL191" s="58">
        <f>'Data Input - BAU'!BP41</f>
        <v>0</v>
      </c>
      <c r="BM191" s="58">
        <f>'Data Input - BAU'!BQ41</f>
        <v>0</v>
      </c>
      <c r="BN191" s="58">
        <f>'Data Input - BAU'!BR41</f>
        <v>0</v>
      </c>
      <c r="BO191" s="58">
        <f>'Data Input - BAU'!BS41</f>
        <v>0</v>
      </c>
      <c r="BP191" s="58">
        <f>'Data Input - BAU'!BT41</f>
        <v>0</v>
      </c>
      <c r="BQ191" s="58">
        <f>'Data Input - BAU'!BU41</f>
        <v>0</v>
      </c>
      <c r="BR191" s="58">
        <f>'Data Input - BAU'!BV41</f>
        <v>0</v>
      </c>
      <c r="BS191" s="58">
        <f>'Data Input - BAU'!BW41</f>
        <v>0</v>
      </c>
      <c r="BT191" s="58">
        <f>'Data Input - BAU'!BX41</f>
        <v>0</v>
      </c>
      <c r="BU191" s="58">
        <f>'Data Input - BAU'!BY41</f>
        <v>0</v>
      </c>
      <c r="BV191" s="58">
        <f>'Data Input - BAU'!BZ41</f>
        <v>0</v>
      </c>
      <c r="BW191" s="58">
        <f>'Data Input - BAU'!CA41</f>
        <v>0</v>
      </c>
      <c r="BX191" s="58">
        <f>'Data Input - BAU'!CB41</f>
        <v>0</v>
      </c>
      <c r="BY191" s="58">
        <f>'Data Input - BAU'!CC41</f>
        <v>0</v>
      </c>
      <c r="BZ191" s="58">
        <f>'Data Input - BAU'!CD41</f>
        <v>0</v>
      </c>
      <c r="CA191" s="58">
        <f>'Data Input - BAU'!CE41</f>
        <v>0</v>
      </c>
      <c r="CB191" s="58">
        <f>'Data Input - BAU'!CF41</f>
        <v>0</v>
      </c>
      <c r="CC191" s="58">
        <f>'Data Input - BAU'!CG41</f>
        <v>0</v>
      </c>
      <c r="CD191" s="58">
        <f>'Data Input - BAU'!CH41</f>
        <v>0</v>
      </c>
      <c r="CE191" s="58">
        <f>'Data Input - BAU'!CI41</f>
        <v>0</v>
      </c>
      <c r="CF191" s="58">
        <f>'Data Input - BAU'!CJ41</f>
        <v>0</v>
      </c>
      <c r="CG191" s="58">
        <f>'Data Input - BAU'!CK41</f>
        <v>0</v>
      </c>
      <c r="CH191" s="58">
        <f>'Data Input - BAU'!CL41</f>
        <v>0</v>
      </c>
      <c r="CI191" s="58">
        <f>'Data Input - BAU'!CM41</f>
        <v>0</v>
      </c>
      <c r="CJ191" s="58">
        <f>'Data Input - BAU'!CN41</f>
        <v>0</v>
      </c>
      <c r="CK191" s="58">
        <f>'Data Input - BAU'!CO41</f>
        <v>0</v>
      </c>
      <c r="CL191" s="58">
        <f>'Data Input - BAU'!CP41</f>
        <v>0</v>
      </c>
      <c r="CM191" s="58">
        <f>'Data Input - BAU'!CQ41</f>
        <v>0</v>
      </c>
      <c r="CN191" s="58">
        <f>'Data Input - BAU'!CR41</f>
        <v>0</v>
      </c>
      <c r="CO191" s="58">
        <f>'Data Input - BAU'!CS41</f>
        <v>0</v>
      </c>
      <c r="CP191" s="58">
        <f>'Data Input - BAU'!CT41</f>
        <v>0</v>
      </c>
      <c r="CQ191" s="58">
        <f>'Data Input - BAU'!CU41</f>
        <v>0</v>
      </c>
      <c r="CR191" s="58">
        <f>'Data Input - BAU'!CV41</f>
        <v>0</v>
      </c>
      <c r="CS191" s="58">
        <f>'Data Input - BAU'!CW41</f>
        <v>0</v>
      </c>
      <c r="CT191" s="58">
        <f>'Data Input - BAU'!CX41</f>
        <v>0</v>
      </c>
      <c r="CU191" s="58">
        <f>'Data Input - BAU'!CY41</f>
        <v>0</v>
      </c>
      <c r="CV191" s="58">
        <f>'Data Input - BAU'!CZ41</f>
        <v>0</v>
      </c>
      <c r="CW191" s="58">
        <f>'Data Input - BAU'!DA41</f>
        <v>0</v>
      </c>
      <c r="CX191" s="58">
        <f>'Data Input - BAU'!DB41</f>
        <v>0</v>
      </c>
      <c r="CY191" s="58">
        <f>'Data Input - BAU'!DC41</f>
        <v>0</v>
      </c>
      <c r="CZ191" s="391"/>
    </row>
    <row r="192" spans="2:104" x14ac:dyDescent="0.25">
      <c r="B192" s="403" t="s">
        <v>1060</v>
      </c>
      <c r="C192" s="9" t="s">
        <v>1117</v>
      </c>
      <c r="D192" s="61">
        <f t="shared" ref="D192:BO192" si="69">D191*D$7</f>
        <v>0</v>
      </c>
      <c r="E192" s="61">
        <f t="shared" si="69"/>
        <v>0</v>
      </c>
      <c r="F192" s="61">
        <f t="shared" si="69"/>
        <v>0</v>
      </c>
      <c r="G192" s="61">
        <f t="shared" si="69"/>
        <v>0</v>
      </c>
      <c r="H192" s="61">
        <f t="shared" si="69"/>
        <v>0</v>
      </c>
      <c r="I192" s="61">
        <f t="shared" si="69"/>
        <v>0</v>
      </c>
      <c r="J192" s="61">
        <f t="shared" si="69"/>
        <v>0</v>
      </c>
      <c r="K192" s="61">
        <f t="shared" si="69"/>
        <v>0</v>
      </c>
      <c r="L192" s="61">
        <f t="shared" si="69"/>
        <v>0</v>
      </c>
      <c r="M192" s="61">
        <f t="shared" si="69"/>
        <v>0</v>
      </c>
      <c r="N192" s="61">
        <f t="shared" si="69"/>
        <v>0</v>
      </c>
      <c r="O192" s="61">
        <f t="shared" si="69"/>
        <v>0</v>
      </c>
      <c r="P192" s="61">
        <f t="shared" si="69"/>
        <v>0</v>
      </c>
      <c r="Q192" s="61">
        <f t="shared" si="69"/>
        <v>0</v>
      </c>
      <c r="R192" s="61">
        <f t="shared" si="69"/>
        <v>0</v>
      </c>
      <c r="S192" s="61">
        <f t="shared" si="69"/>
        <v>0</v>
      </c>
      <c r="T192" s="61">
        <f t="shared" si="69"/>
        <v>0</v>
      </c>
      <c r="U192" s="61">
        <f t="shared" si="69"/>
        <v>0</v>
      </c>
      <c r="V192" s="61">
        <f t="shared" si="69"/>
        <v>0</v>
      </c>
      <c r="W192" s="61">
        <f t="shared" si="69"/>
        <v>0</v>
      </c>
      <c r="X192" s="61">
        <f t="shared" si="69"/>
        <v>0</v>
      </c>
      <c r="Y192" s="61">
        <f t="shared" si="69"/>
        <v>0</v>
      </c>
      <c r="Z192" s="61">
        <f t="shared" si="69"/>
        <v>0</v>
      </c>
      <c r="AA192" s="61">
        <f t="shared" si="69"/>
        <v>0</v>
      </c>
      <c r="AB192" s="61">
        <f t="shared" si="69"/>
        <v>0</v>
      </c>
      <c r="AC192" s="61">
        <f t="shared" si="69"/>
        <v>0</v>
      </c>
      <c r="AD192" s="61">
        <f t="shared" si="69"/>
        <v>0</v>
      </c>
      <c r="AE192" s="61">
        <f t="shared" si="69"/>
        <v>0</v>
      </c>
      <c r="AF192" s="61">
        <f t="shared" si="69"/>
        <v>0</v>
      </c>
      <c r="AG192" s="61">
        <f t="shared" si="69"/>
        <v>0</v>
      </c>
      <c r="AH192" s="61">
        <f t="shared" si="69"/>
        <v>0</v>
      </c>
      <c r="AI192" s="61">
        <f t="shared" si="69"/>
        <v>0</v>
      </c>
      <c r="AJ192" s="61">
        <f t="shared" si="69"/>
        <v>0</v>
      </c>
      <c r="AK192" s="61">
        <f t="shared" si="69"/>
        <v>0</v>
      </c>
      <c r="AL192" s="61">
        <f t="shared" si="69"/>
        <v>0</v>
      </c>
      <c r="AM192" s="61">
        <f t="shared" si="69"/>
        <v>0</v>
      </c>
      <c r="AN192" s="61">
        <f t="shared" si="69"/>
        <v>0</v>
      </c>
      <c r="AO192" s="61">
        <f t="shared" si="69"/>
        <v>0</v>
      </c>
      <c r="AP192" s="61">
        <f t="shared" si="69"/>
        <v>0</v>
      </c>
      <c r="AQ192" s="61">
        <f t="shared" si="69"/>
        <v>0</v>
      </c>
      <c r="AR192" s="61">
        <f t="shared" si="69"/>
        <v>0</v>
      </c>
      <c r="AS192" s="61">
        <f t="shared" si="69"/>
        <v>0</v>
      </c>
      <c r="AT192" s="61">
        <f t="shared" si="69"/>
        <v>0</v>
      </c>
      <c r="AU192" s="61">
        <f t="shared" si="69"/>
        <v>0</v>
      </c>
      <c r="AV192" s="61">
        <f t="shared" si="69"/>
        <v>0</v>
      </c>
      <c r="AW192" s="61">
        <f t="shared" si="69"/>
        <v>0</v>
      </c>
      <c r="AX192" s="61">
        <f t="shared" si="69"/>
        <v>0</v>
      </c>
      <c r="AY192" s="61">
        <f t="shared" si="69"/>
        <v>0</v>
      </c>
      <c r="AZ192" s="61">
        <f t="shared" si="69"/>
        <v>0</v>
      </c>
      <c r="BA192" s="61">
        <f t="shared" si="69"/>
        <v>0</v>
      </c>
      <c r="BB192" s="61">
        <f t="shared" si="69"/>
        <v>0</v>
      </c>
      <c r="BC192" s="61">
        <f t="shared" si="69"/>
        <v>0</v>
      </c>
      <c r="BD192" s="61">
        <f t="shared" si="69"/>
        <v>0</v>
      </c>
      <c r="BE192" s="61">
        <f t="shared" si="69"/>
        <v>0</v>
      </c>
      <c r="BF192" s="61">
        <f t="shared" si="69"/>
        <v>0</v>
      </c>
      <c r="BG192" s="61">
        <f t="shared" si="69"/>
        <v>0</v>
      </c>
      <c r="BH192" s="61">
        <f t="shared" si="69"/>
        <v>0</v>
      </c>
      <c r="BI192" s="61">
        <f t="shared" si="69"/>
        <v>0</v>
      </c>
      <c r="BJ192" s="61">
        <f t="shared" si="69"/>
        <v>0</v>
      </c>
      <c r="BK192" s="61">
        <f t="shared" si="69"/>
        <v>0</v>
      </c>
      <c r="BL192" s="61">
        <f t="shared" si="69"/>
        <v>0</v>
      </c>
      <c r="BM192" s="61">
        <f t="shared" si="69"/>
        <v>0</v>
      </c>
      <c r="BN192" s="61">
        <f t="shared" si="69"/>
        <v>0</v>
      </c>
      <c r="BO192" s="61">
        <f t="shared" si="69"/>
        <v>0</v>
      </c>
      <c r="BP192" s="61">
        <f t="shared" ref="BP192:CY192" si="70">BP191*BP$7</f>
        <v>0</v>
      </c>
      <c r="BQ192" s="61">
        <f t="shared" si="70"/>
        <v>0</v>
      </c>
      <c r="BR192" s="61">
        <f t="shared" si="70"/>
        <v>0</v>
      </c>
      <c r="BS192" s="61">
        <f t="shared" si="70"/>
        <v>0</v>
      </c>
      <c r="BT192" s="61">
        <f t="shared" si="70"/>
        <v>0</v>
      </c>
      <c r="BU192" s="61">
        <f t="shared" si="70"/>
        <v>0</v>
      </c>
      <c r="BV192" s="61">
        <f t="shared" si="70"/>
        <v>0</v>
      </c>
      <c r="BW192" s="61">
        <f t="shared" si="70"/>
        <v>0</v>
      </c>
      <c r="BX192" s="61">
        <f t="shared" si="70"/>
        <v>0</v>
      </c>
      <c r="BY192" s="61">
        <f t="shared" si="70"/>
        <v>0</v>
      </c>
      <c r="BZ192" s="61">
        <f t="shared" si="70"/>
        <v>0</v>
      </c>
      <c r="CA192" s="61">
        <f t="shared" si="70"/>
        <v>0</v>
      </c>
      <c r="CB192" s="61">
        <f t="shared" si="70"/>
        <v>0</v>
      </c>
      <c r="CC192" s="61">
        <f t="shared" si="70"/>
        <v>0</v>
      </c>
      <c r="CD192" s="61">
        <f t="shared" si="70"/>
        <v>0</v>
      </c>
      <c r="CE192" s="61">
        <f t="shared" si="70"/>
        <v>0</v>
      </c>
      <c r="CF192" s="61">
        <f t="shared" si="70"/>
        <v>0</v>
      </c>
      <c r="CG192" s="61">
        <f t="shared" si="70"/>
        <v>0</v>
      </c>
      <c r="CH192" s="61">
        <f t="shared" si="70"/>
        <v>0</v>
      </c>
      <c r="CI192" s="61">
        <f t="shared" si="70"/>
        <v>0</v>
      </c>
      <c r="CJ192" s="61">
        <f t="shared" si="70"/>
        <v>0</v>
      </c>
      <c r="CK192" s="61">
        <f t="shared" si="70"/>
        <v>0</v>
      </c>
      <c r="CL192" s="61">
        <f t="shared" si="70"/>
        <v>0</v>
      </c>
      <c r="CM192" s="61">
        <f t="shared" si="70"/>
        <v>0</v>
      </c>
      <c r="CN192" s="61">
        <f t="shared" si="70"/>
        <v>0</v>
      </c>
      <c r="CO192" s="61">
        <f t="shared" si="70"/>
        <v>0</v>
      </c>
      <c r="CP192" s="61">
        <f t="shared" si="70"/>
        <v>0</v>
      </c>
      <c r="CQ192" s="61">
        <f t="shared" si="70"/>
        <v>0</v>
      </c>
      <c r="CR192" s="61">
        <f t="shared" si="70"/>
        <v>0</v>
      </c>
      <c r="CS192" s="61">
        <f t="shared" si="70"/>
        <v>0</v>
      </c>
      <c r="CT192" s="61">
        <f t="shared" si="70"/>
        <v>0</v>
      </c>
      <c r="CU192" s="61">
        <f t="shared" si="70"/>
        <v>0</v>
      </c>
      <c r="CV192" s="61">
        <f t="shared" si="70"/>
        <v>0</v>
      </c>
      <c r="CW192" s="61">
        <f t="shared" si="70"/>
        <v>0</v>
      </c>
      <c r="CX192" s="61">
        <f t="shared" si="70"/>
        <v>0</v>
      </c>
      <c r="CY192" s="61">
        <f t="shared" si="70"/>
        <v>0</v>
      </c>
      <c r="CZ192" s="391"/>
    </row>
    <row r="193" spans="2:104" x14ac:dyDescent="0.25">
      <c r="B193" s="393"/>
      <c r="C193" s="390"/>
      <c r="D193" s="50"/>
      <c r="E193" s="50"/>
      <c r="F193" s="50"/>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c r="CC193" s="50"/>
      <c r="CD193" s="50"/>
      <c r="CE193" s="50"/>
      <c r="CF193" s="50"/>
      <c r="CG193" s="50"/>
      <c r="CH193" s="50"/>
      <c r="CI193" s="50"/>
      <c r="CJ193" s="50"/>
      <c r="CK193" s="50"/>
      <c r="CL193" s="50"/>
      <c r="CM193" s="50"/>
      <c r="CN193" s="50"/>
      <c r="CO193" s="50"/>
      <c r="CP193" s="50"/>
      <c r="CQ193" s="50"/>
      <c r="CR193" s="50"/>
      <c r="CS193" s="50"/>
      <c r="CT193" s="50"/>
      <c r="CU193" s="50"/>
      <c r="CV193" s="50"/>
      <c r="CW193" s="50"/>
      <c r="CX193" s="50"/>
      <c r="CY193" s="50"/>
      <c r="CZ193" s="391"/>
    </row>
    <row r="194" spans="2:104" x14ac:dyDescent="0.25">
      <c r="B194" s="404" t="s">
        <v>432</v>
      </c>
      <c r="C194" s="9" t="s">
        <v>1117</v>
      </c>
      <c r="D194" s="61">
        <f>IF('Data Input - BAU'!$F$37="Yes",D192+D13,D188)</f>
        <v>0</v>
      </c>
      <c r="E194" s="61">
        <f>IF('Data Input - BAU'!$F$37="Yes",E192+E13,E188)</f>
        <v>0</v>
      </c>
      <c r="F194" s="61">
        <f>IF('Data Input - BAU'!$F$37="Yes",F192+F13,F188)</f>
        <v>0</v>
      </c>
      <c r="G194" s="61">
        <f>IF('Data Input - BAU'!$F$37="Yes",G192+G13,G188)</f>
        <v>0</v>
      </c>
      <c r="H194" s="61">
        <f>IF('Data Input - BAU'!$F$37="Yes",H192+H13,H188)</f>
        <v>0</v>
      </c>
      <c r="I194" s="61">
        <f>IF('Data Input - BAU'!$F$37="Yes",I192+I13,I188)</f>
        <v>0</v>
      </c>
      <c r="J194" s="61">
        <f>IF('Data Input - BAU'!$F$37="Yes",J192+J13,J188)</f>
        <v>0</v>
      </c>
      <c r="K194" s="61">
        <f>IF('Data Input - BAU'!$F$37="Yes",K192+K13,K188)</f>
        <v>0</v>
      </c>
      <c r="L194" s="61">
        <f>IF('Data Input - BAU'!$F$37="Yes",L192+L13,L188)</f>
        <v>0</v>
      </c>
      <c r="M194" s="61">
        <f>IF('Data Input - BAU'!$F$37="Yes",M192+M13,M188)</f>
        <v>0</v>
      </c>
      <c r="N194" s="61">
        <f>IF('Data Input - BAU'!$F$37="Yes",N192+N13,N188)</f>
        <v>0</v>
      </c>
      <c r="O194" s="61">
        <f>IF('Data Input - BAU'!$F$37="Yes",O192+O13,O188)</f>
        <v>0</v>
      </c>
      <c r="P194" s="61">
        <f>IF('Data Input - BAU'!$F$37="Yes",P192+P13,P188)</f>
        <v>0</v>
      </c>
      <c r="Q194" s="61">
        <f>IF('Data Input - BAU'!$F$37="Yes",Q192+Q13,Q188)</f>
        <v>0</v>
      </c>
      <c r="R194" s="61">
        <f>IF('Data Input - BAU'!$F$37="Yes",R192+R13,R188)</f>
        <v>0</v>
      </c>
      <c r="S194" s="61">
        <f>IF('Data Input - BAU'!$F$37="Yes",S192+S13,S188)</f>
        <v>0</v>
      </c>
      <c r="T194" s="61">
        <f>IF('Data Input - BAU'!$F$37="Yes",T192+T13,T188)</f>
        <v>0</v>
      </c>
      <c r="U194" s="61">
        <f>IF('Data Input - BAU'!$F$37="Yes",U192+U13,U188)</f>
        <v>0</v>
      </c>
      <c r="V194" s="61">
        <f>IF('Data Input - BAU'!$F$37="Yes",V192+V13,V188)</f>
        <v>0</v>
      </c>
      <c r="W194" s="61">
        <f>IF('Data Input - BAU'!$F$37="Yes",W192+W13,W188)</f>
        <v>0</v>
      </c>
      <c r="X194" s="61">
        <f>IF('Data Input - BAU'!$F$37="Yes",X192+X13,X188)</f>
        <v>0</v>
      </c>
      <c r="Y194" s="61">
        <f>IF('Data Input - BAU'!$F$37="Yes",Y192+Y13,Y188)</f>
        <v>0</v>
      </c>
      <c r="Z194" s="61">
        <f>IF('Data Input - BAU'!$F$37="Yes",Z192+Z13,Z188)</f>
        <v>0</v>
      </c>
      <c r="AA194" s="61">
        <f>IF('Data Input - BAU'!$F$37="Yes",AA192+AA13,AA188)</f>
        <v>0</v>
      </c>
      <c r="AB194" s="61">
        <f>IF('Data Input - BAU'!$F$37="Yes",AB192+AB13,AB188)</f>
        <v>0</v>
      </c>
      <c r="AC194" s="61">
        <f>IF('Data Input - BAU'!$F$37="Yes",AC192+AC13,AC188)</f>
        <v>0</v>
      </c>
      <c r="AD194" s="61">
        <f>IF('Data Input - BAU'!$F$37="Yes",AD192+AD13,AD188)</f>
        <v>0</v>
      </c>
      <c r="AE194" s="61">
        <f>IF('Data Input - BAU'!$F$37="Yes",AE192+AE13,AE188)</f>
        <v>0</v>
      </c>
      <c r="AF194" s="61">
        <f>IF('Data Input - BAU'!$F$37="Yes",AF192+AF13,AF188)</f>
        <v>0</v>
      </c>
      <c r="AG194" s="61">
        <f>IF('Data Input - BAU'!$F$37="Yes",AG192+AG13,AG188)</f>
        <v>0</v>
      </c>
      <c r="AH194" s="61">
        <f>IF('Data Input - BAU'!$F$37="Yes",AH192+AH13,AH188)</f>
        <v>0</v>
      </c>
      <c r="AI194" s="61">
        <f>IF('Data Input - BAU'!$F$37="Yes",AI192+AI13,AI188)</f>
        <v>0</v>
      </c>
      <c r="AJ194" s="61">
        <f>IF('Data Input - BAU'!$F$37="Yes",AJ192+AJ13,AJ188)</f>
        <v>0</v>
      </c>
      <c r="AK194" s="61">
        <f>IF('Data Input - BAU'!$F$37="Yes",AK192+AK13,AK188)</f>
        <v>0</v>
      </c>
      <c r="AL194" s="61">
        <f>IF('Data Input - BAU'!$F$37="Yes",AL192+AL13,AL188)</f>
        <v>0</v>
      </c>
      <c r="AM194" s="61">
        <f>IF('Data Input - BAU'!$F$37="Yes",AM192+AM13,AM188)</f>
        <v>0</v>
      </c>
      <c r="AN194" s="61">
        <f>IF('Data Input - BAU'!$F$37="Yes",AN192+AN13,AN188)</f>
        <v>0</v>
      </c>
      <c r="AO194" s="61">
        <f>IF('Data Input - BAU'!$F$37="Yes",AO192+AO13,AO188)</f>
        <v>0</v>
      </c>
      <c r="AP194" s="61">
        <f>IF('Data Input - BAU'!$F$37="Yes",AP192+AP13,AP188)</f>
        <v>0</v>
      </c>
      <c r="AQ194" s="61">
        <f>IF('Data Input - BAU'!$F$37="Yes",AQ192+AQ13,AQ188)</f>
        <v>0</v>
      </c>
      <c r="AR194" s="61">
        <f>IF('Data Input - BAU'!$F$37="Yes",AR192+AR13,AR188)</f>
        <v>0</v>
      </c>
      <c r="AS194" s="61">
        <f>IF('Data Input - BAU'!$F$37="Yes",AS192+AS13,AS188)</f>
        <v>0</v>
      </c>
      <c r="AT194" s="61">
        <f>IF('Data Input - BAU'!$F$37="Yes",AT192+AT13,AT188)</f>
        <v>0</v>
      </c>
      <c r="AU194" s="61">
        <f>IF('Data Input - BAU'!$F$37="Yes",AU192+AU13,AU188)</f>
        <v>0</v>
      </c>
      <c r="AV194" s="61">
        <f>IF('Data Input - BAU'!$F$37="Yes",AV192+AV13,AV188)</f>
        <v>0</v>
      </c>
      <c r="AW194" s="61">
        <f>IF('Data Input - BAU'!$F$37="Yes",AW192+AW13,AW188)</f>
        <v>0</v>
      </c>
      <c r="AX194" s="61">
        <f>IF('Data Input - BAU'!$F$37="Yes",AX192+AX13,AX188)</f>
        <v>0</v>
      </c>
      <c r="AY194" s="61">
        <f>IF('Data Input - BAU'!$F$37="Yes",AY192+AY13,AY188)</f>
        <v>0</v>
      </c>
      <c r="AZ194" s="61">
        <f>IF('Data Input - BAU'!$F$37="Yes",AZ192+AZ13,AZ188)</f>
        <v>0</v>
      </c>
      <c r="BA194" s="61">
        <f>IF('Data Input - BAU'!$F$37="Yes",BA192+BA13,BA188)</f>
        <v>0</v>
      </c>
      <c r="BB194" s="61">
        <f>IF('Data Input - BAU'!$F$37="Yes",BB192+BB13,BB188)</f>
        <v>0</v>
      </c>
      <c r="BC194" s="61">
        <f>IF('Data Input - BAU'!$F$37="Yes",BC192+BC13,BC188)</f>
        <v>0</v>
      </c>
      <c r="BD194" s="61">
        <f>IF('Data Input - BAU'!$F$37="Yes",BD192+BD13,BD188)</f>
        <v>0</v>
      </c>
      <c r="BE194" s="61">
        <f>IF('Data Input - BAU'!$F$37="Yes",BE192+BE13,BE188)</f>
        <v>0</v>
      </c>
      <c r="BF194" s="61">
        <f>IF('Data Input - BAU'!$F$37="Yes",BF192+BF13,BF188)</f>
        <v>0</v>
      </c>
      <c r="BG194" s="61">
        <f>IF('Data Input - BAU'!$F$37="Yes",BG192+BG13,BG188)</f>
        <v>0</v>
      </c>
      <c r="BH194" s="61">
        <f>IF('Data Input - BAU'!$F$37="Yes",BH192+BH13,BH188)</f>
        <v>0</v>
      </c>
      <c r="BI194" s="61">
        <f>IF('Data Input - BAU'!$F$37="Yes",BI192+BI13,BI188)</f>
        <v>0</v>
      </c>
      <c r="BJ194" s="61">
        <f>IF('Data Input - BAU'!$F$37="Yes",BJ192+BJ13,BJ188)</f>
        <v>0</v>
      </c>
      <c r="BK194" s="61">
        <f>IF('Data Input - BAU'!$F$37="Yes",BK192+BK13,BK188)</f>
        <v>0</v>
      </c>
      <c r="BL194" s="61">
        <f>IF('Data Input - BAU'!$F$37="Yes",BL192+BL13,BL188)</f>
        <v>0</v>
      </c>
      <c r="BM194" s="61">
        <f>IF('Data Input - BAU'!$F$37="Yes",BM192+BM13,BM188)</f>
        <v>0</v>
      </c>
      <c r="BN194" s="61">
        <f>IF('Data Input - BAU'!$F$37="Yes",BN192+BN13,BN188)</f>
        <v>0</v>
      </c>
      <c r="BO194" s="61">
        <f>IF('Data Input - BAU'!$F$37="Yes",BO192+BO13,BO188)</f>
        <v>0</v>
      </c>
      <c r="BP194" s="61">
        <f>IF('Data Input - BAU'!$F$37="Yes",BP192+BP13,BP188)</f>
        <v>0</v>
      </c>
      <c r="BQ194" s="61">
        <f>IF('Data Input - BAU'!$F$37="Yes",BQ192+BQ13,BQ188)</f>
        <v>0</v>
      </c>
      <c r="BR194" s="61">
        <f>IF('Data Input - BAU'!$F$37="Yes",BR192+BR13,BR188)</f>
        <v>0</v>
      </c>
      <c r="BS194" s="61">
        <f>IF('Data Input - BAU'!$F$37="Yes",BS192+BS13,BS188)</f>
        <v>0</v>
      </c>
      <c r="BT194" s="61">
        <f>IF('Data Input - BAU'!$F$37="Yes",BT192+BT13,BT188)</f>
        <v>0</v>
      </c>
      <c r="BU194" s="61">
        <f>IF('Data Input - BAU'!$F$37="Yes",BU192+BU13,BU188)</f>
        <v>0</v>
      </c>
      <c r="BV194" s="61">
        <f>IF('Data Input - BAU'!$F$37="Yes",BV192+BV13,BV188)</f>
        <v>0</v>
      </c>
      <c r="BW194" s="61">
        <f>IF('Data Input - BAU'!$F$37="Yes",BW192+BW13,BW188)</f>
        <v>0</v>
      </c>
      <c r="BX194" s="61">
        <f>IF('Data Input - BAU'!$F$37="Yes",BX192+BX13,BX188)</f>
        <v>0</v>
      </c>
      <c r="BY194" s="61">
        <f>IF('Data Input - BAU'!$F$37="Yes",BY192+BY13,BY188)</f>
        <v>0</v>
      </c>
      <c r="BZ194" s="61">
        <f>IF('Data Input - BAU'!$F$37="Yes",BZ192+BZ13,BZ188)</f>
        <v>0</v>
      </c>
      <c r="CA194" s="61">
        <f>IF('Data Input - BAU'!$F$37="Yes",CA192+CA13,CA188)</f>
        <v>0</v>
      </c>
      <c r="CB194" s="61">
        <f>IF('Data Input - BAU'!$F$37="Yes",CB192+CB13,CB188)</f>
        <v>0</v>
      </c>
      <c r="CC194" s="61">
        <f>IF('Data Input - BAU'!$F$37="Yes",CC192+CC13,CC188)</f>
        <v>0</v>
      </c>
      <c r="CD194" s="61">
        <f>IF('Data Input - BAU'!$F$37="Yes",CD192+CD13,CD188)</f>
        <v>0</v>
      </c>
      <c r="CE194" s="61">
        <f>IF('Data Input - BAU'!$F$37="Yes",CE192+CE13,CE188)</f>
        <v>0</v>
      </c>
      <c r="CF194" s="61">
        <f>IF('Data Input - BAU'!$F$37="Yes",CF192+CF13,CF188)</f>
        <v>0</v>
      </c>
      <c r="CG194" s="61">
        <f>IF('Data Input - BAU'!$F$37="Yes",CG192+CG13,CG188)</f>
        <v>0</v>
      </c>
      <c r="CH194" s="61">
        <f>IF('Data Input - BAU'!$F$37="Yes",CH192+CH13,CH188)</f>
        <v>0</v>
      </c>
      <c r="CI194" s="61">
        <f>IF('Data Input - BAU'!$F$37="Yes",CI192+CI13,CI188)</f>
        <v>0</v>
      </c>
      <c r="CJ194" s="61">
        <f>IF('Data Input - BAU'!$F$37="Yes",CJ192+CJ13,CJ188)</f>
        <v>0</v>
      </c>
      <c r="CK194" s="61">
        <f>IF('Data Input - BAU'!$F$37="Yes",CK192+CK13,CK188)</f>
        <v>0</v>
      </c>
      <c r="CL194" s="61">
        <f>IF('Data Input - BAU'!$F$37="Yes",CL192+CL13,CL188)</f>
        <v>0</v>
      </c>
      <c r="CM194" s="61">
        <f>IF('Data Input - BAU'!$F$37="Yes",CM192+CM13,CM188)</f>
        <v>0</v>
      </c>
      <c r="CN194" s="61">
        <f>IF('Data Input - BAU'!$F$37="Yes",CN192+CN13,CN188)</f>
        <v>0</v>
      </c>
      <c r="CO194" s="61">
        <f>IF('Data Input - BAU'!$F$37="Yes",CO192+CO13,CO188)</f>
        <v>0</v>
      </c>
      <c r="CP194" s="61">
        <f>IF('Data Input - BAU'!$F$37="Yes",CP192+CP13,CP188)</f>
        <v>0</v>
      </c>
      <c r="CQ194" s="61">
        <f>IF('Data Input - BAU'!$F$37="Yes",CQ192+CQ13,CQ188)</f>
        <v>0</v>
      </c>
      <c r="CR194" s="61">
        <f>IF('Data Input - BAU'!$F$37="Yes",CR192+CR13,CR188)</f>
        <v>0</v>
      </c>
      <c r="CS194" s="61">
        <f>IF('Data Input - BAU'!$F$37="Yes",CS192+CS13,CS188)</f>
        <v>0</v>
      </c>
      <c r="CT194" s="61">
        <f>IF('Data Input - BAU'!$F$37="Yes",CT192+CT13,CT188)</f>
        <v>0</v>
      </c>
      <c r="CU194" s="61">
        <f>IF('Data Input - BAU'!$F$37="Yes",CU192+CU13,CU188)</f>
        <v>0</v>
      </c>
      <c r="CV194" s="61">
        <f>IF('Data Input - BAU'!$F$37="Yes",CV192+CV13,CV188)</f>
        <v>0</v>
      </c>
      <c r="CW194" s="61">
        <f>IF('Data Input - BAU'!$F$37="Yes",CW192+CW13,CW188)</f>
        <v>0</v>
      </c>
      <c r="CX194" s="61">
        <f>IF('Data Input - BAU'!$F$37="Yes",CX192+CX13,CX188)</f>
        <v>0</v>
      </c>
      <c r="CY194" s="61">
        <f>IF('Data Input - BAU'!$F$37="Yes",CY192+CY13,CY188)</f>
        <v>0</v>
      </c>
      <c r="CZ194" s="391"/>
    </row>
    <row r="195" spans="2:104" x14ac:dyDescent="0.25">
      <c r="B195" s="393"/>
      <c r="C195" s="390"/>
      <c r="D195" s="50"/>
      <c r="E195" s="50"/>
      <c r="F195" s="401"/>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c r="CV195" s="50"/>
      <c r="CW195" s="50"/>
      <c r="CX195" s="50"/>
      <c r="CY195" s="50"/>
      <c r="CZ195" s="391"/>
    </row>
    <row r="196" spans="2:104" x14ac:dyDescent="0.25">
      <c r="B196" s="406" t="s">
        <v>312</v>
      </c>
      <c r="C196" s="390" t="s">
        <v>404</v>
      </c>
      <c r="D196" s="62">
        <f>'Data Input - General'!H16</f>
        <v>0</v>
      </c>
      <c r="E196" s="414"/>
      <c r="F196" s="414"/>
      <c r="G196" s="416"/>
      <c r="H196" s="414"/>
      <c r="I196" s="414"/>
      <c r="J196" s="414"/>
      <c r="K196" s="414"/>
      <c r="L196" s="414"/>
      <c r="M196" s="414"/>
      <c r="N196" s="414"/>
      <c r="O196" s="414"/>
      <c r="P196" s="414"/>
      <c r="Q196" s="414"/>
      <c r="R196" s="414"/>
      <c r="S196" s="414"/>
      <c r="T196" s="414"/>
      <c r="U196" s="414"/>
      <c r="V196" s="414"/>
      <c r="W196" s="414"/>
      <c r="X196" s="414"/>
      <c r="Y196" s="414"/>
      <c r="Z196" s="414"/>
      <c r="AA196" s="414"/>
      <c r="AB196" s="414"/>
      <c r="AC196" s="414"/>
      <c r="AD196" s="414"/>
      <c r="AE196" s="414"/>
      <c r="AF196" s="414"/>
      <c r="AG196" s="414"/>
      <c r="AH196" s="414"/>
      <c r="AI196" s="414"/>
      <c r="AJ196" s="414"/>
      <c r="AK196" s="414"/>
      <c r="AL196" s="414"/>
      <c r="AM196" s="414"/>
      <c r="AN196" s="414"/>
      <c r="AO196" s="414"/>
      <c r="AP196" s="414"/>
      <c r="AQ196" s="414"/>
      <c r="AR196" s="414"/>
      <c r="AS196" s="414"/>
      <c r="AT196" s="414"/>
      <c r="AU196" s="414"/>
      <c r="AV196" s="414"/>
      <c r="AW196" s="414"/>
      <c r="AX196" s="414"/>
      <c r="AY196" s="414"/>
      <c r="AZ196" s="414"/>
      <c r="BA196" s="414"/>
      <c r="BB196" s="414"/>
      <c r="BC196" s="414"/>
      <c r="BD196" s="414"/>
      <c r="BE196" s="414"/>
      <c r="BF196" s="414"/>
      <c r="BG196" s="414"/>
      <c r="BH196" s="414"/>
      <c r="BI196" s="414"/>
      <c r="BJ196" s="414"/>
      <c r="BK196" s="414"/>
      <c r="BL196" s="414"/>
      <c r="BM196" s="414"/>
      <c r="BN196" s="414"/>
      <c r="BO196" s="414"/>
      <c r="BP196" s="414"/>
      <c r="BQ196" s="414"/>
      <c r="BR196" s="414"/>
      <c r="BS196" s="414"/>
      <c r="BT196" s="414"/>
      <c r="BU196" s="414"/>
      <c r="BV196" s="414"/>
      <c r="BW196" s="414"/>
      <c r="BX196" s="414"/>
      <c r="BY196" s="414"/>
      <c r="BZ196" s="414"/>
      <c r="CA196" s="414"/>
      <c r="CB196" s="414"/>
      <c r="CC196" s="414"/>
      <c r="CD196" s="414"/>
      <c r="CE196" s="414"/>
      <c r="CF196" s="414"/>
      <c r="CG196" s="414"/>
      <c r="CH196" s="414"/>
      <c r="CI196" s="414"/>
      <c r="CJ196" s="414"/>
      <c r="CK196" s="414"/>
      <c r="CL196" s="414"/>
      <c r="CM196" s="414"/>
      <c r="CN196" s="414"/>
      <c r="CO196" s="414"/>
      <c r="CP196" s="414"/>
      <c r="CQ196" s="414"/>
      <c r="CR196" s="414"/>
      <c r="CS196" s="414"/>
      <c r="CT196" s="414"/>
      <c r="CU196" s="414"/>
      <c r="CV196" s="414"/>
      <c r="CW196" s="414"/>
      <c r="CX196" s="414"/>
      <c r="CY196" s="414"/>
      <c r="CZ196" s="391"/>
    </row>
    <row r="197" spans="2:104" x14ac:dyDescent="0.25">
      <c r="B197" s="393" t="s">
        <v>181</v>
      </c>
      <c r="C197" s="9" t="s">
        <v>1117</v>
      </c>
      <c r="D197" s="59">
        <f>IFERROR(-PMT($D$196,SUM('Data Input - General'!$F$26:$F$28),D20*1000)/1000,0)</f>
        <v>0</v>
      </c>
      <c r="E197" s="401"/>
      <c r="F197" s="401"/>
      <c r="G197" s="401"/>
      <c r="H197" s="401"/>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c r="CC197" s="50"/>
      <c r="CD197" s="50"/>
      <c r="CE197" s="50"/>
      <c r="CF197" s="50"/>
      <c r="CG197" s="50"/>
      <c r="CH197" s="50"/>
      <c r="CI197" s="50"/>
      <c r="CJ197" s="50"/>
      <c r="CK197" s="50"/>
      <c r="CL197" s="50"/>
      <c r="CM197" s="50"/>
      <c r="CN197" s="50"/>
      <c r="CO197" s="50"/>
      <c r="CP197" s="50"/>
      <c r="CQ197" s="50"/>
      <c r="CR197" s="50"/>
      <c r="CS197" s="50"/>
      <c r="CT197" s="50"/>
      <c r="CU197" s="50"/>
      <c r="CV197" s="50"/>
      <c r="CW197" s="50"/>
      <c r="CX197" s="50"/>
      <c r="CY197" s="50"/>
      <c r="CZ197" s="391"/>
    </row>
    <row r="198" spans="2:104" x14ac:dyDescent="0.25">
      <c r="B198" s="393" t="s">
        <v>182</v>
      </c>
      <c r="C198" s="9" t="s">
        <v>1117</v>
      </c>
      <c r="D198" s="59">
        <f>IF(SUM($D$12:D$12)=0,0,$D$197)</f>
        <v>0</v>
      </c>
      <c r="E198" s="59">
        <f>IF(SUM($D$12:E$12)=0,0,$D$197)</f>
        <v>0</v>
      </c>
      <c r="F198" s="59">
        <f>IF(SUM($D$12:F$12)=0,0,$D$197)</f>
        <v>0</v>
      </c>
      <c r="G198" s="59">
        <f>IF(SUM($D$12:G$12)=0,0,$D$197)</f>
        <v>0</v>
      </c>
      <c r="H198" s="59">
        <f>IF(SUM($D$12:H$12)=0,0,$D$197)</f>
        <v>0</v>
      </c>
      <c r="I198" s="59">
        <f>IF(SUM($D$12:I$12)=0,0,$D$197)</f>
        <v>0</v>
      </c>
      <c r="J198" s="59">
        <f>IF(SUM($D$12:J$12)=0,0,$D$197)</f>
        <v>0</v>
      </c>
      <c r="K198" s="59">
        <f>IF(SUM($D$12:K$12)=0,0,$D$197)</f>
        <v>0</v>
      </c>
      <c r="L198" s="59">
        <f>IF(SUM($D$12:L$12)=0,0,$D$197)</f>
        <v>0</v>
      </c>
      <c r="M198" s="59">
        <f>IF(SUM($D$12:M$12)=0,0,$D$197)</f>
        <v>0</v>
      </c>
      <c r="N198" s="59">
        <f>IF(SUM($D$12:N$12)=0,0,$D$197)</f>
        <v>0</v>
      </c>
      <c r="O198" s="59">
        <f>IF(SUM($D$12:O$12)=0,0,$D$197)</f>
        <v>0</v>
      </c>
      <c r="P198" s="59">
        <f>IF(SUM($D$12:P$12)=0,0,$D$197)</f>
        <v>0</v>
      </c>
      <c r="Q198" s="59">
        <f>IF(SUM($D$12:Q$12)=0,0,$D$197)</f>
        <v>0</v>
      </c>
      <c r="R198" s="59">
        <f>IF(SUM($D$12:R$12)=0,0,$D$197)</f>
        <v>0</v>
      </c>
      <c r="S198" s="59">
        <f>IF(SUM($D$12:S$12)=0,0,$D$197)</f>
        <v>0</v>
      </c>
      <c r="T198" s="59">
        <f>IF(SUM($D$12:T$12)=0,0,$D$197)</f>
        <v>0</v>
      </c>
      <c r="U198" s="59">
        <f>IF(SUM($D$12:U$12)=0,0,$D$197)</f>
        <v>0</v>
      </c>
      <c r="V198" s="59">
        <f>IF(SUM($D$12:V$12)=0,0,$D$197)</f>
        <v>0</v>
      </c>
      <c r="W198" s="59">
        <f>IF(SUM($D$12:W$12)=0,0,$D$197)</f>
        <v>0</v>
      </c>
      <c r="X198" s="59">
        <f>IF(SUM($D$12:X$12)=0,0,$D$197)</f>
        <v>0</v>
      </c>
      <c r="Y198" s="59">
        <f>IF(SUM($D$12:Y$12)=0,0,$D$197)</f>
        <v>0</v>
      </c>
      <c r="Z198" s="59">
        <f>IF(SUM($D$12:Z$12)=0,0,$D$197)</f>
        <v>0</v>
      </c>
      <c r="AA198" s="59">
        <f>IF(SUM($D$12:AA$12)=0,0,$D$197)</f>
        <v>0</v>
      </c>
      <c r="AB198" s="59">
        <f>IF(SUM($D$12:AB$12)=0,0,$D$197)</f>
        <v>0</v>
      </c>
      <c r="AC198" s="59">
        <f>IF(SUM($D$12:AC$12)=0,0,$D$197)</f>
        <v>0</v>
      </c>
      <c r="AD198" s="59">
        <f>IF(SUM($D$12:AD$12)=0,0,$D$197)</f>
        <v>0</v>
      </c>
      <c r="AE198" s="59">
        <f>IF(SUM($D$12:AE$12)=0,0,$D$197)</f>
        <v>0</v>
      </c>
      <c r="AF198" s="59">
        <f>IF(SUM($D$12:AF$12)=0,0,$D$197)</f>
        <v>0</v>
      </c>
      <c r="AG198" s="59">
        <f>IF(SUM($D$12:AG$12)=0,0,$D$197)</f>
        <v>0</v>
      </c>
      <c r="AH198" s="59">
        <f>IF(SUM($D$12:AH$12)=0,0,$D$197)</f>
        <v>0</v>
      </c>
      <c r="AI198" s="59">
        <f>IF(SUM($D$12:AI$12)=0,0,$D$197)</f>
        <v>0</v>
      </c>
      <c r="AJ198" s="59">
        <f>IF(SUM($D$12:AJ$12)=0,0,$D$197)</f>
        <v>0</v>
      </c>
      <c r="AK198" s="59">
        <f>IF(SUM($D$12:AK$12)=0,0,$D$197)</f>
        <v>0</v>
      </c>
      <c r="AL198" s="59">
        <f>IF(SUM($D$12:AL$12)=0,0,$D$197)</f>
        <v>0</v>
      </c>
      <c r="AM198" s="59">
        <f>IF(SUM($D$12:AM$12)=0,0,$D$197)</f>
        <v>0</v>
      </c>
      <c r="AN198" s="59">
        <f>IF(SUM($D$12:AN$12)=0,0,$D$197)</f>
        <v>0</v>
      </c>
      <c r="AO198" s="59">
        <f>IF(SUM($D$12:AO$12)=0,0,$D$197)</f>
        <v>0</v>
      </c>
      <c r="AP198" s="59">
        <f>IF(SUM($D$12:AP$12)=0,0,$D$197)</f>
        <v>0</v>
      </c>
      <c r="AQ198" s="59">
        <f>IF(SUM($D$12:AQ$12)=0,0,$D$197)</f>
        <v>0</v>
      </c>
      <c r="AR198" s="59">
        <f>IF(SUM($D$12:AR$12)=0,0,$D$197)</f>
        <v>0</v>
      </c>
      <c r="AS198" s="59">
        <f>IF(SUM($D$12:AS$12)=0,0,$D$197)</f>
        <v>0</v>
      </c>
      <c r="AT198" s="59">
        <f>IF(SUM($D$12:AT$12)=0,0,$D$197)</f>
        <v>0</v>
      </c>
      <c r="AU198" s="59">
        <f>IF(SUM($D$12:AU$12)=0,0,$D$197)</f>
        <v>0</v>
      </c>
      <c r="AV198" s="59">
        <f>IF(SUM($D$12:AV$12)=0,0,$D$197)</f>
        <v>0</v>
      </c>
      <c r="AW198" s="59">
        <f>IF(SUM($D$12:AW$12)=0,0,$D$197)</f>
        <v>0</v>
      </c>
      <c r="AX198" s="59">
        <f>IF(SUM($D$12:AX$12)=0,0,$D$197)</f>
        <v>0</v>
      </c>
      <c r="AY198" s="59">
        <f>IF(SUM($D$12:AY$12)=0,0,$D$197)</f>
        <v>0</v>
      </c>
      <c r="AZ198" s="59">
        <f>IF(SUM($D$12:AZ$12)=0,0,$D$197)</f>
        <v>0</v>
      </c>
      <c r="BA198" s="59">
        <f>IF(SUM($D$12:BA$12)=0,0,$D$197)</f>
        <v>0</v>
      </c>
      <c r="BB198" s="59">
        <f>IF(SUM($D$12:BB$12)=0,0,$D$197)</f>
        <v>0</v>
      </c>
      <c r="BC198" s="59">
        <f>IF(SUM($D$12:BC$12)=0,0,$D$197)</f>
        <v>0</v>
      </c>
      <c r="BD198" s="59">
        <f>IF(SUM($D$12:BD$12)=0,0,$D$197)</f>
        <v>0</v>
      </c>
      <c r="BE198" s="59">
        <f>IF(SUM($D$12:BE$12)=0,0,$D$197)</f>
        <v>0</v>
      </c>
      <c r="BF198" s="59">
        <f>IF(SUM($D$12:BF$12)=0,0,$D$197)</f>
        <v>0</v>
      </c>
      <c r="BG198" s="59">
        <f>IF(SUM($D$12:BG$12)=0,0,$D$197)</f>
        <v>0</v>
      </c>
      <c r="BH198" s="59">
        <f>IF(SUM($D$12:BH$12)=0,0,$D$197)</f>
        <v>0</v>
      </c>
      <c r="BI198" s="59">
        <f>IF(SUM($D$12:BI$12)=0,0,$D$197)</f>
        <v>0</v>
      </c>
      <c r="BJ198" s="59">
        <f>IF(SUM($D$12:BJ$12)=0,0,$D$197)</f>
        <v>0</v>
      </c>
      <c r="BK198" s="59">
        <f>IF(SUM($D$12:BK$12)=0,0,$D$197)</f>
        <v>0</v>
      </c>
      <c r="BL198" s="59">
        <f>IF(SUM($D$12:BL$12)=0,0,$D$197)</f>
        <v>0</v>
      </c>
      <c r="BM198" s="59">
        <f>IF(SUM($D$12:BM$12)=0,0,$D$197)</f>
        <v>0</v>
      </c>
      <c r="BN198" s="59">
        <f>IF(SUM($D$12:BN$12)=0,0,$D$197)</f>
        <v>0</v>
      </c>
      <c r="BO198" s="59">
        <f>IF(SUM($D$12:BO$12)=0,0,$D$197)</f>
        <v>0</v>
      </c>
      <c r="BP198" s="59">
        <f>IF(SUM($D$12:BP$12)=0,0,$D$197)</f>
        <v>0</v>
      </c>
      <c r="BQ198" s="59">
        <f>IF(SUM($D$12:BQ$12)=0,0,$D$197)</f>
        <v>0</v>
      </c>
      <c r="BR198" s="59">
        <f>IF(SUM($D$12:BR$12)=0,0,$D$197)</f>
        <v>0</v>
      </c>
      <c r="BS198" s="59">
        <f>IF(SUM($D$12:BS$12)=0,0,$D$197)</f>
        <v>0</v>
      </c>
      <c r="BT198" s="59">
        <f>IF(SUM($D$12:BT$12)=0,0,$D$197)</f>
        <v>0</v>
      </c>
      <c r="BU198" s="59">
        <f>IF(SUM($D$12:BU$12)=0,0,$D$197)</f>
        <v>0</v>
      </c>
      <c r="BV198" s="59">
        <f>IF(SUM($D$12:BV$12)=0,0,$D$197)</f>
        <v>0</v>
      </c>
      <c r="BW198" s="59">
        <f>IF(SUM($D$12:BW$12)=0,0,$D$197)</f>
        <v>0</v>
      </c>
      <c r="BX198" s="59">
        <f>IF(SUM($D$12:BX$12)=0,0,$D$197)</f>
        <v>0</v>
      </c>
      <c r="BY198" s="59">
        <f>IF(SUM($D$12:BY$12)=0,0,$D$197)</f>
        <v>0</v>
      </c>
      <c r="BZ198" s="59">
        <f>IF(SUM($D$12:BZ$12)=0,0,$D$197)</f>
        <v>0</v>
      </c>
      <c r="CA198" s="59">
        <f>IF(SUM($D$12:CA$12)=0,0,$D$197)</f>
        <v>0</v>
      </c>
      <c r="CB198" s="59">
        <f>IF(SUM($D$12:CB$12)=0,0,$D$197)</f>
        <v>0</v>
      </c>
      <c r="CC198" s="59">
        <f>IF(SUM($D$12:CC$12)=0,0,$D$197)</f>
        <v>0</v>
      </c>
      <c r="CD198" s="59">
        <f>IF(SUM($D$12:CD$12)=0,0,$D$197)</f>
        <v>0</v>
      </c>
      <c r="CE198" s="59">
        <f>IF(SUM($D$12:CE$12)=0,0,$D$197)</f>
        <v>0</v>
      </c>
      <c r="CF198" s="59">
        <f>IF(SUM($D$12:CF$12)=0,0,$D$197)</f>
        <v>0</v>
      </c>
      <c r="CG198" s="59">
        <f>IF(SUM($D$12:CG$12)=0,0,$D$197)</f>
        <v>0</v>
      </c>
      <c r="CH198" s="59">
        <f>IF(SUM($D$12:CH$12)=0,0,$D$197)</f>
        <v>0</v>
      </c>
      <c r="CI198" s="59">
        <f>IF(SUM($D$12:CI$12)=0,0,$D$197)</f>
        <v>0</v>
      </c>
      <c r="CJ198" s="59">
        <f>IF(SUM($D$12:CJ$12)=0,0,$D$197)</f>
        <v>0</v>
      </c>
      <c r="CK198" s="59">
        <f>IF(SUM($D$12:CK$12)=0,0,$D$197)</f>
        <v>0</v>
      </c>
      <c r="CL198" s="59">
        <f>IF(SUM($D$12:CL$12)=0,0,$D$197)</f>
        <v>0</v>
      </c>
      <c r="CM198" s="59">
        <f>IF(SUM($D$12:CM$12)=0,0,$D$197)</f>
        <v>0</v>
      </c>
      <c r="CN198" s="59">
        <f>IF(SUM($D$12:CN$12)=0,0,$D$197)</f>
        <v>0</v>
      </c>
      <c r="CO198" s="59">
        <f>IF(SUM($D$12:CO$12)=0,0,$D$197)</f>
        <v>0</v>
      </c>
      <c r="CP198" s="59">
        <f>IF(SUM($D$12:CP$12)=0,0,$D$197)</f>
        <v>0</v>
      </c>
      <c r="CQ198" s="59">
        <f>IF(SUM($D$12:CQ$12)=0,0,$D$197)</f>
        <v>0</v>
      </c>
      <c r="CR198" s="59">
        <f>IF(SUM($D$12:CR$12)=0,0,$D$197)</f>
        <v>0</v>
      </c>
      <c r="CS198" s="59">
        <f>IF(SUM($D$12:CS$12)=0,0,$D$197)</f>
        <v>0</v>
      </c>
      <c r="CT198" s="59">
        <f>IF(SUM($D$12:CT$12)=0,0,$D$197)</f>
        <v>0</v>
      </c>
      <c r="CU198" s="59">
        <f>IF(SUM($D$12:CU$12)=0,0,$D$197)</f>
        <v>0</v>
      </c>
      <c r="CV198" s="59">
        <f>IF(SUM($D$12:CV$12)=0,0,$D$197)</f>
        <v>0</v>
      </c>
      <c r="CW198" s="59">
        <f>IF(SUM($D$12:CW$12)=0,0,$D$197)</f>
        <v>0</v>
      </c>
      <c r="CX198" s="59">
        <f>IF(SUM($D$12:CX$12)=0,0,$D$197)</f>
        <v>0</v>
      </c>
      <c r="CY198" s="59">
        <f>IF(SUM($D$12:CY$12)=0,0,$D$197)</f>
        <v>0</v>
      </c>
      <c r="CZ198" s="391"/>
    </row>
    <row r="199" spans="2:104" x14ac:dyDescent="0.25">
      <c r="B199" s="393" t="s">
        <v>186</v>
      </c>
      <c r="C199" s="9" t="s">
        <v>1117</v>
      </c>
      <c r="D199" s="59">
        <f t="shared" ref="D199:BO199" si="71">D198*D$7</f>
        <v>0</v>
      </c>
      <c r="E199" s="59">
        <f t="shared" si="71"/>
        <v>0</v>
      </c>
      <c r="F199" s="59">
        <f t="shared" si="71"/>
        <v>0</v>
      </c>
      <c r="G199" s="59">
        <f t="shared" si="71"/>
        <v>0</v>
      </c>
      <c r="H199" s="59">
        <f t="shared" si="71"/>
        <v>0</v>
      </c>
      <c r="I199" s="59">
        <f t="shared" si="71"/>
        <v>0</v>
      </c>
      <c r="J199" s="59">
        <f t="shared" si="71"/>
        <v>0</v>
      </c>
      <c r="K199" s="59">
        <f t="shared" si="71"/>
        <v>0</v>
      </c>
      <c r="L199" s="59">
        <f t="shared" si="71"/>
        <v>0</v>
      </c>
      <c r="M199" s="59">
        <f t="shared" si="71"/>
        <v>0</v>
      </c>
      <c r="N199" s="59">
        <f t="shared" si="71"/>
        <v>0</v>
      </c>
      <c r="O199" s="59">
        <f t="shared" si="71"/>
        <v>0</v>
      </c>
      <c r="P199" s="59">
        <f t="shared" si="71"/>
        <v>0</v>
      </c>
      <c r="Q199" s="59">
        <f t="shared" si="71"/>
        <v>0</v>
      </c>
      <c r="R199" s="59">
        <f t="shared" si="71"/>
        <v>0</v>
      </c>
      <c r="S199" s="59">
        <f t="shared" si="71"/>
        <v>0</v>
      </c>
      <c r="T199" s="59">
        <f t="shared" si="71"/>
        <v>0</v>
      </c>
      <c r="U199" s="59">
        <f t="shared" si="71"/>
        <v>0</v>
      </c>
      <c r="V199" s="59">
        <f t="shared" si="71"/>
        <v>0</v>
      </c>
      <c r="W199" s="59">
        <f t="shared" si="71"/>
        <v>0</v>
      </c>
      <c r="X199" s="59">
        <f t="shared" si="71"/>
        <v>0</v>
      </c>
      <c r="Y199" s="59">
        <f t="shared" si="71"/>
        <v>0</v>
      </c>
      <c r="Z199" s="59">
        <f t="shared" si="71"/>
        <v>0</v>
      </c>
      <c r="AA199" s="59">
        <f t="shared" si="71"/>
        <v>0</v>
      </c>
      <c r="AB199" s="59">
        <f t="shared" si="71"/>
        <v>0</v>
      </c>
      <c r="AC199" s="59">
        <f t="shared" si="71"/>
        <v>0</v>
      </c>
      <c r="AD199" s="59">
        <f t="shared" si="71"/>
        <v>0</v>
      </c>
      <c r="AE199" s="59">
        <f t="shared" si="71"/>
        <v>0</v>
      </c>
      <c r="AF199" s="59">
        <f t="shared" si="71"/>
        <v>0</v>
      </c>
      <c r="AG199" s="59">
        <f t="shared" si="71"/>
        <v>0</v>
      </c>
      <c r="AH199" s="59">
        <f t="shared" si="71"/>
        <v>0</v>
      </c>
      <c r="AI199" s="59">
        <f t="shared" si="71"/>
        <v>0</v>
      </c>
      <c r="AJ199" s="59">
        <f t="shared" si="71"/>
        <v>0</v>
      </c>
      <c r="AK199" s="59">
        <f t="shared" si="71"/>
        <v>0</v>
      </c>
      <c r="AL199" s="59">
        <f t="shared" si="71"/>
        <v>0</v>
      </c>
      <c r="AM199" s="59">
        <f t="shared" si="71"/>
        <v>0</v>
      </c>
      <c r="AN199" s="59">
        <f t="shared" si="71"/>
        <v>0</v>
      </c>
      <c r="AO199" s="59">
        <f t="shared" si="71"/>
        <v>0</v>
      </c>
      <c r="AP199" s="59">
        <f t="shared" si="71"/>
        <v>0</v>
      </c>
      <c r="AQ199" s="59">
        <f t="shared" si="71"/>
        <v>0</v>
      </c>
      <c r="AR199" s="59">
        <f t="shared" si="71"/>
        <v>0</v>
      </c>
      <c r="AS199" s="59">
        <f t="shared" si="71"/>
        <v>0</v>
      </c>
      <c r="AT199" s="59">
        <f t="shared" si="71"/>
        <v>0</v>
      </c>
      <c r="AU199" s="59">
        <f t="shared" si="71"/>
        <v>0</v>
      </c>
      <c r="AV199" s="59">
        <f t="shared" si="71"/>
        <v>0</v>
      </c>
      <c r="AW199" s="59">
        <f t="shared" si="71"/>
        <v>0</v>
      </c>
      <c r="AX199" s="59">
        <f t="shared" si="71"/>
        <v>0</v>
      </c>
      <c r="AY199" s="59">
        <f t="shared" si="71"/>
        <v>0</v>
      </c>
      <c r="AZ199" s="59">
        <f t="shared" si="71"/>
        <v>0</v>
      </c>
      <c r="BA199" s="59">
        <f t="shared" si="71"/>
        <v>0</v>
      </c>
      <c r="BB199" s="59">
        <f t="shared" si="71"/>
        <v>0</v>
      </c>
      <c r="BC199" s="59">
        <f t="shared" si="71"/>
        <v>0</v>
      </c>
      <c r="BD199" s="59">
        <f t="shared" si="71"/>
        <v>0</v>
      </c>
      <c r="BE199" s="59">
        <f t="shared" si="71"/>
        <v>0</v>
      </c>
      <c r="BF199" s="59">
        <f t="shared" si="71"/>
        <v>0</v>
      </c>
      <c r="BG199" s="59">
        <f t="shared" si="71"/>
        <v>0</v>
      </c>
      <c r="BH199" s="59">
        <f t="shared" si="71"/>
        <v>0</v>
      </c>
      <c r="BI199" s="59">
        <f t="shared" si="71"/>
        <v>0</v>
      </c>
      <c r="BJ199" s="59">
        <f t="shared" si="71"/>
        <v>0</v>
      </c>
      <c r="BK199" s="59">
        <f t="shared" si="71"/>
        <v>0</v>
      </c>
      <c r="BL199" s="59">
        <f t="shared" si="71"/>
        <v>0</v>
      </c>
      <c r="BM199" s="59">
        <f t="shared" si="71"/>
        <v>0</v>
      </c>
      <c r="BN199" s="59">
        <f t="shared" si="71"/>
        <v>0</v>
      </c>
      <c r="BO199" s="59">
        <f t="shared" si="71"/>
        <v>0</v>
      </c>
      <c r="BP199" s="59">
        <f t="shared" ref="BP199:CY199" si="72">BP198*BP$7</f>
        <v>0</v>
      </c>
      <c r="BQ199" s="59">
        <f t="shared" si="72"/>
        <v>0</v>
      </c>
      <c r="BR199" s="59">
        <f t="shared" si="72"/>
        <v>0</v>
      </c>
      <c r="BS199" s="59">
        <f t="shared" si="72"/>
        <v>0</v>
      </c>
      <c r="BT199" s="59">
        <f t="shared" si="72"/>
        <v>0</v>
      </c>
      <c r="BU199" s="59">
        <f t="shared" si="72"/>
        <v>0</v>
      </c>
      <c r="BV199" s="59">
        <f t="shared" si="72"/>
        <v>0</v>
      </c>
      <c r="BW199" s="59">
        <f t="shared" si="72"/>
        <v>0</v>
      </c>
      <c r="BX199" s="59">
        <f t="shared" si="72"/>
        <v>0</v>
      </c>
      <c r="BY199" s="59">
        <f t="shared" si="72"/>
        <v>0</v>
      </c>
      <c r="BZ199" s="59">
        <f t="shared" si="72"/>
        <v>0</v>
      </c>
      <c r="CA199" s="59">
        <f t="shared" si="72"/>
        <v>0</v>
      </c>
      <c r="CB199" s="59">
        <f t="shared" si="72"/>
        <v>0</v>
      </c>
      <c r="CC199" s="59">
        <f t="shared" si="72"/>
        <v>0</v>
      </c>
      <c r="CD199" s="59">
        <f t="shared" si="72"/>
        <v>0</v>
      </c>
      <c r="CE199" s="59">
        <f t="shared" si="72"/>
        <v>0</v>
      </c>
      <c r="CF199" s="59">
        <f t="shared" si="72"/>
        <v>0</v>
      </c>
      <c r="CG199" s="59">
        <f t="shared" si="72"/>
        <v>0</v>
      </c>
      <c r="CH199" s="59">
        <f t="shared" si="72"/>
        <v>0</v>
      </c>
      <c r="CI199" s="59">
        <f t="shared" si="72"/>
        <v>0</v>
      </c>
      <c r="CJ199" s="59">
        <f t="shared" si="72"/>
        <v>0</v>
      </c>
      <c r="CK199" s="59">
        <f t="shared" si="72"/>
        <v>0</v>
      </c>
      <c r="CL199" s="59">
        <f t="shared" si="72"/>
        <v>0</v>
      </c>
      <c r="CM199" s="59">
        <f t="shared" si="72"/>
        <v>0</v>
      </c>
      <c r="CN199" s="59">
        <f t="shared" si="72"/>
        <v>0</v>
      </c>
      <c r="CO199" s="59">
        <f t="shared" si="72"/>
        <v>0</v>
      </c>
      <c r="CP199" s="59">
        <f t="shared" si="72"/>
        <v>0</v>
      </c>
      <c r="CQ199" s="59">
        <f t="shared" si="72"/>
        <v>0</v>
      </c>
      <c r="CR199" s="59">
        <f t="shared" si="72"/>
        <v>0</v>
      </c>
      <c r="CS199" s="59">
        <f t="shared" si="72"/>
        <v>0</v>
      </c>
      <c r="CT199" s="59">
        <f t="shared" si="72"/>
        <v>0</v>
      </c>
      <c r="CU199" s="59">
        <f t="shared" si="72"/>
        <v>0</v>
      </c>
      <c r="CV199" s="59">
        <f t="shared" si="72"/>
        <v>0</v>
      </c>
      <c r="CW199" s="59">
        <f t="shared" si="72"/>
        <v>0</v>
      </c>
      <c r="CX199" s="59">
        <f t="shared" si="72"/>
        <v>0</v>
      </c>
      <c r="CY199" s="59">
        <f t="shared" si="72"/>
        <v>0</v>
      </c>
      <c r="CZ199" s="391"/>
    </row>
    <row r="200" spans="2:104" x14ac:dyDescent="0.25">
      <c r="B200" s="393"/>
      <c r="C200" s="39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c r="CV200" s="50"/>
      <c r="CW200" s="50"/>
      <c r="CX200" s="50"/>
      <c r="CY200" s="50"/>
      <c r="CZ200" s="391"/>
    </row>
    <row r="201" spans="2:104" x14ac:dyDescent="0.25">
      <c r="B201" s="415" t="s">
        <v>429</v>
      </c>
      <c r="C201" s="39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c r="CC201" s="50"/>
      <c r="CD201" s="50"/>
      <c r="CE201" s="50"/>
      <c r="CF201" s="50"/>
      <c r="CG201" s="50"/>
      <c r="CH201" s="50"/>
      <c r="CI201" s="50"/>
      <c r="CJ201" s="50"/>
      <c r="CK201" s="50"/>
      <c r="CL201" s="50"/>
      <c r="CM201" s="50"/>
      <c r="CN201" s="50"/>
      <c r="CO201" s="50"/>
      <c r="CP201" s="50"/>
      <c r="CQ201" s="50"/>
      <c r="CR201" s="50"/>
      <c r="CS201" s="50"/>
      <c r="CT201" s="50"/>
      <c r="CU201" s="50"/>
      <c r="CV201" s="50"/>
      <c r="CW201" s="50"/>
      <c r="CX201" s="50"/>
      <c r="CY201" s="50"/>
      <c r="CZ201" s="391"/>
    </row>
    <row r="202" spans="2:104" x14ac:dyDescent="0.25">
      <c r="B202" s="403" t="s">
        <v>430</v>
      </c>
      <c r="C202" s="9" t="s">
        <v>1117</v>
      </c>
      <c r="D202" s="58">
        <f>'Data Input - BAU'!H42</f>
        <v>0</v>
      </c>
      <c r="E202" s="58">
        <f>'Data Input - BAU'!I42</f>
        <v>0</v>
      </c>
      <c r="F202" s="58">
        <f>'Data Input - BAU'!J42</f>
        <v>0</v>
      </c>
      <c r="G202" s="58">
        <f>'Data Input - BAU'!K42</f>
        <v>0</v>
      </c>
      <c r="H202" s="58">
        <f>'Data Input - BAU'!L42</f>
        <v>0</v>
      </c>
      <c r="I202" s="58">
        <f>'Data Input - BAU'!M42</f>
        <v>0</v>
      </c>
      <c r="J202" s="58">
        <f>'Data Input - BAU'!N42</f>
        <v>0</v>
      </c>
      <c r="K202" s="58">
        <f>'Data Input - BAU'!O42</f>
        <v>0</v>
      </c>
      <c r="L202" s="58">
        <f>'Data Input - BAU'!P42</f>
        <v>0</v>
      </c>
      <c r="M202" s="58">
        <f>'Data Input - BAU'!Q42</f>
        <v>0</v>
      </c>
      <c r="N202" s="58">
        <f>'Data Input - BAU'!R42</f>
        <v>0</v>
      </c>
      <c r="O202" s="58">
        <f>'Data Input - BAU'!S42</f>
        <v>0</v>
      </c>
      <c r="P202" s="58">
        <f>'Data Input - BAU'!T42</f>
        <v>0</v>
      </c>
      <c r="Q202" s="58">
        <f>'Data Input - BAU'!U42</f>
        <v>0</v>
      </c>
      <c r="R202" s="58">
        <f>'Data Input - BAU'!V42</f>
        <v>0</v>
      </c>
      <c r="S202" s="58">
        <f>'Data Input - BAU'!W42</f>
        <v>0</v>
      </c>
      <c r="T202" s="58">
        <f>'Data Input - BAU'!X42</f>
        <v>0</v>
      </c>
      <c r="U202" s="58">
        <f>'Data Input - BAU'!Y42</f>
        <v>0</v>
      </c>
      <c r="V202" s="58">
        <f>'Data Input - BAU'!Z42</f>
        <v>0</v>
      </c>
      <c r="W202" s="58">
        <f>'Data Input - BAU'!AA42</f>
        <v>0</v>
      </c>
      <c r="X202" s="58">
        <f>'Data Input - BAU'!AB42</f>
        <v>0</v>
      </c>
      <c r="Y202" s="58">
        <f>'Data Input - BAU'!AC42</f>
        <v>0</v>
      </c>
      <c r="Z202" s="58">
        <f>'Data Input - BAU'!AD42</f>
        <v>0</v>
      </c>
      <c r="AA202" s="58">
        <f>'Data Input - BAU'!AE42</f>
        <v>0</v>
      </c>
      <c r="AB202" s="58">
        <f>'Data Input - BAU'!AF42</f>
        <v>0</v>
      </c>
      <c r="AC202" s="58">
        <f>'Data Input - BAU'!AG42</f>
        <v>0</v>
      </c>
      <c r="AD202" s="58">
        <f>'Data Input - BAU'!AH42</f>
        <v>0</v>
      </c>
      <c r="AE202" s="58">
        <f>'Data Input - BAU'!AI42</f>
        <v>0</v>
      </c>
      <c r="AF202" s="58">
        <f>'Data Input - BAU'!AJ42</f>
        <v>0</v>
      </c>
      <c r="AG202" s="58">
        <f>'Data Input - BAU'!AK42</f>
        <v>0</v>
      </c>
      <c r="AH202" s="58">
        <f>'Data Input - BAU'!AL42</f>
        <v>0</v>
      </c>
      <c r="AI202" s="58">
        <f>'Data Input - BAU'!AM42</f>
        <v>0</v>
      </c>
      <c r="AJ202" s="58">
        <f>'Data Input - BAU'!AN42</f>
        <v>0</v>
      </c>
      <c r="AK202" s="58">
        <f>'Data Input - BAU'!AO42</f>
        <v>0</v>
      </c>
      <c r="AL202" s="58">
        <f>'Data Input - BAU'!AP42</f>
        <v>0</v>
      </c>
      <c r="AM202" s="58">
        <f>'Data Input - BAU'!AQ42</f>
        <v>0</v>
      </c>
      <c r="AN202" s="58">
        <f>'Data Input - BAU'!AR42</f>
        <v>0</v>
      </c>
      <c r="AO202" s="58">
        <f>'Data Input - BAU'!AS42</f>
        <v>0</v>
      </c>
      <c r="AP202" s="58">
        <f>'Data Input - BAU'!AT42</f>
        <v>0</v>
      </c>
      <c r="AQ202" s="58">
        <f>'Data Input - BAU'!AU42</f>
        <v>0</v>
      </c>
      <c r="AR202" s="58">
        <f>'Data Input - BAU'!AV42</f>
        <v>0</v>
      </c>
      <c r="AS202" s="58">
        <f>'Data Input - BAU'!AW42</f>
        <v>0</v>
      </c>
      <c r="AT202" s="58">
        <f>'Data Input - BAU'!AX42</f>
        <v>0</v>
      </c>
      <c r="AU202" s="58">
        <f>'Data Input - BAU'!AY42</f>
        <v>0</v>
      </c>
      <c r="AV202" s="58">
        <f>'Data Input - BAU'!AZ42</f>
        <v>0</v>
      </c>
      <c r="AW202" s="58">
        <f>'Data Input - BAU'!BA42</f>
        <v>0</v>
      </c>
      <c r="AX202" s="58">
        <f>'Data Input - BAU'!BB42</f>
        <v>0</v>
      </c>
      <c r="AY202" s="58">
        <f>'Data Input - BAU'!BC42</f>
        <v>0</v>
      </c>
      <c r="AZ202" s="58">
        <f>'Data Input - BAU'!BD42</f>
        <v>0</v>
      </c>
      <c r="BA202" s="58">
        <f>'Data Input - BAU'!BE42</f>
        <v>0</v>
      </c>
      <c r="BB202" s="58">
        <f>'Data Input - BAU'!BF42</f>
        <v>0</v>
      </c>
      <c r="BC202" s="58">
        <f>'Data Input - BAU'!BG42</f>
        <v>0</v>
      </c>
      <c r="BD202" s="58">
        <f>'Data Input - BAU'!BH42</f>
        <v>0</v>
      </c>
      <c r="BE202" s="58">
        <f>'Data Input - BAU'!BI42</f>
        <v>0</v>
      </c>
      <c r="BF202" s="58">
        <f>'Data Input - BAU'!BJ42</f>
        <v>0</v>
      </c>
      <c r="BG202" s="58">
        <f>'Data Input - BAU'!BK42</f>
        <v>0</v>
      </c>
      <c r="BH202" s="58">
        <f>'Data Input - BAU'!BL42</f>
        <v>0</v>
      </c>
      <c r="BI202" s="58">
        <f>'Data Input - BAU'!BM42</f>
        <v>0</v>
      </c>
      <c r="BJ202" s="58">
        <f>'Data Input - BAU'!BN42</f>
        <v>0</v>
      </c>
      <c r="BK202" s="58">
        <f>'Data Input - BAU'!BO42</f>
        <v>0</v>
      </c>
      <c r="BL202" s="58">
        <f>'Data Input - BAU'!BP42</f>
        <v>0</v>
      </c>
      <c r="BM202" s="58">
        <f>'Data Input - BAU'!BQ42</f>
        <v>0</v>
      </c>
      <c r="BN202" s="58">
        <f>'Data Input - BAU'!BR42</f>
        <v>0</v>
      </c>
      <c r="BO202" s="58">
        <f>'Data Input - BAU'!BS42</f>
        <v>0</v>
      </c>
      <c r="BP202" s="58">
        <f>'Data Input - BAU'!BT42</f>
        <v>0</v>
      </c>
      <c r="BQ202" s="58">
        <f>'Data Input - BAU'!BU42</f>
        <v>0</v>
      </c>
      <c r="BR202" s="58">
        <f>'Data Input - BAU'!BV42</f>
        <v>0</v>
      </c>
      <c r="BS202" s="58">
        <f>'Data Input - BAU'!BW42</f>
        <v>0</v>
      </c>
      <c r="BT202" s="58">
        <f>'Data Input - BAU'!BX42</f>
        <v>0</v>
      </c>
      <c r="BU202" s="58">
        <f>'Data Input - BAU'!BY42</f>
        <v>0</v>
      </c>
      <c r="BV202" s="58">
        <f>'Data Input - BAU'!BZ42</f>
        <v>0</v>
      </c>
      <c r="BW202" s="58">
        <f>'Data Input - BAU'!CA42</f>
        <v>0</v>
      </c>
      <c r="BX202" s="58">
        <f>'Data Input - BAU'!CB42</f>
        <v>0</v>
      </c>
      <c r="BY202" s="58">
        <f>'Data Input - BAU'!CC42</f>
        <v>0</v>
      </c>
      <c r="BZ202" s="58">
        <f>'Data Input - BAU'!CD42</f>
        <v>0</v>
      </c>
      <c r="CA202" s="58">
        <f>'Data Input - BAU'!CE42</f>
        <v>0</v>
      </c>
      <c r="CB202" s="58">
        <f>'Data Input - BAU'!CF42</f>
        <v>0</v>
      </c>
      <c r="CC202" s="58">
        <f>'Data Input - BAU'!CG42</f>
        <v>0</v>
      </c>
      <c r="CD202" s="58">
        <f>'Data Input - BAU'!CH42</f>
        <v>0</v>
      </c>
      <c r="CE202" s="58">
        <f>'Data Input - BAU'!CI42</f>
        <v>0</v>
      </c>
      <c r="CF202" s="58">
        <f>'Data Input - BAU'!CJ42</f>
        <v>0</v>
      </c>
      <c r="CG202" s="58">
        <f>'Data Input - BAU'!CK42</f>
        <v>0</v>
      </c>
      <c r="CH202" s="58">
        <f>'Data Input - BAU'!CL42</f>
        <v>0</v>
      </c>
      <c r="CI202" s="58">
        <f>'Data Input - BAU'!CM42</f>
        <v>0</v>
      </c>
      <c r="CJ202" s="58">
        <f>'Data Input - BAU'!CN42</f>
        <v>0</v>
      </c>
      <c r="CK202" s="58">
        <f>'Data Input - BAU'!CO42</f>
        <v>0</v>
      </c>
      <c r="CL202" s="58">
        <f>'Data Input - BAU'!CP42</f>
        <v>0</v>
      </c>
      <c r="CM202" s="58">
        <f>'Data Input - BAU'!CQ42</f>
        <v>0</v>
      </c>
      <c r="CN202" s="58">
        <f>'Data Input - BAU'!CR42</f>
        <v>0</v>
      </c>
      <c r="CO202" s="58">
        <f>'Data Input - BAU'!CS42</f>
        <v>0</v>
      </c>
      <c r="CP202" s="58">
        <f>'Data Input - BAU'!CT42</f>
        <v>0</v>
      </c>
      <c r="CQ202" s="58">
        <f>'Data Input - BAU'!CU42</f>
        <v>0</v>
      </c>
      <c r="CR202" s="58">
        <f>'Data Input - BAU'!CV42</f>
        <v>0</v>
      </c>
      <c r="CS202" s="58">
        <f>'Data Input - BAU'!CW42</f>
        <v>0</v>
      </c>
      <c r="CT202" s="58">
        <f>'Data Input - BAU'!CX42</f>
        <v>0</v>
      </c>
      <c r="CU202" s="58">
        <f>'Data Input - BAU'!CY42</f>
        <v>0</v>
      </c>
      <c r="CV202" s="58">
        <f>'Data Input - BAU'!CZ42</f>
        <v>0</v>
      </c>
      <c r="CW202" s="58">
        <f>'Data Input - BAU'!DA42</f>
        <v>0</v>
      </c>
      <c r="CX202" s="58">
        <f>'Data Input - BAU'!DB42</f>
        <v>0</v>
      </c>
      <c r="CY202" s="58">
        <f>'Data Input - BAU'!DC42</f>
        <v>0</v>
      </c>
      <c r="CZ202" s="391"/>
    </row>
    <row r="203" spans="2:104" x14ac:dyDescent="0.25">
      <c r="B203" s="403" t="s">
        <v>1060</v>
      </c>
      <c r="C203" s="9" t="s">
        <v>1117</v>
      </c>
      <c r="D203" s="59">
        <f t="shared" ref="D203:BO203" si="73">D202*D$7</f>
        <v>0</v>
      </c>
      <c r="E203" s="59">
        <f t="shared" si="73"/>
        <v>0</v>
      </c>
      <c r="F203" s="59">
        <f t="shared" si="73"/>
        <v>0</v>
      </c>
      <c r="G203" s="59">
        <f t="shared" si="73"/>
        <v>0</v>
      </c>
      <c r="H203" s="59">
        <f t="shared" si="73"/>
        <v>0</v>
      </c>
      <c r="I203" s="59">
        <f t="shared" si="73"/>
        <v>0</v>
      </c>
      <c r="J203" s="59">
        <f t="shared" si="73"/>
        <v>0</v>
      </c>
      <c r="K203" s="59">
        <f t="shared" si="73"/>
        <v>0</v>
      </c>
      <c r="L203" s="59">
        <f t="shared" si="73"/>
        <v>0</v>
      </c>
      <c r="M203" s="59">
        <f t="shared" si="73"/>
        <v>0</v>
      </c>
      <c r="N203" s="59">
        <f t="shared" si="73"/>
        <v>0</v>
      </c>
      <c r="O203" s="59">
        <f t="shared" si="73"/>
        <v>0</v>
      </c>
      <c r="P203" s="59">
        <f t="shared" si="73"/>
        <v>0</v>
      </c>
      <c r="Q203" s="59">
        <f t="shared" si="73"/>
        <v>0</v>
      </c>
      <c r="R203" s="59">
        <f t="shared" si="73"/>
        <v>0</v>
      </c>
      <c r="S203" s="59">
        <f t="shared" si="73"/>
        <v>0</v>
      </c>
      <c r="T203" s="59">
        <f t="shared" si="73"/>
        <v>0</v>
      </c>
      <c r="U203" s="59">
        <f t="shared" si="73"/>
        <v>0</v>
      </c>
      <c r="V203" s="59">
        <f t="shared" si="73"/>
        <v>0</v>
      </c>
      <c r="W203" s="59">
        <f t="shared" si="73"/>
        <v>0</v>
      </c>
      <c r="X203" s="59">
        <f t="shared" si="73"/>
        <v>0</v>
      </c>
      <c r="Y203" s="59">
        <f t="shared" si="73"/>
        <v>0</v>
      </c>
      <c r="Z203" s="59">
        <f t="shared" si="73"/>
        <v>0</v>
      </c>
      <c r="AA203" s="59">
        <f t="shared" si="73"/>
        <v>0</v>
      </c>
      <c r="AB203" s="59">
        <f t="shared" si="73"/>
        <v>0</v>
      </c>
      <c r="AC203" s="59">
        <f t="shared" si="73"/>
        <v>0</v>
      </c>
      <c r="AD203" s="59">
        <f t="shared" si="73"/>
        <v>0</v>
      </c>
      <c r="AE203" s="59">
        <f t="shared" si="73"/>
        <v>0</v>
      </c>
      <c r="AF203" s="59">
        <f t="shared" si="73"/>
        <v>0</v>
      </c>
      <c r="AG203" s="59">
        <f t="shared" si="73"/>
        <v>0</v>
      </c>
      <c r="AH203" s="59">
        <f t="shared" si="73"/>
        <v>0</v>
      </c>
      <c r="AI203" s="59">
        <f t="shared" si="73"/>
        <v>0</v>
      </c>
      <c r="AJ203" s="59">
        <f t="shared" si="73"/>
        <v>0</v>
      </c>
      <c r="AK203" s="59">
        <f t="shared" si="73"/>
        <v>0</v>
      </c>
      <c r="AL203" s="59">
        <f t="shared" si="73"/>
        <v>0</v>
      </c>
      <c r="AM203" s="59">
        <f t="shared" si="73"/>
        <v>0</v>
      </c>
      <c r="AN203" s="59">
        <f t="shared" si="73"/>
        <v>0</v>
      </c>
      <c r="AO203" s="59">
        <f t="shared" si="73"/>
        <v>0</v>
      </c>
      <c r="AP203" s="59">
        <f t="shared" si="73"/>
        <v>0</v>
      </c>
      <c r="AQ203" s="59">
        <f t="shared" si="73"/>
        <v>0</v>
      </c>
      <c r="AR203" s="59">
        <f t="shared" si="73"/>
        <v>0</v>
      </c>
      <c r="AS203" s="59">
        <f t="shared" si="73"/>
        <v>0</v>
      </c>
      <c r="AT203" s="59">
        <f t="shared" si="73"/>
        <v>0</v>
      </c>
      <c r="AU203" s="59">
        <f t="shared" si="73"/>
        <v>0</v>
      </c>
      <c r="AV203" s="59">
        <f t="shared" si="73"/>
        <v>0</v>
      </c>
      <c r="AW203" s="59">
        <f t="shared" si="73"/>
        <v>0</v>
      </c>
      <c r="AX203" s="59">
        <f t="shared" si="73"/>
        <v>0</v>
      </c>
      <c r="AY203" s="59">
        <f t="shared" si="73"/>
        <v>0</v>
      </c>
      <c r="AZ203" s="59">
        <f t="shared" si="73"/>
        <v>0</v>
      </c>
      <c r="BA203" s="59">
        <f t="shared" si="73"/>
        <v>0</v>
      </c>
      <c r="BB203" s="59">
        <f t="shared" si="73"/>
        <v>0</v>
      </c>
      <c r="BC203" s="59">
        <f t="shared" si="73"/>
        <v>0</v>
      </c>
      <c r="BD203" s="59">
        <f t="shared" si="73"/>
        <v>0</v>
      </c>
      <c r="BE203" s="59">
        <f t="shared" si="73"/>
        <v>0</v>
      </c>
      <c r="BF203" s="59">
        <f t="shared" si="73"/>
        <v>0</v>
      </c>
      <c r="BG203" s="59">
        <f t="shared" si="73"/>
        <v>0</v>
      </c>
      <c r="BH203" s="59">
        <f t="shared" si="73"/>
        <v>0</v>
      </c>
      <c r="BI203" s="59">
        <f t="shared" si="73"/>
        <v>0</v>
      </c>
      <c r="BJ203" s="59">
        <f t="shared" si="73"/>
        <v>0</v>
      </c>
      <c r="BK203" s="59">
        <f t="shared" si="73"/>
        <v>0</v>
      </c>
      <c r="BL203" s="59">
        <f t="shared" si="73"/>
        <v>0</v>
      </c>
      <c r="BM203" s="59">
        <f t="shared" si="73"/>
        <v>0</v>
      </c>
      <c r="BN203" s="59">
        <f t="shared" si="73"/>
        <v>0</v>
      </c>
      <c r="BO203" s="59">
        <f t="shared" si="73"/>
        <v>0</v>
      </c>
      <c r="BP203" s="59">
        <f t="shared" ref="BP203:CY203" si="74">BP202*BP$7</f>
        <v>0</v>
      </c>
      <c r="BQ203" s="59">
        <f t="shared" si="74"/>
        <v>0</v>
      </c>
      <c r="BR203" s="59">
        <f t="shared" si="74"/>
        <v>0</v>
      </c>
      <c r="BS203" s="59">
        <f t="shared" si="74"/>
        <v>0</v>
      </c>
      <c r="BT203" s="59">
        <f t="shared" si="74"/>
        <v>0</v>
      </c>
      <c r="BU203" s="59">
        <f t="shared" si="74"/>
        <v>0</v>
      </c>
      <c r="BV203" s="59">
        <f t="shared" si="74"/>
        <v>0</v>
      </c>
      <c r="BW203" s="59">
        <f t="shared" si="74"/>
        <v>0</v>
      </c>
      <c r="BX203" s="59">
        <f t="shared" si="74"/>
        <v>0</v>
      </c>
      <c r="BY203" s="59">
        <f t="shared" si="74"/>
        <v>0</v>
      </c>
      <c r="BZ203" s="59">
        <f t="shared" si="74"/>
        <v>0</v>
      </c>
      <c r="CA203" s="59">
        <f t="shared" si="74"/>
        <v>0</v>
      </c>
      <c r="CB203" s="59">
        <f t="shared" si="74"/>
        <v>0</v>
      </c>
      <c r="CC203" s="59">
        <f t="shared" si="74"/>
        <v>0</v>
      </c>
      <c r="CD203" s="59">
        <f t="shared" si="74"/>
        <v>0</v>
      </c>
      <c r="CE203" s="59">
        <f t="shared" si="74"/>
        <v>0</v>
      </c>
      <c r="CF203" s="59">
        <f t="shared" si="74"/>
        <v>0</v>
      </c>
      <c r="CG203" s="59">
        <f t="shared" si="74"/>
        <v>0</v>
      </c>
      <c r="CH203" s="59">
        <f t="shared" si="74"/>
        <v>0</v>
      </c>
      <c r="CI203" s="59">
        <f t="shared" si="74"/>
        <v>0</v>
      </c>
      <c r="CJ203" s="59">
        <f t="shared" si="74"/>
        <v>0</v>
      </c>
      <c r="CK203" s="59">
        <f t="shared" si="74"/>
        <v>0</v>
      </c>
      <c r="CL203" s="59">
        <f t="shared" si="74"/>
        <v>0</v>
      </c>
      <c r="CM203" s="59">
        <f t="shared" si="74"/>
        <v>0</v>
      </c>
      <c r="CN203" s="59">
        <f t="shared" si="74"/>
        <v>0</v>
      </c>
      <c r="CO203" s="59">
        <f t="shared" si="74"/>
        <v>0</v>
      </c>
      <c r="CP203" s="59">
        <f t="shared" si="74"/>
        <v>0</v>
      </c>
      <c r="CQ203" s="59">
        <f t="shared" si="74"/>
        <v>0</v>
      </c>
      <c r="CR203" s="59">
        <f t="shared" si="74"/>
        <v>0</v>
      </c>
      <c r="CS203" s="59">
        <f t="shared" si="74"/>
        <v>0</v>
      </c>
      <c r="CT203" s="59">
        <f t="shared" si="74"/>
        <v>0</v>
      </c>
      <c r="CU203" s="59">
        <f t="shared" si="74"/>
        <v>0</v>
      </c>
      <c r="CV203" s="59">
        <f t="shared" si="74"/>
        <v>0</v>
      </c>
      <c r="CW203" s="59">
        <f t="shared" si="74"/>
        <v>0</v>
      </c>
      <c r="CX203" s="59">
        <f t="shared" si="74"/>
        <v>0</v>
      </c>
      <c r="CY203" s="59">
        <f t="shared" si="74"/>
        <v>0</v>
      </c>
      <c r="CZ203" s="391"/>
    </row>
    <row r="204" spans="2:104" x14ac:dyDescent="0.25">
      <c r="B204" s="393"/>
      <c r="C204" s="39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c r="CC204" s="50"/>
      <c r="CD204" s="50"/>
      <c r="CE204" s="50"/>
      <c r="CF204" s="50"/>
      <c r="CG204" s="50"/>
      <c r="CH204" s="50"/>
      <c r="CI204" s="50"/>
      <c r="CJ204" s="50"/>
      <c r="CK204" s="50"/>
      <c r="CL204" s="50"/>
      <c r="CM204" s="50"/>
      <c r="CN204" s="50"/>
      <c r="CO204" s="50"/>
      <c r="CP204" s="50"/>
      <c r="CQ204" s="50"/>
      <c r="CR204" s="50"/>
      <c r="CS204" s="50"/>
      <c r="CT204" s="50"/>
      <c r="CU204" s="50"/>
      <c r="CV204" s="50"/>
      <c r="CW204" s="50"/>
      <c r="CX204" s="50"/>
      <c r="CY204" s="50"/>
      <c r="CZ204" s="391"/>
    </row>
    <row r="205" spans="2:104" x14ac:dyDescent="0.25">
      <c r="B205" s="404" t="s">
        <v>432</v>
      </c>
      <c r="C205" s="9" t="s">
        <v>1117</v>
      </c>
      <c r="D205" s="59">
        <f>IF('Data Input - BAU'!$F$37="Yes",D203+D13,D199)</f>
        <v>0</v>
      </c>
      <c r="E205" s="59">
        <f>IF('Data Input - BAU'!$F$37="Yes",E203+E13,E199)</f>
        <v>0</v>
      </c>
      <c r="F205" s="59">
        <f>IF('Data Input - BAU'!$F$37="Yes",F203+F13,F199)</f>
        <v>0</v>
      </c>
      <c r="G205" s="59">
        <f>IF('Data Input - BAU'!$F$37="Yes",G203+G13,G199)</f>
        <v>0</v>
      </c>
      <c r="H205" s="59">
        <f>IF('Data Input - BAU'!$F$37="Yes",H203+H13,H199)</f>
        <v>0</v>
      </c>
      <c r="I205" s="59">
        <f>IF('Data Input - BAU'!$F$37="Yes",I203+I13,I199)</f>
        <v>0</v>
      </c>
      <c r="J205" s="59">
        <f>IF('Data Input - BAU'!$F$37="Yes",J203+J13,J199)</f>
        <v>0</v>
      </c>
      <c r="K205" s="59">
        <f>IF('Data Input - BAU'!$F$37="Yes",K203+K13,K199)</f>
        <v>0</v>
      </c>
      <c r="L205" s="59">
        <f>IF('Data Input - BAU'!$F$37="Yes",L203+L13,L199)</f>
        <v>0</v>
      </c>
      <c r="M205" s="59">
        <f>IF('Data Input - BAU'!$F$37="Yes",M203+M13,M199)</f>
        <v>0</v>
      </c>
      <c r="N205" s="59">
        <f>IF('Data Input - BAU'!$F$37="Yes",N203+N13,N199)</f>
        <v>0</v>
      </c>
      <c r="O205" s="59">
        <f>IF('Data Input - BAU'!$F$37="Yes",O203+O13,O199)</f>
        <v>0</v>
      </c>
      <c r="P205" s="59">
        <f>IF('Data Input - BAU'!$F$37="Yes",P203+P13,P199)</f>
        <v>0</v>
      </c>
      <c r="Q205" s="59">
        <f>IF('Data Input - BAU'!$F$37="Yes",Q203+Q13,Q199)</f>
        <v>0</v>
      </c>
      <c r="R205" s="59">
        <f>IF('Data Input - BAU'!$F$37="Yes",R203+R13,R199)</f>
        <v>0</v>
      </c>
      <c r="S205" s="59">
        <f>IF('Data Input - BAU'!$F$37="Yes",S203+S13,S199)</f>
        <v>0</v>
      </c>
      <c r="T205" s="59">
        <f>IF('Data Input - BAU'!$F$37="Yes",T203+T13,T199)</f>
        <v>0</v>
      </c>
      <c r="U205" s="59">
        <f>IF('Data Input - BAU'!$F$37="Yes",U203+U13,U199)</f>
        <v>0</v>
      </c>
      <c r="V205" s="59">
        <f>IF('Data Input - BAU'!$F$37="Yes",V203+V13,V199)</f>
        <v>0</v>
      </c>
      <c r="W205" s="59">
        <f>IF('Data Input - BAU'!$F$37="Yes",W203+W13,W199)</f>
        <v>0</v>
      </c>
      <c r="X205" s="59">
        <f>IF('Data Input - BAU'!$F$37="Yes",X203+X13,X199)</f>
        <v>0</v>
      </c>
      <c r="Y205" s="59">
        <f>IF('Data Input - BAU'!$F$37="Yes",Y203+Y13,Y199)</f>
        <v>0</v>
      </c>
      <c r="Z205" s="59">
        <f>IF('Data Input - BAU'!$F$37="Yes",Z203+Z13,Z199)</f>
        <v>0</v>
      </c>
      <c r="AA205" s="59">
        <f>IF('Data Input - BAU'!$F$37="Yes",AA203+AA13,AA199)</f>
        <v>0</v>
      </c>
      <c r="AB205" s="59">
        <f>IF('Data Input - BAU'!$F$37="Yes",AB203+AB13,AB199)</f>
        <v>0</v>
      </c>
      <c r="AC205" s="59">
        <f>IF('Data Input - BAU'!$F$37="Yes",AC203+AC13,AC199)</f>
        <v>0</v>
      </c>
      <c r="AD205" s="59">
        <f>IF('Data Input - BAU'!$F$37="Yes",AD203+AD13,AD199)</f>
        <v>0</v>
      </c>
      <c r="AE205" s="59">
        <f>IF('Data Input - BAU'!$F$37="Yes",AE203+AE13,AE199)</f>
        <v>0</v>
      </c>
      <c r="AF205" s="59">
        <f>IF('Data Input - BAU'!$F$37="Yes",AF203+AF13,AF199)</f>
        <v>0</v>
      </c>
      <c r="AG205" s="59">
        <f>IF('Data Input - BAU'!$F$37="Yes",AG203+AG13,AG199)</f>
        <v>0</v>
      </c>
      <c r="AH205" s="59">
        <f>IF('Data Input - BAU'!$F$37="Yes",AH203+AH13,AH199)</f>
        <v>0</v>
      </c>
      <c r="AI205" s="59">
        <f>IF('Data Input - BAU'!$F$37="Yes",AI203+AI13,AI199)</f>
        <v>0</v>
      </c>
      <c r="AJ205" s="59">
        <f>IF('Data Input - BAU'!$F$37="Yes",AJ203+AJ13,AJ199)</f>
        <v>0</v>
      </c>
      <c r="AK205" s="59">
        <f>IF('Data Input - BAU'!$F$37="Yes",AK203+AK13,AK199)</f>
        <v>0</v>
      </c>
      <c r="AL205" s="59">
        <f>IF('Data Input - BAU'!$F$37="Yes",AL203+AL13,AL199)</f>
        <v>0</v>
      </c>
      <c r="AM205" s="59">
        <f>IF('Data Input - BAU'!$F$37="Yes",AM203+AM13,AM199)</f>
        <v>0</v>
      </c>
      <c r="AN205" s="59">
        <f>IF('Data Input - BAU'!$F$37="Yes",AN203+AN13,AN199)</f>
        <v>0</v>
      </c>
      <c r="AO205" s="59">
        <f>IF('Data Input - BAU'!$F$37="Yes",AO203+AO13,AO199)</f>
        <v>0</v>
      </c>
      <c r="AP205" s="59">
        <f>IF('Data Input - BAU'!$F$37="Yes",AP203+AP13,AP199)</f>
        <v>0</v>
      </c>
      <c r="AQ205" s="59">
        <f>IF('Data Input - BAU'!$F$37="Yes",AQ203+AQ13,AQ199)</f>
        <v>0</v>
      </c>
      <c r="AR205" s="59">
        <f>IF('Data Input - BAU'!$F$37="Yes",AR203+AR13,AR199)</f>
        <v>0</v>
      </c>
      <c r="AS205" s="59">
        <f>IF('Data Input - BAU'!$F$37="Yes",AS203+AS13,AS199)</f>
        <v>0</v>
      </c>
      <c r="AT205" s="59">
        <f>IF('Data Input - BAU'!$F$37="Yes",AT203+AT13,AT199)</f>
        <v>0</v>
      </c>
      <c r="AU205" s="59">
        <f>IF('Data Input - BAU'!$F$37="Yes",AU203+AU13,AU199)</f>
        <v>0</v>
      </c>
      <c r="AV205" s="59">
        <f>IF('Data Input - BAU'!$F$37="Yes",AV203+AV13,AV199)</f>
        <v>0</v>
      </c>
      <c r="AW205" s="59">
        <f>IF('Data Input - BAU'!$F$37="Yes",AW203+AW13,AW199)</f>
        <v>0</v>
      </c>
      <c r="AX205" s="59">
        <f>IF('Data Input - BAU'!$F$37="Yes",AX203+AX13,AX199)</f>
        <v>0</v>
      </c>
      <c r="AY205" s="59">
        <f>IF('Data Input - BAU'!$F$37="Yes",AY203+AY13,AY199)</f>
        <v>0</v>
      </c>
      <c r="AZ205" s="59">
        <f>IF('Data Input - BAU'!$F$37="Yes",AZ203+AZ13,AZ199)</f>
        <v>0</v>
      </c>
      <c r="BA205" s="59">
        <f>IF('Data Input - BAU'!$F$37="Yes",BA203+BA13,BA199)</f>
        <v>0</v>
      </c>
      <c r="BB205" s="59">
        <f>IF('Data Input - BAU'!$F$37="Yes",BB203+BB13,BB199)</f>
        <v>0</v>
      </c>
      <c r="BC205" s="59">
        <f>IF('Data Input - BAU'!$F$37="Yes",BC203+BC13,BC199)</f>
        <v>0</v>
      </c>
      <c r="BD205" s="59">
        <f>IF('Data Input - BAU'!$F$37="Yes",BD203+BD13,BD199)</f>
        <v>0</v>
      </c>
      <c r="BE205" s="59">
        <f>IF('Data Input - BAU'!$F$37="Yes",BE203+BE13,BE199)</f>
        <v>0</v>
      </c>
      <c r="BF205" s="59">
        <f>IF('Data Input - BAU'!$F$37="Yes",BF203+BF13,BF199)</f>
        <v>0</v>
      </c>
      <c r="BG205" s="59">
        <f>IF('Data Input - BAU'!$F$37="Yes",BG203+BG13,BG199)</f>
        <v>0</v>
      </c>
      <c r="BH205" s="59">
        <f>IF('Data Input - BAU'!$F$37="Yes",BH203+BH13,BH199)</f>
        <v>0</v>
      </c>
      <c r="BI205" s="59">
        <f>IF('Data Input - BAU'!$F$37="Yes",BI203+BI13,BI199)</f>
        <v>0</v>
      </c>
      <c r="BJ205" s="59">
        <f>IF('Data Input - BAU'!$F$37="Yes",BJ203+BJ13,BJ199)</f>
        <v>0</v>
      </c>
      <c r="BK205" s="59">
        <f>IF('Data Input - BAU'!$F$37="Yes",BK203+BK13,BK199)</f>
        <v>0</v>
      </c>
      <c r="BL205" s="59">
        <f>IF('Data Input - BAU'!$F$37="Yes",BL203+BL13,BL199)</f>
        <v>0</v>
      </c>
      <c r="BM205" s="59">
        <f>IF('Data Input - BAU'!$F$37="Yes",BM203+BM13,BM199)</f>
        <v>0</v>
      </c>
      <c r="BN205" s="59">
        <f>IF('Data Input - BAU'!$F$37="Yes",BN203+BN13,BN199)</f>
        <v>0</v>
      </c>
      <c r="BO205" s="59">
        <f>IF('Data Input - BAU'!$F$37="Yes",BO203+BO13,BO199)</f>
        <v>0</v>
      </c>
      <c r="BP205" s="59">
        <f>IF('Data Input - BAU'!$F$37="Yes",BP203+BP13,BP199)</f>
        <v>0</v>
      </c>
      <c r="BQ205" s="59">
        <f>IF('Data Input - BAU'!$F$37="Yes",BQ203+BQ13,BQ199)</f>
        <v>0</v>
      </c>
      <c r="BR205" s="59">
        <f>IF('Data Input - BAU'!$F$37="Yes",BR203+BR13,BR199)</f>
        <v>0</v>
      </c>
      <c r="BS205" s="59">
        <f>IF('Data Input - BAU'!$F$37="Yes",BS203+BS13,BS199)</f>
        <v>0</v>
      </c>
      <c r="BT205" s="59">
        <f>IF('Data Input - BAU'!$F$37="Yes",BT203+BT13,BT199)</f>
        <v>0</v>
      </c>
      <c r="BU205" s="59">
        <f>IF('Data Input - BAU'!$F$37="Yes",BU203+BU13,BU199)</f>
        <v>0</v>
      </c>
      <c r="BV205" s="59">
        <f>IF('Data Input - BAU'!$F$37="Yes",BV203+BV13,BV199)</f>
        <v>0</v>
      </c>
      <c r="BW205" s="59">
        <f>IF('Data Input - BAU'!$F$37="Yes",BW203+BW13,BW199)</f>
        <v>0</v>
      </c>
      <c r="BX205" s="59">
        <f>IF('Data Input - BAU'!$F$37="Yes",BX203+BX13,BX199)</f>
        <v>0</v>
      </c>
      <c r="BY205" s="59">
        <f>IF('Data Input - BAU'!$F$37="Yes",BY203+BY13,BY199)</f>
        <v>0</v>
      </c>
      <c r="BZ205" s="59">
        <f>IF('Data Input - BAU'!$F$37="Yes",BZ203+BZ13,BZ199)</f>
        <v>0</v>
      </c>
      <c r="CA205" s="59">
        <f>IF('Data Input - BAU'!$F$37="Yes",CA203+CA13,CA199)</f>
        <v>0</v>
      </c>
      <c r="CB205" s="59">
        <f>IF('Data Input - BAU'!$F$37="Yes",CB203+CB13,CB199)</f>
        <v>0</v>
      </c>
      <c r="CC205" s="59">
        <f>IF('Data Input - BAU'!$F$37="Yes",CC203+CC13,CC199)</f>
        <v>0</v>
      </c>
      <c r="CD205" s="59">
        <f>IF('Data Input - BAU'!$F$37="Yes",CD203+CD13,CD199)</f>
        <v>0</v>
      </c>
      <c r="CE205" s="59">
        <f>IF('Data Input - BAU'!$F$37="Yes",CE203+CE13,CE199)</f>
        <v>0</v>
      </c>
      <c r="CF205" s="59">
        <f>IF('Data Input - BAU'!$F$37="Yes",CF203+CF13,CF199)</f>
        <v>0</v>
      </c>
      <c r="CG205" s="59">
        <f>IF('Data Input - BAU'!$F$37="Yes",CG203+CG13,CG199)</f>
        <v>0</v>
      </c>
      <c r="CH205" s="59">
        <f>IF('Data Input - BAU'!$F$37="Yes",CH203+CH13,CH199)</f>
        <v>0</v>
      </c>
      <c r="CI205" s="59">
        <f>IF('Data Input - BAU'!$F$37="Yes",CI203+CI13,CI199)</f>
        <v>0</v>
      </c>
      <c r="CJ205" s="59">
        <f>IF('Data Input - BAU'!$F$37="Yes",CJ203+CJ13,CJ199)</f>
        <v>0</v>
      </c>
      <c r="CK205" s="59">
        <f>IF('Data Input - BAU'!$F$37="Yes",CK203+CK13,CK199)</f>
        <v>0</v>
      </c>
      <c r="CL205" s="59">
        <f>IF('Data Input - BAU'!$F$37="Yes",CL203+CL13,CL199)</f>
        <v>0</v>
      </c>
      <c r="CM205" s="59">
        <f>IF('Data Input - BAU'!$F$37="Yes",CM203+CM13,CM199)</f>
        <v>0</v>
      </c>
      <c r="CN205" s="59">
        <f>IF('Data Input - BAU'!$F$37="Yes",CN203+CN13,CN199)</f>
        <v>0</v>
      </c>
      <c r="CO205" s="59">
        <f>IF('Data Input - BAU'!$F$37="Yes",CO203+CO13,CO199)</f>
        <v>0</v>
      </c>
      <c r="CP205" s="59">
        <f>IF('Data Input - BAU'!$F$37="Yes",CP203+CP13,CP199)</f>
        <v>0</v>
      </c>
      <c r="CQ205" s="59">
        <f>IF('Data Input - BAU'!$F$37="Yes",CQ203+CQ13,CQ199)</f>
        <v>0</v>
      </c>
      <c r="CR205" s="59">
        <f>IF('Data Input - BAU'!$F$37="Yes",CR203+CR13,CR199)</f>
        <v>0</v>
      </c>
      <c r="CS205" s="59">
        <f>IF('Data Input - BAU'!$F$37="Yes",CS203+CS13,CS199)</f>
        <v>0</v>
      </c>
      <c r="CT205" s="59">
        <f>IF('Data Input - BAU'!$F$37="Yes",CT203+CT13,CT199)</f>
        <v>0</v>
      </c>
      <c r="CU205" s="59">
        <f>IF('Data Input - BAU'!$F$37="Yes",CU203+CU13,CU199)</f>
        <v>0</v>
      </c>
      <c r="CV205" s="59">
        <f>IF('Data Input - BAU'!$F$37="Yes",CV203+CV13,CV199)</f>
        <v>0</v>
      </c>
      <c r="CW205" s="59">
        <f>IF('Data Input - BAU'!$F$37="Yes",CW203+CW13,CW199)</f>
        <v>0</v>
      </c>
      <c r="CX205" s="59">
        <f>IF('Data Input - BAU'!$F$37="Yes",CX203+CX13,CX199)</f>
        <v>0</v>
      </c>
      <c r="CY205" s="59">
        <f>IF('Data Input - BAU'!$F$37="Yes",CY203+CY13,CY199)</f>
        <v>0</v>
      </c>
      <c r="CZ205" s="391"/>
    </row>
    <row r="206" spans="2:104" x14ac:dyDescent="0.25">
      <c r="B206" s="393"/>
      <c r="C206" s="390"/>
      <c r="D206" s="50"/>
      <c r="E206" s="50"/>
      <c r="F206" s="401"/>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c r="CC206" s="50"/>
      <c r="CD206" s="50"/>
      <c r="CE206" s="50"/>
      <c r="CF206" s="50"/>
      <c r="CG206" s="50"/>
      <c r="CH206" s="50"/>
      <c r="CI206" s="50"/>
      <c r="CJ206" s="50"/>
      <c r="CK206" s="50"/>
      <c r="CL206" s="50"/>
      <c r="CM206" s="50"/>
      <c r="CN206" s="50"/>
      <c r="CO206" s="50"/>
      <c r="CP206" s="50"/>
      <c r="CQ206" s="50"/>
      <c r="CR206" s="50"/>
      <c r="CS206" s="50"/>
      <c r="CT206" s="50"/>
      <c r="CU206" s="50"/>
      <c r="CV206" s="50"/>
      <c r="CW206" s="50"/>
      <c r="CX206" s="50"/>
      <c r="CY206" s="50"/>
      <c r="CZ206" s="391"/>
    </row>
    <row r="207" spans="2:104" x14ac:dyDescent="0.25">
      <c r="B207" s="411" t="s">
        <v>1057</v>
      </c>
      <c r="C207" s="269"/>
      <c r="D207" s="412"/>
      <c r="E207" s="412"/>
      <c r="F207" s="412"/>
      <c r="G207" s="412"/>
      <c r="H207" s="412"/>
      <c r="I207" s="412"/>
      <c r="J207" s="412"/>
      <c r="K207" s="412"/>
      <c r="L207" s="412"/>
      <c r="M207" s="412"/>
      <c r="N207" s="412"/>
      <c r="O207" s="412"/>
      <c r="P207" s="412"/>
      <c r="Q207" s="412"/>
      <c r="R207" s="412"/>
      <c r="S207" s="412"/>
      <c r="T207" s="412"/>
      <c r="U207" s="412"/>
      <c r="V207" s="412"/>
      <c r="W207" s="412"/>
      <c r="X207" s="412"/>
      <c r="Y207" s="412"/>
      <c r="Z207" s="412"/>
      <c r="AA207" s="412"/>
      <c r="AB207" s="412"/>
      <c r="AC207" s="412"/>
      <c r="AD207" s="412"/>
      <c r="AE207" s="412"/>
      <c r="AF207" s="412"/>
      <c r="AG207" s="412"/>
      <c r="AH207" s="412"/>
      <c r="AI207" s="412"/>
      <c r="AJ207" s="412"/>
      <c r="AK207" s="412"/>
      <c r="AL207" s="412"/>
      <c r="AM207" s="412"/>
      <c r="AN207" s="412"/>
      <c r="AO207" s="412"/>
      <c r="AP207" s="412"/>
      <c r="AQ207" s="412"/>
      <c r="AR207" s="412"/>
      <c r="AS207" s="412"/>
      <c r="AT207" s="412"/>
      <c r="AU207" s="412"/>
      <c r="AV207" s="412"/>
      <c r="AW207" s="412"/>
      <c r="AX207" s="412"/>
      <c r="AY207" s="412"/>
      <c r="AZ207" s="412"/>
      <c r="BA207" s="412"/>
      <c r="BB207" s="412"/>
      <c r="BC207" s="412"/>
      <c r="BD207" s="412"/>
      <c r="BE207" s="412"/>
      <c r="BF207" s="412"/>
      <c r="BG207" s="412"/>
      <c r="BH207" s="412"/>
      <c r="BI207" s="412"/>
      <c r="BJ207" s="412"/>
      <c r="BK207" s="412"/>
      <c r="BL207" s="412"/>
      <c r="BM207" s="412"/>
      <c r="BN207" s="412"/>
      <c r="BO207" s="412"/>
      <c r="BP207" s="412"/>
      <c r="BQ207" s="412"/>
      <c r="BR207" s="412"/>
      <c r="BS207" s="412"/>
      <c r="BT207" s="412"/>
      <c r="BU207" s="412"/>
      <c r="BV207" s="412"/>
      <c r="BW207" s="412"/>
      <c r="BX207" s="412"/>
      <c r="BY207" s="412"/>
      <c r="BZ207" s="412"/>
      <c r="CA207" s="412"/>
      <c r="CB207" s="412"/>
      <c r="CC207" s="412"/>
      <c r="CD207" s="412"/>
      <c r="CE207" s="412"/>
      <c r="CF207" s="412"/>
      <c r="CG207" s="412"/>
      <c r="CH207" s="412"/>
      <c r="CI207" s="412"/>
      <c r="CJ207" s="412"/>
      <c r="CK207" s="412"/>
      <c r="CL207" s="412"/>
      <c r="CM207" s="412"/>
      <c r="CN207" s="412"/>
      <c r="CO207" s="412"/>
      <c r="CP207" s="412"/>
      <c r="CQ207" s="412"/>
      <c r="CR207" s="412"/>
      <c r="CS207" s="412"/>
      <c r="CT207" s="412"/>
      <c r="CU207" s="412"/>
      <c r="CV207" s="412"/>
      <c r="CW207" s="412"/>
      <c r="CX207" s="412"/>
      <c r="CY207" s="412"/>
      <c r="CZ207" s="413"/>
    </row>
    <row r="208" spans="2:104" x14ac:dyDescent="0.25">
      <c r="B208" s="392"/>
      <c r="C208" s="39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c r="CV208" s="50"/>
      <c r="CW208" s="50"/>
      <c r="CX208" s="50"/>
      <c r="CY208" s="50"/>
      <c r="CZ208" s="391"/>
    </row>
    <row r="209" spans="2:104" x14ac:dyDescent="0.25">
      <c r="B209" s="393" t="s">
        <v>311</v>
      </c>
      <c r="C209" s="390" t="s">
        <v>404</v>
      </c>
      <c r="D209" s="62">
        <f>'Data Input - General'!F16</f>
        <v>0</v>
      </c>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c r="CV209" s="50"/>
      <c r="CW209" s="50"/>
      <c r="CX209" s="50"/>
      <c r="CY209" s="50"/>
      <c r="CZ209" s="391"/>
    </row>
    <row r="210" spans="2:104" x14ac:dyDescent="0.25">
      <c r="B210" s="393" t="s">
        <v>181</v>
      </c>
      <c r="C210" s="9" t="s">
        <v>1117</v>
      </c>
      <c r="D210" s="61">
        <f>IFERROR(-PMT($D$185,SUM('Data Input - General'!$G$26:$G$28),D20*(1-D177)*1000)/1000,0)</f>
        <v>0</v>
      </c>
      <c r="E210" s="401"/>
      <c r="F210" s="401"/>
      <c r="G210" s="401"/>
      <c r="H210" s="401"/>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c r="CV210" s="50"/>
      <c r="CW210" s="50"/>
      <c r="CX210" s="50"/>
      <c r="CY210" s="50"/>
      <c r="CZ210" s="391"/>
    </row>
    <row r="211" spans="2:104" x14ac:dyDescent="0.25">
      <c r="B211" s="393" t="s">
        <v>182</v>
      </c>
      <c r="C211" s="9" t="s">
        <v>1117</v>
      </c>
      <c r="D211" s="59">
        <f>IF(SUM($D$12:D$12)=0,0,$D$210)</f>
        <v>0</v>
      </c>
      <c r="E211" s="59">
        <f>IF(SUM($D$12:E$12)=0,0,$D$210)</f>
        <v>0</v>
      </c>
      <c r="F211" s="59">
        <f>IF(SUM($D$12:F$12)=0,0,$D$210)</f>
        <v>0</v>
      </c>
      <c r="G211" s="59">
        <f>IF(SUM($D$12:G$12)=0,0,$D$210)</f>
        <v>0</v>
      </c>
      <c r="H211" s="59">
        <f>IF(SUM($D$12:H$12)=0,0,$D$210)</f>
        <v>0</v>
      </c>
      <c r="I211" s="59">
        <f>IF(SUM($D$12:I$12)=0,0,$D$210)</f>
        <v>0</v>
      </c>
      <c r="J211" s="59">
        <f>IF(SUM($D$12:J$12)=0,0,$D$210)</f>
        <v>0</v>
      </c>
      <c r="K211" s="59">
        <f>IF(SUM($D$12:K$12)=0,0,$D$210)</f>
        <v>0</v>
      </c>
      <c r="L211" s="59">
        <f>IF(SUM($D$12:L$12)=0,0,$D$210)</f>
        <v>0</v>
      </c>
      <c r="M211" s="59">
        <f>IF(SUM($D$12:M$12)=0,0,$D$210)</f>
        <v>0</v>
      </c>
      <c r="N211" s="59">
        <f>IF(SUM($D$12:N$12)=0,0,$D$210)</f>
        <v>0</v>
      </c>
      <c r="O211" s="59">
        <f>IF(SUM($D$12:O$12)=0,0,$D$210)</f>
        <v>0</v>
      </c>
      <c r="P211" s="59">
        <f>IF(SUM($D$12:P$12)=0,0,$D$210)</f>
        <v>0</v>
      </c>
      <c r="Q211" s="59">
        <f>IF(SUM($D$12:Q$12)=0,0,$D$210)</f>
        <v>0</v>
      </c>
      <c r="R211" s="59">
        <f>IF(SUM($D$12:R$12)=0,0,$D$210)</f>
        <v>0</v>
      </c>
      <c r="S211" s="59">
        <f>IF(SUM($D$12:S$12)=0,0,$D$210)</f>
        <v>0</v>
      </c>
      <c r="T211" s="59">
        <f>IF(SUM($D$12:T$12)=0,0,$D$210)</f>
        <v>0</v>
      </c>
      <c r="U211" s="59">
        <f>IF(SUM($D$12:U$12)=0,0,$D$210)</f>
        <v>0</v>
      </c>
      <c r="V211" s="59">
        <f>IF(SUM($D$12:V$12)=0,0,$D$210)</f>
        <v>0</v>
      </c>
      <c r="W211" s="59">
        <f>IF(SUM($D$12:W$12)=0,0,$D$210)</f>
        <v>0</v>
      </c>
      <c r="X211" s="59">
        <f>IF(SUM($D$12:X$12)=0,0,$D$210)</f>
        <v>0</v>
      </c>
      <c r="Y211" s="59">
        <f>IF(SUM($D$12:Y$12)=0,0,$D$210)</f>
        <v>0</v>
      </c>
      <c r="Z211" s="59">
        <f>IF(SUM($D$12:Z$12)=0,0,$D$210)</f>
        <v>0</v>
      </c>
      <c r="AA211" s="59">
        <f>IF(SUM($D$12:AA$12)=0,0,$D$210)</f>
        <v>0</v>
      </c>
      <c r="AB211" s="59">
        <f>IF(SUM($D$12:AB$12)=0,0,$D$210)</f>
        <v>0</v>
      </c>
      <c r="AC211" s="59">
        <f>IF(SUM($D$12:AC$12)=0,0,$D$210)</f>
        <v>0</v>
      </c>
      <c r="AD211" s="59">
        <f>IF(SUM($D$12:AD$12)=0,0,$D$210)</f>
        <v>0</v>
      </c>
      <c r="AE211" s="59">
        <f>IF(SUM($D$12:AE$12)=0,0,$D$210)</f>
        <v>0</v>
      </c>
      <c r="AF211" s="59">
        <f>IF(SUM($D$12:AF$12)=0,0,$D$210)</f>
        <v>0</v>
      </c>
      <c r="AG211" s="59">
        <f>IF(SUM($D$12:AG$12)=0,0,$D$210)</f>
        <v>0</v>
      </c>
      <c r="AH211" s="59">
        <f>IF(SUM($D$12:AH$12)=0,0,$D$210)</f>
        <v>0</v>
      </c>
      <c r="AI211" s="59">
        <f>IF(SUM($D$12:AI$12)=0,0,$D$210)</f>
        <v>0</v>
      </c>
      <c r="AJ211" s="59">
        <f>IF(SUM($D$12:AJ$12)=0,0,$D$210)</f>
        <v>0</v>
      </c>
      <c r="AK211" s="59">
        <f>IF(SUM($D$12:AK$12)=0,0,$D$210)</f>
        <v>0</v>
      </c>
      <c r="AL211" s="59">
        <f>IF(SUM($D$12:AL$12)=0,0,$D$210)</f>
        <v>0</v>
      </c>
      <c r="AM211" s="59">
        <f>IF(SUM($D$12:AM$12)=0,0,$D$210)</f>
        <v>0</v>
      </c>
      <c r="AN211" s="59">
        <f>IF(SUM($D$12:AN$12)=0,0,$D$210)</f>
        <v>0</v>
      </c>
      <c r="AO211" s="59">
        <f>IF(SUM($D$12:AO$12)=0,0,$D$210)</f>
        <v>0</v>
      </c>
      <c r="AP211" s="59">
        <f>IF(SUM($D$12:AP$12)=0,0,$D$210)</f>
        <v>0</v>
      </c>
      <c r="AQ211" s="59">
        <f>IF(SUM($D$12:AQ$12)=0,0,$D$210)</f>
        <v>0</v>
      </c>
      <c r="AR211" s="59">
        <f>IF(SUM($D$12:AR$12)=0,0,$D$210)</f>
        <v>0</v>
      </c>
      <c r="AS211" s="59">
        <f>IF(SUM($D$12:AS$12)=0,0,$D$210)</f>
        <v>0</v>
      </c>
      <c r="AT211" s="59">
        <f>IF(SUM($D$12:AT$12)=0,0,$D$210)</f>
        <v>0</v>
      </c>
      <c r="AU211" s="59">
        <f>IF(SUM($D$12:AU$12)=0,0,$D$210)</f>
        <v>0</v>
      </c>
      <c r="AV211" s="59">
        <f>IF(SUM($D$12:AV$12)=0,0,$D$210)</f>
        <v>0</v>
      </c>
      <c r="AW211" s="59">
        <f>IF(SUM($D$12:AW$12)=0,0,$D$210)</f>
        <v>0</v>
      </c>
      <c r="AX211" s="59">
        <f>IF(SUM($D$12:AX$12)=0,0,$D$210)</f>
        <v>0</v>
      </c>
      <c r="AY211" s="59">
        <f>IF(SUM($D$12:AY$12)=0,0,$D$210)</f>
        <v>0</v>
      </c>
      <c r="AZ211" s="59">
        <f>IF(SUM($D$12:AZ$12)=0,0,$D$210)</f>
        <v>0</v>
      </c>
      <c r="BA211" s="59">
        <f>IF(SUM($D$12:BA$12)=0,0,$D$210)</f>
        <v>0</v>
      </c>
      <c r="BB211" s="59">
        <f>IF(SUM($D$12:BB$12)=0,0,$D$210)</f>
        <v>0</v>
      </c>
      <c r="BC211" s="59">
        <f>IF(SUM($D$12:BC$12)=0,0,$D$210)</f>
        <v>0</v>
      </c>
      <c r="BD211" s="59">
        <f>IF(SUM($D$12:BD$12)=0,0,$D$210)</f>
        <v>0</v>
      </c>
      <c r="BE211" s="59">
        <f>IF(SUM($D$12:BE$12)=0,0,$D$210)</f>
        <v>0</v>
      </c>
      <c r="BF211" s="59">
        <f>IF(SUM($D$12:BF$12)=0,0,$D$210)</f>
        <v>0</v>
      </c>
      <c r="BG211" s="59">
        <f>IF(SUM($D$12:BG$12)=0,0,$D$210)</f>
        <v>0</v>
      </c>
      <c r="BH211" s="59">
        <f>IF(SUM($D$12:BH$12)=0,0,$D$210)</f>
        <v>0</v>
      </c>
      <c r="BI211" s="59">
        <f>IF(SUM($D$12:BI$12)=0,0,$D$210)</f>
        <v>0</v>
      </c>
      <c r="BJ211" s="59">
        <f>IF(SUM($D$12:BJ$12)=0,0,$D$210)</f>
        <v>0</v>
      </c>
      <c r="BK211" s="59">
        <f>IF(SUM($D$12:BK$12)=0,0,$D$210)</f>
        <v>0</v>
      </c>
      <c r="BL211" s="59">
        <f>IF(SUM($D$12:BL$12)=0,0,$D$210)</f>
        <v>0</v>
      </c>
      <c r="BM211" s="59">
        <f>IF(SUM($D$12:BM$12)=0,0,$D$210)</f>
        <v>0</v>
      </c>
      <c r="BN211" s="59">
        <f>IF(SUM($D$12:BN$12)=0,0,$D$210)</f>
        <v>0</v>
      </c>
      <c r="BO211" s="59">
        <f>IF(SUM($D$12:BO$12)=0,0,$D$210)</f>
        <v>0</v>
      </c>
      <c r="BP211" s="59">
        <f>IF(SUM($D$12:BP$12)=0,0,$D$210)</f>
        <v>0</v>
      </c>
      <c r="BQ211" s="59">
        <f>IF(SUM($D$12:BQ$12)=0,0,$D$210)</f>
        <v>0</v>
      </c>
      <c r="BR211" s="59">
        <f>IF(SUM($D$12:BR$12)=0,0,$D$210)</f>
        <v>0</v>
      </c>
      <c r="BS211" s="59">
        <f>IF(SUM($D$12:BS$12)=0,0,$D$210)</f>
        <v>0</v>
      </c>
      <c r="BT211" s="59">
        <f>IF(SUM($D$12:BT$12)=0,0,$D$210)</f>
        <v>0</v>
      </c>
      <c r="BU211" s="59">
        <f>IF(SUM($D$12:BU$12)=0,0,$D$210)</f>
        <v>0</v>
      </c>
      <c r="BV211" s="59">
        <f>IF(SUM($D$12:BV$12)=0,0,$D$210)</f>
        <v>0</v>
      </c>
      <c r="BW211" s="59">
        <f>IF(SUM($D$12:BW$12)=0,0,$D$210)</f>
        <v>0</v>
      </c>
      <c r="BX211" s="59">
        <f>IF(SUM($D$12:BX$12)=0,0,$D$210)</f>
        <v>0</v>
      </c>
      <c r="BY211" s="59">
        <f>IF(SUM($D$12:BY$12)=0,0,$D$210)</f>
        <v>0</v>
      </c>
      <c r="BZ211" s="59">
        <f>IF(SUM($D$12:BZ$12)=0,0,$D$210)</f>
        <v>0</v>
      </c>
      <c r="CA211" s="59">
        <f>IF(SUM($D$12:CA$12)=0,0,$D$210)</f>
        <v>0</v>
      </c>
      <c r="CB211" s="59">
        <f>IF(SUM($D$12:CB$12)=0,0,$D$210)</f>
        <v>0</v>
      </c>
      <c r="CC211" s="59">
        <f>IF(SUM($D$12:CC$12)=0,0,$D$210)</f>
        <v>0</v>
      </c>
      <c r="CD211" s="59">
        <f>IF(SUM($D$12:CD$12)=0,0,$D$210)</f>
        <v>0</v>
      </c>
      <c r="CE211" s="59">
        <f>IF(SUM($D$12:CE$12)=0,0,$D$210)</f>
        <v>0</v>
      </c>
      <c r="CF211" s="59">
        <f>IF(SUM($D$12:CF$12)=0,0,$D$210)</f>
        <v>0</v>
      </c>
      <c r="CG211" s="59">
        <f>IF(SUM($D$12:CG$12)=0,0,$D$210)</f>
        <v>0</v>
      </c>
      <c r="CH211" s="59">
        <f>IF(SUM($D$12:CH$12)=0,0,$D$210)</f>
        <v>0</v>
      </c>
      <c r="CI211" s="59">
        <f>IF(SUM($D$12:CI$12)=0,0,$D$210)</f>
        <v>0</v>
      </c>
      <c r="CJ211" s="59">
        <f>IF(SUM($D$12:CJ$12)=0,0,$D$210)</f>
        <v>0</v>
      </c>
      <c r="CK211" s="59">
        <f>IF(SUM($D$12:CK$12)=0,0,$D$210)</f>
        <v>0</v>
      </c>
      <c r="CL211" s="59">
        <f>IF(SUM($D$12:CL$12)=0,0,$D$210)</f>
        <v>0</v>
      </c>
      <c r="CM211" s="59">
        <f>IF(SUM($D$12:CM$12)=0,0,$D$210)</f>
        <v>0</v>
      </c>
      <c r="CN211" s="59">
        <f>IF(SUM($D$12:CN$12)=0,0,$D$210)</f>
        <v>0</v>
      </c>
      <c r="CO211" s="59">
        <f>IF(SUM($D$12:CO$12)=0,0,$D$210)</f>
        <v>0</v>
      </c>
      <c r="CP211" s="59">
        <f>IF(SUM($D$12:CP$12)=0,0,$D$210)</f>
        <v>0</v>
      </c>
      <c r="CQ211" s="59">
        <f>IF(SUM($D$12:CQ$12)=0,0,$D$210)</f>
        <v>0</v>
      </c>
      <c r="CR211" s="59">
        <f>IF(SUM($D$12:CR$12)=0,0,$D$210)</f>
        <v>0</v>
      </c>
      <c r="CS211" s="59">
        <f>IF(SUM($D$12:CS$12)=0,0,$D$210)</f>
        <v>0</v>
      </c>
      <c r="CT211" s="59">
        <f>IF(SUM($D$12:CT$12)=0,0,$D$210)</f>
        <v>0</v>
      </c>
      <c r="CU211" s="59">
        <f>IF(SUM($D$12:CU$12)=0,0,$D$210)</f>
        <v>0</v>
      </c>
      <c r="CV211" s="59">
        <f>IF(SUM($D$12:CV$12)=0,0,$D$210)</f>
        <v>0</v>
      </c>
      <c r="CW211" s="59">
        <f>IF(SUM($D$12:CW$12)=0,0,$D$210)</f>
        <v>0</v>
      </c>
      <c r="CX211" s="59">
        <f>IF(SUM($D$12:CX$12)=0,0,$D$210)</f>
        <v>0</v>
      </c>
      <c r="CY211" s="59">
        <f>IF(SUM($D$12:CY$12)=0,0,$D$210)</f>
        <v>0</v>
      </c>
      <c r="CZ211" s="391"/>
    </row>
    <row r="212" spans="2:104" x14ac:dyDescent="0.25">
      <c r="B212" s="393" t="s">
        <v>186</v>
      </c>
      <c r="C212" s="9" t="s">
        <v>1117</v>
      </c>
      <c r="D212" s="61">
        <f>D211*D$7</f>
        <v>0</v>
      </c>
      <c r="E212" s="61">
        <f t="shared" ref="E212:BP212" si="75">E211*E$7</f>
        <v>0</v>
      </c>
      <c r="F212" s="61">
        <f t="shared" si="75"/>
        <v>0</v>
      </c>
      <c r="G212" s="61">
        <f t="shared" si="75"/>
        <v>0</v>
      </c>
      <c r="H212" s="61">
        <f t="shared" si="75"/>
        <v>0</v>
      </c>
      <c r="I212" s="61">
        <f t="shared" si="75"/>
        <v>0</v>
      </c>
      <c r="J212" s="61">
        <f t="shared" si="75"/>
        <v>0</v>
      </c>
      <c r="K212" s="61">
        <f t="shared" si="75"/>
        <v>0</v>
      </c>
      <c r="L212" s="61">
        <f t="shared" si="75"/>
        <v>0</v>
      </c>
      <c r="M212" s="61">
        <f t="shared" si="75"/>
        <v>0</v>
      </c>
      <c r="N212" s="61">
        <f t="shared" si="75"/>
        <v>0</v>
      </c>
      <c r="O212" s="61">
        <f t="shared" si="75"/>
        <v>0</v>
      </c>
      <c r="P212" s="61">
        <f t="shared" si="75"/>
        <v>0</v>
      </c>
      <c r="Q212" s="61">
        <f t="shared" si="75"/>
        <v>0</v>
      </c>
      <c r="R212" s="61">
        <f t="shared" si="75"/>
        <v>0</v>
      </c>
      <c r="S212" s="61">
        <f t="shared" si="75"/>
        <v>0</v>
      </c>
      <c r="T212" s="61">
        <f t="shared" si="75"/>
        <v>0</v>
      </c>
      <c r="U212" s="61">
        <f t="shared" si="75"/>
        <v>0</v>
      </c>
      <c r="V212" s="61">
        <f t="shared" si="75"/>
        <v>0</v>
      </c>
      <c r="W212" s="61">
        <f t="shared" si="75"/>
        <v>0</v>
      </c>
      <c r="X212" s="61">
        <f t="shared" si="75"/>
        <v>0</v>
      </c>
      <c r="Y212" s="61">
        <f t="shared" si="75"/>
        <v>0</v>
      </c>
      <c r="Z212" s="61">
        <f t="shared" si="75"/>
        <v>0</v>
      </c>
      <c r="AA212" s="61">
        <f t="shared" si="75"/>
        <v>0</v>
      </c>
      <c r="AB212" s="61">
        <f t="shared" si="75"/>
        <v>0</v>
      </c>
      <c r="AC212" s="61">
        <f t="shared" si="75"/>
        <v>0</v>
      </c>
      <c r="AD212" s="61">
        <f t="shared" si="75"/>
        <v>0</v>
      </c>
      <c r="AE212" s="61">
        <f t="shared" si="75"/>
        <v>0</v>
      </c>
      <c r="AF212" s="61">
        <f t="shared" si="75"/>
        <v>0</v>
      </c>
      <c r="AG212" s="61">
        <f t="shared" si="75"/>
        <v>0</v>
      </c>
      <c r="AH212" s="61">
        <f t="shared" si="75"/>
        <v>0</v>
      </c>
      <c r="AI212" s="61">
        <f t="shared" si="75"/>
        <v>0</v>
      </c>
      <c r="AJ212" s="61">
        <f t="shared" si="75"/>
        <v>0</v>
      </c>
      <c r="AK212" s="61">
        <f t="shared" si="75"/>
        <v>0</v>
      </c>
      <c r="AL212" s="61">
        <f t="shared" si="75"/>
        <v>0</v>
      </c>
      <c r="AM212" s="61">
        <f t="shared" si="75"/>
        <v>0</v>
      </c>
      <c r="AN212" s="61">
        <f t="shared" si="75"/>
        <v>0</v>
      </c>
      <c r="AO212" s="61">
        <f t="shared" si="75"/>
        <v>0</v>
      </c>
      <c r="AP212" s="61">
        <f t="shared" si="75"/>
        <v>0</v>
      </c>
      <c r="AQ212" s="61">
        <f t="shared" si="75"/>
        <v>0</v>
      </c>
      <c r="AR212" s="61">
        <f t="shared" si="75"/>
        <v>0</v>
      </c>
      <c r="AS212" s="61">
        <f t="shared" si="75"/>
        <v>0</v>
      </c>
      <c r="AT212" s="61">
        <f t="shared" si="75"/>
        <v>0</v>
      </c>
      <c r="AU212" s="61">
        <f t="shared" si="75"/>
        <v>0</v>
      </c>
      <c r="AV212" s="61">
        <f t="shared" si="75"/>
        <v>0</v>
      </c>
      <c r="AW212" s="61">
        <f t="shared" si="75"/>
        <v>0</v>
      </c>
      <c r="AX212" s="61">
        <f t="shared" si="75"/>
        <v>0</v>
      </c>
      <c r="AY212" s="61">
        <f t="shared" si="75"/>
        <v>0</v>
      </c>
      <c r="AZ212" s="61">
        <f t="shared" si="75"/>
        <v>0</v>
      </c>
      <c r="BA212" s="61">
        <f t="shared" si="75"/>
        <v>0</v>
      </c>
      <c r="BB212" s="61">
        <f t="shared" si="75"/>
        <v>0</v>
      </c>
      <c r="BC212" s="61">
        <f t="shared" si="75"/>
        <v>0</v>
      </c>
      <c r="BD212" s="61">
        <f t="shared" si="75"/>
        <v>0</v>
      </c>
      <c r="BE212" s="61">
        <f t="shared" si="75"/>
        <v>0</v>
      </c>
      <c r="BF212" s="61">
        <f t="shared" si="75"/>
        <v>0</v>
      </c>
      <c r="BG212" s="61">
        <f t="shared" si="75"/>
        <v>0</v>
      </c>
      <c r="BH212" s="61">
        <f t="shared" si="75"/>
        <v>0</v>
      </c>
      <c r="BI212" s="61">
        <f t="shared" si="75"/>
        <v>0</v>
      </c>
      <c r="BJ212" s="61">
        <f t="shared" si="75"/>
        <v>0</v>
      </c>
      <c r="BK212" s="61">
        <f t="shared" si="75"/>
        <v>0</v>
      </c>
      <c r="BL212" s="61">
        <f t="shared" si="75"/>
        <v>0</v>
      </c>
      <c r="BM212" s="61">
        <f t="shared" si="75"/>
        <v>0</v>
      </c>
      <c r="BN212" s="61">
        <f t="shared" si="75"/>
        <v>0</v>
      </c>
      <c r="BO212" s="61">
        <f t="shared" si="75"/>
        <v>0</v>
      </c>
      <c r="BP212" s="61">
        <f t="shared" si="75"/>
        <v>0</v>
      </c>
      <c r="BQ212" s="61">
        <f t="shared" ref="BQ212:CY212" si="76">BQ211*BQ$7</f>
        <v>0</v>
      </c>
      <c r="BR212" s="61">
        <f t="shared" si="76"/>
        <v>0</v>
      </c>
      <c r="BS212" s="61">
        <f t="shared" si="76"/>
        <v>0</v>
      </c>
      <c r="BT212" s="61">
        <f t="shared" si="76"/>
        <v>0</v>
      </c>
      <c r="BU212" s="61">
        <f t="shared" si="76"/>
        <v>0</v>
      </c>
      <c r="BV212" s="61">
        <f t="shared" si="76"/>
        <v>0</v>
      </c>
      <c r="BW212" s="61">
        <f t="shared" si="76"/>
        <v>0</v>
      </c>
      <c r="BX212" s="61">
        <f t="shared" si="76"/>
        <v>0</v>
      </c>
      <c r="BY212" s="61">
        <f t="shared" si="76"/>
        <v>0</v>
      </c>
      <c r="BZ212" s="61">
        <f t="shared" si="76"/>
        <v>0</v>
      </c>
      <c r="CA212" s="61">
        <f t="shared" si="76"/>
        <v>0</v>
      </c>
      <c r="CB212" s="61">
        <f t="shared" si="76"/>
        <v>0</v>
      </c>
      <c r="CC212" s="61">
        <f t="shared" si="76"/>
        <v>0</v>
      </c>
      <c r="CD212" s="61">
        <f t="shared" si="76"/>
        <v>0</v>
      </c>
      <c r="CE212" s="61">
        <f t="shared" si="76"/>
        <v>0</v>
      </c>
      <c r="CF212" s="61">
        <f t="shared" si="76"/>
        <v>0</v>
      </c>
      <c r="CG212" s="61">
        <f t="shared" si="76"/>
        <v>0</v>
      </c>
      <c r="CH212" s="61">
        <f t="shared" si="76"/>
        <v>0</v>
      </c>
      <c r="CI212" s="61">
        <f t="shared" si="76"/>
        <v>0</v>
      </c>
      <c r="CJ212" s="61">
        <f t="shared" si="76"/>
        <v>0</v>
      </c>
      <c r="CK212" s="61">
        <f t="shared" si="76"/>
        <v>0</v>
      </c>
      <c r="CL212" s="61">
        <f t="shared" si="76"/>
        <v>0</v>
      </c>
      <c r="CM212" s="61">
        <f t="shared" si="76"/>
        <v>0</v>
      </c>
      <c r="CN212" s="61">
        <f t="shared" si="76"/>
        <v>0</v>
      </c>
      <c r="CO212" s="61">
        <f t="shared" si="76"/>
        <v>0</v>
      </c>
      <c r="CP212" s="61">
        <f t="shared" si="76"/>
        <v>0</v>
      </c>
      <c r="CQ212" s="61">
        <f t="shared" si="76"/>
        <v>0</v>
      </c>
      <c r="CR212" s="61">
        <f t="shared" si="76"/>
        <v>0</v>
      </c>
      <c r="CS212" s="61">
        <f t="shared" si="76"/>
        <v>0</v>
      </c>
      <c r="CT212" s="61">
        <f t="shared" si="76"/>
        <v>0</v>
      </c>
      <c r="CU212" s="61">
        <f t="shared" si="76"/>
        <v>0</v>
      </c>
      <c r="CV212" s="61">
        <f t="shared" si="76"/>
        <v>0</v>
      </c>
      <c r="CW212" s="61">
        <f t="shared" si="76"/>
        <v>0</v>
      </c>
      <c r="CX212" s="61">
        <f t="shared" si="76"/>
        <v>0</v>
      </c>
      <c r="CY212" s="61">
        <f t="shared" si="76"/>
        <v>0</v>
      </c>
      <c r="CZ212" s="391"/>
    </row>
    <row r="213" spans="2:104" x14ac:dyDescent="0.25">
      <c r="B213" s="406"/>
      <c r="C213" s="390"/>
      <c r="D213" s="414"/>
      <c r="E213" s="414"/>
      <c r="F213" s="414"/>
      <c r="G213" s="414"/>
      <c r="H213" s="414"/>
      <c r="I213" s="414"/>
      <c r="J213" s="414"/>
      <c r="K213" s="414"/>
      <c r="L213" s="414"/>
      <c r="M213" s="414"/>
      <c r="N213" s="414"/>
      <c r="O213" s="414"/>
      <c r="P213" s="414"/>
      <c r="Q213" s="414"/>
      <c r="R213" s="414"/>
      <c r="S213" s="414"/>
      <c r="T213" s="414"/>
      <c r="U213" s="414"/>
      <c r="V213" s="414"/>
      <c r="W213" s="414"/>
      <c r="X213" s="414"/>
      <c r="Y213" s="414"/>
      <c r="Z213" s="414"/>
      <c r="AA213" s="414"/>
      <c r="AB213" s="414"/>
      <c r="AC213" s="414"/>
      <c r="AD213" s="414"/>
      <c r="AE213" s="414"/>
      <c r="AF213" s="414"/>
      <c r="AG213" s="414"/>
      <c r="AH213" s="414"/>
      <c r="AI213" s="414"/>
      <c r="AJ213" s="414"/>
      <c r="AK213" s="414"/>
      <c r="AL213" s="414"/>
      <c r="AM213" s="414"/>
      <c r="AN213" s="414"/>
      <c r="AO213" s="414"/>
      <c r="AP213" s="414"/>
      <c r="AQ213" s="414"/>
      <c r="AR213" s="414"/>
      <c r="AS213" s="414"/>
      <c r="AT213" s="414"/>
      <c r="AU213" s="414"/>
      <c r="AV213" s="414"/>
      <c r="AW213" s="414"/>
      <c r="AX213" s="414"/>
      <c r="AY213" s="414"/>
      <c r="AZ213" s="414"/>
      <c r="BA213" s="414"/>
      <c r="BB213" s="414"/>
      <c r="BC213" s="414"/>
      <c r="BD213" s="414"/>
      <c r="BE213" s="414"/>
      <c r="BF213" s="414"/>
      <c r="BG213" s="414"/>
      <c r="BH213" s="414"/>
      <c r="BI213" s="414"/>
      <c r="BJ213" s="414"/>
      <c r="BK213" s="414"/>
      <c r="BL213" s="414"/>
      <c r="BM213" s="414"/>
      <c r="BN213" s="414"/>
      <c r="BO213" s="414"/>
      <c r="BP213" s="414"/>
      <c r="BQ213" s="414"/>
      <c r="BR213" s="414"/>
      <c r="BS213" s="414"/>
      <c r="BT213" s="414"/>
      <c r="BU213" s="414"/>
      <c r="BV213" s="414"/>
      <c r="BW213" s="414"/>
      <c r="BX213" s="414"/>
      <c r="BY213" s="414"/>
      <c r="BZ213" s="414"/>
      <c r="CA213" s="414"/>
      <c r="CB213" s="414"/>
      <c r="CC213" s="414"/>
      <c r="CD213" s="414"/>
      <c r="CE213" s="414"/>
      <c r="CF213" s="414"/>
      <c r="CG213" s="414"/>
      <c r="CH213" s="414"/>
      <c r="CI213" s="414"/>
      <c r="CJ213" s="414"/>
      <c r="CK213" s="414"/>
      <c r="CL213" s="414"/>
      <c r="CM213" s="414"/>
      <c r="CN213" s="414"/>
      <c r="CO213" s="414"/>
      <c r="CP213" s="414"/>
      <c r="CQ213" s="414"/>
      <c r="CR213" s="414"/>
      <c r="CS213" s="414"/>
      <c r="CT213" s="414"/>
      <c r="CU213" s="414"/>
      <c r="CV213" s="414"/>
      <c r="CW213" s="414"/>
      <c r="CX213" s="414"/>
      <c r="CY213" s="414"/>
      <c r="CZ213" s="391"/>
    </row>
    <row r="214" spans="2:104" x14ac:dyDescent="0.25">
      <c r="B214" s="415" t="s">
        <v>429</v>
      </c>
      <c r="C214" s="39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c r="CV214" s="50"/>
      <c r="CW214" s="50"/>
      <c r="CX214" s="50"/>
      <c r="CY214" s="50"/>
      <c r="CZ214" s="391"/>
    </row>
    <row r="215" spans="2:104" x14ac:dyDescent="0.25">
      <c r="B215" s="403" t="s">
        <v>430</v>
      </c>
      <c r="C215" s="9" t="s">
        <v>1117</v>
      </c>
      <c r="D215" s="295">
        <f>'Data Input - BAU'!H41</f>
        <v>0</v>
      </c>
      <c r="E215" s="295">
        <f>'Data Input - BAU'!I41</f>
        <v>0</v>
      </c>
      <c r="F215" s="295">
        <f>'Data Input - BAU'!J41</f>
        <v>0</v>
      </c>
      <c r="G215" s="295">
        <f>'Data Input - BAU'!K41</f>
        <v>0</v>
      </c>
      <c r="H215" s="295">
        <f>'Data Input - BAU'!L41</f>
        <v>0</v>
      </c>
      <c r="I215" s="295">
        <f>'Data Input - BAU'!M41</f>
        <v>0</v>
      </c>
      <c r="J215" s="295">
        <f>'Data Input - BAU'!N41</f>
        <v>0</v>
      </c>
      <c r="K215" s="295">
        <f>'Data Input - BAU'!O41</f>
        <v>0</v>
      </c>
      <c r="L215" s="295">
        <f>'Data Input - BAU'!P41</f>
        <v>0</v>
      </c>
      <c r="M215" s="295">
        <f>'Data Input - BAU'!Q41</f>
        <v>0</v>
      </c>
      <c r="N215" s="295">
        <f>'Data Input - BAU'!R41</f>
        <v>0</v>
      </c>
      <c r="O215" s="295">
        <f>'Data Input - BAU'!S41</f>
        <v>0</v>
      </c>
      <c r="P215" s="295">
        <f>'Data Input - BAU'!T41</f>
        <v>0</v>
      </c>
      <c r="Q215" s="295">
        <f>'Data Input - BAU'!U41</f>
        <v>0</v>
      </c>
      <c r="R215" s="295">
        <f>'Data Input - BAU'!V41</f>
        <v>0</v>
      </c>
      <c r="S215" s="295">
        <f>'Data Input - BAU'!W41</f>
        <v>0</v>
      </c>
      <c r="T215" s="295">
        <f>'Data Input - BAU'!X41</f>
        <v>0</v>
      </c>
      <c r="U215" s="295">
        <f>'Data Input - BAU'!Y41</f>
        <v>0</v>
      </c>
      <c r="V215" s="295">
        <f>'Data Input - BAU'!Z41</f>
        <v>0</v>
      </c>
      <c r="W215" s="295">
        <f>'Data Input - BAU'!AA41</f>
        <v>0</v>
      </c>
      <c r="X215" s="295">
        <f>'Data Input - BAU'!AB41</f>
        <v>0</v>
      </c>
      <c r="Y215" s="295">
        <f>'Data Input - BAU'!AC41</f>
        <v>0</v>
      </c>
      <c r="Z215" s="295">
        <f>'Data Input - BAU'!AD41</f>
        <v>0</v>
      </c>
      <c r="AA215" s="295">
        <f>'Data Input - BAU'!AE41</f>
        <v>0</v>
      </c>
      <c r="AB215" s="295">
        <f>'Data Input - BAU'!AF41</f>
        <v>0</v>
      </c>
      <c r="AC215" s="295">
        <f>'Data Input - BAU'!AG41</f>
        <v>0</v>
      </c>
      <c r="AD215" s="295">
        <f>'Data Input - BAU'!AH41</f>
        <v>0</v>
      </c>
      <c r="AE215" s="295">
        <f>'Data Input - BAU'!AI41</f>
        <v>0</v>
      </c>
      <c r="AF215" s="295">
        <f>'Data Input - BAU'!AJ41</f>
        <v>0</v>
      </c>
      <c r="AG215" s="295">
        <f>'Data Input - BAU'!AK41</f>
        <v>0</v>
      </c>
      <c r="AH215" s="295">
        <f>'Data Input - BAU'!AL41</f>
        <v>0</v>
      </c>
      <c r="AI215" s="295">
        <f>'Data Input - BAU'!AM41</f>
        <v>0</v>
      </c>
      <c r="AJ215" s="295">
        <f>'Data Input - BAU'!AN41</f>
        <v>0</v>
      </c>
      <c r="AK215" s="295">
        <f>'Data Input - BAU'!AO41</f>
        <v>0</v>
      </c>
      <c r="AL215" s="295">
        <f>'Data Input - BAU'!AP41</f>
        <v>0</v>
      </c>
      <c r="AM215" s="295">
        <f>'Data Input - BAU'!AQ41</f>
        <v>0</v>
      </c>
      <c r="AN215" s="295">
        <f>'Data Input - BAU'!AR41</f>
        <v>0</v>
      </c>
      <c r="AO215" s="295">
        <f>'Data Input - BAU'!AS41</f>
        <v>0</v>
      </c>
      <c r="AP215" s="295">
        <f>'Data Input - BAU'!AT41</f>
        <v>0</v>
      </c>
      <c r="AQ215" s="295">
        <f>'Data Input - BAU'!AU41</f>
        <v>0</v>
      </c>
      <c r="AR215" s="295">
        <f>'Data Input - BAU'!AV41</f>
        <v>0</v>
      </c>
      <c r="AS215" s="295">
        <f>'Data Input - BAU'!AW41</f>
        <v>0</v>
      </c>
      <c r="AT215" s="295">
        <f>'Data Input - BAU'!AX41</f>
        <v>0</v>
      </c>
      <c r="AU215" s="295">
        <f>'Data Input - BAU'!AY41</f>
        <v>0</v>
      </c>
      <c r="AV215" s="295">
        <f>'Data Input - BAU'!AZ41</f>
        <v>0</v>
      </c>
      <c r="AW215" s="295">
        <f>'Data Input - BAU'!BA41</f>
        <v>0</v>
      </c>
      <c r="AX215" s="295">
        <f>'Data Input - BAU'!BB41</f>
        <v>0</v>
      </c>
      <c r="AY215" s="295">
        <f>'Data Input - BAU'!BC41</f>
        <v>0</v>
      </c>
      <c r="AZ215" s="295">
        <f>'Data Input - BAU'!BD41</f>
        <v>0</v>
      </c>
      <c r="BA215" s="295">
        <f>'Data Input - BAU'!BE41</f>
        <v>0</v>
      </c>
      <c r="BB215" s="295">
        <f>'Data Input - BAU'!BF41</f>
        <v>0</v>
      </c>
      <c r="BC215" s="295">
        <f>'Data Input - BAU'!BG41</f>
        <v>0</v>
      </c>
      <c r="BD215" s="295">
        <f>'Data Input - BAU'!BH41</f>
        <v>0</v>
      </c>
      <c r="BE215" s="295">
        <f>'Data Input - BAU'!BI41</f>
        <v>0</v>
      </c>
      <c r="BF215" s="295">
        <f>'Data Input - BAU'!BJ41</f>
        <v>0</v>
      </c>
      <c r="BG215" s="295">
        <f>'Data Input - BAU'!BK41</f>
        <v>0</v>
      </c>
      <c r="BH215" s="295">
        <f>'Data Input - BAU'!BL41</f>
        <v>0</v>
      </c>
      <c r="BI215" s="295">
        <f>'Data Input - BAU'!BM41</f>
        <v>0</v>
      </c>
      <c r="BJ215" s="295">
        <f>'Data Input - BAU'!BN41</f>
        <v>0</v>
      </c>
      <c r="BK215" s="295">
        <f>'Data Input - BAU'!BO41</f>
        <v>0</v>
      </c>
      <c r="BL215" s="295">
        <f>'Data Input - BAU'!BP41</f>
        <v>0</v>
      </c>
      <c r="BM215" s="295">
        <f>'Data Input - BAU'!BQ41</f>
        <v>0</v>
      </c>
      <c r="BN215" s="295">
        <f>'Data Input - BAU'!BR41</f>
        <v>0</v>
      </c>
      <c r="BO215" s="295">
        <f>'Data Input - BAU'!BS41</f>
        <v>0</v>
      </c>
      <c r="BP215" s="295">
        <f>'Data Input - BAU'!BT41</f>
        <v>0</v>
      </c>
      <c r="BQ215" s="295">
        <f>'Data Input - BAU'!BU41</f>
        <v>0</v>
      </c>
      <c r="BR215" s="295">
        <f>'Data Input - BAU'!BV41</f>
        <v>0</v>
      </c>
      <c r="BS215" s="295">
        <f>'Data Input - BAU'!BW41</f>
        <v>0</v>
      </c>
      <c r="BT215" s="295">
        <f>'Data Input - BAU'!BX41</f>
        <v>0</v>
      </c>
      <c r="BU215" s="295">
        <f>'Data Input - BAU'!BY41</f>
        <v>0</v>
      </c>
      <c r="BV215" s="295">
        <f>'Data Input - BAU'!BZ41</f>
        <v>0</v>
      </c>
      <c r="BW215" s="295">
        <f>'Data Input - BAU'!CA41</f>
        <v>0</v>
      </c>
      <c r="BX215" s="295">
        <f>'Data Input - BAU'!CB41</f>
        <v>0</v>
      </c>
      <c r="BY215" s="295">
        <f>'Data Input - BAU'!CC41</f>
        <v>0</v>
      </c>
      <c r="BZ215" s="295">
        <f>'Data Input - BAU'!CD41</f>
        <v>0</v>
      </c>
      <c r="CA215" s="295">
        <f>'Data Input - BAU'!CE41</f>
        <v>0</v>
      </c>
      <c r="CB215" s="295">
        <f>'Data Input - BAU'!CF41</f>
        <v>0</v>
      </c>
      <c r="CC215" s="295">
        <f>'Data Input - BAU'!CG41</f>
        <v>0</v>
      </c>
      <c r="CD215" s="295">
        <f>'Data Input - BAU'!CH41</f>
        <v>0</v>
      </c>
      <c r="CE215" s="295">
        <f>'Data Input - BAU'!CI41</f>
        <v>0</v>
      </c>
      <c r="CF215" s="295">
        <f>'Data Input - BAU'!CJ41</f>
        <v>0</v>
      </c>
      <c r="CG215" s="295">
        <f>'Data Input - BAU'!CK41</f>
        <v>0</v>
      </c>
      <c r="CH215" s="295">
        <f>'Data Input - BAU'!CL41</f>
        <v>0</v>
      </c>
      <c r="CI215" s="295">
        <f>'Data Input - BAU'!CM41</f>
        <v>0</v>
      </c>
      <c r="CJ215" s="295">
        <f>'Data Input - BAU'!CN41</f>
        <v>0</v>
      </c>
      <c r="CK215" s="295">
        <f>'Data Input - BAU'!CO41</f>
        <v>0</v>
      </c>
      <c r="CL215" s="295">
        <f>'Data Input - BAU'!CP41</f>
        <v>0</v>
      </c>
      <c r="CM215" s="295">
        <f>'Data Input - BAU'!CQ41</f>
        <v>0</v>
      </c>
      <c r="CN215" s="295">
        <f>'Data Input - BAU'!CR41</f>
        <v>0</v>
      </c>
      <c r="CO215" s="295">
        <f>'Data Input - BAU'!CS41</f>
        <v>0</v>
      </c>
      <c r="CP215" s="295">
        <f>'Data Input - BAU'!CT41</f>
        <v>0</v>
      </c>
      <c r="CQ215" s="295">
        <f>'Data Input - BAU'!CU41</f>
        <v>0</v>
      </c>
      <c r="CR215" s="295">
        <f>'Data Input - BAU'!CV41</f>
        <v>0</v>
      </c>
      <c r="CS215" s="295">
        <f>'Data Input - BAU'!CW41</f>
        <v>0</v>
      </c>
      <c r="CT215" s="295">
        <f>'Data Input - BAU'!CX41</f>
        <v>0</v>
      </c>
      <c r="CU215" s="295">
        <f>'Data Input - BAU'!CY41</f>
        <v>0</v>
      </c>
      <c r="CV215" s="295">
        <f>'Data Input - BAU'!CZ41</f>
        <v>0</v>
      </c>
      <c r="CW215" s="295">
        <f>'Data Input - BAU'!DA41</f>
        <v>0</v>
      </c>
      <c r="CX215" s="295">
        <f>'Data Input - BAU'!DB41</f>
        <v>0</v>
      </c>
      <c r="CY215" s="295">
        <f>'Data Input - BAU'!DC41</f>
        <v>0</v>
      </c>
      <c r="CZ215" s="391"/>
    </row>
    <row r="216" spans="2:104" x14ac:dyDescent="0.25">
      <c r="B216" s="403" t="s">
        <v>1060</v>
      </c>
      <c r="C216" s="9" t="s">
        <v>1117</v>
      </c>
      <c r="D216" s="61">
        <f>D215*D$7</f>
        <v>0</v>
      </c>
      <c r="E216" s="61">
        <f t="shared" ref="E216:BP216" si="77">E215*E$7</f>
        <v>0</v>
      </c>
      <c r="F216" s="61">
        <f t="shared" si="77"/>
        <v>0</v>
      </c>
      <c r="G216" s="61">
        <f t="shared" si="77"/>
        <v>0</v>
      </c>
      <c r="H216" s="61">
        <f t="shared" si="77"/>
        <v>0</v>
      </c>
      <c r="I216" s="61">
        <f t="shared" si="77"/>
        <v>0</v>
      </c>
      <c r="J216" s="61">
        <f t="shared" si="77"/>
        <v>0</v>
      </c>
      <c r="K216" s="61">
        <f t="shared" si="77"/>
        <v>0</v>
      </c>
      <c r="L216" s="61">
        <f t="shared" si="77"/>
        <v>0</v>
      </c>
      <c r="M216" s="61">
        <f t="shared" si="77"/>
        <v>0</v>
      </c>
      <c r="N216" s="61">
        <f t="shared" si="77"/>
        <v>0</v>
      </c>
      <c r="O216" s="61">
        <f t="shared" si="77"/>
        <v>0</v>
      </c>
      <c r="P216" s="61">
        <f t="shared" si="77"/>
        <v>0</v>
      </c>
      <c r="Q216" s="61">
        <f t="shared" si="77"/>
        <v>0</v>
      </c>
      <c r="R216" s="61">
        <f t="shared" si="77"/>
        <v>0</v>
      </c>
      <c r="S216" s="61">
        <f t="shared" si="77"/>
        <v>0</v>
      </c>
      <c r="T216" s="61">
        <f t="shared" si="77"/>
        <v>0</v>
      </c>
      <c r="U216" s="61">
        <f t="shared" si="77"/>
        <v>0</v>
      </c>
      <c r="V216" s="61">
        <f t="shared" si="77"/>
        <v>0</v>
      </c>
      <c r="W216" s="61">
        <f t="shared" si="77"/>
        <v>0</v>
      </c>
      <c r="X216" s="61">
        <f t="shared" si="77"/>
        <v>0</v>
      </c>
      <c r="Y216" s="61">
        <f t="shared" si="77"/>
        <v>0</v>
      </c>
      <c r="Z216" s="61">
        <f t="shared" si="77"/>
        <v>0</v>
      </c>
      <c r="AA216" s="61">
        <f t="shared" si="77"/>
        <v>0</v>
      </c>
      <c r="AB216" s="61">
        <f t="shared" si="77"/>
        <v>0</v>
      </c>
      <c r="AC216" s="61">
        <f t="shared" si="77"/>
        <v>0</v>
      </c>
      <c r="AD216" s="61">
        <f t="shared" si="77"/>
        <v>0</v>
      </c>
      <c r="AE216" s="61">
        <f t="shared" si="77"/>
        <v>0</v>
      </c>
      <c r="AF216" s="61">
        <f t="shared" si="77"/>
        <v>0</v>
      </c>
      <c r="AG216" s="61">
        <f t="shared" si="77"/>
        <v>0</v>
      </c>
      <c r="AH216" s="61">
        <f t="shared" si="77"/>
        <v>0</v>
      </c>
      <c r="AI216" s="61">
        <f t="shared" si="77"/>
        <v>0</v>
      </c>
      <c r="AJ216" s="61">
        <f t="shared" si="77"/>
        <v>0</v>
      </c>
      <c r="AK216" s="61">
        <f t="shared" si="77"/>
        <v>0</v>
      </c>
      <c r="AL216" s="61">
        <f t="shared" si="77"/>
        <v>0</v>
      </c>
      <c r="AM216" s="61">
        <f t="shared" si="77"/>
        <v>0</v>
      </c>
      <c r="AN216" s="61">
        <f t="shared" si="77"/>
        <v>0</v>
      </c>
      <c r="AO216" s="61">
        <f t="shared" si="77"/>
        <v>0</v>
      </c>
      <c r="AP216" s="61">
        <f t="shared" si="77"/>
        <v>0</v>
      </c>
      <c r="AQ216" s="61">
        <f t="shared" si="77"/>
        <v>0</v>
      </c>
      <c r="AR216" s="61">
        <f t="shared" si="77"/>
        <v>0</v>
      </c>
      <c r="AS216" s="61">
        <f t="shared" si="77"/>
        <v>0</v>
      </c>
      <c r="AT216" s="61">
        <f t="shared" si="77"/>
        <v>0</v>
      </c>
      <c r="AU216" s="61">
        <f t="shared" si="77"/>
        <v>0</v>
      </c>
      <c r="AV216" s="61">
        <f t="shared" si="77"/>
        <v>0</v>
      </c>
      <c r="AW216" s="61">
        <f t="shared" si="77"/>
        <v>0</v>
      </c>
      <c r="AX216" s="61">
        <f t="shared" si="77"/>
        <v>0</v>
      </c>
      <c r="AY216" s="61">
        <f t="shared" si="77"/>
        <v>0</v>
      </c>
      <c r="AZ216" s="61">
        <f t="shared" si="77"/>
        <v>0</v>
      </c>
      <c r="BA216" s="61">
        <f t="shared" si="77"/>
        <v>0</v>
      </c>
      <c r="BB216" s="61">
        <f t="shared" si="77"/>
        <v>0</v>
      </c>
      <c r="BC216" s="61">
        <f t="shared" si="77"/>
        <v>0</v>
      </c>
      <c r="BD216" s="61">
        <f t="shared" si="77"/>
        <v>0</v>
      </c>
      <c r="BE216" s="61">
        <f t="shared" si="77"/>
        <v>0</v>
      </c>
      <c r="BF216" s="61">
        <f t="shared" si="77"/>
        <v>0</v>
      </c>
      <c r="BG216" s="61">
        <f t="shared" si="77"/>
        <v>0</v>
      </c>
      <c r="BH216" s="61">
        <f t="shared" si="77"/>
        <v>0</v>
      </c>
      <c r="BI216" s="61">
        <f t="shared" si="77"/>
        <v>0</v>
      </c>
      <c r="BJ216" s="61">
        <f t="shared" si="77"/>
        <v>0</v>
      </c>
      <c r="BK216" s="61">
        <f t="shared" si="77"/>
        <v>0</v>
      </c>
      <c r="BL216" s="61">
        <f t="shared" si="77"/>
        <v>0</v>
      </c>
      <c r="BM216" s="61">
        <f t="shared" si="77"/>
        <v>0</v>
      </c>
      <c r="BN216" s="61">
        <f t="shared" si="77"/>
        <v>0</v>
      </c>
      <c r="BO216" s="61">
        <f t="shared" si="77"/>
        <v>0</v>
      </c>
      <c r="BP216" s="61">
        <f t="shared" si="77"/>
        <v>0</v>
      </c>
      <c r="BQ216" s="61">
        <f t="shared" ref="BQ216:CY216" si="78">BQ215*BQ$7</f>
        <v>0</v>
      </c>
      <c r="BR216" s="61">
        <f t="shared" si="78"/>
        <v>0</v>
      </c>
      <c r="BS216" s="61">
        <f t="shared" si="78"/>
        <v>0</v>
      </c>
      <c r="BT216" s="61">
        <f t="shared" si="78"/>
        <v>0</v>
      </c>
      <c r="BU216" s="61">
        <f t="shared" si="78"/>
        <v>0</v>
      </c>
      <c r="BV216" s="61">
        <f t="shared" si="78"/>
        <v>0</v>
      </c>
      <c r="BW216" s="61">
        <f t="shared" si="78"/>
        <v>0</v>
      </c>
      <c r="BX216" s="61">
        <f t="shared" si="78"/>
        <v>0</v>
      </c>
      <c r="BY216" s="61">
        <f t="shared" si="78"/>
        <v>0</v>
      </c>
      <c r="BZ216" s="61">
        <f t="shared" si="78"/>
        <v>0</v>
      </c>
      <c r="CA216" s="61">
        <f t="shared" si="78"/>
        <v>0</v>
      </c>
      <c r="CB216" s="61">
        <f t="shared" si="78"/>
        <v>0</v>
      </c>
      <c r="CC216" s="61">
        <f t="shared" si="78"/>
        <v>0</v>
      </c>
      <c r="CD216" s="61">
        <f t="shared" si="78"/>
        <v>0</v>
      </c>
      <c r="CE216" s="61">
        <f t="shared" si="78"/>
        <v>0</v>
      </c>
      <c r="CF216" s="61">
        <f t="shared" si="78"/>
        <v>0</v>
      </c>
      <c r="CG216" s="61">
        <f t="shared" si="78"/>
        <v>0</v>
      </c>
      <c r="CH216" s="61">
        <f t="shared" si="78"/>
        <v>0</v>
      </c>
      <c r="CI216" s="61">
        <f t="shared" si="78"/>
        <v>0</v>
      </c>
      <c r="CJ216" s="61">
        <f t="shared" si="78"/>
        <v>0</v>
      </c>
      <c r="CK216" s="61">
        <f t="shared" si="78"/>
        <v>0</v>
      </c>
      <c r="CL216" s="61">
        <f t="shared" si="78"/>
        <v>0</v>
      </c>
      <c r="CM216" s="61">
        <f t="shared" si="78"/>
        <v>0</v>
      </c>
      <c r="CN216" s="61">
        <f t="shared" si="78"/>
        <v>0</v>
      </c>
      <c r="CO216" s="61">
        <f t="shared" si="78"/>
        <v>0</v>
      </c>
      <c r="CP216" s="61">
        <f t="shared" si="78"/>
        <v>0</v>
      </c>
      <c r="CQ216" s="61">
        <f t="shared" si="78"/>
        <v>0</v>
      </c>
      <c r="CR216" s="61">
        <f t="shared" si="78"/>
        <v>0</v>
      </c>
      <c r="CS216" s="61">
        <f t="shared" si="78"/>
        <v>0</v>
      </c>
      <c r="CT216" s="61">
        <f t="shared" si="78"/>
        <v>0</v>
      </c>
      <c r="CU216" s="61">
        <f t="shared" si="78"/>
        <v>0</v>
      </c>
      <c r="CV216" s="61">
        <f t="shared" si="78"/>
        <v>0</v>
      </c>
      <c r="CW216" s="61">
        <f t="shared" si="78"/>
        <v>0</v>
      </c>
      <c r="CX216" s="61">
        <f t="shared" si="78"/>
        <v>0</v>
      </c>
      <c r="CY216" s="61">
        <f t="shared" si="78"/>
        <v>0</v>
      </c>
      <c r="CZ216" s="391"/>
    </row>
    <row r="217" spans="2:104" x14ac:dyDescent="0.25">
      <c r="B217" s="393"/>
      <c r="C217" s="39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c r="CV217" s="50"/>
      <c r="CW217" s="50"/>
      <c r="CX217" s="50"/>
      <c r="CY217" s="50"/>
      <c r="CZ217" s="391"/>
    </row>
    <row r="218" spans="2:104" x14ac:dyDescent="0.25">
      <c r="B218" s="404" t="s">
        <v>432</v>
      </c>
      <c r="C218" s="9" t="s">
        <v>1117</v>
      </c>
      <c r="D218" s="61">
        <f>IF('Data Input - BAU'!$F$37="Yes",D216+D13*(1-$D$177),D212)</f>
        <v>0</v>
      </c>
      <c r="E218" s="61">
        <f>IF('Data Input - BAU'!$F$37="Yes",E216+E13*(1-$D$177),E212)</f>
        <v>0</v>
      </c>
      <c r="F218" s="61">
        <f>IF('Data Input - BAU'!$F$37="Yes",F216+F13*(1-$D$177),F212)</f>
        <v>0</v>
      </c>
      <c r="G218" s="61">
        <f>IF('Data Input - BAU'!$F$37="Yes",G216+G13*(1-$D$177),G212)</f>
        <v>0</v>
      </c>
      <c r="H218" s="61">
        <f>IF('Data Input - BAU'!$F$37="Yes",H216+H13*(1-$D$177),H212)</f>
        <v>0</v>
      </c>
      <c r="I218" s="61">
        <f>IF('Data Input - BAU'!$F$37="Yes",I216+I13*(1-$D$177),I212)</f>
        <v>0</v>
      </c>
      <c r="J218" s="61">
        <f>IF('Data Input - BAU'!$F$37="Yes",J216+J13*(1-$D$177),J212)</f>
        <v>0</v>
      </c>
      <c r="K218" s="61">
        <f>IF('Data Input - BAU'!$F$37="Yes",K216+K13*(1-$D$177),K212)</f>
        <v>0</v>
      </c>
      <c r="L218" s="61">
        <f>IF('Data Input - BAU'!$F$37="Yes",L216+L13*(1-$D$177),L212)</f>
        <v>0</v>
      </c>
      <c r="M218" s="61">
        <f>IF('Data Input - BAU'!$F$37="Yes",M216+M13*(1-$D$177),M212)</f>
        <v>0</v>
      </c>
      <c r="N218" s="61">
        <f>IF('Data Input - BAU'!$F$37="Yes",N216+N13*(1-$D$177),N212)</f>
        <v>0</v>
      </c>
      <c r="O218" s="61">
        <f>IF('Data Input - BAU'!$F$37="Yes",O216+O13*(1-$D$177),O212)</f>
        <v>0</v>
      </c>
      <c r="P218" s="61">
        <f>IF('Data Input - BAU'!$F$37="Yes",P216+P13*(1-$D$177),P212)</f>
        <v>0</v>
      </c>
      <c r="Q218" s="61">
        <f>IF('Data Input - BAU'!$F$37="Yes",Q216+Q13*(1-$D$177),Q212)</f>
        <v>0</v>
      </c>
      <c r="R218" s="61">
        <f>IF('Data Input - BAU'!$F$37="Yes",R216+R13*(1-$D$177),R212)</f>
        <v>0</v>
      </c>
      <c r="S218" s="61">
        <f>IF('Data Input - BAU'!$F$37="Yes",S216+S13*(1-$D$177),S212)</f>
        <v>0</v>
      </c>
      <c r="T218" s="61">
        <f>IF('Data Input - BAU'!$F$37="Yes",T216+T13*(1-$D$177),T212)</f>
        <v>0</v>
      </c>
      <c r="U218" s="61">
        <f>IF('Data Input - BAU'!$F$37="Yes",U216+U13*(1-$D$177),U212)</f>
        <v>0</v>
      </c>
      <c r="V218" s="61">
        <f>IF('Data Input - BAU'!$F$37="Yes",V216+V13*(1-$D$177),V212)</f>
        <v>0</v>
      </c>
      <c r="W218" s="61">
        <f>IF('Data Input - BAU'!$F$37="Yes",W216+W13*(1-$D$177),W212)</f>
        <v>0</v>
      </c>
      <c r="X218" s="61">
        <f>IF('Data Input - BAU'!$F$37="Yes",X216+X13*(1-$D$177),X212)</f>
        <v>0</v>
      </c>
      <c r="Y218" s="61">
        <f>IF('Data Input - BAU'!$F$37="Yes",Y216+Y13*(1-$D$177),Y212)</f>
        <v>0</v>
      </c>
      <c r="Z218" s="61">
        <f>IF('Data Input - BAU'!$F$37="Yes",Z216+Z13*(1-$D$177),Z212)</f>
        <v>0</v>
      </c>
      <c r="AA218" s="61">
        <f>IF('Data Input - BAU'!$F$37="Yes",AA216+AA13*(1-$D$177),AA212)</f>
        <v>0</v>
      </c>
      <c r="AB218" s="61">
        <f>IF('Data Input - BAU'!$F$37="Yes",AB216+AB13*(1-$D$177),AB212)</f>
        <v>0</v>
      </c>
      <c r="AC218" s="61">
        <f>IF('Data Input - BAU'!$F$37="Yes",AC216+AC13*(1-$D$177),AC212)</f>
        <v>0</v>
      </c>
      <c r="AD218" s="61">
        <f>IF('Data Input - BAU'!$F$37="Yes",AD216+AD13*(1-$D$177),AD212)</f>
        <v>0</v>
      </c>
      <c r="AE218" s="61">
        <f>IF('Data Input - BAU'!$F$37="Yes",AE216+AE13*(1-$D$177),AE212)</f>
        <v>0</v>
      </c>
      <c r="AF218" s="61">
        <f>IF('Data Input - BAU'!$F$37="Yes",AF216+AF13*(1-$D$177),AF212)</f>
        <v>0</v>
      </c>
      <c r="AG218" s="61">
        <f>IF('Data Input - BAU'!$F$37="Yes",AG216+AG13*(1-$D$177),AG212)</f>
        <v>0</v>
      </c>
      <c r="AH218" s="61">
        <f>IF('Data Input - BAU'!$F$37="Yes",AH216+AH13*(1-$D$177),AH212)</f>
        <v>0</v>
      </c>
      <c r="AI218" s="61">
        <f>IF('Data Input - BAU'!$F$37="Yes",AI216+AI13*(1-$D$177),AI212)</f>
        <v>0</v>
      </c>
      <c r="AJ218" s="61">
        <f>IF('Data Input - BAU'!$F$37="Yes",AJ216+AJ13*(1-$D$177),AJ212)</f>
        <v>0</v>
      </c>
      <c r="AK218" s="61">
        <f>IF('Data Input - BAU'!$F$37="Yes",AK216+AK13*(1-$D$177),AK212)</f>
        <v>0</v>
      </c>
      <c r="AL218" s="61">
        <f>IF('Data Input - BAU'!$F$37="Yes",AL216+AL13*(1-$D$177),AL212)</f>
        <v>0</v>
      </c>
      <c r="AM218" s="61">
        <f>IF('Data Input - BAU'!$F$37="Yes",AM216+AM13*(1-$D$177),AM212)</f>
        <v>0</v>
      </c>
      <c r="AN218" s="61">
        <f>IF('Data Input - BAU'!$F$37="Yes",AN216+AN13*(1-$D$177),AN212)</f>
        <v>0</v>
      </c>
      <c r="AO218" s="61">
        <f>IF('Data Input - BAU'!$F$37="Yes",AO216+AO13*(1-$D$177),AO212)</f>
        <v>0</v>
      </c>
      <c r="AP218" s="61">
        <f>IF('Data Input - BAU'!$F$37="Yes",AP216+AP13*(1-$D$177),AP212)</f>
        <v>0</v>
      </c>
      <c r="AQ218" s="61">
        <f>IF('Data Input - BAU'!$F$37="Yes",AQ216+AQ13*(1-$D$177),AQ212)</f>
        <v>0</v>
      </c>
      <c r="AR218" s="61">
        <f>IF('Data Input - BAU'!$F$37="Yes",AR216+AR13*(1-$D$177),AR212)</f>
        <v>0</v>
      </c>
      <c r="AS218" s="61">
        <f>IF('Data Input - BAU'!$F$37="Yes",AS216+AS13*(1-$D$177),AS212)</f>
        <v>0</v>
      </c>
      <c r="AT218" s="61">
        <f>IF('Data Input - BAU'!$F$37="Yes",AT216+AT13*(1-$D$177),AT212)</f>
        <v>0</v>
      </c>
      <c r="AU218" s="61">
        <f>IF('Data Input - BAU'!$F$37="Yes",AU216+AU13*(1-$D$177),AU212)</f>
        <v>0</v>
      </c>
      <c r="AV218" s="61">
        <f>IF('Data Input - BAU'!$F$37="Yes",AV216+AV13*(1-$D$177),AV212)</f>
        <v>0</v>
      </c>
      <c r="AW218" s="61">
        <f>IF('Data Input - BAU'!$F$37="Yes",AW216+AW13*(1-$D$177),AW212)</f>
        <v>0</v>
      </c>
      <c r="AX218" s="61">
        <f>IF('Data Input - BAU'!$F$37="Yes",AX216+AX13*(1-$D$177),AX212)</f>
        <v>0</v>
      </c>
      <c r="AY218" s="61">
        <f>IF('Data Input - BAU'!$F$37="Yes",AY216+AY13*(1-$D$177),AY212)</f>
        <v>0</v>
      </c>
      <c r="AZ218" s="61">
        <f>IF('Data Input - BAU'!$F$37="Yes",AZ216+AZ13*(1-$D$177),AZ212)</f>
        <v>0</v>
      </c>
      <c r="BA218" s="61">
        <f>IF('Data Input - BAU'!$F$37="Yes",BA216+BA13*(1-$D$177),BA212)</f>
        <v>0</v>
      </c>
      <c r="BB218" s="61">
        <f>IF('Data Input - BAU'!$F$37="Yes",BB216+BB13*(1-$D$177),BB212)</f>
        <v>0</v>
      </c>
      <c r="BC218" s="61">
        <f>IF('Data Input - BAU'!$F$37="Yes",BC216+BC13*(1-$D$177),BC212)</f>
        <v>0</v>
      </c>
      <c r="BD218" s="61">
        <f>IF('Data Input - BAU'!$F$37="Yes",BD216+BD13*(1-$D$177),BD212)</f>
        <v>0</v>
      </c>
      <c r="BE218" s="61">
        <f>IF('Data Input - BAU'!$F$37="Yes",BE216+BE13*(1-$D$177),BE212)</f>
        <v>0</v>
      </c>
      <c r="BF218" s="61">
        <f>IF('Data Input - BAU'!$F$37="Yes",BF216+BF13*(1-$D$177),BF212)</f>
        <v>0</v>
      </c>
      <c r="BG218" s="61">
        <f>IF('Data Input - BAU'!$F$37="Yes",BG216+BG13*(1-$D$177),BG212)</f>
        <v>0</v>
      </c>
      <c r="BH218" s="61">
        <f>IF('Data Input - BAU'!$F$37="Yes",BH216+BH13*(1-$D$177),BH212)</f>
        <v>0</v>
      </c>
      <c r="BI218" s="61">
        <f>IF('Data Input - BAU'!$F$37="Yes",BI216+BI13*(1-$D$177),BI212)</f>
        <v>0</v>
      </c>
      <c r="BJ218" s="61">
        <f>IF('Data Input - BAU'!$F$37="Yes",BJ216+BJ13*(1-$D$177),BJ212)</f>
        <v>0</v>
      </c>
      <c r="BK218" s="61">
        <f>IF('Data Input - BAU'!$F$37="Yes",BK216+BK13*(1-$D$177),BK212)</f>
        <v>0</v>
      </c>
      <c r="BL218" s="61">
        <f>IF('Data Input - BAU'!$F$37="Yes",BL216+BL13*(1-$D$177),BL212)</f>
        <v>0</v>
      </c>
      <c r="BM218" s="61">
        <f>IF('Data Input - BAU'!$F$37="Yes",BM216+BM13*(1-$D$177),BM212)</f>
        <v>0</v>
      </c>
      <c r="BN218" s="61">
        <f>IF('Data Input - BAU'!$F$37="Yes",BN216+BN13*(1-$D$177),BN212)</f>
        <v>0</v>
      </c>
      <c r="BO218" s="61">
        <f>IF('Data Input - BAU'!$F$37="Yes",BO216+BO13*(1-$D$177),BO212)</f>
        <v>0</v>
      </c>
      <c r="BP218" s="61">
        <f>IF('Data Input - BAU'!$F$37="Yes",BP216+BP13*(1-$D$177),BP212)</f>
        <v>0</v>
      </c>
      <c r="BQ218" s="61">
        <f>IF('Data Input - BAU'!$F$37="Yes",BQ216+BQ13*(1-$D$177),BQ212)</f>
        <v>0</v>
      </c>
      <c r="BR218" s="61">
        <f>IF('Data Input - BAU'!$F$37="Yes",BR216+BR13*(1-$D$177),BR212)</f>
        <v>0</v>
      </c>
      <c r="BS218" s="61">
        <f>IF('Data Input - BAU'!$F$37="Yes",BS216+BS13*(1-$D$177),BS212)</f>
        <v>0</v>
      </c>
      <c r="BT218" s="61">
        <f>IF('Data Input - BAU'!$F$37="Yes",BT216+BT13*(1-$D$177),BT212)</f>
        <v>0</v>
      </c>
      <c r="BU218" s="61">
        <f>IF('Data Input - BAU'!$F$37="Yes",BU216+BU13*(1-$D$177),BU212)</f>
        <v>0</v>
      </c>
      <c r="BV218" s="61">
        <f>IF('Data Input - BAU'!$F$37="Yes",BV216+BV13*(1-$D$177),BV212)</f>
        <v>0</v>
      </c>
      <c r="BW218" s="61">
        <f>IF('Data Input - BAU'!$F$37="Yes",BW216+BW13*(1-$D$177),BW212)</f>
        <v>0</v>
      </c>
      <c r="BX218" s="61">
        <f>IF('Data Input - BAU'!$F$37="Yes",BX216+BX13*(1-$D$177),BX212)</f>
        <v>0</v>
      </c>
      <c r="BY218" s="61">
        <f>IF('Data Input - BAU'!$F$37="Yes",BY216+BY13*(1-$D$177),BY212)</f>
        <v>0</v>
      </c>
      <c r="BZ218" s="61">
        <f>IF('Data Input - BAU'!$F$37="Yes",BZ216+BZ13*(1-$D$177),BZ212)</f>
        <v>0</v>
      </c>
      <c r="CA218" s="61">
        <f>IF('Data Input - BAU'!$F$37="Yes",CA216+CA13*(1-$D$177),CA212)</f>
        <v>0</v>
      </c>
      <c r="CB218" s="61">
        <f>IF('Data Input - BAU'!$F$37="Yes",CB216+CB13*(1-$D$177),CB212)</f>
        <v>0</v>
      </c>
      <c r="CC218" s="61">
        <f>IF('Data Input - BAU'!$F$37="Yes",CC216+CC13*(1-$D$177),CC212)</f>
        <v>0</v>
      </c>
      <c r="CD218" s="61">
        <f>IF('Data Input - BAU'!$F$37="Yes",CD216+CD13*(1-$D$177),CD212)</f>
        <v>0</v>
      </c>
      <c r="CE218" s="61">
        <f>IF('Data Input - BAU'!$F$37="Yes",CE216+CE13*(1-$D$177),CE212)</f>
        <v>0</v>
      </c>
      <c r="CF218" s="61">
        <f>IF('Data Input - BAU'!$F$37="Yes",CF216+CF13*(1-$D$177),CF212)</f>
        <v>0</v>
      </c>
      <c r="CG218" s="61">
        <f>IF('Data Input - BAU'!$F$37="Yes",CG216+CG13*(1-$D$177),CG212)</f>
        <v>0</v>
      </c>
      <c r="CH218" s="61">
        <f>IF('Data Input - BAU'!$F$37="Yes",CH216+CH13*(1-$D$177),CH212)</f>
        <v>0</v>
      </c>
      <c r="CI218" s="61">
        <f>IF('Data Input - BAU'!$F$37="Yes",CI216+CI13*(1-$D$177),CI212)</f>
        <v>0</v>
      </c>
      <c r="CJ218" s="61">
        <f>IF('Data Input - BAU'!$F$37="Yes",CJ216+CJ13*(1-$D$177),CJ212)</f>
        <v>0</v>
      </c>
      <c r="CK218" s="61">
        <f>IF('Data Input - BAU'!$F$37="Yes",CK216+CK13*(1-$D$177),CK212)</f>
        <v>0</v>
      </c>
      <c r="CL218" s="61">
        <f>IF('Data Input - BAU'!$F$37="Yes",CL216+CL13*(1-$D$177),CL212)</f>
        <v>0</v>
      </c>
      <c r="CM218" s="61">
        <f>IF('Data Input - BAU'!$F$37="Yes",CM216+CM13*(1-$D$177),CM212)</f>
        <v>0</v>
      </c>
      <c r="CN218" s="61">
        <f>IF('Data Input - BAU'!$F$37="Yes",CN216+CN13*(1-$D$177),CN212)</f>
        <v>0</v>
      </c>
      <c r="CO218" s="61">
        <f>IF('Data Input - BAU'!$F$37="Yes",CO216+CO13*(1-$D$177),CO212)</f>
        <v>0</v>
      </c>
      <c r="CP218" s="61">
        <f>IF('Data Input - BAU'!$F$37="Yes",CP216+CP13*(1-$D$177),CP212)</f>
        <v>0</v>
      </c>
      <c r="CQ218" s="61">
        <f>IF('Data Input - BAU'!$F$37="Yes",CQ216+CQ13*(1-$D$177),CQ212)</f>
        <v>0</v>
      </c>
      <c r="CR218" s="61">
        <f>IF('Data Input - BAU'!$F$37="Yes",CR216+CR13*(1-$D$177),CR212)</f>
        <v>0</v>
      </c>
      <c r="CS218" s="61">
        <f>IF('Data Input - BAU'!$F$37="Yes",CS216+CS13*(1-$D$177),CS212)</f>
        <v>0</v>
      </c>
      <c r="CT218" s="61">
        <f>IF('Data Input - BAU'!$F$37="Yes",CT216+CT13*(1-$D$177),CT212)</f>
        <v>0</v>
      </c>
      <c r="CU218" s="61">
        <f>IF('Data Input - BAU'!$F$37="Yes",CU216+CU13*(1-$D$177),CU212)</f>
        <v>0</v>
      </c>
      <c r="CV218" s="61">
        <f>IF('Data Input - BAU'!$F$37="Yes",CV216+CV13*(1-$D$177),CV212)</f>
        <v>0</v>
      </c>
      <c r="CW218" s="61">
        <f>IF('Data Input - BAU'!$F$37="Yes",CW216+CW13*(1-$D$177),CW212)</f>
        <v>0</v>
      </c>
      <c r="CX218" s="61">
        <f>IF('Data Input - BAU'!$F$37="Yes",CX216+CX13*(1-$D$177),CX212)</f>
        <v>0</v>
      </c>
      <c r="CY218" s="61">
        <f>IF('Data Input - BAU'!$F$37="Yes",CY216+CY13*(1-$D$177),CY212)</f>
        <v>0</v>
      </c>
      <c r="CZ218" s="391"/>
    </row>
    <row r="219" spans="2:104" x14ac:dyDescent="0.25">
      <c r="B219" s="393"/>
      <c r="C219" s="390"/>
      <c r="D219" s="50"/>
      <c r="E219" s="50"/>
      <c r="F219" s="401"/>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c r="CC219" s="50"/>
      <c r="CD219" s="50"/>
      <c r="CE219" s="50"/>
      <c r="CF219" s="50"/>
      <c r="CG219" s="50"/>
      <c r="CH219" s="50"/>
      <c r="CI219" s="50"/>
      <c r="CJ219" s="50"/>
      <c r="CK219" s="50"/>
      <c r="CL219" s="50"/>
      <c r="CM219" s="50"/>
      <c r="CN219" s="50"/>
      <c r="CO219" s="50"/>
      <c r="CP219" s="50"/>
      <c r="CQ219" s="50"/>
      <c r="CR219" s="50"/>
      <c r="CS219" s="50"/>
      <c r="CT219" s="50"/>
      <c r="CU219" s="50"/>
      <c r="CV219" s="50"/>
      <c r="CW219" s="50"/>
      <c r="CX219" s="50"/>
      <c r="CY219" s="50"/>
      <c r="CZ219" s="391"/>
    </row>
    <row r="220" spans="2:104" x14ac:dyDescent="0.25">
      <c r="B220" s="406" t="s">
        <v>312</v>
      </c>
      <c r="C220" s="390" t="s">
        <v>404</v>
      </c>
      <c r="D220" s="62">
        <f>'Data Input - General'!H16</f>
        <v>0</v>
      </c>
      <c r="E220" s="414"/>
      <c r="F220" s="414"/>
      <c r="G220" s="416"/>
      <c r="H220" s="414"/>
      <c r="I220" s="414"/>
      <c r="J220" s="414"/>
      <c r="K220" s="414"/>
      <c r="L220" s="414"/>
      <c r="M220" s="414"/>
      <c r="N220" s="414"/>
      <c r="O220" s="414"/>
      <c r="P220" s="414"/>
      <c r="Q220" s="414"/>
      <c r="R220" s="414"/>
      <c r="S220" s="414"/>
      <c r="T220" s="414"/>
      <c r="U220" s="414"/>
      <c r="V220" s="414"/>
      <c r="W220" s="414"/>
      <c r="X220" s="414"/>
      <c r="Y220" s="414"/>
      <c r="Z220" s="414"/>
      <c r="AA220" s="414"/>
      <c r="AB220" s="414"/>
      <c r="AC220" s="414"/>
      <c r="AD220" s="414"/>
      <c r="AE220" s="414"/>
      <c r="AF220" s="414"/>
      <c r="AG220" s="414"/>
      <c r="AH220" s="414"/>
      <c r="AI220" s="414"/>
      <c r="AJ220" s="414"/>
      <c r="AK220" s="414"/>
      <c r="AL220" s="414"/>
      <c r="AM220" s="414"/>
      <c r="AN220" s="414"/>
      <c r="AO220" s="414"/>
      <c r="AP220" s="414"/>
      <c r="AQ220" s="414"/>
      <c r="AR220" s="414"/>
      <c r="AS220" s="414"/>
      <c r="AT220" s="414"/>
      <c r="AU220" s="414"/>
      <c r="AV220" s="414"/>
      <c r="AW220" s="414"/>
      <c r="AX220" s="414"/>
      <c r="AY220" s="414"/>
      <c r="AZ220" s="414"/>
      <c r="BA220" s="414"/>
      <c r="BB220" s="414"/>
      <c r="BC220" s="414"/>
      <c r="BD220" s="414"/>
      <c r="BE220" s="414"/>
      <c r="BF220" s="414"/>
      <c r="BG220" s="414"/>
      <c r="BH220" s="414"/>
      <c r="BI220" s="414"/>
      <c r="BJ220" s="414"/>
      <c r="BK220" s="414"/>
      <c r="BL220" s="414"/>
      <c r="BM220" s="414"/>
      <c r="BN220" s="414"/>
      <c r="BO220" s="414"/>
      <c r="BP220" s="414"/>
      <c r="BQ220" s="414"/>
      <c r="BR220" s="414"/>
      <c r="BS220" s="414"/>
      <c r="BT220" s="414"/>
      <c r="BU220" s="414"/>
      <c r="BV220" s="414"/>
      <c r="BW220" s="414"/>
      <c r="BX220" s="414"/>
      <c r="BY220" s="414"/>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391"/>
    </row>
    <row r="221" spans="2:104" x14ac:dyDescent="0.25">
      <c r="B221" s="393" t="s">
        <v>181</v>
      </c>
      <c r="C221" s="9" t="s">
        <v>1117</v>
      </c>
      <c r="D221" s="59">
        <f>IFERROR(-PMT($D$196,SUM('Data Input - General'!$G$26:$G$28),D20*(1+D177)*1000)/1000,0)</f>
        <v>0</v>
      </c>
      <c r="E221" s="401"/>
      <c r="F221" s="401"/>
      <c r="G221" s="401"/>
      <c r="H221" s="401"/>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c r="CC221" s="50"/>
      <c r="CD221" s="50"/>
      <c r="CE221" s="50"/>
      <c r="CF221" s="50"/>
      <c r="CG221" s="50"/>
      <c r="CH221" s="50"/>
      <c r="CI221" s="50"/>
      <c r="CJ221" s="50"/>
      <c r="CK221" s="50"/>
      <c r="CL221" s="50"/>
      <c r="CM221" s="50"/>
      <c r="CN221" s="50"/>
      <c r="CO221" s="50"/>
      <c r="CP221" s="50"/>
      <c r="CQ221" s="50"/>
      <c r="CR221" s="50"/>
      <c r="CS221" s="50"/>
      <c r="CT221" s="50"/>
      <c r="CU221" s="50"/>
      <c r="CV221" s="50"/>
      <c r="CW221" s="50"/>
      <c r="CX221" s="50"/>
      <c r="CY221" s="50"/>
      <c r="CZ221" s="391"/>
    </row>
    <row r="222" spans="2:104" x14ac:dyDescent="0.25">
      <c r="B222" s="393" t="s">
        <v>182</v>
      </c>
      <c r="C222" s="9" t="s">
        <v>1117</v>
      </c>
      <c r="D222" s="59">
        <f>IF(SUM($D$12:D$12)=0,0,$D$221)</f>
        <v>0</v>
      </c>
      <c r="E222" s="59">
        <f>IF(SUM($D$12:E$12)=0,0,$D$221)</f>
        <v>0</v>
      </c>
      <c r="F222" s="59">
        <f>IF(SUM($D$12:F$12)=0,0,$D$221)</f>
        <v>0</v>
      </c>
      <c r="G222" s="59">
        <f>IF(SUM($D$12:G$12)=0,0,$D$221)</f>
        <v>0</v>
      </c>
      <c r="H222" s="59">
        <f>IF(SUM($D$12:H$12)=0,0,$D$221)</f>
        <v>0</v>
      </c>
      <c r="I222" s="59">
        <f>IF(SUM($D$12:I$12)=0,0,$D$221)</f>
        <v>0</v>
      </c>
      <c r="J222" s="59">
        <f>IF(SUM($D$12:J$12)=0,0,$D$221)</f>
        <v>0</v>
      </c>
      <c r="K222" s="59">
        <f>IF(SUM($D$12:K$12)=0,0,$D$221)</f>
        <v>0</v>
      </c>
      <c r="L222" s="59">
        <f>IF(SUM($D$12:L$12)=0,0,$D$221)</f>
        <v>0</v>
      </c>
      <c r="M222" s="59">
        <f>IF(SUM($D$12:M$12)=0,0,$D$221)</f>
        <v>0</v>
      </c>
      <c r="N222" s="59">
        <f>IF(SUM($D$12:N$12)=0,0,$D$221)</f>
        <v>0</v>
      </c>
      <c r="O222" s="59">
        <f>IF(SUM($D$12:O$12)=0,0,$D$221)</f>
        <v>0</v>
      </c>
      <c r="P222" s="59">
        <f>IF(SUM($D$12:P$12)=0,0,$D$221)</f>
        <v>0</v>
      </c>
      <c r="Q222" s="59">
        <f>IF(SUM($D$12:Q$12)=0,0,$D$221)</f>
        <v>0</v>
      </c>
      <c r="R222" s="59">
        <f>IF(SUM($D$12:R$12)=0,0,$D$221)</f>
        <v>0</v>
      </c>
      <c r="S222" s="59">
        <f>IF(SUM($D$12:S$12)=0,0,$D$221)</f>
        <v>0</v>
      </c>
      <c r="T222" s="59">
        <f>IF(SUM($D$12:T$12)=0,0,$D$221)</f>
        <v>0</v>
      </c>
      <c r="U222" s="59">
        <f>IF(SUM($D$12:U$12)=0,0,$D$221)</f>
        <v>0</v>
      </c>
      <c r="V222" s="59">
        <f>IF(SUM($D$12:V$12)=0,0,$D$221)</f>
        <v>0</v>
      </c>
      <c r="W222" s="59">
        <f>IF(SUM($D$12:W$12)=0,0,$D$221)</f>
        <v>0</v>
      </c>
      <c r="X222" s="59">
        <f>IF(SUM($D$12:X$12)=0,0,$D$221)</f>
        <v>0</v>
      </c>
      <c r="Y222" s="59">
        <f>IF(SUM($D$12:Y$12)=0,0,$D$221)</f>
        <v>0</v>
      </c>
      <c r="Z222" s="59">
        <f>IF(SUM($D$12:Z$12)=0,0,$D$221)</f>
        <v>0</v>
      </c>
      <c r="AA222" s="59">
        <f>IF(SUM($D$12:AA$12)=0,0,$D$221)</f>
        <v>0</v>
      </c>
      <c r="AB222" s="59">
        <f>IF(SUM($D$12:AB$12)=0,0,$D$221)</f>
        <v>0</v>
      </c>
      <c r="AC222" s="59">
        <f>IF(SUM($D$12:AC$12)=0,0,$D$221)</f>
        <v>0</v>
      </c>
      <c r="AD222" s="59">
        <f>IF(SUM($D$12:AD$12)=0,0,$D$221)</f>
        <v>0</v>
      </c>
      <c r="AE222" s="59">
        <f>IF(SUM($D$12:AE$12)=0,0,$D$221)</f>
        <v>0</v>
      </c>
      <c r="AF222" s="59">
        <f>IF(SUM($D$12:AF$12)=0,0,$D$221)</f>
        <v>0</v>
      </c>
      <c r="AG222" s="59">
        <f>IF(SUM($D$12:AG$12)=0,0,$D$221)</f>
        <v>0</v>
      </c>
      <c r="AH222" s="59">
        <f>IF(SUM($D$12:AH$12)=0,0,$D$221)</f>
        <v>0</v>
      </c>
      <c r="AI222" s="59">
        <f>IF(SUM($D$12:AI$12)=0,0,$D$221)</f>
        <v>0</v>
      </c>
      <c r="AJ222" s="59">
        <f>IF(SUM($D$12:AJ$12)=0,0,$D$221)</f>
        <v>0</v>
      </c>
      <c r="AK222" s="59">
        <f>IF(SUM($D$12:AK$12)=0,0,$D$221)</f>
        <v>0</v>
      </c>
      <c r="AL222" s="59">
        <f>IF(SUM($D$12:AL$12)=0,0,$D$221)</f>
        <v>0</v>
      </c>
      <c r="AM222" s="59">
        <f>IF(SUM($D$12:AM$12)=0,0,$D$221)</f>
        <v>0</v>
      </c>
      <c r="AN222" s="59">
        <f>IF(SUM($D$12:AN$12)=0,0,$D$221)</f>
        <v>0</v>
      </c>
      <c r="AO222" s="59">
        <f>IF(SUM($D$12:AO$12)=0,0,$D$221)</f>
        <v>0</v>
      </c>
      <c r="AP222" s="59">
        <f>IF(SUM($D$12:AP$12)=0,0,$D$221)</f>
        <v>0</v>
      </c>
      <c r="AQ222" s="59">
        <f>IF(SUM($D$12:AQ$12)=0,0,$D$221)</f>
        <v>0</v>
      </c>
      <c r="AR222" s="59">
        <f>IF(SUM($D$12:AR$12)=0,0,$D$221)</f>
        <v>0</v>
      </c>
      <c r="AS222" s="59">
        <f>IF(SUM($D$12:AS$12)=0,0,$D$221)</f>
        <v>0</v>
      </c>
      <c r="AT222" s="59">
        <f>IF(SUM($D$12:AT$12)=0,0,$D$221)</f>
        <v>0</v>
      </c>
      <c r="AU222" s="59">
        <f>IF(SUM($D$12:AU$12)=0,0,$D$221)</f>
        <v>0</v>
      </c>
      <c r="AV222" s="59">
        <f>IF(SUM($D$12:AV$12)=0,0,$D$221)</f>
        <v>0</v>
      </c>
      <c r="AW222" s="59">
        <f>IF(SUM($D$12:AW$12)=0,0,$D$221)</f>
        <v>0</v>
      </c>
      <c r="AX222" s="59">
        <f>IF(SUM($D$12:AX$12)=0,0,$D$221)</f>
        <v>0</v>
      </c>
      <c r="AY222" s="59">
        <f>IF(SUM($D$12:AY$12)=0,0,$D$221)</f>
        <v>0</v>
      </c>
      <c r="AZ222" s="59">
        <f>IF(SUM($D$12:AZ$12)=0,0,$D$221)</f>
        <v>0</v>
      </c>
      <c r="BA222" s="59">
        <f>IF(SUM($D$12:BA$12)=0,0,$D$221)</f>
        <v>0</v>
      </c>
      <c r="BB222" s="59">
        <f>IF(SUM($D$12:BB$12)=0,0,$D$221)</f>
        <v>0</v>
      </c>
      <c r="BC222" s="59">
        <f>IF(SUM($D$12:BC$12)=0,0,$D$221)</f>
        <v>0</v>
      </c>
      <c r="BD222" s="59">
        <f>IF(SUM($D$12:BD$12)=0,0,$D$221)</f>
        <v>0</v>
      </c>
      <c r="BE222" s="59">
        <f>IF(SUM($D$12:BE$12)=0,0,$D$221)</f>
        <v>0</v>
      </c>
      <c r="BF222" s="59">
        <f>IF(SUM($D$12:BF$12)=0,0,$D$221)</f>
        <v>0</v>
      </c>
      <c r="BG222" s="59">
        <f>IF(SUM($D$12:BG$12)=0,0,$D$221)</f>
        <v>0</v>
      </c>
      <c r="BH222" s="59">
        <f>IF(SUM($D$12:BH$12)=0,0,$D$221)</f>
        <v>0</v>
      </c>
      <c r="BI222" s="59">
        <f>IF(SUM($D$12:BI$12)=0,0,$D$221)</f>
        <v>0</v>
      </c>
      <c r="BJ222" s="59">
        <f>IF(SUM($D$12:BJ$12)=0,0,$D$221)</f>
        <v>0</v>
      </c>
      <c r="BK222" s="59">
        <f>IF(SUM($D$12:BK$12)=0,0,$D$221)</f>
        <v>0</v>
      </c>
      <c r="BL222" s="59">
        <f>IF(SUM($D$12:BL$12)=0,0,$D$221)</f>
        <v>0</v>
      </c>
      <c r="BM222" s="59">
        <f>IF(SUM($D$12:BM$12)=0,0,$D$221)</f>
        <v>0</v>
      </c>
      <c r="BN222" s="59">
        <f>IF(SUM($D$12:BN$12)=0,0,$D$221)</f>
        <v>0</v>
      </c>
      <c r="BO222" s="59">
        <f>IF(SUM($D$12:BO$12)=0,0,$D$221)</f>
        <v>0</v>
      </c>
      <c r="BP222" s="59">
        <f>IF(SUM($D$12:BP$12)=0,0,$D$221)</f>
        <v>0</v>
      </c>
      <c r="BQ222" s="59">
        <f>IF(SUM($D$12:BQ$12)=0,0,$D$221)</f>
        <v>0</v>
      </c>
      <c r="BR222" s="59">
        <f>IF(SUM($D$12:BR$12)=0,0,$D$221)</f>
        <v>0</v>
      </c>
      <c r="BS222" s="59">
        <f>IF(SUM($D$12:BS$12)=0,0,$D$221)</f>
        <v>0</v>
      </c>
      <c r="BT222" s="59">
        <f>IF(SUM($D$12:BT$12)=0,0,$D$221)</f>
        <v>0</v>
      </c>
      <c r="BU222" s="59">
        <f>IF(SUM($D$12:BU$12)=0,0,$D$221)</f>
        <v>0</v>
      </c>
      <c r="BV222" s="59">
        <f>IF(SUM($D$12:BV$12)=0,0,$D$221)</f>
        <v>0</v>
      </c>
      <c r="BW222" s="59">
        <f>IF(SUM($D$12:BW$12)=0,0,$D$221)</f>
        <v>0</v>
      </c>
      <c r="BX222" s="59">
        <f>IF(SUM($D$12:BX$12)=0,0,$D$221)</f>
        <v>0</v>
      </c>
      <c r="BY222" s="59">
        <f>IF(SUM($D$12:BY$12)=0,0,$D$221)</f>
        <v>0</v>
      </c>
      <c r="BZ222" s="59">
        <f>IF(SUM($D$12:BZ$12)=0,0,$D$221)</f>
        <v>0</v>
      </c>
      <c r="CA222" s="59">
        <f>IF(SUM($D$12:CA$12)=0,0,$D$221)</f>
        <v>0</v>
      </c>
      <c r="CB222" s="59">
        <f>IF(SUM($D$12:CB$12)=0,0,$D$221)</f>
        <v>0</v>
      </c>
      <c r="CC222" s="59">
        <f>IF(SUM($D$12:CC$12)=0,0,$D$221)</f>
        <v>0</v>
      </c>
      <c r="CD222" s="59">
        <f>IF(SUM($D$12:CD$12)=0,0,$D$221)</f>
        <v>0</v>
      </c>
      <c r="CE222" s="59">
        <f>IF(SUM($D$12:CE$12)=0,0,$D$221)</f>
        <v>0</v>
      </c>
      <c r="CF222" s="59">
        <f>IF(SUM($D$12:CF$12)=0,0,$D$221)</f>
        <v>0</v>
      </c>
      <c r="CG222" s="59">
        <f>IF(SUM($D$12:CG$12)=0,0,$D$221)</f>
        <v>0</v>
      </c>
      <c r="CH222" s="59">
        <f>IF(SUM($D$12:CH$12)=0,0,$D$221)</f>
        <v>0</v>
      </c>
      <c r="CI222" s="59">
        <f>IF(SUM($D$12:CI$12)=0,0,$D$221)</f>
        <v>0</v>
      </c>
      <c r="CJ222" s="59">
        <f>IF(SUM($D$12:CJ$12)=0,0,$D$221)</f>
        <v>0</v>
      </c>
      <c r="CK222" s="59">
        <f>IF(SUM($D$12:CK$12)=0,0,$D$221)</f>
        <v>0</v>
      </c>
      <c r="CL222" s="59">
        <f>IF(SUM($D$12:CL$12)=0,0,$D$221)</f>
        <v>0</v>
      </c>
      <c r="CM222" s="59">
        <f>IF(SUM($D$12:CM$12)=0,0,$D$221)</f>
        <v>0</v>
      </c>
      <c r="CN222" s="59">
        <f>IF(SUM($D$12:CN$12)=0,0,$D$221)</f>
        <v>0</v>
      </c>
      <c r="CO222" s="59">
        <f>IF(SUM($D$12:CO$12)=0,0,$D$221)</f>
        <v>0</v>
      </c>
      <c r="CP222" s="59">
        <f>IF(SUM($D$12:CP$12)=0,0,$D$221)</f>
        <v>0</v>
      </c>
      <c r="CQ222" s="59">
        <f>IF(SUM($D$12:CQ$12)=0,0,$D$221)</f>
        <v>0</v>
      </c>
      <c r="CR222" s="59">
        <f>IF(SUM($D$12:CR$12)=0,0,$D$221)</f>
        <v>0</v>
      </c>
      <c r="CS222" s="59">
        <f>IF(SUM($D$12:CS$12)=0,0,$D$221)</f>
        <v>0</v>
      </c>
      <c r="CT222" s="59">
        <f>IF(SUM($D$12:CT$12)=0,0,$D$221)</f>
        <v>0</v>
      </c>
      <c r="CU222" s="59">
        <f>IF(SUM($D$12:CU$12)=0,0,$D$221)</f>
        <v>0</v>
      </c>
      <c r="CV222" s="59">
        <f>IF(SUM($D$12:CV$12)=0,0,$D$221)</f>
        <v>0</v>
      </c>
      <c r="CW222" s="59">
        <f>IF(SUM($D$12:CW$12)=0,0,$D$221)</f>
        <v>0</v>
      </c>
      <c r="CX222" s="59">
        <f>IF(SUM($D$12:CX$12)=0,0,$D$221)</f>
        <v>0</v>
      </c>
      <c r="CY222" s="59">
        <f>IF(SUM($D$12:CY$12)=0,0,$D$221)</f>
        <v>0</v>
      </c>
      <c r="CZ222" s="391"/>
    </row>
    <row r="223" spans="2:104" x14ac:dyDescent="0.25">
      <c r="B223" s="393" t="s">
        <v>186</v>
      </c>
      <c r="C223" s="9" t="s">
        <v>1117</v>
      </c>
      <c r="D223" s="59">
        <f t="shared" ref="D223:BO223" si="79">D222*D$7</f>
        <v>0</v>
      </c>
      <c r="E223" s="59">
        <f t="shared" si="79"/>
        <v>0</v>
      </c>
      <c r="F223" s="59">
        <f t="shared" si="79"/>
        <v>0</v>
      </c>
      <c r="G223" s="59">
        <f t="shared" si="79"/>
        <v>0</v>
      </c>
      <c r="H223" s="59">
        <f t="shared" si="79"/>
        <v>0</v>
      </c>
      <c r="I223" s="59">
        <f t="shared" si="79"/>
        <v>0</v>
      </c>
      <c r="J223" s="59">
        <f t="shared" si="79"/>
        <v>0</v>
      </c>
      <c r="K223" s="59">
        <f t="shared" si="79"/>
        <v>0</v>
      </c>
      <c r="L223" s="59">
        <f t="shared" si="79"/>
        <v>0</v>
      </c>
      <c r="M223" s="59">
        <f t="shared" si="79"/>
        <v>0</v>
      </c>
      <c r="N223" s="59">
        <f t="shared" si="79"/>
        <v>0</v>
      </c>
      <c r="O223" s="59">
        <f t="shared" si="79"/>
        <v>0</v>
      </c>
      <c r="P223" s="59">
        <f t="shared" si="79"/>
        <v>0</v>
      </c>
      <c r="Q223" s="59">
        <f t="shared" si="79"/>
        <v>0</v>
      </c>
      <c r="R223" s="59">
        <f t="shared" si="79"/>
        <v>0</v>
      </c>
      <c r="S223" s="59">
        <f t="shared" si="79"/>
        <v>0</v>
      </c>
      <c r="T223" s="59">
        <f t="shared" si="79"/>
        <v>0</v>
      </c>
      <c r="U223" s="59">
        <f t="shared" si="79"/>
        <v>0</v>
      </c>
      <c r="V223" s="59">
        <f t="shared" si="79"/>
        <v>0</v>
      </c>
      <c r="W223" s="59">
        <f t="shared" si="79"/>
        <v>0</v>
      </c>
      <c r="X223" s="59">
        <f t="shared" si="79"/>
        <v>0</v>
      </c>
      <c r="Y223" s="59">
        <f t="shared" si="79"/>
        <v>0</v>
      </c>
      <c r="Z223" s="59">
        <f t="shared" si="79"/>
        <v>0</v>
      </c>
      <c r="AA223" s="59">
        <f t="shared" si="79"/>
        <v>0</v>
      </c>
      <c r="AB223" s="59">
        <f t="shared" si="79"/>
        <v>0</v>
      </c>
      <c r="AC223" s="59">
        <f t="shared" si="79"/>
        <v>0</v>
      </c>
      <c r="AD223" s="59">
        <f t="shared" si="79"/>
        <v>0</v>
      </c>
      <c r="AE223" s="59">
        <f t="shared" si="79"/>
        <v>0</v>
      </c>
      <c r="AF223" s="59">
        <f t="shared" si="79"/>
        <v>0</v>
      </c>
      <c r="AG223" s="59">
        <f t="shared" si="79"/>
        <v>0</v>
      </c>
      <c r="AH223" s="59">
        <f t="shared" si="79"/>
        <v>0</v>
      </c>
      <c r="AI223" s="59">
        <f t="shared" si="79"/>
        <v>0</v>
      </c>
      <c r="AJ223" s="59">
        <f t="shared" si="79"/>
        <v>0</v>
      </c>
      <c r="AK223" s="59">
        <f t="shared" si="79"/>
        <v>0</v>
      </c>
      <c r="AL223" s="59">
        <f t="shared" si="79"/>
        <v>0</v>
      </c>
      <c r="AM223" s="59">
        <f t="shared" si="79"/>
        <v>0</v>
      </c>
      <c r="AN223" s="59">
        <f t="shared" si="79"/>
        <v>0</v>
      </c>
      <c r="AO223" s="59">
        <f t="shared" si="79"/>
        <v>0</v>
      </c>
      <c r="AP223" s="59">
        <f t="shared" si="79"/>
        <v>0</v>
      </c>
      <c r="AQ223" s="59">
        <f t="shared" si="79"/>
        <v>0</v>
      </c>
      <c r="AR223" s="59">
        <f t="shared" si="79"/>
        <v>0</v>
      </c>
      <c r="AS223" s="59">
        <f t="shared" si="79"/>
        <v>0</v>
      </c>
      <c r="AT223" s="59">
        <f t="shared" si="79"/>
        <v>0</v>
      </c>
      <c r="AU223" s="59">
        <f t="shared" si="79"/>
        <v>0</v>
      </c>
      <c r="AV223" s="59">
        <f t="shared" si="79"/>
        <v>0</v>
      </c>
      <c r="AW223" s="59">
        <f t="shared" si="79"/>
        <v>0</v>
      </c>
      <c r="AX223" s="59">
        <f t="shared" si="79"/>
        <v>0</v>
      </c>
      <c r="AY223" s="59">
        <f t="shared" si="79"/>
        <v>0</v>
      </c>
      <c r="AZ223" s="59">
        <f t="shared" si="79"/>
        <v>0</v>
      </c>
      <c r="BA223" s="59">
        <f t="shared" si="79"/>
        <v>0</v>
      </c>
      <c r="BB223" s="59">
        <f t="shared" si="79"/>
        <v>0</v>
      </c>
      <c r="BC223" s="59">
        <f t="shared" si="79"/>
        <v>0</v>
      </c>
      <c r="BD223" s="59">
        <f t="shared" si="79"/>
        <v>0</v>
      </c>
      <c r="BE223" s="59">
        <f t="shared" si="79"/>
        <v>0</v>
      </c>
      <c r="BF223" s="59">
        <f t="shared" si="79"/>
        <v>0</v>
      </c>
      <c r="BG223" s="59">
        <f t="shared" si="79"/>
        <v>0</v>
      </c>
      <c r="BH223" s="59">
        <f t="shared" si="79"/>
        <v>0</v>
      </c>
      <c r="BI223" s="59">
        <f t="shared" si="79"/>
        <v>0</v>
      </c>
      <c r="BJ223" s="59">
        <f t="shared" si="79"/>
        <v>0</v>
      </c>
      <c r="BK223" s="59">
        <f t="shared" si="79"/>
        <v>0</v>
      </c>
      <c r="BL223" s="59">
        <f t="shared" si="79"/>
        <v>0</v>
      </c>
      <c r="BM223" s="59">
        <f t="shared" si="79"/>
        <v>0</v>
      </c>
      <c r="BN223" s="59">
        <f t="shared" si="79"/>
        <v>0</v>
      </c>
      <c r="BO223" s="59">
        <f t="shared" si="79"/>
        <v>0</v>
      </c>
      <c r="BP223" s="59">
        <f t="shared" ref="BP223:CY223" si="80">BP222*BP$7</f>
        <v>0</v>
      </c>
      <c r="BQ223" s="59">
        <f t="shared" si="80"/>
        <v>0</v>
      </c>
      <c r="BR223" s="59">
        <f t="shared" si="80"/>
        <v>0</v>
      </c>
      <c r="BS223" s="59">
        <f t="shared" si="80"/>
        <v>0</v>
      </c>
      <c r="BT223" s="59">
        <f t="shared" si="80"/>
        <v>0</v>
      </c>
      <c r="BU223" s="59">
        <f t="shared" si="80"/>
        <v>0</v>
      </c>
      <c r="BV223" s="59">
        <f t="shared" si="80"/>
        <v>0</v>
      </c>
      <c r="BW223" s="59">
        <f t="shared" si="80"/>
        <v>0</v>
      </c>
      <c r="BX223" s="59">
        <f t="shared" si="80"/>
        <v>0</v>
      </c>
      <c r="BY223" s="59">
        <f t="shared" si="80"/>
        <v>0</v>
      </c>
      <c r="BZ223" s="59">
        <f t="shared" si="80"/>
        <v>0</v>
      </c>
      <c r="CA223" s="59">
        <f t="shared" si="80"/>
        <v>0</v>
      </c>
      <c r="CB223" s="59">
        <f t="shared" si="80"/>
        <v>0</v>
      </c>
      <c r="CC223" s="59">
        <f t="shared" si="80"/>
        <v>0</v>
      </c>
      <c r="CD223" s="59">
        <f t="shared" si="80"/>
        <v>0</v>
      </c>
      <c r="CE223" s="59">
        <f t="shared" si="80"/>
        <v>0</v>
      </c>
      <c r="CF223" s="59">
        <f t="shared" si="80"/>
        <v>0</v>
      </c>
      <c r="CG223" s="59">
        <f t="shared" si="80"/>
        <v>0</v>
      </c>
      <c r="CH223" s="59">
        <f t="shared" si="80"/>
        <v>0</v>
      </c>
      <c r="CI223" s="59">
        <f t="shared" si="80"/>
        <v>0</v>
      </c>
      <c r="CJ223" s="59">
        <f t="shared" si="80"/>
        <v>0</v>
      </c>
      <c r="CK223" s="59">
        <f t="shared" si="80"/>
        <v>0</v>
      </c>
      <c r="CL223" s="59">
        <f t="shared" si="80"/>
        <v>0</v>
      </c>
      <c r="CM223" s="59">
        <f t="shared" si="80"/>
        <v>0</v>
      </c>
      <c r="CN223" s="59">
        <f t="shared" si="80"/>
        <v>0</v>
      </c>
      <c r="CO223" s="59">
        <f t="shared" si="80"/>
        <v>0</v>
      </c>
      <c r="CP223" s="59">
        <f t="shared" si="80"/>
        <v>0</v>
      </c>
      <c r="CQ223" s="59">
        <f t="shared" si="80"/>
        <v>0</v>
      </c>
      <c r="CR223" s="59">
        <f t="shared" si="80"/>
        <v>0</v>
      </c>
      <c r="CS223" s="59">
        <f t="shared" si="80"/>
        <v>0</v>
      </c>
      <c r="CT223" s="59">
        <f t="shared" si="80"/>
        <v>0</v>
      </c>
      <c r="CU223" s="59">
        <f t="shared" si="80"/>
        <v>0</v>
      </c>
      <c r="CV223" s="59">
        <f t="shared" si="80"/>
        <v>0</v>
      </c>
      <c r="CW223" s="59">
        <f t="shared" si="80"/>
        <v>0</v>
      </c>
      <c r="CX223" s="59">
        <f t="shared" si="80"/>
        <v>0</v>
      </c>
      <c r="CY223" s="59">
        <f t="shared" si="80"/>
        <v>0</v>
      </c>
      <c r="CZ223" s="391"/>
    </row>
    <row r="224" spans="2:104" x14ac:dyDescent="0.25">
      <c r="B224" s="393"/>
      <c r="C224" s="39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c r="CC224" s="50"/>
      <c r="CD224" s="50"/>
      <c r="CE224" s="50"/>
      <c r="CF224" s="50"/>
      <c r="CG224" s="50"/>
      <c r="CH224" s="50"/>
      <c r="CI224" s="50"/>
      <c r="CJ224" s="50"/>
      <c r="CK224" s="50"/>
      <c r="CL224" s="50"/>
      <c r="CM224" s="50"/>
      <c r="CN224" s="50"/>
      <c r="CO224" s="50"/>
      <c r="CP224" s="50"/>
      <c r="CQ224" s="50"/>
      <c r="CR224" s="50"/>
      <c r="CS224" s="50"/>
      <c r="CT224" s="50"/>
      <c r="CU224" s="50"/>
      <c r="CV224" s="50"/>
      <c r="CW224" s="50"/>
      <c r="CX224" s="50"/>
      <c r="CY224" s="50"/>
      <c r="CZ224" s="391"/>
    </row>
    <row r="225" spans="2:104" x14ac:dyDescent="0.25">
      <c r="B225" s="415" t="s">
        <v>429</v>
      </c>
      <c r="C225" s="39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c r="CC225" s="50"/>
      <c r="CD225" s="50"/>
      <c r="CE225" s="50"/>
      <c r="CF225" s="50"/>
      <c r="CG225" s="50"/>
      <c r="CH225" s="50"/>
      <c r="CI225" s="50"/>
      <c r="CJ225" s="50"/>
      <c r="CK225" s="50"/>
      <c r="CL225" s="50"/>
      <c r="CM225" s="50"/>
      <c r="CN225" s="50"/>
      <c r="CO225" s="50"/>
      <c r="CP225" s="50"/>
      <c r="CQ225" s="50"/>
      <c r="CR225" s="50"/>
      <c r="CS225" s="50"/>
      <c r="CT225" s="50"/>
      <c r="CU225" s="50"/>
      <c r="CV225" s="50"/>
      <c r="CW225" s="50"/>
      <c r="CX225" s="50"/>
      <c r="CY225" s="50"/>
      <c r="CZ225" s="391"/>
    </row>
    <row r="226" spans="2:104" x14ac:dyDescent="0.25">
      <c r="B226" s="403" t="s">
        <v>430</v>
      </c>
      <c r="C226" s="9" t="s">
        <v>1117</v>
      </c>
      <c r="D226" s="58">
        <f>'Data Input - BAU'!H42</f>
        <v>0</v>
      </c>
      <c r="E226" s="58">
        <f>'Data Input - BAU'!I42</f>
        <v>0</v>
      </c>
      <c r="F226" s="58">
        <f>'Data Input - BAU'!J42</f>
        <v>0</v>
      </c>
      <c r="G226" s="58">
        <f>'Data Input - BAU'!K42</f>
        <v>0</v>
      </c>
      <c r="H226" s="58">
        <f>'Data Input - BAU'!L42</f>
        <v>0</v>
      </c>
      <c r="I226" s="58">
        <f>'Data Input - BAU'!M42</f>
        <v>0</v>
      </c>
      <c r="J226" s="58">
        <f>'Data Input - BAU'!N42</f>
        <v>0</v>
      </c>
      <c r="K226" s="58">
        <f>'Data Input - BAU'!O42</f>
        <v>0</v>
      </c>
      <c r="L226" s="58">
        <f>'Data Input - BAU'!P42</f>
        <v>0</v>
      </c>
      <c r="M226" s="58">
        <f>'Data Input - BAU'!Q42</f>
        <v>0</v>
      </c>
      <c r="N226" s="58">
        <f>'Data Input - BAU'!R42</f>
        <v>0</v>
      </c>
      <c r="O226" s="58">
        <f>'Data Input - BAU'!S42</f>
        <v>0</v>
      </c>
      <c r="P226" s="58">
        <f>'Data Input - BAU'!T42</f>
        <v>0</v>
      </c>
      <c r="Q226" s="58">
        <f>'Data Input - BAU'!U42</f>
        <v>0</v>
      </c>
      <c r="R226" s="58">
        <f>'Data Input - BAU'!V42</f>
        <v>0</v>
      </c>
      <c r="S226" s="58">
        <f>'Data Input - BAU'!W42</f>
        <v>0</v>
      </c>
      <c r="T226" s="58">
        <f>'Data Input - BAU'!X42</f>
        <v>0</v>
      </c>
      <c r="U226" s="58">
        <f>'Data Input - BAU'!Y42</f>
        <v>0</v>
      </c>
      <c r="V226" s="58">
        <f>'Data Input - BAU'!Z42</f>
        <v>0</v>
      </c>
      <c r="W226" s="58">
        <f>'Data Input - BAU'!AA42</f>
        <v>0</v>
      </c>
      <c r="X226" s="58">
        <f>'Data Input - BAU'!AB42</f>
        <v>0</v>
      </c>
      <c r="Y226" s="58">
        <f>'Data Input - BAU'!AC42</f>
        <v>0</v>
      </c>
      <c r="Z226" s="58">
        <f>'Data Input - BAU'!AD42</f>
        <v>0</v>
      </c>
      <c r="AA226" s="58">
        <f>'Data Input - BAU'!AE42</f>
        <v>0</v>
      </c>
      <c r="AB226" s="58">
        <f>'Data Input - BAU'!AF42</f>
        <v>0</v>
      </c>
      <c r="AC226" s="58">
        <f>'Data Input - BAU'!AG42</f>
        <v>0</v>
      </c>
      <c r="AD226" s="58">
        <f>'Data Input - BAU'!AH42</f>
        <v>0</v>
      </c>
      <c r="AE226" s="58">
        <f>'Data Input - BAU'!AI42</f>
        <v>0</v>
      </c>
      <c r="AF226" s="58">
        <f>'Data Input - BAU'!AJ42</f>
        <v>0</v>
      </c>
      <c r="AG226" s="58">
        <f>'Data Input - BAU'!AK42</f>
        <v>0</v>
      </c>
      <c r="AH226" s="58">
        <f>'Data Input - BAU'!AL42</f>
        <v>0</v>
      </c>
      <c r="AI226" s="58">
        <f>'Data Input - BAU'!AM42</f>
        <v>0</v>
      </c>
      <c r="AJ226" s="58">
        <f>'Data Input - BAU'!AN42</f>
        <v>0</v>
      </c>
      <c r="AK226" s="58">
        <f>'Data Input - BAU'!AO42</f>
        <v>0</v>
      </c>
      <c r="AL226" s="58">
        <f>'Data Input - BAU'!AP42</f>
        <v>0</v>
      </c>
      <c r="AM226" s="58">
        <f>'Data Input - BAU'!AQ42</f>
        <v>0</v>
      </c>
      <c r="AN226" s="58">
        <f>'Data Input - BAU'!AR42</f>
        <v>0</v>
      </c>
      <c r="AO226" s="58">
        <f>'Data Input - BAU'!AS42</f>
        <v>0</v>
      </c>
      <c r="AP226" s="58">
        <f>'Data Input - BAU'!AT42</f>
        <v>0</v>
      </c>
      <c r="AQ226" s="58">
        <f>'Data Input - BAU'!AU42</f>
        <v>0</v>
      </c>
      <c r="AR226" s="58">
        <f>'Data Input - BAU'!AV42</f>
        <v>0</v>
      </c>
      <c r="AS226" s="58">
        <f>'Data Input - BAU'!AW42</f>
        <v>0</v>
      </c>
      <c r="AT226" s="58">
        <f>'Data Input - BAU'!AX42</f>
        <v>0</v>
      </c>
      <c r="AU226" s="58">
        <f>'Data Input - BAU'!AY42</f>
        <v>0</v>
      </c>
      <c r="AV226" s="58">
        <f>'Data Input - BAU'!AZ42</f>
        <v>0</v>
      </c>
      <c r="AW226" s="58">
        <f>'Data Input - BAU'!BA42</f>
        <v>0</v>
      </c>
      <c r="AX226" s="58">
        <f>'Data Input - BAU'!BB42</f>
        <v>0</v>
      </c>
      <c r="AY226" s="58">
        <f>'Data Input - BAU'!BC42</f>
        <v>0</v>
      </c>
      <c r="AZ226" s="58">
        <f>'Data Input - BAU'!BD42</f>
        <v>0</v>
      </c>
      <c r="BA226" s="58">
        <f>'Data Input - BAU'!BE42</f>
        <v>0</v>
      </c>
      <c r="BB226" s="58">
        <f>'Data Input - BAU'!BF42</f>
        <v>0</v>
      </c>
      <c r="BC226" s="58">
        <f>'Data Input - BAU'!BG42</f>
        <v>0</v>
      </c>
      <c r="BD226" s="58">
        <f>'Data Input - BAU'!BH42</f>
        <v>0</v>
      </c>
      <c r="BE226" s="58">
        <f>'Data Input - BAU'!BI42</f>
        <v>0</v>
      </c>
      <c r="BF226" s="58">
        <f>'Data Input - BAU'!BJ42</f>
        <v>0</v>
      </c>
      <c r="BG226" s="58">
        <f>'Data Input - BAU'!BK42</f>
        <v>0</v>
      </c>
      <c r="BH226" s="58">
        <f>'Data Input - BAU'!BL42</f>
        <v>0</v>
      </c>
      <c r="BI226" s="58">
        <f>'Data Input - BAU'!BM42</f>
        <v>0</v>
      </c>
      <c r="BJ226" s="58">
        <f>'Data Input - BAU'!BN42</f>
        <v>0</v>
      </c>
      <c r="BK226" s="58">
        <f>'Data Input - BAU'!BO42</f>
        <v>0</v>
      </c>
      <c r="BL226" s="58">
        <f>'Data Input - BAU'!BP42</f>
        <v>0</v>
      </c>
      <c r="BM226" s="58">
        <f>'Data Input - BAU'!BQ42</f>
        <v>0</v>
      </c>
      <c r="BN226" s="58">
        <f>'Data Input - BAU'!BR42</f>
        <v>0</v>
      </c>
      <c r="BO226" s="58">
        <f>'Data Input - BAU'!BS42</f>
        <v>0</v>
      </c>
      <c r="BP226" s="58">
        <f>'Data Input - BAU'!BT42</f>
        <v>0</v>
      </c>
      <c r="BQ226" s="58">
        <f>'Data Input - BAU'!BU42</f>
        <v>0</v>
      </c>
      <c r="BR226" s="58">
        <f>'Data Input - BAU'!BV42</f>
        <v>0</v>
      </c>
      <c r="BS226" s="58">
        <f>'Data Input - BAU'!BW42</f>
        <v>0</v>
      </c>
      <c r="BT226" s="58">
        <f>'Data Input - BAU'!BX42</f>
        <v>0</v>
      </c>
      <c r="BU226" s="58">
        <f>'Data Input - BAU'!BY42</f>
        <v>0</v>
      </c>
      <c r="BV226" s="58">
        <f>'Data Input - BAU'!BZ42</f>
        <v>0</v>
      </c>
      <c r="BW226" s="58">
        <f>'Data Input - BAU'!CA42</f>
        <v>0</v>
      </c>
      <c r="BX226" s="58">
        <f>'Data Input - BAU'!CB42</f>
        <v>0</v>
      </c>
      <c r="BY226" s="58">
        <f>'Data Input - BAU'!CC42</f>
        <v>0</v>
      </c>
      <c r="BZ226" s="58">
        <f>'Data Input - BAU'!CD42</f>
        <v>0</v>
      </c>
      <c r="CA226" s="58">
        <f>'Data Input - BAU'!CE42</f>
        <v>0</v>
      </c>
      <c r="CB226" s="58">
        <f>'Data Input - BAU'!CF42</f>
        <v>0</v>
      </c>
      <c r="CC226" s="58">
        <f>'Data Input - BAU'!CG42</f>
        <v>0</v>
      </c>
      <c r="CD226" s="58">
        <f>'Data Input - BAU'!CH42</f>
        <v>0</v>
      </c>
      <c r="CE226" s="58">
        <f>'Data Input - BAU'!CI42</f>
        <v>0</v>
      </c>
      <c r="CF226" s="58">
        <f>'Data Input - BAU'!CJ42</f>
        <v>0</v>
      </c>
      <c r="CG226" s="58">
        <f>'Data Input - BAU'!CK42</f>
        <v>0</v>
      </c>
      <c r="CH226" s="58">
        <f>'Data Input - BAU'!CL42</f>
        <v>0</v>
      </c>
      <c r="CI226" s="58">
        <f>'Data Input - BAU'!CM42</f>
        <v>0</v>
      </c>
      <c r="CJ226" s="58">
        <f>'Data Input - BAU'!CN42</f>
        <v>0</v>
      </c>
      <c r="CK226" s="58">
        <f>'Data Input - BAU'!CO42</f>
        <v>0</v>
      </c>
      <c r="CL226" s="58">
        <f>'Data Input - BAU'!CP42</f>
        <v>0</v>
      </c>
      <c r="CM226" s="58">
        <f>'Data Input - BAU'!CQ42</f>
        <v>0</v>
      </c>
      <c r="CN226" s="58">
        <f>'Data Input - BAU'!CR42</f>
        <v>0</v>
      </c>
      <c r="CO226" s="58">
        <f>'Data Input - BAU'!CS42</f>
        <v>0</v>
      </c>
      <c r="CP226" s="58">
        <f>'Data Input - BAU'!CT42</f>
        <v>0</v>
      </c>
      <c r="CQ226" s="58">
        <f>'Data Input - BAU'!CU42</f>
        <v>0</v>
      </c>
      <c r="CR226" s="58">
        <f>'Data Input - BAU'!CV42</f>
        <v>0</v>
      </c>
      <c r="CS226" s="58">
        <f>'Data Input - BAU'!CW42</f>
        <v>0</v>
      </c>
      <c r="CT226" s="58">
        <f>'Data Input - BAU'!CX42</f>
        <v>0</v>
      </c>
      <c r="CU226" s="58">
        <f>'Data Input - BAU'!CY42</f>
        <v>0</v>
      </c>
      <c r="CV226" s="58">
        <f>'Data Input - BAU'!CZ42</f>
        <v>0</v>
      </c>
      <c r="CW226" s="58">
        <f>'Data Input - BAU'!DA42</f>
        <v>0</v>
      </c>
      <c r="CX226" s="58">
        <f>'Data Input - BAU'!DB42</f>
        <v>0</v>
      </c>
      <c r="CY226" s="58">
        <f>'Data Input - BAU'!DC42</f>
        <v>0</v>
      </c>
      <c r="CZ226" s="391"/>
    </row>
    <row r="227" spans="2:104" x14ac:dyDescent="0.25">
      <c r="B227" s="403" t="s">
        <v>1060</v>
      </c>
      <c r="C227" s="9" t="s">
        <v>1117</v>
      </c>
      <c r="D227" s="59">
        <f t="shared" ref="D227:BO227" si="81">D226*D$7</f>
        <v>0</v>
      </c>
      <c r="E227" s="59">
        <f t="shared" si="81"/>
        <v>0</v>
      </c>
      <c r="F227" s="59">
        <f t="shared" si="81"/>
        <v>0</v>
      </c>
      <c r="G227" s="59">
        <f t="shared" si="81"/>
        <v>0</v>
      </c>
      <c r="H227" s="59">
        <f t="shared" si="81"/>
        <v>0</v>
      </c>
      <c r="I227" s="59">
        <f t="shared" si="81"/>
        <v>0</v>
      </c>
      <c r="J227" s="59">
        <f t="shared" si="81"/>
        <v>0</v>
      </c>
      <c r="K227" s="59">
        <f t="shared" si="81"/>
        <v>0</v>
      </c>
      <c r="L227" s="59">
        <f t="shared" si="81"/>
        <v>0</v>
      </c>
      <c r="M227" s="59">
        <f t="shared" si="81"/>
        <v>0</v>
      </c>
      <c r="N227" s="59">
        <f t="shared" si="81"/>
        <v>0</v>
      </c>
      <c r="O227" s="59">
        <f t="shared" si="81"/>
        <v>0</v>
      </c>
      <c r="P227" s="59">
        <f t="shared" si="81"/>
        <v>0</v>
      </c>
      <c r="Q227" s="59">
        <f t="shared" si="81"/>
        <v>0</v>
      </c>
      <c r="R227" s="59">
        <f t="shared" si="81"/>
        <v>0</v>
      </c>
      <c r="S227" s="59">
        <f t="shared" si="81"/>
        <v>0</v>
      </c>
      <c r="T227" s="59">
        <f t="shared" si="81"/>
        <v>0</v>
      </c>
      <c r="U227" s="59">
        <f t="shared" si="81"/>
        <v>0</v>
      </c>
      <c r="V227" s="59">
        <f t="shared" si="81"/>
        <v>0</v>
      </c>
      <c r="W227" s="59">
        <f t="shared" si="81"/>
        <v>0</v>
      </c>
      <c r="X227" s="59">
        <f t="shared" si="81"/>
        <v>0</v>
      </c>
      <c r="Y227" s="59">
        <f t="shared" si="81"/>
        <v>0</v>
      </c>
      <c r="Z227" s="59">
        <f t="shared" si="81"/>
        <v>0</v>
      </c>
      <c r="AA227" s="59">
        <f t="shared" si="81"/>
        <v>0</v>
      </c>
      <c r="AB227" s="59">
        <f t="shared" si="81"/>
        <v>0</v>
      </c>
      <c r="AC227" s="59">
        <f t="shared" si="81"/>
        <v>0</v>
      </c>
      <c r="AD227" s="59">
        <f t="shared" si="81"/>
        <v>0</v>
      </c>
      <c r="AE227" s="59">
        <f t="shared" si="81"/>
        <v>0</v>
      </c>
      <c r="AF227" s="59">
        <f t="shared" si="81"/>
        <v>0</v>
      </c>
      <c r="AG227" s="59">
        <f t="shared" si="81"/>
        <v>0</v>
      </c>
      <c r="AH227" s="59">
        <f t="shared" si="81"/>
        <v>0</v>
      </c>
      <c r="AI227" s="59">
        <f t="shared" si="81"/>
        <v>0</v>
      </c>
      <c r="AJ227" s="59">
        <f t="shared" si="81"/>
        <v>0</v>
      </c>
      <c r="AK227" s="59">
        <f t="shared" si="81"/>
        <v>0</v>
      </c>
      <c r="AL227" s="59">
        <f t="shared" si="81"/>
        <v>0</v>
      </c>
      <c r="AM227" s="59">
        <f t="shared" si="81"/>
        <v>0</v>
      </c>
      <c r="AN227" s="59">
        <f t="shared" si="81"/>
        <v>0</v>
      </c>
      <c r="AO227" s="59">
        <f t="shared" si="81"/>
        <v>0</v>
      </c>
      <c r="AP227" s="59">
        <f t="shared" si="81"/>
        <v>0</v>
      </c>
      <c r="AQ227" s="59">
        <f t="shared" si="81"/>
        <v>0</v>
      </c>
      <c r="AR227" s="59">
        <f t="shared" si="81"/>
        <v>0</v>
      </c>
      <c r="AS227" s="59">
        <f t="shared" si="81"/>
        <v>0</v>
      </c>
      <c r="AT227" s="59">
        <f t="shared" si="81"/>
        <v>0</v>
      </c>
      <c r="AU227" s="59">
        <f t="shared" si="81"/>
        <v>0</v>
      </c>
      <c r="AV227" s="59">
        <f t="shared" si="81"/>
        <v>0</v>
      </c>
      <c r="AW227" s="59">
        <f t="shared" si="81"/>
        <v>0</v>
      </c>
      <c r="AX227" s="59">
        <f t="shared" si="81"/>
        <v>0</v>
      </c>
      <c r="AY227" s="59">
        <f t="shared" si="81"/>
        <v>0</v>
      </c>
      <c r="AZ227" s="59">
        <f t="shared" si="81"/>
        <v>0</v>
      </c>
      <c r="BA227" s="59">
        <f t="shared" si="81"/>
        <v>0</v>
      </c>
      <c r="BB227" s="59">
        <f t="shared" si="81"/>
        <v>0</v>
      </c>
      <c r="BC227" s="59">
        <f t="shared" si="81"/>
        <v>0</v>
      </c>
      <c r="BD227" s="59">
        <f t="shared" si="81"/>
        <v>0</v>
      </c>
      <c r="BE227" s="59">
        <f t="shared" si="81"/>
        <v>0</v>
      </c>
      <c r="BF227" s="59">
        <f t="shared" si="81"/>
        <v>0</v>
      </c>
      <c r="BG227" s="59">
        <f t="shared" si="81"/>
        <v>0</v>
      </c>
      <c r="BH227" s="59">
        <f t="shared" si="81"/>
        <v>0</v>
      </c>
      <c r="BI227" s="59">
        <f t="shared" si="81"/>
        <v>0</v>
      </c>
      <c r="BJ227" s="59">
        <f t="shared" si="81"/>
        <v>0</v>
      </c>
      <c r="BK227" s="59">
        <f t="shared" si="81"/>
        <v>0</v>
      </c>
      <c r="BL227" s="59">
        <f t="shared" si="81"/>
        <v>0</v>
      </c>
      <c r="BM227" s="59">
        <f t="shared" si="81"/>
        <v>0</v>
      </c>
      <c r="BN227" s="59">
        <f t="shared" si="81"/>
        <v>0</v>
      </c>
      <c r="BO227" s="59">
        <f t="shared" si="81"/>
        <v>0</v>
      </c>
      <c r="BP227" s="59">
        <f t="shared" ref="BP227:CY227" si="82">BP226*BP$7</f>
        <v>0</v>
      </c>
      <c r="BQ227" s="59">
        <f t="shared" si="82"/>
        <v>0</v>
      </c>
      <c r="BR227" s="59">
        <f t="shared" si="82"/>
        <v>0</v>
      </c>
      <c r="BS227" s="59">
        <f t="shared" si="82"/>
        <v>0</v>
      </c>
      <c r="BT227" s="59">
        <f t="shared" si="82"/>
        <v>0</v>
      </c>
      <c r="BU227" s="59">
        <f t="shared" si="82"/>
        <v>0</v>
      </c>
      <c r="BV227" s="59">
        <f t="shared" si="82"/>
        <v>0</v>
      </c>
      <c r="BW227" s="59">
        <f t="shared" si="82"/>
        <v>0</v>
      </c>
      <c r="BX227" s="59">
        <f t="shared" si="82"/>
        <v>0</v>
      </c>
      <c r="BY227" s="59">
        <f t="shared" si="82"/>
        <v>0</v>
      </c>
      <c r="BZ227" s="59">
        <f t="shared" si="82"/>
        <v>0</v>
      </c>
      <c r="CA227" s="59">
        <f t="shared" si="82"/>
        <v>0</v>
      </c>
      <c r="CB227" s="59">
        <f t="shared" si="82"/>
        <v>0</v>
      </c>
      <c r="CC227" s="59">
        <f t="shared" si="82"/>
        <v>0</v>
      </c>
      <c r="CD227" s="59">
        <f t="shared" si="82"/>
        <v>0</v>
      </c>
      <c r="CE227" s="59">
        <f t="shared" si="82"/>
        <v>0</v>
      </c>
      <c r="CF227" s="59">
        <f t="shared" si="82"/>
        <v>0</v>
      </c>
      <c r="CG227" s="59">
        <f t="shared" si="82"/>
        <v>0</v>
      </c>
      <c r="CH227" s="59">
        <f t="shared" si="82"/>
        <v>0</v>
      </c>
      <c r="CI227" s="59">
        <f t="shared" si="82"/>
        <v>0</v>
      </c>
      <c r="CJ227" s="59">
        <f t="shared" si="82"/>
        <v>0</v>
      </c>
      <c r="CK227" s="59">
        <f t="shared" si="82"/>
        <v>0</v>
      </c>
      <c r="CL227" s="59">
        <f t="shared" si="82"/>
        <v>0</v>
      </c>
      <c r="CM227" s="59">
        <f t="shared" si="82"/>
        <v>0</v>
      </c>
      <c r="CN227" s="59">
        <f t="shared" si="82"/>
        <v>0</v>
      </c>
      <c r="CO227" s="59">
        <f t="shared" si="82"/>
        <v>0</v>
      </c>
      <c r="CP227" s="59">
        <f t="shared" si="82"/>
        <v>0</v>
      </c>
      <c r="CQ227" s="59">
        <f t="shared" si="82"/>
        <v>0</v>
      </c>
      <c r="CR227" s="59">
        <f t="shared" si="82"/>
        <v>0</v>
      </c>
      <c r="CS227" s="59">
        <f t="shared" si="82"/>
        <v>0</v>
      </c>
      <c r="CT227" s="59">
        <f t="shared" si="82"/>
        <v>0</v>
      </c>
      <c r="CU227" s="59">
        <f t="shared" si="82"/>
        <v>0</v>
      </c>
      <c r="CV227" s="59">
        <f t="shared" si="82"/>
        <v>0</v>
      </c>
      <c r="CW227" s="59">
        <f t="shared" si="82"/>
        <v>0</v>
      </c>
      <c r="CX227" s="59">
        <f t="shared" si="82"/>
        <v>0</v>
      </c>
      <c r="CY227" s="59">
        <f t="shared" si="82"/>
        <v>0</v>
      </c>
      <c r="CZ227" s="391"/>
    </row>
    <row r="228" spans="2:104" x14ac:dyDescent="0.25">
      <c r="B228" s="393"/>
      <c r="C228" s="390"/>
      <c r="D228" s="50"/>
      <c r="E228" s="50"/>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c r="CC228" s="50"/>
      <c r="CD228" s="50"/>
      <c r="CE228" s="50"/>
      <c r="CF228" s="50"/>
      <c r="CG228" s="50"/>
      <c r="CH228" s="50"/>
      <c r="CI228" s="50"/>
      <c r="CJ228" s="50"/>
      <c r="CK228" s="50"/>
      <c r="CL228" s="50"/>
      <c r="CM228" s="50"/>
      <c r="CN228" s="50"/>
      <c r="CO228" s="50"/>
      <c r="CP228" s="50"/>
      <c r="CQ228" s="50"/>
      <c r="CR228" s="50"/>
      <c r="CS228" s="50"/>
      <c r="CT228" s="50"/>
      <c r="CU228" s="50"/>
      <c r="CV228" s="50"/>
      <c r="CW228" s="50"/>
      <c r="CX228" s="50"/>
      <c r="CY228" s="50"/>
      <c r="CZ228" s="391"/>
    </row>
    <row r="229" spans="2:104" x14ac:dyDescent="0.25">
      <c r="B229" s="404" t="s">
        <v>432</v>
      </c>
      <c r="C229" s="9" t="s">
        <v>1117</v>
      </c>
      <c r="D229" s="59">
        <f>IF('Data Input - BAU'!$F$37="Yes",D227+D13*(1+$D$177),D223)</f>
        <v>0</v>
      </c>
      <c r="E229" s="59">
        <f>IF('Data Input - BAU'!$F$37="Yes",E227+E13*(1+$D$177),E223)</f>
        <v>0</v>
      </c>
      <c r="F229" s="59">
        <f>IF('Data Input - BAU'!$F$37="Yes",F227+F13*(1+$D$177),F223)</f>
        <v>0</v>
      </c>
      <c r="G229" s="59">
        <f>IF('Data Input - BAU'!$F$37="Yes",G227+G13*(1+$D$177),G223)</f>
        <v>0</v>
      </c>
      <c r="H229" s="59">
        <f>IF('Data Input - BAU'!$F$37="Yes",H227+H13*(1+$D$177),H223)</f>
        <v>0</v>
      </c>
      <c r="I229" s="59">
        <f>IF('Data Input - BAU'!$F$37="Yes",I227+I13*(1+$D$177),I223)</f>
        <v>0</v>
      </c>
      <c r="J229" s="59">
        <f>IF('Data Input - BAU'!$F$37="Yes",J227+J13*(1+$D$177),J223)</f>
        <v>0</v>
      </c>
      <c r="K229" s="59">
        <f>IF('Data Input - BAU'!$F$37="Yes",K227+K13*(1+$D$177),K223)</f>
        <v>0</v>
      </c>
      <c r="L229" s="59">
        <f>IF('Data Input - BAU'!$F$37="Yes",L227+L13*(1+$D$177),L223)</f>
        <v>0</v>
      </c>
      <c r="M229" s="59">
        <f>IF('Data Input - BAU'!$F$37="Yes",M227+M13*(1+$D$177),M223)</f>
        <v>0</v>
      </c>
      <c r="N229" s="59">
        <f>IF('Data Input - BAU'!$F$37="Yes",N227+N13*(1+$D$177),N223)</f>
        <v>0</v>
      </c>
      <c r="O229" s="59">
        <f>IF('Data Input - BAU'!$F$37="Yes",O227+O13*(1+$D$177),O223)</f>
        <v>0</v>
      </c>
      <c r="P229" s="59">
        <f>IF('Data Input - BAU'!$F$37="Yes",P227+P13*(1+$D$177),P223)</f>
        <v>0</v>
      </c>
      <c r="Q229" s="59">
        <f>IF('Data Input - BAU'!$F$37="Yes",Q227+Q13*(1+$D$177),Q223)</f>
        <v>0</v>
      </c>
      <c r="R229" s="59">
        <f>IF('Data Input - BAU'!$F$37="Yes",R227+R13*(1+$D$177),R223)</f>
        <v>0</v>
      </c>
      <c r="S229" s="59">
        <f>IF('Data Input - BAU'!$F$37="Yes",S227+S13*(1+$D$177),S223)</f>
        <v>0</v>
      </c>
      <c r="T229" s="59">
        <f>IF('Data Input - BAU'!$F$37="Yes",T227+T13*(1+$D$177),T223)</f>
        <v>0</v>
      </c>
      <c r="U229" s="59">
        <f>IF('Data Input - BAU'!$F$37="Yes",U227+U13*(1+$D$177),U223)</f>
        <v>0</v>
      </c>
      <c r="V229" s="59">
        <f>IF('Data Input - BAU'!$F$37="Yes",V227+V13*(1+$D$177),V223)</f>
        <v>0</v>
      </c>
      <c r="W229" s="59">
        <f>IF('Data Input - BAU'!$F$37="Yes",W227+W13*(1+$D$177),W223)</f>
        <v>0</v>
      </c>
      <c r="X229" s="59">
        <f>IF('Data Input - BAU'!$F$37="Yes",X227+X13*(1+$D$177),X223)</f>
        <v>0</v>
      </c>
      <c r="Y229" s="59">
        <f>IF('Data Input - BAU'!$F$37="Yes",Y227+Y13*(1+$D$177),Y223)</f>
        <v>0</v>
      </c>
      <c r="Z229" s="59">
        <f>IF('Data Input - BAU'!$F$37="Yes",Z227+Z13*(1+$D$177),Z223)</f>
        <v>0</v>
      </c>
      <c r="AA229" s="59">
        <f>IF('Data Input - BAU'!$F$37="Yes",AA227+AA13*(1+$D$177),AA223)</f>
        <v>0</v>
      </c>
      <c r="AB229" s="59">
        <f>IF('Data Input - BAU'!$F$37="Yes",AB227+AB13*(1+$D$177),AB223)</f>
        <v>0</v>
      </c>
      <c r="AC229" s="59">
        <f>IF('Data Input - BAU'!$F$37="Yes",AC227+AC13*(1+$D$177),AC223)</f>
        <v>0</v>
      </c>
      <c r="AD229" s="59">
        <f>IF('Data Input - BAU'!$F$37="Yes",AD227+AD13*(1+$D$177),AD223)</f>
        <v>0</v>
      </c>
      <c r="AE229" s="59">
        <f>IF('Data Input - BAU'!$F$37="Yes",AE227+AE13*(1+$D$177),AE223)</f>
        <v>0</v>
      </c>
      <c r="AF229" s="59">
        <f>IF('Data Input - BAU'!$F$37="Yes",AF227+AF13*(1+$D$177),AF223)</f>
        <v>0</v>
      </c>
      <c r="AG229" s="59">
        <f>IF('Data Input - BAU'!$F$37="Yes",AG227+AG13*(1+$D$177),AG223)</f>
        <v>0</v>
      </c>
      <c r="AH229" s="59">
        <f>IF('Data Input - BAU'!$F$37="Yes",AH227+AH13*(1+$D$177),AH223)</f>
        <v>0</v>
      </c>
      <c r="AI229" s="59">
        <f>IF('Data Input - BAU'!$F$37="Yes",AI227+AI13*(1+$D$177),AI223)</f>
        <v>0</v>
      </c>
      <c r="AJ229" s="59">
        <f>IF('Data Input - BAU'!$F$37="Yes",AJ227+AJ13*(1+$D$177),AJ223)</f>
        <v>0</v>
      </c>
      <c r="AK229" s="59">
        <f>IF('Data Input - BAU'!$F$37="Yes",AK227+AK13*(1+$D$177),AK223)</f>
        <v>0</v>
      </c>
      <c r="AL229" s="59">
        <f>IF('Data Input - BAU'!$F$37="Yes",AL227+AL13*(1+$D$177),AL223)</f>
        <v>0</v>
      </c>
      <c r="AM229" s="59">
        <f>IF('Data Input - BAU'!$F$37="Yes",AM227+AM13*(1+$D$177),AM223)</f>
        <v>0</v>
      </c>
      <c r="AN229" s="59">
        <f>IF('Data Input - BAU'!$F$37="Yes",AN227+AN13*(1+$D$177),AN223)</f>
        <v>0</v>
      </c>
      <c r="AO229" s="59">
        <f>IF('Data Input - BAU'!$F$37="Yes",AO227+AO13*(1+$D$177),AO223)</f>
        <v>0</v>
      </c>
      <c r="AP229" s="59">
        <f>IF('Data Input - BAU'!$F$37="Yes",AP227+AP13*(1+$D$177),AP223)</f>
        <v>0</v>
      </c>
      <c r="AQ229" s="59">
        <f>IF('Data Input - BAU'!$F$37="Yes",AQ227+AQ13*(1+$D$177),AQ223)</f>
        <v>0</v>
      </c>
      <c r="AR229" s="59">
        <f>IF('Data Input - BAU'!$F$37="Yes",AR227+AR13*(1+$D$177),AR223)</f>
        <v>0</v>
      </c>
      <c r="AS229" s="59">
        <f>IF('Data Input - BAU'!$F$37="Yes",AS227+AS13*(1+$D$177),AS223)</f>
        <v>0</v>
      </c>
      <c r="AT229" s="59">
        <f>IF('Data Input - BAU'!$F$37="Yes",AT227+AT13*(1+$D$177),AT223)</f>
        <v>0</v>
      </c>
      <c r="AU229" s="59">
        <f>IF('Data Input - BAU'!$F$37="Yes",AU227+AU13*(1+$D$177),AU223)</f>
        <v>0</v>
      </c>
      <c r="AV229" s="59">
        <f>IF('Data Input - BAU'!$F$37="Yes",AV227+AV13*(1+$D$177),AV223)</f>
        <v>0</v>
      </c>
      <c r="AW229" s="59">
        <f>IF('Data Input - BAU'!$F$37="Yes",AW227+AW13*(1+$D$177),AW223)</f>
        <v>0</v>
      </c>
      <c r="AX229" s="59">
        <f>IF('Data Input - BAU'!$F$37="Yes",AX227+AX13*(1+$D$177),AX223)</f>
        <v>0</v>
      </c>
      <c r="AY229" s="59">
        <f>IF('Data Input - BAU'!$F$37="Yes",AY227+AY13*(1+$D$177),AY223)</f>
        <v>0</v>
      </c>
      <c r="AZ229" s="59">
        <f>IF('Data Input - BAU'!$F$37="Yes",AZ227+AZ13*(1+$D$177),AZ223)</f>
        <v>0</v>
      </c>
      <c r="BA229" s="59">
        <f>IF('Data Input - BAU'!$F$37="Yes",BA227+BA13*(1+$D$177),BA223)</f>
        <v>0</v>
      </c>
      <c r="BB229" s="59">
        <f>IF('Data Input - BAU'!$F$37="Yes",BB227+BB13*(1+$D$177),BB223)</f>
        <v>0</v>
      </c>
      <c r="BC229" s="59">
        <f>IF('Data Input - BAU'!$F$37="Yes",BC227+BC13*(1+$D$177),BC223)</f>
        <v>0</v>
      </c>
      <c r="BD229" s="59">
        <f>IF('Data Input - BAU'!$F$37="Yes",BD227+BD13*(1+$D$177),BD223)</f>
        <v>0</v>
      </c>
      <c r="BE229" s="59">
        <f>IF('Data Input - BAU'!$F$37="Yes",BE227+BE13*(1+$D$177),BE223)</f>
        <v>0</v>
      </c>
      <c r="BF229" s="59">
        <f>IF('Data Input - BAU'!$F$37="Yes",BF227+BF13*(1+$D$177),BF223)</f>
        <v>0</v>
      </c>
      <c r="BG229" s="59">
        <f>IF('Data Input - BAU'!$F$37="Yes",BG227+BG13*(1+$D$177),BG223)</f>
        <v>0</v>
      </c>
      <c r="BH229" s="59">
        <f>IF('Data Input - BAU'!$F$37="Yes",BH227+BH13*(1+$D$177),BH223)</f>
        <v>0</v>
      </c>
      <c r="BI229" s="59">
        <f>IF('Data Input - BAU'!$F$37="Yes",BI227+BI13*(1+$D$177),BI223)</f>
        <v>0</v>
      </c>
      <c r="BJ229" s="59">
        <f>IF('Data Input - BAU'!$F$37="Yes",BJ227+BJ13*(1+$D$177),BJ223)</f>
        <v>0</v>
      </c>
      <c r="BK229" s="59">
        <f>IF('Data Input - BAU'!$F$37="Yes",BK227+BK13*(1+$D$177),BK223)</f>
        <v>0</v>
      </c>
      <c r="BL229" s="59">
        <f>IF('Data Input - BAU'!$F$37="Yes",BL227+BL13*(1+$D$177),BL223)</f>
        <v>0</v>
      </c>
      <c r="BM229" s="59">
        <f>IF('Data Input - BAU'!$F$37="Yes",BM227+BM13*(1+$D$177),BM223)</f>
        <v>0</v>
      </c>
      <c r="BN229" s="59">
        <f>IF('Data Input - BAU'!$F$37="Yes",BN227+BN13*(1+$D$177),BN223)</f>
        <v>0</v>
      </c>
      <c r="BO229" s="59">
        <f>IF('Data Input - BAU'!$F$37="Yes",BO227+BO13*(1+$D$177),BO223)</f>
        <v>0</v>
      </c>
      <c r="BP229" s="59">
        <f>IF('Data Input - BAU'!$F$37="Yes",BP227+BP13*(1+$D$177),BP223)</f>
        <v>0</v>
      </c>
      <c r="BQ229" s="59">
        <f>IF('Data Input - BAU'!$F$37="Yes",BQ227+BQ13*(1+$D$177),BQ223)</f>
        <v>0</v>
      </c>
      <c r="BR229" s="59">
        <f>IF('Data Input - BAU'!$F$37="Yes",BR227+BR13*(1+$D$177),BR223)</f>
        <v>0</v>
      </c>
      <c r="BS229" s="59">
        <f>IF('Data Input - BAU'!$F$37="Yes",BS227+BS13*(1+$D$177),BS223)</f>
        <v>0</v>
      </c>
      <c r="BT229" s="59">
        <f>IF('Data Input - BAU'!$F$37="Yes",BT227+BT13*(1+$D$177),BT223)</f>
        <v>0</v>
      </c>
      <c r="BU229" s="59">
        <f>IF('Data Input - BAU'!$F$37="Yes",BU227+BU13*(1+$D$177),BU223)</f>
        <v>0</v>
      </c>
      <c r="BV229" s="59">
        <f>IF('Data Input - BAU'!$F$37="Yes",BV227+BV13*(1+$D$177),BV223)</f>
        <v>0</v>
      </c>
      <c r="BW229" s="59">
        <f>IF('Data Input - BAU'!$F$37="Yes",BW227+BW13*(1+$D$177),BW223)</f>
        <v>0</v>
      </c>
      <c r="BX229" s="59">
        <f>IF('Data Input - BAU'!$F$37="Yes",BX227+BX13*(1+$D$177),BX223)</f>
        <v>0</v>
      </c>
      <c r="BY229" s="59">
        <f>IF('Data Input - BAU'!$F$37="Yes",BY227+BY13*(1+$D$177),BY223)</f>
        <v>0</v>
      </c>
      <c r="BZ229" s="59">
        <f>IF('Data Input - BAU'!$F$37="Yes",BZ227+BZ13*(1+$D$177),BZ223)</f>
        <v>0</v>
      </c>
      <c r="CA229" s="59">
        <f>IF('Data Input - BAU'!$F$37="Yes",CA227+CA13*(1+$D$177),CA223)</f>
        <v>0</v>
      </c>
      <c r="CB229" s="59">
        <f>IF('Data Input - BAU'!$F$37="Yes",CB227+CB13*(1+$D$177),CB223)</f>
        <v>0</v>
      </c>
      <c r="CC229" s="59">
        <f>IF('Data Input - BAU'!$F$37="Yes",CC227+CC13*(1+$D$177),CC223)</f>
        <v>0</v>
      </c>
      <c r="CD229" s="59">
        <f>IF('Data Input - BAU'!$F$37="Yes",CD227+CD13*(1+$D$177),CD223)</f>
        <v>0</v>
      </c>
      <c r="CE229" s="59">
        <f>IF('Data Input - BAU'!$F$37="Yes",CE227+CE13*(1+$D$177),CE223)</f>
        <v>0</v>
      </c>
      <c r="CF229" s="59">
        <f>IF('Data Input - BAU'!$F$37="Yes",CF227+CF13*(1+$D$177),CF223)</f>
        <v>0</v>
      </c>
      <c r="CG229" s="59">
        <f>IF('Data Input - BAU'!$F$37="Yes",CG227+CG13*(1+$D$177),CG223)</f>
        <v>0</v>
      </c>
      <c r="CH229" s="59">
        <f>IF('Data Input - BAU'!$F$37="Yes",CH227+CH13*(1+$D$177),CH223)</f>
        <v>0</v>
      </c>
      <c r="CI229" s="59">
        <f>IF('Data Input - BAU'!$F$37="Yes",CI227+CI13*(1+$D$177),CI223)</f>
        <v>0</v>
      </c>
      <c r="CJ229" s="59">
        <f>IF('Data Input - BAU'!$F$37="Yes",CJ227+CJ13*(1+$D$177),CJ223)</f>
        <v>0</v>
      </c>
      <c r="CK229" s="59">
        <f>IF('Data Input - BAU'!$F$37="Yes",CK227+CK13*(1+$D$177),CK223)</f>
        <v>0</v>
      </c>
      <c r="CL229" s="59">
        <f>IF('Data Input - BAU'!$F$37="Yes",CL227+CL13*(1+$D$177),CL223)</f>
        <v>0</v>
      </c>
      <c r="CM229" s="59">
        <f>IF('Data Input - BAU'!$F$37="Yes",CM227+CM13*(1+$D$177),CM223)</f>
        <v>0</v>
      </c>
      <c r="CN229" s="59">
        <f>IF('Data Input - BAU'!$F$37="Yes",CN227+CN13*(1+$D$177),CN223)</f>
        <v>0</v>
      </c>
      <c r="CO229" s="59">
        <f>IF('Data Input - BAU'!$F$37="Yes",CO227+CO13*(1+$D$177),CO223)</f>
        <v>0</v>
      </c>
      <c r="CP229" s="59">
        <f>IF('Data Input - BAU'!$F$37="Yes",CP227+CP13*(1+$D$177),CP223)</f>
        <v>0</v>
      </c>
      <c r="CQ229" s="59">
        <f>IF('Data Input - BAU'!$F$37="Yes",CQ227+CQ13*(1+$D$177),CQ223)</f>
        <v>0</v>
      </c>
      <c r="CR229" s="59">
        <f>IF('Data Input - BAU'!$F$37="Yes",CR227+CR13*(1+$D$177),CR223)</f>
        <v>0</v>
      </c>
      <c r="CS229" s="59">
        <f>IF('Data Input - BAU'!$F$37="Yes",CS227+CS13*(1+$D$177),CS223)</f>
        <v>0</v>
      </c>
      <c r="CT229" s="59">
        <f>IF('Data Input - BAU'!$F$37="Yes",CT227+CT13*(1+$D$177),CT223)</f>
        <v>0</v>
      </c>
      <c r="CU229" s="59">
        <f>IF('Data Input - BAU'!$F$37="Yes",CU227+CU13*(1+$D$177),CU223)</f>
        <v>0</v>
      </c>
      <c r="CV229" s="59">
        <f>IF('Data Input - BAU'!$F$37="Yes",CV227+CV13*(1+$D$177),CV223)</f>
        <v>0</v>
      </c>
      <c r="CW229" s="59">
        <f>IF('Data Input - BAU'!$F$37="Yes",CW227+CW13*(1+$D$177),CW223)</f>
        <v>0</v>
      </c>
      <c r="CX229" s="59">
        <f>IF('Data Input - BAU'!$F$37="Yes",CX227+CX13*(1+$D$177),CX223)</f>
        <v>0</v>
      </c>
      <c r="CY229" s="59">
        <f>IF('Data Input - BAU'!$F$37="Yes",CY227+CY13*(1+$D$177),CY223)</f>
        <v>0</v>
      </c>
      <c r="CZ229" s="391"/>
    </row>
    <row r="230" spans="2:104" x14ac:dyDescent="0.25">
      <c r="B230" s="393"/>
      <c r="C230" s="390"/>
      <c r="D230" s="401"/>
      <c r="E230" s="401"/>
      <c r="F230" s="401"/>
      <c r="G230" s="401"/>
      <c r="H230" s="401"/>
      <c r="I230" s="401"/>
      <c r="J230" s="401"/>
      <c r="K230" s="401"/>
      <c r="L230" s="401"/>
      <c r="M230" s="401"/>
      <c r="N230" s="401"/>
      <c r="O230" s="401"/>
      <c r="P230" s="401"/>
      <c r="Q230" s="401"/>
      <c r="R230" s="401"/>
      <c r="S230" s="401"/>
      <c r="T230" s="401"/>
      <c r="U230" s="401"/>
      <c r="V230" s="401"/>
      <c r="W230" s="401"/>
      <c r="X230" s="401"/>
      <c r="Y230" s="401"/>
      <c r="Z230" s="401"/>
      <c r="AA230" s="401"/>
      <c r="AB230" s="401"/>
      <c r="AC230" s="401"/>
      <c r="AD230" s="401"/>
      <c r="AE230" s="401"/>
      <c r="AF230" s="401"/>
      <c r="AG230" s="401"/>
      <c r="AH230" s="401"/>
      <c r="AI230" s="401"/>
      <c r="AJ230" s="401"/>
      <c r="AK230" s="401"/>
      <c r="AL230" s="401"/>
      <c r="AM230" s="401"/>
      <c r="AN230" s="401"/>
      <c r="AO230" s="401"/>
      <c r="AP230" s="401"/>
      <c r="AQ230" s="401"/>
      <c r="AR230" s="401"/>
      <c r="AS230" s="401"/>
      <c r="AT230" s="401"/>
      <c r="AU230" s="401"/>
      <c r="AV230" s="401"/>
      <c r="AW230" s="401"/>
      <c r="AX230" s="401"/>
      <c r="AY230" s="401"/>
      <c r="AZ230" s="401"/>
      <c r="BA230" s="401"/>
      <c r="BB230" s="401"/>
      <c r="BC230" s="401"/>
      <c r="BD230" s="401"/>
      <c r="BE230" s="401"/>
      <c r="BF230" s="401"/>
      <c r="BG230" s="401"/>
      <c r="BH230" s="401"/>
      <c r="BI230" s="401"/>
      <c r="BJ230" s="401"/>
      <c r="BK230" s="401"/>
      <c r="BL230" s="50"/>
      <c r="BM230" s="50"/>
      <c r="BN230" s="50"/>
      <c r="BO230" s="50"/>
      <c r="BP230" s="50"/>
      <c r="BQ230" s="50"/>
      <c r="BR230" s="50"/>
      <c r="BS230" s="50"/>
      <c r="BT230" s="50"/>
      <c r="BU230" s="50"/>
      <c r="BV230" s="50"/>
      <c r="BW230" s="50"/>
      <c r="BX230" s="50"/>
      <c r="BY230" s="50"/>
      <c r="BZ230" s="50"/>
      <c r="CA230" s="50"/>
      <c r="CB230" s="50"/>
      <c r="CC230" s="50"/>
      <c r="CD230" s="50"/>
      <c r="CE230" s="50"/>
      <c r="CF230" s="50"/>
      <c r="CG230" s="50"/>
      <c r="CH230" s="50"/>
      <c r="CI230" s="50"/>
      <c r="CJ230" s="50"/>
      <c r="CK230" s="50"/>
      <c r="CL230" s="50"/>
      <c r="CM230" s="50"/>
      <c r="CN230" s="50"/>
      <c r="CO230" s="50"/>
      <c r="CP230" s="50"/>
      <c r="CQ230" s="50"/>
      <c r="CR230" s="50"/>
      <c r="CS230" s="50"/>
      <c r="CT230" s="50"/>
      <c r="CU230" s="50"/>
      <c r="CV230" s="50"/>
      <c r="CW230" s="50"/>
      <c r="CX230" s="50"/>
      <c r="CY230" s="50"/>
      <c r="CZ230" s="391"/>
    </row>
    <row r="231" spans="2:104" x14ac:dyDescent="0.25">
      <c r="B231" s="395" t="s">
        <v>192</v>
      </c>
      <c r="C231" s="396"/>
      <c r="D231" s="397"/>
      <c r="E231" s="397"/>
      <c r="F231" s="397"/>
      <c r="G231" s="397"/>
      <c r="H231" s="397"/>
      <c r="I231" s="397"/>
      <c r="J231" s="397"/>
      <c r="K231" s="397"/>
      <c r="L231" s="397"/>
      <c r="M231" s="397"/>
      <c r="N231" s="397"/>
      <c r="O231" s="397"/>
      <c r="P231" s="397"/>
      <c r="Q231" s="397"/>
      <c r="R231" s="397"/>
      <c r="S231" s="397"/>
      <c r="T231" s="397"/>
      <c r="U231" s="397"/>
      <c r="V231" s="397"/>
      <c r="W231" s="397"/>
      <c r="X231" s="397"/>
      <c r="Y231" s="397"/>
      <c r="Z231" s="397"/>
      <c r="AA231" s="397"/>
      <c r="AB231" s="397"/>
      <c r="AC231" s="397"/>
      <c r="AD231" s="397"/>
      <c r="AE231" s="397"/>
      <c r="AF231" s="397"/>
      <c r="AG231" s="397"/>
      <c r="AH231" s="397"/>
      <c r="AI231" s="397"/>
      <c r="AJ231" s="397"/>
      <c r="AK231" s="397"/>
      <c r="AL231" s="397"/>
      <c r="AM231" s="397"/>
      <c r="AN231" s="397"/>
      <c r="AO231" s="397"/>
      <c r="AP231" s="397"/>
      <c r="AQ231" s="397"/>
      <c r="AR231" s="397"/>
      <c r="AS231" s="397"/>
      <c r="AT231" s="397"/>
      <c r="AU231" s="397"/>
      <c r="AV231" s="397"/>
      <c r="AW231" s="397"/>
      <c r="AX231" s="397"/>
      <c r="AY231" s="397"/>
      <c r="AZ231" s="397"/>
      <c r="BA231" s="397"/>
      <c r="BB231" s="397"/>
      <c r="BC231" s="397"/>
      <c r="BD231" s="397"/>
      <c r="BE231" s="397"/>
      <c r="BF231" s="397"/>
      <c r="BG231" s="397"/>
      <c r="BH231" s="397"/>
      <c r="BI231" s="397"/>
      <c r="BJ231" s="397"/>
      <c r="BK231" s="397"/>
      <c r="BL231" s="397"/>
      <c r="BM231" s="397"/>
      <c r="BN231" s="397"/>
      <c r="BO231" s="397"/>
      <c r="BP231" s="397"/>
      <c r="BQ231" s="397"/>
      <c r="BR231" s="397"/>
      <c r="BS231" s="397"/>
      <c r="BT231" s="397"/>
      <c r="BU231" s="397"/>
      <c r="BV231" s="397"/>
      <c r="BW231" s="397"/>
      <c r="BX231" s="397"/>
      <c r="BY231" s="397"/>
      <c r="BZ231" s="397"/>
      <c r="CA231" s="397"/>
      <c r="CB231" s="397"/>
      <c r="CC231" s="397"/>
      <c r="CD231" s="397"/>
      <c r="CE231" s="397"/>
      <c r="CF231" s="397"/>
      <c r="CG231" s="397"/>
      <c r="CH231" s="397"/>
      <c r="CI231" s="397"/>
      <c r="CJ231" s="397"/>
      <c r="CK231" s="397"/>
      <c r="CL231" s="397"/>
      <c r="CM231" s="397"/>
      <c r="CN231" s="397"/>
      <c r="CO231" s="397"/>
      <c r="CP231" s="397"/>
      <c r="CQ231" s="397"/>
      <c r="CR231" s="397"/>
      <c r="CS231" s="397"/>
      <c r="CT231" s="397"/>
      <c r="CU231" s="397"/>
      <c r="CV231" s="397"/>
      <c r="CW231" s="397"/>
      <c r="CX231" s="397"/>
      <c r="CY231" s="397"/>
      <c r="CZ231" s="398"/>
    </row>
    <row r="232" spans="2:104" x14ac:dyDescent="0.25">
      <c r="B232" s="389"/>
      <c r="C232" s="390"/>
      <c r="D232" s="50"/>
      <c r="E232" s="50"/>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c r="CC232" s="50"/>
      <c r="CD232" s="50"/>
      <c r="CE232" s="50"/>
      <c r="CF232" s="50"/>
      <c r="CG232" s="50"/>
      <c r="CH232" s="50"/>
      <c r="CI232" s="50"/>
      <c r="CJ232" s="50"/>
      <c r="CK232" s="50"/>
      <c r="CL232" s="50"/>
      <c r="CM232" s="50"/>
      <c r="CN232" s="50"/>
      <c r="CO232" s="50"/>
      <c r="CP232" s="50"/>
      <c r="CQ232" s="50"/>
      <c r="CR232" s="50"/>
      <c r="CS232" s="50"/>
      <c r="CT232" s="50"/>
      <c r="CU232" s="50"/>
      <c r="CV232" s="50"/>
      <c r="CW232" s="50"/>
      <c r="CX232" s="50"/>
      <c r="CY232" s="50"/>
      <c r="CZ232" s="391"/>
    </row>
    <row r="233" spans="2:104" s="109" customFormat="1" x14ac:dyDescent="0.25">
      <c r="B233" s="402" t="s">
        <v>407</v>
      </c>
      <c r="C233" s="417"/>
      <c r="D233" s="417" t="s">
        <v>20</v>
      </c>
      <c r="E233" s="417" t="s">
        <v>309</v>
      </c>
      <c r="F233" s="417" t="s">
        <v>310</v>
      </c>
      <c r="G233" s="417" t="s">
        <v>44</v>
      </c>
      <c r="H233" s="417"/>
      <c r="I233" s="417" t="s">
        <v>333</v>
      </c>
      <c r="J233" s="417" t="s">
        <v>341</v>
      </c>
      <c r="K233" s="417" t="s">
        <v>311</v>
      </c>
      <c r="L233" s="417" t="s">
        <v>312</v>
      </c>
      <c r="M233" s="417" t="s">
        <v>1058</v>
      </c>
      <c r="N233" s="417" t="s">
        <v>1059</v>
      </c>
      <c r="O233" s="417"/>
      <c r="P233" s="417"/>
      <c r="Q233" s="417"/>
      <c r="R233" s="417"/>
      <c r="S233" s="417"/>
      <c r="T233" s="417"/>
      <c r="U233" s="417"/>
      <c r="V233" s="417"/>
      <c r="W233" s="417"/>
      <c r="X233" s="417"/>
      <c r="Y233" s="417"/>
      <c r="Z233" s="417"/>
      <c r="AA233" s="417"/>
      <c r="AB233" s="417"/>
      <c r="AC233" s="417"/>
      <c r="AD233" s="417"/>
      <c r="AE233" s="417"/>
      <c r="AF233" s="417"/>
      <c r="AG233" s="417"/>
      <c r="AH233" s="417"/>
      <c r="AI233" s="417"/>
      <c r="AJ233" s="417"/>
      <c r="AK233" s="417"/>
      <c r="AL233" s="417"/>
      <c r="AM233" s="417"/>
      <c r="AN233" s="417"/>
      <c r="AO233" s="417"/>
      <c r="AP233" s="417"/>
      <c r="AQ233" s="417"/>
      <c r="AR233" s="417"/>
      <c r="AS233" s="417"/>
      <c r="AT233" s="417"/>
      <c r="AU233" s="417"/>
      <c r="AV233" s="417"/>
      <c r="AW233" s="417"/>
      <c r="AX233" s="417"/>
      <c r="AY233" s="417"/>
      <c r="AZ233" s="417"/>
      <c r="BA233" s="417"/>
      <c r="BB233" s="417"/>
      <c r="BC233" s="417"/>
      <c r="BD233" s="417"/>
      <c r="BE233" s="417"/>
      <c r="BF233" s="417"/>
      <c r="BG233" s="417"/>
      <c r="BH233" s="417"/>
      <c r="BI233" s="417"/>
      <c r="BJ233" s="417"/>
      <c r="BK233" s="417"/>
      <c r="BL233" s="417"/>
      <c r="BM233" s="417"/>
      <c r="BN233" s="417"/>
      <c r="BO233" s="417"/>
      <c r="BP233" s="417"/>
      <c r="BQ233" s="417"/>
      <c r="BR233" s="417"/>
      <c r="BS233" s="417"/>
      <c r="BT233" s="417"/>
      <c r="BU233" s="417"/>
      <c r="BV233" s="417"/>
      <c r="BW233" s="417"/>
      <c r="BX233" s="417"/>
      <c r="BY233" s="417"/>
      <c r="BZ233" s="417"/>
      <c r="CA233" s="417"/>
      <c r="CB233" s="417"/>
      <c r="CC233" s="417"/>
      <c r="CD233" s="417"/>
      <c r="CE233" s="417"/>
      <c r="CF233" s="417"/>
      <c r="CG233" s="417"/>
      <c r="CH233" s="417"/>
      <c r="CI233" s="417"/>
      <c r="CJ233" s="417"/>
      <c r="CK233" s="417"/>
      <c r="CL233" s="417"/>
      <c r="CM233" s="417"/>
      <c r="CN233" s="417"/>
      <c r="CO233" s="417"/>
      <c r="CP233" s="417"/>
      <c r="CQ233" s="417"/>
      <c r="CR233" s="417"/>
      <c r="CS233" s="417"/>
      <c r="CT233" s="417"/>
      <c r="CU233" s="417"/>
      <c r="CV233" s="417"/>
      <c r="CW233" s="417"/>
      <c r="CX233" s="417"/>
      <c r="CY233" s="417"/>
      <c r="CZ233" s="418"/>
    </row>
    <row r="234" spans="2:104" x14ac:dyDescent="0.25">
      <c r="B234" s="393" t="s">
        <v>57</v>
      </c>
      <c r="C234" s="9" t="s">
        <v>1117</v>
      </c>
      <c r="D234" s="59">
        <f>SUM(D36:CY36)</f>
        <v>0</v>
      </c>
      <c r="E234" s="50"/>
      <c r="F234" s="50"/>
      <c r="G234" s="419"/>
      <c r="H234" s="639"/>
      <c r="I234" s="59">
        <f>D234*(1-$D$177)</f>
        <v>0</v>
      </c>
      <c r="J234" s="59">
        <f>D234*(1+$D$177)</f>
        <v>0</v>
      </c>
      <c r="K234" s="59">
        <f>SUM(D194:CY194)</f>
        <v>0</v>
      </c>
      <c r="L234" s="59">
        <f>SUM(D205:CY205)</f>
        <v>0</v>
      </c>
      <c r="M234" s="59">
        <f>SUM(D218:CY218)</f>
        <v>0</v>
      </c>
      <c r="N234" s="59">
        <f>SUM(D229:CY229)</f>
        <v>0</v>
      </c>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391"/>
    </row>
    <row r="235" spans="2:104" x14ac:dyDescent="0.25">
      <c r="B235" s="393" t="s">
        <v>58</v>
      </c>
      <c r="C235" s="9" t="s">
        <v>1117</v>
      </c>
      <c r="D235" s="59">
        <f>SUM(D40:CY40)</f>
        <v>0</v>
      </c>
      <c r="E235" s="50"/>
      <c r="F235" s="50"/>
      <c r="G235" s="419"/>
      <c r="H235" s="639"/>
      <c r="I235" s="59">
        <f>$D$235*(1-$D$181)</f>
        <v>0</v>
      </c>
      <c r="J235" s="59">
        <f>$D$235*(1+$D$181)</f>
        <v>0</v>
      </c>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c r="CC235" s="50"/>
      <c r="CD235" s="50"/>
      <c r="CE235" s="50"/>
      <c r="CF235" s="50"/>
      <c r="CG235" s="50"/>
      <c r="CH235" s="50"/>
      <c r="CI235" s="50"/>
      <c r="CJ235" s="50"/>
      <c r="CK235" s="50"/>
      <c r="CL235" s="50"/>
      <c r="CM235" s="50"/>
      <c r="CN235" s="50"/>
      <c r="CO235" s="50"/>
      <c r="CP235" s="50"/>
      <c r="CQ235" s="50"/>
      <c r="CR235" s="50"/>
      <c r="CS235" s="50"/>
      <c r="CT235" s="50"/>
      <c r="CU235" s="50"/>
      <c r="CV235" s="50"/>
      <c r="CW235" s="50"/>
      <c r="CX235" s="50"/>
      <c r="CY235" s="50"/>
      <c r="CZ235" s="391"/>
    </row>
    <row r="236" spans="2:104" x14ac:dyDescent="0.25">
      <c r="B236" s="393" t="s">
        <v>27</v>
      </c>
      <c r="C236" s="9" t="s">
        <v>1117</v>
      </c>
      <c r="D236" s="59">
        <f>SUM(D44:CY44)</f>
        <v>0</v>
      </c>
      <c r="E236" s="419"/>
      <c r="F236" s="419"/>
      <c r="G236" s="419"/>
      <c r="H236" s="639"/>
      <c r="I236" s="419"/>
      <c r="J236" s="419"/>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391"/>
    </row>
    <row r="237" spans="2:104" x14ac:dyDescent="0.25">
      <c r="B237" s="393" t="s">
        <v>52</v>
      </c>
      <c r="C237" s="9" t="s">
        <v>1117</v>
      </c>
      <c r="D237" s="59">
        <f>SUM(D48:CY48)</f>
        <v>0</v>
      </c>
      <c r="E237" s="59">
        <f>SUM(D101:CY101)+SUM(D49:CY49)</f>
        <v>0</v>
      </c>
      <c r="F237" s="59">
        <f>SUM(D135:CY135)+SUM(D49:CY49)</f>
        <v>0</v>
      </c>
      <c r="G237" s="419"/>
      <c r="H237" s="639"/>
      <c r="I237" s="419"/>
      <c r="J237" s="419"/>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391"/>
    </row>
    <row r="238" spans="2:104" x14ac:dyDescent="0.25">
      <c r="B238" s="393" t="s">
        <v>37</v>
      </c>
      <c r="C238" s="9" t="s">
        <v>1117</v>
      </c>
      <c r="D238" s="59">
        <f>SUM(D72:CY72)</f>
        <v>0</v>
      </c>
      <c r="E238" s="59">
        <f>SUM(D115:CY115)</f>
        <v>0</v>
      </c>
      <c r="F238" s="59">
        <f>SUM(D149:CY149)</f>
        <v>0</v>
      </c>
      <c r="G238" s="59">
        <f>SUM(D173:CY173)</f>
        <v>0</v>
      </c>
      <c r="H238" s="8"/>
      <c r="I238" s="419"/>
      <c r="J238" s="419"/>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391"/>
    </row>
    <row r="239" spans="2:104" x14ac:dyDescent="0.25">
      <c r="B239" s="393" t="s">
        <v>59</v>
      </c>
      <c r="C239" s="9" t="s">
        <v>1117</v>
      </c>
      <c r="D239" s="59">
        <f>SUM(D87:CY87)</f>
        <v>0</v>
      </c>
      <c r="E239" s="59">
        <f>SUM(D122:CY122)</f>
        <v>0</v>
      </c>
      <c r="F239" s="59">
        <f>SUM(D156:CY156)</f>
        <v>0</v>
      </c>
      <c r="G239" s="419"/>
      <c r="H239" s="419"/>
      <c r="I239" s="419"/>
      <c r="J239" s="419"/>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391"/>
    </row>
    <row r="240" spans="2:104" x14ac:dyDescent="0.25">
      <c r="B240" s="393" t="s">
        <v>383</v>
      </c>
      <c r="C240" s="9" t="s">
        <v>1117</v>
      </c>
      <c r="D240" s="50"/>
      <c r="E240" s="50"/>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391"/>
    </row>
    <row r="241" spans="2:104" x14ac:dyDescent="0.25">
      <c r="B241" s="393"/>
      <c r="C241" s="390"/>
      <c r="D241" s="50"/>
      <c r="E241" s="50"/>
      <c r="F241" s="50"/>
      <c r="G241" s="50"/>
      <c r="H241" s="50"/>
      <c r="I241" s="50"/>
      <c r="J241" s="50"/>
      <c r="K241" s="50"/>
      <c r="L241" s="50"/>
      <c r="M241" s="50"/>
      <c r="N241" s="50"/>
      <c r="O241" s="50"/>
      <c r="P241" s="50"/>
      <c r="Q241" s="50"/>
      <c r="R241" s="8"/>
      <c r="S241" s="8"/>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c r="CC241" s="50"/>
      <c r="CD241" s="50"/>
      <c r="CE241" s="50"/>
      <c r="CF241" s="50"/>
      <c r="CG241" s="50"/>
      <c r="CH241" s="50"/>
      <c r="CI241" s="50"/>
      <c r="CJ241" s="50"/>
      <c r="CK241" s="50"/>
      <c r="CL241" s="50"/>
      <c r="CM241" s="50"/>
      <c r="CN241" s="50"/>
      <c r="CO241" s="50"/>
      <c r="CP241" s="50"/>
      <c r="CQ241" s="50"/>
      <c r="CR241" s="50"/>
      <c r="CS241" s="50"/>
      <c r="CT241" s="50"/>
      <c r="CU241" s="50"/>
      <c r="CV241" s="50"/>
      <c r="CW241" s="50"/>
      <c r="CX241" s="50"/>
      <c r="CY241" s="50"/>
      <c r="CZ241" s="391"/>
    </row>
    <row r="242" spans="2:104" s="109" customFormat="1" x14ac:dyDescent="0.25">
      <c r="B242" s="402" t="s">
        <v>55</v>
      </c>
      <c r="C242" s="417"/>
      <c r="D242" s="417" t="s">
        <v>306</v>
      </c>
      <c r="E242" s="417" t="s">
        <v>334</v>
      </c>
      <c r="F242" s="417" t="s">
        <v>307</v>
      </c>
      <c r="G242" s="417" t="s">
        <v>308</v>
      </c>
      <c r="H242" s="417" t="s">
        <v>335</v>
      </c>
      <c r="I242" s="417" t="s">
        <v>336</v>
      </c>
      <c r="J242" s="417" t="s">
        <v>337</v>
      </c>
      <c r="K242" s="417" t="s">
        <v>338</v>
      </c>
      <c r="L242" s="417" t="s">
        <v>339</v>
      </c>
      <c r="M242" s="417" t="s">
        <v>340</v>
      </c>
      <c r="N242" s="417" t="s">
        <v>311</v>
      </c>
      <c r="O242" s="417" t="s">
        <v>312</v>
      </c>
      <c r="P242" s="417"/>
      <c r="Q242" s="417"/>
      <c r="R242" s="390"/>
      <c r="S242" s="417"/>
      <c r="T242" s="417"/>
      <c r="U242" s="417"/>
      <c r="V242" s="417"/>
      <c r="W242" s="417"/>
      <c r="X242" s="417"/>
      <c r="Y242" s="417"/>
      <c r="Z242" s="417"/>
      <c r="AA242" s="417"/>
      <c r="AB242" s="417"/>
      <c r="AC242" s="417"/>
      <c r="AD242" s="417"/>
      <c r="AE242" s="417"/>
      <c r="AF242" s="417"/>
      <c r="AG242" s="417"/>
      <c r="AH242" s="417"/>
      <c r="AI242" s="417"/>
      <c r="AJ242" s="417"/>
      <c r="AK242" s="417"/>
      <c r="AL242" s="417"/>
      <c r="AM242" s="417"/>
      <c r="AN242" s="417"/>
      <c r="AO242" s="417"/>
      <c r="AP242" s="417"/>
      <c r="AQ242" s="417"/>
      <c r="AR242" s="417"/>
      <c r="AS242" s="417"/>
      <c r="AT242" s="417"/>
      <c r="AU242" s="417"/>
      <c r="AV242" s="417"/>
      <c r="AW242" s="417"/>
      <c r="AX242" s="417"/>
      <c r="AY242" s="417"/>
      <c r="AZ242" s="417"/>
      <c r="BA242" s="417"/>
      <c r="BB242" s="417"/>
      <c r="BC242" s="417"/>
      <c r="BD242" s="417"/>
      <c r="BE242" s="417"/>
      <c r="BF242" s="417"/>
      <c r="BG242" s="417"/>
      <c r="BH242" s="417"/>
      <c r="BI242" s="417"/>
      <c r="BJ242" s="417"/>
      <c r="BK242" s="417"/>
      <c r="BL242" s="417"/>
      <c r="BM242" s="417"/>
      <c r="BN242" s="417"/>
      <c r="BO242" s="417"/>
      <c r="BP242" s="417"/>
      <c r="BQ242" s="417"/>
      <c r="BR242" s="417"/>
      <c r="BS242" s="417"/>
      <c r="BT242" s="417"/>
      <c r="BU242" s="417"/>
      <c r="BV242" s="417"/>
      <c r="BW242" s="417"/>
      <c r="BX242" s="417"/>
      <c r="BY242" s="417"/>
      <c r="BZ242" s="417"/>
      <c r="CA242" s="417"/>
      <c r="CB242" s="417"/>
      <c r="CC242" s="417"/>
      <c r="CD242" s="417"/>
      <c r="CE242" s="417"/>
      <c r="CF242" s="417"/>
      <c r="CG242" s="417"/>
      <c r="CH242" s="417"/>
      <c r="CI242" s="417"/>
      <c r="CJ242" s="417"/>
      <c r="CK242" s="417"/>
      <c r="CL242" s="417"/>
      <c r="CM242" s="417"/>
      <c r="CN242" s="417"/>
      <c r="CO242" s="417"/>
      <c r="CP242" s="417"/>
      <c r="CQ242" s="417"/>
      <c r="CR242" s="417"/>
      <c r="CS242" s="417"/>
      <c r="CT242" s="417"/>
      <c r="CU242" s="417"/>
      <c r="CV242" s="417"/>
      <c r="CW242" s="417"/>
      <c r="CX242" s="417"/>
      <c r="CY242" s="417"/>
      <c r="CZ242" s="418"/>
    </row>
    <row r="243" spans="2:104" x14ac:dyDescent="0.25">
      <c r="B243" s="393" t="s">
        <v>57</v>
      </c>
      <c r="C243" s="9" t="s">
        <v>1117</v>
      </c>
      <c r="D243" s="832">
        <f>I234</f>
        <v>0</v>
      </c>
      <c r="E243" s="832">
        <f>J234</f>
        <v>0</v>
      </c>
      <c r="F243" s="58">
        <f t="shared" ref="F243:M243" si="83">$D234</f>
        <v>0</v>
      </c>
      <c r="G243" s="58">
        <f t="shared" si="83"/>
        <v>0</v>
      </c>
      <c r="H243" s="58">
        <f t="shared" si="83"/>
        <v>0</v>
      </c>
      <c r="I243" s="58">
        <f t="shared" si="83"/>
        <v>0</v>
      </c>
      <c r="J243" s="58">
        <f t="shared" si="83"/>
        <v>0</v>
      </c>
      <c r="K243" s="58">
        <f t="shared" si="83"/>
        <v>0</v>
      </c>
      <c r="L243" s="58">
        <f t="shared" si="83"/>
        <v>0</v>
      </c>
      <c r="M243" s="58">
        <f t="shared" si="83"/>
        <v>0</v>
      </c>
      <c r="N243" s="832">
        <f>K234</f>
        <v>0</v>
      </c>
      <c r="O243" s="832">
        <f>L234</f>
        <v>0</v>
      </c>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c r="CC243" s="50"/>
      <c r="CD243" s="50"/>
      <c r="CE243" s="50"/>
      <c r="CF243" s="50"/>
      <c r="CG243" s="50"/>
      <c r="CH243" s="50"/>
      <c r="CI243" s="50"/>
      <c r="CJ243" s="50"/>
      <c r="CK243" s="50"/>
      <c r="CL243" s="50"/>
      <c r="CM243" s="50"/>
      <c r="CN243" s="50"/>
      <c r="CO243" s="50"/>
      <c r="CP243" s="50"/>
      <c r="CQ243" s="50"/>
      <c r="CR243" s="50"/>
      <c r="CS243" s="50"/>
      <c r="CT243" s="50"/>
      <c r="CU243" s="50"/>
      <c r="CV243" s="50"/>
      <c r="CW243" s="50"/>
      <c r="CX243" s="50"/>
      <c r="CY243" s="50"/>
      <c r="CZ243" s="391"/>
    </row>
    <row r="244" spans="2:104" x14ac:dyDescent="0.25">
      <c r="B244" s="393" t="s">
        <v>58</v>
      </c>
      <c r="C244" s="9" t="s">
        <v>1117</v>
      </c>
      <c r="D244" s="58">
        <f t="shared" ref="D244:E248" si="84">$D235</f>
        <v>0</v>
      </c>
      <c r="E244" s="58">
        <f t="shared" si="84"/>
        <v>0</v>
      </c>
      <c r="F244" s="930">
        <f>I235</f>
        <v>0</v>
      </c>
      <c r="G244" s="930">
        <f>J235</f>
        <v>0</v>
      </c>
      <c r="H244" s="58">
        <f t="shared" ref="H244:O245" si="85">$D235</f>
        <v>0</v>
      </c>
      <c r="I244" s="58">
        <f t="shared" si="85"/>
        <v>0</v>
      </c>
      <c r="J244" s="58">
        <f t="shared" si="85"/>
        <v>0</v>
      </c>
      <c r="K244" s="58">
        <f t="shared" si="85"/>
        <v>0</v>
      </c>
      <c r="L244" s="58">
        <f t="shared" si="85"/>
        <v>0</v>
      </c>
      <c r="M244" s="58">
        <f t="shared" si="85"/>
        <v>0</v>
      </c>
      <c r="N244" s="58">
        <f t="shared" si="85"/>
        <v>0</v>
      </c>
      <c r="O244" s="58">
        <f t="shared" si="85"/>
        <v>0</v>
      </c>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c r="CC244" s="50"/>
      <c r="CD244" s="50"/>
      <c r="CE244" s="50"/>
      <c r="CF244" s="50"/>
      <c r="CG244" s="50"/>
      <c r="CH244" s="50"/>
      <c r="CI244" s="50"/>
      <c r="CJ244" s="50"/>
      <c r="CK244" s="50"/>
      <c r="CL244" s="50"/>
      <c r="CM244" s="50"/>
      <c r="CN244" s="50"/>
      <c r="CO244" s="50"/>
      <c r="CP244" s="50"/>
      <c r="CQ244" s="50"/>
      <c r="CR244" s="50"/>
      <c r="CS244" s="50"/>
      <c r="CT244" s="50"/>
      <c r="CU244" s="50"/>
      <c r="CV244" s="50"/>
      <c r="CW244" s="50"/>
      <c r="CX244" s="50"/>
      <c r="CY244" s="50"/>
      <c r="CZ244" s="391"/>
    </row>
    <row r="245" spans="2:104" x14ac:dyDescent="0.25">
      <c r="B245" s="393" t="s">
        <v>27</v>
      </c>
      <c r="C245" s="9" t="s">
        <v>1117</v>
      </c>
      <c r="D245" s="58">
        <f t="shared" si="84"/>
        <v>0</v>
      </c>
      <c r="E245" s="58">
        <f t="shared" si="84"/>
        <v>0</v>
      </c>
      <c r="F245" s="58">
        <f t="shared" ref="F245:G248" si="86">$D236</f>
        <v>0</v>
      </c>
      <c r="G245" s="58">
        <f t="shared" si="86"/>
        <v>0</v>
      </c>
      <c r="H245" s="58">
        <f t="shared" si="85"/>
        <v>0</v>
      </c>
      <c r="I245" s="58">
        <f t="shared" si="85"/>
        <v>0</v>
      </c>
      <c r="J245" s="58">
        <f t="shared" si="85"/>
        <v>0</v>
      </c>
      <c r="K245" s="58">
        <f t="shared" si="85"/>
        <v>0</v>
      </c>
      <c r="L245" s="58">
        <f t="shared" si="85"/>
        <v>0</v>
      </c>
      <c r="M245" s="58">
        <f t="shared" si="85"/>
        <v>0</v>
      </c>
      <c r="N245" s="58">
        <f t="shared" si="85"/>
        <v>0</v>
      </c>
      <c r="O245" s="58">
        <f t="shared" si="85"/>
        <v>0</v>
      </c>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c r="BO245" s="50"/>
      <c r="BP245" s="50"/>
      <c r="BQ245" s="50"/>
      <c r="BR245" s="50"/>
      <c r="BS245" s="50"/>
      <c r="BT245" s="50"/>
      <c r="BU245" s="50"/>
      <c r="BV245" s="50"/>
      <c r="BW245" s="50"/>
      <c r="BX245" s="50"/>
      <c r="BY245" s="50"/>
      <c r="BZ245" s="50"/>
      <c r="CA245" s="50"/>
      <c r="CB245" s="50"/>
      <c r="CC245" s="50"/>
      <c r="CD245" s="50"/>
      <c r="CE245" s="50"/>
      <c r="CF245" s="50"/>
      <c r="CG245" s="50"/>
      <c r="CH245" s="50"/>
      <c r="CI245" s="50"/>
      <c r="CJ245" s="50"/>
      <c r="CK245" s="50"/>
      <c r="CL245" s="50"/>
      <c r="CM245" s="50"/>
      <c r="CN245" s="50"/>
      <c r="CO245" s="50"/>
      <c r="CP245" s="50"/>
      <c r="CQ245" s="50"/>
      <c r="CR245" s="50"/>
      <c r="CS245" s="50"/>
      <c r="CT245" s="50"/>
      <c r="CU245" s="50"/>
      <c r="CV245" s="50"/>
      <c r="CW245" s="50"/>
      <c r="CX245" s="50"/>
      <c r="CY245" s="50"/>
      <c r="CZ245" s="391"/>
    </row>
    <row r="246" spans="2:104" x14ac:dyDescent="0.25">
      <c r="B246" s="393" t="s">
        <v>52</v>
      </c>
      <c r="C246" s="9" t="s">
        <v>1117</v>
      </c>
      <c r="D246" s="58">
        <f t="shared" si="84"/>
        <v>0</v>
      </c>
      <c r="E246" s="58">
        <f t="shared" si="84"/>
        <v>0</v>
      </c>
      <c r="F246" s="58">
        <f t="shared" si="86"/>
        <v>0</v>
      </c>
      <c r="G246" s="58">
        <f t="shared" si="86"/>
        <v>0</v>
      </c>
      <c r="H246" s="930">
        <f>E237</f>
        <v>0</v>
      </c>
      <c r="I246" s="930">
        <f>F237</f>
        <v>0</v>
      </c>
      <c r="J246" s="58">
        <f t="shared" ref="J246:O246" si="87">$D237</f>
        <v>0</v>
      </c>
      <c r="K246" s="58">
        <f t="shared" si="87"/>
        <v>0</v>
      </c>
      <c r="L246" s="58">
        <f t="shared" si="87"/>
        <v>0</v>
      </c>
      <c r="M246" s="58">
        <f t="shared" si="87"/>
        <v>0</v>
      </c>
      <c r="N246" s="58">
        <f t="shared" si="87"/>
        <v>0</v>
      </c>
      <c r="O246" s="58">
        <f t="shared" si="87"/>
        <v>0</v>
      </c>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c r="BO246" s="50"/>
      <c r="BP246" s="50"/>
      <c r="BQ246" s="50"/>
      <c r="BR246" s="50"/>
      <c r="BS246" s="50"/>
      <c r="BT246" s="50"/>
      <c r="BU246" s="50"/>
      <c r="BV246" s="50"/>
      <c r="BW246" s="50"/>
      <c r="BX246" s="50"/>
      <c r="BY246" s="50"/>
      <c r="BZ246" s="50"/>
      <c r="CA246" s="50"/>
      <c r="CB246" s="50"/>
      <c r="CC246" s="50"/>
      <c r="CD246" s="50"/>
      <c r="CE246" s="50"/>
      <c r="CF246" s="50"/>
      <c r="CG246" s="50"/>
      <c r="CH246" s="50"/>
      <c r="CI246" s="50"/>
      <c r="CJ246" s="50"/>
      <c r="CK246" s="50"/>
      <c r="CL246" s="50"/>
      <c r="CM246" s="50"/>
      <c r="CN246" s="50"/>
      <c r="CO246" s="50"/>
      <c r="CP246" s="50"/>
      <c r="CQ246" s="50"/>
      <c r="CR246" s="50"/>
      <c r="CS246" s="50"/>
      <c r="CT246" s="50"/>
      <c r="CU246" s="50"/>
      <c r="CV246" s="50"/>
      <c r="CW246" s="50"/>
      <c r="CX246" s="50"/>
      <c r="CY246" s="50"/>
      <c r="CZ246" s="391"/>
    </row>
    <row r="247" spans="2:104" x14ac:dyDescent="0.25">
      <c r="B247" s="393" t="s">
        <v>37</v>
      </c>
      <c r="C247" s="9" t="s">
        <v>1117</v>
      </c>
      <c r="D247" s="58">
        <f t="shared" si="84"/>
        <v>0</v>
      </c>
      <c r="E247" s="58">
        <f t="shared" si="84"/>
        <v>0</v>
      </c>
      <c r="F247" s="58">
        <f t="shared" si="86"/>
        <v>0</v>
      </c>
      <c r="G247" s="58">
        <f t="shared" si="86"/>
        <v>0</v>
      </c>
      <c r="H247" s="58">
        <f>$D238</f>
        <v>0</v>
      </c>
      <c r="I247" s="58">
        <f>$D238</f>
        <v>0</v>
      </c>
      <c r="J247" s="930">
        <f>E238</f>
        <v>0</v>
      </c>
      <c r="K247" s="930">
        <f>F238</f>
        <v>0</v>
      </c>
      <c r="L247" s="930">
        <f>G238</f>
        <v>0</v>
      </c>
      <c r="M247" s="930">
        <f>H238</f>
        <v>0</v>
      </c>
      <c r="N247" s="58">
        <f>$D238</f>
        <v>0</v>
      </c>
      <c r="O247" s="58">
        <f>$D238</f>
        <v>0</v>
      </c>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c r="BO247" s="50"/>
      <c r="BP247" s="50"/>
      <c r="BQ247" s="50"/>
      <c r="BR247" s="50"/>
      <c r="BS247" s="50"/>
      <c r="BT247" s="50"/>
      <c r="BU247" s="50"/>
      <c r="BV247" s="50"/>
      <c r="BW247" s="50"/>
      <c r="BX247" s="50"/>
      <c r="BY247" s="50"/>
      <c r="BZ247" s="50"/>
      <c r="CA247" s="50"/>
      <c r="CB247" s="50"/>
      <c r="CC247" s="50"/>
      <c r="CD247" s="50"/>
      <c r="CE247" s="50"/>
      <c r="CF247" s="50"/>
      <c r="CG247" s="50"/>
      <c r="CH247" s="50"/>
      <c r="CI247" s="50"/>
      <c r="CJ247" s="50"/>
      <c r="CK247" s="50"/>
      <c r="CL247" s="50"/>
      <c r="CM247" s="50"/>
      <c r="CN247" s="50"/>
      <c r="CO247" s="50"/>
      <c r="CP247" s="50"/>
      <c r="CQ247" s="50"/>
      <c r="CR247" s="50"/>
      <c r="CS247" s="50"/>
      <c r="CT247" s="50"/>
      <c r="CU247" s="50"/>
      <c r="CV247" s="50"/>
      <c r="CW247" s="50"/>
      <c r="CX247" s="50"/>
      <c r="CY247" s="50"/>
      <c r="CZ247" s="391"/>
    </row>
    <row r="248" spans="2:104" x14ac:dyDescent="0.25">
      <c r="B248" s="393" t="s">
        <v>59</v>
      </c>
      <c r="C248" s="9" t="s">
        <v>1117</v>
      </c>
      <c r="D248" s="58">
        <f t="shared" si="84"/>
        <v>0</v>
      </c>
      <c r="E248" s="58">
        <f t="shared" si="84"/>
        <v>0</v>
      </c>
      <c r="F248" s="58">
        <f t="shared" si="86"/>
        <v>0</v>
      </c>
      <c r="G248" s="58">
        <f t="shared" si="86"/>
        <v>0</v>
      </c>
      <c r="H248" s="58">
        <f>$D239</f>
        <v>0</v>
      </c>
      <c r="I248" s="58">
        <f>$D239</f>
        <v>0</v>
      </c>
      <c r="J248" s="58">
        <f>$D239</f>
        <v>0</v>
      </c>
      <c r="K248" s="58">
        <f>$D239</f>
        <v>0</v>
      </c>
      <c r="L248" s="58">
        <f>$D239</f>
        <v>0</v>
      </c>
      <c r="M248" s="58">
        <f>$D239</f>
        <v>0</v>
      </c>
      <c r="N248" s="58">
        <f>$D239</f>
        <v>0</v>
      </c>
      <c r="O248" s="58">
        <f>$D239</f>
        <v>0</v>
      </c>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c r="BO248" s="50"/>
      <c r="BP248" s="50"/>
      <c r="BQ248" s="50"/>
      <c r="BR248" s="50"/>
      <c r="BS248" s="50"/>
      <c r="BT248" s="50"/>
      <c r="BU248" s="50"/>
      <c r="BV248" s="50"/>
      <c r="BW248" s="50"/>
      <c r="BX248" s="50"/>
      <c r="BY248" s="50"/>
      <c r="BZ248" s="50"/>
      <c r="CA248" s="50"/>
      <c r="CB248" s="50"/>
      <c r="CC248" s="50"/>
      <c r="CD248" s="50"/>
      <c r="CE248" s="50"/>
      <c r="CF248" s="50"/>
      <c r="CG248" s="50"/>
      <c r="CH248" s="50"/>
      <c r="CI248" s="50"/>
      <c r="CJ248" s="50"/>
      <c r="CK248" s="50"/>
      <c r="CL248" s="50"/>
      <c r="CM248" s="50"/>
      <c r="CN248" s="50"/>
      <c r="CO248" s="50"/>
      <c r="CP248" s="50"/>
      <c r="CQ248" s="50"/>
      <c r="CR248" s="50"/>
      <c r="CS248" s="50"/>
      <c r="CT248" s="50"/>
      <c r="CU248" s="50"/>
      <c r="CV248" s="50"/>
      <c r="CW248" s="50"/>
      <c r="CX248" s="50"/>
      <c r="CY248" s="50"/>
      <c r="CZ248" s="391"/>
    </row>
    <row r="249" spans="2:104" x14ac:dyDescent="0.25">
      <c r="B249" s="392"/>
      <c r="C249" s="390"/>
      <c r="D249" s="50"/>
      <c r="E249" s="50"/>
      <c r="F249" s="50"/>
      <c r="G249" s="50"/>
      <c r="H249" s="50"/>
      <c r="I249" s="5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c r="BO249" s="50"/>
      <c r="BP249" s="50"/>
      <c r="BQ249" s="50"/>
      <c r="BR249" s="50"/>
      <c r="BS249" s="50"/>
      <c r="BT249" s="50"/>
      <c r="BU249" s="50"/>
      <c r="BV249" s="50"/>
      <c r="BW249" s="50"/>
      <c r="BX249" s="50"/>
      <c r="BY249" s="50"/>
      <c r="BZ249" s="50"/>
      <c r="CA249" s="50"/>
      <c r="CB249" s="50"/>
      <c r="CC249" s="50"/>
      <c r="CD249" s="50"/>
      <c r="CE249" s="50"/>
      <c r="CF249" s="50"/>
      <c r="CG249" s="50"/>
      <c r="CH249" s="50"/>
      <c r="CI249" s="50"/>
      <c r="CJ249" s="50"/>
      <c r="CK249" s="50"/>
      <c r="CL249" s="50"/>
      <c r="CM249" s="50"/>
      <c r="CN249" s="50"/>
      <c r="CO249" s="50"/>
      <c r="CP249" s="50"/>
      <c r="CQ249" s="50"/>
      <c r="CR249" s="50"/>
      <c r="CS249" s="50"/>
      <c r="CT249" s="50"/>
      <c r="CU249" s="50"/>
      <c r="CV249" s="50"/>
      <c r="CW249" s="50"/>
      <c r="CX249" s="50"/>
      <c r="CY249" s="50"/>
      <c r="CZ249" s="391"/>
    </row>
    <row r="250" spans="2:104" s="109" customFormat="1" x14ac:dyDescent="0.25">
      <c r="B250" s="402" t="s">
        <v>411</v>
      </c>
      <c r="C250" s="417"/>
      <c r="D250" s="417" t="s">
        <v>324</v>
      </c>
      <c r="E250" s="417" t="s">
        <v>325</v>
      </c>
      <c r="F250" s="417"/>
      <c r="G250" s="417"/>
      <c r="H250" s="417"/>
      <c r="I250" s="417"/>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417"/>
      <c r="AJ250" s="417"/>
      <c r="AK250" s="417"/>
      <c r="AL250" s="417"/>
      <c r="AM250" s="417"/>
      <c r="AN250" s="417"/>
      <c r="AO250" s="417"/>
      <c r="AP250" s="417"/>
      <c r="AQ250" s="417"/>
      <c r="AR250" s="417"/>
      <c r="AS250" s="417"/>
      <c r="AT250" s="417"/>
      <c r="AU250" s="417"/>
      <c r="AV250" s="417"/>
      <c r="AW250" s="417"/>
      <c r="AX250" s="417"/>
      <c r="AY250" s="417"/>
      <c r="AZ250" s="417"/>
      <c r="BA250" s="417"/>
      <c r="BB250" s="417"/>
      <c r="BC250" s="417"/>
      <c r="BD250" s="417"/>
      <c r="BE250" s="417"/>
      <c r="BF250" s="417"/>
      <c r="BG250" s="417"/>
      <c r="BH250" s="417"/>
      <c r="BI250" s="417"/>
      <c r="BJ250" s="417"/>
      <c r="BK250" s="417"/>
      <c r="BL250" s="417"/>
      <c r="BM250" s="417"/>
      <c r="BN250" s="417"/>
      <c r="BO250" s="417"/>
      <c r="BP250" s="417"/>
      <c r="BQ250" s="417"/>
      <c r="BR250" s="417"/>
      <c r="BS250" s="417"/>
      <c r="BT250" s="417"/>
      <c r="BU250" s="417"/>
      <c r="BV250" s="417"/>
      <c r="BW250" s="417"/>
      <c r="BX250" s="417"/>
      <c r="BY250" s="417"/>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8"/>
    </row>
    <row r="251" spans="2:104" x14ac:dyDescent="0.25">
      <c r="B251" s="393" t="s">
        <v>57</v>
      </c>
      <c r="C251" s="9" t="s">
        <v>1117</v>
      </c>
      <c r="D251" s="58">
        <f>N234</f>
        <v>0</v>
      </c>
      <c r="E251" s="58">
        <f>M234</f>
        <v>0</v>
      </c>
      <c r="F251" s="50"/>
      <c r="G251" s="50"/>
      <c r="H251" s="50"/>
      <c r="I251" s="5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c r="BO251" s="50"/>
      <c r="BP251" s="50"/>
      <c r="BQ251" s="50"/>
      <c r="BR251" s="50"/>
      <c r="BS251" s="50"/>
      <c r="BT251" s="50"/>
      <c r="BU251" s="50"/>
      <c r="BV251" s="50"/>
      <c r="BW251" s="50"/>
      <c r="BX251" s="50"/>
      <c r="BY251" s="50"/>
      <c r="BZ251" s="50"/>
      <c r="CA251" s="50"/>
      <c r="CB251" s="50"/>
      <c r="CC251" s="50"/>
      <c r="CD251" s="50"/>
      <c r="CE251" s="50"/>
      <c r="CF251" s="50"/>
      <c r="CG251" s="50"/>
      <c r="CH251" s="50"/>
      <c r="CI251" s="50"/>
      <c r="CJ251" s="50"/>
      <c r="CK251" s="50"/>
      <c r="CL251" s="50"/>
      <c r="CM251" s="50"/>
      <c r="CN251" s="50"/>
      <c r="CO251" s="50"/>
      <c r="CP251" s="50"/>
      <c r="CQ251" s="50"/>
      <c r="CR251" s="50"/>
      <c r="CS251" s="50"/>
      <c r="CT251" s="50"/>
      <c r="CU251" s="50"/>
      <c r="CV251" s="50"/>
      <c r="CW251" s="50"/>
      <c r="CX251" s="50"/>
      <c r="CY251" s="50"/>
      <c r="CZ251" s="391"/>
    </row>
    <row r="252" spans="2:104" x14ac:dyDescent="0.25">
      <c r="B252" s="393" t="s">
        <v>58</v>
      </c>
      <c r="C252" s="9" t="s">
        <v>1117</v>
      </c>
      <c r="D252" s="58">
        <f>J235</f>
        <v>0</v>
      </c>
      <c r="E252" s="58">
        <f>I235</f>
        <v>0</v>
      </c>
      <c r="F252" s="50"/>
      <c r="G252" s="50"/>
      <c r="H252" s="50"/>
      <c r="I252" s="5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c r="BO252" s="50"/>
      <c r="BP252" s="50"/>
      <c r="BQ252" s="50"/>
      <c r="BR252" s="50"/>
      <c r="BS252" s="50"/>
      <c r="BT252" s="50"/>
      <c r="BU252" s="50"/>
      <c r="BV252" s="50"/>
      <c r="BW252" s="50"/>
      <c r="BX252" s="50"/>
      <c r="BY252" s="50"/>
      <c r="BZ252" s="50"/>
      <c r="CA252" s="50"/>
      <c r="CB252" s="50"/>
      <c r="CC252" s="50"/>
      <c r="CD252" s="50"/>
      <c r="CE252" s="50"/>
      <c r="CF252" s="50"/>
      <c r="CG252" s="50"/>
      <c r="CH252" s="50"/>
      <c r="CI252" s="50"/>
      <c r="CJ252" s="50"/>
      <c r="CK252" s="50"/>
      <c r="CL252" s="50"/>
      <c r="CM252" s="50"/>
      <c r="CN252" s="50"/>
      <c r="CO252" s="50"/>
      <c r="CP252" s="50"/>
      <c r="CQ252" s="50"/>
      <c r="CR252" s="50"/>
      <c r="CS252" s="50"/>
      <c r="CT252" s="50"/>
      <c r="CU252" s="50"/>
      <c r="CV252" s="50"/>
      <c r="CW252" s="50"/>
      <c r="CX252" s="50"/>
      <c r="CY252" s="50"/>
      <c r="CZ252" s="391"/>
    </row>
    <row r="253" spans="2:104" x14ac:dyDescent="0.25">
      <c r="B253" s="393" t="s">
        <v>27</v>
      </c>
      <c r="C253" s="9" t="s">
        <v>1117</v>
      </c>
      <c r="D253" s="58">
        <f>$D$236</f>
        <v>0</v>
      </c>
      <c r="E253" s="58">
        <f>$D$236</f>
        <v>0</v>
      </c>
      <c r="F253" s="50"/>
      <c r="G253" s="50"/>
      <c r="H253" s="50"/>
      <c r="I253" s="5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c r="CC253" s="50"/>
      <c r="CD253" s="50"/>
      <c r="CE253" s="50"/>
      <c r="CF253" s="50"/>
      <c r="CG253" s="50"/>
      <c r="CH253" s="50"/>
      <c r="CI253" s="50"/>
      <c r="CJ253" s="50"/>
      <c r="CK253" s="50"/>
      <c r="CL253" s="50"/>
      <c r="CM253" s="50"/>
      <c r="CN253" s="50"/>
      <c r="CO253" s="50"/>
      <c r="CP253" s="50"/>
      <c r="CQ253" s="50"/>
      <c r="CR253" s="50"/>
      <c r="CS253" s="50"/>
      <c r="CT253" s="50"/>
      <c r="CU253" s="50"/>
      <c r="CV253" s="50"/>
      <c r="CW253" s="50"/>
      <c r="CX253" s="50"/>
      <c r="CY253" s="50"/>
      <c r="CZ253" s="391"/>
    </row>
    <row r="254" spans="2:104" x14ac:dyDescent="0.25">
      <c r="B254" s="393" t="s">
        <v>52</v>
      </c>
      <c r="C254" s="9" t="s">
        <v>1117</v>
      </c>
      <c r="D254" s="58">
        <f>F237</f>
        <v>0</v>
      </c>
      <c r="E254" s="58">
        <f>E237</f>
        <v>0</v>
      </c>
      <c r="F254" s="50"/>
      <c r="G254" s="50"/>
      <c r="H254" s="50"/>
      <c r="I254" s="5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c r="CC254" s="50"/>
      <c r="CD254" s="50"/>
      <c r="CE254" s="50"/>
      <c r="CF254" s="50"/>
      <c r="CG254" s="50"/>
      <c r="CH254" s="50"/>
      <c r="CI254" s="50"/>
      <c r="CJ254" s="50"/>
      <c r="CK254" s="50"/>
      <c r="CL254" s="50"/>
      <c r="CM254" s="50"/>
      <c r="CN254" s="50"/>
      <c r="CO254" s="50"/>
      <c r="CP254" s="50"/>
      <c r="CQ254" s="50"/>
      <c r="CR254" s="50"/>
      <c r="CS254" s="50"/>
      <c r="CT254" s="50"/>
      <c r="CU254" s="50"/>
      <c r="CV254" s="50"/>
      <c r="CW254" s="50"/>
      <c r="CX254" s="50"/>
      <c r="CY254" s="50"/>
      <c r="CZ254" s="391"/>
    </row>
    <row r="255" spans="2:104" x14ac:dyDescent="0.25">
      <c r="B255" s="393" t="s">
        <v>37</v>
      </c>
      <c r="C255" s="9" t="s">
        <v>1117</v>
      </c>
      <c r="D255" s="58">
        <f>E238</f>
        <v>0</v>
      </c>
      <c r="E255" s="58">
        <f>F238</f>
        <v>0</v>
      </c>
      <c r="F255" s="50"/>
      <c r="G255" s="50"/>
      <c r="H255" s="50"/>
      <c r="I255" s="5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c r="CC255" s="50"/>
      <c r="CD255" s="50"/>
      <c r="CE255" s="50"/>
      <c r="CF255" s="50"/>
      <c r="CG255" s="50"/>
      <c r="CH255" s="50"/>
      <c r="CI255" s="50"/>
      <c r="CJ255" s="50"/>
      <c r="CK255" s="50"/>
      <c r="CL255" s="50"/>
      <c r="CM255" s="50"/>
      <c r="CN255" s="50"/>
      <c r="CO255" s="50"/>
      <c r="CP255" s="50"/>
      <c r="CQ255" s="50"/>
      <c r="CR255" s="50"/>
      <c r="CS255" s="50"/>
      <c r="CT255" s="50"/>
      <c r="CU255" s="50"/>
      <c r="CV255" s="50"/>
      <c r="CW255" s="50"/>
      <c r="CX255" s="50"/>
      <c r="CY255" s="50"/>
      <c r="CZ255" s="391"/>
    </row>
    <row r="256" spans="2:104" x14ac:dyDescent="0.25">
      <c r="B256" s="393" t="s">
        <v>59</v>
      </c>
      <c r="C256" s="9" t="s">
        <v>1117</v>
      </c>
      <c r="D256" s="58">
        <f>E239</f>
        <v>0</v>
      </c>
      <c r="E256" s="58">
        <f>F239</f>
        <v>0</v>
      </c>
      <c r="F256" s="50"/>
      <c r="G256" s="50"/>
      <c r="H256" s="50"/>
      <c r="I256" s="5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c r="CC256" s="50"/>
      <c r="CD256" s="50"/>
      <c r="CE256" s="50"/>
      <c r="CF256" s="50"/>
      <c r="CG256" s="50"/>
      <c r="CH256" s="50"/>
      <c r="CI256" s="50"/>
      <c r="CJ256" s="50"/>
      <c r="CK256" s="50"/>
      <c r="CL256" s="50"/>
      <c r="CM256" s="50"/>
      <c r="CN256" s="50"/>
      <c r="CO256" s="50"/>
      <c r="CP256" s="50"/>
      <c r="CQ256" s="50"/>
      <c r="CR256" s="50"/>
      <c r="CS256" s="50"/>
      <c r="CT256" s="50"/>
      <c r="CU256" s="50"/>
      <c r="CV256" s="50"/>
      <c r="CW256" s="50"/>
      <c r="CX256" s="50"/>
      <c r="CY256" s="50"/>
      <c r="CZ256" s="391"/>
    </row>
    <row r="257" spans="2:104" x14ac:dyDescent="0.25">
      <c r="B257" s="392"/>
      <c r="C257" s="390"/>
      <c r="D257" s="50"/>
      <c r="E257" s="50"/>
      <c r="F257" s="50"/>
      <c r="G257" s="50"/>
      <c r="H257" s="50"/>
      <c r="I257" s="5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c r="CC257" s="50"/>
      <c r="CD257" s="50"/>
      <c r="CE257" s="50"/>
      <c r="CF257" s="50"/>
      <c r="CG257" s="50"/>
      <c r="CH257" s="50"/>
      <c r="CI257" s="50"/>
      <c r="CJ257" s="50"/>
      <c r="CK257" s="50"/>
      <c r="CL257" s="50"/>
      <c r="CM257" s="50"/>
      <c r="CN257" s="50"/>
      <c r="CO257" s="50"/>
      <c r="CP257" s="50"/>
      <c r="CQ257" s="50"/>
      <c r="CR257" s="50"/>
      <c r="CS257" s="50"/>
      <c r="CT257" s="50"/>
      <c r="CU257" s="50"/>
      <c r="CV257" s="50"/>
      <c r="CW257" s="50"/>
      <c r="CX257" s="50"/>
      <c r="CY257" s="50"/>
      <c r="CZ257" s="391"/>
    </row>
    <row r="258" spans="2:104" x14ac:dyDescent="0.25">
      <c r="B258" s="411" t="s">
        <v>357</v>
      </c>
      <c r="C258" s="269"/>
      <c r="D258" s="412"/>
      <c r="E258" s="412"/>
      <c r="F258" s="412"/>
      <c r="G258" s="412"/>
      <c r="H258" s="412"/>
      <c r="I258" s="412"/>
      <c r="J258" s="412"/>
      <c r="K258" s="412"/>
      <c r="L258" s="412"/>
      <c r="M258" s="412"/>
      <c r="N258" s="412"/>
      <c r="O258" s="412"/>
      <c r="P258" s="412"/>
      <c r="Q258" s="412"/>
      <c r="R258" s="412"/>
      <c r="S258" s="412"/>
      <c r="T258" s="412"/>
      <c r="U258" s="412"/>
      <c r="V258" s="412"/>
      <c r="W258" s="412"/>
      <c r="X258" s="412"/>
      <c r="Y258" s="412"/>
      <c r="Z258" s="412"/>
      <c r="AA258" s="412"/>
      <c r="AB258" s="412"/>
      <c r="AC258" s="412"/>
      <c r="AD258" s="412"/>
      <c r="AE258" s="412"/>
      <c r="AF258" s="412"/>
      <c r="AG258" s="412"/>
      <c r="AH258" s="412"/>
      <c r="AI258" s="412"/>
      <c r="AJ258" s="412"/>
      <c r="AK258" s="412"/>
      <c r="AL258" s="412"/>
      <c r="AM258" s="412"/>
      <c r="AN258" s="412"/>
      <c r="AO258" s="412"/>
      <c r="AP258" s="412"/>
      <c r="AQ258" s="412"/>
      <c r="AR258" s="412"/>
      <c r="AS258" s="412"/>
      <c r="AT258" s="412"/>
      <c r="AU258" s="412"/>
      <c r="AV258" s="412"/>
      <c r="AW258" s="412"/>
      <c r="AX258" s="412"/>
      <c r="AY258" s="412"/>
      <c r="AZ258" s="412"/>
      <c r="BA258" s="412"/>
      <c r="BB258" s="412"/>
      <c r="BC258" s="412"/>
      <c r="BD258" s="412"/>
      <c r="BE258" s="412"/>
      <c r="BF258" s="412"/>
      <c r="BG258" s="412"/>
      <c r="BH258" s="412"/>
      <c r="BI258" s="412"/>
      <c r="BJ258" s="412"/>
      <c r="BK258" s="412"/>
      <c r="BL258" s="412"/>
      <c r="BM258" s="412"/>
      <c r="BN258" s="412"/>
      <c r="BO258" s="412"/>
      <c r="BP258" s="412"/>
      <c r="BQ258" s="412"/>
      <c r="BR258" s="412"/>
      <c r="BS258" s="412"/>
      <c r="BT258" s="412"/>
      <c r="BU258" s="412"/>
      <c r="BV258" s="412"/>
      <c r="BW258" s="412"/>
      <c r="BX258" s="412"/>
      <c r="BY258" s="412"/>
      <c r="BZ258" s="412"/>
      <c r="CA258" s="412"/>
      <c r="CB258" s="412"/>
      <c r="CC258" s="412"/>
      <c r="CD258" s="412"/>
      <c r="CE258" s="412"/>
      <c r="CF258" s="412"/>
      <c r="CG258" s="412"/>
      <c r="CH258" s="412"/>
      <c r="CI258" s="412"/>
      <c r="CJ258" s="412"/>
      <c r="CK258" s="412"/>
      <c r="CL258" s="412"/>
      <c r="CM258" s="412"/>
      <c r="CN258" s="412"/>
      <c r="CO258" s="412"/>
      <c r="CP258" s="412"/>
      <c r="CQ258" s="412"/>
      <c r="CR258" s="412"/>
      <c r="CS258" s="412"/>
      <c r="CT258" s="412"/>
      <c r="CU258" s="412"/>
      <c r="CV258" s="412"/>
      <c r="CW258" s="412"/>
      <c r="CX258" s="412"/>
      <c r="CY258" s="412"/>
      <c r="CZ258" s="413"/>
    </row>
    <row r="259" spans="2:104" x14ac:dyDescent="0.25">
      <c r="B259" s="392"/>
      <c r="C259" s="390"/>
      <c r="D259" s="50"/>
      <c r="E259" s="50"/>
      <c r="F259" s="50"/>
      <c r="G259" s="50"/>
      <c r="H259" s="50"/>
      <c r="I259" s="5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c r="CC259" s="50"/>
      <c r="CD259" s="50"/>
      <c r="CE259" s="50"/>
      <c r="CF259" s="50"/>
      <c r="CG259" s="50"/>
      <c r="CH259" s="50"/>
      <c r="CI259" s="50"/>
      <c r="CJ259" s="50"/>
      <c r="CK259" s="50"/>
      <c r="CL259" s="50"/>
      <c r="CM259" s="50"/>
      <c r="CN259" s="50"/>
      <c r="CO259" s="50"/>
      <c r="CP259" s="50"/>
      <c r="CQ259" s="50"/>
      <c r="CR259" s="50"/>
      <c r="CS259" s="50"/>
      <c r="CT259" s="50"/>
      <c r="CU259" s="50"/>
      <c r="CV259" s="50"/>
      <c r="CW259" s="50"/>
      <c r="CX259" s="50"/>
      <c r="CY259" s="50"/>
      <c r="CZ259" s="391"/>
    </row>
    <row r="260" spans="2:104" s="109" customFormat="1" x14ac:dyDescent="0.25">
      <c r="B260" s="402" t="s">
        <v>407</v>
      </c>
      <c r="C260" s="417"/>
      <c r="D260" s="417" t="s">
        <v>20</v>
      </c>
      <c r="E260" s="417" t="s">
        <v>309</v>
      </c>
      <c r="F260" s="417" t="s">
        <v>310</v>
      </c>
      <c r="G260" s="417" t="s">
        <v>44</v>
      </c>
      <c r="H260" s="417" t="s">
        <v>313</v>
      </c>
      <c r="I260" s="417" t="s">
        <v>333</v>
      </c>
      <c r="J260" s="417" t="s">
        <v>341</v>
      </c>
      <c r="K260" s="417" t="s">
        <v>311</v>
      </c>
      <c r="L260" s="417" t="s">
        <v>312</v>
      </c>
      <c r="M260" s="417" t="s">
        <v>1058</v>
      </c>
      <c r="N260" s="417" t="s">
        <v>1059</v>
      </c>
      <c r="O260" s="50"/>
      <c r="P260" s="417"/>
      <c r="Q260" s="417"/>
      <c r="R260" s="417"/>
      <c r="S260" s="417"/>
      <c r="T260" s="417"/>
      <c r="U260" s="417"/>
      <c r="V260" s="417"/>
      <c r="W260" s="417"/>
      <c r="X260" s="417"/>
      <c r="Y260" s="417"/>
      <c r="Z260" s="417"/>
      <c r="AA260" s="417"/>
      <c r="AB260" s="417"/>
      <c r="AC260" s="417"/>
      <c r="AD260" s="417"/>
      <c r="AE260" s="417"/>
      <c r="AF260" s="417"/>
      <c r="AG260" s="417"/>
      <c r="AH260" s="417"/>
      <c r="AI260" s="417"/>
      <c r="AJ260" s="417"/>
      <c r="AK260" s="417"/>
      <c r="AL260" s="417"/>
      <c r="AM260" s="417"/>
      <c r="AN260" s="417"/>
      <c r="AO260" s="417"/>
      <c r="AP260" s="417"/>
      <c r="AQ260" s="417"/>
      <c r="AR260" s="417"/>
      <c r="AS260" s="417"/>
      <c r="AT260" s="417"/>
      <c r="AU260" s="417"/>
      <c r="AV260" s="417"/>
      <c r="AW260" s="417"/>
      <c r="AX260" s="417"/>
      <c r="AY260" s="417"/>
      <c r="AZ260" s="417"/>
      <c r="BA260" s="417"/>
      <c r="BB260" s="417"/>
      <c r="BC260" s="417"/>
      <c r="BD260" s="417"/>
      <c r="BE260" s="417"/>
      <c r="BF260" s="417"/>
      <c r="BG260" s="417"/>
      <c r="BH260" s="417"/>
      <c r="BI260" s="417"/>
      <c r="BJ260" s="417"/>
      <c r="BK260" s="417"/>
      <c r="BL260" s="417"/>
      <c r="BM260" s="417"/>
      <c r="BN260" s="417"/>
      <c r="BO260" s="417"/>
      <c r="BP260" s="417"/>
      <c r="BQ260" s="417"/>
      <c r="BR260" s="417"/>
      <c r="BS260" s="417"/>
      <c r="BT260" s="417"/>
      <c r="BU260" s="417"/>
      <c r="BV260" s="417"/>
      <c r="BW260" s="417"/>
      <c r="BX260" s="417"/>
      <c r="BY260" s="417"/>
      <c r="BZ260" s="417"/>
      <c r="CA260" s="417"/>
      <c r="CB260" s="417"/>
      <c r="CC260" s="417"/>
      <c r="CD260" s="417"/>
      <c r="CE260" s="417"/>
      <c r="CF260" s="417"/>
      <c r="CG260" s="417"/>
      <c r="CH260" s="417"/>
      <c r="CI260" s="417"/>
      <c r="CJ260" s="417"/>
      <c r="CK260" s="417"/>
      <c r="CL260" s="417"/>
      <c r="CM260" s="417"/>
      <c r="CN260" s="417"/>
      <c r="CO260" s="417"/>
      <c r="CP260" s="417"/>
      <c r="CQ260" s="417"/>
      <c r="CR260" s="417"/>
      <c r="CS260" s="417"/>
      <c r="CT260" s="417"/>
      <c r="CU260" s="417"/>
      <c r="CV260" s="417"/>
      <c r="CW260" s="417"/>
      <c r="CX260" s="417"/>
      <c r="CY260" s="417"/>
      <c r="CZ260" s="418"/>
    </row>
    <row r="261" spans="2:104" x14ac:dyDescent="0.25">
      <c r="B261" s="393" t="s">
        <v>57</v>
      </c>
      <c r="C261" s="390" t="s">
        <v>184</v>
      </c>
      <c r="D261" s="59">
        <f t="shared" ref="D261:N261" si="88">D234/1000</f>
        <v>0</v>
      </c>
      <c r="E261" s="59">
        <f t="shared" si="88"/>
        <v>0</v>
      </c>
      <c r="F261" s="59">
        <f t="shared" si="88"/>
        <v>0</v>
      </c>
      <c r="G261" s="59">
        <f t="shared" si="88"/>
        <v>0</v>
      </c>
      <c r="H261" s="59">
        <f t="shared" si="88"/>
        <v>0</v>
      </c>
      <c r="I261" s="59">
        <f t="shared" si="88"/>
        <v>0</v>
      </c>
      <c r="J261" s="59">
        <f t="shared" si="88"/>
        <v>0</v>
      </c>
      <c r="K261" s="59">
        <f t="shared" si="88"/>
        <v>0</v>
      </c>
      <c r="L261" s="59">
        <f t="shared" si="88"/>
        <v>0</v>
      </c>
      <c r="M261" s="59">
        <f t="shared" si="88"/>
        <v>0</v>
      </c>
      <c r="N261" s="59">
        <f t="shared" si="88"/>
        <v>0</v>
      </c>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c r="CC261" s="50"/>
      <c r="CD261" s="50"/>
      <c r="CE261" s="50"/>
      <c r="CF261" s="50"/>
      <c r="CG261" s="50"/>
      <c r="CH261" s="50"/>
      <c r="CI261" s="50"/>
      <c r="CJ261" s="50"/>
      <c r="CK261" s="50"/>
      <c r="CL261" s="50"/>
      <c r="CM261" s="50"/>
      <c r="CN261" s="50"/>
      <c r="CO261" s="50"/>
      <c r="CP261" s="50"/>
      <c r="CQ261" s="50"/>
      <c r="CR261" s="50"/>
      <c r="CS261" s="50"/>
      <c r="CT261" s="50"/>
      <c r="CU261" s="50"/>
      <c r="CV261" s="50"/>
      <c r="CW261" s="50"/>
      <c r="CX261" s="50"/>
      <c r="CY261" s="50"/>
      <c r="CZ261" s="391"/>
    </row>
    <row r="262" spans="2:104" x14ac:dyDescent="0.25">
      <c r="B262" s="393" t="s">
        <v>58</v>
      </c>
      <c r="C262" s="390" t="s">
        <v>184</v>
      </c>
      <c r="D262" s="59">
        <f t="shared" ref="D262:N262" si="89">D235/1000</f>
        <v>0</v>
      </c>
      <c r="E262" s="59">
        <f t="shared" si="89"/>
        <v>0</v>
      </c>
      <c r="F262" s="59">
        <f t="shared" si="89"/>
        <v>0</v>
      </c>
      <c r="G262" s="59">
        <f t="shared" si="89"/>
        <v>0</v>
      </c>
      <c r="H262" s="59">
        <f t="shared" si="89"/>
        <v>0</v>
      </c>
      <c r="I262" s="59">
        <f t="shared" si="89"/>
        <v>0</v>
      </c>
      <c r="J262" s="59">
        <f t="shared" si="89"/>
        <v>0</v>
      </c>
      <c r="K262" s="59">
        <f t="shared" si="89"/>
        <v>0</v>
      </c>
      <c r="L262" s="59">
        <f t="shared" si="89"/>
        <v>0</v>
      </c>
      <c r="M262" s="59">
        <f t="shared" si="89"/>
        <v>0</v>
      </c>
      <c r="N262" s="59">
        <f t="shared" si="89"/>
        <v>0</v>
      </c>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c r="CC262" s="50"/>
      <c r="CD262" s="50"/>
      <c r="CE262" s="50"/>
      <c r="CF262" s="50"/>
      <c r="CG262" s="50"/>
      <c r="CH262" s="50"/>
      <c r="CI262" s="50"/>
      <c r="CJ262" s="50"/>
      <c r="CK262" s="50"/>
      <c r="CL262" s="50"/>
      <c r="CM262" s="50"/>
      <c r="CN262" s="50"/>
      <c r="CO262" s="50"/>
      <c r="CP262" s="50"/>
      <c r="CQ262" s="50"/>
      <c r="CR262" s="50"/>
      <c r="CS262" s="50"/>
      <c r="CT262" s="50"/>
      <c r="CU262" s="50"/>
      <c r="CV262" s="50"/>
      <c r="CW262" s="50"/>
      <c r="CX262" s="50"/>
      <c r="CY262" s="50"/>
      <c r="CZ262" s="391"/>
    </row>
    <row r="263" spans="2:104" x14ac:dyDescent="0.25">
      <c r="B263" s="393" t="s">
        <v>27</v>
      </c>
      <c r="C263" s="390" t="s">
        <v>184</v>
      </c>
      <c r="D263" s="59">
        <f t="shared" ref="D263:N263" si="90">D236/1000</f>
        <v>0</v>
      </c>
      <c r="E263" s="59">
        <f t="shared" si="90"/>
        <v>0</v>
      </c>
      <c r="F263" s="59">
        <f t="shared" si="90"/>
        <v>0</v>
      </c>
      <c r="G263" s="59">
        <f t="shared" si="90"/>
        <v>0</v>
      </c>
      <c r="H263" s="59">
        <f t="shared" si="90"/>
        <v>0</v>
      </c>
      <c r="I263" s="59">
        <f t="shared" si="90"/>
        <v>0</v>
      </c>
      <c r="J263" s="59">
        <f t="shared" si="90"/>
        <v>0</v>
      </c>
      <c r="K263" s="59">
        <f t="shared" si="90"/>
        <v>0</v>
      </c>
      <c r="L263" s="59">
        <f t="shared" si="90"/>
        <v>0</v>
      </c>
      <c r="M263" s="59">
        <f t="shared" si="90"/>
        <v>0</v>
      </c>
      <c r="N263" s="59">
        <f t="shared" si="90"/>
        <v>0</v>
      </c>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c r="BO263" s="50"/>
      <c r="BP263" s="50"/>
      <c r="BQ263" s="50"/>
      <c r="BR263" s="50"/>
      <c r="BS263" s="50"/>
      <c r="BT263" s="50"/>
      <c r="BU263" s="50"/>
      <c r="BV263" s="50"/>
      <c r="BW263" s="50"/>
      <c r="BX263" s="50"/>
      <c r="BY263" s="50"/>
      <c r="BZ263" s="50"/>
      <c r="CA263" s="50"/>
      <c r="CB263" s="50"/>
      <c r="CC263" s="50"/>
      <c r="CD263" s="50"/>
      <c r="CE263" s="50"/>
      <c r="CF263" s="50"/>
      <c r="CG263" s="50"/>
      <c r="CH263" s="50"/>
      <c r="CI263" s="50"/>
      <c r="CJ263" s="50"/>
      <c r="CK263" s="50"/>
      <c r="CL263" s="50"/>
      <c r="CM263" s="50"/>
      <c r="CN263" s="50"/>
      <c r="CO263" s="50"/>
      <c r="CP263" s="50"/>
      <c r="CQ263" s="50"/>
      <c r="CR263" s="50"/>
      <c r="CS263" s="50"/>
      <c r="CT263" s="50"/>
      <c r="CU263" s="50"/>
      <c r="CV263" s="50"/>
      <c r="CW263" s="50"/>
      <c r="CX263" s="50"/>
      <c r="CY263" s="50"/>
      <c r="CZ263" s="391"/>
    </row>
    <row r="264" spans="2:104" x14ac:dyDescent="0.25">
      <c r="B264" s="393" t="s">
        <v>52</v>
      </c>
      <c r="C264" s="390" t="s">
        <v>184</v>
      </c>
      <c r="D264" s="59">
        <f t="shared" ref="D264:N264" si="91">D237/1000</f>
        <v>0</v>
      </c>
      <c r="E264" s="59">
        <f t="shared" si="91"/>
        <v>0</v>
      </c>
      <c r="F264" s="59">
        <f t="shared" si="91"/>
        <v>0</v>
      </c>
      <c r="G264" s="59">
        <f t="shared" si="91"/>
        <v>0</v>
      </c>
      <c r="H264" s="59">
        <f t="shared" si="91"/>
        <v>0</v>
      </c>
      <c r="I264" s="59">
        <f t="shared" si="91"/>
        <v>0</v>
      </c>
      <c r="J264" s="59">
        <f t="shared" si="91"/>
        <v>0</v>
      </c>
      <c r="K264" s="59">
        <f t="shared" si="91"/>
        <v>0</v>
      </c>
      <c r="L264" s="59">
        <f t="shared" si="91"/>
        <v>0</v>
      </c>
      <c r="M264" s="59">
        <f t="shared" si="91"/>
        <v>0</v>
      </c>
      <c r="N264" s="59">
        <f t="shared" si="91"/>
        <v>0</v>
      </c>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c r="BO264" s="50"/>
      <c r="BP264" s="50"/>
      <c r="BQ264" s="50"/>
      <c r="BR264" s="50"/>
      <c r="BS264" s="50"/>
      <c r="BT264" s="50"/>
      <c r="BU264" s="50"/>
      <c r="BV264" s="50"/>
      <c r="BW264" s="50"/>
      <c r="BX264" s="50"/>
      <c r="BY264" s="50"/>
      <c r="BZ264" s="50"/>
      <c r="CA264" s="50"/>
      <c r="CB264" s="50"/>
      <c r="CC264" s="50"/>
      <c r="CD264" s="50"/>
      <c r="CE264" s="50"/>
      <c r="CF264" s="50"/>
      <c r="CG264" s="50"/>
      <c r="CH264" s="50"/>
      <c r="CI264" s="50"/>
      <c r="CJ264" s="50"/>
      <c r="CK264" s="50"/>
      <c r="CL264" s="50"/>
      <c r="CM264" s="50"/>
      <c r="CN264" s="50"/>
      <c r="CO264" s="50"/>
      <c r="CP264" s="50"/>
      <c r="CQ264" s="50"/>
      <c r="CR264" s="50"/>
      <c r="CS264" s="50"/>
      <c r="CT264" s="50"/>
      <c r="CU264" s="50"/>
      <c r="CV264" s="50"/>
      <c r="CW264" s="50"/>
      <c r="CX264" s="50"/>
      <c r="CY264" s="50"/>
      <c r="CZ264" s="391"/>
    </row>
    <row r="265" spans="2:104" x14ac:dyDescent="0.25">
      <c r="B265" s="393" t="s">
        <v>37</v>
      </c>
      <c r="C265" s="390" t="s">
        <v>184</v>
      </c>
      <c r="D265" s="59">
        <f t="shared" ref="D265:N265" si="92">D238/1000</f>
        <v>0</v>
      </c>
      <c r="E265" s="59">
        <f t="shared" si="92"/>
        <v>0</v>
      </c>
      <c r="F265" s="59">
        <f t="shared" si="92"/>
        <v>0</v>
      </c>
      <c r="G265" s="59">
        <f t="shared" si="92"/>
        <v>0</v>
      </c>
      <c r="H265" s="59">
        <f t="shared" si="92"/>
        <v>0</v>
      </c>
      <c r="I265" s="59">
        <f t="shared" si="92"/>
        <v>0</v>
      </c>
      <c r="J265" s="59">
        <f t="shared" si="92"/>
        <v>0</v>
      </c>
      <c r="K265" s="59">
        <f t="shared" si="92"/>
        <v>0</v>
      </c>
      <c r="L265" s="59">
        <f t="shared" si="92"/>
        <v>0</v>
      </c>
      <c r="M265" s="59">
        <f t="shared" si="92"/>
        <v>0</v>
      </c>
      <c r="N265" s="59">
        <f t="shared" si="92"/>
        <v>0</v>
      </c>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c r="BO265" s="50"/>
      <c r="BP265" s="50"/>
      <c r="BQ265" s="50"/>
      <c r="BR265" s="50"/>
      <c r="BS265" s="50"/>
      <c r="BT265" s="50"/>
      <c r="BU265" s="50"/>
      <c r="BV265" s="50"/>
      <c r="BW265" s="50"/>
      <c r="BX265" s="50"/>
      <c r="BY265" s="50"/>
      <c r="BZ265" s="50"/>
      <c r="CA265" s="50"/>
      <c r="CB265" s="50"/>
      <c r="CC265" s="50"/>
      <c r="CD265" s="50"/>
      <c r="CE265" s="50"/>
      <c r="CF265" s="50"/>
      <c r="CG265" s="50"/>
      <c r="CH265" s="50"/>
      <c r="CI265" s="50"/>
      <c r="CJ265" s="50"/>
      <c r="CK265" s="50"/>
      <c r="CL265" s="50"/>
      <c r="CM265" s="50"/>
      <c r="CN265" s="50"/>
      <c r="CO265" s="50"/>
      <c r="CP265" s="50"/>
      <c r="CQ265" s="50"/>
      <c r="CR265" s="50"/>
      <c r="CS265" s="50"/>
      <c r="CT265" s="50"/>
      <c r="CU265" s="50"/>
      <c r="CV265" s="50"/>
      <c r="CW265" s="50"/>
      <c r="CX265" s="50"/>
      <c r="CY265" s="50"/>
      <c r="CZ265" s="391"/>
    </row>
    <row r="266" spans="2:104" x14ac:dyDescent="0.25">
      <c r="B266" s="393" t="s">
        <v>59</v>
      </c>
      <c r="C266" s="390" t="s">
        <v>184</v>
      </c>
      <c r="D266" s="59">
        <f t="shared" ref="D266:N266" si="93">D239/1000</f>
        <v>0</v>
      </c>
      <c r="E266" s="59">
        <f t="shared" si="93"/>
        <v>0</v>
      </c>
      <c r="F266" s="59">
        <f t="shared" si="93"/>
        <v>0</v>
      </c>
      <c r="G266" s="59">
        <f t="shared" si="93"/>
        <v>0</v>
      </c>
      <c r="H266" s="59">
        <f t="shared" si="93"/>
        <v>0</v>
      </c>
      <c r="I266" s="59">
        <f t="shared" si="93"/>
        <v>0</v>
      </c>
      <c r="J266" s="59">
        <f t="shared" si="93"/>
        <v>0</v>
      </c>
      <c r="K266" s="59">
        <f t="shared" si="93"/>
        <v>0</v>
      </c>
      <c r="L266" s="59">
        <f t="shared" si="93"/>
        <v>0</v>
      </c>
      <c r="M266" s="59">
        <f t="shared" si="93"/>
        <v>0</v>
      </c>
      <c r="N266" s="59">
        <f t="shared" si="93"/>
        <v>0</v>
      </c>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391"/>
    </row>
    <row r="267" spans="2:104" x14ac:dyDescent="0.25">
      <c r="B267" s="393" t="s">
        <v>383</v>
      </c>
      <c r="C267" s="390" t="s">
        <v>184</v>
      </c>
      <c r="D267" s="59">
        <f t="shared" ref="D267:N267" si="94">D240/1000</f>
        <v>0</v>
      </c>
      <c r="E267" s="59">
        <f t="shared" si="94"/>
        <v>0</v>
      </c>
      <c r="F267" s="59">
        <f t="shared" si="94"/>
        <v>0</v>
      </c>
      <c r="G267" s="59">
        <f t="shared" si="94"/>
        <v>0</v>
      </c>
      <c r="H267" s="59">
        <f t="shared" si="94"/>
        <v>0</v>
      </c>
      <c r="I267" s="59">
        <f t="shared" si="94"/>
        <v>0</v>
      </c>
      <c r="J267" s="59">
        <f t="shared" si="94"/>
        <v>0</v>
      </c>
      <c r="K267" s="59">
        <f t="shared" si="94"/>
        <v>0</v>
      </c>
      <c r="L267" s="59">
        <f t="shared" si="94"/>
        <v>0</v>
      </c>
      <c r="M267" s="59">
        <f t="shared" si="94"/>
        <v>0</v>
      </c>
      <c r="N267" s="59">
        <f t="shared" si="94"/>
        <v>0</v>
      </c>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c r="BO267" s="50"/>
      <c r="BP267" s="50"/>
      <c r="BQ267" s="50"/>
      <c r="BR267" s="50"/>
      <c r="BS267" s="50"/>
      <c r="BT267" s="50"/>
      <c r="BU267" s="50"/>
      <c r="BV267" s="50"/>
      <c r="BW267" s="50"/>
      <c r="BX267" s="50"/>
      <c r="BY267" s="50"/>
      <c r="BZ267" s="50"/>
      <c r="CA267" s="50"/>
      <c r="CB267" s="50"/>
      <c r="CC267" s="50"/>
      <c r="CD267" s="50"/>
      <c r="CE267" s="50"/>
      <c r="CF267" s="50"/>
      <c r="CG267" s="50"/>
      <c r="CH267" s="50"/>
      <c r="CI267" s="50"/>
      <c r="CJ267" s="50"/>
      <c r="CK267" s="50"/>
      <c r="CL267" s="50"/>
      <c r="CM267" s="50"/>
      <c r="CN267" s="50"/>
      <c r="CO267" s="50"/>
      <c r="CP267" s="50"/>
      <c r="CQ267" s="50"/>
      <c r="CR267" s="50"/>
      <c r="CS267" s="50"/>
      <c r="CT267" s="50"/>
      <c r="CU267" s="50"/>
      <c r="CV267" s="50"/>
      <c r="CW267" s="50"/>
      <c r="CX267" s="50"/>
      <c r="CY267" s="50"/>
      <c r="CZ267" s="391"/>
    </row>
    <row r="268" spans="2:104" x14ac:dyDescent="0.25">
      <c r="B268" s="392"/>
      <c r="C268" s="390"/>
      <c r="D268" s="50"/>
      <c r="E268" s="50"/>
      <c r="F268" s="50"/>
      <c r="G268" s="50"/>
      <c r="H268" s="50"/>
      <c r="I268" s="50"/>
      <c r="J268" s="50"/>
      <c r="K268" s="50"/>
      <c r="L268" s="50"/>
      <c r="M268" s="50"/>
      <c r="N268" s="50"/>
      <c r="O268" s="50"/>
      <c r="P268" s="50"/>
      <c r="Q268" s="50"/>
      <c r="R268" s="8"/>
      <c r="S268" s="8"/>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c r="BO268" s="50"/>
      <c r="BP268" s="50"/>
      <c r="BQ268" s="50"/>
      <c r="BR268" s="50"/>
      <c r="BS268" s="50"/>
      <c r="BT268" s="50"/>
      <c r="BU268" s="50"/>
      <c r="BV268" s="50"/>
      <c r="BW268" s="50"/>
      <c r="BX268" s="50"/>
      <c r="BY268" s="50"/>
      <c r="BZ268" s="50"/>
      <c r="CA268" s="50"/>
      <c r="CB268" s="50"/>
      <c r="CC268" s="50"/>
      <c r="CD268" s="50"/>
      <c r="CE268" s="50"/>
      <c r="CF268" s="50"/>
      <c r="CG268" s="50"/>
      <c r="CH268" s="50"/>
      <c r="CI268" s="50"/>
      <c r="CJ268" s="50"/>
      <c r="CK268" s="50"/>
      <c r="CL268" s="50"/>
      <c r="CM268" s="50"/>
      <c r="CN268" s="50"/>
      <c r="CO268" s="50"/>
      <c r="CP268" s="50"/>
      <c r="CQ268" s="50"/>
      <c r="CR268" s="50"/>
      <c r="CS268" s="50"/>
      <c r="CT268" s="50"/>
      <c r="CU268" s="50"/>
      <c r="CV268" s="50"/>
      <c r="CW268" s="50"/>
      <c r="CX268" s="50"/>
      <c r="CY268" s="50"/>
      <c r="CZ268" s="391"/>
    </row>
    <row r="269" spans="2:104" s="109" customFormat="1" x14ac:dyDescent="0.25">
      <c r="B269" s="402" t="s">
        <v>55</v>
      </c>
      <c r="C269" s="417"/>
      <c r="D269" s="417" t="s">
        <v>306</v>
      </c>
      <c r="E269" s="417" t="s">
        <v>334</v>
      </c>
      <c r="F269" s="417" t="s">
        <v>307</v>
      </c>
      <c r="G269" s="417" t="s">
        <v>308</v>
      </c>
      <c r="H269" s="417" t="s">
        <v>335</v>
      </c>
      <c r="I269" s="417" t="s">
        <v>336</v>
      </c>
      <c r="J269" s="417" t="s">
        <v>337</v>
      </c>
      <c r="K269" s="417" t="s">
        <v>338</v>
      </c>
      <c r="L269" s="417" t="s">
        <v>339</v>
      </c>
      <c r="M269" s="417" t="s">
        <v>340</v>
      </c>
      <c r="N269" s="417" t="s">
        <v>311</v>
      </c>
      <c r="O269" s="417" t="s">
        <v>312</v>
      </c>
      <c r="P269" s="50"/>
      <c r="Q269" s="50"/>
      <c r="R269" s="50"/>
      <c r="S269" s="50"/>
      <c r="T269" s="417"/>
      <c r="U269" s="417"/>
      <c r="V269" s="417"/>
      <c r="W269" s="417"/>
      <c r="X269" s="417"/>
      <c r="Y269" s="417"/>
      <c r="Z269" s="417"/>
      <c r="AA269" s="417"/>
      <c r="AB269" s="417"/>
      <c r="AC269" s="417"/>
      <c r="AD269" s="417"/>
      <c r="AE269" s="417"/>
      <c r="AF269" s="417"/>
      <c r="AG269" s="417"/>
      <c r="AH269" s="417"/>
      <c r="AI269" s="417"/>
      <c r="AJ269" s="417"/>
      <c r="AK269" s="417"/>
      <c r="AL269" s="417"/>
      <c r="AM269" s="417"/>
      <c r="AN269" s="417"/>
      <c r="AO269" s="417"/>
      <c r="AP269" s="417"/>
      <c r="AQ269" s="417"/>
      <c r="AR269" s="417"/>
      <c r="AS269" s="417"/>
      <c r="AT269" s="417"/>
      <c r="AU269" s="417"/>
      <c r="AV269" s="417"/>
      <c r="AW269" s="417"/>
      <c r="AX269" s="417"/>
      <c r="AY269" s="417"/>
      <c r="AZ269" s="417"/>
      <c r="BA269" s="417"/>
      <c r="BB269" s="417"/>
      <c r="BC269" s="417"/>
      <c r="BD269" s="417"/>
      <c r="BE269" s="417"/>
      <c r="BF269" s="417"/>
      <c r="BG269" s="417"/>
      <c r="BH269" s="417"/>
      <c r="BI269" s="417"/>
      <c r="BJ269" s="417"/>
      <c r="BK269" s="417"/>
      <c r="BL269" s="417"/>
      <c r="BM269" s="417"/>
      <c r="BN269" s="417"/>
      <c r="BO269" s="417"/>
      <c r="BP269" s="417"/>
      <c r="BQ269" s="417"/>
      <c r="BR269" s="417"/>
      <c r="BS269" s="417"/>
      <c r="BT269" s="417"/>
      <c r="BU269" s="417"/>
      <c r="BV269" s="417"/>
      <c r="BW269" s="417"/>
      <c r="BX269" s="417"/>
      <c r="BY269" s="417"/>
      <c r="BZ269" s="417"/>
      <c r="CA269" s="417"/>
      <c r="CB269" s="417"/>
      <c r="CC269" s="417"/>
      <c r="CD269" s="417"/>
      <c r="CE269" s="417"/>
      <c r="CF269" s="417"/>
      <c r="CG269" s="417"/>
      <c r="CH269" s="417"/>
      <c r="CI269" s="417"/>
      <c r="CJ269" s="417"/>
      <c r="CK269" s="417"/>
      <c r="CL269" s="417"/>
      <c r="CM269" s="417"/>
      <c r="CN269" s="417"/>
      <c r="CO269" s="417"/>
      <c r="CP269" s="417"/>
      <c r="CQ269" s="417"/>
      <c r="CR269" s="417"/>
      <c r="CS269" s="417"/>
      <c r="CT269" s="417"/>
      <c r="CU269" s="417"/>
      <c r="CV269" s="417"/>
      <c r="CW269" s="417"/>
      <c r="CX269" s="417"/>
      <c r="CY269" s="417"/>
      <c r="CZ269" s="418"/>
    </row>
    <row r="270" spans="2:104" x14ac:dyDescent="0.25">
      <c r="B270" s="393" t="s">
        <v>57</v>
      </c>
      <c r="C270" s="390" t="s">
        <v>184</v>
      </c>
      <c r="D270" s="78">
        <f t="shared" ref="D270:O270" si="95">D243/1000</f>
        <v>0</v>
      </c>
      <c r="E270" s="59">
        <f t="shared" si="95"/>
        <v>0</v>
      </c>
      <c r="F270" s="59">
        <f t="shared" si="95"/>
        <v>0</v>
      </c>
      <c r="G270" s="59">
        <f t="shared" si="95"/>
        <v>0</v>
      </c>
      <c r="H270" s="59">
        <f t="shared" si="95"/>
        <v>0</v>
      </c>
      <c r="I270" s="59">
        <f t="shared" si="95"/>
        <v>0</v>
      </c>
      <c r="J270" s="59">
        <f t="shared" si="95"/>
        <v>0</v>
      </c>
      <c r="K270" s="59">
        <f t="shared" si="95"/>
        <v>0</v>
      </c>
      <c r="L270" s="59">
        <f t="shared" si="95"/>
        <v>0</v>
      </c>
      <c r="M270" s="59">
        <f t="shared" si="95"/>
        <v>0</v>
      </c>
      <c r="N270" s="59">
        <f t="shared" si="95"/>
        <v>0</v>
      </c>
      <c r="O270" s="59">
        <f t="shared" si="95"/>
        <v>0</v>
      </c>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c r="BO270" s="50"/>
      <c r="BP270" s="50"/>
      <c r="BQ270" s="50"/>
      <c r="BR270" s="50"/>
      <c r="BS270" s="50"/>
      <c r="BT270" s="50"/>
      <c r="BU270" s="50"/>
      <c r="BV270" s="50"/>
      <c r="BW270" s="50"/>
      <c r="BX270" s="50"/>
      <c r="BY270" s="50"/>
      <c r="BZ270" s="50"/>
      <c r="CA270" s="50"/>
      <c r="CB270" s="50"/>
      <c r="CC270" s="50"/>
      <c r="CD270" s="50"/>
      <c r="CE270" s="50"/>
      <c r="CF270" s="50"/>
      <c r="CG270" s="50"/>
      <c r="CH270" s="50"/>
      <c r="CI270" s="50"/>
      <c r="CJ270" s="50"/>
      <c r="CK270" s="50"/>
      <c r="CL270" s="50"/>
      <c r="CM270" s="50"/>
      <c r="CN270" s="50"/>
      <c r="CO270" s="50"/>
      <c r="CP270" s="50"/>
      <c r="CQ270" s="50"/>
      <c r="CR270" s="50"/>
      <c r="CS270" s="50"/>
      <c r="CT270" s="50"/>
      <c r="CU270" s="50"/>
      <c r="CV270" s="50"/>
      <c r="CW270" s="50"/>
      <c r="CX270" s="50"/>
      <c r="CY270" s="50"/>
      <c r="CZ270" s="391"/>
    </row>
    <row r="271" spans="2:104" x14ac:dyDescent="0.25">
      <c r="B271" s="393" t="s">
        <v>58</v>
      </c>
      <c r="C271" s="390" t="s">
        <v>184</v>
      </c>
      <c r="D271" s="59">
        <f t="shared" ref="D271:O271" si="96">D244/1000</f>
        <v>0</v>
      </c>
      <c r="E271" s="59">
        <f t="shared" si="96"/>
        <v>0</v>
      </c>
      <c r="F271" s="59">
        <f t="shared" si="96"/>
        <v>0</v>
      </c>
      <c r="G271" s="59">
        <f t="shared" si="96"/>
        <v>0</v>
      </c>
      <c r="H271" s="59">
        <f t="shared" si="96"/>
        <v>0</v>
      </c>
      <c r="I271" s="59">
        <f t="shared" si="96"/>
        <v>0</v>
      </c>
      <c r="J271" s="59">
        <f t="shared" si="96"/>
        <v>0</v>
      </c>
      <c r="K271" s="59">
        <f t="shared" si="96"/>
        <v>0</v>
      </c>
      <c r="L271" s="59">
        <f t="shared" si="96"/>
        <v>0</v>
      </c>
      <c r="M271" s="59">
        <f t="shared" si="96"/>
        <v>0</v>
      </c>
      <c r="N271" s="59">
        <f t="shared" si="96"/>
        <v>0</v>
      </c>
      <c r="O271" s="59">
        <f t="shared" si="96"/>
        <v>0</v>
      </c>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c r="BO271" s="50"/>
      <c r="BP271" s="50"/>
      <c r="BQ271" s="50"/>
      <c r="BR271" s="50"/>
      <c r="BS271" s="50"/>
      <c r="BT271" s="50"/>
      <c r="BU271" s="50"/>
      <c r="BV271" s="50"/>
      <c r="BW271" s="50"/>
      <c r="BX271" s="50"/>
      <c r="BY271" s="50"/>
      <c r="BZ271" s="50"/>
      <c r="CA271" s="50"/>
      <c r="CB271" s="50"/>
      <c r="CC271" s="50"/>
      <c r="CD271" s="50"/>
      <c r="CE271" s="50"/>
      <c r="CF271" s="50"/>
      <c r="CG271" s="50"/>
      <c r="CH271" s="50"/>
      <c r="CI271" s="50"/>
      <c r="CJ271" s="50"/>
      <c r="CK271" s="50"/>
      <c r="CL271" s="50"/>
      <c r="CM271" s="50"/>
      <c r="CN271" s="50"/>
      <c r="CO271" s="50"/>
      <c r="CP271" s="50"/>
      <c r="CQ271" s="50"/>
      <c r="CR271" s="50"/>
      <c r="CS271" s="50"/>
      <c r="CT271" s="50"/>
      <c r="CU271" s="50"/>
      <c r="CV271" s="50"/>
      <c r="CW271" s="50"/>
      <c r="CX271" s="50"/>
      <c r="CY271" s="50"/>
      <c r="CZ271" s="391"/>
    </row>
    <row r="272" spans="2:104" x14ac:dyDescent="0.25">
      <c r="B272" s="393" t="s">
        <v>27</v>
      </c>
      <c r="C272" s="390" t="s">
        <v>184</v>
      </c>
      <c r="D272" s="59">
        <f t="shared" ref="D272:O272" si="97">D245/1000</f>
        <v>0</v>
      </c>
      <c r="E272" s="59">
        <f t="shared" si="97"/>
        <v>0</v>
      </c>
      <c r="F272" s="59">
        <f t="shared" si="97"/>
        <v>0</v>
      </c>
      <c r="G272" s="59">
        <f t="shared" si="97"/>
        <v>0</v>
      </c>
      <c r="H272" s="59">
        <f t="shared" si="97"/>
        <v>0</v>
      </c>
      <c r="I272" s="59">
        <f t="shared" si="97"/>
        <v>0</v>
      </c>
      <c r="J272" s="59">
        <f t="shared" si="97"/>
        <v>0</v>
      </c>
      <c r="K272" s="59">
        <f t="shared" si="97"/>
        <v>0</v>
      </c>
      <c r="L272" s="59">
        <f t="shared" si="97"/>
        <v>0</v>
      </c>
      <c r="M272" s="59">
        <f t="shared" si="97"/>
        <v>0</v>
      </c>
      <c r="N272" s="59">
        <f t="shared" si="97"/>
        <v>0</v>
      </c>
      <c r="O272" s="59">
        <f t="shared" si="97"/>
        <v>0</v>
      </c>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c r="BO272" s="50"/>
      <c r="BP272" s="50"/>
      <c r="BQ272" s="50"/>
      <c r="BR272" s="50"/>
      <c r="BS272" s="50"/>
      <c r="BT272" s="50"/>
      <c r="BU272" s="50"/>
      <c r="BV272" s="50"/>
      <c r="BW272" s="50"/>
      <c r="BX272" s="50"/>
      <c r="BY272" s="50"/>
      <c r="BZ272" s="50"/>
      <c r="CA272" s="50"/>
      <c r="CB272" s="50"/>
      <c r="CC272" s="50"/>
      <c r="CD272" s="50"/>
      <c r="CE272" s="50"/>
      <c r="CF272" s="50"/>
      <c r="CG272" s="50"/>
      <c r="CH272" s="50"/>
      <c r="CI272" s="50"/>
      <c r="CJ272" s="50"/>
      <c r="CK272" s="50"/>
      <c r="CL272" s="50"/>
      <c r="CM272" s="50"/>
      <c r="CN272" s="50"/>
      <c r="CO272" s="50"/>
      <c r="CP272" s="50"/>
      <c r="CQ272" s="50"/>
      <c r="CR272" s="50"/>
      <c r="CS272" s="50"/>
      <c r="CT272" s="50"/>
      <c r="CU272" s="50"/>
      <c r="CV272" s="50"/>
      <c r="CW272" s="50"/>
      <c r="CX272" s="50"/>
      <c r="CY272" s="50"/>
      <c r="CZ272" s="391"/>
    </row>
    <row r="273" spans="2:104" x14ac:dyDescent="0.25">
      <c r="B273" s="393" t="s">
        <v>52</v>
      </c>
      <c r="C273" s="390" t="s">
        <v>184</v>
      </c>
      <c r="D273" s="59">
        <f t="shared" ref="D273:O273" si="98">D246/1000</f>
        <v>0</v>
      </c>
      <c r="E273" s="59">
        <f t="shared" si="98"/>
        <v>0</v>
      </c>
      <c r="F273" s="59">
        <f t="shared" si="98"/>
        <v>0</v>
      </c>
      <c r="G273" s="59">
        <f t="shared" si="98"/>
        <v>0</v>
      </c>
      <c r="H273" s="59">
        <f t="shared" si="98"/>
        <v>0</v>
      </c>
      <c r="I273" s="59">
        <f t="shared" si="98"/>
        <v>0</v>
      </c>
      <c r="J273" s="59">
        <f t="shared" si="98"/>
        <v>0</v>
      </c>
      <c r="K273" s="59">
        <f t="shared" si="98"/>
        <v>0</v>
      </c>
      <c r="L273" s="59">
        <f t="shared" si="98"/>
        <v>0</v>
      </c>
      <c r="M273" s="59">
        <f t="shared" si="98"/>
        <v>0</v>
      </c>
      <c r="N273" s="59">
        <f t="shared" si="98"/>
        <v>0</v>
      </c>
      <c r="O273" s="59">
        <f t="shared" si="98"/>
        <v>0</v>
      </c>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c r="BO273" s="50"/>
      <c r="BP273" s="50"/>
      <c r="BQ273" s="50"/>
      <c r="BR273" s="50"/>
      <c r="BS273" s="50"/>
      <c r="BT273" s="50"/>
      <c r="BU273" s="50"/>
      <c r="BV273" s="50"/>
      <c r="BW273" s="50"/>
      <c r="BX273" s="50"/>
      <c r="BY273" s="50"/>
      <c r="BZ273" s="50"/>
      <c r="CA273" s="50"/>
      <c r="CB273" s="50"/>
      <c r="CC273" s="50"/>
      <c r="CD273" s="50"/>
      <c r="CE273" s="50"/>
      <c r="CF273" s="50"/>
      <c r="CG273" s="50"/>
      <c r="CH273" s="50"/>
      <c r="CI273" s="50"/>
      <c r="CJ273" s="50"/>
      <c r="CK273" s="50"/>
      <c r="CL273" s="50"/>
      <c r="CM273" s="50"/>
      <c r="CN273" s="50"/>
      <c r="CO273" s="50"/>
      <c r="CP273" s="50"/>
      <c r="CQ273" s="50"/>
      <c r="CR273" s="50"/>
      <c r="CS273" s="50"/>
      <c r="CT273" s="50"/>
      <c r="CU273" s="50"/>
      <c r="CV273" s="50"/>
      <c r="CW273" s="50"/>
      <c r="CX273" s="50"/>
      <c r="CY273" s="50"/>
      <c r="CZ273" s="391"/>
    </row>
    <row r="274" spans="2:104" x14ac:dyDescent="0.25">
      <c r="B274" s="393" t="s">
        <v>37</v>
      </c>
      <c r="C274" s="390" t="s">
        <v>184</v>
      </c>
      <c r="D274" s="59">
        <f t="shared" ref="D274:O274" si="99">D247/1000</f>
        <v>0</v>
      </c>
      <c r="E274" s="59">
        <f t="shared" si="99"/>
        <v>0</v>
      </c>
      <c r="F274" s="59">
        <f t="shared" si="99"/>
        <v>0</v>
      </c>
      <c r="G274" s="59">
        <f t="shared" si="99"/>
        <v>0</v>
      </c>
      <c r="H274" s="59">
        <f t="shared" si="99"/>
        <v>0</v>
      </c>
      <c r="I274" s="59">
        <f t="shared" si="99"/>
        <v>0</v>
      </c>
      <c r="J274" s="59">
        <f t="shared" si="99"/>
        <v>0</v>
      </c>
      <c r="K274" s="59">
        <f t="shared" si="99"/>
        <v>0</v>
      </c>
      <c r="L274" s="59">
        <f t="shared" si="99"/>
        <v>0</v>
      </c>
      <c r="M274" s="59">
        <f t="shared" si="99"/>
        <v>0</v>
      </c>
      <c r="N274" s="59">
        <f t="shared" si="99"/>
        <v>0</v>
      </c>
      <c r="O274" s="59">
        <f t="shared" si="99"/>
        <v>0</v>
      </c>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c r="CC274" s="50"/>
      <c r="CD274" s="50"/>
      <c r="CE274" s="50"/>
      <c r="CF274" s="50"/>
      <c r="CG274" s="50"/>
      <c r="CH274" s="50"/>
      <c r="CI274" s="50"/>
      <c r="CJ274" s="50"/>
      <c r="CK274" s="50"/>
      <c r="CL274" s="50"/>
      <c r="CM274" s="50"/>
      <c r="CN274" s="50"/>
      <c r="CO274" s="50"/>
      <c r="CP274" s="50"/>
      <c r="CQ274" s="50"/>
      <c r="CR274" s="50"/>
      <c r="CS274" s="50"/>
      <c r="CT274" s="50"/>
      <c r="CU274" s="50"/>
      <c r="CV274" s="50"/>
      <c r="CW274" s="50"/>
      <c r="CX274" s="50"/>
      <c r="CY274" s="50"/>
      <c r="CZ274" s="391"/>
    </row>
    <row r="275" spans="2:104" x14ac:dyDescent="0.25">
      <c r="B275" s="393" t="s">
        <v>59</v>
      </c>
      <c r="C275" s="390" t="s">
        <v>184</v>
      </c>
      <c r="D275" s="59">
        <f t="shared" ref="D275:O275" si="100">D248/1000</f>
        <v>0</v>
      </c>
      <c r="E275" s="59">
        <f t="shared" si="100"/>
        <v>0</v>
      </c>
      <c r="F275" s="59">
        <f t="shared" si="100"/>
        <v>0</v>
      </c>
      <c r="G275" s="59">
        <f t="shared" si="100"/>
        <v>0</v>
      </c>
      <c r="H275" s="59">
        <f t="shared" si="100"/>
        <v>0</v>
      </c>
      <c r="I275" s="59">
        <f t="shared" si="100"/>
        <v>0</v>
      </c>
      <c r="J275" s="59">
        <f t="shared" si="100"/>
        <v>0</v>
      </c>
      <c r="K275" s="59">
        <f t="shared" si="100"/>
        <v>0</v>
      </c>
      <c r="L275" s="59">
        <f t="shared" si="100"/>
        <v>0</v>
      </c>
      <c r="M275" s="59">
        <f t="shared" si="100"/>
        <v>0</v>
      </c>
      <c r="N275" s="59">
        <f t="shared" si="100"/>
        <v>0</v>
      </c>
      <c r="O275" s="59">
        <f t="shared" si="100"/>
        <v>0</v>
      </c>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c r="CC275" s="50"/>
      <c r="CD275" s="50"/>
      <c r="CE275" s="50"/>
      <c r="CF275" s="50"/>
      <c r="CG275" s="50"/>
      <c r="CH275" s="50"/>
      <c r="CI275" s="50"/>
      <c r="CJ275" s="50"/>
      <c r="CK275" s="50"/>
      <c r="CL275" s="50"/>
      <c r="CM275" s="50"/>
      <c r="CN275" s="50"/>
      <c r="CO275" s="50"/>
      <c r="CP275" s="50"/>
      <c r="CQ275" s="50"/>
      <c r="CR275" s="50"/>
      <c r="CS275" s="50"/>
      <c r="CT275" s="50"/>
      <c r="CU275" s="50"/>
      <c r="CV275" s="50"/>
      <c r="CW275" s="50"/>
      <c r="CX275" s="50"/>
      <c r="CY275" s="50"/>
      <c r="CZ275" s="391"/>
    </row>
    <row r="276" spans="2:104" x14ac:dyDescent="0.25">
      <c r="B276" s="392"/>
      <c r="C276" s="390"/>
      <c r="D276" s="420"/>
      <c r="E276" s="50"/>
      <c r="F276" s="50"/>
      <c r="G276" s="50"/>
      <c r="H276" s="50"/>
      <c r="I276" s="5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c r="CC276" s="50"/>
      <c r="CD276" s="50"/>
      <c r="CE276" s="50"/>
      <c r="CF276" s="50"/>
      <c r="CG276" s="50"/>
      <c r="CH276" s="50"/>
      <c r="CI276" s="50"/>
      <c r="CJ276" s="50"/>
      <c r="CK276" s="50"/>
      <c r="CL276" s="50"/>
      <c r="CM276" s="50"/>
      <c r="CN276" s="50"/>
      <c r="CO276" s="50"/>
      <c r="CP276" s="50"/>
      <c r="CQ276" s="50"/>
      <c r="CR276" s="50"/>
      <c r="CS276" s="50"/>
      <c r="CT276" s="50"/>
      <c r="CU276" s="50"/>
      <c r="CV276" s="50"/>
      <c r="CW276" s="50"/>
      <c r="CX276" s="50"/>
      <c r="CY276" s="50"/>
      <c r="CZ276" s="391"/>
    </row>
    <row r="277" spans="2:104" s="109" customFormat="1" x14ac:dyDescent="0.25">
      <c r="B277" s="402" t="s">
        <v>411</v>
      </c>
      <c r="C277" s="417"/>
      <c r="D277" s="417" t="str">
        <f>D250</f>
        <v>H Cost/L Benefit</v>
      </c>
      <c r="E277" s="417" t="str">
        <f>E250</f>
        <v>L Cost/H benefit</v>
      </c>
      <c r="F277" s="50"/>
      <c r="G277" s="50"/>
      <c r="H277" s="50"/>
      <c r="I277" s="50"/>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417"/>
      <c r="AJ277" s="417"/>
      <c r="AK277" s="417"/>
      <c r="AL277" s="417"/>
      <c r="AM277" s="417"/>
      <c r="AN277" s="417"/>
      <c r="AO277" s="417"/>
      <c r="AP277" s="417"/>
      <c r="AQ277" s="417"/>
      <c r="AR277" s="417"/>
      <c r="AS277" s="417"/>
      <c r="AT277" s="417"/>
      <c r="AU277" s="417"/>
      <c r="AV277" s="417"/>
      <c r="AW277" s="417"/>
      <c r="AX277" s="417"/>
      <c r="AY277" s="417"/>
      <c r="AZ277" s="417"/>
      <c r="BA277" s="417"/>
      <c r="BB277" s="417"/>
      <c r="BC277" s="417"/>
      <c r="BD277" s="417"/>
      <c r="BE277" s="417"/>
      <c r="BF277" s="417"/>
      <c r="BG277" s="417"/>
      <c r="BH277" s="417"/>
      <c r="BI277" s="417"/>
      <c r="BJ277" s="417"/>
      <c r="BK277" s="417"/>
      <c r="BL277" s="417"/>
      <c r="BM277" s="417"/>
      <c r="BN277" s="417"/>
      <c r="BO277" s="417"/>
      <c r="BP277" s="417"/>
      <c r="BQ277" s="417"/>
      <c r="BR277" s="417"/>
      <c r="BS277" s="417"/>
      <c r="BT277" s="417"/>
      <c r="BU277" s="417"/>
      <c r="BV277" s="417"/>
      <c r="BW277" s="417"/>
      <c r="BX277" s="417"/>
      <c r="BY277" s="417"/>
      <c r="BZ277" s="417"/>
      <c r="CA277" s="417"/>
      <c r="CB277" s="417"/>
      <c r="CC277" s="417"/>
      <c r="CD277" s="417"/>
      <c r="CE277" s="417"/>
      <c r="CF277" s="417"/>
      <c r="CG277" s="417"/>
      <c r="CH277" s="417"/>
      <c r="CI277" s="417"/>
      <c r="CJ277" s="417"/>
      <c r="CK277" s="417"/>
      <c r="CL277" s="417"/>
      <c r="CM277" s="417"/>
      <c r="CN277" s="417"/>
      <c r="CO277" s="417"/>
      <c r="CP277" s="417"/>
      <c r="CQ277" s="417"/>
      <c r="CR277" s="417"/>
      <c r="CS277" s="417"/>
      <c r="CT277" s="417"/>
      <c r="CU277" s="417"/>
      <c r="CV277" s="417"/>
      <c r="CW277" s="417"/>
      <c r="CX277" s="417"/>
      <c r="CY277" s="417"/>
      <c r="CZ277" s="418"/>
    </row>
    <row r="278" spans="2:104" x14ac:dyDescent="0.25">
      <c r="B278" s="393" t="s">
        <v>57</v>
      </c>
      <c r="C278" s="390" t="s">
        <v>184</v>
      </c>
      <c r="D278" s="59">
        <f t="shared" ref="D278:E283" si="101">D251/1000</f>
        <v>0</v>
      </c>
      <c r="E278" s="59">
        <f t="shared" si="101"/>
        <v>0</v>
      </c>
      <c r="F278" s="50"/>
      <c r="G278" s="50"/>
      <c r="H278" s="50"/>
      <c r="I278" s="5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c r="CC278" s="50"/>
      <c r="CD278" s="50"/>
      <c r="CE278" s="50"/>
      <c r="CF278" s="50"/>
      <c r="CG278" s="50"/>
      <c r="CH278" s="50"/>
      <c r="CI278" s="50"/>
      <c r="CJ278" s="50"/>
      <c r="CK278" s="50"/>
      <c r="CL278" s="50"/>
      <c r="CM278" s="50"/>
      <c r="CN278" s="50"/>
      <c r="CO278" s="50"/>
      <c r="CP278" s="50"/>
      <c r="CQ278" s="50"/>
      <c r="CR278" s="50"/>
      <c r="CS278" s="50"/>
      <c r="CT278" s="50"/>
      <c r="CU278" s="50"/>
      <c r="CV278" s="50"/>
      <c r="CW278" s="50"/>
      <c r="CX278" s="50"/>
      <c r="CY278" s="50"/>
      <c r="CZ278" s="391"/>
    </row>
    <row r="279" spans="2:104" x14ac:dyDescent="0.25">
      <c r="B279" s="393" t="s">
        <v>58</v>
      </c>
      <c r="C279" s="390" t="s">
        <v>184</v>
      </c>
      <c r="D279" s="59">
        <f t="shared" si="101"/>
        <v>0</v>
      </c>
      <c r="E279" s="59">
        <f t="shared" si="101"/>
        <v>0</v>
      </c>
      <c r="F279" s="50"/>
      <c r="G279" s="50"/>
      <c r="H279" s="50"/>
      <c r="I279" s="5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c r="CC279" s="50"/>
      <c r="CD279" s="50"/>
      <c r="CE279" s="50"/>
      <c r="CF279" s="50"/>
      <c r="CG279" s="50"/>
      <c r="CH279" s="50"/>
      <c r="CI279" s="50"/>
      <c r="CJ279" s="50"/>
      <c r="CK279" s="50"/>
      <c r="CL279" s="50"/>
      <c r="CM279" s="50"/>
      <c r="CN279" s="50"/>
      <c r="CO279" s="50"/>
      <c r="CP279" s="50"/>
      <c r="CQ279" s="50"/>
      <c r="CR279" s="50"/>
      <c r="CS279" s="50"/>
      <c r="CT279" s="50"/>
      <c r="CU279" s="50"/>
      <c r="CV279" s="50"/>
      <c r="CW279" s="50"/>
      <c r="CX279" s="50"/>
      <c r="CY279" s="50"/>
      <c r="CZ279" s="391"/>
    </row>
    <row r="280" spans="2:104" x14ac:dyDescent="0.25">
      <c r="B280" s="393" t="s">
        <v>27</v>
      </c>
      <c r="C280" s="390" t="s">
        <v>184</v>
      </c>
      <c r="D280" s="59">
        <f t="shared" si="101"/>
        <v>0</v>
      </c>
      <c r="E280" s="59">
        <f t="shared" si="101"/>
        <v>0</v>
      </c>
      <c r="F280" s="50"/>
      <c r="G280" s="50"/>
      <c r="H280" s="50"/>
      <c r="I280" s="5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c r="CC280" s="50"/>
      <c r="CD280" s="50"/>
      <c r="CE280" s="50"/>
      <c r="CF280" s="50"/>
      <c r="CG280" s="50"/>
      <c r="CH280" s="50"/>
      <c r="CI280" s="50"/>
      <c r="CJ280" s="50"/>
      <c r="CK280" s="50"/>
      <c r="CL280" s="50"/>
      <c r="CM280" s="50"/>
      <c r="CN280" s="50"/>
      <c r="CO280" s="50"/>
      <c r="CP280" s="50"/>
      <c r="CQ280" s="50"/>
      <c r="CR280" s="50"/>
      <c r="CS280" s="50"/>
      <c r="CT280" s="50"/>
      <c r="CU280" s="50"/>
      <c r="CV280" s="50"/>
      <c r="CW280" s="50"/>
      <c r="CX280" s="50"/>
      <c r="CY280" s="50"/>
      <c r="CZ280" s="391"/>
    </row>
    <row r="281" spans="2:104" x14ac:dyDescent="0.25">
      <c r="B281" s="393" t="s">
        <v>52</v>
      </c>
      <c r="C281" s="390" t="s">
        <v>184</v>
      </c>
      <c r="D281" s="59">
        <f t="shared" si="101"/>
        <v>0</v>
      </c>
      <c r="E281" s="59">
        <f t="shared" si="101"/>
        <v>0</v>
      </c>
      <c r="F281" s="50"/>
      <c r="G281" s="50"/>
      <c r="H281" s="50"/>
      <c r="I281" s="5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c r="CC281" s="50"/>
      <c r="CD281" s="50"/>
      <c r="CE281" s="50"/>
      <c r="CF281" s="50"/>
      <c r="CG281" s="50"/>
      <c r="CH281" s="50"/>
      <c r="CI281" s="50"/>
      <c r="CJ281" s="50"/>
      <c r="CK281" s="50"/>
      <c r="CL281" s="50"/>
      <c r="CM281" s="50"/>
      <c r="CN281" s="50"/>
      <c r="CO281" s="50"/>
      <c r="CP281" s="50"/>
      <c r="CQ281" s="50"/>
      <c r="CR281" s="50"/>
      <c r="CS281" s="50"/>
      <c r="CT281" s="50"/>
      <c r="CU281" s="50"/>
      <c r="CV281" s="50"/>
      <c r="CW281" s="50"/>
      <c r="CX281" s="50"/>
      <c r="CY281" s="50"/>
      <c r="CZ281" s="391"/>
    </row>
    <row r="282" spans="2:104" x14ac:dyDescent="0.25">
      <c r="B282" s="393" t="s">
        <v>37</v>
      </c>
      <c r="C282" s="390" t="s">
        <v>184</v>
      </c>
      <c r="D282" s="59">
        <f t="shared" si="101"/>
        <v>0</v>
      </c>
      <c r="E282" s="59">
        <f t="shared" si="101"/>
        <v>0</v>
      </c>
      <c r="F282" s="50"/>
      <c r="G282" s="50"/>
      <c r="H282" s="50"/>
      <c r="I282" s="5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c r="CC282" s="50"/>
      <c r="CD282" s="50"/>
      <c r="CE282" s="50"/>
      <c r="CF282" s="50"/>
      <c r="CG282" s="50"/>
      <c r="CH282" s="50"/>
      <c r="CI282" s="50"/>
      <c r="CJ282" s="50"/>
      <c r="CK282" s="50"/>
      <c r="CL282" s="50"/>
      <c r="CM282" s="50"/>
      <c r="CN282" s="50"/>
      <c r="CO282" s="50"/>
      <c r="CP282" s="50"/>
      <c r="CQ282" s="50"/>
      <c r="CR282" s="50"/>
      <c r="CS282" s="50"/>
      <c r="CT282" s="50"/>
      <c r="CU282" s="50"/>
      <c r="CV282" s="50"/>
      <c r="CW282" s="50"/>
      <c r="CX282" s="50"/>
      <c r="CY282" s="50"/>
      <c r="CZ282" s="391"/>
    </row>
    <row r="283" spans="2:104" x14ac:dyDescent="0.25">
      <c r="B283" s="393" t="s">
        <v>59</v>
      </c>
      <c r="C283" s="390" t="s">
        <v>184</v>
      </c>
      <c r="D283" s="59">
        <f t="shared" si="101"/>
        <v>0</v>
      </c>
      <c r="E283" s="59">
        <f t="shared" si="101"/>
        <v>0</v>
      </c>
      <c r="F283" s="50"/>
      <c r="G283" s="50"/>
      <c r="H283" s="50"/>
      <c r="I283" s="5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c r="CC283" s="50"/>
      <c r="CD283" s="50"/>
      <c r="CE283" s="50"/>
      <c r="CF283" s="50"/>
      <c r="CG283" s="50"/>
      <c r="CH283" s="50"/>
      <c r="CI283" s="50"/>
      <c r="CJ283" s="50"/>
      <c r="CK283" s="50"/>
      <c r="CL283" s="50"/>
      <c r="CM283" s="50"/>
      <c r="CN283" s="50"/>
      <c r="CO283" s="50"/>
      <c r="CP283" s="50"/>
      <c r="CQ283" s="50"/>
      <c r="CR283" s="50"/>
      <c r="CS283" s="50"/>
      <c r="CT283" s="50"/>
      <c r="CU283" s="50"/>
      <c r="CV283" s="50"/>
      <c r="CW283" s="50"/>
      <c r="CX283" s="50"/>
      <c r="CY283" s="50"/>
      <c r="CZ283" s="391"/>
    </row>
    <row r="284" spans="2:104" x14ac:dyDescent="0.25">
      <c r="B284" s="392"/>
      <c r="C284" s="390"/>
      <c r="D284" s="50"/>
      <c r="E284" s="50"/>
      <c r="F284" s="50"/>
      <c r="G284" s="50"/>
      <c r="H284" s="50"/>
      <c r="I284" s="5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c r="CC284" s="50"/>
      <c r="CD284" s="50"/>
      <c r="CE284" s="50"/>
      <c r="CF284" s="50"/>
      <c r="CG284" s="50"/>
      <c r="CH284" s="50"/>
      <c r="CI284" s="50"/>
      <c r="CJ284" s="50"/>
      <c r="CK284" s="50"/>
      <c r="CL284" s="50"/>
      <c r="CM284" s="50"/>
      <c r="CN284" s="50"/>
      <c r="CO284" s="50"/>
      <c r="CP284" s="50"/>
      <c r="CQ284" s="50"/>
      <c r="CR284" s="50"/>
      <c r="CS284" s="50"/>
      <c r="CT284" s="50"/>
      <c r="CU284" s="50"/>
      <c r="CV284" s="50"/>
      <c r="CW284" s="50"/>
      <c r="CX284" s="50"/>
      <c r="CY284" s="50"/>
      <c r="CZ284" s="391"/>
    </row>
    <row r="285" spans="2:104" ht="15.75" thickBot="1" x14ac:dyDescent="0.3">
      <c r="B285" s="421"/>
      <c r="C285" s="422"/>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423"/>
      <c r="AJ285" s="423"/>
      <c r="AK285" s="423"/>
      <c r="AL285" s="423"/>
      <c r="AM285" s="423"/>
      <c r="AN285" s="423"/>
      <c r="AO285" s="423"/>
      <c r="AP285" s="423"/>
      <c r="AQ285" s="423"/>
      <c r="AR285" s="423"/>
      <c r="AS285" s="423"/>
      <c r="AT285" s="423"/>
      <c r="AU285" s="423"/>
      <c r="AV285" s="423"/>
      <c r="AW285" s="423"/>
      <c r="AX285" s="423"/>
      <c r="AY285" s="423"/>
      <c r="AZ285" s="423"/>
      <c r="BA285" s="423"/>
      <c r="BB285" s="423"/>
      <c r="BC285" s="423"/>
      <c r="BD285" s="423"/>
      <c r="BE285" s="423"/>
      <c r="BF285" s="423"/>
      <c r="BG285" s="423"/>
      <c r="BH285" s="423"/>
      <c r="BI285" s="423"/>
      <c r="BJ285" s="423"/>
      <c r="BK285" s="423"/>
      <c r="BL285" s="423"/>
      <c r="BM285" s="423"/>
      <c r="BN285" s="423"/>
      <c r="BO285" s="423"/>
      <c r="BP285" s="423"/>
      <c r="BQ285" s="423"/>
      <c r="BR285" s="423"/>
      <c r="BS285" s="423"/>
      <c r="BT285" s="423"/>
      <c r="BU285" s="423"/>
      <c r="BV285" s="423"/>
      <c r="BW285" s="423"/>
      <c r="BX285" s="423"/>
      <c r="BY285" s="423"/>
      <c r="BZ285" s="423"/>
      <c r="CA285" s="423"/>
      <c r="CB285" s="423"/>
      <c r="CC285" s="423"/>
      <c r="CD285" s="423"/>
      <c r="CE285" s="423"/>
      <c r="CF285" s="423"/>
      <c r="CG285" s="423"/>
      <c r="CH285" s="423"/>
      <c r="CI285" s="423"/>
      <c r="CJ285" s="423"/>
      <c r="CK285" s="423"/>
      <c r="CL285" s="423"/>
      <c r="CM285" s="423"/>
      <c r="CN285" s="423"/>
      <c r="CO285" s="423"/>
      <c r="CP285" s="423"/>
      <c r="CQ285" s="423"/>
      <c r="CR285" s="423"/>
      <c r="CS285" s="423"/>
      <c r="CT285" s="423"/>
      <c r="CU285" s="423"/>
      <c r="CV285" s="423"/>
      <c r="CW285" s="423"/>
      <c r="CX285" s="423"/>
      <c r="CY285" s="423"/>
      <c r="CZ285" s="424"/>
    </row>
  </sheetData>
  <sheetProtection algorithmName="SHA-512" hashValue="3SvTlaERsEYnvDhVUqI/EBRq6XlhHrLns3YcoSAOexmZhEfVD7TOTp7lV+g0Ema1iyMh62kByPKdYDvmA3uJ7Q==" saltValue="X0NM+Facoplw76tkv07JNw==" spinCount="100000" sheet="1" objects="1" scenarios="1"/>
  <hyperlinks>
    <hyperlink ref="C2" location="'Data Input - BAU'!A1" display="&lt;&lt; BACK to Data Input" xr:uid="{00000000-0004-0000-1300-000000000000}"/>
  </hyperlinks>
  <pageMargins left="0.7" right="0.7" top="0.75" bottom="0.75" header="0.3" footer="0.3"/>
  <pageSetup paperSize="9" orientation="portrait"/>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FFFF00"/>
    <pageSetUpPr autoPageBreaks="0"/>
  </sheetPr>
  <dimension ref="A1:CZ285"/>
  <sheetViews>
    <sheetView showRowColHeaders="0" zoomScale="85" zoomScaleNormal="85" workbookViewId="0">
      <pane xSplit="3" ySplit="7" topLeftCell="D221" activePane="bottomRight" state="frozen"/>
      <selection activeCell="B27" sqref="B27"/>
      <selection pane="topRight" activeCell="B27" sqref="B27"/>
      <selection pane="bottomLeft" activeCell="B27" sqref="B27"/>
      <selection pane="bottomRight" activeCell="D211" sqref="D211"/>
    </sheetView>
  </sheetViews>
  <sheetFormatPr defaultColWidth="9.140625" defaultRowHeight="15" x14ac:dyDescent="0.25"/>
  <cols>
    <col min="1" max="1" width="1.7109375" style="91" customWidth="1"/>
    <col min="2" max="2" width="55.5703125" style="91" bestFit="1" customWidth="1"/>
    <col min="3" max="3" width="20.28515625" style="388" bestFit="1" customWidth="1"/>
    <col min="4" max="7" width="24.140625" style="92" customWidth="1"/>
    <col min="8" max="10" width="25.140625" style="92" customWidth="1"/>
    <col min="11" max="11" width="15.7109375" style="92" bestFit="1" customWidth="1"/>
    <col min="12" max="12" width="16.28515625" style="92" bestFit="1" customWidth="1"/>
    <col min="13" max="14" width="15.7109375" style="92" bestFit="1" customWidth="1"/>
    <col min="15" max="15" width="15.42578125" style="92" bestFit="1" customWidth="1"/>
    <col min="16" max="16" width="23.7109375" style="92" bestFit="1" customWidth="1"/>
    <col min="17" max="17" width="24.28515625" style="92" bestFit="1" customWidth="1"/>
    <col min="18" max="18" width="18.5703125" style="92" bestFit="1" customWidth="1"/>
    <col min="19" max="19" width="37.85546875" style="92" bestFit="1" customWidth="1"/>
    <col min="20" max="20" width="14.42578125" style="92" customWidth="1"/>
    <col min="21" max="21" width="12.7109375" style="92" customWidth="1"/>
    <col min="22" max="62" width="14.42578125" style="92" bestFit="1" customWidth="1"/>
    <col min="63" max="63" width="15" style="92" bestFit="1" customWidth="1"/>
    <col min="64" max="16384" width="9.140625" style="92"/>
  </cols>
  <sheetData>
    <row r="1" spans="2:104" ht="9" customHeight="1" thickBot="1" x14ac:dyDescent="0.3"/>
    <row r="2" spans="2:104" ht="34.5" customHeight="1" x14ac:dyDescent="0.25">
      <c r="B2" s="636" t="s">
        <v>701</v>
      </c>
      <c r="C2" s="761" t="s">
        <v>587</v>
      </c>
      <c r="D2" s="434"/>
      <c r="E2" s="434"/>
      <c r="F2" s="434"/>
      <c r="G2" s="434"/>
      <c r="H2" s="434"/>
      <c r="I2" s="434"/>
      <c r="J2" s="434"/>
      <c r="K2" s="434"/>
      <c r="L2" s="434"/>
      <c r="M2" s="434"/>
      <c r="N2" s="434"/>
      <c r="O2" s="434"/>
      <c r="P2" s="434"/>
      <c r="Q2" s="434"/>
      <c r="R2" s="434"/>
      <c r="S2" s="434"/>
      <c r="T2" s="434"/>
      <c r="U2" s="434"/>
      <c r="V2" s="434"/>
      <c r="W2" s="434"/>
      <c r="X2" s="434"/>
      <c r="Y2" s="434"/>
      <c r="Z2" s="434"/>
      <c r="AA2" s="434"/>
      <c r="AB2" s="434"/>
      <c r="AC2" s="434"/>
      <c r="AD2" s="434"/>
      <c r="AE2" s="434"/>
      <c r="AF2" s="434"/>
      <c r="AG2" s="434"/>
      <c r="AH2" s="434"/>
      <c r="AI2" s="434"/>
      <c r="AJ2" s="434"/>
      <c r="AK2" s="434"/>
      <c r="AL2" s="434"/>
      <c r="AM2" s="434"/>
      <c r="AN2" s="434"/>
      <c r="AO2" s="434"/>
      <c r="AP2" s="434"/>
      <c r="AQ2" s="434"/>
      <c r="AR2" s="434"/>
      <c r="AS2" s="434"/>
      <c r="AT2" s="434"/>
      <c r="AU2" s="434"/>
      <c r="AV2" s="434"/>
      <c r="AW2" s="434"/>
      <c r="AX2" s="434"/>
      <c r="AY2" s="434"/>
      <c r="AZ2" s="434"/>
      <c r="BA2" s="434"/>
      <c r="BB2" s="434"/>
      <c r="BC2" s="434"/>
      <c r="BD2" s="434"/>
      <c r="BE2" s="434"/>
      <c r="BF2" s="434"/>
      <c r="BG2" s="434"/>
      <c r="BH2" s="434"/>
      <c r="BI2" s="434"/>
      <c r="BJ2" s="434"/>
      <c r="BK2" s="434"/>
      <c r="BL2" s="434"/>
      <c r="BM2" s="434"/>
      <c r="BN2" s="434"/>
      <c r="BO2" s="434"/>
      <c r="BP2" s="434"/>
      <c r="BQ2" s="434"/>
      <c r="BR2" s="434"/>
      <c r="BS2" s="434"/>
      <c r="BT2" s="434"/>
      <c r="BU2" s="434"/>
      <c r="BV2" s="434"/>
      <c r="BW2" s="434"/>
      <c r="BX2" s="434"/>
      <c r="BY2" s="434"/>
      <c r="BZ2" s="434"/>
      <c r="CA2" s="434"/>
      <c r="CB2" s="434"/>
      <c r="CC2" s="434"/>
      <c r="CD2" s="434"/>
      <c r="CE2" s="434"/>
      <c r="CF2" s="434"/>
      <c r="CG2" s="434"/>
      <c r="CH2" s="434"/>
      <c r="CI2" s="434"/>
      <c r="CJ2" s="434"/>
      <c r="CK2" s="434"/>
      <c r="CL2" s="434"/>
      <c r="CM2" s="434"/>
      <c r="CN2" s="434"/>
      <c r="CO2" s="434"/>
      <c r="CP2" s="434"/>
      <c r="CQ2" s="434"/>
      <c r="CR2" s="434"/>
      <c r="CS2" s="434"/>
      <c r="CT2" s="434"/>
      <c r="CU2" s="434"/>
      <c r="CV2" s="434"/>
      <c r="CW2" s="434"/>
      <c r="CX2" s="434"/>
      <c r="CY2" s="434"/>
      <c r="CZ2" s="435"/>
    </row>
    <row r="3" spans="2:104" x14ac:dyDescent="0.25">
      <c r="B3" s="425" t="str">
        <f>IF(ISBLANK('Data Input - Case description'!G18),"Option not selected",'Data Input - Case description'!G18)</f>
        <v>Proposed derogation</v>
      </c>
      <c r="C3" s="39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391"/>
    </row>
    <row r="4" spans="2:104" x14ac:dyDescent="0.25">
      <c r="B4" s="393" t="s">
        <v>453</v>
      </c>
      <c r="C4" s="390">
        <f>IF('Data Input - General'!F25=0,'Data Input - General'!F22,'Data Input - General'!F25)</f>
        <v>0</v>
      </c>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391"/>
    </row>
    <row r="5" spans="2:104" x14ac:dyDescent="0.25">
      <c r="B5" s="393" t="s">
        <v>74</v>
      </c>
      <c r="C5" s="390"/>
      <c r="D5" s="79">
        <v>0</v>
      </c>
      <c r="E5" s="79">
        <v>1</v>
      </c>
      <c r="F5" s="79">
        <v>2</v>
      </c>
      <c r="G5" s="79">
        <v>3</v>
      </c>
      <c r="H5" s="79">
        <v>4</v>
      </c>
      <c r="I5" s="79">
        <v>5</v>
      </c>
      <c r="J5" s="79">
        <v>6</v>
      </c>
      <c r="K5" s="79">
        <v>7</v>
      </c>
      <c r="L5" s="79">
        <v>8</v>
      </c>
      <c r="M5" s="79">
        <v>9</v>
      </c>
      <c r="N5" s="79">
        <v>10</v>
      </c>
      <c r="O5" s="79">
        <v>11</v>
      </c>
      <c r="P5" s="79">
        <v>12</v>
      </c>
      <c r="Q5" s="79">
        <v>13</v>
      </c>
      <c r="R5" s="79">
        <v>14</v>
      </c>
      <c r="S5" s="79">
        <v>15</v>
      </c>
      <c r="T5" s="79">
        <v>16</v>
      </c>
      <c r="U5" s="79">
        <v>17</v>
      </c>
      <c r="V5" s="79">
        <v>18</v>
      </c>
      <c r="W5" s="79">
        <v>19</v>
      </c>
      <c r="X5" s="79">
        <v>20</v>
      </c>
      <c r="Y5" s="79">
        <v>21</v>
      </c>
      <c r="Z5" s="79">
        <v>22</v>
      </c>
      <c r="AA5" s="79">
        <v>23</v>
      </c>
      <c r="AB5" s="79">
        <v>24</v>
      </c>
      <c r="AC5" s="79">
        <v>25</v>
      </c>
      <c r="AD5" s="79">
        <v>26</v>
      </c>
      <c r="AE5" s="79">
        <v>27</v>
      </c>
      <c r="AF5" s="79">
        <v>28</v>
      </c>
      <c r="AG5" s="79">
        <v>29</v>
      </c>
      <c r="AH5" s="79">
        <v>30</v>
      </c>
      <c r="AI5" s="79">
        <v>31</v>
      </c>
      <c r="AJ5" s="79">
        <v>32</v>
      </c>
      <c r="AK5" s="79">
        <v>33</v>
      </c>
      <c r="AL5" s="79">
        <v>34</v>
      </c>
      <c r="AM5" s="79">
        <v>35</v>
      </c>
      <c r="AN5" s="79">
        <v>36</v>
      </c>
      <c r="AO5" s="79">
        <v>37</v>
      </c>
      <c r="AP5" s="79">
        <v>38</v>
      </c>
      <c r="AQ5" s="79">
        <v>39</v>
      </c>
      <c r="AR5" s="79">
        <v>40</v>
      </c>
      <c r="AS5" s="79">
        <v>41</v>
      </c>
      <c r="AT5" s="79">
        <v>42</v>
      </c>
      <c r="AU5" s="79">
        <v>43</v>
      </c>
      <c r="AV5" s="79">
        <v>44</v>
      </c>
      <c r="AW5" s="79">
        <v>45</v>
      </c>
      <c r="AX5" s="79">
        <v>46</v>
      </c>
      <c r="AY5" s="79">
        <v>47</v>
      </c>
      <c r="AZ5" s="79">
        <v>48</v>
      </c>
      <c r="BA5" s="79">
        <v>49</v>
      </c>
      <c r="BB5" s="79">
        <v>50</v>
      </c>
      <c r="BC5" s="79">
        <v>51</v>
      </c>
      <c r="BD5" s="79">
        <v>52</v>
      </c>
      <c r="BE5" s="79">
        <v>53</v>
      </c>
      <c r="BF5" s="79">
        <v>54</v>
      </c>
      <c r="BG5" s="79">
        <v>55</v>
      </c>
      <c r="BH5" s="79">
        <v>56</v>
      </c>
      <c r="BI5" s="79">
        <v>57</v>
      </c>
      <c r="BJ5" s="79">
        <v>58</v>
      </c>
      <c r="BK5" s="79">
        <v>59</v>
      </c>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50"/>
      <c r="CR5" s="50"/>
      <c r="CS5" s="50"/>
      <c r="CT5" s="50"/>
      <c r="CU5" s="50"/>
      <c r="CV5" s="50"/>
      <c r="CW5" s="50"/>
      <c r="CX5" s="50"/>
      <c r="CY5" s="50"/>
      <c r="CZ5" s="391"/>
    </row>
    <row r="6" spans="2:104" x14ac:dyDescent="0.25">
      <c r="B6" s="393" t="s">
        <v>33</v>
      </c>
      <c r="C6" s="390"/>
      <c r="D6" s="58">
        <f>'Data Input - Proposed'!H7</f>
        <v>0</v>
      </c>
      <c r="E6" s="58">
        <f>'Data Input - Proposed'!I7</f>
        <v>0</v>
      </c>
      <c r="F6" s="58">
        <f>'Data Input - Proposed'!J7</f>
        <v>0</v>
      </c>
      <c r="G6" s="58">
        <f>'Data Input - Proposed'!K7</f>
        <v>0</v>
      </c>
      <c r="H6" s="58">
        <f>'Data Input - Proposed'!L7</f>
        <v>0</v>
      </c>
      <c r="I6" s="58">
        <f>'Data Input - Proposed'!M7</f>
        <v>0</v>
      </c>
      <c r="J6" s="58">
        <f>'Data Input - Proposed'!N7</f>
        <v>0</v>
      </c>
      <c r="K6" s="58">
        <f>'Data Input - Proposed'!O7</f>
        <v>0</v>
      </c>
      <c r="L6" s="58">
        <f>'Data Input - Proposed'!P7</f>
        <v>0</v>
      </c>
      <c r="M6" s="58">
        <f>'Data Input - Proposed'!Q7</f>
        <v>0</v>
      </c>
      <c r="N6" s="58">
        <f>'Data Input - Proposed'!R7</f>
        <v>0</v>
      </c>
      <c r="O6" s="58">
        <f>'Data Input - Proposed'!S7</f>
        <v>0</v>
      </c>
      <c r="P6" s="58">
        <f>'Data Input - Proposed'!T7</f>
        <v>0</v>
      </c>
      <c r="Q6" s="58">
        <f>'Data Input - Proposed'!U7</f>
        <v>0</v>
      </c>
      <c r="R6" s="58">
        <f>'Data Input - Proposed'!V7</f>
        <v>0</v>
      </c>
      <c r="S6" s="58">
        <f>'Data Input - Proposed'!W7</f>
        <v>0</v>
      </c>
      <c r="T6" s="58">
        <f>'Data Input - Proposed'!X7</f>
        <v>0</v>
      </c>
      <c r="U6" s="58">
        <f>'Data Input - Proposed'!Y7</f>
        <v>0</v>
      </c>
      <c r="V6" s="58">
        <f>'Data Input - Proposed'!Z7</f>
        <v>0</v>
      </c>
      <c r="W6" s="58">
        <f>'Data Input - Proposed'!AA7</f>
        <v>0</v>
      </c>
      <c r="X6" s="58">
        <f>'Data Input - Proposed'!AB7</f>
        <v>0</v>
      </c>
      <c r="Y6" s="58">
        <f>'Data Input - Proposed'!AC7</f>
        <v>0</v>
      </c>
      <c r="Z6" s="58">
        <f>'Data Input - Proposed'!AD7</f>
        <v>0</v>
      </c>
      <c r="AA6" s="58">
        <f>'Data Input - Proposed'!AE7</f>
        <v>0</v>
      </c>
      <c r="AB6" s="58">
        <f>'Data Input - Proposed'!AF7</f>
        <v>0</v>
      </c>
      <c r="AC6" s="58">
        <f>'Data Input - Proposed'!AG7</f>
        <v>0</v>
      </c>
      <c r="AD6" s="58">
        <f>'Data Input - Proposed'!AH7</f>
        <v>0</v>
      </c>
      <c r="AE6" s="58">
        <f>'Data Input - Proposed'!AI7</f>
        <v>0</v>
      </c>
      <c r="AF6" s="58">
        <f>'Data Input - Proposed'!AJ7</f>
        <v>0</v>
      </c>
      <c r="AG6" s="58">
        <f>'Data Input - Proposed'!AK7</f>
        <v>0</v>
      </c>
      <c r="AH6" s="58">
        <f>'Data Input - Proposed'!AL7</f>
        <v>0</v>
      </c>
      <c r="AI6" s="58">
        <f>'Data Input - Proposed'!AM7</f>
        <v>0</v>
      </c>
      <c r="AJ6" s="58">
        <f>'Data Input - Proposed'!AN7</f>
        <v>0</v>
      </c>
      <c r="AK6" s="58">
        <f>'Data Input - Proposed'!AO7</f>
        <v>0</v>
      </c>
      <c r="AL6" s="58">
        <f>'Data Input - Proposed'!AP7</f>
        <v>0</v>
      </c>
      <c r="AM6" s="58">
        <f>'Data Input - Proposed'!AQ7</f>
        <v>0</v>
      </c>
      <c r="AN6" s="58">
        <f>'Data Input - Proposed'!AR7</f>
        <v>0</v>
      </c>
      <c r="AO6" s="58">
        <f>'Data Input - Proposed'!AS7</f>
        <v>0</v>
      </c>
      <c r="AP6" s="58">
        <f>'Data Input - Proposed'!AT7</f>
        <v>0</v>
      </c>
      <c r="AQ6" s="58">
        <f>'Data Input - Proposed'!AU7</f>
        <v>0</v>
      </c>
      <c r="AR6" s="58">
        <f>'Data Input - Proposed'!AV7</f>
        <v>0</v>
      </c>
      <c r="AS6" s="58">
        <f>'Data Input - Proposed'!AW7</f>
        <v>0</v>
      </c>
      <c r="AT6" s="58">
        <f>'Data Input - Proposed'!AX7</f>
        <v>0</v>
      </c>
      <c r="AU6" s="58">
        <f>'Data Input - Proposed'!AY7</f>
        <v>0</v>
      </c>
      <c r="AV6" s="58">
        <f>'Data Input - Proposed'!AZ7</f>
        <v>0</v>
      </c>
      <c r="AW6" s="58">
        <f>'Data Input - Proposed'!BA7</f>
        <v>0</v>
      </c>
      <c r="AX6" s="58">
        <f>'Data Input - Proposed'!BB7</f>
        <v>0</v>
      </c>
      <c r="AY6" s="58">
        <f>'Data Input - Proposed'!BC7</f>
        <v>0</v>
      </c>
      <c r="AZ6" s="58">
        <f>'Data Input - Proposed'!BD7</f>
        <v>0</v>
      </c>
      <c r="BA6" s="58">
        <f>'Data Input - Proposed'!BE7</f>
        <v>0</v>
      </c>
      <c r="BB6" s="58">
        <f>'Data Input - Proposed'!BF7</f>
        <v>0</v>
      </c>
      <c r="BC6" s="58">
        <f>'Data Input - Proposed'!BG7</f>
        <v>0</v>
      </c>
      <c r="BD6" s="58">
        <f>'Data Input - Proposed'!BH7</f>
        <v>0</v>
      </c>
      <c r="BE6" s="58">
        <f>'Data Input - Proposed'!BI7</f>
        <v>0</v>
      </c>
      <c r="BF6" s="58">
        <f>'Data Input - Proposed'!BJ7</f>
        <v>0</v>
      </c>
      <c r="BG6" s="58">
        <f>'Data Input - Proposed'!BK7</f>
        <v>0</v>
      </c>
      <c r="BH6" s="58">
        <f>'Data Input - Proposed'!BL7</f>
        <v>0</v>
      </c>
      <c r="BI6" s="58">
        <f>'Data Input - Proposed'!BM7</f>
        <v>0</v>
      </c>
      <c r="BJ6" s="58">
        <f>'Data Input - Proposed'!BN7</f>
        <v>0</v>
      </c>
      <c r="BK6" s="58">
        <f>'Data Input - Proposed'!BO7</f>
        <v>0</v>
      </c>
      <c r="BL6" s="58">
        <f>'Data Input - Proposed'!BP7</f>
        <v>0</v>
      </c>
      <c r="BM6" s="58">
        <f>'Data Input - Proposed'!BQ7</f>
        <v>0</v>
      </c>
      <c r="BN6" s="58">
        <f>'Data Input - Proposed'!BR7</f>
        <v>0</v>
      </c>
      <c r="BO6" s="58">
        <f>'Data Input - Proposed'!BS7</f>
        <v>0</v>
      </c>
      <c r="BP6" s="58">
        <f>'Data Input - Proposed'!BT7</f>
        <v>0</v>
      </c>
      <c r="BQ6" s="58">
        <f>'Data Input - Proposed'!BU7</f>
        <v>0</v>
      </c>
      <c r="BR6" s="58">
        <f>'Data Input - Proposed'!BV7</f>
        <v>0</v>
      </c>
      <c r="BS6" s="58">
        <f>'Data Input - Proposed'!BW7</f>
        <v>0</v>
      </c>
      <c r="BT6" s="58">
        <f>'Data Input - Proposed'!BX7</f>
        <v>0</v>
      </c>
      <c r="BU6" s="58">
        <f>'Data Input - Proposed'!BY7</f>
        <v>0</v>
      </c>
      <c r="BV6" s="58">
        <f>'Data Input - Proposed'!BZ7</f>
        <v>0</v>
      </c>
      <c r="BW6" s="58">
        <f>'Data Input - Proposed'!CA7</f>
        <v>0</v>
      </c>
      <c r="BX6" s="58">
        <f>'Data Input - Proposed'!CB7</f>
        <v>0</v>
      </c>
      <c r="BY6" s="58">
        <f>'Data Input - Proposed'!CC7</f>
        <v>0</v>
      </c>
      <c r="BZ6" s="58">
        <f>'Data Input - Proposed'!CD7</f>
        <v>0</v>
      </c>
      <c r="CA6" s="58">
        <f>'Data Input - Proposed'!CE7</f>
        <v>0</v>
      </c>
      <c r="CB6" s="58">
        <f>'Data Input - Proposed'!CF7</f>
        <v>0</v>
      </c>
      <c r="CC6" s="58">
        <f>'Data Input - Proposed'!CG7</f>
        <v>0</v>
      </c>
      <c r="CD6" s="58">
        <f>'Data Input - Proposed'!CH7</f>
        <v>0</v>
      </c>
      <c r="CE6" s="58">
        <f>'Data Input - Proposed'!CI7</f>
        <v>0</v>
      </c>
      <c r="CF6" s="58">
        <f>'Data Input - Proposed'!CJ7</f>
        <v>0</v>
      </c>
      <c r="CG6" s="58">
        <f>'Data Input - Proposed'!CK7</f>
        <v>0</v>
      </c>
      <c r="CH6" s="58">
        <f>'Data Input - Proposed'!CL7</f>
        <v>0</v>
      </c>
      <c r="CI6" s="58">
        <f>'Data Input - Proposed'!CM7</f>
        <v>0</v>
      </c>
      <c r="CJ6" s="58">
        <f>'Data Input - Proposed'!CN7</f>
        <v>0</v>
      </c>
      <c r="CK6" s="58">
        <f>'Data Input - Proposed'!CO7</f>
        <v>0</v>
      </c>
      <c r="CL6" s="58">
        <f>'Data Input - Proposed'!CP7</f>
        <v>0</v>
      </c>
      <c r="CM6" s="58">
        <f>'Data Input - Proposed'!CQ7</f>
        <v>0</v>
      </c>
      <c r="CN6" s="58">
        <f>'Data Input - Proposed'!CR7</f>
        <v>0</v>
      </c>
      <c r="CO6" s="58">
        <f>'Data Input - Proposed'!CS7</f>
        <v>0</v>
      </c>
      <c r="CP6" s="58">
        <f>'Data Input - Proposed'!CT7</f>
        <v>0</v>
      </c>
      <c r="CQ6" s="58">
        <f>'Data Input - Proposed'!CU7</f>
        <v>0</v>
      </c>
      <c r="CR6" s="58">
        <f>'Data Input - Proposed'!CV7</f>
        <v>0</v>
      </c>
      <c r="CS6" s="58">
        <f>'Data Input - Proposed'!CW7</f>
        <v>0</v>
      </c>
      <c r="CT6" s="58">
        <f>'Data Input - Proposed'!CX7</f>
        <v>0</v>
      </c>
      <c r="CU6" s="58">
        <f>'Data Input - Proposed'!CY7</f>
        <v>0</v>
      </c>
      <c r="CV6" s="58">
        <f>'Data Input - Proposed'!CZ7</f>
        <v>0</v>
      </c>
      <c r="CW6" s="58">
        <f>'Data Input - Proposed'!DA7</f>
        <v>0</v>
      </c>
      <c r="CX6" s="58">
        <f>'Data Input - Proposed'!DB7</f>
        <v>0</v>
      </c>
      <c r="CY6" s="58">
        <f>'Data Input - Proposed'!DC7</f>
        <v>0</v>
      </c>
      <c r="CZ6" s="391"/>
    </row>
    <row r="7" spans="2:104" x14ac:dyDescent="0.25">
      <c r="B7" s="394" t="s">
        <v>88</v>
      </c>
      <c r="C7" s="49"/>
      <c r="D7" s="59">
        <f>IF(D6=0,0,'Discount and deflators'!F12)</f>
        <v>0</v>
      </c>
      <c r="E7" s="59">
        <f>IF(E6=0,0,'Discount and deflators'!G12)</f>
        <v>0</v>
      </c>
      <c r="F7" s="59">
        <f>IF(F6=0,0,'Discount and deflators'!H12)</f>
        <v>0</v>
      </c>
      <c r="G7" s="59">
        <f>IF(G6=0,0,'Discount and deflators'!I12)</f>
        <v>0</v>
      </c>
      <c r="H7" s="59">
        <f>IF(H6=0,0,'Discount and deflators'!J12)</f>
        <v>0</v>
      </c>
      <c r="I7" s="59">
        <f>IF(I6=0,0,'Discount and deflators'!K12)</f>
        <v>0</v>
      </c>
      <c r="J7" s="59">
        <f>IF(J6=0,0,'Discount and deflators'!L12)</f>
        <v>0</v>
      </c>
      <c r="K7" s="59">
        <f>IF(K6=0,0,'Discount and deflators'!M12)</f>
        <v>0</v>
      </c>
      <c r="L7" s="59">
        <f>IF(L6=0,0,'Discount and deflators'!N12)</f>
        <v>0</v>
      </c>
      <c r="M7" s="59">
        <f>IF(M6=0,0,'Discount and deflators'!O12)</f>
        <v>0</v>
      </c>
      <c r="N7" s="59">
        <f>IF(N6=0,0,'Discount and deflators'!P12)</f>
        <v>0</v>
      </c>
      <c r="O7" s="59">
        <f>IF(O6=0,0,'Discount and deflators'!Q12)</f>
        <v>0</v>
      </c>
      <c r="P7" s="59">
        <f>IF(P6=0,0,'Discount and deflators'!R12)</f>
        <v>0</v>
      </c>
      <c r="Q7" s="59">
        <f>IF(Q6=0,0,'Discount and deflators'!S12)</f>
        <v>0</v>
      </c>
      <c r="R7" s="59">
        <f>IF(R6=0,0,'Discount and deflators'!T12)</f>
        <v>0</v>
      </c>
      <c r="S7" s="59">
        <f>IF(S6=0,0,'Discount and deflators'!U12)</f>
        <v>0</v>
      </c>
      <c r="T7" s="59">
        <f>IF(T6=0,0,'Discount and deflators'!V12)</f>
        <v>0</v>
      </c>
      <c r="U7" s="59">
        <f>IF(U6=0,0,'Discount and deflators'!W12)</f>
        <v>0</v>
      </c>
      <c r="V7" s="59">
        <f>IF(V6=0,0,'Discount and deflators'!X12)</f>
        <v>0</v>
      </c>
      <c r="W7" s="59">
        <f>IF(W6=0,0,'Discount and deflators'!Y12)</f>
        <v>0</v>
      </c>
      <c r="X7" s="59">
        <f>IF(X6=0,0,'Discount and deflators'!Z12)</f>
        <v>0</v>
      </c>
      <c r="Y7" s="59">
        <f>IF(Y6=0,0,'Discount and deflators'!AA12)</f>
        <v>0</v>
      </c>
      <c r="Z7" s="59">
        <f>IF(Z6=0,0,'Discount and deflators'!AB12)</f>
        <v>0</v>
      </c>
      <c r="AA7" s="59">
        <f>IF(AA6=0,0,'Discount and deflators'!AC12)</f>
        <v>0</v>
      </c>
      <c r="AB7" s="59">
        <f>IF(AB6=0,0,'Discount and deflators'!AD12)</f>
        <v>0</v>
      </c>
      <c r="AC7" s="59">
        <f>IF(AC6=0,0,'Discount and deflators'!AE12)</f>
        <v>0</v>
      </c>
      <c r="AD7" s="59">
        <f>IF(AD6=0,0,'Discount and deflators'!AF12)</f>
        <v>0</v>
      </c>
      <c r="AE7" s="59">
        <f>IF(AE6=0,0,'Discount and deflators'!AG12)</f>
        <v>0</v>
      </c>
      <c r="AF7" s="59">
        <f>IF(AF6=0,0,'Discount and deflators'!AH12)</f>
        <v>0</v>
      </c>
      <c r="AG7" s="59">
        <f>IF(AG6=0,0,'Discount and deflators'!AI12)</f>
        <v>0</v>
      </c>
      <c r="AH7" s="59">
        <f>IF(AH6=0,0,'Discount and deflators'!AJ12)</f>
        <v>0</v>
      </c>
      <c r="AI7" s="59">
        <f>IF(AI6=0,0,'Discount and deflators'!AK12)</f>
        <v>0</v>
      </c>
      <c r="AJ7" s="59">
        <f>IF(AJ6=0,0,'Discount and deflators'!AL12)</f>
        <v>0</v>
      </c>
      <c r="AK7" s="59">
        <f>IF(AK6=0,0,'Discount and deflators'!AM12)</f>
        <v>0</v>
      </c>
      <c r="AL7" s="59">
        <f>IF(AL6=0,0,'Discount and deflators'!AN12)</f>
        <v>0</v>
      </c>
      <c r="AM7" s="59">
        <f>IF(AM6=0,0,'Discount and deflators'!AO12)</f>
        <v>0</v>
      </c>
      <c r="AN7" s="59">
        <f>IF(AN6=0,0,'Discount and deflators'!AP12)</f>
        <v>0</v>
      </c>
      <c r="AO7" s="59">
        <f>IF(AO6=0,0,'Discount and deflators'!AQ12)</f>
        <v>0</v>
      </c>
      <c r="AP7" s="59">
        <f>IF(AP6=0,0,'Discount and deflators'!AR12)</f>
        <v>0</v>
      </c>
      <c r="AQ7" s="59">
        <f>IF(AQ6=0,0,'Discount and deflators'!AS12)</f>
        <v>0</v>
      </c>
      <c r="AR7" s="59">
        <f>IF(AR6=0,0,'Discount and deflators'!AT12)</f>
        <v>0</v>
      </c>
      <c r="AS7" s="59">
        <f>IF(AS6=0,0,'Discount and deflators'!AU12)</f>
        <v>0</v>
      </c>
      <c r="AT7" s="59">
        <f>IF(AT6=0,0,'Discount and deflators'!AV12)</f>
        <v>0</v>
      </c>
      <c r="AU7" s="59">
        <f>IF(AU6=0,0,'Discount and deflators'!AW12)</f>
        <v>0</v>
      </c>
      <c r="AV7" s="59">
        <f>IF(AV6=0,0,'Discount and deflators'!AX12)</f>
        <v>0</v>
      </c>
      <c r="AW7" s="59">
        <f>IF(AW6=0,0,'Discount and deflators'!AY12)</f>
        <v>0</v>
      </c>
      <c r="AX7" s="59">
        <f>IF(AX6=0,0,'Discount and deflators'!AZ12)</f>
        <v>0</v>
      </c>
      <c r="AY7" s="59">
        <f>IF(AY6=0,0,'Discount and deflators'!BA12)</f>
        <v>0</v>
      </c>
      <c r="AZ7" s="59">
        <f>IF(AZ6=0,0,'Discount and deflators'!BB12)</f>
        <v>0</v>
      </c>
      <c r="BA7" s="59">
        <f>IF(BA6=0,0,'Discount and deflators'!BC12)</f>
        <v>0</v>
      </c>
      <c r="BB7" s="59">
        <f>IF(BB6=0,0,'Discount and deflators'!BD12)</f>
        <v>0</v>
      </c>
      <c r="BC7" s="59">
        <f>IF(BC6=0,0,'Discount and deflators'!BE12)</f>
        <v>0</v>
      </c>
      <c r="BD7" s="59">
        <f>IF(BD6=0,0,'Discount and deflators'!BF12)</f>
        <v>0</v>
      </c>
      <c r="BE7" s="59">
        <f>IF(BE6=0,0,'Discount and deflators'!BG12)</f>
        <v>0</v>
      </c>
      <c r="BF7" s="59">
        <f>IF(BF6=0,0,'Discount and deflators'!BH12)</f>
        <v>0</v>
      </c>
      <c r="BG7" s="59">
        <f>IF(BG6=0,0,'Discount and deflators'!BI12)</f>
        <v>0</v>
      </c>
      <c r="BH7" s="59">
        <f>IF(BH6=0,0,'Discount and deflators'!BJ12)</f>
        <v>0</v>
      </c>
      <c r="BI7" s="59">
        <f>IF(BI6=0,0,'Discount and deflators'!BK12)</f>
        <v>0</v>
      </c>
      <c r="BJ7" s="59">
        <f>IF(BJ6=0,0,'Discount and deflators'!BL12)</f>
        <v>0</v>
      </c>
      <c r="BK7" s="59">
        <f>IF(BK6=0,0,'Discount and deflators'!BM12)</f>
        <v>0</v>
      </c>
      <c r="BL7" s="59">
        <f>IF(BL6=0,0,'Discount and deflators'!BN12)</f>
        <v>0</v>
      </c>
      <c r="BM7" s="59">
        <f>IF(BM6=0,0,'Discount and deflators'!BO12)</f>
        <v>0</v>
      </c>
      <c r="BN7" s="59">
        <f>IF(BN6=0,0,'Discount and deflators'!BP12)</f>
        <v>0</v>
      </c>
      <c r="BO7" s="59">
        <f>IF(BO6=0,0,'Discount and deflators'!BQ12)</f>
        <v>0</v>
      </c>
      <c r="BP7" s="59">
        <f>IF(BP6=0,0,'Discount and deflators'!BR12)</f>
        <v>0</v>
      </c>
      <c r="BQ7" s="59">
        <f>IF(BQ6=0,0,'Discount and deflators'!BS12)</f>
        <v>0</v>
      </c>
      <c r="BR7" s="59">
        <f>IF(BR6=0,0,'Discount and deflators'!BT12)</f>
        <v>0</v>
      </c>
      <c r="BS7" s="59">
        <f>IF(BS6=0,0,'Discount and deflators'!BU12)</f>
        <v>0</v>
      </c>
      <c r="BT7" s="59">
        <f>IF(BT6=0,0,'Discount and deflators'!BV12)</f>
        <v>0</v>
      </c>
      <c r="BU7" s="59">
        <f>IF(BU6=0,0,'Discount and deflators'!BW12)</f>
        <v>0</v>
      </c>
      <c r="BV7" s="59">
        <f>IF(BV6=0,0,'Discount and deflators'!BX12)</f>
        <v>0</v>
      </c>
      <c r="BW7" s="59">
        <f>IF(BW6=0,0,'Discount and deflators'!BY12)</f>
        <v>0</v>
      </c>
      <c r="BX7" s="59">
        <f>IF(BX6=0,0,'Discount and deflators'!BZ12)</f>
        <v>0</v>
      </c>
      <c r="BY7" s="59">
        <f>IF(BY6=0,0,'Discount and deflators'!CA12)</f>
        <v>0</v>
      </c>
      <c r="BZ7" s="59">
        <f>IF(BZ6=0,0,'Discount and deflators'!CB12)</f>
        <v>0</v>
      </c>
      <c r="CA7" s="59">
        <f>IF(CA6=0,0,'Discount and deflators'!CC12)</f>
        <v>0</v>
      </c>
      <c r="CB7" s="59">
        <f>IF(CB6=0,0,'Discount and deflators'!CD12)</f>
        <v>0</v>
      </c>
      <c r="CC7" s="59">
        <f>IF(CC6=0,0,'Discount and deflators'!CE12)</f>
        <v>0</v>
      </c>
      <c r="CD7" s="59">
        <f>IF(CD6=0,0,'Discount and deflators'!CF12)</f>
        <v>0</v>
      </c>
      <c r="CE7" s="59">
        <f>IF(CE6=0,0,'Discount and deflators'!CG12)</f>
        <v>0</v>
      </c>
      <c r="CF7" s="59">
        <f>IF(CF6=0,0,'Discount and deflators'!CH12)</f>
        <v>0</v>
      </c>
      <c r="CG7" s="59">
        <f>IF(CG6=0,0,'Discount and deflators'!CI12)</f>
        <v>0</v>
      </c>
      <c r="CH7" s="59">
        <f>IF(CH6=0,0,'Discount and deflators'!CJ12)</f>
        <v>0</v>
      </c>
      <c r="CI7" s="59">
        <f>IF(CI6=0,0,'Discount and deflators'!CK12)</f>
        <v>0</v>
      </c>
      <c r="CJ7" s="59">
        <f>IF(CJ6=0,0,'Discount and deflators'!CL12)</f>
        <v>0</v>
      </c>
      <c r="CK7" s="59">
        <f>IF(CK6=0,0,'Discount and deflators'!CM12)</f>
        <v>0</v>
      </c>
      <c r="CL7" s="59">
        <f>IF(CL6=0,0,'Discount and deflators'!CN12)</f>
        <v>0</v>
      </c>
      <c r="CM7" s="59">
        <f>IF(CM6=0,0,'Discount and deflators'!CO12)</f>
        <v>0</v>
      </c>
      <c r="CN7" s="59">
        <f>IF(CN6=0,0,'Discount and deflators'!CP12)</f>
        <v>0</v>
      </c>
      <c r="CO7" s="59">
        <f>IF(CO6=0,0,'Discount and deflators'!CQ12)</f>
        <v>0</v>
      </c>
      <c r="CP7" s="59">
        <f>IF(CP6=0,0,'Discount and deflators'!CR12)</f>
        <v>0</v>
      </c>
      <c r="CQ7" s="59">
        <f>IF(CQ6=0,0,'Discount and deflators'!CS12)</f>
        <v>0</v>
      </c>
      <c r="CR7" s="59">
        <f>IF(CR6=0,0,'Discount and deflators'!CT12)</f>
        <v>0</v>
      </c>
      <c r="CS7" s="59">
        <f>IF(CS6=0,0,'Discount and deflators'!CU12)</f>
        <v>0</v>
      </c>
      <c r="CT7" s="59">
        <f>IF(CT6=0,0,'Discount and deflators'!CV12)</f>
        <v>0</v>
      </c>
      <c r="CU7" s="59">
        <f>IF(CU6=0,0,'Discount and deflators'!CW12)</f>
        <v>0</v>
      </c>
      <c r="CV7" s="59">
        <f>IF(CV6=0,0,'Discount and deflators'!CX12)</f>
        <v>0</v>
      </c>
      <c r="CW7" s="59">
        <f>IF(CW6=0,0,'Discount and deflators'!CY12)</f>
        <v>0</v>
      </c>
      <c r="CX7" s="59">
        <f>IF(CX6=0,0,'Discount and deflators'!CZ12)</f>
        <v>0</v>
      </c>
      <c r="CY7" s="59">
        <f>IF(CY6=0,0,'Discount and deflators'!DA12)</f>
        <v>0</v>
      </c>
      <c r="CZ7" s="391"/>
    </row>
    <row r="8" spans="2:104" x14ac:dyDescent="0.25">
      <c r="B8" s="392"/>
      <c r="C8" s="39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391"/>
    </row>
    <row r="9" spans="2:104" x14ac:dyDescent="0.25">
      <c r="B9" s="395" t="s">
        <v>321</v>
      </c>
      <c r="C9" s="396"/>
      <c r="D9" s="397"/>
      <c r="E9" s="397"/>
      <c r="F9" s="397"/>
      <c r="G9" s="397"/>
      <c r="H9" s="397"/>
      <c r="I9" s="397"/>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c r="BH9" s="397"/>
      <c r="BI9" s="397"/>
      <c r="BJ9" s="397"/>
      <c r="BK9" s="397"/>
      <c r="BL9" s="397"/>
      <c r="BM9" s="397"/>
      <c r="BN9" s="397"/>
      <c r="BO9" s="397"/>
      <c r="BP9" s="397"/>
      <c r="BQ9" s="397"/>
      <c r="BR9" s="397"/>
      <c r="BS9" s="397"/>
      <c r="BT9" s="397"/>
      <c r="BU9" s="397"/>
      <c r="BV9" s="397"/>
      <c r="BW9" s="397"/>
      <c r="BX9" s="397"/>
      <c r="BY9" s="397"/>
      <c r="BZ9" s="397"/>
      <c r="CA9" s="397"/>
      <c r="CB9" s="397"/>
      <c r="CC9" s="397"/>
      <c r="CD9" s="397"/>
      <c r="CE9" s="397"/>
      <c r="CF9" s="397"/>
      <c r="CG9" s="397"/>
      <c r="CH9" s="397"/>
      <c r="CI9" s="397"/>
      <c r="CJ9" s="397"/>
      <c r="CK9" s="397"/>
      <c r="CL9" s="397"/>
      <c r="CM9" s="397"/>
      <c r="CN9" s="397"/>
      <c r="CO9" s="397"/>
      <c r="CP9" s="397"/>
      <c r="CQ9" s="397"/>
      <c r="CR9" s="397"/>
      <c r="CS9" s="397"/>
      <c r="CT9" s="397"/>
      <c r="CU9" s="397"/>
      <c r="CV9" s="397"/>
      <c r="CW9" s="397"/>
      <c r="CX9" s="397"/>
      <c r="CY9" s="397"/>
      <c r="CZ9" s="398"/>
    </row>
    <row r="10" spans="2:104" x14ac:dyDescent="0.25">
      <c r="B10" s="399"/>
      <c r="C10" s="49"/>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c r="CW10" s="50"/>
      <c r="CX10" s="50"/>
      <c r="CY10" s="50"/>
      <c r="CZ10" s="391"/>
    </row>
    <row r="11" spans="2:104" x14ac:dyDescent="0.25">
      <c r="B11" s="389" t="s">
        <v>75</v>
      </c>
      <c r="C11" s="39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c r="CW11" s="50"/>
      <c r="CX11" s="50"/>
      <c r="CY11" s="50"/>
      <c r="CZ11" s="391"/>
    </row>
    <row r="12" spans="2:104" x14ac:dyDescent="0.25">
      <c r="B12" s="393" t="s">
        <v>196</v>
      </c>
      <c r="C12" s="9" t="s">
        <v>1117</v>
      </c>
      <c r="D12" s="58">
        <f>'Data Input - Proposed'!H30</f>
        <v>0</v>
      </c>
      <c r="E12" s="58">
        <f>'Data Input - Proposed'!I30</f>
        <v>0</v>
      </c>
      <c r="F12" s="58">
        <f>'Data Input - Proposed'!J30</f>
        <v>0</v>
      </c>
      <c r="G12" s="58">
        <f>'Data Input - Proposed'!K30</f>
        <v>0</v>
      </c>
      <c r="H12" s="58">
        <f>'Data Input - Proposed'!L30</f>
        <v>0</v>
      </c>
      <c r="I12" s="58">
        <f>'Data Input - Proposed'!M30</f>
        <v>0</v>
      </c>
      <c r="J12" s="58">
        <f>'Data Input - Proposed'!N30</f>
        <v>0</v>
      </c>
      <c r="K12" s="58">
        <f>'Data Input - Proposed'!O30</f>
        <v>0</v>
      </c>
      <c r="L12" s="58">
        <f>'Data Input - Proposed'!P30</f>
        <v>0</v>
      </c>
      <c r="M12" s="58">
        <f>'Data Input - Proposed'!Q30</f>
        <v>0</v>
      </c>
      <c r="N12" s="58">
        <f>'Data Input - Proposed'!R30</f>
        <v>0</v>
      </c>
      <c r="O12" s="58">
        <f>'Data Input - Proposed'!S30</f>
        <v>0</v>
      </c>
      <c r="P12" s="58">
        <f>'Data Input - Proposed'!T30</f>
        <v>0</v>
      </c>
      <c r="Q12" s="58">
        <f>'Data Input - Proposed'!U30</f>
        <v>0</v>
      </c>
      <c r="R12" s="58">
        <f>'Data Input - Proposed'!V30</f>
        <v>0</v>
      </c>
      <c r="S12" s="58">
        <f>'Data Input - Proposed'!W30</f>
        <v>0</v>
      </c>
      <c r="T12" s="58">
        <f>'Data Input - Proposed'!X30</f>
        <v>0</v>
      </c>
      <c r="U12" s="58">
        <f>'Data Input - Proposed'!Y30</f>
        <v>0</v>
      </c>
      <c r="V12" s="58">
        <f>'Data Input - Proposed'!Z30</f>
        <v>0</v>
      </c>
      <c r="W12" s="58">
        <f>'Data Input - Proposed'!AA30</f>
        <v>0</v>
      </c>
      <c r="X12" s="58">
        <f>'Data Input - Proposed'!AB30</f>
        <v>0</v>
      </c>
      <c r="Y12" s="58">
        <f>'Data Input - Proposed'!AC30</f>
        <v>0</v>
      </c>
      <c r="Z12" s="58">
        <f>'Data Input - Proposed'!AD30</f>
        <v>0</v>
      </c>
      <c r="AA12" s="58">
        <f>'Data Input - Proposed'!AE30</f>
        <v>0</v>
      </c>
      <c r="AB12" s="58">
        <f>'Data Input - Proposed'!AF30</f>
        <v>0</v>
      </c>
      <c r="AC12" s="58">
        <f>'Data Input - Proposed'!AG30</f>
        <v>0</v>
      </c>
      <c r="AD12" s="58">
        <f>'Data Input - Proposed'!AH30</f>
        <v>0</v>
      </c>
      <c r="AE12" s="58">
        <f>'Data Input - Proposed'!AI30</f>
        <v>0</v>
      </c>
      <c r="AF12" s="58">
        <f>'Data Input - Proposed'!AJ30</f>
        <v>0</v>
      </c>
      <c r="AG12" s="58">
        <f>'Data Input - Proposed'!AK30</f>
        <v>0</v>
      </c>
      <c r="AH12" s="58">
        <f>'Data Input - Proposed'!AL30</f>
        <v>0</v>
      </c>
      <c r="AI12" s="58">
        <f>'Data Input - Proposed'!AM30</f>
        <v>0</v>
      </c>
      <c r="AJ12" s="58">
        <f>'Data Input - Proposed'!AN30</f>
        <v>0</v>
      </c>
      <c r="AK12" s="58">
        <f>'Data Input - Proposed'!AO30</f>
        <v>0</v>
      </c>
      <c r="AL12" s="58">
        <f>'Data Input - Proposed'!AP30</f>
        <v>0</v>
      </c>
      <c r="AM12" s="58">
        <f>'Data Input - Proposed'!AQ30</f>
        <v>0</v>
      </c>
      <c r="AN12" s="58">
        <f>'Data Input - Proposed'!AR30</f>
        <v>0</v>
      </c>
      <c r="AO12" s="58">
        <f>'Data Input - Proposed'!AS30</f>
        <v>0</v>
      </c>
      <c r="AP12" s="58">
        <f>'Data Input - Proposed'!AT30</f>
        <v>0</v>
      </c>
      <c r="AQ12" s="58">
        <f>'Data Input - Proposed'!AU30</f>
        <v>0</v>
      </c>
      <c r="AR12" s="58">
        <f>'Data Input - Proposed'!AV30</f>
        <v>0</v>
      </c>
      <c r="AS12" s="58">
        <f>'Data Input - Proposed'!AW30</f>
        <v>0</v>
      </c>
      <c r="AT12" s="58">
        <f>'Data Input - Proposed'!AX30</f>
        <v>0</v>
      </c>
      <c r="AU12" s="58">
        <f>'Data Input - Proposed'!AY30</f>
        <v>0</v>
      </c>
      <c r="AV12" s="58">
        <f>'Data Input - Proposed'!AZ30</f>
        <v>0</v>
      </c>
      <c r="AW12" s="58">
        <f>'Data Input - Proposed'!BA30</f>
        <v>0</v>
      </c>
      <c r="AX12" s="58">
        <f>'Data Input - Proposed'!BB30</f>
        <v>0</v>
      </c>
      <c r="AY12" s="58">
        <f>'Data Input - Proposed'!BC30</f>
        <v>0</v>
      </c>
      <c r="AZ12" s="58">
        <f>'Data Input - Proposed'!BD30</f>
        <v>0</v>
      </c>
      <c r="BA12" s="58">
        <f>'Data Input - Proposed'!BE30</f>
        <v>0</v>
      </c>
      <c r="BB12" s="58">
        <f>'Data Input - Proposed'!BF30</f>
        <v>0</v>
      </c>
      <c r="BC12" s="58">
        <f>'Data Input - Proposed'!BG30</f>
        <v>0</v>
      </c>
      <c r="BD12" s="58">
        <f>'Data Input - Proposed'!BH30</f>
        <v>0</v>
      </c>
      <c r="BE12" s="58">
        <f>'Data Input - Proposed'!BI30</f>
        <v>0</v>
      </c>
      <c r="BF12" s="58">
        <f>'Data Input - Proposed'!BJ30</f>
        <v>0</v>
      </c>
      <c r="BG12" s="58">
        <f>'Data Input - Proposed'!BK30</f>
        <v>0</v>
      </c>
      <c r="BH12" s="58">
        <f>'Data Input - Proposed'!BL30</f>
        <v>0</v>
      </c>
      <c r="BI12" s="58">
        <f>'Data Input - Proposed'!BM30</f>
        <v>0</v>
      </c>
      <c r="BJ12" s="58">
        <f>'Data Input - Proposed'!BN30</f>
        <v>0</v>
      </c>
      <c r="BK12" s="58">
        <f>'Data Input - Proposed'!BO30</f>
        <v>0</v>
      </c>
      <c r="BL12" s="58">
        <f>'Data Input - Proposed'!BP30</f>
        <v>0</v>
      </c>
      <c r="BM12" s="58">
        <f>'Data Input - Proposed'!BQ30</f>
        <v>0</v>
      </c>
      <c r="BN12" s="58">
        <f>'Data Input - Proposed'!BR30</f>
        <v>0</v>
      </c>
      <c r="BO12" s="58">
        <f>'Data Input - Proposed'!BS30</f>
        <v>0</v>
      </c>
      <c r="BP12" s="58">
        <f>'Data Input - Proposed'!BT30</f>
        <v>0</v>
      </c>
      <c r="BQ12" s="58">
        <f>'Data Input - Proposed'!BU30</f>
        <v>0</v>
      </c>
      <c r="BR12" s="58">
        <f>'Data Input - Proposed'!BV30</f>
        <v>0</v>
      </c>
      <c r="BS12" s="58">
        <f>'Data Input - Proposed'!BW30</f>
        <v>0</v>
      </c>
      <c r="BT12" s="58">
        <f>'Data Input - Proposed'!BX30</f>
        <v>0</v>
      </c>
      <c r="BU12" s="58">
        <f>'Data Input - Proposed'!BY30</f>
        <v>0</v>
      </c>
      <c r="BV12" s="58">
        <f>'Data Input - Proposed'!BZ30</f>
        <v>0</v>
      </c>
      <c r="BW12" s="58">
        <f>'Data Input - Proposed'!CA30</f>
        <v>0</v>
      </c>
      <c r="BX12" s="58">
        <f>'Data Input - Proposed'!CB30</f>
        <v>0</v>
      </c>
      <c r="BY12" s="58">
        <f>'Data Input - Proposed'!CC30</f>
        <v>0</v>
      </c>
      <c r="BZ12" s="58">
        <f>'Data Input - Proposed'!CD30</f>
        <v>0</v>
      </c>
      <c r="CA12" s="58">
        <f>'Data Input - Proposed'!CE30</f>
        <v>0</v>
      </c>
      <c r="CB12" s="58">
        <f>'Data Input - Proposed'!CF30</f>
        <v>0</v>
      </c>
      <c r="CC12" s="58">
        <f>'Data Input - Proposed'!CG30</f>
        <v>0</v>
      </c>
      <c r="CD12" s="58">
        <f>'Data Input - Proposed'!CH30</f>
        <v>0</v>
      </c>
      <c r="CE12" s="58">
        <f>'Data Input - Proposed'!CI30</f>
        <v>0</v>
      </c>
      <c r="CF12" s="58">
        <f>'Data Input - Proposed'!CJ30</f>
        <v>0</v>
      </c>
      <c r="CG12" s="58">
        <f>'Data Input - Proposed'!CK30</f>
        <v>0</v>
      </c>
      <c r="CH12" s="58">
        <f>'Data Input - Proposed'!CL30</f>
        <v>0</v>
      </c>
      <c r="CI12" s="58">
        <f>'Data Input - Proposed'!CM30</f>
        <v>0</v>
      </c>
      <c r="CJ12" s="58">
        <f>'Data Input - Proposed'!CN30</f>
        <v>0</v>
      </c>
      <c r="CK12" s="58">
        <f>'Data Input - Proposed'!CO30</f>
        <v>0</v>
      </c>
      <c r="CL12" s="58">
        <f>'Data Input - Proposed'!CP30</f>
        <v>0</v>
      </c>
      <c r="CM12" s="58">
        <f>'Data Input - Proposed'!CQ30</f>
        <v>0</v>
      </c>
      <c r="CN12" s="58">
        <f>'Data Input - Proposed'!CR30</f>
        <v>0</v>
      </c>
      <c r="CO12" s="58">
        <f>'Data Input - Proposed'!CS30</f>
        <v>0</v>
      </c>
      <c r="CP12" s="58">
        <f>'Data Input - Proposed'!CT30</f>
        <v>0</v>
      </c>
      <c r="CQ12" s="58">
        <f>'Data Input - Proposed'!CU30</f>
        <v>0</v>
      </c>
      <c r="CR12" s="58">
        <f>'Data Input - Proposed'!CV30</f>
        <v>0</v>
      </c>
      <c r="CS12" s="58">
        <f>'Data Input - Proposed'!CW30</f>
        <v>0</v>
      </c>
      <c r="CT12" s="58">
        <f>'Data Input - Proposed'!CX30</f>
        <v>0</v>
      </c>
      <c r="CU12" s="58">
        <f>'Data Input - Proposed'!CY30</f>
        <v>0</v>
      </c>
      <c r="CV12" s="58">
        <f>'Data Input - Proposed'!CZ30</f>
        <v>0</v>
      </c>
      <c r="CW12" s="58">
        <f>'Data Input - Proposed'!DA30</f>
        <v>0</v>
      </c>
      <c r="CX12" s="58">
        <f>'Data Input - Proposed'!DB30</f>
        <v>0</v>
      </c>
      <c r="CY12" s="58">
        <f>'Data Input - Proposed'!DC30</f>
        <v>0</v>
      </c>
      <c r="CZ12" s="391"/>
    </row>
    <row r="13" spans="2:104" x14ac:dyDescent="0.25">
      <c r="B13" s="393" t="s">
        <v>441</v>
      </c>
      <c r="C13" s="9" t="s">
        <v>1117</v>
      </c>
      <c r="D13" s="59">
        <f>D12*D$7</f>
        <v>0</v>
      </c>
      <c r="E13" s="59">
        <f t="shared" ref="E13:BP13" si="0">E12*E$7</f>
        <v>0</v>
      </c>
      <c r="F13" s="59">
        <f t="shared" si="0"/>
        <v>0</v>
      </c>
      <c r="G13" s="59">
        <f t="shared" si="0"/>
        <v>0</v>
      </c>
      <c r="H13" s="59">
        <f t="shared" si="0"/>
        <v>0</v>
      </c>
      <c r="I13" s="59">
        <f t="shared" si="0"/>
        <v>0</v>
      </c>
      <c r="J13" s="59">
        <f t="shared" si="0"/>
        <v>0</v>
      </c>
      <c r="K13" s="59">
        <f t="shared" si="0"/>
        <v>0</v>
      </c>
      <c r="L13" s="59">
        <f t="shared" si="0"/>
        <v>0</v>
      </c>
      <c r="M13" s="59">
        <f t="shared" si="0"/>
        <v>0</v>
      </c>
      <c r="N13" s="59">
        <f t="shared" si="0"/>
        <v>0</v>
      </c>
      <c r="O13" s="59">
        <f t="shared" si="0"/>
        <v>0</v>
      </c>
      <c r="P13" s="59">
        <f t="shared" si="0"/>
        <v>0</v>
      </c>
      <c r="Q13" s="59">
        <f t="shared" si="0"/>
        <v>0</v>
      </c>
      <c r="R13" s="59">
        <f t="shared" si="0"/>
        <v>0</v>
      </c>
      <c r="S13" s="59">
        <f t="shared" si="0"/>
        <v>0</v>
      </c>
      <c r="T13" s="59">
        <f t="shared" si="0"/>
        <v>0</v>
      </c>
      <c r="U13" s="59">
        <f t="shared" si="0"/>
        <v>0</v>
      </c>
      <c r="V13" s="59">
        <f t="shared" si="0"/>
        <v>0</v>
      </c>
      <c r="W13" s="59">
        <f t="shared" si="0"/>
        <v>0</v>
      </c>
      <c r="X13" s="59">
        <f t="shared" si="0"/>
        <v>0</v>
      </c>
      <c r="Y13" s="59">
        <f t="shared" si="0"/>
        <v>0</v>
      </c>
      <c r="Z13" s="59">
        <f t="shared" si="0"/>
        <v>0</v>
      </c>
      <c r="AA13" s="59">
        <f t="shared" si="0"/>
        <v>0</v>
      </c>
      <c r="AB13" s="59">
        <f t="shared" si="0"/>
        <v>0</v>
      </c>
      <c r="AC13" s="59">
        <f t="shared" si="0"/>
        <v>0</v>
      </c>
      <c r="AD13" s="59">
        <f t="shared" si="0"/>
        <v>0</v>
      </c>
      <c r="AE13" s="59">
        <f t="shared" si="0"/>
        <v>0</v>
      </c>
      <c r="AF13" s="59">
        <f t="shared" si="0"/>
        <v>0</v>
      </c>
      <c r="AG13" s="59">
        <f t="shared" si="0"/>
        <v>0</v>
      </c>
      <c r="AH13" s="59">
        <f t="shared" si="0"/>
        <v>0</v>
      </c>
      <c r="AI13" s="59">
        <f t="shared" si="0"/>
        <v>0</v>
      </c>
      <c r="AJ13" s="59">
        <f t="shared" si="0"/>
        <v>0</v>
      </c>
      <c r="AK13" s="59">
        <f t="shared" si="0"/>
        <v>0</v>
      </c>
      <c r="AL13" s="59">
        <f t="shared" si="0"/>
        <v>0</v>
      </c>
      <c r="AM13" s="59">
        <f t="shared" si="0"/>
        <v>0</v>
      </c>
      <c r="AN13" s="59">
        <f t="shared" si="0"/>
        <v>0</v>
      </c>
      <c r="AO13" s="59">
        <f t="shared" si="0"/>
        <v>0</v>
      </c>
      <c r="AP13" s="59">
        <f t="shared" si="0"/>
        <v>0</v>
      </c>
      <c r="AQ13" s="59">
        <f t="shared" si="0"/>
        <v>0</v>
      </c>
      <c r="AR13" s="59">
        <f t="shared" si="0"/>
        <v>0</v>
      </c>
      <c r="AS13" s="59">
        <f t="shared" si="0"/>
        <v>0</v>
      </c>
      <c r="AT13" s="59">
        <f t="shared" si="0"/>
        <v>0</v>
      </c>
      <c r="AU13" s="59">
        <f t="shared" si="0"/>
        <v>0</v>
      </c>
      <c r="AV13" s="59">
        <f t="shared" si="0"/>
        <v>0</v>
      </c>
      <c r="AW13" s="59">
        <f t="shared" si="0"/>
        <v>0</v>
      </c>
      <c r="AX13" s="59">
        <f t="shared" si="0"/>
        <v>0</v>
      </c>
      <c r="AY13" s="59">
        <f t="shared" si="0"/>
        <v>0</v>
      </c>
      <c r="AZ13" s="59">
        <f t="shared" si="0"/>
        <v>0</v>
      </c>
      <c r="BA13" s="59">
        <f t="shared" si="0"/>
        <v>0</v>
      </c>
      <c r="BB13" s="59">
        <f t="shared" si="0"/>
        <v>0</v>
      </c>
      <c r="BC13" s="59">
        <f t="shared" si="0"/>
        <v>0</v>
      </c>
      <c r="BD13" s="59">
        <f t="shared" si="0"/>
        <v>0</v>
      </c>
      <c r="BE13" s="59">
        <f t="shared" si="0"/>
        <v>0</v>
      </c>
      <c r="BF13" s="59">
        <f t="shared" si="0"/>
        <v>0</v>
      </c>
      <c r="BG13" s="59">
        <f t="shared" si="0"/>
        <v>0</v>
      </c>
      <c r="BH13" s="59">
        <f t="shared" si="0"/>
        <v>0</v>
      </c>
      <c r="BI13" s="59">
        <f t="shared" si="0"/>
        <v>0</v>
      </c>
      <c r="BJ13" s="59">
        <f t="shared" si="0"/>
        <v>0</v>
      </c>
      <c r="BK13" s="59">
        <f t="shared" si="0"/>
        <v>0</v>
      </c>
      <c r="BL13" s="59">
        <f t="shared" si="0"/>
        <v>0</v>
      </c>
      <c r="BM13" s="59">
        <f t="shared" si="0"/>
        <v>0</v>
      </c>
      <c r="BN13" s="59">
        <f t="shared" si="0"/>
        <v>0</v>
      </c>
      <c r="BO13" s="59">
        <f t="shared" si="0"/>
        <v>0</v>
      </c>
      <c r="BP13" s="59">
        <f t="shared" si="0"/>
        <v>0</v>
      </c>
      <c r="BQ13" s="59">
        <f t="shared" ref="BQ13:CY13" si="1">BQ12*BQ$7</f>
        <v>0</v>
      </c>
      <c r="BR13" s="59">
        <f t="shared" si="1"/>
        <v>0</v>
      </c>
      <c r="BS13" s="59">
        <f t="shared" si="1"/>
        <v>0</v>
      </c>
      <c r="BT13" s="59">
        <f t="shared" si="1"/>
        <v>0</v>
      </c>
      <c r="BU13" s="59">
        <f t="shared" si="1"/>
        <v>0</v>
      </c>
      <c r="BV13" s="59">
        <f t="shared" si="1"/>
        <v>0</v>
      </c>
      <c r="BW13" s="59">
        <f t="shared" si="1"/>
        <v>0</v>
      </c>
      <c r="BX13" s="59">
        <f t="shared" si="1"/>
        <v>0</v>
      </c>
      <c r="BY13" s="59">
        <f t="shared" si="1"/>
        <v>0</v>
      </c>
      <c r="BZ13" s="59">
        <f t="shared" si="1"/>
        <v>0</v>
      </c>
      <c r="CA13" s="59">
        <f t="shared" si="1"/>
        <v>0</v>
      </c>
      <c r="CB13" s="59">
        <f t="shared" si="1"/>
        <v>0</v>
      </c>
      <c r="CC13" s="59">
        <f t="shared" si="1"/>
        <v>0</v>
      </c>
      <c r="CD13" s="59">
        <f t="shared" si="1"/>
        <v>0</v>
      </c>
      <c r="CE13" s="59">
        <f t="shared" si="1"/>
        <v>0</v>
      </c>
      <c r="CF13" s="59">
        <f t="shared" si="1"/>
        <v>0</v>
      </c>
      <c r="CG13" s="59">
        <f t="shared" si="1"/>
        <v>0</v>
      </c>
      <c r="CH13" s="59">
        <f t="shared" si="1"/>
        <v>0</v>
      </c>
      <c r="CI13" s="59">
        <f t="shared" si="1"/>
        <v>0</v>
      </c>
      <c r="CJ13" s="59">
        <f t="shared" si="1"/>
        <v>0</v>
      </c>
      <c r="CK13" s="59">
        <f t="shared" si="1"/>
        <v>0</v>
      </c>
      <c r="CL13" s="59">
        <f t="shared" si="1"/>
        <v>0</v>
      </c>
      <c r="CM13" s="59">
        <f t="shared" si="1"/>
        <v>0</v>
      </c>
      <c r="CN13" s="59">
        <f t="shared" si="1"/>
        <v>0</v>
      </c>
      <c r="CO13" s="59">
        <f t="shared" si="1"/>
        <v>0</v>
      </c>
      <c r="CP13" s="59">
        <f t="shared" si="1"/>
        <v>0</v>
      </c>
      <c r="CQ13" s="59">
        <f t="shared" si="1"/>
        <v>0</v>
      </c>
      <c r="CR13" s="59">
        <f t="shared" si="1"/>
        <v>0</v>
      </c>
      <c r="CS13" s="59">
        <f t="shared" si="1"/>
        <v>0</v>
      </c>
      <c r="CT13" s="59">
        <f t="shared" si="1"/>
        <v>0</v>
      </c>
      <c r="CU13" s="59">
        <f t="shared" si="1"/>
        <v>0</v>
      </c>
      <c r="CV13" s="59">
        <f t="shared" si="1"/>
        <v>0</v>
      </c>
      <c r="CW13" s="59">
        <f t="shared" si="1"/>
        <v>0</v>
      </c>
      <c r="CX13" s="59">
        <f t="shared" si="1"/>
        <v>0</v>
      </c>
      <c r="CY13" s="59">
        <f t="shared" si="1"/>
        <v>0</v>
      </c>
      <c r="CZ13" s="391"/>
    </row>
    <row r="14" spans="2:104" x14ac:dyDescent="0.25">
      <c r="B14" s="393"/>
      <c r="C14" s="9"/>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391"/>
    </row>
    <row r="15" spans="2:104" x14ac:dyDescent="0.25">
      <c r="B15" s="393" t="s">
        <v>667</v>
      </c>
      <c r="C15" s="9"/>
      <c r="D15" s="628" t="b">
        <f>IF(D12&lt;&gt;0,TRUE,FALSE)</f>
        <v>0</v>
      </c>
      <c r="E15" s="628" t="b">
        <f>IF(D15=TRUE,"ALREADY FOUND",IF(E12&lt;&gt;0,TRUE,FALSE))</f>
        <v>0</v>
      </c>
      <c r="F15" s="628" t="b">
        <f>IF(E15="ALREADY FOUND","ALREADY FOUND",IF(E15=TRUE,"ALREADY FOUND",IF(F12&lt;&gt;0,TRUE,FALSE)))</f>
        <v>0</v>
      </c>
      <c r="G15" s="628" t="b">
        <f t="shared" ref="G15:BR15" si="2">IF(F15="ALREADY FOUND","ALREADY FOUND",IF(F15=TRUE,"ALREADY FOUND",IF(G12&lt;&gt;0,TRUE,FALSE)))</f>
        <v>0</v>
      </c>
      <c r="H15" s="628" t="b">
        <f t="shared" si="2"/>
        <v>0</v>
      </c>
      <c r="I15" s="628" t="b">
        <f t="shared" si="2"/>
        <v>0</v>
      </c>
      <c r="J15" s="628" t="b">
        <f t="shared" si="2"/>
        <v>0</v>
      </c>
      <c r="K15" s="628" t="b">
        <f t="shared" si="2"/>
        <v>0</v>
      </c>
      <c r="L15" s="628" t="b">
        <f t="shared" si="2"/>
        <v>0</v>
      </c>
      <c r="M15" s="628" t="b">
        <f t="shared" si="2"/>
        <v>0</v>
      </c>
      <c r="N15" s="628" t="b">
        <f t="shared" si="2"/>
        <v>0</v>
      </c>
      <c r="O15" s="628" t="b">
        <f t="shared" si="2"/>
        <v>0</v>
      </c>
      <c r="P15" s="628" t="b">
        <f t="shared" si="2"/>
        <v>0</v>
      </c>
      <c r="Q15" s="628" t="b">
        <f t="shared" si="2"/>
        <v>0</v>
      </c>
      <c r="R15" s="628" t="b">
        <f t="shared" si="2"/>
        <v>0</v>
      </c>
      <c r="S15" s="628" t="b">
        <f t="shared" si="2"/>
        <v>0</v>
      </c>
      <c r="T15" s="628" t="b">
        <f t="shared" si="2"/>
        <v>0</v>
      </c>
      <c r="U15" s="628" t="b">
        <f t="shared" si="2"/>
        <v>0</v>
      </c>
      <c r="V15" s="628" t="b">
        <f t="shared" si="2"/>
        <v>0</v>
      </c>
      <c r="W15" s="628" t="b">
        <f t="shared" si="2"/>
        <v>0</v>
      </c>
      <c r="X15" s="628" t="b">
        <f t="shared" si="2"/>
        <v>0</v>
      </c>
      <c r="Y15" s="628" t="b">
        <f t="shared" si="2"/>
        <v>0</v>
      </c>
      <c r="Z15" s="628" t="b">
        <f t="shared" si="2"/>
        <v>0</v>
      </c>
      <c r="AA15" s="628" t="b">
        <f t="shared" si="2"/>
        <v>0</v>
      </c>
      <c r="AB15" s="628" t="b">
        <f t="shared" si="2"/>
        <v>0</v>
      </c>
      <c r="AC15" s="628" t="b">
        <f t="shared" si="2"/>
        <v>0</v>
      </c>
      <c r="AD15" s="628" t="b">
        <f t="shared" si="2"/>
        <v>0</v>
      </c>
      <c r="AE15" s="628" t="b">
        <f t="shared" si="2"/>
        <v>0</v>
      </c>
      <c r="AF15" s="628" t="b">
        <f t="shared" si="2"/>
        <v>0</v>
      </c>
      <c r="AG15" s="628" t="b">
        <f t="shared" si="2"/>
        <v>0</v>
      </c>
      <c r="AH15" s="628" t="b">
        <f t="shared" si="2"/>
        <v>0</v>
      </c>
      <c r="AI15" s="628" t="b">
        <f t="shared" si="2"/>
        <v>0</v>
      </c>
      <c r="AJ15" s="628" t="b">
        <f t="shared" si="2"/>
        <v>0</v>
      </c>
      <c r="AK15" s="628" t="b">
        <f t="shared" si="2"/>
        <v>0</v>
      </c>
      <c r="AL15" s="628" t="b">
        <f t="shared" si="2"/>
        <v>0</v>
      </c>
      <c r="AM15" s="628" t="b">
        <f t="shared" si="2"/>
        <v>0</v>
      </c>
      <c r="AN15" s="628" t="b">
        <f t="shared" si="2"/>
        <v>0</v>
      </c>
      <c r="AO15" s="628" t="b">
        <f t="shared" si="2"/>
        <v>0</v>
      </c>
      <c r="AP15" s="628" t="b">
        <f t="shared" si="2"/>
        <v>0</v>
      </c>
      <c r="AQ15" s="628" t="b">
        <f t="shared" si="2"/>
        <v>0</v>
      </c>
      <c r="AR15" s="628" t="b">
        <f t="shared" si="2"/>
        <v>0</v>
      </c>
      <c r="AS15" s="628" t="b">
        <f t="shared" si="2"/>
        <v>0</v>
      </c>
      <c r="AT15" s="628" t="b">
        <f t="shared" si="2"/>
        <v>0</v>
      </c>
      <c r="AU15" s="628" t="b">
        <f t="shared" si="2"/>
        <v>0</v>
      </c>
      <c r="AV15" s="628" t="b">
        <f t="shared" si="2"/>
        <v>0</v>
      </c>
      <c r="AW15" s="628" t="b">
        <f t="shared" si="2"/>
        <v>0</v>
      </c>
      <c r="AX15" s="628" t="b">
        <f t="shared" si="2"/>
        <v>0</v>
      </c>
      <c r="AY15" s="628" t="b">
        <f t="shared" si="2"/>
        <v>0</v>
      </c>
      <c r="AZ15" s="628" t="b">
        <f t="shared" si="2"/>
        <v>0</v>
      </c>
      <c r="BA15" s="628" t="b">
        <f t="shared" si="2"/>
        <v>0</v>
      </c>
      <c r="BB15" s="628" t="b">
        <f t="shared" si="2"/>
        <v>0</v>
      </c>
      <c r="BC15" s="628" t="b">
        <f t="shared" si="2"/>
        <v>0</v>
      </c>
      <c r="BD15" s="628" t="b">
        <f t="shared" si="2"/>
        <v>0</v>
      </c>
      <c r="BE15" s="628" t="b">
        <f t="shared" si="2"/>
        <v>0</v>
      </c>
      <c r="BF15" s="628" t="b">
        <f t="shared" si="2"/>
        <v>0</v>
      </c>
      <c r="BG15" s="628" t="b">
        <f t="shared" si="2"/>
        <v>0</v>
      </c>
      <c r="BH15" s="628" t="b">
        <f t="shared" si="2"/>
        <v>0</v>
      </c>
      <c r="BI15" s="628" t="b">
        <f t="shared" si="2"/>
        <v>0</v>
      </c>
      <c r="BJ15" s="628" t="b">
        <f t="shared" si="2"/>
        <v>0</v>
      </c>
      <c r="BK15" s="628" t="b">
        <f t="shared" si="2"/>
        <v>0</v>
      </c>
      <c r="BL15" s="628" t="b">
        <f t="shared" si="2"/>
        <v>0</v>
      </c>
      <c r="BM15" s="628" t="b">
        <f t="shared" si="2"/>
        <v>0</v>
      </c>
      <c r="BN15" s="628" t="b">
        <f t="shared" si="2"/>
        <v>0</v>
      </c>
      <c r="BO15" s="628" t="b">
        <f t="shared" si="2"/>
        <v>0</v>
      </c>
      <c r="BP15" s="628" t="b">
        <f t="shared" si="2"/>
        <v>0</v>
      </c>
      <c r="BQ15" s="628" t="b">
        <f t="shared" si="2"/>
        <v>0</v>
      </c>
      <c r="BR15" s="628" t="b">
        <f t="shared" si="2"/>
        <v>0</v>
      </c>
      <c r="BS15" s="628" t="b">
        <f t="shared" ref="BS15:CX15" si="3">IF(BR15="ALREADY FOUND","ALREADY FOUND",IF(BR15=TRUE,"ALREADY FOUND",IF(BS12&lt;&gt;0,TRUE,FALSE)))</f>
        <v>0</v>
      </c>
      <c r="BT15" s="628" t="b">
        <f t="shared" si="3"/>
        <v>0</v>
      </c>
      <c r="BU15" s="628" t="b">
        <f t="shared" si="3"/>
        <v>0</v>
      </c>
      <c r="BV15" s="628" t="b">
        <f t="shared" si="3"/>
        <v>0</v>
      </c>
      <c r="BW15" s="628" t="b">
        <f t="shared" si="3"/>
        <v>0</v>
      </c>
      <c r="BX15" s="628" t="b">
        <f t="shared" si="3"/>
        <v>0</v>
      </c>
      <c r="BY15" s="628" t="b">
        <f t="shared" si="3"/>
        <v>0</v>
      </c>
      <c r="BZ15" s="628" t="b">
        <f t="shared" si="3"/>
        <v>0</v>
      </c>
      <c r="CA15" s="628" t="b">
        <f t="shared" si="3"/>
        <v>0</v>
      </c>
      <c r="CB15" s="628" t="b">
        <f t="shared" si="3"/>
        <v>0</v>
      </c>
      <c r="CC15" s="628" t="b">
        <f t="shared" si="3"/>
        <v>0</v>
      </c>
      <c r="CD15" s="628" t="b">
        <f t="shared" si="3"/>
        <v>0</v>
      </c>
      <c r="CE15" s="628" t="b">
        <f t="shared" si="3"/>
        <v>0</v>
      </c>
      <c r="CF15" s="628" t="b">
        <f t="shared" si="3"/>
        <v>0</v>
      </c>
      <c r="CG15" s="628" t="b">
        <f t="shared" si="3"/>
        <v>0</v>
      </c>
      <c r="CH15" s="628" t="b">
        <f t="shared" si="3"/>
        <v>0</v>
      </c>
      <c r="CI15" s="628" t="b">
        <f t="shared" si="3"/>
        <v>0</v>
      </c>
      <c r="CJ15" s="628" t="b">
        <f t="shared" si="3"/>
        <v>0</v>
      </c>
      <c r="CK15" s="628" t="b">
        <f t="shared" si="3"/>
        <v>0</v>
      </c>
      <c r="CL15" s="628" t="b">
        <f t="shared" si="3"/>
        <v>0</v>
      </c>
      <c r="CM15" s="628" t="b">
        <f t="shared" si="3"/>
        <v>0</v>
      </c>
      <c r="CN15" s="628" t="b">
        <f t="shared" si="3"/>
        <v>0</v>
      </c>
      <c r="CO15" s="628" t="b">
        <f t="shared" si="3"/>
        <v>0</v>
      </c>
      <c r="CP15" s="628" t="b">
        <f t="shared" si="3"/>
        <v>0</v>
      </c>
      <c r="CQ15" s="628" t="b">
        <f t="shared" si="3"/>
        <v>0</v>
      </c>
      <c r="CR15" s="628" t="b">
        <f t="shared" si="3"/>
        <v>0</v>
      </c>
      <c r="CS15" s="628" t="b">
        <f t="shared" si="3"/>
        <v>0</v>
      </c>
      <c r="CT15" s="628" t="b">
        <f t="shared" si="3"/>
        <v>0</v>
      </c>
      <c r="CU15" s="628" t="b">
        <f t="shared" si="3"/>
        <v>0</v>
      </c>
      <c r="CV15" s="628" t="b">
        <f t="shared" si="3"/>
        <v>0</v>
      </c>
      <c r="CW15" s="628" t="b">
        <f t="shared" si="3"/>
        <v>0</v>
      </c>
      <c r="CX15" s="628" t="b">
        <f t="shared" si="3"/>
        <v>0</v>
      </c>
      <c r="CY15" s="8"/>
      <c r="CZ15" s="391"/>
    </row>
    <row r="16" spans="2:104" x14ac:dyDescent="0.25">
      <c r="B16" s="393" t="s">
        <v>668</v>
      </c>
      <c r="C16" s="9"/>
      <c r="D16" s="631" t="e">
        <f>INDEX($D$6:$CX$6,MATCH(TRUE,$D$15:$CX$15,0))</f>
        <v>#N/A</v>
      </c>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8"/>
      <c r="CZ16" s="391"/>
    </row>
    <row r="17" spans="1:104" x14ac:dyDescent="0.25">
      <c r="B17" s="393" t="s">
        <v>669</v>
      </c>
      <c r="C17" s="9"/>
      <c r="D17" s="625" t="e">
        <f>IF(D6&lt;$D$16,FALSE,IF(D12+E12=0,TRUE,FALSE))</f>
        <v>#N/A</v>
      </c>
      <c r="E17" s="625" t="e">
        <f>IF(D17=TRUE,"N/A",IF(D17="N/A","N/A",IF(E6&lt;$D$16,FALSE,IF(E12+F12=0,TRUE,FALSE))))</f>
        <v>#N/A</v>
      </c>
      <c r="F17" s="625" t="e">
        <f>IF(E17=TRUE,"N/A",IF(E17="N/A","N/A",IF(F6&lt;$D$16,FALSE,IF(F12+G12=0,TRUE,FALSE))))</f>
        <v>#N/A</v>
      </c>
      <c r="G17" s="625" t="e">
        <f>IF(F17=TRUE,"N/A",IF(F17="N/A","N/A",IF(G6&lt;$D$16,FALSE,IF(G12+H12=0,TRUE,FALSE))))</f>
        <v>#N/A</v>
      </c>
      <c r="H17" s="625" t="e">
        <f>IF(G17=TRUE,"N/A",IF(G17="N/A","N/A",IF(H6&lt;$D$16,FALSE,IF(H12+I12=0,TRUE,FALSE))))</f>
        <v>#N/A</v>
      </c>
      <c r="I17" s="625" t="e">
        <f>IF(H17=TRUE,"N/A",IF(H17="N/A","N/A",IF(I6&lt;$D$16,FALSE,IF(I12+J12=0,TRUE,FALSE))))</f>
        <v>#N/A</v>
      </c>
      <c r="J17" s="625" t="e">
        <f t="shared" ref="J17:BU17" si="4">IF(I17=TRUE,"N/A",IF(I17="N/A","N/A",IF(J6&lt;$D$16,FALSE,IF(J12+K12=0,TRUE,FALSE))))</f>
        <v>#N/A</v>
      </c>
      <c r="K17" s="625" t="e">
        <f t="shared" si="4"/>
        <v>#N/A</v>
      </c>
      <c r="L17" s="625" t="e">
        <f t="shared" si="4"/>
        <v>#N/A</v>
      </c>
      <c r="M17" s="625" t="e">
        <f t="shared" si="4"/>
        <v>#N/A</v>
      </c>
      <c r="N17" s="625" t="e">
        <f t="shared" si="4"/>
        <v>#N/A</v>
      </c>
      <c r="O17" s="625" t="e">
        <f t="shared" si="4"/>
        <v>#N/A</v>
      </c>
      <c r="P17" s="625" t="e">
        <f t="shared" si="4"/>
        <v>#N/A</v>
      </c>
      <c r="Q17" s="625" t="e">
        <f t="shared" si="4"/>
        <v>#N/A</v>
      </c>
      <c r="R17" s="625" t="e">
        <f t="shared" si="4"/>
        <v>#N/A</v>
      </c>
      <c r="S17" s="625" t="e">
        <f t="shared" si="4"/>
        <v>#N/A</v>
      </c>
      <c r="T17" s="625" t="e">
        <f t="shared" si="4"/>
        <v>#N/A</v>
      </c>
      <c r="U17" s="625" t="e">
        <f t="shared" si="4"/>
        <v>#N/A</v>
      </c>
      <c r="V17" s="625" t="e">
        <f t="shared" si="4"/>
        <v>#N/A</v>
      </c>
      <c r="W17" s="625" t="e">
        <f t="shared" si="4"/>
        <v>#N/A</v>
      </c>
      <c r="X17" s="625" t="e">
        <f t="shared" si="4"/>
        <v>#N/A</v>
      </c>
      <c r="Y17" s="625" t="e">
        <f t="shared" si="4"/>
        <v>#N/A</v>
      </c>
      <c r="Z17" s="625" t="e">
        <f t="shared" si="4"/>
        <v>#N/A</v>
      </c>
      <c r="AA17" s="625" t="e">
        <f t="shared" si="4"/>
        <v>#N/A</v>
      </c>
      <c r="AB17" s="625" t="e">
        <f t="shared" si="4"/>
        <v>#N/A</v>
      </c>
      <c r="AC17" s="625" t="e">
        <f t="shared" si="4"/>
        <v>#N/A</v>
      </c>
      <c r="AD17" s="625" t="e">
        <f t="shared" si="4"/>
        <v>#N/A</v>
      </c>
      <c r="AE17" s="625" t="e">
        <f t="shared" si="4"/>
        <v>#N/A</v>
      </c>
      <c r="AF17" s="625" t="e">
        <f t="shared" si="4"/>
        <v>#N/A</v>
      </c>
      <c r="AG17" s="625" t="e">
        <f t="shared" si="4"/>
        <v>#N/A</v>
      </c>
      <c r="AH17" s="625" t="e">
        <f t="shared" si="4"/>
        <v>#N/A</v>
      </c>
      <c r="AI17" s="625" t="e">
        <f t="shared" si="4"/>
        <v>#N/A</v>
      </c>
      <c r="AJ17" s="625" t="e">
        <f t="shared" si="4"/>
        <v>#N/A</v>
      </c>
      <c r="AK17" s="625" t="e">
        <f t="shared" si="4"/>
        <v>#N/A</v>
      </c>
      <c r="AL17" s="625" t="e">
        <f t="shared" si="4"/>
        <v>#N/A</v>
      </c>
      <c r="AM17" s="625" t="e">
        <f t="shared" si="4"/>
        <v>#N/A</v>
      </c>
      <c r="AN17" s="625" t="e">
        <f t="shared" si="4"/>
        <v>#N/A</v>
      </c>
      <c r="AO17" s="625" t="e">
        <f t="shared" si="4"/>
        <v>#N/A</v>
      </c>
      <c r="AP17" s="625" t="e">
        <f t="shared" si="4"/>
        <v>#N/A</v>
      </c>
      <c r="AQ17" s="625" t="e">
        <f t="shared" si="4"/>
        <v>#N/A</v>
      </c>
      <c r="AR17" s="625" t="e">
        <f t="shared" si="4"/>
        <v>#N/A</v>
      </c>
      <c r="AS17" s="625" t="e">
        <f t="shared" si="4"/>
        <v>#N/A</v>
      </c>
      <c r="AT17" s="625" t="e">
        <f t="shared" si="4"/>
        <v>#N/A</v>
      </c>
      <c r="AU17" s="625" t="e">
        <f t="shared" si="4"/>
        <v>#N/A</v>
      </c>
      <c r="AV17" s="625" t="e">
        <f t="shared" si="4"/>
        <v>#N/A</v>
      </c>
      <c r="AW17" s="625" t="e">
        <f t="shared" si="4"/>
        <v>#N/A</v>
      </c>
      <c r="AX17" s="625" t="e">
        <f t="shared" si="4"/>
        <v>#N/A</v>
      </c>
      <c r="AY17" s="625" t="e">
        <f t="shared" si="4"/>
        <v>#N/A</v>
      </c>
      <c r="AZ17" s="625" t="e">
        <f t="shared" si="4"/>
        <v>#N/A</v>
      </c>
      <c r="BA17" s="625" t="e">
        <f t="shared" si="4"/>
        <v>#N/A</v>
      </c>
      <c r="BB17" s="625" t="e">
        <f t="shared" si="4"/>
        <v>#N/A</v>
      </c>
      <c r="BC17" s="625" t="e">
        <f t="shared" si="4"/>
        <v>#N/A</v>
      </c>
      <c r="BD17" s="625" t="e">
        <f t="shared" si="4"/>
        <v>#N/A</v>
      </c>
      <c r="BE17" s="625" t="e">
        <f t="shared" si="4"/>
        <v>#N/A</v>
      </c>
      <c r="BF17" s="625" t="e">
        <f t="shared" si="4"/>
        <v>#N/A</v>
      </c>
      <c r="BG17" s="625" t="e">
        <f t="shared" si="4"/>
        <v>#N/A</v>
      </c>
      <c r="BH17" s="625" t="e">
        <f t="shared" si="4"/>
        <v>#N/A</v>
      </c>
      <c r="BI17" s="625" t="e">
        <f t="shared" si="4"/>
        <v>#N/A</v>
      </c>
      <c r="BJ17" s="625" t="e">
        <f t="shared" si="4"/>
        <v>#N/A</v>
      </c>
      <c r="BK17" s="625" t="e">
        <f t="shared" si="4"/>
        <v>#N/A</v>
      </c>
      <c r="BL17" s="625" t="e">
        <f t="shared" si="4"/>
        <v>#N/A</v>
      </c>
      <c r="BM17" s="625" t="e">
        <f t="shared" si="4"/>
        <v>#N/A</v>
      </c>
      <c r="BN17" s="625" t="e">
        <f t="shared" si="4"/>
        <v>#N/A</v>
      </c>
      <c r="BO17" s="625" t="e">
        <f t="shared" si="4"/>
        <v>#N/A</v>
      </c>
      <c r="BP17" s="625" t="e">
        <f t="shared" si="4"/>
        <v>#N/A</v>
      </c>
      <c r="BQ17" s="625" t="e">
        <f t="shared" si="4"/>
        <v>#N/A</v>
      </c>
      <c r="BR17" s="625" t="e">
        <f t="shared" si="4"/>
        <v>#N/A</v>
      </c>
      <c r="BS17" s="625" t="e">
        <f t="shared" si="4"/>
        <v>#N/A</v>
      </c>
      <c r="BT17" s="625" t="e">
        <f t="shared" si="4"/>
        <v>#N/A</v>
      </c>
      <c r="BU17" s="625" t="e">
        <f t="shared" si="4"/>
        <v>#N/A</v>
      </c>
      <c r="BV17" s="625" t="e">
        <f t="shared" ref="BV17:CX17" si="5">IF(BU17=TRUE,"N/A",IF(BU17="N/A","N/A",IF(BV6&lt;$D$16,FALSE,IF(BV12+BW12=0,TRUE,FALSE))))</f>
        <v>#N/A</v>
      </c>
      <c r="BW17" s="625" t="e">
        <f t="shared" si="5"/>
        <v>#N/A</v>
      </c>
      <c r="BX17" s="625" t="e">
        <f t="shared" si="5"/>
        <v>#N/A</v>
      </c>
      <c r="BY17" s="625" t="e">
        <f t="shared" si="5"/>
        <v>#N/A</v>
      </c>
      <c r="BZ17" s="625" t="e">
        <f t="shared" si="5"/>
        <v>#N/A</v>
      </c>
      <c r="CA17" s="625" t="e">
        <f t="shared" si="5"/>
        <v>#N/A</v>
      </c>
      <c r="CB17" s="625" t="e">
        <f t="shared" si="5"/>
        <v>#N/A</v>
      </c>
      <c r="CC17" s="625" t="e">
        <f t="shared" si="5"/>
        <v>#N/A</v>
      </c>
      <c r="CD17" s="625" t="e">
        <f t="shared" si="5"/>
        <v>#N/A</v>
      </c>
      <c r="CE17" s="625" t="e">
        <f t="shared" si="5"/>
        <v>#N/A</v>
      </c>
      <c r="CF17" s="625" t="e">
        <f t="shared" si="5"/>
        <v>#N/A</v>
      </c>
      <c r="CG17" s="625" t="e">
        <f t="shared" si="5"/>
        <v>#N/A</v>
      </c>
      <c r="CH17" s="625" t="e">
        <f t="shared" si="5"/>
        <v>#N/A</v>
      </c>
      <c r="CI17" s="625" t="e">
        <f t="shared" si="5"/>
        <v>#N/A</v>
      </c>
      <c r="CJ17" s="625" t="e">
        <f t="shared" si="5"/>
        <v>#N/A</v>
      </c>
      <c r="CK17" s="625" t="e">
        <f t="shared" si="5"/>
        <v>#N/A</v>
      </c>
      <c r="CL17" s="625" t="e">
        <f t="shared" si="5"/>
        <v>#N/A</v>
      </c>
      <c r="CM17" s="625" t="e">
        <f t="shared" si="5"/>
        <v>#N/A</v>
      </c>
      <c r="CN17" s="625" t="e">
        <f t="shared" si="5"/>
        <v>#N/A</v>
      </c>
      <c r="CO17" s="625" t="e">
        <f t="shared" si="5"/>
        <v>#N/A</v>
      </c>
      <c r="CP17" s="625" t="e">
        <f t="shared" si="5"/>
        <v>#N/A</v>
      </c>
      <c r="CQ17" s="625" t="e">
        <f t="shared" si="5"/>
        <v>#N/A</v>
      </c>
      <c r="CR17" s="625" t="e">
        <f t="shared" si="5"/>
        <v>#N/A</v>
      </c>
      <c r="CS17" s="625" t="e">
        <f t="shared" si="5"/>
        <v>#N/A</v>
      </c>
      <c r="CT17" s="625" t="e">
        <f t="shared" si="5"/>
        <v>#N/A</v>
      </c>
      <c r="CU17" s="625" t="e">
        <f t="shared" si="5"/>
        <v>#N/A</v>
      </c>
      <c r="CV17" s="625" t="e">
        <f t="shared" si="5"/>
        <v>#N/A</v>
      </c>
      <c r="CW17" s="625" t="e">
        <f t="shared" si="5"/>
        <v>#N/A</v>
      </c>
      <c r="CX17" s="625" t="e">
        <f t="shared" si="5"/>
        <v>#N/A</v>
      </c>
      <c r="CY17" s="629"/>
      <c r="CZ17" s="391"/>
    </row>
    <row r="18" spans="1:104" x14ac:dyDescent="0.25">
      <c r="B18" s="393" t="s">
        <v>670</v>
      </c>
      <c r="C18" s="9"/>
      <c r="D18" s="632" t="e">
        <f>INDEX($D$6:$CX$6,MATCH(TRUE,$D$17:$CX$17,0))</f>
        <v>#N/A</v>
      </c>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391"/>
    </row>
    <row r="19" spans="1:104" x14ac:dyDescent="0.25">
      <c r="A19" s="92"/>
      <c r="B19" s="393" t="s">
        <v>790</v>
      </c>
      <c r="C19" s="8"/>
      <c r="D19" s="626" t="e">
        <f>IF(AND(OR(D6=$D$16,D6&gt;$D$16),OR(D6=$D$18,D6&lt;$D$18)),D12,0)</f>
        <v>#N/A</v>
      </c>
      <c r="E19" s="626" t="e">
        <f>IF(AND(OR(E6=$D$16,E6&gt;$D$16),OR(E6=$D$18,E6&lt;$D$18)),E12,0)</f>
        <v>#N/A</v>
      </c>
      <c r="F19" s="626" t="e">
        <f>IF(AND(OR(F6=$D$16,F6&gt;$D$16),OR(F6=$D$18,F6&lt;$D$18)),F12,0)</f>
        <v>#N/A</v>
      </c>
      <c r="G19" s="626" t="e">
        <f>IF(AND(OR(G6=$D$16,G6&gt;$D$16),OR(G6=$D$18,G6&lt;$D$18)),G12,0)</f>
        <v>#N/A</v>
      </c>
      <c r="H19" s="626" t="e">
        <f>IF(AND(OR(H6=$D$16,H6&gt;$D$16),OR(H6=$D$18,H6&lt;$D$18)),H12,0)</f>
        <v>#N/A</v>
      </c>
      <c r="I19" s="626" t="e">
        <f t="shared" ref="I19:BT19" si="6">IF(AND(OR(I6=$D$16,I6&gt;$D$16),OR(I6=$D$18,I6&lt;$D$18)),I12,0)</f>
        <v>#N/A</v>
      </c>
      <c r="J19" s="626" t="e">
        <f t="shared" si="6"/>
        <v>#N/A</v>
      </c>
      <c r="K19" s="626" t="e">
        <f t="shared" si="6"/>
        <v>#N/A</v>
      </c>
      <c r="L19" s="626" t="e">
        <f t="shared" si="6"/>
        <v>#N/A</v>
      </c>
      <c r="M19" s="626" t="e">
        <f t="shared" si="6"/>
        <v>#N/A</v>
      </c>
      <c r="N19" s="626" t="e">
        <f t="shared" si="6"/>
        <v>#N/A</v>
      </c>
      <c r="O19" s="626" t="e">
        <f t="shared" si="6"/>
        <v>#N/A</v>
      </c>
      <c r="P19" s="626" t="e">
        <f t="shared" si="6"/>
        <v>#N/A</v>
      </c>
      <c r="Q19" s="626" t="e">
        <f t="shared" si="6"/>
        <v>#N/A</v>
      </c>
      <c r="R19" s="626" t="e">
        <f t="shared" si="6"/>
        <v>#N/A</v>
      </c>
      <c r="S19" s="626" t="e">
        <f t="shared" si="6"/>
        <v>#N/A</v>
      </c>
      <c r="T19" s="626" t="e">
        <f t="shared" si="6"/>
        <v>#N/A</v>
      </c>
      <c r="U19" s="626" t="e">
        <f t="shared" si="6"/>
        <v>#N/A</v>
      </c>
      <c r="V19" s="626" t="e">
        <f t="shared" si="6"/>
        <v>#N/A</v>
      </c>
      <c r="W19" s="626" t="e">
        <f t="shared" si="6"/>
        <v>#N/A</v>
      </c>
      <c r="X19" s="626" t="e">
        <f t="shared" si="6"/>
        <v>#N/A</v>
      </c>
      <c r="Y19" s="626" t="e">
        <f t="shared" si="6"/>
        <v>#N/A</v>
      </c>
      <c r="Z19" s="626" t="e">
        <f t="shared" si="6"/>
        <v>#N/A</v>
      </c>
      <c r="AA19" s="626" t="e">
        <f t="shared" si="6"/>
        <v>#N/A</v>
      </c>
      <c r="AB19" s="626" t="e">
        <f t="shared" si="6"/>
        <v>#N/A</v>
      </c>
      <c r="AC19" s="626" t="e">
        <f t="shared" si="6"/>
        <v>#N/A</v>
      </c>
      <c r="AD19" s="626" t="e">
        <f t="shared" si="6"/>
        <v>#N/A</v>
      </c>
      <c r="AE19" s="626" t="e">
        <f t="shared" si="6"/>
        <v>#N/A</v>
      </c>
      <c r="AF19" s="626" t="e">
        <f t="shared" si="6"/>
        <v>#N/A</v>
      </c>
      <c r="AG19" s="626" t="e">
        <f t="shared" si="6"/>
        <v>#N/A</v>
      </c>
      <c r="AH19" s="626" t="e">
        <f t="shared" si="6"/>
        <v>#N/A</v>
      </c>
      <c r="AI19" s="626" t="e">
        <f t="shared" si="6"/>
        <v>#N/A</v>
      </c>
      <c r="AJ19" s="626" t="e">
        <f t="shared" si="6"/>
        <v>#N/A</v>
      </c>
      <c r="AK19" s="626" t="e">
        <f t="shared" si="6"/>
        <v>#N/A</v>
      </c>
      <c r="AL19" s="626" t="e">
        <f t="shared" si="6"/>
        <v>#N/A</v>
      </c>
      <c r="AM19" s="626" t="e">
        <f t="shared" si="6"/>
        <v>#N/A</v>
      </c>
      <c r="AN19" s="626" t="e">
        <f t="shared" si="6"/>
        <v>#N/A</v>
      </c>
      <c r="AO19" s="626" t="e">
        <f t="shared" si="6"/>
        <v>#N/A</v>
      </c>
      <c r="AP19" s="626" t="e">
        <f t="shared" si="6"/>
        <v>#N/A</v>
      </c>
      <c r="AQ19" s="626" t="e">
        <f t="shared" si="6"/>
        <v>#N/A</v>
      </c>
      <c r="AR19" s="626" t="e">
        <f t="shared" si="6"/>
        <v>#N/A</v>
      </c>
      <c r="AS19" s="626" t="e">
        <f t="shared" si="6"/>
        <v>#N/A</v>
      </c>
      <c r="AT19" s="626" t="e">
        <f t="shared" si="6"/>
        <v>#N/A</v>
      </c>
      <c r="AU19" s="626" t="e">
        <f t="shared" si="6"/>
        <v>#N/A</v>
      </c>
      <c r="AV19" s="626" t="e">
        <f t="shared" si="6"/>
        <v>#N/A</v>
      </c>
      <c r="AW19" s="626" t="e">
        <f t="shared" si="6"/>
        <v>#N/A</v>
      </c>
      <c r="AX19" s="626" t="e">
        <f t="shared" si="6"/>
        <v>#N/A</v>
      </c>
      <c r="AY19" s="626" t="e">
        <f t="shared" si="6"/>
        <v>#N/A</v>
      </c>
      <c r="AZ19" s="626" t="e">
        <f t="shared" si="6"/>
        <v>#N/A</v>
      </c>
      <c r="BA19" s="626" t="e">
        <f t="shared" si="6"/>
        <v>#N/A</v>
      </c>
      <c r="BB19" s="626" t="e">
        <f t="shared" si="6"/>
        <v>#N/A</v>
      </c>
      <c r="BC19" s="626" t="e">
        <f t="shared" si="6"/>
        <v>#N/A</v>
      </c>
      <c r="BD19" s="626" t="e">
        <f t="shared" si="6"/>
        <v>#N/A</v>
      </c>
      <c r="BE19" s="626" t="e">
        <f t="shared" si="6"/>
        <v>#N/A</v>
      </c>
      <c r="BF19" s="626" t="e">
        <f t="shared" si="6"/>
        <v>#N/A</v>
      </c>
      <c r="BG19" s="626" t="e">
        <f t="shared" si="6"/>
        <v>#N/A</v>
      </c>
      <c r="BH19" s="626" t="e">
        <f t="shared" si="6"/>
        <v>#N/A</v>
      </c>
      <c r="BI19" s="626" t="e">
        <f t="shared" si="6"/>
        <v>#N/A</v>
      </c>
      <c r="BJ19" s="626" t="e">
        <f t="shared" si="6"/>
        <v>#N/A</v>
      </c>
      <c r="BK19" s="626" t="e">
        <f t="shared" si="6"/>
        <v>#N/A</v>
      </c>
      <c r="BL19" s="626" t="e">
        <f t="shared" si="6"/>
        <v>#N/A</v>
      </c>
      <c r="BM19" s="626" t="e">
        <f t="shared" si="6"/>
        <v>#N/A</v>
      </c>
      <c r="BN19" s="626" t="e">
        <f t="shared" si="6"/>
        <v>#N/A</v>
      </c>
      <c r="BO19" s="626" t="e">
        <f t="shared" si="6"/>
        <v>#N/A</v>
      </c>
      <c r="BP19" s="626" t="e">
        <f t="shared" si="6"/>
        <v>#N/A</v>
      </c>
      <c r="BQ19" s="626" t="e">
        <f t="shared" si="6"/>
        <v>#N/A</v>
      </c>
      <c r="BR19" s="626" t="e">
        <f t="shared" si="6"/>
        <v>#N/A</v>
      </c>
      <c r="BS19" s="626" t="e">
        <f t="shared" si="6"/>
        <v>#N/A</v>
      </c>
      <c r="BT19" s="626" t="e">
        <f t="shared" si="6"/>
        <v>#N/A</v>
      </c>
      <c r="BU19" s="626" t="e">
        <f t="shared" ref="BU19:CX19" si="7">IF(AND(OR(BU6=$D$16,BU6&gt;$D$16),OR(BU6=$D$18,BU6&lt;$D$18)),BU12,0)</f>
        <v>#N/A</v>
      </c>
      <c r="BV19" s="626" t="e">
        <f t="shared" si="7"/>
        <v>#N/A</v>
      </c>
      <c r="BW19" s="626" t="e">
        <f t="shared" si="7"/>
        <v>#N/A</v>
      </c>
      <c r="BX19" s="626" t="e">
        <f t="shared" si="7"/>
        <v>#N/A</v>
      </c>
      <c r="BY19" s="626" t="e">
        <f t="shared" si="7"/>
        <v>#N/A</v>
      </c>
      <c r="BZ19" s="626" t="e">
        <f t="shared" si="7"/>
        <v>#N/A</v>
      </c>
      <c r="CA19" s="626" t="e">
        <f t="shared" si="7"/>
        <v>#N/A</v>
      </c>
      <c r="CB19" s="626" t="e">
        <f t="shared" si="7"/>
        <v>#N/A</v>
      </c>
      <c r="CC19" s="626" t="e">
        <f t="shared" si="7"/>
        <v>#N/A</v>
      </c>
      <c r="CD19" s="626" t="e">
        <f t="shared" si="7"/>
        <v>#N/A</v>
      </c>
      <c r="CE19" s="626" t="e">
        <f t="shared" si="7"/>
        <v>#N/A</v>
      </c>
      <c r="CF19" s="626" t="e">
        <f t="shared" si="7"/>
        <v>#N/A</v>
      </c>
      <c r="CG19" s="626" t="e">
        <f t="shared" si="7"/>
        <v>#N/A</v>
      </c>
      <c r="CH19" s="626" t="e">
        <f t="shared" si="7"/>
        <v>#N/A</v>
      </c>
      <c r="CI19" s="626" t="e">
        <f t="shared" si="7"/>
        <v>#N/A</v>
      </c>
      <c r="CJ19" s="626" t="e">
        <f t="shared" si="7"/>
        <v>#N/A</v>
      </c>
      <c r="CK19" s="626" t="e">
        <f t="shared" si="7"/>
        <v>#N/A</v>
      </c>
      <c r="CL19" s="626" t="e">
        <f t="shared" si="7"/>
        <v>#N/A</v>
      </c>
      <c r="CM19" s="626" t="e">
        <f t="shared" si="7"/>
        <v>#N/A</v>
      </c>
      <c r="CN19" s="626" t="e">
        <f t="shared" si="7"/>
        <v>#N/A</v>
      </c>
      <c r="CO19" s="626" t="e">
        <f t="shared" si="7"/>
        <v>#N/A</v>
      </c>
      <c r="CP19" s="626" t="e">
        <f t="shared" si="7"/>
        <v>#N/A</v>
      </c>
      <c r="CQ19" s="626" t="e">
        <f t="shared" si="7"/>
        <v>#N/A</v>
      </c>
      <c r="CR19" s="626" t="e">
        <f t="shared" si="7"/>
        <v>#N/A</v>
      </c>
      <c r="CS19" s="626" t="e">
        <f t="shared" si="7"/>
        <v>#N/A</v>
      </c>
      <c r="CT19" s="626" t="e">
        <f t="shared" si="7"/>
        <v>#N/A</v>
      </c>
      <c r="CU19" s="626" t="e">
        <f t="shared" si="7"/>
        <v>#N/A</v>
      </c>
      <c r="CV19" s="626" t="e">
        <f t="shared" si="7"/>
        <v>#N/A</v>
      </c>
      <c r="CW19" s="626" t="e">
        <f t="shared" si="7"/>
        <v>#N/A</v>
      </c>
      <c r="CX19" s="626" t="e">
        <f t="shared" si="7"/>
        <v>#N/A</v>
      </c>
      <c r="CY19" s="630"/>
      <c r="CZ19" s="391"/>
    </row>
    <row r="20" spans="1:104" x14ac:dyDescent="0.25">
      <c r="B20" s="393" t="s">
        <v>666</v>
      </c>
      <c r="C20" s="9"/>
      <c r="D20" s="627" t="e">
        <f>SUM(D19:CX19)</f>
        <v>#N/A</v>
      </c>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391"/>
    </row>
    <row r="21" spans="1:104" x14ac:dyDescent="0.25">
      <c r="B21" s="393" t="s">
        <v>1120</v>
      </c>
      <c r="C21" s="9"/>
      <c r="D21" s="826"/>
      <c r="E21" s="826"/>
      <c r="F21" s="826"/>
      <c r="G21" s="625" t="b">
        <f>IF(OR(AND(SUM(D12:F12)=0,G12&gt;0,G15="ALREADY FOUND"),AND(F21=TRUE,G12&gt;0),AND(F21=TRUE,SUM(H12:I12)&gt;0)),TRUE,FALSE)</f>
        <v>0</v>
      </c>
      <c r="H21" s="625" t="b">
        <f t="shared" ref="H21:BS21" si="8">IF(OR(AND(SUM(E12:G12)=0,H12&gt;0,H15="ALREADY FOUND"),AND(G21=TRUE,H12&gt;0),AND(G21=TRUE,SUM(I12:J12)&gt;0)),TRUE,FALSE)</f>
        <v>0</v>
      </c>
      <c r="I21" s="625" t="b">
        <f t="shared" si="8"/>
        <v>0</v>
      </c>
      <c r="J21" s="625" t="b">
        <f t="shared" si="8"/>
        <v>0</v>
      </c>
      <c r="K21" s="625" t="b">
        <f t="shared" si="8"/>
        <v>0</v>
      </c>
      <c r="L21" s="625" t="b">
        <f t="shared" si="8"/>
        <v>0</v>
      </c>
      <c r="M21" s="625" t="b">
        <f t="shared" si="8"/>
        <v>0</v>
      </c>
      <c r="N21" s="625" t="b">
        <f t="shared" si="8"/>
        <v>0</v>
      </c>
      <c r="O21" s="625" t="b">
        <f t="shared" si="8"/>
        <v>0</v>
      </c>
      <c r="P21" s="625" t="b">
        <f t="shared" si="8"/>
        <v>0</v>
      </c>
      <c r="Q21" s="625" t="b">
        <f t="shared" si="8"/>
        <v>0</v>
      </c>
      <c r="R21" s="625" t="b">
        <f t="shared" si="8"/>
        <v>0</v>
      </c>
      <c r="S21" s="625" t="b">
        <f t="shared" si="8"/>
        <v>0</v>
      </c>
      <c r="T21" s="625" t="b">
        <f t="shared" si="8"/>
        <v>0</v>
      </c>
      <c r="U21" s="625" t="b">
        <f t="shared" si="8"/>
        <v>0</v>
      </c>
      <c r="V21" s="625" t="b">
        <f t="shared" si="8"/>
        <v>0</v>
      </c>
      <c r="W21" s="625" t="b">
        <f t="shared" si="8"/>
        <v>0</v>
      </c>
      <c r="X21" s="625" t="b">
        <f t="shared" si="8"/>
        <v>0</v>
      </c>
      <c r="Y21" s="625" t="b">
        <f t="shared" si="8"/>
        <v>0</v>
      </c>
      <c r="Z21" s="625" t="b">
        <f t="shared" si="8"/>
        <v>0</v>
      </c>
      <c r="AA21" s="625" t="b">
        <f t="shared" si="8"/>
        <v>0</v>
      </c>
      <c r="AB21" s="625" t="b">
        <f t="shared" si="8"/>
        <v>0</v>
      </c>
      <c r="AC21" s="625" t="b">
        <f t="shared" si="8"/>
        <v>0</v>
      </c>
      <c r="AD21" s="625" t="b">
        <f t="shared" si="8"/>
        <v>0</v>
      </c>
      <c r="AE21" s="625" t="b">
        <f t="shared" si="8"/>
        <v>0</v>
      </c>
      <c r="AF21" s="625" t="b">
        <f t="shared" si="8"/>
        <v>0</v>
      </c>
      <c r="AG21" s="625" t="b">
        <f t="shared" si="8"/>
        <v>0</v>
      </c>
      <c r="AH21" s="625" t="b">
        <f t="shared" si="8"/>
        <v>0</v>
      </c>
      <c r="AI21" s="625" t="b">
        <f t="shared" si="8"/>
        <v>0</v>
      </c>
      <c r="AJ21" s="625" t="b">
        <f t="shared" si="8"/>
        <v>0</v>
      </c>
      <c r="AK21" s="625" t="b">
        <f t="shared" si="8"/>
        <v>0</v>
      </c>
      <c r="AL21" s="625" t="b">
        <f t="shared" si="8"/>
        <v>0</v>
      </c>
      <c r="AM21" s="625" t="b">
        <f t="shared" si="8"/>
        <v>0</v>
      </c>
      <c r="AN21" s="625" t="b">
        <f t="shared" si="8"/>
        <v>0</v>
      </c>
      <c r="AO21" s="625" t="b">
        <f t="shared" si="8"/>
        <v>0</v>
      </c>
      <c r="AP21" s="625" t="b">
        <f t="shared" si="8"/>
        <v>0</v>
      </c>
      <c r="AQ21" s="625" t="b">
        <f t="shared" si="8"/>
        <v>0</v>
      </c>
      <c r="AR21" s="625" t="b">
        <f t="shared" si="8"/>
        <v>0</v>
      </c>
      <c r="AS21" s="625" t="b">
        <f t="shared" si="8"/>
        <v>0</v>
      </c>
      <c r="AT21" s="625" t="b">
        <f t="shared" si="8"/>
        <v>0</v>
      </c>
      <c r="AU21" s="625" t="b">
        <f t="shared" si="8"/>
        <v>0</v>
      </c>
      <c r="AV21" s="625" t="b">
        <f t="shared" si="8"/>
        <v>0</v>
      </c>
      <c r="AW21" s="625" t="b">
        <f t="shared" si="8"/>
        <v>0</v>
      </c>
      <c r="AX21" s="625" t="b">
        <f t="shared" si="8"/>
        <v>0</v>
      </c>
      <c r="AY21" s="625" t="b">
        <f t="shared" si="8"/>
        <v>0</v>
      </c>
      <c r="AZ21" s="625" t="b">
        <f t="shared" si="8"/>
        <v>0</v>
      </c>
      <c r="BA21" s="625" t="b">
        <f t="shared" si="8"/>
        <v>0</v>
      </c>
      <c r="BB21" s="625" t="b">
        <f t="shared" si="8"/>
        <v>0</v>
      </c>
      <c r="BC21" s="625" t="b">
        <f t="shared" si="8"/>
        <v>0</v>
      </c>
      <c r="BD21" s="625" t="b">
        <f t="shared" si="8"/>
        <v>0</v>
      </c>
      <c r="BE21" s="625" t="b">
        <f t="shared" si="8"/>
        <v>0</v>
      </c>
      <c r="BF21" s="625" t="b">
        <f t="shared" si="8"/>
        <v>0</v>
      </c>
      <c r="BG21" s="625" t="b">
        <f t="shared" si="8"/>
        <v>0</v>
      </c>
      <c r="BH21" s="625" t="b">
        <f t="shared" si="8"/>
        <v>0</v>
      </c>
      <c r="BI21" s="625" t="b">
        <f t="shared" si="8"/>
        <v>0</v>
      </c>
      <c r="BJ21" s="625" t="b">
        <f t="shared" si="8"/>
        <v>0</v>
      </c>
      <c r="BK21" s="625" t="b">
        <f t="shared" si="8"/>
        <v>0</v>
      </c>
      <c r="BL21" s="625" t="b">
        <f t="shared" si="8"/>
        <v>0</v>
      </c>
      <c r="BM21" s="625" t="b">
        <f t="shared" si="8"/>
        <v>0</v>
      </c>
      <c r="BN21" s="625" t="b">
        <f t="shared" si="8"/>
        <v>0</v>
      </c>
      <c r="BO21" s="625" t="b">
        <f t="shared" si="8"/>
        <v>0</v>
      </c>
      <c r="BP21" s="625" t="b">
        <f t="shared" si="8"/>
        <v>0</v>
      </c>
      <c r="BQ21" s="625" t="b">
        <f t="shared" si="8"/>
        <v>0</v>
      </c>
      <c r="BR21" s="625" t="b">
        <f t="shared" si="8"/>
        <v>0</v>
      </c>
      <c r="BS21" s="625" t="b">
        <f t="shared" si="8"/>
        <v>0</v>
      </c>
      <c r="BT21" s="625" t="b">
        <f t="shared" ref="BT21:CX21" si="9">IF(OR(AND(SUM(BQ12:BS12)=0,BT12&gt;0,BT15="ALREADY FOUND"),AND(BS21=TRUE,BT12&gt;0),AND(BS21=TRUE,SUM(BU12:BV12)&gt;0)),TRUE,FALSE)</f>
        <v>0</v>
      </c>
      <c r="BU21" s="625" t="b">
        <f t="shared" si="9"/>
        <v>0</v>
      </c>
      <c r="BV21" s="625" t="b">
        <f t="shared" si="9"/>
        <v>0</v>
      </c>
      <c r="BW21" s="625" t="b">
        <f t="shared" si="9"/>
        <v>0</v>
      </c>
      <c r="BX21" s="625" t="b">
        <f t="shared" si="9"/>
        <v>0</v>
      </c>
      <c r="BY21" s="625" t="b">
        <f t="shared" si="9"/>
        <v>0</v>
      </c>
      <c r="BZ21" s="625" t="b">
        <f t="shared" si="9"/>
        <v>0</v>
      </c>
      <c r="CA21" s="625" t="b">
        <f t="shared" si="9"/>
        <v>0</v>
      </c>
      <c r="CB21" s="625" t="b">
        <f t="shared" si="9"/>
        <v>0</v>
      </c>
      <c r="CC21" s="625" t="b">
        <f t="shared" si="9"/>
        <v>0</v>
      </c>
      <c r="CD21" s="625" t="b">
        <f t="shared" si="9"/>
        <v>0</v>
      </c>
      <c r="CE21" s="625" t="b">
        <f t="shared" si="9"/>
        <v>0</v>
      </c>
      <c r="CF21" s="625" t="b">
        <f t="shared" si="9"/>
        <v>0</v>
      </c>
      <c r="CG21" s="625" t="b">
        <f t="shared" si="9"/>
        <v>0</v>
      </c>
      <c r="CH21" s="625" t="b">
        <f t="shared" si="9"/>
        <v>0</v>
      </c>
      <c r="CI21" s="625" t="b">
        <f t="shared" si="9"/>
        <v>0</v>
      </c>
      <c r="CJ21" s="625" t="b">
        <f t="shared" si="9"/>
        <v>0</v>
      </c>
      <c r="CK21" s="625" t="b">
        <f t="shared" si="9"/>
        <v>0</v>
      </c>
      <c r="CL21" s="625" t="b">
        <f t="shared" si="9"/>
        <v>0</v>
      </c>
      <c r="CM21" s="625" t="b">
        <f t="shared" si="9"/>
        <v>0</v>
      </c>
      <c r="CN21" s="625" t="b">
        <f t="shared" si="9"/>
        <v>0</v>
      </c>
      <c r="CO21" s="625" t="b">
        <f t="shared" si="9"/>
        <v>0</v>
      </c>
      <c r="CP21" s="625" t="b">
        <f t="shared" si="9"/>
        <v>0</v>
      </c>
      <c r="CQ21" s="625" t="b">
        <f t="shared" si="9"/>
        <v>0</v>
      </c>
      <c r="CR21" s="625" t="b">
        <f t="shared" si="9"/>
        <v>0</v>
      </c>
      <c r="CS21" s="625" t="b">
        <f t="shared" si="9"/>
        <v>0</v>
      </c>
      <c r="CT21" s="625" t="b">
        <f t="shared" si="9"/>
        <v>0</v>
      </c>
      <c r="CU21" s="625" t="b">
        <f t="shared" si="9"/>
        <v>0</v>
      </c>
      <c r="CV21" s="625" t="b">
        <f t="shared" si="9"/>
        <v>0</v>
      </c>
      <c r="CW21" s="625" t="b">
        <f t="shared" si="9"/>
        <v>0</v>
      </c>
      <c r="CX21" s="625" t="b">
        <f t="shared" si="9"/>
        <v>0</v>
      </c>
      <c r="CY21" s="8"/>
      <c r="CZ21" s="391"/>
    </row>
    <row r="22" spans="1:104" x14ac:dyDescent="0.25">
      <c r="B22" s="393" t="s">
        <v>1121</v>
      </c>
      <c r="C22" s="9"/>
      <c r="D22" s="826"/>
      <c r="E22" s="826"/>
      <c r="F22" s="826"/>
      <c r="G22" s="625">
        <f>IF(G21=FALSE,0,IF(F22&lt;&gt;0,F22,MAX($D$22:F22)+1))</f>
        <v>0</v>
      </c>
      <c r="H22" s="625">
        <f>IF(H21=FALSE,0,IF(G22&lt;&gt;0,G22,MAX($D$22:G22)+1))</f>
        <v>0</v>
      </c>
      <c r="I22" s="625">
        <f>IF(I21=FALSE,0,IF(H22&lt;&gt;0,H22,MAX($D$22:H22)+1))</f>
        <v>0</v>
      </c>
      <c r="J22" s="625">
        <f>IF(J21=FALSE,0,IF(I22&lt;&gt;0,I22,MAX($D$22:I22)+1))</f>
        <v>0</v>
      </c>
      <c r="K22" s="625">
        <f>IF(K21=FALSE,0,IF(J22&lt;&gt;0,J22,MAX($D$22:J22)+1))</f>
        <v>0</v>
      </c>
      <c r="L22" s="625">
        <f>IF(L21=FALSE,0,IF(K22&lt;&gt;0,K22,MAX($D$22:K22)+1))</f>
        <v>0</v>
      </c>
      <c r="M22" s="625">
        <f>IF(M21=FALSE,0,IF(L22&lt;&gt;0,L22,MAX($D$22:L22)+1))</f>
        <v>0</v>
      </c>
      <c r="N22" s="625">
        <f>IF(N21=FALSE,0,IF(M22&lt;&gt;0,M22,MAX($D$22:M22)+1))</f>
        <v>0</v>
      </c>
      <c r="O22" s="625">
        <f>IF(O21=FALSE,0,IF(N22&lt;&gt;0,N22,MAX($D$22:N22)+1))</f>
        <v>0</v>
      </c>
      <c r="P22" s="625">
        <f>IF(P21=FALSE,0,IF(O22&lt;&gt;0,O22,MAX($D$22:O22)+1))</f>
        <v>0</v>
      </c>
      <c r="Q22" s="625">
        <f>IF(Q21=FALSE,0,IF(P22&lt;&gt;0,P22,MAX($D$22:P22)+1))</f>
        <v>0</v>
      </c>
      <c r="R22" s="625">
        <f>IF(R21=FALSE,0,IF(Q22&lt;&gt;0,Q22,MAX($D$22:Q22)+1))</f>
        <v>0</v>
      </c>
      <c r="S22" s="625">
        <f>IF(S21=FALSE,0,IF(R22&lt;&gt;0,R22,MAX($D$22:R22)+1))</f>
        <v>0</v>
      </c>
      <c r="T22" s="625">
        <f>IF(T21=FALSE,0,IF(S22&lt;&gt;0,S22,MAX($D$22:S22)+1))</f>
        <v>0</v>
      </c>
      <c r="U22" s="625">
        <f>IF(U21=FALSE,0,IF(T22&lt;&gt;0,T22,MAX($D$22:T22)+1))</f>
        <v>0</v>
      </c>
      <c r="V22" s="625">
        <f>IF(V21=FALSE,0,IF(U22&lt;&gt;0,U22,MAX($D$22:U22)+1))</f>
        <v>0</v>
      </c>
      <c r="W22" s="625">
        <f>IF(W21=FALSE,0,IF(V22&lt;&gt;0,V22,MAX($D$22:V22)+1))</f>
        <v>0</v>
      </c>
      <c r="X22" s="625">
        <f>IF(X21=FALSE,0,IF(W22&lt;&gt;0,W22,MAX($D$22:W22)+1))</f>
        <v>0</v>
      </c>
      <c r="Y22" s="625">
        <f>IF(Y21=FALSE,0,IF(X22&lt;&gt;0,X22,MAX($D$22:X22)+1))</f>
        <v>0</v>
      </c>
      <c r="Z22" s="625">
        <f>IF(Z21=FALSE,0,IF(Y22&lt;&gt;0,Y22,MAX($D$22:Y22)+1))</f>
        <v>0</v>
      </c>
      <c r="AA22" s="625">
        <f>IF(AA21=FALSE,0,IF(Z22&lt;&gt;0,Z22,MAX($D$22:Z22)+1))</f>
        <v>0</v>
      </c>
      <c r="AB22" s="625">
        <f>IF(AB21=FALSE,0,IF(AA22&lt;&gt;0,AA22,MAX($D$22:AA22)+1))</f>
        <v>0</v>
      </c>
      <c r="AC22" s="625">
        <f>IF(AC21=FALSE,0,IF(AB22&lt;&gt;0,AB22,MAX($D$22:AB22)+1))</f>
        <v>0</v>
      </c>
      <c r="AD22" s="625">
        <f>IF(AD21=FALSE,0,IF(AC22&lt;&gt;0,AC22,MAX($D$22:AC22)+1))</f>
        <v>0</v>
      </c>
      <c r="AE22" s="625">
        <f>IF(AE21=FALSE,0,IF(AD22&lt;&gt;0,AD22,MAX($D$22:AD22)+1))</f>
        <v>0</v>
      </c>
      <c r="AF22" s="625">
        <f>IF(AF21=FALSE,0,IF(AE22&lt;&gt;0,AE22,MAX($D$22:AE22)+1))</f>
        <v>0</v>
      </c>
      <c r="AG22" s="625">
        <f>IF(AG21=FALSE,0,IF(AF22&lt;&gt;0,AF22,MAX($D$22:AF22)+1))</f>
        <v>0</v>
      </c>
      <c r="AH22" s="625">
        <f>IF(AH21=FALSE,0,IF(AG22&lt;&gt;0,AG22,MAX($D$22:AG22)+1))</f>
        <v>0</v>
      </c>
      <c r="AI22" s="625">
        <f>IF(AI21=FALSE,0,IF(AH22&lt;&gt;0,AH22,MAX($D$22:AH22)+1))</f>
        <v>0</v>
      </c>
      <c r="AJ22" s="625">
        <f>IF(AJ21=FALSE,0,IF(AI22&lt;&gt;0,AI22,MAX($D$22:AI22)+1))</f>
        <v>0</v>
      </c>
      <c r="AK22" s="625">
        <f>IF(AK21=FALSE,0,IF(AJ22&lt;&gt;0,AJ22,MAX($D$22:AJ22)+1))</f>
        <v>0</v>
      </c>
      <c r="AL22" s="625">
        <f>IF(AL21=FALSE,0,IF(AK22&lt;&gt;0,AK22,MAX($D$22:AK22)+1))</f>
        <v>0</v>
      </c>
      <c r="AM22" s="625">
        <f>IF(AM21=FALSE,0,IF(AL22&lt;&gt;0,AL22,MAX($D$22:AL22)+1))</f>
        <v>0</v>
      </c>
      <c r="AN22" s="625">
        <f>IF(AN21=FALSE,0,IF(AM22&lt;&gt;0,AM22,MAX($D$22:AM22)+1))</f>
        <v>0</v>
      </c>
      <c r="AO22" s="625">
        <f>IF(AO21=FALSE,0,IF(AN22&lt;&gt;0,AN22,MAX($D$22:AN22)+1))</f>
        <v>0</v>
      </c>
      <c r="AP22" s="625">
        <f>IF(AP21=FALSE,0,IF(AO22&lt;&gt;0,AO22,MAX($D$22:AO22)+1))</f>
        <v>0</v>
      </c>
      <c r="AQ22" s="625">
        <f>IF(AQ21=FALSE,0,IF(AP22&lt;&gt;0,AP22,MAX($D$22:AP22)+1))</f>
        <v>0</v>
      </c>
      <c r="AR22" s="625">
        <f>IF(AR21=FALSE,0,IF(AQ22&lt;&gt;0,AQ22,MAX($D$22:AQ22)+1))</f>
        <v>0</v>
      </c>
      <c r="AS22" s="625">
        <f>IF(AS21=FALSE,0,IF(AR22&lt;&gt;0,AR22,MAX($D$22:AR22)+1))</f>
        <v>0</v>
      </c>
      <c r="AT22" s="625">
        <f>IF(AT21=FALSE,0,IF(AS22&lt;&gt;0,AS22,MAX($D$22:AS22)+1))</f>
        <v>0</v>
      </c>
      <c r="AU22" s="625">
        <f>IF(AU21=FALSE,0,IF(AT22&lt;&gt;0,AT22,MAX($D$22:AT22)+1))</f>
        <v>0</v>
      </c>
      <c r="AV22" s="625">
        <f>IF(AV21=FALSE,0,IF(AU22&lt;&gt;0,AU22,MAX($D$22:AU22)+1))</f>
        <v>0</v>
      </c>
      <c r="AW22" s="625">
        <f>IF(AW21=FALSE,0,IF(AV22&lt;&gt;0,AV22,MAX($D$22:AV22)+1))</f>
        <v>0</v>
      </c>
      <c r="AX22" s="625">
        <f>IF(AX21=FALSE,0,IF(AW22&lt;&gt;0,AW22,MAX($D$22:AW22)+1))</f>
        <v>0</v>
      </c>
      <c r="AY22" s="625">
        <f>IF(AY21=FALSE,0,IF(AX22&lt;&gt;0,AX22,MAX($D$22:AX22)+1))</f>
        <v>0</v>
      </c>
      <c r="AZ22" s="625">
        <f>IF(AZ21=FALSE,0,IF(AY22&lt;&gt;0,AY22,MAX($D$22:AY22)+1))</f>
        <v>0</v>
      </c>
      <c r="BA22" s="625">
        <f>IF(BA21=FALSE,0,IF(AZ22&lt;&gt;0,AZ22,MAX($D$22:AZ22)+1))</f>
        <v>0</v>
      </c>
      <c r="BB22" s="625">
        <f>IF(BB21=FALSE,0,IF(BA22&lt;&gt;0,BA22,MAX($D$22:BA22)+1))</f>
        <v>0</v>
      </c>
      <c r="BC22" s="625">
        <f>IF(BC21=FALSE,0,IF(BB22&lt;&gt;0,BB22,MAX($D$22:BB22)+1))</f>
        <v>0</v>
      </c>
      <c r="BD22" s="625">
        <f>IF(BD21=FALSE,0,IF(BC22&lt;&gt;0,BC22,MAX($D$22:BC22)+1))</f>
        <v>0</v>
      </c>
      <c r="BE22" s="625">
        <f>IF(BE21=FALSE,0,IF(BD22&lt;&gt;0,BD22,MAX($D$22:BD22)+1))</f>
        <v>0</v>
      </c>
      <c r="BF22" s="625">
        <f>IF(BF21=FALSE,0,IF(BE22&lt;&gt;0,BE22,MAX($D$22:BE22)+1))</f>
        <v>0</v>
      </c>
      <c r="BG22" s="625">
        <f>IF(BG21=FALSE,0,IF(BF22&lt;&gt;0,BF22,MAX($D$22:BF22)+1))</f>
        <v>0</v>
      </c>
      <c r="BH22" s="625">
        <f>IF(BH21=FALSE,0,IF(BG22&lt;&gt;0,BG22,MAX($D$22:BG22)+1))</f>
        <v>0</v>
      </c>
      <c r="BI22" s="625">
        <f>IF(BI21=FALSE,0,IF(BH22&lt;&gt;0,BH22,MAX($D$22:BH22)+1))</f>
        <v>0</v>
      </c>
      <c r="BJ22" s="625">
        <f>IF(BJ21=FALSE,0,IF(BI22&lt;&gt;0,BI22,MAX($D$22:BI22)+1))</f>
        <v>0</v>
      </c>
      <c r="BK22" s="625">
        <f>IF(BK21=FALSE,0,IF(BJ22&lt;&gt;0,BJ22,MAX($D$22:BJ22)+1))</f>
        <v>0</v>
      </c>
      <c r="BL22" s="625">
        <f>IF(BL21=FALSE,0,IF(BK22&lt;&gt;0,BK22,MAX($D$22:BK22)+1))</f>
        <v>0</v>
      </c>
      <c r="BM22" s="625">
        <f>IF(BM21=FALSE,0,IF(BL22&lt;&gt;0,BL22,MAX($D$22:BL22)+1))</f>
        <v>0</v>
      </c>
      <c r="BN22" s="625">
        <f>IF(BN21=FALSE,0,IF(BM22&lt;&gt;0,BM22,MAX($D$22:BM22)+1))</f>
        <v>0</v>
      </c>
      <c r="BO22" s="625">
        <f>IF(BO21=FALSE,0,IF(BN22&lt;&gt;0,BN22,MAX($D$22:BN22)+1))</f>
        <v>0</v>
      </c>
      <c r="BP22" s="625">
        <f>IF(BP21=FALSE,0,IF(BO22&lt;&gt;0,BO22,MAX($D$22:BO22)+1))</f>
        <v>0</v>
      </c>
      <c r="BQ22" s="625">
        <f>IF(BQ21=FALSE,0,IF(BP22&lt;&gt;0,BP22,MAX($D$22:BP22)+1))</f>
        <v>0</v>
      </c>
      <c r="BR22" s="625">
        <f>IF(BR21=FALSE,0,IF(BQ22&lt;&gt;0,BQ22,MAX($D$22:BQ22)+1))</f>
        <v>0</v>
      </c>
      <c r="BS22" s="625">
        <f>IF(BS21=FALSE,0,IF(BR22&lt;&gt;0,BR22,MAX($D$22:BR22)+1))</f>
        <v>0</v>
      </c>
      <c r="BT22" s="625">
        <f>IF(BT21=FALSE,0,IF(BS22&lt;&gt;0,BS22,MAX($D$22:BS22)+1))</f>
        <v>0</v>
      </c>
      <c r="BU22" s="625">
        <f>IF(BU21=FALSE,0,IF(BT22&lt;&gt;0,BT22,MAX($D$22:BT22)+1))</f>
        <v>0</v>
      </c>
      <c r="BV22" s="625">
        <f>IF(BV21=FALSE,0,IF(BU22&lt;&gt;0,BU22,MAX($D$22:BU22)+1))</f>
        <v>0</v>
      </c>
      <c r="BW22" s="625">
        <f>IF(BW21=FALSE,0,IF(BV22&lt;&gt;0,BV22,MAX($D$22:BV22)+1))</f>
        <v>0</v>
      </c>
      <c r="BX22" s="625">
        <f>IF(BX21=FALSE,0,IF(BW22&lt;&gt;0,BW22,MAX($D$22:BW22)+1))</f>
        <v>0</v>
      </c>
      <c r="BY22" s="625">
        <f>IF(BY21=FALSE,0,IF(BX22&lt;&gt;0,BX22,MAX($D$22:BX22)+1))</f>
        <v>0</v>
      </c>
      <c r="BZ22" s="625">
        <f>IF(BZ21=FALSE,0,IF(BY22&lt;&gt;0,BY22,MAX($D$22:BY22)+1))</f>
        <v>0</v>
      </c>
      <c r="CA22" s="625">
        <f>IF(CA21=FALSE,0,IF(BZ22&lt;&gt;0,BZ22,MAX($D$22:BZ22)+1))</f>
        <v>0</v>
      </c>
      <c r="CB22" s="625">
        <f>IF(CB21=FALSE,0,IF(CA22&lt;&gt;0,CA22,MAX($D$22:CA22)+1))</f>
        <v>0</v>
      </c>
      <c r="CC22" s="625">
        <f>IF(CC21=FALSE,0,IF(CB22&lt;&gt;0,CB22,MAX($D$22:CB22)+1))</f>
        <v>0</v>
      </c>
      <c r="CD22" s="625">
        <f>IF(CD21=FALSE,0,IF(CC22&lt;&gt;0,CC22,MAX($D$22:CC22)+1))</f>
        <v>0</v>
      </c>
      <c r="CE22" s="625">
        <f>IF(CE21=FALSE,0,IF(CD22&lt;&gt;0,CD22,MAX($D$22:CD22)+1))</f>
        <v>0</v>
      </c>
      <c r="CF22" s="625">
        <f>IF(CF21=FALSE,0,IF(CE22&lt;&gt;0,CE22,MAX($D$22:CE22)+1))</f>
        <v>0</v>
      </c>
      <c r="CG22" s="625">
        <f>IF(CG21=FALSE,0,IF(CF22&lt;&gt;0,CF22,MAX($D$22:CF22)+1))</f>
        <v>0</v>
      </c>
      <c r="CH22" s="625">
        <f>IF(CH21=FALSE,0,IF(CG22&lt;&gt;0,CG22,MAX($D$22:CG22)+1))</f>
        <v>0</v>
      </c>
      <c r="CI22" s="625">
        <f>IF(CI21=FALSE,0,IF(CH22&lt;&gt;0,CH22,MAX($D$22:CH22)+1))</f>
        <v>0</v>
      </c>
      <c r="CJ22" s="625">
        <f>IF(CJ21=FALSE,0,IF(CI22&lt;&gt;0,CI22,MAX($D$22:CI22)+1))</f>
        <v>0</v>
      </c>
      <c r="CK22" s="625">
        <f>IF(CK21=FALSE,0,IF(CJ22&lt;&gt;0,CJ22,MAX($D$22:CJ22)+1))</f>
        <v>0</v>
      </c>
      <c r="CL22" s="625">
        <f>IF(CL21=FALSE,0,IF(CK22&lt;&gt;0,CK22,MAX($D$22:CK22)+1))</f>
        <v>0</v>
      </c>
      <c r="CM22" s="625">
        <f>IF(CM21=FALSE,0,IF(CL22&lt;&gt;0,CL22,MAX($D$22:CL22)+1))</f>
        <v>0</v>
      </c>
      <c r="CN22" s="625">
        <f>IF(CN21=FALSE,0,IF(CM22&lt;&gt;0,CM22,MAX($D$22:CM22)+1))</f>
        <v>0</v>
      </c>
      <c r="CO22" s="625">
        <f>IF(CO21=FALSE,0,IF(CN22&lt;&gt;0,CN22,MAX($D$22:CN22)+1))</f>
        <v>0</v>
      </c>
      <c r="CP22" s="625">
        <f>IF(CP21=FALSE,0,IF(CO22&lt;&gt;0,CO22,MAX($D$22:CO22)+1))</f>
        <v>0</v>
      </c>
      <c r="CQ22" s="625">
        <f>IF(CQ21=FALSE,0,IF(CP22&lt;&gt;0,CP22,MAX($D$22:CP22)+1))</f>
        <v>0</v>
      </c>
      <c r="CR22" s="625">
        <f>IF(CR21=FALSE,0,IF(CQ22&lt;&gt;0,CQ22,MAX($D$22:CQ22)+1))</f>
        <v>0</v>
      </c>
      <c r="CS22" s="625">
        <f>IF(CS21=FALSE,0,IF(CR22&lt;&gt;0,CR22,MAX($D$22:CR22)+1))</f>
        <v>0</v>
      </c>
      <c r="CT22" s="625">
        <f>IF(CT21=FALSE,0,IF(CS22&lt;&gt;0,CS22,MAX($D$22:CS22)+1))</f>
        <v>0</v>
      </c>
      <c r="CU22" s="625">
        <f>IF(CU21=FALSE,0,IF(CT22&lt;&gt;0,CT22,MAX($D$22:CT22)+1))</f>
        <v>0</v>
      </c>
      <c r="CV22" s="625">
        <f>IF(CV21=FALSE,0,IF(CU22&lt;&gt;0,CU22,MAX($D$22:CU22)+1))</f>
        <v>0</v>
      </c>
      <c r="CW22" s="625">
        <f>IF(CW21=FALSE,0,IF(CV22&lt;&gt;0,CV22,MAX($D$22:CV22)+1))</f>
        <v>0</v>
      </c>
      <c r="CX22" s="625">
        <f>IF(CX21=FALSE,0,IF(CW22&lt;&gt;0,CW22,MAX($D$22:CW22)+1))</f>
        <v>0</v>
      </c>
      <c r="CY22" s="8"/>
      <c r="CZ22" s="391"/>
    </row>
    <row r="23" spans="1:104" x14ac:dyDescent="0.25">
      <c r="B23" s="393" t="s">
        <v>1122</v>
      </c>
      <c r="C23" s="390"/>
      <c r="D23" s="827"/>
      <c r="E23" s="827"/>
      <c r="F23" s="828"/>
      <c r="G23" s="825">
        <f>IF(G21=TRUE,SUMIF($G$22:$CX$22,G22,$G$13:$CY$13),0)</f>
        <v>0</v>
      </c>
      <c r="H23" s="825">
        <f t="shared" ref="H23:V23" si="10">IF(H21=TRUE,SUMIF($G$22:$CX$22,H22,$G$13:$CY$13),0)</f>
        <v>0</v>
      </c>
      <c r="I23" s="825">
        <f t="shared" si="10"/>
        <v>0</v>
      </c>
      <c r="J23" s="825">
        <f t="shared" si="10"/>
        <v>0</v>
      </c>
      <c r="K23" s="825">
        <f t="shared" si="10"/>
        <v>0</v>
      </c>
      <c r="L23" s="825">
        <f t="shared" si="10"/>
        <v>0</v>
      </c>
      <c r="M23" s="825">
        <f t="shared" si="10"/>
        <v>0</v>
      </c>
      <c r="N23" s="825">
        <f t="shared" si="10"/>
        <v>0</v>
      </c>
      <c r="O23" s="825">
        <f t="shared" si="10"/>
        <v>0</v>
      </c>
      <c r="P23" s="825">
        <f t="shared" si="10"/>
        <v>0</v>
      </c>
      <c r="Q23" s="825">
        <f t="shared" si="10"/>
        <v>0</v>
      </c>
      <c r="R23" s="825">
        <f t="shared" si="10"/>
        <v>0</v>
      </c>
      <c r="S23" s="825">
        <f t="shared" si="10"/>
        <v>0</v>
      </c>
      <c r="T23" s="825">
        <f t="shared" si="10"/>
        <v>0</v>
      </c>
      <c r="U23" s="825">
        <f t="shared" si="10"/>
        <v>0</v>
      </c>
      <c r="V23" s="825">
        <f t="shared" si="10"/>
        <v>0</v>
      </c>
      <c r="W23" s="825">
        <f>IF(W21=TRUE,SUMIF($G$22:$CX$22,W22,$G$13:$CY$13),0)</f>
        <v>0</v>
      </c>
      <c r="X23" s="825">
        <f t="shared" ref="X23:CI23" si="11">IF(X21=TRUE,SUMIF($G$22:$CX$22,X22,$G$13:$CY$13),0)</f>
        <v>0</v>
      </c>
      <c r="Y23" s="825">
        <f t="shared" si="11"/>
        <v>0</v>
      </c>
      <c r="Z23" s="825">
        <f t="shared" si="11"/>
        <v>0</v>
      </c>
      <c r="AA23" s="825">
        <f t="shared" si="11"/>
        <v>0</v>
      </c>
      <c r="AB23" s="825">
        <f t="shared" si="11"/>
        <v>0</v>
      </c>
      <c r="AC23" s="825">
        <f t="shared" si="11"/>
        <v>0</v>
      </c>
      <c r="AD23" s="825">
        <f t="shared" si="11"/>
        <v>0</v>
      </c>
      <c r="AE23" s="825">
        <f t="shared" si="11"/>
        <v>0</v>
      </c>
      <c r="AF23" s="825">
        <f t="shared" si="11"/>
        <v>0</v>
      </c>
      <c r="AG23" s="825">
        <f t="shared" si="11"/>
        <v>0</v>
      </c>
      <c r="AH23" s="825">
        <f t="shared" si="11"/>
        <v>0</v>
      </c>
      <c r="AI23" s="825">
        <f t="shared" si="11"/>
        <v>0</v>
      </c>
      <c r="AJ23" s="825">
        <f t="shared" si="11"/>
        <v>0</v>
      </c>
      <c r="AK23" s="825">
        <f t="shared" si="11"/>
        <v>0</v>
      </c>
      <c r="AL23" s="825">
        <f t="shared" si="11"/>
        <v>0</v>
      </c>
      <c r="AM23" s="825">
        <f t="shared" si="11"/>
        <v>0</v>
      </c>
      <c r="AN23" s="825">
        <f t="shared" si="11"/>
        <v>0</v>
      </c>
      <c r="AO23" s="825">
        <f t="shared" si="11"/>
        <v>0</v>
      </c>
      <c r="AP23" s="825">
        <f t="shared" si="11"/>
        <v>0</v>
      </c>
      <c r="AQ23" s="825">
        <f t="shared" si="11"/>
        <v>0</v>
      </c>
      <c r="AR23" s="825">
        <f t="shared" si="11"/>
        <v>0</v>
      </c>
      <c r="AS23" s="825">
        <f t="shared" si="11"/>
        <v>0</v>
      </c>
      <c r="AT23" s="825">
        <f t="shared" si="11"/>
        <v>0</v>
      </c>
      <c r="AU23" s="825">
        <f t="shared" si="11"/>
        <v>0</v>
      </c>
      <c r="AV23" s="825">
        <f t="shared" si="11"/>
        <v>0</v>
      </c>
      <c r="AW23" s="825">
        <f t="shared" si="11"/>
        <v>0</v>
      </c>
      <c r="AX23" s="825">
        <f t="shared" si="11"/>
        <v>0</v>
      </c>
      <c r="AY23" s="825">
        <f t="shared" si="11"/>
        <v>0</v>
      </c>
      <c r="AZ23" s="825">
        <f t="shared" si="11"/>
        <v>0</v>
      </c>
      <c r="BA23" s="825">
        <f t="shared" si="11"/>
        <v>0</v>
      </c>
      <c r="BB23" s="825">
        <f t="shared" si="11"/>
        <v>0</v>
      </c>
      <c r="BC23" s="825">
        <f t="shared" si="11"/>
        <v>0</v>
      </c>
      <c r="BD23" s="825">
        <f t="shared" si="11"/>
        <v>0</v>
      </c>
      <c r="BE23" s="825">
        <f t="shared" si="11"/>
        <v>0</v>
      </c>
      <c r="BF23" s="825">
        <f t="shared" si="11"/>
        <v>0</v>
      </c>
      <c r="BG23" s="825">
        <f t="shared" si="11"/>
        <v>0</v>
      </c>
      <c r="BH23" s="825">
        <f t="shared" si="11"/>
        <v>0</v>
      </c>
      <c r="BI23" s="825">
        <f t="shared" si="11"/>
        <v>0</v>
      </c>
      <c r="BJ23" s="825">
        <f t="shared" si="11"/>
        <v>0</v>
      </c>
      <c r="BK23" s="825">
        <f t="shared" si="11"/>
        <v>0</v>
      </c>
      <c r="BL23" s="825">
        <f t="shared" si="11"/>
        <v>0</v>
      </c>
      <c r="BM23" s="825">
        <f t="shared" si="11"/>
        <v>0</v>
      </c>
      <c r="BN23" s="825">
        <f t="shared" si="11"/>
        <v>0</v>
      </c>
      <c r="BO23" s="825">
        <f t="shared" si="11"/>
        <v>0</v>
      </c>
      <c r="BP23" s="825">
        <f t="shared" si="11"/>
        <v>0</v>
      </c>
      <c r="BQ23" s="825">
        <f t="shared" si="11"/>
        <v>0</v>
      </c>
      <c r="BR23" s="825">
        <f t="shared" si="11"/>
        <v>0</v>
      </c>
      <c r="BS23" s="825">
        <f t="shared" si="11"/>
        <v>0</v>
      </c>
      <c r="BT23" s="825">
        <f t="shared" si="11"/>
        <v>0</v>
      </c>
      <c r="BU23" s="825">
        <f t="shared" si="11"/>
        <v>0</v>
      </c>
      <c r="BV23" s="825">
        <f t="shared" si="11"/>
        <v>0</v>
      </c>
      <c r="BW23" s="825">
        <f t="shared" si="11"/>
        <v>0</v>
      </c>
      <c r="BX23" s="825">
        <f t="shared" si="11"/>
        <v>0</v>
      </c>
      <c r="BY23" s="825">
        <f t="shared" si="11"/>
        <v>0</v>
      </c>
      <c r="BZ23" s="825">
        <f t="shared" si="11"/>
        <v>0</v>
      </c>
      <c r="CA23" s="825">
        <f t="shared" si="11"/>
        <v>0</v>
      </c>
      <c r="CB23" s="825">
        <f t="shared" si="11"/>
        <v>0</v>
      </c>
      <c r="CC23" s="825">
        <f t="shared" si="11"/>
        <v>0</v>
      </c>
      <c r="CD23" s="825">
        <f t="shared" si="11"/>
        <v>0</v>
      </c>
      <c r="CE23" s="825">
        <f t="shared" si="11"/>
        <v>0</v>
      </c>
      <c r="CF23" s="825">
        <f t="shared" si="11"/>
        <v>0</v>
      </c>
      <c r="CG23" s="825">
        <f t="shared" si="11"/>
        <v>0</v>
      </c>
      <c r="CH23" s="825">
        <f t="shared" si="11"/>
        <v>0</v>
      </c>
      <c r="CI23" s="825">
        <f t="shared" si="11"/>
        <v>0</v>
      </c>
      <c r="CJ23" s="825">
        <f t="shared" ref="CJ23:CX23" si="12">IF(CJ21=TRUE,SUMIF($G$22:$CX$22,CJ22,$G$13:$CY$13),0)</f>
        <v>0</v>
      </c>
      <c r="CK23" s="825">
        <f t="shared" si="12"/>
        <v>0</v>
      </c>
      <c r="CL23" s="825">
        <f t="shared" si="12"/>
        <v>0</v>
      </c>
      <c r="CM23" s="825">
        <f t="shared" si="12"/>
        <v>0</v>
      </c>
      <c r="CN23" s="825">
        <f t="shared" si="12"/>
        <v>0</v>
      </c>
      <c r="CO23" s="825">
        <f t="shared" si="12"/>
        <v>0</v>
      </c>
      <c r="CP23" s="825">
        <f t="shared" si="12"/>
        <v>0</v>
      </c>
      <c r="CQ23" s="825">
        <f t="shared" si="12"/>
        <v>0</v>
      </c>
      <c r="CR23" s="825">
        <f t="shared" si="12"/>
        <v>0</v>
      </c>
      <c r="CS23" s="825">
        <f t="shared" si="12"/>
        <v>0</v>
      </c>
      <c r="CT23" s="825">
        <f t="shared" si="12"/>
        <v>0</v>
      </c>
      <c r="CU23" s="825">
        <f t="shared" si="12"/>
        <v>0</v>
      </c>
      <c r="CV23" s="825">
        <f t="shared" si="12"/>
        <v>0</v>
      </c>
      <c r="CW23" s="825">
        <f t="shared" si="12"/>
        <v>0</v>
      </c>
      <c r="CX23" s="825">
        <f t="shared" si="12"/>
        <v>0</v>
      </c>
      <c r="CY23" s="50"/>
      <c r="CZ23" s="391"/>
    </row>
    <row r="24" spans="1:104" x14ac:dyDescent="0.25">
      <c r="B24" s="393"/>
      <c r="C24" s="39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391"/>
    </row>
    <row r="25" spans="1:104" x14ac:dyDescent="0.25">
      <c r="B25" s="400" t="s">
        <v>180</v>
      </c>
      <c r="C25" s="390"/>
      <c r="D25" s="401"/>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391"/>
    </row>
    <row r="26" spans="1:104" x14ac:dyDescent="0.25">
      <c r="B26" s="393" t="s">
        <v>181</v>
      </c>
      <c r="C26" s="9" t="s">
        <v>1117</v>
      </c>
      <c r="D26" s="59">
        <f>IFERROR(-PMT('Data Input - General'!$G$16,SUM('Data Input - General'!$G$26:$G$28),D20*1000)/1000,0)</f>
        <v>0</v>
      </c>
      <c r="E26" s="401"/>
      <c r="F26" s="401"/>
      <c r="G26" s="401"/>
      <c r="H26" s="401"/>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391"/>
    </row>
    <row r="27" spans="1:104" x14ac:dyDescent="0.25">
      <c r="B27" s="393" t="s">
        <v>1123</v>
      </c>
      <c r="C27" s="9" t="s">
        <v>1117</v>
      </c>
      <c r="D27" s="827">
        <v>0</v>
      </c>
      <c r="E27" s="827">
        <v>0</v>
      </c>
      <c r="F27" s="831">
        <v>0</v>
      </c>
      <c r="G27" s="830">
        <f>IFERROR(IF(G15=FALSE,0,IF(G21=TRUE,-PMT('Data Input - General'!$G$16,SUM('Data Input - General'!$G$26:$G$28),G23*1000)/1000,0)),0)</f>
        <v>0</v>
      </c>
      <c r="H27" s="830">
        <f>IFERROR(IF(H15=FALSE,0,IF(H21=TRUE,-PMT('Data Input - General'!$G$16,SUM('Data Input - General'!$G$26:$G$28),H23*1000)/1000,0)),0)</f>
        <v>0</v>
      </c>
      <c r="I27" s="830">
        <f>IFERROR(IF(I15=FALSE,0,IF(I21=TRUE,-PMT('Data Input - General'!$G$16,SUM('Data Input - General'!$G$26:$G$28),I23*1000)/1000,0)),0)</f>
        <v>0</v>
      </c>
      <c r="J27" s="830">
        <f>IFERROR(IF(J15=FALSE,0,IF(J21=TRUE,-PMT('Data Input - General'!$G$16,SUM('Data Input - General'!$G$26:$G$28),J23*1000)/1000,0)),0)</f>
        <v>0</v>
      </c>
      <c r="K27" s="830">
        <f>IFERROR(IF(K15=FALSE,0,IF(K21=TRUE,-PMT('Data Input - General'!$G$16,SUM('Data Input - General'!$G$26:$G$28),K23*1000)/1000,0)),0)</f>
        <v>0</v>
      </c>
      <c r="L27" s="830">
        <f>IFERROR(IF(L15=FALSE,0,IF(L21=TRUE,-PMT('Data Input - General'!$G$16,SUM('Data Input - General'!$G$26:$G$28),L23*1000)/1000,0)),0)</f>
        <v>0</v>
      </c>
      <c r="M27" s="830">
        <f>IFERROR(IF(M15=FALSE,0,IF(M21=TRUE,-PMT('Data Input - General'!$G$16,SUM('Data Input - General'!$G$26:$G$28),M23*1000)/1000,0)),0)</f>
        <v>0</v>
      </c>
      <c r="N27" s="830">
        <f>IFERROR(IF(N15=FALSE,0,IF(N21=TRUE,-PMT('Data Input - General'!$G$16,SUM('Data Input - General'!$G$26:$G$28),N23*1000)/1000,0)),0)</f>
        <v>0</v>
      </c>
      <c r="O27" s="830">
        <f>IFERROR(IF(O15=FALSE,0,IF(O21=TRUE,-PMT('Data Input - General'!$G$16,SUM('Data Input - General'!$G$26:$G$28),O23*1000)/1000,0)),0)</f>
        <v>0</v>
      </c>
      <c r="P27" s="830">
        <f>IFERROR(IF(P15=FALSE,0,IF(P21=TRUE,-PMT('Data Input - General'!$G$16,SUM('Data Input - General'!$G$26:$G$28),P23*1000)/1000,0)),0)</f>
        <v>0</v>
      </c>
      <c r="Q27" s="830">
        <f>IFERROR(IF(Q15=FALSE,0,IF(Q21=TRUE,-PMT('Data Input - General'!$G$16,SUM('Data Input - General'!$G$26:$G$28),Q23*1000)/1000,0)),0)</f>
        <v>0</v>
      </c>
      <c r="R27" s="830">
        <f>IFERROR(IF(R15=FALSE,0,IF(R21=TRUE,-PMT('Data Input - General'!$G$16,SUM('Data Input - General'!$G$26:$G$28),R23*1000)/1000,0)),0)</f>
        <v>0</v>
      </c>
      <c r="S27" s="830">
        <f>IFERROR(IF(S15=FALSE,0,IF(S21=TRUE,-PMT('Data Input - General'!$G$16,SUM('Data Input - General'!$G$26:$G$28),S23*1000)/1000,0)),0)</f>
        <v>0</v>
      </c>
      <c r="T27" s="830">
        <f>IFERROR(IF(T15=FALSE,0,IF(T21=TRUE,-PMT('Data Input - General'!$G$16,SUM('Data Input - General'!$G$26:$G$28),T23*1000)/1000,0)),0)</f>
        <v>0</v>
      </c>
      <c r="U27" s="830">
        <f>IFERROR(IF(U15=FALSE,0,IF(U21=TRUE,-PMT('Data Input - General'!$G$16,SUM('Data Input - General'!$G$26:$G$28),U23*1000)/1000,0)),0)</f>
        <v>0</v>
      </c>
      <c r="V27" s="830">
        <f>IFERROR(IF(V15=FALSE,0,IF(V21=TRUE,-PMT('Data Input - General'!$G$16,SUM('Data Input - General'!$G$26:$G$28),V23*1000)/1000,0)),0)</f>
        <v>0</v>
      </c>
      <c r="W27" s="830">
        <f>IFERROR(IF(W15=FALSE,0,IF(W21=TRUE,-PMT('Data Input - General'!$G$16,SUM('Data Input - General'!$G$26:$G$28),W23*1000)/1000,0)),0)</f>
        <v>0</v>
      </c>
      <c r="X27" s="830">
        <f>IFERROR(IF(X15=FALSE,0,IF(X21=TRUE,-PMT('Data Input - General'!$G$16,SUM('Data Input - General'!$G$26:$G$28),X23*1000)/1000,0)),0)</f>
        <v>0</v>
      </c>
      <c r="Y27" s="830">
        <f>IFERROR(IF(Y15=FALSE,0,IF(Y21=TRUE,-PMT('Data Input - General'!$G$16,SUM('Data Input - General'!$G$26:$G$28),Y23*1000)/1000,0)),0)</f>
        <v>0</v>
      </c>
      <c r="Z27" s="830">
        <f>IFERROR(IF(Z15=FALSE,0,IF(Z21=TRUE,-PMT('Data Input - General'!$G$16,SUM('Data Input - General'!$G$26:$G$28),Z23*1000)/1000,0)),0)</f>
        <v>0</v>
      </c>
      <c r="AA27" s="830">
        <f>IFERROR(IF(AA15=FALSE,0,IF(AA21=TRUE,-PMT('Data Input - General'!$G$16,SUM('Data Input - General'!$G$26:$G$28),AA23*1000)/1000,0)),0)</f>
        <v>0</v>
      </c>
      <c r="AB27" s="830">
        <f>IFERROR(IF(AB15=FALSE,0,IF(AB21=TRUE,-PMT('Data Input - General'!$G$16,SUM('Data Input - General'!$G$26:$G$28),AB23*1000)/1000,0)),0)</f>
        <v>0</v>
      </c>
      <c r="AC27" s="830">
        <f>IFERROR(IF(AC15=FALSE,0,IF(AC21=TRUE,-PMT('Data Input - General'!$G$16,SUM('Data Input - General'!$G$26:$G$28),AC23*1000)/1000,0)),0)</f>
        <v>0</v>
      </c>
      <c r="AD27" s="830">
        <f>IFERROR(IF(AD15=FALSE,0,IF(AD21=TRUE,-PMT('Data Input - General'!$G$16,SUM('Data Input - General'!$G$26:$G$28),AD23*1000)/1000,0)),0)</f>
        <v>0</v>
      </c>
      <c r="AE27" s="830">
        <f>IFERROR(IF(AE15=FALSE,0,IF(AE21=TRUE,-PMT('Data Input - General'!$G$16,SUM('Data Input - General'!$G$26:$G$28),AE23*1000)/1000,0)),0)</f>
        <v>0</v>
      </c>
      <c r="AF27" s="830">
        <f>IFERROR(IF(AF15=FALSE,0,IF(AF21=TRUE,-PMT('Data Input - General'!$G$16,SUM('Data Input - General'!$G$26:$G$28),AF23*1000)/1000,0)),0)</f>
        <v>0</v>
      </c>
      <c r="AG27" s="830">
        <f>IFERROR(IF(AG15=FALSE,0,IF(AG21=TRUE,-PMT('Data Input - General'!$G$16,SUM('Data Input - General'!$G$26:$G$28),AG23*1000)/1000,0)),0)</f>
        <v>0</v>
      </c>
      <c r="AH27" s="830">
        <f>IFERROR(IF(AH15=FALSE,0,IF(AH21=TRUE,-PMT('Data Input - General'!$G$16,SUM('Data Input - General'!$G$26:$G$28),AH23*1000)/1000,0)),0)</f>
        <v>0</v>
      </c>
      <c r="AI27" s="830">
        <f>IFERROR(IF(AI15=FALSE,0,IF(AI21=TRUE,-PMT('Data Input - General'!$G$16,SUM('Data Input - General'!$G$26:$G$28),AI23*1000)/1000,0)),0)</f>
        <v>0</v>
      </c>
      <c r="AJ27" s="830">
        <f>IFERROR(IF(AJ15=FALSE,0,IF(AJ21=TRUE,-PMT('Data Input - General'!$G$16,SUM('Data Input - General'!$G$26:$G$28),AJ23*1000)/1000,0)),0)</f>
        <v>0</v>
      </c>
      <c r="AK27" s="830">
        <f>IFERROR(IF(AK15=FALSE,0,IF(AK21=TRUE,-PMT('Data Input - General'!$G$16,SUM('Data Input - General'!$G$26:$G$28),AK23*1000)/1000,0)),0)</f>
        <v>0</v>
      </c>
      <c r="AL27" s="830">
        <f>IFERROR(IF(AL15=FALSE,0,IF(AL21=TRUE,-PMT('Data Input - General'!$G$16,SUM('Data Input - General'!$G$26:$G$28),AL23*1000)/1000,0)),0)</f>
        <v>0</v>
      </c>
      <c r="AM27" s="830">
        <f>IFERROR(IF(AM15=FALSE,0,IF(AM21=TRUE,-PMT('Data Input - General'!$G$16,SUM('Data Input - General'!$G$26:$G$28),AM23*1000)/1000,0)),0)</f>
        <v>0</v>
      </c>
      <c r="AN27" s="830">
        <f>IFERROR(IF(AN15=FALSE,0,IF(AN21=TRUE,-PMT('Data Input - General'!$G$16,SUM('Data Input - General'!$G$26:$G$28),AN23*1000)/1000,0)),0)</f>
        <v>0</v>
      </c>
      <c r="AO27" s="830">
        <f>IFERROR(IF(AO15=FALSE,0,IF(AO21=TRUE,-PMT('Data Input - General'!$G$16,SUM('Data Input - General'!$G$26:$G$28),AO23*1000)/1000,0)),0)</f>
        <v>0</v>
      </c>
      <c r="AP27" s="830">
        <f>IFERROR(IF(AP15=FALSE,0,IF(AP21=TRUE,-PMT('Data Input - General'!$G$16,SUM('Data Input - General'!$G$26:$G$28),AP23*1000)/1000,0)),0)</f>
        <v>0</v>
      </c>
      <c r="AQ27" s="830">
        <f>IFERROR(IF(AQ15=FALSE,0,IF(AQ21=TRUE,-PMT('Data Input - General'!$G$16,SUM('Data Input - General'!$G$26:$G$28),AQ23*1000)/1000,0)),0)</f>
        <v>0</v>
      </c>
      <c r="AR27" s="830">
        <f>IFERROR(IF(AR15=FALSE,0,IF(AR21=TRUE,-PMT('Data Input - General'!$G$16,SUM('Data Input - General'!$G$26:$G$28),AR23*1000)/1000,0)),0)</f>
        <v>0</v>
      </c>
      <c r="AS27" s="830">
        <f>IFERROR(IF(AS15=FALSE,0,IF(AS21=TRUE,-PMT('Data Input - General'!$G$16,SUM('Data Input - General'!$G$26:$G$28),AS23*1000)/1000,0)),0)</f>
        <v>0</v>
      </c>
      <c r="AT27" s="830">
        <f>IFERROR(IF(AT15=FALSE,0,IF(AT21=TRUE,-PMT('Data Input - General'!$G$16,SUM('Data Input - General'!$G$26:$G$28),AT23*1000)/1000,0)),0)</f>
        <v>0</v>
      </c>
      <c r="AU27" s="830">
        <f>IFERROR(IF(AU15=FALSE,0,IF(AU21=TRUE,-PMT('Data Input - General'!$G$16,SUM('Data Input - General'!$G$26:$G$28),AU23*1000)/1000,0)),0)</f>
        <v>0</v>
      </c>
      <c r="AV27" s="830">
        <f>IFERROR(IF(AV15=FALSE,0,IF(AV21=TRUE,-PMT('Data Input - General'!$G$16,SUM('Data Input - General'!$G$26:$G$28),AV23*1000)/1000,0)),0)</f>
        <v>0</v>
      </c>
      <c r="AW27" s="830">
        <f>IFERROR(IF(AW15=FALSE,0,IF(AW21=TRUE,-PMT('Data Input - General'!$G$16,SUM('Data Input - General'!$G$26:$G$28),AW23*1000)/1000,0)),0)</f>
        <v>0</v>
      </c>
      <c r="AX27" s="830">
        <f>IFERROR(IF(AX15=FALSE,0,IF(AX21=TRUE,-PMT('Data Input - General'!$G$16,SUM('Data Input - General'!$G$26:$G$28),AX23*1000)/1000,0)),0)</f>
        <v>0</v>
      </c>
      <c r="AY27" s="830">
        <f>IFERROR(IF(AY15=FALSE,0,IF(AY21=TRUE,-PMT('Data Input - General'!$G$16,SUM('Data Input - General'!$G$26:$G$28),AY23*1000)/1000,0)),0)</f>
        <v>0</v>
      </c>
      <c r="AZ27" s="830">
        <f>IFERROR(IF(AZ15=FALSE,0,IF(AZ21=TRUE,-PMT('Data Input - General'!$G$16,SUM('Data Input - General'!$G$26:$G$28),AZ23*1000)/1000,0)),0)</f>
        <v>0</v>
      </c>
      <c r="BA27" s="830">
        <f>IFERROR(IF(BA15=FALSE,0,IF(BA21=TRUE,-PMT('Data Input - General'!$G$16,SUM('Data Input - General'!$G$26:$G$28),BA23*1000)/1000,0)),0)</f>
        <v>0</v>
      </c>
      <c r="BB27" s="830">
        <f>IFERROR(IF(BB15=FALSE,0,IF(BB21=TRUE,-PMT('Data Input - General'!$G$16,SUM('Data Input - General'!$G$26:$G$28),BB23*1000)/1000,0)),0)</f>
        <v>0</v>
      </c>
      <c r="BC27" s="830">
        <f>IFERROR(IF(BC15=FALSE,0,IF(BC21=TRUE,-PMT('Data Input - General'!$G$16,SUM('Data Input - General'!$G$26:$G$28),BC23*1000)/1000,0)),0)</f>
        <v>0</v>
      </c>
      <c r="BD27" s="830">
        <f>IFERROR(IF(BD15=FALSE,0,IF(BD21=TRUE,-PMT('Data Input - General'!$G$16,SUM('Data Input - General'!$G$26:$G$28),BD23*1000)/1000,0)),0)</f>
        <v>0</v>
      </c>
      <c r="BE27" s="830">
        <f>IFERROR(IF(BE15=FALSE,0,IF(BE21=TRUE,-PMT('Data Input - General'!$G$16,SUM('Data Input - General'!$G$26:$G$28),BE23*1000)/1000,0)),0)</f>
        <v>0</v>
      </c>
      <c r="BF27" s="830">
        <f>IFERROR(IF(BF15=FALSE,0,IF(BF21=TRUE,-PMT('Data Input - General'!$G$16,SUM('Data Input - General'!$G$26:$G$28),BF23*1000)/1000,0)),0)</f>
        <v>0</v>
      </c>
      <c r="BG27" s="830">
        <f>IFERROR(IF(BG15=FALSE,0,IF(BG21=TRUE,-PMT('Data Input - General'!$G$16,SUM('Data Input - General'!$G$26:$G$28),BG23*1000)/1000,0)),0)</f>
        <v>0</v>
      </c>
      <c r="BH27" s="830">
        <f>IFERROR(IF(BH15=FALSE,0,IF(BH21=TRUE,-PMT('Data Input - General'!$G$16,SUM('Data Input - General'!$G$26:$G$28),BH23*1000)/1000,0)),0)</f>
        <v>0</v>
      </c>
      <c r="BI27" s="830">
        <f>IFERROR(IF(BI15=FALSE,0,IF(BI21=TRUE,-PMT('Data Input - General'!$G$16,SUM('Data Input - General'!$G$26:$G$28),BI23*1000)/1000,0)),0)</f>
        <v>0</v>
      </c>
      <c r="BJ27" s="830">
        <f>IFERROR(IF(BJ15=FALSE,0,IF(BJ21=TRUE,-PMT('Data Input - General'!$G$16,SUM('Data Input - General'!$G$26:$G$28),BJ23*1000)/1000,0)),0)</f>
        <v>0</v>
      </c>
      <c r="BK27" s="830">
        <f>IFERROR(IF(BK15=FALSE,0,IF(BK21=TRUE,-PMT('Data Input - General'!$G$16,SUM('Data Input - General'!$G$26:$G$28),BK23*1000)/1000,0)),0)</f>
        <v>0</v>
      </c>
      <c r="BL27" s="830">
        <f>IFERROR(IF(BL15=FALSE,0,IF(BL21=TRUE,-PMT('Data Input - General'!$G$16,SUM('Data Input - General'!$G$26:$G$28),BL23*1000)/1000,0)),0)</f>
        <v>0</v>
      </c>
      <c r="BM27" s="830">
        <f>IFERROR(IF(BM15=FALSE,0,IF(BM21=TRUE,-PMT('Data Input - General'!$G$16,SUM('Data Input - General'!$G$26:$G$28),BM23*1000)/1000,0)),0)</f>
        <v>0</v>
      </c>
      <c r="BN27" s="830">
        <f>IFERROR(IF(BN15=FALSE,0,IF(BN21=TRUE,-PMT('Data Input - General'!$G$16,SUM('Data Input - General'!$G$26:$G$28),BN23*1000)/1000,0)),0)</f>
        <v>0</v>
      </c>
      <c r="BO27" s="830">
        <f>IFERROR(IF(BO15=FALSE,0,IF(BO21=TRUE,-PMT('Data Input - General'!$G$16,SUM('Data Input - General'!$G$26:$G$28),BO23*1000)/1000,0)),0)</f>
        <v>0</v>
      </c>
      <c r="BP27" s="830">
        <f>IFERROR(IF(BP15=FALSE,0,IF(BP21=TRUE,-PMT('Data Input - General'!$G$16,SUM('Data Input - General'!$G$26:$G$28),BP23*1000)/1000,0)),0)</f>
        <v>0</v>
      </c>
      <c r="BQ27" s="830">
        <f>IFERROR(IF(BQ15=FALSE,0,IF(BQ21=TRUE,-PMT('Data Input - General'!$G$16,SUM('Data Input - General'!$G$26:$G$28),BQ23*1000)/1000,0)),0)</f>
        <v>0</v>
      </c>
      <c r="BR27" s="830">
        <f>IFERROR(IF(BR15=FALSE,0,IF(BR21=TRUE,-PMT('Data Input - General'!$G$16,SUM('Data Input - General'!$G$26:$G$28),BR23*1000)/1000,0)),0)</f>
        <v>0</v>
      </c>
      <c r="BS27" s="830">
        <f>IFERROR(IF(BS15=FALSE,0,IF(BS21=TRUE,-PMT('Data Input - General'!$G$16,SUM('Data Input - General'!$G$26:$G$28),BS23*1000)/1000,0)),0)</f>
        <v>0</v>
      </c>
      <c r="BT27" s="830">
        <f>IFERROR(IF(BT15=FALSE,0,IF(BT21=TRUE,-PMT('Data Input - General'!$G$16,SUM('Data Input - General'!$G$26:$G$28),BT23*1000)/1000,0)),0)</f>
        <v>0</v>
      </c>
      <c r="BU27" s="830">
        <f>IFERROR(IF(BU15=FALSE,0,IF(BU21=TRUE,-PMT('Data Input - General'!$G$16,SUM('Data Input - General'!$G$26:$G$28),BU23*1000)/1000,0)),0)</f>
        <v>0</v>
      </c>
      <c r="BV27" s="830">
        <f>IFERROR(IF(BV15=FALSE,0,IF(BV21=TRUE,-PMT('Data Input - General'!$G$16,SUM('Data Input - General'!$G$26:$G$28),BV23*1000)/1000,0)),0)</f>
        <v>0</v>
      </c>
      <c r="BW27" s="830">
        <f>IFERROR(IF(BW15=FALSE,0,IF(BW21=TRUE,-PMT('Data Input - General'!$G$16,SUM('Data Input - General'!$G$26:$G$28),BW23*1000)/1000,0)),0)</f>
        <v>0</v>
      </c>
      <c r="BX27" s="830">
        <f>IFERROR(IF(BX15=FALSE,0,IF(BX21=TRUE,-PMT('Data Input - General'!$G$16,SUM('Data Input - General'!$G$26:$G$28),BX23*1000)/1000,0)),0)</f>
        <v>0</v>
      </c>
      <c r="BY27" s="830">
        <f>IFERROR(IF(BY15=FALSE,0,IF(BY21=TRUE,-PMT('Data Input - General'!$G$16,SUM('Data Input - General'!$G$26:$G$28),BY23*1000)/1000,0)),0)</f>
        <v>0</v>
      </c>
      <c r="BZ27" s="830">
        <f>IFERROR(IF(BZ15=FALSE,0,IF(BZ21=TRUE,-PMT('Data Input - General'!$G$16,SUM('Data Input - General'!$G$26:$G$28),BZ23*1000)/1000,0)),0)</f>
        <v>0</v>
      </c>
      <c r="CA27" s="830">
        <f>IFERROR(IF(CA15=FALSE,0,IF(CA21=TRUE,-PMT('Data Input - General'!$G$16,SUM('Data Input - General'!$G$26:$G$28),CA23*1000)/1000,0)),0)</f>
        <v>0</v>
      </c>
      <c r="CB27" s="830">
        <f>IFERROR(IF(CB15=FALSE,0,IF(CB21=TRUE,-PMT('Data Input - General'!$G$16,SUM('Data Input - General'!$G$26:$G$28),CB23*1000)/1000,0)),0)</f>
        <v>0</v>
      </c>
      <c r="CC27" s="830">
        <f>IFERROR(IF(CC15=FALSE,0,IF(CC21=TRUE,-PMT('Data Input - General'!$G$16,SUM('Data Input - General'!$G$26:$G$28),CC23*1000)/1000,0)),0)</f>
        <v>0</v>
      </c>
      <c r="CD27" s="830">
        <f>IFERROR(IF(CD15=FALSE,0,IF(CD21=TRUE,-PMT('Data Input - General'!$G$16,SUM('Data Input - General'!$G$26:$G$28),CD23*1000)/1000,0)),0)</f>
        <v>0</v>
      </c>
      <c r="CE27" s="830">
        <f>IFERROR(IF(CE15=FALSE,0,IF(CE21=TRUE,-PMT('Data Input - General'!$G$16,SUM('Data Input - General'!$G$26:$G$28),CE23*1000)/1000,0)),0)</f>
        <v>0</v>
      </c>
      <c r="CF27" s="830">
        <f>IFERROR(IF(CF15=FALSE,0,IF(CF21=TRUE,-PMT('Data Input - General'!$G$16,SUM('Data Input - General'!$G$26:$G$28),CF23*1000)/1000,0)),0)</f>
        <v>0</v>
      </c>
      <c r="CG27" s="830">
        <f>IFERROR(IF(CG15=FALSE,0,IF(CG21=TRUE,-PMT('Data Input - General'!$G$16,SUM('Data Input - General'!$G$26:$G$28),CG23*1000)/1000,0)),0)</f>
        <v>0</v>
      </c>
      <c r="CH27" s="830">
        <f>IFERROR(IF(CH15=FALSE,0,IF(CH21=TRUE,-PMT('Data Input - General'!$G$16,SUM('Data Input - General'!$G$26:$G$28),CH23*1000)/1000,0)),0)</f>
        <v>0</v>
      </c>
      <c r="CI27" s="830">
        <f>IFERROR(IF(CI15=FALSE,0,IF(CI21=TRUE,-PMT('Data Input - General'!$G$16,SUM('Data Input - General'!$G$26:$G$28),CI23*1000)/1000,0)),0)</f>
        <v>0</v>
      </c>
      <c r="CJ27" s="830">
        <f>IFERROR(IF(CJ15=FALSE,0,IF(CJ21=TRUE,-PMT('Data Input - General'!$G$16,SUM('Data Input - General'!$G$26:$G$28),CJ23*1000)/1000,0)),0)</f>
        <v>0</v>
      </c>
      <c r="CK27" s="830">
        <f>IFERROR(IF(CK15=FALSE,0,IF(CK21=TRUE,-PMT('Data Input - General'!$G$16,SUM('Data Input - General'!$G$26:$G$28),CK23*1000)/1000,0)),0)</f>
        <v>0</v>
      </c>
      <c r="CL27" s="830">
        <f>IFERROR(IF(CL15=FALSE,0,IF(CL21=TRUE,-PMT('Data Input - General'!$G$16,SUM('Data Input - General'!$G$26:$G$28),CL23*1000)/1000,0)),0)</f>
        <v>0</v>
      </c>
      <c r="CM27" s="830">
        <f>IFERROR(IF(CM15=FALSE,0,IF(CM21=TRUE,-PMT('Data Input - General'!$G$16,SUM('Data Input - General'!$G$26:$G$28),CM23*1000)/1000,0)),0)</f>
        <v>0</v>
      </c>
      <c r="CN27" s="830">
        <f>IFERROR(IF(CN15=FALSE,0,IF(CN21=TRUE,-PMT('Data Input - General'!$G$16,SUM('Data Input - General'!$G$26:$G$28),CN23*1000)/1000,0)),0)</f>
        <v>0</v>
      </c>
      <c r="CO27" s="830">
        <f>IFERROR(IF(CO15=FALSE,0,IF(CO21=TRUE,-PMT('Data Input - General'!$G$16,SUM('Data Input - General'!$G$26:$G$28),CO23*1000)/1000,0)),0)</f>
        <v>0</v>
      </c>
      <c r="CP27" s="830">
        <f>IFERROR(IF(CP15=FALSE,0,IF(CP21=TRUE,-PMT('Data Input - General'!$G$16,SUM('Data Input - General'!$G$26:$G$28),CP23*1000)/1000,0)),0)</f>
        <v>0</v>
      </c>
      <c r="CQ27" s="830">
        <f>IFERROR(IF(CQ15=FALSE,0,IF(CQ21=TRUE,-PMT('Data Input - General'!$G$16,SUM('Data Input - General'!$G$26:$G$28),CQ23*1000)/1000,0)),0)</f>
        <v>0</v>
      </c>
      <c r="CR27" s="830">
        <f>IFERROR(IF(CR15=FALSE,0,IF(CR21=TRUE,-PMT('Data Input - General'!$G$16,SUM('Data Input - General'!$G$26:$G$28),CR23*1000)/1000,0)),0)</f>
        <v>0</v>
      </c>
      <c r="CS27" s="830">
        <f>IFERROR(IF(CS15=FALSE,0,IF(CS21=TRUE,-PMT('Data Input - General'!$G$16,SUM('Data Input - General'!$G$26:$G$28),CS23*1000)/1000,0)),0)</f>
        <v>0</v>
      </c>
      <c r="CT27" s="830">
        <f>IFERROR(IF(CT15=FALSE,0,IF(CT21=TRUE,-PMT('Data Input - General'!$G$16,SUM('Data Input - General'!$G$26:$G$28),CT23*1000)/1000,0)),0)</f>
        <v>0</v>
      </c>
      <c r="CU27" s="830">
        <f>IFERROR(IF(CU15=FALSE,0,IF(CU21=TRUE,-PMT('Data Input - General'!$G$16,SUM('Data Input - General'!$G$26:$G$28),CU23*1000)/1000,0)),0)</f>
        <v>0</v>
      </c>
      <c r="CV27" s="830">
        <f>IFERROR(IF(CV15=FALSE,0,IF(CV21=TRUE,-PMT('Data Input - General'!$G$16,SUM('Data Input - General'!$G$26:$G$28),CV23*1000)/1000,0)),0)</f>
        <v>0</v>
      </c>
      <c r="CW27" s="830">
        <f>IFERROR(IF(CW15=FALSE,0,IF(CW21=TRUE,-PMT('Data Input - General'!$G$16,SUM('Data Input - General'!$G$26:$G$28),CW23*1000)/1000,0)),0)</f>
        <v>0</v>
      </c>
      <c r="CX27" s="830">
        <f>IFERROR(IF(CX15=FALSE,0,IF(CX21=TRUE,-PMT('Data Input - General'!$G$16,SUM('Data Input - General'!$G$26:$G$28),CX23*1000)/1000,0)),0)</f>
        <v>0</v>
      </c>
      <c r="CY27" s="830">
        <f>IFERROR(IF(CY15=FALSE,0,IF(CY21=TRUE,-PMT('Data Input - General'!$G$16,SUM('Data Input - General'!$G$26:$G$28),CY23*1000)/1000,0)),0)</f>
        <v>0</v>
      </c>
      <c r="CZ27" s="391"/>
    </row>
    <row r="28" spans="1:104" x14ac:dyDescent="0.25">
      <c r="B28" s="393" t="s">
        <v>1112</v>
      </c>
      <c r="C28" s="9" t="s">
        <v>1117</v>
      </c>
      <c r="D28" s="827">
        <v>0</v>
      </c>
      <c r="E28" s="827">
        <v>0</v>
      </c>
      <c r="F28" s="831">
        <v>0</v>
      </c>
      <c r="G28" s="830">
        <f>IF(G27=0,F28,IF(F27=G27,F28,F28+G27))</f>
        <v>0</v>
      </c>
      <c r="H28" s="830">
        <f t="shared" ref="H28:BS28" si="13">IF(H27=0,G28,IF(G27=H27,G28,G28+H27))</f>
        <v>0</v>
      </c>
      <c r="I28" s="830">
        <f t="shared" si="13"/>
        <v>0</v>
      </c>
      <c r="J28" s="830">
        <f t="shared" si="13"/>
        <v>0</v>
      </c>
      <c r="K28" s="830">
        <f t="shared" si="13"/>
        <v>0</v>
      </c>
      <c r="L28" s="830">
        <f t="shared" si="13"/>
        <v>0</v>
      </c>
      <c r="M28" s="830">
        <f t="shared" si="13"/>
        <v>0</v>
      </c>
      <c r="N28" s="830">
        <f t="shared" si="13"/>
        <v>0</v>
      </c>
      <c r="O28" s="830">
        <f t="shared" si="13"/>
        <v>0</v>
      </c>
      <c r="P28" s="830">
        <f t="shared" si="13"/>
        <v>0</v>
      </c>
      <c r="Q28" s="830">
        <f t="shared" si="13"/>
        <v>0</v>
      </c>
      <c r="R28" s="830">
        <f t="shared" si="13"/>
        <v>0</v>
      </c>
      <c r="S28" s="830">
        <f t="shared" si="13"/>
        <v>0</v>
      </c>
      <c r="T28" s="830">
        <f t="shared" si="13"/>
        <v>0</v>
      </c>
      <c r="U28" s="830">
        <f t="shared" si="13"/>
        <v>0</v>
      </c>
      <c r="V28" s="830">
        <f t="shared" si="13"/>
        <v>0</v>
      </c>
      <c r="W28" s="830">
        <f t="shared" si="13"/>
        <v>0</v>
      </c>
      <c r="X28" s="830">
        <f t="shared" si="13"/>
        <v>0</v>
      </c>
      <c r="Y28" s="830">
        <f t="shared" si="13"/>
        <v>0</v>
      </c>
      <c r="Z28" s="830">
        <f t="shared" si="13"/>
        <v>0</v>
      </c>
      <c r="AA28" s="830">
        <f t="shared" si="13"/>
        <v>0</v>
      </c>
      <c r="AB28" s="830">
        <f t="shared" si="13"/>
        <v>0</v>
      </c>
      <c r="AC28" s="830">
        <f t="shared" si="13"/>
        <v>0</v>
      </c>
      <c r="AD28" s="830">
        <f t="shared" si="13"/>
        <v>0</v>
      </c>
      <c r="AE28" s="830">
        <f t="shared" si="13"/>
        <v>0</v>
      </c>
      <c r="AF28" s="830">
        <f t="shared" si="13"/>
        <v>0</v>
      </c>
      <c r="AG28" s="830">
        <f t="shared" si="13"/>
        <v>0</v>
      </c>
      <c r="AH28" s="830">
        <f t="shared" si="13"/>
        <v>0</v>
      </c>
      <c r="AI28" s="830">
        <f t="shared" si="13"/>
        <v>0</v>
      </c>
      <c r="AJ28" s="830">
        <f t="shared" si="13"/>
        <v>0</v>
      </c>
      <c r="AK28" s="830">
        <f t="shared" si="13"/>
        <v>0</v>
      </c>
      <c r="AL28" s="830">
        <f t="shared" si="13"/>
        <v>0</v>
      </c>
      <c r="AM28" s="830">
        <f t="shared" si="13"/>
        <v>0</v>
      </c>
      <c r="AN28" s="830">
        <f t="shared" si="13"/>
        <v>0</v>
      </c>
      <c r="AO28" s="830">
        <f t="shared" si="13"/>
        <v>0</v>
      </c>
      <c r="AP28" s="830">
        <f t="shared" si="13"/>
        <v>0</v>
      </c>
      <c r="AQ28" s="830">
        <f t="shared" si="13"/>
        <v>0</v>
      </c>
      <c r="AR28" s="830">
        <f t="shared" si="13"/>
        <v>0</v>
      </c>
      <c r="AS28" s="830">
        <f t="shared" si="13"/>
        <v>0</v>
      </c>
      <c r="AT28" s="830">
        <f t="shared" si="13"/>
        <v>0</v>
      </c>
      <c r="AU28" s="830">
        <f t="shared" si="13"/>
        <v>0</v>
      </c>
      <c r="AV28" s="830">
        <f t="shared" si="13"/>
        <v>0</v>
      </c>
      <c r="AW28" s="830">
        <f t="shared" si="13"/>
        <v>0</v>
      </c>
      <c r="AX28" s="830">
        <f t="shared" si="13"/>
        <v>0</v>
      </c>
      <c r="AY28" s="830">
        <f t="shared" si="13"/>
        <v>0</v>
      </c>
      <c r="AZ28" s="830">
        <f t="shared" si="13"/>
        <v>0</v>
      </c>
      <c r="BA28" s="830">
        <f t="shared" si="13"/>
        <v>0</v>
      </c>
      <c r="BB28" s="830">
        <f t="shared" si="13"/>
        <v>0</v>
      </c>
      <c r="BC28" s="830">
        <f t="shared" si="13"/>
        <v>0</v>
      </c>
      <c r="BD28" s="830">
        <f t="shared" si="13"/>
        <v>0</v>
      </c>
      <c r="BE28" s="830">
        <f t="shared" si="13"/>
        <v>0</v>
      </c>
      <c r="BF28" s="830">
        <f t="shared" si="13"/>
        <v>0</v>
      </c>
      <c r="BG28" s="830">
        <f t="shared" si="13"/>
        <v>0</v>
      </c>
      <c r="BH28" s="830">
        <f t="shared" si="13"/>
        <v>0</v>
      </c>
      <c r="BI28" s="830">
        <f t="shared" si="13"/>
        <v>0</v>
      </c>
      <c r="BJ28" s="830">
        <f t="shared" si="13"/>
        <v>0</v>
      </c>
      <c r="BK28" s="830">
        <f t="shared" si="13"/>
        <v>0</v>
      </c>
      <c r="BL28" s="830">
        <f t="shared" si="13"/>
        <v>0</v>
      </c>
      <c r="BM28" s="830">
        <f t="shared" si="13"/>
        <v>0</v>
      </c>
      <c r="BN28" s="830">
        <f t="shared" si="13"/>
        <v>0</v>
      </c>
      <c r="BO28" s="830">
        <f t="shared" si="13"/>
        <v>0</v>
      </c>
      <c r="BP28" s="830">
        <f t="shared" si="13"/>
        <v>0</v>
      </c>
      <c r="BQ28" s="830">
        <f t="shared" si="13"/>
        <v>0</v>
      </c>
      <c r="BR28" s="830">
        <f t="shared" si="13"/>
        <v>0</v>
      </c>
      <c r="BS28" s="830">
        <f t="shared" si="13"/>
        <v>0</v>
      </c>
      <c r="BT28" s="830">
        <f t="shared" ref="BT28:CY28" si="14">IF(BT27=0,BS28,IF(BS27=BT27,BS28,BS28+BT27))</f>
        <v>0</v>
      </c>
      <c r="BU28" s="830">
        <f t="shared" si="14"/>
        <v>0</v>
      </c>
      <c r="BV28" s="830">
        <f t="shared" si="14"/>
        <v>0</v>
      </c>
      <c r="BW28" s="830">
        <f t="shared" si="14"/>
        <v>0</v>
      </c>
      <c r="BX28" s="830">
        <f t="shared" si="14"/>
        <v>0</v>
      </c>
      <c r="BY28" s="830">
        <f t="shared" si="14"/>
        <v>0</v>
      </c>
      <c r="BZ28" s="830">
        <f t="shared" si="14"/>
        <v>0</v>
      </c>
      <c r="CA28" s="830">
        <f t="shared" si="14"/>
        <v>0</v>
      </c>
      <c r="CB28" s="830">
        <f t="shared" si="14"/>
        <v>0</v>
      </c>
      <c r="CC28" s="830">
        <f t="shared" si="14"/>
        <v>0</v>
      </c>
      <c r="CD28" s="830">
        <f t="shared" si="14"/>
        <v>0</v>
      </c>
      <c r="CE28" s="830">
        <f t="shared" si="14"/>
        <v>0</v>
      </c>
      <c r="CF28" s="830">
        <f t="shared" si="14"/>
        <v>0</v>
      </c>
      <c r="CG28" s="830">
        <f t="shared" si="14"/>
        <v>0</v>
      </c>
      <c r="CH28" s="830">
        <f t="shared" si="14"/>
        <v>0</v>
      </c>
      <c r="CI28" s="830">
        <f t="shared" si="14"/>
        <v>0</v>
      </c>
      <c r="CJ28" s="830">
        <f t="shared" si="14"/>
        <v>0</v>
      </c>
      <c r="CK28" s="830">
        <f t="shared" si="14"/>
        <v>0</v>
      </c>
      <c r="CL28" s="830">
        <f t="shared" si="14"/>
        <v>0</v>
      </c>
      <c r="CM28" s="830">
        <f t="shared" si="14"/>
        <v>0</v>
      </c>
      <c r="CN28" s="830">
        <f t="shared" si="14"/>
        <v>0</v>
      </c>
      <c r="CO28" s="830">
        <f t="shared" si="14"/>
        <v>0</v>
      </c>
      <c r="CP28" s="830">
        <f t="shared" si="14"/>
        <v>0</v>
      </c>
      <c r="CQ28" s="830">
        <f t="shared" si="14"/>
        <v>0</v>
      </c>
      <c r="CR28" s="830">
        <f t="shared" si="14"/>
        <v>0</v>
      </c>
      <c r="CS28" s="830">
        <f t="shared" si="14"/>
        <v>0</v>
      </c>
      <c r="CT28" s="830">
        <f t="shared" si="14"/>
        <v>0</v>
      </c>
      <c r="CU28" s="830">
        <f t="shared" si="14"/>
        <v>0</v>
      </c>
      <c r="CV28" s="830">
        <f t="shared" si="14"/>
        <v>0</v>
      </c>
      <c r="CW28" s="830">
        <f t="shared" si="14"/>
        <v>0</v>
      </c>
      <c r="CX28" s="830">
        <f t="shared" si="14"/>
        <v>0</v>
      </c>
      <c r="CY28" s="830">
        <f t="shared" si="14"/>
        <v>0</v>
      </c>
      <c r="CZ28" s="391"/>
    </row>
    <row r="29" spans="1:104" x14ac:dyDescent="0.25">
      <c r="B29" s="393" t="s">
        <v>402</v>
      </c>
      <c r="C29" s="9" t="s">
        <v>1117</v>
      </c>
      <c r="D29" s="59">
        <f>IF(D15=FALSE,0,IF(D28=0,$D$26,D28))</f>
        <v>0</v>
      </c>
      <c r="E29" s="59">
        <f t="shared" ref="E29:BP29" si="15">IF(E15=FALSE,0,IF(E28=0,$D$26,E28))</f>
        <v>0</v>
      </c>
      <c r="F29" s="59">
        <f t="shared" si="15"/>
        <v>0</v>
      </c>
      <c r="G29" s="59">
        <f t="shared" si="15"/>
        <v>0</v>
      </c>
      <c r="H29" s="59">
        <f t="shared" si="15"/>
        <v>0</v>
      </c>
      <c r="I29" s="59">
        <f t="shared" si="15"/>
        <v>0</v>
      </c>
      <c r="J29" s="59">
        <f t="shared" si="15"/>
        <v>0</v>
      </c>
      <c r="K29" s="59">
        <f t="shared" si="15"/>
        <v>0</v>
      </c>
      <c r="L29" s="59">
        <f t="shared" si="15"/>
        <v>0</v>
      </c>
      <c r="M29" s="59">
        <f t="shared" si="15"/>
        <v>0</v>
      </c>
      <c r="N29" s="59">
        <f t="shared" si="15"/>
        <v>0</v>
      </c>
      <c r="O29" s="59">
        <f t="shared" si="15"/>
        <v>0</v>
      </c>
      <c r="P29" s="59">
        <f t="shared" si="15"/>
        <v>0</v>
      </c>
      <c r="Q29" s="59">
        <f t="shared" si="15"/>
        <v>0</v>
      </c>
      <c r="R29" s="59">
        <f t="shared" si="15"/>
        <v>0</v>
      </c>
      <c r="S29" s="59">
        <f t="shared" si="15"/>
        <v>0</v>
      </c>
      <c r="T29" s="59">
        <f t="shared" si="15"/>
        <v>0</v>
      </c>
      <c r="U29" s="59">
        <f t="shared" si="15"/>
        <v>0</v>
      </c>
      <c r="V29" s="59">
        <f t="shared" si="15"/>
        <v>0</v>
      </c>
      <c r="W29" s="59">
        <f t="shared" si="15"/>
        <v>0</v>
      </c>
      <c r="X29" s="59">
        <f t="shared" si="15"/>
        <v>0</v>
      </c>
      <c r="Y29" s="59">
        <f t="shared" si="15"/>
        <v>0</v>
      </c>
      <c r="Z29" s="59">
        <f t="shared" si="15"/>
        <v>0</v>
      </c>
      <c r="AA29" s="59">
        <f t="shared" si="15"/>
        <v>0</v>
      </c>
      <c r="AB29" s="59">
        <f t="shared" si="15"/>
        <v>0</v>
      </c>
      <c r="AC29" s="59">
        <f t="shared" si="15"/>
        <v>0</v>
      </c>
      <c r="AD29" s="59">
        <f t="shared" si="15"/>
        <v>0</v>
      </c>
      <c r="AE29" s="59">
        <f t="shared" si="15"/>
        <v>0</v>
      </c>
      <c r="AF29" s="59">
        <f t="shared" si="15"/>
        <v>0</v>
      </c>
      <c r="AG29" s="59">
        <f t="shared" si="15"/>
        <v>0</v>
      </c>
      <c r="AH29" s="59">
        <f t="shared" si="15"/>
        <v>0</v>
      </c>
      <c r="AI29" s="59">
        <f t="shared" si="15"/>
        <v>0</v>
      </c>
      <c r="AJ29" s="59">
        <f t="shared" si="15"/>
        <v>0</v>
      </c>
      <c r="AK29" s="59">
        <f t="shared" si="15"/>
        <v>0</v>
      </c>
      <c r="AL29" s="59">
        <f t="shared" si="15"/>
        <v>0</v>
      </c>
      <c r="AM29" s="59">
        <f t="shared" si="15"/>
        <v>0</v>
      </c>
      <c r="AN29" s="59">
        <f t="shared" si="15"/>
        <v>0</v>
      </c>
      <c r="AO29" s="59">
        <f t="shared" si="15"/>
        <v>0</v>
      </c>
      <c r="AP29" s="59">
        <f t="shared" si="15"/>
        <v>0</v>
      </c>
      <c r="AQ29" s="59">
        <f t="shared" si="15"/>
        <v>0</v>
      </c>
      <c r="AR29" s="59">
        <f t="shared" si="15"/>
        <v>0</v>
      </c>
      <c r="AS29" s="59">
        <f t="shared" si="15"/>
        <v>0</v>
      </c>
      <c r="AT29" s="59">
        <f t="shared" si="15"/>
        <v>0</v>
      </c>
      <c r="AU29" s="59">
        <f t="shared" si="15"/>
        <v>0</v>
      </c>
      <c r="AV29" s="59">
        <f t="shared" si="15"/>
        <v>0</v>
      </c>
      <c r="AW29" s="59">
        <f t="shared" si="15"/>
        <v>0</v>
      </c>
      <c r="AX29" s="59">
        <f t="shared" si="15"/>
        <v>0</v>
      </c>
      <c r="AY29" s="59">
        <f t="shared" si="15"/>
        <v>0</v>
      </c>
      <c r="AZ29" s="59">
        <f t="shared" si="15"/>
        <v>0</v>
      </c>
      <c r="BA29" s="59">
        <f t="shared" si="15"/>
        <v>0</v>
      </c>
      <c r="BB29" s="59">
        <f t="shared" si="15"/>
        <v>0</v>
      </c>
      <c r="BC29" s="59">
        <f t="shared" si="15"/>
        <v>0</v>
      </c>
      <c r="BD29" s="59">
        <f t="shared" si="15"/>
        <v>0</v>
      </c>
      <c r="BE29" s="59">
        <f t="shared" si="15"/>
        <v>0</v>
      </c>
      <c r="BF29" s="59">
        <f t="shared" si="15"/>
        <v>0</v>
      </c>
      <c r="BG29" s="59">
        <f t="shared" si="15"/>
        <v>0</v>
      </c>
      <c r="BH29" s="59">
        <f t="shared" si="15"/>
        <v>0</v>
      </c>
      <c r="BI29" s="59">
        <f t="shared" si="15"/>
        <v>0</v>
      </c>
      <c r="BJ29" s="59">
        <f t="shared" si="15"/>
        <v>0</v>
      </c>
      <c r="BK29" s="59">
        <f t="shared" si="15"/>
        <v>0</v>
      </c>
      <c r="BL29" s="59">
        <f t="shared" si="15"/>
        <v>0</v>
      </c>
      <c r="BM29" s="59">
        <f t="shared" si="15"/>
        <v>0</v>
      </c>
      <c r="BN29" s="59">
        <f t="shared" si="15"/>
        <v>0</v>
      </c>
      <c r="BO29" s="59">
        <f t="shared" si="15"/>
        <v>0</v>
      </c>
      <c r="BP29" s="59">
        <f t="shared" si="15"/>
        <v>0</v>
      </c>
      <c r="BQ29" s="59">
        <f t="shared" ref="BQ29:CY29" si="16">IF(BQ15=FALSE,0,IF(BQ28=0,$D$26,BQ28))</f>
        <v>0</v>
      </c>
      <c r="BR29" s="59">
        <f t="shared" si="16"/>
        <v>0</v>
      </c>
      <c r="BS29" s="59">
        <f t="shared" si="16"/>
        <v>0</v>
      </c>
      <c r="BT29" s="59">
        <f t="shared" si="16"/>
        <v>0</v>
      </c>
      <c r="BU29" s="59">
        <f t="shared" si="16"/>
        <v>0</v>
      </c>
      <c r="BV29" s="59">
        <f t="shared" si="16"/>
        <v>0</v>
      </c>
      <c r="BW29" s="59">
        <f t="shared" si="16"/>
        <v>0</v>
      </c>
      <c r="BX29" s="59">
        <f t="shared" si="16"/>
        <v>0</v>
      </c>
      <c r="BY29" s="59">
        <f t="shared" si="16"/>
        <v>0</v>
      </c>
      <c r="BZ29" s="59">
        <f t="shared" si="16"/>
        <v>0</v>
      </c>
      <c r="CA29" s="59">
        <f t="shared" si="16"/>
        <v>0</v>
      </c>
      <c r="CB29" s="59">
        <f t="shared" si="16"/>
        <v>0</v>
      </c>
      <c r="CC29" s="59">
        <f t="shared" si="16"/>
        <v>0</v>
      </c>
      <c r="CD29" s="59">
        <f t="shared" si="16"/>
        <v>0</v>
      </c>
      <c r="CE29" s="59">
        <f t="shared" si="16"/>
        <v>0</v>
      </c>
      <c r="CF29" s="59">
        <f t="shared" si="16"/>
        <v>0</v>
      </c>
      <c r="CG29" s="59">
        <f t="shared" si="16"/>
        <v>0</v>
      </c>
      <c r="CH29" s="59">
        <f t="shared" si="16"/>
        <v>0</v>
      </c>
      <c r="CI29" s="59">
        <f t="shared" si="16"/>
        <v>0</v>
      </c>
      <c r="CJ29" s="59">
        <f t="shared" si="16"/>
        <v>0</v>
      </c>
      <c r="CK29" s="59">
        <f t="shared" si="16"/>
        <v>0</v>
      </c>
      <c r="CL29" s="59">
        <f t="shared" si="16"/>
        <v>0</v>
      </c>
      <c r="CM29" s="59">
        <f t="shared" si="16"/>
        <v>0</v>
      </c>
      <c r="CN29" s="59">
        <f t="shared" si="16"/>
        <v>0</v>
      </c>
      <c r="CO29" s="59">
        <f t="shared" si="16"/>
        <v>0</v>
      </c>
      <c r="CP29" s="59">
        <f t="shared" si="16"/>
        <v>0</v>
      </c>
      <c r="CQ29" s="59">
        <f t="shared" si="16"/>
        <v>0</v>
      </c>
      <c r="CR29" s="59">
        <f t="shared" si="16"/>
        <v>0</v>
      </c>
      <c r="CS29" s="59">
        <f t="shared" si="16"/>
        <v>0</v>
      </c>
      <c r="CT29" s="59">
        <f t="shared" si="16"/>
        <v>0</v>
      </c>
      <c r="CU29" s="59">
        <f t="shared" si="16"/>
        <v>0</v>
      </c>
      <c r="CV29" s="59">
        <f t="shared" si="16"/>
        <v>0</v>
      </c>
      <c r="CW29" s="59">
        <f t="shared" si="16"/>
        <v>0</v>
      </c>
      <c r="CX29" s="59">
        <f t="shared" si="16"/>
        <v>0</v>
      </c>
      <c r="CY29" s="59">
        <f t="shared" si="16"/>
        <v>0</v>
      </c>
      <c r="CZ29" s="391"/>
    </row>
    <row r="30" spans="1:104" x14ac:dyDescent="0.25">
      <c r="B30" s="393" t="s">
        <v>505</v>
      </c>
      <c r="C30" s="9" t="s">
        <v>1117</v>
      </c>
      <c r="D30" s="59">
        <f>D29*D$7</f>
        <v>0</v>
      </c>
      <c r="E30" s="59">
        <f t="shared" ref="E30:BP30" si="17">E29*E$7</f>
        <v>0</v>
      </c>
      <c r="F30" s="59">
        <f t="shared" si="17"/>
        <v>0</v>
      </c>
      <c r="G30" s="59">
        <f t="shared" si="17"/>
        <v>0</v>
      </c>
      <c r="H30" s="59">
        <f t="shared" si="17"/>
        <v>0</v>
      </c>
      <c r="I30" s="59">
        <f t="shared" si="17"/>
        <v>0</v>
      </c>
      <c r="J30" s="59">
        <f t="shared" si="17"/>
        <v>0</v>
      </c>
      <c r="K30" s="59">
        <f t="shared" si="17"/>
        <v>0</v>
      </c>
      <c r="L30" s="59">
        <f t="shared" si="17"/>
        <v>0</v>
      </c>
      <c r="M30" s="59">
        <f t="shared" si="17"/>
        <v>0</v>
      </c>
      <c r="N30" s="59">
        <f t="shared" si="17"/>
        <v>0</v>
      </c>
      <c r="O30" s="59">
        <f t="shared" si="17"/>
        <v>0</v>
      </c>
      <c r="P30" s="59">
        <f t="shared" si="17"/>
        <v>0</v>
      </c>
      <c r="Q30" s="59">
        <f t="shared" si="17"/>
        <v>0</v>
      </c>
      <c r="R30" s="59">
        <f t="shared" si="17"/>
        <v>0</v>
      </c>
      <c r="S30" s="59">
        <f t="shared" si="17"/>
        <v>0</v>
      </c>
      <c r="T30" s="59">
        <f t="shared" si="17"/>
        <v>0</v>
      </c>
      <c r="U30" s="59">
        <f t="shared" si="17"/>
        <v>0</v>
      </c>
      <c r="V30" s="59">
        <f t="shared" si="17"/>
        <v>0</v>
      </c>
      <c r="W30" s="59">
        <f t="shared" si="17"/>
        <v>0</v>
      </c>
      <c r="X30" s="59">
        <f t="shared" si="17"/>
        <v>0</v>
      </c>
      <c r="Y30" s="59">
        <f t="shared" si="17"/>
        <v>0</v>
      </c>
      <c r="Z30" s="59">
        <f t="shared" si="17"/>
        <v>0</v>
      </c>
      <c r="AA30" s="59">
        <f t="shared" si="17"/>
        <v>0</v>
      </c>
      <c r="AB30" s="59">
        <f t="shared" si="17"/>
        <v>0</v>
      </c>
      <c r="AC30" s="59">
        <f t="shared" si="17"/>
        <v>0</v>
      </c>
      <c r="AD30" s="59">
        <f t="shared" si="17"/>
        <v>0</v>
      </c>
      <c r="AE30" s="59">
        <f t="shared" si="17"/>
        <v>0</v>
      </c>
      <c r="AF30" s="59">
        <f t="shared" si="17"/>
        <v>0</v>
      </c>
      <c r="AG30" s="59">
        <f t="shared" si="17"/>
        <v>0</v>
      </c>
      <c r="AH30" s="59">
        <f t="shared" si="17"/>
        <v>0</v>
      </c>
      <c r="AI30" s="59">
        <f t="shared" si="17"/>
        <v>0</v>
      </c>
      <c r="AJ30" s="59">
        <f t="shared" si="17"/>
        <v>0</v>
      </c>
      <c r="AK30" s="59">
        <f t="shared" si="17"/>
        <v>0</v>
      </c>
      <c r="AL30" s="59">
        <f t="shared" si="17"/>
        <v>0</v>
      </c>
      <c r="AM30" s="59">
        <f t="shared" si="17"/>
        <v>0</v>
      </c>
      <c r="AN30" s="59">
        <f t="shared" si="17"/>
        <v>0</v>
      </c>
      <c r="AO30" s="59">
        <f t="shared" si="17"/>
        <v>0</v>
      </c>
      <c r="AP30" s="59">
        <f t="shared" si="17"/>
        <v>0</v>
      </c>
      <c r="AQ30" s="59">
        <f t="shared" si="17"/>
        <v>0</v>
      </c>
      <c r="AR30" s="59">
        <f t="shared" si="17"/>
        <v>0</v>
      </c>
      <c r="AS30" s="59">
        <f t="shared" si="17"/>
        <v>0</v>
      </c>
      <c r="AT30" s="59">
        <f t="shared" si="17"/>
        <v>0</v>
      </c>
      <c r="AU30" s="59">
        <f t="shared" si="17"/>
        <v>0</v>
      </c>
      <c r="AV30" s="59">
        <f t="shared" si="17"/>
        <v>0</v>
      </c>
      <c r="AW30" s="59">
        <f t="shared" si="17"/>
        <v>0</v>
      </c>
      <c r="AX30" s="59">
        <f t="shared" si="17"/>
        <v>0</v>
      </c>
      <c r="AY30" s="59">
        <f t="shared" si="17"/>
        <v>0</v>
      </c>
      <c r="AZ30" s="59">
        <f t="shared" si="17"/>
        <v>0</v>
      </c>
      <c r="BA30" s="59">
        <f t="shared" si="17"/>
        <v>0</v>
      </c>
      <c r="BB30" s="59">
        <f t="shared" si="17"/>
        <v>0</v>
      </c>
      <c r="BC30" s="59">
        <f t="shared" si="17"/>
        <v>0</v>
      </c>
      <c r="BD30" s="59">
        <f t="shared" si="17"/>
        <v>0</v>
      </c>
      <c r="BE30" s="59">
        <f t="shared" si="17"/>
        <v>0</v>
      </c>
      <c r="BF30" s="59">
        <f t="shared" si="17"/>
        <v>0</v>
      </c>
      <c r="BG30" s="59">
        <f t="shared" si="17"/>
        <v>0</v>
      </c>
      <c r="BH30" s="59">
        <f t="shared" si="17"/>
        <v>0</v>
      </c>
      <c r="BI30" s="59">
        <f t="shared" si="17"/>
        <v>0</v>
      </c>
      <c r="BJ30" s="59">
        <f t="shared" si="17"/>
        <v>0</v>
      </c>
      <c r="BK30" s="59">
        <f t="shared" si="17"/>
        <v>0</v>
      </c>
      <c r="BL30" s="59">
        <f t="shared" si="17"/>
        <v>0</v>
      </c>
      <c r="BM30" s="59">
        <f t="shared" si="17"/>
        <v>0</v>
      </c>
      <c r="BN30" s="59">
        <f t="shared" si="17"/>
        <v>0</v>
      </c>
      <c r="BO30" s="59">
        <f t="shared" si="17"/>
        <v>0</v>
      </c>
      <c r="BP30" s="59">
        <f t="shared" si="17"/>
        <v>0</v>
      </c>
      <c r="BQ30" s="59">
        <f t="shared" ref="BQ30:CY30" si="18">BQ29*BQ$7</f>
        <v>0</v>
      </c>
      <c r="BR30" s="59">
        <f t="shared" si="18"/>
        <v>0</v>
      </c>
      <c r="BS30" s="59">
        <f t="shared" si="18"/>
        <v>0</v>
      </c>
      <c r="BT30" s="59">
        <f t="shared" si="18"/>
        <v>0</v>
      </c>
      <c r="BU30" s="59">
        <f t="shared" si="18"/>
        <v>0</v>
      </c>
      <c r="BV30" s="59">
        <f t="shared" si="18"/>
        <v>0</v>
      </c>
      <c r="BW30" s="59">
        <f t="shared" si="18"/>
        <v>0</v>
      </c>
      <c r="BX30" s="59">
        <f t="shared" si="18"/>
        <v>0</v>
      </c>
      <c r="BY30" s="59">
        <f t="shared" si="18"/>
        <v>0</v>
      </c>
      <c r="BZ30" s="59">
        <f t="shared" si="18"/>
        <v>0</v>
      </c>
      <c r="CA30" s="59">
        <f t="shared" si="18"/>
        <v>0</v>
      </c>
      <c r="CB30" s="59">
        <f t="shared" si="18"/>
        <v>0</v>
      </c>
      <c r="CC30" s="59">
        <f t="shared" si="18"/>
        <v>0</v>
      </c>
      <c r="CD30" s="59">
        <f t="shared" si="18"/>
        <v>0</v>
      </c>
      <c r="CE30" s="59">
        <f t="shared" si="18"/>
        <v>0</v>
      </c>
      <c r="CF30" s="59">
        <f t="shared" si="18"/>
        <v>0</v>
      </c>
      <c r="CG30" s="59">
        <f t="shared" si="18"/>
        <v>0</v>
      </c>
      <c r="CH30" s="59">
        <f t="shared" si="18"/>
        <v>0</v>
      </c>
      <c r="CI30" s="59">
        <f t="shared" si="18"/>
        <v>0</v>
      </c>
      <c r="CJ30" s="59">
        <f t="shared" si="18"/>
        <v>0</v>
      </c>
      <c r="CK30" s="59">
        <f t="shared" si="18"/>
        <v>0</v>
      </c>
      <c r="CL30" s="59">
        <f t="shared" si="18"/>
        <v>0</v>
      </c>
      <c r="CM30" s="59">
        <f t="shared" si="18"/>
        <v>0</v>
      </c>
      <c r="CN30" s="59">
        <f t="shared" si="18"/>
        <v>0</v>
      </c>
      <c r="CO30" s="59">
        <f t="shared" si="18"/>
        <v>0</v>
      </c>
      <c r="CP30" s="59">
        <f t="shared" si="18"/>
        <v>0</v>
      </c>
      <c r="CQ30" s="59">
        <f t="shared" si="18"/>
        <v>0</v>
      </c>
      <c r="CR30" s="59">
        <f t="shared" si="18"/>
        <v>0</v>
      </c>
      <c r="CS30" s="59">
        <f t="shared" si="18"/>
        <v>0</v>
      </c>
      <c r="CT30" s="59">
        <f t="shared" si="18"/>
        <v>0</v>
      </c>
      <c r="CU30" s="59">
        <f t="shared" si="18"/>
        <v>0</v>
      </c>
      <c r="CV30" s="59">
        <f t="shared" si="18"/>
        <v>0</v>
      </c>
      <c r="CW30" s="59">
        <f t="shared" si="18"/>
        <v>0</v>
      </c>
      <c r="CX30" s="59">
        <f t="shared" si="18"/>
        <v>0</v>
      </c>
      <c r="CY30" s="59">
        <f t="shared" si="18"/>
        <v>0</v>
      </c>
      <c r="CZ30" s="391"/>
    </row>
    <row r="31" spans="1:104" x14ac:dyDescent="0.25">
      <c r="B31" s="393"/>
      <c r="C31" s="39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50"/>
      <c r="CZ31" s="391"/>
    </row>
    <row r="32" spans="1:104" x14ac:dyDescent="0.25">
      <c r="B32" s="402" t="s">
        <v>506</v>
      </c>
      <c r="C32" s="39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c r="CW32" s="50"/>
      <c r="CX32" s="50"/>
      <c r="CY32" s="50"/>
      <c r="CZ32" s="391"/>
    </row>
    <row r="33" spans="2:104" x14ac:dyDescent="0.25">
      <c r="B33" s="403" t="s">
        <v>514</v>
      </c>
      <c r="C33" s="9" t="s">
        <v>1117</v>
      </c>
      <c r="D33" s="58">
        <f>'Data Input - Proposed'!H39</f>
        <v>0</v>
      </c>
      <c r="E33" s="58">
        <f>'Data Input - Proposed'!I39</f>
        <v>0</v>
      </c>
      <c r="F33" s="58">
        <f>'Data Input - Proposed'!J39</f>
        <v>0</v>
      </c>
      <c r="G33" s="58">
        <f>'Data Input - Proposed'!K39</f>
        <v>0</v>
      </c>
      <c r="H33" s="58">
        <f>'Data Input - Proposed'!L39</f>
        <v>0</v>
      </c>
      <c r="I33" s="58">
        <f>'Data Input - Proposed'!M39</f>
        <v>0</v>
      </c>
      <c r="J33" s="58">
        <f>'Data Input - Proposed'!N39</f>
        <v>0</v>
      </c>
      <c r="K33" s="58">
        <f>'Data Input - Proposed'!O39</f>
        <v>0</v>
      </c>
      <c r="L33" s="58">
        <f>'Data Input - Proposed'!P39</f>
        <v>0</v>
      </c>
      <c r="M33" s="58">
        <f>'Data Input - Proposed'!Q39</f>
        <v>0</v>
      </c>
      <c r="N33" s="58">
        <f>'Data Input - Proposed'!R39</f>
        <v>0</v>
      </c>
      <c r="O33" s="58">
        <f>'Data Input - Proposed'!S39</f>
        <v>0</v>
      </c>
      <c r="P33" s="58">
        <f>'Data Input - Proposed'!T39</f>
        <v>0</v>
      </c>
      <c r="Q33" s="58">
        <f>'Data Input - Proposed'!U39</f>
        <v>0</v>
      </c>
      <c r="R33" s="58">
        <f>'Data Input - Proposed'!V39</f>
        <v>0</v>
      </c>
      <c r="S33" s="58">
        <f>'Data Input - Proposed'!W39</f>
        <v>0</v>
      </c>
      <c r="T33" s="58">
        <f>'Data Input - Proposed'!X39</f>
        <v>0</v>
      </c>
      <c r="U33" s="58">
        <f>'Data Input - Proposed'!Y39</f>
        <v>0</v>
      </c>
      <c r="V33" s="58">
        <f>'Data Input - Proposed'!Z39</f>
        <v>0</v>
      </c>
      <c r="W33" s="58">
        <f>'Data Input - Proposed'!AA39</f>
        <v>0</v>
      </c>
      <c r="X33" s="58">
        <f>'Data Input - Proposed'!AB39</f>
        <v>0</v>
      </c>
      <c r="Y33" s="58">
        <f>'Data Input - Proposed'!AC39</f>
        <v>0</v>
      </c>
      <c r="Z33" s="58">
        <f>'Data Input - Proposed'!AD39</f>
        <v>0</v>
      </c>
      <c r="AA33" s="58">
        <f>'Data Input - Proposed'!AE39</f>
        <v>0</v>
      </c>
      <c r="AB33" s="58">
        <f>'Data Input - Proposed'!AF39</f>
        <v>0</v>
      </c>
      <c r="AC33" s="58">
        <f>'Data Input - Proposed'!AG39</f>
        <v>0</v>
      </c>
      <c r="AD33" s="58">
        <f>'Data Input - Proposed'!AH39</f>
        <v>0</v>
      </c>
      <c r="AE33" s="58">
        <f>'Data Input - Proposed'!AI39</f>
        <v>0</v>
      </c>
      <c r="AF33" s="58">
        <f>'Data Input - Proposed'!AJ39</f>
        <v>0</v>
      </c>
      <c r="AG33" s="58">
        <f>'Data Input - Proposed'!AK39</f>
        <v>0</v>
      </c>
      <c r="AH33" s="58">
        <f>'Data Input - Proposed'!AL39</f>
        <v>0</v>
      </c>
      <c r="AI33" s="58">
        <f>'Data Input - Proposed'!AM39</f>
        <v>0</v>
      </c>
      <c r="AJ33" s="58">
        <f>'Data Input - Proposed'!AN39</f>
        <v>0</v>
      </c>
      <c r="AK33" s="58">
        <f>'Data Input - Proposed'!AO39</f>
        <v>0</v>
      </c>
      <c r="AL33" s="58">
        <f>'Data Input - Proposed'!AP39</f>
        <v>0</v>
      </c>
      <c r="AM33" s="58">
        <f>'Data Input - Proposed'!AQ39</f>
        <v>0</v>
      </c>
      <c r="AN33" s="58">
        <f>'Data Input - Proposed'!AR39</f>
        <v>0</v>
      </c>
      <c r="AO33" s="58">
        <f>'Data Input - Proposed'!AS39</f>
        <v>0</v>
      </c>
      <c r="AP33" s="58">
        <f>'Data Input - Proposed'!AT39</f>
        <v>0</v>
      </c>
      <c r="AQ33" s="58">
        <f>'Data Input - Proposed'!AU39</f>
        <v>0</v>
      </c>
      <c r="AR33" s="58">
        <f>'Data Input - Proposed'!AV39</f>
        <v>0</v>
      </c>
      <c r="AS33" s="58">
        <f>'Data Input - Proposed'!AW39</f>
        <v>0</v>
      </c>
      <c r="AT33" s="58">
        <f>'Data Input - Proposed'!AX39</f>
        <v>0</v>
      </c>
      <c r="AU33" s="58">
        <f>'Data Input - Proposed'!AY39</f>
        <v>0</v>
      </c>
      <c r="AV33" s="58">
        <f>'Data Input - Proposed'!AZ39</f>
        <v>0</v>
      </c>
      <c r="AW33" s="58">
        <f>'Data Input - Proposed'!BA39</f>
        <v>0</v>
      </c>
      <c r="AX33" s="58">
        <f>'Data Input - Proposed'!BB39</f>
        <v>0</v>
      </c>
      <c r="AY33" s="58">
        <f>'Data Input - Proposed'!BC39</f>
        <v>0</v>
      </c>
      <c r="AZ33" s="58">
        <f>'Data Input - Proposed'!BD39</f>
        <v>0</v>
      </c>
      <c r="BA33" s="58">
        <f>'Data Input - Proposed'!BE39</f>
        <v>0</v>
      </c>
      <c r="BB33" s="58">
        <f>'Data Input - Proposed'!BF39</f>
        <v>0</v>
      </c>
      <c r="BC33" s="58">
        <f>'Data Input - Proposed'!BG39</f>
        <v>0</v>
      </c>
      <c r="BD33" s="58">
        <f>'Data Input - Proposed'!BH39</f>
        <v>0</v>
      </c>
      <c r="BE33" s="58">
        <f>'Data Input - Proposed'!BI39</f>
        <v>0</v>
      </c>
      <c r="BF33" s="58">
        <f>'Data Input - Proposed'!BJ39</f>
        <v>0</v>
      </c>
      <c r="BG33" s="58">
        <f>'Data Input - Proposed'!BK39</f>
        <v>0</v>
      </c>
      <c r="BH33" s="58">
        <f>'Data Input - Proposed'!BL39</f>
        <v>0</v>
      </c>
      <c r="BI33" s="58">
        <f>'Data Input - Proposed'!BM39</f>
        <v>0</v>
      </c>
      <c r="BJ33" s="58">
        <f>'Data Input - Proposed'!BN39</f>
        <v>0</v>
      </c>
      <c r="BK33" s="58">
        <f>'Data Input - Proposed'!BO39</f>
        <v>0</v>
      </c>
      <c r="BL33" s="58">
        <f>'Data Input - Proposed'!BP39</f>
        <v>0</v>
      </c>
      <c r="BM33" s="58">
        <f>'Data Input - Proposed'!BQ39</f>
        <v>0</v>
      </c>
      <c r="BN33" s="58">
        <f>'Data Input - Proposed'!BR39</f>
        <v>0</v>
      </c>
      <c r="BO33" s="58">
        <f>'Data Input - Proposed'!BS39</f>
        <v>0</v>
      </c>
      <c r="BP33" s="58">
        <f>'Data Input - Proposed'!BT39</f>
        <v>0</v>
      </c>
      <c r="BQ33" s="58">
        <f>'Data Input - Proposed'!BU39</f>
        <v>0</v>
      </c>
      <c r="BR33" s="58">
        <f>'Data Input - Proposed'!BV39</f>
        <v>0</v>
      </c>
      <c r="BS33" s="58">
        <f>'Data Input - Proposed'!BW39</f>
        <v>0</v>
      </c>
      <c r="BT33" s="58">
        <f>'Data Input - Proposed'!BX39</f>
        <v>0</v>
      </c>
      <c r="BU33" s="58">
        <f>'Data Input - Proposed'!BY39</f>
        <v>0</v>
      </c>
      <c r="BV33" s="58">
        <f>'Data Input - Proposed'!BZ39</f>
        <v>0</v>
      </c>
      <c r="BW33" s="58">
        <f>'Data Input - Proposed'!CA39</f>
        <v>0</v>
      </c>
      <c r="BX33" s="58">
        <f>'Data Input - Proposed'!CB39</f>
        <v>0</v>
      </c>
      <c r="BY33" s="58">
        <f>'Data Input - Proposed'!CC39</f>
        <v>0</v>
      </c>
      <c r="BZ33" s="58">
        <f>'Data Input - Proposed'!CD39</f>
        <v>0</v>
      </c>
      <c r="CA33" s="58">
        <f>'Data Input - Proposed'!CE39</f>
        <v>0</v>
      </c>
      <c r="CB33" s="58">
        <f>'Data Input - Proposed'!CF39</f>
        <v>0</v>
      </c>
      <c r="CC33" s="58">
        <f>'Data Input - Proposed'!CG39</f>
        <v>0</v>
      </c>
      <c r="CD33" s="58">
        <f>'Data Input - Proposed'!CH39</f>
        <v>0</v>
      </c>
      <c r="CE33" s="58">
        <f>'Data Input - Proposed'!CI39</f>
        <v>0</v>
      </c>
      <c r="CF33" s="58">
        <f>'Data Input - Proposed'!CJ39</f>
        <v>0</v>
      </c>
      <c r="CG33" s="58">
        <f>'Data Input - Proposed'!CK39</f>
        <v>0</v>
      </c>
      <c r="CH33" s="58">
        <f>'Data Input - Proposed'!CL39</f>
        <v>0</v>
      </c>
      <c r="CI33" s="58">
        <f>'Data Input - Proposed'!CM39</f>
        <v>0</v>
      </c>
      <c r="CJ33" s="58">
        <f>'Data Input - Proposed'!CN39</f>
        <v>0</v>
      </c>
      <c r="CK33" s="58">
        <f>'Data Input - Proposed'!CO39</f>
        <v>0</v>
      </c>
      <c r="CL33" s="58">
        <f>'Data Input - Proposed'!CP39</f>
        <v>0</v>
      </c>
      <c r="CM33" s="58">
        <f>'Data Input - Proposed'!CQ39</f>
        <v>0</v>
      </c>
      <c r="CN33" s="58">
        <f>'Data Input - Proposed'!CR39</f>
        <v>0</v>
      </c>
      <c r="CO33" s="58">
        <f>'Data Input - Proposed'!CS39</f>
        <v>0</v>
      </c>
      <c r="CP33" s="58">
        <f>'Data Input - Proposed'!CT39</f>
        <v>0</v>
      </c>
      <c r="CQ33" s="58">
        <f>'Data Input - Proposed'!CU39</f>
        <v>0</v>
      </c>
      <c r="CR33" s="58">
        <f>'Data Input - Proposed'!CV39</f>
        <v>0</v>
      </c>
      <c r="CS33" s="58">
        <f>'Data Input - Proposed'!CW39</f>
        <v>0</v>
      </c>
      <c r="CT33" s="58">
        <f>'Data Input - Proposed'!CX39</f>
        <v>0</v>
      </c>
      <c r="CU33" s="58">
        <f>'Data Input - Proposed'!CY39</f>
        <v>0</v>
      </c>
      <c r="CV33" s="58">
        <f>'Data Input - Proposed'!CZ39</f>
        <v>0</v>
      </c>
      <c r="CW33" s="58">
        <f>'Data Input - Proposed'!DA39</f>
        <v>0</v>
      </c>
      <c r="CX33" s="58">
        <f>'Data Input - Proposed'!DB39</f>
        <v>0</v>
      </c>
      <c r="CY33" s="58">
        <f>'Data Input - Proposed'!DC39</f>
        <v>0</v>
      </c>
      <c r="CZ33" s="391"/>
    </row>
    <row r="34" spans="2:104" x14ac:dyDescent="0.25">
      <c r="B34" s="403" t="s">
        <v>1060</v>
      </c>
      <c r="C34" s="9" t="s">
        <v>1117</v>
      </c>
      <c r="D34" s="59">
        <f>D33*D$7</f>
        <v>0</v>
      </c>
      <c r="E34" s="59">
        <f t="shared" ref="E34:BP34" si="19">E33*E$7</f>
        <v>0</v>
      </c>
      <c r="F34" s="59">
        <f>F33*F$7</f>
        <v>0</v>
      </c>
      <c r="G34" s="59">
        <f t="shared" si="19"/>
        <v>0</v>
      </c>
      <c r="H34" s="59">
        <f t="shared" si="19"/>
        <v>0</v>
      </c>
      <c r="I34" s="59">
        <f t="shared" si="19"/>
        <v>0</v>
      </c>
      <c r="J34" s="59">
        <f t="shared" si="19"/>
        <v>0</v>
      </c>
      <c r="K34" s="59">
        <f t="shared" si="19"/>
        <v>0</v>
      </c>
      <c r="L34" s="59">
        <f t="shared" si="19"/>
        <v>0</v>
      </c>
      <c r="M34" s="59">
        <f t="shared" si="19"/>
        <v>0</v>
      </c>
      <c r="N34" s="59">
        <f t="shared" si="19"/>
        <v>0</v>
      </c>
      <c r="O34" s="59">
        <f t="shared" si="19"/>
        <v>0</v>
      </c>
      <c r="P34" s="59">
        <f t="shared" si="19"/>
        <v>0</v>
      </c>
      <c r="Q34" s="59">
        <f t="shared" si="19"/>
        <v>0</v>
      </c>
      <c r="R34" s="59">
        <f t="shared" si="19"/>
        <v>0</v>
      </c>
      <c r="S34" s="59">
        <f t="shared" si="19"/>
        <v>0</v>
      </c>
      <c r="T34" s="59">
        <f t="shared" si="19"/>
        <v>0</v>
      </c>
      <c r="U34" s="59">
        <f t="shared" si="19"/>
        <v>0</v>
      </c>
      <c r="V34" s="59">
        <f t="shared" si="19"/>
        <v>0</v>
      </c>
      <c r="W34" s="59">
        <f t="shared" si="19"/>
        <v>0</v>
      </c>
      <c r="X34" s="59">
        <f t="shared" si="19"/>
        <v>0</v>
      </c>
      <c r="Y34" s="59">
        <f t="shared" si="19"/>
        <v>0</v>
      </c>
      <c r="Z34" s="59">
        <f t="shared" si="19"/>
        <v>0</v>
      </c>
      <c r="AA34" s="59">
        <f t="shared" si="19"/>
        <v>0</v>
      </c>
      <c r="AB34" s="59">
        <f t="shared" si="19"/>
        <v>0</v>
      </c>
      <c r="AC34" s="59">
        <f t="shared" si="19"/>
        <v>0</v>
      </c>
      <c r="AD34" s="59">
        <f t="shared" si="19"/>
        <v>0</v>
      </c>
      <c r="AE34" s="59">
        <f t="shared" si="19"/>
        <v>0</v>
      </c>
      <c r="AF34" s="59">
        <f t="shared" si="19"/>
        <v>0</v>
      </c>
      <c r="AG34" s="59">
        <f t="shared" si="19"/>
        <v>0</v>
      </c>
      <c r="AH34" s="59">
        <f t="shared" si="19"/>
        <v>0</v>
      </c>
      <c r="AI34" s="59">
        <f t="shared" si="19"/>
        <v>0</v>
      </c>
      <c r="AJ34" s="59">
        <f t="shared" si="19"/>
        <v>0</v>
      </c>
      <c r="AK34" s="59">
        <f t="shared" si="19"/>
        <v>0</v>
      </c>
      <c r="AL34" s="59">
        <f t="shared" si="19"/>
        <v>0</v>
      </c>
      <c r="AM34" s="59">
        <f t="shared" si="19"/>
        <v>0</v>
      </c>
      <c r="AN34" s="59">
        <f t="shared" si="19"/>
        <v>0</v>
      </c>
      <c r="AO34" s="59">
        <f t="shared" si="19"/>
        <v>0</v>
      </c>
      <c r="AP34" s="59">
        <f t="shared" si="19"/>
        <v>0</v>
      </c>
      <c r="AQ34" s="59">
        <f t="shared" si="19"/>
        <v>0</v>
      </c>
      <c r="AR34" s="59">
        <f t="shared" si="19"/>
        <v>0</v>
      </c>
      <c r="AS34" s="59">
        <f t="shared" si="19"/>
        <v>0</v>
      </c>
      <c r="AT34" s="59">
        <f t="shared" si="19"/>
        <v>0</v>
      </c>
      <c r="AU34" s="59">
        <f t="shared" si="19"/>
        <v>0</v>
      </c>
      <c r="AV34" s="59">
        <f t="shared" si="19"/>
        <v>0</v>
      </c>
      <c r="AW34" s="59">
        <f t="shared" si="19"/>
        <v>0</v>
      </c>
      <c r="AX34" s="59">
        <f t="shared" si="19"/>
        <v>0</v>
      </c>
      <c r="AY34" s="59">
        <f t="shared" si="19"/>
        <v>0</v>
      </c>
      <c r="AZ34" s="59">
        <f t="shared" si="19"/>
        <v>0</v>
      </c>
      <c r="BA34" s="59">
        <f t="shared" si="19"/>
        <v>0</v>
      </c>
      <c r="BB34" s="59">
        <f t="shared" si="19"/>
        <v>0</v>
      </c>
      <c r="BC34" s="59">
        <f t="shared" si="19"/>
        <v>0</v>
      </c>
      <c r="BD34" s="59">
        <f t="shared" si="19"/>
        <v>0</v>
      </c>
      <c r="BE34" s="59">
        <f t="shared" si="19"/>
        <v>0</v>
      </c>
      <c r="BF34" s="59">
        <f t="shared" si="19"/>
        <v>0</v>
      </c>
      <c r="BG34" s="59">
        <f t="shared" si="19"/>
        <v>0</v>
      </c>
      <c r="BH34" s="59">
        <f t="shared" si="19"/>
        <v>0</v>
      </c>
      <c r="BI34" s="59">
        <f t="shared" si="19"/>
        <v>0</v>
      </c>
      <c r="BJ34" s="59">
        <f t="shared" si="19"/>
        <v>0</v>
      </c>
      <c r="BK34" s="59">
        <f t="shared" si="19"/>
        <v>0</v>
      </c>
      <c r="BL34" s="59">
        <f t="shared" si="19"/>
        <v>0</v>
      </c>
      <c r="BM34" s="59">
        <f t="shared" si="19"/>
        <v>0</v>
      </c>
      <c r="BN34" s="59">
        <f t="shared" si="19"/>
        <v>0</v>
      </c>
      <c r="BO34" s="59">
        <f t="shared" si="19"/>
        <v>0</v>
      </c>
      <c r="BP34" s="59">
        <f t="shared" si="19"/>
        <v>0</v>
      </c>
      <c r="BQ34" s="59">
        <f t="shared" ref="BQ34:CY34" si="20">BQ33*BQ$7</f>
        <v>0</v>
      </c>
      <c r="BR34" s="59">
        <f t="shared" si="20"/>
        <v>0</v>
      </c>
      <c r="BS34" s="59">
        <f t="shared" si="20"/>
        <v>0</v>
      </c>
      <c r="BT34" s="59">
        <f t="shared" si="20"/>
        <v>0</v>
      </c>
      <c r="BU34" s="59">
        <f t="shared" si="20"/>
        <v>0</v>
      </c>
      <c r="BV34" s="59">
        <f t="shared" si="20"/>
        <v>0</v>
      </c>
      <c r="BW34" s="59">
        <f t="shared" si="20"/>
        <v>0</v>
      </c>
      <c r="BX34" s="59">
        <f t="shared" si="20"/>
        <v>0</v>
      </c>
      <c r="BY34" s="59">
        <f t="shared" si="20"/>
        <v>0</v>
      </c>
      <c r="BZ34" s="59">
        <f t="shared" si="20"/>
        <v>0</v>
      </c>
      <c r="CA34" s="59">
        <f t="shared" si="20"/>
        <v>0</v>
      </c>
      <c r="CB34" s="59">
        <f t="shared" si="20"/>
        <v>0</v>
      </c>
      <c r="CC34" s="59">
        <f t="shared" si="20"/>
        <v>0</v>
      </c>
      <c r="CD34" s="59">
        <f t="shared" si="20"/>
        <v>0</v>
      </c>
      <c r="CE34" s="59">
        <f t="shared" si="20"/>
        <v>0</v>
      </c>
      <c r="CF34" s="59">
        <f t="shared" si="20"/>
        <v>0</v>
      </c>
      <c r="CG34" s="59">
        <f t="shared" si="20"/>
        <v>0</v>
      </c>
      <c r="CH34" s="59">
        <f t="shared" si="20"/>
        <v>0</v>
      </c>
      <c r="CI34" s="59">
        <f t="shared" si="20"/>
        <v>0</v>
      </c>
      <c r="CJ34" s="59">
        <f t="shared" si="20"/>
        <v>0</v>
      </c>
      <c r="CK34" s="59">
        <f t="shared" si="20"/>
        <v>0</v>
      </c>
      <c r="CL34" s="59">
        <f t="shared" si="20"/>
        <v>0</v>
      </c>
      <c r="CM34" s="59">
        <f t="shared" si="20"/>
        <v>0</v>
      </c>
      <c r="CN34" s="59">
        <f t="shared" si="20"/>
        <v>0</v>
      </c>
      <c r="CO34" s="59">
        <f t="shared" si="20"/>
        <v>0</v>
      </c>
      <c r="CP34" s="59">
        <f t="shared" si="20"/>
        <v>0</v>
      </c>
      <c r="CQ34" s="59">
        <f t="shared" si="20"/>
        <v>0</v>
      </c>
      <c r="CR34" s="59">
        <f t="shared" si="20"/>
        <v>0</v>
      </c>
      <c r="CS34" s="59">
        <f t="shared" si="20"/>
        <v>0</v>
      </c>
      <c r="CT34" s="59">
        <f t="shared" si="20"/>
        <v>0</v>
      </c>
      <c r="CU34" s="59">
        <f t="shared" si="20"/>
        <v>0</v>
      </c>
      <c r="CV34" s="59">
        <f t="shared" si="20"/>
        <v>0</v>
      </c>
      <c r="CW34" s="59">
        <f t="shared" si="20"/>
        <v>0</v>
      </c>
      <c r="CX34" s="59">
        <f t="shared" si="20"/>
        <v>0</v>
      </c>
      <c r="CY34" s="59">
        <f t="shared" si="20"/>
        <v>0</v>
      </c>
      <c r="CZ34" s="391"/>
    </row>
    <row r="35" spans="2:104" x14ac:dyDescent="0.25">
      <c r="B35" s="393"/>
      <c r="C35" s="39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50"/>
      <c r="CZ35" s="391"/>
    </row>
    <row r="36" spans="2:104" x14ac:dyDescent="0.25">
      <c r="B36" s="404" t="s">
        <v>432</v>
      </c>
      <c r="C36" s="9" t="s">
        <v>1117</v>
      </c>
      <c r="D36" s="59">
        <f>IF('Data Input - Proposed'!$F$37="Yes",D34+D13,D30)</f>
        <v>0</v>
      </c>
      <c r="E36" s="59">
        <f>IF('Data Input - Proposed'!$F$37="Yes",E34+E13,E30)</f>
        <v>0</v>
      </c>
      <c r="F36" s="59">
        <f>IF('Data Input - Proposed'!$F$37="Yes",F34+F13,F30)</f>
        <v>0</v>
      </c>
      <c r="G36" s="59">
        <f>IF('Data Input - Proposed'!$F$37="Yes",G34+G13,G30)</f>
        <v>0</v>
      </c>
      <c r="H36" s="59">
        <f>IF('Data Input - Proposed'!$F$37="Yes",H34+H13,H30)</f>
        <v>0</v>
      </c>
      <c r="I36" s="59">
        <f>IF('Data Input - Proposed'!$F$37="Yes",I34+I13,I30)</f>
        <v>0</v>
      </c>
      <c r="J36" s="59">
        <f>IF('Data Input - Proposed'!$F$37="Yes",J34+J13,J30)</f>
        <v>0</v>
      </c>
      <c r="K36" s="59">
        <f>IF('Data Input - Proposed'!$F$37="Yes",K34+K13,K30)</f>
        <v>0</v>
      </c>
      <c r="L36" s="59">
        <f>IF('Data Input - Proposed'!$F$37="Yes",L34+L13,L30)</f>
        <v>0</v>
      </c>
      <c r="M36" s="59">
        <f>IF('Data Input - Proposed'!$F$37="Yes",M34+M13,M30)</f>
        <v>0</v>
      </c>
      <c r="N36" s="59">
        <f>IF('Data Input - Proposed'!$F$37="Yes",N34+N13,N30)</f>
        <v>0</v>
      </c>
      <c r="O36" s="59">
        <f>IF('Data Input - Proposed'!$F$37="Yes",O34+O13,O30)</f>
        <v>0</v>
      </c>
      <c r="P36" s="59">
        <f>IF('Data Input - Proposed'!$F$37="Yes",P34+P13,P30)</f>
        <v>0</v>
      </c>
      <c r="Q36" s="59">
        <f>IF('Data Input - Proposed'!$F$37="Yes",Q34+Q13,Q30)</f>
        <v>0</v>
      </c>
      <c r="R36" s="59">
        <f>IF('Data Input - Proposed'!$F$37="Yes",R34+R13,R30)</f>
        <v>0</v>
      </c>
      <c r="S36" s="59">
        <f>IF('Data Input - Proposed'!$F$37="Yes",S34+S13,S30)</f>
        <v>0</v>
      </c>
      <c r="T36" s="59">
        <f>IF('Data Input - Proposed'!$F$37="Yes",T34+T13,T30)</f>
        <v>0</v>
      </c>
      <c r="U36" s="59">
        <f>IF('Data Input - Proposed'!$F$37="Yes",U34+U13,U30)</f>
        <v>0</v>
      </c>
      <c r="V36" s="59">
        <f>IF('Data Input - Proposed'!$F$37="Yes",V34+V13,V30)</f>
        <v>0</v>
      </c>
      <c r="W36" s="59">
        <f>IF('Data Input - Proposed'!$F$37="Yes",W34+W13,W30)</f>
        <v>0</v>
      </c>
      <c r="X36" s="59">
        <f>IF('Data Input - Proposed'!$F$37="Yes",X34+X13,X30)</f>
        <v>0</v>
      </c>
      <c r="Y36" s="59">
        <f>IF('Data Input - Proposed'!$F$37="Yes",Y34+Y13,Y30)</f>
        <v>0</v>
      </c>
      <c r="Z36" s="59">
        <f>IF('Data Input - Proposed'!$F$37="Yes",Z34+Z13,Z30)</f>
        <v>0</v>
      </c>
      <c r="AA36" s="59">
        <f>IF('Data Input - Proposed'!$F$37="Yes",AA34+AA13,AA30)</f>
        <v>0</v>
      </c>
      <c r="AB36" s="59">
        <f>IF('Data Input - Proposed'!$F$37="Yes",AB34+AB13,AB30)</f>
        <v>0</v>
      </c>
      <c r="AC36" s="59">
        <f>IF('Data Input - Proposed'!$F$37="Yes",AC34+AC13,AC30)</f>
        <v>0</v>
      </c>
      <c r="AD36" s="59">
        <f>IF('Data Input - Proposed'!$F$37="Yes",AD34+AD13,AD30)</f>
        <v>0</v>
      </c>
      <c r="AE36" s="59">
        <f>IF('Data Input - Proposed'!$F$37="Yes",AE34+AE13,AE30)</f>
        <v>0</v>
      </c>
      <c r="AF36" s="59">
        <f>IF('Data Input - Proposed'!$F$37="Yes",AF34+AF13,AF30)</f>
        <v>0</v>
      </c>
      <c r="AG36" s="59">
        <f>IF('Data Input - Proposed'!$F$37="Yes",AG34+AG13,AG30)</f>
        <v>0</v>
      </c>
      <c r="AH36" s="59">
        <f>IF('Data Input - Proposed'!$F$37="Yes",AH34+AH13,AH30)</f>
        <v>0</v>
      </c>
      <c r="AI36" s="59">
        <f>IF('Data Input - Proposed'!$F$37="Yes",AI34+AI13,AI30)</f>
        <v>0</v>
      </c>
      <c r="AJ36" s="59">
        <f>IF('Data Input - Proposed'!$F$37="Yes",AJ34+AJ13,AJ30)</f>
        <v>0</v>
      </c>
      <c r="AK36" s="59">
        <f>IF('Data Input - Proposed'!$F$37="Yes",AK34+AK13,AK30)</f>
        <v>0</v>
      </c>
      <c r="AL36" s="59">
        <f>IF('Data Input - Proposed'!$F$37="Yes",AL34+AL13,AL30)</f>
        <v>0</v>
      </c>
      <c r="AM36" s="59">
        <f>IF('Data Input - Proposed'!$F$37="Yes",AM34+AM13,AM30)</f>
        <v>0</v>
      </c>
      <c r="AN36" s="59">
        <f>IF('Data Input - Proposed'!$F$37="Yes",AN34+AN13,AN30)</f>
        <v>0</v>
      </c>
      <c r="AO36" s="59">
        <f>IF('Data Input - Proposed'!$F$37="Yes",AO34+AO13,AO30)</f>
        <v>0</v>
      </c>
      <c r="AP36" s="59">
        <f>IF('Data Input - Proposed'!$F$37="Yes",AP34+AP13,AP30)</f>
        <v>0</v>
      </c>
      <c r="AQ36" s="59">
        <f>IF('Data Input - Proposed'!$F$37="Yes",AQ34+AQ13,AQ30)</f>
        <v>0</v>
      </c>
      <c r="AR36" s="59">
        <f>IF('Data Input - Proposed'!$F$37="Yes",AR34+AR13,AR30)</f>
        <v>0</v>
      </c>
      <c r="AS36" s="59">
        <f>IF('Data Input - Proposed'!$F$37="Yes",AS34+AS13,AS30)</f>
        <v>0</v>
      </c>
      <c r="AT36" s="59">
        <f>IF('Data Input - Proposed'!$F$37="Yes",AT34+AT13,AT30)</f>
        <v>0</v>
      </c>
      <c r="AU36" s="59">
        <f>IF('Data Input - Proposed'!$F$37="Yes",AU34+AU13,AU30)</f>
        <v>0</v>
      </c>
      <c r="AV36" s="59">
        <f>IF('Data Input - Proposed'!$F$37="Yes",AV34+AV13,AV30)</f>
        <v>0</v>
      </c>
      <c r="AW36" s="59">
        <f>IF('Data Input - Proposed'!$F$37="Yes",AW34+AW13,AW30)</f>
        <v>0</v>
      </c>
      <c r="AX36" s="59">
        <f>IF('Data Input - Proposed'!$F$37="Yes",AX34+AX13,AX30)</f>
        <v>0</v>
      </c>
      <c r="AY36" s="59">
        <f>IF('Data Input - Proposed'!$F$37="Yes",AY34+AY13,AY30)</f>
        <v>0</v>
      </c>
      <c r="AZ36" s="59">
        <f>IF('Data Input - Proposed'!$F$37="Yes",AZ34+AZ13,AZ30)</f>
        <v>0</v>
      </c>
      <c r="BA36" s="59">
        <f>IF('Data Input - Proposed'!$F$37="Yes",BA34+BA13,BA30)</f>
        <v>0</v>
      </c>
      <c r="BB36" s="59">
        <f>IF('Data Input - Proposed'!$F$37="Yes",BB34+BB13,BB30)</f>
        <v>0</v>
      </c>
      <c r="BC36" s="59">
        <f>IF('Data Input - Proposed'!$F$37="Yes",BC34+BC13,BC30)</f>
        <v>0</v>
      </c>
      <c r="BD36" s="59">
        <f>IF('Data Input - Proposed'!$F$37="Yes",BD34+BD13,BD30)</f>
        <v>0</v>
      </c>
      <c r="BE36" s="59">
        <f>IF('Data Input - Proposed'!$F$37="Yes",BE34+BE13,BE30)</f>
        <v>0</v>
      </c>
      <c r="BF36" s="59">
        <f>IF('Data Input - Proposed'!$F$37="Yes",BF34+BF13,BF30)</f>
        <v>0</v>
      </c>
      <c r="BG36" s="59">
        <f>IF('Data Input - Proposed'!$F$37="Yes",BG34+BG13,BG30)</f>
        <v>0</v>
      </c>
      <c r="BH36" s="59">
        <f>IF('Data Input - Proposed'!$F$37="Yes",BH34+BH13,BH30)</f>
        <v>0</v>
      </c>
      <c r="BI36" s="59">
        <f>IF('Data Input - Proposed'!$F$37="Yes",BI34+BI13,BI30)</f>
        <v>0</v>
      </c>
      <c r="BJ36" s="59">
        <f>IF('Data Input - Proposed'!$F$37="Yes",BJ34+BJ13,BJ30)</f>
        <v>0</v>
      </c>
      <c r="BK36" s="59">
        <f>IF('Data Input - Proposed'!$F$37="Yes",BK34+BK13,BK30)</f>
        <v>0</v>
      </c>
      <c r="BL36" s="59">
        <f>IF('Data Input - Proposed'!$F$37="Yes",BL34+BL13,BL30)</f>
        <v>0</v>
      </c>
      <c r="BM36" s="59">
        <f>IF('Data Input - Proposed'!$F$37="Yes",BM34+BM13,BM30)</f>
        <v>0</v>
      </c>
      <c r="BN36" s="59">
        <f>IF('Data Input - Proposed'!$F$37="Yes",BN34+BN13,BN30)</f>
        <v>0</v>
      </c>
      <c r="BO36" s="59">
        <f>IF('Data Input - Proposed'!$F$37="Yes",BO34+BO13,BO30)</f>
        <v>0</v>
      </c>
      <c r="BP36" s="59">
        <f>IF('Data Input - Proposed'!$F$37="Yes",BP34+BP13,BP30)</f>
        <v>0</v>
      </c>
      <c r="BQ36" s="59">
        <f>IF('Data Input - Proposed'!$F$37="Yes",BQ34+BQ13,BQ30)</f>
        <v>0</v>
      </c>
      <c r="BR36" s="59">
        <f>IF('Data Input - Proposed'!$F$37="Yes",BR34+BR13,BR30)</f>
        <v>0</v>
      </c>
      <c r="BS36" s="59">
        <f>IF('Data Input - Proposed'!$F$37="Yes",BS34+BS13,BS30)</f>
        <v>0</v>
      </c>
      <c r="BT36" s="59">
        <f>IF('Data Input - Proposed'!$F$37="Yes",BT34+BT13,BT30)</f>
        <v>0</v>
      </c>
      <c r="BU36" s="59">
        <f>IF('Data Input - Proposed'!$F$37="Yes",BU34+BU13,BU30)</f>
        <v>0</v>
      </c>
      <c r="BV36" s="59">
        <f>IF('Data Input - Proposed'!$F$37="Yes",BV34+BV13,BV30)</f>
        <v>0</v>
      </c>
      <c r="BW36" s="59">
        <f>IF('Data Input - Proposed'!$F$37="Yes",BW34+BW13,BW30)</f>
        <v>0</v>
      </c>
      <c r="BX36" s="59">
        <f>IF('Data Input - Proposed'!$F$37="Yes",BX34+BX13,BX30)</f>
        <v>0</v>
      </c>
      <c r="BY36" s="59">
        <f>IF('Data Input - Proposed'!$F$37="Yes",BY34+BY13,BY30)</f>
        <v>0</v>
      </c>
      <c r="BZ36" s="59">
        <f>IF('Data Input - Proposed'!$F$37="Yes",BZ34+BZ13,BZ30)</f>
        <v>0</v>
      </c>
      <c r="CA36" s="59">
        <f>IF('Data Input - Proposed'!$F$37="Yes",CA34+CA13,CA30)</f>
        <v>0</v>
      </c>
      <c r="CB36" s="59">
        <f>IF('Data Input - Proposed'!$F$37="Yes",CB34+CB13,CB30)</f>
        <v>0</v>
      </c>
      <c r="CC36" s="59">
        <f>IF('Data Input - Proposed'!$F$37="Yes",CC34+CC13,CC30)</f>
        <v>0</v>
      </c>
      <c r="CD36" s="59">
        <f>IF('Data Input - Proposed'!$F$37="Yes",CD34+CD13,CD30)</f>
        <v>0</v>
      </c>
      <c r="CE36" s="59">
        <f>IF('Data Input - Proposed'!$F$37="Yes",CE34+CE13,CE30)</f>
        <v>0</v>
      </c>
      <c r="CF36" s="59">
        <f>IF('Data Input - Proposed'!$F$37="Yes",CF34+CF13,CF30)</f>
        <v>0</v>
      </c>
      <c r="CG36" s="59">
        <f>IF('Data Input - Proposed'!$F$37="Yes",CG34+CG13,CG30)</f>
        <v>0</v>
      </c>
      <c r="CH36" s="59">
        <f>IF('Data Input - Proposed'!$F$37="Yes",CH34+CH13,CH30)</f>
        <v>0</v>
      </c>
      <c r="CI36" s="59">
        <f>IF('Data Input - Proposed'!$F$37="Yes",CI34+CI13,CI30)</f>
        <v>0</v>
      </c>
      <c r="CJ36" s="59">
        <f>IF('Data Input - Proposed'!$F$37="Yes",CJ34+CJ13,CJ30)</f>
        <v>0</v>
      </c>
      <c r="CK36" s="59">
        <f>IF('Data Input - Proposed'!$F$37="Yes",CK34+CK13,CK30)</f>
        <v>0</v>
      </c>
      <c r="CL36" s="59">
        <f>IF('Data Input - Proposed'!$F$37="Yes",CL34+CL13,CL30)</f>
        <v>0</v>
      </c>
      <c r="CM36" s="59">
        <f>IF('Data Input - Proposed'!$F$37="Yes",CM34+CM13,CM30)</f>
        <v>0</v>
      </c>
      <c r="CN36" s="59">
        <f>IF('Data Input - Proposed'!$F$37="Yes",CN34+CN13,CN30)</f>
        <v>0</v>
      </c>
      <c r="CO36" s="59">
        <f>IF('Data Input - Proposed'!$F$37="Yes",CO34+CO13,CO30)</f>
        <v>0</v>
      </c>
      <c r="CP36" s="59">
        <f>IF('Data Input - Proposed'!$F$37="Yes",CP34+CP13,CP30)</f>
        <v>0</v>
      </c>
      <c r="CQ36" s="59">
        <f>IF('Data Input - Proposed'!$F$37="Yes",CQ34+CQ13,CQ30)</f>
        <v>0</v>
      </c>
      <c r="CR36" s="59">
        <f>IF('Data Input - Proposed'!$F$37="Yes",CR34+CR13,CR30)</f>
        <v>0</v>
      </c>
      <c r="CS36" s="59">
        <f>IF('Data Input - Proposed'!$F$37="Yes",CS34+CS13,CS30)</f>
        <v>0</v>
      </c>
      <c r="CT36" s="59">
        <f>IF('Data Input - Proposed'!$F$37="Yes",CT34+CT13,CT30)</f>
        <v>0</v>
      </c>
      <c r="CU36" s="59">
        <f>IF('Data Input - Proposed'!$F$37="Yes",CU34+CU13,CU30)</f>
        <v>0</v>
      </c>
      <c r="CV36" s="59">
        <f>IF('Data Input - Proposed'!$F$37="Yes",CV34+CV13,CV30)</f>
        <v>0</v>
      </c>
      <c r="CW36" s="59">
        <f>IF('Data Input - Proposed'!$F$37="Yes",CW34+CW13,CW30)</f>
        <v>0</v>
      </c>
      <c r="CX36" s="59">
        <f>IF('Data Input - Proposed'!$F$37="Yes",CX34+CX13,CX30)</f>
        <v>0</v>
      </c>
      <c r="CY36" s="59">
        <f>IF('Data Input - Proposed'!$F$37="Yes",CY34+CY13,CY30)</f>
        <v>0</v>
      </c>
      <c r="CZ36" s="391"/>
    </row>
    <row r="37" spans="2:104" x14ac:dyDescent="0.25">
      <c r="B37" s="393"/>
      <c r="C37" s="390"/>
      <c r="D37" s="50"/>
      <c r="E37" s="50"/>
      <c r="F37" s="401"/>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391"/>
    </row>
    <row r="38" spans="2:104" x14ac:dyDescent="0.25">
      <c r="B38" s="389" t="s">
        <v>76</v>
      </c>
      <c r="C38" s="39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391"/>
    </row>
    <row r="39" spans="2:104" x14ac:dyDescent="0.25">
      <c r="B39" s="393" t="s">
        <v>82</v>
      </c>
      <c r="C39" s="9" t="s">
        <v>1117</v>
      </c>
      <c r="D39" s="58">
        <f>'Data Input - Proposed'!H50</f>
        <v>0</v>
      </c>
      <c r="E39" s="58">
        <f>'Data Input - Proposed'!I50</f>
        <v>0</v>
      </c>
      <c r="F39" s="58">
        <f>'Data Input - Proposed'!J50</f>
        <v>0</v>
      </c>
      <c r="G39" s="58">
        <f>'Data Input - Proposed'!K50</f>
        <v>0</v>
      </c>
      <c r="H39" s="58">
        <f>'Data Input - Proposed'!L50</f>
        <v>0</v>
      </c>
      <c r="I39" s="58">
        <f>'Data Input - Proposed'!M50</f>
        <v>0</v>
      </c>
      <c r="J39" s="58">
        <f>'Data Input - Proposed'!N50</f>
        <v>0</v>
      </c>
      <c r="K39" s="58">
        <f>'Data Input - Proposed'!O50</f>
        <v>0</v>
      </c>
      <c r="L39" s="58">
        <f>'Data Input - Proposed'!P50</f>
        <v>0</v>
      </c>
      <c r="M39" s="58">
        <f>'Data Input - Proposed'!Q50</f>
        <v>0</v>
      </c>
      <c r="N39" s="58">
        <f>'Data Input - Proposed'!R50</f>
        <v>0</v>
      </c>
      <c r="O39" s="58">
        <f>'Data Input - Proposed'!S50</f>
        <v>0</v>
      </c>
      <c r="P39" s="58">
        <f>'Data Input - Proposed'!T50</f>
        <v>0</v>
      </c>
      <c r="Q39" s="58">
        <f>'Data Input - Proposed'!U50</f>
        <v>0</v>
      </c>
      <c r="R39" s="58">
        <f>'Data Input - Proposed'!V50</f>
        <v>0</v>
      </c>
      <c r="S39" s="58">
        <f>'Data Input - Proposed'!W50</f>
        <v>0</v>
      </c>
      <c r="T39" s="58">
        <f>'Data Input - Proposed'!X50</f>
        <v>0</v>
      </c>
      <c r="U39" s="58">
        <f>'Data Input - Proposed'!Y50</f>
        <v>0</v>
      </c>
      <c r="V39" s="58">
        <f>'Data Input - Proposed'!Z50</f>
        <v>0</v>
      </c>
      <c r="W39" s="58">
        <f>'Data Input - Proposed'!AA50</f>
        <v>0</v>
      </c>
      <c r="X39" s="58">
        <f>'Data Input - Proposed'!AB50</f>
        <v>0</v>
      </c>
      <c r="Y39" s="58">
        <f>'Data Input - Proposed'!AC50</f>
        <v>0</v>
      </c>
      <c r="Z39" s="58">
        <f>'Data Input - Proposed'!AD50</f>
        <v>0</v>
      </c>
      <c r="AA39" s="58">
        <f>'Data Input - Proposed'!AE50</f>
        <v>0</v>
      </c>
      <c r="AB39" s="58">
        <f>'Data Input - Proposed'!AF50</f>
        <v>0</v>
      </c>
      <c r="AC39" s="58">
        <f>'Data Input - Proposed'!AG50</f>
        <v>0</v>
      </c>
      <c r="AD39" s="58">
        <f>'Data Input - Proposed'!AH50</f>
        <v>0</v>
      </c>
      <c r="AE39" s="58">
        <f>'Data Input - Proposed'!AI50</f>
        <v>0</v>
      </c>
      <c r="AF39" s="58">
        <f>'Data Input - Proposed'!AJ50</f>
        <v>0</v>
      </c>
      <c r="AG39" s="58">
        <f>'Data Input - Proposed'!AK50</f>
        <v>0</v>
      </c>
      <c r="AH39" s="58">
        <f>'Data Input - Proposed'!AL50</f>
        <v>0</v>
      </c>
      <c r="AI39" s="58">
        <f>'Data Input - Proposed'!AM50</f>
        <v>0</v>
      </c>
      <c r="AJ39" s="58">
        <f>'Data Input - Proposed'!AN50</f>
        <v>0</v>
      </c>
      <c r="AK39" s="58">
        <f>'Data Input - Proposed'!AO50</f>
        <v>0</v>
      </c>
      <c r="AL39" s="58">
        <f>'Data Input - Proposed'!AP50</f>
        <v>0</v>
      </c>
      <c r="AM39" s="58">
        <f>'Data Input - Proposed'!AQ50</f>
        <v>0</v>
      </c>
      <c r="AN39" s="58">
        <f>'Data Input - Proposed'!AR50</f>
        <v>0</v>
      </c>
      <c r="AO39" s="58">
        <f>'Data Input - Proposed'!AS50</f>
        <v>0</v>
      </c>
      <c r="AP39" s="58">
        <f>'Data Input - Proposed'!AT50</f>
        <v>0</v>
      </c>
      <c r="AQ39" s="58">
        <f>'Data Input - Proposed'!AU50</f>
        <v>0</v>
      </c>
      <c r="AR39" s="58">
        <f>'Data Input - Proposed'!AV50</f>
        <v>0</v>
      </c>
      <c r="AS39" s="58">
        <f>'Data Input - Proposed'!AW50</f>
        <v>0</v>
      </c>
      <c r="AT39" s="58">
        <f>'Data Input - Proposed'!AX50</f>
        <v>0</v>
      </c>
      <c r="AU39" s="58">
        <f>'Data Input - Proposed'!AY50</f>
        <v>0</v>
      </c>
      <c r="AV39" s="58">
        <f>'Data Input - Proposed'!AZ50</f>
        <v>0</v>
      </c>
      <c r="AW39" s="58">
        <f>'Data Input - Proposed'!BA50</f>
        <v>0</v>
      </c>
      <c r="AX39" s="58">
        <f>'Data Input - Proposed'!BB50</f>
        <v>0</v>
      </c>
      <c r="AY39" s="58">
        <f>'Data Input - Proposed'!BC50</f>
        <v>0</v>
      </c>
      <c r="AZ39" s="58">
        <f>'Data Input - Proposed'!BD50</f>
        <v>0</v>
      </c>
      <c r="BA39" s="58">
        <f>'Data Input - Proposed'!BE50</f>
        <v>0</v>
      </c>
      <c r="BB39" s="58">
        <f>'Data Input - Proposed'!BF50</f>
        <v>0</v>
      </c>
      <c r="BC39" s="58">
        <f>'Data Input - Proposed'!BG50</f>
        <v>0</v>
      </c>
      <c r="BD39" s="58">
        <f>'Data Input - Proposed'!BH50</f>
        <v>0</v>
      </c>
      <c r="BE39" s="58">
        <f>'Data Input - Proposed'!BI50</f>
        <v>0</v>
      </c>
      <c r="BF39" s="58">
        <f>'Data Input - Proposed'!BJ50</f>
        <v>0</v>
      </c>
      <c r="BG39" s="58">
        <f>'Data Input - Proposed'!BK50</f>
        <v>0</v>
      </c>
      <c r="BH39" s="58">
        <f>'Data Input - Proposed'!BL50</f>
        <v>0</v>
      </c>
      <c r="BI39" s="58">
        <f>'Data Input - Proposed'!BM50</f>
        <v>0</v>
      </c>
      <c r="BJ39" s="58">
        <f>'Data Input - Proposed'!BN50</f>
        <v>0</v>
      </c>
      <c r="BK39" s="58">
        <f>'Data Input - Proposed'!BO50</f>
        <v>0</v>
      </c>
      <c r="BL39" s="58">
        <f>'Data Input - Proposed'!BP50</f>
        <v>0</v>
      </c>
      <c r="BM39" s="58">
        <f>'Data Input - Proposed'!BQ50</f>
        <v>0</v>
      </c>
      <c r="BN39" s="58">
        <f>'Data Input - Proposed'!BR50</f>
        <v>0</v>
      </c>
      <c r="BO39" s="58">
        <f>'Data Input - Proposed'!BS50</f>
        <v>0</v>
      </c>
      <c r="BP39" s="58">
        <f>'Data Input - Proposed'!BT50</f>
        <v>0</v>
      </c>
      <c r="BQ39" s="58">
        <f>'Data Input - Proposed'!BU50</f>
        <v>0</v>
      </c>
      <c r="BR39" s="58">
        <f>'Data Input - Proposed'!BV50</f>
        <v>0</v>
      </c>
      <c r="BS39" s="58">
        <f>'Data Input - Proposed'!BW50</f>
        <v>0</v>
      </c>
      <c r="BT39" s="58">
        <f>'Data Input - Proposed'!BX50</f>
        <v>0</v>
      </c>
      <c r="BU39" s="58">
        <f>'Data Input - Proposed'!BY50</f>
        <v>0</v>
      </c>
      <c r="BV39" s="58">
        <f>'Data Input - Proposed'!BZ50</f>
        <v>0</v>
      </c>
      <c r="BW39" s="58">
        <f>'Data Input - Proposed'!CA50</f>
        <v>0</v>
      </c>
      <c r="BX39" s="58">
        <f>'Data Input - Proposed'!CB50</f>
        <v>0</v>
      </c>
      <c r="BY39" s="58">
        <f>'Data Input - Proposed'!CC50</f>
        <v>0</v>
      </c>
      <c r="BZ39" s="58">
        <f>'Data Input - Proposed'!CD50</f>
        <v>0</v>
      </c>
      <c r="CA39" s="58">
        <f>'Data Input - Proposed'!CE50</f>
        <v>0</v>
      </c>
      <c r="CB39" s="58">
        <f>'Data Input - Proposed'!CF50</f>
        <v>0</v>
      </c>
      <c r="CC39" s="58">
        <f>'Data Input - Proposed'!CG50</f>
        <v>0</v>
      </c>
      <c r="CD39" s="58">
        <f>'Data Input - Proposed'!CH50</f>
        <v>0</v>
      </c>
      <c r="CE39" s="58">
        <f>'Data Input - Proposed'!CI50</f>
        <v>0</v>
      </c>
      <c r="CF39" s="58">
        <f>'Data Input - Proposed'!CJ50</f>
        <v>0</v>
      </c>
      <c r="CG39" s="58">
        <f>'Data Input - Proposed'!CK50</f>
        <v>0</v>
      </c>
      <c r="CH39" s="58">
        <f>'Data Input - Proposed'!CL50</f>
        <v>0</v>
      </c>
      <c r="CI39" s="58">
        <f>'Data Input - Proposed'!CM50</f>
        <v>0</v>
      </c>
      <c r="CJ39" s="58">
        <f>'Data Input - Proposed'!CN50</f>
        <v>0</v>
      </c>
      <c r="CK39" s="58">
        <f>'Data Input - Proposed'!CO50</f>
        <v>0</v>
      </c>
      <c r="CL39" s="58">
        <f>'Data Input - Proposed'!CP50</f>
        <v>0</v>
      </c>
      <c r="CM39" s="58">
        <f>'Data Input - Proposed'!CQ50</f>
        <v>0</v>
      </c>
      <c r="CN39" s="58">
        <f>'Data Input - Proposed'!CR50</f>
        <v>0</v>
      </c>
      <c r="CO39" s="58">
        <f>'Data Input - Proposed'!CS50</f>
        <v>0</v>
      </c>
      <c r="CP39" s="58">
        <f>'Data Input - Proposed'!CT50</f>
        <v>0</v>
      </c>
      <c r="CQ39" s="58">
        <f>'Data Input - Proposed'!CU50</f>
        <v>0</v>
      </c>
      <c r="CR39" s="58">
        <f>'Data Input - Proposed'!CV50</f>
        <v>0</v>
      </c>
      <c r="CS39" s="58">
        <f>'Data Input - Proposed'!CW50</f>
        <v>0</v>
      </c>
      <c r="CT39" s="58">
        <f>'Data Input - Proposed'!CX50</f>
        <v>0</v>
      </c>
      <c r="CU39" s="58">
        <f>'Data Input - Proposed'!CY50</f>
        <v>0</v>
      </c>
      <c r="CV39" s="58">
        <f>'Data Input - Proposed'!CZ50</f>
        <v>0</v>
      </c>
      <c r="CW39" s="58">
        <f>'Data Input - Proposed'!DA50</f>
        <v>0</v>
      </c>
      <c r="CX39" s="58">
        <f>'Data Input - Proposed'!DB50</f>
        <v>0</v>
      </c>
      <c r="CY39" s="58">
        <f>'Data Input - Proposed'!DC50</f>
        <v>0</v>
      </c>
      <c r="CZ39" s="391"/>
    </row>
    <row r="40" spans="2:104" x14ac:dyDescent="0.25">
      <c r="B40" s="393" t="s">
        <v>187</v>
      </c>
      <c r="C40" s="9" t="s">
        <v>1117</v>
      </c>
      <c r="D40" s="59">
        <f>D39*D$7</f>
        <v>0</v>
      </c>
      <c r="E40" s="59">
        <f t="shared" ref="E40:BP40" si="21">E39*E$7</f>
        <v>0</v>
      </c>
      <c r="F40" s="59">
        <f t="shared" si="21"/>
        <v>0</v>
      </c>
      <c r="G40" s="59">
        <f t="shared" si="21"/>
        <v>0</v>
      </c>
      <c r="H40" s="59">
        <f t="shared" si="21"/>
        <v>0</v>
      </c>
      <c r="I40" s="59">
        <f t="shared" si="21"/>
        <v>0</v>
      </c>
      <c r="J40" s="59">
        <f t="shared" si="21"/>
        <v>0</v>
      </c>
      <c r="K40" s="59">
        <f t="shared" si="21"/>
        <v>0</v>
      </c>
      <c r="L40" s="59">
        <f t="shared" si="21"/>
        <v>0</v>
      </c>
      <c r="M40" s="59">
        <f t="shared" si="21"/>
        <v>0</v>
      </c>
      <c r="N40" s="59">
        <f t="shared" si="21"/>
        <v>0</v>
      </c>
      <c r="O40" s="59">
        <f t="shared" si="21"/>
        <v>0</v>
      </c>
      <c r="P40" s="59">
        <f t="shared" si="21"/>
        <v>0</v>
      </c>
      <c r="Q40" s="59">
        <f t="shared" si="21"/>
        <v>0</v>
      </c>
      <c r="R40" s="59">
        <f t="shared" si="21"/>
        <v>0</v>
      </c>
      <c r="S40" s="59">
        <f t="shared" si="21"/>
        <v>0</v>
      </c>
      <c r="T40" s="59">
        <f t="shared" si="21"/>
        <v>0</v>
      </c>
      <c r="U40" s="59">
        <f t="shared" si="21"/>
        <v>0</v>
      </c>
      <c r="V40" s="59">
        <f t="shared" si="21"/>
        <v>0</v>
      </c>
      <c r="W40" s="59">
        <f t="shared" si="21"/>
        <v>0</v>
      </c>
      <c r="X40" s="59">
        <f t="shared" si="21"/>
        <v>0</v>
      </c>
      <c r="Y40" s="59">
        <f t="shared" si="21"/>
        <v>0</v>
      </c>
      <c r="Z40" s="59">
        <f t="shared" si="21"/>
        <v>0</v>
      </c>
      <c r="AA40" s="59">
        <f t="shared" si="21"/>
        <v>0</v>
      </c>
      <c r="AB40" s="59">
        <f t="shared" si="21"/>
        <v>0</v>
      </c>
      <c r="AC40" s="59">
        <f t="shared" si="21"/>
        <v>0</v>
      </c>
      <c r="AD40" s="59">
        <f t="shared" si="21"/>
        <v>0</v>
      </c>
      <c r="AE40" s="59">
        <f t="shared" si="21"/>
        <v>0</v>
      </c>
      <c r="AF40" s="59">
        <f t="shared" si="21"/>
        <v>0</v>
      </c>
      <c r="AG40" s="59">
        <f t="shared" si="21"/>
        <v>0</v>
      </c>
      <c r="AH40" s="59">
        <f t="shared" si="21"/>
        <v>0</v>
      </c>
      <c r="AI40" s="59">
        <f t="shared" si="21"/>
        <v>0</v>
      </c>
      <c r="AJ40" s="59">
        <f t="shared" si="21"/>
        <v>0</v>
      </c>
      <c r="AK40" s="59">
        <f t="shared" si="21"/>
        <v>0</v>
      </c>
      <c r="AL40" s="59">
        <f t="shared" si="21"/>
        <v>0</v>
      </c>
      <c r="AM40" s="59">
        <f t="shared" si="21"/>
        <v>0</v>
      </c>
      <c r="AN40" s="59">
        <f t="shared" si="21"/>
        <v>0</v>
      </c>
      <c r="AO40" s="59">
        <f t="shared" si="21"/>
        <v>0</v>
      </c>
      <c r="AP40" s="59">
        <f t="shared" si="21"/>
        <v>0</v>
      </c>
      <c r="AQ40" s="59">
        <f t="shared" si="21"/>
        <v>0</v>
      </c>
      <c r="AR40" s="59">
        <f t="shared" si="21"/>
        <v>0</v>
      </c>
      <c r="AS40" s="59">
        <f t="shared" si="21"/>
        <v>0</v>
      </c>
      <c r="AT40" s="59">
        <f t="shared" si="21"/>
        <v>0</v>
      </c>
      <c r="AU40" s="59">
        <f t="shared" si="21"/>
        <v>0</v>
      </c>
      <c r="AV40" s="59">
        <f t="shared" si="21"/>
        <v>0</v>
      </c>
      <c r="AW40" s="59">
        <f t="shared" si="21"/>
        <v>0</v>
      </c>
      <c r="AX40" s="59">
        <f t="shared" si="21"/>
        <v>0</v>
      </c>
      <c r="AY40" s="59">
        <f t="shared" si="21"/>
        <v>0</v>
      </c>
      <c r="AZ40" s="59">
        <f t="shared" si="21"/>
        <v>0</v>
      </c>
      <c r="BA40" s="59">
        <f t="shared" si="21"/>
        <v>0</v>
      </c>
      <c r="BB40" s="59">
        <f t="shared" si="21"/>
        <v>0</v>
      </c>
      <c r="BC40" s="59">
        <f t="shared" si="21"/>
        <v>0</v>
      </c>
      <c r="BD40" s="59">
        <f t="shared" si="21"/>
        <v>0</v>
      </c>
      <c r="BE40" s="59">
        <f t="shared" si="21"/>
        <v>0</v>
      </c>
      <c r="BF40" s="59">
        <f t="shared" si="21"/>
        <v>0</v>
      </c>
      <c r="BG40" s="59">
        <f t="shared" si="21"/>
        <v>0</v>
      </c>
      <c r="BH40" s="59">
        <f t="shared" si="21"/>
        <v>0</v>
      </c>
      <c r="BI40" s="59">
        <f t="shared" si="21"/>
        <v>0</v>
      </c>
      <c r="BJ40" s="59">
        <f t="shared" si="21"/>
        <v>0</v>
      </c>
      <c r="BK40" s="59">
        <f t="shared" si="21"/>
        <v>0</v>
      </c>
      <c r="BL40" s="59">
        <f t="shared" si="21"/>
        <v>0</v>
      </c>
      <c r="BM40" s="59">
        <f t="shared" si="21"/>
        <v>0</v>
      </c>
      <c r="BN40" s="59">
        <f t="shared" si="21"/>
        <v>0</v>
      </c>
      <c r="BO40" s="59">
        <f t="shared" si="21"/>
        <v>0</v>
      </c>
      <c r="BP40" s="59">
        <f t="shared" si="21"/>
        <v>0</v>
      </c>
      <c r="BQ40" s="59">
        <f t="shared" ref="BQ40:CY40" si="22">BQ39*BQ$7</f>
        <v>0</v>
      </c>
      <c r="BR40" s="59">
        <f t="shared" si="22"/>
        <v>0</v>
      </c>
      <c r="BS40" s="59">
        <f t="shared" si="22"/>
        <v>0</v>
      </c>
      <c r="BT40" s="59">
        <f t="shared" si="22"/>
        <v>0</v>
      </c>
      <c r="BU40" s="59">
        <f t="shared" si="22"/>
        <v>0</v>
      </c>
      <c r="BV40" s="59">
        <f t="shared" si="22"/>
        <v>0</v>
      </c>
      <c r="BW40" s="59">
        <f t="shared" si="22"/>
        <v>0</v>
      </c>
      <c r="BX40" s="59">
        <f t="shared" si="22"/>
        <v>0</v>
      </c>
      <c r="BY40" s="59">
        <f t="shared" si="22"/>
        <v>0</v>
      </c>
      <c r="BZ40" s="59">
        <f t="shared" si="22"/>
        <v>0</v>
      </c>
      <c r="CA40" s="59">
        <f t="shared" si="22"/>
        <v>0</v>
      </c>
      <c r="CB40" s="59">
        <f t="shared" si="22"/>
        <v>0</v>
      </c>
      <c r="CC40" s="59">
        <f t="shared" si="22"/>
        <v>0</v>
      </c>
      <c r="CD40" s="59">
        <f t="shared" si="22"/>
        <v>0</v>
      </c>
      <c r="CE40" s="59">
        <f t="shared" si="22"/>
        <v>0</v>
      </c>
      <c r="CF40" s="59">
        <f t="shared" si="22"/>
        <v>0</v>
      </c>
      <c r="CG40" s="59">
        <f t="shared" si="22"/>
        <v>0</v>
      </c>
      <c r="CH40" s="59">
        <f t="shared" si="22"/>
        <v>0</v>
      </c>
      <c r="CI40" s="59">
        <f t="shared" si="22"/>
        <v>0</v>
      </c>
      <c r="CJ40" s="59">
        <f t="shared" si="22"/>
        <v>0</v>
      </c>
      <c r="CK40" s="59">
        <f t="shared" si="22"/>
        <v>0</v>
      </c>
      <c r="CL40" s="59">
        <f t="shared" si="22"/>
        <v>0</v>
      </c>
      <c r="CM40" s="59">
        <f t="shared" si="22"/>
        <v>0</v>
      </c>
      <c r="CN40" s="59">
        <f t="shared" si="22"/>
        <v>0</v>
      </c>
      <c r="CO40" s="59">
        <f t="shared" si="22"/>
        <v>0</v>
      </c>
      <c r="CP40" s="59">
        <f t="shared" si="22"/>
        <v>0</v>
      </c>
      <c r="CQ40" s="59">
        <f t="shared" si="22"/>
        <v>0</v>
      </c>
      <c r="CR40" s="59">
        <f t="shared" si="22"/>
        <v>0</v>
      </c>
      <c r="CS40" s="59">
        <f t="shared" si="22"/>
        <v>0</v>
      </c>
      <c r="CT40" s="59">
        <f t="shared" si="22"/>
        <v>0</v>
      </c>
      <c r="CU40" s="59">
        <f t="shared" si="22"/>
        <v>0</v>
      </c>
      <c r="CV40" s="59">
        <f t="shared" si="22"/>
        <v>0</v>
      </c>
      <c r="CW40" s="59">
        <f t="shared" si="22"/>
        <v>0</v>
      </c>
      <c r="CX40" s="59">
        <f t="shared" si="22"/>
        <v>0</v>
      </c>
      <c r="CY40" s="59">
        <f t="shared" si="22"/>
        <v>0</v>
      </c>
      <c r="CZ40" s="391"/>
    </row>
    <row r="41" spans="2:104" x14ac:dyDescent="0.25">
      <c r="B41" s="392"/>
      <c r="C41" s="39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50"/>
      <c r="CZ41" s="391"/>
    </row>
    <row r="42" spans="2:104" x14ac:dyDescent="0.25">
      <c r="B42" s="389" t="s">
        <v>78</v>
      </c>
      <c r="C42" s="39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50"/>
      <c r="CZ42" s="391"/>
    </row>
    <row r="43" spans="2:104" x14ac:dyDescent="0.25">
      <c r="B43" s="393" t="s">
        <v>167</v>
      </c>
      <c r="C43" s="9" t="s">
        <v>1117</v>
      </c>
      <c r="D43" s="58">
        <f>'Data Input - Proposed'!H79</f>
        <v>0</v>
      </c>
      <c r="E43" s="58">
        <f>'Data Input - Proposed'!I79</f>
        <v>0</v>
      </c>
      <c r="F43" s="58">
        <f>'Data Input - Proposed'!J79</f>
        <v>0</v>
      </c>
      <c r="G43" s="58">
        <f>'Data Input - Proposed'!K79</f>
        <v>0</v>
      </c>
      <c r="H43" s="58">
        <f>'Data Input - Proposed'!L79</f>
        <v>0</v>
      </c>
      <c r="I43" s="58">
        <f>'Data Input - Proposed'!M79</f>
        <v>0</v>
      </c>
      <c r="J43" s="58">
        <f>'Data Input - Proposed'!N79</f>
        <v>0</v>
      </c>
      <c r="K43" s="58">
        <f>'Data Input - Proposed'!O79</f>
        <v>0</v>
      </c>
      <c r="L43" s="58">
        <f>'Data Input - Proposed'!P79</f>
        <v>0</v>
      </c>
      <c r="M43" s="58">
        <f>'Data Input - Proposed'!Q79</f>
        <v>0</v>
      </c>
      <c r="N43" s="58">
        <f>'Data Input - Proposed'!R79</f>
        <v>0</v>
      </c>
      <c r="O43" s="58">
        <f>'Data Input - Proposed'!S79</f>
        <v>0</v>
      </c>
      <c r="P43" s="58">
        <f>'Data Input - Proposed'!T79</f>
        <v>0</v>
      </c>
      <c r="Q43" s="58">
        <f>'Data Input - Proposed'!U79</f>
        <v>0</v>
      </c>
      <c r="R43" s="58">
        <f>'Data Input - Proposed'!V79</f>
        <v>0</v>
      </c>
      <c r="S43" s="58">
        <f>'Data Input - Proposed'!W79</f>
        <v>0</v>
      </c>
      <c r="T43" s="58">
        <f>'Data Input - Proposed'!X79</f>
        <v>0</v>
      </c>
      <c r="U43" s="58">
        <f>'Data Input - Proposed'!Y79</f>
        <v>0</v>
      </c>
      <c r="V43" s="58">
        <f>'Data Input - Proposed'!Z79</f>
        <v>0</v>
      </c>
      <c r="W43" s="58">
        <f>'Data Input - Proposed'!AA79</f>
        <v>0</v>
      </c>
      <c r="X43" s="58">
        <f>'Data Input - Proposed'!AB79</f>
        <v>0</v>
      </c>
      <c r="Y43" s="58">
        <f>'Data Input - Proposed'!AC79</f>
        <v>0</v>
      </c>
      <c r="Z43" s="58">
        <f>'Data Input - Proposed'!AD79</f>
        <v>0</v>
      </c>
      <c r="AA43" s="58">
        <f>'Data Input - Proposed'!AE79</f>
        <v>0</v>
      </c>
      <c r="AB43" s="58">
        <f>'Data Input - Proposed'!AF79</f>
        <v>0</v>
      </c>
      <c r="AC43" s="58">
        <f>'Data Input - Proposed'!AG79</f>
        <v>0</v>
      </c>
      <c r="AD43" s="58">
        <f>'Data Input - Proposed'!AH79</f>
        <v>0</v>
      </c>
      <c r="AE43" s="58">
        <f>'Data Input - Proposed'!AI79</f>
        <v>0</v>
      </c>
      <c r="AF43" s="58">
        <f>'Data Input - Proposed'!AJ79</f>
        <v>0</v>
      </c>
      <c r="AG43" s="58">
        <f>'Data Input - Proposed'!AK79</f>
        <v>0</v>
      </c>
      <c r="AH43" s="58">
        <f>'Data Input - Proposed'!AL79</f>
        <v>0</v>
      </c>
      <c r="AI43" s="58">
        <f>'Data Input - Proposed'!AM79</f>
        <v>0</v>
      </c>
      <c r="AJ43" s="58">
        <f>'Data Input - Proposed'!AN79</f>
        <v>0</v>
      </c>
      <c r="AK43" s="58">
        <f>'Data Input - Proposed'!AO79</f>
        <v>0</v>
      </c>
      <c r="AL43" s="58">
        <f>'Data Input - Proposed'!AP79</f>
        <v>0</v>
      </c>
      <c r="AM43" s="58">
        <f>'Data Input - Proposed'!AQ79</f>
        <v>0</v>
      </c>
      <c r="AN43" s="58">
        <f>'Data Input - Proposed'!AR79</f>
        <v>0</v>
      </c>
      <c r="AO43" s="58">
        <f>'Data Input - Proposed'!AS79</f>
        <v>0</v>
      </c>
      <c r="AP43" s="58">
        <f>'Data Input - Proposed'!AT79</f>
        <v>0</v>
      </c>
      <c r="AQ43" s="58">
        <f>'Data Input - Proposed'!AU79</f>
        <v>0</v>
      </c>
      <c r="AR43" s="58">
        <f>'Data Input - Proposed'!AV79</f>
        <v>0</v>
      </c>
      <c r="AS43" s="58">
        <f>'Data Input - Proposed'!AW79</f>
        <v>0</v>
      </c>
      <c r="AT43" s="58">
        <f>'Data Input - Proposed'!AX79</f>
        <v>0</v>
      </c>
      <c r="AU43" s="58">
        <f>'Data Input - Proposed'!AY79</f>
        <v>0</v>
      </c>
      <c r="AV43" s="58">
        <f>'Data Input - Proposed'!AZ79</f>
        <v>0</v>
      </c>
      <c r="AW43" s="58">
        <f>'Data Input - Proposed'!BA79</f>
        <v>0</v>
      </c>
      <c r="AX43" s="58">
        <f>'Data Input - Proposed'!BB79</f>
        <v>0</v>
      </c>
      <c r="AY43" s="58">
        <f>'Data Input - Proposed'!BC79</f>
        <v>0</v>
      </c>
      <c r="AZ43" s="58">
        <f>'Data Input - Proposed'!BD79</f>
        <v>0</v>
      </c>
      <c r="BA43" s="58">
        <f>'Data Input - Proposed'!BE79</f>
        <v>0</v>
      </c>
      <c r="BB43" s="58">
        <f>'Data Input - Proposed'!BF79</f>
        <v>0</v>
      </c>
      <c r="BC43" s="58">
        <f>'Data Input - Proposed'!BG79</f>
        <v>0</v>
      </c>
      <c r="BD43" s="58">
        <f>'Data Input - Proposed'!BH79</f>
        <v>0</v>
      </c>
      <c r="BE43" s="58">
        <f>'Data Input - Proposed'!BI79</f>
        <v>0</v>
      </c>
      <c r="BF43" s="58">
        <f>'Data Input - Proposed'!BJ79</f>
        <v>0</v>
      </c>
      <c r="BG43" s="58">
        <f>'Data Input - Proposed'!BK79</f>
        <v>0</v>
      </c>
      <c r="BH43" s="58">
        <f>'Data Input - Proposed'!BL79</f>
        <v>0</v>
      </c>
      <c r="BI43" s="58">
        <f>'Data Input - Proposed'!BM79</f>
        <v>0</v>
      </c>
      <c r="BJ43" s="58">
        <f>'Data Input - Proposed'!BN79</f>
        <v>0</v>
      </c>
      <c r="BK43" s="58">
        <f>'Data Input - Proposed'!BO79</f>
        <v>0</v>
      </c>
      <c r="BL43" s="58">
        <f>'Data Input - Proposed'!BP79</f>
        <v>0</v>
      </c>
      <c r="BM43" s="58">
        <f>'Data Input - Proposed'!BQ79</f>
        <v>0</v>
      </c>
      <c r="BN43" s="58">
        <f>'Data Input - Proposed'!BR79</f>
        <v>0</v>
      </c>
      <c r="BO43" s="58">
        <f>'Data Input - Proposed'!BS79</f>
        <v>0</v>
      </c>
      <c r="BP43" s="58">
        <f>'Data Input - Proposed'!BT79</f>
        <v>0</v>
      </c>
      <c r="BQ43" s="58">
        <f>'Data Input - Proposed'!BU79</f>
        <v>0</v>
      </c>
      <c r="BR43" s="58">
        <f>'Data Input - Proposed'!BV79</f>
        <v>0</v>
      </c>
      <c r="BS43" s="58">
        <f>'Data Input - Proposed'!BW79</f>
        <v>0</v>
      </c>
      <c r="BT43" s="58">
        <f>'Data Input - Proposed'!BX79</f>
        <v>0</v>
      </c>
      <c r="BU43" s="58">
        <f>'Data Input - Proposed'!BY79</f>
        <v>0</v>
      </c>
      <c r="BV43" s="58">
        <f>'Data Input - Proposed'!BZ79</f>
        <v>0</v>
      </c>
      <c r="BW43" s="58">
        <f>'Data Input - Proposed'!CA79</f>
        <v>0</v>
      </c>
      <c r="BX43" s="58">
        <f>'Data Input - Proposed'!CB79</f>
        <v>0</v>
      </c>
      <c r="BY43" s="58">
        <f>'Data Input - Proposed'!CC79</f>
        <v>0</v>
      </c>
      <c r="BZ43" s="58">
        <f>'Data Input - Proposed'!CD79</f>
        <v>0</v>
      </c>
      <c r="CA43" s="58">
        <f>'Data Input - Proposed'!CE79</f>
        <v>0</v>
      </c>
      <c r="CB43" s="58">
        <f>'Data Input - Proposed'!CF79</f>
        <v>0</v>
      </c>
      <c r="CC43" s="58">
        <f>'Data Input - Proposed'!CG79</f>
        <v>0</v>
      </c>
      <c r="CD43" s="58">
        <f>'Data Input - Proposed'!CH79</f>
        <v>0</v>
      </c>
      <c r="CE43" s="58">
        <f>'Data Input - Proposed'!CI79</f>
        <v>0</v>
      </c>
      <c r="CF43" s="58">
        <f>'Data Input - Proposed'!CJ79</f>
        <v>0</v>
      </c>
      <c r="CG43" s="58">
        <f>'Data Input - Proposed'!CK79</f>
        <v>0</v>
      </c>
      <c r="CH43" s="58">
        <f>'Data Input - Proposed'!CL79</f>
        <v>0</v>
      </c>
      <c r="CI43" s="58">
        <f>'Data Input - Proposed'!CM79</f>
        <v>0</v>
      </c>
      <c r="CJ43" s="58">
        <f>'Data Input - Proposed'!CN79</f>
        <v>0</v>
      </c>
      <c r="CK43" s="58">
        <f>'Data Input - Proposed'!CO79</f>
        <v>0</v>
      </c>
      <c r="CL43" s="58">
        <f>'Data Input - Proposed'!CP79</f>
        <v>0</v>
      </c>
      <c r="CM43" s="58">
        <f>'Data Input - Proposed'!CQ79</f>
        <v>0</v>
      </c>
      <c r="CN43" s="58">
        <f>'Data Input - Proposed'!CR79</f>
        <v>0</v>
      </c>
      <c r="CO43" s="58">
        <f>'Data Input - Proposed'!CS79</f>
        <v>0</v>
      </c>
      <c r="CP43" s="58">
        <f>'Data Input - Proposed'!CT79</f>
        <v>0</v>
      </c>
      <c r="CQ43" s="58">
        <f>'Data Input - Proposed'!CU79</f>
        <v>0</v>
      </c>
      <c r="CR43" s="58">
        <f>'Data Input - Proposed'!CV79</f>
        <v>0</v>
      </c>
      <c r="CS43" s="58">
        <f>'Data Input - Proposed'!CW79</f>
        <v>0</v>
      </c>
      <c r="CT43" s="58">
        <f>'Data Input - Proposed'!CX79</f>
        <v>0</v>
      </c>
      <c r="CU43" s="58">
        <f>'Data Input - Proposed'!CY79</f>
        <v>0</v>
      </c>
      <c r="CV43" s="58">
        <f>'Data Input - Proposed'!CZ79</f>
        <v>0</v>
      </c>
      <c r="CW43" s="58">
        <f>'Data Input - Proposed'!DA79</f>
        <v>0</v>
      </c>
      <c r="CX43" s="58">
        <f>'Data Input - Proposed'!DB79</f>
        <v>0</v>
      </c>
      <c r="CY43" s="58">
        <f>'Data Input - Proposed'!DC79</f>
        <v>0</v>
      </c>
      <c r="CZ43" s="391"/>
    </row>
    <row r="44" spans="2:104" x14ac:dyDescent="0.25">
      <c r="B44" s="393" t="s">
        <v>188</v>
      </c>
      <c r="C44" s="9" t="s">
        <v>1117</v>
      </c>
      <c r="D44" s="59">
        <f>D43*D$7</f>
        <v>0</v>
      </c>
      <c r="E44" s="59">
        <f t="shared" ref="E44:BP44" si="23">E43*E$7</f>
        <v>0</v>
      </c>
      <c r="F44" s="59">
        <f t="shared" si="23"/>
        <v>0</v>
      </c>
      <c r="G44" s="59">
        <f t="shared" si="23"/>
        <v>0</v>
      </c>
      <c r="H44" s="59">
        <f t="shared" si="23"/>
        <v>0</v>
      </c>
      <c r="I44" s="59">
        <f t="shared" si="23"/>
        <v>0</v>
      </c>
      <c r="J44" s="59">
        <f t="shared" si="23"/>
        <v>0</v>
      </c>
      <c r="K44" s="59">
        <f t="shared" si="23"/>
        <v>0</v>
      </c>
      <c r="L44" s="59">
        <f t="shared" si="23"/>
        <v>0</v>
      </c>
      <c r="M44" s="59">
        <f t="shared" si="23"/>
        <v>0</v>
      </c>
      <c r="N44" s="59">
        <f t="shared" si="23"/>
        <v>0</v>
      </c>
      <c r="O44" s="59">
        <f t="shared" si="23"/>
        <v>0</v>
      </c>
      <c r="P44" s="59">
        <f t="shared" si="23"/>
        <v>0</v>
      </c>
      <c r="Q44" s="59">
        <f t="shared" si="23"/>
        <v>0</v>
      </c>
      <c r="R44" s="59">
        <f t="shared" si="23"/>
        <v>0</v>
      </c>
      <c r="S44" s="59">
        <f t="shared" si="23"/>
        <v>0</v>
      </c>
      <c r="T44" s="59">
        <f t="shared" si="23"/>
        <v>0</v>
      </c>
      <c r="U44" s="59">
        <f t="shared" si="23"/>
        <v>0</v>
      </c>
      <c r="V44" s="59">
        <f t="shared" si="23"/>
        <v>0</v>
      </c>
      <c r="W44" s="59">
        <f t="shared" si="23"/>
        <v>0</v>
      </c>
      <c r="X44" s="59">
        <f t="shared" si="23"/>
        <v>0</v>
      </c>
      <c r="Y44" s="59">
        <f t="shared" si="23"/>
        <v>0</v>
      </c>
      <c r="Z44" s="59">
        <f t="shared" si="23"/>
        <v>0</v>
      </c>
      <c r="AA44" s="59">
        <f t="shared" si="23"/>
        <v>0</v>
      </c>
      <c r="AB44" s="59">
        <f t="shared" si="23"/>
        <v>0</v>
      </c>
      <c r="AC44" s="59">
        <f t="shared" si="23"/>
        <v>0</v>
      </c>
      <c r="AD44" s="59">
        <f t="shared" si="23"/>
        <v>0</v>
      </c>
      <c r="AE44" s="59">
        <f t="shared" si="23"/>
        <v>0</v>
      </c>
      <c r="AF44" s="59">
        <f t="shared" si="23"/>
        <v>0</v>
      </c>
      <c r="AG44" s="59">
        <f t="shared" si="23"/>
        <v>0</v>
      </c>
      <c r="AH44" s="59">
        <f t="shared" si="23"/>
        <v>0</v>
      </c>
      <c r="AI44" s="59">
        <f t="shared" si="23"/>
        <v>0</v>
      </c>
      <c r="AJ44" s="59">
        <f t="shared" si="23"/>
        <v>0</v>
      </c>
      <c r="AK44" s="59">
        <f t="shared" si="23"/>
        <v>0</v>
      </c>
      <c r="AL44" s="59">
        <f t="shared" si="23"/>
        <v>0</v>
      </c>
      <c r="AM44" s="59">
        <f t="shared" si="23"/>
        <v>0</v>
      </c>
      <c r="AN44" s="59">
        <f t="shared" si="23"/>
        <v>0</v>
      </c>
      <c r="AO44" s="59">
        <f t="shared" si="23"/>
        <v>0</v>
      </c>
      <c r="AP44" s="59">
        <f t="shared" si="23"/>
        <v>0</v>
      </c>
      <c r="AQ44" s="59">
        <f t="shared" si="23"/>
        <v>0</v>
      </c>
      <c r="AR44" s="59">
        <f t="shared" si="23"/>
        <v>0</v>
      </c>
      <c r="AS44" s="59">
        <f t="shared" si="23"/>
        <v>0</v>
      </c>
      <c r="AT44" s="59">
        <f t="shared" si="23"/>
        <v>0</v>
      </c>
      <c r="AU44" s="59">
        <f t="shared" si="23"/>
        <v>0</v>
      </c>
      <c r="AV44" s="59">
        <f t="shared" si="23"/>
        <v>0</v>
      </c>
      <c r="AW44" s="59">
        <f t="shared" si="23"/>
        <v>0</v>
      </c>
      <c r="AX44" s="59">
        <f t="shared" si="23"/>
        <v>0</v>
      </c>
      <c r="AY44" s="59">
        <f t="shared" si="23"/>
        <v>0</v>
      </c>
      <c r="AZ44" s="59">
        <f t="shared" si="23"/>
        <v>0</v>
      </c>
      <c r="BA44" s="59">
        <f t="shared" si="23"/>
        <v>0</v>
      </c>
      <c r="BB44" s="59">
        <f t="shared" si="23"/>
        <v>0</v>
      </c>
      <c r="BC44" s="59">
        <f t="shared" si="23"/>
        <v>0</v>
      </c>
      <c r="BD44" s="59">
        <f t="shared" si="23"/>
        <v>0</v>
      </c>
      <c r="BE44" s="59">
        <f t="shared" si="23"/>
        <v>0</v>
      </c>
      <c r="BF44" s="59">
        <f t="shared" si="23"/>
        <v>0</v>
      </c>
      <c r="BG44" s="59">
        <f t="shared" si="23"/>
        <v>0</v>
      </c>
      <c r="BH44" s="59">
        <f t="shared" si="23"/>
        <v>0</v>
      </c>
      <c r="BI44" s="59">
        <f t="shared" si="23"/>
        <v>0</v>
      </c>
      <c r="BJ44" s="59">
        <f t="shared" si="23"/>
        <v>0</v>
      </c>
      <c r="BK44" s="59">
        <f t="shared" si="23"/>
        <v>0</v>
      </c>
      <c r="BL44" s="59">
        <f t="shared" si="23"/>
        <v>0</v>
      </c>
      <c r="BM44" s="59">
        <f t="shared" si="23"/>
        <v>0</v>
      </c>
      <c r="BN44" s="59">
        <f t="shared" si="23"/>
        <v>0</v>
      </c>
      <c r="BO44" s="59">
        <f t="shared" si="23"/>
        <v>0</v>
      </c>
      <c r="BP44" s="59">
        <f t="shared" si="23"/>
        <v>0</v>
      </c>
      <c r="BQ44" s="59">
        <f t="shared" ref="BQ44:CY44" si="24">BQ43*BQ$7</f>
        <v>0</v>
      </c>
      <c r="BR44" s="59">
        <f t="shared" si="24"/>
        <v>0</v>
      </c>
      <c r="BS44" s="59">
        <f t="shared" si="24"/>
        <v>0</v>
      </c>
      <c r="BT44" s="59">
        <f t="shared" si="24"/>
        <v>0</v>
      </c>
      <c r="BU44" s="59">
        <f t="shared" si="24"/>
        <v>0</v>
      </c>
      <c r="BV44" s="59">
        <f t="shared" si="24"/>
        <v>0</v>
      </c>
      <c r="BW44" s="59">
        <f t="shared" si="24"/>
        <v>0</v>
      </c>
      <c r="BX44" s="59">
        <f t="shared" si="24"/>
        <v>0</v>
      </c>
      <c r="BY44" s="59">
        <f t="shared" si="24"/>
        <v>0</v>
      </c>
      <c r="BZ44" s="59">
        <f t="shared" si="24"/>
        <v>0</v>
      </c>
      <c r="CA44" s="59">
        <f t="shared" si="24"/>
        <v>0</v>
      </c>
      <c r="CB44" s="59">
        <f t="shared" si="24"/>
        <v>0</v>
      </c>
      <c r="CC44" s="59">
        <f t="shared" si="24"/>
        <v>0</v>
      </c>
      <c r="CD44" s="59">
        <f t="shared" si="24"/>
        <v>0</v>
      </c>
      <c r="CE44" s="59">
        <f t="shared" si="24"/>
        <v>0</v>
      </c>
      <c r="CF44" s="59">
        <f t="shared" si="24"/>
        <v>0</v>
      </c>
      <c r="CG44" s="59">
        <f t="shared" si="24"/>
        <v>0</v>
      </c>
      <c r="CH44" s="59">
        <f t="shared" si="24"/>
        <v>0</v>
      </c>
      <c r="CI44" s="59">
        <f t="shared" si="24"/>
        <v>0</v>
      </c>
      <c r="CJ44" s="59">
        <f t="shared" si="24"/>
        <v>0</v>
      </c>
      <c r="CK44" s="59">
        <f t="shared" si="24"/>
        <v>0</v>
      </c>
      <c r="CL44" s="59">
        <f t="shared" si="24"/>
        <v>0</v>
      </c>
      <c r="CM44" s="59">
        <f t="shared" si="24"/>
        <v>0</v>
      </c>
      <c r="CN44" s="59">
        <f t="shared" si="24"/>
        <v>0</v>
      </c>
      <c r="CO44" s="59">
        <f t="shared" si="24"/>
        <v>0</v>
      </c>
      <c r="CP44" s="59">
        <f t="shared" si="24"/>
        <v>0</v>
      </c>
      <c r="CQ44" s="59">
        <f t="shared" si="24"/>
        <v>0</v>
      </c>
      <c r="CR44" s="59">
        <f t="shared" si="24"/>
        <v>0</v>
      </c>
      <c r="CS44" s="59">
        <f t="shared" si="24"/>
        <v>0</v>
      </c>
      <c r="CT44" s="59">
        <f t="shared" si="24"/>
        <v>0</v>
      </c>
      <c r="CU44" s="59">
        <f t="shared" si="24"/>
        <v>0</v>
      </c>
      <c r="CV44" s="59">
        <f t="shared" si="24"/>
        <v>0</v>
      </c>
      <c r="CW44" s="59">
        <f t="shared" si="24"/>
        <v>0</v>
      </c>
      <c r="CX44" s="59">
        <f t="shared" si="24"/>
        <v>0</v>
      </c>
      <c r="CY44" s="59">
        <f t="shared" si="24"/>
        <v>0</v>
      </c>
      <c r="CZ44" s="391"/>
    </row>
    <row r="45" spans="2:104" x14ac:dyDescent="0.25">
      <c r="B45" s="393"/>
      <c r="C45" s="39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391"/>
    </row>
    <row r="46" spans="2:104" x14ac:dyDescent="0.25">
      <c r="B46" s="389" t="s">
        <v>77</v>
      </c>
      <c r="C46" s="39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c r="CW46" s="50"/>
      <c r="CX46" s="50"/>
      <c r="CY46" s="50"/>
      <c r="CZ46" s="391"/>
    </row>
    <row r="47" spans="2:104" x14ac:dyDescent="0.25">
      <c r="B47" s="393" t="s">
        <v>167</v>
      </c>
      <c r="C47" s="9" t="s">
        <v>1117</v>
      </c>
      <c r="D47" s="58">
        <f>'Data Input - Proposed'!H100</f>
        <v>0</v>
      </c>
      <c r="E47" s="58">
        <f>'Data Input - Proposed'!I100</f>
        <v>0</v>
      </c>
      <c r="F47" s="58">
        <f>'Data Input - Proposed'!J100</f>
        <v>0</v>
      </c>
      <c r="G47" s="58">
        <f>'Data Input - Proposed'!K100</f>
        <v>0</v>
      </c>
      <c r="H47" s="58">
        <f>'Data Input - Proposed'!L100</f>
        <v>0</v>
      </c>
      <c r="I47" s="58">
        <f>'Data Input - Proposed'!M100</f>
        <v>0</v>
      </c>
      <c r="J47" s="58">
        <f>'Data Input - Proposed'!N100</f>
        <v>0</v>
      </c>
      <c r="K47" s="58">
        <f>'Data Input - Proposed'!O100</f>
        <v>0</v>
      </c>
      <c r="L47" s="58">
        <f>'Data Input - Proposed'!P100</f>
        <v>0</v>
      </c>
      <c r="M47" s="58">
        <f>'Data Input - Proposed'!Q100</f>
        <v>0</v>
      </c>
      <c r="N47" s="58">
        <f>'Data Input - Proposed'!R100</f>
        <v>0</v>
      </c>
      <c r="O47" s="58">
        <f>'Data Input - Proposed'!S100</f>
        <v>0</v>
      </c>
      <c r="P47" s="58">
        <f>'Data Input - Proposed'!T100</f>
        <v>0</v>
      </c>
      <c r="Q47" s="58">
        <f>'Data Input - Proposed'!U100</f>
        <v>0</v>
      </c>
      <c r="R47" s="58">
        <f>'Data Input - Proposed'!V100</f>
        <v>0</v>
      </c>
      <c r="S47" s="58">
        <f>'Data Input - Proposed'!W100</f>
        <v>0</v>
      </c>
      <c r="T47" s="58">
        <f>'Data Input - Proposed'!X100</f>
        <v>0</v>
      </c>
      <c r="U47" s="58">
        <f>'Data Input - Proposed'!Y100</f>
        <v>0</v>
      </c>
      <c r="V47" s="58">
        <f>'Data Input - Proposed'!Z100</f>
        <v>0</v>
      </c>
      <c r="W47" s="58">
        <f>'Data Input - Proposed'!AA100</f>
        <v>0</v>
      </c>
      <c r="X47" s="58">
        <f>'Data Input - Proposed'!AB100</f>
        <v>0</v>
      </c>
      <c r="Y47" s="58">
        <f>'Data Input - Proposed'!AC100</f>
        <v>0</v>
      </c>
      <c r="Z47" s="58">
        <f>'Data Input - Proposed'!AD100</f>
        <v>0</v>
      </c>
      <c r="AA47" s="58">
        <f>'Data Input - Proposed'!AE100</f>
        <v>0</v>
      </c>
      <c r="AB47" s="58">
        <f>'Data Input - Proposed'!AF100</f>
        <v>0</v>
      </c>
      <c r="AC47" s="58">
        <f>'Data Input - Proposed'!AG100</f>
        <v>0</v>
      </c>
      <c r="AD47" s="58">
        <f>'Data Input - Proposed'!AH100</f>
        <v>0</v>
      </c>
      <c r="AE47" s="58">
        <f>'Data Input - Proposed'!AI100</f>
        <v>0</v>
      </c>
      <c r="AF47" s="58">
        <f>'Data Input - Proposed'!AJ100</f>
        <v>0</v>
      </c>
      <c r="AG47" s="58">
        <f>'Data Input - Proposed'!AK100</f>
        <v>0</v>
      </c>
      <c r="AH47" s="58">
        <f>'Data Input - Proposed'!AL100</f>
        <v>0</v>
      </c>
      <c r="AI47" s="58">
        <f>'Data Input - Proposed'!AM100</f>
        <v>0</v>
      </c>
      <c r="AJ47" s="58">
        <f>'Data Input - Proposed'!AN100</f>
        <v>0</v>
      </c>
      <c r="AK47" s="58">
        <f>'Data Input - Proposed'!AO100</f>
        <v>0</v>
      </c>
      <c r="AL47" s="58">
        <f>'Data Input - Proposed'!AP100</f>
        <v>0</v>
      </c>
      <c r="AM47" s="58">
        <f>'Data Input - Proposed'!AQ100</f>
        <v>0</v>
      </c>
      <c r="AN47" s="58">
        <f>'Data Input - Proposed'!AR100</f>
        <v>0</v>
      </c>
      <c r="AO47" s="58">
        <f>'Data Input - Proposed'!AS100</f>
        <v>0</v>
      </c>
      <c r="AP47" s="58">
        <f>'Data Input - Proposed'!AT100</f>
        <v>0</v>
      </c>
      <c r="AQ47" s="58">
        <f>'Data Input - Proposed'!AU100</f>
        <v>0</v>
      </c>
      <c r="AR47" s="58">
        <f>'Data Input - Proposed'!AV100</f>
        <v>0</v>
      </c>
      <c r="AS47" s="58">
        <f>'Data Input - Proposed'!AW100</f>
        <v>0</v>
      </c>
      <c r="AT47" s="58">
        <f>'Data Input - Proposed'!AX100</f>
        <v>0</v>
      </c>
      <c r="AU47" s="58">
        <f>'Data Input - Proposed'!AY100</f>
        <v>0</v>
      </c>
      <c r="AV47" s="58">
        <f>'Data Input - Proposed'!AZ100</f>
        <v>0</v>
      </c>
      <c r="AW47" s="58">
        <f>'Data Input - Proposed'!BA100</f>
        <v>0</v>
      </c>
      <c r="AX47" s="58">
        <f>'Data Input - Proposed'!BB100</f>
        <v>0</v>
      </c>
      <c r="AY47" s="58">
        <f>'Data Input - Proposed'!BC100</f>
        <v>0</v>
      </c>
      <c r="AZ47" s="58">
        <f>'Data Input - Proposed'!BD100</f>
        <v>0</v>
      </c>
      <c r="BA47" s="58">
        <f>'Data Input - Proposed'!BE100</f>
        <v>0</v>
      </c>
      <c r="BB47" s="58">
        <f>'Data Input - Proposed'!BF100</f>
        <v>0</v>
      </c>
      <c r="BC47" s="58">
        <f>'Data Input - Proposed'!BG100</f>
        <v>0</v>
      </c>
      <c r="BD47" s="58">
        <f>'Data Input - Proposed'!BH100</f>
        <v>0</v>
      </c>
      <c r="BE47" s="58">
        <f>'Data Input - Proposed'!BI100</f>
        <v>0</v>
      </c>
      <c r="BF47" s="58">
        <f>'Data Input - Proposed'!BJ100</f>
        <v>0</v>
      </c>
      <c r="BG47" s="58">
        <f>'Data Input - Proposed'!BK100</f>
        <v>0</v>
      </c>
      <c r="BH47" s="58">
        <f>'Data Input - Proposed'!BL100</f>
        <v>0</v>
      </c>
      <c r="BI47" s="58">
        <f>'Data Input - Proposed'!BM100</f>
        <v>0</v>
      </c>
      <c r="BJ47" s="58">
        <f>'Data Input - Proposed'!BN100</f>
        <v>0</v>
      </c>
      <c r="BK47" s="58">
        <f>'Data Input - Proposed'!BO100</f>
        <v>0</v>
      </c>
      <c r="BL47" s="58">
        <f>'Data Input - Proposed'!BP100</f>
        <v>0</v>
      </c>
      <c r="BM47" s="58">
        <f>'Data Input - Proposed'!BQ100</f>
        <v>0</v>
      </c>
      <c r="BN47" s="58">
        <f>'Data Input - Proposed'!BR100</f>
        <v>0</v>
      </c>
      <c r="BO47" s="58">
        <f>'Data Input - Proposed'!BS100</f>
        <v>0</v>
      </c>
      <c r="BP47" s="58">
        <f>'Data Input - Proposed'!BT100</f>
        <v>0</v>
      </c>
      <c r="BQ47" s="58">
        <f>'Data Input - Proposed'!BU100</f>
        <v>0</v>
      </c>
      <c r="BR47" s="58">
        <f>'Data Input - Proposed'!BV100</f>
        <v>0</v>
      </c>
      <c r="BS47" s="58">
        <f>'Data Input - Proposed'!BW100</f>
        <v>0</v>
      </c>
      <c r="BT47" s="58">
        <f>'Data Input - Proposed'!BX100</f>
        <v>0</v>
      </c>
      <c r="BU47" s="58">
        <f>'Data Input - Proposed'!BY100</f>
        <v>0</v>
      </c>
      <c r="BV47" s="58">
        <f>'Data Input - Proposed'!BZ100</f>
        <v>0</v>
      </c>
      <c r="BW47" s="58">
        <f>'Data Input - Proposed'!CA100</f>
        <v>0</v>
      </c>
      <c r="BX47" s="58">
        <f>'Data Input - Proposed'!CB100</f>
        <v>0</v>
      </c>
      <c r="BY47" s="58">
        <f>'Data Input - Proposed'!CC100</f>
        <v>0</v>
      </c>
      <c r="BZ47" s="58">
        <f>'Data Input - Proposed'!CD100</f>
        <v>0</v>
      </c>
      <c r="CA47" s="58">
        <f>'Data Input - Proposed'!CE100</f>
        <v>0</v>
      </c>
      <c r="CB47" s="58">
        <f>'Data Input - Proposed'!CF100</f>
        <v>0</v>
      </c>
      <c r="CC47" s="58">
        <f>'Data Input - Proposed'!CG100</f>
        <v>0</v>
      </c>
      <c r="CD47" s="58">
        <f>'Data Input - Proposed'!CH100</f>
        <v>0</v>
      </c>
      <c r="CE47" s="58">
        <f>'Data Input - Proposed'!CI100</f>
        <v>0</v>
      </c>
      <c r="CF47" s="58">
        <f>'Data Input - Proposed'!CJ100</f>
        <v>0</v>
      </c>
      <c r="CG47" s="58">
        <f>'Data Input - Proposed'!CK100</f>
        <v>0</v>
      </c>
      <c r="CH47" s="58">
        <f>'Data Input - Proposed'!CL100</f>
        <v>0</v>
      </c>
      <c r="CI47" s="58">
        <f>'Data Input - Proposed'!CM100</f>
        <v>0</v>
      </c>
      <c r="CJ47" s="58">
        <f>'Data Input - Proposed'!CN100</f>
        <v>0</v>
      </c>
      <c r="CK47" s="58">
        <f>'Data Input - Proposed'!CO100</f>
        <v>0</v>
      </c>
      <c r="CL47" s="58">
        <f>'Data Input - Proposed'!CP100</f>
        <v>0</v>
      </c>
      <c r="CM47" s="58">
        <f>'Data Input - Proposed'!CQ100</f>
        <v>0</v>
      </c>
      <c r="CN47" s="58">
        <f>'Data Input - Proposed'!CR100</f>
        <v>0</v>
      </c>
      <c r="CO47" s="58">
        <f>'Data Input - Proposed'!CS100</f>
        <v>0</v>
      </c>
      <c r="CP47" s="58">
        <f>'Data Input - Proposed'!CT100</f>
        <v>0</v>
      </c>
      <c r="CQ47" s="58">
        <f>'Data Input - Proposed'!CU100</f>
        <v>0</v>
      </c>
      <c r="CR47" s="58">
        <f>'Data Input - Proposed'!CV100</f>
        <v>0</v>
      </c>
      <c r="CS47" s="58">
        <f>'Data Input - Proposed'!CW100</f>
        <v>0</v>
      </c>
      <c r="CT47" s="58">
        <f>'Data Input - Proposed'!CX100</f>
        <v>0</v>
      </c>
      <c r="CU47" s="58">
        <f>'Data Input - Proposed'!CY100</f>
        <v>0</v>
      </c>
      <c r="CV47" s="58">
        <f>'Data Input - Proposed'!CZ100</f>
        <v>0</v>
      </c>
      <c r="CW47" s="58">
        <f>'Data Input - Proposed'!DA100</f>
        <v>0</v>
      </c>
      <c r="CX47" s="58">
        <f>'Data Input - Proposed'!DB100</f>
        <v>0</v>
      </c>
      <c r="CY47" s="58">
        <f>'Data Input - Proposed'!DC100</f>
        <v>0</v>
      </c>
      <c r="CZ47" s="391"/>
    </row>
    <row r="48" spans="2:104" x14ac:dyDescent="0.25">
      <c r="B48" s="393" t="s">
        <v>189</v>
      </c>
      <c r="C48" s="9" t="s">
        <v>1117</v>
      </c>
      <c r="D48" s="59">
        <f>D47*D$7</f>
        <v>0</v>
      </c>
      <c r="E48" s="59">
        <f t="shared" ref="E48:BP48" si="25">E47*E$7</f>
        <v>0</v>
      </c>
      <c r="F48" s="59">
        <f t="shared" si="25"/>
        <v>0</v>
      </c>
      <c r="G48" s="59">
        <f t="shared" si="25"/>
        <v>0</v>
      </c>
      <c r="H48" s="59">
        <f t="shared" si="25"/>
        <v>0</v>
      </c>
      <c r="I48" s="59">
        <f t="shared" si="25"/>
        <v>0</v>
      </c>
      <c r="J48" s="59">
        <f t="shared" si="25"/>
        <v>0</v>
      </c>
      <c r="K48" s="59">
        <f t="shared" si="25"/>
        <v>0</v>
      </c>
      <c r="L48" s="59">
        <f t="shared" si="25"/>
        <v>0</v>
      </c>
      <c r="M48" s="59">
        <f t="shared" si="25"/>
        <v>0</v>
      </c>
      <c r="N48" s="59">
        <f t="shared" si="25"/>
        <v>0</v>
      </c>
      <c r="O48" s="59">
        <f t="shared" si="25"/>
        <v>0</v>
      </c>
      <c r="P48" s="59">
        <f t="shared" si="25"/>
        <v>0</v>
      </c>
      <c r="Q48" s="59">
        <f t="shared" si="25"/>
        <v>0</v>
      </c>
      <c r="R48" s="59">
        <f t="shared" si="25"/>
        <v>0</v>
      </c>
      <c r="S48" s="59">
        <f t="shared" si="25"/>
        <v>0</v>
      </c>
      <c r="T48" s="59">
        <f t="shared" si="25"/>
        <v>0</v>
      </c>
      <c r="U48" s="59">
        <f t="shared" si="25"/>
        <v>0</v>
      </c>
      <c r="V48" s="59">
        <f t="shared" si="25"/>
        <v>0</v>
      </c>
      <c r="W48" s="59">
        <f t="shared" si="25"/>
        <v>0</v>
      </c>
      <c r="X48" s="59">
        <f t="shared" si="25"/>
        <v>0</v>
      </c>
      <c r="Y48" s="59">
        <f t="shared" si="25"/>
        <v>0</v>
      </c>
      <c r="Z48" s="59">
        <f t="shared" si="25"/>
        <v>0</v>
      </c>
      <c r="AA48" s="59">
        <f t="shared" si="25"/>
        <v>0</v>
      </c>
      <c r="AB48" s="59">
        <f t="shared" si="25"/>
        <v>0</v>
      </c>
      <c r="AC48" s="59">
        <f t="shared" si="25"/>
        <v>0</v>
      </c>
      <c r="AD48" s="59">
        <f t="shared" si="25"/>
        <v>0</v>
      </c>
      <c r="AE48" s="59">
        <f t="shared" si="25"/>
        <v>0</v>
      </c>
      <c r="AF48" s="59">
        <f t="shared" si="25"/>
        <v>0</v>
      </c>
      <c r="AG48" s="59">
        <f t="shared" si="25"/>
        <v>0</v>
      </c>
      <c r="AH48" s="59">
        <f t="shared" si="25"/>
        <v>0</v>
      </c>
      <c r="AI48" s="59">
        <f t="shared" si="25"/>
        <v>0</v>
      </c>
      <c r="AJ48" s="59">
        <f t="shared" si="25"/>
        <v>0</v>
      </c>
      <c r="AK48" s="59">
        <f t="shared" si="25"/>
        <v>0</v>
      </c>
      <c r="AL48" s="59">
        <f t="shared" si="25"/>
        <v>0</v>
      </c>
      <c r="AM48" s="59">
        <f t="shared" si="25"/>
        <v>0</v>
      </c>
      <c r="AN48" s="59">
        <f t="shared" si="25"/>
        <v>0</v>
      </c>
      <c r="AO48" s="59">
        <f t="shared" si="25"/>
        <v>0</v>
      </c>
      <c r="AP48" s="59">
        <f t="shared" si="25"/>
        <v>0</v>
      </c>
      <c r="AQ48" s="59">
        <f t="shared" si="25"/>
        <v>0</v>
      </c>
      <c r="AR48" s="59">
        <f t="shared" si="25"/>
        <v>0</v>
      </c>
      <c r="AS48" s="59">
        <f t="shared" si="25"/>
        <v>0</v>
      </c>
      <c r="AT48" s="59">
        <f t="shared" si="25"/>
        <v>0</v>
      </c>
      <c r="AU48" s="59">
        <f t="shared" si="25"/>
        <v>0</v>
      </c>
      <c r="AV48" s="59">
        <f t="shared" si="25"/>
        <v>0</v>
      </c>
      <c r="AW48" s="59">
        <f t="shared" si="25"/>
        <v>0</v>
      </c>
      <c r="AX48" s="59">
        <f t="shared" si="25"/>
        <v>0</v>
      </c>
      <c r="AY48" s="59">
        <f t="shared" si="25"/>
        <v>0</v>
      </c>
      <c r="AZ48" s="59">
        <f t="shared" si="25"/>
        <v>0</v>
      </c>
      <c r="BA48" s="59">
        <f t="shared" si="25"/>
        <v>0</v>
      </c>
      <c r="BB48" s="59">
        <f t="shared" si="25"/>
        <v>0</v>
      </c>
      <c r="BC48" s="59">
        <f t="shared" si="25"/>
        <v>0</v>
      </c>
      <c r="BD48" s="59">
        <f t="shared" si="25"/>
        <v>0</v>
      </c>
      <c r="BE48" s="59">
        <f t="shared" si="25"/>
        <v>0</v>
      </c>
      <c r="BF48" s="59">
        <f t="shared" si="25"/>
        <v>0</v>
      </c>
      <c r="BG48" s="59">
        <f t="shared" si="25"/>
        <v>0</v>
      </c>
      <c r="BH48" s="59">
        <f t="shared" si="25"/>
        <v>0</v>
      </c>
      <c r="BI48" s="59">
        <f t="shared" si="25"/>
        <v>0</v>
      </c>
      <c r="BJ48" s="59">
        <f t="shared" si="25"/>
        <v>0</v>
      </c>
      <c r="BK48" s="59">
        <f t="shared" si="25"/>
        <v>0</v>
      </c>
      <c r="BL48" s="59">
        <f t="shared" si="25"/>
        <v>0</v>
      </c>
      <c r="BM48" s="59">
        <f t="shared" si="25"/>
        <v>0</v>
      </c>
      <c r="BN48" s="59">
        <f t="shared" si="25"/>
        <v>0</v>
      </c>
      <c r="BO48" s="59">
        <f t="shared" si="25"/>
        <v>0</v>
      </c>
      <c r="BP48" s="59">
        <f t="shared" si="25"/>
        <v>0</v>
      </c>
      <c r="BQ48" s="59">
        <f t="shared" ref="BQ48:CY48" si="26">BQ47*BQ$7</f>
        <v>0</v>
      </c>
      <c r="BR48" s="59">
        <f t="shared" si="26"/>
        <v>0</v>
      </c>
      <c r="BS48" s="59">
        <f t="shared" si="26"/>
        <v>0</v>
      </c>
      <c r="BT48" s="59">
        <f t="shared" si="26"/>
        <v>0</v>
      </c>
      <c r="BU48" s="59">
        <f t="shared" si="26"/>
        <v>0</v>
      </c>
      <c r="BV48" s="59">
        <f t="shared" si="26"/>
        <v>0</v>
      </c>
      <c r="BW48" s="59">
        <f t="shared" si="26"/>
        <v>0</v>
      </c>
      <c r="BX48" s="59">
        <f t="shared" si="26"/>
        <v>0</v>
      </c>
      <c r="BY48" s="59">
        <f t="shared" si="26"/>
        <v>0</v>
      </c>
      <c r="BZ48" s="59">
        <f t="shared" si="26"/>
        <v>0</v>
      </c>
      <c r="CA48" s="59">
        <f t="shared" si="26"/>
        <v>0</v>
      </c>
      <c r="CB48" s="59">
        <f t="shared" si="26"/>
        <v>0</v>
      </c>
      <c r="CC48" s="59">
        <f t="shared" si="26"/>
        <v>0</v>
      </c>
      <c r="CD48" s="59">
        <f t="shared" si="26"/>
        <v>0</v>
      </c>
      <c r="CE48" s="59">
        <f t="shared" si="26"/>
        <v>0</v>
      </c>
      <c r="CF48" s="59">
        <f t="shared" si="26"/>
        <v>0</v>
      </c>
      <c r="CG48" s="59">
        <f t="shared" si="26"/>
        <v>0</v>
      </c>
      <c r="CH48" s="59">
        <f t="shared" si="26"/>
        <v>0</v>
      </c>
      <c r="CI48" s="59">
        <f t="shared" si="26"/>
        <v>0</v>
      </c>
      <c r="CJ48" s="59">
        <f t="shared" si="26"/>
        <v>0</v>
      </c>
      <c r="CK48" s="59">
        <f t="shared" si="26"/>
        <v>0</v>
      </c>
      <c r="CL48" s="59">
        <f t="shared" si="26"/>
        <v>0</v>
      </c>
      <c r="CM48" s="59">
        <f t="shared" si="26"/>
        <v>0</v>
      </c>
      <c r="CN48" s="59">
        <f t="shared" si="26"/>
        <v>0</v>
      </c>
      <c r="CO48" s="59">
        <f t="shared" si="26"/>
        <v>0</v>
      </c>
      <c r="CP48" s="59">
        <f t="shared" si="26"/>
        <v>0</v>
      </c>
      <c r="CQ48" s="59">
        <f t="shared" si="26"/>
        <v>0</v>
      </c>
      <c r="CR48" s="59">
        <f t="shared" si="26"/>
        <v>0</v>
      </c>
      <c r="CS48" s="59">
        <f t="shared" si="26"/>
        <v>0</v>
      </c>
      <c r="CT48" s="59">
        <f t="shared" si="26"/>
        <v>0</v>
      </c>
      <c r="CU48" s="59">
        <f t="shared" si="26"/>
        <v>0</v>
      </c>
      <c r="CV48" s="59">
        <f t="shared" si="26"/>
        <v>0</v>
      </c>
      <c r="CW48" s="59">
        <f t="shared" si="26"/>
        <v>0</v>
      </c>
      <c r="CX48" s="59">
        <f t="shared" si="26"/>
        <v>0</v>
      </c>
      <c r="CY48" s="59">
        <f t="shared" si="26"/>
        <v>0</v>
      </c>
      <c r="CZ48" s="391"/>
    </row>
    <row r="49" spans="2:104" x14ac:dyDescent="0.25">
      <c r="B49" s="393" t="s">
        <v>403</v>
      </c>
      <c r="C49" s="9" t="s">
        <v>1117</v>
      </c>
      <c r="D49" s="59">
        <f>('Data Input - Proposed'!H100-SUM('Data Input - Proposed'!H92:H97))*Calc_Proposed!D$7</f>
        <v>0</v>
      </c>
      <c r="E49" s="59">
        <f>('Data Input - Proposed'!I100-SUM('Data Input - Proposed'!I92:I97))*Calc_Proposed!E$7</f>
        <v>0</v>
      </c>
      <c r="F49" s="59">
        <f>('Data Input - Proposed'!J100-SUM('Data Input - Proposed'!J92:J97))*Calc_Proposed!F$7</f>
        <v>0</v>
      </c>
      <c r="G49" s="59">
        <f>('Data Input - Proposed'!K100-SUM('Data Input - Proposed'!K92:K97))*Calc_Proposed!G$7</f>
        <v>0</v>
      </c>
      <c r="H49" s="59">
        <f>('Data Input - Proposed'!L100-SUM('Data Input - Proposed'!L92:L97))*Calc_Proposed!H$7</f>
        <v>0</v>
      </c>
      <c r="I49" s="59">
        <f>('Data Input - Proposed'!M100-SUM('Data Input - Proposed'!M92:M97))*Calc_Proposed!I$7</f>
        <v>0</v>
      </c>
      <c r="J49" s="59">
        <f>('Data Input - Proposed'!N100-SUM('Data Input - Proposed'!N92:N97))*Calc_Proposed!J$7</f>
        <v>0</v>
      </c>
      <c r="K49" s="59">
        <f>('Data Input - Proposed'!O100-SUM('Data Input - Proposed'!O92:O97))*Calc_Proposed!K$7</f>
        <v>0</v>
      </c>
      <c r="L49" s="59">
        <f>('Data Input - Proposed'!P100-SUM('Data Input - Proposed'!P92:P97))*Calc_Proposed!L$7</f>
        <v>0</v>
      </c>
      <c r="M49" s="59">
        <f>('Data Input - Proposed'!Q100-SUM('Data Input - Proposed'!Q92:Q97))*Calc_Proposed!M$7</f>
        <v>0</v>
      </c>
      <c r="N49" s="59">
        <f>('Data Input - Proposed'!R100-SUM('Data Input - Proposed'!R92:R97))*Calc_Proposed!N$7</f>
        <v>0</v>
      </c>
      <c r="O49" s="59">
        <f>('Data Input - Proposed'!S100-SUM('Data Input - Proposed'!S92:S97))*Calc_Proposed!O$7</f>
        <v>0</v>
      </c>
      <c r="P49" s="59">
        <f>('Data Input - Proposed'!T100-SUM('Data Input - Proposed'!T92:T97))*Calc_Proposed!P$7</f>
        <v>0</v>
      </c>
      <c r="Q49" s="59">
        <f>('Data Input - Proposed'!U100-SUM('Data Input - Proposed'!U92:U97))*Calc_Proposed!Q$7</f>
        <v>0</v>
      </c>
      <c r="R49" s="59">
        <f>('Data Input - Proposed'!V100-SUM('Data Input - Proposed'!V92:V97))*Calc_Proposed!R$7</f>
        <v>0</v>
      </c>
      <c r="S49" s="59">
        <f>('Data Input - Proposed'!W100-SUM('Data Input - Proposed'!W92:W97))*Calc_Proposed!S$7</f>
        <v>0</v>
      </c>
      <c r="T49" s="59">
        <f>('Data Input - Proposed'!X100-SUM('Data Input - Proposed'!X92:X97))*Calc_Proposed!T$7</f>
        <v>0</v>
      </c>
      <c r="U49" s="59">
        <f>('Data Input - Proposed'!Y100-SUM('Data Input - Proposed'!Y92:Y97))*Calc_Proposed!U$7</f>
        <v>0</v>
      </c>
      <c r="V49" s="59">
        <f>('Data Input - Proposed'!Z100-SUM('Data Input - Proposed'!Z92:Z97))*Calc_Proposed!V$7</f>
        <v>0</v>
      </c>
      <c r="W49" s="59">
        <f>('Data Input - Proposed'!AA100-SUM('Data Input - Proposed'!AA92:AA97))*Calc_Proposed!W$7</f>
        <v>0</v>
      </c>
      <c r="X49" s="59">
        <f>('Data Input - Proposed'!AB100-SUM('Data Input - Proposed'!AB92:AB97))*Calc_Proposed!X$7</f>
        <v>0</v>
      </c>
      <c r="Y49" s="59">
        <f>('Data Input - Proposed'!AC100-SUM('Data Input - Proposed'!AC92:AC97))*Calc_Proposed!Y$7</f>
        <v>0</v>
      </c>
      <c r="Z49" s="59">
        <f>('Data Input - Proposed'!AD100-SUM('Data Input - Proposed'!AD92:AD97))*Calc_Proposed!Z$7</f>
        <v>0</v>
      </c>
      <c r="AA49" s="59">
        <f>('Data Input - Proposed'!AE100-SUM('Data Input - Proposed'!AE92:AE97))*Calc_Proposed!AA$7</f>
        <v>0</v>
      </c>
      <c r="AB49" s="59">
        <f>('Data Input - Proposed'!AF100-SUM('Data Input - Proposed'!AF92:AF97))*Calc_Proposed!AB$7</f>
        <v>0</v>
      </c>
      <c r="AC49" s="59">
        <f>('Data Input - Proposed'!AG100-SUM('Data Input - Proposed'!AG92:AG97))*Calc_Proposed!AC$7</f>
        <v>0</v>
      </c>
      <c r="AD49" s="59">
        <f>('Data Input - Proposed'!AH100-SUM('Data Input - Proposed'!AH92:AH97))*Calc_Proposed!AD$7</f>
        <v>0</v>
      </c>
      <c r="AE49" s="59">
        <f>('Data Input - Proposed'!AI100-SUM('Data Input - Proposed'!AI92:AI97))*Calc_Proposed!AE$7</f>
        <v>0</v>
      </c>
      <c r="AF49" s="59">
        <f>('Data Input - Proposed'!AJ100-SUM('Data Input - Proposed'!AJ92:AJ97))*Calc_Proposed!AF$7</f>
        <v>0</v>
      </c>
      <c r="AG49" s="59">
        <f>('Data Input - Proposed'!AK100-SUM('Data Input - Proposed'!AK92:AK97))*Calc_Proposed!AG$7</f>
        <v>0</v>
      </c>
      <c r="AH49" s="59">
        <f>('Data Input - Proposed'!AL100-SUM('Data Input - Proposed'!AL92:AL97))*Calc_Proposed!AH$7</f>
        <v>0</v>
      </c>
      <c r="AI49" s="59">
        <f>('Data Input - Proposed'!AM100-SUM('Data Input - Proposed'!AM92:AM97))*Calc_Proposed!AI$7</f>
        <v>0</v>
      </c>
      <c r="AJ49" s="59">
        <f>('Data Input - Proposed'!AN100-SUM('Data Input - Proposed'!AN92:AN97))*Calc_Proposed!AJ$7</f>
        <v>0</v>
      </c>
      <c r="AK49" s="59">
        <f>('Data Input - Proposed'!AO100-SUM('Data Input - Proposed'!AO92:AO97))*Calc_Proposed!AK$7</f>
        <v>0</v>
      </c>
      <c r="AL49" s="59">
        <f>('Data Input - Proposed'!AP100-SUM('Data Input - Proposed'!AP92:AP97))*Calc_Proposed!AL$7</f>
        <v>0</v>
      </c>
      <c r="AM49" s="59">
        <f>('Data Input - Proposed'!AQ100-SUM('Data Input - Proposed'!AQ92:AQ97))*Calc_Proposed!AM$7</f>
        <v>0</v>
      </c>
      <c r="AN49" s="59">
        <f>('Data Input - Proposed'!AR100-SUM('Data Input - Proposed'!AR92:AR97))*Calc_Proposed!AN$7</f>
        <v>0</v>
      </c>
      <c r="AO49" s="59">
        <f>('Data Input - Proposed'!AS100-SUM('Data Input - Proposed'!AS92:AS97))*Calc_Proposed!AO$7</f>
        <v>0</v>
      </c>
      <c r="AP49" s="59">
        <f>('Data Input - Proposed'!AT100-SUM('Data Input - Proposed'!AT92:AT97))*Calc_Proposed!AP$7</f>
        <v>0</v>
      </c>
      <c r="AQ49" s="59">
        <f>('Data Input - Proposed'!AU100-SUM('Data Input - Proposed'!AU92:AU97))*Calc_Proposed!AQ$7</f>
        <v>0</v>
      </c>
      <c r="AR49" s="59">
        <f>('Data Input - Proposed'!AV100-SUM('Data Input - Proposed'!AV92:AV97))*Calc_Proposed!AR$7</f>
        <v>0</v>
      </c>
      <c r="AS49" s="59">
        <f>('Data Input - Proposed'!AW100-SUM('Data Input - Proposed'!AW92:AW97))*Calc_Proposed!AS$7</f>
        <v>0</v>
      </c>
      <c r="AT49" s="59">
        <f>('Data Input - Proposed'!AX100-SUM('Data Input - Proposed'!AX92:AX97))*Calc_Proposed!AT$7</f>
        <v>0</v>
      </c>
      <c r="AU49" s="59">
        <f>('Data Input - Proposed'!AY100-SUM('Data Input - Proposed'!AY92:AY97))*Calc_Proposed!AU$7</f>
        <v>0</v>
      </c>
      <c r="AV49" s="59">
        <f>('Data Input - Proposed'!AZ100-SUM('Data Input - Proposed'!AZ92:AZ97))*Calc_Proposed!AV$7</f>
        <v>0</v>
      </c>
      <c r="AW49" s="59">
        <f>('Data Input - Proposed'!BA100-SUM('Data Input - Proposed'!BA92:BA97))*Calc_Proposed!AW$7</f>
        <v>0</v>
      </c>
      <c r="AX49" s="59">
        <f>('Data Input - Proposed'!BB100-SUM('Data Input - Proposed'!BB92:BB97))*Calc_Proposed!AX$7</f>
        <v>0</v>
      </c>
      <c r="AY49" s="59">
        <f>('Data Input - Proposed'!BC100-SUM('Data Input - Proposed'!BC92:BC97))*Calc_Proposed!AY$7</f>
        <v>0</v>
      </c>
      <c r="AZ49" s="59">
        <f>('Data Input - Proposed'!BD100-SUM('Data Input - Proposed'!BD92:BD97))*Calc_Proposed!AZ$7</f>
        <v>0</v>
      </c>
      <c r="BA49" s="59">
        <f>('Data Input - Proposed'!BE100-SUM('Data Input - Proposed'!BE92:BE97))*Calc_Proposed!BA$7</f>
        <v>0</v>
      </c>
      <c r="BB49" s="59">
        <f>('Data Input - Proposed'!BF100-SUM('Data Input - Proposed'!BF92:BF97))*Calc_Proposed!BB$7</f>
        <v>0</v>
      </c>
      <c r="BC49" s="59">
        <f>('Data Input - Proposed'!BG100-SUM('Data Input - Proposed'!BG92:BG97))*Calc_Proposed!BC$7</f>
        <v>0</v>
      </c>
      <c r="BD49" s="59">
        <f>('Data Input - Proposed'!BH100-SUM('Data Input - Proposed'!BH92:BH97))*Calc_Proposed!BD$7</f>
        <v>0</v>
      </c>
      <c r="BE49" s="59">
        <f>('Data Input - Proposed'!BI100-SUM('Data Input - Proposed'!BI92:BI97))*Calc_Proposed!BE$7</f>
        <v>0</v>
      </c>
      <c r="BF49" s="59">
        <f>('Data Input - Proposed'!BJ100-SUM('Data Input - Proposed'!BJ92:BJ97))*Calc_Proposed!BF$7</f>
        <v>0</v>
      </c>
      <c r="BG49" s="59">
        <f>('Data Input - Proposed'!BK100-SUM('Data Input - Proposed'!BK92:BK97))*Calc_Proposed!BG$7</f>
        <v>0</v>
      </c>
      <c r="BH49" s="59">
        <f>('Data Input - Proposed'!BL100-SUM('Data Input - Proposed'!BL92:BL97))*Calc_Proposed!BH$7</f>
        <v>0</v>
      </c>
      <c r="BI49" s="59">
        <f>('Data Input - Proposed'!BM100-SUM('Data Input - Proposed'!BM92:BM97))*Calc_Proposed!BI$7</f>
        <v>0</v>
      </c>
      <c r="BJ49" s="59">
        <f>('Data Input - Proposed'!BN100-SUM('Data Input - Proposed'!BN92:BN97))*Calc_Proposed!BJ$7</f>
        <v>0</v>
      </c>
      <c r="BK49" s="59">
        <f>('Data Input - Proposed'!BO100-SUM('Data Input - Proposed'!BO92:BO97))*Calc_Proposed!BK$7</f>
        <v>0</v>
      </c>
      <c r="BL49" s="59">
        <f>('Data Input - Proposed'!BP100-SUM('Data Input - Proposed'!BP92:BP97))*Calc_Proposed!BL$7</f>
        <v>0</v>
      </c>
      <c r="BM49" s="59">
        <f>('Data Input - Proposed'!BQ100-SUM('Data Input - Proposed'!BQ92:BQ97))*Calc_Proposed!BM$7</f>
        <v>0</v>
      </c>
      <c r="BN49" s="59">
        <f>('Data Input - Proposed'!BR100-SUM('Data Input - Proposed'!BR92:BR97))*Calc_Proposed!BN$7</f>
        <v>0</v>
      </c>
      <c r="BO49" s="59">
        <f>('Data Input - Proposed'!BS100-SUM('Data Input - Proposed'!BS92:BS97))*Calc_Proposed!BO$7</f>
        <v>0</v>
      </c>
      <c r="BP49" s="59">
        <f>('Data Input - Proposed'!BT100-SUM('Data Input - Proposed'!BT92:BT97))*Calc_Proposed!BP$7</f>
        <v>0</v>
      </c>
      <c r="BQ49" s="59">
        <f>('Data Input - Proposed'!BU100-SUM('Data Input - Proposed'!BU92:BU97))*Calc_Proposed!BQ$7</f>
        <v>0</v>
      </c>
      <c r="BR49" s="59">
        <f>('Data Input - Proposed'!BV100-SUM('Data Input - Proposed'!BV92:BV97))*Calc_Proposed!BR$7</f>
        <v>0</v>
      </c>
      <c r="BS49" s="59">
        <f>('Data Input - Proposed'!BW100-SUM('Data Input - Proposed'!BW92:BW97))*Calc_Proposed!BS$7</f>
        <v>0</v>
      </c>
      <c r="BT49" s="59">
        <f>('Data Input - Proposed'!BX100-SUM('Data Input - Proposed'!BX92:BX97))*Calc_Proposed!BT$7</f>
        <v>0</v>
      </c>
      <c r="BU49" s="59">
        <f>('Data Input - Proposed'!BY100-SUM('Data Input - Proposed'!BY92:BY97))*Calc_Proposed!BU$7</f>
        <v>0</v>
      </c>
      <c r="BV49" s="59">
        <f>('Data Input - Proposed'!BZ100-SUM('Data Input - Proposed'!BZ92:BZ97))*Calc_Proposed!BV$7</f>
        <v>0</v>
      </c>
      <c r="BW49" s="59">
        <f>('Data Input - Proposed'!CA100-SUM('Data Input - Proposed'!CA92:CA97))*Calc_Proposed!BW$7</f>
        <v>0</v>
      </c>
      <c r="BX49" s="59">
        <f>('Data Input - Proposed'!CB100-SUM('Data Input - Proposed'!CB92:CB97))*Calc_Proposed!BX$7</f>
        <v>0</v>
      </c>
      <c r="BY49" s="59">
        <f>('Data Input - Proposed'!CC100-SUM('Data Input - Proposed'!CC92:CC97))*Calc_Proposed!BY$7</f>
        <v>0</v>
      </c>
      <c r="BZ49" s="59">
        <f>('Data Input - Proposed'!CD100-SUM('Data Input - Proposed'!CD92:CD97))*Calc_Proposed!BZ$7</f>
        <v>0</v>
      </c>
      <c r="CA49" s="59">
        <f>('Data Input - Proposed'!CE100-SUM('Data Input - Proposed'!CE92:CE97))*Calc_Proposed!CA$7</f>
        <v>0</v>
      </c>
      <c r="CB49" s="59">
        <f>('Data Input - Proposed'!CF100-SUM('Data Input - Proposed'!CF92:CF97))*Calc_Proposed!CB$7</f>
        <v>0</v>
      </c>
      <c r="CC49" s="59">
        <f>('Data Input - Proposed'!CG100-SUM('Data Input - Proposed'!CG92:CG97))*Calc_Proposed!CC$7</f>
        <v>0</v>
      </c>
      <c r="CD49" s="59">
        <f>('Data Input - Proposed'!CH100-SUM('Data Input - Proposed'!CH92:CH97))*Calc_Proposed!CD$7</f>
        <v>0</v>
      </c>
      <c r="CE49" s="59">
        <f>('Data Input - Proposed'!CI100-SUM('Data Input - Proposed'!CI92:CI97))*Calc_Proposed!CE$7</f>
        <v>0</v>
      </c>
      <c r="CF49" s="59">
        <f>('Data Input - Proposed'!CJ100-SUM('Data Input - Proposed'!CJ92:CJ97))*Calc_Proposed!CF$7</f>
        <v>0</v>
      </c>
      <c r="CG49" s="59">
        <f>('Data Input - Proposed'!CK100-SUM('Data Input - Proposed'!CK92:CK97))*Calc_Proposed!CG$7</f>
        <v>0</v>
      </c>
      <c r="CH49" s="59">
        <f>('Data Input - Proposed'!CL100-SUM('Data Input - Proposed'!CL92:CL97))*Calc_Proposed!CH$7</f>
        <v>0</v>
      </c>
      <c r="CI49" s="59">
        <f>('Data Input - Proposed'!CM100-SUM('Data Input - Proposed'!CM92:CM97))*Calc_Proposed!CI$7</f>
        <v>0</v>
      </c>
      <c r="CJ49" s="59">
        <f>('Data Input - Proposed'!CN100-SUM('Data Input - Proposed'!CN92:CN97))*Calc_Proposed!CJ$7</f>
        <v>0</v>
      </c>
      <c r="CK49" s="59">
        <f>('Data Input - Proposed'!CO100-SUM('Data Input - Proposed'!CO92:CO97))*Calc_Proposed!CK$7</f>
        <v>0</v>
      </c>
      <c r="CL49" s="59">
        <f>('Data Input - Proposed'!CP100-SUM('Data Input - Proposed'!CP92:CP97))*Calc_Proposed!CL$7</f>
        <v>0</v>
      </c>
      <c r="CM49" s="59">
        <f>('Data Input - Proposed'!CQ100-SUM('Data Input - Proposed'!CQ92:CQ97))*Calc_Proposed!CM$7</f>
        <v>0</v>
      </c>
      <c r="CN49" s="59">
        <f>('Data Input - Proposed'!CR100-SUM('Data Input - Proposed'!CR92:CR97))*Calc_Proposed!CN$7</f>
        <v>0</v>
      </c>
      <c r="CO49" s="59">
        <f>('Data Input - Proposed'!CS100-SUM('Data Input - Proposed'!CS92:CS97))*Calc_Proposed!CO$7</f>
        <v>0</v>
      </c>
      <c r="CP49" s="59">
        <f>('Data Input - Proposed'!CT100-SUM('Data Input - Proposed'!CT92:CT97))*Calc_Proposed!CP$7</f>
        <v>0</v>
      </c>
      <c r="CQ49" s="59">
        <f>('Data Input - Proposed'!CU100-SUM('Data Input - Proposed'!CU92:CU97))*Calc_Proposed!CQ$7</f>
        <v>0</v>
      </c>
      <c r="CR49" s="59">
        <f>('Data Input - Proposed'!CV100-SUM('Data Input - Proposed'!CV92:CV97))*Calc_Proposed!CR$7</f>
        <v>0</v>
      </c>
      <c r="CS49" s="59">
        <f>('Data Input - Proposed'!CW100-SUM('Data Input - Proposed'!CW92:CW97))*Calc_Proposed!CS$7</f>
        <v>0</v>
      </c>
      <c r="CT49" s="59">
        <f>('Data Input - Proposed'!CX100-SUM('Data Input - Proposed'!CX92:CX97))*Calc_Proposed!CT$7</f>
        <v>0</v>
      </c>
      <c r="CU49" s="59">
        <f>('Data Input - Proposed'!CY100-SUM('Data Input - Proposed'!CY92:CY97))*Calc_Proposed!CU$7</f>
        <v>0</v>
      </c>
      <c r="CV49" s="59">
        <f>('Data Input - Proposed'!CZ100-SUM('Data Input - Proposed'!CZ92:CZ97))*Calc_Proposed!CV$7</f>
        <v>0</v>
      </c>
      <c r="CW49" s="59">
        <f>('Data Input - Proposed'!DA100-SUM('Data Input - Proposed'!DA92:DA97))*Calc_Proposed!CW$7</f>
        <v>0</v>
      </c>
      <c r="CX49" s="59">
        <f>('Data Input - Proposed'!DB100-SUM('Data Input - Proposed'!DB92:DB97))*Calc_Proposed!CX$7</f>
        <v>0</v>
      </c>
      <c r="CY49" s="59">
        <f>('Data Input - Proposed'!DC100-SUM('Data Input - Proposed'!DC92:DC97))*Calc_Proposed!CY$7</f>
        <v>0</v>
      </c>
      <c r="CZ49" s="391"/>
    </row>
    <row r="50" spans="2:104" x14ac:dyDescent="0.25">
      <c r="B50" s="393"/>
      <c r="C50" s="39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c r="CZ50" s="391"/>
    </row>
    <row r="51" spans="2:104" x14ac:dyDescent="0.25">
      <c r="B51" s="389" t="s">
        <v>53</v>
      </c>
      <c r="C51" s="39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391"/>
    </row>
    <row r="52" spans="2:104" x14ac:dyDescent="0.25">
      <c r="B52" s="405" t="s">
        <v>37</v>
      </c>
      <c r="C52" s="39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391"/>
    </row>
    <row r="53" spans="2:104" x14ac:dyDescent="0.25">
      <c r="B53" s="406">
        <f>'Data Input - Proposed'!D105</f>
        <v>0</v>
      </c>
      <c r="C53" s="390" t="s">
        <v>83</v>
      </c>
      <c r="D53" s="295">
        <f>'Data Input - Proposed'!H105</f>
        <v>0</v>
      </c>
      <c r="E53" s="295">
        <f>'Data Input - Proposed'!I105</f>
        <v>0</v>
      </c>
      <c r="F53" s="295">
        <f>'Data Input - Proposed'!J105</f>
        <v>0</v>
      </c>
      <c r="G53" s="295">
        <f>'Data Input - Proposed'!K105</f>
        <v>0</v>
      </c>
      <c r="H53" s="295">
        <f>'Data Input - Proposed'!L105</f>
        <v>0</v>
      </c>
      <c r="I53" s="295">
        <f>'Data Input - Proposed'!M105</f>
        <v>0</v>
      </c>
      <c r="J53" s="295">
        <f>'Data Input - Proposed'!N105</f>
        <v>0</v>
      </c>
      <c r="K53" s="295">
        <f>'Data Input - Proposed'!O105</f>
        <v>0</v>
      </c>
      <c r="L53" s="295">
        <f>'Data Input - Proposed'!P105</f>
        <v>0</v>
      </c>
      <c r="M53" s="295">
        <f>'Data Input - Proposed'!Q105</f>
        <v>0</v>
      </c>
      <c r="N53" s="295">
        <f>'Data Input - Proposed'!R105</f>
        <v>0</v>
      </c>
      <c r="O53" s="295">
        <f>'Data Input - Proposed'!S105</f>
        <v>0</v>
      </c>
      <c r="P53" s="295">
        <f>'Data Input - Proposed'!T105</f>
        <v>0</v>
      </c>
      <c r="Q53" s="295">
        <f>'Data Input - Proposed'!U105</f>
        <v>0</v>
      </c>
      <c r="R53" s="295">
        <f>'Data Input - Proposed'!V105</f>
        <v>0</v>
      </c>
      <c r="S53" s="295">
        <f>'Data Input - Proposed'!W105</f>
        <v>0</v>
      </c>
      <c r="T53" s="295">
        <f>'Data Input - Proposed'!X105</f>
        <v>0</v>
      </c>
      <c r="U53" s="295">
        <f>'Data Input - Proposed'!Y105</f>
        <v>0</v>
      </c>
      <c r="V53" s="295">
        <f>'Data Input - Proposed'!Z105</f>
        <v>0</v>
      </c>
      <c r="W53" s="295">
        <f>'Data Input - Proposed'!AA105</f>
        <v>0</v>
      </c>
      <c r="X53" s="295">
        <f>'Data Input - Proposed'!AB105</f>
        <v>0</v>
      </c>
      <c r="Y53" s="295">
        <f>'Data Input - Proposed'!AC105</f>
        <v>0</v>
      </c>
      <c r="Z53" s="295">
        <f>'Data Input - Proposed'!AD105</f>
        <v>0</v>
      </c>
      <c r="AA53" s="295">
        <f>'Data Input - Proposed'!AE105</f>
        <v>0</v>
      </c>
      <c r="AB53" s="295">
        <f>'Data Input - Proposed'!AF105</f>
        <v>0</v>
      </c>
      <c r="AC53" s="295">
        <f>'Data Input - Proposed'!AG105</f>
        <v>0</v>
      </c>
      <c r="AD53" s="295">
        <f>'Data Input - Proposed'!AH105</f>
        <v>0</v>
      </c>
      <c r="AE53" s="295">
        <f>'Data Input - Proposed'!AI105</f>
        <v>0</v>
      </c>
      <c r="AF53" s="295">
        <f>'Data Input - Proposed'!AJ105</f>
        <v>0</v>
      </c>
      <c r="AG53" s="295">
        <f>'Data Input - Proposed'!AK105</f>
        <v>0</v>
      </c>
      <c r="AH53" s="295">
        <f>'Data Input - Proposed'!AL105</f>
        <v>0</v>
      </c>
      <c r="AI53" s="295">
        <f>'Data Input - Proposed'!AM105</f>
        <v>0</v>
      </c>
      <c r="AJ53" s="295">
        <f>'Data Input - Proposed'!AN105</f>
        <v>0</v>
      </c>
      <c r="AK53" s="295">
        <f>'Data Input - Proposed'!AO105</f>
        <v>0</v>
      </c>
      <c r="AL53" s="295">
        <f>'Data Input - Proposed'!AP105</f>
        <v>0</v>
      </c>
      <c r="AM53" s="295">
        <f>'Data Input - Proposed'!AQ105</f>
        <v>0</v>
      </c>
      <c r="AN53" s="295">
        <f>'Data Input - Proposed'!AR105</f>
        <v>0</v>
      </c>
      <c r="AO53" s="295">
        <f>'Data Input - Proposed'!AS105</f>
        <v>0</v>
      </c>
      <c r="AP53" s="295">
        <f>'Data Input - Proposed'!AT105</f>
        <v>0</v>
      </c>
      <c r="AQ53" s="295">
        <f>'Data Input - Proposed'!AU105</f>
        <v>0</v>
      </c>
      <c r="AR53" s="295">
        <f>'Data Input - Proposed'!AV105</f>
        <v>0</v>
      </c>
      <c r="AS53" s="295">
        <f>'Data Input - Proposed'!AW105</f>
        <v>0</v>
      </c>
      <c r="AT53" s="295">
        <f>'Data Input - Proposed'!AX105</f>
        <v>0</v>
      </c>
      <c r="AU53" s="295">
        <f>'Data Input - Proposed'!AY105</f>
        <v>0</v>
      </c>
      <c r="AV53" s="295">
        <f>'Data Input - Proposed'!AZ105</f>
        <v>0</v>
      </c>
      <c r="AW53" s="295">
        <f>'Data Input - Proposed'!BA105</f>
        <v>0</v>
      </c>
      <c r="AX53" s="295">
        <f>'Data Input - Proposed'!BB105</f>
        <v>0</v>
      </c>
      <c r="AY53" s="295">
        <f>'Data Input - Proposed'!BC105</f>
        <v>0</v>
      </c>
      <c r="AZ53" s="295">
        <f>'Data Input - Proposed'!BD105</f>
        <v>0</v>
      </c>
      <c r="BA53" s="295">
        <f>'Data Input - Proposed'!BE105</f>
        <v>0</v>
      </c>
      <c r="BB53" s="295">
        <f>'Data Input - Proposed'!BF105</f>
        <v>0</v>
      </c>
      <c r="BC53" s="295">
        <f>'Data Input - Proposed'!BG105</f>
        <v>0</v>
      </c>
      <c r="BD53" s="295">
        <f>'Data Input - Proposed'!BH105</f>
        <v>0</v>
      </c>
      <c r="BE53" s="295">
        <f>'Data Input - Proposed'!BI105</f>
        <v>0</v>
      </c>
      <c r="BF53" s="295">
        <f>'Data Input - Proposed'!BJ105</f>
        <v>0</v>
      </c>
      <c r="BG53" s="295">
        <f>'Data Input - Proposed'!BK105</f>
        <v>0</v>
      </c>
      <c r="BH53" s="295">
        <f>'Data Input - Proposed'!BL105</f>
        <v>0</v>
      </c>
      <c r="BI53" s="295">
        <f>'Data Input - Proposed'!BM105</f>
        <v>0</v>
      </c>
      <c r="BJ53" s="295">
        <f>'Data Input - Proposed'!BN105</f>
        <v>0</v>
      </c>
      <c r="BK53" s="295">
        <f>'Data Input - Proposed'!BO105</f>
        <v>0</v>
      </c>
      <c r="BL53" s="295">
        <f>'Data Input - Proposed'!BP105</f>
        <v>0</v>
      </c>
      <c r="BM53" s="295">
        <f>'Data Input - Proposed'!BQ105</f>
        <v>0</v>
      </c>
      <c r="BN53" s="295">
        <f>'Data Input - Proposed'!BR105</f>
        <v>0</v>
      </c>
      <c r="BO53" s="295">
        <f>'Data Input - Proposed'!BS105</f>
        <v>0</v>
      </c>
      <c r="BP53" s="295">
        <f>'Data Input - Proposed'!BT105</f>
        <v>0</v>
      </c>
      <c r="BQ53" s="295">
        <f>'Data Input - Proposed'!BU105</f>
        <v>0</v>
      </c>
      <c r="BR53" s="295">
        <f>'Data Input - Proposed'!BV105</f>
        <v>0</v>
      </c>
      <c r="BS53" s="295">
        <f>'Data Input - Proposed'!BW105</f>
        <v>0</v>
      </c>
      <c r="BT53" s="295">
        <f>'Data Input - Proposed'!BX105</f>
        <v>0</v>
      </c>
      <c r="BU53" s="295">
        <f>'Data Input - Proposed'!BY105</f>
        <v>0</v>
      </c>
      <c r="BV53" s="295">
        <f>'Data Input - Proposed'!BZ105</f>
        <v>0</v>
      </c>
      <c r="BW53" s="295">
        <f>'Data Input - Proposed'!CA105</f>
        <v>0</v>
      </c>
      <c r="BX53" s="295">
        <f>'Data Input - Proposed'!CB105</f>
        <v>0</v>
      </c>
      <c r="BY53" s="295">
        <f>'Data Input - Proposed'!CC105</f>
        <v>0</v>
      </c>
      <c r="BZ53" s="295">
        <f>'Data Input - Proposed'!CD105</f>
        <v>0</v>
      </c>
      <c r="CA53" s="295">
        <f>'Data Input - Proposed'!CE105</f>
        <v>0</v>
      </c>
      <c r="CB53" s="295">
        <f>'Data Input - Proposed'!CF105</f>
        <v>0</v>
      </c>
      <c r="CC53" s="295">
        <f>'Data Input - Proposed'!CG105</f>
        <v>0</v>
      </c>
      <c r="CD53" s="295">
        <f>'Data Input - Proposed'!CH105</f>
        <v>0</v>
      </c>
      <c r="CE53" s="295">
        <f>'Data Input - Proposed'!CI105</f>
        <v>0</v>
      </c>
      <c r="CF53" s="295">
        <f>'Data Input - Proposed'!CJ105</f>
        <v>0</v>
      </c>
      <c r="CG53" s="295">
        <f>'Data Input - Proposed'!CK105</f>
        <v>0</v>
      </c>
      <c r="CH53" s="295">
        <f>'Data Input - Proposed'!CL105</f>
        <v>0</v>
      </c>
      <c r="CI53" s="295">
        <f>'Data Input - Proposed'!CM105</f>
        <v>0</v>
      </c>
      <c r="CJ53" s="295">
        <f>'Data Input - Proposed'!CN105</f>
        <v>0</v>
      </c>
      <c r="CK53" s="295">
        <f>'Data Input - Proposed'!CO105</f>
        <v>0</v>
      </c>
      <c r="CL53" s="295">
        <f>'Data Input - Proposed'!CP105</f>
        <v>0</v>
      </c>
      <c r="CM53" s="295">
        <f>'Data Input - Proposed'!CQ105</f>
        <v>0</v>
      </c>
      <c r="CN53" s="295">
        <f>'Data Input - Proposed'!CR105</f>
        <v>0</v>
      </c>
      <c r="CO53" s="295">
        <f>'Data Input - Proposed'!CS105</f>
        <v>0</v>
      </c>
      <c r="CP53" s="295">
        <f>'Data Input - Proposed'!CT105</f>
        <v>0</v>
      </c>
      <c r="CQ53" s="295">
        <f>'Data Input - Proposed'!CU105</f>
        <v>0</v>
      </c>
      <c r="CR53" s="295">
        <f>'Data Input - Proposed'!CV105</f>
        <v>0</v>
      </c>
      <c r="CS53" s="295">
        <f>'Data Input - Proposed'!CW105</f>
        <v>0</v>
      </c>
      <c r="CT53" s="295">
        <f>'Data Input - Proposed'!CX105</f>
        <v>0</v>
      </c>
      <c r="CU53" s="295">
        <f>'Data Input - Proposed'!CY105</f>
        <v>0</v>
      </c>
      <c r="CV53" s="295">
        <f>'Data Input - Proposed'!CZ105</f>
        <v>0</v>
      </c>
      <c r="CW53" s="295">
        <f>'Data Input - Proposed'!DA105</f>
        <v>0</v>
      </c>
      <c r="CX53" s="295">
        <f>'Data Input - Proposed'!DB105</f>
        <v>0</v>
      </c>
      <c r="CY53" s="295">
        <f>'Data Input - Proposed'!DC105</f>
        <v>0</v>
      </c>
      <c r="CZ53" s="391"/>
    </row>
    <row r="54" spans="2:104" x14ac:dyDescent="0.25">
      <c r="B54" s="406">
        <f>'Data Input - Proposed'!D106</f>
        <v>0</v>
      </c>
      <c r="C54" s="390" t="s">
        <v>83</v>
      </c>
      <c r="D54" s="295">
        <f>'Data Input - Proposed'!H106</f>
        <v>0</v>
      </c>
      <c r="E54" s="295">
        <f>'Data Input - Proposed'!I106</f>
        <v>0</v>
      </c>
      <c r="F54" s="295">
        <f>'Data Input - Proposed'!J106</f>
        <v>0</v>
      </c>
      <c r="G54" s="295">
        <f>'Data Input - Proposed'!K106</f>
        <v>0</v>
      </c>
      <c r="H54" s="295">
        <f>'Data Input - Proposed'!L106</f>
        <v>0</v>
      </c>
      <c r="I54" s="295">
        <f>'Data Input - Proposed'!M106</f>
        <v>0</v>
      </c>
      <c r="J54" s="295">
        <f>'Data Input - Proposed'!N106</f>
        <v>0</v>
      </c>
      <c r="K54" s="295">
        <f>'Data Input - Proposed'!O106</f>
        <v>0</v>
      </c>
      <c r="L54" s="295">
        <f>'Data Input - Proposed'!P106</f>
        <v>0</v>
      </c>
      <c r="M54" s="295">
        <f>'Data Input - Proposed'!Q106</f>
        <v>0</v>
      </c>
      <c r="N54" s="295">
        <f>'Data Input - Proposed'!R106</f>
        <v>0</v>
      </c>
      <c r="O54" s="295">
        <f>'Data Input - Proposed'!S106</f>
        <v>0</v>
      </c>
      <c r="P54" s="295">
        <f>'Data Input - Proposed'!T106</f>
        <v>0</v>
      </c>
      <c r="Q54" s="295">
        <f>'Data Input - Proposed'!U106</f>
        <v>0</v>
      </c>
      <c r="R54" s="295">
        <f>'Data Input - Proposed'!V106</f>
        <v>0</v>
      </c>
      <c r="S54" s="295">
        <f>'Data Input - Proposed'!W106</f>
        <v>0</v>
      </c>
      <c r="T54" s="295">
        <f>'Data Input - Proposed'!X106</f>
        <v>0</v>
      </c>
      <c r="U54" s="295">
        <f>'Data Input - Proposed'!Y106</f>
        <v>0</v>
      </c>
      <c r="V54" s="295">
        <f>'Data Input - Proposed'!Z106</f>
        <v>0</v>
      </c>
      <c r="W54" s="295">
        <f>'Data Input - Proposed'!AA106</f>
        <v>0</v>
      </c>
      <c r="X54" s="295">
        <f>'Data Input - Proposed'!AB106</f>
        <v>0</v>
      </c>
      <c r="Y54" s="295">
        <f>'Data Input - Proposed'!AC106</f>
        <v>0</v>
      </c>
      <c r="Z54" s="295">
        <f>'Data Input - Proposed'!AD106</f>
        <v>0</v>
      </c>
      <c r="AA54" s="295">
        <f>'Data Input - Proposed'!AE106</f>
        <v>0</v>
      </c>
      <c r="AB54" s="295">
        <f>'Data Input - Proposed'!AF106</f>
        <v>0</v>
      </c>
      <c r="AC54" s="295">
        <f>'Data Input - Proposed'!AG106</f>
        <v>0</v>
      </c>
      <c r="AD54" s="295">
        <f>'Data Input - Proposed'!AH106</f>
        <v>0.22</v>
      </c>
      <c r="AE54" s="295">
        <f>'Data Input - Proposed'!AI106</f>
        <v>0.22</v>
      </c>
      <c r="AF54" s="295">
        <f>'Data Input - Proposed'!AJ106</f>
        <v>0.22</v>
      </c>
      <c r="AG54" s="295">
        <f>'Data Input - Proposed'!AK106</f>
        <v>0</v>
      </c>
      <c r="AH54" s="295">
        <f>'Data Input - Proposed'!AL106</f>
        <v>0</v>
      </c>
      <c r="AI54" s="295">
        <f>'Data Input - Proposed'!AM106</f>
        <v>0</v>
      </c>
      <c r="AJ54" s="295">
        <f>'Data Input - Proposed'!AN106</f>
        <v>0</v>
      </c>
      <c r="AK54" s="295">
        <f>'Data Input - Proposed'!AO106</f>
        <v>0</v>
      </c>
      <c r="AL54" s="295">
        <f>'Data Input - Proposed'!AP106</f>
        <v>0</v>
      </c>
      <c r="AM54" s="295">
        <f>'Data Input - Proposed'!AQ106</f>
        <v>0</v>
      </c>
      <c r="AN54" s="295">
        <f>'Data Input - Proposed'!AR106</f>
        <v>0</v>
      </c>
      <c r="AO54" s="295">
        <f>'Data Input - Proposed'!AS106</f>
        <v>0</v>
      </c>
      <c r="AP54" s="295">
        <f>'Data Input - Proposed'!AT106</f>
        <v>0</v>
      </c>
      <c r="AQ54" s="295">
        <f>'Data Input - Proposed'!AU106</f>
        <v>0</v>
      </c>
      <c r="AR54" s="295">
        <f>'Data Input - Proposed'!AV106</f>
        <v>0</v>
      </c>
      <c r="AS54" s="295">
        <f>'Data Input - Proposed'!AW106</f>
        <v>0</v>
      </c>
      <c r="AT54" s="295">
        <f>'Data Input - Proposed'!AX106</f>
        <v>0</v>
      </c>
      <c r="AU54" s="295">
        <f>'Data Input - Proposed'!AY106</f>
        <v>0</v>
      </c>
      <c r="AV54" s="295">
        <f>'Data Input - Proposed'!AZ106</f>
        <v>0</v>
      </c>
      <c r="AW54" s="295">
        <f>'Data Input - Proposed'!BA106</f>
        <v>0</v>
      </c>
      <c r="AX54" s="295">
        <f>'Data Input - Proposed'!BB106</f>
        <v>0</v>
      </c>
      <c r="AY54" s="295">
        <f>'Data Input - Proposed'!BC106</f>
        <v>0</v>
      </c>
      <c r="AZ54" s="295">
        <f>'Data Input - Proposed'!BD106</f>
        <v>0</v>
      </c>
      <c r="BA54" s="295">
        <f>'Data Input - Proposed'!BE106</f>
        <v>0</v>
      </c>
      <c r="BB54" s="295">
        <f>'Data Input - Proposed'!BF106</f>
        <v>0</v>
      </c>
      <c r="BC54" s="295">
        <f>'Data Input - Proposed'!BG106</f>
        <v>0</v>
      </c>
      <c r="BD54" s="295">
        <f>'Data Input - Proposed'!BH106</f>
        <v>0</v>
      </c>
      <c r="BE54" s="295">
        <f>'Data Input - Proposed'!BI106</f>
        <v>0</v>
      </c>
      <c r="BF54" s="295">
        <f>'Data Input - Proposed'!BJ106</f>
        <v>0</v>
      </c>
      <c r="BG54" s="295">
        <f>'Data Input - Proposed'!BK106</f>
        <v>0</v>
      </c>
      <c r="BH54" s="295">
        <f>'Data Input - Proposed'!BL106</f>
        <v>0</v>
      </c>
      <c r="BI54" s="295">
        <f>'Data Input - Proposed'!BM106</f>
        <v>0</v>
      </c>
      <c r="BJ54" s="295">
        <f>'Data Input - Proposed'!BN106</f>
        <v>0</v>
      </c>
      <c r="BK54" s="295">
        <f>'Data Input - Proposed'!BO106</f>
        <v>0</v>
      </c>
      <c r="BL54" s="295">
        <f>'Data Input - Proposed'!BP106</f>
        <v>0</v>
      </c>
      <c r="BM54" s="295">
        <f>'Data Input - Proposed'!BQ106</f>
        <v>0</v>
      </c>
      <c r="BN54" s="295">
        <f>'Data Input - Proposed'!BR106</f>
        <v>0</v>
      </c>
      <c r="BO54" s="295">
        <f>'Data Input - Proposed'!BS106</f>
        <v>0</v>
      </c>
      <c r="BP54" s="295">
        <f>'Data Input - Proposed'!BT106</f>
        <v>0</v>
      </c>
      <c r="BQ54" s="295">
        <f>'Data Input - Proposed'!BU106</f>
        <v>0</v>
      </c>
      <c r="BR54" s="295">
        <f>'Data Input - Proposed'!BV106</f>
        <v>0</v>
      </c>
      <c r="BS54" s="295">
        <f>'Data Input - Proposed'!BW106</f>
        <v>0</v>
      </c>
      <c r="BT54" s="295">
        <f>'Data Input - Proposed'!BX106</f>
        <v>0</v>
      </c>
      <c r="BU54" s="295">
        <f>'Data Input - Proposed'!BY106</f>
        <v>0</v>
      </c>
      <c r="BV54" s="295">
        <f>'Data Input - Proposed'!BZ106</f>
        <v>0</v>
      </c>
      <c r="BW54" s="295">
        <f>'Data Input - Proposed'!CA106</f>
        <v>0</v>
      </c>
      <c r="BX54" s="295">
        <f>'Data Input - Proposed'!CB106</f>
        <v>0</v>
      </c>
      <c r="BY54" s="295">
        <f>'Data Input - Proposed'!CC106</f>
        <v>0</v>
      </c>
      <c r="BZ54" s="295">
        <f>'Data Input - Proposed'!CD106</f>
        <v>0</v>
      </c>
      <c r="CA54" s="295">
        <f>'Data Input - Proposed'!CE106</f>
        <v>0</v>
      </c>
      <c r="CB54" s="295">
        <f>'Data Input - Proposed'!CF106</f>
        <v>0</v>
      </c>
      <c r="CC54" s="295">
        <f>'Data Input - Proposed'!CG106</f>
        <v>0</v>
      </c>
      <c r="CD54" s="295">
        <f>'Data Input - Proposed'!CH106</f>
        <v>0</v>
      </c>
      <c r="CE54" s="295">
        <f>'Data Input - Proposed'!CI106</f>
        <v>0</v>
      </c>
      <c r="CF54" s="295">
        <f>'Data Input - Proposed'!CJ106</f>
        <v>0</v>
      </c>
      <c r="CG54" s="295">
        <f>'Data Input - Proposed'!CK106</f>
        <v>0</v>
      </c>
      <c r="CH54" s="295">
        <f>'Data Input - Proposed'!CL106</f>
        <v>0</v>
      </c>
      <c r="CI54" s="295">
        <f>'Data Input - Proposed'!CM106</f>
        <v>0</v>
      </c>
      <c r="CJ54" s="295">
        <f>'Data Input - Proposed'!CN106</f>
        <v>0</v>
      </c>
      <c r="CK54" s="295">
        <f>'Data Input - Proposed'!CO106</f>
        <v>0</v>
      </c>
      <c r="CL54" s="295">
        <f>'Data Input - Proposed'!CP106</f>
        <v>0</v>
      </c>
      <c r="CM54" s="295">
        <f>'Data Input - Proposed'!CQ106</f>
        <v>0</v>
      </c>
      <c r="CN54" s="295">
        <f>'Data Input - Proposed'!CR106</f>
        <v>0</v>
      </c>
      <c r="CO54" s="295">
        <f>'Data Input - Proposed'!CS106</f>
        <v>0</v>
      </c>
      <c r="CP54" s="295">
        <f>'Data Input - Proposed'!CT106</f>
        <v>0</v>
      </c>
      <c r="CQ54" s="295">
        <f>'Data Input - Proposed'!CU106</f>
        <v>0</v>
      </c>
      <c r="CR54" s="295">
        <f>'Data Input - Proposed'!CV106</f>
        <v>0</v>
      </c>
      <c r="CS54" s="295">
        <f>'Data Input - Proposed'!CW106</f>
        <v>0</v>
      </c>
      <c r="CT54" s="295">
        <f>'Data Input - Proposed'!CX106</f>
        <v>0</v>
      </c>
      <c r="CU54" s="295">
        <f>'Data Input - Proposed'!CY106</f>
        <v>0</v>
      </c>
      <c r="CV54" s="295">
        <f>'Data Input - Proposed'!CZ106</f>
        <v>0</v>
      </c>
      <c r="CW54" s="295">
        <f>'Data Input - Proposed'!DA106</f>
        <v>0</v>
      </c>
      <c r="CX54" s="295">
        <f>'Data Input - Proposed'!DB106</f>
        <v>0</v>
      </c>
      <c r="CY54" s="295">
        <f>'Data Input - Proposed'!DC106</f>
        <v>0</v>
      </c>
      <c r="CZ54" s="391"/>
    </row>
    <row r="55" spans="2:104" x14ac:dyDescent="0.25">
      <c r="B55" s="406">
        <f>'Data Input - Proposed'!D107</f>
        <v>0</v>
      </c>
      <c r="C55" s="390" t="s">
        <v>83</v>
      </c>
      <c r="D55" s="295">
        <f>'Data Input - Proposed'!H107</f>
        <v>0</v>
      </c>
      <c r="E55" s="295">
        <f>'Data Input - Proposed'!I107</f>
        <v>0</v>
      </c>
      <c r="F55" s="295">
        <f>'Data Input - Proposed'!J107</f>
        <v>0</v>
      </c>
      <c r="G55" s="295">
        <f>'Data Input - Proposed'!K107</f>
        <v>0</v>
      </c>
      <c r="H55" s="295">
        <f>'Data Input - Proposed'!L107</f>
        <v>0</v>
      </c>
      <c r="I55" s="295">
        <f>'Data Input - Proposed'!M107</f>
        <v>0</v>
      </c>
      <c r="J55" s="295">
        <f>'Data Input - Proposed'!N107</f>
        <v>0</v>
      </c>
      <c r="K55" s="295">
        <f>'Data Input - Proposed'!O107</f>
        <v>0</v>
      </c>
      <c r="L55" s="295">
        <f>'Data Input - Proposed'!P107</f>
        <v>0</v>
      </c>
      <c r="M55" s="295">
        <f>'Data Input - Proposed'!Q107</f>
        <v>0</v>
      </c>
      <c r="N55" s="295">
        <f>'Data Input - Proposed'!R107</f>
        <v>0</v>
      </c>
      <c r="O55" s="295">
        <f>'Data Input - Proposed'!S107</f>
        <v>0</v>
      </c>
      <c r="P55" s="295">
        <f>'Data Input - Proposed'!T107</f>
        <v>0</v>
      </c>
      <c r="Q55" s="295">
        <f>'Data Input - Proposed'!U107</f>
        <v>0</v>
      </c>
      <c r="R55" s="295">
        <f>'Data Input - Proposed'!V107</f>
        <v>0</v>
      </c>
      <c r="S55" s="295">
        <f>'Data Input - Proposed'!W107</f>
        <v>0</v>
      </c>
      <c r="T55" s="295">
        <f>'Data Input - Proposed'!X107</f>
        <v>0</v>
      </c>
      <c r="U55" s="295">
        <f>'Data Input - Proposed'!Y107</f>
        <v>0</v>
      </c>
      <c r="V55" s="295">
        <f>'Data Input - Proposed'!Z107</f>
        <v>0</v>
      </c>
      <c r="W55" s="295">
        <f>'Data Input - Proposed'!AA107</f>
        <v>0</v>
      </c>
      <c r="X55" s="295">
        <f>'Data Input - Proposed'!AB107</f>
        <v>0</v>
      </c>
      <c r="Y55" s="295">
        <f>'Data Input - Proposed'!AC107</f>
        <v>0</v>
      </c>
      <c r="Z55" s="295">
        <f>'Data Input - Proposed'!AD107</f>
        <v>0</v>
      </c>
      <c r="AA55" s="295">
        <f>'Data Input - Proposed'!AE107</f>
        <v>0</v>
      </c>
      <c r="AB55" s="295">
        <f>'Data Input - Proposed'!AF107</f>
        <v>0</v>
      </c>
      <c r="AC55" s="295">
        <f>'Data Input - Proposed'!AG107</f>
        <v>0</v>
      </c>
      <c r="AD55" s="295">
        <f>'Data Input - Proposed'!AH107</f>
        <v>0</v>
      </c>
      <c r="AE55" s="295">
        <f>'Data Input - Proposed'!AI107</f>
        <v>0</v>
      </c>
      <c r="AF55" s="295">
        <f>'Data Input - Proposed'!AJ107</f>
        <v>0</v>
      </c>
      <c r="AG55" s="295">
        <f>'Data Input - Proposed'!AK107</f>
        <v>0</v>
      </c>
      <c r="AH55" s="295">
        <f>'Data Input - Proposed'!AL107</f>
        <v>0</v>
      </c>
      <c r="AI55" s="295">
        <f>'Data Input - Proposed'!AM107</f>
        <v>0</v>
      </c>
      <c r="AJ55" s="295">
        <f>'Data Input - Proposed'!AN107</f>
        <v>0</v>
      </c>
      <c r="AK55" s="295">
        <f>'Data Input - Proposed'!AO107</f>
        <v>0</v>
      </c>
      <c r="AL55" s="295">
        <f>'Data Input - Proposed'!AP107</f>
        <v>0</v>
      </c>
      <c r="AM55" s="295">
        <f>'Data Input - Proposed'!AQ107</f>
        <v>0</v>
      </c>
      <c r="AN55" s="295">
        <f>'Data Input - Proposed'!AR107</f>
        <v>0</v>
      </c>
      <c r="AO55" s="295">
        <f>'Data Input - Proposed'!AS107</f>
        <v>0</v>
      </c>
      <c r="AP55" s="295">
        <f>'Data Input - Proposed'!AT107</f>
        <v>0</v>
      </c>
      <c r="AQ55" s="295">
        <f>'Data Input - Proposed'!AU107</f>
        <v>0</v>
      </c>
      <c r="AR55" s="295">
        <f>'Data Input - Proposed'!AV107</f>
        <v>0</v>
      </c>
      <c r="AS55" s="295">
        <f>'Data Input - Proposed'!AW107</f>
        <v>0</v>
      </c>
      <c r="AT55" s="295">
        <f>'Data Input - Proposed'!AX107</f>
        <v>0</v>
      </c>
      <c r="AU55" s="295">
        <f>'Data Input - Proposed'!AY107</f>
        <v>0</v>
      </c>
      <c r="AV55" s="295">
        <f>'Data Input - Proposed'!AZ107</f>
        <v>0</v>
      </c>
      <c r="AW55" s="295">
        <f>'Data Input - Proposed'!BA107</f>
        <v>0</v>
      </c>
      <c r="AX55" s="295">
        <f>'Data Input - Proposed'!BB107</f>
        <v>0</v>
      </c>
      <c r="AY55" s="295">
        <f>'Data Input - Proposed'!BC107</f>
        <v>0</v>
      </c>
      <c r="AZ55" s="295">
        <f>'Data Input - Proposed'!BD107</f>
        <v>0</v>
      </c>
      <c r="BA55" s="295">
        <f>'Data Input - Proposed'!BE107</f>
        <v>0</v>
      </c>
      <c r="BB55" s="295">
        <f>'Data Input - Proposed'!BF107</f>
        <v>0</v>
      </c>
      <c r="BC55" s="295">
        <f>'Data Input - Proposed'!BG107</f>
        <v>0</v>
      </c>
      <c r="BD55" s="295">
        <f>'Data Input - Proposed'!BH107</f>
        <v>0</v>
      </c>
      <c r="BE55" s="295">
        <f>'Data Input - Proposed'!BI107</f>
        <v>0</v>
      </c>
      <c r="BF55" s="295">
        <f>'Data Input - Proposed'!BJ107</f>
        <v>0</v>
      </c>
      <c r="BG55" s="295">
        <f>'Data Input - Proposed'!BK107</f>
        <v>0</v>
      </c>
      <c r="BH55" s="295">
        <f>'Data Input - Proposed'!BL107</f>
        <v>0</v>
      </c>
      <c r="BI55" s="295">
        <f>'Data Input - Proposed'!BM107</f>
        <v>0</v>
      </c>
      <c r="BJ55" s="295">
        <f>'Data Input - Proposed'!BN107</f>
        <v>0</v>
      </c>
      <c r="BK55" s="295">
        <f>'Data Input - Proposed'!BO107</f>
        <v>0</v>
      </c>
      <c r="BL55" s="295">
        <f>'Data Input - Proposed'!BP107</f>
        <v>0</v>
      </c>
      <c r="BM55" s="295">
        <f>'Data Input - Proposed'!BQ107</f>
        <v>0</v>
      </c>
      <c r="BN55" s="295">
        <f>'Data Input - Proposed'!BR107</f>
        <v>0</v>
      </c>
      <c r="BO55" s="295">
        <f>'Data Input - Proposed'!BS107</f>
        <v>0</v>
      </c>
      <c r="BP55" s="295">
        <f>'Data Input - Proposed'!BT107</f>
        <v>0</v>
      </c>
      <c r="BQ55" s="295">
        <f>'Data Input - Proposed'!BU107</f>
        <v>0</v>
      </c>
      <c r="BR55" s="295">
        <f>'Data Input - Proposed'!BV107</f>
        <v>0</v>
      </c>
      <c r="BS55" s="295">
        <f>'Data Input - Proposed'!BW107</f>
        <v>0</v>
      </c>
      <c r="BT55" s="295">
        <f>'Data Input - Proposed'!BX107</f>
        <v>0</v>
      </c>
      <c r="BU55" s="295">
        <f>'Data Input - Proposed'!BY107</f>
        <v>0</v>
      </c>
      <c r="BV55" s="295">
        <f>'Data Input - Proposed'!BZ107</f>
        <v>0</v>
      </c>
      <c r="BW55" s="295">
        <f>'Data Input - Proposed'!CA107</f>
        <v>0</v>
      </c>
      <c r="BX55" s="295">
        <f>'Data Input - Proposed'!CB107</f>
        <v>0</v>
      </c>
      <c r="BY55" s="295">
        <f>'Data Input - Proposed'!CC107</f>
        <v>0</v>
      </c>
      <c r="BZ55" s="295">
        <f>'Data Input - Proposed'!CD107</f>
        <v>0</v>
      </c>
      <c r="CA55" s="295">
        <f>'Data Input - Proposed'!CE107</f>
        <v>0</v>
      </c>
      <c r="CB55" s="295">
        <f>'Data Input - Proposed'!CF107</f>
        <v>0</v>
      </c>
      <c r="CC55" s="295">
        <f>'Data Input - Proposed'!CG107</f>
        <v>0</v>
      </c>
      <c r="CD55" s="295">
        <f>'Data Input - Proposed'!CH107</f>
        <v>0</v>
      </c>
      <c r="CE55" s="295">
        <f>'Data Input - Proposed'!CI107</f>
        <v>0</v>
      </c>
      <c r="CF55" s="295">
        <f>'Data Input - Proposed'!CJ107</f>
        <v>0</v>
      </c>
      <c r="CG55" s="295">
        <f>'Data Input - Proposed'!CK107</f>
        <v>0</v>
      </c>
      <c r="CH55" s="295">
        <f>'Data Input - Proposed'!CL107</f>
        <v>0</v>
      </c>
      <c r="CI55" s="295">
        <f>'Data Input - Proposed'!CM107</f>
        <v>0</v>
      </c>
      <c r="CJ55" s="295">
        <f>'Data Input - Proposed'!CN107</f>
        <v>0</v>
      </c>
      <c r="CK55" s="295">
        <f>'Data Input - Proposed'!CO107</f>
        <v>0</v>
      </c>
      <c r="CL55" s="295">
        <f>'Data Input - Proposed'!CP107</f>
        <v>0</v>
      </c>
      <c r="CM55" s="295">
        <f>'Data Input - Proposed'!CQ107</f>
        <v>0</v>
      </c>
      <c r="CN55" s="295">
        <f>'Data Input - Proposed'!CR107</f>
        <v>0</v>
      </c>
      <c r="CO55" s="295">
        <f>'Data Input - Proposed'!CS107</f>
        <v>0</v>
      </c>
      <c r="CP55" s="295">
        <f>'Data Input - Proposed'!CT107</f>
        <v>0</v>
      </c>
      <c r="CQ55" s="295">
        <f>'Data Input - Proposed'!CU107</f>
        <v>0</v>
      </c>
      <c r="CR55" s="295">
        <f>'Data Input - Proposed'!CV107</f>
        <v>0</v>
      </c>
      <c r="CS55" s="295">
        <f>'Data Input - Proposed'!CW107</f>
        <v>0</v>
      </c>
      <c r="CT55" s="295">
        <f>'Data Input - Proposed'!CX107</f>
        <v>0</v>
      </c>
      <c r="CU55" s="295">
        <f>'Data Input - Proposed'!CY107</f>
        <v>0</v>
      </c>
      <c r="CV55" s="295">
        <f>'Data Input - Proposed'!CZ107</f>
        <v>0</v>
      </c>
      <c r="CW55" s="295">
        <f>'Data Input - Proposed'!DA107</f>
        <v>0</v>
      </c>
      <c r="CX55" s="295">
        <f>'Data Input - Proposed'!DB107</f>
        <v>0</v>
      </c>
      <c r="CY55" s="295">
        <f>'Data Input - Proposed'!DC107</f>
        <v>0</v>
      </c>
      <c r="CZ55" s="391"/>
    </row>
    <row r="56" spans="2:104" x14ac:dyDescent="0.25">
      <c r="B56" s="406">
        <f>'Data Input - Proposed'!D108</f>
        <v>0</v>
      </c>
      <c r="C56" s="390" t="s">
        <v>83</v>
      </c>
      <c r="D56" s="295">
        <f>'Data Input - Proposed'!H108</f>
        <v>0</v>
      </c>
      <c r="E56" s="295">
        <f>'Data Input - Proposed'!I108</f>
        <v>0</v>
      </c>
      <c r="F56" s="295">
        <f>'Data Input - Proposed'!J108</f>
        <v>0</v>
      </c>
      <c r="G56" s="295">
        <f>'Data Input - Proposed'!K108</f>
        <v>0</v>
      </c>
      <c r="H56" s="295">
        <f>'Data Input - Proposed'!L108</f>
        <v>0</v>
      </c>
      <c r="I56" s="295">
        <f>'Data Input - Proposed'!M108</f>
        <v>0</v>
      </c>
      <c r="J56" s="295">
        <f>'Data Input - Proposed'!N108</f>
        <v>0</v>
      </c>
      <c r="K56" s="295">
        <f>'Data Input - Proposed'!O108</f>
        <v>0</v>
      </c>
      <c r="L56" s="295">
        <f>'Data Input - Proposed'!P108</f>
        <v>0</v>
      </c>
      <c r="M56" s="295">
        <f>'Data Input - Proposed'!Q108</f>
        <v>0</v>
      </c>
      <c r="N56" s="295">
        <f>'Data Input - Proposed'!R108</f>
        <v>0</v>
      </c>
      <c r="O56" s="295">
        <f>'Data Input - Proposed'!S108</f>
        <v>0</v>
      </c>
      <c r="P56" s="295">
        <f>'Data Input - Proposed'!T108</f>
        <v>0</v>
      </c>
      <c r="Q56" s="295">
        <f>'Data Input - Proposed'!U108</f>
        <v>0</v>
      </c>
      <c r="R56" s="295">
        <f>'Data Input - Proposed'!V108</f>
        <v>0</v>
      </c>
      <c r="S56" s="295">
        <f>'Data Input - Proposed'!W108</f>
        <v>0</v>
      </c>
      <c r="T56" s="295">
        <f>'Data Input - Proposed'!X108</f>
        <v>0</v>
      </c>
      <c r="U56" s="295">
        <f>'Data Input - Proposed'!Y108</f>
        <v>0</v>
      </c>
      <c r="V56" s="295">
        <f>'Data Input - Proposed'!Z108</f>
        <v>0</v>
      </c>
      <c r="W56" s="295">
        <f>'Data Input - Proposed'!AA108</f>
        <v>0</v>
      </c>
      <c r="X56" s="295">
        <f>'Data Input - Proposed'!AB108</f>
        <v>0</v>
      </c>
      <c r="Y56" s="295">
        <f>'Data Input - Proposed'!AC108</f>
        <v>0</v>
      </c>
      <c r="Z56" s="295">
        <f>'Data Input - Proposed'!AD108</f>
        <v>0</v>
      </c>
      <c r="AA56" s="295">
        <f>'Data Input - Proposed'!AE108</f>
        <v>0</v>
      </c>
      <c r="AB56" s="295">
        <f>'Data Input - Proposed'!AF108</f>
        <v>0</v>
      </c>
      <c r="AC56" s="295">
        <f>'Data Input - Proposed'!AG108</f>
        <v>0</v>
      </c>
      <c r="AD56" s="295">
        <f>'Data Input - Proposed'!AH108</f>
        <v>0</v>
      </c>
      <c r="AE56" s="295">
        <f>'Data Input - Proposed'!AI108</f>
        <v>0</v>
      </c>
      <c r="AF56" s="295">
        <f>'Data Input - Proposed'!AJ108</f>
        <v>0</v>
      </c>
      <c r="AG56" s="295">
        <f>'Data Input - Proposed'!AK108</f>
        <v>0</v>
      </c>
      <c r="AH56" s="295">
        <f>'Data Input - Proposed'!AL108</f>
        <v>0</v>
      </c>
      <c r="AI56" s="295">
        <f>'Data Input - Proposed'!AM108</f>
        <v>0</v>
      </c>
      <c r="AJ56" s="295">
        <f>'Data Input - Proposed'!AN108</f>
        <v>0</v>
      </c>
      <c r="AK56" s="295">
        <f>'Data Input - Proposed'!AO108</f>
        <v>0</v>
      </c>
      <c r="AL56" s="295">
        <f>'Data Input - Proposed'!AP108</f>
        <v>0</v>
      </c>
      <c r="AM56" s="295">
        <f>'Data Input - Proposed'!AQ108</f>
        <v>0</v>
      </c>
      <c r="AN56" s="295">
        <f>'Data Input - Proposed'!AR108</f>
        <v>0</v>
      </c>
      <c r="AO56" s="295">
        <f>'Data Input - Proposed'!AS108</f>
        <v>0</v>
      </c>
      <c r="AP56" s="295">
        <f>'Data Input - Proposed'!AT108</f>
        <v>0</v>
      </c>
      <c r="AQ56" s="295">
        <f>'Data Input - Proposed'!AU108</f>
        <v>0</v>
      </c>
      <c r="AR56" s="295">
        <f>'Data Input - Proposed'!AV108</f>
        <v>0</v>
      </c>
      <c r="AS56" s="295">
        <f>'Data Input - Proposed'!AW108</f>
        <v>0</v>
      </c>
      <c r="AT56" s="295">
        <f>'Data Input - Proposed'!AX108</f>
        <v>0</v>
      </c>
      <c r="AU56" s="295">
        <f>'Data Input - Proposed'!AY108</f>
        <v>0</v>
      </c>
      <c r="AV56" s="295">
        <f>'Data Input - Proposed'!AZ108</f>
        <v>0</v>
      </c>
      <c r="AW56" s="295">
        <f>'Data Input - Proposed'!BA108</f>
        <v>0</v>
      </c>
      <c r="AX56" s="295">
        <f>'Data Input - Proposed'!BB108</f>
        <v>0</v>
      </c>
      <c r="AY56" s="295">
        <f>'Data Input - Proposed'!BC108</f>
        <v>0</v>
      </c>
      <c r="AZ56" s="295">
        <f>'Data Input - Proposed'!BD108</f>
        <v>0</v>
      </c>
      <c r="BA56" s="295">
        <f>'Data Input - Proposed'!BE108</f>
        <v>0</v>
      </c>
      <c r="BB56" s="295">
        <f>'Data Input - Proposed'!BF108</f>
        <v>0</v>
      </c>
      <c r="BC56" s="295">
        <f>'Data Input - Proposed'!BG108</f>
        <v>0</v>
      </c>
      <c r="BD56" s="295">
        <f>'Data Input - Proposed'!BH108</f>
        <v>0</v>
      </c>
      <c r="BE56" s="295">
        <f>'Data Input - Proposed'!BI108</f>
        <v>0</v>
      </c>
      <c r="BF56" s="295">
        <f>'Data Input - Proposed'!BJ108</f>
        <v>0</v>
      </c>
      <c r="BG56" s="295">
        <f>'Data Input - Proposed'!BK108</f>
        <v>0</v>
      </c>
      <c r="BH56" s="295">
        <f>'Data Input - Proposed'!BL108</f>
        <v>0</v>
      </c>
      <c r="BI56" s="295">
        <f>'Data Input - Proposed'!BM108</f>
        <v>0</v>
      </c>
      <c r="BJ56" s="295">
        <f>'Data Input - Proposed'!BN108</f>
        <v>0</v>
      </c>
      <c r="BK56" s="295">
        <f>'Data Input - Proposed'!BO108</f>
        <v>0</v>
      </c>
      <c r="BL56" s="295">
        <f>'Data Input - Proposed'!BP108</f>
        <v>0</v>
      </c>
      <c r="BM56" s="295">
        <f>'Data Input - Proposed'!BQ108</f>
        <v>0</v>
      </c>
      <c r="BN56" s="295">
        <f>'Data Input - Proposed'!BR108</f>
        <v>0</v>
      </c>
      <c r="BO56" s="295">
        <f>'Data Input - Proposed'!BS108</f>
        <v>0</v>
      </c>
      <c r="BP56" s="295">
        <f>'Data Input - Proposed'!BT108</f>
        <v>0</v>
      </c>
      <c r="BQ56" s="295">
        <f>'Data Input - Proposed'!BU108</f>
        <v>0</v>
      </c>
      <c r="BR56" s="295">
        <f>'Data Input - Proposed'!BV108</f>
        <v>0</v>
      </c>
      <c r="BS56" s="295">
        <f>'Data Input - Proposed'!BW108</f>
        <v>0</v>
      </c>
      <c r="BT56" s="295">
        <f>'Data Input - Proposed'!BX108</f>
        <v>0</v>
      </c>
      <c r="BU56" s="295">
        <f>'Data Input - Proposed'!BY108</f>
        <v>0</v>
      </c>
      <c r="BV56" s="295">
        <f>'Data Input - Proposed'!BZ108</f>
        <v>0</v>
      </c>
      <c r="BW56" s="295">
        <f>'Data Input - Proposed'!CA108</f>
        <v>0</v>
      </c>
      <c r="BX56" s="295">
        <f>'Data Input - Proposed'!CB108</f>
        <v>0</v>
      </c>
      <c r="BY56" s="295">
        <f>'Data Input - Proposed'!CC108</f>
        <v>0</v>
      </c>
      <c r="BZ56" s="295">
        <f>'Data Input - Proposed'!CD108</f>
        <v>0</v>
      </c>
      <c r="CA56" s="295">
        <f>'Data Input - Proposed'!CE108</f>
        <v>0</v>
      </c>
      <c r="CB56" s="295">
        <f>'Data Input - Proposed'!CF108</f>
        <v>0</v>
      </c>
      <c r="CC56" s="295">
        <f>'Data Input - Proposed'!CG108</f>
        <v>0</v>
      </c>
      <c r="CD56" s="295">
        <f>'Data Input - Proposed'!CH108</f>
        <v>0</v>
      </c>
      <c r="CE56" s="295">
        <f>'Data Input - Proposed'!CI108</f>
        <v>0</v>
      </c>
      <c r="CF56" s="295">
        <f>'Data Input - Proposed'!CJ108</f>
        <v>0</v>
      </c>
      <c r="CG56" s="295">
        <f>'Data Input - Proposed'!CK108</f>
        <v>0</v>
      </c>
      <c r="CH56" s="295">
        <f>'Data Input - Proposed'!CL108</f>
        <v>0</v>
      </c>
      <c r="CI56" s="295">
        <f>'Data Input - Proposed'!CM108</f>
        <v>0</v>
      </c>
      <c r="CJ56" s="295">
        <f>'Data Input - Proposed'!CN108</f>
        <v>0</v>
      </c>
      <c r="CK56" s="295">
        <f>'Data Input - Proposed'!CO108</f>
        <v>0</v>
      </c>
      <c r="CL56" s="295">
        <f>'Data Input - Proposed'!CP108</f>
        <v>0</v>
      </c>
      <c r="CM56" s="295">
        <f>'Data Input - Proposed'!CQ108</f>
        <v>0</v>
      </c>
      <c r="CN56" s="295">
        <f>'Data Input - Proposed'!CR108</f>
        <v>0</v>
      </c>
      <c r="CO56" s="295">
        <f>'Data Input - Proposed'!CS108</f>
        <v>0</v>
      </c>
      <c r="CP56" s="295">
        <f>'Data Input - Proposed'!CT108</f>
        <v>0</v>
      </c>
      <c r="CQ56" s="295">
        <f>'Data Input - Proposed'!CU108</f>
        <v>0</v>
      </c>
      <c r="CR56" s="295">
        <f>'Data Input - Proposed'!CV108</f>
        <v>0</v>
      </c>
      <c r="CS56" s="295">
        <f>'Data Input - Proposed'!CW108</f>
        <v>0</v>
      </c>
      <c r="CT56" s="295">
        <f>'Data Input - Proposed'!CX108</f>
        <v>0</v>
      </c>
      <c r="CU56" s="295">
        <f>'Data Input - Proposed'!CY108</f>
        <v>0</v>
      </c>
      <c r="CV56" s="295">
        <f>'Data Input - Proposed'!CZ108</f>
        <v>0</v>
      </c>
      <c r="CW56" s="295">
        <f>'Data Input - Proposed'!DA108</f>
        <v>0</v>
      </c>
      <c r="CX56" s="295">
        <f>'Data Input - Proposed'!DB108</f>
        <v>0</v>
      </c>
      <c r="CY56" s="295">
        <f>'Data Input - Proposed'!DC108</f>
        <v>0</v>
      </c>
      <c r="CZ56" s="391"/>
    </row>
    <row r="57" spans="2:104" x14ac:dyDescent="0.25">
      <c r="B57" s="406">
        <f>'Data Input - Proposed'!D109</f>
        <v>0</v>
      </c>
      <c r="C57" s="390" t="s">
        <v>83</v>
      </c>
      <c r="D57" s="295">
        <f>'Data Input - Proposed'!H109</f>
        <v>0</v>
      </c>
      <c r="E57" s="295">
        <f>'Data Input - Proposed'!I109</f>
        <v>0</v>
      </c>
      <c r="F57" s="295">
        <f>'Data Input - Proposed'!J109</f>
        <v>0</v>
      </c>
      <c r="G57" s="295">
        <f>'Data Input - Proposed'!K109</f>
        <v>0</v>
      </c>
      <c r="H57" s="295">
        <f>'Data Input - Proposed'!L109</f>
        <v>0</v>
      </c>
      <c r="I57" s="295">
        <f>'Data Input - Proposed'!M109</f>
        <v>0</v>
      </c>
      <c r="J57" s="295">
        <f>'Data Input - Proposed'!N109</f>
        <v>0</v>
      </c>
      <c r="K57" s="295">
        <f>'Data Input - Proposed'!O109</f>
        <v>0</v>
      </c>
      <c r="L57" s="295">
        <f>'Data Input - Proposed'!P109</f>
        <v>0</v>
      </c>
      <c r="M57" s="295">
        <f>'Data Input - Proposed'!Q109</f>
        <v>0</v>
      </c>
      <c r="N57" s="295">
        <f>'Data Input - Proposed'!R109</f>
        <v>0</v>
      </c>
      <c r="O57" s="295">
        <f>'Data Input - Proposed'!S109</f>
        <v>0</v>
      </c>
      <c r="P57" s="295">
        <f>'Data Input - Proposed'!T109</f>
        <v>0</v>
      </c>
      <c r="Q57" s="295">
        <f>'Data Input - Proposed'!U109</f>
        <v>0</v>
      </c>
      <c r="R57" s="295">
        <f>'Data Input - Proposed'!V109</f>
        <v>0</v>
      </c>
      <c r="S57" s="295">
        <f>'Data Input - Proposed'!W109</f>
        <v>0</v>
      </c>
      <c r="T57" s="295">
        <f>'Data Input - Proposed'!X109</f>
        <v>0</v>
      </c>
      <c r="U57" s="295">
        <f>'Data Input - Proposed'!Y109</f>
        <v>0</v>
      </c>
      <c r="V57" s="295">
        <f>'Data Input - Proposed'!Z109</f>
        <v>0</v>
      </c>
      <c r="W57" s="295">
        <f>'Data Input - Proposed'!AA109</f>
        <v>0</v>
      </c>
      <c r="X57" s="295">
        <f>'Data Input - Proposed'!AB109</f>
        <v>0</v>
      </c>
      <c r="Y57" s="295">
        <f>'Data Input - Proposed'!AC109</f>
        <v>0</v>
      </c>
      <c r="Z57" s="295">
        <f>'Data Input - Proposed'!AD109</f>
        <v>0</v>
      </c>
      <c r="AA57" s="295">
        <f>'Data Input - Proposed'!AE109</f>
        <v>0</v>
      </c>
      <c r="AB57" s="295">
        <f>'Data Input - Proposed'!AF109</f>
        <v>0</v>
      </c>
      <c r="AC57" s="295">
        <f>'Data Input - Proposed'!AG109</f>
        <v>0</v>
      </c>
      <c r="AD57" s="295">
        <f>'Data Input - Proposed'!AH109</f>
        <v>0</v>
      </c>
      <c r="AE57" s="295">
        <f>'Data Input - Proposed'!AI109</f>
        <v>0</v>
      </c>
      <c r="AF57" s="295">
        <f>'Data Input - Proposed'!AJ109</f>
        <v>0</v>
      </c>
      <c r="AG57" s="295">
        <f>'Data Input - Proposed'!AK109</f>
        <v>0</v>
      </c>
      <c r="AH57" s="295">
        <f>'Data Input - Proposed'!AL109</f>
        <v>0</v>
      </c>
      <c r="AI57" s="295">
        <f>'Data Input - Proposed'!AM109</f>
        <v>0</v>
      </c>
      <c r="AJ57" s="295">
        <f>'Data Input - Proposed'!AN109</f>
        <v>0</v>
      </c>
      <c r="AK57" s="295">
        <f>'Data Input - Proposed'!AO109</f>
        <v>0</v>
      </c>
      <c r="AL57" s="295">
        <f>'Data Input - Proposed'!AP109</f>
        <v>0</v>
      </c>
      <c r="AM57" s="295">
        <f>'Data Input - Proposed'!AQ109</f>
        <v>0</v>
      </c>
      <c r="AN57" s="295">
        <f>'Data Input - Proposed'!AR109</f>
        <v>0</v>
      </c>
      <c r="AO57" s="295">
        <f>'Data Input - Proposed'!AS109</f>
        <v>0</v>
      </c>
      <c r="AP57" s="295">
        <f>'Data Input - Proposed'!AT109</f>
        <v>0</v>
      </c>
      <c r="AQ57" s="295">
        <f>'Data Input - Proposed'!AU109</f>
        <v>0</v>
      </c>
      <c r="AR57" s="295">
        <f>'Data Input - Proposed'!AV109</f>
        <v>0</v>
      </c>
      <c r="AS57" s="295">
        <f>'Data Input - Proposed'!AW109</f>
        <v>0</v>
      </c>
      <c r="AT57" s="295">
        <f>'Data Input - Proposed'!AX109</f>
        <v>0</v>
      </c>
      <c r="AU57" s="295">
        <f>'Data Input - Proposed'!AY109</f>
        <v>0</v>
      </c>
      <c r="AV57" s="295">
        <f>'Data Input - Proposed'!AZ109</f>
        <v>0</v>
      </c>
      <c r="AW57" s="295">
        <f>'Data Input - Proposed'!BA109</f>
        <v>0</v>
      </c>
      <c r="AX57" s="295">
        <f>'Data Input - Proposed'!BB109</f>
        <v>0</v>
      </c>
      <c r="AY57" s="295">
        <f>'Data Input - Proposed'!BC109</f>
        <v>0</v>
      </c>
      <c r="AZ57" s="295">
        <f>'Data Input - Proposed'!BD109</f>
        <v>0</v>
      </c>
      <c r="BA57" s="295">
        <f>'Data Input - Proposed'!BE109</f>
        <v>0</v>
      </c>
      <c r="BB57" s="295">
        <f>'Data Input - Proposed'!BF109</f>
        <v>0</v>
      </c>
      <c r="BC57" s="295">
        <f>'Data Input - Proposed'!BG109</f>
        <v>0</v>
      </c>
      <c r="BD57" s="295">
        <f>'Data Input - Proposed'!BH109</f>
        <v>0</v>
      </c>
      <c r="BE57" s="295">
        <f>'Data Input - Proposed'!BI109</f>
        <v>0</v>
      </c>
      <c r="BF57" s="295">
        <f>'Data Input - Proposed'!BJ109</f>
        <v>0</v>
      </c>
      <c r="BG57" s="295">
        <f>'Data Input - Proposed'!BK109</f>
        <v>0</v>
      </c>
      <c r="BH57" s="295">
        <f>'Data Input - Proposed'!BL109</f>
        <v>0</v>
      </c>
      <c r="BI57" s="295">
        <f>'Data Input - Proposed'!BM109</f>
        <v>0</v>
      </c>
      <c r="BJ57" s="295">
        <f>'Data Input - Proposed'!BN109</f>
        <v>0</v>
      </c>
      <c r="BK57" s="295">
        <f>'Data Input - Proposed'!BO109</f>
        <v>0</v>
      </c>
      <c r="BL57" s="295">
        <f>'Data Input - Proposed'!BP109</f>
        <v>0</v>
      </c>
      <c r="BM57" s="295">
        <f>'Data Input - Proposed'!BQ109</f>
        <v>0</v>
      </c>
      <c r="BN57" s="295">
        <f>'Data Input - Proposed'!BR109</f>
        <v>0</v>
      </c>
      <c r="BO57" s="295">
        <f>'Data Input - Proposed'!BS109</f>
        <v>0</v>
      </c>
      <c r="BP57" s="295">
        <f>'Data Input - Proposed'!BT109</f>
        <v>0</v>
      </c>
      <c r="BQ57" s="295">
        <f>'Data Input - Proposed'!BU109</f>
        <v>0</v>
      </c>
      <c r="BR57" s="295">
        <f>'Data Input - Proposed'!BV109</f>
        <v>0</v>
      </c>
      <c r="BS57" s="295">
        <f>'Data Input - Proposed'!BW109</f>
        <v>0</v>
      </c>
      <c r="BT57" s="295">
        <f>'Data Input - Proposed'!BX109</f>
        <v>0</v>
      </c>
      <c r="BU57" s="295">
        <f>'Data Input - Proposed'!BY109</f>
        <v>0</v>
      </c>
      <c r="BV57" s="295">
        <f>'Data Input - Proposed'!BZ109</f>
        <v>0</v>
      </c>
      <c r="BW57" s="295">
        <f>'Data Input - Proposed'!CA109</f>
        <v>0</v>
      </c>
      <c r="BX57" s="295">
        <f>'Data Input - Proposed'!CB109</f>
        <v>0</v>
      </c>
      <c r="BY57" s="295">
        <f>'Data Input - Proposed'!CC109</f>
        <v>0</v>
      </c>
      <c r="BZ57" s="295">
        <f>'Data Input - Proposed'!CD109</f>
        <v>0</v>
      </c>
      <c r="CA57" s="295">
        <f>'Data Input - Proposed'!CE109</f>
        <v>0</v>
      </c>
      <c r="CB57" s="295">
        <f>'Data Input - Proposed'!CF109</f>
        <v>0</v>
      </c>
      <c r="CC57" s="295">
        <f>'Data Input - Proposed'!CG109</f>
        <v>0</v>
      </c>
      <c r="CD57" s="295">
        <f>'Data Input - Proposed'!CH109</f>
        <v>0</v>
      </c>
      <c r="CE57" s="295">
        <f>'Data Input - Proposed'!CI109</f>
        <v>0</v>
      </c>
      <c r="CF57" s="295">
        <f>'Data Input - Proposed'!CJ109</f>
        <v>0</v>
      </c>
      <c r="CG57" s="295">
        <f>'Data Input - Proposed'!CK109</f>
        <v>0</v>
      </c>
      <c r="CH57" s="295">
        <f>'Data Input - Proposed'!CL109</f>
        <v>0</v>
      </c>
      <c r="CI57" s="295">
        <f>'Data Input - Proposed'!CM109</f>
        <v>0</v>
      </c>
      <c r="CJ57" s="295">
        <f>'Data Input - Proposed'!CN109</f>
        <v>0</v>
      </c>
      <c r="CK57" s="295">
        <f>'Data Input - Proposed'!CO109</f>
        <v>0</v>
      </c>
      <c r="CL57" s="295">
        <f>'Data Input - Proposed'!CP109</f>
        <v>0</v>
      </c>
      <c r="CM57" s="295">
        <f>'Data Input - Proposed'!CQ109</f>
        <v>0</v>
      </c>
      <c r="CN57" s="295">
        <f>'Data Input - Proposed'!CR109</f>
        <v>0</v>
      </c>
      <c r="CO57" s="295">
        <f>'Data Input - Proposed'!CS109</f>
        <v>0</v>
      </c>
      <c r="CP57" s="295">
        <f>'Data Input - Proposed'!CT109</f>
        <v>0</v>
      </c>
      <c r="CQ57" s="295">
        <f>'Data Input - Proposed'!CU109</f>
        <v>0</v>
      </c>
      <c r="CR57" s="295">
        <f>'Data Input - Proposed'!CV109</f>
        <v>0</v>
      </c>
      <c r="CS57" s="295">
        <f>'Data Input - Proposed'!CW109</f>
        <v>0</v>
      </c>
      <c r="CT57" s="295">
        <f>'Data Input - Proposed'!CX109</f>
        <v>0</v>
      </c>
      <c r="CU57" s="295">
        <f>'Data Input - Proposed'!CY109</f>
        <v>0</v>
      </c>
      <c r="CV57" s="295">
        <f>'Data Input - Proposed'!CZ109</f>
        <v>0</v>
      </c>
      <c r="CW57" s="295">
        <f>'Data Input - Proposed'!DA109</f>
        <v>0</v>
      </c>
      <c r="CX57" s="295">
        <f>'Data Input - Proposed'!DB109</f>
        <v>0</v>
      </c>
      <c r="CY57" s="295">
        <f>'Data Input - Proposed'!DC109</f>
        <v>0</v>
      </c>
      <c r="CZ57" s="391"/>
    </row>
    <row r="58" spans="2:104" x14ac:dyDescent="0.25">
      <c r="B58" s="406">
        <f>'Data Input - Proposed'!D110</f>
        <v>0</v>
      </c>
      <c r="C58" s="390" t="s">
        <v>83</v>
      </c>
      <c r="D58" s="295">
        <f>'Data Input - Proposed'!H110</f>
        <v>0</v>
      </c>
      <c r="E58" s="295">
        <f>'Data Input - Proposed'!I110</f>
        <v>0</v>
      </c>
      <c r="F58" s="295">
        <f>'Data Input - Proposed'!J110</f>
        <v>0</v>
      </c>
      <c r="G58" s="295">
        <f>'Data Input - Proposed'!K110</f>
        <v>0</v>
      </c>
      <c r="H58" s="295">
        <f>'Data Input - Proposed'!L110</f>
        <v>0</v>
      </c>
      <c r="I58" s="295">
        <f>'Data Input - Proposed'!M110</f>
        <v>0</v>
      </c>
      <c r="J58" s="295">
        <f>'Data Input - Proposed'!N110</f>
        <v>0</v>
      </c>
      <c r="K58" s="295">
        <f>'Data Input - Proposed'!O110</f>
        <v>0</v>
      </c>
      <c r="L58" s="295">
        <f>'Data Input - Proposed'!P110</f>
        <v>0</v>
      </c>
      <c r="M58" s="295">
        <f>'Data Input - Proposed'!Q110</f>
        <v>0</v>
      </c>
      <c r="N58" s="295">
        <f>'Data Input - Proposed'!R110</f>
        <v>0</v>
      </c>
      <c r="O58" s="295">
        <f>'Data Input - Proposed'!S110</f>
        <v>0</v>
      </c>
      <c r="P58" s="295">
        <f>'Data Input - Proposed'!T110</f>
        <v>0</v>
      </c>
      <c r="Q58" s="295">
        <f>'Data Input - Proposed'!U110</f>
        <v>0</v>
      </c>
      <c r="R58" s="295">
        <f>'Data Input - Proposed'!V110</f>
        <v>0</v>
      </c>
      <c r="S58" s="295">
        <f>'Data Input - Proposed'!W110</f>
        <v>0</v>
      </c>
      <c r="T58" s="295">
        <f>'Data Input - Proposed'!X110</f>
        <v>0</v>
      </c>
      <c r="U58" s="295">
        <f>'Data Input - Proposed'!Y110</f>
        <v>0</v>
      </c>
      <c r="V58" s="295">
        <f>'Data Input - Proposed'!Z110</f>
        <v>0</v>
      </c>
      <c r="W58" s="295">
        <f>'Data Input - Proposed'!AA110</f>
        <v>0</v>
      </c>
      <c r="X58" s="295">
        <f>'Data Input - Proposed'!AB110</f>
        <v>0</v>
      </c>
      <c r="Y58" s="295">
        <f>'Data Input - Proposed'!AC110</f>
        <v>0</v>
      </c>
      <c r="Z58" s="295">
        <f>'Data Input - Proposed'!AD110</f>
        <v>0</v>
      </c>
      <c r="AA58" s="295">
        <f>'Data Input - Proposed'!AE110</f>
        <v>0</v>
      </c>
      <c r="AB58" s="295">
        <f>'Data Input - Proposed'!AF110</f>
        <v>0</v>
      </c>
      <c r="AC58" s="295">
        <f>'Data Input - Proposed'!AG110</f>
        <v>0</v>
      </c>
      <c r="AD58" s="295">
        <f>'Data Input - Proposed'!AH110</f>
        <v>0</v>
      </c>
      <c r="AE58" s="295">
        <f>'Data Input - Proposed'!AI110</f>
        <v>0</v>
      </c>
      <c r="AF58" s="295">
        <f>'Data Input - Proposed'!AJ110</f>
        <v>0</v>
      </c>
      <c r="AG58" s="295">
        <f>'Data Input - Proposed'!AK110</f>
        <v>0</v>
      </c>
      <c r="AH58" s="295">
        <f>'Data Input - Proposed'!AL110</f>
        <v>0</v>
      </c>
      <c r="AI58" s="295">
        <f>'Data Input - Proposed'!AM110</f>
        <v>0</v>
      </c>
      <c r="AJ58" s="295">
        <f>'Data Input - Proposed'!AN110</f>
        <v>0</v>
      </c>
      <c r="AK58" s="295">
        <f>'Data Input - Proposed'!AO110</f>
        <v>0</v>
      </c>
      <c r="AL58" s="295">
        <f>'Data Input - Proposed'!AP110</f>
        <v>0</v>
      </c>
      <c r="AM58" s="295">
        <f>'Data Input - Proposed'!AQ110</f>
        <v>0</v>
      </c>
      <c r="AN58" s="295">
        <f>'Data Input - Proposed'!AR110</f>
        <v>0</v>
      </c>
      <c r="AO58" s="295">
        <f>'Data Input - Proposed'!AS110</f>
        <v>0</v>
      </c>
      <c r="AP58" s="295">
        <f>'Data Input - Proposed'!AT110</f>
        <v>0</v>
      </c>
      <c r="AQ58" s="295">
        <f>'Data Input - Proposed'!AU110</f>
        <v>0</v>
      </c>
      <c r="AR58" s="295">
        <f>'Data Input - Proposed'!AV110</f>
        <v>0</v>
      </c>
      <c r="AS58" s="295">
        <f>'Data Input - Proposed'!AW110</f>
        <v>0</v>
      </c>
      <c r="AT58" s="295">
        <f>'Data Input - Proposed'!AX110</f>
        <v>0</v>
      </c>
      <c r="AU58" s="295">
        <f>'Data Input - Proposed'!AY110</f>
        <v>0</v>
      </c>
      <c r="AV58" s="295">
        <f>'Data Input - Proposed'!AZ110</f>
        <v>0</v>
      </c>
      <c r="AW58" s="295">
        <f>'Data Input - Proposed'!BA110</f>
        <v>0</v>
      </c>
      <c r="AX58" s="295">
        <f>'Data Input - Proposed'!BB110</f>
        <v>0</v>
      </c>
      <c r="AY58" s="295">
        <f>'Data Input - Proposed'!BC110</f>
        <v>0</v>
      </c>
      <c r="AZ58" s="295">
        <f>'Data Input - Proposed'!BD110</f>
        <v>0</v>
      </c>
      <c r="BA58" s="295">
        <f>'Data Input - Proposed'!BE110</f>
        <v>0</v>
      </c>
      <c r="BB58" s="295">
        <f>'Data Input - Proposed'!BF110</f>
        <v>0</v>
      </c>
      <c r="BC58" s="295">
        <f>'Data Input - Proposed'!BG110</f>
        <v>0</v>
      </c>
      <c r="BD58" s="295">
        <f>'Data Input - Proposed'!BH110</f>
        <v>0</v>
      </c>
      <c r="BE58" s="295">
        <f>'Data Input - Proposed'!BI110</f>
        <v>0</v>
      </c>
      <c r="BF58" s="295">
        <f>'Data Input - Proposed'!BJ110</f>
        <v>0</v>
      </c>
      <c r="BG58" s="295">
        <f>'Data Input - Proposed'!BK110</f>
        <v>0</v>
      </c>
      <c r="BH58" s="295">
        <f>'Data Input - Proposed'!BL110</f>
        <v>0</v>
      </c>
      <c r="BI58" s="295">
        <f>'Data Input - Proposed'!BM110</f>
        <v>0</v>
      </c>
      <c r="BJ58" s="295">
        <f>'Data Input - Proposed'!BN110</f>
        <v>0</v>
      </c>
      <c r="BK58" s="295">
        <f>'Data Input - Proposed'!BO110</f>
        <v>0</v>
      </c>
      <c r="BL58" s="295">
        <f>'Data Input - Proposed'!BP110</f>
        <v>0</v>
      </c>
      <c r="BM58" s="295">
        <f>'Data Input - Proposed'!BQ110</f>
        <v>0</v>
      </c>
      <c r="BN58" s="295">
        <f>'Data Input - Proposed'!BR110</f>
        <v>0</v>
      </c>
      <c r="BO58" s="295">
        <f>'Data Input - Proposed'!BS110</f>
        <v>0</v>
      </c>
      <c r="BP58" s="295">
        <f>'Data Input - Proposed'!BT110</f>
        <v>0</v>
      </c>
      <c r="BQ58" s="295">
        <f>'Data Input - Proposed'!BU110</f>
        <v>0</v>
      </c>
      <c r="BR58" s="295">
        <f>'Data Input - Proposed'!BV110</f>
        <v>0</v>
      </c>
      <c r="BS58" s="295">
        <f>'Data Input - Proposed'!BW110</f>
        <v>0</v>
      </c>
      <c r="BT58" s="295">
        <f>'Data Input - Proposed'!BX110</f>
        <v>0</v>
      </c>
      <c r="BU58" s="295">
        <f>'Data Input - Proposed'!BY110</f>
        <v>0</v>
      </c>
      <c r="BV58" s="295">
        <f>'Data Input - Proposed'!BZ110</f>
        <v>0</v>
      </c>
      <c r="BW58" s="295">
        <f>'Data Input - Proposed'!CA110</f>
        <v>0</v>
      </c>
      <c r="BX58" s="295">
        <f>'Data Input - Proposed'!CB110</f>
        <v>0</v>
      </c>
      <c r="BY58" s="295">
        <f>'Data Input - Proposed'!CC110</f>
        <v>0</v>
      </c>
      <c r="BZ58" s="295">
        <f>'Data Input - Proposed'!CD110</f>
        <v>0</v>
      </c>
      <c r="CA58" s="295">
        <f>'Data Input - Proposed'!CE110</f>
        <v>0</v>
      </c>
      <c r="CB58" s="295">
        <f>'Data Input - Proposed'!CF110</f>
        <v>0</v>
      </c>
      <c r="CC58" s="295">
        <f>'Data Input - Proposed'!CG110</f>
        <v>0</v>
      </c>
      <c r="CD58" s="295">
        <f>'Data Input - Proposed'!CH110</f>
        <v>0</v>
      </c>
      <c r="CE58" s="295">
        <f>'Data Input - Proposed'!CI110</f>
        <v>0</v>
      </c>
      <c r="CF58" s="295">
        <f>'Data Input - Proposed'!CJ110</f>
        <v>0</v>
      </c>
      <c r="CG58" s="295">
        <f>'Data Input - Proposed'!CK110</f>
        <v>0</v>
      </c>
      <c r="CH58" s="295">
        <f>'Data Input - Proposed'!CL110</f>
        <v>0</v>
      </c>
      <c r="CI58" s="295">
        <f>'Data Input - Proposed'!CM110</f>
        <v>0</v>
      </c>
      <c r="CJ58" s="295">
        <f>'Data Input - Proposed'!CN110</f>
        <v>0</v>
      </c>
      <c r="CK58" s="295">
        <f>'Data Input - Proposed'!CO110</f>
        <v>0</v>
      </c>
      <c r="CL58" s="295">
        <f>'Data Input - Proposed'!CP110</f>
        <v>0</v>
      </c>
      <c r="CM58" s="295">
        <f>'Data Input - Proposed'!CQ110</f>
        <v>0</v>
      </c>
      <c r="CN58" s="295">
        <f>'Data Input - Proposed'!CR110</f>
        <v>0</v>
      </c>
      <c r="CO58" s="295">
        <f>'Data Input - Proposed'!CS110</f>
        <v>0</v>
      </c>
      <c r="CP58" s="295">
        <f>'Data Input - Proposed'!CT110</f>
        <v>0</v>
      </c>
      <c r="CQ58" s="295">
        <f>'Data Input - Proposed'!CU110</f>
        <v>0</v>
      </c>
      <c r="CR58" s="295">
        <f>'Data Input - Proposed'!CV110</f>
        <v>0</v>
      </c>
      <c r="CS58" s="295">
        <f>'Data Input - Proposed'!CW110</f>
        <v>0</v>
      </c>
      <c r="CT58" s="295">
        <f>'Data Input - Proposed'!CX110</f>
        <v>0</v>
      </c>
      <c r="CU58" s="295">
        <f>'Data Input - Proposed'!CY110</f>
        <v>0</v>
      </c>
      <c r="CV58" s="295">
        <f>'Data Input - Proposed'!CZ110</f>
        <v>0</v>
      </c>
      <c r="CW58" s="295">
        <f>'Data Input - Proposed'!DA110</f>
        <v>0</v>
      </c>
      <c r="CX58" s="295">
        <f>'Data Input - Proposed'!DB110</f>
        <v>0</v>
      </c>
      <c r="CY58" s="295">
        <f>'Data Input - Proposed'!DC110</f>
        <v>0</v>
      </c>
      <c r="CZ58" s="391"/>
    </row>
    <row r="59" spans="2:104" x14ac:dyDescent="0.25">
      <c r="B59" s="392"/>
      <c r="C59" s="39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50"/>
      <c r="CZ59" s="391"/>
    </row>
    <row r="60" spans="2:104" x14ac:dyDescent="0.25">
      <c r="B60" s="405" t="s">
        <v>168</v>
      </c>
      <c r="C60" s="39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50"/>
      <c r="CZ60" s="391"/>
    </row>
    <row r="61" spans="2:104" x14ac:dyDescent="0.25">
      <c r="B61" s="406">
        <f t="shared" ref="B61:B66" si="27">B53</f>
        <v>0</v>
      </c>
      <c r="C61" s="9" t="s">
        <v>1117</v>
      </c>
      <c r="D61" s="59" t="str">
        <f>IFERROR(IF(OR($C$67=FALSE,LEFT($B61,3)&lt;&gt;"NOX"),D53*INDEX('Damage costs'!$P$18:$P$70,MATCH($B61,'Damage costs'!$C$18:$C$70,0))/1000,D53*INDEX('Damage costs'!$T$18:$T$70,MATCH($B61,'Damage costs'!$C$18:$C$70,0))/1000),"")</f>
        <v/>
      </c>
      <c r="E61" s="59" t="str">
        <f>IFERROR(IF(OR($C$67=FALSE,LEFT($B61,3)&lt;&gt;"NOX"),E53*INDEX('Damage costs'!$P$18:$P$70,MATCH($B61,'Damage costs'!$C$18:$C$70,0))/1000,E53*INDEX('Damage costs'!$T$18:$T$70,MATCH($B61,'Damage costs'!$C$18:$C$70,0))/1000),"")</f>
        <v/>
      </c>
      <c r="F61" s="59" t="str">
        <f>IFERROR(IF(OR($C$67=FALSE,LEFT($B61,3)&lt;&gt;"NOX"),F53*INDEX('Damage costs'!$P$18:$P$70,MATCH($B61,'Damage costs'!$C$18:$C$70,0))/1000,F53*INDEX('Damage costs'!$T$18:$T$70,MATCH($B61,'Damage costs'!$C$18:$C$70,0))/1000),"")</f>
        <v/>
      </c>
      <c r="G61" s="59" t="str">
        <f>IFERROR(IF(OR($C$67=FALSE,LEFT($B61,3)&lt;&gt;"NOX"),G53*INDEX('Damage costs'!$P$18:$P$70,MATCH($B61,'Damage costs'!$C$18:$C$70,0))/1000,G53*INDEX('Damage costs'!$T$18:$T$70,MATCH($B61,'Damage costs'!$C$18:$C$70,0))/1000),"")</f>
        <v/>
      </c>
      <c r="H61" s="59" t="str">
        <f>IFERROR(IF(OR($C$67=FALSE,LEFT($B61,3)&lt;&gt;"NOX"),H53*INDEX('Damage costs'!$P$18:$P$70,MATCH($B61,'Damage costs'!$C$18:$C$70,0))/1000,H53*INDEX('Damage costs'!$T$18:$T$70,MATCH($B61,'Damage costs'!$C$18:$C$70,0))/1000),"")</f>
        <v/>
      </c>
      <c r="I61" s="59" t="str">
        <f>IFERROR(IF(OR($C$67=FALSE,LEFT($B61,3)&lt;&gt;"NOX"),I53*INDEX('Damage costs'!$P$18:$P$70,MATCH($B61,'Damage costs'!$C$18:$C$70,0))/1000,I53*INDEX('Damage costs'!$T$18:$T$70,MATCH($B61,'Damage costs'!$C$18:$C$70,0))/1000),"")</f>
        <v/>
      </c>
      <c r="J61" s="59" t="str">
        <f>IFERROR(IF(OR($C$67=FALSE,LEFT($B61,3)&lt;&gt;"NOX"),J53*INDEX('Damage costs'!$P$18:$P$70,MATCH($B61,'Damage costs'!$C$18:$C$70,0))/1000,J53*INDEX('Damage costs'!$T$18:$T$70,MATCH($B61,'Damage costs'!$C$18:$C$70,0))/1000),"")</f>
        <v/>
      </c>
      <c r="K61" s="59" t="str">
        <f>IFERROR(IF(OR($C$67=FALSE,LEFT($B61,3)&lt;&gt;"NOX"),K53*INDEX('Damage costs'!$P$18:$P$70,MATCH($B61,'Damage costs'!$C$18:$C$70,0))/1000,K53*INDEX('Damage costs'!$T$18:$T$70,MATCH($B61,'Damage costs'!$C$18:$C$70,0))/1000),"")</f>
        <v/>
      </c>
      <c r="L61" s="59" t="str">
        <f>IFERROR(IF(OR($C$67=FALSE,LEFT($B61,3)&lt;&gt;"NOX"),L53*INDEX('Damage costs'!$P$18:$P$70,MATCH($B61,'Damage costs'!$C$18:$C$70,0))/1000,L53*INDEX('Damage costs'!$T$18:$T$70,MATCH($B61,'Damage costs'!$C$18:$C$70,0))/1000),"")</f>
        <v/>
      </c>
      <c r="M61" s="59" t="str">
        <f>IFERROR(IF(OR($C$67=FALSE,LEFT($B61,3)&lt;&gt;"NOX"),M53*INDEX('Damage costs'!$P$18:$P$70,MATCH($B61,'Damage costs'!$C$18:$C$70,0))/1000,M53*INDEX('Damage costs'!$T$18:$T$70,MATCH($B61,'Damage costs'!$C$18:$C$70,0))/1000),"")</f>
        <v/>
      </c>
      <c r="N61" s="59" t="str">
        <f>IFERROR(IF(OR($C$67=FALSE,LEFT($B61,3)&lt;&gt;"NOX"),N53*INDEX('Damage costs'!$P$18:$P$70,MATCH($B61,'Damage costs'!$C$18:$C$70,0))/1000,N53*INDEX('Damage costs'!$T$18:$T$70,MATCH($B61,'Damage costs'!$C$18:$C$70,0))/1000),"")</f>
        <v/>
      </c>
      <c r="O61" s="59" t="str">
        <f>IFERROR(IF(OR($C$67=FALSE,LEFT($B61,3)&lt;&gt;"NOX"),O53*INDEX('Damage costs'!$P$18:$P$70,MATCH($B61,'Damage costs'!$C$18:$C$70,0))/1000,O53*INDEX('Damage costs'!$T$18:$T$70,MATCH($B61,'Damage costs'!$C$18:$C$70,0))/1000),"")</f>
        <v/>
      </c>
      <c r="P61" s="59" t="str">
        <f>IFERROR(IF(OR($C$67=FALSE,LEFT($B61,3)&lt;&gt;"NOX"),P53*INDEX('Damage costs'!$P$18:$P$70,MATCH($B61,'Damage costs'!$C$18:$C$70,0))/1000,P53*INDEX('Damage costs'!$T$18:$T$70,MATCH($B61,'Damage costs'!$C$18:$C$70,0))/1000),"")</f>
        <v/>
      </c>
      <c r="Q61" s="59" t="str">
        <f>IFERROR(IF(OR($C$67=FALSE,LEFT($B61,3)&lt;&gt;"NOX"),Q53*INDEX('Damage costs'!$P$18:$P$70,MATCH($B61,'Damage costs'!$C$18:$C$70,0))/1000,Q53*INDEX('Damage costs'!$T$18:$T$70,MATCH($B61,'Damage costs'!$C$18:$C$70,0))/1000),"")</f>
        <v/>
      </c>
      <c r="R61" s="59" t="str">
        <f>IFERROR(IF(OR($C$67=FALSE,LEFT($B61,3)&lt;&gt;"NOX"),R53*INDEX('Damage costs'!$P$18:$P$70,MATCH($B61,'Damage costs'!$C$18:$C$70,0))/1000,R53*INDEX('Damage costs'!$T$18:$T$70,MATCH($B61,'Damage costs'!$C$18:$C$70,0))/1000),"")</f>
        <v/>
      </c>
      <c r="S61" s="59" t="str">
        <f>IFERROR(IF(OR($C$67=FALSE,LEFT($B61,3)&lt;&gt;"NOX"),S53*INDEX('Damage costs'!$P$18:$P$70,MATCH($B61,'Damage costs'!$C$18:$C$70,0))/1000,S53*INDEX('Damage costs'!$T$18:$T$70,MATCH($B61,'Damage costs'!$C$18:$C$70,0))/1000),"")</f>
        <v/>
      </c>
      <c r="T61" s="59" t="str">
        <f>IFERROR(IF(OR($C$67=FALSE,LEFT($B61,3)&lt;&gt;"NOX"),T53*INDEX('Damage costs'!$P$18:$P$70,MATCH($B61,'Damage costs'!$C$18:$C$70,0))/1000,T53*INDEX('Damage costs'!$T$18:$T$70,MATCH($B61,'Damage costs'!$C$18:$C$70,0))/1000),"")</f>
        <v/>
      </c>
      <c r="U61" s="59" t="str">
        <f>IFERROR(IF(OR($C$67=FALSE,LEFT($B61,3)&lt;&gt;"NOX"),U53*INDEX('Damage costs'!$P$18:$P$70,MATCH($B61,'Damage costs'!$C$18:$C$70,0))/1000,U53*INDEX('Damage costs'!$T$18:$T$70,MATCH($B61,'Damage costs'!$C$18:$C$70,0))/1000),"")</f>
        <v/>
      </c>
      <c r="V61" s="59" t="str">
        <f>IFERROR(IF(OR($C$67=FALSE,LEFT($B61,3)&lt;&gt;"NOX"),V53*INDEX('Damage costs'!$P$18:$P$70,MATCH($B61,'Damage costs'!$C$18:$C$70,0))/1000,V53*INDEX('Damage costs'!$T$18:$T$70,MATCH($B61,'Damage costs'!$C$18:$C$70,0))/1000),"")</f>
        <v/>
      </c>
      <c r="W61" s="59" t="str">
        <f>IFERROR(IF(OR($C$67=FALSE,LEFT($B61,3)&lt;&gt;"NOX"),W53*INDEX('Damage costs'!$P$18:$P$70,MATCH($B61,'Damage costs'!$C$18:$C$70,0))/1000,W53*INDEX('Damage costs'!$T$18:$T$70,MATCH($B61,'Damage costs'!$C$18:$C$70,0))/1000),"")</f>
        <v/>
      </c>
      <c r="X61" s="59" t="str">
        <f>IFERROR(IF(OR($C$67=FALSE,LEFT($B61,3)&lt;&gt;"NOX"),X53*INDEX('Damage costs'!$P$18:$P$70,MATCH($B61,'Damage costs'!$C$18:$C$70,0))/1000,X53*INDEX('Damage costs'!$T$18:$T$70,MATCH($B61,'Damage costs'!$C$18:$C$70,0))/1000),"")</f>
        <v/>
      </c>
      <c r="Y61" s="59" t="str">
        <f>IFERROR(IF(OR($C$67=FALSE,LEFT($B61,3)&lt;&gt;"NOX"),Y53*INDEX('Damage costs'!$P$18:$P$70,MATCH($B61,'Damage costs'!$C$18:$C$70,0))/1000,Y53*INDEX('Damage costs'!$T$18:$T$70,MATCH($B61,'Damage costs'!$C$18:$C$70,0))/1000),"")</f>
        <v/>
      </c>
      <c r="Z61" s="59" t="str">
        <f>IFERROR(IF(OR($C$67=FALSE,LEFT($B61,3)&lt;&gt;"NOX"),Z53*INDEX('Damage costs'!$P$18:$P$70,MATCH($B61,'Damage costs'!$C$18:$C$70,0))/1000,Z53*INDEX('Damage costs'!$T$18:$T$70,MATCH($B61,'Damage costs'!$C$18:$C$70,0))/1000),"")</f>
        <v/>
      </c>
      <c r="AA61" s="59" t="str">
        <f>IFERROR(IF(OR($C$67=FALSE,LEFT($B61,3)&lt;&gt;"NOX"),AA53*INDEX('Damage costs'!$P$18:$P$70,MATCH($B61,'Damage costs'!$C$18:$C$70,0))/1000,AA53*INDEX('Damage costs'!$T$18:$T$70,MATCH($B61,'Damage costs'!$C$18:$C$70,0))/1000),"")</f>
        <v/>
      </c>
      <c r="AB61" s="59" t="str">
        <f>IFERROR(IF(OR($C$67=FALSE,LEFT($B61,3)&lt;&gt;"NOX"),AB53*INDEX('Damage costs'!$P$18:$P$70,MATCH($B61,'Damage costs'!$C$18:$C$70,0))/1000,AB53*INDEX('Damage costs'!$T$18:$T$70,MATCH($B61,'Damage costs'!$C$18:$C$70,0))/1000),"")</f>
        <v/>
      </c>
      <c r="AC61" s="59" t="str">
        <f>IFERROR(IF(OR($C$67=FALSE,LEFT($B61,3)&lt;&gt;"NOX"),AC53*INDEX('Damage costs'!$P$18:$P$70,MATCH($B61,'Damage costs'!$C$18:$C$70,0))/1000,AC53*INDEX('Damage costs'!$T$18:$T$70,MATCH($B61,'Damage costs'!$C$18:$C$70,0))/1000),"")</f>
        <v/>
      </c>
      <c r="AD61" s="59" t="str">
        <f>IFERROR(IF(OR($C$67=FALSE,LEFT($B61,3)&lt;&gt;"NOX"),AD53*INDEX('Damage costs'!$P$18:$P$70,MATCH($B61,'Damage costs'!$C$18:$C$70,0))/1000,AD53*INDEX('Damage costs'!$T$18:$T$70,MATCH($B61,'Damage costs'!$C$18:$C$70,0))/1000),"")</f>
        <v/>
      </c>
      <c r="AE61" s="59" t="str">
        <f>IFERROR(IF(OR($C$67=FALSE,LEFT($B61,3)&lt;&gt;"NOX"),AE53*INDEX('Damage costs'!$P$18:$P$70,MATCH($B61,'Damage costs'!$C$18:$C$70,0))/1000,AE53*INDEX('Damage costs'!$T$18:$T$70,MATCH($B61,'Damage costs'!$C$18:$C$70,0))/1000),"")</f>
        <v/>
      </c>
      <c r="AF61" s="59" t="str">
        <f>IFERROR(IF(OR($C$67=FALSE,LEFT($B61,3)&lt;&gt;"NOX"),AF53*INDEX('Damage costs'!$P$18:$P$70,MATCH($B61,'Damage costs'!$C$18:$C$70,0))/1000,AF53*INDEX('Damage costs'!$T$18:$T$70,MATCH($B61,'Damage costs'!$C$18:$C$70,0))/1000),"")</f>
        <v/>
      </c>
      <c r="AG61" s="59" t="str">
        <f>IFERROR(IF(OR($C$67=FALSE,LEFT($B61,3)&lt;&gt;"NOX"),AG53*INDEX('Damage costs'!$P$18:$P$70,MATCH($B61,'Damage costs'!$C$18:$C$70,0))/1000,AG53*INDEX('Damage costs'!$T$18:$T$70,MATCH($B61,'Damage costs'!$C$18:$C$70,0))/1000),"")</f>
        <v/>
      </c>
      <c r="AH61" s="59" t="str">
        <f>IFERROR(IF(OR($C$67=FALSE,LEFT($B61,3)&lt;&gt;"NOX"),AH53*INDEX('Damage costs'!$P$18:$P$70,MATCH($B61,'Damage costs'!$C$18:$C$70,0))/1000,AH53*INDEX('Damage costs'!$T$18:$T$70,MATCH($B61,'Damage costs'!$C$18:$C$70,0))/1000),"")</f>
        <v/>
      </c>
      <c r="AI61" s="59" t="str">
        <f>IFERROR(IF(OR($C$67=FALSE,LEFT($B61,3)&lt;&gt;"NOX"),AI53*INDEX('Damage costs'!$P$18:$P$70,MATCH($B61,'Damage costs'!$C$18:$C$70,0))/1000,AI53*INDEX('Damage costs'!$T$18:$T$70,MATCH($B61,'Damage costs'!$C$18:$C$70,0))/1000),"")</f>
        <v/>
      </c>
      <c r="AJ61" s="59" t="str">
        <f>IFERROR(IF(OR($C$67=FALSE,LEFT($B61,3)&lt;&gt;"NOX"),AJ53*INDEX('Damage costs'!$P$18:$P$70,MATCH($B61,'Damage costs'!$C$18:$C$70,0))/1000,AJ53*INDEX('Damage costs'!$T$18:$T$70,MATCH($B61,'Damage costs'!$C$18:$C$70,0))/1000),"")</f>
        <v/>
      </c>
      <c r="AK61" s="59" t="str">
        <f>IFERROR(IF(OR($C$67=FALSE,LEFT($B61,3)&lt;&gt;"NOX"),AK53*INDEX('Damage costs'!$P$18:$P$70,MATCH($B61,'Damage costs'!$C$18:$C$70,0))/1000,AK53*INDEX('Damage costs'!$T$18:$T$70,MATCH($B61,'Damage costs'!$C$18:$C$70,0))/1000),"")</f>
        <v/>
      </c>
      <c r="AL61" s="59" t="str">
        <f>IFERROR(IF(OR($C$67=FALSE,LEFT($B61,3)&lt;&gt;"NOX"),AL53*INDEX('Damage costs'!$P$18:$P$70,MATCH($B61,'Damage costs'!$C$18:$C$70,0))/1000,AL53*INDEX('Damage costs'!$T$18:$T$70,MATCH($B61,'Damage costs'!$C$18:$C$70,0))/1000),"")</f>
        <v/>
      </c>
      <c r="AM61" s="59" t="str">
        <f>IFERROR(IF(OR($C$67=FALSE,LEFT($B61,3)&lt;&gt;"NOX"),AM53*INDEX('Damage costs'!$P$18:$P$70,MATCH($B61,'Damage costs'!$C$18:$C$70,0))/1000,AM53*INDEX('Damage costs'!$T$18:$T$70,MATCH($B61,'Damage costs'!$C$18:$C$70,0))/1000),"")</f>
        <v/>
      </c>
      <c r="AN61" s="59" t="str">
        <f>IFERROR(IF(OR($C$67=FALSE,LEFT($B61,3)&lt;&gt;"NOX"),AN53*INDEX('Damage costs'!$P$18:$P$70,MATCH($B61,'Damage costs'!$C$18:$C$70,0))/1000,AN53*INDEX('Damage costs'!$T$18:$T$70,MATCH($B61,'Damage costs'!$C$18:$C$70,0))/1000),"")</f>
        <v/>
      </c>
      <c r="AO61" s="59" t="str">
        <f>IFERROR(IF(OR($C$67=FALSE,LEFT($B61,3)&lt;&gt;"NOX"),AO53*INDEX('Damage costs'!$P$18:$P$70,MATCH($B61,'Damage costs'!$C$18:$C$70,0))/1000,AO53*INDEX('Damage costs'!$T$18:$T$70,MATCH($B61,'Damage costs'!$C$18:$C$70,0))/1000),"")</f>
        <v/>
      </c>
      <c r="AP61" s="59" t="str">
        <f>IFERROR(IF(OR($C$67=FALSE,LEFT($B61,3)&lt;&gt;"NOX"),AP53*INDEX('Damage costs'!$P$18:$P$70,MATCH($B61,'Damage costs'!$C$18:$C$70,0))/1000,AP53*INDEX('Damage costs'!$T$18:$T$70,MATCH($B61,'Damage costs'!$C$18:$C$70,0))/1000),"")</f>
        <v/>
      </c>
      <c r="AQ61" s="59" t="str">
        <f>IFERROR(IF(OR($C$67=FALSE,LEFT($B61,3)&lt;&gt;"NOX"),AQ53*INDEX('Damage costs'!$P$18:$P$70,MATCH($B61,'Damage costs'!$C$18:$C$70,0))/1000,AQ53*INDEX('Damage costs'!$T$18:$T$70,MATCH($B61,'Damage costs'!$C$18:$C$70,0))/1000),"")</f>
        <v/>
      </c>
      <c r="AR61" s="59" t="str">
        <f>IFERROR(IF(OR($C$67=FALSE,LEFT($B61,3)&lt;&gt;"NOX"),AR53*INDEX('Damage costs'!$P$18:$P$70,MATCH($B61,'Damage costs'!$C$18:$C$70,0))/1000,AR53*INDEX('Damage costs'!$T$18:$T$70,MATCH($B61,'Damage costs'!$C$18:$C$70,0))/1000),"")</f>
        <v/>
      </c>
      <c r="AS61" s="59" t="str">
        <f>IFERROR(IF(OR($C$67=FALSE,LEFT($B61,3)&lt;&gt;"NOX"),AS53*INDEX('Damage costs'!$P$18:$P$70,MATCH($B61,'Damage costs'!$C$18:$C$70,0))/1000,AS53*INDEX('Damage costs'!$T$18:$T$70,MATCH($B61,'Damage costs'!$C$18:$C$70,0))/1000),"")</f>
        <v/>
      </c>
      <c r="AT61" s="59" t="str">
        <f>IFERROR(IF(OR($C$67=FALSE,LEFT($B61,3)&lt;&gt;"NOX"),AT53*INDEX('Damage costs'!$P$18:$P$70,MATCH($B61,'Damage costs'!$C$18:$C$70,0))/1000,AT53*INDEX('Damage costs'!$T$18:$T$70,MATCH($B61,'Damage costs'!$C$18:$C$70,0))/1000),"")</f>
        <v/>
      </c>
      <c r="AU61" s="59" t="str">
        <f>IFERROR(IF(OR($C$67=FALSE,LEFT($B61,3)&lt;&gt;"NOX"),AU53*INDEX('Damage costs'!$P$18:$P$70,MATCH($B61,'Damage costs'!$C$18:$C$70,0))/1000,AU53*INDEX('Damage costs'!$T$18:$T$70,MATCH($B61,'Damage costs'!$C$18:$C$70,0))/1000),"")</f>
        <v/>
      </c>
      <c r="AV61" s="59" t="str">
        <f>IFERROR(IF(OR($C$67=FALSE,LEFT($B61,3)&lt;&gt;"NOX"),AV53*INDEX('Damage costs'!$P$18:$P$70,MATCH($B61,'Damage costs'!$C$18:$C$70,0))/1000,AV53*INDEX('Damage costs'!$T$18:$T$70,MATCH($B61,'Damage costs'!$C$18:$C$70,0))/1000),"")</f>
        <v/>
      </c>
      <c r="AW61" s="59" t="str">
        <f>IFERROR(IF(OR($C$67=FALSE,LEFT($B61,3)&lt;&gt;"NOX"),AW53*INDEX('Damage costs'!$P$18:$P$70,MATCH($B61,'Damage costs'!$C$18:$C$70,0))/1000,AW53*INDEX('Damage costs'!$T$18:$T$70,MATCH($B61,'Damage costs'!$C$18:$C$70,0))/1000),"")</f>
        <v/>
      </c>
      <c r="AX61" s="59" t="str">
        <f>IFERROR(IF(OR($C$67=FALSE,LEFT($B61,3)&lt;&gt;"NOX"),AX53*INDEX('Damage costs'!$P$18:$P$70,MATCH($B61,'Damage costs'!$C$18:$C$70,0))/1000,AX53*INDEX('Damage costs'!$T$18:$T$70,MATCH($B61,'Damage costs'!$C$18:$C$70,0))/1000),"")</f>
        <v/>
      </c>
      <c r="AY61" s="59" t="str">
        <f>IFERROR(IF(OR($C$67=FALSE,LEFT($B61,3)&lt;&gt;"NOX"),AY53*INDEX('Damage costs'!$P$18:$P$70,MATCH($B61,'Damage costs'!$C$18:$C$70,0))/1000,AY53*INDEX('Damage costs'!$T$18:$T$70,MATCH($B61,'Damage costs'!$C$18:$C$70,0))/1000),"")</f>
        <v/>
      </c>
      <c r="AZ61" s="59" t="str">
        <f>IFERROR(IF(OR($C$67=FALSE,LEFT($B61,3)&lt;&gt;"NOX"),AZ53*INDEX('Damage costs'!$P$18:$P$70,MATCH($B61,'Damage costs'!$C$18:$C$70,0))/1000,AZ53*INDEX('Damage costs'!$T$18:$T$70,MATCH($B61,'Damage costs'!$C$18:$C$70,0))/1000),"")</f>
        <v/>
      </c>
      <c r="BA61" s="59" t="str">
        <f>IFERROR(IF(OR($C$67=FALSE,LEFT($B61,3)&lt;&gt;"NOX"),BA53*INDEX('Damage costs'!$P$18:$P$70,MATCH($B61,'Damage costs'!$C$18:$C$70,0))/1000,BA53*INDEX('Damage costs'!$T$18:$T$70,MATCH($B61,'Damage costs'!$C$18:$C$70,0))/1000),"")</f>
        <v/>
      </c>
      <c r="BB61" s="59" t="str">
        <f>IFERROR(IF(OR($C$67=FALSE,LEFT($B61,3)&lt;&gt;"NOX"),BB53*INDEX('Damage costs'!$P$18:$P$70,MATCH($B61,'Damage costs'!$C$18:$C$70,0))/1000,BB53*INDEX('Damage costs'!$T$18:$T$70,MATCH($B61,'Damage costs'!$C$18:$C$70,0))/1000),"")</f>
        <v/>
      </c>
      <c r="BC61" s="59" t="str">
        <f>IFERROR(IF(OR($C$67=FALSE,LEFT($B61,3)&lt;&gt;"NOX"),BC53*INDEX('Damage costs'!$P$18:$P$70,MATCH($B61,'Damage costs'!$C$18:$C$70,0))/1000,BC53*INDEX('Damage costs'!$T$18:$T$70,MATCH($B61,'Damage costs'!$C$18:$C$70,0))/1000),"")</f>
        <v/>
      </c>
      <c r="BD61" s="59" t="str">
        <f>IFERROR(IF(OR($C$67=FALSE,LEFT($B61,3)&lt;&gt;"NOX"),BD53*INDEX('Damage costs'!$P$18:$P$70,MATCH($B61,'Damage costs'!$C$18:$C$70,0))/1000,BD53*INDEX('Damage costs'!$T$18:$T$70,MATCH($B61,'Damage costs'!$C$18:$C$70,0))/1000),"")</f>
        <v/>
      </c>
      <c r="BE61" s="59" t="str">
        <f>IFERROR(IF(OR($C$67=FALSE,LEFT($B61,3)&lt;&gt;"NOX"),BE53*INDEX('Damage costs'!$P$18:$P$70,MATCH($B61,'Damage costs'!$C$18:$C$70,0))/1000,BE53*INDEX('Damage costs'!$T$18:$T$70,MATCH($B61,'Damage costs'!$C$18:$C$70,0))/1000),"")</f>
        <v/>
      </c>
      <c r="BF61" s="59" t="str">
        <f>IFERROR(IF(OR($C$67=FALSE,LEFT($B61,3)&lt;&gt;"NOX"),BF53*INDEX('Damage costs'!$P$18:$P$70,MATCH($B61,'Damage costs'!$C$18:$C$70,0))/1000,BF53*INDEX('Damage costs'!$T$18:$T$70,MATCH($B61,'Damage costs'!$C$18:$C$70,0))/1000),"")</f>
        <v/>
      </c>
      <c r="BG61" s="59" t="str">
        <f>IFERROR(IF(OR($C$67=FALSE,LEFT($B61,3)&lt;&gt;"NOX"),BG53*INDEX('Damage costs'!$P$18:$P$70,MATCH($B61,'Damage costs'!$C$18:$C$70,0))/1000,BG53*INDEX('Damage costs'!$T$18:$T$70,MATCH($B61,'Damage costs'!$C$18:$C$70,0))/1000),"")</f>
        <v/>
      </c>
      <c r="BH61" s="59" t="str">
        <f>IFERROR(IF(OR($C$67=FALSE,LEFT($B61,3)&lt;&gt;"NOX"),BH53*INDEX('Damage costs'!$P$18:$P$70,MATCH($B61,'Damage costs'!$C$18:$C$70,0))/1000,BH53*INDEX('Damage costs'!$T$18:$T$70,MATCH($B61,'Damage costs'!$C$18:$C$70,0))/1000),"")</f>
        <v/>
      </c>
      <c r="BI61" s="59" t="str">
        <f>IFERROR(IF(OR($C$67=FALSE,LEFT($B61,3)&lt;&gt;"NOX"),BI53*INDEX('Damage costs'!$P$18:$P$70,MATCH($B61,'Damage costs'!$C$18:$C$70,0))/1000,BI53*INDEX('Damage costs'!$T$18:$T$70,MATCH($B61,'Damage costs'!$C$18:$C$70,0))/1000),"")</f>
        <v/>
      </c>
      <c r="BJ61" s="59" t="str">
        <f>IFERROR(IF(OR($C$67=FALSE,LEFT($B61,3)&lt;&gt;"NOX"),BJ53*INDEX('Damage costs'!$P$18:$P$70,MATCH($B61,'Damage costs'!$C$18:$C$70,0))/1000,BJ53*INDEX('Damage costs'!$T$18:$T$70,MATCH($B61,'Damage costs'!$C$18:$C$70,0))/1000),"")</f>
        <v/>
      </c>
      <c r="BK61" s="59" t="str">
        <f>IFERROR(IF(OR($C$67=FALSE,LEFT($B61,3)&lt;&gt;"NOX"),BK53*INDEX('Damage costs'!$P$18:$P$70,MATCH($B61,'Damage costs'!$C$18:$C$70,0))/1000,BK53*INDEX('Damage costs'!$T$18:$T$70,MATCH($B61,'Damage costs'!$C$18:$C$70,0))/1000),"")</f>
        <v/>
      </c>
      <c r="BL61" s="59" t="str">
        <f>IFERROR(IF(OR($C$67=FALSE,LEFT($B61,3)&lt;&gt;"NOX"),BL53*INDEX('Damage costs'!$P$18:$P$70,MATCH($B61,'Damage costs'!$C$18:$C$70,0))/1000,BL53*INDEX('Damage costs'!$T$18:$T$70,MATCH($B61,'Damage costs'!$C$18:$C$70,0))/1000),"")</f>
        <v/>
      </c>
      <c r="BM61" s="59" t="str">
        <f>IFERROR(IF(OR($C$67=FALSE,LEFT($B61,3)&lt;&gt;"NOX"),BM53*INDEX('Damage costs'!$P$18:$P$70,MATCH($B61,'Damage costs'!$C$18:$C$70,0))/1000,BM53*INDEX('Damage costs'!$T$18:$T$70,MATCH($B61,'Damage costs'!$C$18:$C$70,0))/1000),"")</f>
        <v/>
      </c>
      <c r="BN61" s="59" t="str">
        <f>IFERROR(IF(OR($C$67=FALSE,LEFT($B61,3)&lt;&gt;"NOX"),BN53*INDEX('Damage costs'!$P$18:$P$70,MATCH($B61,'Damage costs'!$C$18:$C$70,0))/1000,BN53*INDEX('Damage costs'!$T$18:$T$70,MATCH($B61,'Damage costs'!$C$18:$C$70,0))/1000),"")</f>
        <v/>
      </c>
      <c r="BO61" s="59" t="str">
        <f>IFERROR(IF(OR($C$67=FALSE,LEFT($B61,3)&lt;&gt;"NOX"),BO53*INDEX('Damage costs'!$P$18:$P$70,MATCH($B61,'Damage costs'!$C$18:$C$70,0))/1000,BO53*INDEX('Damage costs'!$T$18:$T$70,MATCH($B61,'Damage costs'!$C$18:$C$70,0))/1000),"")</f>
        <v/>
      </c>
      <c r="BP61" s="59" t="str">
        <f>IFERROR(IF(OR($C$67=FALSE,LEFT($B61,3)&lt;&gt;"NOX"),BP53*INDEX('Damage costs'!$P$18:$P$70,MATCH($B61,'Damage costs'!$C$18:$C$70,0))/1000,BP53*INDEX('Damage costs'!$T$18:$T$70,MATCH($B61,'Damage costs'!$C$18:$C$70,0))/1000),"")</f>
        <v/>
      </c>
      <c r="BQ61" s="59" t="str">
        <f>IFERROR(IF(OR($C$67=FALSE,LEFT($B61,3)&lt;&gt;"NOX"),BQ53*INDEX('Damage costs'!$P$18:$P$70,MATCH($B61,'Damage costs'!$C$18:$C$70,0))/1000,BQ53*INDEX('Damage costs'!$T$18:$T$70,MATCH($B61,'Damage costs'!$C$18:$C$70,0))/1000),"")</f>
        <v/>
      </c>
      <c r="BR61" s="59" t="str">
        <f>IFERROR(IF(OR($C$67=FALSE,LEFT($B61,3)&lt;&gt;"NOX"),BR53*INDEX('Damage costs'!$P$18:$P$70,MATCH($B61,'Damage costs'!$C$18:$C$70,0))/1000,BR53*INDEX('Damage costs'!$T$18:$T$70,MATCH($B61,'Damage costs'!$C$18:$C$70,0))/1000),"")</f>
        <v/>
      </c>
      <c r="BS61" s="59" t="str">
        <f>IFERROR(IF(OR($C$67=FALSE,LEFT($B61,3)&lt;&gt;"NOX"),BS53*INDEX('Damage costs'!$P$18:$P$70,MATCH($B61,'Damage costs'!$C$18:$C$70,0))/1000,BS53*INDEX('Damage costs'!$T$18:$T$70,MATCH($B61,'Damage costs'!$C$18:$C$70,0))/1000),"")</f>
        <v/>
      </c>
      <c r="BT61" s="59" t="str">
        <f>IFERROR(IF(OR($C$67=FALSE,LEFT($B61,3)&lt;&gt;"NOX"),BT53*INDEX('Damage costs'!$P$18:$P$70,MATCH($B61,'Damage costs'!$C$18:$C$70,0))/1000,BT53*INDEX('Damage costs'!$T$18:$T$70,MATCH($B61,'Damage costs'!$C$18:$C$70,0))/1000),"")</f>
        <v/>
      </c>
      <c r="BU61" s="59" t="str">
        <f>IFERROR(IF(OR($C$67=FALSE,LEFT($B61,3)&lt;&gt;"NOX"),BU53*INDEX('Damage costs'!$P$18:$P$70,MATCH($B61,'Damage costs'!$C$18:$C$70,0))/1000,BU53*INDEX('Damage costs'!$T$18:$T$70,MATCH($B61,'Damage costs'!$C$18:$C$70,0))/1000),"")</f>
        <v/>
      </c>
      <c r="BV61" s="59" t="str">
        <f>IFERROR(IF(OR($C$67=FALSE,LEFT($B61,3)&lt;&gt;"NOX"),BV53*INDEX('Damage costs'!$P$18:$P$70,MATCH($B61,'Damage costs'!$C$18:$C$70,0))/1000,BV53*INDEX('Damage costs'!$T$18:$T$70,MATCH($B61,'Damage costs'!$C$18:$C$70,0))/1000),"")</f>
        <v/>
      </c>
      <c r="BW61" s="59" t="str">
        <f>IFERROR(IF(OR($C$67=FALSE,LEFT($B61,3)&lt;&gt;"NOX"),BW53*INDEX('Damage costs'!$P$18:$P$70,MATCH($B61,'Damage costs'!$C$18:$C$70,0))/1000,BW53*INDEX('Damage costs'!$T$18:$T$70,MATCH($B61,'Damage costs'!$C$18:$C$70,0))/1000),"")</f>
        <v/>
      </c>
      <c r="BX61" s="59" t="str">
        <f>IFERROR(IF(OR($C$67=FALSE,LEFT($B61,3)&lt;&gt;"NOX"),BX53*INDEX('Damage costs'!$P$18:$P$70,MATCH($B61,'Damage costs'!$C$18:$C$70,0))/1000,BX53*INDEX('Damage costs'!$T$18:$T$70,MATCH($B61,'Damage costs'!$C$18:$C$70,0))/1000),"")</f>
        <v/>
      </c>
      <c r="BY61" s="59" t="str">
        <f>IFERROR(IF(OR($C$67=FALSE,LEFT($B61,3)&lt;&gt;"NOX"),BY53*INDEX('Damage costs'!$P$18:$P$70,MATCH($B61,'Damage costs'!$C$18:$C$70,0))/1000,BY53*INDEX('Damage costs'!$T$18:$T$70,MATCH($B61,'Damage costs'!$C$18:$C$70,0))/1000),"")</f>
        <v/>
      </c>
      <c r="BZ61" s="59" t="str">
        <f>IFERROR(IF(OR($C$67=FALSE,LEFT($B61,3)&lt;&gt;"NOX"),BZ53*INDEX('Damage costs'!$P$18:$P$70,MATCH($B61,'Damage costs'!$C$18:$C$70,0))/1000,BZ53*INDEX('Damage costs'!$T$18:$T$70,MATCH($B61,'Damage costs'!$C$18:$C$70,0))/1000),"")</f>
        <v/>
      </c>
      <c r="CA61" s="59" t="str">
        <f>IFERROR(IF(OR($C$67=FALSE,LEFT($B61,3)&lt;&gt;"NOX"),CA53*INDEX('Damage costs'!$P$18:$P$70,MATCH($B61,'Damage costs'!$C$18:$C$70,0))/1000,CA53*INDEX('Damage costs'!$T$18:$T$70,MATCH($B61,'Damage costs'!$C$18:$C$70,0))/1000),"")</f>
        <v/>
      </c>
      <c r="CB61" s="59" t="str">
        <f>IFERROR(IF(OR($C$67=FALSE,LEFT($B61,3)&lt;&gt;"NOX"),CB53*INDEX('Damage costs'!$P$18:$P$70,MATCH($B61,'Damage costs'!$C$18:$C$70,0))/1000,CB53*INDEX('Damage costs'!$T$18:$T$70,MATCH($B61,'Damage costs'!$C$18:$C$70,0))/1000),"")</f>
        <v/>
      </c>
      <c r="CC61" s="59" t="str">
        <f>IFERROR(IF(OR($C$67=FALSE,LEFT($B61,3)&lt;&gt;"NOX"),CC53*INDEX('Damage costs'!$P$18:$P$70,MATCH($B61,'Damage costs'!$C$18:$C$70,0))/1000,CC53*INDEX('Damage costs'!$T$18:$T$70,MATCH($B61,'Damage costs'!$C$18:$C$70,0))/1000),"")</f>
        <v/>
      </c>
      <c r="CD61" s="59" t="str">
        <f>IFERROR(IF(OR($C$67=FALSE,LEFT($B61,3)&lt;&gt;"NOX"),CD53*INDEX('Damage costs'!$P$18:$P$70,MATCH($B61,'Damage costs'!$C$18:$C$70,0))/1000,CD53*INDEX('Damage costs'!$T$18:$T$70,MATCH($B61,'Damage costs'!$C$18:$C$70,0))/1000),"")</f>
        <v/>
      </c>
      <c r="CE61" s="59" t="str">
        <f>IFERROR(IF(OR($C$67=FALSE,LEFT($B61,3)&lt;&gt;"NOX"),CE53*INDEX('Damage costs'!$P$18:$P$70,MATCH($B61,'Damage costs'!$C$18:$C$70,0))/1000,CE53*INDEX('Damage costs'!$T$18:$T$70,MATCH($B61,'Damage costs'!$C$18:$C$70,0))/1000),"")</f>
        <v/>
      </c>
      <c r="CF61" s="59" t="str">
        <f>IFERROR(IF(OR($C$67=FALSE,LEFT($B61,3)&lt;&gt;"NOX"),CF53*INDEX('Damage costs'!$P$18:$P$70,MATCH($B61,'Damage costs'!$C$18:$C$70,0))/1000,CF53*INDEX('Damage costs'!$T$18:$T$70,MATCH($B61,'Damage costs'!$C$18:$C$70,0))/1000),"")</f>
        <v/>
      </c>
      <c r="CG61" s="59" t="str">
        <f>IFERROR(IF(OR($C$67=FALSE,LEFT($B61,3)&lt;&gt;"NOX"),CG53*INDEX('Damage costs'!$P$18:$P$70,MATCH($B61,'Damage costs'!$C$18:$C$70,0))/1000,CG53*INDEX('Damage costs'!$T$18:$T$70,MATCH($B61,'Damage costs'!$C$18:$C$70,0))/1000),"")</f>
        <v/>
      </c>
      <c r="CH61" s="59" t="str">
        <f>IFERROR(IF(OR($C$67=FALSE,LEFT($B61,3)&lt;&gt;"NOX"),CH53*INDEX('Damage costs'!$P$18:$P$70,MATCH($B61,'Damage costs'!$C$18:$C$70,0))/1000,CH53*INDEX('Damage costs'!$T$18:$T$70,MATCH($B61,'Damage costs'!$C$18:$C$70,0))/1000),"")</f>
        <v/>
      </c>
      <c r="CI61" s="59" t="str">
        <f>IFERROR(IF(OR($C$67=FALSE,LEFT($B61,3)&lt;&gt;"NOX"),CI53*INDEX('Damage costs'!$P$18:$P$70,MATCH($B61,'Damage costs'!$C$18:$C$70,0))/1000,CI53*INDEX('Damage costs'!$T$18:$T$70,MATCH($B61,'Damage costs'!$C$18:$C$70,0))/1000),"")</f>
        <v/>
      </c>
      <c r="CJ61" s="59" t="str">
        <f>IFERROR(IF(OR($C$67=FALSE,LEFT($B61,3)&lt;&gt;"NOX"),CJ53*INDEX('Damage costs'!$P$18:$P$70,MATCH($B61,'Damage costs'!$C$18:$C$70,0))/1000,CJ53*INDEX('Damage costs'!$T$18:$T$70,MATCH($B61,'Damage costs'!$C$18:$C$70,0))/1000),"")</f>
        <v/>
      </c>
      <c r="CK61" s="59" t="str">
        <f>IFERROR(IF(OR($C$67=FALSE,LEFT($B61,3)&lt;&gt;"NOX"),CK53*INDEX('Damage costs'!$P$18:$P$70,MATCH($B61,'Damage costs'!$C$18:$C$70,0))/1000,CK53*INDEX('Damage costs'!$T$18:$T$70,MATCH($B61,'Damage costs'!$C$18:$C$70,0))/1000),"")</f>
        <v/>
      </c>
      <c r="CL61" s="59" t="str">
        <f>IFERROR(IF(OR($C$67=FALSE,LEFT($B61,3)&lt;&gt;"NOX"),CL53*INDEX('Damage costs'!$P$18:$P$70,MATCH($B61,'Damage costs'!$C$18:$C$70,0))/1000,CL53*INDEX('Damage costs'!$T$18:$T$70,MATCH($B61,'Damage costs'!$C$18:$C$70,0))/1000),"")</f>
        <v/>
      </c>
      <c r="CM61" s="59" t="str">
        <f>IFERROR(IF(OR($C$67=FALSE,LEFT($B61,3)&lt;&gt;"NOX"),CM53*INDEX('Damage costs'!$P$18:$P$70,MATCH($B61,'Damage costs'!$C$18:$C$70,0))/1000,CM53*INDEX('Damage costs'!$T$18:$T$70,MATCH($B61,'Damage costs'!$C$18:$C$70,0))/1000),"")</f>
        <v/>
      </c>
      <c r="CN61" s="59" t="str">
        <f>IFERROR(IF(OR($C$67=FALSE,LEFT($B61,3)&lt;&gt;"NOX"),CN53*INDEX('Damage costs'!$P$18:$P$70,MATCH($B61,'Damage costs'!$C$18:$C$70,0))/1000,CN53*INDEX('Damage costs'!$T$18:$T$70,MATCH($B61,'Damage costs'!$C$18:$C$70,0))/1000),"")</f>
        <v/>
      </c>
      <c r="CO61" s="59" t="str">
        <f>IFERROR(IF(OR($C$67=FALSE,LEFT($B61,3)&lt;&gt;"NOX"),CO53*INDEX('Damage costs'!$P$18:$P$70,MATCH($B61,'Damage costs'!$C$18:$C$70,0))/1000,CO53*INDEX('Damage costs'!$T$18:$T$70,MATCH($B61,'Damage costs'!$C$18:$C$70,0))/1000),"")</f>
        <v/>
      </c>
      <c r="CP61" s="59" t="str">
        <f>IFERROR(IF(OR($C$67=FALSE,LEFT($B61,3)&lt;&gt;"NOX"),CP53*INDEX('Damage costs'!$P$18:$P$70,MATCH($B61,'Damage costs'!$C$18:$C$70,0))/1000,CP53*INDEX('Damage costs'!$T$18:$T$70,MATCH($B61,'Damage costs'!$C$18:$C$70,0))/1000),"")</f>
        <v/>
      </c>
      <c r="CQ61" s="59" t="str">
        <f>IFERROR(IF(OR($C$67=FALSE,LEFT($B61,3)&lt;&gt;"NOX"),CQ53*INDEX('Damage costs'!$P$18:$P$70,MATCH($B61,'Damage costs'!$C$18:$C$70,0))/1000,CQ53*INDEX('Damage costs'!$T$18:$T$70,MATCH($B61,'Damage costs'!$C$18:$C$70,0))/1000),"")</f>
        <v/>
      </c>
      <c r="CR61" s="59" t="str">
        <f>IFERROR(IF(OR($C$67=FALSE,LEFT($B61,3)&lt;&gt;"NOX"),CR53*INDEX('Damage costs'!$P$18:$P$70,MATCH($B61,'Damage costs'!$C$18:$C$70,0))/1000,CR53*INDEX('Damage costs'!$T$18:$T$70,MATCH($B61,'Damage costs'!$C$18:$C$70,0))/1000),"")</f>
        <v/>
      </c>
      <c r="CS61" s="59" t="str">
        <f>IFERROR(IF(OR($C$67=FALSE,LEFT($B61,3)&lt;&gt;"NOX"),CS53*INDEX('Damage costs'!$P$18:$P$70,MATCH($B61,'Damage costs'!$C$18:$C$70,0))/1000,CS53*INDEX('Damage costs'!$T$18:$T$70,MATCH($B61,'Damage costs'!$C$18:$C$70,0))/1000),"")</f>
        <v/>
      </c>
      <c r="CT61" s="59" t="str">
        <f>IFERROR(IF(OR($C$67=FALSE,LEFT($B61,3)&lt;&gt;"NOX"),CT53*INDEX('Damage costs'!$P$18:$P$70,MATCH($B61,'Damage costs'!$C$18:$C$70,0))/1000,CT53*INDEX('Damage costs'!$T$18:$T$70,MATCH($B61,'Damage costs'!$C$18:$C$70,0))/1000),"")</f>
        <v/>
      </c>
      <c r="CU61" s="59" t="str">
        <f>IFERROR(IF(OR($C$67=FALSE,LEFT($B61,3)&lt;&gt;"NOX"),CU53*INDEX('Damage costs'!$P$18:$P$70,MATCH($B61,'Damage costs'!$C$18:$C$70,0))/1000,CU53*INDEX('Damage costs'!$T$18:$T$70,MATCH($B61,'Damage costs'!$C$18:$C$70,0))/1000),"")</f>
        <v/>
      </c>
      <c r="CV61" s="59" t="str">
        <f>IFERROR(IF(OR($C$67=FALSE,LEFT($B61,3)&lt;&gt;"NOX"),CV53*INDEX('Damage costs'!$P$18:$P$70,MATCH($B61,'Damage costs'!$C$18:$C$70,0))/1000,CV53*INDEX('Damage costs'!$T$18:$T$70,MATCH($B61,'Damage costs'!$C$18:$C$70,0))/1000),"")</f>
        <v/>
      </c>
      <c r="CW61" s="59" t="str">
        <f>IFERROR(IF(OR($C$67=FALSE,LEFT($B61,3)&lt;&gt;"NOX"),CW53*INDEX('Damage costs'!$P$18:$P$70,MATCH($B61,'Damage costs'!$C$18:$C$70,0))/1000,CW53*INDEX('Damage costs'!$T$18:$T$70,MATCH($B61,'Damage costs'!$C$18:$C$70,0))/1000),"")</f>
        <v/>
      </c>
      <c r="CX61" s="59" t="str">
        <f>IFERROR(IF(OR($C$67=FALSE,LEFT($B61,3)&lt;&gt;"NOX"),CX53*INDEX('Damage costs'!$P$18:$P$70,MATCH($B61,'Damage costs'!$C$18:$C$70,0))/1000,CX53*INDEX('Damage costs'!$T$18:$T$70,MATCH($B61,'Damage costs'!$C$18:$C$70,0))/1000),"")</f>
        <v/>
      </c>
      <c r="CY61" s="59" t="str">
        <f>IFERROR(IF(OR($C$67=FALSE,LEFT($B61,3)&lt;&gt;"NOX"),CY53*INDEX('Damage costs'!$P$18:$P$70,MATCH($B61,'Damage costs'!$C$18:$C$70,0))/1000,CY53*INDEX('Damage costs'!$T$18:$T$70,MATCH($B61,'Damage costs'!$C$18:$C$70,0))/1000),"")</f>
        <v/>
      </c>
      <c r="CZ61" s="391"/>
    </row>
    <row r="62" spans="2:104" x14ac:dyDescent="0.25">
      <c r="B62" s="406">
        <f t="shared" si="27"/>
        <v>0</v>
      </c>
      <c r="C62" s="9" t="s">
        <v>1117</v>
      </c>
      <c r="D62" s="59" t="str">
        <f>IFERROR(IF(OR($C$67=FALSE,LEFT($B62,3)&lt;&gt;"NOX"),D54*INDEX('Damage costs'!$P$18:$P$70,MATCH($B62,'Damage costs'!$C$18:$C$70,0))/1000,D54*INDEX('Damage costs'!$T$18:$T$70,MATCH($B62,'Damage costs'!$C$18:$C$70,0))/1000),"")</f>
        <v/>
      </c>
      <c r="E62" s="59" t="str">
        <f>IFERROR(IF(OR($C$67=FALSE,LEFT($B62,3)&lt;&gt;"NOX"),E54*INDEX('Damage costs'!$P$18:$P$70,MATCH($B62,'Damage costs'!$C$18:$C$70,0))/1000,E54*INDEX('Damage costs'!$T$18:$T$70,MATCH($B62,'Damage costs'!$C$18:$C$70,0))/1000),"")</f>
        <v/>
      </c>
      <c r="F62" s="59" t="str">
        <f>IFERROR(IF(OR($C$67=FALSE,LEFT($B62,3)&lt;&gt;"NOX"),F54*INDEX('Damage costs'!$P$18:$P$70,MATCH($B62,'Damage costs'!$C$18:$C$70,0))/1000,F54*INDEX('Damage costs'!$T$18:$T$70,MATCH($B62,'Damage costs'!$C$18:$C$70,0))/1000),"")</f>
        <v/>
      </c>
      <c r="G62" s="59" t="str">
        <f>IFERROR(IF(OR($C$67=FALSE,LEFT($B62,3)&lt;&gt;"NOX"),G54*INDEX('Damage costs'!$P$18:$P$70,MATCH($B62,'Damage costs'!$C$18:$C$70,0))/1000,G54*INDEX('Damage costs'!$T$18:$T$70,MATCH($B62,'Damage costs'!$C$18:$C$70,0))/1000),"")</f>
        <v/>
      </c>
      <c r="H62" s="59" t="str">
        <f>IFERROR(IF(OR($C$67=FALSE,LEFT($B62,3)&lt;&gt;"NOX"),H54*INDEX('Damage costs'!$P$18:$P$70,MATCH($B62,'Damage costs'!$C$18:$C$70,0))/1000,H54*INDEX('Damage costs'!$T$18:$T$70,MATCH($B62,'Damage costs'!$C$18:$C$70,0))/1000),"")</f>
        <v/>
      </c>
      <c r="I62" s="59" t="str">
        <f>IFERROR(IF(OR($C$67=FALSE,LEFT($B62,3)&lt;&gt;"NOX"),I54*INDEX('Damage costs'!$P$18:$P$70,MATCH($B62,'Damage costs'!$C$18:$C$70,0))/1000,I54*INDEX('Damage costs'!$T$18:$T$70,MATCH($B62,'Damage costs'!$C$18:$C$70,0))/1000),"")</f>
        <v/>
      </c>
      <c r="J62" s="59" t="str">
        <f>IFERROR(IF(OR($C$67=FALSE,LEFT($B62,3)&lt;&gt;"NOX"),J54*INDEX('Damage costs'!$P$18:$P$70,MATCH($B62,'Damage costs'!$C$18:$C$70,0))/1000,J54*INDEX('Damage costs'!$T$18:$T$70,MATCH($B62,'Damage costs'!$C$18:$C$70,0))/1000),"")</f>
        <v/>
      </c>
      <c r="K62" s="59" t="str">
        <f>IFERROR(IF(OR($C$67=FALSE,LEFT($B62,3)&lt;&gt;"NOX"),K54*INDEX('Damage costs'!$P$18:$P$70,MATCH($B62,'Damage costs'!$C$18:$C$70,0))/1000,K54*INDEX('Damage costs'!$T$18:$T$70,MATCH($B62,'Damage costs'!$C$18:$C$70,0))/1000),"")</f>
        <v/>
      </c>
      <c r="L62" s="59" t="str">
        <f>IFERROR(IF(OR($C$67=FALSE,LEFT($B62,3)&lt;&gt;"NOX"),L54*INDEX('Damage costs'!$P$18:$P$70,MATCH($B62,'Damage costs'!$C$18:$C$70,0))/1000,L54*INDEX('Damage costs'!$T$18:$T$70,MATCH($B62,'Damage costs'!$C$18:$C$70,0))/1000),"")</f>
        <v/>
      </c>
      <c r="M62" s="59" t="str">
        <f>IFERROR(IF(OR($C$67=FALSE,LEFT($B62,3)&lt;&gt;"NOX"),M54*INDEX('Damage costs'!$P$18:$P$70,MATCH($B62,'Damage costs'!$C$18:$C$70,0))/1000,M54*INDEX('Damage costs'!$T$18:$T$70,MATCH($B62,'Damage costs'!$C$18:$C$70,0))/1000),"")</f>
        <v/>
      </c>
      <c r="N62" s="59" t="str">
        <f>IFERROR(IF(OR($C$67=FALSE,LEFT($B62,3)&lt;&gt;"NOX"),N54*INDEX('Damage costs'!$P$18:$P$70,MATCH($B62,'Damage costs'!$C$18:$C$70,0))/1000,N54*INDEX('Damage costs'!$T$18:$T$70,MATCH($B62,'Damage costs'!$C$18:$C$70,0))/1000),"")</f>
        <v/>
      </c>
      <c r="O62" s="59" t="str">
        <f>IFERROR(IF(OR($C$67=FALSE,LEFT($B62,3)&lt;&gt;"NOX"),O54*INDEX('Damage costs'!$P$18:$P$70,MATCH($B62,'Damage costs'!$C$18:$C$70,0))/1000,O54*INDEX('Damage costs'!$T$18:$T$70,MATCH($B62,'Damage costs'!$C$18:$C$70,0))/1000),"")</f>
        <v/>
      </c>
      <c r="P62" s="59" t="str">
        <f>IFERROR(IF(OR($C$67=FALSE,LEFT($B62,3)&lt;&gt;"NOX"),P54*INDEX('Damage costs'!$P$18:$P$70,MATCH($B62,'Damage costs'!$C$18:$C$70,0))/1000,P54*INDEX('Damage costs'!$T$18:$T$70,MATCH($B62,'Damage costs'!$C$18:$C$70,0))/1000),"")</f>
        <v/>
      </c>
      <c r="Q62" s="59" t="str">
        <f>IFERROR(IF(OR($C$67=FALSE,LEFT($B62,3)&lt;&gt;"NOX"),Q54*INDEX('Damage costs'!$P$18:$P$70,MATCH($B62,'Damage costs'!$C$18:$C$70,0))/1000,Q54*INDEX('Damage costs'!$T$18:$T$70,MATCH($B62,'Damage costs'!$C$18:$C$70,0))/1000),"")</f>
        <v/>
      </c>
      <c r="R62" s="59" t="str">
        <f>IFERROR(IF(OR($C$67=FALSE,LEFT($B62,3)&lt;&gt;"NOX"),R54*INDEX('Damage costs'!$P$18:$P$70,MATCH($B62,'Damage costs'!$C$18:$C$70,0))/1000,R54*INDEX('Damage costs'!$T$18:$T$70,MATCH($B62,'Damage costs'!$C$18:$C$70,0))/1000),"")</f>
        <v/>
      </c>
      <c r="S62" s="59" t="str">
        <f>IFERROR(IF(OR($C$67=FALSE,LEFT($B62,3)&lt;&gt;"NOX"),S54*INDEX('Damage costs'!$P$18:$P$70,MATCH($B62,'Damage costs'!$C$18:$C$70,0))/1000,S54*INDEX('Damage costs'!$T$18:$T$70,MATCH($B62,'Damage costs'!$C$18:$C$70,0))/1000),"")</f>
        <v/>
      </c>
      <c r="T62" s="59" t="str">
        <f>IFERROR(IF(OR($C$67=FALSE,LEFT($B62,3)&lt;&gt;"NOX"),T54*INDEX('Damage costs'!$P$18:$P$70,MATCH($B62,'Damage costs'!$C$18:$C$70,0))/1000,T54*INDEX('Damage costs'!$T$18:$T$70,MATCH($B62,'Damage costs'!$C$18:$C$70,0))/1000),"")</f>
        <v/>
      </c>
      <c r="U62" s="59" t="str">
        <f>IFERROR(IF(OR($C$67=FALSE,LEFT($B62,3)&lt;&gt;"NOX"),U54*INDEX('Damage costs'!$P$18:$P$70,MATCH($B62,'Damage costs'!$C$18:$C$70,0))/1000,U54*INDEX('Damage costs'!$T$18:$T$70,MATCH($B62,'Damage costs'!$C$18:$C$70,0))/1000),"")</f>
        <v/>
      </c>
      <c r="V62" s="59" t="str">
        <f>IFERROR(IF(OR($C$67=FALSE,LEFT($B62,3)&lt;&gt;"NOX"),V54*INDEX('Damage costs'!$P$18:$P$70,MATCH($B62,'Damage costs'!$C$18:$C$70,0))/1000,V54*INDEX('Damage costs'!$T$18:$T$70,MATCH($B62,'Damage costs'!$C$18:$C$70,0))/1000),"")</f>
        <v/>
      </c>
      <c r="W62" s="59" t="str">
        <f>IFERROR(IF(OR($C$67=FALSE,LEFT($B62,3)&lt;&gt;"NOX"),W54*INDEX('Damage costs'!$P$18:$P$70,MATCH($B62,'Damage costs'!$C$18:$C$70,0))/1000,W54*INDEX('Damage costs'!$T$18:$T$70,MATCH($B62,'Damage costs'!$C$18:$C$70,0))/1000),"")</f>
        <v/>
      </c>
      <c r="X62" s="59" t="str">
        <f>IFERROR(IF(OR($C$67=FALSE,LEFT($B62,3)&lt;&gt;"NOX"),X54*INDEX('Damage costs'!$P$18:$P$70,MATCH($B62,'Damage costs'!$C$18:$C$70,0))/1000,X54*INDEX('Damage costs'!$T$18:$T$70,MATCH($B62,'Damage costs'!$C$18:$C$70,0))/1000),"")</f>
        <v/>
      </c>
      <c r="Y62" s="59" t="str">
        <f>IFERROR(IF(OR($C$67=FALSE,LEFT($B62,3)&lt;&gt;"NOX"),Y54*INDEX('Damage costs'!$P$18:$P$70,MATCH($B62,'Damage costs'!$C$18:$C$70,0))/1000,Y54*INDEX('Damage costs'!$T$18:$T$70,MATCH($B62,'Damage costs'!$C$18:$C$70,0))/1000),"")</f>
        <v/>
      </c>
      <c r="Z62" s="59" t="str">
        <f>IFERROR(IF(OR($C$67=FALSE,LEFT($B62,3)&lt;&gt;"NOX"),Z54*INDEX('Damage costs'!$P$18:$P$70,MATCH($B62,'Damage costs'!$C$18:$C$70,0))/1000,Z54*INDEX('Damage costs'!$T$18:$T$70,MATCH($B62,'Damage costs'!$C$18:$C$70,0))/1000),"")</f>
        <v/>
      </c>
      <c r="AA62" s="59" t="str">
        <f>IFERROR(IF(OR($C$67=FALSE,LEFT($B62,3)&lt;&gt;"NOX"),AA54*INDEX('Damage costs'!$P$18:$P$70,MATCH($B62,'Damage costs'!$C$18:$C$70,0))/1000,AA54*INDEX('Damage costs'!$T$18:$T$70,MATCH($B62,'Damage costs'!$C$18:$C$70,0))/1000),"")</f>
        <v/>
      </c>
      <c r="AB62" s="59" t="str">
        <f>IFERROR(IF(OR($C$67=FALSE,LEFT($B62,3)&lt;&gt;"NOX"),AB54*INDEX('Damage costs'!$P$18:$P$70,MATCH($B62,'Damage costs'!$C$18:$C$70,0))/1000,AB54*INDEX('Damage costs'!$T$18:$T$70,MATCH($B62,'Damage costs'!$C$18:$C$70,0))/1000),"")</f>
        <v/>
      </c>
      <c r="AC62" s="59" t="str">
        <f>IFERROR(IF(OR($C$67=FALSE,LEFT($B62,3)&lt;&gt;"NOX"),AC54*INDEX('Damage costs'!$P$18:$P$70,MATCH($B62,'Damage costs'!$C$18:$C$70,0))/1000,AC54*INDEX('Damage costs'!$T$18:$T$70,MATCH($B62,'Damage costs'!$C$18:$C$70,0))/1000),"")</f>
        <v/>
      </c>
      <c r="AD62" s="59" t="str">
        <f>IFERROR(IF(OR($C$67=FALSE,LEFT($B62,3)&lt;&gt;"NOX"),AD54*INDEX('Damage costs'!$P$18:$P$70,MATCH($B62,'Damage costs'!$C$18:$C$70,0))/1000,AD54*INDEX('Damage costs'!$T$18:$T$70,MATCH($B62,'Damage costs'!$C$18:$C$70,0))/1000),"")</f>
        <v/>
      </c>
      <c r="AE62" s="59" t="str">
        <f>IFERROR(IF(OR($C$67=FALSE,LEFT($B62,3)&lt;&gt;"NOX"),AE54*INDEX('Damage costs'!$P$18:$P$70,MATCH($B62,'Damage costs'!$C$18:$C$70,0))/1000,AE54*INDEX('Damage costs'!$T$18:$T$70,MATCH($B62,'Damage costs'!$C$18:$C$70,0))/1000),"")</f>
        <v/>
      </c>
      <c r="AF62" s="59" t="str">
        <f>IFERROR(IF(OR($C$67=FALSE,LEFT($B62,3)&lt;&gt;"NOX"),AF54*INDEX('Damage costs'!$P$18:$P$70,MATCH($B62,'Damage costs'!$C$18:$C$70,0))/1000,AF54*INDEX('Damage costs'!$T$18:$T$70,MATCH($B62,'Damage costs'!$C$18:$C$70,0))/1000),"")</f>
        <v/>
      </c>
      <c r="AG62" s="59" t="str">
        <f>IFERROR(IF(OR($C$67=FALSE,LEFT($B62,3)&lt;&gt;"NOX"),AG54*INDEX('Damage costs'!$P$18:$P$70,MATCH($B62,'Damage costs'!$C$18:$C$70,0))/1000,AG54*INDEX('Damage costs'!$T$18:$T$70,MATCH($B62,'Damage costs'!$C$18:$C$70,0))/1000),"")</f>
        <v/>
      </c>
      <c r="AH62" s="59" t="str">
        <f>IFERROR(IF(OR($C$67=FALSE,LEFT($B62,3)&lt;&gt;"NOX"),AH54*INDEX('Damage costs'!$P$18:$P$70,MATCH($B62,'Damage costs'!$C$18:$C$70,0))/1000,AH54*INDEX('Damage costs'!$T$18:$T$70,MATCH($B62,'Damage costs'!$C$18:$C$70,0))/1000),"")</f>
        <v/>
      </c>
      <c r="AI62" s="59" t="str">
        <f>IFERROR(IF(OR($C$67=FALSE,LEFT($B62,3)&lt;&gt;"NOX"),AI54*INDEX('Damage costs'!$P$18:$P$70,MATCH($B62,'Damage costs'!$C$18:$C$70,0))/1000,AI54*INDEX('Damage costs'!$T$18:$T$70,MATCH($B62,'Damage costs'!$C$18:$C$70,0))/1000),"")</f>
        <v/>
      </c>
      <c r="AJ62" s="59" t="str">
        <f>IFERROR(IF(OR($C$67=FALSE,LEFT($B62,3)&lt;&gt;"NOX"),AJ54*INDEX('Damage costs'!$P$18:$P$70,MATCH($B62,'Damage costs'!$C$18:$C$70,0))/1000,AJ54*INDEX('Damage costs'!$T$18:$T$70,MATCH($B62,'Damage costs'!$C$18:$C$70,0))/1000),"")</f>
        <v/>
      </c>
      <c r="AK62" s="59" t="str">
        <f>IFERROR(IF(OR($C$67=FALSE,LEFT($B62,3)&lt;&gt;"NOX"),AK54*INDEX('Damage costs'!$P$18:$P$70,MATCH($B62,'Damage costs'!$C$18:$C$70,0))/1000,AK54*INDEX('Damage costs'!$T$18:$T$70,MATCH($B62,'Damage costs'!$C$18:$C$70,0))/1000),"")</f>
        <v/>
      </c>
      <c r="AL62" s="59" t="str">
        <f>IFERROR(IF(OR($C$67=FALSE,LEFT($B62,3)&lt;&gt;"NOX"),AL54*INDEX('Damage costs'!$P$18:$P$70,MATCH($B62,'Damage costs'!$C$18:$C$70,0))/1000,AL54*INDEX('Damage costs'!$T$18:$T$70,MATCH($B62,'Damage costs'!$C$18:$C$70,0))/1000),"")</f>
        <v/>
      </c>
      <c r="AM62" s="59" t="str">
        <f>IFERROR(IF(OR($C$67=FALSE,LEFT($B62,3)&lt;&gt;"NOX"),AM54*INDEX('Damage costs'!$P$18:$P$70,MATCH($B62,'Damage costs'!$C$18:$C$70,0))/1000,AM54*INDEX('Damage costs'!$T$18:$T$70,MATCH($B62,'Damage costs'!$C$18:$C$70,0))/1000),"")</f>
        <v/>
      </c>
      <c r="AN62" s="59" t="str">
        <f>IFERROR(IF(OR($C$67=FALSE,LEFT($B62,3)&lt;&gt;"NOX"),AN54*INDEX('Damage costs'!$P$18:$P$70,MATCH($B62,'Damage costs'!$C$18:$C$70,0))/1000,AN54*INDEX('Damage costs'!$T$18:$T$70,MATCH($B62,'Damage costs'!$C$18:$C$70,0))/1000),"")</f>
        <v/>
      </c>
      <c r="AO62" s="59" t="str">
        <f>IFERROR(IF(OR($C$67=FALSE,LEFT($B62,3)&lt;&gt;"NOX"),AO54*INDEX('Damage costs'!$P$18:$P$70,MATCH($B62,'Damage costs'!$C$18:$C$70,0))/1000,AO54*INDEX('Damage costs'!$T$18:$T$70,MATCH($B62,'Damage costs'!$C$18:$C$70,0))/1000),"")</f>
        <v/>
      </c>
      <c r="AP62" s="59" t="str">
        <f>IFERROR(IF(OR($C$67=FALSE,LEFT($B62,3)&lt;&gt;"NOX"),AP54*INDEX('Damage costs'!$P$18:$P$70,MATCH($B62,'Damage costs'!$C$18:$C$70,0))/1000,AP54*INDEX('Damage costs'!$T$18:$T$70,MATCH($B62,'Damage costs'!$C$18:$C$70,0))/1000),"")</f>
        <v/>
      </c>
      <c r="AQ62" s="59" t="str">
        <f>IFERROR(IF(OR($C$67=FALSE,LEFT($B62,3)&lt;&gt;"NOX"),AQ54*INDEX('Damage costs'!$P$18:$P$70,MATCH($B62,'Damage costs'!$C$18:$C$70,0))/1000,AQ54*INDEX('Damage costs'!$T$18:$T$70,MATCH($B62,'Damage costs'!$C$18:$C$70,0))/1000),"")</f>
        <v/>
      </c>
      <c r="AR62" s="59" t="str">
        <f>IFERROR(IF(OR($C$67=FALSE,LEFT($B62,3)&lt;&gt;"NOX"),AR54*INDEX('Damage costs'!$P$18:$P$70,MATCH($B62,'Damage costs'!$C$18:$C$70,0))/1000,AR54*INDEX('Damage costs'!$T$18:$T$70,MATCH($B62,'Damage costs'!$C$18:$C$70,0))/1000),"")</f>
        <v/>
      </c>
      <c r="AS62" s="59" t="str">
        <f>IFERROR(IF(OR($C$67=FALSE,LEFT($B62,3)&lt;&gt;"NOX"),AS54*INDEX('Damage costs'!$P$18:$P$70,MATCH($B62,'Damage costs'!$C$18:$C$70,0))/1000,AS54*INDEX('Damage costs'!$T$18:$T$70,MATCH($B62,'Damage costs'!$C$18:$C$70,0))/1000),"")</f>
        <v/>
      </c>
      <c r="AT62" s="59" t="str">
        <f>IFERROR(IF(OR($C$67=FALSE,LEFT($B62,3)&lt;&gt;"NOX"),AT54*INDEX('Damage costs'!$P$18:$P$70,MATCH($B62,'Damage costs'!$C$18:$C$70,0))/1000,AT54*INDEX('Damage costs'!$T$18:$T$70,MATCH($B62,'Damage costs'!$C$18:$C$70,0))/1000),"")</f>
        <v/>
      </c>
      <c r="AU62" s="59" t="str">
        <f>IFERROR(IF(OR($C$67=FALSE,LEFT($B62,3)&lt;&gt;"NOX"),AU54*INDEX('Damage costs'!$P$18:$P$70,MATCH($B62,'Damage costs'!$C$18:$C$70,0))/1000,AU54*INDEX('Damage costs'!$T$18:$T$70,MATCH($B62,'Damage costs'!$C$18:$C$70,0))/1000),"")</f>
        <v/>
      </c>
      <c r="AV62" s="59" t="str">
        <f>IFERROR(IF(OR($C$67=FALSE,LEFT($B62,3)&lt;&gt;"NOX"),AV54*INDEX('Damage costs'!$P$18:$P$70,MATCH($B62,'Damage costs'!$C$18:$C$70,0))/1000,AV54*INDEX('Damage costs'!$T$18:$T$70,MATCH($B62,'Damage costs'!$C$18:$C$70,0))/1000),"")</f>
        <v/>
      </c>
      <c r="AW62" s="59" t="str">
        <f>IFERROR(IF(OR($C$67=FALSE,LEFT($B62,3)&lt;&gt;"NOX"),AW54*INDEX('Damage costs'!$P$18:$P$70,MATCH($B62,'Damage costs'!$C$18:$C$70,0))/1000,AW54*INDEX('Damage costs'!$T$18:$T$70,MATCH($B62,'Damage costs'!$C$18:$C$70,0))/1000),"")</f>
        <v/>
      </c>
      <c r="AX62" s="59" t="str">
        <f>IFERROR(IF(OR($C$67=FALSE,LEFT($B62,3)&lt;&gt;"NOX"),AX54*INDEX('Damage costs'!$P$18:$P$70,MATCH($B62,'Damage costs'!$C$18:$C$70,0))/1000,AX54*INDEX('Damage costs'!$T$18:$T$70,MATCH($B62,'Damage costs'!$C$18:$C$70,0))/1000),"")</f>
        <v/>
      </c>
      <c r="AY62" s="59" t="str">
        <f>IFERROR(IF(OR($C$67=FALSE,LEFT($B62,3)&lt;&gt;"NOX"),AY54*INDEX('Damage costs'!$P$18:$P$70,MATCH($B62,'Damage costs'!$C$18:$C$70,0))/1000,AY54*INDEX('Damage costs'!$T$18:$T$70,MATCH($B62,'Damage costs'!$C$18:$C$70,0))/1000),"")</f>
        <v/>
      </c>
      <c r="AZ62" s="59" t="str">
        <f>IFERROR(IF(OR($C$67=FALSE,LEFT($B62,3)&lt;&gt;"NOX"),AZ54*INDEX('Damage costs'!$P$18:$P$70,MATCH($B62,'Damage costs'!$C$18:$C$70,0))/1000,AZ54*INDEX('Damage costs'!$T$18:$T$70,MATCH($B62,'Damage costs'!$C$18:$C$70,0))/1000),"")</f>
        <v/>
      </c>
      <c r="BA62" s="59" t="str">
        <f>IFERROR(IF(OR($C$67=FALSE,LEFT($B62,3)&lt;&gt;"NOX"),BA54*INDEX('Damage costs'!$P$18:$P$70,MATCH($B62,'Damage costs'!$C$18:$C$70,0))/1000,BA54*INDEX('Damage costs'!$T$18:$T$70,MATCH($B62,'Damage costs'!$C$18:$C$70,0))/1000),"")</f>
        <v/>
      </c>
      <c r="BB62" s="59" t="str">
        <f>IFERROR(IF(OR($C$67=FALSE,LEFT($B62,3)&lt;&gt;"NOX"),BB54*INDEX('Damage costs'!$P$18:$P$70,MATCH($B62,'Damage costs'!$C$18:$C$70,0))/1000,BB54*INDEX('Damage costs'!$T$18:$T$70,MATCH($B62,'Damage costs'!$C$18:$C$70,0))/1000),"")</f>
        <v/>
      </c>
      <c r="BC62" s="59" t="str">
        <f>IFERROR(IF(OR($C$67=FALSE,LEFT($B62,3)&lt;&gt;"NOX"),BC54*INDEX('Damage costs'!$P$18:$P$70,MATCH($B62,'Damage costs'!$C$18:$C$70,0))/1000,BC54*INDEX('Damage costs'!$T$18:$T$70,MATCH($B62,'Damage costs'!$C$18:$C$70,0))/1000),"")</f>
        <v/>
      </c>
      <c r="BD62" s="59" t="str">
        <f>IFERROR(IF(OR($C$67=FALSE,LEFT($B62,3)&lt;&gt;"NOX"),BD54*INDEX('Damage costs'!$P$18:$P$70,MATCH($B62,'Damage costs'!$C$18:$C$70,0))/1000,BD54*INDEX('Damage costs'!$T$18:$T$70,MATCH($B62,'Damage costs'!$C$18:$C$70,0))/1000),"")</f>
        <v/>
      </c>
      <c r="BE62" s="59" t="str">
        <f>IFERROR(IF(OR($C$67=FALSE,LEFT($B62,3)&lt;&gt;"NOX"),BE54*INDEX('Damage costs'!$P$18:$P$70,MATCH($B62,'Damage costs'!$C$18:$C$70,0))/1000,BE54*INDEX('Damage costs'!$T$18:$T$70,MATCH($B62,'Damage costs'!$C$18:$C$70,0))/1000),"")</f>
        <v/>
      </c>
      <c r="BF62" s="59" t="str">
        <f>IFERROR(IF(OR($C$67=FALSE,LEFT($B62,3)&lt;&gt;"NOX"),BF54*INDEX('Damage costs'!$P$18:$P$70,MATCH($B62,'Damage costs'!$C$18:$C$70,0))/1000,BF54*INDEX('Damage costs'!$T$18:$T$70,MATCH($B62,'Damage costs'!$C$18:$C$70,0))/1000),"")</f>
        <v/>
      </c>
      <c r="BG62" s="59" t="str">
        <f>IFERROR(IF(OR($C$67=FALSE,LEFT($B62,3)&lt;&gt;"NOX"),BG54*INDEX('Damage costs'!$P$18:$P$70,MATCH($B62,'Damage costs'!$C$18:$C$70,0))/1000,BG54*INDEX('Damage costs'!$T$18:$T$70,MATCH($B62,'Damage costs'!$C$18:$C$70,0))/1000),"")</f>
        <v/>
      </c>
      <c r="BH62" s="59" t="str">
        <f>IFERROR(IF(OR($C$67=FALSE,LEFT($B62,3)&lt;&gt;"NOX"),BH54*INDEX('Damage costs'!$P$18:$P$70,MATCH($B62,'Damage costs'!$C$18:$C$70,0))/1000,BH54*INDEX('Damage costs'!$T$18:$T$70,MATCH($B62,'Damage costs'!$C$18:$C$70,0))/1000),"")</f>
        <v/>
      </c>
      <c r="BI62" s="59" t="str">
        <f>IFERROR(IF(OR($C$67=FALSE,LEFT($B62,3)&lt;&gt;"NOX"),BI54*INDEX('Damage costs'!$P$18:$P$70,MATCH($B62,'Damage costs'!$C$18:$C$70,0))/1000,BI54*INDEX('Damage costs'!$T$18:$T$70,MATCH($B62,'Damage costs'!$C$18:$C$70,0))/1000),"")</f>
        <v/>
      </c>
      <c r="BJ62" s="59" t="str">
        <f>IFERROR(IF(OR($C$67=FALSE,LEFT($B62,3)&lt;&gt;"NOX"),BJ54*INDEX('Damage costs'!$P$18:$P$70,MATCH($B62,'Damage costs'!$C$18:$C$70,0))/1000,BJ54*INDEX('Damage costs'!$T$18:$T$70,MATCH($B62,'Damage costs'!$C$18:$C$70,0))/1000),"")</f>
        <v/>
      </c>
      <c r="BK62" s="59" t="str">
        <f>IFERROR(IF(OR($C$67=FALSE,LEFT($B62,3)&lt;&gt;"NOX"),BK54*INDEX('Damage costs'!$P$18:$P$70,MATCH($B62,'Damage costs'!$C$18:$C$70,0))/1000,BK54*INDEX('Damage costs'!$T$18:$T$70,MATCH($B62,'Damage costs'!$C$18:$C$70,0))/1000),"")</f>
        <v/>
      </c>
      <c r="BL62" s="59" t="str">
        <f>IFERROR(IF(OR($C$67=FALSE,LEFT($B62,3)&lt;&gt;"NOX"),BL54*INDEX('Damage costs'!$P$18:$P$70,MATCH($B62,'Damage costs'!$C$18:$C$70,0))/1000,BL54*INDEX('Damage costs'!$T$18:$T$70,MATCH($B62,'Damage costs'!$C$18:$C$70,0))/1000),"")</f>
        <v/>
      </c>
      <c r="BM62" s="59" t="str">
        <f>IFERROR(IF(OR($C$67=FALSE,LEFT($B62,3)&lt;&gt;"NOX"),BM54*INDEX('Damage costs'!$P$18:$P$70,MATCH($B62,'Damage costs'!$C$18:$C$70,0))/1000,BM54*INDEX('Damage costs'!$T$18:$T$70,MATCH($B62,'Damage costs'!$C$18:$C$70,0))/1000),"")</f>
        <v/>
      </c>
      <c r="BN62" s="59" t="str">
        <f>IFERROR(IF(OR($C$67=FALSE,LEFT($B62,3)&lt;&gt;"NOX"),BN54*INDEX('Damage costs'!$P$18:$P$70,MATCH($B62,'Damage costs'!$C$18:$C$70,0))/1000,BN54*INDEX('Damage costs'!$T$18:$T$70,MATCH($B62,'Damage costs'!$C$18:$C$70,0))/1000),"")</f>
        <v/>
      </c>
      <c r="BO62" s="59" t="str">
        <f>IFERROR(IF(OR($C$67=FALSE,LEFT($B62,3)&lt;&gt;"NOX"),BO54*INDEX('Damage costs'!$P$18:$P$70,MATCH($B62,'Damage costs'!$C$18:$C$70,0))/1000,BO54*INDEX('Damage costs'!$T$18:$T$70,MATCH($B62,'Damage costs'!$C$18:$C$70,0))/1000),"")</f>
        <v/>
      </c>
      <c r="BP62" s="59" t="str">
        <f>IFERROR(IF(OR($C$67=FALSE,LEFT($B62,3)&lt;&gt;"NOX"),BP54*INDEX('Damage costs'!$P$18:$P$70,MATCH($B62,'Damage costs'!$C$18:$C$70,0))/1000,BP54*INDEX('Damage costs'!$T$18:$T$70,MATCH($B62,'Damage costs'!$C$18:$C$70,0))/1000),"")</f>
        <v/>
      </c>
      <c r="BQ62" s="59" t="str">
        <f>IFERROR(IF(OR($C$67=FALSE,LEFT($B62,3)&lt;&gt;"NOX"),BQ54*INDEX('Damage costs'!$P$18:$P$70,MATCH($B62,'Damage costs'!$C$18:$C$70,0))/1000,BQ54*INDEX('Damage costs'!$T$18:$T$70,MATCH($B62,'Damage costs'!$C$18:$C$70,0))/1000),"")</f>
        <v/>
      </c>
      <c r="BR62" s="59" t="str">
        <f>IFERROR(IF(OR($C$67=FALSE,LEFT($B62,3)&lt;&gt;"NOX"),BR54*INDEX('Damage costs'!$P$18:$P$70,MATCH($B62,'Damage costs'!$C$18:$C$70,0))/1000,BR54*INDEX('Damage costs'!$T$18:$T$70,MATCH($B62,'Damage costs'!$C$18:$C$70,0))/1000),"")</f>
        <v/>
      </c>
      <c r="BS62" s="59" t="str">
        <f>IFERROR(IF(OR($C$67=FALSE,LEFT($B62,3)&lt;&gt;"NOX"),BS54*INDEX('Damage costs'!$P$18:$P$70,MATCH($B62,'Damage costs'!$C$18:$C$70,0))/1000,BS54*INDEX('Damage costs'!$T$18:$T$70,MATCH($B62,'Damage costs'!$C$18:$C$70,0))/1000),"")</f>
        <v/>
      </c>
      <c r="BT62" s="59" t="str">
        <f>IFERROR(IF(OR($C$67=FALSE,LEFT($B62,3)&lt;&gt;"NOX"),BT54*INDEX('Damage costs'!$P$18:$P$70,MATCH($B62,'Damage costs'!$C$18:$C$70,0))/1000,BT54*INDEX('Damage costs'!$T$18:$T$70,MATCH($B62,'Damage costs'!$C$18:$C$70,0))/1000),"")</f>
        <v/>
      </c>
      <c r="BU62" s="59" t="str">
        <f>IFERROR(IF(OR($C$67=FALSE,LEFT($B62,3)&lt;&gt;"NOX"),BU54*INDEX('Damage costs'!$P$18:$P$70,MATCH($B62,'Damage costs'!$C$18:$C$70,0))/1000,BU54*INDEX('Damage costs'!$T$18:$T$70,MATCH($B62,'Damage costs'!$C$18:$C$70,0))/1000),"")</f>
        <v/>
      </c>
      <c r="BV62" s="59" t="str">
        <f>IFERROR(IF(OR($C$67=FALSE,LEFT($B62,3)&lt;&gt;"NOX"),BV54*INDEX('Damage costs'!$P$18:$P$70,MATCH($B62,'Damage costs'!$C$18:$C$70,0))/1000,BV54*INDEX('Damage costs'!$T$18:$T$70,MATCH($B62,'Damage costs'!$C$18:$C$70,0))/1000),"")</f>
        <v/>
      </c>
      <c r="BW62" s="59" t="str">
        <f>IFERROR(IF(OR($C$67=FALSE,LEFT($B62,3)&lt;&gt;"NOX"),BW54*INDEX('Damage costs'!$P$18:$P$70,MATCH($B62,'Damage costs'!$C$18:$C$70,0))/1000,BW54*INDEX('Damage costs'!$T$18:$T$70,MATCH($B62,'Damage costs'!$C$18:$C$70,0))/1000),"")</f>
        <v/>
      </c>
      <c r="BX62" s="59" t="str">
        <f>IFERROR(IF(OR($C$67=FALSE,LEFT($B62,3)&lt;&gt;"NOX"),BX54*INDEX('Damage costs'!$P$18:$P$70,MATCH($B62,'Damage costs'!$C$18:$C$70,0))/1000,BX54*INDEX('Damage costs'!$T$18:$T$70,MATCH($B62,'Damage costs'!$C$18:$C$70,0))/1000),"")</f>
        <v/>
      </c>
      <c r="BY62" s="59" t="str">
        <f>IFERROR(IF(OR($C$67=FALSE,LEFT($B62,3)&lt;&gt;"NOX"),BY54*INDEX('Damage costs'!$P$18:$P$70,MATCH($B62,'Damage costs'!$C$18:$C$70,0))/1000,BY54*INDEX('Damage costs'!$T$18:$T$70,MATCH($B62,'Damage costs'!$C$18:$C$70,0))/1000),"")</f>
        <v/>
      </c>
      <c r="BZ62" s="59" t="str">
        <f>IFERROR(IF(OR($C$67=FALSE,LEFT($B62,3)&lt;&gt;"NOX"),BZ54*INDEX('Damage costs'!$P$18:$P$70,MATCH($B62,'Damage costs'!$C$18:$C$70,0))/1000,BZ54*INDEX('Damage costs'!$T$18:$T$70,MATCH($B62,'Damage costs'!$C$18:$C$70,0))/1000),"")</f>
        <v/>
      </c>
      <c r="CA62" s="59" t="str">
        <f>IFERROR(IF(OR($C$67=FALSE,LEFT($B62,3)&lt;&gt;"NOX"),CA54*INDEX('Damage costs'!$P$18:$P$70,MATCH($B62,'Damage costs'!$C$18:$C$70,0))/1000,CA54*INDEX('Damage costs'!$T$18:$T$70,MATCH($B62,'Damage costs'!$C$18:$C$70,0))/1000),"")</f>
        <v/>
      </c>
      <c r="CB62" s="59" t="str">
        <f>IFERROR(IF(OR($C$67=FALSE,LEFT($B62,3)&lt;&gt;"NOX"),CB54*INDEX('Damage costs'!$P$18:$P$70,MATCH($B62,'Damage costs'!$C$18:$C$70,0))/1000,CB54*INDEX('Damage costs'!$T$18:$T$70,MATCH($B62,'Damage costs'!$C$18:$C$70,0))/1000),"")</f>
        <v/>
      </c>
      <c r="CC62" s="59" t="str">
        <f>IFERROR(IF(OR($C$67=FALSE,LEFT($B62,3)&lt;&gt;"NOX"),CC54*INDEX('Damage costs'!$P$18:$P$70,MATCH($B62,'Damage costs'!$C$18:$C$70,0))/1000,CC54*INDEX('Damage costs'!$T$18:$T$70,MATCH($B62,'Damage costs'!$C$18:$C$70,0))/1000),"")</f>
        <v/>
      </c>
      <c r="CD62" s="59" t="str">
        <f>IFERROR(IF(OR($C$67=FALSE,LEFT($B62,3)&lt;&gt;"NOX"),CD54*INDEX('Damage costs'!$P$18:$P$70,MATCH($B62,'Damage costs'!$C$18:$C$70,0))/1000,CD54*INDEX('Damage costs'!$T$18:$T$70,MATCH($B62,'Damage costs'!$C$18:$C$70,0))/1000),"")</f>
        <v/>
      </c>
      <c r="CE62" s="59" t="str">
        <f>IFERROR(IF(OR($C$67=FALSE,LEFT($B62,3)&lt;&gt;"NOX"),CE54*INDEX('Damage costs'!$P$18:$P$70,MATCH($B62,'Damage costs'!$C$18:$C$70,0))/1000,CE54*INDEX('Damage costs'!$T$18:$T$70,MATCH($B62,'Damage costs'!$C$18:$C$70,0))/1000),"")</f>
        <v/>
      </c>
      <c r="CF62" s="59" t="str">
        <f>IFERROR(IF(OR($C$67=FALSE,LEFT($B62,3)&lt;&gt;"NOX"),CF54*INDEX('Damage costs'!$P$18:$P$70,MATCH($B62,'Damage costs'!$C$18:$C$70,0))/1000,CF54*INDEX('Damage costs'!$T$18:$T$70,MATCH($B62,'Damage costs'!$C$18:$C$70,0))/1000),"")</f>
        <v/>
      </c>
      <c r="CG62" s="59" t="str">
        <f>IFERROR(IF(OR($C$67=FALSE,LEFT($B62,3)&lt;&gt;"NOX"),CG54*INDEX('Damage costs'!$P$18:$P$70,MATCH($B62,'Damage costs'!$C$18:$C$70,0))/1000,CG54*INDEX('Damage costs'!$T$18:$T$70,MATCH($B62,'Damage costs'!$C$18:$C$70,0))/1000),"")</f>
        <v/>
      </c>
      <c r="CH62" s="59" t="str">
        <f>IFERROR(IF(OR($C$67=FALSE,LEFT($B62,3)&lt;&gt;"NOX"),CH54*INDEX('Damage costs'!$P$18:$P$70,MATCH($B62,'Damage costs'!$C$18:$C$70,0))/1000,CH54*INDEX('Damage costs'!$T$18:$T$70,MATCH($B62,'Damage costs'!$C$18:$C$70,0))/1000),"")</f>
        <v/>
      </c>
      <c r="CI62" s="59" t="str">
        <f>IFERROR(IF(OR($C$67=FALSE,LEFT($B62,3)&lt;&gt;"NOX"),CI54*INDEX('Damage costs'!$P$18:$P$70,MATCH($B62,'Damage costs'!$C$18:$C$70,0))/1000,CI54*INDEX('Damage costs'!$T$18:$T$70,MATCH($B62,'Damage costs'!$C$18:$C$70,0))/1000),"")</f>
        <v/>
      </c>
      <c r="CJ62" s="59" t="str">
        <f>IFERROR(IF(OR($C$67=FALSE,LEFT($B62,3)&lt;&gt;"NOX"),CJ54*INDEX('Damage costs'!$P$18:$P$70,MATCH($B62,'Damage costs'!$C$18:$C$70,0))/1000,CJ54*INDEX('Damage costs'!$T$18:$T$70,MATCH($B62,'Damage costs'!$C$18:$C$70,0))/1000),"")</f>
        <v/>
      </c>
      <c r="CK62" s="59" t="str">
        <f>IFERROR(IF(OR($C$67=FALSE,LEFT($B62,3)&lt;&gt;"NOX"),CK54*INDEX('Damage costs'!$P$18:$P$70,MATCH($B62,'Damage costs'!$C$18:$C$70,0))/1000,CK54*INDEX('Damage costs'!$T$18:$T$70,MATCH($B62,'Damage costs'!$C$18:$C$70,0))/1000),"")</f>
        <v/>
      </c>
      <c r="CL62" s="59" t="str">
        <f>IFERROR(IF(OR($C$67=FALSE,LEFT($B62,3)&lt;&gt;"NOX"),CL54*INDEX('Damage costs'!$P$18:$P$70,MATCH($B62,'Damage costs'!$C$18:$C$70,0))/1000,CL54*INDEX('Damage costs'!$T$18:$T$70,MATCH($B62,'Damage costs'!$C$18:$C$70,0))/1000),"")</f>
        <v/>
      </c>
      <c r="CM62" s="59" t="str">
        <f>IFERROR(IF(OR($C$67=FALSE,LEFT($B62,3)&lt;&gt;"NOX"),CM54*INDEX('Damage costs'!$P$18:$P$70,MATCH($B62,'Damage costs'!$C$18:$C$70,0))/1000,CM54*INDEX('Damage costs'!$T$18:$T$70,MATCH($B62,'Damage costs'!$C$18:$C$70,0))/1000),"")</f>
        <v/>
      </c>
      <c r="CN62" s="59" t="str">
        <f>IFERROR(IF(OR($C$67=FALSE,LEFT($B62,3)&lt;&gt;"NOX"),CN54*INDEX('Damage costs'!$P$18:$P$70,MATCH($B62,'Damage costs'!$C$18:$C$70,0))/1000,CN54*INDEX('Damage costs'!$T$18:$T$70,MATCH($B62,'Damage costs'!$C$18:$C$70,0))/1000),"")</f>
        <v/>
      </c>
      <c r="CO62" s="59" t="str">
        <f>IFERROR(IF(OR($C$67=FALSE,LEFT($B62,3)&lt;&gt;"NOX"),CO54*INDEX('Damage costs'!$P$18:$P$70,MATCH($B62,'Damage costs'!$C$18:$C$70,0))/1000,CO54*INDEX('Damage costs'!$T$18:$T$70,MATCH($B62,'Damage costs'!$C$18:$C$70,0))/1000),"")</f>
        <v/>
      </c>
      <c r="CP62" s="59" t="str">
        <f>IFERROR(IF(OR($C$67=FALSE,LEFT($B62,3)&lt;&gt;"NOX"),CP54*INDEX('Damage costs'!$P$18:$P$70,MATCH($B62,'Damage costs'!$C$18:$C$70,0))/1000,CP54*INDEX('Damage costs'!$T$18:$T$70,MATCH($B62,'Damage costs'!$C$18:$C$70,0))/1000),"")</f>
        <v/>
      </c>
      <c r="CQ62" s="59" t="str">
        <f>IFERROR(IF(OR($C$67=FALSE,LEFT($B62,3)&lt;&gt;"NOX"),CQ54*INDEX('Damage costs'!$P$18:$P$70,MATCH($B62,'Damage costs'!$C$18:$C$70,0))/1000,CQ54*INDEX('Damage costs'!$T$18:$T$70,MATCH($B62,'Damage costs'!$C$18:$C$70,0))/1000),"")</f>
        <v/>
      </c>
      <c r="CR62" s="59" t="str">
        <f>IFERROR(IF(OR($C$67=FALSE,LEFT($B62,3)&lt;&gt;"NOX"),CR54*INDEX('Damage costs'!$P$18:$P$70,MATCH($B62,'Damage costs'!$C$18:$C$70,0))/1000,CR54*INDEX('Damage costs'!$T$18:$T$70,MATCH($B62,'Damage costs'!$C$18:$C$70,0))/1000),"")</f>
        <v/>
      </c>
      <c r="CS62" s="59" t="str">
        <f>IFERROR(IF(OR($C$67=FALSE,LEFT($B62,3)&lt;&gt;"NOX"),CS54*INDEX('Damage costs'!$P$18:$P$70,MATCH($B62,'Damage costs'!$C$18:$C$70,0))/1000,CS54*INDEX('Damage costs'!$T$18:$T$70,MATCH($B62,'Damage costs'!$C$18:$C$70,0))/1000),"")</f>
        <v/>
      </c>
      <c r="CT62" s="59" t="str">
        <f>IFERROR(IF(OR($C$67=FALSE,LEFT($B62,3)&lt;&gt;"NOX"),CT54*INDEX('Damage costs'!$P$18:$P$70,MATCH($B62,'Damage costs'!$C$18:$C$70,0))/1000,CT54*INDEX('Damage costs'!$T$18:$T$70,MATCH($B62,'Damage costs'!$C$18:$C$70,0))/1000),"")</f>
        <v/>
      </c>
      <c r="CU62" s="59" t="str">
        <f>IFERROR(IF(OR($C$67=FALSE,LEFT($B62,3)&lt;&gt;"NOX"),CU54*INDEX('Damage costs'!$P$18:$P$70,MATCH($B62,'Damage costs'!$C$18:$C$70,0))/1000,CU54*INDEX('Damage costs'!$T$18:$T$70,MATCH($B62,'Damage costs'!$C$18:$C$70,0))/1000),"")</f>
        <v/>
      </c>
      <c r="CV62" s="59" t="str">
        <f>IFERROR(IF(OR($C$67=FALSE,LEFT($B62,3)&lt;&gt;"NOX"),CV54*INDEX('Damage costs'!$P$18:$P$70,MATCH($B62,'Damage costs'!$C$18:$C$70,0))/1000,CV54*INDEX('Damage costs'!$T$18:$T$70,MATCH($B62,'Damage costs'!$C$18:$C$70,0))/1000),"")</f>
        <v/>
      </c>
      <c r="CW62" s="59" t="str">
        <f>IFERROR(IF(OR($C$67=FALSE,LEFT($B62,3)&lt;&gt;"NOX"),CW54*INDEX('Damage costs'!$P$18:$P$70,MATCH($B62,'Damage costs'!$C$18:$C$70,0))/1000,CW54*INDEX('Damage costs'!$T$18:$T$70,MATCH($B62,'Damage costs'!$C$18:$C$70,0))/1000),"")</f>
        <v/>
      </c>
      <c r="CX62" s="59" t="str">
        <f>IFERROR(IF(OR($C$67=FALSE,LEFT($B62,3)&lt;&gt;"NOX"),CX54*INDEX('Damage costs'!$P$18:$P$70,MATCH($B62,'Damage costs'!$C$18:$C$70,0))/1000,CX54*INDEX('Damage costs'!$T$18:$T$70,MATCH($B62,'Damage costs'!$C$18:$C$70,0))/1000),"")</f>
        <v/>
      </c>
      <c r="CY62" s="59" t="str">
        <f>IFERROR(IF(OR($C$67=FALSE,LEFT($B62,3)&lt;&gt;"NOX"),CY54*INDEX('Damage costs'!$P$18:$P$70,MATCH($B62,'Damage costs'!$C$18:$C$70,0))/1000,CY54*INDEX('Damage costs'!$T$18:$T$70,MATCH($B62,'Damage costs'!$C$18:$C$70,0))/1000),"")</f>
        <v/>
      </c>
      <c r="CZ62" s="391"/>
    </row>
    <row r="63" spans="2:104" x14ac:dyDescent="0.25">
      <c r="B63" s="406">
        <f t="shared" si="27"/>
        <v>0</v>
      </c>
      <c r="C63" s="9" t="s">
        <v>1117</v>
      </c>
      <c r="D63" s="59" t="str">
        <f>IFERROR(IF(OR($C$67=FALSE,LEFT($B63,3)&lt;&gt;"NOX"),D55*INDEX('Damage costs'!$P$18:$P$70,MATCH($B63,'Damage costs'!$C$18:$C$70,0))/1000,D55*INDEX('Damage costs'!$T$18:$T$70,MATCH($B63,'Damage costs'!$C$18:$C$70,0))/1000),"")</f>
        <v/>
      </c>
      <c r="E63" s="59" t="str">
        <f>IFERROR(IF(OR($C$67=FALSE,LEFT($B63,3)&lt;&gt;"NOX"),E55*INDEX('Damage costs'!$P$18:$P$70,MATCH($B63,'Damage costs'!$C$18:$C$70,0))/1000,E55*INDEX('Damage costs'!$T$18:$T$70,MATCH($B63,'Damage costs'!$C$18:$C$70,0))/1000),"")</f>
        <v/>
      </c>
      <c r="F63" s="59" t="str">
        <f>IFERROR(IF(OR($C$67=FALSE,LEFT($B63,3)&lt;&gt;"NOX"),F55*INDEX('Damage costs'!$P$18:$P$70,MATCH($B63,'Damage costs'!$C$18:$C$70,0))/1000,F55*INDEX('Damage costs'!$T$18:$T$70,MATCH($B63,'Damage costs'!$C$18:$C$70,0))/1000),"")</f>
        <v/>
      </c>
      <c r="G63" s="59" t="str">
        <f>IFERROR(IF(OR($C$67=FALSE,LEFT($B63,3)&lt;&gt;"NOX"),G55*INDEX('Damage costs'!$P$18:$P$70,MATCH($B63,'Damage costs'!$C$18:$C$70,0))/1000,G55*INDEX('Damage costs'!$T$18:$T$70,MATCH($B63,'Damage costs'!$C$18:$C$70,0))/1000),"")</f>
        <v/>
      </c>
      <c r="H63" s="59" t="str">
        <f>IFERROR(IF(OR($C$67=FALSE,LEFT($B63,3)&lt;&gt;"NOX"),H55*INDEX('Damage costs'!$P$18:$P$70,MATCH($B63,'Damage costs'!$C$18:$C$70,0))/1000,H55*INDEX('Damage costs'!$T$18:$T$70,MATCH($B63,'Damage costs'!$C$18:$C$70,0))/1000),"")</f>
        <v/>
      </c>
      <c r="I63" s="59" t="str">
        <f>IFERROR(IF(OR($C$67=FALSE,LEFT($B63,3)&lt;&gt;"NOX"),I55*INDEX('Damage costs'!$P$18:$P$70,MATCH($B63,'Damage costs'!$C$18:$C$70,0))/1000,I55*INDEX('Damage costs'!$T$18:$T$70,MATCH($B63,'Damage costs'!$C$18:$C$70,0))/1000),"")</f>
        <v/>
      </c>
      <c r="J63" s="59" t="str">
        <f>IFERROR(IF(OR($C$67=FALSE,LEFT($B63,3)&lt;&gt;"NOX"),J55*INDEX('Damage costs'!$P$18:$P$70,MATCH($B63,'Damage costs'!$C$18:$C$70,0))/1000,J55*INDEX('Damage costs'!$T$18:$T$70,MATCH($B63,'Damage costs'!$C$18:$C$70,0))/1000),"")</f>
        <v/>
      </c>
      <c r="K63" s="59" t="str">
        <f>IFERROR(IF(OR($C$67=FALSE,LEFT($B63,3)&lt;&gt;"NOX"),K55*INDEX('Damage costs'!$P$18:$P$70,MATCH($B63,'Damage costs'!$C$18:$C$70,0))/1000,K55*INDEX('Damage costs'!$T$18:$T$70,MATCH($B63,'Damage costs'!$C$18:$C$70,0))/1000),"")</f>
        <v/>
      </c>
      <c r="L63" s="59" t="str">
        <f>IFERROR(IF(OR($C$67=FALSE,LEFT($B63,3)&lt;&gt;"NOX"),L55*INDEX('Damage costs'!$P$18:$P$70,MATCH($B63,'Damage costs'!$C$18:$C$70,0))/1000,L55*INDEX('Damage costs'!$T$18:$T$70,MATCH($B63,'Damage costs'!$C$18:$C$70,0))/1000),"")</f>
        <v/>
      </c>
      <c r="M63" s="59" t="str">
        <f>IFERROR(IF(OR($C$67=FALSE,LEFT($B63,3)&lt;&gt;"NOX"),M55*INDEX('Damage costs'!$P$18:$P$70,MATCH($B63,'Damage costs'!$C$18:$C$70,0))/1000,M55*INDEX('Damage costs'!$T$18:$T$70,MATCH($B63,'Damage costs'!$C$18:$C$70,0))/1000),"")</f>
        <v/>
      </c>
      <c r="N63" s="59" t="str">
        <f>IFERROR(IF(OR($C$67=FALSE,LEFT($B63,3)&lt;&gt;"NOX"),N55*INDEX('Damage costs'!$P$18:$P$70,MATCH($B63,'Damage costs'!$C$18:$C$70,0))/1000,N55*INDEX('Damage costs'!$T$18:$T$70,MATCH($B63,'Damage costs'!$C$18:$C$70,0))/1000),"")</f>
        <v/>
      </c>
      <c r="O63" s="59" t="str">
        <f>IFERROR(IF(OR($C$67=FALSE,LEFT($B63,3)&lt;&gt;"NOX"),O55*INDEX('Damage costs'!$P$18:$P$70,MATCH($B63,'Damage costs'!$C$18:$C$70,0))/1000,O55*INDEX('Damage costs'!$T$18:$T$70,MATCH($B63,'Damage costs'!$C$18:$C$70,0))/1000),"")</f>
        <v/>
      </c>
      <c r="P63" s="59" t="str">
        <f>IFERROR(IF(OR($C$67=FALSE,LEFT($B63,3)&lt;&gt;"NOX"),P55*INDEX('Damage costs'!$P$18:$P$70,MATCH($B63,'Damage costs'!$C$18:$C$70,0))/1000,P55*INDEX('Damage costs'!$T$18:$T$70,MATCH($B63,'Damage costs'!$C$18:$C$70,0))/1000),"")</f>
        <v/>
      </c>
      <c r="Q63" s="59" t="str">
        <f>IFERROR(IF(OR($C$67=FALSE,LEFT($B63,3)&lt;&gt;"NOX"),Q55*INDEX('Damage costs'!$P$18:$P$70,MATCH($B63,'Damage costs'!$C$18:$C$70,0))/1000,Q55*INDEX('Damage costs'!$T$18:$T$70,MATCH($B63,'Damage costs'!$C$18:$C$70,0))/1000),"")</f>
        <v/>
      </c>
      <c r="R63" s="59" t="str">
        <f>IFERROR(IF(OR($C$67=FALSE,LEFT($B63,3)&lt;&gt;"NOX"),R55*INDEX('Damage costs'!$P$18:$P$70,MATCH($B63,'Damage costs'!$C$18:$C$70,0))/1000,R55*INDEX('Damage costs'!$T$18:$T$70,MATCH($B63,'Damage costs'!$C$18:$C$70,0))/1000),"")</f>
        <v/>
      </c>
      <c r="S63" s="59" t="str">
        <f>IFERROR(IF(OR($C$67=FALSE,LEFT($B63,3)&lt;&gt;"NOX"),S55*INDEX('Damage costs'!$P$18:$P$70,MATCH($B63,'Damage costs'!$C$18:$C$70,0))/1000,S55*INDEX('Damage costs'!$T$18:$T$70,MATCH($B63,'Damage costs'!$C$18:$C$70,0))/1000),"")</f>
        <v/>
      </c>
      <c r="T63" s="59" t="str">
        <f>IFERROR(IF(OR($C$67=FALSE,LEFT($B63,3)&lt;&gt;"NOX"),T55*INDEX('Damage costs'!$P$18:$P$70,MATCH($B63,'Damage costs'!$C$18:$C$70,0))/1000,T55*INDEX('Damage costs'!$T$18:$T$70,MATCH($B63,'Damage costs'!$C$18:$C$70,0))/1000),"")</f>
        <v/>
      </c>
      <c r="U63" s="59" t="str">
        <f>IFERROR(IF(OR($C$67=FALSE,LEFT($B63,3)&lt;&gt;"NOX"),U55*INDEX('Damage costs'!$P$18:$P$70,MATCH($B63,'Damage costs'!$C$18:$C$70,0))/1000,U55*INDEX('Damage costs'!$T$18:$T$70,MATCH($B63,'Damage costs'!$C$18:$C$70,0))/1000),"")</f>
        <v/>
      </c>
      <c r="V63" s="59" t="str">
        <f>IFERROR(IF(OR($C$67=FALSE,LEFT($B63,3)&lt;&gt;"NOX"),V55*INDEX('Damage costs'!$P$18:$P$70,MATCH($B63,'Damage costs'!$C$18:$C$70,0))/1000,V55*INDEX('Damage costs'!$T$18:$T$70,MATCH($B63,'Damage costs'!$C$18:$C$70,0))/1000),"")</f>
        <v/>
      </c>
      <c r="W63" s="59" t="str">
        <f>IFERROR(IF(OR($C$67=FALSE,LEFT($B63,3)&lt;&gt;"NOX"),W55*INDEX('Damage costs'!$P$18:$P$70,MATCH($B63,'Damage costs'!$C$18:$C$70,0))/1000,W55*INDEX('Damage costs'!$T$18:$T$70,MATCH($B63,'Damage costs'!$C$18:$C$70,0))/1000),"")</f>
        <v/>
      </c>
      <c r="X63" s="59" t="str">
        <f>IFERROR(IF(OR($C$67=FALSE,LEFT($B63,3)&lt;&gt;"NOX"),X55*INDEX('Damage costs'!$P$18:$P$70,MATCH($B63,'Damage costs'!$C$18:$C$70,0))/1000,X55*INDEX('Damage costs'!$T$18:$T$70,MATCH($B63,'Damage costs'!$C$18:$C$70,0))/1000),"")</f>
        <v/>
      </c>
      <c r="Y63" s="59" t="str">
        <f>IFERROR(IF(OR($C$67=FALSE,LEFT($B63,3)&lt;&gt;"NOX"),Y55*INDEX('Damage costs'!$P$18:$P$70,MATCH($B63,'Damage costs'!$C$18:$C$70,0))/1000,Y55*INDEX('Damage costs'!$T$18:$T$70,MATCH($B63,'Damage costs'!$C$18:$C$70,0))/1000),"")</f>
        <v/>
      </c>
      <c r="Z63" s="59" t="str">
        <f>IFERROR(IF(OR($C$67=FALSE,LEFT($B63,3)&lt;&gt;"NOX"),Z55*INDEX('Damage costs'!$P$18:$P$70,MATCH($B63,'Damage costs'!$C$18:$C$70,0))/1000,Z55*INDEX('Damage costs'!$T$18:$T$70,MATCH($B63,'Damage costs'!$C$18:$C$70,0))/1000),"")</f>
        <v/>
      </c>
      <c r="AA63" s="59" t="str">
        <f>IFERROR(IF(OR($C$67=FALSE,LEFT($B63,3)&lt;&gt;"NOX"),AA55*INDEX('Damage costs'!$P$18:$P$70,MATCH($B63,'Damage costs'!$C$18:$C$70,0))/1000,AA55*INDEX('Damage costs'!$T$18:$T$70,MATCH($B63,'Damage costs'!$C$18:$C$70,0))/1000),"")</f>
        <v/>
      </c>
      <c r="AB63" s="59" t="str">
        <f>IFERROR(IF(OR($C$67=FALSE,LEFT($B63,3)&lt;&gt;"NOX"),AB55*INDEX('Damage costs'!$P$18:$P$70,MATCH($B63,'Damage costs'!$C$18:$C$70,0))/1000,AB55*INDEX('Damage costs'!$T$18:$T$70,MATCH($B63,'Damage costs'!$C$18:$C$70,0))/1000),"")</f>
        <v/>
      </c>
      <c r="AC63" s="59" t="str">
        <f>IFERROR(IF(OR($C$67=FALSE,LEFT($B63,3)&lt;&gt;"NOX"),AC55*INDEX('Damage costs'!$P$18:$P$70,MATCH($B63,'Damage costs'!$C$18:$C$70,0))/1000,AC55*INDEX('Damage costs'!$T$18:$T$70,MATCH($B63,'Damage costs'!$C$18:$C$70,0))/1000),"")</f>
        <v/>
      </c>
      <c r="AD63" s="59" t="str">
        <f>IFERROR(IF(OR($C$67=FALSE,LEFT($B63,3)&lt;&gt;"NOX"),AD55*INDEX('Damage costs'!$P$18:$P$70,MATCH($B63,'Damage costs'!$C$18:$C$70,0))/1000,AD55*INDEX('Damage costs'!$T$18:$T$70,MATCH($B63,'Damage costs'!$C$18:$C$70,0))/1000),"")</f>
        <v/>
      </c>
      <c r="AE63" s="59" t="str">
        <f>IFERROR(IF(OR($C$67=FALSE,LEFT($B63,3)&lt;&gt;"NOX"),AE55*INDEX('Damage costs'!$P$18:$P$70,MATCH($B63,'Damage costs'!$C$18:$C$70,0))/1000,AE55*INDEX('Damage costs'!$T$18:$T$70,MATCH($B63,'Damage costs'!$C$18:$C$70,0))/1000),"")</f>
        <v/>
      </c>
      <c r="AF63" s="59" t="str">
        <f>IFERROR(IF(OR($C$67=FALSE,LEFT($B63,3)&lt;&gt;"NOX"),AF55*INDEX('Damage costs'!$P$18:$P$70,MATCH($B63,'Damage costs'!$C$18:$C$70,0))/1000,AF55*INDEX('Damage costs'!$T$18:$T$70,MATCH($B63,'Damage costs'!$C$18:$C$70,0))/1000),"")</f>
        <v/>
      </c>
      <c r="AG63" s="59" t="str">
        <f>IFERROR(IF(OR($C$67=FALSE,LEFT($B63,3)&lt;&gt;"NOX"),AG55*INDEX('Damage costs'!$P$18:$P$70,MATCH($B63,'Damage costs'!$C$18:$C$70,0))/1000,AG55*INDEX('Damage costs'!$T$18:$T$70,MATCH($B63,'Damage costs'!$C$18:$C$70,0))/1000),"")</f>
        <v/>
      </c>
      <c r="AH63" s="59" t="str">
        <f>IFERROR(IF(OR($C$67=FALSE,LEFT($B63,3)&lt;&gt;"NOX"),AH55*INDEX('Damage costs'!$P$18:$P$70,MATCH($B63,'Damage costs'!$C$18:$C$70,0))/1000,AH55*INDEX('Damage costs'!$T$18:$T$70,MATCH($B63,'Damage costs'!$C$18:$C$70,0))/1000),"")</f>
        <v/>
      </c>
      <c r="AI63" s="59" t="str">
        <f>IFERROR(IF(OR($C$67=FALSE,LEFT($B63,3)&lt;&gt;"NOX"),AI55*INDEX('Damage costs'!$P$18:$P$70,MATCH($B63,'Damage costs'!$C$18:$C$70,0))/1000,AI55*INDEX('Damage costs'!$T$18:$T$70,MATCH($B63,'Damage costs'!$C$18:$C$70,0))/1000),"")</f>
        <v/>
      </c>
      <c r="AJ63" s="59" t="str">
        <f>IFERROR(IF(OR($C$67=FALSE,LEFT($B63,3)&lt;&gt;"NOX"),AJ55*INDEX('Damage costs'!$P$18:$P$70,MATCH($B63,'Damage costs'!$C$18:$C$70,0))/1000,AJ55*INDEX('Damage costs'!$T$18:$T$70,MATCH($B63,'Damage costs'!$C$18:$C$70,0))/1000),"")</f>
        <v/>
      </c>
      <c r="AK63" s="59" t="str">
        <f>IFERROR(IF(OR($C$67=FALSE,LEFT($B63,3)&lt;&gt;"NOX"),AK55*INDEX('Damage costs'!$P$18:$P$70,MATCH($B63,'Damage costs'!$C$18:$C$70,0))/1000,AK55*INDEX('Damage costs'!$T$18:$T$70,MATCH($B63,'Damage costs'!$C$18:$C$70,0))/1000),"")</f>
        <v/>
      </c>
      <c r="AL63" s="59" t="str">
        <f>IFERROR(IF(OR($C$67=FALSE,LEFT($B63,3)&lt;&gt;"NOX"),AL55*INDEX('Damage costs'!$P$18:$P$70,MATCH($B63,'Damage costs'!$C$18:$C$70,0))/1000,AL55*INDEX('Damage costs'!$T$18:$T$70,MATCH($B63,'Damage costs'!$C$18:$C$70,0))/1000),"")</f>
        <v/>
      </c>
      <c r="AM63" s="59" t="str">
        <f>IFERROR(IF(OR($C$67=FALSE,LEFT($B63,3)&lt;&gt;"NOX"),AM55*INDEX('Damage costs'!$P$18:$P$70,MATCH($B63,'Damage costs'!$C$18:$C$70,0))/1000,AM55*INDEX('Damage costs'!$T$18:$T$70,MATCH($B63,'Damage costs'!$C$18:$C$70,0))/1000),"")</f>
        <v/>
      </c>
      <c r="AN63" s="59" t="str">
        <f>IFERROR(IF(OR($C$67=FALSE,LEFT($B63,3)&lt;&gt;"NOX"),AN55*INDEX('Damage costs'!$P$18:$P$70,MATCH($B63,'Damage costs'!$C$18:$C$70,0))/1000,AN55*INDEX('Damage costs'!$T$18:$T$70,MATCH($B63,'Damage costs'!$C$18:$C$70,0))/1000),"")</f>
        <v/>
      </c>
      <c r="AO63" s="59" t="str">
        <f>IFERROR(IF(OR($C$67=FALSE,LEFT($B63,3)&lt;&gt;"NOX"),AO55*INDEX('Damage costs'!$P$18:$P$70,MATCH($B63,'Damage costs'!$C$18:$C$70,0))/1000,AO55*INDEX('Damage costs'!$T$18:$T$70,MATCH($B63,'Damage costs'!$C$18:$C$70,0))/1000),"")</f>
        <v/>
      </c>
      <c r="AP63" s="59" t="str">
        <f>IFERROR(IF(OR($C$67=FALSE,LEFT($B63,3)&lt;&gt;"NOX"),AP55*INDEX('Damage costs'!$P$18:$P$70,MATCH($B63,'Damage costs'!$C$18:$C$70,0))/1000,AP55*INDEX('Damage costs'!$T$18:$T$70,MATCH($B63,'Damage costs'!$C$18:$C$70,0))/1000),"")</f>
        <v/>
      </c>
      <c r="AQ63" s="59" t="str">
        <f>IFERROR(IF(OR($C$67=FALSE,LEFT($B63,3)&lt;&gt;"NOX"),AQ55*INDEX('Damage costs'!$P$18:$P$70,MATCH($B63,'Damage costs'!$C$18:$C$70,0))/1000,AQ55*INDEX('Damage costs'!$T$18:$T$70,MATCH($B63,'Damage costs'!$C$18:$C$70,0))/1000),"")</f>
        <v/>
      </c>
      <c r="AR63" s="59" t="str">
        <f>IFERROR(IF(OR($C$67=FALSE,LEFT($B63,3)&lt;&gt;"NOX"),AR55*INDEX('Damage costs'!$P$18:$P$70,MATCH($B63,'Damage costs'!$C$18:$C$70,0))/1000,AR55*INDEX('Damage costs'!$T$18:$T$70,MATCH($B63,'Damage costs'!$C$18:$C$70,0))/1000),"")</f>
        <v/>
      </c>
      <c r="AS63" s="59" t="str">
        <f>IFERROR(IF(OR($C$67=FALSE,LEFT($B63,3)&lt;&gt;"NOX"),AS55*INDEX('Damage costs'!$P$18:$P$70,MATCH($B63,'Damage costs'!$C$18:$C$70,0))/1000,AS55*INDEX('Damage costs'!$T$18:$T$70,MATCH($B63,'Damage costs'!$C$18:$C$70,0))/1000),"")</f>
        <v/>
      </c>
      <c r="AT63" s="59" t="str">
        <f>IFERROR(IF(OR($C$67=FALSE,LEFT($B63,3)&lt;&gt;"NOX"),AT55*INDEX('Damage costs'!$P$18:$P$70,MATCH($B63,'Damage costs'!$C$18:$C$70,0))/1000,AT55*INDEX('Damage costs'!$T$18:$T$70,MATCH($B63,'Damage costs'!$C$18:$C$70,0))/1000),"")</f>
        <v/>
      </c>
      <c r="AU63" s="59" t="str">
        <f>IFERROR(IF(OR($C$67=FALSE,LEFT($B63,3)&lt;&gt;"NOX"),AU55*INDEX('Damage costs'!$P$18:$P$70,MATCH($B63,'Damage costs'!$C$18:$C$70,0))/1000,AU55*INDEX('Damage costs'!$T$18:$T$70,MATCH($B63,'Damage costs'!$C$18:$C$70,0))/1000),"")</f>
        <v/>
      </c>
      <c r="AV63" s="59" t="str">
        <f>IFERROR(IF(OR($C$67=FALSE,LEFT($B63,3)&lt;&gt;"NOX"),AV55*INDEX('Damage costs'!$P$18:$P$70,MATCH($B63,'Damage costs'!$C$18:$C$70,0))/1000,AV55*INDEX('Damage costs'!$T$18:$T$70,MATCH($B63,'Damage costs'!$C$18:$C$70,0))/1000),"")</f>
        <v/>
      </c>
      <c r="AW63" s="59" t="str">
        <f>IFERROR(IF(OR($C$67=FALSE,LEFT($B63,3)&lt;&gt;"NOX"),AW55*INDEX('Damage costs'!$P$18:$P$70,MATCH($B63,'Damage costs'!$C$18:$C$70,0))/1000,AW55*INDEX('Damage costs'!$T$18:$T$70,MATCH($B63,'Damage costs'!$C$18:$C$70,0))/1000),"")</f>
        <v/>
      </c>
      <c r="AX63" s="59" t="str">
        <f>IFERROR(IF(OR($C$67=FALSE,LEFT($B63,3)&lt;&gt;"NOX"),AX55*INDEX('Damage costs'!$P$18:$P$70,MATCH($B63,'Damage costs'!$C$18:$C$70,0))/1000,AX55*INDEX('Damage costs'!$T$18:$T$70,MATCH($B63,'Damage costs'!$C$18:$C$70,0))/1000),"")</f>
        <v/>
      </c>
      <c r="AY63" s="59" t="str">
        <f>IFERROR(IF(OR($C$67=FALSE,LEFT($B63,3)&lt;&gt;"NOX"),AY55*INDEX('Damage costs'!$P$18:$P$70,MATCH($B63,'Damage costs'!$C$18:$C$70,0))/1000,AY55*INDEX('Damage costs'!$T$18:$T$70,MATCH($B63,'Damage costs'!$C$18:$C$70,0))/1000),"")</f>
        <v/>
      </c>
      <c r="AZ63" s="59" t="str">
        <f>IFERROR(IF(OR($C$67=FALSE,LEFT($B63,3)&lt;&gt;"NOX"),AZ55*INDEX('Damage costs'!$P$18:$P$70,MATCH($B63,'Damage costs'!$C$18:$C$70,0))/1000,AZ55*INDEX('Damage costs'!$T$18:$T$70,MATCH($B63,'Damage costs'!$C$18:$C$70,0))/1000),"")</f>
        <v/>
      </c>
      <c r="BA63" s="59" t="str">
        <f>IFERROR(IF(OR($C$67=FALSE,LEFT($B63,3)&lt;&gt;"NOX"),BA55*INDEX('Damage costs'!$P$18:$P$70,MATCH($B63,'Damage costs'!$C$18:$C$70,0))/1000,BA55*INDEX('Damage costs'!$T$18:$T$70,MATCH($B63,'Damage costs'!$C$18:$C$70,0))/1000),"")</f>
        <v/>
      </c>
      <c r="BB63" s="59" t="str">
        <f>IFERROR(IF(OR($C$67=FALSE,LEFT($B63,3)&lt;&gt;"NOX"),BB55*INDEX('Damage costs'!$P$18:$P$70,MATCH($B63,'Damage costs'!$C$18:$C$70,0))/1000,BB55*INDEX('Damage costs'!$T$18:$T$70,MATCH($B63,'Damage costs'!$C$18:$C$70,0))/1000),"")</f>
        <v/>
      </c>
      <c r="BC63" s="59" t="str">
        <f>IFERROR(IF(OR($C$67=FALSE,LEFT($B63,3)&lt;&gt;"NOX"),BC55*INDEX('Damage costs'!$P$18:$P$70,MATCH($B63,'Damage costs'!$C$18:$C$70,0))/1000,BC55*INDEX('Damage costs'!$T$18:$T$70,MATCH($B63,'Damage costs'!$C$18:$C$70,0))/1000),"")</f>
        <v/>
      </c>
      <c r="BD63" s="59" t="str">
        <f>IFERROR(IF(OR($C$67=FALSE,LEFT($B63,3)&lt;&gt;"NOX"),BD55*INDEX('Damage costs'!$P$18:$P$70,MATCH($B63,'Damage costs'!$C$18:$C$70,0))/1000,BD55*INDEX('Damage costs'!$T$18:$T$70,MATCH($B63,'Damage costs'!$C$18:$C$70,0))/1000),"")</f>
        <v/>
      </c>
      <c r="BE63" s="59" t="str">
        <f>IFERROR(IF(OR($C$67=FALSE,LEFT($B63,3)&lt;&gt;"NOX"),BE55*INDEX('Damage costs'!$P$18:$P$70,MATCH($B63,'Damage costs'!$C$18:$C$70,0))/1000,BE55*INDEX('Damage costs'!$T$18:$T$70,MATCH($B63,'Damage costs'!$C$18:$C$70,0))/1000),"")</f>
        <v/>
      </c>
      <c r="BF63" s="59" t="str">
        <f>IFERROR(IF(OR($C$67=FALSE,LEFT($B63,3)&lt;&gt;"NOX"),BF55*INDEX('Damage costs'!$P$18:$P$70,MATCH($B63,'Damage costs'!$C$18:$C$70,0))/1000,BF55*INDEX('Damage costs'!$T$18:$T$70,MATCH($B63,'Damage costs'!$C$18:$C$70,0))/1000),"")</f>
        <v/>
      </c>
      <c r="BG63" s="59" t="str">
        <f>IFERROR(IF(OR($C$67=FALSE,LEFT($B63,3)&lt;&gt;"NOX"),BG55*INDEX('Damage costs'!$P$18:$P$70,MATCH($B63,'Damage costs'!$C$18:$C$70,0))/1000,BG55*INDEX('Damage costs'!$T$18:$T$70,MATCH($B63,'Damage costs'!$C$18:$C$70,0))/1000),"")</f>
        <v/>
      </c>
      <c r="BH63" s="59" t="str">
        <f>IFERROR(IF(OR($C$67=FALSE,LEFT($B63,3)&lt;&gt;"NOX"),BH55*INDEX('Damage costs'!$P$18:$P$70,MATCH($B63,'Damage costs'!$C$18:$C$70,0))/1000,BH55*INDEX('Damage costs'!$T$18:$T$70,MATCH($B63,'Damage costs'!$C$18:$C$70,0))/1000),"")</f>
        <v/>
      </c>
      <c r="BI63" s="59" t="str">
        <f>IFERROR(IF(OR($C$67=FALSE,LEFT($B63,3)&lt;&gt;"NOX"),BI55*INDEX('Damage costs'!$P$18:$P$70,MATCH($B63,'Damage costs'!$C$18:$C$70,0))/1000,BI55*INDEX('Damage costs'!$T$18:$T$70,MATCH($B63,'Damage costs'!$C$18:$C$70,0))/1000),"")</f>
        <v/>
      </c>
      <c r="BJ63" s="59" t="str">
        <f>IFERROR(IF(OR($C$67=FALSE,LEFT($B63,3)&lt;&gt;"NOX"),BJ55*INDEX('Damage costs'!$P$18:$P$70,MATCH($B63,'Damage costs'!$C$18:$C$70,0))/1000,BJ55*INDEX('Damage costs'!$T$18:$T$70,MATCH($B63,'Damage costs'!$C$18:$C$70,0))/1000),"")</f>
        <v/>
      </c>
      <c r="BK63" s="59" t="str">
        <f>IFERROR(IF(OR($C$67=FALSE,LEFT($B63,3)&lt;&gt;"NOX"),BK55*INDEX('Damage costs'!$P$18:$P$70,MATCH($B63,'Damage costs'!$C$18:$C$70,0))/1000,BK55*INDEX('Damage costs'!$T$18:$T$70,MATCH($B63,'Damage costs'!$C$18:$C$70,0))/1000),"")</f>
        <v/>
      </c>
      <c r="BL63" s="59" t="str">
        <f>IFERROR(IF(OR($C$67=FALSE,LEFT($B63,3)&lt;&gt;"NOX"),BL55*INDEX('Damage costs'!$P$18:$P$70,MATCH($B63,'Damage costs'!$C$18:$C$70,0))/1000,BL55*INDEX('Damage costs'!$T$18:$T$70,MATCH($B63,'Damage costs'!$C$18:$C$70,0))/1000),"")</f>
        <v/>
      </c>
      <c r="BM63" s="59" t="str">
        <f>IFERROR(IF(OR($C$67=FALSE,LEFT($B63,3)&lt;&gt;"NOX"),BM55*INDEX('Damage costs'!$P$18:$P$70,MATCH($B63,'Damage costs'!$C$18:$C$70,0))/1000,BM55*INDEX('Damage costs'!$T$18:$T$70,MATCH($B63,'Damage costs'!$C$18:$C$70,0))/1000),"")</f>
        <v/>
      </c>
      <c r="BN63" s="59" t="str">
        <f>IFERROR(IF(OR($C$67=FALSE,LEFT($B63,3)&lt;&gt;"NOX"),BN55*INDEX('Damage costs'!$P$18:$P$70,MATCH($B63,'Damage costs'!$C$18:$C$70,0))/1000,BN55*INDEX('Damage costs'!$T$18:$T$70,MATCH($B63,'Damage costs'!$C$18:$C$70,0))/1000),"")</f>
        <v/>
      </c>
      <c r="BO63" s="59" t="str">
        <f>IFERROR(IF(OR($C$67=FALSE,LEFT($B63,3)&lt;&gt;"NOX"),BO55*INDEX('Damage costs'!$P$18:$P$70,MATCH($B63,'Damage costs'!$C$18:$C$70,0))/1000,BO55*INDEX('Damage costs'!$T$18:$T$70,MATCH($B63,'Damage costs'!$C$18:$C$70,0))/1000),"")</f>
        <v/>
      </c>
      <c r="BP63" s="59" t="str">
        <f>IFERROR(IF(OR($C$67=FALSE,LEFT($B63,3)&lt;&gt;"NOX"),BP55*INDEX('Damage costs'!$P$18:$P$70,MATCH($B63,'Damage costs'!$C$18:$C$70,0))/1000,BP55*INDEX('Damage costs'!$T$18:$T$70,MATCH($B63,'Damage costs'!$C$18:$C$70,0))/1000),"")</f>
        <v/>
      </c>
      <c r="BQ63" s="59" t="str">
        <f>IFERROR(IF(OR($C$67=FALSE,LEFT($B63,3)&lt;&gt;"NOX"),BQ55*INDEX('Damage costs'!$P$18:$P$70,MATCH($B63,'Damage costs'!$C$18:$C$70,0))/1000,BQ55*INDEX('Damage costs'!$T$18:$T$70,MATCH($B63,'Damage costs'!$C$18:$C$70,0))/1000),"")</f>
        <v/>
      </c>
      <c r="BR63" s="59" t="str">
        <f>IFERROR(IF(OR($C$67=FALSE,LEFT($B63,3)&lt;&gt;"NOX"),BR55*INDEX('Damage costs'!$P$18:$P$70,MATCH($B63,'Damage costs'!$C$18:$C$70,0))/1000,BR55*INDEX('Damage costs'!$T$18:$T$70,MATCH($B63,'Damage costs'!$C$18:$C$70,0))/1000),"")</f>
        <v/>
      </c>
      <c r="BS63" s="59" t="str">
        <f>IFERROR(IF(OR($C$67=FALSE,LEFT($B63,3)&lt;&gt;"NOX"),BS55*INDEX('Damage costs'!$P$18:$P$70,MATCH($B63,'Damage costs'!$C$18:$C$70,0))/1000,BS55*INDEX('Damage costs'!$T$18:$T$70,MATCH($B63,'Damage costs'!$C$18:$C$70,0))/1000),"")</f>
        <v/>
      </c>
      <c r="BT63" s="59" t="str">
        <f>IFERROR(IF(OR($C$67=FALSE,LEFT($B63,3)&lt;&gt;"NOX"),BT55*INDEX('Damage costs'!$P$18:$P$70,MATCH($B63,'Damage costs'!$C$18:$C$70,0))/1000,BT55*INDEX('Damage costs'!$T$18:$T$70,MATCH($B63,'Damage costs'!$C$18:$C$70,0))/1000),"")</f>
        <v/>
      </c>
      <c r="BU63" s="59" t="str">
        <f>IFERROR(IF(OR($C$67=FALSE,LEFT($B63,3)&lt;&gt;"NOX"),BU55*INDEX('Damage costs'!$P$18:$P$70,MATCH($B63,'Damage costs'!$C$18:$C$70,0))/1000,BU55*INDEX('Damage costs'!$T$18:$T$70,MATCH($B63,'Damage costs'!$C$18:$C$70,0))/1000),"")</f>
        <v/>
      </c>
      <c r="BV63" s="59" t="str">
        <f>IFERROR(IF(OR($C$67=FALSE,LEFT($B63,3)&lt;&gt;"NOX"),BV55*INDEX('Damage costs'!$P$18:$P$70,MATCH($B63,'Damage costs'!$C$18:$C$70,0))/1000,BV55*INDEX('Damage costs'!$T$18:$T$70,MATCH($B63,'Damage costs'!$C$18:$C$70,0))/1000),"")</f>
        <v/>
      </c>
      <c r="BW63" s="59" t="str">
        <f>IFERROR(IF(OR($C$67=FALSE,LEFT($B63,3)&lt;&gt;"NOX"),BW55*INDEX('Damage costs'!$P$18:$P$70,MATCH($B63,'Damage costs'!$C$18:$C$70,0))/1000,BW55*INDEX('Damage costs'!$T$18:$T$70,MATCH($B63,'Damage costs'!$C$18:$C$70,0))/1000),"")</f>
        <v/>
      </c>
      <c r="BX63" s="59" t="str">
        <f>IFERROR(IF(OR($C$67=FALSE,LEFT($B63,3)&lt;&gt;"NOX"),BX55*INDEX('Damage costs'!$P$18:$P$70,MATCH($B63,'Damage costs'!$C$18:$C$70,0))/1000,BX55*INDEX('Damage costs'!$T$18:$T$70,MATCH($B63,'Damage costs'!$C$18:$C$70,0))/1000),"")</f>
        <v/>
      </c>
      <c r="BY63" s="59" t="str">
        <f>IFERROR(IF(OR($C$67=FALSE,LEFT($B63,3)&lt;&gt;"NOX"),BY55*INDEX('Damage costs'!$P$18:$P$70,MATCH($B63,'Damage costs'!$C$18:$C$70,0))/1000,BY55*INDEX('Damage costs'!$T$18:$T$70,MATCH($B63,'Damage costs'!$C$18:$C$70,0))/1000),"")</f>
        <v/>
      </c>
      <c r="BZ63" s="59" t="str">
        <f>IFERROR(IF(OR($C$67=FALSE,LEFT($B63,3)&lt;&gt;"NOX"),BZ55*INDEX('Damage costs'!$P$18:$P$70,MATCH($B63,'Damage costs'!$C$18:$C$70,0))/1000,BZ55*INDEX('Damage costs'!$T$18:$T$70,MATCH($B63,'Damage costs'!$C$18:$C$70,0))/1000),"")</f>
        <v/>
      </c>
      <c r="CA63" s="59" t="str">
        <f>IFERROR(IF(OR($C$67=FALSE,LEFT($B63,3)&lt;&gt;"NOX"),CA55*INDEX('Damage costs'!$P$18:$P$70,MATCH($B63,'Damage costs'!$C$18:$C$70,0))/1000,CA55*INDEX('Damage costs'!$T$18:$T$70,MATCH($B63,'Damage costs'!$C$18:$C$70,0))/1000),"")</f>
        <v/>
      </c>
      <c r="CB63" s="59" t="str">
        <f>IFERROR(IF(OR($C$67=FALSE,LEFT($B63,3)&lt;&gt;"NOX"),CB55*INDEX('Damage costs'!$P$18:$P$70,MATCH($B63,'Damage costs'!$C$18:$C$70,0))/1000,CB55*INDEX('Damage costs'!$T$18:$T$70,MATCH($B63,'Damage costs'!$C$18:$C$70,0))/1000),"")</f>
        <v/>
      </c>
      <c r="CC63" s="59" t="str">
        <f>IFERROR(IF(OR($C$67=FALSE,LEFT($B63,3)&lt;&gt;"NOX"),CC55*INDEX('Damage costs'!$P$18:$P$70,MATCH($B63,'Damage costs'!$C$18:$C$70,0))/1000,CC55*INDEX('Damage costs'!$T$18:$T$70,MATCH($B63,'Damage costs'!$C$18:$C$70,0))/1000),"")</f>
        <v/>
      </c>
      <c r="CD63" s="59" t="str">
        <f>IFERROR(IF(OR($C$67=FALSE,LEFT($B63,3)&lt;&gt;"NOX"),CD55*INDEX('Damage costs'!$P$18:$P$70,MATCH($B63,'Damage costs'!$C$18:$C$70,0))/1000,CD55*INDEX('Damage costs'!$T$18:$T$70,MATCH($B63,'Damage costs'!$C$18:$C$70,0))/1000),"")</f>
        <v/>
      </c>
      <c r="CE63" s="59" t="str">
        <f>IFERROR(IF(OR($C$67=FALSE,LEFT($B63,3)&lt;&gt;"NOX"),CE55*INDEX('Damage costs'!$P$18:$P$70,MATCH($B63,'Damage costs'!$C$18:$C$70,0))/1000,CE55*INDEX('Damage costs'!$T$18:$T$70,MATCH($B63,'Damage costs'!$C$18:$C$70,0))/1000),"")</f>
        <v/>
      </c>
      <c r="CF63" s="59" t="str">
        <f>IFERROR(IF(OR($C$67=FALSE,LEFT($B63,3)&lt;&gt;"NOX"),CF55*INDEX('Damage costs'!$P$18:$P$70,MATCH($B63,'Damage costs'!$C$18:$C$70,0))/1000,CF55*INDEX('Damage costs'!$T$18:$T$70,MATCH($B63,'Damage costs'!$C$18:$C$70,0))/1000),"")</f>
        <v/>
      </c>
      <c r="CG63" s="59" t="str">
        <f>IFERROR(IF(OR($C$67=FALSE,LEFT($B63,3)&lt;&gt;"NOX"),CG55*INDEX('Damage costs'!$P$18:$P$70,MATCH($B63,'Damage costs'!$C$18:$C$70,0))/1000,CG55*INDEX('Damage costs'!$T$18:$T$70,MATCH($B63,'Damage costs'!$C$18:$C$70,0))/1000),"")</f>
        <v/>
      </c>
      <c r="CH63" s="59" t="str">
        <f>IFERROR(IF(OR($C$67=FALSE,LEFT($B63,3)&lt;&gt;"NOX"),CH55*INDEX('Damage costs'!$P$18:$P$70,MATCH($B63,'Damage costs'!$C$18:$C$70,0))/1000,CH55*INDEX('Damage costs'!$T$18:$T$70,MATCH($B63,'Damage costs'!$C$18:$C$70,0))/1000),"")</f>
        <v/>
      </c>
      <c r="CI63" s="59" t="str">
        <f>IFERROR(IF(OR($C$67=FALSE,LEFT($B63,3)&lt;&gt;"NOX"),CI55*INDEX('Damage costs'!$P$18:$P$70,MATCH($B63,'Damage costs'!$C$18:$C$70,0))/1000,CI55*INDEX('Damage costs'!$T$18:$T$70,MATCH($B63,'Damage costs'!$C$18:$C$70,0))/1000),"")</f>
        <v/>
      </c>
      <c r="CJ63" s="59" t="str">
        <f>IFERROR(IF(OR($C$67=FALSE,LEFT($B63,3)&lt;&gt;"NOX"),CJ55*INDEX('Damage costs'!$P$18:$P$70,MATCH($B63,'Damage costs'!$C$18:$C$70,0))/1000,CJ55*INDEX('Damage costs'!$T$18:$T$70,MATCH($B63,'Damage costs'!$C$18:$C$70,0))/1000),"")</f>
        <v/>
      </c>
      <c r="CK63" s="59" t="str">
        <f>IFERROR(IF(OR($C$67=FALSE,LEFT($B63,3)&lt;&gt;"NOX"),CK55*INDEX('Damage costs'!$P$18:$P$70,MATCH($B63,'Damage costs'!$C$18:$C$70,0))/1000,CK55*INDEX('Damage costs'!$T$18:$T$70,MATCH($B63,'Damage costs'!$C$18:$C$70,0))/1000),"")</f>
        <v/>
      </c>
      <c r="CL63" s="59" t="str">
        <f>IFERROR(IF(OR($C$67=FALSE,LEFT($B63,3)&lt;&gt;"NOX"),CL55*INDEX('Damage costs'!$P$18:$P$70,MATCH($B63,'Damage costs'!$C$18:$C$70,0))/1000,CL55*INDEX('Damage costs'!$T$18:$T$70,MATCH($B63,'Damage costs'!$C$18:$C$70,0))/1000),"")</f>
        <v/>
      </c>
      <c r="CM63" s="59" t="str">
        <f>IFERROR(IF(OR($C$67=FALSE,LEFT($B63,3)&lt;&gt;"NOX"),CM55*INDEX('Damage costs'!$P$18:$P$70,MATCH($B63,'Damage costs'!$C$18:$C$70,0))/1000,CM55*INDEX('Damage costs'!$T$18:$T$70,MATCH($B63,'Damage costs'!$C$18:$C$70,0))/1000),"")</f>
        <v/>
      </c>
      <c r="CN63" s="59" t="str">
        <f>IFERROR(IF(OR($C$67=FALSE,LEFT($B63,3)&lt;&gt;"NOX"),CN55*INDEX('Damage costs'!$P$18:$P$70,MATCH($B63,'Damage costs'!$C$18:$C$70,0))/1000,CN55*INDEX('Damage costs'!$T$18:$T$70,MATCH($B63,'Damage costs'!$C$18:$C$70,0))/1000),"")</f>
        <v/>
      </c>
      <c r="CO63" s="59" t="str">
        <f>IFERROR(IF(OR($C$67=FALSE,LEFT($B63,3)&lt;&gt;"NOX"),CO55*INDEX('Damage costs'!$P$18:$P$70,MATCH($B63,'Damage costs'!$C$18:$C$70,0))/1000,CO55*INDEX('Damage costs'!$T$18:$T$70,MATCH($B63,'Damage costs'!$C$18:$C$70,0))/1000),"")</f>
        <v/>
      </c>
      <c r="CP63" s="59" t="str">
        <f>IFERROR(IF(OR($C$67=FALSE,LEFT($B63,3)&lt;&gt;"NOX"),CP55*INDEX('Damage costs'!$P$18:$P$70,MATCH($B63,'Damage costs'!$C$18:$C$70,0))/1000,CP55*INDEX('Damage costs'!$T$18:$T$70,MATCH($B63,'Damage costs'!$C$18:$C$70,0))/1000),"")</f>
        <v/>
      </c>
      <c r="CQ63" s="59" t="str">
        <f>IFERROR(IF(OR($C$67=FALSE,LEFT($B63,3)&lt;&gt;"NOX"),CQ55*INDEX('Damage costs'!$P$18:$P$70,MATCH($B63,'Damage costs'!$C$18:$C$70,0))/1000,CQ55*INDEX('Damage costs'!$T$18:$T$70,MATCH($B63,'Damage costs'!$C$18:$C$70,0))/1000),"")</f>
        <v/>
      </c>
      <c r="CR63" s="59" t="str">
        <f>IFERROR(IF(OR($C$67=FALSE,LEFT($B63,3)&lt;&gt;"NOX"),CR55*INDEX('Damage costs'!$P$18:$P$70,MATCH($B63,'Damage costs'!$C$18:$C$70,0))/1000,CR55*INDEX('Damage costs'!$T$18:$T$70,MATCH($B63,'Damage costs'!$C$18:$C$70,0))/1000),"")</f>
        <v/>
      </c>
      <c r="CS63" s="59" t="str">
        <f>IFERROR(IF(OR($C$67=FALSE,LEFT($B63,3)&lt;&gt;"NOX"),CS55*INDEX('Damage costs'!$P$18:$P$70,MATCH($B63,'Damage costs'!$C$18:$C$70,0))/1000,CS55*INDEX('Damage costs'!$T$18:$T$70,MATCH($B63,'Damage costs'!$C$18:$C$70,0))/1000),"")</f>
        <v/>
      </c>
      <c r="CT63" s="59" t="str">
        <f>IFERROR(IF(OR($C$67=FALSE,LEFT($B63,3)&lt;&gt;"NOX"),CT55*INDEX('Damage costs'!$P$18:$P$70,MATCH($B63,'Damage costs'!$C$18:$C$70,0))/1000,CT55*INDEX('Damage costs'!$T$18:$T$70,MATCH($B63,'Damage costs'!$C$18:$C$70,0))/1000),"")</f>
        <v/>
      </c>
      <c r="CU63" s="59" t="str">
        <f>IFERROR(IF(OR($C$67=FALSE,LEFT($B63,3)&lt;&gt;"NOX"),CU55*INDEX('Damage costs'!$P$18:$P$70,MATCH($B63,'Damage costs'!$C$18:$C$70,0))/1000,CU55*INDEX('Damage costs'!$T$18:$T$70,MATCH($B63,'Damage costs'!$C$18:$C$70,0))/1000),"")</f>
        <v/>
      </c>
      <c r="CV63" s="59" t="str">
        <f>IFERROR(IF(OR($C$67=FALSE,LEFT($B63,3)&lt;&gt;"NOX"),CV55*INDEX('Damage costs'!$P$18:$P$70,MATCH($B63,'Damage costs'!$C$18:$C$70,0))/1000,CV55*INDEX('Damage costs'!$T$18:$T$70,MATCH($B63,'Damage costs'!$C$18:$C$70,0))/1000),"")</f>
        <v/>
      </c>
      <c r="CW63" s="59" t="str">
        <f>IFERROR(IF(OR($C$67=FALSE,LEFT($B63,3)&lt;&gt;"NOX"),CW55*INDEX('Damage costs'!$P$18:$P$70,MATCH($B63,'Damage costs'!$C$18:$C$70,0))/1000,CW55*INDEX('Damage costs'!$T$18:$T$70,MATCH($B63,'Damage costs'!$C$18:$C$70,0))/1000),"")</f>
        <v/>
      </c>
      <c r="CX63" s="59" t="str">
        <f>IFERROR(IF(OR($C$67=FALSE,LEFT($B63,3)&lt;&gt;"NOX"),CX55*INDEX('Damage costs'!$P$18:$P$70,MATCH($B63,'Damage costs'!$C$18:$C$70,0))/1000,CX55*INDEX('Damage costs'!$T$18:$T$70,MATCH($B63,'Damage costs'!$C$18:$C$70,0))/1000),"")</f>
        <v/>
      </c>
      <c r="CY63" s="59" t="str">
        <f>IFERROR(IF(OR($C$67=FALSE,LEFT($B63,3)&lt;&gt;"NOX"),CY55*INDEX('Damage costs'!$P$18:$P$70,MATCH($B63,'Damage costs'!$C$18:$C$70,0))/1000,CY55*INDEX('Damage costs'!$T$18:$T$70,MATCH($B63,'Damage costs'!$C$18:$C$70,0))/1000),"")</f>
        <v/>
      </c>
      <c r="CZ63" s="391"/>
    </row>
    <row r="64" spans="2:104" x14ac:dyDescent="0.25">
      <c r="B64" s="406">
        <f t="shared" si="27"/>
        <v>0</v>
      </c>
      <c r="C64" s="9" t="s">
        <v>1117</v>
      </c>
      <c r="D64" s="59" t="str">
        <f>IFERROR(IF(OR($C$67=FALSE,LEFT($B64,3)&lt;&gt;"NOX"),D56*INDEX('Damage costs'!$P$18:$P$70,MATCH($B64,'Damage costs'!$C$18:$C$70,0))/1000,D56*INDEX('Damage costs'!$T$18:$T$70,MATCH($B64,'Damage costs'!$C$18:$C$70,0))/1000),"")</f>
        <v/>
      </c>
      <c r="E64" s="59" t="str">
        <f>IFERROR(IF(OR($C$67=FALSE,LEFT($B64,3)&lt;&gt;"NOX"),E56*INDEX('Damage costs'!$P$18:$P$70,MATCH($B64,'Damage costs'!$C$18:$C$70,0))/1000,E56*INDEX('Damage costs'!$T$18:$T$70,MATCH($B64,'Damage costs'!$C$18:$C$70,0))/1000),"")</f>
        <v/>
      </c>
      <c r="F64" s="59" t="str">
        <f>IFERROR(IF(OR($C$67=FALSE,LEFT($B64,3)&lt;&gt;"NOX"),F56*INDEX('Damage costs'!$P$18:$P$70,MATCH($B64,'Damage costs'!$C$18:$C$70,0))/1000,F56*INDEX('Damage costs'!$T$18:$T$70,MATCH($B64,'Damage costs'!$C$18:$C$70,0))/1000),"")</f>
        <v/>
      </c>
      <c r="G64" s="59" t="str">
        <f>IFERROR(IF(OR($C$67=FALSE,LEFT($B64,3)&lt;&gt;"NOX"),G56*INDEX('Damage costs'!$P$18:$P$70,MATCH($B64,'Damage costs'!$C$18:$C$70,0))/1000,G56*INDEX('Damage costs'!$T$18:$T$70,MATCH($B64,'Damage costs'!$C$18:$C$70,0))/1000),"")</f>
        <v/>
      </c>
      <c r="H64" s="59" t="str">
        <f>IFERROR(IF(OR($C$67=FALSE,LEFT($B64,3)&lt;&gt;"NOX"),H56*INDEX('Damage costs'!$P$18:$P$70,MATCH($B64,'Damage costs'!$C$18:$C$70,0))/1000,H56*INDEX('Damage costs'!$T$18:$T$70,MATCH($B64,'Damage costs'!$C$18:$C$70,0))/1000),"")</f>
        <v/>
      </c>
      <c r="I64" s="59" t="str">
        <f>IFERROR(IF(OR($C$67=FALSE,LEFT($B64,3)&lt;&gt;"NOX"),I56*INDEX('Damage costs'!$P$18:$P$70,MATCH($B64,'Damage costs'!$C$18:$C$70,0))/1000,I56*INDEX('Damage costs'!$T$18:$T$70,MATCH($B64,'Damage costs'!$C$18:$C$70,0))/1000),"")</f>
        <v/>
      </c>
      <c r="J64" s="59" t="str">
        <f>IFERROR(IF(OR($C$67=FALSE,LEFT($B64,3)&lt;&gt;"NOX"),J56*INDEX('Damage costs'!$P$18:$P$70,MATCH($B64,'Damage costs'!$C$18:$C$70,0))/1000,J56*INDEX('Damage costs'!$T$18:$T$70,MATCH($B64,'Damage costs'!$C$18:$C$70,0))/1000),"")</f>
        <v/>
      </c>
      <c r="K64" s="59" t="str">
        <f>IFERROR(IF(OR($C$67=FALSE,LEFT($B64,3)&lt;&gt;"NOX"),K56*INDEX('Damage costs'!$P$18:$P$70,MATCH($B64,'Damage costs'!$C$18:$C$70,0))/1000,K56*INDEX('Damage costs'!$T$18:$T$70,MATCH($B64,'Damage costs'!$C$18:$C$70,0))/1000),"")</f>
        <v/>
      </c>
      <c r="L64" s="59" t="str">
        <f>IFERROR(IF(OR($C$67=FALSE,LEFT($B64,3)&lt;&gt;"NOX"),L56*INDEX('Damage costs'!$P$18:$P$70,MATCH($B64,'Damage costs'!$C$18:$C$70,0))/1000,L56*INDEX('Damage costs'!$T$18:$T$70,MATCH($B64,'Damage costs'!$C$18:$C$70,0))/1000),"")</f>
        <v/>
      </c>
      <c r="M64" s="59" t="str">
        <f>IFERROR(IF(OR($C$67=FALSE,LEFT($B64,3)&lt;&gt;"NOX"),M56*INDEX('Damage costs'!$P$18:$P$70,MATCH($B64,'Damage costs'!$C$18:$C$70,0))/1000,M56*INDEX('Damage costs'!$T$18:$T$70,MATCH($B64,'Damage costs'!$C$18:$C$70,0))/1000),"")</f>
        <v/>
      </c>
      <c r="N64" s="59" t="str">
        <f>IFERROR(IF(OR($C$67=FALSE,LEFT($B64,3)&lt;&gt;"NOX"),N56*INDEX('Damage costs'!$P$18:$P$70,MATCH($B64,'Damage costs'!$C$18:$C$70,0))/1000,N56*INDEX('Damage costs'!$T$18:$T$70,MATCH($B64,'Damage costs'!$C$18:$C$70,0))/1000),"")</f>
        <v/>
      </c>
      <c r="O64" s="59" t="str">
        <f>IFERROR(IF(OR($C$67=FALSE,LEFT($B64,3)&lt;&gt;"NOX"),O56*INDEX('Damage costs'!$P$18:$P$70,MATCH($B64,'Damage costs'!$C$18:$C$70,0))/1000,O56*INDEX('Damage costs'!$T$18:$T$70,MATCH($B64,'Damage costs'!$C$18:$C$70,0))/1000),"")</f>
        <v/>
      </c>
      <c r="P64" s="59" t="str">
        <f>IFERROR(IF(OR($C$67=FALSE,LEFT($B64,3)&lt;&gt;"NOX"),P56*INDEX('Damage costs'!$P$18:$P$70,MATCH($B64,'Damage costs'!$C$18:$C$70,0))/1000,P56*INDEX('Damage costs'!$T$18:$T$70,MATCH($B64,'Damage costs'!$C$18:$C$70,0))/1000),"")</f>
        <v/>
      </c>
      <c r="Q64" s="59" t="str">
        <f>IFERROR(IF(OR($C$67=FALSE,LEFT($B64,3)&lt;&gt;"NOX"),Q56*INDEX('Damage costs'!$P$18:$P$70,MATCH($B64,'Damage costs'!$C$18:$C$70,0))/1000,Q56*INDEX('Damage costs'!$T$18:$T$70,MATCH($B64,'Damage costs'!$C$18:$C$70,0))/1000),"")</f>
        <v/>
      </c>
      <c r="R64" s="59" t="str">
        <f>IFERROR(IF(OR($C$67=FALSE,LEFT($B64,3)&lt;&gt;"NOX"),R56*INDEX('Damage costs'!$P$18:$P$70,MATCH($B64,'Damage costs'!$C$18:$C$70,0))/1000,R56*INDEX('Damage costs'!$T$18:$T$70,MATCH($B64,'Damage costs'!$C$18:$C$70,0))/1000),"")</f>
        <v/>
      </c>
      <c r="S64" s="59" t="str">
        <f>IFERROR(IF(OR($C$67=FALSE,LEFT($B64,3)&lt;&gt;"NOX"),S56*INDEX('Damage costs'!$P$18:$P$70,MATCH($B64,'Damage costs'!$C$18:$C$70,0))/1000,S56*INDEX('Damage costs'!$T$18:$T$70,MATCH($B64,'Damage costs'!$C$18:$C$70,0))/1000),"")</f>
        <v/>
      </c>
      <c r="T64" s="59" t="str">
        <f>IFERROR(IF(OR($C$67=FALSE,LEFT($B64,3)&lt;&gt;"NOX"),T56*INDEX('Damage costs'!$P$18:$P$70,MATCH($B64,'Damage costs'!$C$18:$C$70,0))/1000,T56*INDEX('Damage costs'!$T$18:$T$70,MATCH($B64,'Damage costs'!$C$18:$C$70,0))/1000),"")</f>
        <v/>
      </c>
      <c r="U64" s="59" t="str">
        <f>IFERROR(IF(OR($C$67=FALSE,LEFT($B64,3)&lt;&gt;"NOX"),U56*INDEX('Damage costs'!$P$18:$P$70,MATCH($B64,'Damage costs'!$C$18:$C$70,0))/1000,U56*INDEX('Damage costs'!$T$18:$T$70,MATCH($B64,'Damage costs'!$C$18:$C$70,0))/1000),"")</f>
        <v/>
      </c>
      <c r="V64" s="59" t="str">
        <f>IFERROR(IF(OR($C$67=FALSE,LEFT($B64,3)&lt;&gt;"NOX"),V56*INDEX('Damage costs'!$P$18:$P$70,MATCH($B64,'Damage costs'!$C$18:$C$70,0))/1000,V56*INDEX('Damage costs'!$T$18:$T$70,MATCH($B64,'Damage costs'!$C$18:$C$70,0))/1000),"")</f>
        <v/>
      </c>
      <c r="W64" s="59" t="str">
        <f>IFERROR(IF(OR($C$67=FALSE,LEFT($B64,3)&lt;&gt;"NOX"),W56*INDEX('Damage costs'!$P$18:$P$70,MATCH($B64,'Damage costs'!$C$18:$C$70,0))/1000,W56*INDEX('Damage costs'!$T$18:$T$70,MATCH($B64,'Damage costs'!$C$18:$C$70,0))/1000),"")</f>
        <v/>
      </c>
      <c r="X64" s="59" t="str">
        <f>IFERROR(IF(OR($C$67=FALSE,LEFT($B64,3)&lt;&gt;"NOX"),X56*INDEX('Damage costs'!$P$18:$P$70,MATCH($B64,'Damage costs'!$C$18:$C$70,0))/1000,X56*INDEX('Damage costs'!$T$18:$T$70,MATCH($B64,'Damage costs'!$C$18:$C$70,0))/1000),"")</f>
        <v/>
      </c>
      <c r="Y64" s="59" t="str">
        <f>IFERROR(IF(OR($C$67=FALSE,LEFT($B64,3)&lt;&gt;"NOX"),Y56*INDEX('Damage costs'!$P$18:$P$70,MATCH($B64,'Damage costs'!$C$18:$C$70,0))/1000,Y56*INDEX('Damage costs'!$T$18:$T$70,MATCH($B64,'Damage costs'!$C$18:$C$70,0))/1000),"")</f>
        <v/>
      </c>
      <c r="Z64" s="59" t="str">
        <f>IFERROR(IF(OR($C$67=FALSE,LEFT($B64,3)&lt;&gt;"NOX"),Z56*INDEX('Damage costs'!$P$18:$P$70,MATCH($B64,'Damage costs'!$C$18:$C$70,0))/1000,Z56*INDEX('Damage costs'!$T$18:$T$70,MATCH($B64,'Damage costs'!$C$18:$C$70,0))/1000),"")</f>
        <v/>
      </c>
      <c r="AA64" s="59" t="str">
        <f>IFERROR(IF(OR($C$67=FALSE,LEFT($B64,3)&lt;&gt;"NOX"),AA56*INDEX('Damage costs'!$P$18:$P$70,MATCH($B64,'Damage costs'!$C$18:$C$70,0))/1000,AA56*INDEX('Damage costs'!$T$18:$T$70,MATCH($B64,'Damage costs'!$C$18:$C$70,0))/1000),"")</f>
        <v/>
      </c>
      <c r="AB64" s="59" t="str">
        <f>IFERROR(IF(OR($C$67=FALSE,LEFT($B64,3)&lt;&gt;"NOX"),AB56*INDEX('Damage costs'!$P$18:$P$70,MATCH($B64,'Damage costs'!$C$18:$C$70,0))/1000,AB56*INDEX('Damage costs'!$T$18:$T$70,MATCH($B64,'Damage costs'!$C$18:$C$70,0))/1000),"")</f>
        <v/>
      </c>
      <c r="AC64" s="59" t="str">
        <f>IFERROR(IF(OR($C$67=FALSE,LEFT($B64,3)&lt;&gt;"NOX"),AC56*INDEX('Damage costs'!$P$18:$P$70,MATCH($B64,'Damage costs'!$C$18:$C$70,0))/1000,AC56*INDEX('Damage costs'!$T$18:$T$70,MATCH($B64,'Damage costs'!$C$18:$C$70,0))/1000),"")</f>
        <v/>
      </c>
      <c r="AD64" s="59" t="str">
        <f>IFERROR(IF(OR($C$67=FALSE,LEFT($B64,3)&lt;&gt;"NOX"),AD56*INDEX('Damage costs'!$P$18:$P$70,MATCH($B64,'Damage costs'!$C$18:$C$70,0))/1000,AD56*INDEX('Damage costs'!$T$18:$T$70,MATCH($B64,'Damage costs'!$C$18:$C$70,0))/1000),"")</f>
        <v/>
      </c>
      <c r="AE64" s="59" t="str">
        <f>IFERROR(IF(OR($C$67=FALSE,LEFT($B64,3)&lt;&gt;"NOX"),AE56*INDEX('Damage costs'!$P$18:$P$70,MATCH($B64,'Damage costs'!$C$18:$C$70,0))/1000,AE56*INDEX('Damage costs'!$T$18:$T$70,MATCH($B64,'Damage costs'!$C$18:$C$70,0))/1000),"")</f>
        <v/>
      </c>
      <c r="AF64" s="59" t="str">
        <f>IFERROR(IF(OR($C$67=FALSE,LEFT($B64,3)&lt;&gt;"NOX"),AF56*INDEX('Damage costs'!$P$18:$P$70,MATCH($B64,'Damage costs'!$C$18:$C$70,0))/1000,AF56*INDEX('Damage costs'!$T$18:$T$70,MATCH($B64,'Damage costs'!$C$18:$C$70,0))/1000),"")</f>
        <v/>
      </c>
      <c r="AG64" s="59" t="str">
        <f>IFERROR(IF(OR($C$67=FALSE,LEFT($B64,3)&lt;&gt;"NOX"),AG56*INDEX('Damage costs'!$P$18:$P$70,MATCH($B64,'Damage costs'!$C$18:$C$70,0))/1000,AG56*INDEX('Damage costs'!$T$18:$T$70,MATCH($B64,'Damage costs'!$C$18:$C$70,0))/1000),"")</f>
        <v/>
      </c>
      <c r="AH64" s="59" t="str">
        <f>IFERROR(IF(OR($C$67=FALSE,LEFT($B64,3)&lt;&gt;"NOX"),AH56*INDEX('Damage costs'!$P$18:$P$70,MATCH($B64,'Damage costs'!$C$18:$C$70,0))/1000,AH56*INDEX('Damage costs'!$T$18:$T$70,MATCH($B64,'Damage costs'!$C$18:$C$70,0))/1000),"")</f>
        <v/>
      </c>
      <c r="AI64" s="59" t="str">
        <f>IFERROR(IF(OR($C$67=FALSE,LEFT($B64,3)&lt;&gt;"NOX"),AI56*INDEX('Damage costs'!$P$18:$P$70,MATCH($B64,'Damage costs'!$C$18:$C$70,0))/1000,AI56*INDEX('Damage costs'!$T$18:$T$70,MATCH($B64,'Damage costs'!$C$18:$C$70,0))/1000),"")</f>
        <v/>
      </c>
      <c r="AJ64" s="59" t="str">
        <f>IFERROR(IF(OR($C$67=FALSE,LEFT($B64,3)&lt;&gt;"NOX"),AJ56*INDEX('Damage costs'!$P$18:$P$70,MATCH($B64,'Damage costs'!$C$18:$C$70,0))/1000,AJ56*INDEX('Damage costs'!$T$18:$T$70,MATCH($B64,'Damage costs'!$C$18:$C$70,0))/1000),"")</f>
        <v/>
      </c>
      <c r="AK64" s="59" t="str">
        <f>IFERROR(IF(OR($C$67=FALSE,LEFT($B64,3)&lt;&gt;"NOX"),AK56*INDEX('Damage costs'!$P$18:$P$70,MATCH($B64,'Damage costs'!$C$18:$C$70,0))/1000,AK56*INDEX('Damage costs'!$T$18:$T$70,MATCH($B64,'Damage costs'!$C$18:$C$70,0))/1000),"")</f>
        <v/>
      </c>
      <c r="AL64" s="59" t="str">
        <f>IFERROR(IF(OR($C$67=FALSE,LEFT($B64,3)&lt;&gt;"NOX"),AL56*INDEX('Damage costs'!$P$18:$P$70,MATCH($B64,'Damage costs'!$C$18:$C$70,0))/1000,AL56*INDEX('Damage costs'!$T$18:$T$70,MATCH($B64,'Damage costs'!$C$18:$C$70,0))/1000),"")</f>
        <v/>
      </c>
      <c r="AM64" s="59" t="str">
        <f>IFERROR(IF(OR($C$67=FALSE,LEFT($B64,3)&lt;&gt;"NOX"),AM56*INDEX('Damage costs'!$P$18:$P$70,MATCH($B64,'Damage costs'!$C$18:$C$70,0))/1000,AM56*INDEX('Damage costs'!$T$18:$T$70,MATCH($B64,'Damage costs'!$C$18:$C$70,0))/1000),"")</f>
        <v/>
      </c>
      <c r="AN64" s="59" t="str">
        <f>IFERROR(IF(OR($C$67=FALSE,LEFT($B64,3)&lt;&gt;"NOX"),AN56*INDEX('Damage costs'!$P$18:$P$70,MATCH($B64,'Damage costs'!$C$18:$C$70,0))/1000,AN56*INDEX('Damage costs'!$T$18:$T$70,MATCH($B64,'Damage costs'!$C$18:$C$70,0))/1000),"")</f>
        <v/>
      </c>
      <c r="AO64" s="59" t="str">
        <f>IFERROR(IF(OR($C$67=FALSE,LEFT($B64,3)&lt;&gt;"NOX"),AO56*INDEX('Damage costs'!$P$18:$P$70,MATCH($B64,'Damage costs'!$C$18:$C$70,0))/1000,AO56*INDEX('Damage costs'!$T$18:$T$70,MATCH($B64,'Damage costs'!$C$18:$C$70,0))/1000),"")</f>
        <v/>
      </c>
      <c r="AP64" s="59" t="str">
        <f>IFERROR(IF(OR($C$67=FALSE,LEFT($B64,3)&lt;&gt;"NOX"),AP56*INDEX('Damage costs'!$P$18:$P$70,MATCH($B64,'Damage costs'!$C$18:$C$70,0))/1000,AP56*INDEX('Damage costs'!$T$18:$T$70,MATCH($B64,'Damage costs'!$C$18:$C$70,0))/1000),"")</f>
        <v/>
      </c>
      <c r="AQ64" s="59" t="str">
        <f>IFERROR(IF(OR($C$67=FALSE,LEFT($B64,3)&lt;&gt;"NOX"),AQ56*INDEX('Damage costs'!$P$18:$P$70,MATCH($B64,'Damage costs'!$C$18:$C$70,0))/1000,AQ56*INDEX('Damage costs'!$T$18:$T$70,MATCH($B64,'Damage costs'!$C$18:$C$70,0))/1000),"")</f>
        <v/>
      </c>
      <c r="AR64" s="59" t="str">
        <f>IFERROR(IF(OR($C$67=FALSE,LEFT($B64,3)&lt;&gt;"NOX"),AR56*INDEX('Damage costs'!$P$18:$P$70,MATCH($B64,'Damage costs'!$C$18:$C$70,0))/1000,AR56*INDEX('Damage costs'!$T$18:$T$70,MATCH($B64,'Damage costs'!$C$18:$C$70,0))/1000),"")</f>
        <v/>
      </c>
      <c r="AS64" s="59" t="str">
        <f>IFERROR(IF(OR($C$67=FALSE,LEFT($B64,3)&lt;&gt;"NOX"),AS56*INDEX('Damage costs'!$P$18:$P$70,MATCH($B64,'Damage costs'!$C$18:$C$70,0))/1000,AS56*INDEX('Damage costs'!$T$18:$T$70,MATCH($B64,'Damage costs'!$C$18:$C$70,0))/1000),"")</f>
        <v/>
      </c>
      <c r="AT64" s="59" t="str">
        <f>IFERROR(IF(OR($C$67=FALSE,LEFT($B64,3)&lt;&gt;"NOX"),AT56*INDEX('Damage costs'!$P$18:$P$70,MATCH($B64,'Damage costs'!$C$18:$C$70,0))/1000,AT56*INDEX('Damage costs'!$T$18:$T$70,MATCH($B64,'Damage costs'!$C$18:$C$70,0))/1000),"")</f>
        <v/>
      </c>
      <c r="AU64" s="59" t="str">
        <f>IFERROR(IF(OR($C$67=FALSE,LEFT($B64,3)&lt;&gt;"NOX"),AU56*INDEX('Damage costs'!$P$18:$P$70,MATCH($B64,'Damage costs'!$C$18:$C$70,0))/1000,AU56*INDEX('Damage costs'!$T$18:$T$70,MATCH($B64,'Damage costs'!$C$18:$C$70,0))/1000),"")</f>
        <v/>
      </c>
      <c r="AV64" s="59" t="str">
        <f>IFERROR(IF(OR($C$67=FALSE,LEFT($B64,3)&lt;&gt;"NOX"),AV56*INDEX('Damage costs'!$P$18:$P$70,MATCH($B64,'Damage costs'!$C$18:$C$70,0))/1000,AV56*INDEX('Damage costs'!$T$18:$T$70,MATCH($B64,'Damage costs'!$C$18:$C$70,0))/1000),"")</f>
        <v/>
      </c>
      <c r="AW64" s="59" t="str">
        <f>IFERROR(IF(OR($C$67=FALSE,LEFT($B64,3)&lt;&gt;"NOX"),AW56*INDEX('Damage costs'!$P$18:$P$70,MATCH($B64,'Damage costs'!$C$18:$C$70,0))/1000,AW56*INDEX('Damage costs'!$T$18:$T$70,MATCH($B64,'Damage costs'!$C$18:$C$70,0))/1000),"")</f>
        <v/>
      </c>
      <c r="AX64" s="59" t="str">
        <f>IFERROR(IF(OR($C$67=FALSE,LEFT($B64,3)&lt;&gt;"NOX"),AX56*INDEX('Damage costs'!$P$18:$P$70,MATCH($B64,'Damage costs'!$C$18:$C$70,0))/1000,AX56*INDEX('Damage costs'!$T$18:$T$70,MATCH($B64,'Damage costs'!$C$18:$C$70,0))/1000),"")</f>
        <v/>
      </c>
      <c r="AY64" s="59" t="str">
        <f>IFERROR(IF(OR($C$67=FALSE,LEFT($B64,3)&lt;&gt;"NOX"),AY56*INDEX('Damage costs'!$P$18:$P$70,MATCH($B64,'Damage costs'!$C$18:$C$70,0))/1000,AY56*INDEX('Damage costs'!$T$18:$T$70,MATCH($B64,'Damage costs'!$C$18:$C$70,0))/1000),"")</f>
        <v/>
      </c>
      <c r="AZ64" s="59" t="str">
        <f>IFERROR(IF(OR($C$67=FALSE,LEFT($B64,3)&lt;&gt;"NOX"),AZ56*INDEX('Damage costs'!$P$18:$P$70,MATCH($B64,'Damage costs'!$C$18:$C$70,0))/1000,AZ56*INDEX('Damage costs'!$T$18:$T$70,MATCH($B64,'Damage costs'!$C$18:$C$70,0))/1000),"")</f>
        <v/>
      </c>
      <c r="BA64" s="59" t="str">
        <f>IFERROR(IF(OR($C$67=FALSE,LEFT($B64,3)&lt;&gt;"NOX"),BA56*INDEX('Damage costs'!$P$18:$P$70,MATCH($B64,'Damage costs'!$C$18:$C$70,0))/1000,BA56*INDEX('Damage costs'!$T$18:$T$70,MATCH($B64,'Damage costs'!$C$18:$C$70,0))/1000),"")</f>
        <v/>
      </c>
      <c r="BB64" s="59" t="str">
        <f>IFERROR(IF(OR($C$67=FALSE,LEFT($B64,3)&lt;&gt;"NOX"),BB56*INDEX('Damage costs'!$P$18:$P$70,MATCH($B64,'Damage costs'!$C$18:$C$70,0))/1000,BB56*INDEX('Damage costs'!$T$18:$T$70,MATCH($B64,'Damage costs'!$C$18:$C$70,0))/1000),"")</f>
        <v/>
      </c>
      <c r="BC64" s="59" t="str">
        <f>IFERROR(IF(OR($C$67=FALSE,LEFT($B64,3)&lt;&gt;"NOX"),BC56*INDEX('Damage costs'!$P$18:$P$70,MATCH($B64,'Damage costs'!$C$18:$C$70,0))/1000,BC56*INDEX('Damage costs'!$T$18:$T$70,MATCH($B64,'Damage costs'!$C$18:$C$70,0))/1000),"")</f>
        <v/>
      </c>
      <c r="BD64" s="59" t="str">
        <f>IFERROR(IF(OR($C$67=FALSE,LEFT($B64,3)&lt;&gt;"NOX"),BD56*INDEX('Damage costs'!$P$18:$P$70,MATCH($B64,'Damage costs'!$C$18:$C$70,0))/1000,BD56*INDEX('Damage costs'!$T$18:$T$70,MATCH($B64,'Damage costs'!$C$18:$C$70,0))/1000),"")</f>
        <v/>
      </c>
      <c r="BE64" s="59" t="str">
        <f>IFERROR(IF(OR($C$67=FALSE,LEFT($B64,3)&lt;&gt;"NOX"),BE56*INDEX('Damage costs'!$P$18:$P$70,MATCH($B64,'Damage costs'!$C$18:$C$70,0))/1000,BE56*INDEX('Damage costs'!$T$18:$T$70,MATCH($B64,'Damage costs'!$C$18:$C$70,0))/1000),"")</f>
        <v/>
      </c>
      <c r="BF64" s="59" t="str">
        <f>IFERROR(IF(OR($C$67=FALSE,LEFT($B64,3)&lt;&gt;"NOX"),BF56*INDEX('Damage costs'!$P$18:$P$70,MATCH($B64,'Damage costs'!$C$18:$C$70,0))/1000,BF56*INDEX('Damage costs'!$T$18:$T$70,MATCH($B64,'Damage costs'!$C$18:$C$70,0))/1000),"")</f>
        <v/>
      </c>
      <c r="BG64" s="59" t="str">
        <f>IFERROR(IF(OR($C$67=FALSE,LEFT($B64,3)&lt;&gt;"NOX"),BG56*INDEX('Damage costs'!$P$18:$P$70,MATCH($B64,'Damage costs'!$C$18:$C$70,0))/1000,BG56*INDEX('Damage costs'!$T$18:$T$70,MATCH($B64,'Damage costs'!$C$18:$C$70,0))/1000),"")</f>
        <v/>
      </c>
      <c r="BH64" s="59" t="str">
        <f>IFERROR(IF(OR($C$67=FALSE,LEFT($B64,3)&lt;&gt;"NOX"),BH56*INDEX('Damage costs'!$P$18:$P$70,MATCH($B64,'Damage costs'!$C$18:$C$70,0))/1000,BH56*INDEX('Damage costs'!$T$18:$T$70,MATCH($B64,'Damage costs'!$C$18:$C$70,0))/1000),"")</f>
        <v/>
      </c>
      <c r="BI64" s="59" t="str">
        <f>IFERROR(IF(OR($C$67=FALSE,LEFT($B64,3)&lt;&gt;"NOX"),BI56*INDEX('Damage costs'!$P$18:$P$70,MATCH($B64,'Damage costs'!$C$18:$C$70,0))/1000,BI56*INDEX('Damage costs'!$T$18:$T$70,MATCH($B64,'Damage costs'!$C$18:$C$70,0))/1000),"")</f>
        <v/>
      </c>
      <c r="BJ64" s="59" t="str">
        <f>IFERROR(IF(OR($C$67=FALSE,LEFT($B64,3)&lt;&gt;"NOX"),BJ56*INDEX('Damage costs'!$P$18:$P$70,MATCH($B64,'Damage costs'!$C$18:$C$70,0))/1000,BJ56*INDEX('Damage costs'!$T$18:$T$70,MATCH($B64,'Damage costs'!$C$18:$C$70,0))/1000),"")</f>
        <v/>
      </c>
      <c r="BK64" s="59" t="str">
        <f>IFERROR(IF(OR($C$67=FALSE,LEFT($B64,3)&lt;&gt;"NOX"),BK56*INDEX('Damage costs'!$P$18:$P$70,MATCH($B64,'Damage costs'!$C$18:$C$70,0))/1000,BK56*INDEX('Damage costs'!$T$18:$T$70,MATCH($B64,'Damage costs'!$C$18:$C$70,0))/1000),"")</f>
        <v/>
      </c>
      <c r="BL64" s="59" t="str">
        <f>IFERROR(IF(OR($C$67=FALSE,LEFT($B64,3)&lt;&gt;"NOX"),BL56*INDEX('Damage costs'!$P$18:$P$70,MATCH($B64,'Damage costs'!$C$18:$C$70,0))/1000,BL56*INDEX('Damage costs'!$T$18:$T$70,MATCH($B64,'Damage costs'!$C$18:$C$70,0))/1000),"")</f>
        <v/>
      </c>
      <c r="BM64" s="59" t="str">
        <f>IFERROR(IF(OR($C$67=FALSE,LEFT($B64,3)&lt;&gt;"NOX"),BM56*INDEX('Damage costs'!$P$18:$P$70,MATCH($B64,'Damage costs'!$C$18:$C$70,0))/1000,BM56*INDEX('Damage costs'!$T$18:$T$70,MATCH($B64,'Damage costs'!$C$18:$C$70,0))/1000),"")</f>
        <v/>
      </c>
      <c r="BN64" s="59" t="str">
        <f>IFERROR(IF(OR($C$67=FALSE,LEFT($B64,3)&lt;&gt;"NOX"),BN56*INDEX('Damage costs'!$P$18:$P$70,MATCH($B64,'Damage costs'!$C$18:$C$70,0))/1000,BN56*INDEX('Damage costs'!$T$18:$T$70,MATCH($B64,'Damage costs'!$C$18:$C$70,0))/1000),"")</f>
        <v/>
      </c>
      <c r="BO64" s="59" t="str">
        <f>IFERROR(IF(OR($C$67=FALSE,LEFT($B64,3)&lt;&gt;"NOX"),BO56*INDEX('Damage costs'!$P$18:$P$70,MATCH($B64,'Damage costs'!$C$18:$C$70,0))/1000,BO56*INDEX('Damage costs'!$T$18:$T$70,MATCH($B64,'Damage costs'!$C$18:$C$70,0))/1000),"")</f>
        <v/>
      </c>
      <c r="BP64" s="59" t="str">
        <f>IFERROR(IF(OR($C$67=FALSE,LEFT($B64,3)&lt;&gt;"NOX"),BP56*INDEX('Damage costs'!$P$18:$P$70,MATCH($B64,'Damage costs'!$C$18:$C$70,0))/1000,BP56*INDEX('Damage costs'!$T$18:$T$70,MATCH($B64,'Damage costs'!$C$18:$C$70,0))/1000),"")</f>
        <v/>
      </c>
      <c r="BQ64" s="59" t="str">
        <f>IFERROR(IF(OR($C$67=FALSE,LEFT($B64,3)&lt;&gt;"NOX"),BQ56*INDEX('Damage costs'!$P$18:$P$70,MATCH($B64,'Damage costs'!$C$18:$C$70,0))/1000,BQ56*INDEX('Damage costs'!$T$18:$T$70,MATCH($B64,'Damage costs'!$C$18:$C$70,0))/1000),"")</f>
        <v/>
      </c>
      <c r="BR64" s="59" t="str">
        <f>IFERROR(IF(OR($C$67=FALSE,LEFT($B64,3)&lt;&gt;"NOX"),BR56*INDEX('Damage costs'!$P$18:$P$70,MATCH($B64,'Damage costs'!$C$18:$C$70,0))/1000,BR56*INDEX('Damage costs'!$T$18:$T$70,MATCH($B64,'Damage costs'!$C$18:$C$70,0))/1000),"")</f>
        <v/>
      </c>
      <c r="BS64" s="59" t="str">
        <f>IFERROR(IF(OR($C$67=FALSE,LEFT($B64,3)&lt;&gt;"NOX"),BS56*INDEX('Damage costs'!$P$18:$P$70,MATCH($B64,'Damage costs'!$C$18:$C$70,0))/1000,BS56*INDEX('Damage costs'!$T$18:$T$70,MATCH($B64,'Damage costs'!$C$18:$C$70,0))/1000),"")</f>
        <v/>
      </c>
      <c r="BT64" s="59" t="str">
        <f>IFERROR(IF(OR($C$67=FALSE,LEFT($B64,3)&lt;&gt;"NOX"),BT56*INDEX('Damage costs'!$P$18:$P$70,MATCH($B64,'Damage costs'!$C$18:$C$70,0))/1000,BT56*INDEX('Damage costs'!$T$18:$T$70,MATCH($B64,'Damage costs'!$C$18:$C$70,0))/1000),"")</f>
        <v/>
      </c>
      <c r="BU64" s="59" t="str">
        <f>IFERROR(IF(OR($C$67=FALSE,LEFT($B64,3)&lt;&gt;"NOX"),BU56*INDEX('Damage costs'!$P$18:$P$70,MATCH($B64,'Damage costs'!$C$18:$C$70,0))/1000,BU56*INDEX('Damage costs'!$T$18:$T$70,MATCH($B64,'Damage costs'!$C$18:$C$70,0))/1000),"")</f>
        <v/>
      </c>
      <c r="BV64" s="59" t="str">
        <f>IFERROR(IF(OR($C$67=FALSE,LEFT($B64,3)&lt;&gt;"NOX"),BV56*INDEX('Damage costs'!$P$18:$P$70,MATCH($B64,'Damage costs'!$C$18:$C$70,0))/1000,BV56*INDEX('Damage costs'!$T$18:$T$70,MATCH($B64,'Damage costs'!$C$18:$C$70,0))/1000),"")</f>
        <v/>
      </c>
      <c r="BW64" s="59" t="str">
        <f>IFERROR(IF(OR($C$67=FALSE,LEFT($B64,3)&lt;&gt;"NOX"),BW56*INDEX('Damage costs'!$P$18:$P$70,MATCH($B64,'Damage costs'!$C$18:$C$70,0))/1000,BW56*INDEX('Damage costs'!$T$18:$T$70,MATCH($B64,'Damage costs'!$C$18:$C$70,0))/1000),"")</f>
        <v/>
      </c>
      <c r="BX64" s="59" t="str">
        <f>IFERROR(IF(OR($C$67=FALSE,LEFT($B64,3)&lt;&gt;"NOX"),BX56*INDEX('Damage costs'!$P$18:$P$70,MATCH($B64,'Damage costs'!$C$18:$C$70,0))/1000,BX56*INDEX('Damage costs'!$T$18:$T$70,MATCH($B64,'Damage costs'!$C$18:$C$70,0))/1000),"")</f>
        <v/>
      </c>
      <c r="BY64" s="59" t="str">
        <f>IFERROR(IF(OR($C$67=FALSE,LEFT($B64,3)&lt;&gt;"NOX"),BY56*INDEX('Damage costs'!$P$18:$P$70,MATCH($B64,'Damage costs'!$C$18:$C$70,0))/1000,BY56*INDEX('Damage costs'!$T$18:$T$70,MATCH($B64,'Damage costs'!$C$18:$C$70,0))/1000),"")</f>
        <v/>
      </c>
      <c r="BZ64" s="59" t="str">
        <f>IFERROR(IF(OR($C$67=FALSE,LEFT($B64,3)&lt;&gt;"NOX"),BZ56*INDEX('Damage costs'!$P$18:$P$70,MATCH($B64,'Damage costs'!$C$18:$C$70,0))/1000,BZ56*INDEX('Damage costs'!$T$18:$T$70,MATCH($B64,'Damage costs'!$C$18:$C$70,0))/1000),"")</f>
        <v/>
      </c>
      <c r="CA64" s="59" t="str">
        <f>IFERROR(IF(OR($C$67=FALSE,LEFT($B64,3)&lt;&gt;"NOX"),CA56*INDEX('Damage costs'!$P$18:$P$70,MATCH($B64,'Damage costs'!$C$18:$C$70,0))/1000,CA56*INDEX('Damage costs'!$T$18:$T$70,MATCH($B64,'Damage costs'!$C$18:$C$70,0))/1000),"")</f>
        <v/>
      </c>
      <c r="CB64" s="59" t="str">
        <f>IFERROR(IF(OR($C$67=FALSE,LEFT($B64,3)&lt;&gt;"NOX"),CB56*INDEX('Damage costs'!$P$18:$P$70,MATCH($B64,'Damage costs'!$C$18:$C$70,0))/1000,CB56*INDEX('Damage costs'!$T$18:$T$70,MATCH($B64,'Damage costs'!$C$18:$C$70,0))/1000),"")</f>
        <v/>
      </c>
      <c r="CC64" s="59" t="str">
        <f>IFERROR(IF(OR($C$67=FALSE,LEFT($B64,3)&lt;&gt;"NOX"),CC56*INDEX('Damage costs'!$P$18:$P$70,MATCH($B64,'Damage costs'!$C$18:$C$70,0))/1000,CC56*INDEX('Damage costs'!$T$18:$T$70,MATCH($B64,'Damage costs'!$C$18:$C$70,0))/1000),"")</f>
        <v/>
      </c>
      <c r="CD64" s="59" t="str">
        <f>IFERROR(IF(OR($C$67=FALSE,LEFT($B64,3)&lt;&gt;"NOX"),CD56*INDEX('Damage costs'!$P$18:$P$70,MATCH($B64,'Damage costs'!$C$18:$C$70,0))/1000,CD56*INDEX('Damage costs'!$T$18:$T$70,MATCH($B64,'Damage costs'!$C$18:$C$70,0))/1000),"")</f>
        <v/>
      </c>
      <c r="CE64" s="59" t="str">
        <f>IFERROR(IF(OR($C$67=FALSE,LEFT($B64,3)&lt;&gt;"NOX"),CE56*INDEX('Damage costs'!$P$18:$P$70,MATCH($B64,'Damage costs'!$C$18:$C$70,0))/1000,CE56*INDEX('Damage costs'!$T$18:$T$70,MATCH($B64,'Damage costs'!$C$18:$C$70,0))/1000),"")</f>
        <v/>
      </c>
      <c r="CF64" s="59" t="str">
        <f>IFERROR(IF(OR($C$67=FALSE,LEFT($B64,3)&lt;&gt;"NOX"),CF56*INDEX('Damage costs'!$P$18:$P$70,MATCH($B64,'Damage costs'!$C$18:$C$70,0))/1000,CF56*INDEX('Damage costs'!$T$18:$T$70,MATCH($B64,'Damage costs'!$C$18:$C$70,0))/1000),"")</f>
        <v/>
      </c>
      <c r="CG64" s="59" t="str">
        <f>IFERROR(IF(OR($C$67=FALSE,LEFT($B64,3)&lt;&gt;"NOX"),CG56*INDEX('Damage costs'!$P$18:$P$70,MATCH($B64,'Damage costs'!$C$18:$C$70,0))/1000,CG56*INDEX('Damage costs'!$T$18:$T$70,MATCH($B64,'Damage costs'!$C$18:$C$70,0))/1000),"")</f>
        <v/>
      </c>
      <c r="CH64" s="59" t="str">
        <f>IFERROR(IF(OR($C$67=FALSE,LEFT($B64,3)&lt;&gt;"NOX"),CH56*INDEX('Damage costs'!$P$18:$P$70,MATCH($B64,'Damage costs'!$C$18:$C$70,0))/1000,CH56*INDEX('Damage costs'!$T$18:$T$70,MATCH($B64,'Damage costs'!$C$18:$C$70,0))/1000),"")</f>
        <v/>
      </c>
      <c r="CI64" s="59" t="str">
        <f>IFERROR(IF(OR($C$67=FALSE,LEFT($B64,3)&lt;&gt;"NOX"),CI56*INDEX('Damage costs'!$P$18:$P$70,MATCH($B64,'Damage costs'!$C$18:$C$70,0))/1000,CI56*INDEX('Damage costs'!$T$18:$T$70,MATCH($B64,'Damage costs'!$C$18:$C$70,0))/1000),"")</f>
        <v/>
      </c>
      <c r="CJ64" s="59" t="str">
        <f>IFERROR(IF(OR($C$67=FALSE,LEFT($B64,3)&lt;&gt;"NOX"),CJ56*INDEX('Damage costs'!$P$18:$P$70,MATCH($B64,'Damage costs'!$C$18:$C$70,0))/1000,CJ56*INDEX('Damage costs'!$T$18:$T$70,MATCH($B64,'Damage costs'!$C$18:$C$70,0))/1000),"")</f>
        <v/>
      </c>
      <c r="CK64" s="59" t="str">
        <f>IFERROR(IF(OR($C$67=FALSE,LEFT($B64,3)&lt;&gt;"NOX"),CK56*INDEX('Damage costs'!$P$18:$P$70,MATCH($B64,'Damage costs'!$C$18:$C$70,0))/1000,CK56*INDEX('Damage costs'!$T$18:$T$70,MATCH($B64,'Damage costs'!$C$18:$C$70,0))/1000),"")</f>
        <v/>
      </c>
      <c r="CL64" s="59" t="str">
        <f>IFERROR(IF(OR($C$67=FALSE,LEFT($B64,3)&lt;&gt;"NOX"),CL56*INDEX('Damage costs'!$P$18:$P$70,MATCH($B64,'Damage costs'!$C$18:$C$70,0))/1000,CL56*INDEX('Damage costs'!$T$18:$T$70,MATCH($B64,'Damage costs'!$C$18:$C$70,0))/1000),"")</f>
        <v/>
      </c>
      <c r="CM64" s="59" t="str">
        <f>IFERROR(IF(OR($C$67=FALSE,LEFT($B64,3)&lt;&gt;"NOX"),CM56*INDEX('Damage costs'!$P$18:$P$70,MATCH($B64,'Damage costs'!$C$18:$C$70,0))/1000,CM56*INDEX('Damage costs'!$T$18:$T$70,MATCH($B64,'Damage costs'!$C$18:$C$70,0))/1000),"")</f>
        <v/>
      </c>
      <c r="CN64" s="59" t="str">
        <f>IFERROR(IF(OR($C$67=FALSE,LEFT($B64,3)&lt;&gt;"NOX"),CN56*INDEX('Damage costs'!$P$18:$P$70,MATCH($B64,'Damage costs'!$C$18:$C$70,0))/1000,CN56*INDEX('Damage costs'!$T$18:$T$70,MATCH($B64,'Damage costs'!$C$18:$C$70,0))/1000),"")</f>
        <v/>
      </c>
      <c r="CO64" s="59" t="str">
        <f>IFERROR(IF(OR($C$67=FALSE,LEFT($B64,3)&lt;&gt;"NOX"),CO56*INDEX('Damage costs'!$P$18:$P$70,MATCH($B64,'Damage costs'!$C$18:$C$70,0))/1000,CO56*INDEX('Damage costs'!$T$18:$T$70,MATCH($B64,'Damage costs'!$C$18:$C$70,0))/1000),"")</f>
        <v/>
      </c>
      <c r="CP64" s="59" t="str">
        <f>IFERROR(IF(OR($C$67=FALSE,LEFT($B64,3)&lt;&gt;"NOX"),CP56*INDEX('Damage costs'!$P$18:$P$70,MATCH($B64,'Damage costs'!$C$18:$C$70,0))/1000,CP56*INDEX('Damage costs'!$T$18:$T$70,MATCH($B64,'Damage costs'!$C$18:$C$70,0))/1000),"")</f>
        <v/>
      </c>
      <c r="CQ64" s="59" t="str">
        <f>IFERROR(IF(OR($C$67=FALSE,LEFT($B64,3)&lt;&gt;"NOX"),CQ56*INDEX('Damage costs'!$P$18:$P$70,MATCH($B64,'Damage costs'!$C$18:$C$70,0))/1000,CQ56*INDEX('Damage costs'!$T$18:$T$70,MATCH($B64,'Damage costs'!$C$18:$C$70,0))/1000),"")</f>
        <v/>
      </c>
      <c r="CR64" s="59" t="str">
        <f>IFERROR(IF(OR($C$67=FALSE,LEFT($B64,3)&lt;&gt;"NOX"),CR56*INDEX('Damage costs'!$P$18:$P$70,MATCH($B64,'Damage costs'!$C$18:$C$70,0))/1000,CR56*INDEX('Damage costs'!$T$18:$T$70,MATCH($B64,'Damage costs'!$C$18:$C$70,0))/1000),"")</f>
        <v/>
      </c>
      <c r="CS64" s="59" t="str">
        <f>IFERROR(IF(OR($C$67=FALSE,LEFT($B64,3)&lt;&gt;"NOX"),CS56*INDEX('Damage costs'!$P$18:$P$70,MATCH($B64,'Damage costs'!$C$18:$C$70,0))/1000,CS56*INDEX('Damage costs'!$T$18:$T$70,MATCH($B64,'Damage costs'!$C$18:$C$70,0))/1000),"")</f>
        <v/>
      </c>
      <c r="CT64" s="59" t="str">
        <f>IFERROR(IF(OR($C$67=FALSE,LEFT($B64,3)&lt;&gt;"NOX"),CT56*INDEX('Damage costs'!$P$18:$P$70,MATCH($B64,'Damage costs'!$C$18:$C$70,0))/1000,CT56*INDEX('Damage costs'!$T$18:$T$70,MATCH($B64,'Damage costs'!$C$18:$C$70,0))/1000),"")</f>
        <v/>
      </c>
      <c r="CU64" s="59" t="str">
        <f>IFERROR(IF(OR($C$67=FALSE,LEFT($B64,3)&lt;&gt;"NOX"),CU56*INDEX('Damage costs'!$P$18:$P$70,MATCH($B64,'Damage costs'!$C$18:$C$70,0))/1000,CU56*INDEX('Damage costs'!$T$18:$T$70,MATCH($B64,'Damage costs'!$C$18:$C$70,0))/1000),"")</f>
        <v/>
      </c>
      <c r="CV64" s="59" t="str">
        <f>IFERROR(IF(OR($C$67=FALSE,LEFT($B64,3)&lt;&gt;"NOX"),CV56*INDEX('Damage costs'!$P$18:$P$70,MATCH($B64,'Damage costs'!$C$18:$C$70,0))/1000,CV56*INDEX('Damage costs'!$T$18:$T$70,MATCH($B64,'Damage costs'!$C$18:$C$70,0))/1000),"")</f>
        <v/>
      </c>
      <c r="CW64" s="59" t="str">
        <f>IFERROR(IF(OR($C$67=FALSE,LEFT($B64,3)&lt;&gt;"NOX"),CW56*INDEX('Damage costs'!$P$18:$P$70,MATCH($B64,'Damage costs'!$C$18:$C$70,0))/1000,CW56*INDEX('Damage costs'!$T$18:$T$70,MATCH($B64,'Damage costs'!$C$18:$C$70,0))/1000),"")</f>
        <v/>
      </c>
      <c r="CX64" s="59" t="str">
        <f>IFERROR(IF(OR($C$67=FALSE,LEFT($B64,3)&lt;&gt;"NOX"),CX56*INDEX('Damage costs'!$P$18:$P$70,MATCH($B64,'Damage costs'!$C$18:$C$70,0))/1000,CX56*INDEX('Damage costs'!$T$18:$T$70,MATCH($B64,'Damage costs'!$C$18:$C$70,0))/1000),"")</f>
        <v/>
      </c>
      <c r="CY64" s="59" t="str">
        <f>IFERROR(IF(OR($C$67=FALSE,LEFT($B64,3)&lt;&gt;"NOX"),CY56*INDEX('Damage costs'!$P$18:$P$70,MATCH($B64,'Damage costs'!$C$18:$C$70,0))/1000,CY56*INDEX('Damage costs'!$T$18:$T$70,MATCH($B64,'Damage costs'!$C$18:$C$70,0))/1000),"")</f>
        <v/>
      </c>
      <c r="CZ64" s="391"/>
    </row>
    <row r="65" spans="2:104" x14ac:dyDescent="0.25">
      <c r="B65" s="406">
        <f t="shared" si="27"/>
        <v>0</v>
      </c>
      <c r="C65" s="9" t="s">
        <v>1117</v>
      </c>
      <c r="D65" s="59" t="str">
        <f>IFERROR(IF(OR($C$67=FALSE,LEFT($B65,3)&lt;&gt;"NOX"),D57*INDEX('Damage costs'!$P$18:$P$70,MATCH($B65,'Damage costs'!$C$18:$C$70,0))/1000,D57*INDEX('Damage costs'!$T$18:$T$70,MATCH($B65,'Damage costs'!$C$18:$C$70,0))/1000),"")</f>
        <v/>
      </c>
      <c r="E65" s="59" t="str">
        <f>IFERROR(IF(OR($C$67=FALSE,LEFT($B65,3)&lt;&gt;"NOX"),E57*INDEX('Damage costs'!$P$18:$P$70,MATCH($B65,'Damage costs'!$C$18:$C$70,0))/1000,E57*INDEX('Damage costs'!$T$18:$T$70,MATCH($B65,'Damage costs'!$C$18:$C$70,0))/1000),"")</f>
        <v/>
      </c>
      <c r="F65" s="59" t="str">
        <f>IFERROR(IF(OR($C$67=FALSE,LEFT($B65,3)&lt;&gt;"NOX"),F57*INDEX('Damage costs'!$P$18:$P$70,MATCH($B65,'Damage costs'!$C$18:$C$70,0))/1000,F57*INDEX('Damage costs'!$T$18:$T$70,MATCH($B65,'Damage costs'!$C$18:$C$70,0))/1000),"")</f>
        <v/>
      </c>
      <c r="G65" s="59" t="str">
        <f>IFERROR(IF(OR($C$67=FALSE,LEFT($B65,3)&lt;&gt;"NOX"),G57*INDEX('Damage costs'!$P$18:$P$70,MATCH($B65,'Damage costs'!$C$18:$C$70,0))/1000,G57*INDEX('Damage costs'!$T$18:$T$70,MATCH($B65,'Damage costs'!$C$18:$C$70,0))/1000),"")</f>
        <v/>
      </c>
      <c r="H65" s="59" t="str">
        <f>IFERROR(IF(OR($C$67=FALSE,LEFT($B65,3)&lt;&gt;"NOX"),H57*INDEX('Damage costs'!$P$18:$P$70,MATCH($B65,'Damage costs'!$C$18:$C$70,0))/1000,H57*INDEX('Damage costs'!$T$18:$T$70,MATCH($B65,'Damage costs'!$C$18:$C$70,0))/1000),"")</f>
        <v/>
      </c>
      <c r="I65" s="59" t="str">
        <f>IFERROR(IF(OR($C$67=FALSE,LEFT($B65,3)&lt;&gt;"NOX"),I57*INDEX('Damage costs'!$P$18:$P$70,MATCH($B65,'Damage costs'!$C$18:$C$70,0))/1000,I57*INDEX('Damage costs'!$T$18:$T$70,MATCH($B65,'Damage costs'!$C$18:$C$70,0))/1000),"")</f>
        <v/>
      </c>
      <c r="J65" s="59" t="str">
        <f>IFERROR(IF(OR($C$67=FALSE,LEFT($B65,3)&lt;&gt;"NOX"),J57*INDEX('Damage costs'!$P$18:$P$70,MATCH($B65,'Damage costs'!$C$18:$C$70,0))/1000,J57*INDEX('Damage costs'!$T$18:$T$70,MATCH($B65,'Damage costs'!$C$18:$C$70,0))/1000),"")</f>
        <v/>
      </c>
      <c r="K65" s="59" t="str">
        <f>IFERROR(IF(OR($C$67=FALSE,LEFT($B65,3)&lt;&gt;"NOX"),K57*INDEX('Damage costs'!$P$18:$P$70,MATCH($B65,'Damage costs'!$C$18:$C$70,0))/1000,K57*INDEX('Damage costs'!$T$18:$T$70,MATCH($B65,'Damage costs'!$C$18:$C$70,0))/1000),"")</f>
        <v/>
      </c>
      <c r="L65" s="59" t="str">
        <f>IFERROR(IF(OR($C$67=FALSE,LEFT($B65,3)&lt;&gt;"NOX"),L57*INDEX('Damage costs'!$P$18:$P$70,MATCH($B65,'Damage costs'!$C$18:$C$70,0))/1000,L57*INDEX('Damage costs'!$T$18:$T$70,MATCH($B65,'Damage costs'!$C$18:$C$70,0))/1000),"")</f>
        <v/>
      </c>
      <c r="M65" s="59" t="str">
        <f>IFERROR(IF(OR($C$67=FALSE,LEFT($B65,3)&lt;&gt;"NOX"),M57*INDEX('Damage costs'!$P$18:$P$70,MATCH($B65,'Damage costs'!$C$18:$C$70,0))/1000,M57*INDEX('Damage costs'!$T$18:$T$70,MATCH($B65,'Damage costs'!$C$18:$C$70,0))/1000),"")</f>
        <v/>
      </c>
      <c r="N65" s="59" t="str">
        <f>IFERROR(IF(OR($C$67=FALSE,LEFT($B65,3)&lt;&gt;"NOX"),N57*INDEX('Damage costs'!$P$18:$P$70,MATCH($B65,'Damage costs'!$C$18:$C$70,0))/1000,N57*INDEX('Damage costs'!$T$18:$T$70,MATCH($B65,'Damage costs'!$C$18:$C$70,0))/1000),"")</f>
        <v/>
      </c>
      <c r="O65" s="59" t="str">
        <f>IFERROR(IF(OR($C$67=FALSE,LEFT($B65,3)&lt;&gt;"NOX"),O57*INDEX('Damage costs'!$P$18:$P$70,MATCH($B65,'Damage costs'!$C$18:$C$70,0))/1000,O57*INDEX('Damage costs'!$T$18:$T$70,MATCH($B65,'Damage costs'!$C$18:$C$70,0))/1000),"")</f>
        <v/>
      </c>
      <c r="P65" s="59" t="str">
        <f>IFERROR(IF(OR($C$67=FALSE,LEFT($B65,3)&lt;&gt;"NOX"),P57*INDEX('Damage costs'!$P$18:$P$70,MATCH($B65,'Damage costs'!$C$18:$C$70,0))/1000,P57*INDEX('Damage costs'!$T$18:$T$70,MATCH($B65,'Damage costs'!$C$18:$C$70,0))/1000),"")</f>
        <v/>
      </c>
      <c r="Q65" s="59" t="str">
        <f>IFERROR(IF(OR($C$67=FALSE,LEFT($B65,3)&lt;&gt;"NOX"),Q57*INDEX('Damage costs'!$P$18:$P$70,MATCH($B65,'Damage costs'!$C$18:$C$70,0))/1000,Q57*INDEX('Damage costs'!$T$18:$T$70,MATCH($B65,'Damage costs'!$C$18:$C$70,0))/1000),"")</f>
        <v/>
      </c>
      <c r="R65" s="59" t="str">
        <f>IFERROR(IF(OR($C$67=FALSE,LEFT($B65,3)&lt;&gt;"NOX"),R57*INDEX('Damage costs'!$P$18:$P$70,MATCH($B65,'Damage costs'!$C$18:$C$70,0))/1000,R57*INDEX('Damage costs'!$T$18:$T$70,MATCH($B65,'Damage costs'!$C$18:$C$70,0))/1000),"")</f>
        <v/>
      </c>
      <c r="S65" s="59" t="str">
        <f>IFERROR(IF(OR($C$67=FALSE,LEFT($B65,3)&lt;&gt;"NOX"),S57*INDEX('Damage costs'!$P$18:$P$70,MATCH($B65,'Damage costs'!$C$18:$C$70,0))/1000,S57*INDEX('Damage costs'!$T$18:$T$70,MATCH($B65,'Damage costs'!$C$18:$C$70,0))/1000),"")</f>
        <v/>
      </c>
      <c r="T65" s="59" t="str">
        <f>IFERROR(IF(OR($C$67=FALSE,LEFT($B65,3)&lt;&gt;"NOX"),T57*INDEX('Damage costs'!$P$18:$P$70,MATCH($B65,'Damage costs'!$C$18:$C$70,0))/1000,T57*INDEX('Damage costs'!$T$18:$T$70,MATCH($B65,'Damage costs'!$C$18:$C$70,0))/1000),"")</f>
        <v/>
      </c>
      <c r="U65" s="59" t="str">
        <f>IFERROR(IF(OR($C$67=FALSE,LEFT($B65,3)&lt;&gt;"NOX"),U57*INDEX('Damage costs'!$P$18:$P$70,MATCH($B65,'Damage costs'!$C$18:$C$70,0))/1000,U57*INDEX('Damage costs'!$T$18:$T$70,MATCH($B65,'Damage costs'!$C$18:$C$70,0))/1000),"")</f>
        <v/>
      </c>
      <c r="V65" s="59" t="str">
        <f>IFERROR(IF(OR($C$67=FALSE,LEFT($B65,3)&lt;&gt;"NOX"),V57*INDEX('Damage costs'!$P$18:$P$70,MATCH($B65,'Damage costs'!$C$18:$C$70,0))/1000,V57*INDEX('Damage costs'!$T$18:$T$70,MATCH($B65,'Damage costs'!$C$18:$C$70,0))/1000),"")</f>
        <v/>
      </c>
      <c r="W65" s="59" t="str">
        <f>IFERROR(IF(OR($C$67=FALSE,LEFT($B65,3)&lt;&gt;"NOX"),W57*INDEX('Damage costs'!$P$18:$P$70,MATCH($B65,'Damage costs'!$C$18:$C$70,0))/1000,W57*INDEX('Damage costs'!$T$18:$T$70,MATCH($B65,'Damage costs'!$C$18:$C$70,0))/1000),"")</f>
        <v/>
      </c>
      <c r="X65" s="59" t="str">
        <f>IFERROR(IF(OR($C$67=FALSE,LEFT($B65,3)&lt;&gt;"NOX"),X57*INDEX('Damage costs'!$P$18:$P$70,MATCH($B65,'Damage costs'!$C$18:$C$70,0))/1000,X57*INDEX('Damage costs'!$T$18:$T$70,MATCH($B65,'Damage costs'!$C$18:$C$70,0))/1000),"")</f>
        <v/>
      </c>
      <c r="Y65" s="59" t="str">
        <f>IFERROR(IF(OR($C$67=FALSE,LEFT($B65,3)&lt;&gt;"NOX"),Y57*INDEX('Damage costs'!$P$18:$P$70,MATCH($B65,'Damage costs'!$C$18:$C$70,0))/1000,Y57*INDEX('Damage costs'!$T$18:$T$70,MATCH($B65,'Damage costs'!$C$18:$C$70,0))/1000),"")</f>
        <v/>
      </c>
      <c r="Z65" s="59" t="str">
        <f>IFERROR(IF(OR($C$67=FALSE,LEFT($B65,3)&lt;&gt;"NOX"),Z57*INDEX('Damage costs'!$P$18:$P$70,MATCH($B65,'Damage costs'!$C$18:$C$70,0))/1000,Z57*INDEX('Damage costs'!$T$18:$T$70,MATCH($B65,'Damage costs'!$C$18:$C$70,0))/1000),"")</f>
        <v/>
      </c>
      <c r="AA65" s="59" t="str">
        <f>IFERROR(IF(OR($C$67=FALSE,LEFT($B65,3)&lt;&gt;"NOX"),AA57*INDEX('Damage costs'!$P$18:$P$70,MATCH($B65,'Damage costs'!$C$18:$C$70,0))/1000,AA57*INDEX('Damage costs'!$T$18:$T$70,MATCH($B65,'Damage costs'!$C$18:$C$70,0))/1000),"")</f>
        <v/>
      </c>
      <c r="AB65" s="59" t="str">
        <f>IFERROR(IF(OR($C$67=FALSE,LEFT($B65,3)&lt;&gt;"NOX"),AB57*INDEX('Damage costs'!$P$18:$P$70,MATCH($B65,'Damage costs'!$C$18:$C$70,0))/1000,AB57*INDEX('Damage costs'!$T$18:$T$70,MATCH($B65,'Damage costs'!$C$18:$C$70,0))/1000),"")</f>
        <v/>
      </c>
      <c r="AC65" s="59" t="str">
        <f>IFERROR(IF(OR($C$67=FALSE,LEFT($B65,3)&lt;&gt;"NOX"),AC57*INDEX('Damage costs'!$P$18:$P$70,MATCH($B65,'Damage costs'!$C$18:$C$70,0))/1000,AC57*INDEX('Damage costs'!$T$18:$T$70,MATCH($B65,'Damage costs'!$C$18:$C$70,0))/1000),"")</f>
        <v/>
      </c>
      <c r="AD65" s="59" t="str">
        <f>IFERROR(IF(OR($C$67=FALSE,LEFT($B65,3)&lt;&gt;"NOX"),AD57*INDEX('Damage costs'!$P$18:$P$70,MATCH($B65,'Damage costs'!$C$18:$C$70,0))/1000,AD57*INDEX('Damage costs'!$T$18:$T$70,MATCH($B65,'Damage costs'!$C$18:$C$70,0))/1000),"")</f>
        <v/>
      </c>
      <c r="AE65" s="59" t="str">
        <f>IFERROR(IF(OR($C$67=FALSE,LEFT($B65,3)&lt;&gt;"NOX"),AE57*INDEX('Damage costs'!$P$18:$P$70,MATCH($B65,'Damage costs'!$C$18:$C$70,0))/1000,AE57*INDEX('Damage costs'!$T$18:$T$70,MATCH($B65,'Damage costs'!$C$18:$C$70,0))/1000),"")</f>
        <v/>
      </c>
      <c r="AF65" s="59" t="str">
        <f>IFERROR(IF(OR($C$67=FALSE,LEFT($B65,3)&lt;&gt;"NOX"),AF57*INDEX('Damage costs'!$P$18:$P$70,MATCH($B65,'Damage costs'!$C$18:$C$70,0))/1000,AF57*INDEX('Damage costs'!$T$18:$T$70,MATCH($B65,'Damage costs'!$C$18:$C$70,0))/1000),"")</f>
        <v/>
      </c>
      <c r="AG65" s="59" t="str">
        <f>IFERROR(IF(OR($C$67=FALSE,LEFT($B65,3)&lt;&gt;"NOX"),AG57*INDEX('Damage costs'!$P$18:$P$70,MATCH($B65,'Damage costs'!$C$18:$C$70,0))/1000,AG57*INDEX('Damage costs'!$T$18:$T$70,MATCH($B65,'Damage costs'!$C$18:$C$70,0))/1000),"")</f>
        <v/>
      </c>
      <c r="AH65" s="59" t="str">
        <f>IFERROR(IF(OR($C$67=FALSE,LEFT($B65,3)&lt;&gt;"NOX"),AH57*INDEX('Damage costs'!$P$18:$P$70,MATCH($B65,'Damage costs'!$C$18:$C$70,0))/1000,AH57*INDEX('Damage costs'!$T$18:$T$70,MATCH($B65,'Damage costs'!$C$18:$C$70,0))/1000),"")</f>
        <v/>
      </c>
      <c r="AI65" s="59" t="str">
        <f>IFERROR(IF(OR($C$67=FALSE,LEFT($B65,3)&lt;&gt;"NOX"),AI57*INDEX('Damage costs'!$P$18:$P$70,MATCH($B65,'Damage costs'!$C$18:$C$70,0))/1000,AI57*INDEX('Damage costs'!$T$18:$T$70,MATCH($B65,'Damage costs'!$C$18:$C$70,0))/1000),"")</f>
        <v/>
      </c>
      <c r="AJ65" s="59" t="str">
        <f>IFERROR(IF(OR($C$67=FALSE,LEFT($B65,3)&lt;&gt;"NOX"),AJ57*INDEX('Damage costs'!$P$18:$P$70,MATCH($B65,'Damage costs'!$C$18:$C$70,0))/1000,AJ57*INDEX('Damage costs'!$T$18:$T$70,MATCH($B65,'Damage costs'!$C$18:$C$70,0))/1000),"")</f>
        <v/>
      </c>
      <c r="AK65" s="59" t="str">
        <f>IFERROR(IF(OR($C$67=FALSE,LEFT($B65,3)&lt;&gt;"NOX"),AK57*INDEX('Damage costs'!$P$18:$P$70,MATCH($B65,'Damage costs'!$C$18:$C$70,0))/1000,AK57*INDEX('Damage costs'!$T$18:$T$70,MATCH($B65,'Damage costs'!$C$18:$C$70,0))/1000),"")</f>
        <v/>
      </c>
      <c r="AL65" s="59" t="str">
        <f>IFERROR(IF(OR($C$67=FALSE,LEFT($B65,3)&lt;&gt;"NOX"),AL57*INDEX('Damage costs'!$P$18:$P$70,MATCH($B65,'Damage costs'!$C$18:$C$70,0))/1000,AL57*INDEX('Damage costs'!$T$18:$T$70,MATCH($B65,'Damage costs'!$C$18:$C$70,0))/1000),"")</f>
        <v/>
      </c>
      <c r="AM65" s="59" t="str">
        <f>IFERROR(IF(OR($C$67=FALSE,LEFT($B65,3)&lt;&gt;"NOX"),AM57*INDEX('Damage costs'!$P$18:$P$70,MATCH($B65,'Damage costs'!$C$18:$C$70,0))/1000,AM57*INDEX('Damage costs'!$T$18:$T$70,MATCH($B65,'Damage costs'!$C$18:$C$70,0))/1000),"")</f>
        <v/>
      </c>
      <c r="AN65" s="59" t="str">
        <f>IFERROR(IF(OR($C$67=FALSE,LEFT($B65,3)&lt;&gt;"NOX"),AN57*INDEX('Damage costs'!$P$18:$P$70,MATCH($B65,'Damage costs'!$C$18:$C$70,0))/1000,AN57*INDEX('Damage costs'!$T$18:$T$70,MATCH($B65,'Damage costs'!$C$18:$C$70,0))/1000),"")</f>
        <v/>
      </c>
      <c r="AO65" s="59" t="str">
        <f>IFERROR(IF(OR($C$67=FALSE,LEFT($B65,3)&lt;&gt;"NOX"),AO57*INDEX('Damage costs'!$P$18:$P$70,MATCH($B65,'Damage costs'!$C$18:$C$70,0))/1000,AO57*INDEX('Damage costs'!$T$18:$T$70,MATCH($B65,'Damage costs'!$C$18:$C$70,0))/1000),"")</f>
        <v/>
      </c>
      <c r="AP65" s="59" t="str">
        <f>IFERROR(IF(OR($C$67=FALSE,LEFT($B65,3)&lt;&gt;"NOX"),AP57*INDEX('Damage costs'!$P$18:$P$70,MATCH($B65,'Damage costs'!$C$18:$C$70,0))/1000,AP57*INDEX('Damage costs'!$T$18:$T$70,MATCH($B65,'Damage costs'!$C$18:$C$70,0))/1000),"")</f>
        <v/>
      </c>
      <c r="AQ65" s="59" t="str">
        <f>IFERROR(IF(OR($C$67=FALSE,LEFT($B65,3)&lt;&gt;"NOX"),AQ57*INDEX('Damage costs'!$P$18:$P$70,MATCH($B65,'Damage costs'!$C$18:$C$70,0))/1000,AQ57*INDEX('Damage costs'!$T$18:$T$70,MATCH($B65,'Damage costs'!$C$18:$C$70,0))/1000),"")</f>
        <v/>
      </c>
      <c r="AR65" s="59" t="str">
        <f>IFERROR(IF(OR($C$67=FALSE,LEFT($B65,3)&lt;&gt;"NOX"),AR57*INDEX('Damage costs'!$P$18:$P$70,MATCH($B65,'Damage costs'!$C$18:$C$70,0))/1000,AR57*INDEX('Damage costs'!$T$18:$T$70,MATCH($B65,'Damage costs'!$C$18:$C$70,0))/1000),"")</f>
        <v/>
      </c>
      <c r="AS65" s="59" t="str">
        <f>IFERROR(IF(OR($C$67=FALSE,LEFT($B65,3)&lt;&gt;"NOX"),AS57*INDEX('Damage costs'!$P$18:$P$70,MATCH($B65,'Damage costs'!$C$18:$C$70,0))/1000,AS57*INDEX('Damage costs'!$T$18:$T$70,MATCH($B65,'Damage costs'!$C$18:$C$70,0))/1000),"")</f>
        <v/>
      </c>
      <c r="AT65" s="59" t="str">
        <f>IFERROR(IF(OR($C$67=FALSE,LEFT($B65,3)&lt;&gt;"NOX"),AT57*INDEX('Damage costs'!$P$18:$P$70,MATCH($B65,'Damage costs'!$C$18:$C$70,0))/1000,AT57*INDEX('Damage costs'!$T$18:$T$70,MATCH($B65,'Damage costs'!$C$18:$C$70,0))/1000),"")</f>
        <v/>
      </c>
      <c r="AU65" s="59" t="str">
        <f>IFERROR(IF(OR($C$67=FALSE,LEFT($B65,3)&lt;&gt;"NOX"),AU57*INDEX('Damage costs'!$P$18:$P$70,MATCH($B65,'Damage costs'!$C$18:$C$70,0))/1000,AU57*INDEX('Damage costs'!$T$18:$T$70,MATCH($B65,'Damage costs'!$C$18:$C$70,0))/1000),"")</f>
        <v/>
      </c>
      <c r="AV65" s="59" t="str">
        <f>IFERROR(IF(OR($C$67=FALSE,LEFT($B65,3)&lt;&gt;"NOX"),AV57*INDEX('Damage costs'!$P$18:$P$70,MATCH($B65,'Damage costs'!$C$18:$C$70,0))/1000,AV57*INDEX('Damage costs'!$T$18:$T$70,MATCH($B65,'Damage costs'!$C$18:$C$70,0))/1000),"")</f>
        <v/>
      </c>
      <c r="AW65" s="59" t="str">
        <f>IFERROR(IF(OR($C$67=FALSE,LEFT($B65,3)&lt;&gt;"NOX"),AW57*INDEX('Damage costs'!$P$18:$P$70,MATCH($B65,'Damage costs'!$C$18:$C$70,0))/1000,AW57*INDEX('Damage costs'!$T$18:$T$70,MATCH($B65,'Damage costs'!$C$18:$C$70,0))/1000),"")</f>
        <v/>
      </c>
      <c r="AX65" s="59" t="str">
        <f>IFERROR(IF(OR($C$67=FALSE,LEFT($B65,3)&lt;&gt;"NOX"),AX57*INDEX('Damage costs'!$P$18:$P$70,MATCH($B65,'Damage costs'!$C$18:$C$70,0))/1000,AX57*INDEX('Damage costs'!$T$18:$T$70,MATCH($B65,'Damage costs'!$C$18:$C$70,0))/1000),"")</f>
        <v/>
      </c>
      <c r="AY65" s="59" t="str">
        <f>IFERROR(IF(OR($C$67=FALSE,LEFT($B65,3)&lt;&gt;"NOX"),AY57*INDEX('Damage costs'!$P$18:$P$70,MATCH($B65,'Damage costs'!$C$18:$C$70,0))/1000,AY57*INDEX('Damage costs'!$T$18:$T$70,MATCH($B65,'Damage costs'!$C$18:$C$70,0))/1000),"")</f>
        <v/>
      </c>
      <c r="AZ65" s="59" t="str">
        <f>IFERROR(IF(OR($C$67=FALSE,LEFT($B65,3)&lt;&gt;"NOX"),AZ57*INDEX('Damage costs'!$P$18:$P$70,MATCH($B65,'Damage costs'!$C$18:$C$70,0))/1000,AZ57*INDEX('Damage costs'!$T$18:$T$70,MATCH($B65,'Damage costs'!$C$18:$C$70,0))/1000),"")</f>
        <v/>
      </c>
      <c r="BA65" s="59" t="str">
        <f>IFERROR(IF(OR($C$67=FALSE,LEFT($B65,3)&lt;&gt;"NOX"),BA57*INDEX('Damage costs'!$P$18:$P$70,MATCH($B65,'Damage costs'!$C$18:$C$70,0))/1000,BA57*INDEX('Damage costs'!$T$18:$T$70,MATCH($B65,'Damage costs'!$C$18:$C$70,0))/1000),"")</f>
        <v/>
      </c>
      <c r="BB65" s="59" t="str">
        <f>IFERROR(IF(OR($C$67=FALSE,LEFT($B65,3)&lt;&gt;"NOX"),BB57*INDEX('Damage costs'!$P$18:$P$70,MATCH($B65,'Damage costs'!$C$18:$C$70,0))/1000,BB57*INDEX('Damage costs'!$T$18:$T$70,MATCH($B65,'Damage costs'!$C$18:$C$70,0))/1000),"")</f>
        <v/>
      </c>
      <c r="BC65" s="59" t="str">
        <f>IFERROR(IF(OR($C$67=FALSE,LEFT($B65,3)&lt;&gt;"NOX"),BC57*INDEX('Damage costs'!$P$18:$P$70,MATCH($B65,'Damage costs'!$C$18:$C$70,0))/1000,BC57*INDEX('Damage costs'!$T$18:$T$70,MATCH($B65,'Damage costs'!$C$18:$C$70,0))/1000),"")</f>
        <v/>
      </c>
      <c r="BD65" s="59" t="str">
        <f>IFERROR(IF(OR($C$67=FALSE,LEFT($B65,3)&lt;&gt;"NOX"),BD57*INDEX('Damage costs'!$P$18:$P$70,MATCH($B65,'Damage costs'!$C$18:$C$70,0))/1000,BD57*INDEX('Damage costs'!$T$18:$T$70,MATCH($B65,'Damage costs'!$C$18:$C$70,0))/1000),"")</f>
        <v/>
      </c>
      <c r="BE65" s="59" t="str">
        <f>IFERROR(IF(OR($C$67=FALSE,LEFT($B65,3)&lt;&gt;"NOX"),BE57*INDEX('Damage costs'!$P$18:$P$70,MATCH($B65,'Damage costs'!$C$18:$C$70,0))/1000,BE57*INDEX('Damage costs'!$T$18:$T$70,MATCH($B65,'Damage costs'!$C$18:$C$70,0))/1000),"")</f>
        <v/>
      </c>
      <c r="BF65" s="59" t="str">
        <f>IFERROR(IF(OR($C$67=FALSE,LEFT($B65,3)&lt;&gt;"NOX"),BF57*INDEX('Damage costs'!$P$18:$P$70,MATCH($B65,'Damage costs'!$C$18:$C$70,0))/1000,BF57*INDEX('Damage costs'!$T$18:$T$70,MATCH($B65,'Damage costs'!$C$18:$C$70,0))/1000),"")</f>
        <v/>
      </c>
      <c r="BG65" s="59" t="str">
        <f>IFERROR(IF(OR($C$67=FALSE,LEFT($B65,3)&lt;&gt;"NOX"),BG57*INDEX('Damage costs'!$P$18:$P$70,MATCH($B65,'Damage costs'!$C$18:$C$70,0))/1000,BG57*INDEX('Damage costs'!$T$18:$T$70,MATCH($B65,'Damage costs'!$C$18:$C$70,0))/1000),"")</f>
        <v/>
      </c>
      <c r="BH65" s="59" t="str">
        <f>IFERROR(IF(OR($C$67=FALSE,LEFT($B65,3)&lt;&gt;"NOX"),BH57*INDEX('Damage costs'!$P$18:$P$70,MATCH($B65,'Damage costs'!$C$18:$C$70,0))/1000,BH57*INDEX('Damage costs'!$T$18:$T$70,MATCH($B65,'Damage costs'!$C$18:$C$70,0))/1000),"")</f>
        <v/>
      </c>
      <c r="BI65" s="59" t="str">
        <f>IFERROR(IF(OR($C$67=FALSE,LEFT($B65,3)&lt;&gt;"NOX"),BI57*INDEX('Damage costs'!$P$18:$P$70,MATCH($B65,'Damage costs'!$C$18:$C$70,0))/1000,BI57*INDEX('Damage costs'!$T$18:$T$70,MATCH($B65,'Damage costs'!$C$18:$C$70,0))/1000),"")</f>
        <v/>
      </c>
      <c r="BJ65" s="59" t="str">
        <f>IFERROR(IF(OR($C$67=FALSE,LEFT($B65,3)&lt;&gt;"NOX"),BJ57*INDEX('Damage costs'!$P$18:$P$70,MATCH($B65,'Damage costs'!$C$18:$C$70,0))/1000,BJ57*INDEX('Damage costs'!$T$18:$T$70,MATCH($B65,'Damage costs'!$C$18:$C$70,0))/1000),"")</f>
        <v/>
      </c>
      <c r="BK65" s="59" t="str">
        <f>IFERROR(IF(OR($C$67=FALSE,LEFT($B65,3)&lt;&gt;"NOX"),BK57*INDEX('Damage costs'!$P$18:$P$70,MATCH($B65,'Damage costs'!$C$18:$C$70,0))/1000,BK57*INDEX('Damage costs'!$T$18:$T$70,MATCH($B65,'Damage costs'!$C$18:$C$70,0))/1000),"")</f>
        <v/>
      </c>
      <c r="BL65" s="59" t="str">
        <f>IFERROR(IF(OR($C$67=FALSE,LEFT($B65,3)&lt;&gt;"NOX"),BL57*INDEX('Damage costs'!$P$18:$P$70,MATCH($B65,'Damage costs'!$C$18:$C$70,0))/1000,BL57*INDEX('Damage costs'!$T$18:$T$70,MATCH($B65,'Damage costs'!$C$18:$C$70,0))/1000),"")</f>
        <v/>
      </c>
      <c r="BM65" s="59" t="str">
        <f>IFERROR(IF(OR($C$67=FALSE,LEFT($B65,3)&lt;&gt;"NOX"),BM57*INDEX('Damage costs'!$P$18:$P$70,MATCH($B65,'Damage costs'!$C$18:$C$70,0))/1000,BM57*INDEX('Damage costs'!$T$18:$T$70,MATCH($B65,'Damage costs'!$C$18:$C$70,0))/1000),"")</f>
        <v/>
      </c>
      <c r="BN65" s="59" t="str">
        <f>IFERROR(IF(OR($C$67=FALSE,LEFT($B65,3)&lt;&gt;"NOX"),BN57*INDEX('Damage costs'!$P$18:$P$70,MATCH($B65,'Damage costs'!$C$18:$C$70,0))/1000,BN57*INDEX('Damage costs'!$T$18:$T$70,MATCH($B65,'Damage costs'!$C$18:$C$70,0))/1000),"")</f>
        <v/>
      </c>
      <c r="BO65" s="59" t="str">
        <f>IFERROR(IF(OR($C$67=FALSE,LEFT($B65,3)&lt;&gt;"NOX"),BO57*INDEX('Damage costs'!$P$18:$P$70,MATCH($B65,'Damage costs'!$C$18:$C$70,0))/1000,BO57*INDEX('Damage costs'!$T$18:$T$70,MATCH($B65,'Damage costs'!$C$18:$C$70,0))/1000),"")</f>
        <v/>
      </c>
      <c r="BP65" s="59" t="str">
        <f>IFERROR(IF(OR($C$67=FALSE,LEFT($B65,3)&lt;&gt;"NOX"),BP57*INDEX('Damage costs'!$P$18:$P$70,MATCH($B65,'Damage costs'!$C$18:$C$70,0))/1000,BP57*INDEX('Damage costs'!$T$18:$T$70,MATCH($B65,'Damage costs'!$C$18:$C$70,0))/1000),"")</f>
        <v/>
      </c>
      <c r="BQ65" s="59" t="str">
        <f>IFERROR(IF(OR($C$67=FALSE,LEFT($B65,3)&lt;&gt;"NOX"),BQ57*INDEX('Damage costs'!$P$18:$P$70,MATCH($B65,'Damage costs'!$C$18:$C$70,0))/1000,BQ57*INDEX('Damage costs'!$T$18:$T$70,MATCH($B65,'Damage costs'!$C$18:$C$70,0))/1000),"")</f>
        <v/>
      </c>
      <c r="BR65" s="59" t="str">
        <f>IFERROR(IF(OR($C$67=FALSE,LEFT($B65,3)&lt;&gt;"NOX"),BR57*INDEX('Damage costs'!$P$18:$P$70,MATCH($B65,'Damage costs'!$C$18:$C$70,0))/1000,BR57*INDEX('Damage costs'!$T$18:$T$70,MATCH($B65,'Damage costs'!$C$18:$C$70,0))/1000),"")</f>
        <v/>
      </c>
      <c r="BS65" s="59" t="str">
        <f>IFERROR(IF(OR($C$67=FALSE,LEFT($B65,3)&lt;&gt;"NOX"),BS57*INDEX('Damage costs'!$P$18:$P$70,MATCH($B65,'Damage costs'!$C$18:$C$70,0))/1000,BS57*INDEX('Damage costs'!$T$18:$T$70,MATCH($B65,'Damage costs'!$C$18:$C$70,0))/1000),"")</f>
        <v/>
      </c>
      <c r="BT65" s="59" t="str">
        <f>IFERROR(IF(OR($C$67=FALSE,LEFT($B65,3)&lt;&gt;"NOX"),BT57*INDEX('Damage costs'!$P$18:$P$70,MATCH($B65,'Damage costs'!$C$18:$C$70,0))/1000,BT57*INDEX('Damage costs'!$T$18:$T$70,MATCH($B65,'Damage costs'!$C$18:$C$70,0))/1000),"")</f>
        <v/>
      </c>
      <c r="BU65" s="59" t="str">
        <f>IFERROR(IF(OR($C$67=FALSE,LEFT($B65,3)&lt;&gt;"NOX"),BU57*INDEX('Damage costs'!$P$18:$P$70,MATCH($B65,'Damage costs'!$C$18:$C$70,0))/1000,BU57*INDEX('Damage costs'!$T$18:$T$70,MATCH($B65,'Damage costs'!$C$18:$C$70,0))/1000),"")</f>
        <v/>
      </c>
      <c r="BV65" s="59" t="str">
        <f>IFERROR(IF(OR($C$67=FALSE,LEFT($B65,3)&lt;&gt;"NOX"),BV57*INDEX('Damage costs'!$P$18:$P$70,MATCH($B65,'Damage costs'!$C$18:$C$70,0))/1000,BV57*INDEX('Damage costs'!$T$18:$T$70,MATCH($B65,'Damage costs'!$C$18:$C$70,0))/1000),"")</f>
        <v/>
      </c>
      <c r="BW65" s="59" t="str">
        <f>IFERROR(IF(OR($C$67=FALSE,LEFT($B65,3)&lt;&gt;"NOX"),BW57*INDEX('Damage costs'!$P$18:$P$70,MATCH($B65,'Damage costs'!$C$18:$C$70,0))/1000,BW57*INDEX('Damage costs'!$T$18:$T$70,MATCH($B65,'Damage costs'!$C$18:$C$70,0))/1000),"")</f>
        <v/>
      </c>
      <c r="BX65" s="59" t="str">
        <f>IFERROR(IF(OR($C$67=FALSE,LEFT($B65,3)&lt;&gt;"NOX"),BX57*INDEX('Damage costs'!$P$18:$P$70,MATCH($B65,'Damage costs'!$C$18:$C$70,0))/1000,BX57*INDEX('Damage costs'!$T$18:$T$70,MATCH($B65,'Damage costs'!$C$18:$C$70,0))/1000),"")</f>
        <v/>
      </c>
      <c r="BY65" s="59" t="str">
        <f>IFERROR(IF(OR($C$67=FALSE,LEFT($B65,3)&lt;&gt;"NOX"),BY57*INDEX('Damage costs'!$P$18:$P$70,MATCH($B65,'Damage costs'!$C$18:$C$70,0))/1000,BY57*INDEX('Damage costs'!$T$18:$T$70,MATCH($B65,'Damage costs'!$C$18:$C$70,0))/1000),"")</f>
        <v/>
      </c>
      <c r="BZ65" s="59" t="str">
        <f>IFERROR(IF(OR($C$67=FALSE,LEFT($B65,3)&lt;&gt;"NOX"),BZ57*INDEX('Damage costs'!$P$18:$P$70,MATCH($B65,'Damage costs'!$C$18:$C$70,0))/1000,BZ57*INDEX('Damage costs'!$T$18:$T$70,MATCH($B65,'Damage costs'!$C$18:$C$70,0))/1000),"")</f>
        <v/>
      </c>
      <c r="CA65" s="59" t="str">
        <f>IFERROR(IF(OR($C$67=FALSE,LEFT($B65,3)&lt;&gt;"NOX"),CA57*INDEX('Damage costs'!$P$18:$P$70,MATCH($B65,'Damage costs'!$C$18:$C$70,0))/1000,CA57*INDEX('Damage costs'!$T$18:$T$70,MATCH($B65,'Damage costs'!$C$18:$C$70,0))/1000),"")</f>
        <v/>
      </c>
      <c r="CB65" s="59" t="str">
        <f>IFERROR(IF(OR($C$67=FALSE,LEFT($B65,3)&lt;&gt;"NOX"),CB57*INDEX('Damage costs'!$P$18:$P$70,MATCH($B65,'Damage costs'!$C$18:$C$70,0))/1000,CB57*INDEX('Damage costs'!$T$18:$T$70,MATCH($B65,'Damage costs'!$C$18:$C$70,0))/1000),"")</f>
        <v/>
      </c>
      <c r="CC65" s="59" t="str">
        <f>IFERROR(IF(OR($C$67=FALSE,LEFT($B65,3)&lt;&gt;"NOX"),CC57*INDEX('Damage costs'!$P$18:$P$70,MATCH($B65,'Damage costs'!$C$18:$C$70,0))/1000,CC57*INDEX('Damage costs'!$T$18:$T$70,MATCH($B65,'Damage costs'!$C$18:$C$70,0))/1000),"")</f>
        <v/>
      </c>
      <c r="CD65" s="59" t="str">
        <f>IFERROR(IF(OR($C$67=FALSE,LEFT($B65,3)&lt;&gt;"NOX"),CD57*INDEX('Damage costs'!$P$18:$P$70,MATCH($B65,'Damage costs'!$C$18:$C$70,0))/1000,CD57*INDEX('Damage costs'!$T$18:$T$70,MATCH($B65,'Damage costs'!$C$18:$C$70,0))/1000),"")</f>
        <v/>
      </c>
      <c r="CE65" s="59" t="str">
        <f>IFERROR(IF(OR($C$67=FALSE,LEFT($B65,3)&lt;&gt;"NOX"),CE57*INDEX('Damage costs'!$P$18:$P$70,MATCH($B65,'Damage costs'!$C$18:$C$70,0))/1000,CE57*INDEX('Damage costs'!$T$18:$T$70,MATCH($B65,'Damage costs'!$C$18:$C$70,0))/1000),"")</f>
        <v/>
      </c>
      <c r="CF65" s="59" t="str">
        <f>IFERROR(IF(OR($C$67=FALSE,LEFT($B65,3)&lt;&gt;"NOX"),CF57*INDEX('Damage costs'!$P$18:$P$70,MATCH($B65,'Damage costs'!$C$18:$C$70,0))/1000,CF57*INDEX('Damage costs'!$T$18:$T$70,MATCH($B65,'Damage costs'!$C$18:$C$70,0))/1000),"")</f>
        <v/>
      </c>
      <c r="CG65" s="59" t="str">
        <f>IFERROR(IF(OR($C$67=FALSE,LEFT($B65,3)&lt;&gt;"NOX"),CG57*INDEX('Damage costs'!$P$18:$P$70,MATCH($B65,'Damage costs'!$C$18:$C$70,0))/1000,CG57*INDEX('Damage costs'!$T$18:$T$70,MATCH($B65,'Damage costs'!$C$18:$C$70,0))/1000),"")</f>
        <v/>
      </c>
      <c r="CH65" s="59" t="str">
        <f>IFERROR(IF(OR($C$67=FALSE,LEFT($B65,3)&lt;&gt;"NOX"),CH57*INDEX('Damage costs'!$P$18:$P$70,MATCH($B65,'Damage costs'!$C$18:$C$70,0))/1000,CH57*INDEX('Damage costs'!$T$18:$T$70,MATCH($B65,'Damage costs'!$C$18:$C$70,0))/1000),"")</f>
        <v/>
      </c>
      <c r="CI65" s="59" t="str">
        <f>IFERROR(IF(OR($C$67=FALSE,LEFT($B65,3)&lt;&gt;"NOX"),CI57*INDEX('Damage costs'!$P$18:$P$70,MATCH($B65,'Damage costs'!$C$18:$C$70,0))/1000,CI57*INDEX('Damage costs'!$T$18:$T$70,MATCH($B65,'Damage costs'!$C$18:$C$70,0))/1000),"")</f>
        <v/>
      </c>
      <c r="CJ65" s="59" t="str">
        <f>IFERROR(IF(OR($C$67=FALSE,LEFT($B65,3)&lt;&gt;"NOX"),CJ57*INDEX('Damage costs'!$P$18:$P$70,MATCH($B65,'Damage costs'!$C$18:$C$70,0))/1000,CJ57*INDEX('Damage costs'!$T$18:$T$70,MATCH($B65,'Damage costs'!$C$18:$C$70,0))/1000),"")</f>
        <v/>
      </c>
      <c r="CK65" s="59" t="str">
        <f>IFERROR(IF(OR($C$67=FALSE,LEFT($B65,3)&lt;&gt;"NOX"),CK57*INDEX('Damage costs'!$P$18:$P$70,MATCH($B65,'Damage costs'!$C$18:$C$70,0))/1000,CK57*INDEX('Damage costs'!$T$18:$T$70,MATCH($B65,'Damage costs'!$C$18:$C$70,0))/1000),"")</f>
        <v/>
      </c>
      <c r="CL65" s="59" t="str">
        <f>IFERROR(IF(OR($C$67=FALSE,LEFT($B65,3)&lt;&gt;"NOX"),CL57*INDEX('Damage costs'!$P$18:$P$70,MATCH($B65,'Damage costs'!$C$18:$C$70,0))/1000,CL57*INDEX('Damage costs'!$T$18:$T$70,MATCH($B65,'Damage costs'!$C$18:$C$70,0))/1000),"")</f>
        <v/>
      </c>
      <c r="CM65" s="59" t="str">
        <f>IFERROR(IF(OR($C$67=FALSE,LEFT($B65,3)&lt;&gt;"NOX"),CM57*INDEX('Damage costs'!$P$18:$P$70,MATCH($B65,'Damage costs'!$C$18:$C$70,0))/1000,CM57*INDEX('Damage costs'!$T$18:$T$70,MATCH($B65,'Damage costs'!$C$18:$C$70,0))/1000),"")</f>
        <v/>
      </c>
      <c r="CN65" s="59" t="str">
        <f>IFERROR(IF(OR($C$67=FALSE,LEFT($B65,3)&lt;&gt;"NOX"),CN57*INDEX('Damage costs'!$P$18:$P$70,MATCH($B65,'Damage costs'!$C$18:$C$70,0))/1000,CN57*INDEX('Damage costs'!$T$18:$T$70,MATCH($B65,'Damage costs'!$C$18:$C$70,0))/1000),"")</f>
        <v/>
      </c>
      <c r="CO65" s="59" t="str">
        <f>IFERROR(IF(OR($C$67=FALSE,LEFT($B65,3)&lt;&gt;"NOX"),CO57*INDEX('Damage costs'!$P$18:$P$70,MATCH($B65,'Damage costs'!$C$18:$C$70,0))/1000,CO57*INDEX('Damage costs'!$T$18:$T$70,MATCH($B65,'Damage costs'!$C$18:$C$70,0))/1000),"")</f>
        <v/>
      </c>
      <c r="CP65" s="59" t="str">
        <f>IFERROR(IF(OR($C$67=FALSE,LEFT($B65,3)&lt;&gt;"NOX"),CP57*INDEX('Damage costs'!$P$18:$P$70,MATCH($B65,'Damage costs'!$C$18:$C$70,0))/1000,CP57*INDEX('Damage costs'!$T$18:$T$70,MATCH($B65,'Damage costs'!$C$18:$C$70,0))/1000),"")</f>
        <v/>
      </c>
      <c r="CQ65" s="59" t="str">
        <f>IFERROR(IF(OR($C$67=FALSE,LEFT($B65,3)&lt;&gt;"NOX"),CQ57*INDEX('Damage costs'!$P$18:$P$70,MATCH($B65,'Damage costs'!$C$18:$C$70,0))/1000,CQ57*INDEX('Damage costs'!$T$18:$T$70,MATCH($B65,'Damage costs'!$C$18:$C$70,0))/1000),"")</f>
        <v/>
      </c>
      <c r="CR65" s="59" t="str">
        <f>IFERROR(IF(OR($C$67=FALSE,LEFT($B65,3)&lt;&gt;"NOX"),CR57*INDEX('Damage costs'!$P$18:$P$70,MATCH($B65,'Damage costs'!$C$18:$C$70,0))/1000,CR57*INDEX('Damage costs'!$T$18:$T$70,MATCH($B65,'Damage costs'!$C$18:$C$70,0))/1000),"")</f>
        <v/>
      </c>
      <c r="CS65" s="59" t="str">
        <f>IFERROR(IF(OR($C$67=FALSE,LEFT($B65,3)&lt;&gt;"NOX"),CS57*INDEX('Damage costs'!$P$18:$P$70,MATCH($B65,'Damage costs'!$C$18:$C$70,0))/1000,CS57*INDEX('Damage costs'!$T$18:$T$70,MATCH($B65,'Damage costs'!$C$18:$C$70,0))/1000),"")</f>
        <v/>
      </c>
      <c r="CT65" s="59" t="str">
        <f>IFERROR(IF(OR($C$67=FALSE,LEFT($B65,3)&lt;&gt;"NOX"),CT57*INDEX('Damage costs'!$P$18:$P$70,MATCH($B65,'Damage costs'!$C$18:$C$70,0))/1000,CT57*INDEX('Damage costs'!$T$18:$T$70,MATCH($B65,'Damage costs'!$C$18:$C$70,0))/1000),"")</f>
        <v/>
      </c>
      <c r="CU65" s="59" t="str">
        <f>IFERROR(IF(OR($C$67=FALSE,LEFT($B65,3)&lt;&gt;"NOX"),CU57*INDEX('Damage costs'!$P$18:$P$70,MATCH($B65,'Damage costs'!$C$18:$C$70,0))/1000,CU57*INDEX('Damage costs'!$T$18:$T$70,MATCH($B65,'Damage costs'!$C$18:$C$70,0))/1000),"")</f>
        <v/>
      </c>
      <c r="CV65" s="59" t="str">
        <f>IFERROR(IF(OR($C$67=FALSE,LEFT($B65,3)&lt;&gt;"NOX"),CV57*INDEX('Damage costs'!$P$18:$P$70,MATCH($B65,'Damage costs'!$C$18:$C$70,0))/1000,CV57*INDEX('Damage costs'!$T$18:$T$70,MATCH($B65,'Damage costs'!$C$18:$C$70,0))/1000),"")</f>
        <v/>
      </c>
      <c r="CW65" s="59" t="str">
        <f>IFERROR(IF(OR($C$67=FALSE,LEFT($B65,3)&lt;&gt;"NOX"),CW57*INDEX('Damage costs'!$P$18:$P$70,MATCH($B65,'Damage costs'!$C$18:$C$70,0))/1000,CW57*INDEX('Damage costs'!$T$18:$T$70,MATCH($B65,'Damage costs'!$C$18:$C$70,0))/1000),"")</f>
        <v/>
      </c>
      <c r="CX65" s="59" t="str">
        <f>IFERROR(IF(OR($C$67=FALSE,LEFT($B65,3)&lt;&gt;"NOX"),CX57*INDEX('Damage costs'!$P$18:$P$70,MATCH($B65,'Damage costs'!$C$18:$C$70,0))/1000,CX57*INDEX('Damage costs'!$T$18:$T$70,MATCH($B65,'Damage costs'!$C$18:$C$70,0))/1000),"")</f>
        <v/>
      </c>
      <c r="CY65" s="59" t="str">
        <f>IFERROR(IF(OR($C$67=FALSE,LEFT($B65,3)&lt;&gt;"NOX"),CY57*INDEX('Damage costs'!$P$18:$P$70,MATCH($B65,'Damage costs'!$C$18:$C$70,0))/1000,CY57*INDEX('Damage costs'!$T$18:$T$70,MATCH($B65,'Damage costs'!$C$18:$C$70,0))/1000),"")</f>
        <v/>
      </c>
      <c r="CZ65" s="391"/>
    </row>
    <row r="66" spans="2:104" x14ac:dyDescent="0.25">
      <c r="B66" s="406">
        <f t="shared" si="27"/>
        <v>0</v>
      </c>
      <c r="C66" s="9" t="s">
        <v>1117</v>
      </c>
      <c r="D66" s="59" t="str">
        <f>IFERROR(IF(OR($C$67=FALSE,LEFT($B66,3)&lt;&gt;"NOX"),D58*INDEX('Damage costs'!$P$18:$P$70,MATCH($B66,'Damage costs'!$C$18:$C$70,0))/1000,D58*INDEX('Damage costs'!$T$18:$T$70,MATCH($B66,'Damage costs'!$C$18:$C$70,0))/1000),"")</f>
        <v/>
      </c>
      <c r="E66" s="59" t="str">
        <f>IFERROR(IF(OR($C$67=FALSE,LEFT($B66,3)&lt;&gt;"NOX"),E58*INDEX('Damage costs'!$P$18:$P$70,MATCH($B66,'Damage costs'!$C$18:$C$70,0))/1000,E58*INDEX('Damage costs'!$T$18:$T$70,MATCH($B66,'Damage costs'!$C$18:$C$70,0))/1000),"")</f>
        <v/>
      </c>
      <c r="F66" s="59" t="str">
        <f>IFERROR(IF(OR($C$67=FALSE,LEFT($B66,3)&lt;&gt;"NOX"),F58*INDEX('Damage costs'!$P$18:$P$70,MATCH($B66,'Damage costs'!$C$18:$C$70,0))/1000,F58*INDEX('Damage costs'!$T$18:$T$70,MATCH($B66,'Damage costs'!$C$18:$C$70,0))/1000),"")</f>
        <v/>
      </c>
      <c r="G66" s="59" t="str">
        <f>IFERROR(IF(OR($C$67=FALSE,LEFT($B66,3)&lt;&gt;"NOX"),G58*INDEX('Damage costs'!$P$18:$P$70,MATCH($B66,'Damage costs'!$C$18:$C$70,0))/1000,G58*INDEX('Damage costs'!$T$18:$T$70,MATCH($B66,'Damage costs'!$C$18:$C$70,0))/1000),"")</f>
        <v/>
      </c>
      <c r="H66" s="59" t="str">
        <f>IFERROR(IF(OR($C$67=FALSE,LEFT($B66,3)&lt;&gt;"NOX"),H58*INDEX('Damage costs'!$P$18:$P$70,MATCH($B66,'Damage costs'!$C$18:$C$70,0))/1000,H58*INDEX('Damage costs'!$T$18:$T$70,MATCH($B66,'Damage costs'!$C$18:$C$70,0))/1000),"")</f>
        <v/>
      </c>
      <c r="I66" s="59" t="str">
        <f>IFERROR(IF(OR($C$67=FALSE,LEFT($B66,3)&lt;&gt;"NOX"),I58*INDEX('Damage costs'!$P$18:$P$70,MATCH($B66,'Damage costs'!$C$18:$C$70,0))/1000,I58*INDEX('Damage costs'!$T$18:$T$70,MATCH($B66,'Damage costs'!$C$18:$C$70,0))/1000),"")</f>
        <v/>
      </c>
      <c r="J66" s="59" t="str">
        <f>IFERROR(IF(OR($C$67=FALSE,LEFT($B66,3)&lt;&gt;"NOX"),J58*INDEX('Damage costs'!$P$18:$P$70,MATCH($B66,'Damage costs'!$C$18:$C$70,0))/1000,J58*INDEX('Damage costs'!$T$18:$T$70,MATCH($B66,'Damage costs'!$C$18:$C$70,0))/1000),"")</f>
        <v/>
      </c>
      <c r="K66" s="59" t="str">
        <f>IFERROR(IF(OR($C$67=FALSE,LEFT($B66,3)&lt;&gt;"NOX"),K58*INDEX('Damage costs'!$P$18:$P$70,MATCH($B66,'Damage costs'!$C$18:$C$70,0))/1000,K58*INDEX('Damage costs'!$T$18:$T$70,MATCH($B66,'Damage costs'!$C$18:$C$70,0))/1000),"")</f>
        <v/>
      </c>
      <c r="L66" s="59" t="str">
        <f>IFERROR(IF(OR($C$67=FALSE,LEFT($B66,3)&lt;&gt;"NOX"),L58*INDEX('Damage costs'!$P$18:$P$70,MATCH($B66,'Damage costs'!$C$18:$C$70,0))/1000,L58*INDEX('Damage costs'!$T$18:$T$70,MATCH($B66,'Damage costs'!$C$18:$C$70,0))/1000),"")</f>
        <v/>
      </c>
      <c r="M66" s="59" t="str">
        <f>IFERROR(IF(OR($C$67=FALSE,LEFT($B66,3)&lt;&gt;"NOX"),M58*INDEX('Damage costs'!$P$18:$P$70,MATCH($B66,'Damage costs'!$C$18:$C$70,0))/1000,M58*INDEX('Damage costs'!$T$18:$T$70,MATCH($B66,'Damage costs'!$C$18:$C$70,0))/1000),"")</f>
        <v/>
      </c>
      <c r="N66" s="59" t="str">
        <f>IFERROR(IF(OR($C$67=FALSE,LEFT($B66,3)&lt;&gt;"NOX"),N58*INDEX('Damage costs'!$P$18:$P$70,MATCH($B66,'Damage costs'!$C$18:$C$70,0))/1000,N58*INDEX('Damage costs'!$T$18:$T$70,MATCH($B66,'Damage costs'!$C$18:$C$70,0))/1000),"")</f>
        <v/>
      </c>
      <c r="O66" s="59" t="str">
        <f>IFERROR(IF(OR($C$67=FALSE,LEFT($B66,3)&lt;&gt;"NOX"),O58*INDEX('Damage costs'!$P$18:$P$70,MATCH($B66,'Damage costs'!$C$18:$C$70,0))/1000,O58*INDEX('Damage costs'!$T$18:$T$70,MATCH($B66,'Damage costs'!$C$18:$C$70,0))/1000),"")</f>
        <v/>
      </c>
      <c r="P66" s="59" t="str">
        <f>IFERROR(IF(OR($C$67=FALSE,LEFT($B66,3)&lt;&gt;"NOX"),P58*INDEX('Damage costs'!$P$18:$P$70,MATCH($B66,'Damage costs'!$C$18:$C$70,0))/1000,P58*INDEX('Damage costs'!$T$18:$T$70,MATCH($B66,'Damage costs'!$C$18:$C$70,0))/1000),"")</f>
        <v/>
      </c>
      <c r="Q66" s="59" t="str">
        <f>IFERROR(IF(OR($C$67=FALSE,LEFT($B66,3)&lt;&gt;"NOX"),Q58*INDEX('Damage costs'!$P$18:$P$70,MATCH($B66,'Damage costs'!$C$18:$C$70,0))/1000,Q58*INDEX('Damage costs'!$T$18:$T$70,MATCH($B66,'Damage costs'!$C$18:$C$70,0))/1000),"")</f>
        <v/>
      </c>
      <c r="R66" s="59" t="str">
        <f>IFERROR(IF(OR($C$67=FALSE,LEFT($B66,3)&lt;&gt;"NOX"),R58*INDEX('Damage costs'!$P$18:$P$70,MATCH($B66,'Damage costs'!$C$18:$C$70,0))/1000,R58*INDEX('Damage costs'!$T$18:$T$70,MATCH($B66,'Damage costs'!$C$18:$C$70,0))/1000),"")</f>
        <v/>
      </c>
      <c r="S66" s="59" t="str">
        <f>IFERROR(IF(OR($C$67=FALSE,LEFT($B66,3)&lt;&gt;"NOX"),S58*INDEX('Damage costs'!$P$18:$P$70,MATCH($B66,'Damage costs'!$C$18:$C$70,0))/1000,S58*INDEX('Damage costs'!$T$18:$T$70,MATCH($B66,'Damage costs'!$C$18:$C$70,0))/1000),"")</f>
        <v/>
      </c>
      <c r="T66" s="59" t="str">
        <f>IFERROR(IF(OR($C$67=FALSE,LEFT($B66,3)&lt;&gt;"NOX"),T58*INDEX('Damage costs'!$P$18:$P$70,MATCH($B66,'Damage costs'!$C$18:$C$70,0))/1000,T58*INDEX('Damage costs'!$T$18:$T$70,MATCH($B66,'Damage costs'!$C$18:$C$70,0))/1000),"")</f>
        <v/>
      </c>
      <c r="U66" s="59" t="str">
        <f>IFERROR(IF(OR($C$67=FALSE,LEFT($B66,3)&lt;&gt;"NOX"),U58*INDEX('Damage costs'!$P$18:$P$70,MATCH($B66,'Damage costs'!$C$18:$C$70,0))/1000,U58*INDEX('Damage costs'!$T$18:$T$70,MATCH($B66,'Damage costs'!$C$18:$C$70,0))/1000),"")</f>
        <v/>
      </c>
      <c r="V66" s="59" t="str">
        <f>IFERROR(IF(OR($C$67=FALSE,LEFT($B66,3)&lt;&gt;"NOX"),V58*INDEX('Damage costs'!$P$18:$P$70,MATCH($B66,'Damage costs'!$C$18:$C$70,0))/1000,V58*INDEX('Damage costs'!$T$18:$T$70,MATCH($B66,'Damage costs'!$C$18:$C$70,0))/1000),"")</f>
        <v/>
      </c>
      <c r="W66" s="59" t="str">
        <f>IFERROR(IF(OR($C$67=FALSE,LEFT($B66,3)&lt;&gt;"NOX"),W58*INDEX('Damage costs'!$P$18:$P$70,MATCH($B66,'Damage costs'!$C$18:$C$70,0))/1000,W58*INDEX('Damage costs'!$T$18:$T$70,MATCH($B66,'Damage costs'!$C$18:$C$70,0))/1000),"")</f>
        <v/>
      </c>
      <c r="X66" s="59" t="str">
        <f>IFERROR(IF(OR($C$67=FALSE,LEFT($B66,3)&lt;&gt;"NOX"),X58*INDEX('Damage costs'!$P$18:$P$70,MATCH($B66,'Damage costs'!$C$18:$C$70,0))/1000,X58*INDEX('Damage costs'!$T$18:$T$70,MATCH($B66,'Damage costs'!$C$18:$C$70,0))/1000),"")</f>
        <v/>
      </c>
      <c r="Y66" s="59" t="str">
        <f>IFERROR(IF(OR($C$67=FALSE,LEFT($B66,3)&lt;&gt;"NOX"),Y58*INDEX('Damage costs'!$P$18:$P$70,MATCH($B66,'Damage costs'!$C$18:$C$70,0))/1000,Y58*INDEX('Damage costs'!$T$18:$T$70,MATCH($B66,'Damage costs'!$C$18:$C$70,0))/1000),"")</f>
        <v/>
      </c>
      <c r="Z66" s="59" t="str">
        <f>IFERROR(IF(OR($C$67=FALSE,LEFT($B66,3)&lt;&gt;"NOX"),Z58*INDEX('Damage costs'!$P$18:$P$70,MATCH($B66,'Damage costs'!$C$18:$C$70,0))/1000,Z58*INDEX('Damage costs'!$T$18:$T$70,MATCH($B66,'Damage costs'!$C$18:$C$70,0))/1000),"")</f>
        <v/>
      </c>
      <c r="AA66" s="59" t="str">
        <f>IFERROR(IF(OR($C$67=FALSE,LEFT($B66,3)&lt;&gt;"NOX"),AA58*INDEX('Damage costs'!$P$18:$P$70,MATCH($B66,'Damage costs'!$C$18:$C$70,0))/1000,AA58*INDEX('Damage costs'!$T$18:$T$70,MATCH($B66,'Damage costs'!$C$18:$C$70,0))/1000),"")</f>
        <v/>
      </c>
      <c r="AB66" s="59" t="str">
        <f>IFERROR(IF(OR($C$67=FALSE,LEFT($B66,3)&lt;&gt;"NOX"),AB58*INDEX('Damage costs'!$P$18:$P$70,MATCH($B66,'Damage costs'!$C$18:$C$70,0))/1000,AB58*INDEX('Damage costs'!$T$18:$T$70,MATCH($B66,'Damage costs'!$C$18:$C$70,0))/1000),"")</f>
        <v/>
      </c>
      <c r="AC66" s="59" t="str">
        <f>IFERROR(IF(OR($C$67=FALSE,LEFT($B66,3)&lt;&gt;"NOX"),AC58*INDEX('Damage costs'!$P$18:$P$70,MATCH($B66,'Damage costs'!$C$18:$C$70,0))/1000,AC58*INDEX('Damage costs'!$T$18:$T$70,MATCH($B66,'Damage costs'!$C$18:$C$70,0))/1000),"")</f>
        <v/>
      </c>
      <c r="AD66" s="59" t="str">
        <f>IFERROR(IF(OR($C$67=FALSE,LEFT($B66,3)&lt;&gt;"NOX"),AD58*INDEX('Damage costs'!$P$18:$P$70,MATCH($B66,'Damage costs'!$C$18:$C$70,0))/1000,AD58*INDEX('Damage costs'!$T$18:$T$70,MATCH($B66,'Damage costs'!$C$18:$C$70,0))/1000),"")</f>
        <v/>
      </c>
      <c r="AE66" s="59" t="str">
        <f>IFERROR(IF(OR($C$67=FALSE,LEFT($B66,3)&lt;&gt;"NOX"),AE58*INDEX('Damage costs'!$P$18:$P$70,MATCH($B66,'Damage costs'!$C$18:$C$70,0))/1000,AE58*INDEX('Damage costs'!$T$18:$T$70,MATCH($B66,'Damage costs'!$C$18:$C$70,0))/1000),"")</f>
        <v/>
      </c>
      <c r="AF66" s="59" t="str">
        <f>IFERROR(IF(OR($C$67=FALSE,LEFT($B66,3)&lt;&gt;"NOX"),AF58*INDEX('Damage costs'!$P$18:$P$70,MATCH($B66,'Damage costs'!$C$18:$C$70,0))/1000,AF58*INDEX('Damage costs'!$T$18:$T$70,MATCH($B66,'Damage costs'!$C$18:$C$70,0))/1000),"")</f>
        <v/>
      </c>
      <c r="AG66" s="59" t="str">
        <f>IFERROR(IF(OR($C$67=FALSE,LEFT($B66,3)&lt;&gt;"NOX"),AG58*INDEX('Damage costs'!$P$18:$P$70,MATCH($B66,'Damage costs'!$C$18:$C$70,0))/1000,AG58*INDEX('Damage costs'!$T$18:$T$70,MATCH($B66,'Damage costs'!$C$18:$C$70,0))/1000),"")</f>
        <v/>
      </c>
      <c r="AH66" s="59" t="str">
        <f>IFERROR(IF(OR($C$67=FALSE,LEFT($B66,3)&lt;&gt;"NOX"),AH58*INDEX('Damage costs'!$P$18:$P$70,MATCH($B66,'Damage costs'!$C$18:$C$70,0))/1000,AH58*INDEX('Damage costs'!$T$18:$T$70,MATCH($B66,'Damage costs'!$C$18:$C$70,0))/1000),"")</f>
        <v/>
      </c>
      <c r="AI66" s="59" t="str">
        <f>IFERROR(IF(OR($C$67=FALSE,LEFT($B66,3)&lt;&gt;"NOX"),AI58*INDEX('Damage costs'!$P$18:$P$70,MATCH($B66,'Damage costs'!$C$18:$C$70,0))/1000,AI58*INDEX('Damage costs'!$T$18:$T$70,MATCH($B66,'Damage costs'!$C$18:$C$70,0))/1000),"")</f>
        <v/>
      </c>
      <c r="AJ66" s="59" t="str">
        <f>IFERROR(IF(OR($C$67=FALSE,LEFT($B66,3)&lt;&gt;"NOX"),AJ58*INDEX('Damage costs'!$P$18:$P$70,MATCH($B66,'Damage costs'!$C$18:$C$70,0))/1000,AJ58*INDEX('Damage costs'!$T$18:$T$70,MATCH($B66,'Damage costs'!$C$18:$C$70,0))/1000),"")</f>
        <v/>
      </c>
      <c r="AK66" s="59" t="str">
        <f>IFERROR(IF(OR($C$67=FALSE,LEFT($B66,3)&lt;&gt;"NOX"),AK58*INDEX('Damage costs'!$P$18:$P$70,MATCH($B66,'Damage costs'!$C$18:$C$70,0))/1000,AK58*INDEX('Damage costs'!$T$18:$T$70,MATCH($B66,'Damage costs'!$C$18:$C$70,0))/1000),"")</f>
        <v/>
      </c>
      <c r="AL66" s="59" t="str">
        <f>IFERROR(IF(OR($C$67=FALSE,LEFT($B66,3)&lt;&gt;"NOX"),AL58*INDEX('Damage costs'!$P$18:$P$70,MATCH($B66,'Damage costs'!$C$18:$C$70,0))/1000,AL58*INDEX('Damage costs'!$T$18:$T$70,MATCH($B66,'Damage costs'!$C$18:$C$70,0))/1000),"")</f>
        <v/>
      </c>
      <c r="AM66" s="59" t="str">
        <f>IFERROR(IF(OR($C$67=FALSE,LEFT($B66,3)&lt;&gt;"NOX"),AM58*INDEX('Damage costs'!$P$18:$P$70,MATCH($B66,'Damage costs'!$C$18:$C$70,0))/1000,AM58*INDEX('Damage costs'!$T$18:$T$70,MATCH($B66,'Damage costs'!$C$18:$C$70,0))/1000),"")</f>
        <v/>
      </c>
      <c r="AN66" s="59" t="str">
        <f>IFERROR(IF(OR($C$67=FALSE,LEFT($B66,3)&lt;&gt;"NOX"),AN58*INDEX('Damage costs'!$P$18:$P$70,MATCH($B66,'Damage costs'!$C$18:$C$70,0))/1000,AN58*INDEX('Damage costs'!$T$18:$T$70,MATCH($B66,'Damage costs'!$C$18:$C$70,0))/1000),"")</f>
        <v/>
      </c>
      <c r="AO66" s="59" t="str">
        <f>IFERROR(IF(OR($C$67=FALSE,LEFT($B66,3)&lt;&gt;"NOX"),AO58*INDEX('Damage costs'!$P$18:$P$70,MATCH($B66,'Damage costs'!$C$18:$C$70,0))/1000,AO58*INDEX('Damage costs'!$T$18:$T$70,MATCH($B66,'Damage costs'!$C$18:$C$70,0))/1000),"")</f>
        <v/>
      </c>
      <c r="AP66" s="59" t="str">
        <f>IFERROR(IF(OR($C$67=FALSE,LEFT($B66,3)&lt;&gt;"NOX"),AP58*INDEX('Damage costs'!$P$18:$P$70,MATCH($B66,'Damage costs'!$C$18:$C$70,0))/1000,AP58*INDEX('Damage costs'!$T$18:$T$70,MATCH($B66,'Damage costs'!$C$18:$C$70,0))/1000),"")</f>
        <v/>
      </c>
      <c r="AQ66" s="59" t="str">
        <f>IFERROR(IF(OR($C$67=FALSE,LEFT($B66,3)&lt;&gt;"NOX"),AQ58*INDEX('Damage costs'!$P$18:$P$70,MATCH($B66,'Damage costs'!$C$18:$C$70,0))/1000,AQ58*INDEX('Damage costs'!$T$18:$T$70,MATCH($B66,'Damage costs'!$C$18:$C$70,0))/1000),"")</f>
        <v/>
      </c>
      <c r="AR66" s="59" t="str">
        <f>IFERROR(IF(OR($C$67=FALSE,LEFT($B66,3)&lt;&gt;"NOX"),AR58*INDEX('Damage costs'!$P$18:$P$70,MATCH($B66,'Damage costs'!$C$18:$C$70,0))/1000,AR58*INDEX('Damage costs'!$T$18:$T$70,MATCH($B66,'Damage costs'!$C$18:$C$70,0))/1000),"")</f>
        <v/>
      </c>
      <c r="AS66" s="59" t="str">
        <f>IFERROR(IF(OR($C$67=FALSE,LEFT($B66,3)&lt;&gt;"NOX"),AS58*INDEX('Damage costs'!$P$18:$P$70,MATCH($B66,'Damage costs'!$C$18:$C$70,0))/1000,AS58*INDEX('Damage costs'!$T$18:$T$70,MATCH($B66,'Damage costs'!$C$18:$C$70,0))/1000),"")</f>
        <v/>
      </c>
      <c r="AT66" s="59" t="str">
        <f>IFERROR(IF(OR($C$67=FALSE,LEFT($B66,3)&lt;&gt;"NOX"),AT58*INDEX('Damage costs'!$P$18:$P$70,MATCH($B66,'Damage costs'!$C$18:$C$70,0))/1000,AT58*INDEX('Damage costs'!$T$18:$T$70,MATCH($B66,'Damage costs'!$C$18:$C$70,0))/1000),"")</f>
        <v/>
      </c>
      <c r="AU66" s="59" t="str">
        <f>IFERROR(IF(OR($C$67=FALSE,LEFT($B66,3)&lt;&gt;"NOX"),AU58*INDEX('Damage costs'!$P$18:$P$70,MATCH($B66,'Damage costs'!$C$18:$C$70,0))/1000,AU58*INDEX('Damage costs'!$T$18:$T$70,MATCH($B66,'Damage costs'!$C$18:$C$70,0))/1000),"")</f>
        <v/>
      </c>
      <c r="AV66" s="59" t="str">
        <f>IFERROR(IF(OR($C$67=FALSE,LEFT($B66,3)&lt;&gt;"NOX"),AV58*INDEX('Damage costs'!$P$18:$P$70,MATCH($B66,'Damage costs'!$C$18:$C$70,0))/1000,AV58*INDEX('Damage costs'!$T$18:$T$70,MATCH($B66,'Damage costs'!$C$18:$C$70,0))/1000),"")</f>
        <v/>
      </c>
      <c r="AW66" s="59" t="str">
        <f>IFERROR(IF(OR($C$67=FALSE,LEFT($B66,3)&lt;&gt;"NOX"),AW58*INDEX('Damage costs'!$P$18:$P$70,MATCH($B66,'Damage costs'!$C$18:$C$70,0))/1000,AW58*INDEX('Damage costs'!$T$18:$T$70,MATCH($B66,'Damage costs'!$C$18:$C$70,0))/1000),"")</f>
        <v/>
      </c>
      <c r="AX66" s="59" t="str">
        <f>IFERROR(IF(OR($C$67=FALSE,LEFT($B66,3)&lt;&gt;"NOX"),AX58*INDEX('Damage costs'!$P$18:$P$70,MATCH($B66,'Damage costs'!$C$18:$C$70,0))/1000,AX58*INDEX('Damage costs'!$T$18:$T$70,MATCH($B66,'Damage costs'!$C$18:$C$70,0))/1000),"")</f>
        <v/>
      </c>
      <c r="AY66" s="59" t="str">
        <f>IFERROR(IF(OR($C$67=FALSE,LEFT($B66,3)&lt;&gt;"NOX"),AY58*INDEX('Damage costs'!$P$18:$P$70,MATCH($B66,'Damage costs'!$C$18:$C$70,0))/1000,AY58*INDEX('Damage costs'!$T$18:$T$70,MATCH($B66,'Damage costs'!$C$18:$C$70,0))/1000),"")</f>
        <v/>
      </c>
      <c r="AZ66" s="59" t="str">
        <f>IFERROR(IF(OR($C$67=FALSE,LEFT($B66,3)&lt;&gt;"NOX"),AZ58*INDEX('Damage costs'!$P$18:$P$70,MATCH($B66,'Damage costs'!$C$18:$C$70,0))/1000,AZ58*INDEX('Damage costs'!$T$18:$T$70,MATCH($B66,'Damage costs'!$C$18:$C$70,0))/1000),"")</f>
        <v/>
      </c>
      <c r="BA66" s="59" t="str">
        <f>IFERROR(IF(OR($C$67=FALSE,LEFT($B66,3)&lt;&gt;"NOX"),BA58*INDEX('Damage costs'!$P$18:$P$70,MATCH($B66,'Damage costs'!$C$18:$C$70,0))/1000,BA58*INDEX('Damage costs'!$T$18:$T$70,MATCH($B66,'Damage costs'!$C$18:$C$70,0))/1000),"")</f>
        <v/>
      </c>
      <c r="BB66" s="59" t="str">
        <f>IFERROR(IF(OR($C$67=FALSE,LEFT($B66,3)&lt;&gt;"NOX"),BB58*INDEX('Damage costs'!$P$18:$P$70,MATCH($B66,'Damage costs'!$C$18:$C$70,0))/1000,BB58*INDEX('Damage costs'!$T$18:$T$70,MATCH($B66,'Damage costs'!$C$18:$C$70,0))/1000),"")</f>
        <v/>
      </c>
      <c r="BC66" s="59" t="str">
        <f>IFERROR(IF(OR($C$67=FALSE,LEFT($B66,3)&lt;&gt;"NOX"),BC58*INDEX('Damage costs'!$P$18:$P$70,MATCH($B66,'Damage costs'!$C$18:$C$70,0))/1000,BC58*INDEX('Damage costs'!$T$18:$T$70,MATCH($B66,'Damage costs'!$C$18:$C$70,0))/1000),"")</f>
        <v/>
      </c>
      <c r="BD66" s="59" t="str">
        <f>IFERROR(IF(OR($C$67=FALSE,LEFT($B66,3)&lt;&gt;"NOX"),BD58*INDEX('Damage costs'!$P$18:$P$70,MATCH($B66,'Damage costs'!$C$18:$C$70,0))/1000,BD58*INDEX('Damage costs'!$T$18:$T$70,MATCH($B66,'Damage costs'!$C$18:$C$70,0))/1000),"")</f>
        <v/>
      </c>
      <c r="BE66" s="59" t="str">
        <f>IFERROR(IF(OR($C$67=FALSE,LEFT($B66,3)&lt;&gt;"NOX"),BE58*INDEX('Damage costs'!$P$18:$P$70,MATCH($B66,'Damage costs'!$C$18:$C$70,0))/1000,BE58*INDEX('Damage costs'!$T$18:$T$70,MATCH($B66,'Damage costs'!$C$18:$C$70,0))/1000),"")</f>
        <v/>
      </c>
      <c r="BF66" s="59" t="str">
        <f>IFERROR(IF(OR($C$67=FALSE,LEFT($B66,3)&lt;&gt;"NOX"),BF58*INDEX('Damage costs'!$P$18:$P$70,MATCH($B66,'Damage costs'!$C$18:$C$70,0))/1000,BF58*INDEX('Damage costs'!$T$18:$T$70,MATCH($B66,'Damage costs'!$C$18:$C$70,0))/1000),"")</f>
        <v/>
      </c>
      <c r="BG66" s="59" t="str">
        <f>IFERROR(IF(OR($C$67=FALSE,LEFT($B66,3)&lt;&gt;"NOX"),BG58*INDEX('Damage costs'!$P$18:$P$70,MATCH($B66,'Damage costs'!$C$18:$C$70,0))/1000,BG58*INDEX('Damage costs'!$T$18:$T$70,MATCH($B66,'Damage costs'!$C$18:$C$70,0))/1000),"")</f>
        <v/>
      </c>
      <c r="BH66" s="59" t="str">
        <f>IFERROR(IF(OR($C$67=FALSE,LEFT($B66,3)&lt;&gt;"NOX"),BH58*INDEX('Damage costs'!$P$18:$P$70,MATCH($B66,'Damage costs'!$C$18:$C$70,0))/1000,BH58*INDEX('Damage costs'!$T$18:$T$70,MATCH($B66,'Damage costs'!$C$18:$C$70,0))/1000),"")</f>
        <v/>
      </c>
      <c r="BI66" s="59" t="str">
        <f>IFERROR(IF(OR($C$67=FALSE,LEFT($B66,3)&lt;&gt;"NOX"),BI58*INDEX('Damage costs'!$P$18:$P$70,MATCH($B66,'Damage costs'!$C$18:$C$70,0))/1000,BI58*INDEX('Damage costs'!$T$18:$T$70,MATCH($B66,'Damage costs'!$C$18:$C$70,0))/1000),"")</f>
        <v/>
      </c>
      <c r="BJ66" s="59" t="str">
        <f>IFERROR(IF(OR($C$67=FALSE,LEFT($B66,3)&lt;&gt;"NOX"),BJ58*INDEX('Damage costs'!$P$18:$P$70,MATCH($B66,'Damage costs'!$C$18:$C$70,0))/1000,BJ58*INDEX('Damage costs'!$T$18:$T$70,MATCH($B66,'Damage costs'!$C$18:$C$70,0))/1000),"")</f>
        <v/>
      </c>
      <c r="BK66" s="59" t="str">
        <f>IFERROR(IF(OR($C$67=FALSE,LEFT($B66,3)&lt;&gt;"NOX"),BK58*INDEX('Damage costs'!$P$18:$P$70,MATCH($B66,'Damage costs'!$C$18:$C$70,0))/1000,BK58*INDEX('Damage costs'!$T$18:$T$70,MATCH($B66,'Damage costs'!$C$18:$C$70,0))/1000),"")</f>
        <v/>
      </c>
      <c r="BL66" s="59" t="str">
        <f>IFERROR(IF(OR($C$67=FALSE,LEFT($B66,3)&lt;&gt;"NOX"),BL58*INDEX('Damage costs'!$P$18:$P$70,MATCH($B66,'Damage costs'!$C$18:$C$70,0))/1000,BL58*INDEX('Damage costs'!$T$18:$T$70,MATCH($B66,'Damage costs'!$C$18:$C$70,0))/1000),"")</f>
        <v/>
      </c>
      <c r="BM66" s="59" t="str">
        <f>IFERROR(IF(OR($C$67=FALSE,LEFT($B66,3)&lt;&gt;"NOX"),BM58*INDEX('Damage costs'!$P$18:$P$70,MATCH($B66,'Damage costs'!$C$18:$C$70,0))/1000,BM58*INDEX('Damage costs'!$T$18:$T$70,MATCH($B66,'Damage costs'!$C$18:$C$70,0))/1000),"")</f>
        <v/>
      </c>
      <c r="BN66" s="59" t="str">
        <f>IFERROR(IF(OR($C$67=FALSE,LEFT($B66,3)&lt;&gt;"NOX"),BN58*INDEX('Damage costs'!$P$18:$P$70,MATCH($B66,'Damage costs'!$C$18:$C$70,0))/1000,BN58*INDEX('Damage costs'!$T$18:$T$70,MATCH($B66,'Damage costs'!$C$18:$C$70,0))/1000),"")</f>
        <v/>
      </c>
      <c r="BO66" s="59" t="str">
        <f>IFERROR(IF(OR($C$67=FALSE,LEFT($B66,3)&lt;&gt;"NOX"),BO58*INDEX('Damage costs'!$P$18:$P$70,MATCH($B66,'Damage costs'!$C$18:$C$70,0))/1000,BO58*INDEX('Damage costs'!$T$18:$T$70,MATCH($B66,'Damage costs'!$C$18:$C$70,0))/1000),"")</f>
        <v/>
      </c>
      <c r="BP66" s="59" t="str">
        <f>IFERROR(IF(OR($C$67=FALSE,LEFT($B66,3)&lt;&gt;"NOX"),BP58*INDEX('Damage costs'!$P$18:$P$70,MATCH($B66,'Damage costs'!$C$18:$C$70,0))/1000,BP58*INDEX('Damage costs'!$T$18:$T$70,MATCH($B66,'Damage costs'!$C$18:$C$70,0))/1000),"")</f>
        <v/>
      </c>
      <c r="BQ66" s="59" t="str">
        <f>IFERROR(IF(OR($C$67=FALSE,LEFT($B66,3)&lt;&gt;"NOX"),BQ58*INDEX('Damage costs'!$P$18:$P$70,MATCH($B66,'Damage costs'!$C$18:$C$70,0))/1000,BQ58*INDEX('Damage costs'!$T$18:$T$70,MATCH($B66,'Damage costs'!$C$18:$C$70,0))/1000),"")</f>
        <v/>
      </c>
      <c r="BR66" s="59" t="str">
        <f>IFERROR(IF(OR($C$67=FALSE,LEFT($B66,3)&lt;&gt;"NOX"),BR58*INDEX('Damage costs'!$P$18:$P$70,MATCH($B66,'Damage costs'!$C$18:$C$70,0))/1000,BR58*INDEX('Damage costs'!$T$18:$T$70,MATCH($B66,'Damage costs'!$C$18:$C$70,0))/1000),"")</f>
        <v/>
      </c>
      <c r="BS66" s="59" t="str">
        <f>IFERROR(IF(OR($C$67=FALSE,LEFT($B66,3)&lt;&gt;"NOX"),BS58*INDEX('Damage costs'!$P$18:$P$70,MATCH($B66,'Damage costs'!$C$18:$C$70,0))/1000,BS58*INDEX('Damage costs'!$T$18:$T$70,MATCH($B66,'Damage costs'!$C$18:$C$70,0))/1000),"")</f>
        <v/>
      </c>
      <c r="BT66" s="59" t="str">
        <f>IFERROR(IF(OR($C$67=FALSE,LEFT($B66,3)&lt;&gt;"NOX"),BT58*INDEX('Damage costs'!$P$18:$P$70,MATCH($B66,'Damage costs'!$C$18:$C$70,0))/1000,BT58*INDEX('Damage costs'!$T$18:$T$70,MATCH($B66,'Damage costs'!$C$18:$C$70,0))/1000),"")</f>
        <v/>
      </c>
      <c r="BU66" s="59" t="str">
        <f>IFERROR(IF(OR($C$67=FALSE,LEFT($B66,3)&lt;&gt;"NOX"),BU58*INDEX('Damage costs'!$P$18:$P$70,MATCH($B66,'Damage costs'!$C$18:$C$70,0))/1000,BU58*INDEX('Damage costs'!$T$18:$T$70,MATCH($B66,'Damage costs'!$C$18:$C$70,0))/1000),"")</f>
        <v/>
      </c>
      <c r="BV66" s="59" t="str">
        <f>IFERROR(IF(OR($C$67=FALSE,LEFT($B66,3)&lt;&gt;"NOX"),BV58*INDEX('Damage costs'!$P$18:$P$70,MATCH($B66,'Damage costs'!$C$18:$C$70,0))/1000,BV58*INDEX('Damage costs'!$T$18:$T$70,MATCH($B66,'Damage costs'!$C$18:$C$70,0))/1000),"")</f>
        <v/>
      </c>
      <c r="BW66" s="59" t="str">
        <f>IFERROR(IF(OR($C$67=FALSE,LEFT($B66,3)&lt;&gt;"NOX"),BW58*INDEX('Damage costs'!$P$18:$P$70,MATCH($B66,'Damage costs'!$C$18:$C$70,0))/1000,BW58*INDEX('Damage costs'!$T$18:$T$70,MATCH($B66,'Damage costs'!$C$18:$C$70,0))/1000),"")</f>
        <v/>
      </c>
      <c r="BX66" s="59" t="str">
        <f>IFERROR(IF(OR($C$67=FALSE,LEFT($B66,3)&lt;&gt;"NOX"),BX58*INDEX('Damage costs'!$P$18:$P$70,MATCH($B66,'Damage costs'!$C$18:$C$70,0))/1000,BX58*INDEX('Damage costs'!$T$18:$T$70,MATCH($B66,'Damage costs'!$C$18:$C$70,0))/1000),"")</f>
        <v/>
      </c>
      <c r="BY66" s="59" t="str">
        <f>IFERROR(IF(OR($C$67=FALSE,LEFT($B66,3)&lt;&gt;"NOX"),BY58*INDEX('Damage costs'!$P$18:$P$70,MATCH($B66,'Damage costs'!$C$18:$C$70,0))/1000,BY58*INDEX('Damage costs'!$T$18:$T$70,MATCH($B66,'Damage costs'!$C$18:$C$70,0))/1000),"")</f>
        <v/>
      </c>
      <c r="BZ66" s="59" t="str">
        <f>IFERROR(IF(OR($C$67=FALSE,LEFT($B66,3)&lt;&gt;"NOX"),BZ58*INDEX('Damage costs'!$P$18:$P$70,MATCH($B66,'Damage costs'!$C$18:$C$70,0))/1000,BZ58*INDEX('Damage costs'!$T$18:$T$70,MATCH($B66,'Damage costs'!$C$18:$C$70,0))/1000),"")</f>
        <v/>
      </c>
      <c r="CA66" s="59" t="str">
        <f>IFERROR(IF(OR($C$67=FALSE,LEFT($B66,3)&lt;&gt;"NOX"),CA58*INDEX('Damage costs'!$P$18:$P$70,MATCH($B66,'Damage costs'!$C$18:$C$70,0))/1000,CA58*INDEX('Damage costs'!$T$18:$T$70,MATCH($B66,'Damage costs'!$C$18:$C$70,0))/1000),"")</f>
        <v/>
      </c>
      <c r="CB66" s="59" t="str">
        <f>IFERROR(IF(OR($C$67=FALSE,LEFT($B66,3)&lt;&gt;"NOX"),CB58*INDEX('Damage costs'!$P$18:$P$70,MATCH($B66,'Damage costs'!$C$18:$C$70,0))/1000,CB58*INDEX('Damage costs'!$T$18:$T$70,MATCH($B66,'Damage costs'!$C$18:$C$70,0))/1000),"")</f>
        <v/>
      </c>
      <c r="CC66" s="59" t="str">
        <f>IFERROR(IF(OR($C$67=FALSE,LEFT($B66,3)&lt;&gt;"NOX"),CC58*INDEX('Damage costs'!$P$18:$P$70,MATCH($B66,'Damage costs'!$C$18:$C$70,0))/1000,CC58*INDEX('Damage costs'!$T$18:$T$70,MATCH($B66,'Damage costs'!$C$18:$C$70,0))/1000),"")</f>
        <v/>
      </c>
      <c r="CD66" s="59" t="str">
        <f>IFERROR(IF(OR($C$67=FALSE,LEFT($B66,3)&lt;&gt;"NOX"),CD58*INDEX('Damage costs'!$P$18:$P$70,MATCH($B66,'Damage costs'!$C$18:$C$70,0))/1000,CD58*INDEX('Damage costs'!$T$18:$T$70,MATCH($B66,'Damage costs'!$C$18:$C$70,0))/1000),"")</f>
        <v/>
      </c>
      <c r="CE66" s="59" t="str">
        <f>IFERROR(IF(OR($C$67=FALSE,LEFT($B66,3)&lt;&gt;"NOX"),CE58*INDEX('Damage costs'!$P$18:$P$70,MATCH($B66,'Damage costs'!$C$18:$C$70,0))/1000,CE58*INDEX('Damage costs'!$T$18:$T$70,MATCH($B66,'Damage costs'!$C$18:$C$70,0))/1000),"")</f>
        <v/>
      </c>
      <c r="CF66" s="59" t="str">
        <f>IFERROR(IF(OR($C$67=FALSE,LEFT($B66,3)&lt;&gt;"NOX"),CF58*INDEX('Damage costs'!$P$18:$P$70,MATCH($B66,'Damage costs'!$C$18:$C$70,0))/1000,CF58*INDEX('Damage costs'!$T$18:$T$70,MATCH($B66,'Damage costs'!$C$18:$C$70,0))/1000),"")</f>
        <v/>
      </c>
      <c r="CG66" s="59" t="str">
        <f>IFERROR(IF(OR($C$67=FALSE,LEFT($B66,3)&lt;&gt;"NOX"),CG58*INDEX('Damage costs'!$P$18:$P$70,MATCH($B66,'Damage costs'!$C$18:$C$70,0))/1000,CG58*INDEX('Damage costs'!$T$18:$T$70,MATCH($B66,'Damage costs'!$C$18:$C$70,0))/1000),"")</f>
        <v/>
      </c>
      <c r="CH66" s="59" t="str">
        <f>IFERROR(IF(OR($C$67=FALSE,LEFT($B66,3)&lt;&gt;"NOX"),CH58*INDEX('Damage costs'!$P$18:$P$70,MATCH($B66,'Damage costs'!$C$18:$C$70,0))/1000,CH58*INDEX('Damage costs'!$T$18:$T$70,MATCH($B66,'Damage costs'!$C$18:$C$70,0))/1000),"")</f>
        <v/>
      </c>
      <c r="CI66" s="59" t="str">
        <f>IFERROR(IF(OR($C$67=FALSE,LEFT($B66,3)&lt;&gt;"NOX"),CI58*INDEX('Damage costs'!$P$18:$P$70,MATCH($B66,'Damage costs'!$C$18:$C$70,0))/1000,CI58*INDEX('Damage costs'!$T$18:$T$70,MATCH($B66,'Damage costs'!$C$18:$C$70,0))/1000),"")</f>
        <v/>
      </c>
      <c r="CJ66" s="59" t="str">
        <f>IFERROR(IF(OR($C$67=FALSE,LEFT($B66,3)&lt;&gt;"NOX"),CJ58*INDEX('Damage costs'!$P$18:$P$70,MATCH($B66,'Damage costs'!$C$18:$C$70,0))/1000,CJ58*INDEX('Damage costs'!$T$18:$T$70,MATCH($B66,'Damage costs'!$C$18:$C$70,0))/1000),"")</f>
        <v/>
      </c>
      <c r="CK66" s="59" t="str">
        <f>IFERROR(IF(OR($C$67=FALSE,LEFT($B66,3)&lt;&gt;"NOX"),CK58*INDEX('Damage costs'!$P$18:$P$70,MATCH($B66,'Damage costs'!$C$18:$C$70,0))/1000,CK58*INDEX('Damage costs'!$T$18:$T$70,MATCH($B66,'Damage costs'!$C$18:$C$70,0))/1000),"")</f>
        <v/>
      </c>
      <c r="CL66" s="59" t="str">
        <f>IFERROR(IF(OR($C$67=FALSE,LEFT($B66,3)&lt;&gt;"NOX"),CL58*INDEX('Damage costs'!$P$18:$P$70,MATCH($B66,'Damage costs'!$C$18:$C$70,0))/1000,CL58*INDEX('Damage costs'!$T$18:$T$70,MATCH($B66,'Damage costs'!$C$18:$C$70,0))/1000),"")</f>
        <v/>
      </c>
      <c r="CM66" s="59" t="str">
        <f>IFERROR(IF(OR($C$67=FALSE,LEFT($B66,3)&lt;&gt;"NOX"),CM58*INDEX('Damage costs'!$P$18:$P$70,MATCH($B66,'Damage costs'!$C$18:$C$70,0))/1000,CM58*INDEX('Damage costs'!$T$18:$T$70,MATCH($B66,'Damage costs'!$C$18:$C$70,0))/1000),"")</f>
        <v/>
      </c>
      <c r="CN66" s="59" t="str">
        <f>IFERROR(IF(OR($C$67=FALSE,LEFT($B66,3)&lt;&gt;"NOX"),CN58*INDEX('Damage costs'!$P$18:$P$70,MATCH($B66,'Damage costs'!$C$18:$C$70,0))/1000,CN58*INDEX('Damage costs'!$T$18:$T$70,MATCH($B66,'Damage costs'!$C$18:$C$70,0))/1000),"")</f>
        <v/>
      </c>
      <c r="CO66" s="59" t="str">
        <f>IFERROR(IF(OR($C$67=FALSE,LEFT($B66,3)&lt;&gt;"NOX"),CO58*INDEX('Damage costs'!$P$18:$P$70,MATCH($B66,'Damage costs'!$C$18:$C$70,0))/1000,CO58*INDEX('Damage costs'!$T$18:$T$70,MATCH($B66,'Damage costs'!$C$18:$C$70,0))/1000),"")</f>
        <v/>
      </c>
      <c r="CP66" s="59" t="str">
        <f>IFERROR(IF(OR($C$67=FALSE,LEFT($B66,3)&lt;&gt;"NOX"),CP58*INDEX('Damage costs'!$P$18:$P$70,MATCH($B66,'Damage costs'!$C$18:$C$70,0))/1000,CP58*INDEX('Damage costs'!$T$18:$T$70,MATCH($B66,'Damage costs'!$C$18:$C$70,0))/1000),"")</f>
        <v/>
      </c>
      <c r="CQ66" s="59" t="str">
        <f>IFERROR(IF(OR($C$67=FALSE,LEFT($B66,3)&lt;&gt;"NOX"),CQ58*INDEX('Damage costs'!$P$18:$P$70,MATCH($B66,'Damage costs'!$C$18:$C$70,0))/1000,CQ58*INDEX('Damage costs'!$T$18:$T$70,MATCH($B66,'Damage costs'!$C$18:$C$70,0))/1000),"")</f>
        <v/>
      </c>
      <c r="CR66" s="59" t="str">
        <f>IFERROR(IF(OR($C$67=FALSE,LEFT($B66,3)&lt;&gt;"NOX"),CR58*INDEX('Damage costs'!$P$18:$P$70,MATCH($B66,'Damage costs'!$C$18:$C$70,0))/1000,CR58*INDEX('Damage costs'!$T$18:$T$70,MATCH($B66,'Damage costs'!$C$18:$C$70,0))/1000),"")</f>
        <v/>
      </c>
      <c r="CS66" s="59" t="str">
        <f>IFERROR(IF(OR($C$67=FALSE,LEFT($B66,3)&lt;&gt;"NOX"),CS58*INDEX('Damage costs'!$P$18:$P$70,MATCH($B66,'Damage costs'!$C$18:$C$70,0))/1000,CS58*INDEX('Damage costs'!$T$18:$T$70,MATCH($B66,'Damage costs'!$C$18:$C$70,0))/1000),"")</f>
        <v/>
      </c>
      <c r="CT66" s="59" t="str">
        <f>IFERROR(IF(OR($C$67=FALSE,LEFT($B66,3)&lt;&gt;"NOX"),CT58*INDEX('Damage costs'!$P$18:$P$70,MATCH($B66,'Damage costs'!$C$18:$C$70,0))/1000,CT58*INDEX('Damage costs'!$T$18:$T$70,MATCH($B66,'Damage costs'!$C$18:$C$70,0))/1000),"")</f>
        <v/>
      </c>
      <c r="CU66" s="59" t="str">
        <f>IFERROR(IF(OR($C$67=FALSE,LEFT($B66,3)&lt;&gt;"NOX"),CU58*INDEX('Damage costs'!$P$18:$P$70,MATCH($B66,'Damage costs'!$C$18:$C$70,0))/1000,CU58*INDEX('Damage costs'!$T$18:$T$70,MATCH($B66,'Damage costs'!$C$18:$C$70,0))/1000),"")</f>
        <v/>
      </c>
      <c r="CV66" s="59" t="str">
        <f>IFERROR(IF(OR($C$67=FALSE,LEFT($B66,3)&lt;&gt;"NOX"),CV58*INDEX('Damage costs'!$P$18:$P$70,MATCH($B66,'Damage costs'!$C$18:$C$70,0))/1000,CV58*INDEX('Damage costs'!$T$18:$T$70,MATCH($B66,'Damage costs'!$C$18:$C$70,0))/1000),"")</f>
        <v/>
      </c>
      <c r="CW66" s="59" t="str">
        <f>IFERROR(IF(OR($C$67=FALSE,LEFT($B66,3)&lt;&gt;"NOX"),CW58*INDEX('Damage costs'!$P$18:$P$70,MATCH($B66,'Damage costs'!$C$18:$C$70,0))/1000,CW58*INDEX('Damage costs'!$T$18:$T$70,MATCH($B66,'Damage costs'!$C$18:$C$70,0))/1000),"")</f>
        <v/>
      </c>
      <c r="CX66" s="59" t="str">
        <f>IFERROR(IF(OR($C$67=FALSE,LEFT($B66,3)&lt;&gt;"NOX"),CX58*INDEX('Damage costs'!$P$18:$P$70,MATCH($B66,'Damage costs'!$C$18:$C$70,0))/1000,CX58*INDEX('Damage costs'!$T$18:$T$70,MATCH($B66,'Damage costs'!$C$18:$C$70,0))/1000),"")</f>
        <v/>
      </c>
      <c r="CY66" s="59" t="str">
        <f>IFERROR(IF(OR($C$67=FALSE,LEFT($B66,3)&lt;&gt;"NOX"),CY58*INDEX('Damage costs'!$P$18:$P$70,MATCH($B66,'Damage costs'!$C$18:$C$70,0))/1000,CY58*INDEX('Damage costs'!$T$18:$T$70,MATCH($B66,'Damage costs'!$C$18:$C$70,0))/1000),"")</f>
        <v/>
      </c>
      <c r="CZ66" s="391"/>
    </row>
    <row r="67" spans="2:104" x14ac:dyDescent="0.25">
      <c r="B67" s="406" t="s">
        <v>618</v>
      </c>
      <c r="C67" s="553" t="b">
        <f>IF(OR(LEFT(B61,4)="PM10",LEFT(B62,4)="PM10",LEFT(B63,4)="PM10",LEFT(B64,4)="PM10",LEFT(B65,4)="PM10",LEFT(B66,4)="PM10"),TRUE,FALSE)</f>
        <v>0</v>
      </c>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391"/>
    </row>
    <row r="68" spans="2:104" x14ac:dyDescent="0.25">
      <c r="B68" s="392"/>
      <c r="C68" s="39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391"/>
    </row>
    <row r="69" spans="2:104" x14ac:dyDescent="0.25">
      <c r="B69" s="393" t="s">
        <v>405</v>
      </c>
      <c r="C69" s="390" t="s">
        <v>404</v>
      </c>
      <c r="D69" s="60">
        <f>'Discount and deflators'!$H$5</f>
        <v>0.02</v>
      </c>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391"/>
    </row>
    <row r="70" spans="2:104" x14ac:dyDescent="0.25">
      <c r="B70" s="393" t="s">
        <v>406</v>
      </c>
      <c r="C70" s="390"/>
      <c r="D70" s="59">
        <f>IF(D$6=0,0,(1+$D69)^(D$6-'Data Input - General'!$F$22))</f>
        <v>0</v>
      </c>
      <c r="E70" s="59">
        <f>IF(E$6=0,0,(1+$D69)^(E$6-'Data Input - General'!$F$22))</f>
        <v>0</v>
      </c>
      <c r="F70" s="59">
        <f>IF(F$6=0,0,(1+$D69)^(F$6-'Data Input - General'!$F$22))</f>
        <v>0</v>
      </c>
      <c r="G70" s="59">
        <f>IF(G$6=0,0,(1+$D69)^(G$6-'Data Input - General'!$F$22))</f>
        <v>0</v>
      </c>
      <c r="H70" s="59">
        <f>IF(H$6=0,0,(1+$D69)^(H$6-'Data Input - General'!$F$22))</f>
        <v>0</v>
      </c>
      <c r="I70" s="59">
        <f>IF(I$6=0,0,(1+$D69)^(I$6-'Data Input - General'!$F$22))</f>
        <v>0</v>
      </c>
      <c r="J70" s="59">
        <f>IF(J$6=0,0,(1+$D69)^(J$6-'Data Input - General'!$F$22))</f>
        <v>0</v>
      </c>
      <c r="K70" s="59">
        <f>IF(K$6=0,0,(1+$D69)^(K$6-'Data Input - General'!$F$22))</f>
        <v>0</v>
      </c>
      <c r="L70" s="59">
        <f>IF(L$6=0,0,(1+$D69)^(L$6-'Data Input - General'!$F$22))</f>
        <v>0</v>
      </c>
      <c r="M70" s="59">
        <f>IF(M$6=0,0,(1+$D69)^(M$6-'Data Input - General'!$F$22))</f>
        <v>0</v>
      </c>
      <c r="N70" s="59">
        <f>IF(N$6=0,0,(1+$D69)^(N$6-'Data Input - General'!$F$22))</f>
        <v>0</v>
      </c>
      <c r="O70" s="59">
        <f>IF(O$6=0,0,(1+$D69)^(O$6-'Data Input - General'!$F$22))</f>
        <v>0</v>
      </c>
      <c r="P70" s="59">
        <f>IF(P$6=0,0,(1+$D69)^(P$6-'Data Input - General'!$F$22))</f>
        <v>0</v>
      </c>
      <c r="Q70" s="59">
        <f>IF(Q$6=0,0,(1+$D69)^(Q$6-'Data Input - General'!$F$22))</f>
        <v>0</v>
      </c>
      <c r="R70" s="59">
        <f>IF(R$6=0,0,(1+$D69)^(R$6-'Data Input - General'!$F$22))</f>
        <v>0</v>
      </c>
      <c r="S70" s="59">
        <f>IF(S$6=0,0,(1+$D69)^(S$6-'Data Input - General'!$F$22))</f>
        <v>0</v>
      </c>
      <c r="T70" s="59">
        <f>IF(T$6=0,0,(1+$D69)^(T$6-'Data Input - General'!$F$22))</f>
        <v>0</v>
      </c>
      <c r="U70" s="59">
        <f>IF(U$6=0,0,(1+$D69)^(U$6-'Data Input - General'!$F$22))</f>
        <v>0</v>
      </c>
      <c r="V70" s="59">
        <f>IF(V$6=0,0,(1+$D69)^(V$6-'Data Input - General'!$F$22))</f>
        <v>0</v>
      </c>
      <c r="W70" s="59">
        <f>IF(W$6=0,0,(1+$D69)^(W$6-'Data Input - General'!$F$22))</f>
        <v>0</v>
      </c>
      <c r="X70" s="59">
        <f>IF(X$6=0,0,(1+$D69)^(X$6-'Data Input - General'!$F$22))</f>
        <v>0</v>
      </c>
      <c r="Y70" s="59">
        <f>IF(Y$6=0,0,(1+$D69)^(Y$6-'Data Input - General'!$F$22))</f>
        <v>0</v>
      </c>
      <c r="Z70" s="59">
        <f>IF(Z$6=0,0,(1+$D69)^(Z$6-'Data Input - General'!$F$22))</f>
        <v>0</v>
      </c>
      <c r="AA70" s="59">
        <f>IF(AA$6=0,0,(1+$D69)^(AA$6-'Data Input - General'!$F$22))</f>
        <v>0</v>
      </c>
      <c r="AB70" s="59">
        <f>IF(AB$6=0,0,(1+$D69)^(AB$6-'Data Input - General'!$F$22))</f>
        <v>0</v>
      </c>
      <c r="AC70" s="59">
        <f>IF(AC$6=0,0,(1+$D69)^(AC$6-'Data Input - General'!$F$22))</f>
        <v>0</v>
      </c>
      <c r="AD70" s="59">
        <f>IF(AD$6=0,0,(1+$D69)^(AD$6-'Data Input - General'!$F$22))</f>
        <v>0</v>
      </c>
      <c r="AE70" s="59">
        <f>IF(AE$6=0,0,(1+$D69)^(AE$6-'Data Input - General'!$F$22))</f>
        <v>0</v>
      </c>
      <c r="AF70" s="59">
        <f>IF(AF$6=0,0,(1+$D69)^(AF$6-'Data Input - General'!$F$22))</f>
        <v>0</v>
      </c>
      <c r="AG70" s="59">
        <f>IF(AG$6=0,0,(1+$D69)^(AG$6-'Data Input - General'!$F$22))</f>
        <v>0</v>
      </c>
      <c r="AH70" s="59">
        <f>IF(AH$6=0,0,(1+$D69)^(AH$6-'Data Input - General'!$F$22))</f>
        <v>0</v>
      </c>
      <c r="AI70" s="59">
        <f>IF(AI$6=0,0,(1+$D69)^(AI$6-'Data Input - General'!$F$22))</f>
        <v>0</v>
      </c>
      <c r="AJ70" s="59">
        <f>IF(AJ$6=0,0,(1+$D69)^(AJ$6-'Data Input - General'!$F$22))</f>
        <v>0</v>
      </c>
      <c r="AK70" s="59">
        <f>IF(AK$6=0,0,(1+$D69)^(AK$6-'Data Input - General'!$F$22))</f>
        <v>0</v>
      </c>
      <c r="AL70" s="59">
        <f>IF(AL$6=0,0,(1+$D69)^(AL$6-'Data Input - General'!$F$22))</f>
        <v>0</v>
      </c>
      <c r="AM70" s="59">
        <f>IF(AM$6=0,0,(1+$D69)^(AM$6-'Data Input - General'!$F$22))</f>
        <v>0</v>
      </c>
      <c r="AN70" s="59">
        <f>IF(AN$6=0,0,(1+$D69)^(AN$6-'Data Input - General'!$F$22))</f>
        <v>0</v>
      </c>
      <c r="AO70" s="59">
        <f>IF(AO$6=0,0,(1+$D69)^(AO$6-'Data Input - General'!$F$22))</f>
        <v>0</v>
      </c>
      <c r="AP70" s="59">
        <f>IF(AP$6=0,0,(1+$D69)^(AP$6-'Data Input - General'!$F$22))</f>
        <v>0</v>
      </c>
      <c r="AQ70" s="59">
        <f>IF(AQ$6=0,0,(1+$D69)^(AQ$6-'Data Input - General'!$F$22))</f>
        <v>0</v>
      </c>
      <c r="AR70" s="59">
        <f>IF(AR$6=0,0,(1+$D69)^(AR$6-'Data Input - General'!$F$22))</f>
        <v>0</v>
      </c>
      <c r="AS70" s="59">
        <f>IF(AS$6=0,0,(1+$D69)^(AS$6-'Data Input - General'!$F$22))</f>
        <v>0</v>
      </c>
      <c r="AT70" s="59">
        <f>IF(AT$6=0,0,(1+$D69)^(AT$6-'Data Input - General'!$F$22))</f>
        <v>0</v>
      </c>
      <c r="AU70" s="59">
        <f>IF(AU$6=0,0,(1+$D69)^(AU$6-'Data Input - General'!$F$22))</f>
        <v>0</v>
      </c>
      <c r="AV70" s="59">
        <f>IF(AV$6=0,0,(1+$D69)^(AV$6-'Data Input - General'!$F$22))</f>
        <v>0</v>
      </c>
      <c r="AW70" s="59">
        <f>IF(AW$6=0,0,(1+$D69)^(AW$6-'Data Input - General'!$F$22))</f>
        <v>0</v>
      </c>
      <c r="AX70" s="59">
        <f>IF(AX$6=0,0,(1+$D69)^(AX$6-'Data Input - General'!$F$22))</f>
        <v>0</v>
      </c>
      <c r="AY70" s="59">
        <f>IF(AY$6=0,0,(1+$D69)^(AY$6-'Data Input - General'!$F$22))</f>
        <v>0</v>
      </c>
      <c r="AZ70" s="59">
        <f>IF(AZ$6=0,0,(1+$D69)^(AZ$6-'Data Input - General'!$F$22))</f>
        <v>0</v>
      </c>
      <c r="BA70" s="59">
        <f>IF(BA$6=0,0,(1+$D69)^(BA$6-'Data Input - General'!$F$22))</f>
        <v>0</v>
      </c>
      <c r="BB70" s="59">
        <f>IF(BB$6=0,0,(1+$D69)^(BB$6-'Data Input - General'!$F$22))</f>
        <v>0</v>
      </c>
      <c r="BC70" s="59">
        <f>IF(BC$6=0,0,(1+$D69)^(BC$6-'Data Input - General'!$F$22))</f>
        <v>0</v>
      </c>
      <c r="BD70" s="59">
        <f>IF(BD$6=0,0,(1+$D69)^(BD$6-'Data Input - General'!$F$22))</f>
        <v>0</v>
      </c>
      <c r="BE70" s="59">
        <f>IF(BE$6=0,0,(1+$D69)^(BE$6-'Data Input - General'!$F$22))</f>
        <v>0</v>
      </c>
      <c r="BF70" s="59">
        <f>IF(BF$6=0,0,(1+$D69)^(BF$6-'Data Input - General'!$F$22))</f>
        <v>0</v>
      </c>
      <c r="BG70" s="59">
        <f>IF(BG$6=0,0,(1+$D69)^(BG$6-'Data Input - General'!$F$22))</f>
        <v>0</v>
      </c>
      <c r="BH70" s="59">
        <f>IF(BH$6=0,0,(1+$D69)^(BH$6-'Data Input - General'!$F$22))</f>
        <v>0</v>
      </c>
      <c r="BI70" s="59">
        <f>IF(BI$6=0,0,(1+$D69)^(BI$6-'Data Input - General'!$F$22))</f>
        <v>0</v>
      </c>
      <c r="BJ70" s="59">
        <f>IF(BJ$6=0,0,(1+$D69)^(BJ$6-'Data Input - General'!$F$22))</f>
        <v>0</v>
      </c>
      <c r="BK70" s="59">
        <f>IF(BK$6=0,0,(1+$D69)^(BK$6-'Data Input - General'!$F$22))</f>
        <v>0</v>
      </c>
      <c r="BL70" s="59">
        <f>IF(BL$6=0,0,(1+$D69)^(BL$6-'Data Input - General'!$F$22))</f>
        <v>0</v>
      </c>
      <c r="BM70" s="59">
        <f>IF(BM$6=0,0,(1+$D69)^(BM$6-'Data Input - General'!$F$22))</f>
        <v>0</v>
      </c>
      <c r="BN70" s="59">
        <f>IF(BN$6=0,0,(1+$D69)^(BN$6-'Data Input - General'!$F$22))</f>
        <v>0</v>
      </c>
      <c r="BO70" s="59">
        <f>IF(BO$6=0,0,(1+$D69)^(BO$6-'Data Input - General'!$F$22))</f>
        <v>0</v>
      </c>
      <c r="BP70" s="59">
        <f>IF(BP$6=0,0,(1+$D69)^(BP$6-'Data Input - General'!$F$22))</f>
        <v>0</v>
      </c>
      <c r="BQ70" s="59">
        <f>IF(BQ$6=0,0,(1+$D69)^(BQ$6-'Data Input - General'!$F$22))</f>
        <v>0</v>
      </c>
      <c r="BR70" s="59">
        <f>IF(BR$6=0,0,(1+$D69)^(BR$6-'Data Input - General'!$F$22))</f>
        <v>0</v>
      </c>
      <c r="BS70" s="59">
        <f>IF(BS$6=0,0,(1+$D69)^(BS$6-'Data Input - General'!$F$22))</f>
        <v>0</v>
      </c>
      <c r="BT70" s="59">
        <f>IF(BT$6=0,0,(1+$D69)^(BT$6-'Data Input - General'!$F$22))</f>
        <v>0</v>
      </c>
      <c r="BU70" s="59">
        <f>IF(BU$6=0,0,(1+$D69)^(BU$6-'Data Input - General'!$F$22))</f>
        <v>0</v>
      </c>
      <c r="BV70" s="59">
        <f>IF(BV$6=0,0,(1+$D69)^(BV$6-'Data Input - General'!$F$22))</f>
        <v>0</v>
      </c>
      <c r="BW70" s="59">
        <f>IF(BW$6=0,0,(1+$D69)^(BW$6-'Data Input - General'!$F$22))</f>
        <v>0</v>
      </c>
      <c r="BX70" s="59">
        <f>IF(BX$6=0,0,(1+$D69)^(BX$6-'Data Input - General'!$F$22))</f>
        <v>0</v>
      </c>
      <c r="BY70" s="59">
        <f>IF(BY$6=0,0,(1+$D69)^(BY$6-'Data Input - General'!$F$22))</f>
        <v>0</v>
      </c>
      <c r="BZ70" s="59">
        <f>IF(BZ$6=0,0,(1+$D69)^(BZ$6-'Data Input - General'!$F$22))</f>
        <v>0</v>
      </c>
      <c r="CA70" s="59">
        <f>IF(CA$6=0,0,(1+$D69)^(CA$6-'Data Input - General'!$F$22))</f>
        <v>0</v>
      </c>
      <c r="CB70" s="59">
        <f>IF(CB$6=0,0,(1+$D69)^(CB$6-'Data Input - General'!$F$22))</f>
        <v>0</v>
      </c>
      <c r="CC70" s="59">
        <f>IF(CC$6=0,0,(1+$D69)^(CC$6-'Data Input - General'!$F$22))</f>
        <v>0</v>
      </c>
      <c r="CD70" s="59">
        <f>IF(CD$6=0,0,(1+$D69)^(CD$6-'Data Input - General'!$F$22))</f>
        <v>0</v>
      </c>
      <c r="CE70" s="59">
        <f>IF(CE$6=0,0,(1+$D69)^(CE$6-'Data Input - General'!$F$22))</f>
        <v>0</v>
      </c>
      <c r="CF70" s="59">
        <f>IF(CF$6=0,0,(1+$D69)^(CF$6-'Data Input - General'!$F$22))</f>
        <v>0</v>
      </c>
      <c r="CG70" s="59">
        <f>IF(CG$6=0,0,(1+$D69)^(CG$6-'Data Input - General'!$F$22))</f>
        <v>0</v>
      </c>
      <c r="CH70" s="59">
        <f>IF(CH$6=0,0,(1+$D69)^(CH$6-'Data Input - General'!$F$22))</f>
        <v>0</v>
      </c>
      <c r="CI70" s="59">
        <f>IF(CI$6=0,0,(1+$D69)^(CI$6-'Data Input - General'!$F$22))</f>
        <v>0</v>
      </c>
      <c r="CJ70" s="59">
        <f>IF(CJ$6=0,0,(1+$D69)^(CJ$6-'Data Input - General'!$F$22))</f>
        <v>0</v>
      </c>
      <c r="CK70" s="59">
        <f>IF(CK$6=0,0,(1+$D69)^(CK$6-'Data Input - General'!$F$22))</f>
        <v>0</v>
      </c>
      <c r="CL70" s="59">
        <f>IF(CL$6=0,0,(1+$D69)^(CL$6-'Data Input - General'!$F$22))</f>
        <v>0</v>
      </c>
      <c r="CM70" s="59">
        <f>IF(CM$6=0,0,(1+$D69)^(CM$6-'Data Input - General'!$F$22))</f>
        <v>0</v>
      </c>
      <c r="CN70" s="59">
        <f>IF(CN$6=0,0,(1+$D69)^(CN$6-'Data Input - General'!$F$22))</f>
        <v>0</v>
      </c>
      <c r="CO70" s="59">
        <f>IF(CO$6=0,0,(1+$D69)^(CO$6-'Data Input - General'!$F$22))</f>
        <v>0</v>
      </c>
      <c r="CP70" s="59">
        <f>IF(CP$6=0,0,(1+$D69)^(CP$6-'Data Input - General'!$F$22))</f>
        <v>0</v>
      </c>
      <c r="CQ70" s="59">
        <f>IF(CQ$6=0,0,(1+$D69)^(CQ$6-'Data Input - General'!$F$22))</f>
        <v>0</v>
      </c>
      <c r="CR70" s="59">
        <f>IF(CR$6=0,0,(1+$D69)^(CR$6-'Data Input - General'!$F$22))</f>
        <v>0</v>
      </c>
      <c r="CS70" s="59">
        <f>IF(CS$6=0,0,(1+$D69)^(CS$6-'Data Input - General'!$F$22))</f>
        <v>0</v>
      </c>
      <c r="CT70" s="59">
        <f>IF(CT$6=0,0,(1+$D69)^(CT$6-'Data Input - General'!$F$22))</f>
        <v>0</v>
      </c>
      <c r="CU70" s="59">
        <f>IF(CU$6=0,0,(1+$D69)^(CU$6-'Data Input - General'!$F$22))</f>
        <v>0</v>
      </c>
      <c r="CV70" s="59">
        <f>IF(CV$6=0,0,(1+$D69)^(CV$6-'Data Input - General'!$F$22))</f>
        <v>0</v>
      </c>
      <c r="CW70" s="59">
        <f>IF(CW$6=0,0,(1+$D69)^(CW$6-'Data Input - General'!$F$22))</f>
        <v>0</v>
      </c>
      <c r="CX70" s="59">
        <f>IF(CX$6=0,0,(1+$D69)^(CX$6-'Data Input - General'!$F$22))</f>
        <v>0</v>
      </c>
      <c r="CY70" s="59">
        <f>IF(CY$6=0,0,(1+$D69)^(CY$6-'Data Input - General'!$F$22))</f>
        <v>0</v>
      </c>
      <c r="CZ70" s="391"/>
    </row>
    <row r="71" spans="2:104" x14ac:dyDescent="0.25">
      <c r="B71" s="393" t="s">
        <v>169</v>
      </c>
      <c r="C71" s="9" t="s">
        <v>1117</v>
      </c>
      <c r="D71" s="59">
        <f>SUM(D61:D66)*D70</f>
        <v>0</v>
      </c>
      <c r="E71" s="59">
        <f>SUM(E61:E66)*E70</f>
        <v>0</v>
      </c>
      <c r="F71" s="59">
        <f>SUM(F61:F66)*F70</f>
        <v>0</v>
      </c>
      <c r="G71" s="59">
        <f t="shared" ref="G71:AI71" si="28">SUM(G61:G66)*G70</f>
        <v>0</v>
      </c>
      <c r="H71" s="59">
        <f t="shared" si="28"/>
        <v>0</v>
      </c>
      <c r="I71" s="59">
        <f t="shared" si="28"/>
        <v>0</v>
      </c>
      <c r="J71" s="59">
        <f t="shared" si="28"/>
        <v>0</v>
      </c>
      <c r="K71" s="59">
        <f t="shared" si="28"/>
        <v>0</v>
      </c>
      <c r="L71" s="59">
        <f t="shared" si="28"/>
        <v>0</v>
      </c>
      <c r="M71" s="59">
        <f t="shared" si="28"/>
        <v>0</v>
      </c>
      <c r="N71" s="59">
        <f t="shared" si="28"/>
        <v>0</v>
      </c>
      <c r="O71" s="59">
        <f t="shared" si="28"/>
        <v>0</v>
      </c>
      <c r="P71" s="59">
        <f t="shared" si="28"/>
        <v>0</v>
      </c>
      <c r="Q71" s="59">
        <f t="shared" si="28"/>
        <v>0</v>
      </c>
      <c r="R71" s="59">
        <f t="shared" si="28"/>
        <v>0</v>
      </c>
      <c r="S71" s="59">
        <f t="shared" si="28"/>
        <v>0</v>
      </c>
      <c r="T71" s="59">
        <f t="shared" si="28"/>
        <v>0</v>
      </c>
      <c r="U71" s="59">
        <f t="shared" si="28"/>
        <v>0</v>
      </c>
      <c r="V71" s="59">
        <f t="shared" si="28"/>
        <v>0</v>
      </c>
      <c r="W71" s="59">
        <f t="shared" si="28"/>
        <v>0</v>
      </c>
      <c r="X71" s="59">
        <f t="shared" si="28"/>
        <v>0</v>
      </c>
      <c r="Y71" s="59">
        <f t="shared" si="28"/>
        <v>0</v>
      </c>
      <c r="Z71" s="59">
        <f t="shared" si="28"/>
        <v>0</v>
      </c>
      <c r="AA71" s="59">
        <f t="shared" si="28"/>
        <v>0</v>
      </c>
      <c r="AB71" s="59">
        <f t="shared" si="28"/>
        <v>0</v>
      </c>
      <c r="AC71" s="59">
        <f t="shared" si="28"/>
        <v>0</v>
      </c>
      <c r="AD71" s="59">
        <f t="shared" si="28"/>
        <v>0</v>
      </c>
      <c r="AE71" s="59">
        <f t="shared" si="28"/>
        <v>0</v>
      </c>
      <c r="AF71" s="59">
        <f t="shared" si="28"/>
        <v>0</v>
      </c>
      <c r="AG71" s="59">
        <f t="shared" si="28"/>
        <v>0</v>
      </c>
      <c r="AH71" s="59">
        <f t="shared" si="28"/>
        <v>0</v>
      </c>
      <c r="AI71" s="59">
        <f t="shared" si="28"/>
        <v>0</v>
      </c>
      <c r="AJ71" s="59">
        <f t="shared" ref="AJ71:BK71" si="29">SUM(AJ61:AJ66)*AJ70</f>
        <v>0</v>
      </c>
      <c r="AK71" s="59">
        <f t="shared" si="29"/>
        <v>0</v>
      </c>
      <c r="AL71" s="59">
        <f t="shared" si="29"/>
        <v>0</v>
      </c>
      <c r="AM71" s="59">
        <f t="shared" si="29"/>
        <v>0</v>
      </c>
      <c r="AN71" s="59">
        <f t="shared" si="29"/>
        <v>0</v>
      </c>
      <c r="AO71" s="59">
        <f t="shared" si="29"/>
        <v>0</v>
      </c>
      <c r="AP71" s="59">
        <f t="shared" si="29"/>
        <v>0</v>
      </c>
      <c r="AQ71" s="59">
        <f t="shared" si="29"/>
        <v>0</v>
      </c>
      <c r="AR71" s="59">
        <f t="shared" si="29"/>
        <v>0</v>
      </c>
      <c r="AS71" s="59">
        <f t="shared" si="29"/>
        <v>0</v>
      </c>
      <c r="AT71" s="59">
        <f t="shared" si="29"/>
        <v>0</v>
      </c>
      <c r="AU71" s="59">
        <f t="shared" si="29"/>
        <v>0</v>
      </c>
      <c r="AV71" s="59">
        <f t="shared" si="29"/>
        <v>0</v>
      </c>
      <c r="AW71" s="59">
        <f t="shared" si="29"/>
        <v>0</v>
      </c>
      <c r="AX71" s="59">
        <f t="shared" si="29"/>
        <v>0</v>
      </c>
      <c r="AY71" s="59">
        <f t="shared" si="29"/>
        <v>0</v>
      </c>
      <c r="AZ71" s="59">
        <f t="shared" si="29"/>
        <v>0</v>
      </c>
      <c r="BA71" s="59">
        <f t="shared" si="29"/>
        <v>0</v>
      </c>
      <c r="BB71" s="59">
        <f t="shared" si="29"/>
        <v>0</v>
      </c>
      <c r="BC71" s="59">
        <f t="shared" si="29"/>
        <v>0</v>
      </c>
      <c r="BD71" s="59">
        <f t="shared" si="29"/>
        <v>0</v>
      </c>
      <c r="BE71" s="59">
        <f t="shared" si="29"/>
        <v>0</v>
      </c>
      <c r="BF71" s="59">
        <f t="shared" si="29"/>
        <v>0</v>
      </c>
      <c r="BG71" s="59">
        <f t="shared" si="29"/>
        <v>0</v>
      </c>
      <c r="BH71" s="59">
        <f t="shared" si="29"/>
        <v>0</v>
      </c>
      <c r="BI71" s="59">
        <f t="shared" si="29"/>
        <v>0</v>
      </c>
      <c r="BJ71" s="59">
        <f t="shared" si="29"/>
        <v>0</v>
      </c>
      <c r="BK71" s="59">
        <f t="shared" si="29"/>
        <v>0</v>
      </c>
      <c r="BL71" s="59">
        <f t="shared" ref="BL71:CY71" si="30">SUM(BL61:BL66)*BL70</f>
        <v>0</v>
      </c>
      <c r="BM71" s="59">
        <f t="shared" si="30"/>
        <v>0</v>
      </c>
      <c r="BN71" s="59">
        <f t="shared" si="30"/>
        <v>0</v>
      </c>
      <c r="BO71" s="59">
        <f t="shared" si="30"/>
        <v>0</v>
      </c>
      <c r="BP71" s="59">
        <f t="shared" si="30"/>
        <v>0</v>
      </c>
      <c r="BQ71" s="59">
        <f t="shared" si="30"/>
        <v>0</v>
      </c>
      <c r="BR71" s="59">
        <f t="shared" si="30"/>
        <v>0</v>
      </c>
      <c r="BS71" s="59">
        <f t="shared" si="30"/>
        <v>0</v>
      </c>
      <c r="BT71" s="59">
        <f t="shared" si="30"/>
        <v>0</v>
      </c>
      <c r="BU71" s="59">
        <f t="shared" si="30"/>
        <v>0</v>
      </c>
      <c r="BV71" s="59">
        <f t="shared" si="30"/>
        <v>0</v>
      </c>
      <c r="BW71" s="59">
        <f t="shared" si="30"/>
        <v>0</v>
      </c>
      <c r="BX71" s="59">
        <f t="shared" si="30"/>
        <v>0</v>
      </c>
      <c r="BY71" s="59">
        <f t="shared" si="30"/>
        <v>0</v>
      </c>
      <c r="BZ71" s="59">
        <f t="shared" si="30"/>
        <v>0</v>
      </c>
      <c r="CA71" s="59">
        <f t="shared" si="30"/>
        <v>0</v>
      </c>
      <c r="CB71" s="59">
        <f t="shared" si="30"/>
        <v>0</v>
      </c>
      <c r="CC71" s="59">
        <f t="shared" si="30"/>
        <v>0</v>
      </c>
      <c r="CD71" s="59">
        <f t="shared" si="30"/>
        <v>0</v>
      </c>
      <c r="CE71" s="59">
        <f t="shared" si="30"/>
        <v>0</v>
      </c>
      <c r="CF71" s="59">
        <f t="shared" si="30"/>
        <v>0</v>
      </c>
      <c r="CG71" s="59">
        <f t="shared" si="30"/>
        <v>0</v>
      </c>
      <c r="CH71" s="59">
        <f t="shared" si="30"/>
        <v>0</v>
      </c>
      <c r="CI71" s="59">
        <f t="shared" si="30"/>
        <v>0</v>
      </c>
      <c r="CJ71" s="59">
        <f t="shared" si="30"/>
        <v>0</v>
      </c>
      <c r="CK71" s="59">
        <f t="shared" si="30"/>
        <v>0</v>
      </c>
      <c r="CL71" s="59">
        <f t="shared" si="30"/>
        <v>0</v>
      </c>
      <c r="CM71" s="59">
        <f t="shared" si="30"/>
        <v>0</v>
      </c>
      <c r="CN71" s="59">
        <f t="shared" si="30"/>
        <v>0</v>
      </c>
      <c r="CO71" s="59">
        <f t="shared" si="30"/>
        <v>0</v>
      </c>
      <c r="CP71" s="59">
        <f t="shared" si="30"/>
        <v>0</v>
      </c>
      <c r="CQ71" s="59">
        <f t="shared" si="30"/>
        <v>0</v>
      </c>
      <c r="CR71" s="59">
        <f t="shared" si="30"/>
        <v>0</v>
      </c>
      <c r="CS71" s="59">
        <f t="shared" si="30"/>
        <v>0</v>
      </c>
      <c r="CT71" s="59">
        <f t="shared" si="30"/>
        <v>0</v>
      </c>
      <c r="CU71" s="59">
        <f t="shared" si="30"/>
        <v>0</v>
      </c>
      <c r="CV71" s="59">
        <f t="shared" si="30"/>
        <v>0</v>
      </c>
      <c r="CW71" s="59">
        <f t="shared" si="30"/>
        <v>0</v>
      </c>
      <c r="CX71" s="59">
        <f t="shared" si="30"/>
        <v>0</v>
      </c>
      <c r="CY71" s="59">
        <f t="shared" si="30"/>
        <v>0</v>
      </c>
      <c r="CZ71" s="391"/>
    </row>
    <row r="72" spans="2:104" x14ac:dyDescent="0.25">
      <c r="B72" s="393" t="s">
        <v>190</v>
      </c>
      <c r="C72" s="9" t="s">
        <v>1117</v>
      </c>
      <c r="D72" s="59">
        <f>D71*D$7</f>
        <v>0</v>
      </c>
      <c r="E72" s="59">
        <f>E71*E$7</f>
        <v>0</v>
      </c>
      <c r="F72" s="59">
        <f t="shared" ref="F72:BQ72" si="31">F71*F$7</f>
        <v>0</v>
      </c>
      <c r="G72" s="59">
        <f t="shared" si="31"/>
        <v>0</v>
      </c>
      <c r="H72" s="59">
        <f t="shared" si="31"/>
        <v>0</v>
      </c>
      <c r="I72" s="59">
        <f t="shared" si="31"/>
        <v>0</v>
      </c>
      <c r="J72" s="59">
        <f t="shared" si="31"/>
        <v>0</v>
      </c>
      <c r="K72" s="59">
        <f t="shared" si="31"/>
        <v>0</v>
      </c>
      <c r="L72" s="59">
        <f t="shared" si="31"/>
        <v>0</v>
      </c>
      <c r="M72" s="59">
        <f t="shared" si="31"/>
        <v>0</v>
      </c>
      <c r="N72" s="59">
        <f t="shared" si="31"/>
        <v>0</v>
      </c>
      <c r="O72" s="59">
        <f t="shared" si="31"/>
        <v>0</v>
      </c>
      <c r="P72" s="59">
        <f t="shared" si="31"/>
        <v>0</v>
      </c>
      <c r="Q72" s="59">
        <f t="shared" si="31"/>
        <v>0</v>
      </c>
      <c r="R72" s="59">
        <f t="shared" si="31"/>
        <v>0</v>
      </c>
      <c r="S72" s="59">
        <f t="shared" si="31"/>
        <v>0</v>
      </c>
      <c r="T72" s="59">
        <f t="shared" si="31"/>
        <v>0</v>
      </c>
      <c r="U72" s="59">
        <f t="shared" si="31"/>
        <v>0</v>
      </c>
      <c r="V72" s="59">
        <f t="shared" si="31"/>
        <v>0</v>
      </c>
      <c r="W72" s="59">
        <f t="shared" si="31"/>
        <v>0</v>
      </c>
      <c r="X72" s="59">
        <f t="shared" si="31"/>
        <v>0</v>
      </c>
      <c r="Y72" s="59">
        <f t="shared" si="31"/>
        <v>0</v>
      </c>
      <c r="Z72" s="59">
        <f t="shared" si="31"/>
        <v>0</v>
      </c>
      <c r="AA72" s="59">
        <f t="shared" si="31"/>
        <v>0</v>
      </c>
      <c r="AB72" s="59">
        <f t="shared" si="31"/>
        <v>0</v>
      </c>
      <c r="AC72" s="59">
        <f t="shared" si="31"/>
        <v>0</v>
      </c>
      <c r="AD72" s="59">
        <f t="shared" si="31"/>
        <v>0</v>
      </c>
      <c r="AE72" s="59">
        <f t="shared" si="31"/>
        <v>0</v>
      </c>
      <c r="AF72" s="59">
        <f t="shared" si="31"/>
        <v>0</v>
      </c>
      <c r="AG72" s="59">
        <f t="shared" si="31"/>
        <v>0</v>
      </c>
      <c r="AH72" s="59">
        <f t="shared" si="31"/>
        <v>0</v>
      </c>
      <c r="AI72" s="59">
        <f t="shared" si="31"/>
        <v>0</v>
      </c>
      <c r="AJ72" s="59">
        <f t="shared" si="31"/>
        <v>0</v>
      </c>
      <c r="AK72" s="59">
        <f t="shared" si="31"/>
        <v>0</v>
      </c>
      <c r="AL72" s="59">
        <f t="shared" si="31"/>
        <v>0</v>
      </c>
      <c r="AM72" s="59">
        <f t="shared" si="31"/>
        <v>0</v>
      </c>
      <c r="AN72" s="59">
        <f t="shared" si="31"/>
        <v>0</v>
      </c>
      <c r="AO72" s="59">
        <f t="shared" si="31"/>
        <v>0</v>
      </c>
      <c r="AP72" s="59">
        <f t="shared" si="31"/>
        <v>0</v>
      </c>
      <c r="AQ72" s="59">
        <f t="shared" si="31"/>
        <v>0</v>
      </c>
      <c r="AR72" s="59">
        <f t="shared" si="31"/>
        <v>0</v>
      </c>
      <c r="AS72" s="59">
        <f t="shared" si="31"/>
        <v>0</v>
      </c>
      <c r="AT72" s="59">
        <f t="shared" si="31"/>
        <v>0</v>
      </c>
      <c r="AU72" s="59">
        <f t="shared" si="31"/>
        <v>0</v>
      </c>
      <c r="AV72" s="59">
        <f t="shared" si="31"/>
        <v>0</v>
      </c>
      <c r="AW72" s="59">
        <f t="shared" si="31"/>
        <v>0</v>
      </c>
      <c r="AX72" s="59">
        <f t="shared" si="31"/>
        <v>0</v>
      </c>
      <c r="AY72" s="59">
        <f t="shared" si="31"/>
        <v>0</v>
      </c>
      <c r="AZ72" s="59">
        <f t="shared" si="31"/>
        <v>0</v>
      </c>
      <c r="BA72" s="59">
        <f t="shared" si="31"/>
        <v>0</v>
      </c>
      <c r="BB72" s="59">
        <f t="shared" si="31"/>
        <v>0</v>
      </c>
      <c r="BC72" s="59">
        <f t="shared" si="31"/>
        <v>0</v>
      </c>
      <c r="BD72" s="59">
        <f t="shared" si="31"/>
        <v>0</v>
      </c>
      <c r="BE72" s="59">
        <f t="shared" si="31"/>
        <v>0</v>
      </c>
      <c r="BF72" s="59">
        <f t="shared" si="31"/>
        <v>0</v>
      </c>
      <c r="BG72" s="59">
        <f t="shared" si="31"/>
        <v>0</v>
      </c>
      <c r="BH72" s="59">
        <f t="shared" si="31"/>
        <v>0</v>
      </c>
      <c r="BI72" s="59">
        <f t="shared" si="31"/>
        <v>0</v>
      </c>
      <c r="BJ72" s="59">
        <f t="shared" si="31"/>
        <v>0</v>
      </c>
      <c r="BK72" s="59">
        <f t="shared" si="31"/>
        <v>0</v>
      </c>
      <c r="BL72" s="59">
        <f t="shared" si="31"/>
        <v>0</v>
      </c>
      <c r="BM72" s="59">
        <f t="shared" si="31"/>
        <v>0</v>
      </c>
      <c r="BN72" s="59">
        <f t="shared" si="31"/>
        <v>0</v>
      </c>
      <c r="BO72" s="59">
        <f t="shared" si="31"/>
        <v>0</v>
      </c>
      <c r="BP72" s="59">
        <f t="shared" si="31"/>
        <v>0</v>
      </c>
      <c r="BQ72" s="59">
        <f t="shared" si="31"/>
        <v>0</v>
      </c>
      <c r="BR72" s="59">
        <f t="shared" ref="BR72:CY72" si="32">BR71*BR$7</f>
        <v>0</v>
      </c>
      <c r="BS72" s="59">
        <f t="shared" si="32"/>
        <v>0</v>
      </c>
      <c r="BT72" s="59">
        <f t="shared" si="32"/>
        <v>0</v>
      </c>
      <c r="BU72" s="59">
        <f t="shared" si="32"/>
        <v>0</v>
      </c>
      <c r="BV72" s="59">
        <f t="shared" si="32"/>
        <v>0</v>
      </c>
      <c r="BW72" s="59">
        <f t="shared" si="32"/>
        <v>0</v>
      </c>
      <c r="BX72" s="59">
        <f t="shared" si="32"/>
        <v>0</v>
      </c>
      <c r="BY72" s="59">
        <f t="shared" si="32"/>
        <v>0</v>
      </c>
      <c r="BZ72" s="59">
        <f t="shared" si="32"/>
        <v>0</v>
      </c>
      <c r="CA72" s="59">
        <f t="shared" si="32"/>
        <v>0</v>
      </c>
      <c r="CB72" s="59">
        <f t="shared" si="32"/>
        <v>0</v>
      </c>
      <c r="CC72" s="59">
        <f t="shared" si="32"/>
        <v>0</v>
      </c>
      <c r="CD72" s="59">
        <f t="shared" si="32"/>
        <v>0</v>
      </c>
      <c r="CE72" s="59">
        <f t="shared" si="32"/>
        <v>0</v>
      </c>
      <c r="CF72" s="59">
        <f t="shared" si="32"/>
        <v>0</v>
      </c>
      <c r="CG72" s="59">
        <f t="shared" si="32"/>
        <v>0</v>
      </c>
      <c r="CH72" s="59">
        <f t="shared" si="32"/>
        <v>0</v>
      </c>
      <c r="CI72" s="59">
        <f t="shared" si="32"/>
        <v>0</v>
      </c>
      <c r="CJ72" s="59">
        <f t="shared" si="32"/>
        <v>0</v>
      </c>
      <c r="CK72" s="59">
        <f t="shared" si="32"/>
        <v>0</v>
      </c>
      <c r="CL72" s="59">
        <f t="shared" si="32"/>
        <v>0</v>
      </c>
      <c r="CM72" s="59">
        <f t="shared" si="32"/>
        <v>0</v>
      </c>
      <c r="CN72" s="59">
        <f t="shared" si="32"/>
        <v>0</v>
      </c>
      <c r="CO72" s="59">
        <f t="shared" si="32"/>
        <v>0</v>
      </c>
      <c r="CP72" s="59">
        <f t="shared" si="32"/>
        <v>0</v>
      </c>
      <c r="CQ72" s="59">
        <f t="shared" si="32"/>
        <v>0</v>
      </c>
      <c r="CR72" s="59">
        <f t="shared" si="32"/>
        <v>0</v>
      </c>
      <c r="CS72" s="59">
        <f t="shared" si="32"/>
        <v>0</v>
      </c>
      <c r="CT72" s="59">
        <f t="shared" si="32"/>
        <v>0</v>
      </c>
      <c r="CU72" s="59">
        <f t="shared" si="32"/>
        <v>0</v>
      </c>
      <c r="CV72" s="59">
        <f t="shared" si="32"/>
        <v>0</v>
      </c>
      <c r="CW72" s="59">
        <f t="shared" si="32"/>
        <v>0</v>
      </c>
      <c r="CX72" s="59">
        <f t="shared" si="32"/>
        <v>0</v>
      </c>
      <c r="CY72" s="59">
        <f t="shared" si="32"/>
        <v>0</v>
      </c>
      <c r="CZ72" s="391"/>
    </row>
    <row r="73" spans="2:104" x14ac:dyDescent="0.25">
      <c r="B73" s="392"/>
      <c r="C73" s="39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391"/>
    </row>
    <row r="74" spans="2:104" x14ac:dyDescent="0.25">
      <c r="B74" s="405" t="s">
        <v>63</v>
      </c>
      <c r="C74" s="39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50"/>
      <c r="CZ74" s="391"/>
    </row>
    <row r="75" spans="2:104" x14ac:dyDescent="0.25">
      <c r="B75" s="393" t="s">
        <v>170</v>
      </c>
      <c r="C75" s="390" t="s">
        <v>121</v>
      </c>
      <c r="D75" s="58">
        <f>'Data Input - Proposed'!H117</f>
        <v>0</v>
      </c>
      <c r="E75" s="58">
        <f>'Data Input - Proposed'!I117</f>
        <v>0</v>
      </c>
      <c r="F75" s="58">
        <f>'Data Input - Proposed'!J117</f>
        <v>0</v>
      </c>
      <c r="G75" s="58">
        <f>'Data Input - Proposed'!K117</f>
        <v>0</v>
      </c>
      <c r="H75" s="58">
        <f>'Data Input - Proposed'!L117</f>
        <v>0</v>
      </c>
      <c r="I75" s="58">
        <f>'Data Input - Proposed'!M117</f>
        <v>0</v>
      </c>
      <c r="J75" s="58">
        <f>'Data Input - Proposed'!N117</f>
        <v>0</v>
      </c>
      <c r="K75" s="58">
        <f>'Data Input - Proposed'!O117</f>
        <v>0</v>
      </c>
      <c r="L75" s="58">
        <f>'Data Input - Proposed'!P117</f>
        <v>0</v>
      </c>
      <c r="M75" s="58">
        <f>'Data Input - Proposed'!Q117</f>
        <v>0</v>
      </c>
      <c r="N75" s="58">
        <f>'Data Input - Proposed'!R117</f>
        <v>0</v>
      </c>
      <c r="O75" s="58">
        <f>'Data Input - Proposed'!S117</f>
        <v>0</v>
      </c>
      <c r="P75" s="58">
        <f>'Data Input - Proposed'!T117</f>
        <v>0</v>
      </c>
      <c r="Q75" s="58">
        <f>'Data Input - Proposed'!U117</f>
        <v>0</v>
      </c>
      <c r="R75" s="58">
        <f>'Data Input - Proposed'!V117</f>
        <v>0</v>
      </c>
      <c r="S75" s="58">
        <f>'Data Input - Proposed'!W117</f>
        <v>0</v>
      </c>
      <c r="T75" s="58">
        <f>'Data Input - Proposed'!X117</f>
        <v>0</v>
      </c>
      <c r="U75" s="58">
        <f>'Data Input - Proposed'!Y117</f>
        <v>0</v>
      </c>
      <c r="V75" s="58">
        <f>'Data Input - Proposed'!Z117</f>
        <v>0</v>
      </c>
      <c r="W75" s="58">
        <f>'Data Input - Proposed'!AA117</f>
        <v>0</v>
      </c>
      <c r="X75" s="58">
        <f>'Data Input - Proposed'!AB117</f>
        <v>0</v>
      </c>
      <c r="Y75" s="58">
        <f>'Data Input - Proposed'!AC117</f>
        <v>0</v>
      </c>
      <c r="Z75" s="58">
        <f>'Data Input - Proposed'!AD117</f>
        <v>0</v>
      </c>
      <c r="AA75" s="58">
        <f>'Data Input - Proposed'!AE117</f>
        <v>0</v>
      </c>
      <c r="AB75" s="58">
        <f>'Data Input - Proposed'!AF117</f>
        <v>0</v>
      </c>
      <c r="AC75" s="58">
        <f>'Data Input - Proposed'!AG117</f>
        <v>0</v>
      </c>
      <c r="AD75" s="58">
        <f>'Data Input - Proposed'!AH117</f>
        <v>0</v>
      </c>
      <c r="AE75" s="58">
        <f>'Data Input - Proposed'!AI117</f>
        <v>0</v>
      </c>
      <c r="AF75" s="58">
        <f>'Data Input - Proposed'!AJ117</f>
        <v>0</v>
      </c>
      <c r="AG75" s="58">
        <f>'Data Input - Proposed'!AK117</f>
        <v>0</v>
      </c>
      <c r="AH75" s="58">
        <f>'Data Input - Proposed'!AL117</f>
        <v>0</v>
      </c>
      <c r="AI75" s="58">
        <f>'Data Input - Proposed'!AM117</f>
        <v>0</v>
      </c>
      <c r="AJ75" s="58">
        <f>'Data Input - Proposed'!AN117</f>
        <v>0</v>
      </c>
      <c r="AK75" s="58">
        <f>'Data Input - Proposed'!AO117</f>
        <v>0</v>
      </c>
      <c r="AL75" s="58">
        <f>'Data Input - Proposed'!AP117</f>
        <v>0</v>
      </c>
      <c r="AM75" s="58">
        <f>'Data Input - Proposed'!AQ117</f>
        <v>0</v>
      </c>
      <c r="AN75" s="58">
        <f>'Data Input - Proposed'!AR117</f>
        <v>0</v>
      </c>
      <c r="AO75" s="58">
        <f>'Data Input - Proposed'!AS117</f>
        <v>0</v>
      </c>
      <c r="AP75" s="58">
        <f>'Data Input - Proposed'!AT117</f>
        <v>0</v>
      </c>
      <c r="AQ75" s="58">
        <f>'Data Input - Proposed'!AU117</f>
        <v>0</v>
      </c>
      <c r="AR75" s="58">
        <f>'Data Input - Proposed'!AV117</f>
        <v>0</v>
      </c>
      <c r="AS75" s="58">
        <f>'Data Input - Proposed'!AW117</f>
        <v>0</v>
      </c>
      <c r="AT75" s="58">
        <f>'Data Input - Proposed'!AX117</f>
        <v>0</v>
      </c>
      <c r="AU75" s="58">
        <f>'Data Input - Proposed'!AY117</f>
        <v>0</v>
      </c>
      <c r="AV75" s="58">
        <f>'Data Input - Proposed'!AZ117</f>
        <v>0</v>
      </c>
      <c r="AW75" s="58">
        <f>'Data Input - Proposed'!BA117</f>
        <v>0</v>
      </c>
      <c r="AX75" s="58">
        <f>'Data Input - Proposed'!BB117</f>
        <v>0</v>
      </c>
      <c r="AY75" s="58">
        <f>'Data Input - Proposed'!BC117</f>
        <v>0</v>
      </c>
      <c r="AZ75" s="58">
        <f>'Data Input - Proposed'!BD117</f>
        <v>0</v>
      </c>
      <c r="BA75" s="58">
        <f>'Data Input - Proposed'!BE117</f>
        <v>0</v>
      </c>
      <c r="BB75" s="58">
        <f>'Data Input - Proposed'!BF117</f>
        <v>0</v>
      </c>
      <c r="BC75" s="58">
        <f>'Data Input - Proposed'!BG117</f>
        <v>0</v>
      </c>
      <c r="BD75" s="58">
        <f>'Data Input - Proposed'!BH117</f>
        <v>0</v>
      </c>
      <c r="BE75" s="58">
        <f>'Data Input - Proposed'!BI117</f>
        <v>0</v>
      </c>
      <c r="BF75" s="58">
        <f>'Data Input - Proposed'!BJ117</f>
        <v>0</v>
      </c>
      <c r="BG75" s="58">
        <f>'Data Input - Proposed'!BK117</f>
        <v>0</v>
      </c>
      <c r="BH75" s="58">
        <f>'Data Input - Proposed'!BL117</f>
        <v>0</v>
      </c>
      <c r="BI75" s="58">
        <f>'Data Input - Proposed'!BM117</f>
        <v>0</v>
      </c>
      <c r="BJ75" s="58">
        <f>'Data Input - Proposed'!BN117</f>
        <v>0</v>
      </c>
      <c r="BK75" s="58">
        <f>'Data Input - Proposed'!BO117</f>
        <v>0</v>
      </c>
      <c r="BL75" s="58">
        <f>'Data Input - Proposed'!BP117</f>
        <v>0</v>
      </c>
      <c r="BM75" s="58">
        <f>'Data Input - Proposed'!BQ117</f>
        <v>0</v>
      </c>
      <c r="BN75" s="58">
        <f>'Data Input - Proposed'!BR117</f>
        <v>0</v>
      </c>
      <c r="BO75" s="58">
        <f>'Data Input - Proposed'!BS117</f>
        <v>0</v>
      </c>
      <c r="BP75" s="58">
        <f>'Data Input - Proposed'!BT117</f>
        <v>0</v>
      </c>
      <c r="BQ75" s="58">
        <f>'Data Input - Proposed'!BU117</f>
        <v>0</v>
      </c>
      <c r="BR75" s="58">
        <f>'Data Input - Proposed'!BV117</f>
        <v>0</v>
      </c>
      <c r="BS75" s="58">
        <f>'Data Input - Proposed'!BW117</f>
        <v>0</v>
      </c>
      <c r="BT75" s="58">
        <f>'Data Input - Proposed'!BX117</f>
        <v>0</v>
      </c>
      <c r="BU75" s="58">
        <f>'Data Input - Proposed'!BY117</f>
        <v>0</v>
      </c>
      <c r="BV75" s="58">
        <f>'Data Input - Proposed'!BZ117</f>
        <v>0</v>
      </c>
      <c r="BW75" s="58">
        <f>'Data Input - Proposed'!CA117</f>
        <v>0</v>
      </c>
      <c r="BX75" s="58">
        <f>'Data Input - Proposed'!CB117</f>
        <v>0</v>
      </c>
      <c r="BY75" s="58">
        <f>'Data Input - Proposed'!CC117</f>
        <v>0</v>
      </c>
      <c r="BZ75" s="58">
        <f>'Data Input - Proposed'!CD117</f>
        <v>0</v>
      </c>
      <c r="CA75" s="58">
        <f>'Data Input - Proposed'!CE117</f>
        <v>0</v>
      </c>
      <c r="CB75" s="58">
        <f>'Data Input - Proposed'!CF117</f>
        <v>0</v>
      </c>
      <c r="CC75" s="58">
        <f>'Data Input - Proposed'!CG117</f>
        <v>0</v>
      </c>
      <c r="CD75" s="58">
        <f>'Data Input - Proposed'!CH117</f>
        <v>0</v>
      </c>
      <c r="CE75" s="58">
        <f>'Data Input - Proposed'!CI117</f>
        <v>0</v>
      </c>
      <c r="CF75" s="58">
        <f>'Data Input - Proposed'!CJ117</f>
        <v>0</v>
      </c>
      <c r="CG75" s="58">
        <f>'Data Input - Proposed'!CK117</f>
        <v>0</v>
      </c>
      <c r="CH75" s="58">
        <f>'Data Input - Proposed'!CL117</f>
        <v>0</v>
      </c>
      <c r="CI75" s="58">
        <f>'Data Input - Proposed'!CM117</f>
        <v>0</v>
      </c>
      <c r="CJ75" s="58">
        <f>'Data Input - Proposed'!CN117</f>
        <v>0</v>
      </c>
      <c r="CK75" s="58">
        <f>'Data Input - Proposed'!CO117</f>
        <v>0</v>
      </c>
      <c r="CL75" s="58">
        <f>'Data Input - Proposed'!CP117</f>
        <v>0</v>
      </c>
      <c r="CM75" s="58">
        <f>'Data Input - Proposed'!CQ117</f>
        <v>0</v>
      </c>
      <c r="CN75" s="58">
        <f>'Data Input - Proposed'!CR117</f>
        <v>0</v>
      </c>
      <c r="CO75" s="58">
        <f>'Data Input - Proposed'!CS117</f>
        <v>0</v>
      </c>
      <c r="CP75" s="58">
        <f>'Data Input - Proposed'!CT117</f>
        <v>0</v>
      </c>
      <c r="CQ75" s="58">
        <f>'Data Input - Proposed'!CU117</f>
        <v>0</v>
      </c>
      <c r="CR75" s="58">
        <f>'Data Input - Proposed'!CV117</f>
        <v>0</v>
      </c>
      <c r="CS75" s="58">
        <f>'Data Input - Proposed'!CW117</f>
        <v>0</v>
      </c>
      <c r="CT75" s="58">
        <f>'Data Input - Proposed'!CX117</f>
        <v>0</v>
      </c>
      <c r="CU75" s="58">
        <f>'Data Input - Proposed'!CY117</f>
        <v>0</v>
      </c>
      <c r="CV75" s="58">
        <f>'Data Input - Proposed'!CZ117</f>
        <v>0</v>
      </c>
      <c r="CW75" s="58">
        <f>'Data Input - Proposed'!DA117</f>
        <v>0</v>
      </c>
      <c r="CX75" s="58">
        <f>'Data Input - Proposed'!DB117</f>
        <v>0</v>
      </c>
      <c r="CY75" s="58">
        <f>'Data Input - Proposed'!DC117</f>
        <v>0</v>
      </c>
      <c r="CZ75" s="391"/>
    </row>
    <row r="76" spans="2:104" x14ac:dyDescent="0.25">
      <c r="B76" s="393" t="s">
        <v>171</v>
      </c>
      <c r="C76" s="9" t="s">
        <v>1117</v>
      </c>
      <c r="D76" s="59">
        <f>IFERROR(IF('Data Input - General'!$F$12="Yes",HLOOKUP(Calc_Proposed!D$6,'Carbon Prices'!$D$9:$CH$15,3,FALSE),HLOOKUP(Calc_Proposed!D$6,'Carbon Prices'!$D$9:$CH$15,6,FALSE)),0)</f>
        <v>0</v>
      </c>
      <c r="E76" s="59">
        <f>IFERROR(IF('Data Input - General'!$F$12="Yes",HLOOKUP(Calc_Proposed!E$6,'Carbon Prices'!$D$9:$CH$15,3,FALSE),HLOOKUP(Calc_Proposed!E$6,'Carbon Prices'!$D$9:$CH$15,6,FALSE)),0)</f>
        <v>0</v>
      </c>
      <c r="F76" s="59">
        <f>IFERROR(IF('Data Input - General'!$F$12="Yes",HLOOKUP(Calc_Proposed!F$6,'Carbon Prices'!$D$9:$CH$15,3,FALSE),HLOOKUP(Calc_Proposed!F$6,'Carbon Prices'!$D$9:$CH$15,6,FALSE)),0)</f>
        <v>0</v>
      </c>
      <c r="G76" s="59">
        <f>IFERROR(IF('Data Input - General'!$F$12="Yes",HLOOKUP(Calc_Proposed!G$6,'Carbon Prices'!$D$9:$CH$15,3,FALSE),HLOOKUP(Calc_Proposed!G$6,'Carbon Prices'!$D$9:$CH$15,6,FALSE)),0)</f>
        <v>0</v>
      </c>
      <c r="H76" s="59">
        <f>IFERROR(IF('Data Input - General'!$F$12="Yes",HLOOKUP(Calc_Proposed!H$6,'Carbon Prices'!$D$9:$CH$15,3,FALSE),HLOOKUP(Calc_Proposed!H$6,'Carbon Prices'!$D$9:$CH$15,6,FALSE)),0)</f>
        <v>0</v>
      </c>
      <c r="I76" s="59">
        <f>IFERROR(IF('Data Input - General'!$F$12="Yes",HLOOKUP(Calc_Proposed!I$6,'Carbon Prices'!$D$9:$CH$15,3,FALSE),HLOOKUP(Calc_Proposed!I$6,'Carbon Prices'!$D$9:$CH$15,6,FALSE)),0)</f>
        <v>0</v>
      </c>
      <c r="J76" s="59">
        <f>IFERROR(IF('Data Input - General'!$F$12="Yes",HLOOKUP(Calc_Proposed!J$6,'Carbon Prices'!$D$9:$CH$15,3,FALSE),HLOOKUP(Calc_Proposed!J$6,'Carbon Prices'!$D$9:$CH$15,6,FALSE)),0)</f>
        <v>0</v>
      </c>
      <c r="K76" s="59">
        <f>IFERROR(IF('Data Input - General'!$F$12="Yes",HLOOKUP(Calc_Proposed!K$6,'Carbon Prices'!$D$9:$CH$15,3,FALSE),HLOOKUP(Calc_Proposed!K$6,'Carbon Prices'!$D$9:$CH$15,6,FALSE)),0)</f>
        <v>0</v>
      </c>
      <c r="L76" s="59">
        <f>IFERROR(IF('Data Input - General'!$F$12="Yes",HLOOKUP(Calc_Proposed!L$6,'Carbon Prices'!$D$9:$CH$15,3,FALSE),HLOOKUP(Calc_Proposed!L$6,'Carbon Prices'!$D$9:$CH$15,6,FALSE)),0)</f>
        <v>0</v>
      </c>
      <c r="M76" s="59">
        <f>IFERROR(IF('Data Input - General'!$F$12="Yes",HLOOKUP(Calc_Proposed!M$6,'Carbon Prices'!$D$9:$CH$15,3,FALSE),HLOOKUP(Calc_Proposed!M$6,'Carbon Prices'!$D$9:$CH$15,6,FALSE)),0)</f>
        <v>0</v>
      </c>
      <c r="N76" s="59">
        <f>IFERROR(IF('Data Input - General'!$F$12="Yes",HLOOKUP(Calc_Proposed!N$6,'Carbon Prices'!$D$9:$CH$15,3,FALSE),HLOOKUP(Calc_Proposed!N$6,'Carbon Prices'!$D$9:$CH$15,6,FALSE)),0)</f>
        <v>0</v>
      </c>
      <c r="O76" s="59">
        <f>IFERROR(IF('Data Input - General'!$F$12="Yes",HLOOKUP(Calc_Proposed!O$6,'Carbon Prices'!$D$9:$CH$15,3,FALSE),HLOOKUP(Calc_Proposed!O$6,'Carbon Prices'!$D$9:$CH$15,6,FALSE)),0)</f>
        <v>0</v>
      </c>
      <c r="P76" s="59">
        <f>IFERROR(IF('Data Input - General'!$F$12="Yes",HLOOKUP(Calc_Proposed!P$6,'Carbon Prices'!$D$9:$CH$15,3,FALSE),HLOOKUP(Calc_Proposed!P$6,'Carbon Prices'!$D$9:$CH$15,6,FALSE)),0)</f>
        <v>0</v>
      </c>
      <c r="Q76" s="59">
        <f>IFERROR(IF('Data Input - General'!$F$12="Yes",HLOOKUP(Calc_Proposed!Q$6,'Carbon Prices'!$D$9:$CH$15,3,FALSE),HLOOKUP(Calc_Proposed!Q$6,'Carbon Prices'!$D$9:$CH$15,6,FALSE)),0)</f>
        <v>0</v>
      </c>
      <c r="R76" s="59">
        <f>IFERROR(IF('Data Input - General'!$F$12="Yes",HLOOKUP(Calc_Proposed!R$6,'Carbon Prices'!$D$9:$CH$15,3,FALSE),HLOOKUP(Calc_Proposed!R$6,'Carbon Prices'!$D$9:$CH$15,6,FALSE)),0)</f>
        <v>0</v>
      </c>
      <c r="S76" s="59">
        <f>IFERROR(IF('Data Input - General'!$F$12="Yes",HLOOKUP(Calc_Proposed!S$6,'Carbon Prices'!$D$9:$CH$15,3,FALSE),HLOOKUP(Calc_Proposed!S$6,'Carbon Prices'!$D$9:$CH$15,6,FALSE)),0)</f>
        <v>0</v>
      </c>
      <c r="T76" s="59">
        <f>IFERROR(IF('Data Input - General'!$F$12="Yes",HLOOKUP(Calc_Proposed!T$6,'Carbon Prices'!$D$9:$CH$15,3,FALSE),HLOOKUP(Calc_Proposed!T$6,'Carbon Prices'!$D$9:$CH$15,6,FALSE)),0)</f>
        <v>0</v>
      </c>
      <c r="U76" s="59">
        <f>IFERROR(IF('Data Input - General'!$F$12="Yes",HLOOKUP(Calc_Proposed!U$6,'Carbon Prices'!$D$9:$CH$15,3,FALSE),HLOOKUP(Calc_Proposed!U$6,'Carbon Prices'!$D$9:$CH$15,6,FALSE)),0)</f>
        <v>0</v>
      </c>
      <c r="V76" s="59">
        <f>IFERROR(IF('Data Input - General'!$F$12="Yes",HLOOKUP(Calc_Proposed!V$6,'Carbon Prices'!$D$9:$CH$15,3,FALSE),HLOOKUP(Calc_Proposed!V$6,'Carbon Prices'!$D$9:$CH$15,6,FALSE)),0)</f>
        <v>0</v>
      </c>
      <c r="W76" s="59">
        <f>IFERROR(IF('Data Input - General'!$F$12="Yes",HLOOKUP(Calc_Proposed!W$6,'Carbon Prices'!$D$9:$CH$15,3,FALSE),HLOOKUP(Calc_Proposed!W$6,'Carbon Prices'!$D$9:$CH$15,6,FALSE)),0)</f>
        <v>0</v>
      </c>
      <c r="X76" s="59">
        <f>IFERROR(IF('Data Input - General'!$F$12="Yes",HLOOKUP(Calc_Proposed!X$6,'Carbon Prices'!$D$9:$CH$15,3,FALSE),HLOOKUP(Calc_Proposed!X$6,'Carbon Prices'!$D$9:$CH$15,6,FALSE)),0)</f>
        <v>0</v>
      </c>
      <c r="Y76" s="59">
        <f>IFERROR(IF('Data Input - General'!$F$12="Yes",HLOOKUP(Calc_Proposed!Y$6,'Carbon Prices'!$D$9:$CH$15,3,FALSE),HLOOKUP(Calc_Proposed!Y$6,'Carbon Prices'!$D$9:$CH$15,6,FALSE)),0)</f>
        <v>0</v>
      </c>
      <c r="Z76" s="59">
        <f>IFERROR(IF('Data Input - General'!$F$12="Yes",HLOOKUP(Calc_Proposed!Z$6,'Carbon Prices'!$D$9:$CH$15,3,FALSE),HLOOKUP(Calc_Proposed!Z$6,'Carbon Prices'!$D$9:$CH$15,6,FALSE)),0)</f>
        <v>0</v>
      </c>
      <c r="AA76" s="59">
        <f>IFERROR(IF('Data Input - General'!$F$12="Yes",HLOOKUP(Calc_Proposed!AA$6,'Carbon Prices'!$D$9:$CH$15,3,FALSE),HLOOKUP(Calc_Proposed!AA$6,'Carbon Prices'!$D$9:$CH$15,6,FALSE)),0)</f>
        <v>0</v>
      </c>
      <c r="AB76" s="59">
        <f>IFERROR(IF('Data Input - General'!$F$12="Yes",HLOOKUP(Calc_Proposed!AB$6,'Carbon Prices'!$D$9:$CH$15,3,FALSE),HLOOKUP(Calc_Proposed!AB$6,'Carbon Prices'!$D$9:$CH$15,6,FALSE)),0)</f>
        <v>0</v>
      </c>
      <c r="AC76" s="59">
        <f>IFERROR(IF('Data Input - General'!$F$12="Yes",HLOOKUP(Calc_Proposed!AC$6,'Carbon Prices'!$D$9:$CH$15,3,FALSE),HLOOKUP(Calc_Proposed!AC$6,'Carbon Prices'!$D$9:$CH$15,6,FALSE)),0)</f>
        <v>0</v>
      </c>
      <c r="AD76" s="59">
        <f>IFERROR(IF('Data Input - General'!$F$12="Yes",HLOOKUP(Calc_Proposed!AD$6,'Carbon Prices'!$D$9:$CH$15,3,FALSE),HLOOKUP(Calc_Proposed!AD$6,'Carbon Prices'!$D$9:$CH$15,6,FALSE)),0)</f>
        <v>0</v>
      </c>
      <c r="AE76" s="59">
        <f>IFERROR(IF('Data Input - General'!$F$12="Yes",HLOOKUP(Calc_Proposed!AE$6,'Carbon Prices'!$D$9:$CH$15,3,FALSE),HLOOKUP(Calc_Proposed!AE$6,'Carbon Prices'!$D$9:$CH$15,6,FALSE)),0)</f>
        <v>0</v>
      </c>
      <c r="AF76" s="59">
        <f>IFERROR(IF('Data Input - General'!$F$12="Yes",HLOOKUP(Calc_Proposed!AF$6,'Carbon Prices'!$D$9:$CH$15,3,FALSE),HLOOKUP(Calc_Proposed!AF$6,'Carbon Prices'!$D$9:$CH$15,6,FALSE)),0)</f>
        <v>0</v>
      </c>
      <c r="AG76" s="59">
        <f>IFERROR(IF('Data Input - General'!$F$12="Yes",HLOOKUP(Calc_Proposed!AG$6,'Carbon Prices'!$D$9:$CH$15,3,FALSE),HLOOKUP(Calc_Proposed!AG$6,'Carbon Prices'!$D$9:$CH$15,6,FALSE)),0)</f>
        <v>0</v>
      </c>
      <c r="AH76" s="59">
        <f>IFERROR(IF('Data Input - General'!$F$12="Yes",HLOOKUP(Calc_Proposed!AH$6,'Carbon Prices'!$D$9:$CH$15,3,FALSE),HLOOKUP(Calc_Proposed!AH$6,'Carbon Prices'!$D$9:$CH$15,6,FALSE)),0)</f>
        <v>0</v>
      </c>
      <c r="AI76" s="59">
        <f>IFERROR(IF('Data Input - General'!$F$12="Yes",HLOOKUP(Calc_Proposed!AI$6,'Carbon Prices'!$D$9:$CH$15,3,FALSE),HLOOKUP(Calc_Proposed!AI$6,'Carbon Prices'!$D$9:$CH$15,6,FALSE)),0)</f>
        <v>0</v>
      </c>
      <c r="AJ76" s="59">
        <f>IFERROR(IF('Data Input - General'!$F$12="Yes",HLOOKUP(Calc_Proposed!AJ$6,'Carbon Prices'!$D$9:$CH$15,3,FALSE),HLOOKUP(Calc_Proposed!AJ$6,'Carbon Prices'!$D$9:$CH$15,6,FALSE)),0)</f>
        <v>0</v>
      </c>
      <c r="AK76" s="59">
        <f>IFERROR(IF('Data Input - General'!$F$12="Yes",HLOOKUP(Calc_Proposed!AK$6,'Carbon Prices'!$D$9:$CH$15,3,FALSE),HLOOKUP(Calc_Proposed!AK$6,'Carbon Prices'!$D$9:$CH$15,6,FALSE)),0)</f>
        <v>0</v>
      </c>
      <c r="AL76" s="59">
        <f>IFERROR(IF('Data Input - General'!$F$12="Yes",HLOOKUP(Calc_Proposed!AL$6,'Carbon Prices'!$D$9:$CH$15,3,FALSE),HLOOKUP(Calc_Proposed!AL$6,'Carbon Prices'!$D$9:$CH$15,6,FALSE)),0)</f>
        <v>0</v>
      </c>
      <c r="AM76" s="59">
        <f>IFERROR(IF('Data Input - General'!$F$12="Yes",HLOOKUP(Calc_Proposed!AM$6,'Carbon Prices'!$D$9:$CH$15,3,FALSE),HLOOKUP(Calc_Proposed!AM$6,'Carbon Prices'!$D$9:$CH$15,6,FALSE)),0)</f>
        <v>0</v>
      </c>
      <c r="AN76" s="59">
        <f>IFERROR(IF('Data Input - General'!$F$12="Yes",HLOOKUP(Calc_Proposed!AN$6,'Carbon Prices'!$D$9:$CH$15,3,FALSE),HLOOKUP(Calc_Proposed!AN$6,'Carbon Prices'!$D$9:$CH$15,6,FALSE)),0)</f>
        <v>0</v>
      </c>
      <c r="AO76" s="59">
        <f>IFERROR(IF('Data Input - General'!$F$12="Yes",HLOOKUP(Calc_Proposed!AO$6,'Carbon Prices'!$D$9:$CH$15,3,FALSE),HLOOKUP(Calc_Proposed!AO$6,'Carbon Prices'!$D$9:$CH$15,6,FALSE)),0)</f>
        <v>0</v>
      </c>
      <c r="AP76" s="59">
        <f>IFERROR(IF('Data Input - General'!$F$12="Yes",HLOOKUP(Calc_Proposed!AP$6,'Carbon Prices'!$D$9:$CH$15,3,FALSE),HLOOKUP(Calc_Proposed!AP$6,'Carbon Prices'!$D$9:$CH$15,6,FALSE)),0)</f>
        <v>0</v>
      </c>
      <c r="AQ76" s="59">
        <f>IFERROR(IF('Data Input - General'!$F$12="Yes",HLOOKUP(Calc_Proposed!AQ$6,'Carbon Prices'!$D$9:$CH$15,3,FALSE),HLOOKUP(Calc_Proposed!AQ$6,'Carbon Prices'!$D$9:$CH$15,6,FALSE)),0)</f>
        <v>0</v>
      </c>
      <c r="AR76" s="59">
        <f>IFERROR(IF('Data Input - General'!$F$12="Yes",HLOOKUP(Calc_Proposed!AR$6,'Carbon Prices'!$D$9:$CH$15,3,FALSE),HLOOKUP(Calc_Proposed!AR$6,'Carbon Prices'!$D$9:$CH$15,6,FALSE)),0)</f>
        <v>0</v>
      </c>
      <c r="AS76" s="59">
        <f>IFERROR(IF('Data Input - General'!$F$12="Yes",HLOOKUP(Calc_Proposed!AS$6,'Carbon Prices'!$D$9:$CH$15,3,FALSE),HLOOKUP(Calc_Proposed!AS$6,'Carbon Prices'!$D$9:$CH$15,6,FALSE)),0)</f>
        <v>0</v>
      </c>
      <c r="AT76" s="59">
        <f>IFERROR(IF('Data Input - General'!$F$12="Yes",HLOOKUP(Calc_Proposed!AT$6,'Carbon Prices'!$D$9:$CH$15,3,FALSE),HLOOKUP(Calc_Proposed!AT$6,'Carbon Prices'!$D$9:$CH$15,6,FALSE)),0)</f>
        <v>0</v>
      </c>
      <c r="AU76" s="59">
        <f>IFERROR(IF('Data Input - General'!$F$12="Yes",HLOOKUP(Calc_Proposed!AU$6,'Carbon Prices'!$D$9:$CH$15,3,FALSE),HLOOKUP(Calc_Proposed!AU$6,'Carbon Prices'!$D$9:$CH$15,6,FALSE)),0)</f>
        <v>0</v>
      </c>
      <c r="AV76" s="59">
        <f>IFERROR(IF('Data Input - General'!$F$12="Yes",HLOOKUP(Calc_Proposed!AV$6,'Carbon Prices'!$D$9:$CH$15,3,FALSE),HLOOKUP(Calc_Proposed!AV$6,'Carbon Prices'!$D$9:$CH$15,6,FALSE)),0)</f>
        <v>0</v>
      </c>
      <c r="AW76" s="59">
        <f>IFERROR(IF('Data Input - General'!$F$12="Yes",HLOOKUP(Calc_Proposed!AW$6,'Carbon Prices'!$D$9:$CH$15,3,FALSE),HLOOKUP(Calc_Proposed!AW$6,'Carbon Prices'!$D$9:$CH$15,6,FALSE)),0)</f>
        <v>0</v>
      </c>
      <c r="AX76" s="59">
        <f>IFERROR(IF('Data Input - General'!$F$12="Yes",HLOOKUP(Calc_Proposed!AX$6,'Carbon Prices'!$D$9:$CH$15,3,FALSE),HLOOKUP(Calc_Proposed!AX$6,'Carbon Prices'!$D$9:$CH$15,6,FALSE)),0)</f>
        <v>0</v>
      </c>
      <c r="AY76" s="59">
        <f>IFERROR(IF('Data Input - General'!$F$12="Yes",HLOOKUP(Calc_Proposed!AY$6,'Carbon Prices'!$D$9:$CH$15,3,FALSE),HLOOKUP(Calc_Proposed!AY$6,'Carbon Prices'!$D$9:$CH$15,6,FALSE)),0)</f>
        <v>0</v>
      </c>
      <c r="AZ76" s="59">
        <f>IFERROR(IF('Data Input - General'!$F$12="Yes",HLOOKUP(Calc_Proposed!AZ$6,'Carbon Prices'!$D$9:$CH$15,3,FALSE),HLOOKUP(Calc_Proposed!AZ$6,'Carbon Prices'!$D$9:$CH$15,6,FALSE)),0)</f>
        <v>0</v>
      </c>
      <c r="BA76" s="59">
        <f>IFERROR(IF('Data Input - General'!$F$12="Yes",HLOOKUP(Calc_Proposed!BA$6,'Carbon Prices'!$D$9:$CH$15,3,FALSE),HLOOKUP(Calc_Proposed!BA$6,'Carbon Prices'!$D$9:$CH$15,6,FALSE)),0)</f>
        <v>0</v>
      </c>
      <c r="BB76" s="59">
        <f>IFERROR(IF('Data Input - General'!$F$12="Yes",HLOOKUP(Calc_Proposed!BB$6,'Carbon Prices'!$D$9:$CH$15,3,FALSE),HLOOKUP(Calc_Proposed!BB$6,'Carbon Prices'!$D$9:$CH$15,6,FALSE)),0)</f>
        <v>0</v>
      </c>
      <c r="BC76" s="59">
        <f>IFERROR(IF('Data Input - General'!$F$12="Yes",HLOOKUP(Calc_Proposed!BC$6,'Carbon Prices'!$D$9:$CH$15,3,FALSE),HLOOKUP(Calc_Proposed!BC$6,'Carbon Prices'!$D$9:$CH$15,6,FALSE)),0)</f>
        <v>0</v>
      </c>
      <c r="BD76" s="59">
        <f>IFERROR(IF('Data Input - General'!$F$12="Yes",HLOOKUP(Calc_Proposed!BD$6,'Carbon Prices'!$D$9:$CH$15,3,FALSE),HLOOKUP(Calc_Proposed!BD$6,'Carbon Prices'!$D$9:$CH$15,6,FALSE)),0)</f>
        <v>0</v>
      </c>
      <c r="BE76" s="59">
        <f>IFERROR(IF('Data Input - General'!$F$12="Yes",HLOOKUP(Calc_Proposed!BE$6,'Carbon Prices'!$D$9:$CH$15,3,FALSE),HLOOKUP(Calc_Proposed!BE$6,'Carbon Prices'!$D$9:$CH$15,6,FALSE)),0)</f>
        <v>0</v>
      </c>
      <c r="BF76" s="59">
        <f>IFERROR(IF('Data Input - General'!$F$12="Yes",HLOOKUP(Calc_Proposed!BF$6,'Carbon Prices'!$D$9:$CH$15,3,FALSE),HLOOKUP(Calc_Proposed!BF$6,'Carbon Prices'!$D$9:$CH$15,6,FALSE)),0)</f>
        <v>0</v>
      </c>
      <c r="BG76" s="59">
        <f>IFERROR(IF('Data Input - General'!$F$12="Yes",HLOOKUP(Calc_Proposed!BG$6,'Carbon Prices'!$D$9:$CH$15,3,FALSE),HLOOKUP(Calc_Proposed!BG$6,'Carbon Prices'!$D$9:$CH$15,6,FALSE)),0)</f>
        <v>0</v>
      </c>
      <c r="BH76" s="59">
        <f>IFERROR(IF('Data Input - General'!$F$12="Yes",HLOOKUP(Calc_Proposed!BH$6,'Carbon Prices'!$D$9:$CH$15,3,FALSE),HLOOKUP(Calc_Proposed!BH$6,'Carbon Prices'!$D$9:$CH$15,6,FALSE)),0)</f>
        <v>0</v>
      </c>
      <c r="BI76" s="59">
        <f>IFERROR(IF('Data Input - General'!$F$12="Yes",HLOOKUP(Calc_Proposed!BI$6,'Carbon Prices'!$D$9:$CH$15,3,FALSE),HLOOKUP(Calc_Proposed!BI$6,'Carbon Prices'!$D$9:$CH$15,6,FALSE)),0)</f>
        <v>0</v>
      </c>
      <c r="BJ76" s="59">
        <f>IFERROR(IF('Data Input - General'!$F$12="Yes",HLOOKUP(Calc_Proposed!BJ$6,'Carbon Prices'!$D$9:$CH$15,3,FALSE),HLOOKUP(Calc_Proposed!BJ$6,'Carbon Prices'!$D$9:$CH$15,6,FALSE)),0)</f>
        <v>0</v>
      </c>
      <c r="BK76" s="59">
        <f>IFERROR(IF('Data Input - General'!$F$12="Yes",HLOOKUP(Calc_Proposed!BK$6,'Carbon Prices'!$D$9:$CH$15,3,FALSE),HLOOKUP(Calc_Proposed!BK$6,'Carbon Prices'!$D$9:$CH$15,6,FALSE)),0)</f>
        <v>0</v>
      </c>
      <c r="BL76" s="59">
        <f>IFERROR(IF('Data Input - General'!$F$12="Yes",HLOOKUP(Calc_Proposed!BL$6,'Carbon Prices'!$D$9:$CH$15,3,FALSE),HLOOKUP(Calc_Proposed!BL$6,'Carbon Prices'!$D$9:$CH$15,6,FALSE)),0)</f>
        <v>0</v>
      </c>
      <c r="BM76" s="59">
        <f>IFERROR(IF('Data Input - General'!$F$12="Yes",HLOOKUP(Calc_Proposed!BM$6,'Carbon Prices'!$D$9:$CH$15,3,FALSE),HLOOKUP(Calc_Proposed!BM$6,'Carbon Prices'!$D$9:$CH$15,6,FALSE)),0)</f>
        <v>0</v>
      </c>
      <c r="BN76" s="59">
        <f>IFERROR(IF('Data Input - General'!$F$12="Yes",HLOOKUP(Calc_Proposed!BN$6,'Carbon Prices'!$D$9:$CH$15,3,FALSE),HLOOKUP(Calc_Proposed!BN$6,'Carbon Prices'!$D$9:$CH$15,6,FALSE)),0)</f>
        <v>0</v>
      </c>
      <c r="BO76" s="59">
        <f>IFERROR(IF('Data Input - General'!$F$12="Yes",HLOOKUP(Calc_Proposed!BO$6,'Carbon Prices'!$D$9:$CH$15,3,FALSE),HLOOKUP(Calc_Proposed!BO$6,'Carbon Prices'!$D$9:$CH$15,6,FALSE)),0)</f>
        <v>0</v>
      </c>
      <c r="BP76" s="59">
        <f>IFERROR(IF('Data Input - General'!$F$12="Yes",HLOOKUP(Calc_Proposed!BP$6,'Carbon Prices'!$D$9:$CH$15,3,FALSE),HLOOKUP(Calc_Proposed!BP$6,'Carbon Prices'!$D$9:$CH$15,6,FALSE)),0)</f>
        <v>0</v>
      </c>
      <c r="BQ76" s="59">
        <f>IFERROR(IF('Data Input - General'!$F$12="Yes",HLOOKUP(Calc_Proposed!BQ$6,'Carbon Prices'!$D$9:$CH$15,3,FALSE),HLOOKUP(Calc_Proposed!BQ$6,'Carbon Prices'!$D$9:$CH$15,6,FALSE)),0)</f>
        <v>0</v>
      </c>
      <c r="BR76" s="59">
        <f>IFERROR(IF('Data Input - General'!$F$12="Yes",HLOOKUP(Calc_Proposed!BR$6,'Carbon Prices'!$D$9:$CH$15,3,FALSE),HLOOKUP(Calc_Proposed!BR$6,'Carbon Prices'!$D$9:$CH$15,6,FALSE)),0)</f>
        <v>0</v>
      </c>
      <c r="BS76" s="59">
        <f>IFERROR(IF('Data Input - General'!$F$12="Yes",HLOOKUP(Calc_Proposed!BS$6,'Carbon Prices'!$D$9:$CH$15,3,FALSE),HLOOKUP(Calc_Proposed!BS$6,'Carbon Prices'!$D$9:$CH$15,6,FALSE)),0)</f>
        <v>0</v>
      </c>
      <c r="BT76" s="59">
        <f>IFERROR(IF('Data Input - General'!$F$12="Yes",HLOOKUP(Calc_Proposed!BT$6,'Carbon Prices'!$D$9:$CH$15,3,FALSE),HLOOKUP(Calc_Proposed!BT$6,'Carbon Prices'!$D$9:$CH$15,6,FALSE)),0)</f>
        <v>0</v>
      </c>
      <c r="BU76" s="59">
        <f>IFERROR(IF('Data Input - General'!$F$12="Yes",HLOOKUP(Calc_Proposed!BU$6,'Carbon Prices'!$D$9:$CH$15,3,FALSE),HLOOKUP(Calc_Proposed!BU$6,'Carbon Prices'!$D$9:$CH$15,6,FALSE)),0)</f>
        <v>0</v>
      </c>
      <c r="BV76" s="59">
        <f>IFERROR(IF('Data Input - General'!$F$12="Yes",HLOOKUP(Calc_Proposed!BV$6,'Carbon Prices'!$D$9:$CH$15,3,FALSE),HLOOKUP(Calc_Proposed!BV$6,'Carbon Prices'!$D$9:$CH$15,6,FALSE)),0)</f>
        <v>0</v>
      </c>
      <c r="BW76" s="59">
        <f>IFERROR(IF('Data Input - General'!$F$12="Yes",HLOOKUP(Calc_Proposed!BW$6,'Carbon Prices'!$D$9:$CH$15,3,FALSE),HLOOKUP(Calc_Proposed!BW$6,'Carbon Prices'!$D$9:$CH$15,6,FALSE)),0)</f>
        <v>0</v>
      </c>
      <c r="BX76" s="59">
        <f>IFERROR(IF('Data Input - General'!$F$12="Yes",HLOOKUP(Calc_Proposed!BX$6,'Carbon Prices'!$D$9:$CH$15,3,FALSE),HLOOKUP(Calc_Proposed!BX$6,'Carbon Prices'!$D$9:$CH$15,6,FALSE)),0)</f>
        <v>0</v>
      </c>
      <c r="BY76" s="59">
        <f>IFERROR(IF('Data Input - General'!$F$12="Yes",HLOOKUP(Calc_Proposed!BY$6,'Carbon Prices'!$D$9:$CH$15,3,FALSE),HLOOKUP(Calc_Proposed!BY$6,'Carbon Prices'!$D$9:$CH$15,6,FALSE)),0)</f>
        <v>0</v>
      </c>
      <c r="BZ76" s="59">
        <f>IFERROR(IF('Data Input - General'!$F$12="Yes",HLOOKUP(Calc_Proposed!BZ$6,'Carbon Prices'!$D$9:$CH$15,3,FALSE),HLOOKUP(Calc_Proposed!BZ$6,'Carbon Prices'!$D$9:$CH$15,6,FALSE)),0)</f>
        <v>0</v>
      </c>
      <c r="CA76" s="59">
        <f>IFERROR(IF('Data Input - General'!$F$12="Yes",HLOOKUP(Calc_Proposed!CA$6,'Carbon Prices'!$D$9:$CH$15,3,FALSE),HLOOKUP(Calc_Proposed!CA$6,'Carbon Prices'!$D$9:$CH$15,6,FALSE)),0)</f>
        <v>0</v>
      </c>
      <c r="CB76" s="59">
        <f>IFERROR(IF('Data Input - General'!$F$12="Yes",HLOOKUP(Calc_Proposed!CB$6,'Carbon Prices'!$D$9:$CH$15,3,FALSE),HLOOKUP(Calc_Proposed!CB$6,'Carbon Prices'!$D$9:$CH$15,6,FALSE)),0)</f>
        <v>0</v>
      </c>
      <c r="CC76" s="59">
        <f>IFERROR(IF('Data Input - General'!$F$12="Yes",HLOOKUP(Calc_Proposed!CC$6,'Carbon Prices'!$D$9:$CH$15,3,FALSE),HLOOKUP(Calc_Proposed!CC$6,'Carbon Prices'!$D$9:$CH$15,6,FALSE)),0)</f>
        <v>0</v>
      </c>
      <c r="CD76" s="59">
        <f>IFERROR(IF('Data Input - General'!$F$12="Yes",HLOOKUP(Calc_Proposed!CD$6,'Carbon Prices'!$D$9:$CH$15,3,FALSE),HLOOKUP(Calc_Proposed!CD$6,'Carbon Prices'!$D$9:$CH$15,6,FALSE)),0)</f>
        <v>0</v>
      </c>
      <c r="CE76" s="59">
        <f>IFERROR(IF('Data Input - General'!$F$12="Yes",HLOOKUP(Calc_Proposed!CE$6,'Carbon Prices'!$D$9:$CH$15,3,FALSE),HLOOKUP(Calc_Proposed!CE$6,'Carbon Prices'!$D$9:$CH$15,6,FALSE)),0)</f>
        <v>0</v>
      </c>
      <c r="CF76" s="59">
        <f>IFERROR(IF('Data Input - General'!$F$12="Yes",HLOOKUP(Calc_Proposed!CF$6,'Carbon Prices'!$D$9:$CH$15,3,FALSE),HLOOKUP(Calc_Proposed!CF$6,'Carbon Prices'!$D$9:$CH$15,6,FALSE)),0)</f>
        <v>0</v>
      </c>
      <c r="CG76" s="59">
        <f>IFERROR(IF('Data Input - General'!$F$12="Yes",HLOOKUP(Calc_Proposed!CG$6,'Carbon Prices'!$D$9:$CH$15,3,FALSE),HLOOKUP(Calc_Proposed!CG$6,'Carbon Prices'!$D$9:$CH$15,6,FALSE)),0)</f>
        <v>0</v>
      </c>
      <c r="CH76" s="59">
        <f>IFERROR(IF('Data Input - General'!$F$12="Yes",HLOOKUP(Calc_Proposed!CH$6,'Carbon Prices'!$D$9:$CH$15,3,FALSE),HLOOKUP(Calc_Proposed!CH$6,'Carbon Prices'!$D$9:$CH$15,6,FALSE)),0)</f>
        <v>0</v>
      </c>
      <c r="CI76" s="59">
        <f>IFERROR(IF('Data Input - General'!$F$12="Yes",HLOOKUP(Calc_Proposed!CI$6,'Carbon Prices'!$D$9:$CH$15,3,FALSE),HLOOKUP(Calc_Proposed!CI$6,'Carbon Prices'!$D$9:$CH$15,6,FALSE)),0)</f>
        <v>0</v>
      </c>
      <c r="CJ76" s="59">
        <f>IFERROR(IF('Data Input - General'!$F$12="Yes",HLOOKUP(Calc_Proposed!CJ$6,'Carbon Prices'!$D$9:$CH$15,3,FALSE),HLOOKUP(Calc_Proposed!CJ$6,'Carbon Prices'!$D$9:$CH$15,6,FALSE)),0)</f>
        <v>0</v>
      </c>
      <c r="CK76" s="59">
        <f>IFERROR(IF('Data Input - General'!$F$12="Yes",HLOOKUP(Calc_Proposed!CK$6,'Carbon Prices'!$D$9:$CH$15,3,FALSE),HLOOKUP(Calc_Proposed!CK$6,'Carbon Prices'!$D$9:$CH$15,6,FALSE)),0)</f>
        <v>0</v>
      </c>
      <c r="CL76" s="59">
        <f>IFERROR(IF('Data Input - General'!$F$12="Yes",HLOOKUP(Calc_Proposed!CL$6,'Carbon Prices'!$D$9:$CH$15,3,FALSE),HLOOKUP(Calc_Proposed!CL$6,'Carbon Prices'!$D$9:$CH$15,6,FALSE)),0)</f>
        <v>0</v>
      </c>
      <c r="CM76" s="59">
        <f>IFERROR(IF('Data Input - General'!$F$12="Yes",HLOOKUP(Calc_Proposed!CM$6,'Carbon Prices'!$D$9:$CH$15,3,FALSE),HLOOKUP(Calc_Proposed!CM$6,'Carbon Prices'!$D$9:$CH$15,6,FALSE)),0)</f>
        <v>0</v>
      </c>
      <c r="CN76" s="59">
        <f>IFERROR(IF('Data Input - General'!$F$12="Yes",HLOOKUP(Calc_Proposed!CN$6,'Carbon Prices'!$D$9:$CH$15,3,FALSE),HLOOKUP(Calc_Proposed!CN$6,'Carbon Prices'!$D$9:$CH$15,6,FALSE)),0)</f>
        <v>0</v>
      </c>
      <c r="CO76" s="59">
        <f>IFERROR(IF('Data Input - General'!$F$12="Yes",HLOOKUP(Calc_Proposed!CO$6,'Carbon Prices'!$D$9:$CH$15,3,FALSE),HLOOKUP(Calc_Proposed!CO$6,'Carbon Prices'!$D$9:$CH$15,6,FALSE)),0)</f>
        <v>0</v>
      </c>
      <c r="CP76" s="59">
        <f>IFERROR(IF('Data Input - General'!$F$12="Yes",HLOOKUP(Calc_Proposed!CP$6,'Carbon Prices'!$D$9:$CH$15,3,FALSE),HLOOKUP(Calc_Proposed!CP$6,'Carbon Prices'!$D$9:$CH$15,6,FALSE)),0)</f>
        <v>0</v>
      </c>
      <c r="CQ76" s="59">
        <f>IFERROR(IF('Data Input - General'!$F$12="Yes",HLOOKUP(Calc_Proposed!CQ$6,'Carbon Prices'!$D$9:$CH$15,3,FALSE),HLOOKUP(Calc_Proposed!CQ$6,'Carbon Prices'!$D$9:$CH$15,6,FALSE)),0)</f>
        <v>0</v>
      </c>
      <c r="CR76" s="59">
        <f>IFERROR(IF('Data Input - General'!$F$12="Yes",HLOOKUP(Calc_Proposed!CR$6,'Carbon Prices'!$D$9:$CH$15,3,FALSE),HLOOKUP(Calc_Proposed!CR$6,'Carbon Prices'!$D$9:$CH$15,6,FALSE)),0)</f>
        <v>0</v>
      </c>
      <c r="CS76" s="59">
        <f>IFERROR(IF('Data Input - General'!$F$12="Yes",HLOOKUP(Calc_Proposed!CS$6,'Carbon Prices'!$D$9:$CH$15,3,FALSE),HLOOKUP(Calc_Proposed!CS$6,'Carbon Prices'!$D$9:$CH$15,6,FALSE)),0)</f>
        <v>0</v>
      </c>
      <c r="CT76" s="59">
        <f>IFERROR(IF('Data Input - General'!$F$12="Yes",HLOOKUP(Calc_Proposed!CT$6,'Carbon Prices'!$D$9:$CH$15,3,FALSE),HLOOKUP(Calc_Proposed!CT$6,'Carbon Prices'!$D$9:$CH$15,6,FALSE)),0)</f>
        <v>0</v>
      </c>
      <c r="CU76" s="59">
        <f>IFERROR(IF('Data Input - General'!$F$12="Yes",HLOOKUP(Calc_Proposed!CU$6,'Carbon Prices'!$D$9:$CH$15,3,FALSE),HLOOKUP(Calc_Proposed!CU$6,'Carbon Prices'!$D$9:$CH$15,6,FALSE)),0)</f>
        <v>0</v>
      </c>
      <c r="CV76" s="59">
        <f>IFERROR(IF('Data Input - General'!$F$12="Yes",HLOOKUP(Calc_Proposed!CV$6,'Carbon Prices'!$D$9:$CH$15,3,FALSE),HLOOKUP(Calc_Proposed!CV$6,'Carbon Prices'!$D$9:$CH$15,6,FALSE)),0)</f>
        <v>0</v>
      </c>
      <c r="CW76" s="59">
        <f>IFERROR(IF('Data Input - General'!$F$12="Yes",HLOOKUP(Calc_Proposed!CW$6,'Carbon Prices'!$D$9:$CH$15,3,FALSE),HLOOKUP(Calc_Proposed!CW$6,'Carbon Prices'!$D$9:$CH$15,6,FALSE)),0)</f>
        <v>0</v>
      </c>
      <c r="CX76" s="59">
        <f>IFERROR(IF('Data Input - General'!$F$12="Yes",HLOOKUP(Calc_Proposed!CX$6,'Carbon Prices'!$D$9:$CH$15,3,FALSE),HLOOKUP(Calc_Proposed!CX$6,'Carbon Prices'!$D$9:$CH$15,6,FALSE)),0)</f>
        <v>0</v>
      </c>
      <c r="CY76" s="59">
        <f>IFERROR(IF('Data Input - General'!$F$12="Yes",HLOOKUP(Calc_Proposed!CY$6,'Carbon Prices'!$D$9:$CH$15,3,FALSE),HLOOKUP(Calc_Proposed!CY$6,'Carbon Prices'!$D$9:$CH$15,6,FALSE)),0)</f>
        <v>0</v>
      </c>
      <c r="CZ76" s="391"/>
    </row>
    <row r="77" spans="2:104" x14ac:dyDescent="0.25">
      <c r="B77" s="393" t="s">
        <v>169</v>
      </c>
      <c r="C77" s="9" t="s">
        <v>1117</v>
      </c>
      <c r="D77" s="59">
        <f>IFERROR(D75*D76,0)</f>
        <v>0</v>
      </c>
      <c r="E77" s="59">
        <f>IFERROR(E75*E76,0)</f>
        <v>0</v>
      </c>
      <c r="F77" s="59">
        <f>IFERROR(F75*F76,0)</f>
        <v>0</v>
      </c>
      <c r="G77" s="59">
        <f t="shared" ref="G77:BR77" si="33">IFERROR(G75*G76,0)</f>
        <v>0</v>
      </c>
      <c r="H77" s="59">
        <f t="shared" si="33"/>
        <v>0</v>
      </c>
      <c r="I77" s="59">
        <f t="shared" si="33"/>
        <v>0</v>
      </c>
      <c r="J77" s="59">
        <f t="shared" si="33"/>
        <v>0</v>
      </c>
      <c r="K77" s="59">
        <f t="shared" si="33"/>
        <v>0</v>
      </c>
      <c r="L77" s="59">
        <f t="shared" si="33"/>
        <v>0</v>
      </c>
      <c r="M77" s="59">
        <f t="shared" si="33"/>
        <v>0</v>
      </c>
      <c r="N77" s="59">
        <f t="shared" si="33"/>
        <v>0</v>
      </c>
      <c r="O77" s="59">
        <f t="shared" si="33"/>
        <v>0</v>
      </c>
      <c r="P77" s="59">
        <f t="shared" si="33"/>
        <v>0</v>
      </c>
      <c r="Q77" s="59">
        <f t="shared" si="33"/>
        <v>0</v>
      </c>
      <c r="R77" s="59">
        <f t="shared" si="33"/>
        <v>0</v>
      </c>
      <c r="S77" s="59">
        <f t="shared" si="33"/>
        <v>0</v>
      </c>
      <c r="T77" s="59">
        <f t="shared" si="33"/>
        <v>0</v>
      </c>
      <c r="U77" s="59">
        <f t="shared" si="33"/>
        <v>0</v>
      </c>
      <c r="V77" s="59">
        <f t="shared" si="33"/>
        <v>0</v>
      </c>
      <c r="W77" s="59">
        <f t="shared" si="33"/>
        <v>0</v>
      </c>
      <c r="X77" s="59">
        <f t="shared" si="33"/>
        <v>0</v>
      </c>
      <c r="Y77" s="59">
        <f t="shared" si="33"/>
        <v>0</v>
      </c>
      <c r="Z77" s="59">
        <f t="shared" si="33"/>
        <v>0</v>
      </c>
      <c r="AA77" s="59">
        <f t="shared" si="33"/>
        <v>0</v>
      </c>
      <c r="AB77" s="59">
        <f t="shared" si="33"/>
        <v>0</v>
      </c>
      <c r="AC77" s="59">
        <f t="shared" si="33"/>
        <v>0</v>
      </c>
      <c r="AD77" s="59">
        <f t="shared" si="33"/>
        <v>0</v>
      </c>
      <c r="AE77" s="59">
        <f t="shared" si="33"/>
        <v>0</v>
      </c>
      <c r="AF77" s="59">
        <f t="shared" si="33"/>
        <v>0</v>
      </c>
      <c r="AG77" s="59">
        <f t="shared" si="33"/>
        <v>0</v>
      </c>
      <c r="AH77" s="59">
        <f t="shared" si="33"/>
        <v>0</v>
      </c>
      <c r="AI77" s="59">
        <f t="shared" si="33"/>
        <v>0</v>
      </c>
      <c r="AJ77" s="59">
        <f t="shared" si="33"/>
        <v>0</v>
      </c>
      <c r="AK77" s="59">
        <f t="shared" si="33"/>
        <v>0</v>
      </c>
      <c r="AL77" s="59">
        <f t="shared" si="33"/>
        <v>0</v>
      </c>
      <c r="AM77" s="59">
        <f t="shared" si="33"/>
        <v>0</v>
      </c>
      <c r="AN77" s="59">
        <f t="shared" si="33"/>
        <v>0</v>
      </c>
      <c r="AO77" s="59">
        <f t="shared" si="33"/>
        <v>0</v>
      </c>
      <c r="AP77" s="59">
        <f t="shared" si="33"/>
        <v>0</v>
      </c>
      <c r="AQ77" s="59">
        <f t="shared" si="33"/>
        <v>0</v>
      </c>
      <c r="AR77" s="59">
        <f t="shared" si="33"/>
        <v>0</v>
      </c>
      <c r="AS77" s="59">
        <f t="shared" si="33"/>
        <v>0</v>
      </c>
      <c r="AT77" s="59">
        <f t="shared" si="33"/>
        <v>0</v>
      </c>
      <c r="AU77" s="59">
        <f t="shared" si="33"/>
        <v>0</v>
      </c>
      <c r="AV77" s="59">
        <f t="shared" si="33"/>
        <v>0</v>
      </c>
      <c r="AW77" s="59">
        <f t="shared" si="33"/>
        <v>0</v>
      </c>
      <c r="AX77" s="59">
        <f t="shared" si="33"/>
        <v>0</v>
      </c>
      <c r="AY77" s="59">
        <f t="shared" si="33"/>
        <v>0</v>
      </c>
      <c r="AZ77" s="59">
        <f t="shared" si="33"/>
        <v>0</v>
      </c>
      <c r="BA77" s="59">
        <f t="shared" si="33"/>
        <v>0</v>
      </c>
      <c r="BB77" s="59">
        <f t="shared" si="33"/>
        <v>0</v>
      </c>
      <c r="BC77" s="59">
        <f t="shared" si="33"/>
        <v>0</v>
      </c>
      <c r="BD77" s="59">
        <f t="shared" si="33"/>
        <v>0</v>
      </c>
      <c r="BE77" s="59">
        <f t="shared" si="33"/>
        <v>0</v>
      </c>
      <c r="BF77" s="59">
        <f t="shared" si="33"/>
        <v>0</v>
      </c>
      <c r="BG77" s="59">
        <f t="shared" si="33"/>
        <v>0</v>
      </c>
      <c r="BH77" s="59">
        <f t="shared" si="33"/>
        <v>0</v>
      </c>
      <c r="BI77" s="59">
        <f t="shared" si="33"/>
        <v>0</v>
      </c>
      <c r="BJ77" s="59">
        <f t="shared" si="33"/>
        <v>0</v>
      </c>
      <c r="BK77" s="59">
        <f t="shared" si="33"/>
        <v>0</v>
      </c>
      <c r="BL77" s="59">
        <f t="shared" si="33"/>
        <v>0</v>
      </c>
      <c r="BM77" s="59">
        <f t="shared" si="33"/>
        <v>0</v>
      </c>
      <c r="BN77" s="59">
        <f t="shared" si="33"/>
        <v>0</v>
      </c>
      <c r="BO77" s="59">
        <f t="shared" si="33"/>
        <v>0</v>
      </c>
      <c r="BP77" s="59">
        <f t="shared" si="33"/>
        <v>0</v>
      </c>
      <c r="BQ77" s="59">
        <f t="shared" si="33"/>
        <v>0</v>
      </c>
      <c r="BR77" s="59">
        <f t="shared" si="33"/>
        <v>0</v>
      </c>
      <c r="BS77" s="59">
        <f t="shared" ref="BS77:CY77" si="34">IFERROR(BS75*BS76,0)</f>
        <v>0</v>
      </c>
      <c r="BT77" s="59">
        <f t="shared" si="34"/>
        <v>0</v>
      </c>
      <c r="BU77" s="59">
        <f t="shared" si="34"/>
        <v>0</v>
      </c>
      <c r="BV77" s="59">
        <f t="shared" si="34"/>
        <v>0</v>
      </c>
      <c r="BW77" s="59">
        <f t="shared" si="34"/>
        <v>0</v>
      </c>
      <c r="BX77" s="59">
        <f t="shared" si="34"/>
        <v>0</v>
      </c>
      <c r="BY77" s="59">
        <f t="shared" si="34"/>
        <v>0</v>
      </c>
      <c r="BZ77" s="59">
        <f t="shared" si="34"/>
        <v>0</v>
      </c>
      <c r="CA77" s="59">
        <f t="shared" si="34"/>
        <v>0</v>
      </c>
      <c r="CB77" s="59">
        <f t="shared" si="34"/>
        <v>0</v>
      </c>
      <c r="CC77" s="59">
        <f t="shared" si="34"/>
        <v>0</v>
      </c>
      <c r="CD77" s="59">
        <f t="shared" si="34"/>
        <v>0</v>
      </c>
      <c r="CE77" s="59">
        <f t="shared" si="34"/>
        <v>0</v>
      </c>
      <c r="CF77" s="59">
        <f t="shared" si="34"/>
        <v>0</v>
      </c>
      <c r="CG77" s="59">
        <f t="shared" si="34"/>
        <v>0</v>
      </c>
      <c r="CH77" s="59">
        <f t="shared" si="34"/>
        <v>0</v>
      </c>
      <c r="CI77" s="59">
        <f t="shared" si="34"/>
        <v>0</v>
      </c>
      <c r="CJ77" s="59">
        <f t="shared" si="34"/>
        <v>0</v>
      </c>
      <c r="CK77" s="59">
        <f t="shared" si="34"/>
        <v>0</v>
      </c>
      <c r="CL77" s="59">
        <f t="shared" si="34"/>
        <v>0</v>
      </c>
      <c r="CM77" s="59">
        <f t="shared" si="34"/>
        <v>0</v>
      </c>
      <c r="CN77" s="59">
        <f t="shared" si="34"/>
        <v>0</v>
      </c>
      <c r="CO77" s="59">
        <f t="shared" si="34"/>
        <v>0</v>
      </c>
      <c r="CP77" s="59">
        <f t="shared" si="34"/>
        <v>0</v>
      </c>
      <c r="CQ77" s="59">
        <f t="shared" si="34"/>
        <v>0</v>
      </c>
      <c r="CR77" s="59">
        <f t="shared" si="34"/>
        <v>0</v>
      </c>
      <c r="CS77" s="59">
        <f t="shared" si="34"/>
        <v>0</v>
      </c>
      <c r="CT77" s="59">
        <f t="shared" si="34"/>
        <v>0</v>
      </c>
      <c r="CU77" s="59">
        <f t="shared" si="34"/>
        <v>0</v>
      </c>
      <c r="CV77" s="59">
        <f t="shared" si="34"/>
        <v>0</v>
      </c>
      <c r="CW77" s="59">
        <f t="shared" si="34"/>
        <v>0</v>
      </c>
      <c r="CX77" s="59">
        <f t="shared" si="34"/>
        <v>0</v>
      </c>
      <c r="CY77" s="59">
        <f t="shared" si="34"/>
        <v>0</v>
      </c>
      <c r="CZ77" s="391"/>
    </row>
    <row r="78" spans="2:104" x14ac:dyDescent="0.25">
      <c r="B78" s="392"/>
      <c r="C78" s="39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391"/>
    </row>
    <row r="79" spans="2:104" x14ac:dyDescent="0.25">
      <c r="B79" s="405" t="s">
        <v>172</v>
      </c>
      <c r="C79" s="39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c r="CZ79" s="391"/>
    </row>
    <row r="80" spans="2:104" x14ac:dyDescent="0.25">
      <c r="B80" s="393" t="s">
        <v>117</v>
      </c>
      <c r="C80" s="390" t="s">
        <v>121</v>
      </c>
      <c r="D80" s="58">
        <f>'Data Input - Proposed'!H120</f>
        <v>0</v>
      </c>
      <c r="E80" s="58">
        <f>'Data Input - Proposed'!I120</f>
        <v>0</v>
      </c>
      <c r="F80" s="58">
        <f>'Data Input - Proposed'!J120</f>
        <v>0</v>
      </c>
      <c r="G80" s="58">
        <f>'Data Input - Proposed'!K120</f>
        <v>0</v>
      </c>
      <c r="H80" s="58">
        <f>'Data Input - Proposed'!L120</f>
        <v>0</v>
      </c>
      <c r="I80" s="58">
        <f>'Data Input - Proposed'!M120</f>
        <v>0</v>
      </c>
      <c r="J80" s="58">
        <f>'Data Input - Proposed'!N120</f>
        <v>0</v>
      </c>
      <c r="K80" s="58">
        <f>'Data Input - Proposed'!O120</f>
        <v>0</v>
      </c>
      <c r="L80" s="58">
        <f>'Data Input - Proposed'!P120</f>
        <v>0</v>
      </c>
      <c r="M80" s="58">
        <f>'Data Input - Proposed'!Q120</f>
        <v>0</v>
      </c>
      <c r="N80" s="58">
        <f>'Data Input - Proposed'!R120</f>
        <v>0</v>
      </c>
      <c r="O80" s="58">
        <f>'Data Input - Proposed'!S120</f>
        <v>0</v>
      </c>
      <c r="P80" s="58">
        <f>'Data Input - Proposed'!T120</f>
        <v>0</v>
      </c>
      <c r="Q80" s="58">
        <f>'Data Input - Proposed'!U120</f>
        <v>0</v>
      </c>
      <c r="R80" s="58">
        <f>'Data Input - Proposed'!V120</f>
        <v>0</v>
      </c>
      <c r="S80" s="58">
        <f>'Data Input - Proposed'!W120</f>
        <v>0</v>
      </c>
      <c r="T80" s="58">
        <f>'Data Input - Proposed'!X120</f>
        <v>0</v>
      </c>
      <c r="U80" s="58">
        <f>'Data Input - Proposed'!Y120</f>
        <v>0</v>
      </c>
      <c r="V80" s="58">
        <f>'Data Input - Proposed'!Z120</f>
        <v>0</v>
      </c>
      <c r="W80" s="58">
        <f>'Data Input - Proposed'!AA120</f>
        <v>0</v>
      </c>
      <c r="X80" s="58">
        <f>'Data Input - Proposed'!AB120</f>
        <v>0</v>
      </c>
      <c r="Y80" s="58">
        <f>'Data Input - Proposed'!AC120</f>
        <v>0</v>
      </c>
      <c r="Z80" s="58">
        <f>'Data Input - Proposed'!AD120</f>
        <v>0</v>
      </c>
      <c r="AA80" s="58">
        <f>'Data Input - Proposed'!AE120</f>
        <v>0</v>
      </c>
      <c r="AB80" s="58">
        <f>'Data Input - Proposed'!AF120</f>
        <v>0</v>
      </c>
      <c r="AC80" s="58">
        <f>'Data Input - Proposed'!AG120</f>
        <v>0</v>
      </c>
      <c r="AD80" s="58">
        <f>'Data Input - Proposed'!AH120</f>
        <v>0</v>
      </c>
      <c r="AE80" s="58">
        <f>'Data Input - Proposed'!AI120</f>
        <v>0</v>
      </c>
      <c r="AF80" s="58">
        <f>'Data Input - Proposed'!AJ120</f>
        <v>0</v>
      </c>
      <c r="AG80" s="58">
        <f>'Data Input - Proposed'!AK120</f>
        <v>0</v>
      </c>
      <c r="AH80" s="58">
        <f>'Data Input - Proposed'!AL120</f>
        <v>0</v>
      </c>
      <c r="AI80" s="58">
        <f>'Data Input - Proposed'!AM120</f>
        <v>0</v>
      </c>
      <c r="AJ80" s="58">
        <f>'Data Input - Proposed'!AN120</f>
        <v>0</v>
      </c>
      <c r="AK80" s="58">
        <f>'Data Input - Proposed'!AO120</f>
        <v>0</v>
      </c>
      <c r="AL80" s="58">
        <f>'Data Input - Proposed'!AP120</f>
        <v>0</v>
      </c>
      <c r="AM80" s="58">
        <f>'Data Input - Proposed'!AQ120</f>
        <v>0</v>
      </c>
      <c r="AN80" s="58">
        <f>'Data Input - Proposed'!AR120</f>
        <v>0</v>
      </c>
      <c r="AO80" s="58">
        <f>'Data Input - Proposed'!AS120</f>
        <v>0</v>
      </c>
      <c r="AP80" s="58">
        <f>'Data Input - Proposed'!AT120</f>
        <v>0</v>
      </c>
      <c r="AQ80" s="58">
        <f>'Data Input - Proposed'!AU120</f>
        <v>0</v>
      </c>
      <c r="AR80" s="58">
        <f>'Data Input - Proposed'!AV120</f>
        <v>0</v>
      </c>
      <c r="AS80" s="58">
        <f>'Data Input - Proposed'!AW120</f>
        <v>0</v>
      </c>
      <c r="AT80" s="58">
        <f>'Data Input - Proposed'!AX120</f>
        <v>0</v>
      </c>
      <c r="AU80" s="58">
        <f>'Data Input - Proposed'!AY120</f>
        <v>0</v>
      </c>
      <c r="AV80" s="58">
        <f>'Data Input - Proposed'!AZ120</f>
        <v>0</v>
      </c>
      <c r="AW80" s="58">
        <f>'Data Input - Proposed'!BA120</f>
        <v>0</v>
      </c>
      <c r="AX80" s="58">
        <f>'Data Input - Proposed'!BB120</f>
        <v>0</v>
      </c>
      <c r="AY80" s="58">
        <f>'Data Input - Proposed'!BC120</f>
        <v>0</v>
      </c>
      <c r="AZ80" s="58">
        <f>'Data Input - Proposed'!BD120</f>
        <v>0</v>
      </c>
      <c r="BA80" s="58">
        <f>'Data Input - Proposed'!BE120</f>
        <v>0</v>
      </c>
      <c r="BB80" s="58">
        <f>'Data Input - Proposed'!BF120</f>
        <v>0</v>
      </c>
      <c r="BC80" s="58">
        <f>'Data Input - Proposed'!BG120</f>
        <v>0</v>
      </c>
      <c r="BD80" s="58">
        <f>'Data Input - Proposed'!BH120</f>
        <v>0</v>
      </c>
      <c r="BE80" s="58">
        <f>'Data Input - Proposed'!BI120</f>
        <v>0</v>
      </c>
      <c r="BF80" s="58">
        <f>'Data Input - Proposed'!BJ120</f>
        <v>0</v>
      </c>
      <c r="BG80" s="58">
        <f>'Data Input - Proposed'!BK120</f>
        <v>0</v>
      </c>
      <c r="BH80" s="58">
        <f>'Data Input - Proposed'!BL120</f>
        <v>0</v>
      </c>
      <c r="BI80" s="58">
        <f>'Data Input - Proposed'!BM120</f>
        <v>0</v>
      </c>
      <c r="BJ80" s="58">
        <f>'Data Input - Proposed'!BN120</f>
        <v>0</v>
      </c>
      <c r="BK80" s="58">
        <f>'Data Input - Proposed'!BO120</f>
        <v>0</v>
      </c>
      <c r="BL80" s="58">
        <f>'Data Input - Proposed'!BP120</f>
        <v>0</v>
      </c>
      <c r="BM80" s="58">
        <f>'Data Input - Proposed'!BQ120</f>
        <v>0</v>
      </c>
      <c r="BN80" s="58">
        <f>'Data Input - Proposed'!BR120</f>
        <v>0</v>
      </c>
      <c r="BO80" s="58">
        <f>'Data Input - Proposed'!BS120</f>
        <v>0</v>
      </c>
      <c r="BP80" s="58">
        <f>'Data Input - Proposed'!BT120</f>
        <v>0</v>
      </c>
      <c r="BQ80" s="58">
        <f>'Data Input - Proposed'!BU120</f>
        <v>0</v>
      </c>
      <c r="BR80" s="58">
        <f>'Data Input - Proposed'!BV120</f>
        <v>0</v>
      </c>
      <c r="BS80" s="58">
        <f>'Data Input - Proposed'!BW120</f>
        <v>0</v>
      </c>
      <c r="BT80" s="58">
        <f>'Data Input - Proposed'!BX120</f>
        <v>0</v>
      </c>
      <c r="BU80" s="58">
        <f>'Data Input - Proposed'!BY120</f>
        <v>0</v>
      </c>
      <c r="BV80" s="58">
        <f>'Data Input - Proposed'!BZ120</f>
        <v>0</v>
      </c>
      <c r="BW80" s="58">
        <f>'Data Input - Proposed'!CA120</f>
        <v>0</v>
      </c>
      <c r="BX80" s="58">
        <f>'Data Input - Proposed'!CB120</f>
        <v>0</v>
      </c>
      <c r="BY80" s="58">
        <f>'Data Input - Proposed'!CC120</f>
        <v>0</v>
      </c>
      <c r="BZ80" s="58">
        <f>'Data Input - Proposed'!CD120</f>
        <v>0</v>
      </c>
      <c r="CA80" s="58">
        <f>'Data Input - Proposed'!CE120</f>
        <v>0</v>
      </c>
      <c r="CB80" s="58">
        <f>'Data Input - Proposed'!CF120</f>
        <v>0</v>
      </c>
      <c r="CC80" s="58">
        <f>'Data Input - Proposed'!CG120</f>
        <v>0</v>
      </c>
      <c r="CD80" s="58">
        <f>'Data Input - Proposed'!CH120</f>
        <v>0</v>
      </c>
      <c r="CE80" s="58">
        <f>'Data Input - Proposed'!CI120</f>
        <v>0</v>
      </c>
      <c r="CF80" s="58">
        <f>'Data Input - Proposed'!CJ120</f>
        <v>0</v>
      </c>
      <c r="CG80" s="58">
        <f>'Data Input - Proposed'!CK120</f>
        <v>0</v>
      </c>
      <c r="CH80" s="58">
        <f>'Data Input - Proposed'!CL120</f>
        <v>0</v>
      </c>
      <c r="CI80" s="58">
        <f>'Data Input - Proposed'!CM120</f>
        <v>0</v>
      </c>
      <c r="CJ80" s="58">
        <f>'Data Input - Proposed'!CN120</f>
        <v>0</v>
      </c>
      <c r="CK80" s="58">
        <f>'Data Input - Proposed'!CO120</f>
        <v>0</v>
      </c>
      <c r="CL80" s="58">
        <f>'Data Input - Proposed'!CP120</f>
        <v>0</v>
      </c>
      <c r="CM80" s="58">
        <f>'Data Input - Proposed'!CQ120</f>
        <v>0</v>
      </c>
      <c r="CN80" s="58">
        <f>'Data Input - Proposed'!CR120</f>
        <v>0</v>
      </c>
      <c r="CO80" s="58">
        <f>'Data Input - Proposed'!CS120</f>
        <v>0</v>
      </c>
      <c r="CP80" s="58">
        <f>'Data Input - Proposed'!CT120</f>
        <v>0</v>
      </c>
      <c r="CQ80" s="58">
        <f>'Data Input - Proposed'!CU120</f>
        <v>0</v>
      </c>
      <c r="CR80" s="58">
        <f>'Data Input - Proposed'!CV120</f>
        <v>0</v>
      </c>
      <c r="CS80" s="58">
        <f>'Data Input - Proposed'!CW120</f>
        <v>0</v>
      </c>
      <c r="CT80" s="58">
        <f>'Data Input - Proposed'!CX120</f>
        <v>0</v>
      </c>
      <c r="CU80" s="58">
        <f>'Data Input - Proposed'!CY120</f>
        <v>0</v>
      </c>
      <c r="CV80" s="58">
        <f>'Data Input - Proposed'!CZ120</f>
        <v>0</v>
      </c>
      <c r="CW80" s="58">
        <f>'Data Input - Proposed'!DA120</f>
        <v>0</v>
      </c>
      <c r="CX80" s="58">
        <f>'Data Input - Proposed'!DB120</f>
        <v>0</v>
      </c>
      <c r="CY80" s="58">
        <f>'Data Input - Proposed'!DC120</f>
        <v>0</v>
      </c>
      <c r="CZ80" s="391"/>
    </row>
    <row r="81" spans="1:104" x14ac:dyDescent="0.25">
      <c r="B81" s="393" t="s">
        <v>175</v>
      </c>
      <c r="C81" s="390" t="s">
        <v>121</v>
      </c>
      <c r="D81" s="59">
        <f>'Data Input - Proposed'!H128-'Data Input - Proposed'!H120</f>
        <v>0</v>
      </c>
      <c r="E81" s="59">
        <f>'Data Input - Proposed'!I128-'Data Input - Proposed'!I120</f>
        <v>0</v>
      </c>
      <c r="F81" s="59">
        <f>'Data Input - Proposed'!J128-'Data Input - Proposed'!J120</f>
        <v>0</v>
      </c>
      <c r="G81" s="59">
        <f>'Data Input - Proposed'!K128-'Data Input - Proposed'!K120</f>
        <v>0</v>
      </c>
      <c r="H81" s="59">
        <f>'Data Input - Proposed'!L128-'Data Input - Proposed'!L120</f>
        <v>0</v>
      </c>
      <c r="I81" s="59">
        <f>'Data Input - Proposed'!M128-'Data Input - Proposed'!M120</f>
        <v>0</v>
      </c>
      <c r="J81" s="59">
        <f>'Data Input - Proposed'!N128-'Data Input - Proposed'!N120</f>
        <v>0</v>
      </c>
      <c r="K81" s="59">
        <f>'Data Input - Proposed'!O128-'Data Input - Proposed'!O120</f>
        <v>0</v>
      </c>
      <c r="L81" s="59">
        <f>'Data Input - Proposed'!P128-'Data Input - Proposed'!P120</f>
        <v>0</v>
      </c>
      <c r="M81" s="59">
        <f>'Data Input - Proposed'!Q128-'Data Input - Proposed'!Q120</f>
        <v>0</v>
      </c>
      <c r="N81" s="59">
        <f>'Data Input - Proposed'!R128-'Data Input - Proposed'!R120</f>
        <v>0</v>
      </c>
      <c r="O81" s="59">
        <f>'Data Input - Proposed'!S128-'Data Input - Proposed'!S120</f>
        <v>0</v>
      </c>
      <c r="P81" s="59">
        <f>'Data Input - Proposed'!T128-'Data Input - Proposed'!T120</f>
        <v>0</v>
      </c>
      <c r="Q81" s="59">
        <f>'Data Input - Proposed'!U128-'Data Input - Proposed'!U120</f>
        <v>0</v>
      </c>
      <c r="R81" s="59">
        <f>'Data Input - Proposed'!V128-'Data Input - Proposed'!V120</f>
        <v>0</v>
      </c>
      <c r="S81" s="59">
        <f>'Data Input - Proposed'!W128-'Data Input - Proposed'!W120</f>
        <v>0</v>
      </c>
      <c r="T81" s="59">
        <f>'Data Input - Proposed'!X128-'Data Input - Proposed'!X120</f>
        <v>0</v>
      </c>
      <c r="U81" s="59">
        <f>'Data Input - Proposed'!Y128-'Data Input - Proposed'!Y120</f>
        <v>0</v>
      </c>
      <c r="V81" s="59">
        <f>'Data Input - Proposed'!Z128-'Data Input - Proposed'!Z120</f>
        <v>0</v>
      </c>
      <c r="W81" s="59">
        <f>'Data Input - Proposed'!AA128-'Data Input - Proposed'!AA120</f>
        <v>0</v>
      </c>
      <c r="X81" s="59">
        <f>'Data Input - Proposed'!AB128-'Data Input - Proposed'!AB120</f>
        <v>0</v>
      </c>
      <c r="Y81" s="59">
        <f>'Data Input - Proposed'!AC128-'Data Input - Proposed'!AC120</f>
        <v>0</v>
      </c>
      <c r="Z81" s="59">
        <f>'Data Input - Proposed'!AD128-'Data Input - Proposed'!AD120</f>
        <v>0</v>
      </c>
      <c r="AA81" s="59">
        <f>'Data Input - Proposed'!AE128-'Data Input - Proposed'!AE120</f>
        <v>0</v>
      </c>
      <c r="AB81" s="59">
        <f>'Data Input - Proposed'!AF128-'Data Input - Proposed'!AF120</f>
        <v>0</v>
      </c>
      <c r="AC81" s="59">
        <f>'Data Input - Proposed'!AG128-'Data Input - Proposed'!AG120</f>
        <v>0</v>
      </c>
      <c r="AD81" s="59">
        <f>'Data Input - Proposed'!AH128-'Data Input - Proposed'!AH120</f>
        <v>0</v>
      </c>
      <c r="AE81" s="59">
        <f>'Data Input - Proposed'!AI128-'Data Input - Proposed'!AI120</f>
        <v>0</v>
      </c>
      <c r="AF81" s="59">
        <f>'Data Input - Proposed'!AJ128-'Data Input - Proposed'!AJ120</f>
        <v>0</v>
      </c>
      <c r="AG81" s="59">
        <f>'Data Input - Proposed'!AK128-'Data Input - Proposed'!AK120</f>
        <v>0</v>
      </c>
      <c r="AH81" s="59">
        <f>'Data Input - Proposed'!AL128-'Data Input - Proposed'!AL120</f>
        <v>0</v>
      </c>
      <c r="AI81" s="59">
        <f>'Data Input - Proposed'!AM128-'Data Input - Proposed'!AM120</f>
        <v>0</v>
      </c>
      <c r="AJ81" s="59">
        <f>'Data Input - Proposed'!AN128-'Data Input - Proposed'!AN120</f>
        <v>0</v>
      </c>
      <c r="AK81" s="59">
        <f>'Data Input - Proposed'!AO128-'Data Input - Proposed'!AO120</f>
        <v>0</v>
      </c>
      <c r="AL81" s="59">
        <f>'Data Input - Proposed'!AP128-'Data Input - Proposed'!AP120</f>
        <v>0</v>
      </c>
      <c r="AM81" s="59">
        <f>'Data Input - Proposed'!AQ128-'Data Input - Proposed'!AQ120</f>
        <v>0</v>
      </c>
      <c r="AN81" s="59">
        <f>'Data Input - Proposed'!AR128-'Data Input - Proposed'!AR120</f>
        <v>0</v>
      </c>
      <c r="AO81" s="59">
        <f>'Data Input - Proposed'!AS128-'Data Input - Proposed'!AS120</f>
        <v>0</v>
      </c>
      <c r="AP81" s="59">
        <f>'Data Input - Proposed'!AT128-'Data Input - Proposed'!AT120</f>
        <v>0</v>
      </c>
      <c r="AQ81" s="59">
        <f>'Data Input - Proposed'!AU128-'Data Input - Proposed'!AU120</f>
        <v>0</v>
      </c>
      <c r="AR81" s="59">
        <f>'Data Input - Proposed'!AV128-'Data Input - Proposed'!AV120</f>
        <v>0</v>
      </c>
      <c r="AS81" s="59">
        <f>'Data Input - Proposed'!AW128-'Data Input - Proposed'!AW120</f>
        <v>0</v>
      </c>
      <c r="AT81" s="59">
        <f>'Data Input - Proposed'!AX128-'Data Input - Proposed'!AX120</f>
        <v>0</v>
      </c>
      <c r="AU81" s="59">
        <f>'Data Input - Proposed'!AY128-'Data Input - Proposed'!AY120</f>
        <v>0</v>
      </c>
      <c r="AV81" s="59">
        <f>'Data Input - Proposed'!AZ128-'Data Input - Proposed'!AZ120</f>
        <v>0</v>
      </c>
      <c r="AW81" s="59">
        <f>'Data Input - Proposed'!BA128-'Data Input - Proposed'!BA120</f>
        <v>0</v>
      </c>
      <c r="AX81" s="59">
        <f>'Data Input - Proposed'!BB128-'Data Input - Proposed'!BB120</f>
        <v>0</v>
      </c>
      <c r="AY81" s="59">
        <f>'Data Input - Proposed'!BC128-'Data Input - Proposed'!BC120</f>
        <v>0</v>
      </c>
      <c r="AZ81" s="59">
        <f>'Data Input - Proposed'!BD128-'Data Input - Proposed'!BD120</f>
        <v>0</v>
      </c>
      <c r="BA81" s="59">
        <f>'Data Input - Proposed'!BE128-'Data Input - Proposed'!BE120</f>
        <v>0</v>
      </c>
      <c r="BB81" s="59">
        <f>'Data Input - Proposed'!BF128-'Data Input - Proposed'!BF120</f>
        <v>0</v>
      </c>
      <c r="BC81" s="59">
        <f>'Data Input - Proposed'!BG128-'Data Input - Proposed'!BG120</f>
        <v>0</v>
      </c>
      <c r="BD81" s="59">
        <f>'Data Input - Proposed'!BH128-'Data Input - Proposed'!BH120</f>
        <v>0</v>
      </c>
      <c r="BE81" s="59">
        <f>'Data Input - Proposed'!BI128-'Data Input - Proposed'!BI120</f>
        <v>0</v>
      </c>
      <c r="BF81" s="59">
        <f>'Data Input - Proposed'!BJ128-'Data Input - Proposed'!BJ120</f>
        <v>0</v>
      </c>
      <c r="BG81" s="59">
        <f>'Data Input - Proposed'!BK128-'Data Input - Proposed'!BK120</f>
        <v>0</v>
      </c>
      <c r="BH81" s="59">
        <f>'Data Input - Proposed'!BL128-'Data Input - Proposed'!BL120</f>
        <v>0</v>
      </c>
      <c r="BI81" s="59">
        <f>'Data Input - Proposed'!BM128-'Data Input - Proposed'!BM120</f>
        <v>0</v>
      </c>
      <c r="BJ81" s="59">
        <f>'Data Input - Proposed'!BN128-'Data Input - Proposed'!BN120</f>
        <v>0</v>
      </c>
      <c r="BK81" s="59">
        <f>'Data Input - Proposed'!BO128-'Data Input - Proposed'!BO120</f>
        <v>0</v>
      </c>
      <c r="BL81" s="59">
        <f>'Data Input - Proposed'!BP128-'Data Input - Proposed'!BP120</f>
        <v>0</v>
      </c>
      <c r="BM81" s="59">
        <f>'Data Input - Proposed'!BQ128-'Data Input - Proposed'!BQ120</f>
        <v>0</v>
      </c>
      <c r="BN81" s="59">
        <f>'Data Input - Proposed'!BR128-'Data Input - Proposed'!BR120</f>
        <v>0</v>
      </c>
      <c r="BO81" s="59">
        <f>'Data Input - Proposed'!BS128-'Data Input - Proposed'!BS120</f>
        <v>0</v>
      </c>
      <c r="BP81" s="59">
        <f>'Data Input - Proposed'!BT128-'Data Input - Proposed'!BT120</f>
        <v>0</v>
      </c>
      <c r="BQ81" s="59">
        <f>'Data Input - Proposed'!BU128-'Data Input - Proposed'!BU120</f>
        <v>0</v>
      </c>
      <c r="BR81" s="59">
        <f>'Data Input - Proposed'!BV128-'Data Input - Proposed'!BV120</f>
        <v>0</v>
      </c>
      <c r="BS81" s="59">
        <f>'Data Input - Proposed'!BW128-'Data Input - Proposed'!BW120</f>
        <v>0</v>
      </c>
      <c r="BT81" s="59">
        <f>'Data Input - Proposed'!BX128-'Data Input - Proposed'!BX120</f>
        <v>0</v>
      </c>
      <c r="BU81" s="59">
        <f>'Data Input - Proposed'!BY128-'Data Input - Proposed'!BY120</f>
        <v>0</v>
      </c>
      <c r="BV81" s="59">
        <f>'Data Input - Proposed'!BZ128-'Data Input - Proposed'!BZ120</f>
        <v>0</v>
      </c>
      <c r="BW81" s="59">
        <f>'Data Input - Proposed'!CA128-'Data Input - Proposed'!CA120</f>
        <v>0</v>
      </c>
      <c r="BX81" s="59">
        <f>'Data Input - Proposed'!CB128-'Data Input - Proposed'!CB120</f>
        <v>0</v>
      </c>
      <c r="BY81" s="59">
        <f>'Data Input - Proposed'!CC128-'Data Input - Proposed'!CC120</f>
        <v>0</v>
      </c>
      <c r="BZ81" s="59">
        <f>'Data Input - Proposed'!CD128-'Data Input - Proposed'!CD120</f>
        <v>0</v>
      </c>
      <c r="CA81" s="59">
        <f>'Data Input - Proposed'!CE128-'Data Input - Proposed'!CE120</f>
        <v>0</v>
      </c>
      <c r="CB81" s="59">
        <f>'Data Input - Proposed'!CF128-'Data Input - Proposed'!CF120</f>
        <v>0</v>
      </c>
      <c r="CC81" s="59">
        <f>'Data Input - Proposed'!CG128-'Data Input - Proposed'!CG120</f>
        <v>0</v>
      </c>
      <c r="CD81" s="59">
        <f>'Data Input - Proposed'!CH128-'Data Input - Proposed'!CH120</f>
        <v>0</v>
      </c>
      <c r="CE81" s="59">
        <f>'Data Input - Proposed'!CI128-'Data Input - Proposed'!CI120</f>
        <v>0</v>
      </c>
      <c r="CF81" s="59">
        <f>'Data Input - Proposed'!CJ128-'Data Input - Proposed'!CJ120</f>
        <v>0</v>
      </c>
      <c r="CG81" s="59">
        <f>'Data Input - Proposed'!CK128-'Data Input - Proposed'!CK120</f>
        <v>0</v>
      </c>
      <c r="CH81" s="59">
        <f>'Data Input - Proposed'!CL128-'Data Input - Proposed'!CL120</f>
        <v>0</v>
      </c>
      <c r="CI81" s="59">
        <f>'Data Input - Proposed'!CM128-'Data Input - Proposed'!CM120</f>
        <v>0</v>
      </c>
      <c r="CJ81" s="59">
        <f>'Data Input - Proposed'!CN128-'Data Input - Proposed'!CN120</f>
        <v>0</v>
      </c>
      <c r="CK81" s="59">
        <f>'Data Input - Proposed'!CO128-'Data Input - Proposed'!CO120</f>
        <v>0</v>
      </c>
      <c r="CL81" s="59">
        <f>'Data Input - Proposed'!CP128-'Data Input - Proposed'!CP120</f>
        <v>0</v>
      </c>
      <c r="CM81" s="59">
        <f>'Data Input - Proposed'!CQ128-'Data Input - Proposed'!CQ120</f>
        <v>0</v>
      </c>
      <c r="CN81" s="59">
        <f>'Data Input - Proposed'!CR128-'Data Input - Proposed'!CR120</f>
        <v>0</v>
      </c>
      <c r="CO81" s="59">
        <f>'Data Input - Proposed'!CS128-'Data Input - Proposed'!CS120</f>
        <v>0</v>
      </c>
      <c r="CP81" s="59">
        <f>'Data Input - Proposed'!CT128-'Data Input - Proposed'!CT120</f>
        <v>0</v>
      </c>
      <c r="CQ81" s="59">
        <f>'Data Input - Proposed'!CU128-'Data Input - Proposed'!CU120</f>
        <v>0</v>
      </c>
      <c r="CR81" s="59">
        <f>'Data Input - Proposed'!CV128-'Data Input - Proposed'!CV120</f>
        <v>0</v>
      </c>
      <c r="CS81" s="59">
        <f>'Data Input - Proposed'!CW128-'Data Input - Proposed'!CW120</f>
        <v>0</v>
      </c>
      <c r="CT81" s="59">
        <f>'Data Input - Proposed'!CX128-'Data Input - Proposed'!CX120</f>
        <v>0</v>
      </c>
      <c r="CU81" s="59">
        <f>'Data Input - Proposed'!CY128-'Data Input - Proposed'!CY120</f>
        <v>0</v>
      </c>
      <c r="CV81" s="59">
        <f>'Data Input - Proposed'!CZ128-'Data Input - Proposed'!CZ120</f>
        <v>0</v>
      </c>
      <c r="CW81" s="59">
        <f>'Data Input - Proposed'!DA128-'Data Input - Proposed'!DA120</f>
        <v>0</v>
      </c>
      <c r="CX81" s="59">
        <f>'Data Input - Proposed'!DB128-'Data Input - Proposed'!DB120</f>
        <v>0</v>
      </c>
      <c r="CY81" s="59">
        <f>'Data Input - Proposed'!DC128-'Data Input - Proposed'!DC120</f>
        <v>0</v>
      </c>
      <c r="CZ81" s="391"/>
    </row>
    <row r="82" spans="1:104" x14ac:dyDescent="0.25">
      <c r="B82" s="393" t="s">
        <v>176</v>
      </c>
      <c r="C82" s="9" t="s">
        <v>1117</v>
      </c>
      <c r="D82" s="59" t="e">
        <f>HLOOKUP(Calc_Proposed!D$6,'Carbon Prices'!$D$9:$CH$15,3,FALSE)</f>
        <v>#N/A</v>
      </c>
      <c r="E82" s="59" t="e">
        <f>HLOOKUP(Calc_Proposed!E$6,'Carbon Prices'!$D$9:$CH$15,3,FALSE)</f>
        <v>#N/A</v>
      </c>
      <c r="F82" s="59" t="e">
        <f>HLOOKUP(Calc_Proposed!F$6,'Carbon Prices'!$D$9:$CH$15,3,FALSE)</f>
        <v>#N/A</v>
      </c>
      <c r="G82" s="59" t="e">
        <f>HLOOKUP(Calc_Proposed!G$6,'Carbon Prices'!$D$9:$CH$15,3,FALSE)</f>
        <v>#N/A</v>
      </c>
      <c r="H82" s="59" t="e">
        <f>HLOOKUP(Calc_Proposed!H$6,'Carbon Prices'!$D$9:$CH$15,3,FALSE)</f>
        <v>#N/A</v>
      </c>
      <c r="I82" s="59" t="e">
        <f>HLOOKUP(Calc_Proposed!I$6,'Carbon Prices'!$D$9:$CH$15,3,FALSE)</f>
        <v>#N/A</v>
      </c>
      <c r="J82" s="59" t="e">
        <f>HLOOKUP(Calc_Proposed!J$6,'Carbon Prices'!$D$9:$CH$15,3,FALSE)</f>
        <v>#N/A</v>
      </c>
      <c r="K82" s="59" t="e">
        <f>HLOOKUP(Calc_Proposed!K$6,'Carbon Prices'!$D$9:$CH$15,3,FALSE)</f>
        <v>#N/A</v>
      </c>
      <c r="L82" s="59" t="e">
        <f>HLOOKUP(Calc_Proposed!L$6,'Carbon Prices'!$D$9:$CH$15,3,FALSE)</f>
        <v>#N/A</v>
      </c>
      <c r="M82" s="59" t="e">
        <f>HLOOKUP(Calc_Proposed!M$6,'Carbon Prices'!$D$9:$CH$15,3,FALSE)</f>
        <v>#N/A</v>
      </c>
      <c r="N82" s="59" t="e">
        <f>HLOOKUP(Calc_Proposed!N$6,'Carbon Prices'!$D$9:$CH$15,3,FALSE)</f>
        <v>#N/A</v>
      </c>
      <c r="O82" s="59" t="e">
        <f>HLOOKUP(Calc_Proposed!O$6,'Carbon Prices'!$D$9:$CH$15,3,FALSE)</f>
        <v>#N/A</v>
      </c>
      <c r="P82" s="59" t="e">
        <f>HLOOKUP(Calc_Proposed!P$6,'Carbon Prices'!$D$9:$CH$15,3,FALSE)</f>
        <v>#N/A</v>
      </c>
      <c r="Q82" s="59" t="e">
        <f>HLOOKUP(Calc_Proposed!Q$6,'Carbon Prices'!$D$9:$CH$15,3,FALSE)</f>
        <v>#N/A</v>
      </c>
      <c r="R82" s="59" t="e">
        <f>HLOOKUP(Calc_Proposed!R$6,'Carbon Prices'!$D$9:$CH$15,3,FALSE)</f>
        <v>#N/A</v>
      </c>
      <c r="S82" s="59" t="e">
        <f>HLOOKUP(Calc_Proposed!S$6,'Carbon Prices'!$D$9:$CH$15,3,FALSE)</f>
        <v>#N/A</v>
      </c>
      <c r="T82" s="59" t="e">
        <f>HLOOKUP(Calc_Proposed!T$6,'Carbon Prices'!$D$9:$CH$15,3,FALSE)</f>
        <v>#N/A</v>
      </c>
      <c r="U82" s="59" t="e">
        <f>HLOOKUP(Calc_Proposed!U$6,'Carbon Prices'!$D$9:$CH$15,3,FALSE)</f>
        <v>#N/A</v>
      </c>
      <c r="V82" s="59" t="e">
        <f>HLOOKUP(Calc_Proposed!V$6,'Carbon Prices'!$D$9:$CH$15,3,FALSE)</f>
        <v>#N/A</v>
      </c>
      <c r="W82" s="59" t="e">
        <f>HLOOKUP(Calc_Proposed!W$6,'Carbon Prices'!$D$9:$CH$15,3,FALSE)</f>
        <v>#N/A</v>
      </c>
      <c r="X82" s="59" t="e">
        <f>HLOOKUP(Calc_Proposed!X$6,'Carbon Prices'!$D$9:$CH$15,3,FALSE)</f>
        <v>#N/A</v>
      </c>
      <c r="Y82" s="59" t="e">
        <f>HLOOKUP(Calc_Proposed!Y$6,'Carbon Prices'!$D$9:$CH$15,3,FALSE)</f>
        <v>#N/A</v>
      </c>
      <c r="Z82" s="59" t="e">
        <f>HLOOKUP(Calc_Proposed!Z$6,'Carbon Prices'!$D$9:$CH$15,3,FALSE)</f>
        <v>#N/A</v>
      </c>
      <c r="AA82" s="59" t="e">
        <f>HLOOKUP(Calc_Proposed!AA$6,'Carbon Prices'!$D$9:$CH$15,3,FALSE)</f>
        <v>#N/A</v>
      </c>
      <c r="AB82" s="59" t="e">
        <f>HLOOKUP(Calc_Proposed!AB$6,'Carbon Prices'!$D$9:$CH$15,3,FALSE)</f>
        <v>#N/A</v>
      </c>
      <c r="AC82" s="59" t="e">
        <f>HLOOKUP(Calc_Proposed!AC$6,'Carbon Prices'!$D$9:$CH$15,3,FALSE)</f>
        <v>#N/A</v>
      </c>
      <c r="AD82" s="59" t="e">
        <f>HLOOKUP(Calc_Proposed!AD$6,'Carbon Prices'!$D$9:$CH$15,3,FALSE)</f>
        <v>#N/A</v>
      </c>
      <c r="AE82" s="59" t="e">
        <f>HLOOKUP(Calc_Proposed!AE$6,'Carbon Prices'!$D$9:$CH$15,3,FALSE)</f>
        <v>#N/A</v>
      </c>
      <c r="AF82" s="59" t="e">
        <f>HLOOKUP(Calc_Proposed!AF$6,'Carbon Prices'!$D$9:$CH$15,3,FALSE)</f>
        <v>#N/A</v>
      </c>
      <c r="AG82" s="59" t="e">
        <f>HLOOKUP(Calc_Proposed!AG$6,'Carbon Prices'!$D$9:$CH$15,3,FALSE)</f>
        <v>#N/A</v>
      </c>
      <c r="AH82" s="59" t="e">
        <f>HLOOKUP(Calc_Proposed!AH$6,'Carbon Prices'!$D$9:$CH$15,3,FALSE)</f>
        <v>#N/A</v>
      </c>
      <c r="AI82" s="59" t="e">
        <f>HLOOKUP(Calc_Proposed!AI$6,'Carbon Prices'!$D$9:$CH$15,3,FALSE)</f>
        <v>#N/A</v>
      </c>
      <c r="AJ82" s="59" t="e">
        <f>HLOOKUP(Calc_Proposed!AJ$6,'Carbon Prices'!$D$9:$CH$15,3,FALSE)</f>
        <v>#N/A</v>
      </c>
      <c r="AK82" s="59" t="e">
        <f>HLOOKUP(Calc_Proposed!AK$6,'Carbon Prices'!$D$9:$CH$15,3,FALSE)</f>
        <v>#N/A</v>
      </c>
      <c r="AL82" s="59" t="e">
        <f>HLOOKUP(Calc_Proposed!AL$6,'Carbon Prices'!$D$9:$CH$15,3,FALSE)</f>
        <v>#N/A</v>
      </c>
      <c r="AM82" s="59" t="e">
        <f>HLOOKUP(Calc_Proposed!AM$6,'Carbon Prices'!$D$9:$CH$15,3,FALSE)</f>
        <v>#N/A</v>
      </c>
      <c r="AN82" s="59" t="e">
        <f>HLOOKUP(Calc_Proposed!AN$6,'Carbon Prices'!$D$9:$CH$15,3,FALSE)</f>
        <v>#N/A</v>
      </c>
      <c r="AO82" s="59" t="e">
        <f>HLOOKUP(Calc_Proposed!AO$6,'Carbon Prices'!$D$9:$CH$15,3,FALSE)</f>
        <v>#N/A</v>
      </c>
      <c r="AP82" s="59" t="e">
        <f>HLOOKUP(Calc_Proposed!AP$6,'Carbon Prices'!$D$9:$CH$15,3,FALSE)</f>
        <v>#N/A</v>
      </c>
      <c r="AQ82" s="59" t="e">
        <f>HLOOKUP(Calc_Proposed!AQ$6,'Carbon Prices'!$D$9:$CH$15,3,FALSE)</f>
        <v>#N/A</v>
      </c>
      <c r="AR82" s="59" t="e">
        <f>HLOOKUP(Calc_Proposed!AR$6,'Carbon Prices'!$D$9:$CH$15,3,FALSE)</f>
        <v>#N/A</v>
      </c>
      <c r="AS82" s="59" t="e">
        <f>HLOOKUP(Calc_Proposed!AS$6,'Carbon Prices'!$D$9:$CH$15,3,FALSE)</f>
        <v>#N/A</v>
      </c>
      <c r="AT82" s="59" t="e">
        <f>HLOOKUP(Calc_Proposed!AT$6,'Carbon Prices'!$D$9:$CH$15,3,FALSE)</f>
        <v>#N/A</v>
      </c>
      <c r="AU82" s="59" t="e">
        <f>HLOOKUP(Calc_Proposed!AU$6,'Carbon Prices'!$D$9:$CH$15,3,FALSE)</f>
        <v>#N/A</v>
      </c>
      <c r="AV82" s="59" t="e">
        <f>HLOOKUP(Calc_Proposed!AV$6,'Carbon Prices'!$D$9:$CH$15,3,FALSE)</f>
        <v>#N/A</v>
      </c>
      <c r="AW82" s="59" t="e">
        <f>HLOOKUP(Calc_Proposed!AW$6,'Carbon Prices'!$D$9:$CH$15,3,FALSE)</f>
        <v>#N/A</v>
      </c>
      <c r="AX82" s="59" t="e">
        <f>HLOOKUP(Calc_Proposed!AX$6,'Carbon Prices'!$D$9:$CH$15,3,FALSE)</f>
        <v>#N/A</v>
      </c>
      <c r="AY82" s="59" t="e">
        <f>HLOOKUP(Calc_Proposed!AY$6,'Carbon Prices'!$D$9:$CH$15,3,FALSE)</f>
        <v>#N/A</v>
      </c>
      <c r="AZ82" s="59" t="e">
        <f>HLOOKUP(Calc_Proposed!AZ$6,'Carbon Prices'!$D$9:$CH$15,3,FALSE)</f>
        <v>#N/A</v>
      </c>
      <c r="BA82" s="59" t="e">
        <f>HLOOKUP(Calc_Proposed!BA$6,'Carbon Prices'!$D$9:$CH$15,3,FALSE)</f>
        <v>#N/A</v>
      </c>
      <c r="BB82" s="59" t="e">
        <f>HLOOKUP(Calc_Proposed!BB$6,'Carbon Prices'!$D$9:$CH$15,3,FALSE)</f>
        <v>#N/A</v>
      </c>
      <c r="BC82" s="59" t="e">
        <f>HLOOKUP(Calc_Proposed!BC$6,'Carbon Prices'!$D$9:$CH$15,3,FALSE)</f>
        <v>#N/A</v>
      </c>
      <c r="BD82" s="59" t="e">
        <f>HLOOKUP(Calc_Proposed!BD$6,'Carbon Prices'!$D$9:$CH$15,3,FALSE)</f>
        <v>#N/A</v>
      </c>
      <c r="BE82" s="59" t="e">
        <f>HLOOKUP(Calc_Proposed!BE$6,'Carbon Prices'!$D$9:$CH$15,3,FALSE)</f>
        <v>#N/A</v>
      </c>
      <c r="BF82" s="59" t="e">
        <f>HLOOKUP(Calc_Proposed!BF$6,'Carbon Prices'!$D$9:$CH$15,3,FALSE)</f>
        <v>#N/A</v>
      </c>
      <c r="BG82" s="59" t="e">
        <f>HLOOKUP(Calc_Proposed!BG$6,'Carbon Prices'!$D$9:$CH$15,3,FALSE)</f>
        <v>#N/A</v>
      </c>
      <c r="BH82" s="59" t="e">
        <f>HLOOKUP(Calc_Proposed!BH$6,'Carbon Prices'!$D$9:$CH$15,3,FALSE)</f>
        <v>#N/A</v>
      </c>
      <c r="BI82" s="59" t="e">
        <f>HLOOKUP(Calc_Proposed!BI$6,'Carbon Prices'!$D$9:$CH$15,3,FALSE)</f>
        <v>#N/A</v>
      </c>
      <c r="BJ82" s="59" t="e">
        <f>HLOOKUP(Calc_Proposed!BJ$6,'Carbon Prices'!$D$9:$CH$15,3,FALSE)</f>
        <v>#N/A</v>
      </c>
      <c r="BK82" s="59" t="e">
        <f>HLOOKUP(Calc_Proposed!BK$6,'Carbon Prices'!$D$9:$CH$15,3,FALSE)</f>
        <v>#N/A</v>
      </c>
      <c r="BL82" s="59" t="e">
        <f>HLOOKUP(Calc_Proposed!BL$6,'Carbon Prices'!$D$9:$CH$15,3,FALSE)</f>
        <v>#N/A</v>
      </c>
      <c r="BM82" s="59" t="e">
        <f>HLOOKUP(Calc_Proposed!BM$6,'Carbon Prices'!$D$9:$CH$15,3,FALSE)</f>
        <v>#N/A</v>
      </c>
      <c r="BN82" s="59" t="e">
        <f>HLOOKUP(Calc_Proposed!BN$6,'Carbon Prices'!$D$9:$CH$15,3,FALSE)</f>
        <v>#N/A</v>
      </c>
      <c r="BO82" s="59" t="e">
        <f>HLOOKUP(Calc_Proposed!BO$6,'Carbon Prices'!$D$9:$CH$15,3,FALSE)</f>
        <v>#N/A</v>
      </c>
      <c r="BP82" s="59" t="e">
        <f>HLOOKUP(Calc_Proposed!BP$6,'Carbon Prices'!$D$9:$CH$15,3,FALSE)</f>
        <v>#N/A</v>
      </c>
      <c r="BQ82" s="59" t="e">
        <f>HLOOKUP(Calc_Proposed!BQ$6,'Carbon Prices'!$D$9:$CH$15,3,FALSE)</f>
        <v>#N/A</v>
      </c>
      <c r="BR82" s="59" t="e">
        <f>HLOOKUP(Calc_Proposed!BR$6,'Carbon Prices'!$D$9:$CH$15,3,FALSE)</f>
        <v>#N/A</v>
      </c>
      <c r="BS82" s="59" t="e">
        <f>HLOOKUP(Calc_Proposed!BS$6,'Carbon Prices'!$D$9:$CH$15,3,FALSE)</f>
        <v>#N/A</v>
      </c>
      <c r="BT82" s="59" t="e">
        <f>HLOOKUP(Calc_Proposed!BT$6,'Carbon Prices'!$D$9:$CH$15,3,FALSE)</f>
        <v>#N/A</v>
      </c>
      <c r="BU82" s="59" t="e">
        <f>HLOOKUP(Calc_Proposed!BU$6,'Carbon Prices'!$D$9:$CH$15,3,FALSE)</f>
        <v>#N/A</v>
      </c>
      <c r="BV82" s="59" t="e">
        <f>HLOOKUP(Calc_Proposed!BV$6,'Carbon Prices'!$D$9:$CH$15,3,FALSE)</f>
        <v>#N/A</v>
      </c>
      <c r="BW82" s="59" t="e">
        <f>HLOOKUP(Calc_Proposed!BW$6,'Carbon Prices'!$D$9:$CH$15,3,FALSE)</f>
        <v>#N/A</v>
      </c>
      <c r="BX82" s="59" t="e">
        <f>HLOOKUP(Calc_Proposed!BX$6,'Carbon Prices'!$D$9:$CH$15,3,FALSE)</f>
        <v>#N/A</v>
      </c>
      <c r="BY82" s="59" t="e">
        <f>HLOOKUP(Calc_Proposed!BY$6,'Carbon Prices'!$D$9:$CH$15,3,FALSE)</f>
        <v>#N/A</v>
      </c>
      <c r="BZ82" s="59" t="e">
        <f>HLOOKUP(Calc_Proposed!BZ$6,'Carbon Prices'!$D$9:$CH$15,3,FALSE)</f>
        <v>#N/A</v>
      </c>
      <c r="CA82" s="59" t="e">
        <f>HLOOKUP(Calc_Proposed!CA$6,'Carbon Prices'!$D$9:$CH$15,3,FALSE)</f>
        <v>#N/A</v>
      </c>
      <c r="CB82" s="59" t="e">
        <f>HLOOKUP(Calc_Proposed!CB$6,'Carbon Prices'!$D$9:$CH$15,3,FALSE)</f>
        <v>#N/A</v>
      </c>
      <c r="CC82" s="59" t="e">
        <f>HLOOKUP(Calc_Proposed!CC$6,'Carbon Prices'!$D$9:$CH$15,3,FALSE)</f>
        <v>#N/A</v>
      </c>
      <c r="CD82" s="59" t="e">
        <f>HLOOKUP(Calc_Proposed!CD$6,'Carbon Prices'!$D$9:$CH$15,3,FALSE)</f>
        <v>#N/A</v>
      </c>
      <c r="CE82" s="59" t="e">
        <f>HLOOKUP(Calc_Proposed!CE$6,'Carbon Prices'!$D$9:$CH$15,3,FALSE)</f>
        <v>#N/A</v>
      </c>
      <c r="CF82" s="59" t="e">
        <f>HLOOKUP(Calc_Proposed!CF$6,'Carbon Prices'!$D$9:$CH$15,3,FALSE)</f>
        <v>#N/A</v>
      </c>
      <c r="CG82" s="59" t="e">
        <f>HLOOKUP(Calc_Proposed!CG$6,'Carbon Prices'!$D$9:$CH$15,3,FALSE)</f>
        <v>#N/A</v>
      </c>
      <c r="CH82" s="59" t="e">
        <f>HLOOKUP(Calc_Proposed!CH$6,'Carbon Prices'!$D$9:$CH$15,3,FALSE)</f>
        <v>#N/A</v>
      </c>
      <c r="CI82" s="59" t="e">
        <f>HLOOKUP(Calc_Proposed!CI$6,'Carbon Prices'!$D$9:$CH$15,3,FALSE)</f>
        <v>#N/A</v>
      </c>
      <c r="CJ82" s="59" t="e">
        <f>HLOOKUP(Calc_Proposed!CJ$6,'Carbon Prices'!$D$9:$CH$15,3,FALSE)</f>
        <v>#N/A</v>
      </c>
      <c r="CK82" s="59" t="e">
        <f>HLOOKUP(Calc_Proposed!CK$6,'Carbon Prices'!$D$9:$CH$15,3,FALSE)</f>
        <v>#N/A</v>
      </c>
      <c r="CL82" s="59" t="e">
        <f>HLOOKUP(Calc_Proposed!CL$6,'Carbon Prices'!$D$9:$CH$15,3,FALSE)</f>
        <v>#N/A</v>
      </c>
      <c r="CM82" s="59" t="e">
        <f>HLOOKUP(Calc_Proposed!CM$6,'Carbon Prices'!$D$9:$CH$15,3,FALSE)</f>
        <v>#N/A</v>
      </c>
      <c r="CN82" s="59" t="e">
        <f>HLOOKUP(Calc_Proposed!CN$6,'Carbon Prices'!$D$9:$CH$15,3,FALSE)</f>
        <v>#N/A</v>
      </c>
      <c r="CO82" s="59" t="e">
        <f>HLOOKUP(Calc_Proposed!CO$6,'Carbon Prices'!$D$9:$CH$15,3,FALSE)</f>
        <v>#N/A</v>
      </c>
      <c r="CP82" s="59" t="e">
        <f>HLOOKUP(Calc_Proposed!CP$6,'Carbon Prices'!$D$9:$CH$15,3,FALSE)</f>
        <v>#N/A</v>
      </c>
      <c r="CQ82" s="59" t="e">
        <f>HLOOKUP(Calc_Proposed!CQ$6,'Carbon Prices'!$D$9:$CH$15,3,FALSE)</f>
        <v>#N/A</v>
      </c>
      <c r="CR82" s="59" t="e">
        <f>HLOOKUP(Calc_Proposed!CR$6,'Carbon Prices'!$D$9:$CH$15,3,FALSE)</f>
        <v>#N/A</v>
      </c>
      <c r="CS82" s="59" t="e">
        <f>HLOOKUP(Calc_Proposed!CS$6,'Carbon Prices'!$D$9:$CH$15,3,FALSE)</f>
        <v>#N/A</v>
      </c>
      <c r="CT82" s="59" t="e">
        <f>HLOOKUP(Calc_Proposed!CT$6,'Carbon Prices'!$D$9:$CH$15,3,FALSE)</f>
        <v>#N/A</v>
      </c>
      <c r="CU82" s="59" t="e">
        <f>HLOOKUP(Calc_Proposed!CU$6,'Carbon Prices'!$D$9:$CH$15,3,FALSE)</f>
        <v>#N/A</v>
      </c>
      <c r="CV82" s="59" t="e">
        <f>HLOOKUP(Calc_Proposed!CV$6,'Carbon Prices'!$D$9:$CH$15,3,FALSE)</f>
        <v>#N/A</v>
      </c>
      <c r="CW82" s="59" t="e">
        <f>HLOOKUP(Calc_Proposed!CW$6,'Carbon Prices'!$D$9:$CH$15,3,FALSE)</f>
        <v>#N/A</v>
      </c>
      <c r="CX82" s="59" t="e">
        <f>HLOOKUP(Calc_Proposed!CX$6,'Carbon Prices'!$D$9:$CH$15,3,FALSE)</f>
        <v>#N/A</v>
      </c>
      <c r="CY82" s="59" t="e">
        <f>HLOOKUP(Calc_Proposed!CY$6,'Carbon Prices'!$D$9:$CH$15,3,FALSE)</f>
        <v>#N/A</v>
      </c>
      <c r="CZ82" s="391"/>
    </row>
    <row r="83" spans="1:104" x14ac:dyDescent="0.25">
      <c r="B83" s="393" t="s">
        <v>177</v>
      </c>
      <c r="C83" s="9" t="s">
        <v>1117</v>
      </c>
      <c r="D83" s="59" t="e">
        <f>IF('Data Input - General'!$F$10="Yes",HLOOKUP(Calc_Proposed!D$6,'Carbon Prices'!$D$9:$CH$15,3,FALSE),HLOOKUP(Calc_Proposed!D$6,'Carbon Prices'!$D$9:$CH$15,6,FALSE))</f>
        <v>#N/A</v>
      </c>
      <c r="E83" s="59" t="e">
        <f>IF('Data Input - General'!$F$10="Yes",HLOOKUP(Calc_Proposed!E$6,'Carbon Prices'!$D$9:$CH$15,3,FALSE),HLOOKUP(Calc_Proposed!E$6,'Carbon Prices'!$D$9:$CH$15,6,FALSE))</f>
        <v>#N/A</v>
      </c>
      <c r="F83" s="59" t="e">
        <f>IF('Data Input - General'!$F$10="Yes",HLOOKUP(Calc_Proposed!F$6,'Carbon Prices'!$D$9:$CH$15,3,FALSE),HLOOKUP(Calc_Proposed!F$6,'Carbon Prices'!$D$9:$CH$15,6,FALSE))</f>
        <v>#N/A</v>
      </c>
      <c r="G83" s="59" t="e">
        <f>IF('Data Input - General'!$F$10="Yes",HLOOKUP(Calc_Proposed!G$6,'Carbon Prices'!$D$9:$CH$15,3,FALSE),HLOOKUP(Calc_Proposed!G$6,'Carbon Prices'!$D$9:$CH$15,6,FALSE))</f>
        <v>#N/A</v>
      </c>
      <c r="H83" s="59" t="e">
        <f>IF('Data Input - General'!$F$10="Yes",HLOOKUP(Calc_Proposed!H$6,'Carbon Prices'!$D$9:$CH$15,3,FALSE),HLOOKUP(Calc_Proposed!H$6,'Carbon Prices'!$D$9:$CH$15,6,FALSE))</f>
        <v>#N/A</v>
      </c>
      <c r="I83" s="59" t="e">
        <f>IF('Data Input - General'!$F$10="Yes",HLOOKUP(Calc_Proposed!I$6,'Carbon Prices'!$D$9:$CH$15,3,FALSE),HLOOKUP(Calc_Proposed!I$6,'Carbon Prices'!$D$9:$CH$15,6,FALSE))</f>
        <v>#N/A</v>
      </c>
      <c r="J83" s="59" t="e">
        <f>IF('Data Input - General'!$F$10="Yes",HLOOKUP(Calc_Proposed!J$6,'Carbon Prices'!$D$9:$CH$15,3,FALSE),HLOOKUP(Calc_Proposed!J$6,'Carbon Prices'!$D$9:$CH$15,6,FALSE))</f>
        <v>#N/A</v>
      </c>
      <c r="K83" s="59" t="e">
        <f>IF('Data Input - General'!$F$10="Yes",HLOOKUP(Calc_Proposed!K$6,'Carbon Prices'!$D$9:$CH$15,3,FALSE),HLOOKUP(Calc_Proposed!K$6,'Carbon Prices'!$D$9:$CH$15,6,FALSE))</f>
        <v>#N/A</v>
      </c>
      <c r="L83" s="59" t="e">
        <f>IF('Data Input - General'!$F$10="Yes",HLOOKUP(Calc_Proposed!L$6,'Carbon Prices'!$D$9:$CH$15,3,FALSE),HLOOKUP(Calc_Proposed!L$6,'Carbon Prices'!$D$9:$CH$15,6,FALSE))</f>
        <v>#N/A</v>
      </c>
      <c r="M83" s="59" t="e">
        <f>IF('Data Input - General'!$F$10="Yes",HLOOKUP(Calc_Proposed!M$6,'Carbon Prices'!$D$9:$CH$15,3,FALSE),HLOOKUP(Calc_Proposed!M$6,'Carbon Prices'!$D$9:$CH$15,6,FALSE))</f>
        <v>#N/A</v>
      </c>
      <c r="N83" s="59" t="e">
        <f>IF('Data Input - General'!$F$10="Yes",HLOOKUP(Calc_Proposed!N$6,'Carbon Prices'!$D$9:$CH$15,3,FALSE),HLOOKUP(Calc_Proposed!N$6,'Carbon Prices'!$D$9:$CH$15,6,FALSE))</f>
        <v>#N/A</v>
      </c>
      <c r="O83" s="59" t="e">
        <f>IF('Data Input - General'!$F$10="Yes",HLOOKUP(Calc_Proposed!O$6,'Carbon Prices'!$D$9:$CH$15,3,FALSE),HLOOKUP(Calc_Proposed!O$6,'Carbon Prices'!$D$9:$CH$15,6,FALSE))</f>
        <v>#N/A</v>
      </c>
      <c r="P83" s="59" t="e">
        <f>IF('Data Input - General'!$F$10="Yes",HLOOKUP(Calc_Proposed!P$6,'Carbon Prices'!$D$9:$CH$15,3,FALSE),HLOOKUP(Calc_Proposed!P$6,'Carbon Prices'!$D$9:$CH$15,6,FALSE))</f>
        <v>#N/A</v>
      </c>
      <c r="Q83" s="59" t="e">
        <f>IF('Data Input - General'!$F$10="Yes",HLOOKUP(Calc_Proposed!Q$6,'Carbon Prices'!$D$9:$CH$15,3,FALSE),HLOOKUP(Calc_Proposed!Q$6,'Carbon Prices'!$D$9:$CH$15,6,FALSE))</f>
        <v>#N/A</v>
      </c>
      <c r="R83" s="59" t="e">
        <f>IF('Data Input - General'!$F$10="Yes",HLOOKUP(Calc_Proposed!R$6,'Carbon Prices'!$D$9:$CH$15,3,FALSE),HLOOKUP(Calc_Proposed!R$6,'Carbon Prices'!$D$9:$CH$15,6,FALSE))</f>
        <v>#N/A</v>
      </c>
      <c r="S83" s="59" t="e">
        <f>IF('Data Input - General'!$F$10="Yes",HLOOKUP(Calc_Proposed!S$6,'Carbon Prices'!$D$9:$CH$15,3,FALSE),HLOOKUP(Calc_Proposed!S$6,'Carbon Prices'!$D$9:$CH$15,6,FALSE))</f>
        <v>#N/A</v>
      </c>
      <c r="T83" s="59" t="e">
        <f>IF('Data Input - General'!$F$10="Yes",HLOOKUP(Calc_Proposed!T$6,'Carbon Prices'!$D$9:$CH$15,3,FALSE),HLOOKUP(Calc_Proposed!T$6,'Carbon Prices'!$D$9:$CH$15,6,FALSE))</f>
        <v>#N/A</v>
      </c>
      <c r="U83" s="59" t="e">
        <f>IF('Data Input - General'!$F$10="Yes",HLOOKUP(Calc_Proposed!U$6,'Carbon Prices'!$D$9:$CH$15,3,FALSE),HLOOKUP(Calc_Proposed!U$6,'Carbon Prices'!$D$9:$CH$15,6,FALSE))</f>
        <v>#N/A</v>
      </c>
      <c r="V83" s="59" t="e">
        <f>IF('Data Input - General'!$F$10="Yes",HLOOKUP(Calc_Proposed!V$6,'Carbon Prices'!$D$9:$CH$15,3,FALSE),HLOOKUP(Calc_Proposed!V$6,'Carbon Prices'!$D$9:$CH$15,6,FALSE))</f>
        <v>#N/A</v>
      </c>
      <c r="W83" s="59" t="e">
        <f>IF('Data Input - General'!$F$10="Yes",HLOOKUP(Calc_Proposed!W$6,'Carbon Prices'!$D$9:$CH$15,3,FALSE),HLOOKUP(Calc_Proposed!W$6,'Carbon Prices'!$D$9:$CH$15,6,FALSE))</f>
        <v>#N/A</v>
      </c>
      <c r="X83" s="59" t="e">
        <f>IF('Data Input - General'!$F$10="Yes",HLOOKUP(Calc_Proposed!X$6,'Carbon Prices'!$D$9:$CH$15,3,FALSE),HLOOKUP(Calc_Proposed!X$6,'Carbon Prices'!$D$9:$CH$15,6,FALSE))</f>
        <v>#N/A</v>
      </c>
      <c r="Y83" s="59" t="e">
        <f>IF('Data Input - General'!$F$10="Yes",HLOOKUP(Calc_Proposed!Y$6,'Carbon Prices'!$D$9:$CH$15,3,FALSE),HLOOKUP(Calc_Proposed!Y$6,'Carbon Prices'!$D$9:$CH$15,6,FALSE))</f>
        <v>#N/A</v>
      </c>
      <c r="Z83" s="59" t="e">
        <f>IF('Data Input - General'!$F$10="Yes",HLOOKUP(Calc_Proposed!Z$6,'Carbon Prices'!$D$9:$CH$15,3,FALSE),HLOOKUP(Calc_Proposed!Z$6,'Carbon Prices'!$D$9:$CH$15,6,FALSE))</f>
        <v>#N/A</v>
      </c>
      <c r="AA83" s="59" t="e">
        <f>IF('Data Input - General'!$F$10="Yes",HLOOKUP(Calc_Proposed!AA$6,'Carbon Prices'!$D$9:$CH$15,3,FALSE),HLOOKUP(Calc_Proposed!AA$6,'Carbon Prices'!$D$9:$CH$15,6,FALSE))</f>
        <v>#N/A</v>
      </c>
      <c r="AB83" s="59" t="e">
        <f>IF('Data Input - General'!$F$10="Yes",HLOOKUP(Calc_Proposed!AB$6,'Carbon Prices'!$D$9:$CH$15,3,FALSE),HLOOKUP(Calc_Proposed!AB$6,'Carbon Prices'!$D$9:$CH$15,6,FALSE))</f>
        <v>#N/A</v>
      </c>
      <c r="AC83" s="59" t="e">
        <f>IF('Data Input - General'!$F$10="Yes",HLOOKUP(Calc_Proposed!AC$6,'Carbon Prices'!$D$9:$CH$15,3,FALSE),HLOOKUP(Calc_Proposed!AC$6,'Carbon Prices'!$D$9:$CH$15,6,FALSE))</f>
        <v>#N/A</v>
      </c>
      <c r="AD83" s="59" t="e">
        <f>IF('Data Input - General'!$F$10="Yes",HLOOKUP(Calc_Proposed!AD$6,'Carbon Prices'!$D$9:$CH$15,3,FALSE),HLOOKUP(Calc_Proposed!AD$6,'Carbon Prices'!$D$9:$CH$15,6,FALSE))</f>
        <v>#N/A</v>
      </c>
      <c r="AE83" s="59" t="e">
        <f>IF('Data Input - General'!$F$10="Yes",HLOOKUP(Calc_Proposed!AE$6,'Carbon Prices'!$D$9:$CH$15,3,FALSE),HLOOKUP(Calc_Proposed!AE$6,'Carbon Prices'!$D$9:$CH$15,6,FALSE))</f>
        <v>#N/A</v>
      </c>
      <c r="AF83" s="59" t="e">
        <f>IF('Data Input - General'!$F$10="Yes",HLOOKUP(Calc_Proposed!AF$6,'Carbon Prices'!$D$9:$CH$15,3,FALSE),HLOOKUP(Calc_Proposed!AF$6,'Carbon Prices'!$D$9:$CH$15,6,FALSE))</f>
        <v>#N/A</v>
      </c>
      <c r="AG83" s="59" t="e">
        <f>IF('Data Input - General'!$F$10="Yes",HLOOKUP(Calc_Proposed!AG$6,'Carbon Prices'!$D$9:$CH$15,3,FALSE),HLOOKUP(Calc_Proposed!AG$6,'Carbon Prices'!$D$9:$CH$15,6,FALSE))</f>
        <v>#N/A</v>
      </c>
      <c r="AH83" s="59" t="e">
        <f>IF('Data Input - General'!$F$10="Yes",HLOOKUP(Calc_Proposed!AH$6,'Carbon Prices'!$D$9:$CH$15,3,FALSE),HLOOKUP(Calc_Proposed!AH$6,'Carbon Prices'!$D$9:$CH$15,6,FALSE))</f>
        <v>#N/A</v>
      </c>
      <c r="AI83" s="59" t="e">
        <f>IF('Data Input - General'!$F$10="Yes",HLOOKUP(Calc_Proposed!AI$6,'Carbon Prices'!$D$9:$CH$15,3,FALSE),HLOOKUP(Calc_Proposed!AI$6,'Carbon Prices'!$D$9:$CH$15,6,FALSE))</f>
        <v>#N/A</v>
      </c>
      <c r="AJ83" s="59" t="e">
        <f>IF('Data Input - General'!$F$10="Yes",HLOOKUP(Calc_Proposed!AJ$6,'Carbon Prices'!$D$9:$CH$15,3,FALSE),HLOOKUP(Calc_Proposed!AJ$6,'Carbon Prices'!$D$9:$CH$15,6,FALSE))</f>
        <v>#N/A</v>
      </c>
      <c r="AK83" s="59" t="e">
        <f>IF('Data Input - General'!$F$10="Yes",HLOOKUP(Calc_Proposed!AK$6,'Carbon Prices'!$D$9:$CH$15,3,FALSE),HLOOKUP(Calc_Proposed!AK$6,'Carbon Prices'!$D$9:$CH$15,6,FALSE))</f>
        <v>#N/A</v>
      </c>
      <c r="AL83" s="59" t="e">
        <f>IF('Data Input - General'!$F$10="Yes",HLOOKUP(Calc_Proposed!AL$6,'Carbon Prices'!$D$9:$CH$15,3,FALSE),HLOOKUP(Calc_Proposed!AL$6,'Carbon Prices'!$D$9:$CH$15,6,FALSE))</f>
        <v>#N/A</v>
      </c>
      <c r="AM83" s="59" t="e">
        <f>IF('Data Input - General'!$F$10="Yes",HLOOKUP(Calc_Proposed!AM$6,'Carbon Prices'!$D$9:$CH$15,3,FALSE),HLOOKUP(Calc_Proposed!AM$6,'Carbon Prices'!$D$9:$CH$15,6,FALSE))</f>
        <v>#N/A</v>
      </c>
      <c r="AN83" s="59" t="e">
        <f>IF('Data Input - General'!$F$10="Yes",HLOOKUP(Calc_Proposed!AN$6,'Carbon Prices'!$D$9:$CH$15,3,FALSE),HLOOKUP(Calc_Proposed!AN$6,'Carbon Prices'!$D$9:$CH$15,6,FALSE))</f>
        <v>#N/A</v>
      </c>
      <c r="AO83" s="59" t="e">
        <f>IF('Data Input - General'!$F$10="Yes",HLOOKUP(Calc_Proposed!AO$6,'Carbon Prices'!$D$9:$CH$15,3,FALSE),HLOOKUP(Calc_Proposed!AO$6,'Carbon Prices'!$D$9:$CH$15,6,FALSE))</f>
        <v>#N/A</v>
      </c>
      <c r="AP83" s="59" t="e">
        <f>IF('Data Input - General'!$F$10="Yes",HLOOKUP(Calc_Proposed!AP$6,'Carbon Prices'!$D$9:$CH$15,3,FALSE),HLOOKUP(Calc_Proposed!AP$6,'Carbon Prices'!$D$9:$CH$15,6,FALSE))</f>
        <v>#N/A</v>
      </c>
      <c r="AQ83" s="59" t="e">
        <f>IF('Data Input - General'!$F$10="Yes",HLOOKUP(Calc_Proposed!AQ$6,'Carbon Prices'!$D$9:$CH$15,3,FALSE),HLOOKUP(Calc_Proposed!AQ$6,'Carbon Prices'!$D$9:$CH$15,6,FALSE))</f>
        <v>#N/A</v>
      </c>
      <c r="AR83" s="59" t="e">
        <f>IF('Data Input - General'!$F$10="Yes",HLOOKUP(Calc_Proposed!AR$6,'Carbon Prices'!$D$9:$CH$15,3,FALSE),HLOOKUP(Calc_Proposed!AR$6,'Carbon Prices'!$D$9:$CH$15,6,FALSE))</f>
        <v>#N/A</v>
      </c>
      <c r="AS83" s="59" t="e">
        <f>IF('Data Input - General'!$F$10="Yes",HLOOKUP(Calc_Proposed!AS$6,'Carbon Prices'!$D$9:$CH$15,3,FALSE),HLOOKUP(Calc_Proposed!AS$6,'Carbon Prices'!$D$9:$CH$15,6,FALSE))</f>
        <v>#N/A</v>
      </c>
      <c r="AT83" s="59" t="e">
        <f>IF('Data Input - General'!$F$10="Yes",HLOOKUP(Calc_Proposed!AT$6,'Carbon Prices'!$D$9:$CH$15,3,FALSE),HLOOKUP(Calc_Proposed!AT$6,'Carbon Prices'!$D$9:$CH$15,6,FALSE))</f>
        <v>#N/A</v>
      </c>
      <c r="AU83" s="59" t="e">
        <f>IF('Data Input - General'!$F$10="Yes",HLOOKUP(Calc_Proposed!AU$6,'Carbon Prices'!$D$9:$CH$15,3,FALSE),HLOOKUP(Calc_Proposed!AU$6,'Carbon Prices'!$D$9:$CH$15,6,FALSE))</f>
        <v>#N/A</v>
      </c>
      <c r="AV83" s="59" t="e">
        <f>IF('Data Input - General'!$F$10="Yes",HLOOKUP(Calc_Proposed!AV$6,'Carbon Prices'!$D$9:$CH$15,3,FALSE),HLOOKUP(Calc_Proposed!AV$6,'Carbon Prices'!$D$9:$CH$15,6,FALSE))</f>
        <v>#N/A</v>
      </c>
      <c r="AW83" s="59" t="e">
        <f>IF('Data Input - General'!$F$10="Yes",HLOOKUP(Calc_Proposed!AW$6,'Carbon Prices'!$D$9:$CH$15,3,FALSE),HLOOKUP(Calc_Proposed!AW$6,'Carbon Prices'!$D$9:$CH$15,6,FALSE))</f>
        <v>#N/A</v>
      </c>
      <c r="AX83" s="59" t="e">
        <f>IF('Data Input - General'!$F$10="Yes",HLOOKUP(Calc_Proposed!AX$6,'Carbon Prices'!$D$9:$CH$15,3,FALSE),HLOOKUP(Calc_Proposed!AX$6,'Carbon Prices'!$D$9:$CH$15,6,FALSE))</f>
        <v>#N/A</v>
      </c>
      <c r="AY83" s="59" t="e">
        <f>IF('Data Input - General'!$F$10="Yes",HLOOKUP(Calc_Proposed!AY$6,'Carbon Prices'!$D$9:$CH$15,3,FALSE),HLOOKUP(Calc_Proposed!AY$6,'Carbon Prices'!$D$9:$CH$15,6,FALSE))</f>
        <v>#N/A</v>
      </c>
      <c r="AZ83" s="59" t="e">
        <f>IF('Data Input - General'!$F$10="Yes",HLOOKUP(Calc_Proposed!AZ$6,'Carbon Prices'!$D$9:$CH$15,3,FALSE),HLOOKUP(Calc_Proposed!AZ$6,'Carbon Prices'!$D$9:$CH$15,6,FALSE))</f>
        <v>#N/A</v>
      </c>
      <c r="BA83" s="59" t="e">
        <f>IF('Data Input - General'!$F$10="Yes",HLOOKUP(Calc_Proposed!BA$6,'Carbon Prices'!$D$9:$CH$15,3,FALSE),HLOOKUP(Calc_Proposed!BA$6,'Carbon Prices'!$D$9:$CH$15,6,FALSE))</f>
        <v>#N/A</v>
      </c>
      <c r="BB83" s="59" t="e">
        <f>IF('Data Input - General'!$F$10="Yes",HLOOKUP(Calc_Proposed!BB$6,'Carbon Prices'!$D$9:$CH$15,3,FALSE),HLOOKUP(Calc_Proposed!BB$6,'Carbon Prices'!$D$9:$CH$15,6,FALSE))</f>
        <v>#N/A</v>
      </c>
      <c r="BC83" s="59" t="e">
        <f>IF('Data Input - General'!$F$10="Yes",HLOOKUP(Calc_Proposed!BC$6,'Carbon Prices'!$D$9:$CH$15,3,FALSE),HLOOKUP(Calc_Proposed!BC$6,'Carbon Prices'!$D$9:$CH$15,6,FALSE))</f>
        <v>#N/A</v>
      </c>
      <c r="BD83" s="59" t="e">
        <f>IF('Data Input - General'!$F$10="Yes",HLOOKUP(Calc_Proposed!BD$6,'Carbon Prices'!$D$9:$CH$15,3,FALSE),HLOOKUP(Calc_Proposed!BD$6,'Carbon Prices'!$D$9:$CH$15,6,FALSE))</f>
        <v>#N/A</v>
      </c>
      <c r="BE83" s="59" t="e">
        <f>IF('Data Input - General'!$F$10="Yes",HLOOKUP(Calc_Proposed!BE$6,'Carbon Prices'!$D$9:$CH$15,3,FALSE),HLOOKUP(Calc_Proposed!BE$6,'Carbon Prices'!$D$9:$CH$15,6,FALSE))</f>
        <v>#N/A</v>
      </c>
      <c r="BF83" s="59" t="e">
        <f>IF('Data Input - General'!$F$10="Yes",HLOOKUP(Calc_Proposed!BF$6,'Carbon Prices'!$D$9:$CH$15,3,FALSE),HLOOKUP(Calc_Proposed!BF$6,'Carbon Prices'!$D$9:$CH$15,6,FALSE))</f>
        <v>#N/A</v>
      </c>
      <c r="BG83" s="59" t="e">
        <f>IF('Data Input - General'!$F$10="Yes",HLOOKUP(Calc_Proposed!BG$6,'Carbon Prices'!$D$9:$CH$15,3,FALSE),HLOOKUP(Calc_Proposed!BG$6,'Carbon Prices'!$D$9:$CH$15,6,FALSE))</f>
        <v>#N/A</v>
      </c>
      <c r="BH83" s="59" t="e">
        <f>IF('Data Input - General'!$F$10="Yes",HLOOKUP(Calc_Proposed!BH$6,'Carbon Prices'!$D$9:$CH$15,3,FALSE),HLOOKUP(Calc_Proposed!BH$6,'Carbon Prices'!$D$9:$CH$15,6,FALSE))</f>
        <v>#N/A</v>
      </c>
      <c r="BI83" s="59" t="e">
        <f>IF('Data Input - General'!$F$10="Yes",HLOOKUP(Calc_Proposed!BI$6,'Carbon Prices'!$D$9:$CH$15,3,FALSE),HLOOKUP(Calc_Proposed!BI$6,'Carbon Prices'!$D$9:$CH$15,6,FALSE))</f>
        <v>#N/A</v>
      </c>
      <c r="BJ83" s="59" t="e">
        <f>IF('Data Input - General'!$F$10="Yes",HLOOKUP(Calc_Proposed!BJ$6,'Carbon Prices'!$D$9:$CH$15,3,FALSE),HLOOKUP(Calc_Proposed!BJ$6,'Carbon Prices'!$D$9:$CH$15,6,FALSE))</f>
        <v>#N/A</v>
      </c>
      <c r="BK83" s="59" t="e">
        <f>IF('Data Input - General'!$F$10="Yes",HLOOKUP(Calc_Proposed!BK$6,'Carbon Prices'!$D$9:$CH$15,3,FALSE),HLOOKUP(Calc_Proposed!BK$6,'Carbon Prices'!$D$9:$CH$15,6,FALSE))</f>
        <v>#N/A</v>
      </c>
      <c r="BL83" s="59" t="e">
        <f>IF('Data Input - General'!$F$10="Yes",HLOOKUP(Calc_Proposed!BL$6,'Carbon Prices'!$D$9:$CH$15,3,FALSE),HLOOKUP(Calc_Proposed!BL$6,'Carbon Prices'!$D$9:$CH$15,6,FALSE))</f>
        <v>#N/A</v>
      </c>
      <c r="BM83" s="59" t="e">
        <f>IF('Data Input - General'!$F$10="Yes",HLOOKUP(Calc_Proposed!BM$6,'Carbon Prices'!$D$9:$CH$15,3,FALSE),HLOOKUP(Calc_Proposed!BM$6,'Carbon Prices'!$D$9:$CH$15,6,FALSE))</f>
        <v>#N/A</v>
      </c>
      <c r="BN83" s="59" t="e">
        <f>IF('Data Input - General'!$F$10="Yes",HLOOKUP(Calc_Proposed!BN$6,'Carbon Prices'!$D$9:$CH$15,3,FALSE),HLOOKUP(Calc_Proposed!BN$6,'Carbon Prices'!$D$9:$CH$15,6,FALSE))</f>
        <v>#N/A</v>
      </c>
      <c r="BO83" s="59" t="e">
        <f>IF('Data Input - General'!$F$10="Yes",HLOOKUP(Calc_Proposed!BO$6,'Carbon Prices'!$D$9:$CH$15,3,FALSE),HLOOKUP(Calc_Proposed!BO$6,'Carbon Prices'!$D$9:$CH$15,6,FALSE))</f>
        <v>#N/A</v>
      </c>
      <c r="BP83" s="59" t="e">
        <f>IF('Data Input - General'!$F$10="Yes",HLOOKUP(Calc_Proposed!BP$6,'Carbon Prices'!$D$9:$CH$15,3,FALSE),HLOOKUP(Calc_Proposed!BP$6,'Carbon Prices'!$D$9:$CH$15,6,FALSE))</f>
        <v>#N/A</v>
      </c>
      <c r="BQ83" s="59" t="e">
        <f>IF('Data Input - General'!$F$10="Yes",HLOOKUP(Calc_Proposed!BQ$6,'Carbon Prices'!$D$9:$CH$15,3,FALSE),HLOOKUP(Calc_Proposed!BQ$6,'Carbon Prices'!$D$9:$CH$15,6,FALSE))</f>
        <v>#N/A</v>
      </c>
      <c r="BR83" s="59" t="e">
        <f>IF('Data Input - General'!$F$10="Yes",HLOOKUP(Calc_Proposed!BR$6,'Carbon Prices'!$D$9:$CH$15,3,FALSE),HLOOKUP(Calc_Proposed!BR$6,'Carbon Prices'!$D$9:$CH$15,6,FALSE))</f>
        <v>#N/A</v>
      </c>
      <c r="BS83" s="59" t="e">
        <f>IF('Data Input - General'!$F$10="Yes",HLOOKUP(Calc_Proposed!BS$6,'Carbon Prices'!$D$9:$CH$15,3,FALSE),HLOOKUP(Calc_Proposed!BS$6,'Carbon Prices'!$D$9:$CH$15,6,FALSE))</f>
        <v>#N/A</v>
      </c>
      <c r="BT83" s="59" t="e">
        <f>IF('Data Input - General'!$F$10="Yes",HLOOKUP(Calc_Proposed!BT$6,'Carbon Prices'!$D$9:$CH$15,3,FALSE),HLOOKUP(Calc_Proposed!BT$6,'Carbon Prices'!$D$9:$CH$15,6,FALSE))</f>
        <v>#N/A</v>
      </c>
      <c r="BU83" s="59" t="e">
        <f>IF('Data Input - General'!$F$10="Yes",HLOOKUP(Calc_Proposed!BU$6,'Carbon Prices'!$D$9:$CH$15,3,FALSE),HLOOKUP(Calc_Proposed!BU$6,'Carbon Prices'!$D$9:$CH$15,6,FALSE))</f>
        <v>#N/A</v>
      </c>
      <c r="BV83" s="59" t="e">
        <f>IF('Data Input - General'!$F$10="Yes",HLOOKUP(Calc_Proposed!BV$6,'Carbon Prices'!$D$9:$CH$15,3,FALSE),HLOOKUP(Calc_Proposed!BV$6,'Carbon Prices'!$D$9:$CH$15,6,FALSE))</f>
        <v>#N/A</v>
      </c>
      <c r="BW83" s="59" t="e">
        <f>IF('Data Input - General'!$F$10="Yes",HLOOKUP(Calc_Proposed!BW$6,'Carbon Prices'!$D$9:$CH$15,3,FALSE),HLOOKUP(Calc_Proposed!BW$6,'Carbon Prices'!$D$9:$CH$15,6,FALSE))</f>
        <v>#N/A</v>
      </c>
      <c r="BX83" s="59" t="e">
        <f>IF('Data Input - General'!$F$10="Yes",HLOOKUP(Calc_Proposed!BX$6,'Carbon Prices'!$D$9:$CH$15,3,FALSE),HLOOKUP(Calc_Proposed!BX$6,'Carbon Prices'!$D$9:$CH$15,6,FALSE))</f>
        <v>#N/A</v>
      </c>
      <c r="BY83" s="59" t="e">
        <f>IF('Data Input - General'!$F$10="Yes",HLOOKUP(Calc_Proposed!BY$6,'Carbon Prices'!$D$9:$CH$15,3,FALSE),HLOOKUP(Calc_Proposed!BY$6,'Carbon Prices'!$D$9:$CH$15,6,FALSE))</f>
        <v>#N/A</v>
      </c>
      <c r="BZ83" s="59" t="e">
        <f>IF('Data Input - General'!$F$10="Yes",HLOOKUP(Calc_Proposed!BZ$6,'Carbon Prices'!$D$9:$CH$15,3,FALSE),HLOOKUP(Calc_Proposed!BZ$6,'Carbon Prices'!$D$9:$CH$15,6,FALSE))</f>
        <v>#N/A</v>
      </c>
      <c r="CA83" s="59" t="e">
        <f>IF('Data Input - General'!$F$10="Yes",HLOOKUP(Calc_Proposed!CA$6,'Carbon Prices'!$D$9:$CH$15,3,FALSE),HLOOKUP(Calc_Proposed!CA$6,'Carbon Prices'!$D$9:$CH$15,6,FALSE))</f>
        <v>#N/A</v>
      </c>
      <c r="CB83" s="59" t="e">
        <f>IF('Data Input - General'!$F$10="Yes",HLOOKUP(Calc_Proposed!CB$6,'Carbon Prices'!$D$9:$CH$15,3,FALSE),HLOOKUP(Calc_Proposed!CB$6,'Carbon Prices'!$D$9:$CH$15,6,FALSE))</f>
        <v>#N/A</v>
      </c>
      <c r="CC83" s="59" t="e">
        <f>IF('Data Input - General'!$F$10="Yes",HLOOKUP(Calc_Proposed!CC$6,'Carbon Prices'!$D$9:$CH$15,3,FALSE),HLOOKUP(Calc_Proposed!CC$6,'Carbon Prices'!$D$9:$CH$15,6,FALSE))</f>
        <v>#N/A</v>
      </c>
      <c r="CD83" s="59" t="e">
        <f>IF('Data Input - General'!$F$10="Yes",HLOOKUP(Calc_Proposed!CD$6,'Carbon Prices'!$D$9:$CH$15,3,FALSE),HLOOKUP(Calc_Proposed!CD$6,'Carbon Prices'!$D$9:$CH$15,6,FALSE))</f>
        <v>#N/A</v>
      </c>
      <c r="CE83" s="59" t="e">
        <f>IF('Data Input - General'!$F$10="Yes",HLOOKUP(Calc_Proposed!CE$6,'Carbon Prices'!$D$9:$CH$15,3,FALSE),HLOOKUP(Calc_Proposed!CE$6,'Carbon Prices'!$D$9:$CH$15,6,FALSE))</f>
        <v>#N/A</v>
      </c>
      <c r="CF83" s="59" t="e">
        <f>IF('Data Input - General'!$F$10="Yes",HLOOKUP(Calc_Proposed!CF$6,'Carbon Prices'!$D$9:$CH$15,3,FALSE),HLOOKUP(Calc_Proposed!CF$6,'Carbon Prices'!$D$9:$CH$15,6,FALSE))</f>
        <v>#N/A</v>
      </c>
      <c r="CG83" s="59" t="e">
        <f>IF('Data Input - General'!$F$10="Yes",HLOOKUP(Calc_Proposed!CG$6,'Carbon Prices'!$D$9:$CH$15,3,FALSE),HLOOKUP(Calc_Proposed!CG$6,'Carbon Prices'!$D$9:$CH$15,6,FALSE))</f>
        <v>#N/A</v>
      </c>
      <c r="CH83" s="59" t="e">
        <f>IF('Data Input - General'!$F$10="Yes",HLOOKUP(Calc_Proposed!CH$6,'Carbon Prices'!$D$9:$CH$15,3,FALSE),HLOOKUP(Calc_Proposed!CH$6,'Carbon Prices'!$D$9:$CH$15,6,FALSE))</f>
        <v>#N/A</v>
      </c>
      <c r="CI83" s="59" t="e">
        <f>IF('Data Input - General'!$F$10="Yes",HLOOKUP(Calc_Proposed!CI$6,'Carbon Prices'!$D$9:$CH$15,3,FALSE),HLOOKUP(Calc_Proposed!CI$6,'Carbon Prices'!$D$9:$CH$15,6,FALSE))</f>
        <v>#N/A</v>
      </c>
      <c r="CJ83" s="59" t="e">
        <f>IF('Data Input - General'!$F$10="Yes",HLOOKUP(Calc_Proposed!CJ$6,'Carbon Prices'!$D$9:$CH$15,3,FALSE),HLOOKUP(Calc_Proposed!CJ$6,'Carbon Prices'!$D$9:$CH$15,6,FALSE))</f>
        <v>#N/A</v>
      </c>
      <c r="CK83" s="59" t="e">
        <f>IF('Data Input - General'!$F$10="Yes",HLOOKUP(Calc_Proposed!CK$6,'Carbon Prices'!$D$9:$CH$15,3,FALSE),HLOOKUP(Calc_Proposed!CK$6,'Carbon Prices'!$D$9:$CH$15,6,FALSE))</f>
        <v>#N/A</v>
      </c>
      <c r="CL83" s="59" t="e">
        <f>IF('Data Input - General'!$F$10="Yes",HLOOKUP(Calc_Proposed!CL$6,'Carbon Prices'!$D$9:$CH$15,3,FALSE),HLOOKUP(Calc_Proposed!CL$6,'Carbon Prices'!$D$9:$CH$15,6,FALSE))</f>
        <v>#N/A</v>
      </c>
      <c r="CM83" s="59" t="e">
        <f>IF('Data Input - General'!$F$10="Yes",HLOOKUP(Calc_Proposed!CM$6,'Carbon Prices'!$D$9:$CH$15,3,FALSE),HLOOKUP(Calc_Proposed!CM$6,'Carbon Prices'!$D$9:$CH$15,6,FALSE))</f>
        <v>#N/A</v>
      </c>
      <c r="CN83" s="59" t="e">
        <f>IF('Data Input - General'!$F$10="Yes",HLOOKUP(Calc_Proposed!CN$6,'Carbon Prices'!$D$9:$CH$15,3,FALSE),HLOOKUP(Calc_Proposed!CN$6,'Carbon Prices'!$D$9:$CH$15,6,FALSE))</f>
        <v>#N/A</v>
      </c>
      <c r="CO83" s="59" t="e">
        <f>IF('Data Input - General'!$F$10="Yes",HLOOKUP(Calc_Proposed!CO$6,'Carbon Prices'!$D$9:$CH$15,3,FALSE),HLOOKUP(Calc_Proposed!CO$6,'Carbon Prices'!$D$9:$CH$15,6,FALSE))</f>
        <v>#N/A</v>
      </c>
      <c r="CP83" s="59" t="e">
        <f>IF('Data Input - General'!$F$10="Yes",HLOOKUP(Calc_Proposed!CP$6,'Carbon Prices'!$D$9:$CH$15,3,FALSE),HLOOKUP(Calc_Proposed!CP$6,'Carbon Prices'!$D$9:$CH$15,6,FALSE))</f>
        <v>#N/A</v>
      </c>
      <c r="CQ83" s="59" t="e">
        <f>IF('Data Input - General'!$F$10="Yes",HLOOKUP(Calc_Proposed!CQ$6,'Carbon Prices'!$D$9:$CH$15,3,FALSE),HLOOKUP(Calc_Proposed!CQ$6,'Carbon Prices'!$D$9:$CH$15,6,FALSE))</f>
        <v>#N/A</v>
      </c>
      <c r="CR83" s="59" t="e">
        <f>IF('Data Input - General'!$F$10="Yes",HLOOKUP(Calc_Proposed!CR$6,'Carbon Prices'!$D$9:$CH$15,3,FALSE),HLOOKUP(Calc_Proposed!CR$6,'Carbon Prices'!$D$9:$CH$15,6,FALSE))</f>
        <v>#N/A</v>
      </c>
      <c r="CS83" s="59" t="e">
        <f>IF('Data Input - General'!$F$10="Yes",HLOOKUP(Calc_Proposed!CS$6,'Carbon Prices'!$D$9:$CH$15,3,FALSE),HLOOKUP(Calc_Proposed!CS$6,'Carbon Prices'!$D$9:$CH$15,6,FALSE))</f>
        <v>#N/A</v>
      </c>
      <c r="CT83" s="59" t="e">
        <f>IF('Data Input - General'!$F$10="Yes",HLOOKUP(Calc_Proposed!CT$6,'Carbon Prices'!$D$9:$CH$15,3,FALSE),HLOOKUP(Calc_Proposed!CT$6,'Carbon Prices'!$D$9:$CH$15,6,FALSE))</f>
        <v>#N/A</v>
      </c>
      <c r="CU83" s="59" t="e">
        <f>IF('Data Input - General'!$F$10="Yes",HLOOKUP(Calc_Proposed!CU$6,'Carbon Prices'!$D$9:$CH$15,3,FALSE),HLOOKUP(Calc_Proposed!CU$6,'Carbon Prices'!$D$9:$CH$15,6,FALSE))</f>
        <v>#N/A</v>
      </c>
      <c r="CV83" s="59" t="e">
        <f>IF('Data Input - General'!$F$10="Yes",HLOOKUP(Calc_Proposed!CV$6,'Carbon Prices'!$D$9:$CH$15,3,FALSE),HLOOKUP(Calc_Proposed!CV$6,'Carbon Prices'!$D$9:$CH$15,6,FALSE))</f>
        <v>#N/A</v>
      </c>
      <c r="CW83" s="59" t="e">
        <f>IF('Data Input - General'!$F$10="Yes",HLOOKUP(Calc_Proposed!CW$6,'Carbon Prices'!$D$9:$CH$15,3,FALSE),HLOOKUP(Calc_Proposed!CW$6,'Carbon Prices'!$D$9:$CH$15,6,FALSE))</f>
        <v>#N/A</v>
      </c>
      <c r="CX83" s="59" t="e">
        <f>IF('Data Input - General'!$F$10="Yes",HLOOKUP(Calc_Proposed!CX$6,'Carbon Prices'!$D$9:$CH$15,3,FALSE),HLOOKUP(Calc_Proposed!CX$6,'Carbon Prices'!$D$9:$CH$15,6,FALSE))</f>
        <v>#N/A</v>
      </c>
      <c r="CY83" s="59" t="e">
        <f>IF('Data Input - General'!$F$10="Yes",HLOOKUP(Calc_Proposed!CY$6,'Carbon Prices'!$D$9:$CH$15,3,FALSE),HLOOKUP(Calc_Proposed!CY$6,'Carbon Prices'!$D$9:$CH$15,6,FALSE))</f>
        <v>#N/A</v>
      </c>
      <c r="CZ83" s="391"/>
    </row>
    <row r="84" spans="1:104" x14ac:dyDescent="0.25">
      <c r="B84" s="393" t="s">
        <v>178</v>
      </c>
      <c r="C84" s="9" t="s">
        <v>1117</v>
      </c>
      <c r="D84" s="59">
        <f>IFERROR(D80*D82,0)</f>
        <v>0</v>
      </c>
      <c r="E84" s="59">
        <f>IFERROR(E80*E82,0)</f>
        <v>0</v>
      </c>
      <c r="F84" s="59">
        <f t="shared" ref="F84:BQ85" si="35">IFERROR(F80*F82,0)</f>
        <v>0</v>
      </c>
      <c r="G84" s="59">
        <f t="shared" si="35"/>
        <v>0</v>
      </c>
      <c r="H84" s="59">
        <f t="shared" si="35"/>
        <v>0</v>
      </c>
      <c r="I84" s="59">
        <f t="shared" si="35"/>
        <v>0</v>
      </c>
      <c r="J84" s="59">
        <f t="shared" si="35"/>
        <v>0</v>
      </c>
      <c r="K84" s="59">
        <f t="shared" si="35"/>
        <v>0</v>
      </c>
      <c r="L84" s="59">
        <f t="shared" si="35"/>
        <v>0</v>
      </c>
      <c r="M84" s="59">
        <f t="shared" si="35"/>
        <v>0</v>
      </c>
      <c r="N84" s="59">
        <f t="shared" si="35"/>
        <v>0</v>
      </c>
      <c r="O84" s="59">
        <f t="shared" si="35"/>
        <v>0</v>
      </c>
      <c r="P84" s="59">
        <f t="shared" si="35"/>
        <v>0</v>
      </c>
      <c r="Q84" s="59">
        <f t="shared" si="35"/>
        <v>0</v>
      </c>
      <c r="R84" s="59">
        <f t="shared" si="35"/>
        <v>0</v>
      </c>
      <c r="S84" s="59">
        <f t="shared" si="35"/>
        <v>0</v>
      </c>
      <c r="T84" s="59">
        <f t="shared" si="35"/>
        <v>0</v>
      </c>
      <c r="U84" s="59">
        <f t="shared" si="35"/>
        <v>0</v>
      </c>
      <c r="V84" s="59">
        <f t="shared" si="35"/>
        <v>0</v>
      </c>
      <c r="W84" s="59">
        <f t="shared" si="35"/>
        <v>0</v>
      </c>
      <c r="X84" s="59">
        <f t="shared" si="35"/>
        <v>0</v>
      </c>
      <c r="Y84" s="59">
        <f t="shared" si="35"/>
        <v>0</v>
      </c>
      <c r="Z84" s="59">
        <f t="shared" si="35"/>
        <v>0</v>
      </c>
      <c r="AA84" s="59">
        <f t="shared" si="35"/>
        <v>0</v>
      </c>
      <c r="AB84" s="59">
        <f t="shared" si="35"/>
        <v>0</v>
      </c>
      <c r="AC84" s="59">
        <f t="shared" si="35"/>
        <v>0</v>
      </c>
      <c r="AD84" s="59">
        <f t="shared" si="35"/>
        <v>0</v>
      </c>
      <c r="AE84" s="59">
        <f t="shared" si="35"/>
        <v>0</v>
      </c>
      <c r="AF84" s="59">
        <f t="shared" si="35"/>
        <v>0</v>
      </c>
      <c r="AG84" s="59">
        <f t="shared" si="35"/>
        <v>0</v>
      </c>
      <c r="AH84" s="59">
        <f t="shared" si="35"/>
        <v>0</v>
      </c>
      <c r="AI84" s="59">
        <f t="shared" si="35"/>
        <v>0</v>
      </c>
      <c r="AJ84" s="59">
        <f t="shared" si="35"/>
        <v>0</v>
      </c>
      <c r="AK84" s="59">
        <f t="shared" si="35"/>
        <v>0</v>
      </c>
      <c r="AL84" s="59">
        <f t="shared" si="35"/>
        <v>0</v>
      </c>
      <c r="AM84" s="59">
        <f t="shared" si="35"/>
        <v>0</v>
      </c>
      <c r="AN84" s="59">
        <f t="shared" si="35"/>
        <v>0</v>
      </c>
      <c r="AO84" s="59">
        <f t="shared" si="35"/>
        <v>0</v>
      </c>
      <c r="AP84" s="59">
        <f t="shared" si="35"/>
        <v>0</v>
      </c>
      <c r="AQ84" s="59">
        <f t="shared" si="35"/>
        <v>0</v>
      </c>
      <c r="AR84" s="59">
        <f t="shared" si="35"/>
        <v>0</v>
      </c>
      <c r="AS84" s="59">
        <f t="shared" si="35"/>
        <v>0</v>
      </c>
      <c r="AT84" s="59">
        <f t="shared" si="35"/>
        <v>0</v>
      </c>
      <c r="AU84" s="59">
        <f t="shared" si="35"/>
        <v>0</v>
      </c>
      <c r="AV84" s="59">
        <f t="shared" si="35"/>
        <v>0</v>
      </c>
      <c r="AW84" s="59">
        <f t="shared" si="35"/>
        <v>0</v>
      </c>
      <c r="AX84" s="59">
        <f t="shared" si="35"/>
        <v>0</v>
      </c>
      <c r="AY84" s="59">
        <f t="shared" si="35"/>
        <v>0</v>
      </c>
      <c r="AZ84" s="59">
        <f t="shared" si="35"/>
        <v>0</v>
      </c>
      <c r="BA84" s="59">
        <f t="shared" si="35"/>
        <v>0</v>
      </c>
      <c r="BB84" s="59">
        <f t="shared" si="35"/>
        <v>0</v>
      </c>
      <c r="BC84" s="59">
        <f t="shared" si="35"/>
        <v>0</v>
      </c>
      <c r="BD84" s="59">
        <f t="shared" si="35"/>
        <v>0</v>
      </c>
      <c r="BE84" s="59">
        <f t="shared" si="35"/>
        <v>0</v>
      </c>
      <c r="BF84" s="59">
        <f t="shared" si="35"/>
        <v>0</v>
      </c>
      <c r="BG84" s="59">
        <f t="shared" si="35"/>
        <v>0</v>
      </c>
      <c r="BH84" s="59">
        <f t="shared" si="35"/>
        <v>0</v>
      </c>
      <c r="BI84" s="59">
        <f t="shared" si="35"/>
        <v>0</v>
      </c>
      <c r="BJ84" s="59">
        <f t="shared" si="35"/>
        <v>0</v>
      </c>
      <c r="BK84" s="59">
        <f t="shared" si="35"/>
        <v>0</v>
      </c>
      <c r="BL84" s="59">
        <f t="shared" si="35"/>
        <v>0</v>
      </c>
      <c r="BM84" s="59">
        <f t="shared" si="35"/>
        <v>0</v>
      </c>
      <c r="BN84" s="59">
        <f t="shared" si="35"/>
        <v>0</v>
      </c>
      <c r="BO84" s="59">
        <f t="shared" si="35"/>
        <v>0</v>
      </c>
      <c r="BP84" s="59">
        <f t="shared" si="35"/>
        <v>0</v>
      </c>
      <c r="BQ84" s="59">
        <f t="shared" si="35"/>
        <v>0</v>
      </c>
      <c r="BR84" s="59">
        <f t="shared" ref="BR84:CY85" si="36">IFERROR(BR80*BR82,0)</f>
        <v>0</v>
      </c>
      <c r="BS84" s="59">
        <f t="shared" si="36"/>
        <v>0</v>
      </c>
      <c r="BT84" s="59">
        <f t="shared" si="36"/>
        <v>0</v>
      </c>
      <c r="BU84" s="59">
        <f t="shared" si="36"/>
        <v>0</v>
      </c>
      <c r="BV84" s="59">
        <f t="shared" si="36"/>
        <v>0</v>
      </c>
      <c r="BW84" s="59">
        <f t="shared" si="36"/>
        <v>0</v>
      </c>
      <c r="BX84" s="59">
        <f t="shared" si="36"/>
        <v>0</v>
      </c>
      <c r="BY84" s="59">
        <f t="shared" si="36"/>
        <v>0</v>
      </c>
      <c r="BZ84" s="59">
        <f t="shared" si="36"/>
        <v>0</v>
      </c>
      <c r="CA84" s="59">
        <f t="shared" si="36"/>
        <v>0</v>
      </c>
      <c r="CB84" s="59">
        <f t="shared" si="36"/>
        <v>0</v>
      </c>
      <c r="CC84" s="59">
        <f t="shared" si="36"/>
        <v>0</v>
      </c>
      <c r="CD84" s="59">
        <f t="shared" si="36"/>
        <v>0</v>
      </c>
      <c r="CE84" s="59">
        <f t="shared" si="36"/>
        <v>0</v>
      </c>
      <c r="CF84" s="59">
        <f t="shared" si="36"/>
        <v>0</v>
      </c>
      <c r="CG84" s="59">
        <f t="shared" si="36"/>
        <v>0</v>
      </c>
      <c r="CH84" s="59">
        <f t="shared" si="36"/>
        <v>0</v>
      </c>
      <c r="CI84" s="59">
        <f t="shared" si="36"/>
        <v>0</v>
      </c>
      <c r="CJ84" s="59">
        <f t="shared" si="36"/>
        <v>0</v>
      </c>
      <c r="CK84" s="59">
        <f t="shared" si="36"/>
        <v>0</v>
      </c>
      <c r="CL84" s="59">
        <f t="shared" si="36"/>
        <v>0</v>
      </c>
      <c r="CM84" s="59">
        <f t="shared" si="36"/>
        <v>0</v>
      </c>
      <c r="CN84" s="59">
        <f t="shared" si="36"/>
        <v>0</v>
      </c>
      <c r="CO84" s="59">
        <f t="shared" si="36"/>
        <v>0</v>
      </c>
      <c r="CP84" s="59">
        <f t="shared" si="36"/>
        <v>0</v>
      </c>
      <c r="CQ84" s="59">
        <f t="shared" si="36"/>
        <v>0</v>
      </c>
      <c r="CR84" s="59">
        <f t="shared" si="36"/>
        <v>0</v>
      </c>
      <c r="CS84" s="59">
        <f t="shared" si="36"/>
        <v>0</v>
      </c>
      <c r="CT84" s="59">
        <f t="shared" si="36"/>
        <v>0</v>
      </c>
      <c r="CU84" s="59">
        <f t="shared" si="36"/>
        <v>0</v>
      </c>
      <c r="CV84" s="59">
        <f t="shared" si="36"/>
        <v>0</v>
      </c>
      <c r="CW84" s="59">
        <f t="shared" si="36"/>
        <v>0</v>
      </c>
      <c r="CX84" s="59">
        <f t="shared" si="36"/>
        <v>0</v>
      </c>
      <c r="CY84" s="59">
        <f t="shared" si="36"/>
        <v>0</v>
      </c>
      <c r="CZ84" s="391"/>
    </row>
    <row r="85" spans="1:104" x14ac:dyDescent="0.25">
      <c r="B85" s="393" t="s">
        <v>179</v>
      </c>
      <c r="C85" s="9" t="s">
        <v>1117</v>
      </c>
      <c r="D85" s="59">
        <f>IFERROR(D81*D83,0)</f>
        <v>0</v>
      </c>
      <c r="E85" s="59">
        <f t="shared" ref="E85:BK85" si="37">IFERROR(E81*E83,0)</f>
        <v>0</v>
      </c>
      <c r="F85" s="59">
        <f t="shared" si="37"/>
        <v>0</v>
      </c>
      <c r="G85" s="59">
        <f t="shared" si="37"/>
        <v>0</v>
      </c>
      <c r="H85" s="59">
        <f t="shared" si="37"/>
        <v>0</v>
      </c>
      <c r="I85" s="59">
        <f t="shared" si="37"/>
        <v>0</v>
      </c>
      <c r="J85" s="59">
        <f t="shared" si="37"/>
        <v>0</v>
      </c>
      <c r="K85" s="59">
        <f t="shared" si="37"/>
        <v>0</v>
      </c>
      <c r="L85" s="59">
        <f t="shared" si="37"/>
        <v>0</v>
      </c>
      <c r="M85" s="59">
        <f t="shared" si="37"/>
        <v>0</v>
      </c>
      <c r="N85" s="59">
        <f t="shared" si="37"/>
        <v>0</v>
      </c>
      <c r="O85" s="59">
        <f t="shared" si="37"/>
        <v>0</v>
      </c>
      <c r="P85" s="59">
        <f t="shared" si="37"/>
        <v>0</v>
      </c>
      <c r="Q85" s="59">
        <f t="shared" si="37"/>
        <v>0</v>
      </c>
      <c r="R85" s="59">
        <f t="shared" si="37"/>
        <v>0</v>
      </c>
      <c r="S85" s="59">
        <f t="shared" si="37"/>
        <v>0</v>
      </c>
      <c r="T85" s="59">
        <f t="shared" si="37"/>
        <v>0</v>
      </c>
      <c r="U85" s="59">
        <f t="shared" si="37"/>
        <v>0</v>
      </c>
      <c r="V85" s="59">
        <f t="shared" si="37"/>
        <v>0</v>
      </c>
      <c r="W85" s="59">
        <f t="shared" si="37"/>
        <v>0</v>
      </c>
      <c r="X85" s="59">
        <f t="shared" si="37"/>
        <v>0</v>
      </c>
      <c r="Y85" s="59">
        <f t="shared" si="37"/>
        <v>0</v>
      </c>
      <c r="Z85" s="59">
        <f t="shared" si="37"/>
        <v>0</v>
      </c>
      <c r="AA85" s="59">
        <f t="shared" si="37"/>
        <v>0</v>
      </c>
      <c r="AB85" s="59">
        <f t="shared" si="37"/>
        <v>0</v>
      </c>
      <c r="AC85" s="59">
        <f t="shared" si="37"/>
        <v>0</v>
      </c>
      <c r="AD85" s="59">
        <f t="shared" si="37"/>
        <v>0</v>
      </c>
      <c r="AE85" s="59">
        <f t="shared" si="37"/>
        <v>0</v>
      </c>
      <c r="AF85" s="59">
        <f t="shared" si="37"/>
        <v>0</v>
      </c>
      <c r="AG85" s="59">
        <f t="shared" si="37"/>
        <v>0</v>
      </c>
      <c r="AH85" s="59">
        <f t="shared" si="37"/>
        <v>0</v>
      </c>
      <c r="AI85" s="59">
        <f t="shared" si="37"/>
        <v>0</v>
      </c>
      <c r="AJ85" s="59">
        <f t="shared" si="37"/>
        <v>0</v>
      </c>
      <c r="AK85" s="59">
        <f t="shared" si="37"/>
        <v>0</v>
      </c>
      <c r="AL85" s="59">
        <f t="shared" si="37"/>
        <v>0</v>
      </c>
      <c r="AM85" s="59">
        <f t="shared" si="37"/>
        <v>0</v>
      </c>
      <c r="AN85" s="59">
        <f t="shared" si="37"/>
        <v>0</v>
      </c>
      <c r="AO85" s="59">
        <f t="shared" si="37"/>
        <v>0</v>
      </c>
      <c r="AP85" s="59">
        <f t="shared" si="37"/>
        <v>0</v>
      </c>
      <c r="AQ85" s="59">
        <f t="shared" si="37"/>
        <v>0</v>
      </c>
      <c r="AR85" s="59">
        <f t="shared" si="37"/>
        <v>0</v>
      </c>
      <c r="AS85" s="59">
        <f t="shared" si="37"/>
        <v>0</v>
      </c>
      <c r="AT85" s="59">
        <f t="shared" si="37"/>
        <v>0</v>
      </c>
      <c r="AU85" s="59">
        <f t="shared" si="37"/>
        <v>0</v>
      </c>
      <c r="AV85" s="59">
        <f t="shared" si="37"/>
        <v>0</v>
      </c>
      <c r="AW85" s="59">
        <f t="shared" si="37"/>
        <v>0</v>
      </c>
      <c r="AX85" s="59">
        <f t="shared" si="37"/>
        <v>0</v>
      </c>
      <c r="AY85" s="59">
        <f t="shared" si="37"/>
        <v>0</v>
      </c>
      <c r="AZ85" s="59">
        <f t="shared" si="37"/>
        <v>0</v>
      </c>
      <c r="BA85" s="59">
        <f t="shared" si="37"/>
        <v>0</v>
      </c>
      <c r="BB85" s="59">
        <f t="shared" si="37"/>
        <v>0</v>
      </c>
      <c r="BC85" s="59">
        <f t="shared" si="37"/>
        <v>0</v>
      </c>
      <c r="BD85" s="59">
        <f t="shared" si="37"/>
        <v>0</v>
      </c>
      <c r="BE85" s="59">
        <f t="shared" si="37"/>
        <v>0</v>
      </c>
      <c r="BF85" s="59">
        <f t="shared" si="37"/>
        <v>0</v>
      </c>
      <c r="BG85" s="59">
        <f t="shared" si="37"/>
        <v>0</v>
      </c>
      <c r="BH85" s="59">
        <f t="shared" si="37"/>
        <v>0</v>
      </c>
      <c r="BI85" s="59">
        <f t="shared" si="37"/>
        <v>0</v>
      </c>
      <c r="BJ85" s="59">
        <f t="shared" si="37"/>
        <v>0</v>
      </c>
      <c r="BK85" s="59">
        <f t="shared" si="37"/>
        <v>0</v>
      </c>
      <c r="BL85" s="59">
        <f t="shared" si="35"/>
        <v>0</v>
      </c>
      <c r="BM85" s="59">
        <f t="shared" si="35"/>
        <v>0</v>
      </c>
      <c r="BN85" s="59">
        <f t="shared" si="35"/>
        <v>0</v>
      </c>
      <c r="BO85" s="59">
        <f t="shared" si="35"/>
        <v>0</v>
      </c>
      <c r="BP85" s="59">
        <f t="shared" si="35"/>
        <v>0</v>
      </c>
      <c r="BQ85" s="59">
        <f t="shared" si="35"/>
        <v>0</v>
      </c>
      <c r="BR85" s="59">
        <f t="shared" si="36"/>
        <v>0</v>
      </c>
      <c r="BS85" s="59">
        <f t="shared" si="36"/>
        <v>0</v>
      </c>
      <c r="BT85" s="59">
        <f t="shared" si="36"/>
        <v>0</v>
      </c>
      <c r="BU85" s="59">
        <f t="shared" si="36"/>
        <v>0</v>
      </c>
      <c r="BV85" s="59">
        <f t="shared" si="36"/>
        <v>0</v>
      </c>
      <c r="BW85" s="59">
        <f t="shared" si="36"/>
        <v>0</v>
      </c>
      <c r="BX85" s="59">
        <f t="shared" si="36"/>
        <v>0</v>
      </c>
      <c r="BY85" s="59">
        <f t="shared" si="36"/>
        <v>0</v>
      </c>
      <c r="BZ85" s="59">
        <f t="shared" si="36"/>
        <v>0</v>
      </c>
      <c r="CA85" s="59">
        <f t="shared" si="36"/>
        <v>0</v>
      </c>
      <c r="CB85" s="59">
        <f t="shared" si="36"/>
        <v>0</v>
      </c>
      <c r="CC85" s="59">
        <f t="shared" si="36"/>
        <v>0</v>
      </c>
      <c r="CD85" s="59">
        <f t="shared" si="36"/>
        <v>0</v>
      </c>
      <c r="CE85" s="59">
        <f t="shared" si="36"/>
        <v>0</v>
      </c>
      <c r="CF85" s="59">
        <f t="shared" si="36"/>
        <v>0</v>
      </c>
      <c r="CG85" s="59">
        <f t="shared" si="36"/>
        <v>0</v>
      </c>
      <c r="CH85" s="59">
        <f t="shared" si="36"/>
        <v>0</v>
      </c>
      <c r="CI85" s="59">
        <f t="shared" si="36"/>
        <v>0</v>
      </c>
      <c r="CJ85" s="59">
        <f t="shared" si="36"/>
        <v>0</v>
      </c>
      <c r="CK85" s="59">
        <f t="shared" si="36"/>
        <v>0</v>
      </c>
      <c r="CL85" s="59">
        <f t="shared" si="36"/>
        <v>0</v>
      </c>
      <c r="CM85" s="59">
        <f t="shared" si="36"/>
        <v>0</v>
      </c>
      <c r="CN85" s="59">
        <f t="shared" si="36"/>
        <v>0</v>
      </c>
      <c r="CO85" s="59">
        <f t="shared" si="36"/>
        <v>0</v>
      </c>
      <c r="CP85" s="59">
        <f t="shared" si="36"/>
        <v>0</v>
      </c>
      <c r="CQ85" s="59">
        <f t="shared" si="36"/>
        <v>0</v>
      </c>
      <c r="CR85" s="59">
        <f t="shared" si="36"/>
        <v>0</v>
      </c>
      <c r="CS85" s="59">
        <f t="shared" si="36"/>
        <v>0</v>
      </c>
      <c r="CT85" s="59">
        <f t="shared" si="36"/>
        <v>0</v>
      </c>
      <c r="CU85" s="59">
        <f t="shared" si="36"/>
        <v>0</v>
      </c>
      <c r="CV85" s="59">
        <f t="shared" si="36"/>
        <v>0</v>
      </c>
      <c r="CW85" s="59">
        <f t="shared" si="36"/>
        <v>0</v>
      </c>
      <c r="CX85" s="59">
        <f t="shared" si="36"/>
        <v>0</v>
      </c>
      <c r="CY85" s="59">
        <f t="shared" si="36"/>
        <v>0</v>
      </c>
      <c r="CZ85" s="391"/>
    </row>
    <row r="86" spans="1:104" x14ac:dyDescent="0.25">
      <c r="B86" s="392"/>
      <c r="C86" s="39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c r="CW86" s="50"/>
      <c r="CX86" s="50"/>
      <c r="CY86" s="50"/>
      <c r="CZ86" s="391"/>
    </row>
    <row r="87" spans="1:104" x14ac:dyDescent="0.25">
      <c r="B87" s="393" t="s">
        <v>191</v>
      </c>
      <c r="C87" s="9" t="s">
        <v>1117</v>
      </c>
      <c r="D87" s="59">
        <f>SUM(D84:D85,D77)*D$7/1000</f>
        <v>0</v>
      </c>
      <c r="E87" s="59">
        <f t="shared" ref="E87:BP87" si="38">SUM(E84:E85,E77)*E$7/1000</f>
        <v>0</v>
      </c>
      <c r="F87" s="59">
        <f t="shared" si="38"/>
        <v>0</v>
      </c>
      <c r="G87" s="59">
        <f t="shared" si="38"/>
        <v>0</v>
      </c>
      <c r="H87" s="59">
        <f t="shared" si="38"/>
        <v>0</v>
      </c>
      <c r="I87" s="59">
        <f t="shared" si="38"/>
        <v>0</v>
      </c>
      <c r="J87" s="59">
        <f t="shared" si="38"/>
        <v>0</v>
      </c>
      <c r="K87" s="59">
        <f t="shared" si="38"/>
        <v>0</v>
      </c>
      <c r="L87" s="59">
        <f t="shared" si="38"/>
        <v>0</v>
      </c>
      <c r="M87" s="59">
        <f t="shared" si="38"/>
        <v>0</v>
      </c>
      <c r="N87" s="59">
        <f t="shared" si="38"/>
        <v>0</v>
      </c>
      <c r="O87" s="59">
        <f t="shared" si="38"/>
        <v>0</v>
      </c>
      <c r="P87" s="59">
        <f t="shared" si="38"/>
        <v>0</v>
      </c>
      <c r="Q87" s="59">
        <f t="shared" si="38"/>
        <v>0</v>
      </c>
      <c r="R87" s="59">
        <f t="shared" si="38"/>
        <v>0</v>
      </c>
      <c r="S87" s="59">
        <f t="shared" si="38"/>
        <v>0</v>
      </c>
      <c r="T87" s="59">
        <f t="shared" si="38"/>
        <v>0</v>
      </c>
      <c r="U87" s="59">
        <f t="shared" si="38"/>
        <v>0</v>
      </c>
      <c r="V87" s="59">
        <f t="shared" si="38"/>
        <v>0</v>
      </c>
      <c r="W87" s="59">
        <f t="shared" si="38"/>
        <v>0</v>
      </c>
      <c r="X87" s="59">
        <f t="shared" si="38"/>
        <v>0</v>
      </c>
      <c r="Y87" s="59">
        <f t="shared" si="38"/>
        <v>0</v>
      </c>
      <c r="Z87" s="59">
        <f t="shared" si="38"/>
        <v>0</v>
      </c>
      <c r="AA87" s="59">
        <f t="shared" si="38"/>
        <v>0</v>
      </c>
      <c r="AB87" s="59">
        <f t="shared" si="38"/>
        <v>0</v>
      </c>
      <c r="AC87" s="59">
        <f t="shared" si="38"/>
        <v>0</v>
      </c>
      <c r="AD87" s="59">
        <f t="shared" si="38"/>
        <v>0</v>
      </c>
      <c r="AE87" s="59">
        <f t="shared" si="38"/>
        <v>0</v>
      </c>
      <c r="AF87" s="59">
        <f t="shared" si="38"/>
        <v>0</v>
      </c>
      <c r="AG87" s="59">
        <f t="shared" si="38"/>
        <v>0</v>
      </c>
      <c r="AH87" s="59">
        <f t="shared" si="38"/>
        <v>0</v>
      </c>
      <c r="AI87" s="59">
        <f t="shared" si="38"/>
        <v>0</v>
      </c>
      <c r="AJ87" s="59">
        <f t="shared" si="38"/>
        <v>0</v>
      </c>
      <c r="AK87" s="59">
        <f t="shared" si="38"/>
        <v>0</v>
      </c>
      <c r="AL87" s="59">
        <f t="shared" si="38"/>
        <v>0</v>
      </c>
      <c r="AM87" s="59">
        <f t="shared" si="38"/>
        <v>0</v>
      </c>
      <c r="AN87" s="59">
        <f t="shared" si="38"/>
        <v>0</v>
      </c>
      <c r="AO87" s="59">
        <f t="shared" si="38"/>
        <v>0</v>
      </c>
      <c r="AP87" s="59">
        <f t="shared" si="38"/>
        <v>0</v>
      </c>
      <c r="AQ87" s="59">
        <f t="shared" si="38"/>
        <v>0</v>
      </c>
      <c r="AR87" s="59">
        <f t="shared" si="38"/>
        <v>0</v>
      </c>
      <c r="AS87" s="59">
        <f t="shared" si="38"/>
        <v>0</v>
      </c>
      <c r="AT87" s="59">
        <f t="shared" si="38"/>
        <v>0</v>
      </c>
      <c r="AU87" s="59">
        <f t="shared" si="38"/>
        <v>0</v>
      </c>
      <c r="AV87" s="59">
        <f t="shared" si="38"/>
        <v>0</v>
      </c>
      <c r="AW87" s="59">
        <f t="shared" si="38"/>
        <v>0</v>
      </c>
      <c r="AX87" s="59">
        <f t="shared" si="38"/>
        <v>0</v>
      </c>
      <c r="AY87" s="59">
        <f t="shared" si="38"/>
        <v>0</v>
      </c>
      <c r="AZ87" s="59">
        <f t="shared" si="38"/>
        <v>0</v>
      </c>
      <c r="BA87" s="59">
        <f t="shared" si="38"/>
        <v>0</v>
      </c>
      <c r="BB87" s="59">
        <f t="shared" si="38"/>
        <v>0</v>
      </c>
      <c r="BC87" s="59">
        <f t="shared" si="38"/>
        <v>0</v>
      </c>
      <c r="BD87" s="59">
        <f t="shared" si="38"/>
        <v>0</v>
      </c>
      <c r="BE87" s="59">
        <f t="shared" si="38"/>
        <v>0</v>
      </c>
      <c r="BF87" s="59">
        <f t="shared" si="38"/>
        <v>0</v>
      </c>
      <c r="BG87" s="59">
        <f t="shared" si="38"/>
        <v>0</v>
      </c>
      <c r="BH87" s="59">
        <f t="shared" si="38"/>
        <v>0</v>
      </c>
      <c r="BI87" s="59">
        <f t="shared" si="38"/>
        <v>0</v>
      </c>
      <c r="BJ87" s="59">
        <f t="shared" si="38"/>
        <v>0</v>
      </c>
      <c r="BK87" s="59">
        <f t="shared" si="38"/>
        <v>0</v>
      </c>
      <c r="BL87" s="59">
        <f t="shared" si="38"/>
        <v>0</v>
      </c>
      <c r="BM87" s="59">
        <f t="shared" si="38"/>
        <v>0</v>
      </c>
      <c r="BN87" s="59">
        <f t="shared" si="38"/>
        <v>0</v>
      </c>
      <c r="BO87" s="59">
        <f t="shared" si="38"/>
        <v>0</v>
      </c>
      <c r="BP87" s="59">
        <f t="shared" si="38"/>
        <v>0</v>
      </c>
      <c r="BQ87" s="59">
        <f t="shared" ref="BQ87:CY87" si="39">SUM(BQ84:BQ85,BQ77)*BQ$7/1000</f>
        <v>0</v>
      </c>
      <c r="BR87" s="59">
        <f t="shared" si="39"/>
        <v>0</v>
      </c>
      <c r="BS87" s="59">
        <f t="shared" si="39"/>
        <v>0</v>
      </c>
      <c r="BT87" s="59">
        <f t="shared" si="39"/>
        <v>0</v>
      </c>
      <c r="BU87" s="59">
        <f t="shared" si="39"/>
        <v>0</v>
      </c>
      <c r="BV87" s="59">
        <f t="shared" si="39"/>
        <v>0</v>
      </c>
      <c r="BW87" s="59">
        <f t="shared" si="39"/>
        <v>0</v>
      </c>
      <c r="BX87" s="59">
        <f t="shared" si="39"/>
        <v>0</v>
      </c>
      <c r="BY87" s="59">
        <f t="shared" si="39"/>
        <v>0</v>
      </c>
      <c r="BZ87" s="59">
        <f t="shared" si="39"/>
        <v>0</v>
      </c>
      <c r="CA87" s="59">
        <f t="shared" si="39"/>
        <v>0</v>
      </c>
      <c r="CB87" s="59">
        <f t="shared" si="39"/>
        <v>0</v>
      </c>
      <c r="CC87" s="59">
        <f t="shared" si="39"/>
        <v>0</v>
      </c>
      <c r="CD87" s="59">
        <f t="shared" si="39"/>
        <v>0</v>
      </c>
      <c r="CE87" s="59">
        <f t="shared" si="39"/>
        <v>0</v>
      </c>
      <c r="CF87" s="59">
        <f t="shared" si="39"/>
        <v>0</v>
      </c>
      <c r="CG87" s="59">
        <f t="shared" si="39"/>
        <v>0</v>
      </c>
      <c r="CH87" s="59">
        <f t="shared" si="39"/>
        <v>0</v>
      </c>
      <c r="CI87" s="59">
        <f t="shared" si="39"/>
        <v>0</v>
      </c>
      <c r="CJ87" s="59">
        <f t="shared" si="39"/>
        <v>0</v>
      </c>
      <c r="CK87" s="59">
        <f t="shared" si="39"/>
        <v>0</v>
      </c>
      <c r="CL87" s="59">
        <f t="shared" si="39"/>
        <v>0</v>
      </c>
      <c r="CM87" s="59">
        <f t="shared" si="39"/>
        <v>0</v>
      </c>
      <c r="CN87" s="59">
        <f t="shared" si="39"/>
        <v>0</v>
      </c>
      <c r="CO87" s="59">
        <f t="shared" si="39"/>
        <v>0</v>
      </c>
      <c r="CP87" s="59">
        <f t="shared" si="39"/>
        <v>0</v>
      </c>
      <c r="CQ87" s="59">
        <f t="shared" si="39"/>
        <v>0</v>
      </c>
      <c r="CR87" s="59">
        <f t="shared" si="39"/>
        <v>0</v>
      </c>
      <c r="CS87" s="59">
        <f t="shared" si="39"/>
        <v>0</v>
      </c>
      <c r="CT87" s="59">
        <f t="shared" si="39"/>
        <v>0</v>
      </c>
      <c r="CU87" s="59">
        <f t="shared" si="39"/>
        <v>0</v>
      </c>
      <c r="CV87" s="59">
        <f t="shared" si="39"/>
        <v>0</v>
      </c>
      <c r="CW87" s="59">
        <f t="shared" si="39"/>
        <v>0</v>
      </c>
      <c r="CX87" s="59">
        <f t="shared" si="39"/>
        <v>0</v>
      </c>
      <c r="CY87" s="59">
        <f t="shared" si="39"/>
        <v>0</v>
      </c>
      <c r="CZ87" s="391"/>
    </row>
    <row r="88" spans="1:104" x14ac:dyDescent="0.25">
      <c r="B88" s="392"/>
      <c r="C88" s="39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391"/>
    </row>
    <row r="89" spans="1:104" s="113" customFormat="1" x14ac:dyDescent="0.25">
      <c r="A89" s="93"/>
      <c r="B89" s="395" t="s">
        <v>322</v>
      </c>
      <c r="C89" s="407"/>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08"/>
      <c r="AQ89" s="408"/>
      <c r="AR89" s="408"/>
      <c r="AS89" s="408"/>
      <c r="AT89" s="408"/>
      <c r="AU89" s="408"/>
      <c r="AV89" s="408"/>
      <c r="AW89" s="408"/>
      <c r="AX89" s="408"/>
      <c r="AY89" s="408"/>
      <c r="AZ89" s="408"/>
      <c r="BA89" s="408"/>
      <c r="BB89" s="408"/>
      <c r="BC89" s="408"/>
      <c r="BD89" s="408"/>
      <c r="BE89" s="408"/>
      <c r="BF89" s="408"/>
      <c r="BG89" s="408"/>
      <c r="BH89" s="408"/>
      <c r="BI89" s="408"/>
      <c r="BJ89" s="408"/>
      <c r="BK89" s="408"/>
      <c r="BL89" s="408"/>
      <c r="BM89" s="408"/>
      <c r="BN89" s="408"/>
      <c r="BO89" s="408"/>
      <c r="BP89" s="408"/>
      <c r="BQ89" s="408"/>
      <c r="BR89" s="408"/>
      <c r="BS89" s="408"/>
      <c r="BT89" s="408"/>
      <c r="BU89" s="408"/>
      <c r="BV89" s="408"/>
      <c r="BW89" s="408"/>
      <c r="BX89" s="408"/>
      <c r="BY89" s="408"/>
      <c r="BZ89" s="408"/>
      <c r="CA89" s="408"/>
      <c r="CB89" s="408"/>
      <c r="CC89" s="408"/>
      <c r="CD89" s="408"/>
      <c r="CE89" s="408"/>
      <c r="CF89" s="408"/>
      <c r="CG89" s="408"/>
      <c r="CH89" s="408"/>
      <c r="CI89" s="408"/>
      <c r="CJ89" s="408"/>
      <c r="CK89" s="408"/>
      <c r="CL89" s="408"/>
      <c r="CM89" s="408"/>
      <c r="CN89" s="408"/>
      <c r="CO89" s="408"/>
      <c r="CP89" s="408"/>
      <c r="CQ89" s="408"/>
      <c r="CR89" s="408"/>
      <c r="CS89" s="408"/>
      <c r="CT89" s="408"/>
      <c r="CU89" s="408"/>
      <c r="CV89" s="408"/>
      <c r="CW89" s="408"/>
      <c r="CX89" s="408"/>
      <c r="CY89" s="408"/>
      <c r="CZ89" s="409"/>
    </row>
    <row r="90" spans="1:104" x14ac:dyDescent="0.25">
      <c r="B90" s="393"/>
      <c r="C90" s="39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391"/>
    </row>
    <row r="91" spans="1:104" x14ac:dyDescent="0.25">
      <c r="B91" s="411" t="s">
        <v>309</v>
      </c>
      <c r="C91" s="270"/>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c r="BD91" s="412"/>
      <c r="BE91" s="412"/>
      <c r="BF91" s="412"/>
      <c r="BG91" s="412"/>
      <c r="BH91" s="412"/>
      <c r="BI91" s="412"/>
      <c r="BJ91" s="412"/>
      <c r="BK91" s="412"/>
      <c r="BL91" s="412"/>
      <c r="BM91" s="412"/>
      <c r="BN91" s="412"/>
      <c r="BO91" s="412"/>
      <c r="BP91" s="412"/>
      <c r="BQ91" s="412"/>
      <c r="BR91" s="412"/>
      <c r="BS91" s="412"/>
      <c r="BT91" s="412"/>
      <c r="BU91" s="412"/>
      <c r="BV91" s="412"/>
      <c r="BW91" s="412"/>
      <c r="BX91" s="412"/>
      <c r="BY91" s="412"/>
      <c r="BZ91" s="412"/>
      <c r="CA91" s="412"/>
      <c r="CB91" s="412"/>
      <c r="CC91" s="412"/>
      <c r="CD91" s="412"/>
      <c r="CE91" s="412"/>
      <c r="CF91" s="412"/>
      <c r="CG91" s="412"/>
      <c r="CH91" s="412"/>
      <c r="CI91" s="412"/>
      <c r="CJ91" s="412"/>
      <c r="CK91" s="412"/>
      <c r="CL91" s="412"/>
      <c r="CM91" s="412"/>
      <c r="CN91" s="412"/>
      <c r="CO91" s="412"/>
      <c r="CP91" s="412"/>
      <c r="CQ91" s="412"/>
      <c r="CR91" s="412"/>
      <c r="CS91" s="412"/>
      <c r="CT91" s="412"/>
      <c r="CU91" s="412"/>
      <c r="CV91" s="412"/>
      <c r="CW91" s="412"/>
      <c r="CX91" s="412"/>
      <c r="CY91" s="412"/>
      <c r="CZ91" s="413"/>
    </row>
    <row r="92" spans="1:104" x14ac:dyDescent="0.25">
      <c r="B92" s="392"/>
      <c r="C92" s="41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391"/>
    </row>
    <row r="93" spans="1:104" x14ac:dyDescent="0.25">
      <c r="B93" s="389" t="s">
        <v>77</v>
      </c>
      <c r="C93" s="41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391"/>
    </row>
    <row r="94" spans="1:104" x14ac:dyDescent="0.25">
      <c r="B94" s="393" t="s">
        <v>18</v>
      </c>
      <c r="C94" s="9" t="s">
        <v>1117</v>
      </c>
      <c r="D94" s="61" t="str">
        <f>IFERROR('Data Input - Proposed'!H84*INDEX('Energy Prices'!$F$19:$CJ$24,MATCH($B94,'Energy Prices'!$C$19:$C$24,0),MATCH(Calc_Proposed!D$6,'Energy Prices'!$F$11:$CJ$11,0))/100000,"")</f>
        <v/>
      </c>
      <c r="E94" s="61" t="str">
        <f>IFERROR('Data Input - Proposed'!I84*INDEX('Energy Prices'!$F$19:$CJ$24,MATCH($B94,'Energy Prices'!$C$19:$C$24,0),MATCH(Calc_Proposed!E$6,'Energy Prices'!$F$11:$CJ$11,0))/100000,"")</f>
        <v/>
      </c>
      <c r="F94" s="61" t="str">
        <f>IFERROR('Data Input - Proposed'!J84*INDEX('Energy Prices'!$F$19:$CJ$24,MATCH($B94,'Energy Prices'!$C$19:$C$24,0),MATCH(Calc_Proposed!F$6,'Energy Prices'!$F$11:$CJ$11,0))/100000,"")</f>
        <v/>
      </c>
      <c r="G94" s="61" t="str">
        <f>IFERROR('Data Input - Proposed'!K84*INDEX('Energy Prices'!$F$19:$CJ$24,MATCH($B94,'Energy Prices'!$C$19:$C$24,0),MATCH(Calc_Proposed!G$6,'Energy Prices'!$F$11:$CJ$11,0))/100000,"")</f>
        <v/>
      </c>
      <c r="H94" s="61" t="str">
        <f>IFERROR('Data Input - Proposed'!L84*INDEX('Energy Prices'!$F$19:$CJ$24,MATCH($B94,'Energy Prices'!$C$19:$C$24,0),MATCH(Calc_Proposed!H$6,'Energy Prices'!$F$11:$CJ$11,0))/100000,"")</f>
        <v/>
      </c>
      <c r="I94" s="61" t="str">
        <f>IFERROR('Data Input - Proposed'!M84*INDEX('Energy Prices'!$F$19:$CJ$24,MATCH($B94,'Energy Prices'!$C$19:$C$24,0),MATCH(Calc_Proposed!I$6,'Energy Prices'!$F$11:$CJ$11,0))/100000,"")</f>
        <v/>
      </c>
      <c r="J94" s="61" t="str">
        <f>IFERROR('Data Input - Proposed'!N84*INDEX('Energy Prices'!$F$19:$CJ$24,MATCH($B94,'Energy Prices'!$C$19:$C$24,0),MATCH(Calc_Proposed!J$6,'Energy Prices'!$F$11:$CJ$11,0))/100000,"")</f>
        <v/>
      </c>
      <c r="K94" s="61" t="str">
        <f>IFERROR('Data Input - Proposed'!O84*INDEX('Energy Prices'!$F$19:$CJ$24,MATCH($B94,'Energy Prices'!$C$19:$C$24,0),MATCH(Calc_Proposed!K$6,'Energy Prices'!$F$11:$CJ$11,0))/100000,"")</f>
        <v/>
      </c>
      <c r="L94" s="61" t="str">
        <f>IFERROR('Data Input - Proposed'!P84*INDEX('Energy Prices'!$F$19:$CJ$24,MATCH($B94,'Energy Prices'!$C$19:$C$24,0),MATCH(Calc_Proposed!L$6,'Energy Prices'!$F$11:$CJ$11,0))/100000,"")</f>
        <v/>
      </c>
      <c r="M94" s="61" t="str">
        <f>IFERROR('Data Input - Proposed'!Q84*INDEX('Energy Prices'!$F$19:$CJ$24,MATCH($B94,'Energy Prices'!$C$19:$C$24,0),MATCH(Calc_Proposed!M$6,'Energy Prices'!$F$11:$CJ$11,0))/100000,"")</f>
        <v/>
      </c>
      <c r="N94" s="61" t="str">
        <f>IFERROR('Data Input - Proposed'!R84*INDEX('Energy Prices'!$F$19:$CJ$24,MATCH($B94,'Energy Prices'!$C$19:$C$24,0),MATCH(Calc_Proposed!N$6,'Energy Prices'!$F$11:$CJ$11,0))/100000,"")</f>
        <v/>
      </c>
      <c r="O94" s="61" t="str">
        <f>IFERROR('Data Input - Proposed'!S84*INDEX('Energy Prices'!$F$19:$CJ$24,MATCH($B94,'Energy Prices'!$C$19:$C$24,0),MATCH(Calc_Proposed!O$6,'Energy Prices'!$F$11:$CJ$11,0))/100000,"")</f>
        <v/>
      </c>
      <c r="P94" s="61" t="str">
        <f>IFERROR('Data Input - Proposed'!T84*INDEX('Energy Prices'!$F$19:$CJ$24,MATCH($B94,'Energy Prices'!$C$19:$C$24,0),MATCH(Calc_Proposed!P$6,'Energy Prices'!$F$11:$CJ$11,0))/100000,"")</f>
        <v/>
      </c>
      <c r="Q94" s="61" t="str">
        <f>IFERROR('Data Input - Proposed'!U84*INDEX('Energy Prices'!$F$19:$CJ$24,MATCH($B94,'Energy Prices'!$C$19:$C$24,0),MATCH(Calc_Proposed!Q$6,'Energy Prices'!$F$11:$CJ$11,0))/100000,"")</f>
        <v/>
      </c>
      <c r="R94" s="61" t="str">
        <f>IFERROR('Data Input - Proposed'!V84*INDEX('Energy Prices'!$F$19:$CJ$24,MATCH($B94,'Energy Prices'!$C$19:$C$24,0),MATCH(Calc_Proposed!R$6,'Energy Prices'!$F$11:$CJ$11,0))/100000,"")</f>
        <v/>
      </c>
      <c r="S94" s="61" t="str">
        <f>IFERROR('Data Input - Proposed'!W84*INDEX('Energy Prices'!$F$19:$CJ$24,MATCH($B94,'Energy Prices'!$C$19:$C$24,0),MATCH(Calc_Proposed!S$6,'Energy Prices'!$F$11:$CJ$11,0))/100000,"")</f>
        <v/>
      </c>
      <c r="T94" s="61" t="str">
        <f>IFERROR('Data Input - Proposed'!X84*INDEX('Energy Prices'!$F$19:$CJ$24,MATCH($B94,'Energy Prices'!$C$19:$C$24,0),MATCH(Calc_Proposed!T$6,'Energy Prices'!$F$11:$CJ$11,0))/100000,"")</f>
        <v/>
      </c>
      <c r="U94" s="61" t="str">
        <f>IFERROR('Data Input - Proposed'!Y84*INDEX('Energy Prices'!$F$19:$CJ$24,MATCH($B94,'Energy Prices'!$C$19:$C$24,0),MATCH(Calc_Proposed!U$6,'Energy Prices'!$F$11:$CJ$11,0))/100000,"")</f>
        <v/>
      </c>
      <c r="V94" s="61" t="str">
        <f>IFERROR('Data Input - Proposed'!Z84*INDEX('Energy Prices'!$F$19:$CJ$24,MATCH($B94,'Energy Prices'!$C$19:$C$24,0),MATCH(Calc_Proposed!V$6,'Energy Prices'!$F$11:$CJ$11,0))/100000,"")</f>
        <v/>
      </c>
      <c r="W94" s="61" t="str">
        <f>IFERROR('Data Input - Proposed'!AA84*INDEX('Energy Prices'!$F$19:$CJ$24,MATCH($B94,'Energy Prices'!$C$19:$C$24,0),MATCH(Calc_Proposed!W$6,'Energy Prices'!$F$11:$CJ$11,0))/100000,"")</f>
        <v/>
      </c>
      <c r="X94" s="61" t="str">
        <f>IFERROR('Data Input - Proposed'!AB84*INDEX('Energy Prices'!$F$19:$CJ$24,MATCH($B94,'Energy Prices'!$C$19:$C$24,0),MATCH(Calc_Proposed!X$6,'Energy Prices'!$F$11:$CJ$11,0))/100000,"")</f>
        <v/>
      </c>
      <c r="Y94" s="61" t="str">
        <f>IFERROR('Data Input - Proposed'!AC84*INDEX('Energy Prices'!$F$19:$CJ$24,MATCH($B94,'Energy Prices'!$C$19:$C$24,0),MATCH(Calc_Proposed!Y$6,'Energy Prices'!$F$11:$CJ$11,0))/100000,"")</f>
        <v/>
      </c>
      <c r="Z94" s="61" t="str">
        <f>IFERROR('Data Input - Proposed'!AD84*INDEX('Energy Prices'!$F$19:$CJ$24,MATCH($B94,'Energy Prices'!$C$19:$C$24,0),MATCH(Calc_Proposed!Z$6,'Energy Prices'!$F$11:$CJ$11,0))/100000,"")</f>
        <v/>
      </c>
      <c r="AA94" s="61" t="str">
        <f>IFERROR('Data Input - Proposed'!AE84*INDEX('Energy Prices'!$F$19:$CJ$24,MATCH($B94,'Energy Prices'!$C$19:$C$24,0),MATCH(Calc_Proposed!AA$6,'Energy Prices'!$F$11:$CJ$11,0))/100000,"")</f>
        <v/>
      </c>
      <c r="AB94" s="61" t="str">
        <f>IFERROR('Data Input - Proposed'!AF84*INDEX('Energy Prices'!$F$19:$CJ$24,MATCH($B94,'Energy Prices'!$C$19:$C$24,0),MATCH(Calc_Proposed!AB$6,'Energy Prices'!$F$11:$CJ$11,0))/100000,"")</f>
        <v/>
      </c>
      <c r="AC94" s="61" t="str">
        <f>IFERROR('Data Input - Proposed'!AG84*INDEX('Energy Prices'!$F$19:$CJ$24,MATCH($B94,'Energy Prices'!$C$19:$C$24,0),MATCH(Calc_Proposed!AC$6,'Energy Prices'!$F$11:$CJ$11,0))/100000,"")</f>
        <v/>
      </c>
      <c r="AD94" s="61" t="str">
        <f>IFERROR('Data Input - Proposed'!AH84*INDEX('Energy Prices'!$F$19:$CJ$24,MATCH($B94,'Energy Prices'!$C$19:$C$24,0),MATCH(Calc_Proposed!AD$6,'Energy Prices'!$F$11:$CJ$11,0))/100000,"")</f>
        <v/>
      </c>
      <c r="AE94" s="61" t="str">
        <f>IFERROR('Data Input - Proposed'!AI84*INDEX('Energy Prices'!$F$19:$CJ$24,MATCH($B94,'Energy Prices'!$C$19:$C$24,0),MATCH(Calc_Proposed!AE$6,'Energy Prices'!$F$11:$CJ$11,0))/100000,"")</f>
        <v/>
      </c>
      <c r="AF94" s="61" t="str">
        <f>IFERROR('Data Input - Proposed'!AJ84*INDEX('Energy Prices'!$F$19:$CJ$24,MATCH($B94,'Energy Prices'!$C$19:$C$24,0),MATCH(Calc_Proposed!AF$6,'Energy Prices'!$F$11:$CJ$11,0))/100000,"")</f>
        <v/>
      </c>
      <c r="AG94" s="61" t="str">
        <f>IFERROR('Data Input - Proposed'!AK84*INDEX('Energy Prices'!$F$19:$CJ$24,MATCH($B94,'Energy Prices'!$C$19:$C$24,0),MATCH(Calc_Proposed!AG$6,'Energy Prices'!$F$11:$CJ$11,0))/100000,"")</f>
        <v/>
      </c>
      <c r="AH94" s="61" t="str">
        <f>IFERROR('Data Input - Proposed'!AL84*INDEX('Energy Prices'!$F$19:$CJ$24,MATCH($B94,'Energy Prices'!$C$19:$C$24,0),MATCH(Calc_Proposed!AH$6,'Energy Prices'!$F$11:$CJ$11,0))/100000,"")</f>
        <v/>
      </c>
      <c r="AI94" s="61" t="str">
        <f>IFERROR('Data Input - Proposed'!AM84*INDEX('Energy Prices'!$F$19:$CJ$24,MATCH($B94,'Energy Prices'!$C$19:$C$24,0),MATCH(Calc_Proposed!AI$6,'Energy Prices'!$F$11:$CJ$11,0))/100000,"")</f>
        <v/>
      </c>
      <c r="AJ94" s="61" t="str">
        <f>IFERROR('Data Input - Proposed'!AN84*INDEX('Energy Prices'!$F$19:$CJ$24,MATCH($B94,'Energy Prices'!$C$19:$C$24,0),MATCH(Calc_Proposed!AJ$6,'Energy Prices'!$F$11:$CJ$11,0))/100000,"")</f>
        <v/>
      </c>
      <c r="AK94" s="61" t="str">
        <f>IFERROR('Data Input - Proposed'!AO84*INDEX('Energy Prices'!$F$19:$CJ$24,MATCH($B94,'Energy Prices'!$C$19:$C$24,0),MATCH(Calc_Proposed!AK$6,'Energy Prices'!$F$11:$CJ$11,0))/100000,"")</f>
        <v/>
      </c>
      <c r="AL94" s="61" t="str">
        <f>IFERROR('Data Input - Proposed'!AP84*INDEX('Energy Prices'!$F$19:$CJ$24,MATCH($B94,'Energy Prices'!$C$19:$C$24,0),MATCH(Calc_Proposed!AL$6,'Energy Prices'!$F$11:$CJ$11,0))/100000,"")</f>
        <v/>
      </c>
      <c r="AM94" s="61" t="str">
        <f>IFERROR('Data Input - Proposed'!AQ84*INDEX('Energy Prices'!$F$19:$CJ$24,MATCH($B94,'Energy Prices'!$C$19:$C$24,0),MATCH(Calc_Proposed!AM$6,'Energy Prices'!$F$11:$CJ$11,0))/100000,"")</f>
        <v/>
      </c>
      <c r="AN94" s="61" t="str">
        <f>IFERROR('Data Input - Proposed'!AR84*INDEX('Energy Prices'!$F$19:$CJ$24,MATCH($B94,'Energy Prices'!$C$19:$C$24,0),MATCH(Calc_Proposed!AN$6,'Energy Prices'!$F$11:$CJ$11,0))/100000,"")</f>
        <v/>
      </c>
      <c r="AO94" s="61" t="str">
        <f>IFERROR('Data Input - Proposed'!AS84*INDEX('Energy Prices'!$F$19:$CJ$24,MATCH($B94,'Energy Prices'!$C$19:$C$24,0),MATCH(Calc_Proposed!AO$6,'Energy Prices'!$F$11:$CJ$11,0))/100000,"")</f>
        <v/>
      </c>
      <c r="AP94" s="61" t="str">
        <f>IFERROR('Data Input - Proposed'!AT84*INDEX('Energy Prices'!$F$19:$CJ$24,MATCH($B94,'Energy Prices'!$C$19:$C$24,0),MATCH(Calc_Proposed!AP$6,'Energy Prices'!$F$11:$CJ$11,0))/100000,"")</f>
        <v/>
      </c>
      <c r="AQ94" s="61" t="str">
        <f>IFERROR('Data Input - Proposed'!AU84*INDEX('Energy Prices'!$F$19:$CJ$24,MATCH($B94,'Energy Prices'!$C$19:$C$24,0),MATCH(Calc_Proposed!AQ$6,'Energy Prices'!$F$11:$CJ$11,0))/100000,"")</f>
        <v/>
      </c>
      <c r="AR94" s="61" t="str">
        <f>IFERROR('Data Input - Proposed'!AV84*INDEX('Energy Prices'!$F$19:$CJ$24,MATCH($B94,'Energy Prices'!$C$19:$C$24,0),MATCH(Calc_Proposed!AR$6,'Energy Prices'!$F$11:$CJ$11,0))/100000,"")</f>
        <v/>
      </c>
      <c r="AS94" s="61" t="str">
        <f>IFERROR('Data Input - Proposed'!AW84*INDEX('Energy Prices'!$F$19:$CJ$24,MATCH($B94,'Energy Prices'!$C$19:$C$24,0),MATCH(Calc_Proposed!AS$6,'Energy Prices'!$F$11:$CJ$11,0))/100000,"")</f>
        <v/>
      </c>
      <c r="AT94" s="61" t="str">
        <f>IFERROR('Data Input - Proposed'!AX84*INDEX('Energy Prices'!$F$19:$CJ$24,MATCH($B94,'Energy Prices'!$C$19:$C$24,0),MATCH(Calc_Proposed!AT$6,'Energy Prices'!$F$11:$CJ$11,0))/100000,"")</f>
        <v/>
      </c>
      <c r="AU94" s="61" t="str">
        <f>IFERROR('Data Input - Proposed'!AY84*INDEX('Energy Prices'!$F$19:$CJ$24,MATCH($B94,'Energy Prices'!$C$19:$C$24,0),MATCH(Calc_Proposed!AU$6,'Energy Prices'!$F$11:$CJ$11,0))/100000,"")</f>
        <v/>
      </c>
      <c r="AV94" s="61" t="str">
        <f>IFERROR('Data Input - Proposed'!AZ84*INDEX('Energy Prices'!$F$19:$CJ$24,MATCH($B94,'Energy Prices'!$C$19:$C$24,0),MATCH(Calc_Proposed!AV$6,'Energy Prices'!$F$11:$CJ$11,0))/100000,"")</f>
        <v/>
      </c>
      <c r="AW94" s="61" t="str">
        <f>IFERROR('Data Input - Proposed'!BA84*INDEX('Energy Prices'!$F$19:$CJ$24,MATCH($B94,'Energy Prices'!$C$19:$C$24,0),MATCH(Calc_Proposed!AW$6,'Energy Prices'!$F$11:$CJ$11,0))/100000,"")</f>
        <v/>
      </c>
      <c r="AX94" s="61" t="str">
        <f>IFERROR('Data Input - Proposed'!BB84*INDEX('Energy Prices'!$F$19:$CJ$24,MATCH($B94,'Energy Prices'!$C$19:$C$24,0),MATCH(Calc_Proposed!AX$6,'Energy Prices'!$F$11:$CJ$11,0))/100000,"")</f>
        <v/>
      </c>
      <c r="AY94" s="61" t="str">
        <f>IFERROR('Data Input - Proposed'!BC84*INDEX('Energy Prices'!$F$19:$CJ$24,MATCH($B94,'Energy Prices'!$C$19:$C$24,0),MATCH(Calc_Proposed!AY$6,'Energy Prices'!$F$11:$CJ$11,0))/100000,"")</f>
        <v/>
      </c>
      <c r="AZ94" s="61" t="str">
        <f>IFERROR('Data Input - Proposed'!BD84*INDEX('Energy Prices'!$F$19:$CJ$24,MATCH($B94,'Energy Prices'!$C$19:$C$24,0),MATCH(Calc_Proposed!AZ$6,'Energy Prices'!$F$11:$CJ$11,0))/100000,"")</f>
        <v/>
      </c>
      <c r="BA94" s="61" t="str">
        <f>IFERROR('Data Input - Proposed'!BE84*INDEX('Energy Prices'!$F$19:$CJ$24,MATCH($B94,'Energy Prices'!$C$19:$C$24,0),MATCH(Calc_Proposed!BA$6,'Energy Prices'!$F$11:$CJ$11,0))/100000,"")</f>
        <v/>
      </c>
      <c r="BB94" s="61" t="str">
        <f>IFERROR('Data Input - Proposed'!BF84*INDEX('Energy Prices'!$F$19:$CJ$24,MATCH($B94,'Energy Prices'!$C$19:$C$24,0),MATCH(Calc_Proposed!BB$6,'Energy Prices'!$F$11:$CJ$11,0))/100000,"")</f>
        <v/>
      </c>
      <c r="BC94" s="61" t="str">
        <f>IFERROR('Data Input - Proposed'!BG84*INDEX('Energy Prices'!$F$19:$CJ$24,MATCH($B94,'Energy Prices'!$C$19:$C$24,0),MATCH(Calc_Proposed!BC$6,'Energy Prices'!$F$11:$CJ$11,0))/100000,"")</f>
        <v/>
      </c>
      <c r="BD94" s="61" t="str">
        <f>IFERROR('Data Input - Proposed'!BH84*INDEX('Energy Prices'!$F$19:$CJ$24,MATCH($B94,'Energy Prices'!$C$19:$C$24,0),MATCH(Calc_Proposed!BD$6,'Energy Prices'!$F$11:$CJ$11,0))/100000,"")</f>
        <v/>
      </c>
      <c r="BE94" s="61" t="str">
        <f>IFERROR('Data Input - Proposed'!BI84*INDEX('Energy Prices'!$F$19:$CJ$24,MATCH($B94,'Energy Prices'!$C$19:$C$24,0),MATCH(Calc_Proposed!BE$6,'Energy Prices'!$F$11:$CJ$11,0))/100000,"")</f>
        <v/>
      </c>
      <c r="BF94" s="61" t="str">
        <f>IFERROR('Data Input - Proposed'!BJ84*INDEX('Energy Prices'!$F$19:$CJ$24,MATCH($B94,'Energy Prices'!$C$19:$C$24,0),MATCH(Calc_Proposed!BF$6,'Energy Prices'!$F$11:$CJ$11,0))/100000,"")</f>
        <v/>
      </c>
      <c r="BG94" s="61" t="str">
        <f>IFERROR('Data Input - Proposed'!BK84*INDEX('Energy Prices'!$F$19:$CJ$24,MATCH($B94,'Energy Prices'!$C$19:$C$24,0),MATCH(Calc_Proposed!BG$6,'Energy Prices'!$F$11:$CJ$11,0))/100000,"")</f>
        <v/>
      </c>
      <c r="BH94" s="61" t="str">
        <f>IFERROR('Data Input - Proposed'!BL84*INDEX('Energy Prices'!$F$19:$CJ$24,MATCH($B94,'Energy Prices'!$C$19:$C$24,0),MATCH(Calc_Proposed!BH$6,'Energy Prices'!$F$11:$CJ$11,0))/100000,"")</f>
        <v/>
      </c>
      <c r="BI94" s="61" t="str">
        <f>IFERROR('Data Input - Proposed'!BM84*INDEX('Energy Prices'!$F$19:$CJ$24,MATCH($B94,'Energy Prices'!$C$19:$C$24,0),MATCH(Calc_Proposed!BI$6,'Energy Prices'!$F$11:$CJ$11,0))/100000,"")</f>
        <v/>
      </c>
      <c r="BJ94" s="61" t="str">
        <f>IFERROR('Data Input - Proposed'!BN84*INDEX('Energy Prices'!$F$19:$CJ$24,MATCH($B94,'Energy Prices'!$C$19:$C$24,0),MATCH(Calc_Proposed!BJ$6,'Energy Prices'!$F$11:$CJ$11,0))/100000,"")</f>
        <v/>
      </c>
      <c r="BK94" s="61" t="str">
        <f>IFERROR('Data Input - Proposed'!BO84*INDEX('Energy Prices'!$F$19:$CJ$24,MATCH($B94,'Energy Prices'!$C$19:$C$24,0),MATCH(Calc_Proposed!BK$6,'Energy Prices'!$F$11:$CJ$11,0))/100000,"")</f>
        <v/>
      </c>
      <c r="BL94" s="61" t="str">
        <f>IFERROR('Data Input - Proposed'!BP84*INDEX('Energy Prices'!$F$19:$CJ$24,MATCH($B94,'Energy Prices'!$C$19:$C$24,0),MATCH(Calc_Proposed!BL$6,'Energy Prices'!$F$11:$CJ$11,0))/100000,"")</f>
        <v/>
      </c>
      <c r="BM94" s="61" t="str">
        <f>IFERROR('Data Input - Proposed'!BQ84*INDEX('Energy Prices'!$F$19:$CJ$24,MATCH($B94,'Energy Prices'!$C$19:$C$24,0),MATCH(Calc_Proposed!BM$6,'Energy Prices'!$F$11:$CJ$11,0))/100000,"")</f>
        <v/>
      </c>
      <c r="BN94" s="61" t="str">
        <f>IFERROR('Data Input - Proposed'!BR84*INDEX('Energy Prices'!$F$19:$CJ$24,MATCH($B94,'Energy Prices'!$C$19:$C$24,0),MATCH(Calc_Proposed!BN$6,'Energy Prices'!$F$11:$CJ$11,0))/100000,"")</f>
        <v/>
      </c>
      <c r="BO94" s="61" t="str">
        <f>IFERROR('Data Input - Proposed'!BS84*INDEX('Energy Prices'!$F$19:$CJ$24,MATCH($B94,'Energy Prices'!$C$19:$C$24,0),MATCH(Calc_Proposed!BO$6,'Energy Prices'!$F$11:$CJ$11,0))/100000,"")</f>
        <v/>
      </c>
      <c r="BP94" s="61" t="str">
        <f>IFERROR('Data Input - Proposed'!BT84*INDEX('Energy Prices'!$F$19:$CJ$24,MATCH($B94,'Energy Prices'!$C$19:$C$24,0),MATCH(Calc_Proposed!BP$6,'Energy Prices'!$F$11:$CJ$11,0))/100000,"")</f>
        <v/>
      </c>
      <c r="BQ94" s="61" t="str">
        <f>IFERROR('Data Input - Proposed'!BU84*INDEX('Energy Prices'!$F$19:$CJ$24,MATCH($B94,'Energy Prices'!$C$19:$C$24,0),MATCH(Calc_Proposed!BQ$6,'Energy Prices'!$F$11:$CJ$11,0))/100000,"")</f>
        <v/>
      </c>
      <c r="BR94" s="61" t="str">
        <f>IFERROR('Data Input - Proposed'!BV84*INDEX('Energy Prices'!$F$19:$CJ$24,MATCH($B94,'Energy Prices'!$C$19:$C$24,0),MATCH(Calc_Proposed!BR$6,'Energy Prices'!$F$11:$CJ$11,0))/100000,"")</f>
        <v/>
      </c>
      <c r="BS94" s="61" t="str">
        <f>IFERROR('Data Input - Proposed'!BW84*INDEX('Energy Prices'!$F$19:$CJ$24,MATCH($B94,'Energy Prices'!$C$19:$C$24,0),MATCH(Calc_Proposed!BS$6,'Energy Prices'!$F$11:$CJ$11,0))/100000,"")</f>
        <v/>
      </c>
      <c r="BT94" s="61" t="str">
        <f>IFERROR('Data Input - Proposed'!BX84*INDEX('Energy Prices'!$F$19:$CJ$24,MATCH($B94,'Energy Prices'!$C$19:$C$24,0),MATCH(Calc_Proposed!BT$6,'Energy Prices'!$F$11:$CJ$11,0))/100000,"")</f>
        <v/>
      </c>
      <c r="BU94" s="61" t="str">
        <f>IFERROR('Data Input - Proposed'!BY84*INDEX('Energy Prices'!$F$19:$CJ$24,MATCH($B94,'Energy Prices'!$C$19:$C$24,0),MATCH(Calc_Proposed!BU$6,'Energy Prices'!$F$11:$CJ$11,0))/100000,"")</f>
        <v/>
      </c>
      <c r="BV94" s="61" t="str">
        <f>IFERROR('Data Input - Proposed'!BZ84*INDEX('Energy Prices'!$F$19:$CJ$24,MATCH($B94,'Energy Prices'!$C$19:$C$24,0),MATCH(Calc_Proposed!BV$6,'Energy Prices'!$F$11:$CJ$11,0))/100000,"")</f>
        <v/>
      </c>
      <c r="BW94" s="61" t="str">
        <f>IFERROR('Data Input - Proposed'!CA84*INDEX('Energy Prices'!$F$19:$CJ$24,MATCH($B94,'Energy Prices'!$C$19:$C$24,0),MATCH(Calc_Proposed!BW$6,'Energy Prices'!$F$11:$CJ$11,0))/100000,"")</f>
        <v/>
      </c>
      <c r="BX94" s="61" t="str">
        <f>IFERROR('Data Input - Proposed'!CB84*INDEX('Energy Prices'!$F$19:$CJ$24,MATCH($B94,'Energy Prices'!$C$19:$C$24,0),MATCH(Calc_Proposed!BX$6,'Energy Prices'!$F$11:$CJ$11,0))/100000,"")</f>
        <v/>
      </c>
      <c r="BY94" s="61" t="str">
        <f>IFERROR('Data Input - Proposed'!CC84*INDEX('Energy Prices'!$F$19:$CJ$24,MATCH($B94,'Energy Prices'!$C$19:$C$24,0),MATCH(Calc_Proposed!BY$6,'Energy Prices'!$F$11:$CJ$11,0))/100000,"")</f>
        <v/>
      </c>
      <c r="BZ94" s="61" t="str">
        <f>IFERROR('Data Input - Proposed'!CD84*INDEX('Energy Prices'!$F$19:$CJ$24,MATCH($B94,'Energy Prices'!$C$19:$C$24,0),MATCH(Calc_Proposed!BZ$6,'Energy Prices'!$F$11:$CJ$11,0))/100000,"")</f>
        <v/>
      </c>
      <c r="CA94" s="61" t="str">
        <f>IFERROR('Data Input - Proposed'!CE84*INDEX('Energy Prices'!$F$19:$CJ$24,MATCH($B94,'Energy Prices'!$C$19:$C$24,0),MATCH(Calc_Proposed!CA$6,'Energy Prices'!$F$11:$CJ$11,0))/100000,"")</f>
        <v/>
      </c>
      <c r="CB94" s="61" t="str">
        <f>IFERROR('Data Input - Proposed'!CF84*INDEX('Energy Prices'!$F$19:$CJ$24,MATCH($B94,'Energy Prices'!$C$19:$C$24,0),MATCH(Calc_Proposed!CB$6,'Energy Prices'!$F$11:$CJ$11,0))/100000,"")</f>
        <v/>
      </c>
      <c r="CC94" s="61" t="str">
        <f>IFERROR('Data Input - Proposed'!CG84*INDEX('Energy Prices'!$F$19:$CJ$24,MATCH($B94,'Energy Prices'!$C$19:$C$24,0),MATCH(Calc_Proposed!CC$6,'Energy Prices'!$F$11:$CJ$11,0))/100000,"")</f>
        <v/>
      </c>
      <c r="CD94" s="61" t="str">
        <f>IFERROR('Data Input - Proposed'!CH84*INDEX('Energy Prices'!$F$19:$CJ$24,MATCH($B94,'Energy Prices'!$C$19:$C$24,0),MATCH(Calc_Proposed!CD$6,'Energy Prices'!$F$11:$CJ$11,0))/100000,"")</f>
        <v/>
      </c>
      <c r="CE94" s="61" t="str">
        <f>IFERROR('Data Input - Proposed'!CI84*INDEX('Energy Prices'!$F$19:$CJ$24,MATCH($B94,'Energy Prices'!$C$19:$C$24,0),MATCH(Calc_Proposed!CE$6,'Energy Prices'!$F$11:$CJ$11,0))/100000,"")</f>
        <v/>
      </c>
      <c r="CF94" s="61" t="str">
        <f>IFERROR('Data Input - Proposed'!CJ84*INDEX('Energy Prices'!$F$19:$CJ$24,MATCH($B94,'Energy Prices'!$C$19:$C$24,0),MATCH(Calc_Proposed!CF$6,'Energy Prices'!$F$11:$CJ$11,0))/100000,"")</f>
        <v/>
      </c>
      <c r="CG94" s="61" t="str">
        <f>IFERROR('Data Input - Proposed'!CK84*INDEX('Energy Prices'!$F$19:$CJ$24,MATCH($B94,'Energy Prices'!$C$19:$C$24,0),MATCH(Calc_Proposed!CG$6,'Energy Prices'!$F$11:$CJ$11,0))/100000,"")</f>
        <v/>
      </c>
      <c r="CH94" s="61" t="str">
        <f>IFERROR('Data Input - Proposed'!CL84*INDEX('Energy Prices'!$F$19:$CJ$24,MATCH($B94,'Energy Prices'!$C$19:$C$24,0),MATCH(Calc_Proposed!CH$6,'Energy Prices'!$F$11:$CJ$11,0))/100000,"")</f>
        <v/>
      </c>
      <c r="CI94" s="61" t="str">
        <f>IFERROR('Data Input - Proposed'!CM84*INDEX('Energy Prices'!$F$19:$CJ$24,MATCH($B94,'Energy Prices'!$C$19:$C$24,0),MATCH(Calc_Proposed!CI$6,'Energy Prices'!$F$11:$CJ$11,0))/100000,"")</f>
        <v/>
      </c>
      <c r="CJ94" s="61" t="str">
        <f>IFERROR('Data Input - Proposed'!CN84*INDEX('Energy Prices'!$F$19:$CJ$24,MATCH($B94,'Energy Prices'!$C$19:$C$24,0),MATCH(Calc_Proposed!CJ$6,'Energy Prices'!$F$11:$CJ$11,0))/100000,"")</f>
        <v/>
      </c>
      <c r="CK94" s="61" t="str">
        <f>IFERROR('Data Input - Proposed'!CO84*INDEX('Energy Prices'!$F$19:$CJ$24,MATCH($B94,'Energy Prices'!$C$19:$C$24,0),MATCH(Calc_Proposed!CK$6,'Energy Prices'!$F$11:$CJ$11,0))/100000,"")</f>
        <v/>
      </c>
      <c r="CL94" s="61" t="str">
        <f>IFERROR('Data Input - Proposed'!CP84*INDEX('Energy Prices'!$F$19:$CJ$24,MATCH($B94,'Energy Prices'!$C$19:$C$24,0),MATCH(Calc_Proposed!CL$6,'Energy Prices'!$F$11:$CJ$11,0))/100000,"")</f>
        <v/>
      </c>
      <c r="CM94" s="61" t="str">
        <f>IFERROR('Data Input - Proposed'!CQ84*INDEX('Energy Prices'!$F$19:$CJ$24,MATCH($B94,'Energy Prices'!$C$19:$C$24,0),MATCH(Calc_Proposed!CM$6,'Energy Prices'!$F$11:$CJ$11,0))/100000,"")</f>
        <v/>
      </c>
      <c r="CN94" s="61" t="str">
        <f>IFERROR('Data Input - Proposed'!CR84*INDEX('Energy Prices'!$F$19:$CJ$24,MATCH($B94,'Energy Prices'!$C$19:$C$24,0),MATCH(Calc_Proposed!CN$6,'Energy Prices'!$F$11:$CJ$11,0))/100000,"")</f>
        <v/>
      </c>
      <c r="CO94" s="61" t="str">
        <f>IFERROR('Data Input - Proposed'!CS84*INDEX('Energy Prices'!$F$19:$CJ$24,MATCH($B94,'Energy Prices'!$C$19:$C$24,0),MATCH(Calc_Proposed!CO$6,'Energy Prices'!$F$11:$CJ$11,0))/100000,"")</f>
        <v/>
      </c>
      <c r="CP94" s="61" t="str">
        <f>IFERROR('Data Input - Proposed'!CT84*INDEX('Energy Prices'!$F$19:$CJ$24,MATCH($B94,'Energy Prices'!$C$19:$C$24,0),MATCH(Calc_Proposed!CP$6,'Energy Prices'!$F$11:$CJ$11,0))/100000,"")</f>
        <v/>
      </c>
      <c r="CQ94" s="61" t="str">
        <f>IFERROR('Data Input - Proposed'!CU84*INDEX('Energy Prices'!$F$19:$CJ$24,MATCH($B94,'Energy Prices'!$C$19:$C$24,0),MATCH(Calc_Proposed!CQ$6,'Energy Prices'!$F$11:$CJ$11,0))/100000,"")</f>
        <v/>
      </c>
      <c r="CR94" s="61" t="str">
        <f>IFERROR('Data Input - Proposed'!CV84*INDEX('Energy Prices'!$F$19:$CJ$24,MATCH($B94,'Energy Prices'!$C$19:$C$24,0),MATCH(Calc_Proposed!CR$6,'Energy Prices'!$F$11:$CJ$11,0))/100000,"")</f>
        <v/>
      </c>
      <c r="CS94" s="61" t="str">
        <f>IFERROR('Data Input - Proposed'!CW84*INDEX('Energy Prices'!$F$19:$CJ$24,MATCH($B94,'Energy Prices'!$C$19:$C$24,0),MATCH(Calc_Proposed!CS$6,'Energy Prices'!$F$11:$CJ$11,0))/100000,"")</f>
        <v/>
      </c>
      <c r="CT94" s="61" t="str">
        <f>IFERROR('Data Input - Proposed'!CX84*INDEX('Energy Prices'!$F$19:$CJ$24,MATCH($B94,'Energy Prices'!$C$19:$C$24,0),MATCH(Calc_Proposed!CT$6,'Energy Prices'!$F$11:$CJ$11,0))/100000,"")</f>
        <v/>
      </c>
      <c r="CU94" s="61" t="str">
        <f>IFERROR('Data Input - Proposed'!CY84*INDEX('Energy Prices'!$F$19:$CJ$24,MATCH($B94,'Energy Prices'!$C$19:$C$24,0),MATCH(Calc_Proposed!CU$6,'Energy Prices'!$F$11:$CJ$11,0))/100000,"")</f>
        <v/>
      </c>
      <c r="CV94" s="61" t="str">
        <f>IFERROR('Data Input - Proposed'!CZ84*INDEX('Energy Prices'!$F$19:$CJ$24,MATCH($B94,'Energy Prices'!$C$19:$C$24,0),MATCH(Calc_Proposed!CV$6,'Energy Prices'!$F$11:$CJ$11,0))/100000,"")</f>
        <v/>
      </c>
      <c r="CW94" s="61" t="str">
        <f>IFERROR('Data Input - Proposed'!DA84*INDEX('Energy Prices'!$F$19:$CJ$24,MATCH($B94,'Energy Prices'!$C$19:$C$24,0),MATCH(Calc_Proposed!CW$6,'Energy Prices'!$F$11:$CJ$11,0))/100000,"")</f>
        <v/>
      </c>
      <c r="CX94" s="61" t="str">
        <f>IFERROR('Data Input - Proposed'!DB84*INDEX('Energy Prices'!$F$19:$CJ$24,MATCH($B94,'Energy Prices'!$C$19:$C$24,0),MATCH(Calc_Proposed!CX$6,'Energy Prices'!$F$11:$CJ$11,0))/100000,"")</f>
        <v/>
      </c>
      <c r="CY94" s="61" t="str">
        <f>IFERROR('Data Input - Proposed'!DC84*INDEX('Energy Prices'!$F$19:$CJ$24,MATCH($B94,'Energy Prices'!$C$19:$C$24,0),MATCH(Calc_Proposed!CY$6,'Energy Prices'!$F$11:$CJ$11,0))/100000,"")</f>
        <v/>
      </c>
      <c r="CZ94" s="391"/>
    </row>
    <row r="95" spans="1:104" x14ac:dyDescent="0.25">
      <c r="B95" s="393" t="s">
        <v>114</v>
      </c>
      <c r="C95" s="9" t="s">
        <v>1117</v>
      </c>
      <c r="D95" s="61" t="str">
        <f>IFERROR('Data Input - Proposed'!H85*INDEX('Energy Prices'!$F$19:$CJ$24,MATCH($B95,'Energy Prices'!$C$19:$C$24,0),MATCH(Calc_Proposed!D$6,'Energy Prices'!$F$11:$CJ$11,0))/100000,"")</f>
        <v/>
      </c>
      <c r="E95" s="61" t="str">
        <f>IFERROR('Data Input - Proposed'!I85*INDEX('Energy Prices'!$F$19:$CJ$24,MATCH($B95,'Energy Prices'!$C$19:$C$24,0),MATCH(Calc_Proposed!E$6,'Energy Prices'!$F$11:$CJ$11,0))/100000,"")</f>
        <v/>
      </c>
      <c r="F95" s="61" t="str">
        <f>IFERROR('Data Input - Proposed'!J85*INDEX('Energy Prices'!$F$19:$CJ$24,MATCH($B95,'Energy Prices'!$C$19:$C$24,0),MATCH(Calc_Proposed!F$6,'Energy Prices'!$F$11:$CJ$11,0))/100000,"")</f>
        <v/>
      </c>
      <c r="G95" s="61" t="str">
        <f>IFERROR('Data Input - Proposed'!K85*INDEX('Energy Prices'!$F$19:$CJ$24,MATCH($B95,'Energy Prices'!$C$19:$C$24,0),MATCH(Calc_Proposed!G$6,'Energy Prices'!$F$11:$CJ$11,0))/100000,"")</f>
        <v/>
      </c>
      <c r="H95" s="61" t="str">
        <f>IFERROR('Data Input - Proposed'!L85*INDEX('Energy Prices'!$F$19:$CJ$24,MATCH($B95,'Energy Prices'!$C$19:$C$24,0),MATCH(Calc_Proposed!H$6,'Energy Prices'!$F$11:$CJ$11,0))/100000,"")</f>
        <v/>
      </c>
      <c r="I95" s="61" t="str">
        <f>IFERROR('Data Input - Proposed'!M85*INDEX('Energy Prices'!$F$19:$CJ$24,MATCH($B95,'Energy Prices'!$C$19:$C$24,0),MATCH(Calc_Proposed!I$6,'Energy Prices'!$F$11:$CJ$11,0))/100000,"")</f>
        <v/>
      </c>
      <c r="J95" s="61" t="str">
        <f>IFERROR('Data Input - Proposed'!N85*INDEX('Energy Prices'!$F$19:$CJ$24,MATCH($B95,'Energy Prices'!$C$19:$C$24,0),MATCH(Calc_Proposed!J$6,'Energy Prices'!$F$11:$CJ$11,0))/100000,"")</f>
        <v/>
      </c>
      <c r="K95" s="61" t="str">
        <f>IFERROR('Data Input - Proposed'!O85*INDEX('Energy Prices'!$F$19:$CJ$24,MATCH($B95,'Energy Prices'!$C$19:$C$24,0),MATCH(Calc_Proposed!K$6,'Energy Prices'!$F$11:$CJ$11,0))/100000,"")</f>
        <v/>
      </c>
      <c r="L95" s="61" t="str">
        <f>IFERROR('Data Input - Proposed'!P85*INDEX('Energy Prices'!$F$19:$CJ$24,MATCH($B95,'Energy Prices'!$C$19:$C$24,0),MATCH(Calc_Proposed!L$6,'Energy Prices'!$F$11:$CJ$11,0))/100000,"")</f>
        <v/>
      </c>
      <c r="M95" s="61" t="str">
        <f>IFERROR('Data Input - Proposed'!Q85*INDEX('Energy Prices'!$F$19:$CJ$24,MATCH($B95,'Energy Prices'!$C$19:$C$24,0),MATCH(Calc_Proposed!M$6,'Energy Prices'!$F$11:$CJ$11,0))/100000,"")</f>
        <v/>
      </c>
      <c r="N95" s="61" t="str">
        <f>IFERROR('Data Input - Proposed'!R85*INDEX('Energy Prices'!$F$19:$CJ$24,MATCH($B95,'Energy Prices'!$C$19:$C$24,0),MATCH(Calc_Proposed!N$6,'Energy Prices'!$F$11:$CJ$11,0))/100000,"")</f>
        <v/>
      </c>
      <c r="O95" s="61" t="str">
        <f>IFERROR('Data Input - Proposed'!S85*INDEX('Energy Prices'!$F$19:$CJ$24,MATCH($B95,'Energy Prices'!$C$19:$C$24,0),MATCH(Calc_Proposed!O$6,'Energy Prices'!$F$11:$CJ$11,0))/100000,"")</f>
        <v/>
      </c>
      <c r="P95" s="61" t="str">
        <f>IFERROR('Data Input - Proposed'!T85*INDEX('Energy Prices'!$F$19:$CJ$24,MATCH($B95,'Energy Prices'!$C$19:$C$24,0),MATCH(Calc_Proposed!P$6,'Energy Prices'!$F$11:$CJ$11,0))/100000,"")</f>
        <v/>
      </c>
      <c r="Q95" s="61" t="str">
        <f>IFERROR('Data Input - Proposed'!U85*INDEX('Energy Prices'!$F$19:$CJ$24,MATCH($B95,'Energy Prices'!$C$19:$C$24,0),MATCH(Calc_Proposed!Q$6,'Energy Prices'!$F$11:$CJ$11,0))/100000,"")</f>
        <v/>
      </c>
      <c r="R95" s="61" t="str">
        <f>IFERROR('Data Input - Proposed'!V85*INDEX('Energy Prices'!$F$19:$CJ$24,MATCH($B95,'Energy Prices'!$C$19:$C$24,0),MATCH(Calc_Proposed!R$6,'Energy Prices'!$F$11:$CJ$11,0))/100000,"")</f>
        <v/>
      </c>
      <c r="S95" s="61" t="str">
        <f>IFERROR('Data Input - Proposed'!W85*INDEX('Energy Prices'!$F$19:$CJ$24,MATCH($B95,'Energy Prices'!$C$19:$C$24,0),MATCH(Calc_Proposed!S$6,'Energy Prices'!$F$11:$CJ$11,0))/100000,"")</f>
        <v/>
      </c>
      <c r="T95" s="61" t="str">
        <f>IFERROR('Data Input - Proposed'!X85*INDEX('Energy Prices'!$F$19:$CJ$24,MATCH($B95,'Energy Prices'!$C$19:$C$24,0),MATCH(Calc_Proposed!T$6,'Energy Prices'!$F$11:$CJ$11,0))/100000,"")</f>
        <v/>
      </c>
      <c r="U95" s="61" t="str">
        <f>IFERROR('Data Input - Proposed'!Y85*INDEX('Energy Prices'!$F$19:$CJ$24,MATCH($B95,'Energy Prices'!$C$19:$C$24,0),MATCH(Calc_Proposed!U$6,'Energy Prices'!$F$11:$CJ$11,0))/100000,"")</f>
        <v/>
      </c>
      <c r="V95" s="61" t="str">
        <f>IFERROR('Data Input - Proposed'!Z85*INDEX('Energy Prices'!$F$19:$CJ$24,MATCH($B95,'Energy Prices'!$C$19:$C$24,0),MATCH(Calc_Proposed!V$6,'Energy Prices'!$F$11:$CJ$11,0))/100000,"")</f>
        <v/>
      </c>
      <c r="W95" s="61" t="str">
        <f>IFERROR('Data Input - Proposed'!AA85*INDEX('Energy Prices'!$F$19:$CJ$24,MATCH($B95,'Energy Prices'!$C$19:$C$24,0),MATCH(Calc_Proposed!W$6,'Energy Prices'!$F$11:$CJ$11,0))/100000,"")</f>
        <v/>
      </c>
      <c r="X95" s="61" t="str">
        <f>IFERROR('Data Input - Proposed'!AB85*INDEX('Energy Prices'!$F$19:$CJ$24,MATCH($B95,'Energy Prices'!$C$19:$C$24,0),MATCH(Calc_Proposed!X$6,'Energy Prices'!$F$11:$CJ$11,0))/100000,"")</f>
        <v/>
      </c>
      <c r="Y95" s="61" t="str">
        <f>IFERROR('Data Input - Proposed'!AC85*INDEX('Energy Prices'!$F$19:$CJ$24,MATCH($B95,'Energy Prices'!$C$19:$C$24,0),MATCH(Calc_Proposed!Y$6,'Energy Prices'!$F$11:$CJ$11,0))/100000,"")</f>
        <v/>
      </c>
      <c r="Z95" s="61" t="str">
        <f>IFERROR('Data Input - Proposed'!AD85*INDEX('Energy Prices'!$F$19:$CJ$24,MATCH($B95,'Energy Prices'!$C$19:$C$24,0),MATCH(Calc_Proposed!Z$6,'Energy Prices'!$F$11:$CJ$11,0))/100000,"")</f>
        <v/>
      </c>
      <c r="AA95" s="61" t="str">
        <f>IFERROR('Data Input - Proposed'!AE85*INDEX('Energy Prices'!$F$19:$CJ$24,MATCH($B95,'Energy Prices'!$C$19:$C$24,0),MATCH(Calc_Proposed!AA$6,'Energy Prices'!$F$11:$CJ$11,0))/100000,"")</f>
        <v/>
      </c>
      <c r="AB95" s="61" t="str">
        <f>IFERROR('Data Input - Proposed'!AF85*INDEX('Energy Prices'!$F$19:$CJ$24,MATCH($B95,'Energy Prices'!$C$19:$C$24,0),MATCH(Calc_Proposed!AB$6,'Energy Prices'!$F$11:$CJ$11,0))/100000,"")</f>
        <v/>
      </c>
      <c r="AC95" s="61" t="str">
        <f>IFERROR('Data Input - Proposed'!AG85*INDEX('Energy Prices'!$F$19:$CJ$24,MATCH($B95,'Energy Prices'!$C$19:$C$24,0),MATCH(Calc_Proposed!AC$6,'Energy Prices'!$F$11:$CJ$11,0))/100000,"")</f>
        <v/>
      </c>
      <c r="AD95" s="61" t="str">
        <f>IFERROR('Data Input - Proposed'!AH85*INDEX('Energy Prices'!$F$19:$CJ$24,MATCH($B95,'Energy Prices'!$C$19:$C$24,0),MATCH(Calc_Proposed!AD$6,'Energy Prices'!$F$11:$CJ$11,0))/100000,"")</f>
        <v/>
      </c>
      <c r="AE95" s="61" t="str">
        <f>IFERROR('Data Input - Proposed'!AI85*INDEX('Energy Prices'!$F$19:$CJ$24,MATCH($B95,'Energy Prices'!$C$19:$C$24,0),MATCH(Calc_Proposed!AE$6,'Energy Prices'!$F$11:$CJ$11,0))/100000,"")</f>
        <v/>
      </c>
      <c r="AF95" s="61" t="str">
        <f>IFERROR('Data Input - Proposed'!AJ85*INDEX('Energy Prices'!$F$19:$CJ$24,MATCH($B95,'Energy Prices'!$C$19:$C$24,0),MATCH(Calc_Proposed!AF$6,'Energy Prices'!$F$11:$CJ$11,0))/100000,"")</f>
        <v/>
      </c>
      <c r="AG95" s="61" t="str">
        <f>IFERROR('Data Input - Proposed'!AK85*INDEX('Energy Prices'!$F$19:$CJ$24,MATCH($B95,'Energy Prices'!$C$19:$C$24,0),MATCH(Calc_Proposed!AG$6,'Energy Prices'!$F$11:$CJ$11,0))/100000,"")</f>
        <v/>
      </c>
      <c r="AH95" s="61" t="str">
        <f>IFERROR('Data Input - Proposed'!AL85*INDEX('Energy Prices'!$F$19:$CJ$24,MATCH($B95,'Energy Prices'!$C$19:$C$24,0),MATCH(Calc_Proposed!AH$6,'Energy Prices'!$F$11:$CJ$11,0))/100000,"")</f>
        <v/>
      </c>
      <c r="AI95" s="61" t="str">
        <f>IFERROR('Data Input - Proposed'!AM85*INDEX('Energy Prices'!$F$19:$CJ$24,MATCH($B95,'Energy Prices'!$C$19:$C$24,0),MATCH(Calc_Proposed!AI$6,'Energy Prices'!$F$11:$CJ$11,0))/100000,"")</f>
        <v/>
      </c>
      <c r="AJ95" s="61" t="str">
        <f>IFERROR('Data Input - Proposed'!AN85*INDEX('Energy Prices'!$F$19:$CJ$24,MATCH($B95,'Energy Prices'!$C$19:$C$24,0),MATCH(Calc_Proposed!AJ$6,'Energy Prices'!$F$11:$CJ$11,0))/100000,"")</f>
        <v/>
      </c>
      <c r="AK95" s="61" t="str">
        <f>IFERROR('Data Input - Proposed'!AO85*INDEX('Energy Prices'!$F$19:$CJ$24,MATCH($B95,'Energy Prices'!$C$19:$C$24,0),MATCH(Calc_Proposed!AK$6,'Energy Prices'!$F$11:$CJ$11,0))/100000,"")</f>
        <v/>
      </c>
      <c r="AL95" s="61" t="str">
        <f>IFERROR('Data Input - Proposed'!AP85*INDEX('Energy Prices'!$F$19:$CJ$24,MATCH($B95,'Energy Prices'!$C$19:$C$24,0),MATCH(Calc_Proposed!AL$6,'Energy Prices'!$F$11:$CJ$11,0))/100000,"")</f>
        <v/>
      </c>
      <c r="AM95" s="61" t="str">
        <f>IFERROR('Data Input - Proposed'!AQ85*INDEX('Energy Prices'!$F$19:$CJ$24,MATCH($B95,'Energy Prices'!$C$19:$C$24,0),MATCH(Calc_Proposed!AM$6,'Energy Prices'!$F$11:$CJ$11,0))/100000,"")</f>
        <v/>
      </c>
      <c r="AN95" s="61" t="str">
        <f>IFERROR('Data Input - Proposed'!AR85*INDEX('Energy Prices'!$F$19:$CJ$24,MATCH($B95,'Energy Prices'!$C$19:$C$24,0),MATCH(Calc_Proposed!AN$6,'Energy Prices'!$F$11:$CJ$11,0))/100000,"")</f>
        <v/>
      </c>
      <c r="AO95" s="61" t="str">
        <f>IFERROR('Data Input - Proposed'!AS85*INDEX('Energy Prices'!$F$19:$CJ$24,MATCH($B95,'Energy Prices'!$C$19:$C$24,0),MATCH(Calc_Proposed!AO$6,'Energy Prices'!$F$11:$CJ$11,0))/100000,"")</f>
        <v/>
      </c>
      <c r="AP95" s="61" t="str">
        <f>IFERROR('Data Input - Proposed'!AT85*INDEX('Energy Prices'!$F$19:$CJ$24,MATCH($B95,'Energy Prices'!$C$19:$C$24,0),MATCH(Calc_Proposed!AP$6,'Energy Prices'!$F$11:$CJ$11,0))/100000,"")</f>
        <v/>
      </c>
      <c r="AQ95" s="61" t="str">
        <f>IFERROR('Data Input - Proposed'!AU85*INDEX('Energy Prices'!$F$19:$CJ$24,MATCH($B95,'Energy Prices'!$C$19:$C$24,0),MATCH(Calc_Proposed!AQ$6,'Energy Prices'!$F$11:$CJ$11,0))/100000,"")</f>
        <v/>
      </c>
      <c r="AR95" s="61" t="str">
        <f>IFERROR('Data Input - Proposed'!AV85*INDEX('Energy Prices'!$F$19:$CJ$24,MATCH($B95,'Energy Prices'!$C$19:$C$24,0),MATCH(Calc_Proposed!AR$6,'Energy Prices'!$F$11:$CJ$11,0))/100000,"")</f>
        <v/>
      </c>
      <c r="AS95" s="61" t="str">
        <f>IFERROR('Data Input - Proposed'!AW85*INDEX('Energy Prices'!$F$19:$CJ$24,MATCH($B95,'Energy Prices'!$C$19:$C$24,0),MATCH(Calc_Proposed!AS$6,'Energy Prices'!$F$11:$CJ$11,0))/100000,"")</f>
        <v/>
      </c>
      <c r="AT95" s="61" t="str">
        <f>IFERROR('Data Input - Proposed'!AX85*INDEX('Energy Prices'!$F$19:$CJ$24,MATCH($B95,'Energy Prices'!$C$19:$C$24,0),MATCH(Calc_Proposed!AT$6,'Energy Prices'!$F$11:$CJ$11,0))/100000,"")</f>
        <v/>
      </c>
      <c r="AU95" s="61" t="str">
        <f>IFERROR('Data Input - Proposed'!AY85*INDEX('Energy Prices'!$F$19:$CJ$24,MATCH($B95,'Energy Prices'!$C$19:$C$24,0),MATCH(Calc_Proposed!AU$6,'Energy Prices'!$F$11:$CJ$11,0))/100000,"")</f>
        <v/>
      </c>
      <c r="AV95" s="61" t="str">
        <f>IFERROR('Data Input - Proposed'!AZ85*INDEX('Energy Prices'!$F$19:$CJ$24,MATCH($B95,'Energy Prices'!$C$19:$C$24,0),MATCH(Calc_Proposed!AV$6,'Energy Prices'!$F$11:$CJ$11,0))/100000,"")</f>
        <v/>
      </c>
      <c r="AW95" s="61" t="str">
        <f>IFERROR('Data Input - Proposed'!BA85*INDEX('Energy Prices'!$F$19:$CJ$24,MATCH($B95,'Energy Prices'!$C$19:$C$24,0),MATCH(Calc_Proposed!AW$6,'Energy Prices'!$F$11:$CJ$11,0))/100000,"")</f>
        <v/>
      </c>
      <c r="AX95" s="61" t="str">
        <f>IFERROR('Data Input - Proposed'!BB85*INDEX('Energy Prices'!$F$19:$CJ$24,MATCH($B95,'Energy Prices'!$C$19:$C$24,0),MATCH(Calc_Proposed!AX$6,'Energy Prices'!$F$11:$CJ$11,0))/100000,"")</f>
        <v/>
      </c>
      <c r="AY95" s="61" t="str">
        <f>IFERROR('Data Input - Proposed'!BC85*INDEX('Energy Prices'!$F$19:$CJ$24,MATCH($B95,'Energy Prices'!$C$19:$C$24,0),MATCH(Calc_Proposed!AY$6,'Energy Prices'!$F$11:$CJ$11,0))/100000,"")</f>
        <v/>
      </c>
      <c r="AZ95" s="61" t="str">
        <f>IFERROR('Data Input - Proposed'!BD85*INDEX('Energy Prices'!$F$19:$CJ$24,MATCH($B95,'Energy Prices'!$C$19:$C$24,0),MATCH(Calc_Proposed!AZ$6,'Energy Prices'!$F$11:$CJ$11,0))/100000,"")</f>
        <v/>
      </c>
      <c r="BA95" s="61" t="str">
        <f>IFERROR('Data Input - Proposed'!BE85*INDEX('Energy Prices'!$F$19:$CJ$24,MATCH($B95,'Energy Prices'!$C$19:$C$24,0),MATCH(Calc_Proposed!BA$6,'Energy Prices'!$F$11:$CJ$11,0))/100000,"")</f>
        <v/>
      </c>
      <c r="BB95" s="61" t="str">
        <f>IFERROR('Data Input - Proposed'!BF85*INDEX('Energy Prices'!$F$19:$CJ$24,MATCH($B95,'Energy Prices'!$C$19:$C$24,0),MATCH(Calc_Proposed!BB$6,'Energy Prices'!$F$11:$CJ$11,0))/100000,"")</f>
        <v/>
      </c>
      <c r="BC95" s="61" t="str">
        <f>IFERROR('Data Input - Proposed'!BG85*INDEX('Energy Prices'!$F$19:$CJ$24,MATCH($B95,'Energy Prices'!$C$19:$C$24,0),MATCH(Calc_Proposed!BC$6,'Energy Prices'!$F$11:$CJ$11,0))/100000,"")</f>
        <v/>
      </c>
      <c r="BD95" s="61" t="str">
        <f>IFERROR('Data Input - Proposed'!BH85*INDEX('Energy Prices'!$F$19:$CJ$24,MATCH($B95,'Energy Prices'!$C$19:$C$24,0),MATCH(Calc_Proposed!BD$6,'Energy Prices'!$F$11:$CJ$11,0))/100000,"")</f>
        <v/>
      </c>
      <c r="BE95" s="61" t="str">
        <f>IFERROR('Data Input - Proposed'!BI85*INDEX('Energy Prices'!$F$19:$CJ$24,MATCH($B95,'Energy Prices'!$C$19:$C$24,0),MATCH(Calc_Proposed!BE$6,'Energy Prices'!$F$11:$CJ$11,0))/100000,"")</f>
        <v/>
      </c>
      <c r="BF95" s="61" t="str">
        <f>IFERROR('Data Input - Proposed'!BJ85*INDEX('Energy Prices'!$F$19:$CJ$24,MATCH($B95,'Energy Prices'!$C$19:$C$24,0),MATCH(Calc_Proposed!BF$6,'Energy Prices'!$F$11:$CJ$11,0))/100000,"")</f>
        <v/>
      </c>
      <c r="BG95" s="61" t="str">
        <f>IFERROR('Data Input - Proposed'!BK85*INDEX('Energy Prices'!$F$19:$CJ$24,MATCH($B95,'Energy Prices'!$C$19:$C$24,0),MATCH(Calc_Proposed!BG$6,'Energy Prices'!$F$11:$CJ$11,0))/100000,"")</f>
        <v/>
      </c>
      <c r="BH95" s="61" t="str">
        <f>IFERROR('Data Input - Proposed'!BL85*INDEX('Energy Prices'!$F$19:$CJ$24,MATCH($B95,'Energy Prices'!$C$19:$C$24,0),MATCH(Calc_Proposed!BH$6,'Energy Prices'!$F$11:$CJ$11,0))/100000,"")</f>
        <v/>
      </c>
      <c r="BI95" s="61" t="str">
        <f>IFERROR('Data Input - Proposed'!BM85*INDEX('Energy Prices'!$F$19:$CJ$24,MATCH($B95,'Energy Prices'!$C$19:$C$24,0),MATCH(Calc_Proposed!BI$6,'Energy Prices'!$F$11:$CJ$11,0))/100000,"")</f>
        <v/>
      </c>
      <c r="BJ95" s="61" t="str">
        <f>IFERROR('Data Input - Proposed'!BN85*INDEX('Energy Prices'!$F$19:$CJ$24,MATCH($B95,'Energy Prices'!$C$19:$C$24,0),MATCH(Calc_Proposed!BJ$6,'Energy Prices'!$F$11:$CJ$11,0))/100000,"")</f>
        <v/>
      </c>
      <c r="BK95" s="61" t="str">
        <f>IFERROR('Data Input - Proposed'!BO85*INDEX('Energy Prices'!$F$19:$CJ$24,MATCH($B95,'Energy Prices'!$C$19:$C$24,0),MATCH(Calc_Proposed!BK$6,'Energy Prices'!$F$11:$CJ$11,0))/100000,"")</f>
        <v/>
      </c>
      <c r="BL95" s="61" t="str">
        <f>IFERROR('Data Input - Proposed'!BP85*INDEX('Energy Prices'!$F$19:$CJ$24,MATCH($B95,'Energy Prices'!$C$19:$C$24,0),MATCH(Calc_Proposed!BL$6,'Energy Prices'!$F$11:$CJ$11,0))/100000,"")</f>
        <v/>
      </c>
      <c r="BM95" s="61" t="str">
        <f>IFERROR('Data Input - Proposed'!BQ85*INDEX('Energy Prices'!$F$19:$CJ$24,MATCH($B95,'Energy Prices'!$C$19:$C$24,0),MATCH(Calc_Proposed!BM$6,'Energy Prices'!$F$11:$CJ$11,0))/100000,"")</f>
        <v/>
      </c>
      <c r="BN95" s="61" t="str">
        <f>IFERROR('Data Input - Proposed'!BR85*INDEX('Energy Prices'!$F$19:$CJ$24,MATCH($B95,'Energy Prices'!$C$19:$C$24,0),MATCH(Calc_Proposed!BN$6,'Energy Prices'!$F$11:$CJ$11,0))/100000,"")</f>
        <v/>
      </c>
      <c r="BO95" s="61" t="str">
        <f>IFERROR('Data Input - Proposed'!BS85*INDEX('Energy Prices'!$F$19:$CJ$24,MATCH($B95,'Energy Prices'!$C$19:$C$24,0),MATCH(Calc_Proposed!BO$6,'Energy Prices'!$F$11:$CJ$11,0))/100000,"")</f>
        <v/>
      </c>
      <c r="BP95" s="61" t="str">
        <f>IFERROR('Data Input - Proposed'!BT85*INDEX('Energy Prices'!$F$19:$CJ$24,MATCH($B95,'Energy Prices'!$C$19:$C$24,0),MATCH(Calc_Proposed!BP$6,'Energy Prices'!$F$11:$CJ$11,0))/100000,"")</f>
        <v/>
      </c>
      <c r="BQ95" s="61" t="str">
        <f>IFERROR('Data Input - Proposed'!BU85*INDEX('Energy Prices'!$F$19:$CJ$24,MATCH($B95,'Energy Prices'!$C$19:$C$24,0),MATCH(Calc_Proposed!BQ$6,'Energy Prices'!$F$11:$CJ$11,0))/100000,"")</f>
        <v/>
      </c>
      <c r="BR95" s="61" t="str">
        <f>IFERROR('Data Input - Proposed'!BV85*INDEX('Energy Prices'!$F$19:$CJ$24,MATCH($B95,'Energy Prices'!$C$19:$C$24,0),MATCH(Calc_Proposed!BR$6,'Energy Prices'!$F$11:$CJ$11,0))/100000,"")</f>
        <v/>
      </c>
      <c r="BS95" s="61" t="str">
        <f>IFERROR('Data Input - Proposed'!BW85*INDEX('Energy Prices'!$F$19:$CJ$24,MATCH($B95,'Energy Prices'!$C$19:$C$24,0),MATCH(Calc_Proposed!BS$6,'Energy Prices'!$F$11:$CJ$11,0))/100000,"")</f>
        <v/>
      </c>
      <c r="BT95" s="61" t="str">
        <f>IFERROR('Data Input - Proposed'!BX85*INDEX('Energy Prices'!$F$19:$CJ$24,MATCH($B95,'Energy Prices'!$C$19:$C$24,0),MATCH(Calc_Proposed!BT$6,'Energy Prices'!$F$11:$CJ$11,0))/100000,"")</f>
        <v/>
      </c>
      <c r="BU95" s="61" t="str">
        <f>IFERROR('Data Input - Proposed'!BY85*INDEX('Energy Prices'!$F$19:$CJ$24,MATCH($B95,'Energy Prices'!$C$19:$C$24,0),MATCH(Calc_Proposed!BU$6,'Energy Prices'!$F$11:$CJ$11,0))/100000,"")</f>
        <v/>
      </c>
      <c r="BV95" s="61" t="str">
        <f>IFERROR('Data Input - Proposed'!BZ85*INDEX('Energy Prices'!$F$19:$CJ$24,MATCH($B95,'Energy Prices'!$C$19:$C$24,0),MATCH(Calc_Proposed!BV$6,'Energy Prices'!$F$11:$CJ$11,0))/100000,"")</f>
        <v/>
      </c>
      <c r="BW95" s="61" t="str">
        <f>IFERROR('Data Input - Proposed'!CA85*INDEX('Energy Prices'!$F$19:$CJ$24,MATCH($B95,'Energy Prices'!$C$19:$C$24,0),MATCH(Calc_Proposed!BW$6,'Energy Prices'!$F$11:$CJ$11,0))/100000,"")</f>
        <v/>
      </c>
      <c r="BX95" s="61" t="str">
        <f>IFERROR('Data Input - Proposed'!CB85*INDEX('Energy Prices'!$F$19:$CJ$24,MATCH($B95,'Energy Prices'!$C$19:$C$24,0),MATCH(Calc_Proposed!BX$6,'Energy Prices'!$F$11:$CJ$11,0))/100000,"")</f>
        <v/>
      </c>
      <c r="BY95" s="61" t="str">
        <f>IFERROR('Data Input - Proposed'!CC85*INDEX('Energy Prices'!$F$19:$CJ$24,MATCH($B95,'Energy Prices'!$C$19:$C$24,0),MATCH(Calc_Proposed!BY$6,'Energy Prices'!$F$11:$CJ$11,0))/100000,"")</f>
        <v/>
      </c>
      <c r="BZ95" s="61" t="str">
        <f>IFERROR('Data Input - Proposed'!CD85*INDEX('Energy Prices'!$F$19:$CJ$24,MATCH($B95,'Energy Prices'!$C$19:$C$24,0),MATCH(Calc_Proposed!BZ$6,'Energy Prices'!$F$11:$CJ$11,0))/100000,"")</f>
        <v/>
      </c>
      <c r="CA95" s="61" t="str">
        <f>IFERROR('Data Input - Proposed'!CE85*INDEX('Energy Prices'!$F$19:$CJ$24,MATCH($B95,'Energy Prices'!$C$19:$C$24,0),MATCH(Calc_Proposed!CA$6,'Energy Prices'!$F$11:$CJ$11,0))/100000,"")</f>
        <v/>
      </c>
      <c r="CB95" s="61" t="str">
        <f>IFERROR('Data Input - Proposed'!CF85*INDEX('Energy Prices'!$F$19:$CJ$24,MATCH($B95,'Energy Prices'!$C$19:$C$24,0),MATCH(Calc_Proposed!CB$6,'Energy Prices'!$F$11:$CJ$11,0))/100000,"")</f>
        <v/>
      </c>
      <c r="CC95" s="61" t="str">
        <f>IFERROR('Data Input - Proposed'!CG85*INDEX('Energy Prices'!$F$19:$CJ$24,MATCH($B95,'Energy Prices'!$C$19:$C$24,0),MATCH(Calc_Proposed!CC$6,'Energy Prices'!$F$11:$CJ$11,0))/100000,"")</f>
        <v/>
      </c>
      <c r="CD95" s="61" t="str">
        <f>IFERROR('Data Input - Proposed'!CH85*INDEX('Energy Prices'!$F$19:$CJ$24,MATCH($B95,'Energy Prices'!$C$19:$C$24,0),MATCH(Calc_Proposed!CD$6,'Energy Prices'!$F$11:$CJ$11,0))/100000,"")</f>
        <v/>
      </c>
      <c r="CE95" s="61" t="str">
        <f>IFERROR('Data Input - Proposed'!CI85*INDEX('Energy Prices'!$F$19:$CJ$24,MATCH($B95,'Energy Prices'!$C$19:$C$24,0),MATCH(Calc_Proposed!CE$6,'Energy Prices'!$F$11:$CJ$11,0))/100000,"")</f>
        <v/>
      </c>
      <c r="CF95" s="61" t="str">
        <f>IFERROR('Data Input - Proposed'!CJ85*INDEX('Energy Prices'!$F$19:$CJ$24,MATCH($B95,'Energy Prices'!$C$19:$C$24,0),MATCH(Calc_Proposed!CF$6,'Energy Prices'!$F$11:$CJ$11,0))/100000,"")</f>
        <v/>
      </c>
      <c r="CG95" s="61" t="str">
        <f>IFERROR('Data Input - Proposed'!CK85*INDEX('Energy Prices'!$F$19:$CJ$24,MATCH($B95,'Energy Prices'!$C$19:$C$24,0),MATCH(Calc_Proposed!CG$6,'Energy Prices'!$F$11:$CJ$11,0))/100000,"")</f>
        <v/>
      </c>
      <c r="CH95" s="61" t="str">
        <f>IFERROR('Data Input - Proposed'!CL85*INDEX('Energy Prices'!$F$19:$CJ$24,MATCH($B95,'Energy Prices'!$C$19:$C$24,0),MATCH(Calc_Proposed!CH$6,'Energy Prices'!$F$11:$CJ$11,0))/100000,"")</f>
        <v/>
      </c>
      <c r="CI95" s="61" t="str">
        <f>IFERROR('Data Input - Proposed'!CM85*INDEX('Energy Prices'!$F$19:$CJ$24,MATCH($B95,'Energy Prices'!$C$19:$C$24,0),MATCH(Calc_Proposed!CI$6,'Energy Prices'!$F$11:$CJ$11,0))/100000,"")</f>
        <v/>
      </c>
      <c r="CJ95" s="61" t="str">
        <f>IFERROR('Data Input - Proposed'!CN85*INDEX('Energy Prices'!$F$19:$CJ$24,MATCH($B95,'Energy Prices'!$C$19:$C$24,0),MATCH(Calc_Proposed!CJ$6,'Energy Prices'!$F$11:$CJ$11,0))/100000,"")</f>
        <v/>
      </c>
      <c r="CK95" s="61" t="str">
        <f>IFERROR('Data Input - Proposed'!CO85*INDEX('Energy Prices'!$F$19:$CJ$24,MATCH($B95,'Energy Prices'!$C$19:$C$24,0),MATCH(Calc_Proposed!CK$6,'Energy Prices'!$F$11:$CJ$11,0))/100000,"")</f>
        <v/>
      </c>
      <c r="CL95" s="61" t="str">
        <f>IFERROR('Data Input - Proposed'!CP85*INDEX('Energy Prices'!$F$19:$CJ$24,MATCH($B95,'Energy Prices'!$C$19:$C$24,0),MATCH(Calc_Proposed!CL$6,'Energy Prices'!$F$11:$CJ$11,0))/100000,"")</f>
        <v/>
      </c>
      <c r="CM95" s="61" t="str">
        <f>IFERROR('Data Input - Proposed'!CQ85*INDEX('Energy Prices'!$F$19:$CJ$24,MATCH($B95,'Energy Prices'!$C$19:$C$24,0),MATCH(Calc_Proposed!CM$6,'Energy Prices'!$F$11:$CJ$11,0))/100000,"")</f>
        <v/>
      </c>
      <c r="CN95" s="61" t="str">
        <f>IFERROR('Data Input - Proposed'!CR85*INDEX('Energy Prices'!$F$19:$CJ$24,MATCH($B95,'Energy Prices'!$C$19:$C$24,0),MATCH(Calc_Proposed!CN$6,'Energy Prices'!$F$11:$CJ$11,0))/100000,"")</f>
        <v/>
      </c>
      <c r="CO95" s="61" t="str">
        <f>IFERROR('Data Input - Proposed'!CS85*INDEX('Energy Prices'!$F$19:$CJ$24,MATCH($B95,'Energy Prices'!$C$19:$C$24,0),MATCH(Calc_Proposed!CO$6,'Energy Prices'!$F$11:$CJ$11,0))/100000,"")</f>
        <v/>
      </c>
      <c r="CP95" s="61" t="str">
        <f>IFERROR('Data Input - Proposed'!CT85*INDEX('Energy Prices'!$F$19:$CJ$24,MATCH($B95,'Energy Prices'!$C$19:$C$24,0),MATCH(Calc_Proposed!CP$6,'Energy Prices'!$F$11:$CJ$11,0))/100000,"")</f>
        <v/>
      </c>
      <c r="CQ95" s="61" t="str">
        <f>IFERROR('Data Input - Proposed'!CU85*INDEX('Energy Prices'!$F$19:$CJ$24,MATCH($B95,'Energy Prices'!$C$19:$C$24,0),MATCH(Calc_Proposed!CQ$6,'Energy Prices'!$F$11:$CJ$11,0))/100000,"")</f>
        <v/>
      </c>
      <c r="CR95" s="61" t="str">
        <f>IFERROR('Data Input - Proposed'!CV85*INDEX('Energy Prices'!$F$19:$CJ$24,MATCH($B95,'Energy Prices'!$C$19:$C$24,0),MATCH(Calc_Proposed!CR$6,'Energy Prices'!$F$11:$CJ$11,0))/100000,"")</f>
        <v/>
      </c>
      <c r="CS95" s="61" t="str">
        <f>IFERROR('Data Input - Proposed'!CW85*INDEX('Energy Prices'!$F$19:$CJ$24,MATCH($B95,'Energy Prices'!$C$19:$C$24,0),MATCH(Calc_Proposed!CS$6,'Energy Prices'!$F$11:$CJ$11,0))/100000,"")</f>
        <v/>
      </c>
      <c r="CT95" s="61" t="str">
        <f>IFERROR('Data Input - Proposed'!CX85*INDEX('Energy Prices'!$F$19:$CJ$24,MATCH($B95,'Energy Prices'!$C$19:$C$24,0),MATCH(Calc_Proposed!CT$6,'Energy Prices'!$F$11:$CJ$11,0))/100000,"")</f>
        <v/>
      </c>
      <c r="CU95" s="61" t="str">
        <f>IFERROR('Data Input - Proposed'!CY85*INDEX('Energy Prices'!$F$19:$CJ$24,MATCH($B95,'Energy Prices'!$C$19:$C$24,0),MATCH(Calc_Proposed!CU$6,'Energy Prices'!$F$11:$CJ$11,0))/100000,"")</f>
        <v/>
      </c>
      <c r="CV95" s="61" t="str">
        <f>IFERROR('Data Input - Proposed'!CZ85*INDEX('Energy Prices'!$F$19:$CJ$24,MATCH($B95,'Energy Prices'!$C$19:$C$24,0),MATCH(Calc_Proposed!CV$6,'Energy Prices'!$F$11:$CJ$11,0))/100000,"")</f>
        <v/>
      </c>
      <c r="CW95" s="61" t="str">
        <f>IFERROR('Data Input - Proposed'!DA85*INDEX('Energy Prices'!$F$19:$CJ$24,MATCH($B95,'Energy Prices'!$C$19:$C$24,0),MATCH(Calc_Proposed!CW$6,'Energy Prices'!$F$11:$CJ$11,0))/100000,"")</f>
        <v/>
      </c>
      <c r="CX95" s="61" t="str">
        <f>IFERROR('Data Input - Proposed'!DB85*INDEX('Energy Prices'!$F$19:$CJ$24,MATCH($B95,'Energy Prices'!$C$19:$C$24,0),MATCH(Calc_Proposed!CX$6,'Energy Prices'!$F$11:$CJ$11,0))/100000,"")</f>
        <v/>
      </c>
      <c r="CY95" s="61" t="str">
        <f>IFERROR('Data Input - Proposed'!DC85*INDEX('Energy Prices'!$F$19:$CJ$24,MATCH($B95,'Energy Prices'!$C$19:$C$24,0),MATCH(Calc_Proposed!CY$6,'Energy Prices'!$F$11:$CJ$11,0))/100000,"")</f>
        <v/>
      </c>
      <c r="CZ95" s="391"/>
    </row>
    <row r="96" spans="1:104" x14ac:dyDescent="0.25">
      <c r="B96" s="393" t="s">
        <v>115</v>
      </c>
      <c r="C96" s="9" t="s">
        <v>1117</v>
      </c>
      <c r="D96" s="61" t="str">
        <f>IFERROR('Data Input - Proposed'!H86*INDEX('Energy Prices'!$F$19:$CJ$24,MATCH($B96,'Energy Prices'!$C$19:$C$24,0),MATCH(Calc_Proposed!D$6,'Energy Prices'!$F$11:$CJ$11,0))/100000,"")</f>
        <v/>
      </c>
      <c r="E96" s="61" t="str">
        <f>IFERROR('Data Input - Proposed'!I86*INDEX('Energy Prices'!$F$19:$CJ$24,MATCH($B96,'Energy Prices'!$C$19:$C$24,0),MATCH(Calc_Proposed!E$6,'Energy Prices'!$F$11:$CJ$11,0))/100000,"")</f>
        <v/>
      </c>
      <c r="F96" s="61" t="str">
        <f>IFERROR('Data Input - Proposed'!J86*INDEX('Energy Prices'!$F$19:$CJ$24,MATCH($B96,'Energy Prices'!$C$19:$C$24,0),MATCH(Calc_Proposed!F$6,'Energy Prices'!$F$11:$CJ$11,0))/100000,"")</f>
        <v/>
      </c>
      <c r="G96" s="61" t="str">
        <f>IFERROR('Data Input - Proposed'!K86*INDEX('Energy Prices'!$F$19:$CJ$24,MATCH($B96,'Energy Prices'!$C$19:$C$24,0),MATCH(Calc_Proposed!G$6,'Energy Prices'!$F$11:$CJ$11,0))/100000,"")</f>
        <v/>
      </c>
      <c r="H96" s="61" t="str">
        <f>IFERROR('Data Input - Proposed'!L86*INDEX('Energy Prices'!$F$19:$CJ$24,MATCH($B96,'Energy Prices'!$C$19:$C$24,0),MATCH(Calc_Proposed!H$6,'Energy Prices'!$F$11:$CJ$11,0))/100000,"")</f>
        <v/>
      </c>
      <c r="I96" s="61" t="str">
        <f>IFERROR('Data Input - Proposed'!M86*INDEX('Energy Prices'!$F$19:$CJ$24,MATCH($B96,'Energy Prices'!$C$19:$C$24,0),MATCH(Calc_Proposed!I$6,'Energy Prices'!$F$11:$CJ$11,0))/100000,"")</f>
        <v/>
      </c>
      <c r="J96" s="61" t="str">
        <f>IFERROR('Data Input - Proposed'!N86*INDEX('Energy Prices'!$F$19:$CJ$24,MATCH($B96,'Energy Prices'!$C$19:$C$24,0),MATCH(Calc_Proposed!J$6,'Energy Prices'!$F$11:$CJ$11,0))/100000,"")</f>
        <v/>
      </c>
      <c r="K96" s="61" t="str">
        <f>IFERROR('Data Input - Proposed'!O86*INDEX('Energy Prices'!$F$19:$CJ$24,MATCH($B96,'Energy Prices'!$C$19:$C$24,0),MATCH(Calc_Proposed!K$6,'Energy Prices'!$F$11:$CJ$11,0))/100000,"")</f>
        <v/>
      </c>
      <c r="L96" s="61" t="str">
        <f>IFERROR('Data Input - Proposed'!P86*INDEX('Energy Prices'!$F$19:$CJ$24,MATCH($B96,'Energy Prices'!$C$19:$C$24,0),MATCH(Calc_Proposed!L$6,'Energy Prices'!$F$11:$CJ$11,0))/100000,"")</f>
        <v/>
      </c>
      <c r="M96" s="61" t="str">
        <f>IFERROR('Data Input - Proposed'!Q86*INDEX('Energy Prices'!$F$19:$CJ$24,MATCH($B96,'Energy Prices'!$C$19:$C$24,0),MATCH(Calc_Proposed!M$6,'Energy Prices'!$F$11:$CJ$11,0))/100000,"")</f>
        <v/>
      </c>
      <c r="N96" s="61" t="str">
        <f>IFERROR('Data Input - Proposed'!R86*INDEX('Energy Prices'!$F$19:$CJ$24,MATCH($B96,'Energy Prices'!$C$19:$C$24,0),MATCH(Calc_Proposed!N$6,'Energy Prices'!$F$11:$CJ$11,0))/100000,"")</f>
        <v/>
      </c>
      <c r="O96" s="61" t="str">
        <f>IFERROR('Data Input - Proposed'!S86*INDEX('Energy Prices'!$F$19:$CJ$24,MATCH($B96,'Energy Prices'!$C$19:$C$24,0),MATCH(Calc_Proposed!O$6,'Energy Prices'!$F$11:$CJ$11,0))/100000,"")</f>
        <v/>
      </c>
      <c r="P96" s="61" t="str">
        <f>IFERROR('Data Input - Proposed'!T86*INDEX('Energy Prices'!$F$19:$CJ$24,MATCH($B96,'Energy Prices'!$C$19:$C$24,0),MATCH(Calc_Proposed!P$6,'Energy Prices'!$F$11:$CJ$11,0))/100000,"")</f>
        <v/>
      </c>
      <c r="Q96" s="61" t="str">
        <f>IFERROR('Data Input - Proposed'!U86*INDEX('Energy Prices'!$F$19:$CJ$24,MATCH($B96,'Energy Prices'!$C$19:$C$24,0),MATCH(Calc_Proposed!Q$6,'Energy Prices'!$F$11:$CJ$11,0))/100000,"")</f>
        <v/>
      </c>
      <c r="R96" s="61" t="str">
        <f>IFERROR('Data Input - Proposed'!V86*INDEX('Energy Prices'!$F$19:$CJ$24,MATCH($B96,'Energy Prices'!$C$19:$C$24,0),MATCH(Calc_Proposed!R$6,'Energy Prices'!$F$11:$CJ$11,0))/100000,"")</f>
        <v/>
      </c>
      <c r="S96" s="61" t="str">
        <f>IFERROR('Data Input - Proposed'!W86*INDEX('Energy Prices'!$F$19:$CJ$24,MATCH($B96,'Energy Prices'!$C$19:$C$24,0),MATCH(Calc_Proposed!S$6,'Energy Prices'!$F$11:$CJ$11,0))/100000,"")</f>
        <v/>
      </c>
      <c r="T96" s="61" t="str">
        <f>IFERROR('Data Input - Proposed'!X86*INDEX('Energy Prices'!$F$19:$CJ$24,MATCH($B96,'Energy Prices'!$C$19:$C$24,0),MATCH(Calc_Proposed!T$6,'Energy Prices'!$F$11:$CJ$11,0))/100000,"")</f>
        <v/>
      </c>
      <c r="U96" s="61" t="str">
        <f>IFERROR('Data Input - Proposed'!Y86*INDEX('Energy Prices'!$F$19:$CJ$24,MATCH($B96,'Energy Prices'!$C$19:$C$24,0),MATCH(Calc_Proposed!U$6,'Energy Prices'!$F$11:$CJ$11,0))/100000,"")</f>
        <v/>
      </c>
      <c r="V96" s="61" t="str">
        <f>IFERROR('Data Input - Proposed'!Z86*INDEX('Energy Prices'!$F$19:$CJ$24,MATCH($B96,'Energy Prices'!$C$19:$C$24,0),MATCH(Calc_Proposed!V$6,'Energy Prices'!$F$11:$CJ$11,0))/100000,"")</f>
        <v/>
      </c>
      <c r="W96" s="61" t="str">
        <f>IFERROR('Data Input - Proposed'!AA86*INDEX('Energy Prices'!$F$19:$CJ$24,MATCH($B96,'Energy Prices'!$C$19:$C$24,0),MATCH(Calc_Proposed!W$6,'Energy Prices'!$F$11:$CJ$11,0))/100000,"")</f>
        <v/>
      </c>
      <c r="X96" s="61" t="str">
        <f>IFERROR('Data Input - Proposed'!AB86*INDEX('Energy Prices'!$F$19:$CJ$24,MATCH($B96,'Energy Prices'!$C$19:$C$24,0),MATCH(Calc_Proposed!X$6,'Energy Prices'!$F$11:$CJ$11,0))/100000,"")</f>
        <v/>
      </c>
      <c r="Y96" s="61" t="str">
        <f>IFERROR('Data Input - Proposed'!AC86*INDEX('Energy Prices'!$F$19:$CJ$24,MATCH($B96,'Energy Prices'!$C$19:$C$24,0),MATCH(Calc_Proposed!Y$6,'Energy Prices'!$F$11:$CJ$11,0))/100000,"")</f>
        <v/>
      </c>
      <c r="Z96" s="61" t="str">
        <f>IFERROR('Data Input - Proposed'!AD86*INDEX('Energy Prices'!$F$19:$CJ$24,MATCH($B96,'Energy Prices'!$C$19:$C$24,0),MATCH(Calc_Proposed!Z$6,'Energy Prices'!$F$11:$CJ$11,0))/100000,"")</f>
        <v/>
      </c>
      <c r="AA96" s="61" t="str">
        <f>IFERROR('Data Input - Proposed'!AE86*INDEX('Energy Prices'!$F$19:$CJ$24,MATCH($B96,'Energy Prices'!$C$19:$C$24,0),MATCH(Calc_Proposed!AA$6,'Energy Prices'!$F$11:$CJ$11,0))/100000,"")</f>
        <v/>
      </c>
      <c r="AB96" s="61" t="str">
        <f>IFERROR('Data Input - Proposed'!AF86*INDEX('Energy Prices'!$F$19:$CJ$24,MATCH($B96,'Energy Prices'!$C$19:$C$24,0),MATCH(Calc_Proposed!AB$6,'Energy Prices'!$F$11:$CJ$11,0))/100000,"")</f>
        <v/>
      </c>
      <c r="AC96" s="61" t="str">
        <f>IFERROR('Data Input - Proposed'!AG86*INDEX('Energy Prices'!$F$19:$CJ$24,MATCH($B96,'Energy Prices'!$C$19:$C$24,0),MATCH(Calc_Proposed!AC$6,'Energy Prices'!$F$11:$CJ$11,0))/100000,"")</f>
        <v/>
      </c>
      <c r="AD96" s="61" t="str">
        <f>IFERROR('Data Input - Proposed'!AH86*INDEX('Energy Prices'!$F$19:$CJ$24,MATCH($B96,'Energy Prices'!$C$19:$C$24,0),MATCH(Calc_Proposed!AD$6,'Energy Prices'!$F$11:$CJ$11,0))/100000,"")</f>
        <v/>
      </c>
      <c r="AE96" s="61" t="str">
        <f>IFERROR('Data Input - Proposed'!AI86*INDEX('Energy Prices'!$F$19:$CJ$24,MATCH($B96,'Energy Prices'!$C$19:$C$24,0),MATCH(Calc_Proposed!AE$6,'Energy Prices'!$F$11:$CJ$11,0))/100000,"")</f>
        <v/>
      </c>
      <c r="AF96" s="61" t="str">
        <f>IFERROR('Data Input - Proposed'!AJ86*INDEX('Energy Prices'!$F$19:$CJ$24,MATCH($B96,'Energy Prices'!$C$19:$C$24,0),MATCH(Calc_Proposed!AF$6,'Energy Prices'!$F$11:$CJ$11,0))/100000,"")</f>
        <v/>
      </c>
      <c r="AG96" s="61" t="str">
        <f>IFERROR('Data Input - Proposed'!AK86*INDEX('Energy Prices'!$F$19:$CJ$24,MATCH($B96,'Energy Prices'!$C$19:$C$24,0),MATCH(Calc_Proposed!AG$6,'Energy Prices'!$F$11:$CJ$11,0))/100000,"")</f>
        <v/>
      </c>
      <c r="AH96" s="61" t="str">
        <f>IFERROR('Data Input - Proposed'!AL86*INDEX('Energy Prices'!$F$19:$CJ$24,MATCH($B96,'Energy Prices'!$C$19:$C$24,0),MATCH(Calc_Proposed!AH$6,'Energy Prices'!$F$11:$CJ$11,0))/100000,"")</f>
        <v/>
      </c>
      <c r="AI96" s="61" t="str">
        <f>IFERROR('Data Input - Proposed'!AM86*INDEX('Energy Prices'!$F$19:$CJ$24,MATCH($B96,'Energy Prices'!$C$19:$C$24,0),MATCH(Calc_Proposed!AI$6,'Energy Prices'!$F$11:$CJ$11,0))/100000,"")</f>
        <v/>
      </c>
      <c r="AJ96" s="61" t="str">
        <f>IFERROR('Data Input - Proposed'!AN86*INDEX('Energy Prices'!$F$19:$CJ$24,MATCH($B96,'Energy Prices'!$C$19:$C$24,0),MATCH(Calc_Proposed!AJ$6,'Energy Prices'!$F$11:$CJ$11,0))/100000,"")</f>
        <v/>
      </c>
      <c r="AK96" s="61" t="str">
        <f>IFERROR('Data Input - Proposed'!AO86*INDEX('Energy Prices'!$F$19:$CJ$24,MATCH($B96,'Energy Prices'!$C$19:$C$24,0),MATCH(Calc_Proposed!AK$6,'Energy Prices'!$F$11:$CJ$11,0))/100000,"")</f>
        <v/>
      </c>
      <c r="AL96" s="61" t="str">
        <f>IFERROR('Data Input - Proposed'!AP86*INDEX('Energy Prices'!$F$19:$CJ$24,MATCH($B96,'Energy Prices'!$C$19:$C$24,0),MATCH(Calc_Proposed!AL$6,'Energy Prices'!$F$11:$CJ$11,0))/100000,"")</f>
        <v/>
      </c>
      <c r="AM96" s="61" t="str">
        <f>IFERROR('Data Input - Proposed'!AQ86*INDEX('Energy Prices'!$F$19:$CJ$24,MATCH($B96,'Energy Prices'!$C$19:$C$24,0),MATCH(Calc_Proposed!AM$6,'Energy Prices'!$F$11:$CJ$11,0))/100000,"")</f>
        <v/>
      </c>
      <c r="AN96" s="61" t="str">
        <f>IFERROR('Data Input - Proposed'!AR86*INDEX('Energy Prices'!$F$19:$CJ$24,MATCH($B96,'Energy Prices'!$C$19:$C$24,0),MATCH(Calc_Proposed!AN$6,'Energy Prices'!$F$11:$CJ$11,0))/100000,"")</f>
        <v/>
      </c>
      <c r="AO96" s="61" t="str">
        <f>IFERROR('Data Input - Proposed'!AS86*INDEX('Energy Prices'!$F$19:$CJ$24,MATCH($B96,'Energy Prices'!$C$19:$C$24,0),MATCH(Calc_Proposed!AO$6,'Energy Prices'!$F$11:$CJ$11,0))/100000,"")</f>
        <v/>
      </c>
      <c r="AP96" s="61" t="str">
        <f>IFERROR('Data Input - Proposed'!AT86*INDEX('Energy Prices'!$F$19:$CJ$24,MATCH($B96,'Energy Prices'!$C$19:$C$24,0),MATCH(Calc_Proposed!AP$6,'Energy Prices'!$F$11:$CJ$11,0))/100000,"")</f>
        <v/>
      </c>
      <c r="AQ96" s="61" t="str">
        <f>IFERROR('Data Input - Proposed'!AU86*INDEX('Energy Prices'!$F$19:$CJ$24,MATCH($B96,'Energy Prices'!$C$19:$C$24,0),MATCH(Calc_Proposed!AQ$6,'Energy Prices'!$F$11:$CJ$11,0))/100000,"")</f>
        <v/>
      </c>
      <c r="AR96" s="61" t="str">
        <f>IFERROR('Data Input - Proposed'!AV86*INDEX('Energy Prices'!$F$19:$CJ$24,MATCH($B96,'Energy Prices'!$C$19:$C$24,0),MATCH(Calc_Proposed!AR$6,'Energy Prices'!$F$11:$CJ$11,0))/100000,"")</f>
        <v/>
      </c>
      <c r="AS96" s="61" t="str">
        <f>IFERROR('Data Input - Proposed'!AW86*INDEX('Energy Prices'!$F$19:$CJ$24,MATCH($B96,'Energy Prices'!$C$19:$C$24,0),MATCH(Calc_Proposed!AS$6,'Energy Prices'!$F$11:$CJ$11,0))/100000,"")</f>
        <v/>
      </c>
      <c r="AT96" s="61" t="str">
        <f>IFERROR('Data Input - Proposed'!AX86*INDEX('Energy Prices'!$F$19:$CJ$24,MATCH($B96,'Energy Prices'!$C$19:$C$24,0),MATCH(Calc_Proposed!AT$6,'Energy Prices'!$F$11:$CJ$11,0))/100000,"")</f>
        <v/>
      </c>
      <c r="AU96" s="61" t="str">
        <f>IFERROR('Data Input - Proposed'!AY86*INDEX('Energy Prices'!$F$19:$CJ$24,MATCH($B96,'Energy Prices'!$C$19:$C$24,0),MATCH(Calc_Proposed!AU$6,'Energy Prices'!$F$11:$CJ$11,0))/100000,"")</f>
        <v/>
      </c>
      <c r="AV96" s="61" t="str">
        <f>IFERROR('Data Input - Proposed'!AZ86*INDEX('Energy Prices'!$F$19:$CJ$24,MATCH($B96,'Energy Prices'!$C$19:$C$24,0),MATCH(Calc_Proposed!AV$6,'Energy Prices'!$F$11:$CJ$11,0))/100000,"")</f>
        <v/>
      </c>
      <c r="AW96" s="61" t="str">
        <f>IFERROR('Data Input - Proposed'!BA86*INDEX('Energy Prices'!$F$19:$CJ$24,MATCH($B96,'Energy Prices'!$C$19:$C$24,0),MATCH(Calc_Proposed!AW$6,'Energy Prices'!$F$11:$CJ$11,0))/100000,"")</f>
        <v/>
      </c>
      <c r="AX96" s="61" t="str">
        <f>IFERROR('Data Input - Proposed'!BB86*INDEX('Energy Prices'!$F$19:$CJ$24,MATCH($B96,'Energy Prices'!$C$19:$C$24,0),MATCH(Calc_Proposed!AX$6,'Energy Prices'!$F$11:$CJ$11,0))/100000,"")</f>
        <v/>
      </c>
      <c r="AY96" s="61" t="str">
        <f>IFERROR('Data Input - Proposed'!BC86*INDEX('Energy Prices'!$F$19:$CJ$24,MATCH($B96,'Energy Prices'!$C$19:$C$24,0),MATCH(Calc_Proposed!AY$6,'Energy Prices'!$F$11:$CJ$11,0))/100000,"")</f>
        <v/>
      </c>
      <c r="AZ96" s="61" t="str">
        <f>IFERROR('Data Input - Proposed'!BD86*INDEX('Energy Prices'!$F$19:$CJ$24,MATCH($B96,'Energy Prices'!$C$19:$C$24,0),MATCH(Calc_Proposed!AZ$6,'Energy Prices'!$F$11:$CJ$11,0))/100000,"")</f>
        <v/>
      </c>
      <c r="BA96" s="61" t="str">
        <f>IFERROR('Data Input - Proposed'!BE86*INDEX('Energy Prices'!$F$19:$CJ$24,MATCH($B96,'Energy Prices'!$C$19:$C$24,0),MATCH(Calc_Proposed!BA$6,'Energy Prices'!$F$11:$CJ$11,0))/100000,"")</f>
        <v/>
      </c>
      <c r="BB96" s="61" t="str">
        <f>IFERROR('Data Input - Proposed'!BF86*INDEX('Energy Prices'!$F$19:$CJ$24,MATCH($B96,'Energy Prices'!$C$19:$C$24,0),MATCH(Calc_Proposed!BB$6,'Energy Prices'!$F$11:$CJ$11,0))/100000,"")</f>
        <v/>
      </c>
      <c r="BC96" s="61" t="str">
        <f>IFERROR('Data Input - Proposed'!BG86*INDEX('Energy Prices'!$F$19:$CJ$24,MATCH($B96,'Energy Prices'!$C$19:$C$24,0),MATCH(Calc_Proposed!BC$6,'Energy Prices'!$F$11:$CJ$11,0))/100000,"")</f>
        <v/>
      </c>
      <c r="BD96" s="61" t="str">
        <f>IFERROR('Data Input - Proposed'!BH86*INDEX('Energy Prices'!$F$19:$CJ$24,MATCH($B96,'Energy Prices'!$C$19:$C$24,0),MATCH(Calc_Proposed!BD$6,'Energy Prices'!$F$11:$CJ$11,0))/100000,"")</f>
        <v/>
      </c>
      <c r="BE96" s="61" t="str">
        <f>IFERROR('Data Input - Proposed'!BI86*INDEX('Energy Prices'!$F$19:$CJ$24,MATCH($B96,'Energy Prices'!$C$19:$C$24,0),MATCH(Calc_Proposed!BE$6,'Energy Prices'!$F$11:$CJ$11,0))/100000,"")</f>
        <v/>
      </c>
      <c r="BF96" s="61" t="str">
        <f>IFERROR('Data Input - Proposed'!BJ86*INDEX('Energy Prices'!$F$19:$CJ$24,MATCH($B96,'Energy Prices'!$C$19:$C$24,0),MATCH(Calc_Proposed!BF$6,'Energy Prices'!$F$11:$CJ$11,0))/100000,"")</f>
        <v/>
      </c>
      <c r="BG96" s="61" t="str">
        <f>IFERROR('Data Input - Proposed'!BK86*INDEX('Energy Prices'!$F$19:$CJ$24,MATCH($B96,'Energy Prices'!$C$19:$C$24,0),MATCH(Calc_Proposed!BG$6,'Energy Prices'!$F$11:$CJ$11,0))/100000,"")</f>
        <v/>
      </c>
      <c r="BH96" s="61" t="str">
        <f>IFERROR('Data Input - Proposed'!BL86*INDEX('Energy Prices'!$F$19:$CJ$24,MATCH($B96,'Energy Prices'!$C$19:$C$24,0),MATCH(Calc_Proposed!BH$6,'Energy Prices'!$F$11:$CJ$11,0))/100000,"")</f>
        <v/>
      </c>
      <c r="BI96" s="61" t="str">
        <f>IFERROR('Data Input - Proposed'!BM86*INDEX('Energy Prices'!$F$19:$CJ$24,MATCH($B96,'Energy Prices'!$C$19:$C$24,0),MATCH(Calc_Proposed!BI$6,'Energy Prices'!$F$11:$CJ$11,0))/100000,"")</f>
        <v/>
      </c>
      <c r="BJ96" s="61" t="str">
        <f>IFERROR('Data Input - Proposed'!BN86*INDEX('Energy Prices'!$F$19:$CJ$24,MATCH($B96,'Energy Prices'!$C$19:$C$24,0),MATCH(Calc_Proposed!BJ$6,'Energy Prices'!$F$11:$CJ$11,0))/100000,"")</f>
        <v/>
      </c>
      <c r="BK96" s="61" t="str">
        <f>IFERROR('Data Input - Proposed'!BO86*INDEX('Energy Prices'!$F$19:$CJ$24,MATCH($B96,'Energy Prices'!$C$19:$C$24,0),MATCH(Calc_Proposed!BK$6,'Energy Prices'!$F$11:$CJ$11,0))/100000,"")</f>
        <v/>
      </c>
      <c r="BL96" s="61" t="str">
        <f>IFERROR('Data Input - Proposed'!BP86*INDEX('Energy Prices'!$F$19:$CJ$24,MATCH($B96,'Energy Prices'!$C$19:$C$24,0),MATCH(Calc_Proposed!BL$6,'Energy Prices'!$F$11:$CJ$11,0))/100000,"")</f>
        <v/>
      </c>
      <c r="BM96" s="61" t="str">
        <f>IFERROR('Data Input - Proposed'!BQ86*INDEX('Energy Prices'!$F$19:$CJ$24,MATCH($B96,'Energy Prices'!$C$19:$C$24,0),MATCH(Calc_Proposed!BM$6,'Energy Prices'!$F$11:$CJ$11,0))/100000,"")</f>
        <v/>
      </c>
      <c r="BN96" s="61" t="str">
        <f>IFERROR('Data Input - Proposed'!BR86*INDEX('Energy Prices'!$F$19:$CJ$24,MATCH($B96,'Energy Prices'!$C$19:$C$24,0),MATCH(Calc_Proposed!BN$6,'Energy Prices'!$F$11:$CJ$11,0))/100000,"")</f>
        <v/>
      </c>
      <c r="BO96" s="61" t="str">
        <f>IFERROR('Data Input - Proposed'!BS86*INDEX('Energy Prices'!$F$19:$CJ$24,MATCH($B96,'Energy Prices'!$C$19:$C$24,0),MATCH(Calc_Proposed!BO$6,'Energy Prices'!$F$11:$CJ$11,0))/100000,"")</f>
        <v/>
      </c>
      <c r="BP96" s="61" t="str">
        <f>IFERROR('Data Input - Proposed'!BT86*INDEX('Energy Prices'!$F$19:$CJ$24,MATCH($B96,'Energy Prices'!$C$19:$C$24,0),MATCH(Calc_Proposed!BP$6,'Energy Prices'!$F$11:$CJ$11,0))/100000,"")</f>
        <v/>
      </c>
      <c r="BQ96" s="61" t="str">
        <f>IFERROR('Data Input - Proposed'!BU86*INDEX('Energy Prices'!$F$19:$CJ$24,MATCH($B96,'Energy Prices'!$C$19:$C$24,0),MATCH(Calc_Proposed!BQ$6,'Energy Prices'!$F$11:$CJ$11,0))/100000,"")</f>
        <v/>
      </c>
      <c r="BR96" s="61" t="str">
        <f>IFERROR('Data Input - Proposed'!BV86*INDEX('Energy Prices'!$F$19:$CJ$24,MATCH($B96,'Energy Prices'!$C$19:$C$24,0),MATCH(Calc_Proposed!BR$6,'Energy Prices'!$F$11:$CJ$11,0))/100000,"")</f>
        <v/>
      </c>
      <c r="BS96" s="61" t="str">
        <f>IFERROR('Data Input - Proposed'!BW86*INDEX('Energy Prices'!$F$19:$CJ$24,MATCH($B96,'Energy Prices'!$C$19:$C$24,0),MATCH(Calc_Proposed!BS$6,'Energy Prices'!$F$11:$CJ$11,0))/100000,"")</f>
        <v/>
      </c>
      <c r="BT96" s="61" t="str">
        <f>IFERROR('Data Input - Proposed'!BX86*INDEX('Energy Prices'!$F$19:$CJ$24,MATCH($B96,'Energy Prices'!$C$19:$C$24,0),MATCH(Calc_Proposed!BT$6,'Energy Prices'!$F$11:$CJ$11,0))/100000,"")</f>
        <v/>
      </c>
      <c r="BU96" s="61" t="str">
        <f>IFERROR('Data Input - Proposed'!BY86*INDEX('Energy Prices'!$F$19:$CJ$24,MATCH($B96,'Energy Prices'!$C$19:$C$24,0),MATCH(Calc_Proposed!BU$6,'Energy Prices'!$F$11:$CJ$11,0))/100000,"")</f>
        <v/>
      </c>
      <c r="BV96" s="61" t="str">
        <f>IFERROR('Data Input - Proposed'!BZ86*INDEX('Energy Prices'!$F$19:$CJ$24,MATCH($B96,'Energy Prices'!$C$19:$C$24,0),MATCH(Calc_Proposed!BV$6,'Energy Prices'!$F$11:$CJ$11,0))/100000,"")</f>
        <v/>
      </c>
      <c r="BW96" s="61" t="str">
        <f>IFERROR('Data Input - Proposed'!CA86*INDEX('Energy Prices'!$F$19:$CJ$24,MATCH($B96,'Energy Prices'!$C$19:$C$24,0),MATCH(Calc_Proposed!BW$6,'Energy Prices'!$F$11:$CJ$11,0))/100000,"")</f>
        <v/>
      </c>
      <c r="BX96" s="61" t="str">
        <f>IFERROR('Data Input - Proposed'!CB86*INDEX('Energy Prices'!$F$19:$CJ$24,MATCH($B96,'Energy Prices'!$C$19:$C$24,0),MATCH(Calc_Proposed!BX$6,'Energy Prices'!$F$11:$CJ$11,0))/100000,"")</f>
        <v/>
      </c>
      <c r="BY96" s="61" t="str">
        <f>IFERROR('Data Input - Proposed'!CC86*INDEX('Energy Prices'!$F$19:$CJ$24,MATCH($B96,'Energy Prices'!$C$19:$C$24,0),MATCH(Calc_Proposed!BY$6,'Energy Prices'!$F$11:$CJ$11,0))/100000,"")</f>
        <v/>
      </c>
      <c r="BZ96" s="61" t="str">
        <f>IFERROR('Data Input - Proposed'!CD86*INDEX('Energy Prices'!$F$19:$CJ$24,MATCH($B96,'Energy Prices'!$C$19:$C$24,0),MATCH(Calc_Proposed!BZ$6,'Energy Prices'!$F$11:$CJ$11,0))/100000,"")</f>
        <v/>
      </c>
      <c r="CA96" s="61" t="str">
        <f>IFERROR('Data Input - Proposed'!CE86*INDEX('Energy Prices'!$F$19:$CJ$24,MATCH($B96,'Energy Prices'!$C$19:$C$24,0),MATCH(Calc_Proposed!CA$6,'Energy Prices'!$F$11:$CJ$11,0))/100000,"")</f>
        <v/>
      </c>
      <c r="CB96" s="61" t="str">
        <f>IFERROR('Data Input - Proposed'!CF86*INDEX('Energy Prices'!$F$19:$CJ$24,MATCH($B96,'Energy Prices'!$C$19:$C$24,0),MATCH(Calc_Proposed!CB$6,'Energy Prices'!$F$11:$CJ$11,0))/100000,"")</f>
        <v/>
      </c>
      <c r="CC96" s="61" t="str">
        <f>IFERROR('Data Input - Proposed'!CG86*INDEX('Energy Prices'!$F$19:$CJ$24,MATCH($B96,'Energy Prices'!$C$19:$C$24,0),MATCH(Calc_Proposed!CC$6,'Energy Prices'!$F$11:$CJ$11,0))/100000,"")</f>
        <v/>
      </c>
      <c r="CD96" s="61" t="str">
        <f>IFERROR('Data Input - Proposed'!CH86*INDEX('Energy Prices'!$F$19:$CJ$24,MATCH($B96,'Energy Prices'!$C$19:$C$24,0),MATCH(Calc_Proposed!CD$6,'Energy Prices'!$F$11:$CJ$11,0))/100000,"")</f>
        <v/>
      </c>
      <c r="CE96" s="61" t="str">
        <f>IFERROR('Data Input - Proposed'!CI86*INDEX('Energy Prices'!$F$19:$CJ$24,MATCH($B96,'Energy Prices'!$C$19:$C$24,0),MATCH(Calc_Proposed!CE$6,'Energy Prices'!$F$11:$CJ$11,0))/100000,"")</f>
        <v/>
      </c>
      <c r="CF96" s="61" t="str">
        <f>IFERROR('Data Input - Proposed'!CJ86*INDEX('Energy Prices'!$F$19:$CJ$24,MATCH($B96,'Energy Prices'!$C$19:$C$24,0),MATCH(Calc_Proposed!CF$6,'Energy Prices'!$F$11:$CJ$11,0))/100000,"")</f>
        <v/>
      </c>
      <c r="CG96" s="61" t="str">
        <f>IFERROR('Data Input - Proposed'!CK86*INDEX('Energy Prices'!$F$19:$CJ$24,MATCH($B96,'Energy Prices'!$C$19:$C$24,0),MATCH(Calc_Proposed!CG$6,'Energy Prices'!$F$11:$CJ$11,0))/100000,"")</f>
        <v/>
      </c>
      <c r="CH96" s="61" t="str">
        <f>IFERROR('Data Input - Proposed'!CL86*INDEX('Energy Prices'!$F$19:$CJ$24,MATCH($B96,'Energy Prices'!$C$19:$C$24,0),MATCH(Calc_Proposed!CH$6,'Energy Prices'!$F$11:$CJ$11,0))/100000,"")</f>
        <v/>
      </c>
      <c r="CI96" s="61" t="str">
        <f>IFERROR('Data Input - Proposed'!CM86*INDEX('Energy Prices'!$F$19:$CJ$24,MATCH($B96,'Energy Prices'!$C$19:$C$24,0),MATCH(Calc_Proposed!CI$6,'Energy Prices'!$F$11:$CJ$11,0))/100000,"")</f>
        <v/>
      </c>
      <c r="CJ96" s="61" t="str">
        <f>IFERROR('Data Input - Proposed'!CN86*INDEX('Energy Prices'!$F$19:$CJ$24,MATCH($B96,'Energy Prices'!$C$19:$C$24,0),MATCH(Calc_Proposed!CJ$6,'Energy Prices'!$F$11:$CJ$11,0))/100000,"")</f>
        <v/>
      </c>
      <c r="CK96" s="61" t="str">
        <f>IFERROR('Data Input - Proposed'!CO86*INDEX('Energy Prices'!$F$19:$CJ$24,MATCH($B96,'Energy Prices'!$C$19:$C$24,0),MATCH(Calc_Proposed!CK$6,'Energy Prices'!$F$11:$CJ$11,0))/100000,"")</f>
        <v/>
      </c>
      <c r="CL96" s="61" t="str">
        <f>IFERROR('Data Input - Proposed'!CP86*INDEX('Energy Prices'!$F$19:$CJ$24,MATCH($B96,'Energy Prices'!$C$19:$C$24,0),MATCH(Calc_Proposed!CL$6,'Energy Prices'!$F$11:$CJ$11,0))/100000,"")</f>
        <v/>
      </c>
      <c r="CM96" s="61" t="str">
        <f>IFERROR('Data Input - Proposed'!CQ86*INDEX('Energy Prices'!$F$19:$CJ$24,MATCH($B96,'Energy Prices'!$C$19:$C$24,0),MATCH(Calc_Proposed!CM$6,'Energy Prices'!$F$11:$CJ$11,0))/100000,"")</f>
        <v/>
      </c>
      <c r="CN96" s="61" t="str">
        <f>IFERROR('Data Input - Proposed'!CR86*INDEX('Energy Prices'!$F$19:$CJ$24,MATCH($B96,'Energy Prices'!$C$19:$C$24,0),MATCH(Calc_Proposed!CN$6,'Energy Prices'!$F$11:$CJ$11,0))/100000,"")</f>
        <v/>
      </c>
      <c r="CO96" s="61" t="str">
        <f>IFERROR('Data Input - Proposed'!CS86*INDEX('Energy Prices'!$F$19:$CJ$24,MATCH($B96,'Energy Prices'!$C$19:$C$24,0),MATCH(Calc_Proposed!CO$6,'Energy Prices'!$F$11:$CJ$11,0))/100000,"")</f>
        <v/>
      </c>
      <c r="CP96" s="61" t="str">
        <f>IFERROR('Data Input - Proposed'!CT86*INDEX('Energy Prices'!$F$19:$CJ$24,MATCH($B96,'Energy Prices'!$C$19:$C$24,0),MATCH(Calc_Proposed!CP$6,'Energy Prices'!$F$11:$CJ$11,0))/100000,"")</f>
        <v/>
      </c>
      <c r="CQ96" s="61" t="str">
        <f>IFERROR('Data Input - Proposed'!CU86*INDEX('Energy Prices'!$F$19:$CJ$24,MATCH($B96,'Energy Prices'!$C$19:$C$24,0),MATCH(Calc_Proposed!CQ$6,'Energy Prices'!$F$11:$CJ$11,0))/100000,"")</f>
        <v/>
      </c>
      <c r="CR96" s="61" t="str">
        <f>IFERROR('Data Input - Proposed'!CV86*INDEX('Energy Prices'!$F$19:$CJ$24,MATCH($B96,'Energy Prices'!$C$19:$C$24,0),MATCH(Calc_Proposed!CR$6,'Energy Prices'!$F$11:$CJ$11,0))/100000,"")</f>
        <v/>
      </c>
      <c r="CS96" s="61" t="str">
        <f>IFERROR('Data Input - Proposed'!CW86*INDEX('Energy Prices'!$F$19:$CJ$24,MATCH($B96,'Energy Prices'!$C$19:$C$24,0),MATCH(Calc_Proposed!CS$6,'Energy Prices'!$F$11:$CJ$11,0))/100000,"")</f>
        <v/>
      </c>
      <c r="CT96" s="61" t="str">
        <f>IFERROR('Data Input - Proposed'!CX86*INDEX('Energy Prices'!$F$19:$CJ$24,MATCH($B96,'Energy Prices'!$C$19:$C$24,0),MATCH(Calc_Proposed!CT$6,'Energy Prices'!$F$11:$CJ$11,0))/100000,"")</f>
        <v/>
      </c>
      <c r="CU96" s="61" t="str">
        <f>IFERROR('Data Input - Proposed'!CY86*INDEX('Energy Prices'!$F$19:$CJ$24,MATCH($B96,'Energy Prices'!$C$19:$C$24,0),MATCH(Calc_Proposed!CU$6,'Energy Prices'!$F$11:$CJ$11,0))/100000,"")</f>
        <v/>
      </c>
      <c r="CV96" s="61" t="str">
        <f>IFERROR('Data Input - Proposed'!CZ86*INDEX('Energy Prices'!$F$19:$CJ$24,MATCH($B96,'Energy Prices'!$C$19:$C$24,0),MATCH(Calc_Proposed!CV$6,'Energy Prices'!$F$11:$CJ$11,0))/100000,"")</f>
        <v/>
      </c>
      <c r="CW96" s="61" t="str">
        <f>IFERROR('Data Input - Proposed'!DA86*INDEX('Energy Prices'!$F$19:$CJ$24,MATCH($B96,'Energy Prices'!$C$19:$C$24,0),MATCH(Calc_Proposed!CW$6,'Energy Prices'!$F$11:$CJ$11,0))/100000,"")</f>
        <v/>
      </c>
      <c r="CX96" s="61" t="str">
        <f>IFERROR('Data Input - Proposed'!DB86*INDEX('Energy Prices'!$F$19:$CJ$24,MATCH($B96,'Energy Prices'!$C$19:$C$24,0),MATCH(Calc_Proposed!CX$6,'Energy Prices'!$F$11:$CJ$11,0))/100000,"")</f>
        <v/>
      </c>
      <c r="CY96" s="61" t="str">
        <f>IFERROR('Data Input - Proposed'!DC86*INDEX('Energy Prices'!$F$19:$CJ$24,MATCH($B96,'Energy Prices'!$C$19:$C$24,0),MATCH(Calc_Proposed!CY$6,'Energy Prices'!$F$11:$CJ$11,0))/100000,"")</f>
        <v/>
      </c>
      <c r="CZ96" s="391"/>
    </row>
    <row r="97" spans="2:104" x14ac:dyDescent="0.25">
      <c r="B97" s="393" t="s">
        <v>388</v>
      </c>
      <c r="C97" s="9" t="s">
        <v>1117</v>
      </c>
      <c r="D97" s="61" t="str">
        <f>IFERROR('Data Input - Proposed'!H87*INDEX('Energy Prices'!$F$19:$CJ$24,MATCH($B97,'Energy Prices'!$C$19:$C$24,0),MATCH(Calc_Proposed!D$6,'Energy Prices'!$F$11:$CJ$11,0))/100000,"")</f>
        <v/>
      </c>
      <c r="E97" s="61" t="str">
        <f>IFERROR('Data Input - Proposed'!I87*INDEX('Energy Prices'!$F$19:$CJ$24,MATCH($B97,'Energy Prices'!$C$19:$C$24,0),MATCH(Calc_Proposed!E$6,'Energy Prices'!$F$11:$CJ$11,0))/100000,"")</f>
        <v/>
      </c>
      <c r="F97" s="61" t="str">
        <f>IFERROR('Data Input - Proposed'!J87*INDEX('Energy Prices'!$F$19:$CJ$24,MATCH($B97,'Energy Prices'!$C$19:$C$24,0),MATCH(Calc_Proposed!F$6,'Energy Prices'!$F$11:$CJ$11,0))/100000,"")</f>
        <v/>
      </c>
      <c r="G97" s="61" t="str">
        <f>IFERROR('Data Input - Proposed'!K87*INDEX('Energy Prices'!$F$19:$CJ$24,MATCH($B97,'Energy Prices'!$C$19:$C$24,0),MATCH(Calc_Proposed!G$6,'Energy Prices'!$F$11:$CJ$11,0))/100000,"")</f>
        <v/>
      </c>
      <c r="H97" s="61" t="str">
        <f>IFERROR('Data Input - Proposed'!L87*INDEX('Energy Prices'!$F$19:$CJ$24,MATCH($B97,'Energy Prices'!$C$19:$C$24,0),MATCH(Calc_Proposed!H$6,'Energy Prices'!$F$11:$CJ$11,0))/100000,"")</f>
        <v/>
      </c>
      <c r="I97" s="61" t="str">
        <f>IFERROR('Data Input - Proposed'!M87*INDEX('Energy Prices'!$F$19:$CJ$24,MATCH($B97,'Energy Prices'!$C$19:$C$24,0),MATCH(Calc_Proposed!I$6,'Energy Prices'!$F$11:$CJ$11,0))/100000,"")</f>
        <v/>
      </c>
      <c r="J97" s="61" t="str">
        <f>IFERROR('Data Input - Proposed'!N87*INDEX('Energy Prices'!$F$19:$CJ$24,MATCH($B97,'Energy Prices'!$C$19:$C$24,0),MATCH(Calc_Proposed!J$6,'Energy Prices'!$F$11:$CJ$11,0))/100000,"")</f>
        <v/>
      </c>
      <c r="K97" s="61" t="str">
        <f>IFERROR('Data Input - Proposed'!O87*INDEX('Energy Prices'!$F$19:$CJ$24,MATCH($B97,'Energy Prices'!$C$19:$C$24,0),MATCH(Calc_Proposed!K$6,'Energy Prices'!$F$11:$CJ$11,0))/100000,"")</f>
        <v/>
      </c>
      <c r="L97" s="61" t="str">
        <f>IFERROR('Data Input - Proposed'!P87*INDEX('Energy Prices'!$F$19:$CJ$24,MATCH($B97,'Energy Prices'!$C$19:$C$24,0),MATCH(Calc_Proposed!L$6,'Energy Prices'!$F$11:$CJ$11,0))/100000,"")</f>
        <v/>
      </c>
      <c r="M97" s="61" t="str">
        <f>IFERROR('Data Input - Proposed'!Q87*INDEX('Energy Prices'!$F$19:$CJ$24,MATCH($B97,'Energy Prices'!$C$19:$C$24,0),MATCH(Calc_Proposed!M$6,'Energy Prices'!$F$11:$CJ$11,0))/100000,"")</f>
        <v/>
      </c>
      <c r="N97" s="61" t="str">
        <f>IFERROR('Data Input - Proposed'!R87*INDEX('Energy Prices'!$F$19:$CJ$24,MATCH($B97,'Energy Prices'!$C$19:$C$24,0),MATCH(Calc_Proposed!N$6,'Energy Prices'!$F$11:$CJ$11,0))/100000,"")</f>
        <v/>
      </c>
      <c r="O97" s="61" t="str">
        <f>IFERROR('Data Input - Proposed'!S87*INDEX('Energy Prices'!$F$19:$CJ$24,MATCH($B97,'Energy Prices'!$C$19:$C$24,0),MATCH(Calc_Proposed!O$6,'Energy Prices'!$F$11:$CJ$11,0))/100000,"")</f>
        <v/>
      </c>
      <c r="P97" s="61" t="str">
        <f>IFERROR('Data Input - Proposed'!T87*INDEX('Energy Prices'!$F$19:$CJ$24,MATCH($B97,'Energy Prices'!$C$19:$C$24,0),MATCH(Calc_Proposed!P$6,'Energy Prices'!$F$11:$CJ$11,0))/100000,"")</f>
        <v/>
      </c>
      <c r="Q97" s="61" t="str">
        <f>IFERROR('Data Input - Proposed'!U87*INDEX('Energy Prices'!$F$19:$CJ$24,MATCH($B97,'Energy Prices'!$C$19:$C$24,0),MATCH(Calc_Proposed!Q$6,'Energy Prices'!$F$11:$CJ$11,0))/100000,"")</f>
        <v/>
      </c>
      <c r="R97" s="61" t="str">
        <f>IFERROR('Data Input - Proposed'!V87*INDEX('Energy Prices'!$F$19:$CJ$24,MATCH($B97,'Energy Prices'!$C$19:$C$24,0),MATCH(Calc_Proposed!R$6,'Energy Prices'!$F$11:$CJ$11,0))/100000,"")</f>
        <v/>
      </c>
      <c r="S97" s="61" t="str">
        <f>IFERROR('Data Input - Proposed'!W87*INDEX('Energy Prices'!$F$19:$CJ$24,MATCH($B97,'Energy Prices'!$C$19:$C$24,0),MATCH(Calc_Proposed!S$6,'Energy Prices'!$F$11:$CJ$11,0))/100000,"")</f>
        <v/>
      </c>
      <c r="T97" s="61" t="str">
        <f>IFERROR('Data Input - Proposed'!X87*INDEX('Energy Prices'!$F$19:$CJ$24,MATCH($B97,'Energy Prices'!$C$19:$C$24,0),MATCH(Calc_Proposed!T$6,'Energy Prices'!$F$11:$CJ$11,0))/100000,"")</f>
        <v/>
      </c>
      <c r="U97" s="61" t="str">
        <f>IFERROR('Data Input - Proposed'!Y87*INDEX('Energy Prices'!$F$19:$CJ$24,MATCH($B97,'Energy Prices'!$C$19:$C$24,0),MATCH(Calc_Proposed!U$6,'Energy Prices'!$F$11:$CJ$11,0))/100000,"")</f>
        <v/>
      </c>
      <c r="V97" s="61" t="str">
        <f>IFERROR('Data Input - Proposed'!Z87*INDEX('Energy Prices'!$F$19:$CJ$24,MATCH($B97,'Energy Prices'!$C$19:$C$24,0),MATCH(Calc_Proposed!V$6,'Energy Prices'!$F$11:$CJ$11,0))/100000,"")</f>
        <v/>
      </c>
      <c r="W97" s="61" t="str">
        <f>IFERROR('Data Input - Proposed'!AA87*INDEX('Energy Prices'!$F$19:$CJ$24,MATCH($B97,'Energy Prices'!$C$19:$C$24,0),MATCH(Calc_Proposed!W$6,'Energy Prices'!$F$11:$CJ$11,0))/100000,"")</f>
        <v/>
      </c>
      <c r="X97" s="61" t="str">
        <f>IFERROR('Data Input - Proposed'!AB87*INDEX('Energy Prices'!$F$19:$CJ$24,MATCH($B97,'Energy Prices'!$C$19:$C$24,0),MATCH(Calc_Proposed!X$6,'Energy Prices'!$F$11:$CJ$11,0))/100000,"")</f>
        <v/>
      </c>
      <c r="Y97" s="61" t="str">
        <f>IFERROR('Data Input - Proposed'!AC87*INDEX('Energy Prices'!$F$19:$CJ$24,MATCH($B97,'Energy Prices'!$C$19:$C$24,0),MATCH(Calc_Proposed!Y$6,'Energy Prices'!$F$11:$CJ$11,0))/100000,"")</f>
        <v/>
      </c>
      <c r="Z97" s="61" t="str">
        <f>IFERROR('Data Input - Proposed'!AD87*INDEX('Energy Prices'!$F$19:$CJ$24,MATCH($B97,'Energy Prices'!$C$19:$C$24,0),MATCH(Calc_Proposed!Z$6,'Energy Prices'!$F$11:$CJ$11,0))/100000,"")</f>
        <v/>
      </c>
      <c r="AA97" s="61" t="str">
        <f>IFERROR('Data Input - Proposed'!AE87*INDEX('Energy Prices'!$F$19:$CJ$24,MATCH($B97,'Energy Prices'!$C$19:$C$24,0),MATCH(Calc_Proposed!AA$6,'Energy Prices'!$F$11:$CJ$11,0))/100000,"")</f>
        <v/>
      </c>
      <c r="AB97" s="61" t="str">
        <f>IFERROR('Data Input - Proposed'!AF87*INDEX('Energy Prices'!$F$19:$CJ$24,MATCH($B97,'Energy Prices'!$C$19:$C$24,0),MATCH(Calc_Proposed!AB$6,'Energy Prices'!$F$11:$CJ$11,0))/100000,"")</f>
        <v/>
      </c>
      <c r="AC97" s="61" t="str">
        <f>IFERROR('Data Input - Proposed'!AG87*INDEX('Energy Prices'!$F$19:$CJ$24,MATCH($B97,'Energy Prices'!$C$19:$C$24,0),MATCH(Calc_Proposed!AC$6,'Energy Prices'!$F$11:$CJ$11,0))/100000,"")</f>
        <v/>
      </c>
      <c r="AD97" s="61" t="str">
        <f>IFERROR('Data Input - Proposed'!AH87*INDEX('Energy Prices'!$F$19:$CJ$24,MATCH($B97,'Energy Prices'!$C$19:$C$24,0),MATCH(Calc_Proposed!AD$6,'Energy Prices'!$F$11:$CJ$11,0))/100000,"")</f>
        <v/>
      </c>
      <c r="AE97" s="61" t="str">
        <f>IFERROR('Data Input - Proposed'!AI87*INDEX('Energy Prices'!$F$19:$CJ$24,MATCH($B97,'Energy Prices'!$C$19:$C$24,0),MATCH(Calc_Proposed!AE$6,'Energy Prices'!$F$11:$CJ$11,0))/100000,"")</f>
        <v/>
      </c>
      <c r="AF97" s="61" t="str">
        <f>IFERROR('Data Input - Proposed'!AJ87*INDEX('Energy Prices'!$F$19:$CJ$24,MATCH($B97,'Energy Prices'!$C$19:$C$24,0),MATCH(Calc_Proposed!AF$6,'Energy Prices'!$F$11:$CJ$11,0))/100000,"")</f>
        <v/>
      </c>
      <c r="AG97" s="61" t="str">
        <f>IFERROR('Data Input - Proposed'!AK87*INDEX('Energy Prices'!$F$19:$CJ$24,MATCH($B97,'Energy Prices'!$C$19:$C$24,0),MATCH(Calc_Proposed!AG$6,'Energy Prices'!$F$11:$CJ$11,0))/100000,"")</f>
        <v/>
      </c>
      <c r="AH97" s="61" t="str">
        <f>IFERROR('Data Input - Proposed'!AL87*INDEX('Energy Prices'!$F$19:$CJ$24,MATCH($B97,'Energy Prices'!$C$19:$C$24,0),MATCH(Calc_Proposed!AH$6,'Energy Prices'!$F$11:$CJ$11,0))/100000,"")</f>
        <v/>
      </c>
      <c r="AI97" s="61" t="str">
        <f>IFERROR('Data Input - Proposed'!AM87*INDEX('Energy Prices'!$F$19:$CJ$24,MATCH($B97,'Energy Prices'!$C$19:$C$24,0),MATCH(Calc_Proposed!AI$6,'Energy Prices'!$F$11:$CJ$11,0))/100000,"")</f>
        <v/>
      </c>
      <c r="AJ97" s="61" t="str">
        <f>IFERROR('Data Input - Proposed'!AN87*INDEX('Energy Prices'!$F$19:$CJ$24,MATCH($B97,'Energy Prices'!$C$19:$C$24,0),MATCH(Calc_Proposed!AJ$6,'Energy Prices'!$F$11:$CJ$11,0))/100000,"")</f>
        <v/>
      </c>
      <c r="AK97" s="61" t="str">
        <f>IFERROR('Data Input - Proposed'!AO87*INDEX('Energy Prices'!$F$19:$CJ$24,MATCH($B97,'Energy Prices'!$C$19:$C$24,0),MATCH(Calc_Proposed!AK$6,'Energy Prices'!$F$11:$CJ$11,0))/100000,"")</f>
        <v/>
      </c>
      <c r="AL97" s="61" t="str">
        <f>IFERROR('Data Input - Proposed'!AP87*INDEX('Energy Prices'!$F$19:$CJ$24,MATCH($B97,'Energy Prices'!$C$19:$C$24,0),MATCH(Calc_Proposed!AL$6,'Energy Prices'!$F$11:$CJ$11,0))/100000,"")</f>
        <v/>
      </c>
      <c r="AM97" s="61" t="str">
        <f>IFERROR('Data Input - Proposed'!AQ87*INDEX('Energy Prices'!$F$19:$CJ$24,MATCH($B97,'Energy Prices'!$C$19:$C$24,0),MATCH(Calc_Proposed!AM$6,'Energy Prices'!$F$11:$CJ$11,0))/100000,"")</f>
        <v/>
      </c>
      <c r="AN97" s="61" t="str">
        <f>IFERROR('Data Input - Proposed'!AR87*INDEX('Energy Prices'!$F$19:$CJ$24,MATCH($B97,'Energy Prices'!$C$19:$C$24,0),MATCH(Calc_Proposed!AN$6,'Energy Prices'!$F$11:$CJ$11,0))/100000,"")</f>
        <v/>
      </c>
      <c r="AO97" s="61" t="str">
        <f>IFERROR('Data Input - Proposed'!AS87*INDEX('Energy Prices'!$F$19:$CJ$24,MATCH($B97,'Energy Prices'!$C$19:$C$24,0),MATCH(Calc_Proposed!AO$6,'Energy Prices'!$F$11:$CJ$11,0))/100000,"")</f>
        <v/>
      </c>
      <c r="AP97" s="61" t="str">
        <f>IFERROR('Data Input - Proposed'!AT87*INDEX('Energy Prices'!$F$19:$CJ$24,MATCH($B97,'Energy Prices'!$C$19:$C$24,0),MATCH(Calc_Proposed!AP$6,'Energy Prices'!$F$11:$CJ$11,0))/100000,"")</f>
        <v/>
      </c>
      <c r="AQ97" s="61" t="str">
        <f>IFERROR('Data Input - Proposed'!AU87*INDEX('Energy Prices'!$F$19:$CJ$24,MATCH($B97,'Energy Prices'!$C$19:$C$24,0),MATCH(Calc_Proposed!AQ$6,'Energy Prices'!$F$11:$CJ$11,0))/100000,"")</f>
        <v/>
      </c>
      <c r="AR97" s="61" t="str">
        <f>IFERROR('Data Input - Proposed'!AV87*INDEX('Energy Prices'!$F$19:$CJ$24,MATCH($B97,'Energy Prices'!$C$19:$C$24,0),MATCH(Calc_Proposed!AR$6,'Energy Prices'!$F$11:$CJ$11,0))/100000,"")</f>
        <v/>
      </c>
      <c r="AS97" s="61" t="str">
        <f>IFERROR('Data Input - Proposed'!AW87*INDEX('Energy Prices'!$F$19:$CJ$24,MATCH($B97,'Energy Prices'!$C$19:$C$24,0),MATCH(Calc_Proposed!AS$6,'Energy Prices'!$F$11:$CJ$11,0))/100000,"")</f>
        <v/>
      </c>
      <c r="AT97" s="61" t="str">
        <f>IFERROR('Data Input - Proposed'!AX87*INDEX('Energy Prices'!$F$19:$CJ$24,MATCH($B97,'Energy Prices'!$C$19:$C$24,0),MATCH(Calc_Proposed!AT$6,'Energy Prices'!$F$11:$CJ$11,0))/100000,"")</f>
        <v/>
      </c>
      <c r="AU97" s="61" t="str">
        <f>IFERROR('Data Input - Proposed'!AY87*INDEX('Energy Prices'!$F$19:$CJ$24,MATCH($B97,'Energy Prices'!$C$19:$C$24,0),MATCH(Calc_Proposed!AU$6,'Energy Prices'!$F$11:$CJ$11,0))/100000,"")</f>
        <v/>
      </c>
      <c r="AV97" s="61" t="str">
        <f>IFERROR('Data Input - Proposed'!AZ87*INDEX('Energy Prices'!$F$19:$CJ$24,MATCH($B97,'Energy Prices'!$C$19:$C$24,0),MATCH(Calc_Proposed!AV$6,'Energy Prices'!$F$11:$CJ$11,0))/100000,"")</f>
        <v/>
      </c>
      <c r="AW97" s="61" t="str">
        <f>IFERROR('Data Input - Proposed'!BA87*INDEX('Energy Prices'!$F$19:$CJ$24,MATCH($B97,'Energy Prices'!$C$19:$C$24,0),MATCH(Calc_Proposed!AW$6,'Energy Prices'!$F$11:$CJ$11,0))/100000,"")</f>
        <v/>
      </c>
      <c r="AX97" s="61" t="str">
        <f>IFERROR('Data Input - Proposed'!BB87*INDEX('Energy Prices'!$F$19:$CJ$24,MATCH($B97,'Energy Prices'!$C$19:$C$24,0),MATCH(Calc_Proposed!AX$6,'Energy Prices'!$F$11:$CJ$11,0))/100000,"")</f>
        <v/>
      </c>
      <c r="AY97" s="61" t="str">
        <f>IFERROR('Data Input - Proposed'!BC87*INDEX('Energy Prices'!$F$19:$CJ$24,MATCH($B97,'Energy Prices'!$C$19:$C$24,0),MATCH(Calc_Proposed!AY$6,'Energy Prices'!$F$11:$CJ$11,0))/100000,"")</f>
        <v/>
      </c>
      <c r="AZ97" s="61" t="str">
        <f>IFERROR('Data Input - Proposed'!BD87*INDEX('Energy Prices'!$F$19:$CJ$24,MATCH($B97,'Energy Prices'!$C$19:$C$24,0),MATCH(Calc_Proposed!AZ$6,'Energy Prices'!$F$11:$CJ$11,0))/100000,"")</f>
        <v/>
      </c>
      <c r="BA97" s="61" t="str">
        <f>IFERROR('Data Input - Proposed'!BE87*INDEX('Energy Prices'!$F$19:$CJ$24,MATCH($B97,'Energy Prices'!$C$19:$C$24,0),MATCH(Calc_Proposed!BA$6,'Energy Prices'!$F$11:$CJ$11,0))/100000,"")</f>
        <v/>
      </c>
      <c r="BB97" s="61" t="str">
        <f>IFERROR('Data Input - Proposed'!BF87*INDEX('Energy Prices'!$F$19:$CJ$24,MATCH($B97,'Energy Prices'!$C$19:$C$24,0),MATCH(Calc_Proposed!BB$6,'Energy Prices'!$F$11:$CJ$11,0))/100000,"")</f>
        <v/>
      </c>
      <c r="BC97" s="61" t="str">
        <f>IFERROR('Data Input - Proposed'!BG87*INDEX('Energy Prices'!$F$19:$CJ$24,MATCH($B97,'Energy Prices'!$C$19:$C$24,0),MATCH(Calc_Proposed!BC$6,'Energy Prices'!$F$11:$CJ$11,0))/100000,"")</f>
        <v/>
      </c>
      <c r="BD97" s="61" t="str">
        <f>IFERROR('Data Input - Proposed'!BH87*INDEX('Energy Prices'!$F$19:$CJ$24,MATCH($B97,'Energy Prices'!$C$19:$C$24,0),MATCH(Calc_Proposed!BD$6,'Energy Prices'!$F$11:$CJ$11,0))/100000,"")</f>
        <v/>
      </c>
      <c r="BE97" s="61" t="str">
        <f>IFERROR('Data Input - Proposed'!BI87*INDEX('Energy Prices'!$F$19:$CJ$24,MATCH($B97,'Energy Prices'!$C$19:$C$24,0),MATCH(Calc_Proposed!BE$6,'Energy Prices'!$F$11:$CJ$11,0))/100000,"")</f>
        <v/>
      </c>
      <c r="BF97" s="61" t="str">
        <f>IFERROR('Data Input - Proposed'!BJ87*INDEX('Energy Prices'!$F$19:$CJ$24,MATCH($B97,'Energy Prices'!$C$19:$C$24,0),MATCH(Calc_Proposed!BF$6,'Energy Prices'!$F$11:$CJ$11,0))/100000,"")</f>
        <v/>
      </c>
      <c r="BG97" s="61" t="str">
        <f>IFERROR('Data Input - Proposed'!BK87*INDEX('Energy Prices'!$F$19:$CJ$24,MATCH($B97,'Energy Prices'!$C$19:$C$24,0),MATCH(Calc_Proposed!BG$6,'Energy Prices'!$F$11:$CJ$11,0))/100000,"")</f>
        <v/>
      </c>
      <c r="BH97" s="61" t="str">
        <f>IFERROR('Data Input - Proposed'!BL87*INDEX('Energy Prices'!$F$19:$CJ$24,MATCH($B97,'Energy Prices'!$C$19:$C$24,0),MATCH(Calc_Proposed!BH$6,'Energy Prices'!$F$11:$CJ$11,0))/100000,"")</f>
        <v/>
      </c>
      <c r="BI97" s="61" t="str">
        <f>IFERROR('Data Input - Proposed'!BM87*INDEX('Energy Prices'!$F$19:$CJ$24,MATCH($B97,'Energy Prices'!$C$19:$C$24,0),MATCH(Calc_Proposed!BI$6,'Energy Prices'!$F$11:$CJ$11,0))/100000,"")</f>
        <v/>
      </c>
      <c r="BJ97" s="61" t="str">
        <f>IFERROR('Data Input - Proposed'!BN87*INDEX('Energy Prices'!$F$19:$CJ$24,MATCH($B97,'Energy Prices'!$C$19:$C$24,0),MATCH(Calc_Proposed!BJ$6,'Energy Prices'!$F$11:$CJ$11,0))/100000,"")</f>
        <v/>
      </c>
      <c r="BK97" s="61" t="str">
        <f>IFERROR('Data Input - Proposed'!BO87*INDEX('Energy Prices'!$F$19:$CJ$24,MATCH($B97,'Energy Prices'!$C$19:$C$24,0),MATCH(Calc_Proposed!BK$6,'Energy Prices'!$F$11:$CJ$11,0))/100000,"")</f>
        <v/>
      </c>
      <c r="BL97" s="61" t="str">
        <f>IFERROR('Data Input - Proposed'!BP87*INDEX('Energy Prices'!$F$19:$CJ$24,MATCH($B97,'Energy Prices'!$C$19:$C$24,0),MATCH(Calc_Proposed!BL$6,'Energy Prices'!$F$11:$CJ$11,0))/100000,"")</f>
        <v/>
      </c>
      <c r="BM97" s="61" t="str">
        <f>IFERROR('Data Input - Proposed'!BQ87*INDEX('Energy Prices'!$F$19:$CJ$24,MATCH($B97,'Energy Prices'!$C$19:$C$24,0),MATCH(Calc_Proposed!BM$6,'Energy Prices'!$F$11:$CJ$11,0))/100000,"")</f>
        <v/>
      </c>
      <c r="BN97" s="61" t="str">
        <f>IFERROR('Data Input - Proposed'!BR87*INDEX('Energy Prices'!$F$19:$CJ$24,MATCH($B97,'Energy Prices'!$C$19:$C$24,0),MATCH(Calc_Proposed!BN$6,'Energy Prices'!$F$11:$CJ$11,0))/100000,"")</f>
        <v/>
      </c>
      <c r="BO97" s="61" t="str">
        <f>IFERROR('Data Input - Proposed'!BS87*INDEX('Energy Prices'!$F$19:$CJ$24,MATCH($B97,'Energy Prices'!$C$19:$C$24,0),MATCH(Calc_Proposed!BO$6,'Energy Prices'!$F$11:$CJ$11,0))/100000,"")</f>
        <v/>
      </c>
      <c r="BP97" s="61" t="str">
        <f>IFERROR('Data Input - Proposed'!BT87*INDEX('Energy Prices'!$F$19:$CJ$24,MATCH($B97,'Energy Prices'!$C$19:$C$24,0),MATCH(Calc_Proposed!BP$6,'Energy Prices'!$F$11:$CJ$11,0))/100000,"")</f>
        <v/>
      </c>
      <c r="BQ97" s="61" t="str">
        <f>IFERROR('Data Input - Proposed'!BU87*INDEX('Energy Prices'!$F$19:$CJ$24,MATCH($B97,'Energy Prices'!$C$19:$C$24,0),MATCH(Calc_Proposed!BQ$6,'Energy Prices'!$F$11:$CJ$11,0))/100000,"")</f>
        <v/>
      </c>
      <c r="BR97" s="61" t="str">
        <f>IFERROR('Data Input - Proposed'!BV87*INDEX('Energy Prices'!$F$19:$CJ$24,MATCH($B97,'Energy Prices'!$C$19:$C$24,0),MATCH(Calc_Proposed!BR$6,'Energy Prices'!$F$11:$CJ$11,0))/100000,"")</f>
        <v/>
      </c>
      <c r="BS97" s="61" t="str">
        <f>IFERROR('Data Input - Proposed'!BW87*INDEX('Energy Prices'!$F$19:$CJ$24,MATCH($B97,'Energy Prices'!$C$19:$C$24,0),MATCH(Calc_Proposed!BS$6,'Energy Prices'!$F$11:$CJ$11,0))/100000,"")</f>
        <v/>
      </c>
      <c r="BT97" s="61" t="str">
        <f>IFERROR('Data Input - Proposed'!BX87*INDEX('Energy Prices'!$F$19:$CJ$24,MATCH($B97,'Energy Prices'!$C$19:$C$24,0),MATCH(Calc_Proposed!BT$6,'Energy Prices'!$F$11:$CJ$11,0))/100000,"")</f>
        <v/>
      </c>
      <c r="BU97" s="61" t="str">
        <f>IFERROR('Data Input - Proposed'!BY87*INDEX('Energy Prices'!$F$19:$CJ$24,MATCH($B97,'Energy Prices'!$C$19:$C$24,0),MATCH(Calc_Proposed!BU$6,'Energy Prices'!$F$11:$CJ$11,0))/100000,"")</f>
        <v/>
      </c>
      <c r="BV97" s="61" t="str">
        <f>IFERROR('Data Input - Proposed'!BZ87*INDEX('Energy Prices'!$F$19:$CJ$24,MATCH($B97,'Energy Prices'!$C$19:$C$24,0),MATCH(Calc_Proposed!BV$6,'Energy Prices'!$F$11:$CJ$11,0))/100000,"")</f>
        <v/>
      </c>
      <c r="BW97" s="61" t="str">
        <f>IFERROR('Data Input - Proposed'!CA87*INDEX('Energy Prices'!$F$19:$CJ$24,MATCH($B97,'Energy Prices'!$C$19:$C$24,0),MATCH(Calc_Proposed!BW$6,'Energy Prices'!$F$11:$CJ$11,0))/100000,"")</f>
        <v/>
      </c>
      <c r="BX97" s="61" t="str">
        <f>IFERROR('Data Input - Proposed'!CB87*INDEX('Energy Prices'!$F$19:$CJ$24,MATCH($B97,'Energy Prices'!$C$19:$C$24,0),MATCH(Calc_Proposed!BX$6,'Energy Prices'!$F$11:$CJ$11,0))/100000,"")</f>
        <v/>
      </c>
      <c r="BY97" s="61" t="str">
        <f>IFERROR('Data Input - Proposed'!CC87*INDEX('Energy Prices'!$F$19:$CJ$24,MATCH($B97,'Energy Prices'!$C$19:$C$24,0),MATCH(Calc_Proposed!BY$6,'Energy Prices'!$F$11:$CJ$11,0))/100000,"")</f>
        <v/>
      </c>
      <c r="BZ97" s="61" t="str">
        <f>IFERROR('Data Input - Proposed'!CD87*INDEX('Energy Prices'!$F$19:$CJ$24,MATCH($B97,'Energy Prices'!$C$19:$C$24,0),MATCH(Calc_Proposed!BZ$6,'Energy Prices'!$F$11:$CJ$11,0))/100000,"")</f>
        <v/>
      </c>
      <c r="CA97" s="61" t="str">
        <f>IFERROR('Data Input - Proposed'!CE87*INDEX('Energy Prices'!$F$19:$CJ$24,MATCH($B97,'Energy Prices'!$C$19:$C$24,0),MATCH(Calc_Proposed!CA$6,'Energy Prices'!$F$11:$CJ$11,0))/100000,"")</f>
        <v/>
      </c>
      <c r="CB97" s="61" t="str">
        <f>IFERROR('Data Input - Proposed'!CF87*INDEX('Energy Prices'!$F$19:$CJ$24,MATCH($B97,'Energy Prices'!$C$19:$C$24,0),MATCH(Calc_Proposed!CB$6,'Energy Prices'!$F$11:$CJ$11,0))/100000,"")</f>
        <v/>
      </c>
      <c r="CC97" s="61" t="str">
        <f>IFERROR('Data Input - Proposed'!CG87*INDEX('Energy Prices'!$F$19:$CJ$24,MATCH($B97,'Energy Prices'!$C$19:$C$24,0),MATCH(Calc_Proposed!CC$6,'Energy Prices'!$F$11:$CJ$11,0))/100000,"")</f>
        <v/>
      </c>
      <c r="CD97" s="61" t="str">
        <f>IFERROR('Data Input - Proposed'!CH87*INDEX('Energy Prices'!$F$19:$CJ$24,MATCH($B97,'Energy Prices'!$C$19:$C$24,0),MATCH(Calc_Proposed!CD$6,'Energy Prices'!$F$11:$CJ$11,0))/100000,"")</f>
        <v/>
      </c>
      <c r="CE97" s="61" t="str">
        <f>IFERROR('Data Input - Proposed'!CI87*INDEX('Energy Prices'!$F$19:$CJ$24,MATCH($B97,'Energy Prices'!$C$19:$C$24,0),MATCH(Calc_Proposed!CE$6,'Energy Prices'!$F$11:$CJ$11,0))/100000,"")</f>
        <v/>
      </c>
      <c r="CF97" s="61" t="str">
        <f>IFERROR('Data Input - Proposed'!CJ87*INDEX('Energy Prices'!$F$19:$CJ$24,MATCH($B97,'Energy Prices'!$C$19:$C$24,0),MATCH(Calc_Proposed!CF$6,'Energy Prices'!$F$11:$CJ$11,0))/100000,"")</f>
        <v/>
      </c>
      <c r="CG97" s="61" t="str">
        <f>IFERROR('Data Input - Proposed'!CK87*INDEX('Energy Prices'!$F$19:$CJ$24,MATCH($B97,'Energy Prices'!$C$19:$C$24,0),MATCH(Calc_Proposed!CG$6,'Energy Prices'!$F$11:$CJ$11,0))/100000,"")</f>
        <v/>
      </c>
      <c r="CH97" s="61" t="str">
        <f>IFERROR('Data Input - Proposed'!CL87*INDEX('Energy Prices'!$F$19:$CJ$24,MATCH($B97,'Energy Prices'!$C$19:$C$24,0),MATCH(Calc_Proposed!CH$6,'Energy Prices'!$F$11:$CJ$11,0))/100000,"")</f>
        <v/>
      </c>
      <c r="CI97" s="61" t="str">
        <f>IFERROR('Data Input - Proposed'!CM87*INDEX('Energy Prices'!$F$19:$CJ$24,MATCH($B97,'Energy Prices'!$C$19:$C$24,0),MATCH(Calc_Proposed!CI$6,'Energy Prices'!$F$11:$CJ$11,0))/100000,"")</f>
        <v/>
      </c>
      <c r="CJ97" s="61" t="str">
        <f>IFERROR('Data Input - Proposed'!CN87*INDEX('Energy Prices'!$F$19:$CJ$24,MATCH($B97,'Energy Prices'!$C$19:$C$24,0),MATCH(Calc_Proposed!CJ$6,'Energy Prices'!$F$11:$CJ$11,0))/100000,"")</f>
        <v/>
      </c>
      <c r="CK97" s="61" t="str">
        <f>IFERROR('Data Input - Proposed'!CO87*INDEX('Energy Prices'!$F$19:$CJ$24,MATCH($B97,'Energy Prices'!$C$19:$C$24,0),MATCH(Calc_Proposed!CK$6,'Energy Prices'!$F$11:$CJ$11,0))/100000,"")</f>
        <v/>
      </c>
      <c r="CL97" s="61" t="str">
        <f>IFERROR('Data Input - Proposed'!CP87*INDEX('Energy Prices'!$F$19:$CJ$24,MATCH($B97,'Energy Prices'!$C$19:$C$24,0),MATCH(Calc_Proposed!CL$6,'Energy Prices'!$F$11:$CJ$11,0))/100000,"")</f>
        <v/>
      </c>
      <c r="CM97" s="61" t="str">
        <f>IFERROR('Data Input - Proposed'!CQ87*INDEX('Energy Prices'!$F$19:$CJ$24,MATCH($B97,'Energy Prices'!$C$19:$C$24,0),MATCH(Calc_Proposed!CM$6,'Energy Prices'!$F$11:$CJ$11,0))/100000,"")</f>
        <v/>
      </c>
      <c r="CN97" s="61" t="str">
        <f>IFERROR('Data Input - Proposed'!CR87*INDEX('Energy Prices'!$F$19:$CJ$24,MATCH($B97,'Energy Prices'!$C$19:$C$24,0),MATCH(Calc_Proposed!CN$6,'Energy Prices'!$F$11:$CJ$11,0))/100000,"")</f>
        <v/>
      </c>
      <c r="CO97" s="61" t="str">
        <f>IFERROR('Data Input - Proposed'!CS87*INDEX('Energy Prices'!$F$19:$CJ$24,MATCH($B97,'Energy Prices'!$C$19:$C$24,0),MATCH(Calc_Proposed!CO$6,'Energy Prices'!$F$11:$CJ$11,0))/100000,"")</f>
        <v/>
      </c>
      <c r="CP97" s="61" t="str">
        <f>IFERROR('Data Input - Proposed'!CT87*INDEX('Energy Prices'!$F$19:$CJ$24,MATCH($B97,'Energy Prices'!$C$19:$C$24,0),MATCH(Calc_Proposed!CP$6,'Energy Prices'!$F$11:$CJ$11,0))/100000,"")</f>
        <v/>
      </c>
      <c r="CQ97" s="61" t="str">
        <f>IFERROR('Data Input - Proposed'!CU87*INDEX('Energy Prices'!$F$19:$CJ$24,MATCH($B97,'Energy Prices'!$C$19:$C$24,0),MATCH(Calc_Proposed!CQ$6,'Energy Prices'!$F$11:$CJ$11,0))/100000,"")</f>
        <v/>
      </c>
      <c r="CR97" s="61" t="str">
        <f>IFERROR('Data Input - Proposed'!CV87*INDEX('Energy Prices'!$F$19:$CJ$24,MATCH($B97,'Energy Prices'!$C$19:$C$24,0),MATCH(Calc_Proposed!CR$6,'Energy Prices'!$F$11:$CJ$11,0))/100000,"")</f>
        <v/>
      </c>
      <c r="CS97" s="61" t="str">
        <f>IFERROR('Data Input - Proposed'!CW87*INDEX('Energy Prices'!$F$19:$CJ$24,MATCH($B97,'Energy Prices'!$C$19:$C$24,0),MATCH(Calc_Proposed!CS$6,'Energy Prices'!$F$11:$CJ$11,0))/100000,"")</f>
        <v/>
      </c>
      <c r="CT97" s="61" t="str">
        <f>IFERROR('Data Input - Proposed'!CX87*INDEX('Energy Prices'!$F$19:$CJ$24,MATCH($B97,'Energy Prices'!$C$19:$C$24,0),MATCH(Calc_Proposed!CT$6,'Energy Prices'!$F$11:$CJ$11,0))/100000,"")</f>
        <v/>
      </c>
      <c r="CU97" s="61" t="str">
        <f>IFERROR('Data Input - Proposed'!CY87*INDEX('Energy Prices'!$F$19:$CJ$24,MATCH($B97,'Energy Prices'!$C$19:$C$24,0),MATCH(Calc_Proposed!CU$6,'Energy Prices'!$F$11:$CJ$11,0))/100000,"")</f>
        <v/>
      </c>
      <c r="CV97" s="61" t="str">
        <f>IFERROR('Data Input - Proposed'!CZ87*INDEX('Energy Prices'!$F$19:$CJ$24,MATCH($B97,'Energy Prices'!$C$19:$C$24,0),MATCH(Calc_Proposed!CV$6,'Energy Prices'!$F$11:$CJ$11,0))/100000,"")</f>
        <v/>
      </c>
      <c r="CW97" s="61" t="str">
        <f>IFERROR('Data Input - Proposed'!DA87*INDEX('Energy Prices'!$F$19:$CJ$24,MATCH($B97,'Energy Prices'!$C$19:$C$24,0),MATCH(Calc_Proposed!CW$6,'Energy Prices'!$F$11:$CJ$11,0))/100000,"")</f>
        <v/>
      </c>
      <c r="CX97" s="61" t="str">
        <f>IFERROR('Data Input - Proposed'!DB87*INDEX('Energy Prices'!$F$19:$CJ$24,MATCH($B97,'Energy Prices'!$C$19:$C$24,0),MATCH(Calc_Proposed!CX$6,'Energy Prices'!$F$11:$CJ$11,0))/100000,"")</f>
        <v/>
      </c>
      <c r="CY97" s="61" t="str">
        <f>IFERROR('Data Input - Proposed'!DC87*INDEX('Energy Prices'!$F$19:$CJ$24,MATCH($B97,'Energy Prices'!$C$19:$C$24,0),MATCH(Calc_Proposed!CY$6,'Energy Prices'!$F$11:$CJ$11,0))/100000,"")</f>
        <v/>
      </c>
      <c r="CZ97" s="391"/>
    </row>
    <row r="98" spans="2:104" x14ac:dyDescent="0.25">
      <c r="B98" s="393" t="s">
        <v>389</v>
      </c>
      <c r="C98" s="9" t="s">
        <v>1117</v>
      </c>
      <c r="D98" s="61" t="str">
        <f>IFERROR('Data Input - Proposed'!H88*INDEX('Energy Prices'!$F$19:$CJ$24,MATCH($B98,'Energy Prices'!$C$19:$C$24,0),MATCH(Calc_Proposed!D$6,'Energy Prices'!$F$11:$CJ$11,0))/100000,"")</f>
        <v/>
      </c>
      <c r="E98" s="61" t="str">
        <f>IFERROR('Data Input - Proposed'!I88*INDEX('Energy Prices'!$F$19:$CJ$24,MATCH($B98,'Energy Prices'!$C$19:$C$24,0),MATCH(Calc_Proposed!E$6,'Energy Prices'!$F$11:$CJ$11,0))/100000,"")</f>
        <v/>
      </c>
      <c r="F98" s="61" t="str">
        <f>IFERROR('Data Input - Proposed'!J88*INDEX('Energy Prices'!$F$19:$CJ$24,MATCH($B98,'Energy Prices'!$C$19:$C$24,0),MATCH(Calc_Proposed!F$6,'Energy Prices'!$F$11:$CJ$11,0))/100000,"")</f>
        <v/>
      </c>
      <c r="G98" s="61" t="str">
        <f>IFERROR('Data Input - Proposed'!K88*INDEX('Energy Prices'!$F$19:$CJ$24,MATCH($B98,'Energy Prices'!$C$19:$C$24,0),MATCH(Calc_Proposed!G$6,'Energy Prices'!$F$11:$CJ$11,0))/100000,"")</f>
        <v/>
      </c>
      <c r="H98" s="61" t="str">
        <f>IFERROR('Data Input - Proposed'!L88*INDEX('Energy Prices'!$F$19:$CJ$24,MATCH($B98,'Energy Prices'!$C$19:$C$24,0),MATCH(Calc_Proposed!H$6,'Energy Prices'!$F$11:$CJ$11,0))/100000,"")</f>
        <v/>
      </c>
      <c r="I98" s="61" t="str">
        <f>IFERROR('Data Input - Proposed'!M88*INDEX('Energy Prices'!$F$19:$CJ$24,MATCH($B98,'Energy Prices'!$C$19:$C$24,0),MATCH(Calc_Proposed!I$6,'Energy Prices'!$F$11:$CJ$11,0))/100000,"")</f>
        <v/>
      </c>
      <c r="J98" s="61" t="str">
        <f>IFERROR('Data Input - Proposed'!N88*INDEX('Energy Prices'!$F$19:$CJ$24,MATCH($B98,'Energy Prices'!$C$19:$C$24,0),MATCH(Calc_Proposed!J$6,'Energy Prices'!$F$11:$CJ$11,0))/100000,"")</f>
        <v/>
      </c>
      <c r="K98" s="61" t="str">
        <f>IFERROR('Data Input - Proposed'!O88*INDEX('Energy Prices'!$F$19:$CJ$24,MATCH($B98,'Energy Prices'!$C$19:$C$24,0),MATCH(Calc_Proposed!K$6,'Energy Prices'!$F$11:$CJ$11,0))/100000,"")</f>
        <v/>
      </c>
      <c r="L98" s="61" t="str">
        <f>IFERROR('Data Input - Proposed'!P88*INDEX('Energy Prices'!$F$19:$CJ$24,MATCH($B98,'Energy Prices'!$C$19:$C$24,0),MATCH(Calc_Proposed!L$6,'Energy Prices'!$F$11:$CJ$11,0))/100000,"")</f>
        <v/>
      </c>
      <c r="M98" s="61" t="str">
        <f>IFERROR('Data Input - Proposed'!Q88*INDEX('Energy Prices'!$F$19:$CJ$24,MATCH($B98,'Energy Prices'!$C$19:$C$24,0),MATCH(Calc_Proposed!M$6,'Energy Prices'!$F$11:$CJ$11,0))/100000,"")</f>
        <v/>
      </c>
      <c r="N98" s="61" t="str">
        <f>IFERROR('Data Input - Proposed'!R88*INDEX('Energy Prices'!$F$19:$CJ$24,MATCH($B98,'Energy Prices'!$C$19:$C$24,0),MATCH(Calc_Proposed!N$6,'Energy Prices'!$F$11:$CJ$11,0))/100000,"")</f>
        <v/>
      </c>
      <c r="O98" s="61" t="str">
        <f>IFERROR('Data Input - Proposed'!S88*INDEX('Energy Prices'!$F$19:$CJ$24,MATCH($B98,'Energy Prices'!$C$19:$C$24,0),MATCH(Calc_Proposed!O$6,'Energy Prices'!$F$11:$CJ$11,0))/100000,"")</f>
        <v/>
      </c>
      <c r="P98" s="61" t="str">
        <f>IFERROR('Data Input - Proposed'!T88*INDEX('Energy Prices'!$F$19:$CJ$24,MATCH($B98,'Energy Prices'!$C$19:$C$24,0),MATCH(Calc_Proposed!P$6,'Energy Prices'!$F$11:$CJ$11,0))/100000,"")</f>
        <v/>
      </c>
      <c r="Q98" s="61" t="str">
        <f>IFERROR('Data Input - Proposed'!U88*INDEX('Energy Prices'!$F$19:$CJ$24,MATCH($B98,'Energy Prices'!$C$19:$C$24,0),MATCH(Calc_Proposed!Q$6,'Energy Prices'!$F$11:$CJ$11,0))/100000,"")</f>
        <v/>
      </c>
      <c r="R98" s="61" t="str">
        <f>IFERROR('Data Input - Proposed'!V88*INDEX('Energy Prices'!$F$19:$CJ$24,MATCH($B98,'Energy Prices'!$C$19:$C$24,0),MATCH(Calc_Proposed!R$6,'Energy Prices'!$F$11:$CJ$11,0))/100000,"")</f>
        <v/>
      </c>
      <c r="S98" s="61" t="str">
        <f>IFERROR('Data Input - Proposed'!W88*INDEX('Energy Prices'!$F$19:$CJ$24,MATCH($B98,'Energy Prices'!$C$19:$C$24,0),MATCH(Calc_Proposed!S$6,'Energy Prices'!$F$11:$CJ$11,0))/100000,"")</f>
        <v/>
      </c>
      <c r="T98" s="61" t="str">
        <f>IFERROR('Data Input - Proposed'!X88*INDEX('Energy Prices'!$F$19:$CJ$24,MATCH($B98,'Energy Prices'!$C$19:$C$24,0),MATCH(Calc_Proposed!T$6,'Energy Prices'!$F$11:$CJ$11,0))/100000,"")</f>
        <v/>
      </c>
      <c r="U98" s="61" t="str">
        <f>IFERROR('Data Input - Proposed'!Y88*INDEX('Energy Prices'!$F$19:$CJ$24,MATCH($B98,'Energy Prices'!$C$19:$C$24,0),MATCH(Calc_Proposed!U$6,'Energy Prices'!$F$11:$CJ$11,0))/100000,"")</f>
        <v/>
      </c>
      <c r="V98" s="61" t="str">
        <f>IFERROR('Data Input - Proposed'!Z88*INDEX('Energy Prices'!$F$19:$CJ$24,MATCH($B98,'Energy Prices'!$C$19:$C$24,0),MATCH(Calc_Proposed!V$6,'Energy Prices'!$F$11:$CJ$11,0))/100000,"")</f>
        <v/>
      </c>
      <c r="W98" s="61" t="str">
        <f>IFERROR('Data Input - Proposed'!AA88*INDEX('Energy Prices'!$F$19:$CJ$24,MATCH($B98,'Energy Prices'!$C$19:$C$24,0),MATCH(Calc_Proposed!W$6,'Energy Prices'!$F$11:$CJ$11,0))/100000,"")</f>
        <v/>
      </c>
      <c r="X98" s="61" t="str">
        <f>IFERROR('Data Input - Proposed'!AB88*INDEX('Energy Prices'!$F$19:$CJ$24,MATCH($B98,'Energy Prices'!$C$19:$C$24,0),MATCH(Calc_Proposed!X$6,'Energy Prices'!$F$11:$CJ$11,0))/100000,"")</f>
        <v/>
      </c>
      <c r="Y98" s="61" t="str">
        <f>IFERROR('Data Input - Proposed'!AC88*INDEX('Energy Prices'!$F$19:$CJ$24,MATCH($B98,'Energy Prices'!$C$19:$C$24,0),MATCH(Calc_Proposed!Y$6,'Energy Prices'!$F$11:$CJ$11,0))/100000,"")</f>
        <v/>
      </c>
      <c r="Z98" s="61" t="str">
        <f>IFERROR('Data Input - Proposed'!AD88*INDEX('Energy Prices'!$F$19:$CJ$24,MATCH($B98,'Energy Prices'!$C$19:$C$24,0),MATCH(Calc_Proposed!Z$6,'Energy Prices'!$F$11:$CJ$11,0))/100000,"")</f>
        <v/>
      </c>
      <c r="AA98" s="61" t="str">
        <f>IFERROR('Data Input - Proposed'!AE88*INDEX('Energy Prices'!$F$19:$CJ$24,MATCH($B98,'Energy Prices'!$C$19:$C$24,0),MATCH(Calc_Proposed!AA$6,'Energy Prices'!$F$11:$CJ$11,0))/100000,"")</f>
        <v/>
      </c>
      <c r="AB98" s="61" t="str">
        <f>IFERROR('Data Input - Proposed'!AF88*INDEX('Energy Prices'!$F$19:$CJ$24,MATCH($B98,'Energy Prices'!$C$19:$C$24,0),MATCH(Calc_Proposed!AB$6,'Energy Prices'!$F$11:$CJ$11,0))/100000,"")</f>
        <v/>
      </c>
      <c r="AC98" s="61" t="str">
        <f>IFERROR('Data Input - Proposed'!AG88*INDEX('Energy Prices'!$F$19:$CJ$24,MATCH($B98,'Energy Prices'!$C$19:$C$24,0),MATCH(Calc_Proposed!AC$6,'Energy Prices'!$F$11:$CJ$11,0))/100000,"")</f>
        <v/>
      </c>
      <c r="AD98" s="61" t="str">
        <f>IFERROR('Data Input - Proposed'!AH88*INDEX('Energy Prices'!$F$19:$CJ$24,MATCH($B98,'Energy Prices'!$C$19:$C$24,0),MATCH(Calc_Proposed!AD$6,'Energy Prices'!$F$11:$CJ$11,0))/100000,"")</f>
        <v/>
      </c>
      <c r="AE98" s="61" t="str">
        <f>IFERROR('Data Input - Proposed'!AI88*INDEX('Energy Prices'!$F$19:$CJ$24,MATCH($B98,'Energy Prices'!$C$19:$C$24,0),MATCH(Calc_Proposed!AE$6,'Energy Prices'!$F$11:$CJ$11,0))/100000,"")</f>
        <v/>
      </c>
      <c r="AF98" s="61" t="str">
        <f>IFERROR('Data Input - Proposed'!AJ88*INDEX('Energy Prices'!$F$19:$CJ$24,MATCH($B98,'Energy Prices'!$C$19:$C$24,0),MATCH(Calc_Proposed!AF$6,'Energy Prices'!$F$11:$CJ$11,0))/100000,"")</f>
        <v/>
      </c>
      <c r="AG98" s="61" t="str">
        <f>IFERROR('Data Input - Proposed'!AK88*INDEX('Energy Prices'!$F$19:$CJ$24,MATCH($B98,'Energy Prices'!$C$19:$C$24,0),MATCH(Calc_Proposed!AG$6,'Energy Prices'!$F$11:$CJ$11,0))/100000,"")</f>
        <v/>
      </c>
      <c r="AH98" s="61" t="str">
        <f>IFERROR('Data Input - Proposed'!AL88*INDEX('Energy Prices'!$F$19:$CJ$24,MATCH($B98,'Energy Prices'!$C$19:$C$24,0),MATCH(Calc_Proposed!AH$6,'Energy Prices'!$F$11:$CJ$11,0))/100000,"")</f>
        <v/>
      </c>
      <c r="AI98" s="61" t="str">
        <f>IFERROR('Data Input - Proposed'!AM88*INDEX('Energy Prices'!$F$19:$CJ$24,MATCH($B98,'Energy Prices'!$C$19:$C$24,0),MATCH(Calc_Proposed!AI$6,'Energy Prices'!$F$11:$CJ$11,0))/100000,"")</f>
        <v/>
      </c>
      <c r="AJ98" s="61" t="str">
        <f>IFERROR('Data Input - Proposed'!AN88*INDEX('Energy Prices'!$F$19:$CJ$24,MATCH($B98,'Energy Prices'!$C$19:$C$24,0),MATCH(Calc_Proposed!AJ$6,'Energy Prices'!$F$11:$CJ$11,0))/100000,"")</f>
        <v/>
      </c>
      <c r="AK98" s="61" t="str">
        <f>IFERROR('Data Input - Proposed'!AO88*INDEX('Energy Prices'!$F$19:$CJ$24,MATCH($B98,'Energy Prices'!$C$19:$C$24,0),MATCH(Calc_Proposed!AK$6,'Energy Prices'!$F$11:$CJ$11,0))/100000,"")</f>
        <v/>
      </c>
      <c r="AL98" s="61" t="str">
        <f>IFERROR('Data Input - Proposed'!AP88*INDEX('Energy Prices'!$F$19:$CJ$24,MATCH($B98,'Energy Prices'!$C$19:$C$24,0),MATCH(Calc_Proposed!AL$6,'Energy Prices'!$F$11:$CJ$11,0))/100000,"")</f>
        <v/>
      </c>
      <c r="AM98" s="61" t="str">
        <f>IFERROR('Data Input - Proposed'!AQ88*INDEX('Energy Prices'!$F$19:$CJ$24,MATCH($B98,'Energy Prices'!$C$19:$C$24,0),MATCH(Calc_Proposed!AM$6,'Energy Prices'!$F$11:$CJ$11,0))/100000,"")</f>
        <v/>
      </c>
      <c r="AN98" s="61" t="str">
        <f>IFERROR('Data Input - Proposed'!AR88*INDEX('Energy Prices'!$F$19:$CJ$24,MATCH($B98,'Energy Prices'!$C$19:$C$24,0),MATCH(Calc_Proposed!AN$6,'Energy Prices'!$F$11:$CJ$11,0))/100000,"")</f>
        <v/>
      </c>
      <c r="AO98" s="61" t="str">
        <f>IFERROR('Data Input - Proposed'!AS88*INDEX('Energy Prices'!$F$19:$CJ$24,MATCH($B98,'Energy Prices'!$C$19:$C$24,0),MATCH(Calc_Proposed!AO$6,'Energy Prices'!$F$11:$CJ$11,0))/100000,"")</f>
        <v/>
      </c>
      <c r="AP98" s="61" t="str">
        <f>IFERROR('Data Input - Proposed'!AT88*INDEX('Energy Prices'!$F$19:$CJ$24,MATCH($B98,'Energy Prices'!$C$19:$C$24,0),MATCH(Calc_Proposed!AP$6,'Energy Prices'!$F$11:$CJ$11,0))/100000,"")</f>
        <v/>
      </c>
      <c r="AQ98" s="61" t="str">
        <f>IFERROR('Data Input - Proposed'!AU88*INDEX('Energy Prices'!$F$19:$CJ$24,MATCH($B98,'Energy Prices'!$C$19:$C$24,0),MATCH(Calc_Proposed!AQ$6,'Energy Prices'!$F$11:$CJ$11,0))/100000,"")</f>
        <v/>
      </c>
      <c r="AR98" s="61" t="str">
        <f>IFERROR('Data Input - Proposed'!AV88*INDEX('Energy Prices'!$F$19:$CJ$24,MATCH($B98,'Energy Prices'!$C$19:$C$24,0),MATCH(Calc_Proposed!AR$6,'Energy Prices'!$F$11:$CJ$11,0))/100000,"")</f>
        <v/>
      </c>
      <c r="AS98" s="61" t="str">
        <f>IFERROR('Data Input - Proposed'!AW88*INDEX('Energy Prices'!$F$19:$CJ$24,MATCH($B98,'Energy Prices'!$C$19:$C$24,0),MATCH(Calc_Proposed!AS$6,'Energy Prices'!$F$11:$CJ$11,0))/100000,"")</f>
        <v/>
      </c>
      <c r="AT98" s="61" t="str">
        <f>IFERROR('Data Input - Proposed'!AX88*INDEX('Energy Prices'!$F$19:$CJ$24,MATCH($B98,'Energy Prices'!$C$19:$C$24,0),MATCH(Calc_Proposed!AT$6,'Energy Prices'!$F$11:$CJ$11,0))/100000,"")</f>
        <v/>
      </c>
      <c r="AU98" s="61" t="str">
        <f>IFERROR('Data Input - Proposed'!AY88*INDEX('Energy Prices'!$F$19:$CJ$24,MATCH($B98,'Energy Prices'!$C$19:$C$24,0),MATCH(Calc_Proposed!AU$6,'Energy Prices'!$F$11:$CJ$11,0))/100000,"")</f>
        <v/>
      </c>
      <c r="AV98" s="61" t="str">
        <f>IFERROR('Data Input - Proposed'!AZ88*INDEX('Energy Prices'!$F$19:$CJ$24,MATCH($B98,'Energy Prices'!$C$19:$C$24,0),MATCH(Calc_Proposed!AV$6,'Energy Prices'!$F$11:$CJ$11,0))/100000,"")</f>
        <v/>
      </c>
      <c r="AW98" s="61" t="str">
        <f>IFERROR('Data Input - Proposed'!BA88*INDEX('Energy Prices'!$F$19:$CJ$24,MATCH($B98,'Energy Prices'!$C$19:$C$24,0),MATCH(Calc_Proposed!AW$6,'Energy Prices'!$F$11:$CJ$11,0))/100000,"")</f>
        <v/>
      </c>
      <c r="AX98" s="61" t="str">
        <f>IFERROR('Data Input - Proposed'!BB88*INDEX('Energy Prices'!$F$19:$CJ$24,MATCH($B98,'Energy Prices'!$C$19:$C$24,0),MATCH(Calc_Proposed!AX$6,'Energy Prices'!$F$11:$CJ$11,0))/100000,"")</f>
        <v/>
      </c>
      <c r="AY98" s="61" t="str">
        <f>IFERROR('Data Input - Proposed'!BC88*INDEX('Energy Prices'!$F$19:$CJ$24,MATCH($B98,'Energy Prices'!$C$19:$C$24,0),MATCH(Calc_Proposed!AY$6,'Energy Prices'!$F$11:$CJ$11,0))/100000,"")</f>
        <v/>
      </c>
      <c r="AZ98" s="61" t="str">
        <f>IFERROR('Data Input - Proposed'!BD88*INDEX('Energy Prices'!$F$19:$CJ$24,MATCH($B98,'Energy Prices'!$C$19:$C$24,0),MATCH(Calc_Proposed!AZ$6,'Energy Prices'!$F$11:$CJ$11,0))/100000,"")</f>
        <v/>
      </c>
      <c r="BA98" s="61" t="str">
        <f>IFERROR('Data Input - Proposed'!BE88*INDEX('Energy Prices'!$F$19:$CJ$24,MATCH($B98,'Energy Prices'!$C$19:$C$24,0),MATCH(Calc_Proposed!BA$6,'Energy Prices'!$F$11:$CJ$11,0))/100000,"")</f>
        <v/>
      </c>
      <c r="BB98" s="61" t="str">
        <f>IFERROR('Data Input - Proposed'!BF88*INDEX('Energy Prices'!$F$19:$CJ$24,MATCH($B98,'Energy Prices'!$C$19:$C$24,0),MATCH(Calc_Proposed!BB$6,'Energy Prices'!$F$11:$CJ$11,0))/100000,"")</f>
        <v/>
      </c>
      <c r="BC98" s="61" t="str">
        <f>IFERROR('Data Input - Proposed'!BG88*INDEX('Energy Prices'!$F$19:$CJ$24,MATCH($B98,'Energy Prices'!$C$19:$C$24,0),MATCH(Calc_Proposed!BC$6,'Energy Prices'!$F$11:$CJ$11,0))/100000,"")</f>
        <v/>
      </c>
      <c r="BD98" s="61" t="str">
        <f>IFERROR('Data Input - Proposed'!BH88*INDEX('Energy Prices'!$F$19:$CJ$24,MATCH($B98,'Energy Prices'!$C$19:$C$24,0),MATCH(Calc_Proposed!BD$6,'Energy Prices'!$F$11:$CJ$11,0))/100000,"")</f>
        <v/>
      </c>
      <c r="BE98" s="61" t="str">
        <f>IFERROR('Data Input - Proposed'!BI88*INDEX('Energy Prices'!$F$19:$CJ$24,MATCH($B98,'Energy Prices'!$C$19:$C$24,0),MATCH(Calc_Proposed!BE$6,'Energy Prices'!$F$11:$CJ$11,0))/100000,"")</f>
        <v/>
      </c>
      <c r="BF98" s="61" t="str">
        <f>IFERROR('Data Input - Proposed'!BJ88*INDEX('Energy Prices'!$F$19:$CJ$24,MATCH($B98,'Energy Prices'!$C$19:$C$24,0),MATCH(Calc_Proposed!BF$6,'Energy Prices'!$F$11:$CJ$11,0))/100000,"")</f>
        <v/>
      </c>
      <c r="BG98" s="61" t="str">
        <f>IFERROR('Data Input - Proposed'!BK88*INDEX('Energy Prices'!$F$19:$CJ$24,MATCH($B98,'Energy Prices'!$C$19:$C$24,0),MATCH(Calc_Proposed!BG$6,'Energy Prices'!$F$11:$CJ$11,0))/100000,"")</f>
        <v/>
      </c>
      <c r="BH98" s="61" t="str">
        <f>IFERROR('Data Input - Proposed'!BL88*INDEX('Energy Prices'!$F$19:$CJ$24,MATCH($B98,'Energy Prices'!$C$19:$C$24,0),MATCH(Calc_Proposed!BH$6,'Energy Prices'!$F$11:$CJ$11,0))/100000,"")</f>
        <v/>
      </c>
      <c r="BI98" s="61" t="str">
        <f>IFERROR('Data Input - Proposed'!BM88*INDEX('Energy Prices'!$F$19:$CJ$24,MATCH($B98,'Energy Prices'!$C$19:$C$24,0),MATCH(Calc_Proposed!BI$6,'Energy Prices'!$F$11:$CJ$11,0))/100000,"")</f>
        <v/>
      </c>
      <c r="BJ98" s="61" t="str">
        <f>IFERROR('Data Input - Proposed'!BN88*INDEX('Energy Prices'!$F$19:$CJ$24,MATCH($B98,'Energy Prices'!$C$19:$C$24,0),MATCH(Calc_Proposed!BJ$6,'Energy Prices'!$F$11:$CJ$11,0))/100000,"")</f>
        <v/>
      </c>
      <c r="BK98" s="61" t="str">
        <f>IFERROR('Data Input - Proposed'!BO88*INDEX('Energy Prices'!$F$19:$CJ$24,MATCH($B98,'Energy Prices'!$C$19:$C$24,0),MATCH(Calc_Proposed!BK$6,'Energy Prices'!$F$11:$CJ$11,0))/100000,"")</f>
        <v/>
      </c>
      <c r="BL98" s="61" t="str">
        <f>IFERROR('Data Input - Proposed'!BP88*INDEX('Energy Prices'!$F$19:$CJ$24,MATCH($B98,'Energy Prices'!$C$19:$C$24,0),MATCH(Calc_Proposed!BL$6,'Energy Prices'!$F$11:$CJ$11,0))/100000,"")</f>
        <v/>
      </c>
      <c r="BM98" s="61" t="str">
        <f>IFERROR('Data Input - Proposed'!BQ88*INDEX('Energy Prices'!$F$19:$CJ$24,MATCH($B98,'Energy Prices'!$C$19:$C$24,0),MATCH(Calc_Proposed!BM$6,'Energy Prices'!$F$11:$CJ$11,0))/100000,"")</f>
        <v/>
      </c>
      <c r="BN98" s="61" t="str">
        <f>IFERROR('Data Input - Proposed'!BR88*INDEX('Energy Prices'!$F$19:$CJ$24,MATCH($B98,'Energy Prices'!$C$19:$C$24,0),MATCH(Calc_Proposed!BN$6,'Energy Prices'!$F$11:$CJ$11,0))/100000,"")</f>
        <v/>
      </c>
      <c r="BO98" s="61" t="str">
        <f>IFERROR('Data Input - Proposed'!BS88*INDEX('Energy Prices'!$F$19:$CJ$24,MATCH($B98,'Energy Prices'!$C$19:$C$24,0),MATCH(Calc_Proposed!BO$6,'Energy Prices'!$F$11:$CJ$11,0))/100000,"")</f>
        <v/>
      </c>
      <c r="BP98" s="61" t="str">
        <f>IFERROR('Data Input - Proposed'!BT88*INDEX('Energy Prices'!$F$19:$CJ$24,MATCH($B98,'Energy Prices'!$C$19:$C$24,0),MATCH(Calc_Proposed!BP$6,'Energy Prices'!$F$11:$CJ$11,0))/100000,"")</f>
        <v/>
      </c>
      <c r="BQ98" s="61" t="str">
        <f>IFERROR('Data Input - Proposed'!BU88*INDEX('Energy Prices'!$F$19:$CJ$24,MATCH($B98,'Energy Prices'!$C$19:$C$24,0),MATCH(Calc_Proposed!BQ$6,'Energy Prices'!$F$11:$CJ$11,0))/100000,"")</f>
        <v/>
      </c>
      <c r="BR98" s="61" t="str">
        <f>IFERROR('Data Input - Proposed'!BV88*INDEX('Energy Prices'!$F$19:$CJ$24,MATCH($B98,'Energy Prices'!$C$19:$C$24,0),MATCH(Calc_Proposed!BR$6,'Energy Prices'!$F$11:$CJ$11,0))/100000,"")</f>
        <v/>
      </c>
      <c r="BS98" s="61" t="str">
        <f>IFERROR('Data Input - Proposed'!BW88*INDEX('Energy Prices'!$F$19:$CJ$24,MATCH($B98,'Energy Prices'!$C$19:$C$24,0),MATCH(Calc_Proposed!BS$6,'Energy Prices'!$F$11:$CJ$11,0))/100000,"")</f>
        <v/>
      </c>
      <c r="BT98" s="61" t="str">
        <f>IFERROR('Data Input - Proposed'!BX88*INDEX('Energy Prices'!$F$19:$CJ$24,MATCH($B98,'Energy Prices'!$C$19:$C$24,0),MATCH(Calc_Proposed!BT$6,'Energy Prices'!$F$11:$CJ$11,0))/100000,"")</f>
        <v/>
      </c>
      <c r="BU98" s="61" t="str">
        <f>IFERROR('Data Input - Proposed'!BY88*INDEX('Energy Prices'!$F$19:$CJ$24,MATCH($B98,'Energy Prices'!$C$19:$C$24,0),MATCH(Calc_Proposed!BU$6,'Energy Prices'!$F$11:$CJ$11,0))/100000,"")</f>
        <v/>
      </c>
      <c r="BV98" s="61" t="str">
        <f>IFERROR('Data Input - Proposed'!BZ88*INDEX('Energy Prices'!$F$19:$CJ$24,MATCH($B98,'Energy Prices'!$C$19:$C$24,0),MATCH(Calc_Proposed!BV$6,'Energy Prices'!$F$11:$CJ$11,0))/100000,"")</f>
        <v/>
      </c>
      <c r="BW98" s="61" t="str">
        <f>IFERROR('Data Input - Proposed'!CA88*INDEX('Energy Prices'!$F$19:$CJ$24,MATCH($B98,'Energy Prices'!$C$19:$C$24,0),MATCH(Calc_Proposed!BW$6,'Energy Prices'!$F$11:$CJ$11,0))/100000,"")</f>
        <v/>
      </c>
      <c r="BX98" s="61" t="str">
        <f>IFERROR('Data Input - Proposed'!CB88*INDEX('Energy Prices'!$F$19:$CJ$24,MATCH($B98,'Energy Prices'!$C$19:$C$24,0),MATCH(Calc_Proposed!BX$6,'Energy Prices'!$F$11:$CJ$11,0))/100000,"")</f>
        <v/>
      </c>
      <c r="BY98" s="61" t="str">
        <f>IFERROR('Data Input - Proposed'!CC88*INDEX('Energy Prices'!$F$19:$CJ$24,MATCH($B98,'Energy Prices'!$C$19:$C$24,0),MATCH(Calc_Proposed!BY$6,'Energy Prices'!$F$11:$CJ$11,0))/100000,"")</f>
        <v/>
      </c>
      <c r="BZ98" s="61" t="str">
        <f>IFERROR('Data Input - Proposed'!CD88*INDEX('Energy Prices'!$F$19:$CJ$24,MATCH($B98,'Energy Prices'!$C$19:$C$24,0),MATCH(Calc_Proposed!BZ$6,'Energy Prices'!$F$11:$CJ$11,0))/100000,"")</f>
        <v/>
      </c>
      <c r="CA98" s="61" t="str">
        <f>IFERROR('Data Input - Proposed'!CE88*INDEX('Energy Prices'!$F$19:$CJ$24,MATCH($B98,'Energy Prices'!$C$19:$C$24,0),MATCH(Calc_Proposed!CA$6,'Energy Prices'!$F$11:$CJ$11,0))/100000,"")</f>
        <v/>
      </c>
      <c r="CB98" s="61" t="str">
        <f>IFERROR('Data Input - Proposed'!CF88*INDEX('Energy Prices'!$F$19:$CJ$24,MATCH($B98,'Energy Prices'!$C$19:$C$24,0),MATCH(Calc_Proposed!CB$6,'Energy Prices'!$F$11:$CJ$11,0))/100000,"")</f>
        <v/>
      </c>
      <c r="CC98" s="61" t="str">
        <f>IFERROR('Data Input - Proposed'!CG88*INDEX('Energy Prices'!$F$19:$CJ$24,MATCH($B98,'Energy Prices'!$C$19:$C$24,0),MATCH(Calc_Proposed!CC$6,'Energy Prices'!$F$11:$CJ$11,0))/100000,"")</f>
        <v/>
      </c>
      <c r="CD98" s="61" t="str">
        <f>IFERROR('Data Input - Proposed'!CH88*INDEX('Energy Prices'!$F$19:$CJ$24,MATCH($B98,'Energy Prices'!$C$19:$C$24,0),MATCH(Calc_Proposed!CD$6,'Energy Prices'!$F$11:$CJ$11,0))/100000,"")</f>
        <v/>
      </c>
      <c r="CE98" s="61" t="str">
        <f>IFERROR('Data Input - Proposed'!CI88*INDEX('Energy Prices'!$F$19:$CJ$24,MATCH($B98,'Energy Prices'!$C$19:$C$24,0),MATCH(Calc_Proposed!CE$6,'Energy Prices'!$F$11:$CJ$11,0))/100000,"")</f>
        <v/>
      </c>
      <c r="CF98" s="61" t="str">
        <f>IFERROR('Data Input - Proposed'!CJ88*INDEX('Energy Prices'!$F$19:$CJ$24,MATCH($B98,'Energy Prices'!$C$19:$C$24,0),MATCH(Calc_Proposed!CF$6,'Energy Prices'!$F$11:$CJ$11,0))/100000,"")</f>
        <v/>
      </c>
      <c r="CG98" s="61" t="str">
        <f>IFERROR('Data Input - Proposed'!CK88*INDEX('Energy Prices'!$F$19:$CJ$24,MATCH($B98,'Energy Prices'!$C$19:$C$24,0),MATCH(Calc_Proposed!CG$6,'Energy Prices'!$F$11:$CJ$11,0))/100000,"")</f>
        <v/>
      </c>
      <c r="CH98" s="61" t="str">
        <f>IFERROR('Data Input - Proposed'!CL88*INDEX('Energy Prices'!$F$19:$CJ$24,MATCH($B98,'Energy Prices'!$C$19:$C$24,0),MATCH(Calc_Proposed!CH$6,'Energy Prices'!$F$11:$CJ$11,0))/100000,"")</f>
        <v/>
      </c>
      <c r="CI98" s="61" t="str">
        <f>IFERROR('Data Input - Proposed'!CM88*INDEX('Energy Prices'!$F$19:$CJ$24,MATCH($B98,'Energy Prices'!$C$19:$C$24,0),MATCH(Calc_Proposed!CI$6,'Energy Prices'!$F$11:$CJ$11,0))/100000,"")</f>
        <v/>
      </c>
      <c r="CJ98" s="61" t="str">
        <f>IFERROR('Data Input - Proposed'!CN88*INDEX('Energy Prices'!$F$19:$CJ$24,MATCH($B98,'Energy Prices'!$C$19:$C$24,0),MATCH(Calc_Proposed!CJ$6,'Energy Prices'!$F$11:$CJ$11,0))/100000,"")</f>
        <v/>
      </c>
      <c r="CK98" s="61" t="str">
        <f>IFERROR('Data Input - Proposed'!CO88*INDEX('Energy Prices'!$F$19:$CJ$24,MATCH($B98,'Energy Prices'!$C$19:$C$24,0),MATCH(Calc_Proposed!CK$6,'Energy Prices'!$F$11:$CJ$11,0))/100000,"")</f>
        <v/>
      </c>
      <c r="CL98" s="61" t="str">
        <f>IFERROR('Data Input - Proposed'!CP88*INDEX('Energy Prices'!$F$19:$CJ$24,MATCH($B98,'Energy Prices'!$C$19:$C$24,0),MATCH(Calc_Proposed!CL$6,'Energy Prices'!$F$11:$CJ$11,0))/100000,"")</f>
        <v/>
      </c>
      <c r="CM98" s="61" t="str">
        <f>IFERROR('Data Input - Proposed'!CQ88*INDEX('Energy Prices'!$F$19:$CJ$24,MATCH($B98,'Energy Prices'!$C$19:$C$24,0),MATCH(Calc_Proposed!CM$6,'Energy Prices'!$F$11:$CJ$11,0))/100000,"")</f>
        <v/>
      </c>
      <c r="CN98" s="61" t="str">
        <f>IFERROR('Data Input - Proposed'!CR88*INDEX('Energy Prices'!$F$19:$CJ$24,MATCH($B98,'Energy Prices'!$C$19:$C$24,0),MATCH(Calc_Proposed!CN$6,'Energy Prices'!$F$11:$CJ$11,0))/100000,"")</f>
        <v/>
      </c>
      <c r="CO98" s="61" t="str">
        <f>IFERROR('Data Input - Proposed'!CS88*INDEX('Energy Prices'!$F$19:$CJ$24,MATCH($B98,'Energy Prices'!$C$19:$C$24,0),MATCH(Calc_Proposed!CO$6,'Energy Prices'!$F$11:$CJ$11,0))/100000,"")</f>
        <v/>
      </c>
      <c r="CP98" s="61" t="str">
        <f>IFERROR('Data Input - Proposed'!CT88*INDEX('Energy Prices'!$F$19:$CJ$24,MATCH($B98,'Energy Prices'!$C$19:$C$24,0),MATCH(Calc_Proposed!CP$6,'Energy Prices'!$F$11:$CJ$11,0))/100000,"")</f>
        <v/>
      </c>
      <c r="CQ98" s="61" t="str">
        <f>IFERROR('Data Input - Proposed'!CU88*INDEX('Energy Prices'!$F$19:$CJ$24,MATCH($B98,'Energy Prices'!$C$19:$C$24,0),MATCH(Calc_Proposed!CQ$6,'Energy Prices'!$F$11:$CJ$11,0))/100000,"")</f>
        <v/>
      </c>
      <c r="CR98" s="61" t="str">
        <f>IFERROR('Data Input - Proposed'!CV88*INDEX('Energy Prices'!$F$19:$CJ$24,MATCH($B98,'Energy Prices'!$C$19:$C$24,0),MATCH(Calc_Proposed!CR$6,'Energy Prices'!$F$11:$CJ$11,0))/100000,"")</f>
        <v/>
      </c>
      <c r="CS98" s="61" t="str">
        <f>IFERROR('Data Input - Proposed'!CW88*INDEX('Energy Prices'!$F$19:$CJ$24,MATCH($B98,'Energy Prices'!$C$19:$C$24,0),MATCH(Calc_Proposed!CS$6,'Energy Prices'!$F$11:$CJ$11,0))/100000,"")</f>
        <v/>
      </c>
      <c r="CT98" s="61" t="str">
        <f>IFERROR('Data Input - Proposed'!CX88*INDEX('Energy Prices'!$F$19:$CJ$24,MATCH($B98,'Energy Prices'!$C$19:$C$24,0),MATCH(Calc_Proposed!CT$6,'Energy Prices'!$F$11:$CJ$11,0))/100000,"")</f>
        <v/>
      </c>
      <c r="CU98" s="61" t="str">
        <f>IFERROR('Data Input - Proposed'!CY88*INDEX('Energy Prices'!$F$19:$CJ$24,MATCH($B98,'Energy Prices'!$C$19:$C$24,0),MATCH(Calc_Proposed!CU$6,'Energy Prices'!$F$11:$CJ$11,0))/100000,"")</f>
        <v/>
      </c>
      <c r="CV98" s="61" t="str">
        <f>IFERROR('Data Input - Proposed'!CZ88*INDEX('Energy Prices'!$F$19:$CJ$24,MATCH($B98,'Energy Prices'!$C$19:$C$24,0),MATCH(Calc_Proposed!CV$6,'Energy Prices'!$F$11:$CJ$11,0))/100000,"")</f>
        <v/>
      </c>
      <c r="CW98" s="61" t="str">
        <f>IFERROR('Data Input - Proposed'!DA88*INDEX('Energy Prices'!$F$19:$CJ$24,MATCH($B98,'Energy Prices'!$C$19:$C$24,0),MATCH(Calc_Proposed!CW$6,'Energy Prices'!$F$11:$CJ$11,0))/100000,"")</f>
        <v/>
      </c>
      <c r="CX98" s="61" t="str">
        <f>IFERROR('Data Input - Proposed'!DB88*INDEX('Energy Prices'!$F$19:$CJ$24,MATCH($B98,'Energy Prices'!$C$19:$C$24,0),MATCH(Calc_Proposed!CX$6,'Energy Prices'!$F$11:$CJ$11,0))/100000,"")</f>
        <v/>
      </c>
      <c r="CY98" s="61" t="str">
        <f>IFERROR('Data Input - Proposed'!DC88*INDEX('Energy Prices'!$F$19:$CJ$24,MATCH($B98,'Energy Prices'!$C$19:$C$24,0),MATCH(Calc_Proposed!CY$6,'Energy Prices'!$F$11:$CJ$11,0))/100000,"")</f>
        <v/>
      </c>
      <c r="CZ98" s="391"/>
    </row>
    <row r="99" spans="2:104" x14ac:dyDescent="0.25">
      <c r="B99" s="393" t="s">
        <v>401</v>
      </c>
      <c r="C99" s="9" t="s">
        <v>1117</v>
      </c>
      <c r="D99" s="61" t="str">
        <f>IFERROR('Data Input - Proposed'!H89*INDEX('Energy Prices'!$F$19:$CJ$24,MATCH($B99,'Energy Prices'!$C$19:$C$24,0),MATCH(Calc_Proposed!D$6,'Energy Prices'!$F$11:$CJ$11,0))/100000,"")</f>
        <v/>
      </c>
      <c r="E99" s="61" t="str">
        <f>IFERROR('Data Input - Proposed'!I89*INDEX('Energy Prices'!$F$19:$CJ$24,MATCH($B99,'Energy Prices'!$C$19:$C$24,0),MATCH(Calc_Proposed!E$6,'Energy Prices'!$F$11:$CJ$11,0))/100000,"")</f>
        <v/>
      </c>
      <c r="F99" s="61" t="str">
        <f>IFERROR('Data Input - Proposed'!J89*INDEX('Energy Prices'!$F$19:$CJ$24,MATCH($B99,'Energy Prices'!$C$19:$C$24,0),MATCH(Calc_Proposed!F$6,'Energy Prices'!$F$11:$CJ$11,0))/100000,"")</f>
        <v/>
      </c>
      <c r="G99" s="61" t="str">
        <f>IFERROR('Data Input - Proposed'!K89*INDEX('Energy Prices'!$F$19:$CJ$24,MATCH($B99,'Energy Prices'!$C$19:$C$24,0),MATCH(Calc_Proposed!G$6,'Energy Prices'!$F$11:$CJ$11,0))/100000,"")</f>
        <v/>
      </c>
      <c r="H99" s="61" t="str">
        <f>IFERROR('Data Input - Proposed'!L89*INDEX('Energy Prices'!$F$19:$CJ$24,MATCH($B99,'Energy Prices'!$C$19:$C$24,0),MATCH(Calc_Proposed!H$6,'Energy Prices'!$F$11:$CJ$11,0))/100000,"")</f>
        <v/>
      </c>
      <c r="I99" s="61" t="str">
        <f>IFERROR('Data Input - Proposed'!M89*INDEX('Energy Prices'!$F$19:$CJ$24,MATCH($B99,'Energy Prices'!$C$19:$C$24,0),MATCH(Calc_Proposed!I$6,'Energy Prices'!$F$11:$CJ$11,0))/100000,"")</f>
        <v/>
      </c>
      <c r="J99" s="61" t="str">
        <f>IFERROR('Data Input - Proposed'!N89*INDEX('Energy Prices'!$F$19:$CJ$24,MATCH($B99,'Energy Prices'!$C$19:$C$24,0),MATCH(Calc_Proposed!J$6,'Energy Prices'!$F$11:$CJ$11,0))/100000,"")</f>
        <v/>
      </c>
      <c r="K99" s="61" t="str">
        <f>IFERROR('Data Input - Proposed'!O89*INDEX('Energy Prices'!$F$19:$CJ$24,MATCH($B99,'Energy Prices'!$C$19:$C$24,0),MATCH(Calc_Proposed!K$6,'Energy Prices'!$F$11:$CJ$11,0))/100000,"")</f>
        <v/>
      </c>
      <c r="L99" s="61" t="str">
        <f>IFERROR('Data Input - Proposed'!P89*INDEX('Energy Prices'!$F$19:$CJ$24,MATCH($B99,'Energy Prices'!$C$19:$C$24,0),MATCH(Calc_Proposed!L$6,'Energy Prices'!$F$11:$CJ$11,0))/100000,"")</f>
        <v/>
      </c>
      <c r="M99" s="61" t="str">
        <f>IFERROR('Data Input - Proposed'!Q89*INDEX('Energy Prices'!$F$19:$CJ$24,MATCH($B99,'Energy Prices'!$C$19:$C$24,0),MATCH(Calc_Proposed!M$6,'Energy Prices'!$F$11:$CJ$11,0))/100000,"")</f>
        <v/>
      </c>
      <c r="N99" s="61" t="str">
        <f>IFERROR('Data Input - Proposed'!R89*INDEX('Energy Prices'!$F$19:$CJ$24,MATCH($B99,'Energy Prices'!$C$19:$C$24,0),MATCH(Calc_Proposed!N$6,'Energy Prices'!$F$11:$CJ$11,0))/100000,"")</f>
        <v/>
      </c>
      <c r="O99" s="61" t="str">
        <f>IFERROR('Data Input - Proposed'!S89*INDEX('Energy Prices'!$F$19:$CJ$24,MATCH($B99,'Energy Prices'!$C$19:$C$24,0),MATCH(Calc_Proposed!O$6,'Energy Prices'!$F$11:$CJ$11,0))/100000,"")</f>
        <v/>
      </c>
      <c r="P99" s="61" t="str">
        <f>IFERROR('Data Input - Proposed'!T89*INDEX('Energy Prices'!$F$19:$CJ$24,MATCH($B99,'Energy Prices'!$C$19:$C$24,0),MATCH(Calc_Proposed!P$6,'Energy Prices'!$F$11:$CJ$11,0))/100000,"")</f>
        <v/>
      </c>
      <c r="Q99" s="61" t="str">
        <f>IFERROR('Data Input - Proposed'!U89*INDEX('Energy Prices'!$F$19:$CJ$24,MATCH($B99,'Energy Prices'!$C$19:$C$24,0),MATCH(Calc_Proposed!Q$6,'Energy Prices'!$F$11:$CJ$11,0))/100000,"")</f>
        <v/>
      </c>
      <c r="R99" s="61" t="str">
        <f>IFERROR('Data Input - Proposed'!V89*INDEX('Energy Prices'!$F$19:$CJ$24,MATCH($B99,'Energy Prices'!$C$19:$C$24,0),MATCH(Calc_Proposed!R$6,'Energy Prices'!$F$11:$CJ$11,0))/100000,"")</f>
        <v/>
      </c>
      <c r="S99" s="61" t="str">
        <f>IFERROR('Data Input - Proposed'!W89*INDEX('Energy Prices'!$F$19:$CJ$24,MATCH($B99,'Energy Prices'!$C$19:$C$24,0),MATCH(Calc_Proposed!S$6,'Energy Prices'!$F$11:$CJ$11,0))/100000,"")</f>
        <v/>
      </c>
      <c r="T99" s="61" t="str">
        <f>IFERROR('Data Input - Proposed'!X89*INDEX('Energy Prices'!$F$19:$CJ$24,MATCH($B99,'Energy Prices'!$C$19:$C$24,0),MATCH(Calc_Proposed!T$6,'Energy Prices'!$F$11:$CJ$11,0))/100000,"")</f>
        <v/>
      </c>
      <c r="U99" s="61" t="str">
        <f>IFERROR('Data Input - Proposed'!Y89*INDEX('Energy Prices'!$F$19:$CJ$24,MATCH($B99,'Energy Prices'!$C$19:$C$24,0),MATCH(Calc_Proposed!U$6,'Energy Prices'!$F$11:$CJ$11,0))/100000,"")</f>
        <v/>
      </c>
      <c r="V99" s="61" t="str">
        <f>IFERROR('Data Input - Proposed'!Z89*INDEX('Energy Prices'!$F$19:$CJ$24,MATCH($B99,'Energy Prices'!$C$19:$C$24,0),MATCH(Calc_Proposed!V$6,'Energy Prices'!$F$11:$CJ$11,0))/100000,"")</f>
        <v/>
      </c>
      <c r="W99" s="61" t="str">
        <f>IFERROR('Data Input - Proposed'!AA89*INDEX('Energy Prices'!$F$19:$CJ$24,MATCH($B99,'Energy Prices'!$C$19:$C$24,0),MATCH(Calc_Proposed!W$6,'Energy Prices'!$F$11:$CJ$11,0))/100000,"")</f>
        <v/>
      </c>
      <c r="X99" s="61" t="str">
        <f>IFERROR('Data Input - Proposed'!AB89*INDEX('Energy Prices'!$F$19:$CJ$24,MATCH($B99,'Energy Prices'!$C$19:$C$24,0),MATCH(Calc_Proposed!X$6,'Energy Prices'!$F$11:$CJ$11,0))/100000,"")</f>
        <v/>
      </c>
      <c r="Y99" s="61" t="str">
        <f>IFERROR('Data Input - Proposed'!AC89*INDEX('Energy Prices'!$F$19:$CJ$24,MATCH($B99,'Energy Prices'!$C$19:$C$24,0),MATCH(Calc_Proposed!Y$6,'Energy Prices'!$F$11:$CJ$11,0))/100000,"")</f>
        <v/>
      </c>
      <c r="Z99" s="61" t="str">
        <f>IFERROR('Data Input - Proposed'!AD89*INDEX('Energy Prices'!$F$19:$CJ$24,MATCH($B99,'Energy Prices'!$C$19:$C$24,0),MATCH(Calc_Proposed!Z$6,'Energy Prices'!$F$11:$CJ$11,0))/100000,"")</f>
        <v/>
      </c>
      <c r="AA99" s="61" t="str">
        <f>IFERROR('Data Input - Proposed'!AE89*INDEX('Energy Prices'!$F$19:$CJ$24,MATCH($B99,'Energy Prices'!$C$19:$C$24,0),MATCH(Calc_Proposed!AA$6,'Energy Prices'!$F$11:$CJ$11,0))/100000,"")</f>
        <v/>
      </c>
      <c r="AB99" s="61" t="str">
        <f>IFERROR('Data Input - Proposed'!AF89*INDEX('Energy Prices'!$F$19:$CJ$24,MATCH($B99,'Energy Prices'!$C$19:$C$24,0),MATCH(Calc_Proposed!AB$6,'Energy Prices'!$F$11:$CJ$11,0))/100000,"")</f>
        <v/>
      </c>
      <c r="AC99" s="61" t="str">
        <f>IFERROR('Data Input - Proposed'!AG89*INDEX('Energy Prices'!$F$19:$CJ$24,MATCH($B99,'Energy Prices'!$C$19:$C$24,0),MATCH(Calc_Proposed!AC$6,'Energy Prices'!$F$11:$CJ$11,0))/100000,"")</f>
        <v/>
      </c>
      <c r="AD99" s="61" t="str">
        <f>IFERROR('Data Input - Proposed'!AH89*INDEX('Energy Prices'!$F$19:$CJ$24,MATCH($B99,'Energy Prices'!$C$19:$C$24,0),MATCH(Calc_Proposed!AD$6,'Energy Prices'!$F$11:$CJ$11,0))/100000,"")</f>
        <v/>
      </c>
      <c r="AE99" s="61" t="str">
        <f>IFERROR('Data Input - Proposed'!AI89*INDEX('Energy Prices'!$F$19:$CJ$24,MATCH($B99,'Energy Prices'!$C$19:$C$24,0),MATCH(Calc_Proposed!AE$6,'Energy Prices'!$F$11:$CJ$11,0))/100000,"")</f>
        <v/>
      </c>
      <c r="AF99" s="61" t="str">
        <f>IFERROR('Data Input - Proposed'!AJ89*INDEX('Energy Prices'!$F$19:$CJ$24,MATCH($B99,'Energy Prices'!$C$19:$C$24,0),MATCH(Calc_Proposed!AF$6,'Energy Prices'!$F$11:$CJ$11,0))/100000,"")</f>
        <v/>
      </c>
      <c r="AG99" s="61" t="str">
        <f>IFERROR('Data Input - Proposed'!AK89*INDEX('Energy Prices'!$F$19:$CJ$24,MATCH($B99,'Energy Prices'!$C$19:$C$24,0),MATCH(Calc_Proposed!AG$6,'Energy Prices'!$F$11:$CJ$11,0))/100000,"")</f>
        <v/>
      </c>
      <c r="AH99" s="61" t="str">
        <f>IFERROR('Data Input - Proposed'!AL89*INDEX('Energy Prices'!$F$19:$CJ$24,MATCH($B99,'Energy Prices'!$C$19:$C$24,0),MATCH(Calc_Proposed!AH$6,'Energy Prices'!$F$11:$CJ$11,0))/100000,"")</f>
        <v/>
      </c>
      <c r="AI99" s="61" t="str">
        <f>IFERROR('Data Input - Proposed'!AM89*INDEX('Energy Prices'!$F$19:$CJ$24,MATCH($B99,'Energy Prices'!$C$19:$C$24,0),MATCH(Calc_Proposed!AI$6,'Energy Prices'!$F$11:$CJ$11,0))/100000,"")</f>
        <v/>
      </c>
      <c r="AJ99" s="61" t="str">
        <f>IFERROR('Data Input - Proposed'!AN89*INDEX('Energy Prices'!$F$19:$CJ$24,MATCH($B99,'Energy Prices'!$C$19:$C$24,0),MATCH(Calc_Proposed!AJ$6,'Energy Prices'!$F$11:$CJ$11,0))/100000,"")</f>
        <v/>
      </c>
      <c r="AK99" s="61" t="str">
        <f>IFERROR('Data Input - Proposed'!AO89*INDEX('Energy Prices'!$F$19:$CJ$24,MATCH($B99,'Energy Prices'!$C$19:$C$24,0),MATCH(Calc_Proposed!AK$6,'Energy Prices'!$F$11:$CJ$11,0))/100000,"")</f>
        <v/>
      </c>
      <c r="AL99" s="61" t="str">
        <f>IFERROR('Data Input - Proposed'!AP89*INDEX('Energy Prices'!$F$19:$CJ$24,MATCH($B99,'Energy Prices'!$C$19:$C$24,0),MATCH(Calc_Proposed!AL$6,'Energy Prices'!$F$11:$CJ$11,0))/100000,"")</f>
        <v/>
      </c>
      <c r="AM99" s="61" t="str">
        <f>IFERROR('Data Input - Proposed'!AQ89*INDEX('Energy Prices'!$F$19:$CJ$24,MATCH($B99,'Energy Prices'!$C$19:$C$24,0),MATCH(Calc_Proposed!AM$6,'Energy Prices'!$F$11:$CJ$11,0))/100000,"")</f>
        <v/>
      </c>
      <c r="AN99" s="61" t="str">
        <f>IFERROR('Data Input - Proposed'!AR89*INDEX('Energy Prices'!$F$19:$CJ$24,MATCH($B99,'Energy Prices'!$C$19:$C$24,0),MATCH(Calc_Proposed!AN$6,'Energy Prices'!$F$11:$CJ$11,0))/100000,"")</f>
        <v/>
      </c>
      <c r="AO99" s="61" t="str">
        <f>IFERROR('Data Input - Proposed'!AS89*INDEX('Energy Prices'!$F$19:$CJ$24,MATCH($B99,'Energy Prices'!$C$19:$C$24,0),MATCH(Calc_Proposed!AO$6,'Energy Prices'!$F$11:$CJ$11,0))/100000,"")</f>
        <v/>
      </c>
      <c r="AP99" s="61" t="str">
        <f>IFERROR('Data Input - Proposed'!AT89*INDEX('Energy Prices'!$F$19:$CJ$24,MATCH($B99,'Energy Prices'!$C$19:$C$24,0),MATCH(Calc_Proposed!AP$6,'Energy Prices'!$F$11:$CJ$11,0))/100000,"")</f>
        <v/>
      </c>
      <c r="AQ99" s="61" t="str">
        <f>IFERROR('Data Input - Proposed'!AU89*INDEX('Energy Prices'!$F$19:$CJ$24,MATCH($B99,'Energy Prices'!$C$19:$C$24,0),MATCH(Calc_Proposed!AQ$6,'Energy Prices'!$F$11:$CJ$11,0))/100000,"")</f>
        <v/>
      </c>
      <c r="AR99" s="61" t="str">
        <f>IFERROR('Data Input - Proposed'!AV89*INDEX('Energy Prices'!$F$19:$CJ$24,MATCH($B99,'Energy Prices'!$C$19:$C$24,0),MATCH(Calc_Proposed!AR$6,'Energy Prices'!$F$11:$CJ$11,0))/100000,"")</f>
        <v/>
      </c>
      <c r="AS99" s="61" t="str">
        <f>IFERROR('Data Input - Proposed'!AW89*INDEX('Energy Prices'!$F$19:$CJ$24,MATCH($B99,'Energy Prices'!$C$19:$C$24,0),MATCH(Calc_Proposed!AS$6,'Energy Prices'!$F$11:$CJ$11,0))/100000,"")</f>
        <v/>
      </c>
      <c r="AT99" s="61" t="str">
        <f>IFERROR('Data Input - Proposed'!AX89*INDEX('Energy Prices'!$F$19:$CJ$24,MATCH($B99,'Energy Prices'!$C$19:$C$24,0),MATCH(Calc_Proposed!AT$6,'Energy Prices'!$F$11:$CJ$11,0))/100000,"")</f>
        <v/>
      </c>
      <c r="AU99" s="61" t="str">
        <f>IFERROR('Data Input - Proposed'!AY89*INDEX('Energy Prices'!$F$19:$CJ$24,MATCH($B99,'Energy Prices'!$C$19:$C$24,0),MATCH(Calc_Proposed!AU$6,'Energy Prices'!$F$11:$CJ$11,0))/100000,"")</f>
        <v/>
      </c>
      <c r="AV99" s="61" t="str">
        <f>IFERROR('Data Input - Proposed'!AZ89*INDEX('Energy Prices'!$F$19:$CJ$24,MATCH($B99,'Energy Prices'!$C$19:$C$24,0),MATCH(Calc_Proposed!AV$6,'Energy Prices'!$F$11:$CJ$11,0))/100000,"")</f>
        <v/>
      </c>
      <c r="AW99" s="61" t="str">
        <f>IFERROR('Data Input - Proposed'!BA89*INDEX('Energy Prices'!$F$19:$CJ$24,MATCH($B99,'Energy Prices'!$C$19:$C$24,0),MATCH(Calc_Proposed!AW$6,'Energy Prices'!$F$11:$CJ$11,0))/100000,"")</f>
        <v/>
      </c>
      <c r="AX99" s="61" t="str">
        <f>IFERROR('Data Input - Proposed'!BB89*INDEX('Energy Prices'!$F$19:$CJ$24,MATCH($B99,'Energy Prices'!$C$19:$C$24,0),MATCH(Calc_Proposed!AX$6,'Energy Prices'!$F$11:$CJ$11,0))/100000,"")</f>
        <v/>
      </c>
      <c r="AY99" s="61" t="str">
        <f>IFERROR('Data Input - Proposed'!BC89*INDEX('Energy Prices'!$F$19:$CJ$24,MATCH($B99,'Energy Prices'!$C$19:$C$24,0),MATCH(Calc_Proposed!AY$6,'Energy Prices'!$F$11:$CJ$11,0))/100000,"")</f>
        <v/>
      </c>
      <c r="AZ99" s="61" t="str">
        <f>IFERROR('Data Input - Proposed'!BD89*INDEX('Energy Prices'!$F$19:$CJ$24,MATCH($B99,'Energy Prices'!$C$19:$C$24,0),MATCH(Calc_Proposed!AZ$6,'Energy Prices'!$F$11:$CJ$11,0))/100000,"")</f>
        <v/>
      </c>
      <c r="BA99" s="61" t="str">
        <f>IFERROR('Data Input - Proposed'!BE89*INDEX('Energy Prices'!$F$19:$CJ$24,MATCH($B99,'Energy Prices'!$C$19:$C$24,0),MATCH(Calc_Proposed!BA$6,'Energy Prices'!$F$11:$CJ$11,0))/100000,"")</f>
        <v/>
      </c>
      <c r="BB99" s="61" t="str">
        <f>IFERROR('Data Input - Proposed'!BF89*INDEX('Energy Prices'!$F$19:$CJ$24,MATCH($B99,'Energy Prices'!$C$19:$C$24,0),MATCH(Calc_Proposed!BB$6,'Energy Prices'!$F$11:$CJ$11,0))/100000,"")</f>
        <v/>
      </c>
      <c r="BC99" s="61" t="str">
        <f>IFERROR('Data Input - Proposed'!BG89*INDEX('Energy Prices'!$F$19:$CJ$24,MATCH($B99,'Energy Prices'!$C$19:$C$24,0),MATCH(Calc_Proposed!BC$6,'Energy Prices'!$F$11:$CJ$11,0))/100000,"")</f>
        <v/>
      </c>
      <c r="BD99" s="61" t="str">
        <f>IFERROR('Data Input - Proposed'!BH89*INDEX('Energy Prices'!$F$19:$CJ$24,MATCH($B99,'Energy Prices'!$C$19:$C$24,0),MATCH(Calc_Proposed!BD$6,'Energy Prices'!$F$11:$CJ$11,0))/100000,"")</f>
        <v/>
      </c>
      <c r="BE99" s="61" t="str">
        <f>IFERROR('Data Input - Proposed'!BI89*INDEX('Energy Prices'!$F$19:$CJ$24,MATCH($B99,'Energy Prices'!$C$19:$C$24,0),MATCH(Calc_Proposed!BE$6,'Energy Prices'!$F$11:$CJ$11,0))/100000,"")</f>
        <v/>
      </c>
      <c r="BF99" s="61" t="str">
        <f>IFERROR('Data Input - Proposed'!BJ89*INDEX('Energy Prices'!$F$19:$CJ$24,MATCH($B99,'Energy Prices'!$C$19:$C$24,0),MATCH(Calc_Proposed!BF$6,'Energy Prices'!$F$11:$CJ$11,0))/100000,"")</f>
        <v/>
      </c>
      <c r="BG99" s="61" t="str">
        <f>IFERROR('Data Input - Proposed'!BK89*INDEX('Energy Prices'!$F$19:$CJ$24,MATCH($B99,'Energy Prices'!$C$19:$C$24,0),MATCH(Calc_Proposed!BG$6,'Energy Prices'!$F$11:$CJ$11,0))/100000,"")</f>
        <v/>
      </c>
      <c r="BH99" s="61" t="str">
        <f>IFERROR('Data Input - Proposed'!BL89*INDEX('Energy Prices'!$F$19:$CJ$24,MATCH($B99,'Energy Prices'!$C$19:$C$24,0),MATCH(Calc_Proposed!BH$6,'Energy Prices'!$F$11:$CJ$11,0))/100000,"")</f>
        <v/>
      </c>
      <c r="BI99" s="61" t="str">
        <f>IFERROR('Data Input - Proposed'!BM89*INDEX('Energy Prices'!$F$19:$CJ$24,MATCH($B99,'Energy Prices'!$C$19:$C$24,0),MATCH(Calc_Proposed!BI$6,'Energy Prices'!$F$11:$CJ$11,0))/100000,"")</f>
        <v/>
      </c>
      <c r="BJ99" s="61" t="str">
        <f>IFERROR('Data Input - Proposed'!BN89*INDEX('Energy Prices'!$F$19:$CJ$24,MATCH($B99,'Energy Prices'!$C$19:$C$24,0),MATCH(Calc_Proposed!BJ$6,'Energy Prices'!$F$11:$CJ$11,0))/100000,"")</f>
        <v/>
      </c>
      <c r="BK99" s="61" t="str">
        <f>IFERROR('Data Input - Proposed'!BO89*INDEX('Energy Prices'!$F$19:$CJ$24,MATCH($B99,'Energy Prices'!$C$19:$C$24,0),MATCH(Calc_Proposed!BK$6,'Energy Prices'!$F$11:$CJ$11,0))/100000,"")</f>
        <v/>
      </c>
      <c r="BL99" s="61" t="str">
        <f>IFERROR('Data Input - Proposed'!BP89*INDEX('Energy Prices'!$F$19:$CJ$24,MATCH($B99,'Energy Prices'!$C$19:$C$24,0),MATCH(Calc_Proposed!BL$6,'Energy Prices'!$F$11:$CJ$11,0))/100000,"")</f>
        <v/>
      </c>
      <c r="BM99" s="61" t="str">
        <f>IFERROR('Data Input - Proposed'!BQ89*INDEX('Energy Prices'!$F$19:$CJ$24,MATCH($B99,'Energy Prices'!$C$19:$C$24,0),MATCH(Calc_Proposed!BM$6,'Energy Prices'!$F$11:$CJ$11,0))/100000,"")</f>
        <v/>
      </c>
      <c r="BN99" s="61" t="str">
        <f>IFERROR('Data Input - Proposed'!BR89*INDEX('Energy Prices'!$F$19:$CJ$24,MATCH($B99,'Energy Prices'!$C$19:$C$24,0),MATCH(Calc_Proposed!BN$6,'Energy Prices'!$F$11:$CJ$11,0))/100000,"")</f>
        <v/>
      </c>
      <c r="BO99" s="61" t="str">
        <f>IFERROR('Data Input - Proposed'!BS89*INDEX('Energy Prices'!$F$19:$CJ$24,MATCH($B99,'Energy Prices'!$C$19:$C$24,0),MATCH(Calc_Proposed!BO$6,'Energy Prices'!$F$11:$CJ$11,0))/100000,"")</f>
        <v/>
      </c>
      <c r="BP99" s="61" t="str">
        <f>IFERROR('Data Input - Proposed'!BT89*INDEX('Energy Prices'!$F$19:$CJ$24,MATCH($B99,'Energy Prices'!$C$19:$C$24,0),MATCH(Calc_Proposed!BP$6,'Energy Prices'!$F$11:$CJ$11,0))/100000,"")</f>
        <v/>
      </c>
      <c r="BQ99" s="61" t="str">
        <f>IFERROR('Data Input - Proposed'!BU89*INDEX('Energy Prices'!$F$19:$CJ$24,MATCH($B99,'Energy Prices'!$C$19:$C$24,0),MATCH(Calc_Proposed!BQ$6,'Energy Prices'!$F$11:$CJ$11,0))/100000,"")</f>
        <v/>
      </c>
      <c r="BR99" s="61" t="str">
        <f>IFERROR('Data Input - Proposed'!BV89*INDEX('Energy Prices'!$F$19:$CJ$24,MATCH($B99,'Energy Prices'!$C$19:$C$24,0),MATCH(Calc_Proposed!BR$6,'Energy Prices'!$F$11:$CJ$11,0))/100000,"")</f>
        <v/>
      </c>
      <c r="BS99" s="61" t="str">
        <f>IFERROR('Data Input - Proposed'!BW89*INDEX('Energy Prices'!$F$19:$CJ$24,MATCH($B99,'Energy Prices'!$C$19:$C$24,0),MATCH(Calc_Proposed!BS$6,'Energy Prices'!$F$11:$CJ$11,0))/100000,"")</f>
        <v/>
      </c>
      <c r="BT99" s="61" t="str">
        <f>IFERROR('Data Input - Proposed'!BX89*INDEX('Energy Prices'!$F$19:$CJ$24,MATCH($B99,'Energy Prices'!$C$19:$C$24,0),MATCH(Calc_Proposed!BT$6,'Energy Prices'!$F$11:$CJ$11,0))/100000,"")</f>
        <v/>
      </c>
      <c r="BU99" s="61" t="str">
        <f>IFERROR('Data Input - Proposed'!BY89*INDEX('Energy Prices'!$F$19:$CJ$24,MATCH($B99,'Energy Prices'!$C$19:$C$24,0),MATCH(Calc_Proposed!BU$6,'Energy Prices'!$F$11:$CJ$11,0))/100000,"")</f>
        <v/>
      </c>
      <c r="BV99" s="61" t="str">
        <f>IFERROR('Data Input - Proposed'!BZ89*INDEX('Energy Prices'!$F$19:$CJ$24,MATCH($B99,'Energy Prices'!$C$19:$C$24,0),MATCH(Calc_Proposed!BV$6,'Energy Prices'!$F$11:$CJ$11,0))/100000,"")</f>
        <v/>
      </c>
      <c r="BW99" s="61" t="str">
        <f>IFERROR('Data Input - Proposed'!CA89*INDEX('Energy Prices'!$F$19:$CJ$24,MATCH($B99,'Energy Prices'!$C$19:$C$24,0),MATCH(Calc_Proposed!BW$6,'Energy Prices'!$F$11:$CJ$11,0))/100000,"")</f>
        <v/>
      </c>
      <c r="BX99" s="61" t="str">
        <f>IFERROR('Data Input - Proposed'!CB89*INDEX('Energy Prices'!$F$19:$CJ$24,MATCH($B99,'Energy Prices'!$C$19:$C$24,0),MATCH(Calc_Proposed!BX$6,'Energy Prices'!$F$11:$CJ$11,0))/100000,"")</f>
        <v/>
      </c>
      <c r="BY99" s="61" t="str">
        <f>IFERROR('Data Input - Proposed'!CC89*INDEX('Energy Prices'!$F$19:$CJ$24,MATCH($B99,'Energy Prices'!$C$19:$C$24,0),MATCH(Calc_Proposed!BY$6,'Energy Prices'!$F$11:$CJ$11,0))/100000,"")</f>
        <v/>
      </c>
      <c r="BZ99" s="61" t="str">
        <f>IFERROR('Data Input - Proposed'!CD89*INDEX('Energy Prices'!$F$19:$CJ$24,MATCH($B99,'Energy Prices'!$C$19:$C$24,0),MATCH(Calc_Proposed!BZ$6,'Energy Prices'!$F$11:$CJ$11,0))/100000,"")</f>
        <v/>
      </c>
      <c r="CA99" s="61" t="str">
        <f>IFERROR('Data Input - Proposed'!CE89*INDEX('Energy Prices'!$F$19:$CJ$24,MATCH($B99,'Energy Prices'!$C$19:$C$24,0),MATCH(Calc_Proposed!CA$6,'Energy Prices'!$F$11:$CJ$11,0))/100000,"")</f>
        <v/>
      </c>
      <c r="CB99" s="61" t="str">
        <f>IFERROR('Data Input - Proposed'!CF89*INDEX('Energy Prices'!$F$19:$CJ$24,MATCH($B99,'Energy Prices'!$C$19:$C$24,0),MATCH(Calc_Proposed!CB$6,'Energy Prices'!$F$11:$CJ$11,0))/100000,"")</f>
        <v/>
      </c>
      <c r="CC99" s="61" t="str">
        <f>IFERROR('Data Input - Proposed'!CG89*INDEX('Energy Prices'!$F$19:$CJ$24,MATCH($B99,'Energy Prices'!$C$19:$C$24,0),MATCH(Calc_Proposed!CC$6,'Energy Prices'!$F$11:$CJ$11,0))/100000,"")</f>
        <v/>
      </c>
      <c r="CD99" s="61" t="str">
        <f>IFERROR('Data Input - Proposed'!CH89*INDEX('Energy Prices'!$F$19:$CJ$24,MATCH($B99,'Energy Prices'!$C$19:$C$24,0),MATCH(Calc_Proposed!CD$6,'Energy Prices'!$F$11:$CJ$11,0))/100000,"")</f>
        <v/>
      </c>
      <c r="CE99" s="61" t="str">
        <f>IFERROR('Data Input - Proposed'!CI89*INDEX('Energy Prices'!$F$19:$CJ$24,MATCH($B99,'Energy Prices'!$C$19:$C$24,0),MATCH(Calc_Proposed!CE$6,'Energy Prices'!$F$11:$CJ$11,0))/100000,"")</f>
        <v/>
      </c>
      <c r="CF99" s="61" t="str">
        <f>IFERROR('Data Input - Proposed'!CJ89*INDEX('Energy Prices'!$F$19:$CJ$24,MATCH($B99,'Energy Prices'!$C$19:$C$24,0),MATCH(Calc_Proposed!CF$6,'Energy Prices'!$F$11:$CJ$11,0))/100000,"")</f>
        <v/>
      </c>
      <c r="CG99" s="61" t="str">
        <f>IFERROR('Data Input - Proposed'!CK89*INDEX('Energy Prices'!$F$19:$CJ$24,MATCH($B99,'Energy Prices'!$C$19:$C$24,0),MATCH(Calc_Proposed!CG$6,'Energy Prices'!$F$11:$CJ$11,0))/100000,"")</f>
        <v/>
      </c>
      <c r="CH99" s="61" t="str">
        <f>IFERROR('Data Input - Proposed'!CL89*INDEX('Energy Prices'!$F$19:$CJ$24,MATCH($B99,'Energy Prices'!$C$19:$C$24,0),MATCH(Calc_Proposed!CH$6,'Energy Prices'!$F$11:$CJ$11,0))/100000,"")</f>
        <v/>
      </c>
      <c r="CI99" s="61" t="str">
        <f>IFERROR('Data Input - Proposed'!CM89*INDEX('Energy Prices'!$F$19:$CJ$24,MATCH($B99,'Energy Prices'!$C$19:$C$24,0),MATCH(Calc_Proposed!CI$6,'Energy Prices'!$F$11:$CJ$11,0))/100000,"")</f>
        <v/>
      </c>
      <c r="CJ99" s="61" t="str">
        <f>IFERROR('Data Input - Proposed'!CN89*INDEX('Energy Prices'!$F$19:$CJ$24,MATCH($B99,'Energy Prices'!$C$19:$C$24,0),MATCH(Calc_Proposed!CJ$6,'Energy Prices'!$F$11:$CJ$11,0))/100000,"")</f>
        <v/>
      </c>
      <c r="CK99" s="61" t="str">
        <f>IFERROR('Data Input - Proposed'!CO89*INDEX('Energy Prices'!$F$19:$CJ$24,MATCH($B99,'Energy Prices'!$C$19:$C$24,0),MATCH(Calc_Proposed!CK$6,'Energy Prices'!$F$11:$CJ$11,0))/100000,"")</f>
        <v/>
      </c>
      <c r="CL99" s="61" t="str">
        <f>IFERROR('Data Input - Proposed'!CP89*INDEX('Energy Prices'!$F$19:$CJ$24,MATCH($B99,'Energy Prices'!$C$19:$C$24,0),MATCH(Calc_Proposed!CL$6,'Energy Prices'!$F$11:$CJ$11,0))/100000,"")</f>
        <v/>
      </c>
      <c r="CM99" s="61" t="str">
        <f>IFERROR('Data Input - Proposed'!CQ89*INDEX('Energy Prices'!$F$19:$CJ$24,MATCH($B99,'Energy Prices'!$C$19:$C$24,0),MATCH(Calc_Proposed!CM$6,'Energy Prices'!$F$11:$CJ$11,0))/100000,"")</f>
        <v/>
      </c>
      <c r="CN99" s="61" t="str">
        <f>IFERROR('Data Input - Proposed'!CR89*INDEX('Energy Prices'!$F$19:$CJ$24,MATCH($B99,'Energy Prices'!$C$19:$C$24,0),MATCH(Calc_Proposed!CN$6,'Energy Prices'!$F$11:$CJ$11,0))/100000,"")</f>
        <v/>
      </c>
      <c r="CO99" s="61" t="str">
        <f>IFERROR('Data Input - Proposed'!CS89*INDEX('Energy Prices'!$F$19:$CJ$24,MATCH($B99,'Energy Prices'!$C$19:$C$24,0),MATCH(Calc_Proposed!CO$6,'Energy Prices'!$F$11:$CJ$11,0))/100000,"")</f>
        <v/>
      </c>
      <c r="CP99" s="61" t="str">
        <f>IFERROR('Data Input - Proposed'!CT89*INDEX('Energy Prices'!$F$19:$CJ$24,MATCH($B99,'Energy Prices'!$C$19:$C$24,0),MATCH(Calc_Proposed!CP$6,'Energy Prices'!$F$11:$CJ$11,0))/100000,"")</f>
        <v/>
      </c>
      <c r="CQ99" s="61" t="str">
        <f>IFERROR('Data Input - Proposed'!CU89*INDEX('Energy Prices'!$F$19:$CJ$24,MATCH($B99,'Energy Prices'!$C$19:$C$24,0),MATCH(Calc_Proposed!CQ$6,'Energy Prices'!$F$11:$CJ$11,0))/100000,"")</f>
        <v/>
      </c>
      <c r="CR99" s="61" t="str">
        <f>IFERROR('Data Input - Proposed'!CV89*INDEX('Energy Prices'!$F$19:$CJ$24,MATCH($B99,'Energy Prices'!$C$19:$C$24,0),MATCH(Calc_Proposed!CR$6,'Energy Prices'!$F$11:$CJ$11,0))/100000,"")</f>
        <v/>
      </c>
      <c r="CS99" s="61" t="str">
        <f>IFERROR('Data Input - Proposed'!CW89*INDEX('Energy Prices'!$F$19:$CJ$24,MATCH($B99,'Energy Prices'!$C$19:$C$24,0),MATCH(Calc_Proposed!CS$6,'Energy Prices'!$F$11:$CJ$11,0))/100000,"")</f>
        <v/>
      </c>
      <c r="CT99" s="61" t="str">
        <f>IFERROR('Data Input - Proposed'!CX89*INDEX('Energy Prices'!$F$19:$CJ$24,MATCH($B99,'Energy Prices'!$C$19:$C$24,0),MATCH(Calc_Proposed!CT$6,'Energy Prices'!$F$11:$CJ$11,0))/100000,"")</f>
        <v/>
      </c>
      <c r="CU99" s="61" t="str">
        <f>IFERROR('Data Input - Proposed'!CY89*INDEX('Energy Prices'!$F$19:$CJ$24,MATCH($B99,'Energy Prices'!$C$19:$C$24,0),MATCH(Calc_Proposed!CU$6,'Energy Prices'!$F$11:$CJ$11,0))/100000,"")</f>
        <v/>
      </c>
      <c r="CV99" s="61" t="str">
        <f>IFERROR('Data Input - Proposed'!CZ89*INDEX('Energy Prices'!$F$19:$CJ$24,MATCH($B99,'Energy Prices'!$C$19:$C$24,0),MATCH(Calc_Proposed!CV$6,'Energy Prices'!$F$11:$CJ$11,0))/100000,"")</f>
        <v/>
      </c>
      <c r="CW99" s="61" t="str">
        <f>IFERROR('Data Input - Proposed'!DA89*INDEX('Energy Prices'!$F$19:$CJ$24,MATCH($B99,'Energy Prices'!$C$19:$C$24,0),MATCH(Calc_Proposed!CW$6,'Energy Prices'!$F$11:$CJ$11,0))/100000,"")</f>
        <v/>
      </c>
      <c r="CX99" s="61" t="str">
        <f>IFERROR('Data Input - Proposed'!DB89*INDEX('Energy Prices'!$F$19:$CJ$24,MATCH($B99,'Energy Prices'!$C$19:$C$24,0),MATCH(Calc_Proposed!CX$6,'Energy Prices'!$F$11:$CJ$11,0))/100000,"")</f>
        <v/>
      </c>
      <c r="CY99" s="61" t="str">
        <f>IFERROR('Data Input - Proposed'!DC89*INDEX('Energy Prices'!$F$19:$CJ$24,MATCH($B99,'Energy Prices'!$C$19:$C$24,0),MATCH(Calc_Proposed!CY$6,'Energy Prices'!$F$11:$CJ$11,0))/100000,"")</f>
        <v/>
      </c>
      <c r="CZ99" s="391"/>
    </row>
    <row r="100" spans="2:104" x14ac:dyDescent="0.25">
      <c r="B100" s="392"/>
      <c r="C100" s="410"/>
      <c r="D100" s="50"/>
      <c r="E100" s="50"/>
      <c r="F100" s="50"/>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c r="CW100" s="50"/>
      <c r="CX100" s="50"/>
      <c r="CY100" s="50"/>
      <c r="CZ100" s="391"/>
    </row>
    <row r="101" spans="2:104" x14ac:dyDescent="0.25">
      <c r="B101" s="393" t="s">
        <v>302</v>
      </c>
      <c r="C101" s="9" t="s">
        <v>1117</v>
      </c>
      <c r="D101" s="61">
        <f>SUM(D94:D99)*D$7</f>
        <v>0</v>
      </c>
      <c r="E101" s="61">
        <f t="shared" ref="E101:BK101" si="40">SUM(E94:E99)*E$7</f>
        <v>0</v>
      </c>
      <c r="F101" s="61">
        <f t="shared" si="40"/>
        <v>0</v>
      </c>
      <c r="G101" s="61">
        <f t="shared" si="40"/>
        <v>0</v>
      </c>
      <c r="H101" s="61">
        <f t="shared" si="40"/>
        <v>0</v>
      </c>
      <c r="I101" s="61">
        <f t="shared" si="40"/>
        <v>0</v>
      </c>
      <c r="J101" s="61">
        <f t="shared" si="40"/>
        <v>0</v>
      </c>
      <c r="K101" s="61">
        <f t="shared" si="40"/>
        <v>0</v>
      </c>
      <c r="L101" s="61">
        <f t="shared" si="40"/>
        <v>0</v>
      </c>
      <c r="M101" s="61">
        <f t="shared" si="40"/>
        <v>0</v>
      </c>
      <c r="N101" s="61">
        <f t="shared" si="40"/>
        <v>0</v>
      </c>
      <c r="O101" s="61">
        <f t="shared" si="40"/>
        <v>0</v>
      </c>
      <c r="P101" s="61">
        <f t="shared" si="40"/>
        <v>0</v>
      </c>
      <c r="Q101" s="61">
        <f t="shared" si="40"/>
        <v>0</v>
      </c>
      <c r="R101" s="61">
        <f t="shared" si="40"/>
        <v>0</v>
      </c>
      <c r="S101" s="61">
        <f t="shared" si="40"/>
        <v>0</v>
      </c>
      <c r="T101" s="61">
        <f t="shared" si="40"/>
        <v>0</v>
      </c>
      <c r="U101" s="61">
        <f t="shared" si="40"/>
        <v>0</v>
      </c>
      <c r="V101" s="61">
        <f t="shared" si="40"/>
        <v>0</v>
      </c>
      <c r="W101" s="61">
        <f t="shared" si="40"/>
        <v>0</v>
      </c>
      <c r="X101" s="61">
        <f t="shared" si="40"/>
        <v>0</v>
      </c>
      <c r="Y101" s="61">
        <f t="shared" si="40"/>
        <v>0</v>
      </c>
      <c r="Z101" s="61">
        <f t="shared" si="40"/>
        <v>0</v>
      </c>
      <c r="AA101" s="61">
        <f t="shared" si="40"/>
        <v>0</v>
      </c>
      <c r="AB101" s="61">
        <f t="shared" si="40"/>
        <v>0</v>
      </c>
      <c r="AC101" s="61">
        <f t="shared" si="40"/>
        <v>0</v>
      </c>
      <c r="AD101" s="61">
        <f t="shared" si="40"/>
        <v>0</v>
      </c>
      <c r="AE101" s="61">
        <f t="shared" si="40"/>
        <v>0</v>
      </c>
      <c r="AF101" s="61">
        <f t="shared" si="40"/>
        <v>0</v>
      </c>
      <c r="AG101" s="61">
        <f t="shared" si="40"/>
        <v>0</v>
      </c>
      <c r="AH101" s="61">
        <f t="shared" si="40"/>
        <v>0</v>
      </c>
      <c r="AI101" s="61">
        <f t="shared" si="40"/>
        <v>0</v>
      </c>
      <c r="AJ101" s="61">
        <f t="shared" si="40"/>
        <v>0</v>
      </c>
      <c r="AK101" s="61">
        <f t="shared" si="40"/>
        <v>0</v>
      </c>
      <c r="AL101" s="61">
        <f t="shared" si="40"/>
        <v>0</v>
      </c>
      <c r="AM101" s="61">
        <f t="shared" si="40"/>
        <v>0</v>
      </c>
      <c r="AN101" s="61">
        <f t="shared" si="40"/>
        <v>0</v>
      </c>
      <c r="AO101" s="61">
        <f t="shared" si="40"/>
        <v>0</v>
      </c>
      <c r="AP101" s="61">
        <f t="shared" si="40"/>
        <v>0</v>
      </c>
      <c r="AQ101" s="61">
        <f t="shared" si="40"/>
        <v>0</v>
      </c>
      <c r="AR101" s="61">
        <f t="shared" si="40"/>
        <v>0</v>
      </c>
      <c r="AS101" s="61">
        <f t="shared" si="40"/>
        <v>0</v>
      </c>
      <c r="AT101" s="61">
        <f t="shared" si="40"/>
        <v>0</v>
      </c>
      <c r="AU101" s="61">
        <f t="shared" si="40"/>
        <v>0</v>
      </c>
      <c r="AV101" s="61">
        <f t="shared" si="40"/>
        <v>0</v>
      </c>
      <c r="AW101" s="61">
        <f t="shared" si="40"/>
        <v>0</v>
      </c>
      <c r="AX101" s="61">
        <f t="shared" si="40"/>
        <v>0</v>
      </c>
      <c r="AY101" s="61">
        <f t="shared" si="40"/>
        <v>0</v>
      </c>
      <c r="AZ101" s="61">
        <f t="shared" si="40"/>
        <v>0</v>
      </c>
      <c r="BA101" s="61">
        <f t="shared" si="40"/>
        <v>0</v>
      </c>
      <c r="BB101" s="61">
        <f t="shared" si="40"/>
        <v>0</v>
      </c>
      <c r="BC101" s="61">
        <f t="shared" si="40"/>
        <v>0</v>
      </c>
      <c r="BD101" s="61">
        <f t="shared" si="40"/>
        <v>0</v>
      </c>
      <c r="BE101" s="61">
        <f t="shared" si="40"/>
        <v>0</v>
      </c>
      <c r="BF101" s="61">
        <f t="shared" si="40"/>
        <v>0</v>
      </c>
      <c r="BG101" s="61">
        <f t="shared" si="40"/>
        <v>0</v>
      </c>
      <c r="BH101" s="61">
        <f t="shared" si="40"/>
        <v>0</v>
      </c>
      <c r="BI101" s="61">
        <f t="shared" si="40"/>
        <v>0</v>
      </c>
      <c r="BJ101" s="61">
        <f t="shared" si="40"/>
        <v>0</v>
      </c>
      <c r="BK101" s="61">
        <f t="shared" si="40"/>
        <v>0</v>
      </c>
      <c r="BL101" s="61">
        <f t="shared" ref="BL101:CY101" si="41">SUM(BL94:BL99)*BL$7</f>
        <v>0</v>
      </c>
      <c r="BM101" s="61">
        <f t="shared" si="41"/>
        <v>0</v>
      </c>
      <c r="BN101" s="61">
        <f t="shared" si="41"/>
        <v>0</v>
      </c>
      <c r="BO101" s="61">
        <f t="shared" si="41"/>
        <v>0</v>
      </c>
      <c r="BP101" s="61">
        <f t="shared" si="41"/>
        <v>0</v>
      </c>
      <c r="BQ101" s="61">
        <f t="shared" si="41"/>
        <v>0</v>
      </c>
      <c r="BR101" s="61">
        <f t="shared" si="41"/>
        <v>0</v>
      </c>
      <c r="BS101" s="61">
        <f t="shared" si="41"/>
        <v>0</v>
      </c>
      <c r="BT101" s="61">
        <f t="shared" si="41"/>
        <v>0</v>
      </c>
      <c r="BU101" s="61">
        <f t="shared" si="41"/>
        <v>0</v>
      </c>
      <c r="BV101" s="61">
        <f t="shared" si="41"/>
        <v>0</v>
      </c>
      <c r="BW101" s="61">
        <f t="shared" si="41"/>
        <v>0</v>
      </c>
      <c r="BX101" s="61">
        <f t="shared" si="41"/>
        <v>0</v>
      </c>
      <c r="BY101" s="61">
        <f t="shared" si="41"/>
        <v>0</v>
      </c>
      <c r="BZ101" s="61">
        <f t="shared" si="41"/>
        <v>0</v>
      </c>
      <c r="CA101" s="61">
        <f t="shared" si="41"/>
        <v>0</v>
      </c>
      <c r="CB101" s="61">
        <f t="shared" si="41"/>
        <v>0</v>
      </c>
      <c r="CC101" s="61">
        <f t="shared" si="41"/>
        <v>0</v>
      </c>
      <c r="CD101" s="61">
        <f t="shared" si="41"/>
        <v>0</v>
      </c>
      <c r="CE101" s="61">
        <f t="shared" si="41"/>
        <v>0</v>
      </c>
      <c r="CF101" s="61">
        <f t="shared" si="41"/>
        <v>0</v>
      </c>
      <c r="CG101" s="61">
        <f t="shared" si="41"/>
        <v>0</v>
      </c>
      <c r="CH101" s="61">
        <f t="shared" si="41"/>
        <v>0</v>
      </c>
      <c r="CI101" s="61">
        <f t="shared" si="41"/>
        <v>0</v>
      </c>
      <c r="CJ101" s="61">
        <f t="shared" si="41"/>
        <v>0</v>
      </c>
      <c r="CK101" s="61">
        <f t="shared" si="41"/>
        <v>0</v>
      </c>
      <c r="CL101" s="61">
        <f t="shared" si="41"/>
        <v>0</v>
      </c>
      <c r="CM101" s="61">
        <f t="shared" si="41"/>
        <v>0</v>
      </c>
      <c r="CN101" s="61">
        <f t="shared" si="41"/>
        <v>0</v>
      </c>
      <c r="CO101" s="61">
        <f t="shared" si="41"/>
        <v>0</v>
      </c>
      <c r="CP101" s="61">
        <f t="shared" si="41"/>
        <v>0</v>
      </c>
      <c r="CQ101" s="61">
        <f t="shared" si="41"/>
        <v>0</v>
      </c>
      <c r="CR101" s="61">
        <f t="shared" si="41"/>
        <v>0</v>
      </c>
      <c r="CS101" s="61">
        <f t="shared" si="41"/>
        <v>0</v>
      </c>
      <c r="CT101" s="61">
        <f t="shared" si="41"/>
        <v>0</v>
      </c>
      <c r="CU101" s="61">
        <f t="shared" si="41"/>
        <v>0</v>
      </c>
      <c r="CV101" s="61">
        <f t="shared" si="41"/>
        <v>0</v>
      </c>
      <c r="CW101" s="61">
        <f t="shared" si="41"/>
        <v>0</v>
      </c>
      <c r="CX101" s="61">
        <f t="shared" si="41"/>
        <v>0</v>
      </c>
      <c r="CY101" s="61">
        <f t="shared" si="41"/>
        <v>0</v>
      </c>
      <c r="CZ101" s="391"/>
    </row>
    <row r="102" spans="2:104" x14ac:dyDescent="0.25">
      <c r="B102" s="392"/>
      <c r="C102" s="390"/>
      <c r="D102" s="50"/>
      <c r="E102" s="50"/>
      <c r="F102" s="50"/>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50"/>
      <c r="CZ102" s="391"/>
    </row>
    <row r="103" spans="2:104" x14ac:dyDescent="0.25">
      <c r="B103" s="389" t="s">
        <v>168</v>
      </c>
      <c r="C103" s="390"/>
      <c r="D103" s="50"/>
      <c r="E103" s="50"/>
      <c r="F103" s="50"/>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c r="CW103" s="50"/>
      <c r="CX103" s="50"/>
      <c r="CY103" s="50"/>
      <c r="CZ103" s="391"/>
    </row>
    <row r="104" spans="2:104" x14ac:dyDescent="0.25">
      <c r="B104" s="406">
        <f t="shared" ref="B104:B109" si="42">B61</f>
        <v>0</v>
      </c>
      <c r="C104" s="9" t="s">
        <v>1117</v>
      </c>
      <c r="D104" s="59" t="str">
        <f>IFERROR(IF(OR($C$110=FALSE,LEFT($B104,3)&lt;&gt;"NOX"),D53*INDEX('Damage costs'!$X$18:$X$70,MATCH($B104,'Damage costs'!$C$18:$C$70,0))/1000,D53*INDEX('Damage costs'!$AB$18:$AB$70,MATCH($B104,'Damage costs'!$C$18:$C$70,0))/1000),"")</f>
        <v/>
      </c>
      <c r="E104" s="59" t="str">
        <f>IFERROR(IF(OR($C$110=FALSE,LEFT($B104,3)&lt;&gt;"NOX"),E53*INDEX('Damage costs'!$X$18:$X$70,MATCH($B104,'Damage costs'!$C$18:$C$70,0))/1000,E53*INDEX('Damage costs'!$AB$18:$AB$70,MATCH($B104,'Damage costs'!$C$18:$C$70,0))/1000),"")</f>
        <v/>
      </c>
      <c r="F104" s="59" t="str">
        <f>IFERROR(IF(OR($C$110=FALSE,LEFT($B104,3)&lt;&gt;"NOX"),F53*INDEX('Damage costs'!$X$18:$X$70,MATCH($B104,'Damage costs'!$C$18:$C$70,0))/1000,F53*INDEX('Damage costs'!$AB$18:$AB$70,MATCH($B104,'Damage costs'!$C$18:$C$70,0))/1000),"")</f>
        <v/>
      </c>
      <c r="G104" s="59" t="str">
        <f>IFERROR(IF(OR($C$110=FALSE,LEFT($B104,3)&lt;&gt;"NOX"),G53*INDEX('Damage costs'!$X$18:$X$70,MATCH($B104,'Damage costs'!$C$18:$C$70,0))/1000,G53*INDEX('Damage costs'!$AB$18:$AB$70,MATCH($B104,'Damage costs'!$C$18:$C$70,0))/1000),"")</f>
        <v/>
      </c>
      <c r="H104" s="59" t="str">
        <f>IFERROR(IF(OR($C$110=FALSE,LEFT($B104,3)&lt;&gt;"NOX"),H53*INDEX('Damage costs'!$X$18:$X$70,MATCH($B104,'Damage costs'!$C$18:$C$70,0))/1000,H53*INDEX('Damage costs'!$AB$18:$AB$70,MATCH($B104,'Damage costs'!$C$18:$C$70,0))/1000),"")</f>
        <v/>
      </c>
      <c r="I104" s="59" t="str">
        <f>IFERROR(IF(OR($C$110=FALSE,LEFT($B104,3)&lt;&gt;"NOX"),I53*INDEX('Damage costs'!$X$18:$X$70,MATCH($B104,'Damage costs'!$C$18:$C$70,0))/1000,I53*INDEX('Damage costs'!$AB$18:$AB$70,MATCH($B104,'Damage costs'!$C$18:$C$70,0))/1000),"")</f>
        <v/>
      </c>
      <c r="J104" s="59" t="str">
        <f>IFERROR(IF(OR($C$110=FALSE,LEFT($B104,3)&lt;&gt;"NOX"),J53*INDEX('Damage costs'!$X$18:$X$70,MATCH($B104,'Damage costs'!$C$18:$C$70,0))/1000,J53*INDEX('Damage costs'!$AB$18:$AB$70,MATCH($B104,'Damage costs'!$C$18:$C$70,0))/1000),"")</f>
        <v/>
      </c>
      <c r="K104" s="59" t="str">
        <f>IFERROR(IF(OR($C$110=FALSE,LEFT($B104,3)&lt;&gt;"NOX"),K53*INDEX('Damage costs'!$X$18:$X$70,MATCH($B104,'Damage costs'!$C$18:$C$70,0))/1000,K53*INDEX('Damage costs'!$AB$18:$AB$70,MATCH($B104,'Damage costs'!$C$18:$C$70,0))/1000),"")</f>
        <v/>
      </c>
      <c r="L104" s="59" t="str">
        <f>IFERROR(IF(OR($C$110=FALSE,LEFT($B104,3)&lt;&gt;"NOX"),L53*INDEX('Damage costs'!$X$18:$X$70,MATCH($B104,'Damage costs'!$C$18:$C$70,0))/1000,L53*INDEX('Damage costs'!$AB$18:$AB$70,MATCH($B104,'Damage costs'!$C$18:$C$70,0))/1000),"")</f>
        <v/>
      </c>
      <c r="M104" s="59" t="str">
        <f>IFERROR(IF(OR($C$110=FALSE,LEFT($B104,3)&lt;&gt;"NOX"),M53*INDEX('Damage costs'!$X$18:$X$70,MATCH($B104,'Damage costs'!$C$18:$C$70,0))/1000,M53*INDEX('Damage costs'!$AB$18:$AB$70,MATCH($B104,'Damage costs'!$C$18:$C$70,0))/1000),"")</f>
        <v/>
      </c>
      <c r="N104" s="59" t="str">
        <f>IFERROR(IF(OR($C$110=FALSE,LEFT($B104,3)&lt;&gt;"NOX"),N53*INDEX('Damage costs'!$X$18:$X$70,MATCH($B104,'Damage costs'!$C$18:$C$70,0))/1000,N53*INDEX('Damage costs'!$AB$18:$AB$70,MATCH($B104,'Damage costs'!$C$18:$C$70,0))/1000),"")</f>
        <v/>
      </c>
      <c r="O104" s="59" t="str">
        <f>IFERROR(IF(OR($C$110=FALSE,LEFT($B104,3)&lt;&gt;"NOX"),O53*INDEX('Damage costs'!$X$18:$X$70,MATCH($B104,'Damage costs'!$C$18:$C$70,0))/1000,O53*INDEX('Damage costs'!$AB$18:$AB$70,MATCH($B104,'Damage costs'!$C$18:$C$70,0))/1000),"")</f>
        <v/>
      </c>
      <c r="P104" s="59" t="str">
        <f>IFERROR(IF(OR($C$110=FALSE,LEFT($B104,3)&lt;&gt;"NOX"),P53*INDEX('Damage costs'!$X$18:$X$70,MATCH($B104,'Damage costs'!$C$18:$C$70,0))/1000,P53*INDEX('Damage costs'!$AB$18:$AB$70,MATCH($B104,'Damage costs'!$C$18:$C$70,0))/1000),"")</f>
        <v/>
      </c>
      <c r="Q104" s="59" t="str">
        <f>IFERROR(IF(OR($C$110=FALSE,LEFT($B104,3)&lt;&gt;"NOX"),Q53*INDEX('Damage costs'!$X$18:$X$70,MATCH($B104,'Damage costs'!$C$18:$C$70,0))/1000,Q53*INDEX('Damage costs'!$AB$18:$AB$70,MATCH($B104,'Damage costs'!$C$18:$C$70,0))/1000),"")</f>
        <v/>
      </c>
      <c r="R104" s="59" t="str">
        <f>IFERROR(IF(OR($C$110=FALSE,LEFT($B104,3)&lt;&gt;"NOX"),R53*INDEX('Damage costs'!$X$18:$X$70,MATCH($B104,'Damage costs'!$C$18:$C$70,0))/1000,R53*INDEX('Damage costs'!$AB$18:$AB$70,MATCH($B104,'Damage costs'!$C$18:$C$70,0))/1000),"")</f>
        <v/>
      </c>
      <c r="S104" s="59" t="str">
        <f>IFERROR(IF(OR($C$110=FALSE,LEFT($B104,3)&lt;&gt;"NOX"),S53*INDEX('Damage costs'!$X$18:$X$70,MATCH($B104,'Damage costs'!$C$18:$C$70,0))/1000,S53*INDEX('Damage costs'!$AB$18:$AB$70,MATCH($B104,'Damage costs'!$C$18:$C$70,0))/1000),"")</f>
        <v/>
      </c>
      <c r="T104" s="59" t="str">
        <f>IFERROR(IF(OR($C$110=FALSE,LEFT($B104,3)&lt;&gt;"NOX"),T53*INDEX('Damage costs'!$X$18:$X$70,MATCH($B104,'Damage costs'!$C$18:$C$70,0))/1000,T53*INDEX('Damage costs'!$AB$18:$AB$70,MATCH($B104,'Damage costs'!$C$18:$C$70,0))/1000),"")</f>
        <v/>
      </c>
      <c r="U104" s="59" t="str">
        <f>IFERROR(IF(OR($C$110=FALSE,LEFT($B104,3)&lt;&gt;"NOX"),U53*INDEX('Damage costs'!$X$18:$X$70,MATCH($B104,'Damage costs'!$C$18:$C$70,0))/1000,U53*INDEX('Damage costs'!$AB$18:$AB$70,MATCH($B104,'Damage costs'!$C$18:$C$70,0))/1000),"")</f>
        <v/>
      </c>
      <c r="V104" s="59" t="str">
        <f>IFERROR(IF(OR($C$110=FALSE,LEFT($B104,3)&lt;&gt;"NOX"),V53*INDEX('Damage costs'!$X$18:$X$70,MATCH($B104,'Damage costs'!$C$18:$C$70,0))/1000,V53*INDEX('Damage costs'!$AB$18:$AB$70,MATCH($B104,'Damage costs'!$C$18:$C$70,0))/1000),"")</f>
        <v/>
      </c>
      <c r="W104" s="59" t="str">
        <f>IFERROR(IF(OR($C$110=FALSE,LEFT($B104,3)&lt;&gt;"NOX"),W53*INDEX('Damage costs'!$X$18:$X$70,MATCH($B104,'Damage costs'!$C$18:$C$70,0))/1000,W53*INDEX('Damage costs'!$AB$18:$AB$70,MATCH($B104,'Damage costs'!$C$18:$C$70,0))/1000),"")</f>
        <v/>
      </c>
      <c r="X104" s="59" t="str">
        <f>IFERROR(IF(OR($C$110=FALSE,LEFT($B104,3)&lt;&gt;"NOX"),X53*INDEX('Damage costs'!$X$18:$X$70,MATCH($B104,'Damage costs'!$C$18:$C$70,0))/1000,X53*INDEX('Damage costs'!$AB$18:$AB$70,MATCH($B104,'Damage costs'!$C$18:$C$70,0))/1000),"")</f>
        <v/>
      </c>
      <c r="Y104" s="59" t="str">
        <f>IFERROR(IF(OR($C$110=FALSE,LEFT($B104,3)&lt;&gt;"NOX"),Y53*INDEX('Damage costs'!$X$18:$X$70,MATCH($B104,'Damage costs'!$C$18:$C$70,0))/1000,Y53*INDEX('Damage costs'!$AB$18:$AB$70,MATCH($B104,'Damage costs'!$C$18:$C$70,0))/1000),"")</f>
        <v/>
      </c>
      <c r="Z104" s="59" t="str">
        <f>IFERROR(IF(OR($C$110=FALSE,LEFT($B104,3)&lt;&gt;"NOX"),Z53*INDEX('Damage costs'!$X$18:$X$70,MATCH($B104,'Damage costs'!$C$18:$C$70,0))/1000,Z53*INDEX('Damage costs'!$AB$18:$AB$70,MATCH($B104,'Damage costs'!$C$18:$C$70,0))/1000),"")</f>
        <v/>
      </c>
      <c r="AA104" s="59" t="str">
        <f>IFERROR(IF(OR($C$110=FALSE,LEFT($B104,3)&lt;&gt;"NOX"),AA53*INDEX('Damage costs'!$X$18:$X$70,MATCH($B104,'Damage costs'!$C$18:$C$70,0))/1000,AA53*INDEX('Damage costs'!$AB$18:$AB$70,MATCH($B104,'Damage costs'!$C$18:$C$70,0))/1000),"")</f>
        <v/>
      </c>
      <c r="AB104" s="59" t="str">
        <f>IFERROR(IF(OR($C$110=FALSE,LEFT($B104,3)&lt;&gt;"NOX"),AB53*INDEX('Damage costs'!$X$18:$X$70,MATCH($B104,'Damage costs'!$C$18:$C$70,0))/1000,AB53*INDEX('Damage costs'!$AB$18:$AB$70,MATCH($B104,'Damage costs'!$C$18:$C$70,0))/1000),"")</f>
        <v/>
      </c>
      <c r="AC104" s="59" t="str">
        <f>IFERROR(IF(OR($C$110=FALSE,LEFT($B104,3)&lt;&gt;"NOX"),AC53*INDEX('Damage costs'!$X$18:$X$70,MATCH($B104,'Damage costs'!$C$18:$C$70,0))/1000,AC53*INDEX('Damage costs'!$AB$18:$AB$70,MATCH($B104,'Damage costs'!$C$18:$C$70,0))/1000),"")</f>
        <v/>
      </c>
      <c r="AD104" s="59" t="str">
        <f>IFERROR(IF(OR($C$110=FALSE,LEFT($B104,3)&lt;&gt;"NOX"),AD53*INDEX('Damage costs'!$X$18:$X$70,MATCH($B104,'Damage costs'!$C$18:$C$70,0))/1000,AD53*INDEX('Damage costs'!$AB$18:$AB$70,MATCH($B104,'Damage costs'!$C$18:$C$70,0))/1000),"")</f>
        <v/>
      </c>
      <c r="AE104" s="59" t="str">
        <f>IFERROR(IF(OR($C$110=FALSE,LEFT($B104,3)&lt;&gt;"NOX"),AE53*INDEX('Damage costs'!$X$18:$X$70,MATCH($B104,'Damage costs'!$C$18:$C$70,0))/1000,AE53*INDEX('Damage costs'!$AB$18:$AB$70,MATCH($B104,'Damage costs'!$C$18:$C$70,0))/1000),"")</f>
        <v/>
      </c>
      <c r="AF104" s="59" t="str">
        <f>IFERROR(IF(OR($C$110=FALSE,LEFT($B104,3)&lt;&gt;"NOX"),AF53*INDEX('Damage costs'!$X$18:$X$70,MATCH($B104,'Damage costs'!$C$18:$C$70,0))/1000,AF53*INDEX('Damage costs'!$AB$18:$AB$70,MATCH($B104,'Damage costs'!$C$18:$C$70,0))/1000),"")</f>
        <v/>
      </c>
      <c r="AG104" s="59" t="str">
        <f>IFERROR(IF(OR($C$110=FALSE,LEFT($B104,3)&lt;&gt;"NOX"),AG53*INDEX('Damage costs'!$X$18:$X$70,MATCH($B104,'Damage costs'!$C$18:$C$70,0))/1000,AG53*INDEX('Damage costs'!$AB$18:$AB$70,MATCH($B104,'Damage costs'!$C$18:$C$70,0))/1000),"")</f>
        <v/>
      </c>
      <c r="AH104" s="59" t="str">
        <f>IFERROR(IF(OR($C$110=FALSE,LEFT($B104,3)&lt;&gt;"NOX"),AH53*INDEX('Damage costs'!$X$18:$X$70,MATCH($B104,'Damage costs'!$C$18:$C$70,0))/1000,AH53*INDEX('Damage costs'!$AB$18:$AB$70,MATCH($B104,'Damage costs'!$C$18:$C$70,0))/1000),"")</f>
        <v/>
      </c>
      <c r="AI104" s="59" t="str">
        <f>IFERROR(IF(OR($C$110=FALSE,LEFT($B104,3)&lt;&gt;"NOX"),AI53*INDEX('Damage costs'!$X$18:$X$70,MATCH($B104,'Damage costs'!$C$18:$C$70,0))/1000,AI53*INDEX('Damage costs'!$AB$18:$AB$70,MATCH($B104,'Damage costs'!$C$18:$C$70,0))/1000),"")</f>
        <v/>
      </c>
      <c r="AJ104" s="59" t="str">
        <f>IFERROR(IF(OR($C$110=FALSE,LEFT($B104,3)&lt;&gt;"NOX"),AJ53*INDEX('Damage costs'!$X$18:$X$70,MATCH($B104,'Damage costs'!$C$18:$C$70,0))/1000,AJ53*INDEX('Damage costs'!$AB$18:$AB$70,MATCH($B104,'Damage costs'!$C$18:$C$70,0))/1000),"")</f>
        <v/>
      </c>
      <c r="AK104" s="59" t="str">
        <f>IFERROR(IF(OR($C$110=FALSE,LEFT($B104,3)&lt;&gt;"NOX"),AK53*INDEX('Damage costs'!$X$18:$X$70,MATCH($B104,'Damage costs'!$C$18:$C$70,0))/1000,AK53*INDEX('Damage costs'!$AB$18:$AB$70,MATCH($B104,'Damage costs'!$C$18:$C$70,0))/1000),"")</f>
        <v/>
      </c>
      <c r="AL104" s="59" t="str">
        <f>IFERROR(IF(OR($C$110=FALSE,LEFT($B104,3)&lt;&gt;"NOX"),AL53*INDEX('Damage costs'!$X$18:$X$70,MATCH($B104,'Damage costs'!$C$18:$C$70,0))/1000,AL53*INDEX('Damage costs'!$AB$18:$AB$70,MATCH($B104,'Damage costs'!$C$18:$C$70,0))/1000),"")</f>
        <v/>
      </c>
      <c r="AM104" s="59" t="str">
        <f>IFERROR(IF(OR($C$110=FALSE,LEFT($B104,3)&lt;&gt;"NOX"),AM53*INDEX('Damage costs'!$X$18:$X$70,MATCH($B104,'Damage costs'!$C$18:$C$70,0))/1000,AM53*INDEX('Damage costs'!$AB$18:$AB$70,MATCH($B104,'Damage costs'!$C$18:$C$70,0))/1000),"")</f>
        <v/>
      </c>
      <c r="AN104" s="59" t="str">
        <f>IFERROR(IF(OR($C$110=FALSE,LEFT($B104,3)&lt;&gt;"NOX"),AN53*INDEX('Damage costs'!$X$18:$X$70,MATCH($B104,'Damage costs'!$C$18:$C$70,0))/1000,AN53*INDEX('Damage costs'!$AB$18:$AB$70,MATCH($B104,'Damage costs'!$C$18:$C$70,0))/1000),"")</f>
        <v/>
      </c>
      <c r="AO104" s="59" t="str">
        <f>IFERROR(IF(OR($C$110=FALSE,LEFT($B104,3)&lt;&gt;"NOX"),AO53*INDEX('Damage costs'!$X$18:$X$70,MATCH($B104,'Damage costs'!$C$18:$C$70,0))/1000,AO53*INDEX('Damage costs'!$AB$18:$AB$70,MATCH($B104,'Damage costs'!$C$18:$C$70,0))/1000),"")</f>
        <v/>
      </c>
      <c r="AP104" s="59" t="str">
        <f>IFERROR(IF(OR($C$110=FALSE,LEFT($B104,3)&lt;&gt;"NOX"),AP53*INDEX('Damage costs'!$X$18:$X$70,MATCH($B104,'Damage costs'!$C$18:$C$70,0))/1000,AP53*INDEX('Damage costs'!$AB$18:$AB$70,MATCH($B104,'Damage costs'!$C$18:$C$70,0))/1000),"")</f>
        <v/>
      </c>
      <c r="AQ104" s="59" t="str">
        <f>IFERROR(IF(OR($C$110=FALSE,LEFT($B104,3)&lt;&gt;"NOX"),AQ53*INDEX('Damage costs'!$X$18:$X$70,MATCH($B104,'Damage costs'!$C$18:$C$70,0))/1000,AQ53*INDEX('Damage costs'!$AB$18:$AB$70,MATCH($B104,'Damage costs'!$C$18:$C$70,0))/1000),"")</f>
        <v/>
      </c>
      <c r="AR104" s="59" t="str">
        <f>IFERROR(IF(OR($C$110=FALSE,LEFT($B104,3)&lt;&gt;"NOX"),AR53*INDEX('Damage costs'!$X$18:$X$70,MATCH($B104,'Damage costs'!$C$18:$C$70,0))/1000,AR53*INDEX('Damage costs'!$AB$18:$AB$70,MATCH($B104,'Damage costs'!$C$18:$C$70,0))/1000),"")</f>
        <v/>
      </c>
      <c r="AS104" s="59" t="str">
        <f>IFERROR(IF(OR($C$110=FALSE,LEFT($B104,3)&lt;&gt;"NOX"),AS53*INDEX('Damage costs'!$X$18:$X$70,MATCH($B104,'Damage costs'!$C$18:$C$70,0))/1000,AS53*INDEX('Damage costs'!$AB$18:$AB$70,MATCH($B104,'Damage costs'!$C$18:$C$70,0))/1000),"")</f>
        <v/>
      </c>
      <c r="AT104" s="59" t="str">
        <f>IFERROR(IF(OR($C$110=FALSE,LEFT($B104,3)&lt;&gt;"NOX"),AT53*INDEX('Damage costs'!$X$18:$X$70,MATCH($B104,'Damage costs'!$C$18:$C$70,0))/1000,AT53*INDEX('Damage costs'!$AB$18:$AB$70,MATCH($B104,'Damage costs'!$C$18:$C$70,0))/1000),"")</f>
        <v/>
      </c>
      <c r="AU104" s="59" t="str">
        <f>IFERROR(IF(OR($C$110=FALSE,LEFT($B104,3)&lt;&gt;"NOX"),AU53*INDEX('Damage costs'!$X$18:$X$70,MATCH($B104,'Damage costs'!$C$18:$C$70,0))/1000,AU53*INDEX('Damage costs'!$AB$18:$AB$70,MATCH($B104,'Damage costs'!$C$18:$C$70,0))/1000),"")</f>
        <v/>
      </c>
      <c r="AV104" s="59" t="str">
        <f>IFERROR(IF(OR($C$110=FALSE,LEFT($B104,3)&lt;&gt;"NOX"),AV53*INDEX('Damage costs'!$X$18:$X$70,MATCH($B104,'Damage costs'!$C$18:$C$70,0))/1000,AV53*INDEX('Damage costs'!$AB$18:$AB$70,MATCH($B104,'Damage costs'!$C$18:$C$70,0))/1000),"")</f>
        <v/>
      </c>
      <c r="AW104" s="59" t="str">
        <f>IFERROR(IF(OR($C$110=FALSE,LEFT($B104,3)&lt;&gt;"NOX"),AW53*INDEX('Damage costs'!$X$18:$X$70,MATCH($B104,'Damage costs'!$C$18:$C$70,0))/1000,AW53*INDEX('Damage costs'!$AB$18:$AB$70,MATCH($B104,'Damage costs'!$C$18:$C$70,0))/1000),"")</f>
        <v/>
      </c>
      <c r="AX104" s="59" t="str">
        <f>IFERROR(IF(OR($C$110=FALSE,LEFT($B104,3)&lt;&gt;"NOX"),AX53*INDEX('Damage costs'!$X$18:$X$70,MATCH($B104,'Damage costs'!$C$18:$C$70,0))/1000,AX53*INDEX('Damage costs'!$AB$18:$AB$70,MATCH($B104,'Damage costs'!$C$18:$C$70,0))/1000),"")</f>
        <v/>
      </c>
      <c r="AY104" s="59" t="str">
        <f>IFERROR(IF(OR($C$110=FALSE,LEFT($B104,3)&lt;&gt;"NOX"),AY53*INDEX('Damage costs'!$X$18:$X$70,MATCH($B104,'Damage costs'!$C$18:$C$70,0))/1000,AY53*INDEX('Damage costs'!$AB$18:$AB$70,MATCH($B104,'Damage costs'!$C$18:$C$70,0))/1000),"")</f>
        <v/>
      </c>
      <c r="AZ104" s="59" t="str">
        <f>IFERROR(IF(OR($C$110=FALSE,LEFT($B104,3)&lt;&gt;"NOX"),AZ53*INDEX('Damage costs'!$X$18:$X$70,MATCH($B104,'Damage costs'!$C$18:$C$70,0))/1000,AZ53*INDEX('Damage costs'!$AB$18:$AB$70,MATCH($B104,'Damage costs'!$C$18:$C$70,0))/1000),"")</f>
        <v/>
      </c>
      <c r="BA104" s="59" t="str">
        <f>IFERROR(IF(OR($C$110=FALSE,LEFT($B104,3)&lt;&gt;"NOX"),BA53*INDEX('Damage costs'!$X$18:$X$70,MATCH($B104,'Damage costs'!$C$18:$C$70,0))/1000,BA53*INDEX('Damage costs'!$AB$18:$AB$70,MATCH($B104,'Damage costs'!$C$18:$C$70,0))/1000),"")</f>
        <v/>
      </c>
      <c r="BB104" s="59" t="str">
        <f>IFERROR(IF(OR($C$110=FALSE,LEFT($B104,3)&lt;&gt;"NOX"),BB53*INDEX('Damage costs'!$X$18:$X$70,MATCH($B104,'Damage costs'!$C$18:$C$70,0))/1000,BB53*INDEX('Damage costs'!$AB$18:$AB$70,MATCH($B104,'Damage costs'!$C$18:$C$70,0))/1000),"")</f>
        <v/>
      </c>
      <c r="BC104" s="59" t="str">
        <f>IFERROR(IF(OR($C$110=FALSE,LEFT($B104,3)&lt;&gt;"NOX"),BC53*INDEX('Damage costs'!$X$18:$X$70,MATCH($B104,'Damage costs'!$C$18:$C$70,0))/1000,BC53*INDEX('Damage costs'!$AB$18:$AB$70,MATCH($B104,'Damage costs'!$C$18:$C$70,0))/1000),"")</f>
        <v/>
      </c>
      <c r="BD104" s="59" t="str">
        <f>IFERROR(IF(OR($C$110=FALSE,LEFT($B104,3)&lt;&gt;"NOX"),BD53*INDEX('Damage costs'!$X$18:$X$70,MATCH($B104,'Damage costs'!$C$18:$C$70,0))/1000,BD53*INDEX('Damage costs'!$AB$18:$AB$70,MATCH($B104,'Damage costs'!$C$18:$C$70,0))/1000),"")</f>
        <v/>
      </c>
      <c r="BE104" s="59" t="str">
        <f>IFERROR(IF(OR($C$110=FALSE,LEFT($B104,3)&lt;&gt;"NOX"),BE53*INDEX('Damage costs'!$X$18:$X$70,MATCH($B104,'Damage costs'!$C$18:$C$70,0))/1000,BE53*INDEX('Damage costs'!$AB$18:$AB$70,MATCH($B104,'Damage costs'!$C$18:$C$70,0))/1000),"")</f>
        <v/>
      </c>
      <c r="BF104" s="59" t="str">
        <f>IFERROR(IF(OR($C$110=FALSE,LEFT($B104,3)&lt;&gt;"NOX"),BF53*INDEX('Damage costs'!$X$18:$X$70,MATCH($B104,'Damage costs'!$C$18:$C$70,0))/1000,BF53*INDEX('Damage costs'!$AB$18:$AB$70,MATCH($B104,'Damage costs'!$C$18:$C$70,0))/1000),"")</f>
        <v/>
      </c>
      <c r="BG104" s="59" t="str">
        <f>IFERROR(IF(OR($C$110=FALSE,LEFT($B104,3)&lt;&gt;"NOX"),BG53*INDEX('Damage costs'!$X$18:$X$70,MATCH($B104,'Damage costs'!$C$18:$C$70,0))/1000,BG53*INDEX('Damage costs'!$AB$18:$AB$70,MATCH($B104,'Damage costs'!$C$18:$C$70,0))/1000),"")</f>
        <v/>
      </c>
      <c r="BH104" s="59" t="str">
        <f>IFERROR(IF(OR($C$110=FALSE,LEFT($B104,3)&lt;&gt;"NOX"),BH53*INDEX('Damage costs'!$X$18:$X$70,MATCH($B104,'Damage costs'!$C$18:$C$70,0))/1000,BH53*INDEX('Damage costs'!$AB$18:$AB$70,MATCH($B104,'Damage costs'!$C$18:$C$70,0))/1000),"")</f>
        <v/>
      </c>
      <c r="BI104" s="59" t="str">
        <f>IFERROR(IF(OR($C$110=FALSE,LEFT($B104,3)&lt;&gt;"NOX"),BI53*INDEX('Damage costs'!$X$18:$X$70,MATCH($B104,'Damage costs'!$C$18:$C$70,0))/1000,BI53*INDEX('Damage costs'!$AB$18:$AB$70,MATCH($B104,'Damage costs'!$C$18:$C$70,0))/1000),"")</f>
        <v/>
      </c>
      <c r="BJ104" s="59" t="str">
        <f>IFERROR(IF(OR($C$110=FALSE,LEFT($B104,3)&lt;&gt;"NOX"),BJ53*INDEX('Damage costs'!$X$18:$X$70,MATCH($B104,'Damage costs'!$C$18:$C$70,0))/1000,BJ53*INDEX('Damage costs'!$AB$18:$AB$70,MATCH($B104,'Damage costs'!$C$18:$C$70,0))/1000),"")</f>
        <v/>
      </c>
      <c r="BK104" s="59" t="str">
        <f>IFERROR(IF(OR($C$110=FALSE,LEFT($B104,3)&lt;&gt;"NOX"),BK53*INDEX('Damage costs'!$X$18:$X$70,MATCH($B104,'Damage costs'!$C$18:$C$70,0))/1000,BK53*INDEX('Damage costs'!$AB$18:$AB$70,MATCH($B104,'Damage costs'!$C$18:$C$70,0))/1000),"")</f>
        <v/>
      </c>
      <c r="BL104" s="59" t="str">
        <f>IFERROR(IF(OR($C$110=FALSE,LEFT($B104,3)&lt;&gt;"NOX"),BL53*INDEX('Damage costs'!$X$18:$X$70,MATCH($B104,'Damage costs'!$C$18:$C$70,0))/1000,BL53*INDEX('Damage costs'!$AB$18:$AB$70,MATCH($B104,'Damage costs'!$C$18:$C$70,0))/1000),"")</f>
        <v/>
      </c>
      <c r="BM104" s="59" t="str">
        <f>IFERROR(IF(OR($C$110=FALSE,LEFT($B104,3)&lt;&gt;"NOX"),BM53*INDEX('Damage costs'!$X$18:$X$70,MATCH($B104,'Damage costs'!$C$18:$C$70,0))/1000,BM53*INDEX('Damage costs'!$AB$18:$AB$70,MATCH($B104,'Damage costs'!$C$18:$C$70,0))/1000),"")</f>
        <v/>
      </c>
      <c r="BN104" s="59" t="str">
        <f>IFERROR(IF(OR($C$110=FALSE,LEFT($B104,3)&lt;&gt;"NOX"),BN53*INDEX('Damage costs'!$X$18:$X$70,MATCH($B104,'Damage costs'!$C$18:$C$70,0))/1000,BN53*INDEX('Damage costs'!$AB$18:$AB$70,MATCH($B104,'Damage costs'!$C$18:$C$70,0))/1000),"")</f>
        <v/>
      </c>
      <c r="BO104" s="59" t="str">
        <f>IFERROR(IF(OR($C$110=FALSE,LEFT($B104,3)&lt;&gt;"NOX"),BO53*INDEX('Damage costs'!$X$18:$X$70,MATCH($B104,'Damage costs'!$C$18:$C$70,0))/1000,BO53*INDEX('Damage costs'!$AB$18:$AB$70,MATCH($B104,'Damage costs'!$C$18:$C$70,0))/1000),"")</f>
        <v/>
      </c>
      <c r="BP104" s="59" t="str">
        <f>IFERROR(IF(OR($C$110=FALSE,LEFT($B104,3)&lt;&gt;"NOX"),BP53*INDEX('Damage costs'!$X$18:$X$70,MATCH($B104,'Damage costs'!$C$18:$C$70,0))/1000,BP53*INDEX('Damage costs'!$AB$18:$AB$70,MATCH($B104,'Damage costs'!$C$18:$C$70,0))/1000),"")</f>
        <v/>
      </c>
      <c r="BQ104" s="59" t="str">
        <f>IFERROR(IF(OR($C$110=FALSE,LEFT($B104,3)&lt;&gt;"NOX"),BQ53*INDEX('Damage costs'!$X$18:$X$70,MATCH($B104,'Damage costs'!$C$18:$C$70,0))/1000,BQ53*INDEX('Damage costs'!$AB$18:$AB$70,MATCH($B104,'Damage costs'!$C$18:$C$70,0))/1000),"")</f>
        <v/>
      </c>
      <c r="BR104" s="59" t="str">
        <f>IFERROR(IF(OR($C$110=FALSE,LEFT($B104,3)&lt;&gt;"NOX"),BR53*INDEX('Damage costs'!$X$18:$X$70,MATCH($B104,'Damage costs'!$C$18:$C$70,0))/1000,BR53*INDEX('Damage costs'!$AB$18:$AB$70,MATCH($B104,'Damage costs'!$C$18:$C$70,0))/1000),"")</f>
        <v/>
      </c>
      <c r="BS104" s="59" t="str">
        <f>IFERROR(IF(OR($C$110=FALSE,LEFT($B104,3)&lt;&gt;"NOX"),BS53*INDEX('Damage costs'!$X$18:$X$70,MATCH($B104,'Damage costs'!$C$18:$C$70,0))/1000,BS53*INDEX('Damage costs'!$AB$18:$AB$70,MATCH($B104,'Damage costs'!$C$18:$C$70,0))/1000),"")</f>
        <v/>
      </c>
      <c r="BT104" s="59" t="str">
        <f>IFERROR(IF(OR($C$110=FALSE,LEFT($B104,3)&lt;&gt;"NOX"),BT53*INDEX('Damage costs'!$X$18:$X$70,MATCH($B104,'Damage costs'!$C$18:$C$70,0))/1000,BT53*INDEX('Damage costs'!$AB$18:$AB$70,MATCH($B104,'Damage costs'!$C$18:$C$70,0))/1000),"")</f>
        <v/>
      </c>
      <c r="BU104" s="59" t="str">
        <f>IFERROR(IF(OR($C$110=FALSE,LEFT($B104,3)&lt;&gt;"NOX"),BU53*INDEX('Damage costs'!$X$18:$X$70,MATCH($B104,'Damage costs'!$C$18:$C$70,0))/1000,BU53*INDEX('Damage costs'!$AB$18:$AB$70,MATCH($B104,'Damage costs'!$C$18:$C$70,0))/1000),"")</f>
        <v/>
      </c>
      <c r="BV104" s="59" t="str">
        <f>IFERROR(IF(OR($C$110=FALSE,LEFT($B104,3)&lt;&gt;"NOX"),BV53*INDEX('Damage costs'!$X$18:$X$70,MATCH($B104,'Damage costs'!$C$18:$C$70,0))/1000,BV53*INDEX('Damage costs'!$AB$18:$AB$70,MATCH($B104,'Damage costs'!$C$18:$C$70,0))/1000),"")</f>
        <v/>
      </c>
      <c r="BW104" s="59" t="str">
        <f>IFERROR(IF(OR($C$110=FALSE,LEFT($B104,3)&lt;&gt;"NOX"),BW53*INDEX('Damage costs'!$X$18:$X$70,MATCH($B104,'Damage costs'!$C$18:$C$70,0))/1000,BW53*INDEX('Damage costs'!$AB$18:$AB$70,MATCH($B104,'Damage costs'!$C$18:$C$70,0))/1000),"")</f>
        <v/>
      </c>
      <c r="BX104" s="59" t="str">
        <f>IFERROR(IF(OR($C$110=FALSE,LEFT($B104,3)&lt;&gt;"NOX"),BX53*INDEX('Damage costs'!$X$18:$X$70,MATCH($B104,'Damage costs'!$C$18:$C$70,0))/1000,BX53*INDEX('Damage costs'!$AB$18:$AB$70,MATCH($B104,'Damage costs'!$C$18:$C$70,0))/1000),"")</f>
        <v/>
      </c>
      <c r="BY104" s="59" t="str">
        <f>IFERROR(IF(OR($C$110=FALSE,LEFT($B104,3)&lt;&gt;"NOX"),BY53*INDEX('Damage costs'!$X$18:$X$70,MATCH($B104,'Damage costs'!$C$18:$C$70,0))/1000,BY53*INDEX('Damage costs'!$AB$18:$AB$70,MATCH($B104,'Damage costs'!$C$18:$C$70,0))/1000),"")</f>
        <v/>
      </c>
      <c r="BZ104" s="59" t="str">
        <f>IFERROR(IF(OR($C$110=FALSE,LEFT($B104,3)&lt;&gt;"NOX"),BZ53*INDEX('Damage costs'!$X$18:$X$70,MATCH($B104,'Damage costs'!$C$18:$C$70,0))/1000,BZ53*INDEX('Damage costs'!$AB$18:$AB$70,MATCH($B104,'Damage costs'!$C$18:$C$70,0))/1000),"")</f>
        <v/>
      </c>
      <c r="CA104" s="59" t="str">
        <f>IFERROR(IF(OR($C$110=FALSE,LEFT($B104,3)&lt;&gt;"NOX"),CA53*INDEX('Damage costs'!$X$18:$X$70,MATCH($B104,'Damage costs'!$C$18:$C$70,0))/1000,CA53*INDEX('Damage costs'!$AB$18:$AB$70,MATCH($B104,'Damage costs'!$C$18:$C$70,0))/1000),"")</f>
        <v/>
      </c>
      <c r="CB104" s="59" t="str">
        <f>IFERROR(IF(OR($C$110=FALSE,LEFT($B104,3)&lt;&gt;"NOX"),CB53*INDEX('Damage costs'!$X$18:$X$70,MATCH($B104,'Damage costs'!$C$18:$C$70,0))/1000,CB53*INDEX('Damage costs'!$AB$18:$AB$70,MATCH($B104,'Damage costs'!$C$18:$C$70,0))/1000),"")</f>
        <v/>
      </c>
      <c r="CC104" s="59" t="str">
        <f>IFERROR(IF(OR($C$110=FALSE,LEFT($B104,3)&lt;&gt;"NOX"),CC53*INDEX('Damage costs'!$X$18:$X$70,MATCH($B104,'Damage costs'!$C$18:$C$70,0))/1000,CC53*INDEX('Damage costs'!$AB$18:$AB$70,MATCH($B104,'Damage costs'!$C$18:$C$70,0))/1000),"")</f>
        <v/>
      </c>
      <c r="CD104" s="59" t="str">
        <f>IFERROR(IF(OR($C$110=FALSE,LEFT($B104,3)&lt;&gt;"NOX"),CD53*INDEX('Damage costs'!$X$18:$X$70,MATCH($B104,'Damage costs'!$C$18:$C$70,0))/1000,CD53*INDEX('Damage costs'!$AB$18:$AB$70,MATCH($B104,'Damage costs'!$C$18:$C$70,0))/1000),"")</f>
        <v/>
      </c>
      <c r="CE104" s="59" t="str">
        <f>IFERROR(IF(OR($C$110=FALSE,LEFT($B104,3)&lt;&gt;"NOX"),CE53*INDEX('Damage costs'!$X$18:$X$70,MATCH($B104,'Damage costs'!$C$18:$C$70,0))/1000,CE53*INDEX('Damage costs'!$AB$18:$AB$70,MATCH($B104,'Damage costs'!$C$18:$C$70,0))/1000),"")</f>
        <v/>
      </c>
      <c r="CF104" s="59" t="str">
        <f>IFERROR(IF(OR($C$110=FALSE,LEFT($B104,3)&lt;&gt;"NOX"),CF53*INDEX('Damage costs'!$X$18:$X$70,MATCH($B104,'Damage costs'!$C$18:$C$70,0))/1000,CF53*INDEX('Damage costs'!$AB$18:$AB$70,MATCH($B104,'Damage costs'!$C$18:$C$70,0))/1000),"")</f>
        <v/>
      </c>
      <c r="CG104" s="59" t="str">
        <f>IFERROR(IF(OR($C$110=FALSE,LEFT($B104,3)&lt;&gt;"NOX"),CG53*INDEX('Damage costs'!$X$18:$X$70,MATCH($B104,'Damage costs'!$C$18:$C$70,0))/1000,CG53*INDEX('Damage costs'!$AB$18:$AB$70,MATCH($B104,'Damage costs'!$C$18:$C$70,0))/1000),"")</f>
        <v/>
      </c>
      <c r="CH104" s="59" t="str">
        <f>IFERROR(IF(OR($C$110=FALSE,LEFT($B104,3)&lt;&gt;"NOX"),CH53*INDEX('Damage costs'!$X$18:$X$70,MATCH($B104,'Damage costs'!$C$18:$C$70,0))/1000,CH53*INDEX('Damage costs'!$AB$18:$AB$70,MATCH($B104,'Damage costs'!$C$18:$C$70,0))/1000),"")</f>
        <v/>
      </c>
      <c r="CI104" s="59" t="str">
        <f>IFERROR(IF(OR($C$110=FALSE,LEFT($B104,3)&lt;&gt;"NOX"),CI53*INDEX('Damage costs'!$X$18:$X$70,MATCH($B104,'Damage costs'!$C$18:$C$70,0))/1000,CI53*INDEX('Damage costs'!$AB$18:$AB$70,MATCH($B104,'Damage costs'!$C$18:$C$70,0))/1000),"")</f>
        <v/>
      </c>
      <c r="CJ104" s="59" t="str">
        <f>IFERROR(IF(OR($C$110=FALSE,LEFT($B104,3)&lt;&gt;"NOX"),CJ53*INDEX('Damage costs'!$X$18:$X$70,MATCH($B104,'Damage costs'!$C$18:$C$70,0))/1000,CJ53*INDEX('Damage costs'!$AB$18:$AB$70,MATCH($B104,'Damage costs'!$C$18:$C$70,0))/1000),"")</f>
        <v/>
      </c>
      <c r="CK104" s="59" t="str">
        <f>IFERROR(IF(OR($C$110=FALSE,LEFT($B104,3)&lt;&gt;"NOX"),CK53*INDEX('Damage costs'!$X$18:$X$70,MATCH($B104,'Damage costs'!$C$18:$C$70,0))/1000,CK53*INDEX('Damage costs'!$AB$18:$AB$70,MATCH($B104,'Damage costs'!$C$18:$C$70,0))/1000),"")</f>
        <v/>
      </c>
      <c r="CL104" s="59" t="str">
        <f>IFERROR(IF(OR($C$110=FALSE,LEFT($B104,3)&lt;&gt;"NOX"),CL53*INDEX('Damage costs'!$X$18:$X$70,MATCH($B104,'Damage costs'!$C$18:$C$70,0))/1000,CL53*INDEX('Damage costs'!$AB$18:$AB$70,MATCH($B104,'Damage costs'!$C$18:$C$70,0))/1000),"")</f>
        <v/>
      </c>
      <c r="CM104" s="59" t="str">
        <f>IFERROR(IF(OR($C$110=FALSE,LEFT($B104,3)&lt;&gt;"NOX"),CM53*INDEX('Damage costs'!$X$18:$X$70,MATCH($B104,'Damage costs'!$C$18:$C$70,0))/1000,CM53*INDEX('Damage costs'!$AB$18:$AB$70,MATCH($B104,'Damage costs'!$C$18:$C$70,0))/1000),"")</f>
        <v/>
      </c>
      <c r="CN104" s="59" t="str">
        <f>IFERROR(IF(OR($C$110=FALSE,LEFT($B104,3)&lt;&gt;"NOX"),CN53*INDEX('Damage costs'!$X$18:$X$70,MATCH($B104,'Damage costs'!$C$18:$C$70,0))/1000,CN53*INDEX('Damage costs'!$AB$18:$AB$70,MATCH($B104,'Damage costs'!$C$18:$C$70,0))/1000),"")</f>
        <v/>
      </c>
      <c r="CO104" s="59" t="str">
        <f>IFERROR(IF(OR($C$110=FALSE,LEFT($B104,3)&lt;&gt;"NOX"),CO53*INDEX('Damage costs'!$X$18:$X$70,MATCH($B104,'Damage costs'!$C$18:$C$70,0))/1000,CO53*INDEX('Damage costs'!$AB$18:$AB$70,MATCH($B104,'Damage costs'!$C$18:$C$70,0))/1000),"")</f>
        <v/>
      </c>
      <c r="CP104" s="59" t="str">
        <f>IFERROR(IF(OR($C$110=FALSE,LEFT($B104,3)&lt;&gt;"NOX"),CP53*INDEX('Damage costs'!$X$18:$X$70,MATCH($B104,'Damage costs'!$C$18:$C$70,0))/1000,CP53*INDEX('Damage costs'!$AB$18:$AB$70,MATCH($B104,'Damage costs'!$C$18:$C$70,0))/1000),"")</f>
        <v/>
      </c>
      <c r="CQ104" s="59" t="str">
        <f>IFERROR(IF(OR($C$110=FALSE,LEFT($B104,3)&lt;&gt;"NOX"),CQ53*INDEX('Damage costs'!$X$18:$X$70,MATCH($B104,'Damage costs'!$C$18:$C$70,0))/1000,CQ53*INDEX('Damage costs'!$AB$18:$AB$70,MATCH($B104,'Damage costs'!$C$18:$C$70,0))/1000),"")</f>
        <v/>
      </c>
      <c r="CR104" s="59" t="str">
        <f>IFERROR(IF(OR($C$110=FALSE,LEFT($B104,3)&lt;&gt;"NOX"),CR53*INDEX('Damage costs'!$X$18:$X$70,MATCH($B104,'Damage costs'!$C$18:$C$70,0))/1000,CR53*INDEX('Damage costs'!$AB$18:$AB$70,MATCH($B104,'Damage costs'!$C$18:$C$70,0))/1000),"")</f>
        <v/>
      </c>
      <c r="CS104" s="59" t="str">
        <f>IFERROR(IF(OR($C$110=FALSE,LEFT($B104,3)&lt;&gt;"NOX"),CS53*INDEX('Damage costs'!$X$18:$X$70,MATCH($B104,'Damage costs'!$C$18:$C$70,0))/1000,CS53*INDEX('Damage costs'!$AB$18:$AB$70,MATCH($B104,'Damage costs'!$C$18:$C$70,0))/1000),"")</f>
        <v/>
      </c>
      <c r="CT104" s="59" t="str">
        <f>IFERROR(IF(OR($C$110=FALSE,LEFT($B104,3)&lt;&gt;"NOX"),CT53*INDEX('Damage costs'!$X$18:$X$70,MATCH($B104,'Damage costs'!$C$18:$C$70,0))/1000,CT53*INDEX('Damage costs'!$AB$18:$AB$70,MATCH($B104,'Damage costs'!$C$18:$C$70,0))/1000),"")</f>
        <v/>
      </c>
      <c r="CU104" s="59" t="str">
        <f>IFERROR(IF(OR($C$110=FALSE,LEFT($B104,3)&lt;&gt;"NOX"),CU53*INDEX('Damage costs'!$X$18:$X$70,MATCH($B104,'Damage costs'!$C$18:$C$70,0))/1000,CU53*INDEX('Damage costs'!$AB$18:$AB$70,MATCH($B104,'Damage costs'!$C$18:$C$70,0))/1000),"")</f>
        <v/>
      </c>
      <c r="CV104" s="59" t="str">
        <f>IFERROR(IF(OR($C$110=FALSE,LEFT($B104,3)&lt;&gt;"NOX"),CV53*INDEX('Damage costs'!$X$18:$X$70,MATCH($B104,'Damage costs'!$C$18:$C$70,0))/1000,CV53*INDEX('Damage costs'!$AB$18:$AB$70,MATCH($B104,'Damage costs'!$C$18:$C$70,0))/1000),"")</f>
        <v/>
      </c>
      <c r="CW104" s="59" t="str">
        <f>IFERROR(IF(OR($C$110=FALSE,LEFT($B104,3)&lt;&gt;"NOX"),CW53*INDEX('Damage costs'!$X$18:$X$70,MATCH($B104,'Damage costs'!$C$18:$C$70,0))/1000,CW53*INDEX('Damage costs'!$AB$18:$AB$70,MATCH($B104,'Damage costs'!$C$18:$C$70,0))/1000),"")</f>
        <v/>
      </c>
      <c r="CX104" s="59" t="str">
        <f>IFERROR(IF(OR($C$110=FALSE,LEFT($B104,3)&lt;&gt;"NOX"),CX53*INDEX('Damage costs'!$X$18:$X$70,MATCH($B104,'Damage costs'!$C$18:$C$70,0))/1000,CX53*INDEX('Damage costs'!$AB$18:$AB$70,MATCH($B104,'Damage costs'!$C$18:$C$70,0))/1000),"")</f>
        <v/>
      </c>
      <c r="CY104" s="59" t="str">
        <f>IFERROR(IF(OR($C$110=FALSE,LEFT($B104,3)&lt;&gt;"NOX"),CY53*INDEX('Damage costs'!$X$18:$X$70,MATCH($B104,'Damage costs'!$C$18:$C$70,0))/1000,CY53*INDEX('Damage costs'!$AB$18:$AB$70,MATCH($B104,'Damage costs'!$C$18:$C$70,0))/1000),"")</f>
        <v/>
      </c>
      <c r="CZ104" s="391"/>
    </row>
    <row r="105" spans="2:104" x14ac:dyDescent="0.25">
      <c r="B105" s="406">
        <f t="shared" si="42"/>
        <v>0</v>
      </c>
      <c r="C105" s="9" t="s">
        <v>1117</v>
      </c>
      <c r="D105" s="59" t="str">
        <f>IFERROR(IF(OR($C$110=FALSE,LEFT($B105,3)&lt;&gt;"NOX"),D54*INDEX('Damage costs'!$X$18:$X$70,MATCH($B105,'Damage costs'!$C$18:$C$70,0))/1000,D54*INDEX('Damage costs'!$AB$18:$AB$70,MATCH($B105,'Damage costs'!$C$18:$C$70,0))/1000),"")</f>
        <v/>
      </c>
      <c r="E105" s="59" t="str">
        <f>IFERROR(IF(OR($C$110=FALSE,LEFT($B105,3)&lt;&gt;"NOX"),E54*INDEX('Damage costs'!$X$18:$X$70,MATCH($B105,'Damage costs'!$C$18:$C$70,0))/1000,E54*INDEX('Damage costs'!$AB$18:$AB$70,MATCH($B105,'Damage costs'!$C$18:$C$70,0))/1000),"")</f>
        <v/>
      </c>
      <c r="F105" s="59" t="str">
        <f>IFERROR(IF(OR($C$110=FALSE,LEFT($B105,3)&lt;&gt;"NOX"),F54*INDEX('Damage costs'!$X$18:$X$70,MATCH($B105,'Damage costs'!$C$18:$C$70,0))/1000,F54*INDEX('Damage costs'!$AB$18:$AB$70,MATCH($B105,'Damage costs'!$C$18:$C$70,0))/1000),"")</f>
        <v/>
      </c>
      <c r="G105" s="59" t="str">
        <f>IFERROR(IF(OR($C$110=FALSE,LEFT($B105,3)&lt;&gt;"NOX"),G54*INDEX('Damage costs'!$X$18:$X$70,MATCH($B105,'Damage costs'!$C$18:$C$70,0))/1000,G54*INDEX('Damage costs'!$AB$18:$AB$70,MATCH($B105,'Damage costs'!$C$18:$C$70,0))/1000),"")</f>
        <v/>
      </c>
      <c r="H105" s="59" t="str">
        <f>IFERROR(IF(OR($C$110=FALSE,LEFT($B105,3)&lt;&gt;"NOX"),H54*INDEX('Damage costs'!$X$18:$X$70,MATCH($B105,'Damage costs'!$C$18:$C$70,0))/1000,H54*INDEX('Damage costs'!$AB$18:$AB$70,MATCH($B105,'Damage costs'!$C$18:$C$70,0))/1000),"")</f>
        <v/>
      </c>
      <c r="I105" s="59" t="str">
        <f>IFERROR(IF(OR($C$110=FALSE,LEFT($B105,3)&lt;&gt;"NOX"),I54*INDEX('Damage costs'!$X$18:$X$70,MATCH($B105,'Damage costs'!$C$18:$C$70,0))/1000,I54*INDEX('Damage costs'!$AB$18:$AB$70,MATCH($B105,'Damage costs'!$C$18:$C$70,0))/1000),"")</f>
        <v/>
      </c>
      <c r="J105" s="59" t="str">
        <f>IFERROR(IF(OR($C$110=FALSE,LEFT($B105,3)&lt;&gt;"NOX"),J54*INDEX('Damage costs'!$X$18:$X$70,MATCH($B105,'Damage costs'!$C$18:$C$70,0))/1000,J54*INDEX('Damage costs'!$AB$18:$AB$70,MATCH($B105,'Damage costs'!$C$18:$C$70,0))/1000),"")</f>
        <v/>
      </c>
      <c r="K105" s="59" t="str">
        <f>IFERROR(IF(OR($C$110=FALSE,LEFT($B105,3)&lt;&gt;"NOX"),K54*INDEX('Damage costs'!$X$18:$X$70,MATCH($B105,'Damage costs'!$C$18:$C$70,0))/1000,K54*INDEX('Damage costs'!$AB$18:$AB$70,MATCH($B105,'Damage costs'!$C$18:$C$70,0))/1000),"")</f>
        <v/>
      </c>
      <c r="L105" s="59" t="str">
        <f>IFERROR(IF(OR($C$110=FALSE,LEFT($B105,3)&lt;&gt;"NOX"),L54*INDEX('Damage costs'!$X$18:$X$70,MATCH($B105,'Damage costs'!$C$18:$C$70,0))/1000,L54*INDEX('Damage costs'!$AB$18:$AB$70,MATCH($B105,'Damage costs'!$C$18:$C$70,0))/1000),"")</f>
        <v/>
      </c>
      <c r="M105" s="59" t="str">
        <f>IFERROR(IF(OR($C$110=FALSE,LEFT($B105,3)&lt;&gt;"NOX"),M54*INDEX('Damage costs'!$X$18:$X$70,MATCH($B105,'Damage costs'!$C$18:$C$70,0))/1000,M54*INDEX('Damage costs'!$AB$18:$AB$70,MATCH($B105,'Damage costs'!$C$18:$C$70,0))/1000),"")</f>
        <v/>
      </c>
      <c r="N105" s="59" t="str">
        <f>IFERROR(IF(OR($C$110=FALSE,LEFT($B105,3)&lt;&gt;"NOX"),N54*INDEX('Damage costs'!$X$18:$X$70,MATCH($B105,'Damage costs'!$C$18:$C$70,0))/1000,N54*INDEX('Damage costs'!$AB$18:$AB$70,MATCH($B105,'Damage costs'!$C$18:$C$70,0))/1000),"")</f>
        <v/>
      </c>
      <c r="O105" s="59" t="str">
        <f>IFERROR(IF(OR($C$110=FALSE,LEFT($B105,3)&lt;&gt;"NOX"),O54*INDEX('Damage costs'!$X$18:$X$70,MATCH($B105,'Damage costs'!$C$18:$C$70,0))/1000,O54*INDEX('Damage costs'!$AB$18:$AB$70,MATCH($B105,'Damage costs'!$C$18:$C$70,0))/1000),"")</f>
        <v/>
      </c>
      <c r="P105" s="59" t="str">
        <f>IFERROR(IF(OR($C$110=FALSE,LEFT($B105,3)&lt;&gt;"NOX"),P54*INDEX('Damage costs'!$X$18:$X$70,MATCH($B105,'Damage costs'!$C$18:$C$70,0))/1000,P54*INDEX('Damage costs'!$AB$18:$AB$70,MATCH($B105,'Damage costs'!$C$18:$C$70,0))/1000),"")</f>
        <v/>
      </c>
      <c r="Q105" s="59" t="str">
        <f>IFERROR(IF(OR($C$110=FALSE,LEFT($B105,3)&lt;&gt;"NOX"),Q54*INDEX('Damage costs'!$X$18:$X$70,MATCH($B105,'Damage costs'!$C$18:$C$70,0))/1000,Q54*INDEX('Damage costs'!$AB$18:$AB$70,MATCH($B105,'Damage costs'!$C$18:$C$70,0))/1000),"")</f>
        <v/>
      </c>
      <c r="R105" s="59" t="str">
        <f>IFERROR(IF(OR($C$110=FALSE,LEFT($B105,3)&lt;&gt;"NOX"),R54*INDEX('Damage costs'!$X$18:$X$70,MATCH($B105,'Damage costs'!$C$18:$C$70,0))/1000,R54*INDEX('Damage costs'!$AB$18:$AB$70,MATCH($B105,'Damage costs'!$C$18:$C$70,0))/1000),"")</f>
        <v/>
      </c>
      <c r="S105" s="59" t="str">
        <f>IFERROR(IF(OR($C$110=FALSE,LEFT($B105,3)&lt;&gt;"NOX"),S54*INDEX('Damage costs'!$X$18:$X$70,MATCH($B105,'Damage costs'!$C$18:$C$70,0))/1000,S54*INDEX('Damage costs'!$AB$18:$AB$70,MATCH($B105,'Damage costs'!$C$18:$C$70,0))/1000),"")</f>
        <v/>
      </c>
      <c r="T105" s="59" t="str">
        <f>IFERROR(IF(OR($C$110=FALSE,LEFT($B105,3)&lt;&gt;"NOX"),T54*INDEX('Damage costs'!$X$18:$X$70,MATCH($B105,'Damage costs'!$C$18:$C$70,0))/1000,T54*INDEX('Damage costs'!$AB$18:$AB$70,MATCH($B105,'Damage costs'!$C$18:$C$70,0))/1000),"")</f>
        <v/>
      </c>
      <c r="U105" s="59" t="str">
        <f>IFERROR(IF(OR($C$110=FALSE,LEFT($B105,3)&lt;&gt;"NOX"),U54*INDEX('Damage costs'!$X$18:$X$70,MATCH($B105,'Damage costs'!$C$18:$C$70,0))/1000,U54*INDEX('Damage costs'!$AB$18:$AB$70,MATCH($B105,'Damage costs'!$C$18:$C$70,0))/1000),"")</f>
        <v/>
      </c>
      <c r="V105" s="59" t="str">
        <f>IFERROR(IF(OR($C$110=FALSE,LEFT($B105,3)&lt;&gt;"NOX"),V54*INDEX('Damage costs'!$X$18:$X$70,MATCH($B105,'Damage costs'!$C$18:$C$70,0))/1000,V54*INDEX('Damage costs'!$AB$18:$AB$70,MATCH($B105,'Damage costs'!$C$18:$C$70,0))/1000),"")</f>
        <v/>
      </c>
      <c r="W105" s="59" t="str">
        <f>IFERROR(IF(OR($C$110=FALSE,LEFT($B105,3)&lt;&gt;"NOX"),W54*INDEX('Damage costs'!$X$18:$X$70,MATCH($B105,'Damage costs'!$C$18:$C$70,0))/1000,W54*INDEX('Damage costs'!$AB$18:$AB$70,MATCH($B105,'Damage costs'!$C$18:$C$70,0))/1000),"")</f>
        <v/>
      </c>
      <c r="X105" s="59" t="str">
        <f>IFERROR(IF(OR($C$110=FALSE,LEFT($B105,3)&lt;&gt;"NOX"),X54*INDEX('Damage costs'!$X$18:$X$70,MATCH($B105,'Damage costs'!$C$18:$C$70,0))/1000,X54*INDEX('Damage costs'!$AB$18:$AB$70,MATCH($B105,'Damage costs'!$C$18:$C$70,0))/1000),"")</f>
        <v/>
      </c>
      <c r="Y105" s="59" t="str">
        <f>IFERROR(IF(OR($C$110=FALSE,LEFT($B105,3)&lt;&gt;"NOX"),Y54*INDEX('Damage costs'!$X$18:$X$70,MATCH($B105,'Damage costs'!$C$18:$C$70,0))/1000,Y54*INDEX('Damage costs'!$AB$18:$AB$70,MATCH($B105,'Damage costs'!$C$18:$C$70,0))/1000),"")</f>
        <v/>
      </c>
      <c r="Z105" s="59" t="str">
        <f>IFERROR(IF(OR($C$110=FALSE,LEFT($B105,3)&lt;&gt;"NOX"),Z54*INDEX('Damage costs'!$X$18:$X$70,MATCH($B105,'Damage costs'!$C$18:$C$70,0))/1000,Z54*INDEX('Damage costs'!$AB$18:$AB$70,MATCH($B105,'Damage costs'!$C$18:$C$70,0))/1000),"")</f>
        <v/>
      </c>
      <c r="AA105" s="59" t="str">
        <f>IFERROR(IF(OR($C$110=FALSE,LEFT($B105,3)&lt;&gt;"NOX"),AA54*INDEX('Damage costs'!$X$18:$X$70,MATCH($B105,'Damage costs'!$C$18:$C$70,0))/1000,AA54*INDEX('Damage costs'!$AB$18:$AB$70,MATCH($B105,'Damage costs'!$C$18:$C$70,0))/1000),"")</f>
        <v/>
      </c>
      <c r="AB105" s="59" t="str">
        <f>IFERROR(IF(OR($C$110=FALSE,LEFT($B105,3)&lt;&gt;"NOX"),AB54*INDEX('Damage costs'!$X$18:$X$70,MATCH($B105,'Damage costs'!$C$18:$C$70,0))/1000,AB54*INDEX('Damage costs'!$AB$18:$AB$70,MATCH($B105,'Damage costs'!$C$18:$C$70,0))/1000),"")</f>
        <v/>
      </c>
      <c r="AC105" s="59" t="str">
        <f>IFERROR(IF(OR($C$110=FALSE,LEFT($B105,3)&lt;&gt;"NOX"),AC54*INDEX('Damage costs'!$X$18:$X$70,MATCH($B105,'Damage costs'!$C$18:$C$70,0))/1000,AC54*INDEX('Damage costs'!$AB$18:$AB$70,MATCH($B105,'Damage costs'!$C$18:$C$70,0))/1000),"")</f>
        <v/>
      </c>
      <c r="AD105" s="59" t="str">
        <f>IFERROR(IF(OR($C$110=FALSE,LEFT($B105,3)&lt;&gt;"NOX"),AD54*INDEX('Damage costs'!$X$18:$X$70,MATCH($B105,'Damage costs'!$C$18:$C$70,0))/1000,AD54*INDEX('Damage costs'!$AB$18:$AB$70,MATCH($B105,'Damage costs'!$C$18:$C$70,0))/1000),"")</f>
        <v/>
      </c>
      <c r="AE105" s="59" t="str">
        <f>IFERROR(IF(OR($C$110=FALSE,LEFT($B105,3)&lt;&gt;"NOX"),AE54*INDEX('Damage costs'!$X$18:$X$70,MATCH($B105,'Damage costs'!$C$18:$C$70,0))/1000,AE54*INDEX('Damage costs'!$AB$18:$AB$70,MATCH($B105,'Damage costs'!$C$18:$C$70,0))/1000),"")</f>
        <v/>
      </c>
      <c r="AF105" s="59" t="str">
        <f>IFERROR(IF(OR($C$110=FALSE,LEFT($B105,3)&lt;&gt;"NOX"),AF54*INDEX('Damage costs'!$X$18:$X$70,MATCH($B105,'Damage costs'!$C$18:$C$70,0))/1000,AF54*INDEX('Damage costs'!$AB$18:$AB$70,MATCH($B105,'Damage costs'!$C$18:$C$70,0))/1000),"")</f>
        <v/>
      </c>
      <c r="AG105" s="59" t="str">
        <f>IFERROR(IF(OR($C$110=FALSE,LEFT($B105,3)&lt;&gt;"NOX"),AG54*INDEX('Damage costs'!$X$18:$X$70,MATCH($B105,'Damage costs'!$C$18:$C$70,0))/1000,AG54*INDEX('Damage costs'!$AB$18:$AB$70,MATCH($B105,'Damage costs'!$C$18:$C$70,0))/1000),"")</f>
        <v/>
      </c>
      <c r="AH105" s="59" t="str">
        <f>IFERROR(IF(OR($C$110=FALSE,LEFT($B105,3)&lt;&gt;"NOX"),AH54*INDEX('Damage costs'!$X$18:$X$70,MATCH($B105,'Damage costs'!$C$18:$C$70,0))/1000,AH54*INDEX('Damage costs'!$AB$18:$AB$70,MATCH($B105,'Damage costs'!$C$18:$C$70,0))/1000),"")</f>
        <v/>
      </c>
      <c r="AI105" s="59" t="str">
        <f>IFERROR(IF(OR($C$110=FALSE,LEFT($B105,3)&lt;&gt;"NOX"),AI54*INDEX('Damage costs'!$X$18:$X$70,MATCH($B105,'Damage costs'!$C$18:$C$70,0))/1000,AI54*INDEX('Damage costs'!$AB$18:$AB$70,MATCH($B105,'Damage costs'!$C$18:$C$70,0))/1000),"")</f>
        <v/>
      </c>
      <c r="AJ105" s="59" t="str">
        <f>IFERROR(IF(OR($C$110=FALSE,LEFT($B105,3)&lt;&gt;"NOX"),AJ54*INDEX('Damage costs'!$X$18:$X$70,MATCH($B105,'Damage costs'!$C$18:$C$70,0))/1000,AJ54*INDEX('Damage costs'!$AB$18:$AB$70,MATCH($B105,'Damage costs'!$C$18:$C$70,0))/1000),"")</f>
        <v/>
      </c>
      <c r="AK105" s="59" t="str">
        <f>IFERROR(IF(OR($C$110=FALSE,LEFT($B105,3)&lt;&gt;"NOX"),AK54*INDEX('Damage costs'!$X$18:$X$70,MATCH($B105,'Damage costs'!$C$18:$C$70,0))/1000,AK54*INDEX('Damage costs'!$AB$18:$AB$70,MATCH($B105,'Damage costs'!$C$18:$C$70,0))/1000),"")</f>
        <v/>
      </c>
      <c r="AL105" s="59" t="str">
        <f>IFERROR(IF(OR($C$110=FALSE,LEFT($B105,3)&lt;&gt;"NOX"),AL54*INDEX('Damage costs'!$X$18:$X$70,MATCH($B105,'Damage costs'!$C$18:$C$70,0))/1000,AL54*INDEX('Damage costs'!$AB$18:$AB$70,MATCH($B105,'Damage costs'!$C$18:$C$70,0))/1000),"")</f>
        <v/>
      </c>
      <c r="AM105" s="59" t="str">
        <f>IFERROR(IF(OR($C$110=FALSE,LEFT($B105,3)&lt;&gt;"NOX"),AM54*INDEX('Damage costs'!$X$18:$X$70,MATCH($B105,'Damage costs'!$C$18:$C$70,0))/1000,AM54*INDEX('Damage costs'!$AB$18:$AB$70,MATCH($B105,'Damage costs'!$C$18:$C$70,0))/1000),"")</f>
        <v/>
      </c>
      <c r="AN105" s="59" t="str">
        <f>IFERROR(IF(OR($C$110=FALSE,LEFT($B105,3)&lt;&gt;"NOX"),AN54*INDEX('Damage costs'!$X$18:$X$70,MATCH($B105,'Damage costs'!$C$18:$C$70,0))/1000,AN54*INDEX('Damage costs'!$AB$18:$AB$70,MATCH($B105,'Damage costs'!$C$18:$C$70,0))/1000),"")</f>
        <v/>
      </c>
      <c r="AO105" s="59" t="str">
        <f>IFERROR(IF(OR($C$110=FALSE,LEFT($B105,3)&lt;&gt;"NOX"),AO54*INDEX('Damage costs'!$X$18:$X$70,MATCH($B105,'Damage costs'!$C$18:$C$70,0))/1000,AO54*INDEX('Damage costs'!$AB$18:$AB$70,MATCH($B105,'Damage costs'!$C$18:$C$70,0))/1000),"")</f>
        <v/>
      </c>
      <c r="AP105" s="59" t="str">
        <f>IFERROR(IF(OR($C$110=FALSE,LEFT($B105,3)&lt;&gt;"NOX"),AP54*INDEX('Damage costs'!$X$18:$X$70,MATCH($B105,'Damage costs'!$C$18:$C$70,0))/1000,AP54*INDEX('Damage costs'!$AB$18:$AB$70,MATCH($B105,'Damage costs'!$C$18:$C$70,0))/1000),"")</f>
        <v/>
      </c>
      <c r="AQ105" s="59" t="str">
        <f>IFERROR(IF(OR($C$110=FALSE,LEFT($B105,3)&lt;&gt;"NOX"),AQ54*INDEX('Damage costs'!$X$18:$X$70,MATCH($B105,'Damage costs'!$C$18:$C$70,0))/1000,AQ54*INDEX('Damage costs'!$AB$18:$AB$70,MATCH($B105,'Damage costs'!$C$18:$C$70,0))/1000),"")</f>
        <v/>
      </c>
      <c r="AR105" s="59" t="str">
        <f>IFERROR(IF(OR($C$110=FALSE,LEFT($B105,3)&lt;&gt;"NOX"),AR54*INDEX('Damage costs'!$X$18:$X$70,MATCH($B105,'Damage costs'!$C$18:$C$70,0))/1000,AR54*INDEX('Damage costs'!$AB$18:$AB$70,MATCH($B105,'Damage costs'!$C$18:$C$70,0))/1000),"")</f>
        <v/>
      </c>
      <c r="AS105" s="59" t="str">
        <f>IFERROR(IF(OR($C$110=FALSE,LEFT($B105,3)&lt;&gt;"NOX"),AS54*INDEX('Damage costs'!$X$18:$X$70,MATCH($B105,'Damage costs'!$C$18:$C$70,0))/1000,AS54*INDEX('Damage costs'!$AB$18:$AB$70,MATCH($B105,'Damage costs'!$C$18:$C$70,0))/1000),"")</f>
        <v/>
      </c>
      <c r="AT105" s="59" t="str">
        <f>IFERROR(IF(OR($C$110=FALSE,LEFT($B105,3)&lt;&gt;"NOX"),AT54*INDEX('Damage costs'!$X$18:$X$70,MATCH($B105,'Damage costs'!$C$18:$C$70,0))/1000,AT54*INDEX('Damage costs'!$AB$18:$AB$70,MATCH($B105,'Damage costs'!$C$18:$C$70,0))/1000),"")</f>
        <v/>
      </c>
      <c r="AU105" s="59" t="str">
        <f>IFERROR(IF(OR($C$110=FALSE,LEFT($B105,3)&lt;&gt;"NOX"),AU54*INDEX('Damage costs'!$X$18:$X$70,MATCH($B105,'Damage costs'!$C$18:$C$70,0))/1000,AU54*INDEX('Damage costs'!$AB$18:$AB$70,MATCH($B105,'Damage costs'!$C$18:$C$70,0))/1000),"")</f>
        <v/>
      </c>
      <c r="AV105" s="59" t="str">
        <f>IFERROR(IF(OR($C$110=FALSE,LEFT($B105,3)&lt;&gt;"NOX"),AV54*INDEX('Damage costs'!$X$18:$X$70,MATCH($B105,'Damage costs'!$C$18:$C$70,0))/1000,AV54*INDEX('Damage costs'!$AB$18:$AB$70,MATCH($B105,'Damage costs'!$C$18:$C$70,0))/1000),"")</f>
        <v/>
      </c>
      <c r="AW105" s="59" t="str">
        <f>IFERROR(IF(OR($C$110=FALSE,LEFT($B105,3)&lt;&gt;"NOX"),AW54*INDEX('Damage costs'!$X$18:$X$70,MATCH($B105,'Damage costs'!$C$18:$C$70,0))/1000,AW54*INDEX('Damage costs'!$AB$18:$AB$70,MATCH($B105,'Damage costs'!$C$18:$C$70,0))/1000),"")</f>
        <v/>
      </c>
      <c r="AX105" s="59" t="str">
        <f>IFERROR(IF(OR($C$110=FALSE,LEFT($B105,3)&lt;&gt;"NOX"),AX54*INDEX('Damage costs'!$X$18:$X$70,MATCH($B105,'Damage costs'!$C$18:$C$70,0))/1000,AX54*INDEX('Damage costs'!$AB$18:$AB$70,MATCH($B105,'Damage costs'!$C$18:$C$70,0))/1000),"")</f>
        <v/>
      </c>
      <c r="AY105" s="59" t="str">
        <f>IFERROR(IF(OR($C$110=FALSE,LEFT($B105,3)&lt;&gt;"NOX"),AY54*INDEX('Damage costs'!$X$18:$X$70,MATCH($B105,'Damage costs'!$C$18:$C$70,0))/1000,AY54*INDEX('Damage costs'!$AB$18:$AB$70,MATCH($B105,'Damage costs'!$C$18:$C$70,0))/1000),"")</f>
        <v/>
      </c>
      <c r="AZ105" s="59" t="str">
        <f>IFERROR(IF(OR($C$110=FALSE,LEFT($B105,3)&lt;&gt;"NOX"),AZ54*INDEX('Damage costs'!$X$18:$X$70,MATCH($B105,'Damage costs'!$C$18:$C$70,0))/1000,AZ54*INDEX('Damage costs'!$AB$18:$AB$70,MATCH($B105,'Damage costs'!$C$18:$C$70,0))/1000),"")</f>
        <v/>
      </c>
      <c r="BA105" s="59" t="str">
        <f>IFERROR(IF(OR($C$110=FALSE,LEFT($B105,3)&lt;&gt;"NOX"),BA54*INDEX('Damage costs'!$X$18:$X$70,MATCH($B105,'Damage costs'!$C$18:$C$70,0))/1000,BA54*INDEX('Damage costs'!$AB$18:$AB$70,MATCH($B105,'Damage costs'!$C$18:$C$70,0))/1000),"")</f>
        <v/>
      </c>
      <c r="BB105" s="59" t="str">
        <f>IFERROR(IF(OR($C$110=FALSE,LEFT($B105,3)&lt;&gt;"NOX"),BB54*INDEX('Damage costs'!$X$18:$X$70,MATCH($B105,'Damage costs'!$C$18:$C$70,0))/1000,BB54*INDEX('Damage costs'!$AB$18:$AB$70,MATCH($B105,'Damage costs'!$C$18:$C$70,0))/1000),"")</f>
        <v/>
      </c>
      <c r="BC105" s="59" t="str">
        <f>IFERROR(IF(OR($C$110=FALSE,LEFT($B105,3)&lt;&gt;"NOX"),BC54*INDEX('Damage costs'!$X$18:$X$70,MATCH($B105,'Damage costs'!$C$18:$C$70,0))/1000,BC54*INDEX('Damage costs'!$AB$18:$AB$70,MATCH($B105,'Damage costs'!$C$18:$C$70,0))/1000),"")</f>
        <v/>
      </c>
      <c r="BD105" s="59" t="str">
        <f>IFERROR(IF(OR($C$110=FALSE,LEFT($B105,3)&lt;&gt;"NOX"),BD54*INDEX('Damage costs'!$X$18:$X$70,MATCH($B105,'Damage costs'!$C$18:$C$70,0))/1000,BD54*INDEX('Damage costs'!$AB$18:$AB$70,MATCH($B105,'Damage costs'!$C$18:$C$70,0))/1000),"")</f>
        <v/>
      </c>
      <c r="BE105" s="59" t="str">
        <f>IFERROR(IF(OR($C$110=FALSE,LEFT($B105,3)&lt;&gt;"NOX"),BE54*INDEX('Damage costs'!$X$18:$X$70,MATCH($B105,'Damage costs'!$C$18:$C$70,0))/1000,BE54*INDEX('Damage costs'!$AB$18:$AB$70,MATCH($B105,'Damage costs'!$C$18:$C$70,0))/1000),"")</f>
        <v/>
      </c>
      <c r="BF105" s="59" t="str">
        <f>IFERROR(IF(OR($C$110=FALSE,LEFT($B105,3)&lt;&gt;"NOX"),BF54*INDEX('Damage costs'!$X$18:$X$70,MATCH($B105,'Damage costs'!$C$18:$C$70,0))/1000,BF54*INDEX('Damage costs'!$AB$18:$AB$70,MATCH($B105,'Damage costs'!$C$18:$C$70,0))/1000),"")</f>
        <v/>
      </c>
      <c r="BG105" s="59" t="str">
        <f>IFERROR(IF(OR($C$110=FALSE,LEFT($B105,3)&lt;&gt;"NOX"),BG54*INDEX('Damage costs'!$X$18:$X$70,MATCH($B105,'Damage costs'!$C$18:$C$70,0))/1000,BG54*INDEX('Damage costs'!$AB$18:$AB$70,MATCH($B105,'Damage costs'!$C$18:$C$70,0))/1000),"")</f>
        <v/>
      </c>
      <c r="BH105" s="59" t="str">
        <f>IFERROR(IF(OR($C$110=FALSE,LEFT($B105,3)&lt;&gt;"NOX"),BH54*INDEX('Damage costs'!$X$18:$X$70,MATCH($B105,'Damage costs'!$C$18:$C$70,0))/1000,BH54*INDEX('Damage costs'!$AB$18:$AB$70,MATCH($B105,'Damage costs'!$C$18:$C$70,0))/1000),"")</f>
        <v/>
      </c>
      <c r="BI105" s="59" t="str">
        <f>IFERROR(IF(OR($C$110=FALSE,LEFT($B105,3)&lt;&gt;"NOX"),BI54*INDEX('Damage costs'!$X$18:$X$70,MATCH($B105,'Damage costs'!$C$18:$C$70,0))/1000,BI54*INDEX('Damage costs'!$AB$18:$AB$70,MATCH($B105,'Damage costs'!$C$18:$C$70,0))/1000),"")</f>
        <v/>
      </c>
      <c r="BJ105" s="59" t="str">
        <f>IFERROR(IF(OR($C$110=FALSE,LEFT($B105,3)&lt;&gt;"NOX"),BJ54*INDEX('Damage costs'!$X$18:$X$70,MATCH($B105,'Damage costs'!$C$18:$C$70,0))/1000,BJ54*INDEX('Damage costs'!$AB$18:$AB$70,MATCH($B105,'Damage costs'!$C$18:$C$70,0))/1000),"")</f>
        <v/>
      </c>
      <c r="BK105" s="59" t="str">
        <f>IFERROR(IF(OR($C$110=FALSE,LEFT($B105,3)&lt;&gt;"NOX"),BK54*INDEX('Damage costs'!$X$18:$X$70,MATCH($B105,'Damage costs'!$C$18:$C$70,0))/1000,BK54*INDEX('Damage costs'!$AB$18:$AB$70,MATCH($B105,'Damage costs'!$C$18:$C$70,0))/1000),"")</f>
        <v/>
      </c>
      <c r="BL105" s="59" t="str">
        <f>IFERROR(IF(OR($C$110=FALSE,LEFT($B105,3)&lt;&gt;"NOX"),BL54*INDEX('Damage costs'!$X$18:$X$70,MATCH($B105,'Damage costs'!$C$18:$C$70,0))/1000,BL54*INDEX('Damage costs'!$AB$18:$AB$70,MATCH($B105,'Damage costs'!$C$18:$C$70,0))/1000),"")</f>
        <v/>
      </c>
      <c r="BM105" s="59" t="str">
        <f>IFERROR(IF(OR($C$110=FALSE,LEFT($B105,3)&lt;&gt;"NOX"),BM54*INDEX('Damage costs'!$X$18:$X$70,MATCH($B105,'Damage costs'!$C$18:$C$70,0))/1000,BM54*INDEX('Damage costs'!$AB$18:$AB$70,MATCH($B105,'Damage costs'!$C$18:$C$70,0))/1000),"")</f>
        <v/>
      </c>
      <c r="BN105" s="59" t="str">
        <f>IFERROR(IF(OR($C$110=FALSE,LEFT($B105,3)&lt;&gt;"NOX"),BN54*INDEX('Damage costs'!$X$18:$X$70,MATCH($B105,'Damage costs'!$C$18:$C$70,0))/1000,BN54*INDEX('Damage costs'!$AB$18:$AB$70,MATCH($B105,'Damage costs'!$C$18:$C$70,0))/1000),"")</f>
        <v/>
      </c>
      <c r="BO105" s="59" t="str">
        <f>IFERROR(IF(OR($C$110=FALSE,LEFT($B105,3)&lt;&gt;"NOX"),BO54*INDEX('Damage costs'!$X$18:$X$70,MATCH($B105,'Damage costs'!$C$18:$C$70,0))/1000,BO54*INDEX('Damage costs'!$AB$18:$AB$70,MATCH($B105,'Damage costs'!$C$18:$C$70,0))/1000),"")</f>
        <v/>
      </c>
      <c r="BP105" s="59" t="str">
        <f>IFERROR(IF(OR($C$110=FALSE,LEFT($B105,3)&lt;&gt;"NOX"),BP54*INDEX('Damage costs'!$X$18:$X$70,MATCH($B105,'Damage costs'!$C$18:$C$70,0))/1000,BP54*INDEX('Damage costs'!$AB$18:$AB$70,MATCH($B105,'Damage costs'!$C$18:$C$70,0))/1000),"")</f>
        <v/>
      </c>
      <c r="BQ105" s="59" t="str">
        <f>IFERROR(IF(OR($C$110=FALSE,LEFT($B105,3)&lt;&gt;"NOX"),BQ54*INDEX('Damage costs'!$X$18:$X$70,MATCH($B105,'Damage costs'!$C$18:$C$70,0))/1000,BQ54*INDEX('Damage costs'!$AB$18:$AB$70,MATCH($B105,'Damage costs'!$C$18:$C$70,0))/1000),"")</f>
        <v/>
      </c>
      <c r="BR105" s="59" t="str">
        <f>IFERROR(IF(OR($C$110=FALSE,LEFT($B105,3)&lt;&gt;"NOX"),BR54*INDEX('Damage costs'!$X$18:$X$70,MATCH($B105,'Damage costs'!$C$18:$C$70,0))/1000,BR54*INDEX('Damage costs'!$AB$18:$AB$70,MATCH($B105,'Damage costs'!$C$18:$C$70,0))/1000),"")</f>
        <v/>
      </c>
      <c r="BS105" s="59" t="str">
        <f>IFERROR(IF(OR($C$110=FALSE,LEFT($B105,3)&lt;&gt;"NOX"),BS54*INDEX('Damage costs'!$X$18:$X$70,MATCH($B105,'Damage costs'!$C$18:$C$70,0))/1000,BS54*INDEX('Damage costs'!$AB$18:$AB$70,MATCH($B105,'Damage costs'!$C$18:$C$70,0))/1000),"")</f>
        <v/>
      </c>
      <c r="BT105" s="59" t="str">
        <f>IFERROR(IF(OR($C$110=FALSE,LEFT($B105,3)&lt;&gt;"NOX"),BT54*INDEX('Damage costs'!$X$18:$X$70,MATCH($B105,'Damage costs'!$C$18:$C$70,0))/1000,BT54*INDEX('Damage costs'!$AB$18:$AB$70,MATCH($B105,'Damage costs'!$C$18:$C$70,0))/1000),"")</f>
        <v/>
      </c>
      <c r="BU105" s="59" t="str">
        <f>IFERROR(IF(OR($C$110=FALSE,LEFT($B105,3)&lt;&gt;"NOX"),BU54*INDEX('Damage costs'!$X$18:$X$70,MATCH($B105,'Damage costs'!$C$18:$C$70,0))/1000,BU54*INDEX('Damage costs'!$AB$18:$AB$70,MATCH($B105,'Damage costs'!$C$18:$C$70,0))/1000),"")</f>
        <v/>
      </c>
      <c r="BV105" s="59" t="str">
        <f>IFERROR(IF(OR($C$110=FALSE,LEFT($B105,3)&lt;&gt;"NOX"),BV54*INDEX('Damage costs'!$X$18:$X$70,MATCH($B105,'Damage costs'!$C$18:$C$70,0))/1000,BV54*INDEX('Damage costs'!$AB$18:$AB$70,MATCH($B105,'Damage costs'!$C$18:$C$70,0))/1000),"")</f>
        <v/>
      </c>
      <c r="BW105" s="59" t="str">
        <f>IFERROR(IF(OR($C$110=FALSE,LEFT($B105,3)&lt;&gt;"NOX"),BW54*INDEX('Damage costs'!$X$18:$X$70,MATCH($B105,'Damage costs'!$C$18:$C$70,0))/1000,BW54*INDEX('Damage costs'!$AB$18:$AB$70,MATCH($B105,'Damage costs'!$C$18:$C$70,0))/1000),"")</f>
        <v/>
      </c>
      <c r="BX105" s="59" t="str">
        <f>IFERROR(IF(OR($C$110=FALSE,LEFT($B105,3)&lt;&gt;"NOX"),BX54*INDEX('Damage costs'!$X$18:$X$70,MATCH($B105,'Damage costs'!$C$18:$C$70,0))/1000,BX54*INDEX('Damage costs'!$AB$18:$AB$70,MATCH($B105,'Damage costs'!$C$18:$C$70,0))/1000),"")</f>
        <v/>
      </c>
      <c r="BY105" s="59" t="str">
        <f>IFERROR(IF(OR($C$110=FALSE,LEFT($B105,3)&lt;&gt;"NOX"),BY54*INDEX('Damage costs'!$X$18:$X$70,MATCH($B105,'Damage costs'!$C$18:$C$70,0))/1000,BY54*INDEX('Damage costs'!$AB$18:$AB$70,MATCH($B105,'Damage costs'!$C$18:$C$70,0))/1000),"")</f>
        <v/>
      </c>
      <c r="BZ105" s="59" t="str">
        <f>IFERROR(IF(OR($C$110=FALSE,LEFT($B105,3)&lt;&gt;"NOX"),BZ54*INDEX('Damage costs'!$X$18:$X$70,MATCH($B105,'Damage costs'!$C$18:$C$70,0))/1000,BZ54*INDEX('Damage costs'!$AB$18:$AB$70,MATCH($B105,'Damage costs'!$C$18:$C$70,0))/1000),"")</f>
        <v/>
      </c>
      <c r="CA105" s="59" t="str">
        <f>IFERROR(IF(OR($C$110=FALSE,LEFT($B105,3)&lt;&gt;"NOX"),CA54*INDEX('Damage costs'!$X$18:$X$70,MATCH($B105,'Damage costs'!$C$18:$C$70,0))/1000,CA54*INDEX('Damage costs'!$AB$18:$AB$70,MATCH($B105,'Damage costs'!$C$18:$C$70,0))/1000),"")</f>
        <v/>
      </c>
      <c r="CB105" s="59" t="str">
        <f>IFERROR(IF(OR($C$110=FALSE,LEFT($B105,3)&lt;&gt;"NOX"),CB54*INDEX('Damage costs'!$X$18:$X$70,MATCH($B105,'Damage costs'!$C$18:$C$70,0))/1000,CB54*INDEX('Damage costs'!$AB$18:$AB$70,MATCH($B105,'Damage costs'!$C$18:$C$70,0))/1000),"")</f>
        <v/>
      </c>
      <c r="CC105" s="59" t="str">
        <f>IFERROR(IF(OR($C$110=FALSE,LEFT($B105,3)&lt;&gt;"NOX"),CC54*INDEX('Damage costs'!$X$18:$X$70,MATCH($B105,'Damage costs'!$C$18:$C$70,0))/1000,CC54*INDEX('Damage costs'!$AB$18:$AB$70,MATCH($B105,'Damage costs'!$C$18:$C$70,0))/1000),"")</f>
        <v/>
      </c>
      <c r="CD105" s="59" t="str">
        <f>IFERROR(IF(OR($C$110=FALSE,LEFT($B105,3)&lt;&gt;"NOX"),CD54*INDEX('Damage costs'!$X$18:$X$70,MATCH($B105,'Damage costs'!$C$18:$C$70,0))/1000,CD54*INDEX('Damage costs'!$AB$18:$AB$70,MATCH($B105,'Damage costs'!$C$18:$C$70,0))/1000),"")</f>
        <v/>
      </c>
      <c r="CE105" s="59" t="str">
        <f>IFERROR(IF(OR($C$110=FALSE,LEFT($B105,3)&lt;&gt;"NOX"),CE54*INDEX('Damage costs'!$X$18:$X$70,MATCH($B105,'Damage costs'!$C$18:$C$70,0))/1000,CE54*INDEX('Damage costs'!$AB$18:$AB$70,MATCH($B105,'Damage costs'!$C$18:$C$70,0))/1000),"")</f>
        <v/>
      </c>
      <c r="CF105" s="59" t="str">
        <f>IFERROR(IF(OR($C$110=FALSE,LEFT($B105,3)&lt;&gt;"NOX"),CF54*INDEX('Damage costs'!$X$18:$X$70,MATCH($B105,'Damage costs'!$C$18:$C$70,0))/1000,CF54*INDEX('Damage costs'!$AB$18:$AB$70,MATCH($B105,'Damage costs'!$C$18:$C$70,0))/1000),"")</f>
        <v/>
      </c>
      <c r="CG105" s="59" t="str">
        <f>IFERROR(IF(OR($C$110=FALSE,LEFT($B105,3)&lt;&gt;"NOX"),CG54*INDEX('Damage costs'!$X$18:$X$70,MATCH($B105,'Damage costs'!$C$18:$C$70,0))/1000,CG54*INDEX('Damage costs'!$AB$18:$AB$70,MATCH($B105,'Damage costs'!$C$18:$C$70,0))/1000),"")</f>
        <v/>
      </c>
      <c r="CH105" s="59" t="str">
        <f>IFERROR(IF(OR($C$110=FALSE,LEFT($B105,3)&lt;&gt;"NOX"),CH54*INDEX('Damage costs'!$X$18:$X$70,MATCH($B105,'Damage costs'!$C$18:$C$70,0))/1000,CH54*INDEX('Damage costs'!$AB$18:$AB$70,MATCH($B105,'Damage costs'!$C$18:$C$70,0))/1000),"")</f>
        <v/>
      </c>
      <c r="CI105" s="59" t="str">
        <f>IFERROR(IF(OR($C$110=FALSE,LEFT($B105,3)&lt;&gt;"NOX"),CI54*INDEX('Damage costs'!$X$18:$X$70,MATCH($B105,'Damage costs'!$C$18:$C$70,0))/1000,CI54*INDEX('Damage costs'!$AB$18:$AB$70,MATCH($B105,'Damage costs'!$C$18:$C$70,0))/1000),"")</f>
        <v/>
      </c>
      <c r="CJ105" s="59" t="str">
        <f>IFERROR(IF(OR($C$110=FALSE,LEFT($B105,3)&lt;&gt;"NOX"),CJ54*INDEX('Damage costs'!$X$18:$X$70,MATCH($B105,'Damage costs'!$C$18:$C$70,0))/1000,CJ54*INDEX('Damage costs'!$AB$18:$AB$70,MATCH($B105,'Damage costs'!$C$18:$C$70,0))/1000),"")</f>
        <v/>
      </c>
      <c r="CK105" s="59" t="str">
        <f>IFERROR(IF(OR($C$110=FALSE,LEFT($B105,3)&lt;&gt;"NOX"),CK54*INDEX('Damage costs'!$X$18:$X$70,MATCH($B105,'Damage costs'!$C$18:$C$70,0))/1000,CK54*INDEX('Damage costs'!$AB$18:$AB$70,MATCH($B105,'Damage costs'!$C$18:$C$70,0))/1000),"")</f>
        <v/>
      </c>
      <c r="CL105" s="59" t="str">
        <f>IFERROR(IF(OR($C$110=FALSE,LEFT($B105,3)&lt;&gt;"NOX"),CL54*INDEX('Damage costs'!$X$18:$X$70,MATCH($B105,'Damage costs'!$C$18:$C$70,0))/1000,CL54*INDEX('Damage costs'!$AB$18:$AB$70,MATCH($B105,'Damage costs'!$C$18:$C$70,0))/1000),"")</f>
        <v/>
      </c>
      <c r="CM105" s="59" t="str">
        <f>IFERROR(IF(OR($C$110=FALSE,LEFT($B105,3)&lt;&gt;"NOX"),CM54*INDEX('Damage costs'!$X$18:$X$70,MATCH($B105,'Damage costs'!$C$18:$C$70,0))/1000,CM54*INDEX('Damage costs'!$AB$18:$AB$70,MATCH($B105,'Damage costs'!$C$18:$C$70,0))/1000),"")</f>
        <v/>
      </c>
      <c r="CN105" s="59" t="str">
        <f>IFERROR(IF(OR($C$110=FALSE,LEFT($B105,3)&lt;&gt;"NOX"),CN54*INDEX('Damage costs'!$X$18:$X$70,MATCH($B105,'Damage costs'!$C$18:$C$70,0))/1000,CN54*INDEX('Damage costs'!$AB$18:$AB$70,MATCH($B105,'Damage costs'!$C$18:$C$70,0))/1000),"")</f>
        <v/>
      </c>
      <c r="CO105" s="59" t="str">
        <f>IFERROR(IF(OR($C$110=FALSE,LEFT($B105,3)&lt;&gt;"NOX"),CO54*INDEX('Damage costs'!$X$18:$X$70,MATCH($B105,'Damage costs'!$C$18:$C$70,0))/1000,CO54*INDEX('Damage costs'!$AB$18:$AB$70,MATCH($B105,'Damage costs'!$C$18:$C$70,0))/1000),"")</f>
        <v/>
      </c>
      <c r="CP105" s="59" t="str">
        <f>IFERROR(IF(OR($C$110=FALSE,LEFT($B105,3)&lt;&gt;"NOX"),CP54*INDEX('Damage costs'!$X$18:$X$70,MATCH($B105,'Damage costs'!$C$18:$C$70,0))/1000,CP54*INDEX('Damage costs'!$AB$18:$AB$70,MATCH($B105,'Damage costs'!$C$18:$C$70,0))/1000),"")</f>
        <v/>
      </c>
      <c r="CQ105" s="59" t="str">
        <f>IFERROR(IF(OR($C$110=FALSE,LEFT($B105,3)&lt;&gt;"NOX"),CQ54*INDEX('Damage costs'!$X$18:$X$70,MATCH($B105,'Damage costs'!$C$18:$C$70,0))/1000,CQ54*INDEX('Damage costs'!$AB$18:$AB$70,MATCH($B105,'Damage costs'!$C$18:$C$70,0))/1000),"")</f>
        <v/>
      </c>
      <c r="CR105" s="59" t="str">
        <f>IFERROR(IF(OR($C$110=FALSE,LEFT($B105,3)&lt;&gt;"NOX"),CR54*INDEX('Damage costs'!$X$18:$X$70,MATCH($B105,'Damage costs'!$C$18:$C$70,0))/1000,CR54*INDEX('Damage costs'!$AB$18:$AB$70,MATCH($B105,'Damage costs'!$C$18:$C$70,0))/1000),"")</f>
        <v/>
      </c>
      <c r="CS105" s="59" t="str">
        <f>IFERROR(IF(OR($C$110=FALSE,LEFT($B105,3)&lt;&gt;"NOX"),CS54*INDEX('Damage costs'!$X$18:$X$70,MATCH($B105,'Damage costs'!$C$18:$C$70,0))/1000,CS54*INDEX('Damage costs'!$AB$18:$AB$70,MATCH($B105,'Damage costs'!$C$18:$C$70,0))/1000),"")</f>
        <v/>
      </c>
      <c r="CT105" s="59" t="str">
        <f>IFERROR(IF(OR($C$110=FALSE,LEFT($B105,3)&lt;&gt;"NOX"),CT54*INDEX('Damage costs'!$X$18:$X$70,MATCH($B105,'Damage costs'!$C$18:$C$70,0))/1000,CT54*INDEX('Damage costs'!$AB$18:$AB$70,MATCH($B105,'Damage costs'!$C$18:$C$70,0))/1000),"")</f>
        <v/>
      </c>
      <c r="CU105" s="59" t="str">
        <f>IFERROR(IF(OR($C$110=FALSE,LEFT($B105,3)&lt;&gt;"NOX"),CU54*INDEX('Damage costs'!$X$18:$X$70,MATCH($B105,'Damage costs'!$C$18:$C$70,0))/1000,CU54*INDEX('Damage costs'!$AB$18:$AB$70,MATCH($B105,'Damage costs'!$C$18:$C$70,0))/1000),"")</f>
        <v/>
      </c>
      <c r="CV105" s="59" t="str">
        <f>IFERROR(IF(OR($C$110=FALSE,LEFT($B105,3)&lt;&gt;"NOX"),CV54*INDEX('Damage costs'!$X$18:$X$70,MATCH($B105,'Damage costs'!$C$18:$C$70,0))/1000,CV54*INDEX('Damage costs'!$AB$18:$AB$70,MATCH($B105,'Damage costs'!$C$18:$C$70,0))/1000),"")</f>
        <v/>
      </c>
      <c r="CW105" s="59" t="str">
        <f>IFERROR(IF(OR($C$110=FALSE,LEFT($B105,3)&lt;&gt;"NOX"),CW54*INDEX('Damage costs'!$X$18:$X$70,MATCH($B105,'Damage costs'!$C$18:$C$70,0))/1000,CW54*INDEX('Damage costs'!$AB$18:$AB$70,MATCH($B105,'Damage costs'!$C$18:$C$70,0))/1000),"")</f>
        <v/>
      </c>
      <c r="CX105" s="59" t="str">
        <f>IFERROR(IF(OR($C$110=FALSE,LEFT($B105,3)&lt;&gt;"NOX"),CX54*INDEX('Damage costs'!$X$18:$X$70,MATCH($B105,'Damage costs'!$C$18:$C$70,0))/1000,CX54*INDEX('Damage costs'!$AB$18:$AB$70,MATCH($B105,'Damage costs'!$C$18:$C$70,0))/1000),"")</f>
        <v/>
      </c>
      <c r="CY105" s="59" t="str">
        <f>IFERROR(IF(OR($C$110=FALSE,LEFT($B105,3)&lt;&gt;"NOX"),CY54*INDEX('Damage costs'!$X$18:$X$70,MATCH($B105,'Damage costs'!$C$18:$C$70,0))/1000,CY54*INDEX('Damage costs'!$AB$18:$AB$70,MATCH($B105,'Damage costs'!$C$18:$C$70,0))/1000),"")</f>
        <v/>
      </c>
      <c r="CZ105" s="391"/>
    </row>
    <row r="106" spans="2:104" x14ac:dyDescent="0.25">
      <c r="B106" s="406">
        <f t="shared" si="42"/>
        <v>0</v>
      </c>
      <c r="C106" s="9" t="s">
        <v>1117</v>
      </c>
      <c r="D106" s="59" t="str">
        <f>IFERROR(IF(OR($C$110=FALSE,LEFT($B106,3)&lt;&gt;"NOX"),D55*INDEX('Damage costs'!$X$18:$X$70,MATCH($B106,'Damage costs'!$C$18:$C$70,0))/1000,D55*INDEX('Damage costs'!$AB$18:$AB$70,MATCH($B106,'Damage costs'!$C$18:$C$70,0))/1000),"")</f>
        <v/>
      </c>
      <c r="E106" s="59" t="str">
        <f>IFERROR(IF(OR($C$110=FALSE,LEFT($B106,3)&lt;&gt;"NOX"),E55*INDEX('Damage costs'!$X$18:$X$70,MATCH($B106,'Damage costs'!$C$18:$C$70,0))/1000,E55*INDEX('Damage costs'!$AB$18:$AB$70,MATCH($B106,'Damage costs'!$C$18:$C$70,0))/1000),"")</f>
        <v/>
      </c>
      <c r="F106" s="59" t="str">
        <f>IFERROR(IF(OR($C$110=FALSE,LEFT($B106,3)&lt;&gt;"NOX"),F55*INDEX('Damage costs'!$X$18:$X$70,MATCH($B106,'Damage costs'!$C$18:$C$70,0))/1000,F55*INDEX('Damage costs'!$AB$18:$AB$70,MATCH($B106,'Damage costs'!$C$18:$C$70,0))/1000),"")</f>
        <v/>
      </c>
      <c r="G106" s="59" t="str">
        <f>IFERROR(IF(OR($C$110=FALSE,LEFT($B106,3)&lt;&gt;"NOX"),G55*INDEX('Damage costs'!$X$18:$X$70,MATCH($B106,'Damage costs'!$C$18:$C$70,0))/1000,G55*INDEX('Damage costs'!$AB$18:$AB$70,MATCH($B106,'Damage costs'!$C$18:$C$70,0))/1000),"")</f>
        <v/>
      </c>
      <c r="H106" s="59" t="str">
        <f>IFERROR(IF(OR($C$110=FALSE,LEFT($B106,3)&lt;&gt;"NOX"),H55*INDEX('Damage costs'!$X$18:$X$70,MATCH($B106,'Damage costs'!$C$18:$C$70,0))/1000,H55*INDEX('Damage costs'!$AB$18:$AB$70,MATCH($B106,'Damage costs'!$C$18:$C$70,0))/1000),"")</f>
        <v/>
      </c>
      <c r="I106" s="59" t="str">
        <f>IFERROR(IF(OR($C$110=FALSE,LEFT($B106,3)&lt;&gt;"NOX"),I55*INDEX('Damage costs'!$X$18:$X$70,MATCH($B106,'Damage costs'!$C$18:$C$70,0))/1000,I55*INDEX('Damage costs'!$AB$18:$AB$70,MATCH($B106,'Damage costs'!$C$18:$C$70,0))/1000),"")</f>
        <v/>
      </c>
      <c r="J106" s="59" t="str">
        <f>IFERROR(IF(OR($C$110=FALSE,LEFT($B106,3)&lt;&gt;"NOX"),J55*INDEX('Damage costs'!$X$18:$X$70,MATCH($B106,'Damage costs'!$C$18:$C$70,0))/1000,J55*INDEX('Damage costs'!$AB$18:$AB$70,MATCH($B106,'Damage costs'!$C$18:$C$70,0))/1000),"")</f>
        <v/>
      </c>
      <c r="K106" s="59" t="str">
        <f>IFERROR(IF(OR($C$110=FALSE,LEFT($B106,3)&lt;&gt;"NOX"),K55*INDEX('Damage costs'!$X$18:$X$70,MATCH($B106,'Damage costs'!$C$18:$C$70,0))/1000,K55*INDEX('Damage costs'!$AB$18:$AB$70,MATCH($B106,'Damage costs'!$C$18:$C$70,0))/1000),"")</f>
        <v/>
      </c>
      <c r="L106" s="59" t="str">
        <f>IFERROR(IF(OR($C$110=FALSE,LEFT($B106,3)&lt;&gt;"NOX"),L55*INDEX('Damage costs'!$X$18:$X$70,MATCH($B106,'Damage costs'!$C$18:$C$70,0))/1000,L55*INDEX('Damage costs'!$AB$18:$AB$70,MATCH($B106,'Damage costs'!$C$18:$C$70,0))/1000),"")</f>
        <v/>
      </c>
      <c r="M106" s="59" t="str">
        <f>IFERROR(IF(OR($C$110=FALSE,LEFT($B106,3)&lt;&gt;"NOX"),M55*INDEX('Damage costs'!$X$18:$X$70,MATCH($B106,'Damage costs'!$C$18:$C$70,0))/1000,M55*INDEX('Damage costs'!$AB$18:$AB$70,MATCH($B106,'Damage costs'!$C$18:$C$70,0))/1000),"")</f>
        <v/>
      </c>
      <c r="N106" s="59" t="str">
        <f>IFERROR(IF(OR($C$110=FALSE,LEFT($B106,3)&lt;&gt;"NOX"),N55*INDEX('Damage costs'!$X$18:$X$70,MATCH($B106,'Damage costs'!$C$18:$C$70,0))/1000,N55*INDEX('Damage costs'!$AB$18:$AB$70,MATCH($B106,'Damage costs'!$C$18:$C$70,0))/1000),"")</f>
        <v/>
      </c>
      <c r="O106" s="59" t="str">
        <f>IFERROR(IF(OR($C$110=FALSE,LEFT($B106,3)&lt;&gt;"NOX"),O55*INDEX('Damage costs'!$X$18:$X$70,MATCH($B106,'Damage costs'!$C$18:$C$70,0))/1000,O55*INDEX('Damage costs'!$AB$18:$AB$70,MATCH($B106,'Damage costs'!$C$18:$C$70,0))/1000),"")</f>
        <v/>
      </c>
      <c r="P106" s="59" t="str">
        <f>IFERROR(IF(OR($C$110=FALSE,LEFT($B106,3)&lt;&gt;"NOX"),P55*INDEX('Damage costs'!$X$18:$X$70,MATCH($B106,'Damage costs'!$C$18:$C$70,0))/1000,P55*INDEX('Damage costs'!$AB$18:$AB$70,MATCH($B106,'Damage costs'!$C$18:$C$70,0))/1000),"")</f>
        <v/>
      </c>
      <c r="Q106" s="59" t="str">
        <f>IFERROR(IF(OR($C$110=FALSE,LEFT($B106,3)&lt;&gt;"NOX"),Q55*INDEX('Damage costs'!$X$18:$X$70,MATCH($B106,'Damage costs'!$C$18:$C$70,0))/1000,Q55*INDEX('Damage costs'!$AB$18:$AB$70,MATCH($B106,'Damage costs'!$C$18:$C$70,0))/1000),"")</f>
        <v/>
      </c>
      <c r="R106" s="59" t="str">
        <f>IFERROR(IF(OR($C$110=FALSE,LEFT($B106,3)&lt;&gt;"NOX"),R55*INDEX('Damage costs'!$X$18:$X$70,MATCH($B106,'Damage costs'!$C$18:$C$70,0))/1000,R55*INDEX('Damage costs'!$AB$18:$AB$70,MATCH($B106,'Damage costs'!$C$18:$C$70,0))/1000),"")</f>
        <v/>
      </c>
      <c r="S106" s="59" t="str">
        <f>IFERROR(IF(OR($C$110=FALSE,LEFT($B106,3)&lt;&gt;"NOX"),S55*INDEX('Damage costs'!$X$18:$X$70,MATCH($B106,'Damage costs'!$C$18:$C$70,0))/1000,S55*INDEX('Damage costs'!$AB$18:$AB$70,MATCH($B106,'Damage costs'!$C$18:$C$70,0))/1000),"")</f>
        <v/>
      </c>
      <c r="T106" s="59" t="str">
        <f>IFERROR(IF(OR($C$110=FALSE,LEFT($B106,3)&lt;&gt;"NOX"),T55*INDEX('Damage costs'!$X$18:$X$70,MATCH($B106,'Damage costs'!$C$18:$C$70,0))/1000,T55*INDEX('Damage costs'!$AB$18:$AB$70,MATCH($B106,'Damage costs'!$C$18:$C$70,0))/1000),"")</f>
        <v/>
      </c>
      <c r="U106" s="59" t="str">
        <f>IFERROR(IF(OR($C$110=FALSE,LEFT($B106,3)&lt;&gt;"NOX"),U55*INDEX('Damage costs'!$X$18:$X$70,MATCH($B106,'Damage costs'!$C$18:$C$70,0))/1000,U55*INDEX('Damage costs'!$AB$18:$AB$70,MATCH($B106,'Damage costs'!$C$18:$C$70,0))/1000),"")</f>
        <v/>
      </c>
      <c r="V106" s="59" t="str">
        <f>IFERROR(IF(OR($C$110=FALSE,LEFT($B106,3)&lt;&gt;"NOX"),V55*INDEX('Damage costs'!$X$18:$X$70,MATCH($B106,'Damage costs'!$C$18:$C$70,0))/1000,V55*INDEX('Damage costs'!$AB$18:$AB$70,MATCH($B106,'Damage costs'!$C$18:$C$70,0))/1000),"")</f>
        <v/>
      </c>
      <c r="W106" s="59" t="str">
        <f>IFERROR(IF(OR($C$110=FALSE,LEFT($B106,3)&lt;&gt;"NOX"),W55*INDEX('Damage costs'!$X$18:$X$70,MATCH($B106,'Damage costs'!$C$18:$C$70,0))/1000,W55*INDEX('Damage costs'!$AB$18:$AB$70,MATCH($B106,'Damage costs'!$C$18:$C$70,0))/1000),"")</f>
        <v/>
      </c>
      <c r="X106" s="59" t="str">
        <f>IFERROR(IF(OR($C$110=FALSE,LEFT($B106,3)&lt;&gt;"NOX"),X55*INDEX('Damage costs'!$X$18:$X$70,MATCH($B106,'Damage costs'!$C$18:$C$70,0))/1000,X55*INDEX('Damage costs'!$AB$18:$AB$70,MATCH($B106,'Damage costs'!$C$18:$C$70,0))/1000),"")</f>
        <v/>
      </c>
      <c r="Y106" s="59" t="str">
        <f>IFERROR(IF(OR($C$110=FALSE,LEFT($B106,3)&lt;&gt;"NOX"),Y55*INDEX('Damage costs'!$X$18:$X$70,MATCH($B106,'Damage costs'!$C$18:$C$70,0))/1000,Y55*INDEX('Damage costs'!$AB$18:$AB$70,MATCH($B106,'Damage costs'!$C$18:$C$70,0))/1000),"")</f>
        <v/>
      </c>
      <c r="Z106" s="59" t="str">
        <f>IFERROR(IF(OR($C$110=FALSE,LEFT($B106,3)&lt;&gt;"NOX"),Z55*INDEX('Damage costs'!$X$18:$X$70,MATCH($B106,'Damage costs'!$C$18:$C$70,0))/1000,Z55*INDEX('Damage costs'!$AB$18:$AB$70,MATCH($B106,'Damage costs'!$C$18:$C$70,0))/1000),"")</f>
        <v/>
      </c>
      <c r="AA106" s="59" t="str">
        <f>IFERROR(IF(OR($C$110=FALSE,LEFT($B106,3)&lt;&gt;"NOX"),AA55*INDEX('Damage costs'!$X$18:$X$70,MATCH($B106,'Damage costs'!$C$18:$C$70,0))/1000,AA55*INDEX('Damage costs'!$AB$18:$AB$70,MATCH($B106,'Damage costs'!$C$18:$C$70,0))/1000),"")</f>
        <v/>
      </c>
      <c r="AB106" s="59" t="str">
        <f>IFERROR(IF(OR($C$110=FALSE,LEFT($B106,3)&lt;&gt;"NOX"),AB55*INDEX('Damage costs'!$X$18:$X$70,MATCH($B106,'Damage costs'!$C$18:$C$70,0))/1000,AB55*INDEX('Damage costs'!$AB$18:$AB$70,MATCH($B106,'Damage costs'!$C$18:$C$70,0))/1000),"")</f>
        <v/>
      </c>
      <c r="AC106" s="59" t="str">
        <f>IFERROR(IF(OR($C$110=FALSE,LEFT($B106,3)&lt;&gt;"NOX"),AC55*INDEX('Damage costs'!$X$18:$X$70,MATCH($B106,'Damage costs'!$C$18:$C$70,0))/1000,AC55*INDEX('Damage costs'!$AB$18:$AB$70,MATCH($B106,'Damage costs'!$C$18:$C$70,0))/1000),"")</f>
        <v/>
      </c>
      <c r="AD106" s="59" t="str">
        <f>IFERROR(IF(OR($C$110=FALSE,LEFT($B106,3)&lt;&gt;"NOX"),AD55*INDEX('Damage costs'!$X$18:$X$70,MATCH($B106,'Damage costs'!$C$18:$C$70,0))/1000,AD55*INDEX('Damage costs'!$AB$18:$AB$70,MATCH($B106,'Damage costs'!$C$18:$C$70,0))/1000),"")</f>
        <v/>
      </c>
      <c r="AE106" s="59" t="str">
        <f>IFERROR(IF(OR($C$110=FALSE,LEFT($B106,3)&lt;&gt;"NOX"),AE55*INDEX('Damage costs'!$X$18:$X$70,MATCH($B106,'Damage costs'!$C$18:$C$70,0))/1000,AE55*INDEX('Damage costs'!$AB$18:$AB$70,MATCH($B106,'Damage costs'!$C$18:$C$70,0))/1000),"")</f>
        <v/>
      </c>
      <c r="AF106" s="59" t="str">
        <f>IFERROR(IF(OR($C$110=FALSE,LEFT($B106,3)&lt;&gt;"NOX"),AF55*INDEX('Damage costs'!$X$18:$X$70,MATCH($B106,'Damage costs'!$C$18:$C$70,0))/1000,AF55*INDEX('Damage costs'!$AB$18:$AB$70,MATCH($B106,'Damage costs'!$C$18:$C$70,0))/1000),"")</f>
        <v/>
      </c>
      <c r="AG106" s="59" t="str">
        <f>IFERROR(IF(OR($C$110=FALSE,LEFT($B106,3)&lt;&gt;"NOX"),AG55*INDEX('Damage costs'!$X$18:$X$70,MATCH($B106,'Damage costs'!$C$18:$C$70,0))/1000,AG55*INDEX('Damage costs'!$AB$18:$AB$70,MATCH($B106,'Damage costs'!$C$18:$C$70,0))/1000),"")</f>
        <v/>
      </c>
      <c r="AH106" s="59" t="str">
        <f>IFERROR(IF(OR($C$110=FALSE,LEFT($B106,3)&lt;&gt;"NOX"),AH55*INDEX('Damage costs'!$X$18:$X$70,MATCH($B106,'Damage costs'!$C$18:$C$70,0))/1000,AH55*INDEX('Damage costs'!$AB$18:$AB$70,MATCH($B106,'Damage costs'!$C$18:$C$70,0))/1000),"")</f>
        <v/>
      </c>
      <c r="AI106" s="59" t="str">
        <f>IFERROR(IF(OR($C$110=FALSE,LEFT($B106,3)&lt;&gt;"NOX"),AI55*INDEX('Damage costs'!$X$18:$X$70,MATCH($B106,'Damage costs'!$C$18:$C$70,0))/1000,AI55*INDEX('Damage costs'!$AB$18:$AB$70,MATCH($B106,'Damage costs'!$C$18:$C$70,0))/1000),"")</f>
        <v/>
      </c>
      <c r="AJ106" s="59" t="str">
        <f>IFERROR(IF(OR($C$110=FALSE,LEFT($B106,3)&lt;&gt;"NOX"),AJ55*INDEX('Damage costs'!$X$18:$X$70,MATCH($B106,'Damage costs'!$C$18:$C$70,0))/1000,AJ55*INDEX('Damage costs'!$AB$18:$AB$70,MATCH($B106,'Damage costs'!$C$18:$C$70,0))/1000),"")</f>
        <v/>
      </c>
      <c r="AK106" s="59" t="str">
        <f>IFERROR(IF(OR($C$110=FALSE,LEFT($B106,3)&lt;&gt;"NOX"),AK55*INDEX('Damage costs'!$X$18:$X$70,MATCH($B106,'Damage costs'!$C$18:$C$70,0))/1000,AK55*INDEX('Damage costs'!$AB$18:$AB$70,MATCH($B106,'Damage costs'!$C$18:$C$70,0))/1000),"")</f>
        <v/>
      </c>
      <c r="AL106" s="59" t="str">
        <f>IFERROR(IF(OR($C$110=FALSE,LEFT($B106,3)&lt;&gt;"NOX"),AL55*INDEX('Damage costs'!$X$18:$X$70,MATCH($B106,'Damage costs'!$C$18:$C$70,0))/1000,AL55*INDEX('Damage costs'!$AB$18:$AB$70,MATCH($B106,'Damage costs'!$C$18:$C$70,0))/1000),"")</f>
        <v/>
      </c>
      <c r="AM106" s="59" t="str">
        <f>IFERROR(IF(OR($C$110=FALSE,LEFT($B106,3)&lt;&gt;"NOX"),AM55*INDEX('Damage costs'!$X$18:$X$70,MATCH($B106,'Damage costs'!$C$18:$C$70,0))/1000,AM55*INDEX('Damage costs'!$AB$18:$AB$70,MATCH($B106,'Damage costs'!$C$18:$C$70,0))/1000),"")</f>
        <v/>
      </c>
      <c r="AN106" s="59" t="str">
        <f>IFERROR(IF(OR($C$110=FALSE,LEFT($B106,3)&lt;&gt;"NOX"),AN55*INDEX('Damage costs'!$X$18:$X$70,MATCH($B106,'Damage costs'!$C$18:$C$70,0))/1000,AN55*INDEX('Damage costs'!$AB$18:$AB$70,MATCH($B106,'Damage costs'!$C$18:$C$70,0))/1000),"")</f>
        <v/>
      </c>
      <c r="AO106" s="59" t="str">
        <f>IFERROR(IF(OR($C$110=FALSE,LEFT($B106,3)&lt;&gt;"NOX"),AO55*INDEX('Damage costs'!$X$18:$X$70,MATCH($B106,'Damage costs'!$C$18:$C$70,0))/1000,AO55*INDEX('Damage costs'!$AB$18:$AB$70,MATCH($B106,'Damage costs'!$C$18:$C$70,0))/1000),"")</f>
        <v/>
      </c>
      <c r="AP106" s="59" t="str">
        <f>IFERROR(IF(OR($C$110=FALSE,LEFT($B106,3)&lt;&gt;"NOX"),AP55*INDEX('Damage costs'!$X$18:$X$70,MATCH($B106,'Damage costs'!$C$18:$C$70,0))/1000,AP55*INDEX('Damage costs'!$AB$18:$AB$70,MATCH($B106,'Damage costs'!$C$18:$C$70,0))/1000),"")</f>
        <v/>
      </c>
      <c r="AQ106" s="59" t="str">
        <f>IFERROR(IF(OR($C$110=FALSE,LEFT($B106,3)&lt;&gt;"NOX"),AQ55*INDEX('Damage costs'!$X$18:$X$70,MATCH($B106,'Damage costs'!$C$18:$C$70,0))/1000,AQ55*INDEX('Damage costs'!$AB$18:$AB$70,MATCH($B106,'Damage costs'!$C$18:$C$70,0))/1000),"")</f>
        <v/>
      </c>
      <c r="AR106" s="59" t="str">
        <f>IFERROR(IF(OR($C$110=FALSE,LEFT($B106,3)&lt;&gt;"NOX"),AR55*INDEX('Damage costs'!$X$18:$X$70,MATCH($B106,'Damage costs'!$C$18:$C$70,0))/1000,AR55*INDEX('Damage costs'!$AB$18:$AB$70,MATCH($B106,'Damage costs'!$C$18:$C$70,0))/1000),"")</f>
        <v/>
      </c>
      <c r="AS106" s="59" t="str">
        <f>IFERROR(IF(OR($C$110=FALSE,LEFT($B106,3)&lt;&gt;"NOX"),AS55*INDEX('Damage costs'!$X$18:$X$70,MATCH($B106,'Damage costs'!$C$18:$C$70,0))/1000,AS55*INDEX('Damage costs'!$AB$18:$AB$70,MATCH($B106,'Damage costs'!$C$18:$C$70,0))/1000),"")</f>
        <v/>
      </c>
      <c r="AT106" s="59" t="str">
        <f>IFERROR(IF(OR($C$110=FALSE,LEFT($B106,3)&lt;&gt;"NOX"),AT55*INDEX('Damage costs'!$X$18:$X$70,MATCH($B106,'Damage costs'!$C$18:$C$70,0))/1000,AT55*INDEX('Damage costs'!$AB$18:$AB$70,MATCH($B106,'Damage costs'!$C$18:$C$70,0))/1000),"")</f>
        <v/>
      </c>
      <c r="AU106" s="59" t="str">
        <f>IFERROR(IF(OR($C$110=FALSE,LEFT($B106,3)&lt;&gt;"NOX"),AU55*INDEX('Damage costs'!$X$18:$X$70,MATCH($B106,'Damage costs'!$C$18:$C$70,0))/1000,AU55*INDEX('Damage costs'!$AB$18:$AB$70,MATCH($B106,'Damage costs'!$C$18:$C$70,0))/1000),"")</f>
        <v/>
      </c>
      <c r="AV106" s="59" t="str">
        <f>IFERROR(IF(OR($C$110=FALSE,LEFT($B106,3)&lt;&gt;"NOX"),AV55*INDEX('Damage costs'!$X$18:$X$70,MATCH($B106,'Damage costs'!$C$18:$C$70,0))/1000,AV55*INDEX('Damage costs'!$AB$18:$AB$70,MATCH($B106,'Damage costs'!$C$18:$C$70,0))/1000),"")</f>
        <v/>
      </c>
      <c r="AW106" s="59" t="str">
        <f>IFERROR(IF(OR($C$110=FALSE,LEFT($B106,3)&lt;&gt;"NOX"),AW55*INDEX('Damage costs'!$X$18:$X$70,MATCH($B106,'Damage costs'!$C$18:$C$70,0))/1000,AW55*INDEX('Damage costs'!$AB$18:$AB$70,MATCH($B106,'Damage costs'!$C$18:$C$70,0))/1000),"")</f>
        <v/>
      </c>
      <c r="AX106" s="59" t="str">
        <f>IFERROR(IF(OR($C$110=FALSE,LEFT($B106,3)&lt;&gt;"NOX"),AX55*INDEX('Damage costs'!$X$18:$X$70,MATCH($B106,'Damage costs'!$C$18:$C$70,0))/1000,AX55*INDEX('Damage costs'!$AB$18:$AB$70,MATCH($B106,'Damage costs'!$C$18:$C$70,0))/1000),"")</f>
        <v/>
      </c>
      <c r="AY106" s="59" t="str">
        <f>IFERROR(IF(OR($C$110=FALSE,LEFT($B106,3)&lt;&gt;"NOX"),AY55*INDEX('Damage costs'!$X$18:$X$70,MATCH($B106,'Damage costs'!$C$18:$C$70,0))/1000,AY55*INDEX('Damage costs'!$AB$18:$AB$70,MATCH($B106,'Damage costs'!$C$18:$C$70,0))/1000),"")</f>
        <v/>
      </c>
      <c r="AZ106" s="59" t="str">
        <f>IFERROR(IF(OR($C$110=FALSE,LEFT($B106,3)&lt;&gt;"NOX"),AZ55*INDEX('Damage costs'!$X$18:$X$70,MATCH($B106,'Damage costs'!$C$18:$C$70,0))/1000,AZ55*INDEX('Damage costs'!$AB$18:$AB$70,MATCH($B106,'Damage costs'!$C$18:$C$70,0))/1000),"")</f>
        <v/>
      </c>
      <c r="BA106" s="59" t="str">
        <f>IFERROR(IF(OR($C$110=FALSE,LEFT($B106,3)&lt;&gt;"NOX"),BA55*INDEX('Damage costs'!$X$18:$X$70,MATCH($B106,'Damage costs'!$C$18:$C$70,0))/1000,BA55*INDEX('Damage costs'!$AB$18:$AB$70,MATCH($B106,'Damage costs'!$C$18:$C$70,0))/1000),"")</f>
        <v/>
      </c>
      <c r="BB106" s="59" t="str">
        <f>IFERROR(IF(OR($C$110=FALSE,LEFT($B106,3)&lt;&gt;"NOX"),BB55*INDEX('Damage costs'!$X$18:$X$70,MATCH($B106,'Damage costs'!$C$18:$C$70,0))/1000,BB55*INDEX('Damage costs'!$AB$18:$AB$70,MATCH($B106,'Damage costs'!$C$18:$C$70,0))/1000),"")</f>
        <v/>
      </c>
      <c r="BC106" s="59" t="str">
        <f>IFERROR(IF(OR($C$110=FALSE,LEFT($B106,3)&lt;&gt;"NOX"),BC55*INDEX('Damage costs'!$X$18:$X$70,MATCH($B106,'Damage costs'!$C$18:$C$70,0))/1000,BC55*INDEX('Damage costs'!$AB$18:$AB$70,MATCH($B106,'Damage costs'!$C$18:$C$70,0))/1000),"")</f>
        <v/>
      </c>
      <c r="BD106" s="59" t="str">
        <f>IFERROR(IF(OR($C$110=FALSE,LEFT($B106,3)&lt;&gt;"NOX"),BD55*INDEX('Damage costs'!$X$18:$X$70,MATCH($B106,'Damage costs'!$C$18:$C$70,0))/1000,BD55*INDEX('Damage costs'!$AB$18:$AB$70,MATCH($B106,'Damage costs'!$C$18:$C$70,0))/1000),"")</f>
        <v/>
      </c>
      <c r="BE106" s="59" t="str">
        <f>IFERROR(IF(OR($C$110=FALSE,LEFT($B106,3)&lt;&gt;"NOX"),BE55*INDEX('Damage costs'!$X$18:$X$70,MATCH($B106,'Damage costs'!$C$18:$C$70,0))/1000,BE55*INDEX('Damage costs'!$AB$18:$AB$70,MATCH($B106,'Damage costs'!$C$18:$C$70,0))/1000),"")</f>
        <v/>
      </c>
      <c r="BF106" s="59" t="str">
        <f>IFERROR(IF(OR($C$110=FALSE,LEFT($B106,3)&lt;&gt;"NOX"),BF55*INDEX('Damage costs'!$X$18:$X$70,MATCH($B106,'Damage costs'!$C$18:$C$70,0))/1000,BF55*INDEX('Damage costs'!$AB$18:$AB$70,MATCH($B106,'Damage costs'!$C$18:$C$70,0))/1000),"")</f>
        <v/>
      </c>
      <c r="BG106" s="59" t="str">
        <f>IFERROR(IF(OR($C$110=FALSE,LEFT($B106,3)&lt;&gt;"NOX"),BG55*INDEX('Damage costs'!$X$18:$X$70,MATCH($B106,'Damage costs'!$C$18:$C$70,0))/1000,BG55*INDEX('Damage costs'!$AB$18:$AB$70,MATCH($B106,'Damage costs'!$C$18:$C$70,0))/1000),"")</f>
        <v/>
      </c>
      <c r="BH106" s="59" t="str">
        <f>IFERROR(IF(OR($C$110=FALSE,LEFT($B106,3)&lt;&gt;"NOX"),BH55*INDEX('Damage costs'!$X$18:$X$70,MATCH($B106,'Damage costs'!$C$18:$C$70,0))/1000,BH55*INDEX('Damage costs'!$AB$18:$AB$70,MATCH($B106,'Damage costs'!$C$18:$C$70,0))/1000),"")</f>
        <v/>
      </c>
      <c r="BI106" s="59" t="str">
        <f>IFERROR(IF(OR($C$110=FALSE,LEFT($B106,3)&lt;&gt;"NOX"),BI55*INDEX('Damage costs'!$X$18:$X$70,MATCH($B106,'Damage costs'!$C$18:$C$70,0))/1000,BI55*INDEX('Damage costs'!$AB$18:$AB$70,MATCH($B106,'Damage costs'!$C$18:$C$70,0))/1000),"")</f>
        <v/>
      </c>
      <c r="BJ106" s="59" t="str">
        <f>IFERROR(IF(OR($C$110=FALSE,LEFT($B106,3)&lt;&gt;"NOX"),BJ55*INDEX('Damage costs'!$X$18:$X$70,MATCH($B106,'Damage costs'!$C$18:$C$70,0))/1000,BJ55*INDEX('Damage costs'!$AB$18:$AB$70,MATCH($B106,'Damage costs'!$C$18:$C$70,0))/1000),"")</f>
        <v/>
      </c>
      <c r="BK106" s="59" t="str">
        <f>IFERROR(IF(OR($C$110=FALSE,LEFT($B106,3)&lt;&gt;"NOX"),BK55*INDEX('Damage costs'!$X$18:$X$70,MATCH($B106,'Damage costs'!$C$18:$C$70,0))/1000,BK55*INDEX('Damage costs'!$AB$18:$AB$70,MATCH($B106,'Damage costs'!$C$18:$C$70,0))/1000),"")</f>
        <v/>
      </c>
      <c r="BL106" s="59" t="str">
        <f>IFERROR(IF(OR($C$110=FALSE,LEFT($B106,3)&lt;&gt;"NOX"),BL55*INDEX('Damage costs'!$X$18:$X$70,MATCH($B106,'Damage costs'!$C$18:$C$70,0))/1000,BL55*INDEX('Damage costs'!$AB$18:$AB$70,MATCH($B106,'Damage costs'!$C$18:$C$70,0))/1000),"")</f>
        <v/>
      </c>
      <c r="BM106" s="59" t="str">
        <f>IFERROR(IF(OR($C$110=FALSE,LEFT($B106,3)&lt;&gt;"NOX"),BM55*INDEX('Damage costs'!$X$18:$X$70,MATCH($B106,'Damage costs'!$C$18:$C$70,0))/1000,BM55*INDEX('Damage costs'!$AB$18:$AB$70,MATCH($B106,'Damage costs'!$C$18:$C$70,0))/1000),"")</f>
        <v/>
      </c>
      <c r="BN106" s="59" t="str">
        <f>IFERROR(IF(OR($C$110=FALSE,LEFT($B106,3)&lt;&gt;"NOX"),BN55*INDEX('Damage costs'!$X$18:$X$70,MATCH($B106,'Damage costs'!$C$18:$C$70,0))/1000,BN55*INDEX('Damage costs'!$AB$18:$AB$70,MATCH($B106,'Damage costs'!$C$18:$C$70,0))/1000),"")</f>
        <v/>
      </c>
      <c r="BO106" s="59" t="str">
        <f>IFERROR(IF(OR($C$110=FALSE,LEFT($B106,3)&lt;&gt;"NOX"),BO55*INDEX('Damage costs'!$X$18:$X$70,MATCH($B106,'Damage costs'!$C$18:$C$70,0))/1000,BO55*INDEX('Damage costs'!$AB$18:$AB$70,MATCH($B106,'Damage costs'!$C$18:$C$70,0))/1000),"")</f>
        <v/>
      </c>
      <c r="BP106" s="59" t="str">
        <f>IFERROR(IF(OR($C$110=FALSE,LEFT($B106,3)&lt;&gt;"NOX"),BP55*INDEX('Damage costs'!$X$18:$X$70,MATCH($B106,'Damage costs'!$C$18:$C$70,0))/1000,BP55*INDEX('Damage costs'!$AB$18:$AB$70,MATCH($B106,'Damage costs'!$C$18:$C$70,0))/1000),"")</f>
        <v/>
      </c>
      <c r="BQ106" s="59" t="str">
        <f>IFERROR(IF(OR($C$110=FALSE,LEFT($B106,3)&lt;&gt;"NOX"),BQ55*INDEX('Damage costs'!$X$18:$X$70,MATCH($B106,'Damage costs'!$C$18:$C$70,0))/1000,BQ55*INDEX('Damage costs'!$AB$18:$AB$70,MATCH($B106,'Damage costs'!$C$18:$C$70,0))/1000),"")</f>
        <v/>
      </c>
      <c r="BR106" s="59" t="str">
        <f>IFERROR(IF(OR($C$110=FALSE,LEFT($B106,3)&lt;&gt;"NOX"),BR55*INDEX('Damage costs'!$X$18:$X$70,MATCH($B106,'Damage costs'!$C$18:$C$70,0))/1000,BR55*INDEX('Damage costs'!$AB$18:$AB$70,MATCH($B106,'Damage costs'!$C$18:$C$70,0))/1000),"")</f>
        <v/>
      </c>
      <c r="BS106" s="59" t="str">
        <f>IFERROR(IF(OR($C$110=FALSE,LEFT($B106,3)&lt;&gt;"NOX"),BS55*INDEX('Damage costs'!$X$18:$X$70,MATCH($B106,'Damage costs'!$C$18:$C$70,0))/1000,BS55*INDEX('Damage costs'!$AB$18:$AB$70,MATCH($B106,'Damage costs'!$C$18:$C$70,0))/1000),"")</f>
        <v/>
      </c>
      <c r="BT106" s="59" t="str">
        <f>IFERROR(IF(OR($C$110=FALSE,LEFT($B106,3)&lt;&gt;"NOX"),BT55*INDEX('Damage costs'!$X$18:$X$70,MATCH($B106,'Damage costs'!$C$18:$C$70,0))/1000,BT55*INDEX('Damage costs'!$AB$18:$AB$70,MATCH($B106,'Damage costs'!$C$18:$C$70,0))/1000),"")</f>
        <v/>
      </c>
      <c r="BU106" s="59" t="str">
        <f>IFERROR(IF(OR($C$110=FALSE,LEFT($B106,3)&lt;&gt;"NOX"),BU55*INDEX('Damage costs'!$X$18:$X$70,MATCH($B106,'Damage costs'!$C$18:$C$70,0))/1000,BU55*INDEX('Damage costs'!$AB$18:$AB$70,MATCH($B106,'Damage costs'!$C$18:$C$70,0))/1000),"")</f>
        <v/>
      </c>
      <c r="BV106" s="59" t="str">
        <f>IFERROR(IF(OR($C$110=FALSE,LEFT($B106,3)&lt;&gt;"NOX"),BV55*INDEX('Damage costs'!$X$18:$X$70,MATCH($B106,'Damage costs'!$C$18:$C$70,0))/1000,BV55*INDEX('Damage costs'!$AB$18:$AB$70,MATCH($B106,'Damage costs'!$C$18:$C$70,0))/1000),"")</f>
        <v/>
      </c>
      <c r="BW106" s="59" t="str">
        <f>IFERROR(IF(OR($C$110=FALSE,LEFT($B106,3)&lt;&gt;"NOX"),BW55*INDEX('Damage costs'!$X$18:$X$70,MATCH($B106,'Damage costs'!$C$18:$C$70,0))/1000,BW55*INDEX('Damage costs'!$AB$18:$AB$70,MATCH($B106,'Damage costs'!$C$18:$C$70,0))/1000),"")</f>
        <v/>
      </c>
      <c r="BX106" s="59" t="str">
        <f>IFERROR(IF(OR($C$110=FALSE,LEFT($B106,3)&lt;&gt;"NOX"),BX55*INDEX('Damage costs'!$X$18:$X$70,MATCH($B106,'Damage costs'!$C$18:$C$70,0))/1000,BX55*INDEX('Damage costs'!$AB$18:$AB$70,MATCH($B106,'Damage costs'!$C$18:$C$70,0))/1000),"")</f>
        <v/>
      </c>
      <c r="BY106" s="59" t="str">
        <f>IFERROR(IF(OR($C$110=FALSE,LEFT($B106,3)&lt;&gt;"NOX"),BY55*INDEX('Damage costs'!$X$18:$X$70,MATCH($B106,'Damage costs'!$C$18:$C$70,0))/1000,BY55*INDEX('Damage costs'!$AB$18:$AB$70,MATCH($B106,'Damage costs'!$C$18:$C$70,0))/1000),"")</f>
        <v/>
      </c>
      <c r="BZ106" s="59" t="str">
        <f>IFERROR(IF(OR($C$110=FALSE,LEFT($B106,3)&lt;&gt;"NOX"),BZ55*INDEX('Damage costs'!$X$18:$X$70,MATCH($B106,'Damage costs'!$C$18:$C$70,0))/1000,BZ55*INDEX('Damage costs'!$AB$18:$AB$70,MATCH($B106,'Damage costs'!$C$18:$C$70,0))/1000),"")</f>
        <v/>
      </c>
      <c r="CA106" s="59" t="str">
        <f>IFERROR(IF(OR($C$110=FALSE,LEFT($B106,3)&lt;&gt;"NOX"),CA55*INDEX('Damage costs'!$X$18:$X$70,MATCH($B106,'Damage costs'!$C$18:$C$70,0))/1000,CA55*INDEX('Damage costs'!$AB$18:$AB$70,MATCH($B106,'Damage costs'!$C$18:$C$70,0))/1000),"")</f>
        <v/>
      </c>
      <c r="CB106" s="59" t="str">
        <f>IFERROR(IF(OR($C$110=FALSE,LEFT($B106,3)&lt;&gt;"NOX"),CB55*INDEX('Damage costs'!$X$18:$X$70,MATCH($B106,'Damage costs'!$C$18:$C$70,0))/1000,CB55*INDEX('Damage costs'!$AB$18:$AB$70,MATCH($B106,'Damage costs'!$C$18:$C$70,0))/1000),"")</f>
        <v/>
      </c>
      <c r="CC106" s="59" t="str">
        <f>IFERROR(IF(OR($C$110=FALSE,LEFT($B106,3)&lt;&gt;"NOX"),CC55*INDEX('Damage costs'!$X$18:$X$70,MATCH($B106,'Damage costs'!$C$18:$C$70,0))/1000,CC55*INDEX('Damage costs'!$AB$18:$AB$70,MATCH($B106,'Damage costs'!$C$18:$C$70,0))/1000),"")</f>
        <v/>
      </c>
      <c r="CD106" s="59" t="str">
        <f>IFERROR(IF(OR($C$110=FALSE,LEFT($B106,3)&lt;&gt;"NOX"),CD55*INDEX('Damage costs'!$X$18:$X$70,MATCH($B106,'Damage costs'!$C$18:$C$70,0))/1000,CD55*INDEX('Damage costs'!$AB$18:$AB$70,MATCH($B106,'Damage costs'!$C$18:$C$70,0))/1000),"")</f>
        <v/>
      </c>
      <c r="CE106" s="59" t="str">
        <f>IFERROR(IF(OR($C$110=FALSE,LEFT($B106,3)&lt;&gt;"NOX"),CE55*INDEX('Damage costs'!$X$18:$X$70,MATCH($B106,'Damage costs'!$C$18:$C$70,0))/1000,CE55*INDEX('Damage costs'!$AB$18:$AB$70,MATCH($B106,'Damage costs'!$C$18:$C$70,0))/1000),"")</f>
        <v/>
      </c>
      <c r="CF106" s="59" t="str">
        <f>IFERROR(IF(OR($C$110=FALSE,LEFT($B106,3)&lt;&gt;"NOX"),CF55*INDEX('Damage costs'!$X$18:$X$70,MATCH($B106,'Damage costs'!$C$18:$C$70,0))/1000,CF55*INDEX('Damage costs'!$AB$18:$AB$70,MATCH($B106,'Damage costs'!$C$18:$C$70,0))/1000),"")</f>
        <v/>
      </c>
      <c r="CG106" s="59" t="str">
        <f>IFERROR(IF(OR($C$110=FALSE,LEFT($B106,3)&lt;&gt;"NOX"),CG55*INDEX('Damage costs'!$X$18:$X$70,MATCH($B106,'Damage costs'!$C$18:$C$70,0))/1000,CG55*INDEX('Damage costs'!$AB$18:$AB$70,MATCH($B106,'Damage costs'!$C$18:$C$70,0))/1000),"")</f>
        <v/>
      </c>
      <c r="CH106" s="59" t="str">
        <f>IFERROR(IF(OR($C$110=FALSE,LEFT($B106,3)&lt;&gt;"NOX"),CH55*INDEX('Damage costs'!$X$18:$X$70,MATCH($B106,'Damage costs'!$C$18:$C$70,0))/1000,CH55*INDEX('Damage costs'!$AB$18:$AB$70,MATCH($B106,'Damage costs'!$C$18:$C$70,0))/1000),"")</f>
        <v/>
      </c>
      <c r="CI106" s="59" t="str">
        <f>IFERROR(IF(OR($C$110=FALSE,LEFT($B106,3)&lt;&gt;"NOX"),CI55*INDEX('Damage costs'!$X$18:$X$70,MATCH($B106,'Damage costs'!$C$18:$C$70,0))/1000,CI55*INDEX('Damage costs'!$AB$18:$AB$70,MATCH($B106,'Damage costs'!$C$18:$C$70,0))/1000),"")</f>
        <v/>
      </c>
      <c r="CJ106" s="59" t="str">
        <f>IFERROR(IF(OR($C$110=FALSE,LEFT($B106,3)&lt;&gt;"NOX"),CJ55*INDEX('Damage costs'!$X$18:$X$70,MATCH($B106,'Damage costs'!$C$18:$C$70,0))/1000,CJ55*INDEX('Damage costs'!$AB$18:$AB$70,MATCH($B106,'Damage costs'!$C$18:$C$70,0))/1000),"")</f>
        <v/>
      </c>
      <c r="CK106" s="59" t="str">
        <f>IFERROR(IF(OR($C$110=FALSE,LEFT($B106,3)&lt;&gt;"NOX"),CK55*INDEX('Damage costs'!$X$18:$X$70,MATCH($B106,'Damage costs'!$C$18:$C$70,0))/1000,CK55*INDEX('Damage costs'!$AB$18:$AB$70,MATCH($B106,'Damage costs'!$C$18:$C$70,0))/1000),"")</f>
        <v/>
      </c>
      <c r="CL106" s="59" t="str">
        <f>IFERROR(IF(OR($C$110=FALSE,LEFT($B106,3)&lt;&gt;"NOX"),CL55*INDEX('Damage costs'!$X$18:$X$70,MATCH($B106,'Damage costs'!$C$18:$C$70,0))/1000,CL55*INDEX('Damage costs'!$AB$18:$AB$70,MATCH($B106,'Damage costs'!$C$18:$C$70,0))/1000),"")</f>
        <v/>
      </c>
      <c r="CM106" s="59" t="str">
        <f>IFERROR(IF(OR($C$110=FALSE,LEFT($B106,3)&lt;&gt;"NOX"),CM55*INDEX('Damage costs'!$X$18:$X$70,MATCH($B106,'Damage costs'!$C$18:$C$70,0))/1000,CM55*INDEX('Damage costs'!$AB$18:$AB$70,MATCH($B106,'Damage costs'!$C$18:$C$70,0))/1000),"")</f>
        <v/>
      </c>
      <c r="CN106" s="59" t="str">
        <f>IFERROR(IF(OR($C$110=FALSE,LEFT($B106,3)&lt;&gt;"NOX"),CN55*INDEX('Damage costs'!$X$18:$X$70,MATCH($B106,'Damage costs'!$C$18:$C$70,0))/1000,CN55*INDEX('Damage costs'!$AB$18:$AB$70,MATCH($B106,'Damage costs'!$C$18:$C$70,0))/1000),"")</f>
        <v/>
      </c>
      <c r="CO106" s="59" t="str">
        <f>IFERROR(IF(OR($C$110=FALSE,LEFT($B106,3)&lt;&gt;"NOX"),CO55*INDEX('Damage costs'!$X$18:$X$70,MATCH($B106,'Damage costs'!$C$18:$C$70,0))/1000,CO55*INDEX('Damage costs'!$AB$18:$AB$70,MATCH($B106,'Damage costs'!$C$18:$C$70,0))/1000),"")</f>
        <v/>
      </c>
      <c r="CP106" s="59" t="str">
        <f>IFERROR(IF(OR($C$110=FALSE,LEFT($B106,3)&lt;&gt;"NOX"),CP55*INDEX('Damage costs'!$X$18:$X$70,MATCH($B106,'Damage costs'!$C$18:$C$70,0))/1000,CP55*INDEX('Damage costs'!$AB$18:$AB$70,MATCH($B106,'Damage costs'!$C$18:$C$70,0))/1000),"")</f>
        <v/>
      </c>
      <c r="CQ106" s="59" t="str">
        <f>IFERROR(IF(OR($C$110=FALSE,LEFT($B106,3)&lt;&gt;"NOX"),CQ55*INDEX('Damage costs'!$X$18:$X$70,MATCH($B106,'Damage costs'!$C$18:$C$70,0))/1000,CQ55*INDEX('Damage costs'!$AB$18:$AB$70,MATCH($B106,'Damage costs'!$C$18:$C$70,0))/1000),"")</f>
        <v/>
      </c>
      <c r="CR106" s="59" t="str">
        <f>IFERROR(IF(OR($C$110=FALSE,LEFT($B106,3)&lt;&gt;"NOX"),CR55*INDEX('Damage costs'!$X$18:$X$70,MATCH($B106,'Damage costs'!$C$18:$C$70,0))/1000,CR55*INDEX('Damage costs'!$AB$18:$AB$70,MATCH($B106,'Damage costs'!$C$18:$C$70,0))/1000),"")</f>
        <v/>
      </c>
      <c r="CS106" s="59" t="str">
        <f>IFERROR(IF(OR($C$110=FALSE,LEFT($B106,3)&lt;&gt;"NOX"),CS55*INDEX('Damage costs'!$X$18:$X$70,MATCH($B106,'Damage costs'!$C$18:$C$70,0))/1000,CS55*INDEX('Damage costs'!$AB$18:$AB$70,MATCH($B106,'Damage costs'!$C$18:$C$70,0))/1000),"")</f>
        <v/>
      </c>
      <c r="CT106" s="59" t="str">
        <f>IFERROR(IF(OR($C$110=FALSE,LEFT($B106,3)&lt;&gt;"NOX"),CT55*INDEX('Damage costs'!$X$18:$X$70,MATCH($B106,'Damage costs'!$C$18:$C$70,0))/1000,CT55*INDEX('Damage costs'!$AB$18:$AB$70,MATCH($B106,'Damage costs'!$C$18:$C$70,0))/1000),"")</f>
        <v/>
      </c>
      <c r="CU106" s="59" t="str">
        <f>IFERROR(IF(OR($C$110=FALSE,LEFT($B106,3)&lt;&gt;"NOX"),CU55*INDEX('Damage costs'!$X$18:$X$70,MATCH($B106,'Damage costs'!$C$18:$C$70,0))/1000,CU55*INDEX('Damage costs'!$AB$18:$AB$70,MATCH($B106,'Damage costs'!$C$18:$C$70,0))/1000),"")</f>
        <v/>
      </c>
      <c r="CV106" s="59" t="str">
        <f>IFERROR(IF(OR($C$110=FALSE,LEFT($B106,3)&lt;&gt;"NOX"),CV55*INDEX('Damage costs'!$X$18:$X$70,MATCH($B106,'Damage costs'!$C$18:$C$70,0))/1000,CV55*INDEX('Damage costs'!$AB$18:$AB$70,MATCH($B106,'Damage costs'!$C$18:$C$70,0))/1000),"")</f>
        <v/>
      </c>
      <c r="CW106" s="59" t="str">
        <f>IFERROR(IF(OR($C$110=FALSE,LEFT($B106,3)&lt;&gt;"NOX"),CW55*INDEX('Damage costs'!$X$18:$X$70,MATCH($B106,'Damage costs'!$C$18:$C$70,0))/1000,CW55*INDEX('Damage costs'!$AB$18:$AB$70,MATCH($B106,'Damage costs'!$C$18:$C$70,0))/1000),"")</f>
        <v/>
      </c>
      <c r="CX106" s="59" t="str">
        <f>IFERROR(IF(OR($C$110=FALSE,LEFT($B106,3)&lt;&gt;"NOX"),CX55*INDEX('Damage costs'!$X$18:$X$70,MATCH($B106,'Damage costs'!$C$18:$C$70,0))/1000,CX55*INDEX('Damage costs'!$AB$18:$AB$70,MATCH($B106,'Damage costs'!$C$18:$C$70,0))/1000),"")</f>
        <v/>
      </c>
      <c r="CY106" s="59" t="str">
        <f>IFERROR(IF(OR($C$110=FALSE,LEFT($B106,3)&lt;&gt;"NOX"),CY55*INDEX('Damage costs'!$X$18:$X$70,MATCH($B106,'Damage costs'!$C$18:$C$70,0))/1000,CY55*INDEX('Damage costs'!$AB$18:$AB$70,MATCH($B106,'Damage costs'!$C$18:$C$70,0))/1000),"")</f>
        <v/>
      </c>
      <c r="CZ106" s="391"/>
    </row>
    <row r="107" spans="2:104" x14ac:dyDescent="0.25">
      <c r="B107" s="406">
        <f t="shared" si="42"/>
        <v>0</v>
      </c>
      <c r="C107" s="9" t="s">
        <v>1117</v>
      </c>
      <c r="D107" s="59" t="str">
        <f>IFERROR(IF(OR($C$110=FALSE,LEFT($B107,3)&lt;&gt;"NOX"),D56*INDEX('Damage costs'!$X$18:$X$70,MATCH($B107,'Damage costs'!$C$18:$C$70,0))/1000,D56*INDEX('Damage costs'!$AB$18:$AB$70,MATCH($B107,'Damage costs'!$C$18:$C$70,0))/1000),"")</f>
        <v/>
      </c>
      <c r="E107" s="59" t="str">
        <f>IFERROR(IF(OR($C$110=FALSE,LEFT($B107,3)&lt;&gt;"NOX"),E56*INDEX('Damage costs'!$X$18:$X$70,MATCH($B107,'Damage costs'!$C$18:$C$70,0))/1000,E56*INDEX('Damage costs'!$AB$18:$AB$70,MATCH($B107,'Damage costs'!$C$18:$C$70,0))/1000),"")</f>
        <v/>
      </c>
      <c r="F107" s="59" t="str">
        <f>IFERROR(IF(OR($C$110=FALSE,LEFT($B107,3)&lt;&gt;"NOX"),F56*INDEX('Damage costs'!$X$18:$X$70,MATCH($B107,'Damage costs'!$C$18:$C$70,0))/1000,F56*INDEX('Damage costs'!$AB$18:$AB$70,MATCH($B107,'Damage costs'!$C$18:$C$70,0))/1000),"")</f>
        <v/>
      </c>
      <c r="G107" s="59" t="str">
        <f>IFERROR(IF(OR($C$110=FALSE,LEFT($B107,3)&lt;&gt;"NOX"),G56*INDEX('Damage costs'!$X$18:$X$70,MATCH($B107,'Damage costs'!$C$18:$C$70,0))/1000,G56*INDEX('Damage costs'!$AB$18:$AB$70,MATCH($B107,'Damage costs'!$C$18:$C$70,0))/1000),"")</f>
        <v/>
      </c>
      <c r="H107" s="59" t="str">
        <f>IFERROR(IF(OR($C$110=FALSE,LEFT($B107,3)&lt;&gt;"NOX"),H56*INDEX('Damage costs'!$X$18:$X$70,MATCH($B107,'Damage costs'!$C$18:$C$70,0))/1000,H56*INDEX('Damage costs'!$AB$18:$AB$70,MATCH($B107,'Damage costs'!$C$18:$C$70,0))/1000),"")</f>
        <v/>
      </c>
      <c r="I107" s="59" t="str">
        <f>IFERROR(IF(OR($C$110=FALSE,LEFT($B107,3)&lt;&gt;"NOX"),I56*INDEX('Damage costs'!$X$18:$X$70,MATCH($B107,'Damage costs'!$C$18:$C$70,0))/1000,I56*INDEX('Damage costs'!$AB$18:$AB$70,MATCH($B107,'Damage costs'!$C$18:$C$70,0))/1000),"")</f>
        <v/>
      </c>
      <c r="J107" s="59" t="str">
        <f>IFERROR(IF(OR($C$110=FALSE,LEFT($B107,3)&lt;&gt;"NOX"),J56*INDEX('Damage costs'!$X$18:$X$70,MATCH($B107,'Damage costs'!$C$18:$C$70,0))/1000,J56*INDEX('Damage costs'!$AB$18:$AB$70,MATCH($B107,'Damage costs'!$C$18:$C$70,0))/1000),"")</f>
        <v/>
      </c>
      <c r="K107" s="59" t="str">
        <f>IFERROR(IF(OR($C$110=FALSE,LEFT($B107,3)&lt;&gt;"NOX"),K56*INDEX('Damage costs'!$X$18:$X$70,MATCH($B107,'Damage costs'!$C$18:$C$70,0))/1000,K56*INDEX('Damage costs'!$AB$18:$AB$70,MATCH($B107,'Damage costs'!$C$18:$C$70,0))/1000),"")</f>
        <v/>
      </c>
      <c r="L107" s="59" t="str">
        <f>IFERROR(IF(OR($C$110=FALSE,LEFT($B107,3)&lt;&gt;"NOX"),L56*INDEX('Damage costs'!$X$18:$X$70,MATCH($B107,'Damage costs'!$C$18:$C$70,0))/1000,L56*INDEX('Damage costs'!$AB$18:$AB$70,MATCH($B107,'Damage costs'!$C$18:$C$70,0))/1000),"")</f>
        <v/>
      </c>
      <c r="M107" s="59" t="str">
        <f>IFERROR(IF(OR($C$110=FALSE,LEFT($B107,3)&lt;&gt;"NOX"),M56*INDEX('Damage costs'!$X$18:$X$70,MATCH($B107,'Damage costs'!$C$18:$C$70,0))/1000,M56*INDEX('Damage costs'!$AB$18:$AB$70,MATCH($B107,'Damage costs'!$C$18:$C$70,0))/1000),"")</f>
        <v/>
      </c>
      <c r="N107" s="59" t="str">
        <f>IFERROR(IF(OR($C$110=FALSE,LEFT($B107,3)&lt;&gt;"NOX"),N56*INDEX('Damage costs'!$X$18:$X$70,MATCH($B107,'Damage costs'!$C$18:$C$70,0))/1000,N56*INDEX('Damage costs'!$AB$18:$AB$70,MATCH($B107,'Damage costs'!$C$18:$C$70,0))/1000),"")</f>
        <v/>
      </c>
      <c r="O107" s="59" t="str">
        <f>IFERROR(IF(OR($C$110=FALSE,LEFT($B107,3)&lt;&gt;"NOX"),O56*INDEX('Damage costs'!$X$18:$X$70,MATCH($B107,'Damage costs'!$C$18:$C$70,0))/1000,O56*INDEX('Damage costs'!$AB$18:$AB$70,MATCH($B107,'Damage costs'!$C$18:$C$70,0))/1000),"")</f>
        <v/>
      </c>
      <c r="P107" s="59" t="str">
        <f>IFERROR(IF(OR($C$110=FALSE,LEFT($B107,3)&lt;&gt;"NOX"),P56*INDEX('Damage costs'!$X$18:$X$70,MATCH($B107,'Damage costs'!$C$18:$C$70,0))/1000,P56*INDEX('Damage costs'!$AB$18:$AB$70,MATCH($B107,'Damage costs'!$C$18:$C$70,0))/1000),"")</f>
        <v/>
      </c>
      <c r="Q107" s="59" t="str">
        <f>IFERROR(IF(OR($C$110=FALSE,LEFT($B107,3)&lt;&gt;"NOX"),Q56*INDEX('Damage costs'!$X$18:$X$70,MATCH($B107,'Damage costs'!$C$18:$C$70,0))/1000,Q56*INDEX('Damage costs'!$AB$18:$AB$70,MATCH($B107,'Damage costs'!$C$18:$C$70,0))/1000),"")</f>
        <v/>
      </c>
      <c r="R107" s="59" t="str">
        <f>IFERROR(IF(OR($C$110=FALSE,LEFT($B107,3)&lt;&gt;"NOX"),R56*INDEX('Damage costs'!$X$18:$X$70,MATCH($B107,'Damage costs'!$C$18:$C$70,0))/1000,R56*INDEX('Damage costs'!$AB$18:$AB$70,MATCH($B107,'Damage costs'!$C$18:$C$70,0))/1000),"")</f>
        <v/>
      </c>
      <c r="S107" s="59" t="str">
        <f>IFERROR(IF(OR($C$110=FALSE,LEFT($B107,3)&lt;&gt;"NOX"),S56*INDEX('Damage costs'!$X$18:$X$70,MATCH($B107,'Damage costs'!$C$18:$C$70,0))/1000,S56*INDEX('Damage costs'!$AB$18:$AB$70,MATCH($B107,'Damage costs'!$C$18:$C$70,0))/1000),"")</f>
        <v/>
      </c>
      <c r="T107" s="59" t="str">
        <f>IFERROR(IF(OR($C$110=FALSE,LEFT($B107,3)&lt;&gt;"NOX"),T56*INDEX('Damage costs'!$X$18:$X$70,MATCH($B107,'Damage costs'!$C$18:$C$70,0))/1000,T56*INDEX('Damage costs'!$AB$18:$AB$70,MATCH($B107,'Damage costs'!$C$18:$C$70,0))/1000),"")</f>
        <v/>
      </c>
      <c r="U107" s="59" t="str">
        <f>IFERROR(IF(OR($C$110=FALSE,LEFT($B107,3)&lt;&gt;"NOX"),U56*INDEX('Damage costs'!$X$18:$X$70,MATCH($B107,'Damage costs'!$C$18:$C$70,0))/1000,U56*INDEX('Damage costs'!$AB$18:$AB$70,MATCH($B107,'Damage costs'!$C$18:$C$70,0))/1000),"")</f>
        <v/>
      </c>
      <c r="V107" s="59" t="str">
        <f>IFERROR(IF(OR($C$110=FALSE,LEFT($B107,3)&lt;&gt;"NOX"),V56*INDEX('Damage costs'!$X$18:$X$70,MATCH($B107,'Damage costs'!$C$18:$C$70,0))/1000,V56*INDEX('Damage costs'!$AB$18:$AB$70,MATCH($B107,'Damage costs'!$C$18:$C$70,0))/1000),"")</f>
        <v/>
      </c>
      <c r="W107" s="59" t="str">
        <f>IFERROR(IF(OR($C$110=FALSE,LEFT($B107,3)&lt;&gt;"NOX"),W56*INDEX('Damage costs'!$X$18:$X$70,MATCH($B107,'Damage costs'!$C$18:$C$70,0))/1000,W56*INDEX('Damage costs'!$AB$18:$AB$70,MATCH($B107,'Damage costs'!$C$18:$C$70,0))/1000),"")</f>
        <v/>
      </c>
      <c r="X107" s="59" t="str">
        <f>IFERROR(IF(OR($C$110=FALSE,LEFT($B107,3)&lt;&gt;"NOX"),X56*INDEX('Damage costs'!$X$18:$X$70,MATCH($B107,'Damage costs'!$C$18:$C$70,0))/1000,X56*INDEX('Damage costs'!$AB$18:$AB$70,MATCH($B107,'Damage costs'!$C$18:$C$70,0))/1000),"")</f>
        <v/>
      </c>
      <c r="Y107" s="59" t="str">
        <f>IFERROR(IF(OR($C$110=FALSE,LEFT($B107,3)&lt;&gt;"NOX"),Y56*INDEX('Damage costs'!$X$18:$X$70,MATCH($B107,'Damage costs'!$C$18:$C$70,0))/1000,Y56*INDEX('Damage costs'!$AB$18:$AB$70,MATCH($B107,'Damage costs'!$C$18:$C$70,0))/1000),"")</f>
        <v/>
      </c>
      <c r="Z107" s="59" t="str">
        <f>IFERROR(IF(OR($C$110=FALSE,LEFT($B107,3)&lt;&gt;"NOX"),Z56*INDEX('Damage costs'!$X$18:$X$70,MATCH($B107,'Damage costs'!$C$18:$C$70,0))/1000,Z56*INDEX('Damage costs'!$AB$18:$AB$70,MATCH($B107,'Damage costs'!$C$18:$C$70,0))/1000),"")</f>
        <v/>
      </c>
      <c r="AA107" s="59" t="str">
        <f>IFERROR(IF(OR($C$110=FALSE,LEFT($B107,3)&lt;&gt;"NOX"),AA56*INDEX('Damage costs'!$X$18:$X$70,MATCH($B107,'Damage costs'!$C$18:$C$70,0))/1000,AA56*INDEX('Damage costs'!$AB$18:$AB$70,MATCH($B107,'Damage costs'!$C$18:$C$70,0))/1000),"")</f>
        <v/>
      </c>
      <c r="AB107" s="59" t="str">
        <f>IFERROR(IF(OR($C$110=FALSE,LEFT($B107,3)&lt;&gt;"NOX"),AB56*INDEX('Damage costs'!$X$18:$X$70,MATCH($B107,'Damage costs'!$C$18:$C$70,0))/1000,AB56*INDEX('Damage costs'!$AB$18:$AB$70,MATCH($B107,'Damage costs'!$C$18:$C$70,0))/1000),"")</f>
        <v/>
      </c>
      <c r="AC107" s="59" t="str">
        <f>IFERROR(IF(OR($C$110=FALSE,LEFT($B107,3)&lt;&gt;"NOX"),AC56*INDEX('Damage costs'!$X$18:$X$70,MATCH($B107,'Damage costs'!$C$18:$C$70,0))/1000,AC56*INDEX('Damage costs'!$AB$18:$AB$70,MATCH($B107,'Damage costs'!$C$18:$C$70,0))/1000),"")</f>
        <v/>
      </c>
      <c r="AD107" s="59" t="str">
        <f>IFERROR(IF(OR($C$110=FALSE,LEFT($B107,3)&lt;&gt;"NOX"),AD56*INDEX('Damage costs'!$X$18:$X$70,MATCH($B107,'Damage costs'!$C$18:$C$70,0))/1000,AD56*INDEX('Damage costs'!$AB$18:$AB$70,MATCH($B107,'Damage costs'!$C$18:$C$70,0))/1000),"")</f>
        <v/>
      </c>
      <c r="AE107" s="59" t="str">
        <f>IFERROR(IF(OR($C$110=FALSE,LEFT($B107,3)&lt;&gt;"NOX"),AE56*INDEX('Damage costs'!$X$18:$X$70,MATCH($B107,'Damage costs'!$C$18:$C$70,0))/1000,AE56*INDEX('Damage costs'!$AB$18:$AB$70,MATCH($B107,'Damage costs'!$C$18:$C$70,0))/1000),"")</f>
        <v/>
      </c>
      <c r="AF107" s="59" t="str">
        <f>IFERROR(IF(OR($C$110=FALSE,LEFT($B107,3)&lt;&gt;"NOX"),AF56*INDEX('Damage costs'!$X$18:$X$70,MATCH($B107,'Damage costs'!$C$18:$C$70,0))/1000,AF56*INDEX('Damage costs'!$AB$18:$AB$70,MATCH($B107,'Damage costs'!$C$18:$C$70,0))/1000),"")</f>
        <v/>
      </c>
      <c r="AG107" s="59" t="str">
        <f>IFERROR(IF(OR($C$110=FALSE,LEFT($B107,3)&lt;&gt;"NOX"),AG56*INDEX('Damage costs'!$X$18:$X$70,MATCH($B107,'Damage costs'!$C$18:$C$70,0))/1000,AG56*INDEX('Damage costs'!$AB$18:$AB$70,MATCH($B107,'Damage costs'!$C$18:$C$70,0))/1000),"")</f>
        <v/>
      </c>
      <c r="AH107" s="59" t="str">
        <f>IFERROR(IF(OR($C$110=FALSE,LEFT($B107,3)&lt;&gt;"NOX"),AH56*INDEX('Damage costs'!$X$18:$X$70,MATCH($B107,'Damage costs'!$C$18:$C$70,0))/1000,AH56*INDEX('Damage costs'!$AB$18:$AB$70,MATCH($B107,'Damage costs'!$C$18:$C$70,0))/1000),"")</f>
        <v/>
      </c>
      <c r="AI107" s="59" t="str">
        <f>IFERROR(IF(OR($C$110=FALSE,LEFT($B107,3)&lt;&gt;"NOX"),AI56*INDEX('Damage costs'!$X$18:$X$70,MATCH($B107,'Damage costs'!$C$18:$C$70,0))/1000,AI56*INDEX('Damage costs'!$AB$18:$AB$70,MATCH($B107,'Damage costs'!$C$18:$C$70,0))/1000),"")</f>
        <v/>
      </c>
      <c r="AJ107" s="59" t="str">
        <f>IFERROR(IF(OR($C$110=FALSE,LEFT($B107,3)&lt;&gt;"NOX"),AJ56*INDEX('Damage costs'!$X$18:$X$70,MATCH($B107,'Damage costs'!$C$18:$C$70,0))/1000,AJ56*INDEX('Damage costs'!$AB$18:$AB$70,MATCH($B107,'Damage costs'!$C$18:$C$70,0))/1000),"")</f>
        <v/>
      </c>
      <c r="AK107" s="59" t="str">
        <f>IFERROR(IF(OR($C$110=FALSE,LEFT($B107,3)&lt;&gt;"NOX"),AK56*INDEX('Damage costs'!$X$18:$X$70,MATCH($B107,'Damage costs'!$C$18:$C$70,0))/1000,AK56*INDEX('Damage costs'!$AB$18:$AB$70,MATCH($B107,'Damage costs'!$C$18:$C$70,0))/1000),"")</f>
        <v/>
      </c>
      <c r="AL107" s="59" t="str">
        <f>IFERROR(IF(OR($C$110=FALSE,LEFT($B107,3)&lt;&gt;"NOX"),AL56*INDEX('Damage costs'!$X$18:$X$70,MATCH($B107,'Damage costs'!$C$18:$C$70,0))/1000,AL56*INDEX('Damage costs'!$AB$18:$AB$70,MATCH($B107,'Damage costs'!$C$18:$C$70,0))/1000),"")</f>
        <v/>
      </c>
      <c r="AM107" s="59" t="str">
        <f>IFERROR(IF(OR($C$110=FALSE,LEFT($B107,3)&lt;&gt;"NOX"),AM56*INDEX('Damage costs'!$X$18:$X$70,MATCH($B107,'Damage costs'!$C$18:$C$70,0))/1000,AM56*INDEX('Damage costs'!$AB$18:$AB$70,MATCH($B107,'Damage costs'!$C$18:$C$70,0))/1000),"")</f>
        <v/>
      </c>
      <c r="AN107" s="59" t="str">
        <f>IFERROR(IF(OR($C$110=FALSE,LEFT($B107,3)&lt;&gt;"NOX"),AN56*INDEX('Damage costs'!$X$18:$X$70,MATCH($B107,'Damage costs'!$C$18:$C$70,0))/1000,AN56*INDEX('Damage costs'!$AB$18:$AB$70,MATCH($B107,'Damage costs'!$C$18:$C$70,0))/1000),"")</f>
        <v/>
      </c>
      <c r="AO107" s="59" t="str">
        <f>IFERROR(IF(OR($C$110=FALSE,LEFT($B107,3)&lt;&gt;"NOX"),AO56*INDEX('Damage costs'!$X$18:$X$70,MATCH($B107,'Damage costs'!$C$18:$C$70,0))/1000,AO56*INDEX('Damage costs'!$AB$18:$AB$70,MATCH($B107,'Damage costs'!$C$18:$C$70,0))/1000),"")</f>
        <v/>
      </c>
      <c r="AP107" s="59" t="str">
        <f>IFERROR(IF(OR($C$110=FALSE,LEFT($B107,3)&lt;&gt;"NOX"),AP56*INDEX('Damage costs'!$X$18:$X$70,MATCH($B107,'Damage costs'!$C$18:$C$70,0))/1000,AP56*INDEX('Damage costs'!$AB$18:$AB$70,MATCH($B107,'Damage costs'!$C$18:$C$70,0))/1000),"")</f>
        <v/>
      </c>
      <c r="AQ107" s="59" t="str">
        <f>IFERROR(IF(OR($C$110=FALSE,LEFT($B107,3)&lt;&gt;"NOX"),AQ56*INDEX('Damage costs'!$X$18:$X$70,MATCH($B107,'Damage costs'!$C$18:$C$70,0))/1000,AQ56*INDEX('Damage costs'!$AB$18:$AB$70,MATCH($B107,'Damage costs'!$C$18:$C$70,0))/1000),"")</f>
        <v/>
      </c>
      <c r="AR107" s="59" t="str">
        <f>IFERROR(IF(OR($C$110=FALSE,LEFT($B107,3)&lt;&gt;"NOX"),AR56*INDEX('Damage costs'!$X$18:$X$70,MATCH($B107,'Damage costs'!$C$18:$C$70,0))/1000,AR56*INDEX('Damage costs'!$AB$18:$AB$70,MATCH($B107,'Damage costs'!$C$18:$C$70,0))/1000),"")</f>
        <v/>
      </c>
      <c r="AS107" s="59" t="str">
        <f>IFERROR(IF(OR($C$110=FALSE,LEFT($B107,3)&lt;&gt;"NOX"),AS56*INDEX('Damage costs'!$X$18:$X$70,MATCH($B107,'Damage costs'!$C$18:$C$70,0))/1000,AS56*INDEX('Damage costs'!$AB$18:$AB$70,MATCH($B107,'Damage costs'!$C$18:$C$70,0))/1000),"")</f>
        <v/>
      </c>
      <c r="AT107" s="59" t="str">
        <f>IFERROR(IF(OR($C$110=FALSE,LEFT($B107,3)&lt;&gt;"NOX"),AT56*INDEX('Damage costs'!$X$18:$X$70,MATCH($B107,'Damage costs'!$C$18:$C$70,0))/1000,AT56*INDEX('Damage costs'!$AB$18:$AB$70,MATCH($B107,'Damage costs'!$C$18:$C$70,0))/1000),"")</f>
        <v/>
      </c>
      <c r="AU107" s="59" t="str">
        <f>IFERROR(IF(OR($C$110=FALSE,LEFT($B107,3)&lt;&gt;"NOX"),AU56*INDEX('Damage costs'!$X$18:$X$70,MATCH($B107,'Damage costs'!$C$18:$C$70,0))/1000,AU56*INDEX('Damage costs'!$AB$18:$AB$70,MATCH($B107,'Damage costs'!$C$18:$C$70,0))/1000),"")</f>
        <v/>
      </c>
      <c r="AV107" s="59" t="str">
        <f>IFERROR(IF(OR($C$110=FALSE,LEFT($B107,3)&lt;&gt;"NOX"),AV56*INDEX('Damage costs'!$X$18:$X$70,MATCH($B107,'Damage costs'!$C$18:$C$70,0))/1000,AV56*INDEX('Damage costs'!$AB$18:$AB$70,MATCH($B107,'Damage costs'!$C$18:$C$70,0))/1000),"")</f>
        <v/>
      </c>
      <c r="AW107" s="59" t="str">
        <f>IFERROR(IF(OR($C$110=FALSE,LEFT($B107,3)&lt;&gt;"NOX"),AW56*INDEX('Damage costs'!$X$18:$X$70,MATCH($B107,'Damage costs'!$C$18:$C$70,0))/1000,AW56*INDEX('Damage costs'!$AB$18:$AB$70,MATCH($B107,'Damage costs'!$C$18:$C$70,0))/1000),"")</f>
        <v/>
      </c>
      <c r="AX107" s="59" t="str">
        <f>IFERROR(IF(OR($C$110=FALSE,LEFT($B107,3)&lt;&gt;"NOX"),AX56*INDEX('Damage costs'!$X$18:$X$70,MATCH($B107,'Damage costs'!$C$18:$C$70,0))/1000,AX56*INDEX('Damage costs'!$AB$18:$AB$70,MATCH($B107,'Damage costs'!$C$18:$C$70,0))/1000),"")</f>
        <v/>
      </c>
      <c r="AY107" s="59" t="str">
        <f>IFERROR(IF(OR($C$110=FALSE,LEFT($B107,3)&lt;&gt;"NOX"),AY56*INDEX('Damage costs'!$X$18:$X$70,MATCH($B107,'Damage costs'!$C$18:$C$70,0))/1000,AY56*INDEX('Damage costs'!$AB$18:$AB$70,MATCH($B107,'Damage costs'!$C$18:$C$70,0))/1000),"")</f>
        <v/>
      </c>
      <c r="AZ107" s="59" t="str">
        <f>IFERROR(IF(OR($C$110=FALSE,LEFT($B107,3)&lt;&gt;"NOX"),AZ56*INDEX('Damage costs'!$X$18:$X$70,MATCH($B107,'Damage costs'!$C$18:$C$70,0))/1000,AZ56*INDEX('Damage costs'!$AB$18:$AB$70,MATCH($B107,'Damage costs'!$C$18:$C$70,0))/1000),"")</f>
        <v/>
      </c>
      <c r="BA107" s="59" t="str">
        <f>IFERROR(IF(OR($C$110=FALSE,LEFT($B107,3)&lt;&gt;"NOX"),BA56*INDEX('Damage costs'!$X$18:$X$70,MATCH($B107,'Damage costs'!$C$18:$C$70,0))/1000,BA56*INDEX('Damage costs'!$AB$18:$AB$70,MATCH($B107,'Damage costs'!$C$18:$C$70,0))/1000),"")</f>
        <v/>
      </c>
      <c r="BB107" s="59" t="str">
        <f>IFERROR(IF(OR($C$110=FALSE,LEFT($B107,3)&lt;&gt;"NOX"),BB56*INDEX('Damage costs'!$X$18:$X$70,MATCH($B107,'Damage costs'!$C$18:$C$70,0))/1000,BB56*INDEX('Damage costs'!$AB$18:$AB$70,MATCH($B107,'Damage costs'!$C$18:$C$70,0))/1000),"")</f>
        <v/>
      </c>
      <c r="BC107" s="59" t="str">
        <f>IFERROR(IF(OR($C$110=FALSE,LEFT($B107,3)&lt;&gt;"NOX"),BC56*INDEX('Damage costs'!$X$18:$X$70,MATCH($B107,'Damage costs'!$C$18:$C$70,0))/1000,BC56*INDEX('Damage costs'!$AB$18:$AB$70,MATCH($B107,'Damage costs'!$C$18:$C$70,0))/1000),"")</f>
        <v/>
      </c>
      <c r="BD107" s="59" t="str">
        <f>IFERROR(IF(OR($C$110=FALSE,LEFT($B107,3)&lt;&gt;"NOX"),BD56*INDEX('Damage costs'!$X$18:$X$70,MATCH($B107,'Damage costs'!$C$18:$C$70,0))/1000,BD56*INDEX('Damage costs'!$AB$18:$AB$70,MATCH($B107,'Damage costs'!$C$18:$C$70,0))/1000),"")</f>
        <v/>
      </c>
      <c r="BE107" s="59" t="str">
        <f>IFERROR(IF(OR($C$110=FALSE,LEFT($B107,3)&lt;&gt;"NOX"),BE56*INDEX('Damage costs'!$X$18:$X$70,MATCH($B107,'Damage costs'!$C$18:$C$70,0))/1000,BE56*INDEX('Damage costs'!$AB$18:$AB$70,MATCH($B107,'Damage costs'!$C$18:$C$70,0))/1000),"")</f>
        <v/>
      </c>
      <c r="BF107" s="59" t="str">
        <f>IFERROR(IF(OR($C$110=FALSE,LEFT($B107,3)&lt;&gt;"NOX"),BF56*INDEX('Damage costs'!$X$18:$X$70,MATCH($B107,'Damage costs'!$C$18:$C$70,0))/1000,BF56*INDEX('Damage costs'!$AB$18:$AB$70,MATCH($B107,'Damage costs'!$C$18:$C$70,0))/1000),"")</f>
        <v/>
      </c>
      <c r="BG107" s="59" t="str">
        <f>IFERROR(IF(OR($C$110=FALSE,LEFT($B107,3)&lt;&gt;"NOX"),BG56*INDEX('Damage costs'!$X$18:$X$70,MATCH($B107,'Damage costs'!$C$18:$C$70,0))/1000,BG56*INDEX('Damage costs'!$AB$18:$AB$70,MATCH($B107,'Damage costs'!$C$18:$C$70,0))/1000),"")</f>
        <v/>
      </c>
      <c r="BH107" s="59" t="str">
        <f>IFERROR(IF(OR($C$110=FALSE,LEFT($B107,3)&lt;&gt;"NOX"),BH56*INDEX('Damage costs'!$X$18:$X$70,MATCH($B107,'Damage costs'!$C$18:$C$70,0))/1000,BH56*INDEX('Damage costs'!$AB$18:$AB$70,MATCH($B107,'Damage costs'!$C$18:$C$70,0))/1000),"")</f>
        <v/>
      </c>
      <c r="BI107" s="59" t="str">
        <f>IFERROR(IF(OR($C$110=FALSE,LEFT($B107,3)&lt;&gt;"NOX"),BI56*INDEX('Damage costs'!$X$18:$X$70,MATCH($B107,'Damage costs'!$C$18:$C$70,0))/1000,BI56*INDEX('Damage costs'!$AB$18:$AB$70,MATCH($B107,'Damage costs'!$C$18:$C$70,0))/1000),"")</f>
        <v/>
      </c>
      <c r="BJ107" s="59" t="str">
        <f>IFERROR(IF(OR($C$110=FALSE,LEFT($B107,3)&lt;&gt;"NOX"),BJ56*INDEX('Damage costs'!$X$18:$X$70,MATCH($B107,'Damage costs'!$C$18:$C$70,0))/1000,BJ56*INDEX('Damage costs'!$AB$18:$AB$70,MATCH($B107,'Damage costs'!$C$18:$C$70,0))/1000),"")</f>
        <v/>
      </c>
      <c r="BK107" s="59" t="str">
        <f>IFERROR(IF(OR($C$110=FALSE,LEFT($B107,3)&lt;&gt;"NOX"),BK56*INDEX('Damage costs'!$X$18:$X$70,MATCH($B107,'Damage costs'!$C$18:$C$70,0))/1000,BK56*INDEX('Damage costs'!$AB$18:$AB$70,MATCH($B107,'Damage costs'!$C$18:$C$70,0))/1000),"")</f>
        <v/>
      </c>
      <c r="BL107" s="59" t="str">
        <f>IFERROR(IF(OR($C$110=FALSE,LEFT($B107,3)&lt;&gt;"NOX"),BL56*INDEX('Damage costs'!$X$18:$X$70,MATCH($B107,'Damage costs'!$C$18:$C$70,0))/1000,BL56*INDEX('Damage costs'!$AB$18:$AB$70,MATCH($B107,'Damage costs'!$C$18:$C$70,0))/1000),"")</f>
        <v/>
      </c>
      <c r="BM107" s="59" t="str">
        <f>IFERROR(IF(OR($C$110=FALSE,LEFT($B107,3)&lt;&gt;"NOX"),BM56*INDEX('Damage costs'!$X$18:$X$70,MATCH($B107,'Damage costs'!$C$18:$C$70,0))/1000,BM56*INDEX('Damage costs'!$AB$18:$AB$70,MATCH($B107,'Damage costs'!$C$18:$C$70,0))/1000),"")</f>
        <v/>
      </c>
      <c r="BN107" s="59" t="str">
        <f>IFERROR(IF(OR($C$110=FALSE,LEFT($B107,3)&lt;&gt;"NOX"),BN56*INDEX('Damage costs'!$X$18:$X$70,MATCH($B107,'Damage costs'!$C$18:$C$70,0))/1000,BN56*INDEX('Damage costs'!$AB$18:$AB$70,MATCH($B107,'Damage costs'!$C$18:$C$70,0))/1000),"")</f>
        <v/>
      </c>
      <c r="BO107" s="59" t="str">
        <f>IFERROR(IF(OR($C$110=FALSE,LEFT($B107,3)&lt;&gt;"NOX"),BO56*INDEX('Damage costs'!$X$18:$X$70,MATCH($B107,'Damage costs'!$C$18:$C$70,0))/1000,BO56*INDEX('Damage costs'!$AB$18:$AB$70,MATCH($B107,'Damage costs'!$C$18:$C$70,0))/1000),"")</f>
        <v/>
      </c>
      <c r="BP107" s="59" t="str">
        <f>IFERROR(IF(OR($C$110=FALSE,LEFT($B107,3)&lt;&gt;"NOX"),BP56*INDEX('Damage costs'!$X$18:$X$70,MATCH($B107,'Damage costs'!$C$18:$C$70,0))/1000,BP56*INDEX('Damage costs'!$AB$18:$AB$70,MATCH($B107,'Damage costs'!$C$18:$C$70,0))/1000),"")</f>
        <v/>
      </c>
      <c r="BQ107" s="59" t="str">
        <f>IFERROR(IF(OR($C$110=FALSE,LEFT($B107,3)&lt;&gt;"NOX"),BQ56*INDEX('Damage costs'!$X$18:$X$70,MATCH($B107,'Damage costs'!$C$18:$C$70,0))/1000,BQ56*INDEX('Damage costs'!$AB$18:$AB$70,MATCH($B107,'Damage costs'!$C$18:$C$70,0))/1000),"")</f>
        <v/>
      </c>
      <c r="BR107" s="59" t="str">
        <f>IFERROR(IF(OR($C$110=FALSE,LEFT($B107,3)&lt;&gt;"NOX"),BR56*INDEX('Damage costs'!$X$18:$X$70,MATCH($B107,'Damage costs'!$C$18:$C$70,0))/1000,BR56*INDEX('Damage costs'!$AB$18:$AB$70,MATCH($B107,'Damage costs'!$C$18:$C$70,0))/1000),"")</f>
        <v/>
      </c>
      <c r="BS107" s="59" t="str">
        <f>IFERROR(IF(OR($C$110=FALSE,LEFT($B107,3)&lt;&gt;"NOX"),BS56*INDEX('Damage costs'!$X$18:$X$70,MATCH($B107,'Damage costs'!$C$18:$C$70,0))/1000,BS56*INDEX('Damage costs'!$AB$18:$AB$70,MATCH($B107,'Damage costs'!$C$18:$C$70,0))/1000),"")</f>
        <v/>
      </c>
      <c r="BT107" s="59" t="str">
        <f>IFERROR(IF(OR($C$110=FALSE,LEFT($B107,3)&lt;&gt;"NOX"),BT56*INDEX('Damage costs'!$X$18:$X$70,MATCH($B107,'Damage costs'!$C$18:$C$70,0))/1000,BT56*INDEX('Damage costs'!$AB$18:$AB$70,MATCH($B107,'Damage costs'!$C$18:$C$70,0))/1000),"")</f>
        <v/>
      </c>
      <c r="BU107" s="59" t="str">
        <f>IFERROR(IF(OR($C$110=FALSE,LEFT($B107,3)&lt;&gt;"NOX"),BU56*INDEX('Damage costs'!$X$18:$X$70,MATCH($B107,'Damage costs'!$C$18:$C$70,0))/1000,BU56*INDEX('Damage costs'!$AB$18:$AB$70,MATCH($B107,'Damage costs'!$C$18:$C$70,0))/1000),"")</f>
        <v/>
      </c>
      <c r="BV107" s="59" t="str">
        <f>IFERROR(IF(OR($C$110=FALSE,LEFT($B107,3)&lt;&gt;"NOX"),BV56*INDEX('Damage costs'!$X$18:$X$70,MATCH($B107,'Damage costs'!$C$18:$C$70,0))/1000,BV56*INDEX('Damage costs'!$AB$18:$AB$70,MATCH($B107,'Damage costs'!$C$18:$C$70,0))/1000),"")</f>
        <v/>
      </c>
      <c r="BW107" s="59" t="str">
        <f>IFERROR(IF(OR($C$110=FALSE,LEFT($B107,3)&lt;&gt;"NOX"),BW56*INDEX('Damage costs'!$X$18:$X$70,MATCH($B107,'Damage costs'!$C$18:$C$70,0))/1000,BW56*INDEX('Damage costs'!$AB$18:$AB$70,MATCH($B107,'Damage costs'!$C$18:$C$70,0))/1000),"")</f>
        <v/>
      </c>
      <c r="BX107" s="59" t="str">
        <f>IFERROR(IF(OR($C$110=FALSE,LEFT($B107,3)&lt;&gt;"NOX"),BX56*INDEX('Damage costs'!$X$18:$X$70,MATCH($B107,'Damage costs'!$C$18:$C$70,0))/1000,BX56*INDEX('Damage costs'!$AB$18:$AB$70,MATCH($B107,'Damage costs'!$C$18:$C$70,0))/1000),"")</f>
        <v/>
      </c>
      <c r="BY107" s="59" t="str">
        <f>IFERROR(IF(OR($C$110=FALSE,LEFT($B107,3)&lt;&gt;"NOX"),BY56*INDEX('Damage costs'!$X$18:$X$70,MATCH($B107,'Damage costs'!$C$18:$C$70,0))/1000,BY56*INDEX('Damage costs'!$AB$18:$AB$70,MATCH($B107,'Damage costs'!$C$18:$C$70,0))/1000),"")</f>
        <v/>
      </c>
      <c r="BZ107" s="59" t="str">
        <f>IFERROR(IF(OR($C$110=FALSE,LEFT($B107,3)&lt;&gt;"NOX"),BZ56*INDEX('Damage costs'!$X$18:$X$70,MATCH($B107,'Damage costs'!$C$18:$C$70,0))/1000,BZ56*INDEX('Damage costs'!$AB$18:$AB$70,MATCH($B107,'Damage costs'!$C$18:$C$70,0))/1000),"")</f>
        <v/>
      </c>
      <c r="CA107" s="59" t="str">
        <f>IFERROR(IF(OR($C$110=FALSE,LEFT($B107,3)&lt;&gt;"NOX"),CA56*INDEX('Damage costs'!$X$18:$X$70,MATCH($B107,'Damage costs'!$C$18:$C$70,0))/1000,CA56*INDEX('Damage costs'!$AB$18:$AB$70,MATCH($B107,'Damage costs'!$C$18:$C$70,0))/1000),"")</f>
        <v/>
      </c>
      <c r="CB107" s="59" t="str">
        <f>IFERROR(IF(OR($C$110=FALSE,LEFT($B107,3)&lt;&gt;"NOX"),CB56*INDEX('Damage costs'!$X$18:$X$70,MATCH($B107,'Damage costs'!$C$18:$C$70,0))/1000,CB56*INDEX('Damage costs'!$AB$18:$AB$70,MATCH($B107,'Damage costs'!$C$18:$C$70,0))/1000),"")</f>
        <v/>
      </c>
      <c r="CC107" s="59" t="str">
        <f>IFERROR(IF(OR($C$110=FALSE,LEFT($B107,3)&lt;&gt;"NOX"),CC56*INDEX('Damage costs'!$X$18:$X$70,MATCH($B107,'Damage costs'!$C$18:$C$70,0))/1000,CC56*INDEX('Damage costs'!$AB$18:$AB$70,MATCH($B107,'Damage costs'!$C$18:$C$70,0))/1000),"")</f>
        <v/>
      </c>
      <c r="CD107" s="59" t="str">
        <f>IFERROR(IF(OR($C$110=FALSE,LEFT($B107,3)&lt;&gt;"NOX"),CD56*INDEX('Damage costs'!$X$18:$X$70,MATCH($B107,'Damage costs'!$C$18:$C$70,0))/1000,CD56*INDEX('Damage costs'!$AB$18:$AB$70,MATCH($B107,'Damage costs'!$C$18:$C$70,0))/1000),"")</f>
        <v/>
      </c>
      <c r="CE107" s="59" t="str">
        <f>IFERROR(IF(OR($C$110=FALSE,LEFT($B107,3)&lt;&gt;"NOX"),CE56*INDEX('Damage costs'!$X$18:$X$70,MATCH($B107,'Damage costs'!$C$18:$C$70,0))/1000,CE56*INDEX('Damage costs'!$AB$18:$AB$70,MATCH($B107,'Damage costs'!$C$18:$C$70,0))/1000),"")</f>
        <v/>
      </c>
      <c r="CF107" s="59" t="str">
        <f>IFERROR(IF(OR($C$110=FALSE,LEFT($B107,3)&lt;&gt;"NOX"),CF56*INDEX('Damage costs'!$X$18:$X$70,MATCH($B107,'Damage costs'!$C$18:$C$70,0))/1000,CF56*INDEX('Damage costs'!$AB$18:$AB$70,MATCH($B107,'Damage costs'!$C$18:$C$70,0))/1000),"")</f>
        <v/>
      </c>
      <c r="CG107" s="59" t="str">
        <f>IFERROR(IF(OR($C$110=FALSE,LEFT($B107,3)&lt;&gt;"NOX"),CG56*INDEX('Damage costs'!$X$18:$X$70,MATCH($B107,'Damage costs'!$C$18:$C$70,0))/1000,CG56*INDEX('Damage costs'!$AB$18:$AB$70,MATCH($B107,'Damage costs'!$C$18:$C$70,0))/1000),"")</f>
        <v/>
      </c>
      <c r="CH107" s="59" t="str">
        <f>IFERROR(IF(OR($C$110=FALSE,LEFT($B107,3)&lt;&gt;"NOX"),CH56*INDEX('Damage costs'!$X$18:$X$70,MATCH($B107,'Damage costs'!$C$18:$C$70,0))/1000,CH56*INDEX('Damage costs'!$AB$18:$AB$70,MATCH($B107,'Damage costs'!$C$18:$C$70,0))/1000),"")</f>
        <v/>
      </c>
      <c r="CI107" s="59" t="str">
        <f>IFERROR(IF(OR($C$110=FALSE,LEFT($B107,3)&lt;&gt;"NOX"),CI56*INDEX('Damage costs'!$X$18:$X$70,MATCH($B107,'Damage costs'!$C$18:$C$70,0))/1000,CI56*INDEX('Damage costs'!$AB$18:$AB$70,MATCH($B107,'Damage costs'!$C$18:$C$70,0))/1000),"")</f>
        <v/>
      </c>
      <c r="CJ107" s="59" t="str">
        <f>IFERROR(IF(OR($C$110=FALSE,LEFT($B107,3)&lt;&gt;"NOX"),CJ56*INDEX('Damage costs'!$X$18:$X$70,MATCH($B107,'Damage costs'!$C$18:$C$70,0))/1000,CJ56*INDEX('Damage costs'!$AB$18:$AB$70,MATCH($B107,'Damage costs'!$C$18:$C$70,0))/1000),"")</f>
        <v/>
      </c>
      <c r="CK107" s="59" t="str">
        <f>IFERROR(IF(OR($C$110=FALSE,LEFT($B107,3)&lt;&gt;"NOX"),CK56*INDEX('Damage costs'!$X$18:$X$70,MATCH($B107,'Damage costs'!$C$18:$C$70,0))/1000,CK56*INDEX('Damage costs'!$AB$18:$AB$70,MATCH($B107,'Damage costs'!$C$18:$C$70,0))/1000),"")</f>
        <v/>
      </c>
      <c r="CL107" s="59" t="str">
        <f>IFERROR(IF(OR($C$110=FALSE,LEFT($B107,3)&lt;&gt;"NOX"),CL56*INDEX('Damage costs'!$X$18:$X$70,MATCH($B107,'Damage costs'!$C$18:$C$70,0))/1000,CL56*INDEX('Damage costs'!$AB$18:$AB$70,MATCH($B107,'Damage costs'!$C$18:$C$70,0))/1000),"")</f>
        <v/>
      </c>
      <c r="CM107" s="59" t="str">
        <f>IFERROR(IF(OR($C$110=FALSE,LEFT($B107,3)&lt;&gt;"NOX"),CM56*INDEX('Damage costs'!$X$18:$X$70,MATCH($B107,'Damage costs'!$C$18:$C$70,0))/1000,CM56*INDEX('Damage costs'!$AB$18:$AB$70,MATCH($B107,'Damage costs'!$C$18:$C$70,0))/1000),"")</f>
        <v/>
      </c>
      <c r="CN107" s="59" t="str">
        <f>IFERROR(IF(OR($C$110=FALSE,LEFT($B107,3)&lt;&gt;"NOX"),CN56*INDEX('Damage costs'!$X$18:$X$70,MATCH($B107,'Damage costs'!$C$18:$C$70,0))/1000,CN56*INDEX('Damage costs'!$AB$18:$AB$70,MATCH($B107,'Damage costs'!$C$18:$C$70,0))/1000),"")</f>
        <v/>
      </c>
      <c r="CO107" s="59" t="str">
        <f>IFERROR(IF(OR($C$110=FALSE,LEFT($B107,3)&lt;&gt;"NOX"),CO56*INDEX('Damage costs'!$X$18:$X$70,MATCH($B107,'Damage costs'!$C$18:$C$70,0))/1000,CO56*INDEX('Damage costs'!$AB$18:$AB$70,MATCH($B107,'Damage costs'!$C$18:$C$70,0))/1000),"")</f>
        <v/>
      </c>
      <c r="CP107" s="59" t="str">
        <f>IFERROR(IF(OR($C$110=FALSE,LEFT($B107,3)&lt;&gt;"NOX"),CP56*INDEX('Damage costs'!$X$18:$X$70,MATCH($B107,'Damage costs'!$C$18:$C$70,0))/1000,CP56*INDEX('Damage costs'!$AB$18:$AB$70,MATCH($B107,'Damage costs'!$C$18:$C$70,0))/1000),"")</f>
        <v/>
      </c>
      <c r="CQ107" s="59" t="str">
        <f>IFERROR(IF(OR($C$110=FALSE,LEFT($B107,3)&lt;&gt;"NOX"),CQ56*INDEX('Damage costs'!$X$18:$X$70,MATCH($B107,'Damage costs'!$C$18:$C$70,0))/1000,CQ56*INDEX('Damage costs'!$AB$18:$AB$70,MATCH($B107,'Damage costs'!$C$18:$C$70,0))/1000),"")</f>
        <v/>
      </c>
      <c r="CR107" s="59" t="str">
        <f>IFERROR(IF(OR($C$110=FALSE,LEFT($B107,3)&lt;&gt;"NOX"),CR56*INDEX('Damage costs'!$X$18:$X$70,MATCH($B107,'Damage costs'!$C$18:$C$70,0))/1000,CR56*INDEX('Damage costs'!$AB$18:$AB$70,MATCH($B107,'Damage costs'!$C$18:$C$70,0))/1000),"")</f>
        <v/>
      </c>
      <c r="CS107" s="59" t="str">
        <f>IFERROR(IF(OR($C$110=FALSE,LEFT($B107,3)&lt;&gt;"NOX"),CS56*INDEX('Damage costs'!$X$18:$X$70,MATCH($B107,'Damage costs'!$C$18:$C$70,0))/1000,CS56*INDEX('Damage costs'!$AB$18:$AB$70,MATCH($B107,'Damage costs'!$C$18:$C$70,0))/1000),"")</f>
        <v/>
      </c>
      <c r="CT107" s="59" t="str">
        <f>IFERROR(IF(OR($C$110=FALSE,LEFT($B107,3)&lt;&gt;"NOX"),CT56*INDEX('Damage costs'!$X$18:$X$70,MATCH($B107,'Damage costs'!$C$18:$C$70,0))/1000,CT56*INDEX('Damage costs'!$AB$18:$AB$70,MATCH($B107,'Damage costs'!$C$18:$C$70,0))/1000),"")</f>
        <v/>
      </c>
      <c r="CU107" s="59" t="str">
        <f>IFERROR(IF(OR($C$110=FALSE,LEFT($B107,3)&lt;&gt;"NOX"),CU56*INDEX('Damage costs'!$X$18:$X$70,MATCH($B107,'Damage costs'!$C$18:$C$70,0))/1000,CU56*INDEX('Damage costs'!$AB$18:$AB$70,MATCH($B107,'Damage costs'!$C$18:$C$70,0))/1000),"")</f>
        <v/>
      </c>
      <c r="CV107" s="59" t="str">
        <f>IFERROR(IF(OR($C$110=FALSE,LEFT($B107,3)&lt;&gt;"NOX"),CV56*INDEX('Damage costs'!$X$18:$X$70,MATCH($B107,'Damage costs'!$C$18:$C$70,0))/1000,CV56*INDEX('Damage costs'!$AB$18:$AB$70,MATCH($B107,'Damage costs'!$C$18:$C$70,0))/1000),"")</f>
        <v/>
      </c>
      <c r="CW107" s="59" t="str">
        <f>IFERROR(IF(OR($C$110=FALSE,LEFT($B107,3)&lt;&gt;"NOX"),CW56*INDEX('Damage costs'!$X$18:$X$70,MATCH($B107,'Damage costs'!$C$18:$C$70,0))/1000,CW56*INDEX('Damage costs'!$AB$18:$AB$70,MATCH($B107,'Damage costs'!$C$18:$C$70,0))/1000),"")</f>
        <v/>
      </c>
      <c r="CX107" s="59" t="str">
        <f>IFERROR(IF(OR($C$110=FALSE,LEFT($B107,3)&lt;&gt;"NOX"),CX56*INDEX('Damage costs'!$X$18:$X$70,MATCH($B107,'Damage costs'!$C$18:$C$70,0))/1000,CX56*INDEX('Damage costs'!$AB$18:$AB$70,MATCH($B107,'Damage costs'!$C$18:$C$70,0))/1000),"")</f>
        <v/>
      </c>
      <c r="CY107" s="59" t="str">
        <f>IFERROR(IF(OR($C$110=FALSE,LEFT($B107,3)&lt;&gt;"NOX"),CY56*INDEX('Damage costs'!$X$18:$X$70,MATCH($B107,'Damage costs'!$C$18:$C$70,0))/1000,CY56*INDEX('Damage costs'!$AB$18:$AB$70,MATCH($B107,'Damage costs'!$C$18:$C$70,0))/1000),"")</f>
        <v/>
      </c>
      <c r="CZ107" s="391"/>
    </row>
    <row r="108" spans="2:104" x14ac:dyDescent="0.25">
      <c r="B108" s="406">
        <f t="shared" si="42"/>
        <v>0</v>
      </c>
      <c r="C108" s="9" t="s">
        <v>1117</v>
      </c>
      <c r="D108" s="59" t="str">
        <f>IFERROR(IF(OR($C$110=FALSE,LEFT($B108,3)&lt;&gt;"NOX"),D57*INDEX('Damage costs'!$X$18:$X$70,MATCH($B108,'Damage costs'!$C$18:$C$70,0))/1000,D57*INDEX('Damage costs'!$AB$18:$AB$70,MATCH($B108,'Damage costs'!$C$18:$C$70,0))/1000),"")</f>
        <v/>
      </c>
      <c r="E108" s="59" t="str">
        <f>IFERROR(IF(OR($C$110=FALSE,LEFT($B108,3)&lt;&gt;"NOX"),E57*INDEX('Damage costs'!$X$18:$X$70,MATCH($B108,'Damage costs'!$C$18:$C$70,0))/1000,E57*INDEX('Damage costs'!$AB$18:$AB$70,MATCH($B108,'Damage costs'!$C$18:$C$70,0))/1000),"")</f>
        <v/>
      </c>
      <c r="F108" s="59" t="str">
        <f>IFERROR(IF(OR($C$110=FALSE,LEFT($B108,3)&lt;&gt;"NOX"),F57*INDEX('Damage costs'!$X$18:$X$70,MATCH($B108,'Damage costs'!$C$18:$C$70,0))/1000,F57*INDEX('Damage costs'!$AB$18:$AB$70,MATCH($B108,'Damage costs'!$C$18:$C$70,0))/1000),"")</f>
        <v/>
      </c>
      <c r="G108" s="59" t="str">
        <f>IFERROR(IF(OR($C$110=FALSE,LEFT($B108,3)&lt;&gt;"NOX"),G57*INDEX('Damage costs'!$X$18:$X$70,MATCH($B108,'Damage costs'!$C$18:$C$70,0))/1000,G57*INDEX('Damage costs'!$AB$18:$AB$70,MATCH($B108,'Damage costs'!$C$18:$C$70,0))/1000),"")</f>
        <v/>
      </c>
      <c r="H108" s="59" t="str">
        <f>IFERROR(IF(OR($C$110=FALSE,LEFT($B108,3)&lt;&gt;"NOX"),H57*INDEX('Damage costs'!$X$18:$X$70,MATCH($B108,'Damage costs'!$C$18:$C$70,0))/1000,H57*INDEX('Damage costs'!$AB$18:$AB$70,MATCH($B108,'Damage costs'!$C$18:$C$70,0))/1000),"")</f>
        <v/>
      </c>
      <c r="I108" s="59" t="str">
        <f>IFERROR(IF(OR($C$110=FALSE,LEFT($B108,3)&lt;&gt;"NOX"),I57*INDEX('Damage costs'!$X$18:$X$70,MATCH($B108,'Damage costs'!$C$18:$C$70,0))/1000,I57*INDEX('Damage costs'!$AB$18:$AB$70,MATCH($B108,'Damage costs'!$C$18:$C$70,0))/1000),"")</f>
        <v/>
      </c>
      <c r="J108" s="59" t="str">
        <f>IFERROR(IF(OR($C$110=FALSE,LEFT($B108,3)&lt;&gt;"NOX"),J57*INDEX('Damage costs'!$X$18:$X$70,MATCH($B108,'Damage costs'!$C$18:$C$70,0))/1000,J57*INDEX('Damage costs'!$AB$18:$AB$70,MATCH($B108,'Damage costs'!$C$18:$C$70,0))/1000),"")</f>
        <v/>
      </c>
      <c r="K108" s="59" t="str">
        <f>IFERROR(IF(OR($C$110=FALSE,LEFT($B108,3)&lt;&gt;"NOX"),K57*INDEX('Damage costs'!$X$18:$X$70,MATCH($B108,'Damage costs'!$C$18:$C$70,0))/1000,K57*INDEX('Damage costs'!$AB$18:$AB$70,MATCH($B108,'Damage costs'!$C$18:$C$70,0))/1000),"")</f>
        <v/>
      </c>
      <c r="L108" s="59" t="str">
        <f>IFERROR(IF(OR($C$110=FALSE,LEFT($B108,3)&lt;&gt;"NOX"),L57*INDEX('Damage costs'!$X$18:$X$70,MATCH($B108,'Damage costs'!$C$18:$C$70,0))/1000,L57*INDEX('Damage costs'!$AB$18:$AB$70,MATCH($B108,'Damage costs'!$C$18:$C$70,0))/1000),"")</f>
        <v/>
      </c>
      <c r="M108" s="59" t="str">
        <f>IFERROR(IF(OR($C$110=FALSE,LEFT($B108,3)&lt;&gt;"NOX"),M57*INDEX('Damage costs'!$X$18:$X$70,MATCH($B108,'Damage costs'!$C$18:$C$70,0))/1000,M57*INDEX('Damage costs'!$AB$18:$AB$70,MATCH($B108,'Damage costs'!$C$18:$C$70,0))/1000),"")</f>
        <v/>
      </c>
      <c r="N108" s="59" t="str">
        <f>IFERROR(IF(OR($C$110=FALSE,LEFT($B108,3)&lt;&gt;"NOX"),N57*INDEX('Damage costs'!$X$18:$X$70,MATCH($B108,'Damage costs'!$C$18:$C$70,0))/1000,N57*INDEX('Damage costs'!$AB$18:$AB$70,MATCH($B108,'Damage costs'!$C$18:$C$70,0))/1000),"")</f>
        <v/>
      </c>
      <c r="O108" s="59" t="str">
        <f>IFERROR(IF(OR($C$110=FALSE,LEFT($B108,3)&lt;&gt;"NOX"),O57*INDEX('Damage costs'!$X$18:$X$70,MATCH($B108,'Damage costs'!$C$18:$C$70,0))/1000,O57*INDEX('Damage costs'!$AB$18:$AB$70,MATCH($B108,'Damage costs'!$C$18:$C$70,0))/1000),"")</f>
        <v/>
      </c>
      <c r="P108" s="59" t="str">
        <f>IFERROR(IF(OR($C$110=FALSE,LEFT($B108,3)&lt;&gt;"NOX"),P57*INDEX('Damage costs'!$X$18:$X$70,MATCH($B108,'Damage costs'!$C$18:$C$70,0))/1000,P57*INDEX('Damage costs'!$AB$18:$AB$70,MATCH($B108,'Damage costs'!$C$18:$C$70,0))/1000),"")</f>
        <v/>
      </c>
      <c r="Q108" s="59" t="str">
        <f>IFERROR(IF(OR($C$110=FALSE,LEFT($B108,3)&lt;&gt;"NOX"),Q57*INDEX('Damage costs'!$X$18:$X$70,MATCH($B108,'Damage costs'!$C$18:$C$70,0))/1000,Q57*INDEX('Damage costs'!$AB$18:$AB$70,MATCH($B108,'Damage costs'!$C$18:$C$70,0))/1000),"")</f>
        <v/>
      </c>
      <c r="R108" s="59" t="str">
        <f>IFERROR(IF(OR($C$110=FALSE,LEFT($B108,3)&lt;&gt;"NOX"),R57*INDEX('Damage costs'!$X$18:$X$70,MATCH($B108,'Damage costs'!$C$18:$C$70,0))/1000,R57*INDEX('Damage costs'!$AB$18:$AB$70,MATCH($B108,'Damage costs'!$C$18:$C$70,0))/1000),"")</f>
        <v/>
      </c>
      <c r="S108" s="59" t="str">
        <f>IFERROR(IF(OR($C$110=FALSE,LEFT($B108,3)&lt;&gt;"NOX"),S57*INDEX('Damage costs'!$X$18:$X$70,MATCH($B108,'Damage costs'!$C$18:$C$70,0))/1000,S57*INDEX('Damage costs'!$AB$18:$AB$70,MATCH($B108,'Damage costs'!$C$18:$C$70,0))/1000),"")</f>
        <v/>
      </c>
      <c r="T108" s="59" t="str">
        <f>IFERROR(IF(OR($C$110=FALSE,LEFT($B108,3)&lt;&gt;"NOX"),T57*INDEX('Damage costs'!$X$18:$X$70,MATCH($B108,'Damage costs'!$C$18:$C$70,0))/1000,T57*INDEX('Damage costs'!$AB$18:$AB$70,MATCH($B108,'Damage costs'!$C$18:$C$70,0))/1000),"")</f>
        <v/>
      </c>
      <c r="U108" s="59" t="str">
        <f>IFERROR(IF(OR($C$110=FALSE,LEFT($B108,3)&lt;&gt;"NOX"),U57*INDEX('Damage costs'!$X$18:$X$70,MATCH($B108,'Damage costs'!$C$18:$C$70,0))/1000,U57*INDEX('Damage costs'!$AB$18:$AB$70,MATCH($B108,'Damage costs'!$C$18:$C$70,0))/1000),"")</f>
        <v/>
      </c>
      <c r="V108" s="59" t="str">
        <f>IFERROR(IF(OR($C$110=FALSE,LEFT($B108,3)&lt;&gt;"NOX"),V57*INDEX('Damage costs'!$X$18:$X$70,MATCH($B108,'Damage costs'!$C$18:$C$70,0))/1000,V57*INDEX('Damage costs'!$AB$18:$AB$70,MATCH($B108,'Damage costs'!$C$18:$C$70,0))/1000),"")</f>
        <v/>
      </c>
      <c r="W108" s="59" t="str">
        <f>IFERROR(IF(OR($C$110=FALSE,LEFT($B108,3)&lt;&gt;"NOX"),W57*INDEX('Damage costs'!$X$18:$X$70,MATCH($B108,'Damage costs'!$C$18:$C$70,0))/1000,W57*INDEX('Damage costs'!$AB$18:$AB$70,MATCH($B108,'Damage costs'!$C$18:$C$70,0))/1000),"")</f>
        <v/>
      </c>
      <c r="X108" s="59" t="str">
        <f>IFERROR(IF(OR($C$110=FALSE,LEFT($B108,3)&lt;&gt;"NOX"),X57*INDEX('Damage costs'!$X$18:$X$70,MATCH($B108,'Damage costs'!$C$18:$C$70,0))/1000,X57*INDEX('Damage costs'!$AB$18:$AB$70,MATCH($B108,'Damage costs'!$C$18:$C$70,0))/1000),"")</f>
        <v/>
      </c>
      <c r="Y108" s="59" t="str">
        <f>IFERROR(IF(OR($C$110=FALSE,LEFT($B108,3)&lt;&gt;"NOX"),Y57*INDEX('Damage costs'!$X$18:$X$70,MATCH($B108,'Damage costs'!$C$18:$C$70,0))/1000,Y57*INDEX('Damage costs'!$AB$18:$AB$70,MATCH($B108,'Damage costs'!$C$18:$C$70,0))/1000),"")</f>
        <v/>
      </c>
      <c r="Z108" s="59" t="str">
        <f>IFERROR(IF(OR($C$110=FALSE,LEFT($B108,3)&lt;&gt;"NOX"),Z57*INDEX('Damage costs'!$X$18:$X$70,MATCH($B108,'Damage costs'!$C$18:$C$70,0))/1000,Z57*INDEX('Damage costs'!$AB$18:$AB$70,MATCH($B108,'Damage costs'!$C$18:$C$70,0))/1000),"")</f>
        <v/>
      </c>
      <c r="AA108" s="59" t="str">
        <f>IFERROR(IF(OR($C$110=FALSE,LEFT($B108,3)&lt;&gt;"NOX"),AA57*INDEX('Damage costs'!$X$18:$X$70,MATCH($B108,'Damage costs'!$C$18:$C$70,0))/1000,AA57*INDEX('Damage costs'!$AB$18:$AB$70,MATCH($B108,'Damage costs'!$C$18:$C$70,0))/1000),"")</f>
        <v/>
      </c>
      <c r="AB108" s="59" t="str">
        <f>IFERROR(IF(OR($C$110=FALSE,LEFT($B108,3)&lt;&gt;"NOX"),AB57*INDEX('Damage costs'!$X$18:$X$70,MATCH($B108,'Damage costs'!$C$18:$C$70,0))/1000,AB57*INDEX('Damage costs'!$AB$18:$AB$70,MATCH($B108,'Damage costs'!$C$18:$C$70,0))/1000),"")</f>
        <v/>
      </c>
      <c r="AC108" s="59" t="str">
        <f>IFERROR(IF(OR($C$110=FALSE,LEFT($B108,3)&lt;&gt;"NOX"),AC57*INDEX('Damage costs'!$X$18:$X$70,MATCH($B108,'Damage costs'!$C$18:$C$70,0))/1000,AC57*INDEX('Damage costs'!$AB$18:$AB$70,MATCH($B108,'Damage costs'!$C$18:$C$70,0))/1000),"")</f>
        <v/>
      </c>
      <c r="AD108" s="59" t="str">
        <f>IFERROR(IF(OR($C$110=FALSE,LEFT($B108,3)&lt;&gt;"NOX"),AD57*INDEX('Damage costs'!$X$18:$X$70,MATCH($B108,'Damage costs'!$C$18:$C$70,0))/1000,AD57*INDEX('Damage costs'!$AB$18:$AB$70,MATCH($B108,'Damage costs'!$C$18:$C$70,0))/1000),"")</f>
        <v/>
      </c>
      <c r="AE108" s="59" t="str">
        <f>IFERROR(IF(OR($C$110=FALSE,LEFT($B108,3)&lt;&gt;"NOX"),AE57*INDEX('Damage costs'!$X$18:$X$70,MATCH($B108,'Damage costs'!$C$18:$C$70,0))/1000,AE57*INDEX('Damage costs'!$AB$18:$AB$70,MATCH($B108,'Damage costs'!$C$18:$C$70,0))/1000),"")</f>
        <v/>
      </c>
      <c r="AF108" s="59" t="str">
        <f>IFERROR(IF(OR($C$110=FALSE,LEFT($B108,3)&lt;&gt;"NOX"),AF57*INDEX('Damage costs'!$X$18:$X$70,MATCH($B108,'Damage costs'!$C$18:$C$70,0))/1000,AF57*INDEX('Damage costs'!$AB$18:$AB$70,MATCH($B108,'Damage costs'!$C$18:$C$70,0))/1000),"")</f>
        <v/>
      </c>
      <c r="AG108" s="59" t="str">
        <f>IFERROR(IF(OR($C$110=FALSE,LEFT($B108,3)&lt;&gt;"NOX"),AG57*INDEX('Damage costs'!$X$18:$X$70,MATCH($B108,'Damage costs'!$C$18:$C$70,0))/1000,AG57*INDEX('Damage costs'!$AB$18:$AB$70,MATCH($B108,'Damage costs'!$C$18:$C$70,0))/1000),"")</f>
        <v/>
      </c>
      <c r="AH108" s="59" t="str">
        <f>IFERROR(IF(OR($C$110=FALSE,LEFT($B108,3)&lt;&gt;"NOX"),AH57*INDEX('Damage costs'!$X$18:$X$70,MATCH($B108,'Damage costs'!$C$18:$C$70,0))/1000,AH57*INDEX('Damage costs'!$AB$18:$AB$70,MATCH($B108,'Damage costs'!$C$18:$C$70,0))/1000),"")</f>
        <v/>
      </c>
      <c r="AI108" s="59" t="str">
        <f>IFERROR(IF(OR($C$110=FALSE,LEFT($B108,3)&lt;&gt;"NOX"),AI57*INDEX('Damage costs'!$X$18:$X$70,MATCH($B108,'Damage costs'!$C$18:$C$70,0))/1000,AI57*INDEX('Damage costs'!$AB$18:$AB$70,MATCH($B108,'Damage costs'!$C$18:$C$70,0))/1000),"")</f>
        <v/>
      </c>
      <c r="AJ108" s="59" t="str">
        <f>IFERROR(IF(OR($C$110=FALSE,LEFT($B108,3)&lt;&gt;"NOX"),AJ57*INDEX('Damage costs'!$X$18:$X$70,MATCH($B108,'Damage costs'!$C$18:$C$70,0))/1000,AJ57*INDEX('Damage costs'!$AB$18:$AB$70,MATCH($B108,'Damage costs'!$C$18:$C$70,0))/1000),"")</f>
        <v/>
      </c>
      <c r="AK108" s="59" t="str">
        <f>IFERROR(IF(OR($C$110=FALSE,LEFT($B108,3)&lt;&gt;"NOX"),AK57*INDEX('Damage costs'!$X$18:$X$70,MATCH($B108,'Damage costs'!$C$18:$C$70,0))/1000,AK57*INDEX('Damage costs'!$AB$18:$AB$70,MATCH($B108,'Damage costs'!$C$18:$C$70,0))/1000),"")</f>
        <v/>
      </c>
      <c r="AL108" s="59" t="str">
        <f>IFERROR(IF(OR($C$110=FALSE,LEFT($B108,3)&lt;&gt;"NOX"),AL57*INDEX('Damage costs'!$X$18:$X$70,MATCH($B108,'Damage costs'!$C$18:$C$70,0))/1000,AL57*INDEX('Damage costs'!$AB$18:$AB$70,MATCH($B108,'Damage costs'!$C$18:$C$70,0))/1000),"")</f>
        <v/>
      </c>
      <c r="AM108" s="59" t="str">
        <f>IFERROR(IF(OR($C$110=FALSE,LEFT($B108,3)&lt;&gt;"NOX"),AM57*INDEX('Damage costs'!$X$18:$X$70,MATCH($B108,'Damage costs'!$C$18:$C$70,0))/1000,AM57*INDEX('Damage costs'!$AB$18:$AB$70,MATCH($B108,'Damage costs'!$C$18:$C$70,0))/1000),"")</f>
        <v/>
      </c>
      <c r="AN108" s="59" t="str">
        <f>IFERROR(IF(OR($C$110=FALSE,LEFT($B108,3)&lt;&gt;"NOX"),AN57*INDEX('Damage costs'!$X$18:$X$70,MATCH($B108,'Damage costs'!$C$18:$C$70,0))/1000,AN57*INDEX('Damage costs'!$AB$18:$AB$70,MATCH($B108,'Damage costs'!$C$18:$C$70,0))/1000),"")</f>
        <v/>
      </c>
      <c r="AO108" s="59" t="str">
        <f>IFERROR(IF(OR($C$110=FALSE,LEFT($B108,3)&lt;&gt;"NOX"),AO57*INDEX('Damage costs'!$X$18:$X$70,MATCH($B108,'Damage costs'!$C$18:$C$70,0))/1000,AO57*INDEX('Damage costs'!$AB$18:$AB$70,MATCH($B108,'Damage costs'!$C$18:$C$70,0))/1000),"")</f>
        <v/>
      </c>
      <c r="AP108" s="59" t="str">
        <f>IFERROR(IF(OR($C$110=FALSE,LEFT($B108,3)&lt;&gt;"NOX"),AP57*INDEX('Damage costs'!$X$18:$X$70,MATCH($B108,'Damage costs'!$C$18:$C$70,0))/1000,AP57*INDEX('Damage costs'!$AB$18:$AB$70,MATCH($B108,'Damage costs'!$C$18:$C$70,0))/1000),"")</f>
        <v/>
      </c>
      <c r="AQ108" s="59" t="str">
        <f>IFERROR(IF(OR($C$110=FALSE,LEFT($B108,3)&lt;&gt;"NOX"),AQ57*INDEX('Damage costs'!$X$18:$X$70,MATCH($B108,'Damage costs'!$C$18:$C$70,0))/1000,AQ57*INDEX('Damage costs'!$AB$18:$AB$70,MATCH($B108,'Damage costs'!$C$18:$C$70,0))/1000),"")</f>
        <v/>
      </c>
      <c r="AR108" s="59" t="str">
        <f>IFERROR(IF(OR($C$110=FALSE,LEFT($B108,3)&lt;&gt;"NOX"),AR57*INDEX('Damage costs'!$X$18:$X$70,MATCH($B108,'Damage costs'!$C$18:$C$70,0))/1000,AR57*INDEX('Damage costs'!$AB$18:$AB$70,MATCH($B108,'Damage costs'!$C$18:$C$70,0))/1000),"")</f>
        <v/>
      </c>
      <c r="AS108" s="59" t="str">
        <f>IFERROR(IF(OR($C$110=FALSE,LEFT($B108,3)&lt;&gt;"NOX"),AS57*INDEX('Damage costs'!$X$18:$X$70,MATCH($B108,'Damage costs'!$C$18:$C$70,0))/1000,AS57*INDEX('Damage costs'!$AB$18:$AB$70,MATCH($B108,'Damage costs'!$C$18:$C$70,0))/1000),"")</f>
        <v/>
      </c>
      <c r="AT108" s="59" t="str">
        <f>IFERROR(IF(OR($C$110=FALSE,LEFT($B108,3)&lt;&gt;"NOX"),AT57*INDEX('Damage costs'!$X$18:$X$70,MATCH($B108,'Damage costs'!$C$18:$C$70,0))/1000,AT57*INDEX('Damage costs'!$AB$18:$AB$70,MATCH($B108,'Damage costs'!$C$18:$C$70,0))/1000),"")</f>
        <v/>
      </c>
      <c r="AU108" s="59" t="str">
        <f>IFERROR(IF(OR($C$110=FALSE,LEFT($B108,3)&lt;&gt;"NOX"),AU57*INDEX('Damage costs'!$X$18:$X$70,MATCH($B108,'Damage costs'!$C$18:$C$70,0))/1000,AU57*INDEX('Damage costs'!$AB$18:$AB$70,MATCH($B108,'Damage costs'!$C$18:$C$70,0))/1000),"")</f>
        <v/>
      </c>
      <c r="AV108" s="59" t="str">
        <f>IFERROR(IF(OR($C$110=FALSE,LEFT($B108,3)&lt;&gt;"NOX"),AV57*INDEX('Damage costs'!$X$18:$X$70,MATCH($B108,'Damage costs'!$C$18:$C$70,0))/1000,AV57*INDEX('Damage costs'!$AB$18:$AB$70,MATCH($B108,'Damage costs'!$C$18:$C$70,0))/1000),"")</f>
        <v/>
      </c>
      <c r="AW108" s="59" t="str">
        <f>IFERROR(IF(OR($C$110=FALSE,LEFT($B108,3)&lt;&gt;"NOX"),AW57*INDEX('Damage costs'!$X$18:$X$70,MATCH($B108,'Damage costs'!$C$18:$C$70,0))/1000,AW57*INDEX('Damage costs'!$AB$18:$AB$70,MATCH($B108,'Damage costs'!$C$18:$C$70,0))/1000),"")</f>
        <v/>
      </c>
      <c r="AX108" s="59" t="str">
        <f>IFERROR(IF(OR($C$110=FALSE,LEFT($B108,3)&lt;&gt;"NOX"),AX57*INDEX('Damage costs'!$X$18:$X$70,MATCH($B108,'Damage costs'!$C$18:$C$70,0))/1000,AX57*INDEX('Damage costs'!$AB$18:$AB$70,MATCH($B108,'Damage costs'!$C$18:$C$70,0))/1000),"")</f>
        <v/>
      </c>
      <c r="AY108" s="59" t="str">
        <f>IFERROR(IF(OR($C$110=FALSE,LEFT($B108,3)&lt;&gt;"NOX"),AY57*INDEX('Damage costs'!$X$18:$X$70,MATCH($B108,'Damage costs'!$C$18:$C$70,0))/1000,AY57*INDEX('Damage costs'!$AB$18:$AB$70,MATCH($B108,'Damage costs'!$C$18:$C$70,0))/1000),"")</f>
        <v/>
      </c>
      <c r="AZ108" s="59" t="str">
        <f>IFERROR(IF(OR($C$110=FALSE,LEFT($B108,3)&lt;&gt;"NOX"),AZ57*INDEX('Damage costs'!$X$18:$X$70,MATCH($B108,'Damage costs'!$C$18:$C$70,0))/1000,AZ57*INDEX('Damage costs'!$AB$18:$AB$70,MATCH($B108,'Damage costs'!$C$18:$C$70,0))/1000),"")</f>
        <v/>
      </c>
      <c r="BA108" s="59" t="str">
        <f>IFERROR(IF(OR($C$110=FALSE,LEFT($B108,3)&lt;&gt;"NOX"),BA57*INDEX('Damage costs'!$X$18:$X$70,MATCH($B108,'Damage costs'!$C$18:$C$70,0))/1000,BA57*INDEX('Damage costs'!$AB$18:$AB$70,MATCH($B108,'Damage costs'!$C$18:$C$70,0))/1000),"")</f>
        <v/>
      </c>
      <c r="BB108" s="59" t="str">
        <f>IFERROR(IF(OR($C$110=FALSE,LEFT($B108,3)&lt;&gt;"NOX"),BB57*INDEX('Damage costs'!$X$18:$X$70,MATCH($B108,'Damage costs'!$C$18:$C$70,0))/1000,BB57*INDEX('Damage costs'!$AB$18:$AB$70,MATCH($B108,'Damage costs'!$C$18:$C$70,0))/1000),"")</f>
        <v/>
      </c>
      <c r="BC108" s="59" t="str">
        <f>IFERROR(IF(OR($C$110=FALSE,LEFT($B108,3)&lt;&gt;"NOX"),BC57*INDEX('Damage costs'!$X$18:$X$70,MATCH($B108,'Damage costs'!$C$18:$C$70,0))/1000,BC57*INDEX('Damage costs'!$AB$18:$AB$70,MATCH($B108,'Damage costs'!$C$18:$C$70,0))/1000),"")</f>
        <v/>
      </c>
      <c r="BD108" s="59" t="str">
        <f>IFERROR(IF(OR($C$110=FALSE,LEFT($B108,3)&lt;&gt;"NOX"),BD57*INDEX('Damage costs'!$X$18:$X$70,MATCH($B108,'Damage costs'!$C$18:$C$70,0))/1000,BD57*INDEX('Damage costs'!$AB$18:$AB$70,MATCH($B108,'Damage costs'!$C$18:$C$70,0))/1000),"")</f>
        <v/>
      </c>
      <c r="BE108" s="59" t="str">
        <f>IFERROR(IF(OR($C$110=FALSE,LEFT($B108,3)&lt;&gt;"NOX"),BE57*INDEX('Damage costs'!$X$18:$X$70,MATCH($B108,'Damage costs'!$C$18:$C$70,0))/1000,BE57*INDEX('Damage costs'!$AB$18:$AB$70,MATCH($B108,'Damage costs'!$C$18:$C$70,0))/1000),"")</f>
        <v/>
      </c>
      <c r="BF108" s="59" t="str">
        <f>IFERROR(IF(OR($C$110=FALSE,LEFT($B108,3)&lt;&gt;"NOX"),BF57*INDEX('Damage costs'!$X$18:$X$70,MATCH($B108,'Damage costs'!$C$18:$C$70,0))/1000,BF57*INDEX('Damage costs'!$AB$18:$AB$70,MATCH($B108,'Damage costs'!$C$18:$C$70,0))/1000),"")</f>
        <v/>
      </c>
      <c r="BG108" s="59" t="str">
        <f>IFERROR(IF(OR($C$110=FALSE,LEFT($B108,3)&lt;&gt;"NOX"),BG57*INDEX('Damage costs'!$X$18:$X$70,MATCH($B108,'Damage costs'!$C$18:$C$70,0))/1000,BG57*INDEX('Damage costs'!$AB$18:$AB$70,MATCH($B108,'Damage costs'!$C$18:$C$70,0))/1000),"")</f>
        <v/>
      </c>
      <c r="BH108" s="59" t="str">
        <f>IFERROR(IF(OR($C$110=FALSE,LEFT($B108,3)&lt;&gt;"NOX"),BH57*INDEX('Damage costs'!$X$18:$X$70,MATCH($B108,'Damage costs'!$C$18:$C$70,0))/1000,BH57*INDEX('Damage costs'!$AB$18:$AB$70,MATCH($B108,'Damage costs'!$C$18:$C$70,0))/1000),"")</f>
        <v/>
      </c>
      <c r="BI108" s="59" t="str">
        <f>IFERROR(IF(OR($C$110=FALSE,LEFT($B108,3)&lt;&gt;"NOX"),BI57*INDEX('Damage costs'!$X$18:$X$70,MATCH($B108,'Damage costs'!$C$18:$C$70,0))/1000,BI57*INDEX('Damage costs'!$AB$18:$AB$70,MATCH($B108,'Damage costs'!$C$18:$C$70,0))/1000),"")</f>
        <v/>
      </c>
      <c r="BJ108" s="59" t="str">
        <f>IFERROR(IF(OR($C$110=FALSE,LEFT($B108,3)&lt;&gt;"NOX"),BJ57*INDEX('Damage costs'!$X$18:$X$70,MATCH($B108,'Damage costs'!$C$18:$C$70,0))/1000,BJ57*INDEX('Damage costs'!$AB$18:$AB$70,MATCH($B108,'Damage costs'!$C$18:$C$70,0))/1000),"")</f>
        <v/>
      </c>
      <c r="BK108" s="59" t="str">
        <f>IFERROR(IF(OR($C$110=FALSE,LEFT($B108,3)&lt;&gt;"NOX"),BK57*INDEX('Damage costs'!$X$18:$X$70,MATCH($B108,'Damage costs'!$C$18:$C$70,0))/1000,BK57*INDEX('Damage costs'!$AB$18:$AB$70,MATCH($B108,'Damage costs'!$C$18:$C$70,0))/1000),"")</f>
        <v/>
      </c>
      <c r="BL108" s="59" t="str">
        <f>IFERROR(IF(OR($C$110=FALSE,LEFT($B108,3)&lt;&gt;"NOX"),BL57*INDEX('Damage costs'!$X$18:$X$70,MATCH($B108,'Damage costs'!$C$18:$C$70,0))/1000,BL57*INDEX('Damage costs'!$AB$18:$AB$70,MATCH($B108,'Damage costs'!$C$18:$C$70,0))/1000),"")</f>
        <v/>
      </c>
      <c r="BM108" s="59" t="str">
        <f>IFERROR(IF(OR($C$110=FALSE,LEFT($B108,3)&lt;&gt;"NOX"),BM57*INDEX('Damage costs'!$X$18:$X$70,MATCH($B108,'Damage costs'!$C$18:$C$70,0))/1000,BM57*INDEX('Damage costs'!$AB$18:$AB$70,MATCH($B108,'Damage costs'!$C$18:$C$70,0))/1000),"")</f>
        <v/>
      </c>
      <c r="BN108" s="59" t="str">
        <f>IFERROR(IF(OR($C$110=FALSE,LEFT($B108,3)&lt;&gt;"NOX"),BN57*INDEX('Damage costs'!$X$18:$X$70,MATCH($B108,'Damage costs'!$C$18:$C$70,0))/1000,BN57*INDEX('Damage costs'!$AB$18:$AB$70,MATCH($B108,'Damage costs'!$C$18:$C$70,0))/1000),"")</f>
        <v/>
      </c>
      <c r="BO108" s="59" t="str">
        <f>IFERROR(IF(OR($C$110=FALSE,LEFT($B108,3)&lt;&gt;"NOX"),BO57*INDEX('Damage costs'!$X$18:$X$70,MATCH($B108,'Damage costs'!$C$18:$C$70,0))/1000,BO57*INDEX('Damage costs'!$AB$18:$AB$70,MATCH($B108,'Damage costs'!$C$18:$C$70,0))/1000),"")</f>
        <v/>
      </c>
      <c r="BP108" s="59" t="str">
        <f>IFERROR(IF(OR($C$110=FALSE,LEFT($B108,3)&lt;&gt;"NOX"),BP57*INDEX('Damage costs'!$X$18:$X$70,MATCH($B108,'Damage costs'!$C$18:$C$70,0))/1000,BP57*INDEX('Damage costs'!$AB$18:$AB$70,MATCH($B108,'Damage costs'!$C$18:$C$70,0))/1000),"")</f>
        <v/>
      </c>
      <c r="BQ108" s="59" t="str">
        <f>IFERROR(IF(OR($C$110=FALSE,LEFT($B108,3)&lt;&gt;"NOX"),BQ57*INDEX('Damage costs'!$X$18:$X$70,MATCH($B108,'Damage costs'!$C$18:$C$70,0))/1000,BQ57*INDEX('Damage costs'!$AB$18:$AB$70,MATCH($B108,'Damage costs'!$C$18:$C$70,0))/1000),"")</f>
        <v/>
      </c>
      <c r="BR108" s="59" t="str">
        <f>IFERROR(IF(OR($C$110=FALSE,LEFT($B108,3)&lt;&gt;"NOX"),BR57*INDEX('Damage costs'!$X$18:$X$70,MATCH($B108,'Damage costs'!$C$18:$C$70,0))/1000,BR57*INDEX('Damage costs'!$AB$18:$AB$70,MATCH($B108,'Damage costs'!$C$18:$C$70,0))/1000),"")</f>
        <v/>
      </c>
      <c r="BS108" s="59" t="str">
        <f>IFERROR(IF(OR($C$110=FALSE,LEFT($B108,3)&lt;&gt;"NOX"),BS57*INDEX('Damage costs'!$X$18:$X$70,MATCH($B108,'Damage costs'!$C$18:$C$70,0))/1000,BS57*INDEX('Damage costs'!$AB$18:$AB$70,MATCH($B108,'Damage costs'!$C$18:$C$70,0))/1000),"")</f>
        <v/>
      </c>
      <c r="BT108" s="59" t="str">
        <f>IFERROR(IF(OR($C$110=FALSE,LEFT($B108,3)&lt;&gt;"NOX"),BT57*INDEX('Damage costs'!$X$18:$X$70,MATCH($B108,'Damage costs'!$C$18:$C$70,0))/1000,BT57*INDEX('Damage costs'!$AB$18:$AB$70,MATCH($B108,'Damage costs'!$C$18:$C$70,0))/1000),"")</f>
        <v/>
      </c>
      <c r="BU108" s="59" t="str">
        <f>IFERROR(IF(OR($C$110=FALSE,LEFT($B108,3)&lt;&gt;"NOX"),BU57*INDEX('Damage costs'!$X$18:$X$70,MATCH($B108,'Damage costs'!$C$18:$C$70,0))/1000,BU57*INDEX('Damage costs'!$AB$18:$AB$70,MATCH($B108,'Damage costs'!$C$18:$C$70,0))/1000),"")</f>
        <v/>
      </c>
      <c r="BV108" s="59" t="str">
        <f>IFERROR(IF(OR($C$110=FALSE,LEFT($B108,3)&lt;&gt;"NOX"),BV57*INDEX('Damage costs'!$X$18:$X$70,MATCH($B108,'Damage costs'!$C$18:$C$70,0))/1000,BV57*INDEX('Damage costs'!$AB$18:$AB$70,MATCH($B108,'Damage costs'!$C$18:$C$70,0))/1000),"")</f>
        <v/>
      </c>
      <c r="BW108" s="59" t="str">
        <f>IFERROR(IF(OR($C$110=FALSE,LEFT($B108,3)&lt;&gt;"NOX"),BW57*INDEX('Damage costs'!$X$18:$X$70,MATCH($B108,'Damage costs'!$C$18:$C$70,0))/1000,BW57*INDEX('Damage costs'!$AB$18:$AB$70,MATCH($B108,'Damage costs'!$C$18:$C$70,0))/1000),"")</f>
        <v/>
      </c>
      <c r="BX108" s="59" t="str">
        <f>IFERROR(IF(OR($C$110=FALSE,LEFT($B108,3)&lt;&gt;"NOX"),BX57*INDEX('Damage costs'!$X$18:$X$70,MATCH($B108,'Damage costs'!$C$18:$C$70,0))/1000,BX57*INDEX('Damage costs'!$AB$18:$AB$70,MATCH($B108,'Damage costs'!$C$18:$C$70,0))/1000),"")</f>
        <v/>
      </c>
      <c r="BY108" s="59" t="str">
        <f>IFERROR(IF(OR($C$110=FALSE,LEFT($B108,3)&lt;&gt;"NOX"),BY57*INDEX('Damage costs'!$X$18:$X$70,MATCH($B108,'Damage costs'!$C$18:$C$70,0))/1000,BY57*INDEX('Damage costs'!$AB$18:$AB$70,MATCH($B108,'Damage costs'!$C$18:$C$70,0))/1000),"")</f>
        <v/>
      </c>
      <c r="BZ108" s="59" t="str">
        <f>IFERROR(IF(OR($C$110=FALSE,LEFT($B108,3)&lt;&gt;"NOX"),BZ57*INDEX('Damage costs'!$X$18:$X$70,MATCH($B108,'Damage costs'!$C$18:$C$70,0))/1000,BZ57*INDEX('Damage costs'!$AB$18:$AB$70,MATCH($B108,'Damage costs'!$C$18:$C$70,0))/1000),"")</f>
        <v/>
      </c>
      <c r="CA108" s="59" t="str">
        <f>IFERROR(IF(OR($C$110=FALSE,LEFT($B108,3)&lt;&gt;"NOX"),CA57*INDEX('Damage costs'!$X$18:$X$70,MATCH($B108,'Damage costs'!$C$18:$C$70,0))/1000,CA57*INDEX('Damage costs'!$AB$18:$AB$70,MATCH($B108,'Damage costs'!$C$18:$C$70,0))/1000),"")</f>
        <v/>
      </c>
      <c r="CB108" s="59" t="str">
        <f>IFERROR(IF(OR($C$110=FALSE,LEFT($B108,3)&lt;&gt;"NOX"),CB57*INDEX('Damage costs'!$X$18:$X$70,MATCH($B108,'Damage costs'!$C$18:$C$70,0))/1000,CB57*INDEX('Damage costs'!$AB$18:$AB$70,MATCH($B108,'Damage costs'!$C$18:$C$70,0))/1000),"")</f>
        <v/>
      </c>
      <c r="CC108" s="59" t="str">
        <f>IFERROR(IF(OR($C$110=FALSE,LEFT($B108,3)&lt;&gt;"NOX"),CC57*INDEX('Damage costs'!$X$18:$X$70,MATCH($B108,'Damage costs'!$C$18:$C$70,0))/1000,CC57*INDEX('Damage costs'!$AB$18:$AB$70,MATCH($B108,'Damage costs'!$C$18:$C$70,0))/1000),"")</f>
        <v/>
      </c>
      <c r="CD108" s="59" t="str">
        <f>IFERROR(IF(OR($C$110=FALSE,LEFT($B108,3)&lt;&gt;"NOX"),CD57*INDEX('Damage costs'!$X$18:$X$70,MATCH($B108,'Damage costs'!$C$18:$C$70,0))/1000,CD57*INDEX('Damage costs'!$AB$18:$AB$70,MATCH($B108,'Damage costs'!$C$18:$C$70,0))/1000),"")</f>
        <v/>
      </c>
      <c r="CE108" s="59" t="str">
        <f>IFERROR(IF(OR($C$110=FALSE,LEFT($B108,3)&lt;&gt;"NOX"),CE57*INDEX('Damage costs'!$X$18:$X$70,MATCH($B108,'Damage costs'!$C$18:$C$70,0))/1000,CE57*INDEX('Damage costs'!$AB$18:$AB$70,MATCH($B108,'Damage costs'!$C$18:$C$70,0))/1000),"")</f>
        <v/>
      </c>
      <c r="CF108" s="59" t="str">
        <f>IFERROR(IF(OR($C$110=FALSE,LEFT($B108,3)&lt;&gt;"NOX"),CF57*INDEX('Damage costs'!$X$18:$X$70,MATCH($B108,'Damage costs'!$C$18:$C$70,0))/1000,CF57*INDEX('Damage costs'!$AB$18:$AB$70,MATCH($B108,'Damage costs'!$C$18:$C$70,0))/1000),"")</f>
        <v/>
      </c>
      <c r="CG108" s="59" t="str">
        <f>IFERROR(IF(OR($C$110=FALSE,LEFT($B108,3)&lt;&gt;"NOX"),CG57*INDEX('Damage costs'!$X$18:$X$70,MATCH($B108,'Damage costs'!$C$18:$C$70,0))/1000,CG57*INDEX('Damage costs'!$AB$18:$AB$70,MATCH($B108,'Damage costs'!$C$18:$C$70,0))/1000),"")</f>
        <v/>
      </c>
      <c r="CH108" s="59" t="str">
        <f>IFERROR(IF(OR($C$110=FALSE,LEFT($B108,3)&lt;&gt;"NOX"),CH57*INDEX('Damage costs'!$X$18:$X$70,MATCH($B108,'Damage costs'!$C$18:$C$70,0))/1000,CH57*INDEX('Damage costs'!$AB$18:$AB$70,MATCH($B108,'Damage costs'!$C$18:$C$70,0))/1000),"")</f>
        <v/>
      </c>
      <c r="CI108" s="59" t="str">
        <f>IFERROR(IF(OR($C$110=FALSE,LEFT($B108,3)&lt;&gt;"NOX"),CI57*INDEX('Damage costs'!$X$18:$X$70,MATCH($B108,'Damage costs'!$C$18:$C$70,0))/1000,CI57*INDEX('Damage costs'!$AB$18:$AB$70,MATCH($B108,'Damage costs'!$C$18:$C$70,0))/1000),"")</f>
        <v/>
      </c>
      <c r="CJ108" s="59" t="str">
        <f>IFERROR(IF(OR($C$110=FALSE,LEFT($B108,3)&lt;&gt;"NOX"),CJ57*INDEX('Damage costs'!$X$18:$X$70,MATCH($B108,'Damage costs'!$C$18:$C$70,0))/1000,CJ57*INDEX('Damage costs'!$AB$18:$AB$70,MATCH($B108,'Damage costs'!$C$18:$C$70,0))/1000),"")</f>
        <v/>
      </c>
      <c r="CK108" s="59" t="str">
        <f>IFERROR(IF(OR($C$110=FALSE,LEFT($B108,3)&lt;&gt;"NOX"),CK57*INDEX('Damage costs'!$X$18:$X$70,MATCH($B108,'Damage costs'!$C$18:$C$70,0))/1000,CK57*INDEX('Damage costs'!$AB$18:$AB$70,MATCH($B108,'Damage costs'!$C$18:$C$70,0))/1000),"")</f>
        <v/>
      </c>
      <c r="CL108" s="59" t="str">
        <f>IFERROR(IF(OR($C$110=FALSE,LEFT($B108,3)&lt;&gt;"NOX"),CL57*INDEX('Damage costs'!$X$18:$X$70,MATCH($B108,'Damage costs'!$C$18:$C$70,0))/1000,CL57*INDEX('Damage costs'!$AB$18:$AB$70,MATCH($B108,'Damage costs'!$C$18:$C$70,0))/1000),"")</f>
        <v/>
      </c>
      <c r="CM108" s="59" t="str">
        <f>IFERROR(IF(OR($C$110=FALSE,LEFT($B108,3)&lt;&gt;"NOX"),CM57*INDEX('Damage costs'!$X$18:$X$70,MATCH($B108,'Damage costs'!$C$18:$C$70,0))/1000,CM57*INDEX('Damage costs'!$AB$18:$AB$70,MATCH($B108,'Damage costs'!$C$18:$C$70,0))/1000),"")</f>
        <v/>
      </c>
      <c r="CN108" s="59" t="str">
        <f>IFERROR(IF(OR($C$110=FALSE,LEFT($B108,3)&lt;&gt;"NOX"),CN57*INDEX('Damage costs'!$X$18:$X$70,MATCH($B108,'Damage costs'!$C$18:$C$70,0))/1000,CN57*INDEX('Damage costs'!$AB$18:$AB$70,MATCH($B108,'Damage costs'!$C$18:$C$70,0))/1000),"")</f>
        <v/>
      </c>
      <c r="CO108" s="59" t="str">
        <f>IFERROR(IF(OR($C$110=FALSE,LEFT($B108,3)&lt;&gt;"NOX"),CO57*INDEX('Damage costs'!$X$18:$X$70,MATCH($B108,'Damage costs'!$C$18:$C$70,0))/1000,CO57*INDEX('Damage costs'!$AB$18:$AB$70,MATCH($B108,'Damage costs'!$C$18:$C$70,0))/1000),"")</f>
        <v/>
      </c>
      <c r="CP108" s="59" t="str">
        <f>IFERROR(IF(OR($C$110=FALSE,LEFT($B108,3)&lt;&gt;"NOX"),CP57*INDEX('Damage costs'!$X$18:$X$70,MATCH($B108,'Damage costs'!$C$18:$C$70,0))/1000,CP57*INDEX('Damage costs'!$AB$18:$AB$70,MATCH($B108,'Damage costs'!$C$18:$C$70,0))/1000),"")</f>
        <v/>
      </c>
      <c r="CQ108" s="59" t="str">
        <f>IFERROR(IF(OR($C$110=FALSE,LEFT($B108,3)&lt;&gt;"NOX"),CQ57*INDEX('Damage costs'!$X$18:$X$70,MATCH($B108,'Damage costs'!$C$18:$C$70,0))/1000,CQ57*INDEX('Damage costs'!$AB$18:$AB$70,MATCH($B108,'Damage costs'!$C$18:$C$70,0))/1000),"")</f>
        <v/>
      </c>
      <c r="CR108" s="59" t="str">
        <f>IFERROR(IF(OR($C$110=FALSE,LEFT($B108,3)&lt;&gt;"NOX"),CR57*INDEX('Damage costs'!$X$18:$X$70,MATCH($B108,'Damage costs'!$C$18:$C$70,0))/1000,CR57*INDEX('Damage costs'!$AB$18:$AB$70,MATCH($B108,'Damage costs'!$C$18:$C$70,0))/1000),"")</f>
        <v/>
      </c>
      <c r="CS108" s="59" t="str">
        <f>IFERROR(IF(OR($C$110=FALSE,LEFT($B108,3)&lt;&gt;"NOX"),CS57*INDEX('Damage costs'!$X$18:$X$70,MATCH($B108,'Damage costs'!$C$18:$C$70,0))/1000,CS57*INDEX('Damage costs'!$AB$18:$AB$70,MATCH($B108,'Damage costs'!$C$18:$C$70,0))/1000),"")</f>
        <v/>
      </c>
      <c r="CT108" s="59" t="str">
        <f>IFERROR(IF(OR($C$110=FALSE,LEFT($B108,3)&lt;&gt;"NOX"),CT57*INDEX('Damage costs'!$X$18:$X$70,MATCH($B108,'Damage costs'!$C$18:$C$70,0))/1000,CT57*INDEX('Damage costs'!$AB$18:$AB$70,MATCH($B108,'Damage costs'!$C$18:$C$70,0))/1000),"")</f>
        <v/>
      </c>
      <c r="CU108" s="59" t="str">
        <f>IFERROR(IF(OR($C$110=FALSE,LEFT($B108,3)&lt;&gt;"NOX"),CU57*INDEX('Damage costs'!$X$18:$X$70,MATCH($B108,'Damage costs'!$C$18:$C$70,0))/1000,CU57*INDEX('Damage costs'!$AB$18:$AB$70,MATCH($B108,'Damage costs'!$C$18:$C$70,0))/1000),"")</f>
        <v/>
      </c>
      <c r="CV108" s="59" t="str">
        <f>IFERROR(IF(OR($C$110=FALSE,LEFT($B108,3)&lt;&gt;"NOX"),CV57*INDEX('Damage costs'!$X$18:$X$70,MATCH($B108,'Damage costs'!$C$18:$C$70,0))/1000,CV57*INDEX('Damage costs'!$AB$18:$AB$70,MATCH($B108,'Damage costs'!$C$18:$C$70,0))/1000),"")</f>
        <v/>
      </c>
      <c r="CW108" s="59" t="str">
        <f>IFERROR(IF(OR($C$110=FALSE,LEFT($B108,3)&lt;&gt;"NOX"),CW57*INDEX('Damage costs'!$X$18:$X$70,MATCH($B108,'Damage costs'!$C$18:$C$70,0))/1000,CW57*INDEX('Damage costs'!$AB$18:$AB$70,MATCH($B108,'Damage costs'!$C$18:$C$70,0))/1000),"")</f>
        <v/>
      </c>
      <c r="CX108" s="59" t="str">
        <f>IFERROR(IF(OR($C$110=FALSE,LEFT($B108,3)&lt;&gt;"NOX"),CX57*INDEX('Damage costs'!$X$18:$X$70,MATCH($B108,'Damage costs'!$C$18:$C$70,0))/1000,CX57*INDEX('Damage costs'!$AB$18:$AB$70,MATCH($B108,'Damage costs'!$C$18:$C$70,0))/1000),"")</f>
        <v/>
      </c>
      <c r="CY108" s="59" t="str">
        <f>IFERROR(IF(OR($C$110=FALSE,LEFT($B108,3)&lt;&gt;"NOX"),CY57*INDEX('Damage costs'!$X$18:$X$70,MATCH($B108,'Damage costs'!$C$18:$C$70,0))/1000,CY57*INDEX('Damage costs'!$AB$18:$AB$70,MATCH($B108,'Damage costs'!$C$18:$C$70,0))/1000),"")</f>
        <v/>
      </c>
      <c r="CZ108" s="391"/>
    </row>
    <row r="109" spans="2:104" x14ac:dyDescent="0.25">
      <c r="B109" s="406">
        <f t="shared" si="42"/>
        <v>0</v>
      </c>
      <c r="C109" s="9" t="s">
        <v>1117</v>
      </c>
      <c r="D109" s="59" t="str">
        <f>IFERROR(IF(OR($C$110=FALSE,LEFT($B109,3)&lt;&gt;"NOX"),D58*INDEX('Damage costs'!$X$18:$X$70,MATCH($B109,'Damage costs'!$C$18:$C$70,0))/1000,D58*INDEX('Damage costs'!$AB$18:$AB$70,MATCH($B109,'Damage costs'!$C$18:$C$70,0))/1000),"")</f>
        <v/>
      </c>
      <c r="E109" s="59" t="str">
        <f>IFERROR(IF(OR($C$110=FALSE,LEFT($B109,3)&lt;&gt;"NOX"),E58*INDEX('Damage costs'!$X$18:$X$70,MATCH($B109,'Damage costs'!$C$18:$C$70,0))/1000,E58*INDEX('Damage costs'!$AB$18:$AB$70,MATCH($B109,'Damage costs'!$C$18:$C$70,0))/1000),"")</f>
        <v/>
      </c>
      <c r="F109" s="59" t="str">
        <f>IFERROR(IF(OR($C$110=FALSE,LEFT($B109,3)&lt;&gt;"NOX"),F58*INDEX('Damage costs'!$X$18:$X$70,MATCH($B109,'Damage costs'!$C$18:$C$70,0))/1000,F58*INDEX('Damage costs'!$AB$18:$AB$70,MATCH($B109,'Damage costs'!$C$18:$C$70,0))/1000),"")</f>
        <v/>
      </c>
      <c r="G109" s="59" t="str">
        <f>IFERROR(IF(OR($C$110=FALSE,LEFT($B109,3)&lt;&gt;"NOX"),G58*INDEX('Damage costs'!$X$18:$X$70,MATCH($B109,'Damage costs'!$C$18:$C$70,0))/1000,G58*INDEX('Damage costs'!$AB$18:$AB$70,MATCH($B109,'Damage costs'!$C$18:$C$70,0))/1000),"")</f>
        <v/>
      </c>
      <c r="H109" s="59" t="str">
        <f>IFERROR(IF(OR($C$110=FALSE,LEFT($B109,3)&lt;&gt;"NOX"),H58*INDEX('Damage costs'!$X$18:$X$70,MATCH($B109,'Damage costs'!$C$18:$C$70,0))/1000,H58*INDEX('Damage costs'!$AB$18:$AB$70,MATCH($B109,'Damage costs'!$C$18:$C$70,0))/1000),"")</f>
        <v/>
      </c>
      <c r="I109" s="59" t="str">
        <f>IFERROR(IF(OR($C$110=FALSE,LEFT($B109,3)&lt;&gt;"NOX"),I58*INDEX('Damage costs'!$X$18:$X$70,MATCH($B109,'Damage costs'!$C$18:$C$70,0))/1000,I58*INDEX('Damage costs'!$AB$18:$AB$70,MATCH($B109,'Damage costs'!$C$18:$C$70,0))/1000),"")</f>
        <v/>
      </c>
      <c r="J109" s="59" t="str">
        <f>IFERROR(IF(OR($C$110=FALSE,LEFT($B109,3)&lt;&gt;"NOX"),J58*INDEX('Damage costs'!$X$18:$X$70,MATCH($B109,'Damage costs'!$C$18:$C$70,0))/1000,J58*INDEX('Damage costs'!$AB$18:$AB$70,MATCH($B109,'Damage costs'!$C$18:$C$70,0))/1000),"")</f>
        <v/>
      </c>
      <c r="K109" s="59" t="str">
        <f>IFERROR(IF(OR($C$110=FALSE,LEFT($B109,3)&lt;&gt;"NOX"),K58*INDEX('Damage costs'!$X$18:$X$70,MATCH($B109,'Damage costs'!$C$18:$C$70,0))/1000,K58*INDEX('Damage costs'!$AB$18:$AB$70,MATCH($B109,'Damage costs'!$C$18:$C$70,0))/1000),"")</f>
        <v/>
      </c>
      <c r="L109" s="59" t="str">
        <f>IFERROR(IF(OR($C$110=FALSE,LEFT($B109,3)&lt;&gt;"NOX"),L58*INDEX('Damage costs'!$X$18:$X$70,MATCH($B109,'Damage costs'!$C$18:$C$70,0))/1000,L58*INDEX('Damage costs'!$AB$18:$AB$70,MATCH($B109,'Damage costs'!$C$18:$C$70,0))/1000),"")</f>
        <v/>
      </c>
      <c r="M109" s="59" t="str">
        <f>IFERROR(IF(OR($C$110=FALSE,LEFT($B109,3)&lt;&gt;"NOX"),M58*INDEX('Damage costs'!$X$18:$X$70,MATCH($B109,'Damage costs'!$C$18:$C$70,0))/1000,M58*INDEX('Damage costs'!$AB$18:$AB$70,MATCH($B109,'Damage costs'!$C$18:$C$70,0))/1000),"")</f>
        <v/>
      </c>
      <c r="N109" s="59" t="str">
        <f>IFERROR(IF(OR($C$110=FALSE,LEFT($B109,3)&lt;&gt;"NOX"),N58*INDEX('Damage costs'!$X$18:$X$70,MATCH($B109,'Damage costs'!$C$18:$C$70,0))/1000,N58*INDEX('Damage costs'!$AB$18:$AB$70,MATCH($B109,'Damage costs'!$C$18:$C$70,0))/1000),"")</f>
        <v/>
      </c>
      <c r="O109" s="59" t="str">
        <f>IFERROR(IF(OR($C$110=FALSE,LEFT($B109,3)&lt;&gt;"NOX"),O58*INDEX('Damage costs'!$X$18:$X$70,MATCH($B109,'Damage costs'!$C$18:$C$70,0))/1000,O58*INDEX('Damage costs'!$AB$18:$AB$70,MATCH($B109,'Damage costs'!$C$18:$C$70,0))/1000),"")</f>
        <v/>
      </c>
      <c r="P109" s="59" t="str">
        <f>IFERROR(IF(OR($C$110=FALSE,LEFT($B109,3)&lt;&gt;"NOX"),P58*INDEX('Damage costs'!$X$18:$X$70,MATCH($B109,'Damage costs'!$C$18:$C$70,0))/1000,P58*INDEX('Damage costs'!$AB$18:$AB$70,MATCH($B109,'Damage costs'!$C$18:$C$70,0))/1000),"")</f>
        <v/>
      </c>
      <c r="Q109" s="59" t="str">
        <f>IFERROR(IF(OR($C$110=FALSE,LEFT($B109,3)&lt;&gt;"NOX"),Q58*INDEX('Damage costs'!$X$18:$X$70,MATCH($B109,'Damage costs'!$C$18:$C$70,0))/1000,Q58*INDEX('Damage costs'!$AB$18:$AB$70,MATCH($B109,'Damage costs'!$C$18:$C$70,0))/1000),"")</f>
        <v/>
      </c>
      <c r="R109" s="59" t="str">
        <f>IFERROR(IF(OR($C$110=FALSE,LEFT($B109,3)&lt;&gt;"NOX"),R58*INDEX('Damage costs'!$X$18:$X$70,MATCH($B109,'Damage costs'!$C$18:$C$70,0))/1000,R58*INDEX('Damage costs'!$AB$18:$AB$70,MATCH($B109,'Damage costs'!$C$18:$C$70,0))/1000),"")</f>
        <v/>
      </c>
      <c r="S109" s="59" t="str">
        <f>IFERROR(IF(OR($C$110=FALSE,LEFT($B109,3)&lt;&gt;"NOX"),S58*INDEX('Damage costs'!$X$18:$X$70,MATCH($B109,'Damage costs'!$C$18:$C$70,0))/1000,S58*INDEX('Damage costs'!$AB$18:$AB$70,MATCH($B109,'Damage costs'!$C$18:$C$70,0))/1000),"")</f>
        <v/>
      </c>
      <c r="T109" s="59" t="str">
        <f>IFERROR(IF(OR($C$110=FALSE,LEFT($B109,3)&lt;&gt;"NOX"),T58*INDEX('Damage costs'!$X$18:$X$70,MATCH($B109,'Damage costs'!$C$18:$C$70,0))/1000,T58*INDEX('Damage costs'!$AB$18:$AB$70,MATCH($B109,'Damage costs'!$C$18:$C$70,0))/1000),"")</f>
        <v/>
      </c>
      <c r="U109" s="59" t="str">
        <f>IFERROR(IF(OR($C$110=FALSE,LEFT($B109,3)&lt;&gt;"NOX"),U58*INDEX('Damage costs'!$X$18:$X$70,MATCH($B109,'Damage costs'!$C$18:$C$70,0))/1000,U58*INDEX('Damage costs'!$AB$18:$AB$70,MATCH($B109,'Damage costs'!$C$18:$C$70,0))/1000),"")</f>
        <v/>
      </c>
      <c r="V109" s="59" t="str">
        <f>IFERROR(IF(OR($C$110=FALSE,LEFT($B109,3)&lt;&gt;"NOX"),V58*INDEX('Damage costs'!$X$18:$X$70,MATCH($B109,'Damage costs'!$C$18:$C$70,0))/1000,V58*INDEX('Damage costs'!$AB$18:$AB$70,MATCH($B109,'Damage costs'!$C$18:$C$70,0))/1000),"")</f>
        <v/>
      </c>
      <c r="W109" s="59" t="str">
        <f>IFERROR(IF(OR($C$110=FALSE,LEFT($B109,3)&lt;&gt;"NOX"),W58*INDEX('Damage costs'!$X$18:$X$70,MATCH($B109,'Damage costs'!$C$18:$C$70,0))/1000,W58*INDEX('Damage costs'!$AB$18:$AB$70,MATCH($B109,'Damage costs'!$C$18:$C$70,0))/1000),"")</f>
        <v/>
      </c>
      <c r="X109" s="59" t="str">
        <f>IFERROR(IF(OR($C$110=FALSE,LEFT($B109,3)&lt;&gt;"NOX"),X58*INDEX('Damage costs'!$X$18:$X$70,MATCH($B109,'Damage costs'!$C$18:$C$70,0))/1000,X58*INDEX('Damage costs'!$AB$18:$AB$70,MATCH($B109,'Damage costs'!$C$18:$C$70,0))/1000),"")</f>
        <v/>
      </c>
      <c r="Y109" s="59" t="str">
        <f>IFERROR(IF(OR($C$110=FALSE,LEFT($B109,3)&lt;&gt;"NOX"),Y58*INDEX('Damage costs'!$X$18:$X$70,MATCH($B109,'Damage costs'!$C$18:$C$70,0))/1000,Y58*INDEX('Damage costs'!$AB$18:$AB$70,MATCH($B109,'Damage costs'!$C$18:$C$70,0))/1000),"")</f>
        <v/>
      </c>
      <c r="Z109" s="59" t="str">
        <f>IFERROR(IF(OR($C$110=FALSE,LEFT($B109,3)&lt;&gt;"NOX"),Z58*INDEX('Damage costs'!$X$18:$X$70,MATCH($B109,'Damage costs'!$C$18:$C$70,0))/1000,Z58*INDEX('Damage costs'!$AB$18:$AB$70,MATCH($B109,'Damage costs'!$C$18:$C$70,0))/1000),"")</f>
        <v/>
      </c>
      <c r="AA109" s="59" t="str">
        <f>IFERROR(IF(OR($C$110=FALSE,LEFT($B109,3)&lt;&gt;"NOX"),AA58*INDEX('Damage costs'!$X$18:$X$70,MATCH($B109,'Damage costs'!$C$18:$C$70,0))/1000,AA58*INDEX('Damage costs'!$AB$18:$AB$70,MATCH($B109,'Damage costs'!$C$18:$C$70,0))/1000),"")</f>
        <v/>
      </c>
      <c r="AB109" s="59" t="str">
        <f>IFERROR(IF(OR($C$110=FALSE,LEFT($B109,3)&lt;&gt;"NOX"),AB58*INDEX('Damage costs'!$X$18:$X$70,MATCH($B109,'Damage costs'!$C$18:$C$70,0))/1000,AB58*INDEX('Damage costs'!$AB$18:$AB$70,MATCH($B109,'Damage costs'!$C$18:$C$70,0))/1000),"")</f>
        <v/>
      </c>
      <c r="AC109" s="59" t="str">
        <f>IFERROR(IF(OR($C$110=FALSE,LEFT($B109,3)&lt;&gt;"NOX"),AC58*INDEX('Damage costs'!$X$18:$X$70,MATCH($B109,'Damage costs'!$C$18:$C$70,0))/1000,AC58*INDEX('Damage costs'!$AB$18:$AB$70,MATCH($B109,'Damage costs'!$C$18:$C$70,0))/1000),"")</f>
        <v/>
      </c>
      <c r="AD109" s="59" t="str">
        <f>IFERROR(IF(OR($C$110=FALSE,LEFT($B109,3)&lt;&gt;"NOX"),AD58*INDEX('Damage costs'!$X$18:$X$70,MATCH($B109,'Damage costs'!$C$18:$C$70,0))/1000,AD58*INDEX('Damage costs'!$AB$18:$AB$70,MATCH($B109,'Damage costs'!$C$18:$C$70,0))/1000),"")</f>
        <v/>
      </c>
      <c r="AE109" s="59" t="str">
        <f>IFERROR(IF(OR($C$110=FALSE,LEFT($B109,3)&lt;&gt;"NOX"),AE58*INDEX('Damage costs'!$X$18:$X$70,MATCH($B109,'Damage costs'!$C$18:$C$70,0))/1000,AE58*INDEX('Damage costs'!$AB$18:$AB$70,MATCH($B109,'Damage costs'!$C$18:$C$70,0))/1000),"")</f>
        <v/>
      </c>
      <c r="AF109" s="59" t="str">
        <f>IFERROR(IF(OR($C$110=FALSE,LEFT($B109,3)&lt;&gt;"NOX"),AF58*INDEX('Damage costs'!$X$18:$X$70,MATCH($B109,'Damage costs'!$C$18:$C$70,0))/1000,AF58*INDEX('Damage costs'!$AB$18:$AB$70,MATCH($B109,'Damage costs'!$C$18:$C$70,0))/1000),"")</f>
        <v/>
      </c>
      <c r="AG109" s="59" t="str">
        <f>IFERROR(IF(OR($C$110=FALSE,LEFT($B109,3)&lt;&gt;"NOX"),AG58*INDEX('Damage costs'!$X$18:$X$70,MATCH($B109,'Damage costs'!$C$18:$C$70,0))/1000,AG58*INDEX('Damage costs'!$AB$18:$AB$70,MATCH($B109,'Damage costs'!$C$18:$C$70,0))/1000),"")</f>
        <v/>
      </c>
      <c r="AH109" s="59" t="str">
        <f>IFERROR(IF(OR($C$110=FALSE,LEFT($B109,3)&lt;&gt;"NOX"),AH58*INDEX('Damage costs'!$X$18:$X$70,MATCH($B109,'Damage costs'!$C$18:$C$70,0))/1000,AH58*INDEX('Damage costs'!$AB$18:$AB$70,MATCH($B109,'Damage costs'!$C$18:$C$70,0))/1000),"")</f>
        <v/>
      </c>
      <c r="AI109" s="59" t="str">
        <f>IFERROR(IF(OR($C$110=FALSE,LEFT($B109,3)&lt;&gt;"NOX"),AI58*INDEX('Damage costs'!$X$18:$X$70,MATCH($B109,'Damage costs'!$C$18:$C$70,0))/1000,AI58*INDEX('Damage costs'!$AB$18:$AB$70,MATCH($B109,'Damage costs'!$C$18:$C$70,0))/1000),"")</f>
        <v/>
      </c>
      <c r="AJ109" s="59" t="str">
        <f>IFERROR(IF(OR($C$110=FALSE,LEFT($B109,3)&lt;&gt;"NOX"),AJ58*INDEX('Damage costs'!$X$18:$X$70,MATCH($B109,'Damage costs'!$C$18:$C$70,0))/1000,AJ58*INDEX('Damage costs'!$AB$18:$AB$70,MATCH($B109,'Damage costs'!$C$18:$C$70,0))/1000),"")</f>
        <v/>
      </c>
      <c r="AK109" s="59" t="str">
        <f>IFERROR(IF(OR($C$110=FALSE,LEFT($B109,3)&lt;&gt;"NOX"),AK58*INDEX('Damage costs'!$X$18:$X$70,MATCH($B109,'Damage costs'!$C$18:$C$70,0))/1000,AK58*INDEX('Damage costs'!$AB$18:$AB$70,MATCH($B109,'Damage costs'!$C$18:$C$70,0))/1000),"")</f>
        <v/>
      </c>
      <c r="AL109" s="59" t="str">
        <f>IFERROR(IF(OR($C$110=FALSE,LEFT($B109,3)&lt;&gt;"NOX"),AL58*INDEX('Damage costs'!$X$18:$X$70,MATCH($B109,'Damage costs'!$C$18:$C$70,0))/1000,AL58*INDEX('Damage costs'!$AB$18:$AB$70,MATCH($B109,'Damage costs'!$C$18:$C$70,0))/1000),"")</f>
        <v/>
      </c>
      <c r="AM109" s="59" t="str">
        <f>IFERROR(IF(OR($C$110=FALSE,LEFT($B109,3)&lt;&gt;"NOX"),AM58*INDEX('Damage costs'!$X$18:$X$70,MATCH($B109,'Damage costs'!$C$18:$C$70,0))/1000,AM58*INDEX('Damage costs'!$AB$18:$AB$70,MATCH($B109,'Damage costs'!$C$18:$C$70,0))/1000),"")</f>
        <v/>
      </c>
      <c r="AN109" s="59" t="str">
        <f>IFERROR(IF(OR($C$110=FALSE,LEFT($B109,3)&lt;&gt;"NOX"),AN58*INDEX('Damage costs'!$X$18:$X$70,MATCH($B109,'Damage costs'!$C$18:$C$70,0))/1000,AN58*INDEX('Damage costs'!$AB$18:$AB$70,MATCH($B109,'Damage costs'!$C$18:$C$70,0))/1000),"")</f>
        <v/>
      </c>
      <c r="AO109" s="59" t="str">
        <f>IFERROR(IF(OR($C$110=FALSE,LEFT($B109,3)&lt;&gt;"NOX"),AO58*INDEX('Damage costs'!$X$18:$X$70,MATCH($B109,'Damage costs'!$C$18:$C$70,0))/1000,AO58*INDEX('Damage costs'!$AB$18:$AB$70,MATCH($B109,'Damage costs'!$C$18:$C$70,0))/1000),"")</f>
        <v/>
      </c>
      <c r="AP109" s="59" t="str">
        <f>IFERROR(IF(OR($C$110=FALSE,LEFT($B109,3)&lt;&gt;"NOX"),AP58*INDEX('Damage costs'!$X$18:$X$70,MATCH($B109,'Damage costs'!$C$18:$C$70,0))/1000,AP58*INDEX('Damage costs'!$AB$18:$AB$70,MATCH($B109,'Damage costs'!$C$18:$C$70,0))/1000),"")</f>
        <v/>
      </c>
      <c r="AQ109" s="59" t="str">
        <f>IFERROR(IF(OR($C$110=FALSE,LEFT($B109,3)&lt;&gt;"NOX"),AQ58*INDEX('Damage costs'!$X$18:$X$70,MATCH($B109,'Damage costs'!$C$18:$C$70,0))/1000,AQ58*INDEX('Damage costs'!$AB$18:$AB$70,MATCH($B109,'Damage costs'!$C$18:$C$70,0))/1000),"")</f>
        <v/>
      </c>
      <c r="AR109" s="59" t="str">
        <f>IFERROR(IF(OR($C$110=FALSE,LEFT($B109,3)&lt;&gt;"NOX"),AR58*INDEX('Damage costs'!$X$18:$X$70,MATCH($B109,'Damage costs'!$C$18:$C$70,0))/1000,AR58*INDEX('Damage costs'!$AB$18:$AB$70,MATCH($B109,'Damage costs'!$C$18:$C$70,0))/1000),"")</f>
        <v/>
      </c>
      <c r="AS109" s="59" t="str">
        <f>IFERROR(IF(OR($C$110=FALSE,LEFT($B109,3)&lt;&gt;"NOX"),AS58*INDEX('Damage costs'!$X$18:$X$70,MATCH($B109,'Damage costs'!$C$18:$C$70,0))/1000,AS58*INDEX('Damage costs'!$AB$18:$AB$70,MATCH($B109,'Damage costs'!$C$18:$C$70,0))/1000),"")</f>
        <v/>
      </c>
      <c r="AT109" s="59" t="str">
        <f>IFERROR(IF(OR($C$110=FALSE,LEFT($B109,3)&lt;&gt;"NOX"),AT58*INDEX('Damage costs'!$X$18:$X$70,MATCH($B109,'Damage costs'!$C$18:$C$70,0))/1000,AT58*INDEX('Damage costs'!$AB$18:$AB$70,MATCH($B109,'Damage costs'!$C$18:$C$70,0))/1000),"")</f>
        <v/>
      </c>
      <c r="AU109" s="59" t="str">
        <f>IFERROR(IF(OR($C$110=FALSE,LEFT($B109,3)&lt;&gt;"NOX"),AU58*INDEX('Damage costs'!$X$18:$X$70,MATCH($B109,'Damage costs'!$C$18:$C$70,0))/1000,AU58*INDEX('Damage costs'!$AB$18:$AB$70,MATCH($B109,'Damage costs'!$C$18:$C$70,0))/1000),"")</f>
        <v/>
      </c>
      <c r="AV109" s="59" t="str">
        <f>IFERROR(IF(OR($C$110=FALSE,LEFT($B109,3)&lt;&gt;"NOX"),AV58*INDEX('Damage costs'!$X$18:$X$70,MATCH($B109,'Damage costs'!$C$18:$C$70,0))/1000,AV58*INDEX('Damage costs'!$AB$18:$AB$70,MATCH($B109,'Damage costs'!$C$18:$C$70,0))/1000),"")</f>
        <v/>
      </c>
      <c r="AW109" s="59" t="str">
        <f>IFERROR(IF(OR($C$110=FALSE,LEFT($B109,3)&lt;&gt;"NOX"),AW58*INDEX('Damage costs'!$X$18:$X$70,MATCH($B109,'Damage costs'!$C$18:$C$70,0))/1000,AW58*INDEX('Damage costs'!$AB$18:$AB$70,MATCH($B109,'Damage costs'!$C$18:$C$70,0))/1000),"")</f>
        <v/>
      </c>
      <c r="AX109" s="59" t="str">
        <f>IFERROR(IF(OR($C$110=FALSE,LEFT($B109,3)&lt;&gt;"NOX"),AX58*INDEX('Damage costs'!$X$18:$X$70,MATCH($B109,'Damage costs'!$C$18:$C$70,0))/1000,AX58*INDEX('Damage costs'!$AB$18:$AB$70,MATCH($B109,'Damage costs'!$C$18:$C$70,0))/1000),"")</f>
        <v/>
      </c>
      <c r="AY109" s="59" t="str">
        <f>IFERROR(IF(OR($C$110=FALSE,LEFT($B109,3)&lt;&gt;"NOX"),AY58*INDEX('Damage costs'!$X$18:$X$70,MATCH($B109,'Damage costs'!$C$18:$C$70,0))/1000,AY58*INDEX('Damage costs'!$AB$18:$AB$70,MATCH($B109,'Damage costs'!$C$18:$C$70,0))/1000),"")</f>
        <v/>
      </c>
      <c r="AZ109" s="59" t="str">
        <f>IFERROR(IF(OR($C$110=FALSE,LEFT($B109,3)&lt;&gt;"NOX"),AZ58*INDEX('Damage costs'!$X$18:$X$70,MATCH($B109,'Damage costs'!$C$18:$C$70,0))/1000,AZ58*INDEX('Damage costs'!$AB$18:$AB$70,MATCH($B109,'Damage costs'!$C$18:$C$70,0))/1000),"")</f>
        <v/>
      </c>
      <c r="BA109" s="59" t="str">
        <f>IFERROR(IF(OR($C$110=FALSE,LEFT($B109,3)&lt;&gt;"NOX"),BA58*INDEX('Damage costs'!$X$18:$X$70,MATCH($B109,'Damage costs'!$C$18:$C$70,0))/1000,BA58*INDEX('Damage costs'!$AB$18:$AB$70,MATCH($B109,'Damage costs'!$C$18:$C$70,0))/1000),"")</f>
        <v/>
      </c>
      <c r="BB109" s="59" t="str">
        <f>IFERROR(IF(OR($C$110=FALSE,LEFT($B109,3)&lt;&gt;"NOX"),BB58*INDEX('Damage costs'!$X$18:$X$70,MATCH($B109,'Damage costs'!$C$18:$C$70,0))/1000,BB58*INDEX('Damage costs'!$AB$18:$AB$70,MATCH($B109,'Damage costs'!$C$18:$C$70,0))/1000),"")</f>
        <v/>
      </c>
      <c r="BC109" s="59" t="str">
        <f>IFERROR(IF(OR($C$110=FALSE,LEFT($B109,3)&lt;&gt;"NOX"),BC58*INDEX('Damage costs'!$X$18:$X$70,MATCH($B109,'Damage costs'!$C$18:$C$70,0))/1000,BC58*INDEX('Damage costs'!$AB$18:$AB$70,MATCH($B109,'Damage costs'!$C$18:$C$70,0))/1000),"")</f>
        <v/>
      </c>
      <c r="BD109" s="59" t="str">
        <f>IFERROR(IF(OR($C$110=FALSE,LEFT($B109,3)&lt;&gt;"NOX"),BD58*INDEX('Damage costs'!$X$18:$X$70,MATCH($B109,'Damage costs'!$C$18:$C$70,0))/1000,BD58*INDEX('Damage costs'!$AB$18:$AB$70,MATCH($B109,'Damage costs'!$C$18:$C$70,0))/1000),"")</f>
        <v/>
      </c>
      <c r="BE109" s="59" t="str">
        <f>IFERROR(IF(OR($C$110=FALSE,LEFT($B109,3)&lt;&gt;"NOX"),BE58*INDEX('Damage costs'!$X$18:$X$70,MATCH($B109,'Damage costs'!$C$18:$C$70,0))/1000,BE58*INDEX('Damage costs'!$AB$18:$AB$70,MATCH($B109,'Damage costs'!$C$18:$C$70,0))/1000),"")</f>
        <v/>
      </c>
      <c r="BF109" s="59" t="str">
        <f>IFERROR(IF(OR($C$110=FALSE,LEFT($B109,3)&lt;&gt;"NOX"),BF58*INDEX('Damage costs'!$X$18:$X$70,MATCH($B109,'Damage costs'!$C$18:$C$70,0))/1000,BF58*INDEX('Damage costs'!$AB$18:$AB$70,MATCH($B109,'Damage costs'!$C$18:$C$70,0))/1000),"")</f>
        <v/>
      </c>
      <c r="BG109" s="59" t="str">
        <f>IFERROR(IF(OR($C$110=FALSE,LEFT($B109,3)&lt;&gt;"NOX"),BG58*INDEX('Damage costs'!$X$18:$X$70,MATCH($B109,'Damage costs'!$C$18:$C$70,0))/1000,BG58*INDEX('Damage costs'!$AB$18:$AB$70,MATCH($B109,'Damage costs'!$C$18:$C$70,0))/1000),"")</f>
        <v/>
      </c>
      <c r="BH109" s="59" t="str">
        <f>IFERROR(IF(OR($C$110=FALSE,LEFT($B109,3)&lt;&gt;"NOX"),BH58*INDEX('Damage costs'!$X$18:$X$70,MATCH($B109,'Damage costs'!$C$18:$C$70,0))/1000,BH58*INDEX('Damage costs'!$AB$18:$AB$70,MATCH($B109,'Damage costs'!$C$18:$C$70,0))/1000),"")</f>
        <v/>
      </c>
      <c r="BI109" s="59" t="str">
        <f>IFERROR(IF(OR($C$110=FALSE,LEFT($B109,3)&lt;&gt;"NOX"),BI58*INDEX('Damage costs'!$X$18:$X$70,MATCH($B109,'Damage costs'!$C$18:$C$70,0))/1000,BI58*INDEX('Damage costs'!$AB$18:$AB$70,MATCH($B109,'Damage costs'!$C$18:$C$70,0))/1000),"")</f>
        <v/>
      </c>
      <c r="BJ109" s="59" t="str">
        <f>IFERROR(IF(OR($C$110=FALSE,LEFT($B109,3)&lt;&gt;"NOX"),BJ58*INDEX('Damage costs'!$X$18:$X$70,MATCH($B109,'Damage costs'!$C$18:$C$70,0))/1000,BJ58*INDEX('Damage costs'!$AB$18:$AB$70,MATCH($B109,'Damage costs'!$C$18:$C$70,0))/1000),"")</f>
        <v/>
      </c>
      <c r="BK109" s="59" t="str">
        <f>IFERROR(IF(OR($C$110=FALSE,LEFT($B109,3)&lt;&gt;"NOX"),BK58*INDEX('Damage costs'!$X$18:$X$70,MATCH($B109,'Damage costs'!$C$18:$C$70,0))/1000,BK58*INDEX('Damage costs'!$AB$18:$AB$70,MATCH($B109,'Damage costs'!$C$18:$C$70,0))/1000),"")</f>
        <v/>
      </c>
      <c r="BL109" s="59" t="str">
        <f>IFERROR(IF(OR($C$110=FALSE,LEFT($B109,3)&lt;&gt;"NOX"),BL58*INDEX('Damage costs'!$X$18:$X$70,MATCH($B109,'Damage costs'!$C$18:$C$70,0))/1000,BL58*INDEX('Damage costs'!$AB$18:$AB$70,MATCH($B109,'Damage costs'!$C$18:$C$70,0))/1000),"")</f>
        <v/>
      </c>
      <c r="BM109" s="59" t="str">
        <f>IFERROR(IF(OR($C$110=FALSE,LEFT($B109,3)&lt;&gt;"NOX"),BM58*INDEX('Damage costs'!$X$18:$X$70,MATCH($B109,'Damage costs'!$C$18:$C$70,0))/1000,BM58*INDEX('Damage costs'!$AB$18:$AB$70,MATCH($B109,'Damage costs'!$C$18:$C$70,0))/1000),"")</f>
        <v/>
      </c>
      <c r="BN109" s="59" t="str">
        <f>IFERROR(IF(OR($C$110=FALSE,LEFT($B109,3)&lt;&gt;"NOX"),BN58*INDEX('Damage costs'!$X$18:$X$70,MATCH($B109,'Damage costs'!$C$18:$C$70,0))/1000,BN58*INDEX('Damage costs'!$AB$18:$AB$70,MATCH($B109,'Damage costs'!$C$18:$C$70,0))/1000),"")</f>
        <v/>
      </c>
      <c r="BO109" s="59" t="str">
        <f>IFERROR(IF(OR($C$110=FALSE,LEFT($B109,3)&lt;&gt;"NOX"),BO58*INDEX('Damage costs'!$X$18:$X$70,MATCH($B109,'Damage costs'!$C$18:$C$70,0))/1000,BO58*INDEX('Damage costs'!$AB$18:$AB$70,MATCH($B109,'Damage costs'!$C$18:$C$70,0))/1000),"")</f>
        <v/>
      </c>
      <c r="BP109" s="59" t="str">
        <f>IFERROR(IF(OR($C$110=FALSE,LEFT($B109,3)&lt;&gt;"NOX"),BP58*INDEX('Damage costs'!$X$18:$X$70,MATCH($B109,'Damage costs'!$C$18:$C$70,0))/1000,BP58*INDEX('Damage costs'!$AB$18:$AB$70,MATCH($B109,'Damage costs'!$C$18:$C$70,0))/1000),"")</f>
        <v/>
      </c>
      <c r="BQ109" s="59" t="str">
        <f>IFERROR(IF(OR($C$110=FALSE,LEFT($B109,3)&lt;&gt;"NOX"),BQ58*INDEX('Damage costs'!$X$18:$X$70,MATCH($B109,'Damage costs'!$C$18:$C$70,0))/1000,BQ58*INDEX('Damage costs'!$AB$18:$AB$70,MATCH($B109,'Damage costs'!$C$18:$C$70,0))/1000),"")</f>
        <v/>
      </c>
      <c r="BR109" s="59" t="str">
        <f>IFERROR(IF(OR($C$110=FALSE,LEFT($B109,3)&lt;&gt;"NOX"),BR58*INDEX('Damage costs'!$X$18:$X$70,MATCH($B109,'Damage costs'!$C$18:$C$70,0))/1000,BR58*INDEX('Damage costs'!$AB$18:$AB$70,MATCH($B109,'Damage costs'!$C$18:$C$70,0))/1000),"")</f>
        <v/>
      </c>
      <c r="BS109" s="59" t="str">
        <f>IFERROR(IF(OR($C$110=FALSE,LEFT($B109,3)&lt;&gt;"NOX"),BS58*INDEX('Damage costs'!$X$18:$X$70,MATCH($B109,'Damage costs'!$C$18:$C$70,0))/1000,BS58*INDEX('Damage costs'!$AB$18:$AB$70,MATCH($B109,'Damage costs'!$C$18:$C$70,0))/1000),"")</f>
        <v/>
      </c>
      <c r="BT109" s="59" t="str">
        <f>IFERROR(IF(OR($C$110=FALSE,LEFT($B109,3)&lt;&gt;"NOX"),BT58*INDEX('Damage costs'!$X$18:$X$70,MATCH($B109,'Damage costs'!$C$18:$C$70,0))/1000,BT58*INDEX('Damage costs'!$AB$18:$AB$70,MATCH($B109,'Damage costs'!$C$18:$C$70,0))/1000),"")</f>
        <v/>
      </c>
      <c r="BU109" s="59" t="str">
        <f>IFERROR(IF(OR($C$110=FALSE,LEFT($B109,3)&lt;&gt;"NOX"),BU58*INDEX('Damage costs'!$X$18:$X$70,MATCH($B109,'Damage costs'!$C$18:$C$70,0))/1000,BU58*INDEX('Damage costs'!$AB$18:$AB$70,MATCH($B109,'Damage costs'!$C$18:$C$70,0))/1000),"")</f>
        <v/>
      </c>
      <c r="BV109" s="59" t="str">
        <f>IFERROR(IF(OR($C$110=FALSE,LEFT($B109,3)&lt;&gt;"NOX"),BV58*INDEX('Damage costs'!$X$18:$X$70,MATCH($B109,'Damage costs'!$C$18:$C$70,0))/1000,BV58*INDEX('Damage costs'!$AB$18:$AB$70,MATCH($B109,'Damage costs'!$C$18:$C$70,0))/1000),"")</f>
        <v/>
      </c>
      <c r="BW109" s="59" t="str">
        <f>IFERROR(IF(OR($C$110=FALSE,LEFT($B109,3)&lt;&gt;"NOX"),BW58*INDEX('Damage costs'!$X$18:$X$70,MATCH($B109,'Damage costs'!$C$18:$C$70,0))/1000,BW58*INDEX('Damage costs'!$AB$18:$AB$70,MATCH($B109,'Damage costs'!$C$18:$C$70,0))/1000),"")</f>
        <v/>
      </c>
      <c r="BX109" s="59" t="str">
        <f>IFERROR(IF(OR($C$110=FALSE,LEFT($B109,3)&lt;&gt;"NOX"),BX58*INDEX('Damage costs'!$X$18:$X$70,MATCH($B109,'Damage costs'!$C$18:$C$70,0))/1000,BX58*INDEX('Damage costs'!$AB$18:$AB$70,MATCH($B109,'Damage costs'!$C$18:$C$70,0))/1000),"")</f>
        <v/>
      </c>
      <c r="BY109" s="59" t="str">
        <f>IFERROR(IF(OR($C$110=FALSE,LEFT($B109,3)&lt;&gt;"NOX"),BY58*INDEX('Damage costs'!$X$18:$X$70,MATCH($B109,'Damage costs'!$C$18:$C$70,0))/1000,BY58*INDEX('Damage costs'!$AB$18:$AB$70,MATCH($B109,'Damage costs'!$C$18:$C$70,0))/1000),"")</f>
        <v/>
      </c>
      <c r="BZ109" s="59" t="str">
        <f>IFERROR(IF(OR($C$110=FALSE,LEFT($B109,3)&lt;&gt;"NOX"),BZ58*INDEX('Damage costs'!$X$18:$X$70,MATCH($B109,'Damage costs'!$C$18:$C$70,0))/1000,BZ58*INDEX('Damage costs'!$AB$18:$AB$70,MATCH($B109,'Damage costs'!$C$18:$C$70,0))/1000),"")</f>
        <v/>
      </c>
      <c r="CA109" s="59" t="str">
        <f>IFERROR(IF(OR($C$110=FALSE,LEFT($B109,3)&lt;&gt;"NOX"),CA58*INDEX('Damage costs'!$X$18:$X$70,MATCH($B109,'Damage costs'!$C$18:$C$70,0))/1000,CA58*INDEX('Damage costs'!$AB$18:$AB$70,MATCH($B109,'Damage costs'!$C$18:$C$70,0))/1000),"")</f>
        <v/>
      </c>
      <c r="CB109" s="59" t="str">
        <f>IFERROR(IF(OR($C$110=FALSE,LEFT($B109,3)&lt;&gt;"NOX"),CB58*INDEX('Damage costs'!$X$18:$X$70,MATCH($B109,'Damage costs'!$C$18:$C$70,0))/1000,CB58*INDEX('Damage costs'!$AB$18:$AB$70,MATCH($B109,'Damage costs'!$C$18:$C$70,0))/1000),"")</f>
        <v/>
      </c>
      <c r="CC109" s="59" t="str">
        <f>IFERROR(IF(OR($C$110=FALSE,LEFT($B109,3)&lt;&gt;"NOX"),CC58*INDEX('Damage costs'!$X$18:$X$70,MATCH($B109,'Damage costs'!$C$18:$C$70,0))/1000,CC58*INDEX('Damage costs'!$AB$18:$AB$70,MATCH($B109,'Damage costs'!$C$18:$C$70,0))/1000),"")</f>
        <v/>
      </c>
      <c r="CD109" s="59" t="str">
        <f>IFERROR(IF(OR($C$110=FALSE,LEFT($B109,3)&lt;&gt;"NOX"),CD58*INDEX('Damage costs'!$X$18:$X$70,MATCH($B109,'Damage costs'!$C$18:$C$70,0))/1000,CD58*INDEX('Damage costs'!$AB$18:$AB$70,MATCH($B109,'Damage costs'!$C$18:$C$70,0))/1000),"")</f>
        <v/>
      </c>
      <c r="CE109" s="59" t="str">
        <f>IFERROR(IF(OR($C$110=FALSE,LEFT($B109,3)&lt;&gt;"NOX"),CE58*INDEX('Damage costs'!$X$18:$X$70,MATCH($B109,'Damage costs'!$C$18:$C$70,0))/1000,CE58*INDEX('Damage costs'!$AB$18:$AB$70,MATCH($B109,'Damage costs'!$C$18:$C$70,0))/1000),"")</f>
        <v/>
      </c>
      <c r="CF109" s="59" t="str">
        <f>IFERROR(IF(OR($C$110=FALSE,LEFT($B109,3)&lt;&gt;"NOX"),CF58*INDEX('Damage costs'!$X$18:$X$70,MATCH($B109,'Damage costs'!$C$18:$C$70,0))/1000,CF58*INDEX('Damage costs'!$AB$18:$AB$70,MATCH($B109,'Damage costs'!$C$18:$C$70,0))/1000),"")</f>
        <v/>
      </c>
      <c r="CG109" s="59" t="str">
        <f>IFERROR(IF(OR($C$110=FALSE,LEFT($B109,3)&lt;&gt;"NOX"),CG58*INDEX('Damage costs'!$X$18:$X$70,MATCH($B109,'Damage costs'!$C$18:$C$70,0))/1000,CG58*INDEX('Damage costs'!$AB$18:$AB$70,MATCH($B109,'Damage costs'!$C$18:$C$70,0))/1000),"")</f>
        <v/>
      </c>
      <c r="CH109" s="59" t="str">
        <f>IFERROR(IF(OR($C$110=FALSE,LEFT($B109,3)&lt;&gt;"NOX"),CH58*INDEX('Damage costs'!$X$18:$X$70,MATCH($B109,'Damage costs'!$C$18:$C$70,0))/1000,CH58*INDEX('Damage costs'!$AB$18:$AB$70,MATCH($B109,'Damage costs'!$C$18:$C$70,0))/1000),"")</f>
        <v/>
      </c>
      <c r="CI109" s="59" t="str">
        <f>IFERROR(IF(OR($C$110=FALSE,LEFT($B109,3)&lt;&gt;"NOX"),CI58*INDEX('Damage costs'!$X$18:$X$70,MATCH($B109,'Damage costs'!$C$18:$C$70,0))/1000,CI58*INDEX('Damage costs'!$AB$18:$AB$70,MATCH($B109,'Damage costs'!$C$18:$C$70,0))/1000),"")</f>
        <v/>
      </c>
      <c r="CJ109" s="59" t="str">
        <f>IFERROR(IF(OR($C$110=FALSE,LEFT($B109,3)&lt;&gt;"NOX"),CJ58*INDEX('Damage costs'!$X$18:$X$70,MATCH($B109,'Damage costs'!$C$18:$C$70,0))/1000,CJ58*INDEX('Damage costs'!$AB$18:$AB$70,MATCH($B109,'Damage costs'!$C$18:$C$70,0))/1000),"")</f>
        <v/>
      </c>
      <c r="CK109" s="59" t="str">
        <f>IFERROR(IF(OR($C$110=FALSE,LEFT($B109,3)&lt;&gt;"NOX"),CK58*INDEX('Damage costs'!$X$18:$X$70,MATCH($B109,'Damage costs'!$C$18:$C$70,0))/1000,CK58*INDEX('Damage costs'!$AB$18:$AB$70,MATCH($B109,'Damage costs'!$C$18:$C$70,0))/1000),"")</f>
        <v/>
      </c>
      <c r="CL109" s="59" t="str">
        <f>IFERROR(IF(OR($C$110=FALSE,LEFT($B109,3)&lt;&gt;"NOX"),CL58*INDEX('Damage costs'!$X$18:$X$70,MATCH($B109,'Damage costs'!$C$18:$C$70,0))/1000,CL58*INDEX('Damage costs'!$AB$18:$AB$70,MATCH($B109,'Damage costs'!$C$18:$C$70,0))/1000),"")</f>
        <v/>
      </c>
      <c r="CM109" s="59" t="str">
        <f>IFERROR(IF(OR($C$110=FALSE,LEFT($B109,3)&lt;&gt;"NOX"),CM58*INDEX('Damage costs'!$X$18:$X$70,MATCH($B109,'Damage costs'!$C$18:$C$70,0))/1000,CM58*INDEX('Damage costs'!$AB$18:$AB$70,MATCH($B109,'Damage costs'!$C$18:$C$70,0))/1000),"")</f>
        <v/>
      </c>
      <c r="CN109" s="59" t="str">
        <f>IFERROR(IF(OR($C$110=FALSE,LEFT($B109,3)&lt;&gt;"NOX"),CN58*INDEX('Damage costs'!$X$18:$X$70,MATCH($B109,'Damage costs'!$C$18:$C$70,0))/1000,CN58*INDEX('Damage costs'!$AB$18:$AB$70,MATCH($B109,'Damage costs'!$C$18:$C$70,0))/1000),"")</f>
        <v/>
      </c>
      <c r="CO109" s="59" t="str">
        <f>IFERROR(IF(OR($C$110=FALSE,LEFT($B109,3)&lt;&gt;"NOX"),CO58*INDEX('Damage costs'!$X$18:$X$70,MATCH($B109,'Damage costs'!$C$18:$C$70,0))/1000,CO58*INDEX('Damage costs'!$AB$18:$AB$70,MATCH($B109,'Damage costs'!$C$18:$C$70,0))/1000),"")</f>
        <v/>
      </c>
      <c r="CP109" s="59" t="str">
        <f>IFERROR(IF(OR($C$110=FALSE,LEFT($B109,3)&lt;&gt;"NOX"),CP58*INDEX('Damage costs'!$X$18:$X$70,MATCH($B109,'Damage costs'!$C$18:$C$70,0))/1000,CP58*INDEX('Damage costs'!$AB$18:$AB$70,MATCH($B109,'Damage costs'!$C$18:$C$70,0))/1000),"")</f>
        <v/>
      </c>
      <c r="CQ109" s="59" t="str">
        <f>IFERROR(IF(OR($C$110=FALSE,LEFT($B109,3)&lt;&gt;"NOX"),CQ58*INDEX('Damage costs'!$X$18:$X$70,MATCH($B109,'Damage costs'!$C$18:$C$70,0))/1000,CQ58*INDEX('Damage costs'!$AB$18:$AB$70,MATCH($B109,'Damage costs'!$C$18:$C$70,0))/1000),"")</f>
        <v/>
      </c>
      <c r="CR109" s="59" t="str">
        <f>IFERROR(IF(OR($C$110=FALSE,LEFT($B109,3)&lt;&gt;"NOX"),CR58*INDEX('Damage costs'!$X$18:$X$70,MATCH($B109,'Damage costs'!$C$18:$C$70,0))/1000,CR58*INDEX('Damage costs'!$AB$18:$AB$70,MATCH($B109,'Damage costs'!$C$18:$C$70,0))/1000),"")</f>
        <v/>
      </c>
      <c r="CS109" s="59" t="str">
        <f>IFERROR(IF(OR($C$110=FALSE,LEFT($B109,3)&lt;&gt;"NOX"),CS58*INDEX('Damage costs'!$X$18:$X$70,MATCH($B109,'Damage costs'!$C$18:$C$70,0))/1000,CS58*INDEX('Damage costs'!$AB$18:$AB$70,MATCH($B109,'Damage costs'!$C$18:$C$70,0))/1000),"")</f>
        <v/>
      </c>
      <c r="CT109" s="59" t="str">
        <f>IFERROR(IF(OR($C$110=FALSE,LEFT($B109,3)&lt;&gt;"NOX"),CT58*INDEX('Damage costs'!$X$18:$X$70,MATCH($B109,'Damage costs'!$C$18:$C$70,0))/1000,CT58*INDEX('Damage costs'!$AB$18:$AB$70,MATCH($B109,'Damage costs'!$C$18:$C$70,0))/1000),"")</f>
        <v/>
      </c>
      <c r="CU109" s="59" t="str">
        <f>IFERROR(IF(OR($C$110=FALSE,LEFT($B109,3)&lt;&gt;"NOX"),CU58*INDEX('Damage costs'!$X$18:$X$70,MATCH($B109,'Damage costs'!$C$18:$C$70,0))/1000,CU58*INDEX('Damage costs'!$AB$18:$AB$70,MATCH($B109,'Damage costs'!$C$18:$C$70,0))/1000),"")</f>
        <v/>
      </c>
      <c r="CV109" s="59" t="str">
        <f>IFERROR(IF(OR($C$110=FALSE,LEFT($B109,3)&lt;&gt;"NOX"),CV58*INDEX('Damage costs'!$X$18:$X$70,MATCH($B109,'Damage costs'!$C$18:$C$70,0))/1000,CV58*INDEX('Damage costs'!$AB$18:$AB$70,MATCH($B109,'Damage costs'!$C$18:$C$70,0))/1000),"")</f>
        <v/>
      </c>
      <c r="CW109" s="59" t="str">
        <f>IFERROR(IF(OR($C$110=FALSE,LEFT($B109,3)&lt;&gt;"NOX"),CW58*INDEX('Damage costs'!$X$18:$X$70,MATCH($B109,'Damage costs'!$C$18:$C$70,0))/1000,CW58*INDEX('Damage costs'!$AB$18:$AB$70,MATCH($B109,'Damage costs'!$C$18:$C$70,0))/1000),"")</f>
        <v/>
      </c>
      <c r="CX109" s="59" t="str">
        <f>IFERROR(IF(OR($C$110=FALSE,LEFT($B109,3)&lt;&gt;"NOX"),CX58*INDEX('Damage costs'!$X$18:$X$70,MATCH($B109,'Damage costs'!$C$18:$C$70,0))/1000,CX58*INDEX('Damage costs'!$AB$18:$AB$70,MATCH($B109,'Damage costs'!$C$18:$C$70,0))/1000),"")</f>
        <v/>
      </c>
      <c r="CY109" s="59" t="str">
        <f>IFERROR(IF(OR($C$110=FALSE,LEFT($B109,3)&lt;&gt;"NOX"),CY58*INDEX('Damage costs'!$X$18:$X$70,MATCH($B109,'Damage costs'!$C$18:$C$70,0))/1000,CY58*INDEX('Damage costs'!$AB$18:$AB$70,MATCH($B109,'Damage costs'!$C$18:$C$70,0))/1000),"")</f>
        <v/>
      </c>
      <c r="CZ109" s="391"/>
    </row>
    <row r="110" spans="2:104" x14ac:dyDescent="0.25">
      <c r="B110" s="406" t="s">
        <v>618</v>
      </c>
      <c r="C110" s="553" t="b">
        <f>IF(OR(LEFT(B104,4)="PM10",LEFT(B105,4)="PM10",LEFT(B106,4)="PM10",LEFT(B107,4)="PM10",LEFT(B108,4)="PM10",LEFT(B109,4)="PM10"),TRUE,FALSE)</f>
        <v>0</v>
      </c>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391"/>
    </row>
    <row r="111" spans="2:104" x14ac:dyDescent="0.25">
      <c r="B111" s="392"/>
      <c r="C111" s="390"/>
      <c r="D111" s="50"/>
      <c r="E111" s="50"/>
      <c r="F111" s="50"/>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391"/>
    </row>
    <row r="112" spans="2:104" x14ac:dyDescent="0.25">
      <c r="B112" s="393" t="s">
        <v>405</v>
      </c>
      <c r="C112" s="390" t="s">
        <v>404</v>
      </c>
      <c r="D112" s="60">
        <f>'Discount and deflators'!$H$5</f>
        <v>0.02</v>
      </c>
      <c r="E112" s="50"/>
      <c r="F112" s="50"/>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391"/>
    </row>
    <row r="113" spans="2:104" x14ac:dyDescent="0.25">
      <c r="B113" s="393" t="s">
        <v>406</v>
      </c>
      <c r="C113" s="390"/>
      <c r="D113" s="59">
        <f>IF(D$6=0,0,(1+$D112)^(D$6-'Data Input - General'!$F$22))</f>
        <v>0</v>
      </c>
      <c r="E113" s="59">
        <f>IF(E$6=0,0,(1+$D112)^(E$6-'Data Input - General'!$F$22))</f>
        <v>0</v>
      </c>
      <c r="F113" s="59">
        <f>IF(F$6=0,0,(1+$D112)^(F$6-'Data Input - General'!$F$22))</f>
        <v>0</v>
      </c>
      <c r="G113" s="59">
        <f>IF(G$6=0,0,(1+$D112)^(G$6-'Data Input - General'!$F$22))</f>
        <v>0</v>
      </c>
      <c r="H113" s="59">
        <f>IF(H$6=0,0,(1+$D112)^(H$6-'Data Input - General'!$F$22))</f>
        <v>0</v>
      </c>
      <c r="I113" s="59">
        <f>IF(I$6=0,0,(1+$D112)^(I$6-'Data Input - General'!$F$22))</f>
        <v>0</v>
      </c>
      <c r="J113" s="59">
        <f>IF(J$6=0,0,(1+$D112)^(J$6-'Data Input - General'!$F$22))</f>
        <v>0</v>
      </c>
      <c r="K113" s="59">
        <f>IF(K$6=0,0,(1+$D112)^(K$6-'Data Input - General'!$F$22))</f>
        <v>0</v>
      </c>
      <c r="L113" s="59">
        <f>IF(L$6=0,0,(1+$D112)^(L$6-'Data Input - General'!$F$22))</f>
        <v>0</v>
      </c>
      <c r="M113" s="59">
        <f>IF(M$6=0,0,(1+$D112)^(M$6-'Data Input - General'!$F$22))</f>
        <v>0</v>
      </c>
      <c r="N113" s="59">
        <f>IF(N$6=0,0,(1+$D112)^(N$6-'Data Input - General'!$F$22))</f>
        <v>0</v>
      </c>
      <c r="O113" s="59">
        <f>IF(O$6=0,0,(1+$D112)^(O$6-'Data Input - General'!$F$22))</f>
        <v>0</v>
      </c>
      <c r="P113" s="59">
        <f>IF(P$6=0,0,(1+$D112)^(P$6-'Data Input - General'!$F$22))</f>
        <v>0</v>
      </c>
      <c r="Q113" s="59">
        <f>IF(Q$6=0,0,(1+$D112)^(Q$6-'Data Input - General'!$F$22))</f>
        <v>0</v>
      </c>
      <c r="R113" s="59">
        <f>IF(R$6=0,0,(1+$D112)^(R$6-'Data Input - General'!$F$22))</f>
        <v>0</v>
      </c>
      <c r="S113" s="59">
        <f>IF(S$6=0,0,(1+$D112)^(S$6-'Data Input - General'!$F$22))</f>
        <v>0</v>
      </c>
      <c r="T113" s="59">
        <f>IF(T$6=0,0,(1+$D112)^(T$6-'Data Input - General'!$F$22))</f>
        <v>0</v>
      </c>
      <c r="U113" s="59">
        <f>IF(U$6=0,0,(1+$D112)^(U$6-'Data Input - General'!$F$22))</f>
        <v>0</v>
      </c>
      <c r="V113" s="59">
        <f>IF(V$6=0,0,(1+$D112)^(V$6-'Data Input - General'!$F$22))</f>
        <v>0</v>
      </c>
      <c r="W113" s="59">
        <f>IF(W$6=0,0,(1+$D112)^(W$6-'Data Input - General'!$F$22))</f>
        <v>0</v>
      </c>
      <c r="X113" s="59">
        <f>IF(X$6=0,0,(1+$D112)^(X$6-'Data Input - General'!$F$22))</f>
        <v>0</v>
      </c>
      <c r="Y113" s="59">
        <f>IF(Y$6=0,0,(1+$D112)^(Y$6-'Data Input - General'!$F$22))</f>
        <v>0</v>
      </c>
      <c r="Z113" s="59">
        <f>IF(Z$6=0,0,(1+$D112)^(Z$6-'Data Input - General'!$F$22))</f>
        <v>0</v>
      </c>
      <c r="AA113" s="59">
        <f>IF(AA$6=0,0,(1+$D112)^(AA$6-'Data Input - General'!$F$22))</f>
        <v>0</v>
      </c>
      <c r="AB113" s="59">
        <f>IF(AB$6=0,0,(1+$D112)^(AB$6-'Data Input - General'!$F$22))</f>
        <v>0</v>
      </c>
      <c r="AC113" s="59">
        <f>IF(AC$6=0,0,(1+$D112)^(AC$6-'Data Input - General'!$F$22))</f>
        <v>0</v>
      </c>
      <c r="AD113" s="59">
        <f>IF(AD$6=0,0,(1+$D112)^(AD$6-'Data Input - General'!$F$22))</f>
        <v>0</v>
      </c>
      <c r="AE113" s="59">
        <f>IF(AE$6=0,0,(1+$D112)^(AE$6-'Data Input - General'!$F$22))</f>
        <v>0</v>
      </c>
      <c r="AF113" s="59">
        <f>IF(AF$6=0,0,(1+$D112)^(AF$6-'Data Input - General'!$F$22))</f>
        <v>0</v>
      </c>
      <c r="AG113" s="59">
        <f>IF(AG$6=0,0,(1+$D112)^(AG$6-'Data Input - General'!$F$22))</f>
        <v>0</v>
      </c>
      <c r="AH113" s="59">
        <f>IF(AH$6=0,0,(1+$D112)^(AH$6-'Data Input - General'!$F$22))</f>
        <v>0</v>
      </c>
      <c r="AI113" s="59">
        <f>IF(AI$6=0,0,(1+$D112)^(AI$6-'Data Input - General'!$F$22))</f>
        <v>0</v>
      </c>
      <c r="AJ113" s="59">
        <f>IF(AJ$6=0,0,(1+$D112)^(AJ$6-'Data Input - General'!$F$22))</f>
        <v>0</v>
      </c>
      <c r="AK113" s="59">
        <f>IF(AK$6=0,0,(1+$D112)^(AK$6-'Data Input - General'!$F$22))</f>
        <v>0</v>
      </c>
      <c r="AL113" s="59">
        <f>IF(AL$6=0,0,(1+$D112)^(AL$6-'Data Input - General'!$F$22))</f>
        <v>0</v>
      </c>
      <c r="AM113" s="59">
        <f>IF(AM$6=0,0,(1+$D112)^(AM$6-'Data Input - General'!$F$22))</f>
        <v>0</v>
      </c>
      <c r="AN113" s="59">
        <f>IF(AN$6=0,0,(1+$D112)^(AN$6-'Data Input - General'!$F$22))</f>
        <v>0</v>
      </c>
      <c r="AO113" s="59">
        <f>IF(AO$6=0,0,(1+$D112)^(AO$6-'Data Input - General'!$F$22))</f>
        <v>0</v>
      </c>
      <c r="AP113" s="59">
        <f>IF(AP$6=0,0,(1+$D112)^(AP$6-'Data Input - General'!$F$22))</f>
        <v>0</v>
      </c>
      <c r="AQ113" s="59">
        <f>IF(AQ$6=0,0,(1+$D112)^(AQ$6-'Data Input - General'!$F$22))</f>
        <v>0</v>
      </c>
      <c r="AR113" s="59">
        <f>IF(AR$6=0,0,(1+$D112)^(AR$6-'Data Input - General'!$F$22))</f>
        <v>0</v>
      </c>
      <c r="AS113" s="59">
        <f>IF(AS$6=0,0,(1+$D112)^(AS$6-'Data Input - General'!$F$22))</f>
        <v>0</v>
      </c>
      <c r="AT113" s="59">
        <f>IF(AT$6=0,0,(1+$D112)^(AT$6-'Data Input - General'!$F$22))</f>
        <v>0</v>
      </c>
      <c r="AU113" s="59">
        <f>IF(AU$6=0,0,(1+$D112)^(AU$6-'Data Input - General'!$F$22))</f>
        <v>0</v>
      </c>
      <c r="AV113" s="59">
        <f>IF(AV$6=0,0,(1+$D112)^(AV$6-'Data Input - General'!$F$22))</f>
        <v>0</v>
      </c>
      <c r="AW113" s="59">
        <f>IF(AW$6=0,0,(1+$D112)^(AW$6-'Data Input - General'!$F$22))</f>
        <v>0</v>
      </c>
      <c r="AX113" s="59">
        <f>IF(AX$6=0,0,(1+$D112)^(AX$6-'Data Input - General'!$F$22))</f>
        <v>0</v>
      </c>
      <c r="AY113" s="59">
        <f>IF(AY$6=0,0,(1+$D112)^(AY$6-'Data Input - General'!$F$22))</f>
        <v>0</v>
      </c>
      <c r="AZ113" s="59">
        <f>IF(AZ$6=0,0,(1+$D112)^(AZ$6-'Data Input - General'!$F$22))</f>
        <v>0</v>
      </c>
      <c r="BA113" s="59">
        <f>IF(BA$6=0,0,(1+$D112)^(BA$6-'Data Input - General'!$F$22))</f>
        <v>0</v>
      </c>
      <c r="BB113" s="59">
        <f>IF(BB$6=0,0,(1+$D112)^(BB$6-'Data Input - General'!$F$22))</f>
        <v>0</v>
      </c>
      <c r="BC113" s="59">
        <f>IF(BC$6=0,0,(1+$D112)^(BC$6-'Data Input - General'!$F$22))</f>
        <v>0</v>
      </c>
      <c r="BD113" s="59">
        <f>IF(BD$6=0,0,(1+$D112)^(BD$6-'Data Input - General'!$F$22))</f>
        <v>0</v>
      </c>
      <c r="BE113" s="59">
        <f>IF(BE$6=0,0,(1+$D112)^(BE$6-'Data Input - General'!$F$22))</f>
        <v>0</v>
      </c>
      <c r="BF113" s="59">
        <f>IF(BF$6=0,0,(1+$D112)^(BF$6-'Data Input - General'!$F$22))</f>
        <v>0</v>
      </c>
      <c r="BG113" s="59">
        <f>IF(BG$6=0,0,(1+$D112)^(BG$6-'Data Input - General'!$F$22))</f>
        <v>0</v>
      </c>
      <c r="BH113" s="59">
        <f>IF(BH$6=0,0,(1+$D112)^(BH$6-'Data Input - General'!$F$22))</f>
        <v>0</v>
      </c>
      <c r="BI113" s="59">
        <f>IF(BI$6=0,0,(1+$D112)^(BI$6-'Data Input - General'!$F$22))</f>
        <v>0</v>
      </c>
      <c r="BJ113" s="59">
        <f>IF(BJ$6=0,0,(1+$D112)^(BJ$6-'Data Input - General'!$F$22))</f>
        <v>0</v>
      </c>
      <c r="BK113" s="59">
        <f>IF(BK$6=0,0,(1+$D112)^(BK$6-'Data Input - General'!$F$22))</f>
        <v>0</v>
      </c>
      <c r="BL113" s="59">
        <f>IF(BL$6=0,0,(1+$D112)^(BL$6-'Data Input - General'!$F$22))</f>
        <v>0</v>
      </c>
      <c r="BM113" s="59">
        <f>IF(BM$6=0,0,(1+$D112)^(BM$6-'Data Input - General'!$F$22))</f>
        <v>0</v>
      </c>
      <c r="BN113" s="59">
        <f>IF(BN$6=0,0,(1+$D112)^(BN$6-'Data Input - General'!$F$22))</f>
        <v>0</v>
      </c>
      <c r="BO113" s="59">
        <f>IF(BO$6=0,0,(1+$D112)^(BO$6-'Data Input - General'!$F$22))</f>
        <v>0</v>
      </c>
      <c r="BP113" s="59">
        <f>IF(BP$6=0,0,(1+$D112)^(BP$6-'Data Input - General'!$F$22))</f>
        <v>0</v>
      </c>
      <c r="BQ113" s="59">
        <f>IF(BQ$6=0,0,(1+$D112)^(BQ$6-'Data Input - General'!$F$22))</f>
        <v>0</v>
      </c>
      <c r="BR113" s="59">
        <f>IF(BR$6=0,0,(1+$D112)^(BR$6-'Data Input - General'!$F$22))</f>
        <v>0</v>
      </c>
      <c r="BS113" s="59">
        <f>IF(BS$6=0,0,(1+$D112)^(BS$6-'Data Input - General'!$F$22))</f>
        <v>0</v>
      </c>
      <c r="BT113" s="59">
        <f>IF(BT$6=0,0,(1+$D112)^(BT$6-'Data Input - General'!$F$22))</f>
        <v>0</v>
      </c>
      <c r="BU113" s="59">
        <f>IF(BU$6=0,0,(1+$D112)^(BU$6-'Data Input - General'!$F$22))</f>
        <v>0</v>
      </c>
      <c r="BV113" s="59">
        <f>IF(BV$6=0,0,(1+$D112)^(BV$6-'Data Input - General'!$F$22))</f>
        <v>0</v>
      </c>
      <c r="BW113" s="59">
        <f>IF(BW$6=0,0,(1+$D112)^(BW$6-'Data Input - General'!$F$22))</f>
        <v>0</v>
      </c>
      <c r="BX113" s="59">
        <f>IF(BX$6=0,0,(1+$D112)^(BX$6-'Data Input - General'!$F$22))</f>
        <v>0</v>
      </c>
      <c r="BY113" s="59">
        <f>IF(BY$6=0,0,(1+$D112)^(BY$6-'Data Input - General'!$F$22))</f>
        <v>0</v>
      </c>
      <c r="BZ113" s="59">
        <f>IF(BZ$6=0,0,(1+$D112)^(BZ$6-'Data Input - General'!$F$22))</f>
        <v>0</v>
      </c>
      <c r="CA113" s="59">
        <f>IF(CA$6=0,0,(1+$D112)^(CA$6-'Data Input - General'!$F$22))</f>
        <v>0</v>
      </c>
      <c r="CB113" s="59">
        <f>IF(CB$6=0,0,(1+$D112)^(CB$6-'Data Input - General'!$F$22))</f>
        <v>0</v>
      </c>
      <c r="CC113" s="59">
        <f>IF(CC$6=0,0,(1+$D112)^(CC$6-'Data Input - General'!$F$22))</f>
        <v>0</v>
      </c>
      <c r="CD113" s="59">
        <f>IF(CD$6=0,0,(1+$D112)^(CD$6-'Data Input - General'!$F$22))</f>
        <v>0</v>
      </c>
      <c r="CE113" s="59">
        <f>IF(CE$6=0,0,(1+$D112)^(CE$6-'Data Input - General'!$F$22))</f>
        <v>0</v>
      </c>
      <c r="CF113" s="59">
        <f>IF(CF$6=0,0,(1+$D112)^(CF$6-'Data Input - General'!$F$22))</f>
        <v>0</v>
      </c>
      <c r="CG113" s="59">
        <f>IF(CG$6=0,0,(1+$D112)^(CG$6-'Data Input - General'!$F$22))</f>
        <v>0</v>
      </c>
      <c r="CH113" s="59">
        <f>IF(CH$6=0,0,(1+$D112)^(CH$6-'Data Input - General'!$F$22))</f>
        <v>0</v>
      </c>
      <c r="CI113" s="59">
        <f>IF(CI$6=0,0,(1+$D112)^(CI$6-'Data Input - General'!$F$22))</f>
        <v>0</v>
      </c>
      <c r="CJ113" s="59">
        <f>IF(CJ$6=0,0,(1+$D112)^(CJ$6-'Data Input - General'!$F$22))</f>
        <v>0</v>
      </c>
      <c r="CK113" s="59">
        <f>IF(CK$6=0,0,(1+$D112)^(CK$6-'Data Input - General'!$F$22))</f>
        <v>0</v>
      </c>
      <c r="CL113" s="59">
        <f>IF(CL$6=0,0,(1+$D112)^(CL$6-'Data Input - General'!$F$22))</f>
        <v>0</v>
      </c>
      <c r="CM113" s="59">
        <f>IF(CM$6=0,0,(1+$D112)^(CM$6-'Data Input - General'!$F$22))</f>
        <v>0</v>
      </c>
      <c r="CN113" s="59">
        <f>IF(CN$6=0,0,(1+$D112)^(CN$6-'Data Input - General'!$F$22))</f>
        <v>0</v>
      </c>
      <c r="CO113" s="59">
        <f>IF(CO$6=0,0,(1+$D112)^(CO$6-'Data Input - General'!$F$22))</f>
        <v>0</v>
      </c>
      <c r="CP113" s="59">
        <f>IF(CP$6=0,0,(1+$D112)^(CP$6-'Data Input - General'!$F$22))</f>
        <v>0</v>
      </c>
      <c r="CQ113" s="59">
        <f>IF(CQ$6=0,0,(1+$D112)^(CQ$6-'Data Input - General'!$F$22))</f>
        <v>0</v>
      </c>
      <c r="CR113" s="59">
        <f>IF(CR$6=0,0,(1+$D112)^(CR$6-'Data Input - General'!$F$22))</f>
        <v>0</v>
      </c>
      <c r="CS113" s="59">
        <f>IF(CS$6=0,0,(1+$D112)^(CS$6-'Data Input - General'!$F$22))</f>
        <v>0</v>
      </c>
      <c r="CT113" s="59">
        <f>IF(CT$6=0,0,(1+$D112)^(CT$6-'Data Input - General'!$F$22))</f>
        <v>0</v>
      </c>
      <c r="CU113" s="59">
        <f>IF(CU$6=0,0,(1+$D112)^(CU$6-'Data Input - General'!$F$22))</f>
        <v>0</v>
      </c>
      <c r="CV113" s="59">
        <f>IF(CV$6=0,0,(1+$D112)^(CV$6-'Data Input - General'!$F$22))</f>
        <v>0</v>
      </c>
      <c r="CW113" s="59">
        <f>IF(CW$6=0,0,(1+$D112)^(CW$6-'Data Input - General'!$F$22))</f>
        <v>0</v>
      </c>
      <c r="CX113" s="59">
        <f>IF(CX$6=0,0,(1+$D112)^(CX$6-'Data Input - General'!$F$22))</f>
        <v>0</v>
      </c>
      <c r="CY113" s="59">
        <f>IF(CY$6=0,0,(1+$D112)^(CY$6-'Data Input - General'!$F$22))</f>
        <v>0</v>
      </c>
      <c r="CZ113" s="391"/>
    </row>
    <row r="114" spans="2:104" x14ac:dyDescent="0.25">
      <c r="B114" s="393" t="s">
        <v>169</v>
      </c>
      <c r="C114" s="9" t="s">
        <v>1117</v>
      </c>
      <c r="D114" s="61">
        <f>SUM(D104:D109)*D113</f>
        <v>0</v>
      </c>
      <c r="E114" s="61">
        <f>SUM(E104:E109)*E113</f>
        <v>0</v>
      </c>
      <c r="F114" s="61">
        <f t="shared" ref="F114:AI114" si="43">SUM(F104:F109)*F113</f>
        <v>0</v>
      </c>
      <c r="G114" s="61">
        <f t="shared" si="43"/>
        <v>0</v>
      </c>
      <c r="H114" s="61">
        <f t="shared" si="43"/>
        <v>0</v>
      </c>
      <c r="I114" s="61">
        <f t="shared" si="43"/>
        <v>0</v>
      </c>
      <c r="J114" s="61">
        <f t="shared" si="43"/>
        <v>0</v>
      </c>
      <c r="K114" s="61">
        <f t="shared" si="43"/>
        <v>0</v>
      </c>
      <c r="L114" s="61">
        <f t="shared" si="43"/>
        <v>0</v>
      </c>
      <c r="M114" s="61">
        <f t="shared" si="43"/>
        <v>0</v>
      </c>
      <c r="N114" s="61">
        <f t="shared" si="43"/>
        <v>0</v>
      </c>
      <c r="O114" s="61">
        <f t="shared" si="43"/>
        <v>0</v>
      </c>
      <c r="P114" s="61">
        <f t="shared" si="43"/>
        <v>0</v>
      </c>
      <c r="Q114" s="61">
        <f t="shared" si="43"/>
        <v>0</v>
      </c>
      <c r="R114" s="61">
        <f t="shared" si="43"/>
        <v>0</v>
      </c>
      <c r="S114" s="61">
        <f t="shared" si="43"/>
        <v>0</v>
      </c>
      <c r="T114" s="61">
        <f t="shared" si="43"/>
        <v>0</v>
      </c>
      <c r="U114" s="61">
        <f t="shared" si="43"/>
        <v>0</v>
      </c>
      <c r="V114" s="61">
        <f t="shared" si="43"/>
        <v>0</v>
      </c>
      <c r="W114" s="61">
        <f t="shared" si="43"/>
        <v>0</v>
      </c>
      <c r="X114" s="61">
        <f t="shared" si="43"/>
        <v>0</v>
      </c>
      <c r="Y114" s="61">
        <f t="shared" si="43"/>
        <v>0</v>
      </c>
      <c r="Z114" s="61">
        <f t="shared" si="43"/>
        <v>0</v>
      </c>
      <c r="AA114" s="61">
        <f t="shared" si="43"/>
        <v>0</v>
      </c>
      <c r="AB114" s="61">
        <f t="shared" si="43"/>
        <v>0</v>
      </c>
      <c r="AC114" s="61">
        <f t="shared" si="43"/>
        <v>0</v>
      </c>
      <c r="AD114" s="61">
        <f t="shared" si="43"/>
        <v>0</v>
      </c>
      <c r="AE114" s="61">
        <f t="shared" si="43"/>
        <v>0</v>
      </c>
      <c r="AF114" s="61">
        <f t="shared" si="43"/>
        <v>0</v>
      </c>
      <c r="AG114" s="61">
        <f t="shared" si="43"/>
        <v>0</v>
      </c>
      <c r="AH114" s="61">
        <f t="shared" si="43"/>
        <v>0</v>
      </c>
      <c r="AI114" s="61">
        <f t="shared" si="43"/>
        <v>0</v>
      </c>
      <c r="AJ114" s="61">
        <f t="shared" ref="AJ114:BK114" si="44">SUM(AJ104:AJ109)*AJ113</f>
        <v>0</v>
      </c>
      <c r="AK114" s="61">
        <f t="shared" si="44"/>
        <v>0</v>
      </c>
      <c r="AL114" s="61">
        <f t="shared" si="44"/>
        <v>0</v>
      </c>
      <c r="AM114" s="61">
        <f t="shared" si="44"/>
        <v>0</v>
      </c>
      <c r="AN114" s="61">
        <f t="shared" si="44"/>
        <v>0</v>
      </c>
      <c r="AO114" s="61">
        <f t="shared" si="44"/>
        <v>0</v>
      </c>
      <c r="AP114" s="61">
        <f t="shared" si="44"/>
        <v>0</v>
      </c>
      <c r="AQ114" s="61">
        <f t="shared" si="44"/>
        <v>0</v>
      </c>
      <c r="AR114" s="61">
        <f t="shared" si="44"/>
        <v>0</v>
      </c>
      <c r="AS114" s="61">
        <f t="shared" si="44"/>
        <v>0</v>
      </c>
      <c r="AT114" s="61">
        <f t="shared" si="44"/>
        <v>0</v>
      </c>
      <c r="AU114" s="61">
        <f t="shared" si="44"/>
        <v>0</v>
      </c>
      <c r="AV114" s="61">
        <f t="shared" si="44"/>
        <v>0</v>
      </c>
      <c r="AW114" s="61">
        <f t="shared" si="44"/>
        <v>0</v>
      </c>
      <c r="AX114" s="61">
        <f t="shared" si="44"/>
        <v>0</v>
      </c>
      <c r="AY114" s="61">
        <f t="shared" si="44"/>
        <v>0</v>
      </c>
      <c r="AZ114" s="61">
        <f t="shared" si="44"/>
        <v>0</v>
      </c>
      <c r="BA114" s="61">
        <f t="shared" si="44"/>
        <v>0</v>
      </c>
      <c r="BB114" s="61">
        <f t="shared" si="44"/>
        <v>0</v>
      </c>
      <c r="BC114" s="61">
        <f t="shared" si="44"/>
        <v>0</v>
      </c>
      <c r="BD114" s="61">
        <f t="shared" si="44"/>
        <v>0</v>
      </c>
      <c r="BE114" s="61">
        <f t="shared" si="44"/>
        <v>0</v>
      </c>
      <c r="BF114" s="61">
        <f t="shared" si="44"/>
        <v>0</v>
      </c>
      <c r="BG114" s="61">
        <f t="shared" si="44"/>
        <v>0</v>
      </c>
      <c r="BH114" s="61">
        <f t="shared" si="44"/>
        <v>0</v>
      </c>
      <c r="BI114" s="61">
        <f t="shared" si="44"/>
        <v>0</v>
      </c>
      <c r="BJ114" s="61">
        <f t="shared" si="44"/>
        <v>0</v>
      </c>
      <c r="BK114" s="61">
        <f t="shared" si="44"/>
        <v>0</v>
      </c>
      <c r="BL114" s="61">
        <f t="shared" ref="BL114:CY114" si="45">SUM(BL104:BL109)*BL113</f>
        <v>0</v>
      </c>
      <c r="BM114" s="61">
        <f t="shared" si="45"/>
        <v>0</v>
      </c>
      <c r="BN114" s="61">
        <f t="shared" si="45"/>
        <v>0</v>
      </c>
      <c r="BO114" s="61">
        <f t="shared" si="45"/>
        <v>0</v>
      </c>
      <c r="BP114" s="61">
        <f t="shared" si="45"/>
        <v>0</v>
      </c>
      <c r="BQ114" s="61">
        <f t="shared" si="45"/>
        <v>0</v>
      </c>
      <c r="BR114" s="61">
        <f t="shared" si="45"/>
        <v>0</v>
      </c>
      <c r="BS114" s="61">
        <f t="shared" si="45"/>
        <v>0</v>
      </c>
      <c r="BT114" s="61">
        <f t="shared" si="45"/>
        <v>0</v>
      </c>
      <c r="BU114" s="61">
        <f t="shared" si="45"/>
        <v>0</v>
      </c>
      <c r="BV114" s="61">
        <f t="shared" si="45"/>
        <v>0</v>
      </c>
      <c r="BW114" s="61">
        <f t="shared" si="45"/>
        <v>0</v>
      </c>
      <c r="BX114" s="61">
        <f t="shared" si="45"/>
        <v>0</v>
      </c>
      <c r="BY114" s="61">
        <f t="shared" si="45"/>
        <v>0</v>
      </c>
      <c r="BZ114" s="61">
        <f t="shared" si="45"/>
        <v>0</v>
      </c>
      <c r="CA114" s="61">
        <f t="shared" si="45"/>
        <v>0</v>
      </c>
      <c r="CB114" s="61">
        <f t="shared" si="45"/>
        <v>0</v>
      </c>
      <c r="CC114" s="61">
        <f t="shared" si="45"/>
        <v>0</v>
      </c>
      <c r="CD114" s="61">
        <f t="shared" si="45"/>
        <v>0</v>
      </c>
      <c r="CE114" s="61">
        <f t="shared" si="45"/>
        <v>0</v>
      </c>
      <c r="CF114" s="61">
        <f t="shared" si="45"/>
        <v>0</v>
      </c>
      <c r="CG114" s="61">
        <f t="shared" si="45"/>
        <v>0</v>
      </c>
      <c r="CH114" s="61">
        <f t="shared" si="45"/>
        <v>0</v>
      </c>
      <c r="CI114" s="61">
        <f t="shared" si="45"/>
        <v>0</v>
      </c>
      <c r="CJ114" s="61">
        <f t="shared" si="45"/>
        <v>0</v>
      </c>
      <c r="CK114" s="61">
        <f t="shared" si="45"/>
        <v>0</v>
      </c>
      <c r="CL114" s="61">
        <f t="shared" si="45"/>
        <v>0</v>
      </c>
      <c r="CM114" s="61">
        <f t="shared" si="45"/>
        <v>0</v>
      </c>
      <c r="CN114" s="61">
        <f t="shared" si="45"/>
        <v>0</v>
      </c>
      <c r="CO114" s="61">
        <f t="shared" si="45"/>
        <v>0</v>
      </c>
      <c r="CP114" s="61">
        <f t="shared" si="45"/>
        <v>0</v>
      </c>
      <c r="CQ114" s="61">
        <f t="shared" si="45"/>
        <v>0</v>
      </c>
      <c r="CR114" s="61">
        <f t="shared" si="45"/>
        <v>0</v>
      </c>
      <c r="CS114" s="61">
        <f t="shared" si="45"/>
        <v>0</v>
      </c>
      <c r="CT114" s="61">
        <f t="shared" si="45"/>
        <v>0</v>
      </c>
      <c r="CU114" s="61">
        <f t="shared" si="45"/>
        <v>0</v>
      </c>
      <c r="CV114" s="61">
        <f t="shared" si="45"/>
        <v>0</v>
      </c>
      <c r="CW114" s="61">
        <f t="shared" si="45"/>
        <v>0</v>
      </c>
      <c r="CX114" s="61">
        <f t="shared" si="45"/>
        <v>0</v>
      </c>
      <c r="CY114" s="61">
        <f t="shared" si="45"/>
        <v>0</v>
      </c>
      <c r="CZ114" s="391"/>
    </row>
    <row r="115" spans="2:104" x14ac:dyDescent="0.25">
      <c r="B115" s="393" t="s">
        <v>190</v>
      </c>
      <c r="C115" s="9" t="s">
        <v>1117</v>
      </c>
      <c r="D115" s="61">
        <f>D114*D$7</f>
        <v>0</v>
      </c>
      <c r="E115" s="61">
        <f>E114*E$7</f>
        <v>0</v>
      </c>
      <c r="F115" s="61">
        <f>F114*F$7</f>
        <v>0</v>
      </c>
      <c r="G115" s="61">
        <f t="shared" ref="G115:BR115" si="46">G114*G$7</f>
        <v>0</v>
      </c>
      <c r="H115" s="61">
        <f t="shared" si="46"/>
        <v>0</v>
      </c>
      <c r="I115" s="61">
        <f t="shared" si="46"/>
        <v>0</v>
      </c>
      <c r="J115" s="61">
        <f t="shared" si="46"/>
        <v>0</v>
      </c>
      <c r="K115" s="61">
        <f t="shared" si="46"/>
        <v>0</v>
      </c>
      <c r="L115" s="61">
        <f t="shared" si="46"/>
        <v>0</v>
      </c>
      <c r="M115" s="61">
        <f t="shared" si="46"/>
        <v>0</v>
      </c>
      <c r="N115" s="61">
        <f t="shared" si="46"/>
        <v>0</v>
      </c>
      <c r="O115" s="61">
        <f t="shared" si="46"/>
        <v>0</v>
      </c>
      <c r="P115" s="61">
        <f t="shared" si="46"/>
        <v>0</v>
      </c>
      <c r="Q115" s="61">
        <f t="shared" si="46"/>
        <v>0</v>
      </c>
      <c r="R115" s="61">
        <f t="shared" si="46"/>
        <v>0</v>
      </c>
      <c r="S115" s="61">
        <f t="shared" si="46"/>
        <v>0</v>
      </c>
      <c r="T115" s="61">
        <f t="shared" si="46"/>
        <v>0</v>
      </c>
      <c r="U115" s="61">
        <f t="shared" si="46"/>
        <v>0</v>
      </c>
      <c r="V115" s="61">
        <f t="shared" si="46"/>
        <v>0</v>
      </c>
      <c r="W115" s="61">
        <f t="shared" si="46"/>
        <v>0</v>
      </c>
      <c r="X115" s="61">
        <f t="shared" si="46"/>
        <v>0</v>
      </c>
      <c r="Y115" s="61">
        <f t="shared" si="46"/>
        <v>0</v>
      </c>
      <c r="Z115" s="61">
        <f t="shared" si="46"/>
        <v>0</v>
      </c>
      <c r="AA115" s="61">
        <f t="shared" si="46"/>
        <v>0</v>
      </c>
      <c r="AB115" s="61">
        <f t="shared" si="46"/>
        <v>0</v>
      </c>
      <c r="AC115" s="61">
        <f t="shared" si="46"/>
        <v>0</v>
      </c>
      <c r="AD115" s="61">
        <f t="shared" si="46"/>
        <v>0</v>
      </c>
      <c r="AE115" s="61">
        <f t="shared" si="46"/>
        <v>0</v>
      </c>
      <c r="AF115" s="61">
        <f t="shared" si="46"/>
        <v>0</v>
      </c>
      <c r="AG115" s="61">
        <f t="shared" si="46"/>
        <v>0</v>
      </c>
      <c r="AH115" s="61">
        <f t="shared" si="46"/>
        <v>0</v>
      </c>
      <c r="AI115" s="61">
        <f t="shared" si="46"/>
        <v>0</v>
      </c>
      <c r="AJ115" s="61">
        <f t="shared" si="46"/>
        <v>0</v>
      </c>
      <c r="AK115" s="61">
        <f t="shared" si="46"/>
        <v>0</v>
      </c>
      <c r="AL115" s="61">
        <f t="shared" si="46"/>
        <v>0</v>
      </c>
      <c r="AM115" s="61">
        <f t="shared" si="46"/>
        <v>0</v>
      </c>
      <c r="AN115" s="61">
        <f t="shared" si="46"/>
        <v>0</v>
      </c>
      <c r="AO115" s="61">
        <f t="shared" si="46"/>
        <v>0</v>
      </c>
      <c r="AP115" s="61">
        <f t="shared" si="46"/>
        <v>0</v>
      </c>
      <c r="AQ115" s="61">
        <f t="shared" si="46"/>
        <v>0</v>
      </c>
      <c r="AR115" s="61">
        <f t="shared" si="46"/>
        <v>0</v>
      </c>
      <c r="AS115" s="61">
        <f t="shared" si="46"/>
        <v>0</v>
      </c>
      <c r="AT115" s="61">
        <f t="shared" si="46"/>
        <v>0</v>
      </c>
      <c r="AU115" s="61">
        <f t="shared" si="46"/>
        <v>0</v>
      </c>
      <c r="AV115" s="61">
        <f t="shared" si="46"/>
        <v>0</v>
      </c>
      <c r="AW115" s="61">
        <f t="shared" si="46"/>
        <v>0</v>
      </c>
      <c r="AX115" s="61">
        <f t="shared" si="46"/>
        <v>0</v>
      </c>
      <c r="AY115" s="61">
        <f t="shared" si="46"/>
        <v>0</v>
      </c>
      <c r="AZ115" s="61">
        <f t="shared" si="46"/>
        <v>0</v>
      </c>
      <c r="BA115" s="61">
        <f t="shared" si="46"/>
        <v>0</v>
      </c>
      <c r="BB115" s="61">
        <f t="shared" si="46"/>
        <v>0</v>
      </c>
      <c r="BC115" s="61">
        <f t="shared" si="46"/>
        <v>0</v>
      </c>
      <c r="BD115" s="61">
        <f t="shared" si="46"/>
        <v>0</v>
      </c>
      <c r="BE115" s="61">
        <f t="shared" si="46"/>
        <v>0</v>
      </c>
      <c r="BF115" s="61">
        <f t="shared" si="46"/>
        <v>0</v>
      </c>
      <c r="BG115" s="61">
        <f t="shared" si="46"/>
        <v>0</v>
      </c>
      <c r="BH115" s="61">
        <f t="shared" si="46"/>
        <v>0</v>
      </c>
      <c r="BI115" s="61">
        <f t="shared" si="46"/>
        <v>0</v>
      </c>
      <c r="BJ115" s="61">
        <f t="shared" si="46"/>
        <v>0</v>
      </c>
      <c r="BK115" s="61">
        <f t="shared" si="46"/>
        <v>0</v>
      </c>
      <c r="BL115" s="61">
        <f t="shared" si="46"/>
        <v>0</v>
      </c>
      <c r="BM115" s="61">
        <f t="shared" si="46"/>
        <v>0</v>
      </c>
      <c r="BN115" s="61">
        <f t="shared" si="46"/>
        <v>0</v>
      </c>
      <c r="BO115" s="61">
        <f t="shared" si="46"/>
        <v>0</v>
      </c>
      <c r="BP115" s="61">
        <f t="shared" si="46"/>
        <v>0</v>
      </c>
      <c r="BQ115" s="61">
        <f t="shared" si="46"/>
        <v>0</v>
      </c>
      <c r="BR115" s="61">
        <f t="shared" si="46"/>
        <v>0</v>
      </c>
      <c r="BS115" s="61">
        <f t="shared" ref="BS115:CY115" si="47">BS114*BS$7</f>
        <v>0</v>
      </c>
      <c r="BT115" s="61">
        <f t="shared" si="47"/>
        <v>0</v>
      </c>
      <c r="BU115" s="61">
        <f t="shared" si="47"/>
        <v>0</v>
      </c>
      <c r="BV115" s="61">
        <f t="shared" si="47"/>
        <v>0</v>
      </c>
      <c r="BW115" s="61">
        <f t="shared" si="47"/>
        <v>0</v>
      </c>
      <c r="BX115" s="61">
        <f t="shared" si="47"/>
        <v>0</v>
      </c>
      <c r="BY115" s="61">
        <f t="shared" si="47"/>
        <v>0</v>
      </c>
      <c r="BZ115" s="61">
        <f t="shared" si="47"/>
        <v>0</v>
      </c>
      <c r="CA115" s="61">
        <f t="shared" si="47"/>
        <v>0</v>
      </c>
      <c r="CB115" s="61">
        <f t="shared" si="47"/>
        <v>0</v>
      </c>
      <c r="CC115" s="61">
        <f t="shared" si="47"/>
        <v>0</v>
      </c>
      <c r="CD115" s="61">
        <f t="shared" si="47"/>
        <v>0</v>
      </c>
      <c r="CE115" s="61">
        <f t="shared" si="47"/>
        <v>0</v>
      </c>
      <c r="CF115" s="61">
        <f t="shared" si="47"/>
        <v>0</v>
      </c>
      <c r="CG115" s="61">
        <f t="shared" si="47"/>
        <v>0</v>
      </c>
      <c r="CH115" s="61">
        <f t="shared" si="47"/>
        <v>0</v>
      </c>
      <c r="CI115" s="61">
        <f t="shared" si="47"/>
        <v>0</v>
      </c>
      <c r="CJ115" s="61">
        <f t="shared" si="47"/>
        <v>0</v>
      </c>
      <c r="CK115" s="61">
        <f t="shared" si="47"/>
        <v>0</v>
      </c>
      <c r="CL115" s="61">
        <f t="shared" si="47"/>
        <v>0</v>
      </c>
      <c r="CM115" s="61">
        <f t="shared" si="47"/>
        <v>0</v>
      </c>
      <c r="CN115" s="61">
        <f t="shared" si="47"/>
        <v>0</v>
      </c>
      <c r="CO115" s="61">
        <f t="shared" si="47"/>
        <v>0</v>
      </c>
      <c r="CP115" s="61">
        <f t="shared" si="47"/>
        <v>0</v>
      </c>
      <c r="CQ115" s="61">
        <f t="shared" si="47"/>
        <v>0</v>
      </c>
      <c r="CR115" s="61">
        <f t="shared" si="47"/>
        <v>0</v>
      </c>
      <c r="CS115" s="61">
        <f t="shared" si="47"/>
        <v>0</v>
      </c>
      <c r="CT115" s="61">
        <f t="shared" si="47"/>
        <v>0</v>
      </c>
      <c r="CU115" s="61">
        <f t="shared" si="47"/>
        <v>0</v>
      </c>
      <c r="CV115" s="61">
        <f t="shared" si="47"/>
        <v>0</v>
      </c>
      <c r="CW115" s="61">
        <f t="shared" si="47"/>
        <v>0</v>
      </c>
      <c r="CX115" s="61">
        <f t="shared" si="47"/>
        <v>0</v>
      </c>
      <c r="CY115" s="61">
        <f t="shared" si="47"/>
        <v>0</v>
      </c>
      <c r="CZ115" s="391"/>
    </row>
    <row r="116" spans="2:104" x14ac:dyDescent="0.25">
      <c r="B116" s="392"/>
      <c r="C116" s="390"/>
      <c r="D116" s="50"/>
      <c r="E116" s="50"/>
      <c r="F116" s="50"/>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391"/>
    </row>
    <row r="117" spans="2:104" x14ac:dyDescent="0.25">
      <c r="B117" s="389" t="s">
        <v>59</v>
      </c>
      <c r="C117" s="390"/>
      <c r="D117" s="50"/>
      <c r="E117" s="50"/>
      <c r="F117" s="50"/>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391"/>
    </row>
    <row r="118" spans="2:104" x14ac:dyDescent="0.25">
      <c r="B118" s="393" t="s">
        <v>29</v>
      </c>
      <c r="C118" s="390" t="s">
        <v>121</v>
      </c>
      <c r="D118" s="61">
        <f>D80+IF('Data Input - General'!$F$10="Yes",Calc_Proposed!D$81,0)+IF('Data Input - General'!$F$12="Yes",Calc_Proposed!D$75,0)</f>
        <v>0</v>
      </c>
      <c r="E118" s="61">
        <f>E80+IF('Data Input - General'!$F$10="Yes",Calc_Proposed!E$81,0)+IF('Data Input - General'!$F$12="Yes",Calc_Proposed!E$75,0)</f>
        <v>0</v>
      </c>
      <c r="F118" s="61">
        <f>F80+IF('Data Input - General'!$F$10="Yes",Calc_Proposed!F$81,0)+IF('Data Input - General'!$F$12="Yes",Calc_Proposed!F$75,0)</f>
        <v>0</v>
      </c>
      <c r="G118" s="61">
        <f>G80+IF('Data Input - General'!$F$10="Yes",Calc_Proposed!G$81,0)+IF('Data Input - General'!$F$12="Yes",Calc_Proposed!G$75,0)</f>
        <v>0</v>
      </c>
      <c r="H118" s="61">
        <f>H80+IF('Data Input - General'!$F$10="Yes",Calc_Proposed!H$81,0)+IF('Data Input - General'!$F$12="Yes",Calc_Proposed!H$75,0)</f>
        <v>0</v>
      </c>
      <c r="I118" s="61">
        <f>I80+IF('Data Input - General'!$F$10="Yes",Calc_Proposed!I$81,0)+IF('Data Input - General'!$F$12="Yes",Calc_Proposed!I$75,0)</f>
        <v>0</v>
      </c>
      <c r="J118" s="61">
        <f>J80+IF('Data Input - General'!$F$10="Yes",Calc_Proposed!J$81,0)+IF('Data Input - General'!$F$12="Yes",Calc_Proposed!J$75,0)</f>
        <v>0</v>
      </c>
      <c r="K118" s="61">
        <f>K80+IF('Data Input - General'!$F$10="Yes",Calc_Proposed!K$81,0)+IF('Data Input - General'!$F$12="Yes",Calc_Proposed!K$75,0)</f>
        <v>0</v>
      </c>
      <c r="L118" s="61">
        <f>L80+IF('Data Input - General'!$F$10="Yes",Calc_Proposed!L$81,0)+IF('Data Input - General'!$F$12="Yes",Calc_Proposed!L$75,0)</f>
        <v>0</v>
      </c>
      <c r="M118" s="61">
        <f>M80+IF('Data Input - General'!$F$10="Yes",Calc_Proposed!M$81,0)+IF('Data Input - General'!$F$12="Yes",Calc_Proposed!M$75,0)</f>
        <v>0</v>
      </c>
      <c r="N118" s="61">
        <f>N80+IF('Data Input - General'!$F$10="Yes",Calc_Proposed!N$81,0)+IF('Data Input - General'!$F$12="Yes",Calc_Proposed!N$75,0)</f>
        <v>0</v>
      </c>
      <c r="O118" s="61">
        <f>O80+IF('Data Input - General'!$F$10="Yes",Calc_Proposed!O$81,0)+IF('Data Input - General'!$F$12="Yes",Calc_Proposed!O$75,0)</f>
        <v>0</v>
      </c>
      <c r="P118" s="61">
        <f>P80+IF('Data Input - General'!$F$10="Yes",Calc_Proposed!P$81,0)+IF('Data Input - General'!$F$12="Yes",Calc_Proposed!P$75,0)</f>
        <v>0</v>
      </c>
      <c r="Q118" s="61">
        <f>Q80+IF('Data Input - General'!$F$10="Yes",Calc_Proposed!Q$81,0)+IF('Data Input - General'!$F$12="Yes",Calc_Proposed!Q$75,0)</f>
        <v>0</v>
      </c>
      <c r="R118" s="61">
        <f>R80+IF('Data Input - General'!$F$10="Yes",Calc_Proposed!R$81,0)+IF('Data Input - General'!$F$12="Yes",Calc_Proposed!R$75,0)</f>
        <v>0</v>
      </c>
      <c r="S118" s="61">
        <f>S80+IF('Data Input - General'!$F$10="Yes",Calc_Proposed!S$81,0)+IF('Data Input - General'!$F$12="Yes",Calc_Proposed!S$75,0)</f>
        <v>0</v>
      </c>
      <c r="T118" s="61">
        <f>T80+IF('Data Input - General'!$F$10="Yes",Calc_Proposed!T$81,0)+IF('Data Input - General'!$F$12="Yes",Calc_Proposed!T$75,0)</f>
        <v>0</v>
      </c>
      <c r="U118" s="61">
        <f>U80+IF('Data Input - General'!$F$10="Yes",Calc_Proposed!U$81,0)+IF('Data Input - General'!$F$12="Yes",Calc_Proposed!U$75,0)</f>
        <v>0</v>
      </c>
      <c r="V118" s="61">
        <f>V80+IF('Data Input - General'!$F$10="Yes",Calc_Proposed!V$81,0)+IF('Data Input - General'!$F$12="Yes",Calc_Proposed!V$75,0)</f>
        <v>0</v>
      </c>
      <c r="W118" s="61">
        <f>W80+IF('Data Input - General'!$F$10="Yes",Calc_Proposed!W$81,0)+IF('Data Input - General'!$F$12="Yes",Calc_Proposed!W$75,0)</f>
        <v>0</v>
      </c>
      <c r="X118" s="61">
        <f>X80+IF('Data Input - General'!$F$10="Yes",Calc_Proposed!X$81,0)+IF('Data Input - General'!$F$12="Yes",Calc_Proposed!X$75,0)</f>
        <v>0</v>
      </c>
      <c r="Y118" s="61">
        <f>Y80+IF('Data Input - General'!$F$10="Yes",Calc_Proposed!Y$81,0)+IF('Data Input - General'!$F$12="Yes",Calc_Proposed!Y$75,0)</f>
        <v>0</v>
      </c>
      <c r="Z118" s="61">
        <f>Z80+IF('Data Input - General'!$F$10="Yes",Calc_Proposed!Z$81,0)+IF('Data Input - General'!$F$12="Yes",Calc_Proposed!Z$75,0)</f>
        <v>0</v>
      </c>
      <c r="AA118" s="61">
        <f>AA80+IF('Data Input - General'!$F$10="Yes",Calc_Proposed!AA$81,0)+IF('Data Input - General'!$F$12="Yes",Calc_Proposed!AA$75,0)</f>
        <v>0</v>
      </c>
      <c r="AB118" s="61">
        <f>AB80+IF('Data Input - General'!$F$10="Yes",Calc_Proposed!AB$81,0)+IF('Data Input - General'!$F$12="Yes",Calc_Proposed!AB$75,0)</f>
        <v>0</v>
      </c>
      <c r="AC118" s="61">
        <f>AC80+IF('Data Input - General'!$F$10="Yes",Calc_Proposed!AC$81,0)+IF('Data Input - General'!$F$12="Yes",Calc_Proposed!AC$75,0)</f>
        <v>0</v>
      </c>
      <c r="AD118" s="61">
        <f>AD80+IF('Data Input - General'!$F$10="Yes",Calc_Proposed!AD$81,0)+IF('Data Input - General'!$F$12="Yes",Calc_Proposed!AD$75,0)</f>
        <v>0</v>
      </c>
      <c r="AE118" s="61">
        <f>AE80+IF('Data Input - General'!$F$10="Yes",Calc_Proposed!AE$81,0)+IF('Data Input - General'!$F$12="Yes",Calc_Proposed!AE$75,0)</f>
        <v>0</v>
      </c>
      <c r="AF118" s="61">
        <f>AF80+IF('Data Input - General'!$F$10="Yes",Calc_Proposed!AF$81,0)+IF('Data Input - General'!$F$12="Yes",Calc_Proposed!AF$75,0)</f>
        <v>0</v>
      </c>
      <c r="AG118" s="61">
        <f>AG80+IF('Data Input - General'!$F$10="Yes",Calc_Proposed!AG$81,0)+IF('Data Input - General'!$F$12="Yes",Calc_Proposed!AG$75,0)</f>
        <v>0</v>
      </c>
      <c r="AH118" s="61">
        <f>AH80+IF('Data Input - General'!$F$10="Yes",Calc_Proposed!AH$81,0)+IF('Data Input - General'!$F$12="Yes",Calc_Proposed!AH$75,0)</f>
        <v>0</v>
      </c>
      <c r="AI118" s="61">
        <f>AI80+IF('Data Input - General'!$F$10="Yes",Calc_Proposed!AI$81,0)+IF('Data Input - General'!$F$12="Yes",Calc_Proposed!AI$75,0)</f>
        <v>0</v>
      </c>
      <c r="AJ118" s="61">
        <f>AJ80+IF('Data Input - General'!$F$10="Yes",Calc_Proposed!AJ$81,0)+IF('Data Input - General'!$F$12="Yes",Calc_Proposed!AJ$75,0)</f>
        <v>0</v>
      </c>
      <c r="AK118" s="61">
        <f>AK80+IF('Data Input - General'!$F$10="Yes",Calc_Proposed!AK$81,0)+IF('Data Input - General'!$F$12="Yes",Calc_Proposed!AK$75,0)</f>
        <v>0</v>
      </c>
      <c r="AL118" s="61">
        <f>AL80+IF('Data Input - General'!$F$10="Yes",Calc_Proposed!AL$81,0)+IF('Data Input - General'!$F$12="Yes",Calc_Proposed!AL$75,0)</f>
        <v>0</v>
      </c>
      <c r="AM118" s="61">
        <f>AM80+IF('Data Input - General'!$F$10="Yes",Calc_Proposed!AM$81,0)+IF('Data Input - General'!$F$12="Yes",Calc_Proposed!AM$75,0)</f>
        <v>0</v>
      </c>
      <c r="AN118" s="61">
        <f>AN80+IF('Data Input - General'!$F$10="Yes",Calc_Proposed!AN$81,0)+IF('Data Input - General'!$F$12="Yes",Calc_Proposed!AN$75,0)</f>
        <v>0</v>
      </c>
      <c r="AO118" s="61">
        <f>AO80+IF('Data Input - General'!$F$10="Yes",Calc_Proposed!AO$81,0)+IF('Data Input - General'!$F$12="Yes",Calc_Proposed!AO$75,0)</f>
        <v>0</v>
      </c>
      <c r="AP118" s="61">
        <f>AP80+IF('Data Input - General'!$F$10="Yes",Calc_Proposed!AP$81,0)+IF('Data Input - General'!$F$12="Yes",Calc_Proposed!AP$75,0)</f>
        <v>0</v>
      </c>
      <c r="AQ118" s="61">
        <f>AQ80+IF('Data Input - General'!$F$10="Yes",Calc_Proposed!AQ$81,0)+IF('Data Input - General'!$F$12="Yes",Calc_Proposed!AQ$75,0)</f>
        <v>0</v>
      </c>
      <c r="AR118" s="61">
        <f>AR80+IF('Data Input - General'!$F$10="Yes",Calc_Proposed!AR$81,0)+IF('Data Input - General'!$F$12="Yes",Calc_Proposed!AR$75,0)</f>
        <v>0</v>
      </c>
      <c r="AS118" s="61">
        <f>AS80+IF('Data Input - General'!$F$10="Yes",Calc_Proposed!AS$81,0)+IF('Data Input - General'!$F$12="Yes",Calc_Proposed!AS$75,0)</f>
        <v>0</v>
      </c>
      <c r="AT118" s="61">
        <f>AT80+IF('Data Input - General'!$F$10="Yes",Calc_Proposed!AT$81,0)+IF('Data Input - General'!$F$12="Yes",Calc_Proposed!AT$75,0)</f>
        <v>0</v>
      </c>
      <c r="AU118" s="61">
        <f>AU80+IF('Data Input - General'!$F$10="Yes",Calc_Proposed!AU$81,0)+IF('Data Input - General'!$F$12="Yes",Calc_Proposed!AU$75,0)</f>
        <v>0</v>
      </c>
      <c r="AV118" s="61">
        <f>AV80+IF('Data Input - General'!$F$10="Yes",Calc_Proposed!AV$81,0)+IF('Data Input - General'!$F$12="Yes",Calc_Proposed!AV$75,0)</f>
        <v>0</v>
      </c>
      <c r="AW118" s="61">
        <f>AW80+IF('Data Input - General'!$F$10="Yes",Calc_Proposed!AW$81,0)+IF('Data Input - General'!$F$12="Yes",Calc_Proposed!AW$75,0)</f>
        <v>0</v>
      </c>
      <c r="AX118" s="61">
        <f>AX80+IF('Data Input - General'!$F$10="Yes",Calc_Proposed!AX$81,0)+IF('Data Input - General'!$F$12="Yes",Calc_Proposed!AX$75,0)</f>
        <v>0</v>
      </c>
      <c r="AY118" s="61">
        <f>AY80+IF('Data Input - General'!$F$10="Yes",Calc_Proposed!AY$81,0)+IF('Data Input - General'!$F$12="Yes",Calc_Proposed!AY$75,0)</f>
        <v>0</v>
      </c>
      <c r="AZ118" s="61">
        <f>AZ80+IF('Data Input - General'!$F$10="Yes",Calc_Proposed!AZ$81,0)+IF('Data Input - General'!$F$12="Yes",Calc_Proposed!AZ$75,0)</f>
        <v>0</v>
      </c>
      <c r="BA118" s="61">
        <f>BA80+IF('Data Input - General'!$F$10="Yes",Calc_Proposed!BA$81,0)+IF('Data Input - General'!$F$12="Yes",Calc_Proposed!BA$75,0)</f>
        <v>0</v>
      </c>
      <c r="BB118" s="61">
        <f>BB80+IF('Data Input - General'!$F$10="Yes",Calc_Proposed!BB$81,0)+IF('Data Input - General'!$F$12="Yes",Calc_Proposed!BB$75,0)</f>
        <v>0</v>
      </c>
      <c r="BC118" s="61">
        <f>BC80+IF('Data Input - General'!$F$10="Yes",Calc_Proposed!BC$81,0)+IF('Data Input - General'!$F$12="Yes",Calc_Proposed!BC$75,0)</f>
        <v>0</v>
      </c>
      <c r="BD118" s="61">
        <f>BD80+IF('Data Input - General'!$F$10="Yes",Calc_Proposed!BD$81,0)+IF('Data Input - General'!$F$12="Yes",Calc_Proposed!BD$75,0)</f>
        <v>0</v>
      </c>
      <c r="BE118" s="61">
        <f>BE80+IF('Data Input - General'!$F$10="Yes",Calc_Proposed!BE$81,0)+IF('Data Input - General'!$F$12="Yes",Calc_Proposed!BE$75,0)</f>
        <v>0</v>
      </c>
      <c r="BF118" s="61">
        <f>BF80+IF('Data Input - General'!$F$10="Yes",Calc_Proposed!BF$81,0)+IF('Data Input - General'!$F$12="Yes",Calc_Proposed!BF$75,0)</f>
        <v>0</v>
      </c>
      <c r="BG118" s="61">
        <f>BG80+IF('Data Input - General'!$F$10="Yes",Calc_Proposed!BG$81,0)+IF('Data Input - General'!$F$12="Yes",Calc_Proposed!BG$75,0)</f>
        <v>0</v>
      </c>
      <c r="BH118" s="61">
        <f>BH80+IF('Data Input - General'!$F$10="Yes",Calc_Proposed!BH$81,0)+IF('Data Input - General'!$F$12="Yes",Calc_Proposed!BH$75,0)</f>
        <v>0</v>
      </c>
      <c r="BI118" s="61">
        <f>BI80+IF('Data Input - General'!$F$10="Yes",Calc_Proposed!BI$81,0)+IF('Data Input - General'!$F$12="Yes",Calc_Proposed!BI$75,0)</f>
        <v>0</v>
      </c>
      <c r="BJ118" s="61">
        <f>BJ80+IF('Data Input - General'!$F$10="Yes",Calc_Proposed!BJ$81,0)+IF('Data Input - General'!$F$12="Yes",Calc_Proposed!BJ$75,0)</f>
        <v>0</v>
      </c>
      <c r="BK118" s="61">
        <f>BK80+IF('Data Input - General'!$F$10="Yes",Calc_Proposed!BK$81,0)+IF('Data Input - General'!$F$12="Yes",Calc_Proposed!BK$75,0)</f>
        <v>0</v>
      </c>
      <c r="BL118" s="61">
        <f>BL80+IF('Data Input - General'!$F$10="Yes",Calc_Proposed!BL$81,0)+IF('Data Input - General'!$F$12="Yes",Calc_Proposed!BL$75,0)</f>
        <v>0</v>
      </c>
      <c r="BM118" s="61">
        <f>BM80+IF('Data Input - General'!$F$10="Yes",Calc_Proposed!BM$81,0)+IF('Data Input - General'!$F$12="Yes",Calc_Proposed!BM$75,0)</f>
        <v>0</v>
      </c>
      <c r="BN118" s="61">
        <f>BN80+IF('Data Input - General'!$F$10="Yes",Calc_Proposed!BN$81,0)+IF('Data Input - General'!$F$12="Yes",Calc_Proposed!BN$75,0)</f>
        <v>0</v>
      </c>
      <c r="BO118" s="61">
        <f>BO80+IF('Data Input - General'!$F$10="Yes",Calc_Proposed!BO$81,0)+IF('Data Input - General'!$F$12="Yes",Calc_Proposed!BO$75,0)</f>
        <v>0</v>
      </c>
      <c r="BP118" s="61">
        <f>BP80+IF('Data Input - General'!$F$10="Yes",Calc_Proposed!BP$81,0)+IF('Data Input - General'!$F$12="Yes",Calc_Proposed!BP$75,0)</f>
        <v>0</v>
      </c>
      <c r="BQ118" s="61">
        <f>BQ80+IF('Data Input - General'!$F$10="Yes",Calc_Proposed!BQ$81,0)+IF('Data Input - General'!$F$12="Yes",Calc_Proposed!BQ$75,0)</f>
        <v>0</v>
      </c>
      <c r="BR118" s="61">
        <f>BR80+IF('Data Input - General'!$F$10="Yes",Calc_Proposed!BR$81,0)+IF('Data Input - General'!$F$12="Yes",Calc_Proposed!BR$75,0)</f>
        <v>0</v>
      </c>
      <c r="BS118" s="61">
        <f>BS80+IF('Data Input - General'!$F$10="Yes",Calc_Proposed!BS$81,0)+IF('Data Input - General'!$F$12="Yes",Calc_Proposed!BS$75,0)</f>
        <v>0</v>
      </c>
      <c r="BT118" s="61">
        <f>BT80+IF('Data Input - General'!$F$10="Yes",Calc_Proposed!BT$81,0)+IF('Data Input - General'!$F$12="Yes",Calc_Proposed!BT$75,0)</f>
        <v>0</v>
      </c>
      <c r="BU118" s="61">
        <f>BU80+IF('Data Input - General'!$F$10="Yes",Calc_Proposed!BU$81,0)+IF('Data Input - General'!$F$12="Yes",Calc_Proposed!BU$75,0)</f>
        <v>0</v>
      </c>
      <c r="BV118" s="61">
        <f>BV80+IF('Data Input - General'!$F$10="Yes",Calc_Proposed!BV$81,0)+IF('Data Input - General'!$F$12="Yes",Calc_Proposed!BV$75,0)</f>
        <v>0</v>
      </c>
      <c r="BW118" s="61">
        <f>BW80+IF('Data Input - General'!$F$10="Yes",Calc_Proposed!BW$81,0)+IF('Data Input - General'!$F$12="Yes",Calc_Proposed!BW$75,0)</f>
        <v>0</v>
      </c>
      <c r="BX118" s="61">
        <f>BX80+IF('Data Input - General'!$F$10="Yes",Calc_Proposed!BX$81,0)+IF('Data Input - General'!$F$12="Yes",Calc_Proposed!BX$75,0)</f>
        <v>0</v>
      </c>
      <c r="BY118" s="61">
        <f>BY80+IF('Data Input - General'!$F$10="Yes",Calc_Proposed!BY$81,0)+IF('Data Input - General'!$F$12="Yes",Calc_Proposed!BY$75,0)</f>
        <v>0</v>
      </c>
      <c r="BZ118" s="61">
        <f>BZ80+IF('Data Input - General'!$F$10="Yes",Calc_Proposed!BZ$81,0)+IF('Data Input - General'!$F$12="Yes",Calc_Proposed!BZ$75,0)</f>
        <v>0</v>
      </c>
      <c r="CA118" s="61">
        <f>CA80+IF('Data Input - General'!$F$10="Yes",Calc_Proposed!CA$81,0)+IF('Data Input - General'!$F$12="Yes",Calc_Proposed!CA$75,0)</f>
        <v>0</v>
      </c>
      <c r="CB118" s="61">
        <f>CB80+IF('Data Input - General'!$F$10="Yes",Calc_Proposed!CB$81,0)+IF('Data Input - General'!$F$12="Yes",Calc_Proposed!CB$75,0)</f>
        <v>0</v>
      </c>
      <c r="CC118" s="61">
        <f>CC80+IF('Data Input - General'!$F$10="Yes",Calc_Proposed!CC$81,0)+IF('Data Input - General'!$F$12="Yes",Calc_Proposed!CC$75,0)</f>
        <v>0</v>
      </c>
      <c r="CD118" s="61">
        <f>CD80+IF('Data Input - General'!$F$10="Yes",Calc_Proposed!CD$81,0)+IF('Data Input - General'!$F$12="Yes",Calc_Proposed!CD$75,0)</f>
        <v>0</v>
      </c>
      <c r="CE118" s="61">
        <f>CE80+IF('Data Input - General'!$F$10="Yes",Calc_Proposed!CE$81,0)+IF('Data Input - General'!$F$12="Yes",Calc_Proposed!CE$75,0)</f>
        <v>0</v>
      </c>
      <c r="CF118" s="61">
        <f>CF80+IF('Data Input - General'!$F$10="Yes",Calc_Proposed!CF$81,0)+IF('Data Input - General'!$F$12="Yes",Calc_Proposed!CF$75,0)</f>
        <v>0</v>
      </c>
      <c r="CG118" s="61">
        <f>CG80+IF('Data Input - General'!$F$10="Yes",Calc_Proposed!CG$81,0)+IF('Data Input - General'!$F$12="Yes",Calc_Proposed!CG$75,0)</f>
        <v>0</v>
      </c>
      <c r="CH118" s="61">
        <f>CH80+IF('Data Input - General'!$F$10="Yes",Calc_Proposed!CH$81,0)+IF('Data Input - General'!$F$12="Yes",Calc_Proposed!CH$75,0)</f>
        <v>0</v>
      </c>
      <c r="CI118" s="61">
        <f>CI80+IF('Data Input - General'!$F$10="Yes",Calc_Proposed!CI$81,0)+IF('Data Input - General'!$F$12="Yes",Calc_Proposed!CI$75,0)</f>
        <v>0</v>
      </c>
      <c r="CJ118" s="61">
        <f>CJ80+IF('Data Input - General'!$F$10="Yes",Calc_Proposed!CJ$81,0)+IF('Data Input - General'!$F$12="Yes",Calc_Proposed!CJ$75,0)</f>
        <v>0</v>
      </c>
      <c r="CK118" s="61">
        <f>CK80+IF('Data Input - General'!$F$10="Yes",Calc_Proposed!CK$81,0)+IF('Data Input - General'!$F$12="Yes",Calc_Proposed!CK$75,0)</f>
        <v>0</v>
      </c>
      <c r="CL118" s="61">
        <f>CL80+IF('Data Input - General'!$F$10="Yes",Calc_Proposed!CL$81,0)+IF('Data Input - General'!$F$12="Yes",Calc_Proposed!CL$75,0)</f>
        <v>0</v>
      </c>
      <c r="CM118" s="61">
        <f>CM80+IF('Data Input - General'!$F$10="Yes",Calc_Proposed!CM$81,0)+IF('Data Input - General'!$F$12="Yes",Calc_Proposed!CM$75,0)</f>
        <v>0</v>
      </c>
      <c r="CN118" s="61">
        <f>CN80+IF('Data Input - General'!$F$10="Yes",Calc_Proposed!CN$81,0)+IF('Data Input - General'!$F$12="Yes",Calc_Proposed!CN$75,0)</f>
        <v>0</v>
      </c>
      <c r="CO118" s="61">
        <f>CO80+IF('Data Input - General'!$F$10="Yes",Calc_Proposed!CO$81,0)+IF('Data Input - General'!$F$12="Yes",Calc_Proposed!CO$75,0)</f>
        <v>0</v>
      </c>
      <c r="CP118" s="61">
        <f>CP80+IF('Data Input - General'!$F$10="Yes",Calc_Proposed!CP$81,0)+IF('Data Input - General'!$F$12="Yes",Calc_Proposed!CP$75,0)</f>
        <v>0</v>
      </c>
      <c r="CQ118" s="61">
        <f>CQ80+IF('Data Input - General'!$F$10="Yes",Calc_Proposed!CQ$81,0)+IF('Data Input - General'!$F$12="Yes",Calc_Proposed!CQ$75,0)</f>
        <v>0</v>
      </c>
      <c r="CR118" s="61">
        <f>CR80+IF('Data Input - General'!$F$10="Yes",Calc_Proposed!CR$81,0)+IF('Data Input - General'!$F$12="Yes",Calc_Proposed!CR$75,0)</f>
        <v>0</v>
      </c>
      <c r="CS118" s="61">
        <f>CS80+IF('Data Input - General'!$F$10="Yes",Calc_Proposed!CS$81,0)+IF('Data Input - General'!$F$12="Yes",Calc_Proposed!CS$75,0)</f>
        <v>0</v>
      </c>
      <c r="CT118" s="61">
        <f>CT80+IF('Data Input - General'!$F$10="Yes",Calc_Proposed!CT$81,0)+IF('Data Input - General'!$F$12="Yes",Calc_Proposed!CT$75,0)</f>
        <v>0</v>
      </c>
      <c r="CU118" s="61">
        <f>CU80+IF('Data Input - General'!$F$10="Yes",Calc_Proposed!CU$81,0)+IF('Data Input - General'!$F$12="Yes",Calc_Proposed!CU$75,0)</f>
        <v>0</v>
      </c>
      <c r="CV118" s="61">
        <f>CV80+IF('Data Input - General'!$F$10="Yes",Calc_Proposed!CV$81,0)+IF('Data Input - General'!$F$12="Yes",Calc_Proposed!CV$75,0)</f>
        <v>0</v>
      </c>
      <c r="CW118" s="61">
        <f>CW80+IF('Data Input - General'!$F$10="Yes",Calc_Proposed!CW$81,0)+IF('Data Input - General'!$F$12="Yes",Calc_Proposed!CW$75,0)</f>
        <v>0</v>
      </c>
      <c r="CX118" s="61">
        <f>CX80+IF('Data Input - General'!$F$10="Yes",Calc_Proposed!CX$81,0)+IF('Data Input - General'!$F$12="Yes",Calc_Proposed!CX$75,0)</f>
        <v>0</v>
      </c>
      <c r="CY118" s="61">
        <f>CY80+IF('Data Input - General'!$F$10="Yes",Calc_Proposed!CY$81,0)+IF('Data Input - General'!$F$12="Yes",Calc_Proposed!CY$75,0)</f>
        <v>0</v>
      </c>
      <c r="CZ118" s="391"/>
    </row>
    <row r="119" spans="2:104" x14ac:dyDescent="0.25">
      <c r="B119" s="393" t="s">
        <v>30</v>
      </c>
      <c r="C119" s="390" t="s">
        <v>121</v>
      </c>
      <c r="D119" s="61">
        <f>IF('Data Input - General'!$F$10="Yes",0,Calc_Proposed!D$81)+IF('Data Input - General'!$F$12="Yes",0,Calc_Proposed!D$75)</f>
        <v>0</v>
      </c>
      <c r="E119" s="61">
        <f>IF('Data Input - General'!$F$10="Yes",0,Calc_Proposed!E$81)+IF('Data Input - General'!$F$12="Yes",0,Calc_Proposed!E$75)</f>
        <v>0</v>
      </c>
      <c r="F119" s="61">
        <f>IF('Data Input - General'!$F$10="Yes",0,Calc_Proposed!F$81)+IF('Data Input - General'!$F$12="Yes",0,Calc_Proposed!F$75)</f>
        <v>0</v>
      </c>
      <c r="G119" s="61">
        <f>IF('Data Input - General'!$F$10="Yes",0,Calc_Proposed!G$81)+IF('Data Input - General'!$F$12="Yes",0,Calc_Proposed!G$75)</f>
        <v>0</v>
      </c>
      <c r="H119" s="61">
        <f>IF('Data Input - General'!$F$10="Yes",0,Calc_Proposed!H$81)+IF('Data Input - General'!$F$12="Yes",0,Calc_Proposed!H$75)</f>
        <v>0</v>
      </c>
      <c r="I119" s="61">
        <f>IF('Data Input - General'!$F$10="Yes",0,Calc_Proposed!I$81)+IF('Data Input - General'!$F$12="Yes",0,Calc_Proposed!I$75)</f>
        <v>0</v>
      </c>
      <c r="J119" s="61">
        <f>IF('Data Input - General'!$F$10="Yes",0,Calc_Proposed!J$81)+IF('Data Input - General'!$F$12="Yes",0,Calc_Proposed!J$75)</f>
        <v>0</v>
      </c>
      <c r="K119" s="61">
        <f>IF('Data Input - General'!$F$10="Yes",0,Calc_Proposed!K$81)+IF('Data Input - General'!$F$12="Yes",0,Calc_Proposed!K$75)</f>
        <v>0</v>
      </c>
      <c r="L119" s="61">
        <f>IF('Data Input - General'!$F$10="Yes",0,Calc_Proposed!L$81)+IF('Data Input - General'!$F$12="Yes",0,Calc_Proposed!L$75)</f>
        <v>0</v>
      </c>
      <c r="M119" s="61">
        <f>IF('Data Input - General'!$F$10="Yes",0,Calc_Proposed!M$81)+IF('Data Input - General'!$F$12="Yes",0,Calc_Proposed!M$75)</f>
        <v>0</v>
      </c>
      <c r="N119" s="61">
        <f>IF('Data Input - General'!$F$10="Yes",0,Calc_Proposed!N$81)+IF('Data Input - General'!$F$12="Yes",0,Calc_Proposed!N$75)</f>
        <v>0</v>
      </c>
      <c r="O119" s="61">
        <f>IF('Data Input - General'!$F$10="Yes",0,Calc_Proposed!O$81)+IF('Data Input - General'!$F$12="Yes",0,Calc_Proposed!O$75)</f>
        <v>0</v>
      </c>
      <c r="P119" s="61">
        <f>IF('Data Input - General'!$F$10="Yes",0,Calc_Proposed!P$81)+IF('Data Input - General'!$F$12="Yes",0,Calc_Proposed!P$75)</f>
        <v>0</v>
      </c>
      <c r="Q119" s="61">
        <f>IF('Data Input - General'!$F$10="Yes",0,Calc_Proposed!Q$81)+IF('Data Input - General'!$F$12="Yes",0,Calc_Proposed!Q$75)</f>
        <v>0</v>
      </c>
      <c r="R119" s="61">
        <f>IF('Data Input - General'!$F$10="Yes",0,Calc_Proposed!R$81)+IF('Data Input - General'!$F$12="Yes",0,Calc_Proposed!R$75)</f>
        <v>0</v>
      </c>
      <c r="S119" s="61">
        <f>IF('Data Input - General'!$F$10="Yes",0,Calc_Proposed!S$81)+IF('Data Input - General'!$F$12="Yes",0,Calc_Proposed!S$75)</f>
        <v>0</v>
      </c>
      <c r="T119" s="61">
        <f>IF('Data Input - General'!$F$10="Yes",0,Calc_Proposed!T$81)+IF('Data Input - General'!$F$12="Yes",0,Calc_Proposed!T$75)</f>
        <v>0</v>
      </c>
      <c r="U119" s="61">
        <f>IF('Data Input - General'!$F$10="Yes",0,Calc_Proposed!U$81)+IF('Data Input - General'!$F$12="Yes",0,Calc_Proposed!U$75)</f>
        <v>0</v>
      </c>
      <c r="V119" s="61">
        <f>IF('Data Input - General'!$F$10="Yes",0,Calc_Proposed!V$81)+IF('Data Input - General'!$F$12="Yes",0,Calc_Proposed!V$75)</f>
        <v>0</v>
      </c>
      <c r="W119" s="61">
        <f>IF('Data Input - General'!$F$10="Yes",0,Calc_Proposed!W$81)+IF('Data Input - General'!$F$12="Yes",0,Calc_Proposed!W$75)</f>
        <v>0</v>
      </c>
      <c r="X119" s="61">
        <f>IF('Data Input - General'!$F$10="Yes",0,Calc_Proposed!X$81)+IF('Data Input - General'!$F$12="Yes",0,Calc_Proposed!X$75)</f>
        <v>0</v>
      </c>
      <c r="Y119" s="61">
        <f>IF('Data Input - General'!$F$10="Yes",0,Calc_Proposed!Y$81)+IF('Data Input - General'!$F$12="Yes",0,Calc_Proposed!Y$75)</f>
        <v>0</v>
      </c>
      <c r="Z119" s="61">
        <f>IF('Data Input - General'!$F$10="Yes",0,Calc_Proposed!Z$81)+IF('Data Input - General'!$F$12="Yes",0,Calc_Proposed!Z$75)</f>
        <v>0</v>
      </c>
      <c r="AA119" s="61">
        <f>IF('Data Input - General'!$F$10="Yes",0,Calc_Proposed!AA$81)+IF('Data Input - General'!$F$12="Yes",0,Calc_Proposed!AA$75)</f>
        <v>0</v>
      </c>
      <c r="AB119" s="61">
        <f>IF('Data Input - General'!$F$10="Yes",0,Calc_Proposed!AB$81)+IF('Data Input - General'!$F$12="Yes",0,Calc_Proposed!AB$75)</f>
        <v>0</v>
      </c>
      <c r="AC119" s="61">
        <f>IF('Data Input - General'!$F$10="Yes",0,Calc_Proposed!AC$81)+IF('Data Input - General'!$F$12="Yes",0,Calc_Proposed!AC$75)</f>
        <v>0</v>
      </c>
      <c r="AD119" s="61">
        <f>IF('Data Input - General'!$F$10="Yes",0,Calc_Proposed!AD$81)+IF('Data Input - General'!$F$12="Yes",0,Calc_Proposed!AD$75)</f>
        <v>0</v>
      </c>
      <c r="AE119" s="61">
        <f>IF('Data Input - General'!$F$10="Yes",0,Calc_Proposed!AE$81)+IF('Data Input - General'!$F$12="Yes",0,Calc_Proposed!AE$75)</f>
        <v>0</v>
      </c>
      <c r="AF119" s="61">
        <f>IF('Data Input - General'!$F$10="Yes",0,Calc_Proposed!AF$81)+IF('Data Input - General'!$F$12="Yes",0,Calc_Proposed!AF$75)</f>
        <v>0</v>
      </c>
      <c r="AG119" s="61">
        <f>IF('Data Input - General'!$F$10="Yes",0,Calc_Proposed!AG$81)+IF('Data Input - General'!$F$12="Yes",0,Calc_Proposed!AG$75)</f>
        <v>0</v>
      </c>
      <c r="AH119" s="61">
        <f>IF('Data Input - General'!$F$10="Yes",0,Calc_Proposed!AH$81)+IF('Data Input - General'!$F$12="Yes",0,Calc_Proposed!AH$75)</f>
        <v>0</v>
      </c>
      <c r="AI119" s="61">
        <f>IF('Data Input - General'!$F$10="Yes",0,Calc_Proposed!AI$81)+IF('Data Input - General'!$F$12="Yes",0,Calc_Proposed!AI$75)</f>
        <v>0</v>
      </c>
      <c r="AJ119" s="61">
        <f>IF('Data Input - General'!$F$10="Yes",0,Calc_Proposed!AJ$81)+IF('Data Input - General'!$F$12="Yes",0,Calc_Proposed!AJ$75)</f>
        <v>0</v>
      </c>
      <c r="AK119" s="61">
        <f>IF('Data Input - General'!$F$10="Yes",0,Calc_Proposed!AK$81)+IF('Data Input - General'!$F$12="Yes",0,Calc_Proposed!AK$75)</f>
        <v>0</v>
      </c>
      <c r="AL119" s="61">
        <f>IF('Data Input - General'!$F$10="Yes",0,Calc_Proposed!AL$81)+IF('Data Input - General'!$F$12="Yes",0,Calc_Proposed!AL$75)</f>
        <v>0</v>
      </c>
      <c r="AM119" s="61">
        <f>IF('Data Input - General'!$F$10="Yes",0,Calc_Proposed!AM$81)+IF('Data Input - General'!$F$12="Yes",0,Calc_Proposed!AM$75)</f>
        <v>0</v>
      </c>
      <c r="AN119" s="61">
        <f>IF('Data Input - General'!$F$10="Yes",0,Calc_Proposed!AN$81)+IF('Data Input - General'!$F$12="Yes",0,Calc_Proposed!AN$75)</f>
        <v>0</v>
      </c>
      <c r="AO119" s="61">
        <f>IF('Data Input - General'!$F$10="Yes",0,Calc_Proposed!AO$81)+IF('Data Input - General'!$F$12="Yes",0,Calc_Proposed!AO$75)</f>
        <v>0</v>
      </c>
      <c r="AP119" s="61">
        <f>IF('Data Input - General'!$F$10="Yes",0,Calc_Proposed!AP$81)+IF('Data Input - General'!$F$12="Yes",0,Calc_Proposed!AP$75)</f>
        <v>0</v>
      </c>
      <c r="AQ119" s="61">
        <f>IF('Data Input - General'!$F$10="Yes",0,Calc_Proposed!AQ$81)+IF('Data Input - General'!$F$12="Yes",0,Calc_Proposed!AQ$75)</f>
        <v>0</v>
      </c>
      <c r="AR119" s="61">
        <f>IF('Data Input - General'!$F$10="Yes",0,Calc_Proposed!AR$81)+IF('Data Input - General'!$F$12="Yes",0,Calc_Proposed!AR$75)</f>
        <v>0</v>
      </c>
      <c r="AS119" s="61">
        <f>IF('Data Input - General'!$F$10="Yes",0,Calc_Proposed!AS$81)+IF('Data Input - General'!$F$12="Yes",0,Calc_Proposed!AS$75)</f>
        <v>0</v>
      </c>
      <c r="AT119" s="61">
        <f>IF('Data Input - General'!$F$10="Yes",0,Calc_Proposed!AT$81)+IF('Data Input - General'!$F$12="Yes",0,Calc_Proposed!AT$75)</f>
        <v>0</v>
      </c>
      <c r="AU119" s="61">
        <f>IF('Data Input - General'!$F$10="Yes",0,Calc_Proposed!AU$81)+IF('Data Input - General'!$F$12="Yes",0,Calc_Proposed!AU$75)</f>
        <v>0</v>
      </c>
      <c r="AV119" s="61">
        <f>IF('Data Input - General'!$F$10="Yes",0,Calc_Proposed!AV$81)+IF('Data Input - General'!$F$12="Yes",0,Calc_Proposed!AV$75)</f>
        <v>0</v>
      </c>
      <c r="AW119" s="61">
        <f>IF('Data Input - General'!$F$10="Yes",0,Calc_Proposed!AW$81)+IF('Data Input - General'!$F$12="Yes",0,Calc_Proposed!AW$75)</f>
        <v>0</v>
      </c>
      <c r="AX119" s="61">
        <f>IF('Data Input - General'!$F$10="Yes",0,Calc_Proposed!AX$81)+IF('Data Input - General'!$F$12="Yes",0,Calc_Proposed!AX$75)</f>
        <v>0</v>
      </c>
      <c r="AY119" s="61">
        <f>IF('Data Input - General'!$F$10="Yes",0,Calc_Proposed!AY$81)+IF('Data Input - General'!$F$12="Yes",0,Calc_Proposed!AY$75)</f>
        <v>0</v>
      </c>
      <c r="AZ119" s="61">
        <f>IF('Data Input - General'!$F$10="Yes",0,Calc_Proposed!AZ$81)+IF('Data Input - General'!$F$12="Yes",0,Calc_Proposed!AZ$75)</f>
        <v>0</v>
      </c>
      <c r="BA119" s="61">
        <f>IF('Data Input - General'!$F$10="Yes",0,Calc_Proposed!BA$81)+IF('Data Input - General'!$F$12="Yes",0,Calc_Proposed!BA$75)</f>
        <v>0</v>
      </c>
      <c r="BB119" s="61">
        <f>IF('Data Input - General'!$F$10="Yes",0,Calc_Proposed!BB$81)+IF('Data Input - General'!$F$12="Yes",0,Calc_Proposed!BB$75)</f>
        <v>0</v>
      </c>
      <c r="BC119" s="61">
        <f>IF('Data Input - General'!$F$10="Yes",0,Calc_Proposed!BC$81)+IF('Data Input - General'!$F$12="Yes",0,Calc_Proposed!BC$75)</f>
        <v>0</v>
      </c>
      <c r="BD119" s="61">
        <f>IF('Data Input - General'!$F$10="Yes",0,Calc_Proposed!BD$81)+IF('Data Input - General'!$F$12="Yes",0,Calc_Proposed!BD$75)</f>
        <v>0</v>
      </c>
      <c r="BE119" s="61">
        <f>IF('Data Input - General'!$F$10="Yes",0,Calc_Proposed!BE$81)+IF('Data Input - General'!$F$12="Yes",0,Calc_Proposed!BE$75)</f>
        <v>0</v>
      </c>
      <c r="BF119" s="61">
        <f>IF('Data Input - General'!$F$10="Yes",0,Calc_Proposed!BF$81)+IF('Data Input - General'!$F$12="Yes",0,Calc_Proposed!BF$75)</f>
        <v>0</v>
      </c>
      <c r="BG119" s="61">
        <f>IF('Data Input - General'!$F$10="Yes",0,Calc_Proposed!BG$81)+IF('Data Input - General'!$F$12="Yes",0,Calc_Proposed!BG$75)</f>
        <v>0</v>
      </c>
      <c r="BH119" s="61">
        <f>IF('Data Input - General'!$F$10="Yes",0,Calc_Proposed!BH$81)+IF('Data Input - General'!$F$12="Yes",0,Calc_Proposed!BH$75)</f>
        <v>0</v>
      </c>
      <c r="BI119" s="61">
        <f>IF('Data Input - General'!$F$10="Yes",0,Calc_Proposed!BI$81)+IF('Data Input - General'!$F$12="Yes",0,Calc_Proposed!BI$75)</f>
        <v>0</v>
      </c>
      <c r="BJ119" s="61">
        <f>IF('Data Input - General'!$F$10="Yes",0,Calc_Proposed!BJ$81)+IF('Data Input - General'!$F$12="Yes",0,Calc_Proposed!BJ$75)</f>
        <v>0</v>
      </c>
      <c r="BK119" s="61">
        <f>IF('Data Input - General'!$F$10="Yes",0,Calc_Proposed!BK$81)+IF('Data Input - General'!$F$12="Yes",0,Calc_Proposed!BK$75)</f>
        <v>0</v>
      </c>
      <c r="BL119" s="61">
        <f>IF('Data Input - General'!$F$10="Yes",0,Calc_Proposed!BL$81)+IF('Data Input - General'!$F$12="Yes",0,Calc_Proposed!BL$75)</f>
        <v>0</v>
      </c>
      <c r="BM119" s="61">
        <f>IF('Data Input - General'!$F$10="Yes",0,Calc_Proposed!BM$81)+IF('Data Input - General'!$F$12="Yes",0,Calc_Proposed!BM$75)</f>
        <v>0</v>
      </c>
      <c r="BN119" s="61">
        <f>IF('Data Input - General'!$F$10="Yes",0,Calc_Proposed!BN$81)+IF('Data Input - General'!$F$12="Yes",0,Calc_Proposed!BN$75)</f>
        <v>0</v>
      </c>
      <c r="BO119" s="61">
        <f>IF('Data Input - General'!$F$10="Yes",0,Calc_Proposed!BO$81)+IF('Data Input - General'!$F$12="Yes",0,Calc_Proposed!BO$75)</f>
        <v>0</v>
      </c>
      <c r="BP119" s="61">
        <f>IF('Data Input - General'!$F$10="Yes",0,Calc_Proposed!BP$81)+IF('Data Input - General'!$F$12="Yes",0,Calc_Proposed!BP$75)</f>
        <v>0</v>
      </c>
      <c r="BQ119" s="61">
        <f>IF('Data Input - General'!$F$10="Yes",0,Calc_Proposed!BQ$81)+IF('Data Input - General'!$F$12="Yes",0,Calc_Proposed!BQ$75)</f>
        <v>0</v>
      </c>
      <c r="BR119" s="61">
        <f>IF('Data Input - General'!$F$10="Yes",0,Calc_Proposed!BR$81)+IF('Data Input - General'!$F$12="Yes",0,Calc_Proposed!BR$75)</f>
        <v>0</v>
      </c>
      <c r="BS119" s="61">
        <f>IF('Data Input - General'!$F$10="Yes",0,Calc_Proposed!BS$81)+IF('Data Input - General'!$F$12="Yes",0,Calc_Proposed!BS$75)</f>
        <v>0</v>
      </c>
      <c r="BT119" s="61">
        <f>IF('Data Input - General'!$F$10="Yes",0,Calc_Proposed!BT$81)+IF('Data Input - General'!$F$12="Yes",0,Calc_Proposed!BT$75)</f>
        <v>0</v>
      </c>
      <c r="BU119" s="61">
        <f>IF('Data Input - General'!$F$10="Yes",0,Calc_Proposed!BU$81)+IF('Data Input - General'!$F$12="Yes",0,Calc_Proposed!BU$75)</f>
        <v>0</v>
      </c>
      <c r="BV119" s="61">
        <f>IF('Data Input - General'!$F$10="Yes",0,Calc_Proposed!BV$81)+IF('Data Input - General'!$F$12="Yes",0,Calc_Proposed!BV$75)</f>
        <v>0</v>
      </c>
      <c r="BW119" s="61">
        <f>IF('Data Input - General'!$F$10="Yes",0,Calc_Proposed!BW$81)+IF('Data Input - General'!$F$12="Yes",0,Calc_Proposed!BW$75)</f>
        <v>0</v>
      </c>
      <c r="BX119" s="61">
        <f>IF('Data Input - General'!$F$10="Yes",0,Calc_Proposed!BX$81)+IF('Data Input - General'!$F$12="Yes",0,Calc_Proposed!BX$75)</f>
        <v>0</v>
      </c>
      <c r="BY119" s="61">
        <f>IF('Data Input - General'!$F$10="Yes",0,Calc_Proposed!BY$81)+IF('Data Input - General'!$F$12="Yes",0,Calc_Proposed!BY$75)</f>
        <v>0</v>
      </c>
      <c r="BZ119" s="61">
        <f>IF('Data Input - General'!$F$10="Yes",0,Calc_Proposed!BZ$81)+IF('Data Input - General'!$F$12="Yes",0,Calc_Proposed!BZ$75)</f>
        <v>0</v>
      </c>
      <c r="CA119" s="61">
        <f>IF('Data Input - General'!$F$10="Yes",0,Calc_Proposed!CA$81)+IF('Data Input - General'!$F$12="Yes",0,Calc_Proposed!CA$75)</f>
        <v>0</v>
      </c>
      <c r="CB119" s="61">
        <f>IF('Data Input - General'!$F$10="Yes",0,Calc_Proposed!CB$81)+IF('Data Input - General'!$F$12="Yes",0,Calc_Proposed!CB$75)</f>
        <v>0</v>
      </c>
      <c r="CC119" s="61">
        <f>IF('Data Input - General'!$F$10="Yes",0,Calc_Proposed!CC$81)+IF('Data Input - General'!$F$12="Yes",0,Calc_Proposed!CC$75)</f>
        <v>0</v>
      </c>
      <c r="CD119" s="61">
        <f>IF('Data Input - General'!$F$10="Yes",0,Calc_Proposed!CD$81)+IF('Data Input - General'!$F$12="Yes",0,Calc_Proposed!CD$75)</f>
        <v>0</v>
      </c>
      <c r="CE119" s="61">
        <f>IF('Data Input - General'!$F$10="Yes",0,Calc_Proposed!CE$81)+IF('Data Input - General'!$F$12="Yes",0,Calc_Proposed!CE$75)</f>
        <v>0</v>
      </c>
      <c r="CF119" s="61">
        <f>IF('Data Input - General'!$F$10="Yes",0,Calc_Proposed!CF$81)+IF('Data Input - General'!$F$12="Yes",0,Calc_Proposed!CF$75)</f>
        <v>0</v>
      </c>
      <c r="CG119" s="61">
        <f>IF('Data Input - General'!$F$10="Yes",0,Calc_Proposed!CG$81)+IF('Data Input - General'!$F$12="Yes",0,Calc_Proposed!CG$75)</f>
        <v>0</v>
      </c>
      <c r="CH119" s="61">
        <f>IF('Data Input - General'!$F$10="Yes",0,Calc_Proposed!CH$81)+IF('Data Input - General'!$F$12="Yes",0,Calc_Proposed!CH$75)</f>
        <v>0</v>
      </c>
      <c r="CI119" s="61">
        <f>IF('Data Input - General'!$F$10="Yes",0,Calc_Proposed!CI$81)+IF('Data Input - General'!$F$12="Yes",0,Calc_Proposed!CI$75)</f>
        <v>0</v>
      </c>
      <c r="CJ119" s="61">
        <f>IF('Data Input - General'!$F$10="Yes",0,Calc_Proposed!CJ$81)+IF('Data Input - General'!$F$12="Yes",0,Calc_Proposed!CJ$75)</f>
        <v>0</v>
      </c>
      <c r="CK119" s="61">
        <f>IF('Data Input - General'!$F$10="Yes",0,Calc_Proposed!CK$81)+IF('Data Input - General'!$F$12="Yes",0,Calc_Proposed!CK$75)</f>
        <v>0</v>
      </c>
      <c r="CL119" s="61">
        <f>IF('Data Input - General'!$F$10="Yes",0,Calc_Proposed!CL$81)+IF('Data Input - General'!$F$12="Yes",0,Calc_Proposed!CL$75)</f>
        <v>0</v>
      </c>
      <c r="CM119" s="61">
        <f>IF('Data Input - General'!$F$10="Yes",0,Calc_Proposed!CM$81)+IF('Data Input - General'!$F$12="Yes",0,Calc_Proposed!CM$75)</f>
        <v>0</v>
      </c>
      <c r="CN119" s="61">
        <f>IF('Data Input - General'!$F$10="Yes",0,Calc_Proposed!CN$81)+IF('Data Input - General'!$F$12="Yes",0,Calc_Proposed!CN$75)</f>
        <v>0</v>
      </c>
      <c r="CO119" s="61">
        <f>IF('Data Input - General'!$F$10="Yes",0,Calc_Proposed!CO$81)+IF('Data Input - General'!$F$12="Yes",0,Calc_Proposed!CO$75)</f>
        <v>0</v>
      </c>
      <c r="CP119" s="61">
        <f>IF('Data Input - General'!$F$10="Yes",0,Calc_Proposed!CP$81)+IF('Data Input - General'!$F$12="Yes",0,Calc_Proposed!CP$75)</f>
        <v>0</v>
      </c>
      <c r="CQ119" s="61">
        <f>IF('Data Input - General'!$F$10="Yes",0,Calc_Proposed!CQ$81)+IF('Data Input - General'!$F$12="Yes",0,Calc_Proposed!CQ$75)</f>
        <v>0</v>
      </c>
      <c r="CR119" s="61">
        <f>IF('Data Input - General'!$F$10="Yes",0,Calc_Proposed!CR$81)+IF('Data Input - General'!$F$12="Yes",0,Calc_Proposed!CR$75)</f>
        <v>0</v>
      </c>
      <c r="CS119" s="61">
        <f>IF('Data Input - General'!$F$10="Yes",0,Calc_Proposed!CS$81)+IF('Data Input - General'!$F$12="Yes",0,Calc_Proposed!CS$75)</f>
        <v>0</v>
      </c>
      <c r="CT119" s="61">
        <f>IF('Data Input - General'!$F$10="Yes",0,Calc_Proposed!CT$81)+IF('Data Input - General'!$F$12="Yes",0,Calc_Proposed!CT$75)</f>
        <v>0</v>
      </c>
      <c r="CU119" s="61">
        <f>IF('Data Input - General'!$F$10="Yes",0,Calc_Proposed!CU$81)+IF('Data Input - General'!$F$12="Yes",0,Calc_Proposed!CU$75)</f>
        <v>0</v>
      </c>
      <c r="CV119" s="61">
        <f>IF('Data Input - General'!$F$10="Yes",0,Calc_Proposed!CV$81)+IF('Data Input - General'!$F$12="Yes",0,Calc_Proposed!CV$75)</f>
        <v>0</v>
      </c>
      <c r="CW119" s="61">
        <f>IF('Data Input - General'!$F$10="Yes",0,Calc_Proposed!CW$81)+IF('Data Input - General'!$F$12="Yes",0,Calc_Proposed!CW$75)</f>
        <v>0</v>
      </c>
      <c r="CX119" s="61">
        <f>IF('Data Input - General'!$F$10="Yes",0,Calc_Proposed!CX$81)+IF('Data Input - General'!$F$12="Yes",0,Calc_Proposed!CX$75)</f>
        <v>0</v>
      </c>
      <c r="CY119" s="61">
        <f>IF('Data Input - General'!$F$10="Yes",0,Calc_Proposed!CY$81)+IF('Data Input - General'!$F$12="Yes",0,Calc_Proposed!CY$75)</f>
        <v>0</v>
      </c>
      <c r="CZ119" s="391"/>
    </row>
    <row r="120" spans="2:104" x14ac:dyDescent="0.25">
      <c r="B120" s="393" t="s">
        <v>327</v>
      </c>
      <c r="C120" s="9" t="s">
        <v>1117</v>
      </c>
      <c r="D120" s="61">
        <f>IFERROR(INDEX('Carbon Prices'!$D$10:$CH$15,1,MATCH(Calc_Proposed!D$6,'Carbon Prices'!$D$9:$CH$9,0))/1000,0)</f>
        <v>0</v>
      </c>
      <c r="E120" s="61">
        <f>IFERROR(INDEX('Carbon Prices'!$D$10:$CH$15,1,MATCH(Calc_Proposed!E$6,'Carbon Prices'!$D$9:$CH$9,0))/1000,0)</f>
        <v>0</v>
      </c>
      <c r="F120" s="61">
        <f>IFERROR(INDEX('Carbon Prices'!$D$10:$CH$15,1,MATCH(Calc_Proposed!F$6,'Carbon Prices'!$D$9:$CH$9,0))/1000,0)</f>
        <v>0</v>
      </c>
      <c r="G120" s="61">
        <f>IFERROR(INDEX('Carbon Prices'!$D$10:$CH$15,1,MATCH(Calc_Proposed!G$6,'Carbon Prices'!$D$9:$CH$9,0))/1000,0)</f>
        <v>0</v>
      </c>
      <c r="H120" s="61">
        <f>IFERROR(INDEX('Carbon Prices'!$D$10:$CH$15,1,MATCH(Calc_Proposed!H$6,'Carbon Prices'!$D$9:$CH$9,0))/1000,0)</f>
        <v>0</v>
      </c>
      <c r="I120" s="61">
        <f>IFERROR(INDEX('Carbon Prices'!$D$10:$CH$15,1,MATCH(Calc_Proposed!I$6,'Carbon Prices'!$D$9:$CH$9,0))/1000,0)</f>
        <v>0</v>
      </c>
      <c r="J120" s="61">
        <f>IFERROR(INDEX('Carbon Prices'!$D$10:$CH$15,1,MATCH(Calc_Proposed!J$6,'Carbon Prices'!$D$9:$CH$9,0))/1000,0)</f>
        <v>0</v>
      </c>
      <c r="K120" s="61">
        <f>IFERROR(INDEX('Carbon Prices'!$D$10:$CH$15,1,MATCH(Calc_Proposed!K$6,'Carbon Prices'!$D$9:$CH$9,0))/1000,0)</f>
        <v>0</v>
      </c>
      <c r="L120" s="61">
        <f>IFERROR(INDEX('Carbon Prices'!$D$10:$CH$15,1,MATCH(Calc_Proposed!L$6,'Carbon Prices'!$D$9:$CH$9,0))/1000,0)</f>
        <v>0</v>
      </c>
      <c r="M120" s="61">
        <f>IFERROR(INDEX('Carbon Prices'!$D$10:$CH$15,1,MATCH(Calc_Proposed!M$6,'Carbon Prices'!$D$9:$CH$9,0))/1000,0)</f>
        <v>0</v>
      </c>
      <c r="N120" s="61">
        <f>IFERROR(INDEX('Carbon Prices'!$D$10:$CH$15,1,MATCH(Calc_Proposed!N$6,'Carbon Prices'!$D$9:$CH$9,0))/1000,0)</f>
        <v>0</v>
      </c>
      <c r="O120" s="61">
        <f>IFERROR(INDEX('Carbon Prices'!$D$10:$CH$15,1,MATCH(Calc_Proposed!O$6,'Carbon Prices'!$D$9:$CH$9,0))/1000,0)</f>
        <v>0</v>
      </c>
      <c r="P120" s="61">
        <f>IFERROR(INDEX('Carbon Prices'!$D$10:$CH$15,1,MATCH(Calc_Proposed!P$6,'Carbon Prices'!$D$9:$CH$9,0))/1000,0)</f>
        <v>0</v>
      </c>
      <c r="Q120" s="61">
        <f>IFERROR(INDEX('Carbon Prices'!$D$10:$CH$15,1,MATCH(Calc_Proposed!Q$6,'Carbon Prices'!$D$9:$CH$9,0))/1000,0)</f>
        <v>0</v>
      </c>
      <c r="R120" s="61">
        <f>IFERROR(INDEX('Carbon Prices'!$D$10:$CH$15,1,MATCH(Calc_Proposed!R$6,'Carbon Prices'!$D$9:$CH$9,0))/1000,0)</f>
        <v>0</v>
      </c>
      <c r="S120" s="61">
        <f>IFERROR(INDEX('Carbon Prices'!$D$10:$CH$15,1,MATCH(Calc_Proposed!S$6,'Carbon Prices'!$D$9:$CH$9,0))/1000,0)</f>
        <v>0</v>
      </c>
      <c r="T120" s="61">
        <f>IFERROR(INDEX('Carbon Prices'!$D$10:$CH$15,1,MATCH(Calc_Proposed!T$6,'Carbon Prices'!$D$9:$CH$9,0))/1000,0)</f>
        <v>0</v>
      </c>
      <c r="U120" s="61">
        <f>IFERROR(INDEX('Carbon Prices'!$D$10:$CH$15,1,MATCH(Calc_Proposed!U$6,'Carbon Prices'!$D$9:$CH$9,0))/1000,0)</f>
        <v>0</v>
      </c>
      <c r="V120" s="61">
        <f>IFERROR(INDEX('Carbon Prices'!$D$10:$CH$15,1,MATCH(Calc_Proposed!V$6,'Carbon Prices'!$D$9:$CH$9,0))/1000,0)</f>
        <v>0</v>
      </c>
      <c r="W120" s="61">
        <f>IFERROR(INDEX('Carbon Prices'!$D$10:$CH$15,1,MATCH(Calc_Proposed!W$6,'Carbon Prices'!$D$9:$CH$9,0))/1000,0)</f>
        <v>0</v>
      </c>
      <c r="X120" s="61">
        <f>IFERROR(INDEX('Carbon Prices'!$D$10:$CH$15,1,MATCH(Calc_Proposed!X$6,'Carbon Prices'!$D$9:$CH$9,0))/1000,0)</f>
        <v>0</v>
      </c>
      <c r="Y120" s="61">
        <f>IFERROR(INDEX('Carbon Prices'!$D$10:$CH$15,1,MATCH(Calc_Proposed!Y$6,'Carbon Prices'!$D$9:$CH$9,0))/1000,0)</f>
        <v>0</v>
      </c>
      <c r="Z120" s="61">
        <f>IFERROR(INDEX('Carbon Prices'!$D$10:$CH$15,1,MATCH(Calc_Proposed!Z$6,'Carbon Prices'!$D$9:$CH$9,0))/1000,0)</f>
        <v>0</v>
      </c>
      <c r="AA120" s="61">
        <f>IFERROR(INDEX('Carbon Prices'!$D$10:$CH$15,1,MATCH(Calc_Proposed!AA$6,'Carbon Prices'!$D$9:$CH$9,0))/1000,0)</f>
        <v>0</v>
      </c>
      <c r="AB120" s="61">
        <f>IFERROR(INDEX('Carbon Prices'!$D$10:$CH$15,1,MATCH(Calc_Proposed!AB$6,'Carbon Prices'!$D$9:$CH$9,0))/1000,0)</f>
        <v>0</v>
      </c>
      <c r="AC120" s="61">
        <f>IFERROR(INDEX('Carbon Prices'!$D$10:$CH$15,1,MATCH(Calc_Proposed!AC$6,'Carbon Prices'!$D$9:$CH$9,0))/1000,0)</f>
        <v>0</v>
      </c>
      <c r="AD120" s="61">
        <f>IFERROR(INDEX('Carbon Prices'!$D$10:$CH$15,1,MATCH(Calc_Proposed!AD$6,'Carbon Prices'!$D$9:$CH$9,0))/1000,0)</f>
        <v>0</v>
      </c>
      <c r="AE120" s="61">
        <f>IFERROR(INDEX('Carbon Prices'!$D$10:$CH$15,1,MATCH(Calc_Proposed!AE$6,'Carbon Prices'!$D$9:$CH$9,0))/1000,0)</f>
        <v>0</v>
      </c>
      <c r="AF120" s="61">
        <f>IFERROR(INDEX('Carbon Prices'!$D$10:$CH$15,1,MATCH(Calc_Proposed!AF$6,'Carbon Prices'!$D$9:$CH$9,0))/1000,0)</f>
        <v>0</v>
      </c>
      <c r="AG120" s="61">
        <f>IFERROR(INDEX('Carbon Prices'!$D$10:$CH$15,1,MATCH(Calc_Proposed!AG$6,'Carbon Prices'!$D$9:$CH$9,0))/1000,0)</f>
        <v>0</v>
      </c>
      <c r="AH120" s="61">
        <f>IFERROR(INDEX('Carbon Prices'!$D$10:$CH$15,1,MATCH(Calc_Proposed!AH$6,'Carbon Prices'!$D$9:$CH$9,0))/1000,0)</f>
        <v>0</v>
      </c>
      <c r="AI120" s="61">
        <f>IFERROR(INDEX('Carbon Prices'!$D$10:$CH$15,1,MATCH(Calc_Proposed!AI$6,'Carbon Prices'!$D$9:$CH$9,0))/1000,0)</f>
        <v>0</v>
      </c>
      <c r="AJ120" s="61">
        <f>IFERROR(INDEX('Carbon Prices'!$D$10:$CH$15,1,MATCH(Calc_Proposed!AJ$6,'Carbon Prices'!$D$9:$CH$9,0))/1000,0)</f>
        <v>0</v>
      </c>
      <c r="AK120" s="61">
        <f>IFERROR(INDEX('Carbon Prices'!$D$10:$CH$15,1,MATCH(Calc_Proposed!AK$6,'Carbon Prices'!$D$9:$CH$9,0))/1000,0)</f>
        <v>0</v>
      </c>
      <c r="AL120" s="61">
        <f>IFERROR(INDEX('Carbon Prices'!$D$10:$CH$15,1,MATCH(Calc_Proposed!AL$6,'Carbon Prices'!$D$9:$CH$9,0))/1000,0)</f>
        <v>0</v>
      </c>
      <c r="AM120" s="61">
        <f>IFERROR(INDEX('Carbon Prices'!$D$10:$CH$15,1,MATCH(Calc_Proposed!AM$6,'Carbon Prices'!$D$9:$CH$9,0))/1000,0)</f>
        <v>0</v>
      </c>
      <c r="AN120" s="61">
        <f>IFERROR(INDEX('Carbon Prices'!$D$10:$CH$15,1,MATCH(Calc_Proposed!AN$6,'Carbon Prices'!$D$9:$CH$9,0))/1000,0)</f>
        <v>0</v>
      </c>
      <c r="AO120" s="61">
        <f>IFERROR(INDEX('Carbon Prices'!$D$10:$CH$15,1,MATCH(Calc_Proposed!AO$6,'Carbon Prices'!$D$9:$CH$9,0))/1000,0)</f>
        <v>0</v>
      </c>
      <c r="AP120" s="61">
        <f>IFERROR(INDEX('Carbon Prices'!$D$10:$CH$15,1,MATCH(Calc_Proposed!AP$6,'Carbon Prices'!$D$9:$CH$9,0))/1000,0)</f>
        <v>0</v>
      </c>
      <c r="AQ120" s="61">
        <f>IFERROR(INDEX('Carbon Prices'!$D$10:$CH$15,1,MATCH(Calc_Proposed!AQ$6,'Carbon Prices'!$D$9:$CH$9,0))/1000,0)</f>
        <v>0</v>
      </c>
      <c r="AR120" s="61">
        <f>IFERROR(INDEX('Carbon Prices'!$D$10:$CH$15,1,MATCH(Calc_Proposed!AR$6,'Carbon Prices'!$D$9:$CH$9,0))/1000,0)</f>
        <v>0</v>
      </c>
      <c r="AS120" s="61">
        <f>IFERROR(INDEX('Carbon Prices'!$D$10:$CH$15,1,MATCH(Calc_Proposed!AS$6,'Carbon Prices'!$D$9:$CH$9,0))/1000,0)</f>
        <v>0</v>
      </c>
      <c r="AT120" s="61">
        <f>IFERROR(INDEX('Carbon Prices'!$D$10:$CH$15,1,MATCH(Calc_Proposed!AT$6,'Carbon Prices'!$D$9:$CH$9,0))/1000,0)</f>
        <v>0</v>
      </c>
      <c r="AU120" s="61">
        <f>IFERROR(INDEX('Carbon Prices'!$D$10:$CH$15,1,MATCH(Calc_Proposed!AU$6,'Carbon Prices'!$D$9:$CH$9,0))/1000,0)</f>
        <v>0</v>
      </c>
      <c r="AV120" s="61">
        <f>IFERROR(INDEX('Carbon Prices'!$D$10:$CH$15,1,MATCH(Calc_Proposed!AV$6,'Carbon Prices'!$D$9:$CH$9,0))/1000,0)</f>
        <v>0</v>
      </c>
      <c r="AW120" s="61">
        <f>IFERROR(INDEX('Carbon Prices'!$D$10:$CH$15,1,MATCH(Calc_Proposed!AW$6,'Carbon Prices'!$D$9:$CH$9,0))/1000,0)</f>
        <v>0</v>
      </c>
      <c r="AX120" s="61">
        <f>IFERROR(INDEX('Carbon Prices'!$D$10:$CH$15,1,MATCH(Calc_Proposed!AX$6,'Carbon Prices'!$D$9:$CH$9,0))/1000,0)</f>
        <v>0</v>
      </c>
      <c r="AY120" s="61">
        <f>IFERROR(INDEX('Carbon Prices'!$D$10:$CH$15,1,MATCH(Calc_Proposed!AY$6,'Carbon Prices'!$D$9:$CH$9,0))/1000,0)</f>
        <v>0</v>
      </c>
      <c r="AZ120" s="61">
        <f>IFERROR(INDEX('Carbon Prices'!$D$10:$CH$15,1,MATCH(Calc_Proposed!AZ$6,'Carbon Prices'!$D$9:$CH$9,0))/1000,0)</f>
        <v>0</v>
      </c>
      <c r="BA120" s="61">
        <f>IFERROR(INDEX('Carbon Prices'!$D$10:$CH$15,1,MATCH(Calc_Proposed!BA$6,'Carbon Prices'!$D$9:$CH$9,0))/1000,0)</f>
        <v>0</v>
      </c>
      <c r="BB120" s="61">
        <f>IFERROR(INDEX('Carbon Prices'!$D$10:$CH$15,1,MATCH(Calc_Proposed!BB$6,'Carbon Prices'!$D$9:$CH$9,0))/1000,0)</f>
        <v>0</v>
      </c>
      <c r="BC120" s="61">
        <f>IFERROR(INDEX('Carbon Prices'!$D$10:$CH$15,1,MATCH(Calc_Proposed!BC$6,'Carbon Prices'!$D$9:$CH$9,0))/1000,0)</f>
        <v>0</v>
      </c>
      <c r="BD120" s="61">
        <f>IFERROR(INDEX('Carbon Prices'!$D$10:$CH$15,1,MATCH(Calc_Proposed!BD$6,'Carbon Prices'!$D$9:$CH$9,0))/1000,0)</f>
        <v>0</v>
      </c>
      <c r="BE120" s="61">
        <f>IFERROR(INDEX('Carbon Prices'!$D$10:$CH$15,1,MATCH(Calc_Proposed!BE$6,'Carbon Prices'!$D$9:$CH$9,0))/1000,0)</f>
        <v>0</v>
      </c>
      <c r="BF120" s="61">
        <f>IFERROR(INDEX('Carbon Prices'!$D$10:$CH$15,1,MATCH(Calc_Proposed!BF$6,'Carbon Prices'!$D$9:$CH$9,0))/1000,0)</f>
        <v>0</v>
      </c>
      <c r="BG120" s="61">
        <f>IFERROR(INDEX('Carbon Prices'!$D$10:$CH$15,1,MATCH(Calc_Proposed!BG$6,'Carbon Prices'!$D$9:$CH$9,0))/1000,0)</f>
        <v>0</v>
      </c>
      <c r="BH120" s="61">
        <f>IFERROR(INDEX('Carbon Prices'!$D$10:$CH$15,1,MATCH(Calc_Proposed!BH$6,'Carbon Prices'!$D$9:$CH$9,0))/1000,0)</f>
        <v>0</v>
      </c>
      <c r="BI120" s="61">
        <f>IFERROR(INDEX('Carbon Prices'!$D$10:$CH$15,1,MATCH(Calc_Proposed!BI$6,'Carbon Prices'!$D$9:$CH$9,0))/1000,0)</f>
        <v>0</v>
      </c>
      <c r="BJ120" s="61">
        <f>IFERROR(INDEX('Carbon Prices'!$D$10:$CH$15,1,MATCH(Calc_Proposed!BJ$6,'Carbon Prices'!$D$9:$CH$9,0))/1000,0)</f>
        <v>0</v>
      </c>
      <c r="BK120" s="61">
        <f>IFERROR(INDEX('Carbon Prices'!$D$10:$CH$15,1,MATCH(Calc_Proposed!BK$6,'Carbon Prices'!$D$9:$CH$9,0))/1000,0)</f>
        <v>0</v>
      </c>
      <c r="BL120" s="61">
        <f>IFERROR(INDEX('Carbon Prices'!$D$10:$CH$15,1,MATCH(Calc_Proposed!BL$6,'Carbon Prices'!$D$9:$CH$9,0))/1000,0)</f>
        <v>0</v>
      </c>
      <c r="BM120" s="61">
        <f>IFERROR(INDEX('Carbon Prices'!$D$10:$CH$15,1,MATCH(Calc_Proposed!BM$6,'Carbon Prices'!$D$9:$CH$9,0))/1000,0)</f>
        <v>0</v>
      </c>
      <c r="BN120" s="61">
        <f>IFERROR(INDEX('Carbon Prices'!$D$10:$CH$15,1,MATCH(Calc_Proposed!BN$6,'Carbon Prices'!$D$9:$CH$9,0))/1000,0)</f>
        <v>0</v>
      </c>
      <c r="BO120" s="61">
        <f>IFERROR(INDEX('Carbon Prices'!$D$10:$CH$15,1,MATCH(Calc_Proposed!BO$6,'Carbon Prices'!$D$9:$CH$9,0))/1000,0)</f>
        <v>0</v>
      </c>
      <c r="BP120" s="61">
        <f>IFERROR(INDEX('Carbon Prices'!$D$10:$CH$15,1,MATCH(Calc_Proposed!BP$6,'Carbon Prices'!$D$9:$CH$9,0))/1000,0)</f>
        <v>0</v>
      </c>
      <c r="BQ120" s="61">
        <f>IFERROR(INDEX('Carbon Prices'!$D$10:$CH$15,1,MATCH(Calc_Proposed!BQ$6,'Carbon Prices'!$D$9:$CH$9,0))/1000,0)</f>
        <v>0</v>
      </c>
      <c r="BR120" s="61">
        <f>IFERROR(INDEX('Carbon Prices'!$D$10:$CH$15,1,MATCH(Calc_Proposed!BR$6,'Carbon Prices'!$D$9:$CH$9,0))/1000,0)</f>
        <v>0</v>
      </c>
      <c r="BS120" s="61">
        <f>IFERROR(INDEX('Carbon Prices'!$D$10:$CH$15,1,MATCH(Calc_Proposed!BS$6,'Carbon Prices'!$D$9:$CH$9,0))/1000,0)</f>
        <v>0</v>
      </c>
      <c r="BT120" s="61">
        <f>IFERROR(INDEX('Carbon Prices'!$D$10:$CH$15,1,MATCH(Calc_Proposed!BT$6,'Carbon Prices'!$D$9:$CH$9,0))/1000,0)</f>
        <v>0</v>
      </c>
      <c r="BU120" s="61">
        <f>IFERROR(INDEX('Carbon Prices'!$D$10:$CH$15,1,MATCH(Calc_Proposed!BU$6,'Carbon Prices'!$D$9:$CH$9,0))/1000,0)</f>
        <v>0</v>
      </c>
      <c r="BV120" s="61">
        <f>IFERROR(INDEX('Carbon Prices'!$D$10:$CH$15,1,MATCH(Calc_Proposed!BV$6,'Carbon Prices'!$D$9:$CH$9,0))/1000,0)</f>
        <v>0</v>
      </c>
      <c r="BW120" s="61">
        <f>IFERROR(INDEX('Carbon Prices'!$D$10:$CH$15,1,MATCH(Calc_Proposed!BW$6,'Carbon Prices'!$D$9:$CH$9,0))/1000,0)</f>
        <v>0</v>
      </c>
      <c r="BX120" s="61">
        <f>IFERROR(INDEX('Carbon Prices'!$D$10:$CH$15,1,MATCH(Calc_Proposed!BX$6,'Carbon Prices'!$D$9:$CH$9,0))/1000,0)</f>
        <v>0</v>
      </c>
      <c r="BY120" s="61">
        <f>IFERROR(INDEX('Carbon Prices'!$D$10:$CH$15,1,MATCH(Calc_Proposed!BY$6,'Carbon Prices'!$D$9:$CH$9,0))/1000,0)</f>
        <v>0</v>
      </c>
      <c r="BZ120" s="61">
        <f>IFERROR(INDEX('Carbon Prices'!$D$10:$CH$15,1,MATCH(Calc_Proposed!BZ$6,'Carbon Prices'!$D$9:$CH$9,0))/1000,0)</f>
        <v>0</v>
      </c>
      <c r="CA120" s="61">
        <f>IFERROR(INDEX('Carbon Prices'!$D$10:$CH$15,1,MATCH(Calc_Proposed!CA$6,'Carbon Prices'!$D$9:$CH$9,0))/1000,0)</f>
        <v>0</v>
      </c>
      <c r="CB120" s="61">
        <f>IFERROR(INDEX('Carbon Prices'!$D$10:$CH$15,1,MATCH(Calc_Proposed!CB$6,'Carbon Prices'!$D$9:$CH$9,0))/1000,0)</f>
        <v>0</v>
      </c>
      <c r="CC120" s="61">
        <f>IFERROR(INDEX('Carbon Prices'!$D$10:$CH$15,1,MATCH(Calc_Proposed!CC$6,'Carbon Prices'!$D$9:$CH$9,0))/1000,0)</f>
        <v>0</v>
      </c>
      <c r="CD120" s="61">
        <f>IFERROR(INDEX('Carbon Prices'!$D$10:$CH$15,1,MATCH(Calc_Proposed!CD$6,'Carbon Prices'!$D$9:$CH$9,0))/1000,0)</f>
        <v>0</v>
      </c>
      <c r="CE120" s="61">
        <f>IFERROR(INDEX('Carbon Prices'!$D$10:$CH$15,1,MATCH(Calc_Proposed!CE$6,'Carbon Prices'!$D$9:$CH$9,0))/1000,0)</f>
        <v>0</v>
      </c>
      <c r="CF120" s="61">
        <f>IFERROR(INDEX('Carbon Prices'!$D$10:$CH$15,1,MATCH(Calc_Proposed!CF$6,'Carbon Prices'!$D$9:$CH$9,0))/1000,0)</f>
        <v>0</v>
      </c>
      <c r="CG120" s="61">
        <f>IFERROR(INDEX('Carbon Prices'!$D$10:$CH$15,1,MATCH(Calc_Proposed!CG$6,'Carbon Prices'!$D$9:$CH$9,0))/1000,0)</f>
        <v>0</v>
      </c>
      <c r="CH120" s="61">
        <f>IFERROR(INDEX('Carbon Prices'!$D$10:$CH$15,1,MATCH(Calc_Proposed!CH$6,'Carbon Prices'!$D$9:$CH$9,0))/1000,0)</f>
        <v>0</v>
      </c>
      <c r="CI120" s="61">
        <f>IFERROR(INDEX('Carbon Prices'!$D$10:$CH$15,1,MATCH(Calc_Proposed!CI$6,'Carbon Prices'!$D$9:$CH$9,0))/1000,0)</f>
        <v>0</v>
      </c>
      <c r="CJ120" s="61">
        <f>IFERROR(INDEX('Carbon Prices'!$D$10:$CH$15,1,MATCH(Calc_Proposed!CJ$6,'Carbon Prices'!$D$9:$CH$9,0))/1000,0)</f>
        <v>0</v>
      </c>
      <c r="CK120" s="61">
        <f>IFERROR(INDEX('Carbon Prices'!$D$10:$CH$15,1,MATCH(Calc_Proposed!CK$6,'Carbon Prices'!$D$9:$CH$9,0))/1000,0)</f>
        <v>0</v>
      </c>
      <c r="CL120" s="61">
        <f>IFERROR(INDEX('Carbon Prices'!$D$10:$CH$15,1,MATCH(Calc_Proposed!CL$6,'Carbon Prices'!$D$9:$CH$9,0))/1000,0)</f>
        <v>0</v>
      </c>
      <c r="CM120" s="61">
        <f>IFERROR(INDEX('Carbon Prices'!$D$10:$CH$15,1,MATCH(Calc_Proposed!CM$6,'Carbon Prices'!$D$9:$CH$9,0))/1000,0)</f>
        <v>0</v>
      </c>
      <c r="CN120" s="61">
        <f>IFERROR(INDEX('Carbon Prices'!$D$10:$CH$15,1,MATCH(Calc_Proposed!CN$6,'Carbon Prices'!$D$9:$CH$9,0))/1000,0)</f>
        <v>0</v>
      </c>
      <c r="CO120" s="61">
        <f>IFERROR(INDEX('Carbon Prices'!$D$10:$CH$15,1,MATCH(Calc_Proposed!CO$6,'Carbon Prices'!$D$9:$CH$9,0))/1000,0)</f>
        <v>0</v>
      </c>
      <c r="CP120" s="61">
        <f>IFERROR(INDEX('Carbon Prices'!$D$10:$CH$15,1,MATCH(Calc_Proposed!CP$6,'Carbon Prices'!$D$9:$CH$9,0))/1000,0)</f>
        <v>0</v>
      </c>
      <c r="CQ120" s="61">
        <f>IFERROR(INDEX('Carbon Prices'!$D$10:$CH$15,1,MATCH(Calc_Proposed!CQ$6,'Carbon Prices'!$D$9:$CH$9,0))/1000,0)</f>
        <v>0</v>
      </c>
      <c r="CR120" s="61">
        <f>IFERROR(INDEX('Carbon Prices'!$D$10:$CH$15,1,MATCH(Calc_Proposed!CR$6,'Carbon Prices'!$D$9:$CH$9,0))/1000,0)</f>
        <v>0</v>
      </c>
      <c r="CS120" s="61">
        <f>IFERROR(INDEX('Carbon Prices'!$D$10:$CH$15,1,MATCH(Calc_Proposed!CS$6,'Carbon Prices'!$D$9:$CH$9,0))/1000,0)</f>
        <v>0</v>
      </c>
      <c r="CT120" s="61">
        <f>IFERROR(INDEX('Carbon Prices'!$D$10:$CH$15,1,MATCH(Calc_Proposed!CT$6,'Carbon Prices'!$D$9:$CH$9,0))/1000,0)</f>
        <v>0</v>
      </c>
      <c r="CU120" s="61">
        <f>IFERROR(INDEX('Carbon Prices'!$D$10:$CH$15,1,MATCH(Calc_Proposed!CU$6,'Carbon Prices'!$D$9:$CH$9,0))/1000,0)</f>
        <v>0</v>
      </c>
      <c r="CV120" s="61">
        <f>IFERROR(INDEX('Carbon Prices'!$D$10:$CH$15,1,MATCH(Calc_Proposed!CV$6,'Carbon Prices'!$D$9:$CH$9,0))/1000,0)</f>
        <v>0</v>
      </c>
      <c r="CW120" s="61">
        <f>IFERROR(INDEX('Carbon Prices'!$D$10:$CH$15,1,MATCH(Calc_Proposed!CW$6,'Carbon Prices'!$D$9:$CH$9,0))/1000,0)</f>
        <v>0</v>
      </c>
      <c r="CX120" s="61">
        <f>IFERROR(INDEX('Carbon Prices'!$D$10:$CH$15,1,MATCH(Calc_Proposed!CX$6,'Carbon Prices'!$D$9:$CH$9,0))/1000,0)</f>
        <v>0</v>
      </c>
      <c r="CY120" s="61">
        <f>IFERROR(INDEX('Carbon Prices'!$D$10:$CH$15,1,MATCH(Calc_Proposed!CY$6,'Carbon Prices'!$D$9:$CH$9,0))/1000,0)</f>
        <v>0</v>
      </c>
      <c r="CZ120" s="391"/>
    </row>
    <row r="121" spans="2:104" x14ac:dyDescent="0.25">
      <c r="B121" s="393" t="s">
        <v>328</v>
      </c>
      <c r="C121" s="9" t="s">
        <v>1117</v>
      </c>
      <c r="D121" s="61">
        <f>IFERROR(INDEX('Carbon Prices'!$D$10:$CH$15,4,MATCH(Calc_Proposed!D$6,'Carbon Prices'!$D$9:$CH$9,0))/1000,0)</f>
        <v>0</v>
      </c>
      <c r="E121" s="61">
        <f>IFERROR(INDEX('Carbon Prices'!$D$10:$CH$15,4,MATCH(Calc_Proposed!E$6,'Carbon Prices'!$D$9:$CH$9,0))/1000,0)</f>
        <v>0</v>
      </c>
      <c r="F121" s="61">
        <f>IFERROR(INDEX('Carbon Prices'!$D$10:$CH$15,4,MATCH(Calc_Proposed!F$6,'Carbon Prices'!$D$9:$CH$9,0))/1000,0)</f>
        <v>0</v>
      </c>
      <c r="G121" s="61">
        <f>IFERROR(INDEX('Carbon Prices'!$D$10:$CH$15,4,MATCH(Calc_Proposed!G$6,'Carbon Prices'!$D$9:$CH$9,0))/1000,0)</f>
        <v>0</v>
      </c>
      <c r="H121" s="61">
        <f>IFERROR(INDEX('Carbon Prices'!$D$10:$CH$15,4,MATCH(Calc_Proposed!H$6,'Carbon Prices'!$D$9:$CH$9,0))/1000,0)</f>
        <v>0</v>
      </c>
      <c r="I121" s="61">
        <f>IFERROR(INDEX('Carbon Prices'!$D$10:$CH$15,4,MATCH(Calc_Proposed!I$6,'Carbon Prices'!$D$9:$CH$9,0))/1000,0)</f>
        <v>0</v>
      </c>
      <c r="J121" s="61">
        <f>IFERROR(INDEX('Carbon Prices'!$D$10:$CH$15,4,MATCH(Calc_Proposed!J$6,'Carbon Prices'!$D$9:$CH$9,0))/1000,0)</f>
        <v>0</v>
      </c>
      <c r="K121" s="61">
        <f>IFERROR(INDEX('Carbon Prices'!$D$10:$CH$15,4,MATCH(Calc_Proposed!K$6,'Carbon Prices'!$D$9:$CH$9,0))/1000,0)</f>
        <v>0</v>
      </c>
      <c r="L121" s="61">
        <f>IFERROR(INDEX('Carbon Prices'!$D$10:$CH$15,4,MATCH(Calc_Proposed!L$6,'Carbon Prices'!$D$9:$CH$9,0))/1000,0)</f>
        <v>0</v>
      </c>
      <c r="M121" s="61">
        <f>IFERROR(INDEX('Carbon Prices'!$D$10:$CH$15,4,MATCH(Calc_Proposed!M$6,'Carbon Prices'!$D$9:$CH$9,0))/1000,0)</f>
        <v>0</v>
      </c>
      <c r="N121" s="61">
        <f>IFERROR(INDEX('Carbon Prices'!$D$10:$CH$15,4,MATCH(Calc_Proposed!N$6,'Carbon Prices'!$D$9:$CH$9,0))/1000,0)</f>
        <v>0</v>
      </c>
      <c r="O121" s="61">
        <f>IFERROR(INDEX('Carbon Prices'!$D$10:$CH$15,4,MATCH(Calc_Proposed!O$6,'Carbon Prices'!$D$9:$CH$9,0))/1000,0)</f>
        <v>0</v>
      </c>
      <c r="P121" s="61">
        <f>IFERROR(INDEX('Carbon Prices'!$D$10:$CH$15,4,MATCH(Calc_Proposed!P$6,'Carbon Prices'!$D$9:$CH$9,0))/1000,0)</f>
        <v>0</v>
      </c>
      <c r="Q121" s="61">
        <f>IFERROR(INDEX('Carbon Prices'!$D$10:$CH$15,4,MATCH(Calc_Proposed!Q$6,'Carbon Prices'!$D$9:$CH$9,0))/1000,0)</f>
        <v>0</v>
      </c>
      <c r="R121" s="61">
        <f>IFERROR(INDEX('Carbon Prices'!$D$10:$CH$15,4,MATCH(Calc_Proposed!R$6,'Carbon Prices'!$D$9:$CH$9,0))/1000,0)</f>
        <v>0</v>
      </c>
      <c r="S121" s="61">
        <f>IFERROR(INDEX('Carbon Prices'!$D$10:$CH$15,4,MATCH(Calc_Proposed!S$6,'Carbon Prices'!$D$9:$CH$9,0))/1000,0)</f>
        <v>0</v>
      </c>
      <c r="T121" s="61">
        <f>IFERROR(INDEX('Carbon Prices'!$D$10:$CH$15,4,MATCH(Calc_Proposed!T$6,'Carbon Prices'!$D$9:$CH$9,0))/1000,0)</f>
        <v>0</v>
      </c>
      <c r="U121" s="61">
        <f>IFERROR(INDEX('Carbon Prices'!$D$10:$CH$15,4,MATCH(Calc_Proposed!U$6,'Carbon Prices'!$D$9:$CH$9,0))/1000,0)</f>
        <v>0</v>
      </c>
      <c r="V121" s="61">
        <f>IFERROR(INDEX('Carbon Prices'!$D$10:$CH$15,4,MATCH(Calc_Proposed!V$6,'Carbon Prices'!$D$9:$CH$9,0))/1000,0)</f>
        <v>0</v>
      </c>
      <c r="W121" s="61">
        <f>IFERROR(INDEX('Carbon Prices'!$D$10:$CH$15,4,MATCH(Calc_Proposed!W$6,'Carbon Prices'!$D$9:$CH$9,0))/1000,0)</f>
        <v>0</v>
      </c>
      <c r="X121" s="61">
        <f>IFERROR(INDEX('Carbon Prices'!$D$10:$CH$15,4,MATCH(Calc_Proposed!X$6,'Carbon Prices'!$D$9:$CH$9,0))/1000,0)</f>
        <v>0</v>
      </c>
      <c r="Y121" s="61">
        <f>IFERROR(INDEX('Carbon Prices'!$D$10:$CH$15,4,MATCH(Calc_Proposed!Y$6,'Carbon Prices'!$D$9:$CH$9,0))/1000,0)</f>
        <v>0</v>
      </c>
      <c r="Z121" s="61">
        <f>IFERROR(INDEX('Carbon Prices'!$D$10:$CH$15,4,MATCH(Calc_Proposed!Z$6,'Carbon Prices'!$D$9:$CH$9,0))/1000,0)</f>
        <v>0</v>
      </c>
      <c r="AA121" s="61">
        <f>IFERROR(INDEX('Carbon Prices'!$D$10:$CH$15,4,MATCH(Calc_Proposed!AA$6,'Carbon Prices'!$D$9:$CH$9,0))/1000,0)</f>
        <v>0</v>
      </c>
      <c r="AB121" s="61">
        <f>IFERROR(INDEX('Carbon Prices'!$D$10:$CH$15,4,MATCH(Calc_Proposed!AB$6,'Carbon Prices'!$D$9:$CH$9,0))/1000,0)</f>
        <v>0</v>
      </c>
      <c r="AC121" s="61">
        <f>IFERROR(INDEX('Carbon Prices'!$D$10:$CH$15,4,MATCH(Calc_Proposed!AC$6,'Carbon Prices'!$D$9:$CH$9,0))/1000,0)</f>
        <v>0</v>
      </c>
      <c r="AD121" s="61">
        <f>IFERROR(INDEX('Carbon Prices'!$D$10:$CH$15,4,MATCH(Calc_Proposed!AD$6,'Carbon Prices'!$D$9:$CH$9,0))/1000,0)</f>
        <v>0</v>
      </c>
      <c r="AE121" s="61">
        <f>IFERROR(INDEX('Carbon Prices'!$D$10:$CH$15,4,MATCH(Calc_Proposed!AE$6,'Carbon Prices'!$D$9:$CH$9,0))/1000,0)</f>
        <v>0</v>
      </c>
      <c r="AF121" s="61">
        <f>IFERROR(INDEX('Carbon Prices'!$D$10:$CH$15,4,MATCH(Calc_Proposed!AF$6,'Carbon Prices'!$D$9:$CH$9,0))/1000,0)</f>
        <v>0</v>
      </c>
      <c r="AG121" s="61">
        <f>IFERROR(INDEX('Carbon Prices'!$D$10:$CH$15,4,MATCH(Calc_Proposed!AG$6,'Carbon Prices'!$D$9:$CH$9,0))/1000,0)</f>
        <v>0</v>
      </c>
      <c r="AH121" s="61">
        <f>IFERROR(INDEX('Carbon Prices'!$D$10:$CH$15,4,MATCH(Calc_Proposed!AH$6,'Carbon Prices'!$D$9:$CH$9,0))/1000,0)</f>
        <v>0</v>
      </c>
      <c r="AI121" s="61">
        <f>IFERROR(INDEX('Carbon Prices'!$D$10:$CH$15,4,MATCH(Calc_Proposed!AI$6,'Carbon Prices'!$D$9:$CH$9,0))/1000,0)</f>
        <v>0</v>
      </c>
      <c r="AJ121" s="61">
        <f>IFERROR(INDEX('Carbon Prices'!$D$10:$CH$15,4,MATCH(Calc_Proposed!AJ$6,'Carbon Prices'!$D$9:$CH$9,0))/1000,0)</f>
        <v>0</v>
      </c>
      <c r="AK121" s="61">
        <f>IFERROR(INDEX('Carbon Prices'!$D$10:$CH$15,4,MATCH(Calc_Proposed!AK$6,'Carbon Prices'!$D$9:$CH$9,0))/1000,0)</f>
        <v>0</v>
      </c>
      <c r="AL121" s="61">
        <f>IFERROR(INDEX('Carbon Prices'!$D$10:$CH$15,4,MATCH(Calc_Proposed!AL$6,'Carbon Prices'!$D$9:$CH$9,0))/1000,0)</f>
        <v>0</v>
      </c>
      <c r="AM121" s="61">
        <f>IFERROR(INDEX('Carbon Prices'!$D$10:$CH$15,4,MATCH(Calc_Proposed!AM$6,'Carbon Prices'!$D$9:$CH$9,0))/1000,0)</f>
        <v>0</v>
      </c>
      <c r="AN121" s="61">
        <f>IFERROR(INDEX('Carbon Prices'!$D$10:$CH$15,4,MATCH(Calc_Proposed!AN$6,'Carbon Prices'!$D$9:$CH$9,0))/1000,0)</f>
        <v>0</v>
      </c>
      <c r="AO121" s="61">
        <f>IFERROR(INDEX('Carbon Prices'!$D$10:$CH$15,4,MATCH(Calc_Proposed!AO$6,'Carbon Prices'!$D$9:$CH$9,0))/1000,0)</f>
        <v>0</v>
      </c>
      <c r="AP121" s="61">
        <f>IFERROR(INDEX('Carbon Prices'!$D$10:$CH$15,4,MATCH(Calc_Proposed!AP$6,'Carbon Prices'!$D$9:$CH$9,0))/1000,0)</f>
        <v>0</v>
      </c>
      <c r="AQ121" s="61">
        <f>IFERROR(INDEX('Carbon Prices'!$D$10:$CH$15,4,MATCH(Calc_Proposed!AQ$6,'Carbon Prices'!$D$9:$CH$9,0))/1000,0)</f>
        <v>0</v>
      </c>
      <c r="AR121" s="61">
        <f>IFERROR(INDEX('Carbon Prices'!$D$10:$CH$15,4,MATCH(Calc_Proposed!AR$6,'Carbon Prices'!$D$9:$CH$9,0))/1000,0)</f>
        <v>0</v>
      </c>
      <c r="AS121" s="61">
        <f>IFERROR(INDEX('Carbon Prices'!$D$10:$CH$15,4,MATCH(Calc_Proposed!AS$6,'Carbon Prices'!$D$9:$CH$9,0))/1000,0)</f>
        <v>0</v>
      </c>
      <c r="AT121" s="61">
        <f>IFERROR(INDEX('Carbon Prices'!$D$10:$CH$15,4,MATCH(Calc_Proposed!AT$6,'Carbon Prices'!$D$9:$CH$9,0))/1000,0)</f>
        <v>0</v>
      </c>
      <c r="AU121" s="61">
        <f>IFERROR(INDEX('Carbon Prices'!$D$10:$CH$15,4,MATCH(Calc_Proposed!AU$6,'Carbon Prices'!$D$9:$CH$9,0))/1000,0)</f>
        <v>0</v>
      </c>
      <c r="AV121" s="61">
        <f>IFERROR(INDEX('Carbon Prices'!$D$10:$CH$15,4,MATCH(Calc_Proposed!AV$6,'Carbon Prices'!$D$9:$CH$9,0))/1000,0)</f>
        <v>0</v>
      </c>
      <c r="AW121" s="61">
        <f>IFERROR(INDEX('Carbon Prices'!$D$10:$CH$15,4,MATCH(Calc_Proposed!AW$6,'Carbon Prices'!$D$9:$CH$9,0))/1000,0)</f>
        <v>0</v>
      </c>
      <c r="AX121" s="61">
        <f>IFERROR(INDEX('Carbon Prices'!$D$10:$CH$15,4,MATCH(Calc_Proposed!AX$6,'Carbon Prices'!$D$9:$CH$9,0))/1000,0)</f>
        <v>0</v>
      </c>
      <c r="AY121" s="61">
        <f>IFERROR(INDEX('Carbon Prices'!$D$10:$CH$15,4,MATCH(Calc_Proposed!AY$6,'Carbon Prices'!$D$9:$CH$9,0))/1000,0)</f>
        <v>0</v>
      </c>
      <c r="AZ121" s="61">
        <f>IFERROR(INDEX('Carbon Prices'!$D$10:$CH$15,4,MATCH(Calc_Proposed!AZ$6,'Carbon Prices'!$D$9:$CH$9,0))/1000,0)</f>
        <v>0</v>
      </c>
      <c r="BA121" s="61">
        <f>IFERROR(INDEX('Carbon Prices'!$D$10:$CH$15,4,MATCH(Calc_Proposed!BA$6,'Carbon Prices'!$D$9:$CH$9,0))/1000,0)</f>
        <v>0</v>
      </c>
      <c r="BB121" s="61">
        <f>IFERROR(INDEX('Carbon Prices'!$D$10:$CH$15,4,MATCH(Calc_Proposed!BB$6,'Carbon Prices'!$D$9:$CH$9,0))/1000,0)</f>
        <v>0</v>
      </c>
      <c r="BC121" s="61">
        <f>IFERROR(INDEX('Carbon Prices'!$D$10:$CH$15,4,MATCH(Calc_Proposed!BC$6,'Carbon Prices'!$D$9:$CH$9,0))/1000,0)</f>
        <v>0</v>
      </c>
      <c r="BD121" s="61">
        <f>IFERROR(INDEX('Carbon Prices'!$D$10:$CH$15,4,MATCH(Calc_Proposed!BD$6,'Carbon Prices'!$D$9:$CH$9,0))/1000,0)</f>
        <v>0</v>
      </c>
      <c r="BE121" s="61">
        <f>IFERROR(INDEX('Carbon Prices'!$D$10:$CH$15,4,MATCH(Calc_Proposed!BE$6,'Carbon Prices'!$D$9:$CH$9,0))/1000,0)</f>
        <v>0</v>
      </c>
      <c r="BF121" s="61">
        <f>IFERROR(INDEX('Carbon Prices'!$D$10:$CH$15,4,MATCH(Calc_Proposed!BF$6,'Carbon Prices'!$D$9:$CH$9,0))/1000,0)</f>
        <v>0</v>
      </c>
      <c r="BG121" s="61">
        <f>IFERROR(INDEX('Carbon Prices'!$D$10:$CH$15,4,MATCH(Calc_Proposed!BG$6,'Carbon Prices'!$D$9:$CH$9,0))/1000,0)</f>
        <v>0</v>
      </c>
      <c r="BH121" s="61">
        <f>IFERROR(INDEX('Carbon Prices'!$D$10:$CH$15,4,MATCH(Calc_Proposed!BH$6,'Carbon Prices'!$D$9:$CH$9,0))/1000,0)</f>
        <v>0</v>
      </c>
      <c r="BI121" s="61">
        <f>IFERROR(INDEX('Carbon Prices'!$D$10:$CH$15,4,MATCH(Calc_Proposed!BI$6,'Carbon Prices'!$D$9:$CH$9,0))/1000,0)</f>
        <v>0</v>
      </c>
      <c r="BJ121" s="61">
        <f>IFERROR(INDEX('Carbon Prices'!$D$10:$CH$15,4,MATCH(Calc_Proposed!BJ$6,'Carbon Prices'!$D$9:$CH$9,0))/1000,0)</f>
        <v>0</v>
      </c>
      <c r="BK121" s="61">
        <f>IFERROR(INDEX('Carbon Prices'!$D$10:$CH$15,4,MATCH(Calc_Proposed!BK$6,'Carbon Prices'!$D$9:$CH$9,0))/1000,0)</f>
        <v>0</v>
      </c>
      <c r="BL121" s="61">
        <f>IFERROR(INDEX('Carbon Prices'!$D$10:$CH$15,4,MATCH(Calc_Proposed!BL$6,'Carbon Prices'!$D$9:$CH$9,0))/1000,0)</f>
        <v>0</v>
      </c>
      <c r="BM121" s="61">
        <f>IFERROR(INDEX('Carbon Prices'!$D$10:$CH$15,4,MATCH(Calc_Proposed!BM$6,'Carbon Prices'!$D$9:$CH$9,0))/1000,0)</f>
        <v>0</v>
      </c>
      <c r="BN121" s="61">
        <f>IFERROR(INDEX('Carbon Prices'!$D$10:$CH$15,4,MATCH(Calc_Proposed!BN$6,'Carbon Prices'!$D$9:$CH$9,0))/1000,0)</f>
        <v>0</v>
      </c>
      <c r="BO121" s="61">
        <f>IFERROR(INDEX('Carbon Prices'!$D$10:$CH$15,4,MATCH(Calc_Proposed!BO$6,'Carbon Prices'!$D$9:$CH$9,0))/1000,0)</f>
        <v>0</v>
      </c>
      <c r="BP121" s="61">
        <f>IFERROR(INDEX('Carbon Prices'!$D$10:$CH$15,4,MATCH(Calc_Proposed!BP$6,'Carbon Prices'!$D$9:$CH$9,0))/1000,0)</f>
        <v>0</v>
      </c>
      <c r="BQ121" s="61">
        <f>IFERROR(INDEX('Carbon Prices'!$D$10:$CH$15,4,MATCH(Calc_Proposed!BQ$6,'Carbon Prices'!$D$9:$CH$9,0))/1000,0)</f>
        <v>0</v>
      </c>
      <c r="BR121" s="61">
        <f>IFERROR(INDEX('Carbon Prices'!$D$10:$CH$15,4,MATCH(Calc_Proposed!BR$6,'Carbon Prices'!$D$9:$CH$9,0))/1000,0)</f>
        <v>0</v>
      </c>
      <c r="BS121" s="61">
        <f>IFERROR(INDEX('Carbon Prices'!$D$10:$CH$15,4,MATCH(Calc_Proposed!BS$6,'Carbon Prices'!$D$9:$CH$9,0))/1000,0)</f>
        <v>0</v>
      </c>
      <c r="BT121" s="61">
        <f>IFERROR(INDEX('Carbon Prices'!$D$10:$CH$15,4,MATCH(Calc_Proposed!BT$6,'Carbon Prices'!$D$9:$CH$9,0))/1000,0)</f>
        <v>0</v>
      </c>
      <c r="BU121" s="61">
        <f>IFERROR(INDEX('Carbon Prices'!$D$10:$CH$15,4,MATCH(Calc_Proposed!BU$6,'Carbon Prices'!$D$9:$CH$9,0))/1000,0)</f>
        <v>0</v>
      </c>
      <c r="BV121" s="61">
        <f>IFERROR(INDEX('Carbon Prices'!$D$10:$CH$15,4,MATCH(Calc_Proposed!BV$6,'Carbon Prices'!$D$9:$CH$9,0))/1000,0)</f>
        <v>0</v>
      </c>
      <c r="BW121" s="61">
        <f>IFERROR(INDEX('Carbon Prices'!$D$10:$CH$15,4,MATCH(Calc_Proposed!BW$6,'Carbon Prices'!$D$9:$CH$9,0))/1000,0)</f>
        <v>0</v>
      </c>
      <c r="BX121" s="61">
        <f>IFERROR(INDEX('Carbon Prices'!$D$10:$CH$15,4,MATCH(Calc_Proposed!BX$6,'Carbon Prices'!$D$9:$CH$9,0))/1000,0)</f>
        <v>0</v>
      </c>
      <c r="BY121" s="61">
        <f>IFERROR(INDEX('Carbon Prices'!$D$10:$CH$15,4,MATCH(Calc_Proposed!BY$6,'Carbon Prices'!$D$9:$CH$9,0))/1000,0)</f>
        <v>0</v>
      </c>
      <c r="BZ121" s="61">
        <f>IFERROR(INDEX('Carbon Prices'!$D$10:$CH$15,4,MATCH(Calc_Proposed!BZ$6,'Carbon Prices'!$D$9:$CH$9,0))/1000,0)</f>
        <v>0</v>
      </c>
      <c r="CA121" s="61">
        <f>IFERROR(INDEX('Carbon Prices'!$D$10:$CH$15,4,MATCH(Calc_Proposed!CA$6,'Carbon Prices'!$D$9:$CH$9,0))/1000,0)</f>
        <v>0</v>
      </c>
      <c r="CB121" s="61">
        <f>IFERROR(INDEX('Carbon Prices'!$D$10:$CH$15,4,MATCH(Calc_Proposed!CB$6,'Carbon Prices'!$D$9:$CH$9,0))/1000,0)</f>
        <v>0</v>
      </c>
      <c r="CC121" s="61">
        <f>IFERROR(INDEX('Carbon Prices'!$D$10:$CH$15,4,MATCH(Calc_Proposed!CC$6,'Carbon Prices'!$D$9:$CH$9,0))/1000,0)</f>
        <v>0</v>
      </c>
      <c r="CD121" s="61">
        <f>IFERROR(INDEX('Carbon Prices'!$D$10:$CH$15,4,MATCH(Calc_Proposed!CD$6,'Carbon Prices'!$D$9:$CH$9,0))/1000,0)</f>
        <v>0</v>
      </c>
      <c r="CE121" s="61">
        <f>IFERROR(INDEX('Carbon Prices'!$D$10:$CH$15,4,MATCH(Calc_Proposed!CE$6,'Carbon Prices'!$D$9:$CH$9,0))/1000,0)</f>
        <v>0</v>
      </c>
      <c r="CF121" s="61">
        <f>IFERROR(INDEX('Carbon Prices'!$D$10:$CH$15,4,MATCH(Calc_Proposed!CF$6,'Carbon Prices'!$D$9:$CH$9,0))/1000,0)</f>
        <v>0</v>
      </c>
      <c r="CG121" s="61">
        <f>IFERROR(INDEX('Carbon Prices'!$D$10:$CH$15,4,MATCH(Calc_Proposed!CG$6,'Carbon Prices'!$D$9:$CH$9,0))/1000,0)</f>
        <v>0</v>
      </c>
      <c r="CH121" s="61">
        <f>IFERROR(INDEX('Carbon Prices'!$D$10:$CH$15,4,MATCH(Calc_Proposed!CH$6,'Carbon Prices'!$D$9:$CH$9,0))/1000,0)</f>
        <v>0</v>
      </c>
      <c r="CI121" s="61">
        <f>IFERROR(INDEX('Carbon Prices'!$D$10:$CH$15,4,MATCH(Calc_Proposed!CI$6,'Carbon Prices'!$D$9:$CH$9,0))/1000,0)</f>
        <v>0</v>
      </c>
      <c r="CJ121" s="61">
        <f>IFERROR(INDEX('Carbon Prices'!$D$10:$CH$15,4,MATCH(Calc_Proposed!CJ$6,'Carbon Prices'!$D$9:$CH$9,0))/1000,0)</f>
        <v>0</v>
      </c>
      <c r="CK121" s="61">
        <f>IFERROR(INDEX('Carbon Prices'!$D$10:$CH$15,4,MATCH(Calc_Proposed!CK$6,'Carbon Prices'!$D$9:$CH$9,0))/1000,0)</f>
        <v>0</v>
      </c>
      <c r="CL121" s="61">
        <f>IFERROR(INDEX('Carbon Prices'!$D$10:$CH$15,4,MATCH(Calc_Proposed!CL$6,'Carbon Prices'!$D$9:$CH$9,0))/1000,0)</f>
        <v>0</v>
      </c>
      <c r="CM121" s="61">
        <f>IFERROR(INDEX('Carbon Prices'!$D$10:$CH$15,4,MATCH(Calc_Proposed!CM$6,'Carbon Prices'!$D$9:$CH$9,0))/1000,0)</f>
        <v>0</v>
      </c>
      <c r="CN121" s="61">
        <f>IFERROR(INDEX('Carbon Prices'!$D$10:$CH$15,4,MATCH(Calc_Proposed!CN$6,'Carbon Prices'!$D$9:$CH$9,0))/1000,0)</f>
        <v>0</v>
      </c>
      <c r="CO121" s="61">
        <f>IFERROR(INDEX('Carbon Prices'!$D$10:$CH$15,4,MATCH(Calc_Proposed!CO$6,'Carbon Prices'!$D$9:$CH$9,0))/1000,0)</f>
        <v>0</v>
      </c>
      <c r="CP121" s="61">
        <f>IFERROR(INDEX('Carbon Prices'!$D$10:$CH$15,4,MATCH(Calc_Proposed!CP$6,'Carbon Prices'!$D$9:$CH$9,0))/1000,0)</f>
        <v>0</v>
      </c>
      <c r="CQ121" s="61">
        <f>IFERROR(INDEX('Carbon Prices'!$D$10:$CH$15,4,MATCH(Calc_Proposed!CQ$6,'Carbon Prices'!$D$9:$CH$9,0))/1000,0)</f>
        <v>0</v>
      </c>
      <c r="CR121" s="61">
        <f>IFERROR(INDEX('Carbon Prices'!$D$10:$CH$15,4,MATCH(Calc_Proposed!CR$6,'Carbon Prices'!$D$9:$CH$9,0))/1000,0)</f>
        <v>0</v>
      </c>
      <c r="CS121" s="61">
        <f>IFERROR(INDEX('Carbon Prices'!$D$10:$CH$15,4,MATCH(Calc_Proposed!CS$6,'Carbon Prices'!$D$9:$CH$9,0))/1000,0)</f>
        <v>0</v>
      </c>
      <c r="CT121" s="61">
        <f>IFERROR(INDEX('Carbon Prices'!$D$10:$CH$15,4,MATCH(Calc_Proposed!CT$6,'Carbon Prices'!$D$9:$CH$9,0))/1000,0)</f>
        <v>0</v>
      </c>
      <c r="CU121" s="61">
        <f>IFERROR(INDEX('Carbon Prices'!$D$10:$CH$15,4,MATCH(Calc_Proposed!CU$6,'Carbon Prices'!$D$9:$CH$9,0))/1000,0)</f>
        <v>0</v>
      </c>
      <c r="CV121" s="61">
        <f>IFERROR(INDEX('Carbon Prices'!$D$10:$CH$15,4,MATCH(Calc_Proposed!CV$6,'Carbon Prices'!$D$9:$CH$9,0))/1000,0)</f>
        <v>0</v>
      </c>
      <c r="CW121" s="61">
        <f>IFERROR(INDEX('Carbon Prices'!$D$10:$CH$15,4,MATCH(Calc_Proposed!CW$6,'Carbon Prices'!$D$9:$CH$9,0))/1000,0)</f>
        <v>0</v>
      </c>
      <c r="CX121" s="61">
        <f>IFERROR(INDEX('Carbon Prices'!$D$10:$CH$15,4,MATCH(Calc_Proposed!CX$6,'Carbon Prices'!$D$9:$CH$9,0))/1000,0)</f>
        <v>0</v>
      </c>
      <c r="CY121" s="61">
        <f>IFERROR(INDEX('Carbon Prices'!$D$10:$CH$15,4,MATCH(Calc_Proposed!CY$6,'Carbon Prices'!$D$9:$CH$9,0))/1000,0)</f>
        <v>0</v>
      </c>
      <c r="CZ121" s="391"/>
    </row>
    <row r="122" spans="2:104" x14ac:dyDescent="0.25">
      <c r="B122" s="393" t="s">
        <v>303</v>
      </c>
      <c r="C122" s="9" t="s">
        <v>1117</v>
      </c>
      <c r="D122" s="61">
        <f>(D118*D120)+(D119*D121)*D$7</f>
        <v>0</v>
      </c>
      <c r="E122" s="61">
        <f t="shared" ref="E122:BP122" si="48">(E118*E120)+(E119*E121)*E$7</f>
        <v>0</v>
      </c>
      <c r="F122" s="61">
        <f t="shared" si="48"/>
        <v>0</v>
      </c>
      <c r="G122" s="61">
        <f t="shared" si="48"/>
        <v>0</v>
      </c>
      <c r="H122" s="61">
        <f t="shared" si="48"/>
        <v>0</v>
      </c>
      <c r="I122" s="61">
        <f t="shared" si="48"/>
        <v>0</v>
      </c>
      <c r="J122" s="61">
        <f t="shared" si="48"/>
        <v>0</v>
      </c>
      <c r="K122" s="61">
        <f t="shared" si="48"/>
        <v>0</v>
      </c>
      <c r="L122" s="61">
        <f t="shared" si="48"/>
        <v>0</v>
      </c>
      <c r="M122" s="61">
        <f t="shared" si="48"/>
        <v>0</v>
      </c>
      <c r="N122" s="61">
        <f t="shared" si="48"/>
        <v>0</v>
      </c>
      <c r="O122" s="61">
        <f t="shared" si="48"/>
        <v>0</v>
      </c>
      <c r="P122" s="61">
        <f t="shared" si="48"/>
        <v>0</v>
      </c>
      <c r="Q122" s="61">
        <f t="shared" si="48"/>
        <v>0</v>
      </c>
      <c r="R122" s="61">
        <f t="shared" si="48"/>
        <v>0</v>
      </c>
      <c r="S122" s="61">
        <f t="shared" si="48"/>
        <v>0</v>
      </c>
      <c r="T122" s="61">
        <f t="shared" si="48"/>
        <v>0</v>
      </c>
      <c r="U122" s="61">
        <f t="shared" si="48"/>
        <v>0</v>
      </c>
      <c r="V122" s="61">
        <f t="shared" si="48"/>
        <v>0</v>
      </c>
      <c r="W122" s="61">
        <f t="shared" si="48"/>
        <v>0</v>
      </c>
      <c r="X122" s="61">
        <f t="shared" si="48"/>
        <v>0</v>
      </c>
      <c r="Y122" s="61">
        <f t="shared" si="48"/>
        <v>0</v>
      </c>
      <c r="Z122" s="61">
        <f t="shared" si="48"/>
        <v>0</v>
      </c>
      <c r="AA122" s="61">
        <f t="shared" si="48"/>
        <v>0</v>
      </c>
      <c r="AB122" s="61">
        <f t="shared" si="48"/>
        <v>0</v>
      </c>
      <c r="AC122" s="61">
        <f t="shared" si="48"/>
        <v>0</v>
      </c>
      <c r="AD122" s="61">
        <f t="shared" si="48"/>
        <v>0</v>
      </c>
      <c r="AE122" s="61">
        <f t="shared" si="48"/>
        <v>0</v>
      </c>
      <c r="AF122" s="61">
        <f t="shared" si="48"/>
        <v>0</v>
      </c>
      <c r="AG122" s="61">
        <f t="shared" si="48"/>
        <v>0</v>
      </c>
      <c r="AH122" s="61">
        <f t="shared" si="48"/>
        <v>0</v>
      </c>
      <c r="AI122" s="61">
        <f t="shared" si="48"/>
        <v>0</v>
      </c>
      <c r="AJ122" s="61">
        <f t="shared" si="48"/>
        <v>0</v>
      </c>
      <c r="AK122" s="61">
        <f t="shared" si="48"/>
        <v>0</v>
      </c>
      <c r="AL122" s="61">
        <f t="shared" si="48"/>
        <v>0</v>
      </c>
      <c r="AM122" s="61">
        <f t="shared" si="48"/>
        <v>0</v>
      </c>
      <c r="AN122" s="61">
        <f t="shared" si="48"/>
        <v>0</v>
      </c>
      <c r="AO122" s="61">
        <f t="shared" si="48"/>
        <v>0</v>
      </c>
      <c r="AP122" s="61">
        <f t="shared" si="48"/>
        <v>0</v>
      </c>
      <c r="AQ122" s="61">
        <f t="shared" si="48"/>
        <v>0</v>
      </c>
      <c r="AR122" s="61">
        <f t="shared" si="48"/>
        <v>0</v>
      </c>
      <c r="AS122" s="61">
        <f t="shared" si="48"/>
        <v>0</v>
      </c>
      <c r="AT122" s="61">
        <f t="shared" si="48"/>
        <v>0</v>
      </c>
      <c r="AU122" s="61">
        <f t="shared" si="48"/>
        <v>0</v>
      </c>
      <c r="AV122" s="61">
        <f t="shared" si="48"/>
        <v>0</v>
      </c>
      <c r="AW122" s="61">
        <f t="shared" si="48"/>
        <v>0</v>
      </c>
      <c r="AX122" s="61">
        <f t="shared" si="48"/>
        <v>0</v>
      </c>
      <c r="AY122" s="61">
        <f t="shared" si="48"/>
        <v>0</v>
      </c>
      <c r="AZ122" s="61">
        <f t="shared" si="48"/>
        <v>0</v>
      </c>
      <c r="BA122" s="61">
        <f t="shared" si="48"/>
        <v>0</v>
      </c>
      <c r="BB122" s="61">
        <f t="shared" si="48"/>
        <v>0</v>
      </c>
      <c r="BC122" s="61">
        <f t="shared" si="48"/>
        <v>0</v>
      </c>
      <c r="BD122" s="61">
        <f t="shared" si="48"/>
        <v>0</v>
      </c>
      <c r="BE122" s="61">
        <f t="shared" si="48"/>
        <v>0</v>
      </c>
      <c r="BF122" s="61">
        <f t="shared" si="48"/>
        <v>0</v>
      </c>
      <c r="BG122" s="61">
        <f t="shared" si="48"/>
        <v>0</v>
      </c>
      <c r="BH122" s="61">
        <f t="shared" si="48"/>
        <v>0</v>
      </c>
      <c r="BI122" s="61">
        <f t="shared" si="48"/>
        <v>0</v>
      </c>
      <c r="BJ122" s="61">
        <f t="shared" si="48"/>
        <v>0</v>
      </c>
      <c r="BK122" s="61">
        <f t="shared" si="48"/>
        <v>0</v>
      </c>
      <c r="BL122" s="61">
        <f t="shared" si="48"/>
        <v>0</v>
      </c>
      <c r="BM122" s="61">
        <f t="shared" si="48"/>
        <v>0</v>
      </c>
      <c r="BN122" s="61">
        <f t="shared" si="48"/>
        <v>0</v>
      </c>
      <c r="BO122" s="61">
        <f t="shared" si="48"/>
        <v>0</v>
      </c>
      <c r="BP122" s="61">
        <f t="shared" si="48"/>
        <v>0</v>
      </c>
      <c r="BQ122" s="61">
        <f t="shared" ref="BQ122:CY122" si="49">(BQ118*BQ120)+(BQ119*BQ121)*BQ$7</f>
        <v>0</v>
      </c>
      <c r="BR122" s="61">
        <f t="shared" si="49"/>
        <v>0</v>
      </c>
      <c r="BS122" s="61">
        <f t="shared" si="49"/>
        <v>0</v>
      </c>
      <c r="BT122" s="61">
        <f t="shared" si="49"/>
        <v>0</v>
      </c>
      <c r="BU122" s="61">
        <f t="shared" si="49"/>
        <v>0</v>
      </c>
      <c r="BV122" s="61">
        <f t="shared" si="49"/>
        <v>0</v>
      </c>
      <c r="BW122" s="61">
        <f t="shared" si="49"/>
        <v>0</v>
      </c>
      <c r="BX122" s="61">
        <f t="shared" si="49"/>
        <v>0</v>
      </c>
      <c r="BY122" s="61">
        <f t="shared" si="49"/>
        <v>0</v>
      </c>
      <c r="BZ122" s="61">
        <f t="shared" si="49"/>
        <v>0</v>
      </c>
      <c r="CA122" s="61">
        <f t="shared" si="49"/>
        <v>0</v>
      </c>
      <c r="CB122" s="61">
        <f t="shared" si="49"/>
        <v>0</v>
      </c>
      <c r="CC122" s="61">
        <f t="shared" si="49"/>
        <v>0</v>
      </c>
      <c r="CD122" s="61">
        <f t="shared" si="49"/>
        <v>0</v>
      </c>
      <c r="CE122" s="61">
        <f t="shared" si="49"/>
        <v>0</v>
      </c>
      <c r="CF122" s="61">
        <f t="shared" si="49"/>
        <v>0</v>
      </c>
      <c r="CG122" s="61">
        <f t="shared" si="49"/>
        <v>0</v>
      </c>
      <c r="CH122" s="61">
        <f t="shared" si="49"/>
        <v>0</v>
      </c>
      <c r="CI122" s="61">
        <f t="shared" si="49"/>
        <v>0</v>
      </c>
      <c r="CJ122" s="61">
        <f t="shared" si="49"/>
        <v>0</v>
      </c>
      <c r="CK122" s="61">
        <f t="shared" si="49"/>
        <v>0</v>
      </c>
      <c r="CL122" s="61">
        <f t="shared" si="49"/>
        <v>0</v>
      </c>
      <c r="CM122" s="61">
        <f t="shared" si="49"/>
        <v>0</v>
      </c>
      <c r="CN122" s="61">
        <f t="shared" si="49"/>
        <v>0</v>
      </c>
      <c r="CO122" s="61">
        <f t="shared" si="49"/>
        <v>0</v>
      </c>
      <c r="CP122" s="61">
        <f t="shared" si="49"/>
        <v>0</v>
      </c>
      <c r="CQ122" s="61">
        <f t="shared" si="49"/>
        <v>0</v>
      </c>
      <c r="CR122" s="61">
        <f t="shared" si="49"/>
        <v>0</v>
      </c>
      <c r="CS122" s="61">
        <f t="shared" si="49"/>
        <v>0</v>
      </c>
      <c r="CT122" s="61">
        <f t="shared" si="49"/>
        <v>0</v>
      </c>
      <c r="CU122" s="61">
        <f t="shared" si="49"/>
        <v>0</v>
      </c>
      <c r="CV122" s="61">
        <f t="shared" si="49"/>
        <v>0</v>
      </c>
      <c r="CW122" s="61">
        <f t="shared" si="49"/>
        <v>0</v>
      </c>
      <c r="CX122" s="61">
        <f t="shared" si="49"/>
        <v>0</v>
      </c>
      <c r="CY122" s="61">
        <f t="shared" si="49"/>
        <v>0</v>
      </c>
      <c r="CZ122" s="391"/>
    </row>
    <row r="123" spans="2:104" x14ac:dyDescent="0.25">
      <c r="B123" s="393"/>
      <c r="C123" s="390"/>
      <c r="D123" s="50"/>
      <c r="E123" s="50"/>
      <c r="F123" s="50"/>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391"/>
    </row>
    <row r="124" spans="2:104" x14ac:dyDescent="0.25">
      <c r="B124" s="392"/>
      <c r="C124" s="390"/>
      <c r="D124" s="50"/>
      <c r="E124" s="50"/>
      <c r="F124" s="50"/>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391"/>
    </row>
    <row r="125" spans="2:104" x14ac:dyDescent="0.25">
      <c r="B125" s="411" t="s">
        <v>310</v>
      </c>
      <c r="C125" s="270"/>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c r="BD125" s="412"/>
      <c r="BE125" s="412"/>
      <c r="BF125" s="412"/>
      <c r="BG125" s="412"/>
      <c r="BH125" s="412"/>
      <c r="BI125" s="412"/>
      <c r="BJ125" s="412"/>
      <c r="BK125" s="412"/>
      <c r="BL125" s="412"/>
      <c r="BM125" s="412"/>
      <c r="BN125" s="412"/>
      <c r="BO125" s="412"/>
      <c r="BP125" s="412"/>
      <c r="BQ125" s="412"/>
      <c r="BR125" s="412"/>
      <c r="BS125" s="412"/>
      <c r="BT125" s="412"/>
      <c r="BU125" s="412"/>
      <c r="BV125" s="412"/>
      <c r="BW125" s="412"/>
      <c r="BX125" s="412"/>
      <c r="BY125" s="412"/>
      <c r="BZ125" s="412"/>
      <c r="CA125" s="412"/>
      <c r="CB125" s="412"/>
      <c r="CC125" s="412"/>
      <c r="CD125" s="412"/>
      <c r="CE125" s="412"/>
      <c r="CF125" s="412"/>
      <c r="CG125" s="412"/>
      <c r="CH125" s="412"/>
      <c r="CI125" s="412"/>
      <c r="CJ125" s="412"/>
      <c r="CK125" s="412"/>
      <c r="CL125" s="412"/>
      <c r="CM125" s="412"/>
      <c r="CN125" s="412"/>
      <c r="CO125" s="412"/>
      <c r="CP125" s="412"/>
      <c r="CQ125" s="412"/>
      <c r="CR125" s="412"/>
      <c r="CS125" s="412"/>
      <c r="CT125" s="412"/>
      <c r="CU125" s="412"/>
      <c r="CV125" s="412"/>
      <c r="CW125" s="412"/>
      <c r="CX125" s="412"/>
      <c r="CY125" s="412"/>
      <c r="CZ125" s="413"/>
    </row>
    <row r="126" spans="2:104" x14ac:dyDescent="0.25">
      <c r="B126" s="392"/>
      <c r="C126" s="410"/>
      <c r="D126" s="50"/>
      <c r="E126" s="50"/>
      <c r="F126" s="50"/>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391"/>
    </row>
    <row r="127" spans="2:104" x14ac:dyDescent="0.25">
      <c r="B127" s="389" t="s">
        <v>77</v>
      </c>
      <c r="C127" s="410"/>
      <c r="D127" s="50"/>
      <c r="E127" s="50"/>
      <c r="F127" s="50"/>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391"/>
    </row>
    <row r="128" spans="2:104" x14ac:dyDescent="0.25">
      <c r="B128" s="393" t="s">
        <v>18</v>
      </c>
      <c r="C128" s="9" t="s">
        <v>1117</v>
      </c>
      <c r="D128" s="61">
        <f>IFERROR('Data Input - Proposed'!H84*INDEX('Energy Prices'!$F$26:$CJ$31,MATCH($B128,'Energy Prices'!$C$26:$C$31,0),MATCH(Calc_Proposed!D$6,'Energy Prices'!$F$11:$CJ$11,0))/100000,0)</f>
        <v>0</v>
      </c>
      <c r="E128" s="61">
        <f>IFERROR('Data Input - Proposed'!I84*INDEX('Energy Prices'!$F$26:$CJ$31,MATCH($B128,'Energy Prices'!$C$26:$C$31,0),MATCH(Calc_Proposed!E$6,'Energy Prices'!$F$11:$CJ$11,0))/100000,0)</f>
        <v>0</v>
      </c>
      <c r="F128" s="61">
        <f>IFERROR('Data Input - Proposed'!J84*INDEX('Energy Prices'!$F$26:$CJ$31,MATCH($B128,'Energy Prices'!$C$26:$C$31,0),MATCH(Calc_Proposed!F$6,'Energy Prices'!$F$11:$CJ$11,0))/100000,0)</f>
        <v>0</v>
      </c>
      <c r="G128" s="61">
        <f>IFERROR('Data Input - Proposed'!K84*INDEX('Energy Prices'!$F$26:$CJ$31,MATCH($B128,'Energy Prices'!$C$26:$C$31,0),MATCH(Calc_Proposed!G$6,'Energy Prices'!$F$11:$CJ$11,0))/100000,0)</f>
        <v>0</v>
      </c>
      <c r="H128" s="61">
        <f>IFERROR('Data Input - Proposed'!L84*INDEX('Energy Prices'!$F$26:$CJ$31,MATCH($B128,'Energy Prices'!$C$26:$C$31,0),MATCH(Calc_Proposed!H$6,'Energy Prices'!$F$11:$CJ$11,0))/100000,0)</f>
        <v>0</v>
      </c>
      <c r="I128" s="61">
        <f>IFERROR('Data Input - Proposed'!M84*INDEX('Energy Prices'!$F$26:$CJ$31,MATCH($B128,'Energy Prices'!$C$26:$C$31,0),MATCH(Calc_Proposed!I$6,'Energy Prices'!$F$11:$CJ$11,0))/100000,0)</f>
        <v>0</v>
      </c>
      <c r="J128" s="61">
        <f>IFERROR('Data Input - Proposed'!N84*INDEX('Energy Prices'!$F$26:$CJ$31,MATCH($B128,'Energy Prices'!$C$26:$C$31,0),MATCH(Calc_Proposed!J$6,'Energy Prices'!$F$11:$CJ$11,0))/100000,0)</f>
        <v>0</v>
      </c>
      <c r="K128" s="61">
        <f>IFERROR('Data Input - Proposed'!O84*INDEX('Energy Prices'!$F$26:$CJ$31,MATCH($B128,'Energy Prices'!$C$26:$C$31,0),MATCH(Calc_Proposed!K$6,'Energy Prices'!$F$11:$CJ$11,0))/100000,0)</f>
        <v>0</v>
      </c>
      <c r="L128" s="61">
        <f>IFERROR('Data Input - Proposed'!P84*INDEX('Energy Prices'!$F$26:$CJ$31,MATCH($B128,'Energy Prices'!$C$26:$C$31,0),MATCH(Calc_Proposed!L$6,'Energy Prices'!$F$11:$CJ$11,0))/100000,0)</f>
        <v>0</v>
      </c>
      <c r="M128" s="61">
        <f>IFERROR('Data Input - Proposed'!Q84*INDEX('Energy Prices'!$F$26:$CJ$31,MATCH($B128,'Energy Prices'!$C$26:$C$31,0),MATCH(Calc_Proposed!M$6,'Energy Prices'!$F$11:$CJ$11,0))/100000,0)</f>
        <v>0</v>
      </c>
      <c r="N128" s="61">
        <f>IFERROR('Data Input - Proposed'!R84*INDEX('Energy Prices'!$F$26:$CJ$31,MATCH($B128,'Energy Prices'!$C$26:$C$31,0),MATCH(Calc_Proposed!N$6,'Energy Prices'!$F$11:$CJ$11,0))/100000,0)</f>
        <v>0</v>
      </c>
      <c r="O128" s="61">
        <f>IFERROR('Data Input - Proposed'!S84*INDEX('Energy Prices'!$F$26:$CJ$31,MATCH($B128,'Energy Prices'!$C$26:$C$31,0),MATCH(Calc_Proposed!O$6,'Energy Prices'!$F$11:$CJ$11,0))/100000,0)</f>
        <v>0</v>
      </c>
      <c r="P128" s="61">
        <f>IFERROR('Data Input - Proposed'!T84*INDEX('Energy Prices'!$F$26:$CJ$31,MATCH($B128,'Energy Prices'!$C$26:$C$31,0),MATCH(Calc_Proposed!P$6,'Energy Prices'!$F$11:$CJ$11,0))/100000,0)</f>
        <v>0</v>
      </c>
      <c r="Q128" s="61">
        <f>IFERROR('Data Input - Proposed'!U84*INDEX('Energy Prices'!$F$26:$CJ$31,MATCH($B128,'Energy Prices'!$C$26:$C$31,0),MATCH(Calc_Proposed!Q$6,'Energy Prices'!$F$11:$CJ$11,0))/100000,0)</f>
        <v>0</v>
      </c>
      <c r="R128" s="61">
        <f>IFERROR('Data Input - Proposed'!V84*INDEX('Energy Prices'!$F$26:$CJ$31,MATCH($B128,'Energy Prices'!$C$26:$C$31,0),MATCH(Calc_Proposed!R$6,'Energy Prices'!$F$11:$CJ$11,0))/100000,0)</f>
        <v>0</v>
      </c>
      <c r="S128" s="61">
        <f>IFERROR('Data Input - Proposed'!W84*INDEX('Energy Prices'!$F$26:$CJ$31,MATCH($B128,'Energy Prices'!$C$26:$C$31,0),MATCH(Calc_Proposed!S$6,'Energy Prices'!$F$11:$CJ$11,0))/100000,0)</f>
        <v>0</v>
      </c>
      <c r="T128" s="61">
        <f>IFERROR('Data Input - Proposed'!X84*INDEX('Energy Prices'!$F$26:$CJ$31,MATCH($B128,'Energy Prices'!$C$26:$C$31,0),MATCH(Calc_Proposed!T$6,'Energy Prices'!$F$11:$CJ$11,0))/100000,0)</f>
        <v>0</v>
      </c>
      <c r="U128" s="61">
        <f>IFERROR('Data Input - Proposed'!Y84*INDEX('Energy Prices'!$F$26:$CJ$31,MATCH($B128,'Energy Prices'!$C$26:$C$31,0),MATCH(Calc_Proposed!U$6,'Energy Prices'!$F$11:$CJ$11,0))/100000,0)</f>
        <v>0</v>
      </c>
      <c r="V128" s="61">
        <f>IFERROR('Data Input - Proposed'!Z84*INDEX('Energy Prices'!$F$26:$CJ$31,MATCH($B128,'Energy Prices'!$C$26:$C$31,0),MATCH(Calc_Proposed!V$6,'Energy Prices'!$F$11:$CJ$11,0))/100000,0)</f>
        <v>0</v>
      </c>
      <c r="W128" s="61">
        <f>IFERROR('Data Input - Proposed'!AA84*INDEX('Energy Prices'!$F$26:$CJ$31,MATCH($B128,'Energy Prices'!$C$26:$C$31,0),MATCH(Calc_Proposed!W$6,'Energy Prices'!$F$11:$CJ$11,0))/100000,0)</f>
        <v>0</v>
      </c>
      <c r="X128" s="61">
        <f>IFERROR('Data Input - Proposed'!AB84*INDEX('Energy Prices'!$F$26:$CJ$31,MATCH($B128,'Energy Prices'!$C$26:$C$31,0),MATCH(Calc_Proposed!X$6,'Energy Prices'!$F$11:$CJ$11,0))/100000,0)</f>
        <v>0</v>
      </c>
      <c r="Y128" s="61">
        <f>IFERROR('Data Input - Proposed'!AC84*INDEX('Energy Prices'!$F$26:$CJ$31,MATCH($B128,'Energy Prices'!$C$26:$C$31,0),MATCH(Calc_Proposed!Y$6,'Energy Prices'!$F$11:$CJ$11,0))/100000,0)</f>
        <v>0</v>
      </c>
      <c r="Z128" s="61">
        <f>IFERROR('Data Input - Proposed'!AD84*INDEX('Energy Prices'!$F$26:$CJ$31,MATCH($B128,'Energy Prices'!$C$26:$C$31,0),MATCH(Calc_Proposed!Z$6,'Energy Prices'!$F$11:$CJ$11,0))/100000,0)</f>
        <v>0</v>
      </c>
      <c r="AA128" s="61">
        <f>IFERROR('Data Input - Proposed'!AE84*INDEX('Energy Prices'!$F$26:$CJ$31,MATCH($B128,'Energy Prices'!$C$26:$C$31,0),MATCH(Calc_Proposed!AA$6,'Energy Prices'!$F$11:$CJ$11,0))/100000,0)</f>
        <v>0</v>
      </c>
      <c r="AB128" s="61">
        <f>IFERROR('Data Input - Proposed'!AF84*INDEX('Energy Prices'!$F$26:$CJ$31,MATCH($B128,'Energy Prices'!$C$26:$C$31,0),MATCH(Calc_Proposed!AB$6,'Energy Prices'!$F$11:$CJ$11,0))/100000,0)</f>
        <v>0</v>
      </c>
      <c r="AC128" s="61">
        <f>IFERROR('Data Input - Proposed'!AG84*INDEX('Energy Prices'!$F$26:$CJ$31,MATCH($B128,'Energy Prices'!$C$26:$C$31,0),MATCH(Calc_Proposed!AC$6,'Energy Prices'!$F$11:$CJ$11,0))/100000,0)</f>
        <v>0</v>
      </c>
      <c r="AD128" s="61">
        <f>IFERROR('Data Input - Proposed'!AH84*INDEX('Energy Prices'!$F$26:$CJ$31,MATCH($B128,'Energy Prices'!$C$26:$C$31,0),MATCH(Calc_Proposed!AD$6,'Energy Prices'!$F$11:$CJ$11,0))/100000,0)</f>
        <v>0</v>
      </c>
      <c r="AE128" s="61">
        <f>IFERROR('Data Input - Proposed'!AI84*INDEX('Energy Prices'!$F$26:$CJ$31,MATCH($B128,'Energy Prices'!$C$26:$C$31,0),MATCH(Calc_Proposed!AE$6,'Energy Prices'!$F$11:$CJ$11,0))/100000,0)</f>
        <v>0</v>
      </c>
      <c r="AF128" s="61">
        <f>IFERROR('Data Input - Proposed'!AJ84*INDEX('Energy Prices'!$F$26:$CJ$31,MATCH($B128,'Energy Prices'!$C$26:$C$31,0),MATCH(Calc_Proposed!AF$6,'Energy Prices'!$F$11:$CJ$11,0))/100000,0)</f>
        <v>0</v>
      </c>
      <c r="AG128" s="61">
        <f>IFERROR('Data Input - Proposed'!AK84*INDEX('Energy Prices'!$F$26:$CJ$31,MATCH($B128,'Energy Prices'!$C$26:$C$31,0),MATCH(Calc_Proposed!AG$6,'Energy Prices'!$F$11:$CJ$11,0))/100000,0)</f>
        <v>0</v>
      </c>
      <c r="AH128" s="61">
        <f>IFERROR('Data Input - Proposed'!AL84*INDEX('Energy Prices'!$F$26:$CJ$31,MATCH($B128,'Energy Prices'!$C$26:$C$31,0),MATCH(Calc_Proposed!AH$6,'Energy Prices'!$F$11:$CJ$11,0))/100000,0)</f>
        <v>0</v>
      </c>
      <c r="AI128" s="61">
        <f>IFERROR('Data Input - Proposed'!AM84*INDEX('Energy Prices'!$F$26:$CJ$31,MATCH($B128,'Energy Prices'!$C$26:$C$31,0),MATCH(Calc_Proposed!AI$6,'Energy Prices'!$F$11:$CJ$11,0))/100000,0)</f>
        <v>0</v>
      </c>
      <c r="AJ128" s="61">
        <f>IFERROR('Data Input - Proposed'!AN84*INDEX('Energy Prices'!$F$26:$CJ$31,MATCH($B128,'Energy Prices'!$C$26:$C$31,0),MATCH(Calc_Proposed!AJ$6,'Energy Prices'!$F$11:$CJ$11,0))/100000,0)</f>
        <v>0</v>
      </c>
      <c r="AK128" s="61">
        <f>IFERROR('Data Input - Proposed'!AO84*INDEX('Energy Prices'!$F$26:$CJ$31,MATCH($B128,'Energy Prices'!$C$26:$C$31,0),MATCH(Calc_Proposed!AK$6,'Energy Prices'!$F$11:$CJ$11,0))/100000,0)</f>
        <v>0</v>
      </c>
      <c r="AL128" s="61">
        <f>IFERROR('Data Input - Proposed'!AP84*INDEX('Energy Prices'!$F$26:$CJ$31,MATCH($B128,'Energy Prices'!$C$26:$C$31,0),MATCH(Calc_Proposed!AL$6,'Energy Prices'!$F$11:$CJ$11,0))/100000,0)</f>
        <v>0</v>
      </c>
      <c r="AM128" s="61">
        <f>IFERROR('Data Input - Proposed'!AQ84*INDEX('Energy Prices'!$F$26:$CJ$31,MATCH($B128,'Energy Prices'!$C$26:$C$31,0),MATCH(Calc_Proposed!AM$6,'Energy Prices'!$F$11:$CJ$11,0))/100000,0)</f>
        <v>0</v>
      </c>
      <c r="AN128" s="61">
        <f>IFERROR('Data Input - Proposed'!AR84*INDEX('Energy Prices'!$F$26:$CJ$31,MATCH($B128,'Energy Prices'!$C$26:$C$31,0),MATCH(Calc_Proposed!AN$6,'Energy Prices'!$F$11:$CJ$11,0))/100000,0)</f>
        <v>0</v>
      </c>
      <c r="AO128" s="61">
        <f>IFERROR('Data Input - Proposed'!AS84*INDEX('Energy Prices'!$F$26:$CJ$31,MATCH($B128,'Energy Prices'!$C$26:$C$31,0),MATCH(Calc_Proposed!AO$6,'Energy Prices'!$F$11:$CJ$11,0))/100000,0)</f>
        <v>0</v>
      </c>
      <c r="AP128" s="61">
        <f>IFERROR('Data Input - Proposed'!AT84*INDEX('Energy Prices'!$F$26:$CJ$31,MATCH($B128,'Energy Prices'!$C$26:$C$31,0),MATCH(Calc_Proposed!AP$6,'Energy Prices'!$F$11:$CJ$11,0))/100000,0)</f>
        <v>0</v>
      </c>
      <c r="AQ128" s="61">
        <f>IFERROR('Data Input - Proposed'!AU84*INDEX('Energy Prices'!$F$26:$CJ$31,MATCH($B128,'Energy Prices'!$C$26:$C$31,0),MATCH(Calc_Proposed!AQ$6,'Energy Prices'!$F$11:$CJ$11,0))/100000,0)</f>
        <v>0</v>
      </c>
      <c r="AR128" s="61">
        <f>IFERROR('Data Input - Proposed'!AV84*INDEX('Energy Prices'!$F$26:$CJ$31,MATCH($B128,'Energy Prices'!$C$26:$C$31,0),MATCH(Calc_Proposed!AR$6,'Energy Prices'!$F$11:$CJ$11,0))/100000,0)</f>
        <v>0</v>
      </c>
      <c r="AS128" s="61">
        <f>IFERROR('Data Input - Proposed'!AW84*INDEX('Energy Prices'!$F$26:$CJ$31,MATCH($B128,'Energy Prices'!$C$26:$C$31,0),MATCH(Calc_Proposed!AS$6,'Energy Prices'!$F$11:$CJ$11,0))/100000,0)</f>
        <v>0</v>
      </c>
      <c r="AT128" s="61">
        <f>IFERROR('Data Input - Proposed'!AX84*INDEX('Energy Prices'!$F$26:$CJ$31,MATCH($B128,'Energy Prices'!$C$26:$C$31,0),MATCH(Calc_Proposed!AT$6,'Energy Prices'!$F$11:$CJ$11,0))/100000,0)</f>
        <v>0</v>
      </c>
      <c r="AU128" s="61">
        <f>IFERROR('Data Input - Proposed'!AY84*INDEX('Energy Prices'!$F$26:$CJ$31,MATCH($B128,'Energy Prices'!$C$26:$C$31,0),MATCH(Calc_Proposed!AU$6,'Energy Prices'!$F$11:$CJ$11,0))/100000,0)</f>
        <v>0</v>
      </c>
      <c r="AV128" s="61">
        <f>IFERROR('Data Input - Proposed'!AZ84*INDEX('Energy Prices'!$F$26:$CJ$31,MATCH($B128,'Energy Prices'!$C$26:$C$31,0),MATCH(Calc_Proposed!AV$6,'Energy Prices'!$F$11:$CJ$11,0))/100000,0)</f>
        <v>0</v>
      </c>
      <c r="AW128" s="61">
        <f>IFERROR('Data Input - Proposed'!BA84*INDEX('Energy Prices'!$F$26:$CJ$31,MATCH($B128,'Energy Prices'!$C$26:$C$31,0),MATCH(Calc_Proposed!AW$6,'Energy Prices'!$F$11:$CJ$11,0))/100000,0)</f>
        <v>0</v>
      </c>
      <c r="AX128" s="61">
        <f>IFERROR('Data Input - Proposed'!BB84*INDEX('Energy Prices'!$F$26:$CJ$31,MATCH($B128,'Energy Prices'!$C$26:$C$31,0),MATCH(Calc_Proposed!AX$6,'Energy Prices'!$F$11:$CJ$11,0))/100000,0)</f>
        <v>0</v>
      </c>
      <c r="AY128" s="61">
        <f>IFERROR('Data Input - Proposed'!BC84*INDEX('Energy Prices'!$F$26:$CJ$31,MATCH($B128,'Energy Prices'!$C$26:$C$31,0),MATCH(Calc_Proposed!AY$6,'Energy Prices'!$F$11:$CJ$11,0))/100000,0)</f>
        <v>0</v>
      </c>
      <c r="AZ128" s="61">
        <f>IFERROR('Data Input - Proposed'!BD84*INDEX('Energy Prices'!$F$26:$CJ$31,MATCH($B128,'Energy Prices'!$C$26:$C$31,0),MATCH(Calc_Proposed!AZ$6,'Energy Prices'!$F$11:$CJ$11,0))/100000,0)</f>
        <v>0</v>
      </c>
      <c r="BA128" s="61">
        <f>IFERROR('Data Input - Proposed'!BE84*INDEX('Energy Prices'!$F$26:$CJ$31,MATCH($B128,'Energy Prices'!$C$26:$C$31,0),MATCH(Calc_Proposed!BA$6,'Energy Prices'!$F$11:$CJ$11,0))/100000,0)</f>
        <v>0</v>
      </c>
      <c r="BB128" s="61">
        <f>IFERROR('Data Input - Proposed'!BF84*INDEX('Energy Prices'!$F$26:$CJ$31,MATCH($B128,'Energy Prices'!$C$26:$C$31,0),MATCH(Calc_Proposed!BB$6,'Energy Prices'!$F$11:$CJ$11,0))/100000,0)</f>
        <v>0</v>
      </c>
      <c r="BC128" s="61">
        <f>IFERROR('Data Input - Proposed'!BG84*INDEX('Energy Prices'!$F$26:$CJ$31,MATCH($B128,'Energy Prices'!$C$26:$C$31,0),MATCH(Calc_Proposed!BC$6,'Energy Prices'!$F$11:$CJ$11,0))/100000,0)</f>
        <v>0</v>
      </c>
      <c r="BD128" s="61">
        <f>IFERROR('Data Input - Proposed'!BH84*INDEX('Energy Prices'!$F$26:$CJ$31,MATCH($B128,'Energy Prices'!$C$26:$C$31,0),MATCH(Calc_Proposed!BD$6,'Energy Prices'!$F$11:$CJ$11,0))/100000,0)</f>
        <v>0</v>
      </c>
      <c r="BE128" s="61">
        <f>IFERROR('Data Input - Proposed'!BI84*INDEX('Energy Prices'!$F$26:$CJ$31,MATCH($B128,'Energy Prices'!$C$26:$C$31,0),MATCH(Calc_Proposed!BE$6,'Energy Prices'!$F$11:$CJ$11,0))/100000,0)</f>
        <v>0</v>
      </c>
      <c r="BF128" s="61">
        <f>IFERROR('Data Input - Proposed'!BJ84*INDEX('Energy Prices'!$F$26:$CJ$31,MATCH($B128,'Energy Prices'!$C$26:$C$31,0),MATCH(Calc_Proposed!BF$6,'Energy Prices'!$F$11:$CJ$11,0))/100000,0)</f>
        <v>0</v>
      </c>
      <c r="BG128" s="61">
        <f>IFERROR('Data Input - Proposed'!BK84*INDEX('Energy Prices'!$F$26:$CJ$31,MATCH($B128,'Energy Prices'!$C$26:$C$31,0),MATCH(Calc_Proposed!BG$6,'Energy Prices'!$F$11:$CJ$11,0))/100000,0)</f>
        <v>0</v>
      </c>
      <c r="BH128" s="61">
        <f>IFERROR('Data Input - Proposed'!BL84*INDEX('Energy Prices'!$F$26:$CJ$31,MATCH($B128,'Energy Prices'!$C$26:$C$31,0),MATCH(Calc_Proposed!BH$6,'Energy Prices'!$F$11:$CJ$11,0))/100000,0)</f>
        <v>0</v>
      </c>
      <c r="BI128" s="61">
        <f>IFERROR('Data Input - Proposed'!BM84*INDEX('Energy Prices'!$F$26:$CJ$31,MATCH($B128,'Energy Prices'!$C$26:$C$31,0),MATCH(Calc_Proposed!BI$6,'Energy Prices'!$F$11:$CJ$11,0))/100000,0)</f>
        <v>0</v>
      </c>
      <c r="BJ128" s="61">
        <f>IFERROR('Data Input - Proposed'!BN84*INDEX('Energy Prices'!$F$26:$CJ$31,MATCH($B128,'Energy Prices'!$C$26:$C$31,0),MATCH(Calc_Proposed!BJ$6,'Energy Prices'!$F$11:$CJ$11,0))/100000,0)</f>
        <v>0</v>
      </c>
      <c r="BK128" s="61">
        <f>IFERROR('Data Input - Proposed'!BO84*INDEX('Energy Prices'!$F$26:$CJ$31,MATCH($B128,'Energy Prices'!$C$26:$C$31,0),MATCH(Calc_Proposed!BK$6,'Energy Prices'!$F$11:$CJ$11,0))/100000,0)</f>
        <v>0</v>
      </c>
      <c r="BL128" s="61">
        <f>IFERROR('Data Input - Proposed'!BP84*INDEX('Energy Prices'!$F$26:$CJ$31,MATCH($B128,'Energy Prices'!$C$26:$C$31,0),MATCH(Calc_Proposed!BL$6,'Energy Prices'!$F$11:$CJ$11,0))/100000,0)</f>
        <v>0</v>
      </c>
      <c r="BM128" s="61">
        <f>IFERROR('Data Input - Proposed'!BQ84*INDEX('Energy Prices'!$F$26:$CJ$31,MATCH($B128,'Energy Prices'!$C$26:$C$31,0),MATCH(Calc_Proposed!BM$6,'Energy Prices'!$F$11:$CJ$11,0))/100000,0)</f>
        <v>0</v>
      </c>
      <c r="BN128" s="61">
        <f>IFERROR('Data Input - Proposed'!BR84*INDEX('Energy Prices'!$F$26:$CJ$31,MATCH($B128,'Energy Prices'!$C$26:$C$31,0),MATCH(Calc_Proposed!BN$6,'Energy Prices'!$F$11:$CJ$11,0))/100000,0)</f>
        <v>0</v>
      </c>
      <c r="BO128" s="61">
        <f>IFERROR('Data Input - Proposed'!BS84*INDEX('Energy Prices'!$F$26:$CJ$31,MATCH($B128,'Energy Prices'!$C$26:$C$31,0),MATCH(Calc_Proposed!BO$6,'Energy Prices'!$F$11:$CJ$11,0))/100000,0)</f>
        <v>0</v>
      </c>
      <c r="BP128" s="61">
        <f>IFERROR('Data Input - Proposed'!BT84*INDEX('Energy Prices'!$F$26:$CJ$31,MATCH($B128,'Energy Prices'!$C$26:$C$31,0),MATCH(Calc_Proposed!BP$6,'Energy Prices'!$F$11:$CJ$11,0))/100000,0)</f>
        <v>0</v>
      </c>
      <c r="BQ128" s="61">
        <f>IFERROR('Data Input - Proposed'!BU84*INDEX('Energy Prices'!$F$26:$CJ$31,MATCH($B128,'Energy Prices'!$C$26:$C$31,0),MATCH(Calc_Proposed!BQ$6,'Energy Prices'!$F$11:$CJ$11,0))/100000,0)</f>
        <v>0</v>
      </c>
      <c r="BR128" s="61">
        <f>IFERROR('Data Input - Proposed'!BV84*INDEX('Energy Prices'!$F$26:$CJ$31,MATCH($B128,'Energy Prices'!$C$26:$C$31,0),MATCH(Calc_Proposed!BR$6,'Energy Prices'!$F$11:$CJ$11,0))/100000,0)</f>
        <v>0</v>
      </c>
      <c r="BS128" s="61">
        <f>IFERROR('Data Input - Proposed'!BW84*INDEX('Energy Prices'!$F$26:$CJ$31,MATCH($B128,'Energy Prices'!$C$26:$C$31,0),MATCH(Calc_Proposed!BS$6,'Energy Prices'!$F$11:$CJ$11,0))/100000,0)</f>
        <v>0</v>
      </c>
      <c r="BT128" s="61">
        <f>IFERROR('Data Input - Proposed'!BX84*INDEX('Energy Prices'!$F$26:$CJ$31,MATCH($B128,'Energy Prices'!$C$26:$C$31,0),MATCH(Calc_Proposed!BT$6,'Energy Prices'!$F$11:$CJ$11,0))/100000,0)</f>
        <v>0</v>
      </c>
      <c r="BU128" s="61">
        <f>IFERROR('Data Input - Proposed'!BY84*INDEX('Energy Prices'!$F$26:$CJ$31,MATCH($B128,'Energy Prices'!$C$26:$C$31,0),MATCH(Calc_Proposed!BU$6,'Energy Prices'!$F$11:$CJ$11,0))/100000,0)</f>
        <v>0</v>
      </c>
      <c r="BV128" s="61">
        <f>IFERROR('Data Input - Proposed'!BZ84*INDEX('Energy Prices'!$F$26:$CJ$31,MATCH($B128,'Energy Prices'!$C$26:$C$31,0),MATCH(Calc_Proposed!BV$6,'Energy Prices'!$F$11:$CJ$11,0))/100000,0)</f>
        <v>0</v>
      </c>
      <c r="BW128" s="61">
        <f>IFERROR('Data Input - Proposed'!CA84*INDEX('Energy Prices'!$F$26:$CJ$31,MATCH($B128,'Energy Prices'!$C$26:$C$31,0),MATCH(Calc_Proposed!BW$6,'Energy Prices'!$F$11:$CJ$11,0))/100000,0)</f>
        <v>0</v>
      </c>
      <c r="BX128" s="61">
        <f>IFERROR('Data Input - Proposed'!CB84*INDEX('Energy Prices'!$F$26:$CJ$31,MATCH($B128,'Energy Prices'!$C$26:$C$31,0),MATCH(Calc_Proposed!BX$6,'Energy Prices'!$F$11:$CJ$11,0))/100000,0)</f>
        <v>0</v>
      </c>
      <c r="BY128" s="61">
        <f>IFERROR('Data Input - Proposed'!CC84*INDEX('Energy Prices'!$F$26:$CJ$31,MATCH($B128,'Energy Prices'!$C$26:$C$31,0),MATCH(Calc_Proposed!BY$6,'Energy Prices'!$F$11:$CJ$11,0))/100000,0)</f>
        <v>0</v>
      </c>
      <c r="BZ128" s="61">
        <f>IFERROR('Data Input - Proposed'!CD84*INDEX('Energy Prices'!$F$26:$CJ$31,MATCH($B128,'Energy Prices'!$C$26:$C$31,0),MATCH(Calc_Proposed!BZ$6,'Energy Prices'!$F$11:$CJ$11,0))/100000,0)</f>
        <v>0</v>
      </c>
      <c r="CA128" s="61">
        <f>IFERROR('Data Input - Proposed'!CE84*INDEX('Energy Prices'!$F$26:$CJ$31,MATCH($B128,'Energy Prices'!$C$26:$C$31,0),MATCH(Calc_Proposed!CA$6,'Energy Prices'!$F$11:$CJ$11,0))/100000,0)</f>
        <v>0</v>
      </c>
      <c r="CB128" s="61">
        <f>IFERROR('Data Input - Proposed'!CF84*INDEX('Energy Prices'!$F$26:$CJ$31,MATCH($B128,'Energy Prices'!$C$26:$C$31,0),MATCH(Calc_Proposed!CB$6,'Energy Prices'!$F$11:$CJ$11,0))/100000,0)</f>
        <v>0</v>
      </c>
      <c r="CC128" s="61">
        <f>IFERROR('Data Input - Proposed'!CG84*INDEX('Energy Prices'!$F$26:$CJ$31,MATCH($B128,'Energy Prices'!$C$26:$C$31,0),MATCH(Calc_Proposed!CC$6,'Energy Prices'!$F$11:$CJ$11,0))/100000,0)</f>
        <v>0</v>
      </c>
      <c r="CD128" s="61">
        <f>IFERROR('Data Input - Proposed'!CH84*INDEX('Energy Prices'!$F$26:$CJ$31,MATCH($B128,'Energy Prices'!$C$26:$C$31,0),MATCH(Calc_Proposed!CD$6,'Energy Prices'!$F$11:$CJ$11,0))/100000,0)</f>
        <v>0</v>
      </c>
      <c r="CE128" s="61">
        <f>IFERROR('Data Input - Proposed'!CI84*INDEX('Energy Prices'!$F$26:$CJ$31,MATCH($B128,'Energy Prices'!$C$26:$C$31,0),MATCH(Calc_Proposed!CE$6,'Energy Prices'!$F$11:$CJ$11,0))/100000,0)</f>
        <v>0</v>
      </c>
      <c r="CF128" s="61">
        <f>IFERROR('Data Input - Proposed'!CJ84*INDEX('Energy Prices'!$F$26:$CJ$31,MATCH($B128,'Energy Prices'!$C$26:$C$31,0),MATCH(Calc_Proposed!CF$6,'Energy Prices'!$F$11:$CJ$11,0))/100000,0)</f>
        <v>0</v>
      </c>
      <c r="CG128" s="61">
        <f>IFERROR('Data Input - Proposed'!CK84*INDEX('Energy Prices'!$F$26:$CJ$31,MATCH($B128,'Energy Prices'!$C$26:$C$31,0),MATCH(Calc_Proposed!CG$6,'Energy Prices'!$F$11:$CJ$11,0))/100000,0)</f>
        <v>0</v>
      </c>
      <c r="CH128" s="61">
        <f>IFERROR('Data Input - Proposed'!CL84*INDEX('Energy Prices'!$F$26:$CJ$31,MATCH($B128,'Energy Prices'!$C$26:$C$31,0),MATCH(Calc_Proposed!CH$6,'Energy Prices'!$F$11:$CJ$11,0))/100000,0)</f>
        <v>0</v>
      </c>
      <c r="CI128" s="61">
        <f>IFERROR('Data Input - Proposed'!CM84*INDEX('Energy Prices'!$F$26:$CJ$31,MATCH($B128,'Energy Prices'!$C$26:$C$31,0),MATCH(Calc_Proposed!CI$6,'Energy Prices'!$F$11:$CJ$11,0))/100000,0)</f>
        <v>0</v>
      </c>
      <c r="CJ128" s="61">
        <f>IFERROR('Data Input - Proposed'!CN84*INDEX('Energy Prices'!$F$26:$CJ$31,MATCH($B128,'Energy Prices'!$C$26:$C$31,0),MATCH(Calc_Proposed!CJ$6,'Energy Prices'!$F$11:$CJ$11,0))/100000,0)</f>
        <v>0</v>
      </c>
      <c r="CK128" s="61">
        <f>IFERROR('Data Input - Proposed'!CO84*INDEX('Energy Prices'!$F$26:$CJ$31,MATCH($B128,'Energy Prices'!$C$26:$C$31,0),MATCH(Calc_Proposed!CK$6,'Energy Prices'!$F$11:$CJ$11,0))/100000,0)</f>
        <v>0</v>
      </c>
      <c r="CL128" s="61">
        <f>IFERROR('Data Input - Proposed'!CP84*INDEX('Energy Prices'!$F$26:$CJ$31,MATCH($B128,'Energy Prices'!$C$26:$C$31,0),MATCH(Calc_Proposed!CL$6,'Energy Prices'!$F$11:$CJ$11,0))/100000,0)</f>
        <v>0</v>
      </c>
      <c r="CM128" s="61">
        <f>IFERROR('Data Input - Proposed'!CQ84*INDEX('Energy Prices'!$F$26:$CJ$31,MATCH($B128,'Energy Prices'!$C$26:$C$31,0),MATCH(Calc_Proposed!CM$6,'Energy Prices'!$F$11:$CJ$11,0))/100000,0)</f>
        <v>0</v>
      </c>
      <c r="CN128" s="61">
        <f>IFERROR('Data Input - Proposed'!CR84*INDEX('Energy Prices'!$F$26:$CJ$31,MATCH($B128,'Energy Prices'!$C$26:$C$31,0),MATCH(Calc_Proposed!CN$6,'Energy Prices'!$F$11:$CJ$11,0))/100000,0)</f>
        <v>0</v>
      </c>
      <c r="CO128" s="61">
        <f>IFERROR('Data Input - Proposed'!CS84*INDEX('Energy Prices'!$F$26:$CJ$31,MATCH($B128,'Energy Prices'!$C$26:$C$31,0),MATCH(Calc_Proposed!CO$6,'Energy Prices'!$F$11:$CJ$11,0))/100000,0)</f>
        <v>0</v>
      </c>
      <c r="CP128" s="61">
        <f>IFERROR('Data Input - Proposed'!CT84*INDEX('Energy Prices'!$F$26:$CJ$31,MATCH($B128,'Energy Prices'!$C$26:$C$31,0),MATCH(Calc_Proposed!CP$6,'Energy Prices'!$F$11:$CJ$11,0))/100000,0)</f>
        <v>0</v>
      </c>
      <c r="CQ128" s="61">
        <f>IFERROR('Data Input - Proposed'!CU84*INDEX('Energy Prices'!$F$26:$CJ$31,MATCH($B128,'Energy Prices'!$C$26:$C$31,0),MATCH(Calc_Proposed!CQ$6,'Energy Prices'!$F$11:$CJ$11,0))/100000,0)</f>
        <v>0</v>
      </c>
      <c r="CR128" s="61">
        <f>IFERROR('Data Input - Proposed'!CV84*INDEX('Energy Prices'!$F$26:$CJ$31,MATCH($B128,'Energy Prices'!$C$26:$C$31,0),MATCH(Calc_Proposed!CR$6,'Energy Prices'!$F$11:$CJ$11,0))/100000,0)</f>
        <v>0</v>
      </c>
      <c r="CS128" s="61">
        <f>IFERROR('Data Input - Proposed'!CW84*INDEX('Energy Prices'!$F$26:$CJ$31,MATCH($B128,'Energy Prices'!$C$26:$C$31,0),MATCH(Calc_Proposed!CS$6,'Energy Prices'!$F$11:$CJ$11,0))/100000,0)</f>
        <v>0</v>
      </c>
      <c r="CT128" s="61">
        <f>IFERROR('Data Input - Proposed'!CX84*INDEX('Energy Prices'!$F$26:$CJ$31,MATCH($B128,'Energy Prices'!$C$26:$C$31,0),MATCH(Calc_Proposed!CT$6,'Energy Prices'!$F$11:$CJ$11,0))/100000,0)</f>
        <v>0</v>
      </c>
      <c r="CU128" s="61">
        <f>IFERROR('Data Input - Proposed'!CY84*INDEX('Energy Prices'!$F$26:$CJ$31,MATCH($B128,'Energy Prices'!$C$26:$C$31,0),MATCH(Calc_Proposed!CU$6,'Energy Prices'!$F$11:$CJ$11,0))/100000,0)</f>
        <v>0</v>
      </c>
      <c r="CV128" s="61">
        <f>IFERROR('Data Input - Proposed'!CZ84*INDEX('Energy Prices'!$F$26:$CJ$31,MATCH($B128,'Energy Prices'!$C$26:$C$31,0),MATCH(Calc_Proposed!CV$6,'Energy Prices'!$F$11:$CJ$11,0))/100000,0)</f>
        <v>0</v>
      </c>
      <c r="CW128" s="61">
        <f>IFERROR('Data Input - Proposed'!DA84*INDEX('Energy Prices'!$F$26:$CJ$31,MATCH($B128,'Energy Prices'!$C$26:$C$31,0),MATCH(Calc_Proposed!CW$6,'Energy Prices'!$F$11:$CJ$11,0))/100000,0)</f>
        <v>0</v>
      </c>
      <c r="CX128" s="61">
        <f>IFERROR('Data Input - Proposed'!DB84*INDEX('Energy Prices'!$F$26:$CJ$31,MATCH($B128,'Energy Prices'!$C$26:$C$31,0),MATCH(Calc_Proposed!CX$6,'Energy Prices'!$F$11:$CJ$11,0))/100000,0)</f>
        <v>0</v>
      </c>
      <c r="CY128" s="61">
        <f>IFERROR('Data Input - Proposed'!DC84*INDEX('Energy Prices'!$F$26:$CJ$31,MATCH($B128,'Energy Prices'!$C$26:$C$31,0),MATCH(Calc_Proposed!CY$6,'Energy Prices'!$F$11:$CJ$11,0))/100000,0)</f>
        <v>0</v>
      </c>
      <c r="CZ128" s="391"/>
    </row>
    <row r="129" spans="2:104" x14ac:dyDescent="0.25">
      <c r="B129" s="393" t="s">
        <v>114</v>
      </c>
      <c r="C129" s="9" t="s">
        <v>1117</v>
      </c>
      <c r="D129" s="61">
        <f>IFERROR('Data Input - Proposed'!H85*INDEX('Energy Prices'!$F$26:$CJ$31,MATCH($B129,'Energy Prices'!$C$26:$C$31,0),MATCH(Calc_Proposed!D$6,'Energy Prices'!$F$11:$CJ$11,0))/100000,0)</f>
        <v>0</v>
      </c>
      <c r="E129" s="61">
        <f>IFERROR('Data Input - Proposed'!I85*INDEX('Energy Prices'!$F$26:$CJ$31,MATCH($B129,'Energy Prices'!$C$26:$C$31,0),MATCH(Calc_Proposed!E$6,'Energy Prices'!$F$11:$CJ$11,0))/100000,0)</f>
        <v>0</v>
      </c>
      <c r="F129" s="61">
        <f>IFERROR('Data Input - Proposed'!J85*INDEX('Energy Prices'!$F$26:$CJ$31,MATCH($B129,'Energy Prices'!$C$26:$C$31,0),MATCH(Calc_Proposed!F$6,'Energy Prices'!$F$11:$CJ$11,0))/100000,0)</f>
        <v>0</v>
      </c>
      <c r="G129" s="61">
        <f>IFERROR('Data Input - Proposed'!K85*INDEX('Energy Prices'!$F$26:$CJ$31,MATCH($B129,'Energy Prices'!$C$26:$C$31,0),MATCH(Calc_Proposed!G$6,'Energy Prices'!$F$11:$CJ$11,0))/100000,0)</f>
        <v>0</v>
      </c>
      <c r="H129" s="61">
        <f>IFERROR('Data Input - Proposed'!L85*INDEX('Energy Prices'!$F$26:$CJ$31,MATCH($B129,'Energy Prices'!$C$26:$C$31,0),MATCH(Calc_Proposed!H$6,'Energy Prices'!$F$11:$CJ$11,0))/100000,0)</f>
        <v>0</v>
      </c>
      <c r="I129" s="61">
        <f>IFERROR('Data Input - Proposed'!M85*INDEX('Energy Prices'!$F$26:$CJ$31,MATCH($B129,'Energy Prices'!$C$26:$C$31,0),MATCH(Calc_Proposed!I$6,'Energy Prices'!$F$11:$CJ$11,0))/100000,0)</f>
        <v>0</v>
      </c>
      <c r="J129" s="61">
        <f>IFERROR('Data Input - Proposed'!N85*INDEX('Energy Prices'!$F$26:$CJ$31,MATCH($B129,'Energy Prices'!$C$26:$C$31,0),MATCH(Calc_Proposed!J$6,'Energy Prices'!$F$11:$CJ$11,0))/100000,0)</f>
        <v>0</v>
      </c>
      <c r="K129" s="61">
        <f>IFERROR('Data Input - Proposed'!O85*INDEX('Energy Prices'!$F$26:$CJ$31,MATCH($B129,'Energy Prices'!$C$26:$C$31,0),MATCH(Calc_Proposed!K$6,'Energy Prices'!$F$11:$CJ$11,0))/100000,0)</f>
        <v>0</v>
      </c>
      <c r="L129" s="61">
        <f>IFERROR('Data Input - Proposed'!P85*INDEX('Energy Prices'!$F$26:$CJ$31,MATCH($B129,'Energy Prices'!$C$26:$C$31,0),MATCH(Calc_Proposed!L$6,'Energy Prices'!$F$11:$CJ$11,0))/100000,0)</f>
        <v>0</v>
      </c>
      <c r="M129" s="61">
        <f>IFERROR('Data Input - Proposed'!Q85*INDEX('Energy Prices'!$F$26:$CJ$31,MATCH($B129,'Energy Prices'!$C$26:$C$31,0),MATCH(Calc_Proposed!M$6,'Energy Prices'!$F$11:$CJ$11,0))/100000,0)</f>
        <v>0</v>
      </c>
      <c r="N129" s="61">
        <f>IFERROR('Data Input - Proposed'!R85*INDEX('Energy Prices'!$F$26:$CJ$31,MATCH($B129,'Energy Prices'!$C$26:$C$31,0),MATCH(Calc_Proposed!N$6,'Energy Prices'!$F$11:$CJ$11,0))/100000,0)</f>
        <v>0</v>
      </c>
      <c r="O129" s="61">
        <f>IFERROR('Data Input - Proposed'!S85*INDEX('Energy Prices'!$F$26:$CJ$31,MATCH($B129,'Energy Prices'!$C$26:$C$31,0),MATCH(Calc_Proposed!O$6,'Energy Prices'!$F$11:$CJ$11,0))/100000,0)</f>
        <v>0</v>
      </c>
      <c r="P129" s="61">
        <f>IFERROR('Data Input - Proposed'!T85*INDEX('Energy Prices'!$F$26:$CJ$31,MATCH($B129,'Energy Prices'!$C$26:$C$31,0),MATCH(Calc_Proposed!P$6,'Energy Prices'!$F$11:$CJ$11,0))/100000,0)</f>
        <v>0</v>
      </c>
      <c r="Q129" s="61">
        <f>IFERROR('Data Input - Proposed'!U85*INDEX('Energy Prices'!$F$26:$CJ$31,MATCH($B129,'Energy Prices'!$C$26:$C$31,0),MATCH(Calc_Proposed!Q$6,'Energy Prices'!$F$11:$CJ$11,0))/100000,0)</f>
        <v>0</v>
      </c>
      <c r="R129" s="61">
        <f>IFERROR('Data Input - Proposed'!V85*INDEX('Energy Prices'!$F$26:$CJ$31,MATCH($B129,'Energy Prices'!$C$26:$C$31,0),MATCH(Calc_Proposed!R$6,'Energy Prices'!$F$11:$CJ$11,0))/100000,0)</f>
        <v>0</v>
      </c>
      <c r="S129" s="61">
        <f>IFERROR('Data Input - Proposed'!W85*INDEX('Energy Prices'!$F$26:$CJ$31,MATCH($B129,'Energy Prices'!$C$26:$C$31,0),MATCH(Calc_Proposed!S$6,'Energy Prices'!$F$11:$CJ$11,0))/100000,0)</f>
        <v>0</v>
      </c>
      <c r="T129" s="61">
        <f>IFERROR('Data Input - Proposed'!X85*INDEX('Energy Prices'!$F$26:$CJ$31,MATCH($B129,'Energy Prices'!$C$26:$C$31,0),MATCH(Calc_Proposed!T$6,'Energy Prices'!$F$11:$CJ$11,0))/100000,0)</f>
        <v>0</v>
      </c>
      <c r="U129" s="61">
        <f>IFERROR('Data Input - Proposed'!Y85*INDEX('Energy Prices'!$F$26:$CJ$31,MATCH($B129,'Energy Prices'!$C$26:$C$31,0),MATCH(Calc_Proposed!U$6,'Energy Prices'!$F$11:$CJ$11,0))/100000,0)</f>
        <v>0</v>
      </c>
      <c r="V129" s="61">
        <f>IFERROR('Data Input - Proposed'!Z85*INDEX('Energy Prices'!$F$26:$CJ$31,MATCH($B129,'Energy Prices'!$C$26:$C$31,0),MATCH(Calc_Proposed!V$6,'Energy Prices'!$F$11:$CJ$11,0))/100000,0)</f>
        <v>0</v>
      </c>
      <c r="W129" s="61">
        <f>IFERROR('Data Input - Proposed'!AA85*INDEX('Energy Prices'!$F$26:$CJ$31,MATCH($B129,'Energy Prices'!$C$26:$C$31,0),MATCH(Calc_Proposed!W$6,'Energy Prices'!$F$11:$CJ$11,0))/100000,0)</f>
        <v>0</v>
      </c>
      <c r="X129" s="61">
        <f>IFERROR('Data Input - Proposed'!AB85*INDEX('Energy Prices'!$F$26:$CJ$31,MATCH($B129,'Energy Prices'!$C$26:$C$31,0),MATCH(Calc_Proposed!X$6,'Energy Prices'!$F$11:$CJ$11,0))/100000,0)</f>
        <v>0</v>
      </c>
      <c r="Y129" s="61">
        <f>IFERROR('Data Input - Proposed'!AC85*INDEX('Energy Prices'!$F$26:$CJ$31,MATCH($B129,'Energy Prices'!$C$26:$C$31,0),MATCH(Calc_Proposed!Y$6,'Energy Prices'!$F$11:$CJ$11,0))/100000,0)</f>
        <v>0</v>
      </c>
      <c r="Z129" s="61">
        <f>IFERROR('Data Input - Proposed'!AD85*INDEX('Energy Prices'!$F$26:$CJ$31,MATCH($B129,'Energy Prices'!$C$26:$C$31,0),MATCH(Calc_Proposed!Z$6,'Energy Prices'!$F$11:$CJ$11,0))/100000,0)</f>
        <v>0</v>
      </c>
      <c r="AA129" s="61">
        <f>IFERROR('Data Input - Proposed'!AE85*INDEX('Energy Prices'!$F$26:$CJ$31,MATCH($B129,'Energy Prices'!$C$26:$C$31,0),MATCH(Calc_Proposed!AA$6,'Energy Prices'!$F$11:$CJ$11,0))/100000,0)</f>
        <v>0</v>
      </c>
      <c r="AB129" s="61">
        <f>IFERROR('Data Input - Proposed'!AF85*INDEX('Energy Prices'!$F$26:$CJ$31,MATCH($B129,'Energy Prices'!$C$26:$C$31,0),MATCH(Calc_Proposed!AB$6,'Energy Prices'!$F$11:$CJ$11,0))/100000,0)</f>
        <v>0</v>
      </c>
      <c r="AC129" s="61">
        <f>IFERROR('Data Input - Proposed'!AG85*INDEX('Energy Prices'!$F$26:$CJ$31,MATCH($B129,'Energy Prices'!$C$26:$C$31,0),MATCH(Calc_Proposed!AC$6,'Energy Prices'!$F$11:$CJ$11,0))/100000,0)</f>
        <v>0</v>
      </c>
      <c r="AD129" s="61">
        <f>IFERROR('Data Input - Proposed'!AH85*INDEX('Energy Prices'!$F$26:$CJ$31,MATCH($B129,'Energy Prices'!$C$26:$C$31,0),MATCH(Calc_Proposed!AD$6,'Energy Prices'!$F$11:$CJ$11,0))/100000,0)</f>
        <v>0</v>
      </c>
      <c r="AE129" s="61">
        <f>IFERROR('Data Input - Proposed'!AI85*INDEX('Energy Prices'!$F$26:$CJ$31,MATCH($B129,'Energy Prices'!$C$26:$C$31,0),MATCH(Calc_Proposed!AE$6,'Energy Prices'!$F$11:$CJ$11,0))/100000,0)</f>
        <v>0</v>
      </c>
      <c r="AF129" s="61">
        <f>IFERROR('Data Input - Proposed'!AJ85*INDEX('Energy Prices'!$F$26:$CJ$31,MATCH($B129,'Energy Prices'!$C$26:$C$31,0),MATCH(Calc_Proposed!AF$6,'Energy Prices'!$F$11:$CJ$11,0))/100000,0)</f>
        <v>0</v>
      </c>
      <c r="AG129" s="61">
        <f>IFERROR('Data Input - Proposed'!AK85*INDEX('Energy Prices'!$F$26:$CJ$31,MATCH($B129,'Energy Prices'!$C$26:$C$31,0),MATCH(Calc_Proposed!AG$6,'Energy Prices'!$F$11:$CJ$11,0))/100000,0)</f>
        <v>0</v>
      </c>
      <c r="AH129" s="61">
        <f>IFERROR('Data Input - Proposed'!AL85*INDEX('Energy Prices'!$F$26:$CJ$31,MATCH($B129,'Energy Prices'!$C$26:$C$31,0),MATCH(Calc_Proposed!AH$6,'Energy Prices'!$F$11:$CJ$11,0))/100000,0)</f>
        <v>0</v>
      </c>
      <c r="AI129" s="61">
        <f>IFERROR('Data Input - Proposed'!AM85*INDEX('Energy Prices'!$F$26:$CJ$31,MATCH($B129,'Energy Prices'!$C$26:$C$31,0),MATCH(Calc_Proposed!AI$6,'Energy Prices'!$F$11:$CJ$11,0))/100000,0)</f>
        <v>0</v>
      </c>
      <c r="AJ129" s="61">
        <f>IFERROR('Data Input - Proposed'!AN85*INDEX('Energy Prices'!$F$26:$CJ$31,MATCH($B129,'Energy Prices'!$C$26:$C$31,0),MATCH(Calc_Proposed!AJ$6,'Energy Prices'!$F$11:$CJ$11,0))/100000,0)</f>
        <v>0</v>
      </c>
      <c r="AK129" s="61">
        <f>IFERROR('Data Input - Proposed'!AO85*INDEX('Energy Prices'!$F$26:$CJ$31,MATCH($B129,'Energy Prices'!$C$26:$C$31,0),MATCH(Calc_Proposed!AK$6,'Energy Prices'!$F$11:$CJ$11,0))/100000,0)</f>
        <v>0</v>
      </c>
      <c r="AL129" s="61">
        <f>IFERROR('Data Input - Proposed'!AP85*INDEX('Energy Prices'!$F$26:$CJ$31,MATCH($B129,'Energy Prices'!$C$26:$C$31,0),MATCH(Calc_Proposed!AL$6,'Energy Prices'!$F$11:$CJ$11,0))/100000,0)</f>
        <v>0</v>
      </c>
      <c r="AM129" s="61">
        <f>IFERROR('Data Input - Proposed'!AQ85*INDEX('Energy Prices'!$F$26:$CJ$31,MATCH($B129,'Energy Prices'!$C$26:$C$31,0),MATCH(Calc_Proposed!AM$6,'Energy Prices'!$F$11:$CJ$11,0))/100000,0)</f>
        <v>0</v>
      </c>
      <c r="AN129" s="61">
        <f>IFERROR('Data Input - Proposed'!AR85*INDEX('Energy Prices'!$F$26:$CJ$31,MATCH($B129,'Energy Prices'!$C$26:$C$31,0),MATCH(Calc_Proposed!AN$6,'Energy Prices'!$F$11:$CJ$11,0))/100000,0)</f>
        <v>0</v>
      </c>
      <c r="AO129" s="61">
        <f>IFERROR('Data Input - Proposed'!AS85*INDEX('Energy Prices'!$F$26:$CJ$31,MATCH($B129,'Energy Prices'!$C$26:$C$31,0),MATCH(Calc_Proposed!AO$6,'Energy Prices'!$F$11:$CJ$11,0))/100000,0)</f>
        <v>0</v>
      </c>
      <c r="AP129" s="61">
        <f>IFERROR('Data Input - Proposed'!AT85*INDEX('Energy Prices'!$F$26:$CJ$31,MATCH($B129,'Energy Prices'!$C$26:$C$31,0),MATCH(Calc_Proposed!AP$6,'Energy Prices'!$F$11:$CJ$11,0))/100000,0)</f>
        <v>0</v>
      </c>
      <c r="AQ129" s="61">
        <f>IFERROR('Data Input - Proposed'!AU85*INDEX('Energy Prices'!$F$26:$CJ$31,MATCH($B129,'Energy Prices'!$C$26:$C$31,0),MATCH(Calc_Proposed!AQ$6,'Energy Prices'!$F$11:$CJ$11,0))/100000,0)</f>
        <v>0</v>
      </c>
      <c r="AR129" s="61">
        <f>IFERROR('Data Input - Proposed'!AV85*INDEX('Energy Prices'!$F$26:$CJ$31,MATCH($B129,'Energy Prices'!$C$26:$C$31,0),MATCH(Calc_Proposed!AR$6,'Energy Prices'!$F$11:$CJ$11,0))/100000,0)</f>
        <v>0</v>
      </c>
      <c r="AS129" s="61">
        <f>IFERROR('Data Input - Proposed'!AW85*INDEX('Energy Prices'!$F$26:$CJ$31,MATCH($B129,'Energy Prices'!$C$26:$C$31,0),MATCH(Calc_Proposed!AS$6,'Energy Prices'!$F$11:$CJ$11,0))/100000,0)</f>
        <v>0</v>
      </c>
      <c r="AT129" s="61">
        <f>IFERROR('Data Input - Proposed'!AX85*INDEX('Energy Prices'!$F$26:$CJ$31,MATCH($B129,'Energy Prices'!$C$26:$C$31,0),MATCH(Calc_Proposed!AT$6,'Energy Prices'!$F$11:$CJ$11,0))/100000,0)</f>
        <v>0</v>
      </c>
      <c r="AU129" s="61">
        <f>IFERROR('Data Input - Proposed'!AY85*INDEX('Energy Prices'!$F$26:$CJ$31,MATCH($B129,'Energy Prices'!$C$26:$C$31,0),MATCH(Calc_Proposed!AU$6,'Energy Prices'!$F$11:$CJ$11,0))/100000,0)</f>
        <v>0</v>
      </c>
      <c r="AV129" s="61">
        <f>IFERROR('Data Input - Proposed'!AZ85*INDEX('Energy Prices'!$F$26:$CJ$31,MATCH($B129,'Energy Prices'!$C$26:$C$31,0),MATCH(Calc_Proposed!AV$6,'Energy Prices'!$F$11:$CJ$11,0))/100000,0)</f>
        <v>0</v>
      </c>
      <c r="AW129" s="61">
        <f>IFERROR('Data Input - Proposed'!BA85*INDEX('Energy Prices'!$F$26:$CJ$31,MATCH($B129,'Energy Prices'!$C$26:$C$31,0),MATCH(Calc_Proposed!AW$6,'Energy Prices'!$F$11:$CJ$11,0))/100000,0)</f>
        <v>0</v>
      </c>
      <c r="AX129" s="61">
        <f>IFERROR('Data Input - Proposed'!BB85*INDEX('Energy Prices'!$F$26:$CJ$31,MATCH($B129,'Energy Prices'!$C$26:$C$31,0),MATCH(Calc_Proposed!AX$6,'Energy Prices'!$F$11:$CJ$11,0))/100000,0)</f>
        <v>0</v>
      </c>
      <c r="AY129" s="61">
        <f>IFERROR('Data Input - Proposed'!BC85*INDEX('Energy Prices'!$F$26:$CJ$31,MATCH($B129,'Energy Prices'!$C$26:$C$31,0),MATCH(Calc_Proposed!AY$6,'Energy Prices'!$F$11:$CJ$11,0))/100000,0)</f>
        <v>0</v>
      </c>
      <c r="AZ129" s="61">
        <f>IFERROR('Data Input - Proposed'!BD85*INDEX('Energy Prices'!$F$26:$CJ$31,MATCH($B129,'Energy Prices'!$C$26:$C$31,0),MATCH(Calc_Proposed!AZ$6,'Energy Prices'!$F$11:$CJ$11,0))/100000,0)</f>
        <v>0</v>
      </c>
      <c r="BA129" s="61">
        <f>IFERROR('Data Input - Proposed'!BE85*INDEX('Energy Prices'!$F$26:$CJ$31,MATCH($B129,'Energy Prices'!$C$26:$C$31,0),MATCH(Calc_Proposed!BA$6,'Energy Prices'!$F$11:$CJ$11,0))/100000,0)</f>
        <v>0</v>
      </c>
      <c r="BB129" s="61">
        <f>IFERROR('Data Input - Proposed'!BF85*INDEX('Energy Prices'!$F$26:$CJ$31,MATCH($B129,'Energy Prices'!$C$26:$C$31,0),MATCH(Calc_Proposed!BB$6,'Energy Prices'!$F$11:$CJ$11,0))/100000,0)</f>
        <v>0</v>
      </c>
      <c r="BC129" s="61">
        <f>IFERROR('Data Input - Proposed'!BG85*INDEX('Energy Prices'!$F$26:$CJ$31,MATCH($B129,'Energy Prices'!$C$26:$C$31,0),MATCH(Calc_Proposed!BC$6,'Energy Prices'!$F$11:$CJ$11,0))/100000,0)</f>
        <v>0</v>
      </c>
      <c r="BD129" s="61">
        <f>IFERROR('Data Input - Proposed'!BH85*INDEX('Energy Prices'!$F$26:$CJ$31,MATCH($B129,'Energy Prices'!$C$26:$C$31,0),MATCH(Calc_Proposed!BD$6,'Energy Prices'!$F$11:$CJ$11,0))/100000,0)</f>
        <v>0</v>
      </c>
      <c r="BE129" s="61">
        <f>IFERROR('Data Input - Proposed'!BI85*INDEX('Energy Prices'!$F$26:$CJ$31,MATCH($B129,'Energy Prices'!$C$26:$C$31,0),MATCH(Calc_Proposed!BE$6,'Energy Prices'!$F$11:$CJ$11,0))/100000,0)</f>
        <v>0</v>
      </c>
      <c r="BF129" s="61">
        <f>IFERROR('Data Input - Proposed'!BJ85*INDEX('Energy Prices'!$F$26:$CJ$31,MATCH($B129,'Energy Prices'!$C$26:$C$31,0),MATCH(Calc_Proposed!BF$6,'Energy Prices'!$F$11:$CJ$11,0))/100000,0)</f>
        <v>0</v>
      </c>
      <c r="BG129" s="61">
        <f>IFERROR('Data Input - Proposed'!BK85*INDEX('Energy Prices'!$F$26:$CJ$31,MATCH($B129,'Energy Prices'!$C$26:$C$31,0),MATCH(Calc_Proposed!BG$6,'Energy Prices'!$F$11:$CJ$11,0))/100000,0)</f>
        <v>0</v>
      </c>
      <c r="BH129" s="61">
        <f>IFERROR('Data Input - Proposed'!BL85*INDEX('Energy Prices'!$F$26:$CJ$31,MATCH($B129,'Energy Prices'!$C$26:$C$31,0),MATCH(Calc_Proposed!BH$6,'Energy Prices'!$F$11:$CJ$11,0))/100000,0)</f>
        <v>0</v>
      </c>
      <c r="BI129" s="61">
        <f>IFERROR('Data Input - Proposed'!BM85*INDEX('Energy Prices'!$F$26:$CJ$31,MATCH($B129,'Energy Prices'!$C$26:$C$31,0),MATCH(Calc_Proposed!BI$6,'Energy Prices'!$F$11:$CJ$11,0))/100000,0)</f>
        <v>0</v>
      </c>
      <c r="BJ129" s="61">
        <f>IFERROR('Data Input - Proposed'!BN85*INDEX('Energy Prices'!$F$26:$CJ$31,MATCH($B129,'Energy Prices'!$C$26:$C$31,0),MATCH(Calc_Proposed!BJ$6,'Energy Prices'!$F$11:$CJ$11,0))/100000,0)</f>
        <v>0</v>
      </c>
      <c r="BK129" s="61">
        <f>IFERROR('Data Input - Proposed'!BO85*INDEX('Energy Prices'!$F$26:$CJ$31,MATCH($B129,'Energy Prices'!$C$26:$C$31,0),MATCH(Calc_Proposed!BK$6,'Energy Prices'!$F$11:$CJ$11,0))/100000,0)</f>
        <v>0</v>
      </c>
      <c r="BL129" s="61">
        <f>IFERROR('Data Input - Proposed'!BP85*INDEX('Energy Prices'!$F$26:$CJ$31,MATCH($B129,'Energy Prices'!$C$26:$C$31,0),MATCH(Calc_Proposed!BL$6,'Energy Prices'!$F$11:$CJ$11,0))/100000,0)</f>
        <v>0</v>
      </c>
      <c r="BM129" s="61">
        <f>IFERROR('Data Input - Proposed'!BQ85*INDEX('Energy Prices'!$F$26:$CJ$31,MATCH($B129,'Energy Prices'!$C$26:$C$31,0),MATCH(Calc_Proposed!BM$6,'Energy Prices'!$F$11:$CJ$11,0))/100000,0)</f>
        <v>0</v>
      </c>
      <c r="BN129" s="61">
        <f>IFERROR('Data Input - Proposed'!BR85*INDEX('Energy Prices'!$F$26:$CJ$31,MATCH($B129,'Energy Prices'!$C$26:$C$31,0),MATCH(Calc_Proposed!BN$6,'Energy Prices'!$F$11:$CJ$11,0))/100000,0)</f>
        <v>0</v>
      </c>
      <c r="BO129" s="61">
        <f>IFERROR('Data Input - Proposed'!BS85*INDEX('Energy Prices'!$F$26:$CJ$31,MATCH($B129,'Energy Prices'!$C$26:$C$31,0),MATCH(Calc_Proposed!BO$6,'Energy Prices'!$F$11:$CJ$11,0))/100000,0)</f>
        <v>0</v>
      </c>
      <c r="BP129" s="61">
        <f>IFERROR('Data Input - Proposed'!BT85*INDEX('Energy Prices'!$F$26:$CJ$31,MATCH($B129,'Energy Prices'!$C$26:$C$31,0),MATCH(Calc_Proposed!BP$6,'Energy Prices'!$F$11:$CJ$11,0))/100000,0)</f>
        <v>0</v>
      </c>
      <c r="BQ129" s="61">
        <f>IFERROR('Data Input - Proposed'!BU85*INDEX('Energy Prices'!$F$26:$CJ$31,MATCH($B129,'Energy Prices'!$C$26:$C$31,0),MATCH(Calc_Proposed!BQ$6,'Energy Prices'!$F$11:$CJ$11,0))/100000,0)</f>
        <v>0</v>
      </c>
      <c r="BR129" s="61">
        <f>IFERROR('Data Input - Proposed'!BV85*INDEX('Energy Prices'!$F$26:$CJ$31,MATCH($B129,'Energy Prices'!$C$26:$C$31,0),MATCH(Calc_Proposed!BR$6,'Energy Prices'!$F$11:$CJ$11,0))/100000,0)</f>
        <v>0</v>
      </c>
      <c r="BS129" s="61">
        <f>IFERROR('Data Input - Proposed'!BW85*INDEX('Energy Prices'!$F$26:$CJ$31,MATCH($B129,'Energy Prices'!$C$26:$C$31,0),MATCH(Calc_Proposed!BS$6,'Energy Prices'!$F$11:$CJ$11,0))/100000,0)</f>
        <v>0</v>
      </c>
      <c r="BT129" s="61">
        <f>IFERROR('Data Input - Proposed'!BX85*INDEX('Energy Prices'!$F$26:$CJ$31,MATCH($B129,'Energy Prices'!$C$26:$C$31,0),MATCH(Calc_Proposed!BT$6,'Energy Prices'!$F$11:$CJ$11,0))/100000,0)</f>
        <v>0</v>
      </c>
      <c r="BU129" s="61">
        <f>IFERROR('Data Input - Proposed'!BY85*INDEX('Energy Prices'!$F$26:$CJ$31,MATCH($B129,'Energy Prices'!$C$26:$C$31,0),MATCH(Calc_Proposed!BU$6,'Energy Prices'!$F$11:$CJ$11,0))/100000,0)</f>
        <v>0</v>
      </c>
      <c r="BV129" s="61">
        <f>IFERROR('Data Input - Proposed'!BZ85*INDEX('Energy Prices'!$F$26:$CJ$31,MATCH($B129,'Energy Prices'!$C$26:$C$31,0),MATCH(Calc_Proposed!BV$6,'Energy Prices'!$F$11:$CJ$11,0))/100000,0)</f>
        <v>0</v>
      </c>
      <c r="BW129" s="61">
        <f>IFERROR('Data Input - Proposed'!CA85*INDEX('Energy Prices'!$F$26:$CJ$31,MATCH($B129,'Energy Prices'!$C$26:$C$31,0),MATCH(Calc_Proposed!BW$6,'Energy Prices'!$F$11:$CJ$11,0))/100000,0)</f>
        <v>0</v>
      </c>
      <c r="BX129" s="61">
        <f>IFERROR('Data Input - Proposed'!CB85*INDEX('Energy Prices'!$F$26:$CJ$31,MATCH($B129,'Energy Prices'!$C$26:$C$31,0),MATCH(Calc_Proposed!BX$6,'Energy Prices'!$F$11:$CJ$11,0))/100000,0)</f>
        <v>0</v>
      </c>
      <c r="BY129" s="61">
        <f>IFERROR('Data Input - Proposed'!CC85*INDEX('Energy Prices'!$F$26:$CJ$31,MATCH($B129,'Energy Prices'!$C$26:$C$31,0),MATCH(Calc_Proposed!BY$6,'Energy Prices'!$F$11:$CJ$11,0))/100000,0)</f>
        <v>0</v>
      </c>
      <c r="BZ129" s="61">
        <f>IFERROR('Data Input - Proposed'!CD85*INDEX('Energy Prices'!$F$26:$CJ$31,MATCH($B129,'Energy Prices'!$C$26:$C$31,0),MATCH(Calc_Proposed!BZ$6,'Energy Prices'!$F$11:$CJ$11,0))/100000,0)</f>
        <v>0</v>
      </c>
      <c r="CA129" s="61">
        <f>IFERROR('Data Input - Proposed'!CE85*INDEX('Energy Prices'!$F$26:$CJ$31,MATCH($B129,'Energy Prices'!$C$26:$C$31,0),MATCH(Calc_Proposed!CA$6,'Energy Prices'!$F$11:$CJ$11,0))/100000,0)</f>
        <v>0</v>
      </c>
      <c r="CB129" s="61">
        <f>IFERROR('Data Input - Proposed'!CF85*INDEX('Energy Prices'!$F$26:$CJ$31,MATCH($B129,'Energy Prices'!$C$26:$C$31,0),MATCH(Calc_Proposed!CB$6,'Energy Prices'!$F$11:$CJ$11,0))/100000,0)</f>
        <v>0</v>
      </c>
      <c r="CC129" s="61">
        <f>IFERROR('Data Input - Proposed'!CG85*INDEX('Energy Prices'!$F$26:$CJ$31,MATCH($B129,'Energy Prices'!$C$26:$C$31,0),MATCH(Calc_Proposed!CC$6,'Energy Prices'!$F$11:$CJ$11,0))/100000,0)</f>
        <v>0</v>
      </c>
      <c r="CD129" s="61">
        <f>IFERROR('Data Input - Proposed'!CH85*INDEX('Energy Prices'!$F$26:$CJ$31,MATCH($B129,'Energy Prices'!$C$26:$C$31,0),MATCH(Calc_Proposed!CD$6,'Energy Prices'!$F$11:$CJ$11,0))/100000,0)</f>
        <v>0</v>
      </c>
      <c r="CE129" s="61">
        <f>IFERROR('Data Input - Proposed'!CI85*INDEX('Energy Prices'!$F$26:$CJ$31,MATCH($B129,'Energy Prices'!$C$26:$C$31,0),MATCH(Calc_Proposed!CE$6,'Energy Prices'!$F$11:$CJ$11,0))/100000,0)</f>
        <v>0</v>
      </c>
      <c r="CF129" s="61">
        <f>IFERROR('Data Input - Proposed'!CJ85*INDEX('Energy Prices'!$F$26:$CJ$31,MATCH($B129,'Energy Prices'!$C$26:$C$31,0),MATCH(Calc_Proposed!CF$6,'Energy Prices'!$F$11:$CJ$11,0))/100000,0)</f>
        <v>0</v>
      </c>
      <c r="CG129" s="61">
        <f>IFERROR('Data Input - Proposed'!CK85*INDEX('Energy Prices'!$F$26:$CJ$31,MATCH($B129,'Energy Prices'!$C$26:$C$31,0),MATCH(Calc_Proposed!CG$6,'Energy Prices'!$F$11:$CJ$11,0))/100000,0)</f>
        <v>0</v>
      </c>
      <c r="CH129" s="61">
        <f>IFERROR('Data Input - Proposed'!CL85*INDEX('Energy Prices'!$F$26:$CJ$31,MATCH($B129,'Energy Prices'!$C$26:$C$31,0),MATCH(Calc_Proposed!CH$6,'Energy Prices'!$F$11:$CJ$11,0))/100000,0)</f>
        <v>0</v>
      </c>
      <c r="CI129" s="61">
        <f>IFERROR('Data Input - Proposed'!CM85*INDEX('Energy Prices'!$F$26:$CJ$31,MATCH($B129,'Energy Prices'!$C$26:$C$31,0),MATCH(Calc_Proposed!CI$6,'Energy Prices'!$F$11:$CJ$11,0))/100000,0)</f>
        <v>0</v>
      </c>
      <c r="CJ129" s="61">
        <f>IFERROR('Data Input - Proposed'!CN85*INDEX('Energy Prices'!$F$26:$CJ$31,MATCH($B129,'Energy Prices'!$C$26:$C$31,0),MATCH(Calc_Proposed!CJ$6,'Energy Prices'!$F$11:$CJ$11,0))/100000,0)</f>
        <v>0</v>
      </c>
      <c r="CK129" s="61">
        <f>IFERROR('Data Input - Proposed'!CO85*INDEX('Energy Prices'!$F$26:$CJ$31,MATCH($B129,'Energy Prices'!$C$26:$C$31,0),MATCH(Calc_Proposed!CK$6,'Energy Prices'!$F$11:$CJ$11,0))/100000,0)</f>
        <v>0</v>
      </c>
      <c r="CL129" s="61">
        <f>IFERROR('Data Input - Proposed'!CP85*INDEX('Energy Prices'!$F$26:$CJ$31,MATCH($B129,'Energy Prices'!$C$26:$C$31,0),MATCH(Calc_Proposed!CL$6,'Energy Prices'!$F$11:$CJ$11,0))/100000,0)</f>
        <v>0</v>
      </c>
      <c r="CM129" s="61">
        <f>IFERROR('Data Input - Proposed'!CQ85*INDEX('Energy Prices'!$F$26:$CJ$31,MATCH($B129,'Energy Prices'!$C$26:$C$31,0),MATCH(Calc_Proposed!CM$6,'Energy Prices'!$F$11:$CJ$11,0))/100000,0)</f>
        <v>0</v>
      </c>
      <c r="CN129" s="61">
        <f>IFERROR('Data Input - Proposed'!CR85*INDEX('Energy Prices'!$F$26:$CJ$31,MATCH($B129,'Energy Prices'!$C$26:$C$31,0),MATCH(Calc_Proposed!CN$6,'Energy Prices'!$F$11:$CJ$11,0))/100000,0)</f>
        <v>0</v>
      </c>
      <c r="CO129" s="61">
        <f>IFERROR('Data Input - Proposed'!CS85*INDEX('Energy Prices'!$F$26:$CJ$31,MATCH($B129,'Energy Prices'!$C$26:$C$31,0),MATCH(Calc_Proposed!CO$6,'Energy Prices'!$F$11:$CJ$11,0))/100000,0)</f>
        <v>0</v>
      </c>
      <c r="CP129" s="61">
        <f>IFERROR('Data Input - Proposed'!CT85*INDEX('Energy Prices'!$F$26:$CJ$31,MATCH($B129,'Energy Prices'!$C$26:$C$31,0),MATCH(Calc_Proposed!CP$6,'Energy Prices'!$F$11:$CJ$11,0))/100000,0)</f>
        <v>0</v>
      </c>
      <c r="CQ129" s="61">
        <f>IFERROR('Data Input - Proposed'!CU85*INDEX('Energy Prices'!$F$26:$CJ$31,MATCH($B129,'Energy Prices'!$C$26:$C$31,0),MATCH(Calc_Proposed!CQ$6,'Energy Prices'!$F$11:$CJ$11,0))/100000,0)</f>
        <v>0</v>
      </c>
      <c r="CR129" s="61">
        <f>IFERROR('Data Input - Proposed'!CV85*INDEX('Energy Prices'!$F$26:$CJ$31,MATCH($B129,'Energy Prices'!$C$26:$C$31,0),MATCH(Calc_Proposed!CR$6,'Energy Prices'!$F$11:$CJ$11,0))/100000,0)</f>
        <v>0</v>
      </c>
      <c r="CS129" s="61">
        <f>IFERROR('Data Input - Proposed'!CW85*INDEX('Energy Prices'!$F$26:$CJ$31,MATCH($B129,'Energy Prices'!$C$26:$C$31,0),MATCH(Calc_Proposed!CS$6,'Energy Prices'!$F$11:$CJ$11,0))/100000,0)</f>
        <v>0</v>
      </c>
      <c r="CT129" s="61">
        <f>IFERROR('Data Input - Proposed'!CX85*INDEX('Energy Prices'!$F$26:$CJ$31,MATCH($B129,'Energy Prices'!$C$26:$C$31,0),MATCH(Calc_Proposed!CT$6,'Energy Prices'!$F$11:$CJ$11,0))/100000,0)</f>
        <v>0</v>
      </c>
      <c r="CU129" s="61">
        <f>IFERROR('Data Input - Proposed'!CY85*INDEX('Energy Prices'!$F$26:$CJ$31,MATCH($B129,'Energy Prices'!$C$26:$C$31,0),MATCH(Calc_Proposed!CU$6,'Energy Prices'!$F$11:$CJ$11,0))/100000,0)</f>
        <v>0</v>
      </c>
      <c r="CV129" s="61">
        <f>IFERROR('Data Input - Proposed'!CZ85*INDEX('Energy Prices'!$F$26:$CJ$31,MATCH($B129,'Energy Prices'!$C$26:$C$31,0),MATCH(Calc_Proposed!CV$6,'Energy Prices'!$F$11:$CJ$11,0))/100000,0)</f>
        <v>0</v>
      </c>
      <c r="CW129" s="61">
        <f>IFERROR('Data Input - Proposed'!DA85*INDEX('Energy Prices'!$F$26:$CJ$31,MATCH($B129,'Energy Prices'!$C$26:$C$31,0),MATCH(Calc_Proposed!CW$6,'Energy Prices'!$F$11:$CJ$11,0))/100000,0)</f>
        <v>0</v>
      </c>
      <c r="CX129" s="61">
        <f>IFERROR('Data Input - Proposed'!DB85*INDEX('Energy Prices'!$F$26:$CJ$31,MATCH($B129,'Energy Prices'!$C$26:$C$31,0),MATCH(Calc_Proposed!CX$6,'Energy Prices'!$F$11:$CJ$11,0))/100000,0)</f>
        <v>0</v>
      </c>
      <c r="CY129" s="61">
        <f>IFERROR('Data Input - Proposed'!DC85*INDEX('Energy Prices'!$F$26:$CJ$31,MATCH($B129,'Energy Prices'!$C$26:$C$31,0),MATCH(Calc_Proposed!CY$6,'Energy Prices'!$F$11:$CJ$11,0))/100000,0)</f>
        <v>0</v>
      </c>
      <c r="CZ129" s="391"/>
    </row>
    <row r="130" spans="2:104" x14ac:dyDescent="0.25">
      <c r="B130" s="393" t="s">
        <v>115</v>
      </c>
      <c r="C130" s="9" t="s">
        <v>1117</v>
      </c>
      <c r="D130" s="61">
        <f>IFERROR('Data Input - Proposed'!H86*INDEX('Energy Prices'!$F$26:$CJ$31,MATCH($B130,'Energy Prices'!$C$26:$C$31,0),MATCH(Calc_Proposed!D$6,'Energy Prices'!$F$11:$CJ$11,0))/100000,0)</f>
        <v>0</v>
      </c>
      <c r="E130" s="61">
        <f>IFERROR('Data Input - Proposed'!I86*INDEX('Energy Prices'!$F$26:$CJ$31,MATCH($B130,'Energy Prices'!$C$26:$C$31,0),MATCH(Calc_Proposed!E$6,'Energy Prices'!$F$11:$CJ$11,0))/100000,0)</f>
        <v>0</v>
      </c>
      <c r="F130" s="61">
        <f>IFERROR('Data Input - Proposed'!J86*INDEX('Energy Prices'!$F$26:$CJ$31,MATCH($B130,'Energy Prices'!$C$26:$C$31,0),MATCH(Calc_Proposed!F$6,'Energy Prices'!$F$11:$CJ$11,0))/100000,0)</f>
        <v>0</v>
      </c>
      <c r="G130" s="61">
        <f>IFERROR('Data Input - Proposed'!K86*INDEX('Energy Prices'!$F$26:$CJ$31,MATCH($B130,'Energy Prices'!$C$26:$C$31,0),MATCH(Calc_Proposed!G$6,'Energy Prices'!$F$11:$CJ$11,0))/100000,0)</f>
        <v>0</v>
      </c>
      <c r="H130" s="61">
        <f>IFERROR('Data Input - Proposed'!L86*INDEX('Energy Prices'!$F$26:$CJ$31,MATCH($B130,'Energy Prices'!$C$26:$C$31,0),MATCH(Calc_Proposed!H$6,'Energy Prices'!$F$11:$CJ$11,0))/100000,0)</f>
        <v>0</v>
      </c>
      <c r="I130" s="61">
        <f>IFERROR('Data Input - Proposed'!M86*INDEX('Energy Prices'!$F$26:$CJ$31,MATCH($B130,'Energy Prices'!$C$26:$C$31,0),MATCH(Calc_Proposed!I$6,'Energy Prices'!$F$11:$CJ$11,0))/100000,0)</f>
        <v>0</v>
      </c>
      <c r="J130" s="61">
        <f>IFERROR('Data Input - Proposed'!N86*INDEX('Energy Prices'!$F$26:$CJ$31,MATCH($B130,'Energy Prices'!$C$26:$C$31,0),MATCH(Calc_Proposed!J$6,'Energy Prices'!$F$11:$CJ$11,0))/100000,0)</f>
        <v>0</v>
      </c>
      <c r="K130" s="61">
        <f>IFERROR('Data Input - Proposed'!O86*INDEX('Energy Prices'!$F$26:$CJ$31,MATCH($B130,'Energy Prices'!$C$26:$C$31,0),MATCH(Calc_Proposed!K$6,'Energy Prices'!$F$11:$CJ$11,0))/100000,0)</f>
        <v>0</v>
      </c>
      <c r="L130" s="61">
        <f>IFERROR('Data Input - Proposed'!P86*INDEX('Energy Prices'!$F$26:$CJ$31,MATCH($B130,'Energy Prices'!$C$26:$C$31,0),MATCH(Calc_Proposed!L$6,'Energy Prices'!$F$11:$CJ$11,0))/100000,0)</f>
        <v>0</v>
      </c>
      <c r="M130" s="61">
        <f>IFERROR('Data Input - Proposed'!Q86*INDEX('Energy Prices'!$F$26:$CJ$31,MATCH($B130,'Energy Prices'!$C$26:$C$31,0),MATCH(Calc_Proposed!M$6,'Energy Prices'!$F$11:$CJ$11,0))/100000,0)</f>
        <v>0</v>
      </c>
      <c r="N130" s="61">
        <f>IFERROR('Data Input - Proposed'!R86*INDEX('Energy Prices'!$F$26:$CJ$31,MATCH($B130,'Energy Prices'!$C$26:$C$31,0),MATCH(Calc_Proposed!N$6,'Energy Prices'!$F$11:$CJ$11,0))/100000,0)</f>
        <v>0</v>
      </c>
      <c r="O130" s="61">
        <f>IFERROR('Data Input - Proposed'!S86*INDEX('Energy Prices'!$F$26:$CJ$31,MATCH($B130,'Energy Prices'!$C$26:$C$31,0),MATCH(Calc_Proposed!O$6,'Energy Prices'!$F$11:$CJ$11,0))/100000,0)</f>
        <v>0</v>
      </c>
      <c r="P130" s="61">
        <f>IFERROR('Data Input - Proposed'!T86*INDEX('Energy Prices'!$F$26:$CJ$31,MATCH($B130,'Energy Prices'!$C$26:$C$31,0),MATCH(Calc_Proposed!P$6,'Energy Prices'!$F$11:$CJ$11,0))/100000,0)</f>
        <v>0</v>
      </c>
      <c r="Q130" s="61">
        <f>IFERROR('Data Input - Proposed'!U86*INDEX('Energy Prices'!$F$26:$CJ$31,MATCH($B130,'Energy Prices'!$C$26:$C$31,0),MATCH(Calc_Proposed!Q$6,'Energy Prices'!$F$11:$CJ$11,0))/100000,0)</f>
        <v>0</v>
      </c>
      <c r="R130" s="61">
        <f>IFERROR('Data Input - Proposed'!V86*INDEX('Energy Prices'!$F$26:$CJ$31,MATCH($B130,'Energy Prices'!$C$26:$C$31,0),MATCH(Calc_Proposed!R$6,'Energy Prices'!$F$11:$CJ$11,0))/100000,0)</f>
        <v>0</v>
      </c>
      <c r="S130" s="61">
        <f>IFERROR('Data Input - Proposed'!W86*INDEX('Energy Prices'!$F$26:$CJ$31,MATCH($B130,'Energy Prices'!$C$26:$C$31,0),MATCH(Calc_Proposed!S$6,'Energy Prices'!$F$11:$CJ$11,0))/100000,0)</f>
        <v>0</v>
      </c>
      <c r="T130" s="61">
        <f>IFERROR('Data Input - Proposed'!X86*INDEX('Energy Prices'!$F$26:$CJ$31,MATCH($B130,'Energy Prices'!$C$26:$C$31,0),MATCH(Calc_Proposed!T$6,'Energy Prices'!$F$11:$CJ$11,0))/100000,0)</f>
        <v>0</v>
      </c>
      <c r="U130" s="61">
        <f>IFERROR('Data Input - Proposed'!Y86*INDEX('Energy Prices'!$F$26:$CJ$31,MATCH($B130,'Energy Prices'!$C$26:$C$31,0),MATCH(Calc_Proposed!U$6,'Energy Prices'!$F$11:$CJ$11,0))/100000,0)</f>
        <v>0</v>
      </c>
      <c r="V130" s="61">
        <f>IFERROR('Data Input - Proposed'!Z86*INDEX('Energy Prices'!$F$26:$CJ$31,MATCH($B130,'Energy Prices'!$C$26:$C$31,0),MATCH(Calc_Proposed!V$6,'Energy Prices'!$F$11:$CJ$11,0))/100000,0)</f>
        <v>0</v>
      </c>
      <c r="W130" s="61">
        <f>IFERROR('Data Input - Proposed'!AA86*INDEX('Energy Prices'!$F$26:$CJ$31,MATCH($B130,'Energy Prices'!$C$26:$C$31,0),MATCH(Calc_Proposed!W$6,'Energy Prices'!$F$11:$CJ$11,0))/100000,0)</f>
        <v>0</v>
      </c>
      <c r="X130" s="61">
        <f>IFERROR('Data Input - Proposed'!AB86*INDEX('Energy Prices'!$F$26:$CJ$31,MATCH($B130,'Energy Prices'!$C$26:$C$31,0),MATCH(Calc_Proposed!X$6,'Energy Prices'!$F$11:$CJ$11,0))/100000,0)</f>
        <v>0</v>
      </c>
      <c r="Y130" s="61">
        <f>IFERROR('Data Input - Proposed'!AC86*INDEX('Energy Prices'!$F$26:$CJ$31,MATCH($B130,'Energy Prices'!$C$26:$C$31,0),MATCH(Calc_Proposed!Y$6,'Energy Prices'!$F$11:$CJ$11,0))/100000,0)</f>
        <v>0</v>
      </c>
      <c r="Z130" s="61">
        <f>IFERROR('Data Input - Proposed'!AD86*INDEX('Energy Prices'!$F$26:$CJ$31,MATCH($B130,'Energy Prices'!$C$26:$C$31,0),MATCH(Calc_Proposed!Z$6,'Energy Prices'!$F$11:$CJ$11,0))/100000,0)</f>
        <v>0</v>
      </c>
      <c r="AA130" s="61">
        <f>IFERROR('Data Input - Proposed'!AE86*INDEX('Energy Prices'!$F$26:$CJ$31,MATCH($B130,'Energy Prices'!$C$26:$C$31,0),MATCH(Calc_Proposed!AA$6,'Energy Prices'!$F$11:$CJ$11,0))/100000,0)</f>
        <v>0</v>
      </c>
      <c r="AB130" s="61">
        <f>IFERROR('Data Input - Proposed'!AF86*INDEX('Energy Prices'!$F$26:$CJ$31,MATCH($B130,'Energy Prices'!$C$26:$C$31,0),MATCH(Calc_Proposed!AB$6,'Energy Prices'!$F$11:$CJ$11,0))/100000,0)</f>
        <v>0</v>
      </c>
      <c r="AC130" s="61">
        <f>IFERROR('Data Input - Proposed'!AG86*INDEX('Energy Prices'!$F$26:$CJ$31,MATCH($B130,'Energy Prices'!$C$26:$C$31,0),MATCH(Calc_Proposed!AC$6,'Energy Prices'!$F$11:$CJ$11,0))/100000,0)</f>
        <v>0</v>
      </c>
      <c r="AD130" s="61">
        <f>IFERROR('Data Input - Proposed'!AH86*INDEX('Energy Prices'!$F$26:$CJ$31,MATCH($B130,'Energy Prices'!$C$26:$C$31,0),MATCH(Calc_Proposed!AD$6,'Energy Prices'!$F$11:$CJ$11,0))/100000,0)</f>
        <v>0</v>
      </c>
      <c r="AE130" s="61">
        <f>IFERROR('Data Input - Proposed'!AI86*INDEX('Energy Prices'!$F$26:$CJ$31,MATCH($B130,'Energy Prices'!$C$26:$C$31,0),MATCH(Calc_Proposed!AE$6,'Energy Prices'!$F$11:$CJ$11,0))/100000,0)</f>
        <v>0</v>
      </c>
      <c r="AF130" s="61">
        <f>IFERROR('Data Input - Proposed'!AJ86*INDEX('Energy Prices'!$F$26:$CJ$31,MATCH($B130,'Energy Prices'!$C$26:$C$31,0),MATCH(Calc_Proposed!AF$6,'Energy Prices'!$F$11:$CJ$11,0))/100000,0)</f>
        <v>0</v>
      </c>
      <c r="AG130" s="61">
        <f>IFERROR('Data Input - Proposed'!AK86*INDEX('Energy Prices'!$F$26:$CJ$31,MATCH($B130,'Energy Prices'!$C$26:$C$31,0),MATCH(Calc_Proposed!AG$6,'Energy Prices'!$F$11:$CJ$11,0))/100000,0)</f>
        <v>0</v>
      </c>
      <c r="AH130" s="61">
        <f>IFERROR('Data Input - Proposed'!AL86*INDEX('Energy Prices'!$F$26:$CJ$31,MATCH($B130,'Energy Prices'!$C$26:$C$31,0),MATCH(Calc_Proposed!AH$6,'Energy Prices'!$F$11:$CJ$11,0))/100000,0)</f>
        <v>0</v>
      </c>
      <c r="AI130" s="61">
        <f>IFERROR('Data Input - Proposed'!AM86*INDEX('Energy Prices'!$F$26:$CJ$31,MATCH($B130,'Energy Prices'!$C$26:$C$31,0),MATCH(Calc_Proposed!AI$6,'Energy Prices'!$F$11:$CJ$11,0))/100000,0)</f>
        <v>0</v>
      </c>
      <c r="AJ130" s="61">
        <f>IFERROR('Data Input - Proposed'!AN86*INDEX('Energy Prices'!$F$26:$CJ$31,MATCH($B130,'Energy Prices'!$C$26:$C$31,0),MATCH(Calc_Proposed!AJ$6,'Energy Prices'!$F$11:$CJ$11,0))/100000,0)</f>
        <v>0</v>
      </c>
      <c r="AK130" s="61">
        <f>IFERROR('Data Input - Proposed'!AO86*INDEX('Energy Prices'!$F$26:$CJ$31,MATCH($B130,'Energy Prices'!$C$26:$C$31,0),MATCH(Calc_Proposed!AK$6,'Energy Prices'!$F$11:$CJ$11,0))/100000,0)</f>
        <v>0</v>
      </c>
      <c r="AL130" s="61">
        <f>IFERROR('Data Input - Proposed'!AP86*INDEX('Energy Prices'!$F$26:$CJ$31,MATCH($B130,'Energy Prices'!$C$26:$C$31,0),MATCH(Calc_Proposed!AL$6,'Energy Prices'!$F$11:$CJ$11,0))/100000,0)</f>
        <v>0</v>
      </c>
      <c r="AM130" s="61">
        <f>IFERROR('Data Input - Proposed'!AQ86*INDEX('Energy Prices'!$F$26:$CJ$31,MATCH($B130,'Energy Prices'!$C$26:$C$31,0),MATCH(Calc_Proposed!AM$6,'Energy Prices'!$F$11:$CJ$11,0))/100000,0)</f>
        <v>0</v>
      </c>
      <c r="AN130" s="61">
        <f>IFERROR('Data Input - Proposed'!AR86*INDEX('Energy Prices'!$F$26:$CJ$31,MATCH($B130,'Energy Prices'!$C$26:$C$31,0),MATCH(Calc_Proposed!AN$6,'Energy Prices'!$F$11:$CJ$11,0))/100000,0)</f>
        <v>0</v>
      </c>
      <c r="AO130" s="61">
        <f>IFERROR('Data Input - Proposed'!AS86*INDEX('Energy Prices'!$F$26:$CJ$31,MATCH($B130,'Energy Prices'!$C$26:$C$31,0),MATCH(Calc_Proposed!AO$6,'Energy Prices'!$F$11:$CJ$11,0))/100000,0)</f>
        <v>0</v>
      </c>
      <c r="AP130" s="61">
        <f>IFERROR('Data Input - Proposed'!AT86*INDEX('Energy Prices'!$F$26:$CJ$31,MATCH($B130,'Energy Prices'!$C$26:$C$31,0),MATCH(Calc_Proposed!AP$6,'Energy Prices'!$F$11:$CJ$11,0))/100000,0)</f>
        <v>0</v>
      </c>
      <c r="AQ130" s="61">
        <f>IFERROR('Data Input - Proposed'!AU86*INDEX('Energy Prices'!$F$26:$CJ$31,MATCH($B130,'Energy Prices'!$C$26:$C$31,0),MATCH(Calc_Proposed!AQ$6,'Energy Prices'!$F$11:$CJ$11,0))/100000,0)</f>
        <v>0</v>
      </c>
      <c r="AR130" s="61">
        <f>IFERROR('Data Input - Proposed'!AV86*INDEX('Energy Prices'!$F$26:$CJ$31,MATCH($B130,'Energy Prices'!$C$26:$C$31,0),MATCH(Calc_Proposed!AR$6,'Energy Prices'!$F$11:$CJ$11,0))/100000,0)</f>
        <v>0</v>
      </c>
      <c r="AS130" s="61">
        <f>IFERROR('Data Input - Proposed'!AW86*INDEX('Energy Prices'!$F$26:$CJ$31,MATCH($B130,'Energy Prices'!$C$26:$C$31,0),MATCH(Calc_Proposed!AS$6,'Energy Prices'!$F$11:$CJ$11,0))/100000,0)</f>
        <v>0</v>
      </c>
      <c r="AT130" s="61">
        <f>IFERROR('Data Input - Proposed'!AX86*INDEX('Energy Prices'!$F$26:$CJ$31,MATCH($B130,'Energy Prices'!$C$26:$C$31,0),MATCH(Calc_Proposed!AT$6,'Energy Prices'!$F$11:$CJ$11,0))/100000,0)</f>
        <v>0</v>
      </c>
      <c r="AU130" s="61">
        <f>IFERROR('Data Input - Proposed'!AY86*INDEX('Energy Prices'!$F$26:$CJ$31,MATCH($B130,'Energy Prices'!$C$26:$C$31,0),MATCH(Calc_Proposed!AU$6,'Energy Prices'!$F$11:$CJ$11,0))/100000,0)</f>
        <v>0</v>
      </c>
      <c r="AV130" s="61">
        <f>IFERROR('Data Input - Proposed'!AZ86*INDEX('Energy Prices'!$F$26:$CJ$31,MATCH($B130,'Energy Prices'!$C$26:$C$31,0),MATCH(Calc_Proposed!AV$6,'Energy Prices'!$F$11:$CJ$11,0))/100000,0)</f>
        <v>0</v>
      </c>
      <c r="AW130" s="61">
        <f>IFERROR('Data Input - Proposed'!BA86*INDEX('Energy Prices'!$F$26:$CJ$31,MATCH($B130,'Energy Prices'!$C$26:$C$31,0),MATCH(Calc_Proposed!AW$6,'Energy Prices'!$F$11:$CJ$11,0))/100000,0)</f>
        <v>0</v>
      </c>
      <c r="AX130" s="61">
        <f>IFERROR('Data Input - Proposed'!BB86*INDEX('Energy Prices'!$F$26:$CJ$31,MATCH($B130,'Energy Prices'!$C$26:$C$31,0),MATCH(Calc_Proposed!AX$6,'Energy Prices'!$F$11:$CJ$11,0))/100000,0)</f>
        <v>0</v>
      </c>
      <c r="AY130" s="61">
        <f>IFERROR('Data Input - Proposed'!BC86*INDEX('Energy Prices'!$F$26:$CJ$31,MATCH($B130,'Energy Prices'!$C$26:$C$31,0),MATCH(Calc_Proposed!AY$6,'Energy Prices'!$F$11:$CJ$11,0))/100000,0)</f>
        <v>0</v>
      </c>
      <c r="AZ130" s="61">
        <f>IFERROR('Data Input - Proposed'!BD86*INDEX('Energy Prices'!$F$26:$CJ$31,MATCH($B130,'Energy Prices'!$C$26:$C$31,0),MATCH(Calc_Proposed!AZ$6,'Energy Prices'!$F$11:$CJ$11,0))/100000,0)</f>
        <v>0</v>
      </c>
      <c r="BA130" s="61">
        <f>IFERROR('Data Input - Proposed'!BE86*INDEX('Energy Prices'!$F$26:$CJ$31,MATCH($B130,'Energy Prices'!$C$26:$C$31,0),MATCH(Calc_Proposed!BA$6,'Energy Prices'!$F$11:$CJ$11,0))/100000,0)</f>
        <v>0</v>
      </c>
      <c r="BB130" s="61">
        <f>IFERROR('Data Input - Proposed'!BF86*INDEX('Energy Prices'!$F$26:$CJ$31,MATCH($B130,'Energy Prices'!$C$26:$C$31,0),MATCH(Calc_Proposed!BB$6,'Energy Prices'!$F$11:$CJ$11,0))/100000,0)</f>
        <v>0</v>
      </c>
      <c r="BC130" s="61">
        <f>IFERROR('Data Input - Proposed'!BG86*INDEX('Energy Prices'!$F$26:$CJ$31,MATCH($B130,'Energy Prices'!$C$26:$C$31,0),MATCH(Calc_Proposed!BC$6,'Energy Prices'!$F$11:$CJ$11,0))/100000,0)</f>
        <v>0</v>
      </c>
      <c r="BD130" s="61">
        <f>IFERROR('Data Input - Proposed'!BH86*INDEX('Energy Prices'!$F$26:$CJ$31,MATCH($B130,'Energy Prices'!$C$26:$C$31,0),MATCH(Calc_Proposed!BD$6,'Energy Prices'!$F$11:$CJ$11,0))/100000,0)</f>
        <v>0</v>
      </c>
      <c r="BE130" s="61">
        <f>IFERROR('Data Input - Proposed'!BI86*INDEX('Energy Prices'!$F$26:$CJ$31,MATCH($B130,'Energy Prices'!$C$26:$C$31,0),MATCH(Calc_Proposed!BE$6,'Energy Prices'!$F$11:$CJ$11,0))/100000,0)</f>
        <v>0</v>
      </c>
      <c r="BF130" s="61">
        <f>IFERROR('Data Input - Proposed'!BJ86*INDEX('Energy Prices'!$F$26:$CJ$31,MATCH($B130,'Energy Prices'!$C$26:$C$31,0),MATCH(Calc_Proposed!BF$6,'Energy Prices'!$F$11:$CJ$11,0))/100000,0)</f>
        <v>0</v>
      </c>
      <c r="BG130" s="61">
        <f>IFERROR('Data Input - Proposed'!BK86*INDEX('Energy Prices'!$F$26:$CJ$31,MATCH($B130,'Energy Prices'!$C$26:$C$31,0),MATCH(Calc_Proposed!BG$6,'Energy Prices'!$F$11:$CJ$11,0))/100000,0)</f>
        <v>0</v>
      </c>
      <c r="BH130" s="61">
        <f>IFERROR('Data Input - Proposed'!BL86*INDEX('Energy Prices'!$F$26:$CJ$31,MATCH($B130,'Energy Prices'!$C$26:$C$31,0),MATCH(Calc_Proposed!BH$6,'Energy Prices'!$F$11:$CJ$11,0))/100000,0)</f>
        <v>0</v>
      </c>
      <c r="BI130" s="61">
        <f>IFERROR('Data Input - Proposed'!BM86*INDEX('Energy Prices'!$F$26:$CJ$31,MATCH($B130,'Energy Prices'!$C$26:$C$31,0),MATCH(Calc_Proposed!BI$6,'Energy Prices'!$F$11:$CJ$11,0))/100000,0)</f>
        <v>0</v>
      </c>
      <c r="BJ130" s="61">
        <f>IFERROR('Data Input - Proposed'!BN86*INDEX('Energy Prices'!$F$26:$CJ$31,MATCH($B130,'Energy Prices'!$C$26:$C$31,0),MATCH(Calc_Proposed!BJ$6,'Energy Prices'!$F$11:$CJ$11,0))/100000,0)</f>
        <v>0</v>
      </c>
      <c r="BK130" s="61">
        <f>IFERROR('Data Input - Proposed'!BO86*INDEX('Energy Prices'!$F$26:$CJ$31,MATCH($B130,'Energy Prices'!$C$26:$C$31,0),MATCH(Calc_Proposed!BK$6,'Energy Prices'!$F$11:$CJ$11,0))/100000,0)</f>
        <v>0</v>
      </c>
      <c r="BL130" s="61">
        <f>IFERROR('Data Input - Proposed'!BP86*INDEX('Energy Prices'!$F$26:$CJ$31,MATCH($B130,'Energy Prices'!$C$26:$C$31,0),MATCH(Calc_Proposed!BL$6,'Energy Prices'!$F$11:$CJ$11,0))/100000,0)</f>
        <v>0</v>
      </c>
      <c r="BM130" s="61">
        <f>IFERROR('Data Input - Proposed'!BQ86*INDEX('Energy Prices'!$F$26:$CJ$31,MATCH($B130,'Energy Prices'!$C$26:$C$31,0),MATCH(Calc_Proposed!BM$6,'Energy Prices'!$F$11:$CJ$11,0))/100000,0)</f>
        <v>0</v>
      </c>
      <c r="BN130" s="61">
        <f>IFERROR('Data Input - Proposed'!BR86*INDEX('Energy Prices'!$F$26:$CJ$31,MATCH($B130,'Energy Prices'!$C$26:$C$31,0),MATCH(Calc_Proposed!BN$6,'Energy Prices'!$F$11:$CJ$11,0))/100000,0)</f>
        <v>0</v>
      </c>
      <c r="BO130" s="61">
        <f>IFERROR('Data Input - Proposed'!BS86*INDEX('Energy Prices'!$F$26:$CJ$31,MATCH($B130,'Energy Prices'!$C$26:$C$31,0),MATCH(Calc_Proposed!BO$6,'Energy Prices'!$F$11:$CJ$11,0))/100000,0)</f>
        <v>0</v>
      </c>
      <c r="BP130" s="61">
        <f>IFERROR('Data Input - Proposed'!BT86*INDEX('Energy Prices'!$F$26:$CJ$31,MATCH($B130,'Energy Prices'!$C$26:$C$31,0),MATCH(Calc_Proposed!BP$6,'Energy Prices'!$F$11:$CJ$11,0))/100000,0)</f>
        <v>0</v>
      </c>
      <c r="BQ130" s="61">
        <f>IFERROR('Data Input - Proposed'!BU86*INDEX('Energy Prices'!$F$26:$CJ$31,MATCH($B130,'Energy Prices'!$C$26:$C$31,0),MATCH(Calc_Proposed!BQ$6,'Energy Prices'!$F$11:$CJ$11,0))/100000,0)</f>
        <v>0</v>
      </c>
      <c r="BR130" s="61">
        <f>IFERROR('Data Input - Proposed'!BV86*INDEX('Energy Prices'!$F$26:$CJ$31,MATCH($B130,'Energy Prices'!$C$26:$C$31,0),MATCH(Calc_Proposed!BR$6,'Energy Prices'!$F$11:$CJ$11,0))/100000,0)</f>
        <v>0</v>
      </c>
      <c r="BS130" s="61">
        <f>IFERROR('Data Input - Proposed'!BW86*INDEX('Energy Prices'!$F$26:$CJ$31,MATCH($B130,'Energy Prices'!$C$26:$C$31,0),MATCH(Calc_Proposed!BS$6,'Energy Prices'!$F$11:$CJ$11,0))/100000,0)</f>
        <v>0</v>
      </c>
      <c r="BT130" s="61">
        <f>IFERROR('Data Input - Proposed'!BX86*INDEX('Energy Prices'!$F$26:$CJ$31,MATCH($B130,'Energy Prices'!$C$26:$C$31,0),MATCH(Calc_Proposed!BT$6,'Energy Prices'!$F$11:$CJ$11,0))/100000,0)</f>
        <v>0</v>
      </c>
      <c r="BU130" s="61">
        <f>IFERROR('Data Input - Proposed'!BY86*INDEX('Energy Prices'!$F$26:$CJ$31,MATCH($B130,'Energy Prices'!$C$26:$C$31,0),MATCH(Calc_Proposed!BU$6,'Energy Prices'!$F$11:$CJ$11,0))/100000,0)</f>
        <v>0</v>
      </c>
      <c r="BV130" s="61">
        <f>IFERROR('Data Input - Proposed'!BZ86*INDEX('Energy Prices'!$F$26:$CJ$31,MATCH($B130,'Energy Prices'!$C$26:$C$31,0),MATCH(Calc_Proposed!BV$6,'Energy Prices'!$F$11:$CJ$11,0))/100000,0)</f>
        <v>0</v>
      </c>
      <c r="BW130" s="61">
        <f>IFERROR('Data Input - Proposed'!CA86*INDEX('Energy Prices'!$F$26:$CJ$31,MATCH($B130,'Energy Prices'!$C$26:$C$31,0),MATCH(Calc_Proposed!BW$6,'Energy Prices'!$F$11:$CJ$11,0))/100000,0)</f>
        <v>0</v>
      </c>
      <c r="BX130" s="61">
        <f>IFERROR('Data Input - Proposed'!CB86*INDEX('Energy Prices'!$F$26:$CJ$31,MATCH($B130,'Energy Prices'!$C$26:$C$31,0),MATCH(Calc_Proposed!BX$6,'Energy Prices'!$F$11:$CJ$11,0))/100000,0)</f>
        <v>0</v>
      </c>
      <c r="BY130" s="61">
        <f>IFERROR('Data Input - Proposed'!CC86*INDEX('Energy Prices'!$F$26:$CJ$31,MATCH($B130,'Energy Prices'!$C$26:$C$31,0),MATCH(Calc_Proposed!BY$6,'Energy Prices'!$F$11:$CJ$11,0))/100000,0)</f>
        <v>0</v>
      </c>
      <c r="BZ130" s="61">
        <f>IFERROR('Data Input - Proposed'!CD86*INDEX('Energy Prices'!$F$26:$CJ$31,MATCH($B130,'Energy Prices'!$C$26:$C$31,0),MATCH(Calc_Proposed!BZ$6,'Energy Prices'!$F$11:$CJ$11,0))/100000,0)</f>
        <v>0</v>
      </c>
      <c r="CA130" s="61">
        <f>IFERROR('Data Input - Proposed'!CE86*INDEX('Energy Prices'!$F$26:$CJ$31,MATCH($B130,'Energy Prices'!$C$26:$C$31,0),MATCH(Calc_Proposed!CA$6,'Energy Prices'!$F$11:$CJ$11,0))/100000,0)</f>
        <v>0</v>
      </c>
      <c r="CB130" s="61">
        <f>IFERROR('Data Input - Proposed'!CF86*INDEX('Energy Prices'!$F$26:$CJ$31,MATCH($B130,'Energy Prices'!$C$26:$C$31,0),MATCH(Calc_Proposed!CB$6,'Energy Prices'!$F$11:$CJ$11,0))/100000,0)</f>
        <v>0</v>
      </c>
      <c r="CC130" s="61">
        <f>IFERROR('Data Input - Proposed'!CG86*INDEX('Energy Prices'!$F$26:$CJ$31,MATCH($B130,'Energy Prices'!$C$26:$C$31,0),MATCH(Calc_Proposed!CC$6,'Energy Prices'!$F$11:$CJ$11,0))/100000,0)</f>
        <v>0</v>
      </c>
      <c r="CD130" s="61">
        <f>IFERROR('Data Input - Proposed'!CH86*INDEX('Energy Prices'!$F$26:$CJ$31,MATCH($B130,'Energy Prices'!$C$26:$C$31,0),MATCH(Calc_Proposed!CD$6,'Energy Prices'!$F$11:$CJ$11,0))/100000,0)</f>
        <v>0</v>
      </c>
      <c r="CE130" s="61">
        <f>IFERROR('Data Input - Proposed'!CI86*INDEX('Energy Prices'!$F$26:$CJ$31,MATCH($B130,'Energy Prices'!$C$26:$C$31,0),MATCH(Calc_Proposed!CE$6,'Energy Prices'!$F$11:$CJ$11,0))/100000,0)</f>
        <v>0</v>
      </c>
      <c r="CF130" s="61">
        <f>IFERROR('Data Input - Proposed'!CJ86*INDEX('Energy Prices'!$F$26:$CJ$31,MATCH($B130,'Energy Prices'!$C$26:$C$31,0),MATCH(Calc_Proposed!CF$6,'Energy Prices'!$F$11:$CJ$11,0))/100000,0)</f>
        <v>0</v>
      </c>
      <c r="CG130" s="61">
        <f>IFERROR('Data Input - Proposed'!CK86*INDEX('Energy Prices'!$F$26:$CJ$31,MATCH($B130,'Energy Prices'!$C$26:$C$31,0),MATCH(Calc_Proposed!CG$6,'Energy Prices'!$F$11:$CJ$11,0))/100000,0)</f>
        <v>0</v>
      </c>
      <c r="CH130" s="61">
        <f>IFERROR('Data Input - Proposed'!CL86*INDEX('Energy Prices'!$F$26:$CJ$31,MATCH($B130,'Energy Prices'!$C$26:$C$31,0),MATCH(Calc_Proposed!CH$6,'Energy Prices'!$F$11:$CJ$11,0))/100000,0)</f>
        <v>0</v>
      </c>
      <c r="CI130" s="61">
        <f>IFERROR('Data Input - Proposed'!CM86*INDEX('Energy Prices'!$F$26:$CJ$31,MATCH($B130,'Energy Prices'!$C$26:$C$31,0),MATCH(Calc_Proposed!CI$6,'Energy Prices'!$F$11:$CJ$11,0))/100000,0)</f>
        <v>0</v>
      </c>
      <c r="CJ130" s="61">
        <f>IFERROR('Data Input - Proposed'!CN86*INDEX('Energy Prices'!$F$26:$CJ$31,MATCH($B130,'Energy Prices'!$C$26:$C$31,0),MATCH(Calc_Proposed!CJ$6,'Energy Prices'!$F$11:$CJ$11,0))/100000,0)</f>
        <v>0</v>
      </c>
      <c r="CK130" s="61">
        <f>IFERROR('Data Input - Proposed'!CO86*INDEX('Energy Prices'!$F$26:$CJ$31,MATCH($B130,'Energy Prices'!$C$26:$C$31,0),MATCH(Calc_Proposed!CK$6,'Energy Prices'!$F$11:$CJ$11,0))/100000,0)</f>
        <v>0</v>
      </c>
      <c r="CL130" s="61">
        <f>IFERROR('Data Input - Proposed'!CP86*INDEX('Energy Prices'!$F$26:$CJ$31,MATCH($B130,'Energy Prices'!$C$26:$C$31,0),MATCH(Calc_Proposed!CL$6,'Energy Prices'!$F$11:$CJ$11,0))/100000,0)</f>
        <v>0</v>
      </c>
      <c r="CM130" s="61">
        <f>IFERROR('Data Input - Proposed'!CQ86*INDEX('Energy Prices'!$F$26:$CJ$31,MATCH($B130,'Energy Prices'!$C$26:$C$31,0),MATCH(Calc_Proposed!CM$6,'Energy Prices'!$F$11:$CJ$11,0))/100000,0)</f>
        <v>0</v>
      </c>
      <c r="CN130" s="61">
        <f>IFERROR('Data Input - Proposed'!CR86*INDEX('Energy Prices'!$F$26:$CJ$31,MATCH($B130,'Energy Prices'!$C$26:$C$31,0),MATCH(Calc_Proposed!CN$6,'Energy Prices'!$F$11:$CJ$11,0))/100000,0)</f>
        <v>0</v>
      </c>
      <c r="CO130" s="61">
        <f>IFERROR('Data Input - Proposed'!CS86*INDEX('Energy Prices'!$F$26:$CJ$31,MATCH($B130,'Energy Prices'!$C$26:$C$31,0),MATCH(Calc_Proposed!CO$6,'Energy Prices'!$F$11:$CJ$11,0))/100000,0)</f>
        <v>0</v>
      </c>
      <c r="CP130" s="61">
        <f>IFERROR('Data Input - Proposed'!CT86*INDEX('Energy Prices'!$F$26:$CJ$31,MATCH($B130,'Energy Prices'!$C$26:$C$31,0),MATCH(Calc_Proposed!CP$6,'Energy Prices'!$F$11:$CJ$11,0))/100000,0)</f>
        <v>0</v>
      </c>
      <c r="CQ130" s="61">
        <f>IFERROR('Data Input - Proposed'!CU86*INDEX('Energy Prices'!$F$26:$CJ$31,MATCH($B130,'Energy Prices'!$C$26:$C$31,0),MATCH(Calc_Proposed!CQ$6,'Energy Prices'!$F$11:$CJ$11,0))/100000,0)</f>
        <v>0</v>
      </c>
      <c r="CR130" s="61">
        <f>IFERROR('Data Input - Proposed'!CV86*INDEX('Energy Prices'!$F$26:$CJ$31,MATCH($B130,'Energy Prices'!$C$26:$C$31,0),MATCH(Calc_Proposed!CR$6,'Energy Prices'!$F$11:$CJ$11,0))/100000,0)</f>
        <v>0</v>
      </c>
      <c r="CS130" s="61">
        <f>IFERROR('Data Input - Proposed'!CW86*INDEX('Energy Prices'!$F$26:$CJ$31,MATCH($B130,'Energy Prices'!$C$26:$C$31,0),MATCH(Calc_Proposed!CS$6,'Energy Prices'!$F$11:$CJ$11,0))/100000,0)</f>
        <v>0</v>
      </c>
      <c r="CT130" s="61">
        <f>IFERROR('Data Input - Proposed'!CX86*INDEX('Energy Prices'!$F$26:$CJ$31,MATCH($B130,'Energy Prices'!$C$26:$C$31,0),MATCH(Calc_Proposed!CT$6,'Energy Prices'!$F$11:$CJ$11,0))/100000,0)</f>
        <v>0</v>
      </c>
      <c r="CU130" s="61">
        <f>IFERROR('Data Input - Proposed'!CY86*INDEX('Energy Prices'!$F$26:$CJ$31,MATCH($B130,'Energy Prices'!$C$26:$C$31,0),MATCH(Calc_Proposed!CU$6,'Energy Prices'!$F$11:$CJ$11,0))/100000,0)</f>
        <v>0</v>
      </c>
      <c r="CV130" s="61">
        <f>IFERROR('Data Input - Proposed'!CZ86*INDEX('Energy Prices'!$F$26:$CJ$31,MATCH($B130,'Energy Prices'!$C$26:$C$31,0),MATCH(Calc_Proposed!CV$6,'Energy Prices'!$F$11:$CJ$11,0))/100000,0)</f>
        <v>0</v>
      </c>
      <c r="CW130" s="61">
        <f>IFERROR('Data Input - Proposed'!DA86*INDEX('Energy Prices'!$F$26:$CJ$31,MATCH($B130,'Energy Prices'!$C$26:$C$31,0),MATCH(Calc_Proposed!CW$6,'Energy Prices'!$F$11:$CJ$11,0))/100000,0)</f>
        <v>0</v>
      </c>
      <c r="CX130" s="61">
        <f>IFERROR('Data Input - Proposed'!DB86*INDEX('Energy Prices'!$F$26:$CJ$31,MATCH($B130,'Energy Prices'!$C$26:$C$31,0),MATCH(Calc_Proposed!CX$6,'Energy Prices'!$F$11:$CJ$11,0))/100000,0)</f>
        <v>0</v>
      </c>
      <c r="CY130" s="61">
        <f>IFERROR('Data Input - Proposed'!DC86*INDEX('Energy Prices'!$F$26:$CJ$31,MATCH($B130,'Energy Prices'!$C$26:$C$31,0),MATCH(Calc_Proposed!CY$6,'Energy Prices'!$F$11:$CJ$11,0))/100000,0)</f>
        <v>0</v>
      </c>
      <c r="CZ130" s="391"/>
    </row>
    <row r="131" spans="2:104" x14ac:dyDescent="0.25">
      <c r="B131" s="393" t="s">
        <v>388</v>
      </c>
      <c r="C131" s="9" t="s">
        <v>1117</v>
      </c>
      <c r="D131" s="61">
        <f>IFERROR('Data Input - Proposed'!H87*INDEX('Energy Prices'!$F$26:$CJ$31,MATCH($B131,'Energy Prices'!$C$26:$C$31,0),MATCH(Calc_Proposed!D$6,'Energy Prices'!$F$11:$CJ$11,0))/100000,0)</f>
        <v>0</v>
      </c>
      <c r="E131" s="61">
        <f>IFERROR('Data Input - Proposed'!I87*INDEX('Energy Prices'!$F$26:$CJ$31,MATCH($B131,'Energy Prices'!$C$26:$C$31,0),MATCH(Calc_Proposed!E$6,'Energy Prices'!$F$11:$CJ$11,0))/100000,0)</f>
        <v>0</v>
      </c>
      <c r="F131" s="61">
        <f>IFERROR('Data Input - Proposed'!J87*INDEX('Energy Prices'!$F$26:$CJ$31,MATCH($B131,'Energy Prices'!$C$26:$C$31,0),MATCH(Calc_Proposed!F$6,'Energy Prices'!$F$11:$CJ$11,0))/100000,0)</f>
        <v>0</v>
      </c>
      <c r="G131" s="61">
        <f>IFERROR('Data Input - Proposed'!K87*INDEX('Energy Prices'!$F$26:$CJ$31,MATCH($B131,'Energy Prices'!$C$26:$C$31,0),MATCH(Calc_Proposed!G$6,'Energy Prices'!$F$11:$CJ$11,0))/100000,0)</f>
        <v>0</v>
      </c>
      <c r="H131" s="61">
        <f>IFERROR('Data Input - Proposed'!L87*INDEX('Energy Prices'!$F$26:$CJ$31,MATCH($B131,'Energy Prices'!$C$26:$C$31,0),MATCH(Calc_Proposed!H$6,'Energy Prices'!$F$11:$CJ$11,0))/100000,0)</f>
        <v>0</v>
      </c>
      <c r="I131" s="61">
        <f>IFERROR('Data Input - Proposed'!M87*INDEX('Energy Prices'!$F$26:$CJ$31,MATCH($B131,'Energy Prices'!$C$26:$C$31,0),MATCH(Calc_Proposed!I$6,'Energy Prices'!$F$11:$CJ$11,0))/100000,0)</f>
        <v>0</v>
      </c>
      <c r="J131" s="61">
        <f>IFERROR('Data Input - Proposed'!N87*INDEX('Energy Prices'!$F$26:$CJ$31,MATCH($B131,'Energy Prices'!$C$26:$C$31,0),MATCH(Calc_Proposed!J$6,'Energy Prices'!$F$11:$CJ$11,0))/100000,0)</f>
        <v>0</v>
      </c>
      <c r="K131" s="61">
        <f>IFERROR('Data Input - Proposed'!O87*INDEX('Energy Prices'!$F$26:$CJ$31,MATCH($B131,'Energy Prices'!$C$26:$C$31,0),MATCH(Calc_Proposed!K$6,'Energy Prices'!$F$11:$CJ$11,0))/100000,0)</f>
        <v>0</v>
      </c>
      <c r="L131" s="61">
        <f>IFERROR('Data Input - Proposed'!P87*INDEX('Energy Prices'!$F$26:$CJ$31,MATCH($B131,'Energy Prices'!$C$26:$C$31,0),MATCH(Calc_Proposed!L$6,'Energy Prices'!$F$11:$CJ$11,0))/100000,0)</f>
        <v>0</v>
      </c>
      <c r="M131" s="61">
        <f>IFERROR('Data Input - Proposed'!Q87*INDEX('Energy Prices'!$F$26:$CJ$31,MATCH($B131,'Energy Prices'!$C$26:$C$31,0),MATCH(Calc_Proposed!M$6,'Energy Prices'!$F$11:$CJ$11,0))/100000,0)</f>
        <v>0</v>
      </c>
      <c r="N131" s="61">
        <f>IFERROR('Data Input - Proposed'!R87*INDEX('Energy Prices'!$F$26:$CJ$31,MATCH($B131,'Energy Prices'!$C$26:$C$31,0),MATCH(Calc_Proposed!N$6,'Energy Prices'!$F$11:$CJ$11,0))/100000,0)</f>
        <v>0</v>
      </c>
      <c r="O131" s="61">
        <f>IFERROR('Data Input - Proposed'!S87*INDEX('Energy Prices'!$F$26:$CJ$31,MATCH($B131,'Energy Prices'!$C$26:$C$31,0),MATCH(Calc_Proposed!O$6,'Energy Prices'!$F$11:$CJ$11,0))/100000,0)</f>
        <v>0</v>
      </c>
      <c r="P131" s="61">
        <f>IFERROR('Data Input - Proposed'!T87*INDEX('Energy Prices'!$F$26:$CJ$31,MATCH($B131,'Energy Prices'!$C$26:$C$31,0),MATCH(Calc_Proposed!P$6,'Energy Prices'!$F$11:$CJ$11,0))/100000,0)</f>
        <v>0</v>
      </c>
      <c r="Q131" s="61">
        <f>IFERROR('Data Input - Proposed'!U87*INDEX('Energy Prices'!$F$26:$CJ$31,MATCH($B131,'Energy Prices'!$C$26:$C$31,0),MATCH(Calc_Proposed!Q$6,'Energy Prices'!$F$11:$CJ$11,0))/100000,0)</f>
        <v>0</v>
      </c>
      <c r="R131" s="61">
        <f>IFERROR('Data Input - Proposed'!V87*INDEX('Energy Prices'!$F$26:$CJ$31,MATCH($B131,'Energy Prices'!$C$26:$C$31,0),MATCH(Calc_Proposed!R$6,'Energy Prices'!$F$11:$CJ$11,0))/100000,0)</f>
        <v>0</v>
      </c>
      <c r="S131" s="61">
        <f>IFERROR('Data Input - Proposed'!W87*INDEX('Energy Prices'!$F$26:$CJ$31,MATCH($B131,'Energy Prices'!$C$26:$C$31,0),MATCH(Calc_Proposed!S$6,'Energy Prices'!$F$11:$CJ$11,0))/100000,0)</f>
        <v>0</v>
      </c>
      <c r="T131" s="61">
        <f>IFERROR('Data Input - Proposed'!X87*INDEX('Energy Prices'!$F$26:$CJ$31,MATCH($B131,'Energy Prices'!$C$26:$C$31,0),MATCH(Calc_Proposed!T$6,'Energy Prices'!$F$11:$CJ$11,0))/100000,0)</f>
        <v>0</v>
      </c>
      <c r="U131" s="61">
        <f>IFERROR('Data Input - Proposed'!Y87*INDEX('Energy Prices'!$F$26:$CJ$31,MATCH($B131,'Energy Prices'!$C$26:$C$31,0),MATCH(Calc_Proposed!U$6,'Energy Prices'!$F$11:$CJ$11,0))/100000,0)</f>
        <v>0</v>
      </c>
      <c r="V131" s="61">
        <f>IFERROR('Data Input - Proposed'!Z87*INDEX('Energy Prices'!$F$26:$CJ$31,MATCH($B131,'Energy Prices'!$C$26:$C$31,0),MATCH(Calc_Proposed!V$6,'Energy Prices'!$F$11:$CJ$11,0))/100000,0)</f>
        <v>0</v>
      </c>
      <c r="W131" s="61">
        <f>IFERROR('Data Input - Proposed'!AA87*INDEX('Energy Prices'!$F$26:$CJ$31,MATCH($B131,'Energy Prices'!$C$26:$C$31,0),MATCH(Calc_Proposed!W$6,'Energy Prices'!$F$11:$CJ$11,0))/100000,0)</f>
        <v>0</v>
      </c>
      <c r="X131" s="61">
        <f>IFERROR('Data Input - Proposed'!AB87*INDEX('Energy Prices'!$F$26:$CJ$31,MATCH($B131,'Energy Prices'!$C$26:$C$31,0),MATCH(Calc_Proposed!X$6,'Energy Prices'!$F$11:$CJ$11,0))/100000,0)</f>
        <v>0</v>
      </c>
      <c r="Y131" s="61">
        <f>IFERROR('Data Input - Proposed'!AC87*INDEX('Energy Prices'!$F$26:$CJ$31,MATCH($B131,'Energy Prices'!$C$26:$C$31,0),MATCH(Calc_Proposed!Y$6,'Energy Prices'!$F$11:$CJ$11,0))/100000,0)</f>
        <v>0</v>
      </c>
      <c r="Z131" s="61">
        <f>IFERROR('Data Input - Proposed'!AD87*INDEX('Energy Prices'!$F$26:$CJ$31,MATCH($B131,'Energy Prices'!$C$26:$C$31,0),MATCH(Calc_Proposed!Z$6,'Energy Prices'!$F$11:$CJ$11,0))/100000,0)</f>
        <v>0</v>
      </c>
      <c r="AA131" s="61">
        <f>IFERROR('Data Input - Proposed'!AE87*INDEX('Energy Prices'!$F$26:$CJ$31,MATCH($B131,'Energy Prices'!$C$26:$C$31,0),MATCH(Calc_Proposed!AA$6,'Energy Prices'!$F$11:$CJ$11,0))/100000,0)</f>
        <v>0</v>
      </c>
      <c r="AB131" s="61">
        <f>IFERROR('Data Input - Proposed'!AF87*INDEX('Energy Prices'!$F$26:$CJ$31,MATCH($B131,'Energy Prices'!$C$26:$C$31,0),MATCH(Calc_Proposed!AB$6,'Energy Prices'!$F$11:$CJ$11,0))/100000,0)</f>
        <v>0</v>
      </c>
      <c r="AC131" s="61">
        <f>IFERROR('Data Input - Proposed'!AG87*INDEX('Energy Prices'!$F$26:$CJ$31,MATCH($B131,'Energy Prices'!$C$26:$C$31,0),MATCH(Calc_Proposed!AC$6,'Energy Prices'!$F$11:$CJ$11,0))/100000,0)</f>
        <v>0</v>
      </c>
      <c r="AD131" s="61">
        <f>IFERROR('Data Input - Proposed'!AH87*INDEX('Energy Prices'!$F$26:$CJ$31,MATCH($B131,'Energy Prices'!$C$26:$C$31,0),MATCH(Calc_Proposed!AD$6,'Energy Prices'!$F$11:$CJ$11,0))/100000,0)</f>
        <v>0</v>
      </c>
      <c r="AE131" s="61">
        <f>IFERROR('Data Input - Proposed'!AI87*INDEX('Energy Prices'!$F$26:$CJ$31,MATCH($B131,'Energy Prices'!$C$26:$C$31,0),MATCH(Calc_Proposed!AE$6,'Energy Prices'!$F$11:$CJ$11,0))/100000,0)</f>
        <v>0</v>
      </c>
      <c r="AF131" s="61">
        <f>IFERROR('Data Input - Proposed'!AJ87*INDEX('Energy Prices'!$F$26:$CJ$31,MATCH($B131,'Energy Prices'!$C$26:$C$31,0),MATCH(Calc_Proposed!AF$6,'Energy Prices'!$F$11:$CJ$11,0))/100000,0)</f>
        <v>0</v>
      </c>
      <c r="AG131" s="61">
        <f>IFERROR('Data Input - Proposed'!AK87*INDEX('Energy Prices'!$F$26:$CJ$31,MATCH($B131,'Energy Prices'!$C$26:$C$31,0),MATCH(Calc_Proposed!AG$6,'Energy Prices'!$F$11:$CJ$11,0))/100000,0)</f>
        <v>0</v>
      </c>
      <c r="AH131" s="61">
        <f>IFERROR('Data Input - Proposed'!AL87*INDEX('Energy Prices'!$F$26:$CJ$31,MATCH($B131,'Energy Prices'!$C$26:$C$31,0),MATCH(Calc_Proposed!AH$6,'Energy Prices'!$F$11:$CJ$11,0))/100000,0)</f>
        <v>0</v>
      </c>
      <c r="AI131" s="61">
        <f>IFERROR('Data Input - Proposed'!AM87*INDEX('Energy Prices'!$F$26:$CJ$31,MATCH($B131,'Energy Prices'!$C$26:$C$31,0),MATCH(Calc_Proposed!AI$6,'Energy Prices'!$F$11:$CJ$11,0))/100000,0)</f>
        <v>0</v>
      </c>
      <c r="AJ131" s="61">
        <f>IFERROR('Data Input - Proposed'!AN87*INDEX('Energy Prices'!$F$26:$CJ$31,MATCH($B131,'Energy Prices'!$C$26:$C$31,0),MATCH(Calc_Proposed!AJ$6,'Energy Prices'!$F$11:$CJ$11,0))/100000,0)</f>
        <v>0</v>
      </c>
      <c r="AK131" s="61">
        <f>IFERROR('Data Input - Proposed'!AO87*INDEX('Energy Prices'!$F$26:$CJ$31,MATCH($B131,'Energy Prices'!$C$26:$C$31,0),MATCH(Calc_Proposed!AK$6,'Energy Prices'!$F$11:$CJ$11,0))/100000,0)</f>
        <v>0</v>
      </c>
      <c r="AL131" s="61">
        <f>IFERROR('Data Input - Proposed'!AP87*INDEX('Energy Prices'!$F$26:$CJ$31,MATCH($B131,'Energy Prices'!$C$26:$C$31,0),MATCH(Calc_Proposed!AL$6,'Energy Prices'!$F$11:$CJ$11,0))/100000,0)</f>
        <v>0</v>
      </c>
      <c r="AM131" s="61">
        <f>IFERROR('Data Input - Proposed'!AQ87*INDEX('Energy Prices'!$F$26:$CJ$31,MATCH($B131,'Energy Prices'!$C$26:$C$31,0),MATCH(Calc_Proposed!AM$6,'Energy Prices'!$F$11:$CJ$11,0))/100000,0)</f>
        <v>0</v>
      </c>
      <c r="AN131" s="61">
        <f>IFERROR('Data Input - Proposed'!AR87*INDEX('Energy Prices'!$F$26:$CJ$31,MATCH($B131,'Energy Prices'!$C$26:$C$31,0),MATCH(Calc_Proposed!AN$6,'Energy Prices'!$F$11:$CJ$11,0))/100000,0)</f>
        <v>0</v>
      </c>
      <c r="AO131" s="61">
        <f>IFERROR('Data Input - Proposed'!AS87*INDEX('Energy Prices'!$F$26:$CJ$31,MATCH($B131,'Energy Prices'!$C$26:$C$31,0),MATCH(Calc_Proposed!AO$6,'Energy Prices'!$F$11:$CJ$11,0))/100000,0)</f>
        <v>0</v>
      </c>
      <c r="AP131" s="61">
        <f>IFERROR('Data Input - Proposed'!AT87*INDEX('Energy Prices'!$F$26:$CJ$31,MATCH($B131,'Energy Prices'!$C$26:$C$31,0),MATCH(Calc_Proposed!AP$6,'Energy Prices'!$F$11:$CJ$11,0))/100000,0)</f>
        <v>0</v>
      </c>
      <c r="AQ131" s="61">
        <f>IFERROR('Data Input - Proposed'!AU87*INDEX('Energy Prices'!$F$26:$CJ$31,MATCH($B131,'Energy Prices'!$C$26:$C$31,0),MATCH(Calc_Proposed!AQ$6,'Energy Prices'!$F$11:$CJ$11,0))/100000,0)</f>
        <v>0</v>
      </c>
      <c r="AR131" s="61">
        <f>IFERROR('Data Input - Proposed'!AV87*INDEX('Energy Prices'!$F$26:$CJ$31,MATCH($B131,'Energy Prices'!$C$26:$C$31,0),MATCH(Calc_Proposed!AR$6,'Energy Prices'!$F$11:$CJ$11,0))/100000,0)</f>
        <v>0</v>
      </c>
      <c r="AS131" s="61">
        <f>IFERROR('Data Input - Proposed'!AW87*INDEX('Energy Prices'!$F$26:$CJ$31,MATCH($B131,'Energy Prices'!$C$26:$C$31,0),MATCH(Calc_Proposed!AS$6,'Energy Prices'!$F$11:$CJ$11,0))/100000,0)</f>
        <v>0</v>
      </c>
      <c r="AT131" s="61">
        <f>IFERROR('Data Input - Proposed'!AX87*INDEX('Energy Prices'!$F$26:$CJ$31,MATCH($B131,'Energy Prices'!$C$26:$C$31,0),MATCH(Calc_Proposed!AT$6,'Energy Prices'!$F$11:$CJ$11,0))/100000,0)</f>
        <v>0</v>
      </c>
      <c r="AU131" s="61">
        <f>IFERROR('Data Input - Proposed'!AY87*INDEX('Energy Prices'!$F$26:$CJ$31,MATCH($B131,'Energy Prices'!$C$26:$C$31,0),MATCH(Calc_Proposed!AU$6,'Energy Prices'!$F$11:$CJ$11,0))/100000,0)</f>
        <v>0</v>
      </c>
      <c r="AV131" s="61">
        <f>IFERROR('Data Input - Proposed'!AZ87*INDEX('Energy Prices'!$F$26:$CJ$31,MATCH($B131,'Energy Prices'!$C$26:$C$31,0),MATCH(Calc_Proposed!AV$6,'Energy Prices'!$F$11:$CJ$11,0))/100000,0)</f>
        <v>0</v>
      </c>
      <c r="AW131" s="61">
        <f>IFERROR('Data Input - Proposed'!BA87*INDEX('Energy Prices'!$F$26:$CJ$31,MATCH($B131,'Energy Prices'!$C$26:$C$31,0),MATCH(Calc_Proposed!AW$6,'Energy Prices'!$F$11:$CJ$11,0))/100000,0)</f>
        <v>0</v>
      </c>
      <c r="AX131" s="61">
        <f>IFERROR('Data Input - Proposed'!BB87*INDEX('Energy Prices'!$F$26:$CJ$31,MATCH($B131,'Energy Prices'!$C$26:$C$31,0),MATCH(Calc_Proposed!AX$6,'Energy Prices'!$F$11:$CJ$11,0))/100000,0)</f>
        <v>0</v>
      </c>
      <c r="AY131" s="61">
        <f>IFERROR('Data Input - Proposed'!BC87*INDEX('Energy Prices'!$F$26:$CJ$31,MATCH($B131,'Energy Prices'!$C$26:$C$31,0),MATCH(Calc_Proposed!AY$6,'Energy Prices'!$F$11:$CJ$11,0))/100000,0)</f>
        <v>0</v>
      </c>
      <c r="AZ131" s="61">
        <f>IFERROR('Data Input - Proposed'!BD87*INDEX('Energy Prices'!$F$26:$CJ$31,MATCH($B131,'Energy Prices'!$C$26:$C$31,0),MATCH(Calc_Proposed!AZ$6,'Energy Prices'!$F$11:$CJ$11,0))/100000,0)</f>
        <v>0</v>
      </c>
      <c r="BA131" s="61">
        <f>IFERROR('Data Input - Proposed'!BE87*INDEX('Energy Prices'!$F$26:$CJ$31,MATCH($B131,'Energy Prices'!$C$26:$C$31,0),MATCH(Calc_Proposed!BA$6,'Energy Prices'!$F$11:$CJ$11,0))/100000,0)</f>
        <v>0</v>
      </c>
      <c r="BB131" s="61">
        <f>IFERROR('Data Input - Proposed'!BF87*INDEX('Energy Prices'!$F$26:$CJ$31,MATCH($B131,'Energy Prices'!$C$26:$C$31,0),MATCH(Calc_Proposed!BB$6,'Energy Prices'!$F$11:$CJ$11,0))/100000,0)</f>
        <v>0</v>
      </c>
      <c r="BC131" s="61">
        <f>IFERROR('Data Input - Proposed'!BG87*INDEX('Energy Prices'!$F$26:$CJ$31,MATCH($B131,'Energy Prices'!$C$26:$C$31,0),MATCH(Calc_Proposed!BC$6,'Energy Prices'!$F$11:$CJ$11,0))/100000,0)</f>
        <v>0</v>
      </c>
      <c r="BD131" s="61">
        <f>IFERROR('Data Input - Proposed'!BH87*INDEX('Energy Prices'!$F$26:$CJ$31,MATCH($B131,'Energy Prices'!$C$26:$C$31,0),MATCH(Calc_Proposed!BD$6,'Energy Prices'!$F$11:$CJ$11,0))/100000,0)</f>
        <v>0</v>
      </c>
      <c r="BE131" s="61">
        <f>IFERROR('Data Input - Proposed'!BI87*INDEX('Energy Prices'!$F$26:$CJ$31,MATCH($B131,'Energy Prices'!$C$26:$C$31,0),MATCH(Calc_Proposed!BE$6,'Energy Prices'!$F$11:$CJ$11,0))/100000,0)</f>
        <v>0</v>
      </c>
      <c r="BF131" s="61">
        <f>IFERROR('Data Input - Proposed'!BJ87*INDEX('Energy Prices'!$F$26:$CJ$31,MATCH($B131,'Energy Prices'!$C$26:$C$31,0),MATCH(Calc_Proposed!BF$6,'Energy Prices'!$F$11:$CJ$11,0))/100000,0)</f>
        <v>0</v>
      </c>
      <c r="BG131" s="61">
        <f>IFERROR('Data Input - Proposed'!BK87*INDEX('Energy Prices'!$F$26:$CJ$31,MATCH($B131,'Energy Prices'!$C$26:$C$31,0),MATCH(Calc_Proposed!BG$6,'Energy Prices'!$F$11:$CJ$11,0))/100000,0)</f>
        <v>0</v>
      </c>
      <c r="BH131" s="61">
        <f>IFERROR('Data Input - Proposed'!BL87*INDEX('Energy Prices'!$F$26:$CJ$31,MATCH($B131,'Energy Prices'!$C$26:$C$31,0),MATCH(Calc_Proposed!BH$6,'Energy Prices'!$F$11:$CJ$11,0))/100000,0)</f>
        <v>0</v>
      </c>
      <c r="BI131" s="61">
        <f>IFERROR('Data Input - Proposed'!BM87*INDEX('Energy Prices'!$F$26:$CJ$31,MATCH($B131,'Energy Prices'!$C$26:$C$31,0),MATCH(Calc_Proposed!BI$6,'Energy Prices'!$F$11:$CJ$11,0))/100000,0)</f>
        <v>0</v>
      </c>
      <c r="BJ131" s="61">
        <f>IFERROR('Data Input - Proposed'!BN87*INDEX('Energy Prices'!$F$26:$CJ$31,MATCH($B131,'Energy Prices'!$C$26:$C$31,0),MATCH(Calc_Proposed!BJ$6,'Energy Prices'!$F$11:$CJ$11,0))/100000,0)</f>
        <v>0</v>
      </c>
      <c r="BK131" s="61">
        <f>IFERROR('Data Input - Proposed'!BO87*INDEX('Energy Prices'!$F$26:$CJ$31,MATCH($B131,'Energy Prices'!$C$26:$C$31,0),MATCH(Calc_Proposed!BK$6,'Energy Prices'!$F$11:$CJ$11,0))/100000,0)</f>
        <v>0</v>
      </c>
      <c r="BL131" s="61">
        <f>IFERROR('Data Input - Proposed'!BP87*INDEX('Energy Prices'!$F$26:$CJ$31,MATCH($B131,'Energy Prices'!$C$26:$C$31,0),MATCH(Calc_Proposed!BL$6,'Energy Prices'!$F$11:$CJ$11,0))/100000,0)</f>
        <v>0</v>
      </c>
      <c r="BM131" s="61">
        <f>IFERROR('Data Input - Proposed'!BQ87*INDEX('Energy Prices'!$F$26:$CJ$31,MATCH($B131,'Energy Prices'!$C$26:$C$31,0),MATCH(Calc_Proposed!BM$6,'Energy Prices'!$F$11:$CJ$11,0))/100000,0)</f>
        <v>0</v>
      </c>
      <c r="BN131" s="61">
        <f>IFERROR('Data Input - Proposed'!BR87*INDEX('Energy Prices'!$F$26:$CJ$31,MATCH($B131,'Energy Prices'!$C$26:$C$31,0),MATCH(Calc_Proposed!BN$6,'Energy Prices'!$F$11:$CJ$11,0))/100000,0)</f>
        <v>0</v>
      </c>
      <c r="BO131" s="61">
        <f>IFERROR('Data Input - Proposed'!BS87*INDEX('Energy Prices'!$F$26:$CJ$31,MATCH($B131,'Energy Prices'!$C$26:$C$31,0),MATCH(Calc_Proposed!BO$6,'Energy Prices'!$F$11:$CJ$11,0))/100000,0)</f>
        <v>0</v>
      </c>
      <c r="BP131" s="61">
        <f>IFERROR('Data Input - Proposed'!BT87*INDEX('Energy Prices'!$F$26:$CJ$31,MATCH($B131,'Energy Prices'!$C$26:$C$31,0),MATCH(Calc_Proposed!BP$6,'Energy Prices'!$F$11:$CJ$11,0))/100000,0)</f>
        <v>0</v>
      </c>
      <c r="BQ131" s="61">
        <f>IFERROR('Data Input - Proposed'!BU87*INDEX('Energy Prices'!$F$26:$CJ$31,MATCH($B131,'Energy Prices'!$C$26:$C$31,0),MATCH(Calc_Proposed!BQ$6,'Energy Prices'!$F$11:$CJ$11,0))/100000,0)</f>
        <v>0</v>
      </c>
      <c r="BR131" s="61">
        <f>IFERROR('Data Input - Proposed'!BV87*INDEX('Energy Prices'!$F$26:$CJ$31,MATCH($B131,'Energy Prices'!$C$26:$C$31,0),MATCH(Calc_Proposed!BR$6,'Energy Prices'!$F$11:$CJ$11,0))/100000,0)</f>
        <v>0</v>
      </c>
      <c r="BS131" s="61">
        <f>IFERROR('Data Input - Proposed'!BW87*INDEX('Energy Prices'!$F$26:$CJ$31,MATCH($B131,'Energy Prices'!$C$26:$C$31,0),MATCH(Calc_Proposed!BS$6,'Energy Prices'!$F$11:$CJ$11,0))/100000,0)</f>
        <v>0</v>
      </c>
      <c r="BT131" s="61">
        <f>IFERROR('Data Input - Proposed'!BX87*INDEX('Energy Prices'!$F$26:$CJ$31,MATCH($B131,'Energy Prices'!$C$26:$C$31,0),MATCH(Calc_Proposed!BT$6,'Energy Prices'!$F$11:$CJ$11,0))/100000,0)</f>
        <v>0</v>
      </c>
      <c r="BU131" s="61">
        <f>IFERROR('Data Input - Proposed'!BY87*INDEX('Energy Prices'!$F$26:$CJ$31,MATCH($B131,'Energy Prices'!$C$26:$C$31,0),MATCH(Calc_Proposed!BU$6,'Energy Prices'!$F$11:$CJ$11,0))/100000,0)</f>
        <v>0</v>
      </c>
      <c r="BV131" s="61">
        <f>IFERROR('Data Input - Proposed'!BZ87*INDEX('Energy Prices'!$F$26:$CJ$31,MATCH($B131,'Energy Prices'!$C$26:$C$31,0),MATCH(Calc_Proposed!BV$6,'Energy Prices'!$F$11:$CJ$11,0))/100000,0)</f>
        <v>0</v>
      </c>
      <c r="BW131" s="61">
        <f>IFERROR('Data Input - Proposed'!CA87*INDEX('Energy Prices'!$F$26:$CJ$31,MATCH($B131,'Energy Prices'!$C$26:$C$31,0),MATCH(Calc_Proposed!BW$6,'Energy Prices'!$F$11:$CJ$11,0))/100000,0)</f>
        <v>0</v>
      </c>
      <c r="BX131" s="61">
        <f>IFERROR('Data Input - Proposed'!CB87*INDEX('Energy Prices'!$F$26:$CJ$31,MATCH($B131,'Energy Prices'!$C$26:$C$31,0),MATCH(Calc_Proposed!BX$6,'Energy Prices'!$F$11:$CJ$11,0))/100000,0)</f>
        <v>0</v>
      </c>
      <c r="BY131" s="61">
        <f>IFERROR('Data Input - Proposed'!CC87*INDEX('Energy Prices'!$F$26:$CJ$31,MATCH($B131,'Energy Prices'!$C$26:$C$31,0),MATCH(Calc_Proposed!BY$6,'Energy Prices'!$F$11:$CJ$11,0))/100000,0)</f>
        <v>0</v>
      </c>
      <c r="BZ131" s="61">
        <f>IFERROR('Data Input - Proposed'!CD87*INDEX('Energy Prices'!$F$26:$CJ$31,MATCH($B131,'Energy Prices'!$C$26:$C$31,0),MATCH(Calc_Proposed!BZ$6,'Energy Prices'!$F$11:$CJ$11,0))/100000,0)</f>
        <v>0</v>
      </c>
      <c r="CA131" s="61">
        <f>IFERROR('Data Input - Proposed'!CE87*INDEX('Energy Prices'!$F$26:$CJ$31,MATCH($B131,'Energy Prices'!$C$26:$C$31,0),MATCH(Calc_Proposed!CA$6,'Energy Prices'!$F$11:$CJ$11,0))/100000,0)</f>
        <v>0</v>
      </c>
      <c r="CB131" s="61">
        <f>IFERROR('Data Input - Proposed'!CF87*INDEX('Energy Prices'!$F$26:$CJ$31,MATCH($B131,'Energy Prices'!$C$26:$C$31,0),MATCH(Calc_Proposed!CB$6,'Energy Prices'!$F$11:$CJ$11,0))/100000,0)</f>
        <v>0</v>
      </c>
      <c r="CC131" s="61">
        <f>IFERROR('Data Input - Proposed'!CG87*INDEX('Energy Prices'!$F$26:$CJ$31,MATCH($B131,'Energy Prices'!$C$26:$C$31,0),MATCH(Calc_Proposed!CC$6,'Energy Prices'!$F$11:$CJ$11,0))/100000,0)</f>
        <v>0</v>
      </c>
      <c r="CD131" s="61">
        <f>IFERROR('Data Input - Proposed'!CH87*INDEX('Energy Prices'!$F$26:$CJ$31,MATCH($B131,'Energy Prices'!$C$26:$C$31,0),MATCH(Calc_Proposed!CD$6,'Energy Prices'!$F$11:$CJ$11,0))/100000,0)</f>
        <v>0</v>
      </c>
      <c r="CE131" s="61">
        <f>IFERROR('Data Input - Proposed'!CI87*INDEX('Energy Prices'!$F$26:$CJ$31,MATCH($B131,'Energy Prices'!$C$26:$C$31,0),MATCH(Calc_Proposed!CE$6,'Energy Prices'!$F$11:$CJ$11,0))/100000,0)</f>
        <v>0</v>
      </c>
      <c r="CF131" s="61">
        <f>IFERROR('Data Input - Proposed'!CJ87*INDEX('Energy Prices'!$F$26:$CJ$31,MATCH($B131,'Energy Prices'!$C$26:$C$31,0),MATCH(Calc_Proposed!CF$6,'Energy Prices'!$F$11:$CJ$11,0))/100000,0)</f>
        <v>0</v>
      </c>
      <c r="CG131" s="61">
        <f>IFERROR('Data Input - Proposed'!CK87*INDEX('Energy Prices'!$F$26:$CJ$31,MATCH($B131,'Energy Prices'!$C$26:$C$31,0),MATCH(Calc_Proposed!CG$6,'Energy Prices'!$F$11:$CJ$11,0))/100000,0)</f>
        <v>0</v>
      </c>
      <c r="CH131" s="61">
        <f>IFERROR('Data Input - Proposed'!CL87*INDEX('Energy Prices'!$F$26:$CJ$31,MATCH($B131,'Energy Prices'!$C$26:$C$31,0),MATCH(Calc_Proposed!CH$6,'Energy Prices'!$F$11:$CJ$11,0))/100000,0)</f>
        <v>0</v>
      </c>
      <c r="CI131" s="61">
        <f>IFERROR('Data Input - Proposed'!CM87*INDEX('Energy Prices'!$F$26:$CJ$31,MATCH($B131,'Energy Prices'!$C$26:$C$31,0),MATCH(Calc_Proposed!CI$6,'Energy Prices'!$F$11:$CJ$11,0))/100000,0)</f>
        <v>0</v>
      </c>
      <c r="CJ131" s="61">
        <f>IFERROR('Data Input - Proposed'!CN87*INDEX('Energy Prices'!$F$26:$CJ$31,MATCH($B131,'Energy Prices'!$C$26:$C$31,0),MATCH(Calc_Proposed!CJ$6,'Energy Prices'!$F$11:$CJ$11,0))/100000,0)</f>
        <v>0</v>
      </c>
      <c r="CK131" s="61">
        <f>IFERROR('Data Input - Proposed'!CO87*INDEX('Energy Prices'!$F$26:$CJ$31,MATCH($B131,'Energy Prices'!$C$26:$C$31,0),MATCH(Calc_Proposed!CK$6,'Energy Prices'!$F$11:$CJ$11,0))/100000,0)</f>
        <v>0</v>
      </c>
      <c r="CL131" s="61">
        <f>IFERROR('Data Input - Proposed'!CP87*INDEX('Energy Prices'!$F$26:$CJ$31,MATCH($B131,'Energy Prices'!$C$26:$C$31,0),MATCH(Calc_Proposed!CL$6,'Energy Prices'!$F$11:$CJ$11,0))/100000,0)</f>
        <v>0</v>
      </c>
      <c r="CM131" s="61">
        <f>IFERROR('Data Input - Proposed'!CQ87*INDEX('Energy Prices'!$F$26:$CJ$31,MATCH($B131,'Energy Prices'!$C$26:$C$31,0),MATCH(Calc_Proposed!CM$6,'Energy Prices'!$F$11:$CJ$11,0))/100000,0)</f>
        <v>0</v>
      </c>
      <c r="CN131" s="61">
        <f>IFERROR('Data Input - Proposed'!CR87*INDEX('Energy Prices'!$F$26:$CJ$31,MATCH($B131,'Energy Prices'!$C$26:$C$31,0),MATCH(Calc_Proposed!CN$6,'Energy Prices'!$F$11:$CJ$11,0))/100000,0)</f>
        <v>0</v>
      </c>
      <c r="CO131" s="61">
        <f>IFERROR('Data Input - Proposed'!CS87*INDEX('Energy Prices'!$F$26:$CJ$31,MATCH($B131,'Energy Prices'!$C$26:$C$31,0),MATCH(Calc_Proposed!CO$6,'Energy Prices'!$F$11:$CJ$11,0))/100000,0)</f>
        <v>0</v>
      </c>
      <c r="CP131" s="61">
        <f>IFERROR('Data Input - Proposed'!CT87*INDEX('Energy Prices'!$F$26:$CJ$31,MATCH($B131,'Energy Prices'!$C$26:$C$31,0),MATCH(Calc_Proposed!CP$6,'Energy Prices'!$F$11:$CJ$11,0))/100000,0)</f>
        <v>0</v>
      </c>
      <c r="CQ131" s="61">
        <f>IFERROR('Data Input - Proposed'!CU87*INDEX('Energy Prices'!$F$26:$CJ$31,MATCH($B131,'Energy Prices'!$C$26:$C$31,0),MATCH(Calc_Proposed!CQ$6,'Energy Prices'!$F$11:$CJ$11,0))/100000,0)</f>
        <v>0</v>
      </c>
      <c r="CR131" s="61">
        <f>IFERROR('Data Input - Proposed'!CV87*INDEX('Energy Prices'!$F$26:$CJ$31,MATCH($B131,'Energy Prices'!$C$26:$C$31,0),MATCH(Calc_Proposed!CR$6,'Energy Prices'!$F$11:$CJ$11,0))/100000,0)</f>
        <v>0</v>
      </c>
      <c r="CS131" s="61">
        <f>IFERROR('Data Input - Proposed'!CW87*INDEX('Energy Prices'!$F$26:$CJ$31,MATCH($B131,'Energy Prices'!$C$26:$C$31,0),MATCH(Calc_Proposed!CS$6,'Energy Prices'!$F$11:$CJ$11,0))/100000,0)</f>
        <v>0</v>
      </c>
      <c r="CT131" s="61">
        <f>IFERROR('Data Input - Proposed'!CX87*INDEX('Energy Prices'!$F$26:$CJ$31,MATCH($B131,'Energy Prices'!$C$26:$C$31,0),MATCH(Calc_Proposed!CT$6,'Energy Prices'!$F$11:$CJ$11,0))/100000,0)</f>
        <v>0</v>
      </c>
      <c r="CU131" s="61">
        <f>IFERROR('Data Input - Proposed'!CY87*INDEX('Energy Prices'!$F$26:$CJ$31,MATCH($B131,'Energy Prices'!$C$26:$C$31,0),MATCH(Calc_Proposed!CU$6,'Energy Prices'!$F$11:$CJ$11,0))/100000,0)</f>
        <v>0</v>
      </c>
      <c r="CV131" s="61">
        <f>IFERROR('Data Input - Proposed'!CZ87*INDEX('Energy Prices'!$F$26:$CJ$31,MATCH($B131,'Energy Prices'!$C$26:$C$31,0),MATCH(Calc_Proposed!CV$6,'Energy Prices'!$F$11:$CJ$11,0))/100000,0)</f>
        <v>0</v>
      </c>
      <c r="CW131" s="61">
        <f>IFERROR('Data Input - Proposed'!DA87*INDEX('Energy Prices'!$F$26:$CJ$31,MATCH($B131,'Energy Prices'!$C$26:$C$31,0),MATCH(Calc_Proposed!CW$6,'Energy Prices'!$F$11:$CJ$11,0))/100000,0)</f>
        <v>0</v>
      </c>
      <c r="CX131" s="61">
        <f>IFERROR('Data Input - Proposed'!DB87*INDEX('Energy Prices'!$F$26:$CJ$31,MATCH($B131,'Energy Prices'!$C$26:$C$31,0),MATCH(Calc_Proposed!CX$6,'Energy Prices'!$F$11:$CJ$11,0))/100000,0)</f>
        <v>0</v>
      </c>
      <c r="CY131" s="61">
        <f>IFERROR('Data Input - Proposed'!DC87*INDEX('Energy Prices'!$F$26:$CJ$31,MATCH($B131,'Energy Prices'!$C$26:$C$31,0),MATCH(Calc_Proposed!CY$6,'Energy Prices'!$F$11:$CJ$11,0))/100000,0)</f>
        <v>0</v>
      </c>
      <c r="CZ131" s="391"/>
    </row>
    <row r="132" spans="2:104" x14ac:dyDescent="0.25">
      <c r="B132" s="393" t="s">
        <v>389</v>
      </c>
      <c r="C132" s="9" t="s">
        <v>1117</v>
      </c>
      <c r="D132" s="61">
        <f>IFERROR('Data Input - Proposed'!H88*INDEX('Energy Prices'!$F$26:$CJ$31,MATCH($B132,'Energy Prices'!$C$26:$C$31,0),MATCH(Calc_Proposed!D$6,'Energy Prices'!$F$11:$CJ$11,0))/100000,0)</f>
        <v>0</v>
      </c>
      <c r="E132" s="61">
        <f>IFERROR('Data Input - Proposed'!I88*INDEX('Energy Prices'!$F$26:$CJ$31,MATCH($B132,'Energy Prices'!$C$26:$C$31,0),MATCH(Calc_Proposed!E$6,'Energy Prices'!$F$11:$CJ$11,0))/100000,0)</f>
        <v>0</v>
      </c>
      <c r="F132" s="61">
        <f>IFERROR('Data Input - Proposed'!J88*INDEX('Energy Prices'!$F$26:$CJ$31,MATCH($B132,'Energy Prices'!$C$26:$C$31,0),MATCH(Calc_Proposed!F$6,'Energy Prices'!$F$11:$CJ$11,0))/100000,0)</f>
        <v>0</v>
      </c>
      <c r="G132" s="61">
        <f>IFERROR('Data Input - Proposed'!K88*INDEX('Energy Prices'!$F$26:$CJ$31,MATCH($B132,'Energy Prices'!$C$26:$C$31,0),MATCH(Calc_Proposed!G$6,'Energy Prices'!$F$11:$CJ$11,0))/100000,0)</f>
        <v>0</v>
      </c>
      <c r="H132" s="61">
        <f>IFERROR('Data Input - Proposed'!L88*INDEX('Energy Prices'!$F$26:$CJ$31,MATCH($B132,'Energy Prices'!$C$26:$C$31,0),MATCH(Calc_Proposed!H$6,'Energy Prices'!$F$11:$CJ$11,0))/100000,0)</f>
        <v>0</v>
      </c>
      <c r="I132" s="61">
        <f>IFERROR('Data Input - Proposed'!M88*INDEX('Energy Prices'!$F$26:$CJ$31,MATCH($B132,'Energy Prices'!$C$26:$C$31,0),MATCH(Calc_Proposed!I$6,'Energy Prices'!$F$11:$CJ$11,0))/100000,0)</f>
        <v>0</v>
      </c>
      <c r="J132" s="61">
        <f>IFERROR('Data Input - Proposed'!N88*INDEX('Energy Prices'!$F$26:$CJ$31,MATCH($B132,'Energy Prices'!$C$26:$C$31,0),MATCH(Calc_Proposed!J$6,'Energy Prices'!$F$11:$CJ$11,0))/100000,0)</f>
        <v>0</v>
      </c>
      <c r="K132" s="61">
        <f>IFERROR('Data Input - Proposed'!O88*INDEX('Energy Prices'!$F$26:$CJ$31,MATCH($B132,'Energy Prices'!$C$26:$C$31,0),MATCH(Calc_Proposed!K$6,'Energy Prices'!$F$11:$CJ$11,0))/100000,0)</f>
        <v>0</v>
      </c>
      <c r="L132" s="61">
        <f>IFERROR('Data Input - Proposed'!P88*INDEX('Energy Prices'!$F$26:$CJ$31,MATCH($B132,'Energy Prices'!$C$26:$C$31,0),MATCH(Calc_Proposed!L$6,'Energy Prices'!$F$11:$CJ$11,0))/100000,0)</f>
        <v>0</v>
      </c>
      <c r="M132" s="61">
        <f>IFERROR('Data Input - Proposed'!Q88*INDEX('Energy Prices'!$F$26:$CJ$31,MATCH($B132,'Energy Prices'!$C$26:$C$31,0),MATCH(Calc_Proposed!M$6,'Energy Prices'!$F$11:$CJ$11,0))/100000,0)</f>
        <v>0</v>
      </c>
      <c r="N132" s="61">
        <f>IFERROR('Data Input - Proposed'!R88*INDEX('Energy Prices'!$F$26:$CJ$31,MATCH($B132,'Energy Prices'!$C$26:$C$31,0),MATCH(Calc_Proposed!N$6,'Energy Prices'!$F$11:$CJ$11,0))/100000,0)</f>
        <v>0</v>
      </c>
      <c r="O132" s="61">
        <f>IFERROR('Data Input - Proposed'!S88*INDEX('Energy Prices'!$F$26:$CJ$31,MATCH($B132,'Energy Prices'!$C$26:$C$31,0),MATCH(Calc_Proposed!O$6,'Energy Prices'!$F$11:$CJ$11,0))/100000,0)</f>
        <v>0</v>
      </c>
      <c r="P132" s="61">
        <f>IFERROR('Data Input - Proposed'!T88*INDEX('Energy Prices'!$F$26:$CJ$31,MATCH($B132,'Energy Prices'!$C$26:$C$31,0),MATCH(Calc_Proposed!P$6,'Energy Prices'!$F$11:$CJ$11,0))/100000,0)</f>
        <v>0</v>
      </c>
      <c r="Q132" s="61">
        <f>IFERROR('Data Input - Proposed'!U88*INDEX('Energy Prices'!$F$26:$CJ$31,MATCH($B132,'Energy Prices'!$C$26:$C$31,0),MATCH(Calc_Proposed!Q$6,'Energy Prices'!$F$11:$CJ$11,0))/100000,0)</f>
        <v>0</v>
      </c>
      <c r="R132" s="61">
        <f>IFERROR('Data Input - Proposed'!V88*INDEX('Energy Prices'!$F$26:$CJ$31,MATCH($B132,'Energy Prices'!$C$26:$C$31,0),MATCH(Calc_Proposed!R$6,'Energy Prices'!$F$11:$CJ$11,0))/100000,0)</f>
        <v>0</v>
      </c>
      <c r="S132" s="61">
        <f>IFERROR('Data Input - Proposed'!W88*INDEX('Energy Prices'!$F$26:$CJ$31,MATCH($B132,'Energy Prices'!$C$26:$C$31,0),MATCH(Calc_Proposed!S$6,'Energy Prices'!$F$11:$CJ$11,0))/100000,0)</f>
        <v>0</v>
      </c>
      <c r="T132" s="61">
        <f>IFERROR('Data Input - Proposed'!X88*INDEX('Energy Prices'!$F$26:$CJ$31,MATCH($B132,'Energy Prices'!$C$26:$C$31,0),MATCH(Calc_Proposed!T$6,'Energy Prices'!$F$11:$CJ$11,0))/100000,0)</f>
        <v>0</v>
      </c>
      <c r="U132" s="61">
        <f>IFERROR('Data Input - Proposed'!Y88*INDEX('Energy Prices'!$F$26:$CJ$31,MATCH($B132,'Energy Prices'!$C$26:$C$31,0),MATCH(Calc_Proposed!U$6,'Energy Prices'!$F$11:$CJ$11,0))/100000,0)</f>
        <v>0</v>
      </c>
      <c r="V132" s="61">
        <f>IFERROR('Data Input - Proposed'!Z88*INDEX('Energy Prices'!$F$26:$CJ$31,MATCH($B132,'Energy Prices'!$C$26:$C$31,0),MATCH(Calc_Proposed!V$6,'Energy Prices'!$F$11:$CJ$11,0))/100000,0)</f>
        <v>0</v>
      </c>
      <c r="W132" s="61">
        <f>IFERROR('Data Input - Proposed'!AA88*INDEX('Energy Prices'!$F$26:$CJ$31,MATCH($B132,'Energy Prices'!$C$26:$C$31,0),MATCH(Calc_Proposed!W$6,'Energy Prices'!$F$11:$CJ$11,0))/100000,0)</f>
        <v>0</v>
      </c>
      <c r="X132" s="61">
        <f>IFERROR('Data Input - Proposed'!AB88*INDEX('Energy Prices'!$F$26:$CJ$31,MATCH($B132,'Energy Prices'!$C$26:$C$31,0),MATCH(Calc_Proposed!X$6,'Energy Prices'!$F$11:$CJ$11,0))/100000,0)</f>
        <v>0</v>
      </c>
      <c r="Y132" s="61">
        <f>IFERROR('Data Input - Proposed'!AC88*INDEX('Energy Prices'!$F$26:$CJ$31,MATCH($B132,'Energy Prices'!$C$26:$C$31,0),MATCH(Calc_Proposed!Y$6,'Energy Prices'!$F$11:$CJ$11,0))/100000,0)</f>
        <v>0</v>
      </c>
      <c r="Z132" s="61">
        <f>IFERROR('Data Input - Proposed'!AD88*INDEX('Energy Prices'!$F$26:$CJ$31,MATCH($B132,'Energy Prices'!$C$26:$C$31,0),MATCH(Calc_Proposed!Z$6,'Energy Prices'!$F$11:$CJ$11,0))/100000,0)</f>
        <v>0</v>
      </c>
      <c r="AA132" s="61">
        <f>IFERROR('Data Input - Proposed'!AE88*INDEX('Energy Prices'!$F$26:$CJ$31,MATCH($B132,'Energy Prices'!$C$26:$C$31,0),MATCH(Calc_Proposed!AA$6,'Energy Prices'!$F$11:$CJ$11,0))/100000,0)</f>
        <v>0</v>
      </c>
      <c r="AB132" s="61">
        <f>IFERROR('Data Input - Proposed'!AF88*INDEX('Energy Prices'!$F$26:$CJ$31,MATCH($B132,'Energy Prices'!$C$26:$C$31,0),MATCH(Calc_Proposed!AB$6,'Energy Prices'!$F$11:$CJ$11,0))/100000,0)</f>
        <v>0</v>
      </c>
      <c r="AC132" s="61">
        <f>IFERROR('Data Input - Proposed'!AG88*INDEX('Energy Prices'!$F$26:$CJ$31,MATCH($B132,'Energy Prices'!$C$26:$C$31,0),MATCH(Calc_Proposed!AC$6,'Energy Prices'!$F$11:$CJ$11,0))/100000,0)</f>
        <v>0</v>
      </c>
      <c r="AD132" s="61">
        <f>IFERROR('Data Input - Proposed'!AH88*INDEX('Energy Prices'!$F$26:$CJ$31,MATCH($B132,'Energy Prices'!$C$26:$C$31,0),MATCH(Calc_Proposed!AD$6,'Energy Prices'!$F$11:$CJ$11,0))/100000,0)</f>
        <v>0</v>
      </c>
      <c r="AE132" s="61">
        <f>IFERROR('Data Input - Proposed'!AI88*INDEX('Energy Prices'!$F$26:$CJ$31,MATCH($B132,'Energy Prices'!$C$26:$C$31,0),MATCH(Calc_Proposed!AE$6,'Energy Prices'!$F$11:$CJ$11,0))/100000,0)</f>
        <v>0</v>
      </c>
      <c r="AF132" s="61">
        <f>IFERROR('Data Input - Proposed'!AJ88*INDEX('Energy Prices'!$F$26:$CJ$31,MATCH($B132,'Energy Prices'!$C$26:$C$31,0),MATCH(Calc_Proposed!AF$6,'Energy Prices'!$F$11:$CJ$11,0))/100000,0)</f>
        <v>0</v>
      </c>
      <c r="AG132" s="61">
        <f>IFERROR('Data Input - Proposed'!AK88*INDEX('Energy Prices'!$F$26:$CJ$31,MATCH($B132,'Energy Prices'!$C$26:$C$31,0),MATCH(Calc_Proposed!AG$6,'Energy Prices'!$F$11:$CJ$11,0))/100000,0)</f>
        <v>0</v>
      </c>
      <c r="AH132" s="61">
        <f>IFERROR('Data Input - Proposed'!AL88*INDEX('Energy Prices'!$F$26:$CJ$31,MATCH($B132,'Energy Prices'!$C$26:$C$31,0),MATCH(Calc_Proposed!AH$6,'Energy Prices'!$F$11:$CJ$11,0))/100000,0)</f>
        <v>0</v>
      </c>
      <c r="AI132" s="61">
        <f>IFERROR('Data Input - Proposed'!AM88*INDEX('Energy Prices'!$F$26:$CJ$31,MATCH($B132,'Energy Prices'!$C$26:$C$31,0),MATCH(Calc_Proposed!AI$6,'Energy Prices'!$F$11:$CJ$11,0))/100000,0)</f>
        <v>0</v>
      </c>
      <c r="AJ132" s="61">
        <f>IFERROR('Data Input - Proposed'!AN88*INDEX('Energy Prices'!$F$26:$CJ$31,MATCH($B132,'Energy Prices'!$C$26:$C$31,0),MATCH(Calc_Proposed!AJ$6,'Energy Prices'!$F$11:$CJ$11,0))/100000,0)</f>
        <v>0</v>
      </c>
      <c r="AK132" s="61">
        <f>IFERROR('Data Input - Proposed'!AO88*INDEX('Energy Prices'!$F$26:$CJ$31,MATCH($B132,'Energy Prices'!$C$26:$C$31,0),MATCH(Calc_Proposed!AK$6,'Energy Prices'!$F$11:$CJ$11,0))/100000,0)</f>
        <v>0</v>
      </c>
      <c r="AL132" s="61">
        <f>IFERROR('Data Input - Proposed'!AP88*INDEX('Energy Prices'!$F$26:$CJ$31,MATCH($B132,'Energy Prices'!$C$26:$C$31,0),MATCH(Calc_Proposed!AL$6,'Energy Prices'!$F$11:$CJ$11,0))/100000,0)</f>
        <v>0</v>
      </c>
      <c r="AM132" s="61">
        <f>IFERROR('Data Input - Proposed'!AQ88*INDEX('Energy Prices'!$F$26:$CJ$31,MATCH($B132,'Energy Prices'!$C$26:$C$31,0),MATCH(Calc_Proposed!AM$6,'Energy Prices'!$F$11:$CJ$11,0))/100000,0)</f>
        <v>0</v>
      </c>
      <c r="AN132" s="61">
        <f>IFERROR('Data Input - Proposed'!AR88*INDEX('Energy Prices'!$F$26:$CJ$31,MATCH($B132,'Energy Prices'!$C$26:$C$31,0),MATCH(Calc_Proposed!AN$6,'Energy Prices'!$F$11:$CJ$11,0))/100000,0)</f>
        <v>0</v>
      </c>
      <c r="AO132" s="61">
        <f>IFERROR('Data Input - Proposed'!AS88*INDEX('Energy Prices'!$F$26:$CJ$31,MATCH($B132,'Energy Prices'!$C$26:$C$31,0),MATCH(Calc_Proposed!AO$6,'Energy Prices'!$F$11:$CJ$11,0))/100000,0)</f>
        <v>0</v>
      </c>
      <c r="AP132" s="61">
        <f>IFERROR('Data Input - Proposed'!AT88*INDEX('Energy Prices'!$F$26:$CJ$31,MATCH($B132,'Energy Prices'!$C$26:$C$31,0),MATCH(Calc_Proposed!AP$6,'Energy Prices'!$F$11:$CJ$11,0))/100000,0)</f>
        <v>0</v>
      </c>
      <c r="AQ132" s="61">
        <f>IFERROR('Data Input - Proposed'!AU88*INDEX('Energy Prices'!$F$26:$CJ$31,MATCH($B132,'Energy Prices'!$C$26:$C$31,0),MATCH(Calc_Proposed!AQ$6,'Energy Prices'!$F$11:$CJ$11,0))/100000,0)</f>
        <v>0</v>
      </c>
      <c r="AR132" s="61">
        <f>IFERROR('Data Input - Proposed'!AV88*INDEX('Energy Prices'!$F$26:$CJ$31,MATCH($B132,'Energy Prices'!$C$26:$C$31,0),MATCH(Calc_Proposed!AR$6,'Energy Prices'!$F$11:$CJ$11,0))/100000,0)</f>
        <v>0</v>
      </c>
      <c r="AS132" s="61">
        <f>IFERROR('Data Input - Proposed'!AW88*INDEX('Energy Prices'!$F$26:$CJ$31,MATCH($B132,'Energy Prices'!$C$26:$C$31,0),MATCH(Calc_Proposed!AS$6,'Energy Prices'!$F$11:$CJ$11,0))/100000,0)</f>
        <v>0</v>
      </c>
      <c r="AT132" s="61">
        <f>IFERROR('Data Input - Proposed'!AX88*INDEX('Energy Prices'!$F$26:$CJ$31,MATCH($B132,'Energy Prices'!$C$26:$C$31,0),MATCH(Calc_Proposed!AT$6,'Energy Prices'!$F$11:$CJ$11,0))/100000,0)</f>
        <v>0</v>
      </c>
      <c r="AU132" s="61">
        <f>IFERROR('Data Input - Proposed'!AY88*INDEX('Energy Prices'!$F$26:$CJ$31,MATCH($B132,'Energy Prices'!$C$26:$C$31,0),MATCH(Calc_Proposed!AU$6,'Energy Prices'!$F$11:$CJ$11,0))/100000,0)</f>
        <v>0</v>
      </c>
      <c r="AV132" s="61">
        <f>IFERROR('Data Input - Proposed'!AZ88*INDEX('Energy Prices'!$F$26:$CJ$31,MATCH($B132,'Energy Prices'!$C$26:$C$31,0),MATCH(Calc_Proposed!AV$6,'Energy Prices'!$F$11:$CJ$11,0))/100000,0)</f>
        <v>0</v>
      </c>
      <c r="AW132" s="61">
        <f>IFERROR('Data Input - Proposed'!BA88*INDEX('Energy Prices'!$F$26:$CJ$31,MATCH($B132,'Energy Prices'!$C$26:$C$31,0),MATCH(Calc_Proposed!AW$6,'Energy Prices'!$F$11:$CJ$11,0))/100000,0)</f>
        <v>0</v>
      </c>
      <c r="AX132" s="61">
        <f>IFERROR('Data Input - Proposed'!BB88*INDEX('Energy Prices'!$F$26:$CJ$31,MATCH($B132,'Energy Prices'!$C$26:$C$31,0),MATCH(Calc_Proposed!AX$6,'Energy Prices'!$F$11:$CJ$11,0))/100000,0)</f>
        <v>0</v>
      </c>
      <c r="AY132" s="61">
        <f>IFERROR('Data Input - Proposed'!BC88*INDEX('Energy Prices'!$F$26:$CJ$31,MATCH($B132,'Energy Prices'!$C$26:$C$31,0),MATCH(Calc_Proposed!AY$6,'Energy Prices'!$F$11:$CJ$11,0))/100000,0)</f>
        <v>0</v>
      </c>
      <c r="AZ132" s="61">
        <f>IFERROR('Data Input - Proposed'!BD88*INDEX('Energy Prices'!$F$26:$CJ$31,MATCH($B132,'Energy Prices'!$C$26:$C$31,0),MATCH(Calc_Proposed!AZ$6,'Energy Prices'!$F$11:$CJ$11,0))/100000,0)</f>
        <v>0</v>
      </c>
      <c r="BA132" s="61">
        <f>IFERROR('Data Input - Proposed'!BE88*INDEX('Energy Prices'!$F$26:$CJ$31,MATCH($B132,'Energy Prices'!$C$26:$C$31,0),MATCH(Calc_Proposed!BA$6,'Energy Prices'!$F$11:$CJ$11,0))/100000,0)</f>
        <v>0</v>
      </c>
      <c r="BB132" s="61">
        <f>IFERROR('Data Input - Proposed'!BF88*INDEX('Energy Prices'!$F$26:$CJ$31,MATCH($B132,'Energy Prices'!$C$26:$C$31,0),MATCH(Calc_Proposed!BB$6,'Energy Prices'!$F$11:$CJ$11,0))/100000,0)</f>
        <v>0</v>
      </c>
      <c r="BC132" s="61">
        <f>IFERROR('Data Input - Proposed'!BG88*INDEX('Energy Prices'!$F$26:$CJ$31,MATCH($B132,'Energy Prices'!$C$26:$C$31,0),MATCH(Calc_Proposed!BC$6,'Energy Prices'!$F$11:$CJ$11,0))/100000,0)</f>
        <v>0</v>
      </c>
      <c r="BD132" s="61">
        <f>IFERROR('Data Input - Proposed'!BH88*INDEX('Energy Prices'!$F$26:$CJ$31,MATCH($B132,'Energy Prices'!$C$26:$C$31,0),MATCH(Calc_Proposed!BD$6,'Energy Prices'!$F$11:$CJ$11,0))/100000,0)</f>
        <v>0</v>
      </c>
      <c r="BE132" s="61">
        <f>IFERROR('Data Input - Proposed'!BI88*INDEX('Energy Prices'!$F$26:$CJ$31,MATCH($B132,'Energy Prices'!$C$26:$C$31,0),MATCH(Calc_Proposed!BE$6,'Energy Prices'!$F$11:$CJ$11,0))/100000,0)</f>
        <v>0</v>
      </c>
      <c r="BF132" s="61">
        <f>IFERROR('Data Input - Proposed'!BJ88*INDEX('Energy Prices'!$F$26:$CJ$31,MATCH($B132,'Energy Prices'!$C$26:$C$31,0),MATCH(Calc_Proposed!BF$6,'Energy Prices'!$F$11:$CJ$11,0))/100000,0)</f>
        <v>0</v>
      </c>
      <c r="BG132" s="61">
        <f>IFERROR('Data Input - Proposed'!BK88*INDEX('Energy Prices'!$F$26:$CJ$31,MATCH($B132,'Energy Prices'!$C$26:$C$31,0),MATCH(Calc_Proposed!BG$6,'Energy Prices'!$F$11:$CJ$11,0))/100000,0)</f>
        <v>0</v>
      </c>
      <c r="BH132" s="61">
        <f>IFERROR('Data Input - Proposed'!BL88*INDEX('Energy Prices'!$F$26:$CJ$31,MATCH($B132,'Energy Prices'!$C$26:$C$31,0),MATCH(Calc_Proposed!BH$6,'Energy Prices'!$F$11:$CJ$11,0))/100000,0)</f>
        <v>0</v>
      </c>
      <c r="BI132" s="61">
        <f>IFERROR('Data Input - Proposed'!BM88*INDEX('Energy Prices'!$F$26:$CJ$31,MATCH($B132,'Energy Prices'!$C$26:$C$31,0),MATCH(Calc_Proposed!BI$6,'Energy Prices'!$F$11:$CJ$11,0))/100000,0)</f>
        <v>0</v>
      </c>
      <c r="BJ132" s="61">
        <f>IFERROR('Data Input - Proposed'!BN88*INDEX('Energy Prices'!$F$26:$CJ$31,MATCH($B132,'Energy Prices'!$C$26:$C$31,0),MATCH(Calc_Proposed!BJ$6,'Energy Prices'!$F$11:$CJ$11,0))/100000,0)</f>
        <v>0</v>
      </c>
      <c r="BK132" s="61">
        <f>IFERROR('Data Input - Proposed'!BO88*INDEX('Energy Prices'!$F$26:$CJ$31,MATCH($B132,'Energy Prices'!$C$26:$C$31,0),MATCH(Calc_Proposed!BK$6,'Energy Prices'!$F$11:$CJ$11,0))/100000,0)</f>
        <v>0</v>
      </c>
      <c r="BL132" s="61">
        <f>IFERROR('Data Input - Proposed'!BP88*INDEX('Energy Prices'!$F$26:$CJ$31,MATCH($B132,'Energy Prices'!$C$26:$C$31,0),MATCH(Calc_Proposed!BL$6,'Energy Prices'!$F$11:$CJ$11,0))/100000,0)</f>
        <v>0</v>
      </c>
      <c r="BM132" s="61">
        <f>IFERROR('Data Input - Proposed'!BQ88*INDEX('Energy Prices'!$F$26:$CJ$31,MATCH($B132,'Energy Prices'!$C$26:$C$31,0),MATCH(Calc_Proposed!BM$6,'Energy Prices'!$F$11:$CJ$11,0))/100000,0)</f>
        <v>0</v>
      </c>
      <c r="BN132" s="61">
        <f>IFERROR('Data Input - Proposed'!BR88*INDEX('Energy Prices'!$F$26:$CJ$31,MATCH($B132,'Energy Prices'!$C$26:$C$31,0),MATCH(Calc_Proposed!BN$6,'Energy Prices'!$F$11:$CJ$11,0))/100000,0)</f>
        <v>0</v>
      </c>
      <c r="BO132" s="61">
        <f>IFERROR('Data Input - Proposed'!BS88*INDEX('Energy Prices'!$F$26:$CJ$31,MATCH($B132,'Energy Prices'!$C$26:$C$31,0),MATCH(Calc_Proposed!BO$6,'Energy Prices'!$F$11:$CJ$11,0))/100000,0)</f>
        <v>0</v>
      </c>
      <c r="BP132" s="61">
        <f>IFERROR('Data Input - Proposed'!BT88*INDEX('Energy Prices'!$F$26:$CJ$31,MATCH($B132,'Energy Prices'!$C$26:$C$31,0),MATCH(Calc_Proposed!BP$6,'Energy Prices'!$F$11:$CJ$11,0))/100000,0)</f>
        <v>0</v>
      </c>
      <c r="BQ132" s="61">
        <f>IFERROR('Data Input - Proposed'!BU88*INDEX('Energy Prices'!$F$26:$CJ$31,MATCH($B132,'Energy Prices'!$C$26:$C$31,0),MATCH(Calc_Proposed!BQ$6,'Energy Prices'!$F$11:$CJ$11,0))/100000,0)</f>
        <v>0</v>
      </c>
      <c r="BR132" s="61">
        <f>IFERROR('Data Input - Proposed'!BV88*INDEX('Energy Prices'!$F$26:$CJ$31,MATCH($B132,'Energy Prices'!$C$26:$C$31,0),MATCH(Calc_Proposed!BR$6,'Energy Prices'!$F$11:$CJ$11,0))/100000,0)</f>
        <v>0</v>
      </c>
      <c r="BS132" s="61">
        <f>IFERROR('Data Input - Proposed'!BW88*INDEX('Energy Prices'!$F$26:$CJ$31,MATCH($B132,'Energy Prices'!$C$26:$C$31,0),MATCH(Calc_Proposed!BS$6,'Energy Prices'!$F$11:$CJ$11,0))/100000,0)</f>
        <v>0</v>
      </c>
      <c r="BT132" s="61">
        <f>IFERROR('Data Input - Proposed'!BX88*INDEX('Energy Prices'!$F$26:$CJ$31,MATCH($B132,'Energy Prices'!$C$26:$C$31,0),MATCH(Calc_Proposed!BT$6,'Energy Prices'!$F$11:$CJ$11,0))/100000,0)</f>
        <v>0</v>
      </c>
      <c r="BU132" s="61">
        <f>IFERROR('Data Input - Proposed'!BY88*INDEX('Energy Prices'!$F$26:$CJ$31,MATCH($B132,'Energy Prices'!$C$26:$C$31,0),MATCH(Calc_Proposed!BU$6,'Energy Prices'!$F$11:$CJ$11,0))/100000,0)</f>
        <v>0</v>
      </c>
      <c r="BV132" s="61">
        <f>IFERROR('Data Input - Proposed'!BZ88*INDEX('Energy Prices'!$F$26:$CJ$31,MATCH($B132,'Energy Prices'!$C$26:$C$31,0),MATCH(Calc_Proposed!BV$6,'Energy Prices'!$F$11:$CJ$11,0))/100000,0)</f>
        <v>0</v>
      </c>
      <c r="BW132" s="61">
        <f>IFERROR('Data Input - Proposed'!CA88*INDEX('Energy Prices'!$F$26:$CJ$31,MATCH($B132,'Energy Prices'!$C$26:$C$31,0),MATCH(Calc_Proposed!BW$6,'Energy Prices'!$F$11:$CJ$11,0))/100000,0)</f>
        <v>0</v>
      </c>
      <c r="BX132" s="61">
        <f>IFERROR('Data Input - Proposed'!CB88*INDEX('Energy Prices'!$F$26:$CJ$31,MATCH($B132,'Energy Prices'!$C$26:$C$31,0),MATCH(Calc_Proposed!BX$6,'Energy Prices'!$F$11:$CJ$11,0))/100000,0)</f>
        <v>0</v>
      </c>
      <c r="BY132" s="61">
        <f>IFERROR('Data Input - Proposed'!CC88*INDEX('Energy Prices'!$F$26:$CJ$31,MATCH($B132,'Energy Prices'!$C$26:$C$31,0),MATCH(Calc_Proposed!BY$6,'Energy Prices'!$F$11:$CJ$11,0))/100000,0)</f>
        <v>0</v>
      </c>
      <c r="BZ132" s="61">
        <f>IFERROR('Data Input - Proposed'!CD88*INDEX('Energy Prices'!$F$26:$CJ$31,MATCH($B132,'Energy Prices'!$C$26:$C$31,0),MATCH(Calc_Proposed!BZ$6,'Energy Prices'!$F$11:$CJ$11,0))/100000,0)</f>
        <v>0</v>
      </c>
      <c r="CA132" s="61">
        <f>IFERROR('Data Input - Proposed'!CE88*INDEX('Energy Prices'!$F$26:$CJ$31,MATCH($B132,'Energy Prices'!$C$26:$C$31,0),MATCH(Calc_Proposed!CA$6,'Energy Prices'!$F$11:$CJ$11,0))/100000,0)</f>
        <v>0</v>
      </c>
      <c r="CB132" s="61">
        <f>IFERROR('Data Input - Proposed'!CF88*INDEX('Energy Prices'!$F$26:$CJ$31,MATCH($B132,'Energy Prices'!$C$26:$C$31,0),MATCH(Calc_Proposed!CB$6,'Energy Prices'!$F$11:$CJ$11,0))/100000,0)</f>
        <v>0</v>
      </c>
      <c r="CC132" s="61">
        <f>IFERROR('Data Input - Proposed'!CG88*INDEX('Energy Prices'!$F$26:$CJ$31,MATCH($B132,'Energy Prices'!$C$26:$C$31,0),MATCH(Calc_Proposed!CC$6,'Energy Prices'!$F$11:$CJ$11,0))/100000,0)</f>
        <v>0</v>
      </c>
      <c r="CD132" s="61">
        <f>IFERROR('Data Input - Proposed'!CH88*INDEX('Energy Prices'!$F$26:$CJ$31,MATCH($B132,'Energy Prices'!$C$26:$C$31,0),MATCH(Calc_Proposed!CD$6,'Energy Prices'!$F$11:$CJ$11,0))/100000,0)</f>
        <v>0</v>
      </c>
      <c r="CE132" s="61">
        <f>IFERROR('Data Input - Proposed'!CI88*INDEX('Energy Prices'!$F$26:$CJ$31,MATCH($B132,'Energy Prices'!$C$26:$C$31,0),MATCH(Calc_Proposed!CE$6,'Energy Prices'!$F$11:$CJ$11,0))/100000,0)</f>
        <v>0</v>
      </c>
      <c r="CF132" s="61">
        <f>IFERROR('Data Input - Proposed'!CJ88*INDEX('Energy Prices'!$F$26:$CJ$31,MATCH($B132,'Energy Prices'!$C$26:$C$31,0),MATCH(Calc_Proposed!CF$6,'Energy Prices'!$F$11:$CJ$11,0))/100000,0)</f>
        <v>0</v>
      </c>
      <c r="CG132" s="61">
        <f>IFERROR('Data Input - Proposed'!CK88*INDEX('Energy Prices'!$F$26:$CJ$31,MATCH($B132,'Energy Prices'!$C$26:$C$31,0),MATCH(Calc_Proposed!CG$6,'Energy Prices'!$F$11:$CJ$11,0))/100000,0)</f>
        <v>0</v>
      </c>
      <c r="CH132" s="61">
        <f>IFERROR('Data Input - Proposed'!CL88*INDEX('Energy Prices'!$F$26:$CJ$31,MATCH($B132,'Energy Prices'!$C$26:$C$31,0),MATCH(Calc_Proposed!CH$6,'Energy Prices'!$F$11:$CJ$11,0))/100000,0)</f>
        <v>0</v>
      </c>
      <c r="CI132" s="61">
        <f>IFERROR('Data Input - Proposed'!CM88*INDEX('Energy Prices'!$F$26:$CJ$31,MATCH($B132,'Energy Prices'!$C$26:$C$31,0),MATCH(Calc_Proposed!CI$6,'Energy Prices'!$F$11:$CJ$11,0))/100000,0)</f>
        <v>0</v>
      </c>
      <c r="CJ132" s="61">
        <f>IFERROR('Data Input - Proposed'!CN88*INDEX('Energy Prices'!$F$26:$CJ$31,MATCH($B132,'Energy Prices'!$C$26:$C$31,0),MATCH(Calc_Proposed!CJ$6,'Energy Prices'!$F$11:$CJ$11,0))/100000,0)</f>
        <v>0</v>
      </c>
      <c r="CK132" s="61">
        <f>IFERROR('Data Input - Proposed'!CO88*INDEX('Energy Prices'!$F$26:$CJ$31,MATCH($B132,'Energy Prices'!$C$26:$C$31,0),MATCH(Calc_Proposed!CK$6,'Energy Prices'!$F$11:$CJ$11,0))/100000,0)</f>
        <v>0</v>
      </c>
      <c r="CL132" s="61">
        <f>IFERROR('Data Input - Proposed'!CP88*INDEX('Energy Prices'!$F$26:$CJ$31,MATCH($B132,'Energy Prices'!$C$26:$C$31,0),MATCH(Calc_Proposed!CL$6,'Energy Prices'!$F$11:$CJ$11,0))/100000,0)</f>
        <v>0</v>
      </c>
      <c r="CM132" s="61">
        <f>IFERROR('Data Input - Proposed'!CQ88*INDEX('Energy Prices'!$F$26:$CJ$31,MATCH($B132,'Energy Prices'!$C$26:$C$31,0),MATCH(Calc_Proposed!CM$6,'Energy Prices'!$F$11:$CJ$11,0))/100000,0)</f>
        <v>0</v>
      </c>
      <c r="CN132" s="61">
        <f>IFERROR('Data Input - Proposed'!CR88*INDEX('Energy Prices'!$F$26:$CJ$31,MATCH($B132,'Energy Prices'!$C$26:$C$31,0),MATCH(Calc_Proposed!CN$6,'Energy Prices'!$F$11:$CJ$11,0))/100000,0)</f>
        <v>0</v>
      </c>
      <c r="CO132" s="61">
        <f>IFERROR('Data Input - Proposed'!CS88*INDEX('Energy Prices'!$F$26:$CJ$31,MATCH($B132,'Energy Prices'!$C$26:$C$31,0),MATCH(Calc_Proposed!CO$6,'Energy Prices'!$F$11:$CJ$11,0))/100000,0)</f>
        <v>0</v>
      </c>
      <c r="CP132" s="61">
        <f>IFERROR('Data Input - Proposed'!CT88*INDEX('Energy Prices'!$F$26:$CJ$31,MATCH($B132,'Energy Prices'!$C$26:$C$31,0),MATCH(Calc_Proposed!CP$6,'Energy Prices'!$F$11:$CJ$11,0))/100000,0)</f>
        <v>0</v>
      </c>
      <c r="CQ132" s="61">
        <f>IFERROR('Data Input - Proposed'!CU88*INDEX('Energy Prices'!$F$26:$CJ$31,MATCH($B132,'Energy Prices'!$C$26:$C$31,0),MATCH(Calc_Proposed!CQ$6,'Energy Prices'!$F$11:$CJ$11,0))/100000,0)</f>
        <v>0</v>
      </c>
      <c r="CR132" s="61">
        <f>IFERROR('Data Input - Proposed'!CV88*INDEX('Energy Prices'!$F$26:$CJ$31,MATCH($B132,'Energy Prices'!$C$26:$C$31,0),MATCH(Calc_Proposed!CR$6,'Energy Prices'!$F$11:$CJ$11,0))/100000,0)</f>
        <v>0</v>
      </c>
      <c r="CS132" s="61">
        <f>IFERROR('Data Input - Proposed'!CW88*INDEX('Energy Prices'!$F$26:$CJ$31,MATCH($B132,'Energy Prices'!$C$26:$C$31,0),MATCH(Calc_Proposed!CS$6,'Energy Prices'!$F$11:$CJ$11,0))/100000,0)</f>
        <v>0</v>
      </c>
      <c r="CT132" s="61">
        <f>IFERROR('Data Input - Proposed'!CX88*INDEX('Energy Prices'!$F$26:$CJ$31,MATCH($B132,'Energy Prices'!$C$26:$C$31,0),MATCH(Calc_Proposed!CT$6,'Energy Prices'!$F$11:$CJ$11,0))/100000,0)</f>
        <v>0</v>
      </c>
      <c r="CU132" s="61">
        <f>IFERROR('Data Input - Proposed'!CY88*INDEX('Energy Prices'!$F$26:$CJ$31,MATCH($B132,'Energy Prices'!$C$26:$C$31,0),MATCH(Calc_Proposed!CU$6,'Energy Prices'!$F$11:$CJ$11,0))/100000,0)</f>
        <v>0</v>
      </c>
      <c r="CV132" s="61">
        <f>IFERROR('Data Input - Proposed'!CZ88*INDEX('Energy Prices'!$F$26:$CJ$31,MATCH($B132,'Energy Prices'!$C$26:$C$31,0),MATCH(Calc_Proposed!CV$6,'Energy Prices'!$F$11:$CJ$11,0))/100000,0)</f>
        <v>0</v>
      </c>
      <c r="CW132" s="61">
        <f>IFERROR('Data Input - Proposed'!DA88*INDEX('Energy Prices'!$F$26:$CJ$31,MATCH($B132,'Energy Prices'!$C$26:$C$31,0),MATCH(Calc_Proposed!CW$6,'Energy Prices'!$F$11:$CJ$11,0))/100000,0)</f>
        <v>0</v>
      </c>
      <c r="CX132" s="61">
        <f>IFERROR('Data Input - Proposed'!DB88*INDEX('Energy Prices'!$F$26:$CJ$31,MATCH($B132,'Energy Prices'!$C$26:$C$31,0),MATCH(Calc_Proposed!CX$6,'Energy Prices'!$F$11:$CJ$11,0))/100000,0)</f>
        <v>0</v>
      </c>
      <c r="CY132" s="61">
        <f>IFERROR('Data Input - Proposed'!DC88*INDEX('Energy Prices'!$F$26:$CJ$31,MATCH($B132,'Energy Prices'!$C$26:$C$31,0),MATCH(Calc_Proposed!CY$6,'Energy Prices'!$F$11:$CJ$11,0))/100000,0)</f>
        <v>0</v>
      </c>
      <c r="CZ132" s="391"/>
    </row>
    <row r="133" spans="2:104" x14ac:dyDescent="0.25">
      <c r="B133" s="393" t="s">
        <v>401</v>
      </c>
      <c r="C133" s="9" t="s">
        <v>1117</v>
      </c>
      <c r="D133" s="61">
        <f>IFERROR('Data Input - Proposed'!H89*INDEX('Energy Prices'!$F$26:$CJ$31,MATCH($B133,'Energy Prices'!$C$26:$C$31,0),MATCH(Calc_Proposed!D$6,'Energy Prices'!$F$11:$CJ$11,0))/100000,0)</f>
        <v>0</v>
      </c>
      <c r="E133" s="61">
        <f>IFERROR('Data Input - Proposed'!I89*INDEX('Energy Prices'!$F$26:$CJ$31,MATCH($B133,'Energy Prices'!$C$26:$C$31,0),MATCH(Calc_Proposed!E$6,'Energy Prices'!$F$11:$CJ$11,0))/100000,0)</f>
        <v>0</v>
      </c>
      <c r="F133" s="61">
        <f>IFERROR('Data Input - Proposed'!J89*INDEX('Energy Prices'!$F$26:$CJ$31,MATCH($B133,'Energy Prices'!$C$26:$C$31,0),MATCH(Calc_Proposed!F$6,'Energy Prices'!$F$11:$CJ$11,0))/100000,0)</f>
        <v>0</v>
      </c>
      <c r="G133" s="61">
        <f>IFERROR('Data Input - Proposed'!K89*INDEX('Energy Prices'!$F$26:$CJ$31,MATCH($B133,'Energy Prices'!$C$26:$C$31,0),MATCH(Calc_Proposed!G$6,'Energy Prices'!$F$11:$CJ$11,0))/100000,0)</f>
        <v>0</v>
      </c>
      <c r="H133" s="61">
        <f>IFERROR('Data Input - Proposed'!L89*INDEX('Energy Prices'!$F$26:$CJ$31,MATCH($B133,'Energy Prices'!$C$26:$C$31,0),MATCH(Calc_Proposed!H$6,'Energy Prices'!$F$11:$CJ$11,0))/100000,0)</f>
        <v>0</v>
      </c>
      <c r="I133" s="61">
        <f>IFERROR('Data Input - Proposed'!M89*INDEX('Energy Prices'!$F$26:$CJ$31,MATCH($B133,'Energy Prices'!$C$26:$C$31,0),MATCH(Calc_Proposed!I$6,'Energy Prices'!$F$11:$CJ$11,0))/100000,0)</f>
        <v>0</v>
      </c>
      <c r="J133" s="61">
        <f>IFERROR('Data Input - Proposed'!N89*INDEX('Energy Prices'!$F$26:$CJ$31,MATCH($B133,'Energy Prices'!$C$26:$C$31,0),MATCH(Calc_Proposed!J$6,'Energy Prices'!$F$11:$CJ$11,0))/100000,0)</f>
        <v>0</v>
      </c>
      <c r="K133" s="61">
        <f>IFERROR('Data Input - Proposed'!O89*INDEX('Energy Prices'!$F$26:$CJ$31,MATCH($B133,'Energy Prices'!$C$26:$C$31,0),MATCH(Calc_Proposed!K$6,'Energy Prices'!$F$11:$CJ$11,0))/100000,0)</f>
        <v>0</v>
      </c>
      <c r="L133" s="61">
        <f>IFERROR('Data Input - Proposed'!P89*INDEX('Energy Prices'!$F$26:$CJ$31,MATCH($B133,'Energy Prices'!$C$26:$C$31,0),MATCH(Calc_Proposed!L$6,'Energy Prices'!$F$11:$CJ$11,0))/100000,0)</f>
        <v>0</v>
      </c>
      <c r="M133" s="61">
        <f>IFERROR('Data Input - Proposed'!Q89*INDEX('Energy Prices'!$F$26:$CJ$31,MATCH($B133,'Energy Prices'!$C$26:$C$31,0),MATCH(Calc_Proposed!M$6,'Energy Prices'!$F$11:$CJ$11,0))/100000,0)</f>
        <v>0</v>
      </c>
      <c r="N133" s="61">
        <f>IFERROR('Data Input - Proposed'!R89*INDEX('Energy Prices'!$F$26:$CJ$31,MATCH($B133,'Energy Prices'!$C$26:$C$31,0),MATCH(Calc_Proposed!N$6,'Energy Prices'!$F$11:$CJ$11,0))/100000,0)</f>
        <v>0</v>
      </c>
      <c r="O133" s="61">
        <f>IFERROR('Data Input - Proposed'!S89*INDEX('Energy Prices'!$F$26:$CJ$31,MATCH($B133,'Energy Prices'!$C$26:$C$31,0),MATCH(Calc_Proposed!O$6,'Energy Prices'!$F$11:$CJ$11,0))/100000,0)</f>
        <v>0</v>
      </c>
      <c r="P133" s="61">
        <f>IFERROR('Data Input - Proposed'!T89*INDEX('Energy Prices'!$F$26:$CJ$31,MATCH($B133,'Energy Prices'!$C$26:$C$31,0),MATCH(Calc_Proposed!P$6,'Energy Prices'!$F$11:$CJ$11,0))/100000,0)</f>
        <v>0</v>
      </c>
      <c r="Q133" s="61">
        <f>IFERROR('Data Input - Proposed'!U89*INDEX('Energy Prices'!$F$26:$CJ$31,MATCH($B133,'Energy Prices'!$C$26:$C$31,0),MATCH(Calc_Proposed!Q$6,'Energy Prices'!$F$11:$CJ$11,0))/100000,0)</f>
        <v>0</v>
      </c>
      <c r="R133" s="61">
        <f>IFERROR('Data Input - Proposed'!V89*INDEX('Energy Prices'!$F$26:$CJ$31,MATCH($B133,'Energy Prices'!$C$26:$C$31,0),MATCH(Calc_Proposed!R$6,'Energy Prices'!$F$11:$CJ$11,0))/100000,0)</f>
        <v>0</v>
      </c>
      <c r="S133" s="61">
        <f>IFERROR('Data Input - Proposed'!W89*INDEX('Energy Prices'!$F$26:$CJ$31,MATCH($B133,'Energy Prices'!$C$26:$C$31,0),MATCH(Calc_Proposed!S$6,'Energy Prices'!$F$11:$CJ$11,0))/100000,0)</f>
        <v>0</v>
      </c>
      <c r="T133" s="61">
        <f>IFERROR('Data Input - Proposed'!X89*INDEX('Energy Prices'!$F$26:$CJ$31,MATCH($B133,'Energy Prices'!$C$26:$C$31,0),MATCH(Calc_Proposed!T$6,'Energy Prices'!$F$11:$CJ$11,0))/100000,0)</f>
        <v>0</v>
      </c>
      <c r="U133" s="61">
        <f>IFERROR('Data Input - Proposed'!Y89*INDEX('Energy Prices'!$F$26:$CJ$31,MATCH($B133,'Energy Prices'!$C$26:$C$31,0),MATCH(Calc_Proposed!U$6,'Energy Prices'!$F$11:$CJ$11,0))/100000,0)</f>
        <v>0</v>
      </c>
      <c r="V133" s="61">
        <f>IFERROR('Data Input - Proposed'!Z89*INDEX('Energy Prices'!$F$26:$CJ$31,MATCH($B133,'Energy Prices'!$C$26:$C$31,0),MATCH(Calc_Proposed!V$6,'Energy Prices'!$F$11:$CJ$11,0))/100000,0)</f>
        <v>0</v>
      </c>
      <c r="W133" s="61">
        <f>IFERROR('Data Input - Proposed'!AA89*INDEX('Energy Prices'!$F$26:$CJ$31,MATCH($B133,'Energy Prices'!$C$26:$C$31,0),MATCH(Calc_Proposed!W$6,'Energy Prices'!$F$11:$CJ$11,0))/100000,0)</f>
        <v>0</v>
      </c>
      <c r="X133" s="61">
        <f>IFERROR('Data Input - Proposed'!AB89*INDEX('Energy Prices'!$F$26:$CJ$31,MATCH($B133,'Energy Prices'!$C$26:$C$31,0),MATCH(Calc_Proposed!X$6,'Energy Prices'!$F$11:$CJ$11,0))/100000,0)</f>
        <v>0</v>
      </c>
      <c r="Y133" s="61">
        <f>IFERROR('Data Input - Proposed'!AC89*INDEX('Energy Prices'!$F$26:$CJ$31,MATCH($B133,'Energy Prices'!$C$26:$C$31,0),MATCH(Calc_Proposed!Y$6,'Energy Prices'!$F$11:$CJ$11,0))/100000,0)</f>
        <v>0</v>
      </c>
      <c r="Z133" s="61">
        <f>IFERROR('Data Input - Proposed'!AD89*INDEX('Energy Prices'!$F$26:$CJ$31,MATCH($B133,'Energy Prices'!$C$26:$C$31,0),MATCH(Calc_Proposed!Z$6,'Energy Prices'!$F$11:$CJ$11,0))/100000,0)</f>
        <v>0</v>
      </c>
      <c r="AA133" s="61">
        <f>IFERROR('Data Input - Proposed'!AE89*INDEX('Energy Prices'!$F$26:$CJ$31,MATCH($B133,'Energy Prices'!$C$26:$C$31,0),MATCH(Calc_Proposed!AA$6,'Energy Prices'!$F$11:$CJ$11,0))/100000,0)</f>
        <v>0</v>
      </c>
      <c r="AB133" s="61">
        <f>IFERROR('Data Input - Proposed'!AF89*INDEX('Energy Prices'!$F$26:$CJ$31,MATCH($B133,'Energy Prices'!$C$26:$C$31,0),MATCH(Calc_Proposed!AB$6,'Energy Prices'!$F$11:$CJ$11,0))/100000,0)</f>
        <v>0</v>
      </c>
      <c r="AC133" s="61">
        <f>IFERROR('Data Input - Proposed'!AG89*INDEX('Energy Prices'!$F$26:$CJ$31,MATCH($B133,'Energy Prices'!$C$26:$C$31,0),MATCH(Calc_Proposed!AC$6,'Energy Prices'!$F$11:$CJ$11,0))/100000,0)</f>
        <v>0</v>
      </c>
      <c r="AD133" s="61">
        <f>IFERROR('Data Input - Proposed'!AH89*INDEX('Energy Prices'!$F$26:$CJ$31,MATCH($B133,'Energy Prices'!$C$26:$C$31,0),MATCH(Calc_Proposed!AD$6,'Energy Prices'!$F$11:$CJ$11,0))/100000,0)</f>
        <v>0</v>
      </c>
      <c r="AE133" s="61">
        <f>IFERROR('Data Input - Proposed'!AI89*INDEX('Energy Prices'!$F$26:$CJ$31,MATCH($B133,'Energy Prices'!$C$26:$C$31,0),MATCH(Calc_Proposed!AE$6,'Energy Prices'!$F$11:$CJ$11,0))/100000,0)</f>
        <v>0</v>
      </c>
      <c r="AF133" s="61">
        <f>IFERROR('Data Input - Proposed'!AJ89*INDEX('Energy Prices'!$F$26:$CJ$31,MATCH($B133,'Energy Prices'!$C$26:$C$31,0),MATCH(Calc_Proposed!AF$6,'Energy Prices'!$F$11:$CJ$11,0))/100000,0)</f>
        <v>0</v>
      </c>
      <c r="AG133" s="61">
        <f>IFERROR('Data Input - Proposed'!AK89*INDEX('Energy Prices'!$F$26:$CJ$31,MATCH($B133,'Energy Prices'!$C$26:$C$31,0),MATCH(Calc_Proposed!AG$6,'Energy Prices'!$F$11:$CJ$11,0))/100000,0)</f>
        <v>0</v>
      </c>
      <c r="AH133" s="61">
        <f>IFERROR('Data Input - Proposed'!AL89*INDEX('Energy Prices'!$F$26:$CJ$31,MATCH($B133,'Energy Prices'!$C$26:$C$31,0),MATCH(Calc_Proposed!AH$6,'Energy Prices'!$F$11:$CJ$11,0))/100000,0)</f>
        <v>0</v>
      </c>
      <c r="AI133" s="61">
        <f>IFERROR('Data Input - Proposed'!AM89*INDEX('Energy Prices'!$F$26:$CJ$31,MATCH($B133,'Energy Prices'!$C$26:$C$31,0),MATCH(Calc_Proposed!AI$6,'Energy Prices'!$F$11:$CJ$11,0))/100000,0)</f>
        <v>0</v>
      </c>
      <c r="AJ133" s="61">
        <f>IFERROR('Data Input - Proposed'!AN89*INDEX('Energy Prices'!$F$26:$CJ$31,MATCH($B133,'Energy Prices'!$C$26:$C$31,0),MATCH(Calc_Proposed!AJ$6,'Energy Prices'!$F$11:$CJ$11,0))/100000,0)</f>
        <v>0</v>
      </c>
      <c r="AK133" s="61">
        <f>IFERROR('Data Input - Proposed'!AO89*INDEX('Energy Prices'!$F$26:$CJ$31,MATCH($B133,'Energy Prices'!$C$26:$C$31,0),MATCH(Calc_Proposed!AK$6,'Energy Prices'!$F$11:$CJ$11,0))/100000,0)</f>
        <v>0</v>
      </c>
      <c r="AL133" s="61">
        <f>IFERROR('Data Input - Proposed'!AP89*INDEX('Energy Prices'!$F$26:$CJ$31,MATCH($B133,'Energy Prices'!$C$26:$C$31,0),MATCH(Calc_Proposed!AL$6,'Energy Prices'!$F$11:$CJ$11,0))/100000,0)</f>
        <v>0</v>
      </c>
      <c r="AM133" s="61">
        <f>IFERROR('Data Input - Proposed'!AQ89*INDEX('Energy Prices'!$F$26:$CJ$31,MATCH($B133,'Energy Prices'!$C$26:$C$31,0),MATCH(Calc_Proposed!AM$6,'Energy Prices'!$F$11:$CJ$11,0))/100000,0)</f>
        <v>0</v>
      </c>
      <c r="AN133" s="61">
        <f>IFERROR('Data Input - Proposed'!AR89*INDEX('Energy Prices'!$F$26:$CJ$31,MATCH($B133,'Energy Prices'!$C$26:$C$31,0),MATCH(Calc_Proposed!AN$6,'Energy Prices'!$F$11:$CJ$11,0))/100000,0)</f>
        <v>0</v>
      </c>
      <c r="AO133" s="61">
        <f>IFERROR('Data Input - Proposed'!AS89*INDEX('Energy Prices'!$F$26:$CJ$31,MATCH($B133,'Energy Prices'!$C$26:$C$31,0),MATCH(Calc_Proposed!AO$6,'Energy Prices'!$F$11:$CJ$11,0))/100000,0)</f>
        <v>0</v>
      </c>
      <c r="AP133" s="61">
        <f>IFERROR('Data Input - Proposed'!AT89*INDEX('Energy Prices'!$F$26:$CJ$31,MATCH($B133,'Energy Prices'!$C$26:$C$31,0),MATCH(Calc_Proposed!AP$6,'Energy Prices'!$F$11:$CJ$11,0))/100000,0)</f>
        <v>0</v>
      </c>
      <c r="AQ133" s="61">
        <f>IFERROR('Data Input - Proposed'!AU89*INDEX('Energy Prices'!$F$26:$CJ$31,MATCH($B133,'Energy Prices'!$C$26:$C$31,0),MATCH(Calc_Proposed!AQ$6,'Energy Prices'!$F$11:$CJ$11,0))/100000,0)</f>
        <v>0</v>
      </c>
      <c r="AR133" s="61">
        <f>IFERROR('Data Input - Proposed'!AV89*INDEX('Energy Prices'!$F$26:$CJ$31,MATCH($B133,'Energy Prices'!$C$26:$C$31,0),MATCH(Calc_Proposed!AR$6,'Energy Prices'!$F$11:$CJ$11,0))/100000,0)</f>
        <v>0</v>
      </c>
      <c r="AS133" s="61">
        <f>IFERROR('Data Input - Proposed'!AW89*INDEX('Energy Prices'!$F$26:$CJ$31,MATCH($B133,'Energy Prices'!$C$26:$C$31,0),MATCH(Calc_Proposed!AS$6,'Energy Prices'!$F$11:$CJ$11,0))/100000,0)</f>
        <v>0</v>
      </c>
      <c r="AT133" s="61">
        <f>IFERROR('Data Input - Proposed'!AX89*INDEX('Energy Prices'!$F$26:$CJ$31,MATCH($B133,'Energy Prices'!$C$26:$C$31,0),MATCH(Calc_Proposed!AT$6,'Energy Prices'!$F$11:$CJ$11,0))/100000,0)</f>
        <v>0</v>
      </c>
      <c r="AU133" s="61">
        <f>IFERROR('Data Input - Proposed'!AY89*INDEX('Energy Prices'!$F$26:$CJ$31,MATCH($B133,'Energy Prices'!$C$26:$C$31,0),MATCH(Calc_Proposed!AU$6,'Energy Prices'!$F$11:$CJ$11,0))/100000,0)</f>
        <v>0</v>
      </c>
      <c r="AV133" s="61">
        <f>IFERROR('Data Input - Proposed'!AZ89*INDEX('Energy Prices'!$F$26:$CJ$31,MATCH($B133,'Energy Prices'!$C$26:$C$31,0),MATCH(Calc_Proposed!AV$6,'Energy Prices'!$F$11:$CJ$11,0))/100000,0)</f>
        <v>0</v>
      </c>
      <c r="AW133" s="61">
        <f>IFERROR('Data Input - Proposed'!BA89*INDEX('Energy Prices'!$F$26:$CJ$31,MATCH($B133,'Energy Prices'!$C$26:$C$31,0),MATCH(Calc_Proposed!AW$6,'Energy Prices'!$F$11:$CJ$11,0))/100000,0)</f>
        <v>0</v>
      </c>
      <c r="AX133" s="61">
        <f>IFERROR('Data Input - Proposed'!BB89*INDEX('Energy Prices'!$F$26:$CJ$31,MATCH($B133,'Energy Prices'!$C$26:$C$31,0),MATCH(Calc_Proposed!AX$6,'Energy Prices'!$F$11:$CJ$11,0))/100000,0)</f>
        <v>0</v>
      </c>
      <c r="AY133" s="61">
        <f>IFERROR('Data Input - Proposed'!BC89*INDEX('Energy Prices'!$F$26:$CJ$31,MATCH($B133,'Energy Prices'!$C$26:$C$31,0),MATCH(Calc_Proposed!AY$6,'Energy Prices'!$F$11:$CJ$11,0))/100000,0)</f>
        <v>0</v>
      </c>
      <c r="AZ133" s="61">
        <f>IFERROR('Data Input - Proposed'!BD89*INDEX('Energy Prices'!$F$26:$CJ$31,MATCH($B133,'Energy Prices'!$C$26:$C$31,0),MATCH(Calc_Proposed!AZ$6,'Energy Prices'!$F$11:$CJ$11,0))/100000,0)</f>
        <v>0</v>
      </c>
      <c r="BA133" s="61">
        <f>IFERROR('Data Input - Proposed'!BE89*INDEX('Energy Prices'!$F$26:$CJ$31,MATCH($B133,'Energy Prices'!$C$26:$C$31,0),MATCH(Calc_Proposed!BA$6,'Energy Prices'!$F$11:$CJ$11,0))/100000,0)</f>
        <v>0</v>
      </c>
      <c r="BB133" s="61">
        <f>IFERROR('Data Input - Proposed'!BF89*INDEX('Energy Prices'!$F$26:$CJ$31,MATCH($B133,'Energy Prices'!$C$26:$C$31,0),MATCH(Calc_Proposed!BB$6,'Energy Prices'!$F$11:$CJ$11,0))/100000,0)</f>
        <v>0</v>
      </c>
      <c r="BC133" s="61">
        <f>IFERROR('Data Input - Proposed'!BG89*INDEX('Energy Prices'!$F$26:$CJ$31,MATCH($B133,'Energy Prices'!$C$26:$C$31,0),MATCH(Calc_Proposed!BC$6,'Energy Prices'!$F$11:$CJ$11,0))/100000,0)</f>
        <v>0</v>
      </c>
      <c r="BD133" s="61">
        <f>IFERROR('Data Input - Proposed'!BH89*INDEX('Energy Prices'!$F$26:$CJ$31,MATCH($B133,'Energy Prices'!$C$26:$C$31,0),MATCH(Calc_Proposed!BD$6,'Energy Prices'!$F$11:$CJ$11,0))/100000,0)</f>
        <v>0</v>
      </c>
      <c r="BE133" s="61">
        <f>IFERROR('Data Input - Proposed'!BI89*INDEX('Energy Prices'!$F$26:$CJ$31,MATCH($B133,'Energy Prices'!$C$26:$C$31,0),MATCH(Calc_Proposed!BE$6,'Energy Prices'!$F$11:$CJ$11,0))/100000,0)</f>
        <v>0</v>
      </c>
      <c r="BF133" s="61">
        <f>IFERROR('Data Input - Proposed'!BJ89*INDEX('Energy Prices'!$F$26:$CJ$31,MATCH($B133,'Energy Prices'!$C$26:$C$31,0),MATCH(Calc_Proposed!BF$6,'Energy Prices'!$F$11:$CJ$11,0))/100000,0)</f>
        <v>0</v>
      </c>
      <c r="BG133" s="61">
        <f>IFERROR('Data Input - Proposed'!BK89*INDEX('Energy Prices'!$F$26:$CJ$31,MATCH($B133,'Energy Prices'!$C$26:$C$31,0),MATCH(Calc_Proposed!BG$6,'Energy Prices'!$F$11:$CJ$11,0))/100000,0)</f>
        <v>0</v>
      </c>
      <c r="BH133" s="61">
        <f>IFERROR('Data Input - Proposed'!BL89*INDEX('Energy Prices'!$F$26:$CJ$31,MATCH($B133,'Energy Prices'!$C$26:$C$31,0),MATCH(Calc_Proposed!BH$6,'Energy Prices'!$F$11:$CJ$11,0))/100000,0)</f>
        <v>0</v>
      </c>
      <c r="BI133" s="61">
        <f>IFERROR('Data Input - Proposed'!BM89*INDEX('Energy Prices'!$F$26:$CJ$31,MATCH($B133,'Energy Prices'!$C$26:$C$31,0),MATCH(Calc_Proposed!BI$6,'Energy Prices'!$F$11:$CJ$11,0))/100000,0)</f>
        <v>0</v>
      </c>
      <c r="BJ133" s="61">
        <f>IFERROR('Data Input - Proposed'!BN89*INDEX('Energy Prices'!$F$26:$CJ$31,MATCH($B133,'Energy Prices'!$C$26:$C$31,0),MATCH(Calc_Proposed!BJ$6,'Energy Prices'!$F$11:$CJ$11,0))/100000,0)</f>
        <v>0</v>
      </c>
      <c r="BK133" s="61">
        <f>IFERROR('Data Input - Proposed'!BO89*INDEX('Energy Prices'!$F$26:$CJ$31,MATCH($B133,'Energy Prices'!$C$26:$C$31,0),MATCH(Calc_Proposed!BK$6,'Energy Prices'!$F$11:$CJ$11,0))/100000,0)</f>
        <v>0</v>
      </c>
      <c r="BL133" s="61">
        <f>IFERROR('Data Input - Proposed'!BP89*INDEX('Energy Prices'!$F$26:$CJ$31,MATCH($B133,'Energy Prices'!$C$26:$C$31,0),MATCH(Calc_Proposed!BL$6,'Energy Prices'!$F$11:$CJ$11,0))/100000,0)</f>
        <v>0</v>
      </c>
      <c r="BM133" s="61">
        <f>IFERROR('Data Input - Proposed'!BQ89*INDEX('Energy Prices'!$F$26:$CJ$31,MATCH($B133,'Energy Prices'!$C$26:$C$31,0),MATCH(Calc_Proposed!BM$6,'Energy Prices'!$F$11:$CJ$11,0))/100000,0)</f>
        <v>0</v>
      </c>
      <c r="BN133" s="61">
        <f>IFERROR('Data Input - Proposed'!BR89*INDEX('Energy Prices'!$F$26:$CJ$31,MATCH($B133,'Energy Prices'!$C$26:$C$31,0),MATCH(Calc_Proposed!BN$6,'Energy Prices'!$F$11:$CJ$11,0))/100000,0)</f>
        <v>0</v>
      </c>
      <c r="BO133" s="61">
        <f>IFERROR('Data Input - Proposed'!BS89*INDEX('Energy Prices'!$F$26:$CJ$31,MATCH($B133,'Energy Prices'!$C$26:$C$31,0),MATCH(Calc_Proposed!BO$6,'Energy Prices'!$F$11:$CJ$11,0))/100000,0)</f>
        <v>0</v>
      </c>
      <c r="BP133" s="61">
        <f>IFERROR('Data Input - Proposed'!BT89*INDEX('Energy Prices'!$F$26:$CJ$31,MATCH($B133,'Energy Prices'!$C$26:$C$31,0),MATCH(Calc_Proposed!BP$6,'Energy Prices'!$F$11:$CJ$11,0))/100000,0)</f>
        <v>0</v>
      </c>
      <c r="BQ133" s="61">
        <f>IFERROR('Data Input - Proposed'!BU89*INDEX('Energy Prices'!$F$26:$CJ$31,MATCH($B133,'Energy Prices'!$C$26:$C$31,0),MATCH(Calc_Proposed!BQ$6,'Energy Prices'!$F$11:$CJ$11,0))/100000,0)</f>
        <v>0</v>
      </c>
      <c r="BR133" s="61">
        <f>IFERROR('Data Input - Proposed'!BV89*INDEX('Energy Prices'!$F$26:$CJ$31,MATCH($B133,'Energy Prices'!$C$26:$C$31,0),MATCH(Calc_Proposed!BR$6,'Energy Prices'!$F$11:$CJ$11,0))/100000,0)</f>
        <v>0</v>
      </c>
      <c r="BS133" s="61">
        <f>IFERROR('Data Input - Proposed'!BW89*INDEX('Energy Prices'!$F$26:$CJ$31,MATCH($B133,'Energy Prices'!$C$26:$C$31,0),MATCH(Calc_Proposed!BS$6,'Energy Prices'!$F$11:$CJ$11,0))/100000,0)</f>
        <v>0</v>
      </c>
      <c r="BT133" s="61">
        <f>IFERROR('Data Input - Proposed'!BX89*INDEX('Energy Prices'!$F$26:$CJ$31,MATCH($B133,'Energy Prices'!$C$26:$C$31,0),MATCH(Calc_Proposed!BT$6,'Energy Prices'!$F$11:$CJ$11,0))/100000,0)</f>
        <v>0</v>
      </c>
      <c r="BU133" s="61">
        <f>IFERROR('Data Input - Proposed'!BY89*INDEX('Energy Prices'!$F$26:$CJ$31,MATCH($B133,'Energy Prices'!$C$26:$C$31,0),MATCH(Calc_Proposed!BU$6,'Energy Prices'!$F$11:$CJ$11,0))/100000,0)</f>
        <v>0</v>
      </c>
      <c r="BV133" s="61">
        <f>IFERROR('Data Input - Proposed'!BZ89*INDEX('Energy Prices'!$F$26:$CJ$31,MATCH($B133,'Energy Prices'!$C$26:$C$31,0),MATCH(Calc_Proposed!BV$6,'Energy Prices'!$F$11:$CJ$11,0))/100000,0)</f>
        <v>0</v>
      </c>
      <c r="BW133" s="61">
        <f>IFERROR('Data Input - Proposed'!CA89*INDEX('Energy Prices'!$F$26:$CJ$31,MATCH($B133,'Energy Prices'!$C$26:$C$31,0),MATCH(Calc_Proposed!BW$6,'Energy Prices'!$F$11:$CJ$11,0))/100000,0)</f>
        <v>0</v>
      </c>
      <c r="BX133" s="61">
        <f>IFERROR('Data Input - Proposed'!CB89*INDEX('Energy Prices'!$F$26:$CJ$31,MATCH($B133,'Energy Prices'!$C$26:$C$31,0),MATCH(Calc_Proposed!BX$6,'Energy Prices'!$F$11:$CJ$11,0))/100000,0)</f>
        <v>0</v>
      </c>
      <c r="BY133" s="61">
        <f>IFERROR('Data Input - Proposed'!CC89*INDEX('Energy Prices'!$F$26:$CJ$31,MATCH($B133,'Energy Prices'!$C$26:$C$31,0),MATCH(Calc_Proposed!BY$6,'Energy Prices'!$F$11:$CJ$11,0))/100000,0)</f>
        <v>0</v>
      </c>
      <c r="BZ133" s="61">
        <f>IFERROR('Data Input - Proposed'!CD89*INDEX('Energy Prices'!$F$26:$CJ$31,MATCH($B133,'Energy Prices'!$C$26:$C$31,0),MATCH(Calc_Proposed!BZ$6,'Energy Prices'!$F$11:$CJ$11,0))/100000,0)</f>
        <v>0</v>
      </c>
      <c r="CA133" s="61">
        <f>IFERROR('Data Input - Proposed'!CE89*INDEX('Energy Prices'!$F$26:$CJ$31,MATCH($B133,'Energy Prices'!$C$26:$C$31,0),MATCH(Calc_Proposed!CA$6,'Energy Prices'!$F$11:$CJ$11,0))/100000,0)</f>
        <v>0</v>
      </c>
      <c r="CB133" s="61">
        <f>IFERROR('Data Input - Proposed'!CF89*INDEX('Energy Prices'!$F$26:$CJ$31,MATCH($B133,'Energy Prices'!$C$26:$C$31,0),MATCH(Calc_Proposed!CB$6,'Energy Prices'!$F$11:$CJ$11,0))/100000,0)</f>
        <v>0</v>
      </c>
      <c r="CC133" s="61">
        <f>IFERROR('Data Input - Proposed'!CG89*INDEX('Energy Prices'!$F$26:$CJ$31,MATCH($B133,'Energy Prices'!$C$26:$C$31,0),MATCH(Calc_Proposed!CC$6,'Energy Prices'!$F$11:$CJ$11,0))/100000,0)</f>
        <v>0</v>
      </c>
      <c r="CD133" s="61">
        <f>IFERROR('Data Input - Proposed'!CH89*INDEX('Energy Prices'!$F$26:$CJ$31,MATCH($B133,'Energy Prices'!$C$26:$C$31,0),MATCH(Calc_Proposed!CD$6,'Energy Prices'!$F$11:$CJ$11,0))/100000,0)</f>
        <v>0</v>
      </c>
      <c r="CE133" s="61">
        <f>IFERROR('Data Input - Proposed'!CI89*INDEX('Energy Prices'!$F$26:$CJ$31,MATCH($B133,'Energy Prices'!$C$26:$C$31,0),MATCH(Calc_Proposed!CE$6,'Energy Prices'!$F$11:$CJ$11,0))/100000,0)</f>
        <v>0</v>
      </c>
      <c r="CF133" s="61">
        <f>IFERROR('Data Input - Proposed'!CJ89*INDEX('Energy Prices'!$F$26:$CJ$31,MATCH($B133,'Energy Prices'!$C$26:$C$31,0),MATCH(Calc_Proposed!CF$6,'Energy Prices'!$F$11:$CJ$11,0))/100000,0)</f>
        <v>0</v>
      </c>
      <c r="CG133" s="61">
        <f>IFERROR('Data Input - Proposed'!CK89*INDEX('Energy Prices'!$F$26:$CJ$31,MATCH($B133,'Energy Prices'!$C$26:$C$31,0),MATCH(Calc_Proposed!CG$6,'Energy Prices'!$F$11:$CJ$11,0))/100000,0)</f>
        <v>0</v>
      </c>
      <c r="CH133" s="61">
        <f>IFERROR('Data Input - Proposed'!CL89*INDEX('Energy Prices'!$F$26:$CJ$31,MATCH($B133,'Energy Prices'!$C$26:$C$31,0),MATCH(Calc_Proposed!CH$6,'Energy Prices'!$F$11:$CJ$11,0))/100000,0)</f>
        <v>0</v>
      </c>
      <c r="CI133" s="61">
        <f>IFERROR('Data Input - Proposed'!CM89*INDEX('Energy Prices'!$F$26:$CJ$31,MATCH($B133,'Energy Prices'!$C$26:$C$31,0),MATCH(Calc_Proposed!CI$6,'Energy Prices'!$F$11:$CJ$11,0))/100000,0)</f>
        <v>0</v>
      </c>
      <c r="CJ133" s="61">
        <f>IFERROR('Data Input - Proposed'!CN89*INDEX('Energy Prices'!$F$26:$CJ$31,MATCH($B133,'Energy Prices'!$C$26:$C$31,0),MATCH(Calc_Proposed!CJ$6,'Energy Prices'!$F$11:$CJ$11,0))/100000,0)</f>
        <v>0</v>
      </c>
      <c r="CK133" s="61">
        <f>IFERROR('Data Input - Proposed'!CO89*INDEX('Energy Prices'!$F$26:$CJ$31,MATCH($B133,'Energy Prices'!$C$26:$C$31,0),MATCH(Calc_Proposed!CK$6,'Energy Prices'!$F$11:$CJ$11,0))/100000,0)</f>
        <v>0</v>
      </c>
      <c r="CL133" s="61">
        <f>IFERROR('Data Input - Proposed'!CP89*INDEX('Energy Prices'!$F$26:$CJ$31,MATCH($B133,'Energy Prices'!$C$26:$C$31,0),MATCH(Calc_Proposed!CL$6,'Energy Prices'!$F$11:$CJ$11,0))/100000,0)</f>
        <v>0</v>
      </c>
      <c r="CM133" s="61">
        <f>IFERROR('Data Input - Proposed'!CQ89*INDEX('Energy Prices'!$F$26:$CJ$31,MATCH($B133,'Energy Prices'!$C$26:$C$31,0),MATCH(Calc_Proposed!CM$6,'Energy Prices'!$F$11:$CJ$11,0))/100000,0)</f>
        <v>0</v>
      </c>
      <c r="CN133" s="61">
        <f>IFERROR('Data Input - Proposed'!CR89*INDEX('Energy Prices'!$F$26:$CJ$31,MATCH($B133,'Energy Prices'!$C$26:$C$31,0),MATCH(Calc_Proposed!CN$6,'Energy Prices'!$F$11:$CJ$11,0))/100000,0)</f>
        <v>0</v>
      </c>
      <c r="CO133" s="61">
        <f>IFERROR('Data Input - Proposed'!CS89*INDEX('Energy Prices'!$F$26:$CJ$31,MATCH($B133,'Energy Prices'!$C$26:$C$31,0),MATCH(Calc_Proposed!CO$6,'Energy Prices'!$F$11:$CJ$11,0))/100000,0)</f>
        <v>0</v>
      </c>
      <c r="CP133" s="61">
        <f>IFERROR('Data Input - Proposed'!CT89*INDEX('Energy Prices'!$F$26:$CJ$31,MATCH($B133,'Energy Prices'!$C$26:$C$31,0),MATCH(Calc_Proposed!CP$6,'Energy Prices'!$F$11:$CJ$11,0))/100000,0)</f>
        <v>0</v>
      </c>
      <c r="CQ133" s="61">
        <f>IFERROR('Data Input - Proposed'!CU89*INDEX('Energy Prices'!$F$26:$CJ$31,MATCH($B133,'Energy Prices'!$C$26:$C$31,0),MATCH(Calc_Proposed!CQ$6,'Energy Prices'!$F$11:$CJ$11,0))/100000,0)</f>
        <v>0</v>
      </c>
      <c r="CR133" s="61">
        <f>IFERROR('Data Input - Proposed'!CV89*INDEX('Energy Prices'!$F$26:$CJ$31,MATCH($B133,'Energy Prices'!$C$26:$C$31,0),MATCH(Calc_Proposed!CR$6,'Energy Prices'!$F$11:$CJ$11,0))/100000,0)</f>
        <v>0</v>
      </c>
      <c r="CS133" s="61">
        <f>IFERROR('Data Input - Proposed'!CW89*INDEX('Energy Prices'!$F$26:$CJ$31,MATCH($B133,'Energy Prices'!$C$26:$C$31,0),MATCH(Calc_Proposed!CS$6,'Energy Prices'!$F$11:$CJ$11,0))/100000,0)</f>
        <v>0</v>
      </c>
      <c r="CT133" s="61">
        <f>IFERROR('Data Input - Proposed'!CX89*INDEX('Energy Prices'!$F$26:$CJ$31,MATCH($B133,'Energy Prices'!$C$26:$C$31,0),MATCH(Calc_Proposed!CT$6,'Energy Prices'!$F$11:$CJ$11,0))/100000,0)</f>
        <v>0</v>
      </c>
      <c r="CU133" s="61">
        <f>IFERROR('Data Input - Proposed'!CY89*INDEX('Energy Prices'!$F$26:$CJ$31,MATCH($B133,'Energy Prices'!$C$26:$C$31,0),MATCH(Calc_Proposed!CU$6,'Energy Prices'!$F$11:$CJ$11,0))/100000,0)</f>
        <v>0</v>
      </c>
      <c r="CV133" s="61">
        <f>IFERROR('Data Input - Proposed'!CZ89*INDEX('Energy Prices'!$F$26:$CJ$31,MATCH($B133,'Energy Prices'!$C$26:$C$31,0),MATCH(Calc_Proposed!CV$6,'Energy Prices'!$F$11:$CJ$11,0))/100000,0)</f>
        <v>0</v>
      </c>
      <c r="CW133" s="61">
        <f>IFERROR('Data Input - Proposed'!DA89*INDEX('Energy Prices'!$F$26:$CJ$31,MATCH($B133,'Energy Prices'!$C$26:$C$31,0),MATCH(Calc_Proposed!CW$6,'Energy Prices'!$F$11:$CJ$11,0))/100000,0)</f>
        <v>0</v>
      </c>
      <c r="CX133" s="61">
        <f>IFERROR('Data Input - Proposed'!DB89*INDEX('Energy Prices'!$F$26:$CJ$31,MATCH($B133,'Energy Prices'!$C$26:$C$31,0),MATCH(Calc_Proposed!CX$6,'Energy Prices'!$F$11:$CJ$11,0))/100000,0)</f>
        <v>0</v>
      </c>
      <c r="CY133" s="61">
        <f>IFERROR('Data Input - Proposed'!DC89*INDEX('Energy Prices'!$F$26:$CJ$31,MATCH($B133,'Energy Prices'!$C$26:$C$31,0),MATCH(Calc_Proposed!CY$6,'Energy Prices'!$F$11:$CJ$11,0))/100000,0)</f>
        <v>0</v>
      </c>
      <c r="CZ133" s="391"/>
    </row>
    <row r="134" spans="2:104" x14ac:dyDescent="0.25">
      <c r="B134" s="392"/>
      <c r="C134" s="410"/>
      <c r="D134" s="50"/>
      <c r="E134" s="50"/>
      <c r="F134" s="50"/>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c r="CW134" s="50"/>
      <c r="CX134" s="50"/>
      <c r="CY134" s="50"/>
      <c r="CZ134" s="391"/>
    </row>
    <row r="135" spans="2:104" x14ac:dyDescent="0.25">
      <c r="B135" s="393" t="s">
        <v>302</v>
      </c>
      <c r="C135" s="9" t="s">
        <v>1117</v>
      </c>
      <c r="D135" s="61">
        <f>SUM(D128:D133)*D$7</f>
        <v>0</v>
      </c>
      <c r="E135" s="61">
        <f t="shared" ref="E135:BK135" si="50">SUM(E128:E133)*E$7</f>
        <v>0</v>
      </c>
      <c r="F135" s="61">
        <f t="shared" si="50"/>
        <v>0</v>
      </c>
      <c r="G135" s="61">
        <f t="shared" si="50"/>
        <v>0</v>
      </c>
      <c r="H135" s="61">
        <f t="shared" si="50"/>
        <v>0</v>
      </c>
      <c r="I135" s="61">
        <f t="shared" si="50"/>
        <v>0</v>
      </c>
      <c r="J135" s="61">
        <f t="shared" si="50"/>
        <v>0</v>
      </c>
      <c r="K135" s="61">
        <f t="shared" si="50"/>
        <v>0</v>
      </c>
      <c r="L135" s="61">
        <f t="shared" si="50"/>
        <v>0</v>
      </c>
      <c r="M135" s="61">
        <f t="shared" si="50"/>
        <v>0</v>
      </c>
      <c r="N135" s="61">
        <f t="shared" si="50"/>
        <v>0</v>
      </c>
      <c r="O135" s="61">
        <f t="shared" si="50"/>
        <v>0</v>
      </c>
      <c r="P135" s="61">
        <f t="shared" si="50"/>
        <v>0</v>
      </c>
      <c r="Q135" s="61">
        <f t="shared" si="50"/>
        <v>0</v>
      </c>
      <c r="R135" s="61">
        <f t="shared" si="50"/>
        <v>0</v>
      </c>
      <c r="S135" s="61">
        <f t="shared" si="50"/>
        <v>0</v>
      </c>
      <c r="T135" s="61">
        <f t="shared" si="50"/>
        <v>0</v>
      </c>
      <c r="U135" s="61">
        <f t="shared" si="50"/>
        <v>0</v>
      </c>
      <c r="V135" s="61">
        <f t="shared" si="50"/>
        <v>0</v>
      </c>
      <c r="W135" s="61">
        <f t="shared" si="50"/>
        <v>0</v>
      </c>
      <c r="X135" s="61">
        <f t="shared" si="50"/>
        <v>0</v>
      </c>
      <c r="Y135" s="61">
        <f t="shared" si="50"/>
        <v>0</v>
      </c>
      <c r="Z135" s="61">
        <f t="shared" si="50"/>
        <v>0</v>
      </c>
      <c r="AA135" s="61">
        <f t="shared" si="50"/>
        <v>0</v>
      </c>
      <c r="AB135" s="61">
        <f t="shared" si="50"/>
        <v>0</v>
      </c>
      <c r="AC135" s="61">
        <f t="shared" si="50"/>
        <v>0</v>
      </c>
      <c r="AD135" s="61">
        <f t="shared" si="50"/>
        <v>0</v>
      </c>
      <c r="AE135" s="61">
        <f t="shared" si="50"/>
        <v>0</v>
      </c>
      <c r="AF135" s="61">
        <f t="shared" si="50"/>
        <v>0</v>
      </c>
      <c r="AG135" s="61">
        <f t="shared" si="50"/>
        <v>0</v>
      </c>
      <c r="AH135" s="61">
        <f t="shared" si="50"/>
        <v>0</v>
      </c>
      <c r="AI135" s="61">
        <f t="shared" si="50"/>
        <v>0</v>
      </c>
      <c r="AJ135" s="61">
        <f t="shared" si="50"/>
        <v>0</v>
      </c>
      <c r="AK135" s="61">
        <f t="shared" si="50"/>
        <v>0</v>
      </c>
      <c r="AL135" s="61">
        <f t="shared" si="50"/>
        <v>0</v>
      </c>
      <c r="AM135" s="61">
        <f t="shared" si="50"/>
        <v>0</v>
      </c>
      <c r="AN135" s="61">
        <f t="shared" si="50"/>
        <v>0</v>
      </c>
      <c r="AO135" s="61">
        <f t="shared" si="50"/>
        <v>0</v>
      </c>
      <c r="AP135" s="61">
        <f t="shared" si="50"/>
        <v>0</v>
      </c>
      <c r="AQ135" s="61">
        <f t="shared" si="50"/>
        <v>0</v>
      </c>
      <c r="AR135" s="61">
        <f t="shared" si="50"/>
        <v>0</v>
      </c>
      <c r="AS135" s="61">
        <f t="shared" si="50"/>
        <v>0</v>
      </c>
      <c r="AT135" s="61">
        <f t="shared" si="50"/>
        <v>0</v>
      </c>
      <c r="AU135" s="61">
        <f t="shared" si="50"/>
        <v>0</v>
      </c>
      <c r="AV135" s="61">
        <f t="shared" si="50"/>
        <v>0</v>
      </c>
      <c r="AW135" s="61">
        <f t="shared" si="50"/>
        <v>0</v>
      </c>
      <c r="AX135" s="61">
        <f t="shared" si="50"/>
        <v>0</v>
      </c>
      <c r="AY135" s="61">
        <f t="shared" si="50"/>
        <v>0</v>
      </c>
      <c r="AZ135" s="61">
        <f t="shared" si="50"/>
        <v>0</v>
      </c>
      <c r="BA135" s="61">
        <f t="shared" si="50"/>
        <v>0</v>
      </c>
      <c r="BB135" s="61">
        <f t="shared" si="50"/>
        <v>0</v>
      </c>
      <c r="BC135" s="61">
        <f t="shared" si="50"/>
        <v>0</v>
      </c>
      <c r="BD135" s="61">
        <f t="shared" si="50"/>
        <v>0</v>
      </c>
      <c r="BE135" s="61">
        <f t="shared" si="50"/>
        <v>0</v>
      </c>
      <c r="BF135" s="61">
        <f t="shared" si="50"/>
        <v>0</v>
      </c>
      <c r="BG135" s="61">
        <f t="shared" si="50"/>
        <v>0</v>
      </c>
      <c r="BH135" s="61">
        <f t="shared" si="50"/>
        <v>0</v>
      </c>
      <c r="BI135" s="61">
        <f t="shared" si="50"/>
        <v>0</v>
      </c>
      <c r="BJ135" s="61">
        <f t="shared" si="50"/>
        <v>0</v>
      </c>
      <c r="BK135" s="61">
        <f t="shared" si="50"/>
        <v>0</v>
      </c>
      <c r="BL135" s="61">
        <f t="shared" ref="BL135:CY135" si="51">SUM(BL128:BL133)*BL$7</f>
        <v>0</v>
      </c>
      <c r="BM135" s="61">
        <f t="shared" si="51"/>
        <v>0</v>
      </c>
      <c r="BN135" s="61">
        <f t="shared" si="51"/>
        <v>0</v>
      </c>
      <c r="BO135" s="61">
        <f t="shared" si="51"/>
        <v>0</v>
      </c>
      <c r="BP135" s="61">
        <f t="shared" si="51"/>
        <v>0</v>
      </c>
      <c r="BQ135" s="61">
        <f t="shared" si="51"/>
        <v>0</v>
      </c>
      <c r="BR135" s="61">
        <f t="shared" si="51"/>
        <v>0</v>
      </c>
      <c r="BS135" s="61">
        <f t="shared" si="51"/>
        <v>0</v>
      </c>
      <c r="BT135" s="61">
        <f t="shared" si="51"/>
        <v>0</v>
      </c>
      <c r="BU135" s="61">
        <f t="shared" si="51"/>
        <v>0</v>
      </c>
      <c r="BV135" s="61">
        <f t="shared" si="51"/>
        <v>0</v>
      </c>
      <c r="BW135" s="61">
        <f t="shared" si="51"/>
        <v>0</v>
      </c>
      <c r="BX135" s="61">
        <f t="shared" si="51"/>
        <v>0</v>
      </c>
      <c r="BY135" s="61">
        <f t="shared" si="51"/>
        <v>0</v>
      </c>
      <c r="BZ135" s="61">
        <f t="shared" si="51"/>
        <v>0</v>
      </c>
      <c r="CA135" s="61">
        <f t="shared" si="51"/>
        <v>0</v>
      </c>
      <c r="CB135" s="61">
        <f t="shared" si="51"/>
        <v>0</v>
      </c>
      <c r="CC135" s="61">
        <f t="shared" si="51"/>
        <v>0</v>
      </c>
      <c r="CD135" s="61">
        <f t="shared" si="51"/>
        <v>0</v>
      </c>
      <c r="CE135" s="61">
        <f t="shared" si="51"/>
        <v>0</v>
      </c>
      <c r="CF135" s="61">
        <f t="shared" si="51"/>
        <v>0</v>
      </c>
      <c r="CG135" s="61">
        <f t="shared" si="51"/>
        <v>0</v>
      </c>
      <c r="CH135" s="61">
        <f t="shared" si="51"/>
        <v>0</v>
      </c>
      <c r="CI135" s="61">
        <f t="shared" si="51"/>
        <v>0</v>
      </c>
      <c r="CJ135" s="61">
        <f t="shared" si="51"/>
        <v>0</v>
      </c>
      <c r="CK135" s="61">
        <f t="shared" si="51"/>
        <v>0</v>
      </c>
      <c r="CL135" s="61">
        <f t="shared" si="51"/>
        <v>0</v>
      </c>
      <c r="CM135" s="61">
        <f t="shared" si="51"/>
        <v>0</v>
      </c>
      <c r="CN135" s="61">
        <f t="shared" si="51"/>
        <v>0</v>
      </c>
      <c r="CO135" s="61">
        <f t="shared" si="51"/>
        <v>0</v>
      </c>
      <c r="CP135" s="61">
        <f t="shared" si="51"/>
        <v>0</v>
      </c>
      <c r="CQ135" s="61">
        <f t="shared" si="51"/>
        <v>0</v>
      </c>
      <c r="CR135" s="61">
        <f t="shared" si="51"/>
        <v>0</v>
      </c>
      <c r="CS135" s="61">
        <f t="shared" si="51"/>
        <v>0</v>
      </c>
      <c r="CT135" s="61">
        <f t="shared" si="51"/>
        <v>0</v>
      </c>
      <c r="CU135" s="61">
        <f t="shared" si="51"/>
        <v>0</v>
      </c>
      <c r="CV135" s="61">
        <f t="shared" si="51"/>
        <v>0</v>
      </c>
      <c r="CW135" s="61">
        <f t="shared" si="51"/>
        <v>0</v>
      </c>
      <c r="CX135" s="61">
        <f t="shared" si="51"/>
        <v>0</v>
      </c>
      <c r="CY135" s="61">
        <f t="shared" si="51"/>
        <v>0</v>
      </c>
      <c r="CZ135" s="391"/>
    </row>
    <row r="136" spans="2:104" x14ac:dyDescent="0.25">
      <c r="B136" s="392"/>
      <c r="C136" s="390"/>
      <c r="D136" s="50"/>
      <c r="E136" s="50"/>
      <c r="F136" s="50"/>
      <c r="G136" s="50"/>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c r="CW136" s="50"/>
      <c r="CX136" s="50"/>
      <c r="CY136" s="50"/>
      <c r="CZ136" s="391"/>
    </row>
    <row r="137" spans="2:104" x14ac:dyDescent="0.25">
      <c r="B137" s="389" t="s">
        <v>168</v>
      </c>
      <c r="C137" s="390"/>
      <c r="D137" s="50"/>
      <c r="E137" s="50"/>
      <c r="F137" s="50"/>
      <c r="G137" s="50"/>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c r="CW137" s="50"/>
      <c r="CX137" s="50"/>
      <c r="CY137" s="50"/>
      <c r="CZ137" s="391"/>
    </row>
    <row r="138" spans="2:104" x14ac:dyDescent="0.25">
      <c r="B138" s="406">
        <f t="shared" ref="B138:B143" si="52">B53</f>
        <v>0</v>
      </c>
      <c r="C138" s="9" t="s">
        <v>1117</v>
      </c>
      <c r="D138" s="59" t="str">
        <f>IFERROR(IF(OR($C$144=FALSE,LEFT($B138,3)&lt;&gt;"NOX"),D53*INDEX('Damage costs'!$V$18:$V$70,MATCH($B138,'Damage costs'!$C$18:$C$70,0))/1000,D53*INDEX('Damage costs'!$Z$18:$Z$70,MATCH($B138,'Damage costs'!$C$18:$C$70,0))/1000),"")</f>
        <v/>
      </c>
      <c r="E138" s="59" t="str">
        <f>IFERROR(IF(OR($C$144=FALSE,LEFT($B138,3)&lt;&gt;"NOX"),E53*INDEX('Damage costs'!$V$18:$V$70,MATCH($B138,'Damage costs'!$C$18:$C$70,0))/1000,E53*INDEX('Damage costs'!$Z$18:$Z$70,MATCH($B138,'Damage costs'!$C$18:$C$70,0))/1000),"")</f>
        <v/>
      </c>
      <c r="F138" s="59" t="str">
        <f>IFERROR(IF(OR($C$144=FALSE,LEFT($B138,3)&lt;&gt;"NOX"),F53*INDEX('Damage costs'!$V$18:$V$70,MATCH($B138,'Damage costs'!$C$18:$C$70,0))/1000,F53*INDEX('Damage costs'!$Z$18:$Z$70,MATCH($B138,'Damage costs'!$C$18:$C$70,0))/1000),"")</f>
        <v/>
      </c>
      <c r="G138" s="59" t="str">
        <f>IFERROR(IF(OR($C$144=FALSE,LEFT($B138,3)&lt;&gt;"NOX"),G53*INDEX('Damage costs'!$V$18:$V$70,MATCH($B138,'Damage costs'!$C$18:$C$70,0))/1000,G53*INDEX('Damage costs'!$Z$18:$Z$70,MATCH($B138,'Damage costs'!$C$18:$C$70,0))/1000),"")</f>
        <v/>
      </c>
      <c r="H138" s="59" t="str">
        <f>IFERROR(IF(OR($C$144=FALSE,LEFT($B138,3)&lt;&gt;"NOX"),H53*INDEX('Damage costs'!$V$18:$V$70,MATCH($B138,'Damage costs'!$C$18:$C$70,0))/1000,H53*INDEX('Damage costs'!$Z$18:$Z$70,MATCH($B138,'Damage costs'!$C$18:$C$70,0))/1000),"")</f>
        <v/>
      </c>
      <c r="I138" s="59" t="str">
        <f>IFERROR(IF(OR($C$144=FALSE,LEFT($B138,3)&lt;&gt;"NOX"),I53*INDEX('Damage costs'!$V$18:$V$70,MATCH($B138,'Damage costs'!$C$18:$C$70,0))/1000,I53*INDEX('Damage costs'!$Z$18:$Z$70,MATCH($B138,'Damage costs'!$C$18:$C$70,0))/1000),"")</f>
        <v/>
      </c>
      <c r="J138" s="59" t="str">
        <f>IFERROR(IF(OR($C$144=FALSE,LEFT($B138,3)&lt;&gt;"NOX"),J53*INDEX('Damage costs'!$V$18:$V$70,MATCH($B138,'Damage costs'!$C$18:$C$70,0))/1000,J53*INDEX('Damage costs'!$Z$18:$Z$70,MATCH($B138,'Damage costs'!$C$18:$C$70,0))/1000),"")</f>
        <v/>
      </c>
      <c r="K138" s="59" t="str">
        <f>IFERROR(IF(OR($C$144=FALSE,LEFT($B138,3)&lt;&gt;"NOX"),K53*INDEX('Damage costs'!$V$18:$V$70,MATCH($B138,'Damage costs'!$C$18:$C$70,0))/1000,K53*INDEX('Damage costs'!$Z$18:$Z$70,MATCH($B138,'Damage costs'!$C$18:$C$70,0))/1000),"")</f>
        <v/>
      </c>
      <c r="L138" s="59" t="str">
        <f>IFERROR(IF(OR($C$144=FALSE,LEFT($B138,3)&lt;&gt;"NOX"),L53*INDEX('Damage costs'!$V$18:$V$70,MATCH($B138,'Damage costs'!$C$18:$C$70,0))/1000,L53*INDEX('Damage costs'!$Z$18:$Z$70,MATCH($B138,'Damage costs'!$C$18:$C$70,0))/1000),"")</f>
        <v/>
      </c>
      <c r="M138" s="59" t="str">
        <f>IFERROR(IF(OR($C$144=FALSE,LEFT($B138,3)&lt;&gt;"NOX"),M53*INDEX('Damage costs'!$V$18:$V$70,MATCH($B138,'Damage costs'!$C$18:$C$70,0))/1000,M53*INDEX('Damage costs'!$Z$18:$Z$70,MATCH($B138,'Damage costs'!$C$18:$C$70,0))/1000),"")</f>
        <v/>
      </c>
      <c r="N138" s="59" t="str">
        <f>IFERROR(IF(OR($C$144=FALSE,LEFT($B138,3)&lt;&gt;"NOX"),N53*INDEX('Damage costs'!$V$18:$V$70,MATCH($B138,'Damage costs'!$C$18:$C$70,0))/1000,N53*INDEX('Damage costs'!$Z$18:$Z$70,MATCH($B138,'Damage costs'!$C$18:$C$70,0))/1000),"")</f>
        <v/>
      </c>
      <c r="O138" s="59" t="str">
        <f>IFERROR(IF(OR($C$144=FALSE,LEFT($B138,3)&lt;&gt;"NOX"),O53*INDEX('Damage costs'!$V$18:$V$70,MATCH($B138,'Damage costs'!$C$18:$C$70,0))/1000,O53*INDEX('Damage costs'!$Z$18:$Z$70,MATCH($B138,'Damage costs'!$C$18:$C$70,0))/1000),"")</f>
        <v/>
      </c>
      <c r="P138" s="59" t="str">
        <f>IFERROR(IF(OR($C$144=FALSE,LEFT($B138,3)&lt;&gt;"NOX"),P53*INDEX('Damage costs'!$V$18:$V$70,MATCH($B138,'Damage costs'!$C$18:$C$70,0))/1000,P53*INDEX('Damage costs'!$Z$18:$Z$70,MATCH($B138,'Damage costs'!$C$18:$C$70,0))/1000),"")</f>
        <v/>
      </c>
      <c r="Q138" s="59" t="str">
        <f>IFERROR(IF(OR($C$144=FALSE,LEFT($B138,3)&lt;&gt;"NOX"),Q53*INDEX('Damage costs'!$V$18:$V$70,MATCH($B138,'Damage costs'!$C$18:$C$70,0))/1000,Q53*INDEX('Damage costs'!$Z$18:$Z$70,MATCH($B138,'Damage costs'!$C$18:$C$70,0))/1000),"")</f>
        <v/>
      </c>
      <c r="R138" s="59" t="str">
        <f>IFERROR(IF(OR($C$144=FALSE,LEFT($B138,3)&lt;&gt;"NOX"),R53*INDEX('Damage costs'!$V$18:$V$70,MATCH($B138,'Damage costs'!$C$18:$C$70,0))/1000,R53*INDEX('Damage costs'!$Z$18:$Z$70,MATCH($B138,'Damage costs'!$C$18:$C$70,0))/1000),"")</f>
        <v/>
      </c>
      <c r="S138" s="59" t="str">
        <f>IFERROR(IF(OR($C$144=FALSE,LEFT($B138,3)&lt;&gt;"NOX"),S53*INDEX('Damage costs'!$V$18:$V$70,MATCH($B138,'Damage costs'!$C$18:$C$70,0))/1000,S53*INDEX('Damage costs'!$Z$18:$Z$70,MATCH($B138,'Damage costs'!$C$18:$C$70,0))/1000),"")</f>
        <v/>
      </c>
      <c r="T138" s="59" t="str">
        <f>IFERROR(IF(OR($C$144=FALSE,LEFT($B138,3)&lt;&gt;"NOX"),T53*INDEX('Damage costs'!$V$18:$V$70,MATCH($B138,'Damage costs'!$C$18:$C$70,0))/1000,T53*INDEX('Damage costs'!$Z$18:$Z$70,MATCH($B138,'Damage costs'!$C$18:$C$70,0))/1000),"")</f>
        <v/>
      </c>
      <c r="U138" s="59" t="str">
        <f>IFERROR(IF(OR($C$144=FALSE,LEFT($B138,3)&lt;&gt;"NOX"),U53*INDEX('Damage costs'!$V$18:$V$70,MATCH($B138,'Damage costs'!$C$18:$C$70,0))/1000,U53*INDEX('Damage costs'!$Z$18:$Z$70,MATCH($B138,'Damage costs'!$C$18:$C$70,0))/1000),"")</f>
        <v/>
      </c>
      <c r="V138" s="59" t="str">
        <f>IFERROR(IF(OR($C$144=FALSE,LEFT($B138,3)&lt;&gt;"NOX"),V53*INDEX('Damage costs'!$V$18:$V$70,MATCH($B138,'Damage costs'!$C$18:$C$70,0))/1000,V53*INDEX('Damage costs'!$Z$18:$Z$70,MATCH($B138,'Damage costs'!$C$18:$C$70,0))/1000),"")</f>
        <v/>
      </c>
      <c r="W138" s="59" t="str">
        <f>IFERROR(IF(OR($C$144=FALSE,LEFT($B138,3)&lt;&gt;"NOX"),W53*INDEX('Damage costs'!$V$18:$V$70,MATCH($B138,'Damage costs'!$C$18:$C$70,0))/1000,W53*INDEX('Damage costs'!$Z$18:$Z$70,MATCH($B138,'Damage costs'!$C$18:$C$70,0))/1000),"")</f>
        <v/>
      </c>
      <c r="X138" s="59" t="str">
        <f>IFERROR(IF(OR($C$144=FALSE,LEFT($B138,3)&lt;&gt;"NOX"),X53*INDEX('Damage costs'!$V$18:$V$70,MATCH($B138,'Damage costs'!$C$18:$C$70,0))/1000,X53*INDEX('Damage costs'!$Z$18:$Z$70,MATCH($B138,'Damage costs'!$C$18:$C$70,0))/1000),"")</f>
        <v/>
      </c>
      <c r="Y138" s="59" t="str">
        <f>IFERROR(IF(OR($C$144=FALSE,LEFT($B138,3)&lt;&gt;"NOX"),Y53*INDEX('Damage costs'!$V$18:$V$70,MATCH($B138,'Damage costs'!$C$18:$C$70,0))/1000,Y53*INDEX('Damage costs'!$Z$18:$Z$70,MATCH($B138,'Damage costs'!$C$18:$C$70,0))/1000),"")</f>
        <v/>
      </c>
      <c r="Z138" s="59" t="str">
        <f>IFERROR(IF(OR($C$144=FALSE,LEFT($B138,3)&lt;&gt;"NOX"),Z53*INDEX('Damage costs'!$V$18:$V$70,MATCH($B138,'Damage costs'!$C$18:$C$70,0))/1000,Z53*INDEX('Damage costs'!$Z$18:$Z$70,MATCH($B138,'Damage costs'!$C$18:$C$70,0))/1000),"")</f>
        <v/>
      </c>
      <c r="AA138" s="59" t="str">
        <f>IFERROR(IF(OR($C$144=FALSE,LEFT($B138,3)&lt;&gt;"NOX"),AA53*INDEX('Damage costs'!$V$18:$V$70,MATCH($B138,'Damage costs'!$C$18:$C$70,0))/1000,AA53*INDEX('Damage costs'!$Z$18:$Z$70,MATCH($B138,'Damage costs'!$C$18:$C$70,0))/1000),"")</f>
        <v/>
      </c>
      <c r="AB138" s="59" t="str">
        <f>IFERROR(IF(OR($C$144=FALSE,LEFT($B138,3)&lt;&gt;"NOX"),AB53*INDEX('Damage costs'!$V$18:$V$70,MATCH($B138,'Damage costs'!$C$18:$C$70,0))/1000,AB53*INDEX('Damage costs'!$Z$18:$Z$70,MATCH($B138,'Damage costs'!$C$18:$C$70,0))/1000),"")</f>
        <v/>
      </c>
      <c r="AC138" s="59" t="str">
        <f>IFERROR(IF(OR($C$144=FALSE,LEFT($B138,3)&lt;&gt;"NOX"),AC53*INDEX('Damage costs'!$V$18:$V$70,MATCH($B138,'Damage costs'!$C$18:$C$70,0))/1000,AC53*INDEX('Damage costs'!$Z$18:$Z$70,MATCH($B138,'Damage costs'!$C$18:$C$70,0))/1000),"")</f>
        <v/>
      </c>
      <c r="AD138" s="59" t="str">
        <f>IFERROR(IF(OR($C$144=FALSE,LEFT($B138,3)&lt;&gt;"NOX"),AD53*INDEX('Damage costs'!$V$18:$V$70,MATCH($B138,'Damage costs'!$C$18:$C$70,0))/1000,AD53*INDEX('Damage costs'!$Z$18:$Z$70,MATCH($B138,'Damage costs'!$C$18:$C$70,0))/1000),"")</f>
        <v/>
      </c>
      <c r="AE138" s="59" t="str">
        <f>IFERROR(IF(OR($C$144=FALSE,LEFT($B138,3)&lt;&gt;"NOX"),AE53*INDEX('Damage costs'!$V$18:$V$70,MATCH($B138,'Damage costs'!$C$18:$C$70,0))/1000,AE53*INDEX('Damage costs'!$Z$18:$Z$70,MATCH($B138,'Damage costs'!$C$18:$C$70,0))/1000),"")</f>
        <v/>
      </c>
      <c r="AF138" s="59" t="str">
        <f>IFERROR(IF(OR($C$144=FALSE,LEFT($B138,3)&lt;&gt;"NOX"),AF53*INDEX('Damage costs'!$V$18:$V$70,MATCH($B138,'Damage costs'!$C$18:$C$70,0))/1000,AF53*INDEX('Damage costs'!$Z$18:$Z$70,MATCH($B138,'Damage costs'!$C$18:$C$70,0))/1000),"")</f>
        <v/>
      </c>
      <c r="AG138" s="59" t="str">
        <f>IFERROR(IF(OR($C$144=FALSE,LEFT($B138,3)&lt;&gt;"NOX"),AG53*INDEX('Damage costs'!$V$18:$V$70,MATCH($B138,'Damage costs'!$C$18:$C$70,0))/1000,AG53*INDEX('Damage costs'!$Z$18:$Z$70,MATCH($B138,'Damage costs'!$C$18:$C$70,0))/1000),"")</f>
        <v/>
      </c>
      <c r="AH138" s="59" t="str">
        <f>IFERROR(IF(OR($C$144=FALSE,LEFT($B138,3)&lt;&gt;"NOX"),AH53*INDEX('Damage costs'!$V$18:$V$70,MATCH($B138,'Damage costs'!$C$18:$C$70,0))/1000,AH53*INDEX('Damage costs'!$Z$18:$Z$70,MATCH($B138,'Damage costs'!$C$18:$C$70,0))/1000),"")</f>
        <v/>
      </c>
      <c r="AI138" s="59" t="str">
        <f>IFERROR(IF(OR($C$144=FALSE,LEFT($B138,3)&lt;&gt;"NOX"),AI53*INDEX('Damage costs'!$V$18:$V$70,MATCH($B138,'Damage costs'!$C$18:$C$70,0))/1000,AI53*INDEX('Damage costs'!$Z$18:$Z$70,MATCH($B138,'Damage costs'!$C$18:$C$70,0))/1000),"")</f>
        <v/>
      </c>
      <c r="AJ138" s="59" t="str">
        <f>IFERROR(IF(OR($C$144=FALSE,LEFT($B138,3)&lt;&gt;"NOX"),AJ53*INDEX('Damage costs'!$V$18:$V$70,MATCH($B138,'Damage costs'!$C$18:$C$70,0))/1000,AJ53*INDEX('Damage costs'!$Z$18:$Z$70,MATCH($B138,'Damage costs'!$C$18:$C$70,0))/1000),"")</f>
        <v/>
      </c>
      <c r="AK138" s="59" t="str">
        <f>IFERROR(IF(OR($C$144=FALSE,LEFT($B138,3)&lt;&gt;"NOX"),AK53*INDEX('Damage costs'!$V$18:$V$70,MATCH($B138,'Damage costs'!$C$18:$C$70,0))/1000,AK53*INDEX('Damage costs'!$Z$18:$Z$70,MATCH($B138,'Damage costs'!$C$18:$C$70,0))/1000),"")</f>
        <v/>
      </c>
      <c r="AL138" s="59" t="str">
        <f>IFERROR(IF(OR($C$144=FALSE,LEFT($B138,3)&lt;&gt;"NOX"),AL53*INDEX('Damage costs'!$V$18:$V$70,MATCH($B138,'Damage costs'!$C$18:$C$70,0))/1000,AL53*INDEX('Damage costs'!$Z$18:$Z$70,MATCH($B138,'Damage costs'!$C$18:$C$70,0))/1000),"")</f>
        <v/>
      </c>
      <c r="AM138" s="59" t="str">
        <f>IFERROR(IF(OR($C$144=FALSE,LEFT($B138,3)&lt;&gt;"NOX"),AM53*INDEX('Damage costs'!$V$18:$V$70,MATCH($B138,'Damage costs'!$C$18:$C$70,0))/1000,AM53*INDEX('Damage costs'!$Z$18:$Z$70,MATCH($B138,'Damage costs'!$C$18:$C$70,0))/1000),"")</f>
        <v/>
      </c>
      <c r="AN138" s="59" t="str">
        <f>IFERROR(IF(OR($C$144=FALSE,LEFT($B138,3)&lt;&gt;"NOX"),AN53*INDEX('Damage costs'!$V$18:$V$70,MATCH($B138,'Damage costs'!$C$18:$C$70,0))/1000,AN53*INDEX('Damage costs'!$Z$18:$Z$70,MATCH($B138,'Damage costs'!$C$18:$C$70,0))/1000),"")</f>
        <v/>
      </c>
      <c r="AO138" s="59" t="str">
        <f>IFERROR(IF(OR($C$144=FALSE,LEFT($B138,3)&lt;&gt;"NOX"),AO53*INDEX('Damage costs'!$V$18:$V$70,MATCH($B138,'Damage costs'!$C$18:$C$70,0))/1000,AO53*INDEX('Damage costs'!$Z$18:$Z$70,MATCH($B138,'Damage costs'!$C$18:$C$70,0))/1000),"")</f>
        <v/>
      </c>
      <c r="AP138" s="59" t="str">
        <f>IFERROR(IF(OR($C$144=FALSE,LEFT($B138,3)&lt;&gt;"NOX"),AP53*INDEX('Damage costs'!$V$18:$V$70,MATCH($B138,'Damage costs'!$C$18:$C$70,0))/1000,AP53*INDEX('Damage costs'!$Z$18:$Z$70,MATCH($B138,'Damage costs'!$C$18:$C$70,0))/1000),"")</f>
        <v/>
      </c>
      <c r="AQ138" s="59" t="str">
        <f>IFERROR(IF(OR($C$144=FALSE,LEFT($B138,3)&lt;&gt;"NOX"),AQ53*INDEX('Damage costs'!$V$18:$V$70,MATCH($B138,'Damage costs'!$C$18:$C$70,0))/1000,AQ53*INDEX('Damage costs'!$Z$18:$Z$70,MATCH($B138,'Damage costs'!$C$18:$C$70,0))/1000),"")</f>
        <v/>
      </c>
      <c r="AR138" s="59" t="str">
        <f>IFERROR(IF(OR($C$144=FALSE,LEFT($B138,3)&lt;&gt;"NOX"),AR53*INDEX('Damage costs'!$V$18:$V$70,MATCH($B138,'Damage costs'!$C$18:$C$70,0))/1000,AR53*INDEX('Damage costs'!$Z$18:$Z$70,MATCH($B138,'Damage costs'!$C$18:$C$70,0))/1000),"")</f>
        <v/>
      </c>
      <c r="AS138" s="59" t="str">
        <f>IFERROR(IF(OR($C$144=FALSE,LEFT($B138,3)&lt;&gt;"NOX"),AS53*INDEX('Damage costs'!$V$18:$V$70,MATCH($B138,'Damage costs'!$C$18:$C$70,0))/1000,AS53*INDEX('Damage costs'!$Z$18:$Z$70,MATCH($B138,'Damage costs'!$C$18:$C$70,0))/1000),"")</f>
        <v/>
      </c>
      <c r="AT138" s="59" t="str">
        <f>IFERROR(IF(OR($C$144=FALSE,LEFT($B138,3)&lt;&gt;"NOX"),AT53*INDEX('Damage costs'!$V$18:$V$70,MATCH($B138,'Damage costs'!$C$18:$C$70,0))/1000,AT53*INDEX('Damage costs'!$Z$18:$Z$70,MATCH($B138,'Damage costs'!$C$18:$C$70,0))/1000),"")</f>
        <v/>
      </c>
      <c r="AU138" s="59" t="str">
        <f>IFERROR(IF(OR($C$144=FALSE,LEFT($B138,3)&lt;&gt;"NOX"),AU53*INDEX('Damage costs'!$V$18:$V$70,MATCH($B138,'Damage costs'!$C$18:$C$70,0))/1000,AU53*INDEX('Damage costs'!$Z$18:$Z$70,MATCH($B138,'Damage costs'!$C$18:$C$70,0))/1000),"")</f>
        <v/>
      </c>
      <c r="AV138" s="59" t="str">
        <f>IFERROR(IF(OR($C$144=FALSE,LEFT($B138,3)&lt;&gt;"NOX"),AV53*INDEX('Damage costs'!$V$18:$V$70,MATCH($B138,'Damage costs'!$C$18:$C$70,0))/1000,AV53*INDEX('Damage costs'!$Z$18:$Z$70,MATCH($B138,'Damage costs'!$C$18:$C$70,0))/1000),"")</f>
        <v/>
      </c>
      <c r="AW138" s="59" t="str">
        <f>IFERROR(IF(OR($C$144=FALSE,LEFT($B138,3)&lt;&gt;"NOX"),AW53*INDEX('Damage costs'!$V$18:$V$70,MATCH($B138,'Damage costs'!$C$18:$C$70,0))/1000,AW53*INDEX('Damage costs'!$Z$18:$Z$70,MATCH($B138,'Damage costs'!$C$18:$C$70,0))/1000),"")</f>
        <v/>
      </c>
      <c r="AX138" s="59" t="str">
        <f>IFERROR(IF(OR($C$144=FALSE,LEFT($B138,3)&lt;&gt;"NOX"),AX53*INDEX('Damage costs'!$V$18:$V$70,MATCH($B138,'Damage costs'!$C$18:$C$70,0))/1000,AX53*INDEX('Damage costs'!$Z$18:$Z$70,MATCH($B138,'Damage costs'!$C$18:$C$70,0))/1000),"")</f>
        <v/>
      </c>
      <c r="AY138" s="59" t="str">
        <f>IFERROR(IF(OR($C$144=FALSE,LEFT($B138,3)&lt;&gt;"NOX"),AY53*INDEX('Damage costs'!$V$18:$V$70,MATCH($B138,'Damage costs'!$C$18:$C$70,0))/1000,AY53*INDEX('Damage costs'!$Z$18:$Z$70,MATCH($B138,'Damage costs'!$C$18:$C$70,0))/1000),"")</f>
        <v/>
      </c>
      <c r="AZ138" s="59" t="str">
        <f>IFERROR(IF(OR($C$144=FALSE,LEFT($B138,3)&lt;&gt;"NOX"),AZ53*INDEX('Damage costs'!$V$18:$V$70,MATCH($B138,'Damage costs'!$C$18:$C$70,0))/1000,AZ53*INDEX('Damage costs'!$Z$18:$Z$70,MATCH($B138,'Damage costs'!$C$18:$C$70,0))/1000),"")</f>
        <v/>
      </c>
      <c r="BA138" s="59" t="str">
        <f>IFERROR(IF(OR($C$144=FALSE,LEFT($B138,3)&lt;&gt;"NOX"),BA53*INDEX('Damage costs'!$V$18:$V$70,MATCH($B138,'Damage costs'!$C$18:$C$70,0))/1000,BA53*INDEX('Damage costs'!$Z$18:$Z$70,MATCH($B138,'Damage costs'!$C$18:$C$70,0))/1000),"")</f>
        <v/>
      </c>
      <c r="BB138" s="59" t="str">
        <f>IFERROR(IF(OR($C$144=FALSE,LEFT($B138,3)&lt;&gt;"NOX"),BB53*INDEX('Damage costs'!$V$18:$V$70,MATCH($B138,'Damage costs'!$C$18:$C$70,0))/1000,BB53*INDEX('Damage costs'!$Z$18:$Z$70,MATCH($B138,'Damage costs'!$C$18:$C$70,0))/1000),"")</f>
        <v/>
      </c>
      <c r="BC138" s="59" t="str">
        <f>IFERROR(IF(OR($C$144=FALSE,LEFT($B138,3)&lt;&gt;"NOX"),BC53*INDEX('Damage costs'!$V$18:$V$70,MATCH($B138,'Damage costs'!$C$18:$C$70,0))/1000,BC53*INDEX('Damage costs'!$Z$18:$Z$70,MATCH($B138,'Damage costs'!$C$18:$C$70,0))/1000),"")</f>
        <v/>
      </c>
      <c r="BD138" s="59" t="str">
        <f>IFERROR(IF(OR($C$144=FALSE,LEFT($B138,3)&lt;&gt;"NOX"),BD53*INDEX('Damage costs'!$V$18:$V$70,MATCH($B138,'Damage costs'!$C$18:$C$70,0))/1000,BD53*INDEX('Damage costs'!$Z$18:$Z$70,MATCH($B138,'Damage costs'!$C$18:$C$70,0))/1000),"")</f>
        <v/>
      </c>
      <c r="BE138" s="59" t="str">
        <f>IFERROR(IF(OR($C$144=FALSE,LEFT($B138,3)&lt;&gt;"NOX"),BE53*INDEX('Damage costs'!$V$18:$V$70,MATCH($B138,'Damage costs'!$C$18:$C$70,0))/1000,BE53*INDEX('Damage costs'!$Z$18:$Z$70,MATCH($B138,'Damage costs'!$C$18:$C$70,0))/1000),"")</f>
        <v/>
      </c>
      <c r="BF138" s="59" t="str">
        <f>IFERROR(IF(OR($C$144=FALSE,LEFT($B138,3)&lt;&gt;"NOX"),BF53*INDEX('Damage costs'!$V$18:$V$70,MATCH($B138,'Damage costs'!$C$18:$C$70,0))/1000,BF53*INDEX('Damage costs'!$Z$18:$Z$70,MATCH($B138,'Damage costs'!$C$18:$C$70,0))/1000),"")</f>
        <v/>
      </c>
      <c r="BG138" s="59" t="str">
        <f>IFERROR(IF(OR($C$144=FALSE,LEFT($B138,3)&lt;&gt;"NOX"),BG53*INDEX('Damage costs'!$V$18:$V$70,MATCH($B138,'Damage costs'!$C$18:$C$70,0))/1000,BG53*INDEX('Damage costs'!$Z$18:$Z$70,MATCH($B138,'Damage costs'!$C$18:$C$70,0))/1000),"")</f>
        <v/>
      </c>
      <c r="BH138" s="59" t="str">
        <f>IFERROR(IF(OR($C$144=FALSE,LEFT($B138,3)&lt;&gt;"NOX"),BH53*INDEX('Damage costs'!$V$18:$V$70,MATCH($B138,'Damage costs'!$C$18:$C$70,0))/1000,BH53*INDEX('Damage costs'!$Z$18:$Z$70,MATCH($B138,'Damage costs'!$C$18:$C$70,0))/1000),"")</f>
        <v/>
      </c>
      <c r="BI138" s="59" t="str">
        <f>IFERROR(IF(OR($C$144=FALSE,LEFT($B138,3)&lt;&gt;"NOX"),BI53*INDEX('Damage costs'!$V$18:$V$70,MATCH($B138,'Damage costs'!$C$18:$C$70,0))/1000,BI53*INDEX('Damage costs'!$Z$18:$Z$70,MATCH($B138,'Damage costs'!$C$18:$C$70,0))/1000),"")</f>
        <v/>
      </c>
      <c r="BJ138" s="59" t="str">
        <f>IFERROR(IF(OR($C$144=FALSE,LEFT($B138,3)&lt;&gt;"NOX"),BJ53*INDEX('Damage costs'!$V$18:$V$70,MATCH($B138,'Damage costs'!$C$18:$C$70,0))/1000,BJ53*INDEX('Damage costs'!$Z$18:$Z$70,MATCH($B138,'Damage costs'!$C$18:$C$70,0))/1000),"")</f>
        <v/>
      </c>
      <c r="BK138" s="59" t="str">
        <f>IFERROR(IF(OR($C$144=FALSE,LEFT($B138,3)&lt;&gt;"NOX"),BK53*INDEX('Damage costs'!$V$18:$V$70,MATCH($B138,'Damage costs'!$C$18:$C$70,0))/1000,BK53*INDEX('Damage costs'!$Z$18:$Z$70,MATCH($B138,'Damage costs'!$C$18:$C$70,0))/1000),"")</f>
        <v/>
      </c>
      <c r="BL138" s="59" t="str">
        <f>IFERROR(IF(OR($C$144=FALSE,LEFT($B138,3)&lt;&gt;"NOX"),BL53*INDEX('Damage costs'!$V$18:$V$70,MATCH($B138,'Damage costs'!$C$18:$C$70,0))/1000,BL53*INDEX('Damage costs'!$Z$18:$Z$70,MATCH($B138,'Damage costs'!$C$18:$C$70,0))/1000),"")</f>
        <v/>
      </c>
      <c r="BM138" s="59" t="str">
        <f>IFERROR(IF(OR($C$144=FALSE,LEFT($B138,3)&lt;&gt;"NOX"),BM53*INDEX('Damage costs'!$V$18:$V$70,MATCH($B138,'Damage costs'!$C$18:$C$70,0))/1000,BM53*INDEX('Damage costs'!$Z$18:$Z$70,MATCH($B138,'Damage costs'!$C$18:$C$70,0))/1000),"")</f>
        <v/>
      </c>
      <c r="BN138" s="59" t="str">
        <f>IFERROR(IF(OR($C$144=FALSE,LEFT($B138,3)&lt;&gt;"NOX"),BN53*INDEX('Damage costs'!$V$18:$V$70,MATCH($B138,'Damage costs'!$C$18:$C$70,0))/1000,BN53*INDEX('Damage costs'!$Z$18:$Z$70,MATCH($B138,'Damage costs'!$C$18:$C$70,0))/1000),"")</f>
        <v/>
      </c>
      <c r="BO138" s="59" t="str">
        <f>IFERROR(IF(OR($C$144=FALSE,LEFT($B138,3)&lt;&gt;"NOX"),BO53*INDEX('Damage costs'!$V$18:$V$70,MATCH($B138,'Damage costs'!$C$18:$C$70,0))/1000,BO53*INDEX('Damage costs'!$Z$18:$Z$70,MATCH($B138,'Damage costs'!$C$18:$C$70,0))/1000),"")</f>
        <v/>
      </c>
      <c r="BP138" s="59" t="str">
        <f>IFERROR(IF(OR($C$144=FALSE,LEFT($B138,3)&lt;&gt;"NOX"),BP53*INDEX('Damage costs'!$V$18:$V$70,MATCH($B138,'Damage costs'!$C$18:$C$70,0))/1000,BP53*INDEX('Damage costs'!$Z$18:$Z$70,MATCH($B138,'Damage costs'!$C$18:$C$70,0))/1000),"")</f>
        <v/>
      </c>
      <c r="BQ138" s="59" t="str">
        <f>IFERROR(IF(OR($C$144=FALSE,LEFT($B138,3)&lt;&gt;"NOX"),BQ53*INDEX('Damage costs'!$V$18:$V$70,MATCH($B138,'Damage costs'!$C$18:$C$70,0))/1000,BQ53*INDEX('Damage costs'!$Z$18:$Z$70,MATCH($B138,'Damage costs'!$C$18:$C$70,0))/1000),"")</f>
        <v/>
      </c>
      <c r="BR138" s="59" t="str">
        <f>IFERROR(IF(OR($C$144=FALSE,LEFT($B138,3)&lt;&gt;"NOX"),BR53*INDEX('Damage costs'!$V$18:$V$70,MATCH($B138,'Damage costs'!$C$18:$C$70,0))/1000,BR53*INDEX('Damage costs'!$Z$18:$Z$70,MATCH($B138,'Damage costs'!$C$18:$C$70,0))/1000),"")</f>
        <v/>
      </c>
      <c r="BS138" s="59" t="str">
        <f>IFERROR(IF(OR($C$144=FALSE,LEFT($B138,3)&lt;&gt;"NOX"),BS53*INDEX('Damage costs'!$V$18:$V$70,MATCH($B138,'Damage costs'!$C$18:$C$70,0))/1000,BS53*INDEX('Damage costs'!$Z$18:$Z$70,MATCH($B138,'Damage costs'!$C$18:$C$70,0))/1000),"")</f>
        <v/>
      </c>
      <c r="BT138" s="59" t="str">
        <f>IFERROR(IF(OR($C$144=FALSE,LEFT($B138,3)&lt;&gt;"NOX"),BT53*INDEX('Damage costs'!$V$18:$V$70,MATCH($B138,'Damage costs'!$C$18:$C$70,0))/1000,BT53*INDEX('Damage costs'!$Z$18:$Z$70,MATCH($B138,'Damage costs'!$C$18:$C$70,0))/1000),"")</f>
        <v/>
      </c>
      <c r="BU138" s="59" t="str">
        <f>IFERROR(IF(OR($C$144=FALSE,LEFT($B138,3)&lt;&gt;"NOX"),BU53*INDEX('Damage costs'!$V$18:$V$70,MATCH($B138,'Damage costs'!$C$18:$C$70,0))/1000,BU53*INDEX('Damage costs'!$Z$18:$Z$70,MATCH($B138,'Damage costs'!$C$18:$C$70,0))/1000),"")</f>
        <v/>
      </c>
      <c r="BV138" s="59" t="str">
        <f>IFERROR(IF(OR($C$144=FALSE,LEFT($B138,3)&lt;&gt;"NOX"),BV53*INDEX('Damage costs'!$V$18:$V$70,MATCH($B138,'Damage costs'!$C$18:$C$70,0))/1000,BV53*INDEX('Damage costs'!$Z$18:$Z$70,MATCH($B138,'Damage costs'!$C$18:$C$70,0))/1000),"")</f>
        <v/>
      </c>
      <c r="BW138" s="59" t="str">
        <f>IFERROR(IF(OR($C$144=FALSE,LEFT($B138,3)&lt;&gt;"NOX"),BW53*INDEX('Damage costs'!$V$18:$V$70,MATCH($B138,'Damage costs'!$C$18:$C$70,0))/1000,BW53*INDEX('Damage costs'!$Z$18:$Z$70,MATCH($B138,'Damage costs'!$C$18:$C$70,0))/1000),"")</f>
        <v/>
      </c>
      <c r="BX138" s="59" t="str">
        <f>IFERROR(IF(OR($C$144=FALSE,LEFT($B138,3)&lt;&gt;"NOX"),BX53*INDEX('Damage costs'!$V$18:$V$70,MATCH($B138,'Damage costs'!$C$18:$C$70,0))/1000,BX53*INDEX('Damage costs'!$Z$18:$Z$70,MATCH($B138,'Damage costs'!$C$18:$C$70,0))/1000),"")</f>
        <v/>
      </c>
      <c r="BY138" s="59" t="str">
        <f>IFERROR(IF(OR($C$144=FALSE,LEFT($B138,3)&lt;&gt;"NOX"),BY53*INDEX('Damage costs'!$V$18:$V$70,MATCH($B138,'Damage costs'!$C$18:$C$70,0))/1000,BY53*INDEX('Damage costs'!$Z$18:$Z$70,MATCH($B138,'Damage costs'!$C$18:$C$70,0))/1000),"")</f>
        <v/>
      </c>
      <c r="BZ138" s="59" t="str">
        <f>IFERROR(IF(OR($C$144=FALSE,LEFT($B138,3)&lt;&gt;"NOX"),BZ53*INDEX('Damage costs'!$V$18:$V$70,MATCH($B138,'Damage costs'!$C$18:$C$70,0))/1000,BZ53*INDEX('Damage costs'!$Z$18:$Z$70,MATCH($B138,'Damage costs'!$C$18:$C$70,0))/1000),"")</f>
        <v/>
      </c>
      <c r="CA138" s="59" t="str">
        <f>IFERROR(IF(OR($C$144=FALSE,LEFT($B138,3)&lt;&gt;"NOX"),CA53*INDEX('Damage costs'!$V$18:$V$70,MATCH($B138,'Damage costs'!$C$18:$C$70,0))/1000,CA53*INDEX('Damage costs'!$Z$18:$Z$70,MATCH($B138,'Damage costs'!$C$18:$C$70,0))/1000),"")</f>
        <v/>
      </c>
      <c r="CB138" s="59" t="str">
        <f>IFERROR(IF(OR($C$144=FALSE,LEFT($B138,3)&lt;&gt;"NOX"),CB53*INDEX('Damage costs'!$V$18:$V$70,MATCH($B138,'Damage costs'!$C$18:$C$70,0))/1000,CB53*INDEX('Damage costs'!$Z$18:$Z$70,MATCH($B138,'Damage costs'!$C$18:$C$70,0))/1000),"")</f>
        <v/>
      </c>
      <c r="CC138" s="59" t="str">
        <f>IFERROR(IF(OR($C$144=FALSE,LEFT($B138,3)&lt;&gt;"NOX"),CC53*INDEX('Damage costs'!$V$18:$V$70,MATCH($B138,'Damage costs'!$C$18:$C$70,0))/1000,CC53*INDEX('Damage costs'!$Z$18:$Z$70,MATCH($B138,'Damage costs'!$C$18:$C$70,0))/1000),"")</f>
        <v/>
      </c>
      <c r="CD138" s="59" t="str">
        <f>IFERROR(IF(OR($C$144=FALSE,LEFT($B138,3)&lt;&gt;"NOX"),CD53*INDEX('Damage costs'!$V$18:$V$70,MATCH($B138,'Damage costs'!$C$18:$C$70,0))/1000,CD53*INDEX('Damage costs'!$Z$18:$Z$70,MATCH($B138,'Damage costs'!$C$18:$C$70,0))/1000),"")</f>
        <v/>
      </c>
      <c r="CE138" s="59" t="str">
        <f>IFERROR(IF(OR($C$144=FALSE,LEFT($B138,3)&lt;&gt;"NOX"),CE53*INDEX('Damage costs'!$V$18:$V$70,MATCH($B138,'Damage costs'!$C$18:$C$70,0))/1000,CE53*INDEX('Damage costs'!$Z$18:$Z$70,MATCH($B138,'Damage costs'!$C$18:$C$70,0))/1000),"")</f>
        <v/>
      </c>
      <c r="CF138" s="59" t="str">
        <f>IFERROR(IF(OR($C$144=FALSE,LEFT($B138,3)&lt;&gt;"NOX"),CF53*INDEX('Damage costs'!$V$18:$V$70,MATCH($B138,'Damage costs'!$C$18:$C$70,0))/1000,CF53*INDEX('Damage costs'!$Z$18:$Z$70,MATCH($B138,'Damage costs'!$C$18:$C$70,0))/1000),"")</f>
        <v/>
      </c>
      <c r="CG138" s="59" t="str">
        <f>IFERROR(IF(OR($C$144=FALSE,LEFT($B138,3)&lt;&gt;"NOX"),CG53*INDEX('Damage costs'!$V$18:$V$70,MATCH($B138,'Damage costs'!$C$18:$C$70,0))/1000,CG53*INDEX('Damage costs'!$Z$18:$Z$70,MATCH($B138,'Damage costs'!$C$18:$C$70,0))/1000),"")</f>
        <v/>
      </c>
      <c r="CH138" s="59" t="str">
        <f>IFERROR(IF(OR($C$144=FALSE,LEFT($B138,3)&lt;&gt;"NOX"),CH53*INDEX('Damage costs'!$V$18:$V$70,MATCH($B138,'Damage costs'!$C$18:$C$70,0))/1000,CH53*INDEX('Damage costs'!$Z$18:$Z$70,MATCH($B138,'Damage costs'!$C$18:$C$70,0))/1000),"")</f>
        <v/>
      </c>
      <c r="CI138" s="59" t="str">
        <f>IFERROR(IF(OR($C$144=FALSE,LEFT($B138,3)&lt;&gt;"NOX"),CI53*INDEX('Damage costs'!$V$18:$V$70,MATCH($B138,'Damage costs'!$C$18:$C$70,0))/1000,CI53*INDEX('Damage costs'!$Z$18:$Z$70,MATCH($B138,'Damage costs'!$C$18:$C$70,0))/1000),"")</f>
        <v/>
      </c>
      <c r="CJ138" s="59" t="str">
        <f>IFERROR(IF(OR($C$144=FALSE,LEFT($B138,3)&lt;&gt;"NOX"),CJ53*INDEX('Damage costs'!$V$18:$V$70,MATCH($B138,'Damage costs'!$C$18:$C$70,0))/1000,CJ53*INDEX('Damage costs'!$Z$18:$Z$70,MATCH($B138,'Damage costs'!$C$18:$C$70,0))/1000),"")</f>
        <v/>
      </c>
      <c r="CK138" s="59" t="str">
        <f>IFERROR(IF(OR($C$144=FALSE,LEFT($B138,3)&lt;&gt;"NOX"),CK53*INDEX('Damage costs'!$V$18:$V$70,MATCH($B138,'Damage costs'!$C$18:$C$70,0))/1000,CK53*INDEX('Damage costs'!$Z$18:$Z$70,MATCH($B138,'Damage costs'!$C$18:$C$70,0))/1000),"")</f>
        <v/>
      </c>
      <c r="CL138" s="59" t="str">
        <f>IFERROR(IF(OR($C$144=FALSE,LEFT($B138,3)&lt;&gt;"NOX"),CL53*INDEX('Damage costs'!$V$18:$V$70,MATCH($B138,'Damage costs'!$C$18:$C$70,0))/1000,CL53*INDEX('Damage costs'!$Z$18:$Z$70,MATCH($B138,'Damage costs'!$C$18:$C$70,0))/1000),"")</f>
        <v/>
      </c>
      <c r="CM138" s="59" t="str">
        <f>IFERROR(IF(OR($C$144=FALSE,LEFT($B138,3)&lt;&gt;"NOX"),CM53*INDEX('Damage costs'!$V$18:$V$70,MATCH($B138,'Damage costs'!$C$18:$C$70,0))/1000,CM53*INDEX('Damage costs'!$Z$18:$Z$70,MATCH($B138,'Damage costs'!$C$18:$C$70,0))/1000),"")</f>
        <v/>
      </c>
      <c r="CN138" s="59" t="str">
        <f>IFERROR(IF(OR($C$144=FALSE,LEFT($B138,3)&lt;&gt;"NOX"),CN53*INDEX('Damage costs'!$V$18:$V$70,MATCH($B138,'Damage costs'!$C$18:$C$70,0))/1000,CN53*INDEX('Damage costs'!$Z$18:$Z$70,MATCH($B138,'Damage costs'!$C$18:$C$70,0))/1000),"")</f>
        <v/>
      </c>
      <c r="CO138" s="59" t="str">
        <f>IFERROR(IF(OR($C$144=FALSE,LEFT($B138,3)&lt;&gt;"NOX"),CO53*INDEX('Damage costs'!$V$18:$V$70,MATCH($B138,'Damage costs'!$C$18:$C$70,0))/1000,CO53*INDEX('Damage costs'!$Z$18:$Z$70,MATCH($B138,'Damage costs'!$C$18:$C$70,0))/1000),"")</f>
        <v/>
      </c>
      <c r="CP138" s="59" t="str">
        <f>IFERROR(IF(OR($C$144=FALSE,LEFT($B138,3)&lt;&gt;"NOX"),CP53*INDEX('Damage costs'!$V$18:$V$70,MATCH($B138,'Damage costs'!$C$18:$C$70,0))/1000,CP53*INDEX('Damage costs'!$Z$18:$Z$70,MATCH($B138,'Damage costs'!$C$18:$C$70,0))/1000),"")</f>
        <v/>
      </c>
      <c r="CQ138" s="59" t="str">
        <f>IFERROR(IF(OR($C$144=FALSE,LEFT($B138,3)&lt;&gt;"NOX"),CQ53*INDEX('Damage costs'!$V$18:$V$70,MATCH($B138,'Damage costs'!$C$18:$C$70,0))/1000,CQ53*INDEX('Damage costs'!$Z$18:$Z$70,MATCH($B138,'Damage costs'!$C$18:$C$70,0))/1000),"")</f>
        <v/>
      </c>
      <c r="CR138" s="59" t="str">
        <f>IFERROR(IF(OR($C$144=FALSE,LEFT($B138,3)&lt;&gt;"NOX"),CR53*INDEX('Damage costs'!$V$18:$V$70,MATCH($B138,'Damage costs'!$C$18:$C$70,0))/1000,CR53*INDEX('Damage costs'!$Z$18:$Z$70,MATCH($B138,'Damage costs'!$C$18:$C$70,0))/1000),"")</f>
        <v/>
      </c>
      <c r="CS138" s="59" t="str">
        <f>IFERROR(IF(OR($C$144=FALSE,LEFT($B138,3)&lt;&gt;"NOX"),CS53*INDEX('Damage costs'!$V$18:$V$70,MATCH($B138,'Damage costs'!$C$18:$C$70,0))/1000,CS53*INDEX('Damage costs'!$Z$18:$Z$70,MATCH($B138,'Damage costs'!$C$18:$C$70,0))/1000),"")</f>
        <v/>
      </c>
      <c r="CT138" s="59" t="str">
        <f>IFERROR(IF(OR($C$144=FALSE,LEFT($B138,3)&lt;&gt;"NOX"),CT53*INDEX('Damage costs'!$V$18:$V$70,MATCH($B138,'Damage costs'!$C$18:$C$70,0))/1000,CT53*INDEX('Damage costs'!$Z$18:$Z$70,MATCH($B138,'Damage costs'!$C$18:$C$70,0))/1000),"")</f>
        <v/>
      </c>
      <c r="CU138" s="59" t="str">
        <f>IFERROR(IF(OR($C$144=FALSE,LEFT($B138,3)&lt;&gt;"NOX"),CU53*INDEX('Damage costs'!$V$18:$V$70,MATCH($B138,'Damage costs'!$C$18:$C$70,0))/1000,CU53*INDEX('Damage costs'!$Z$18:$Z$70,MATCH($B138,'Damage costs'!$C$18:$C$70,0))/1000),"")</f>
        <v/>
      </c>
      <c r="CV138" s="59" t="str">
        <f>IFERROR(IF(OR($C$144=FALSE,LEFT($B138,3)&lt;&gt;"NOX"),CV53*INDEX('Damage costs'!$V$18:$V$70,MATCH($B138,'Damage costs'!$C$18:$C$70,0))/1000,CV53*INDEX('Damage costs'!$Z$18:$Z$70,MATCH($B138,'Damage costs'!$C$18:$C$70,0))/1000),"")</f>
        <v/>
      </c>
      <c r="CW138" s="59" t="str">
        <f>IFERROR(IF(OR($C$144=FALSE,LEFT($B138,3)&lt;&gt;"NOX"),CW53*INDEX('Damage costs'!$V$18:$V$70,MATCH($B138,'Damage costs'!$C$18:$C$70,0))/1000,CW53*INDEX('Damage costs'!$Z$18:$Z$70,MATCH($B138,'Damage costs'!$C$18:$C$70,0))/1000),"")</f>
        <v/>
      </c>
      <c r="CX138" s="59" t="str">
        <f>IFERROR(IF(OR($C$144=FALSE,LEFT($B138,3)&lt;&gt;"NOX"),CX53*INDEX('Damage costs'!$V$18:$V$70,MATCH($B138,'Damage costs'!$C$18:$C$70,0))/1000,CX53*INDEX('Damage costs'!$Z$18:$Z$70,MATCH($B138,'Damage costs'!$C$18:$C$70,0))/1000),"")</f>
        <v/>
      </c>
      <c r="CY138" s="59" t="str">
        <f>IFERROR(IF(OR($C$144=FALSE,LEFT($B138,3)&lt;&gt;"NOX"),CY53*INDEX('Damage costs'!$V$18:$V$70,MATCH($B138,'Damage costs'!$C$18:$C$70,0))/1000,CY53*INDEX('Damage costs'!$Z$18:$Z$70,MATCH($B138,'Damage costs'!$C$18:$C$70,0))/1000),"")</f>
        <v/>
      </c>
      <c r="CZ138" s="391"/>
    </row>
    <row r="139" spans="2:104" x14ac:dyDescent="0.25">
      <c r="B139" s="406">
        <f t="shared" si="52"/>
        <v>0</v>
      </c>
      <c r="C139" s="9" t="s">
        <v>1117</v>
      </c>
      <c r="D139" s="59" t="str">
        <f>IFERROR(IF(OR($C$144=FALSE,LEFT($B139,3)&lt;&gt;"NOX"),D54*INDEX('Damage costs'!$V$18:$V$70,MATCH($B139,'Damage costs'!$C$18:$C$70,0))/1000,D54*INDEX('Damage costs'!$Z$18:$Z$70,MATCH($B139,'Damage costs'!$C$18:$C$70,0))/1000),"")</f>
        <v/>
      </c>
      <c r="E139" s="59" t="str">
        <f>IFERROR(IF(OR($C$144=FALSE,LEFT($B139,3)&lt;&gt;"NOX"),E54*INDEX('Damage costs'!$V$18:$V$70,MATCH($B139,'Damage costs'!$C$18:$C$70,0))/1000,E54*INDEX('Damage costs'!$Z$18:$Z$70,MATCH($B139,'Damage costs'!$C$18:$C$70,0))/1000),"")</f>
        <v/>
      </c>
      <c r="F139" s="59" t="str">
        <f>IFERROR(IF(OR($C$144=FALSE,LEFT($B139,3)&lt;&gt;"NOX"),F54*INDEX('Damage costs'!$V$18:$V$70,MATCH($B139,'Damage costs'!$C$18:$C$70,0))/1000,F54*INDEX('Damage costs'!$Z$18:$Z$70,MATCH($B139,'Damage costs'!$C$18:$C$70,0))/1000),"")</f>
        <v/>
      </c>
      <c r="G139" s="59" t="str">
        <f>IFERROR(IF(OR($C$144=FALSE,LEFT($B139,3)&lt;&gt;"NOX"),G54*INDEX('Damage costs'!$V$18:$V$70,MATCH($B139,'Damage costs'!$C$18:$C$70,0))/1000,G54*INDEX('Damage costs'!$Z$18:$Z$70,MATCH($B139,'Damage costs'!$C$18:$C$70,0))/1000),"")</f>
        <v/>
      </c>
      <c r="H139" s="59" t="str">
        <f>IFERROR(IF(OR($C$144=FALSE,LEFT($B139,3)&lt;&gt;"NOX"),H54*INDEX('Damage costs'!$V$18:$V$70,MATCH($B139,'Damage costs'!$C$18:$C$70,0))/1000,H54*INDEX('Damage costs'!$Z$18:$Z$70,MATCH($B139,'Damage costs'!$C$18:$C$70,0))/1000),"")</f>
        <v/>
      </c>
      <c r="I139" s="59" t="str">
        <f>IFERROR(IF(OR($C$144=FALSE,LEFT($B139,3)&lt;&gt;"NOX"),I54*INDEX('Damage costs'!$V$18:$V$70,MATCH($B139,'Damage costs'!$C$18:$C$70,0))/1000,I54*INDEX('Damage costs'!$Z$18:$Z$70,MATCH($B139,'Damage costs'!$C$18:$C$70,0))/1000),"")</f>
        <v/>
      </c>
      <c r="J139" s="59" t="str">
        <f>IFERROR(IF(OR($C$144=FALSE,LEFT($B139,3)&lt;&gt;"NOX"),J54*INDEX('Damage costs'!$V$18:$V$70,MATCH($B139,'Damage costs'!$C$18:$C$70,0))/1000,J54*INDEX('Damage costs'!$Z$18:$Z$70,MATCH($B139,'Damage costs'!$C$18:$C$70,0))/1000),"")</f>
        <v/>
      </c>
      <c r="K139" s="59" t="str">
        <f>IFERROR(IF(OR($C$144=FALSE,LEFT($B139,3)&lt;&gt;"NOX"),K54*INDEX('Damage costs'!$V$18:$V$70,MATCH($B139,'Damage costs'!$C$18:$C$70,0))/1000,K54*INDEX('Damage costs'!$Z$18:$Z$70,MATCH($B139,'Damage costs'!$C$18:$C$70,0))/1000),"")</f>
        <v/>
      </c>
      <c r="L139" s="59" t="str">
        <f>IFERROR(IF(OR($C$144=FALSE,LEFT($B139,3)&lt;&gt;"NOX"),L54*INDEX('Damage costs'!$V$18:$V$70,MATCH($B139,'Damage costs'!$C$18:$C$70,0))/1000,L54*INDEX('Damage costs'!$Z$18:$Z$70,MATCH($B139,'Damage costs'!$C$18:$C$70,0))/1000),"")</f>
        <v/>
      </c>
      <c r="M139" s="59" t="str">
        <f>IFERROR(IF(OR($C$144=FALSE,LEFT($B139,3)&lt;&gt;"NOX"),M54*INDEX('Damage costs'!$V$18:$V$70,MATCH($B139,'Damage costs'!$C$18:$C$70,0))/1000,M54*INDEX('Damage costs'!$Z$18:$Z$70,MATCH($B139,'Damage costs'!$C$18:$C$70,0))/1000),"")</f>
        <v/>
      </c>
      <c r="N139" s="59" t="str">
        <f>IFERROR(IF(OR($C$144=FALSE,LEFT($B139,3)&lt;&gt;"NOX"),N54*INDEX('Damage costs'!$V$18:$V$70,MATCH($B139,'Damage costs'!$C$18:$C$70,0))/1000,N54*INDEX('Damage costs'!$Z$18:$Z$70,MATCH($B139,'Damage costs'!$C$18:$C$70,0))/1000),"")</f>
        <v/>
      </c>
      <c r="O139" s="59" t="str">
        <f>IFERROR(IF(OR($C$144=FALSE,LEFT($B139,3)&lt;&gt;"NOX"),O54*INDEX('Damage costs'!$V$18:$V$70,MATCH($B139,'Damage costs'!$C$18:$C$70,0))/1000,O54*INDEX('Damage costs'!$Z$18:$Z$70,MATCH($B139,'Damage costs'!$C$18:$C$70,0))/1000),"")</f>
        <v/>
      </c>
      <c r="P139" s="59" t="str">
        <f>IFERROR(IF(OR($C$144=FALSE,LEFT($B139,3)&lt;&gt;"NOX"),P54*INDEX('Damage costs'!$V$18:$V$70,MATCH($B139,'Damage costs'!$C$18:$C$70,0))/1000,P54*INDEX('Damage costs'!$Z$18:$Z$70,MATCH($B139,'Damage costs'!$C$18:$C$70,0))/1000),"")</f>
        <v/>
      </c>
      <c r="Q139" s="59" t="str">
        <f>IFERROR(IF(OR($C$144=FALSE,LEFT($B139,3)&lt;&gt;"NOX"),Q54*INDEX('Damage costs'!$V$18:$V$70,MATCH($B139,'Damage costs'!$C$18:$C$70,0))/1000,Q54*INDEX('Damage costs'!$Z$18:$Z$70,MATCH($B139,'Damage costs'!$C$18:$C$70,0))/1000),"")</f>
        <v/>
      </c>
      <c r="R139" s="59" t="str">
        <f>IFERROR(IF(OR($C$144=FALSE,LEFT($B139,3)&lt;&gt;"NOX"),R54*INDEX('Damage costs'!$V$18:$V$70,MATCH($B139,'Damage costs'!$C$18:$C$70,0))/1000,R54*INDEX('Damage costs'!$Z$18:$Z$70,MATCH($B139,'Damage costs'!$C$18:$C$70,0))/1000),"")</f>
        <v/>
      </c>
      <c r="S139" s="59" t="str">
        <f>IFERROR(IF(OR($C$144=FALSE,LEFT($B139,3)&lt;&gt;"NOX"),S54*INDEX('Damage costs'!$V$18:$V$70,MATCH($B139,'Damage costs'!$C$18:$C$70,0))/1000,S54*INDEX('Damage costs'!$Z$18:$Z$70,MATCH($B139,'Damage costs'!$C$18:$C$70,0))/1000),"")</f>
        <v/>
      </c>
      <c r="T139" s="59" t="str">
        <f>IFERROR(IF(OR($C$144=FALSE,LEFT($B139,3)&lt;&gt;"NOX"),T54*INDEX('Damage costs'!$V$18:$V$70,MATCH($B139,'Damage costs'!$C$18:$C$70,0))/1000,T54*INDEX('Damage costs'!$Z$18:$Z$70,MATCH($B139,'Damage costs'!$C$18:$C$70,0))/1000),"")</f>
        <v/>
      </c>
      <c r="U139" s="59" t="str">
        <f>IFERROR(IF(OR($C$144=FALSE,LEFT($B139,3)&lt;&gt;"NOX"),U54*INDEX('Damage costs'!$V$18:$V$70,MATCH($B139,'Damage costs'!$C$18:$C$70,0))/1000,U54*INDEX('Damage costs'!$Z$18:$Z$70,MATCH($B139,'Damage costs'!$C$18:$C$70,0))/1000),"")</f>
        <v/>
      </c>
      <c r="V139" s="59" t="str">
        <f>IFERROR(IF(OR($C$144=FALSE,LEFT($B139,3)&lt;&gt;"NOX"),V54*INDEX('Damage costs'!$V$18:$V$70,MATCH($B139,'Damage costs'!$C$18:$C$70,0))/1000,V54*INDEX('Damage costs'!$Z$18:$Z$70,MATCH($B139,'Damage costs'!$C$18:$C$70,0))/1000),"")</f>
        <v/>
      </c>
      <c r="W139" s="59" t="str">
        <f>IFERROR(IF(OR($C$144=FALSE,LEFT($B139,3)&lt;&gt;"NOX"),W54*INDEX('Damage costs'!$V$18:$V$70,MATCH($B139,'Damage costs'!$C$18:$C$70,0))/1000,W54*INDEX('Damage costs'!$Z$18:$Z$70,MATCH($B139,'Damage costs'!$C$18:$C$70,0))/1000),"")</f>
        <v/>
      </c>
      <c r="X139" s="59" t="str">
        <f>IFERROR(IF(OR($C$144=FALSE,LEFT($B139,3)&lt;&gt;"NOX"),X54*INDEX('Damage costs'!$V$18:$V$70,MATCH($B139,'Damage costs'!$C$18:$C$70,0))/1000,X54*INDEX('Damage costs'!$Z$18:$Z$70,MATCH($B139,'Damage costs'!$C$18:$C$70,0))/1000),"")</f>
        <v/>
      </c>
      <c r="Y139" s="59" t="str">
        <f>IFERROR(IF(OR($C$144=FALSE,LEFT($B139,3)&lt;&gt;"NOX"),Y54*INDEX('Damage costs'!$V$18:$V$70,MATCH($B139,'Damage costs'!$C$18:$C$70,0))/1000,Y54*INDEX('Damage costs'!$Z$18:$Z$70,MATCH($B139,'Damage costs'!$C$18:$C$70,0))/1000),"")</f>
        <v/>
      </c>
      <c r="Z139" s="59" t="str">
        <f>IFERROR(IF(OR($C$144=FALSE,LEFT($B139,3)&lt;&gt;"NOX"),Z54*INDEX('Damage costs'!$V$18:$V$70,MATCH($B139,'Damage costs'!$C$18:$C$70,0))/1000,Z54*INDEX('Damage costs'!$Z$18:$Z$70,MATCH($B139,'Damage costs'!$C$18:$C$70,0))/1000),"")</f>
        <v/>
      </c>
      <c r="AA139" s="59" t="str">
        <f>IFERROR(IF(OR($C$144=FALSE,LEFT($B139,3)&lt;&gt;"NOX"),AA54*INDEX('Damage costs'!$V$18:$V$70,MATCH($B139,'Damage costs'!$C$18:$C$70,0))/1000,AA54*INDEX('Damage costs'!$Z$18:$Z$70,MATCH($B139,'Damage costs'!$C$18:$C$70,0))/1000),"")</f>
        <v/>
      </c>
      <c r="AB139" s="59" t="str">
        <f>IFERROR(IF(OR($C$144=FALSE,LEFT($B139,3)&lt;&gt;"NOX"),AB54*INDEX('Damage costs'!$V$18:$V$70,MATCH($B139,'Damage costs'!$C$18:$C$70,0))/1000,AB54*INDEX('Damage costs'!$Z$18:$Z$70,MATCH($B139,'Damage costs'!$C$18:$C$70,0))/1000),"")</f>
        <v/>
      </c>
      <c r="AC139" s="59" t="str">
        <f>IFERROR(IF(OR($C$144=FALSE,LEFT($B139,3)&lt;&gt;"NOX"),AC54*INDEX('Damage costs'!$V$18:$V$70,MATCH($B139,'Damage costs'!$C$18:$C$70,0))/1000,AC54*INDEX('Damage costs'!$Z$18:$Z$70,MATCH($B139,'Damage costs'!$C$18:$C$70,0))/1000),"")</f>
        <v/>
      </c>
      <c r="AD139" s="59" t="str">
        <f>IFERROR(IF(OR($C$144=FALSE,LEFT($B139,3)&lt;&gt;"NOX"),AD54*INDEX('Damage costs'!$V$18:$V$70,MATCH($B139,'Damage costs'!$C$18:$C$70,0))/1000,AD54*INDEX('Damage costs'!$Z$18:$Z$70,MATCH($B139,'Damage costs'!$C$18:$C$70,0))/1000),"")</f>
        <v/>
      </c>
      <c r="AE139" s="59" t="str">
        <f>IFERROR(IF(OR($C$144=FALSE,LEFT($B139,3)&lt;&gt;"NOX"),AE54*INDEX('Damage costs'!$V$18:$V$70,MATCH($B139,'Damage costs'!$C$18:$C$70,0))/1000,AE54*INDEX('Damage costs'!$Z$18:$Z$70,MATCH($B139,'Damage costs'!$C$18:$C$70,0))/1000),"")</f>
        <v/>
      </c>
      <c r="AF139" s="59" t="str">
        <f>IFERROR(IF(OR($C$144=FALSE,LEFT($B139,3)&lt;&gt;"NOX"),AF54*INDEX('Damage costs'!$V$18:$V$70,MATCH($B139,'Damage costs'!$C$18:$C$70,0))/1000,AF54*INDEX('Damage costs'!$Z$18:$Z$70,MATCH($B139,'Damage costs'!$C$18:$C$70,0))/1000),"")</f>
        <v/>
      </c>
      <c r="AG139" s="59" t="str">
        <f>IFERROR(IF(OR($C$144=FALSE,LEFT($B139,3)&lt;&gt;"NOX"),AG54*INDEX('Damage costs'!$V$18:$V$70,MATCH($B139,'Damage costs'!$C$18:$C$70,0))/1000,AG54*INDEX('Damage costs'!$Z$18:$Z$70,MATCH($B139,'Damage costs'!$C$18:$C$70,0))/1000),"")</f>
        <v/>
      </c>
      <c r="AH139" s="59" t="str">
        <f>IFERROR(IF(OR($C$144=FALSE,LEFT($B139,3)&lt;&gt;"NOX"),AH54*INDEX('Damage costs'!$V$18:$V$70,MATCH($B139,'Damage costs'!$C$18:$C$70,0))/1000,AH54*INDEX('Damage costs'!$Z$18:$Z$70,MATCH($B139,'Damage costs'!$C$18:$C$70,0))/1000),"")</f>
        <v/>
      </c>
      <c r="AI139" s="59" t="str">
        <f>IFERROR(IF(OR($C$144=FALSE,LEFT($B139,3)&lt;&gt;"NOX"),AI54*INDEX('Damage costs'!$V$18:$V$70,MATCH($B139,'Damage costs'!$C$18:$C$70,0))/1000,AI54*INDEX('Damage costs'!$Z$18:$Z$70,MATCH($B139,'Damage costs'!$C$18:$C$70,0))/1000),"")</f>
        <v/>
      </c>
      <c r="AJ139" s="59" t="str">
        <f>IFERROR(IF(OR($C$144=FALSE,LEFT($B139,3)&lt;&gt;"NOX"),AJ54*INDEX('Damage costs'!$V$18:$V$70,MATCH($B139,'Damage costs'!$C$18:$C$70,0))/1000,AJ54*INDEX('Damage costs'!$Z$18:$Z$70,MATCH($B139,'Damage costs'!$C$18:$C$70,0))/1000),"")</f>
        <v/>
      </c>
      <c r="AK139" s="59" t="str">
        <f>IFERROR(IF(OR($C$144=FALSE,LEFT($B139,3)&lt;&gt;"NOX"),AK54*INDEX('Damage costs'!$V$18:$V$70,MATCH($B139,'Damage costs'!$C$18:$C$70,0))/1000,AK54*INDEX('Damage costs'!$Z$18:$Z$70,MATCH($B139,'Damage costs'!$C$18:$C$70,0))/1000),"")</f>
        <v/>
      </c>
      <c r="AL139" s="59" t="str">
        <f>IFERROR(IF(OR($C$144=FALSE,LEFT($B139,3)&lt;&gt;"NOX"),AL54*INDEX('Damage costs'!$V$18:$V$70,MATCH($B139,'Damage costs'!$C$18:$C$70,0))/1000,AL54*INDEX('Damage costs'!$Z$18:$Z$70,MATCH($B139,'Damage costs'!$C$18:$C$70,0))/1000),"")</f>
        <v/>
      </c>
      <c r="AM139" s="59" t="str">
        <f>IFERROR(IF(OR($C$144=FALSE,LEFT($B139,3)&lt;&gt;"NOX"),AM54*INDEX('Damage costs'!$V$18:$V$70,MATCH($B139,'Damage costs'!$C$18:$C$70,0))/1000,AM54*INDEX('Damage costs'!$Z$18:$Z$70,MATCH($B139,'Damage costs'!$C$18:$C$70,0))/1000),"")</f>
        <v/>
      </c>
      <c r="AN139" s="59" t="str">
        <f>IFERROR(IF(OR($C$144=FALSE,LEFT($B139,3)&lt;&gt;"NOX"),AN54*INDEX('Damage costs'!$V$18:$V$70,MATCH($B139,'Damage costs'!$C$18:$C$70,0))/1000,AN54*INDEX('Damage costs'!$Z$18:$Z$70,MATCH($B139,'Damage costs'!$C$18:$C$70,0))/1000),"")</f>
        <v/>
      </c>
      <c r="AO139" s="59" t="str">
        <f>IFERROR(IF(OR($C$144=FALSE,LEFT($B139,3)&lt;&gt;"NOX"),AO54*INDEX('Damage costs'!$V$18:$V$70,MATCH($B139,'Damage costs'!$C$18:$C$70,0))/1000,AO54*INDEX('Damage costs'!$Z$18:$Z$70,MATCH($B139,'Damage costs'!$C$18:$C$70,0))/1000),"")</f>
        <v/>
      </c>
      <c r="AP139" s="59" t="str">
        <f>IFERROR(IF(OR($C$144=FALSE,LEFT($B139,3)&lt;&gt;"NOX"),AP54*INDEX('Damage costs'!$V$18:$V$70,MATCH($B139,'Damage costs'!$C$18:$C$70,0))/1000,AP54*INDEX('Damage costs'!$Z$18:$Z$70,MATCH($B139,'Damage costs'!$C$18:$C$70,0))/1000),"")</f>
        <v/>
      </c>
      <c r="AQ139" s="59" t="str">
        <f>IFERROR(IF(OR($C$144=FALSE,LEFT($B139,3)&lt;&gt;"NOX"),AQ54*INDEX('Damage costs'!$V$18:$V$70,MATCH($B139,'Damage costs'!$C$18:$C$70,0))/1000,AQ54*INDEX('Damage costs'!$Z$18:$Z$70,MATCH($B139,'Damage costs'!$C$18:$C$70,0))/1000),"")</f>
        <v/>
      </c>
      <c r="AR139" s="59" t="str">
        <f>IFERROR(IF(OR($C$144=FALSE,LEFT($B139,3)&lt;&gt;"NOX"),AR54*INDEX('Damage costs'!$V$18:$V$70,MATCH($B139,'Damage costs'!$C$18:$C$70,0))/1000,AR54*INDEX('Damage costs'!$Z$18:$Z$70,MATCH($B139,'Damage costs'!$C$18:$C$70,0))/1000),"")</f>
        <v/>
      </c>
      <c r="AS139" s="59" t="str">
        <f>IFERROR(IF(OR($C$144=FALSE,LEFT($B139,3)&lt;&gt;"NOX"),AS54*INDEX('Damage costs'!$V$18:$V$70,MATCH($B139,'Damage costs'!$C$18:$C$70,0))/1000,AS54*INDEX('Damage costs'!$Z$18:$Z$70,MATCH($B139,'Damage costs'!$C$18:$C$70,0))/1000),"")</f>
        <v/>
      </c>
      <c r="AT139" s="59" t="str">
        <f>IFERROR(IF(OR($C$144=FALSE,LEFT($B139,3)&lt;&gt;"NOX"),AT54*INDEX('Damage costs'!$V$18:$V$70,MATCH($B139,'Damage costs'!$C$18:$C$70,0))/1000,AT54*INDEX('Damage costs'!$Z$18:$Z$70,MATCH($B139,'Damage costs'!$C$18:$C$70,0))/1000),"")</f>
        <v/>
      </c>
      <c r="AU139" s="59" t="str">
        <f>IFERROR(IF(OR($C$144=FALSE,LEFT($B139,3)&lt;&gt;"NOX"),AU54*INDEX('Damage costs'!$V$18:$V$70,MATCH($B139,'Damage costs'!$C$18:$C$70,0))/1000,AU54*INDEX('Damage costs'!$Z$18:$Z$70,MATCH($B139,'Damage costs'!$C$18:$C$70,0))/1000),"")</f>
        <v/>
      </c>
      <c r="AV139" s="59" t="str">
        <f>IFERROR(IF(OR($C$144=FALSE,LEFT($B139,3)&lt;&gt;"NOX"),AV54*INDEX('Damage costs'!$V$18:$V$70,MATCH($B139,'Damage costs'!$C$18:$C$70,0))/1000,AV54*INDEX('Damage costs'!$Z$18:$Z$70,MATCH($B139,'Damage costs'!$C$18:$C$70,0))/1000),"")</f>
        <v/>
      </c>
      <c r="AW139" s="59" t="str">
        <f>IFERROR(IF(OR($C$144=FALSE,LEFT($B139,3)&lt;&gt;"NOX"),AW54*INDEX('Damage costs'!$V$18:$V$70,MATCH($B139,'Damage costs'!$C$18:$C$70,0))/1000,AW54*INDEX('Damage costs'!$Z$18:$Z$70,MATCH($B139,'Damage costs'!$C$18:$C$70,0))/1000),"")</f>
        <v/>
      </c>
      <c r="AX139" s="59" t="str">
        <f>IFERROR(IF(OR($C$144=FALSE,LEFT($B139,3)&lt;&gt;"NOX"),AX54*INDEX('Damage costs'!$V$18:$V$70,MATCH($B139,'Damage costs'!$C$18:$C$70,0))/1000,AX54*INDEX('Damage costs'!$Z$18:$Z$70,MATCH($B139,'Damage costs'!$C$18:$C$70,0))/1000),"")</f>
        <v/>
      </c>
      <c r="AY139" s="59" t="str">
        <f>IFERROR(IF(OR($C$144=FALSE,LEFT($B139,3)&lt;&gt;"NOX"),AY54*INDEX('Damage costs'!$V$18:$V$70,MATCH($B139,'Damage costs'!$C$18:$C$70,0))/1000,AY54*INDEX('Damage costs'!$Z$18:$Z$70,MATCH($B139,'Damage costs'!$C$18:$C$70,0))/1000),"")</f>
        <v/>
      </c>
      <c r="AZ139" s="59" t="str">
        <f>IFERROR(IF(OR($C$144=FALSE,LEFT($B139,3)&lt;&gt;"NOX"),AZ54*INDEX('Damage costs'!$V$18:$V$70,MATCH($B139,'Damage costs'!$C$18:$C$70,0))/1000,AZ54*INDEX('Damage costs'!$Z$18:$Z$70,MATCH($B139,'Damage costs'!$C$18:$C$70,0))/1000),"")</f>
        <v/>
      </c>
      <c r="BA139" s="59" t="str">
        <f>IFERROR(IF(OR($C$144=FALSE,LEFT($B139,3)&lt;&gt;"NOX"),BA54*INDEX('Damage costs'!$V$18:$V$70,MATCH($B139,'Damage costs'!$C$18:$C$70,0))/1000,BA54*INDEX('Damage costs'!$Z$18:$Z$70,MATCH($B139,'Damage costs'!$C$18:$C$70,0))/1000),"")</f>
        <v/>
      </c>
      <c r="BB139" s="59" t="str">
        <f>IFERROR(IF(OR($C$144=FALSE,LEFT($B139,3)&lt;&gt;"NOX"),BB54*INDEX('Damage costs'!$V$18:$V$70,MATCH($B139,'Damage costs'!$C$18:$C$70,0))/1000,BB54*INDEX('Damage costs'!$Z$18:$Z$70,MATCH($B139,'Damage costs'!$C$18:$C$70,0))/1000),"")</f>
        <v/>
      </c>
      <c r="BC139" s="59" t="str">
        <f>IFERROR(IF(OR($C$144=FALSE,LEFT($B139,3)&lt;&gt;"NOX"),BC54*INDEX('Damage costs'!$V$18:$V$70,MATCH($B139,'Damage costs'!$C$18:$C$70,0))/1000,BC54*INDEX('Damage costs'!$Z$18:$Z$70,MATCH($B139,'Damage costs'!$C$18:$C$70,0))/1000),"")</f>
        <v/>
      </c>
      <c r="BD139" s="59" t="str">
        <f>IFERROR(IF(OR($C$144=FALSE,LEFT($B139,3)&lt;&gt;"NOX"),BD54*INDEX('Damage costs'!$V$18:$V$70,MATCH($B139,'Damage costs'!$C$18:$C$70,0))/1000,BD54*INDEX('Damage costs'!$Z$18:$Z$70,MATCH($B139,'Damage costs'!$C$18:$C$70,0))/1000),"")</f>
        <v/>
      </c>
      <c r="BE139" s="59" t="str">
        <f>IFERROR(IF(OR($C$144=FALSE,LEFT($B139,3)&lt;&gt;"NOX"),BE54*INDEX('Damage costs'!$V$18:$V$70,MATCH($B139,'Damage costs'!$C$18:$C$70,0))/1000,BE54*INDEX('Damage costs'!$Z$18:$Z$70,MATCH($B139,'Damage costs'!$C$18:$C$70,0))/1000),"")</f>
        <v/>
      </c>
      <c r="BF139" s="59" t="str">
        <f>IFERROR(IF(OR($C$144=FALSE,LEFT($B139,3)&lt;&gt;"NOX"),BF54*INDEX('Damage costs'!$V$18:$V$70,MATCH($B139,'Damage costs'!$C$18:$C$70,0))/1000,BF54*INDEX('Damage costs'!$Z$18:$Z$70,MATCH($B139,'Damage costs'!$C$18:$C$70,0))/1000),"")</f>
        <v/>
      </c>
      <c r="BG139" s="59" t="str">
        <f>IFERROR(IF(OR($C$144=FALSE,LEFT($B139,3)&lt;&gt;"NOX"),BG54*INDEX('Damage costs'!$V$18:$V$70,MATCH($B139,'Damage costs'!$C$18:$C$70,0))/1000,BG54*INDEX('Damage costs'!$Z$18:$Z$70,MATCH($B139,'Damage costs'!$C$18:$C$70,0))/1000),"")</f>
        <v/>
      </c>
      <c r="BH139" s="59" t="str">
        <f>IFERROR(IF(OR($C$144=FALSE,LEFT($B139,3)&lt;&gt;"NOX"),BH54*INDEX('Damage costs'!$V$18:$V$70,MATCH($B139,'Damage costs'!$C$18:$C$70,0))/1000,BH54*INDEX('Damage costs'!$Z$18:$Z$70,MATCH($B139,'Damage costs'!$C$18:$C$70,0))/1000),"")</f>
        <v/>
      </c>
      <c r="BI139" s="59" t="str">
        <f>IFERROR(IF(OR($C$144=FALSE,LEFT($B139,3)&lt;&gt;"NOX"),BI54*INDEX('Damage costs'!$V$18:$V$70,MATCH($B139,'Damage costs'!$C$18:$C$70,0))/1000,BI54*INDEX('Damage costs'!$Z$18:$Z$70,MATCH($B139,'Damage costs'!$C$18:$C$70,0))/1000),"")</f>
        <v/>
      </c>
      <c r="BJ139" s="59" t="str">
        <f>IFERROR(IF(OR($C$144=FALSE,LEFT($B139,3)&lt;&gt;"NOX"),BJ54*INDEX('Damage costs'!$V$18:$V$70,MATCH($B139,'Damage costs'!$C$18:$C$70,0))/1000,BJ54*INDEX('Damage costs'!$Z$18:$Z$70,MATCH($B139,'Damage costs'!$C$18:$C$70,0))/1000),"")</f>
        <v/>
      </c>
      <c r="BK139" s="59" t="str">
        <f>IFERROR(IF(OR($C$144=FALSE,LEFT($B139,3)&lt;&gt;"NOX"),BK54*INDEX('Damage costs'!$V$18:$V$70,MATCH($B139,'Damage costs'!$C$18:$C$70,0))/1000,BK54*INDEX('Damage costs'!$Z$18:$Z$70,MATCH($B139,'Damage costs'!$C$18:$C$70,0))/1000),"")</f>
        <v/>
      </c>
      <c r="BL139" s="59" t="str">
        <f>IFERROR(IF(OR($C$144=FALSE,LEFT($B139,3)&lt;&gt;"NOX"),BL54*INDEX('Damage costs'!$V$18:$V$70,MATCH($B139,'Damage costs'!$C$18:$C$70,0))/1000,BL54*INDEX('Damage costs'!$Z$18:$Z$70,MATCH($B139,'Damage costs'!$C$18:$C$70,0))/1000),"")</f>
        <v/>
      </c>
      <c r="BM139" s="59" t="str">
        <f>IFERROR(IF(OR($C$144=FALSE,LEFT($B139,3)&lt;&gt;"NOX"),BM54*INDEX('Damage costs'!$V$18:$V$70,MATCH($B139,'Damage costs'!$C$18:$C$70,0))/1000,BM54*INDEX('Damage costs'!$Z$18:$Z$70,MATCH($B139,'Damage costs'!$C$18:$C$70,0))/1000),"")</f>
        <v/>
      </c>
      <c r="BN139" s="59" t="str">
        <f>IFERROR(IF(OR($C$144=FALSE,LEFT($B139,3)&lt;&gt;"NOX"),BN54*INDEX('Damage costs'!$V$18:$V$70,MATCH($B139,'Damage costs'!$C$18:$C$70,0))/1000,BN54*INDEX('Damage costs'!$Z$18:$Z$70,MATCH($B139,'Damage costs'!$C$18:$C$70,0))/1000),"")</f>
        <v/>
      </c>
      <c r="BO139" s="59" t="str">
        <f>IFERROR(IF(OR($C$144=FALSE,LEFT($B139,3)&lt;&gt;"NOX"),BO54*INDEX('Damage costs'!$V$18:$V$70,MATCH($B139,'Damage costs'!$C$18:$C$70,0))/1000,BO54*INDEX('Damage costs'!$Z$18:$Z$70,MATCH($B139,'Damage costs'!$C$18:$C$70,0))/1000),"")</f>
        <v/>
      </c>
      <c r="BP139" s="59" t="str">
        <f>IFERROR(IF(OR($C$144=FALSE,LEFT($B139,3)&lt;&gt;"NOX"),BP54*INDEX('Damage costs'!$V$18:$V$70,MATCH($B139,'Damage costs'!$C$18:$C$70,0))/1000,BP54*INDEX('Damage costs'!$Z$18:$Z$70,MATCH($B139,'Damage costs'!$C$18:$C$70,0))/1000),"")</f>
        <v/>
      </c>
      <c r="BQ139" s="59" t="str">
        <f>IFERROR(IF(OR($C$144=FALSE,LEFT($B139,3)&lt;&gt;"NOX"),BQ54*INDEX('Damage costs'!$V$18:$V$70,MATCH($B139,'Damage costs'!$C$18:$C$70,0))/1000,BQ54*INDEX('Damage costs'!$Z$18:$Z$70,MATCH($B139,'Damage costs'!$C$18:$C$70,0))/1000),"")</f>
        <v/>
      </c>
      <c r="BR139" s="59" t="str">
        <f>IFERROR(IF(OR($C$144=FALSE,LEFT($B139,3)&lt;&gt;"NOX"),BR54*INDEX('Damage costs'!$V$18:$V$70,MATCH($B139,'Damage costs'!$C$18:$C$70,0))/1000,BR54*INDEX('Damage costs'!$Z$18:$Z$70,MATCH($B139,'Damage costs'!$C$18:$C$70,0))/1000),"")</f>
        <v/>
      </c>
      <c r="BS139" s="59" t="str">
        <f>IFERROR(IF(OR($C$144=FALSE,LEFT($B139,3)&lt;&gt;"NOX"),BS54*INDEX('Damage costs'!$V$18:$V$70,MATCH($B139,'Damage costs'!$C$18:$C$70,0))/1000,BS54*INDEX('Damage costs'!$Z$18:$Z$70,MATCH($B139,'Damage costs'!$C$18:$C$70,0))/1000),"")</f>
        <v/>
      </c>
      <c r="BT139" s="59" t="str">
        <f>IFERROR(IF(OR($C$144=FALSE,LEFT($B139,3)&lt;&gt;"NOX"),BT54*INDEX('Damage costs'!$V$18:$V$70,MATCH($B139,'Damage costs'!$C$18:$C$70,0))/1000,BT54*INDEX('Damage costs'!$Z$18:$Z$70,MATCH($B139,'Damage costs'!$C$18:$C$70,0))/1000),"")</f>
        <v/>
      </c>
      <c r="BU139" s="59" t="str">
        <f>IFERROR(IF(OR($C$144=FALSE,LEFT($B139,3)&lt;&gt;"NOX"),BU54*INDEX('Damage costs'!$V$18:$V$70,MATCH($B139,'Damage costs'!$C$18:$C$70,0))/1000,BU54*INDEX('Damage costs'!$Z$18:$Z$70,MATCH($B139,'Damage costs'!$C$18:$C$70,0))/1000),"")</f>
        <v/>
      </c>
      <c r="BV139" s="59" t="str">
        <f>IFERROR(IF(OR($C$144=FALSE,LEFT($B139,3)&lt;&gt;"NOX"),BV54*INDEX('Damage costs'!$V$18:$V$70,MATCH($B139,'Damage costs'!$C$18:$C$70,0))/1000,BV54*INDEX('Damage costs'!$Z$18:$Z$70,MATCH($B139,'Damage costs'!$C$18:$C$70,0))/1000),"")</f>
        <v/>
      </c>
      <c r="BW139" s="59" t="str">
        <f>IFERROR(IF(OR($C$144=FALSE,LEFT($B139,3)&lt;&gt;"NOX"),BW54*INDEX('Damage costs'!$V$18:$V$70,MATCH($B139,'Damage costs'!$C$18:$C$70,0))/1000,BW54*INDEX('Damage costs'!$Z$18:$Z$70,MATCH($B139,'Damage costs'!$C$18:$C$70,0))/1000),"")</f>
        <v/>
      </c>
      <c r="BX139" s="59" t="str">
        <f>IFERROR(IF(OR($C$144=FALSE,LEFT($B139,3)&lt;&gt;"NOX"),BX54*INDEX('Damage costs'!$V$18:$V$70,MATCH($B139,'Damage costs'!$C$18:$C$70,0))/1000,BX54*INDEX('Damage costs'!$Z$18:$Z$70,MATCH($B139,'Damage costs'!$C$18:$C$70,0))/1000),"")</f>
        <v/>
      </c>
      <c r="BY139" s="59" t="str">
        <f>IFERROR(IF(OR($C$144=FALSE,LEFT($B139,3)&lt;&gt;"NOX"),BY54*INDEX('Damage costs'!$V$18:$V$70,MATCH($B139,'Damage costs'!$C$18:$C$70,0))/1000,BY54*INDEX('Damage costs'!$Z$18:$Z$70,MATCH($B139,'Damage costs'!$C$18:$C$70,0))/1000),"")</f>
        <v/>
      </c>
      <c r="BZ139" s="59" t="str">
        <f>IFERROR(IF(OR($C$144=FALSE,LEFT($B139,3)&lt;&gt;"NOX"),BZ54*INDEX('Damage costs'!$V$18:$V$70,MATCH($B139,'Damage costs'!$C$18:$C$70,0))/1000,BZ54*INDEX('Damage costs'!$Z$18:$Z$70,MATCH($B139,'Damage costs'!$C$18:$C$70,0))/1000),"")</f>
        <v/>
      </c>
      <c r="CA139" s="59" t="str">
        <f>IFERROR(IF(OR($C$144=FALSE,LEFT($B139,3)&lt;&gt;"NOX"),CA54*INDEX('Damage costs'!$V$18:$V$70,MATCH($B139,'Damage costs'!$C$18:$C$70,0))/1000,CA54*INDEX('Damage costs'!$Z$18:$Z$70,MATCH($B139,'Damage costs'!$C$18:$C$70,0))/1000),"")</f>
        <v/>
      </c>
      <c r="CB139" s="59" t="str">
        <f>IFERROR(IF(OR($C$144=FALSE,LEFT($B139,3)&lt;&gt;"NOX"),CB54*INDEX('Damage costs'!$V$18:$V$70,MATCH($B139,'Damage costs'!$C$18:$C$70,0))/1000,CB54*INDEX('Damage costs'!$Z$18:$Z$70,MATCH($B139,'Damage costs'!$C$18:$C$70,0))/1000),"")</f>
        <v/>
      </c>
      <c r="CC139" s="59" t="str">
        <f>IFERROR(IF(OR($C$144=FALSE,LEFT($B139,3)&lt;&gt;"NOX"),CC54*INDEX('Damage costs'!$V$18:$V$70,MATCH($B139,'Damage costs'!$C$18:$C$70,0))/1000,CC54*INDEX('Damage costs'!$Z$18:$Z$70,MATCH($B139,'Damage costs'!$C$18:$C$70,0))/1000),"")</f>
        <v/>
      </c>
      <c r="CD139" s="59" t="str">
        <f>IFERROR(IF(OR($C$144=FALSE,LEFT($B139,3)&lt;&gt;"NOX"),CD54*INDEX('Damage costs'!$V$18:$V$70,MATCH($B139,'Damage costs'!$C$18:$C$70,0))/1000,CD54*INDEX('Damage costs'!$Z$18:$Z$70,MATCH($B139,'Damage costs'!$C$18:$C$70,0))/1000),"")</f>
        <v/>
      </c>
      <c r="CE139" s="59" t="str">
        <f>IFERROR(IF(OR($C$144=FALSE,LEFT($B139,3)&lt;&gt;"NOX"),CE54*INDEX('Damage costs'!$V$18:$V$70,MATCH($B139,'Damage costs'!$C$18:$C$70,0))/1000,CE54*INDEX('Damage costs'!$Z$18:$Z$70,MATCH($B139,'Damage costs'!$C$18:$C$70,0))/1000),"")</f>
        <v/>
      </c>
      <c r="CF139" s="59" t="str">
        <f>IFERROR(IF(OR($C$144=FALSE,LEFT($B139,3)&lt;&gt;"NOX"),CF54*INDEX('Damage costs'!$V$18:$V$70,MATCH($B139,'Damage costs'!$C$18:$C$70,0))/1000,CF54*INDEX('Damage costs'!$Z$18:$Z$70,MATCH($B139,'Damage costs'!$C$18:$C$70,0))/1000),"")</f>
        <v/>
      </c>
      <c r="CG139" s="59" t="str">
        <f>IFERROR(IF(OR($C$144=FALSE,LEFT($B139,3)&lt;&gt;"NOX"),CG54*INDEX('Damage costs'!$V$18:$V$70,MATCH($B139,'Damage costs'!$C$18:$C$70,0))/1000,CG54*INDEX('Damage costs'!$Z$18:$Z$70,MATCH($B139,'Damage costs'!$C$18:$C$70,0))/1000),"")</f>
        <v/>
      </c>
      <c r="CH139" s="59" t="str">
        <f>IFERROR(IF(OR($C$144=FALSE,LEFT($B139,3)&lt;&gt;"NOX"),CH54*INDEX('Damage costs'!$V$18:$V$70,MATCH($B139,'Damage costs'!$C$18:$C$70,0))/1000,CH54*INDEX('Damage costs'!$Z$18:$Z$70,MATCH($B139,'Damage costs'!$C$18:$C$70,0))/1000),"")</f>
        <v/>
      </c>
      <c r="CI139" s="59" t="str">
        <f>IFERROR(IF(OR($C$144=FALSE,LEFT($B139,3)&lt;&gt;"NOX"),CI54*INDEX('Damage costs'!$V$18:$V$70,MATCH($B139,'Damage costs'!$C$18:$C$70,0))/1000,CI54*INDEX('Damage costs'!$Z$18:$Z$70,MATCH($B139,'Damage costs'!$C$18:$C$70,0))/1000),"")</f>
        <v/>
      </c>
      <c r="CJ139" s="59" t="str">
        <f>IFERROR(IF(OR($C$144=FALSE,LEFT($B139,3)&lt;&gt;"NOX"),CJ54*INDEX('Damage costs'!$V$18:$V$70,MATCH($B139,'Damage costs'!$C$18:$C$70,0))/1000,CJ54*INDEX('Damage costs'!$Z$18:$Z$70,MATCH($B139,'Damage costs'!$C$18:$C$70,0))/1000),"")</f>
        <v/>
      </c>
      <c r="CK139" s="59" t="str">
        <f>IFERROR(IF(OR($C$144=FALSE,LEFT($B139,3)&lt;&gt;"NOX"),CK54*INDEX('Damage costs'!$V$18:$V$70,MATCH($B139,'Damage costs'!$C$18:$C$70,0))/1000,CK54*INDEX('Damage costs'!$Z$18:$Z$70,MATCH($B139,'Damage costs'!$C$18:$C$70,0))/1000),"")</f>
        <v/>
      </c>
      <c r="CL139" s="59" t="str">
        <f>IFERROR(IF(OR($C$144=FALSE,LEFT($B139,3)&lt;&gt;"NOX"),CL54*INDEX('Damage costs'!$V$18:$V$70,MATCH($B139,'Damage costs'!$C$18:$C$70,0))/1000,CL54*INDEX('Damage costs'!$Z$18:$Z$70,MATCH($B139,'Damage costs'!$C$18:$C$70,0))/1000),"")</f>
        <v/>
      </c>
      <c r="CM139" s="59" t="str">
        <f>IFERROR(IF(OR($C$144=FALSE,LEFT($B139,3)&lt;&gt;"NOX"),CM54*INDEX('Damage costs'!$V$18:$V$70,MATCH($B139,'Damage costs'!$C$18:$C$70,0))/1000,CM54*INDEX('Damage costs'!$Z$18:$Z$70,MATCH($B139,'Damage costs'!$C$18:$C$70,0))/1000),"")</f>
        <v/>
      </c>
      <c r="CN139" s="59" t="str">
        <f>IFERROR(IF(OR($C$144=FALSE,LEFT($B139,3)&lt;&gt;"NOX"),CN54*INDEX('Damage costs'!$V$18:$V$70,MATCH($B139,'Damage costs'!$C$18:$C$70,0))/1000,CN54*INDEX('Damage costs'!$Z$18:$Z$70,MATCH($B139,'Damage costs'!$C$18:$C$70,0))/1000),"")</f>
        <v/>
      </c>
      <c r="CO139" s="59" t="str">
        <f>IFERROR(IF(OR($C$144=FALSE,LEFT($B139,3)&lt;&gt;"NOX"),CO54*INDEX('Damage costs'!$V$18:$V$70,MATCH($B139,'Damage costs'!$C$18:$C$70,0))/1000,CO54*INDEX('Damage costs'!$Z$18:$Z$70,MATCH($B139,'Damage costs'!$C$18:$C$70,0))/1000),"")</f>
        <v/>
      </c>
      <c r="CP139" s="59" t="str">
        <f>IFERROR(IF(OR($C$144=FALSE,LEFT($B139,3)&lt;&gt;"NOX"),CP54*INDEX('Damage costs'!$V$18:$V$70,MATCH($B139,'Damage costs'!$C$18:$C$70,0))/1000,CP54*INDEX('Damage costs'!$Z$18:$Z$70,MATCH($B139,'Damage costs'!$C$18:$C$70,0))/1000),"")</f>
        <v/>
      </c>
      <c r="CQ139" s="59" t="str">
        <f>IFERROR(IF(OR($C$144=FALSE,LEFT($B139,3)&lt;&gt;"NOX"),CQ54*INDEX('Damage costs'!$V$18:$V$70,MATCH($B139,'Damage costs'!$C$18:$C$70,0))/1000,CQ54*INDEX('Damage costs'!$Z$18:$Z$70,MATCH($B139,'Damage costs'!$C$18:$C$70,0))/1000),"")</f>
        <v/>
      </c>
      <c r="CR139" s="59" t="str">
        <f>IFERROR(IF(OR($C$144=FALSE,LEFT($B139,3)&lt;&gt;"NOX"),CR54*INDEX('Damage costs'!$V$18:$V$70,MATCH($B139,'Damage costs'!$C$18:$C$70,0))/1000,CR54*INDEX('Damage costs'!$Z$18:$Z$70,MATCH($B139,'Damage costs'!$C$18:$C$70,0))/1000),"")</f>
        <v/>
      </c>
      <c r="CS139" s="59" t="str">
        <f>IFERROR(IF(OR($C$144=FALSE,LEFT($B139,3)&lt;&gt;"NOX"),CS54*INDEX('Damage costs'!$V$18:$V$70,MATCH($B139,'Damage costs'!$C$18:$C$70,0))/1000,CS54*INDEX('Damage costs'!$Z$18:$Z$70,MATCH($B139,'Damage costs'!$C$18:$C$70,0))/1000),"")</f>
        <v/>
      </c>
      <c r="CT139" s="59" t="str">
        <f>IFERROR(IF(OR($C$144=FALSE,LEFT($B139,3)&lt;&gt;"NOX"),CT54*INDEX('Damage costs'!$V$18:$V$70,MATCH($B139,'Damage costs'!$C$18:$C$70,0))/1000,CT54*INDEX('Damage costs'!$Z$18:$Z$70,MATCH($B139,'Damage costs'!$C$18:$C$70,0))/1000),"")</f>
        <v/>
      </c>
      <c r="CU139" s="59" t="str">
        <f>IFERROR(IF(OR($C$144=FALSE,LEFT($B139,3)&lt;&gt;"NOX"),CU54*INDEX('Damage costs'!$V$18:$V$70,MATCH($B139,'Damage costs'!$C$18:$C$70,0))/1000,CU54*INDEX('Damage costs'!$Z$18:$Z$70,MATCH($B139,'Damage costs'!$C$18:$C$70,0))/1000),"")</f>
        <v/>
      </c>
      <c r="CV139" s="59" t="str">
        <f>IFERROR(IF(OR($C$144=FALSE,LEFT($B139,3)&lt;&gt;"NOX"),CV54*INDEX('Damage costs'!$V$18:$V$70,MATCH($B139,'Damage costs'!$C$18:$C$70,0))/1000,CV54*INDEX('Damage costs'!$Z$18:$Z$70,MATCH($B139,'Damage costs'!$C$18:$C$70,0))/1000),"")</f>
        <v/>
      </c>
      <c r="CW139" s="59" t="str">
        <f>IFERROR(IF(OR($C$144=FALSE,LEFT($B139,3)&lt;&gt;"NOX"),CW54*INDEX('Damage costs'!$V$18:$V$70,MATCH($B139,'Damage costs'!$C$18:$C$70,0))/1000,CW54*INDEX('Damage costs'!$Z$18:$Z$70,MATCH($B139,'Damage costs'!$C$18:$C$70,0))/1000),"")</f>
        <v/>
      </c>
      <c r="CX139" s="59" t="str">
        <f>IFERROR(IF(OR($C$144=FALSE,LEFT($B139,3)&lt;&gt;"NOX"),CX54*INDEX('Damage costs'!$V$18:$V$70,MATCH($B139,'Damage costs'!$C$18:$C$70,0))/1000,CX54*INDEX('Damage costs'!$Z$18:$Z$70,MATCH($B139,'Damage costs'!$C$18:$C$70,0))/1000),"")</f>
        <v/>
      </c>
      <c r="CY139" s="59" t="str">
        <f>IFERROR(IF(OR($C$144=FALSE,LEFT($B139,3)&lt;&gt;"NOX"),CY54*INDEX('Damage costs'!$V$18:$V$70,MATCH($B139,'Damage costs'!$C$18:$C$70,0))/1000,CY54*INDEX('Damage costs'!$Z$18:$Z$70,MATCH($B139,'Damage costs'!$C$18:$C$70,0))/1000),"")</f>
        <v/>
      </c>
      <c r="CZ139" s="391"/>
    </row>
    <row r="140" spans="2:104" x14ac:dyDescent="0.25">
      <c r="B140" s="406">
        <f t="shared" si="52"/>
        <v>0</v>
      </c>
      <c r="C140" s="9" t="s">
        <v>1117</v>
      </c>
      <c r="D140" s="59" t="str">
        <f>IFERROR(IF(OR($C$144=FALSE,LEFT($B140,3)&lt;&gt;"NOX"),D55*INDEX('Damage costs'!$V$18:$V$70,MATCH($B140,'Damage costs'!$C$18:$C$70,0))/1000,D55*INDEX('Damage costs'!$Z$18:$Z$70,MATCH($B140,'Damage costs'!$C$18:$C$70,0))/1000),"")</f>
        <v/>
      </c>
      <c r="E140" s="59" t="str">
        <f>IFERROR(IF(OR($C$144=FALSE,LEFT($B140,3)&lt;&gt;"NOX"),E55*INDEX('Damage costs'!$V$18:$V$70,MATCH($B140,'Damage costs'!$C$18:$C$70,0))/1000,E55*INDEX('Damage costs'!$Z$18:$Z$70,MATCH($B140,'Damage costs'!$C$18:$C$70,0))/1000),"")</f>
        <v/>
      </c>
      <c r="F140" s="59" t="str">
        <f>IFERROR(IF(OR($C$144=FALSE,LEFT($B140,3)&lt;&gt;"NOX"),F55*INDEX('Damage costs'!$V$18:$V$70,MATCH($B140,'Damage costs'!$C$18:$C$70,0))/1000,F55*INDEX('Damage costs'!$Z$18:$Z$70,MATCH($B140,'Damage costs'!$C$18:$C$70,0))/1000),"")</f>
        <v/>
      </c>
      <c r="G140" s="59" t="str">
        <f>IFERROR(IF(OR($C$144=FALSE,LEFT($B140,3)&lt;&gt;"NOX"),G55*INDEX('Damage costs'!$V$18:$V$70,MATCH($B140,'Damage costs'!$C$18:$C$70,0))/1000,G55*INDEX('Damage costs'!$Z$18:$Z$70,MATCH($B140,'Damage costs'!$C$18:$C$70,0))/1000),"")</f>
        <v/>
      </c>
      <c r="H140" s="59" t="str">
        <f>IFERROR(IF(OR($C$144=FALSE,LEFT($B140,3)&lt;&gt;"NOX"),H55*INDEX('Damage costs'!$V$18:$V$70,MATCH($B140,'Damage costs'!$C$18:$C$70,0))/1000,H55*INDEX('Damage costs'!$Z$18:$Z$70,MATCH($B140,'Damage costs'!$C$18:$C$70,0))/1000),"")</f>
        <v/>
      </c>
      <c r="I140" s="59" t="str">
        <f>IFERROR(IF(OR($C$144=FALSE,LEFT($B140,3)&lt;&gt;"NOX"),I55*INDEX('Damage costs'!$V$18:$V$70,MATCH($B140,'Damage costs'!$C$18:$C$70,0))/1000,I55*INDEX('Damage costs'!$Z$18:$Z$70,MATCH($B140,'Damage costs'!$C$18:$C$70,0))/1000),"")</f>
        <v/>
      </c>
      <c r="J140" s="59" t="str">
        <f>IFERROR(IF(OR($C$144=FALSE,LEFT($B140,3)&lt;&gt;"NOX"),J55*INDEX('Damage costs'!$V$18:$V$70,MATCH($B140,'Damage costs'!$C$18:$C$70,0))/1000,J55*INDEX('Damage costs'!$Z$18:$Z$70,MATCH($B140,'Damage costs'!$C$18:$C$70,0))/1000),"")</f>
        <v/>
      </c>
      <c r="K140" s="59" t="str">
        <f>IFERROR(IF(OR($C$144=FALSE,LEFT($B140,3)&lt;&gt;"NOX"),K55*INDEX('Damage costs'!$V$18:$V$70,MATCH($B140,'Damage costs'!$C$18:$C$70,0))/1000,K55*INDEX('Damage costs'!$Z$18:$Z$70,MATCH($B140,'Damage costs'!$C$18:$C$70,0))/1000),"")</f>
        <v/>
      </c>
      <c r="L140" s="59" t="str">
        <f>IFERROR(IF(OR($C$144=FALSE,LEFT($B140,3)&lt;&gt;"NOX"),L55*INDEX('Damage costs'!$V$18:$V$70,MATCH($B140,'Damage costs'!$C$18:$C$70,0))/1000,L55*INDEX('Damage costs'!$Z$18:$Z$70,MATCH($B140,'Damage costs'!$C$18:$C$70,0))/1000),"")</f>
        <v/>
      </c>
      <c r="M140" s="59" t="str">
        <f>IFERROR(IF(OR($C$144=FALSE,LEFT($B140,3)&lt;&gt;"NOX"),M55*INDEX('Damage costs'!$V$18:$V$70,MATCH($B140,'Damage costs'!$C$18:$C$70,0))/1000,M55*INDEX('Damage costs'!$Z$18:$Z$70,MATCH($B140,'Damage costs'!$C$18:$C$70,0))/1000),"")</f>
        <v/>
      </c>
      <c r="N140" s="59" t="str">
        <f>IFERROR(IF(OR($C$144=FALSE,LEFT($B140,3)&lt;&gt;"NOX"),N55*INDEX('Damage costs'!$V$18:$V$70,MATCH($B140,'Damage costs'!$C$18:$C$70,0))/1000,N55*INDEX('Damage costs'!$Z$18:$Z$70,MATCH($B140,'Damage costs'!$C$18:$C$70,0))/1000),"")</f>
        <v/>
      </c>
      <c r="O140" s="59" t="str">
        <f>IFERROR(IF(OR($C$144=FALSE,LEFT($B140,3)&lt;&gt;"NOX"),O55*INDEX('Damage costs'!$V$18:$V$70,MATCH($B140,'Damage costs'!$C$18:$C$70,0))/1000,O55*INDEX('Damage costs'!$Z$18:$Z$70,MATCH($B140,'Damage costs'!$C$18:$C$70,0))/1000),"")</f>
        <v/>
      </c>
      <c r="P140" s="59" t="str">
        <f>IFERROR(IF(OR($C$144=FALSE,LEFT($B140,3)&lt;&gt;"NOX"),P55*INDEX('Damage costs'!$V$18:$V$70,MATCH($B140,'Damage costs'!$C$18:$C$70,0))/1000,P55*INDEX('Damage costs'!$Z$18:$Z$70,MATCH($B140,'Damage costs'!$C$18:$C$70,0))/1000),"")</f>
        <v/>
      </c>
      <c r="Q140" s="59" t="str">
        <f>IFERROR(IF(OR($C$144=FALSE,LEFT($B140,3)&lt;&gt;"NOX"),Q55*INDEX('Damage costs'!$V$18:$V$70,MATCH($B140,'Damage costs'!$C$18:$C$70,0))/1000,Q55*INDEX('Damage costs'!$Z$18:$Z$70,MATCH($B140,'Damage costs'!$C$18:$C$70,0))/1000),"")</f>
        <v/>
      </c>
      <c r="R140" s="59" t="str">
        <f>IFERROR(IF(OR($C$144=FALSE,LEFT($B140,3)&lt;&gt;"NOX"),R55*INDEX('Damage costs'!$V$18:$V$70,MATCH($B140,'Damage costs'!$C$18:$C$70,0))/1000,R55*INDEX('Damage costs'!$Z$18:$Z$70,MATCH($B140,'Damage costs'!$C$18:$C$70,0))/1000),"")</f>
        <v/>
      </c>
      <c r="S140" s="59" t="str">
        <f>IFERROR(IF(OR($C$144=FALSE,LEFT($B140,3)&lt;&gt;"NOX"),S55*INDEX('Damage costs'!$V$18:$V$70,MATCH($B140,'Damage costs'!$C$18:$C$70,0))/1000,S55*INDEX('Damage costs'!$Z$18:$Z$70,MATCH($B140,'Damage costs'!$C$18:$C$70,0))/1000),"")</f>
        <v/>
      </c>
      <c r="T140" s="59" t="str">
        <f>IFERROR(IF(OR($C$144=FALSE,LEFT($B140,3)&lt;&gt;"NOX"),T55*INDEX('Damage costs'!$V$18:$V$70,MATCH($B140,'Damage costs'!$C$18:$C$70,0))/1000,T55*INDEX('Damage costs'!$Z$18:$Z$70,MATCH($B140,'Damage costs'!$C$18:$C$70,0))/1000),"")</f>
        <v/>
      </c>
      <c r="U140" s="59" t="str">
        <f>IFERROR(IF(OR($C$144=FALSE,LEFT($B140,3)&lt;&gt;"NOX"),U55*INDEX('Damage costs'!$V$18:$V$70,MATCH($B140,'Damage costs'!$C$18:$C$70,0))/1000,U55*INDEX('Damage costs'!$Z$18:$Z$70,MATCH($B140,'Damage costs'!$C$18:$C$70,0))/1000),"")</f>
        <v/>
      </c>
      <c r="V140" s="59" t="str">
        <f>IFERROR(IF(OR($C$144=FALSE,LEFT($B140,3)&lt;&gt;"NOX"),V55*INDEX('Damage costs'!$V$18:$V$70,MATCH($B140,'Damage costs'!$C$18:$C$70,0))/1000,V55*INDEX('Damage costs'!$Z$18:$Z$70,MATCH($B140,'Damage costs'!$C$18:$C$70,0))/1000),"")</f>
        <v/>
      </c>
      <c r="W140" s="59" t="str">
        <f>IFERROR(IF(OR($C$144=FALSE,LEFT($B140,3)&lt;&gt;"NOX"),W55*INDEX('Damage costs'!$V$18:$V$70,MATCH($B140,'Damage costs'!$C$18:$C$70,0))/1000,W55*INDEX('Damage costs'!$Z$18:$Z$70,MATCH($B140,'Damage costs'!$C$18:$C$70,0))/1000),"")</f>
        <v/>
      </c>
      <c r="X140" s="59" t="str">
        <f>IFERROR(IF(OR($C$144=FALSE,LEFT($B140,3)&lt;&gt;"NOX"),X55*INDEX('Damage costs'!$V$18:$V$70,MATCH($B140,'Damage costs'!$C$18:$C$70,0))/1000,X55*INDEX('Damage costs'!$Z$18:$Z$70,MATCH($B140,'Damage costs'!$C$18:$C$70,0))/1000),"")</f>
        <v/>
      </c>
      <c r="Y140" s="59" t="str">
        <f>IFERROR(IF(OR($C$144=FALSE,LEFT($B140,3)&lt;&gt;"NOX"),Y55*INDEX('Damage costs'!$V$18:$V$70,MATCH($B140,'Damage costs'!$C$18:$C$70,0))/1000,Y55*INDEX('Damage costs'!$Z$18:$Z$70,MATCH($B140,'Damage costs'!$C$18:$C$70,0))/1000),"")</f>
        <v/>
      </c>
      <c r="Z140" s="59" t="str">
        <f>IFERROR(IF(OR($C$144=FALSE,LEFT($B140,3)&lt;&gt;"NOX"),Z55*INDEX('Damage costs'!$V$18:$V$70,MATCH($B140,'Damage costs'!$C$18:$C$70,0))/1000,Z55*INDEX('Damage costs'!$Z$18:$Z$70,MATCH($B140,'Damage costs'!$C$18:$C$70,0))/1000),"")</f>
        <v/>
      </c>
      <c r="AA140" s="59" t="str">
        <f>IFERROR(IF(OR($C$144=FALSE,LEFT($B140,3)&lt;&gt;"NOX"),AA55*INDEX('Damage costs'!$V$18:$V$70,MATCH($B140,'Damage costs'!$C$18:$C$70,0))/1000,AA55*INDEX('Damage costs'!$Z$18:$Z$70,MATCH($B140,'Damage costs'!$C$18:$C$70,0))/1000),"")</f>
        <v/>
      </c>
      <c r="AB140" s="59" t="str">
        <f>IFERROR(IF(OR($C$144=FALSE,LEFT($B140,3)&lt;&gt;"NOX"),AB55*INDEX('Damage costs'!$V$18:$V$70,MATCH($B140,'Damage costs'!$C$18:$C$70,0))/1000,AB55*INDEX('Damage costs'!$Z$18:$Z$70,MATCH($B140,'Damage costs'!$C$18:$C$70,0))/1000),"")</f>
        <v/>
      </c>
      <c r="AC140" s="59" t="str">
        <f>IFERROR(IF(OR($C$144=FALSE,LEFT($B140,3)&lt;&gt;"NOX"),AC55*INDEX('Damage costs'!$V$18:$V$70,MATCH($B140,'Damage costs'!$C$18:$C$70,0))/1000,AC55*INDEX('Damage costs'!$Z$18:$Z$70,MATCH($B140,'Damage costs'!$C$18:$C$70,0))/1000),"")</f>
        <v/>
      </c>
      <c r="AD140" s="59" t="str">
        <f>IFERROR(IF(OR($C$144=FALSE,LEFT($B140,3)&lt;&gt;"NOX"),AD55*INDEX('Damage costs'!$V$18:$V$70,MATCH($B140,'Damage costs'!$C$18:$C$70,0))/1000,AD55*INDEX('Damage costs'!$Z$18:$Z$70,MATCH($B140,'Damage costs'!$C$18:$C$70,0))/1000),"")</f>
        <v/>
      </c>
      <c r="AE140" s="59" t="str">
        <f>IFERROR(IF(OR($C$144=FALSE,LEFT($B140,3)&lt;&gt;"NOX"),AE55*INDEX('Damage costs'!$V$18:$V$70,MATCH($B140,'Damage costs'!$C$18:$C$70,0))/1000,AE55*INDEX('Damage costs'!$Z$18:$Z$70,MATCH($B140,'Damage costs'!$C$18:$C$70,0))/1000),"")</f>
        <v/>
      </c>
      <c r="AF140" s="59" t="str">
        <f>IFERROR(IF(OR($C$144=FALSE,LEFT($B140,3)&lt;&gt;"NOX"),AF55*INDEX('Damage costs'!$V$18:$V$70,MATCH($B140,'Damage costs'!$C$18:$C$70,0))/1000,AF55*INDEX('Damage costs'!$Z$18:$Z$70,MATCH($B140,'Damage costs'!$C$18:$C$70,0))/1000),"")</f>
        <v/>
      </c>
      <c r="AG140" s="59" t="str">
        <f>IFERROR(IF(OR($C$144=FALSE,LEFT($B140,3)&lt;&gt;"NOX"),AG55*INDEX('Damage costs'!$V$18:$V$70,MATCH($B140,'Damage costs'!$C$18:$C$70,0))/1000,AG55*INDEX('Damage costs'!$Z$18:$Z$70,MATCH($B140,'Damage costs'!$C$18:$C$70,0))/1000),"")</f>
        <v/>
      </c>
      <c r="AH140" s="59" t="str">
        <f>IFERROR(IF(OR($C$144=FALSE,LEFT($B140,3)&lt;&gt;"NOX"),AH55*INDEX('Damage costs'!$V$18:$V$70,MATCH($B140,'Damage costs'!$C$18:$C$70,0))/1000,AH55*INDEX('Damage costs'!$Z$18:$Z$70,MATCH($B140,'Damage costs'!$C$18:$C$70,0))/1000),"")</f>
        <v/>
      </c>
      <c r="AI140" s="59" t="str">
        <f>IFERROR(IF(OR($C$144=FALSE,LEFT($B140,3)&lt;&gt;"NOX"),AI55*INDEX('Damage costs'!$V$18:$V$70,MATCH($B140,'Damage costs'!$C$18:$C$70,0))/1000,AI55*INDEX('Damage costs'!$Z$18:$Z$70,MATCH($B140,'Damage costs'!$C$18:$C$70,0))/1000),"")</f>
        <v/>
      </c>
      <c r="AJ140" s="59" t="str">
        <f>IFERROR(IF(OR($C$144=FALSE,LEFT($B140,3)&lt;&gt;"NOX"),AJ55*INDEX('Damage costs'!$V$18:$V$70,MATCH($B140,'Damage costs'!$C$18:$C$70,0))/1000,AJ55*INDEX('Damage costs'!$Z$18:$Z$70,MATCH($B140,'Damage costs'!$C$18:$C$70,0))/1000),"")</f>
        <v/>
      </c>
      <c r="AK140" s="59" t="str">
        <f>IFERROR(IF(OR($C$144=FALSE,LEFT($B140,3)&lt;&gt;"NOX"),AK55*INDEX('Damage costs'!$V$18:$V$70,MATCH($B140,'Damage costs'!$C$18:$C$70,0))/1000,AK55*INDEX('Damage costs'!$Z$18:$Z$70,MATCH($B140,'Damage costs'!$C$18:$C$70,0))/1000),"")</f>
        <v/>
      </c>
      <c r="AL140" s="59" t="str">
        <f>IFERROR(IF(OR($C$144=FALSE,LEFT($B140,3)&lt;&gt;"NOX"),AL55*INDEX('Damage costs'!$V$18:$V$70,MATCH($B140,'Damage costs'!$C$18:$C$70,0))/1000,AL55*INDEX('Damage costs'!$Z$18:$Z$70,MATCH($B140,'Damage costs'!$C$18:$C$70,0))/1000),"")</f>
        <v/>
      </c>
      <c r="AM140" s="59" t="str">
        <f>IFERROR(IF(OR($C$144=FALSE,LEFT($B140,3)&lt;&gt;"NOX"),AM55*INDEX('Damage costs'!$V$18:$V$70,MATCH($B140,'Damage costs'!$C$18:$C$70,0))/1000,AM55*INDEX('Damage costs'!$Z$18:$Z$70,MATCH($B140,'Damage costs'!$C$18:$C$70,0))/1000),"")</f>
        <v/>
      </c>
      <c r="AN140" s="59" t="str">
        <f>IFERROR(IF(OR($C$144=FALSE,LEFT($B140,3)&lt;&gt;"NOX"),AN55*INDEX('Damage costs'!$V$18:$V$70,MATCH($B140,'Damage costs'!$C$18:$C$70,0))/1000,AN55*INDEX('Damage costs'!$Z$18:$Z$70,MATCH($B140,'Damage costs'!$C$18:$C$70,0))/1000),"")</f>
        <v/>
      </c>
      <c r="AO140" s="59" t="str">
        <f>IFERROR(IF(OR($C$144=FALSE,LEFT($B140,3)&lt;&gt;"NOX"),AO55*INDEX('Damage costs'!$V$18:$V$70,MATCH($B140,'Damage costs'!$C$18:$C$70,0))/1000,AO55*INDEX('Damage costs'!$Z$18:$Z$70,MATCH($B140,'Damage costs'!$C$18:$C$70,0))/1000),"")</f>
        <v/>
      </c>
      <c r="AP140" s="59" t="str">
        <f>IFERROR(IF(OR($C$144=FALSE,LEFT($B140,3)&lt;&gt;"NOX"),AP55*INDEX('Damage costs'!$V$18:$V$70,MATCH($B140,'Damage costs'!$C$18:$C$70,0))/1000,AP55*INDEX('Damage costs'!$Z$18:$Z$70,MATCH($B140,'Damage costs'!$C$18:$C$70,0))/1000),"")</f>
        <v/>
      </c>
      <c r="AQ140" s="59" t="str">
        <f>IFERROR(IF(OR($C$144=FALSE,LEFT($B140,3)&lt;&gt;"NOX"),AQ55*INDEX('Damage costs'!$V$18:$V$70,MATCH($B140,'Damage costs'!$C$18:$C$70,0))/1000,AQ55*INDEX('Damage costs'!$Z$18:$Z$70,MATCH($B140,'Damage costs'!$C$18:$C$70,0))/1000),"")</f>
        <v/>
      </c>
      <c r="AR140" s="59" t="str">
        <f>IFERROR(IF(OR($C$144=FALSE,LEFT($B140,3)&lt;&gt;"NOX"),AR55*INDEX('Damage costs'!$V$18:$V$70,MATCH($B140,'Damage costs'!$C$18:$C$70,0))/1000,AR55*INDEX('Damage costs'!$Z$18:$Z$70,MATCH($B140,'Damage costs'!$C$18:$C$70,0))/1000),"")</f>
        <v/>
      </c>
      <c r="AS140" s="59" t="str">
        <f>IFERROR(IF(OR($C$144=FALSE,LEFT($B140,3)&lt;&gt;"NOX"),AS55*INDEX('Damage costs'!$V$18:$V$70,MATCH($B140,'Damage costs'!$C$18:$C$70,0))/1000,AS55*INDEX('Damage costs'!$Z$18:$Z$70,MATCH($B140,'Damage costs'!$C$18:$C$70,0))/1000),"")</f>
        <v/>
      </c>
      <c r="AT140" s="59" t="str">
        <f>IFERROR(IF(OR($C$144=FALSE,LEFT($B140,3)&lt;&gt;"NOX"),AT55*INDEX('Damage costs'!$V$18:$V$70,MATCH($B140,'Damage costs'!$C$18:$C$70,0))/1000,AT55*INDEX('Damage costs'!$Z$18:$Z$70,MATCH($B140,'Damage costs'!$C$18:$C$70,0))/1000),"")</f>
        <v/>
      </c>
      <c r="AU140" s="59" t="str">
        <f>IFERROR(IF(OR($C$144=FALSE,LEFT($B140,3)&lt;&gt;"NOX"),AU55*INDEX('Damage costs'!$V$18:$V$70,MATCH($B140,'Damage costs'!$C$18:$C$70,0))/1000,AU55*INDEX('Damage costs'!$Z$18:$Z$70,MATCH($B140,'Damage costs'!$C$18:$C$70,0))/1000),"")</f>
        <v/>
      </c>
      <c r="AV140" s="59" t="str">
        <f>IFERROR(IF(OR($C$144=FALSE,LEFT($B140,3)&lt;&gt;"NOX"),AV55*INDEX('Damage costs'!$V$18:$V$70,MATCH($B140,'Damage costs'!$C$18:$C$70,0))/1000,AV55*INDEX('Damage costs'!$Z$18:$Z$70,MATCH($B140,'Damage costs'!$C$18:$C$70,0))/1000),"")</f>
        <v/>
      </c>
      <c r="AW140" s="59" t="str">
        <f>IFERROR(IF(OR($C$144=FALSE,LEFT($B140,3)&lt;&gt;"NOX"),AW55*INDEX('Damage costs'!$V$18:$V$70,MATCH($B140,'Damage costs'!$C$18:$C$70,0))/1000,AW55*INDEX('Damage costs'!$Z$18:$Z$70,MATCH($B140,'Damage costs'!$C$18:$C$70,0))/1000),"")</f>
        <v/>
      </c>
      <c r="AX140" s="59" t="str">
        <f>IFERROR(IF(OR($C$144=FALSE,LEFT($B140,3)&lt;&gt;"NOX"),AX55*INDEX('Damage costs'!$V$18:$V$70,MATCH($B140,'Damage costs'!$C$18:$C$70,0))/1000,AX55*INDEX('Damage costs'!$Z$18:$Z$70,MATCH($B140,'Damage costs'!$C$18:$C$70,0))/1000),"")</f>
        <v/>
      </c>
      <c r="AY140" s="59" t="str">
        <f>IFERROR(IF(OR($C$144=FALSE,LEFT($B140,3)&lt;&gt;"NOX"),AY55*INDEX('Damage costs'!$V$18:$V$70,MATCH($B140,'Damage costs'!$C$18:$C$70,0))/1000,AY55*INDEX('Damage costs'!$Z$18:$Z$70,MATCH($B140,'Damage costs'!$C$18:$C$70,0))/1000),"")</f>
        <v/>
      </c>
      <c r="AZ140" s="59" t="str">
        <f>IFERROR(IF(OR($C$144=FALSE,LEFT($B140,3)&lt;&gt;"NOX"),AZ55*INDEX('Damage costs'!$V$18:$V$70,MATCH($B140,'Damage costs'!$C$18:$C$70,0))/1000,AZ55*INDEX('Damage costs'!$Z$18:$Z$70,MATCH($B140,'Damage costs'!$C$18:$C$70,0))/1000),"")</f>
        <v/>
      </c>
      <c r="BA140" s="59" t="str">
        <f>IFERROR(IF(OR($C$144=FALSE,LEFT($B140,3)&lt;&gt;"NOX"),BA55*INDEX('Damage costs'!$V$18:$V$70,MATCH($B140,'Damage costs'!$C$18:$C$70,0))/1000,BA55*INDEX('Damage costs'!$Z$18:$Z$70,MATCH($B140,'Damage costs'!$C$18:$C$70,0))/1000),"")</f>
        <v/>
      </c>
      <c r="BB140" s="59" t="str">
        <f>IFERROR(IF(OR($C$144=FALSE,LEFT($B140,3)&lt;&gt;"NOX"),BB55*INDEX('Damage costs'!$V$18:$V$70,MATCH($B140,'Damage costs'!$C$18:$C$70,0))/1000,BB55*INDEX('Damage costs'!$Z$18:$Z$70,MATCH($B140,'Damage costs'!$C$18:$C$70,0))/1000),"")</f>
        <v/>
      </c>
      <c r="BC140" s="59" t="str">
        <f>IFERROR(IF(OR($C$144=FALSE,LEFT($B140,3)&lt;&gt;"NOX"),BC55*INDEX('Damage costs'!$V$18:$V$70,MATCH($B140,'Damage costs'!$C$18:$C$70,0))/1000,BC55*INDEX('Damage costs'!$Z$18:$Z$70,MATCH($B140,'Damage costs'!$C$18:$C$70,0))/1000),"")</f>
        <v/>
      </c>
      <c r="BD140" s="59" t="str">
        <f>IFERROR(IF(OR($C$144=FALSE,LEFT($B140,3)&lt;&gt;"NOX"),BD55*INDEX('Damage costs'!$V$18:$V$70,MATCH($B140,'Damage costs'!$C$18:$C$70,0))/1000,BD55*INDEX('Damage costs'!$Z$18:$Z$70,MATCH($B140,'Damage costs'!$C$18:$C$70,0))/1000),"")</f>
        <v/>
      </c>
      <c r="BE140" s="59" t="str">
        <f>IFERROR(IF(OR($C$144=FALSE,LEFT($B140,3)&lt;&gt;"NOX"),BE55*INDEX('Damage costs'!$V$18:$V$70,MATCH($B140,'Damage costs'!$C$18:$C$70,0))/1000,BE55*INDEX('Damage costs'!$Z$18:$Z$70,MATCH($B140,'Damage costs'!$C$18:$C$70,0))/1000),"")</f>
        <v/>
      </c>
      <c r="BF140" s="59" t="str">
        <f>IFERROR(IF(OR($C$144=FALSE,LEFT($B140,3)&lt;&gt;"NOX"),BF55*INDEX('Damage costs'!$V$18:$V$70,MATCH($B140,'Damage costs'!$C$18:$C$70,0))/1000,BF55*INDEX('Damage costs'!$Z$18:$Z$70,MATCH($B140,'Damage costs'!$C$18:$C$70,0))/1000),"")</f>
        <v/>
      </c>
      <c r="BG140" s="59" t="str">
        <f>IFERROR(IF(OR($C$144=FALSE,LEFT($B140,3)&lt;&gt;"NOX"),BG55*INDEX('Damage costs'!$V$18:$V$70,MATCH($B140,'Damage costs'!$C$18:$C$70,0))/1000,BG55*INDEX('Damage costs'!$Z$18:$Z$70,MATCH($B140,'Damage costs'!$C$18:$C$70,0))/1000),"")</f>
        <v/>
      </c>
      <c r="BH140" s="59" t="str">
        <f>IFERROR(IF(OR($C$144=FALSE,LEFT($B140,3)&lt;&gt;"NOX"),BH55*INDEX('Damage costs'!$V$18:$V$70,MATCH($B140,'Damage costs'!$C$18:$C$70,0))/1000,BH55*INDEX('Damage costs'!$Z$18:$Z$70,MATCH($B140,'Damage costs'!$C$18:$C$70,0))/1000),"")</f>
        <v/>
      </c>
      <c r="BI140" s="59" t="str">
        <f>IFERROR(IF(OR($C$144=FALSE,LEFT($B140,3)&lt;&gt;"NOX"),BI55*INDEX('Damage costs'!$V$18:$V$70,MATCH($B140,'Damage costs'!$C$18:$C$70,0))/1000,BI55*INDEX('Damage costs'!$Z$18:$Z$70,MATCH($B140,'Damage costs'!$C$18:$C$70,0))/1000),"")</f>
        <v/>
      </c>
      <c r="BJ140" s="59" t="str">
        <f>IFERROR(IF(OR($C$144=FALSE,LEFT($B140,3)&lt;&gt;"NOX"),BJ55*INDEX('Damage costs'!$V$18:$V$70,MATCH($B140,'Damage costs'!$C$18:$C$70,0))/1000,BJ55*INDEX('Damage costs'!$Z$18:$Z$70,MATCH($B140,'Damage costs'!$C$18:$C$70,0))/1000),"")</f>
        <v/>
      </c>
      <c r="BK140" s="59" t="str">
        <f>IFERROR(IF(OR($C$144=FALSE,LEFT($B140,3)&lt;&gt;"NOX"),BK55*INDEX('Damage costs'!$V$18:$V$70,MATCH($B140,'Damage costs'!$C$18:$C$70,0))/1000,BK55*INDEX('Damage costs'!$Z$18:$Z$70,MATCH($B140,'Damage costs'!$C$18:$C$70,0))/1000),"")</f>
        <v/>
      </c>
      <c r="BL140" s="59" t="str">
        <f>IFERROR(IF(OR($C$144=FALSE,LEFT($B140,3)&lt;&gt;"NOX"),BL55*INDEX('Damage costs'!$V$18:$V$70,MATCH($B140,'Damage costs'!$C$18:$C$70,0))/1000,BL55*INDEX('Damage costs'!$Z$18:$Z$70,MATCH($B140,'Damage costs'!$C$18:$C$70,0))/1000),"")</f>
        <v/>
      </c>
      <c r="BM140" s="59" t="str">
        <f>IFERROR(IF(OR($C$144=FALSE,LEFT($B140,3)&lt;&gt;"NOX"),BM55*INDEX('Damage costs'!$V$18:$V$70,MATCH($B140,'Damage costs'!$C$18:$C$70,0))/1000,BM55*INDEX('Damage costs'!$Z$18:$Z$70,MATCH($B140,'Damage costs'!$C$18:$C$70,0))/1000),"")</f>
        <v/>
      </c>
      <c r="BN140" s="59" t="str">
        <f>IFERROR(IF(OR($C$144=FALSE,LEFT($B140,3)&lt;&gt;"NOX"),BN55*INDEX('Damage costs'!$V$18:$V$70,MATCH($B140,'Damage costs'!$C$18:$C$70,0))/1000,BN55*INDEX('Damage costs'!$Z$18:$Z$70,MATCH($B140,'Damage costs'!$C$18:$C$70,0))/1000),"")</f>
        <v/>
      </c>
      <c r="BO140" s="59" t="str">
        <f>IFERROR(IF(OR($C$144=FALSE,LEFT($B140,3)&lt;&gt;"NOX"),BO55*INDEX('Damage costs'!$V$18:$V$70,MATCH($B140,'Damage costs'!$C$18:$C$70,0))/1000,BO55*INDEX('Damage costs'!$Z$18:$Z$70,MATCH($B140,'Damage costs'!$C$18:$C$70,0))/1000),"")</f>
        <v/>
      </c>
      <c r="BP140" s="59" t="str">
        <f>IFERROR(IF(OR($C$144=FALSE,LEFT($B140,3)&lt;&gt;"NOX"),BP55*INDEX('Damage costs'!$V$18:$V$70,MATCH($B140,'Damage costs'!$C$18:$C$70,0))/1000,BP55*INDEX('Damage costs'!$Z$18:$Z$70,MATCH($B140,'Damage costs'!$C$18:$C$70,0))/1000),"")</f>
        <v/>
      </c>
      <c r="BQ140" s="59" t="str">
        <f>IFERROR(IF(OR($C$144=FALSE,LEFT($B140,3)&lt;&gt;"NOX"),BQ55*INDEX('Damage costs'!$V$18:$V$70,MATCH($B140,'Damage costs'!$C$18:$C$70,0))/1000,BQ55*INDEX('Damage costs'!$Z$18:$Z$70,MATCH($B140,'Damage costs'!$C$18:$C$70,0))/1000),"")</f>
        <v/>
      </c>
      <c r="BR140" s="59" t="str">
        <f>IFERROR(IF(OR($C$144=FALSE,LEFT($B140,3)&lt;&gt;"NOX"),BR55*INDEX('Damage costs'!$V$18:$V$70,MATCH($B140,'Damage costs'!$C$18:$C$70,0))/1000,BR55*INDEX('Damage costs'!$Z$18:$Z$70,MATCH($B140,'Damage costs'!$C$18:$C$70,0))/1000),"")</f>
        <v/>
      </c>
      <c r="BS140" s="59" t="str">
        <f>IFERROR(IF(OR($C$144=FALSE,LEFT($B140,3)&lt;&gt;"NOX"),BS55*INDEX('Damage costs'!$V$18:$V$70,MATCH($B140,'Damage costs'!$C$18:$C$70,0))/1000,BS55*INDEX('Damage costs'!$Z$18:$Z$70,MATCH($B140,'Damage costs'!$C$18:$C$70,0))/1000),"")</f>
        <v/>
      </c>
      <c r="BT140" s="59" t="str">
        <f>IFERROR(IF(OR($C$144=FALSE,LEFT($B140,3)&lt;&gt;"NOX"),BT55*INDEX('Damage costs'!$V$18:$V$70,MATCH($B140,'Damage costs'!$C$18:$C$70,0))/1000,BT55*INDEX('Damage costs'!$Z$18:$Z$70,MATCH($B140,'Damage costs'!$C$18:$C$70,0))/1000),"")</f>
        <v/>
      </c>
      <c r="BU140" s="59" t="str">
        <f>IFERROR(IF(OR($C$144=FALSE,LEFT($B140,3)&lt;&gt;"NOX"),BU55*INDEX('Damage costs'!$V$18:$V$70,MATCH($B140,'Damage costs'!$C$18:$C$70,0))/1000,BU55*INDEX('Damage costs'!$Z$18:$Z$70,MATCH($B140,'Damage costs'!$C$18:$C$70,0))/1000),"")</f>
        <v/>
      </c>
      <c r="BV140" s="59" t="str">
        <f>IFERROR(IF(OR($C$144=FALSE,LEFT($B140,3)&lt;&gt;"NOX"),BV55*INDEX('Damage costs'!$V$18:$V$70,MATCH($B140,'Damage costs'!$C$18:$C$70,0))/1000,BV55*INDEX('Damage costs'!$Z$18:$Z$70,MATCH($B140,'Damage costs'!$C$18:$C$70,0))/1000),"")</f>
        <v/>
      </c>
      <c r="BW140" s="59" t="str">
        <f>IFERROR(IF(OR($C$144=FALSE,LEFT($B140,3)&lt;&gt;"NOX"),BW55*INDEX('Damage costs'!$V$18:$V$70,MATCH($B140,'Damage costs'!$C$18:$C$70,0))/1000,BW55*INDEX('Damage costs'!$Z$18:$Z$70,MATCH($B140,'Damage costs'!$C$18:$C$70,0))/1000),"")</f>
        <v/>
      </c>
      <c r="BX140" s="59" t="str">
        <f>IFERROR(IF(OR($C$144=FALSE,LEFT($B140,3)&lt;&gt;"NOX"),BX55*INDEX('Damage costs'!$V$18:$V$70,MATCH($B140,'Damage costs'!$C$18:$C$70,0))/1000,BX55*INDEX('Damage costs'!$Z$18:$Z$70,MATCH($B140,'Damage costs'!$C$18:$C$70,0))/1000),"")</f>
        <v/>
      </c>
      <c r="BY140" s="59" t="str">
        <f>IFERROR(IF(OR($C$144=FALSE,LEFT($B140,3)&lt;&gt;"NOX"),BY55*INDEX('Damage costs'!$V$18:$V$70,MATCH($B140,'Damage costs'!$C$18:$C$70,0))/1000,BY55*INDEX('Damage costs'!$Z$18:$Z$70,MATCH($B140,'Damage costs'!$C$18:$C$70,0))/1000),"")</f>
        <v/>
      </c>
      <c r="BZ140" s="59" t="str">
        <f>IFERROR(IF(OR($C$144=FALSE,LEFT($B140,3)&lt;&gt;"NOX"),BZ55*INDEX('Damage costs'!$V$18:$V$70,MATCH($B140,'Damage costs'!$C$18:$C$70,0))/1000,BZ55*INDEX('Damage costs'!$Z$18:$Z$70,MATCH($B140,'Damage costs'!$C$18:$C$70,0))/1000),"")</f>
        <v/>
      </c>
      <c r="CA140" s="59" t="str">
        <f>IFERROR(IF(OR($C$144=FALSE,LEFT($B140,3)&lt;&gt;"NOX"),CA55*INDEX('Damage costs'!$V$18:$V$70,MATCH($B140,'Damage costs'!$C$18:$C$70,0))/1000,CA55*INDEX('Damage costs'!$Z$18:$Z$70,MATCH($B140,'Damage costs'!$C$18:$C$70,0))/1000),"")</f>
        <v/>
      </c>
      <c r="CB140" s="59" t="str">
        <f>IFERROR(IF(OR($C$144=FALSE,LEFT($B140,3)&lt;&gt;"NOX"),CB55*INDEX('Damage costs'!$V$18:$V$70,MATCH($B140,'Damage costs'!$C$18:$C$70,0))/1000,CB55*INDEX('Damage costs'!$Z$18:$Z$70,MATCH($B140,'Damage costs'!$C$18:$C$70,0))/1000),"")</f>
        <v/>
      </c>
      <c r="CC140" s="59" t="str">
        <f>IFERROR(IF(OR($C$144=FALSE,LEFT($B140,3)&lt;&gt;"NOX"),CC55*INDEX('Damage costs'!$V$18:$V$70,MATCH($B140,'Damage costs'!$C$18:$C$70,0))/1000,CC55*INDEX('Damage costs'!$Z$18:$Z$70,MATCH($B140,'Damage costs'!$C$18:$C$70,0))/1000),"")</f>
        <v/>
      </c>
      <c r="CD140" s="59" t="str">
        <f>IFERROR(IF(OR($C$144=FALSE,LEFT($B140,3)&lt;&gt;"NOX"),CD55*INDEX('Damage costs'!$V$18:$V$70,MATCH($B140,'Damage costs'!$C$18:$C$70,0))/1000,CD55*INDEX('Damage costs'!$Z$18:$Z$70,MATCH($B140,'Damage costs'!$C$18:$C$70,0))/1000),"")</f>
        <v/>
      </c>
      <c r="CE140" s="59" t="str">
        <f>IFERROR(IF(OR($C$144=FALSE,LEFT($B140,3)&lt;&gt;"NOX"),CE55*INDEX('Damage costs'!$V$18:$V$70,MATCH($B140,'Damage costs'!$C$18:$C$70,0))/1000,CE55*INDEX('Damage costs'!$Z$18:$Z$70,MATCH($B140,'Damage costs'!$C$18:$C$70,0))/1000),"")</f>
        <v/>
      </c>
      <c r="CF140" s="59" t="str">
        <f>IFERROR(IF(OR($C$144=FALSE,LEFT($B140,3)&lt;&gt;"NOX"),CF55*INDEX('Damage costs'!$V$18:$V$70,MATCH($B140,'Damage costs'!$C$18:$C$70,0))/1000,CF55*INDEX('Damage costs'!$Z$18:$Z$70,MATCH($B140,'Damage costs'!$C$18:$C$70,0))/1000),"")</f>
        <v/>
      </c>
      <c r="CG140" s="59" t="str">
        <f>IFERROR(IF(OR($C$144=FALSE,LEFT($B140,3)&lt;&gt;"NOX"),CG55*INDEX('Damage costs'!$V$18:$V$70,MATCH($B140,'Damage costs'!$C$18:$C$70,0))/1000,CG55*INDEX('Damage costs'!$Z$18:$Z$70,MATCH($B140,'Damage costs'!$C$18:$C$70,0))/1000),"")</f>
        <v/>
      </c>
      <c r="CH140" s="59" t="str">
        <f>IFERROR(IF(OR($C$144=FALSE,LEFT($B140,3)&lt;&gt;"NOX"),CH55*INDEX('Damage costs'!$V$18:$V$70,MATCH($B140,'Damage costs'!$C$18:$C$70,0))/1000,CH55*INDEX('Damage costs'!$Z$18:$Z$70,MATCH($B140,'Damage costs'!$C$18:$C$70,0))/1000),"")</f>
        <v/>
      </c>
      <c r="CI140" s="59" t="str">
        <f>IFERROR(IF(OR($C$144=FALSE,LEFT($B140,3)&lt;&gt;"NOX"),CI55*INDEX('Damage costs'!$V$18:$V$70,MATCH($B140,'Damage costs'!$C$18:$C$70,0))/1000,CI55*INDEX('Damage costs'!$Z$18:$Z$70,MATCH($B140,'Damage costs'!$C$18:$C$70,0))/1000),"")</f>
        <v/>
      </c>
      <c r="CJ140" s="59" t="str">
        <f>IFERROR(IF(OR($C$144=FALSE,LEFT($B140,3)&lt;&gt;"NOX"),CJ55*INDEX('Damage costs'!$V$18:$V$70,MATCH($B140,'Damage costs'!$C$18:$C$70,0))/1000,CJ55*INDEX('Damage costs'!$Z$18:$Z$70,MATCH($B140,'Damage costs'!$C$18:$C$70,0))/1000),"")</f>
        <v/>
      </c>
      <c r="CK140" s="59" t="str">
        <f>IFERROR(IF(OR($C$144=FALSE,LEFT($B140,3)&lt;&gt;"NOX"),CK55*INDEX('Damage costs'!$V$18:$V$70,MATCH($B140,'Damage costs'!$C$18:$C$70,0))/1000,CK55*INDEX('Damage costs'!$Z$18:$Z$70,MATCH($B140,'Damage costs'!$C$18:$C$70,0))/1000),"")</f>
        <v/>
      </c>
      <c r="CL140" s="59" t="str">
        <f>IFERROR(IF(OR($C$144=FALSE,LEFT($B140,3)&lt;&gt;"NOX"),CL55*INDEX('Damage costs'!$V$18:$V$70,MATCH($B140,'Damage costs'!$C$18:$C$70,0))/1000,CL55*INDEX('Damage costs'!$Z$18:$Z$70,MATCH($B140,'Damage costs'!$C$18:$C$70,0))/1000),"")</f>
        <v/>
      </c>
      <c r="CM140" s="59" t="str">
        <f>IFERROR(IF(OR($C$144=FALSE,LEFT($B140,3)&lt;&gt;"NOX"),CM55*INDEX('Damage costs'!$V$18:$V$70,MATCH($B140,'Damage costs'!$C$18:$C$70,0))/1000,CM55*INDEX('Damage costs'!$Z$18:$Z$70,MATCH($B140,'Damage costs'!$C$18:$C$70,0))/1000),"")</f>
        <v/>
      </c>
      <c r="CN140" s="59" t="str">
        <f>IFERROR(IF(OR($C$144=FALSE,LEFT($B140,3)&lt;&gt;"NOX"),CN55*INDEX('Damage costs'!$V$18:$V$70,MATCH($B140,'Damage costs'!$C$18:$C$70,0))/1000,CN55*INDEX('Damage costs'!$Z$18:$Z$70,MATCH($B140,'Damage costs'!$C$18:$C$70,0))/1000),"")</f>
        <v/>
      </c>
      <c r="CO140" s="59" t="str">
        <f>IFERROR(IF(OR($C$144=FALSE,LEFT($B140,3)&lt;&gt;"NOX"),CO55*INDEX('Damage costs'!$V$18:$V$70,MATCH($B140,'Damage costs'!$C$18:$C$70,0))/1000,CO55*INDEX('Damage costs'!$Z$18:$Z$70,MATCH($B140,'Damage costs'!$C$18:$C$70,0))/1000),"")</f>
        <v/>
      </c>
      <c r="CP140" s="59" t="str">
        <f>IFERROR(IF(OR($C$144=FALSE,LEFT($B140,3)&lt;&gt;"NOX"),CP55*INDEX('Damage costs'!$V$18:$V$70,MATCH($B140,'Damage costs'!$C$18:$C$70,0))/1000,CP55*INDEX('Damage costs'!$Z$18:$Z$70,MATCH($B140,'Damage costs'!$C$18:$C$70,0))/1000),"")</f>
        <v/>
      </c>
      <c r="CQ140" s="59" t="str">
        <f>IFERROR(IF(OR($C$144=FALSE,LEFT($B140,3)&lt;&gt;"NOX"),CQ55*INDEX('Damage costs'!$V$18:$V$70,MATCH($B140,'Damage costs'!$C$18:$C$70,0))/1000,CQ55*INDEX('Damage costs'!$Z$18:$Z$70,MATCH($B140,'Damage costs'!$C$18:$C$70,0))/1000),"")</f>
        <v/>
      </c>
      <c r="CR140" s="59" t="str">
        <f>IFERROR(IF(OR($C$144=FALSE,LEFT($B140,3)&lt;&gt;"NOX"),CR55*INDEX('Damage costs'!$V$18:$V$70,MATCH($B140,'Damage costs'!$C$18:$C$70,0))/1000,CR55*INDEX('Damage costs'!$Z$18:$Z$70,MATCH($B140,'Damage costs'!$C$18:$C$70,0))/1000),"")</f>
        <v/>
      </c>
      <c r="CS140" s="59" t="str">
        <f>IFERROR(IF(OR($C$144=FALSE,LEFT($B140,3)&lt;&gt;"NOX"),CS55*INDEX('Damage costs'!$V$18:$V$70,MATCH($B140,'Damage costs'!$C$18:$C$70,0))/1000,CS55*INDEX('Damage costs'!$Z$18:$Z$70,MATCH($B140,'Damage costs'!$C$18:$C$70,0))/1000),"")</f>
        <v/>
      </c>
      <c r="CT140" s="59" t="str">
        <f>IFERROR(IF(OR($C$144=FALSE,LEFT($B140,3)&lt;&gt;"NOX"),CT55*INDEX('Damage costs'!$V$18:$V$70,MATCH($B140,'Damage costs'!$C$18:$C$70,0))/1000,CT55*INDEX('Damage costs'!$Z$18:$Z$70,MATCH($B140,'Damage costs'!$C$18:$C$70,0))/1000),"")</f>
        <v/>
      </c>
      <c r="CU140" s="59" t="str">
        <f>IFERROR(IF(OR($C$144=FALSE,LEFT($B140,3)&lt;&gt;"NOX"),CU55*INDEX('Damage costs'!$V$18:$V$70,MATCH($B140,'Damage costs'!$C$18:$C$70,0))/1000,CU55*INDEX('Damage costs'!$Z$18:$Z$70,MATCH($B140,'Damage costs'!$C$18:$C$70,0))/1000),"")</f>
        <v/>
      </c>
      <c r="CV140" s="59" t="str">
        <f>IFERROR(IF(OR($C$144=FALSE,LEFT($B140,3)&lt;&gt;"NOX"),CV55*INDEX('Damage costs'!$V$18:$V$70,MATCH($B140,'Damage costs'!$C$18:$C$70,0))/1000,CV55*INDEX('Damage costs'!$Z$18:$Z$70,MATCH($B140,'Damage costs'!$C$18:$C$70,0))/1000),"")</f>
        <v/>
      </c>
      <c r="CW140" s="59" t="str">
        <f>IFERROR(IF(OR($C$144=FALSE,LEFT($B140,3)&lt;&gt;"NOX"),CW55*INDEX('Damage costs'!$V$18:$V$70,MATCH($B140,'Damage costs'!$C$18:$C$70,0))/1000,CW55*INDEX('Damage costs'!$Z$18:$Z$70,MATCH($B140,'Damage costs'!$C$18:$C$70,0))/1000),"")</f>
        <v/>
      </c>
      <c r="CX140" s="59" t="str">
        <f>IFERROR(IF(OR($C$144=FALSE,LEFT($B140,3)&lt;&gt;"NOX"),CX55*INDEX('Damage costs'!$V$18:$V$70,MATCH($B140,'Damage costs'!$C$18:$C$70,0))/1000,CX55*INDEX('Damage costs'!$Z$18:$Z$70,MATCH($B140,'Damage costs'!$C$18:$C$70,0))/1000),"")</f>
        <v/>
      </c>
      <c r="CY140" s="59" t="str">
        <f>IFERROR(IF(OR($C$144=FALSE,LEFT($B140,3)&lt;&gt;"NOX"),CY55*INDEX('Damage costs'!$V$18:$V$70,MATCH($B140,'Damage costs'!$C$18:$C$70,0))/1000,CY55*INDEX('Damage costs'!$Z$18:$Z$70,MATCH($B140,'Damage costs'!$C$18:$C$70,0))/1000),"")</f>
        <v/>
      </c>
      <c r="CZ140" s="391"/>
    </row>
    <row r="141" spans="2:104" x14ac:dyDescent="0.25">
      <c r="B141" s="406">
        <f t="shared" si="52"/>
        <v>0</v>
      </c>
      <c r="C141" s="9" t="s">
        <v>1117</v>
      </c>
      <c r="D141" s="59" t="str">
        <f>IFERROR(IF(OR($C$144=FALSE,LEFT($B141,3)&lt;&gt;"NOX"),D56*INDEX('Damage costs'!$V$18:$V$70,MATCH($B141,'Damage costs'!$C$18:$C$70,0))/1000,D56*INDEX('Damage costs'!$Z$18:$Z$70,MATCH($B141,'Damage costs'!$C$18:$C$70,0))/1000),"")</f>
        <v/>
      </c>
      <c r="E141" s="59" t="str">
        <f>IFERROR(IF(OR($C$144=FALSE,LEFT($B141,3)&lt;&gt;"NOX"),E56*INDEX('Damage costs'!$V$18:$V$70,MATCH($B141,'Damage costs'!$C$18:$C$70,0))/1000,E56*INDEX('Damage costs'!$Z$18:$Z$70,MATCH($B141,'Damage costs'!$C$18:$C$70,0))/1000),"")</f>
        <v/>
      </c>
      <c r="F141" s="59" t="str">
        <f>IFERROR(IF(OR($C$144=FALSE,LEFT($B141,3)&lt;&gt;"NOX"),F56*INDEX('Damage costs'!$V$18:$V$70,MATCH($B141,'Damage costs'!$C$18:$C$70,0))/1000,F56*INDEX('Damage costs'!$Z$18:$Z$70,MATCH($B141,'Damage costs'!$C$18:$C$70,0))/1000),"")</f>
        <v/>
      </c>
      <c r="G141" s="59" t="str">
        <f>IFERROR(IF(OR($C$144=FALSE,LEFT($B141,3)&lt;&gt;"NOX"),G56*INDEX('Damage costs'!$V$18:$V$70,MATCH($B141,'Damage costs'!$C$18:$C$70,0))/1000,G56*INDEX('Damage costs'!$Z$18:$Z$70,MATCH($B141,'Damage costs'!$C$18:$C$70,0))/1000),"")</f>
        <v/>
      </c>
      <c r="H141" s="59" t="str">
        <f>IFERROR(IF(OR($C$144=FALSE,LEFT($B141,3)&lt;&gt;"NOX"),H56*INDEX('Damage costs'!$V$18:$V$70,MATCH($B141,'Damage costs'!$C$18:$C$70,0))/1000,H56*INDEX('Damage costs'!$Z$18:$Z$70,MATCH($B141,'Damage costs'!$C$18:$C$70,0))/1000),"")</f>
        <v/>
      </c>
      <c r="I141" s="59" t="str">
        <f>IFERROR(IF(OR($C$144=FALSE,LEFT($B141,3)&lt;&gt;"NOX"),I56*INDEX('Damage costs'!$V$18:$V$70,MATCH($B141,'Damage costs'!$C$18:$C$70,0))/1000,I56*INDEX('Damage costs'!$Z$18:$Z$70,MATCH($B141,'Damage costs'!$C$18:$C$70,0))/1000),"")</f>
        <v/>
      </c>
      <c r="J141" s="59" t="str">
        <f>IFERROR(IF(OR($C$144=FALSE,LEFT($B141,3)&lt;&gt;"NOX"),J56*INDEX('Damage costs'!$V$18:$V$70,MATCH($B141,'Damage costs'!$C$18:$C$70,0))/1000,J56*INDEX('Damage costs'!$Z$18:$Z$70,MATCH($B141,'Damage costs'!$C$18:$C$70,0))/1000),"")</f>
        <v/>
      </c>
      <c r="K141" s="59" t="str">
        <f>IFERROR(IF(OR($C$144=FALSE,LEFT($B141,3)&lt;&gt;"NOX"),K56*INDEX('Damage costs'!$V$18:$V$70,MATCH($B141,'Damage costs'!$C$18:$C$70,0))/1000,K56*INDEX('Damage costs'!$Z$18:$Z$70,MATCH($B141,'Damage costs'!$C$18:$C$70,0))/1000),"")</f>
        <v/>
      </c>
      <c r="L141" s="59" t="str">
        <f>IFERROR(IF(OR($C$144=FALSE,LEFT($B141,3)&lt;&gt;"NOX"),L56*INDEX('Damage costs'!$V$18:$V$70,MATCH($B141,'Damage costs'!$C$18:$C$70,0))/1000,L56*INDEX('Damage costs'!$Z$18:$Z$70,MATCH($B141,'Damage costs'!$C$18:$C$70,0))/1000),"")</f>
        <v/>
      </c>
      <c r="M141" s="59" t="str">
        <f>IFERROR(IF(OR($C$144=FALSE,LEFT($B141,3)&lt;&gt;"NOX"),M56*INDEX('Damage costs'!$V$18:$V$70,MATCH($B141,'Damage costs'!$C$18:$C$70,0))/1000,M56*INDEX('Damage costs'!$Z$18:$Z$70,MATCH($B141,'Damage costs'!$C$18:$C$70,0))/1000),"")</f>
        <v/>
      </c>
      <c r="N141" s="59" t="str">
        <f>IFERROR(IF(OR($C$144=FALSE,LEFT($B141,3)&lt;&gt;"NOX"),N56*INDEX('Damage costs'!$V$18:$V$70,MATCH($B141,'Damage costs'!$C$18:$C$70,0))/1000,N56*INDEX('Damage costs'!$Z$18:$Z$70,MATCH($B141,'Damage costs'!$C$18:$C$70,0))/1000),"")</f>
        <v/>
      </c>
      <c r="O141" s="59" t="str">
        <f>IFERROR(IF(OR($C$144=FALSE,LEFT($B141,3)&lt;&gt;"NOX"),O56*INDEX('Damage costs'!$V$18:$V$70,MATCH($B141,'Damage costs'!$C$18:$C$70,0))/1000,O56*INDEX('Damage costs'!$Z$18:$Z$70,MATCH($B141,'Damage costs'!$C$18:$C$70,0))/1000),"")</f>
        <v/>
      </c>
      <c r="P141" s="59" t="str">
        <f>IFERROR(IF(OR($C$144=FALSE,LEFT($B141,3)&lt;&gt;"NOX"),P56*INDEX('Damage costs'!$V$18:$V$70,MATCH($B141,'Damage costs'!$C$18:$C$70,0))/1000,P56*INDEX('Damage costs'!$Z$18:$Z$70,MATCH($B141,'Damage costs'!$C$18:$C$70,0))/1000),"")</f>
        <v/>
      </c>
      <c r="Q141" s="59" t="str">
        <f>IFERROR(IF(OR($C$144=FALSE,LEFT($B141,3)&lt;&gt;"NOX"),Q56*INDEX('Damage costs'!$V$18:$V$70,MATCH($B141,'Damage costs'!$C$18:$C$70,0))/1000,Q56*INDEX('Damage costs'!$Z$18:$Z$70,MATCH($B141,'Damage costs'!$C$18:$C$70,0))/1000),"")</f>
        <v/>
      </c>
      <c r="R141" s="59" t="str">
        <f>IFERROR(IF(OR($C$144=FALSE,LEFT($B141,3)&lt;&gt;"NOX"),R56*INDEX('Damage costs'!$V$18:$V$70,MATCH($B141,'Damage costs'!$C$18:$C$70,0))/1000,R56*INDEX('Damage costs'!$Z$18:$Z$70,MATCH($B141,'Damage costs'!$C$18:$C$70,0))/1000),"")</f>
        <v/>
      </c>
      <c r="S141" s="59" t="str">
        <f>IFERROR(IF(OR($C$144=FALSE,LEFT($B141,3)&lt;&gt;"NOX"),S56*INDEX('Damage costs'!$V$18:$V$70,MATCH($B141,'Damage costs'!$C$18:$C$70,0))/1000,S56*INDEX('Damage costs'!$Z$18:$Z$70,MATCH($B141,'Damage costs'!$C$18:$C$70,0))/1000),"")</f>
        <v/>
      </c>
      <c r="T141" s="59" t="str">
        <f>IFERROR(IF(OR($C$144=FALSE,LEFT($B141,3)&lt;&gt;"NOX"),T56*INDEX('Damage costs'!$V$18:$V$70,MATCH($B141,'Damage costs'!$C$18:$C$70,0))/1000,T56*INDEX('Damage costs'!$Z$18:$Z$70,MATCH($B141,'Damage costs'!$C$18:$C$70,0))/1000),"")</f>
        <v/>
      </c>
      <c r="U141" s="59" t="str">
        <f>IFERROR(IF(OR($C$144=FALSE,LEFT($B141,3)&lt;&gt;"NOX"),U56*INDEX('Damage costs'!$V$18:$V$70,MATCH($B141,'Damage costs'!$C$18:$C$70,0))/1000,U56*INDEX('Damage costs'!$Z$18:$Z$70,MATCH($B141,'Damage costs'!$C$18:$C$70,0))/1000),"")</f>
        <v/>
      </c>
      <c r="V141" s="59" t="str">
        <f>IFERROR(IF(OR($C$144=FALSE,LEFT($B141,3)&lt;&gt;"NOX"),V56*INDEX('Damage costs'!$V$18:$V$70,MATCH($B141,'Damage costs'!$C$18:$C$70,0))/1000,V56*INDEX('Damage costs'!$Z$18:$Z$70,MATCH($B141,'Damage costs'!$C$18:$C$70,0))/1000),"")</f>
        <v/>
      </c>
      <c r="W141" s="59" t="str">
        <f>IFERROR(IF(OR($C$144=FALSE,LEFT($B141,3)&lt;&gt;"NOX"),W56*INDEX('Damage costs'!$V$18:$V$70,MATCH($B141,'Damage costs'!$C$18:$C$70,0))/1000,W56*INDEX('Damage costs'!$Z$18:$Z$70,MATCH($B141,'Damage costs'!$C$18:$C$70,0))/1000),"")</f>
        <v/>
      </c>
      <c r="X141" s="59" t="str">
        <f>IFERROR(IF(OR($C$144=FALSE,LEFT($B141,3)&lt;&gt;"NOX"),X56*INDEX('Damage costs'!$V$18:$V$70,MATCH($B141,'Damage costs'!$C$18:$C$70,0))/1000,X56*INDEX('Damage costs'!$Z$18:$Z$70,MATCH($B141,'Damage costs'!$C$18:$C$70,0))/1000),"")</f>
        <v/>
      </c>
      <c r="Y141" s="59" t="str">
        <f>IFERROR(IF(OR($C$144=FALSE,LEFT($B141,3)&lt;&gt;"NOX"),Y56*INDEX('Damage costs'!$V$18:$V$70,MATCH($B141,'Damage costs'!$C$18:$C$70,0))/1000,Y56*INDEX('Damage costs'!$Z$18:$Z$70,MATCH($B141,'Damage costs'!$C$18:$C$70,0))/1000),"")</f>
        <v/>
      </c>
      <c r="Z141" s="59" t="str">
        <f>IFERROR(IF(OR($C$144=FALSE,LEFT($B141,3)&lt;&gt;"NOX"),Z56*INDEX('Damage costs'!$V$18:$V$70,MATCH($B141,'Damage costs'!$C$18:$C$70,0))/1000,Z56*INDEX('Damage costs'!$Z$18:$Z$70,MATCH($B141,'Damage costs'!$C$18:$C$70,0))/1000),"")</f>
        <v/>
      </c>
      <c r="AA141" s="59" t="str">
        <f>IFERROR(IF(OR($C$144=FALSE,LEFT($B141,3)&lt;&gt;"NOX"),AA56*INDEX('Damage costs'!$V$18:$V$70,MATCH($B141,'Damage costs'!$C$18:$C$70,0))/1000,AA56*INDEX('Damage costs'!$Z$18:$Z$70,MATCH($B141,'Damage costs'!$C$18:$C$70,0))/1000),"")</f>
        <v/>
      </c>
      <c r="AB141" s="59" t="str">
        <f>IFERROR(IF(OR($C$144=FALSE,LEFT($B141,3)&lt;&gt;"NOX"),AB56*INDEX('Damage costs'!$V$18:$V$70,MATCH($B141,'Damage costs'!$C$18:$C$70,0))/1000,AB56*INDEX('Damage costs'!$Z$18:$Z$70,MATCH($B141,'Damage costs'!$C$18:$C$70,0))/1000),"")</f>
        <v/>
      </c>
      <c r="AC141" s="59" t="str">
        <f>IFERROR(IF(OR($C$144=FALSE,LEFT($B141,3)&lt;&gt;"NOX"),AC56*INDEX('Damage costs'!$V$18:$V$70,MATCH($B141,'Damage costs'!$C$18:$C$70,0))/1000,AC56*INDEX('Damage costs'!$Z$18:$Z$70,MATCH($B141,'Damage costs'!$C$18:$C$70,0))/1000),"")</f>
        <v/>
      </c>
      <c r="AD141" s="59" t="str">
        <f>IFERROR(IF(OR($C$144=FALSE,LEFT($B141,3)&lt;&gt;"NOX"),AD56*INDEX('Damage costs'!$V$18:$V$70,MATCH($B141,'Damage costs'!$C$18:$C$70,0))/1000,AD56*INDEX('Damage costs'!$Z$18:$Z$70,MATCH($B141,'Damage costs'!$C$18:$C$70,0))/1000),"")</f>
        <v/>
      </c>
      <c r="AE141" s="59" t="str">
        <f>IFERROR(IF(OR($C$144=FALSE,LEFT($B141,3)&lt;&gt;"NOX"),AE56*INDEX('Damage costs'!$V$18:$V$70,MATCH($B141,'Damage costs'!$C$18:$C$70,0))/1000,AE56*INDEX('Damage costs'!$Z$18:$Z$70,MATCH($B141,'Damage costs'!$C$18:$C$70,0))/1000),"")</f>
        <v/>
      </c>
      <c r="AF141" s="59" t="str">
        <f>IFERROR(IF(OR($C$144=FALSE,LEFT($B141,3)&lt;&gt;"NOX"),AF56*INDEX('Damage costs'!$V$18:$V$70,MATCH($B141,'Damage costs'!$C$18:$C$70,0))/1000,AF56*INDEX('Damage costs'!$Z$18:$Z$70,MATCH($B141,'Damage costs'!$C$18:$C$70,0))/1000),"")</f>
        <v/>
      </c>
      <c r="AG141" s="59" t="str">
        <f>IFERROR(IF(OR($C$144=FALSE,LEFT($B141,3)&lt;&gt;"NOX"),AG56*INDEX('Damage costs'!$V$18:$V$70,MATCH($B141,'Damage costs'!$C$18:$C$70,0))/1000,AG56*INDEX('Damage costs'!$Z$18:$Z$70,MATCH($B141,'Damage costs'!$C$18:$C$70,0))/1000),"")</f>
        <v/>
      </c>
      <c r="AH141" s="59" t="str">
        <f>IFERROR(IF(OR($C$144=FALSE,LEFT($B141,3)&lt;&gt;"NOX"),AH56*INDEX('Damage costs'!$V$18:$V$70,MATCH($B141,'Damage costs'!$C$18:$C$70,0))/1000,AH56*INDEX('Damage costs'!$Z$18:$Z$70,MATCH($B141,'Damage costs'!$C$18:$C$70,0))/1000),"")</f>
        <v/>
      </c>
      <c r="AI141" s="59" t="str">
        <f>IFERROR(IF(OR($C$144=FALSE,LEFT($B141,3)&lt;&gt;"NOX"),AI56*INDEX('Damage costs'!$V$18:$V$70,MATCH($B141,'Damage costs'!$C$18:$C$70,0))/1000,AI56*INDEX('Damage costs'!$Z$18:$Z$70,MATCH($B141,'Damage costs'!$C$18:$C$70,0))/1000),"")</f>
        <v/>
      </c>
      <c r="AJ141" s="59" t="str">
        <f>IFERROR(IF(OR($C$144=FALSE,LEFT($B141,3)&lt;&gt;"NOX"),AJ56*INDEX('Damage costs'!$V$18:$V$70,MATCH($B141,'Damage costs'!$C$18:$C$70,0))/1000,AJ56*INDEX('Damage costs'!$Z$18:$Z$70,MATCH($B141,'Damage costs'!$C$18:$C$70,0))/1000),"")</f>
        <v/>
      </c>
      <c r="AK141" s="59" t="str">
        <f>IFERROR(IF(OR($C$144=FALSE,LEFT($B141,3)&lt;&gt;"NOX"),AK56*INDEX('Damage costs'!$V$18:$V$70,MATCH($B141,'Damage costs'!$C$18:$C$70,0))/1000,AK56*INDEX('Damage costs'!$Z$18:$Z$70,MATCH($B141,'Damage costs'!$C$18:$C$70,0))/1000),"")</f>
        <v/>
      </c>
      <c r="AL141" s="59" t="str">
        <f>IFERROR(IF(OR($C$144=FALSE,LEFT($B141,3)&lt;&gt;"NOX"),AL56*INDEX('Damage costs'!$V$18:$V$70,MATCH($B141,'Damage costs'!$C$18:$C$70,0))/1000,AL56*INDEX('Damage costs'!$Z$18:$Z$70,MATCH($B141,'Damage costs'!$C$18:$C$70,0))/1000),"")</f>
        <v/>
      </c>
      <c r="AM141" s="59" t="str">
        <f>IFERROR(IF(OR($C$144=FALSE,LEFT($B141,3)&lt;&gt;"NOX"),AM56*INDEX('Damage costs'!$V$18:$V$70,MATCH($B141,'Damage costs'!$C$18:$C$70,0))/1000,AM56*INDEX('Damage costs'!$Z$18:$Z$70,MATCH($B141,'Damage costs'!$C$18:$C$70,0))/1000),"")</f>
        <v/>
      </c>
      <c r="AN141" s="59" t="str">
        <f>IFERROR(IF(OR($C$144=FALSE,LEFT($B141,3)&lt;&gt;"NOX"),AN56*INDEX('Damage costs'!$V$18:$V$70,MATCH($B141,'Damage costs'!$C$18:$C$70,0))/1000,AN56*INDEX('Damage costs'!$Z$18:$Z$70,MATCH($B141,'Damage costs'!$C$18:$C$70,0))/1000),"")</f>
        <v/>
      </c>
      <c r="AO141" s="59" t="str">
        <f>IFERROR(IF(OR($C$144=FALSE,LEFT($B141,3)&lt;&gt;"NOX"),AO56*INDEX('Damage costs'!$V$18:$V$70,MATCH($B141,'Damage costs'!$C$18:$C$70,0))/1000,AO56*INDEX('Damage costs'!$Z$18:$Z$70,MATCH($B141,'Damage costs'!$C$18:$C$70,0))/1000),"")</f>
        <v/>
      </c>
      <c r="AP141" s="59" t="str">
        <f>IFERROR(IF(OR($C$144=FALSE,LEFT($B141,3)&lt;&gt;"NOX"),AP56*INDEX('Damage costs'!$V$18:$V$70,MATCH($B141,'Damage costs'!$C$18:$C$70,0))/1000,AP56*INDEX('Damage costs'!$Z$18:$Z$70,MATCH($B141,'Damage costs'!$C$18:$C$70,0))/1000),"")</f>
        <v/>
      </c>
      <c r="AQ141" s="59" t="str">
        <f>IFERROR(IF(OR($C$144=FALSE,LEFT($B141,3)&lt;&gt;"NOX"),AQ56*INDEX('Damage costs'!$V$18:$V$70,MATCH($B141,'Damage costs'!$C$18:$C$70,0))/1000,AQ56*INDEX('Damage costs'!$Z$18:$Z$70,MATCH($B141,'Damage costs'!$C$18:$C$70,0))/1000),"")</f>
        <v/>
      </c>
      <c r="AR141" s="59" t="str">
        <f>IFERROR(IF(OR($C$144=FALSE,LEFT($B141,3)&lt;&gt;"NOX"),AR56*INDEX('Damage costs'!$V$18:$V$70,MATCH($B141,'Damage costs'!$C$18:$C$70,0))/1000,AR56*INDEX('Damage costs'!$Z$18:$Z$70,MATCH($B141,'Damage costs'!$C$18:$C$70,0))/1000),"")</f>
        <v/>
      </c>
      <c r="AS141" s="59" t="str">
        <f>IFERROR(IF(OR($C$144=FALSE,LEFT($B141,3)&lt;&gt;"NOX"),AS56*INDEX('Damage costs'!$V$18:$V$70,MATCH($B141,'Damage costs'!$C$18:$C$70,0))/1000,AS56*INDEX('Damage costs'!$Z$18:$Z$70,MATCH($B141,'Damage costs'!$C$18:$C$70,0))/1000),"")</f>
        <v/>
      </c>
      <c r="AT141" s="59" t="str">
        <f>IFERROR(IF(OR($C$144=FALSE,LEFT($B141,3)&lt;&gt;"NOX"),AT56*INDEX('Damage costs'!$V$18:$V$70,MATCH($B141,'Damage costs'!$C$18:$C$70,0))/1000,AT56*INDEX('Damage costs'!$Z$18:$Z$70,MATCH($B141,'Damage costs'!$C$18:$C$70,0))/1000),"")</f>
        <v/>
      </c>
      <c r="AU141" s="59" t="str">
        <f>IFERROR(IF(OR($C$144=FALSE,LEFT($B141,3)&lt;&gt;"NOX"),AU56*INDEX('Damage costs'!$V$18:$V$70,MATCH($B141,'Damage costs'!$C$18:$C$70,0))/1000,AU56*INDEX('Damage costs'!$Z$18:$Z$70,MATCH($B141,'Damage costs'!$C$18:$C$70,0))/1000),"")</f>
        <v/>
      </c>
      <c r="AV141" s="59" t="str">
        <f>IFERROR(IF(OR($C$144=FALSE,LEFT($B141,3)&lt;&gt;"NOX"),AV56*INDEX('Damage costs'!$V$18:$V$70,MATCH($B141,'Damage costs'!$C$18:$C$70,0))/1000,AV56*INDEX('Damage costs'!$Z$18:$Z$70,MATCH($B141,'Damage costs'!$C$18:$C$70,0))/1000),"")</f>
        <v/>
      </c>
      <c r="AW141" s="59" t="str">
        <f>IFERROR(IF(OR($C$144=FALSE,LEFT($B141,3)&lt;&gt;"NOX"),AW56*INDEX('Damage costs'!$V$18:$V$70,MATCH($B141,'Damage costs'!$C$18:$C$70,0))/1000,AW56*INDEX('Damage costs'!$Z$18:$Z$70,MATCH($B141,'Damage costs'!$C$18:$C$70,0))/1000),"")</f>
        <v/>
      </c>
      <c r="AX141" s="59" t="str">
        <f>IFERROR(IF(OR($C$144=FALSE,LEFT($B141,3)&lt;&gt;"NOX"),AX56*INDEX('Damage costs'!$V$18:$V$70,MATCH($B141,'Damage costs'!$C$18:$C$70,0))/1000,AX56*INDEX('Damage costs'!$Z$18:$Z$70,MATCH($B141,'Damage costs'!$C$18:$C$70,0))/1000),"")</f>
        <v/>
      </c>
      <c r="AY141" s="59" t="str">
        <f>IFERROR(IF(OR($C$144=FALSE,LEFT($B141,3)&lt;&gt;"NOX"),AY56*INDEX('Damage costs'!$V$18:$V$70,MATCH($B141,'Damage costs'!$C$18:$C$70,0))/1000,AY56*INDEX('Damage costs'!$Z$18:$Z$70,MATCH($B141,'Damage costs'!$C$18:$C$70,0))/1000),"")</f>
        <v/>
      </c>
      <c r="AZ141" s="59" t="str">
        <f>IFERROR(IF(OR($C$144=FALSE,LEFT($B141,3)&lt;&gt;"NOX"),AZ56*INDEX('Damage costs'!$V$18:$V$70,MATCH($B141,'Damage costs'!$C$18:$C$70,0))/1000,AZ56*INDEX('Damage costs'!$Z$18:$Z$70,MATCH($B141,'Damage costs'!$C$18:$C$70,0))/1000),"")</f>
        <v/>
      </c>
      <c r="BA141" s="59" t="str">
        <f>IFERROR(IF(OR($C$144=FALSE,LEFT($B141,3)&lt;&gt;"NOX"),BA56*INDEX('Damage costs'!$V$18:$V$70,MATCH($B141,'Damage costs'!$C$18:$C$70,0))/1000,BA56*INDEX('Damage costs'!$Z$18:$Z$70,MATCH($B141,'Damage costs'!$C$18:$C$70,0))/1000),"")</f>
        <v/>
      </c>
      <c r="BB141" s="59" t="str">
        <f>IFERROR(IF(OR($C$144=FALSE,LEFT($B141,3)&lt;&gt;"NOX"),BB56*INDEX('Damage costs'!$V$18:$V$70,MATCH($B141,'Damage costs'!$C$18:$C$70,0))/1000,BB56*INDEX('Damage costs'!$Z$18:$Z$70,MATCH($B141,'Damage costs'!$C$18:$C$70,0))/1000),"")</f>
        <v/>
      </c>
      <c r="BC141" s="59" t="str">
        <f>IFERROR(IF(OR($C$144=FALSE,LEFT($B141,3)&lt;&gt;"NOX"),BC56*INDEX('Damage costs'!$V$18:$V$70,MATCH($B141,'Damage costs'!$C$18:$C$70,0))/1000,BC56*INDEX('Damage costs'!$Z$18:$Z$70,MATCH($B141,'Damage costs'!$C$18:$C$70,0))/1000),"")</f>
        <v/>
      </c>
      <c r="BD141" s="59" t="str">
        <f>IFERROR(IF(OR($C$144=FALSE,LEFT($B141,3)&lt;&gt;"NOX"),BD56*INDEX('Damage costs'!$V$18:$V$70,MATCH($B141,'Damage costs'!$C$18:$C$70,0))/1000,BD56*INDEX('Damage costs'!$Z$18:$Z$70,MATCH($B141,'Damage costs'!$C$18:$C$70,0))/1000),"")</f>
        <v/>
      </c>
      <c r="BE141" s="59" t="str">
        <f>IFERROR(IF(OR($C$144=FALSE,LEFT($B141,3)&lt;&gt;"NOX"),BE56*INDEX('Damage costs'!$V$18:$V$70,MATCH($B141,'Damage costs'!$C$18:$C$70,0))/1000,BE56*INDEX('Damage costs'!$Z$18:$Z$70,MATCH($B141,'Damage costs'!$C$18:$C$70,0))/1000),"")</f>
        <v/>
      </c>
      <c r="BF141" s="59" t="str">
        <f>IFERROR(IF(OR($C$144=FALSE,LEFT($B141,3)&lt;&gt;"NOX"),BF56*INDEX('Damage costs'!$V$18:$V$70,MATCH($B141,'Damage costs'!$C$18:$C$70,0))/1000,BF56*INDEX('Damage costs'!$Z$18:$Z$70,MATCH($B141,'Damage costs'!$C$18:$C$70,0))/1000),"")</f>
        <v/>
      </c>
      <c r="BG141" s="59" t="str">
        <f>IFERROR(IF(OR($C$144=FALSE,LEFT($B141,3)&lt;&gt;"NOX"),BG56*INDEX('Damage costs'!$V$18:$V$70,MATCH($B141,'Damage costs'!$C$18:$C$70,0))/1000,BG56*INDEX('Damage costs'!$Z$18:$Z$70,MATCH($B141,'Damage costs'!$C$18:$C$70,0))/1000),"")</f>
        <v/>
      </c>
      <c r="BH141" s="59" t="str">
        <f>IFERROR(IF(OR($C$144=FALSE,LEFT($B141,3)&lt;&gt;"NOX"),BH56*INDEX('Damage costs'!$V$18:$V$70,MATCH($B141,'Damage costs'!$C$18:$C$70,0))/1000,BH56*INDEX('Damage costs'!$Z$18:$Z$70,MATCH($B141,'Damage costs'!$C$18:$C$70,0))/1000),"")</f>
        <v/>
      </c>
      <c r="BI141" s="59" t="str">
        <f>IFERROR(IF(OR($C$144=FALSE,LEFT($B141,3)&lt;&gt;"NOX"),BI56*INDEX('Damage costs'!$V$18:$V$70,MATCH($B141,'Damage costs'!$C$18:$C$70,0))/1000,BI56*INDEX('Damage costs'!$Z$18:$Z$70,MATCH($B141,'Damage costs'!$C$18:$C$70,0))/1000),"")</f>
        <v/>
      </c>
      <c r="BJ141" s="59" t="str">
        <f>IFERROR(IF(OR($C$144=FALSE,LEFT($B141,3)&lt;&gt;"NOX"),BJ56*INDEX('Damage costs'!$V$18:$V$70,MATCH($B141,'Damage costs'!$C$18:$C$70,0))/1000,BJ56*INDEX('Damage costs'!$Z$18:$Z$70,MATCH($B141,'Damage costs'!$C$18:$C$70,0))/1000),"")</f>
        <v/>
      </c>
      <c r="BK141" s="59" t="str">
        <f>IFERROR(IF(OR($C$144=FALSE,LEFT($B141,3)&lt;&gt;"NOX"),BK56*INDEX('Damage costs'!$V$18:$V$70,MATCH($B141,'Damage costs'!$C$18:$C$70,0))/1000,BK56*INDEX('Damage costs'!$Z$18:$Z$70,MATCH($B141,'Damage costs'!$C$18:$C$70,0))/1000),"")</f>
        <v/>
      </c>
      <c r="BL141" s="59" t="str">
        <f>IFERROR(IF(OR($C$144=FALSE,LEFT($B141,3)&lt;&gt;"NOX"),BL56*INDEX('Damage costs'!$V$18:$V$70,MATCH($B141,'Damage costs'!$C$18:$C$70,0))/1000,BL56*INDEX('Damage costs'!$Z$18:$Z$70,MATCH($B141,'Damage costs'!$C$18:$C$70,0))/1000),"")</f>
        <v/>
      </c>
      <c r="BM141" s="59" t="str">
        <f>IFERROR(IF(OR($C$144=FALSE,LEFT($B141,3)&lt;&gt;"NOX"),BM56*INDEX('Damage costs'!$V$18:$V$70,MATCH($B141,'Damage costs'!$C$18:$C$70,0))/1000,BM56*INDEX('Damage costs'!$Z$18:$Z$70,MATCH($B141,'Damage costs'!$C$18:$C$70,0))/1000),"")</f>
        <v/>
      </c>
      <c r="BN141" s="59" t="str">
        <f>IFERROR(IF(OR($C$144=FALSE,LEFT($B141,3)&lt;&gt;"NOX"),BN56*INDEX('Damage costs'!$V$18:$V$70,MATCH($B141,'Damage costs'!$C$18:$C$70,0))/1000,BN56*INDEX('Damage costs'!$Z$18:$Z$70,MATCH($B141,'Damage costs'!$C$18:$C$70,0))/1000),"")</f>
        <v/>
      </c>
      <c r="BO141" s="59" t="str">
        <f>IFERROR(IF(OR($C$144=FALSE,LEFT($B141,3)&lt;&gt;"NOX"),BO56*INDEX('Damage costs'!$V$18:$V$70,MATCH($B141,'Damage costs'!$C$18:$C$70,0))/1000,BO56*INDEX('Damage costs'!$Z$18:$Z$70,MATCH($B141,'Damage costs'!$C$18:$C$70,0))/1000),"")</f>
        <v/>
      </c>
      <c r="BP141" s="59" t="str">
        <f>IFERROR(IF(OR($C$144=FALSE,LEFT($B141,3)&lt;&gt;"NOX"),BP56*INDEX('Damage costs'!$V$18:$V$70,MATCH($B141,'Damage costs'!$C$18:$C$70,0))/1000,BP56*INDEX('Damage costs'!$Z$18:$Z$70,MATCH($B141,'Damage costs'!$C$18:$C$70,0))/1000),"")</f>
        <v/>
      </c>
      <c r="BQ141" s="59" t="str">
        <f>IFERROR(IF(OR($C$144=FALSE,LEFT($B141,3)&lt;&gt;"NOX"),BQ56*INDEX('Damage costs'!$V$18:$V$70,MATCH($B141,'Damage costs'!$C$18:$C$70,0))/1000,BQ56*INDEX('Damage costs'!$Z$18:$Z$70,MATCH($B141,'Damage costs'!$C$18:$C$70,0))/1000),"")</f>
        <v/>
      </c>
      <c r="BR141" s="59" t="str">
        <f>IFERROR(IF(OR($C$144=FALSE,LEFT($B141,3)&lt;&gt;"NOX"),BR56*INDEX('Damage costs'!$V$18:$V$70,MATCH($B141,'Damage costs'!$C$18:$C$70,0))/1000,BR56*INDEX('Damage costs'!$Z$18:$Z$70,MATCH($B141,'Damage costs'!$C$18:$C$70,0))/1000),"")</f>
        <v/>
      </c>
      <c r="BS141" s="59" t="str">
        <f>IFERROR(IF(OR($C$144=FALSE,LEFT($B141,3)&lt;&gt;"NOX"),BS56*INDEX('Damage costs'!$V$18:$V$70,MATCH($B141,'Damage costs'!$C$18:$C$70,0))/1000,BS56*INDEX('Damage costs'!$Z$18:$Z$70,MATCH($B141,'Damage costs'!$C$18:$C$70,0))/1000),"")</f>
        <v/>
      </c>
      <c r="BT141" s="59" t="str">
        <f>IFERROR(IF(OR($C$144=FALSE,LEFT($B141,3)&lt;&gt;"NOX"),BT56*INDEX('Damage costs'!$V$18:$V$70,MATCH($B141,'Damage costs'!$C$18:$C$70,0))/1000,BT56*INDEX('Damage costs'!$Z$18:$Z$70,MATCH($B141,'Damage costs'!$C$18:$C$70,0))/1000),"")</f>
        <v/>
      </c>
      <c r="BU141" s="59" t="str">
        <f>IFERROR(IF(OR($C$144=FALSE,LEFT($B141,3)&lt;&gt;"NOX"),BU56*INDEX('Damage costs'!$V$18:$V$70,MATCH($B141,'Damage costs'!$C$18:$C$70,0))/1000,BU56*INDEX('Damage costs'!$Z$18:$Z$70,MATCH($B141,'Damage costs'!$C$18:$C$70,0))/1000),"")</f>
        <v/>
      </c>
      <c r="BV141" s="59" t="str">
        <f>IFERROR(IF(OR($C$144=FALSE,LEFT($B141,3)&lt;&gt;"NOX"),BV56*INDEX('Damage costs'!$V$18:$V$70,MATCH($B141,'Damage costs'!$C$18:$C$70,0))/1000,BV56*INDEX('Damage costs'!$Z$18:$Z$70,MATCH($B141,'Damage costs'!$C$18:$C$70,0))/1000),"")</f>
        <v/>
      </c>
      <c r="BW141" s="59" t="str">
        <f>IFERROR(IF(OR($C$144=FALSE,LEFT($B141,3)&lt;&gt;"NOX"),BW56*INDEX('Damage costs'!$V$18:$V$70,MATCH($B141,'Damage costs'!$C$18:$C$70,0))/1000,BW56*INDEX('Damage costs'!$Z$18:$Z$70,MATCH($B141,'Damage costs'!$C$18:$C$70,0))/1000),"")</f>
        <v/>
      </c>
      <c r="BX141" s="59" t="str">
        <f>IFERROR(IF(OR($C$144=FALSE,LEFT($B141,3)&lt;&gt;"NOX"),BX56*INDEX('Damage costs'!$V$18:$V$70,MATCH($B141,'Damage costs'!$C$18:$C$70,0))/1000,BX56*INDEX('Damage costs'!$Z$18:$Z$70,MATCH($B141,'Damage costs'!$C$18:$C$70,0))/1000),"")</f>
        <v/>
      </c>
      <c r="BY141" s="59" t="str">
        <f>IFERROR(IF(OR($C$144=FALSE,LEFT($B141,3)&lt;&gt;"NOX"),BY56*INDEX('Damage costs'!$V$18:$V$70,MATCH($B141,'Damage costs'!$C$18:$C$70,0))/1000,BY56*INDEX('Damage costs'!$Z$18:$Z$70,MATCH($B141,'Damage costs'!$C$18:$C$70,0))/1000),"")</f>
        <v/>
      </c>
      <c r="BZ141" s="59" t="str">
        <f>IFERROR(IF(OR($C$144=FALSE,LEFT($B141,3)&lt;&gt;"NOX"),BZ56*INDEX('Damage costs'!$V$18:$V$70,MATCH($B141,'Damage costs'!$C$18:$C$70,0))/1000,BZ56*INDEX('Damage costs'!$Z$18:$Z$70,MATCH($B141,'Damage costs'!$C$18:$C$70,0))/1000),"")</f>
        <v/>
      </c>
      <c r="CA141" s="59" t="str">
        <f>IFERROR(IF(OR($C$144=FALSE,LEFT($B141,3)&lt;&gt;"NOX"),CA56*INDEX('Damage costs'!$V$18:$V$70,MATCH($B141,'Damage costs'!$C$18:$C$70,0))/1000,CA56*INDEX('Damage costs'!$Z$18:$Z$70,MATCH($B141,'Damage costs'!$C$18:$C$70,0))/1000),"")</f>
        <v/>
      </c>
      <c r="CB141" s="59" t="str">
        <f>IFERROR(IF(OR($C$144=FALSE,LEFT($B141,3)&lt;&gt;"NOX"),CB56*INDEX('Damage costs'!$V$18:$V$70,MATCH($B141,'Damage costs'!$C$18:$C$70,0))/1000,CB56*INDEX('Damage costs'!$Z$18:$Z$70,MATCH($B141,'Damage costs'!$C$18:$C$70,0))/1000),"")</f>
        <v/>
      </c>
      <c r="CC141" s="59" t="str">
        <f>IFERROR(IF(OR($C$144=FALSE,LEFT($B141,3)&lt;&gt;"NOX"),CC56*INDEX('Damage costs'!$V$18:$V$70,MATCH($B141,'Damage costs'!$C$18:$C$70,0))/1000,CC56*INDEX('Damage costs'!$Z$18:$Z$70,MATCH($B141,'Damage costs'!$C$18:$C$70,0))/1000),"")</f>
        <v/>
      </c>
      <c r="CD141" s="59" t="str">
        <f>IFERROR(IF(OR($C$144=FALSE,LEFT($B141,3)&lt;&gt;"NOX"),CD56*INDEX('Damage costs'!$V$18:$V$70,MATCH($B141,'Damage costs'!$C$18:$C$70,0))/1000,CD56*INDEX('Damage costs'!$Z$18:$Z$70,MATCH($B141,'Damage costs'!$C$18:$C$70,0))/1000),"")</f>
        <v/>
      </c>
      <c r="CE141" s="59" t="str">
        <f>IFERROR(IF(OR($C$144=FALSE,LEFT($B141,3)&lt;&gt;"NOX"),CE56*INDEX('Damage costs'!$V$18:$V$70,MATCH($B141,'Damage costs'!$C$18:$C$70,0))/1000,CE56*INDEX('Damage costs'!$Z$18:$Z$70,MATCH($B141,'Damage costs'!$C$18:$C$70,0))/1000),"")</f>
        <v/>
      </c>
      <c r="CF141" s="59" t="str">
        <f>IFERROR(IF(OR($C$144=FALSE,LEFT($B141,3)&lt;&gt;"NOX"),CF56*INDEX('Damage costs'!$V$18:$V$70,MATCH($B141,'Damage costs'!$C$18:$C$70,0))/1000,CF56*INDEX('Damage costs'!$Z$18:$Z$70,MATCH($B141,'Damage costs'!$C$18:$C$70,0))/1000),"")</f>
        <v/>
      </c>
      <c r="CG141" s="59" t="str">
        <f>IFERROR(IF(OR($C$144=FALSE,LEFT($B141,3)&lt;&gt;"NOX"),CG56*INDEX('Damage costs'!$V$18:$V$70,MATCH($B141,'Damage costs'!$C$18:$C$70,0))/1000,CG56*INDEX('Damage costs'!$Z$18:$Z$70,MATCH($B141,'Damage costs'!$C$18:$C$70,0))/1000),"")</f>
        <v/>
      </c>
      <c r="CH141" s="59" t="str">
        <f>IFERROR(IF(OR($C$144=FALSE,LEFT($B141,3)&lt;&gt;"NOX"),CH56*INDEX('Damage costs'!$V$18:$V$70,MATCH($B141,'Damage costs'!$C$18:$C$70,0))/1000,CH56*INDEX('Damage costs'!$Z$18:$Z$70,MATCH($B141,'Damage costs'!$C$18:$C$70,0))/1000),"")</f>
        <v/>
      </c>
      <c r="CI141" s="59" t="str">
        <f>IFERROR(IF(OR($C$144=FALSE,LEFT($B141,3)&lt;&gt;"NOX"),CI56*INDEX('Damage costs'!$V$18:$V$70,MATCH($B141,'Damage costs'!$C$18:$C$70,0))/1000,CI56*INDEX('Damage costs'!$Z$18:$Z$70,MATCH($B141,'Damage costs'!$C$18:$C$70,0))/1000),"")</f>
        <v/>
      </c>
      <c r="CJ141" s="59" t="str">
        <f>IFERROR(IF(OR($C$144=FALSE,LEFT($B141,3)&lt;&gt;"NOX"),CJ56*INDEX('Damage costs'!$V$18:$V$70,MATCH($B141,'Damage costs'!$C$18:$C$70,0))/1000,CJ56*INDEX('Damage costs'!$Z$18:$Z$70,MATCH($B141,'Damage costs'!$C$18:$C$70,0))/1000),"")</f>
        <v/>
      </c>
      <c r="CK141" s="59" t="str">
        <f>IFERROR(IF(OR($C$144=FALSE,LEFT($B141,3)&lt;&gt;"NOX"),CK56*INDEX('Damage costs'!$V$18:$V$70,MATCH($B141,'Damage costs'!$C$18:$C$70,0))/1000,CK56*INDEX('Damage costs'!$Z$18:$Z$70,MATCH($B141,'Damage costs'!$C$18:$C$70,0))/1000),"")</f>
        <v/>
      </c>
      <c r="CL141" s="59" t="str">
        <f>IFERROR(IF(OR($C$144=FALSE,LEFT($B141,3)&lt;&gt;"NOX"),CL56*INDEX('Damage costs'!$V$18:$V$70,MATCH($B141,'Damage costs'!$C$18:$C$70,0))/1000,CL56*INDEX('Damage costs'!$Z$18:$Z$70,MATCH($B141,'Damage costs'!$C$18:$C$70,0))/1000),"")</f>
        <v/>
      </c>
      <c r="CM141" s="59" t="str">
        <f>IFERROR(IF(OR($C$144=FALSE,LEFT($B141,3)&lt;&gt;"NOX"),CM56*INDEX('Damage costs'!$V$18:$V$70,MATCH($B141,'Damage costs'!$C$18:$C$70,0))/1000,CM56*INDEX('Damage costs'!$Z$18:$Z$70,MATCH($B141,'Damage costs'!$C$18:$C$70,0))/1000),"")</f>
        <v/>
      </c>
      <c r="CN141" s="59" t="str">
        <f>IFERROR(IF(OR($C$144=FALSE,LEFT($B141,3)&lt;&gt;"NOX"),CN56*INDEX('Damage costs'!$V$18:$V$70,MATCH($B141,'Damage costs'!$C$18:$C$70,0))/1000,CN56*INDEX('Damage costs'!$Z$18:$Z$70,MATCH($B141,'Damage costs'!$C$18:$C$70,0))/1000),"")</f>
        <v/>
      </c>
      <c r="CO141" s="59" t="str">
        <f>IFERROR(IF(OR($C$144=FALSE,LEFT($B141,3)&lt;&gt;"NOX"),CO56*INDEX('Damage costs'!$V$18:$V$70,MATCH($B141,'Damage costs'!$C$18:$C$70,0))/1000,CO56*INDEX('Damage costs'!$Z$18:$Z$70,MATCH($B141,'Damage costs'!$C$18:$C$70,0))/1000),"")</f>
        <v/>
      </c>
      <c r="CP141" s="59" t="str">
        <f>IFERROR(IF(OR($C$144=FALSE,LEFT($B141,3)&lt;&gt;"NOX"),CP56*INDEX('Damage costs'!$V$18:$V$70,MATCH($B141,'Damage costs'!$C$18:$C$70,0))/1000,CP56*INDEX('Damage costs'!$Z$18:$Z$70,MATCH($B141,'Damage costs'!$C$18:$C$70,0))/1000),"")</f>
        <v/>
      </c>
      <c r="CQ141" s="59" t="str">
        <f>IFERROR(IF(OR($C$144=FALSE,LEFT($B141,3)&lt;&gt;"NOX"),CQ56*INDEX('Damage costs'!$V$18:$V$70,MATCH($B141,'Damage costs'!$C$18:$C$70,0))/1000,CQ56*INDEX('Damage costs'!$Z$18:$Z$70,MATCH($B141,'Damage costs'!$C$18:$C$70,0))/1000),"")</f>
        <v/>
      </c>
      <c r="CR141" s="59" t="str">
        <f>IFERROR(IF(OR($C$144=FALSE,LEFT($B141,3)&lt;&gt;"NOX"),CR56*INDEX('Damage costs'!$V$18:$V$70,MATCH($B141,'Damage costs'!$C$18:$C$70,0))/1000,CR56*INDEX('Damage costs'!$Z$18:$Z$70,MATCH($B141,'Damage costs'!$C$18:$C$70,0))/1000),"")</f>
        <v/>
      </c>
      <c r="CS141" s="59" t="str">
        <f>IFERROR(IF(OR($C$144=FALSE,LEFT($B141,3)&lt;&gt;"NOX"),CS56*INDEX('Damage costs'!$V$18:$V$70,MATCH($B141,'Damage costs'!$C$18:$C$70,0))/1000,CS56*INDEX('Damage costs'!$Z$18:$Z$70,MATCH($B141,'Damage costs'!$C$18:$C$70,0))/1000),"")</f>
        <v/>
      </c>
      <c r="CT141" s="59" t="str">
        <f>IFERROR(IF(OR($C$144=FALSE,LEFT($B141,3)&lt;&gt;"NOX"),CT56*INDEX('Damage costs'!$V$18:$V$70,MATCH($B141,'Damage costs'!$C$18:$C$70,0))/1000,CT56*INDEX('Damage costs'!$Z$18:$Z$70,MATCH($B141,'Damage costs'!$C$18:$C$70,0))/1000),"")</f>
        <v/>
      </c>
      <c r="CU141" s="59" t="str">
        <f>IFERROR(IF(OR($C$144=FALSE,LEFT($B141,3)&lt;&gt;"NOX"),CU56*INDEX('Damage costs'!$V$18:$V$70,MATCH($B141,'Damage costs'!$C$18:$C$70,0))/1000,CU56*INDEX('Damage costs'!$Z$18:$Z$70,MATCH($B141,'Damage costs'!$C$18:$C$70,0))/1000),"")</f>
        <v/>
      </c>
      <c r="CV141" s="59" t="str">
        <f>IFERROR(IF(OR($C$144=FALSE,LEFT($B141,3)&lt;&gt;"NOX"),CV56*INDEX('Damage costs'!$V$18:$V$70,MATCH($B141,'Damage costs'!$C$18:$C$70,0))/1000,CV56*INDEX('Damage costs'!$Z$18:$Z$70,MATCH($B141,'Damage costs'!$C$18:$C$70,0))/1000),"")</f>
        <v/>
      </c>
      <c r="CW141" s="59" t="str">
        <f>IFERROR(IF(OR($C$144=FALSE,LEFT($B141,3)&lt;&gt;"NOX"),CW56*INDEX('Damage costs'!$V$18:$V$70,MATCH($B141,'Damage costs'!$C$18:$C$70,0))/1000,CW56*INDEX('Damage costs'!$Z$18:$Z$70,MATCH($B141,'Damage costs'!$C$18:$C$70,0))/1000),"")</f>
        <v/>
      </c>
      <c r="CX141" s="59" t="str">
        <f>IFERROR(IF(OR($C$144=FALSE,LEFT($B141,3)&lt;&gt;"NOX"),CX56*INDEX('Damage costs'!$V$18:$V$70,MATCH($B141,'Damage costs'!$C$18:$C$70,0))/1000,CX56*INDEX('Damage costs'!$Z$18:$Z$70,MATCH($B141,'Damage costs'!$C$18:$C$70,0))/1000),"")</f>
        <v/>
      </c>
      <c r="CY141" s="59" t="str">
        <f>IFERROR(IF(OR($C$144=FALSE,LEFT($B141,3)&lt;&gt;"NOX"),CY56*INDEX('Damage costs'!$V$18:$V$70,MATCH($B141,'Damage costs'!$C$18:$C$70,0))/1000,CY56*INDEX('Damage costs'!$Z$18:$Z$70,MATCH($B141,'Damage costs'!$C$18:$C$70,0))/1000),"")</f>
        <v/>
      </c>
      <c r="CZ141" s="391"/>
    </row>
    <row r="142" spans="2:104" x14ac:dyDescent="0.25">
      <c r="B142" s="406">
        <f t="shared" si="52"/>
        <v>0</v>
      </c>
      <c r="C142" s="9" t="s">
        <v>1117</v>
      </c>
      <c r="D142" s="59" t="str">
        <f>IFERROR(IF(OR($C$144=FALSE,LEFT($B142,3)&lt;&gt;"NOX"),D57*INDEX('Damage costs'!$V$18:$V$70,MATCH($B142,'Damage costs'!$C$18:$C$70,0))/1000,D57*INDEX('Damage costs'!$Z$18:$Z$70,MATCH($B142,'Damage costs'!$C$18:$C$70,0))/1000),"")</f>
        <v/>
      </c>
      <c r="E142" s="59" t="str">
        <f>IFERROR(IF(OR($C$144=FALSE,LEFT($B142,3)&lt;&gt;"NOX"),E57*INDEX('Damage costs'!$V$18:$V$70,MATCH($B142,'Damage costs'!$C$18:$C$70,0))/1000,E57*INDEX('Damage costs'!$Z$18:$Z$70,MATCH($B142,'Damage costs'!$C$18:$C$70,0))/1000),"")</f>
        <v/>
      </c>
      <c r="F142" s="59" t="str">
        <f>IFERROR(IF(OR($C$144=FALSE,LEFT($B142,3)&lt;&gt;"NOX"),F57*INDEX('Damage costs'!$V$18:$V$70,MATCH($B142,'Damage costs'!$C$18:$C$70,0))/1000,F57*INDEX('Damage costs'!$Z$18:$Z$70,MATCH($B142,'Damage costs'!$C$18:$C$70,0))/1000),"")</f>
        <v/>
      </c>
      <c r="G142" s="59" t="str">
        <f>IFERROR(IF(OR($C$144=FALSE,LEFT($B142,3)&lt;&gt;"NOX"),G57*INDEX('Damage costs'!$V$18:$V$70,MATCH($B142,'Damage costs'!$C$18:$C$70,0))/1000,G57*INDEX('Damage costs'!$Z$18:$Z$70,MATCH($B142,'Damage costs'!$C$18:$C$70,0))/1000),"")</f>
        <v/>
      </c>
      <c r="H142" s="59" t="str">
        <f>IFERROR(IF(OR($C$144=FALSE,LEFT($B142,3)&lt;&gt;"NOX"),H57*INDEX('Damage costs'!$V$18:$V$70,MATCH($B142,'Damage costs'!$C$18:$C$70,0))/1000,H57*INDEX('Damage costs'!$Z$18:$Z$70,MATCH($B142,'Damage costs'!$C$18:$C$70,0))/1000),"")</f>
        <v/>
      </c>
      <c r="I142" s="59" t="str">
        <f>IFERROR(IF(OR($C$144=FALSE,LEFT($B142,3)&lt;&gt;"NOX"),I57*INDEX('Damage costs'!$V$18:$V$70,MATCH($B142,'Damage costs'!$C$18:$C$70,0))/1000,I57*INDEX('Damage costs'!$Z$18:$Z$70,MATCH($B142,'Damage costs'!$C$18:$C$70,0))/1000),"")</f>
        <v/>
      </c>
      <c r="J142" s="59" t="str">
        <f>IFERROR(IF(OR($C$144=FALSE,LEFT($B142,3)&lt;&gt;"NOX"),J57*INDEX('Damage costs'!$V$18:$V$70,MATCH($B142,'Damage costs'!$C$18:$C$70,0))/1000,J57*INDEX('Damage costs'!$Z$18:$Z$70,MATCH($B142,'Damage costs'!$C$18:$C$70,0))/1000),"")</f>
        <v/>
      </c>
      <c r="K142" s="59" t="str">
        <f>IFERROR(IF(OR($C$144=FALSE,LEFT($B142,3)&lt;&gt;"NOX"),K57*INDEX('Damage costs'!$V$18:$V$70,MATCH($B142,'Damage costs'!$C$18:$C$70,0))/1000,K57*INDEX('Damage costs'!$Z$18:$Z$70,MATCH($B142,'Damage costs'!$C$18:$C$70,0))/1000),"")</f>
        <v/>
      </c>
      <c r="L142" s="59" t="str">
        <f>IFERROR(IF(OR($C$144=FALSE,LEFT($B142,3)&lt;&gt;"NOX"),L57*INDEX('Damage costs'!$V$18:$V$70,MATCH($B142,'Damage costs'!$C$18:$C$70,0))/1000,L57*INDEX('Damage costs'!$Z$18:$Z$70,MATCH($B142,'Damage costs'!$C$18:$C$70,0))/1000),"")</f>
        <v/>
      </c>
      <c r="M142" s="59" t="str">
        <f>IFERROR(IF(OR($C$144=FALSE,LEFT($B142,3)&lt;&gt;"NOX"),M57*INDEX('Damage costs'!$V$18:$V$70,MATCH($B142,'Damage costs'!$C$18:$C$70,0))/1000,M57*INDEX('Damage costs'!$Z$18:$Z$70,MATCH($B142,'Damage costs'!$C$18:$C$70,0))/1000),"")</f>
        <v/>
      </c>
      <c r="N142" s="59" t="str">
        <f>IFERROR(IF(OR($C$144=FALSE,LEFT($B142,3)&lt;&gt;"NOX"),N57*INDEX('Damage costs'!$V$18:$V$70,MATCH($B142,'Damage costs'!$C$18:$C$70,0))/1000,N57*INDEX('Damage costs'!$Z$18:$Z$70,MATCH($B142,'Damage costs'!$C$18:$C$70,0))/1000),"")</f>
        <v/>
      </c>
      <c r="O142" s="59" t="str">
        <f>IFERROR(IF(OR($C$144=FALSE,LEFT($B142,3)&lt;&gt;"NOX"),O57*INDEX('Damage costs'!$V$18:$V$70,MATCH($B142,'Damage costs'!$C$18:$C$70,0))/1000,O57*INDEX('Damage costs'!$Z$18:$Z$70,MATCH($B142,'Damage costs'!$C$18:$C$70,0))/1000),"")</f>
        <v/>
      </c>
      <c r="P142" s="59" t="str">
        <f>IFERROR(IF(OR($C$144=FALSE,LEFT($B142,3)&lt;&gt;"NOX"),P57*INDEX('Damage costs'!$V$18:$V$70,MATCH($B142,'Damage costs'!$C$18:$C$70,0))/1000,P57*INDEX('Damage costs'!$Z$18:$Z$70,MATCH($B142,'Damage costs'!$C$18:$C$70,0))/1000),"")</f>
        <v/>
      </c>
      <c r="Q142" s="59" t="str">
        <f>IFERROR(IF(OR($C$144=FALSE,LEFT($B142,3)&lt;&gt;"NOX"),Q57*INDEX('Damage costs'!$V$18:$V$70,MATCH($B142,'Damage costs'!$C$18:$C$70,0))/1000,Q57*INDEX('Damage costs'!$Z$18:$Z$70,MATCH($B142,'Damage costs'!$C$18:$C$70,0))/1000),"")</f>
        <v/>
      </c>
      <c r="R142" s="59" t="str">
        <f>IFERROR(IF(OR($C$144=FALSE,LEFT($B142,3)&lt;&gt;"NOX"),R57*INDEX('Damage costs'!$V$18:$V$70,MATCH($B142,'Damage costs'!$C$18:$C$70,0))/1000,R57*INDEX('Damage costs'!$Z$18:$Z$70,MATCH($B142,'Damage costs'!$C$18:$C$70,0))/1000),"")</f>
        <v/>
      </c>
      <c r="S142" s="59" t="str">
        <f>IFERROR(IF(OR($C$144=FALSE,LEFT($B142,3)&lt;&gt;"NOX"),S57*INDEX('Damage costs'!$V$18:$V$70,MATCH($B142,'Damage costs'!$C$18:$C$70,0))/1000,S57*INDEX('Damage costs'!$Z$18:$Z$70,MATCH($B142,'Damage costs'!$C$18:$C$70,0))/1000),"")</f>
        <v/>
      </c>
      <c r="T142" s="59" t="str">
        <f>IFERROR(IF(OR($C$144=FALSE,LEFT($B142,3)&lt;&gt;"NOX"),T57*INDEX('Damage costs'!$V$18:$V$70,MATCH($B142,'Damage costs'!$C$18:$C$70,0))/1000,T57*INDEX('Damage costs'!$Z$18:$Z$70,MATCH($B142,'Damage costs'!$C$18:$C$70,0))/1000),"")</f>
        <v/>
      </c>
      <c r="U142" s="59" t="str">
        <f>IFERROR(IF(OR($C$144=FALSE,LEFT($B142,3)&lt;&gt;"NOX"),U57*INDEX('Damage costs'!$V$18:$V$70,MATCH($B142,'Damage costs'!$C$18:$C$70,0))/1000,U57*INDEX('Damage costs'!$Z$18:$Z$70,MATCH($B142,'Damage costs'!$C$18:$C$70,0))/1000),"")</f>
        <v/>
      </c>
      <c r="V142" s="59" t="str">
        <f>IFERROR(IF(OR($C$144=FALSE,LEFT($B142,3)&lt;&gt;"NOX"),V57*INDEX('Damage costs'!$V$18:$V$70,MATCH($B142,'Damage costs'!$C$18:$C$70,0))/1000,V57*INDEX('Damage costs'!$Z$18:$Z$70,MATCH($B142,'Damage costs'!$C$18:$C$70,0))/1000),"")</f>
        <v/>
      </c>
      <c r="W142" s="59" t="str">
        <f>IFERROR(IF(OR($C$144=FALSE,LEFT($B142,3)&lt;&gt;"NOX"),W57*INDEX('Damage costs'!$V$18:$V$70,MATCH($B142,'Damage costs'!$C$18:$C$70,0))/1000,W57*INDEX('Damage costs'!$Z$18:$Z$70,MATCH($B142,'Damage costs'!$C$18:$C$70,0))/1000),"")</f>
        <v/>
      </c>
      <c r="X142" s="59" t="str">
        <f>IFERROR(IF(OR($C$144=FALSE,LEFT($B142,3)&lt;&gt;"NOX"),X57*INDEX('Damage costs'!$V$18:$V$70,MATCH($B142,'Damage costs'!$C$18:$C$70,0))/1000,X57*INDEX('Damage costs'!$Z$18:$Z$70,MATCH($B142,'Damage costs'!$C$18:$C$70,0))/1000),"")</f>
        <v/>
      </c>
      <c r="Y142" s="59" t="str">
        <f>IFERROR(IF(OR($C$144=FALSE,LEFT($B142,3)&lt;&gt;"NOX"),Y57*INDEX('Damage costs'!$V$18:$V$70,MATCH($B142,'Damage costs'!$C$18:$C$70,0))/1000,Y57*INDEX('Damage costs'!$Z$18:$Z$70,MATCH($B142,'Damage costs'!$C$18:$C$70,0))/1000),"")</f>
        <v/>
      </c>
      <c r="Z142" s="59" t="str">
        <f>IFERROR(IF(OR($C$144=FALSE,LEFT($B142,3)&lt;&gt;"NOX"),Z57*INDEX('Damage costs'!$V$18:$V$70,MATCH($B142,'Damage costs'!$C$18:$C$70,0))/1000,Z57*INDEX('Damage costs'!$Z$18:$Z$70,MATCH($B142,'Damage costs'!$C$18:$C$70,0))/1000),"")</f>
        <v/>
      </c>
      <c r="AA142" s="59" t="str">
        <f>IFERROR(IF(OR($C$144=FALSE,LEFT($B142,3)&lt;&gt;"NOX"),AA57*INDEX('Damage costs'!$V$18:$V$70,MATCH($B142,'Damage costs'!$C$18:$C$70,0))/1000,AA57*INDEX('Damage costs'!$Z$18:$Z$70,MATCH($B142,'Damage costs'!$C$18:$C$70,0))/1000),"")</f>
        <v/>
      </c>
      <c r="AB142" s="59" t="str">
        <f>IFERROR(IF(OR($C$144=FALSE,LEFT($B142,3)&lt;&gt;"NOX"),AB57*INDEX('Damage costs'!$V$18:$V$70,MATCH($B142,'Damage costs'!$C$18:$C$70,0))/1000,AB57*INDEX('Damage costs'!$Z$18:$Z$70,MATCH($B142,'Damage costs'!$C$18:$C$70,0))/1000),"")</f>
        <v/>
      </c>
      <c r="AC142" s="59" t="str">
        <f>IFERROR(IF(OR($C$144=FALSE,LEFT($B142,3)&lt;&gt;"NOX"),AC57*INDEX('Damage costs'!$V$18:$V$70,MATCH($B142,'Damage costs'!$C$18:$C$70,0))/1000,AC57*INDEX('Damage costs'!$Z$18:$Z$70,MATCH($B142,'Damage costs'!$C$18:$C$70,0))/1000),"")</f>
        <v/>
      </c>
      <c r="AD142" s="59" t="str">
        <f>IFERROR(IF(OR($C$144=FALSE,LEFT($B142,3)&lt;&gt;"NOX"),AD57*INDEX('Damage costs'!$V$18:$V$70,MATCH($B142,'Damage costs'!$C$18:$C$70,0))/1000,AD57*INDEX('Damage costs'!$Z$18:$Z$70,MATCH($B142,'Damage costs'!$C$18:$C$70,0))/1000),"")</f>
        <v/>
      </c>
      <c r="AE142" s="59" t="str">
        <f>IFERROR(IF(OR($C$144=FALSE,LEFT($B142,3)&lt;&gt;"NOX"),AE57*INDEX('Damage costs'!$V$18:$V$70,MATCH($B142,'Damage costs'!$C$18:$C$70,0))/1000,AE57*INDEX('Damage costs'!$Z$18:$Z$70,MATCH($B142,'Damage costs'!$C$18:$C$70,0))/1000),"")</f>
        <v/>
      </c>
      <c r="AF142" s="59" t="str">
        <f>IFERROR(IF(OR($C$144=FALSE,LEFT($B142,3)&lt;&gt;"NOX"),AF57*INDEX('Damage costs'!$V$18:$V$70,MATCH($B142,'Damage costs'!$C$18:$C$70,0))/1000,AF57*INDEX('Damage costs'!$Z$18:$Z$70,MATCH($B142,'Damage costs'!$C$18:$C$70,0))/1000),"")</f>
        <v/>
      </c>
      <c r="AG142" s="59" t="str">
        <f>IFERROR(IF(OR($C$144=FALSE,LEFT($B142,3)&lt;&gt;"NOX"),AG57*INDEX('Damage costs'!$V$18:$V$70,MATCH($B142,'Damage costs'!$C$18:$C$70,0))/1000,AG57*INDEX('Damage costs'!$Z$18:$Z$70,MATCH($B142,'Damage costs'!$C$18:$C$70,0))/1000),"")</f>
        <v/>
      </c>
      <c r="AH142" s="59" t="str">
        <f>IFERROR(IF(OR($C$144=FALSE,LEFT($B142,3)&lt;&gt;"NOX"),AH57*INDEX('Damage costs'!$V$18:$V$70,MATCH($B142,'Damage costs'!$C$18:$C$70,0))/1000,AH57*INDEX('Damage costs'!$Z$18:$Z$70,MATCH($B142,'Damage costs'!$C$18:$C$70,0))/1000),"")</f>
        <v/>
      </c>
      <c r="AI142" s="59" t="str">
        <f>IFERROR(IF(OR($C$144=FALSE,LEFT($B142,3)&lt;&gt;"NOX"),AI57*INDEX('Damage costs'!$V$18:$V$70,MATCH($B142,'Damage costs'!$C$18:$C$70,0))/1000,AI57*INDEX('Damage costs'!$Z$18:$Z$70,MATCH($B142,'Damage costs'!$C$18:$C$70,0))/1000),"")</f>
        <v/>
      </c>
      <c r="AJ142" s="59" t="str">
        <f>IFERROR(IF(OR($C$144=FALSE,LEFT($B142,3)&lt;&gt;"NOX"),AJ57*INDEX('Damage costs'!$V$18:$V$70,MATCH($B142,'Damage costs'!$C$18:$C$70,0))/1000,AJ57*INDEX('Damage costs'!$Z$18:$Z$70,MATCH($B142,'Damage costs'!$C$18:$C$70,0))/1000),"")</f>
        <v/>
      </c>
      <c r="AK142" s="59" t="str">
        <f>IFERROR(IF(OR($C$144=FALSE,LEFT($B142,3)&lt;&gt;"NOX"),AK57*INDEX('Damage costs'!$V$18:$V$70,MATCH($B142,'Damage costs'!$C$18:$C$70,0))/1000,AK57*INDEX('Damage costs'!$Z$18:$Z$70,MATCH($B142,'Damage costs'!$C$18:$C$70,0))/1000),"")</f>
        <v/>
      </c>
      <c r="AL142" s="59" t="str">
        <f>IFERROR(IF(OR($C$144=FALSE,LEFT($B142,3)&lt;&gt;"NOX"),AL57*INDEX('Damage costs'!$V$18:$V$70,MATCH($B142,'Damage costs'!$C$18:$C$70,0))/1000,AL57*INDEX('Damage costs'!$Z$18:$Z$70,MATCH($B142,'Damage costs'!$C$18:$C$70,0))/1000),"")</f>
        <v/>
      </c>
      <c r="AM142" s="59" t="str">
        <f>IFERROR(IF(OR($C$144=FALSE,LEFT($B142,3)&lt;&gt;"NOX"),AM57*INDEX('Damage costs'!$V$18:$V$70,MATCH($B142,'Damage costs'!$C$18:$C$70,0))/1000,AM57*INDEX('Damage costs'!$Z$18:$Z$70,MATCH($B142,'Damage costs'!$C$18:$C$70,0))/1000),"")</f>
        <v/>
      </c>
      <c r="AN142" s="59" t="str">
        <f>IFERROR(IF(OR($C$144=FALSE,LEFT($B142,3)&lt;&gt;"NOX"),AN57*INDEX('Damage costs'!$V$18:$V$70,MATCH($B142,'Damage costs'!$C$18:$C$70,0))/1000,AN57*INDEX('Damage costs'!$Z$18:$Z$70,MATCH($B142,'Damage costs'!$C$18:$C$70,0))/1000),"")</f>
        <v/>
      </c>
      <c r="AO142" s="59" t="str">
        <f>IFERROR(IF(OR($C$144=FALSE,LEFT($B142,3)&lt;&gt;"NOX"),AO57*INDEX('Damage costs'!$V$18:$V$70,MATCH($B142,'Damage costs'!$C$18:$C$70,0))/1000,AO57*INDEX('Damage costs'!$Z$18:$Z$70,MATCH($B142,'Damage costs'!$C$18:$C$70,0))/1000),"")</f>
        <v/>
      </c>
      <c r="AP142" s="59" t="str">
        <f>IFERROR(IF(OR($C$144=FALSE,LEFT($B142,3)&lt;&gt;"NOX"),AP57*INDEX('Damage costs'!$V$18:$V$70,MATCH($B142,'Damage costs'!$C$18:$C$70,0))/1000,AP57*INDEX('Damage costs'!$Z$18:$Z$70,MATCH($B142,'Damage costs'!$C$18:$C$70,0))/1000),"")</f>
        <v/>
      </c>
      <c r="AQ142" s="59" t="str">
        <f>IFERROR(IF(OR($C$144=FALSE,LEFT($B142,3)&lt;&gt;"NOX"),AQ57*INDEX('Damage costs'!$V$18:$V$70,MATCH($B142,'Damage costs'!$C$18:$C$70,0))/1000,AQ57*INDEX('Damage costs'!$Z$18:$Z$70,MATCH($B142,'Damage costs'!$C$18:$C$70,0))/1000),"")</f>
        <v/>
      </c>
      <c r="AR142" s="59" t="str">
        <f>IFERROR(IF(OR($C$144=FALSE,LEFT($B142,3)&lt;&gt;"NOX"),AR57*INDEX('Damage costs'!$V$18:$V$70,MATCH($B142,'Damage costs'!$C$18:$C$70,0))/1000,AR57*INDEX('Damage costs'!$Z$18:$Z$70,MATCH($B142,'Damage costs'!$C$18:$C$70,0))/1000),"")</f>
        <v/>
      </c>
      <c r="AS142" s="59" t="str">
        <f>IFERROR(IF(OR($C$144=FALSE,LEFT($B142,3)&lt;&gt;"NOX"),AS57*INDEX('Damage costs'!$V$18:$V$70,MATCH($B142,'Damage costs'!$C$18:$C$70,0))/1000,AS57*INDEX('Damage costs'!$Z$18:$Z$70,MATCH($B142,'Damage costs'!$C$18:$C$70,0))/1000),"")</f>
        <v/>
      </c>
      <c r="AT142" s="59" t="str">
        <f>IFERROR(IF(OR($C$144=FALSE,LEFT($B142,3)&lt;&gt;"NOX"),AT57*INDEX('Damage costs'!$V$18:$V$70,MATCH($B142,'Damage costs'!$C$18:$C$70,0))/1000,AT57*INDEX('Damage costs'!$Z$18:$Z$70,MATCH($B142,'Damage costs'!$C$18:$C$70,0))/1000),"")</f>
        <v/>
      </c>
      <c r="AU142" s="59" t="str">
        <f>IFERROR(IF(OR($C$144=FALSE,LEFT($B142,3)&lt;&gt;"NOX"),AU57*INDEX('Damage costs'!$V$18:$V$70,MATCH($B142,'Damage costs'!$C$18:$C$70,0))/1000,AU57*INDEX('Damage costs'!$Z$18:$Z$70,MATCH($B142,'Damage costs'!$C$18:$C$70,0))/1000),"")</f>
        <v/>
      </c>
      <c r="AV142" s="59" t="str">
        <f>IFERROR(IF(OR($C$144=FALSE,LEFT($B142,3)&lt;&gt;"NOX"),AV57*INDEX('Damage costs'!$V$18:$V$70,MATCH($B142,'Damage costs'!$C$18:$C$70,0))/1000,AV57*INDEX('Damage costs'!$Z$18:$Z$70,MATCH($B142,'Damage costs'!$C$18:$C$70,0))/1000),"")</f>
        <v/>
      </c>
      <c r="AW142" s="59" t="str">
        <f>IFERROR(IF(OR($C$144=FALSE,LEFT($B142,3)&lt;&gt;"NOX"),AW57*INDEX('Damage costs'!$V$18:$V$70,MATCH($B142,'Damage costs'!$C$18:$C$70,0))/1000,AW57*INDEX('Damage costs'!$Z$18:$Z$70,MATCH($B142,'Damage costs'!$C$18:$C$70,0))/1000),"")</f>
        <v/>
      </c>
      <c r="AX142" s="59" t="str">
        <f>IFERROR(IF(OR($C$144=FALSE,LEFT($B142,3)&lt;&gt;"NOX"),AX57*INDEX('Damage costs'!$V$18:$V$70,MATCH($B142,'Damage costs'!$C$18:$C$70,0))/1000,AX57*INDEX('Damage costs'!$Z$18:$Z$70,MATCH($B142,'Damage costs'!$C$18:$C$70,0))/1000),"")</f>
        <v/>
      </c>
      <c r="AY142" s="59" t="str">
        <f>IFERROR(IF(OR($C$144=FALSE,LEFT($B142,3)&lt;&gt;"NOX"),AY57*INDEX('Damage costs'!$V$18:$V$70,MATCH($B142,'Damage costs'!$C$18:$C$70,0))/1000,AY57*INDEX('Damage costs'!$Z$18:$Z$70,MATCH($B142,'Damage costs'!$C$18:$C$70,0))/1000),"")</f>
        <v/>
      </c>
      <c r="AZ142" s="59" t="str">
        <f>IFERROR(IF(OR($C$144=FALSE,LEFT($B142,3)&lt;&gt;"NOX"),AZ57*INDEX('Damage costs'!$V$18:$V$70,MATCH($B142,'Damage costs'!$C$18:$C$70,0))/1000,AZ57*INDEX('Damage costs'!$Z$18:$Z$70,MATCH($B142,'Damage costs'!$C$18:$C$70,0))/1000),"")</f>
        <v/>
      </c>
      <c r="BA142" s="59" t="str">
        <f>IFERROR(IF(OR($C$144=FALSE,LEFT($B142,3)&lt;&gt;"NOX"),BA57*INDEX('Damage costs'!$V$18:$V$70,MATCH($B142,'Damage costs'!$C$18:$C$70,0))/1000,BA57*INDEX('Damage costs'!$Z$18:$Z$70,MATCH($B142,'Damage costs'!$C$18:$C$70,0))/1000),"")</f>
        <v/>
      </c>
      <c r="BB142" s="59" t="str">
        <f>IFERROR(IF(OR($C$144=FALSE,LEFT($B142,3)&lt;&gt;"NOX"),BB57*INDEX('Damage costs'!$V$18:$V$70,MATCH($B142,'Damage costs'!$C$18:$C$70,0))/1000,BB57*INDEX('Damage costs'!$Z$18:$Z$70,MATCH($B142,'Damage costs'!$C$18:$C$70,0))/1000),"")</f>
        <v/>
      </c>
      <c r="BC142" s="59" t="str">
        <f>IFERROR(IF(OR($C$144=FALSE,LEFT($B142,3)&lt;&gt;"NOX"),BC57*INDEX('Damage costs'!$V$18:$V$70,MATCH($B142,'Damage costs'!$C$18:$C$70,0))/1000,BC57*INDEX('Damage costs'!$Z$18:$Z$70,MATCH($B142,'Damage costs'!$C$18:$C$70,0))/1000),"")</f>
        <v/>
      </c>
      <c r="BD142" s="59" t="str">
        <f>IFERROR(IF(OR($C$144=FALSE,LEFT($B142,3)&lt;&gt;"NOX"),BD57*INDEX('Damage costs'!$V$18:$V$70,MATCH($B142,'Damage costs'!$C$18:$C$70,0))/1000,BD57*INDEX('Damage costs'!$Z$18:$Z$70,MATCH($B142,'Damage costs'!$C$18:$C$70,0))/1000),"")</f>
        <v/>
      </c>
      <c r="BE142" s="59" t="str">
        <f>IFERROR(IF(OR($C$144=FALSE,LEFT($B142,3)&lt;&gt;"NOX"),BE57*INDEX('Damage costs'!$V$18:$V$70,MATCH($B142,'Damage costs'!$C$18:$C$70,0))/1000,BE57*INDEX('Damage costs'!$Z$18:$Z$70,MATCH($B142,'Damage costs'!$C$18:$C$70,0))/1000),"")</f>
        <v/>
      </c>
      <c r="BF142" s="59" t="str">
        <f>IFERROR(IF(OR($C$144=FALSE,LEFT($B142,3)&lt;&gt;"NOX"),BF57*INDEX('Damage costs'!$V$18:$V$70,MATCH($B142,'Damage costs'!$C$18:$C$70,0))/1000,BF57*INDEX('Damage costs'!$Z$18:$Z$70,MATCH($B142,'Damage costs'!$C$18:$C$70,0))/1000),"")</f>
        <v/>
      </c>
      <c r="BG142" s="59" t="str">
        <f>IFERROR(IF(OR($C$144=FALSE,LEFT($B142,3)&lt;&gt;"NOX"),BG57*INDEX('Damage costs'!$V$18:$V$70,MATCH($B142,'Damage costs'!$C$18:$C$70,0))/1000,BG57*INDEX('Damage costs'!$Z$18:$Z$70,MATCH($B142,'Damage costs'!$C$18:$C$70,0))/1000),"")</f>
        <v/>
      </c>
      <c r="BH142" s="59" t="str">
        <f>IFERROR(IF(OR($C$144=FALSE,LEFT($B142,3)&lt;&gt;"NOX"),BH57*INDEX('Damage costs'!$V$18:$V$70,MATCH($B142,'Damage costs'!$C$18:$C$70,0))/1000,BH57*INDEX('Damage costs'!$Z$18:$Z$70,MATCH($B142,'Damage costs'!$C$18:$C$70,0))/1000),"")</f>
        <v/>
      </c>
      <c r="BI142" s="59" t="str">
        <f>IFERROR(IF(OR($C$144=FALSE,LEFT($B142,3)&lt;&gt;"NOX"),BI57*INDEX('Damage costs'!$V$18:$V$70,MATCH($B142,'Damage costs'!$C$18:$C$70,0))/1000,BI57*INDEX('Damage costs'!$Z$18:$Z$70,MATCH($B142,'Damage costs'!$C$18:$C$70,0))/1000),"")</f>
        <v/>
      </c>
      <c r="BJ142" s="59" t="str">
        <f>IFERROR(IF(OR($C$144=FALSE,LEFT($B142,3)&lt;&gt;"NOX"),BJ57*INDEX('Damage costs'!$V$18:$V$70,MATCH($B142,'Damage costs'!$C$18:$C$70,0))/1000,BJ57*INDEX('Damage costs'!$Z$18:$Z$70,MATCH($B142,'Damage costs'!$C$18:$C$70,0))/1000),"")</f>
        <v/>
      </c>
      <c r="BK142" s="59" t="str">
        <f>IFERROR(IF(OR($C$144=FALSE,LEFT($B142,3)&lt;&gt;"NOX"),BK57*INDEX('Damage costs'!$V$18:$V$70,MATCH($B142,'Damage costs'!$C$18:$C$70,0))/1000,BK57*INDEX('Damage costs'!$Z$18:$Z$70,MATCH($B142,'Damage costs'!$C$18:$C$70,0))/1000),"")</f>
        <v/>
      </c>
      <c r="BL142" s="59" t="str">
        <f>IFERROR(IF(OR($C$144=FALSE,LEFT($B142,3)&lt;&gt;"NOX"),BL57*INDEX('Damage costs'!$V$18:$V$70,MATCH($B142,'Damage costs'!$C$18:$C$70,0))/1000,BL57*INDEX('Damage costs'!$Z$18:$Z$70,MATCH($B142,'Damage costs'!$C$18:$C$70,0))/1000),"")</f>
        <v/>
      </c>
      <c r="BM142" s="59" t="str">
        <f>IFERROR(IF(OR($C$144=FALSE,LEFT($B142,3)&lt;&gt;"NOX"),BM57*INDEX('Damage costs'!$V$18:$V$70,MATCH($B142,'Damage costs'!$C$18:$C$70,0))/1000,BM57*INDEX('Damage costs'!$Z$18:$Z$70,MATCH($B142,'Damage costs'!$C$18:$C$70,0))/1000),"")</f>
        <v/>
      </c>
      <c r="BN142" s="59" t="str">
        <f>IFERROR(IF(OR($C$144=FALSE,LEFT($B142,3)&lt;&gt;"NOX"),BN57*INDEX('Damage costs'!$V$18:$V$70,MATCH($B142,'Damage costs'!$C$18:$C$70,0))/1000,BN57*INDEX('Damage costs'!$Z$18:$Z$70,MATCH($B142,'Damage costs'!$C$18:$C$70,0))/1000),"")</f>
        <v/>
      </c>
      <c r="BO142" s="59" t="str">
        <f>IFERROR(IF(OR($C$144=FALSE,LEFT($B142,3)&lt;&gt;"NOX"),BO57*INDEX('Damage costs'!$V$18:$V$70,MATCH($B142,'Damage costs'!$C$18:$C$70,0))/1000,BO57*INDEX('Damage costs'!$Z$18:$Z$70,MATCH($B142,'Damage costs'!$C$18:$C$70,0))/1000),"")</f>
        <v/>
      </c>
      <c r="BP142" s="59" t="str">
        <f>IFERROR(IF(OR($C$144=FALSE,LEFT($B142,3)&lt;&gt;"NOX"),BP57*INDEX('Damage costs'!$V$18:$V$70,MATCH($B142,'Damage costs'!$C$18:$C$70,0))/1000,BP57*INDEX('Damage costs'!$Z$18:$Z$70,MATCH($B142,'Damage costs'!$C$18:$C$70,0))/1000),"")</f>
        <v/>
      </c>
      <c r="BQ142" s="59" t="str">
        <f>IFERROR(IF(OR($C$144=FALSE,LEFT($B142,3)&lt;&gt;"NOX"),BQ57*INDEX('Damage costs'!$V$18:$V$70,MATCH($B142,'Damage costs'!$C$18:$C$70,0))/1000,BQ57*INDEX('Damage costs'!$Z$18:$Z$70,MATCH($B142,'Damage costs'!$C$18:$C$70,0))/1000),"")</f>
        <v/>
      </c>
      <c r="BR142" s="59" t="str">
        <f>IFERROR(IF(OR($C$144=FALSE,LEFT($B142,3)&lt;&gt;"NOX"),BR57*INDEX('Damage costs'!$V$18:$V$70,MATCH($B142,'Damage costs'!$C$18:$C$70,0))/1000,BR57*INDEX('Damage costs'!$Z$18:$Z$70,MATCH($B142,'Damage costs'!$C$18:$C$70,0))/1000),"")</f>
        <v/>
      </c>
      <c r="BS142" s="59" t="str">
        <f>IFERROR(IF(OR($C$144=FALSE,LEFT($B142,3)&lt;&gt;"NOX"),BS57*INDEX('Damage costs'!$V$18:$V$70,MATCH($B142,'Damage costs'!$C$18:$C$70,0))/1000,BS57*INDEX('Damage costs'!$Z$18:$Z$70,MATCH($B142,'Damage costs'!$C$18:$C$70,0))/1000),"")</f>
        <v/>
      </c>
      <c r="BT142" s="59" t="str">
        <f>IFERROR(IF(OR($C$144=FALSE,LEFT($B142,3)&lt;&gt;"NOX"),BT57*INDEX('Damage costs'!$V$18:$V$70,MATCH($B142,'Damage costs'!$C$18:$C$70,0))/1000,BT57*INDEX('Damage costs'!$Z$18:$Z$70,MATCH($B142,'Damage costs'!$C$18:$C$70,0))/1000),"")</f>
        <v/>
      </c>
      <c r="BU142" s="59" t="str">
        <f>IFERROR(IF(OR($C$144=FALSE,LEFT($B142,3)&lt;&gt;"NOX"),BU57*INDEX('Damage costs'!$V$18:$V$70,MATCH($B142,'Damage costs'!$C$18:$C$70,0))/1000,BU57*INDEX('Damage costs'!$Z$18:$Z$70,MATCH($B142,'Damage costs'!$C$18:$C$70,0))/1000),"")</f>
        <v/>
      </c>
      <c r="BV142" s="59" t="str">
        <f>IFERROR(IF(OR($C$144=FALSE,LEFT($B142,3)&lt;&gt;"NOX"),BV57*INDEX('Damage costs'!$V$18:$V$70,MATCH($B142,'Damage costs'!$C$18:$C$70,0))/1000,BV57*INDEX('Damage costs'!$Z$18:$Z$70,MATCH($B142,'Damage costs'!$C$18:$C$70,0))/1000),"")</f>
        <v/>
      </c>
      <c r="BW142" s="59" t="str">
        <f>IFERROR(IF(OR($C$144=FALSE,LEFT($B142,3)&lt;&gt;"NOX"),BW57*INDEX('Damage costs'!$V$18:$V$70,MATCH($B142,'Damage costs'!$C$18:$C$70,0))/1000,BW57*INDEX('Damage costs'!$Z$18:$Z$70,MATCH($B142,'Damage costs'!$C$18:$C$70,0))/1000),"")</f>
        <v/>
      </c>
      <c r="BX142" s="59" t="str">
        <f>IFERROR(IF(OR($C$144=FALSE,LEFT($B142,3)&lt;&gt;"NOX"),BX57*INDEX('Damage costs'!$V$18:$V$70,MATCH($B142,'Damage costs'!$C$18:$C$70,0))/1000,BX57*INDEX('Damage costs'!$Z$18:$Z$70,MATCH($B142,'Damage costs'!$C$18:$C$70,0))/1000),"")</f>
        <v/>
      </c>
      <c r="BY142" s="59" t="str">
        <f>IFERROR(IF(OR($C$144=FALSE,LEFT($B142,3)&lt;&gt;"NOX"),BY57*INDEX('Damage costs'!$V$18:$V$70,MATCH($B142,'Damage costs'!$C$18:$C$70,0))/1000,BY57*INDEX('Damage costs'!$Z$18:$Z$70,MATCH($B142,'Damage costs'!$C$18:$C$70,0))/1000),"")</f>
        <v/>
      </c>
      <c r="BZ142" s="59" t="str">
        <f>IFERROR(IF(OR($C$144=FALSE,LEFT($B142,3)&lt;&gt;"NOX"),BZ57*INDEX('Damage costs'!$V$18:$V$70,MATCH($B142,'Damage costs'!$C$18:$C$70,0))/1000,BZ57*INDEX('Damage costs'!$Z$18:$Z$70,MATCH($B142,'Damage costs'!$C$18:$C$70,0))/1000),"")</f>
        <v/>
      </c>
      <c r="CA142" s="59" t="str">
        <f>IFERROR(IF(OR($C$144=FALSE,LEFT($B142,3)&lt;&gt;"NOX"),CA57*INDEX('Damage costs'!$V$18:$V$70,MATCH($B142,'Damage costs'!$C$18:$C$70,0))/1000,CA57*INDEX('Damage costs'!$Z$18:$Z$70,MATCH($B142,'Damage costs'!$C$18:$C$70,0))/1000),"")</f>
        <v/>
      </c>
      <c r="CB142" s="59" t="str">
        <f>IFERROR(IF(OR($C$144=FALSE,LEFT($B142,3)&lt;&gt;"NOX"),CB57*INDEX('Damage costs'!$V$18:$V$70,MATCH($B142,'Damage costs'!$C$18:$C$70,0))/1000,CB57*INDEX('Damage costs'!$Z$18:$Z$70,MATCH($B142,'Damage costs'!$C$18:$C$70,0))/1000),"")</f>
        <v/>
      </c>
      <c r="CC142" s="59" t="str">
        <f>IFERROR(IF(OR($C$144=FALSE,LEFT($B142,3)&lt;&gt;"NOX"),CC57*INDEX('Damage costs'!$V$18:$V$70,MATCH($B142,'Damage costs'!$C$18:$C$70,0))/1000,CC57*INDEX('Damage costs'!$Z$18:$Z$70,MATCH($B142,'Damage costs'!$C$18:$C$70,0))/1000),"")</f>
        <v/>
      </c>
      <c r="CD142" s="59" t="str">
        <f>IFERROR(IF(OR($C$144=FALSE,LEFT($B142,3)&lt;&gt;"NOX"),CD57*INDEX('Damage costs'!$V$18:$V$70,MATCH($B142,'Damage costs'!$C$18:$C$70,0))/1000,CD57*INDEX('Damage costs'!$Z$18:$Z$70,MATCH($B142,'Damage costs'!$C$18:$C$70,0))/1000),"")</f>
        <v/>
      </c>
      <c r="CE142" s="59" t="str">
        <f>IFERROR(IF(OR($C$144=FALSE,LEFT($B142,3)&lt;&gt;"NOX"),CE57*INDEX('Damage costs'!$V$18:$V$70,MATCH($B142,'Damage costs'!$C$18:$C$70,0))/1000,CE57*INDEX('Damage costs'!$Z$18:$Z$70,MATCH($B142,'Damage costs'!$C$18:$C$70,0))/1000),"")</f>
        <v/>
      </c>
      <c r="CF142" s="59" t="str">
        <f>IFERROR(IF(OR($C$144=FALSE,LEFT($B142,3)&lt;&gt;"NOX"),CF57*INDEX('Damage costs'!$V$18:$V$70,MATCH($B142,'Damage costs'!$C$18:$C$70,0))/1000,CF57*INDEX('Damage costs'!$Z$18:$Z$70,MATCH($B142,'Damage costs'!$C$18:$C$70,0))/1000),"")</f>
        <v/>
      </c>
      <c r="CG142" s="59" t="str">
        <f>IFERROR(IF(OR($C$144=FALSE,LEFT($B142,3)&lt;&gt;"NOX"),CG57*INDEX('Damage costs'!$V$18:$V$70,MATCH($B142,'Damage costs'!$C$18:$C$70,0))/1000,CG57*INDEX('Damage costs'!$Z$18:$Z$70,MATCH($B142,'Damage costs'!$C$18:$C$70,0))/1000),"")</f>
        <v/>
      </c>
      <c r="CH142" s="59" t="str">
        <f>IFERROR(IF(OR($C$144=FALSE,LEFT($B142,3)&lt;&gt;"NOX"),CH57*INDEX('Damage costs'!$V$18:$V$70,MATCH($B142,'Damage costs'!$C$18:$C$70,0))/1000,CH57*INDEX('Damage costs'!$Z$18:$Z$70,MATCH($B142,'Damage costs'!$C$18:$C$70,0))/1000),"")</f>
        <v/>
      </c>
      <c r="CI142" s="59" t="str">
        <f>IFERROR(IF(OR($C$144=FALSE,LEFT($B142,3)&lt;&gt;"NOX"),CI57*INDEX('Damage costs'!$V$18:$V$70,MATCH($B142,'Damage costs'!$C$18:$C$70,0))/1000,CI57*INDEX('Damage costs'!$Z$18:$Z$70,MATCH($B142,'Damage costs'!$C$18:$C$70,0))/1000),"")</f>
        <v/>
      </c>
      <c r="CJ142" s="59" t="str">
        <f>IFERROR(IF(OR($C$144=FALSE,LEFT($B142,3)&lt;&gt;"NOX"),CJ57*INDEX('Damage costs'!$V$18:$V$70,MATCH($B142,'Damage costs'!$C$18:$C$70,0))/1000,CJ57*INDEX('Damage costs'!$Z$18:$Z$70,MATCH($B142,'Damage costs'!$C$18:$C$70,0))/1000),"")</f>
        <v/>
      </c>
      <c r="CK142" s="59" t="str">
        <f>IFERROR(IF(OR($C$144=FALSE,LEFT($B142,3)&lt;&gt;"NOX"),CK57*INDEX('Damage costs'!$V$18:$V$70,MATCH($B142,'Damage costs'!$C$18:$C$70,0))/1000,CK57*INDEX('Damage costs'!$Z$18:$Z$70,MATCH($B142,'Damage costs'!$C$18:$C$70,0))/1000),"")</f>
        <v/>
      </c>
      <c r="CL142" s="59" t="str">
        <f>IFERROR(IF(OR($C$144=FALSE,LEFT($B142,3)&lt;&gt;"NOX"),CL57*INDEX('Damage costs'!$V$18:$V$70,MATCH($B142,'Damage costs'!$C$18:$C$70,0))/1000,CL57*INDEX('Damage costs'!$Z$18:$Z$70,MATCH($B142,'Damage costs'!$C$18:$C$70,0))/1000),"")</f>
        <v/>
      </c>
      <c r="CM142" s="59" t="str">
        <f>IFERROR(IF(OR($C$144=FALSE,LEFT($B142,3)&lt;&gt;"NOX"),CM57*INDEX('Damage costs'!$V$18:$V$70,MATCH($B142,'Damage costs'!$C$18:$C$70,0))/1000,CM57*INDEX('Damage costs'!$Z$18:$Z$70,MATCH($B142,'Damage costs'!$C$18:$C$70,0))/1000),"")</f>
        <v/>
      </c>
      <c r="CN142" s="59" t="str">
        <f>IFERROR(IF(OR($C$144=FALSE,LEFT($B142,3)&lt;&gt;"NOX"),CN57*INDEX('Damage costs'!$V$18:$V$70,MATCH($B142,'Damage costs'!$C$18:$C$70,0))/1000,CN57*INDEX('Damage costs'!$Z$18:$Z$70,MATCH($B142,'Damage costs'!$C$18:$C$70,0))/1000),"")</f>
        <v/>
      </c>
      <c r="CO142" s="59" t="str">
        <f>IFERROR(IF(OR($C$144=FALSE,LEFT($B142,3)&lt;&gt;"NOX"),CO57*INDEX('Damage costs'!$V$18:$V$70,MATCH($B142,'Damage costs'!$C$18:$C$70,0))/1000,CO57*INDEX('Damage costs'!$Z$18:$Z$70,MATCH($B142,'Damage costs'!$C$18:$C$70,0))/1000),"")</f>
        <v/>
      </c>
      <c r="CP142" s="59" t="str">
        <f>IFERROR(IF(OR($C$144=FALSE,LEFT($B142,3)&lt;&gt;"NOX"),CP57*INDEX('Damage costs'!$V$18:$V$70,MATCH($B142,'Damage costs'!$C$18:$C$70,0))/1000,CP57*INDEX('Damage costs'!$Z$18:$Z$70,MATCH($B142,'Damage costs'!$C$18:$C$70,0))/1000),"")</f>
        <v/>
      </c>
      <c r="CQ142" s="59" t="str">
        <f>IFERROR(IF(OR($C$144=FALSE,LEFT($B142,3)&lt;&gt;"NOX"),CQ57*INDEX('Damage costs'!$V$18:$V$70,MATCH($B142,'Damage costs'!$C$18:$C$70,0))/1000,CQ57*INDEX('Damage costs'!$Z$18:$Z$70,MATCH($B142,'Damage costs'!$C$18:$C$70,0))/1000),"")</f>
        <v/>
      </c>
      <c r="CR142" s="59" t="str">
        <f>IFERROR(IF(OR($C$144=FALSE,LEFT($B142,3)&lt;&gt;"NOX"),CR57*INDEX('Damage costs'!$V$18:$V$70,MATCH($B142,'Damage costs'!$C$18:$C$70,0))/1000,CR57*INDEX('Damage costs'!$Z$18:$Z$70,MATCH($B142,'Damage costs'!$C$18:$C$70,0))/1000),"")</f>
        <v/>
      </c>
      <c r="CS142" s="59" t="str">
        <f>IFERROR(IF(OR($C$144=FALSE,LEFT($B142,3)&lt;&gt;"NOX"),CS57*INDEX('Damage costs'!$V$18:$V$70,MATCH($B142,'Damage costs'!$C$18:$C$70,0))/1000,CS57*INDEX('Damage costs'!$Z$18:$Z$70,MATCH($B142,'Damage costs'!$C$18:$C$70,0))/1000),"")</f>
        <v/>
      </c>
      <c r="CT142" s="59" t="str">
        <f>IFERROR(IF(OR($C$144=FALSE,LEFT($B142,3)&lt;&gt;"NOX"),CT57*INDEX('Damage costs'!$V$18:$V$70,MATCH($B142,'Damage costs'!$C$18:$C$70,0))/1000,CT57*INDEX('Damage costs'!$Z$18:$Z$70,MATCH($B142,'Damage costs'!$C$18:$C$70,0))/1000),"")</f>
        <v/>
      </c>
      <c r="CU142" s="59" t="str">
        <f>IFERROR(IF(OR($C$144=FALSE,LEFT($B142,3)&lt;&gt;"NOX"),CU57*INDEX('Damage costs'!$V$18:$V$70,MATCH($B142,'Damage costs'!$C$18:$C$70,0))/1000,CU57*INDEX('Damage costs'!$Z$18:$Z$70,MATCH($B142,'Damage costs'!$C$18:$C$70,0))/1000),"")</f>
        <v/>
      </c>
      <c r="CV142" s="59" t="str">
        <f>IFERROR(IF(OR($C$144=FALSE,LEFT($B142,3)&lt;&gt;"NOX"),CV57*INDEX('Damage costs'!$V$18:$V$70,MATCH($B142,'Damage costs'!$C$18:$C$70,0))/1000,CV57*INDEX('Damage costs'!$Z$18:$Z$70,MATCH($B142,'Damage costs'!$C$18:$C$70,0))/1000),"")</f>
        <v/>
      </c>
      <c r="CW142" s="59" t="str">
        <f>IFERROR(IF(OR($C$144=FALSE,LEFT($B142,3)&lt;&gt;"NOX"),CW57*INDEX('Damage costs'!$V$18:$V$70,MATCH($B142,'Damage costs'!$C$18:$C$70,0))/1000,CW57*INDEX('Damage costs'!$Z$18:$Z$70,MATCH($B142,'Damage costs'!$C$18:$C$70,0))/1000),"")</f>
        <v/>
      </c>
      <c r="CX142" s="59" t="str">
        <f>IFERROR(IF(OR($C$144=FALSE,LEFT($B142,3)&lt;&gt;"NOX"),CX57*INDEX('Damage costs'!$V$18:$V$70,MATCH($B142,'Damage costs'!$C$18:$C$70,0))/1000,CX57*INDEX('Damage costs'!$Z$18:$Z$70,MATCH($B142,'Damage costs'!$C$18:$C$70,0))/1000),"")</f>
        <v/>
      </c>
      <c r="CY142" s="59" t="str">
        <f>IFERROR(IF(OR($C$144=FALSE,LEFT($B142,3)&lt;&gt;"NOX"),CY57*INDEX('Damage costs'!$V$18:$V$70,MATCH($B142,'Damage costs'!$C$18:$C$70,0))/1000,CY57*INDEX('Damage costs'!$Z$18:$Z$70,MATCH($B142,'Damage costs'!$C$18:$C$70,0))/1000),"")</f>
        <v/>
      </c>
      <c r="CZ142" s="391"/>
    </row>
    <row r="143" spans="2:104" x14ac:dyDescent="0.25">
      <c r="B143" s="406">
        <f t="shared" si="52"/>
        <v>0</v>
      </c>
      <c r="C143" s="9" t="s">
        <v>1117</v>
      </c>
      <c r="D143" s="59" t="str">
        <f>IFERROR(IF(OR($C$144=FALSE,LEFT($B143,3)&lt;&gt;"NOX"),D58*INDEX('Damage costs'!$V$18:$V$70,MATCH($B143,'Damage costs'!$C$18:$C$70,0))/1000,D58*INDEX('Damage costs'!$Z$18:$Z$70,MATCH($B143,'Damage costs'!$C$18:$C$70,0))/1000),"")</f>
        <v/>
      </c>
      <c r="E143" s="59" t="str">
        <f>IFERROR(IF(OR($C$144=FALSE,LEFT($B143,3)&lt;&gt;"NOX"),E58*INDEX('Damage costs'!$V$18:$V$70,MATCH($B143,'Damage costs'!$C$18:$C$70,0))/1000,E58*INDEX('Damage costs'!$Z$18:$Z$70,MATCH($B143,'Damage costs'!$C$18:$C$70,0))/1000),"")</f>
        <v/>
      </c>
      <c r="F143" s="59" t="str">
        <f>IFERROR(IF(OR($C$144=FALSE,LEFT($B143,3)&lt;&gt;"NOX"),F58*INDEX('Damage costs'!$V$18:$V$70,MATCH($B143,'Damage costs'!$C$18:$C$70,0))/1000,F58*INDEX('Damage costs'!$Z$18:$Z$70,MATCH($B143,'Damage costs'!$C$18:$C$70,0))/1000),"")</f>
        <v/>
      </c>
      <c r="G143" s="59" t="str">
        <f>IFERROR(IF(OR($C$144=FALSE,LEFT($B143,3)&lt;&gt;"NOX"),G58*INDEX('Damage costs'!$V$18:$V$70,MATCH($B143,'Damage costs'!$C$18:$C$70,0))/1000,G58*INDEX('Damage costs'!$Z$18:$Z$70,MATCH($B143,'Damage costs'!$C$18:$C$70,0))/1000),"")</f>
        <v/>
      </c>
      <c r="H143" s="59" t="str">
        <f>IFERROR(IF(OR($C$144=FALSE,LEFT($B143,3)&lt;&gt;"NOX"),H58*INDEX('Damage costs'!$V$18:$V$70,MATCH($B143,'Damage costs'!$C$18:$C$70,0))/1000,H58*INDEX('Damage costs'!$Z$18:$Z$70,MATCH($B143,'Damage costs'!$C$18:$C$70,0))/1000),"")</f>
        <v/>
      </c>
      <c r="I143" s="59" t="str">
        <f>IFERROR(IF(OR($C$144=FALSE,LEFT($B143,3)&lt;&gt;"NOX"),I58*INDEX('Damage costs'!$V$18:$V$70,MATCH($B143,'Damage costs'!$C$18:$C$70,0))/1000,I58*INDEX('Damage costs'!$Z$18:$Z$70,MATCH($B143,'Damage costs'!$C$18:$C$70,0))/1000),"")</f>
        <v/>
      </c>
      <c r="J143" s="59" t="str">
        <f>IFERROR(IF(OR($C$144=FALSE,LEFT($B143,3)&lt;&gt;"NOX"),J58*INDEX('Damage costs'!$V$18:$V$70,MATCH($B143,'Damage costs'!$C$18:$C$70,0))/1000,J58*INDEX('Damage costs'!$Z$18:$Z$70,MATCH($B143,'Damage costs'!$C$18:$C$70,0))/1000),"")</f>
        <v/>
      </c>
      <c r="K143" s="59" t="str">
        <f>IFERROR(IF(OR($C$144=FALSE,LEFT($B143,3)&lt;&gt;"NOX"),K58*INDEX('Damage costs'!$V$18:$V$70,MATCH($B143,'Damage costs'!$C$18:$C$70,0))/1000,K58*INDEX('Damage costs'!$Z$18:$Z$70,MATCH($B143,'Damage costs'!$C$18:$C$70,0))/1000),"")</f>
        <v/>
      </c>
      <c r="L143" s="59" t="str">
        <f>IFERROR(IF(OR($C$144=FALSE,LEFT($B143,3)&lt;&gt;"NOX"),L58*INDEX('Damage costs'!$V$18:$V$70,MATCH($B143,'Damage costs'!$C$18:$C$70,0))/1000,L58*INDEX('Damage costs'!$Z$18:$Z$70,MATCH($B143,'Damage costs'!$C$18:$C$70,0))/1000),"")</f>
        <v/>
      </c>
      <c r="M143" s="59" t="str">
        <f>IFERROR(IF(OR($C$144=FALSE,LEFT($B143,3)&lt;&gt;"NOX"),M58*INDEX('Damage costs'!$V$18:$V$70,MATCH($B143,'Damage costs'!$C$18:$C$70,0))/1000,M58*INDEX('Damage costs'!$Z$18:$Z$70,MATCH($B143,'Damage costs'!$C$18:$C$70,0))/1000),"")</f>
        <v/>
      </c>
      <c r="N143" s="59" t="str">
        <f>IFERROR(IF(OR($C$144=FALSE,LEFT($B143,3)&lt;&gt;"NOX"),N58*INDEX('Damage costs'!$V$18:$V$70,MATCH($B143,'Damage costs'!$C$18:$C$70,0))/1000,N58*INDEX('Damage costs'!$Z$18:$Z$70,MATCH($B143,'Damage costs'!$C$18:$C$70,0))/1000),"")</f>
        <v/>
      </c>
      <c r="O143" s="59" t="str">
        <f>IFERROR(IF(OR($C$144=FALSE,LEFT($B143,3)&lt;&gt;"NOX"),O58*INDEX('Damage costs'!$V$18:$V$70,MATCH($B143,'Damage costs'!$C$18:$C$70,0))/1000,O58*INDEX('Damage costs'!$Z$18:$Z$70,MATCH($B143,'Damage costs'!$C$18:$C$70,0))/1000),"")</f>
        <v/>
      </c>
      <c r="P143" s="59" t="str">
        <f>IFERROR(IF(OR($C$144=FALSE,LEFT($B143,3)&lt;&gt;"NOX"),P58*INDEX('Damage costs'!$V$18:$V$70,MATCH($B143,'Damage costs'!$C$18:$C$70,0))/1000,P58*INDEX('Damage costs'!$Z$18:$Z$70,MATCH($B143,'Damage costs'!$C$18:$C$70,0))/1000),"")</f>
        <v/>
      </c>
      <c r="Q143" s="59" t="str">
        <f>IFERROR(IF(OR($C$144=FALSE,LEFT($B143,3)&lt;&gt;"NOX"),Q58*INDEX('Damage costs'!$V$18:$V$70,MATCH($B143,'Damage costs'!$C$18:$C$70,0))/1000,Q58*INDEX('Damage costs'!$Z$18:$Z$70,MATCH($B143,'Damage costs'!$C$18:$C$70,0))/1000),"")</f>
        <v/>
      </c>
      <c r="R143" s="59" t="str">
        <f>IFERROR(IF(OR($C$144=FALSE,LEFT($B143,3)&lt;&gt;"NOX"),R58*INDEX('Damage costs'!$V$18:$V$70,MATCH($B143,'Damage costs'!$C$18:$C$70,0))/1000,R58*INDEX('Damage costs'!$Z$18:$Z$70,MATCH($B143,'Damage costs'!$C$18:$C$70,0))/1000),"")</f>
        <v/>
      </c>
      <c r="S143" s="59" t="str">
        <f>IFERROR(IF(OR($C$144=FALSE,LEFT($B143,3)&lt;&gt;"NOX"),S58*INDEX('Damage costs'!$V$18:$V$70,MATCH($B143,'Damage costs'!$C$18:$C$70,0))/1000,S58*INDEX('Damage costs'!$Z$18:$Z$70,MATCH($B143,'Damage costs'!$C$18:$C$70,0))/1000),"")</f>
        <v/>
      </c>
      <c r="T143" s="59" t="str">
        <f>IFERROR(IF(OR($C$144=FALSE,LEFT($B143,3)&lt;&gt;"NOX"),T58*INDEX('Damage costs'!$V$18:$V$70,MATCH($B143,'Damage costs'!$C$18:$C$70,0))/1000,T58*INDEX('Damage costs'!$Z$18:$Z$70,MATCH($B143,'Damage costs'!$C$18:$C$70,0))/1000),"")</f>
        <v/>
      </c>
      <c r="U143" s="59" t="str">
        <f>IFERROR(IF(OR($C$144=FALSE,LEFT($B143,3)&lt;&gt;"NOX"),U58*INDEX('Damage costs'!$V$18:$V$70,MATCH($B143,'Damage costs'!$C$18:$C$70,0))/1000,U58*INDEX('Damage costs'!$Z$18:$Z$70,MATCH($B143,'Damage costs'!$C$18:$C$70,0))/1000),"")</f>
        <v/>
      </c>
      <c r="V143" s="59" t="str">
        <f>IFERROR(IF(OR($C$144=FALSE,LEFT($B143,3)&lt;&gt;"NOX"),V58*INDEX('Damage costs'!$V$18:$V$70,MATCH($B143,'Damage costs'!$C$18:$C$70,0))/1000,V58*INDEX('Damage costs'!$Z$18:$Z$70,MATCH($B143,'Damage costs'!$C$18:$C$70,0))/1000),"")</f>
        <v/>
      </c>
      <c r="W143" s="59" t="str">
        <f>IFERROR(IF(OR($C$144=FALSE,LEFT($B143,3)&lt;&gt;"NOX"),W58*INDEX('Damage costs'!$V$18:$V$70,MATCH($B143,'Damage costs'!$C$18:$C$70,0))/1000,W58*INDEX('Damage costs'!$Z$18:$Z$70,MATCH($B143,'Damage costs'!$C$18:$C$70,0))/1000),"")</f>
        <v/>
      </c>
      <c r="X143" s="59" t="str">
        <f>IFERROR(IF(OR($C$144=FALSE,LEFT($B143,3)&lt;&gt;"NOX"),X58*INDEX('Damage costs'!$V$18:$V$70,MATCH($B143,'Damage costs'!$C$18:$C$70,0))/1000,X58*INDEX('Damage costs'!$Z$18:$Z$70,MATCH($B143,'Damage costs'!$C$18:$C$70,0))/1000),"")</f>
        <v/>
      </c>
      <c r="Y143" s="59" t="str">
        <f>IFERROR(IF(OR($C$144=FALSE,LEFT($B143,3)&lt;&gt;"NOX"),Y58*INDEX('Damage costs'!$V$18:$V$70,MATCH($B143,'Damage costs'!$C$18:$C$70,0))/1000,Y58*INDEX('Damage costs'!$Z$18:$Z$70,MATCH($B143,'Damage costs'!$C$18:$C$70,0))/1000),"")</f>
        <v/>
      </c>
      <c r="Z143" s="59" t="str">
        <f>IFERROR(IF(OR($C$144=FALSE,LEFT($B143,3)&lt;&gt;"NOX"),Z58*INDEX('Damage costs'!$V$18:$V$70,MATCH($B143,'Damage costs'!$C$18:$C$70,0))/1000,Z58*INDEX('Damage costs'!$Z$18:$Z$70,MATCH($B143,'Damage costs'!$C$18:$C$70,0))/1000),"")</f>
        <v/>
      </c>
      <c r="AA143" s="59" t="str">
        <f>IFERROR(IF(OR($C$144=FALSE,LEFT($B143,3)&lt;&gt;"NOX"),AA58*INDEX('Damage costs'!$V$18:$V$70,MATCH($B143,'Damage costs'!$C$18:$C$70,0))/1000,AA58*INDEX('Damage costs'!$Z$18:$Z$70,MATCH($B143,'Damage costs'!$C$18:$C$70,0))/1000),"")</f>
        <v/>
      </c>
      <c r="AB143" s="59" t="str">
        <f>IFERROR(IF(OR($C$144=FALSE,LEFT($B143,3)&lt;&gt;"NOX"),AB58*INDEX('Damage costs'!$V$18:$V$70,MATCH($B143,'Damage costs'!$C$18:$C$70,0))/1000,AB58*INDEX('Damage costs'!$Z$18:$Z$70,MATCH($B143,'Damage costs'!$C$18:$C$70,0))/1000),"")</f>
        <v/>
      </c>
      <c r="AC143" s="59" t="str">
        <f>IFERROR(IF(OR($C$144=FALSE,LEFT($B143,3)&lt;&gt;"NOX"),AC58*INDEX('Damage costs'!$V$18:$V$70,MATCH($B143,'Damage costs'!$C$18:$C$70,0))/1000,AC58*INDEX('Damage costs'!$Z$18:$Z$70,MATCH($B143,'Damage costs'!$C$18:$C$70,0))/1000),"")</f>
        <v/>
      </c>
      <c r="AD143" s="59" t="str">
        <f>IFERROR(IF(OR($C$144=FALSE,LEFT($B143,3)&lt;&gt;"NOX"),AD58*INDEX('Damage costs'!$V$18:$V$70,MATCH($B143,'Damage costs'!$C$18:$C$70,0))/1000,AD58*INDEX('Damage costs'!$Z$18:$Z$70,MATCH($B143,'Damage costs'!$C$18:$C$70,0))/1000),"")</f>
        <v/>
      </c>
      <c r="AE143" s="59" t="str">
        <f>IFERROR(IF(OR($C$144=FALSE,LEFT($B143,3)&lt;&gt;"NOX"),AE58*INDEX('Damage costs'!$V$18:$V$70,MATCH($B143,'Damage costs'!$C$18:$C$70,0))/1000,AE58*INDEX('Damage costs'!$Z$18:$Z$70,MATCH($B143,'Damage costs'!$C$18:$C$70,0))/1000),"")</f>
        <v/>
      </c>
      <c r="AF143" s="59" t="str">
        <f>IFERROR(IF(OR($C$144=FALSE,LEFT($B143,3)&lt;&gt;"NOX"),AF58*INDEX('Damage costs'!$V$18:$V$70,MATCH($B143,'Damage costs'!$C$18:$C$70,0))/1000,AF58*INDEX('Damage costs'!$Z$18:$Z$70,MATCH($B143,'Damage costs'!$C$18:$C$70,0))/1000),"")</f>
        <v/>
      </c>
      <c r="AG143" s="59" t="str">
        <f>IFERROR(IF(OR($C$144=FALSE,LEFT($B143,3)&lt;&gt;"NOX"),AG58*INDEX('Damage costs'!$V$18:$V$70,MATCH($B143,'Damage costs'!$C$18:$C$70,0))/1000,AG58*INDEX('Damage costs'!$Z$18:$Z$70,MATCH($B143,'Damage costs'!$C$18:$C$70,0))/1000),"")</f>
        <v/>
      </c>
      <c r="AH143" s="59" t="str">
        <f>IFERROR(IF(OR($C$144=FALSE,LEFT($B143,3)&lt;&gt;"NOX"),AH58*INDEX('Damage costs'!$V$18:$V$70,MATCH($B143,'Damage costs'!$C$18:$C$70,0))/1000,AH58*INDEX('Damage costs'!$Z$18:$Z$70,MATCH($B143,'Damage costs'!$C$18:$C$70,0))/1000),"")</f>
        <v/>
      </c>
      <c r="AI143" s="59" t="str">
        <f>IFERROR(IF(OR($C$144=FALSE,LEFT($B143,3)&lt;&gt;"NOX"),AI58*INDEX('Damage costs'!$V$18:$V$70,MATCH($B143,'Damage costs'!$C$18:$C$70,0))/1000,AI58*INDEX('Damage costs'!$Z$18:$Z$70,MATCH($B143,'Damage costs'!$C$18:$C$70,0))/1000),"")</f>
        <v/>
      </c>
      <c r="AJ143" s="59" t="str">
        <f>IFERROR(IF(OR($C$144=FALSE,LEFT($B143,3)&lt;&gt;"NOX"),AJ58*INDEX('Damage costs'!$V$18:$V$70,MATCH($B143,'Damage costs'!$C$18:$C$70,0))/1000,AJ58*INDEX('Damage costs'!$Z$18:$Z$70,MATCH($B143,'Damage costs'!$C$18:$C$70,0))/1000),"")</f>
        <v/>
      </c>
      <c r="AK143" s="59" t="str">
        <f>IFERROR(IF(OR($C$144=FALSE,LEFT($B143,3)&lt;&gt;"NOX"),AK58*INDEX('Damage costs'!$V$18:$V$70,MATCH($B143,'Damage costs'!$C$18:$C$70,0))/1000,AK58*INDEX('Damage costs'!$Z$18:$Z$70,MATCH($B143,'Damage costs'!$C$18:$C$70,0))/1000),"")</f>
        <v/>
      </c>
      <c r="AL143" s="59" t="str">
        <f>IFERROR(IF(OR($C$144=FALSE,LEFT($B143,3)&lt;&gt;"NOX"),AL58*INDEX('Damage costs'!$V$18:$V$70,MATCH($B143,'Damage costs'!$C$18:$C$70,0))/1000,AL58*INDEX('Damage costs'!$Z$18:$Z$70,MATCH($B143,'Damage costs'!$C$18:$C$70,0))/1000),"")</f>
        <v/>
      </c>
      <c r="AM143" s="59" t="str">
        <f>IFERROR(IF(OR($C$144=FALSE,LEFT($B143,3)&lt;&gt;"NOX"),AM58*INDEX('Damage costs'!$V$18:$V$70,MATCH($B143,'Damage costs'!$C$18:$C$70,0))/1000,AM58*INDEX('Damage costs'!$Z$18:$Z$70,MATCH($B143,'Damage costs'!$C$18:$C$70,0))/1000),"")</f>
        <v/>
      </c>
      <c r="AN143" s="59" t="str">
        <f>IFERROR(IF(OR($C$144=FALSE,LEFT($B143,3)&lt;&gt;"NOX"),AN58*INDEX('Damage costs'!$V$18:$V$70,MATCH($B143,'Damage costs'!$C$18:$C$70,0))/1000,AN58*INDEX('Damage costs'!$Z$18:$Z$70,MATCH($B143,'Damage costs'!$C$18:$C$70,0))/1000),"")</f>
        <v/>
      </c>
      <c r="AO143" s="59" t="str">
        <f>IFERROR(IF(OR($C$144=FALSE,LEFT($B143,3)&lt;&gt;"NOX"),AO58*INDEX('Damage costs'!$V$18:$V$70,MATCH($B143,'Damage costs'!$C$18:$C$70,0))/1000,AO58*INDEX('Damage costs'!$Z$18:$Z$70,MATCH($B143,'Damage costs'!$C$18:$C$70,0))/1000),"")</f>
        <v/>
      </c>
      <c r="AP143" s="59" t="str">
        <f>IFERROR(IF(OR($C$144=FALSE,LEFT($B143,3)&lt;&gt;"NOX"),AP58*INDEX('Damage costs'!$V$18:$V$70,MATCH($B143,'Damage costs'!$C$18:$C$70,0))/1000,AP58*INDEX('Damage costs'!$Z$18:$Z$70,MATCH($B143,'Damage costs'!$C$18:$C$70,0))/1000),"")</f>
        <v/>
      </c>
      <c r="AQ143" s="59" t="str">
        <f>IFERROR(IF(OR($C$144=FALSE,LEFT($B143,3)&lt;&gt;"NOX"),AQ58*INDEX('Damage costs'!$V$18:$V$70,MATCH($B143,'Damage costs'!$C$18:$C$70,0))/1000,AQ58*INDEX('Damage costs'!$Z$18:$Z$70,MATCH($B143,'Damage costs'!$C$18:$C$70,0))/1000),"")</f>
        <v/>
      </c>
      <c r="AR143" s="59" t="str">
        <f>IFERROR(IF(OR($C$144=FALSE,LEFT($B143,3)&lt;&gt;"NOX"),AR58*INDEX('Damage costs'!$V$18:$V$70,MATCH($B143,'Damage costs'!$C$18:$C$70,0))/1000,AR58*INDEX('Damage costs'!$Z$18:$Z$70,MATCH($B143,'Damage costs'!$C$18:$C$70,0))/1000),"")</f>
        <v/>
      </c>
      <c r="AS143" s="59" t="str">
        <f>IFERROR(IF(OR($C$144=FALSE,LEFT($B143,3)&lt;&gt;"NOX"),AS58*INDEX('Damage costs'!$V$18:$V$70,MATCH($B143,'Damage costs'!$C$18:$C$70,0))/1000,AS58*INDEX('Damage costs'!$Z$18:$Z$70,MATCH($B143,'Damage costs'!$C$18:$C$70,0))/1000),"")</f>
        <v/>
      </c>
      <c r="AT143" s="59" t="str">
        <f>IFERROR(IF(OR($C$144=FALSE,LEFT($B143,3)&lt;&gt;"NOX"),AT58*INDEX('Damage costs'!$V$18:$V$70,MATCH($B143,'Damage costs'!$C$18:$C$70,0))/1000,AT58*INDEX('Damage costs'!$Z$18:$Z$70,MATCH($B143,'Damage costs'!$C$18:$C$70,0))/1000),"")</f>
        <v/>
      </c>
      <c r="AU143" s="59" t="str">
        <f>IFERROR(IF(OR($C$144=FALSE,LEFT($B143,3)&lt;&gt;"NOX"),AU58*INDEX('Damage costs'!$V$18:$V$70,MATCH($B143,'Damage costs'!$C$18:$C$70,0))/1000,AU58*INDEX('Damage costs'!$Z$18:$Z$70,MATCH($B143,'Damage costs'!$C$18:$C$70,0))/1000),"")</f>
        <v/>
      </c>
      <c r="AV143" s="59" t="str">
        <f>IFERROR(IF(OR($C$144=FALSE,LEFT($B143,3)&lt;&gt;"NOX"),AV58*INDEX('Damage costs'!$V$18:$V$70,MATCH($B143,'Damage costs'!$C$18:$C$70,0))/1000,AV58*INDEX('Damage costs'!$Z$18:$Z$70,MATCH($B143,'Damage costs'!$C$18:$C$70,0))/1000),"")</f>
        <v/>
      </c>
      <c r="AW143" s="59" t="str">
        <f>IFERROR(IF(OR($C$144=FALSE,LEFT($B143,3)&lt;&gt;"NOX"),AW58*INDEX('Damage costs'!$V$18:$V$70,MATCH($B143,'Damage costs'!$C$18:$C$70,0))/1000,AW58*INDEX('Damage costs'!$Z$18:$Z$70,MATCH($B143,'Damage costs'!$C$18:$C$70,0))/1000),"")</f>
        <v/>
      </c>
      <c r="AX143" s="59" t="str">
        <f>IFERROR(IF(OR($C$144=FALSE,LEFT($B143,3)&lt;&gt;"NOX"),AX58*INDEX('Damage costs'!$V$18:$V$70,MATCH($B143,'Damage costs'!$C$18:$C$70,0))/1000,AX58*INDEX('Damage costs'!$Z$18:$Z$70,MATCH($B143,'Damage costs'!$C$18:$C$70,0))/1000),"")</f>
        <v/>
      </c>
      <c r="AY143" s="59" t="str">
        <f>IFERROR(IF(OR($C$144=FALSE,LEFT($B143,3)&lt;&gt;"NOX"),AY58*INDEX('Damage costs'!$V$18:$V$70,MATCH($B143,'Damage costs'!$C$18:$C$70,0))/1000,AY58*INDEX('Damage costs'!$Z$18:$Z$70,MATCH($B143,'Damage costs'!$C$18:$C$70,0))/1000),"")</f>
        <v/>
      </c>
      <c r="AZ143" s="59" t="str">
        <f>IFERROR(IF(OR($C$144=FALSE,LEFT($B143,3)&lt;&gt;"NOX"),AZ58*INDEX('Damage costs'!$V$18:$V$70,MATCH($B143,'Damage costs'!$C$18:$C$70,0))/1000,AZ58*INDEX('Damage costs'!$Z$18:$Z$70,MATCH($B143,'Damage costs'!$C$18:$C$70,0))/1000),"")</f>
        <v/>
      </c>
      <c r="BA143" s="59" t="str">
        <f>IFERROR(IF(OR($C$144=FALSE,LEFT($B143,3)&lt;&gt;"NOX"),BA58*INDEX('Damage costs'!$V$18:$V$70,MATCH($B143,'Damage costs'!$C$18:$C$70,0))/1000,BA58*INDEX('Damage costs'!$Z$18:$Z$70,MATCH($B143,'Damage costs'!$C$18:$C$70,0))/1000),"")</f>
        <v/>
      </c>
      <c r="BB143" s="59" t="str">
        <f>IFERROR(IF(OR($C$144=FALSE,LEFT($B143,3)&lt;&gt;"NOX"),BB58*INDEX('Damage costs'!$V$18:$V$70,MATCH($B143,'Damage costs'!$C$18:$C$70,0))/1000,BB58*INDEX('Damage costs'!$Z$18:$Z$70,MATCH($B143,'Damage costs'!$C$18:$C$70,0))/1000),"")</f>
        <v/>
      </c>
      <c r="BC143" s="59" t="str">
        <f>IFERROR(IF(OR($C$144=FALSE,LEFT($B143,3)&lt;&gt;"NOX"),BC58*INDEX('Damage costs'!$V$18:$V$70,MATCH($B143,'Damage costs'!$C$18:$C$70,0))/1000,BC58*INDEX('Damage costs'!$Z$18:$Z$70,MATCH($B143,'Damage costs'!$C$18:$C$70,0))/1000),"")</f>
        <v/>
      </c>
      <c r="BD143" s="59" t="str">
        <f>IFERROR(IF(OR($C$144=FALSE,LEFT($B143,3)&lt;&gt;"NOX"),BD58*INDEX('Damage costs'!$V$18:$V$70,MATCH($B143,'Damage costs'!$C$18:$C$70,0))/1000,BD58*INDEX('Damage costs'!$Z$18:$Z$70,MATCH($B143,'Damage costs'!$C$18:$C$70,0))/1000),"")</f>
        <v/>
      </c>
      <c r="BE143" s="59" t="str">
        <f>IFERROR(IF(OR($C$144=FALSE,LEFT($B143,3)&lt;&gt;"NOX"),BE58*INDEX('Damage costs'!$V$18:$V$70,MATCH($B143,'Damage costs'!$C$18:$C$70,0))/1000,BE58*INDEX('Damage costs'!$Z$18:$Z$70,MATCH($B143,'Damage costs'!$C$18:$C$70,0))/1000),"")</f>
        <v/>
      </c>
      <c r="BF143" s="59" t="str">
        <f>IFERROR(IF(OR($C$144=FALSE,LEFT($B143,3)&lt;&gt;"NOX"),BF58*INDEX('Damage costs'!$V$18:$V$70,MATCH($B143,'Damage costs'!$C$18:$C$70,0))/1000,BF58*INDEX('Damage costs'!$Z$18:$Z$70,MATCH($B143,'Damage costs'!$C$18:$C$70,0))/1000),"")</f>
        <v/>
      </c>
      <c r="BG143" s="59" t="str">
        <f>IFERROR(IF(OR($C$144=FALSE,LEFT($B143,3)&lt;&gt;"NOX"),BG58*INDEX('Damage costs'!$V$18:$V$70,MATCH($B143,'Damage costs'!$C$18:$C$70,0))/1000,BG58*INDEX('Damage costs'!$Z$18:$Z$70,MATCH($B143,'Damage costs'!$C$18:$C$70,0))/1000),"")</f>
        <v/>
      </c>
      <c r="BH143" s="59" t="str">
        <f>IFERROR(IF(OR($C$144=FALSE,LEFT($B143,3)&lt;&gt;"NOX"),BH58*INDEX('Damage costs'!$V$18:$V$70,MATCH($B143,'Damage costs'!$C$18:$C$70,0))/1000,BH58*INDEX('Damage costs'!$Z$18:$Z$70,MATCH($B143,'Damage costs'!$C$18:$C$70,0))/1000),"")</f>
        <v/>
      </c>
      <c r="BI143" s="59" t="str">
        <f>IFERROR(IF(OR($C$144=FALSE,LEFT($B143,3)&lt;&gt;"NOX"),BI58*INDEX('Damage costs'!$V$18:$V$70,MATCH($B143,'Damage costs'!$C$18:$C$70,0))/1000,BI58*INDEX('Damage costs'!$Z$18:$Z$70,MATCH($B143,'Damage costs'!$C$18:$C$70,0))/1000),"")</f>
        <v/>
      </c>
      <c r="BJ143" s="59" t="str">
        <f>IFERROR(IF(OR($C$144=FALSE,LEFT($B143,3)&lt;&gt;"NOX"),BJ58*INDEX('Damage costs'!$V$18:$V$70,MATCH($B143,'Damage costs'!$C$18:$C$70,0))/1000,BJ58*INDEX('Damage costs'!$Z$18:$Z$70,MATCH($B143,'Damage costs'!$C$18:$C$70,0))/1000),"")</f>
        <v/>
      </c>
      <c r="BK143" s="59" t="str">
        <f>IFERROR(IF(OR($C$144=FALSE,LEFT($B143,3)&lt;&gt;"NOX"),BK58*INDEX('Damage costs'!$V$18:$V$70,MATCH($B143,'Damage costs'!$C$18:$C$70,0))/1000,BK58*INDEX('Damage costs'!$Z$18:$Z$70,MATCH($B143,'Damage costs'!$C$18:$C$70,0))/1000),"")</f>
        <v/>
      </c>
      <c r="BL143" s="59" t="str">
        <f>IFERROR(IF(OR($C$144=FALSE,LEFT($B143,3)&lt;&gt;"NOX"),BL58*INDEX('Damage costs'!$V$18:$V$70,MATCH($B143,'Damage costs'!$C$18:$C$70,0))/1000,BL58*INDEX('Damage costs'!$Z$18:$Z$70,MATCH($B143,'Damage costs'!$C$18:$C$70,0))/1000),"")</f>
        <v/>
      </c>
      <c r="BM143" s="59" t="str">
        <f>IFERROR(IF(OR($C$144=FALSE,LEFT($B143,3)&lt;&gt;"NOX"),BM58*INDEX('Damage costs'!$V$18:$V$70,MATCH($B143,'Damage costs'!$C$18:$C$70,0))/1000,BM58*INDEX('Damage costs'!$Z$18:$Z$70,MATCH($B143,'Damage costs'!$C$18:$C$70,0))/1000),"")</f>
        <v/>
      </c>
      <c r="BN143" s="59" t="str">
        <f>IFERROR(IF(OR($C$144=FALSE,LEFT($B143,3)&lt;&gt;"NOX"),BN58*INDEX('Damage costs'!$V$18:$V$70,MATCH($B143,'Damage costs'!$C$18:$C$70,0))/1000,BN58*INDEX('Damage costs'!$Z$18:$Z$70,MATCH($B143,'Damage costs'!$C$18:$C$70,0))/1000),"")</f>
        <v/>
      </c>
      <c r="BO143" s="59" t="str">
        <f>IFERROR(IF(OR($C$144=FALSE,LEFT($B143,3)&lt;&gt;"NOX"),BO58*INDEX('Damage costs'!$V$18:$V$70,MATCH($B143,'Damage costs'!$C$18:$C$70,0))/1000,BO58*INDEX('Damage costs'!$Z$18:$Z$70,MATCH($B143,'Damage costs'!$C$18:$C$70,0))/1000),"")</f>
        <v/>
      </c>
      <c r="BP143" s="59" t="str">
        <f>IFERROR(IF(OR($C$144=FALSE,LEFT($B143,3)&lt;&gt;"NOX"),BP58*INDEX('Damage costs'!$V$18:$V$70,MATCH($B143,'Damage costs'!$C$18:$C$70,0))/1000,BP58*INDEX('Damage costs'!$Z$18:$Z$70,MATCH($B143,'Damage costs'!$C$18:$C$70,0))/1000),"")</f>
        <v/>
      </c>
      <c r="BQ143" s="59" t="str">
        <f>IFERROR(IF(OR($C$144=FALSE,LEFT($B143,3)&lt;&gt;"NOX"),BQ58*INDEX('Damage costs'!$V$18:$V$70,MATCH($B143,'Damage costs'!$C$18:$C$70,0))/1000,BQ58*INDEX('Damage costs'!$Z$18:$Z$70,MATCH($B143,'Damage costs'!$C$18:$C$70,0))/1000),"")</f>
        <v/>
      </c>
      <c r="BR143" s="59" t="str">
        <f>IFERROR(IF(OR($C$144=FALSE,LEFT($B143,3)&lt;&gt;"NOX"),BR58*INDEX('Damage costs'!$V$18:$V$70,MATCH($B143,'Damage costs'!$C$18:$C$70,0))/1000,BR58*INDEX('Damage costs'!$Z$18:$Z$70,MATCH($B143,'Damage costs'!$C$18:$C$70,0))/1000),"")</f>
        <v/>
      </c>
      <c r="BS143" s="59" t="str">
        <f>IFERROR(IF(OR($C$144=FALSE,LEFT($B143,3)&lt;&gt;"NOX"),BS58*INDEX('Damage costs'!$V$18:$V$70,MATCH($B143,'Damage costs'!$C$18:$C$70,0))/1000,BS58*INDEX('Damage costs'!$Z$18:$Z$70,MATCH($B143,'Damage costs'!$C$18:$C$70,0))/1000),"")</f>
        <v/>
      </c>
      <c r="BT143" s="59" t="str">
        <f>IFERROR(IF(OR($C$144=FALSE,LEFT($B143,3)&lt;&gt;"NOX"),BT58*INDEX('Damage costs'!$V$18:$V$70,MATCH($B143,'Damage costs'!$C$18:$C$70,0))/1000,BT58*INDEX('Damage costs'!$Z$18:$Z$70,MATCH($B143,'Damage costs'!$C$18:$C$70,0))/1000),"")</f>
        <v/>
      </c>
      <c r="BU143" s="59" t="str">
        <f>IFERROR(IF(OR($C$144=FALSE,LEFT($B143,3)&lt;&gt;"NOX"),BU58*INDEX('Damage costs'!$V$18:$V$70,MATCH($B143,'Damage costs'!$C$18:$C$70,0))/1000,BU58*INDEX('Damage costs'!$Z$18:$Z$70,MATCH($B143,'Damage costs'!$C$18:$C$70,0))/1000),"")</f>
        <v/>
      </c>
      <c r="BV143" s="59" t="str">
        <f>IFERROR(IF(OR($C$144=FALSE,LEFT($B143,3)&lt;&gt;"NOX"),BV58*INDEX('Damage costs'!$V$18:$V$70,MATCH($B143,'Damage costs'!$C$18:$C$70,0))/1000,BV58*INDEX('Damage costs'!$Z$18:$Z$70,MATCH($B143,'Damage costs'!$C$18:$C$70,0))/1000),"")</f>
        <v/>
      </c>
      <c r="BW143" s="59" t="str">
        <f>IFERROR(IF(OR($C$144=FALSE,LEFT($B143,3)&lt;&gt;"NOX"),BW58*INDEX('Damage costs'!$V$18:$V$70,MATCH($B143,'Damage costs'!$C$18:$C$70,0))/1000,BW58*INDEX('Damage costs'!$Z$18:$Z$70,MATCH($B143,'Damage costs'!$C$18:$C$70,0))/1000),"")</f>
        <v/>
      </c>
      <c r="BX143" s="59" t="str">
        <f>IFERROR(IF(OR($C$144=FALSE,LEFT($B143,3)&lt;&gt;"NOX"),BX58*INDEX('Damage costs'!$V$18:$V$70,MATCH($B143,'Damage costs'!$C$18:$C$70,0))/1000,BX58*INDEX('Damage costs'!$Z$18:$Z$70,MATCH($B143,'Damage costs'!$C$18:$C$70,0))/1000),"")</f>
        <v/>
      </c>
      <c r="BY143" s="59" t="str">
        <f>IFERROR(IF(OR($C$144=FALSE,LEFT($B143,3)&lt;&gt;"NOX"),BY58*INDEX('Damage costs'!$V$18:$V$70,MATCH($B143,'Damage costs'!$C$18:$C$70,0))/1000,BY58*INDEX('Damage costs'!$Z$18:$Z$70,MATCH($B143,'Damage costs'!$C$18:$C$70,0))/1000),"")</f>
        <v/>
      </c>
      <c r="BZ143" s="59" t="str">
        <f>IFERROR(IF(OR($C$144=FALSE,LEFT($B143,3)&lt;&gt;"NOX"),BZ58*INDEX('Damage costs'!$V$18:$V$70,MATCH($B143,'Damage costs'!$C$18:$C$70,0))/1000,BZ58*INDEX('Damage costs'!$Z$18:$Z$70,MATCH($B143,'Damage costs'!$C$18:$C$70,0))/1000),"")</f>
        <v/>
      </c>
      <c r="CA143" s="59" t="str">
        <f>IFERROR(IF(OR($C$144=FALSE,LEFT($B143,3)&lt;&gt;"NOX"),CA58*INDEX('Damage costs'!$V$18:$V$70,MATCH($B143,'Damage costs'!$C$18:$C$70,0))/1000,CA58*INDEX('Damage costs'!$Z$18:$Z$70,MATCH($B143,'Damage costs'!$C$18:$C$70,0))/1000),"")</f>
        <v/>
      </c>
      <c r="CB143" s="59" t="str">
        <f>IFERROR(IF(OR($C$144=FALSE,LEFT($B143,3)&lt;&gt;"NOX"),CB58*INDEX('Damage costs'!$V$18:$V$70,MATCH($B143,'Damage costs'!$C$18:$C$70,0))/1000,CB58*INDEX('Damage costs'!$Z$18:$Z$70,MATCH($B143,'Damage costs'!$C$18:$C$70,0))/1000),"")</f>
        <v/>
      </c>
      <c r="CC143" s="59" t="str">
        <f>IFERROR(IF(OR($C$144=FALSE,LEFT($B143,3)&lt;&gt;"NOX"),CC58*INDEX('Damage costs'!$V$18:$V$70,MATCH($B143,'Damage costs'!$C$18:$C$70,0))/1000,CC58*INDEX('Damage costs'!$Z$18:$Z$70,MATCH($B143,'Damage costs'!$C$18:$C$70,0))/1000),"")</f>
        <v/>
      </c>
      <c r="CD143" s="59" t="str">
        <f>IFERROR(IF(OR($C$144=FALSE,LEFT($B143,3)&lt;&gt;"NOX"),CD58*INDEX('Damage costs'!$V$18:$V$70,MATCH($B143,'Damage costs'!$C$18:$C$70,0))/1000,CD58*INDEX('Damage costs'!$Z$18:$Z$70,MATCH($B143,'Damage costs'!$C$18:$C$70,0))/1000),"")</f>
        <v/>
      </c>
      <c r="CE143" s="59" t="str">
        <f>IFERROR(IF(OR($C$144=FALSE,LEFT($B143,3)&lt;&gt;"NOX"),CE58*INDEX('Damage costs'!$V$18:$V$70,MATCH($B143,'Damage costs'!$C$18:$C$70,0))/1000,CE58*INDEX('Damage costs'!$Z$18:$Z$70,MATCH($B143,'Damage costs'!$C$18:$C$70,0))/1000),"")</f>
        <v/>
      </c>
      <c r="CF143" s="59" t="str">
        <f>IFERROR(IF(OR($C$144=FALSE,LEFT($B143,3)&lt;&gt;"NOX"),CF58*INDEX('Damage costs'!$V$18:$V$70,MATCH($B143,'Damage costs'!$C$18:$C$70,0))/1000,CF58*INDEX('Damage costs'!$Z$18:$Z$70,MATCH($B143,'Damage costs'!$C$18:$C$70,0))/1000),"")</f>
        <v/>
      </c>
      <c r="CG143" s="59" t="str">
        <f>IFERROR(IF(OR($C$144=FALSE,LEFT($B143,3)&lt;&gt;"NOX"),CG58*INDEX('Damage costs'!$V$18:$V$70,MATCH($B143,'Damage costs'!$C$18:$C$70,0))/1000,CG58*INDEX('Damage costs'!$Z$18:$Z$70,MATCH($B143,'Damage costs'!$C$18:$C$70,0))/1000),"")</f>
        <v/>
      </c>
      <c r="CH143" s="59" t="str">
        <f>IFERROR(IF(OR($C$144=FALSE,LEFT($B143,3)&lt;&gt;"NOX"),CH58*INDEX('Damage costs'!$V$18:$V$70,MATCH($B143,'Damage costs'!$C$18:$C$70,0))/1000,CH58*INDEX('Damage costs'!$Z$18:$Z$70,MATCH($B143,'Damage costs'!$C$18:$C$70,0))/1000),"")</f>
        <v/>
      </c>
      <c r="CI143" s="59" t="str">
        <f>IFERROR(IF(OR($C$144=FALSE,LEFT($B143,3)&lt;&gt;"NOX"),CI58*INDEX('Damage costs'!$V$18:$V$70,MATCH($B143,'Damage costs'!$C$18:$C$70,0))/1000,CI58*INDEX('Damage costs'!$Z$18:$Z$70,MATCH($B143,'Damage costs'!$C$18:$C$70,0))/1000),"")</f>
        <v/>
      </c>
      <c r="CJ143" s="59" t="str">
        <f>IFERROR(IF(OR($C$144=FALSE,LEFT($B143,3)&lt;&gt;"NOX"),CJ58*INDEX('Damage costs'!$V$18:$V$70,MATCH($B143,'Damage costs'!$C$18:$C$70,0))/1000,CJ58*INDEX('Damage costs'!$Z$18:$Z$70,MATCH($B143,'Damage costs'!$C$18:$C$70,0))/1000),"")</f>
        <v/>
      </c>
      <c r="CK143" s="59" t="str">
        <f>IFERROR(IF(OR($C$144=FALSE,LEFT($B143,3)&lt;&gt;"NOX"),CK58*INDEX('Damage costs'!$V$18:$V$70,MATCH($B143,'Damage costs'!$C$18:$C$70,0))/1000,CK58*INDEX('Damage costs'!$Z$18:$Z$70,MATCH($B143,'Damage costs'!$C$18:$C$70,0))/1000),"")</f>
        <v/>
      </c>
      <c r="CL143" s="59" t="str">
        <f>IFERROR(IF(OR($C$144=FALSE,LEFT($B143,3)&lt;&gt;"NOX"),CL58*INDEX('Damage costs'!$V$18:$V$70,MATCH($B143,'Damage costs'!$C$18:$C$70,0))/1000,CL58*INDEX('Damage costs'!$Z$18:$Z$70,MATCH($B143,'Damage costs'!$C$18:$C$70,0))/1000),"")</f>
        <v/>
      </c>
      <c r="CM143" s="59" t="str">
        <f>IFERROR(IF(OR($C$144=FALSE,LEFT($B143,3)&lt;&gt;"NOX"),CM58*INDEX('Damage costs'!$V$18:$V$70,MATCH($B143,'Damage costs'!$C$18:$C$70,0))/1000,CM58*INDEX('Damage costs'!$Z$18:$Z$70,MATCH($B143,'Damage costs'!$C$18:$C$70,0))/1000),"")</f>
        <v/>
      </c>
      <c r="CN143" s="59" t="str">
        <f>IFERROR(IF(OR($C$144=FALSE,LEFT($B143,3)&lt;&gt;"NOX"),CN58*INDEX('Damage costs'!$V$18:$V$70,MATCH($B143,'Damage costs'!$C$18:$C$70,0))/1000,CN58*INDEX('Damage costs'!$Z$18:$Z$70,MATCH($B143,'Damage costs'!$C$18:$C$70,0))/1000),"")</f>
        <v/>
      </c>
      <c r="CO143" s="59" t="str">
        <f>IFERROR(IF(OR($C$144=FALSE,LEFT($B143,3)&lt;&gt;"NOX"),CO58*INDEX('Damage costs'!$V$18:$V$70,MATCH($B143,'Damage costs'!$C$18:$C$70,0))/1000,CO58*INDEX('Damage costs'!$Z$18:$Z$70,MATCH($B143,'Damage costs'!$C$18:$C$70,0))/1000),"")</f>
        <v/>
      </c>
      <c r="CP143" s="59" t="str">
        <f>IFERROR(IF(OR($C$144=FALSE,LEFT($B143,3)&lt;&gt;"NOX"),CP58*INDEX('Damage costs'!$V$18:$V$70,MATCH($B143,'Damage costs'!$C$18:$C$70,0))/1000,CP58*INDEX('Damage costs'!$Z$18:$Z$70,MATCH($B143,'Damage costs'!$C$18:$C$70,0))/1000),"")</f>
        <v/>
      </c>
      <c r="CQ143" s="59" t="str">
        <f>IFERROR(IF(OR($C$144=FALSE,LEFT($B143,3)&lt;&gt;"NOX"),CQ58*INDEX('Damage costs'!$V$18:$V$70,MATCH($B143,'Damage costs'!$C$18:$C$70,0))/1000,CQ58*INDEX('Damage costs'!$Z$18:$Z$70,MATCH($B143,'Damage costs'!$C$18:$C$70,0))/1000),"")</f>
        <v/>
      </c>
      <c r="CR143" s="59" t="str">
        <f>IFERROR(IF(OR($C$144=FALSE,LEFT($B143,3)&lt;&gt;"NOX"),CR58*INDEX('Damage costs'!$V$18:$V$70,MATCH($B143,'Damage costs'!$C$18:$C$70,0))/1000,CR58*INDEX('Damage costs'!$Z$18:$Z$70,MATCH($B143,'Damage costs'!$C$18:$C$70,0))/1000),"")</f>
        <v/>
      </c>
      <c r="CS143" s="59" t="str">
        <f>IFERROR(IF(OR($C$144=FALSE,LEFT($B143,3)&lt;&gt;"NOX"),CS58*INDEX('Damage costs'!$V$18:$V$70,MATCH($B143,'Damage costs'!$C$18:$C$70,0))/1000,CS58*INDEX('Damage costs'!$Z$18:$Z$70,MATCH($B143,'Damage costs'!$C$18:$C$70,0))/1000),"")</f>
        <v/>
      </c>
      <c r="CT143" s="59" t="str">
        <f>IFERROR(IF(OR($C$144=FALSE,LEFT($B143,3)&lt;&gt;"NOX"),CT58*INDEX('Damage costs'!$V$18:$V$70,MATCH($B143,'Damage costs'!$C$18:$C$70,0))/1000,CT58*INDEX('Damage costs'!$Z$18:$Z$70,MATCH($B143,'Damage costs'!$C$18:$C$70,0))/1000),"")</f>
        <v/>
      </c>
      <c r="CU143" s="59" t="str">
        <f>IFERROR(IF(OR($C$144=FALSE,LEFT($B143,3)&lt;&gt;"NOX"),CU58*INDEX('Damage costs'!$V$18:$V$70,MATCH($B143,'Damage costs'!$C$18:$C$70,0))/1000,CU58*INDEX('Damage costs'!$Z$18:$Z$70,MATCH($B143,'Damage costs'!$C$18:$C$70,0))/1000),"")</f>
        <v/>
      </c>
      <c r="CV143" s="59" t="str">
        <f>IFERROR(IF(OR($C$144=FALSE,LEFT($B143,3)&lt;&gt;"NOX"),CV58*INDEX('Damage costs'!$V$18:$V$70,MATCH($B143,'Damage costs'!$C$18:$C$70,0))/1000,CV58*INDEX('Damage costs'!$Z$18:$Z$70,MATCH($B143,'Damage costs'!$C$18:$C$70,0))/1000),"")</f>
        <v/>
      </c>
      <c r="CW143" s="59" t="str">
        <f>IFERROR(IF(OR($C$144=FALSE,LEFT($B143,3)&lt;&gt;"NOX"),CW58*INDEX('Damage costs'!$V$18:$V$70,MATCH($B143,'Damage costs'!$C$18:$C$70,0))/1000,CW58*INDEX('Damage costs'!$Z$18:$Z$70,MATCH($B143,'Damage costs'!$C$18:$C$70,0))/1000),"")</f>
        <v/>
      </c>
      <c r="CX143" s="59" t="str">
        <f>IFERROR(IF(OR($C$144=FALSE,LEFT($B143,3)&lt;&gt;"NOX"),CX58*INDEX('Damage costs'!$V$18:$V$70,MATCH($B143,'Damage costs'!$C$18:$C$70,0))/1000,CX58*INDEX('Damage costs'!$Z$18:$Z$70,MATCH($B143,'Damage costs'!$C$18:$C$70,0))/1000),"")</f>
        <v/>
      </c>
      <c r="CY143" s="59" t="str">
        <f>IFERROR(IF(OR($C$144=FALSE,LEFT($B143,3)&lt;&gt;"NOX"),CY58*INDEX('Damage costs'!$V$18:$V$70,MATCH($B143,'Damage costs'!$C$18:$C$70,0))/1000,CY58*INDEX('Damage costs'!$Z$18:$Z$70,MATCH($B143,'Damage costs'!$C$18:$C$70,0))/1000),"")</f>
        <v/>
      </c>
      <c r="CZ143" s="391"/>
    </row>
    <row r="144" spans="2:104" x14ac:dyDescent="0.25">
      <c r="B144" s="406" t="s">
        <v>618</v>
      </c>
      <c r="C144" s="553" t="b">
        <f>IF(OR(LEFT(B138,4)="PM10",LEFT(B139,4)="PM10",LEFT(B140,4)="PM10",LEFT(B141,4)="PM10",LEFT(B142,4)="PM10",LEFT(B143,4)="PM10"),TRUE,FALSE)</f>
        <v>0</v>
      </c>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391"/>
    </row>
    <row r="145" spans="2:104" x14ac:dyDescent="0.25">
      <c r="B145" s="392"/>
      <c r="C145" s="390"/>
      <c r="D145" s="50"/>
      <c r="E145" s="50"/>
      <c r="F145" s="50"/>
      <c r="G145" s="50"/>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391"/>
    </row>
    <row r="146" spans="2:104" x14ac:dyDescent="0.25">
      <c r="B146" s="393" t="s">
        <v>405</v>
      </c>
      <c r="C146" s="390" t="s">
        <v>404</v>
      </c>
      <c r="D146" s="60">
        <f>'Discount and deflators'!$H$5</f>
        <v>0.02</v>
      </c>
      <c r="E146" s="50"/>
      <c r="F146" s="50"/>
      <c r="G146" s="50"/>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391"/>
    </row>
    <row r="147" spans="2:104" x14ac:dyDescent="0.25">
      <c r="B147" s="393" t="s">
        <v>406</v>
      </c>
      <c r="C147" s="390"/>
      <c r="D147" s="59">
        <f>IF(D$6=0,0,(1+$D146)^(D$6-'Data Input - General'!$F$22))</f>
        <v>0</v>
      </c>
      <c r="E147" s="59">
        <f>IF(E$6=0,0,(1+$D146)^(E$6-'Data Input - General'!$F$22))</f>
        <v>0</v>
      </c>
      <c r="F147" s="59">
        <f>IF(F$6=0,0,(1+$D146)^(F$6-'Data Input - General'!$F$22))</f>
        <v>0</v>
      </c>
      <c r="G147" s="59">
        <f>IF(G$6=0,0,(1+$D146)^(G$6-'Data Input - General'!$F$22))</f>
        <v>0</v>
      </c>
      <c r="H147" s="59">
        <f>IF(H$6=0,0,(1+$D146)^(H$6-'Data Input - General'!$F$22))</f>
        <v>0</v>
      </c>
      <c r="I147" s="59">
        <f>IF(I$6=0,0,(1+$D146)^(I$6-'Data Input - General'!$F$22))</f>
        <v>0</v>
      </c>
      <c r="J147" s="59">
        <f>IF(J$6=0,0,(1+$D146)^(J$6-'Data Input - General'!$F$22))</f>
        <v>0</v>
      </c>
      <c r="K147" s="59">
        <f>IF(K$6=0,0,(1+$D146)^(K$6-'Data Input - General'!$F$22))</f>
        <v>0</v>
      </c>
      <c r="L147" s="59">
        <f>IF(L$6=0,0,(1+$D146)^(L$6-'Data Input - General'!$F$22))</f>
        <v>0</v>
      </c>
      <c r="M147" s="59">
        <f>IF(M$6=0,0,(1+$D146)^(M$6-'Data Input - General'!$F$22))</f>
        <v>0</v>
      </c>
      <c r="N147" s="59">
        <f>IF(N$6=0,0,(1+$D146)^(N$6-'Data Input - General'!$F$22))</f>
        <v>0</v>
      </c>
      <c r="O147" s="59">
        <f>IF(O$6=0,0,(1+$D146)^(O$6-'Data Input - General'!$F$22))</f>
        <v>0</v>
      </c>
      <c r="P147" s="59">
        <f>IF(P$6=0,0,(1+$D146)^(P$6-'Data Input - General'!$F$22))</f>
        <v>0</v>
      </c>
      <c r="Q147" s="59">
        <f>IF(Q$6=0,0,(1+$D146)^(Q$6-'Data Input - General'!$F$22))</f>
        <v>0</v>
      </c>
      <c r="R147" s="59">
        <f>IF(R$6=0,0,(1+$D146)^(R$6-'Data Input - General'!$F$22))</f>
        <v>0</v>
      </c>
      <c r="S147" s="59">
        <f>IF(S$6=0,0,(1+$D146)^(S$6-'Data Input - General'!$F$22))</f>
        <v>0</v>
      </c>
      <c r="T147" s="59">
        <f>IF(T$6=0,0,(1+$D146)^(T$6-'Data Input - General'!$F$22))</f>
        <v>0</v>
      </c>
      <c r="U147" s="59">
        <f>IF(U$6=0,0,(1+$D146)^(U$6-'Data Input - General'!$F$22))</f>
        <v>0</v>
      </c>
      <c r="V147" s="59">
        <f>IF(V$6=0,0,(1+$D146)^(V$6-'Data Input - General'!$F$22))</f>
        <v>0</v>
      </c>
      <c r="W147" s="59">
        <f>IF(W$6=0,0,(1+$D146)^(W$6-'Data Input - General'!$F$22))</f>
        <v>0</v>
      </c>
      <c r="X147" s="59">
        <f>IF(X$6=0,0,(1+$D146)^(X$6-'Data Input - General'!$F$22))</f>
        <v>0</v>
      </c>
      <c r="Y147" s="59">
        <f>IF(Y$6=0,0,(1+$D146)^(Y$6-'Data Input - General'!$F$22))</f>
        <v>0</v>
      </c>
      <c r="Z147" s="59">
        <f>IF(Z$6=0,0,(1+$D146)^(Z$6-'Data Input - General'!$F$22))</f>
        <v>0</v>
      </c>
      <c r="AA147" s="59">
        <f>IF(AA$6=0,0,(1+$D146)^(AA$6-'Data Input - General'!$F$22))</f>
        <v>0</v>
      </c>
      <c r="AB147" s="59">
        <f>IF(AB$6=0,0,(1+$D146)^(AB$6-'Data Input - General'!$F$22))</f>
        <v>0</v>
      </c>
      <c r="AC147" s="59">
        <f>IF(AC$6=0,0,(1+$D146)^(AC$6-'Data Input - General'!$F$22))</f>
        <v>0</v>
      </c>
      <c r="AD147" s="59">
        <f>IF(AD$6=0,0,(1+$D146)^(AD$6-'Data Input - General'!$F$22))</f>
        <v>0</v>
      </c>
      <c r="AE147" s="59">
        <f>IF(AE$6=0,0,(1+$D146)^(AE$6-'Data Input - General'!$F$22))</f>
        <v>0</v>
      </c>
      <c r="AF147" s="59">
        <f>IF(AF$6=0,0,(1+$D146)^(AF$6-'Data Input - General'!$F$22))</f>
        <v>0</v>
      </c>
      <c r="AG147" s="59">
        <f>IF(AG$6=0,0,(1+$D146)^(AG$6-'Data Input - General'!$F$22))</f>
        <v>0</v>
      </c>
      <c r="AH147" s="59">
        <f>IF(AH$6=0,0,(1+$D146)^(AH$6-'Data Input - General'!$F$22))</f>
        <v>0</v>
      </c>
      <c r="AI147" s="59">
        <f>IF(AI$6=0,0,(1+$D146)^(AI$6-'Data Input - General'!$F$22))</f>
        <v>0</v>
      </c>
      <c r="AJ147" s="59">
        <f>IF(AJ$6=0,0,(1+$D146)^(AJ$6-'Data Input - General'!$F$22))</f>
        <v>0</v>
      </c>
      <c r="AK147" s="59">
        <f>IF(AK$6=0,0,(1+$D146)^(AK$6-'Data Input - General'!$F$22))</f>
        <v>0</v>
      </c>
      <c r="AL147" s="59">
        <f>IF(AL$6=0,0,(1+$D146)^(AL$6-'Data Input - General'!$F$22))</f>
        <v>0</v>
      </c>
      <c r="AM147" s="59">
        <f>IF(AM$6=0,0,(1+$D146)^(AM$6-'Data Input - General'!$F$22))</f>
        <v>0</v>
      </c>
      <c r="AN147" s="59">
        <f>IF(AN$6=0,0,(1+$D146)^(AN$6-'Data Input - General'!$F$22))</f>
        <v>0</v>
      </c>
      <c r="AO147" s="59">
        <f>IF(AO$6=0,0,(1+$D146)^(AO$6-'Data Input - General'!$F$22))</f>
        <v>0</v>
      </c>
      <c r="AP147" s="59">
        <f>IF(AP$6=0,0,(1+$D146)^(AP$6-'Data Input - General'!$F$22))</f>
        <v>0</v>
      </c>
      <c r="AQ147" s="59">
        <f>IF(AQ$6=0,0,(1+$D146)^(AQ$6-'Data Input - General'!$F$22))</f>
        <v>0</v>
      </c>
      <c r="AR147" s="59">
        <f>IF(AR$6=0,0,(1+$D146)^(AR$6-'Data Input - General'!$F$22))</f>
        <v>0</v>
      </c>
      <c r="AS147" s="59">
        <f>IF(AS$6=0,0,(1+$D146)^(AS$6-'Data Input - General'!$F$22))</f>
        <v>0</v>
      </c>
      <c r="AT147" s="59">
        <f>IF(AT$6=0,0,(1+$D146)^(AT$6-'Data Input - General'!$F$22))</f>
        <v>0</v>
      </c>
      <c r="AU147" s="59">
        <f>IF(AU$6=0,0,(1+$D146)^(AU$6-'Data Input - General'!$F$22))</f>
        <v>0</v>
      </c>
      <c r="AV147" s="59">
        <f>IF(AV$6=0,0,(1+$D146)^(AV$6-'Data Input - General'!$F$22))</f>
        <v>0</v>
      </c>
      <c r="AW147" s="59">
        <f>IF(AW$6=0,0,(1+$D146)^(AW$6-'Data Input - General'!$F$22))</f>
        <v>0</v>
      </c>
      <c r="AX147" s="59">
        <f>IF(AX$6=0,0,(1+$D146)^(AX$6-'Data Input - General'!$F$22))</f>
        <v>0</v>
      </c>
      <c r="AY147" s="59">
        <f>IF(AY$6=0,0,(1+$D146)^(AY$6-'Data Input - General'!$F$22))</f>
        <v>0</v>
      </c>
      <c r="AZ147" s="59">
        <f>IF(AZ$6=0,0,(1+$D146)^(AZ$6-'Data Input - General'!$F$22))</f>
        <v>0</v>
      </c>
      <c r="BA147" s="59">
        <f>IF(BA$6=0,0,(1+$D146)^(BA$6-'Data Input - General'!$F$22))</f>
        <v>0</v>
      </c>
      <c r="BB147" s="59">
        <f>IF(BB$6=0,0,(1+$D146)^(BB$6-'Data Input - General'!$F$22))</f>
        <v>0</v>
      </c>
      <c r="BC147" s="59">
        <f>IF(BC$6=0,0,(1+$D146)^(BC$6-'Data Input - General'!$F$22))</f>
        <v>0</v>
      </c>
      <c r="BD147" s="59">
        <f>IF(BD$6=0,0,(1+$D146)^(BD$6-'Data Input - General'!$F$22))</f>
        <v>0</v>
      </c>
      <c r="BE147" s="59">
        <f>IF(BE$6=0,0,(1+$D146)^(BE$6-'Data Input - General'!$F$22))</f>
        <v>0</v>
      </c>
      <c r="BF147" s="59">
        <f>IF(BF$6=0,0,(1+$D146)^(BF$6-'Data Input - General'!$F$22))</f>
        <v>0</v>
      </c>
      <c r="BG147" s="59">
        <f>IF(BG$6=0,0,(1+$D146)^(BG$6-'Data Input - General'!$F$22))</f>
        <v>0</v>
      </c>
      <c r="BH147" s="59">
        <f>IF(BH$6=0,0,(1+$D146)^(BH$6-'Data Input - General'!$F$22))</f>
        <v>0</v>
      </c>
      <c r="BI147" s="59">
        <f>IF(BI$6=0,0,(1+$D146)^(BI$6-'Data Input - General'!$F$22))</f>
        <v>0</v>
      </c>
      <c r="BJ147" s="59">
        <f>IF(BJ$6=0,0,(1+$D146)^(BJ$6-'Data Input - General'!$F$22))</f>
        <v>0</v>
      </c>
      <c r="BK147" s="59">
        <f>IF(BK$6=0,0,(1+$D146)^(BK$6-'Data Input - General'!$F$22))</f>
        <v>0</v>
      </c>
      <c r="BL147" s="59">
        <f>IF(BL$6=0,0,(1+$D146)^(BL$6-'Data Input - General'!$F$22))</f>
        <v>0</v>
      </c>
      <c r="BM147" s="59">
        <f>IF(BM$6=0,0,(1+$D146)^(BM$6-'Data Input - General'!$F$22))</f>
        <v>0</v>
      </c>
      <c r="BN147" s="59">
        <f>IF(BN$6=0,0,(1+$D146)^(BN$6-'Data Input - General'!$F$22))</f>
        <v>0</v>
      </c>
      <c r="BO147" s="59">
        <f>IF(BO$6=0,0,(1+$D146)^(BO$6-'Data Input - General'!$F$22))</f>
        <v>0</v>
      </c>
      <c r="BP147" s="59">
        <f>IF(BP$6=0,0,(1+$D146)^(BP$6-'Data Input - General'!$F$22))</f>
        <v>0</v>
      </c>
      <c r="BQ147" s="59">
        <f>IF(BQ$6=0,0,(1+$D146)^(BQ$6-'Data Input - General'!$F$22))</f>
        <v>0</v>
      </c>
      <c r="BR147" s="59">
        <f>IF(BR$6=0,0,(1+$D146)^(BR$6-'Data Input - General'!$F$22))</f>
        <v>0</v>
      </c>
      <c r="BS147" s="59">
        <f>IF(BS$6=0,0,(1+$D146)^(BS$6-'Data Input - General'!$F$22))</f>
        <v>0</v>
      </c>
      <c r="BT147" s="59">
        <f>IF(BT$6=0,0,(1+$D146)^(BT$6-'Data Input - General'!$F$22))</f>
        <v>0</v>
      </c>
      <c r="BU147" s="59">
        <f>IF(BU$6=0,0,(1+$D146)^(BU$6-'Data Input - General'!$F$22))</f>
        <v>0</v>
      </c>
      <c r="BV147" s="59">
        <f>IF(BV$6=0,0,(1+$D146)^(BV$6-'Data Input - General'!$F$22))</f>
        <v>0</v>
      </c>
      <c r="BW147" s="59">
        <f>IF(BW$6=0,0,(1+$D146)^(BW$6-'Data Input - General'!$F$22))</f>
        <v>0</v>
      </c>
      <c r="BX147" s="59">
        <f>IF(BX$6=0,0,(1+$D146)^(BX$6-'Data Input - General'!$F$22))</f>
        <v>0</v>
      </c>
      <c r="BY147" s="59">
        <f>IF(BY$6=0,0,(1+$D146)^(BY$6-'Data Input - General'!$F$22))</f>
        <v>0</v>
      </c>
      <c r="BZ147" s="59">
        <f>IF(BZ$6=0,0,(1+$D146)^(BZ$6-'Data Input - General'!$F$22))</f>
        <v>0</v>
      </c>
      <c r="CA147" s="59">
        <f>IF(CA$6=0,0,(1+$D146)^(CA$6-'Data Input - General'!$F$22))</f>
        <v>0</v>
      </c>
      <c r="CB147" s="59">
        <f>IF(CB$6=0,0,(1+$D146)^(CB$6-'Data Input - General'!$F$22))</f>
        <v>0</v>
      </c>
      <c r="CC147" s="59">
        <f>IF(CC$6=0,0,(1+$D146)^(CC$6-'Data Input - General'!$F$22))</f>
        <v>0</v>
      </c>
      <c r="CD147" s="59">
        <f>IF(CD$6=0,0,(1+$D146)^(CD$6-'Data Input - General'!$F$22))</f>
        <v>0</v>
      </c>
      <c r="CE147" s="59">
        <f>IF(CE$6=0,0,(1+$D146)^(CE$6-'Data Input - General'!$F$22))</f>
        <v>0</v>
      </c>
      <c r="CF147" s="59">
        <f>IF(CF$6=0,0,(1+$D146)^(CF$6-'Data Input - General'!$F$22))</f>
        <v>0</v>
      </c>
      <c r="CG147" s="59">
        <f>IF(CG$6=0,0,(1+$D146)^(CG$6-'Data Input - General'!$F$22))</f>
        <v>0</v>
      </c>
      <c r="CH147" s="59">
        <f>IF(CH$6=0,0,(1+$D146)^(CH$6-'Data Input - General'!$F$22))</f>
        <v>0</v>
      </c>
      <c r="CI147" s="59">
        <f>IF(CI$6=0,0,(1+$D146)^(CI$6-'Data Input - General'!$F$22))</f>
        <v>0</v>
      </c>
      <c r="CJ147" s="59">
        <f>IF(CJ$6=0,0,(1+$D146)^(CJ$6-'Data Input - General'!$F$22))</f>
        <v>0</v>
      </c>
      <c r="CK147" s="59">
        <f>IF(CK$6=0,0,(1+$D146)^(CK$6-'Data Input - General'!$F$22))</f>
        <v>0</v>
      </c>
      <c r="CL147" s="59">
        <f>IF(CL$6=0,0,(1+$D146)^(CL$6-'Data Input - General'!$F$22))</f>
        <v>0</v>
      </c>
      <c r="CM147" s="59">
        <f>IF(CM$6=0,0,(1+$D146)^(CM$6-'Data Input - General'!$F$22))</f>
        <v>0</v>
      </c>
      <c r="CN147" s="59">
        <f>IF(CN$6=0,0,(1+$D146)^(CN$6-'Data Input - General'!$F$22))</f>
        <v>0</v>
      </c>
      <c r="CO147" s="59">
        <f>IF(CO$6=0,0,(1+$D146)^(CO$6-'Data Input - General'!$F$22))</f>
        <v>0</v>
      </c>
      <c r="CP147" s="59">
        <f>IF(CP$6=0,0,(1+$D146)^(CP$6-'Data Input - General'!$F$22))</f>
        <v>0</v>
      </c>
      <c r="CQ147" s="59">
        <f>IF(CQ$6=0,0,(1+$D146)^(CQ$6-'Data Input - General'!$F$22))</f>
        <v>0</v>
      </c>
      <c r="CR147" s="59">
        <f>IF(CR$6=0,0,(1+$D146)^(CR$6-'Data Input - General'!$F$22))</f>
        <v>0</v>
      </c>
      <c r="CS147" s="59">
        <f>IF(CS$6=0,0,(1+$D146)^(CS$6-'Data Input - General'!$F$22))</f>
        <v>0</v>
      </c>
      <c r="CT147" s="59">
        <f>IF(CT$6=0,0,(1+$D146)^(CT$6-'Data Input - General'!$F$22))</f>
        <v>0</v>
      </c>
      <c r="CU147" s="59">
        <f>IF(CU$6=0,0,(1+$D146)^(CU$6-'Data Input - General'!$F$22))</f>
        <v>0</v>
      </c>
      <c r="CV147" s="59">
        <f>IF(CV$6=0,0,(1+$D146)^(CV$6-'Data Input - General'!$F$22))</f>
        <v>0</v>
      </c>
      <c r="CW147" s="59">
        <f>IF(CW$6=0,0,(1+$D146)^(CW$6-'Data Input - General'!$F$22))</f>
        <v>0</v>
      </c>
      <c r="CX147" s="59">
        <f>IF(CX$6=0,0,(1+$D146)^(CX$6-'Data Input - General'!$F$22))</f>
        <v>0</v>
      </c>
      <c r="CY147" s="59">
        <f>IF(CY$6=0,0,(1+$D146)^(CY$6-'Data Input - General'!$F$22))</f>
        <v>0</v>
      </c>
      <c r="CZ147" s="391"/>
    </row>
    <row r="148" spans="2:104" x14ac:dyDescent="0.25">
      <c r="B148" s="393" t="s">
        <v>169</v>
      </c>
      <c r="C148" s="9" t="s">
        <v>1117</v>
      </c>
      <c r="D148" s="61">
        <f>SUM(D138:D143)*D147</f>
        <v>0</v>
      </c>
      <c r="E148" s="61">
        <f>SUM(E138:E143)*E147</f>
        <v>0</v>
      </c>
      <c r="F148" s="61">
        <f t="shared" ref="F148:AI148" si="53">SUM(F138:F143)*F147</f>
        <v>0</v>
      </c>
      <c r="G148" s="61">
        <f t="shared" si="53"/>
        <v>0</v>
      </c>
      <c r="H148" s="61">
        <f t="shared" si="53"/>
        <v>0</v>
      </c>
      <c r="I148" s="61">
        <f t="shared" si="53"/>
        <v>0</v>
      </c>
      <c r="J148" s="61">
        <f t="shared" si="53"/>
        <v>0</v>
      </c>
      <c r="K148" s="61">
        <f t="shared" si="53"/>
        <v>0</v>
      </c>
      <c r="L148" s="61">
        <f t="shared" si="53"/>
        <v>0</v>
      </c>
      <c r="M148" s="61">
        <f t="shared" si="53"/>
        <v>0</v>
      </c>
      <c r="N148" s="61">
        <f t="shared" si="53"/>
        <v>0</v>
      </c>
      <c r="O148" s="61">
        <f t="shared" si="53"/>
        <v>0</v>
      </c>
      <c r="P148" s="61">
        <f t="shared" si="53"/>
        <v>0</v>
      </c>
      <c r="Q148" s="61">
        <f t="shared" si="53"/>
        <v>0</v>
      </c>
      <c r="R148" s="61">
        <f t="shared" si="53"/>
        <v>0</v>
      </c>
      <c r="S148" s="61">
        <f t="shared" si="53"/>
        <v>0</v>
      </c>
      <c r="T148" s="61">
        <f t="shared" si="53"/>
        <v>0</v>
      </c>
      <c r="U148" s="61">
        <f t="shared" si="53"/>
        <v>0</v>
      </c>
      <c r="V148" s="61">
        <f t="shared" si="53"/>
        <v>0</v>
      </c>
      <c r="W148" s="61">
        <f t="shared" si="53"/>
        <v>0</v>
      </c>
      <c r="X148" s="61">
        <f t="shared" si="53"/>
        <v>0</v>
      </c>
      <c r="Y148" s="61">
        <f t="shared" si="53"/>
        <v>0</v>
      </c>
      <c r="Z148" s="61">
        <f t="shared" si="53"/>
        <v>0</v>
      </c>
      <c r="AA148" s="61">
        <f t="shared" si="53"/>
        <v>0</v>
      </c>
      <c r="AB148" s="61">
        <f t="shared" si="53"/>
        <v>0</v>
      </c>
      <c r="AC148" s="61">
        <f t="shared" si="53"/>
        <v>0</v>
      </c>
      <c r="AD148" s="61">
        <f t="shared" si="53"/>
        <v>0</v>
      </c>
      <c r="AE148" s="61">
        <f t="shared" si="53"/>
        <v>0</v>
      </c>
      <c r="AF148" s="61">
        <f t="shared" si="53"/>
        <v>0</v>
      </c>
      <c r="AG148" s="61">
        <f t="shared" si="53"/>
        <v>0</v>
      </c>
      <c r="AH148" s="61">
        <f t="shared" si="53"/>
        <v>0</v>
      </c>
      <c r="AI148" s="61">
        <f t="shared" si="53"/>
        <v>0</v>
      </c>
      <c r="AJ148" s="61">
        <f t="shared" ref="AJ148:BK148" si="54">SUM(AJ138:AJ143)*AJ147</f>
        <v>0</v>
      </c>
      <c r="AK148" s="61">
        <f t="shared" si="54"/>
        <v>0</v>
      </c>
      <c r="AL148" s="61">
        <f t="shared" si="54"/>
        <v>0</v>
      </c>
      <c r="AM148" s="61">
        <f t="shared" si="54"/>
        <v>0</v>
      </c>
      <c r="AN148" s="61">
        <f t="shared" si="54"/>
        <v>0</v>
      </c>
      <c r="AO148" s="61">
        <f t="shared" si="54"/>
        <v>0</v>
      </c>
      <c r="AP148" s="61">
        <f t="shared" si="54"/>
        <v>0</v>
      </c>
      <c r="AQ148" s="61">
        <f t="shared" si="54"/>
        <v>0</v>
      </c>
      <c r="AR148" s="61">
        <f t="shared" si="54"/>
        <v>0</v>
      </c>
      <c r="AS148" s="61">
        <f t="shared" si="54"/>
        <v>0</v>
      </c>
      <c r="AT148" s="61">
        <f t="shared" si="54"/>
        <v>0</v>
      </c>
      <c r="AU148" s="61">
        <f t="shared" si="54"/>
        <v>0</v>
      </c>
      <c r="AV148" s="61">
        <f t="shared" si="54"/>
        <v>0</v>
      </c>
      <c r="AW148" s="61">
        <f t="shared" si="54"/>
        <v>0</v>
      </c>
      <c r="AX148" s="61">
        <f t="shared" si="54"/>
        <v>0</v>
      </c>
      <c r="AY148" s="61">
        <f t="shared" si="54"/>
        <v>0</v>
      </c>
      <c r="AZ148" s="61">
        <f t="shared" si="54"/>
        <v>0</v>
      </c>
      <c r="BA148" s="61">
        <f t="shared" si="54"/>
        <v>0</v>
      </c>
      <c r="BB148" s="61">
        <f t="shared" si="54"/>
        <v>0</v>
      </c>
      <c r="BC148" s="61">
        <f t="shared" si="54"/>
        <v>0</v>
      </c>
      <c r="BD148" s="61">
        <f t="shared" si="54"/>
        <v>0</v>
      </c>
      <c r="BE148" s="61">
        <f t="shared" si="54"/>
        <v>0</v>
      </c>
      <c r="BF148" s="61">
        <f t="shared" si="54"/>
        <v>0</v>
      </c>
      <c r="BG148" s="61">
        <f t="shared" si="54"/>
        <v>0</v>
      </c>
      <c r="BH148" s="61">
        <f t="shared" si="54"/>
        <v>0</v>
      </c>
      <c r="BI148" s="61">
        <f t="shared" si="54"/>
        <v>0</v>
      </c>
      <c r="BJ148" s="61">
        <f t="shared" si="54"/>
        <v>0</v>
      </c>
      <c r="BK148" s="61">
        <f t="shared" si="54"/>
        <v>0</v>
      </c>
      <c r="BL148" s="61">
        <f t="shared" ref="BL148:CY148" si="55">SUM(BL138:BL143)*BL147</f>
        <v>0</v>
      </c>
      <c r="BM148" s="61">
        <f t="shared" si="55"/>
        <v>0</v>
      </c>
      <c r="BN148" s="61">
        <f t="shared" si="55"/>
        <v>0</v>
      </c>
      <c r="BO148" s="61">
        <f t="shared" si="55"/>
        <v>0</v>
      </c>
      <c r="BP148" s="61">
        <f t="shared" si="55"/>
        <v>0</v>
      </c>
      <c r="BQ148" s="61">
        <f t="shared" si="55"/>
        <v>0</v>
      </c>
      <c r="BR148" s="61">
        <f t="shared" si="55"/>
        <v>0</v>
      </c>
      <c r="BS148" s="61">
        <f t="shared" si="55"/>
        <v>0</v>
      </c>
      <c r="BT148" s="61">
        <f t="shared" si="55"/>
        <v>0</v>
      </c>
      <c r="BU148" s="61">
        <f t="shared" si="55"/>
        <v>0</v>
      </c>
      <c r="BV148" s="61">
        <f t="shared" si="55"/>
        <v>0</v>
      </c>
      <c r="BW148" s="61">
        <f t="shared" si="55"/>
        <v>0</v>
      </c>
      <c r="BX148" s="61">
        <f t="shared" si="55"/>
        <v>0</v>
      </c>
      <c r="BY148" s="61">
        <f t="shared" si="55"/>
        <v>0</v>
      </c>
      <c r="BZ148" s="61">
        <f t="shared" si="55"/>
        <v>0</v>
      </c>
      <c r="CA148" s="61">
        <f t="shared" si="55"/>
        <v>0</v>
      </c>
      <c r="CB148" s="61">
        <f t="shared" si="55"/>
        <v>0</v>
      </c>
      <c r="CC148" s="61">
        <f t="shared" si="55"/>
        <v>0</v>
      </c>
      <c r="CD148" s="61">
        <f t="shared" si="55"/>
        <v>0</v>
      </c>
      <c r="CE148" s="61">
        <f t="shared" si="55"/>
        <v>0</v>
      </c>
      <c r="CF148" s="61">
        <f t="shared" si="55"/>
        <v>0</v>
      </c>
      <c r="CG148" s="61">
        <f t="shared" si="55"/>
        <v>0</v>
      </c>
      <c r="CH148" s="61">
        <f t="shared" si="55"/>
        <v>0</v>
      </c>
      <c r="CI148" s="61">
        <f t="shared" si="55"/>
        <v>0</v>
      </c>
      <c r="CJ148" s="61">
        <f t="shared" si="55"/>
        <v>0</v>
      </c>
      <c r="CK148" s="61">
        <f t="shared" si="55"/>
        <v>0</v>
      </c>
      <c r="CL148" s="61">
        <f t="shared" si="55"/>
        <v>0</v>
      </c>
      <c r="CM148" s="61">
        <f t="shared" si="55"/>
        <v>0</v>
      </c>
      <c r="CN148" s="61">
        <f t="shared" si="55"/>
        <v>0</v>
      </c>
      <c r="CO148" s="61">
        <f t="shared" si="55"/>
        <v>0</v>
      </c>
      <c r="CP148" s="61">
        <f t="shared" si="55"/>
        <v>0</v>
      </c>
      <c r="CQ148" s="61">
        <f t="shared" si="55"/>
        <v>0</v>
      </c>
      <c r="CR148" s="61">
        <f t="shared" si="55"/>
        <v>0</v>
      </c>
      <c r="CS148" s="61">
        <f t="shared" si="55"/>
        <v>0</v>
      </c>
      <c r="CT148" s="61">
        <f t="shared" si="55"/>
        <v>0</v>
      </c>
      <c r="CU148" s="61">
        <f t="shared" si="55"/>
        <v>0</v>
      </c>
      <c r="CV148" s="61">
        <f t="shared" si="55"/>
        <v>0</v>
      </c>
      <c r="CW148" s="61">
        <f t="shared" si="55"/>
        <v>0</v>
      </c>
      <c r="CX148" s="61">
        <f t="shared" si="55"/>
        <v>0</v>
      </c>
      <c r="CY148" s="61">
        <f t="shared" si="55"/>
        <v>0</v>
      </c>
      <c r="CZ148" s="391"/>
    </row>
    <row r="149" spans="2:104" x14ac:dyDescent="0.25">
      <c r="B149" s="393" t="s">
        <v>190</v>
      </c>
      <c r="C149" s="9" t="s">
        <v>1117</v>
      </c>
      <c r="D149" s="61">
        <f t="shared" ref="D149:BO149" si="56">D148*D$7</f>
        <v>0</v>
      </c>
      <c r="E149" s="61">
        <f t="shared" si="56"/>
        <v>0</v>
      </c>
      <c r="F149" s="61">
        <f t="shared" si="56"/>
        <v>0</v>
      </c>
      <c r="G149" s="61">
        <f t="shared" si="56"/>
        <v>0</v>
      </c>
      <c r="H149" s="61">
        <f t="shared" si="56"/>
        <v>0</v>
      </c>
      <c r="I149" s="61">
        <f t="shared" si="56"/>
        <v>0</v>
      </c>
      <c r="J149" s="61">
        <f t="shared" si="56"/>
        <v>0</v>
      </c>
      <c r="K149" s="61">
        <f t="shared" si="56"/>
        <v>0</v>
      </c>
      <c r="L149" s="61">
        <f t="shared" si="56"/>
        <v>0</v>
      </c>
      <c r="M149" s="61">
        <f t="shared" si="56"/>
        <v>0</v>
      </c>
      <c r="N149" s="61">
        <f t="shared" si="56"/>
        <v>0</v>
      </c>
      <c r="O149" s="61">
        <f t="shared" si="56"/>
        <v>0</v>
      </c>
      <c r="P149" s="61">
        <f t="shared" si="56"/>
        <v>0</v>
      </c>
      <c r="Q149" s="61">
        <f t="shared" si="56"/>
        <v>0</v>
      </c>
      <c r="R149" s="61">
        <f t="shared" si="56"/>
        <v>0</v>
      </c>
      <c r="S149" s="61">
        <f t="shared" si="56"/>
        <v>0</v>
      </c>
      <c r="T149" s="61">
        <f t="shared" si="56"/>
        <v>0</v>
      </c>
      <c r="U149" s="61">
        <f t="shared" si="56"/>
        <v>0</v>
      </c>
      <c r="V149" s="61">
        <f t="shared" si="56"/>
        <v>0</v>
      </c>
      <c r="W149" s="61">
        <f t="shared" si="56"/>
        <v>0</v>
      </c>
      <c r="X149" s="61">
        <f t="shared" si="56"/>
        <v>0</v>
      </c>
      <c r="Y149" s="61">
        <f t="shared" si="56"/>
        <v>0</v>
      </c>
      <c r="Z149" s="61">
        <f t="shared" si="56"/>
        <v>0</v>
      </c>
      <c r="AA149" s="61">
        <f t="shared" si="56"/>
        <v>0</v>
      </c>
      <c r="AB149" s="61">
        <f t="shared" si="56"/>
        <v>0</v>
      </c>
      <c r="AC149" s="61">
        <f t="shared" si="56"/>
        <v>0</v>
      </c>
      <c r="AD149" s="61">
        <f t="shared" si="56"/>
        <v>0</v>
      </c>
      <c r="AE149" s="61">
        <f t="shared" si="56"/>
        <v>0</v>
      </c>
      <c r="AF149" s="61">
        <f t="shared" si="56"/>
        <v>0</v>
      </c>
      <c r="AG149" s="61">
        <f t="shared" si="56"/>
        <v>0</v>
      </c>
      <c r="AH149" s="61">
        <f t="shared" si="56"/>
        <v>0</v>
      </c>
      <c r="AI149" s="61">
        <f t="shared" si="56"/>
        <v>0</v>
      </c>
      <c r="AJ149" s="61">
        <f t="shared" si="56"/>
        <v>0</v>
      </c>
      <c r="AK149" s="61">
        <f t="shared" si="56"/>
        <v>0</v>
      </c>
      <c r="AL149" s="61">
        <f t="shared" si="56"/>
        <v>0</v>
      </c>
      <c r="AM149" s="61">
        <f t="shared" si="56"/>
        <v>0</v>
      </c>
      <c r="AN149" s="61">
        <f t="shared" si="56"/>
        <v>0</v>
      </c>
      <c r="AO149" s="61">
        <f t="shared" si="56"/>
        <v>0</v>
      </c>
      <c r="AP149" s="61">
        <f t="shared" si="56"/>
        <v>0</v>
      </c>
      <c r="AQ149" s="61">
        <f t="shared" si="56"/>
        <v>0</v>
      </c>
      <c r="AR149" s="61">
        <f t="shared" si="56"/>
        <v>0</v>
      </c>
      <c r="AS149" s="61">
        <f t="shared" si="56"/>
        <v>0</v>
      </c>
      <c r="AT149" s="61">
        <f t="shared" si="56"/>
        <v>0</v>
      </c>
      <c r="AU149" s="61">
        <f t="shared" si="56"/>
        <v>0</v>
      </c>
      <c r="AV149" s="61">
        <f t="shared" si="56"/>
        <v>0</v>
      </c>
      <c r="AW149" s="61">
        <f t="shared" si="56"/>
        <v>0</v>
      </c>
      <c r="AX149" s="61">
        <f t="shared" si="56"/>
        <v>0</v>
      </c>
      <c r="AY149" s="61">
        <f t="shared" si="56"/>
        <v>0</v>
      </c>
      <c r="AZ149" s="61">
        <f t="shared" si="56"/>
        <v>0</v>
      </c>
      <c r="BA149" s="61">
        <f t="shared" si="56"/>
        <v>0</v>
      </c>
      <c r="BB149" s="61">
        <f t="shared" si="56"/>
        <v>0</v>
      </c>
      <c r="BC149" s="61">
        <f t="shared" si="56"/>
        <v>0</v>
      </c>
      <c r="BD149" s="61">
        <f t="shared" si="56"/>
        <v>0</v>
      </c>
      <c r="BE149" s="61">
        <f t="shared" si="56"/>
        <v>0</v>
      </c>
      <c r="BF149" s="61">
        <f t="shared" si="56"/>
        <v>0</v>
      </c>
      <c r="BG149" s="61">
        <f t="shared" si="56"/>
        <v>0</v>
      </c>
      <c r="BH149" s="61">
        <f t="shared" si="56"/>
        <v>0</v>
      </c>
      <c r="BI149" s="61">
        <f t="shared" si="56"/>
        <v>0</v>
      </c>
      <c r="BJ149" s="61">
        <f t="shared" si="56"/>
        <v>0</v>
      </c>
      <c r="BK149" s="61">
        <f t="shared" si="56"/>
        <v>0</v>
      </c>
      <c r="BL149" s="61">
        <f t="shared" si="56"/>
        <v>0</v>
      </c>
      <c r="BM149" s="61">
        <f t="shared" si="56"/>
        <v>0</v>
      </c>
      <c r="BN149" s="61">
        <f t="shared" si="56"/>
        <v>0</v>
      </c>
      <c r="BO149" s="61">
        <f t="shared" si="56"/>
        <v>0</v>
      </c>
      <c r="BP149" s="61">
        <f t="shared" ref="BP149:CY149" si="57">BP148*BP$7</f>
        <v>0</v>
      </c>
      <c r="BQ149" s="61">
        <f t="shared" si="57"/>
        <v>0</v>
      </c>
      <c r="BR149" s="61">
        <f t="shared" si="57"/>
        <v>0</v>
      </c>
      <c r="BS149" s="61">
        <f t="shared" si="57"/>
        <v>0</v>
      </c>
      <c r="BT149" s="61">
        <f t="shared" si="57"/>
        <v>0</v>
      </c>
      <c r="BU149" s="61">
        <f t="shared" si="57"/>
        <v>0</v>
      </c>
      <c r="BV149" s="61">
        <f t="shared" si="57"/>
        <v>0</v>
      </c>
      <c r="BW149" s="61">
        <f t="shared" si="57"/>
        <v>0</v>
      </c>
      <c r="BX149" s="61">
        <f t="shared" si="57"/>
        <v>0</v>
      </c>
      <c r="BY149" s="61">
        <f t="shared" si="57"/>
        <v>0</v>
      </c>
      <c r="BZ149" s="61">
        <f t="shared" si="57"/>
        <v>0</v>
      </c>
      <c r="CA149" s="61">
        <f t="shared" si="57"/>
        <v>0</v>
      </c>
      <c r="CB149" s="61">
        <f t="shared" si="57"/>
        <v>0</v>
      </c>
      <c r="CC149" s="61">
        <f t="shared" si="57"/>
        <v>0</v>
      </c>
      <c r="CD149" s="61">
        <f t="shared" si="57"/>
        <v>0</v>
      </c>
      <c r="CE149" s="61">
        <f t="shared" si="57"/>
        <v>0</v>
      </c>
      <c r="CF149" s="61">
        <f t="shared" si="57"/>
        <v>0</v>
      </c>
      <c r="CG149" s="61">
        <f t="shared" si="57"/>
        <v>0</v>
      </c>
      <c r="CH149" s="61">
        <f t="shared" si="57"/>
        <v>0</v>
      </c>
      <c r="CI149" s="61">
        <f t="shared" si="57"/>
        <v>0</v>
      </c>
      <c r="CJ149" s="61">
        <f t="shared" si="57"/>
        <v>0</v>
      </c>
      <c r="CK149" s="61">
        <f t="shared" si="57"/>
        <v>0</v>
      </c>
      <c r="CL149" s="61">
        <f t="shared" si="57"/>
        <v>0</v>
      </c>
      <c r="CM149" s="61">
        <f t="shared" si="57"/>
        <v>0</v>
      </c>
      <c r="CN149" s="61">
        <f t="shared" si="57"/>
        <v>0</v>
      </c>
      <c r="CO149" s="61">
        <f t="shared" si="57"/>
        <v>0</v>
      </c>
      <c r="CP149" s="61">
        <f t="shared" si="57"/>
        <v>0</v>
      </c>
      <c r="CQ149" s="61">
        <f t="shared" si="57"/>
        <v>0</v>
      </c>
      <c r="CR149" s="61">
        <f t="shared" si="57"/>
        <v>0</v>
      </c>
      <c r="CS149" s="61">
        <f t="shared" si="57"/>
        <v>0</v>
      </c>
      <c r="CT149" s="61">
        <f t="shared" si="57"/>
        <v>0</v>
      </c>
      <c r="CU149" s="61">
        <f t="shared" si="57"/>
        <v>0</v>
      </c>
      <c r="CV149" s="61">
        <f t="shared" si="57"/>
        <v>0</v>
      </c>
      <c r="CW149" s="61">
        <f t="shared" si="57"/>
        <v>0</v>
      </c>
      <c r="CX149" s="61">
        <f t="shared" si="57"/>
        <v>0</v>
      </c>
      <c r="CY149" s="61">
        <f t="shared" si="57"/>
        <v>0</v>
      </c>
      <c r="CZ149" s="391"/>
    </row>
    <row r="150" spans="2:104" x14ac:dyDescent="0.25">
      <c r="B150" s="392"/>
      <c r="C150" s="390"/>
      <c r="D150" s="50"/>
      <c r="E150" s="50"/>
      <c r="F150" s="50"/>
      <c r="G150" s="50"/>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391"/>
    </row>
    <row r="151" spans="2:104" x14ac:dyDescent="0.25">
      <c r="B151" s="389" t="s">
        <v>59</v>
      </c>
      <c r="C151" s="390"/>
      <c r="D151" s="50"/>
      <c r="E151" s="50"/>
      <c r="F151" s="50"/>
      <c r="G151" s="50"/>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391"/>
    </row>
    <row r="152" spans="2:104" x14ac:dyDescent="0.25">
      <c r="B152" s="393" t="s">
        <v>29</v>
      </c>
      <c r="C152" s="390" t="s">
        <v>121</v>
      </c>
      <c r="D152" s="61">
        <f>D$80+IF('Data Input - General'!$F$10="Yes",Calc_Proposed!D$81,0)+IF('Data Input - General'!$F$12="Yes",Calc_Proposed!D$75,0)</f>
        <v>0</v>
      </c>
      <c r="E152" s="61">
        <f>E$80+IF('Data Input - General'!$F$10="Yes",Calc_Proposed!E$81,0)+IF('Data Input - General'!$F$12="Yes",Calc_Proposed!E$75,0)</f>
        <v>0</v>
      </c>
      <c r="F152" s="61">
        <f>F$80+IF('Data Input - General'!$F$10="Yes",Calc_Proposed!F$81,0)+IF('Data Input - General'!$F$12="Yes",Calc_Proposed!F$75,0)</f>
        <v>0</v>
      </c>
      <c r="G152" s="61">
        <f>G$80+IF('Data Input - General'!$F$10="Yes",Calc_Proposed!G$81,0)+IF('Data Input - General'!$F$12="Yes",Calc_Proposed!G$75,0)</f>
        <v>0</v>
      </c>
      <c r="H152" s="61">
        <f>H$80+IF('Data Input - General'!$F$10="Yes",Calc_Proposed!H$81,0)+IF('Data Input - General'!$F$12="Yes",Calc_Proposed!H$75,0)</f>
        <v>0</v>
      </c>
      <c r="I152" s="61">
        <f>I$80+IF('Data Input - General'!$F$10="Yes",Calc_Proposed!I$81,0)+IF('Data Input - General'!$F$12="Yes",Calc_Proposed!I$75,0)</f>
        <v>0</v>
      </c>
      <c r="J152" s="61">
        <f>J$80+IF('Data Input - General'!$F$10="Yes",Calc_Proposed!J$81,0)+IF('Data Input - General'!$F$12="Yes",Calc_Proposed!J$75,0)</f>
        <v>0</v>
      </c>
      <c r="K152" s="61">
        <f>K$80+IF('Data Input - General'!$F$10="Yes",Calc_Proposed!K$81,0)+IF('Data Input - General'!$F$12="Yes",Calc_Proposed!K$75,0)</f>
        <v>0</v>
      </c>
      <c r="L152" s="61">
        <f>L$80+IF('Data Input - General'!$F$10="Yes",Calc_Proposed!L$81,0)+IF('Data Input - General'!$F$12="Yes",Calc_Proposed!L$75,0)</f>
        <v>0</v>
      </c>
      <c r="M152" s="61">
        <f>M$80+IF('Data Input - General'!$F$10="Yes",Calc_Proposed!M$81,0)+IF('Data Input - General'!$F$12="Yes",Calc_Proposed!M$75,0)</f>
        <v>0</v>
      </c>
      <c r="N152" s="61">
        <f>N$80+IF('Data Input - General'!$F$10="Yes",Calc_Proposed!N$81,0)+IF('Data Input - General'!$F$12="Yes",Calc_Proposed!N$75,0)</f>
        <v>0</v>
      </c>
      <c r="O152" s="61">
        <f>O$80+IF('Data Input - General'!$F$10="Yes",Calc_Proposed!O$81,0)+IF('Data Input - General'!$F$12="Yes",Calc_Proposed!O$75,0)</f>
        <v>0</v>
      </c>
      <c r="P152" s="61">
        <f>P$80+IF('Data Input - General'!$F$10="Yes",Calc_Proposed!P$81,0)+IF('Data Input - General'!$F$12="Yes",Calc_Proposed!P$75,0)</f>
        <v>0</v>
      </c>
      <c r="Q152" s="61">
        <f>Q$80+IF('Data Input - General'!$F$10="Yes",Calc_Proposed!Q$81,0)+IF('Data Input - General'!$F$12="Yes",Calc_Proposed!Q$75,0)</f>
        <v>0</v>
      </c>
      <c r="R152" s="61">
        <f>R$80+IF('Data Input - General'!$F$10="Yes",Calc_Proposed!R$81,0)+IF('Data Input - General'!$F$12="Yes",Calc_Proposed!R$75,0)</f>
        <v>0</v>
      </c>
      <c r="S152" s="61">
        <f>S$80+IF('Data Input - General'!$F$10="Yes",Calc_Proposed!S$81,0)+IF('Data Input - General'!$F$12="Yes",Calc_Proposed!S$75,0)</f>
        <v>0</v>
      </c>
      <c r="T152" s="61">
        <f>T$80+IF('Data Input - General'!$F$10="Yes",Calc_Proposed!T$81,0)+IF('Data Input - General'!$F$12="Yes",Calc_Proposed!T$75,0)</f>
        <v>0</v>
      </c>
      <c r="U152" s="61">
        <f>U$80+IF('Data Input - General'!$F$10="Yes",Calc_Proposed!U$81,0)+IF('Data Input - General'!$F$12="Yes",Calc_Proposed!U$75,0)</f>
        <v>0</v>
      </c>
      <c r="V152" s="61">
        <f>V$80+IF('Data Input - General'!$F$10="Yes",Calc_Proposed!V$81,0)+IF('Data Input - General'!$F$12="Yes",Calc_Proposed!V$75,0)</f>
        <v>0</v>
      </c>
      <c r="W152" s="61">
        <f>W$80+IF('Data Input - General'!$F$10="Yes",Calc_Proposed!W$81,0)+IF('Data Input - General'!$F$12="Yes",Calc_Proposed!W$75,0)</f>
        <v>0</v>
      </c>
      <c r="X152" s="61">
        <f>X$80+IF('Data Input - General'!$F$10="Yes",Calc_Proposed!X$81,0)+IF('Data Input - General'!$F$12="Yes",Calc_Proposed!X$75,0)</f>
        <v>0</v>
      </c>
      <c r="Y152" s="61">
        <f>Y$80+IF('Data Input - General'!$F$10="Yes",Calc_Proposed!Y$81,0)+IF('Data Input - General'!$F$12="Yes",Calc_Proposed!Y$75,0)</f>
        <v>0</v>
      </c>
      <c r="Z152" s="61">
        <f>Z$80+IF('Data Input - General'!$F$10="Yes",Calc_Proposed!Z$81,0)+IF('Data Input - General'!$F$12="Yes",Calc_Proposed!Z$75,0)</f>
        <v>0</v>
      </c>
      <c r="AA152" s="61">
        <f>AA$80+IF('Data Input - General'!$F$10="Yes",Calc_Proposed!AA$81,0)+IF('Data Input - General'!$F$12="Yes",Calc_Proposed!AA$75,0)</f>
        <v>0</v>
      </c>
      <c r="AB152" s="61">
        <f>AB$80+IF('Data Input - General'!$F$10="Yes",Calc_Proposed!AB$81,0)+IF('Data Input - General'!$F$12="Yes",Calc_Proposed!AB$75,0)</f>
        <v>0</v>
      </c>
      <c r="AC152" s="61">
        <f>AC$80+IF('Data Input - General'!$F$10="Yes",Calc_Proposed!AC$81,0)+IF('Data Input - General'!$F$12="Yes",Calc_Proposed!AC$75,0)</f>
        <v>0</v>
      </c>
      <c r="AD152" s="61">
        <f>AD$80+IF('Data Input - General'!$F$10="Yes",Calc_Proposed!AD$81,0)+IF('Data Input - General'!$F$12="Yes",Calc_Proposed!AD$75,0)</f>
        <v>0</v>
      </c>
      <c r="AE152" s="61">
        <f>AE$80+IF('Data Input - General'!$F$10="Yes",Calc_Proposed!AE$81,0)+IF('Data Input - General'!$F$12="Yes",Calc_Proposed!AE$75,0)</f>
        <v>0</v>
      </c>
      <c r="AF152" s="61">
        <f>AF$80+IF('Data Input - General'!$F$10="Yes",Calc_Proposed!AF$81,0)+IF('Data Input - General'!$F$12="Yes",Calc_Proposed!AF$75,0)</f>
        <v>0</v>
      </c>
      <c r="AG152" s="61">
        <f>AG$80+IF('Data Input - General'!$F$10="Yes",Calc_Proposed!AG$81,0)+IF('Data Input - General'!$F$12="Yes",Calc_Proposed!AG$75,0)</f>
        <v>0</v>
      </c>
      <c r="AH152" s="61">
        <f>AH$80+IF('Data Input - General'!$F$10="Yes",Calc_Proposed!AH$81,0)+IF('Data Input - General'!$F$12="Yes",Calc_Proposed!AH$75,0)</f>
        <v>0</v>
      </c>
      <c r="AI152" s="61">
        <f>AI$80+IF('Data Input - General'!$F$10="Yes",Calc_Proposed!AI$81,0)+IF('Data Input - General'!$F$12="Yes",Calc_Proposed!AI$75,0)</f>
        <v>0</v>
      </c>
      <c r="AJ152" s="61">
        <f>AJ$80+IF('Data Input - General'!$F$10="Yes",Calc_Proposed!AJ$81,0)+IF('Data Input - General'!$F$12="Yes",Calc_Proposed!AJ$75,0)</f>
        <v>0</v>
      </c>
      <c r="AK152" s="61">
        <f>AK$80+IF('Data Input - General'!$F$10="Yes",Calc_Proposed!AK$81,0)+IF('Data Input - General'!$F$12="Yes",Calc_Proposed!AK$75,0)</f>
        <v>0</v>
      </c>
      <c r="AL152" s="61">
        <f>AL$80+IF('Data Input - General'!$F$10="Yes",Calc_Proposed!AL$81,0)+IF('Data Input - General'!$F$12="Yes",Calc_Proposed!AL$75,0)</f>
        <v>0</v>
      </c>
      <c r="AM152" s="61">
        <f>AM$80+IF('Data Input - General'!$F$10="Yes",Calc_Proposed!AM$81,0)+IF('Data Input - General'!$F$12="Yes",Calc_Proposed!AM$75,0)</f>
        <v>0</v>
      </c>
      <c r="AN152" s="61">
        <f>AN$80+IF('Data Input - General'!$F$10="Yes",Calc_Proposed!AN$81,0)+IF('Data Input - General'!$F$12="Yes",Calc_Proposed!AN$75,0)</f>
        <v>0</v>
      </c>
      <c r="AO152" s="61">
        <f>AO$80+IF('Data Input - General'!$F$10="Yes",Calc_Proposed!AO$81,0)+IF('Data Input - General'!$F$12="Yes",Calc_Proposed!AO$75,0)</f>
        <v>0</v>
      </c>
      <c r="AP152" s="61">
        <f>AP$80+IF('Data Input - General'!$F$10="Yes",Calc_Proposed!AP$81,0)+IF('Data Input - General'!$F$12="Yes",Calc_Proposed!AP$75,0)</f>
        <v>0</v>
      </c>
      <c r="AQ152" s="61">
        <f>AQ$80+IF('Data Input - General'!$F$10="Yes",Calc_Proposed!AQ$81,0)+IF('Data Input - General'!$F$12="Yes",Calc_Proposed!AQ$75,0)</f>
        <v>0</v>
      </c>
      <c r="AR152" s="61">
        <f>AR$80+IF('Data Input - General'!$F$10="Yes",Calc_Proposed!AR$81,0)+IF('Data Input - General'!$F$12="Yes",Calc_Proposed!AR$75,0)</f>
        <v>0</v>
      </c>
      <c r="AS152" s="61">
        <f>AS$80+IF('Data Input - General'!$F$10="Yes",Calc_Proposed!AS$81,0)+IF('Data Input - General'!$F$12="Yes",Calc_Proposed!AS$75,0)</f>
        <v>0</v>
      </c>
      <c r="AT152" s="61">
        <f>AT$80+IF('Data Input - General'!$F$10="Yes",Calc_Proposed!AT$81,0)+IF('Data Input - General'!$F$12="Yes",Calc_Proposed!AT$75,0)</f>
        <v>0</v>
      </c>
      <c r="AU152" s="61">
        <f>AU$80+IF('Data Input - General'!$F$10="Yes",Calc_Proposed!AU$81,0)+IF('Data Input - General'!$F$12="Yes",Calc_Proposed!AU$75,0)</f>
        <v>0</v>
      </c>
      <c r="AV152" s="61">
        <f>AV$80+IF('Data Input - General'!$F$10="Yes",Calc_Proposed!AV$81,0)+IF('Data Input - General'!$F$12="Yes",Calc_Proposed!AV$75,0)</f>
        <v>0</v>
      </c>
      <c r="AW152" s="61">
        <f>AW$80+IF('Data Input - General'!$F$10="Yes",Calc_Proposed!AW$81,0)+IF('Data Input - General'!$F$12="Yes",Calc_Proposed!AW$75,0)</f>
        <v>0</v>
      </c>
      <c r="AX152" s="61">
        <f>AX$80+IF('Data Input - General'!$F$10="Yes",Calc_Proposed!AX$81,0)+IF('Data Input - General'!$F$12="Yes",Calc_Proposed!AX$75,0)</f>
        <v>0</v>
      </c>
      <c r="AY152" s="61">
        <f>AY$80+IF('Data Input - General'!$F$10="Yes",Calc_Proposed!AY$81,0)+IF('Data Input - General'!$F$12="Yes",Calc_Proposed!AY$75,0)</f>
        <v>0</v>
      </c>
      <c r="AZ152" s="61">
        <f>AZ$80+IF('Data Input - General'!$F$10="Yes",Calc_Proposed!AZ$81,0)+IF('Data Input - General'!$F$12="Yes",Calc_Proposed!AZ$75,0)</f>
        <v>0</v>
      </c>
      <c r="BA152" s="61">
        <f>BA$80+IF('Data Input - General'!$F$10="Yes",Calc_Proposed!BA$81,0)+IF('Data Input - General'!$F$12="Yes",Calc_Proposed!BA$75,0)</f>
        <v>0</v>
      </c>
      <c r="BB152" s="61">
        <f>BB$80+IF('Data Input - General'!$F$10="Yes",Calc_Proposed!BB$81,0)+IF('Data Input - General'!$F$12="Yes",Calc_Proposed!BB$75,0)</f>
        <v>0</v>
      </c>
      <c r="BC152" s="61">
        <f>BC$80+IF('Data Input - General'!$F$10="Yes",Calc_Proposed!BC$81,0)+IF('Data Input - General'!$F$12="Yes",Calc_Proposed!BC$75,0)</f>
        <v>0</v>
      </c>
      <c r="BD152" s="61">
        <f>BD$80+IF('Data Input - General'!$F$10="Yes",Calc_Proposed!BD$81,0)+IF('Data Input - General'!$F$12="Yes",Calc_Proposed!BD$75,0)</f>
        <v>0</v>
      </c>
      <c r="BE152" s="61">
        <f>BE$80+IF('Data Input - General'!$F$10="Yes",Calc_Proposed!BE$81,0)+IF('Data Input - General'!$F$12="Yes",Calc_Proposed!BE$75,0)</f>
        <v>0</v>
      </c>
      <c r="BF152" s="61">
        <f>BF$80+IF('Data Input - General'!$F$10="Yes",Calc_Proposed!BF$81,0)+IF('Data Input - General'!$F$12="Yes",Calc_Proposed!BF$75,0)</f>
        <v>0</v>
      </c>
      <c r="BG152" s="61">
        <f>BG$80+IF('Data Input - General'!$F$10="Yes",Calc_Proposed!BG$81,0)+IF('Data Input - General'!$F$12="Yes",Calc_Proposed!BG$75,0)</f>
        <v>0</v>
      </c>
      <c r="BH152" s="61">
        <f>BH$80+IF('Data Input - General'!$F$10="Yes",Calc_Proposed!BH$81,0)+IF('Data Input - General'!$F$12="Yes",Calc_Proposed!BH$75,0)</f>
        <v>0</v>
      </c>
      <c r="BI152" s="61">
        <f>BI$80+IF('Data Input - General'!$F$10="Yes",Calc_Proposed!BI$81,0)+IF('Data Input - General'!$F$12="Yes",Calc_Proposed!BI$75,0)</f>
        <v>0</v>
      </c>
      <c r="BJ152" s="61">
        <f>BJ$80+IF('Data Input - General'!$F$10="Yes",Calc_Proposed!BJ$81,0)+IF('Data Input - General'!$F$12="Yes",Calc_Proposed!BJ$75,0)</f>
        <v>0</v>
      </c>
      <c r="BK152" s="61">
        <f>BK$80+IF('Data Input - General'!$F$10="Yes",Calc_Proposed!BK$81,0)+IF('Data Input - General'!$F$12="Yes",Calc_Proposed!BK$75,0)</f>
        <v>0</v>
      </c>
      <c r="BL152" s="61">
        <f>BL$80+IF('Data Input - General'!$F$10="Yes",Calc_Proposed!BL$81,0)+IF('Data Input - General'!$F$12="Yes",Calc_Proposed!BL$75,0)</f>
        <v>0</v>
      </c>
      <c r="BM152" s="61">
        <f>BM$80+IF('Data Input - General'!$F$10="Yes",Calc_Proposed!BM$81,0)+IF('Data Input - General'!$F$12="Yes",Calc_Proposed!BM$75,0)</f>
        <v>0</v>
      </c>
      <c r="BN152" s="61">
        <f>BN$80+IF('Data Input - General'!$F$10="Yes",Calc_Proposed!BN$81,0)+IF('Data Input - General'!$F$12="Yes",Calc_Proposed!BN$75,0)</f>
        <v>0</v>
      </c>
      <c r="BO152" s="61">
        <f>BO$80+IF('Data Input - General'!$F$10="Yes",Calc_Proposed!BO$81,0)+IF('Data Input - General'!$F$12="Yes",Calc_Proposed!BO$75,0)</f>
        <v>0</v>
      </c>
      <c r="BP152" s="61">
        <f>BP$80+IF('Data Input - General'!$F$10="Yes",Calc_Proposed!BP$81,0)+IF('Data Input - General'!$F$12="Yes",Calc_Proposed!BP$75,0)</f>
        <v>0</v>
      </c>
      <c r="BQ152" s="61">
        <f>BQ$80+IF('Data Input - General'!$F$10="Yes",Calc_Proposed!BQ$81,0)+IF('Data Input - General'!$F$12="Yes",Calc_Proposed!BQ$75,0)</f>
        <v>0</v>
      </c>
      <c r="BR152" s="61">
        <f>BR$80+IF('Data Input - General'!$F$10="Yes",Calc_Proposed!BR$81,0)+IF('Data Input - General'!$F$12="Yes",Calc_Proposed!BR$75,0)</f>
        <v>0</v>
      </c>
      <c r="BS152" s="61">
        <f>BS$80+IF('Data Input - General'!$F$10="Yes",Calc_Proposed!BS$81,0)+IF('Data Input - General'!$F$12="Yes",Calc_Proposed!BS$75,0)</f>
        <v>0</v>
      </c>
      <c r="BT152" s="61">
        <f>BT$80+IF('Data Input - General'!$F$10="Yes",Calc_Proposed!BT$81,0)+IF('Data Input - General'!$F$12="Yes",Calc_Proposed!BT$75,0)</f>
        <v>0</v>
      </c>
      <c r="BU152" s="61">
        <f>BU$80+IF('Data Input - General'!$F$10="Yes",Calc_Proposed!BU$81,0)+IF('Data Input - General'!$F$12="Yes",Calc_Proposed!BU$75,0)</f>
        <v>0</v>
      </c>
      <c r="BV152" s="61">
        <f>BV$80+IF('Data Input - General'!$F$10="Yes",Calc_Proposed!BV$81,0)+IF('Data Input - General'!$F$12="Yes",Calc_Proposed!BV$75,0)</f>
        <v>0</v>
      </c>
      <c r="BW152" s="61">
        <f>BW$80+IF('Data Input - General'!$F$10="Yes",Calc_Proposed!BW$81,0)+IF('Data Input - General'!$F$12="Yes",Calc_Proposed!BW$75,0)</f>
        <v>0</v>
      </c>
      <c r="BX152" s="61">
        <f>BX$80+IF('Data Input - General'!$F$10="Yes",Calc_Proposed!BX$81,0)+IF('Data Input - General'!$F$12="Yes",Calc_Proposed!BX$75,0)</f>
        <v>0</v>
      </c>
      <c r="BY152" s="61">
        <f>BY$80+IF('Data Input - General'!$F$10="Yes",Calc_Proposed!BY$81,0)+IF('Data Input - General'!$F$12="Yes",Calc_Proposed!BY$75,0)</f>
        <v>0</v>
      </c>
      <c r="BZ152" s="61">
        <f>BZ$80+IF('Data Input - General'!$F$10="Yes",Calc_Proposed!BZ$81,0)+IF('Data Input - General'!$F$12="Yes",Calc_Proposed!BZ$75,0)</f>
        <v>0</v>
      </c>
      <c r="CA152" s="61">
        <f>CA$80+IF('Data Input - General'!$F$10="Yes",Calc_Proposed!CA$81,0)+IF('Data Input - General'!$F$12="Yes",Calc_Proposed!CA$75,0)</f>
        <v>0</v>
      </c>
      <c r="CB152" s="61">
        <f>CB$80+IF('Data Input - General'!$F$10="Yes",Calc_Proposed!CB$81,0)+IF('Data Input - General'!$F$12="Yes",Calc_Proposed!CB$75,0)</f>
        <v>0</v>
      </c>
      <c r="CC152" s="61">
        <f>CC$80+IF('Data Input - General'!$F$10="Yes",Calc_Proposed!CC$81,0)+IF('Data Input - General'!$F$12="Yes",Calc_Proposed!CC$75,0)</f>
        <v>0</v>
      </c>
      <c r="CD152" s="61">
        <f>CD$80+IF('Data Input - General'!$F$10="Yes",Calc_Proposed!CD$81,0)+IF('Data Input - General'!$F$12="Yes",Calc_Proposed!CD$75,0)</f>
        <v>0</v>
      </c>
      <c r="CE152" s="61">
        <f>CE$80+IF('Data Input - General'!$F$10="Yes",Calc_Proposed!CE$81,0)+IF('Data Input - General'!$F$12="Yes",Calc_Proposed!CE$75,0)</f>
        <v>0</v>
      </c>
      <c r="CF152" s="61">
        <f>CF$80+IF('Data Input - General'!$F$10="Yes",Calc_Proposed!CF$81,0)+IF('Data Input - General'!$F$12="Yes",Calc_Proposed!CF$75,0)</f>
        <v>0</v>
      </c>
      <c r="CG152" s="61">
        <f>CG$80+IF('Data Input - General'!$F$10="Yes",Calc_Proposed!CG$81,0)+IF('Data Input - General'!$F$12="Yes",Calc_Proposed!CG$75,0)</f>
        <v>0</v>
      </c>
      <c r="CH152" s="61">
        <f>CH$80+IF('Data Input - General'!$F$10="Yes",Calc_Proposed!CH$81,0)+IF('Data Input - General'!$F$12="Yes",Calc_Proposed!CH$75,0)</f>
        <v>0</v>
      </c>
      <c r="CI152" s="61">
        <f>CI$80+IF('Data Input - General'!$F$10="Yes",Calc_Proposed!CI$81,0)+IF('Data Input - General'!$F$12="Yes",Calc_Proposed!CI$75,0)</f>
        <v>0</v>
      </c>
      <c r="CJ152" s="61">
        <f>CJ$80+IF('Data Input - General'!$F$10="Yes",Calc_Proposed!CJ$81,0)+IF('Data Input - General'!$F$12="Yes",Calc_Proposed!CJ$75,0)</f>
        <v>0</v>
      </c>
      <c r="CK152" s="61">
        <f>CK$80+IF('Data Input - General'!$F$10="Yes",Calc_Proposed!CK$81,0)+IF('Data Input - General'!$F$12="Yes",Calc_Proposed!CK$75,0)</f>
        <v>0</v>
      </c>
      <c r="CL152" s="61">
        <f>CL$80+IF('Data Input - General'!$F$10="Yes",Calc_Proposed!CL$81,0)+IF('Data Input - General'!$F$12="Yes",Calc_Proposed!CL$75,0)</f>
        <v>0</v>
      </c>
      <c r="CM152" s="61">
        <f>CM$80+IF('Data Input - General'!$F$10="Yes",Calc_Proposed!CM$81,0)+IF('Data Input - General'!$F$12="Yes",Calc_Proposed!CM$75,0)</f>
        <v>0</v>
      </c>
      <c r="CN152" s="61">
        <f>CN$80+IF('Data Input - General'!$F$10="Yes",Calc_Proposed!CN$81,0)+IF('Data Input - General'!$F$12="Yes",Calc_Proposed!CN$75,0)</f>
        <v>0</v>
      </c>
      <c r="CO152" s="61">
        <f>CO$80+IF('Data Input - General'!$F$10="Yes",Calc_Proposed!CO$81,0)+IF('Data Input - General'!$F$12="Yes",Calc_Proposed!CO$75,0)</f>
        <v>0</v>
      </c>
      <c r="CP152" s="61">
        <f>CP$80+IF('Data Input - General'!$F$10="Yes",Calc_Proposed!CP$81,0)+IF('Data Input - General'!$F$12="Yes",Calc_Proposed!CP$75,0)</f>
        <v>0</v>
      </c>
      <c r="CQ152" s="61">
        <f>CQ$80+IF('Data Input - General'!$F$10="Yes",Calc_Proposed!CQ$81,0)+IF('Data Input - General'!$F$12="Yes",Calc_Proposed!CQ$75,0)</f>
        <v>0</v>
      </c>
      <c r="CR152" s="61">
        <f>CR$80+IF('Data Input - General'!$F$10="Yes",Calc_Proposed!CR$81,0)+IF('Data Input - General'!$F$12="Yes",Calc_Proposed!CR$75,0)</f>
        <v>0</v>
      </c>
      <c r="CS152" s="61">
        <f>CS$80+IF('Data Input - General'!$F$10="Yes",Calc_Proposed!CS$81,0)+IF('Data Input - General'!$F$12="Yes",Calc_Proposed!CS$75,0)</f>
        <v>0</v>
      </c>
      <c r="CT152" s="61">
        <f>CT$80+IF('Data Input - General'!$F$10="Yes",Calc_Proposed!CT$81,0)+IF('Data Input - General'!$F$12="Yes",Calc_Proposed!CT$75,0)</f>
        <v>0</v>
      </c>
      <c r="CU152" s="61">
        <f>CU$80+IF('Data Input - General'!$F$10="Yes",Calc_Proposed!CU$81,0)+IF('Data Input - General'!$F$12="Yes",Calc_Proposed!CU$75,0)</f>
        <v>0</v>
      </c>
      <c r="CV152" s="61">
        <f>CV$80+IF('Data Input - General'!$F$10="Yes",Calc_Proposed!CV$81,0)+IF('Data Input - General'!$F$12="Yes",Calc_Proposed!CV$75,0)</f>
        <v>0</v>
      </c>
      <c r="CW152" s="61">
        <f>CW$80+IF('Data Input - General'!$F$10="Yes",Calc_Proposed!CW$81,0)+IF('Data Input - General'!$F$12="Yes",Calc_Proposed!CW$75,0)</f>
        <v>0</v>
      </c>
      <c r="CX152" s="61">
        <f>CX$80+IF('Data Input - General'!$F$10="Yes",Calc_Proposed!CX$81,0)+IF('Data Input - General'!$F$12="Yes",Calc_Proposed!CX$75,0)</f>
        <v>0</v>
      </c>
      <c r="CY152" s="61">
        <f>CY$80+IF('Data Input - General'!$F$10="Yes",Calc_Proposed!CY$81,0)+IF('Data Input - General'!$F$12="Yes",Calc_Proposed!CY$75,0)</f>
        <v>0</v>
      </c>
      <c r="CZ152" s="391"/>
    </row>
    <row r="153" spans="2:104" x14ac:dyDescent="0.25">
      <c r="B153" s="393" t="s">
        <v>30</v>
      </c>
      <c r="C153" s="390" t="s">
        <v>121</v>
      </c>
      <c r="D153" s="61">
        <f>IF('Data Input - General'!$F$10="Yes",0,Calc_Proposed!D$81)+IF('Data Input - General'!$F$12="Yes",0,Calc_Proposed!D$75)</f>
        <v>0</v>
      </c>
      <c r="E153" s="61">
        <f>IF('Data Input - General'!$F$10="Yes",0,Calc_Proposed!E$81)+IF('Data Input - General'!$F$12="Yes",0,Calc_Proposed!E$75)</f>
        <v>0</v>
      </c>
      <c r="F153" s="61">
        <f>IF('Data Input - General'!$F$10="Yes",0,Calc_Proposed!F$81)+IF('Data Input - General'!$F$12="Yes",0,Calc_Proposed!F$75)</f>
        <v>0</v>
      </c>
      <c r="G153" s="61">
        <f>IF('Data Input - General'!$F$10="Yes",0,Calc_Proposed!G$81)+IF('Data Input - General'!$F$12="Yes",0,Calc_Proposed!G$75)</f>
        <v>0</v>
      </c>
      <c r="H153" s="61">
        <f>IF('Data Input - General'!$F$10="Yes",0,Calc_Proposed!H$81)+IF('Data Input - General'!$F$12="Yes",0,Calc_Proposed!H$75)</f>
        <v>0</v>
      </c>
      <c r="I153" s="61">
        <f>IF('Data Input - General'!$F$10="Yes",0,Calc_Proposed!I$81)+IF('Data Input - General'!$F$12="Yes",0,Calc_Proposed!I$75)</f>
        <v>0</v>
      </c>
      <c r="J153" s="61">
        <f>IF('Data Input - General'!$F$10="Yes",0,Calc_Proposed!J$81)+IF('Data Input - General'!$F$12="Yes",0,Calc_Proposed!J$75)</f>
        <v>0</v>
      </c>
      <c r="K153" s="61">
        <f>IF('Data Input - General'!$F$10="Yes",0,Calc_Proposed!K$81)+IF('Data Input - General'!$F$12="Yes",0,Calc_Proposed!K$75)</f>
        <v>0</v>
      </c>
      <c r="L153" s="61">
        <f>IF('Data Input - General'!$F$10="Yes",0,Calc_Proposed!L$81)+IF('Data Input - General'!$F$12="Yes",0,Calc_Proposed!L$75)</f>
        <v>0</v>
      </c>
      <c r="M153" s="61">
        <f>IF('Data Input - General'!$F$10="Yes",0,Calc_Proposed!M$81)+IF('Data Input - General'!$F$12="Yes",0,Calc_Proposed!M$75)</f>
        <v>0</v>
      </c>
      <c r="N153" s="61">
        <f>IF('Data Input - General'!$F$10="Yes",0,Calc_Proposed!N$81)+IF('Data Input - General'!$F$12="Yes",0,Calc_Proposed!N$75)</f>
        <v>0</v>
      </c>
      <c r="O153" s="61">
        <f>IF('Data Input - General'!$F$10="Yes",0,Calc_Proposed!O$81)+IF('Data Input - General'!$F$12="Yes",0,Calc_Proposed!O$75)</f>
        <v>0</v>
      </c>
      <c r="P153" s="61">
        <f>IF('Data Input - General'!$F$10="Yes",0,Calc_Proposed!P$81)+IF('Data Input - General'!$F$12="Yes",0,Calc_Proposed!P$75)</f>
        <v>0</v>
      </c>
      <c r="Q153" s="61">
        <f>IF('Data Input - General'!$F$10="Yes",0,Calc_Proposed!Q$81)+IF('Data Input - General'!$F$12="Yes",0,Calc_Proposed!Q$75)</f>
        <v>0</v>
      </c>
      <c r="R153" s="61">
        <f>IF('Data Input - General'!$F$10="Yes",0,Calc_Proposed!R$81)+IF('Data Input - General'!$F$12="Yes",0,Calc_Proposed!R$75)</f>
        <v>0</v>
      </c>
      <c r="S153" s="61">
        <f>IF('Data Input - General'!$F$10="Yes",0,Calc_Proposed!S$81)+IF('Data Input - General'!$F$12="Yes",0,Calc_Proposed!S$75)</f>
        <v>0</v>
      </c>
      <c r="T153" s="61">
        <f>IF('Data Input - General'!$F$10="Yes",0,Calc_Proposed!T$81)+IF('Data Input - General'!$F$12="Yes",0,Calc_Proposed!T$75)</f>
        <v>0</v>
      </c>
      <c r="U153" s="61">
        <f>IF('Data Input - General'!$F$10="Yes",0,Calc_Proposed!U$81)+IF('Data Input - General'!$F$12="Yes",0,Calc_Proposed!U$75)</f>
        <v>0</v>
      </c>
      <c r="V153" s="61">
        <f>IF('Data Input - General'!$F$10="Yes",0,Calc_Proposed!V$81)+IF('Data Input - General'!$F$12="Yes",0,Calc_Proposed!V$75)</f>
        <v>0</v>
      </c>
      <c r="W153" s="61">
        <f>IF('Data Input - General'!$F$10="Yes",0,Calc_Proposed!W$81)+IF('Data Input - General'!$F$12="Yes",0,Calc_Proposed!W$75)</f>
        <v>0</v>
      </c>
      <c r="X153" s="61">
        <f>IF('Data Input - General'!$F$10="Yes",0,Calc_Proposed!X$81)+IF('Data Input - General'!$F$12="Yes",0,Calc_Proposed!X$75)</f>
        <v>0</v>
      </c>
      <c r="Y153" s="61">
        <f>IF('Data Input - General'!$F$10="Yes",0,Calc_Proposed!Y$81)+IF('Data Input - General'!$F$12="Yes",0,Calc_Proposed!Y$75)</f>
        <v>0</v>
      </c>
      <c r="Z153" s="61">
        <f>IF('Data Input - General'!$F$10="Yes",0,Calc_Proposed!Z$81)+IF('Data Input - General'!$F$12="Yes",0,Calc_Proposed!Z$75)</f>
        <v>0</v>
      </c>
      <c r="AA153" s="61">
        <f>IF('Data Input - General'!$F$10="Yes",0,Calc_Proposed!AA$81)+IF('Data Input - General'!$F$12="Yes",0,Calc_Proposed!AA$75)</f>
        <v>0</v>
      </c>
      <c r="AB153" s="61">
        <f>IF('Data Input - General'!$F$10="Yes",0,Calc_Proposed!AB$81)+IF('Data Input - General'!$F$12="Yes",0,Calc_Proposed!AB$75)</f>
        <v>0</v>
      </c>
      <c r="AC153" s="61">
        <f>IF('Data Input - General'!$F$10="Yes",0,Calc_Proposed!AC$81)+IF('Data Input - General'!$F$12="Yes",0,Calc_Proposed!AC$75)</f>
        <v>0</v>
      </c>
      <c r="AD153" s="61">
        <f>IF('Data Input - General'!$F$10="Yes",0,Calc_Proposed!AD$81)+IF('Data Input - General'!$F$12="Yes",0,Calc_Proposed!AD$75)</f>
        <v>0</v>
      </c>
      <c r="AE153" s="61">
        <f>IF('Data Input - General'!$F$10="Yes",0,Calc_Proposed!AE$81)+IF('Data Input - General'!$F$12="Yes",0,Calc_Proposed!AE$75)</f>
        <v>0</v>
      </c>
      <c r="AF153" s="61">
        <f>IF('Data Input - General'!$F$10="Yes",0,Calc_Proposed!AF$81)+IF('Data Input - General'!$F$12="Yes",0,Calc_Proposed!AF$75)</f>
        <v>0</v>
      </c>
      <c r="AG153" s="61">
        <f>IF('Data Input - General'!$F$10="Yes",0,Calc_Proposed!AG$81)+IF('Data Input - General'!$F$12="Yes",0,Calc_Proposed!AG$75)</f>
        <v>0</v>
      </c>
      <c r="AH153" s="61">
        <f>IF('Data Input - General'!$F$10="Yes",0,Calc_Proposed!AH$81)+IF('Data Input - General'!$F$12="Yes",0,Calc_Proposed!AH$75)</f>
        <v>0</v>
      </c>
      <c r="AI153" s="61">
        <f>IF('Data Input - General'!$F$10="Yes",0,Calc_Proposed!AI$81)+IF('Data Input - General'!$F$12="Yes",0,Calc_Proposed!AI$75)</f>
        <v>0</v>
      </c>
      <c r="AJ153" s="61">
        <f>IF('Data Input - General'!$F$10="Yes",0,Calc_Proposed!AJ$81)+IF('Data Input - General'!$F$12="Yes",0,Calc_Proposed!AJ$75)</f>
        <v>0</v>
      </c>
      <c r="AK153" s="61">
        <f>IF('Data Input - General'!$F$10="Yes",0,Calc_Proposed!AK$81)+IF('Data Input - General'!$F$12="Yes",0,Calc_Proposed!AK$75)</f>
        <v>0</v>
      </c>
      <c r="AL153" s="61">
        <f>IF('Data Input - General'!$F$10="Yes",0,Calc_Proposed!AL$81)+IF('Data Input - General'!$F$12="Yes",0,Calc_Proposed!AL$75)</f>
        <v>0</v>
      </c>
      <c r="AM153" s="61">
        <f>IF('Data Input - General'!$F$10="Yes",0,Calc_Proposed!AM$81)+IF('Data Input - General'!$F$12="Yes",0,Calc_Proposed!AM$75)</f>
        <v>0</v>
      </c>
      <c r="AN153" s="61">
        <f>IF('Data Input - General'!$F$10="Yes",0,Calc_Proposed!AN$81)+IF('Data Input - General'!$F$12="Yes",0,Calc_Proposed!AN$75)</f>
        <v>0</v>
      </c>
      <c r="AO153" s="61">
        <f>IF('Data Input - General'!$F$10="Yes",0,Calc_Proposed!AO$81)+IF('Data Input - General'!$F$12="Yes",0,Calc_Proposed!AO$75)</f>
        <v>0</v>
      </c>
      <c r="AP153" s="61">
        <f>IF('Data Input - General'!$F$10="Yes",0,Calc_Proposed!AP$81)+IF('Data Input - General'!$F$12="Yes",0,Calc_Proposed!AP$75)</f>
        <v>0</v>
      </c>
      <c r="AQ153" s="61">
        <f>IF('Data Input - General'!$F$10="Yes",0,Calc_Proposed!AQ$81)+IF('Data Input - General'!$F$12="Yes",0,Calc_Proposed!AQ$75)</f>
        <v>0</v>
      </c>
      <c r="AR153" s="61">
        <f>IF('Data Input - General'!$F$10="Yes",0,Calc_Proposed!AR$81)+IF('Data Input - General'!$F$12="Yes",0,Calc_Proposed!AR$75)</f>
        <v>0</v>
      </c>
      <c r="AS153" s="61">
        <f>IF('Data Input - General'!$F$10="Yes",0,Calc_Proposed!AS$81)+IF('Data Input - General'!$F$12="Yes",0,Calc_Proposed!AS$75)</f>
        <v>0</v>
      </c>
      <c r="AT153" s="61">
        <f>IF('Data Input - General'!$F$10="Yes",0,Calc_Proposed!AT$81)+IF('Data Input - General'!$F$12="Yes",0,Calc_Proposed!AT$75)</f>
        <v>0</v>
      </c>
      <c r="AU153" s="61">
        <f>IF('Data Input - General'!$F$10="Yes",0,Calc_Proposed!AU$81)+IF('Data Input - General'!$F$12="Yes",0,Calc_Proposed!AU$75)</f>
        <v>0</v>
      </c>
      <c r="AV153" s="61">
        <f>IF('Data Input - General'!$F$10="Yes",0,Calc_Proposed!AV$81)+IF('Data Input - General'!$F$12="Yes",0,Calc_Proposed!AV$75)</f>
        <v>0</v>
      </c>
      <c r="AW153" s="61">
        <f>IF('Data Input - General'!$F$10="Yes",0,Calc_Proposed!AW$81)+IF('Data Input - General'!$F$12="Yes",0,Calc_Proposed!AW$75)</f>
        <v>0</v>
      </c>
      <c r="AX153" s="61">
        <f>IF('Data Input - General'!$F$10="Yes",0,Calc_Proposed!AX$81)+IF('Data Input - General'!$F$12="Yes",0,Calc_Proposed!AX$75)</f>
        <v>0</v>
      </c>
      <c r="AY153" s="61">
        <f>IF('Data Input - General'!$F$10="Yes",0,Calc_Proposed!AY$81)+IF('Data Input - General'!$F$12="Yes",0,Calc_Proposed!AY$75)</f>
        <v>0</v>
      </c>
      <c r="AZ153" s="61">
        <f>IF('Data Input - General'!$F$10="Yes",0,Calc_Proposed!AZ$81)+IF('Data Input - General'!$F$12="Yes",0,Calc_Proposed!AZ$75)</f>
        <v>0</v>
      </c>
      <c r="BA153" s="61">
        <f>IF('Data Input - General'!$F$10="Yes",0,Calc_Proposed!BA$81)+IF('Data Input - General'!$F$12="Yes",0,Calc_Proposed!BA$75)</f>
        <v>0</v>
      </c>
      <c r="BB153" s="61">
        <f>IF('Data Input - General'!$F$10="Yes",0,Calc_Proposed!BB$81)+IF('Data Input - General'!$F$12="Yes",0,Calc_Proposed!BB$75)</f>
        <v>0</v>
      </c>
      <c r="BC153" s="61">
        <f>IF('Data Input - General'!$F$10="Yes",0,Calc_Proposed!BC$81)+IF('Data Input - General'!$F$12="Yes",0,Calc_Proposed!BC$75)</f>
        <v>0</v>
      </c>
      <c r="BD153" s="61">
        <f>IF('Data Input - General'!$F$10="Yes",0,Calc_Proposed!BD$81)+IF('Data Input - General'!$F$12="Yes",0,Calc_Proposed!BD$75)</f>
        <v>0</v>
      </c>
      <c r="BE153" s="61">
        <f>IF('Data Input - General'!$F$10="Yes",0,Calc_Proposed!BE$81)+IF('Data Input - General'!$F$12="Yes",0,Calc_Proposed!BE$75)</f>
        <v>0</v>
      </c>
      <c r="BF153" s="61">
        <f>IF('Data Input - General'!$F$10="Yes",0,Calc_Proposed!BF$81)+IF('Data Input - General'!$F$12="Yes",0,Calc_Proposed!BF$75)</f>
        <v>0</v>
      </c>
      <c r="BG153" s="61">
        <f>IF('Data Input - General'!$F$10="Yes",0,Calc_Proposed!BG$81)+IF('Data Input - General'!$F$12="Yes",0,Calc_Proposed!BG$75)</f>
        <v>0</v>
      </c>
      <c r="BH153" s="61">
        <f>IF('Data Input - General'!$F$10="Yes",0,Calc_Proposed!BH$81)+IF('Data Input - General'!$F$12="Yes",0,Calc_Proposed!BH$75)</f>
        <v>0</v>
      </c>
      <c r="BI153" s="61">
        <f>IF('Data Input - General'!$F$10="Yes",0,Calc_Proposed!BI$81)+IF('Data Input - General'!$F$12="Yes",0,Calc_Proposed!BI$75)</f>
        <v>0</v>
      </c>
      <c r="BJ153" s="61">
        <f>IF('Data Input - General'!$F$10="Yes",0,Calc_Proposed!BJ$81)+IF('Data Input - General'!$F$12="Yes",0,Calc_Proposed!BJ$75)</f>
        <v>0</v>
      </c>
      <c r="BK153" s="61">
        <f>IF('Data Input - General'!$F$10="Yes",0,Calc_Proposed!BK$81)+IF('Data Input - General'!$F$12="Yes",0,Calc_Proposed!BK$75)</f>
        <v>0</v>
      </c>
      <c r="BL153" s="61">
        <f>IF('Data Input - General'!$F$10="Yes",0,Calc_Proposed!BL$81)+IF('Data Input - General'!$F$12="Yes",0,Calc_Proposed!BL$75)</f>
        <v>0</v>
      </c>
      <c r="BM153" s="61">
        <f>IF('Data Input - General'!$F$10="Yes",0,Calc_Proposed!BM$81)+IF('Data Input - General'!$F$12="Yes",0,Calc_Proposed!BM$75)</f>
        <v>0</v>
      </c>
      <c r="BN153" s="61">
        <f>IF('Data Input - General'!$F$10="Yes",0,Calc_Proposed!BN$81)+IF('Data Input - General'!$F$12="Yes",0,Calc_Proposed!BN$75)</f>
        <v>0</v>
      </c>
      <c r="BO153" s="61">
        <f>IF('Data Input - General'!$F$10="Yes",0,Calc_Proposed!BO$81)+IF('Data Input - General'!$F$12="Yes",0,Calc_Proposed!BO$75)</f>
        <v>0</v>
      </c>
      <c r="BP153" s="61">
        <f>IF('Data Input - General'!$F$10="Yes",0,Calc_Proposed!BP$81)+IF('Data Input - General'!$F$12="Yes",0,Calc_Proposed!BP$75)</f>
        <v>0</v>
      </c>
      <c r="BQ153" s="61">
        <f>IF('Data Input - General'!$F$10="Yes",0,Calc_Proposed!BQ$81)+IF('Data Input - General'!$F$12="Yes",0,Calc_Proposed!BQ$75)</f>
        <v>0</v>
      </c>
      <c r="BR153" s="61">
        <f>IF('Data Input - General'!$F$10="Yes",0,Calc_Proposed!BR$81)+IF('Data Input - General'!$F$12="Yes",0,Calc_Proposed!BR$75)</f>
        <v>0</v>
      </c>
      <c r="BS153" s="61">
        <f>IF('Data Input - General'!$F$10="Yes",0,Calc_Proposed!BS$81)+IF('Data Input - General'!$F$12="Yes",0,Calc_Proposed!BS$75)</f>
        <v>0</v>
      </c>
      <c r="BT153" s="61">
        <f>IF('Data Input - General'!$F$10="Yes",0,Calc_Proposed!BT$81)+IF('Data Input - General'!$F$12="Yes",0,Calc_Proposed!BT$75)</f>
        <v>0</v>
      </c>
      <c r="BU153" s="61">
        <f>IF('Data Input - General'!$F$10="Yes",0,Calc_Proposed!BU$81)+IF('Data Input - General'!$F$12="Yes",0,Calc_Proposed!BU$75)</f>
        <v>0</v>
      </c>
      <c r="BV153" s="61">
        <f>IF('Data Input - General'!$F$10="Yes",0,Calc_Proposed!BV$81)+IF('Data Input - General'!$F$12="Yes",0,Calc_Proposed!BV$75)</f>
        <v>0</v>
      </c>
      <c r="BW153" s="61">
        <f>IF('Data Input - General'!$F$10="Yes",0,Calc_Proposed!BW$81)+IF('Data Input - General'!$F$12="Yes",0,Calc_Proposed!BW$75)</f>
        <v>0</v>
      </c>
      <c r="BX153" s="61">
        <f>IF('Data Input - General'!$F$10="Yes",0,Calc_Proposed!BX$81)+IF('Data Input - General'!$F$12="Yes",0,Calc_Proposed!BX$75)</f>
        <v>0</v>
      </c>
      <c r="BY153" s="61">
        <f>IF('Data Input - General'!$F$10="Yes",0,Calc_Proposed!BY$81)+IF('Data Input - General'!$F$12="Yes",0,Calc_Proposed!BY$75)</f>
        <v>0</v>
      </c>
      <c r="BZ153" s="61">
        <f>IF('Data Input - General'!$F$10="Yes",0,Calc_Proposed!BZ$81)+IF('Data Input - General'!$F$12="Yes",0,Calc_Proposed!BZ$75)</f>
        <v>0</v>
      </c>
      <c r="CA153" s="61">
        <f>IF('Data Input - General'!$F$10="Yes",0,Calc_Proposed!CA$81)+IF('Data Input - General'!$F$12="Yes",0,Calc_Proposed!CA$75)</f>
        <v>0</v>
      </c>
      <c r="CB153" s="61">
        <f>IF('Data Input - General'!$F$10="Yes",0,Calc_Proposed!CB$81)+IF('Data Input - General'!$F$12="Yes",0,Calc_Proposed!CB$75)</f>
        <v>0</v>
      </c>
      <c r="CC153" s="61">
        <f>IF('Data Input - General'!$F$10="Yes",0,Calc_Proposed!CC$81)+IF('Data Input - General'!$F$12="Yes",0,Calc_Proposed!CC$75)</f>
        <v>0</v>
      </c>
      <c r="CD153" s="61">
        <f>IF('Data Input - General'!$F$10="Yes",0,Calc_Proposed!CD$81)+IF('Data Input - General'!$F$12="Yes",0,Calc_Proposed!CD$75)</f>
        <v>0</v>
      </c>
      <c r="CE153" s="61">
        <f>IF('Data Input - General'!$F$10="Yes",0,Calc_Proposed!CE$81)+IF('Data Input - General'!$F$12="Yes",0,Calc_Proposed!CE$75)</f>
        <v>0</v>
      </c>
      <c r="CF153" s="61">
        <f>IF('Data Input - General'!$F$10="Yes",0,Calc_Proposed!CF$81)+IF('Data Input - General'!$F$12="Yes",0,Calc_Proposed!CF$75)</f>
        <v>0</v>
      </c>
      <c r="CG153" s="61">
        <f>IF('Data Input - General'!$F$10="Yes",0,Calc_Proposed!CG$81)+IF('Data Input - General'!$F$12="Yes",0,Calc_Proposed!CG$75)</f>
        <v>0</v>
      </c>
      <c r="CH153" s="61">
        <f>IF('Data Input - General'!$F$10="Yes",0,Calc_Proposed!CH$81)+IF('Data Input - General'!$F$12="Yes",0,Calc_Proposed!CH$75)</f>
        <v>0</v>
      </c>
      <c r="CI153" s="61">
        <f>IF('Data Input - General'!$F$10="Yes",0,Calc_Proposed!CI$81)+IF('Data Input - General'!$F$12="Yes",0,Calc_Proposed!CI$75)</f>
        <v>0</v>
      </c>
      <c r="CJ153" s="61">
        <f>IF('Data Input - General'!$F$10="Yes",0,Calc_Proposed!CJ$81)+IF('Data Input - General'!$F$12="Yes",0,Calc_Proposed!CJ$75)</f>
        <v>0</v>
      </c>
      <c r="CK153" s="61">
        <f>IF('Data Input - General'!$F$10="Yes",0,Calc_Proposed!CK$81)+IF('Data Input - General'!$F$12="Yes",0,Calc_Proposed!CK$75)</f>
        <v>0</v>
      </c>
      <c r="CL153" s="61">
        <f>IF('Data Input - General'!$F$10="Yes",0,Calc_Proposed!CL$81)+IF('Data Input - General'!$F$12="Yes",0,Calc_Proposed!CL$75)</f>
        <v>0</v>
      </c>
      <c r="CM153" s="61">
        <f>IF('Data Input - General'!$F$10="Yes",0,Calc_Proposed!CM$81)+IF('Data Input - General'!$F$12="Yes",0,Calc_Proposed!CM$75)</f>
        <v>0</v>
      </c>
      <c r="CN153" s="61">
        <f>IF('Data Input - General'!$F$10="Yes",0,Calc_Proposed!CN$81)+IF('Data Input - General'!$F$12="Yes",0,Calc_Proposed!CN$75)</f>
        <v>0</v>
      </c>
      <c r="CO153" s="61">
        <f>IF('Data Input - General'!$F$10="Yes",0,Calc_Proposed!CO$81)+IF('Data Input - General'!$F$12="Yes",0,Calc_Proposed!CO$75)</f>
        <v>0</v>
      </c>
      <c r="CP153" s="61">
        <f>IF('Data Input - General'!$F$10="Yes",0,Calc_Proposed!CP$81)+IF('Data Input - General'!$F$12="Yes",0,Calc_Proposed!CP$75)</f>
        <v>0</v>
      </c>
      <c r="CQ153" s="61">
        <f>IF('Data Input - General'!$F$10="Yes",0,Calc_Proposed!CQ$81)+IF('Data Input - General'!$F$12="Yes",0,Calc_Proposed!CQ$75)</f>
        <v>0</v>
      </c>
      <c r="CR153" s="61">
        <f>IF('Data Input - General'!$F$10="Yes",0,Calc_Proposed!CR$81)+IF('Data Input - General'!$F$12="Yes",0,Calc_Proposed!CR$75)</f>
        <v>0</v>
      </c>
      <c r="CS153" s="61">
        <f>IF('Data Input - General'!$F$10="Yes",0,Calc_Proposed!CS$81)+IF('Data Input - General'!$F$12="Yes",0,Calc_Proposed!CS$75)</f>
        <v>0</v>
      </c>
      <c r="CT153" s="61">
        <f>IF('Data Input - General'!$F$10="Yes",0,Calc_Proposed!CT$81)+IF('Data Input - General'!$F$12="Yes",0,Calc_Proposed!CT$75)</f>
        <v>0</v>
      </c>
      <c r="CU153" s="61">
        <f>IF('Data Input - General'!$F$10="Yes",0,Calc_Proposed!CU$81)+IF('Data Input - General'!$F$12="Yes",0,Calc_Proposed!CU$75)</f>
        <v>0</v>
      </c>
      <c r="CV153" s="61">
        <f>IF('Data Input - General'!$F$10="Yes",0,Calc_Proposed!CV$81)+IF('Data Input - General'!$F$12="Yes",0,Calc_Proposed!CV$75)</f>
        <v>0</v>
      </c>
      <c r="CW153" s="61">
        <f>IF('Data Input - General'!$F$10="Yes",0,Calc_Proposed!CW$81)+IF('Data Input - General'!$F$12="Yes",0,Calc_Proposed!CW$75)</f>
        <v>0</v>
      </c>
      <c r="CX153" s="61">
        <f>IF('Data Input - General'!$F$10="Yes",0,Calc_Proposed!CX$81)+IF('Data Input - General'!$F$12="Yes",0,Calc_Proposed!CX$75)</f>
        <v>0</v>
      </c>
      <c r="CY153" s="61">
        <f>IF('Data Input - General'!$F$10="Yes",0,Calc_Proposed!CY$81)+IF('Data Input - General'!$F$12="Yes",0,Calc_Proposed!CY$75)</f>
        <v>0</v>
      </c>
      <c r="CZ153" s="391"/>
    </row>
    <row r="154" spans="2:104" x14ac:dyDescent="0.25">
      <c r="B154" s="393" t="s">
        <v>177</v>
      </c>
      <c r="C154" s="9" t="s">
        <v>1117</v>
      </c>
      <c r="D154" s="61">
        <f>IFERROR(INDEX('Carbon Prices'!$D$10:$CH$15,3,MATCH(Calc_Proposed!D$6,'Carbon Prices'!$D$9:$CH$9,0))/1000,0)</f>
        <v>0</v>
      </c>
      <c r="E154" s="61">
        <f>IFERROR(INDEX('Carbon Prices'!$D$10:$CH$15,3,MATCH(Calc_Proposed!E$6,'Carbon Prices'!$D$9:$CH$9,0))/1000,0)</f>
        <v>0</v>
      </c>
      <c r="F154" s="61">
        <f>IFERROR(INDEX('Carbon Prices'!$D$10:$CH$15,3,MATCH(Calc_Proposed!F$6,'Carbon Prices'!$D$9:$CH$9,0))/1000,0)</f>
        <v>0</v>
      </c>
      <c r="G154" s="61">
        <f>IFERROR(INDEX('Carbon Prices'!$D$10:$CH$15,3,MATCH(Calc_Proposed!G$6,'Carbon Prices'!$D$9:$CH$9,0))/1000,0)</f>
        <v>0</v>
      </c>
      <c r="H154" s="61">
        <f>IFERROR(INDEX('Carbon Prices'!$D$10:$CH$15,3,MATCH(Calc_Proposed!H$6,'Carbon Prices'!$D$9:$CH$9,0))/1000,0)</f>
        <v>0</v>
      </c>
      <c r="I154" s="61">
        <f>IFERROR(INDEX('Carbon Prices'!$D$10:$CH$15,3,MATCH(Calc_Proposed!I$6,'Carbon Prices'!$D$9:$CH$9,0))/1000,0)</f>
        <v>0</v>
      </c>
      <c r="J154" s="61">
        <f>IFERROR(INDEX('Carbon Prices'!$D$10:$CH$15,3,MATCH(Calc_Proposed!J$6,'Carbon Prices'!$D$9:$CH$9,0))/1000,0)</f>
        <v>0</v>
      </c>
      <c r="K154" s="61">
        <f>IFERROR(INDEX('Carbon Prices'!$D$10:$CH$15,3,MATCH(Calc_Proposed!K$6,'Carbon Prices'!$D$9:$CH$9,0))/1000,0)</f>
        <v>0</v>
      </c>
      <c r="L154" s="61">
        <f>IFERROR(INDEX('Carbon Prices'!$D$10:$CH$15,3,MATCH(Calc_Proposed!L$6,'Carbon Prices'!$D$9:$CH$9,0))/1000,0)</f>
        <v>0</v>
      </c>
      <c r="M154" s="61">
        <f>IFERROR(INDEX('Carbon Prices'!$D$10:$CH$15,3,MATCH(Calc_Proposed!M$6,'Carbon Prices'!$D$9:$CH$9,0))/1000,0)</f>
        <v>0</v>
      </c>
      <c r="N154" s="61">
        <f>IFERROR(INDEX('Carbon Prices'!$D$10:$CH$15,3,MATCH(Calc_Proposed!N$6,'Carbon Prices'!$D$9:$CH$9,0))/1000,0)</f>
        <v>0</v>
      </c>
      <c r="O154" s="61">
        <f>IFERROR(INDEX('Carbon Prices'!$D$10:$CH$15,3,MATCH(Calc_Proposed!O$6,'Carbon Prices'!$D$9:$CH$9,0))/1000,0)</f>
        <v>0</v>
      </c>
      <c r="P154" s="61">
        <f>IFERROR(INDEX('Carbon Prices'!$D$10:$CH$15,3,MATCH(Calc_Proposed!P$6,'Carbon Prices'!$D$9:$CH$9,0))/1000,0)</f>
        <v>0</v>
      </c>
      <c r="Q154" s="61">
        <f>IFERROR(INDEX('Carbon Prices'!$D$10:$CH$15,3,MATCH(Calc_Proposed!Q$6,'Carbon Prices'!$D$9:$CH$9,0))/1000,0)</f>
        <v>0</v>
      </c>
      <c r="R154" s="61">
        <f>IFERROR(INDEX('Carbon Prices'!$D$10:$CH$15,3,MATCH(Calc_Proposed!R$6,'Carbon Prices'!$D$9:$CH$9,0))/1000,0)</f>
        <v>0</v>
      </c>
      <c r="S154" s="61">
        <f>IFERROR(INDEX('Carbon Prices'!$D$10:$CH$15,3,MATCH(Calc_Proposed!S$6,'Carbon Prices'!$D$9:$CH$9,0))/1000,0)</f>
        <v>0</v>
      </c>
      <c r="T154" s="61">
        <f>IFERROR(INDEX('Carbon Prices'!$D$10:$CH$15,3,MATCH(Calc_Proposed!T$6,'Carbon Prices'!$D$9:$CH$9,0))/1000,0)</f>
        <v>0</v>
      </c>
      <c r="U154" s="61">
        <f>IFERROR(INDEX('Carbon Prices'!$D$10:$CH$15,3,MATCH(Calc_Proposed!U$6,'Carbon Prices'!$D$9:$CH$9,0))/1000,0)</f>
        <v>0</v>
      </c>
      <c r="V154" s="61">
        <f>IFERROR(INDEX('Carbon Prices'!$D$10:$CH$15,3,MATCH(Calc_Proposed!V$6,'Carbon Prices'!$D$9:$CH$9,0))/1000,0)</f>
        <v>0</v>
      </c>
      <c r="W154" s="61">
        <f>IFERROR(INDEX('Carbon Prices'!$D$10:$CH$15,3,MATCH(Calc_Proposed!W$6,'Carbon Prices'!$D$9:$CH$9,0))/1000,0)</f>
        <v>0</v>
      </c>
      <c r="X154" s="61">
        <f>IFERROR(INDEX('Carbon Prices'!$D$10:$CH$15,3,MATCH(Calc_Proposed!X$6,'Carbon Prices'!$D$9:$CH$9,0))/1000,0)</f>
        <v>0</v>
      </c>
      <c r="Y154" s="61">
        <f>IFERROR(INDEX('Carbon Prices'!$D$10:$CH$15,3,MATCH(Calc_Proposed!Y$6,'Carbon Prices'!$D$9:$CH$9,0))/1000,0)</f>
        <v>0</v>
      </c>
      <c r="Z154" s="61">
        <f>IFERROR(INDEX('Carbon Prices'!$D$10:$CH$15,3,MATCH(Calc_Proposed!Z$6,'Carbon Prices'!$D$9:$CH$9,0))/1000,0)</f>
        <v>0</v>
      </c>
      <c r="AA154" s="61">
        <f>IFERROR(INDEX('Carbon Prices'!$D$10:$CH$15,3,MATCH(Calc_Proposed!AA$6,'Carbon Prices'!$D$9:$CH$9,0))/1000,0)</f>
        <v>0</v>
      </c>
      <c r="AB154" s="61">
        <f>IFERROR(INDEX('Carbon Prices'!$D$10:$CH$15,3,MATCH(Calc_Proposed!AB$6,'Carbon Prices'!$D$9:$CH$9,0))/1000,0)</f>
        <v>0</v>
      </c>
      <c r="AC154" s="61">
        <f>IFERROR(INDEX('Carbon Prices'!$D$10:$CH$15,3,MATCH(Calc_Proposed!AC$6,'Carbon Prices'!$D$9:$CH$9,0))/1000,0)</f>
        <v>0</v>
      </c>
      <c r="AD154" s="61">
        <f>IFERROR(INDEX('Carbon Prices'!$D$10:$CH$15,3,MATCH(Calc_Proposed!AD$6,'Carbon Prices'!$D$9:$CH$9,0))/1000,0)</f>
        <v>0</v>
      </c>
      <c r="AE154" s="61">
        <f>IFERROR(INDEX('Carbon Prices'!$D$10:$CH$15,3,MATCH(Calc_Proposed!AE$6,'Carbon Prices'!$D$9:$CH$9,0))/1000,0)</f>
        <v>0</v>
      </c>
      <c r="AF154" s="61">
        <f>IFERROR(INDEX('Carbon Prices'!$D$10:$CH$15,3,MATCH(Calc_Proposed!AF$6,'Carbon Prices'!$D$9:$CH$9,0))/1000,0)</f>
        <v>0</v>
      </c>
      <c r="AG154" s="61">
        <f>IFERROR(INDEX('Carbon Prices'!$D$10:$CH$15,3,MATCH(Calc_Proposed!AG$6,'Carbon Prices'!$D$9:$CH$9,0))/1000,0)</f>
        <v>0</v>
      </c>
      <c r="AH154" s="61">
        <f>IFERROR(INDEX('Carbon Prices'!$D$10:$CH$15,3,MATCH(Calc_Proposed!AH$6,'Carbon Prices'!$D$9:$CH$9,0))/1000,0)</f>
        <v>0</v>
      </c>
      <c r="AI154" s="61">
        <f>IFERROR(INDEX('Carbon Prices'!$D$10:$CH$15,3,MATCH(Calc_Proposed!AI$6,'Carbon Prices'!$D$9:$CH$9,0))/1000,0)</f>
        <v>0</v>
      </c>
      <c r="AJ154" s="61">
        <f>IFERROR(INDEX('Carbon Prices'!$D$10:$CH$15,3,MATCH(Calc_Proposed!AJ$6,'Carbon Prices'!$D$9:$CH$9,0))/1000,0)</f>
        <v>0</v>
      </c>
      <c r="AK154" s="61">
        <f>IFERROR(INDEX('Carbon Prices'!$D$10:$CH$15,3,MATCH(Calc_Proposed!AK$6,'Carbon Prices'!$D$9:$CH$9,0))/1000,0)</f>
        <v>0</v>
      </c>
      <c r="AL154" s="61">
        <f>IFERROR(INDEX('Carbon Prices'!$D$10:$CH$15,3,MATCH(Calc_Proposed!AL$6,'Carbon Prices'!$D$9:$CH$9,0))/1000,0)</f>
        <v>0</v>
      </c>
      <c r="AM154" s="61">
        <f>IFERROR(INDEX('Carbon Prices'!$D$10:$CH$15,3,MATCH(Calc_Proposed!AM$6,'Carbon Prices'!$D$9:$CH$9,0))/1000,0)</f>
        <v>0</v>
      </c>
      <c r="AN154" s="61">
        <f>IFERROR(INDEX('Carbon Prices'!$D$10:$CH$15,3,MATCH(Calc_Proposed!AN$6,'Carbon Prices'!$D$9:$CH$9,0))/1000,0)</f>
        <v>0</v>
      </c>
      <c r="AO154" s="61">
        <f>IFERROR(INDEX('Carbon Prices'!$D$10:$CH$15,3,MATCH(Calc_Proposed!AO$6,'Carbon Prices'!$D$9:$CH$9,0))/1000,0)</f>
        <v>0</v>
      </c>
      <c r="AP154" s="61">
        <f>IFERROR(INDEX('Carbon Prices'!$D$10:$CH$15,3,MATCH(Calc_Proposed!AP$6,'Carbon Prices'!$D$9:$CH$9,0))/1000,0)</f>
        <v>0</v>
      </c>
      <c r="AQ154" s="61">
        <f>IFERROR(INDEX('Carbon Prices'!$D$10:$CH$15,3,MATCH(Calc_Proposed!AQ$6,'Carbon Prices'!$D$9:$CH$9,0))/1000,0)</f>
        <v>0</v>
      </c>
      <c r="AR154" s="61">
        <f>IFERROR(INDEX('Carbon Prices'!$D$10:$CH$15,3,MATCH(Calc_Proposed!AR$6,'Carbon Prices'!$D$9:$CH$9,0))/1000,0)</f>
        <v>0</v>
      </c>
      <c r="AS154" s="61">
        <f>IFERROR(INDEX('Carbon Prices'!$D$10:$CH$15,3,MATCH(Calc_Proposed!AS$6,'Carbon Prices'!$D$9:$CH$9,0))/1000,0)</f>
        <v>0</v>
      </c>
      <c r="AT154" s="61">
        <f>IFERROR(INDEX('Carbon Prices'!$D$10:$CH$15,3,MATCH(Calc_Proposed!AT$6,'Carbon Prices'!$D$9:$CH$9,0))/1000,0)</f>
        <v>0</v>
      </c>
      <c r="AU154" s="61">
        <f>IFERROR(INDEX('Carbon Prices'!$D$10:$CH$15,3,MATCH(Calc_Proposed!AU$6,'Carbon Prices'!$D$9:$CH$9,0))/1000,0)</f>
        <v>0</v>
      </c>
      <c r="AV154" s="61">
        <f>IFERROR(INDEX('Carbon Prices'!$D$10:$CH$15,3,MATCH(Calc_Proposed!AV$6,'Carbon Prices'!$D$9:$CH$9,0))/1000,0)</f>
        <v>0</v>
      </c>
      <c r="AW154" s="61">
        <f>IFERROR(INDEX('Carbon Prices'!$D$10:$CH$15,3,MATCH(Calc_Proposed!AW$6,'Carbon Prices'!$D$9:$CH$9,0))/1000,0)</f>
        <v>0</v>
      </c>
      <c r="AX154" s="61">
        <f>IFERROR(INDEX('Carbon Prices'!$D$10:$CH$15,3,MATCH(Calc_Proposed!AX$6,'Carbon Prices'!$D$9:$CH$9,0))/1000,0)</f>
        <v>0</v>
      </c>
      <c r="AY154" s="61">
        <f>IFERROR(INDEX('Carbon Prices'!$D$10:$CH$15,3,MATCH(Calc_Proposed!AY$6,'Carbon Prices'!$D$9:$CH$9,0))/1000,0)</f>
        <v>0</v>
      </c>
      <c r="AZ154" s="61">
        <f>IFERROR(INDEX('Carbon Prices'!$D$10:$CH$15,3,MATCH(Calc_Proposed!AZ$6,'Carbon Prices'!$D$9:$CH$9,0))/1000,0)</f>
        <v>0</v>
      </c>
      <c r="BA154" s="61">
        <f>IFERROR(INDEX('Carbon Prices'!$D$10:$CH$15,3,MATCH(Calc_Proposed!BA$6,'Carbon Prices'!$D$9:$CH$9,0))/1000,0)</f>
        <v>0</v>
      </c>
      <c r="BB154" s="61">
        <f>IFERROR(INDEX('Carbon Prices'!$D$10:$CH$15,3,MATCH(Calc_Proposed!BB$6,'Carbon Prices'!$D$9:$CH$9,0))/1000,0)</f>
        <v>0</v>
      </c>
      <c r="BC154" s="61">
        <f>IFERROR(INDEX('Carbon Prices'!$D$10:$CH$15,3,MATCH(Calc_Proposed!BC$6,'Carbon Prices'!$D$9:$CH$9,0))/1000,0)</f>
        <v>0</v>
      </c>
      <c r="BD154" s="61">
        <f>IFERROR(INDEX('Carbon Prices'!$D$10:$CH$15,3,MATCH(Calc_Proposed!BD$6,'Carbon Prices'!$D$9:$CH$9,0))/1000,0)</f>
        <v>0</v>
      </c>
      <c r="BE154" s="61">
        <f>IFERROR(INDEX('Carbon Prices'!$D$10:$CH$15,3,MATCH(Calc_Proposed!BE$6,'Carbon Prices'!$D$9:$CH$9,0))/1000,0)</f>
        <v>0</v>
      </c>
      <c r="BF154" s="61">
        <f>IFERROR(INDEX('Carbon Prices'!$D$10:$CH$15,3,MATCH(Calc_Proposed!BF$6,'Carbon Prices'!$D$9:$CH$9,0))/1000,0)</f>
        <v>0</v>
      </c>
      <c r="BG154" s="61">
        <f>IFERROR(INDEX('Carbon Prices'!$D$10:$CH$15,3,MATCH(Calc_Proposed!BG$6,'Carbon Prices'!$D$9:$CH$9,0))/1000,0)</f>
        <v>0</v>
      </c>
      <c r="BH154" s="61">
        <f>IFERROR(INDEX('Carbon Prices'!$D$10:$CH$15,3,MATCH(Calc_Proposed!BH$6,'Carbon Prices'!$D$9:$CH$9,0))/1000,0)</f>
        <v>0</v>
      </c>
      <c r="BI154" s="61">
        <f>IFERROR(INDEX('Carbon Prices'!$D$10:$CH$15,3,MATCH(Calc_Proposed!BI$6,'Carbon Prices'!$D$9:$CH$9,0))/1000,0)</f>
        <v>0</v>
      </c>
      <c r="BJ154" s="61">
        <f>IFERROR(INDEX('Carbon Prices'!$D$10:$CH$15,3,MATCH(Calc_Proposed!BJ$6,'Carbon Prices'!$D$9:$CH$9,0))/1000,0)</f>
        <v>0</v>
      </c>
      <c r="BK154" s="61">
        <f>IFERROR(INDEX('Carbon Prices'!$D$10:$CH$15,3,MATCH(Calc_Proposed!BK$6,'Carbon Prices'!$D$9:$CH$9,0))/1000,0)</f>
        <v>0</v>
      </c>
      <c r="BL154" s="61">
        <f>IFERROR(INDEX('Carbon Prices'!$D$10:$CH$15,3,MATCH(Calc_Proposed!BL$6,'Carbon Prices'!$D$9:$CH$9,0))/1000,0)</f>
        <v>0</v>
      </c>
      <c r="BM154" s="61">
        <f>IFERROR(INDEX('Carbon Prices'!$D$10:$CH$15,3,MATCH(Calc_Proposed!BM$6,'Carbon Prices'!$D$9:$CH$9,0))/1000,0)</f>
        <v>0</v>
      </c>
      <c r="BN154" s="61">
        <f>IFERROR(INDEX('Carbon Prices'!$D$10:$CH$15,3,MATCH(Calc_Proposed!BN$6,'Carbon Prices'!$D$9:$CH$9,0))/1000,0)</f>
        <v>0</v>
      </c>
      <c r="BO154" s="61">
        <f>IFERROR(INDEX('Carbon Prices'!$D$10:$CH$15,3,MATCH(Calc_Proposed!BO$6,'Carbon Prices'!$D$9:$CH$9,0))/1000,0)</f>
        <v>0</v>
      </c>
      <c r="BP154" s="61">
        <f>IFERROR(INDEX('Carbon Prices'!$D$10:$CH$15,3,MATCH(Calc_Proposed!BP$6,'Carbon Prices'!$D$9:$CH$9,0))/1000,0)</f>
        <v>0</v>
      </c>
      <c r="BQ154" s="61">
        <f>IFERROR(INDEX('Carbon Prices'!$D$10:$CH$15,3,MATCH(Calc_Proposed!BQ$6,'Carbon Prices'!$D$9:$CH$9,0))/1000,0)</f>
        <v>0</v>
      </c>
      <c r="BR154" s="61">
        <f>IFERROR(INDEX('Carbon Prices'!$D$10:$CH$15,3,MATCH(Calc_Proposed!BR$6,'Carbon Prices'!$D$9:$CH$9,0))/1000,0)</f>
        <v>0</v>
      </c>
      <c r="BS154" s="61">
        <f>IFERROR(INDEX('Carbon Prices'!$D$10:$CH$15,3,MATCH(Calc_Proposed!BS$6,'Carbon Prices'!$D$9:$CH$9,0))/1000,0)</f>
        <v>0</v>
      </c>
      <c r="BT154" s="61">
        <f>IFERROR(INDEX('Carbon Prices'!$D$10:$CH$15,3,MATCH(Calc_Proposed!BT$6,'Carbon Prices'!$D$9:$CH$9,0))/1000,0)</f>
        <v>0</v>
      </c>
      <c r="BU154" s="61">
        <f>IFERROR(INDEX('Carbon Prices'!$D$10:$CH$15,3,MATCH(Calc_Proposed!BU$6,'Carbon Prices'!$D$9:$CH$9,0))/1000,0)</f>
        <v>0</v>
      </c>
      <c r="BV154" s="61">
        <f>IFERROR(INDEX('Carbon Prices'!$D$10:$CH$15,3,MATCH(Calc_Proposed!BV$6,'Carbon Prices'!$D$9:$CH$9,0))/1000,0)</f>
        <v>0</v>
      </c>
      <c r="BW154" s="61">
        <f>IFERROR(INDEX('Carbon Prices'!$D$10:$CH$15,3,MATCH(Calc_Proposed!BW$6,'Carbon Prices'!$D$9:$CH$9,0))/1000,0)</f>
        <v>0</v>
      </c>
      <c r="BX154" s="61">
        <f>IFERROR(INDEX('Carbon Prices'!$D$10:$CH$15,3,MATCH(Calc_Proposed!BX$6,'Carbon Prices'!$D$9:$CH$9,0))/1000,0)</f>
        <v>0</v>
      </c>
      <c r="BY154" s="61">
        <f>IFERROR(INDEX('Carbon Prices'!$D$10:$CH$15,3,MATCH(Calc_Proposed!BY$6,'Carbon Prices'!$D$9:$CH$9,0))/1000,0)</f>
        <v>0</v>
      </c>
      <c r="BZ154" s="61">
        <f>IFERROR(INDEX('Carbon Prices'!$D$10:$CH$15,3,MATCH(Calc_Proposed!BZ$6,'Carbon Prices'!$D$9:$CH$9,0))/1000,0)</f>
        <v>0</v>
      </c>
      <c r="CA154" s="61">
        <f>IFERROR(INDEX('Carbon Prices'!$D$10:$CH$15,3,MATCH(Calc_Proposed!CA$6,'Carbon Prices'!$D$9:$CH$9,0))/1000,0)</f>
        <v>0</v>
      </c>
      <c r="CB154" s="61">
        <f>IFERROR(INDEX('Carbon Prices'!$D$10:$CH$15,3,MATCH(Calc_Proposed!CB$6,'Carbon Prices'!$D$9:$CH$9,0))/1000,0)</f>
        <v>0</v>
      </c>
      <c r="CC154" s="61">
        <f>IFERROR(INDEX('Carbon Prices'!$D$10:$CH$15,3,MATCH(Calc_Proposed!CC$6,'Carbon Prices'!$D$9:$CH$9,0))/1000,0)</f>
        <v>0</v>
      </c>
      <c r="CD154" s="61">
        <f>IFERROR(INDEX('Carbon Prices'!$D$10:$CH$15,3,MATCH(Calc_Proposed!CD$6,'Carbon Prices'!$D$9:$CH$9,0))/1000,0)</f>
        <v>0</v>
      </c>
      <c r="CE154" s="61">
        <f>IFERROR(INDEX('Carbon Prices'!$D$10:$CH$15,3,MATCH(Calc_Proposed!CE$6,'Carbon Prices'!$D$9:$CH$9,0))/1000,0)</f>
        <v>0</v>
      </c>
      <c r="CF154" s="61">
        <f>IFERROR(INDEX('Carbon Prices'!$D$10:$CH$15,3,MATCH(Calc_Proposed!CF$6,'Carbon Prices'!$D$9:$CH$9,0))/1000,0)</f>
        <v>0</v>
      </c>
      <c r="CG154" s="61">
        <f>IFERROR(INDEX('Carbon Prices'!$D$10:$CH$15,3,MATCH(Calc_Proposed!CG$6,'Carbon Prices'!$D$9:$CH$9,0))/1000,0)</f>
        <v>0</v>
      </c>
      <c r="CH154" s="61">
        <f>IFERROR(INDEX('Carbon Prices'!$D$10:$CH$15,3,MATCH(Calc_Proposed!CH$6,'Carbon Prices'!$D$9:$CH$9,0))/1000,0)</f>
        <v>0</v>
      </c>
      <c r="CI154" s="61">
        <f>IFERROR(INDEX('Carbon Prices'!$D$10:$CH$15,3,MATCH(Calc_Proposed!CI$6,'Carbon Prices'!$D$9:$CH$9,0))/1000,0)</f>
        <v>0</v>
      </c>
      <c r="CJ154" s="61">
        <f>IFERROR(INDEX('Carbon Prices'!$D$10:$CH$15,3,MATCH(Calc_Proposed!CJ$6,'Carbon Prices'!$D$9:$CH$9,0))/1000,0)</f>
        <v>0</v>
      </c>
      <c r="CK154" s="61">
        <f>IFERROR(INDEX('Carbon Prices'!$D$10:$CH$15,3,MATCH(Calc_Proposed!CK$6,'Carbon Prices'!$D$9:$CH$9,0))/1000,0)</f>
        <v>0</v>
      </c>
      <c r="CL154" s="61">
        <f>IFERROR(INDEX('Carbon Prices'!$D$10:$CH$15,3,MATCH(Calc_Proposed!CL$6,'Carbon Prices'!$D$9:$CH$9,0))/1000,0)</f>
        <v>0</v>
      </c>
      <c r="CM154" s="61">
        <f>IFERROR(INDEX('Carbon Prices'!$D$10:$CH$15,3,MATCH(Calc_Proposed!CM$6,'Carbon Prices'!$D$9:$CH$9,0))/1000,0)</f>
        <v>0</v>
      </c>
      <c r="CN154" s="61">
        <f>IFERROR(INDEX('Carbon Prices'!$D$10:$CH$15,3,MATCH(Calc_Proposed!CN$6,'Carbon Prices'!$D$9:$CH$9,0))/1000,0)</f>
        <v>0</v>
      </c>
      <c r="CO154" s="61">
        <f>IFERROR(INDEX('Carbon Prices'!$D$10:$CH$15,3,MATCH(Calc_Proposed!CO$6,'Carbon Prices'!$D$9:$CH$9,0))/1000,0)</f>
        <v>0</v>
      </c>
      <c r="CP154" s="61">
        <f>IFERROR(INDEX('Carbon Prices'!$D$10:$CH$15,3,MATCH(Calc_Proposed!CP$6,'Carbon Prices'!$D$9:$CH$9,0))/1000,0)</f>
        <v>0</v>
      </c>
      <c r="CQ154" s="61">
        <f>IFERROR(INDEX('Carbon Prices'!$D$10:$CH$15,3,MATCH(Calc_Proposed!CQ$6,'Carbon Prices'!$D$9:$CH$9,0))/1000,0)</f>
        <v>0</v>
      </c>
      <c r="CR154" s="61">
        <f>IFERROR(INDEX('Carbon Prices'!$D$10:$CH$15,3,MATCH(Calc_Proposed!CR$6,'Carbon Prices'!$D$9:$CH$9,0))/1000,0)</f>
        <v>0</v>
      </c>
      <c r="CS154" s="61">
        <f>IFERROR(INDEX('Carbon Prices'!$D$10:$CH$15,3,MATCH(Calc_Proposed!CS$6,'Carbon Prices'!$D$9:$CH$9,0))/1000,0)</f>
        <v>0</v>
      </c>
      <c r="CT154" s="61">
        <f>IFERROR(INDEX('Carbon Prices'!$D$10:$CH$15,3,MATCH(Calc_Proposed!CT$6,'Carbon Prices'!$D$9:$CH$9,0))/1000,0)</f>
        <v>0</v>
      </c>
      <c r="CU154" s="61">
        <f>IFERROR(INDEX('Carbon Prices'!$D$10:$CH$15,3,MATCH(Calc_Proposed!CU$6,'Carbon Prices'!$D$9:$CH$9,0))/1000,0)</f>
        <v>0</v>
      </c>
      <c r="CV154" s="61">
        <f>IFERROR(INDEX('Carbon Prices'!$D$10:$CH$15,3,MATCH(Calc_Proposed!CV$6,'Carbon Prices'!$D$9:$CH$9,0))/1000,0)</f>
        <v>0</v>
      </c>
      <c r="CW154" s="61">
        <f>IFERROR(INDEX('Carbon Prices'!$D$10:$CH$15,3,MATCH(Calc_Proposed!CW$6,'Carbon Prices'!$D$9:$CH$9,0))/1000,0)</f>
        <v>0</v>
      </c>
      <c r="CX154" s="61">
        <f>IFERROR(INDEX('Carbon Prices'!$D$10:$CH$15,3,MATCH(Calc_Proposed!CX$6,'Carbon Prices'!$D$9:$CH$9,0))/1000,0)</f>
        <v>0</v>
      </c>
      <c r="CY154" s="61">
        <f>IFERROR(INDEX('Carbon Prices'!$D$10:$CH$15,3,MATCH(Calc_Proposed!CY$6,'Carbon Prices'!$D$9:$CH$9,0))/1000,0)</f>
        <v>0</v>
      </c>
      <c r="CZ154" s="391"/>
    </row>
    <row r="155" spans="2:104" x14ac:dyDescent="0.25">
      <c r="B155" s="393" t="s">
        <v>178</v>
      </c>
      <c r="C155" s="9" t="s">
        <v>1117</v>
      </c>
      <c r="D155" s="61">
        <f>IFERROR(INDEX('Carbon Prices'!$D$10:$CH$15,6,MATCH(Calc_Proposed!D$6,'Carbon Prices'!$D$9:$CH$9,0))/1000,0)</f>
        <v>0</v>
      </c>
      <c r="E155" s="61">
        <f>IFERROR(INDEX('Carbon Prices'!$D$10:$CH$15,6,MATCH(Calc_Proposed!E$6,'Carbon Prices'!$D$9:$CH$9,0))/1000,0)</f>
        <v>0</v>
      </c>
      <c r="F155" s="61">
        <f>IFERROR(INDEX('Carbon Prices'!$D$10:$CH$15,6,MATCH(Calc_Proposed!F$6,'Carbon Prices'!$D$9:$CH$9,0))/1000,0)</f>
        <v>0</v>
      </c>
      <c r="G155" s="61">
        <f>IFERROR(INDEX('Carbon Prices'!$D$10:$CH$15,6,MATCH(Calc_Proposed!G$6,'Carbon Prices'!$D$9:$CH$9,0))/1000,0)</f>
        <v>0</v>
      </c>
      <c r="H155" s="61">
        <f>IFERROR(INDEX('Carbon Prices'!$D$10:$CH$15,6,MATCH(Calc_Proposed!H$6,'Carbon Prices'!$D$9:$CH$9,0))/1000,0)</f>
        <v>0</v>
      </c>
      <c r="I155" s="61">
        <f>IFERROR(INDEX('Carbon Prices'!$D$10:$CH$15,6,MATCH(Calc_Proposed!I$6,'Carbon Prices'!$D$9:$CH$9,0))/1000,0)</f>
        <v>0</v>
      </c>
      <c r="J155" s="61">
        <f>IFERROR(INDEX('Carbon Prices'!$D$10:$CH$15,6,MATCH(Calc_Proposed!J$6,'Carbon Prices'!$D$9:$CH$9,0))/1000,0)</f>
        <v>0</v>
      </c>
      <c r="K155" s="61">
        <f>IFERROR(INDEX('Carbon Prices'!$D$10:$CH$15,6,MATCH(Calc_Proposed!K$6,'Carbon Prices'!$D$9:$CH$9,0))/1000,0)</f>
        <v>0</v>
      </c>
      <c r="L155" s="61">
        <f>IFERROR(INDEX('Carbon Prices'!$D$10:$CH$15,6,MATCH(Calc_Proposed!L$6,'Carbon Prices'!$D$9:$CH$9,0))/1000,0)</f>
        <v>0</v>
      </c>
      <c r="M155" s="61">
        <f>IFERROR(INDEX('Carbon Prices'!$D$10:$CH$15,6,MATCH(Calc_Proposed!M$6,'Carbon Prices'!$D$9:$CH$9,0))/1000,0)</f>
        <v>0</v>
      </c>
      <c r="N155" s="61">
        <f>IFERROR(INDEX('Carbon Prices'!$D$10:$CH$15,6,MATCH(Calc_Proposed!N$6,'Carbon Prices'!$D$9:$CH$9,0))/1000,0)</f>
        <v>0</v>
      </c>
      <c r="O155" s="61">
        <f>IFERROR(INDEX('Carbon Prices'!$D$10:$CH$15,6,MATCH(Calc_Proposed!O$6,'Carbon Prices'!$D$9:$CH$9,0))/1000,0)</f>
        <v>0</v>
      </c>
      <c r="P155" s="61">
        <f>IFERROR(INDEX('Carbon Prices'!$D$10:$CH$15,6,MATCH(Calc_Proposed!P$6,'Carbon Prices'!$D$9:$CH$9,0))/1000,0)</f>
        <v>0</v>
      </c>
      <c r="Q155" s="61">
        <f>IFERROR(INDEX('Carbon Prices'!$D$10:$CH$15,6,MATCH(Calc_Proposed!Q$6,'Carbon Prices'!$D$9:$CH$9,0))/1000,0)</f>
        <v>0</v>
      </c>
      <c r="R155" s="61">
        <f>IFERROR(INDEX('Carbon Prices'!$D$10:$CH$15,6,MATCH(Calc_Proposed!R$6,'Carbon Prices'!$D$9:$CH$9,0))/1000,0)</f>
        <v>0</v>
      </c>
      <c r="S155" s="61">
        <f>IFERROR(INDEX('Carbon Prices'!$D$10:$CH$15,6,MATCH(Calc_Proposed!S$6,'Carbon Prices'!$D$9:$CH$9,0))/1000,0)</f>
        <v>0</v>
      </c>
      <c r="T155" s="61">
        <f>IFERROR(INDEX('Carbon Prices'!$D$10:$CH$15,6,MATCH(Calc_Proposed!T$6,'Carbon Prices'!$D$9:$CH$9,0))/1000,0)</f>
        <v>0</v>
      </c>
      <c r="U155" s="61">
        <f>IFERROR(INDEX('Carbon Prices'!$D$10:$CH$15,6,MATCH(Calc_Proposed!U$6,'Carbon Prices'!$D$9:$CH$9,0))/1000,0)</f>
        <v>0</v>
      </c>
      <c r="V155" s="61">
        <f>IFERROR(INDEX('Carbon Prices'!$D$10:$CH$15,6,MATCH(Calc_Proposed!V$6,'Carbon Prices'!$D$9:$CH$9,0))/1000,0)</f>
        <v>0</v>
      </c>
      <c r="W155" s="61">
        <f>IFERROR(INDEX('Carbon Prices'!$D$10:$CH$15,6,MATCH(Calc_Proposed!W$6,'Carbon Prices'!$D$9:$CH$9,0))/1000,0)</f>
        <v>0</v>
      </c>
      <c r="X155" s="61">
        <f>IFERROR(INDEX('Carbon Prices'!$D$10:$CH$15,6,MATCH(Calc_Proposed!X$6,'Carbon Prices'!$D$9:$CH$9,0))/1000,0)</f>
        <v>0</v>
      </c>
      <c r="Y155" s="61">
        <f>IFERROR(INDEX('Carbon Prices'!$D$10:$CH$15,6,MATCH(Calc_Proposed!Y$6,'Carbon Prices'!$D$9:$CH$9,0))/1000,0)</f>
        <v>0</v>
      </c>
      <c r="Z155" s="61">
        <f>IFERROR(INDEX('Carbon Prices'!$D$10:$CH$15,6,MATCH(Calc_Proposed!Z$6,'Carbon Prices'!$D$9:$CH$9,0))/1000,0)</f>
        <v>0</v>
      </c>
      <c r="AA155" s="61">
        <f>IFERROR(INDEX('Carbon Prices'!$D$10:$CH$15,6,MATCH(Calc_Proposed!AA$6,'Carbon Prices'!$D$9:$CH$9,0))/1000,0)</f>
        <v>0</v>
      </c>
      <c r="AB155" s="61">
        <f>IFERROR(INDEX('Carbon Prices'!$D$10:$CH$15,6,MATCH(Calc_Proposed!AB$6,'Carbon Prices'!$D$9:$CH$9,0))/1000,0)</f>
        <v>0</v>
      </c>
      <c r="AC155" s="61">
        <f>IFERROR(INDEX('Carbon Prices'!$D$10:$CH$15,6,MATCH(Calc_Proposed!AC$6,'Carbon Prices'!$D$9:$CH$9,0))/1000,0)</f>
        <v>0</v>
      </c>
      <c r="AD155" s="61">
        <f>IFERROR(INDEX('Carbon Prices'!$D$10:$CH$15,6,MATCH(Calc_Proposed!AD$6,'Carbon Prices'!$D$9:$CH$9,0))/1000,0)</f>
        <v>0</v>
      </c>
      <c r="AE155" s="61">
        <f>IFERROR(INDEX('Carbon Prices'!$D$10:$CH$15,6,MATCH(Calc_Proposed!AE$6,'Carbon Prices'!$D$9:$CH$9,0))/1000,0)</f>
        <v>0</v>
      </c>
      <c r="AF155" s="61">
        <f>IFERROR(INDEX('Carbon Prices'!$D$10:$CH$15,6,MATCH(Calc_Proposed!AF$6,'Carbon Prices'!$D$9:$CH$9,0))/1000,0)</f>
        <v>0</v>
      </c>
      <c r="AG155" s="61">
        <f>IFERROR(INDEX('Carbon Prices'!$D$10:$CH$15,6,MATCH(Calc_Proposed!AG$6,'Carbon Prices'!$D$9:$CH$9,0))/1000,0)</f>
        <v>0</v>
      </c>
      <c r="AH155" s="61">
        <f>IFERROR(INDEX('Carbon Prices'!$D$10:$CH$15,6,MATCH(Calc_Proposed!AH$6,'Carbon Prices'!$D$9:$CH$9,0))/1000,0)</f>
        <v>0</v>
      </c>
      <c r="AI155" s="61">
        <f>IFERROR(INDEX('Carbon Prices'!$D$10:$CH$15,6,MATCH(Calc_Proposed!AI$6,'Carbon Prices'!$D$9:$CH$9,0))/1000,0)</f>
        <v>0</v>
      </c>
      <c r="AJ155" s="61">
        <f>IFERROR(INDEX('Carbon Prices'!$D$10:$CH$15,6,MATCH(Calc_Proposed!AJ$6,'Carbon Prices'!$D$9:$CH$9,0))/1000,0)</f>
        <v>0</v>
      </c>
      <c r="AK155" s="61">
        <f>IFERROR(INDEX('Carbon Prices'!$D$10:$CH$15,6,MATCH(Calc_Proposed!AK$6,'Carbon Prices'!$D$9:$CH$9,0))/1000,0)</f>
        <v>0</v>
      </c>
      <c r="AL155" s="61">
        <f>IFERROR(INDEX('Carbon Prices'!$D$10:$CH$15,6,MATCH(Calc_Proposed!AL$6,'Carbon Prices'!$D$9:$CH$9,0))/1000,0)</f>
        <v>0</v>
      </c>
      <c r="AM155" s="61">
        <f>IFERROR(INDEX('Carbon Prices'!$D$10:$CH$15,6,MATCH(Calc_Proposed!AM$6,'Carbon Prices'!$D$9:$CH$9,0))/1000,0)</f>
        <v>0</v>
      </c>
      <c r="AN155" s="61">
        <f>IFERROR(INDEX('Carbon Prices'!$D$10:$CH$15,6,MATCH(Calc_Proposed!AN$6,'Carbon Prices'!$D$9:$CH$9,0))/1000,0)</f>
        <v>0</v>
      </c>
      <c r="AO155" s="61">
        <f>IFERROR(INDEX('Carbon Prices'!$D$10:$CH$15,6,MATCH(Calc_Proposed!AO$6,'Carbon Prices'!$D$9:$CH$9,0))/1000,0)</f>
        <v>0</v>
      </c>
      <c r="AP155" s="61">
        <f>IFERROR(INDEX('Carbon Prices'!$D$10:$CH$15,6,MATCH(Calc_Proposed!AP$6,'Carbon Prices'!$D$9:$CH$9,0))/1000,0)</f>
        <v>0</v>
      </c>
      <c r="AQ155" s="61">
        <f>IFERROR(INDEX('Carbon Prices'!$D$10:$CH$15,6,MATCH(Calc_Proposed!AQ$6,'Carbon Prices'!$D$9:$CH$9,0))/1000,0)</f>
        <v>0</v>
      </c>
      <c r="AR155" s="61">
        <f>IFERROR(INDEX('Carbon Prices'!$D$10:$CH$15,6,MATCH(Calc_Proposed!AR$6,'Carbon Prices'!$D$9:$CH$9,0))/1000,0)</f>
        <v>0</v>
      </c>
      <c r="AS155" s="61">
        <f>IFERROR(INDEX('Carbon Prices'!$D$10:$CH$15,6,MATCH(Calc_Proposed!AS$6,'Carbon Prices'!$D$9:$CH$9,0))/1000,0)</f>
        <v>0</v>
      </c>
      <c r="AT155" s="61">
        <f>IFERROR(INDEX('Carbon Prices'!$D$10:$CH$15,6,MATCH(Calc_Proposed!AT$6,'Carbon Prices'!$D$9:$CH$9,0))/1000,0)</f>
        <v>0</v>
      </c>
      <c r="AU155" s="61">
        <f>IFERROR(INDEX('Carbon Prices'!$D$10:$CH$15,6,MATCH(Calc_Proposed!AU$6,'Carbon Prices'!$D$9:$CH$9,0))/1000,0)</f>
        <v>0</v>
      </c>
      <c r="AV155" s="61">
        <f>IFERROR(INDEX('Carbon Prices'!$D$10:$CH$15,6,MATCH(Calc_Proposed!AV$6,'Carbon Prices'!$D$9:$CH$9,0))/1000,0)</f>
        <v>0</v>
      </c>
      <c r="AW155" s="61">
        <f>IFERROR(INDEX('Carbon Prices'!$D$10:$CH$15,6,MATCH(Calc_Proposed!AW$6,'Carbon Prices'!$D$9:$CH$9,0))/1000,0)</f>
        <v>0</v>
      </c>
      <c r="AX155" s="61">
        <f>IFERROR(INDEX('Carbon Prices'!$D$10:$CH$15,6,MATCH(Calc_Proposed!AX$6,'Carbon Prices'!$D$9:$CH$9,0))/1000,0)</f>
        <v>0</v>
      </c>
      <c r="AY155" s="61">
        <f>IFERROR(INDEX('Carbon Prices'!$D$10:$CH$15,6,MATCH(Calc_Proposed!AY$6,'Carbon Prices'!$D$9:$CH$9,0))/1000,0)</f>
        <v>0</v>
      </c>
      <c r="AZ155" s="61">
        <f>IFERROR(INDEX('Carbon Prices'!$D$10:$CH$15,6,MATCH(Calc_Proposed!AZ$6,'Carbon Prices'!$D$9:$CH$9,0))/1000,0)</f>
        <v>0</v>
      </c>
      <c r="BA155" s="61">
        <f>IFERROR(INDEX('Carbon Prices'!$D$10:$CH$15,6,MATCH(Calc_Proposed!BA$6,'Carbon Prices'!$D$9:$CH$9,0))/1000,0)</f>
        <v>0</v>
      </c>
      <c r="BB155" s="61">
        <f>IFERROR(INDEX('Carbon Prices'!$D$10:$CH$15,6,MATCH(Calc_Proposed!BB$6,'Carbon Prices'!$D$9:$CH$9,0))/1000,0)</f>
        <v>0</v>
      </c>
      <c r="BC155" s="61">
        <f>IFERROR(INDEX('Carbon Prices'!$D$10:$CH$15,6,MATCH(Calc_Proposed!BC$6,'Carbon Prices'!$D$9:$CH$9,0))/1000,0)</f>
        <v>0</v>
      </c>
      <c r="BD155" s="61">
        <f>IFERROR(INDEX('Carbon Prices'!$D$10:$CH$15,6,MATCH(Calc_Proposed!BD$6,'Carbon Prices'!$D$9:$CH$9,0))/1000,0)</f>
        <v>0</v>
      </c>
      <c r="BE155" s="61">
        <f>IFERROR(INDEX('Carbon Prices'!$D$10:$CH$15,6,MATCH(Calc_Proposed!BE$6,'Carbon Prices'!$D$9:$CH$9,0))/1000,0)</f>
        <v>0</v>
      </c>
      <c r="BF155" s="61">
        <f>IFERROR(INDEX('Carbon Prices'!$D$10:$CH$15,6,MATCH(Calc_Proposed!BF$6,'Carbon Prices'!$D$9:$CH$9,0))/1000,0)</f>
        <v>0</v>
      </c>
      <c r="BG155" s="61">
        <f>IFERROR(INDEX('Carbon Prices'!$D$10:$CH$15,6,MATCH(Calc_Proposed!BG$6,'Carbon Prices'!$D$9:$CH$9,0))/1000,0)</f>
        <v>0</v>
      </c>
      <c r="BH155" s="61">
        <f>IFERROR(INDEX('Carbon Prices'!$D$10:$CH$15,6,MATCH(Calc_Proposed!BH$6,'Carbon Prices'!$D$9:$CH$9,0))/1000,0)</f>
        <v>0</v>
      </c>
      <c r="BI155" s="61">
        <f>IFERROR(INDEX('Carbon Prices'!$D$10:$CH$15,6,MATCH(Calc_Proposed!BI$6,'Carbon Prices'!$D$9:$CH$9,0))/1000,0)</f>
        <v>0</v>
      </c>
      <c r="BJ155" s="61">
        <f>IFERROR(INDEX('Carbon Prices'!$D$10:$CH$15,6,MATCH(Calc_Proposed!BJ$6,'Carbon Prices'!$D$9:$CH$9,0))/1000,0)</f>
        <v>0</v>
      </c>
      <c r="BK155" s="61">
        <f>IFERROR(INDEX('Carbon Prices'!$D$10:$CH$15,6,MATCH(Calc_Proposed!BK$6,'Carbon Prices'!$D$9:$CH$9,0))/1000,0)</f>
        <v>0</v>
      </c>
      <c r="BL155" s="61">
        <f>IFERROR(INDEX('Carbon Prices'!$D$10:$CH$15,6,MATCH(Calc_Proposed!BL$6,'Carbon Prices'!$D$9:$CH$9,0))/1000,0)</f>
        <v>0</v>
      </c>
      <c r="BM155" s="61">
        <f>IFERROR(INDEX('Carbon Prices'!$D$10:$CH$15,6,MATCH(Calc_Proposed!BM$6,'Carbon Prices'!$D$9:$CH$9,0))/1000,0)</f>
        <v>0</v>
      </c>
      <c r="BN155" s="61">
        <f>IFERROR(INDEX('Carbon Prices'!$D$10:$CH$15,6,MATCH(Calc_Proposed!BN$6,'Carbon Prices'!$D$9:$CH$9,0))/1000,0)</f>
        <v>0</v>
      </c>
      <c r="BO155" s="61">
        <f>IFERROR(INDEX('Carbon Prices'!$D$10:$CH$15,6,MATCH(Calc_Proposed!BO$6,'Carbon Prices'!$D$9:$CH$9,0))/1000,0)</f>
        <v>0</v>
      </c>
      <c r="BP155" s="61">
        <f>IFERROR(INDEX('Carbon Prices'!$D$10:$CH$15,6,MATCH(Calc_Proposed!BP$6,'Carbon Prices'!$D$9:$CH$9,0))/1000,0)</f>
        <v>0</v>
      </c>
      <c r="BQ155" s="61">
        <f>IFERROR(INDEX('Carbon Prices'!$D$10:$CH$15,6,MATCH(Calc_Proposed!BQ$6,'Carbon Prices'!$D$9:$CH$9,0))/1000,0)</f>
        <v>0</v>
      </c>
      <c r="BR155" s="61">
        <f>IFERROR(INDEX('Carbon Prices'!$D$10:$CH$15,6,MATCH(Calc_Proposed!BR$6,'Carbon Prices'!$D$9:$CH$9,0))/1000,0)</f>
        <v>0</v>
      </c>
      <c r="BS155" s="61">
        <f>IFERROR(INDEX('Carbon Prices'!$D$10:$CH$15,6,MATCH(Calc_Proposed!BS$6,'Carbon Prices'!$D$9:$CH$9,0))/1000,0)</f>
        <v>0</v>
      </c>
      <c r="BT155" s="61">
        <f>IFERROR(INDEX('Carbon Prices'!$D$10:$CH$15,6,MATCH(Calc_Proposed!BT$6,'Carbon Prices'!$D$9:$CH$9,0))/1000,0)</f>
        <v>0</v>
      </c>
      <c r="BU155" s="61">
        <f>IFERROR(INDEX('Carbon Prices'!$D$10:$CH$15,6,MATCH(Calc_Proposed!BU$6,'Carbon Prices'!$D$9:$CH$9,0))/1000,0)</f>
        <v>0</v>
      </c>
      <c r="BV155" s="61">
        <f>IFERROR(INDEX('Carbon Prices'!$D$10:$CH$15,6,MATCH(Calc_Proposed!BV$6,'Carbon Prices'!$D$9:$CH$9,0))/1000,0)</f>
        <v>0</v>
      </c>
      <c r="BW155" s="61">
        <f>IFERROR(INDEX('Carbon Prices'!$D$10:$CH$15,6,MATCH(Calc_Proposed!BW$6,'Carbon Prices'!$D$9:$CH$9,0))/1000,0)</f>
        <v>0</v>
      </c>
      <c r="BX155" s="61">
        <f>IFERROR(INDEX('Carbon Prices'!$D$10:$CH$15,6,MATCH(Calc_Proposed!BX$6,'Carbon Prices'!$D$9:$CH$9,0))/1000,0)</f>
        <v>0</v>
      </c>
      <c r="BY155" s="61">
        <f>IFERROR(INDEX('Carbon Prices'!$D$10:$CH$15,6,MATCH(Calc_Proposed!BY$6,'Carbon Prices'!$D$9:$CH$9,0))/1000,0)</f>
        <v>0</v>
      </c>
      <c r="BZ155" s="61">
        <f>IFERROR(INDEX('Carbon Prices'!$D$10:$CH$15,6,MATCH(Calc_Proposed!BZ$6,'Carbon Prices'!$D$9:$CH$9,0))/1000,0)</f>
        <v>0</v>
      </c>
      <c r="CA155" s="61">
        <f>IFERROR(INDEX('Carbon Prices'!$D$10:$CH$15,6,MATCH(Calc_Proposed!CA$6,'Carbon Prices'!$D$9:$CH$9,0))/1000,0)</f>
        <v>0</v>
      </c>
      <c r="CB155" s="61">
        <f>IFERROR(INDEX('Carbon Prices'!$D$10:$CH$15,6,MATCH(Calc_Proposed!CB$6,'Carbon Prices'!$D$9:$CH$9,0))/1000,0)</f>
        <v>0</v>
      </c>
      <c r="CC155" s="61">
        <f>IFERROR(INDEX('Carbon Prices'!$D$10:$CH$15,6,MATCH(Calc_Proposed!CC$6,'Carbon Prices'!$D$9:$CH$9,0))/1000,0)</f>
        <v>0</v>
      </c>
      <c r="CD155" s="61">
        <f>IFERROR(INDEX('Carbon Prices'!$D$10:$CH$15,6,MATCH(Calc_Proposed!CD$6,'Carbon Prices'!$D$9:$CH$9,0))/1000,0)</f>
        <v>0</v>
      </c>
      <c r="CE155" s="61">
        <f>IFERROR(INDEX('Carbon Prices'!$D$10:$CH$15,6,MATCH(Calc_Proposed!CE$6,'Carbon Prices'!$D$9:$CH$9,0))/1000,0)</f>
        <v>0</v>
      </c>
      <c r="CF155" s="61">
        <f>IFERROR(INDEX('Carbon Prices'!$D$10:$CH$15,6,MATCH(Calc_Proposed!CF$6,'Carbon Prices'!$D$9:$CH$9,0))/1000,0)</f>
        <v>0</v>
      </c>
      <c r="CG155" s="61">
        <f>IFERROR(INDEX('Carbon Prices'!$D$10:$CH$15,6,MATCH(Calc_Proposed!CG$6,'Carbon Prices'!$D$9:$CH$9,0))/1000,0)</f>
        <v>0</v>
      </c>
      <c r="CH155" s="61">
        <f>IFERROR(INDEX('Carbon Prices'!$D$10:$CH$15,6,MATCH(Calc_Proposed!CH$6,'Carbon Prices'!$D$9:$CH$9,0))/1000,0)</f>
        <v>0</v>
      </c>
      <c r="CI155" s="61">
        <f>IFERROR(INDEX('Carbon Prices'!$D$10:$CH$15,6,MATCH(Calc_Proposed!CI$6,'Carbon Prices'!$D$9:$CH$9,0))/1000,0)</f>
        <v>0</v>
      </c>
      <c r="CJ155" s="61">
        <f>IFERROR(INDEX('Carbon Prices'!$D$10:$CH$15,6,MATCH(Calc_Proposed!CJ$6,'Carbon Prices'!$D$9:$CH$9,0))/1000,0)</f>
        <v>0</v>
      </c>
      <c r="CK155" s="61">
        <f>IFERROR(INDEX('Carbon Prices'!$D$10:$CH$15,6,MATCH(Calc_Proposed!CK$6,'Carbon Prices'!$D$9:$CH$9,0))/1000,0)</f>
        <v>0</v>
      </c>
      <c r="CL155" s="61">
        <f>IFERROR(INDEX('Carbon Prices'!$D$10:$CH$15,6,MATCH(Calc_Proposed!CL$6,'Carbon Prices'!$D$9:$CH$9,0))/1000,0)</f>
        <v>0</v>
      </c>
      <c r="CM155" s="61">
        <f>IFERROR(INDEX('Carbon Prices'!$D$10:$CH$15,6,MATCH(Calc_Proposed!CM$6,'Carbon Prices'!$D$9:$CH$9,0))/1000,0)</f>
        <v>0</v>
      </c>
      <c r="CN155" s="61">
        <f>IFERROR(INDEX('Carbon Prices'!$D$10:$CH$15,6,MATCH(Calc_Proposed!CN$6,'Carbon Prices'!$D$9:$CH$9,0))/1000,0)</f>
        <v>0</v>
      </c>
      <c r="CO155" s="61">
        <f>IFERROR(INDEX('Carbon Prices'!$D$10:$CH$15,6,MATCH(Calc_Proposed!CO$6,'Carbon Prices'!$D$9:$CH$9,0))/1000,0)</f>
        <v>0</v>
      </c>
      <c r="CP155" s="61">
        <f>IFERROR(INDEX('Carbon Prices'!$D$10:$CH$15,6,MATCH(Calc_Proposed!CP$6,'Carbon Prices'!$D$9:$CH$9,0))/1000,0)</f>
        <v>0</v>
      </c>
      <c r="CQ155" s="61">
        <f>IFERROR(INDEX('Carbon Prices'!$D$10:$CH$15,6,MATCH(Calc_Proposed!CQ$6,'Carbon Prices'!$D$9:$CH$9,0))/1000,0)</f>
        <v>0</v>
      </c>
      <c r="CR155" s="61">
        <f>IFERROR(INDEX('Carbon Prices'!$D$10:$CH$15,6,MATCH(Calc_Proposed!CR$6,'Carbon Prices'!$D$9:$CH$9,0))/1000,0)</f>
        <v>0</v>
      </c>
      <c r="CS155" s="61">
        <f>IFERROR(INDEX('Carbon Prices'!$D$10:$CH$15,6,MATCH(Calc_Proposed!CS$6,'Carbon Prices'!$D$9:$CH$9,0))/1000,0)</f>
        <v>0</v>
      </c>
      <c r="CT155" s="61">
        <f>IFERROR(INDEX('Carbon Prices'!$D$10:$CH$15,6,MATCH(Calc_Proposed!CT$6,'Carbon Prices'!$D$9:$CH$9,0))/1000,0)</f>
        <v>0</v>
      </c>
      <c r="CU155" s="61">
        <f>IFERROR(INDEX('Carbon Prices'!$D$10:$CH$15,6,MATCH(Calc_Proposed!CU$6,'Carbon Prices'!$D$9:$CH$9,0))/1000,0)</f>
        <v>0</v>
      </c>
      <c r="CV155" s="61">
        <f>IFERROR(INDEX('Carbon Prices'!$D$10:$CH$15,6,MATCH(Calc_Proposed!CV$6,'Carbon Prices'!$D$9:$CH$9,0))/1000,0)</f>
        <v>0</v>
      </c>
      <c r="CW155" s="61">
        <f>IFERROR(INDEX('Carbon Prices'!$D$10:$CH$15,6,MATCH(Calc_Proposed!CW$6,'Carbon Prices'!$D$9:$CH$9,0))/1000,0)</f>
        <v>0</v>
      </c>
      <c r="CX155" s="61">
        <f>IFERROR(INDEX('Carbon Prices'!$D$10:$CH$15,6,MATCH(Calc_Proposed!CX$6,'Carbon Prices'!$D$9:$CH$9,0))/1000,0)</f>
        <v>0</v>
      </c>
      <c r="CY155" s="61">
        <f>IFERROR(INDEX('Carbon Prices'!$D$10:$CH$15,6,MATCH(Calc_Proposed!CY$6,'Carbon Prices'!$D$9:$CH$9,0))/1000,0)</f>
        <v>0</v>
      </c>
      <c r="CZ155" s="391"/>
    </row>
    <row r="156" spans="2:104" x14ac:dyDescent="0.25">
      <c r="B156" s="393" t="s">
        <v>303</v>
      </c>
      <c r="C156" s="9" t="s">
        <v>1117</v>
      </c>
      <c r="D156" s="61">
        <f>(D152*D154)+(D153*D155)*D$7</f>
        <v>0</v>
      </c>
      <c r="E156" s="61">
        <f t="shared" ref="E156:BP156" si="58">(E152*E154)+(E153*E155)*E$7</f>
        <v>0</v>
      </c>
      <c r="F156" s="61">
        <f t="shared" si="58"/>
        <v>0</v>
      </c>
      <c r="G156" s="61">
        <f t="shared" si="58"/>
        <v>0</v>
      </c>
      <c r="H156" s="61">
        <f t="shared" si="58"/>
        <v>0</v>
      </c>
      <c r="I156" s="61">
        <f t="shared" si="58"/>
        <v>0</v>
      </c>
      <c r="J156" s="61">
        <f t="shared" si="58"/>
        <v>0</v>
      </c>
      <c r="K156" s="61">
        <f t="shared" si="58"/>
        <v>0</v>
      </c>
      <c r="L156" s="61">
        <f t="shared" si="58"/>
        <v>0</v>
      </c>
      <c r="M156" s="61">
        <f t="shared" si="58"/>
        <v>0</v>
      </c>
      <c r="N156" s="61">
        <f t="shared" si="58"/>
        <v>0</v>
      </c>
      <c r="O156" s="61">
        <f t="shared" si="58"/>
        <v>0</v>
      </c>
      <c r="P156" s="61">
        <f t="shared" si="58"/>
        <v>0</v>
      </c>
      <c r="Q156" s="61">
        <f t="shared" si="58"/>
        <v>0</v>
      </c>
      <c r="R156" s="61">
        <f t="shared" si="58"/>
        <v>0</v>
      </c>
      <c r="S156" s="61">
        <f t="shared" si="58"/>
        <v>0</v>
      </c>
      <c r="T156" s="61">
        <f t="shared" si="58"/>
        <v>0</v>
      </c>
      <c r="U156" s="61">
        <f t="shared" si="58"/>
        <v>0</v>
      </c>
      <c r="V156" s="61">
        <f t="shared" si="58"/>
        <v>0</v>
      </c>
      <c r="W156" s="61">
        <f t="shared" si="58"/>
        <v>0</v>
      </c>
      <c r="X156" s="61">
        <f t="shared" si="58"/>
        <v>0</v>
      </c>
      <c r="Y156" s="61">
        <f t="shared" si="58"/>
        <v>0</v>
      </c>
      <c r="Z156" s="61">
        <f t="shared" si="58"/>
        <v>0</v>
      </c>
      <c r="AA156" s="61">
        <f t="shared" si="58"/>
        <v>0</v>
      </c>
      <c r="AB156" s="61">
        <f t="shared" si="58"/>
        <v>0</v>
      </c>
      <c r="AC156" s="61">
        <f t="shared" si="58"/>
        <v>0</v>
      </c>
      <c r="AD156" s="61">
        <f t="shared" si="58"/>
        <v>0</v>
      </c>
      <c r="AE156" s="61">
        <f t="shared" si="58"/>
        <v>0</v>
      </c>
      <c r="AF156" s="61">
        <f t="shared" si="58"/>
        <v>0</v>
      </c>
      <c r="AG156" s="61">
        <f t="shared" si="58"/>
        <v>0</v>
      </c>
      <c r="AH156" s="61">
        <f t="shared" si="58"/>
        <v>0</v>
      </c>
      <c r="AI156" s="61">
        <f t="shared" si="58"/>
        <v>0</v>
      </c>
      <c r="AJ156" s="61">
        <f t="shared" si="58"/>
        <v>0</v>
      </c>
      <c r="AK156" s="61">
        <f t="shared" si="58"/>
        <v>0</v>
      </c>
      <c r="AL156" s="61">
        <f t="shared" si="58"/>
        <v>0</v>
      </c>
      <c r="AM156" s="61">
        <f t="shared" si="58"/>
        <v>0</v>
      </c>
      <c r="AN156" s="61">
        <f t="shared" si="58"/>
        <v>0</v>
      </c>
      <c r="AO156" s="61">
        <f t="shared" si="58"/>
        <v>0</v>
      </c>
      <c r="AP156" s="61">
        <f t="shared" si="58"/>
        <v>0</v>
      </c>
      <c r="AQ156" s="61">
        <f t="shared" si="58"/>
        <v>0</v>
      </c>
      <c r="AR156" s="61">
        <f t="shared" si="58"/>
        <v>0</v>
      </c>
      <c r="AS156" s="61">
        <f t="shared" si="58"/>
        <v>0</v>
      </c>
      <c r="AT156" s="61">
        <f t="shared" si="58"/>
        <v>0</v>
      </c>
      <c r="AU156" s="61">
        <f t="shared" si="58"/>
        <v>0</v>
      </c>
      <c r="AV156" s="61">
        <f t="shared" si="58"/>
        <v>0</v>
      </c>
      <c r="AW156" s="61">
        <f t="shared" si="58"/>
        <v>0</v>
      </c>
      <c r="AX156" s="61">
        <f t="shared" si="58"/>
        <v>0</v>
      </c>
      <c r="AY156" s="61">
        <f t="shared" si="58"/>
        <v>0</v>
      </c>
      <c r="AZ156" s="61">
        <f t="shared" si="58"/>
        <v>0</v>
      </c>
      <c r="BA156" s="61">
        <f t="shared" si="58"/>
        <v>0</v>
      </c>
      <c r="BB156" s="61">
        <f t="shared" si="58"/>
        <v>0</v>
      </c>
      <c r="BC156" s="61">
        <f t="shared" si="58"/>
        <v>0</v>
      </c>
      <c r="BD156" s="61">
        <f t="shared" si="58"/>
        <v>0</v>
      </c>
      <c r="BE156" s="61">
        <f t="shared" si="58"/>
        <v>0</v>
      </c>
      <c r="BF156" s="61">
        <f t="shared" si="58"/>
        <v>0</v>
      </c>
      <c r="BG156" s="61">
        <f t="shared" si="58"/>
        <v>0</v>
      </c>
      <c r="BH156" s="61">
        <f t="shared" si="58"/>
        <v>0</v>
      </c>
      <c r="BI156" s="61">
        <f t="shared" si="58"/>
        <v>0</v>
      </c>
      <c r="BJ156" s="61">
        <f t="shared" si="58"/>
        <v>0</v>
      </c>
      <c r="BK156" s="61">
        <f t="shared" si="58"/>
        <v>0</v>
      </c>
      <c r="BL156" s="61">
        <f t="shared" si="58"/>
        <v>0</v>
      </c>
      <c r="BM156" s="61">
        <f t="shared" si="58"/>
        <v>0</v>
      </c>
      <c r="BN156" s="61">
        <f t="shared" si="58"/>
        <v>0</v>
      </c>
      <c r="BO156" s="61">
        <f t="shared" si="58"/>
        <v>0</v>
      </c>
      <c r="BP156" s="61">
        <f t="shared" si="58"/>
        <v>0</v>
      </c>
      <c r="BQ156" s="61">
        <f t="shared" ref="BQ156:CY156" si="59">(BQ152*BQ154)+(BQ153*BQ155)*BQ$7</f>
        <v>0</v>
      </c>
      <c r="BR156" s="61">
        <f t="shared" si="59"/>
        <v>0</v>
      </c>
      <c r="BS156" s="61">
        <f t="shared" si="59"/>
        <v>0</v>
      </c>
      <c r="BT156" s="61">
        <f t="shared" si="59"/>
        <v>0</v>
      </c>
      <c r="BU156" s="61">
        <f t="shared" si="59"/>
        <v>0</v>
      </c>
      <c r="BV156" s="61">
        <f t="shared" si="59"/>
        <v>0</v>
      </c>
      <c r="BW156" s="61">
        <f t="shared" si="59"/>
        <v>0</v>
      </c>
      <c r="BX156" s="61">
        <f t="shared" si="59"/>
        <v>0</v>
      </c>
      <c r="BY156" s="61">
        <f t="shared" si="59"/>
        <v>0</v>
      </c>
      <c r="BZ156" s="61">
        <f t="shared" si="59"/>
        <v>0</v>
      </c>
      <c r="CA156" s="61">
        <f t="shared" si="59"/>
        <v>0</v>
      </c>
      <c r="CB156" s="61">
        <f t="shared" si="59"/>
        <v>0</v>
      </c>
      <c r="CC156" s="61">
        <f t="shared" si="59"/>
        <v>0</v>
      </c>
      <c r="CD156" s="61">
        <f t="shared" si="59"/>
        <v>0</v>
      </c>
      <c r="CE156" s="61">
        <f t="shared" si="59"/>
        <v>0</v>
      </c>
      <c r="CF156" s="61">
        <f t="shared" si="59"/>
        <v>0</v>
      </c>
      <c r="CG156" s="61">
        <f t="shared" si="59"/>
        <v>0</v>
      </c>
      <c r="CH156" s="61">
        <f t="shared" si="59"/>
        <v>0</v>
      </c>
      <c r="CI156" s="61">
        <f t="shared" si="59"/>
        <v>0</v>
      </c>
      <c r="CJ156" s="61">
        <f t="shared" si="59"/>
        <v>0</v>
      </c>
      <c r="CK156" s="61">
        <f t="shared" si="59"/>
        <v>0</v>
      </c>
      <c r="CL156" s="61">
        <f t="shared" si="59"/>
        <v>0</v>
      </c>
      <c r="CM156" s="61">
        <f t="shared" si="59"/>
        <v>0</v>
      </c>
      <c r="CN156" s="61">
        <f t="shared" si="59"/>
        <v>0</v>
      </c>
      <c r="CO156" s="61">
        <f t="shared" si="59"/>
        <v>0</v>
      </c>
      <c r="CP156" s="61">
        <f t="shared" si="59"/>
        <v>0</v>
      </c>
      <c r="CQ156" s="61">
        <f t="shared" si="59"/>
        <v>0</v>
      </c>
      <c r="CR156" s="61">
        <f t="shared" si="59"/>
        <v>0</v>
      </c>
      <c r="CS156" s="61">
        <f t="shared" si="59"/>
        <v>0</v>
      </c>
      <c r="CT156" s="61">
        <f t="shared" si="59"/>
        <v>0</v>
      </c>
      <c r="CU156" s="61">
        <f t="shared" si="59"/>
        <v>0</v>
      </c>
      <c r="CV156" s="61">
        <f t="shared" si="59"/>
        <v>0</v>
      </c>
      <c r="CW156" s="61">
        <f t="shared" si="59"/>
        <v>0</v>
      </c>
      <c r="CX156" s="61">
        <f t="shared" si="59"/>
        <v>0</v>
      </c>
      <c r="CY156" s="61">
        <f t="shared" si="59"/>
        <v>0</v>
      </c>
      <c r="CZ156" s="391"/>
    </row>
    <row r="157" spans="2:104" x14ac:dyDescent="0.25">
      <c r="B157" s="393"/>
      <c r="C157" s="9"/>
      <c r="D157" s="50"/>
      <c r="E157" s="50"/>
      <c r="F157" s="50"/>
      <c r="G157" s="50"/>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391"/>
    </row>
    <row r="158" spans="2:104" x14ac:dyDescent="0.25">
      <c r="B158" s="392"/>
      <c r="C158" s="390"/>
      <c r="D158" s="50"/>
      <c r="E158" s="50"/>
      <c r="F158" s="50"/>
      <c r="G158" s="50"/>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391"/>
    </row>
    <row r="159" spans="2:104" x14ac:dyDescent="0.25">
      <c r="B159" s="411" t="s">
        <v>314</v>
      </c>
      <c r="C159" s="269"/>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c r="BD159" s="412"/>
      <c r="BE159" s="412"/>
      <c r="BF159" s="412"/>
      <c r="BG159" s="412"/>
      <c r="BH159" s="412"/>
      <c r="BI159" s="412"/>
      <c r="BJ159" s="412"/>
      <c r="BK159" s="412"/>
      <c r="BL159" s="412"/>
      <c r="BM159" s="412"/>
      <c r="BN159" s="412"/>
      <c r="BO159" s="412"/>
      <c r="BP159" s="412"/>
      <c r="BQ159" s="412"/>
      <c r="BR159" s="412"/>
      <c r="BS159" s="412"/>
      <c r="BT159" s="412"/>
      <c r="BU159" s="412"/>
      <c r="BV159" s="412"/>
      <c r="BW159" s="412"/>
      <c r="BX159" s="412"/>
      <c r="BY159" s="412"/>
      <c r="BZ159" s="412"/>
      <c r="CA159" s="412"/>
      <c r="CB159" s="412"/>
      <c r="CC159" s="412"/>
      <c r="CD159" s="412"/>
      <c r="CE159" s="412"/>
      <c r="CF159" s="412"/>
      <c r="CG159" s="412"/>
      <c r="CH159" s="412"/>
      <c r="CI159" s="412"/>
      <c r="CJ159" s="412"/>
      <c r="CK159" s="412"/>
      <c r="CL159" s="412"/>
      <c r="CM159" s="412"/>
      <c r="CN159" s="412"/>
      <c r="CO159" s="412"/>
      <c r="CP159" s="412"/>
      <c r="CQ159" s="412"/>
      <c r="CR159" s="412"/>
      <c r="CS159" s="412"/>
      <c r="CT159" s="412"/>
      <c r="CU159" s="412"/>
      <c r="CV159" s="412"/>
      <c r="CW159" s="412"/>
      <c r="CX159" s="412"/>
      <c r="CY159" s="412"/>
      <c r="CZ159" s="413"/>
    </row>
    <row r="160" spans="2:104" x14ac:dyDescent="0.25">
      <c r="B160" s="392"/>
      <c r="C160" s="390"/>
      <c r="D160" s="50"/>
      <c r="E160" s="50"/>
      <c r="F160" s="50"/>
      <c r="G160" s="50"/>
      <c r="H160" s="50"/>
      <c r="I160" s="5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391"/>
    </row>
    <row r="161" spans="2:104" x14ac:dyDescent="0.25">
      <c r="B161" s="389" t="s">
        <v>168</v>
      </c>
      <c r="C161" s="390"/>
      <c r="D161" s="50"/>
      <c r="E161" s="50"/>
      <c r="F161" s="50"/>
      <c r="G161" s="50"/>
      <c r="H161" s="50"/>
      <c r="I161" s="5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391"/>
    </row>
    <row r="162" spans="2:104" x14ac:dyDescent="0.25">
      <c r="B162" s="406">
        <f t="shared" ref="B162:B167" si="60">B138</f>
        <v>0</v>
      </c>
      <c r="C162" s="9" t="s">
        <v>1117</v>
      </c>
      <c r="D162" s="59" t="str">
        <f>IFERROR(IF(OR($C$168=FALSE,LEFT($B162,3)&lt;&gt;"NOX"),D53*INDEX('Damage costs'!$Q$18:$Q$70,MATCH($B162,'Damage costs'!$C$18:$C$70,0))/1000,D53*INDEX('Damage costs'!$U$18:$U$70,MATCH($B162,'Damage costs'!$C$18:$C$70,0))/1000),"")</f>
        <v/>
      </c>
      <c r="E162" s="59" t="str">
        <f>IFERROR(IF(OR($C$168=FALSE,LEFT($B162,3)&lt;&gt;"NOX"),E53*INDEX('Damage costs'!$Q$18:$Q$70,MATCH($B162,'Damage costs'!$C$18:$C$70,0))/1000,E53*INDEX('Damage costs'!$U$18:$U$70,MATCH($B162,'Damage costs'!$C$18:$C$70,0))/1000),"")</f>
        <v/>
      </c>
      <c r="F162" s="59" t="str">
        <f>IFERROR(IF(OR($C$168=FALSE,LEFT($B162,3)&lt;&gt;"NOX"),F53*INDEX('Damage costs'!$Q$18:$Q$70,MATCH($B162,'Damage costs'!$C$18:$C$70,0))/1000,F53*INDEX('Damage costs'!$U$18:$U$70,MATCH($B162,'Damage costs'!$C$18:$C$70,0))/1000),"")</f>
        <v/>
      </c>
      <c r="G162" s="59" t="str">
        <f>IFERROR(IF(OR($C$168=FALSE,LEFT($B162,3)&lt;&gt;"NOX"),G53*INDEX('Damage costs'!$Q$18:$Q$70,MATCH($B162,'Damage costs'!$C$18:$C$70,0))/1000,G53*INDEX('Damage costs'!$U$18:$U$70,MATCH($B162,'Damage costs'!$C$18:$C$70,0))/1000),"")</f>
        <v/>
      </c>
      <c r="H162" s="59" t="str">
        <f>IFERROR(IF(OR($C$168=FALSE,LEFT($B162,3)&lt;&gt;"NOX"),H53*INDEX('Damage costs'!$Q$18:$Q$70,MATCH($B162,'Damage costs'!$C$18:$C$70,0))/1000,H53*INDEX('Damage costs'!$U$18:$U$70,MATCH($B162,'Damage costs'!$C$18:$C$70,0))/1000),"")</f>
        <v/>
      </c>
      <c r="I162" s="59" t="str">
        <f>IFERROR(IF(OR($C$168=FALSE,LEFT($B162,3)&lt;&gt;"NOX"),I53*INDEX('Damage costs'!$Q$18:$Q$70,MATCH($B162,'Damage costs'!$C$18:$C$70,0))/1000,I53*INDEX('Damage costs'!$U$18:$U$70,MATCH($B162,'Damage costs'!$C$18:$C$70,0))/1000),"")</f>
        <v/>
      </c>
      <c r="J162" s="59" t="str">
        <f>IFERROR(IF(OR($C$168=FALSE,LEFT($B162,3)&lt;&gt;"NOX"),J53*INDEX('Damage costs'!$Q$18:$Q$70,MATCH($B162,'Damage costs'!$C$18:$C$70,0))/1000,J53*INDEX('Damage costs'!$U$18:$U$70,MATCH($B162,'Damage costs'!$C$18:$C$70,0))/1000),"")</f>
        <v/>
      </c>
      <c r="K162" s="59" t="str">
        <f>IFERROR(IF(OR($C$168=FALSE,LEFT($B162,3)&lt;&gt;"NOX"),K53*INDEX('Damage costs'!$Q$18:$Q$70,MATCH($B162,'Damage costs'!$C$18:$C$70,0))/1000,K53*INDEX('Damage costs'!$U$18:$U$70,MATCH($B162,'Damage costs'!$C$18:$C$70,0))/1000),"")</f>
        <v/>
      </c>
      <c r="L162" s="59" t="str">
        <f>IFERROR(IF(OR($C$168=FALSE,LEFT($B162,3)&lt;&gt;"NOX"),L53*INDEX('Damage costs'!$Q$18:$Q$70,MATCH($B162,'Damage costs'!$C$18:$C$70,0))/1000,L53*INDEX('Damage costs'!$U$18:$U$70,MATCH($B162,'Damage costs'!$C$18:$C$70,0))/1000),"")</f>
        <v/>
      </c>
      <c r="M162" s="59" t="str">
        <f>IFERROR(IF(OR($C$168=FALSE,LEFT($B162,3)&lt;&gt;"NOX"),M53*INDEX('Damage costs'!$Q$18:$Q$70,MATCH($B162,'Damage costs'!$C$18:$C$70,0))/1000,M53*INDEX('Damage costs'!$U$18:$U$70,MATCH($B162,'Damage costs'!$C$18:$C$70,0))/1000),"")</f>
        <v/>
      </c>
      <c r="N162" s="59" t="str">
        <f>IFERROR(IF(OR($C$168=FALSE,LEFT($B162,3)&lt;&gt;"NOX"),N53*INDEX('Damage costs'!$Q$18:$Q$70,MATCH($B162,'Damage costs'!$C$18:$C$70,0))/1000,N53*INDEX('Damage costs'!$U$18:$U$70,MATCH($B162,'Damage costs'!$C$18:$C$70,0))/1000),"")</f>
        <v/>
      </c>
      <c r="O162" s="59" t="str">
        <f>IFERROR(IF(OR($C$168=FALSE,LEFT($B162,3)&lt;&gt;"NOX"),O53*INDEX('Damage costs'!$Q$18:$Q$70,MATCH($B162,'Damage costs'!$C$18:$C$70,0))/1000,O53*INDEX('Damage costs'!$U$18:$U$70,MATCH($B162,'Damage costs'!$C$18:$C$70,0))/1000),"")</f>
        <v/>
      </c>
      <c r="P162" s="59" t="str">
        <f>IFERROR(IF(OR($C$168=FALSE,LEFT($B162,3)&lt;&gt;"NOX"),P53*INDEX('Damage costs'!$Q$18:$Q$70,MATCH($B162,'Damage costs'!$C$18:$C$70,0))/1000,P53*INDEX('Damage costs'!$U$18:$U$70,MATCH($B162,'Damage costs'!$C$18:$C$70,0))/1000),"")</f>
        <v/>
      </c>
      <c r="Q162" s="59" t="str">
        <f>IFERROR(IF(OR($C$168=FALSE,LEFT($B162,3)&lt;&gt;"NOX"),Q53*INDEX('Damage costs'!$Q$18:$Q$70,MATCH($B162,'Damage costs'!$C$18:$C$70,0))/1000,Q53*INDEX('Damage costs'!$U$18:$U$70,MATCH($B162,'Damage costs'!$C$18:$C$70,0))/1000),"")</f>
        <v/>
      </c>
      <c r="R162" s="59" t="str">
        <f>IFERROR(IF(OR($C$168=FALSE,LEFT($B162,3)&lt;&gt;"NOX"),R53*INDEX('Damage costs'!$Q$18:$Q$70,MATCH($B162,'Damage costs'!$C$18:$C$70,0))/1000,R53*INDEX('Damage costs'!$U$18:$U$70,MATCH($B162,'Damage costs'!$C$18:$C$70,0))/1000),"")</f>
        <v/>
      </c>
      <c r="S162" s="59" t="str">
        <f>IFERROR(IF(OR($C$168=FALSE,LEFT($B162,3)&lt;&gt;"NOX"),S53*INDEX('Damage costs'!$Q$18:$Q$70,MATCH($B162,'Damage costs'!$C$18:$C$70,0))/1000,S53*INDEX('Damage costs'!$U$18:$U$70,MATCH($B162,'Damage costs'!$C$18:$C$70,0))/1000),"")</f>
        <v/>
      </c>
      <c r="T162" s="59" t="str">
        <f>IFERROR(IF(OR($C$168=FALSE,LEFT($B162,3)&lt;&gt;"NOX"),T53*INDEX('Damage costs'!$Q$18:$Q$70,MATCH($B162,'Damage costs'!$C$18:$C$70,0))/1000,T53*INDEX('Damage costs'!$U$18:$U$70,MATCH($B162,'Damage costs'!$C$18:$C$70,0))/1000),"")</f>
        <v/>
      </c>
      <c r="U162" s="59" t="str">
        <f>IFERROR(IF(OR($C$168=FALSE,LEFT($B162,3)&lt;&gt;"NOX"),U53*INDEX('Damage costs'!$Q$18:$Q$70,MATCH($B162,'Damage costs'!$C$18:$C$70,0))/1000,U53*INDEX('Damage costs'!$U$18:$U$70,MATCH($B162,'Damage costs'!$C$18:$C$70,0))/1000),"")</f>
        <v/>
      </c>
      <c r="V162" s="59" t="str">
        <f>IFERROR(IF(OR($C$168=FALSE,LEFT($B162,3)&lt;&gt;"NOX"),V53*INDEX('Damage costs'!$Q$18:$Q$70,MATCH($B162,'Damage costs'!$C$18:$C$70,0))/1000,V53*INDEX('Damage costs'!$U$18:$U$70,MATCH($B162,'Damage costs'!$C$18:$C$70,0))/1000),"")</f>
        <v/>
      </c>
      <c r="W162" s="59" t="str">
        <f>IFERROR(IF(OR($C$168=FALSE,LEFT($B162,3)&lt;&gt;"NOX"),W53*INDEX('Damage costs'!$Q$18:$Q$70,MATCH($B162,'Damage costs'!$C$18:$C$70,0))/1000,W53*INDEX('Damage costs'!$U$18:$U$70,MATCH($B162,'Damage costs'!$C$18:$C$70,0))/1000),"")</f>
        <v/>
      </c>
      <c r="X162" s="59" t="str">
        <f>IFERROR(IF(OR($C$168=FALSE,LEFT($B162,3)&lt;&gt;"NOX"),X53*INDEX('Damage costs'!$Q$18:$Q$70,MATCH($B162,'Damage costs'!$C$18:$C$70,0))/1000,X53*INDEX('Damage costs'!$U$18:$U$70,MATCH($B162,'Damage costs'!$C$18:$C$70,0))/1000),"")</f>
        <v/>
      </c>
      <c r="Y162" s="59" t="str">
        <f>IFERROR(IF(OR($C$168=FALSE,LEFT($B162,3)&lt;&gt;"NOX"),Y53*INDEX('Damage costs'!$Q$18:$Q$70,MATCH($B162,'Damage costs'!$C$18:$C$70,0))/1000,Y53*INDEX('Damage costs'!$U$18:$U$70,MATCH($B162,'Damage costs'!$C$18:$C$70,0))/1000),"")</f>
        <v/>
      </c>
      <c r="Z162" s="59" t="str">
        <f>IFERROR(IF(OR($C$168=FALSE,LEFT($B162,3)&lt;&gt;"NOX"),Z53*INDEX('Damage costs'!$Q$18:$Q$70,MATCH($B162,'Damage costs'!$C$18:$C$70,0))/1000,Z53*INDEX('Damage costs'!$U$18:$U$70,MATCH($B162,'Damage costs'!$C$18:$C$70,0))/1000),"")</f>
        <v/>
      </c>
      <c r="AA162" s="59" t="str">
        <f>IFERROR(IF(OR($C$168=FALSE,LEFT($B162,3)&lt;&gt;"NOX"),AA53*INDEX('Damage costs'!$Q$18:$Q$70,MATCH($B162,'Damage costs'!$C$18:$C$70,0))/1000,AA53*INDEX('Damage costs'!$U$18:$U$70,MATCH($B162,'Damage costs'!$C$18:$C$70,0))/1000),"")</f>
        <v/>
      </c>
      <c r="AB162" s="59" t="str">
        <f>IFERROR(IF(OR($C$168=FALSE,LEFT($B162,3)&lt;&gt;"NOX"),AB53*INDEX('Damage costs'!$Q$18:$Q$70,MATCH($B162,'Damage costs'!$C$18:$C$70,0))/1000,AB53*INDEX('Damage costs'!$U$18:$U$70,MATCH($B162,'Damage costs'!$C$18:$C$70,0))/1000),"")</f>
        <v/>
      </c>
      <c r="AC162" s="59" t="str">
        <f>IFERROR(IF(OR($C$168=FALSE,LEFT($B162,3)&lt;&gt;"NOX"),AC53*INDEX('Damage costs'!$Q$18:$Q$70,MATCH($B162,'Damage costs'!$C$18:$C$70,0))/1000,AC53*INDEX('Damage costs'!$U$18:$U$70,MATCH($B162,'Damage costs'!$C$18:$C$70,0))/1000),"")</f>
        <v/>
      </c>
      <c r="AD162" s="59" t="str">
        <f>IFERROR(IF(OR($C$168=FALSE,LEFT($B162,3)&lt;&gt;"NOX"),AD53*INDEX('Damage costs'!$Q$18:$Q$70,MATCH($B162,'Damage costs'!$C$18:$C$70,0))/1000,AD53*INDEX('Damage costs'!$U$18:$U$70,MATCH($B162,'Damage costs'!$C$18:$C$70,0))/1000),"")</f>
        <v/>
      </c>
      <c r="AE162" s="59" t="str">
        <f>IFERROR(IF(OR($C$168=FALSE,LEFT($B162,3)&lt;&gt;"NOX"),AE53*INDEX('Damage costs'!$Q$18:$Q$70,MATCH($B162,'Damage costs'!$C$18:$C$70,0))/1000,AE53*INDEX('Damage costs'!$U$18:$U$70,MATCH($B162,'Damage costs'!$C$18:$C$70,0))/1000),"")</f>
        <v/>
      </c>
      <c r="AF162" s="59" t="str">
        <f>IFERROR(IF(OR($C$168=FALSE,LEFT($B162,3)&lt;&gt;"NOX"),AF53*INDEX('Damage costs'!$Q$18:$Q$70,MATCH($B162,'Damage costs'!$C$18:$C$70,0))/1000,AF53*INDEX('Damage costs'!$U$18:$U$70,MATCH($B162,'Damage costs'!$C$18:$C$70,0))/1000),"")</f>
        <v/>
      </c>
      <c r="AG162" s="59" t="str">
        <f>IFERROR(IF(OR($C$168=FALSE,LEFT($B162,3)&lt;&gt;"NOX"),AG53*INDEX('Damage costs'!$Q$18:$Q$70,MATCH($B162,'Damage costs'!$C$18:$C$70,0))/1000,AG53*INDEX('Damage costs'!$U$18:$U$70,MATCH($B162,'Damage costs'!$C$18:$C$70,0))/1000),"")</f>
        <v/>
      </c>
      <c r="AH162" s="59" t="str">
        <f>IFERROR(IF(OR($C$168=FALSE,LEFT($B162,3)&lt;&gt;"NOX"),AH53*INDEX('Damage costs'!$Q$18:$Q$70,MATCH($B162,'Damage costs'!$C$18:$C$70,0))/1000,AH53*INDEX('Damage costs'!$U$18:$U$70,MATCH($B162,'Damage costs'!$C$18:$C$70,0))/1000),"")</f>
        <v/>
      </c>
      <c r="AI162" s="59" t="str">
        <f>IFERROR(IF(OR($C$168=FALSE,LEFT($B162,3)&lt;&gt;"NOX"),AI53*INDEX('Damage costs'!$Q$18:$Q$70,MATCH($B162,'Damage costs'!$C$18:$C$70,0))/1000,AI53*INDEX('Damage costs'!$U$18:$U$70,MATCH($B162,'Damage costs'!$C$18:$C$70,0))/1000),"")</f>
        <v/>
      </c>
      <c r="AJ162" s="59" t="str">
        <f>IFERROR(IF(OR($C$168=FALSE,LEFT($B162,3)&lt;&gt;"NOX"),AJ53*INDEX('Damage costs'!$Q$18:$Q$70,MATCH($B162,'Damage costs'!$C$18:$C$70,0))/1000,AJ53*INDEX('Damage costs'!$U$18:$U$70,MATCH($B162,'Damage costs'!$C$18:$C$70,0))/1000),"")</f>
        <v/>
      </c>
      <c r="AK162" s="59" t="str">
        <f>IFERROR(IF(OR($C$168=FALSE,LEFT($B162,3)&lt;&gt;"NOX"),AK53*INDEX('Damage costs'!$Q$18:$Q$70,MATCH($B162,'Damage costs'!$C$18:$C$70,0))/1000,AK53*INDEX('Damage costs'!$U$18:$U$70,MATCH($B162,'Damage costs'!$C$18:$C$70,0))/1000),"")</f>
        <v/>
      </c>
      <c r="AL162" s="59" t="str">
        <f>IFERROR(IF(OR($C$168=FALSE,LEFT($B162,3)&lt;&gt;"NOX"),AL53*INDEX('Damage costs'!$Q$18:$Q$70,MATCH($B162,'Damage costs'!$C$18:$C$70,0))/1000,AL53*INDEX('Damage costs'!$U$18:$U$70,MATCH($B162,'Damage costs'!$C$18:$C$70,0))/1000),"")</f>
        <v/>
      </c>
      <c r="AM162" s="59" t="str">
        <f>IFERROR(IF(OR($C$168=FALSE,LEFT($B162,3)&lt;&gt;"NOX"),AM53*INDEX('Damage costs'!$Q$18:$Q$70,MATCH($B162,'Damage costs'!$C$18:$C$70,0))/1000,AM53*INDEX('Damage costs'!$U$18:$U$70,MATCH($B162,'Damage costs'!$C$18:$C$70,0))/1000),"")</f>
        <v/>
      </c>
      <c r="AN162" s="59" t="str">
        <f>IFERROR(IF(OR($C$168=FALSE,LEFT($B162,3)&lt;&gt;"NOX"),AN53*INDEX('Damage costs'!$Q$18:$Q$70,MATCH($B162,'Damage costs'!$C$18:$C$70,0))/1000,AN53*INDEX('Damage costs'!$U$18:$U$70,MATCH($B162,'Damage costs'!$C$18:$C$70,0))/1000),"")</f>
        <v/>
      </c>
      <c r="AO162" s="59" t="str">
        <f>IFERROR(IF(OR($C$168=FALSE,LEFT($B162,3)&lt;&gt;"NOX"),AO53*INDEX('Damage costs'!$Q$18:$Q$70,MATCH($B162,'Damage costs'!$C$18:$C$70,0))/1000,AO53*INDEX('Damage costs'!$U$18:$U$70,MATCH($B162,'Damage costs'!$C$18:$C$70,0))/1000),"")</f>
        <v/>
      </c>
      <c r="AP162" s="59" t="str">
        <f>IFERROR(IF(OR($C$168=FALSE,LEFT($B162,3)&lt;&gt;"NOX"),AP53*INDEX('Damage costs'!$Q$18:$Q$70,MATCH($B162,'Damage costs'!$C$18:$C$70,0))/1000,AP53*INDEX('Damage costs'!$U$18:$U$70,MATCH($B162,'Damage costs'!$C$18:$C$70,0))/1000),"")</f>
        <v/>
      </c>
      <c r="AQ162" s="59" t="str">
        <f>IFERROR(IF(OR($C$168=FALSE,LEFT($B162,3)&lt;&gt;"NOX"),AQ53*INDEX('Damage costs'!$Q$18:$Q$70,MATCH($B162,'Damage costs'!$C$18:$C$70,0))/1000,AQ53*INDEX('Damage costs'!$U$18:$U$70,MATCH($B162,'Damage costs'!$C$18:$C$70,0))/1000),"")</f>
        <v/>
      </c>
      <c r="AR162" s="59" t="str">
        <f>IFERROR(IF(OR($C$168=FALSE,LEFT($B162,3)&lt;&gt;"NOX"),AR53*INDEX('Damage costs'!$Q$18:$Q$70,MATCH($B162,'Damage costs'!$C$18:$C$70,0))/1000,AR53*INDEX('Damage costs'!$U$18:$U$70,MATCH($B162,'Damage costs'!$C$18:$C$70,0))/1000),"")</f>
        <v/>
      </c>
      <c r="AS162" s="59" t="str">
        <f>IFERROR(IF(OR($C$168=FALSE,LEFT($B162,3)&lt;&gt;"NOX"),AS53*INDEX('Damage costs'!$Q$18:$Q$70,MATCH($B162,'Damage costs'!$C$18:$C$70,0))/1000,AS53*INDEX('Damage costs'!$U$18:$U$70,MATCH($B162,'Damage costs'!$C$18:$C$70,0))/1000),"")</f>
        <v/>
      </c>
      <c r="AT162" s="59" t="str">
        <f>IFERROR(IF(OR($C$168=FALSE,LEFT($B162,3)&lt;&gt;"NOX"),AT53*INDEX('Damage costs'!$Q$18:$Q$70,MATCH($B162,'Damage costs'!$C$18:$C$70,0))/1000,AT53*INDEX('Damage costs'!$U$18:$U$70,MATCH($B162,'Damage costs'!$C$18:$C$70,0))/1000),"")</f>
        <v/>
      </c>
      <c r="AU162" s="59" t="str">
        <f>IFERROR(IF(OR($C$168=FALSE,LEFT($B162,3)&lt;&gt;"NOX"),AU53*INDEX('Damage costs'!$Q$18:$Q$70,MATCH($B162,'Damage costs'!$C$18:$C$70,0))/1000,AU53*INDEX('Damage costs'!$U$18:$U$70,MATCH($B162,'Damage costs'!$C$18:$C$70,0))/1000),"")</f>
        <v/>
      </c>
      <c r="AV162" s="59" t="str">
        <f>IFERROR(IF(OR($C$168=FALSE,LEFT($B162,3)&lt;&gt;"NOX"),AV53*INDEX('Damage costs'!$Q$18:$Q$70,MATCH($B162,'Damage costs'!$C$18:$C$70,0))/1000,AV53*INDEX('Damage costs'!$U$18:$U$70,MATCH($B162,'Damage costs'!$C$18:$C$70,0))/1000),"")</f>
        <v/>
      </c>
      <c r="AW162" s="59" t="str">
        <f>IFERROR(IF(OR($C$168=FALSE,LEFT($B162,3)&lt;&gt;"NOX"),AW53*INDEX('Damage costs'!$Q$18:$Q$70,MATCH($B162,'Damage costs'!$C$18:$C$70,0))/1000,AW53*INDEX('Damage costs'!$U$18:$U$70,MATCH($B162,'Damage costs'!$C$18:$C$70,0))/1000),"")</f>
        <v/>
      </c>
      <c r="AX162" s="59" t="str">
        <f>IFERROR(IF(OR($C$168=FALSE,LEFT($B162,3)&lt;&gt;"NOX"),AX53*INDEX('Damage costs'!$Q$18:$Q$70,MATCH($B162,'Damage costs'!$C$18:$C$70,0))/1000,AX53*INDEX('Damage costs'!$U$18:$U$70,MATCH($B162,'Damage costs'!$C$18:$C$70,0))/1000),"")</f>
        <v/>
      </c>
      <c r="AY162" s="59" t="str">
        <f>IFERROR(IF(OR($C$168=FALSE,LEFT($B162,3)&lt;&gt;"NOX"),AY53*INDEX('Damage costs'!$Q$18:$Q$70,MATCH($B162,'Damage costs'!$C$18:$C$70,0))/1000,AY53*INDEX('Damage costs'!$U$18:$U$70,MATCH($B162,'Damage costs'!$C$18:$C$70,0))/1000),"")</f>
        <v/>
      </c>
      <c r="AZ162" s="59" t="str">
        <f>IFERROR(IF(OR($C$168=FALSE,LEFT($B162,3)&lt;&gt;"NOX"),AZ53*INDEX('Damage costs'!$Q$18:$Q$70,MATCH($B162,'Damage costs'!$C$18:$C$70,0))/1000,AZ53*INDEX('Damage costs'!$U$18:$U$70,MATCH($B162,'Damage costs'!$C$18:$C$70,0))/1000),"")</f>
        <v/>
      </c>
      <c r="BA162" s="59" t="str">
        <f>IFERROR(IF(OR($C$168=FALSE,LEFT($B162,3)&lt;&gt;"NOX"),BA53*INDEX('Damage costs'!$Q$18:$Q$70,MATCH($B162,'Damage costs'!$C$18:$C$70,0))/1000,BA53*INDEX('Damage costs'!$U$18:$U$70,MATCH($B162,'Damage costs'!$C$18:$C$70,0))/1000),"")</f>
        <v/>
      </c>
      <c r="BB162" s="59" t="str">
        <f>IFERROR(IF(OR($C$168=FALSE,LEFT($B162,3)&lt;&gt;"NOX"),BB53*INDEX('Damage costs'!$Q$18:$Q$70,MATCH($B162,'Damage costs'!$C$18:$C$70,0))/1000,BB53*INDEX('Damage costs'!$U$18:$U$70,MATCH($B162,'Damage costs'!$C$18:$C$70,0))/1000),"")</f>
        <v/>
      </c>
      <c r="BC162" s="59" t="str">
        <f>IFERROR(IF(OR($C$168=FALSE,LEFT($B162,3)&lt;&gt;"NOX"),BC53*INDEX('Damage costs'!$Q$18:$Q$70,MATCH($B162,'Damage costs'!$C$18:$C$70,0))/1000,BC53*INDEX('Damage costs'!$U$18:$U$70,MATCH($B162,'Damage costs'!$C$18:$C$70,0))/1000),"")</f>
        <v/>
      </c>
      <c r="BD162" s="59" t="str">
        <f>IFERROR(IF(OR($C$168=FALSE,LEFT($B162,3)&lt;&gt;"NOX"),BD53*INDEX('Damage costs'!$Q$18:$Q$70,MATCH($B162,'Damage costs'!$C$18:$C$70,0))/1000,BD53*INDEX('Damage costs'!$U$18:$U$70,MATCH($B162,'Damage costs'!$C$18:$C$70,0))/1000),"")</f>
        <v/>
      </c>
      <c r="BE162" s="59" t="str">
        <f>IFERROR(IF(OR($C$168=FALSE,LEFT($B162,3)&lt;&gt;"NOX"),BE53*INDEX('Damage costs'!$Q$18:$Q$70,MATCH($B162,'Damage costs'!$C$18:$C$70,0))/1000,BE53*INDEX('Damage costs'!$U$18:$U$70,MATCH($B162,'Damage costs'!$C$18:$C$70,0))/1000),"")</f>
        <v/>
      </c>
      <c r="BF162" s="59" t="str">
        <f>IFERROR(IF(OR($C$168=FALSE,LEFT($B162,3)&lt;&gt;"NOX"),BF53*INDEX('Damage costs'!$Q$18:$Q$70,MATCH($B162,'Damage costs'!$C$18:$C$70,0))/1000,BF53*INDEX('Damage costs'!$U$18:$U$70,MATCH($B162,'Damage costs'!$C$18:$C$70,0))/1000),"")</f>
        <v/>
      </c>
      <c r="BG162" s="59" t="str">
        <f>IFERROR(IF(OR($C$168=FALSE,LEFT($B162,3)&lt;&gt;"NOX"),BG53*INDEX('Damage costs'!$Q$18:$Q$70,MATCH($B162,'Damage costs'!$C$18:$C$70,0))/1000,BG53*INDEX('Damage costs'!$U$18:$U$70,MATCH($B162,'Damage costs'!$C$18:$C$70,0))/1000),"")</f>
        <v/>
      </c>
      <c r="BH162" s="59" t="str">
        <f>IFERROR(IF(OR($C$168=FALSE,LEFT($B162,3)&lt;&gt;"NOX"),BH53*INDEX('Damage costs'!$Q$18:$Q$70,MATCH($B162,'Damage costs'!$C$18:$C$70,0))/1000,BH53*INDEX('Damage costs'!$U$18:$U$70,MATCH($B162,'Damage costs'!$C$18:$C$70,0))/1000),"")</f>
        <v/>
      </c>
      <c r="BI162" s="59" t="str">
        <f>IFERROR(IF(OR($C$168=FALSE,LEFT($B162,3)&lt;&gt;"NOX"),BI53*INDEX('Damage costs'!$Q$18:$Q$70,MATCH($B162,'Damage costs'!$C$18:$C$70,0))/1000,BI53*INDEX('Damage costs'!$U$18:$U$70,MATCH($B162,'Damage costs'!$C$18:$C$70,0))/1000),"")</f>
        <v/>
      </c>
      <c r="BJ162" s="59" t="str">
        <f>IFERROR(IF(OR($C$168=FALSE,LEFT($B162,3)&lt;&gt;"NOX"),BJ53*INDEX('Damage costs'!$Q$18:$Q$70,MATCH($B162,'Damage costs'!$C$18:$C$70,0))/1000,BJ53*INDEX('Damage costs'!$U$18:$U$70,MATCH($B162,'Damage costs'!$C$18:$C$70,0))/1000),"")</f>
        <v/>
      </c>
      <c r="BK162" s="59" t="str">
        <f>IFERROR(IF(OR($C$168=FALSE,LEFT($B162,3)&lt;&gt;"NOX"),BK53*INDEX('Damage costs'!$Q$18:$Q$70,MATCH($B162,'Damage costs'!$C$18:$C$70,0))/1000,BK53*INDEX('Damage costs'!$U$18:$U$70,MATCH($B162,'Damage costs'!$C$18:$C$70,0))/1000),"")</f>
        <v/>
      </c>
      <c r="BL162" s="59" t="str">
        <f>IFERROR(IF(OR($C$168=FALSE,LEFT($B162,3)&lt;&gt;"NOX"),BL53*INDEX('Damage costs'!$Q$18:$Q$70,MATCH($B162,'Damage costs'!$C$18:$C$70,0))/1000,BL53*INDEX('Damage costs'!$U$18:$U$70,MATCH($B162,'Damage costs'!$C$18:$C$70,0))/1000),"")</f>
        <v/>
      </c>
      <c r="BM162" s="59" t="str">
        <f>IFERROR(IF(OR($C$168=FALSE,LEFT($B162,3)&lt;&gt;"NOX"),BM53*INDEX('Damage costs'!$Q$18:$Q$70,MATCH($B162,'Damage costs'!$C$18:$C$70,0))/1000,BM53*INDEX('Damage costs'!$U$18:$U$70,MATCH($B162,'Damage costs'!$C$18:$C$70,0))/1000),"")</f>
        <v/>
      </c>
      <c r="BN162" s="59" t="str">
        <f>IFERROR(IF(OR($C$168=FALSE,LEFT($B162,3)&lt;&gt;"NOX"),BN53*INDEX('Damage costs'!$Q$18:$Q$70,MATCH($B162,'Damage costs'!$C$18:$C$70,0))/1000,BN53*INDEX('Damage costs'!$U$18:$U$70,MATCH($B162,'Damage costs'!$C$18:$C$70,0))/1000),"")</f>
        <v/>
      </c>
      <c r="BO162" s="59" t="str">
        <f>IFERROR(IF(OR($C$168=FALSE,LEFT($B162,3)&lt;&gt;"NOX"),BO53*INDEX('Damage costs'!$Q$18:$Q$70,MATCH($B162,'Damage costs'!$C$18:$C$70,0))/1000,BO53*INDEX('Damage costs'!$U$18:$U$70,MATCH($B162,'Damage costs'!$C$18:$C$70,0))/1000),"")</f>
        <v/>
      </c>
      <c r="BP162" s="59" t="str">
        <f>IFERROR(IF(OR($C$168=FALSE,LEFT($B162,3)&lt;&gt;"NOX"),BP53*INDEX('Damage costs'!$Q$18:$Q$70,MATCH($B162,'Damage costs'!$C$18:$C$70,0))/1000,BP53*INDEX('Damage costs'!$U$18:$U$70,MATCH($B162,'Damage costs'!$C$18:$C$70,0))/1000),"")</f>
        <v/>
      </c>
      <c r="BQ162" s="59" t="str">
        <f>IFERROR(IF(OR($C$168=FALSE,LEFT($B162,3)&lt;&gt;"NOX"),BQ53*INDEX('Damage costs'!$Q$18:$Q$70,MATCH($B162,'Damage costs'!$C$18:$C$70,0))/1000,BQ53*INDEX('Damage costs'!$U$18:$U$70,MATCH($B162,'Damage costs'!$C$18:$C$70,0))/1000),"")</f>
        <v/>
      </c>
      <c r="BR162" s="59" t="str">
        <f>IFERROR(IF(OR($C$168=FALSE,LEFT($B162,3)&lt;&gt;"NOX"),BR53*INDEX('Damage costs'!$Q$18:$Q$70,MATCH($B162,'Damage costs'!$C$18:$C$70,0))/1000,BR53*INDEX('Damage costs'!$U$18:$U$70,MATCH($B162,'Damage costs'!$C$18:$C$70,0))/1000),"")</f>
        <v/>
      </c>
      <c r="BS162" s="59" t="str">
        <f>IFERROR(IF(OR($C$168=FALSE,LEFT($B162,3)&lt;&gt;"NOX"),BS53*INDEX('Damage costs'!$Q$18:$Q$70,MATCH($B162,'Damage costs'!$C$18:$C$70,0))/1000,BS53*INDEX('Damage costs'!$U$18:$U$70,MATCH($B162,'Damage costs'!$C$18:$C$70,0))/1000),"")</f>
        <v/>
      </c>
      <c r="BT162" s="59" t="str">
        <f>IFERROR(IF(OR($C$168=FALSE,LEFT($B162,3)&lt;&gt;"NOX"),BT53*INDEX('Damage costs'!$Q$18:$Q$70,MATCH($B162,'Damage costs'!$C$18:$C$70,0))/1000,BT53*INDEX('Damage costs'!$U$18:$U$70,MATCH($B162,'Damage costs'!$C$18:$C$70,0))/1000),"")</f>
        <v/>
      </c>
      <c r="BU162" s="59" t="str">
        <f>IFERROR(IF(OR($C$168=FALSE,LEFT($B162,3)&lt;&gt;"NOX"),BU53*INDEX('Damage costs'!$Q$18:$Q$70,MATCH($B162,'Damage costs'!$C$18:$C$70,0))/1000,BU53*INDEX('Damage costs'!$U$18:$U$70,MATCH($B162,'Damage costs'!$C$18:$C$70,0))/1000),"")</f>
        <v/>
      </c>
      <c r="BV162" s="59" t="str">
        <f>IFERROR(IF(OR($C$168=FALSE,LEFT($B162,3)&lt;&gt;"NOX"),BV53*INDEX('Damage costs'!$Q$18:$Q$70,MATCH($B162,'Damage costs'!$C$18:$C$70,0))/1000,BV53*INDEX('Damage costs'!$U$18:$U$70,MATCH($B162,'Damage costs'!$C$18:$C$70,0))/1000),"")</f>
        <v/>
      </c>
      <c r="BW162" s="59" t="str">
        <f>IFERROR(IF(OR($C$168=FALSE,LEFT($B162,3)&lt;&gt;"NOX"),BW53*INDEX('Damage costs'!$Q$18:$Q$70,MATCH($B162,'Damage costs'!$C$18:$C$70,0))/1000,BW53*INDEX('Damage costs'!$U$18:$U$70,MATCH($B162,'Damage costs'!$C$18:$C$70,0))/1000),"")</f>
        <v/>
      </c>
      <c r="BX162" s="59" t="str">
        <f>IFERROR(IF(OR($C$168=FALSE,LEFT($B162,3)&lt;&gt;"NOX"),BX53*INDEX('Damage costs'!$Q$18:$Q$70,MATCH($B162,'Damage costs'!$C$18:$C$70,0))/1000,BX53*INDEX('Damage costs'!$U$18:$U$70,MATCH($B162,'Damage costs'!$C$18:$C$70,0))/1000),"")</f>
        <v/>
      </c>
      <c r="BY162" s="59" t="str">
        <f>IFERROR(IF(OR($C$168=FALSE,LEFT($B162,3)&lt;&gt;"NOX"),BY53*INDEX('Damage costs'!$Q$18:$Q$70,MATCH($B162,'Damage costs'!$C$18:$C$70,0))/1000,BY53*INDEX('Damage costs'!$U$18:$U$70,MATCH($B162,'Damage costs'!$C$18:$C$70,0))/1000),"")</f>
        <v/>
      </c>
      <c r="BZ162" s="59" t="str">
        <f>IFERROR(IF(OR($C$168=FALSE,LEFT($B162,3)&lt;&gt;"NOX"),BZ53*INDEX('Damage costs'!$Q$18:$Q$70,MATCH($B162,'Damage costs'!$C$18:$C$70,0))/1000,BZ53*INDEX('Damage costs'!$U$18:$U$70,MATCH($B162,'Damage costs'!$C$18:$C$70,0))/1000),"")</f>
        <v/>
      </c>
      <c r="CA162" s="59" t="str">
        <f>IFERROR(IF(OR($C$168=FALSE,LEFT($B162,3)&lt;&gt;"NOX"),CA53*INDEX('Damage costs'!$Q$18:$Q$70,MATCH($B162,'Damage costs'!$C$18:$C$70,0))/1000,CA53*INDEX('Damage costs'!$U$18:$U$70,MATCH($B162,'Damage costs'!$C$18:$C$70,0))/1000),"")</f>
        <v/>
      </c>
      <c r="CB162" s="59" t="str">
        <f>IFERROR(IF(OR($C$168=FALSE,LEFT($B162,3)&lt;&gt;"NOX"),CB53*INDEX('Damage costs'!$Q$18:$Q$70,MATCH($B162,'Damage costs'!$C$18:$C$70,0))/1000,CB53*INDEX('Damage costs'!$U$18:$U$70,MATCH($B162,'Damage costs'!$C$18:$C$70,0))/1000),"")</f>
        <v/>
      </c>
      <c r="CC162" s="59" t="str">
        <f>IFERROR(IF(OR($C$168=FALSE,LEFT($B162,3)&lt;&gt;"NOX"),CC53*INDEX('Damage costs'!$Q$18:$Q$70,MATCH($B162,'Damage costs'!$C$18:$C$70,0))/1000,CC53*INDEX('Damage costs'!$U$18:$U$70,MATCH($B162,'Damage costs'!$C$18:$C$70,0))/1000),"")</f>
        <v/>
      </c>
      <c r="CD162" s="59" t="str">
        <f>IFERROR(IF(OR($C$168=FALSE,LEFT($B162,3)&lt;&gt;"NOX"),CD53*INDEX('Damage costs'!$Q$18:$Q$70,MATCH($B162,'Damage costs'!$C$18:$C$70,0))/1000,CD53*INDEX('Damage costs'!$U$18:$U$70,MATCH($B162,'Damage costs'!$C$18:$C$70,0))/1000),"")</f>
        <v/>
      </c>
      <c r="CE162" s="59" t="str">
        <f>IFERROR(IF(OR($C$168=FALSE,LEFT($B162,3)&lt;&gt;"NOX"),CE53*INDEX('Damage costs'!$Q$18:$Q$70,MATCH($B162,'Damage costs'!$C$18:$C$70,0))/1000,CE53*INDEX('Damage costs'!$U$18:$U$70,MATCH($B162,'Damage costs'!$C$18:$C$70,0))/1000),"")</f>
        <v/>
      </c>
      <c r="CF162" s="59" t="str">
        <f>IFERROR(IF(OR($C$168=FALSE,LEFT($B162,3)&lt;&gt;"NOX"),CF53*INDEX('Damage costs'!$Q$18:$Q$70,MATCH($B162,'Damage costs'!$C$18:$C$70,0))/1000,CF53*INDEX('Damage costs'!$U$18:$U$70,MATCH($B162,'Damage costs'!$C$18:$C$70,0))/1000),"")</f>
        <v/>
      </c>
      <c r="CG162" s="59" t="str">
        <f>IFERROR(IF(OR($C$168=FALSE,LEFT($B162,3)&lt;&gt;"NOX"),CG53*INDEX('Damage costs'!$Q$18:$Q$70,MATCH($B162,'Damage costs'!$C$18:$C$70,0))/1000,CG53*INDEX('Damage costs'!$U$18:$U$70,MATCH($B162,'Damage costs'!$C$18:$C$70,0))/1000),"")</f>
        <v/>
      </c>
      <c r="CH162" s="59" t="str">
        <f>IFERROR(IF(OR($C$168=FALSE,LEFT($B162,3)&lt;&gt;"NOX"),CH53*INDEX('Damage costs'!$Q$18:$Q$70,MATCH($B162,'Damage costs'!$C$18:$C$70,0))/1000,CH53*INDEX('Damage costs'!$U$18:$U$70,MATCH($B162,'Damage costs'!$C$18:$C$70,0))/1000),"")</f>
        <v/>
      </c>
      <c r="CI162" s="59" t="str">
        <f>IFERROR(IF(OR($C$168=FALSE,LEFT($B162,3)&lt;&gt;"NOX"),CI53*INDEX('Damage costs'!$Q$18:$Q$70,MATCH($B162,'Damage costs'!$C$18:$C$70,0))/1000,CI53*INDEX('Damage costs'!$U$18:$U$70,MATCH($B162,'Damage costs'!$C$18:$C$70,0))/1000),"")</f>
        <v/>
      </c>
      <c r="CJ162" s="59" t="str">
        <f>IFERROR(IF(OR($C$168=FALSE,LEFT($B162,3)&lt;&gt;"NOX"),CJ53*INDEX('Damage costs'!$Q$18:$Q$70,MATCH($B162,'Damage costs'!$C$18:$C$70,0))/1000,CJ53*INDEX('Damage costs'!$U$18:$U$70,MATCH($B162,'Damage costs'!$C$18:$C$70,0))/1000),"")</f>
        <v/>
      </c>
      <c r="CK162" s="59" t="str">
        <f>IFERROR(IF(OR($C$168=FALSE,LEFT($B162,3)&lt;&gt;"NOX"),CK53*INDEX('Damage costs'!$Q$18:$Q$70,MATCH($B162,'Damage costs'!$C$18:$C$70,0))/1000,CK53*INDEX('Damage costs'!$U$18:$U$70,MATCH($B162,'Damage costs'!$C$18:$C$70,0))/1000),"")</f>
        <v/>
      </c>
      <c r="CL162" s="59" t="str">
        <f>IFERROR(IF(OR($C$168=FALSE,LEFT($B162,3)&lt;&gt;"NOX"),CL53*INDEX('Damage costs'!$Q$18:$Q$70,MATCH($B162,'Damage costs'!$C$18:$C$70,0))/1000,CL53*INDEX('Damage costs'!$U$18:$U$70,MATCH($B162,'Damage costs'!$C$18:$C$70,0))/1000),"")</f>
        <v/>
      </c>
      <c r="CM162" s="59" t="str">
        <f>IFERROR(IF(OR($C$168=FALSE,LEFT($B162,3)&lt;&gt;"NOX"),CM53*INDEX('Damage costs'!$Q$18:$Q$70,MATCH($B162,'Damage costs'!$C$18:$C$70,0))/1000,CM53*INDEX('Damage costs'!$U$18:$U$70,MATCH($B162,'Damage costs'!$C$18:$C$70,0))/1000),"")</f>
        <v/>
      </c>
      <c r="CN162" s="59" t="str">
        <f>IFERROR(IF(OR($C$168=FALSE,LEFT($B162,3)&lt;&gt;"NOX"),CN53*INDEX('Damage costs'!$Q$18:$Q$70,MATCH($B162,'Damage costs'!$C$18:$C$70,0))/1000,CN53*INDEX('Damage costs'!$U$18:$U$70,MATCH($B162,'Damage costs'!$C$18:$C$70,0))/1000),"")</f>
        <v/>
      </c>
      <c r="CO162" s="59" t="str">
        <f>IFERROR(IF(OR($C$168=FALSE,LEFT($B162,3)&lt;&gt;"NOX"),CO53*INDEX('Damage costs'!$Q$18:$Q$70,MATCH($B162,'Damage costs'!$C$18:$C$70,0))/1000,CO53*INDEX('Damage costs'!$U$18:$U$70,MATCH($B162,'Damage costs'!$C$18:$C$70,0))/1000),"")</f>
        <v/>
      </c>
      <c r="CP162" s="59" t="str">
        <f>IFERROR(IF(OR($C$168=FALSE,LEFT($B162,3)&lt;&gt;"NOX"),CP53*INDEX('Damage costs'!$Q$18:$Q$70,MATCH($B162,'Damage costs'!$C$18:$C$70,0))/1000,CP53*INDEX('Damage costs'!$U$18:$U$70,MATCH($B162,'Damage costs'!$C$18:$C$70,0))/1000),"")</f>
        <v/>
      </c>
      <c r="CQ162" s="59" t="str">
        <f>IFERROR(IF(OR($C$168=FALSE,LEFT($B162,3)&lt;&gt;"NOX"),CQ53*INDEX('Damage costs'!$Q$18:$Q$70,MATCH($B162,'Damage costs'!$C$18:$C$70,0))/1000,CQ53*INDEX('Damage costs'!$U$18:$U$70,MATCH($B162,'Damage costs'!$C$18:$C$70,0))/1000),"")</f>
        <v/>
      </c>
      <c r="CR162" s="59" t="str">
        <f>IFERROR(IF(OR($C$168=FALSE,LEFT($B162,3)&lt;&gt;"NOX"),CR53*INDEX('Damage costs'!$Q$18:$Q$70,MATCH($B162,'Damage costs'!$C$18:$C$70,0))/1000,CR53*INDEX('Damage costs'!$U$18:$U$70,MATCH($B162,'Damage costs'!$C$18:$C$70,0))/1000),"")</f>
        <v/>
      </c>
      <c r="CS162" s="59" t="str">
        <f>IFERROR(IF(OR($C$168=FALSE,LEFT($B162,3)&lt;&gt;"NOX"),CS53*INDEX('Damage costs'!$Q$18:$Q$70,MATCH($B162,'Damage costs'!$C$18:$C$70,0))/1000,CS53*INDEX('Damage costs'!$U$18:$U$70,MATCH($B162,'Damage costs'!$C$18:$C$70,0))/1000),"")</f>
        <v/>
      </c>
      <c r="CT162" s="59" t="str">
        <f>IFERROR(IF(OR($C$168=FALSE,LEFT($B162,3)&lt;&gt;"NOX"),CT53*INDEX('Damage costs'!$Q$18:$Q$70,MATCH($B162,'Damage costs'!$C$18:$C$70,0))/1000,CT53*INDEX('Damage costs'!$U$18:$U$70,MATCH($B162,'Damage costs'!$C$18:$C$70,0))/1000),"")</f>
        <v/>
      </c>
      <c r="CU162" s="59" t="str">
        <f>IFERROR(IF(OR($C$168=FALSE,LEFT($B162,3)&lt;&gt;"NOX"),CU53*INDEX('Damage costs'!$Q$18:$Q$70,MATCH($B162,'Damage costs'!$C$18:$C$70,0))/1000,CU53*INDEX('Damage costs'!$U$18:$U$70,MATCH($B162,'Damage costs'!$C$18:$C$70,0))/1000),"")</f>
        <v/>
      </c>
      <c r="CV162" s="59" t="str">
        <f>IFERROR(IF(OR($C$168=FALSE,LEFT($B162,3)&lt;&gt;"NOX"),CV53*INDEX('Damage costs'!$Q$18:$Q$70,MATCH($B162,'Damage costs'!$C$18:$C$70,0))/1000,CV53*INDEX('Damage costs'!$U$18:$U$70,MATCH($B162,'Damage costs'!$C$18:$C$70,0))/1000),"")</f>
        <v/>
      </c>
      <c r="CW162" s="59" t="str">
        <f>IFERROR(IF(OR($C$168=FALSE,LEFT($B162,3)&lt;&gt;"NOX"),CW53*INDEX('Damage costs'!$Q$18:$Q$70,MATCH($B162,'Damage costs'!$C$18:$C$70,0))/1000,CW53*INDEX('Damage costs'!$U$18:$U$70,MATCH($B162,'Damage costs'!$C$18:$C$70,0))/1000),"")</f>
        <v/>
      </c>
      <c r="CX162" s="59" t="str">
        <f>IFERROR(IF(OR($C$168=FALSE,LEFT($B162,3)&lt;&gt;"NOX"),CX53*INDEX('Damage costs'!$Q$18:$Q$70,MATCH($B162,'Damage costs'!$C$18:$C$70,0))/1000,CX53*INDEX('Damage costs'!$U$18:$U$70,MATCH($B162,'Damage costs'!$C$18:$C$70,0))/1000),"")</f>
        <v/>
      </c>
      <c r="CY162" s="59" t="str">
        <f>IFERROR(IF(OR($C$168=FALSE,LEFT($B162,3)&lt;&gt;"NOX"),CY53*INDEX('Damage costs'!$Q$18:$Q$70,MATCH($B162,'Damage costs'!$C$18:$C$70,0))/1000,CY53*INDEX('Damage costs'!$U$18:$U$70,MATCH($B162,'Damage costs'!$C$18:$C$70,0))/1000),"")</f>
        <v/>
      </c>
      <c r="CZ162" s="391"/>
    </row>
    <row r="163" spans="2:104" x14ac:dyDescent="0.25">
      <c r="B163" s="406">
        <f t="shared" si="60"/>
        <v>0</v>
      </c>
      <c r="C163" s="9" t="s">
        <v>1117</v>
      </c>
      <c r="D163" s="59" t="str">
        <f>IFERROR(IF(OR($C$168=FALSE,LEFT($B163,3)&lt;&gt;"NOX"),D54*INDEX('Damage costs'!$Q$18:$Q$70,MATCH($B163,'Damage costs'!$C$18:$C$70,0))/1000,D54*INDEX('Damage costs'!$U$18:$U$70,MATCH($B163,'Damage costs'!$C$18:$C$70,0))/1000),"")</f>
        <v/>
      </c>
      <c r="E163" s="59" t="str">
        <f>IFERROR(IF(OR($C$168=FALSE,LEFT($B163,3)&lt;&gt;"NOX"),E54*INDEX('Damage costs'!$Q$18:$Q$70,MATCH($B163,'Damage costs'!$C$18:$C$70,0))/1000,E54*INDEX('Damage costs'!$U$18:$U$70,MATCH($B163,'Damage costs'!$C$18:$C$70,0))/1000),"")</f>
        <v/>
      </c>
      <c r="F163" s="59" t="str">
        <f>IFERROR(IF(OR($C$168=FALSE,LEFT($B163,3)&lt;&gt;"NOX"),F54*INDEX('Damage costs'!$Q$18:$Q$70,MATCH($B163,'Damage costs'!$C$18:$C$70,0))/1000,F54*INDEX('Damage costs'!$U$18:$U$70,MATCH($B163,'Damage costs'!$C$18:$C$70,0))/1000),"")</f>
        <v/>
      </c>
      <c r="G163" s="59" t="str">
        <f>IFERROR(IF(OR($C$168=FALSE,LEFT($B163,3)&lt;&gt;"NOX"),G54*INDEX('Damage costs'!$Q$18:$Q$70,MATCH($B163,'Damage costs'!$C$18:$C$70,0))/1000,G54*INDEX('Damage costs'!$U$18:$U$70,MATCH($B163,'Damage costs'!$C$18:$C$70,0))/1000),"")</f>
        <v/>
      </c>
      <c r="H163" s="59" t="str">
        <f>IFERROR(IF(OR($C$168=FALSE,LEFT($B163,3)&lt;&gt;"NOX"),H54*INDEX('Damage costs'!$Q$18:$Q$70,MATCH($B163,'Damage costs'!$C$18:$C$70,0))/1000,H54*INDEX('Damage costs'!$U$18:$U$70,MATCH($B163,'Damage costs'!$C$18:$C$70,0))/1000),"")</f>
        <v/>
      </c>
      <c r="I163" s="59" t="str">
        <f>IFERROR(IF(OR($C$168=FALSE,LEFT($B163,3)&lt;&gt;"NOX"),I54*INDEX('Damage costs'!$Q$18:$Q$70,MATCH($B163,'Damage costs'!$C$18:$C$70,0))/1000,I54*INDEX('Damage costs'!$U$18:$U$70,MATCH($B163,'Damage costs'!$C$18:$C$70,0))/1000),"")</f>
        <v/>
      </c>
      <c r="J163" s="59" t="str">
        <f>IFERROR(IF(OR($C$168=FALSE,LEFT($B163,3)&lt;&gt;"NOX"),J54*INDEX('Damage costs'!$Q$18:$Q$70,MATCH($B163,'Damage costs'!$C$18:$C$70,0))/1000,J54*INDEX('Damage costs'!$U$18:$U$70,MATCH($B163,'Damage costs'!$C$18:$C$70,0))/1000),"")</f>
        <v/>
      </c>
      <c r="K163" s="59" t="str">
        <f>IFERROR(IF(OR($C$168=FALSE,LEFT($B163,3)&lt;&gt;"NOX"),K54*INDEX('Damage costs'!$Q$18:$Q$70,MATCH($B163,'Damage costs'!$C$18:$C$70,0))/1000,K54*INDEX('Damage costs'!$U$18:$U$70,MATCH($B163,'Damage costs'!$C$18:$C$70,0))/1000),"")</f>
        <v/>
      </c>
      <c r="L163" s="59" t="str">
        <f>IFERROR(IF(OR($C$168=FALSE,LEFT($B163,3)&lt;&gt;"NOX"),L54*INDEX('Damage costs'!$Q$18:$Q$70,MATCH($B163,'Damage costs'!$C$18:$C$70,0))/1000,L54*INDEX('Damage costs'!$U$18:$U$70,MATCH($B163,'Damage costs'!$C$18:$C$70,0))/1000),"")</f>
        <v/>
      </c>
      <c r="M163" s="59" t="str">
        <f>IFERROR(IF(OR($C$168=FALSE,LEFT($B163,3)&lt;&gt;"NOX"),M54*INDEX('Damage costs'!$Q$18:$Q$70,MATCH($B163,'Damage costs'!$C$18:$C$70,0))/1000,M54*INDEX('Damage costs'!$U$18:$U$70,MATCH($B163,'Damage costs'!$C$18:$C$70,0))/1000),"")</f>
        <v/>
      </c>
      <c r="N163" s="59" t="str">
        <f>IFERROR(IF(OR($C$168=FALSE,LEFT($B163,3)&lt;&gt;"NOX"),N54*INDEX('Damage costs'!$Q$18:$Q$70,MATCH($B163,'Damage costs'!$C$18:$C$70,0))/1000,N54*INDEX('Damage costs'!$U$18:$U$70,MATCH($B163,'Damage costs'!$C$18:$C$70,0))/1000),"")</f>
        <v/>
      </c>
      <c r="O163" s="59" t="str">
        <f>IFERROR(IF(OR($C$168=FALSE,LEFT($B163,3)&lt;&gt;"NOX"),O54*INDEX('Damage costs'!$Q$18:$Q$70,MATCH($B163,'Damage costs'!$C$18:$C$70,0))/1000,O54*INDEX('Damage costs'!$U$18:$U$70,MATCH($B163,'Damage costs'!$C$18:$C$70,0))/1000),"")</f>
        <v/>
      </c>
      <c r="P163" s="59" t="str">
        <f>IFERROR(IF(OR($C$168=FALSE,LEFT($B163,3)&lt;&gt;"NOX"),P54*INDEX('Damage costs'!$Q$18:$Q$70,MATCH($B163,'Damage costs'!$C$18:$C$70,0))/1000,P54*INDEX('Damage costs'!$U$18:$U$70,MATCH($B163,'Damage costs'!$C$18:$C$70,0))/1000),"")</f>
        <v/>
      </c>
      <c r="Q163" s="59" t="str">
        <f>IFERROR(IF(OR($C$168=FALSE,LEFT($B163,3)&lt;&gt;"NOX"),Q54*INDEX('Damage costs'!$Q$18:$Q$70,MATCH($B163,'Damage costs'!$C$18:$C$70,0))/1000,Q54*INDEX('Damage costs'!$U$18:$U$70,MATCH($B163,'Damage costs'!$C$18:$C$70,0))/1000),"")</f>
        <v/>
      </c>
      <c r="R163" s="59" t="str">
        <f>IFERROR(IF(OR($C$168=FALSE,LEFT($B163,3)&lt;&gt;"NOX"),R54*INDEX('Damage costs'!$Q$18:$Q$70,MATCH($B163,'Damage costs'!$C$18:$C$70,0))/1000,R54*INDEX('Damage costs'!$U$18:$U$70,MATCH($B163,'Damage costs'!$C$18:$C$70,0))/1000),"")</f>
        <v/>
      </c>
      <c r="S163" s="59" t="str">
        <f>IFERROR(IF(OR($C$168=FALSE,LEFT($B163,3)&lt;&gt;"NOX"),S54*INDEX('Damage costs'!$Q$18:$Q$70,MATCH($B163,'Damage costs'!$C$18:$C$70,0))/1000,S54*INDEX('Damage costs'!$U$18:$U$70,MATCH($B163,'Damage costs'!$C$18:$C$70,0))/1000),"")</f>
        <v/>
      </c>
      <c r="T163" s="59" t="str">
        <f>IFERROR(IF(OR($C$168=FALSE,LEFT($B163,3)&lt;&gt;"NOX"),T54*INDEX('Damage costs'!$Q$18:$Q$70,MATCH($B163,'Damage costs'!$C$18:$C$70,0))/1000,T54*INDEX('Damage costs'!$U$18:$U$70,MATCH($B163,'Damage costs'!$C$18:$C$70,0))/1000),"")</f>
        <v/>
      </c>
      <c r="U163" s="59" t="str">
        <f>IFERROR(IF(OR($C$168=FALSE,LEFT($B163,3)&lt;&gt;"NOX"),U54*INDEX('Damage costs'!$Q$18:$Q$70,MATCH($B163,'Damage costs'!$C$18:$C$70,0))/1000,U54*INDEX('Damage costs'!$U$18:$U$70,MATCH($B163,'Damage costs'!$C$18:$C$70,0))/1000),"")</f>
        <v/>
      </c>
      <c r="V163" s="59" t="str">
        <f>IFERROR(IF(OR($C$168=FALSE,LEFT($B163,3)&lt;&gt;"NOX"),V54*INDEX('Damage costs'!$Q$18:$Q$70,MATCH($B163,'Damage costs'!$C$18:$C$70,0))/1000,V54*INDEX('Damage costs'!$U$18:$U$70,MATCH($B163,'Damage costs'!$C$18:$C$70,0))/1000),"")</f>
        <v/>
      </c>
      <c r="W163" s="59" t="str">
        <f>IFERROR(IF(OR($C$168=FALSE,LEFT($B163,3)&lt;&gt;"NOX"),W54*INDEX('Damage costs'!$Q$18:$Q$70,MATCH($B163,'Damage costs'!$C$18:$C$70,0))/1000,W54*INDEX('Damage costs'!$U$18:$U$70,MATCH($B163,'Damage costs'!$C$18:$C$70,0))/1000),"")</f>
        <v/>
      </c>
      <c r="X163" s="59" t="str">
        <f>IFERROR(IF(OR($C$168=FALSE,LEFT($B163,3)&lt;&gt;"NOX"),X54*INDEX('Damage costs'!$Q$18:$Q$70,MATCH($B163,'Damage costs'!$C$18:$C$70,0))/1000,X54*INDEX('Damage costs'!$U$18:$U$70,MATCH($B163,'Damage costs'!$C$18:$C$70,0))/1000),"")</f>
        <v/>
      </c>
      <c r="Y163" s="59" t="str">
        <f>IFERROR(IF(OR($C$168=FALSE,LEFT($B163,3)&lt;&gt;"NOX"),Y54*INDEX('Damage costs'!$Q$18:$Q$70,MATCH($B163,'Damage costs'!$C$18:$C$70,0))/1000,Y54*INDEX('Damage costs'!$U$18:$U$70,MATCH($B163,'Damage costs'!$C$18:$C$70,0))/1000),"")</f>
        <v/>
      </c>
      <c r="Z163" s="59" t="str">
        <f>IFERROR(IF(OR($C$168=FALSE,LEFT($B163,3)&lt;&gt;"NOX"),Z54*INDEX('Damage costs'!$Q$18:$Q$70,MATCH($B163,'Damage costs'!$C$18:$C$70,0))/1000,Z54*INDEX('Damage costs'!$U$18:$U$70,MATCH($B163,'Damage costs'!$C$18:$C$70,0))/1000),"")</f>
        <v/>
      </c>
      <c r="AA163" s="59" t="str">
        <f>IFERROR(IF(OR($C$168=FALSE,LEFT($B163,3)&lt;&gt;"NOX"),AA54*INDEX('Damage costs'!$Q$18:$Q$70,MATCH($B163,'Damage costs'!$C$18:$C$70,0))/1000,AA54*INDEX('Damage costs'!$U$18:$U$70,MATCH($B163,'Damage costs'!$C$18:$C$70,0))/1000),"")</f>
        <v/>
      </c>
      <c r="AB163" s="59" t="str">
        <f>IFERROR(IF(OR($C$168=FALSE,LEFT($B163,3)&lt;&gt;"NOX"),AB54*INDEX('Damage costs'!$Q$18:$Q$70,MATCH($B163,'Damage costs'!$C$18:$C$70,0))/1000,AB54*INDEX('Damage costs'!$U$18:$U$70,MATCH($B163,'Damage costs'!$C$18:$C$70,0))/1000),"")</f>
        <v/>
      </c>
      <c r="AC163" s="59" t="str">
        <f>IFERROR(IF(OR($C$168=FALSE,LEFT($B163,3)&lt;&gt;"NOX"),AC54*INDEX('Damage costs'!$Q$18:$Q$70,MATCH($B163,'Damage costs'!$C$18:$C$70,0))/1000,AC54*INDEX('Damage costs'!$U$18:$U$70,MATCH($B163,'Damage costs'!$C$18:$C$70,0))/1000),"")</f>
        <v/>
      </c>
      <c r="AD163" s="59" t="str">
        <f>IFERROR(IF(OR($C$168=FALSE,LEFT($B163,3)&lt;&gt;"NOX"),AD54*INDEX('Damage costs'!$Q$18:$Q$70,MATCH($B163,'Damage costs'!$C$18:$C$70,0))/1000,AD54*INDEX('Damage costs'!$U$18:$U$70,MATCH($B163,'Damage costs'!$C$18:$C$70,0))/1000),"")</f>
        <v/>
      </c>
      <c r="AE163" s="59" t="str">
        <f>IFERROR(IF(OR($C$168=FALSE,LEFT($B163,3)&lt;&gt;"NOX"),AE54*INDEX('Damage costs'!$Q$18:$Q$70,MATCH($B163,'Damage costs'!$C$18:$C$70,0))/1000,AE54*INDEX('Damage costs'!$U$18:$U$70,MATCH($B163,'Damage costs'!$C$18:$C$70,0))/1000),"")</f>
        <v/>
      </c>
      <c r="AF163" s="59" t="str">
        <f>IFERROR(IF(OR($C$168=FALSE,LEFT($B163,3)&lt;&gt;"NOX"),AF54*INDEX('Damage costs'!$Q$18:$Q$70,MATCH($B163,'Damage costs'!$C$18:$C$70,0))/1000,AF54*INDEX('Damage costs'!$U$18:$U$70,MATCH($B163,'Damage costs'!$C$18:$C$70,0))/1000),"")</f>
        <v/>
      </c>
      <c r="AG163" s="59" t="str">
        <f>IFERROR(IF(OR($C$168=FALSE,LEFT($B163,3)&lt;&gt;"NOX"),AG54*INDEX('Damage costs'!$Q$18:$Q$70,MATCH($B163,'Damage costs'!$C$18:$C$70,0))/1000,AG54*INDEX('Damage costs'!$U$18:$U$70,MATCH($B163,'Damage costs'!$C$18:$C$70,0))/1000),"")</f>
        <v/>
      </c>
      <c r="AH163" s="59" t="str">
        <f>IFERROR(IF(OR($C$168=FALSE,LEFT($B163,3)&lt;&gt;"NOX"),AH54*INDEX('Damage costs'!$Q$18:$Q$70,MATCH($B163,'Damage costs'!$C$18:$C$70,0))/1000,AH54*INDEX('Damage costs'!$U$18:$U$70,MATCH($B163,'Damage costs'!$C$18:$C$70,0))/1000),"")</f>
        <v/>
      </c>
      <c r="AI163" s="59" t="str">
        <f>IFERROR(IF(OR($C$168=FALSE,LEFT($B163,3)&lt;&gt;"NOX"),AI54*INDEX('Damage costs'!$Q$18:$Q$70,MATCH($B163,'Damage costs'!$C$18:$C$70,0))/1000,AI54*INDEX('Damage costs'!$U$18:$U$70,MATCH($B163,'Damage costs'!$C$18:$C$70,0))/1000),"")</f>
        <v/>
      </c>
      <c r="AJ163" s="59" t="str">
        <f>IFERROR(IF(OR($C$168=FALSE,LEFT($B163,3)&lt;&gt;"NOX"),AJ54*INDEX('Damage costs'!$Q$18:$Q$70,MATCH($B163,'Damage costs'!$C$18:$C$70,0))/1000,AJ54*INDEX('Damage costs'!$U$18:$U$70,MATCH($B163,'Damage costs'!$C$18:$C$70,0))/1000),"")</f>
        <v/>
      </c>
      <c r="AK163" s="59" t="str">
        <f>IFERROR(IF(OR($C$168=FALSE,LEFT($B163,3)&lt;&gt;"NOX"),AK54*INDEX('Damage costs'!$Q$18:$Q$70,MATCH($B163,'Damage costs'!$C$18:$C$70,0))/1000,AK54*INDEX('Damage costs'!$U$18:$U$70,MATCH($B163,'Damage costs'!$C$18:$C$70,0))/1000),"")</f>
        <v/>
      </c>
      <c r="AL163" s="59" t="str">
        <f>IFERROR(IF(OR($C$168=FALSE,LEFT($B163,3)&lt;&gt;"NOX"),AL54*INDEX('Damage costs'!$Q$18:$Q$70,MATCH($B163,'Damage costs'!$C$18:$C$70,0))/1000,AL54*INDEX('Damage costs'!$U$18:$U$70,MATCH($B163,'Damage costs'!$C$18:$C$70,0))/1000),"")</f>
        <v/>
      </c>
      <c r="AM163" s="59" t="str">
        <f>IFERROR(IF(OR($C$168=FALSE,LEFT($B163,3)&lt;&gt;"NOX"),AM54*INDEX('Damage costs'!$Q$18:$Q$70,MATCH($B163,'Damage costs'!$C$18:$C$70,0))/1000,AM54*INDEX('Damage costs'!$U$18:$U$70,MATCH($B163,'Damage costs'!$C$18:$C$70,0))/1000),"")</f>
        <v/>
      </c>
      <c r="AN163" s="59" t="str">
        <f>IFERROR(IF(OR($C$168=FALSE,LEFT($B163,3)&lt;&gt;"NOX"),AN54*INDEX('Damage costs'!$Q$18:$Q$70,MATCH($B163,'Damage costs'!$C$18:$C$70,0))/1000,AN54*INDEX('Damage costs'!$U$18:$U$70,MATCH($B163,'Damage costs'!$C$18:$C$70,0))/1000),"")</f>
        <v/>
      </c>
      <c r="AO163" s="59" t="str">
        <f>IFERROR(IF(OR($C$168=FALSE,LEFT($B163,3)&lt;&gt;"NOX"),AO54*INDEX('Damage costs'!$Q$18:$Q$70,MATCH($B163,'Damage costs'!$C$18:$C$70,0))/1000,AO54*INDEX('Damage costs'!$U$18:$U$70,MATCH($B163,'Damage costs'!$C$18:$C$70,0))/1000),"")</f>
        <v/>
      </c>
      <c r="AP163" s="59" t="str">
        <f>IFERROR(IF(OR($C$168=FALSE,LEFT($B163,3)&lt;&gt;"NOX"),AP54*INDEX('Damage costs'!$Q$18:$Q$70,MATCH($B163,'Damage costs'!$C$18:$C$70,0))/1000,AP54*INDEX('Damage costs'!$U$18:$U$70,MATCH($B163,'Damage costs'!$C$18:$C$70,0))/1000),"")</f>
        <v/>
      </c>
      <c r="AQ163" s="59" t="str">
        <f>IFERROR(IF(OR($C$168=FALSE,LEFT($B163,3)&lt;&gt;"NOX"),AQ54*INDEX('Damage costs'!$Q$18:$Q$70,MATCH($B163,'Damage costs'!$C$18:$C$70,0))/1000,AQ54*INDEX('Damage costs'!$U$18:$U$70,MATCH($B163,'Damage costs'!$C$18:$C$70,0))/1000),"")</f>
        <v/>
      </c>
      <c r="AR163" s="59" t="str">
        <f>IFERROR(IF(OR($C$168=FALSE,LEFT($B163,3)&lt;&gt;"NOX"),AR54*INDEX('Damage costs'!$Q$18:$Q$70,MATCH($B163,'Damage costs'!$C$18:$C$70,0))/1000,AR54*INDEX('Damage costs'!$U$18:$U$70,MATCH($B163,'Damage costs'!$C$18:$C$70,0))/1000),"")</f>
        <v/>
      </c>
      <c r="AS163" s="59" t="str">
        <f>IFERROR(IF(OR($C$168=FALSE,LEFT($B163,3)&lt;&gt;"NOX"),AS54*INDEX('Damage costs'!$Q$18:$Q$70,MATCH($B163,'Damage costs'!$C$18:$C$70,0))/1000,AS54*INDEX('Damage costs'!$U$18:$U$70,MATCH($B163,'Damage costs'!$C$18:$C$70,0))/1000),"")</f>
        <v/>
      </c>
      <c r="AT163" s="59" t="str">
        <f>IFERROR(IF(OR($C$168=FALSE,LEFT($B163,3)&lt;&gt;"NOX"),AT54*INDEX('Damage costs'!$Q$18:$Q$70,MATCH($B163,'Damage costs'!$C$18:$C$70,0))/1000,AT54*INDEX('Damage costs'!$U$18:$U$70,MATCH($B163,'Damage costs'!$C$18:$C$70,0))/1000),"")</f>
        <v/>
      </c>
      <c r="AU163" s="59" t="str">
        <f>IFERROR(IF(OR($C$168=FALSE,LEFT($B163,3)&lt;&gt;"NOX"),AU54*INDEX('Damage costs'!$Q$18:$Q$70,MATCH($B163,'Damage costs'!$C$18:$C$70,0))/1000,AU54*INDEX('Damage costs'!$U$18:$U$70,MATCH($B163,'Damage costs'!$C$18:$C$70,0))/1000),"")</f>
        <v/>
      </c>
      <c r="AV163" s="59" t="str">
        <f>IFERROR(IF(OR($C$168=FALSE,LEFT($B163,3)&lt;&gt;"NOX"),AV54*INDEX('Damage costs'!$Q$18:$Q$70,MATCH($B163,'Damage costs'!$C$18:$C$70,0))/1000,AV54*INDEX('Damage costs'!$U$18:$U$70,MATCH($B163,'Damage costs'!$C$18:$C$70,0))/1000),"")</f>
        <v/>
      </c>
      <c r="AW163" s="59" t="str">
        <f>IFERROR(IF(OR($C$168=FALSE,LEFT($B163,3)&lt;&gt;"NOX"),AW54*INDEX('Damage costs'!$Q$18:$Q$70,MATCH($B163,'Damage costs'!$C$18:$C$70,0))/1000,AW54*INDEX('Damage costs'!$U$18:$U$70,MATCH($B163,'Damage costs'!$C$18:$C$70,0))/1000),"")</f>
        <v/>
      </c>
      <c r="AX163" s="59" t="str">
        <f>IFERROR(IF(OR($C$168=FALSE,LEFT($B163,3)&lt;&gt;"NOX"),AX54*INDEX('Damage costs'!$Q$18:$Q$70,MATCH($B163,'Damage costs'!$C$18:$C$70,0))/1000,AX54*INDEX('Damage costs'!$U$18:$U$70,MATCH($B163,'Damage costs'!$C$18:$C$70,0))/1000),"")</f>
        <v/>
      </c>
      <c r="AY163" s="59" t="str">
        <f>IFERROR(IF(OR($C$168=FALSE,LEFT($B163,3)&lt;&gt;"NOX"),AY54*INDEX('Damage costs'!$Q$18:$Q$70,MATCH($B163,'Damage costs'!$C$18:$C$70,0))/1000,AY54*INDEX('Damage costs'!$U$18:$U$70,MATCH($B163,'Damage costs'!$C$18:$C$70,0))/1000),"")</f>
        <v/>
      </c>
      <c r="AZ163" s="59" t="str">
        <f>IFERROR(IF(OR($C$168=FALSE,LEFT($B163,3)&lt;&gt;"NOX"),AZ54*INDEX('Damage costs'!$Q$18:$Q$70,MATCH($B163,'Damage costs'!$C$18:$C$70,0))/1000,AZ54*INDEX('Damage costs'!$U$18:$U$70,MATCH($B163,'Damage costs'!$C$18:$C$70,0))/1000),"")</f>
        <v/>
      </c>
      <c r="BA163" s="59" t="str">
        <f>IFERROR(IF(OR($C$168=FALSE,LEFT($B163,3)&lt;&gt;"NOX"),BA54*INDEX('Damage costs'!$Q$18:$Q$70,MATCH($B163,'Damage costs'!$C$18:$C$70,0))/1000,BA54*INDEX('Damage costs'!$U$18:$U$70,MATCH($B163,'Damage costs'!$C$18:$C$70,0))/1000),"")</f>
        <v/>
      </c>
      <c r="BB163" s="59" t="str">
        <f>IFERROR(IF(OR($C$168=FALSE,LEFT($B163,3)&lt;&gt;"NOX"),BB54*INDEX('Damage costs'!$Q$18:$Q$70,MATCH($B163,'Damage costs'!$C$18:$C$70,0))/1000,BB54*INDEX('Damage costs'!$U$18:$U$70,MATCH($B163,'Damage costs'!$C$18:$C$70,0))/1000),"")</f>
        <v/>
      </c>
      <c r="BC163" s="59" t="str">
        <f>IFERROR(IF(OR($C$168=FALSE,LEFT($B163,3)&lt;&gt;"NOX"),BC54*INDEX('Damage costs'!$Q$18:$Q$70,MATCH($B163,'Damage costs'!$C$18:$C$70,0))/1000,BC54*INDEX('Damage costs'!$U$18:$U$70,MATCH($B163,'Damage costs'!$C$18:$C$70,0))/1000),"")</f>
        <v/>
      </c>
      <c r="BD163" s="59" t="str">
        <f>IFERROR(IF(OR($C$168=FALSE,LEFT($B163,3)&lt;&gt;"NOX"),BD54*INDEX('Damage costs'!$Q$18:$Q$70,MATCH($B163,'Damage costs'!$C$18:$C$70,0))/1000,BD54*INDEX('Damage costs'!$U$18:$U$70,MATCH($B163,'Damage costs'!$C$18:$C$70,0))/1000),"")</f>
        <v/>
      </c>
      <c r="BE163" s="59" t="str">
        <f>IFERROR(IF(OR($C$168=FALSE,LEFT($B163,3)&lt;&gt;"NOX"),BE54*INDEX('Damage costs'!$Q$18:$Q$70,MATCH($B163,'Damage costs'!$C$18:$C$70,0))/1000,BE54*INDEX('Damage costs'!$U$18:$U$70,MATCH($B163,'Damage costs'!$C$18:$C$70,0))/1000),"")</f>
        <v/>
      </c>
      <c r="BF163" s="59" t="str">
        <f>IFERROR(IF(OR($C$168=FALSE,LEFT($B163,3)&lt;&gt;"NOX"),BF54*INDEX('Damage costs'!$Q$18:$Q$70,MATCH($B163,'Damage costs'!$C$18:$C$70,0))/1000,BF54*INDEX('Damage costs'!$U$18:$U$70,MATCH($B163,'Damage costs'!$C$18:$C$70,0))/1000),"")</f>
        <v/>
      </c>
      <c r="BG163" s="59" t="str">
        <f>IFERROR(IF(OR($C$168=FALSE,LEFT($B163,3)&lt;&gt;"NOX"),BG54*INDEX('Damage costs'!$Q$18:$Q$70,MATCH($B163,'Damage costs'!$C$18:$C$70,0))/1000,BG54*INDEX('Damage costs'!$U$18:$U$70,MATCH($B163,'Damage costs'!$C$18:$C$70,0))/1000),"")</f>
        <v/>
      </c>
      <c r="BH163" s="59" t="str">
        <f>IFERROR(IF(OR($C$168=FALSE,LEFT($B163,3)&lt;&gt;"NOX"),BH54*INDEX('Damage costs'!$Q$18:$Q$70,MATCH($B163,'Damage costs'!$C$18:$C$70,0))/1000,BH54*INDEX('Damage costs'!$U$18:$U$70,MATCH($B163,'Damage costs'!$C$18:$C$70,0))/1000),"")</f>
        <v/>
      </c>
      <c r="BI163" s="59" t="str">
        <f>IFERROR(IF(OR($C$168=FALSE,LEFT($B163,3)&lt;&gt;"NOX"),BI54*INDEX('Damage costs'!$Q$18:$Q$70,MATCH($B163,'Damage costs'!$C$18:$C$70,0))/1000,BI54*INDEX('Damage costs'!$U$18:$U$70,MATCH($B163,'Damage costs'!$C$18:$C$70,0))/1000),"")</f>
        <v/>
      </c>
      <c r="BJ163" s="59" t="str">
        <f>IFERROR(IF(OR($C$168=FALSE,LEFT($B163,3)&lt;&gt;"NOX"),BJ54*INDEX('Damage costs'!$Q$18:$Q$70,MATCH($B163,'Damage costs'!$C$18:$C$70,0))/1000,BJ54*INDEX('Damage costs'!$U$18:$U$70,MATCH($B163,'Damage costs'!$C$18:$C$70,0))/1000),"")</f>
        <v/>
      </c>
      <c r="BK163" s="59" t="str">
        <f>IFERROR(IF(OR($C$168=FALSE,LEFT($B163,3)&lt;&gt;"NOX"),BK54*INDEX('Damage costs'!$Q$18:$Q$70,MATCH($B163,'Damage costs'!$C$18:$C$70,0))/1000,BK54*INDEX('Damage costs'!$U$18:$U$70,MATCH($B163,'Damage costs'!$C$18:$C$70,0))/1000),"")</f>
        <v/>
      </c>
      <c r="BL163" s="59" t="str">
        <f>IFERROR(IF(OR($C$168=FALSE,LEFT($B163,3)&lt;&gt;"NOX"),BL54*INDEX('Damage costs'!$Q$18:$Q$70,MATCH($B163,'Damage costs'!$C$18:$C$70,0))/1000,BL54*INDEX('Damage costs'!$U$18:$U$70,MATCH($B163,'Damage costs'!$C$18:$C$70,0))/1000),"")</f>
        <v/>
      </c>
      <c r="BM163" s="59" t="str">
        <f>IFERROR(IF(OR($C$168=FALSE,LEFT($B163,3)&lt;&gt;"NOX"),BM54*INDEX('Damage costs'!$Q$18:$Q$70,MATCH($B163,'Damage costs'!$C$18:$C$70,0))/1000,BM54*INDEX('Damage costs'!$U$18:$U$70,MATCH($B163,'Damage costs'!$C$18:$C$70,0))/1000),"")</f>
        <v/>
      </c>
      <c r="BN163" s="59" t="str">
        <f>IFERROR(IF(OR($C$168=FALSE,LEFT($B163,3)&lt;&gt;"NOX"),BN54*INDEX('Damage costs'!$Q$18:$Q$70,MATCH($B163,'Damage costs'!$C$18:$C$70,0))/1000,BN54*INDEX('Damage costs'!$U$18:$U$70,MATCH($B163,'Damage costs'!$C$18:$C$70,0))/1000),"")</f>
        <v/>
      </c>
      <c r="BO163" s="59" t="str">
        <f>IFERROR(IF(OR($C$168=FALSE,LEFT($B163,3)&lt;&gt;"NOX"),BO54*INDEX('Damage costs'!$Q$18:$Q$70,MATCH($B163,'Damage costs'!$C$18:$C$70,0))/1000,BO54*INDEX('Damage costs'!$U$18:$U$70,MATCH($B163,'Damage costs'!$C$18:$C$70,0))/1000),"")</f>
        <v/>
      </c>
      <c r="BP163" s="59" t="str">
        <f>IFERROR(IF(OR($C$168=FALSE,LEFT($B163,3)&lt;&gt;"NOX"),BP54*INDEX('Damage costs'!$Q$18:$Q$70,MATCH($B163,'Damage costs'!$C$18:$C$70,0))/1000,BP54*INDEX('Damage costs'!$U$18:$U$70,MATCH($B163,'Damage costs'!$C$18:$C$70,0))/1000),"")</f>
        <v/>
      </c>
      <c r="BQ163" s="59" t="str">
        <f>IFERROR(IF(OR($C$168=FALSE,LEFT($B163,3)&lt;&gt;"NOX"),BQ54*INDEX('Damage costs'!$Q$18:$Q$70,MATCH($B163,'Damage costs'!$C$18:$C$70,0))/1000,BQ54*INDEX('Damage costs'!$U$18:$U$70,MATCH($B163,'Damage costs'!$C$18:$C$70,0))/1000),"")</f>
        <v/>
      </c>
      <c r="BR163" s="59" t="str">
        <f>IFERROR(IF(OR($C$168=FALSE,LEFT($B163,3)&lt;&gt;"NOX"),BR54*INDEX('Damage costs'!$Q$18:$Q$70,MATCH($B163,'Damage costs'!$C$18:$C$70,0))/1000,BR54*INDEX('Damage costs'!$U$18:$U$70,MATCH($B163,'Damage costs'!$C$18:$C$70,0))/1000),"")</f>
        <v/>
      </c>
      <c r="BS163" s="59" t="str">
        <f>IFERROR(IF(OR($C$168=FALSE,LEFT($B163,3)&lt;&gt;"NOX"),BS54*INDEX('Damage costs'!$Q$18:$Q$70,MATCH($B163,'Damage costs'!$C$18:$C$70,0))/1000,BS54*INDEX('Damage costs'!$U$18:$U$70,MATCH($B163,'Damage costs'!$C$18:$C$70,0))/1000),"")</f>
        <v/>
      </c>
      <c r="BT163" s="59" t="str">
        <f>IFERROR(IF(OR($C$168=FALSE,LEFT($B163,3)&lt;&gt;"NOX"),BT54*INDEX('Damage costs'!$Q$18:$Q$70,MATCH($B163,'Damage costs'!$C$18:$C$70,0))/1000,BT54*INDEX('Damage costs'!$U$18:$U$70,MATCH($B163,'Damage costs'!$C$18:$C$70,0))/1000),"")</f>
        <v/>
      </c>
      <c r="BU163" s="59" t="str">
        <f>IFERROR(IF(OR($C$168=FALSE,LEFT($B163,3)&lt;&gt;"NOX"),BU54*INDEX('Damage costs'!$Q$18:$Q$70,MATCH($B163,'Damage costs'!$C$18:$C$70,0))/1000,BU54*INDEX('Damage costs'!$U$18:$U$70,MATCH($B163,'Damage costs'!$C$18:$C$70,0))/1000),"")</f>
        <v/>
      </c>
      <c r="BV163" s="59" t="str">
        <f>IFERROR(IF(OR($C$168=FALSE,LEFT($B163,3)&lt;&gt;"NOX"),BV54*INDEX('Damage costs'!$Q$18:$Q$70,MATCH($B163,'Damage costs'!$C$18:$C$70,0))/1000,BV54*INDEX('Damage costs'!$U$18:$U$70,MATCH($B163,'Damage costs'!$C$18:$C$70,0))/1000),"")</f>
        <v/>
      </c>
      <c r="BW163" s="59" t="str">
        <f>IFERROR(IF(OR($C$168=FALSE,LEFT($B163,3)&lt;&gt;"NOX"),BW54*INDEX('Damage costs'!$Q$18:$Q$70,MATCH($B163,'Damage costs'!$C$18:$C$70,0))/1000,BW54*INDEX('Damage costs'!$U$18:$U$70,MATCH($B163,'Damage costs'!$C$18:$C$70,0))/1000),"")</f>
        <v/>
      </c>
      <c r="BX163" s="59" t="str">
        <f>IFERROR(IF(OR($C$168=FALSE,LEFT($B163,3)&lt;&gt;"NOX"),BX54*INDEX('Damage costs'!$Q$18:$Q$70,MATCH($B163,'Damage costs'!$C$18:$C$70,0))/1000,BX54*INDEX('Damage costs'!$U$18:$U$70,MATCH($B163,'Damage costs'!$C$18:$C$70,0))/1000),"")</f>
        <v/>
      </c>
      <c r="BY163" s="59" t="str">
        <f>IFERROR(IF(OR($C$168=FALSE,LEFT($B163,3)&lt;&gt;"NOX"),BY54*INDEX('Damage costs'!$Q$18:$Q$70,MATCH($B163,'Damage costs'!$C$18:$C$70,0))/1000,BY54*INDEX('Damage costs'!$U$18:$U$70,MATCH($B163,'Damage costs'!$C$18:$C$70,0))/1000),"")</f>
        <v/>
      </c>
      <c r="BZ163" s="59" t="str">
        <f>IFERROR(IF(OR($C$168=FALSE,LEFT($B163,3)&lt;&gt;"NOX"),BZ54*INDEX('Damage costs'!$Q$18:$Q$70,MATCH($B163,'Damage costs'!$C$18:$C$70,0))/1000,BZ54*INDEX('Damage costs'!$U$18:$U$70,MATCH($B163,'Damage costs'!$C$18:$C$70,0))/1000),"")</f>
        <v/>
      </c>
      <c r="CA163" s="59" t="str">
        <f>IFERROR(IF(OR($C$168=FALSE,LEFT($B163,3)&lt;&gt;"NOX"),CA54*INDEX('Damage costs'!$Q$18:$Q$70,MATCH($B163,'Damage costs'!$C$18:$C$70,0))/1000,CA54*INDEX('Damage costs'!$U$18:$U$70,MATCH($B163,'Damage costs'!$C$18:$C$70,0))/1000),"")</f>
        <v/>
      </c>
      <c r="CB163" s="59" t="str">
        <f>IFERROR(IF(OR($C$168=FALSE,LEFT($B163,3)&lt;&gt;"NOX"),CB54*INDEX('Damage costs'!$Q$18:$Q$70,MATCH($B163,'Damage costs'!$C$18:$C$70,0))/1000,CB54*INDEX('Damage costs'!$U$18:$U$70,MATCH($B163,'Damage costs'!$C$18:$C$70,0))/1000),"")</f>
        <v/>
      </c>
      <c r="CC163" s="59" t="str">
        <f>IFERROR(IF(OR($C$168=FALSE,LEFT($B163,3)&lt;&gt;"NOX"),CC54*INDEX('Damage costs'!$Q$18:$Q$70,MATCH($B163,'Damage costs'!$C$18:$C$70,0))/1000,CC54*INDEX('Damage costs'!$U$18:$U$70,MATCH($B163,'Damage costs'!$C$18:$C$70,0))/1000),"")</f>
        <v/>
      </c>
      <c r="CD163" s="59" t="str">
        <f>IFERROR(IF(OR($C$168=FALSE,LEFT($B163,3)&lt;&gt;"NOX"),CD54*INDEX('Damage costs'!$Q$18:$Q$70,MATCH($B163,'Damage costs'!$C$18:$C$70,0))/1000,CD54*INDEX('Damage costs'!$U$18:$U$70,MATCH($B163,'Damage costs'!$C$18:$C$70,0))/1000),"")</f>
        <v/>
      </c>
      <c r="CE163" s="59" t="str">
        <f>IFERROR(IF(OR($C$168=FALSE,LEFT($B163,3)&lt;&gt;"NOX"),CE54*INDEX('Damage costs'!$Q$18:$Q$70,MATCH($B163,'Damage costs'!$C$18:$C$70,0))/1000,CE54*INDEX('Damage costs'!$U$18:$U$70,MATCH($B163,'Damage costs'!$C$18:$C$70,0))/1000),"")</f>
        <v/>
      </c>
      <c r="CF163" s="59" t="str">
        <f>IFERROR(IF(OR($C$168=FALSE,LEFT($B163,3)&lt;&gt;"NOX"),CF54*INDEX('Damage costs'!$Q$18:$Q$70,MATCH($B163,'Damage costs'!$C$18:$C$70,0))/1000,CF54*INDEX('Damage costs'!$U$18:$U$70,MATCH($B163,'Damage costs'!$C$18:$C$70,0))/1000),"")</f>
        <v/>
      </c>
      <c r="CG163" s="59" t="str">
        <f>IFERROR(IF(OR($C$168=FALSE,LEFT($B163,3)&lt;&gt;"NOX"),CG54*INDEX('Damage costs'!$Q$18:$Q$70,MATCH($B163,'Damage costs'!$C$18:$C$70,0))/1000,CG54*INDEX('Damage costs'!$U$18:$U$70,MATCH($B163,'Damage costs'!$C$18:$C$70,0))/1000),"")</f>
        <v/>
      </c>
      <c r="CH163" s="59" t="str">
        <f>IFERROR(IF(OR($C$168=FALSE,LEFT($B163,3)&lt;&gt;"NOX"),CH54*INDEX('Damage costs'!$Q$18:$Q$70,MATCH($B163,'Damage costs'!$C$18:$C$70,0))/1000,CH54*INDEX('Damage costs'!$U$18:$U$70,MATCH($B163,'Damage costs'!$C$18:$C$70,0))/1000),"")</f>
        <v/>
      </c>
      <c r="CI163" s="59" t="str">
        <f>IFERROR(IF(OR($C$168=FALSE,LEFT($B163,3)&lt;&gt;"NOX"),CI54*INDEX('Damage costs'!$Q$18:$Q$70,MATCH($B163,'Damage costs'!$C$18:$C$70,0))/1000,CI54*INDEX('Damage costs'!$U$18:$U$70,MATCH($B163,'Damage costs'!$C$18:$C$70,0))/1000),"")</f>
        <v/>
      </c>
      <c r="CJ163" s="59" t="str">
        <f>IFERROR(IF(OR($C$168=FALSE,LEFT($B163,3)&lt;&gt;"NOX"),CJ54*INDEX('Damage costs'!$Q$18:$Q$70,MATCH($B163,'Damage costs'!$C$18:$C$70,0))/1000,CJ54*INDEX('Damage costs'!$U$18:$U$70,MATCH($B163,'Damage costs'!$C$18:$C$70,0))/1000),"")</f>
        <v/>
      </c>
      <c r="CK163" s="59" t="str">
        <f>IFERROR(IF(OR($C$168=FALSE,LEFT($B163,3)&lt;&gt;"NOX"),CK54*INDEX('Damage costs'!$Q$18:$Q$70,MATCH($B163,'Damage costs'!$C$18:$C$70,0))/1000,CK54*INDEX('Damage costs'!$U$18:$U$70,MATCH($B163,'Damage costs'!$C$18:$C$70,0))/1000),"")</f>
        <v/>
      </c>
      <c r="CL163" s="59" t="str">
        <f>IFERROR(IF(OR($C$168=FALSE,LEFT($B163,3)&lt;&gt;"NOX"),CL54*INDEX('Damage costs'!$Q$18:$Q$70,MATCH($B163,'Damage costs'!$C$18:$C$70,0))/1000,CL54*INDEX('Damage costs'!$U$18:$U$70,MATCH($B163,'Damage costs'!$C$18:$C$70,0))/1000),"")</f>
        <v/>
      </c>
      <c r="CM163" s="59" t="str">
        <f>IFERROR(IF(OR($C$168=FALSE,LEFT($B163,3)&lt;&gt;"NOX"),CM54*INDEX('Damage costs'!$Q$18:$Q$70,MATCH($B163,'Damage costs'!$C$18:$C$70,0))/1000,CM54*INDEX('Damage costs'!$U$18:$U$70,MATCH($B163,'Damage costs'!$C$18:$C$70,0))/1000),"")</f>
        <v/>
      </c>
      <c r="CN163" s="59" t="str">
        <f>IFERROR(IF(OR($C$168=FALSE,LEFT($B163,3)&lt;&gt;"NOX"),CN54*INDEX('Damage costs'!$Q$18:$Q$70,MATCH($B163,'Damage costs'!$C$18:$C$70,0))/1000,CN54*INDEX('Damage costs'!$U$18:$U$70,MATCH($B163,'Damage costs'!$C$18:$C$70,0))/1000),"")</f>
        <v/>
      </c>
      <c r="CO163" s="59" t="str">
        <f>IFERROR(IF(OR($C$168=FALSE,LEFT($B163,3)&lt;&gt;"NOX"),CO54*INDEX('Damage costs'!$Q$18:$Q$70,MATCH($B163,'Damage costs'!$C$18:$C$70,0))/1000,CO54*INDEX('Damage costs'!$U$18:$U$70,MATCH($B163,'Damage costs'!$C$18:$C$70,0))/1000),"")</f>
        <v/>
      </c>
      <c r="CP163" s="59" t="str">
        <f>IFERROR(IF(OR($C$168=FALSE,LEFT($B163,3)&lt;&gt;"NOX"),CP54*INDEX('Damage costs'!$Q$18:$Q$70,MATCH($B163,'Damage costs'!$C$18:$C$70,0))/1000,CP54*INDEX('Damage costs'!$U$18:$U$70,MATCH($B163,'Damage costs'!$C$18:$C$70,0))/1000),"")</f>
        <v/>
      </c>
      <c r="CQ163" s="59" t="str">
        <f>IFERROR(IF(OR($C$168=FALSE,LEFT($B163,3)&lt;&gt;"NOX"),CQ54*INDEX('Damage costs'!$Q$18:$Q$70,MATCH($B163,'Damage costs'!$C$18:$C$70,0))/1000,CQ54*INDEX('Damage costs'!$U$18:$U$70,MATCH($B163,'Damage costs'!$C$18:$C$70,0))/1000),"")</f>
        <v/>
      </c>
      <c r="CR163" s="59" t="str">
        <f>IFERROR(IF(OR($C$168=FALSE,LEFT($B163,3)&lt;&gt;"NOX"),CR54*INDEX('Damage costs'!$Q$18:$Q$70,MATCH($B163,'Damage costs'!$C$18:$C$70,0))/1000,CR54*INDEX('Damage costs'!$U$18:$U$70,MATCH($B163,'Damage costs'!$C$18:$C$70,0))/1000),"")</f>
        <v/>
      </c>
      <c r="CS163" s="59" t="str">
        <f>IFERROR(IF(OR($C$168=FALSE,LEFT($B163,3)&lt;&gt;"NOX"),CS54*INDEX('Damage costs'!$Q$18:$Q$70,MATCH($B163,'Damage costs'!$C$18:$C$70,0))/1000,CS54*INDEX('Damage costs'!$U$18:$U$70,MATCH($B163,'Damage costs'!$C$18:$C$70,0))/1000),"")</f>
        <v/>
      </c>
      <c r="CT163" s="59" t="str">
        <f>IFERROR(IF(OR($C$168=FALSE,LEFT($B163,3)&lt;&gt;"NOX"),CT54*INDEX('Damage costs'!$Q$18:$Q$70,MATCH($B163,'Damage costs'!$C$18:$C$70,0))/1000,CT54*INDEX('Damage costs'!$U$18:$U$70,MATCH($B163,'Damage costs'!$C$18:$C$70,0))/1000),"")</f>
        <v/>
      </c>
      <c r="CU163" s="59" t="str">
        <f>IFERROR(IF(OR($C$168=FALSE,LEFT($B163,3)&lt;&gt;"NOX"),CU54*INDEX('Damage costs'!$Q$18:$Q$70,MATCH($B163,'Damage costs'!$C$18:$C$70,0))/1000,CU54*INDEX('Damage costs'!$U$18:$U$70,MATCH($B163,'Damage costs'!$C$18:$C$70,0))/1000),"")</f>
        <v/>
      </c>
      <c r="CV163" s="59" t="str">
        <f>IFERROR(IF(OR($C$168=FALSE,LEFT($B163,3)&lt;&gt;"NOX"),CV54*INDEX('Damage costs'!$Q$18:$Q$70,MATCH($B163,'Damage costs'!$C$18:$C$70,0))/1000,CV54*INDEX('Damage costs'!$U$18:$U$70,MATCH($B163,'Damage costs'!$C$18:$C$70,0))/1000),"")</f>
        <v/>
      </c>
      <c r="CW163" s="59" t="str">
        <f>IFERROR(IF(OR($C$168=FALSE,LEFT($B163,3)&lt;&gt;"NOX"),CW54*INDEX('Damage costs'!$Q$18:$Q$70,MATCH($B163,'Damage costs'!$C$18:$C$70,0))/1000,CW54*INDEX('Damage costs'!$U$18:$U$70,MATCH($B163,'Damage costs'!$C$18:$C$70,0))/1000),"")</f>
        <v/>
      </c>
      <c r="CX163" s="59" t="str">
        <f>IFERROR(IF(OR($C$168=FALSE,LEFT($B163,3)&lt;&gt;"NOX"),CX54*INDEX('Damage costs'!$Q$18:$Q$70,MATCH($B163,'Damage costs'!$C$18:$C$70,0))/1000,CX54*INDEX('Damage costs'!$U$18:$U$70,MATCH($B163,'Damage costs'!$C$18:$C$70,0))/1000),"")</f>
        <v/>
      </c>
      <c r="CY163" s="59" t="str">
        <f>IFERROR(IF(OR($C$168=FALSE,LEFT($B163,3)&lt;&gt;"NOX"),CY54*INDEX('Damage costs'!$Q$18:$Q$70,MATCH($B163,'Damage costs'!$C$18:$C$70,0))/1000,CY54*INDEX('Damage costs'!$U$18:$U$70,MATCH($B163,'Damage costs'!$C$18:$C$70,0))/1000),"")</f>
        <v/>
      </c>
      <c r="CZ163" s="391"/>
    </row>
    <row r="164" spans="2:104" x14ac:dyDescent="0.25">
      <c r="B164" s="406">
        <f t="shared" si="60"/>
        <v>0</v>
      </c>
      <c r="C164" s="9" t="s">
        <v>1117</v>
      </c>
      <c r="D164" s="59" t="str">
        <f>IFERROR(IF(OR($C$168=FALSE,LEFT($B164,3)&lt;&gt;"NOX"),D55*INDEX('Damage costs'!$Q$18:$Q$70,MATCH($B164,'Damage costs'!$C$18:$C$70,0))/1000,D55*INDEX('Damage costs'!$U$18:$U$70,MATCH($B164,'Damage costs'!$C$18:$C$70,0))/1000),"")</f>
        <v/>
      </c>
      <c r="E164" s="59" t="str">
        <f>IFERROR(IF(OR($C$168=FALSE,LEFT($B164,3)&lt;&gt;"NOX"),E55*INDEX('Damage costs'!$Q$18:$Q$70,MATCH($B164,'Damage costs'!$C$18:$C$70,0))/1000,E55*INDEX('Damage costs'!$U$18:$U$70,MATCH($B164,'Damage costs'!$C$18:$C$70,0))/1000),"")</f>
        <v/>
      </c>
      <c r="F164" s="59" t="str">
        <f>IFERROR(IF(OR($C$168=FALSE,LEFT($B164,3)&lt;&gt;"NOX"),F55*INDEX('Damage costs'!$Q$18:$Q$70,MATCH($B164,'Damage costs'!$C$18:$C$70,0))/1000,F55*INDEX('Damage costs'!$U$18:$U$70,MATCH($B164,'Damage costs'!$C$18:$C$70,0))/1000),"")</f>
        <v/>
      </c>
      <c r="G164" s="59" t="str">
        <f>IFERROR(IF(OR($C$168=FALSE,LEFT($B164,3)&lt;&gt;"NOX"),G55*INDEX('Damage costs'!$Q$18:$Q$70,MATCH($B164,'Damage costs'!$C$18:$C$70,0))/1000,G55*INDEX('Damage costs'!$U$18:$U$70,MATCH($B164,'Damage costs'!$C$18:$C$70,0))/1000),"")</f>
        <v/>
      </c>
      <c r="H164" s="59" t="str">
        <f>IFERROR(IF(OR($C$168=FALSE,LEFT($B164,3)&lt;&gt;"NOX"),H55*INDEX('Damage costs'!$Q$18:$Q$70,MATCH($B164,'Damage costs'!$C$18:$C$70,0))/1000,H55*INDEX('Damage costs'!$U$18:$U$70,MATCH($B164,'Damage costs'!$C$18:$C$70,0))/1000),"")</f>
        <v/>
      </c>
      <c r="I164" s="59" t="str">
        <f>IFERROR(IF(OR($C$168=FALSE,LEFT($B164,3)&lt;&gt;"NOX"),I55*INDEX('Damage costs'!$Q$18:$Q$70,MATCH($B164,'Damage costs'!$C$18:$C$70,0))/1000,I55*INDEX('Damage costs'!$U$18:$U$70,MATCH($B164,'Damage costs'!$C$18:$C$70,0))/1000),"")</f>
        <v/>
      </c>
      <c r="J164" s="59" t="str">
        <f>IFERROR(IF(OR($C$168=FALSE,LEFT($B164,3)&lt;&gt;"NOX"),J55*INDEX('Damage costs'!$Q$18:$Q$70,MATCH($B164,'Damage costs'!$C$18:$C$70,0))/1000,J55*INDEX('Damage costs'!$U$18:$U$70,MATCH($B164,'Damage costs'!$C$18:$C$70,0))/1000),"")</f>
        <v/>
      </c>
      <c r="K164" s="59" t="str">
        <f>IFERROR(IF(OR($C$168=FALSE,LEFT($B164,3)&lt;&gt;"NOX"),K55*INDEX('Damage costs'!$Q$18:$Q$70,MATCH($B164,'Damage costs'!$C$18:$C$70,0))/1000,K55*INDEX('Damage costs'!$U$18:$U$70,MATCH($B164,'Damage costs'!$C$18:$C$70,0))/1000),"")</f>
        <v/>
      </c>
      <c r="L164" s="59" t="str">
        <f>IFERROR(IF(OR($C$168=FALSE,LEFT($B164,3)&lt;&gt;"NOX"),L55*INDEX('Damage costs'!$Q$18:$Q$70,MATCH($B164,'Damage costs'!$C$18:$C$70,0))/1000,L55*INDEX('Damage costs'!$U$18:$U$70,MATCH($B164,'Damage costs'!$C$18:$C$70,0))/1000),"")</f>
        <v/>
      </c>
      <c r="M164" s="59" t="str">
        <f>IFERROR(IF(OR($C$168=FALSE,LEFT($B164,3)&lt;&gt;"NOX"),M55*INDEX('Damage costs'!$Q$18:$Q$70,MATCH($B164,'Damage costs'!$C$18:$C$70,0))/1000,M55*INDEX('Damage costs'!$U$18:$U$70,MATCH($B164,'Damage costs'!$C$18:$C$70,0))/1000),"")</f>
        <v/>
      </c>
      <c r="N164" s="59" t="str">
        <f>IFERROR(IF(OR($C$168=FALSE,LEFT($B164,3)&lt;&gt;"NOX"),N55*INDEX('Damage costs'!$Q$18:$Q$70,MATCH($B164,'Damage costs'!$C$18:$C$70,0))/1000,N55*INDEX('Damage costs'!$U$18:$U$70,MATCH($B164,'Damage costs'!$C$18:$C$70,0))/1000),"")</f>
        <v/>
      </c>
      <c r="O164" s="59" t="str">
        <f>IFERROR(IF(OR($C$168=FALSE,LEFT($B164,3)&lt;&gt;"NOX"),O55*INDEX('Damage costs'!$Q$18:$Q$70,MATCH($B164,'Damage costs'!$C$18:$C$70,0))/1000,O55*INDEX('Damage costs'!$U$18:$U$70,MATCH($B164,'Damage costs'!$C$18:$C$70,0))/1000),"")</f>
        <v/>
      </c>
      <c r="P164" s="59" t="str">
        <f>IFERROR(IF(OR($C$168=FALSE,LEFT($B164,3)&lt;&gt;"NOX"),P55*INDEX('Damage costs'!$Q$18:$Q$70,MATCH($B164,'Damage costs'!$C$18:$C$70,0))/1000,P55*INDEX('Damage costs'!$U$18:$U$70,MATCH($B164,'Damage costs'!$C$18:$C$70,0))/1000),"")</f>
        <v/>
      </c>
      <c r="Q164" s="59" t="str">
        <f>IFERROR(IF(OR($C$168=FALSE,LEFT($B164,3)&lt;&gt;"NOX"),Q55*INDEX('Damage costs'!$Q$18:$Q$70,MATCH($B164,'Damage costs'!$C$18:$C$70,0))/1000,Q55*INDEX('Damage costs'!$U$18:$U$70,MATCH($B164,'Damage costs'!$C$18:$C$70,0))/1000),"")</f>
        <v/>
      </c>
      <c r="R164" s="59" t="str">
        <f>IFERROR(IF(OR($C$168=FALSE,LEFT($B164,3)&lt;&gt;"NOX"),R55*INDEX('Damage costs'!$Q$18:$Q$70,MATCH($B164,'Damage costs'!$C$18:$C$70,0))/1000,R55*INDEX('Damage costs'!$U$18:$U$70,MATCH($B164,'Damage costs'!$C$18:$C$70,0))/1000),"")</f>
        <v/>
      </c>
      <c r="S164" s="59" t="str">
        <f>IFERROR(IF(OR($C$168=FALSE,LEFT($B164,3)&lt;&gt;"NOX"),S55*INDEX('Damage costs'!$Q$18:$Q$70,MATCH($B164,'Damage costs'!$C$18:$C$70,0))/1000,S55*INDEX('Damage costs'!$U$18:$U$70,MATCH($B164,'Damage costs'!$C$18:$C$70,0))/1000),"")</f>
        <v/>
      </c>
      <c r="T164" s="59" t="str">
        <f>IFERROR(IF(OR($C$168=FALSE,LEFT($B164,3)&lt;&gt;"NOX"),T55*INDEX('Damage costs'!$Q$18:$Q$70,MATCH($B164,'Damage costs'!$C$18:$C$70,0))/1000,T55*INDEX('Damage costs'!$U$18:$U$70,MATCH($B164,'Damage costs'!$C$18:$C$70,0))/1000),"")</f>
        <v/>
      </c>
      <c r="U164" s="59" t="str">
        <f>IFERROR(IF(OR($C$168=FALSE,LEFT($B164,3)&lt;&gt;"NOX"),U55*INDEX('Damage costs'!$Q$18:$Q$70,MATCH($B164,'Damage costs'!$C$18:$C$70,0))/1000,U55*INDEX('Damage costs'!$U$18:$U$70,MATCH($B164,'Damage costs'!$C$18:$C$70,0))/1000),"")</f>
        <v/>
      </c>
      <c r="V164" s="59" t="str">
        <f>IFERROR(IF(OR($C$168=FALSE,LEFT($B164,3)&lt;&gt;"NOX"),V55*INDEX('Damage costs'!$Q$18:$Q$70,MATCH($B164,'Damage costs'!$C$18:$C$70,0))/1000,V55*INDEX('Damage costs'!$U$18:$U$70,MATCH($B164,'Damage costs'!$C$18:$C$70,0))/1000),"")</f>
        <v/>
      </c>
      <c r="W164" s="59" t="str">
        <f>IFERROR(IF(OR($C$168=FALSE,LEFT($B164,3)&lt;&gt;"NOX"),W55*INDEX('Damage costs'!$Q$18:$Q$70,MATCH($B164,'Damage costs'!$C$18:$C$70,0))/1000,W55*INDEX('Damage costs'!$U$18:$U$70,MATCH($B164,'Damage costs'!$C$18:$C$70,0))/1000),"")</f>
        <v/>
      </c>
      <c r="X164" s="59" t="str">
        <f>IFERROR(IF(OR($C$168=FALSE,LEFT($B164,3)&lt;&gt;"NOX"),X55*INDEX('Damage costs'!$Q$18:$Q$70,MATCH($B164,'Damage costs'!$C$18:$C$70,0))/1000,X55*INDEX('Damage costs'!$U$18:$U$70,MATCH($B164,'Damage costs'!$C$18:$C$70,0))/1000),"")</f>
        <v/>
      </c>
      <c r="Y164" s="59" t="str">
        <f>IFERROR(IF(OR($C$168=FALSE,LEFT($B164,3)&lt;&gt;"NOX"),Y55*INDEX('Damage costs'!$Q$18:$Q$70,MATCH($B164,'Damage costs'!$C$18:$C$70,0))/1000,Y55*INDEX('Damage costs'!$U$18:$U$70,MATCH($B164,'Damage costs'!$C$18:$C$70,0))/1000),"")</f>
        <v/>
      </c>
      <c r="Z164" s="59" t="str">
        <f>IFERROR(IF(OR($C$168=FALSE,LEFT($B164,3)&lt;&gt;"NOX"),Z55*INDEX('Damage costs'!$Q$18:$Q$70,MATCH($B164,'Damage costs'!$C$18:$C$70,0))/1000,Z55*INDEX('Damage costs'!$U$18:$U$70,MATCH($B164,'Damage costs'!$C$18:$C$70,0))/1000),"")</f>
        <v/>
      </c>
      <c r="AA164" s="59" t="str">
        <f>IFERROR(IF(OR($C$168=FALSE,LEFT($B164,3)&lt;&gt;"NOX"),AA55*INDEX('Damage costs'!$Q$18:$Q$70,MATCH($B164,'Damage costs'!$C$18:$C$70,0))/1000,AA55*INDEX('Damage costs'!$U$18:$U$70,MATCH($B164,'Damage costs'!$C$18:$C$70,0))/1000),"")</f>
        <v/>
      </c>
      <c r="AB164" s="59" t="str">
        <f>IFERROR(IF(OR($C$168=FALSE,LEFT($B164,3)&lt;&gt;"NOX"),AB55*INDEX('Damage costs'!$Q$18:$Q$70,MATCH($B164,'Damage costs'!$C$18:$C$70,0))/1000,AB55*INDEX('Damage costs'!$U$18:$U$70,MATCH($B164,'Damage costs'!$C$18:$C$70,0))/1000),"")</f>
        <v/>
      </c>
      <c r="AC164" s="59" t="str">
        <f>IFERROR(IF(OR($C$168=FALSE,LEFT($B164,3)&lt;&gt;"NOX"),AC55*INDEX('Damage costs'!$Q$18:$Q$70,MATCH($B164,'Damage costs'!$C$18:$C$70,0))/1000,AC55*INDEX('Damage costs'!$U$18:$U$70,MATCH($B164,'Damage costs'!$C$18:$C$70,0))/1000),"")</f>
        <v/>
      </c>
      <c r="AD164" s="59" t="str">
        <f>IFERROR(IF(OR($C$168=FALSE,LEFT($B164,3)&lt;&gt;"NOX"),AD55*INDEX('Damage costs'!$Q$18:$Q$70,MATCH($B164,'Damage costs'!$C$18:$C$70,0))/1000,AD55*INDEX('Damage costs'!$U$18:$U$70,MATCH($B164,'Damage costs'!$C$18:$C$70,0))/1000),"")</f>
        <v/>
      </c>
      <c r="AE164" s="59" t="str">
        <f>IFERROR(IF(OR($C$168=FALSE,LEFT($B164,3)&lt;&gt;"NOX"),AE55*INDEX('Damage costs'!$Q$18:$Q$70,MATCH($B164,'Damage costs'!$C$18:$C$70,0))/1000,AE55*INDEX('Damage costs'!$U$18:$U$70,MATCH($B164,'Damage costs'!$C$18:$C$70,0))/1000),"")</f>
        <v/>
      </c>
      <c r="AF164" s="59" t="str">
        <f>IFERROR(IF(OR($C$168=FALSE,LEFT($B164,3)&lt;&gt;"NOX"),AF55*INDEX('Damage costs'!$Q$18:$Q$70,MATCH($B164,'Damage costs'!$C$18:$C$70,0))/1000,AF55*INDEX('Damage costs'!$U$18:$U$70,MATCH($B164,'Damage costs'!$C$18:$C$70,0))/1000),"")</f>
        <v/>
      </c>
      <c r="AG164" s="59" t="str">
        <f>IFERROR(IF(OR($C$168=FALSE,LEFT($B164,3)&lt;&gt;"NOX"),AG55*INDEX('Damage costs'!$Q$18:$Q$70,MATCH($B164,'Damage costs'!$C$18:$C$70,0))/1000,AG55*INDEX('Damage costs'!$U$18:$U$70,MATCH($B164,'Damage costs'!$C$18:$C$70,0))/1000),"")</f>
        <v/>
      </c>
      <c r="AH164" s="59" t="str">
        <f>IFERROR(IF(OR($C$168=FALSE,LEFT($B164,3)&lt;&gt;"NOX"),AH55*INDEX('Damage costs'!$Q$18:$Q$70,MATCH($B164,'Damage costs'!$C$18:$C$70,0))/1000,AH55*INDEX('Damage costs'!$U$18:$U$70,MATCH($B164,'Damage costs'!$C$18:$C$70,0))/1000),"")</f>
        <v/>
      </c>
      <c r="AI164" s="59" t="str">
        <f>IFERROR(IF(OR($C$168=FALSE,LEFT($B164,3)&lt;&gt;"NOX"),AI55*INDEX('Damage costs'!$Q$18:$Q$70,MATCH($B164,'Damage costs'!$C$18:$C$70,0))/1000,AI55*INDEX('Damage costs'!$U$18:$U$70,MATCH($B164,'Damage costs'!$C$18:$C$70,0))/1000),"")</f>
        <v/>
      </c>
      <c r="AJ164" s="59" t="str">
        <f>IFERROR(IF(OR($C$168=FALSE,LEFT($B164,3)&lt;&gt;"NOX"),AJ55*INDEX('Damage costs'!$Q$18:$Q$70,MATCH($B164,'Damage costs'!$C$18:$C$70,0))/1000,AJ55*INDEX('Damage costs'!$U$18:$U$70,MATCH($B164,'Damage costs'!$C$18:$C$70,0))/1000),"")</f>
        <v/>
      </c>
      <c r="AK164" s="59" t="str">
        <f>IFERROR(IF(OR($C$168=FALSE,LEFT($B164,3)&lt;&gt;"NOX"),AK55*INDEX('Damage costs'!$Q$18:$Q$70,MATCH($B164,'Damage costs'!$C$18:$C$70,0))/1000,AK55*INDEX('Damage costs'!$U$18:$U$70,MATCH($B164,'Damage costs'!$C$18:$C$70,0))/1000),"")</f>
        <v/>
      </c>
      <c r="AL164" s="59" t="str">
        <f>IFERROR(IF(OR($C$168=FALSE,LEFT($B164,3)&lt;&gt;"NOX"),AL55*INDEX('Damage costs'!$Q$18:$Q$70,MATCH($B164,'Damage costs'!$C$18:$C$70,0))/1000,AL55*INDEX('Damage costs'!$U$18:$U$70,MATCH($B164,'Damage costs'!$C$18:$C$70,0))/1000),"")</f>
        <v/>
      </c>
      <c r="AM164" s="59" t="str">
        <f>IFERROR(IF(OR($C$168=FALSE,LEFT($B164,3)&lt;&gt;"NOX"),AM55*INDEX('Damage costs'!$Q$18:$Q$70,MATCH($B164,'Damage costs'!$C$18:$C$70,0))/1000,AM55*INDEX('Damage costs'!$U$18:$U$70,MATCH($B164,'Damage costs'!$C$18:$C$70,0))/1000),"")</f>
        <v/>
      </c>
      <c r="AN164" s="59" t="str">
        <f>IFERROR(IF(OR($C$168=FALSE,LEFT($B164,3)&lt;&gt;"NOX"),AN55*INDEX('Damage costs'!$Q$18:$Q$70,MATCH($B164,'Damage costs'!$C$18:$C$70,0))/1000,AN55*INDEX('Damage costs'!$U$18:$U$70,MATCH($B164,'Damage costs'!$C$18:$C$70,0))/1000),"")</f>
        <v/>
      </c>
      <c r="AO164" s="59" t="str">
        <f>IFERROR(IF(OR($C$168=FALSE,LEFT($B164,3)&lt;&gt;"NOX"),AO55*INDEX('Damage costs'!$Q$18:$Q$70,MATCH($B164,'Damage costs'!$C$18:$C$70,0))/1000,AO55*INDEX('Damage costs'!$U$18:$U$70,MATCH($B164,'Damage costs'!$C$18:$C$70,0))/1000),"")</f>
        <v/>
      </c>
      <c r="AP164" s="59" t="str">
        <f>IFERROR(IF(OR($C$168=FALSE,LEFT($B164,3)&lt;&gt;"NOX"),AP55*INDEX('Damage costs'!$Q$18:$Q$70,MATCH($B164,'Damage costs'!$C$18:$C$70,0))/1000,AP55*INDEX('Damage costs'!$U$18:$U$70,MATCH($B164,'Damage costs'!$C$18:$C$70,0))/1000),"")</f>
        <v/>
      </c>
      <c r="AQ164" s="59" t="str">
        <f>IFERROR(IF(OR($C$168=FALSE,LEFT($B164,3)&lt;&gt;"NOX"),AQ55*INDEX('Damage costs'!$Q$18:$Q$70,MATCH($B164,'Damage costs'!$C$18:$C$70,0))/1000,AQ55*INDEX('Damage costs'!$U$18:$U$70,MATCH($B164,'Damage costs'!$C$18:$C$70,0))/1000),"")</f>
        <v/>
      </c>
      <c r="AR164" s="59" t="str">
        <f>IFERROR(IF(OR($C$168=FALSE,LEFT($B164,3)&lt;&gt;"NOX"),AR55*INDEX('Damage costs'!$Q$18:$Q$70,MATCH($B164,'Damage costs'!$C$18:$C$70,0))/1000,AR55*INDEX('Damage costs'!$U$18:$U$70,MATCH($B164,'Damage costs'!$C$18:$C$70,0))/1000),"")</f>
        <v/>
      </c>
      <c r="AS164" s="59" t="str">
        <f>IFERROR(IF(OR($C$168=FALSE,LEFT($B164,3)&lt;&gt;"NOX"),AS55*INDEX('Damage costs'!$Q$18:$Q$70,MATCH($B164,'Damage costs'!$C$18:$C$70,0))/1000,AS55*INDEX('Damage costs'!$U$18:$U$70,MATCH($B164,'Damage costs'!$C$18:$C$70,0))/1000),"")</f>
        <v/>
      </c>
      <c r="AT164" s="59" t="str">
        <f>IFERROR(IF(OR($C$168=FALSE,LEFT($B164,3)&lt;&gt;"NOX"),AT55*INDEX('Damage costs'!$Q$18:$Q$70,MATCH($B164,'Damage costs'!$C$18:$C$70,0))/1000,AT55*INDEX('Damage costs'!$U$18:$U$70,MATCH($B164,'Damage costs'!$C$18:$C$70,0))/1000),"")</f>
        <v/>
      </c>
      <c r="AU164" s="59" t="str">
        <f>IFERROR(IF(OR($C$168=FALSE,LEFT($B164,3)&lt;&gt;"NOX"),AU55*INDEX('Damage costs'!$Q$18:$Q$70,MATCH($B164,'Damage costs'!$C$18:$C$70,0))/1000,AU55*INDEX('Damage costs'!$U$18:$U$70,MATCH($B164,'Damage costs'!$C$18:$C$70,0))/1000),"")</f>
        <v/>
      </c>
      <c r="AV164" s="59" t="str">
        <f>IFERROR(IF(OR($C$168=FALSE,LEFT($B164,3)&lt;&gt;"NOX"),AV55*INDEX('Damage costs'!$Q$18:$Q$70,MATCH($B164,'Damage costs'!$C$18:$C$70,0))/1000,AV55*INDEX('Damage costs'!$U$18:$U$70,MATCH($B164,'Damage costs'!$C$18:$C$70,0))/1000),"")</f>
        <v/>
      </c>
      <c r="AW164" s="59" t="str">
        <f>IFERROR(IF(OR($C$168=FALSE,LEFT($B164,3)&lt;&gt;"NOX"),AW55*INDEX('Damage costs'!$Q$18:$Q$70,MATCH($B164,'Damage costs'!$C$18:$C$70,0))/1000,AW55*INDEX('Damage costs'!$U$18:$U$70,MATCH($B164,'Damage costs'!$C$18:$C$70,0))/1000),"")</f>
        <v/>
      </c>
      <c r="AX164" s="59" t="str">
        <f>IFERROR(IF(OR($C$168=FALSE,LEFT($B164,3)&lt;&gt;"NOX"),AX55*INDEX('Damage costs'!$Q$18:$Q$70,MATCH($B164,'Damage costs'!$C$18:$C$70,0))/1000,AX55*INDEX('Damage costs'!$U$18:$U$70,MATCH($B164,'Damage costs'!$C$18:$C$70,0))/1000),"")</f>
        <v/>
      </c>
      <c r="AY164" s="59" t="str">
        <f>IFERROR(IF(OR($C$168=FALSE,LEFT($B164,3)&lt;&gt;"NOX"),AY55*INDEX('Damage costs'!$Q$18:$Q$70,MATCH($B164,'Damage costs'!$C$18:$C$70,0))/1000,AY55*INDEX('Damage costs'!$U$18:$U$70,MATCH($B164,'Damage costs'!$C$18:$C$70,0))/1000),"")</f>
        <v/>
      </c>
      <c r="AZ164" s="59" t="str">
        <f>IFERROR(IF(OR($C$168=FALSE,LEFT($B164,3)&lt;&gt;"NOX"),AZ55*INDEX('Damage costs'!$Q$18:$Q$70,MATCH($B164,'Damage costs'!$C$18:$C$70,0))/1000,AZ55*INDEX('Damage costs'!$U$18:$U$70,MATCH($B164,'Damage costs'!$C$18:$C$70,0))/1000),"")</f>
        <v/>
      </c>
      <c r="BA164" s="59" t="str">
        <f>IFERROR(IF(OR($C$168=FALSE,LEFT($B164,3)&lt;&gt;"NOX"),BA55*INDEX('Damage costs'!$Q$18:$Q$70,MATCH($B164,'Damage costs'!$C$18:$C$70,0))/1000,BA55*INDEX('Damage costs'!$U$18:$U$70,MATCH($B164,'Damage costs'!$C$18:$C$70,0))/1000),"")</f>
        <v/>
      </c>
      <c r="BB164" s="59" t="str">
        <f>IFERROR(IF(OR($C$168=FALSE,LEFT($B164,3)&lt;&gt;"NOX"),BB55*INDEX('Damage costs'!$Q$18:$Q$70,MATCH($B164,'Damage costs'!$C$18:$C$70,0))/1000,BB55*INDEX('Damage costs'!$U$18:$U$70,MATCH($B164,'Damage costs'!$C$18:$C$70,0))/1000),"")</f>
        <v/>
      </c>
      <c r="BC164" s="59" t="str">
        <f>IFERROR(IF(OR($C$168=FALSE,LEFT($B164,3)&lt;&gt;"NOX"),BC55*INDEX('Damage costs'!$Q$18:$Q$70,MATCH($B164,'Damage costs'!$C$18:$C$70,0))/1000,BC55*INDEX('Damage costs'!$U$18:$U$70,MATCH($B164,'Damage costs'!$C$18:$C$70,0))/1000),"")</f>
        <v/>
      </c>
      <c r="BD164" s="59" t="str">
        <f>IFERROR(IF(OR($C$168=FALSE,LEFT($B164,3)&lt;&gt;"NOX"),BD55*INDEX('Damage costs'!$Q$18:$Q$70,MATCH($B164,'Damage costs'!$C$18:$C$70,0))/1000,BD55*INDEX('Damage costs'!$U$18:$U$70,MATCH($B164,'Damage costs'!$C$18:$C$70,0))/1000),"")</f>
        <v/>
      </c>
      <c r="BE164" s="59" t="str">
        <f>IFERROR(IF(OR($C$168=FALSE,LEFT($B164,3)&lt;&gt;"NOX"),BE55*INDEX('Damage costs'!$Q$18:$Q$70,MATCH($B164,'Damage costs'!$C$18:$C$70,0))/1000,BE55*INDEX('Damage costs'!$U$18:$U$70,MATCH($B164,'Damage costs'!$C$18:$C$70,0))/1000),"")</f>
        <v/>
      </c>
      <c r="BF164" s="59" t="str">
        <f>IFERROR(IF(OR($C$168=FALSE,LEFT($B164,3)&lt;&gt;"NOX"),BF55*INDEX('Damage costs'!$Q$18:$Q$70,MATCH($B164,'Damage costs'!$C$18:$C$70,0))/1000,BF55*INDEX('Damage costs'!$U$18:$U$70,MATCH($B164,'Damage costs'!$C$18:$C$70,0))/1000),"")</f>
        <v/>
      </c>
      <c r="BG164" s="59" t="str">
        <f>IFERROR(IF(OR($C$168=FALSE,LEFT($B164,3)&lt;&gt;"NOX"),BG55*INDEX('Damage costs'!$Q$18:$Q$70,MATCH($B164,'Damage costs'!$C$18:$C$70,0))/1000,BG55*INDEX('Damage costs'!$U$18:$U$70,MATCH($B164,'Damage costs'!$C$18:$C$70,0))/1000),"")</f>
        <v/>
      </c>
      <c r="BH164" s="59" t="str">
        <f>IFERROR(IF(OR($C$168=FALSE,LEFT($B164,3)&lt;&gt;"NOX"),BH55*INDEX('Damage costs'!$Q$18:$Q$70,MATCH($B164,'Damage costs'!$C$18:$C$70,0))/1000,BH55*INDEX('Damage costs'!$U$18:$U$70,MATCH($B164,'Damage costs'!$C$18:$C$70,0))/1000),"")</f>
        <v/>
      </c>
      <c r="BI164" s="59" t="str">
        <f>IFERROR(IF(OR($C$168=FALSE,LEFT($B164,3)&lt;&gt;"NOX"),BI55*INDEX('Damage costs'!$Q$18:$Q$70,MATCH($B164,'Damage costs'!$C$18:$C$70,0))/1000,BI55*INDEX('Damage costs'!$U$18:$U$70,MATCH($B164,'Damage costs'!$C$18:$C$70,0))/1000),"")</f>
        <v/>
      </c>
      <c r="BJ164" s="59" t="str">
        <f>IFERROR(IF(OR($C$168=FALSE,LEFT($B164,3)&lt;&gt;"NOX"),BJ55*INDEX('Damage costs'!$Q$18:$Q$70,MATCH($B164,'Damage costs'!$C$18:$C$70,0))/1000,BJ55*INDEX('Damage costs'!$U$18:$U$70,MATCH($B164,'Damage costs'!$C$18:$C$70,0))/1000),"")</f>
        <v/>
      </c>
      <c r="BK164" s="59" t="str">
        <f>IFERROR(IF(OR($C$168=FALSE,LEFT($B164,3)&lt;&gt;"NOX"),BK55*INDEX('Damage costs'!$Q$18:$Q$70,MATCH($B164,'Damage costs'!$C$18:$C$70,0))/1000,BK55*INDEX('Damage costs'!$U$18:$U$70,MATCH($B164,'Damage costs'!$C$18:$C$70,0))/1000),"")</f>
        <v/>
      </c>
      <c r="BL164" s="59" t="str">
        <f>IFERROR(IF(OR($C$168=FALSE,LEFT($B164,3)&lt;&gt;"NOX"),BL55*INDEX('Damage costs'!$Q$18:$Q$70,MATCH($B164,'Damage costs'!$C$18:$C$70,0))/1000,BL55*INDEX('Damage costs'!$U$18:$U$70,MATCH($B164,'Damage costs'!$C$18:$C$70,0))/1000),"")</f>
        <v/>
      </c>
      <c r="BM164" s="59" t="str">
        <f>IFERROR(IF(OR($C$168=FALSE,LEFT($B164,3)&lt;&gt;"NOX"),BM55*INDEX('Damage costs'!$Q$18:$Q$70,MATCH($B164,'Damage costs'!$C$18:$C$70,0))/1000,BM55*INDEX('Damage costs'!$U$18:$U$70,MATCH($B164,'Damage costs'!$C$18:$C$70,0))/1000),"")</f>
        <v/>
      </c>
      <c r="BN164" s="59" t="str">
        <f>IFERROR(IF(OR($C$168=FALSE,LEFT($B164,3)&lt;&gt;"NOX"),BN55*INDEX('Damage costs'!$Q$18:$Q$70,MATCH($B164,'Damage costs'!$C$18:$C$70,0))/1000,BN55*INDEX('Damage costs'!$U$18:$U$70,MATCH($B164,'Damage costs'!$C$18:$C$70,0))/1000),"")</f>
        <v/>
      </c>
      <c r="BO164" s="59" t="str">
        <f>IFERROR(IF(OR($C$168=FALSE,LEFT($B164,3)&lt;&gt;"NOX"),BO55*INDEX('Damage costs'!$Q$18:$Q$70,MATCH($B164,'Damage costs'!$C$18:$C$70,0))/1000,BO55*INDEX('Damage costs'!$U$18:$U$70,MATCH($B164,'Damage costs'!$C$18:$C$70,0))/1000),"")</f>
        <v/>
      </c>
      <c r="BP164" s="59" t="str">
        <f>IFERROR(IF(OR($C$168=FALSE,LEFT($B164,3)&lt;&gt;"NOX"),BP55*INDEX('Damage costs'!$Q$18:$Q$70,MATCH($B164,'Damage costs'!$C$18:$C$70,0))/1000,BP55*INDEX('Damage costs'!$U$18:$U$70,MATCH($B164,'Damage costs'!$C$18:$C$70,0))/1000),"")</f>
        <v/>
      </c>
      <c r="BQ164" s="59" t="str">
        <f>IFERROR(IF(OR($C$168=FALSE,LEFT($B164,3)&lt;&gt;"NOX"),BQ55*INDEX('Damage costs'!$Q$18:$Q$70,MATCH($B164,'Damage costs'!$C$18:$C$70,0))/1000,BQ55*INDEX('Damage costs'!$U$18:$U$70,MATCH($B164,'Damage costs'!$C$18:$C$70,0))/1000),"")</f>
        <v/>
      </c>
      <c r="BR164" s="59" t="str">
        <f>IFERROR(IF(OR($C$168=FALSE,LEFT($B164,3)&lt;&gt;"NOX"),BR55*INDEX('Damage costs'!$Q$18:$Q$70,MATCH($B164,'Damage costs'!$C$18:$C$70,0))/1000,BR55*INDEX('Damage costs'!$U$18:$U$70,MATCH($B164,'Damage costs'!$C$18:$C$70,0))/1000),"")</f>
        <v/>
      </c>
      <c r="BS164" s="59" t="str">
        <f>IFERROR(IF(OR($C$168=FALSE,LEFT($B164,3)&lt;&gt;"NOX"),BS55*INDEX('Damage costs'!$Q$18:$Q$70,MATCH($B164,'Damage costs'!$C$18:$C$70,0))/1000,BS55*INDEX('Damage costs'!$U$18:$U$70,MATCH($B164,'Damage costs'!$C$18:$C$70,0))/1000),"")</f>
        <v/>
      </c>
      <c r="BT164" s="59" t="str">
        <f>IFERROR(IF(OR($C$168=FALSE,LEFT($B164,3)&lt;&gt;"NOX"),BT55*INDEX('Damage costs'!$Q$18:$Q$70,MATCH($B164,'Damage costs'!$C$18:$C$70,0))/1000,BT55*INDEX('Damage costs'!$U$18:$U$70,MATCH($B164,'Damage costs'!$C$18:$C$70,0))/1000),"")</f>
        <v/>
      </c>
      <c r="BU164" s="59" t="str">
        <f>IFERROR(IF(OR($C$168=FALSE,LEFT($B164,3)&lt;&gt;"NOX"),BU55*INDEX('Damage costs'!$Q$18:$Q$70,MATCH($B164,'Damage costs'!$C$18:$C$70,0))/1000,BU55*INDEX('Damage costs'!$U$18:$U$70,MATCH($B164,'Damage costs'!$C$18:$C$70,0))/1000),"")</f>
        <v/>
      </c>
      <c r="BV164" s="59" t="str">
        <f>IFERROR(IF(OR($C$168=FALSE,LEFT($B164,3)&lt;&gt;"NOX"),BV55*INDEX('Damage costs'!$Q$18:$Q$70,MATCH($B164,'Damage costs'!$C$18:$C$70,0))/1000,BV55*INDEX('Damage costs'!$U$18:$U$70,MATCH($B164,'Damage costs'!$C$18:$C$70,0))/1000),"")</f>
        <v/>
      </c>
      <c r="BW164" s="59" t="str">
        <f>IFERROR(IF(OR($C$168=FALSE,LEFT($B164,3)&lt;&gt;"NOX"),BW55*INDEX('Damage costs'!$Q$18:$Q$70,MATCH($B164,'Damage costs'!$C$18:$C$70,0))/1000,BW55*INDEX('Damage costs'!$U$18:$U$70,MATCH($B164,'Damage costs'!$C$18:$C$70,0))/1000),"")</f>
        <v/>
      </c>
      <c r="BX164" s="59" t="str">
        <f>IFERROR(IF(OR($C$168=FALSE,LEFT($B164,3)&lt;&gt;"NOX"),BX55*INDEX('Damage costs'!$Q$18:$Q$70,MATCH($B164,'Damage costs'!$C$18:$C$70,0))/1000,BX55*INDEX('Damage costs'!$U$18:$U$70,MATCH($B164,'Damage costs'!$C$18:$C$70,0))/1000),"")</f>
        <v/>
      </c>
      <c r="BY164" s="59" t="str">
        <f>IFERROR(IF(OR($C$168=FALSE,LEFT($B164,3)&lt;&gt;"NOX"),BY55*INDEX('Damage costs'!$Q$18:$Q$70,MATCH($B164,'Damage costs'!$C$18:$C$70,0))/1000,BY55*INDEX('Damage costs'!$U$18:$U$70,MATCH($B164,'Damage costs'!$C$18:$C$70,0))/1000),"")</f>
        <v/>
      </c>
      <c r="BZ164" s="59" t="str">
        <f>IFERROR(IF(OR($C$168=FALSE,LEFT($B164,3)&lt;&gt;"NOX"),BZ55*INDEX('Damage costs'!$Q$18:$Q$70,MATCH($B164,'Damage costs'!$C$18:$C$70,0))/1000,BZ55*INDEX('Damage costs'!$U$18:$U$70,MATCH($B164,'Damage costs'!$C$18:$C$70,0))/1000),"")</f>
        <v/>
      </c>
      <c r="CA164" s="59" t="str">
        <f>IFERROR(IF(OR($C$168=FALSE,LEFT($B164,3)&lt;&gt;"NOX"),CA55*INDEX('Damage costs'!$Q$18:$Q$70,MATCH($B164,'Damage costs'!$C$18:$C$70,0))/1000,CA55*INDEX('Damage costs'!$U$18:$U$70,MATCH($B164,'Damage costs'!$C$18:$C$70,0))/1000),"")</f>
        <v/>
      </c>
      <c r="CB164" s="59" t="str">
        <f>IFERROR(IF(OR($C$168=FALSE,LEFT($B164,3)&lt;&gt;"NOX"),CB55*INDEX('Damage costs'!$Q$18:$Q$70,MATCH($B164,'Damage costs'!$C$18:$C$70,0))/1000,CB55*INDEX('Damage costs'!$U$18:$U$70,MATCH($B164,'Damage costs'!$C$18:$C$70,0))/1000),"")</f>
        <v/>
      </c>
      <c r="CC164" s="59" t="str">
        <f>IFERROR(IF(OR($C$168=FALSE,LEFT($B164,3)&lt;&gt;"NOX"),CC55*INDEX('Damage costs'!$Q$18:$Q$70,MATCH($B164,'Damage costs'!$C$18:$C$70,0))/1000,CC55*INDEX('Damage costs'!$U$18:$U$70,MATCH($B164,'Damage costs'!$C$18:$C$70,0))/1000),"")</f>
        <v/>
      </c>
      <c r="CD164" s="59" t="str">
        <f>IFERROR(IF(OR($C$168=FALSE,LEFT($B164,3)&lt;&gt;"NOX"),CD55*INDEX('Damage costs'!$Q$18:$Q$70,MATCH($B164,'Damage costs'!$C$18:$C$70,0))/1000,CD55*INDEX('Damage costs'!$U$18:$U$70,MATCH($B164,'Damage costs'!$C$18:$C$70,0))/1000),"")</f>
        <v/>
      </c>
      <c r="CE164" s="59" t="str">
        <f>IFERROR(IF(OR($C$168=FALSE,LEFT($B164,3)&lt;&gt;"NOX"),CE55*INDEX('Damage costs'!$Q$18:$Q$70,MATCH($B164,'Damage costs'!$C$18:$C$70,0))/1000,CE55*INDEX('Damage costs'!$U$18:$U$70,MATCH($B164,'Damage costs'!$C$18:$C$70,0))/1000),"")</f>
        <v/>
      </c>
      <c r="CF164" s="59" t="str">
        <f>IFERROR(IF(OR($C$168=FALSE,LEFT($B164,3)&lt;&gt;"NOX"),CF55*INDEX('Damage costs'!$Q$18:$Q$70,MATCH($B164,'Damage costs'!$C$18:$C$70,0))/1000,CF55*INDEX('Damage costs'!$U$18:$U$70,MATCH($B164,'Damage costs'!$C$18:$C$70,0))/1000),"")</f>
        <v/>
      </c>
      <c r="CG164" s="59" t="str">
        <f>IFERROR(IF(OR($C$168=FALSE,LEFT($B164,3)&lt;&gt;"NOX"),CG55*INDEX('Damage costs'!$Q$18:$Q$70,MATCH($B164,'Damage costs'!$C$18:$C$70,0))/1000,CG55*INDEX('Damage costs'!$U$18:$U$70,MATCH($B164,'Damage costs'!$C$18:$C$70,0))/1000),"")</f>
        <v/>
      </c>
      <c r="CH164" s="59" t="str">
        <f>IFERROR(IF(OR($C$168=FALSE,LEFT($B164,3)&lt;&gt;"NOX"),CH55*INDEX('Damage costs'!$Q$18:$Q$70,MATCH($B164,'Damage costs'!$C$18:$C$70,0))/1000,CH55*INDEX('Damage costs'!$U$18:$U$70,MATCH($B164,'Damage costs'!$C$18:$C$70,0))/1000),"")</f>
        <v/>
      </c>
      <c r="CI164" s="59" t="str">
        <f>IFERROR(IF(OR($C$168=FALSE,LEFT($B164,3)&lt;&gt;"NOX"),CI55*INDEX('Damage costs'!$Q$18:$Q$70,MATCH($B164,'Damage costs'!$C$18:$C$70,0))/1000,CI55*INDEX('Damage costs'!$U$18:$U$70,MATCH($B164,'Damage costs'!$C$18:$C$70,0))/1000),"")</f>
        <v/>
      </c>
      <c r="CJ164" s="59" t="str">
        <f>IFERROR(IF(OR($C$168=FALSE,LEFT($B164,3)&lt;&gt;"NOX"),CJ55*INDEX('Damage costs'!$Q$18:$Q$70,MATCH($B164,'Damage costs'!$C$18:$C$70,0))/1000,CJ55*INDEX('Damage costs'!$U$18:$U$70,MATCH($B164,'Damage costs'!$C$18:$C$70,0))/1000),"")</f>
        <v/>
      </c>
      <c r="CK164" s="59" t="str">
        <f>IFERROR(IF(OR($C$168=FALSE,LEFT($B164,3)&lt;&gt;"NOX"),CK55*INDEX('Damage costs'!$Q$18:$Q$70,MATCH($B164,'Damage costs'!$C$18:$C$70,0))/1000,CK55*INDEX('Damage costs'!$U$18:$U$70,MATCH($B164,'Damage costs'!$C$18:$C$70,0))/1000),"")</f>
        <v/>
      </c>
      <c r="CL164" s="59" t="str">
        <f>IFERROR(IF(OR($C$168=FALSE,LEFT($B164,3)&lt;&gt;"NOX"),CL55*INDEX('Damage costs'!$Q$18:$Q$70,MATCH($B164,'Damage costs'!$C$18:$C$70,0))/1000,CL55*INDEX('Damage costs'!$U$18:$U$70,MATCH($B164,'Damage costs'!$C$18:$C$70,0))/1000),"")</f>
        <v/>
      </c>
      <c r="CM164" s="59" t="str">
        <f>IFERROR(IF(OR($C$168=FALSE,LEFT($B164,3)&lt;&gt;"NOX"),CM55*INDEX('Damage costs'!$Q$18:$Q$70,MATCH($B164,'Damage costs'!$C$18:$C$70,0))/1000,CM55*INDEX('Damage costs'!$U$18:$U$70,MATCH($B164,'Damage costs'!$C$18:$C$70,0))/1000),"")</f>
        <v/>
      </c>
      <c r="CN164" s="59" t="str">
        <f>IFERROR(IF(OR($C$168=FALSE,LEFT($B164,3)&lt;&gt;"NOX"),CN55*INDEX('Damage costs'!$Q$18:$Q$70,MATCH($B164,'Damage costs'!$C$18:$C$70,0))/1000,CN55*INDEX('Damage costs'!$U$18:$U$70,MATCH($B164,'Damage costs'!$C$18:$C$70,0))/1000),"")</f>
        <v/>
      </c>
      <c r="CO164" s="59" t="str">
        <f>IFERROR(IF(OR($C$168=FALSE,LEFT($B164,3)&lt;&gt;"NOX"),CO55*INDEX('Damage costs'!$Q$18:$Q$70,MATCH($B164,'Damage costs'!$C$18:$C$70,0))/1000,CO55*INDEX('Damage costs'!$U$18:$U$70,MATCH($B164,'Damage costs'!$C$18:$C$70,0))/1000),"")</f>
        <v/>
      </c>
      <c r="CP164" s="59" t="str">
        <f>IFERROR(IF(OR($C$168=FALSE,LEFT($B164,3)&lt;&gt;"NOX"),CP55*INDEX('Damage costs'!$Q$18:$Q$70,MATCH($B164,'Damage costs'!$C$18:$C$70,0))/1000,CP55*INDEX('Damage costs'!$U$18:$U$70,MATCH($B164,'Damage costs'!$C$18:$C$70,0))/1000),"")</f>
        <v/>
      </c>
      <c r="CQ164" s="59" t="str">
        <f>IFERROR(IF(OR($C$168=FALSE,LEFT($B164,3)&lt;&gt;"NOX"),CQ55*INDEX('Damage costs'!$Q$18:$Q$70,MATCH($B164,'Damage costs'!$C$18:$C$70,0))/1000,CQ55*INDEX('Damage costs'!$U$18:$U$70,MATCH($B164,'Damage costs'!$C$18:$C$70,0))/1000),"")</f>
        <v/>
      </c>
      <c r="CR164" s="59" t="str">
        <f>IFERROR(IF(OR($C$168=FALSE,LEFT($B164,3)&lt;&gt;"NOX"),CR55*INDEX('Damage costs'!$Q$18:$Q$70,MATCH($B164,'Damage costs'!$C$18:$C$70,0))/1000,CR55*INDEX('Damage costs'!$U$18:$U$70,MATCH($B164,'Damage costs'!$C$18:$C$70,0))/1000),"")</f>
        <v/>
      </c>
      <c r="CS164" s="59" t="str">
        <f>IFERROR(IF(OR($C$168=FALSE,LEFT($B164,3)&lt;&gt;"NOX"),CS55*INDEX('Damage costs'!$Q$18:$Q$70,MATCH($B164,'Damage costs'!$C$18:$C$70,0))/1000,CS55*INDEX('Damage costs'!$U$18:$U$70,MATCH($B164,'Damage costs'!$C$18:$C$70,0))/1000),"")</f>
        <v/>
      </c>
      <c r="CT164" s="59" t="str">
        <f>IFERROR(IF(OR($C$168=FALSE,LEFT($B164,3)&lt;&gt;"NOX"),CT55*INDEX('Damage costs'!$Q$18:$Q$70,MATCH($B164,'Damage costs'!$C$18:$C$70,0))/1000,CT55*INDEX('Damage costs'!$U$18:$U$70,MATCH($B164,'Damage costs'!$C$18:$C$70,0))/1000),"")</f>
        <v/>
      </c>
      <c r="CU164" s="59" t="str">
        <f>IFERROR(IF(OR($C$168=FALSE,LEFT($B164,3)&lt;&gt;"NOX"),CU55*INDEX('Damage costs'!$Q$18:$Q$70,MATCH($B164,'Damage costs'!$C$18:$C$70,0))/1000,CU55*INDEX('Damage costs'!$U$18:$U$70,MATCH($B164,'Damage costs'!$C$18:$C$70,0))/1000),"")</f>
        <v/>
      </c>
      <c r="CV164" s="59" t="str">
        <f>IFERROR(IF(OR($C$168=FALSE,LEFT($B164,3)&lt;&gt;"NOX"),CV55*INDEX('Damage costs'!$Q$18:$Q$70,MATCH($B164,'Damage costs'!$C$18:$C$70,0))/1000,CV55*INDEX('Damage costs'!$U$18:$U$70,MATCH($B164,'Damage costs'!$C$18:$C$70,0))/1000),"")</f>
        <v/>
      </c>
      <c r="CW164" s="59" t="str">
        <f>IFERROR(IF(OR($C$168=FALSE,LEFT($B164,3)&lt;&gt;"NOX"),CW55*INDEX('Damage costs'!$Q$18:$Q$70,MATCH($B164,'Damage costs'!$C$18:$C$70,0))/1000,CW55*INDEX('Damage costs'!$U$18:$U$70,MATCH($B164,'Damage costs'!$C$18:$C$70,0))/1000),"")</f>
        <v/>
      </c>
      <c r="CX164" s="59" t="str">
        <f>IFERROR(IF(OR($C$168=FALSE,LEFT($B164,3)&lt;&gt;"NOX"),CX55*INDEX('Damage costs'!$Q$18:$Q$70,MATCH($B164,'Damage costs'!$C$18:$C$70,0))/1000,CX55*INDEX('Damage costs'!$U$18:$U$70,MATCH($B164,'Damage costs'!$C$18:$C$70,0))/1000),"")</f>
        <v/>
      </c>
      <c r="CY164" s="59" t="str">
        <f>IFERROR(IF(OR($C$168=FALSE,LEFT($B164,3)&lt;&gt;"NOX"),CY55*INDEX('Damage costs'!$Q$18:$Q$70,MATCH($B164,'Damage costs'!$C$18:$C$70,0))/1000,CY55*INDEX('Damage costs'!$U$18:$U$70,MATCH($B164,'Damage costs'!$C$18:$C$70,0))/1000),"")</f>
        <v/>
      </c>
      <c r="CZ164" s="391"/>
    </row>
    <row r="165" spans="2:104" x14ac:dyDescent="0.25">
      <c r="B165" s="406">
        <f t="shared" si="60"/>
        <v>0</v>
      </c>
      <c r="C165" s="9" t="s">
        <v>1117</v>
      </c>
      <c r="D165" s="59" t="str">
        <f>IFERROR(IF(OR($C$168=FALSE,LEFT($B165,3)&lt;&gt;"NOX"),D56*INDEX('Damage costs'!$Q$18:$Q$70,MATCH($B165,'Damage costs'!$C$18:$C$70,0))/1000,D56*INDEX('Damage costs'!$U$18:$U$70,MATCH($B165,'Damage costs'!$C$18:$C$70,0))/1000),"")</f>
        <v/>
      </c>
      <c r="E165" s="59" t="str">
        <f>IFERROR(IF(OR($C$168=FALSE,LEFT($B165,3)&lt;&gt;"NOX"),E56*INDEX('Damage costs'!$Q$18:$Q$70,MATCH($B165,'Damage costs'!$C$18:$C$70,0))/1000,E56*INDEX('Damage costs'!$U$18:$U$70,MATCH($B165,'Damage costs'!$C$18:$C$70,0))/1000),"")</f>
        <v/>
      </c>
      <c r="F165" s="59" t="str">
        <f>IFERROR(IF(OR($C$168=FALSE,LEFT($B165,3)&lt;&gt;"NOX"),F56*INDEX('Damage costs'!$Q$18:$Q$70,MATCH($B165,'Damage costs'!$C$18:$C$70,0))/1000,F56*INDEX('Damage costs'!$U$18:$U$70,MATCH($B165,'Damage costs'!$C$18:$C$70,0))/1000),"")</f>
        <v/>
      </c>
      <c r="G165" s="59" t="str">
        <f>IFERROR(IF(OR($C$168=FALSE,LEFT($B165,3)&lt;&gt;"NOX"),G56*INDEX('Damage costs'!$Q$18:$Q$70,MATCH($B165,'Damage costs'!$C$18:$C$70,0))/1000,G56*INDEX('Damage costs'!$U$18:$U$70,MATCH($B165,'Damage costs'!$C$18:$C$70,0))/1000),"")</f>
        <v/>
      </c>
      <c r="H165" s="59" t="str">
        <f>IFERROR(IF(OR($C$168=FALSE,LEFT($B165,3)&lt;&gt;"NOX"),H56*INDEX('Damage costs'!$Q$18:$Q$70,MATCH($B165,'Damage costs'!$C$18:$C$70,0))/1000,H56*INDEX('Damage costs'!$U$18:$U$70,MATCH($B165,'Damage costs'!$C$18:$C$70,0))/1000),"")</f>
        <v/>
      </c>
      <c r="I165" s="59" t="str">
        <f>IFERROR(IF(OR($C$168=FALSE,LEFT($B165,3)&lt;&gt;"NOX"),I56*INDEX('Damage costs'!$Q$18:$Q$70,MATCH($B165,'Damage costs'!$C$18:$C$70,0))/1000,I56*INDEX('Damage costs'!$U$18:$U$70,MATCH($B165,'Damage costs'!$C$18:$C$70,0))/1000),"")</f>
        <v/>
      </c>
      <c r="J165" s="59" t="str">
        <f>IFERROR(IF(OR($C$168=FALSE,LEFT($B165,3)&lt;&gt;"NOX"),J56*INDEX('Damage costs'!$Q$18:$Q$70,MATCH($B165,'Damage costs'!$C$18:$C$70,0))/1000,J56*INDEX('Damage costs'!$U$18:$U$70,MATCH($B165,'Damage costs'!$C$18:$C$70,0))/1000),"")</f>
        <v/>
      </c>
      <c r="K165" s="59" t="str">
        <f>IFERROR(IF(OR($C$168=FALSE,LEFT($B165,3)&lt;&gt;"NOX"),K56*INDEX('Damage costs'!$Q$18:$Q$70,MATCH($B165,'Damage costs'!$C$18:$C$70,0))/1000,K56*INDEX('Damage costs'!$U$18:$U$70,MATCH($B165,'Damage costs'!$C$18:$C$70,0))/1000),"")</f>
        <v/>
      </c>
      <c r="L165" s="59" t="str">
        <f>IFERROR(IF(OR($C$168=FALSE,LEFT($B165,3)&lt;&gt;"NOX"),L56*INDEX('Damage costs'!$Q$18:$Q$70,MATCH($B165,'Damage costs'!$C$18:$C$70,0))/1000,L56*INDEX('Damage costs'!$U$18:$U$70,MATCH($B165,'Damage costs'!$C$18:$C$70,0))/1000),"")</f>
        <v/>
      </c>
      <c r="M165" s="59" t="str">
        <f>IFERROR(IF(OR($C$168=FALSE,LEFT($B165,3)&lt;&gt;"NOX"),M56*INDEX('Damage costs'!$Q$18:$Q$70,MATCH($B165,'Damage costs'!$C$18:$C$70,0))/1000,M56*INDEX('Damage costs'!$U$18:$U$70,MATCH($B165,'Damage costs'!$C$18:$C$70,0))/1000),"")</f>
        <v/>
      </c>
      <c r="N165" s="59" t="str">
        <f>IFERROR(IF(OR($C$168=FALSE,LEFT($B165,3)&lt;&gt;"NOX"),N56*INDEX('Damage costs'!$Q$18:$Q$70,MATCH($B165,'Damage costs'!$C$18:$C$70,0))/1000,N56*INDEX('Damage costs'!$U$18:$U$70,MATCH($B165,'Damage costs'!$C$18:$C$70,0))/1000),"")</f>
        <v/>
      </c>
      <c r="O165" s="59" t="str">
        <f>IFERROR(IF(OR($C$168=FALSE,LEFT($B165,3)&lt;&gt;"NOX"),O56*INDEX('Damage costs'!$Q$18:$Q$70,MATCH($B165,'Damage costs'!$C$18:$C$70,0))/1000,O56*INDEX('Damage costs'!$U$18:$U$70,MATCH($B165,'Damage costs'!$C$18:$C$70,0))/1000),"")</f>
        <v/>
      </c>
      <c r="P165" s="59" t="str">
        <f>IFERROR(IF(OR($C$168=FALSE,LEFT($B165,3)&lt;&gt;"NOX"),P56*INDEX('Damage costs'!$Q$18:$Q$70,MATCH($B165,'Damage costs'!$C$18:$C$70,0))/1000,P56*INDEX('Damage costs'!$U$18:$U$70,MATCH($B165,'Damage costs'!$C$18:$C$70,0))/1000),"")</f>
        <v/>
      </c>
      <c r="Q165" s="59" t="str">
        <f>IFERROR(IF(OR($C$168=FALSE,LEFT($B165,3)&lt;&gt;"NOX"),Q56*INDEX('Damage costs'!$Q$18:$Q$70,MATCH($B165,'Damage costs'!$C$18:$C$70,0))/1000,Q56*INDEX('Damage costs'!$U$18:$U$70,MATCH($B165,'Damage costs'!$C$18:$C$70,0))/1000),"")</f>
        <v/>
      </c>
      <c r="R165" s="59" t="str">
        <f>IFERROR(IF(OR($C$168=FALSE,LEFT($B165,3)&lt;&gt;"NOX"),R56*INDEX('Damage costs'!$Q$18:$Q$70,MATCH($B165,'Damage costs'!$C$18:$C$70,0))/1000,R56*INDEX('Damage costs'!$U$18:$U$70,MATCH($B165,'Damage costs'!$C$18:$C$70,0))/1000),"")</f>
        <v/>
      </c>
      <c r="S165" s="59" t="str">
        <f>IFERROR(IF(OR($C$168=FALSE,LEFT($B165,3)&lt;&gt;"NOX"),S56*INDEX('Damage costs'!$Q$18:$Q$70,MATCH($B165,'Damage costs'!$C$18:$C$70,0))/1000,S56*INDEX('Damage costs'!$U$18:$U$70,MATCH($B165,'Damage costs'!$C$18:$C$70,0))/1000),"")</f>
        <v/>
      </c>
      <c r="T165" s="59" t="str">
        <f>IFERROR(IF(OR($C$168=FALSE,LEFT($B165,3)&lt;&gt;"NOX"),T56*INDEX('Damage costs'!$Q$18:$Q$70,MATCH($B165,'Damage costs'!$C$18:$C$70,0))/1000,T56*INDEX('Damage costs'!$U$18:$U$70,MATCH($B165,'Damage costs'!$C$18:$C$70,0))/1000),"")</f>
        <v/>
      </c>
      <c r="U165" s="59" t="str">
        <f>IFERROR(IF(OR($C$168=FALSE,LEFT($B165,3)&lt;&gt;"NOX"),U56*INDEX('Damage costs'!$Q$18:$Q$70,MATCH($B165,'Damage costs'!$C$18:$C$70,0))/1000,U56*INDEX('Damage costs'!$U$18:$U$70,MATCH($B165,'Damage costs'!$C$18:$C$70,0))/1000),"")</f>
        <v/>
      </c>
      <c r="V165" s="59" t="str">
        <f>IFERROR(IF(OR($C$168=FALSE,LEFT($B165,3)&lt;&gt;"NOX"),V56*INDEX('Damage costs'!$Q$18:$Q$70,MATCH($B165,'Damage costs'!$C$18:$C$70,0))/1000,V56*INDEX('Damage costs'!$U$18:$U$70,MATCH($B165,'Damage costs'!$C$18:$C$70,0))/1000),"")</f>
        <v/>
      </c>
      <c r="W165" s="59" t="str">
        <f>IFERROR(IF(OR($C$168=FALSE,LEFT($B165,3)&lt;&gt;"NOX"),W56*INDEX('Damage costs'!$Q$18:$Q$70,MATCH($B165,'Damage costs'!$C$18:$C$70,0))/1000,W56*INDEX('Damage costs'!$U$18:$U$70,MATCH($B165,'Damage costs'!$C$18:$C$70,0))/1000),"")</f>
        <v/>
      </c>
      <c r="X165" s="59" t="str">
        <f>IFERROR(IF(OR($C$168=FALSE,LEFT($B165,3)&lt;&gt;"NOX"),X56*INDEX('Damage costs'!$Q$18:$Q$70,MATCH($B165,'Damage costs'!$C$18:$C$70,0))/1000,X56*INDEX('Damage costs'!$U$18:$U$70,MATCH($B165,'Damage costs'!$C$18:$C$70,0))/1000),"")</f>
        <v/>
      </c>
      <c r="Y165" s="59" t="str">
        <f>IFERROR(IF(OR($C$168=FALSE,LEFT($B165,3)&lt;&gt;"NOX"),Y56*INDEX('Damage costs'!$Q$18:$Q$70,MATCH($B165,'Damage costs'!$C$18:$C$70,0))/1000,Y56*INDEX('Damage costs'!$U$18:$U$70,MATCH($B165,'Damage costs'!$C$18:$C$70,0))/1000),"")</f>
        <v/>
      </c>
      <c r="Z165" s="59" t="str">
        <f>IFERROR(IF(OR($C$168=FALSE,LEFT($B165,3)&lt;&gt;"NOX"),Z56*INDEX('Damage costs'!$Q$18:$Q$70,MATCH($B165,'Damage costs'!$C$18:$C$70,0))/1000,Z56*INDEX('Damage costs'!$U$18:$U$70,MATCH($B165,'Damage costs'!$C$18:$C$70,0))/1000),"")</f>
        <v/>
      </c>
      <c r="AA165" s="59" t="str">
        <f>IFERROR(IF(OR($C$168=FALSE,LEFT($B165,3)&lt;&gt;"NOX"),AA56*INDEX('Damage costs'!$Q$18:$Q$70,MATCH($B165,'Damage costs'!$C$18:$C$70,0))/1000,AA56*INDEX('Damage costs'!$U$18:$U$70,MATCH($B165,'Damage costs'!$C$18:$C$70,0))/1000),"")</f>
        <v/>
      </c>
      <c r="AB165" s="59" t="str">
        <f>IFERROR(IF(OR($C$168=FALSE,LEFT($B165,3)&lt;&gt;"NOX"),AB56*INDEX('Damage costs'!$Q$18:$Q$70,MATCH($B165,'Damage costs'!$C$18:$C$70,0))/1000,AB56*INDEX('Damage costs'!$U$18:$U$70,MATCH($B165,'Damage costs'!$C$18:$C$70,0))/1000),"")</f>
        <v/>
      </c>
      <c r="AC165" s="59" t="str">
        <f>IFERROR(IF(OR($C$168=FALSE,LEFT($B165,3)&lt;&gt;"NOX"),AC56*INDEX('Damage costs'!$Q$18:$Q$70,MATCH($B165,'Damage costs'!$C$18:$C$70,0))/1000,AC56*INDEX('Damage costs'!$U$18:$U$70,MATCH($B165,'Damage costs'!$C$18:$C$70,0))/1000),"")</f>
        <v/>
      </c>
      <c r="AD165" s="59" t="str">
        <f>IFERROR(IF(OR($C$168=FALSE,LEFT($B165,3)&lt;&gt;"NOX"),AD56*INDEX('Damage costs'!$Q$18:$Q$70,MATCH($B165,'Damage costs'!$C$18:$C$70,0))/1000,AD56*INDEX('Damage costs'!$U$18:$U$70,MATCH($B165,'Damage costs'!$C$18:$C$70,0))/1000),"")</f>
        <v/>
      </c>
      <c r="AE165" s="59" t="str">
        <f>IFERROR(IF(OR($C$168=FALSE,LEFT($B165,3)&lt;&gt;"NOX"),AE56*INDEX('Damage costs'!$Q$18:$Q$70,MATCH($B165,'Damage costs'!$C$18:$C$70,0))/1000,AE56*INDEX('Damage costs'!$U$18:$U$70,MATCH($B165,'Damage costs'!$C$18:$C$70,0))/1000),"")</f>
        <v/>
      </c>
      <c r="AF165" s="59" t="str">
        <f>IFERROR(IF(OR($C$168=FALSE,LEFT($B165,3)&lt;&gt;"NOX"),AF56*INDEX('Damage costs'!$Q$18:$Q$70,MATCH($B165,'Damage costs'!$C$18:$C$70,0))/1000,AF56*INDEX('Damage costs'!$U$18:$U$70,MATCH($B165,'Damage costs'!$C$18:$C$70,0))/1000),"")</f>
        <v/>
      </c>
      <c r="AG165" s="59" t="str">
        <f>IFERROR(IF(OR($C$168=FALSE,LEFT($B165,3)&lt;&gt;"NOX"),AG56*INDEX('Damage costs'!$Q$18:$Q$70,MATCH($B165,'Damage costs'!$C$18:$C$70,0))/1000,AG56*INDEX('Damage costs'!$U$18:$U$70,MATCH($B165,'Damage costs'!$C$18:$C$70,0))/1000),"")</f>
        <v/>
      </c>
      <c r="AH165" s="59" t="str">
        <f>IFERROR(IF(OR($C$168=FALSE,LEFT($B165,3)&lt;&gt;"NOX"),AH56*INDEX('Damage costs'!$Q$18:$Q$70,MATCH($B165,'Damage costs'!$C$18:$C$70,0))/1000,AH56*INDEX('Damage costs'!$U$18:$U$70,MATCH($B165,'Damage costs'!$C$18:$C$70,0))/1000),"")</f>
        <v/>
      </c>
      <c r="AI165" s="59" t="str">
        <f>IFERROR(IF(OR($C$168=FALSE,LEFT($B165,3)&lt;&gt;"NOX"),AI56*INDEX('Damage costs'!$Q$18:$Q$70,MATCH($B165,'Damage costs'!$C$18:$C$70,0))/1000,AI56*INDEX('Damage costs'!$U$18:$U$70,MATCH($B165,'Damage costs'!$C$18:$C$70,0))/1000),"")</f>
        <v/>
      </c>
      <c r="AJ165" s="59" t="str">
        <f>IFERROR(IF(OR($C$168=FALSE,LEFT($B165,3)&lt;&gt;"NOX"),AJ56*INDEX('Damage costs'!$Q$18:$Q$70,MATCH($B165,'Damage costs'!$C$18:$C$70,0))/1000,AJ56*INDEX('Damage costs'!$U$18:$U$70,MATCH($B165,'Damage costs'!$C$18:$C$70,0))/1000),"")</f>
        <v/>
      </c>
      <c r="AK165" s="59" t="str">
        <f>IFERROR(IF(OR($C$168=FALSE,LEFT($B165,3)&lt;&gt;"NOX"),AK56*INDEX('Damage costs'!$Q$18:$Q$70,MATCH($B165,'Damage costs'!$C$18:$C$70,0))/1000,AK56*INDEX('Damage costs'!$U$18:$U$70,MATCH($B165,'Damage costs'!$C$18:$C$70,0))/1000),"")</f>
        <v/>
      </c>
      <c r="AL165" s="59" t="str">
        <f>IFERROR(IF(OR($C$168=FALSE,LEFT($B165,3)&lt;&gt;"NOX"),AL56*INDEX('Damage costs'!$Q$18:$Q$70,MATCH($B165,'Damage costs'!$C$18:$C$70,0))/1000,AL56*INDEX('Damage costs'!$U$18:$U$70,MATCH($B165,'Damage costs'!$C$18:$C$70,0))/1000),"")</f>
        <v/>
      </c>
      <c r="AM165" s="59" t="str">
        <f>IFERROR(IF(OR($C$168=FALSE,LEFT($B165,3)&lt;&gt;"NOX"),AM56*INDEX('Damage costs'!$Q$18:$Q$70,MATCH($B165,'Damage costs'!$C$18:$C$70,0))/1000,AM56*INDEX('Damage costs'!$U$18:$U$70,MATCH($B165,'Damage costs'!$C$18:$C$70,0))/1000),"")</f>
        <v/>
      </c>
      <c r="AN165" s="59" t="str">
        <f>IFERROR(IF(OR($C$168=FALSE,LEFT($B165,3)&lt;&gt;"NOX"),AN56*INDEX('Damage costs'!$Q$18:$Q$70,MATCH($B165,'Damage costs'!$C$18:$C$70,0))/1000,AN56*INDEX('Damage costs'!$U$18:$U$70,MATCH($B165,'Damage costs'!$C$18:$C$70,0))/1000),"")</f>
        <v/>
      </c>
      <c r="AO165" s="59" t="str">
        <f>IFERROR(IF(OR($C$168=FALSE,LEFT($B165,3)&lt;&gt;"NOX"),AO56*INDEX('Damage costs'!$Q$18:$Q$70,MATCH($B165,'Damage costs'!$C$18:$C$70,0))/1000,AO56*INDEX('Damage costs'!$U$18:$U$70,MATCH($B165,'Damage costs'!$C$18:$C$70,0))/1000),"")</f>
        <v/>
      </c>
      <c r="AP165" s="59" t="str">
        <f>IFERROR(IF(OR($C$168=FALSE,LEFT($B165,3)&lt;&gt;"NOX"),AP56*INDEX('Damage costs'!$Q$18:$Q$70,MATCH($B165,'Damage costs'!$C$18:$C$70,0))/1000,AP56*INDEX('Damage costs'!$U$18:$U$70,MATCH($B165,'Damage costs'!$C$18:$C$70,0))/1000),"")</f>
        <v/>
      </c>
      <c r="AQ165" s="59" t="str">
        <f>IFERROR(IF(OR($C$168=FALSE,LEFT($B165,3)&lt;&gt;"NOX"),AQ56*INDEX('Damage costs'!$Q$18:$Q$70,MATCH($B165,'Damage costs'!$C$18:$C$70,0))/1000,AQ56*INDEX('Damage costs'!$U$18:$U$70,MATCH($B165,'Damage costs'!$C$18:$C$70,0))/1000),"")</f>
        <v/>
      </c>
      <c r="AR165" s="59" t="str">
        <f>IFERROR(IF(OR($C$168=FALSE,LEFT($B165,3)&lt;&gt;"NOX"),AR56*INDEX('Damage costs'!$Q$18:$Q$70,MATCH($B165,'Damage costs'!$C$18:$C$70,0))/1000,AR56*INDEX('Damage costs'!$U$18:$U$70,MATCH($B165,'Damage costs'!$C$18:$C$70,0))/1000),"")</f>
        <v/>
      </c>
      <c r="AS165" s="59" t="str">
        <f>IFERROR(IF(OR($C$168=FALSE,LEFT($B165,3)&lt;&gt;"NOX"),AS56*INDEX('Damage costs'!$Q$18:$Q$70,MATCH($B165,'Damage costs'!$C$18:$C$70,0))/1000,AS56*INDEX('Damage costs'!$U$18:$U$70,MATCH($B165,'Damage costs'!$C$18:$C$70,0))/1000),"")</f>
        <v/>
      </c>
      <c r="AT165" s="59" t="str">
        <f>IFERROR(IF(OR($C$168=FALSE,LEFT($B165,3)&lt;&gt;"NOX"),AT56*INDEX('Damage costs'!$Q$18:$Q$70,MATCH($B165,'Damage costs'!$C$18:$C$70,0))/1000,AT56*INDEX('Damage costs'!$U$18:$U$70,MATCH($B165,'Damage costs'!$C$18:$C$70,0))/1000),"")</f>
        <v/>
      </c>
      <c r="AU165" s="59" t="str">
        <f>IFERROR(IF(OR($C$168=FALSE,LEFT($B165,3)&lt;&gt;"NOX"),AU56*INDEX('Damage costs'!$Q$18:$Q$70,MATCH($B165,'Damage costs'!$C$18:$C$70,0))/1000,AU56*INDEX('Damage costs'!$U$18:$U$70,MATCH($B165,'Damage costs'!$C$18:$C$70,0))/1000),"")</f>
        <v/>
      </c>
      <c r="AV165" s="59" t="str">
        <f>IFERROR(IF(OR($C$168=FALSE,LEFT($B165,3)&lt;&gt;"NOX"),AV56*INDEX('Damage costs'!$Q$18:$Q$70,MATCH($B165,'Damage costs'!$C$18:$C$70,0))/1000,AV56*INDEX('Damage costs'!$U$18:$U$70,MATCH($B165,'Damage costs'!$C$18:$C$70,0))/1000),"")</f>
        <v/>
      </c>
      <c r="AW165" s="59" t="str">
        <f>IFERROR(IF(OR($C$168=FALSE,LEFT($B165,3)&lt;&gt;"NOX"),AW56*INDEX('Damage costs'!$Q$18:$Q$70,MATCH($B165,'Damage costs'!$C$18:$C$70,0))/1000,AW56*INDEX('Damage costs'!$U$18:$U$70,MATCH($B165,'Damage costs'!$C$18:$C$70,0))/1000),"")</f>
        <v/>
      </c>
      <c r="AX165" s="59" t="str">
        <f>IFERROR(IF(OR($C$168=FALSE,LEFT($B165,3)&lt;&gt;"NOX"),AX56*INDEX('Damage costs'!$Q$18:$Q$70,MATCH($B165,'Damage costs'!$C$18:$C$70,0))/1000,AX56*INDEX('Damage costs'!$U$18:$U$70,MATCH($B165,'Damage costs'!$C$18:$C$70,0))/1000),"")</f>
        <v/>
      </c>
      <c r="AY165" s="59" t="str">
        <f>IFERROR(IF(OR($C$168=FALSE,LEFT($B165,3)&lt;&gt;"NOX"),AY56*INDEX('Damage costs'!$Q$18:$Q$70,MATCH($B165,'Damage costs'!$C$18:$C$70,0))/1000,AY56*INDEX('Damage costs'!$U$18:$U$70,MATCH($B165,'Damage costs'!$C$18:$C$70,0))/1000),"")</f>
        <v/>
      </c>
      <c r="AZ165" s="59" t="str">
        <f>IFERROR(IF(OR($C$168=FALSE,LEFT($B165,3)&lt;&gt;"NOX"),AZ56*INDEX('Damage costs'!$Q$18:$Q$70,MATCH($B165,'Damage costs'!$C$18:$C$70,0))/1000,AZ56*INDEX('Damage costs'!$U$18:$U$70,MATCH($B165,'Damage costs'!$C$18:$C$70,0))/1000),"")</f>
        <v/>
      </c>
      <c r="BA165" s="59" t="str">
        <f>IFERROR(IF(OR($C$168=FALSE,LEFT($B165,3)&lt;&gt;"NOX"),BA56*INDEX('Damage costs'!$Q$18:$Q$70,MATCH($B165,'Damage costs'!$C$18:$C$70,0))/1000,BA56*INDEX('Damage costs'!$U$18:$U$70,MATCH($B165,'Damage costs'!$C$18:$C$70,0))/1000),"")</f>
        <v/>
      </c>
      <c r="BB165" s="59" t="str">
        <f>IFERROR(IF(OR($C$168=FALSE,LEFT($B165,3)&lt;&gt;"NOX"),BB56*INDEX('Damage costs'!$Q$18:$Q$70,MATCH($B165,'Damage costs'!$C$18:$C$70,0))/1000,BB56*INDEX('Damage costs'!$U$18:$U$70,MATCH($B165,'Damage costs'!$C$18:$C$70,0))/1000),"")</f>
        <v/>
      </c>
      <c r="BC165" s="59" t="str">
        <f>IFERROR(IF(OR($C$168=FALSE,LEFT($B165,3)&lt;&gt;"NOX"),BC56*INDEX('Damage costs'!$Q$18:$Q$70,MATCH($B165,'Damage costs'!$C$18:$C$70,0))/1000,BC56*INDEX('Damage costs'!$U$18:$U$70,MATCH($B165,'Damage costs'!$C$18:$C$70,0))/1000),"")</f>
        <v/>
      </c>
      <c r="BD165" s="59" t="str">
        <f>IFERROR(IF(OR($C$168=FALSE,LEFT($B165,3)&lt;&gt;"NOX"),BD56*INDEX('Damage costs'!$Q$18:$Q$70,MATCH($B165,'Damage costs'!$C$18:$C$70,0))/1000,BD56*INDEX('Damage costs'!$U$18:$U$70,MATCH($B165,'Damage costs'!$C$18:$C$70,0))/1000),"")</f>
        <v/>
      </c>
      <c r="BE165" s="59" t="str">
        <f>IFERROR(IF(OR($C$168=FALSE,LEFT($B165,3)&lt;&gt;"NOX"),BE56*INDEX('Damage costs'!$Q$18:$Q$70,MATCH($B165,'Damage costs'!$C$18:$C$70,0))/1000,BE56*INDEX('Damage costs'!$U$18:$U$70,MATCH($B165,'Damage costs'!$C$18:$C$70,0))/1000),"")</f>
        <v/>
      </c>
      <c r="BF165" s="59" t="str">
        <f>IFERROR(IF(OR($C$168=FALSE,LEFT($B165,3)&lt;&gt;"NOX"),BF56*INDEX('Damage costs'!$Q$18:$Q$70,MATCH($B165,'Damage costs'!$C$18:$C$70,0))/1000,BF56*INDEX('Damage costs'!$U$18:$U$70,MATCH($B165,'Damage costs'!$C$18:$C$70,0))/1000),"")</f>
        <v/>
      </c>
      <c r="BG165" s="59" t="str">
        <f>IFERROR(IF(OR($C$168=FALSE,LEFT($B165,3)&lt;&gt;"NOX"),BG56*INDEX('Damage costs'!$Q$18:$Q$70,MATCH($B165,'Damage costs'!$C$18:$C$70,0))/1000,BG56*INDEX('Damage costs'!$U$18:$U$70,MATCH($B165,'Damage costs'!$C$18:$C$70,0))/1000),"")</f>
        <v/>
      </c>
      <c r="BH165" s="59" t="str">
        <f>IFERROR(IF(OR($C$168=FALSE,LEFT($B165,3)&lt;&gt;"NOX"),BH56*INDEX('Damage costs'!$Q$18:$Q$70,MATCH($B165,'Damage costs'!$C$18:$C$70,0))/1000,BH56*INDEX('Damage costs'!$U$18:$U$70,MATCH($B165,'Damage costs'!$C$18:$C$70,0))/1000),"")</f>
        <v/>
      </c>
      <c r="BI165" s="59" t="str">
        <f>IFERROR(IF(OR($C$168=FALSE,LEFT($B165,3)&lt;&gt;"NOX"),BI56*INDEX('Damage costs'!$Q$18:$Q$70,MATCH($B165,'Damage costs'!$C$18:$C$70,0))/1000,BI56*INDEX('Damage costs'!$U$18:$U$70,MATCH($B165,'Damage costs'!$C$18:$C$70,0))/1000),"")</f>
        <v/>
      </c>
      <c r="BJ165" s="59" t="str">
        <f>IFERROR(IF(OR($C$168=FALSE,LEFT($B165,3)&lt;&gt;"NOX"),BJ56*INDEX('Damage costs'!$Q$18:$Q$70,MATCH($B165,'Damage costs'!$C$18:$C$70,0))/1000,BJ56*INDEX('Damage costs'!$U$18:$U$70,MATCH($B165,'Damage costs'!$C$18:$C$70,0))/1000),"")</f>
        <v/>
      </c>
      <c r="BK165" s="59" t="str">
        <f>IFERROR(IF(OR($C$168=FALSE,LEFT($B165,3)&lt;&gt;"NOX"),BK56*INDEX('Damage costs'!$Q$18:$Q$70,MATCH($B165,'Damage costs'!$C$18:$C$70,0))/1000,BK56*INDEX('Damage costs'!$U$18:$U$70,MATCH($B165,'Damage costs'!$C$18:$C$70,0))/1000),"")</f>
        <v/>
      </c>
      <c r="BL165" s="59" t="str">
        <f>IFERROR(IF(OR($C$168=FALSE,LEFT($B165,3)&lt;&gt;"NOX"),BL56*INDEX('Damage costs'!$Q$18:$Q$70,MATCH($B165,'Damage costs'!$C$18:$C$70,0))/1000,BL56*INDEX('Damage costs'!$U$18:$U$70,MATCH($B165,'Damage costs'!$C$18:$C$70,0))/1000),"")</f>
        <v/>
      </c>
      <c r="BM165" s="59" t="str">
        <f>IFERROR(IF(OR($C$168=FALSE,LEFT($B165,3)&lt;&gt;"NOX"),BM56*INDEX('Damage costs'!$Q$18:$Q$70,MATCH($B165,'Damage costs'!$C$18:$C$70,0))/1000,BM56*INDEX('Damage costs'!$U$18:$U$70,MATCH($B165,'Damage costs'!$C$18:$C$70,0))/1000),"")</f>
        <v/>
      </c>
      <c r="BN165" s="59" t="str">
        <f>IFERROR(IF(OR($C$168=FALSE,LEFT($B165,3)&lt;&gt;"NOX"),BN56*INDEX('Damage costs'!$Q$18:$Q$70,MATCH($B165,'Damage costs'!$C$18:$C$70,0))/1000,BN56*INDEX('Damage costs'!$U$18:$U$70,MATCH($B165,'Damage costs'!$C$18:$C$70,0))/1000),"")</f>
        <v/>
      </c>
      <c r="BO165" s="59" t="str">
        <f>IFERROR(IF(OR($C$168=FALSE,LEFT($B165,3)&lt;&gt;"NOX"),BO56*INDEX('Damage costs'!$Q$18:$Q$70,MATCH($B165,'Damage costs'!$C$18:$C$70,0))/1000,BO56*INDEX('Damage costs'!$U$18:$U$70,MATCH($B165,'Damage costs'!$C$18:$C$70,0))/1000),"")</f>
        <v/>
      </c>
      <c r="BP165" s="59" t="str">
        <f>IFERROR(IF(OR($C$168=FALSE,LEFT($B165,3)&lt;&gt;"NOX"),BP56*INDEX('Damage costs'!$Q$18:$Q$70,MATCH($B165,'Damage costs'!$C$18:$C$70,0))/1000,BP56*INDEX('Damage costs'!$U$18:$U$70,MATCH($B165,'Damage costs'!$C$18:$C$70,0))/1000),"")</f>
        <v/>
      </c>
      <c r="BQ165" s="59" t="str">
        <f>IFERROR(IF(OR($C$168=FALSE,LEFT($B165,3)&lt;&gt;"NOX"),BQ56*INDEX('Damage costs'!$Q$18:$Q$70,MATCH($B165,'Damage costs'!$C$18:$C$70,0))/1000,BQ56*INDEX('Damage costs'!$U$18:$U$70,MATCH($B165,'Damage costs'!$C$18:$C$70,0))/1000),"")</f>
        <v/>
      </c>
      <c r="BR165" s="59" t="str">
        <f>IFERROR(IF(OR($C$168=FALSE,LEFT($B165,3)&lt;&gt;"NOX"),BR56*INDEX('Damage costs'!$Q$18:$Q$70,MATCH($B165,'Damage costs'!$C$18:$C$70,0))/1000,BR56*INDEX('Damage costs'!$U$18:$U$70,MATCH($B165,'Damage costs'!$C$18:$C$70,0))/1000),"")</f>
        <v/>
      </c>
      <c r="BS165" s="59" t="str">
        <f>IFERROR(IF(OR($C$168=FALSE,LEFT($B165,3)&lt;&gt;"NOX"),BS56*INDEX('Damage costs'!$Q$18:$Q$70,MATCH($B165,'Damage costs'!$C$18:$C$70,0))/1000,BS56*INDEX('Damage costs'!$U$18:$U$70,MATCH($B165,'Damage costs'!$C$18:$C$70,0))/1000),"")</f>
        <v/>
      </c>
      <c r="BT165" s="59" t="str">
        <f>IFERROR(IF(OR($C$168=FALSE,LEFT($B165,3)&lt;&gt;"NOX"),BT56*INDEX('Damage costs'!$Q$18:$Q$70,MATCH($B165,'Damage costs'!$C$18:$C$70,0))/1000,BT56*INDEX('Damage costs'!$U$18:$U$70,MATCH($B165,'Damage costs'!$C$18:$C$70,0))/1000),"")</f>
        <v/>
      </c>
      <c r="BU165" s="59" t="str">
        <f>IFERROR(IF(OR($C$168=FALSE,LEFT($B165,3)&lt;&gt;"NOX"),BU56*INDEX('Damage costs'!$Q$18:$Q$70,MATCH($B165,'Damage costs'!$C$18:$C$70,0))/1000,BU56*INDEX('Damage costs'!$U$18:$U$70,MATCH($B165,'Damage costs'!$C$18:$C$70,0))/1000),"")</f>
        <v/>
      </c>
      <c r="BV165" s="59" t="str">
        <f>IFERROR(IF(OR($C$168=FALSE,LEFT($B165,3)&lt;&gt;"NOX"),BV56*INDEX('Damage costs'!$Q$18:$Q$70,MATCH($B165,'Damage costs'!$C$18:$C$70,0))/1000,BV56*INDEX('Damage costs'!$U$18:$U$70,MATCH($B165,'Damage costs'!$C$18:$C$70,0))/1000),"")</f>
        <v/>
      </c>
      <c r="BW165" s="59" t="str">
        <f>IFERROR(IF(OR($C$168=FALSE,LEFT($B165,3)&lt;&gt;"NOX"),BW56*INDEX('Damage costs'!$Q$18:$Q$70,MATCH($B165,'Damage costs'!$C$18:$C$70,0))/1000,BW56*INDEX('Damage costs'!$U$18:$U$70,MATCH($B165,'Damage costs'!$C$18:$C$70,0))/1000),"")</f>
        <v/>
      </c>
      <c r="BX165" s="59" t="str">
        <f>IFERROR(IF(OR($C$168=FALSE,LEFT($B165,3)&lt;&gt;"NOX"),BX56*INDEX('Damage costs'!$Q$18:$Q$70,MATCH($B165,'Damage costs'!$C$18:$C$70,0))/1000,BX56*INDEX('Damage costs'!$U$18:$U$70,MATCH($B165,'Damage costs'!$C$18:$C$70,0))/1000),"")</f>
        <v/>
      </c>
      <c r="BY165" s="59" t="str">
        <f>IFERROR(IF(OR($C$168=FALSE,LEFT($B165,3)&lt;&gt;"NOX"),BY56*INDEX('Damage costs'!$Q$18:$Q$70,MATCH($B165,'Damage costs'!$C$18:$C$70,0))/1000,BY56*INDEX('Damage costs'!$U$18:$U$70,MATCH($B165,'Damage costs'!$C$18:$C$70,0))/1000),"")</f>
        <v/>
      </c>
      <c r="BZ165" s="59" t="str">
        <f>IFERROR(IF(OR($C$168=FALSE,LEFT($B165,3)&lt;&gt;"NOX"),BZ56*INDEX('Damage costs'!$Q$18:$Q$70,MATCH($B165,'Damage costs'!$C$18:$C$70,0))/1000,BZ56*INDEX('Damage costs'!$U$18:$U$70,MATCH($B165,'Damage costs'!$C$18:$C$70,0))/1000),"")</f>
        <v/>
      </c>
      <c r="CA165" s="59" t="str">
        <f>IFERROR(IF(OR($C$168=FALSE,LEFT($B165,3)&lt;&gt;"NOX"),CA56*INDEX('Damage costs'!$Q$18:$Q$70,MATCH($B165,'Damage costs'!$C$18:$C$70,0))/1000,CA56*INDEX('Damage costs'!$U$18:$U$70,MATCH($B165,'Damage costs'!$C$18:$C$70,0))/1000),"")</f>
        <v/>
      </c>
      <c r="CB165" s="59" t="str">
        <f>IFERROR(IF(OR($C$168=FALSE,LEFT($B165,3)&lt;&gt;"NOX"),CB56*INDEX('Damage costs'!$Q$18:$Q$70,MATCH($B165,'Damage costs'!$C$18:$C$70,0))/1000,CB56*INDEX('Damage costs'!$U$18:$U$70,MATCH($B165,'Damage costs'!$C$18:$C$70,0))/1000),"")</f>
        <v/>
      </c>
      <c r="CC165" s="59" t="str">
        <f>IFERROR(IF(OR($C$168=FALSE,LEFT($B165,3)&lt;&gt;"NOX"),CC56*INDEX('Damage costs'!$Q$18:$Q$70,MATCH($B165,'Damage costs'!$C$18:$C$70,0))/1000,CC56*INDEX('Damage costs'!$U$18:$U$70,MATCH($B165,'Damage costs'!$C$18:$C$70,0))/1000),"")</f>
        <v/>
      </c>
      <c r="CD165" s="59" t="str">
        <f>IFERROR(IF(OR($C$168=FALSE,LEFT($B165,3)&lt;&gt;"NOX"),CD56*INDEX('Damage costs'!$Q$18:$Q$70,MATCH($B165,'Damage costs'!$C$18:$C$70,0))/1000,CD56*INDEX('Damage costs'!$U$18:$U$70,MATCH($B165,'Damage costs'!$C$18:$C$70,0))/1000),"")</f>
        <v/>
      </c>
      <c r="CE165" s="59" t="str">
        <f>IFERROR(IF(OR($C$168=FALSE,LEFT($B165,3)&lt;&gt;"NOX"),CE56*INDEX('Damage costs'!$Q$18:$Q$70,MATCH($B165,'Damage costs'!$C$18:$C$70,0))/1000,CE56*INDEX('Damage costs'!$U$18:$U$70,MATCH($B165,'Damage costs'!$C$18:$C$70,0))/1000),"")</f>
        <v/>
      </c>
      <c r="CF165" s="59" t="str">
        <f>IFERROR(IF(OR($C$168=FALSE,LEFT($B165,3)&lt;&gt;"NOX"),CF56*INDEX('Damage costs'!$Q$18:$Q$70,MATCH($B165,'Damage costs'!$C$18:$C$70,0))/1000,CF56*INDEX('Damage costs'!$U$18:$U$70,MATCH($B165,'Damage costs'!$C$18:$C$70,0))/1000),"")</f>
        <v/>
      </c>
      <c r="CG165" s="59" t="str">
        <f>IFERROR(IF(OR($C$168=FALSE,LEFT($B165,3)&lt;&gt;"NOX"),CG56*INDEX('Damage costs'!$Q$18:$Q$70,MATCH($B165,'Damage costs'!$C$18:$C$70,0))/1000,CG56*INDEX('Damage costs'!$U$18:$U$70,MATCH($B165,'Damage costs'!$C$18:$C$70,0))/1000),"")</f>
        <v/>
      </c>
      <c r="CH165" s="59" t="str">
        <f>IFERROR(IF(OR($C$168=FALSE,LEFT($B165,3)&lt;&gt;"NOX"),CH56*INDEX('Damage costs'!$Q$18:$Q$70,MATCH($B165,'Damage costs'!$C$18:$C$70,0))/1000,CH56*INDEX('Damage costs'!$U$18:$U$70,MATCH($B165,'Damage costs'!$C$18:$C$70,0))/1000),"")</f>
        <v/>
      </c>
      <c r="CI165" s="59" t="str">
        <f>IFERROR(IF(OR($C$168=FALSE,LEFT($B165,3)&lt;&gt;"NOX"),CI56*INDEX('Damage costs'!$Q$18:$Q$70,MATCH($B165,'Damage costs'!$C$18:$C$70,0))/1000,CI56*INDEX('Damage costs'!$U$18:$U$70,MATCH($B165,'Damage costs'!$C$18:$C$70,0))/1000),"")</f>
        <v/>
      </c>
      <c r="CJ165" s="59" t="str">
        <f>IFERROR(IF(OR($C$168=FALSE,LEFT($B165,3)&lt;&gt;"NOX"),CJ56*INDEX('Damage costs'!$Q$18:$Q$70,MATCH($B165,'Damage costs'!$C$18:$C$70,0))/1000,CJ56*INDEX('Damage costs'!$U$18:$U$70,MATCH($B165,'Damage costs'!$C$18:$C$70,0))/1000),"")</f>
        <v/>
      </c>
      <c r="CK165" s="59" t="str">
        <f>IFERROR(IF(OR($C$168=FALSE,LEFT($B165,3)&lt;&gt;"NOX"),CK56*INDEX('Damage costs'!$Q$18:$Q$70,MATCH($B165,'Damage costs'!$C$18:$C$70,0))/1000,CK56*INDEX('Damage costs'!$U$18:$U$70,MATCH($B165,'Damage costs'!$C$18:$C$70,0))/1000),"")</f>
        <v/>
      </c>
      <c r="CL165" s="59" t="str">
        <f>IFERROR(IF(OR($C$168=FALSE,LEFT($B165,3)&lt;&gt;"NOX"),CL56*INDEX('Damage costs'!$Q$18:$Q$70,MATCH($B165,'Damage costs'!$C$18:$C$70,0))/1000,CL56*INDEX('Damage costs'!$U$18:$U$70,MATCH($B165,'Damage costs'!$C$18:$C$70,0))/1000),"")</f>
        <v/>
      </c>
      <c r="CM165" s="59" t="str">
        <f>IFERROR(IF(OR($C$168=FALSE,LEFT($B165,3)&lt;&gt;"NOX"),CM56*INDEX('Damage costs'!$Q$18:$Q$70,MATCH($B165,'Damage costs'!$C$18:$C$70,0))/1000,CM56*INDEX('Damage costs'!$U$18:$U$70,MATCH($B165,'Damage costs'!$C$18:$C$70,0))/1000),"")</f>
        <v/>
      </c>
      <c r="CN165" s="59" t="str">
        <f>IFERROR(IF(OR($C$168=FALSE,LEFT($B165,3)&lt;&gt;"NOX"),CN56*INDEX('Damage costs'!$Q$18:$Q$70,MATCH($B165,'Damage costs'!$C$18:$C$70,0))/1000,CN56*INDEX('Damage costs'!$U$18:$U$70,MATCH($B165,'Damage costs'!$C$18:$C$70,0))/1000),"")</f>
        <v/>
      </c>
      <c r="CO165" s="59" t="str">
        <f>IFERROR(IF(OR($C$168=FALSE,LEFT($B165,3)&lt;&gt;"NOX"),CO56*INDEX('Damage costs'!$Q$18:$Q$70,MATCH($B165,'Damage costs'!$C$18:$C$70,0))/1000,CO56*INDEX('Damage costs'!$U$18:$U$70,MATCH($B165,'Damage costs'!$C$18:$C$70,0))/1000),"")</f>
        <v/>
      </c>
      <c r="CP165" s="59" t="str">
        <f>IFERROR(IF(OR($C$168=FALSE,LEFT($B165,3)&lt;&gt;"NOX"),CP56*INDEX('Damage costs'!$Q$18:$Q$70,MATCH($B165,'Damage costs'!$C$18:$C$70,0))/1000,CP56*INDEX('Damage costs'!$U$18:$U$70,MATCH($B165,'Damage costs'!$C$18:$C$70,0))/1000),"")</f>
        <v/>
      </c>
      <c r="CQ165" s="59" t="str">
        <f>IFERROR(IF(OR($C$168=FALSE,LEFT($B165,3)&lt;&gt;"NOX"),CQ56*INDEX('Damage costs'!$Q$18:$Q$70,MATCH($B165,'Damage costs'!$C$18:$C$70,0))/1000,CQ56*INDEX('Damage costs'!$U$18:$U$70,MATCH($B165,'Damage costs'!$C$18:$C$70,0))/1000),"")</f>
        <v/>
      </c>
      <c r="CR165" s="59" t="str">
        <f>IFERROR(IF(OR($C$168=FALSE,LEFT($B165,3)&lt;&gt;"NOX"),CR56*INDEX('Damage costs'!$Q$18:$Q$70,MATCH($B165,'Damage costs'!$C$18:$C$70,0))/1000,CR56*INDEX('Damage costs'!$U$18:$U$70,MATCH($B165,'Damage costs'!$C$18:$C$70,0))/1000),"")</f>
        <v/>
      </c>
      <c r="CS165" s="59" t="str">
        <f>IFERROR(IF(OR($C$168=FALSE,LEFT($B165,3)&lt;&gt;"NOX"),CS56*INDEX('Damage costs'!$Q$18:$Q$70,MATCH($B165,'Damage costs'!$C$18:$C$70,0))/1000,CS56*INDEX('Damage costs'!$U$18:$U$70,MATCH($B165,'Damage costs'!$C$18:$C$70,0))/1000),"")</f>
        <v/>
      </c>
      <c r="CT165" s="59" t="str">
        <f>IFERROR(IF(OR($C$168=FALSE,LEFT($B165,3)&lt;&gt;"NOX"),CT56*INDEX('Damage costs'!$Q$18:$Q$70,MATCH($B165,'Damage costs'!$C$18:$C$70,0))/1000,CT56*INDEX('Damage costs'!$U$18:$U$70,MATCH($B165,'Damage costs'!$C$18:$C$70,0))/1000),"")</f>
        <v/>
      </c>
      <c r="CU165" s="59" t="str">
        <f>IFERROR(IF(OR($C$168=FALSE,LEFT($B165,3)&lt;&gt;"NOX"),CU56*INDEX('Damage costs'!$Q$18:$Q$70,MATCH($B165,'Damage costs'!$C$18:$C$70,0))/1000,CU56*INDEX('Damage costs'!$U$18:$U$70,MATCH($B165,'Damage costs'!$C$18:$C$70,0))/1000),"")</f>
        <v/>
      </c>
      <c r="CV165" s="59" t="str">
        <f>IFERROR(IF(OR($C$168=FALSE,LEFT($B165,3)&lt;&gt;"NOX"),CV56*INDEX('Damage costs'!$Q$18:$Q$70,MATCH($B165,'Damage costs'!$C$18:$C$70,0))/1000,CV56*INDEX('Damage costs'!$U$18:$U$70,MATCH($B165,'Damage costs'!$C$18:$C$70,0))/1000),"")</f>
        <v/>
      </c>
      <c r="CW165" s="59" t="str">
        <f>IFERROR(IF(OR($C$168=FALSE,LEFT($B165,3)&lt;&gt;"NOX"),CW56*INDEX('Damage costs'!$Q$18:$Q$70,MATCH($B165,'Damage costs'!$C$18:$C$70,0))/1000,CW56*INDEX('Damage costs'!$U$18:$U$70,MATCH($B165,'Damage costs'!$C$18:$C$70,0))/1000),"")</f>
        <v/>
      </c>
      <c r="CX165" s="59" t="str">
        <f>IFERROR(IF(OR($C$168=FALSE,LEFT($B165,3)&lt;&gt;"NOX"),CX56*INDEX('Damage costs'!$Q$18:$Q$70,MATCH($B165,'Damage costs'!$C$18:$C$70,0))/1000,CX56*INDEX('Damage costs'!$U$18:$U$70,MATCH($B165,'Damage costs'!$C$18:$C$70,0))/1000),"")</f>
        <v/>
      </c>
      <c r="CY165" s="59" t="str">
        <f>IFERROR(IF(OR($C$168=FALSE,LEFT($B165,3)&lt;&gt;"NOX"),CY56*INDEX('Damage costs'!$Q$18:$Q$70,MATCH($B165,'Damage costs'!$C$18:$C$70,0))/1000,CY56*INDEX('Damage costs'!$U$18:$U$70,MATCH($B165,'Damage costs'!$C$18:$C$70,0))/1000),"")</f>
        <v/>
      </c>
      <c r="CZ165" s="391"/>
    </row>
    <row r="166" spans="2:104" x14ac:dyDescent="0.25">
      <c r="B166" s="406">
        <f t="shared" si="60"/>
        <v>0</v>
      </c>
      <c r="C166" s="9" t="s">
        <v>1117</v>
      </c>
      <c r="D166" s="59" t="str">
        <f>IFERROR(IF(OR($C$168=FALSE,LEFT($B166,3)&lt;&gt;"NOX"),D57*INDEX('Damage costs'!$Q$18:$Q$70,MATCH($B166,'Damage costs'!$C$18:$C$70,0))/1000,D57*INDEX('Damage costs'!$U$18:$U$70,MATCH($B166,'Damage costs'!$C$18:$C$70,0))/1000),"")</f>
        <v/>
      </c>
      <c r="E166" s="59" t="str">
        <f>IFERROR(IF(OR($C$168=FALSE,LEFT($B166,3)&lt;&gt;"NOX"),E57*INDEX('Damage costs'!$Q$18:$Q$70,MATCH($B166,'Damage costs'!$C$18:$C$70,0))/1000,E57*INDEX('Damage costs'!$U$18:$U$70,MATCH($B166,'Damage costs'!$C$18:$C$70,0))/1000),"")</f>
        <v/>
      </c>
      <c r="F166" s="59" t="str">
        <f>IFERROR(IF(OR($C$168=FALSE,LEFT($B166,3)&lt;&gt;"NOX"),F57*INDEX('Damage costs'!$Q$18:$Q$70,MATCH($B166,'Damage costs'!$C$18:$C$70,0))/1000,F57*INDEX('Damage costs'!$U$18:$U$70,MATCH($B166,'Damage costs'!$C$18:$C$70,0))/1000),"")</f>
        <v/>
      </c>
      <c r="G166" s="59" t="str">
        <f>IFERROR(IF(OR($C$168=FALSE,LEFT($B166,3)&lt;&gt;"NOX"),G57*INDEX('Damage costs'!$Q$18:$Q$70,MATCH($B166,'Damage costs'!$C$18:$C$70,0))/1000,G57*INDEX('Damage costs'!$U$18:$U$70,MATCH($B166,'Damage costs'!$C$18:$C$70,0))/1000),"")</f>
        <v/>
      </c>
      <c r="H166" s="59" t="str">
        <f>IFERROR(IF(OR($C$168=FALSE,LEFT($B166,3)&lt;&gt;"NOX"),H57*INDEX('Damage costs'!$Q$18:$Q$70,MATCH($B166,'Damage costs'!$C$18:$C$70,0))/1000,H57*INDEX('Damage costs'!$U$18:$U$70,MATCH($B166,'Damage costs'!$C$18:$C$70,0))/1000),"")</f>
        <v/>
      </c>
      <c r="I166" s="59" t="str">
        <f>IFERROR(IF(OR($C$168=FALSE,LEFT($B166,3)&lt;&gt;"NOX"),I57*INDEX('Damage costs'!$Q$18:$Q$70,MATCH($B166,'Damage costs'!$C$18:$C$70,0))/1000,I57*INDEX('Damage costs'!$U$18:$U$70,MATCH($B166,'Damage costs'!$C$18:$C$70,0))/1000),"")</f>
        <v/>
      </c>
      <c r="J166" s="59" t="str">
        <f>IFERROR(IF(OR($C$168=FALSE,LEFT($B166,3)&lt;&gt;"NOX"),J57*INDEX('Damage costs'!$Q$18:$Q$70,MATCH($B166,'Damage costs'!$C$18:$C$70,0))/1000,J57*INDEX('Damage costs'!$U$18:$U$70,MATCH($B166,'Damage costs'!$C$18:$C$70,0))/1000),"")</f>
        <v/>
      </c>
      <c r="K166" s="59" t="str">
        <f>IFERROR(IF(OR($C$168=FALSE,LEFT($B166,3)&lt;&gt;"NOX"),K57*INDEX('Damage costs'!$Q$18:$Q$70,MATCH($B166,'Damage costs'!$C$18:$C$70,0))/1000,K57*INDEX('Damage costs'!$U$18:$U$70,MATCH($B166,'Damage costs'!$C$18:$C$70,0))/1000),"")</f>
        <v/>
      </c>
      <c r="L166" s="59" t="str">
        <f>IFERROR(IF(OR($C$168=FALSE,LEFT($B166,3)&lt;&gt;"NOX"),L57*INDEX('Damage costs'!$Q$18:$Q$70,MATCH($B166,'Damage costs'!$C$18:$C$70,0))/1000,L57*INDEX('Damage costs'!$U$18:$U$70,MATCH($B166,'Damage costs'!$C$18:$C$70,0))/1000),"")</f>
        <v/>
      </c>
      <c r="M166" s="59" t="str">
        <f>IFERROR(IF(OR($C$168=FALSE,LEFT($B166,3)&lt;&gt;"NOX"),M57*INDEX('Damage costs'!$Q$18:$Q$70,MATCH($B166,'Damage costs'!$C$18:$C$70,0))/1000,M57*INDEX('Damage costs'!$U$18:$U$70,MATCH($B166,'Damage costs'!$C$18:$C$70,0))/1000),"")</f>
        <v/>
      </c>
      <c r="N166" s="59" t="str">
        <f>IFERROR(IF(OR($C$168=FALSE,LEFT($B166,3)&lt;&gt;"NOX"),N57*INDEX('Damage costs'!$Q$18:$Q$70,MATCH($B166,'Damage costs'!$C$18:$C$70,0))/1000,N57*INDEX('Damage costs'!$U$18:$U$70,MATCH($B166,'Damage costs'!$C$18:$C$70,0))/1000),"")</f>
        <v/>
      </c>
      <c r="O166" s="59" t="str">
        <f>IFERROR(IF(OR($C$168=FALSE,LEFT($B166,3)&lt;&gt;"NOX"),O57*INDEX('Damage costs'!$Q$18:$Q$70,MATCH($B166,'Damage costs'!$C$18:$C$70,0))/1000,O57*INDEX('Damage costs'!$U$18:$U$70,MATCH($B166,'Damage costs'!$C$18:$C$70,0))/1000),"")</f>
        <v/>
      </c>
      <c r="P166" s="59" t="str">
        <f>IFERROR(IF(OR($C$168=FALSE,LEFT($B166,3)&lt;&gt;"NOX"),P57*INDEX('Damage costs'!$Q$18:$Q$70,MATCH($B166,'Damage costs'!$C$18:$C$70,0))/1000,P57*INDEX('Damage costs'!$U$18:$U$70,MATCH($B166,'Damage costs'!$C$18:$C$70,0))/1000),"")</f>
        <v/>
      </c>
      <c r="Q166" s="59" t="str">
        <f>IFERROR(IF(OR($C$168=FALSE,LEFT($B166,3)&lt;&gt;"NOX"),Q57*INDEX('Damage costs'!$Q$18:$Q$70,MATCH($B166,'Damage costs'!$C$18:$C$70,0))/1000,Q57*INDEX('Damage costs'!$U$18:$U$70,MATCH($B166,'Damage costs'!$C$18:$C$70,0))/1000),"")</f>
        <v/>
      </c>
      <c r="R166" s="59" t="str">
        <f>IFERROR(IF(OR($C$168=FALSE,LEFT($B166,3)&lt;&gt;"NOX"),R57*INDEX('Damage costs'!$Q$18:$Q$70,MATCH($B166,'Damage costs'!$C$18:$C$70,0))/1000,R57*INDEX('Damage costs'!$U$18:$U$70,MATCH($B166,'Damage costs'!$C$18:$C$70,0))/1000),"")</f>
        <v/>
      </c>
      <c r="S166" s="59" t="str">
        <f>IFERROR(IF(OR($C$168=FALSE,LEFT($B166,3)&lt;&gt;"NOX"),S57*INDEX('Damage costs'!$Q$18:$Q$70,MATCH($B166,'Damage costs'!$C$18:$C$70,0))/1000,S57*INDEX('Damage costs'!$U$18:$U$70,MATCH($B166,'Damage costs'!$C$18:$C$70,0))/1000),"")</f>
        <v/>
      </c>
      <c r="T166" s="59" t="str">
        <f>IFERROR(IF(OR($C$168=FALSE,LEFT($B166,3)&lt;&gt;"NOX"),T57*INDEX('Damage costs'!$Q$18:$Q$70,MATCH($B166,'Damage costs'!$C$18:$C$70,0))/1000,T57*INDEX('Damage costs'!$U$18:$U$70,MATCH($B166,'Damage costs'!$C$18:$C$70,0))/1000),"")</f>
        <v/>
      </c>
      <c r="U166" s="59" t="str">
        <f>IFERROR(IF(OR($C$168=FALSE,LEFT($B166,3)&lt;&gt;"NOX"),U57*INDEX('Damage costs'!$Q$18:$Q$70,MATCH($B166,'Damage costs'!$C$18:$C$70,0))/1000,U57*INDEX('Damage costs'!$U$18:$U$70,MATCH($B166,'Damage costs'!$C$18:$C$70,0))/1000),"")</f>
        <v/>
      </c>
      <c r="V166" s="59" t="str">
        <f>IFERROR(IF(OR($C$168=FALSE,LEFT($B166,3)&lt;&gt;"NOX"),V57*INDEX('Damage costs'!$Q$18:$Q$70,MATCH($B166,'Damage costs'!$C$18:$C$70,0))/1000,V57*INDEX('Damage costs'!$U$18:$U$70,MATCH($B166,'Damage costs'!$C$18:$C$70,0))/1000),"")</f>
        <v/>
      </c>
      <c r="W166" s="59" t="str">
        <f>IFERROR(IF(OR($C$168=FALSE,LEFT($B166,3)&lt;&gt;"NOX"),W57*INDEX('Damage costs'!$Q$18:$Q$70,MATCH($B166,'Damage costs'!$C$18:$C$70,0))/1000,W57*INDEX('Damage costs'!$U$18:$U$70,MATCH($B166,'Damage costs'!$C$18:$C$70,0))/1000),"")</f>
        <v/>
      </c>
      <c r="X166" s="59" t="str">
        <f>IFERROR(IF(OR($C$168=FALSE,LEFT($B166,3)&lt;&gt;"NOX"),X57*INDEX('Damage costs'!$Q$18:$Q$70,MATCH($B166,'Damage costs'!$C$18:$C$70,0))/1000,X57*INDEX('Damage costs'!$U$18:$U$70,MATCH($B166,'Damage costs'!$C$18:$C$70,0))/1000),"")</f>
        <v/>
      </c>
      <c r="Y166" s="59" t="str">
        <f>IFERROR(IF(OR($C$168=FALSE,LEFT($B166,3)&lt;&gt;"NOX"),Y57*INDEX('Damage costs'!$Q$18:$Q$70,MATCH($B166,'Damage costs'!$C$18:$C$70,0))/1000,Y57*INDEX('Damage costs'!$U$18:$U$70,MATCH($B166,'Damage costs'!$C$18:$C$70,0))/1000),"")</f>
        <v/>
      </c>
      <c r="Z166" s="59" t="str">
        <f>IFERROR(IF(OR($C$168=FALSE,LEFT($B166,3)&lt;&gt;"NOX"),Z57*INDEX('Damage costs'!$Q$18:$Q$70,MATCH($B166,'Damage costs'!$C$18:$C$70,0))/1000,Z57*INDEX('Damage costs'!$U$18:$U$70,MATCH($B166,'Damage costs'!$C$18:$C$70,0))/1000),"")</f>
        <v/>
      </c>
      <c r="AA166" s="59" t="str">
        <f>IFERROR(IF(OR($C$168=FALSE,LEFT($B166,3)&lt;&gt;"NOX"),AA57*INDEX('Damage costs'!$Q$18:$Q$70,MATCH($B166,'Damage costs'!$C$18:$C$70,0))/1000,AA57*INDEX('Damage costs'!$U$18:$U$70,MATCH($B166,'Damage costs'!$C$18:$C$70,0))/1000),"")</f>
        <v/>
      </c>
      <c r="AB166" s="59" t="str">
        <f>IFERROR(IF(OR($C$168=FALSE,LEFT($B166,3)&lt;&gt;"NOX"),AB57*INDEX('Damage costs'!$Q$18:$Q$70,MATCH($B166,'Damage costs'!$C$18:$C$70,0))/1000,AB57*INDEX('Damage costs'!$U$18:$U$70,MATCH($B166,'Damage costs'!$C$18:$C$70,0))/1000),"")</f>
        <v/>
      </c>
      <c r="AC166" s="59" t="str">
        <f>IFERROR(IF(OR($C$168=FALSE,LEFT($B166,3)&lt;&gt;"NOX"),AC57*INDEX('Damage costs'!$Q$18:$Q$70,MATCH($B166,'Damage costs'!$C$18:$C$70,0))/1000,AC57*INDEX('Damage costs'!$U$18:$U$70,MATCH($B166,'Damage costs'!$C$18:$C$70,0))/1000),"")</f>
        <v/>
      </c>
      <c r="AD166" s="59" t="str">
        <f>IFERROR(IF(OR($C$168=FALSE,LEFT($B166,3)&lt;&gt;"NOX"),AD57*INDEX('Damage costs'!$Q$18:$Q$70,MATCH($B166,'Damage costs'!$C$18:$C$70,0))/1000,AD57*INDEX('Damage costs'!$U$18:$U$70,MATCH($B166,'Damage costs'!$C$18:$C$70,0))/1000),"")</f>
        <v/>
      </c>
      <c r="AE166" s="59" t="str">
        <f>IFERROR(IF(OR($C$168=FALSE,LEFT($B166,3)&lt;&gt;"NOX"),AE57*INDEX('Damage costs'!$Q$18:$Q$70,MATCH($B166,'Damage costs'!$C$18:$C$70,0))/1000,AE57*INDEX('Damage costs'!$U$18:$U$70,MATCH($B166,'Damage costs'!$C$18:$C$70,0))/1000),"")</f>
        <v/>
      </c>
      <c r="AF166" s="59" t="str">
        <f>IFERROR(IF(OR($C$168=FALSE,LEFT($B166,3)&lt;&gt;"NOX"),AF57*INDEX('Damage costs'!$Q$18:$Q$70,MATCH($B166,'Damage costs'!$C$18:$C$70,0))/1000,AF57*INDEX('Damage costs'!$U$18:$U$70,MATCH($B166,'Damage costs'!$C$18:$C$70,0))/1000),"")</f>
        <v/>
      </c>
      <c r="AG166" s="59" t="str">
        <f>IFERROR(IF(OR($C$168=FALSE,LEFT($B166,3)&lt;&gt;"NOX"),AG57*INDEX('Damage costs'!$Q$18:$Q$70,MATCH($B166,'Damage costs'!$C$18:$C$70,0))/1000,AG57*INDEX('Damage costs'!$U$18:$U$70,MATCH($B166,'Damage costs'!$C$18:$C$70,0))/1000),"")</f>
        <v/>
      </c>
      <c r="AH166" s="59" t="str">
        <f>IFERROR(IF(OR($C$168=FALSE,LEFT($B166,3)&lt;&gt;"NOX"),AH57*INDEX('Damage costs'!$Q$18:$Q$70,MATCH($B166,'Damage costs'!$C$18:$C$70,0))/1000,AH57*INDEX('Damage costs'!$U$18:$U$70,MATCH($B166,'Damage costs'!$C$18:$C$70,0))/1000),"")</f>
        <v/>
      </c>
      <c r="AI166" s="59" t="str">
        <f>IFERROR(IF(OR($C$168=FALSE,LEFT($B166,3)&lt;&gt;"NOX"),AI57*INDEX('Damage costs'!$Q$18:$Q$70,MATCH($B166,'Damage costs'!$C$18:$C$70,0))/1000,AI57*INDEX('Damage costs'!$U$18:$U$70,MATCH($B166,'Damage costs'!$C$18:$C$70,0))/1000),"")</f>
        <v/>
      </c>
      <c r="AJ166" s="59" t="str">
        <f>IFERROR(IF(OR($C$168=FALSE,LEFT($B166,3)&lt;&gt;"NOX"),AJ57*INDEX('Damage costs'!$Q$18:$Q$70,MATCH($B166,'Damage costs'!$C$18:$C$70,0))/1000,AJ57*INDEX('Damage costs'!$U$18:$U$70,MATCH($B166,'Damage costs'!$C$18:$C$70,0))/1000),"")</f>
        <v/>
      </c>
      <c r="AK166" s="59" t="str">
        <f>IFERROR(IF(OR($C$168=FALSE,LEFT($B166,3)&lt;&gt;"NOX"),AK57*INDEX('Damage costs'!$Q$18:$Q$70,MATCH($B166,'Damage costs'!$C$18:$C$70,0))/1000,AK57*INDEX('Damage costs'!$U$18:$U$70,MATCH($B166,'Damage costs'!$C$18:$C$70,0))/1000),"")</f>
        <v/>
      </c>
      <c r="AL166" s="59" t="str">
        <f>IFERROR(IF(OR($C$168=FALSE,LEFT($B166,3)&lt;&gt;"NOX"),AL57*INDEX('Damage costs'!$Q$18:$Q$70,MATCH($B166,'Damage costs'!$C$18:$C$70,0))/1000,AL57*INDEX('Damage costs'!$U$18:$U$70,MATCH($B166,'Damage costs'!$C$18:$C$70,0))/1000),"")</f>
        <v/>
      </c>
      <c r="AM166" s="59" t="str">
        <f>IFERROR(IF(OR($C$168=FALSE,LEFT($B166,3)&lt;&gt;"NOX"),AM57*INDEX('Damage costs'!$Q$18:$Q$70,MATCH($B166,'Damage costs'!$C$18:$C$70,0))/1000,AM57*INDEX('Damage costs'!$U$18:$U$70,MATCH($B166,'Damage costs'!$C$18:$C$70,0))/1000),"")</f>
        <v/>
      </c>
      <c r="AN166" s="59" t="str">
        <f>IFERROR(IF(OR($C$168=FALSE,LEFT($B166,3)&lt;&gt;"NOX"),AN57*INDEX('Damage costs'!$Q$18:$Q$70,MATCH($B166,'Damage costs'!$C$18:$C$70,0))/1000,AN57*INDEX('Damage costs'!$U$18:$U$70,MATCH($B166,'Damage costs'!$C$18:$C$70,0))/1000),"")</f>
        <v/>
      </c>
      <c r="AO166" s="59" t="str">
        <f>IFERROR(IF(OR($C$168=FALSE,LEFT($B166,3)&lt;&gt;"NOX"),AO57*INDEX('Damage costs'!$Q$18:$Q$70,MATCH($B166,'Damage costs'!$C$18:$C$70,0))/1000,AO57*INDEX('Damage costs'!$U$18:$U$70,MATCH($B166,'Damage costs'!$C$18:$C$70,0))/1000),"")</f>
        <v/>
      </c>
      <c r="AP166" s="59" t="str">
        <f>IFERROR(IF(OR($C$168=FALSE,LEFT($B166,3)&lt;&gt;"NOX"),AP57*INDEX('Damage costs'!$Q$18:$Q$70,MATCH($B166,'Damage costs'!$C$18:$C$70,0))/1000,AP57*INDEX('Damage costs'!$U$18:$U$70,MATCH($B166,'Damage costs'!$C$18:$C$70,0))/1000),"")</f>
        <v/>
      </c>
      <c r="AQ166" s="59" t="str">
        <f>IFERROR(IF(OR($C$168=FALSE,LEFT($B166,3)&lt;&gt;"NOX"),AQ57*INDEX('Damage costs'!$Q$18:$Q$70,MATCH($B166,'Damage costs'!$C$18:$C$70,0))/1000,AQ57*INDEX('Damage costs'!$U$18:$U$70,MATCH($B166,'Damage costs'!$C$18:$C$70,0))/1000),"")</f>
        <v/>
      </c>
      <c r="AR166" s="59" t="str">
        <f>IFERROR(IF(OR($C$168=FALSE,LEFT($B166,3)&lt;&gt;"NOX"),AR57*INDEX('Damage costs'!$Q$18:$Q$70,MATCH($B166,'Damage costs'!$C$18:$C$70,0))/1000,AR57*INDEX('Damage costs'!$U$18:$U$70,MATCH($B166,'Damage costs'!$C$18:$C$70,0))/1000),"")</f>
        <v/>
      </c>
      <c r="AS166" s="59" t="str">
        <f>IFERROR(IF(OR($C$168=FALSE,LEFT($B166,3)&lt;&gt;"NOX"),AS57*INDEX('Damage costs'!$Q$18:$Q$70,MATCH($B166,'Damage costs'!$C$18:$C$70,0))/1000,AS57*INDEX('Damage costs'!$U$18:$U$70,MATCH($B166,'Damage costs'!$C$18:$C$70,0))/1000),"")</f>
        <v/>
      </c>
      <c r="AT166" s="59" t="str">
        <f>IFERROR(IF(OR($C$168=FALSE,LEFT($B166,3)&lt;&gt;"NOX"),AT57*INDEX('Damage costs'!$Q$18:$Q$70,MATCH($B166,'Damage costs'!$C$18:$C$70,0))/1000,AT57*INDEX('Damage costs'!$U$18:$U$70,MATCH($B166,'Damage costs'!$C$18:$C$70,0))/1000),"")</f>
        <v/>
      </c>
      <c r="AU166" s="59" t="str">
        <f>IFERROR(IF(OR($C$168=FALSE,LEFT($B166,3)&lt;&gt;"NOX"),AU57*INDEX('Damage costs'!$Q$18:$Q$70,MATCH($B166,'Damage costs'!$C$18:$C$70,0))/1000,AU57*INDEX('Damage costs'!$U$18:$U$70,MATCH($B166,'Damage costs'!$C$18:$C$70,0))/1000),"")</f>
        <v/>
      </c>
      <c r="AV166" s="59" t="str">
        <f>IFERROR(IF(OR($C$168=FALSE,LEFT($B166,3)&lt;&gt;"NOX"),AV57*INDEX('Damage costs'!$Q$18:$Q$70,MATCH($B166,'Damage costs'!$C$18:$C$70,0))/1000,AV57*INDEX('Damage costs'!$U$18:$U$70,MATCH($B166,'Damage costs'!$C$18:$C$70,0))/1000),"")</f>
        <v/>
      </c>
      <c r="AW166" s="59" t="str">
        <f>IFERROR(IF(OR($C$168=FALSE,LEFT($B166,3)&lt;&gt;"NOX"),AW57*INDEX('Damage costs'!$Q$18:$Q$70,MATCH($B166,'Damage costs'!$C$18:$C$70,0))/1000,AW57*INDEX('Damage costs'!$U$18:$U$70,MATCH($B166,'Damage costs'!$C$18:$C$70,0))/1000),"")</f>
        <v/>
      </c>
      <c r="AX166" s="59" t="str">
        <f>IFERROR(IF(OR($C$168=FALSE,LEFT($B166,3)&lt;&gt;"NOX"),AX57*INDEX('Damage costs'!$Q$18:$Q$70,MATCH($B166,'Damage costs'!$C$18:$C$70,0))/1000,AX57*INDEX('Damage costs'!$U$18:$U$70,MATCH($B166,'Damage costs'!$C$18:$C$70,0))/1000),"")</f>
        <v/>
      </c>
      <c r="AY166" s="59" t="str">
        <f>IFERROR(IF(OR($C$168=FALSE,LEFT($B166,3)&lt;&gt;"NOX"),AY57*INDEX('Damage costs'!$Q$18:$Q$70,MATCH($B166,'Damage costs'!$C$18:$C$70,0))/1000,AY57*INDEX('Damage costs'!$U$18:$U$70,MATCH($B166,'Damage costs'!$C$18:$C$70,0))/1000),"")</f>
        <v/>
      </c>
      <c r="AZ166" s="59" t="str">
        <f>IFERROR(IF(OR($C$168=FALSE,LEFT($B166,3)&lt;&gt;"NOX"),AZ57*INDEX('Damage costs'!$Q$18:$Q$70,MATCH($B166,'Damage costs'!$C$18:$C$70,0))/1000,AZ57*INDEX('Damage costs'!$U$18:$U$70,MATCH($B166,'Damage costs'!$C$18:$C$70,0))/1000),"")</f>
        <v/>
      </c>
      <c r="BA166" s="59" t="str">
        <f>IFERROR(IF(OR($C$168=FALSE,LEFT($B166,3)&lt;&gt;"NOX"),BA57*INDEX('Damage costs'!$Q$18:$Q$70,MATCH($B166,'Damage costs'!$C$18:$C$70,0))/1000,BA57*INDEX('Damage costs'!$U$18:$U$70,MATCH($B166,'Damage costs'!$C$18:$C$70,0))/1000),"")</f>
        <v/>
      </c>
      <c r="BB166" s="59" t="str">
        <f>IFERROR(IF(OR($C$168=FALSE,LEFT($B166,3)&lt;&gt;"NOX"),BB57*INDEX('Damage costs'!$Q$18:$Q$70,MATCH($B166,'Damage costs'!$C$18:$C$70,0))/1000,BB57*INDEX('Damage costs'!$U$18:$U$70,MATCH($B166,'Damage costs'!$C$18:$C$70,0))/1000),"")</f>
        <v/>
      </c>
      <c r="BC166" s="59" t="str">
        <f>IFERROR(IF(OR($C$168=FALSE,LEFT($B166,3)&lt;&gt;"NOX"),BC57*INDEX('Damage costs'!$Q$18:$Q$70,MATCH($B166,'Damage costs'!$C$18:$C$70,0))/1000,BC57*INDEX('Damage costs'!$U$18:$U$70,MATCH($B166,'Damage costs'!$C$18:$C$70,0))/1000),"")</f>
        <v/>
      </c>
      <c r="BD166" s="59" t="str">
        <f>IFERROR(IF(OR($C$168=FALSE,LEFT($B166,3)&lt;&gt;"NOX"),BD57*INDEX('Damage costs'!$Q$18:$Q$70,MATCH($B166,'Damage costs'!$C$18:$C$70,0))/1000,BD57*INDEX('Damage costs'!$U$18:$U$70,MATCH($B166,'Damage costs'!$C$18:$C$70,0))/1000),"")</f>
        <v/>
      </c>
      <c r="BE166" s="59" t="str">
        <f>IFERROR(IF(OR($C$168=FALSE,LEFT($B166,3)&lt;&gt;"NOX"),BE57*INDEX('Damage costs'!$Q$18:$Q$70,MATCH($B166,'Damage costs'!$C$18:$C$70,0))/1000,BE57*INDEX('Damage costs'!$U$18:$U$70,MATCH($B166,'Damage costs'!$C$18:$C$70,0))/1000),"")</f>
        <v/>
      </c>
      <c r="BF166" s="59" t="str">
        <f>IFERROR(IF(OR($C$168=FALSE,LEFT($B166,3)&lt;&gt;"NOX"),BF57*INDEX('Damage costs'!$Q$18:$Q$70,MATCH($B166,'Damage costs'!$C$18:$C$70,0))/1000,BF57*INDEX('Damage costs'!$U$18:$U$70,MATCH($B166,'Damage costs'!$C$18:$C$70,0))/1000),"")</f>
        <v/>
      </c>
      <c r="BG166" s="59" t="str">
        <f>IFERROR(IF(OR($C$168=FALSE,LEFT($B166,3)&lt;&gt;"NOX"),BG57*INDEX('Damage costs'!$Q$18:$Q$70,MATCH($B166,'Damage costs'!$C$18:$C$70,0))/1000,BG57*INDEX('Damage costs'!$U$18:$U$70,MATCH($B166,'Damage costs'!$C$18:$C$70,0))/1000),"")</f>
        <v/>
      </c>
      <c r="BH166" s="59" t="str">
        <f>IFERROR(IF(OR($C$168=FALSE,LEFT($B166,3)&lt;&gt;"NOX"),BH57*INDEX('Damage costs'!$Q$18:$Q$70,MATCH($B166,'Damage costs'!$C$18:$C$70,0))/1000,BH57*INDEX('Damage costs'!$U$18:$U$70,MATCH($B166,'Damage costs'!$C$18:$C$70,0))/1000),"")</f>
        <v/>
      </c>
      <c r="BI166" s="59" t="str">
        <f>IFERROR(IF(OR($C$168=FALSE,LEFT($B166,3)&lt;&gt;"NOX"),BI57*INDEX('Damage costs'!$Q$18:$Q$70,MATCH($B166,'Damage costs'!$C$18:$C$70,0))/1000,BI57*INDEX('Damage costs'!$U$18:$U$70,MATCH($B166,'Damage costs'!$C$18:$C$70,0))/1000),"")</f>
        <v/>
      </c>
      <c r="BJ166" s="59" t="str">
        <f>IFERROR(IF(OR($C$168=FALSE,LEFT($B166,3)&lt;&gt;"NOX"),BJ57*INDEX('Damage costs'!$Q$18:$Q$70,MATCH($B166,'Damage costs'!$C$18:$C$70,0))/1000,BJ57*INDEX('Damage costs'!$U$18:$U$70,MATCH($B166,'Damage costs'!$C$18:$C$70,0))/1000),"")</f>
        <v/>
      </c>
      <c r="BK166" s="59" t="str">
        <f>IFERROR(IF(OR($C$168=FALSE,LEFT($B166,3)&lt;&gt;"NOX"),BK57*INDEX('Damage costs'!$Q$18:$Q$70,MATCH($B166,'Damage costs'!$C$18:$C$70,0))/1000,BK57*INDEX('Damage costs'!$U$18:$U$70,MATCH($B166,'Damage costs'!$C$18:$C$70,0))/1000),"")</f>
        <v/>
      </c>
      <c r="BL166" s="59" t="str">
        <f>IFERROR(IF(OR($C$168=FALSE,LEFT($B166,3)&lt;&gt;"NOX"),BL57*INDEX('Damage costs'!$Q$18:$Q$70,MATCH($B166,'Damage costs'!$C$18:$C$70,0))/1000,BL57*INDEX('Damage costs'!$U$18:$U$70,MATCH($B166,'Damage costs'!$C$18:$C$70,0))/1000),"")</f>
        <v/>
      </c>
      <c r="BM166" s="59" t="str">
        <f>IFERROR(IF(OR($C$168=FALSE,LEFT($B166,3)&lt;&gt;"NOX"),BM57*INDEX('Damage costs'!$Q$18:$Q$70,MATCH($B166,'Damage costs'!$C$18:$C$70,0))/1000,BM57*INDEX('Damage costs'!$U$18:$U$70,MATCH($B166,'Damage costs'!$C$18:$C$70,0))/1000),"")</f>
        <v/>
      </c>
      <c r="BN166" s="59" t="str">
        <f>IFERROR(IF(OR($C$168=FALSE,LEFT($B166,3)&lt;&gt;"NOX"),BN57*INDEX('Damage costs'!$Q$18:$Q$70,MATCH($B166,'Damage costs'!$C$18:$C$70,0))/1000,BN57*INDEX('Damage costs'!$U$18:$U$70,MATCH($B166,'Damage costs'!$C$18:$C$70,0))/1000),"")</f>
        <v/>
      </c>
      <c r="BO166" s="59" t="str">
        <f>IFERROR(IF(OR($C$168=FALSE,LEFT($B166,3)&lt;&gt;"NOX"),BO57*INDEX('Damage costs'!$Q$18:$Q$70,MATCH($B166,'Damage costs'!$C$18:$C$70,0))/1000,BO57*INDEX('Damage costs'!$U$18:$U$70,MATCH($B166,'Damage costs'!$C$18:$C$70,0))/1000),"")</f>
        <v/>
      </c>
      <c r="BP166" s="59" t="str">
        <f>IFERROR(IF(OR($C$168=FALSE,LEFT($B166,3)&lt;&gt;"NOX"),BP57*INDEX('Damage costs'!$Q$18:$Q$70,MATCH($B166,'Damage costs'!$C$18:$C$70,0))/1000,BP57*INDEX('Damage costs'!$U$18:$U$70,MATCH($B166,'Damage costs'!$C$18:$C$70,0))/1000),"")</f>
        <v/>
      </c>
      <c r="BQ166" s="59" t="str">
        <f>IFERROR(IF(OR($C$168=FALSE,LEFT($B166,3)&lt;&gt;"NOX"),BQ57*INDEX('Damage costs'!$Q$18:$Q$70,MATCH($B166,'Damage costs'!$C$18:$C$70,0))/1000,BQ57*INDEX('Damage costs'!$U$18:$U$70,MATCH($B166,'Damage costs'!$C$18:$C$70,0))/1000),"")</f>
        <v/>
      </c>
      <c r="BR166" s="59" t="str">
        <f>IFERROR(IF(OR($C$168=FALSE,LEFT($B166,3)&lt;&gt;"NOX"),BR57*INDEX('Damage costs'!$Q$18:$Q$70,MATCH($B166,'Damage costs'!$C$18:$C$70,0))/1000,BR57*INDEX('Damage costs'!$U$18:$U$70,MATCH($B166,'Damage costs'!$C$18:$C$70,0))/1000),"")</f>
        <v/>
      </c>
      <c r="BS166" s="59" t="str">
        <f>IFERROR(IF(OR($C$168=FALSE,LEFT($B166,3)&lt;&gt;"NOX"),BS57*INDEX('Damage costs'!$Q$18:$Q$70,MATCH($B166,'Damage costs'!$C$18:$C$70,0))/1000,BS57*INDEX('Damage costs'!$U$18:$U$70,MATCH($B166,'Damage costs'!$C$18:$C$70,0))/1000),"")</f>
        <v/>
      </c>
      <c r="BT166" s="59" t="str">
        <f>IFERROR(IF(OR($C$168=FALSE,LEFT($B166,3)&lt;&gt;"NOX"),BT57*INDEX('Damage costs'!$Q$18:$Q$70,MATCH($B166,'Damage costs'!$C$18:$C$70,0))/1000,BT57*INDEX('Damage costs'!$U$18:$U$70,MATCH($B166,'Damage costs'!$C$18:$C$70,0))/1000),"")</f>
        <v/>
      </c>
      <c r="BU166" s="59" t="str">
        <f>IFERROR(IF(OR($C$168=FALSE,LEFT($B166,3)&lt;&gt;"NOX"),BU57*INDEX('Damage costs'!$Q$18:$Q$70,MATCH($B166,'Damage costs'!$C$18:$C$70,0))/1000,BU57*INDEX('Damage costs'!$U$18:$U$70,MATCH($B166,'Damage costs'!$C$18:$C$70,0))/1000),"")</f>
        <v/>
      </c>
      <c r="BV166" s="59" t="str">
        <f>IFERROR(IF(OR($C$168=FALSE,LEFT($B166,3)&lt;&gt;"NOX"),BV57*INDEX('Damage costs'!$Q$18:$Q$70,MATCH($B166,'Damage costs'!$C$18:$C$70,0))/1000,BV57*INDEX('Damage costs'!$U$18:$U$70,MATCH($B166,'Damage costs'!$C$18:$C$70,0))/1000),"")</f>
        <v/>
      </c>
      <c r="BW166" s="59" t="str">
        <f>IFERROR(IF(OR($C$168=FALSE,LEFT($B166,3)&lt;&gt;"NOX"),BW57*INDEX('Damage costs'!$Q$18:$Q$70,MATCH($B166,'Damage costs'!$C$18:$C$70,0))/1000,BW57*INDEX('Damage costs'!$U$18:$U$70,MATCH($B166,'Damage costs'!$C$18:$C$70,0))/1000),"")</f>
        <v/>
      </c>
      <c r="BX166" s="59" t="str">
        <f>IFERROR(IF(OR($C$168=FALSE,LEFT($B166,3)&lt;&gt;"NOX"),BX57*INDEX('Damage costs'!$Q$18:$Q$70,MATCH($B166,'Damage costs'!$C$18:$C$70,0))/1000,BX57*INDEX('Damage costs'!$U$18:$U$70,MATCH($B166,'Damage costs'!$C$18:$C$70,0))/1000),"")</f>
        <v/>
      </c>
      <c r="BY166" s="59" t="str">
        <f>IFERROR(IF(OR($C$168=FALSE,LEFT($B166,3)&lt;&gt;"NOX"),BY57*INDEX('Damage costs'!$Q$18:$Q$70,MATCH($B166,'Damage costs'!$C$18:$C$70,0))/1000,BY57*INDEX('Damage costs'!$U$18:$U$70,MATCH($B166,'Damage costs'!$C$18:$C$70,0))/1000),"")</f>
        <v/>
      </c>
      <c r="BZ166" s="59" t="str">
        <f>IFERROR(IF(OR($C$168=FALSE,LEFT($B166,3)&lt;&gt;"NOX"),BZ57*INDEX('Damage costs'!$Q$18:$Q$70,MATCH($B166,'Damage costs'!$C$18:$C$70,0))/1000,BZ57*INDEX('Damage costs'!$U$18:$U$70,MATCH($B166,'Damage costs'!$C$18:$C$70,0))/1000),"")</f>
        <v/>
      </c>
      <c r="CA166" s="59" t="str">
        <f>IFERROR(IF(OR($C$168=FALSE,LEFT($B166,3)&lt;&gt;"NOX"),CA57*INDEX('Damage costs'!$Q$18:$Q$70,MATCH($B166,'Damage costs'!$C$18:$C$70,0))/1000,CA57*INDEX('Damage costs'!$U$18:$U$70,MATCH($B166,'Damage costs'!$C$18:$C$70,0))/1000),"")</f>
        <v/>
      </c>
      <c r="CB166" s="59" t="str">
        <f>IFERROR(IF(OR($C$168=FALSE,LEFT($B166,3)&lt;&gt;"NOX"),CB57*INDEX('Damage costs'!$Q$18:$Q$70,MATCH($B166,'Damage costs'!$C$18:$C$70,0))/1000,CB57*INDEX('Damage costs'!$U$18:$U$70,MATCH($B166,'Damage costs'!$C$18:$C$70,0))/1000),"")</f>
        <v/>
      </c>
      <c r="CC166" s="59" t="str">
        <f>IFERROR(IF(OR($C$168=FALSE,LEFT($B166,3)&lt;&gt;"NOX"),CC57*INDEX('Damage costs'!$Q$18:$Q$70,MATCH($B166,'Damage costs'!$C$18:$C$70,0))/1000,CC57*INDEX('Damage costs'!$U$18:$U$70,MATCH($B166,'Damage costs'!$C$18:$C$70,0))/1000),"")</f>
        <v/>
      </c>
      <c r="CD166" s="59" t="str">
        <f>IFERROR(IF(OR($C$168=FALSE,LEFT($B166,3)&lt;&gt;"NOX"),CD57*INDEX('Damage costs'!$Q$18:$Q$70,MATCH($B166,'Damage costs'!$C$18:$C$70,0))/1000,CD57*INDEX('Damage costs'!$U$18:$U$70,MATCH($B166,'Damage costs'!$C$18:$C$70,0))/1000),"")</f>
        <v/>
      </c>
      <c r="CE166" s="59" t="str">
        <f>IFERROR(IF(OR($C$168=FALSE,LEFT($B166,3)&lt;&gt;"NOX"),CE57*INDEX('Damage costs'!$Q$18:$Q$70,MATCH($B166,'Damage costs'!$C$18:$C$70,0))/1000,CE57*INDEX('Damage costs'!$U$18:$U$70,MATCH($B166,'Damage costs'!$C$18:$C$70,0))/1000),"")</f>
        <v/>
      </c>
      <c r="CF166" s="59" t="str">
        <f>IFERROR(IF(OR($C$168=FALSE,LEFT($B166,3)&lt;&gt;"NOX"),CF57*INDEX('Damage costs'!$Q$18:$Q$70,MATCH($B166,'Damage costs'!$C$18:$C$70,0))/1000,CF57*INDEX('Damage costs'!$U$18:$U$70,MATCH($B166,'Damage costs'!$C$18:$C$70,0))/1000),"")</f>
        <v/>
      </c>
      <c r="CG166" s="59" t="str">
        <f>IFERROR(IF(OR($C$168=FALSE,LEFT($B166,3)&lt;&gt;"NOX"),CG57*INDEX('Damage costs'!$Q$18:$Q$70,MATCH($B166,'Damage costs'!$C$18:$C$70,0))/1000,CG57*INDEX('Damage costs'!$U$18:$U$70,MATCH($B166,'Damage costs'!$C$18:$C$70,0))/1000),"")</f>
        <v/>
      </c>
      <c r="CH166" s="59" t="str">
        <f>IFERROR(IF(OR($C$168=FALSE,LEFT($B166,3)&lt;&gt;"NOX"),CH57*INDEX('Damage costs'!$Q$18:$Q$70,MATCH($B166,'Damage costs'!$C$18:$C$70,0))/1000,CH57*INDEX('Damage costs'!$U$18:$U$70,MATCH($B166,'Damage costs'!$C$18:$C$70,0))/1000),"")</f>
        <v/>
      </c>
      <c r="CI166" s="59" t="str">
        <f>IFERROR(IF(OR($C$168=FALSE,LEFT($B166,3)&lt;&gt;"NOX"),CI57*INDEX('Damage costs'!$Q$18:$Q$70,MATCH($B166,'Damage costs'!$C$18:$C$70,0))/1000,CI57*INDEX('Damage costs'!$U$18:$U$70,MATCH($B166,'Damage costs'!$C$18:$C$70,0))/1000),"")</f>
        <v/>
      </c>
      <c r="CJ166" s="59" t="str">
        <f>IFERROR(IF(OR($C$168=FALSE,LEFT($B166,3)&lt;&gt;"NOX"),CJ57*INDEX('Damage costs'!$Q$18:$Q$70,MATCH($B166,'Damage costs'!$C$18:$C$70,0))/1000,CJ57*INDEX('Damage costs'!$U$18:$U$70,MATCH($B166,'Damage costs'!$C$18:$C$70,0))/1000),"")</f>
        <v/>
      </c>
      <c r="CK166" s="59" t="str">
        <f>IFERROR(IF(OR($C$168=FALSE,LEFT($B166,3)&lt;&gt;"NOX"),CK57*INDEX('Damage costs'!$Q$18:$Q$70,MATCH($B166,'Damage costs'!$C$18:$C$70,0))/1000,CK57*INDEX('Damage costs'!$U$18:$U$70,MATCH($B166,'Damage costs'!$C$18:$C$70,0))/1000),"")</f>
        <v/>
      </c>
      <c r="CL166" s="59" t="str">
        <f>IFERROR(IF(OR($C$168=FALSE,LEFT($B166,3)&lt;&gt;"NOX"),CL57*INDEX('Damage costs'!$Q$18:$Q$70,MATCH($B166,'Damage costs'!$C$18:$C$70,0))/1000,CL57*INDEX('Damage costs'!$U$18:$U$70,MATCH($B166,'Damage costs'!$C$18:$C$70,0))/1000),"")</f>
        <v/>
      </c>
      <c r="CM166" s="59" t="str">
        <f>IFERROR(IF(OR($C$168=FALSE,LEFT($B166,3)&lt;&gt;"NOX"),CM57*INDEX('Damage costs'!$Q$18:$Q$70,MATCH($B166,'Damage costs'!$C$18:$C$70,0))/1000,CM57*INDEX('Damage costs'!$U$18:$U$70,MATCH($B166,'Damage costs'!$C$18:$C$70,0))/1000),"")</f>
        <v/>
      </c>
      <c r="CN166" s="59" t="str">
        <f>IFERROR(IF(OR($C$168=FALSE,LEFT($B166,3)&lt;&gt;"NOX"),CN57*INDEX('Damage costs'!$Q$18:$Q$70,MATCH($B166,'Damage costs'!$C$18:$C$70,0))/1000,CN57*INDEX('Damage costs'!$U$18:$U$70,MATCH($B166,'Damage costs'!$C$18:$C$70,0))/1000),"")</f>
        <v/>
      </c>
      <c r="CO166" s="59" t="str">
        <f>IFERROR(IF(OR($C$168=FALSE,LEFT($B166,3)&lt;&gt;"NOX"),CO57*INDEX('Damage costs'!$Q$18:$Q$70,MATCH($B166,'Damage costs'!$C$18:$C$70,0))/1000,CO57*INDEX('Damage costs'!$U$18:$U$70,MATCH($B166,'Damage costs'!$C$18:$C$70,0))/1000),"")</f>
        <v/>
      </c>
      <c r="CP166" s="59" t="str">
        <f>IFERROR(IF(OR($C$168=FALSE,LEFT($B166,3)&lt;&gt;"NOX"),CP57*INDEX('Damage costs'!$Q$18:$Q$70,MATCH($B166,'Damage costs'!$C$18:$C$70,0))/1000,CP57*INDEX('Damage costs'!$U$18:$U$70,MATCH($B166,'Damage costs'!$C$18:$C$70,0))/1000),"")</f>
        <v/>
      </c>
      <c r="CQ166" s="59" t="str">
        <f>IFERROR(IF(OR($C$168=FALSE,LEFT($B166,3)&lt;&gt;"NOX"),CQ57*INDEX('Damage costs'!$Q$18:$Q$70,MATCH($B166,'Damage costs'!$C$18:$C$70,0))/1000,CQ57*INDEX('Damage costs'!$U$18:$U$70,MATCH($B166,'Damage costs'!$C$18:$C$70,0))/1000),"")</f>
        <v/>
      </c>
      <c r="CR166" s="59" t="str">
        <f>IFERROR(IF(OR($C$168=FALSE,LEFT($B166,3)&lt;&gt;"NOX"),CR57*INDEX('Damage costs'!$Q$18:$Q$70,MATCH($B166,'Damage costs'!$C$18:$C$70,0))/1000,CR57*INDEX('Damage costs'!$U$18:$U$70,MATCH($B166,'Damage costs'!$C$18:$C$70,0))/1000),"")</f>
        <v/>
      </c>
      <c r="CS166" s="59" t="str">
        <f>IFERROR(IF(OR($C$168=FALSE,LEFT($B166,3)&lt;&gt;"NOX"),CS57*INDEX('Damage costs'!$Q$18:$Q$70,MATCH($B166,'Damage costs'!$C$18:$C$70,0))/1000,CS57*INDEX('Damage costs'!$U$18:$U$70,MATCH($B166,'Damage costs'!$C$18:$C$70,0))/1000),"")</f>
        <v/>
      </c>
      <c r="CT166" s="59" t="str">
        <f>IFERROR(IF(OR($C$168=FALSE,LEFT($B166,3)&lt;&gt;"NOX"),CT57*INDEX('Damage costs'!$Q$18:$Q$70,MATCH($B166,'Damage costs'!$C$18:$C$70,0))/1000,CT57*INDEX('Damage costs'!$U$18:$U$70,MATCH($B166,'Damage costs'!$C$18:$C$70,0))/1000),"")</f>
        <v/>
      </c>
      <c r="CU166" s="59" t="str">
        <f>IFERROR(IF(OR($C$168=FALSE,LEFT($B166,3)&lt;&gt;"NOX"),CU57*INDEX('Damage costs'!$Q$18:$Q$70,MATCH($B166,'Damage costs'!$C$18:$C$70,0))/1000,CU57*INDEX('Damage costs'!$U$18:$U$70,MATCH($B166,'Damage costs'!$C$18:$C$70,0))/1000),"")</f>
        <v/>
      </c>
      <c r="CV166" s="59" t="str">
        <f>IFERROR(IF(OR($C$168=FALSE,LEFT($B166,3)&lt;&gt;"NOX"),CV57*INDEX('Damage costs'!$Q$18:$Q$70,MATCH($B166,'Damage costs'!$C$18:$C$70,0))/1000,CV57*INDEX('Damage costs'!$U$18:$U$70,MATCH($B166,'Damage costs'!$C$18:$C$70,0))/1000),"")</f>
        <v/>
      </c>
      <c r="CW166" s="59" t="str">
        <f>IFERROR(IF(OR($C$168=FALSE,LEFT($B166,3)&lt;&gt;"NOX"),CW57*INDEX('Damage costs'!$Q$18:$Q$70,MATCH($B166,'Damage costs'!$C$18:$C$70,0))/1000,CW57*INDEX('Damage costs'!$U$18:$U$70,MATCH($B166,'Damage costs'!$C$18:$C$70,0))/1000),"")</f>
        <v/>
      </c>
      <c r="CX166" s="59" t="str">
        <f>IFERROR(IF(OR($C$168=FALSE,LEFT($B166,3)&lt;&gt;"NOX"),CX57*INDEX('Damage costs'!$Q$18:$Q$70,MATCH($B166,'Damage costs'!$C$18:$C$70,0))/1000,CX57*INDEX('Damage costs'!$U$18:$U$70,MATCH($B166,'Damage costs'!$C$18:$C$70,0))/1000),"")</f>
        <v/>
      </c>
      <c r="CY166" s="59" t="str">
        <f>IFERROR(IF(OR($C$168=FALSE,LEFT($B166,3)&lt;&gt;"NOX"),CY57*INDEX('Damage costs'!$Q$18:$Q$70,MATCH($B166,'Damage costs'!$C$18:$C$70,0))/1000,CY57*INDEX('Damage costs'!$U$18:$U$70,MATCH($B166,'Damage costs'!$C$18:$C$70,0))/1000),"")</f>
        <v/>
      </c>
      <c r="CZ166" s="391"/>
    </row>
    <row r="167" spans="2:104" x14ac:dyDescent="0.25">
      <c r="B167" s="406">
        <f t="shared" si="60"/>
        <v>0</v>
      </c>
      <c r="C167" s="9" t="s">
        <v>1117</v>
      </c>
      <c r="D167" s="59" t="str">
        <f>IFERROR(IF(OR($C$168=FALSE,LEFT($B167,3)&lt;&gt;"NOX"),D58*INDEX('Damage costs'!$Q$18:$Q$70,MATCH($B167,'Damage costs'!$C$18:$C$70,0))/1000,D58*INDEX('Damage costs'!$U$18:$U$70,MATCH($B167,'Damage costs'!$C$18:$C$70,0))/1000),"")</f>
        <v/>
      </c>
      <c r="E167" s="59" t="str">
        <f>IFERROR(IF(OR($C$168=FALSE,LEFT($B167,3)&lt;&gt;"NOX"),E58*INDEX('Damage costs'!$Q$18:$Q$70,MATCH($B167,'Damage costs'!$C$18:$C$70,0))/1000,E58*INDEX('Damage costs'!$U$18:$U$70,MATCH($B167,'Damage costs'!$C$18:$C$70,0))/1000),"")</f>
        <v/>
      </c>
      <c r="F167" s="59" t="str">
        <f>IFERROR(IF(OR($C$168=FALSE,LEFT($B167,3)&lt;&gt;"NOX"),F58*INDEX('Damage costs'!$Q$18:$Q$70,MATCH($B167,'Damage costs'!$C$18:$C$70,0))/1000,F58*INDEX('Damage costs'!$U$18:$U$70,MATCH($B167,'Damage costs'!$C$18:$C$70,0))/1000),"")</f>
        <v/>
      </c>
      <c r="G167" s="59" t="str">
        <f>IFERROR(IF(OR($C$168=FALSE,LEFT($B167,3)&lt;&gt;"NOX"),G58*INDEX('Damage costs'!$Q$18:$Q$70,MATCH($B167,'Damage costs'!$C$18:$C$70,0))/1000,G58*INDEX('Damage costs'!$U$18:$U$70,MATCH($B167,'Damage costs'!$C$18:$C$70,0))/1000),"")</f>
        <v/>
      </c>
      <c r="H167" s="59" t="str">
        <f>IFERROR(IF(OR($C$168=FALSE,LEFT($B167,3)&lt;&gt;"NOX"),H58*INDEX('Damage costs'!$Q$18:$Q$70,MATCH($B167,'Damage costs'!$C$18:$C$70,0))/1000,H58*INDEX('Damage costs'!$U$18:$U$70,MATCH($B167,'Damage costs'!$C$18:$C$70,0))/1000),"")</f>
        <v/>
      </c>
      <c r="I167" s="59" t="str">
        <f>IFERROR(IF(OR($C$168=FALSE,LEFT($B167,3)&lt;&gt;"NOX"),I58*INDEX('Damage costs'!$Q$18:$Q$70,MATCH($B167,'Damage costs'!$C$18:$C$70,0))/1000,I58*INDEX('Damage costs'!$U$18:$U$70,MATCH($B167,'Damage costs'!$C$18:$C$70,0))/1000),"")</f>
        <v/>
      </c>
      <c r="J167" s="59" t="str">
        <f>IFERROR(IF(OR($C$168=FALSE,LEFT($B167,3)&lt;&gt;"NOX"),J58*INDEX('Damage costs'!$Q$18:$Q$70,MATCH($B167,'Damage costs'!$C$18:$C$70,0))/1000,J58*INDEX('Damage costs'!$U$18:$U$70,MATCH($B167,'Damage costs'!$C$18:$C$70,0))/1000),"")</f>
        <v/>
      </c>
      <c r="K167" s="59" t="str">
        <f>IFERROR(IF(OR($C$168=FALSE,LEFT($B167,3)&lt;&gt;"NOX"),K58*INDEX('Damage costs'!$Q$18:$Q$70,MATCH($B167,'Damage costs'!$C$18:$C$70,0))/1000,K58*INDEX('Damage costs'!$U$18:$U$70,MATCH($B167,'Damage costs'!$C$18:$C$70,0))/1000),"")</f>
        <v/>
      </c>
      <c r="L167" s="59" t="str">
        <f>IFERROR(IF(OR($C$168=FALSE,LEFT($B167,3)&lt;&gt;"NOX"),L58*INDEX('Damage costs'!$Q$18:$Q$70,MATCH($B167,'Damage costs'!$C$18:$C$70,0))/1000,L58*INDEX('Damage costs'!$U$18:$U$70,MATCH($B167,'Damage costs'!$C$18:$C$70,0))/1000),"")</f>
        <v/>
      </c>
      <c r="M167" s="59" t="str">
        <f>IFERROR(IF(OR($C$168=FALSE,LEFT($B167,3)&lt;&gt;"NOX"),M58*INDEX('Damage costs'!$Q$18:$Q$70,MATCH($B167,'Damage costs'!$C$18:$C$70,0))/1000,M58*INDEX('Damage costs'!$U$18:$U$70,MATCH($B167,'Damage costs'!$C$18:$C$70,0))/1000),"")</f>
        <v/>
      </c>
      <c r="N167" s="59" t="str">
        <f>IFERROR(IF(OR($C$168=FALSE,LEFT($B167,3)&lt;&gt;"NOX"),N58*INDEX('Damage costs'!$Q$18:$Q$70,MATCH($B167,'Damage costs'!$C$18:$C$70,0))/1000,N58*INDEX('Damage costs'!$U$18:$U$70,MATCH($B167,'Damage costs'!$C$18:$C$70,0))/1000),"")</f>
        <v/>
      </c>
      <c r="O167" s="59" t="str">
        <f>IFERROR(IF(OR($C$168=FALSE,LEFT($B167,3)&lt;&gt;"NOX"),O58*INDEX('Damage costs'!$Q$18:$Q$70,MATCH($B167,'Damage costs'!$C$18:$C$70,0))/1000,O58*INDEX('Damage costs'!$U$18:$U$70,MATCH($B167,'Damage costs'!$C$18:$C$70,0))/1000),"")</f>
        <v/>
      </c>
      <c r="P167" s="59" t="str">
        <f>IFERROR(IF(OR($C$168=FALSE,LEFT($B167,3)&lt;&gt;"NOX"),P58*INDEX('Damage costs'!$Q$18:$Q$70,MATCH($B167,'Damage costs'!$C$18:$C$70,0))/1000,P58*INDEX('Damage costs'!$U$18:$U$70,MATCH($B167,'Damage costs'!$C$18:$C$70,0))/1000),"")</f>
        <v/>
      </c>
      <c r="Q167" s="59" t="str">
        <f>IFERROR(IF(OR($C$168=FALSE,LEFT($B167,3)&lt;&gt;"NOX"),Q58*INDEX('Damage costs'!$Q$18:$Q$70,MATCH($B167,'Damage costs'!$C$18:$C$70,0))/1000,Q58*INDEX('Damage costs'!$U$18:$U$70,MATCH($B167,'Damage costs'!$C$18:$C$70,0))/1000),"")</f>
        <v/>
      </c>
      <c r="R167" s="59" t="str">
        <f>IFERROR(IF(OR($C$168=FALSE,LEFT($B167,3)&lt;&gt;"NOX"),R58*INDEX('Damage costs'!$Q$18:$Q$70,MATCH($B167,'Damage costs'!$C$18:$C$70,0))/1000,R58*INDEX('Damage costs'!$U$18:$U$70,MATCH($B167,'Damage costs'!$C$18:$C$70,0))/1000),"")</f>
        <v/>
      </c>
      <c r="S167" s="59" t="str">
        <f>IFERROR(IF(OR($C$168=FALSE,LEFT($B167,3)&lt;&gt;"NOX"),S58*INDEX('Damage costs'!$Q$18:$Q$70,MATCH($B167,'Damage costs'!$C$18:$C$70,0))/1000,S58*INDEX('Damage costs'!$U$18:$U$70,MATCH($B167,'Damage costs'!$C$18:$C$70,0))/1000),"")</f>
        <v/>
      </c>
      <c r="T167" s="59" t="str">
        <f>IFERROR(IF(OR($C$168=FALSE,LEFT($B167,3)&lt;&gt;"NOX"),T58*INDEX('Damage costs'!$Q$18:$Q$70,MATCH($B167,'Damage costs'!$C$18:$C$70,0))/1000,T58*INDEX('Damage costs'!$U$18:$U$70,MATCH($B167,'Damage costs'!$C$18:$C$70,0))/1000),"")</f>
        <v/>
      </c>
      <c r="U167" s="59" t="str">
        <f>IFERROR(IF(OR($C$168=FALSE,LEFT($B167,3)&lt;&gt;"NOX"),U58*INDEX('Damage costs'!$Q$18:$Q$70,MATCH($B167,'Damage costs'!$C$18:$C$70,0))/1000,U58*INDEX('Damage costs'!$U$18:$U$70,MATCH($B167,'Damage costs'!$C$18:$C$70,0))/1000),"")</f>
        <v/>
      </c>
      <c r="V167" s="59" t="str">
        <f>IFERROR(IF(OR($C$168=FALSE,LEFT($B167,3)&lt;&gt;"NOX"),V58*INDEX('Damage costs'!$Q$18:$Q$70,MATCH($B167,'Damage costs'!$C$18:$C$70,0))/1000,V58*INDEX('Damage costs'!$U$18:$U$70,MATCH($B167,'Damage costs'!$C$18:$C$70,0))/1000),"")</f>
        <v/>
      </c>
      <c r="W167" s="59" t="str">
        <f>IFERROR(IF(OR($C$168=FALSE,LEFT($B167,3)&lt;&gt;"NOX"),W58*INDEX('Damage costs'!$Q$18:$Q$70,MATCH($B167,'Damage costs'!$C$18:$C$70,0))/1000,W58*INDEX('Damage costs'!$U$18:$U$70,MATCH($B167,'Damage costs'!$C$18:$C$70,0))/1000),"")</f>
        <v/>
      </c>
      <c r="X167" s="59" t="str">
        <f>IFERROR(IF(OR($C$168=FALSE,LEFT($B167,3)&lt;&gt;"NOX"),X58*INDEX('Damage costs'!$Q$18:$Q$70,MATCH($B167,'Damage costs'!$C$18:$C$70,0))/1000,X58*INDEX('Damage costs'!$U$18:$U$70,MATCH($B167,'Damage costs'!$C$18:$C$70,0))/1000),"")</f>
        <v/>
      </c>
      <c r="Y167" s="59" t="str">
        <f>IFERROR(IF(OR($C$168=FALSE,LEFT($B167,3)&lt;&gt;"NOX"),Y58*INDEX('Damage costs'!$Q$18:$Q$70,MATCH($B167,'Damage costs'!$C$18:$C$70,0))/1000,Y58*INDEX('Damage costs'!$U$18:$U$70,MATCH($B167,'Damage costs'!$C$18:$C$70,0))/1000),"")</f>
        <v/>
      </c>
      <c r="Z167" s="59" t="str">
        <f>IFERROR(IF(OR($C$168=FALSE,LEFT($B167,3)&lt;&gt;"NOX"),Z58*INDEX('Damage costs'!$Q$18:$Q$70,MATCH($B167,'Damage costs'!$C$18:$C$70,0))/1000,Z58*INDEX('Damage costs'!$U$18:$U$70,MATCH($B167,'Damage costs'!$C$18:$C$70,0))/1000),"")</f>
        <v/>
      </c>
      <c r="AA167" s="59" t="str">
        <f>IFERROR(IF(OR($C$168=FALSE,LEFT($B167,3)&lt;&gt;"NOX"),AA58*INDEX('Damage costs'!$Q$18:$Q$70,MATCH($B167,'Damage costs'!$C$18:$C$70,0))/1000,AA58*INDEX('Damage costs'!$U$18:$U$70,MATCH($B167,'Damage costs'!$C$18:$C$70,0))/1000),"")</f>
        <v/>
      </c>
      <c r="AB167" s="59" t="str">
        <f>IFERROR(IF(OR($C$168=FALSE,LEFT($B167,3)&lt;&gt;"NOX"),AB58*INDEX('Damage costs'!$Q$18:$Q$70,MATCH($B167,'Damage costs'!$C$18:$C$70,0))/1000,AB58*INDEX('Damage costs'!$U$18:$U$70,MATCH($B167,'Damage costs'!$C$18:$C$70,0))/1000),"")</f>
        <v/>
      </c>
      <c r="AC167" s="59" t="str">
        <f>IFERROR(IF(OR($C$168=FALSE,LEFT($B167,3)&lt;&gt;"NOX"),AC58*INDEX('Damage costs'!$Q$18:$Q$70,MATCH($B167,'Damage costs'!$C$18:$C$70,0))/1000,AC58*INDEX('Damage costs'!$U$18:$U$70,MATCH($B167,'Damage costs'!$C$18:$C$70,0))/1000),"")</f>
        <v/>
      </c>
      <c r="AD167" s="59" t="str">
        <f>IFERROR(IF(OR($C$168=FALSE,LEFT($B167,3)&lt;&gt;"NOX"),AD58*INDEX('Damage costs'!$Q$18:$Q$70,MATCH($B167,'Damage costs'!$C$18:$C$70,0))/1000,AD58*INDEX('Damage costs'!$U$18:$U$70,MATCH($B167,'Damage costs'!$C$18:$C$70,0))/1000),"")</f>
        <v/>
      </c>
      <c r="AE167" s="59" t="str">
        <f>IFERROR(IF(OR($C$168=FALSE,LEFT($B167,3)&lt;&gt;"NOX"),AE58*INDEX('Damage costs'!$Q$18:$Q$70,MATCH($B167,'Damage costs'!$C$18:$C$70,0))/1000,AE58*INDEX('Damage costs'!$U$18:$U$70,MATCH($B167,'Damage costs'!$C$18:$C$70,0))/1000),"")</f>
        <v/>
      </c>
      <c r="AF167" s="59" t="str">
        <f>IFERROR(IF(OR($C$168=FALSE,LEFT($B167,3)&lt;&gt;"NOX"),AF58*INDEX('Damage costs'!$Q$18:$Q$70,MATCH($B167,'Damage costs'!$C$18:$C$70,0))/1000,AF58*INDEX('Damage costs'!$U$18:$U$70,MATCH($B167,'Damage costs'!$C$18:$C$70,0))/1000),"")</f>
        <v/>
      </c>
      <c r="AG167" s="59" t="str">
        <f>IFERROR(IF(OR($C$168=FALSE,LEFT($B167,3)&lt;&gt;"NOX"),AG58*INDEX('Damage costs'!$Q$18:$Q$70,MATCH($B167,'Damage costs'!$C$18:$C$70,0))/1000,AG58*INDEX('Damage costs'!$U$18:$U$70,MATCH($B167,'Damage costs'!$C$18:$C$70,0))/1000),"")</f>
        <v/>
      </c>
      <c r="AH167" s="59" t="str">
        <f>IFERROR(IF(OR($C$168=FALSE,LEFT($B167,3)&lt;&gt;"NOX"),AH58*INDEX('Damage costs'!$Q$18:$Q$70,MATCH($B167,'Damage costs'!$C$18:$C$70,0))/1000,AH58*INDEX('Damage costs'!$U$18:$U$70,MATCH($B167,'Damage costs'!$C$18:$C$70,0))/1000),"")</f>
        <v/>
      </c>
      <c r="AI167" s="59" t="str">
        <f>IFERROR(IF(OR($C$168=FALSE,LEFT($B167,3)&lt;&gt;"NOX"),AI58*INDEX('Damage costs'!$Q$18:$Q$70,MATCH($B167,'Damage costs'!$C$18:$C$70,0))/1000,AI58*INDEX('Damage costs'!$U$18:$U$70,MATCH($B167,'Damage costs'!$C$18:$C$70,0))/1000),"")</f>
        <v/>
      </c>
      <c r="AJ167" s="59" t="str">
        <f>IFERROR(IF(OR($C$168=FALSE,LEFT($B167,3)&lt;&gt;"NOX"),AJ58*INDEX('Damage costs'!$Q$18:$Q$70,MATCH($B167,'Damage costs'!$C$18:$C$70,0))/1000,AJ58*INDEX('Damage costs'!$U$18:$U$70,MATCH($B167,'Damage costs'!$C$18:$C$70,0))/1000),"")</f>
        <v/>
      </c>
      <c r="AK167" s="59" t="str">
        <f>IFERROR(IF(OR($C$168=FALSE,LEFT($B167,3)&lt;&gt;"NOX"),AK58*INDEX('Damage costs'!$Q$18:$Q$70,MATCH($B167,'Damage costs'!$C$18:$C$70,0))/1000,AK58*INDEX('Damage costs'!$U$18:$U$70,MATCH($B167,'Damage costs'!$C$18:$C$70,0))/1000),"")</f>
        <v/>
      </c>
      <c r="AL167" s="59" t="str">
        <f>IFERROR(IF(OR($C$168=FALSE,LEFT($B167,3)&lt;&gt;"NOX"),AL58*INDEX('Damage costs'!$Q$18:$Q$70,MATCH($B167,'Damage costs'!$C$18:$C$70,0))/1000,AL58*INDEX('Damage costs'!$U$18:$U$70,MATCH($B167,'Damage costs'!$C$18:$C$70,0))/1000),"")</f>
        <v/>
      </c>
      <c r="AM167" s="59" t="str">
        <f>IFERROR(IF(OR($C$168=FALSE,LEFT($B167,3)&lt;&gt;"NOX"),AM58*INDEX('Damage costs'!$Q$18:$Q$70,MATCH($B167,'Damage costs'!$C$18:$C$70,0))/1000,AM58*INDEX('Damage costs'!$U$18:$U$70,MATCH($B167,'Damage costs'!$C$18:$C$70,0))/1000),"")</f>
        <v/>
      </c>
      <c r="AN167" s="59" t="str">
        <f>IFERROR(IF(OR($C$168=FALSE,LEFT($B167,3)&lt;&gt;"NOX"),AN58*INDEX('Damage costs'!$Q$18:$Q$70,MATCH($B167,'Damage costs'!$C$18:$C$70,0))/1000,AN58*INDEX('Damage costs'!$U$18:$U$70,MATCH($B167,'Damage costs'!$C$18:$C$70,0))/1000),"")</f>
        <v/>
      </c>
      <c r="AO167" s="59" t="str">
        <f>IFERROR(IF(OR($C$168=FALSE,LEFT($B167,3)&lt;&gt;"NOX"),AO58*INDEX('Damage costs'!$Q$18:$Q$70,MATCH($B167,'Damage costs'!$C$18:$C$70,0))/1000,AO58*INDEX('Damage costs'!$U$18:$U$70,MATCH($B167,'Damage costs'!$C$18:$C$70,0))/1000),"")</f>
        <v/>
      </c>
      <c r="AP167" s="59" t="str">
        <f>IFERROR(IF(OR($C$168=FALSE,LEFT($B167,3)&lt;&gt;"NOX"),AP58*INDEX('Damage costs'!$Q$18:$Q$70,MATCH($B167,'Damage costs'!$C$18:$C$70,0))/1000,AP58*INDEX('Damage costs'!$U$18:$U$70,MATCH($B167,'Damage costs'!$C$18:$C$70,0))/1000),"")</f>
        <v/>
      </c>
      <c r="AQ167" s="59" t="str">
        <f>IFERROR(IF(OR($C$168=FALSE,LEFT($B167,3)&lt;&gt;"NOX"),AQ58*INDEX('Damage costs'!$Q$18:$Q$70,MATCH($B167,'Damage costs'!$C$18:$C$70,0))/1000,AQ58*INDEX('Damage costs'!$U$18:$U$70,MATCH($B167,'Damage costs'!$C$18:$C$70,0))/1000),"")</f>
        <v/>
      </c>
      <c r="AR167" s="59" t="str">
        <f>IFERROR(IF(OR($C$168=FALSE,LEFT($B167,3)&lt;&gt;"NOX"),AR58*INDEX('Damage costs'!$Q$18:$Q$70,MATCH($B167,'Damage costs'!$C$18:$C$70,0))/1000,AR58*INDEX('Damage costs'!$U$18:$U$70,MATCH($B167,'Damage costs'!$C$18:$C$70,0))/1000),"")</f>
        <v/>
      </c>
      <c r="AS167" s="59" t="str">
        <f>IFERROR(IF(OR($C$168=FALSE,LEFT($B167,3)&lt;&gt;"NOX"),AS58*INDEX('Damage costs'!$Q$18:$Q$70,MATCH($B167,'Damage costs'!$C$18:$C$70,0))/1000,AS58*INDEX('Damage costs'!$U$18:$U$70,MATCH($B167,'Damage costs'!$C$18:$C$70,0))/1000),"")</f>
        <v/>
      </c>
      <c r="AT167" s="59" t="str">
        <f>IFERROR(IF(OR($C$168=FALSE,LEFT($B167,3)&lt;&gt;"NOX"),AT58*INDEX('Damage costs'!$Q$18:$Q$70,MATCH($B167,'Damage costs'!$C$18:$C$70,0))/1000,AT58*INDEX('Damage costs'!$U$18:$U$70,MATCH($B167,'Damage costs'!$C$18:$C$70,0))/1000),"")</f>
        <v/>
      </c>
      <c r="AU167" s="59" t="str">
        <f>IFERROR(IF(OR($C$168=FALSE,LEFT($B167,3)&lt;&gt;"NOX"),AU58*INDEX('Damage costs'!$Q$18:$Q$70,MATCH($B167,'Damage costs'!$C$18:$C$70,0))/1000,AU58*INDEX('Damage costs'!$U$18:$U$70,MATCH($B167,'Damage costs'!$C$18:$C$70,0))/1000),"")</f>
        <v/>
      </c>
      <c r="AV167" s="59" t="str">
        <f>IFERROR(IF(OR($C$168=FALSE,LEFT($B167,3)&lt;&gt;"NOX"),AV58*INDEX('Damage costs'!$Q$18:$Q$70,MATCH($B167,'Damage costs'!$C$18:$C$70,0))/1000,AV58*INDEX('Damage costs'!$U$18:$U$70,MATCH($B167,'Damage costs'!$C$18:$C$70,0))/1000),"")</f>
        <v/>
      </c>
      <c r="AW167" s="59" t="str">
        <f>IFERROR(IF(OR($C$168=FALSE,LEFT($B167,3)&lt;&gt;"NOX"),AW58*INDEX('Damage costs'!$Q$18:$Q$70,MATCH($B167,'Damage costs'!$C$18:$C$70,0))/1000,AW58*INDEX('Damage costs'!$U$18:$U$70,MATCH($B167,'Damage costs'!$C$18:$C$70,0))/1000),"")</f>
        <v/>
      </c>
      <c r="AX167" s="59" t="str">
        <f>IFERROR(IF(OR($C$168=FALSE,LEFT($B167,3)&lt;&gt;"NOX"),AX58*INDEX('Damage costs'!$Q$18:$Q$70,MATCH($B167,'Damage costs'!$C$18:$C$70,0))/1000,AX58*INDEX('Damage costs'!$U$18:$U$70,MATCH($B167,'Damage costs'!$C$18:$C$70,0))/1000),"")</f>
        <v/>
      </c>
      <c r="AY167" s="59" t="str">
        <f>IFERROR(IF(OR($C$168=FALSE,LEFT($B167,3)&lt;&gt;"NOX"),AY58*INDEX('Damage costs'!$Q$18:$Q$70,MATCH($B167,'Damage costs'!$C$18:$C$70,0))/1000,AY58*INDEX('Damage costs'!$U$18:$U$70,MATCH($B167,'Damage costs'!$C$18:$C$70,0))/1000),"")</f>
        <v/>
      </c>
      <c r="AZ167" s="59" t="str">
        <f>IFERROR(IF(OR($C$168=FALSE,LEFT($B167,3)&lt;&gt;"NOX"),AZ58*INDEX('Damage costs'!$Q$18:$Q$70,MATCH($B167,'Damage costs'!$C$18:$C$70,0))/1000,AZ58*INDEX('Damage costs'!$U$18:$U$70,MATCH($B167,'Damage costs'!$C$18:$C$70,0))/1000),"")</f>
        <v/>
      </c>
      <c r="BA167" s="59" t="str">
        <f>IFERROR(IF(OR($C$168=FALSE,LEFT($B167,3)&lt;&gt;"NOX"),BA58*INDEX('Damage costs'!$Q$18:$Q$70,MATCH($B167,'Damage costs'!$C$18:$C$70,0))/1000,BA58*INDEX('Damage costs'!$U$18:$U$70,MATCH($B167,'Damage costs'!$C$18:$C$70,0))/1000),"")</f>
        <v/>
      </c>
      <c r="BB167" s="59" t="str">
        <f>IFERROR(IF(OR($C$168=FALSE,LEFT($B167,3)&lt;&gt;"NOX"),BB58*INDEX('Damage costs'!$Q$18:$Q$70,MATCH($B167,'Damage costs'!$C$18:$C$70,0))/1000,BB58*INDEX('Damage costs'!$U$18:$U$70,MATCH($B167,'Damage costs'!$C$18:$C$70,0))/1000),"")</f>
        <v/>
      </c>
      <c r="BC167" s="59" t="str">
        <f>IFERROR(IF(OR($C$168=FALSE,LEFT($B167,3)&lt;&gt;"NOX"),BC58*INDEX('Damage costs'!$Q$18:$Q$70,MATCH($B167,'Damage costs'!$C$18:$C$70,0))/1000,BC58*INDEX('Damage costs'!$U$18:$U$70,MATCH($B167,'Damage costs'!$C$18:$C$70,0))/1000),"")</f>
        <v/>
      </c>
      <c r="BD167" s="59" t="str">
        <f>IFERROR(IF(OR($C$168=FALSE,LEFT($B167,3)&lt;&gt;"NOX"),BD58*INDEX('Damage costs'!$Q$18:$Q$70,MATCH($B167,'Damage costs'!$C$18:$C$70,0))/1000,BD58*INDEX('Damage costs'!$U$18:$U$70,MATCH($B167,'Damage costs'!$C$18:$C$70,0))/1000),"")</f>
        <v/>
      </c>
      <c r="BE167" s="59" t="str">
        <f>IFERROR(IF(OR($C$168=FALSE,LEFT($B167,3)&lt;&gt;"NOX"),BE58*INDEX('Damage costs'!$Q$18:$Q$70,MATCH($B167,'Damage costs'!$C$18:$C$70,0))/1000,BE58*INDEX('Damage costs'!$U$18:$U$70,MATCH($B167,'Damage costs'!$C$18:$C$70,0))/1000),"")</f>
        <v/>
      </c>
      <c r="BF167" s="59" t="str">
        <f>IFERROR(IF(OR($C$168=FALSE,LEFT($B167,3)&lt;&gt;"NOX"),BF58*INDEX('Damage costs'!$Q$18:$Q$70,MATCH($B167,'Damage costs'!$C$18:$C$70,0))/1000,BF58*INDEX('Damage costs'!$U$18:$U$70,MATCH($B167,'Damage costs'!$C$18:$C$70,0))/1000),"")</f>
        <v/>
      </c>
      <c r="BG167" s="59" t="str">
        <f>IFERROR(IF(OR($C$168=FALSE,LEFT($B167,3)&lt;&gt;"NOX"),BG58*INDEX('Damage costs'!$Q$18:$Q$70,MATCH($B167,'Damage costs'!$C$18:$C$70,0))/1000,BG58*INDEX('Damage costs'!$U$18:$U$70,MATCH($B167,'Damage costs'!$C$18:$C$70,0))/1000),"")</f>
        <v/>
      </c>
      <c r="BH167" s="59" t="str">
        <f>IFERROR(IF(OR($C$168=FALSE,LEFT($B167,3)&lt;&gt;"NOX"),BH58*INDEX('Damage costs'!$Q$18:$Q$70,MATCH($B167,'Damage costs'!$C$18:$C$70,0))/1000,BH58*INDEX('Damage costs'!$U$18:$U$70,MATCH($B167,'Damage costs'!$C$18:$C$70,0))/1000),"")</f>
        <v/>
      </c>
      <c r="BI167" s="59" t="str">
        <f>IFERROR(IF(OR($C$168=FALSE,LEFT($B167,3)&lt;&gt;"NOX"),BI58*INDEX('Damage costs'!$Q$18:$Q$70,MATCH($B167,'Damage costs'!$C$18:$C$70,0))/1000,BI58*INDEX('Damage costs'!$U$18:$U$70,MATCH($B167,'Damage costs'!$C$18:$C$70,0))/1000),"")</f>
        <v/>
      </c>
      <c r="BJ167" s="59" t="str">
        <f>IFERROR(IF(OR($C$168=FALSE,LEFT($B167,3)&lt;&gt;"NOX"),BJ58*INDEX('Damage costs'!$Q$18:$Q$70,MATCH($B167,'Damage costs'!$C$18:$C$70,0))/1000,BJ58*INDEX('Damage costs'!$U$18:$U$70,MATCH($B167,'Damage costs'!$C$18:$C$70,0))/1000),"")</f>
        <v/>
      </c>
      <c r="BK167" s="59" t="str">
        <f>IFERROR(IF(OR($C$168=FALSE,LEFT($B167,3)&lt;&gt;"NOX"),BK58*INDEX('Damage costs'!$Q$18:$Q$70,MATCH($B167,'Damage costs'!$C$18:$C$70,0))/1000,BK58*INDEX('Damage costs'!$U$18:$U$70,MATCH($B167,'Damage costs'!$C$18:$C$70,0))/1000),"")</f>
        <v/>
      </c>
      <c r="BL167" s="59" t="str">
        <f>IFERROR(IF(OR($C$168=FALSE,LEFT($B167,3)&lt;&gt;"NOX"),BL58*INDEX('Damage costs'!$Q$18:$Q$70,MATCH($B167,'Damage costs'!$C$18:$C$70,0))/1000,BL58*INDEX('Damage costs'!$U$18:$U$70,MATCH($B167,'Damage costs'!$C$18:$C$70,0))/1000),"")</f>
        <v/>
      </c>
      <c r="BM167" s="59" t="str">
        <f>IFERROR(IF(OR($C$168=FALSE,LEFT($B167,3)&lt;&gt;"NOX"),BM58*INDEX('Damage costs'!$Q$18:$Q$70,MATCH($B167,'Damage costs'!$C$18:$C$70,0))/1000,BM58*INDEX('Damage costs'!$U$18:$U$70,MATCH($B167,'Damage costs'!$C$18:$C$70,0))/1000),"")</f>
        <v/>
      </c>
      <c r="BN167" s="59" t="str">
        <f>IFERROR(IF(OR($C$168=FALSE,LEFT($B167,3)&lt;&gt;"NOX"),BN58*INDEX('Damage costs'!$Q$18:$Q$70,MATCH($B167,'Damage costs'!$C$18:$C$70,0))/1000,BN58*INDEX('Damage costs'!$U$18:$U$70,MATCH($B167,'Damage costs'!$C$18:$C$70,0))/1000),"")</f>
        <v/>
      </c>
      <c r="BO167" s="59" t="str">
        <f>IFERROR(IF(OR($C$168=FALSE,LEFT($B167,3)&lt;&gt;"NOX"),BO58*INDEX('Damage costs'!$Q$18:$Q$70,MATCH($B167,'Damage costs'!$C$18:$C$70,0))/1000,BO58*INDEX('Damage costs'!$U$18:$U$70,MATCH($B167,'Damage costs'!$C$18:$C$70,0))/1000),"")</f>
        <v/>
      </c>
      <c r="BP167" s="59" t="str">
        <f>IFERROR(IF(OR($C$168=FALSE,LEFT($B167,3)&lt;&gt;"NOX"),BP58*INDEX('Damage costs'!$Q$18:$Q$70,MATCH($B167,'Damage costs'!$C$18:$C$70,0))/1000,BP58*INDEX('Damage costs'!$U$18:$U$70,MATCH($B167,'Damage costs'!$C$18:$C$70,0))/1000),"")</f>
        <v/>
      </c>
      <c r="BQ167" s="59" t="str">
        <f>IFERROR(IF(OR($C$168=FALSE,LEFT($B167,3)&lt;&gt;"NOX"),BQ58*INDEX('Damage costs'!$Q$18:$Q$70,MATCH($B167,'Damage costs'!$C$18:$C$70,0))/1000,BQ58*INDEX('Damage costs'!$U$18:$U$70,MATCH($B167,'Damage costs'!$C$18:$C$70,0))/1000),"")</f>
        <v/>
      </c>
      <c r="BR167" s="59" t="str">
        <f>IFERROR(IF(OR($C$168=FALSE,LEFT($B167,3)&lt;&gt;"NOX"),BR58*INDEX('Damage costs'!$Q$18:$Q$70,MATCH($B167,'Damage costs'!$C$18:$C$70,0))/1000,BR58*INDEX('Damage costs'!$U$18:$U$70,MATCH($B167,'Damage costs'!$C$18:$C$70,0))/1000),"")</f>
        <v/>
      </c>
      <c r="BS167" s="59" t="str">
        <f>IFERROR(IF(OR($C$168=FALSE,LEFT($B167,3)&lt;&gt;"NOX"),BS58*INDEX('Damage costs'!$Q$18:$Q$70,MATCH($B167,'Damage costs'!$C$18:$C$70,0))/1000,BS58*INDEX('Damage costs'!$U$18:$U$70,MATCH($B167,'Damage costs'!$C$18:$C$70,0))/1000),"")</f>
        <v/>
      </c>
      <c r="BT167" s="59" t="str">
        <f>IFERROR(IF(OR($C$168=FALSE,LEFT($B167,3)&lt;&gt;"NOX"),BT58*INDEX('Damage costs'!$Q$18:$Q$70,MATCH($B167,'Damage costs'!$C$18:$C$70,0))/1000,BT58*INDEX('Damage costs'!$U$18:$U$70,MATCH($B167,'Damage costs'!$C$18:$C$70,0))/1000),"")</f>
        <v/>
      </c>
      <c r="BU167" s="59" t="str">
        <f>IFERROR(IF(OR($C$168=FALSE,LEFT($B167,3)&lt;&gt;"NOX"),BU58*INDEX('Damage costs'!$Q$18:$Q$70,MATCH($B167,'Damage costs'!$C$18:$C$70,0))/1000,BU58*INDEX('Damage costs'!$U$18:$U$70,MATCH($B167,'Damage costs'!$C$18:$C$70,0))/1000),"")</f>
        <v/>
      </c>
      <c r="BV167" s="59" t="str">
        <f>IFERROR(IF(OR($C$168=FALSE,LEFT($B167,3)&lt;&gt;"NOX"),BV58*INDEX('Damage costs'!$Q$18:$Q$70,MATCH($B167,'Damage costs'!$C$18:$C$70,0))/1000,BV58*INDEX('Damage costs'!$U$18:$U$70,MATCH($B167,'Damage costs'!$C$18:$C$70,0))/1000),"")</f>
        <v/>
      </c>
      <c r="BW167" s="59" t="str">
        <f>IFERROR(IF(OR($C$168=FALSE,LEFT($B167,3)&lt;&gt;"NOX"),BW58*INDEX('Damage costs'!$Q$18:$Q$70,MATCH($B167,'Damage costs'!$C$18:$C$70,0))/1000,BW58*INDEX('Damage costs'!$U$18:$U$70,MATCH($B167,'Damage costs'!$C$18:$C$70,0))/1000),"")</f>
        <v/>
      </c>
      <c r="BX167" s="59" t="str">
        <f>IFERROR(IF(OR($C$168=FALSE,LEFT($B167,3)&lt;&gt;"NOX"),BX58*INDEX('Damage costs'!$Q$18:$Q$70,MATCH($B167,'Damage costs'!$C$18:$C$70,0))/1000,BX58*INDEX('Damage costs'!$U$18:$U$70,MATCH($B167,'Damage costs'!$C$18:$C$70,0))/1000),"")</f>
        <v/>
      </c>
      <c r="BY167" s="59" t="str">
        <f>IFERROR(IF(OR($C$168=FALSE,LEFT($B167,3)&lt;&gt;"NOX"),BY58*INDEX('Damage costs'!$Q$18:$Q$70,MATCH($B167,'Damage costs'!$C$18:$C$70,0))/1000,BY58*INDEX('Damage costs'!$U$18:$U$70,MATCH($B167,'Damage costs'!$C$18:$C$70,0))/1000),"")</f>
        <v/>
      </c>
      <c r="BZ167" s="59" t="str">
        <f>IFERROR(IF(OR($C$168=FALSE,LEFT($B167,3)&lt;&gt;"NOX"),BZ58*INDEX('Damage costs'!$Q$18:$Q$70,MATCH($B167,'Damage costs'!$C$18:$C$70,0))/1000,BZ58*INDEX('Damage costs'!$U$18:$U$70,MATCH($B167,'Damage costs'!$C$18:$C$70,0))/1000),"")</f>
        <v/>
      </c>
      <c r="CA167" s="59" t="str">
        <f>IFERROR(IF(OR($C$168=FALSE,LEFT($B167,3)&lt;&gt;"NOX"),CA58*INDEX('Damage costs'!$Q$18:$Q$70,MATCH($B167,'Damage costs'!$C$18:$C$70,0))/1000,CA58*INDEX('Damage costs'!$U$18:$U$70,MATCH($B167,'Damage costs'!$C$18:$C$70,0))/1000),"")</f>
        <v/>
      </c>
      <c r="CB167" s="59" t="str">
        <f>IFERROR(IF(OR($C$168=FALSE,LEFT($B167,3)&lt;&gt;"NOX"),CB58*INDEX('Damage costs'!$Q$18:$Q$70,MATCH($B167,'Damage costs'!$C$18:$C$70,0))/1000,CB58*INDEX('Damage costs'!$U$18:$U$70,MATCH($B167,'Damage costs'!$C$18:$C$70,0))/1000),"")</f>
        <v/>
      </c>
      <c r="CC167" s="59" t="str">
        <f>IFERROR(IF(OR($C$168=FALSE,LEFT($B167,3)&lt;&gt;"NOX"),CC58*INDEX('Damage costs'!$Q$18:$Q$70,MATCH($B167,'Damage costs'!$C$18:$C$70,0))/1000,CC58*INDEX('Damage costs'!$U$18:$U$70,MATCH($B167,'Damage costs'!$C$18:$C$70,0))/1000),"")</f>
        <v/>
      </c>
      <c r="CD167" s="59" t="str">
        <f>IFERROR(IF(OR($C$168=FALSE,LEFT($B167,3)&lt;&gt;"NOX"),CD58*INDEX('Damage costs'!$Q$18:$Q$70,MATCH($B167,'Damage costs'!$C$18:$C$70,0))/1000,CD58*INDEX('Damage costs'!$U$18:$U$70,MATCH($B167,'Damage costs'!$C$18:$C$70,0))/1000),"")</f>
        <v/>
      </c>
      <c r="CE167" s="59" t="str">
        <f>IFERROR(IF(OR($C$168=FALSE,LEFT($B167,3)&lt;&gt;"NOX"),CE58*INDEX('Damage costs'!$Q$18:$Q$70,MATCH($B167,'Damage costs'!$C$18:$C$70,0))/1000,CE58*INDEX('Damage costs'!$U$18:$U$70,MATCH($B167,'Damage costs'!$C$18:$C$70,0))/1000),"")</f>
        <v/>
      </c>
      <c r="CF167" s="59" t="str">
        <f>IFERROR(IF(OR($C$168=FALSE,LEFT($B167,3)&lt;&gt;"NOX"),CF58*INDEX('Damage costs'!$Q$18:$Q$70,MATCH($B167,'Damage costs'!$C$18:$C$70,0))/1000,CF58*INDEX('Damage costs'!$U$18:$U$70,MATCH($B167,'Damage costs'!$C$18:$C$70,0))/1000),"")</f>
        <v/>
      </c>
      <c r="CG167" s="59" t="str">
        <f>IFERROR(IF(OR($C$168=FALSE,LEFT($B167,3)&lt;&gt;"NOX"),CG58*INDEX('Damage costs'!$Q$18:$Q$70,MATCH($B167,'Damage costs'!$C$18:$C$70,0))/1000,CG58*INDEX('Damage costs'!$U$18:$U$70,MATCH($B167,'Damage costs'!$C$18:$C$70,0))/1000),"")</f>
        <v/>
      </c>
      <c r="CH167" s="59" t="str">
        <f>IFERROR(IF(OR($C$168=FALSE,LEFT($B167,3)&lt;&gt;"NOX"),CH58*INDEX('Damage costs'!$Q$18:$Q$70,MATCH($B167,'Damage costs'!$C$18:$C$70,0))/1000,CH58*INDEX('Damage costs'!$U$18:$U$70,MATCH($B167,'Damage costs'!$C$18:$C$70,0))/1000),"")</f>
        <v/>
      </c>
      <c r="CI167" s="59" t="str">
        <f>IFERROR(IF(OR($C$168=FALSE,LEFT($B167,3)&lt;&gt;"NOX"),CI58*INDEX('Damage costs'!$Q$18:$Q$70,MATCH($B167,'Damage costs'!$C$18:$C$70,0))/1000,CI58*INDEX('Damage costs'!$U$18:$U$70,MATCH($B167,'Damage costs'!$C$18:$C$70,0))/1000),"")</f>
        <v/>
      </c>
      <c r="CJ167" s="59" t="str">
        <f>IFERROR(IF(OR($C$168=FALSE,LEFT($B167,3)&lt;&gt;"NOX"),CJ58*INDEX('Damage costs'!$Q$18:$Q$70,MATCH($B167,'Damage costs'!$C$18:$C$70,0))/1000,CJ58*INDEX('Damage costs'!$U$18:$U$70,MATCH($B167,'Damage costs'!$C$18:$C$70,0))/1000),"")</f>
        <v/>
      </c>
      <c r="CK167" s="59" t="str">
        <f>IFERROR(IF(OR($C$168=FALSE,LEFT($B167,3)&lt;&gt;"NOX"),CK58*INDEX('Damage costs'!$Q$18:$Q$70,MATCH($B167,'Damage costs'!$C$18:$C$70,0))/1000,CK58*INDEX('Damage costs'!$U$18:$U$70,MATCH($B167,'Damage costs'!$C$18:$C$70,0))/1000),"")</f>
        <v/>
      </c>
      <c r="CL167" s="59" t="str">
        <f>IFERROR(IF(OR($C$168=FALSE,LEFT($B167,3)&lt;&gt;"NOX"),CL58*INDEX('Damage costs'!$Q$18:$Q$70,MATCH($B167,'Damage costs'!$C$18:$C$70,0))/1000,CL58*INDEX('Damage costs'!$U$18:$U$70,MATCH($B167,'Damage costs'!$C$18:$C$70,0))/1000),"")</f>
        <v/>
      </c>
      <c r="CM167" s="59" t="str">
        <f>IFERROR(IF(OR($C$168=FALSE,LEFT($B167,3)&lt;&gt;"NOX"),CM58*INDEX('Damage costs'!$Q$18:$Q$70,MATCH($B167,'Damage costs'!$C$18:$C$70,0))/1000,CM58*INDEX('Damage costs'!$U$18:$U$70,MATCH($B167,'Damage costs'!$C$18:$C$70,0))/1000),"")</f>
        <v/>
      </c>
      <c r="CN167" s="59" t="str">
        <f>IFERROR(IF(OR($C$168=FALSE,LEFT($B167,3)&lt;&gt;"NOX"),CN58*INDEX('Damage costs'!$Q$18:$Q$70,MATCH($B167,'Damage costs'!$C$18:$C$70,0))/1000,CN58*INDEX('Damage costs'!$U$18:$U$70,MATCH($B167,'Damage costs'!$C$18:$C$70,0))/1000),"")</f>
        <v/>
      </c>
      <c r="CO167" s="59" t="str">
        <f>IFERROR(IF(OR($C$168=FALSE,LEFT($B167,3)&lt;&gt;"NOX"),CO58*INDEX('Damage costs'!$Q$18:$Q$70,MATCH($B167,'Damage costs'!$C$18:$C$70,0))/1000,CO58*INDEX('Damage costs'!$U$18:$U$70,MATCH($B167,'Damage costs'!$C$18:$C$70,0))/1000),"")</f>
        <v/>
      </c>
      <c r="CP167" s="59" t="str">
        <f>IFERROR(IF(OR($C$168=FALSE,LEFT($B167,3)&lt;&gt;"NOX"),CP58*INDEX('Damage costs'!$Q$18:$Q$70,MATCH($B167,'Damage costs'!$C$18:$C$70,0))/1000,CP58*INDEX('Damage costs'!$U$18:$U$70,MATCH($B167,'Damage costs'!$C$18:$C$70,0))/1000),"")</f>
        <v/>
      </c>
      <c r="CQ167" s="59" t="str">
        <f>IFERROR(IF(OR($C$168=FALSE,LEFT($B167,3)&lt;&gt;"NOX"),CQ58*INDEX('Damage costs'!$Q$18:$Q$70,MATCH($B167,'Damage costs'!$C$18:$C$70,0))/1000,CQ58*INDEX('Damage costs'!$U$18:$U$70,MATCH($B167,'Damage costs'!$C$18:$C$70,0))/1000),"")</f>
        <v/>
      </c>
      <c r="CR167" s="59" t="str">
        <f>IFERROR(IF(OR($C$168=FALSE,LEFT($B167,3)&lt;&gt;"NOX"),CR58*INDEX('Damage costs'!$Q$18:$Q$70,MATCH($B167,'Damage costs'!$C$18:$C$70,0))/1000,CR58*INDEX('Damage costs'!$U$18:$U$70,MATCH($B167,'Damage costs'!$C$18:$C$70,0))/1000),"")</f>
        <v/>
      </c>
      <c r="CS167" s="59" t="str">
        <f>IFERROR(IF(OR($C$168=FALSE,LEFT($B167,3)&lt;&gt;"NOX"),CS58*INDEX('Damage costs'!$Q$18:$Q$70,MATCH($B167,'Damage costs'!$C$18:$C$70,0))/1000,CS58*INDEX('Damage costs'!$U$18:$U$70,MATCH($B167,'Damage costs'!$C$18:$C$70,0))/1000),"")</f>
        <v/>
      </c>
      <c r="CT167" s="59" t="str">
        <f>IFERROR(IF(OR($C$168=FALSE,LEFT($B167,3)&lt;&gt;"NOX"),CT58*INDEX('Damage costs'!$Q$18:$Q$70,MATCH($B167,'Damage costs'!$C$18:$C$70,0))/1000,CT58*INDEX('Damage costs'!$U$18:$U$70,MATCH($B167,'Damage costs'!$C$18:$C$70,0))/1000),"")</f>
        <v/>
      </c>
      <c r="CU167" s="59" t="str">
        <f>IFERROR(IF(OR($C$168=FALSE,LEFT($B167,3)&lt;&gt;"NOX"),CU58*INDEX('Damage costs'!$Q$18:$Q$70,MATCH($B167,'Damage costs'!$C$18:$C$70,0))/1000,CU58*INDEX('Damage costs'!$U$18:$U$70,MATCH($B167,'Damage costs'!$C$18:$C$70,0))/1000),"")</f>
        <v/>
      </c>
      <c r="CV167" s="59" t="str">
        <f>IFERROR(IF(OR($C$168=FALSE,LEFT($B167,3)&lt;&gt;"NOX"),CV58*INDEX('Damage costs'!$Q$18:$Q$70,MATCH($B167,'Damage costs'!$C$18:$C$70,0))/1000,CV58*INDEX('Damage costs'!$U$18:$U$70,MATCH($B167,'Damage costs'!$C$18:$C$70,0))/1000),"")</f>
        <v/>
      </c>
      <c r="CW167" s="59" t="str">
        <f>IFERROR(IF(OR($C$168=FALSE,LEFT($B167,3)&lt;&gt;"NOX"),CW58*INDEX('Damage costs'!$Q$18:$Q$70,MATCH($B167,'Damage costs'!$C$18:$C$70,0))/1000,CW58*INDEX('Damage costs'!$U$18:$U$70,MATCH($B167,'Damage costs'!$C$18:$C$70,0))/1000),"")</f>
        <v/>
      </c>
      <c r="CX167" s="59" t="str">
        <f>IFERROR(IF(OR($C$168=FALSE,LEFT($B167,3)&lt;&gt;"NOX"),CX58*INDEX('Damage costs'!$Q$18:$Q$70,MATCH($B167,'Damage costs'!$C$18:$C$70,0))/1000,CX58*INDEX('Damage costs'!$U$18:$U$70,MATCH($B167,'Damage costs'!$C$18:$C$70,0))/1000),"")</f>
        <v/>
      </c>
      <c r="CY167" s="59" t="str">
        <f>IFERROR(IF(OR($C$168=FALSE,LEFT($B167,3)&lt;&gt;"NOX"),CY58*INDEX('Damage costs'!$Q$18:$Q$70,MATCH($B167,'Damage costs'!$C$18:$C$70,0))/1000,CY58*INDEX('Damage costs'!$U$18:$U$70,MATCH($B167,'Damage costs'!$C$18:$C$70,0))/1000),"")</f>
        <v/>
      </c>
      <c r="CZ167" s="391"/>
    </row>
    <row r="168" spans="2:104" x14ac:dyDescent="0.25">
      <c r="B168" s="406" t="s">
        <v>618</v>
      </c>
      <c r="C168" s="553" t="b">
        <f>IF(OR(LEFT(B162,4)="PM10",LEFT(B163,4)="PM10",LEFT(B164,4)="PM10",LEFT(B165,4)="PM10",LEFT(B166,4)="PM10",LEFT(B167,4)="PM10"),TRUE,FALSE)</f>
        <v>0</v>
      </c>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391"/>
    </row>
    <row r="169" spans="2:104" x14ac:dyDescent="0.25">
      <c r="B169" s="392"/>
      <c r="C169" s="390"/>
      <c r="D169" s="50"/>
      <c r="E169" s="50"/>
      <c r="F169" s="50"/>
      <c r="G169" s="50"/>
      <c r="H169" s="50"/>
      <c r="I169" s="5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391"/>
    </row>
    <row r="170" spans="2:104" x14ac:dyDescent="0.25">
      <c r="B170" s="393" t="s">
        <v>405</v>
      </c>
      <c r="C170" s="390" t="s">
        <v>404</v>
      </c>
      <c r="D170" s="60">
        <f>'Discount and deflators'!$H$5</f>
        <v>0.02</v>
      </c>
      <c r="E170" s="50"/>
      <c r="F170" s="50"/>
      <c r="G170" s="50"/>
      <c r="H170" s="50"/>
      <c r="I170" s="5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391"/>
    </row>
    <row r="171" spans="2:104" x14ac:dyDescent="0.25">
      <c r="B171" s="393" t="s">
        <v>406</v>
      </c>
      <c r="C171" s="390"/>
      <c r="D171" s="59">
        <f>IF(D$6=0,0,(1+$D170)^(D$6-'Data Input - General'!$F$22))</f>
        <v>0</v>
      </c>
      <c r="E171" s="59">
        <f>IF(E$6=0,0,(1+$D170)^(E$6-'Data Input - General'!$F$22))</f>
        <v>0</v>
      </c>
      <c r="F171" s="59">
        <f>IF(F$6=0,0,(1+$D170)^(F$6-'Data Input - General'!$F$22))</f>
        <v>0</v>
      </c>
      <c r="G171" s="59">
        <f>IF(G$6=0,0,(1+$D170)^(G$6-'Data Input - General'!$F$22))</f>
        <v>0</v>
      </c>
      <c r="H171" s="59">
        <f>IF(H$6=0,0,(1+$D170)^(H$6-'Data Input - General'!$F$22))</f>
        <v>0</v>
      </c>
      <c r="I171" s="59">
        <f>IF(I$6=0,0,(1+$D170)^(I$6-'Data Input - General'!$F$22))</f>
        <v>0</v>
      </c>
      <c r="J171" s="59">
        <f>IF(J$6=0,0,(1+$D170)^(J$6-'Data Input - General'!$F$22))</f>
        <v>0</v>
      </c>
      <c r="K171" s="59">
        <f>IF(K$6=0,0,(1+$D170)^(K$6-'Data Input - General'!$F$22))</f>
        <v>0</v>
      </c>
      <c r="L171" s="59">
        <f>IF(L$6=0,0,(1+$D170)^(L$6-'Data Input - General'!$F$22))</f>
        <v>0</v>
      </c>
      <c r="M171" s="59">
        <f>IF(M$6=0,0,(1+$D170)^(M$6-'Data Input - General'!$F$22))</f>
        <v>0</v>
      </c>
      <c r="N171" s="59">
        <f>IF(N$6=0,0,(1+$D170)^(N$6-'Data Input - General'!$F$22))</f>
        <v>0</v>
      </c>
      <c r="O171" s="59">
        <f>IF(O$6=0,0,(1+$D170)^(O$6-'Data Input - General'!$F$22))</f>
        <v>0</v>
      </c>
      <c r="P171" s="59">
        <f>IF(P$6=0,0,(1+$D170)^(P$6-'Data Input - General'!$F$22))</f>
        <v>0</v>
      </c>
      <c r="Q171" s="59">
        <f>IF(Q$6=0,0,(1+$D170)^(Q$6-'Data Input - General'!$F$22))</f>
        <v>0</v>
      </c>
      <c r="R171" s="59">
        <f>IF(R$6=0,0,(1+$D170)^(R$6-'Data Input - General'!$F$22))</f>
        <v>0</v>
      </c>
      <c r="S171" s="59">
        <f>IF(S$6=0,0,(1+$D170)^(S$6-'Data Input - General'!$F$22))</f>
        <v>0</v>
      </c>
      <c r="T171" s="59">
        <f>IF(T$6=0,0,(1+$D170)^(T$6-'Data Input - General'!$F$22))</f>
        <v>0</v>
      </c>
      <c r="U171" s="59">
        <f>IF(U$6=0,0,(1+$D170)^(U$6-'Data Input - General'!$F$22))</f>
        <v>0</v>
      </c>
      <c r="V171" s="59">
        <f>IF(V$6=0,0,(1+$D170)^(V$6-'Data Input - General'!$F$22))</f>
        <v>0</v>
      </c>
      <c r="W171" s="59">
        <f>IF(W$6=0,0,(1+$D170)^(W$6-'Data Input - General'!$F$22))</f>
        <v>0</v>
      </c>
      <c r="X171" s="59">
        <f>IF(X$6=0,0,(1+$D170)^(X$6-'Data Input - General'!$F$22))</f>
        <v>0</v>
      </c>
      <c r="Y171" s="59">
        <f>IF(Y$6=0,0,(1+$D170)^(Y$6-'Data Input - General'!$F$22))</f>
        <v>0</v>
      </c>
      <c r="Z171" s="59">
        <f>IF(Z$6=0,0,(1+$D170)^(Z$6-'Data Input - General'!$F$22))</f>
        <v>0</v>
      </c>
      <c r="AA171" s="59">
        <f>IF(AA$6=0,0,(1+$D170)^(AA$6-'Data Input - General'!$F$22))</f>
        <v>0</v>
      </c>
      <c r="AB171" s="59">
        <f>IF(AB$6=0,0,(1+$D170)^(AB$6-'Data Input - General'!$F$22))</f>
        <v>0</v>
      </c>
      <c r="AC171" s="59">
        <f>IF(AC$6=0,0,(1+$D170)^(AC$6-'Data Input - General'!$F$22))</f>
        <v>0</v>
      </c>
      <c r="AD171" s="59">
        <f>IF(AD$6=0,0,(1+$D170)^(AD$6-'Data Input - General'!$F$22))</f>
        <v>0</v>
      </c>
      <c r="AE171" s="59">
        <f>IF(AE$6=0,0,(1+$D170)^(AE$6-'Data Input - General'!$F$22))</f>
        <v>0</v>
      </c>
      <c r="AF171" s="59">
        <f>IF(AF$6=0,0,(1+$D170)^(AF$6-'Data Input - General'!$F$22))</f>
        <v>0</v>
      </c>
      <c r="AG171" s="59">
        <f>IF(AG$6=0,0,(1+$D170)^(AG$6-'Data Input - General'!$F$22))</f>
        <v>0</v>
      </c>
      <c r="AH171" s="59">
        <f>IF(AH$6=0,0,(1+$D170)^(AH$6-'Data Input - General'!$F$22))</f>
        <v>0</v>
      </c>
      <c r="AI171" s="59">
        <f>IF(AI$6=0,0,(1+$D170)^(AI$6-'Data Input - General'!$F$22))</f>
        <v>0</v>
      </c>
      <c r="AJ171" s="59">
        <f>IF(AJ$6=0,0,(1+$D170)^(AJ$6-'Data Input - General'!$F$22))</f>
        <v>0</v>
      </c>
      <c r="AK171" s="59">
        <f>IF(AK$6=0,0,(1+$D170)^(AK$6-'Data Input - General'!$F$22))</f>
        <v>0</v>
      </c>
      <c r="AL171" s="59">
        <f>IF(AL$6=0,0,(1+$D170)^(AL$6-'Data Input - General'!$F$22))</f>
        <v>0</v>
      </c>
      <c r="AM171" s="59">
        <f>IF(AM$6=0,0,(1+$D170)^(AM$6-'Data Input - General'!$F$22))</f>
        <v>0</v>
      </c>
      <c r="AN171" s="59">
        <f>IF(AN$6=0,0,(1+$D170)^(AN$6-'Data Input - General'!$F$22))</f>
        <v>0</v>
      </c>
      <c r="AO171" s="59">
        <f>IF(AO$6=0,0,(1+$D170)^(AO$6-'Data Input - General'!$F$22))</f>
        <v>0</v>
      </c>
      <c r="AP171" s="59">
        <f>IF(AP$6=0,0,(1+$D170)^(AP$6-'Data Input - General'!$F$22))</f>
        <v>0</v>
      </c>
      <c r="AQ171" s="59">
        <f>IF(AQ$6=0,0,(1+$D170)^(AQ$6-'Data Input - General'!$F$22))</f>
        <v>0</v>
      </c>
      <c r="AR171" s="59">
        <f>IF(AR$6=0,0,(1+$D170)^(AR$6-'Data Input - General'!$F$22))</f>
        <v>0</v>
      </c>
      <c r="AS171" s="59">
        <f>IF(AS$6=0,0,(1+$D170)^(AS$6-'Data Input - General'!$F$22))</f>
        <v>0</v>
      </c>
      <c r="AT171" s="59">
        <f>IF(AT$6=0,0,(1+$D170)^(AT$6-'Data Input - General'!$F$22))</f>
        <v>0</v>
      </c>
      <c r="AU171" s="59">
        <f>IF(AU$6=0,0,(1+$D170)^(AU$6-'Data Input - General'!$F$22))</f>
        <v>0</v>
      </c>
      <c r="AV171" s="59">
        <f>IF(AV$6=0,0,(1+$D170)^(AV$6-'Data Input - General'!$F$22))</f>
        <v>0</v>
      </c>
      <c r="AW171" s="59">
        <f>IF(AW$6=0,0,(1+$D170)^(AW$6-'Data Input - General'!$F$22))</f>
        <v>0</v>
      </c>
      <c r="AX171" s="59">
        <f>IF(AX$6=0,0,(1+$D170)^(AX$6-'Data Input - General'!$F$22))</f>
        <v>0</v>
      </c>
      <c r="AY171" s="59">
        <f>IF(AY$6=0,0,(1+$D170)^(AY$6-'Data Input - General'!$F$22))</f>
        <v>0</v>
      </c>
      <c r="AZ171" s="59">
        <f>IF(AZ$6=0,0,(1+$D170)^(AZ$6-'Data Input - General'!$F$22))</f>
        <v>0</v>
      </c>
      <c r="BA171" s="59">
        <f>IF(BA$6=0,0,(1+$D170)^(BA$6-'Data Input - General'!$F$22))</f>
        <v>0</v>
      </c>
      <c r="BB171" s="59">
        <f>IF(BB$6=0,0,(1+$D170)^(BB$6-'Data Input - General'!$F$22))</f>
        <v>0</v>
      </c>
      <c r="BC171" s="59">
        <f>IF(BC$6=0,0,(1+$D170)^(BC$6-'Data Input - General'!$F$22))</f>
        <v>0</v>
      </c>
      <c r="BD171" s="59">
        <f>IF(BD$6=0,0,(1+$D170)^(BD$6-'Data Input - General'!$F$22))</f>
        <v>0</v>
      </c>
      <c r="BE171" s="59">
        <f>IF(BE$6=0,0,(1+$D170)^(BE$6-'Data Input - General'!$F$22))</f>
        <v>0</v>
      </c>
      <c r="BF171" s="59">
        <f>IF(BF$6=0,0,(1+$D170)^(BF$6-'Data Input - General'!$F$22))</f>
        <v>0</v>
      </c>
      <c r="BG171" s="59">
        <f>IF(BG$6=0,0,(1+$D170)^(BG$6-'Data Input - General'!$F$22))</f>
        <v>0</v>
      </c>
      <c r="BH171" s="59">
        <f>IF(BH$6=0,0,(1+$D170)^(BH$6-'Data Input - General'!$F$22))</f>
        <v>0</v>
      </c>
      <c r="BI171" s="59">
        <f>IF(BI$6=0,0,(1+$D170)^(BI$6-'Data Input - General'!$F$22))</f>
        <v>0</v>
      </c>
      <c r="BJ171" s="59">
        <f>IF(BJ$6=0,0,(1+$D170)^(BJ$6-'Data Input - General'!$F$22))</f>
        <v>0</v>
      </c>
      <c r="BK171" s="59">
        <f>IF(BK$6=0,0,(1+$D170)^(BK$6-'Data Input - General'!$F$22))</f>
        <v>0</v>
      </c>
      <c r="BL171" s="59">
        <f>IF(BL$6=0,0,(1+$D170)^(BL$6-'Data Input - General'!$F$22))</f>
        <v>0</v>
      </c>
      <c r="BM171" s="59">
        <f>IF(BM$6=0,0,(1+$D170)^(BM$6-'Data Input - General'!$F$22))</f>
        <v>0</v>
      </c>
      <c r="BN171" s="59">
        <f>IF(BN$6=0,0,(1+$D170)^(BN$6-'Data Input - General'!$F$22))</f>
        <v>0</v>
      </c>
      <c r="BO171" s="59">
        <f>IF(BO$6=0,0,(1+$D170)^(BO$6-'Data Input - General'!$F$22))</f>
        <v>0</v>
      </c>
      <c r="BP171" s="59">
        <f>IF(BP$6=0,0,(1+$D170)^(BP$6-'Data Input - General'!$F$22))</f>
        <v>0</v>
      </c>
      <c r="BQ171" s="59">
        <f>IF(BQ$6=0,0,(1+$D170)^(BQ$6-'Data Input - General'!$F$22))</f>
        <v>0</v>
      </c>
      <c r="BR171" s="59">
        <f>IF(BR$6=0,0,(1+$D170)^(BR$6-'Data Input - General'!$F$22))</f>
        <v>0</v>
      </c>
      <c r="BS171" s="59">
        <f>IF(BS$6=0,0,(1+$D170)^(BS$6-'Data Input - General'!$F$22))</f>
        <v>0</v>
      </c>
      <c r="BT171" s="59">
        <f>IF(BT$6=0,0,(1+$D170)^(BT$6-'Data Input - General'!$F$22))</f>
        <v>0</v>
      </c>
      <c r="BU171" s="59">
        <f>IF(BU$6=0,0,(1+$D170)^(BU$6-'Data Input - General'!$F$22))</f>
        <v>0</v>
      </c>
      <c r="BV171" s="59">
        <f>IF(BV$6=0,0,(1+$D170)^(BV$6-'Data Input - General'!$F$22))</f>
        <v>0</v>
      </c>
      <c r="BW171" s="59">
        <f>IF(BW$6=0,0,(1+$D170)^(BW$6-'Data Input - General'!$F$22))</f>
        <v>0</v>
      </c>
      <c r="BX171" s="59">
        <f>IF(BX$6=0,0,(1+$D170)^(BX$6-'Data Input - General'!$F$22))</f>
        <v>0</v>
      </c>
      <c r="BY171" s="59">
        <f>IF(BY$6=0,0,(1+$D170)^(BY$6-'Data Input - General'!$F$22))</f>
        <v>0</v>
      </c>
      <c r="BZ171" s="59">
        <f>IF(BZ$6=0,0,(1+$D170)^(BZ$6-'Data Input - General'!$F$22))</f>
        <v>0</v>
      </c>
      <c r="CA171" s="59">
        <f>IF(CA$6=0,0,(1+$D170)^(CA$6-'Data Input - General'!$F$22))</f>
        <v>0</v>
      </c>
      <c r="CB171" s="59">
        <f>IF(CB$6=0,0,(1+$D170)^(CB$6-'Data Input - General'!$F$22))</f>
        <v>0</v>
      </c>
      <c r="CC171" s="59">
        <f>IF(CC$6=0,0,(1+$D170)^(CC$6-'Data Input - General'!$F$22))</f>
        <v>0</v>
      </c>
      <c r="CD171" s="59">
        <f>IF(CD$6=0,0,(1+$D170)^(CD$6-'Data Input - General'!$F$22))</f>
        <v>0</v>
      </c>
      <c r="CE171" s="59">
        <f>IF(CE$6=0,0,(1+$D170)^(CE$6-'Data Input - General'!$F$22))</f>
        <v>0</v>
      </c>
      <c r="CF171" s="59">
        <f>IF(CF$6=0,0,(1+$D170)^(CF$6-'Data Input - General'!$F$22))</f>
        <v>0</v>
      </c>
      <c r="CG171" s="59">
        <f>IF(CG$6=0,0,(1+$D170)^(CG$6-'Data Input - General'!$F$22))</f>
        <v>0</v>
      </c>
      <c r="CH171" s="59">
        <f>IF(CH$6=0,0,(1+$D170)^(CH$6-'Data Input - General'!$F$22))</f>
        <v>0</v>
      </c>
      <c r="CI171" s="59">
        <f>IF(CI$6=0,0,(1+$D170)^(CI$6-'Data Input - General'!$F$22))</f>
        <v>0</v>
      </c>
      <c r="CJ171" s="59">
        <f>IF(CJ$6=0,0,(1+$D170)^(CJ$6-'Data Input - General'!$F$22))</f>
        <v>0</v>
      </c>
      <c r="CK171" s="59">
        <f>IF(CK$6=0,0,(1+$D170)^(CK$6-'Data Input - General'!$F$22))</f>
        <v>0</v>
      </c>
      <c r="CL171" s="59">
        <f>IF(CL$6=0,0,(1+$D170)^(CL$6-'Data Input - General'!$F$22))</f>
        <v>0</v>
      </c>
      <c r="CM171" s="59">
        <f>IF(CM$6=0,0,(1+$D170)^(CM$6-'Data Input - General'!$F$22))</f>
        <v>0</v>
      </c>
      <c r="CN171" s="59">
        <f>IF(CN$6=0,0,(1+$D170)^(CN$6-'Data Input - General'!$F$22))</f>
        <v>0</v>
      </c>
      <c r="CO171" s="59">
        <f>IF(CO$6=0,0,(1+$D170)^(CO$6-'Data Input - General'!$F$22))</f>
        <v>0</v>
      </c>
      <c r="CP171" s="59">
        <f>IF(CP$6=0,0,(1+$D170)^(CP$6-'Data Input - General'!$F$22))</f>
        <v>0</v>
      </c>
      <c r="CQ171" s="59">
        <f>IF(CQ$6=0,0,(1+$D170)^(CQ$6-'Data Input - General'!$F$22))</f>
        <v>0</v>
      </c>
      <c r="CR171" s="59">
        <f>IF(CR$6=0,0,(1+$D170)^(CR$6-'Data Input - General'!$F$22))</f>
        <v>0</v>
      </c>
      <c r="CS171" s="59">
        <f>IF(CS$6=0,0,(1+$D170)^(CS$6-'Data Input - General'!$F$22))</f>
        <v>0</v>
      </c>
      <c r="CT171" s="59">
        <f>IF(CT$6=0,0,(1+$D170)^(CT$6-'Data Input - General'!$F$22))</f>
        <v>0</v>
      </c>
      <c r="CU171" s="59">
        <f>IF(CU$6=0,0,(1+$D170)^(CU$6-'Data Input - General'!$F$22))</f>
        <v>0</v>
      </c>
      <c r="CV171" s="59">
        <f>IF(CV$6=0,0,(1+$D170)^(CV$6-'Data Input - General'!$F$22))</f>
        <v>0</v>
      </c>
      <c r="CW171" s="59">
        <f>IF(CW$6=0,0,(1+$D170)^(CW$6-'Data Input - General'!$F$22))</f>
        <v>0</v>
      </c>
      <c r="CX171" s="59">
        <f>IF(CX$6=0,0,(1+$D170)^(CX$6-'Data Input - General'!$F$22))</f>
        <v>0</v>
      </c>
      <c r="CY171" s="59">
        <f>IF(CY$6=0,0,(1+$D170)^(CY$6-'Data Input - General'!$F$22))</f>
        <v>0</v>
      </c>
      <c r="CZ171" s="391"/>
    </row>
    <row r="172" spans="2:104" x14ac:dyDescent="0.25">
      <c r="B172" s="393" t="s">
        <v>169</v>
      </c>
      <c r="C172" s="9" t="s">
        <v>1117</v>
      </c>
      <c r="D172" s="61">
        <f t="shared" ref="D172:AI172" si="61">SUM(D162:D167)*D171</f>
        <v>0</v>
      </c>
      <c r="E172" s="61">
        <f>SUM(E162:E167)*E171</f>
        <v>0</v>
      </c>
      <c r="F172" s="61">
        <f>SUM(F162:F167)*F171</f>
        <v>0</v>
      </c>
      <c r="G172" s="61">
        <f t="shared" si="61"/>
        <v>0</v>
      </c>
      <c r="H172" s="61">
        <f t="shared" si="61"/>
        <v>0</v>
      </c>
      <c r="I172" s="61">
        <f t="shared" si="61"/>
        <v>0</v>
      </c>
      <c r="J172" s="61">
        <f t="shared" si="61"/>
        <v>0</v>
      </c>
      <c r="K172" s="61">
        <f t="shared" si="61"/>
        <v>0</v>
      </c>
      <c r="L172" s="61">
        <f t="shared" si="61"/>
        <v>0</v>
      </c>
      <c r="M172" s="61">
        <f t="shared" si="61"/>
        <v>0</v>
      </c>
      <c r="N172" s="61">
        <f t="shared" si="61"/>
        <v>0</v>
      </c>
      <c r="O172" s="61">
        <f t="shared" si="61"/>
        <v>0</v>
      </c>
      <c r="P172" s="61">
        <f t="shared" si="61"/>
        <v>0</v>
      </c>
      <c r="Q172" s="61">
        <f t="shared" si="61"/>
        <v>0</v>
      </c>
      <c r="R172" s="61">
        <f t="shared" si="61"/>
        <v>0</v>
      </c>
      <c r="S172" s="61">
        <f t="shared" si="61"/>
        <v>0</v>
      </c>
      <c r="T172" s="61">
        <f t="shared" si="61"/>
        <v>0</v>
      </c>
      <c r="U172" s="61">
        <f t="shared" si="61"/>
        <v>0</v>
      </c>
      <c r="V172" s="61">
        <f t="shared" si="61"/>
        <v>0</v>
      </c>
      <c r="W172" s="61">
        <f t="shared" si="61"/>
        <v>0</v>
      </c>
      <c r="X172" s="61">
        <f t="shared" si="61"/>
        <v>0</v>
      </c>
      <c r="Y172" s="61">
        <f t="shared" si="61"/>
        <v>0</v>
      </c>
      <c r="Z172" s="61">
        <f t="shared" si="61"/>
        <v>0</v>
      </c>
      <c r="AA172" s="61">
        <f t="shared" si="61"/>
        <v>0</v>
      </c>
      <c r="AB172" s="61">
        <f t="shared" si="61"/>
        <v>0</v>
      </c>
      <c r="AC172" s="61">
        <f t="shared" si="61"/>
        <v>0</v>
      </c>
      <c r="AD172" s="61">
        <f t="shared" si="61"/>
        <v>0</v>
      </c>
      <c r="AE172" s="61">
        <f t="shared" si="61"/>
        <v>0</v>
      </c>
      <c r="AF172" s="61">
        <f t="shared" si="61"/>
        <v>0</v>
      </c>
      <c r="AG172" s="61">
        <f t="shared" si="61"/>
        <v>0</v>
      </c>
      <c r="AH172" s="61">
        <f t="shared" si="61"/>
        <v>0</v>
      </c>
      <c r="AI172" s="61">
        <f t="shared" si="61"/>
        <v>0</v>
      </c>
      <c r="AJ172" s="61">
        <f t="shared" ref="AJ172:BK172" si="62">SUM(AJ162:AJ167)*AJ171</f>
        <v>0</v>
      </c>
      <c r="AK172" s="61">
        <f t="shared" si="62"/>
        <v>0</v>
      </c>
      <c r="AL172" s="61">
        <f t="shared" si="62"/>
        <v>0</v>
      </c>
      <c r="AM172" s="61">
        <f t="shared" si="62"/>
        <v>0</v>
      </c>
      <c r="AN172" s="61">
        <f t="shared" si="62"/>
        <v>0</v>
      </c>
      <c r="AO172" s="61">
        <f t="shared" si="62"/>
        <v>0</v>
      </c>
      <c r="AP172" s="61">
        <f t="shared" si="62"/>
        <v>0</v>
      </c>
      <c r="AQ172" s="61">
        <f t="shared" si="62"/>
        <v>0</v>
      </c>
      <c r="AR172" s="61">
        <f t="shared" si="62"/>
        <v>0</v>
      </c>
      <c r="AS172" s="61">
        <f t="shared" si="62"/>
        <v>0</v>
      </c>
      <c r="AT172" s="61">
        <f t="shared" si="62"/>
        <v>0</v>
      </c>
      <c r="AU172" s="61">
        <f t="shared" si="62"/>
        <v>0</v>
      </c>
      <c r="AV172" s="61">
        <f t="shared" si="62"/>
        <v>0</v>
      </c>
      <c r="AW172" s="61">
        <f t="shared" si="62"/>
        <v>0</v>
      </c>
      <c r="AX172" s="61">
        <f t="shared" si="62"/>
        <v>0</v>
      </c>
      <c r="AY172" s="61">
        <f t="shared" si="62"/>
        <v>0</v>
      </c>
      <c r="AZ172" s="61">
        <f t="shared" si="62"/>
        <v>0</v>
      </c>
      <c r="BA172" s="61">
        <f t="shared" si="62"/>
        <v>0</v>
      </c>
      <c r="BB172" s="61">
        <f t="shared" si="62"/>
        <v>0</v>
      </c>
      <c r="BC172" s="61">
        <f t="shared" si="62"/>
        <v>0</v>
      </c>
      <c r="BD172" s="61">
        <f t="shared" si="62"/>
        <v>0</v>
      </c>
      <c r="BE172" s="61">
        <f t="shared" si="62"/>
        <v>0</v>
      </c>
      <c r="BF172" s="61">
        <f t="shared" si="62"/>
        <v>0</v>
      </c>
      <c r="BG172" s="61">
        <f t="shared" si="62"/>
        <v>0</v>
      </c>
      <c r="BH172" s="61">
        <f t="shared" si="62"/>
        <v>0</v>
      </c>
      <c r="BI172" s="61">
        <f t="shared" si="62"/>
        <v>0</v>
      </c>
      <c r="BJ172" s="61">
        <f t="shared" si="62"/>
        <v>0</v>
      </c>
      <c r="BK172" s="61">
        <f t="shared" si="62"/>
        <v>0</v>
      </c>
      <c r="BL172" s="61">
        <f t="shared" ref="BL172:CY172" si="63">SUM(BL162:BL167)*BL171</f>
        <v>0</v>
      </c>
      <c r="BM172" s="61">
        <f t="shared" si="63"/>
        <v>0</v>
      </c>
      <c r="BN172" s="61">
        <f t="shared" si="63"/>
        <v>0</v>
      </c>
      <c r="BO172" s="61">
        <f t="shared" si="63"/>
        <v>0</v>
      </c>
      <c r="BP172" s="61">
        <f t="shared" si="63"/>
        <v>0</v>
      </c>
      <c r="BQ172" s="61">
        <f t="shared" si="63"/>
        <v>0</v>
      </c>
      <c r="BR172" s="61">
        <f t="shared" si="63"/>
        <v>0</v>
      </c>
      <c r="BS172" s="61">
        <f t="shared" si="63"/>
        <v>0</v>
      </c>
      <c r="BT172" s="61">
        <f t="shared" si="63"/>
        <v>0</v>
      </c>
      <c r="BU172" s="61">
        <f t="shared" si="63"/>
        <v>0</v>
      </c>
      <c r="BV172" s="61">
        <f t="shared" si="63"/>
        <v>0</v>
      </c>
      <c r="BW172" s="61">
        <f t="shared" si="63"/>
        <v>0</v>
      </c>
      <c r="BX172" s="61">
        <f t="shared" si="63"/>
        <v>0</v>
      </c>
      <c r="BY172" s="61">
        <f t="shared" si="63"/>
        <v>0</v>
      </c>
      <c r="BZ172" s="61">
        <f t="shared" si="63"/>
        <v>0</v>
      </c>
      <c r="CA172" s="61">
        <f t="shared" si="63"/>
        <v>0</v>
      </c>
      <c r="CB172" s="61">
        <f t="shared" si="63"/>
        <v>0</v>
      </c>
      <c r="CC172" s="61">
        <f t="shared" si="63"/>
        <v>0</v>
      </c>
      <c r="CD172" s="61">
        <f t="shared" si="63"/>
        <v>0</v>
      </c>
      <c r="CE172" s="61">
        <f t="shared" si="63"/>
        <v>0</v>
      </c>
      <c r="CF172" s="61">
        <f t="shared" si="63"/>
        <v>0</v>
      </c>
      <c r="CG172" s="61">
        <f t="shared" si="63"/>
        <v>0</v>
      </c>
      <c r="CH172" s="61">
        <f t="shared" si="63"/>
        <v>0</v>
      </c>
      <c r="CI172" s="61">
        <f t="shared" si="63"/>
        <v>0</v>
      </c>
      <c r="CJ172" s="61">
        <f t="shared" si="63"/>
        <v>0</v>
      </c>
      <c r="CK172" s="61">
        <f t="shared" si="63"/>
        <v>0</v>
      </c>
      <c r="CL172" s="61">
        <f t="shared" si="63"/>
        <v>0</v>
      </c>
      <c r="CM172" s="61">
        <f t="shared" si="63"/>
        <v>0</v>
      </c>
      <c r="CN172" s="61">
        <f t="shared" si="63"/>
        <v>0</v>
      </c>
      <c r="CO172" s="61">
        <f t="shared" si="63"/>
        <v>0</v>
      </c>
      <c r="CP172" s="61">
        <f t="shared" si="63"/>
        <v>0</v>
      </c>
      <c r="CQ172" s="61">
        <f t="shared" si="63"/>
        <v>0</v>
      </c>
      <c r="CR172" s="61">
        <f t="shared" si="63"/>
        <v>0</v>
      </c>
      <c r="CS172" s="61">
        <f t="shared" si="63"/>
        <v>0</v>
      </c>
      <c r="CT172" s="61">
        <f t="shared" si="63"/>
        <v>0</v>
      </c>
      <c r="CU172" s="61">
        <f t="shared" si="63"/>
        <v>0</v>
      </c>
      <c r="CV172" s="61">
        <f t="shared" si="63"/>
        <v>0</v>
      </c>
      <c r="CW172" s="61">
        <f t="shared" si="63"/>
        <v>0</v>
      </c>
      <c r="CX172" s="61">
        <f t="shared" si="63"/>
        <v>0</v>
      </c>
      <c r="CY172" s="61">
        <f t="shared" si="63"/>
        <v>0</v>
      </c>
      <c r="CZ172" s="391"/>
    </row>
    <row r="173" spans="2:104" x14ac:dyDescent="0.25">
      <c r="B173" s="393" t="s">
        <v>190</v>
      </c>
      <c r="C173" s="9" t="s">
        <v>1117</v>
      </c>
      <c r="D173" s="61">
        <f t="shared" ref="D173:BO173" si="64">D172*D$7</f>
        <v>0</v>
      </c>
      <c r="E173" s="61">
        <f t="shared" si="64"/>
        <v>0</v>
      </c>
      <c r="F173" s="61">
        <f t="shared" si="64"/>
        <v>0</v>
      </c>
      <c r="G173" s="61">
        <f t="shared" si="64"/>
        <v>0</v>
      </c>
      <c r="H173" s="61">
        <f t="shared" si="64"/>
        <v>0</v>
      </c>
      <c r="I173" s="61">
        <f t="shared" si="64"/>
        <v>0</v>
      </c>
      <c r="J173" s="61">
        <f t="shared" si="64"/>
        <v>0</v>
      </c>
      <c r="K173" s="61">
        <f t="shared" si="64"/>
        <v>0</v>
      </c>
      <c r="L173" s="61">
        <f t="shared" si="64"/>
        <v>0</v>
      </c>
      <c r="M173" s="61">
        <f t="shared" si="64"/>
        <v>0</v>
      </c>
      <c r="N173" s="61">
        <f t="shared" si="64"/>
        <v>0</v>
      </c>
      <c r="O173" s="61">
        <f t="shared" si="64"/>
        <v>0</v>
      </c>
      <c r="P173" s="61">
        <f t="shared" si="64"/>
        <v>0</v>
      </c>
      <c r="Q173" s="61">
        <f t="shared" si="64"/>
        <v>0</v>
      </c>
      <c r="R173" s="61">
        <f t="shared" si="64"/>
        <v>0</v>
      </c>
      <c r="S173" s="61">
        <f t="shared" si="64"/>
        <v>0</v>
      </c>
      <c r="T173" s="61">
        <f t="shared" si="64"/>
        <v>0</v>
      </c>
      <c r="U173" s="61">
        <f t="shared" si="64"/>
        <v>0</v>
      </c>
      <c r="V173" s="61">
        <f t="shared" si="64"/>
        <v>0</v>
      </c>
      <c r="W173" s="61">
        <f t="shared" si="64"/>
        <v>0</v>
      </c>
      <c r="X173" s="61">
        <f t="shared" si="64"/>
        <v>0</v>
      </c>
      <c r="Y173" s="61">
        <f t="shared" si="64"/>
        <v>0</v>
      </c>
      <c r="Z173" s="61">
        <f t="shared" si="64"/>
        <v>0</v>
      </c>
      <c r="AA173" s="61">
        <f t="shared" si="64"/>
        <v>0</v>
      </c>
      <c r="AB173" s="61">
        <f t="shared" si="64"/>
        <v>0</v>
      </c>
      <c r="AC173" s="61">
        <f t="shared" si="64"/>
        <v>0</v>
      </c>
      <c r="AD173" s="61">
        <f t="shared" si="64"/>
        <v>0</v>
      </c>
      <c r="AE173" s="61">
        <f t="shared" si="64"/>
        <v>0</v>
      </c>
      <c r="AF173" s="61">
        <f t="shared" si="64"/>
        <v>0</v>
      </c>
      <c r="AG173" s="61">
        <f t="shared" si="64"/>
        <v>0</v>
      </c>
      <c r="AH173" s="61">
        <f t="shared" si="64"/>
        <v>0</v>
      </c>
      <c r="AI173" s="61">
        <f t="shared" si="64"/>
        <v>0</v>
      </c>
      <c r="AJ173" s="61">
        <f t="shared" si="64"/>
        <v>0</v>
      </c>
      <c r="AK173" s="61">
        <f t="shared" si="64"/>
        <v>0</v>
      </c>
      <c r="AL173" s="61">
        <f t="shared" si="64"/>
        <v>0</v>
      </c>
      <c r="AM173" s="61">
        <f t="shared" si="64"/>
        <v>0</v>
      </c>
      <c r="AN173" s="61">
        <f t="shared" si="64"/>
        <v>0</v>
      </c>
      <c r="AO173" s="61">
        <f t="shared" si="64"/>
        <v>0</v>
      </c>
      <c r="AP173" s="61">
        <f t="shared" si="64"/>
        <v>0</v>
      </c>
      <c r="AQ173" s="61">
        <f t="shared" si="64"/>
        <v>0</v>
      </c>
      <c r="AR173" s="61">
        <f t="shared" si="64"/>
        <v>0</v>
      </c>
      <c r="AS173" s="61">
        <f t="shared" si="64"/>
        <v>0</v>
      </c>
      <c r="AT173" s="61">
        <f t="shared" si="64"/>
        <v>0</v>
      </c>
      <c r="AU173" s="61">
        <f t="shared" si="64"/>
        <v>0</v>
      </c>
      <c r="AV173" s="61">
        <f t="shared" si="64"/>
        <v>0</v>
      </c>
      <c r="AW173" s="61">
        <f t="shared" si="64"/>
        <v>0</v>
      </c>
      <c r="AX173" s="61">
        <f t="shared" si="64"/>
        <v>0</v>
      </c>
      <c r="AY173" s="61">
        <f t="shared" si="64"/>
        <v>0</v>
      </c>
      <c r="AZ173" s="61">
        <f t="shared" si="64"/>
        <v>0</v>
      </c>
      <c r="BA173" s="61">
        <f t="shared" si="64"/>
        <v>0</v>
      </c>
      <c r="BB173" s="61">
        <f t="shared" si="64"/>
        <v>0</v>
      </c>
      <c r="BC173" s="61">
        <f t="shared" si="64"/>
        <v>0</v>
      </c>
      <c r="BD173" s="61">
        <f t="shared" si="64"/>
        <v>0</v>
      </c>
      <c r="BE173" s="61">
        <f t="shared" si="64"/>
        <v>0</v>
      </c>
      <c r="BF173" s="61">
        <f t="shared" si="64"/>
        <v>0</v>
      </c>
      <c r="BG173" s="61">
        <f t="shared" si="64"/>
        <v>0</v>
      </c>
      <c r="BH173" s="61">
        <f t="shared" si="64"/>
        <v>0</v>
      </c>
      <c r="BI173" s="61">
        <f t="shared" si="64"/>
        <v>0</v>
      </c>
      <c r="BJ173" s="61">
        <f t="shared" si="64"/>
        <v>0</v>
      </c>
      <c r="BK173" s="61">
        <f t="shared" si="64"/>
        <v>0</v>
      </c>
      <c r="BL173" s="61">
        <f t="shared" si="64"/>
        <v>0</v>
      </c>
      <c r="BM173" s="61">
        <f t="shared" si="64"/>
        <v>0</v>
      </c>
      <c r="BN173" s="61">
        <f t="shared" si="64"/>
        <v>0</v>
      </c>
      <c r="BO173" s="61">
        <f t="shared" si="64"/>
        <v>0</v>
      </c>
      <c r="BP173" s="61">
        <f t="shared" ref="BP173:CY173" si="65">BP172*BP$7</f>
        <v>0</v>
      </c>
      <c r="BQ173" s="61">
        <f t="shared" si="65"/>
        <v>0</v>
      </c>
      <c r="BR173" s="61">
        <f t="shared" si="65"/>
        <v>0</v>
      </c>
      <c r="BS173" s="61">
        <f t="shared" si="65"/>
        <v>0</v>
      </c>
      <c r="BT173" s="61">
        <f t="shared" si="65"/>
        <v>0</v>
      </c>
      <c r="BU173" s="61">
        <f t="shared" si="65"/>
        <v>0</v>
      </c>
      <c r="BV173" s="61">
        <f t="shared" si="65"/>
        <v>0</v>
      </c>
      <c r="BW173" s="61">
        <f t="shared" si="65"/>
        <v>0</v>
      </c>
      <c r="BX173" s="61">
        <f t="shared" si="65"/>
        <v>0</v>
      </c>
      <c r="BY173" s="61">
        <f t="shared" si="65"/>
        <v>0</v>
      </c>
      <c r="BZ173" s="61">
        <f t="shared" si="65"/>
        <v>0</v>
      </c>
      <c r="CA173" s="61">
        <f t="shared" si="65"/>
        <v>0</v>
      </c>
      <c r="CB173" s="61">
        <f t="shared" si="65"/>
        <v>0</v>
      </c>
      <c r="CC173" s="61">
        <f t="shared" si="65"/>
        <v>0</v>
      </c>
      <c r="CD173" s="61">
        <f t="shared" si="65"/>
        <v>0</v>
      </c>
      <c r="CE173" s="61">
        <f t="shared" si="65"/>
        <v>0</v>
      </c>
      <c r="CF173" s="61">
        <f t="shared" si="65"/>
        <v>0</v>
      </c>
      <c r="CG173" s="61">
        <f t="shared" si="65"/>
        <v>0</v>
      </c>
      <c r="CH173" s="61">
        <f t="shared" si="65"/>
        <v>0</v>
      </c>
      <c r="CI173" s="61">
        <f t="shared" si="65"/>
        <v>0</v>
      </c>
      <c r="CJ173" s="61">
        <f t="shared" si="65"/>
        <v>0</v>
      </c>
      <c r="CK173" s="61">
        <f t="shared" si="65"/>
        <v>0</v>
      </c>
      <c r="CL173" s="61">
        <f t="shared" si="65"/>
        <v>0</v>
      </c>
      <c r="CM173" s="61">
        <f t="shared" si="65"/>
        <v>0</v>
      </c>
      <c r="CN173" s="61">
        <f t="shared" si="65"/>
        <v>0</v>
      </c>
      <c r="CO173" s="61">
        <f t="shared" si="65"/>
        <v>0</v>
      </c>
      <c r="CP173" s="61">
        <f t="shared" si="65"/>
        <v>0</v>
      </c>
      <c r="CQ173" s="61">
        <f t="shared" si="65"/>
        <v>0</v>
      </c>
      <c r="CR173" s="61">
        <f t="shared" si="65"/>
        <v>0</v>
      </c>
      <c r="CS173" s="61">
        <f t="shared" si="65"/>
        <v>0</v>
      </c>
      <c r="CT173" s="61">
        <f t="shared" si="65"/>
        <v>0</v>
      </c>
      <c r="CU173" s="61">
        <f t="shared" si="65"/>
        <v>0</v>
      </c>
      <c r="CV173" s="61">
        <f t="shared" si="65"/>
        <v>0</v>
      </c>
      <c r="CW173" s="61">
        <f t="shared" si="65"/>
        <v>0</v>
      </c>
      <c r="CX173" s="61">
        <f t="shared" si="65"/>
        <v>0</v>
      </c>
      <c r="CY173" s="61">
        <f t="shared" si="65"/>
        <v>0</v>
      </c>
      <c r="CZ173" s="391"/>
    </row>
    <row r="174" spans="2:104" x14ac:dyDescent="0.25">
      <c r="B174" s="393"/>
      <c r="C174" s="390"/>
      <c r="D174" s="50"/>
      <c r="E174" s="50"/>
      <c r="F174" s="50"/>
      <c r="G174" s="50"/>
      <c r="H174" s="50"/>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391"/>
    </row>
    <row r="175" spans="2:104" x14ac:dyDescent="0.25">
      <c r="B175" s="411" t="s">
        <v>317</v>
      </c>
      <c r="C175" s="269"/>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c r="BD175" s="412"/>
      <c r="BE175" s="412"/>
      <c r="BF175" s="412"/>
      <c r="BG175" s="412"/>
      <c r="BH175" s="412"/>
      <c r="BI175" s="412"/>
      <c r="BJ175" s="412"/>
      <c r="BK175" s="412"/>
      <c r="BL175" s="412"/>
      <c r="BM175" s="412"/>
      <c r="BN175" s="412"/>
      <c r="BO175" s="412"/>
      <c r="BP175" s="412"/>
      <c r="BQ175" s="412"/>
      <c r="BR175" s="412"/>
      <c r="BS175" s="412"/>
      <c r="BT175" s="412"/>
      <c r="BU175" s="412"/>
      <c r="BV175" s="412"/>
      <c r="BW175" s="412"/>
      <c r="BX175" s="412"/>
      <c r="BY175" s="412"/>
      <c r="BZ175" s="412"/>
      <c r="CA175" s="412"/>
      <c r="CB175" s="412"/>
      <c r="CC175" s="412"/>
      <c r="CD175" s="412"/>
      <c r="CE175" s="412"/>
      <c r="CF175" s="412"/>
      <c r="CG175" s="412"/>
      <c r="CH175" s="412"/>
      <c r="CI175" s="412"/>
      <c r="CJ175" s="412"/>
      <c r="CK175" s="412"/>
      <c r="CL175" s="412"/>
      <c r="CM175" s="412"/>
      <c r="CN175" s="412"/>
      <c r="CO175" s="412"/>
      <c r="CP175" s="412"/>
      <c r="CQ175" s="412"/>
      <c r="CR175" s="412"/>
      <c r="CS175" s="412"/>
      <c r="CT175" s="412"/>
      <c r="CU175" s="412"/>
      <c r="CV175" s="412"/>
      <c r="CW175" s="412"/>
      <c r="CX175" s="412"/>
      <c r="CY175" s="412"/>
      <c r="CZ175" s="413"/>
    </row>
    <row r="176" spans="2:104" x14ac:dyDescent="0.25">
      <c r="B176" s="392"/>
      <c r="C176" s="390"/>
      <c r="D176" s="50"/>
      <c r="E176" s="50"/>
      <c r="F176" s="50"/>
      <c r="G176" s="50"/>
      <c r="H176" s="50"/>
      <c r="I176" s="5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391"/>
    </row>
    <row r="177" spans="2:104" x14ac:dyDescent="0.25">
      <c r="B177" s="393" t="s">
        <v>318</v>
      </c>
      <c r="C177" s="390" t="s">
        <v>404</v>
      </c>
      <c r="D177" s="62">
        <f>'Data Input - Proposed'!F34</f>
        <v>0</v>
      </c>
      <c r="E177" s="50"/>
      <c r="F177" s="50"/>
      <c r="G177" s="50"/>
      <c r="H177" s="50"/>
      <c r="I177" s="5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391"/>
    </row>
    <row r="178" spans="2:104" x14ac:dyDescent="0.25">
      <c r="B178" s="406"/>
      <c r="C178" s="390"/>
      <c r="D178" s="414"/>
      <c r="E178" s="414"/>
      <c r="F178" s="414"/>
      <c r="G178" s="414"/>
      <c r="H178" s="414"/>
      <c r="I178" s="414"/>
      <c r="J178" s="414"/>
      <c r="K178" s="414"/>
      <c r="L178" s="414"/>
      <c r="M178" s="414"/>
      <c r="N178" s="414"/>
      <c r="O178" s="414"/>
      <c r="P178" s="414"/>
      <c r="Q178" s="414"/>
      <c r="R178" s="414"/>
      <c r="S178" s="414"/>
      <c r="T178" s="414"/>
      <c r="U178" s="414"/>
      <c r="V178" s="414"/>
      <c r="W178" s="414"/>
      <c r="X178" s="414"/>
      <c r="Y178" s="414"/>
      <c r="Z178" s="414"/>
      <c r="AA178" s="414"/>
      <c r="AB178" s="414"/>
      <c r="AC178" s="414"/>
      <c r="AD178" s="414"/>
      <c r="AE178" s="414"/>
      <c r="AF178" s="414"/>
      <c r="AG178" s="414"/>
      <c r="AH178" s="414"/>
      <c r="AI178" s="414"/>
      <c r="AJ178" s="414"/>
      <c r="AK178" s="414"/>
      <c r="AL178" s="414"/>
      <c r="AM178" s="414"/>
      <c r="AN178" s="414"/>
      <c r="AO178" s="414"/>
      <c r="AP178" s="414"/>
      <c r="AQ178" s="414"/>
      <c r="AR178" s="414"/>
      <c r="AS178" s="414"/>
      <c r="AT178" s="414"/>
      <c r="AU178" s="414"/>
      <c r="AV178" s="414"/>
      <c r="AW178" s="414"/>
      <c r="AX178" s="414"/>
      <c r="AY178" s="414"/>
      <c r="AZ178" s="414"/>
      <c r="BA178" s="414"/>
      <c r="BB178" s="414"/>
      <c r="BC178" s="414"/>
      <c r="BD178" s="414"/>
      <c r="BE178" s="414"/>
      <c r="BF178" s="414"/>
      <c r="BG178" s="414"/>
      <c r="BH178" s="414"/>
      <c r="BI178" s="414"/>
      <c r="BJ178" s="414"/>
      <c r="BK178" s="414"/>
      <c r="BL178" s="414"/>
      <c r="BM178" s="414"/>
      <c r="BN178" s="414"/>
      <c r="BO178" s="414"/>
      <c r="BP178" s="414"/>
      <c r="BQ178" s="414"/>
      <c r="BR178" s="414"/>
      <c r="BS178" s="414"/>
      <c r="BT178" s="414"/>
      <c r="BU178" s="414"/>
      <c r="BV178" s="414"/>
      <c r="BW178" s="414"/>
      <c r="BX178" s="414"/>
      <c r="BY178" s="414"/>
      <c r="BZ178" s="414"/>
      <c r="CA178" s="414"/>
      <c r="CB178" s="414"/>
      <c r="CC178" s="414"/>
      <c r="CD178" s="414"/>
      <c r="CE178" s="414"/>
      <c r="CF178" s="414"/>
      <c r="CG178" s="414"/>
      <c r="CH178" s="414"/>
      <c r="CI178" s="414"/>
      <c r="CJ178" s="414"/>
      <c r="CK178" s="414"/>
      <c r="CL178" s="414"/>
      <c r="CM178" s="414"/>
      <c r="CN178" s="414"/>
      <c r="CO178" s="414"/>
      <c r="CP178" s="414"/>
      <c r="CQ178" s="414"/>
      <c r="CR178" s="414"/>
      <c r="CS178" s="414"/>
      <c r="CT178" s="414"/>
      <c r="CU178" s="414"/>
      <c r="CV178" s="414"/>
      <c r="CW178" s="414"/>
      <c r="CX178" s="414"/>
      <c r="CY178" s="414"/>
      <c r="CZ178" s="391"/>
    </row>
    <row r="179" spans="2:104" x14ac:dyDescent="0.25">
      <c r="B179" s="411" t="s">
        <v>329</v>
      </c>
      <c r="C179" s="269"/>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c r="BD179" s="412"/>
      <c r="BE179" s="412"/>
      <c r="BF179" s="412"/>
      <c r="BG179" s="412"/>
      <c r="BH179" s="412"/>
      <c r="BI179" s="412"/>
      <c r="BJ179" s="412"/>
      <c r="BK179" s="412"/>
      <c r="BL179" s="412"/>
      <c r="BM179" s="412"/>
      <c r="BN179" s="412"/>
      <c r="BO179" s="412"/>
      <c r="BP179" s="412"/>
      <c r="BQ179" s="412"/>
      <c r="BR179" s="412"/>
      <c r="BS179" s="412"/>
      <c r="BT179" s="412"/>
      <c r="BU179" s="412"/>
      <c r="BV179" s="412"/>
      <c r="BW179" s="412"/>
      <c r="BX179" s="412"/>
      <c r="BY179" s="412"/>
      <c r="BZ179" s="412"/>
      <c r="CA179" s="412"/>
      <c r="CB179" s="412"/>
      <c r="CC179" s="412"/>
      <c r="CD179" s="412"/>
      <c r="CE179" s="412"/>
      <c r="CF179" s="412"/>
      <c r="CG179" s="412"/>
      <c r="CH179" s="412"/>
      <c r="CI179" s="412"/>
      <c r="CJ179" s="412"/>
      <c r="CK179" s="412"/>
      <c r="CL179" s="412"/>
      <c r="CM179" s="412"/>
      <c r="CN179" s="412"/>
      <c r="CO179" s="412"/>
      <c r="CP179" s="412"/>
      <c r="CQ179" s="412"/>
      <c r="CR179" s="412"/>
      <c r="CS179" s="412"/>
      <c r="CT179" s="412"/>
      <c r="CU179" s="412"/>
      <c r="CV179" s="412"/>
      <c r="CW179" s="412"/>
      <c r="CX179" s="412"/>
      <c r="CY179" s="412"/>
      <c r="CZ179" s="413"/>
    </row>
    <row r="180" spans="2:104" x14ac:dyDescent="0.25">
      <c r="B180" s="392"/>
      <c r="C180" s="390"/>
      <c r="D180" s="50"/>
      <c r="E180" s="50"/>
      <c r="F180" s="50"/>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391"/>
    </row>
    <row r="181" spans="2:104" x14ac:dyDescent="0.25">
      <c r="B181" s="393" t="s">
        <v>318</v>
      </c>
      <c r="C181" s="390" t="s">
        <v>404</v>
      </c>
      <c r="D181" s="62">
        <f>'Data Input - Proposed'!F54</f>
        <v>0</v>
      </c>
      <c r="E181" s="50"/>
      <c r="F181" s="50"/>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391"/>
    </row>
    <row r="182" spans="2:104" x14ac:dyDescent="0.25">
      <c r="B182" s="406"/>
      <c r="C182" s="390"/>
      <c r="D182" s="414"/>
      <c r="E182" s="414"/>
      <c r="F182" s="414"/>
      <c r="G182" s="414"/>
      <c r="H182" s="414"/>
      <c r="I182" s="414"/>
      <c r="J182" s="414"/>
      <c r="K182" s="414"/>
      <c r="L182" s="414"/>
      <c r="M182" s="414"/>
      <c r="N182" s="414"/>
      <c r="O182" s="414"/>
      <c r="P182" s="414"/>
      <c r="Q182" s="414"/>
      <c r="R182" s="414"/>
      <c r="S182" s="414"/>
      <c r="T182" s="414"/>
      <c r="U182" s="414"/>
      <c r="V182" s="414"/>
      <c r="W182" s="414"/>
      <c r="X182" s="414"/>
      <c r="Y182" s="414"/>
      <c r="Z182" s="414"/>
      <c r="AA182" s="414"/>
      <c r="AB182" s="414"/>
      <c r="AC182" s="414"/>
      <c r="AD182" s="414"/>
      <c r="AE182" s="414"/>
      <c r="AF182" s="414"/>
      <c r="AG182" s="414"/>
      <c r="AH182" s="414"/>
      <c r="AI182" s="414"/>
      <c r="AJ182" s="414"/>
      <c r="AK182" s="414"/>
      <c r="AL182" s="414"/>
      <c r="AM182" s="414"/>
      <c r="AN182" s="414"/>
      <c r="AO182" s="414"/>
      <c r="AP182" s="414"/>
      <c r="AQ182" s="414"/>
      <c r="AR182" s="414"/>
      <c r="AS182" s="414"/>
      <c r="AT182" s="414"/>
      <c r="AU182" s="414"/>
      <c r="AV182" s="414"/>
      <c r="AW182" s="414"/>
      <c r="AX182" s="414"/>
      <c r="AY182" s="414"/>
      <c r="AZ182" s="414"/>
      <c r="BA182" s="414"/>
      <c r="BB182" s="414"/>
      <c r="BC182" s="414"/>
      <c r="BD182" s="414"/>
      <c r="BE182" s="414"/>
      <c r="BF182" s="414"/>
      <c r="BG182" s="414"/>
      <c r="BH182" s="414"/>
      <c r="BI182" s="414"/>
      <c r="BJ182" s="414"/>
      <c r="BK182" s="414"/>
      <c r="BL182" s="414"/>
      <c r="BM182" s="414"/>
      <c r="BN182" s="414"/>
      <c r="BO182" s="414"/>
      <c r="BP182" s="414"/>
      <c r="BQ182" s="414"/>
      <c r="BR182" s="414"/>
      <c r="BS182" s="414"/>
      <c r="BT182" s="414"/>
      <c r="BU182" s="414"/>
      <c r="BV182" s="414"/>
      <c r="BW182" s="414"/>
      <c r="BX182" s="414"/>
      <c r="BY182" s="414"/>
      <c r="BZ182" s="414"/>
      <c r="CA182" s="414"/>
      <c r="CB182" s="414"/>
      <c r="CC182" s="414"/>
      <c r="CD182" s="414"/>
      <c r="CE182" s="414"/>
      <c r="CF182" s="414"/>
      <c r="CG182" s="414"/>
      <c r="CH182" s="414"/>
      <c r="CI182" s="414"/>
      <c r="CJ182" s="414"/>
      <c r="CK182" s="414"/>
      <c r="CL182" s="414"/>
      <c r="CM182" s="414"/>
      <c r="CN182" s="414"/>
      <c r="CO182" s="414"/>
      <c r="CP182" s="414"/>
      <c r="CQ182" s="414"/>
      <c r="CR182" s="414"/>
      <c r="CS182" s="414"/>
      <c r="CT182" s="414"/>
      <c r="CU182" s="414"/>
      <c r="CV182" s="414"/>
      <c r="CW182" s="414"/>
      <c r="CX182" s="414"/>
      <c r="CY182" s="414"/>
      <c r="CZ182" s="391"/>
    </row>
    <row r="183" spans="2:104" x14ac:dyDescent="0.25">
      <c r="B183" s="411" t="s">
        <v>319</v>
      </c>
      <c r="C183" s="269"/>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c r="BD183" s="412"/>
      <c r="BE183" s="412"/>
      <c r="BF183" s="412"/>
      <c r="BG183" s="412"/>
      <c r="BH183" s="412"/>
      <c r="BI183" s="412"/>
      <c r="BJ183" s="412"/>
      <c r="BK183" s="412"/>
      <c r="BL183" s="412"/>
      <c r="BM183" s="412"/>
      <c r="BN183" s="412"/>
      <c r="BO183" s="412"/>
      <c r="BP183" s="412"/>
      <c r="BQ183" s="412"/>
      <c r="BR183" s="412"/>
      <c r="BS183" s="412"/>
      <c r="BT183" s="412"/>
      <c r="BU183" s="412"/>
      <c r="BV183" s="412"/>
      <c r="BW183" s="412"/>
      <c r="BX183" s="412"/>
      <c r="BY183" s="412"/>
      <c r="BZ183" s="412"/>
      <c r="CA183" s="412"/>
      <c r="CB183" s="412"/>
      <c r="CC183" s="412"/>
      <c r="CD183" s="412"/>
      <c r="CE183" s="412"/>
      <c r="CF183" s="412"/>
      <c r="CG183" s="412"/>
      <c r="CH183" s="412"/>
      <c r="CI183" s="412"/>
      <c r="CJ183" s="412"/>
      <c r="CK183" s="412"/>
      <c r="CL183" s="412"/>
      <c r="CM183" s="412"/>
      <c r="CN183" s="412"/>
      <c r="CO183" s="412"/>
      <c r="CP183" s="412"/>
      <c r="CQ183" s="412"/>
      <c r="CR183" s="412"/>
      <c r="CS183" s="412"/>
      <c r="CT183" s="412"/>
      <c r="CU183" s="412"/>
      <c r="CV183" s="412"/>
      <c r="CW183" s="412"/>
      <c r="CX183" s="412"/>
      <c r="CY183" s="412"/>
      <c r="CZ183" s="413"/>
    </row>
    <row r="184" spans="2:104" x14ac:dyDescent="0.25">
      <c r="B184" s="392"/>
      <c r="C184" s="390"/>
      <c r="D184" s="50"/>
      <c r="E184" s="50"/>
      <c r="F184" s="50"/>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391"/>
    </row>
    <row r="185" spans="2:104" x14ac:dyDescent="0.25">
      <c r="B185" s="393" t="s">
        <v>311</v>
      </c>
      <c r="C185" s="390" t="s">
        <v>404</v>
      </c>
      <c r="D185" s="62">
        <f>'Data Input - General'!F16</f>
        <v>0</v>
      </c>
      <c r="E185" s="50"/>
      <c r="F185" s="50"/>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c r="CW185" s="50"/>
      <c r="CX185" s="50"/>
      <c r="CY185" s="50"/>
      <c r="CZ185" s="391"/>
    </row>
    <row r="186" spans="2:104" x14ac:dyDescent="0.25">
      <c r="B186" s="393" t="s">
        <v>181</v>
      </c>
      <c r="C186" s="9" t="s">
        <v>1117</v>
      </c>
      <c r="D186" s="61">
        <f>IFERROR(-PMT($D$185,SUM('Data Input - General'!$G$26:$G$28),D20*1000)/1000,0)</f>
        <v>0</v>
      </c>
      <c r="E186" s="401"/>
      <c r="F186" s="401"/>
      <c r="G186" s="401"/>
      <c r="H186" s="401"/>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c r="CW186" s="50"/>
      <c r="CX186" s="50"/>
      <c r="CY186" s="50"/>
      <c r="CZ186" s="391"/>
    </row>
    <row r="187" spans="2:104" x14ac:dyDescent="0.25">
      <c r="B187" s="393" t="s">
        <v>182</v>
      </c>
      <c r="C187" s="9" t="s">
        <v>1117</v>
      </c>
      <c r="D187" s="59">
        <f>IF(SUM($D$12:D$12)=0,0,$D$186)</f>
        <v>0</v>
      </c>
      <c r="E187" s="59">
        <f>IF(SUM($D$12:E$12)=0,0,$D$186)</f>
        <v>0</v>
      </c>
      <c r="F187" s="59">
        <f>IF(SUM($D$12:F$12)=0,0,$D$186)</f>
        <v>0</v>
      </c>
      <c r="G187" s="59">
        <f>IF(SUM($D$12:G$12)=0,0,$D$186)</f>
        <v>0</v>
      </c>
      <c r="H187" s="59">
        <f>IF(SUM($D$12:H$12)=0,0,$D$186)</f>
        <v>0</v>
      </c>
      <c r="I187" s="59">
        <f>IF(SUM($D$12:I$12)=0,0,$D$186)</f>
        <v>0</v>
      </c>
      <c r="J187" s="59">
        <f>IF(SUM($D$12:J$12)=0,0,$D$186)</f>
        <v>0</v>
      </c>
      <c r="K187" s="59">
        <f>IF(SUM($D$12:K$12)=0,0,$D$186)</f>
        <v>0</v>
      </c>
      <c r="L187" s="59">
        <f>IF(SUM($D$12:L$12)=0,0,$D$186)</f>
        <v>0</v>
      </c>
      <c r="M187" s="59">
        <f>IF(SUM($D$12:M$12)=0,0,$D$186)</f>
        <v>0</v>
      </c>
      <c r="N187" s="59">
        <f>IF(SUM($D$12:N$12)=0,0,$D$186)</f>
        <v>0</v>
      </c>
      <c r="O187" s="59">
        <f>IF(SUM($D$12:O$12)=0,0,$D$186)</f>
        <v>0</v>
      </c>
      <c r="P187" s="59">
        <f>IF(SUM($D$12:P$12)=0,0,$D$186)</f>
        <v>0</v>
      </c>
      <c r="Q187" s="59">
        <f>IF(SUM($D$12:Q$12)=0,0,$D$186)</f>
        <v>0</v>
      </c>
      <c r="R187" s="59">
        <f>IF(SUM($D$12:R$12)=0,0,$D$186)</f>
        <v>0</v>
      </c>
      <c r="S187" s="59">
        <f>IF(SUM($D$12:S$12)=0,0,$D$186)</f>
        <v>0</v>
      </c>
      <c r="T187" s="59">
        <f>IF(SUM($D$12:T$12)=0,0,$D$186)</f>
        <v>0</v>
      </c>
      <c r="U187" s="59">
        <f>IF(SUM($D$12:U$12)=0,0,$D$186)</f>
        <v>0</v>
      </c>
      <c r="V187" s="59">
        <f>IF(SUM($D$12:V$12)=0,0,$D$186)</f>
        <v>0</v>
      </c>
      <c r="W187" s="59">
        <f>IF(SUM($D$12:W$12)=0,0,$D$186)</f>
        <v>0</v>
      </c>
      <c r="X187" s="59">
        <f>IF(SUM($D$12:X$12)=0,0,$D$186)</f>
        <v>0</v>
      </c>
      <c r="Y187" s="59">
        <f>IF(SUM($D$12:Y$12)=0,0,$D$186)</f>
        <v>0</v>
      </c>
      <c r="Z187" s="59">
        <f>IF(SUM($D$12:Z$12)=0,0,$D$186)</f>
        <v>0</v>
      </c>
      <c r="AA187" s="59">
        <f>IF(SUM($D$12:AA$12)=0,0,$D$186)</f>
        <v>0</v>
      </c>
      <c r="AB187" s="59">
        <f>IF(SUM($D$12:AB$12)=0,0,$D$186)</f>
        <v>0</v>
      </c>
      <c r="AC187" s="59">
        <f>IF(SUM($D$12:AC$12)=0,0,$D$186)</f>
        <v>0</v>
      </c>
      <c r="AD187" s="59">
        <f>IF(SUM($D$12:AD$12)=0,0,$D$186)</f>
        <v>0</v>
      </c>
      <c r="AE187" s="59">
        <f>IF(SUM($D$12:AE$12)=0,0,$D$186)</f>
        <v>0</v>
      </c>
      <c r="AF187" s="59">
        <f>IF(SUM($D$12:AF$12)=0,0,$D$186)</f>
        <v>0</v>
      </c>
      <c r="AG187" s="59">
        <f>IF(SUM($D$12:AG$12)=0,0,$D$186)</f>
        <v>0</v>
      </c>
      <c r="AH187" s="59">
        <f>IF(SUM($D$12:AH$12)=0,0,$D$186)</f>
        <v>0</v>
      </c>
      <c r="AI187" s="59">
        <f>IF(SUM($D$12:AI$12)=0,0,$D$186)</f>
        <v>0</v>
      </c>
      <c r="AJ187" s="59">
        <f>IF(SUM($D$12:AJ$12)=0,0,$D$186)</f>
        <v>0</v>
      </c>
      <c r="AK187" s="59">
        <f>IF(SUM($D$12:AK$12)=0,0,$D$186)</f>
        <v>0</v>
      </c>
      <c r="AL187" s="59">
        <f>IF(SUM($D$12:AL$12)=0,0,$D$186)</f>
        <v>0</v>
      </c>
      <c r="AM187" s="59">
        <f>IF(SUM($D$12:AM$12)=0,0,$D$186)</f>
        <v>0</v>
      </c>
      <c r="AN187" s="59">
        <f>IF(SUM($D$12:AN$12)=0,0,$D$186)</f>
        <v>0</v>
      </c>
      <c r="AO187" s="59">
        <f>IF(SUM($D$12:AO$12)=0,0,$D$186)</f>
        <v>0</v>
      </c>
      <c r="AP187" s="59">
        <f>IF(SUM($D$12:AP$12)=0,0,$D$186)</f>
        <v>0</v>
      </c>
      <c r="AQ187" s="59">
        <f>IF(SUM($D$12:AQ$12)=0,0,$D$186)</f>
        <v>0</v>
      </c>
      <c r="AR187" s="59">
        <f>IF(SUM($D$12:AR$12)=0,0,$D$186)</f>
        <v>0</v>
      </c>
      <c r="AS187" s="59">
        <f>IF(SUM($D$12:AS$12)=0,0,$D$186)</f>
        <v>0</v>
      </c>
      <c r="AT187" s="59">
        <f>IF(SUM($D$12:AT$12)=0,0,$D$186)</f>
        <v>0</v>
      </c>
      <c r="AU187" s="59">
        <f>IF(SUM($D$12:AU$12)=0,0,$D$186)</f>
        <v>0</v>
      </c>
      <c r="AV187" s="59">
        <f>IF(SUM($D$12:AV$12)=0,0,$D$186)</f>
        <v>0</v>
      </c>
      <c r="AW187" s="59">
        <f>IF(SUM($D$12:AW$12)=0,0,$D$186)</f>
        <v>0</v>
      </c>
      <c r="AX187" s="59">
        <f>IF(SUM($D$12:AX$12)=0,0,$D$186)</f>
        <v>0</v>
      </c>
      <c r="AY187" s="59">
        <f>IF(SUM($D$12:AY$12)=0,0,$D$186)</f>
        <v>0</v>
      </c>
      <c r="AZ187" s="59">
        <f>IF(SUM($D$12:AZ$12)=0,0,$D$186)</f>
        <v>0</v>
      </c>
      <c r="BA187" s="59">
        <f>IF(SUM($D$12:BA$12)=0,0,$D$186)</f>
        <v>0</v>
      </c>
      <c r="BB187" s="59">
        <f>IF(SUM($D$12:BB$12)=0,0,$D$186)</f>
        <v>0</v>
      </c>
      <c r="BC187" s="59">
        <f>IF(SUM($D$12:BC$12)=0,0,$D$186)</f>
        <v>0</v>
      </c>
      <c r="BD187" s="59">
        <f>IF(SUM($D$12:BD$12)=0,0,$D$186)</f>
        <v>0</v>
      </c>
      <c r="BE187" s="59">
        <f>IF(SUM($D$12:BE$12)=0,0,$D$186)</f>
        <v>0</v>
      </c>
      <c r="BF187" s="59">
        <f>IF(SUM($D$12:BF$12)=0,0,$D$186)</f>
        <v>0</v>
      </c>
      <c r="BG187" s="59">
        <f>IF(SUM($D$12:BG$12)=0,0,$D$186)</f>
        <v>0</v>
      </c>
      <c r="BH187" s="59">
        <f>IF(SUM($D$12:BH$12)=0,0,$D$186)</f>
        <v>0</v>
      </c>
      <c r="BI187" s="59">
        <f>IF(SUM($D$12:BI$12)=0,0,$D$186)</f>
        <v>0</v>
      </c>
      <c r="BJ187" s="59">
        <f>IF(SUM($D$12:BJ$12)=0,0,$D$186)</f>
        <v>0</v>
      </c>
      <c r="BK187" s="59">
        <f>IF(SUM($D$12:BK$12)=0,0,$D$186)</f>
        <v>0</v>
      </c>
      <c r="BL187" s="59">
        <f>IF(SUM($D$12:BL$12)=0,0,$D$186)</f>
        <v>0</v>
      </c>
      <c r="BM187" s="59">
        <f>IF(SUM($D$12:BM$12)=0,0,$D$186)</f>
        <v>0</v>
      </c>
      <c r="BN187" s="59">
        <f>IF(SUM($D$12:BN$12)=0,0,$D$186)</f>
        <v>0</v>
      </c>
      <c r="BO187" s="59">
        <f>IF(SUM($D$12:BO$12)=0,0,$D$186)</f>
        <v>0</v>
      </c>
      <c r="BP187" s="59">
        <f>IF(SUM($D$12:BP$12)=0,0,$D$186)</f>
        <v>0</v>
      </c>
      <c r="BQ187" s="59">
        <f>IF(SUM($D$12:BQ$12)=0,0,$D$186)</f>
        <v>0</v>
      </c>
      <c r="BR187" s="59">
        <f>IF(SUM($D$12:BR$12)=0,0,$D$186)</f>
        <v>0</v>
      </c>
      <c r="BS187" s="59">
        <f>IF(SUM($D$12:BS$12)=0,0,$D$186)</f>
        <v>0</v>
      </c>
      <c r="BT187" s="59">
        <f>IF(SUM($D$12:BT$12)=0,0,$D$186)</f>
        <v>0</v>
      </c>
      <c r="BU187" s="59">
        <f>IF(SUM($D$12:BU$12)=0,0,$D$186)</f>
        <v>0</v>
      </c>
      <c r="BV187" s="59">
        <f>IF(SUM($D$12:BV$12)=0,0,$D$186)</f>
        <v>0</v>
      </c>
      <c r="BW187" s="59">
        <f>IF(SUM($D$12:BW$12)=0,0,$D$186)</f>
        <v>0</v>
      </c>
      <c r="BX187" s="59">
        <f>IF(SUM($D$12:BX$12)=0,0,$D$186)</f>
        <v>0</v>
      </c>
      <c r="BY187" s="59">
        <f>IF(SUM($D$12:BY$12)=0,0,$D$186)</f>
        <v>0</v>
      </c>
      <c r="BZ187" s="59">
        <f>IF(SUM($D$12:BZ$12)=0,0,$D$186)</f>
        <v>0</v>
      </c>
      <c r="CA187" s="59">
        <f>IF(SUM($D$12:CA$12)=0,0,$D$186)</f>
        <v>0</v>
      </c>
      <c r="CB187" s="59">
        <f>IF(SUM($D$12:CB$12)=0,0,$D$186)</f>
        <v>0</v>
      </c>
      <c r="CC187" s="59">
        <f>IF(SUM($D$12:CC$12)=0,0,$D$186)</f>
        <v>0</v>
      </c>
      <c r="CD187" s="59">
        <f>IF(SUM($D$12:CD$12)=0,0,$D$186)</f>
        <v>0</v>
      </c>
      <c r="CE187" s="59">
        <f>IF(SUM($D$12:CE$12)=0,0,$D$186)</f>
        <v>0</v>
      </c>
      <c r="CF187" s="59">
        <f>IF(SUM($D$12:CF$12)=0,0,$D$186)</f>
        <v>0</v>
      </c>
      <c r="CG187" s="59">
        <f>IF(SUM($D$12:CG$12)=0,0,$D$186)</f>
        <v>0</v>
      </c>
      <c r="CH187" s="59">
        <f>IF(SUM($D$12:CH$12)=0,0,$D$186)</f>
        <v>0</v>
      </c>
      <c r="CI187" s="59">
        <f>IF(SUM($D$12:CI$12)=0,0,$D$186)</f>
        <v>0</v>
      </c>
      <c r="CJ187" s="59">
        <f>IF(SUM($D$12:CJ$12)=0,0,$D$186)</f>
        <v>0</v>
      </c>
      <c r="CK187" s="59">
        <f>IF(SUM($D$12:CK$12)=0,0,$D$186)</f>
        <v>0</v>
      </c>
      <c r="CL187" s="59">
        <f>IF(SUM($D$12:CL$12)=0,0,$D$186)</f>
        <v>0</v>
      </c>
      <c r="CM187" s="59">
        <f>IF(SUM($D$12:CM$12)=0,0,$D$186)</f>
        <v>0</v>
      </c>
      <c r="CN187" s="59">
        <f>IF(SUM($D$12:CN$12)=0,0,$D$186)</f>
        <v>0</v>
      </c>
      <c r="CO187" s="59">
        <f>IF(SUM($D$12:CO$12)=0,0,$D$186)</f>
        <v>0</v>
      </c>
      <c r="CP187" s="59">
        <f>IF(SUM($D$12:CP$12)=0,0,$D$186)</f>
        <v>0</v>
      </c>
      <c r="CQ187" s="59">
        <f>IF(SUM($D$12:CQ$12)=0,0,$D$186)</f>
        <v>0</v>
      </c>
      <c r="CR187" s="59">
        <f>IF(SUM($D$12:CR$12)=0,0,$D$186)</f>
        <v>0</v>
      </c>
      <c r="CS187" s="59">
        <f>IF(SUM($D$12:CS$12)=0,0,$D$186)</f>
        <v>0</v>
      </c>
      <c r="CT187" s="59">
        <f>IF(SUM($D$12:CT$12)=0,0,$D$186)</f>
        <v>0</v>
      </c>
      <c r="CU187" s="59">
        <f>IF(SUM($D$12:CU$12)=0,0,$D$186)</f>
        <v>0</v>
      </c>
      <c r="CV187" s="59">
        <f>IF(SUM($D$12:CV$12)=0,0,$D$186)</f>
        <v>0</v>
      </c>
      <c r="CW187" s="59">
        <f>IF(SUM($D$12:CW$12)=0,0,$D$186)</f>
        <v>0</v>
      </c>
      <c r="CX187" s="59">
        <f>IF(SUM($D$12:CX$12)=0,0,$D$186)</f>
        <v>0</v>
      </c>
      <c r="CY187" s="59">
        <f>IF(SUM($D$12:CY$12)=0,0,$D$186)</f>
        <v>0</v>
      </c>
      <c r="CZ187" s="391"/>
    </row>
    <row r="188" spans="2:104" x14ac:dyDescent="0.25">
      <c r="B188" s="393" t="s">
        <v>186</v>
      </c>
      <c r="C188" s="9" t="s">
        <v>1117</v>
      </c>
      <c r="D188" s="61">
        <f t="shared" ref="D188:BO188" si="66">D187*D$7</f>
        <v>0</v>
      </c>
      <c r="E188" s="61">
        <f t="shared" si="66"/>
        <v>0</v>
      </c>
      <c r="F188" s="61">
        <f t="shared" si="66"/>
        <v>0</v>
      </c>
      <c r="G188" s="61">
        <f t="shared" si="66"/>
        <v>0</v>
      </c>
      <c r="H188" s="61">
        <f t="shared" si="66"/>
        <v>0</v>
      </c>
      <c r="I188" s="61">
        <f t="shared" si="66"/>
        <v>0</v>
      </c>
      <c r="J188" s="61">
        <f t="shared" si="66"/>
        <v>0</v>
      </c>
      <c r="K188" s="61">
        <f t="shared" si="66"/>
        <v>0</v>
      </c>
      <c r="L188" s="61">
        <f t="shared" si="66"/>
        <v>0</v>
      </c>
      <c r="M188" s="61">
        <f t="shared" si="66"/>
        <v>0</v>
      </c>
      <c r="N188" s="61">
        <f t="shared" si="66"/>
        <v>0</v>
      </c>
      <c r="O188" s="61">
        <f t="shared" si="66"/>
        <v>0</v>
      </c>
      <c r="P188" s="61">
        <f t="shared" si="66"/>
        <v>0</v>
      </c>
      <c r="Q188" s="61">
        <f t="shared" si="66"/>
        <v>0</v>
      </c>
      <c r="R188" s="61">
        <f t="shared" si="66"/>
        <v>0</v>
      </c>
      <c r="S188" s="61">
        <f t="shared" si="66"/>
        <v>0</v>
      </c>
      <c r="T188" s="61">
        <f t="shared" si="66"/>
        <v>0</v>
      </c>
      <c r="U188" s="61">
        <f t="shared" si="66"/>
        <v>0</v>
      </c>
      <c r="V188" s="61">
        <f t="shared" si="66"/>
        <v>0</v>
      </c>
      <c r="W188" s="61">
        <f t="shared" si="66"/>
        <v>0</v>
      </c>
      <c r="X188" s="61">
        <f t="shared" si="66"/>
        <v>0</v>
      </c>
      <c r="Y188" s="61">
        <f t="shared" si="66"/>
        <v>0</v>
      </c>
      <c r="Z188" s="61">
        <f t="shared" si="66"/>
        <v>0</v>
      </c>
      <c r="AA188" s="61">
        <f t="shared" si="66"/>
        <v>0</v>
      </c>
      <c r="AB188" s="61">
        <f t="shared" si="66"/>
        <v>0</v>
      </c>
      <c r="AC188" s="61">
        <f t="shared" si="66"/>
        <v>0</v>
      </c>
      <c r="AD188" s="61">
        <f t="shared" si="66"/>
        <v>0</v>
      </c>
      <c r="AE188" s="61">
        <f t="shared" si="66"/>
        <v>0</v>
      </c>
      <c r="AF188" s="61">
        <f t="shared" si="66"/>
        <v>0</v>
      </c>
      <c r="AG188" s="61">
        <f t="shared" si="66"/>
        <v>0</v>
      </c>
      <c r="AH188" s="61">
        <f t="shared" si="66"/>
        <v>0</v>
      </c>
      <c r="AI188" s="61">
        <f t="shared" si="66"/>
        <v>0</v>
      </c>
      <c r="AJ188" s="61">
        <f t="shared" si="66"/>
        <v>0</v>
      </c>
      <c r="AK188" s="61">
        <f t="shared" si="66"/>
        <v>0</v>
      </c>
      <c r="AL188" s="61">
        <f t="shared" si="66"/>
        <v>0</v>
      </c>
      <c r="AM188" s="61">
        <f t="shared" si="66"/>
        <v>0</v>
      </c>
      <c r="AN188" s="61">
        <f t="shared" si="66"/>
        <v>0</v>
      </c>
      <c r="AO188" s="61">
        <f t="shared" si="66"/>
        <v>0</v>
      </c>
      <c r="AP188" s="61">
        <f t="shared" si="66"/>
        <v>0</v>
      </c>
      <c r="AQ188" s="61">
        <f t="shared" si="66"/>
        <v>0</v>
      </c>
      <c r="AR188" s="61">
        <f t="shared" si="66"/>
        <v>0</v>
      </c>
      <c r="AS188" s="61">
        <f t="shared" si="66"/>
        <v>0</v>
      </c>
      <c r="AT188" s="61">
        <f t="shared" si="66"/>
        <v>0</v>
      </c>
      <c r="AU188" s="61">
        <f t="shared" si="66"/>
        <v>0</v>
      </c>
      <c r="AV188" s="61">
        <f t="shared" si="66"/>
        <v>0</v>
      </c>
      <c r="AW188" s="61">
        <f t="shared" si="66"/>
        <v>0</v>
      </c>
      <c r="AX188" s="61">
        <f t="shared" si="66"/>
        <v>0</v>
      </c>
      <c r="AY188" s="61">
        <f t="shared" si="66"/>
        <v>0</v>
      </c>
      <c r="AZ188" s="61">
        <f t="shared" si="66"/>
        <v>0</v>
      </c>
      <c r="BA188" s="61">
        <f t="shared" si="66"/>
        <v>0</v>
      </c>
      <c r="BB188" s="61">
        <f t="shared" si="66"/>
        <v>0</v>
      </c>
      <c r="BC188" s="61">
        <f t="shared" si="66"/>
        <v>0</v>
      </c>
      <c r="BD188" s="61">
        <f t="shared" si="66"/>
        <v>0</v>
      </c>
      <c r="BE188" s="61">
        <f t="shared" si="66"/>
        <v>0</v>
      </c>
      <c r="BF188" s="61">
        <f t="shared" si="66"/>
        <v>0</v>
      </c>
      <c r="BG188" s="61">
        <f t="shared" si="66"/>
        <v>0</v>
      </c>
      <c r="BH188" s="61">
        <f t="shared" si="66"/>
        <v>0</v>
      </c>
      <c r="BI188" s="61">
        <f t="shared" si="66"/>
        <v>0</v>
      </c>
      <c r="BJ188" s="61">
        <f t="shared" si="66"/>
        <v>0</v>
      </c>
      <c r="BK188" s="61">
        <f t="shared" si="66"/>
        <v>0</v>
      </c>
      <c r="BL188" s="61">
        <f t="shared" si="66"/>
        <v>0</v>
      </c>
      <c r="BM188" s="61">
        <f t="shared" si="66"/>
        <v>0</v>
      </c>
      <c r="BN188" s="61">
        <f t="shared" si="66"/>
        <v>0</v>
      </c>
      <c r="BO188" s="61">
        <f t="shared" si="66"/>
        <v>0</v>
      </c>
      <c r="BP188" s="61">
        <f t="shared" ref="BP188:CY188" si="67">BP187*BP$7</f>
        <v>0</v>
      </c>
      <c r="BQ188" s="61">
        <f t="shared" si="67"/>
        <v>0</v>
      </c>
      <c r="BR188" s="61">
        <f t="shared" si="67"/>
        <v>0</v>
      </c>
      <c r="BS188" s="61">
        <f t="shared" si="67"/>
        <v>0</v>
      </c>
      <c r="BT188" s="61">
        <f t="shared" si="67"/>
        <v>0</v>
      </c>
      <c r="BU188" s="61">
        <f t="shared" si="67"/>
        <v>0</v>
      </c>
      <c r="BV188" s="61">
        <f t="shared" si="67"/>
        <v>0</v>
      </c>
      <c r="BW188" s="61">
        <f t="shared" si="67"/>
        <v>0</v>
      </c>
      <c r="BX188" s="61">
        <f t="shared" si="67"/>
        <v>0</v>
      </c>
      <c r="BY188" s="61">
        <f t="shared" si="67"/>
        <v>0</v>
      </c>
      <c r="BZ188" s="61">
        <f t="shared" si="67"/>
        <v>0</v>
      </c>
      <c r="CA188" s="61">
        <f t="shared" si="67"/>
        <v>0</v>
      </c>
      <c r="CB188" s="61">
        <f t="shared" si="67"/>
        <v>0</v>
      </c>
      <c r="CC188" s="61">
        <f t="shared" si="67"/>
        <v>0</v>
      </c>
      <c r="CD188" s="61">
        <f t="shared" si="67"/>
        <v>0</v>
      </c>
      <c r="CE188" s="61">
        <f t="shared" si="67"/>
        <v>0</v>
      </c>
      <c r="CF188" s="61">
        <f t="shared" si="67"/>
        <v>0</v>
      </c>
      <c r="CG188" s="61">
        <f t="shared" si="67"/>
        <v>0</v>
      </c>
      <c r="CH188" s="61">
        <f t="shared" si="67"/>
        <v>0</v>
      </c>
      <c r="CI188" s="61">
        <f t="shared" si="67"/>
        <v>0</v>
      </c>
      <c r="CJ188" s="61">
        <f t="shared" si="67"/>
        <v>0</v>
      </c>
      <c r="CK188" s="61">
        <f t="shared" si="67"/>
        <v>0</v>
      </c>
      <c r="CL188" s="61">
        <f t="shared" si="67"/>
        <v>0</v>
      </c>
      <c r="CM188" s="61">
        <f t="shared" si="67"/>
        <v>0</v>
      </c>
      <c r="CN188" s="61">
        <f t="shared" si="67"/>
        <v>0</v>
      </c>
      <c r="CO188" s="61">
        <f t="shared" si="67"/>
        <v>0</v>
      </c>
      <c r="CP188" s="61">
        <f t="shared" si="67"/>
        <v>0</v>
      </c>
      <c r="CQ188" s="61">
        <f t="shared" si="67"/>
        <v>0</v>
      </c>
      <c r="CR188" s="61">
        <f t="shared" si="67"/>
        <v>0</v>
      </c>
      <c r="CS188" s="61">
        <f t="shared" si="67"/>
        <v>0</v>
      </c>
      <c r="CT188" s="61">
        <f t="shared" si="67"/>
        <v>0</v>
      </c>
      <c r="CU188" s="61">
        <f t="shared" si="67"/>
        <v>0</v>
      </c>
      <c r="CV188" s="61">
        <f t="shared" si="67"/>
        <v>0</v>
      </c>
      <c r="CW188" s="61">
        <f t="shared" si="67"/>
        <v>0</v>
      </c>
      <c r="CX188" s="61">
        <f t="shared" si="67"/>
        <v>0</v>
      </c>
      <c r="CY188" s="61">
        <f t="shared" si="67"/>
        <v>0</v>
      </c>
      <c r="CZ188" s="391"/>
    </row>
    <row r="189" spans="2:104" x14ac:dyDescent="0.25">
      <c r="B189" s="406"/>
      <c r="C189" s="390"/>
      <c r="D189" s="414"/>
      <c r="E189" s="414"/>
      <c r="F189" s="414"/>
      <c r="G189" s="414"/>
      <c r="H189" s="414"/>
      <c r="I189" s="414"/>
      <c r="J189" s="414"/>
      <c r="K189" s="414"/>
      <c r="L189" s="414"/>
      <c r="M189" s="414"/>
      <c r="N189" s="414"/>
      <c r="O189" s="414"/>
      <c r="P189" s="414"/>
      <c r="Q189" s="414"/>
      <c r="R189" s="414"/>
      <c r="S189" s="414"/>
      <c r="T189" s="414"/>
      <c r="U189" s="414"/>
      <c r="V189" s="414"/>
      <c r="W189" s="414"/>
      <c r="X189" s="414"/>
      <c r="Y189" s="414"/>
      <c r="Z189" s="414"/>
      <c r="AA189" s="414"/>
      <c r="AB189" s="414"/>
      <c r="AC189" s="414"/>
      <c r="AD189" s="414"/>
      <c r="AE189" s="414"/>
      <c r="AF189" s="414"/>
      <c r="AG189" s="414"/>
      <c r="AH189" s="414"/>
      <c r="AI189" s="414"/>
      <c r="AJ189" s="414"/>
      <c r="AK189" s="414"/>
      <c r="AL189" s="414"/>
      <c r="AM189" s="414"/>
      <c r="AN189" s="414"/>
      <c r="AO189" s="414"/>
      <c r="AP189" s="414"/>
      <c r="AQ189" s="414"/>
      <c r="AR189" s="414"/>
      <c r="AS189" s="414"/>
      <c r="AT189" s="414"/>
      <c r="AU189" s="414"/>
      <c r="AV189" s="414"/>
      <c r="AW189" s="414"/>
      <c r="AX189" s="414"/>
      <c r="AY189" s="414"/>
      <c r="AZ189" s="414"/>
      <c r="BA189" s="414"/>
      <c r="BB189" s="414"/>
      <c r="BC189" s="414"/>
      <c r="BD189" s="414"/>
      <c r="BE189" s="414"/>
      <c r="BF189" s="414"/>
      <c r="BG189" s="414"/>
      <c r="BH189" s="414"/>
      <c r="BI189" s="414"/>
      <c r="BJ189" s="414"/>
      <c r="BK189" s="414"/>
      <c r="BL189" s="414"/>
      <c r="BM189" s="414"/>
      <c r="BN189" s="414"/>
      <c r="BO189" s="414"/>
      <c r="BP189" s="414"/>
      <c r="BQ189" s="414"/>
      <c r="BR189" s="414"/>
      <c r="BS189" s="414"/>
      <c r="BT189" s="414"/>
      <c r="BU189" s="414"/>
      <c r="BV189" s="414"/>
      <c r="BW189" s="414"/>
      <c r="BX189" s="414"/>
      <c r="BY189" s="414"/>
      <c r="BZ189" s="414"/>
      <c r="CA189" s="414"/>
      <c r="CB189" s="414"/>
      <c r="CC189" s="414"/>
      <c r="CD189" s="414"/>
      <c r="CE189" s="414"/>
      <c r="CF189" s="414"/>
      <c r="CG189" s="414"/>
      <c r="CH189" s="414"/>
      <c r="CI189" s="414"/>
      <c r="CJ189" s="414"/>
      <c r="CK189" s="414"/>
      <c r="CL189" s="414"/>
      <c r="CM189" s="414"/>
      <c r="CN189" s="414"/>
      <c r="CO189" s="414"/>
      <c r="CP189" s="414"/>
      <c r="CQ189" s="414"/>
      <c r="CR189" s="414"/>
      <c r="CS189" s="414"/>
      <c r="CT189" s="414"/>
      <c r="CU189" s="414"/>
      <c r="CV189" s="414"/>
      <c r="CW189" s="414"/>
      <c r="CX189" s="414"/>
      <c r="CY189" s="414"/>
      <c r="CZ189" s="391"/>
    </row>
    <row r="190" spans="2:104" x14ac:dyDescent="0.25">
      <c r="B190" s="415" t="s">
        <v>429</v>
      </c>
      <c r="C190" s="390"/>
      <c r="D190" s="50"/>
      <c r="E190" s="50"/>
      <c r="F190" s="50"/>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c r="CC190" s="50"/>
      <c r="CD190" s="50"/>
      <c r="CE190" s="50"/>
      <c r="CF190" s="50"/>
      <c r="CG190" s="50"/>
      <c r="CH190" s="50"/>
      <c r="CI190" s="50"/>
      <c r="CJ190" s="50"/>
      <c r="CK190" s="50"/>
      <c r="CL190" s="50"/>
      <c r="CM190" s="50"/>
      <c r="CN190" s="50"/>
      <c r="CO190" s="50"/>
      <c r="CP190" s="50"/>
      <c r="CQ190" s="50"/>
      <c r="CR190" s="50"/>
      <c r="CS190" s="50"/>
      <c r="CT190" s="50"/>
      <c r="CU190" s="50"/>
      <c r="CV190" s="50"/>
      <c r="CW190" s="50"/>
      <c r="CX190" s="50"/>
      <c r="CY190" s="50"/>
      <c r="CZ190" s="391"/>
    </row>
    <row r="191" spans="2:104" x14ac:dyDescent="0.25">
      <c r="B191" s="403" t="s">
        <v>430</v>
      </c>
      <c r="C191" s="9" t="s">
        <v>1117</v>
      </c>
      <c r="D191" s="58">
        <f>'Data Input - Proposed'!H41</f>
        <v>0</v>
      </c>
      <c r="E191" s="58">
        <f>'Data Input - Proposed'!I41</f>
        <v>0</v>
      </c>
      <c r="F191" s="58">
        <f>'Data Input - Proposed'!J41</f>
        <v>0</v>
      </c>
      <c r="G191" s="58">
        <f>'Data Input - Proposed'!K41</f>
        <v>0</v>
      </c>
      <c r="H191" s="58">
        <f>'Data Input - Proposed'!L41</f>
        <v>0</v>
      </c>
      <c r="I191" s="58">
        <f>'Data Input - Proposed'!M41</f>
        <v>0</v>
      </c>
      <c r="J191" s="58">
        <f>'Data Input - Proposed'!N41</f>
        <v>0</v>
      </c>
      <c r="K191" s="58">
        <f>'Data Input - Proposed'!O41</f>
        <v>0</v>
      </c>
      <c r="L191" s="58">
        <f>'Data Input - Proposed'!P41</f>
        <v>0</v>
      </c>
      <c r="M191" s="58">
        <f>'Data Input - Proposed'!Q41</f>
        <v>0</v>
      </c>
      <c r="N191" s="58">
        <f>'Data Input - Proposed'!R41</f>
        <v>0</v>
      </c>
      <c r="O191" s="58">
        <f>'Data Input - Proposed'!S41</f>
        <v>0</v>
      </c>
      <c r="P191" s="58">
        <f>'Data Input - Proposed'!T41</f>
        <v>0</v>
      </c>
      <c r="Q191" s="58">
        <f>'Data Input - Proposed'!U41</f>
        <v>0</v>
      </c>
      <c r="R191" s="58">
        <f>'Data Input - Proposed'!V41</f>
        <v>0</v>
      </c>
      <c r="S191" s="58">
        <f>'Data Input - Proposed'!W41</f>
        <v>0</v>
      </c>
      <c r="T191" s="58">
        <f>'Data Input - Proposed'!X41</f>
        <v>0</v>
      </c>
      <c r="U191" s="58">
        <f>'Data Input - Proposed'!Y41</f>
        <v>0</v>
      </c>
      <c r="V191" s="58">
        <f>'Data Input - Proposed'!Z41</f>
        <v>0</v>
      </c>
      <c r="W191" s="58">
        <f>'Data Input - Proposed'!AA41</f>
        <v>0</v>
      </c>
      <c r="X191" s="58">
        <f>'Data Input - Proposed'!AB41</f>
        <v>0</v>
      </c>
      <c r="Y191" s="58">
        <f>'Data Input - Proposed'!AC41</f>
        <v>0</v>
      </c>
      <c r="Z191" s="58">
        <f>'Data Input - Proposed'!AD41</f>
        <v>0</v>
      </c>
      <c r="AA191" s="58">
        <f>'Data Input - Proposed'!AE41</f>
        <v>0</v>
      </c>
      <c r="AB191" s="58">
        <f>'Data Input - Proposed'!AF41</f>
        <v>0</v>
      </c>
      <c r="AC191" s="58">
        <f>'Data Input - Proposed'!AG41</f>
        <v>0</v>
      </c>
      <c r="AD191" s="58">
        <f>'Data Input - Proposed'!AH41</f>
        <v>0</v>
      </c>
      <c r="AE191" s="58">
        <f>'Data Input - Proposed'!AI41</f>
        <v>0</v>
      </c>
      <c r="AF191" s="58">
        <f>'Data Input - Proposed'!AJ41</f>
        <v>0</v>
      </c>
      <c r="AG191" s="58">
        <f>'Data Input - Proposed'!AK41</f>
        <v>0</v>
      </c>
      <c r="AH191" s="58">
        <f>'Data Input - Proposed'!AL41</f>
        <v>0</v>
      </c>
      <c r="AI191" s="58">
        <f>'Data Input - Proposed'!AM41</f>
        <v>0</v>
      </c>
      <c r="AJ191" s="58">
        <f>'Data Input - Proposed'!AN41</f>
        <v>0</v>
      </c>
      <c r="AK191" s="58">
        <f>'Data Input - Proposed'!AO41</f>
        <v>0</v>
      </c>
      <c r="AL191" s="58">
        <f>'Data Input - Proposed'!AP41</f>
        <v>0</v>
      </c>
      <c r="AM191" s="58">
        <f>'Data Input - Proposed'!AQ41</f>
        <v>0</v>
      </c>
      <c r="AN191" s="58">
        <f>'Data Input - Proposed'!AR41</f>
        <v>0</v>
      </c>
      <c r="AO191" s="58">
        <f>'Data Input - Proposed'!AS41</f>
        <v>0</v>
      </c>
      <c r="AP191" s="58">
        <f>'Data Input - Proposed'!AT41</f>
        <v>0</v>
      </c>
      <c r="AQ191" s="58">
        <f>'Data Input - Proposed'!AU41</f>
        <v>0</v>
      </c>
      <c r="AR191" s="58">
        <f>'Data Input - Proposed'!AV41</f>
        <v>0</v>
      </c>
      <c r="AS191" s="58">
        <f>'Data Input - Proposed'!AW41</f>
        <v>0</v>
      </c>
      <c r="AT191" s="58">
        <f>'Data Input - Proposed'!AX41</f>
        <v>0</v>
      </c>
      <c r="AU191" s="58">
        <f>'Data Input - Proposed'!AY41</f>
        <v>0</v>
      </c>
      <c r="AV191" s="58">
        <f>'Data Input - Proposed'!AZ41</f>
        <v>0</v>
      </c>
      <c r="AW191" s="58">
        <f>'Data Input - Proposed'!BA41</f>
        <v>0</v>
      </c>
      <c r="AX191" s="58">
        <f>'Data Input - Proposed'!BB41</f>
        <v>0</v>
      </c>
      <c r="AY191" s="58">
        <f>'Data Input - Proposed'!BC41</f>
        <v>0</v>
      </c>
      <c r="AZ191" s="58">
        <f>'Data Input - Proposed'!BD41</f>
        <v>0</v>
      </c>
      <c r="BA191" s="58">
        <f>'Data Input - Proposed'!BE41</f>
        <v>0</v>
      </c>
      <c r="BB191" s="58">
        <f>'Data Input - Proposed'!BF41</f>
        <v>0</v>
      </c>
      <c r="BC191" s="58">
        <f>'Data Input - Proposed'!BG41</f>
        <v>0</v>
      </c>
      <c r="BD191" s="58">
        <f>'Data Input - Proposed'!BH41</f>
        <v>0</v>
      </c>
      <c r="BE191" s="58">
        <f>'Data Input - Proposed'!BI41</f>
        <v>0</v>
      </c>
      <c r="BF191" s="58">
        <f>'Data Input - Proposed'!BJ41</f>
        <v>0</v>
      </c>
      <c r="BG191" s="58">
        <f>'Data Input - Proposed'!BK41</f>
        <v>0</v>
      </c>
      <c r="BH191" s="58">
        <f>'Data Input - Proposed'!BL41</f>
        <v>0</v>
      </c>
      <c r="BI191" s="58">
        <f>'Data Input - Proposed'!BM41</f>
        <v>0</v>
      </c>
      <c r="BJ191" s="58">
        <f>'Data Input - Proposed'!BN41</f>
        <v>0</v>
      </c>
      <c r="BK191" s="58">
        <f>'Data Input - Proposed'!BO41</f>
        <v>0</v>
      </c>
      <c r="BL191" s="58">
        <f>'Data Input - Proposed'!BP41</f>
        <v>0</v>
      </c>
      <c r="BM191" s="58">
        <f>'Data Input - Proposed'!BQ41</f>
        <v>0</v>
      </c>
      <c r="BN191" s="58">
        <f>'Data Input - Proposed'!BR41</f>
        <v>0</v>
      </c>
      <c r="BO191" s="58">
        <f>'Data Input - Proposed'!BS41</f>
        <v>0</v>
      </c>
      <c r="BP191" s="58">
        <f>'Data Input - Proposed'!BT41</f>
        <v>0</v>
      </c>
      <c r="BQ191" s="58">
        <f>'Data Input - Proposed'!BU41</f>
        <v>0</v>
      </c>
      <c r="BR191" s="58">
        <f>'Data Input - Proposed'!BV41</f>
        <v>0</v>
      </c>
      <c r="BS191" s="58">
        <f>'Data Input - Proposed'!BW41</f>
        <v>0</v>
      </c>
      <c r="BT191" s="58">
        <f>'Data Input - Proposed'!BX41</f>
        <v>0</v>
      </c>
      <c r="BU191" s="58">
        <f>'Data Input - Proposed'!BY41</f>
        <v>0</v>
      </c>
      <c r="BV191" s="58">
        <f>'Data Input - Proposed'!BZ41</f>
        <v>0</v>
      </c>
      <c r="BW191" s="58">
        <f>'Data Input - Proposed'!CA41</f>
        <v>0</v>
      </c>
      <c r="BX191" s="58">
        <f>'Data Input - Proposed'!CB41</f>
        <v>0</v>
      </c>
      <c r="BY191" s="58">
        <f>'Data Input - Proposed'!CC41</f>
        <v>0</v>
      </c>
      <c r="BZ191" s="58">
        <f>'Data Input - Proposed'!CD41</f>
        <v>0</v>
      </c>
      <c r="CA191" s="58">
        <f>'Data Input - Proposed'!CE41</f>
        <v>0</v>
      </c>
      <c r="CB191" s="58">
        <f>'Data Input - Proposed'!CF41</f>
        <v>0</v>
      </c>
      <c r="CC191" s="58">
        <f>'Data Input - Proposed'!CG41</f>
        <v>0</v>
      </c>
      <c r="CD191" s="58">
        <f>'Data Input - Proposed'!CH41</f>
        <v>0</v>
      </c>
      <c r="CE191" s="58">
        <f>'Data Input - Proposed'!CI41</f>
        <v>0</v>
      </c>
      <c r="CF191" s="58">
        <f>'Data Input - Proposed'!CJ41</f>
        <v>0</v>
      </c>
      <c r="CG191" s="58">
        <f>'Data Input - Proposed'!CK41</f>
        <v>0</v>
      </c>
      <c r="CH191" s="58">
        <f>'Data Input - Proposed'!CL41</f>
        <v>0</v>
      </c>
      <c r="CI191" s="58">
        <f>'Data Input - Proposed'!CM41</f>
        <v>0</v>
      </c>
      <c r="CJ191" s="58">
        <f>'Data Input - Proposed'!CN41</f>
        <v>0</v>
      </c>
      <c r="CK191" s="58">
        <f>'Data Input - Proposed'!CO41</f>
        <v>0</v>
      </c>
      <c r="CL191" s="58">
        <f>'Data Input - Proposed'!CP41</f>
        <v>0</v>
      </c>
      <c r="CM191" s="58">
        <f>'Data Input - Proposed'!CQ41</f>
        <v>0</v>
      </c>
      <c r="CN191" s="58">
        <f>'Data Input - Proposed'!CR41</f>
        <v>0</v>
      </c>
      <c r="CO191" s="58">
        <f>'Data Input - Proposed'!CS41</f>
        <v>0</v>
      </c>
      <c r="CP191" s="58">
        <f>'Data Input - Proposed'!CT41</f>
        <v>0</v>
      </c>
      <c r="CQ191" s="58">
        <f>'Data Input - Proposed'!CU41</f>
        <v>0</v>
      </c>
      <c r="CR191" s="58">
        <f>'Data Input - Proposed'!CV41</f>
        <v>0</v>
      </c>
      <c r="CS191" s="58">
        <f>'Data Input - Proposed'!CW41</f>
        <v>0</v>
      </c>
      <c r="CT191" s="58">
        <f>'Data Input - Proposed'!CX41</f>
        <v>0</v>
      </c>
      <c r="CU191" s="58">
        <f>'Data Input - Proposed'!CY41</f>
        <v>0</v>
      </c>
      <c r="CV191" s="58">
        <f>'Data Input - Proposed'!CZ41</f>
        <v>0</v>
      </c>
      <c r="CW191" s="58">
        <f>'Data Input - Proposed'!DA41</f>
        <v>0</v>
      </c>
      <c r="CX191" s="58">
        <f>'Data Input - Proposed'!DB41</f>
        <v>0</v>
      </c>
      <c r="CY191" s="58">
        <f>'Data Input - Proposed'!DC41</f>
        <v>0</v>
      </c>
      <c r="CZ191" s="391"/>
    </row>
    <row r="192" spans="2:104" x14ac:dyDescent="0.25">
      <c r="B192" s="403" t="s">
        <v>1060</v>
      </c>
      <c r="C192" s="9" t="s">
        <v>1117</v>
      </c>
      <c r="D192" s="61">
        <f t="shared" ref="D192:BO192" si="68">D191*D$7</f>
        <v>0</v>
      </c>
      <c r="E192" s="61">
        <f t="shared" si="68"/>
        <v>0</v>
      </c>
      <c r="F192" s="61">
        <f t="shared" si="68"/>
        <v>0</v>
      </c>
      <c r="G192" s="61">
        <f t="shared" si="68"/>
        <v>0</v>
      </c>
      <c r="H192" s="61">
        <f t="shared" si="68"/>
        <v>0</v>
      </c>
      <c r="I192" s="61">
        <f t="shared" si="68"/>
        <v>0</v>
      </c>
      <c r="J192" s="61">
        <f t="shared" si="68"/>
        <v>0</v>
      </c>
      <c r="K192" s="61">
        <f t="shared" si="68"/>
        <v>0</v>
      </c>
      <c r="L192" s="61">
        <f t="shared" si="68"/>
        <v>0</v>
      </c>
      <c r="M192" s="61">
        <f t="shared" si="68"/>
        <v>0</v>
      </c>
      <c r="N192" s="61">
        <f t="shared" si="68"/>
        <v>0</v>
      </c>
      <c r="O192" s="61">
        <f t="shared" si="68"/>
        <v>0</v>
      </c>
      <c r="P192" s="61">
        <f t="shared" si="68"/>
        <v>0</v>
      </c>
      <c r="Q192" s="61">
        <f t="shared" si="68"/>
        <v>0</v>
      </c>
      <c r="R192" s="61">
        <f t="shared" si="68"/>
        <v>0</v>
      </c>
      <c r="S192" s="61">
        <f t="shared" si="68"/>
        <v>0</v>
      </c>
      <c r="T192" s="61">
        <f t="shared" si="68"/>
        <v>0</v>
      </c>
      <c r="U192" s="61">
        <f t="shared" si="68"/>
        <v>0</v>
      </c>
      <c r="V192" s="61">
        <f t="shared" si="68"/>
        <v>0</v>
      </c>
      <c r="W192" s="61">
        <f t="shared" si="68"/>
        <v>0</v>
      </c>
      <c r="X192" s="61">
        <f t="shared" si="68"/>
        <v>0</v>
      </c>
      <c r="Y192" s="61">
        <f t="shared" si="68"/>
        <v>0</v>
      </c>
      <c r="Z192" s="61">
        <f t="shared" si="68"/>
        <v>0</v>
      </c>
      <c r="AA192" s="61">
        <f t="shared" si="68"/>
        <v>0</v>
      </c>
      <c r="AB192" s="61">
        <f t="shared" si="68"/>
        <v>0</v>
      </c>
      <c r="AC192" s="61">
        <f t="shared" si="68"/>
        <v>0</v>
      </c>
      <c r="AD192" s="61">
        <f t="shared" si="68"/>
        <v>0</v>
      </c>
      <c r="AE192" s="61">
        <f t="shared" si="68"/>
        <v>0</v>
      </c>
      <c r="AF192" s="61">
        <f t="shared" si="68"/>
        <v>0</v>
      </c>
      <c r="AG192" s="61">
        <f t="shared" si="68"/>
        <v>0</v>
      </c>
      <c r="AH192" s="61">
        <f t="shared" si="68"/>
        <v>0</v>
      </c>
      <c r="AI192" s="61">
        <f t="shared" si="68"/>
        <v>0</v>
      </c>
      <c r="AJ192" s="61">
        <f t="shared" si="68"/>
        <v>0</v>
      </c>
      <c r="AK192" s="61">
        <f t="shared" si="68"/>
        <v>0</v>
      </c>
      <c r="AL192" s="61">
        <f t="shared" si="68"/>
        <v>0</v>
      </c>
      <c r="AM192" s="61">
        <f t="shared" si="68"/>
        <v>0</v>
      </c>
      <c r="AN192" s="61">
        <f t="shared" si="68"/>
        <v>0</v>
      </c>
      <c r="AO192" s="61">
        <f t="shared" si="68"/>
        <v>0</v>
      </c>
      <c r="AP192" s="61">
        <f t="shared" si="68"/>
        <v>0</v>
      </c>
      <c r="AQ192" s="61">
        <f t="shared" si="68"/>
        <v>0</v>
      </c>
      <c r="AR192" s="61">
        <f t="shared" si="68"/>
        <v>0</v>
      </c>
      <c r="AS192" s="61">
        <f t="shared" si="68"/>
        <v>0</v>
      </c>
      <c r="AT192" s="61">
        <f t="shared" si="68"/>
        <v>0</v>
      </c>
      <c r="AU192" s="61">
        <f t="shared" si="68"/>
        <v>0</v>
      </c>
      <c r="AV192" s="61">
        <f t="shared" si="68"/>
        <v>0</v>
      </c>
      <c r="AW192" s="61">
        <f t="shared" si="68"/>
        <v>0</v>
      </c>
      <c r="AX192" s="61">
        <f t="shared" si="68"/>
        <v>0</v>
      </c>
      <c r="AY192" s="61">
        <f t="shared" si="68"/>
        <v>0</v>
      </c>
      <c r="AZ192" s="61">
        <f t="shared" si="68"/>
        <v>0</v>
      </c>
      <c r="BA192" s="61">
        <f t="shared" si="68"/>
        <v>0</v>
      </c>
      <c r="BB192" s="61">
        <f t="shared" si="68"/>
        <v>0</v>
      </c>
      <c r="BC192" s="61">
        <f t="shared" si="68"/>
        <v>0</v>
      </c>
      <c r="BD192" s="61">
        <f t="shared" si="68"/>
        <v>0</v>
      </c>
      <c r="BE192" s="61">
        <f t="shared" si="68"/>
        <v>0</v>
      </c>
      <c r="BF192" s="61">
        <f t="shared" si="68"/>
        <v>0</v>
      </c>
      <c r="BG192" s="61">
        <f t="shared" si="68"/>
        <v>0</v>
      </c>
      <c r="BH192" s="61">
        <f t="shared" si="68"/>
        <v>0</v>
      </c>
      <c r="BI192" s="61">
        <f t="shared" si="68"/>
        <v>0</v>
      </c>
      <c r="BJ192" s="61">
        <f t="shared" si="68"/>
        <v>0</v>
      </c>
      <c r="BK192" s="61">
        <f t="shared" si="68"/>
        <v>0</v>
      </c>
      <c r="BL192" s="61">
        <f t="shared" si="68"/>
        <v>0</v>
      </c>
      <c r="BM192" s="61">
        <f t="shared" si="68"/>
        <v>0</v>
      </c>
      <c r="BN192" s="61">
        <f t="shared" si="68"/>
        <v>0</v>
      </c>
      <c r="BO192" s="61">
        <f t="shared" si="68"/>
        <v>0</v>
      </c>
      <c r="BP192" s="61">
        <f t="shared" ref="BP192:CY192" si="69">BP191*BP$7</f>
        <v>0</v>
      </c>
      <c r="BQ192" s="61">
        <f t="shared" si="69"/>
        <v>0</v>
      </c>
      <c r="BR192" s="61">
        <f t="shared" si="69"/>
        <v>0</v>
      </c>
      <c r="BS192" s="61">
        <f t="shared" si="69"/>
        <v>0</v>
      </c>
      <c r="BT192" s="61">
        <f t="shared" si="69"/>
        <v>0</v>
      </c>
      <c r="BU192" s="61">
        <f t="shared" si="69"/>
        <v>0</v>
      </c>
      <c r="BV192" s="61">
        <f t="shared" si="69"/>
        <v>0</v>
      </c>
      <c r="BW192" s="61">
        <f t="shared" si="69"/>
        <v>0</v>
      </c>
      <c r="BX192" s="61">
        <f t="shared" si="69"/>
        <v>0</v>
      </c>
      <c r="BY192" s="61">
        <f t="shared" si="69"/>
        <v>0</v>
      </c>
      <c r="BZ192" s="61">
        <f t="shared" si="69"/>
        <v>0</v>
      </c>
      <c r="CA192" s="61">
        <f t="shared" si="69"/>
        <v>0</v>
      </c>
      <c r="CB192" s="61">
        <f t="shared" si="69"/>
        <v>0</v>
      </c>
      <c r="CC192" s="61">
        <f t="shared" si="69"/>
        <v>0</v>
      </c>
      <c r="CD192" s="61">
        <f t="shared" si="69"/>
        <v>0</v>
      </c>
      <c r="CE192" s="61">
        <f t="shared" si="69"/>
        <v>0</v>
      </c>
      <c r="CF192" s="61">
        <f t="shared" si="69"/>
        <v>0</v>
      </c>
      <c r="CG192" s="61">
        <f t="shared" si="69"/>
        <v>0</v>
      </c>
      <c r="CH192" s="61">
        <f t="shared" si="69"/>
        <v>0</v>
      </c>
      <c r="CI192" s="61">
        <f t="shared" si="69"/>
        <v>0</v>
      </c>
      <c r="CJ192" s="61">
        <f t="shared" si="69"/>
        <v>0</v>
      </c>
      <c r="CK192" s="61">
        <f t="shared" si="69"/>
        <v>0</v>
      </c>
      <c r="CL192" s="61">
        <f t="shared" si="69"/>
        <v>0</v>
      </c>
      <c r="CM192" s="61">
        <f t="shared" si="69"/>
        <v>0</v>
      </c>
      <c r="CN192" s="61">
        <f t="shared" si="69"/>
        <v>0</v>
      </c>
      <c r="CO192" s="61">
        <f t="shared" si="69"/>
        <v>0</v>
      </c>
      <c r="CP192" s="61">
        <f t="shared" si="69"/>
        <v>0</v>
      </c>
      <c r="CQ192" s="61">
        <f t="shared" si="69"/>
        <v>0</v>
      </c>
      <c r="CR192" s="61">
        <f t="shared" si="69"/>
        <v>0</v>
      </c>
      <c r="CS192" s="61">
        <f t="shared" si="69"/>
        <v>0</v>
      </c>
      <c r="CT192" s="61">
        <f t="shared" si="69"/>
        <v>0</v>
      </c>
      <c r="CU192" s="61">
        <f t="shared" si="69"/>
        <v>0</v>
      </c>
      <c r="CV192" s="61">
        <f t="shared" si="69"/>
        <v>0</v>
      </c>
      <c r="CW192" s="61">
        <f t="shared" si="69"/>
        <v>0</v>
      </c>
      <c r="CX192" s="61">
        <f t="shared" si="69"/>
        <v>0</v>
      </c>
      <c r="CY192" s="61">
        <f t="shared" si="69"/>
        <v>0</v>
      </c>
      <c r="CZ192" s="391"/>
    </row>
    <row r="193" spans="2:104" x14ac:dyDescent="0.25">
      <c r="B193" s="393"/>
      <c r="C193" s="390"/>
      <c r="D193" s="50"/>
      <c r="E193" s="50"/>
      <c r="F193" s="50"/>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c r="CC193" s="50"/>
      <c r="CD193" s="50"/>
      <c r="CE193" s="50"/>
      <c r="CF193" s="50"/>
      <c r="CG193" s="50"/>
      <c r="CH193" s="50"/>
      <c r="CI193" s="50"/>
      <c r="CJ193" s="50"/>
      <c r="CK193" s="50"/>
      <c r="CL193" s="50"/>
      <c r="CM193" s="50"/>
      <c r="CN193" s="50"/>
      <c r="CO193" s="50"/>
      <c r="CP193" s="50"/>
      <c r="CQ193" s="50"/>
      <c r="CR193" s="50"/>
      <c r="CS193" s="50"/>
      <c r="CT193" s="50"/>
      <c r="CU193" s="50"/>
      <c r="CV193" s="50"/>
      <c r="CW193" s="50"/>
      <c r="CX193" s="50"/>
      <c r="CY193" s="50"/>
      <c r="CZ193" s="391"/>
    </row>
    <row r="194" spans="2:104" x14ac:dyDescent="0.25">
      <c r="B194" s="404" t="s">
        <v>432</v>
      </c>
      <c r="C194" s="9" t="s">
        <v>1117</v>
      </c>
      <c r="D194" s="61">
        <f>IF('Data Input - Proposed'!$F$37="Yes",D192+D13,D188)</f>
        <v>0</v>
      </c>
      <c r="E194" s="61">
        <f>IF('Data Input - Proposed'!$F$37="Yes",E192+E13,E188)</f>
        <v>0</v>
      </c>
      <c r="F194" s="61">
        <f>IF('Data Input - Proposed'!$F$37="Yes",F192+F13,F188)</f>
        <v>0</v>
      </c>
      <c r="G194" s="61">
        <f>IF('Data Input - Proposed'!$F$37="Yes",G192+G13,G188)</f>
        <v>0</v>
      </c>
      <c r="H194" s="61">
        <f>IF('Data Input - Proposed'!$F$37="Yes",H192+H13,H188)</f>
        <v>0</v>
      </c>
      <c r="I194" s="61">
        <f>IF('Data Input - Proposed'!$F$37="Yes",I192+I13,I188)</f>
        <v>0</v>
      </c>
      <c r="J194" s="61">
        <f>IF('Data Input - Proposed'!$F$37="Yes",J192+J13,J188)</f>
        <v>0</v>
      </c>
      <c r="K194" s="61">
        <f>IF('Data Input - Proposed'!$F$37="Yes",K192+K13,K188)</f>
        <v>0</v>
      </c>
      <c r="L194" s="61">
        <f>IF('Data Input - Proposed'!$F$37="Yes",L192+L13,L188)</f>
        <v>0</v>
      </c>
      <c r="M194" s="61">
        <f>IF('Data Input - Proposed'!$F$37="Yes",M192+M13,M188)</f>
        <v>0</v>
      </c>
      <c r="N194" s="61">
        <f>IF('Data Input - Proposed'!$F$37="Yes",N192+N13,N188)</f>
        <v>0</v>
      </c>
      <c r="O194" s="61">
        <f>IF('Data Input - Proposed'!$F$37="Yes",O192+O13,O188)</f>
        <v>0</v>
      </c>
      <c r="P194" s="61">
        <f>IF('Data Input - Proposed'!$F$37="Yes",P192+P13,P188)</f>
        <v>0</v>
      </c>
      <c r="Q194" s="61">
        <f>IF('Data Input - Proposed'!$F$37="Yes",Q192+Q13,Q188)</f>
        <v>0</v>
      </c>
      <c r="R194" s="61">
        <f>IF('Data Input - Proposed'!$F$37="Yes",R192+R13,R188)</f>
        <v>0</v>
      </c>
      <c r="S194" s="61">
        <f>IF('Data Input - Proposed'!$F$37="Yes",S192+S13,S188)</f>
        <v>0</v>
      </c>
      <c r="T194" s="61">
        <f>IF('Data Input - Proposed'!$F$37="Yes",T192+T13,T188)</f>
        <v>0</v>
      </c>
      <c r="U194" s="61">
        <f>IF('Data Input - Proposed'!$F$37="Yes",U192+U13,U188)</f>
        <v>0</v>
      </c>
      <c r="V194" s="61">
        <f>IF('Data Input - Proposed'!$F$37="Yes",V192+V13,V188)</f>
        <v>0</v>
      </c>
      <c r="W194" s="61">
        <f>IF('Data Input - Proposed'!$F$37="Yes",W192+W13,W188)</f>
        <v>0</v>
      </c>
      <c r="X194" s="61">
        <f>IF('Data Input - Proposed'!$F$37="Yes",X192+X13,X188)</f>
        <v>0</v>
      </c>
      <c r="Y194" s="61">
        <f>IF('Data Input - Proposed'!$F$37="Yes",Y192+Y13,Y188)</f>
        <v>0</v>
      </c>
      <c r="Z194" s="61">
        <f>IF('Data Input - Proposed'!$F$37="Yes",Z192+Z13,Z188)</f>
        <v>0</v>
      </c>
      <c r="AA194" s="61">
        <f>IF('Data Input - Proposed'!$F$37="Yes",AA192+AA13,AA188)</f>
        <v>0</v>
      </c>
      <c r="AB194" s="61">
        <f>IF('Data Input - Proposed'!$F$37="Yes",AB192+AB13,AB188)</f>
        <v>0</v>
      </c>
      <c r="AC194" s="61">
        <f>IF('Data Input - Proposed'!$F$37="Yes",AC192+AC13,AC188)</f>
        <v>0</v>
      </c>
      <c r="AD194" s="61">
        <f>IF('Data Input - Proposed'!$F$37="Yes",AD192+AD13,AD188)</f>
        <v>0</v>
      </c>
      <c r="AE194" s="61">
        <f>IF('Data Input - Proposed'!$F$37="Yes",AE192+AE13,AE188)</f>
        <v>0</v>
      </c>
      <c r="AF194" s="61">
        <f>IF('Data Input - Proposed'!$F$37="Yes",AF192+AF13,AF188)</f>
        <v>0</v>
      </c>
      <c r="AG194" s="61">
        <f>IF('Data Input - Proposed'!$F$37="Yes",AG192+AG13,AG188)</f>
        <v>0</v>
      </c>
      <c r="AH194" s="61">
        <f>IF('Data Input - Proposed'!$F$37="Yes",AH192+AH13,AH188)</f>
        <v>0</v>
      </c>
      <c r="AI194" s="61">
        <f>IF('Data Input - Proposed'!$F$37="Yes",AI192+AI13,AI188)</f>
        <v>0</v>
      </c>
      <c r="AJ194" s="61">
        <f>IF('Data Input - Proposed'!$F$37="Yes",AJ192+AJ13,AJ188)</f>
        <v>0</v>
      </c>
      <c r="AK194" s="61">
        <f>IF('Data Input - Proposed'!$F$37="Yes",AK192+AK13,AK188)</f>
        <v>0</v>
      </c>
      <c r="AL194" s="61">
        <f>IF('Data Input - Proposed'!$F$37="Yes",AL192+AL13,AL188)</f>
        <v>0</v>
      </c>
      <c r="AM194" s="61">
        <f>IF('Data Input - Proposed'!$F$37="Yes",AM192+AM13,AM188)</f>
        <v>0</v>
      </c>
      <c r="AN194" s="61">
        <f>IF('Data Input - Proposed'!$F$37="Yes",AN192+AN13,AN188)</f>
        <v>0</v>
      </c>
      <c r="AO194" s="61">
        <f>IF('Data Input - Proposed'!$F$37="Yes",AO192+AO13,AO188)</f>
        <v>0</v>
      </c>
      <c r="AP194" s="61">
        <f>IF('Data Input - Proposed'!$F$37="Yes",AP192+AP13,AP188)</f>
        <v>0</v>
      </c>
      <c r="AQ194" s="61">
        <f>IF('Data Input - Proposed'!$F$37="Yes",AQ192+AQ13,AQ188)</f>
        <v>0</v>
      </c>
      <c r="AR194" s="61">
        <f>IF('Data Input - Proposed'!$F$37="Yes",AR192+AR13,AR188)</f>
        <v>0</v>
      </c>
      <c r="AS194" s="61">
        <f>IF('Data Input - Proposed'!$F$37="Yes",AS192+AS13,AS188)</f>
        <v>0</v>
      </c>
      <c r="AT194" s="61">
        <f>IF('Data Input - Proposed'!$F$37="Yes",AT192+AT13,AT188)</f>
        <v>0</v>
      </c>
      <c r="AU194" s="61">
        <f>IF('Data Input - Proposed'!$F$37="Yes",AU192+AU13,AU188)</f>
        <v>0</v>
      </c>
      <c r="AV194" s="61">
        <f>IF('Data Input - Proposed'!$F$37="Yes",AV192+AV13,AV188)</f>
        <v>0</v>
      </c>
      <c r="AW194" s="61">
        <f>IF('Data Input - Proposed'!$F$37="Yes",AW192+AW13,AW188)</f>
        <v>0</v>
      </c>
      <c r="AX194" s="61">
        <f>IF('Data Input - Proposed'!$F$37="Yes",AX192+AX13,AX188)</f>
        <v>0</v>
      </c>
      <c r="AY194" s="61">
        <f>IF('Data Input - Proposed'!$F$37="Yes",AY192+AY13,AY188)</f>
        <v>0</v>
      </c>
      <c r="AZ194" s="61">
        <f>IF('Data Input - Proposed'!$F$37="Yes",AZ192+AZ13,AZ188)</f>
        <v>0</v>
      </c>
      <c r="BA194" s="61">
        <f>IF('Data Input - Proposed'!$F$37="Yes",BA192+BA13,BA188)</f>
        <v>0</v>
      </c>
      <c r="BB194" s="61">
        <f>IF('Data Input - Proposed'!$F$37="Yes",BB192+BB13,BB188)</f>
        <v>0</v>
      </c>
      <c r="BC194" s="61">
        <f>IF('Data Input - Proposed'!$F$37="Yes",BC192+BC13,BC188)</f>
        <v>0</v>
      </c>
      <c r="BD194" s="61">
        <f>IF('Data Input - Proposed'!$F$37="Yes",BD192+BD13,BD188)</f>
        <v>0</v>
      </c>
      <c r="BE194" s="61">
        <f>IF('Data Input - Proposed'!$F$37="Yes",BE192+BE13,BE188)</f>
        <v>0</v>
      </c>
      <c r="BF194" s="61">
        <f>IF('Data Input - Proposed'!$F$37="Yes",BF192+BF13,BF188)</f>
        <v>0</v>
      </c>
      <c r="BG194" s="61">
        <f>IF('Data Input - Proposed'!$F$37="Yes",BG192+BG13,BG188)</f>
        <v>0</v>
      </c>
      <c r="BH194" s="61">
        <f>IF('Data Input - Proposed'!$F$37="Yes",BH192+BH13,BH188)</f>
        <v>0</v>
      </c>
      <c r="BI194" s="61">
        <f>IF('Data Input - Proposed'!$F$37="Yes",BI192+BI13,BI188)</f>
        <v>0</v>
      </c>
      <c r="BJ194" s="61">
        <f>IF('Data Input - Proposed'!$F$37="Yes",BJ192+BJ13,BJ188)</f>
        <v>0</v>
      </c>
      <c r="BK194" s="61">
        <f>IF('Data Input - Proposed'!$F$37="Yes",BK192+BK13,BK188)</f>
        <v>0</v>
      </c>
      <c r="BL194" s="61">
        <f>IF('Data Input - Proposed'!$F$37="Yes",BL192+BL13,BL188)</f>
        <v>0</v>
      </c>
      <c r="BM194" s="61">
        <f>IF('Data Input - Proposed'!$F$37="Yes",BM192+BM13,BM188)</f>
        <v>0</v>
      </c>
      <c r="BN194" s="61">
        <f>IF('Data Input - Proposed'!$F$37="Yes",BN192+BN13,BN188)</f>
        <v>0</v>
      </c>
      <c r="BO194" s="61">
        <f>IF('Data Input - Proposed'!$F$37="Yes",BO192+BO13,BO188)</f>
        <v>0</v>
      </c>
      <c r="BP194" s="61">
        <f>IF('Data Input - Proposed'!$F$37="Yes",BP192+BP13,BP188)</f>
        <v>0</v>
      </c>
      <c r="BQ194" s="61">
        <f>IF('Data Input - Proposed'!$F$37="Yes",BQ192+BQ13,BQ188)</f>
        <v>0</v>
      </c>
      <c r="BR194" s="61">
        <f>IF('Data Input - Proposed'!$F$37="Yes",BR192+BR13,BR188)</f>
        <v>0</v>
      </c>
      <c r="BS194" s="61">
        <f>IF('Data Input - Proposed'!$F$37="Yes",BS192+BS13,BS188)</f>
        <v>0</v>
      </c>
      <c r="BT194" s="61">
        <f>IF('Data Input - Proposed'!$F$37="Yes",BT192+BT13,BT188)</f>
        <v>0</v>
      </c>
      <c r="BU194" s="61">
        <f>IF('Data Input - Proposed'!$F$37="Yes",BU192+BU13,BU188)</f>
        <v>0</v>
      </c>
      <c r="BV194" s="61">
        <f>IF('Data Input - Proposed'!$F$37="Yes",BV192+BV13,BV188)</f>
        <v>0</v>
      </c>
      <c r="BW194" s="61">
        <f>IF('Data Input - Proposed'!$F$37="Yes",BW192+BW13,BW188)</f>
        <v>0</v>
      </c>
      <c r="BX194" s="61">
        <f>IF('Data Input - Proposed'!$F$37="Yes",BX192+BX13,BX188)</f>
        <v>0</v>
      </c>
      <c r="BY194" s="61">
        <f>IF('Data Input - Proposed'!$F$37="Yes",BY192+BY13,BY188)</f>
        <v>0</v>
      </c>
      <c r="BZ194" s="61">
        <f>IF('Data Input - Proposed'!$F$37="Yes",BZ192+BZ13,BZ188)</f>
        <v>0</v>
      </c>
      <c r="CA194" s="61">
        <f>IF('Data Input - Proposed'!$F$37="Yes",CA192+CA13,CA188)</f>
        <v>0</v>
      </c>
      <c r="CB194" s="61">
        <f>IF('Data Input - Proposed'!$F$37="Yes",CB192+CB13,CB188)</f>
        <v>0</v>
      </c>
      <c r="CC194" s="61">
        <f>IF('Data Input - Proposed'!$F$37="Yes",CC192+CC13,CC188)</f>
        <v>0</v>
      </c>
      <c r="CD194" s="61">
        <f>IF('Data Input - Proposed'!$F$37="Yes",CD192+CD13,CD188)</f>
        <v>0</v>
      </c>
      <c r="CE194" s="61">
        <f>IF('Data Input - Proposed'!$F$37="Yes",CE192+CE13,CE188)</f>
        <v>0</v>
      </c>
      <c r="CF194" s="61">
        <f>IF('Data Input - Proposed'!$F$37="Yes",CF192+CF13,CF188)</f>
        <v>0</v>
      </c>
      <c r="CG194" s="61">
        <f>IF('Data Input - Proposed'!$F$37="Yes",CG192+CG13,CG188)</f>
        <v>0</v>
      </c>
      <c r="CH194" s="61">
        <f>IF('Data Input - Proposed'!$F$37="Yes",CH192+CH13,CH188)</f>
        <v>0</v>
      </c>
      <c r="CI194" s="61">
        <f>IF('Data Input - Proposed'!$F$37="Yes",CI192+CI13,CI188)</f>
        <v>0</v>
      </c>
      <c r="CJ194" s="61">
        <f>IF('Data Input - Proposed'!$F$37="Yes",CJ192+CJ13,CJ188)</f>
        <v>0</v>
      </c>
      <c r="CK194" s="61">
        <f>IF('Data Input - Proposed'!$F$37="Yes",CK192+CK13,CK188)</f>
        <v>0</v>
      </c>
      <c r="CL194" s="61">
        <f>IF('Data Input - Proposed'!$F$37="Yes",CL192+CL13,CL188)</f>
        <v>0</v>
      </c>
      <c r="CM194" s="61">
        <f>IF('Data Input - Proposed'!$F$37="Yes",CM192+CM13,CM188)</f>
        <v>0</v>
      </c>
      <c r="CN194" s="61">
        <f>IF('Data Input - Proposed'!$F$37="Yes",CN192+CN13,CN188)</f>
        <v>0</v>
      </c>
      <c r="CO194" s="61">
        <f>IF('Data Input - Proposed'!$F$37="Yes",CO192+CO13,CO188)</f>
        <v>0</v>
      </c>
      <c r="CP194" s="61">
        <f>IF('Data Input - Proposed'!$F$37="Yes",CP192+CP13,CP188)</f>
        <v>0</v>
      </c>
      <c r="CQ194" s="61">
        <f>IF('Data Input - Proposed'!$F$37="Yes",CQ192+CQ13,CQ188)</f>
        <v>0</v>
      </c>
      <c r="CR194" s="61">
        <f>IF('Data Input - Proposed'!$F$37="Yes",CR192+CR13,CR188)</f>
        <v>0</v>
      </c>
      <c r="CS194" s="61">
        <f>IF('Data Input - Proposed'!$F$37="Yes",CS192+CS13,CS188)</f>
        <v>0</v>
      </c>
      <c r="CT194" s="61">
        <f>IF('Data Input - Proposed'!$F$37="Yes",CT192+CT13,CT188)</f>
        <v>0</v>
      </c>
      <c r="CU194" s="61">
        <f>IF('Data Input - Proposed'!$F$37="Yes",CU192+CU13,CU188)</f>
        <v>0</v>
      </c>
      <c r="CV194" s="61">
        <f>IF('Data Input - Proposed'!$F$37="Yes",CV192+CV13,CV188)</f>
        <v>0</v>
      </c>
      <c r="CW194" s="61">
        <f>IF('Data Input - Proposed'!$F$37="Yes",CW192+CW13,CW188)</f>
        <v>0</v>
      </c>
      <c r="CX194" s="61">
        <f>IF('Data Input - Proposed'!$F$37="Yes",CX192+CX13,CX188)</f>
        <v>0</v>
      </c>
      <c r="CY194" s="61">
        <f>IF('Data Input - Proposed'!$F$37="Yes",CY192+CY13,CY188)</f>
        <v>0</v>
      </c>
      <c r="CZ194" s="391"/>
    </row>
    <row r="195" spans="2:104" x14ac:dyDescent="0.25">
      <c r="B195" s="393"/>
      <c r="C195" s="390"/>
      <c r="D195" s="50"/>
      <c r="E195" s="50"/>
      <c r="F195" s="401"/>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c r="CV195" s="50"/>
      <c r="CW195" s="50"/>
      <c r="CX195" s="50"/>
      <c r="CY195" s="50"/>
      <c r="CZ195" s="391"/>
    </row>
    <row r="196" spans="2:104" x14ac:dyDescent="0.25">
      <c r="B196" s="406" t="s">
        <v>312</v>
      </c>
      <c r="C196" s="390" t="s">
        <v>404</v>
      </c>
      <c r="D196" s="62">
        <f>'Data Input - General'!H16</f>
        <v>0</v>
      </c>
      <c r="E196" s="414"/>
      <c r="F196" s="414"/>
      <c r="G196" s="416"/>
      <c r="H196" s="414"/>
      <c r="I196" s="414"/>
      <c r="J196" s="414"/>
      <c r="K196" s="414"/>
      <c r="L196" s="414"/>
      <c r="M196" s="414"/>
      <c r="N196" s="414"/>
      <c r="O196" s="414"/>
      <c r="P196" s="414"/>
      <c r="Q196" s="414"/>
      <c r="R196" s="414"/>
      <c r="S196" s="414"/>
      <c r="T196" s="414"/>
      <c r="U196" s="414"/>
      <c r="V196" s="414"/>
      <c r="W196" s="414"/>
      <c r="X196" s="414"/>
      <c r="Y196" s="414"/>
      <c r="Z196" s="414"/>
      <c r="AA196" s="414"/>
      <c r="AB196" s="414"/>
      <c r="AC196" s="414"/>
      <c r="AD196" s="414"/>
      <c r="AE196" s="414"/>
      <c r="AF196" s="414"/>
      <c r="AG196" s="414"/>
      <c r="AH196" s="414"/>
      <c r="AI196" s="414"/>
      <c r="AJ196" s="414"/>
      <c r="AK196" s="414"/>
      <c r="AL196" s="414"/>
      <c r="AM196" s="414"/>
      <c r="AN196" s="414"/>
      <c r="AO196" s="414"/>
      <c r="AP196" s="414"/>
      <c r="AQ196" s="414"/>
      <c r="AR196" s="414"/>
      <c r="AS196" s="414"/>
      <c r="AT196" s="414"/>
      <c r="AU196" s="414"/>
      <c r="AV196" s="414"/>
      <c r="AW196" s="414"/>
      <c r="AX196" s="414"/>
      <c r="AY196" s="414"/>
      <c r="AZ196" s="414"/>
      <c r="BA196" s="414"/>
      <c r="BB196" s="414"/>
      <c r="BC196" s="414"/>
      <c r="BD196" s="414"/>
      <c r="BE196" s="414"/>
      <c r="BF196" s="414"/>
      <c r="BG196" s="414"/>
      <c r="BH196" s="414"/>
      <c r="BI196" s="414"/>
      <c r="BJ196" s="414"/>
      <c r="BK196" s="414"/>
      <c r="BL196" s="414"/>
      <c r="BM196" s="414"/>
      <c r="BN196" s="414"/>
      <c r="BO196" s="414"/>
      <c r="BP196" s="414"/>
      <c r="BQ196" s="414"/>
      <c r="BR196" s="414"/>
      <c r="BS196" s="414"/>
      <c r="BT196" s="414"/>
      <c r="BU196" s="414"/>
      <c r="BV196" s="414"/>
      <c r="BW196" s="414"/>
      <c r="BX196" s="414"/>
      <c r="BY196" s="414"/>
      <c r="BZ196" s="414"/>
      <c r="CA196" s="414"/>
      <c r="CB196" s="414"/>
      <c r="CC196" s="414"/>
      <c r="CD196" s="414"/>
      <c r="CE196" s="414"/>
      <c r="CF196" s="414"/>
      <c r="CG196" s="414"/>
      <c r="CH196" s="414"/>
      <c r="CI196" s="414"/>
      <c r="CJ196" s="414"/>
      <c r="CK196" s="414"/>
      <c r="CL196" s="414"/>
      <c r="CM196" s="414"/>
      <c r="CN196" s="414"/>
      <c r="CO196" s="414"/>
      <c r="CP196" s="414"/>
      <c r="CQ196" s="414"/>
      <c r="CR196" s="414"/>
      <c r="CS196" s="414"/>
      <c r="CT196" s="414"/>
      <c r="CU196" s="414"/>
      <c r="CV196" s="414"/>
      <c r="CW196" s="414"/>
      <c r="CX196" s="414"/>
      <c r="CY196" s="414"/>
      <c r="CZ196" s="391"/>
    </row>
    <row r="197" spans="2:104" x14ac:dyDescent="0.25">
      <c r="B197" s="393" t="s">
        <v>181</v>
      </c>
      <c r="C197" s="9" t="s">
        <v>1117</v>
      </c>
      <c r="D197" s="59">
        <f>IFERROR(-PMT($D$196,SUM('Data Input - General'!$G$26:$G$28),D20*1000)/1000,0)</f>
        <v>0</v>
      </c>
      <c r="E197" s="401"/>
      <c r="F197" s="401"/>
      <c r="G197" s="401"/>
      <c r="H197" s="401"/>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c r="CC197" s="50"/>
      <c r="CD197" s="50"/>
      <c r="CE197" s="50"/>
      <c r="CF197" s="50"/>
      <c r="CG197" s="50"/>
      <c r="CH197" s="50"/>
      <c r="CI197" s="50"/>
      <c r="CJ197" s="50"/>
      <c r="CK197" s="50"/>
      <c r="CL197" s="50"/>
      <c r="CM197" s="50"/>
      <c r="CN197" s="50"/>
      <c r="CO197" s="50"/>
      <c r="CP197" s="50"/>
      <c r="CQ197" s="50"/>
      <c r="CR197" s="50"/>
      <c r="CS197" s="50"/>
      <c r="CT197" s="50"/>
      <c r="CU197" s="50"/>
      <c r="CV197" s="50"/>
      <c r="CW197" s="50"/>
      <c r="CX197" s="50"/>
      <c r="CY197" s="50"/>
      <c r="CZ197" s="391"/>
    </row>
    <row r="198" spans="2:104" x14ac:dyDescent="0.25">
      <c r="B198" s="393" t="s">
        <v>182</v>
      </c>
      <c r="C198" s="9" t="s">
        <v>1117</v>
      </c>
      <c r="D198" s="59">
        <f>IF(SUM($D$12:D$12)=0,0,$D$197)</f>
        <v>0</v>
      </c>
      <c r="E198" s="59">
        <f>IF(SUM($D$12:E$12)=0,0,$D$197)</f>
        <v>0</v>
      </c>
      <c r="F198" s="59">
        <f>IF(SUM($D$12:F$12)=0,0,$D$197)</f>
        <v>0</v>
      </c>
      <c r="G198" s="59">
        <f>IF(SUM($D$12:G$12)=0,0,$D$197)</f>
        <v>0</v>
      </c>
      <c r="H198" s="59">
        <f>IF(SUM($D$12:H$12)=0,0,$D$197)</f>
        <v>0</v>
      </c>
      <c r="I198" s="59">
        <f>IF(SUM($D$12:I$12)=0,0,$D$197)</f>
        <v>0</v>
      </c>
      <c r="J198" s="59">
        <f>IF(SUM($D$12:J$12)=0,0,$D$197)</f>
        <v>0</v>
      </c>
      <c r="K198" s="59">
        <f>IF(SUM($D$12:K$12)=0,0,$D$197)</f>
        <v>0</v>
      </c>
      <c r="L198" s="59">
        <f>IF(SUM($D$12:L$12)=0,0,$D$197)</f>
        <v>0</v>
      </c>
      <c r="M198" s="59">
        <f>IF(SUM($D$12:M$12)=0,0,$D$197)</f>
        <v>0</v>
      </c>
      <c r="N198" s="59">
        <f>IF(SUM($D$12:N$12)=0,0,$D$197)</f>
        <v>0</v>
      </c>
      <c r="O198" s="59">
        <f>IF(SUM($D$12:O$12)=0,0,$D$197)</f>
        <v>0</v>
      </c>
      <c r="P198" s="59">
        <f>IF(SUM($D$12:P$12)=0,0,$D$197)</f>
        <v>0</v>
      </c>
      <c r="Q198" s="59">
        <f>IF(SUM($D$12:Q$12)=0,0,$D$197)</f>
        <v>0</v>
      </c>
      <c r="R198" s="59">
        <f>IF(SUM($D$12:R$12)=0,0,$D$197)</f>
        <v>0</v>
      </c>
      <c r="S198" s="59">
        <f>IF(SUM($D$12:S$12)=0,0,$D$197)</f>
        <v>0</v>
      </c>
      <c r="T198" s="59">
        <f>IF(SUM($D$12:T$12)=0,0,$D$197)</f>
        <v>0</v>
      </c>
      <c r="U198" s="59">
        <f>IF(SUM($D$12:U$12)=0,0,$D$197)</f>
        <v>0</v>
      </c>
      <c r="V198" s="59">
        <f>IF(SUM($D$12:V$12)=0,0,$D$197)</f>
        <v>0</v>
      </c>
      <c r="W198" s="59">
        <f>IF(SUM($D$12:W$12)=0,0,$D$197)</f>
        <v>0</v>
      </c>
      <c r="X198" s="59">
        <f>IF(SUM($D$12:X$12)=0,0,$D$197)</f>
        <v>0</v>
      </c>
      <c r="Y198" s="59">
        <f>IF(SUM($D$12:Y$12)=0,0,$D$197)</f>
        <v>0</v>
      </c>
      <c r="Z198" s="59">
        <f>IF(SUM($D$12:Z$12)=0,0,$D$197)</f>
        <v>0</v>
      </c>
      <c r="AA198" s="59">
        <f>IF(SUM($D$12:AA$12)=0,0,$D$197)</f>
        <v>0</v>
      </c>
      <c r="AB198" s="59">
        <f>IF(SUM($D$12:AB$12)=0,0,$D$197)</f>
        <v>0</v>
      </c>
      <c r="AC198" s="59">
        <f>IF(SUM($D$12:AC$12)=0,0,$D$197)</f>
        <v>0</v>
      </c>
      <c r="AD198" s="59">
        <f>IF(SUM($D$12:AD$12)=0,0,$D$197)</f>
        <v>0</v>
      </c>
      <c r="AE198" s="59">
        <f>IF(SUM($D$12:AE$12)=0,0,$D$197)</f>
        <v>0</v>
      </c>
      <c r="AF198" s="59">
        <f>IF(SUM($D$12:AF$12)=0,0,$D$197)</f>
        <v>0</v>
      </c>
      <c r="AG198" s="59">
        <f>IF(SUM($D$12:AG$12)=0,0,$D$197)</f>
        <v>0</v>
      </c>
      <c r="AH198" s="59">
        <f>IF(SUM($D$12:AH$12)=0,0,$D$197)</f>
        <v>0</v>
      </c>
      <c r="AI198" s="59">
        <f>IF(SUM($D$12:AI$12)=0,0,$D$197)</f>
        <v>0</v>
      </c>
      <c r="AJ198" s="59">
        <f>IF(SUM($D$12:AJ$12)=0,0,$D$197)</f>
        <v>0</v>
      </c>
      <c r="AK198" s="59">
        <f>IF(SUM($D$12:AK$12)=0,0,$D$197)</f>
        <v>0</v>
      </c>
      <c r="AL198" s="59">
        <f>IF(SUM($D$12:AL$12)=0,0,$D$197)</f>
        <v>0</v>
      </c>
      <c r="AM198" s="59">
        <f>IF(SUM($D$12:AM$12)=0,0,$D$197)</f>
        <v>0</v>
      </c>
      <c r="AN198" s="59">
        <f>IF(SUM($D$12:AN$12)=0,0,$D$197)</f>
        <v>0</v>
      </c>
      <c r="AO198" s="59">
        <f>IF(SUM($D$12:AO$12)=0,0,$D$197)</f>
        <v>0</v>
      </c>
      <c r="AP198" s="59">
        <f>IF(SUM($D$12:AP$12)=0,0,$D$197)</f>
        <v>0</v>
      </c>
      <c r="AQ198" s="59">
        <f>IF(SUM($D$12:AQ$12)=0,0,$D$197)</f>
        <v>0</v>
      </c>
      <c r="AR198" s="59">
        <f>IF(SUM($D$12:AR$12)=0,0,$D$197)</f>
        <v>0</v>
      </c>
      <c r="AS198" s="59">
        <f>IF(SUM($D$12:AS$12)=0,0,$D$197)</f>
        <v>0</v>
      </c>
      <c r="AT198" s="59">
        <f>IF(SUM($D$12:AT$12)=0,0,$D$197)</f>
        <v>0</v>
      </c>
      <c r="AU198" s="59">
        <f>IF(SUM($D$12:AU$12)=0,0,$D$197)</f>
        <v>0</v>
      </c>
      <c r="AV198" s="59">
        <f>IF(SUM($D$12:AV$12)=0,0,$D$197)</f>
        <v>0</v>
      </c>
      <c r="AW198" s="59">
        <f>IF(SUM($D$12:AW$12)=0,0,$D$197)</f>
        <v>0</v>
      </c>
      <c r="AX198" s="59">
        <f>IF(SUM($D$12:AX$12)=0,0,$D$197)</f>
        <v>0</v>
      </c>
      <c r="AY198" s="59">
        <f>IF(SUM($D$12:AY$12)=0,0,$D$197)</f>
        <v>0</v>
      </c>
      <c r="AZ198" s="59">
        <f>IF(SUM($D$12:AZ$12)=0,0,$D$197)</f>
        <v>0</v>
      </c>
      <c r="BA198" s="59">
        <f>IF(SUM($D$12:BA$12)=0,0,$D$197)</f>
        <v>0</v>
      </c>
      <c r="BB198" s="59">
        <f>IF(SUM($D$12:BB$12)=0,0,$D$197)</f>
        <v>0</v>
      </c>
      <c r="BC198" s="59">
        <f>IF(SUM($D$12:BC$12)=0,0,$D$197)</f>
        <v>0</v>
      </c>
      <c r="BD198" s="59">
        <f>IF(SUM($D$12:BD$12)=0,0,$D$197)</f>
        <v>0</v>
      </c>
      <c r="BE198" s="59">
        <f>IF(SUM($D$12:BE$12)=0,0,$D$197)</f>
        <v>0</v>
      </c>
      <c r="BF198" s="59">
        <f>IF(SUM($D$12:BF$12)=0,0,$D$197)</f>
        <v>0</v>
      </c>
      <c r="BG198" s="59">
        <f>IF(SUM($D$12:BG$12)=0,0,$D$197)</f>
        <v>0</v>
      </c>
      <c r="BH198" s="59">
        <f>IF(SUM($D$12:BH$12)=0,0,$D$197)</f>
        <v>0</v>
      </c>
      <c r="BI198" s="59">
        <f>IF(SUM($D$12:BI$12)=0,0,$D$197)</f>
        <v>0</v>
      </c>
      <c r="BJ198" s="59">
        <f>IF(SUM($D$12:BJ$12)=0,0,$D$197)</f>
        <v>0</v>
      </c>
      <c r="BK198" s="59">
        <f>IF(SUM($D$12:BK$12)=0,0,$D$197)</f>
        <v>0</v>
      </c>
      <c r="BL198" s="59">
        <f>IF(SUM($D$12:BL$12)=0,0,$D$197)</f>
        <v>0</v>
      </c>
      <c r="BM198" s="59">
        <f>IF(SUM($D$12:BM$12)=0,0,$D$197)</f>
        <v>0</v>
      </c>
      <c r="BN198" s="59">
        <f>IF(SUM($D$12:BN$12)=0,0,$D$197)</f>
        <v>0</v>
      </c>
      <c r="BO198" s="59">
        <f>IF(SUM($D$12:BO$12)=0,0,$D$197)</f>
        <v>0</v>
      </c>
      <c r="BP198" s="59">
        <f>IF(SUM($D$12:BP$12)=0,0,$D$197)</f>
        <v>0</v>
      </c>
      <c r="BQ198" s="59">
        <f>IF(SUM($D$12:BQ$12)=0,0,$D$197)</f>
        <v>0</v>
      </c>
      <c r="BR198" s="59">
        <f>IF(SUM($D$12:BR$12)=0,0,$D$197)</f>
        <v>0</v>
      </c>
      <c r="BS198" s="59">
        <f>IF(SUM($D$12:BS$12)=0,0,$D$197)</f>
        <v>0</v>
      </c>
      <c r="BT198" s="59">
        <f>IF(SUM($D$12:BT$12)=0,0,$D$197)</f>
        <v>0</v>
      </c>
      <c r="BU198" s="59">
        <f>IF(SUM($D$12:BU$12)=0,0,$D$197)</f>
        <v>0</v>
      </c>
      <c r="BV198" s="59">
        <f>IF(SUM($D$12:BV$12)=0,0,$D$197)</f>
        <v>0</v>
      </c>
      <c r="BW198" s="59">
        <f>IF(SUM($D$12:BW$12)=0,0,$D$197)</f>
        <v>0</v>
      </c>
      <c r="BX198" s="59">
        <f>IF(SUM($D$12:BX$12)=0,0,$D$197)</f>
        <v>0</v>
      </c>
      <c r="BY198" s="59">
        <f>IF(SUM($D$12:BY$12)=0,0,$D$197)</f>
        <v>0</v>
      </c>
      <c r="BZ198" s="59">
        <f>IF(SUM($D$12:BZ$12)=0,0,$D$197)</f>
        <v>0</v>
      </c>
      <c r="CA198" s="59">
        <f>IF(SUM($D$12:CA$12)=0,0,$D$197)</f>
        <v>0</v>
      </c>
      <c r="CB198" s="59">
        <f>IF(SUM($D$12:CB$12)=0,0,$D$197)</f>
        <v>0</v>
      </c>
      <c r="CC198" s="59">
        <f>IF(SUM($D$12:CC$12)=0,0,$D$197)</f>
        <v>0</v>
      </c>
      <c r="CD198" s="59">
        <f>IF(SUM($D$12:CD$12)=0,0,$D$197)</f>
        <v>0</v>
      </c>
      <c r="CE198" s="59">
        <f>IF(SUM($D$12:CE$12)=0,0,$D$197)</f>
        <v>0</v>
      </c>
      <c r="CF198" s="59">
        <f>IF(SUM($D$12:CF$12)=0,0,$D$197)</f>
        <v>0</v>
      </c>
      <c r="CG198" s="59">
        <f>IF(SUM($D$12:CG$12)=0,0,$D$197)</f>
        <v>0</v>
      </c>
      <c r="CH198" s="59">
        <f>IF(SUM($D$12:CH$12)=0,0,$D$197)</f>
        <v>0</v>
      </c>
      <c r="CI198" s="59">
        <f>IF(SUM($D$12:CI$12)=0,0,$D$197)</f>
        <v>0</v>
      </c>
      <c r="CJ198" s="59">
        <f>IF(SUM($D$12:CJ$12)=0,0,$D$197)</f>
        <v>0</v>
      </c>
      <c r="CK198" s="59">
        <f>IF(SUM($D$12:CK$12)=0,0,$D$197)</f>
        <v>0</v>
      </c>
      <c r="CL198" s="59">
        <f>IF(SUM($D$12:CL$12)=0,0,$D$197)</f>
        <v>0</v>
      </c>
      <c r="CM198" s="59">
        <f>IF(SUM($D$12:CM$12)=0,0,$D$197)</f>
        <v>0</v>
      </c>
      <c r="CN198" s="59">
        <f>IF(SUM($D$12:CN$12)=0,0,$D$197)</f>
        <v>0</v>
      </c>
      <c r="CO198" s="59">
        <f>IF(SUM($D$12:CO$12)=0,0,$D$197)</f>
        <v>0</v>
      </c>
      <c r="CP198" s="59">
        <f>IF(SUM($D$12:CP$12)=0,0,$D$197)</f>
        <v>0</v>
      </c>
      <c r="CQ198" s="59">
        <f>IF(SUM($D$12:CQ$12)=0,0,$D$197)</f>
        <v>0</v>
      </c>
      <c r="CR198" s="59">
        <f>IF(SUM($D$12:CR$12)=0,0,$D$197)</f>
        <v>0</v>
      </c>
      <c r="CS198" s="59">
        <f>IF(SUM($D$12:CS$12)=0,0,$D$197)</f>
        <v>0</v>
      </c>
      <c r="CT198" s="59">
        <f>IF(SUM($D$12:CT$12)=0,0,$D$197)</f>
        <v>0</v>
      </c>
      <c r="CU198" s="59">
        <f>IF(SUM($D$12:CU$12)=0,0,$D$197)</f>
        <v>0</v>
      </c>
      <c r="CV198" s="59">
        <f>IF(SUM($D$12:CV$12)=0,0,$D$197)</f>
        <v>0</v>
      </c>
      <c r="CW198" s="59">
        <f>IF(SUM($D$12:CW$12)=0,0,$D$197)</f>
        <v>0</v>
      </c>
      <c r="CX198" s="59">
        <f>IF(SUM($D$12:CX$12)=0,0,$D$197)</f>
        <v>0</v>
      </c>
      <c r="CY198" s="59">
        <f>IF(SUM($D$12:CY$12)=0,0,$D$197)</f>
        <v>0</v>
      </c>
      <c r="CZ198" s="391"/>
    </row>
    <row r="199" spans="2:104" x14ac:dyDescent="0.25">
      <c r="B199" s="393" t="s">
        <v>186</v>
      </c>
      <c r="C199" s="9" t="s">
        <v>1117</v>
      </c>
      <c r="D199" s="59">
        <f t="shared" ref="D199:BO199" si="70">D198*D$7</f>
        <v>0</v>
      </c>
      <c r="E199" s="59">
        <f t="shared" si="70"/>
        <v>0</v>
      </c>
      <c r="F199" s="59">
        <f t="shared" si="70"/>
        <v>0</v>
      </c>
      <c r="G199" s="59">
        <f t="shared" si="70"/>
        <v>0</v>
      </c>
      <c r="H199" s="59">
        <f t="shared" si="70"/>
        <v>0</v>
      </c>
      <c r="I199" s="59">
        <f t="shared" si="70"/>
        <v>0</v>
      </c>
      <c r="J199" s="59">
        <f t="shared" si="70"/>
        <v>0</v>
      </c>
      <c r="K199" s="59">
        <f t="shared" si="70"/>
        <v>0</v>
      </c>
      <c r="L199" s="59">
        <f t="shared" si="70"/>
        <v>0</v>
      </c>
      <c r="M199" s="59">
        <f t="shared" si="70"/>
        <v>0</v>
      </c>
      <c r="N199" s="59">
        <f t="shared" si="70"/>
        <v>0</v>
      </c>
      <c r="O199" s="59">
        <f t="shared" si="70"/>
        <v>0</v>
      </c>
      <c r="P199" s="59">
        <f t="shared" si="70"/>
        <v>0</v>
      </c>
      <c r="Q199" s="59">
        <f t="shared" si="70"/>
        <v>0</v>
      </c>
      <c r="R199" s="59">
        <f t="shared" si="70"/>
        <v>0</v>
      </c>
      <c r="S199" s="59">
        <f t="shared" si="70"/>
        <v>0</v>
      </c>
      <c r="T199" s="59">
        <f t="shared" si="70"/>
        <v>0</v>
      </c>
      <c r="U199" s="59">
        <f t="shared" si="70"/>
        <v>0</v>
      </c>
      <c r="V199" s="59">
        <f t="shared" si="70"/>
        <v>0</v>
      </c>
      <c r="W199" s="59">
        <f t="shared" si="70"/>
        <v>0</v>
      </c>
      <c r="X199" s="59">
        <f t="shared" si="70"/>
        <v>0</v>
      </c>
      <c r="Y199" s="59">
        <f t="shared" si="70"/>
        <v>0</v>
      </c>
      <c r="Z199" s="59">
        <f t="shared" si="70"/>
        <v>0</v>
      </c>
      <c r="AA199" s="59">
        <f t="shared" si="70"/>
        <v>0</v>
      </c>
      <c r="AB199" s="59">
        <f t="shared" si="70"/>
        <v>0</v>
      </c>
      <c r="AC199" s="59">
        <f t="shared" si="70"/>
        <v>0</v>
      </c>
      <c r="AD199" s="59">
        <f t="shared" si="70"/>
        <v>0</v>
      </c>
      <c r="AE199" s="59">
        <f t="shared" si="70"/>
        <v>0</v>
      </c>
      <c r="AF199" s="59">
        <f t="shared" si="70"/>
        <v>0</v>
      </c>
      <c r="AG199" s="59">
        <f t="shared" si="70"/>
        <v>0</v>
      </c>
      <c r="AH199" s="59">
        <f t="shared" si="70"/>
        <v>0</v>
      </c>
      <c r="AI199" s="59">
        <f t="shared" si="70"/>
        <v>0</v>
      </c>
      <c r="AJ199" s="59">
        <f t="shared" si="70"/>
        <v>0</v>
      </c>
      <c r="AK199" s="59">
        <f t="shared" si="70"/>
        <v>0</v>
      </c>
      <c r="AL199" s="59">
        <f t="shared" si="70"/>
        <v>0</v>
      </c>
      <c r="AM199" s="59">
        <f t="shared" si="70"/>
        <v>0</v>
      </c>
      <c r="AN199" s="59">
        <f t="shared" si="70"/>
        <v>0</v>
      </c>
      <c r="AO199" s="59">
        <f t="shared" si="70"/>
        <v>0</v>
      </c>
      <c r="AP199" s="59">
        <f t="shared" si="70"/>
        <v>0</v>
      </c>
      <c r="AQ199" s="59">
        <f t="shared" si="70"/>
        <v>0</v>
      </c>
      <c r="AR199" s="59">
        <f t="shared" si="70"/>
        <v>0</v>
      </c>
      <c r="AS199" s="59">
        <f t="shared" si="70"/>
        <v>0</v>
      </c>
      <c r="AT199" s="59">
        <f t="shared" si="70"/>
        <v>0</v>
      </c>
      <c r="AU199" s="59">
        <f t="shared" si="70"/>
        <v>0</v>
      </c>
      <c r="AV199" s="59">
        <f t="shared" si="70"/>
        <v>0</v>
      </c>
      <c r="AW199" s="59">
        <f t="shared" si="70"/>
        <v>0</v>
      </c>
      <c r="AX199" s="59">
        <f t="shared" si="70"/>
        <v>0</v>
      </c>
      <c r="AY199" s="59">
        <f t="shared" si="70"/>
        <v>0</v>
      </c>
      <c r="AZ199" s="59">
        <f t="shared" si="70"/>
        <v>0</v>
      </c>
      <c r="BA199" s="59">
        <f t="shared" si="70"/>
        <v>0</v>
      </c>
      <c r="BB199" s="59">
        <f t="shared" si="70"/>
        <v>0</v>
      </c>
      <c r="BC199" s="59">
        <f t="shared" si="70"/>
        <v>0</v>
      </c>
      <c r="BD199" s="59">
        <f t="shared" si="70"/>
        <v>0</v>
      </c>
      <c r="BE199" s="59">
        <f t="shared" si="70"/>
        <v>0</v>
      </c>
      <c r="BF199" s="59">
        <f t="shared" si="70"/>
        <v>0</v>
      </c>
      <c r="BG199" s="59">
        <f t="shared" si="70"/>
        <v>0</v>
      </c>
      <c r="BH199" s="59">
        <f t="shared" si="70"/>
        <v>0</v>
      </c>
      <c r="BI199" s="59">
        <f t="shared" si="70"/>
        <v>0</v>
      </c>
      <c r="BJ199" s="59">
        <f t="shared" si="70"/>
        <v>0</v>
      </c>
      <c r="BK199" s="59">
        <f t="shared" si="70"/>
        <v>0</v>
      </c>
      <c r="BL199" s="59">
        <f t="shared" si="70"/>
        <v>0</v>
      </c>
      <c r="BM199" s="59">
        <f t="shared" si="70"/>
        <v>0</v>
      </c>
      <c r="BN199" s="59">
        <f t="shared" si="70"/>
        <v>0</v>
      </c>
      <c r="BO199" s="59">
        <f t="shared" si="70"/>
        <v>0</v>
      </c>
      <c r="BP199" s="59">
        <f t="shared" ref="BP199:CY199" si="71">BP198*BP$7</f>
        <v>0</v>
      </c>
      <c r="BQ199" s="59">
        <f t="shared" si="71"/>
        <v>0</v>
      </c>
      <c r="BR199" s="59">
        <f t="shared" si="71"/>
        <v>0</v>
      </c>
      <c r="BS199" s="59">
        <f t="shared" si="71"/>
        <v>0</v>
      </c>
      <c r="BT199" s="59">
        <f t="shared" si="71"/>
        <v>0</v>
      </c>
      <c r="BU199" s="59">
        <f t="shared" si="71"/>
        <v>0</v>
      </c>
      <c r="BV199" s="59">
        <f t="shared" si="71"/>
        <v>0</v>
      </c>
      <c r="BW199" s="59">
        <f t="shared" si="71"/>
        <v>0</v>
      </c>
      <c r="BX199" s="59">
        <f t="shared" si="71"/>
        <v>0</v>
      </c>
      <c r="BY199" s="59">
        <f t="shared" si="71"/>
        <v>0</v>
      </c>
      <c r="BZ199" s="59">
        <f t="shared" si="71"/>
        <v>0</v>
      </c>
      <c r="CA199" s="59">
        <f t="shared" si="71"/>
        <v>0</v>
      </c>
      <c r="CB199" s="59">
        <f t="shared" si="71"/>
        <v>0</v>
      </c>
      <c r="CC199" s="59">
        <f t="shared" si="71"/>
        <v>0</v>
      </c>
      <c r="CD199" s="59">
        <f t="shared" si="71"/>
        <v>0</v>
      </c>
      <c r="CE199" s="59">
        <f t="shared" si="71"/>
        <v>0</v>
      </c>
      <c r="CF199" s="59">
        <f t="shared" si="71"/>
        <v>0</v>
      </c>
      <c r="CG199" s="59">
        <f t="shared" si="71"/>
        <v>0</v>
      </c>
      <c r="CH199" s="59">
        <f t="shared" si="71"/>
        <v>0</v>
      </c>
      <c r="CI199" s="59">
        <f t="shared" si="71"/>
        <v>0</v>
      </c>
      <c r="CJ199" s="59">
        <f t="shared" si="71"/>
        <v>0</v>
      </c>
      <c r="CK199" s="59">
        <f t="shared" si="71"/>
        <v>0</v>
      </c>
      <c r="CL199" s="59">
        <f t="shared" si="71"/>
        <v>0</v>
      </c>
      <c r="CM199" s="59">
        <f t="shared" si="71"/>
        <v>0</v>
      </c>
      <c r="CN199" s="59">
        <f t="shared" si="71"/>
        <v>0</v>
      </c>
      <c r="CO199" s="59">
        <f t="shared" si="71"/>
        <v>0</v>
      </c>
      <c r="CP199" s="59">
        <f t="shared" si="71"/>
        <v>0</v>
      </c>
      <c r="CQ199" s="59">
        <f t="shared" si="71"/>
        <v>0</v>
      </c>
      <c r="CR199" s="59">
        <f t="shared" si="71"/>
        <v>0</v>
      </c>
      <c r="CS199" s="59">
        <f t="shared" si="71"/>
        <v>0</v>
      </c>
      <c r="CT199" s="59">
        <f t="shared" si="71"/>
        <v>0</v>
      </c>
      <c r="CU199" s="59">
        <f t="shared" si="71"/>
        <v>0</v>
      </c>
      <c r="CV199" s="59">
        <f t="shared" si="71"/>
        <v>0</v>
      </c>
      <c r="CW199" s="59">
        <f t="shared" si="71"/>
        <v>0</v>
      </c>
      <c r="CX199" s="59">
        <f t="shared" si="71"/>
        <v>0</v>
      </c>
      <c r="CY199" s="59">
        <f t="shared" si="71"/>
        <v>0</v>
      </c>
      <c r="CZ199" s="391"/>
    </row>
    <row r="200" spans="2:104" x14ac:dyDescent="0.25">
      <c r="B200" s="393"/>
      <c r="C200" s="39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c r="CV200" s="50"/>
      <c r="CW200" s="50"/>
      <c r="CX200" s="50"/>
      <c r="CY200" s="50"/>
      <c r="CZ200" s="391"/>
    </row>
    <row r="201" spans="2:104" x14ac:dyDescent="0.25">
      <c r="B201" s="415" t="s">
        <v>429</v>
      </c>
      <c r="C201" s="39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c r="CC201" s="50"/>
      <c r="CD201" s="50"/>
      <c r="CE201" s="50"/>
      <c r="CF201" s="50"/>
      <c r="CG201" s="50"/>
      <c r="CH201" s="50"/>
      <c r="CI201" s="50"/>
      <c r="CJ201" s="50"/>
      <c r="CK201" s="50"/>
      <c r="CL201" s="50"/>
      <c r="CM201" s="50"/>
      <c r="CN201" s="50"/>
      <c r="CO201" s="50"/>
      <c r="CP201" s="50"/>
      <c r="CQ201" s="50"/>
      <c r="CR201" s="50"/>
      <c r="CS201" s="50"/>
      <c r="CT201" s="50"/>
      <c r="CU201" s="50"/>
      <c r="CV201" s="50"/>
      <c r="CW201" s="50"/>
      <c r="CX201" s="50"/>
      <c r="CY201" s="50"/>
      <c r="CZ201" s="391"/>
    </row>
    <row r="202" spans="2:104" x14ac:dyDescent="0.25">
      <c r="B202" s="403" t="s">
        <v>430</v>
      </c>
      <c r="C202" s="9" t="s">
        <v>1117</v>
      </c>
      <c r="D202" s="58">
        <f>'Data Input - Proposed'!H42</f>
        <v>0</v>
      </c>
      <c r="E202" s="58">
        <f>'Data Input - Proposed'!I42</f>
        <v>0</v>
      </c>
      <c r="F202" s="58">
        <f>'Data Input - Proposed'!J42</f>
        <v>0</v>
      </c>
      <c r="G202" s="58">
        <f>'Data Input - Proposed'!K42</f>
        <v>0</v>
      </c>
      <c r="H202" s="58">
        <f>'Data Input - Proposed'!L42</f>
        <v>0</v>
      </c>
      <c r="I202" s="58">
        <f>'Data Input - Proposed'!M42</f>
        <v>0</v>
      </c>
      <c r="J202" s="58">
        <f>'Data Input - Proposed'!N42</f>
        <v>0</v>
      </c>
      <c r="K202" s="58">
        <f>'Data Input - Proposed'!O42</f>
        <v>0</v>
      </c>
      <c r="L202" s="58">
        <f>'Data Input - Proposed'!P42</f>
        <v>0</v>
      </c>
      <c r="M202" s="58">
        <f>'Data Input - Proposed'!Q42</f>
        <v>0</v>
      </c>
      <c r="N202" s="58">
        <f>'Data Input - Proposed'!R42</f>
        <v>0</v>
      </c>
      <c r="O202" s="58">
        <f>'Data Input - Proposed'!S42</f>
        <v>0</v>
      </c>
      <c r="P202" s="58">
        <f>'Data Input - Proposed'!T42</f>
        <v>0</v>
      </c>
      <c r="Q202" s="58">
        <f>'Data Input - Proposed'!U42</f>
        <v>0</v>
      </c>
      <c r="R202" s="58">
        <f>'Data Input - Proposed'!V42</f>
        <v>0</v>
      </c>
      <c r="S202" s="58">
        <f>'Data Input - Proposed'!W42</f>
        <v>0</v>
      </c>
      <c r="T202" s="58">
        <f>'Data Input - Proposed'!X42</f>
        <v>0</v>
      </c>
      <c r="U202" s="58">
        <f>'Data Input - Proposed'!Y42</f>
        <v>0</v>
      </c>
      <c r="V202" s="58">
        <f>'Data Input - Proposed'!Z42</f>
        <v>0</v>
      </c>
      <c r="W202" s="58">
        <f>'Data Input - Proposed'!AA42</f>
        <v>0</v>
      </c>
      <c r="X202" s="58">
        <f>'Data Input - Proposed'!AB42</f>
        <v>0</v>
      </c>
      <c r="Y202" s="58">
        <f>'Data Input - Proposed'!AC42</f>
        <v>0</v>
      </c>
      <c r="Z202" s="58">
        <f>'Data Input - Proposed'!AD42</f>
        <v>0</v>
      </c>
      <c r="AA202" s="58">
        <f>'Data Input - Proposed'!AE42</f>
        <v>0</v>
      </c>
      <c r="AB202" s="58">
        <f>'Data Input - Proposed'!AF42</f>
        <v>0</v>
      </c>
      <c r="AC202" s="58">
        <f>'Data Input - Proposed'!AG42</f>
        <v>0</v>
      </c>
      <c r="AD202" s="58">
        <f>'Data Input - Proposed'!AH42</f>
        <v>0</v>
      </c>
      <c r="AE202" s="58">
        <f>'Data Input - Proposed'!AI42</f>
        <v>0</v>
      </c>
      <c r="AF202" s="58">
        <f>'Data Input - Proposed'!AJ42</f>
        <v>0</v>
      </c>
      <c r="AG202" s="58">
        <f>'Data Input - Proposed'!AK42</f>
        <v>0</v>
      </c>
      <c r="AH202" s="58">
        <f>'Data Input - Proposed'!AL42</f>
        <v>0</v>
      </c>
      <c r="AI202" s="58">
        <f>'Data Input - Proposed'!AM42</f>
        <v>0</v>
      </c>
      <c r="AJ202" s="58">
        <f>'Data Input - Proposed'!AN42</f>
        <v>0</v>
      </c>
      <c r="AK202" s="58">
        <f>'Data Input - Proposed'!AO42</f>
        <v>0</v>
      </c>
      <c r="AL202" s="58">
        <f>'Data Input - Proposed'!AP42</f>
        <v>0</v>
      </c>
      <c r="AM202" s="58">
        <f>'Data Input - Proposed'!AQ42</f>
        <v>0</v>
      </c>
      <c r="AN202" s="58">
        <f>'Data Input - Proposed'!AR42</f>
        <v>0</v>
      </c>
      <c r="AO202" s="58">
        <f>'Data Input - Proposed'!AS42</f>
        <v>0</v>
      </c>
      <c r="AP202" s="58">
        <f>'Data Input - Proposed'!AT42</f>
        <v>0</v>
      </c>
      <c r="AQ202" s="58">
        <f>'Data Input - Proposed'!AU42</f>
        <v>0</v>
      </c>
      <c r="AR202" s="58">
        <f>'Data Input - Proposed'!AV42</f>
        <v>0</v>
      </c>
      <c r="AS202" s="58">
        <f>'Data Input - Proposed'!AW42</f>
        <v>0</v>
      </c>
      <c r="AT202" s="58">
        <f>'Data Input - Proposed'!AX42</f>
        <v>0</v>
      </c>
      <c r="AU202" s="58">
        <f>'Data Input - Proposed'!AY42</f>
        <v>0</v>
      </c>
      <c r="AV202" s="58">
        <f>'Data Input - Proposed'!AZ42</f>
        <v>0</v>
      </c>
      <c r="AW202" s="58">
        <f>'Data Input - Proposed'!BA42</f>
        <v>0</v>
      </c>
      <c r="AX202" s="58">
        <f>'Data Input - Proposed'!BB42</f>
        <v>0</v>
      </c>
      <c r="AY202" s="58">
        <f>'Data Input - Proposed'!BC42</f>
        <v>0</v>
      </c>
      <c r="AZ202" s="58">
        <f>'Data Input - Proposed'!BD42</f>
        <v>0</v>
      </c>
      <c r="BA202" s="58">
        <f>'Data Input - Proposed'!BE42</f>
        <v>0</v>
      </c>
      <c r="BB202" s="58">
        <f>'Data Input - Proposed'!BF42</f>
        <v>0</v>
      </c>
      <c r="BC202" s="58">
        <f>'Data Input - Proposed'!BG42</f>
        <v>0</v>
      </c>
      <c r="BD202" s="58">
        <f>'Data Input - Proposed'!BH42</f>
        <v>0</v>
      </c>
      <c r="BE202" s="58">
        <f>'Data Input - Proposed'!BI42</f>
        <v>0</v>
      </c>
      <c r="BF202" s="58">
        <f>'Data Input - Proposed'!BJ42</f>
        <v>0</v>
      </c>
      <c r="BG202" s="58">
        <f>'Data Input - Proposed'!BK42</f>
        <v>0</v>
      </c>
      <c r="BH202" s="58">
        <f>'Data Input - Proposed'!BL42</f>
        <v>0</v>
      </c>
      <c r="BI202" s="58">
        <f>'Data Input - Proposed'!BM42</f>
        <v>0</v>
      </c>
      <c r="BJ202" s="58">
        <f>'Data Input - Proposed'!BN42</f>
        <v>0</v>
      </c>
      <c r="BK202" s="58">
        <f>'Data Input - Proposed'!BO42</f>
        <v>0</v>
      </c>
      <c r="BL202" s="58">
        <f>'Data Input - Proposed'!BP42</f>
        <v>0</v>
      </c>
      <c r="BM202" s="58">
        <f>'Data Input - Proposed'!BQ42</f>
        <v>0</v>
      </c>
      <c r="BN202" s="58">
        <f>'Data Input - Proposed'!BR42</f>
        <v>0</v>
      </c>
      <c r="BO202" s="58">
        <f>'Data Input - Proposed'!BS42</f>
        <v>0</v>
      </c>
      <c r="BP202" s="58">
        <f>'Data Input - Proposed'!BT42</f>
        <v>0</v>
      </c>
      <c r="BQ202" s="58">
        <f>'Data Input - Proposed'!BU42</f>
        <v>0</v>
      </c>
      <c r="BR202" s="58">
        <f>'Data Input - Proposed'!BV42</f>
        <v>0</v>
      </c>
      <c r="BS202" s="58">
        <f>'Data Input - Proposed'!BW42</f>
        <v>0</v>
      </c>
      <c r="BT202" s="58">
        <f>'Data Input - Proposed'!BX42</f>
        <v>0</v>
      </c>
      <c r="BU202" s="58">
        <f>'Data Input - Proposed'!BY42</f>
        <v>0</v>
      </c>
      <c r="BV202" s="58">
        <f>'Data Input - Proposed'!BZ42</f>
        <v>0</v>
      </c>
      <c r="BW202" s="58">
        <f>'Data Input - Proposed'!CA42</f>
        <v>0</v>
      </c>
      <c r="BX202" s="58">
        <f>'Data Input - Proposed'!CB42</f>
        <v>0</v>
      </c>
      <c r="BY202" s="58">
        <f>'Data Input - Proposed'!CC42</f>
        <v>0</v>
      </c>
      <c r="BZ202" s="58">
        <f>'Data Input - Proposed'!CD42</f>
        <v>0</v>
      </c>
      <c r="CA202" s="58">
        <f>'Data Input - Proposed'!CE42</f>
        <v>0</v>
      </c>
      <c r="CB202" s="58">
        <f>'Data Input - Proposed'!CF42</f>
        <v>0</v>
      </c>
      <c r="CC202" s="58">
        <f>'Data Input - Proposed'!CG42</f>
        <v>0</v>
      </c>
      <c r="CD202" s="58">
        <f>'Data Input - Proposed'!CH42</f>
        <v>0</v>
      </c>
      <c r="CE202" s="58">
        <f>'Data Input - Proposed'!CI42</f>
        <v>0</v>
      </c>
      <c r="CF202" s="58">
        <f>'Data Input - Proposed'!CJ42</f>
        <v>0</v>
      </c>
      <c r="CG202" s="58">
        <f>'Data Input - Proposed'!CK42</f>
        <v>0</v>
      </c>
      <c r="CH202" s="58">
        <f>'Data Input - Proposed'!CL42</f>
        <v>0</v>
      </c>
      <c r="CI202" s="58">
        <f>'Data Input - Proposed'!CM42</f>
        <v>0</v>
      </c>
      <c r="CJ202" s="58">
        <f>'Data Input - Proposed'!CN42</f>
        <v>0</v>
      </c>
      <c r="CK202" s="58">
        <f>'Data Input - Proposed'!CO42</f>
        <v>0</v>
      </c>
      <c r="CL202" s="58">
        <f>'Data Input - Proposed'!CP42</f>
        <v>0</v>
      </c>
      <c r="CM202" s="58">
        <f>'Data Input - Proposed'!CQ42</f>
        <v>0</v>
      </c>
      <c r="CN202" s="58">
        <f>'Data Input - Proposed'!CR42</f>
        <v>0</v>
      </c>
      <c r="CO202" s="58">
        <f>'Data Input - Proposed'!CS42</f>
        <v>0</v>
      </c>
      <c r="CP202" s="58">
        <f>'Data Input - Proposed'!CT42</f>
        <v>0</v>
      </c>
      <c r="CQ202" s="58">
        <f>'Data Input - Proposed'!CU42</f>
        <v>0</v>
      </c>
      <c r="CR202" s="58">
        <f>'Data Input - Proposed'!CV42</f>
        <v>0</v>
      </c>
      <c r="CS202" s="58">
        <f>'Data Input - Proposed'!CW42</f>
        <v>0</v>
      </c>
      <c r="CT202" s="58">
        <f>'Data Input - Proposed'!CX42</f>
        <v>0</v>
      </c>
      <c r="CU202" s="58">
        <f>'Data Input - Proposed'!CY42</f>
        <v>0</v>
      </c>
      <c r="CV202" s="58">
        <f>'Data Input - Proposed'!CZ42</f>
        <v>0</v>
      </c>
      <c r="CW202" s="58">
        <f>'Data Input - Proposed'!DA42</f>
        <v>0</v>
      </c>
      <c r="CX202" s="58">
        <f>'Data Input - Proposed'!DB42</f>
        <v>0</v>
      </c>
      <c r="CY202" s="58">
        <f>'Data Input - Proposed'!DC42</f>
        <v>0</v>
      </c>
      <c r="CZ202" s="391"/>
    </row>
    <row r="203" spans="2:104" x14ac:dyDescent="0.25">
      <c r="B203" s="403" t="s">
        <v>1060</v>
      </c>
      <c r="C203" s="9" t="s">
        <v>1117</v>
      </c>
      <c r="D203" s="59">
        <f t="shared" ref="D203:BO203" si="72">D202*D$7</f>
        <v>0</v>
      </c>
      <c r="E203" s="59">
        <f t="shared" si="72"/>
        <v>0</v>
      </c>
      <c r="F203" s="59">
        <f t="shared" si="72"/>
        <v>0</v>
      </c>
      <c r="G203" s="59">
        <f t="shared" si="72"/>
        <v>0</v>
      </c>
      <c r="H203" s="59">
        <f t="shared" si="72"/>
        <v>0</v>
      </c>
      <c r="I203" s="59">
        <f t="shared" si="72"/>
        <v>0</v>
      </c>
      <c r="J203" s="59">
        <f t="shared" si="72"/>
        <v>0</v>
      </c>
      <c r="K203" s="59">
        <f t="shared" si="72"/>
        <v>0</v>
      </c>
      <c r="L203" s="59">
        <f t="shared" si="72"/>
        <v>0</v>
      </c>
      <c r="M203" s="59">
        <f t="shared" si="72"/>
        <v>0</v>
      </c>
      <c r="N203" s="59">
        <f t="shared" si="72"/>
        <v>0</v>
      </c>
      <c r="O203" s="59">
        <f t="shared" si="72"/>
        <v>0</v>
      </c>
      <c r="P203" s="59">
        <f t="shared" si="72"/>
        <v>0</v>
      </c>
      <c r="Q203" s="59">
        <f t="shared" si="72"/>
        <v>0</v>
      </c>
      <c r="R203" s="59">
        <f t="shared" si="72"/>
        <v>0</v>
      </c>
      <c r="S203" s="59">
        <f t="shared" si="72"/>
        <v>0</v>
      </c>
      <c r="T203" s="59">
        <f t="shared" si="72"/>
        <v>0</v>
      </c>
      <c r="U203" s="59">
        <f t="shared" si="72"/>
        <v>0</v>
      </c>
      <c r="V203" s="59">
        <f t="shared" si="72"/>
        <v>0</v>
      </c>
      <c r="W203" s="59">
        <f t="shared" si="72"/>
        <v>0</v>
      </c>
      <c r="X203" s="59">
        <f t="shared" si="72"/>
        <v>0</v>
      </c>
      <c r="Y203" s="59">
        <f t="shared" si="72"/>
        <v>0</v>
      </c>
      <c r="Z203" s="59">
        <f t="shared" si="72"/>
        <v>0</v>
      </c>
      <c r="AA203" s="59">
        <f t="shared" si="72"/>
        <v>0</v>
      </c>
      <c r="AB203" s="59">
        <f t="shared" si="72"/>
        <v>0</v>
      </c>
      <c r="AC203" s="59">
        <f t="shared" si="72"/>
        <v>0</v>
      </c>
      <c r="AD203" s="59">
        <f t="shared" si="72"/>
        <v>0</v>
      </c>
      <c r="AE203" s="59">
        <f t="shared" si="72"/>
        <v>0</v>
      </c>
      <c r="AF203" s="59">
        <f t="shared" si="72"/>
        <v>0</v>
      </c>
      <c r="AG203" s="59">
        <f t="shared" si="72"/>
        <v>0</v>
      </c>
      <c r="AH203" s="59">
        <f t="shared" si="72"/>
        <v>0</v>
      </c>
      <c r="AI203" s="59">
        <f t="shared" si="72"/>
        <v>0</v>
      </c>
      <c r="AJ203" s="59">
        <f t="shared" si="72"/>
        <v>0</v>
      </c>
      <c r="AK203" s="59">
        <f t="shared" si="72"/>
        <v>0</v>
      </c>
      <c r="AL203" s="59">
        <f t="shared" si="72"/>
        <v>0</v>
      </c>
      <c r="AM203" s="59">
        <f t="shared" si="72"/>
        <v>0</v>
      </c>
      <c r="AN203" s="59">
        <f t="shared" si="72"/>
        <v>0</v>
      </c>
      <c r="AO203" s="59">
        <f t="shared" si="72"/>
        <v>0</v>
      </c>
      <c r="AP203" s="59">
        <f t="shared" si="72"/>
        <v>0</v>
      </c>
      <c r="AQ203" s="59">
        <f t="shared" si="72"/>
        <v>0</v>
      </c>
      <c r="AR203" s="59">
        <f t="shared" si="72"/>
        <v>0</v>
      </c>
      <c r="AS203" s="59">
        <f t="shared" si="72"/>
        <v>0</v>
      </c>
      <c r="AT203" s="59">
        <f t="shared" si="72"/>
        <v>0</v>
      </c>
      <c r="AU203" s="59">
        <f t="shared" si="72"/>
        <v>0</v>
      </c>
      <c r="AV203" s="59">
        <f t="shared" si="72"/>
        <v>0</v>
      </c>
      <c r="AW203" s="59">
        <f t="shared" si="72"/>
        <v>0</v>
      </c>
      <c r="AX203" s="59">
        <f t="shared" si="72"/>
        <v>0</v>
      </c>
      <c r="AY203" s="59">
        <f t="shared" si="72"/>
        <v>0</v>
      </c>
      <c r="AZ203" s="59">
        <f t="shared" si="72"/>
        <v>0</v>
      </c>
      <c r="BA203" s="59">
        <f t="shared" si="72"/>
        <v>0</v>
      </c>
      <c r="BB203" s="59">
        <f t="shared" si="72"/>
        <v>0</v>
      </c>
      <c r="BC203" s="59">
        <f t="shared" si="72"/>
        <v>0</v>
      </c>
      <c r="BD203" s="59">
        <f t="shared" si="72"/>
        <v>0</v>
      </c>
      <c r="BE203" s="59">
        <f t="shared" si="72"/>
        <v>0</v>
      </c>
      <c r="BF203" s="59">
        <f t="shared" si="72"/>
        <v>0</v>
      </c>
      <c r="BG203" s="59">
        <f t="shared" si="72"/>
        <v>0</v>
      </c>
      <c r="BH203" s="59">
        <f t="shared" si="72"/>
        <v>0</v>
      </c>
      <c r="BI203" s="59">
        <f t="shared" si="72"/>
        <v>0</v>
      </c>
      <c r="BJ203" s="59">
        <f t="shared" si="72"/>
        <v>0</v>
      </c>
      <c r="BK203" s="59">
        <f t="shared" si="72"/>
        <v>0</v>
      </c>
      <c r="BL203" s="59">
        <f t="shared" si="72"/>
        <v>0</v>
      </c>
      <c r="BM203" s="59">
        <f t="shared" si="72"/>
        <v>0</v>
      </c>
      <c r="BN203" s="59">
        <f t="shared" si="72"/>
        <v>0</v>
      </c>
      <c r="BO203" s="59">
        <f t="shared" si="72"/>
        <v>0</v>
      </c>
      <c r="BP203" s="59">
        <f t="shared" ref="BP203:CY203" si="73">BP202*BP$7</f>
        <v>0</v>
      </c>
      <c r="BQ203" s="59">
        <f t="shared" si="73"/>
        <v>0</v>
      </c>
      <c r="BR203" s="59">
        <f t="shared" si="73"/>
        <v>0</v>
      </c>
      <c r="BS203" s="59">
        <f t="shared" si="73"/>
        <v>0</v>
      </c>
      <c r="BT203" s="59">
        <f t="shared" si="73"/>
        <v>0</v>
      </c>
      <c r="BU203" s="59">
        <f t="shared" si="73"/>
        <v>0</v>
      </c>
      <c r="BV203" s="59">
        <f t="shared" si="73"/>
        <v>0</v>
      </c>
      <c r="BW203" s="59">
        <f t="shared" si="73"/>
        <v>0</v>
      </c>
      <c r="BX203" s="59">
        <f t="shared" si="73"/>
        <v>0</v>
      </c>
      <c r="BY203" s="59">
        <f t="shared" si="73"/>
        <v>0</v>
      </c>
      <c r="BZ203" s="59">
        <f t="shared" si="73"/>
        <v>0</v>
      </c>
      <c r="CA203" s="59">
        <f t="shared" si="73"/>
        <v>0</v>
      </c>
      <c r="CB203" s="59">
        <f t="shared" si="73"/>
        <v>0</v>
      </c>
      <c r="CC203" s="59">
        <f t="shared" si="73"/>
        <v>0</v>
      </c>
      <c r="CD203" s="59">
        <f t="shared" si="73"/>
        <v>0</v>
      </c>
      <c r="CE203" s="59">
        <f t="shared" si="73"/>
        <v>0</v>
      </c>
      <c r="CF203" s="59">
        <f t="shared" si="73"/>
        <v>0</v>
      </c>
      <c r="CG203" s="59">
        <f t="shared" si="73"/>
        <v>0</v>
      </c>
      <c r="CH203" s="59">
        <f t="shared" si="73"/>
        <v>0</v>
      </c>
      <c r="CI203" s="59">
        <f t="shared" si="73"/>
        <v>0</v>
      </c>
      <c r="CJ203" s="59">
        <f t="shared" si="73"/>
        <v>0</v>
      </c>
      <c r="CK203" s="59">
        <f t="shared" si="73"/>
        <v>0</v>
      </c>
      <c r="CL203" s="59">
        <f t="shared" si="73"/>
        <v>0</v>
      </c>
      <c r="CM203" s="59">
        <f t="shared" si="73"/>
        <v>0</v>
      </c>
      <c r="CN203" s="59">
        <f t="shared" si="73"/>
        <v>0</v>
      </c>
      <c r="CO203" s="59">
        <f t="shared" si="73"/>
        <v>0</v>
      </c>
      <c r="CP203" s="59">
        <f t="shared" si="73"/>
        <v>0</v>
      </c>
      <c r="CQ203" s="59">
        <f t="shared" si="73"/>
        <v>0</v>
      </c>
      <c r="CR203" s="59">
        <f t="shared" si="73"/>
        <v>0</v>
      </c>
      <c r="CS203" s="59">
        <f t="shared" si="73"/>
        <v>0</v>
      </c>
      <c r="CT203" s="59">
        <f t="shared" si="73"/>
        <v>0</v>
      </c>
      <c r="CU203" s="59">
        <f t="shared" si="73"/>
        <v>0</v>
      </c>
      <c r="CV203" s="59">
        <f t="shared" si="73"/>
        <v>0</v>
      </c>
      <c r="CW203" s="59">
        <f t="shared" si="73"/>
        <v>0</v>
      </c>
      <c r="CX203" s="59">
        <f t="shared" si="73"/>
        <v>0</v>
      </c>
      <c r="CY203" s="59">
        <f t="shared" si="73"/>
        <v>0</v>
      </c>
      <c r="CZ203" s="391"/>
    </row>
    <row r="204" spans="2:104" x14ac:dyDescent="0.25">
      <c r="B204" s="393"/>
      <c r="C204" s="39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c r="CC204" s="50"/>
      <c r="CD204" s="50"/>
      <c r="CE204" s="50"/>
      <c r="CF204" s="50"/>
      <c r="CG204" s="50"/>
      <c r="CH204" s="50"/>
      <c r="CI204" s="50"/>
      <c r="CJ204" s="50"/>
      <c r="CK204" s="50"/>
      <c r="CL204" s="50"/>
      <c r="CM204" s="50"/>
      <c r="CN204" s="50"/>
      <c r="CO204" s="50"/>
      <c r="CP204" s="50"/>
      <c r="CQ204" s="50"/>
      <c r="CR204" s="50"/>
      <c r="CS204" s="50"/>
      <c r="CT204" s="50"/>
      <c r="CU204" s="50"/>
      <c r="CV204" s="50"/>
      <c r="CW204" s="50"/>
      <c r="CX204" s="50"/>
      <c r="CY204" s="50"/>
      <c r="CZ204" s="391"/>
    </row>
    <row r="205" spans="2:104" x14ac:dyDescent="0.25">
      <c r="B205" s="404" t="s">
        <v>432</v>
      </c>
      <c r="C205" s="9" t="s">
        <v>1117</v>
      </c>
      <c r="D205" s="59">
        <f>IF('Data Input - Proposed'!$F$37="Yes",D203+D13,D199)</f>
        <v>0</v>
      </c>
      <c r="E205" s="59">
        <f>IF('Data Input - Proposed'!$F$37="Yes",E203+E13,E199)</f>
        <v>0</v>
      </c>
      <c r="F205" s="59">
        <f>IF('Data Input - Proposed'!$F$37="Yes",F203+F13,F199)</f>
        <v>0</v>
      </c>
      <c r="G205" s="59">
        <f>IF('Data Input - Proposed'!$F$37="Yes",G203+G13,G199)</f>
        <v>0</v>
      </c>
      <c r="H205" s="59">
        <f>IF('Data Input - Proposed'!$F$37="Yes",H203+H13,H199)</f>
        <v>0</v>
      </c>
      <c r="I205" s="59">
        <f>IF('Data Input - Proposed'!$F$37="Yes",I203+I13,I199)</f>
        <v>0</v>
      </c>
      <c r="J205" s="59">
        <f>IF('Data Input - Proposed'!$F$37="Yes",J203+J13,J199)</f>
        <v>0</v>
      </c>
      <c r="K205" s="59">
        <f>IF('Data Input - Proposed'!$F$37="Yes",K203+K13,K199)</f>
        <v>0</v>
      </c>
      <c r="L205" s="59">
        <f>IF('Data Input - Proposed'!$F$37="Yes",L203+L13,L199)</f>
        <v>0</v>
      </c>
      <c r="M205" s="59">
        <f>IF('Data Input - Proposed'!$F$37="Yes",M203+M13,M199)</f>
        <v>0</v>
      </c>
      <c r="N205" s="59">
        <f>IF('Data Input - Proposed'!$F$37="Yes",N203+N13,N199)</f>
        <v>0</v>
      </c>
      <c r="O205" s="59">
        <f>IF('Data Input - Proposed'!$F$37="Yes",O203+O13,O199)</f>
        <v>0</v>
      </c>
      <c r="P205" s="59">
        <f>IF('Data Input - Proposed'!$F$37="Yes",P203+P13,P199)</f>
        <v>0</v>
      </c>
      <c r="Q205" s="59">
        <f>IF('Data Input - Proposed'!$F$37="Yes",Q203+Q13,Q199)</f>
        <v>0</v>
      </c>
      <c r="R205" s="59">
        <f>IF('Data Input - Proposed'!$F$37="Yes",R203+R13,R199)</f>
        <v>0</v>
      </c>
      <c r="S205" s="59">
        <f>IF('Data Input - Proposed'!$F$37="Yes",S203+S13,S199)</f>
        <v>0</v>
      </c>
      <c r="T205" s="59">
        <f>IF('Data Input - Proposed'!$F$37="Yes",T203+T13,T199)</f>
        <v>0</v>
      </c>
      <c r="U205" s="59">
        <f>IF('Data Input - Proposed'!$F$37="Yes",U203+U13,U199)</f>
        <v>0</v>
      </c>
      <c r="V205" s="59">
        <f>IF('Data Input - Proposed'!$F$37="Yes",V203+V13,V199)</f>
        <v>0</v>
      </c>
      <c r="W205" s="59">
        <f>IF('Data Input - Proposed'!$F$37="Yes",W203+W13,W199)</f>
        <v>0</v>
      </c>
      <c r="X205" s="59">
        <f>IF('Data Input - Proposed'!$F$37="Yes",X203+X13,X199)</f>
        <v>0</v>
      </c>
      <c r="Y205" s="59">
        <f>IF('Data Input - Proposed'!$F$37="Yes",Y203+Y13,Y199)</f>
        <v>0</v>
      </c>
      <c r="Z205" s="59">
        <f>IF('Data Input - Proposed'!$F$37="Yes",Z203+Z13,Z199)</f>
        <v>0</v>
      </c>
      <c r="AA205" s="59">
        <f>IF('Data Input - Proposed'!$F$37="Yes",AA203+AA13,AA199)</f>
        <v>0</v>
      </c>
      <c r="AB205" s="59">
        <f>IF('Data Input - Proposed'!$F$37="Yes",AB203+AB13,AB199)</f>
        <v>0</v>
      </c>
      <c r="AC205" s="59">
        <f>IF('Data Input - Proposed'!$F$37="Yes",AC203+AC13,AC199)</f>
        <v>0</v>
      </c>
      <c r="AD205" s="59">
        <f>IF('Data Input - Proposed'!$F$37="Yes",AD203+AD13,AD199)</f>
        <v>0</v>
      </c>
      <c r="AE205" s="59">
        <f>IF('Data Input - Proposed'!$F$37="Yes",AE203+AE13,AE199)</f>
        <v>0</v>
      </c>
      <c r="AF205" s="59">
        <f>IF('Data Input - Proposed'!$F$37="Yes",AF203+AF13,AF199)</f>
        <v>0</v>
      </c>
      <c r="AG205" s="59">
        <f>IF('Data Input - Proposed'!$F$37="Yes",AG203+AG13,AG199)</f>
        <v>0</v>
      </c>
      <c r="AH205" s="59">
        <f>IF('Data Input - Proposed'!$F$37="Yes",AH203+AH13,AH199)</f>
        <v>0</v>
      </c>
      <c r="AI205" s="59">
        <f>IF('Data Input - Proposed'!$F$37="Yes",AI203+AI13,AI199)</f>
        <v>0</v>
      </c>
      <c r="AJ205" s="59">
        <f>IF('Data Input - Proposed'!$F$37="Yes",AJ203+AJ13,AJ199)</f>
        <v>0</v>
      </c>
      <c r="AK205" s="59">
        <f>IF('Data Input - Proposed'!$F$37="Yes",AK203+AK13,AK199)</f>
        <v>0</v>
      </c>
      <c r="AL205" s="59">
        <f>IF('Data Input - Proposed'!$F$37="Yes",AL203+AL13,AL199)</f>
        <v>0</v>
      </c>
      <c r="AM205" s="59">
        <f>IF('Data Input - Proposed'!$F$37="Yes",AM203+AM13,AM199)</f>
        <v>0</v>
      </c>
      <c r="AN205" s="59">
        <f>IF('Data Input - Proposed'!$F$37="Yes",AN203+AN13,AN199)</f>
        <v>0</v>
      </c>
      <c r="AO205" s="59">
        <f>IF('Data Input - Proposed'!$F$37="Yes",AO203+AO13,AO199)</f>
        <v>0</v>
      </c>
      <c r="AP205" s="59">
        <f>IF('Data Input - Proposed'!$F$37="Yes",AP203+AP13,AP199)</f>
        <v>0</v>
      </c>
      <c r="AQ205" s="59">
        <f>IF('Data Input - Proposed'!$F$37="Yes",AQ203+AQ13,AQ199)</f>
        <v>0</v>
      </c>
      <c r="AR205" s="59">
        <f>IF('Data Input - Proposed'!$F$37="Yes",AR203+AR13,AR199)</f>
        <v>0</v>
      </c>
      <c r="AS205" s="59">
        <f>IF('Data Input - Proposed'!$F$37="Yes",AS203+AS13,AS199)</f>
        <v>0</v>
      </c>
      <c r="AT205" s="59">
        <f>IF('Data Input - Proposed'!$F$37="Yes",AT203+AT13,AT199)</f>
        <v>0</v>
      </c>
      <c r="AU205" s="59">
        <f>IF('Data Input - Proposed'!$F$37="Yes",AU203+AU13,AU199)</f>
        <v>0</v>
      </c>
      <c r="AV205" s="59">
        <f>IF('Data Input - Proposed'!$F$37="Yes",AV203+AV13,AV199)</f>
        <v>0</v>
      </c>
      <c r="AW205" s="59">
        <f>IF('Data Input - Proposed'!$F$37="Yes",AW203+AW13,AW199)</f>
        <v>0</v>
      </c>
      <c r="AX205" s="59">
        <f>IF('Data Input - Proposed'!$F$37="Yes",AX203+AX13,AX199)</f>
        <v>0</v>
      </c>
      <c r="AY205" s="59">
        <f>IF('Data Input - Proposed'!$F$37="Yes",AY203+AY13,AY199)</f>
        <v>0</v>
      </c>
      <c r="AZ205" s="59">
        <f>IF('Data Input - Proposed'!$F$37="Yes",AZ203+AZ13,AZ199)</f>
        <v>0</v>
      </c>
      <c r="BA205" s="59">
        <f>IF('Data Input - Proposed'!$F$37="Yes",BA203+BA13,BA199)</f>
        <v>0</v>
      </c>
      <c r="BB205" s="59">
        <f>IF('Data Input - Proposed'!$F$37="Yes",BB203+BB13,BB199)</f>
        <v>0</v>
      </c>
      <c r="BC205" s="59">
        <f>IF('Data Input - Proposed'!$F$37="Yes",BC203+BC13,BC199)</f>
        <v>0</v>
      </c>
      <c r="BD205" s="59">
        <f>IF('Data Input - Proposed'!$F$37="Yes",BD203+BD13,BD199)</f>
        <v>0</v>
      </c>
      <c r="BE205" s="59">
        <f>IF('Data Input - Proposed'!$F$37="Yes",BE203+BE13,BE199)</f>
        <v>0</v>
      </c>
      <c r="BF205" s="59">
        <f>IF('Data Input - Proposed'!$F$37="Yes",BF203+BF13,BF199)</f>
        <v>0</v>
      </c>
      <c r="BG205" s="59">
        <f>IF('Data Input - Proposed'!$F$37="Yes",BG203+BG13,BG199)</f>
        <v>0</v>
      </c>
      <c r="BH205" s="59">
        <f>IF('Data Input - Proposed'!$F$37="Yes",BH203+BH13,BH199)</f>
        <v>0</v>
      </c>
      <c r="BI205" s="59">
        <f>IF('Data Input - Proposed'!$F$37="Yes",BI203+BI13,BI199)</f>
        <v>0</v>
      </c>
      <c r="BJ205" s="59">
        <f>IF('Data Input - Proposed'!$F$37="Yes",BJ203+BJ13,BJ199)</f>
        <v>0</v>
      </c>
      <c r="BK205" s="59">
        <f>IF('Data Input - Proposed'!$F$37="Yes",BK203+BK13,BK199)</f>
        <v>0</v>
      </c>
      <c r="BL205" s="59">
        <f>IF('Data Input - Proposed'!$F$37="Yes",BL203+BL13,BL199)</f>
        <v>0</v>
      </c>
      <c r="BM205" s="59">
        <f>IF('Data Input - Proposed'!$F$37="Yes",BM203+BM13,BM199)</f>
        <v>0</v>
      </c>
      <c r="BN205" s="59">
        <f>IF('Data Input - Proposed'!$F$37="Yes",BN203+BN13,BN199)</f>
        <v>0</v>
      </c>
      <c r="BO205" s="59">
        <f>IF('Data Input - Proposed'!$F$37="Yes",BO203+BO13,BO199)</f>
        <v>0</v>
      </c>
      <c r="BP205" s="59">
        <f>IF('Data Input - Proposed'!$F$37="Yes",BP203+BP13,BP199)</f>
        <v>0</v>
      </c>
      <c r="BQ205" s="59">
        <f>IF('Data Input - Proposed'!$F$37="Yes",BQ203+BQ13,BQ199)</f>
        <v>0</v>
      </c>
      <c r="BR205" s="59">
        <f>IF('Data Input - Proposed'!$F$37="Yes",BR203+BR13,BR199)</f>
        <v>0</v>
      </c>
      <c r="BS205" s="59">
        <f>IF('Data Input - Proposed'!$F$37="Yes",BS203+BS13,BS199)</f>
        <v>0</v>
      </c>
      <c r="BT205" s="59">
        <f>IF('Data Input - Proposed'!$F$37="Yes",BT203+BT13,BT199)</f>
        <v>0</v>
      </c>
      <c r="BU205" s="59">
        <f>IF('Data Input - Proposed'!$F$37="Yes",BU203+BU13,BU199)</f>
        <v>0</v>
      </c>
      <c r="BV205" s="59">
        <f>IF('Data Input - Proposed'!$F$37="Yes",BV203+BV13,BV199)</f>
        <v>0</v>
      </c>
      <c r="BW205" s="59">
        <f>IF('Data Input - Proposed'!$F$37="Yes",BW203+BW13,BW199)</f>
        <v>0</v>
      </c>
      <c r="BX205" s="59">
        <f>IF('Data Input - Proposed'!$F$37="Yes",BX203+BX13,BX199)</f>
        <v>0</v>
      </c>
      <c r="BY205" s="59">
        <f>IF('Data Input - Proposed'!$F$37="Yes",BY203+BY13,BY199)</f>
        <v>0</v>
      </c>
      <c r="BZ205" s="59">
        <f>IF('Data Input - Proposed'!$F$37="Yes",BZ203+BZ13,BZ199)</f>
        <v>0</v>
      </c>
      <c r="CA205" s="59">
        <f>IF('Data Input - Proposed'!$F$37="Yes",CA203+CA13,CA199)</f>
        <v>0</v>
      </c>
      <c r="CB205" s="59">
        <f>IF('Data Input - Proposed'!$F$37="Yes",CB203+CB13,CB199)</f>
        <v>0</v>
      </c>
      <c r="CC205" s="59">
        <f>IF('Data Input - Proposed'!$F$37="Yes",CC203+CC13,CC199)</f>
        <v>0</v>
      </c>
      <c r="CD205" s="59">
        <f>IF('Data Input - Proposed'!$F$37="Yes",CD203+CD13,CD199)</f>
        <v>0</v>
      </c>
      <c r="CE205" s="59">
        <f>IF('Data Input - Proposed'!$F$37="Yes",CE203+CE13,CE199)</f>
        <v>0</v>
      </c>
      <c r="CF205" s="59">
        <f>IF('Data Input - Proposed'!$F$37="Yes",CF203+CF13,CF199)</f>
        <v>0</v>
      </c>
      <c r="CG205" s="59">
        <f>IF('Data Input - Proposed'!$F$37="Yes",CG203+CG13,CG199)</f>
        <v>0</v>
      </c>
      <c r="CH205" s="59">
        <f>IF('Data Input - Proposed'!$F$37="Yes",CH203+CH13,CH199)</f>
        <v>0</v>
      </c>
      <c r="CI205" s="59">
        <f>IF('Data Input - Proposed'!$F$37="Yes",CI203+CI13,CI199)</f>
        <v>0</v>
      </c>
      <c r="CJ205" s="59">
        <f>IF('Data Input - Proposed'!$F$37="Yes",CJ203+CJ13,CJ199)</f>
        <v>0</v>
      </c>
      <c r="CK205" s="59">
        <f>IF('Data Input - Proposed'!$F$37="Yes",CK203+CK13,CK199)</f>
        <v>0</v>
      </c>
      <c r="CL205" s="59">
        <f>IF('Data Input - Proposed'!$F$37="Yes",CL203+CL13,CL199)</f>
        <v>0</v>
      </c>
      <c r="CM205" s="59">
        <f>IF('Data Input - Proposed'!$F$37="Yes",CM203+CM13,CM199)</f>
        <v>0</v>
      </c>
      <c r="CN205" s="59">
        <f>IF('Data Input - Proposed'!$F$37="Yes",CN203+CN13,CN199)</f>
        <v>0</v>
      </c>
      <c r="CO205" s="59">
        <f>IF('Data Input - Proposed'!$F$37="Yes",CO203+CO13,CO199)</f>
        <v>0</v>
      </c>
      <c r="CP205" s="59">
        <f>IF('Data Input - Proposed'!$F$37="Yes",CP203+CP13,CP199)</f>
        <v>0</v>
      </c>
      <c r="CQ205" s="59">
        <f>IF('Data Input - Proposed'!$F$37="Yes",CQ203+CQ13,CQ199)</f>
        <v>0</v>
      </c>
      <c r="CR205" s="59">
        <f>IF('Data Input - Proposed'!$F$37="Yes",CR203+CR13,CR199)</f>
        <v>0</v>
      </c>
      <c r="CS205" s="59">
        <f>IF('Data Input - Proposed'!$F$37="Yes",CS203+CS13,CS199)</f>
        <v>0</v>
      </c>
      <c r="CT205" s="59">
        <f>IF('Data Input - Proposed'!$F$37="Yes",CT203+CT13,CT199)</f>
        <v>0</v>
      </c>
      <c r="CU205" s="59">
        <f>IF('Data Input - Proposed'!$F$37="Yes",CU203+CU13,CU199)</f>
        <v>0</v>
      </c>
      <c r="CV205" s="59">
        <f>IF('Data Input - Proposed'!$F$37="Yes",CV203+CV13,CV199)</f>
        <v>0</v>
      </c>
      <c r="CW205" s="59">
        <f>IF('Data Input - Proposed'!$F$37="Yes",CW203+CW13,CW199)</f>
        <v>0</v>
      </c>
      <c r="CX205" s="59">
        <f>IF('Data Input - Proposed'!$F$37="Yes",CX203+CX13,CX199)</f>
        <v>0</v>
      </c>
      <c r="CY205" s="59">
        <f>IF('Data Input - Proposed'!$F$37="Yes",CY203+CY13,CY199)</f>
        <v>0</v>
      </c>
      <c r="CZ205" s="391"/>
    </row>
    <row r="206" spans="2:104" x14ac:dyDescent="0.25">
      <c r="B206" s="393"/>
      <c r="C206" s="390"/>
      <c r="D206" s="50"/>
      <c r="E206" s="50"/>
      <c r="F206" s="401"/>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c r="CC206" s="50"/>
      <c r="CD206" s="50"/>
      <c r="CE206" s="50"/>
      <c r="CF206" s="50"/>
      <c r="CG206" s="50"/>
      <c r="CH206" s="50"/>
      <c r="CI206" s="50"/>
      <c r="CJ206" s="50"/>
      <c r="CK206" s="50"/>
      <c r="CL206" s="50"/>
      <c r="CM206" s="50"/>
      <c r="CN206" s="50"/>
      <c r="CO206" s="50"/>
      <c r="CP206" s="50"/>
      <c r="CQ206" s="50"/>
      <c r="CR206" s="50"/>
      <c r="CS206" s="50"/>
      <c r="CT206" s="50"/>
      <c r="CU206" s="50"/>
      <c r="CV206" s="50"/>
      <c r="CW206" s="50"/>
      <c r="CX206" s="50"/>
      <c r="CY206" s="50"/>
      <c r="CZ206" s="391"/>
    </row>
    <row r="207" spans="2:104" x14ac:dyDescent="0.25">
      <c r="B207" s="411" t="s">
        <v>1057</v>
      </c>
      <c r="C207" s="269"/>
      <c r="D207" s="412"/>
      <c r="E207" s="412"/>
      <c r="F207" s="412"/>
      <c r="G207" s="412"/>
      <c r="H207" s="412"/>
      <c r="I207" s="412"/>
      <c r="J207" s="412"/>
      <c r="K207" s="412"/>
      <c r="L207" s="412"/>
      <c r="M207" s="412"/>
      <c r="N207" s="412"/>
      <c r="O207" s="412"/>
      <c r="P207" s="412"/>
      <c r="Q207" s="412"/>
      <c r="R207" s="412"/>
      <c r="S207" s="412"/>
      <c r="T207" s="412"/>
      <c r="U207" s="412"/>
      <c r="V207" s="412"/>
      <c r="W207" s="412"/>
      <c r="X207" s="412"/>
      <c r="Y207" s="412"/>
      <c r="Z207" s="412"/>
      <c r="AA207" s="412"/>
      <c r="AB207" s="412"/>
      <c r="AC207" s="412"/>
      <c r="AD207" s="412"/>
      <c r="AE207" s="412"/>
      <c r="AF207" s="412"/>
      <c r="AG207" s="412"/>
      <c r="AH207" s="412"/>
      <c r="AI207" s="412"/>
      <c r="AJ207" s="412"/>
      <c r="AK207" s="412"/>
      <c r="AL207" s="412"/>
      <c r="AM207" s="412"/>
      <c r="AN207" s="412"/>
      <c r="AO207" s="412"/>
      <c r="AP207" s="412"/>
      <c r="AQ207" s="412"/>
      <c r="AR207" s="412"/>
      <c r="AS207" s="412"/>
      <c r="AT207" s="412"/>
      <c r="AU207" s="412"/>
      <c r="AV207" s="412"/>
      <c r="AW207" s="412"/>
      <c r="AX207" s="412"/>
      <c r="AY207" s="412"/>
      <c r="AZ207" s="412"/>
      <c r="BA207" s="412"/>
      <c r="BB207" s="412"/>
      <c r="BC207" s="412"/>
      <c r="BD207" s="412"/>
      <c r="BE207" s="412"/>
      <c r="BF207" s="412"/>
      <c r="BG207" s="412"/>
      <c r="BH207" s="412"/>
      <c r="BI207" s="412"/>
      <c r="BJ207" s="412"/>
      <c r="BK207" s="412"/>
      <c r="BL207" s="412"/>
      <c r="BM207" s="412"/>
      <c r="BN207" s="412"/>
      <c r="BO207" s="412"/>
      <c r="BP207" s="412"/>
      <c r="BQ207" s="412"/>
      <c r="BR207" s="412"/>
      <c r="BS207" s="412"/>
      <c r="BT207" s="412"/>
      <c r="BU207" s="412"/>
      <c r="BV207" s="412"/>
      <c r="BW207" s="412"/>
      <c r="BX207" s="412"/>
      <c r="BY207" s="412"/>
      <c r="BZ207" s="412"/>
      <c r="CA207" s="412"/>
      <c r="CB207" s="412"/>
      <c r="CC207" s="412"/>
      <c r="CD207" s="412"/>
      <c r="CE207" s="412"/>
      <c r="CF207" s="412"/>
      <c r="CG207" s="412"/>
      <c r="CH207" s="412"/>
      <c r="CI207" s="412"/>
      <c r="CJ207" s="412"/>
      <c r="CK207" s="412"/>
      <c r="CL207" s="412"/>
      <c r="CM207" s="412"/>
      <c r="CN207" s="412"/>
      <c r="CO207" s="412"/>
      <c r="CP207" s="412"/>
      <c r="CQ207" s="412"/>
      <c r="CR207" s="412"/>
      <c r="CS207" s="412"/>
      <c r="CT207" s="412"/>
      <c r="CU207" s="412"/>
      <c r="CV207" s="412"/>
      <c r="CW207" s="412"/>
      <c r="CX207" s="412"/>
      <c r="CY207" s="412"/>
      <c r="CZ207" s="413"/>
    </row>
    <row r="208" spans="2:104" x14ac:dyDescent="0.25">
      <c r="B208" s="392"/>
      <c r="C208" s="39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c r="CV208" s="50"/>
      <c r="CW208" s="50"/>
      <c r="CX208" s="50"/>
      <c r="CY208" s="50"/>
      <c r="CZ208" s="391"/>
    </row>
    <row r="209" spans="2:104" x14ac:dyDescent="0.25">
      <c r="B209" s="393" t="s">
        <v>311</v>
      </c>
      <c r="C209" s="390" t="s">
        <v>404</v>
      </c>
      <c r="D209" s="62">
        <f>'Data Input - General'!F16</f>
        <v>0</v>
      </c>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c r="CV209" s="50"/>
      <c r="CW209" s="50"/>
      <c r="CX209" s="50"/>
      <c r="CY209" s="50"/>
      <c r="CZ209" s="391"/>
    </row>
    <row r="210" spans="2:104" x14ac:dyDescent="0.25">
      <c r="B210" s="393" t="s">
        <v>181</v>
      </c>
      <c r="C210" s="9" t="s">
        <v>1117</v>
      </c>
      <c r="D210" s="61">
        <f>IFERROR(-PMT($D$185,SUM('Data Input - General'!$G$26:$G$28),D20*(1-D177)*1000)/1000,0)</f>
        <v>0</v>
      </c>
      <c r="E210" s="401"/>
      <c r="F210" s="401"/>
      <c r="G210" s="401"/>
      <c r="H210" s="401"/>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c r="CV210" s="50"/>
      <c r="CW210" s="50"/>
      <c r="CX210" s="50"/>
      <c r="CY210" s="50"/>
      <c r="CZ210" s="391"/>
    </row>
    <row r="211" spans="2:104" x14ac:dyDescent="0.25">
      <c r="B211" s="393" t="s">
        <v>182</v>
      </c>
      <c r="C211" s="9" t="s">
        <v>1117</v>
      </c>
      <c r="D211" s="59">
        <f>IF(SUM($D$12:D$12)=0,0,$D$210)</f>
        <v>0</v>
      </c>
      <c r="E211" s="59">
        <f>IF(SUM($D$12:E$12)=0,0,$D$210)</f>
        <v>0</v>
      </c>
      <c r="F211" s="59">
        <f>IF(SUM($D$12:F$12)=0,0,$D$210)</f>
        <v>0</v>
      </c>
      <c r="G211" s="59">
        <f>IF(SUM($D$12:G$12)=0,0,$D$210)</f>
        <v>0</v>
      </c>
      <c r="H211" s="59">
        <f>IF(SUM($D$12:H$12)=0,0,$D$210)</f>
        <v>0</v>
      </c>
      <c r="I211" s="59">
        <f>IF(SUM($D$12:I$12)=0,0,$D$210)</f>
        <v>0</v>
      </c>
      <c r="J211" s="59">
        <f>IF(SUM($D$12:J$12)=0,0,$D$210)</f>
        <v>0</v>
      </c>
      <c r="K211" s="59">
        <f>IF(SUM($D$12:K$12)=0,0,$D$210)</f>
        <v>0</v>
      </c>
      <c r="L211" s="59">
        <f>IF(SUM($D$12:L$12)=0,0,$D$210)</f>
        <v>0</v>
      </c>
      <c r="M211" s="59">
        <f>IF(SUM($D$12:M$12)=0,0,$D$210)</f>
        <v>0</v>
      </c>
      <c r="N211" s="59">
        <f>IF(SUM($D$12:N$12)=0,0,$D$210)</f>
        <v>0</v>
      </c>
      <c r="O211" s="59">
        <f>IF(SUM($D$12:O$12)=0,0,$D$210)</f>
        <v>0</v>
      </c>
      <c r="P211" s="59">
        <f>IF(SUM($D$12:P$12)=0,0,$D$210)</f>
        <v>0</v>
      </c>
      <c r="Q211" s="59">
        <f>IF(SUM($D$12:Q$12)=0,0,$D$210)</f>
        <v>0</v>
      </c>
      <c r="R211" s="59">
        <f>IF(SUM($D$12:R$12)=0,0,$D$210)</f>
        <v>0</v>
      </c>
      <c r="S211" s="59">
        <f>IF(SUM($D$12:S$12)=0,0,$D$210)</f>
        <v>0</v>
      </c>
      <c r="T211" s="59">
        <f>IF(SUM($D$12:T$12)=0,0,$D$210)</f>
        <v>0</v>
      </c>
      <c r="U211" s="59">
        <f>IF(SUM($D$12:U$12)=0,0,$D$210)</f>
        <v>0</v>
      </c>
      <c r="V211" s="59">
        <f>IF(SUM($D$12:V$12)=0,0,$D$210)</f>
        <v>0</v>
      </c>
      <c r="W211" s="59">
        <f>IF(SUM($D$12:W$12)=0,0,$D$210)</f>
        <v>0</v>
      </c>
      <c r="X211" s="59">
        <f>IF(SUM($D$12:X$12)=0,0,$D$210)</f>
        <v>0</v>
      </c>
      <c r="Y211" s="59">
        <f>IF(SUM($D$12:Y$12)=0,0,$D$210)</f>
        <v>0</v>
      </c>
      <c r="Z211" s="59">
        <f>IF(SUM($D$12:Z$12)=0,0,$D$210)</f>
        <v>0</v>
      </c>
      <c r="AA211" s="59">
        <f>IF(SUM($D$12:AA$12)=0,0,$D$210)</f>
        <v>0</v>
      </c>
      <c r="AB211" s="59">
        <f>IF(SUM($D$12:AB$12)=0,0,$D$210)</f>
        <v>0</v>
      </c>
      <c r="AC211" s="59">
        <f>IF(SUM($D$12:AC$12)=0,0,$D$210)</f>
        <v>0</v>
      </c>
      <c r="AD211" s="59">
        <f>IF(SUM($D$12:AD$12)=0,0,$D$210)</f>
        <v>0</v>
      </c>
      <c r="AE211" s="59">
        <f>IF(SUM($D$12:AE$12)=0,0,$D$210)</f>
        <v>0</v>
      </c>
      <c r="AF211" s="59">
        <f>IF(SUM($D$12:AF$12)=0,0,$D$210)</f>
        <v>0</v>
      </c>
      <c r="AG211" s="59">
        <f>IF(SUM($D$12:AG$12)=0,0,$D$210)</f>
        <v>0</v>
      </c>
      <c r="AH211" s="59">
        <f>IF(SUM($D$12:AH$12)=0,0,$D$210)</f>
        <v>0</v>
      </c>
      <c r="AI211" s="59">
        <f>IF(SUM($D$12:AI$12)=0,0,$D$210)</f>
        <v>0</v>
      </c>
      <c r="AJ211" s="59">
        <f>IF(SUM($D$12:AJ$12)=0,0,$D$210)</f>
        <v>0</v>
      </c>
      <c r="AK211" s="59">
        <f>IF(SUM($D$12:AK$12)=0,0,$D$210)</f>
        <v>0</v>
      </c>
      <c r="AL211" s="59">
        <f>IF(SUM($D$12:AL$12)=0,0,$D$210)</f>
        <v>0</v>
      </c>
      <c r="AM211" s="59">
        <f>IF(SUM($D$12:AM$12)=0,0,$D$210)</f>
        <v>0</v>
      </c>
      <c r="AN211" s="59">
        <f>IF(SUM($D$12:AN$12)=0,0,$D$210)</f>
        <v>0</v>
      </c>
      <c r="AO211" s="59">
        <f>IF(SUM($D$12:AO$12)=0,0,$D$210)</f>
        <v>0</v>
      </c>
      <c r="AP211" s="59">
        <f>IF(SUM($D$12:AP$12)=0,0,$D$210)</f>
        <v>0</v>
      </c>
      <c r="AQ211" s="59">
        <f>IF(SUM($D$12:AQ$12)=0,0,$D$210)</f>
        <v>0</v>
      </c>
      <c r="AR211" s="59">
        <f>IF(SUM($D$12:AR$12)=0,0,$D$210)</f>
        <v>0</v>
      </c>
      <c r="AS211" s="59">
        <f>IF(SUM($D$12:AS$12)=0,0,$D$210)</f>
        <v>0</v>
      </c>
      <c r="AT211" s="59">
        <f>IF(SUM($D$12:AT$12)=0,0,$D$210)</f>
        <v>0</v>
      </c>
      <c r="AU211" s="59">
        <f>IF(SUM($D$12:AU$12)=0,0,$D$210)</f>
        <v>0</v>
      </c>
      <c r="AV211" s="59">
        <f>IF(SUM($D$12:AV$12)=0,0,$D$210)</f>
        <v>0</v>
      </c>
      <c r="AW211" s="59">
        <f>IF(SUM($D$12:AW$12)=0,0,$D$210)</f>
        <v>0</v>
      </c>
      <c r="AX211" s="59">
        <f>IF(SUM($D$12:AX$12)=0,0,$D$210)</f>
        <v>0</v>
      </c>
      <c r="AY211" s="59">
        <f>IF(SUM($D$12:AY$12)=0,0,$D$210)</f>
        <v>0</v>
      </c>
      <c r="AZ211" s="59">
        <f>IF(SUM($D$12:AZ$12)=0,0,$D$210)</f>
        <v>0</v>
      </c>
      <c r="BA211" s="59">
        <f>IF(SUM($D$12:BA$12)=0,0,$D$210)</f>
        <v>0</v>
      </c>
      <c r="BB211" s="59">
        <f>IF(SUM($D$12:BB$12)=0,0,$D$210)</f>
        <v>0</v>
      </c>
      <c r="BC211" s="59">
        <f>IF(SUM($D$12:BC$12)=0,0,$D$210)</f>
        <v>0</v>
      </c>
      <c r="BD211" s="59">
        <f>IF(SUM($D$12:BD$12)=0,0,$D$210)</f>
        <v>0</v>
      </c>
      <c r="BE211" s="59">
        <f>IF(SUM($D$12:BE$12)=0,0,$D$210)</f>
        <v>0</v>
      </c>
      <c r="BF211" s="59">
        <f>IF(SUM($D$12:BF$12)=0,0,$D$210)</f>
        <v>0</v>
      </c>
      <c r="BG211" s="59">
        <f>IF(SUM($D$12:BG$12)=0,0,$D$210)</f>
        <v>0</v>
      </c>
      <c r="BH211" s="59">
        <f>IF(SUM($D$12:BH$12)=0,0,$D$210)</f>
        <v>0</v>
      </c>
      <c r="BI211" s="59">
        <f>IF(SUM($D$12:BI$12)=0,0,$D$210)</f>
        <v>0</v>
      </c>
      <c r="BJ211" s="59">
        <f>IF(SUM($D$12:BJ$12)=0,0,$D$210)</f>
        <v>0</v>
      </c>
      <c r="BK211" s="59">
        <f>IF(SUM($D$12:BK$12)=0,0,$D$210)</f>
        <v>0</v>
      </c>
      <c r="BL211" s="59">
        <f>IF(SUM($D$12:BL$12)=0,0,$D$210)</f>
        <v>0</v>
      </c>
      <c r="BM211" s="59">
        <f>IF(SUM($D$12:BM$12)=0,0,$D$210)</f>
        <v>0</v>
      </c>
      <c r="BN211" s="59">
        <f>IF(SUM($D$12:BN$12)=0,0,$D$210)</f>
        <v>0</v>
      </c>
      <c r="BO211" s="59">
        <f>IF(SUM($D$12:BO$12)=0,0,$D$210)</f>
        <v>0</v>
      </c>
      <c r="BP211" s="59">
        <f>IF(SUM($D$12:BP$12)=0,0,$D$210)</f>
        <v>0</v>
      </c>
      <c r="BQ211" s="59">
        <f>IF(SUM($D$12:BQ$12)=0,0,$D$210)</f>
        <v>0</v>
      </c>
      <c r="BR211" s="59">
        <f>IF(SUM($D$12:BR$12)=0,0,$D$210)</f>
        <v>0</v>
      </c>
      <c r="BS211" s="59">
        <f>IF(SUM($D$12:BS$12)=0,0,$D$210)</f>
        <v>0</v>
      </c>
      <c r="BT211" s="59">
        <f>IF(SUM($D$12:BT$12)=0,0,$D$210)</f>
        <v>0</v>
      </c>
      <c r="BU211" s="59">
        <f>IF(SUM($D$12:BU$12)=0,0,$D$210)</f>
        <v>0</v>
      </c>
      <c r="BV211" s="59">
        <f>IF(SUM($D$12:BV$12)=0,0,$D$210)</f>
        <v>0</v>
      </c>
      <c r="BW211" s="59">
        <f>IF(SUM($D$12:BW$12)=0,0,$D$210)</f>
        <v>0</v>
      </c>
      <c r="BX211" s="59">
        <f>IF(SUM($D$12:BX$12)=0,0,$D$210)</f>
        <v>0</v>
      </c>
      <c r="BY211" s="59">
        <f>IF(SUM($D$12:BY$12)=0,0,$D$210)</f>
        <v>0</v>
      </c>
      <c r="BZ211" s="59">
        <f>IF(SUM($D$12:BZ$12)=0,0,$D$210)</f>
        <v>0</v>
      </c>
      <c r="CA211" s="59">
        <f>IF(SUM($D$12:CA$12)=0,0,$D$210)</f>
        <v>0</v>
      </c>
      <c r="CB211" s="59">
        <f>IF(SUM($D$12:CB$12)=0,0,$D$210)</f>
        <v>0</v>
      </c>
      <c r="CC211" s="59">
        <f>IF(SUM($D$12:CC$12)=0,0,$D$210)</f>
        <v>0</v>
      </c>
      <c r="CD211" s="59">
        <f>IF(SUM($D$12:CD$12)=0,0,$D$210)</f>
        <v>0</v>
      </c>
      <c r="CE211" s="59">
        <f>IF(SUM($D$12:CE$12)=0,0,$D$210)</f>
        <v>0</v>
      </c>
      <c r="CF211" s="59">
        <f>IF(SUM($D$12:CF$12)=0,0,$D$210)</f>
        <v>0</v>
      </c>
      <c r="CG211" s="59">
        <f>IF(SUM($D$12:CG$12)=0,0,$D$210)</f>
        <v>0</v>
      </c>
      <c r="CH211" s="59">
        <f>IF(SUM($D$12:CH$12)=0,0,$D$210)</f>
        <v>0</v>
      </c>
      <c r="CI211" s="59">
        <f>IF(SUM($D$12:CI$12)=0,0,$D$210)</f>
        <v>0</v>
      </c>
      <c r="CJ211" s="59">
        <f>IF(SUM($D$12:CJ$12)=0,0,$D$210)</f>
        <v>0</v>
      </c>
      <c r="CK211" s="59">
        <f>IF(SUM($D$12:CK$12)=0,0,$D$210)</f>
        <v>0</v>
      </c>
      <c r="CL211" s="59">
        <f>IF(SUM($D$12:CL$12)=0,0,$D$210)</f>
        <v>0</v>
      </c>
      <c r="CM211" s="59">
        <f>IF(SUM($D$12:CM$12)=0,0,$D$210)</f>
        <v>0</v>
      </c>
      <c r="CN211" s="59">
        <f>IF(SUM($D$12:CN$12)=0,0,$D$210)</f>
        <v>0</v>
      </c>
      <c r="CO211" s="59">
        <f>IF(SUM($D$12:CO$12)=0,0,$D$210)</f>
        <v>0</v>
      </c>
      <c r="CP211" s="59">
        <f>IF(SUM($D$12:CP$12)=0,0,$D$210)</f>
        <v>0</v>
      </c>
      <c r="CQ211" s="59">
        <f>IF(SUM($D$12:CQ$12)=0,0,$D$210)</f>
        <v>0</v>
      </c>
      <c r="CR211" s="59">
        <f>IF(SUM($D$12:CR$12)=0,0,$D$210)</f>
        <v>0</v>
      </c>
      <c r="CS211" s="59">
        <f>IF(SUM($D$12:CS$12)=0,0,$D$210)</f>
        <v>0</v>
      </c>
      <c r="CT211" s="59">
        <f>IF(SUM($D$12:CT$12)=0,0,$D$210)</f>
        <v>0</v>
      </c>
      <c r="CU211" s="59">
        <f>IF(SUM($D$12:CU$12)=0,0,$D$210)</f>
        <v>0</v>
      </c>
      <c r="CV211" s="59">
        <f>IF(SUM($D$12:CV$12)=0,0,$D$210)</f>
        <v>0</v>
      </c>
      <c r="CW211" s="59">
        <f>IF(SUM($D$12:CW$12)=0,0,$D$210)</f>
        <v>0</v>
      </c>
      <c r="CX211" s="59">
        <f>IF(SUM($D$12:CX$12)=0,0,$D$210)</f>
        <v>0</v>
      </c>
      <c r="CY211" s="59">
        <f>IF(SUM($D$12:CY$12)=0,0,$D$210)</f>
        <v>0</v>
      </c>
      <c r="CZ211" s="391"/>
    </row>
    <row r="212" spans="2:104" x14ac:dyDescent="0.25">
      <c r="B212" s="393" t="s">
        <v>186</v>
      </c>
      <c r="C212" s="9" t="s">
        <v>1117</v>
      </c>
      <c r="D212" s="61">
        <f>D211*D$7</f>
        <v>0</v>
      </c>
      <c r="E212" s="61">
        <f t="shared" ref="E212:BO212" si="74">E211*E$7</f>
        <v>0</v>
      </c>
      <c r="F212" s="61">
        <f t="shared" si="74"/>
        <v>0</v>
      </c>
      <c r="G212" s="61">
        <f t="shared" si="74"/>
        <v>0</v>
      </c>
      <c r="H212" s="61">
        <f t="shared" si="74"/>
        <v>0</v>
      </c>
      <c r="I212" s="61">
        <f t="shared" si="74"/>
        <v>0</v>
      </c>
      <c r="J212" s="61">
        <f t="shared" si="74"/>
        <v>0</v>
      </c>
      <c r="K212" s="61">
        <f t="shared" si="74"/>
        <v>0</v>
      </c>
      <c r="L212" s="61">
        <f t="shared" si="74"/>
        <v>0</v>
      </c>
      <c r="M212" s="61">
        <f t="shared" si="74"/>
        <v>0</v>
      </c>
      <c r="N212" s="61">
        <f t="shared" si="74"/>
        <v>0</v>
      </c>
      <c r="O212" s="61">
        <f t="shared" si="74"/>
        <v>0</v>
      </c>
      <c r="P212" s="61">
        <f t="shared" si="74"/>
        <v>0</v>
      </c>
      <c r="Q212" s="61">
        <f t="shared" si="74"/>
        <v>0</v>
      </c>
      <c r="R212" s="61">
        <f t="shared" si="74"/>
        <v>0</v>
      </c>
      <c r="S212" s="61">
        <f t="shared" si="74"/>
        <v>0</v>
      </c>
      <c r="T212" s="61">
        <f t="shared" si="74"/>
        <v>0</v>
      </c>
      <c r="U212" s="61">
        <f t="shared" si="74"/>
        <v>0</v>
      </c>
      <c r="V212" s="61">
        <f t="shared" si="74"/>
        <v>0</v>
      </c>
      <c r="W212" s="61">
        <f t="shared" si="74"/>
        <v>0</v>
      </c>
      <c r="X212" s="61">
        <f t="shared" si="74"/>
        <v>0</v>
      </c>
      <c r="Y212" s="61">
        <f t="shared" si="74"/>
        <v>0</v>
      </c>
      <c r="Z212" s="61">
        <f t="shared" si="74"/>
        <v>0</v>
      </c>
      <c r="AA212" s="61">
        <f t="shared" si="74"/>
        <v>0</v>
      </c>
      <c r="AB212" s="61">
        <f t="shared" si="74"/>
        <v>0</v>
      </c>
      <c r="AC212" s="61">
        <f t="shared" si="74"/>
        <v>0</v>
      </c>
      <c r="AD212" s="61">
        <f t="shared" si="74"/>
        <v>0</v>
      </c>
      <c r="AE212" s="61">
        <f t="shared" si="74"/>
        <v>0</v>
      </c>
      <c r="AF212" s="61">
        <f t="shared" si="74"/>
        <v>0</v>
      </c>
      <c r="AG212" s="61">
        <f t="shared" si="74"/>
        <v>0</v>
      </c>
      <c r="AH212" s="61">
        <f t="shared" si="74"/>
        <v>0</v>
      </c>
      <c r="AI212" s="61">
        <f t="shared" si="74"/>
        <v>0</v>
      </c>
      <c r="AJ212" s="61">
        <f t="shared" si="74"/>
        <v>0</v>
      </c>
      <c r="AK212" s="61">
        <f t="shared" si="74"/>
        <v>0</v>
      </c>
      <c r="AL212" s="61">
        <f t="shared" si="74"/>
        <v>0</v>
      </c>
      <c r="AM212" s="61">
        <f t="shared" si="74"/>
        <v>0</v>
      </c>
      <c r="AN212" s="61">
        <f t="shared" si="74"/>
        <v>0</v>
      </c>
      <c r="AO212" s="61">
        <f t="shared" si="74"/>
        <v>0</v>
      </c>
      <c r="AP212" s="61">
        <f t="shared" si="74"/>
        <v>0</v>
      </c>
      <c r="AQ212" s="61">
        <f t="shared" si="74"/>
        <v>0</v>
      </c>
      <c r="AR212" s="61">
        <f t="shared" si="74"/>
        <v>0</v>
      </c>
      <c r="AS212" s="61">
        <f t="shared" si="74"/>
        <v>0</v>
      </c>
      <c r="AT212" s="61">
        <f t="shared" si="74"/>
        <v>0</v>
      </c>
      <c r="AU212" s="61">
        <f t="shared" si="74"/>
        <v>0</v>
      </c>
      <c r="AV212" s="61">
        <f t="shared" si="74"/>
        <v>0</v>
      </c>
      <c r="AW212" s="61">
        <f t="shared" si="74"/>
        <v>0</v>
      </c>
      <c r="AX212" s="61">
        <f t="shared" si="74"/>
        <v>0</v>
      </c>
      <c r="AY212" s="61">
        <f t="shared" si="74"/>
        <v>0</v>
      </c>
      <c r="AZ212" s="61">
        <f t="shared" si="74"/>
        <v>0</v>
      </c>
      <c r="BA212" s="61">
        <f t="shared" si="74"/>
        <v>0</v>
      </c>
      <c r="BB212" s="61">
        <f t="shared" si="74"/>
        <v>0</v>
      </c>
      <c r="BC212" s="61">
        <f t="shared" si="74"/>
        <v>0</v>
      </c>
      <c r="BD212" s="61">
        <f t="shared" si="74"/>
        <v>0</v>
      </c>
      <c r="BE212" s="61">
        <f t="shared" si="74"/>
        <v>0</v>
      </c>
      <c r="BF212" s="61">
        <f t="shared" si="74"/>
        <v>0</v>
      </c>
      <c r="BG212" s="61">
        <f t="shared" si="74"/>
        <v>0</v>
      </c>
      <c r="BH212" s="61">
        <f t="shared" si="74"/>
        <v>0</v>
      </c>
      <c r="BI212" s="61">
        <f t="shared" si="74"/>
        <v>0</v>
      </c>
      <c r="BJ212" s="61">
        <f t="shared" si="74"/>
        <v>0</v>
      </c>
      <c r="BK212" s="61">
        <f t="shared" si="74"/>
        <v>0</v>
      </c>
      <c r="BL212" s="61">
        <f t="shared" si="74"/>
        <v>0</v>
      </c>
      <c r="BM212" s="61">
        <f t="shared" si="74"/>
        <v>0</v>
      </c>
      <c r="BN212" s="61">
        <f t="shared" si="74"/>
        <v>0</v>
      </c>
      <c r="BO212" s="61">
        <f t="shared" si="74"/>
        <v>0</v>
      </c>
      <c r="BP212" s="61">
        <f t="shared" ref="BP212:CY212" si="75">BP211*BP$7</f>
        <v>0</v>
      </c>
      <c r="BQ212" s="61">
        <f t="shared" si="75"/>
        <v>0</v>
      </c>
      <c r="BR212" s="61">
        <f t="shared" si="75"/>
        <v>0</v>
      </c>
      <c r="BS212" s="61">
        <f t="shared" si="75"/>
        <v>0</v>
      </c>
      <c r="BT212" s="61">
        <f t="shared" si="75"/>
        <v>0</v>
      </c>
      <c r="BU212" s="61">
        <f t="shared" si="75"/>
        <v>0</v>
      </c>
      <c r="BV212" s="61">
        <f t="shared" si="75"/>
        <v>0</v>
      </c>
      <c r="BW212" s="61">
        <f t="shared" si="75"/>
        <v>0</v>
      </c>
      <c r="BX212" s="61">
        <f t="shared" si="75"/>
        <v>0</v>
      </c>
      <c r="BY212" s="61">
        <f t="shared" si="75"/>
        <v>0</v>
      </c>
      <c r="BZ212" s="61">
        <f t="shared" si="75"/>
        <v>0</v>
      </c>
      <c r="CA212" s="61">
        <f t="shared" si="75"/>
        <v>0</v>
      </c>
      <c r="CB212" s="61">
        <f t="shared" si="75"/>
        <v>0</v>
      </c>
      <c r="CC212" s="61">
        <f t="shared" si="75"/>
        <v>0</v>
      </c>
      <c r="CD212" s="61">
        <f t="shared" si="75"/>
        <v>0</v>
      </c>
      <c r="CE212" s="61">
        <f t="shared" si="75"/>
        <v>0</v>
      </c>
      <c r="CF212" s="61">
        <f t="shared" si="75"/>
        <v>0</v>
      </c>
      <c r="CG212" s="61">
        <f t="shared" si="75"/>
        <v>0</v>
      </c>
      <c r="CH212" s="61">
        <f t="shared" si="75"/>
        <v>0</v>
      </c>
      <c r="CI212" s="61">
        <f t="shared" si="75"/>
        <v>0</v>
      </c>
      <c r="CJ212" s="61">
        <f t="shared" si="75"/>
        <v>0</v>
      </c>
      <c r="CK212" s="61">
        <f t="shared" si="75"/>
        <v>0</v>
      </c>
      <c r="CL212" s="61">
        <f t="shared" si="75"/>
        <v>0</v>
      </c>
      <c r="CM212" s="61">
        <f t="shared" si="75"/>
        <v>0</v>
      </c>
      <c r="CN212" s="61">
        <f t="shared" si="75"/>
        <v>0</v>
      </c>
      <c r="CO212" s="61">
        <f t="shared" si="75"/>
        <v>0</v>
      </c>
      <c r="CP212" s="61">
        <f t="shared" si="75"/>
        <v>0</v>
      </c>
      <c r="CQ212" s="61">
        <f t="shared" si="75"/>
        <v>0</v>
      </c>
      <c r="CR212" s="61">
        <f t="shared" si="75"/>
        <v>0</v>
      </c>
      <c r="CS212" s="61">
        <f t="shared" si="75"/>
        <v>0</v>
      </c>
      <c r="CT212" s="61">
        <f t="shared" si="75"/>
        <v>0</v>
      </c>
      <c r="CU212" s="61">
        <f t="shared" si="75"/>
        <v>0</v>
      </c>
      <c r="CV212" s="61">
        <f t="shared" si="75"/>
        <v>0</v>
      </c>
      <c r="CW212" s="61">
        <f t="shared" si="75"/>
        <v>0</v>
      </c>
      <c r="CX212" s="61">
        <f t="shared" si="75"/>
        <v>0</v>
      </c>
      <c r="CY212" s="61">
        <f t="shared" si="75"/>
        <v>0</v>
      </c>
      <c r="CZ212" s="391"/>
    </row>
    <row r="213" spans="2:104" x14ac:dyDescent="0.25">
      <c r="B213" s="406"/>
      <c r="C213" s="390"/>
      <c r="D213" s="414"/>
      <c r="E213" s="414"/>
      <c r="F213" s="414"/>
      <c r="G213" s="414"/>
      <c r="H213" s="414"/>
      <c r="I213" s="414"/>
      <c r="J213" s="414"/>
      <c r="K213" s="414"/>
      <c r="L213" s="414"/>
      <c r="M213" s="414"/>
      <c r="N213" s="414"/>
      <c r="O213" s="414"/>
      <c r="P213" s="414"/>
      <c r="Q213" s="414"/>
      <c r="R213" s="414"/>
      <c r="S213" s="414"/>
      <c r="T213" s="414"/>
      <c r="U213" s="414"/>
      <c r="V213" s="414"/>
      <c r="W213" s="414"/>
      <c r="X213" s="414"/>
      <c r="Y213" s="414"/>
      <c r="Z213" s="414"/>
      <c r="AA213" s="414"/>
      <c r="AB213" s="414"/>
      <c r="AC213" s="414"/>
      <c r="AD213" s="414"/>
      <c r="AE213" s="414"/>
      <c r="AF213" s="414"/>
      <c r="AG213" s="414"/>
      <c r="AH213" s="414"/>
      <c r="AI213" s="414"/>
      <c r="AJ213" s="414"/>
      <c r="AK213" s="414"/>
      <c r="AL213" s="414"/>
      <c r="AM213" s="414"/>
      <c r="AN213" s="414"/>
      <c r="AO213" s="414"/>
      <c r="AP213" s="414"/>
      <c r="AQ213" s="414"/>
      <c r="AR213" s="414"/>
      <c r="AS213" s="414"/>
      <c r="AT213" s="414"/>
      <c r="AU213" s="414"/>
      <c r="AV213" s="414"/>
      <c r="AW213" s="414"/>
      <c r="AX213" s="414"/>
      <c r="AY213" s="414"/>
      <c r="AZ213" s="414"/>
      <c r="BA213" s="414"/>
      <c r="BB213" s="414"/>
      <c r="BC213" s="414"/>
      <c r="BD213" s="414"/>
      <c r="BE213" s="414"/>
      <c r="BF213" s="414"/>
      <c r="BG213" s="414"/>
      <c r="BH213" s="414"/>
      <c r="BI213" s="414"/>
      <c r="BJ213" s="414"/>
      <c r="BK213" s="414"/>
      <c r="BL213" s="414"/>
      <c r="BM213" s="414"/>
      <c r="BN213" s="414"/>
      <c r="BO213" s="414"/>
      <c r="BP213" s="414"/>
      <c r="BQ213" s="414"/>
      <c r="BR213" s="414"/>
      <c r="BS213" s="414"/>
      <c r="BT213" s="414"/>
      <c r="BU213" s="414"/>
      <c r="BV213" s="414"/>
      <c r="BW213" s="414"/>
      <c r="BX213" s="414"/>
      <c r="BY213" s="414"/>
      <c r="BZ213" s="414"/>
      <c r="CA213" s="414"/>
      <c r="CB213" s="414"/>
      <c r="CC213" s="414"/>
      <c r="CD213" s="414"/>
      <c r="CE213" s="414"/>
      <c r="CF213" s="414"/>
      <c r="CG213" s="414"/>
      <c r="CH213" s="414"/>
      <c r="CI213" s="414"/>
      <c r="CJ213" s="414"/>
      <c r="CK213" s="414"/>
      <c r="CL213" s="414"/>
      <c r="CM213" s="414"/>
      <c r="CN213" s="414"/>
      <c r="CO213" s="414"/>
      <c r="CP213" s="414"/>
      <c r="CQ213" s="414"/>
      <c r="CR213" s="414"/>
      <c r="CS213" s="414"/>
      <c r="CT213" s="414"/>
      <c r="CU213" s="414"/>
      <c r="CV213" s="414"/>
      <c r="CW213" s="414"/>
      <c r="CX213" s="414"/>
      <c r="CY213" s="414"/>
      <c r="CZ213" s="391"/>
    </row>
    <row r="214" spans="2:104" x14ac:dyDescent="0.25">
      <c r="B214" s="415" t="s">
        <v>429</v>
      </c>
      <c r="C214" s="39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c r="CV214" s="50"/>
      <c r="CW214" s="50"/>
      <c r="CX214" s="50"/>
      <c r="CY214" s="50"/>
      <c r="CZ214" s="391"/>
    </row>
    <row r="215" spans="2:104" x14ac:dyDescent="0.25">
      <c r="B215" s="403" t="s">
        <v>430</v>
      </c>
      <c r="C215" s="9" t="s">
        <v>1117</v>
      </c>
      <c r="D215" s="295">
        <f>'Data Input - Proposed'!H41</f>
        <v>0</v>
      </c>
      <c r="E215" s="295">
        <f>'Data Input - Proposed'!I41</f>
        <v>0</v>
      </c>
      <c r="F215" s="295">
        <f>'Data Input - Proposed'!J41</f>
        <v>0</v>
      </c>
      <c r="G215" s="295">
        <f>'Data Input - Proposed'!K41</f>
        <v>0</v>
      </c>
      <c r="H215" s="295">
        <f>'Data Input - Proposed'!L41</f>
        <v>0</v>
      </c>
      <c r="I215" s="295">
        <f>'Data Input - Proposed'!M41</f>
        <v>0</v>
      </c>
      <c r="J215" s="295">
        <f>'Data Input - Proposed'!N41</f>
        <v>0</v>
      </c>
      <c r="K215" s="295">
        <f>'Data Input - Proposed'!O41</f>
        <v>0</v>
      </c>
      <c r="L215" s="295">
        <f>'Data Input - Proposed'!P41</f>
        <v>0</v>
      </c>
      <c r="M215" s="295">
        <f>'Data Input - Proposed'!Q41</f>
        <v>0</v>
      </c>
      <c r="N215" s="295">
        <f>'Data Input - Proposed'!R41</f>
        <v>0</v>
      </c>
      <c r="O215" s="295">
        <f>'Data Input - Proposed'!S41</f>
        <v>0</v>
      </c>
      <c r="P215" s="295">
        <f>'Data Input - Proposed'!T41</f>
        <v>0</v>
      </c>
      <c r="Q215" s="295">
        <f>'Data Input - Proposed'!U41</f>
        <v>0</v>
      </c>
      <c r="R215" s="295">
        <f>'Data Input - Proposed'!V41</f>
        <v>0</v>
      </c>
      <c r="S215" s="295">
        <f>'Data Input - Proposed'!W41</f>
        <v>0</v>
      </c>
      <c r="T215" s="295">
        <f>'Data Input - Proposed'!X41</f>
        <v>0</v>
      </c>
      <c r="U215" s="295">
        <f>'Data Input - Proposed'!Y41</f>
        <v>0</v>
      </c>
      <c r="V215" s="295">
        <f>'Data Input - Proposed'!Z41</f>
        <v>0</v>
      </c>
      <c r="W215" s="295">
        <f>'Data Input - Proposed'!AA41</f>
        <v>0</v>
      </c>
      <c r="X215" s="295">
        <f>'Data Input - Proposed'!AB41</f>
        <v>0</v>
      </c>
      <c r="Y215" s="295">
        <f>'Data Input - Proposed'!AC41</f>
        <v>0</v>
      </c>
      <c r="Z215" s="295">
        <f>'Data Input - Proposed'!AD41</f>
        <v>0</v>
      </c>
      <c r="AA215" s="295">
        <f>'Data Input - Proposed'!AE41</f>
        <v>0</v>
      </c>
      <c r="AB215" s="295">
        <f>'Data Input - Proposed'!AF41</f>
        <v>0</v>
      </c>
      <c r="AC215" s="295">
        <f>'Data Input - Proposed'!AG41</f>
        <v>0</v>
      </c>
      <c r="AD215" s="295">
        <f>'Data Input - Proposed'!AH41</f>
        <v>0</v>
      </c>
      <c r="AE215" s="295">
        <f>'Data Input - Proposed'!AI41</f>
        <v>0</v>
      </c>
      <c r="AF215" s="295">
        <f>'Data Input - Proposed'!AJ41</f>
        <v>0</v>
      </c>
      <c r="AG215" s="295">
        <f>'Data Input - Proposed'!AK41</f>
        <v>0</v>
      </c>
      <c r="AH215" s="295">
        <f>'Data Input - Proposed'!AL41</f>
        <v>0</v>
      </c>
      <c r="AI215" s="295">
        <f>'Data Input - Proposed'!AM41</f>
        <v>0</v>
      </c>
      <c r="AJ215" s="295">
        <f>'Data Input - Proposed'!AN41</f>
        <v>0</v>
      </c>
      <c r="AK215" s="295">
        <f>'Data Input - Proposed'!AO41</f>
        <v>0</v>
      </c>
      <c r="AL215" s="295">
        <f>'Data Input - Proposed'!AP41</f>
        <v>0</v>
      </c>
      <c r="AM215" s="295">
        <f>'Data Input - Proposed'!AQ41</f>
        <v>0</v>
      </c>
      <c r="AN215" s="295">
        <f>'Data Input - Proposed'!AR41</f>
        <v>0</v>
      </c>
      <c r="AO215" s="295">
        <f>'Data Input - Proposed'!AS41</f>
        <v>0</v>
      </c>
      <c r="AP215" s="295">
        <f>'Data Input - Proposed'!AT41</f>
        <v>0</v>
      </c>
      <c r="AQ215" s="295">
        <f>'Data Input - Proposed'!AU41</f>
        <v>0</v>
      </c>
      <c r="AR215" s="295">
        <f>'Data Input - Proposed'!AV41</f>
        <v>0</v>
      </c>
      <c r="AS215" s="295">
        <f>'Data Input - Proposed'!AW41</f>
        <v>0</v>
      </c>
      <c r="AT215" s="295">
        <f>'Data Input - Proposed'!AX41</f>
        <v>0</v>
      </c>
      <c r="AU215" s="295">
        <f>'Data Input - Proposed'!AY41</f>
        <v>0</v>
      </c>
      <c r="AV215" s="295">
        <f>'Data Input - Proposed'!AZ41</f>
        <v>0</v>
      </c>
      <c r="AW215" s="295">
        <f>'Data Input - Proposed'!BA41</f>
        <v>0</v>
      </c>
      <c r="AX215" s="295">
        <f>'Data Input - Proposed'!BB41</f>
        <v>0</v>
      </c>
      <c r="AY215" s="295">
        <f>'Data Input - Proposed'!BC41</f>
        <v>0</v>
      </c>
      <c r="AZ215" s="295">
        <f>'Data Input - Proposed'!BD41</f>
        <v>0</v>
      </c>
      <c r="BA215" s="295">
        <f>'Data Input - Proposed'!BE41</f>
        <v>0</v>
      </c>
      <c r="BB215" s="295">
        <f>'Data Input - Proposed'!BF41</f>
        <v>0</v>
      </c>
      <c r="BC215" s="295">
        <f>'Data Input - Proposed'!BG41</f>
        <v>0</v>
      </c>
      <c r="BD215" s="295">
        <f>'Data Input - Proposed'!BH41</f>
        <v>0</v>
      </c>
      <c r="BE215" s="295">
        <f>'Data Input - Proposed'!BI41</f>
        <v>0</v>
      </c>
      <c r="BF215" s="295">
        <f>'Data Input - Proposed'!BJ41</f>
        <v>0</v>
      </c>
      <c r="BG215" s="295">
        <f>'Data Input - Proposed'!BK41</f>
        <v>0</v>
      </c>
      <c r="BH215" s="295">
        <f>'Data Input - Proposed'!BL41</f>
        <v>0</v>
      </c>
      <c r="BI215" s="295">
        <f>'Data Input - Proposed'!BM41</f>
        <v>0</v>
      </c>
      <c r="BJ215" s="295">
        <f>'Data Input - Proposed'!BN41</f>
        <v>0</v>
      </c>
      <c r="BK215" s="295">
        <f>'Data Input - Proposed'!BO41</f>
        <v>0</v>
      </c>
      <c r="BL215" s="295">
        <f>'Data Input - Proposed'!BP41</f>
        <v>0</v>
      </c>
      <c r="BM215" s="295">
        <f>'Data Input - Proposed'!BQ41</f>
        <v>0</v>
      </c>
      <c r="BN215" s="295">
        <f>'Data Input - Proposed'!BR41</f>
        <v>0</v>
      </c>
      <c r="BO215" s="295">
        <f>'Data Input - Proposed'!BS41</f>
        <v>0</v>
      </c>
      <c r="BP215" s="295">
        <f>'Data Input - Proposed'!BT41</f>
        <v>0</v>
      </c>
      <c r="BQ215" s="295">
        <f>'Data Input - Proposed'!BU41</f>
        <v>0</v>
      </c>
      <c r="BR215" s="295">
        <f>'Data Input - Proposed'!BV41</f>
        <v>0</v>
      </c>
      <c r="BS215" s="295">
        <f>'Data Input - Proposed'!BW41</f>
        <v>0</v>
      </c>
      <c r="BT215" s="295">
        <f>'Data Input - Proposed'!BX41</f>
        <v>0</v>
      </c>
      <c r="BU215" s="295">
        <f>'Data Input - Proposed'!BY41</f>
        <v>0</v>
      </c>
      <c r="BV215" s="295">
        <f>'Data Input - Proposed'!BZ41</f>
        <v>0</v>
      </c>
      <c r="BW215" s="295">
        <f>'Data Input - Proposed'!CA41</f>
        <v>0</v>
      </c>
      <c r="BX215" s="295">
        <f>'Data Input - Proposed'!CB41</f>
        <v>0</v>
      </c>
      <c r="BY215" s="295">
        <f>'Data Input - Proposed'!CC41</f>
        <v>0</v>
      </c>
      <c r="BZ215" s="295">
        <f>'Data Input - Proposed'!CD41</f>
        <v>0</v>
      </c>
      <c r="CA215" s="295">
        <f>'Data Input - Proposed'!CE41</f>
        <v>0</v>
      </c>
      <c r="CB215" s="295">
        <f>'Data Input - Proposed'!CF41</f>
        <v>0</v>
      </c>
      <c r="CC215" s="295">
        <f>'Data Input - Proposed'!CG41</f>
        <v>0</v>
      </c>
      <c r="CD215" s="295">
        <f>'Data Input - Proposed'!CH41</f>
        <v>0</v>
      </c>
      <c r="CE215" s="295">
        <f>'Data Input - Proposed'!CI41</f>
        <v>0</v>
      </c>
      <c r="CF215" s="295">
        <f>'Data Input - Proposed'!CJ41</f>
        <v>0</v>
      </c>
      <c r="CG215" s="295">
        <f>'Data Input - Proposed'!CK41</f>
        <v>0</v>
      </c>
      <c r="CH215" s="295">
        <f>'Data Input - Proposed'!CL41</f>
        <v>0</v>
      </c>
      <c r="CI215" s="295">
        <f>'Data Input - Proposed'!CM41</f>
        <v>0</v>
      </c>
      <c r="CJ215" s="295">
        <f>'Data Input - Proposed'!CN41</f>
        <v>0</v>
      </c>
      <c r="CK215" s="295">
        <f>'Data Input - Proposed'!CO41</f>
        <v>0</v>
      </c>
      <c r="CL215" s="295">
        <f>'Data Input - Proposed'!CP41</f>
        <v>0</v>
      </c>
      <c r="CM215" s="295">
        <f>'Data Input - Proposed'!CQ41</f>
        <v>0</v>
      </c>
      <c r="CN215" s="295">
        <f>'Data Input - Proposed'!CR41</f>
        <v>0</v>
      </c>
      <c r="CO215" s="295">
        <f>'Data Input - Proposed'!CS41</f>
        <v>0</v>
      </c>
      <c r="CP215" s="295">
        <f>'Data Input - Proposed'!CT41</f>
        <v>0</v>
      </c>
      <c r="CQ215" s="295">
        <f>'Data Input - Proposed'!CU41</f>
        <v>0</v>
      </c>
      <c r="CR215" s="295">
        <f>'Data Input - Proposed'!CV41</f>
        <v>0</v>
      </c>
      <c r="CS215" s="295">
        <f>'Data Input - Proposed'!CW41</f>
        <v>0</v>
      </c>
      <c r="CT215" s="295">
        <f>'Data Input - Proposed'!CX41</f>
        <v>0</v>
      </c>
      <c r="CU215" s="295">
        <f>'Data Input - Proposed'!CY41</f>
        <v>0</v>
      </c>
      <c r="CV215" s="295">
        <f>'Data Input - Proposed'!CZ41</f>
        <v>0</v>
      </c>
      <c r="CW215" s="295">
        <f>'Data Input - Proposed'!DA41</f>
        <v>0</v>
      </c>
      <c r="CX215" s="295">
        <f>'Data Input - Proposed'!DB41</f>
        <v>0</v>
      </c>
      <c r="CY215" s="295">
        <f>'Data Input - Proposed'!DC41</f>
        <v>0</v>
      </c>
      <c r="CZ215" s="391"/>
    </row>
    <row r="216" spans="2:104" x14ac:dyDescent="0.25">
      <c r="B216" s="403" t="s">
        <v>1060</v>
      </c>
      <c r="C216" s="9" t="s">
        <v>1117</v>
      </c>
      <c r="D216" s="61">
        <f>D215*D$7</f>
        <v>0</v>
      </c>
      <c r="E216" s="61">
        <f t="shared" ref="E216:BO216" si="76">E215*E$7</f>
        <v>0</v>
      </c>
      <c r="F216" s="61">
        <f t="shared" si="76"/>
        <v>0</v>
      </c>
      <c r="G216" s="61">
        <f t="shared" si="76"/>
        <v>0</v>
      </c>
      <c r="H216" s="61">
        <f t="shared" si="76"/>
        <v>0</v>
      </c>
      <c r="I216" s="61">
        <f t="shared" si="76"/>
        <v>0</v>
      </c>
      <c r="J216" s="61">
        <f t="shared" si="76"/>
        <v>0</v>
      </c>
      <c r="K216" s="61">
        <f t="shared" si="76"/>
        <v>0</v>
      </c>
      <c r="L216" s="61">
        <f t="shared" si="76"/>
        <v>0</v>
      </c>
      <c r="M216" s="61">
        <f t="shared" si="76"/>
        <v>0</v>
      </c>
      <c r="N216" s="61">
        <f t="shared" si="76"/>
        <v>0</v>
      </c>
      <c r="O216" s="61">
        <f t="shared" si="76"/>
        <v>0</v>
      </c>
      <c r="P216" s="61">
        <f t="shared" si="76"/>
        <v>0</v>
      </c>
      <c r="Q216" s="61">
        <f t="shared" si="76"/>
        <v>0</v>
      </c>
      <c r="R216" s="61">
        <f t="shared" si="76"/>
        <v>0</v>
      </c>
      <c r="S216" s="61">
        <f t="shared" si="76"/>
        <v>0</v>
      </c>
      <c r="T216" s="61">
        <f t="shared" si="76"/>
        <v>0</v>
      </c>
      <c r="U216" s="61">
        <f t="shared" si="76"/>
        <v>0</v>
      </c>
      <c r="V216" s="61">
        <f t="shared" si="76"/>
        <v>0</v>
      </c>
      <c r="W216" s="61">
        <f t="shared" si="76"/>
        <v>0</v>
      </c>
      <c r="X216" s="61">
        <f t="shared" si="76"/>
        <v>0</v>
      </c>
      <c r="Y216" s="61">
        <f t="shared" si="76"/>
        <v>0</v>
      </c>
      <c r="Z216" s="61">
        <f t="shared" si="76"/>
        <v>0</v>
      </c>
      <c r="AA216" s="61">
        <f t="shared" si="76"/>
        <v>0</v>
      </c>
      <c r="AB216" s="61">
        <f t="shared" si="76"/>
        <v>0</v>
      </c>
      <c r="AC216" s="61">
        <f t="shared" si="76"/>
        <v>0</v>
      </c>
      <c r="AD216" s="61">
        <f t="shared" si="76"/>
        <v>0</v>
      </c>
      <c r="AE216" s="61">
        <f t="shared" si="76"/>
        <v>0</v>
      </c>
      <c r="AF216" s="61">
        <f t="shared" si="76"/>
        <v>0</v>
      </c>
      <c r="AG216" s="61">
        <f t="shared" si="76"/>
        <v>0</v>
      </c>
      <c r="AH216" s="61">
        <f t="shared" si="76"/>
        <v>0</v>
      </c>
      <c r="AI216" s="61">
        <f t="shared" si="76"/>
        <v>0</v>
      </c>
      <c r="AJ216" s="61">
        <f t="shared" si="76"/>
        <v>0</v>
      </c>
      <c r="AK216" s="61">
        <f t="shared" si="76"/>
        <v>0</v>
      </c>
      <c r="AL216" s="61">
        <f t="shared" si="76"/>
        <v>0</v>
      </c>
      <c r="AM216" s="61">
        <f t="shared" si="76"/>
        <v>0</v>
      </c>
      <c r="AN216" s="61">
        <f t="shared" si="76"/>
        <v>0</v>
      </c>
      <c r="AO216" s="61">
        <f t="shared" si="76"/>
        <v>0</v>
      </c>
      <c r="AP216" s="61">
        <f t="shared" si="76"/>
        <v>0</v>
      </c>
      <c r="AQ216" s="61">
        <f t="shared" si="76"/>
        <v>0</v>
      </c>
      <c r="AR216" s="61">
        <f t="shared" si="76"/>
        <v>0</v>
      </c>
      <c r="AS216" s="61">
        <f t="shared" si="76"/>
        <v>0</v>
      </c>
      <c r="AT216" s="61">
        <f t="shared" si="76"/>
        <v>0</v>
      </c>
      <c r="AU216" s="61">
        <f t="shared" si="76"/>
        <v>0</v>
      </c>
      <c r="AV216" s="61">
        <f t="shared" si="76"/>
        <v>0</v>
      </c>
      <c r="AW216" s="61">
        <f t="shared" si="76"/>
        <v>0</v>
      </c>
      <c r="AX216" s="61">
        <f t="shared" si="76"/>
        <v>0</v>
      </c>
      <c r="AY216" s="61">
        <f t="shared" si="76"/>
        <v>0</v>
      </c>
      <c r="AZ216" s="61">
        <f t="shared" si="76"/>
        <v>0</v>
      </c>
      <c r="BA216" s="61">
        <f t="shared" si="76"/>
        <v>0</v>
      </c>
      <c r="BB216" s="61">
        <f t="shared" si="76"/>
        <v>0</v>
      </c>
      <c r="BC216" s="61">
        <f t="shared" si="76"/>
        <v>0</v>
      </c>
      <c r="BD216" s="61">
        <f t="shared" si="76"/>
        <v>0</v>
      </c>
      <c r="BE216" s="61">
        <f t="shared" si="76"/>
        <v>0</v>
      </c>
      <c r="BF216" s="61">
        <f t="shared" si="76"/>
        <v>0</v>
      </c>
      <c r="BG216" s="61">
        <f t="shared" si="76"/>
        <v>0</v>
      </c>
      <c r="BH216" s="61">
        <f t="shared" si="76"/>
        <v>0</v>
      </c>
      <c r="BI216" s="61">
        <f t="shared" si="76"/>
        <v>0</v>
      </c>
      <c r="BJ216" s="61">
        <f t="shared" si="76"/>
        <v>0</v>
      </c>
      <c r="BK216" s="61">
        <f t="shared" si="76"/>
        <v>0</v>
      </c>
      <c r="BL216" s="61">
        <f t="shared" si="76"/>
        <v>0</v>
      </c>
      <c r="BM216" s="61">
        <f t="shared" si="76"/>
        <v>0</v>
      </c>
      <c r="BN216" s="61">
        <f t="shared" si="76"/>
        <v>0</v>
      </c>
      <c r="BO216" s="61">
        <f t="shared" si="76"/>
        <v>0</v>
      </c>
      <c r="BP216" s="61">
        <f t="shared" ref="BP216:CY216" si="77">BP215*BP$7</f>
        <v>0</v>
      </c>
      <c r="BQ216" s="61">
        <f t="shared" si="77"/>
        <v>0</v>
      </c>
      <c r="BR216" s="61">
        <f t="shared" si="77"/>
        <v>0</v>
      </c>
      <c r="BS216" s="61">
        <f t="shared" si="77"/>
        <v>0</v>
      </c>
      <c r="BT216" s="61">
        <f t="shared" si="77"/>
        <v>0</v>
      </c>
      <c r="BU216" s="61">
        <f t="shared" si="77"/>
        <v>0</v>
      </c>
      <c r="BV216" s="61">
        <f t="shared" si="77"/>
        <v>0</v>
      </c>
      <c r="BW216" s="61">
        <f t="shared" si="77"/>
        <v>0</v>
      </c>
      <c r="BX216" s="61">
        <f t="shared" si="77"/>
        <v>0</v>
      </c>
      <c r="BY216" s="61">
        <f t="shared" si="77"/>
        <v>0</v>
      </c>
      <c r="BZ216" s="61">
        <f t="shared" si="77"/>
        <v>0</v>
      </c>
      <c r="CA216" s="61">
        <f t="shared" si="77"/>
        <v>0</v>
      </c>
      <c r="CB216" s="61">
        <f t="shared" si="77"/>
        <v>0</v>
      </c>
      <c r="CC216" s="61">
        <f t="shared" si="77"/>
        <v>0</v>
      </c>
      <c r="CD216" s="61">
        <f t="shared" si="77"/>
        <v>0</v>
      </c>
      <c r="CE216" s="61">
        <f t="shared" si="77"/>
        <v>0</v>
      </c>
      <c r="CF216" s="61">
        <f t="shared" si="77"/>
        <v>0</v>
      </c>
      <c r="CG216" s="61">
        <f t="shared" si="77"/>
        <v>0</v>
      </c>
      <c r="CH216" s="61">
        <f t="shared" si="77"/>
        <v>0</v>
      </c>
      <c r="CI216" s="61">
        <f t="shared" si="77"/>
        <v>0</v>
      </c>
      <c r="CJ216" s="61">
        <f t="shared" si="77"/>
        <v>0</v>
      </c>
      <c r="CK216" s="61">
        <f t="shared" si="77"/>
        <v>0</v>
      </c>
      <c r="CL216" s="61">
        <f t="shared" si="77"/>
        <v>0</v>
      </c>
      <c r="CM216" s="61">
        <f t="shared" si="77"/>
        <v>0</v>
      </c>
      <c r="CN216" s="61">
        <f t="shared" si="77"/>
        <v>0</v>
      </c>
      <c r="CO216" s="61">
        <f t="shared" si="77"/>
        <v>0</v>
      </c>
      <c r="CP216" s="61">
        <f t="shared" si="77"/>
        <v>0</v>
      </c>
      <c r="CQ216" s="61">
        <f t="shared" si="77"/>
        <v>0</v>
      </c>
      <c r="CR216" s="61">
        <f t="shared" si="77"/>
        <v>0</v>
      </c>
      <c r="CS216" s="61">
        <f t="shared" si="77"/>
        <v>0</v>
      </c>
      <c r="CT216" s="61">
        <f t="shared" si="77"/>
        <v>0</v>
      </c>
      <c r="CU216" s="61">
        <f t="shared" si="77"/>
        <v>0</v>
      </c>
      <c r="CV216" s="61">
        <f t="shared" si="77"/>
        <v>0</v>
      </c>
      <c r="CW216" s="61">
        <f t="shared" si="77"/>
        <v>0</v>
      </c>
      <c r="CX216" s="61">
        <f t="shared" si="77"/>
        <v>0</v>
      </c>
      <c r="CY216" s="61">
        <f t="shared" si="77"/>
        <v>0</v>
      </c>
      <c r="CZ216" s="391"/>
    </row>
    <row r="217" spans="2:104" x14ac:dyDescent="0.25">
      <c r="B217" s="393"/>
      <c r="C217" s="39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c r="CV217" s="50"/>
      <c r="CW217" s="50"/>
      <c r="CX217" s="50"/>
      <c r="CY217" s="50"/>
      <c r="CZ217" s="391"/>
    </row>
    <row r="218" spans="2:104" x14ac:dyDescent="0.25">
      <c r="B218" s="404" t="s">
        <v>432</v>
      </c>
      <c r="C218" s="9" t="s">
        <v>1117</v>
      </c>
      <c r="D218" s="61">
        <f>IF('Data Input - Proposed'!$F$37="Yes",D216+D13*(1-$D$177),D212)</f>
        <v>0</v>
      </c>
      <c r="E218" s="61">
        <f>IF('Data Input - Proposed'!$F$37="Yes",E216+E13*(1-$D$177),E212)</f>
        <v>0</v>
      </c>
      <c r="F218" s="61">
        <f>IF('Data Input - Proposed'!$F$37="Yes",F216+F13*(1-$D$177),F212)</f>
        <v>0</v>
      </c>
      <c r="G218" s="61">
        <f>IF('Data Input - Proposed'!$F$37="Yes",G216+G13*(1-$D$177),G212)</f>
        <v>0</v>
      </c>
      <c r="H218" s="61">
        <f>IF('Data Input - Proposed'!$F$37="Yes",H216+H13*(1-$D$177),H212)</f>
        <v>0</v>
      </c>
      <c r="I218" s="61">
        <f>IF('Data Input - Proposed'!$F$37="Yes",I216+I13*(1-$D$177),I212)</f>
        <v>0</v>
      </c>
      <c r="J218" s="61">
        <f>IF('Data Input - Proposed'!$F$37="Yes",J216+J13*(1-$D$177),J212)</f>
        <v>0</v>
      </c>
      <c r="K218" s="61">
        <f>IF('Data Input - Proposed'!$F$37="Yes",K216+K13*(1-$D$177),K212)</f>
        <v>0</v>
      </c>
      <c r="L218" s="61">
        <f>IF('Data Input - Proposed'!$F$37="Yes",L216+L13*(1-$D$177),L212)</f>
        <v>0</v>
      </c>
      <c r="M218" s="61">
        <f>IF('Data Input - Proposed'!$F$37="Yes",M216+M13*(1-$D$177),M212)</f>
        <v>0</v>
      </c>
      <c r="N218" s="61">
        <f>IF('Data Input - Proposed'!$F$37="Yes",N216+N13*(1-$D$177),N212)</f>
        <v>0</v>
      </c>
      <c r="O218" s="61">
        <f>IF('Data Input - Proposed'!$F$37="Yes",O216+O13*(1-$D$177),O212)</f>
        <v>0</v>
      </c>
      <c r="P218" s="61">
        <f>IF('Data Input - Proposed'!$F$37="Yes",P216+P13*(1-$D$177),P212)</f>
        <v>0</v>
      </c>
      <c r="Q218" s="61">
        <f>IF('Data Input - Proposed'!$F$37="Yes",Q216+Q13*(1-$D$177),Q212)</f>
        <v>0</v>
      </c>
      <c r="R218" s="61">
        <f>IF('Data Input - Proposed'!$F$37="Yes",R216+R13*(1-$D$177),R212)</f>
        <v>0</v>
      </c>
      <c r="S218" s="61">
        <f>IF('Data Input - Proposed'!$F$37="Yes",S216+S13*(1-$D$177),S212)</f>
        <v>0</v>
      </c>
      <c r="T218" s="61">
        <f>IF('Data Input - Proposed'!$F$37="Yes",T216+T13*(1-$D$177),T212)</f>
        <v>0</v>
      </c>
      <c r="U218" s="61">
        <f>IF('Data Input - Proposed'!$F$37="Yes",U216+U13*(1-$D$177),U212)</f>
        <v>0</v>
      </c>
      <c r="V218" s="61">
        <f>IF('Data Input - Proposed'!$F$37="Yes",V216+V13*(1-$D$177),V212)</f>
        <v>0</v>
      </c>
      <c r="W218" s="61">
        <f>IF('Data Input - Proposed'!$F$37="Yes",W216+W13*(1-$D$177),W212)</f>
        <v>0</v>
      </c>
      <c r="X218" s="61">
        <f>IF('Data Input - Proposed'!$F$37="Yes",X216+X13*(1-$D$177),X212)</f>
        <v>0</v>
      </c>
      <c r="Y218" s="61">
        <f>IF('Data Input - Proposed'!$F$37="Yes",Y216+Y13*(1-$D$177),Y212)</f>
        <v>0</v>
      </c>
      <c r="Z218" s="61">
        <f>IF('Data Input - Proposed'!$F$37="Yes",Z216+Z13*(1-$D$177),Z212)</f>
        <v>0</v>
      </c>
      <c r="AA218" s="61">
        <f>IF('Data Input - Proposed'!$F$37="Yes",AA216+AA13*(1-$D$177),AA212)</f>
        <v>0</v>
      </c>
      <c r="AB218" s="61">
        <f>IF('Data Input - Proposed'!$F$37="Yes",AB216+AB13*(1-$D$177),AB212)</f>
        <v>0</v>
      </c>
      <c r="AC218" s="61">
        <f>IF('Data Input - Proposed'!$F$37="Yes",AC216+AC13*(1-$D$177),AC212)</f>
        <v>0</v>
      </c>
      <c r="AD218" s="61">
        <f>IF('Data Input - Proposed'!$F$37="Yes",AD216+AD13*(1-$D$177),AD212)</f>
        <v>0</v>
      </c>
      <c r="AE218" s="61">
        <f>IF('Data Input - Proposed'!$F$37="Yes",AE216+AE13*(1-$D$177),AE212)</f>
        <v>0</v>
      </c>
      <c r="AF218" s="61">
        <f>IF('Data Input - Proposed'!$F$37="Yes",AF216+AF13*(1-$D$177),AF212)</f>
        <v>0</v>
      </c>
      <c r="AG218" s="61">
        <f>IF('Data Input - Proposed'!$F$37="Yes",AG216+AG13*(1-$D$177),AG212)</f>
        <v>0</v>
      </c>
      <c r="AH218" s="61">
        <f>IF('Data Input - Proposed'!$F$37="Yes",AH216+AH13*(1-$D$177),AH212)</f>
        <v>0</v>
      </c>
      <c r="AI218" s="61">
        <f>IF('Data Input - Proposed'!$F$37="Yes",AI216+AI13*(1-$D$177),AI212)</f>
        <v>0</v>
      </c>
      <c r="AJ218" s="61">
        <f>IF('Data Input - Proposed'!$F$37="Yes",AJ216+AJ13*(1-$D$177),AJ212)</f>
        <v>0</v>
      </c>
      <c r="AK218" s="61">
        <f>IF('Data Input - Proposed'!$F$37="Yes",AK216+AK13*(1-$D$177),AK212)</f>
        <v>0</v>
      </c>
      <c r="AL218" s="61">
        <f>IF('Data Input - Proposed'!$F$37="Yes",AL216+AL13*(1-$D$177),AL212)</f>
        <v>0</v>
      </c>
      <c r="AM218" s="61">
        <f>IF('Data Input - Proposed'!$F$37="Yes",AM216+AM13*(1-$D$177),AM212)</f>
        <v>0</v>
      </c>
      <c r="AN218" s="61">
        <f>IF('Data Input - Proposed'!$F$37="Yes",AN216+AN13*(1-$D$177),AN212)</f>
        <v>0</v>
      </c>
      <c r="AO218" s="61">
        <f>IF('Data Input - Proposed'!$F$37="Yes",AO216+AO13*(1-$D$177),AO212)</f>
        <v>0</v>
      </c>
      <c r="AP218" s="61">
        <f>IF('Data Input - Proposed'!$F$37="Yes",AP216+AP13*(1-$D$177),AP212)</f>
        <v>0</v>
      </c>
      <c r="AQ218" s="61">
        <f>IF('Data Input - Proposed'!$F$37="Yes",AQ216+AQ13*(1-$D$177),AQ212)</f>
        <v>0</v>
      </c>
      <c r="AR218" s="61">
        <f>IF('Data Input - Proposed'!$F$37="Yes",AR216+AR13*(1-$D$177),AR212)</f>
        <v>0</v>
      </c>
      <c r="AS218" s="61">
        <f>IF('Data Input - Proposed'!$F$37="Yes",AS216+AS13*(1-$D$177),AS212)</f>
        <v>0</v>
      </c>
      <c r="AT218" s="61">
        <f>IF('Data Input - Proposed'!$F$37="Yes",AT216+AT13*(1-$D$177),AT212)</f>
        <v>0</v>
      </c>
      <c r="AU218" s="61">
        <f>IF('Data Input - Proposed'!$F$37="Yes",AU216+AU13*(1-$D$177),AU212)</f>
        <v>0</v>
      </c>
      <c r="AV218" s="61">
        <f>IF('Data Input - Proposed'!$F$37="Yes",AV216+AV13*(1-$D$177),AV212)</f>
        <v>0</v>
      </c>
      <c r="AW218" s="61">
        <f>IF('Data Input - Proposed'!$F$37="Yes",AW216+AW13*(1-$D$177),AW212)</f>
        <v>0</v>
      </c>
      <c r="AX218" s="61">
        <f>IF('Data Input - Proposed'!$F$37="Yes",AX216+AX13*(1-$D$177),AX212)</f>
        <v>0</v>
      </c>
      <c r="AY218" s="61">
        <f>IF('Data Input - Proposed'!$F$37="Yes",AY216+AY13*(1-$D$177),AY212)</f>
        <v>0</v>
      </c>
      <c r="AZ218" s="61">
        <f>IF('Data Input - Proposed'!$F$37="Yes",AZ216+AZ13*(1-$D$177),AZ212)</f>
        <v>0</v>
      </c>
      <c r="BA218" s="61">
        <f>IF('Data Input - Proposed'!$F$37="Yes",BA216+BA13*(1-$D$177),BA212)</f>
        <v>0</v>
      </c>
      <c r="BB218" s="61">
        <f>IF('Data Input - Proposed'!$F$37="Yes",BB216+BB13*(1-$D$177),BB212)</f>
        <v>0</v>
      </c>
      <c r="BC218" s="61">
        <f>IF('Data Input - Proposed'!$F$37="Yes",BC216+BC13*(1-$D$177),BC212)</f>
        <v>0</v>
      </c>
      <c r="BD218" s="61">
        <f>IF('Data Input - Proposed'!$F$37="Yes",BD216+BD13*(1-$D$177),BD212)</f>
        <v>0</v>
      </c>
      <c r="BE218" s="61">
        <f>IF('Data Input - Proposed'!$F$37="Yes",BE216+BE13*(1-$D$177),BE212)</f>
        <v>0</v>
      </c>
      <c r="BF218" s="61">
        <f>IF('Data Input - Proposed'!$F$37="Yes",BF216+BF13*(1-$D$177),BF212)</f>
        <v>0</v>
      </c>
      <c r="BG218" s="61">
        <f>IF('Data Input - Proposed'!$F$37="Yes",BG216+BG13*(1-$D$177),BG212)</f>
        <v>0</v>
      </c>
      <c r="BH218" s="61">
        <f>IF('Data Input - Proposed'!$F$37="Yes",BH216+BH13*(1-$D$177),BH212)</f>
        <v>0</v>
      </c>
      <c r="BI218" s="61">
        <f>IF('Data Input - Proposed'!$F$37="Yes",BI216+BI13*(1-$D$177),BI212)</f>
        <v>0</v>
      </c>
      <c r="BJ218" s="61">
        <f>IF('Data Input - Proposed'!$F$37="Yes",BJ216+BJ13*(1-$D$177),BJ212)</f>
        <v>0</v>
      </c>
      <c r="BK218" s="61">
        <f>IF('Data Input - Proposed'!$F$37="Yes",BK216+BK13*(1-$D$177),BK212)</f>
        <v>0</v>
      </c>
      <c r="BL218" s="61">
        <f>IF('Data Input - Proposed'!$F$37="Yes",BL216+BL13*(1-$D$177),BL212)</f>
        <v>0</v>
      </c>
      <c r="BM218" s="61">
        <f>IF('Data Input - Proposed'!$F$37="Yes",BM216+BM13*(1-$D$177),BM212)</f>
        <v>0</v>
      </c>
      <c r="BN218" s="61">
        <f>IF('Data Input - Proposed'!$F$37="Yes",BN216+BN13*(1-$D$177),BN212)</f>
        <v>0</v>
      </c>
      <c r="BO218" s="61">
        <f>IF('Data Input - Proposed'!$F$37="Yes",BO216+BO13*(1-$D$177),BO212)</f>
        <v>0</v>
      </c>
      <c r="BP218" s="61">
        <f>IF('Data Input - Proposed'!$F$37="Yes",BP216+BP13*(1-$D$177),BP212)</f>
        <v>0</v>
      </c>
      <c r="BQ218" s="61">
        <f>IF('Data Input - Proposed'!$F$37="Yes",BQ216+BQ13*(1-$D$177),BQ212)</f>
        <v>0</v>
      </c>
      <c r="BR218" s="61">
        <f>IF('Data Input - Proposed'!$F$37="Yes",BR216+BR13*(1-$D$177),BR212)</f>
        <v>0</v>
      </c>
      <c r="BS218" s="61">
        <f>IF('Data Input - Proposed'!$F$37="Yes",BS216+BS13*(1-$D$177),BS212)</f>
        <v>0</v>
      </c>
      <c r="BT218" s="61">
        <f>IF('Data Input - Proposed'!$F$37="Yes",BT216+BT13*(1-$D$177),BT212)</f>
        <v>0</v>
      </c>
      <c r="BU218" s="61">
        <f>IF('Data Input - Proposed'!$F$37="Yes",BU216+BU13*(1-$D$177),BU212)</f>
        <v>0</v>
      </c>
      <c r="BV218" s="61">
        <f>IF('Data Input - Proposed'!$F$37="Yes",BV216+BV13*(1-$D$177),BV212)</f>
        <v>0</v>
      </c>
      <c r="BW218" s="61">
        <f>IF('Data Input - Proposed'!$F$37="Yes",BW216+BW13*(1-$D$177),BW212)</f>
        <v>0</v>
      </c>
      <c r="BX218" s="61">
        <f>IF('Data Input - Proposed'!$F$37="Yes",BX216+BX13*(1-$D$177),BX212)</f>
        <v>0</v>
      </c>
      <c r="BY218" s="61">
        <f>IF('Data Input - Proposed'!$F$37="Yes",BY216+BY13*(1-$D$177),BY212)</f>
        <v>0</v>
      </c>
      <c r="BZ218" s="61">
        <f>IF('Data Input - Proposed'!$F$37="Yes",BZ216+BZ13*(1-$D$177),BZ212)</f>
        <v>0</v>
      </c>
      <c r="CA218" s="61">
        <f>IF('Data Input - Proposed'!$F$37="Yes",CA216+CA13*(1-$D$177),CA212)</f>
        <v>0</v>
      </c>
      <c r="CB218" s="61">
        <f>IF('Data Input - Proposed'!$F$37="Yes",CB216+CB13*(1-$D$177),CB212)</f>
        <v>0</v>
      </c>
      <c r="CC218" s="61">
        <f>IF('Data Input - Proposed'!$F$37="Yes",CC216+CC13*(1-$D$177),CC212)</f>
        <v>0</v>
      </c>
      <c r="CD218" s="61">
        <f>IF('Data Input - Proposed'!$F$37="Yes",CD216+CD13*(1-$D$177),CD212)</f>
        <v>0</v>
      </c>
      <c r="CE218" s="61">
        <f>IF('Data Input - Proposed'!$F$37="Yes",CE216+CE13*(1-$D$177),CE212)</f>
        <v>0</v>
      </c>
      <c r="CF218" s="61">
        <f>IF('Data Input - Proposed'!$F$37="Yes",CF216+CF13*(1-$D$177),CF212)</f>
        <v>0</v>
      </c>
      <c r="CG218" s="61">
        <f>IF('Data Input - Proposed'!$F$37="Yes",CG216+CG13*(1-$D$177),CG212)</f>
        <v>0</v>
      </c>
      <c r="CH218" s="61">
        <f>IF('Data Input - Proposed'!$F$37="Yes",CH216+CH13*(1-$D$177),CH212)</f>
        <v>0</v>
      </c>
      <c r="CI218" s="61">
        <f>IF('Data Input - Proposed'!$F$37="Yes",CI216+CI13*(1-$D$177),CI212)</f>
        <v>0</v>
      </c>
      <c r="CJ218" s="61">
        <f>IF('Data Input - Proposed'!$F$37="Yes",CJ216+CJ13*(1-$D$177),CJ212)</f>
        <v>0</v>
      </c>
      <c r="CK218" s="61">
        <f>IF('Data Input - Proposed'!$F$37="Yes",CK216+CK13*(1-$D$177),CK212)</f>
        <v>0</v>
      </c>
      <c r="CL218" s="61">
        <f>IF('Data Input - Proposed'!$F$37="Yes",CL216+CL13*(1-$D$177),CL212)</f>
        <v>0</v>
      </c>
      <c r="CM218" s="61">
        <f>IF('Data Input - Proposed'!$F$37="Yes",CM216+CM13*(1-$D$177),CM212)</f>
        <v>0</v>
      </c>
      <c r="CN218" s="61">
        <f>IF('Data Input - Proposed'!$F$37="Yes",CN216+CN13*(1-$D$177),CN212)</f>
        <v>0</v>
      </c>
      <c r="CO218" s="61">
        <f>IF('Data Input - Proposed'!$F$37="Yes",CO216+CO13*(1-$D$177),CO212)</f>
        <v>0</v>
      </c>
      <c r="CP218" s="61">
        <f>IF('Data Input - Proposed'!$F$37="Yes",CP216+CP13*(1-$D$177),CP212)</f>
        <v>0</v>
      </c>
      <c r="CQ218" s="61">
        <f>IF('Data Input - Proposed'!$F$37="Yes",CQ216+CQ13*(1-$D$177),CQ212)</f>
        <v>0</v>
      </c>
      <c r="CR218" s="61">
        <f>IF('Data Input - Proposed'!$F$37="Yes",CR216+CR13*(1-$D$177),CR212)</f>
        <v>0</v>
      </c>
      <c r="CS218" s="61">
        <f>IF('Data Input - Proposed'!$F$37="Yes",CS216+CS13*(1-$D$177),CS212)</f>
        <v>0</v>
      </c>
      <c r="CT218" s="61">
        <f>IF('Data Input - Proposed'!$F$37="Yes",CT216+CT13*(1-$D$177),CT212)</f>
        <v>0</v>
      </c>
      <c r="CU218" s="61">
        <f>IF('Data Input - Proposed'!$F$37="Yes",CU216+CU13*(1-$D$177),CU212)</f>
        <v>0</v>
      </c>
      <c r="CV218" s="61">
        <f>IF('Data Input - Proposed'!$F$37="Yes",CV216+CV13*(1-$D$177),CV212)</f>
        <v>0</v>
      </c>
      <c r="CW218" s="61">
        <f>IF('Data Input - Proposed'!$F$37="Yes",CW216+CW13*(1-$D$177),CW212)</f>
        <v>0</v>
      </c>
      <c r="CX218" s="61">
        <f>IF('Data Input - Proposed'!$F$37="Yes",CX216+CX13*(1-$D$177),CX212)</f>
        <v>0</v>
      </c>
      <c r="CY218" s="61">
        <f>IF('Data Input - Proposed'!$F$37="Yes",CY216+CY13*(1-$D$177),CY212)</f>
        <v>0</v>
      </c>
      <c r="CZ218" s="391"/>
    </row>
    <row r="219" spans="2:104" x14ac:dyDescent="0.25">
      <c r="B219" s="393"/>
      <c r="C219" s="390"/>
      <c r="D219" s="50"/>
      <c r="E219" s="50"/>
      <c r="F219" s="401"/>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c r="CC219" s="50"/>
      <c r="CD219" s="50"/>
      <c r="CE219" s="50"/>
      <c r="CF219" s="50"/>
      <c r="CG219" s="50"/>
      <c r="CH219" s="50"/>
      <c r="CI219" s="50"/>
      <c r="CJ219" s="50"/>
      <c r="CK219" s="50"/>
      <c r="CL219" s="50"/>
      <c r="CM219" s="50"/>
      <c r="CN219" s="50"/>
      <c r="CO219" s="50"/>
      <c r="CP219" s="50"/>
      <c r="CQ219" s="50"/>
      <c r="CR219" s="50"/>
      <c r="CS219" s="50"/>
      <c r="CT219" s="50"/>
      <c r="CU219" s="50"/>
      <c r="CV219" s="50"/>
      <c r="CW219" s="50"/>
      <c r="CX219" s="50"/>
      <c r="CY219" s="50"/>
      <c r="CZ219" s="391"/>
    </row>
    <row r="220" spans="2:104" x14ac:dyDescent="0.25">
      <c r="B220" s="406" t="s">
        <v>312</v>
      </c>
      <c r="C220" s="390" t="s">
        <v>404</v>
      </c>
      <c r="D220" s="62">
        <f>'Data Input - General'!H16</f>
        <v>0</v>
      </c>
      <c r="E220" s="414"/>
      <c r="F220" s="414"/>
      <c r="G220" s="416"/>
      <c r="H220" s="414"/>
      <c r="I220" s="414"/>
      <c r="J220" s="414"/>
      <c r="K220" s="414"/>
      <c r="L220" s="414"/>
      <c r="M220" s="414"/>
      <c r="N220" s="414"/>
      <c r="O220" s="414"/>
      <c r="P220" s="414"/>
      <c r="Q220" s="414"/>
      <c r="R220" s="414"/>
      <c r="S220" s="414"/>
      <c r="T220" s="414"/>
      <c r="U220" s="414"/>
      <c r="V220" s="414"/>
      <c r="W220" s="414"/>
      <c r="X220" s="414"/>
      <c r="Y220" s="414"/>
      <c r="Z220" s="414"/>
      <c r="AA220" s="414"/>
      <c r="AB220" s="414"/>
      <c r="AC220" s="414"/>
      <c r="AD220" s="414"/>
      <c r="AE220" s="414"/>
      <c r="AF220" s="414"/>
      <c r="AG220" s="414"/>
      <c r="AH220" s="414"/>
      <c r="AI220" s="414"/>
      <c r="AJ220" s="414"/>
      <c r="AK220" s="414"/>
      <c r="AL220" s="414"/>
      <c r="AM220" s="414"/>
      <c r="AN220" s="414"/>
      <c r="AO220" s="414"/>
      <c r="AP220" s="414"/>
      <c r="AQ220" s="414"/>
      <c r="AR220" s="414"/>
      <c r="AS220" s="414"/>
      <c r="AT220" s="414"/>
      <c r="AU220" s="414"/>
      <c r="AV220" s="414"/>
      <c r="AW220" s="414"/>
      <c r="AX220" s="414"/>
      <c r="AY220" s="414"/>
      <c r="AZ220" s="414"/>
      <c r="BA220" s="414"/>
      <c r="BB220" s="414"/>
      <c r="BC220" s="414"/>
      <c r="BD220" s="414"/>
      <c r="BE220" s="414"/>
      <c r="BF220" s="414"/>
      <c r="BG220" s="414"/>
      <c r="BH220" s="414"/>
      <c r="BI220" s="414"/>
      <c r="BJ220" s="414"/>
      <c r="BK220" s="414"/>
      <c r="BL220" s="414"/>
      <c r="BM220" s="414"/>
      <c r="BN220" s="414"/>
      <c r="BO220" s="414"/>
      <c r="BP220" s="414"/>
      <c r="BQ220" s="414"/>
      <c r="BR220" s="414"/>
      <c r="BS220" s="414"/>
      <c r="BT220" s="414"/>
      <c r="BU220" s="414"/>
      <c r="BV220" s="414"/>
      <c r="BW220" s="414"/>
      <c r="BX220" s="414"/>
      <c r="BY220" s="414"/>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391"/>
    </row>
    <row r="221" spans="2:104" x14ac:dyDescent="0.25">
      <c r="B221" s="393" t="s">
        <v>181</v>
      </c>
      <c r="C221" s="9" t="s">
        <v>1117</v>
      </c>
      <c r="D221" s="59">
        <f>IFERROR(-PMT($D$196,SUM('Data Input - General'!$G$26:$G$28),D20*(1+D177)*1000)/1000,0)</f>
        <v>0</v>
      </c>
      <c r="E221" s="401"/>
      <c r="F221" s="401"/>
      <c r="G221" s="401"/>
      <c r="H221" s="401"/>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c r="CC221" s="50"/>
      <c r="CD221" s="50"/>
      <c r="CE221" s="50"/>
      <c r="CF221" s="50"/>
      <c r="CG221" s="50"/>
      <c r="CH221" s="50"/>
      <c r="CI221" s="50"/>
      <c r="CJ221" s="50"/>
      <c r="CK221" s="50"/>
      <c r="CL221" s="50"/>
      <c r="CM221" s="50"/>
      <c r="CN221" s="50"/>
      <c r="CO221" s="50"/>
      <c r="CP221" s="50"/>
      <c r="CQ221" s="50"/>
      <c r="CR221" s="50"/>
      <c r="CS221" s="50"/>
      <c r="CT221" s="50"/>
      <c r="CU221" s="50"/>
      <c r="CV221" s="50"/>
      <c r="CW221" s="50"/>
      <c r="CX221" s="50"/>
      <c r="CY221" s="50"/>
      <c r="CZ221" s="391"/>
    </row>
    <row r="222" spans="2:104" x14ac:dyDescent="0.25">
      <c r="B222" s="393" t="s">
        <v>182</v>
      </c>
      <c r="C222" s="9" t="s">
        <v>1117</v>
      </c>
      <c r="D222" s="59">
        <f>IF(SUM($D$12:D$12)=0,0,$D$221)</f>
        <v>0</v>
      </c>
      <c r="E222" s="59">
        <f>IF(SUM($D$12:E$12)=0,0,$D$221)</f>
        <v>0</v>
      </c>
      <c r="F222" s="59">
        <f>IF(SUM($D$12:F$12)=0,0,$D$221)</f>
        <v>0</v>
      </c>
      <c r="G222" s="59">
        <f>IF(SUM($D$12:G$12)=0,0,$D$221)</f>
        <v>0</v>
      </c>
      <c r="H222" s="59">
        <f>IF(SUM($D$12:H$12)=0,0,$D$221)</f>
        <v>0</v>
      </c>
      <c r="I222" s="59">
        <f>IF(SUM($D$12:I$12)=0,0,$D$221)</f>
        <v>0</v>
      </c>
      <c r="J222" s="59">
        <f>IF(SUM($D$12:J$12)=0,0,$D$221)</f>
        <v>0</v>
      </c>
      <c r="K222" s="59">
        <f>IF(SUM($D$12:K$12)=0,0,$D$221)</f>
        <v>0</v>
      </c>
      <c r="L222" s="59">
        <f>IF(SUM($D$12:L$12)=0,0,$D$221)</f>
        <v>0</v>
      </c>
      <c r="M222" s="59">
        <f>IF(SUM($D$12:M$12)=0,0,$D$221)</f>
        <v>0</v>
      </c>
      <c r="N222" s="59">
        <f>IF(SUM($D$12:N$12)=0,0,$D$221)</f>
        <v>0</v>
      </c>
      <c r="O222" s="59">
        <f>IF(SUM($D$12:O$12)=0,0,$D$221)</f>
        <v>0</v>
      </c>
      <c r="P222" s="59">
        <f>IF(SUM($D$12:P$12)=0,0,$D$221)</f>
        <v>0</v>
      </c>
      <c r="Q222" s="59">
        <f>IF(SUM($D$12:Q$12)=0,0,$D$221)</f>
        <v>0</v>
      </c>
      <c r="R222" s="59">
        <f>IF(SUM($D$12:R$12)=0,0,$D$221)</f>
        <v>0</v>
      </c>
      <c r="S222" s="59">
        <f>IF(SUM($D$12:S$12)=0,0,$D$221)</f>
        <v>0</v>
      </c>
      <c r="T222" s="59">
        <f>IF(SUM($D$12:T$12)=0,0,$D$221)</f>
        <v>0</v>
      </c>
      <c r="U222" s="59">
        <f>IF(SUM($D$12:U$12)=0,0,$D$221)</f>
        <v>0</v>
      </c>
      <c r="V222" s="59">
        <f>IF(SUM($D$12:V$12)=0,0,$D$221)</f>
        <v>0</v>
      </c>
      <c r="W222" s="59">
        <f>IF(SUM($D$12:W$12)=0,0,$D$221)</f>
        <v>0</v>
      </c>
      <c r="X222" s="59">
        <f>IF(SUM($D$12:X$12)=0,0,$D$221)</f>
        <v>0</v>
      </c>
      <c r="Y222" s="59">
        <f>IF(SUM($D$12:Y$12)=0,0,$D$221)</f>
        <v>0</v>
      </c>
      <c r="Z222" s="59">
        <f>IF(SUM($D$12:Z$12)=0,0,$D$221)</f>
        <v>0</v>
      </c>
      <c r="AA222" s="59">
        <f>IF(SUM($D$12:AA$12)=0,0,$D$221)</f>
        <v>0</v>
      </c>
      <c r="AB222" s="59">
        <f>IF(SUM($D$12:AB$12)=0,0,$D$221)</f>
        <v>0</v>
      </c>
      <c r="AC222" s="59">
        <f>IF(SUM($D$12:AC$12)=0,0,$D$221)</f>
        <v>0</v>
      </c>
      <c r="AD222" s="59">
        <f>IF(SUM($D$12:AD$12)=0,0,$D$221)</f>
        <v>0</v>
      </c>
      <c r="AE222" s="59">
        <f>IF(SUM($D$12:AE$12)=0,0,$D$221)</f>
        <v>0</v>
      </c>
      <c r="AF222" s="59">
        <f>IF(SUM($D$12:AF$12)=0,0,$D$221)</f>
        <v>0</v>
      </c>
      <c r="AG222" s="59">
        <f>IF(SUM($D$12:AG$12)=0,0,$D$221)</f>
        <v>0</v>
      </c>
      <c r="AH222" s="59">
        <f>IF(SUM($D$12:AH$12)=0,0,$D$221)</f>
        <v>0</v>
      </c>
      <c r="AI222" s="59">
        <f>IF(SUM($D$12:AI$12)=0,0,$D$221)</f>
        <v>0</v>
      </c>
      <c r="AJ222" s="59">
        <f>IF(SUM($D$12:AJ$12)=0,0,$D$221)</f>
        <v>0</v>
      </c>
      <c r="AK222" s="59">
        <f>IF(SUM($D$12:AK$12)=0,0,$D$221)</f>
        <v>0</v>
      </c>
      <c r="AL222" s="59">
        <f>IF(SUM($D$12:AL$12)=0,0,$D$221)</f>
        <v>0</v>
      </c>
      <c r="AM222" s="59">
        <f>IF(SUM($D$12:AM$12)=0,0,$D$221)</f>
        <v>0</v>
      </c>
      <c r="AN222" s="59">
        <f>IF(SUM($D$12:AN$12)=0,0,$D$221)</f>
        <v>0</v>
      </c>
      <c r="AO222" s="59">
        <f>IF(SUM($D$12:AO$12)=0,0,$D$221)</f>
        <v>0</v>
      </c>
      <c r="AP222" s="59">
        <f>IF(SUM($D$12:AP$12)=0,0,$D$221)</f>
        <v>0</v>
      </c>
      <c r="AQ222" s="59">
        <f>IF(SUM($D$12:AQ$12)=0,0,$D$221)</f>
        <v>0</v>
      </c>
      <c r="AR222" s="59">
        <f>IF(SUM($D$12:AR$12)=0,0,$D$221)</f>
        <v>0</v>
      </c>
      <c r="AS222" s="59">
        <f>IF(SUM($D$12:AS$12)=0,0,$D$221)</f>
        <v>0</v>
      </c>
      <c r="AT222" s="59">
        <f>IF(SUM($D$12:AT$12)=0,0,$D$221)</f>
        <v>0</v>
      </c>
      <c r="AU222" s="59">
        <f>IF(SUM($D$12:AU$12)=0,0,$D$221)</f>
        <v>0</v>
      </c>
      <c r="AV222" s="59">
        <f>IF(SUM($D$12:AV$12)=0,0,$D$221)</f>
        <v>0</v>
      </c>
      <c r="AW222" s="59">
        <f>IF(SUM($D$12:AW$12)=0,0,$D$221)</f>
        <v>0</v>
      </c>
      <c r="AX222" s="59">
        <f>IF(SUM($D$12:AX$12)=0,0,$D$221)</f>
        <v>0</v>
      </c>
      <c r="AY222" s="59">
        <f>IF(SUM($D$12:AY$12)=0,0,$D$221)</f>
        <v>0</v>
      </c>
      <c r="AZ222" s="59">
        <f>IF(SUM($D$12:AZ$12)=0,0,$D$221)</f>
        <v>0</v>
      </c>
      <c r="BA222" s="59">
        <f>IF(SUM($D$12:BA$12)=0,0,$D$221)</f>
        <v>0</v>
      </c>
      <c r="BB222" s="59">
        <f>IF(SUM($D$12:BB$12)=0,0,$D$221)</f>
        <v>0</v>
      </c>
      <c r="BC222" s="59">
        <f>IF(SUM($D$12:BC$12)=0,0,$D$221)</f>
        <v>0</v>
      </c>
      <c r="BD222" s="59">
        <f>IF(SUM($D$12:BD$12)=0,0,$D$221)</f>
        <v>0</v>
      </c>
      <c r="BE222" s="59">
        <f>IF(SUM($D$12:BE$12)=0,0,$D$221)</f>
        <v>0</v>
      </c>
      <c r="BF222" s="59">
        <f>IF(SUM($D$12:BF$12)=0,0,$D$221)</f>
        <v>0</v>
      </c>
      <c r="BG222" s="59">
        <f>IF(SUM($D$12:BG$12)=0,0,$D$221)</f>
        <v>0</v>
      </c>
      <c r="BH222" s="59">
        <f>IF(SUM($D$12:BH$12)=0,0,$D$221)</f>
        <v>0</v>
      </c>
      <c r="BI222" s="59">
        <f>IF(SUM($D$12:BI$12)=0,0,$D$221)</f>
        <v>0</v>
      </c>
      <c r="BJ222" s="59">
        <f>IF(SUM($D$12:BJ$12)=0,0,$D$221)</f>
        <v>0</v>
      </c>
      <c r="BK222" s="59">
        <f>IF(SUM($D$12:BK$12)=0,0,$D$221)</f>
        <v>0</v>
      </c>
      <c r="BL222" s="59">
        <f>IF(SUM($D$12:BL$12)=0,0,$D$221)</f>
        <v>0</v>
      </c>
      <c r="BM222" s="59">
        <f>IF(SUM($D$12:BM$12)=0,0,$D$221)</f>
        <v>0</v>
      </c>
      <c r="BN222" s="59">
        <f>IF(SUM($D$12:BN$12)=0,0,$D$221)</f>
        <v>0</v>
      </c>
      <c r="BO222" s="59">
        <f>IF(SUM($D$12:BO$12)=0,0,$D$221)</f>
        <v>0</v>
      </c>
      <c r="BP222" s="59">
        <f>IF(SUM($D$12:BP$12)=0,0,$D$221)</f>
        <v>0</v>
      </c>
      <c r="BQ222" s="59">
        <f>IF(SUM($D$12:BQ$12)=0,0,$D$221)</f>
        <v>0</v>
      </c>
      <c r="BR222" s="59">
        <f>IF(SUM($D$12:BR$12)=0,0,$D$221)</f>
        <v>0</v>
      </c>
      <c r="BS222" s="59">
        <f>IF(SUM($D$12:BS$12)=0,0,$D$221)</f>
        <v>0</v>
      </c>
      <c r="BT222" s="59">
        <f>IF(SUM($D$12:BT$12)=0,0,$D$221)</f>
        <v>0</v>
      </c>
      <c r="BU222" s="59">
        <f>IF(SUM($D$12:BU$12)=0,0,$D$221)</f>
        <v>0</v>
      </c>
      <c r="BV222" s="59">
        <f>IF(SUM($D$12:BV$12)=0,0,$D$221)</f>
        <v>0</v>
      </c>
      <c r="BW222" s="59">
        <f>IF(SUM($D$12:BW$12)=0,0,$D$221)</f>
        <v>0</v>
      </c>
      <c r="BX222" s="59">
        <f>IF(SUM($D$12:BX$12)=0,0,$D$221)</f>
        <v>0</v>
      </c>
      <c r="BY222" s="59">
        <f>IF(SUM($D$12:BY$12)=0,0,$D$221)</f>
        <v>0</v>
      </c>
      <c r="BZ222" s="59">
        <f>IF(SUM($D$12:BZ$12)=0,0,$D$221)</f>
        <v>0</v>
      </c>
      <c r="CA222" s="59">
        <f>IF(SUM($D$12:CA$12)=0,0,$D$221)</f>
        <v>0</v>
      </c>
      <c r="CB222" s="59">
        <f>IF(SUM($D$12:CB$12)=0,0,$D$221)</f>
        <v>0</v>
      </c>
      <c r="CC222" s="59">
        <f>IF(SUM($D$12:CC$12)=0,0,$D$221)</f>
        <v>0</v>
      </c>
      <c r="CD222" s="59">
        <f>IF(SUM($D$12:CD$12)=0,0,$D$221)</f>
        <v>0</v>
      </c>
      <c r="CE222" s="59">
        <f>IF(SUM($D$12:CE$12)=0,0,$D$221)</f>
        <v>0</v>
      </c>
      <c r="CF222" s="59">
        <f>IF(SUM($D$12:CF$12)=0,0,$D$221)</f>
        <v>0</v>
      </c>
      <c r="CG222" s="59">
        <f>IF(SUM($D$12:CG$12)=0,0,$D$221)</f>
        <v>0</v>
      </c>
      <c r="CH222" s="59">
        <f>IF(SUM($D$12:CH$12)=0,0,$D$221)</f>
        <v>0</v>
      </c>
      <c r="CI222" s="59">
        <f>IF(SUM($D$12:CI$12)=0,0,$D$221)</f>
        <v>0</v>
      </c>
      <c r="CJ222" s="59">
        <f>IF(SUM($D$12:CJ$12)=0,0,$D$221)</f>
        <v>0</v>
      </c>
      <c r="CK222" s="59">
        <f>IF(SUM($D$12:CK$12)=0,0,$D$221)</f>
        <v>0</v>
      </c>
      <c r="CL222" s="59">
        <f>IF(SUM($D$12:CL$12)=0,0,$D$221)</f>
        <v>0</v>
      </c>
      <c r="CM222" s="59">
        <f>IF(SUM($D$12:CM$12)=0,0,$D$221)</f>
        <v>0</v>
      </c>
      <c r="CN222" s="59">
        <f>IF(SUM($D$12:CN$12)=0,0,$D$221)</f>
        <v>0</v>
      </c>
      <c r="CO222" s="59">
        <f>IF(SUM($D$12:CO$12)=0,0,$D$221)</f>
        <v>0</v>
      </c>
      <c r="CP222" s="59">
        <f>IF(SUM($D$12:CP$12)=0,0,$D$221)</f>
        <v>0</v>
      </c>
      <c r="CQ222" s="59">
        <f>IF(SUM($D$12:CQ$12)=0,0,$D$221)</f>
        <v>0</v>
      </c>
      <c r="CR222" s="59">
        <f>IF(SUM($D$12:CR$12)=0,0,$D$221)</f>
        <v>0</v>
      </c>
      <c r="CS222" s="59">
        <f>IF(SUM($D$12:CS$12)=0,0,$D$221)</f>
        <v>0</v>
      </c>
      <c r="CT222" s="59">
        <f>IF(SUM($D$12:CT$12)=0,0,$D$221)</f>
        <v>0</v>
      </c>
      <c r="CU222" s="59">
        <f>IF(SUM($D$12:CU$12)=0,0,$D$221)</f>
        <v>0</v>
      </c>
      <c r="CV222" s="59">
        <f>IF(SUM($D$12:CV$12)=0,0,$D$221)</f>
        <v>0</v>
      </c>
      <c r="CW222" s="59">
        <f>IF(SUM($D$12:CW$12)=0,0,$D$221)</f>
        <v>0</v>
      </c>
      <c r="CX222" s="59">
        <f>IF(SUM($D$12:CX$12)=0,0,$D$221)</f>
        <v>0</v>
      </c>
      <c r="CY222" s="59">
        <f>IF(SUM($D$12:CY$12)=0,0,$D$221)</f>
        <v>0</v>
      </c>
      <c r="CZ222" s="391"/>
    </row>
    <row r="223" spans="2:104" x14ac:dyDescent="0.25">
      <c r="B223" s="393" t="s">
        <v>186</v>
      </c>
      <c r="C223" s="9" t="s">
        <v>1117</v>
      </c>
      <c r="D223" s="59">
        <f t="shared" ref="D223:BO223" si="78">D222*D$7</f>
        <v>0</v>
      </c>
      <c r="E223" s="59">
        <f t="shared" si="78"/>
        <v>0</v>
      </c>
      <c r="F223" s="59">
        <f t="shared" si="78"/>
        <v>0</v>
      </c>
      <c r="G223" s="59">
        <f t="shared" si="78"/>
        <v>0</v>
      </c>
      <c r="H223" s="59">
        <f t="shared" si="78"/>
        <v>0</v>
      </c>
      <c r="I223" s="59">
        <f t="shared" si="78"/>
        <v>0</v>
      </c>
      <c r="J223" s="59">
        <f t="shared" si="78"/>
        <v>0</v>
      </c>
      <c r="K223" s="59">
        <f t="shared" si="78"/>
        <v>0</v>
      </c>
      <c r="L223" s="59">
        <f t="shared" si="78"/>
        <v>0</v>
      </c>
      <c r="M223" s="59">
        <f t="shared" si="78"/>
        <v>0</v>
      </c>
      <c r="N223" s="59">
        <f t="shared" si="78"/>
        <v>0</v>
      </c>
      <c r="O223" s="59">
        <f t="shared" si="78"/>
        <v>0</v>
      </c>
      <c r="P223" s="59">
        <f t="shared" si="78"/>
        <v>0</v>
      </c>
      <c r="Q223" s="59">
        <f t="shared" si="78"/>
        <v>0</v>
      </c>
      <c r="R223" s="59">
        <f t="shared" si="78"/>
        <v>0</v>
      </c>
      <c r="S223" s="59">
        <f t="shared" si="78"/>
        <v>0</v>
      </c>
      <c r="T223" s="59">
        <f t="shared" si="78"/>
        <v>0</v>
      </c>
      <c r="U223" s="59">
        <f t="shared" si="78"/>
        <v>0</v>
      </c>
      <c r="V223" s="59">
        <f t="shared" si="78"/>
        <v>0</v>
      </c>
      <c r="W223" s="59">
        <f t="shared" si="78"/>
        <v>0</v>
      </c>
      <c r="X223" s="59">
        <f t="shared" si="78"/>
        <v>0</v>
      </c>
      <c r="Y223" s="59">
        <f t="shared" si="78"/>
        <v>0</v>
      </c>
      <c r="Z223" s="59">
        <f t="shared" si="78"/>
        <v>0</v>
      </c>
      <c r="AA223" s="59">
        <f t="shared" si="78"/>
        <v>0</v>
      </c>
      <c r="AB223" s="59">
        <f t="shared" si="78"/>
        <v>0</v>
      </c>
      <c r="AC223" s="59">
        <f t="shared" si="78"/>
        <v>0</v>
      </c>
      <c r="AD223" s="59">
        <f t="shared" si="78"/>
        <v>0</v>
      </c>
      <c r="AE223" s="59">
        <f t="shared" si="78"/>
        <v>0</v>
      </c>
      <c r="AF223" s="59">
        <f t="shared" si="78"/>
        <v>0</v>
      </c>
      <c r="AG223" s="59">
        <f t="shared" si="78"/>
        <v>0</v>
      </c>
      <c r="AH223" s="59">
        <f t="shared" si="78"/>
        <v>0</v>
      </c>
      <c r="AI223" s="59">
        <f t="shared" si="78"/>
        <v>0</v>
      </c>
      <c r="AJ223" s="59">
        <f t="shared" si="78"/>
        <v>0</v>
      </c>
      <c r="AK223" s="59">
        <f t="shared" si="78"/>
        <v>0</v>
      </c>
      <c r="AL223" s="59">
        <f t="shared" si="78"/>
        <v>0</v>
      </c>
      <c r="AM223" s="59">
        <f t="shared" si="78"/>
        <v>0</v>
      </c>
      <c r="AN223" s="59">
        <f t="shared" si="78"/>
        <v>0</v>
      </c>
      <c r="AO223" s="59">
        <f t="shared" si="78"/>
        <v>0</v>
      </c>
      <c r="AP223" s="59">
        <f t="shared" si="78"/>
        <v>0</v>
      </c>
      <c r="AQ223" s="59">
        <f t="shared" si="78"/>
        <v>0</v>
      </c>
      <c r="AR223" s="59">
        <f t="shared" si="78"/>
        <v>0</v>
      </c>
      <c r="AS223" s="59">
        <f t="shared" si="78"/>
        <v>0</v>
      </c>
      <c r="AT223" s="59">
        <f t="shared" si="78"/>
        <v>0</v>
      </c>
      <c r="AU223" s="59">
        <f t="shared" si="78"/>
        <v>0</v>
      </c>
      <c r="AV223" s="59">
        <f t="shared" si="78"/>
        <v>0</v>
      </c>
      <c r="AW223" s="59">
        <f t="shared" si="78"/>
        <v>0</v>
      </c>
      <c r="AX223" s="59">
        <f t="shared" si="78"/>
        <v>0</v>
      </c>
      <c r="AY223" s="59">
        <f t="shared" si="78"/>
        <v>0</v>
      </c>
      <c r="AZ223" s="59">
        <f t="shared" si="78"/>
        <v>0</v>
      </c>
      <c r="BA223" s="59">
        <f t="shared" si="78"/>
        <v>0</v>
      </c>
      <c r="BB223" s="59">
        <f t="shared" si="78"/>
        <v>0</v>
      </c>
      <c r="BC223" s="59">
        <f t="shared" si="78"/>
        <v>0</v>
      </c>
      <c r="BD223" s="59">
        <f t="shared" si="78"/>
        <v>0</v>
      </c>
      <c r="BE223" s="59">
        <f t="shared" si="78"/>
        <v>0</v>
      </c>
      <c r="BF223" s="59">
        <f t="shared" si="78"/>
        <v>0</v>
      </c>
      <c r="BG223" s="59">
        <f t="shared" si="78"/>
        <v>0</v>
      </c>
      <c r="BH223" s="59">
        <f t="shared" si="78"/>
        <v>0</v>
      </c>
      <c r="BI223" s="59">
        <f t="shared" si="78"/>
        <v>0</v>
      </c>
      <c r="BJ223" s="59">
        <f t="shared" si="78"/>
        <v>0</v>
      </c>
      <c r="BK223" s="59">
        <f t="shared" si="78"/>
        <v>0</v>
      </c>
      <c r="BL223" s="59">
        <f t="shared" si="78"/>
        <v>0</v>
      </c>
      <c r="BM223" s="59">
        <f t="shared" si="78"/>
        <v>0</v>
      </c>
      <c r="BN223" s="59">
        <f t="shared" si="78"/>
        <v>0</v>
      </c>
      <c r="BO223" s="59">
        <f t="shared" si="78"/>
        <v>0</v>
      </c>
      <c r="BP223" s="59">
        <f t="shared" ref="BP223:CY223" si="79">BP222*BP$7</f>
        <v>0</v>
      </c>
      <c r="BQ223" s="59">
        <f t="shared" si="79"/>
        <v>0</v>
      </c>
      <c r="BR223" s="59">
        <f t="shared" si="79"/>
        <v>0</v>
      </c>
      <c r="BS223" s="59">
        <f t="shared" si="79"/>
        <v>0</v>
      </c>
      <c r="BT223" s="59">
        <f t="shared" si="79"/>
        <v>0</v>
      </c>
      <c r="BU223" s="59">
        <f t="shared" si="79"/>
        <v>0</v>
      </c>
      <c r="BV223" s="59">
        <f t="shared" si="79"/>
        <v>0</v>
      </c>
      <c r="BW223" s="59">
        <f t="shared" si="79"/>
        <v>0</v>
      </c>
      <c r="BX223" s="59">
        <f t="shared" si="79"/>
        <v>0</v>
      </c>
      <c r="BY223" s="59">
        <f t="shared" si="79"/>
        <v>0</v>
      </c>
      <c r="BZ223" s="59">
        <f t="shared" si="79"/>
        <v>0</v>
      </c>
      <c r="CA223" s="59">
        <f t="shared" si="79"/>
        <v>0</v>
      </c>
      <c r="CB223" s="59">
        <f t="shared" si="79"/>
        <v>0</v>
      </c>
      <c r="CC223" s="59">
        <f t="shared" si="79"/>
        <v>0</v>
      </c>
      <c r="CD223" s="59">
        <f t="shared" si="79"/>
        <v>0</v>
      </c>
      <c r="CE223" s="59">
        <f t="shared" si="79"/>
        <v>0</v>
      </c>
      <c r="CF223" s="59">
        <f t="shared" si="79"/>
        <v>0</v>
      </c>
      <c r="CG223" s="59">
        <f t="shared" si="79"/>
        <v>0</v>
      </c>
      <c r="CH223" s="59">
        <f t="shared" si="79"/>
        <v>0</v>
      </c>
      <c r="CI223" s="59">
        <f t="shared" si="79"/>
        <v>0</v>
      </c>
      <c r="CJ223" s="59">
        <f t="shared" si="79"/>
        <v>0</v>
      </c>
      <c r="CK223" s="59">
        <f t="shared" si="79"/>
        <v>0</v>
      </c>
      <c r="CL223" s="59">
        <f t="shared" si="79"/>
        <v>0</v>
      </c>
      <c r="CM223" s="59">
        <f t="shared" si="79"/>
        <v>0</v>
      </c>
      <c r="CN223" s="59">
        <f t="shared" si="79"/>
        <v>0</v>
      </c>
      <c r="CO223" s="59">
        <f t="shared" si="79"/>
        <v>0</v>
      </c>
      <c r="CP223" s="59">
        <f t="shared" si="79"/>
        <v>0</v>
      </c>
      <c r="CQ223" s="59">
        <f t="shared" si="79"/>
        <v>0</v>
      </c>
      <c r="CR223" s="59">
        <f t="shared" si="79"/>
        <v>0</v>
      </c>
      <c r="CS223" s="59">
        <f t="shared" si="79"/>
        <v>0</v>
      </c>
      <c r="CT223" s="59">
        <f t="shared" si="79"/>
        <v>0</v>
      </c>
      <c r="CU223" s="59">
        <f t="shared" si="79"/>
        <v>0</v>
      </c>
      <c r="CV223" s="59">
        <f t="shared" si="79"/>
        <v>0</v>
      </c>
      <c r="CW223" s="59">
        <f t="shared" si="79"/>
        <v>0</v>
      </c>
      <c r="CX223" s="59">
        <f t="shared" si="79"/>
        <v>0</v>
      </c>
      <c r="CY223" s="59">
        <f t="shared" si="79"/>
        <v>0</v>
      </c>
      <c r="CZ223" s="391"/>
    </row>
    <row r="224" spans="2:104" x14ac:dyDescent="0.25">
      <c r="B224" s="393"/>
      <c r="C224" s="39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c r="CC224" s="50"/>
      <c r="CD224" s="50"/>
      <c r="CE224" s="50"/>
      <c r="CF224" s="50"/>
      <c r="CG224" s="50"/>
      <c r="CH224" s="50"/>
      <c r="CI224" s="50"/>
      <c r="CJ224" s="50"/>
      <c r="CK224" s="50"/>
      <c r="CL224" s="50"/>
      <c r="CM224" s="50"/>
      <c r="CN224" s="50"/>
      <c r="CO224" s="50"/>
      <c r="CP224" s="50"/>
      <c r="CQ224" s="50"/>
      <c r="CR224" s="50"/>
      <c r="CS224" s="50"/>
      <c r="CT224" s="50"/>
      <c r="CU224" s="50"/>
      <c r="CV224" s="50"/>
      <c r="CW224" s="50"/>
      <c r="CX224" s="50"/>
      <c r="CY224" s="50"/>
      <c r="CZ224" s="391"/>
    </row>
    <row r="225" spans="2:104" x14ac:dyDescent="0.25">
      <c r="B225" s="415" t="s">
        <v>429</v>
      </c>
      <c r="C225" s="39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c r="CC225" s="50"/>
      <c r="CD225" s="50"/>
      <c r="CE225" s="50"/>
      <c r="CF225" s="50"/>
      <c r="CG225" s="50"/>
      <c r="CH225" s="50"/>
      <c r="CI225" s="50"/>
      <c r="CJ225" s="50"/>
      <c r="CK225" s="50"/>
      <c r="CL225" s="50"/>
      <c r="CM225" s="50"/>
      <c r="CN225" s="50"/>
      <c r="CO225" s="50"/>
      <c r="CP225" s="50"/>
      <c r="CQ225" s="50"/>
      <c r="CR225" s="50"/>
      <c r="CS225" s="50"/>
      <c r="CT225" s="50"/>
      <c r="CU225" s="50"/>
      <c r="CV225" s="50"/>
      <c r="CW225" s="50"/>
      <c r="CX225" s="50"/>
      <c r="CY225" s="50"/>
      <c r="CZ225" s="391"/>
    </row>
    <row r="226" spans="2:104" x14ac:dyDescent="0.25">
      <c r="B226" s="403" t="s">
        <v>430</v>
      </c>
      <c r="C226" s="9" t="s">
        <v>1117</v>
      </c>
      <c r="D226" s="58">
        <f>'Data Input - Proposed'!H42</f>
        <v>0</v>
      </c>
      <c r="E226" s="58">
        <f>'Data Input - Proposed'!I42</f>
        <v>0</v>
      </c>
      <c r="F226" s="58">
        <f>'Data Input - Proposed'!J42</f>
        <v>0</v>
      </c>
      <c r="G226" s="58">
        <f>'Data Input - Proposed'!K42</f>
        <v>0</v>
      </c>
      <c r="H226" s="58">
        <f>'Data Input - Proposed'!L42</f>
        <v>0</v>
      </c>
      <c r="I226" s="58">
        <f>'Data Input - Proposed'!M42</f>
        <v>0</v>
      </c>
      <c r="J226" s="58">
        <f>'Data Input - Proposed'!N42</f>
        <v>0</v>
      </c>
      <c r="K226" s="58">
        <f>'Data Input - Proposed'!O42</f>
        <v>0</v>
      </c>
      <c r="L226" s="58">
        <f>'Data Input - Proposed'!P42</f>
        <v>0</v>
      </c>
      <c r="M226" s="58">
        <f>'Data Input - Proposed'!Q42</f>
        <v>0</v>
      </c>
      <c r="N226" s="58">
        <f>'Data Input - Proposed'!R42</f>
        <v>0</v>
      </c>
      <c r="O226" s="58">
        <f>'Data Input - Proposed'!S42</f>
        <v>0</v>
      </c>
      <c r="P226" s="58">
        <f>'Data Input - Proposed'!T42</f>
        <v>0</v>
      </c>
      <c r="Q226" s="58">
        <f>'Data Input - Proposed'!U42</f>
        <v>0</v>
      </c>
      <c r="R226" s="58">
        <f>'Data Input - Proposed'!V42</f>
        <v>0</v>
      </c>
      <c r="S226" s="58">
        <f>'Data Input - Proposed'!W42</f>
        <v>0</v>
      </c>
      <c r="T226" s="58">
        <f>'Data Input - Proposed'!X42</f>
        <v>0</v>
      </c>
      <c r="U226" s="58">
        <f>'Data Input - Proposed'!Y42</f>
        <v>0</v>
      </c>
      <c r="V226" s="58">
        <f>'Data Input - Proposed'!Z42</f>
        <v>0</v>
      </c>
      <c r="W226" s="58">
        <f>'Data Input - Proposed'!AA42</f>
        <v>0</v>
      </c>
      <c r="X226" s="58">
        <f>'Data Input - Proposed'!AB42</f>
        <v>0</v>
      </c>
      <c r="Y226" s="58">
        <f>'Data Input - Proposed'!AC42</f>
        <v>0</v>
      </c>
      <c r="Z226" s="58">
        <f>'Data Input - Proposed'!AD42</f>
        <v>0</v>
      </c>
      <c r="AA226" s="58">
        <f>'Data Input - Proposed'!AE42</f>
        <v>0</v>
      </c>
      <c r="AB226" s="58">
        <f>'Data Input - Proposed'!AF42</f>
        <v>0</v>
      </c>
      <c r="AC226" s="58">
        <f>'Data Input - Proposed'!AG42</f>
        <v>0</v>
      </c>
      <c r="AD226" s="58">
        <f>'Data Input - Proposed'!AH42</f>
        <v>0</v>
      </c>
      <c r="AE226" s="58">
        <f>'Data Input - Proposed'!AI42</f>
        <v>0</v>
      </c>
      <c r="AF226" s="58">
        <f>'Data Input - Proposed'!AJ42</f>
        <v>0</v>
      </c>
      <c r="AG226" s="58">
        <f>'Data Input - Proposed'!AK42</f>
        <v>0</v>
      </c>
      <c r="AH226" s="58">
        <f>'Data Input - Proposed'!AL42</f>
        <v>0</v>
      </c>
      <c r="AI226" s="58">
        <f>'Data Input - Proposed'!AM42</f>
        <v>0</v>
      </c>
      <c r="AJ226" s="58">
        <f>'Data Input - Proposed'!AN42</f>
        <v>0</v>
      </c>
      <c r="AK226" s="58">
        <f>'Data Input - Proposed'!AO42</f>
        <v>0</v>
      </c>
      <c r="AL226" s="58">
        <f>'Data Input - Proposed'!AP42</f>
        <v>0</v>
      </c>
      <c r="AM226" s="58">
        <f>'Data Input - Proposed'!AQ42</f>
        <v>0</v>
      </c>
      <c r="AN226" s="58">
        <f>'Data Input - Proposed'!AR42</f>
        <v>0</v>
      </c>
      <c r="AO226" s="58">
        <f>'Data Input - Proposed'!AS42</f>
        <v>0</v>
      </c>
      <c r="AP226" s="58">
        <f>'Data Input - Proposed'!AT42</f>
        <v>0</v>
      </c>
      <c r="AQ226" s="58">
        <f>'Data Input - Proposed'!AU42</f>
        <v>0</v>
      </c>
      <c r="AR226" s="58">
        <f>'Data Input - Proposed'!AV42</f>
        <v>0</v>
      </c>
      <c r="AS226" s="58">
        <f>'Data Input - Proposed'!AW42</f>
        <v>0</v>
      </c>
      <c r="AT226" s="58">
        <f>'Data Input - Proposed'!AX42</f>
        <v>0</v>
      </c>
      <c r="AU226" s="58">
        <f>'Data Input - Proposed'!AY42</f>
        <v>0</v>
      </c>
      <c r="AV226" s="58">
        <f>'Data Input - Proposed'!AZ42</f>
        <v>0</v>
      </c>
      <c r="AW226" s="58">
        <f>'Data Input - Proposed'!BA42</f>
        <v>0</v>
      </c>
      <c r="AX226" s="58">
        <f>'Data Input - Proposed'!BB42</f>
        <v>0</v>
      </c>
      <c r="AY226" s="58">
        <f>'Data Input - Proposed'!BC42</f>
        <v>0</v>
      </c>
      <c r="AZ226" s="58">
        <f>'Data Input - Proposed'!BD42</f>
        <v>0</v>
      </c>
      <c r="BA226" s="58">
        <f>'Data Input - Proposed'!BE42</f>
        <v>0</v>
      </c>
      <c r="BB226" s="58">
        <f>'Data Input - Proposed'!BF42</f>
        <v>0</v>
      </c>
      <c r="BC226" s="58">
        <f>'Data Input - Proposed'!BG42</f>
        <v>0</v>
      </c>
      <c r="BD226" s="58">
        <f>'Data Input - Proposed'!BH42</f>
        <v>0</v>
      </c>
      <c r="BE226" s="58">
        <f>'Data Input - Proposed'!BI42</f>
        <v>0</v>
      </c>
      <c r="BF226" s="58">
        <f>'Data Input - Proposed'!BJ42</f>
        <v>0</v>
      </c>
      <c r="BG226" s="58">
        <f>'Data Input - Proposed'!BK42</f>
        <v>0</v>
      </c>
      <c r="BH226" s="58">
        <f>'Data Input - Proposed'!BL42</f>
        <v>0</v>
      </c>
      <c r="BI226" s="58">
        <f>'Data Input - Proposed'!BM42</f>
        <v>0</v>
      </c>
      <c r="BJ226" s="58">
        <f>'Data Input - Proposed'!BN42</f>
        <v>0</v>
      </c>
      <c r="BK226" s="58">
        <f>'Data Input - Proposed'!BO42</f>
        <v>0</v>
      </c>
      <c r="BL226" s="58">
        <f>'Data Input - Proposed'!BP42</f>
        <v>0</v>
      </c>
      <c r="BM226" s="58">
        <f>'Data Input - Proposed'!BQ42</f>
        <v>0</v>
      </c>
      <c r="BN226" s="58">
        <f>'Data Input - Proposed'!BR42</f>
        <v>0</v>
      </c>
      <c r="BO226" s="58">
        <f>'Data Input - Proposed'!BS42</f>
        <v>0</v>
      </c>
      <c r="BP226" s="58">
        <f>'Data Input - Proposed'!BT42</f>
        <v>0</v>
      </c>
      <c r="BQ226" s="58">
        <f>'Data Input - Proposed'!BU42</f>
        <v>0</v>
      </c>
      <c r="BR226" s="58">
        <f>'Data Input - Proposed'!BV42</f>
        <v>0</v>
      </c>
      <c r="BS226" s="58">
        <f>'Data Input - Proposed'!BW42</f>
        <v>0</v>
      </c>
      <c r="BT226" s="58">
        <f>'Data Input - Proposed'!BX42</f>
        <v>0</v>
      </c>
      <c r="BU226" s="58">
        <f>'Data Input - Proposed'!BY42</f>
        <v>0</v>
      </c>
      <c r="BV226" s="58">
        <f>'Data Input - Proposed'!BZ42</f>
        <v>0</v>
      </c>
      <c r="BW226" s="58">
        <f>'Data Input - Proposed'!CA42</f>
        <v>0</v>
      </c>
      <c r="BX226" s="58">
        <f>'Data Input - Proposed'!CB42</f>
        <v>0</v>
      </c>
      <c r="BY226" s="58">
        <f>'Data Input - Proposed'!CC42</f>
        <v>0</v>
      </c>
      <c r="BZ226" s="58">
        <f>'Data Input - Proposed'!CD42</f>
        <v>0</v>
      </c>
      <c r="CA226" s="58">
        <f>'Data Input - Proposed'!CE42</f>
        <v>0</v>
      </c>
      <c r="CB226" s="58">
        <f>'Data Input - Proposed'!CF42</f>
        <v>0</v>
      </c>
      <c r="CC226" s="58">
        <f>'Data Input - Proposed'!CG42</f>
        <v>0</v>
      </c>
      <c r="CD226" s="58">
        <f>'Data Input - Proposed'!CH42</f>
        <v>0</v>
      </c>
      <c r="CE226" s="58">
        <f>'Data Input - Proposed'!CI42</f>
        <v>0</v>
      </c>
      <c r="CF226" s="58">
        <f>'Data Input - Proposed'!CJ42</f>
        <v>0</v>
      </c>
      <c r="CG226" s="58">
        <f>'Data Input - Proposed'!CK42</f>
        <v>0</v>
      </c>
      <c r="CH226" s="58">
        <f>'Data Input - Proposed'!CL42</f>
        <v>0</v>
      </c>
      <c r="CI226" s="58">
        <f>'Data Input - Proposed'!CM42</f>
        <v>0</v>
      </c>
      <c r="CJ226" s="58">
        <f>'Data Input - Proposed'!CN42</f>
        <v>0</v>
      </c>
      <c r="CK226" s="58">
        <f>'Data Input - Proposed'!CO42</f>
        <v>0</v>
      </c>
      <c r="CL226" s="58">
        <f>'Data Input - Proposed'!CP42</f>
        <v>0</v>
      </c>
      <c r="CM226" s="58">
        <f>'Data Input - Proposed'!CQ42</f>
        <v>0</v>
      </c>
      <c r="CN226" s="58">
        <f>'Data Input - Proposed'!CR42</f>
        <v>0</v>
      </c>
      <c r="CO226" s="58">
        <f>'Data Input - Proposed'!CS42</f>
        <v>0</v>
      </c>
      <c r="CP226" s="58">
        <f>'Data Input - Proposed'!CT42</f>
        <v>0</v>
      </c>
      <c r="CQ226" s="58">
        <f>'Data Input - Proposed'!CU42</f>
        <v>0</v>
      </c>
      <c r="CR226" s="58">
        <f>'Data Input - Proposed'!CV42</f>
        <v>0</v>
      </c>
      <c r="CS226" s="58">
        <f>'Data Input - Proposed'!CW42</f>
        <v>0</v>
      </c>
      <c r="CT226" s="58">
        <f>'Data Input - Proposed'!CX42</f>
        <v>0</v>
      </c>
      <c r="CU226" s="58">
        <f>'Data Input - Proposed'!CY42</f>
        <v>0</v>
      </c>
      <c r="CV226" s="58">
        <f>'Data Input - Proposed'!CZ42</f>
        <v>0</v>
      </c>
      <c r="CW226" s="58">
        <f>'Data Input - Proposed'!DA42</f>
        <v>0</v>
      </c>
      <c r="CX226" s="58">
        <f>'Data Input - Proposed'!DB42</f>
        <v>0</v>
      </c>
      <c r="CY226" s="58">
        <f>'Data Input - Proposed'!DC42</f>
        <v>0</v>
      </c>
      <c r="CZ226" s="391"/>
    </row>
    <row r="227" spans="2:104" x14ac:dyDescent="0.25">
      <c r="B227" s="403" t="s">
        <v>1060</v>
      </c>
      <c r="C227" s="9" t="s">
        <v>1117</v>
      </c>
      <c r="D227" s="59">
        <f t="shared" ref="D227:BO227" si="80">D226*D$7</f>
        <v>0</v>
      </c>
      <c r="E227" s="59">
        <f t="shared" si="80"/>
        <v>0</v>
      </c>
      <c r="F227" s="59">
        <f t="shared" si="80"/>
        <v>0</v>
      </c>
      <c r="G227" s="59">
        <f t="shared" si="80"/>
        <v>0</v>
      </c>
      <c r="H227" s="59">
        <f t="shared" si="80"/>
        <v>0</v>
      </c>
      <c r="I227" s="59">
        <f t="shared" si="80"/>
        <v>0</v>
      </c>
      <c r="J227" s="59">
        <f t="shared" si="80"/>
        <v>0</v>
      </c>
      <c r="K227" s="59">
        <f t="shared" si="80"/>
        <v>0</v>
      </c>
      <c r="L227" s="59">
        <f t="shared" si="80"/>
        <v>0</v>
      </c>
      <c r="M227" s="59">
        <f t="shared" si="80"/>
        <v>0</v>
      </c>
      <c r="N227" s="59">
        <f t="shared" si="80"/>
        <v>0</v>
      </c>
      <c r="O227" s="59">
        <f t="shared" si="80"/>
        <v>0</v>
      </c>
      <c r="P227" s="59">
        <f t="shared" si="80"/>
        <v>0</v>
      </c>
      <c r="Q227" s="59">
        <f t="shared" si="80"/>
        <v>0</v>
      </c>
      <c r="R227" s="59">
        <f t="shared" si="80"/>
        <v>0</v>
      </c>
      <c r="S227" s="59">
        <f t="shared" si="80"/>
        <v>0</v>
      </c>
      <c r="T227" s="59">
        <f t="shared" si="80"/>
        <v>0</v>
      </c>
      <c r="U227" s="59">
        <f t="shared" si="80"/>
        <v>0</v>
      </c>
      <c r="V227" s="59">
        <f t="shared" si="80"/>
        <v>0</v>
      </c>
      <c r="W227" s="59">
        <f t="shared" si="80"/>
        <v>0</v>
      </c>
      <c r="X227" s="59">
        <f t="shared" si="80"/>
        <v>0</v>
      </c>
      <c r="Y227" s="59">
        <f t="shared" si="80"/>
        <v>0</v>
      </c>
      <c r="Z227" s="59">
        <f t="shared" si="80"/>
        <v>0</v>
      </c>
      <c r="AA227" s="59">
        <f t="shared" si="80"/>
        <v>0</v>
      </c>
      <c r="AB227" s="59">
        <f t="shared" si="80"/>
        <v>0</v>
      </c>
      <c r="AC227" s="59">
        <f t="shared" si="80"/>
        <v>0</v>
      </c>
      <c r="AD227" s="59">
        <f t="shared" si="80"/>
        <v>0</v>
      </c>
      <c r="AE227" s="59">
        <f t="shared" si="80"/>
        <v>0</v>
      </c>
      <c r="AF227" s="59">
        <f t="shared" si="80"/>
        <v>0</v>
      </c>
      <c r="AG227" s="59">
        <f t="shared" si="80"/>
        <v>0</v>
      </c>
      <c r="AH227" s="59">
        <f t="shared" si="80"/>
        <v>0</v>
      </c>
      <c r="AI227" s="59">
        <f t="shared" si="80"/>
        <v>0</v>
      </c>
      <c r="AJ227" s="59">
        <f t="shared" si="80"/>
        <v>0</v>
      </c>
      <c r="AK227" s="59">
        <f t="shared" si="80"/>
        <v>0</v>
      </c>
      <c r="AL227" s="59">
        <f t="shared" si="80"/>
        <v>0</v>
      </c>
      <c r="AM227" s="59">
        <f t="shared" si="80"/>
        <v>0</v>
      </c>
      <c r="AN227" s="59">
        <f t="shared" si="80"/>
        <v>0</v>
      </c>
      <c r="AO227" s="59">
        <f t="shared" si="80"/>
        <v>0</v>
      </c>
      <c r="AP227" s="59">
        <f t="shared" si="80"/>
        <v>0</v>
      </c>
      <c r="AQ227" s="59">
        <f t="shared" si="80"/>
        <v>0</v>
      </c>
      <c r="AR227" s="59">
        <f t="shared" si="80"/>
        <v>0</v>
      </c>
      <c r="AS227" s="59">
        <f t="shared" si="80"/>
        <v>0</v>
      </c>
      <c r="AT227" s="59">
        <f t="shared" si="80"/>
        <v>0</v>
      </c>
      <c r="AU227" s="59">
        <f t="shared" si="80"/>
        <v>0</v>
      </c>
      <c r="AV227" s="59">
        <f t="shared" si="80"/>
        <v>0</v>
      </c>
      <c r="AW227" s="59">
        <f t="shared" si="80"/>
        <v>0</v>
      </c>
      <c r="AX227" s="59">
        <f t="shared" si="80"/>
        <v>0</v>
      </c>
      <c r="AY227" s="59">
        <f t="shared" si="80"/>
        <v>0</v>
      </c>
      <c r="AZ227" s="59">
        <f t="shared" si="80"/>
        <v>0</v>
      </c>
      <c r="BA227" s="59">
        <f t="shared" si="80"/>
        <v>0</v>
      </c>
      <c r="BB227" s="59">
        <f t="shared" si="80"/>
        <v>0</v>
      </c>
      <c r="BC227" s="59">
        <f t="shared" si="80"/>
        <v>0</v>
      </c>
      <c r="BD227" s="59">
        <f t="shared" si="80"/>
        <v>0</v>
      </c>
      <c r="BE227" s="59">
        <f t="shared" si="80"/>
        <v>0</v>
      </c>
      <c r="BF227" s="59">
        <f t="shared" si="80"/>
        <v>0</v>
      </c>
      <c r="BG227" s="59">
        <f t="shared" si="80"/>
        <v>0</v>
      </c>
      <c r="BH227" s="59">
        <f t="shared" si="80"/>
        <v>0</v>
      </c>
      <c r="BI227" s="59">
        <f t="shared" si="80"/>
        <v>0</v>
      </c>
      <c r="BJ227" s="59">
        <f t="shared" si="80"/>
        <v>0</v>
      </c>
      <c r="BK227" s="59">
        <f t="shared" si="80"/>
        <v>0</v>
      </c>
      <c r="BL227" s="59">
        <f t="shared" si="80"/>
        <v>0</v>
      </c>
      <c r="BM227" s="59">
        <f t="shared" si="80"/>
        <v>0</v>
      </c>
      <c r="BN227" s="59">
        <f t="shared" si="80"/>
        <v>0</v>
      </c>
      <c r="BO227" s="59">
        <f t="shared" si="80"/>
        <v>0</v>
      </c>
      <c r="BP227" s="59">
        <f t="shared" ref="BP227:CY227" si="81">BP226*BP$7</f>
        <v>0</v>
      </c>
      <c r="BQ227" s="59">
        <f t="shared" si="81"/>
        <v>0</v>
      </c>
      <c r="BR227" s="59">
        <f t="shared" si="81"/>
        <v>0</v>
      </c>
      <c r="BS227" s="59">
        <f t="shared" si="81"/>
        <v>0</v>
      </c>
      <c r="BT227" s="59">
        <f t="shared" si="81"/>
        <v>0</v>
      </c>
      <c r="BU227" s="59">
        <f t="shared" si="81"/>
        <v>0</v>
      </c>
      <c r="BV227" s="59">
        <f t="shared" si="81"/>
        <v>0</v>
      </c>
      <c r="BW227" s="59">
        <f t="shared" si="81"/>
        <v>0</v>
      </c>
      <c r="BX227" s="59">
        <f t="shared" si="81"/>
        <v>0</v>
      </c>
      <c r="BY227" s="59">
        <f t="shared" si="81"/>
        <v>0</v>
      </c>
      <c r="BZ227" s="59">
        <f t="shared" si="81"/>
        <v>0</v>
      </c>
      <c r="CA227" s="59">
        <f t="shared" si="81"/>
        <v>0</v>
      </c>
      <c r="CB227" s="59">
        <f t="shared" si="81"/>
        <v>0</v>
      </c>
      <c r="CC227" s="59">
        <f t="shared" si="81"/>
        <v>0</v>
      </c>
      <c r="CD227" s="59">
        <f t="shared" si="81"/>
        <v>0</v>
      </c>
      <c r="CE227" s="59">
        <f t="shared" si="81"/>
        <v>0</v>
      </c>
      <c r="CF227" s="59">
        <f t="shared" si="81"/>
        <v>0</v>
      </c>
      <c r="CG227" s="59">
        <f t="shared" si="81"/>
        <v>0</v>
      </c>
      <c r="CH227" s="59">
        <f t="shared" si="81"/>
        <v>0</v>
      </c>
      <c r="CI227" s="59">
        <f t="shared" si="81"/>
        <v>0</v>
      </c>
      <c r="CJ227" s="59">
        <f t="shared" si="81"/>
        <v>0</v>
      </c>
      <c r="CK227" s="59">
        <f t="shared" si="81"/>
        <v>0</v>
      </c>
      <c r="CL227" s="59">
        <f t="shared" si="81"/>
        <v>0</v>
      </c>
      <c r="CM227" s="59">
        <f t="shared" si="81"/>
        <v>0</v>
      </c>
      <c r="CN227" s="59">
        <f t="shared" si="81"/>
        <v>0</v>
      </c>
      <c r="CO227" s="59">
        <f t="shared" si="81"/>
        <v>0</v>
      </c>
      <c r="CP227" s="59">
        <f t="shared" si="81"/>
        <v>0</v>
      </c>
      <c r="CQ227" s="59">
        <f t="shared" si="81"/>
        <v>0</v>
      </c>
      <c r="CR227" s="59">
        <f t="shared" si="81"/>
        <v>0</v>
      </c>
      <c r="CS227" s="59">
        <f t="shared" si="81"/>
        <v>0</v>
      </c>
      <c r="CT227" s="59">
        <f t="shared" si="81"/>
        <v>0</v>
      </c>
      <c r="CU227" s="59">
        <f t="shared" si="81"/>
        <v>0</v>
      </c>
      <c r="CV227" s="59">
        <f t="shared" si="81"/>
        <v>0</v>
      </c>
      <c r="CW227" s="59">
        <f t="shared" si="81"/>
        <v>0</v>
      </c>
      <c r="CX227" s="59">
        <f t="shared" si="81"/>
        <v>0</v>
      </c>
      <c r="CY227" s="59">
        <f t="shared" si="81"/>
        <v>0</v>
      </c>
      <c r="CZ227" s="391"/>
    </row>
    <row r="228" spans="2:104" x14ac:dyDescent="0.25">
      <c r="B228" s="393"/>
      <c r="C228" s="390"/>
      <c r="D228" s="50"/>
      <c r="E228" s="50"/>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c r="CC228" s="50"/>
      <c r="CD228" s="50"/>
      <c r="CE228" s="50"/>
      <c r="CF228" s="50"/>
      <c r="CG228" s="50"/>
      <c r="CH228" s="50"/>
      <c r="CI228" s="50"/>
      <c r="CJ228" s="50"/>
      <c r="CK228" s="50"/>
      <c r="CL228" s="50"/>
      <c r="CM228" s="50"/>
      <c r="CN228" s="50"/>
      <c r="CO228" s="50"/>
      <c r="CP228" s="50"/>
      <c r="CQ228" s="50"/>
      <c r="CR228" s="50"/>
      <c r="CS228" s="50"/>
      <c r="CT228" s="50"/>
      <c r="CU228" s="50"/>
      <c r="CV228" s="50"/>
      <c r="CW228" s="50"/>
      <c r="CX228" s="50"/>
      <c r="CY228" s="50"/>
      <c r="CZ228" s="391"/>
    </row>
    <row r="229" spans="2:104" x14ac:dyDescent="0.25">
      <c r="B229" s="404" t="s">
        <v>432</v>
      </c>
      <c r="C229" s="9" t="s">
        <v>1117</v>
      </c>
      <c r="D229" s="59">
        <f>IF('Data Input - Proposed'!$F$37="Yes",D227+D13*(1+$D$177),D223)</f>
        <v>0</v>
      </c>
      <c r="E229" s="59">
        <f>IF('Data Input - Proposed'!$F$37="Yes",E227+E13*(1+$D$177),E223)</f>
        <v>0</v>
      </c>
      <c r="F229" s="59">
        <f>IF('Data Input - Proposed'!$F$37="Yes",F227+F13*(1+$D$177),F223)</f>
        <v>0</v>
      </c>
      <c r="G229" s="59">
        <f>IF('Data Input - Proposed'!$F$37="Yes",G227+G13*(1+$D$177),G223)</f>
        <v>0</v>
      </c>
      <c r="H229" s="59">
        <f>IF('Data Input - Proposed'!$F$37="Yes",H227+H13*(1+$D$177),H223)</f>
        <v>0</v>
      </c>
      <c r="I229" s="59">
        <f>IF('Data Input - Proposed'!$F$37="Yes",I227+I13*(1+$D$177),I223)</f>
        <v>0</v>
      </c>
      <c r="J229" s="59">
        <f>IF('Data Input - Proposed'!$F$37="Yes",J227+J13*(1+$D$177),J223)</f>
        <v>0</v>
      </c>
      <c r="K229" s="59">
        <f>IF('Data Input - Proposed'!$F$37="Yes",K227+K13*(1+$D$177),K223)</f>
        <v>0</v>
      </c>
      <c r="L229" s="59">
        <f>IF('Data Input - Proposed'!$F$37="Yes",L227+L13*(1+$D$177),L223)</f>
        <v>0</v>
      </c>
      <c r="M229" s="59">
        <f>IF('Data Input - Proposed'!$F$37="Yes",M227+M13*(1+$D$177),M223)</f>
        <v>0</v>
      </c>
      <c r="N229" s="59">
        <f>IF('Data Input - Proposed'!$F$37="Yes",N227+N13*(1+$D$177),N223)</f>
        <v>0</v>
      </c>
      <c r="O229" s="59">
        <f>IF('Data Input - Proposed'!$F$37="Yes",O227+O13*(1+$D$177),O223)</f>
        <v>0</v>
      </c>
      <c r="P229" s="59">
        <f>IF('Data Input - Proposed'!$F$37="Yes",P227+P13*(1+$D$177),P223)</f>
        <v>0</v>
      </c>
      <c r="Q229" s="59">
        <f>IF('Data Input - Proposed'!$F$37="Yes",Q227+Q13*(1+$D$177),Q223)</f>
        <v>0</v>
      </c>
      <c r="R229" s="59">
        <f>IF('Data Input - Proposed'!$F$37="Yes",R227+R13*(1+$D$177),R223)</f>
        <v>0</v>
      </c>
      <c r="S229" s="59">
        <f>IF('Data Input - Proposed'!$F$37="Yes",S227+S13*(1+$D$177),S223)</f>
        <v>0</v>
      </c>
      <c r="T229" s="59">
        <f>IF('Data Input - Proposed'!$F$37="Yes",T227+T13*(1+$D$177),T223)</f>
        <v>0</v>
      </c>
      <c r="U229" s="59">
        <f>IF('Data Input - Proposed'!$F$37="Yes",U227+U13*(1+$D$177),U223)</f>
        <v>0</v>
      </c>
      <c r="V229" s="59">
        <f>IF('Data Input - Proposed'!$F$37="Yes",V227+V13*(1+$D$177),V223)</f>
        <v>0</v>
      </c>
      <c r="W229" s="59">
        <f>IF('Data Input - Proposed'!$F$37="Yes",W227+W13*(1+$D$177),W223)</f>
        <v>0</v>
      </c>
      <c r="X229" s="59">
        <f>IF('Data Input - Proposed'!$F$37="Yes",X227+X13*(1+$D$177),X223)</f>
        <v>0</v>
      </c>
      <c r="Y229" s="59">
        <f>IF('Data Input - Proposed'!$F$37="Yes",Y227+Y13*(1+$D$177),Y223)</f>
        <v>0</v>
      </c>
      <c r="Z229" s="59">
        <f>IF('Data Input - Proposed'!$F$37="Yes",Z227+Z13*(1+$D$177),Z223)</f>
        <v>0</v>
      </c>
      <c r="AA229" s="59">
        <f>IF('Data Input - Proposed'!$F$37="Yes",AA227+AA13*(1+$D$177),AA223)</f>
        <v>0</v>
      </c>
      <c r="AB229" s="59">
        <f>IF('Data Input - Proposed'!$F$37="Yes",AB227+AB13*(1+$D$177),AB223)</f>
        <v>0</v>
      </c>
      <c r="AC229" s="59">
        <f>IF('Data Input - Proposed'!$F$37="Yes",AC227+AC13*(1+$D$177),AC223)</f>
        <v>0</v>
      </c>
      <c r="AD229" s="59">
        <f>IF('Data Input - Proposed'!$F$37="Yes",AD227+AD13*(1+$D$177),AD223)</f>
        <v>0</v>
      </c>
      <c r="AE229" s="59">
        <f>IF('Data Input - Proposed'!$F$37="Yes",AE227+AE13*(1+$D$177),AE223)</f>
        <v>0</v>
      </c>
      <c r="AF229" s="59">
        <f>IF('Data Input - Proposed'!$F$37="Yes",AF227+AF13*(1+$D$177),AF223)</f>
        <v>0</v>
      </c>
      <c r="AG229" s="59">
        <f>IF('Data Input - Proposed'!$F$37="Yes",AG227+AG13*(1+$D$177),AG223)</f>
        <v>0</v>
      </c>
      <c r="AH229" s="59">
        <f>IF('Data Input - Proposed'!$F$37="Yes",AH227+AH13*(1+$D$177),AH223)</f>
        <v>0</v>
      </c>
      <c r="AI229" s="59">
        <f>IF('Data Input - Proposed'!$F$37="Yes",AI227+AI13*(1+$D$177),AI223)</f>
        <v>0</v>
      </c>
      <c r="AJ229" s="59">
        <f>IF('Data Input - Proposed'!$F$37="Yes",AJ227+AJ13*(1+$D$177),AJ223)</f>
        <v>0</v>
      </c>
      <c r="AK229" s="59">
        <f>IF('Data Input - Proposed'!$F$37="Yes",AK227+AK13*(1+$D$177),AK223)</f>
        <v>0</v>
      </c>
      <c r="AL229" s="59">
        <f>IF('Data Input - Proposed'!$F$37="Yes",AL227+AL13*(1+$D$177),AL223)</f>
        <v>0</v>
      </c>
      <c r="AM229" s="59">
        <f>IF('Data Input - Proposed'!$F$37="Yes",AM227+AM13*(1+$D$177),AM223)</f>
        <v>0</v>
      </c>
      <c r="AN229" s="59">
        <f>IF('Data Input - Proposed'!$F$37="Yes",AN227+AN13*(1+$D$177),AN223)</f>
        <v>0</v>
      </c>
      <c r="AO229" s="59">
        <f>IF('Data Input - Proposed'!$F$37="Yes",AO227+AO13*(1+$D$177),AO223)</f>
        <v>0</v>
      </c>
      <c r="AP229" s="59">
        <f>IF('Data Input - Proposed'!$F$37="Yes",AP227+AP13*(1+$D$177),AP223)</f>
        <v>0</v>
      </c>
      <c r="AQ229" s="59">
        <f>IF('Data Input - Proposed'!$F$37="Yes",AQ227+AQ13*(1+$D$177),AQ223)</f>
        <v>0</v>
      </c>
      <c r="AR229" s="59">
        <f>IF('Data Input - Proposed'!$F$37="Yes",AR227+AR13*(1+$D$177),AR223)</f>
        <v>0</v>
      </c>
      <c r="AS229" s="59">
        <f>IF('Data Input - Proposed'!$F$37="Yes",AS227+AS13*(1+$D$177),AS223)</f>
        <v>0</v>
      </c>
      <c r="AT229" s="59">
        <f>IF('Data Input - Proposed'!$F$37="Yes",AT227+AT13*(1+$D$177),AT223)</f>
        <v>0</v>
      </c>
      <c r="AU229" s="59">
        <f>IF('Data Input - Proposed'!$F$37="Yes",AU227+AU13*(1+$D$177),AU223)</f>
        <v>0</v>
      </c>
      <c r="AV229" s="59">
        <f>IF('Data Input - Proposed'!$F$37="Yes",AV227+AV13*(1+$D$177),AV223)</f>
        <v>0</v>
      </c>
      <c r="AW229" s="59">
        <f>IF('Data Input - Proposed'!$F$37="Yes",AW227+AW13*(1+$D$177),AW223)</f>
        <v>0</v>
      </c>
      <c r="AX229" s="59">
        <f>IF('Data Input - Proposed'!$F$37="Yes",AX227+AX13*(1+$D$177),AX223)</f>
        <v>0</v>
      </c>
      <c r="AY229" s="59">
        <f>IF('Data Input - Proposed'!$F$37="Yes",AY227+AY13*(1+$D$177),AY223)</f>
        <v>0</v>
      </c>
      <c r="AZ229" s="59">
        <f>IF('Data Input - Proposed'!$F$37="Yes",AZ227+AZ13*(1+$D$177),AZ223)</f>
        <v>0</v>
      </c>
      <c r="BA229" s="59">
        <f>IF('Data Input - Proposed'!$F$37="Yes",BA227+BA13*(1+$D$177),BA223)</f>
        <v>0</v>
      </c>
      <c r="BB229" s="59">
        <f>IF('Data Input - Proposed'!$F$37="Yes",BB227+BB13*(1+$D$177),BB223)</f>
        <v>0</v>
      </c>
      <c r="BC229" s="59">
        <f>IF('Data Input - Proposed'!$F$37="Yes",BC227+BC13*(1+$D$177),BC223)</f>
        <v>0</v>
      </c>
      <c r="BD229" s="59">
        <f>IF('Data Input - Proposed'!$F$37="Yes",BD227+BD13*(1+$D$177),BD223)</f>
        <v>0</v>
      </c>
      <c r="BE229" s="59">
        <f>IF('Data Input - Proposed'!$F$37="Yes",BE227+BE13*(1+$D$177),BE223)</f>
        <v>0</v>
      </c>
      <c r="BF229" s="59">
        <f>IF('Data Input - Proposed'!$F$37="Yes",BF227+BF13*(1+$D$177),BF223)</f>
        <v>0</v>
      </c>
      <c r="BG229" s="59">
        <f>IF('Data Input - Proposed'!$F$37="Yes",BG227+BG13*(1+$D$177),BG223)</f>
        <v>0</v>
      </c>
      <c r="BH229" s="59">
        <f>IF('Data Input - Proposed'!$F$37="Yes",BH227+BH13*(1+$D$177),BH223)</f>
        <v>0</v>
      </c>
      <c r="BI229" s="59">
        <f>IF('Data Input - Proposed'!$F$37="Yes",BI227+BI13*(1+$D$177),BI223)</f>
        <v>0</v>
      </c>
      <c r="BJ229" s="59">
        <f>IF('Data Input - Proposed'!$F$37="Yes",BJ227+BJ13*(1+$D$177),BJ223)</f>
        <v>0</v>
      </c>
      <c r="BK229" s="59">
        <f>IF('Data Input - Proposed'!$F$37="Yes",BK227+BK13*(1+$D$177),BK223)</f>
        <v>0</v>
      </c>
      <c r="BL229" s="59">
        <f>IF('Data Input - Proposed'!$F$37="Yes",BL227+BL13*(1+$D$177),BL223)</f>
        <v>0</v>
      </c>
      <c r="BM229" s="59">
        <f>IF('Data Input - Proposed'!$F$37="Yes",BM227+BM13*(1+$D$177),BM223)</f>
        <v>0</v>
      </c>
      <c r="BN229" s="59">
        <f>IF('Data Input - Proposed'!$F$37="Yes",BN227+BN13*(1+$D$177),BN223)</f>
        <v>0</v>
      </c>
      <c r="BO229" s="59">
        <f>IF('Data Input - Proposed'!$F$37="Yes",BO227+BO13*(1+$D$177),BO223)</f>
        <v>0</v>
      </c>
      <c r="BP229" s="59">
        <f>IF('Data Input - Proposed'!$F$37="Yes",BP227+BP13*(1+$D$177),BP223)</f>
        <v>0</v>
      </c>
      <c r="BQ229" s="59">
        <f>IF('Data Input - Proposed'!$F$37="Yes",BQ227+BQ13*(1+$D$177),BQ223)</f>
        <v>0</v>
      </c>
      <c r="BR229" s="59">
        <f>IF('Data Input - Proposed'!$F$37="Yes",BR227+BR13*(1+$D$177),BR223)</f>
        <v>0</v>
      </c>
      <c r="BS229" s="59">
        <f>IF('Data Input - Proposed'!$F$37="Yes",BS227+BS13*(1+$D$177),BS223)</f>
        <v>0</v>
      </c>
      <c r="BT229" s="59">
        <f>IF('Data Input - Proposed'!$F$37="Yes",BT227+BT13*(1+$D$177),BT223)</f>
        <v>0</v>
      </c>
      <c r="BU229" s="59">
        <f>IF('Data Input - Proposed'!$F$37="Yes",BU227+BU13*(1+$D$177),BU223)</f>
        <v>0</v>
      </c>
      <c r="BV229" s="59">
        <f>IF('Data Input - Proposed'!$F$37="Yes",BV227+BV13*(1+$D$177),BV223)</f>
        <v>0</v>
      </c>
      <c r="BW229" s="59">
        <f>IF('Data Input - Proposed'!$F$37="Yes",BW227+BW13*(1+$D$177),BW223)</f>
        <v>0</v>
      </c>
      <c r="BX229" s="59">
        <f>IF('Data Input - Proposed'!$F$37="Yes",BX227+BX13*(1+$D$177),BX223)</f>
        <v>0</v>
      </c>
      <c r="BY229" s="59">
        <f>IF('Data Input - Proposed'!$F$37="Yes",BY227+BY13*(1+$D$177),BY223)</f>
        <v>0</v>
      </c>
      <c r="BZ229" s="59">
        <f>IF('Data Input - Proposed'!$F$37="Yes",BZ227+BZ13*(1+$D$177),BZ223)</f>
        <v>0</v>
      </c>
      <c r="CA229" s="59">
        <f>IF('Data Input - Proposed'!$F$37="Yes",CA227+CA13*(1+$D$177),CA223)</f>
        <v>0</v>
      </c>
      <c r="CB229" s="59">
        <f>IF('Data Input - Proposed'!$F$37="Yes",CB227+CB13*(1+$D$177),CB223)</f>
        <v>0</v>
      </c>
      <c r="CC229" s="59">
        <f>IF('Data Input - Proposed'!$F$37="Yes",CC227+CC13*(1+$D$177),CC223)</f>
        <v>0</v>
      </c>
      <c r="CD229" s="59">
        <f>IF('Data Input - Proposed'!$F$37="Yes",CD227+CD13*(1+$D$177),CD223)</f>
        <v>0</v>
      </c>
      <c r="CE229" s="59">
        <f>IF('Data Input - Proposed'!$F$37="Yes",CE227+CE13*(1+$D$177),CE223)</f>
        <v>0</v>
      </c>
      <c r="CF229" s="59">
        <f>IF('Data Input - Proposed'!$F$37="Yes",CF227+CF13*(1+$D$177),CF223)</f>
        <v>0</v>
      </c>
      <c r="CG229" s="59">
        <f>IF('Data Input - Proposed'!$F$37="Yes",CG227+CG13*(1+$D$177),CG223)</f>
        <v>0</v>
      </c>
      <c r="CH229" s="59">
        <f>IF('Data Input - Proposed'!$F$37="Yes",CH227+CH13*(1+$D$177),CH223)</f>
        <v>0</v>
      </c>
      <c r="CI229" s="59">
        <f>IF('Data Input - Proposed'!$F$37="Yes",CI227+CI13*(1+$D$177),CI223)</f>
        <v>0</v>
      </c>
      <c r="CJ229" s="59">
        <f>IF('Data Input - Proposed'!$F$37="Yes",CJ227+CJ13*(1+$D$177),CJ223)</f>
        <v>0</v>
      </c>
      <c r="CK229" s="59">
        <f>IF('Data Input - Proposed'!$F$37="Yes",CK227+CK13*(1+$D$177),CK223)</f>
        <v>0</v>
      </c>
      <c r="CL229" s="59">
        <f>IF('Data Input - Proposed'!$F$37="Yes",CL227+CL13*(1+$D$177),CL223)</f>
        <v>0</v>
      </c>
      <c r="CM229" s="59">
        <f>IF('Data Input - Proposed'!$F$37="Yes",CM227+CM13*(1+$D$177),CM223)</f>
        <v>0</v>
      </c>
      <c r="CN229" s="59">
        <f>IF('Data Input - Proposed'!$F$37="Yes",CN227+CN13*(1+$D$177),CN223)</f>
        <v>0</v>
      </c>
      <c r="CO229" s="59">
        <f>IF('Data Input - Proposed'!$F$37="Yes",CO227+CO13*(1+$D$177),CO223)</f>
        <v>0</v>
      </c>
      <c r="CP229" s="59">
        <f>IF('Data Input - Proposed'!$F$37="Yes",CP227+CP13*(1+$D$177),CP223)</f>
        <v>0</v>
      </c>
      <c r="CQ229" s="59">
        <f>IF('Data Input - Proposed'!$F$37="Yes",CQ227+CQ13*(1+$D$177),CQ223)</f>
        <v>0</v>
      </c>
      <c r="CR229" s="59">
        <f>IF('Data Input - Proposed'!$F$37="Yes",CR227+CR13*(1+$D$177),CR223)</f>
        <v>0</v>
      </c>
      <c r="CS229" s="59">
        <f>IF('Data Input - Proposed'!$F$37="Yes",CS227+CS13*(1+$D$177),CS223)</f>
        <v>0</v>
      </c>
      <c r="CT229" s="59">
        <f>IF('Data Input - Proposed'!$F$37="Yes",CT227+CT13*(1+$D$177),CT223)</f>
        <v>0</v>
      </c>
      <c r="CU229" s="59">
        <f>IF('Data Input - Proposed'!$F$37="Yes",CU227+CU13*(1+$D$177),CU223)</f>
        <v>0</v>
      </c>
      <c r="CV229" s="59">
        <f>IF('Data Input - Proposed'!$F$37="Yes",CV227+CV13*(1+$D$177),CV223)</f>
        <v>0</v>
      </c>
      <c r="CW229" s="59">
        <f>IF('Data Input - Proposed'!$F$37="Yes",CW227+CW13*(1+$D$177),CW223)</f>
        <v>0</v>
      </c>
      <c r="CX229" s="59">
        <f>IF('Data Input - Proposed'!$F$37="Yes",CX227+CX13*(1+$D$177),CX223)</f>
        <v>0</v>
      </c>
      <c r="CY229" s="59">
        <f>IF('Data Input - Proposed'!$F$37="Yes",CY227+CY13*(1+$D$177),CY223)</f>
        <v>0</v>
      </c>
      <c r="CZ229" s="391"/>
    </row>
    <row r="230" spans="2:104" x14ac:dyDescent="0.25">
      <c r="B230" s="393"/>
      <c r="C230" s="390"/>
      <c r="D230" s="401"/>
      <c r="E230" s="401"/>
      <c r="F230" s="401"/>
      <c r="G230" s="401"/>
      <c r="H230" s="401"/>
      <c r="I230" s="401"/>
      <c r="J230" s="401"/>
      <c r="K230" s="401"/>
      <c r="L230" s="401"/>
      <c r="M230" s="401"/>
      <c r="N230" s="401"/>
      <c r="O230" s="401"/>
      <c r="P230" s="401"/>
      <c r="Q230" s="401"/>
      <c r="R230" s="401"/>
      <c r="S230" s="401"/>
      <c r="T230" s="401"/>
      <c r="U230" s="401"/>
      <c r="V230" s="401"/>
      <c r="W230" s="401"/>
      <c r="X230" s="401"/>
      <c r="Y230" s="401"/>
      <c r="Z230" s="401"/>
      <c r="AA230" s="401"/>
      <c r="AB230" s="401"/>
      <c r="AC230" s="401"/>
      <c r="AD230" s="401"/>
      <c r="AE230" s="401"/>
      <c r="AF230" s="401"/>
      <c r="AG230" s="401"/>
      <c r="AH230" s="401"/>
      <c r="AI230" s="401"/>
      <c r="AJ230" s="401"/>
      <c r="AK230" s="401"/>
      <c r="AL230" s="401"/>
      <c r="AM230" s="401"/>
      <c r="AN230" s="401"/>
      <c r="AO230" s="401"/>
      <c r="AP230" s="401"/>
      <c r="AQ230" s="401"/>
      <c r="AR230" s="401"/>
      <c r="AS230" s="401"/>
      <c r="AT230" s="401"/>
      <c r="AU230" s="401"/>
      <c r="AV230" s="401"/>
      <c r="AW230" s="401"/>
      <c r="AX230" s="401"/>
      <c r="AY230" s="401"/>
      <c r="AZ230" s="401"/>
      <c r="BA230" s="401"/>
      <c r="BB230" s="401"/>
      <c r="BC230" s="401"/>
      <c r="BD230" s="401"/>
      <c r="BE230" s="401"/>
      <c r="BF230" s="401"/>
      <c r="BG230" s="401"/>
      <c r="BH230" s="401"/>
      <c r="BI230" s="401"/>
      <c r="BJ230" s="401"/>
      <c r="BK230" s="401"/>
      <c r="BL230" s="50"/>
      <c r="BM230" s="50"/>
      <c r="BN230" s="50"/>
      <c r="BO230" s="50"/>
      <c r="BP230" s="50"/>
      <c r="BQ230" s="50"/>
      <c r="BR230" s="50"/>
      <c r="BS230" s="50"/>
      <c r="BT230" s="50"/>
      <c r="BU230" s="50"/>
      <c r="BV230" s="50"/>
      <c r="BW230" s="50"/>
      <c r="BX230" s="50"/>
      <c r="BY230" s="50"/>
      <c r="BZ230" s="50"/>
      <c r="CA230" s="50"/>
      <c r="CB230" s="50"/>
      <c r="CC230" s="50"/>
      <c r="CD230" s="50"/>
      <c r="CE230" s="50"/>
      <c r="CF230" s="50"/>
      <c r="CG230" s="50"/>
      <c r="CH230" s="50"/>
      <c r="CI230" s="50"/>
      <c r="CJ230" s="50"/>
      <c r="CK230" s="50"/>
      <c r="CL230" s="50"/>
      <c r="CM230" s="50"/>
      <c r="CN230" s="50"/>
      <c r="CO230" s="50"/>
      <c r="CP230" s="50"/>
      <c r="CQ230" s="50"/>
      <c r="CR230" s="50"/>
      <c r="CS230" s="50"/>
      <c r="CT230" s="50"/>
      <c r="CU230" s="50"/>
      <c r="CV230" s="50"/>
      <c r="CW230" s="50"/>
      <c r="CX230" s="50"/>
      <c r="CY230" s="50"/>
      <c r="CZ230" s="391"/>
    </row>
    <row r="231" spans="2:104" x14ac:dyDescent="0.25">
      <c r="B231" s="395" t="s">
        <v>192</v>
      </c>
      <c r="C231" s="396"/>
      <c r="D231" s="397"/>
      <c r="E231" s="397"/>
      <c r="F231" s="397"/>
      <c r="G231" s="397"/>
      <c r="H231" s="397"/>
      <c r="I231" s="397"/>
      <c r="J231" s="397"/>
      <c r="K231" s="397"/>
      <c r="L231" s="397"/>
      <c r="M231" s="397"/>
      <c r="N231" s="397"/>
      <c r="O231" s="397"/>
      <c r="P231" s="397"/>
      <c r="Q231" s="397"/>
      <c r="R231" s="397"/>
      <c r="S231" s="397"/>
      <c r="T231" s="397"/>
      <c r="U231" s="397"/>
      <c r="V231" s="397"/>
      <c r="W231" s="397"/>
      <c r="X231" s="397"/>
      <c r="Y231" s="397"/>
      <c r="Z231" s="397"/>
      <c r="AA231" s="397"/>
      <c r="AB231" s="397"/>
      <c r="AC231" s="397"/>
      <c r="AD231" s="397"/>
      <c r="AE231" s="397"/>
      <c r="AF231" s="397"/>
      <c r="AG231" s="397"/>
      <c r="AH231" s="397"/>
      <c r="AI231" s="397"/>
      <c r="AJ231" s="397"/>
      <c r="AK231" s="397"/>
      <c r="AL231" s="397"/>
      <c r="AM231" s="397"/>
      <c r="AN231" s="397"/>
      <c r="AO231" s="397"/>
      <c r="AP231" s="397"/>
      <c r="AQ231" s="397"/>
      <c r="AR231" s="397"/>
      <c r="AS231" s="397"/>
      <c r="AT231" s="397"/>
      <c r="AU231" s="397"/>
      <c r="AV231" s="397"/>
      <c r="AW231" s="397"/>
      <c r="AX231" s="397"/>
      <c r="AY231" s="397"/>
      <c r="AZ231" s="397"/>
      <c r="BA231" s="397"/>
      <c r="BB231" s="397"/>
      <c r="BC231" s="397"/>
      <c r="BD231" s="397"/>
      <c r="BE231" s="397"/>
      <c r="BF231" s="397"/>
      <c r="BG231" s="397"/>
      <c r="BH231" s="397"/>
      <c r="BI231" s="397"/>
      <c r="BJ231" s="397"/>
      <c r="BK231" s="397"/>
      <c r="BL231" s="397"/>
      <c r="BM231" s="397"/>
      <c r="BN231" s="397"/>
      <c r="BO231" s="397"/>
      <c r="BP231" s="397"/>
      <c r="BQ231" s="397"/>
      <c r="BR231" s="397"/>
      <c r="BS231" s="397"/>
      <c r="BT231" s="397"/>
      <c r="BU231" s="397"/>
      <c r="BV231" s="397"/>
      <c r="BW231" s="397"/>
      <c r="BX231" s="397"/>
      <c r="BY231" s="397"/>
      <c r="BZ231" s="397"/>
      <c r="CA231" s="397"/>
      <c r="CB231" s="397"/>
      <c r="CC231" s="397"/>
      <c r="CD231" s="397"/>
      <c r="CE231" s="397"/>
      <c r="CF231" s="397"/>
      <c r="CG231" s="397"/>
      <c r="CH231" s="397"/>
      <c r="CI231" s="397"/>
      <c r="CJ231" s="397"/>
      <c r="CK231" s="397"/>
      <c r="CL231" s="397"/>
      <c r="CM231" s="397"/>
      <c r="CN231" s="397"/>
      <c r="CO231" s="397"/>
      <c r="CP231" s="397"/>
      <c r="CQ231" s="397"/>
      <c r="CR231" s="397"/>
      <c r="CS231" s="397"/>
      <c r="CT231" s="397"/>
      <c r="CU231" s="397"/>
      <c r="CV231" s="397"/>
      <c r="CW231" s="397"/>
      <c r="CX231" s="397"/>
      <c r="CY231" s="397"/>
      <c r="CZ231" s="398"/>
    </row>
    <row r="232" spans="2:104" x14ac:dyDescent="0.25">
      <c r="B232" s="389"/>
      <c r="C232" s="390"/>
      <c r="D232" s="50"/>
      <c r="E232" s="50"/>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c r="CC232" s="50"/>
      <c r="CD232" s="50"/>
      <c r="CE232" s="50"/>
      <c r="CF232" s="50"/>
      <c r="CG232" s="50"/>
      <c r="CH232" s="50"/>
      <c r="CI232" s="50"/>
      <c r="CJ232" s="50"/>
      <c r="CK232" s="50"/>
      <c r="CL232" s="50"/>
      <c r="CM232" s="50"/>
      <c r="CN232" s="50"/>
      <c r="CO232" s="50"/>
      <c r="CP232" s="50"/>
      <c r="CQ232" s="50"/>
      <c r="CR232" s="50"/>
      <c r="CS232" s="50"/>
      <c r="CT232" s="50"/>
      <c r="CU232" s="50"/>
      <c r="CV232" s="50"/>
      <c r="CW232" s="50"/>
      <c r="CX232" s="50"/>
      <c r="CY232" s="50"/>
      <c r="CZ232" s="391"/>
    </row>
    <row r="233" spans="2:104" s="109" customFormat="1" x14ac:dyDescent="0.25">
      <c r="B233" s="402" t="s">
        <v>407</v>
      </c>
      <c r="C233" s="417"/>
      <c r="D233" s="417" t="s">
        <v>20</v>
      </c>
      <c r="E233" s="417" t="s">
        <v>309</v>
      </c>
      <c r="F233" s="417" t="s">
        <v>310</v>
      </c>
      <c r="G233" s="417" t="s">
        <v>44</v>
      </c>
      <c r="H233" s="417"/>
      <c r="I233" s="417" t="s">
        <v>333</v>
      </c>
      <c r="J233" s="417" t="s">
        <v>341</v>
      </c>
      <c r="K233" s="417" t="s">
        <v>311</v>
      </c>
      <c r="L233" s="417" t="s">
        <v>312</v>
      </c>
      <c r="M233" s="417" t="s">
        <v>1058</v>
      </c>
      <c r="N233" s="417" t="s">
        <v>1059</v>
      </c>
      <c r="O233" s="417"/>
      <c r="P233" s="417"/>
      <c r="Q233" s="417"/>
      <c r="R233" s="417"/>
      <c r="S233" s="417"/>
      <c r="T233" s="417"/>
      <c r="U233" s="417"/>
      <c r="V233" s="417"/>
      <c r="W233" s="417"/>
      <c r="X233" s="417"/>
      <c r="Y233" s="417"/>
      <c r="Z233" s="417"/>
      <c r="AA233" s="417"/>
      <c r="AB233" s="417"/>
      <c r="AC233" s="417"/>
      <c r="AD233" s="417"/>
      <c r="AE233" s="417"/>
      <c r="AF233" s="417"/>
      <c r="AG233" s="417"/>
      <c r="AH233" s="417"/>
      <c r="AI233" s="417"/>
      <c r="AJ233" s="417"/>
      <c r="AK233" s="417"/>
      <c r="AL233" s="417"/>
      <c r="AM233" s="417"/>
      <c r="AN233" s="417"/>
      <c r="AO233" s="417"/>
      <c r="AP233" s="417"/>
      <c r="AQ233" s="417"/>
      <c r="AR233" s="417"/>
      <c r="AS233" s="417"/>
      <c r="AT233" s="417"/>
      <c r="AU233" s="417"/>
      <c r="AV233" s="417"/>
      <c r="AW233" s="417"/>
      <c r="AX233" s="417"/>
      <c r="AY233" s="417"/>
      <c r="AZ233" s="417"/>
      <c r="BA233" s="417"/>
      <c r="BB233" s="417"/>
      <c r="BC233" s="417"/>
      <c r="BD233" s="417"/>
      <c r="BE233" s="417"/>
      <c r="BF233" s="417"/>
      <c r="BG233" s="417"/>
      <c r="BH233" s="417"/>
      <c r="BI233" s="417"/>
      <c r="BJ233" s="417"/>
      <c r="BK233" s="417"/>
      <c r="BL233" s="417"/>
      <c r="BM233" s="417"/>
      <c r="BN233" s="417"/>
      <c r="BO233" s="417"/>
      <c r="BP233" s="417"/>
      <c r="BQ233" s="417"/>
      <c r="BR233" s="417"/>
      <c r="BS233" s="417"/>
      <c r="BT233" s="417"/>
      <c r="BU233" s="417"/>
      <c r="BV233" s="417"/>
      <c r="BW233" s="417"/>
      <c r="BX233" s="417"/>
      <c r="BY233" s="417"/>
      <c r="BZ233" s="417"/>
      <c r="CA233" s="417"/>
      <c r="CB233" s="417"/>
      <c r="CC233" s="417"/>
      <c r="CD233" s="417"/>
      <c r="CE233" s="417"/>
      <c r="CF233" s="417"/>
      <c r="CG233" s="417"/>
      <c r="CH233" s="417"/>
      <c r="CI233" s="417"/>
      <c r="CJ233" s="417"/>
      <c r="CK233" s="417"/>
      <c r="CL233" s="417"/>
      <c r="CM233" s="417"/>
      <c r="CN233" s="417"/>
      <c r="CO233" s="417"/>
      <c r="CP233" s="417"/>
      <c r="CQ233" s="417"/>
      <c r="CR233" s="417"/>
      <c r="CS233" s="417"/>
      <c r="CT233" s="417"/>
      <c r="CU233" s="417"/>
      <c r="CV233" s="417"/>
      <c r="CW233" s="417"/>
      <c r="CX233" s="417"/>
      <c r="CY233" s="417"/>
      <c r="CZ233" s="418"/>
    </row>
    <row r="234" spans="2:104" x14ac:dyDescent="0.25">
      <c r="B234" s="393" t="s">
        <v>57</v>
      </c>
      <c r="C234" s="9" t="s">
        <v>1117</v>
      </c>
      <c r="D234" s="59">
        <f>SUM(D36:CY36)</f>
        <v>0</v>
      </c>
      <c r="E234" s="50"/>
      <c r="F234" s="50"/>
      <c r="G234" s="419"/>
      <c r="H234" s="639"/>
      <c r="I234" s="59">
        <f>D234*(1-$D$177)</f>
        <v>0</v>
      </c>
      <c r="J234" s="59">
        <f>D234*(1+$D$177)</f>
        <v>0</v>
      </c>
      <c r="K234" s="59">
        <f>SUM(D194:CY194)</f>
        <v>0</v>
      </c>
      <c r="L234" s="59">
        <f>SUM(D205:CY205)</f>
        <v>0</v>
      </c>
      <c r="M234" s="59">
        <f>SUM(D218:CY218)</f>
        <v>0</v>
      </c>
      <c r="N234" s="59">
        <f>SUM(D229:CY229)</f>
        <v>0</v>
      </c>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391"/>
    </row>
    <row r="235" spans="2:104" x14ac:dyDescent="0.25">
      <c r="B235" s="393" t="s">
        <v>58</v>
      </c>
      <c r="C235" s="9" t="s">
        <v>1117</v>
      </c>
      <c r="D235" s="59">
        <f>SUM(D40:CY40)</f>
        <v>0</v>
      </c>
      <c r="E235" s="50"/>
      <c r="F235" s="50"/>
      <c r="G235" s="419"/>
      <c r="H235" s="639"/>
      <c r="I235" s="59">
        <f>$D$235*(1-$D$181)</f>
        <v>0</v>
      </c>
      <c r="J235" s="59">
        <f>$D$235*(1+$D$181)</f>
        <v>0</v>
      </c>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c r="CC235" s="50"/>
      <c r="CD235" s="50"/>
      <c r="CE235" s="50"/>
      <c r="CF235" s="50"/>
      <c r="CG235" s="50"/>
      <c r="CH235" s="50"/>
      <c r="CI235" s="50"/>
      <c r="CJ235" s="50"/>
      <c r="CK235" s="50"/>
      <c r="CL235" s="50"/>
      <c r="CM235" s="50"/>
      <c r="CN235" s="50"/>
      <c r="CO235" s="50"/>
      <c r="CP235" s="50"/>
      <c r="CQ235" s="50"/>
      <c r="CR235" s="50"/>
      <c r="CS235" s="50"/>
      <c r="CT235" s="50"/>
      <c r="CU235" s="50"/>
      <c r="CV235" s="50"/>
      <c r="CW235" s="50"/>
      <c r="CX235" s="50"/>
      <c r="CY235" s="50"/>
      <c r="CZ235" s="391"/>
    </row>
    <row r="236" spans="2:104" x14ac:dyDescent="0.25">
      <c r="B236" s="393" t="s">
        <v>27</v>
      </c>
      <c r="C236" s="9" t="s">
        <v>1117</v>
      </c>
      <c r="D236" s="59">
        <f>SUM(D44:CY44)</f>
        <v>0</v>
      </c>
      <c r="E236" s="419"/>
      <c r="F236" s="419"/>
      <c r="G236" s="419"/>
      <c r="H236" s="639"/>
      <c r="I236" s="419"/>
      <c r="J236" s="419"/>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391"/>
    </row>
    <row r="237" spans="2:104" x14ac:dyDescent="0.25">
      <c r="B237" s="393" t="s">
        <v>52</v>
      </c>
      <c r="C237" s="9" t="s">
        <v>1117</v>
      </c>
      <c r="D237" s="59">
        <f>SUM(D48:CY48)</f>
        <v>0</v>
      </c>
      <c r="E237" s="59">
        <f>SUM(D101:CY101)+SUM(D49:CY49)</f>
        <v>0</v>
      </c>
      <c r="F237" s="59">
        <f>SUM(D135:CY135)+SUM(D49:CY49)</f>
        <v>0</v>
      </c>
      <c r="G237" s="419"/>
      <c r="H237" s="639"/>
      <c r="I237" s="419"/>
      <c r="J237" s="419"/>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391"/>
    </row>
    <row r="238" spans="2:104" x14ac:dyDescent="0.25">
      <c r="B238" s="393" t="s">
        <v>37</v>
      </c>
      <c r="C238" s="9" t="s">
        <v>1117</v>
      </c>
      <c r="D238" s="59">
        <f>SUM(D72:CY72)</f>
        <v>0</v>
      </c>
      <c r="E238" s="59">
        <f>SUM(D115:CY115)</f>
        <v>0</v>
      </c>
      <c r="F238" s="59">
        <f>SUM(D149:CY149)</f>
        <v>0</v>
      </c>
      <c r="G238" s="59">
        <f>SUM(D173:CY173)</f>
        <v>0</v>
      </c>
      <c r="H238" s="8"/>
      <c r="I238" s="419"/>
      <c r="J238" s="419"/>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391"/>
    </row>
    <row r="239" spans="2:104" x14ac:dyDescent="0.25">
      <c r="B239" s="393" t="s">
        <v>59</v>
      </c>
      <c r="C239" s="9" t="s">
        <v>1117</v>
      </c>
      <c r="D239" s="59">
        <f>SUM(D87:CY87)</f>
        <v>0</v>
      </c>
      <c r="E239" s="59">
        <f>SUM(D122:CY122)</f>
        <v>0</v>
      </c>
      <c r="F239" s="59">
        <f>SUM(D156:CY156)</f>
        <v>0</v>
      </c>
      <c r="G239" s="419"/>
      <c r="H239" s="419"/>
      <c r="I239" s="419"/>
      <c r="J239" s="419"/>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391"/>
    </row>
    <row r="240" spans="2:104" x14ac:dyDescent="0.25">
      <c r="B240" s="393" t="s">
        <v>383</v>
      </c>
      <c r="C240" s="9" t="s">
        <v>1117</v>
      </c>
      <c r="D240" s="50"/>
      <c r="E240" s="50"/>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391"/>
    </row>
    <row r="241" spans="2:104" x14ac:dyDescent="0.25">
      <c r="B241" s="393"/>
      <c r="C241" s="390"/>
      <c r="D241" s="50"/>
      <c r="E241" s="50"/>
      <c r="F241" s="50"/>
      <c r="G241" s="50"/>
      <c r="H241" s="50"/>
      <c r="I241" s="50"/>
      <c r="J241" s="50"/>
      <c r="K241" s="50"/>
      <c r="L241" s="50"/>
      <c r="M241" s="50"/>
      <c r="N241" s="50"/>
      <c r="O241" s="50"/>
      <c r="P241" s="50"/>
      <c r="Q241" s="50"/>
      <c r="R241" s="8"/>
      <c r="S241" s="8"/>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c r="CC241" s="50"/>
      <c r="CD241" s="50"/>
      <c r="CE241" s="50"/>
      <c r="CF241" s="50"/>
      <c r="CG241" s="50"/>
      <c r="CH241" s="50"/>
      <c r="CI241" s="50"/>
      <c r="CJ241" s="50"/>
      <c r="CK241" s="50"/>
      <c r="CL241" s="50"/>
      <c r="CM241" s="50"/>
      <c r="CN241" s="50"/>
      <c r="CO241" s="50"/>
      <c r="CP241" s="50"/>
      <c r="CQ241" s="50"/>
      <c r="CR241" s="50"/>
      <c r="CS241" s="50"/>
      <c r="CT241" s="50"/>
      <c r="CU241" s="50"/>
      <c r="CV241" s="50"/>
      <c r="CW241" s="50"/>
      <c r="CX241" s="50"/>
      <c r="CY241" s="50"/>
      <c r="CZ241" s="391"/>
    </row>
    <row r="242" spans="2:104" s="109" customFormat="1" x14ac:dyDescent="0.25">
      <c r="B242" s="402" t="s">
        <v>55</v>
      </c>
      <c r="C242" s="417"/>
      <c r="D242" s="417" t="s">
        <v>306</v>
      </c>
      <c r="E242" s="417" t="s">
        <v>334</v>
      </c>
      <c r="F242" s="417" t="s">
        <v>307</v>
      </c>
      <c r="G242" s="417" t="s">
        <v>308</v>
      </c>
      <c r="H242" s="417" t="s">
        <v>335</v>
      </c>
      <c r="I242" s="417" t="s">
        <v>336</v>
      </c>
      <c r="J242" s="417" t="s">
        <v>337</v>
      </c>
      <c r="K242" s="417" t="s">
        <v>338</v>
      </c>
      <c r="L242" s="417" t="s">
        <v>339</v>
      </c>
      <c r="M242" s="417" t="s">
        <v>340</v>
      </c>
      <c r="N242" s="417" t="s">
        <v>311</v>
      </c>
      <c r="O242" s="417" t="s">
        <v>312</v>
      </c>
      <c r="P242" s="50"/>
      <c r="Q242" s="50"/>
      <c r="R242" s="50"/>
      <c r="S242" s="50"/>
      <c r="T242" s="417"/>
      <c r="U242" s="417"/>
      <c r="V242" s="417"/>
      <c r="W242" s="417"/>
      <c r="X242" s="417"/>
      <c r="Y242" s="417"/>
      <c r="Z242" s="417"/>
      <c r="AA242" s="417"/>
      <c r="AB242" s="417"/>
      <c r="AC242" s="417"/>
      <c r="AD242" s="417"/>
      <c r="AE242" s="417"/>
      <c r="AF242" s="417"/>
      <c r="AG242" s="417"/>
      <c r="AH242" s="417"/>
      <c r="AI242" s="417"/>
      <c r="AJ242" s="417"/>
      <c r="AK242" s="417"/>
      <c r="AL242" s="417"/>
      <c r="AM242" s="417"/>
      <c r="AN242" s="417"/>
      <c r="AO242" s="417"/>
      <c r="AP242" s="417"/>
      <c r="AQ242" s="417"/>
      <c r="AR242" s="417"/>
      <c r="AS242" s="417"/>
      <c r="AT242" s="417"/>
      <c r="AU242" s="417"/>
      <c r="AV242" s="417"/>
      <c r="AW242" s="417"/>
      <c r="AX242" s="417"/>
      <c r="AY242" s="417"/>
      <c r="AZ242" s="417"/>
      <c r="BA242" s="417"/>
      <c r="BB242" s="417"/>
      <c r="BC242" s="417"/>
      <c r="BD242" s="417"/>
      <c r="BE242" s="417"/>
      <c r="BF242" s="417"/>
      <c r="BG242" s="417"/>
      <c r="BH242" s="417"/>
      <c r="BI242" s="417"/>
      <c r="BJ242" s="417"/>
      <c r="BK242" s="417"/>
      <c r="BL242" s="417"/>
      <c r="BM242" s="417"/>
      <c r="BN242" s="417"/>
      <c r="BO242" s="417"/>
      <c r="BP242" s="417"/>
      <c r="BQ242" s="417"/>
      <c r="BR242" s="417"/>
      <c r="BS242" s="417"/>
      <c r="BT242" s="417"/>
      <c r="BU242" s="417"/>
      <c r="BV242" s="417"/>
      <c r="BW242" s="417"/>
      <c r="BX242" s="417"/>
      <c r="BY242" s="417"/>
      <c r="BZ242" s="417"/>
      <c r="CA242" s="417"/>
      <c r="CB242" s="417"/>
      <c r="CC242" s="417"/>
      <c r="CD242" s="417"/>
      <c r="CE242" s="417"/>
      <c r="CF242" s="417"/>
      <c r="CG242" s="417"/>
      <c r="CH242" s="417"/>
      <c r="CI242" s="417"/>
      <c r="CJ242" s="417"/>
      <c r="CK242" s="417"/>
      <c r="CL242" s="417"/>
      <c r="CM242" s="417"/>
      <c r="CN242" s="417"/>
      <c r="CO242" s="417"/>
      <c r="CP242" s="417"/>
      <c r="CQ242" s="417"/>
      <c r="CR242" s="417"/>
      <c r="CS242" s="417"/>
      <c r="CT242" s="417"/>
      <c r="CU242" s="417"/>
      <c r="CV242" s="417"/>
      <c r="CW242" s="417"/>
      <c r="CX242" s="417"/>
      <c r="CY242" s="417"/>
      <c r="CZ242" s="418"/>
    </row>
    <row r="243" spans="2:104" x14ac:dyDescent="0.25">
      <c r="B243" s="393" t="s">
        <v>57</v>
      </c>
      <c r="C243" s="9" t="s">
        <v>1117</v>
      </c>
      <c r="D243" s="832">
        <f>I234</f>
        <v>0</v>
      </c>
      <c r="E243" s="832">
        <f>J234</f>
        <v>0</v>
      </c>
      <c r="F243" s="58">
        <f t="shared" ref="F243:M243" si="82">$D234</f>
        <v>0</v>
      </c>
      <c r="G243" s="58">
        <f t="shared" si="82"/>
        <v>0</v>
      </c>
      <c r="H243" s="58">
        <f>$D234</f>
        <v>0</v>
      </c>
      <c r="I243" s="58">
        <f>$D234</f>
        <v>0</v>
      </c>
      <c r="J243" s="58">
        <f t="shared" si="82"/>
        <v>0</v>
      </c>
      <c r="K243" s="58">
        <f t="shared" si="82"/>
        <v>0</v>
      </c>
      <c r="L243" s="58">
        <f t="shared" si="82"/>
        <v>0</v>
      </c>
      <c r="M243" s="58">
        <f t="shared" si="82"/>
        <v>0</v>
      </c>
      <c r="N243" s="832">
        <f>K234</f>
        <v>0</v>
      </c>
      <c r="O243" s="832">
        <f>L234</f>
        <v>0</v>
      </c>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c r="CC243" s="50"/>
      <c r="CD243" s="50"/>
      <c r="CE243" s="50"/>
      <c r="CF243" s="50"/>
      <c r="CG243" s="50"/>
      <c r="CH243" s="50"/>
      <c r="CI243" s="50"/>
      <c r="CJ243" s="50"/>
      <c r="CK243" s="50"/>
      <c r="CL243" s="50"/>
      <c r="CM243" s="50"/>
      <c r="CN243" s="50"/>
      <c r="CO243" s="50"/>
      <c r="CP243" s="50"/>
      <c r="CQ243" s="50"/>
      <c r="CR243" s="50"/>
      <c r="CS243" s="50"/>
      <c r="CT243" s="50"/>
      <c r="CU243" s="50"/>
      <c r="CV243" s="50"/>
      <c r="CW243" s="50"/>
      <c r="CX243" s="50"/>
      <c r="CY243" s="50"/>
      <c r="CZ243" s="391"/>
    </row>
    <row r="244" spans="2:104" x14ac:dyDescent="0.25">
      <c r="B244" s="393" t="s">
        <v>58</v>
      </c>
      <c r="C244" s="9" t="s">
        <v>1117</v>
      </c>
      <c r="D244" s="58">
        <f t="shared" ref="D244:E248" si="83">$D235</f>
        <v>0</v>
      </c>
      <c r="E244" s="58">
        <f t="shared" si="83"/>
        <v>0</v>
      </c>
      <c r="F244" s="930">
        <f>I235</f>
        <v>0</v>
      </c>
      <c r="G244" s="930">
        <f>J235</f>
        <v>0</v>
      </c>
      <c r="H244" s="58">
        <f t="shared" ref="H244:O245" si="84">$D235</f>
        <v>0</v>
      </c>
      <c r="I244" s="58">
        <f t="shared" si="84"/>
        <v>0</v>
      </c>
      <c r="J244" s="58">
        <f t="shared" si="84"/>
        <v>0</v>
      </c>
      <c r="K244" s="58">
        <f t="shared" si="84"/>
        <v>0</v>
      </c>
      <c r="L244" s="58">
        <f t="shared" si="84"/>
        <v>0</v>
      </c>
      <c r="M244" s="58">
        <f t="shared" si="84"/>
        <v>0</v>
      </c>
      <c r="N244" s="58">
        <f t="shared" si="84"/>
        <v>0</v>
      </c>
      <c r="O244" s="58">
        <f t="shared" si="84"/>
        <v>0</v>
      </c>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c r="CC244" s="50"/>
      <c r="CD244" s="50"/>
      <c r="CE244" s="50"/>
      <c r="CF244" s="50"/>
      <c r="CG244" s="50"/>
      <c r="CH244" s="50"/>
      <c r="CI244" s="50"/>
      <c r="CJ244" s="50"/>
      <c r="CK244" s="50"/>
      <c r="CL244" s="50"/>
      <c r="CM244" s="50"/>
      <c r="CN244" s="50"/>
      <c r="CO244" s="50"/>
      <c r="CP244" s="50"/>
      <c r="CQ244" s="50"/>
      <c r="CR244" s="50"/>
      <c r="CS244" s="50"/>
      <c r="CT244" s="50"/>
      <c r="CU244" s="50"/>
      <c r="CV244" s="50"/>
      <c r="CW244" s="50"/>
      <c r="CX244" s="50"/>
      <c r="CY244" s="50"/>
      <c r="CZ244" s="391"/>
    </row>
    <row r="245" spans="2:104" x14ac:dyDescent="0.25">
      <c r="B245" s="393" t="s">
        <v>27</v>
      </c>
      <c r="C245" s="9" t="s">
        <v>1117</v>
      </c>
      <c r="D245" s="58">
        <f t="shared" si="83"/>
        <v>0</v>
      </c>
      <c r="E245" s="58">
        <f t="shared" si="83"/>
        <v>0</v>
      </c>
      <c r="F245" s="58">
        <f t="shared" ref="F245:G248" si="85">$D236</f>
        <v>0</v>
      </c>
      <c r="G245" s="58">
        <f t="shared" si="85"/>
        <v>0</v>
      </c>
      <c r="H245" s="58">
        <f t="shared" si="84"/>
        <v>0</v>
      </c>
      <c r="I245" s="58">
        <f t="shared" si="84"/>
        <v>0</v>
      </c>
      <c r="J245" s="58">
        <f t="shared" si="84"/>
        <v>0</v>
      </c>
      <c r="K245" s="58">
        <f t="shared" si="84"/>
        <v>0</v>
      </c>
      <c r="L245" s="58">
        <f t="shared" si="84"/>
        <v>0</v>
      </c>
      <c r="M245" s="58">
        <f t="shared" si="84"/>
        <v>0</v>
      </c>
      <c r="N245" s="58">
        <f t="shared" si="84"/>
        <v>0</v>
      </c>
      <c r="O245" s="58">
        <f t="shared" si="84"/>
        <v>0</v>
      </c>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c r="BO245" s="50"/>
      <c r="BP245" s="50"/>
      <c r="BQ245" s="50"/>
      <c r="BR245" s="50"/>
      <c r="BS245" s="50"/>
      <c r="BT245" s="50"/>
      <c r="BU245" s="50"/>
      <c r="BV245" s="50"/>
      <c r="BW245" s="50"/>
      <c r="BX245" s="50"/>
      <c r="BY245" s="50"/>
      <c r="BZ245" s="50"/>
      <c r="CA245" s="50"/>
      <c r="CB245" s="50"/>
      <c r="CC245" s="50"/>
      <c r="CD245" s="50"/>
      <c r="CE245" s="50"/>
      <c r="CF245" s="50"/>
      <c r="CG245" s="50"/>
      <c r="CH245" s="50"/>
      <c r="CI245" s="50"/>
      <c r="CJ245" s="50"/>
      <c r="CK245" s="50"/>
      <c r="CL245" s="50"/>
      <c r="CM245" s="50"/>
      <c r="CN245" s="50"/>
      <c r="CO245" s="50"/>
      <c r="CP245" s="50"/>
      <c r="CQ245" s="50"/>
      <c r="CR245" s="50"/>
      <c r="CS245" s="50"/>
      <c r="CT245" s="50"/>
      <c r="CU245" s="50"/>
      <c r="CV245" s="50"/>
      <c r="CW245" s="50"/>
      <c r="CX245" s="50"/>
      <c r="CY245" s="50"/>
      <c r="CZ245" s="391"/>
    </row>
    <row r="246" spans="2:104" x14ac:dyDescent="0.25">
      <c r="B246" s="393" t="s">
        <v>52</v>
      </c>
      <c r="C246" s="9" t="s">
        <v>1117</v>
      </c>
      <c r="D246" s="58">
        <f t="shared" si="83"/>
        <v>0</v>
      </c>
      <c r="E246" s="58">
        <f t="shared" si="83"/>
        <v>0</v>
      </c>
      <c r="F246" s="58">
        <f t="shared" si="85"/>
        <v>0</v>
      </c>
      <c r="G246" s="58">
        <f t="shared" si="85"/>
        <v>0</v>
      </c>
      <c r="H246" s="930">
        <f>E237</f>
        <v>0</v>
      </c>
      <c r="I246" s="930">
        <f>F237</f>
        <v>0</v>
      </c>
      <c r="J246" s="58">
        <f t="shared" ref="J246:O246" si="86">$D237</f>
        <v>0</v>
      </c>
      <c r="K246" s="58">
        <f t="shared" si="86"/>
        <v>0</v>
      </c>
      <c r="L246" s="58">
        <f t="shared" si="86"/>
        <v>0</v>
      </c>
      <c r="M246" s="58">
        <f t="shared" si="86"/>
        <v>0</v>
      </c>
      <c r="N246" s="58">
        <f t="shared" si="86"/>
        <v>0</v>
      </c>
      <c r="O246" s="58">
        <f t="shared" si="86"/>
        <v>0</v>
      </c>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c r="BO246" s="50"/>
      <c r="BP246" s="50"/>
      <c r="BQ246" s="50"/>
      <c r="BR246" s="50"/>
      <c r="BS246" s="50"/>
      <c r="BT246" s="50"/>
      <c r="BU246" s="50"/>
      <c r="BV246" s="50"/>
      <c r="BW246" s="50"/>
      <c r="BX246" s="50"/>
      <c r="BY246" s="50"/>
      <c r="BZ246" s="50"/>
      <c r="CA246" s="50"/>
      <c r="CB246" s="50"/>
      <c r="CC246" s="50"/>
      <c r="CD246" s="50"/>
      <c r="CE246" s="50"/>
      <c r="CF246" s="50"/>
      <c r="CG246" s="50"/>
      <c r="CH246" s="50"/>
      <c r="CI246" s="50"/>
      <c r="CJ246" s="50"/>
      <c r="CK246" s="50"/>
      <c r="CL246" s="50"/>
      <c r="CM246" s="50"/>
      <c r="CN246" s="50"/>
      <c r="CO246" s="50"/>
      <c r="CP246" s="50"/>
      <c r="CQ246" s="50"/>
      <c r="CR246" s="50"/>
      <c r="CS246" s="50"/>
      <c r="CT246" s="50"/>
      <c r="CU246" s="50"/>
      <c r="CV246" s="50"/>
      <c r="CW246" s="50"/>
      <c r="CX246" s="50"/>
      <c r="CY246" s="50"/>
      <c r="CZ246" s="391"/>
    </row>
    <row r="247" spans="2:104" x14ac:dyDescent="0.25">
      <c r="B247" s="393" t="s">
        <v>37</v>
      </c>
      <c r="C247" s="9" t="s">
        <v>1117</v>
      </c>
      <c r="D247" s="58">
        <f t="shared" si="83"/>
        <v>0</v>
      </c>
      <c r="E247" s="58">
        <f t="shared" si="83"/>
        <v>0</v>
      </c>
      <c r="F247" s="58">
        <f t="shared" si="85"/>
        <v>0</v>
      </c>
      <c r="G247" s="58">
        <f t="shared" si="85"/>
        <v>0</v>
      </c>
      <c r="H247" s="58">
        <f>$D238</f>
        <v>0</v>
      </c>
      <c r="I247" s="58">
        <f>$D238</f>
        <v>0</v>
      </c>
      <c r="J247" s="930">
        <f>E238</f>
        <v>0</v>
      </c>
      <c r="K247" s="930">
        <f>F238</f>
        <v>0</v>
      </c>
      <c r="L247" s="930">
        <f>G238</f>
        <v>0</v>
      </c>
      <c r="M247" s="930">
        <f>H238</f>
        <v>0</v>
      </c>
      <c r="N247" s="58">
        <f>$D238</f>
        <v>0</v>
      </c>
      <c r="O247" s="58">
        <f>$D238</f>
        <v>0</v>
      </c>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c r="BO247" s="50"/>
      <c r="BP247" s="50"/>
      <c r="BQ247" s="50"/>
      <c r="BR247" s="50"/>
      <c r="BS247" s="50"/>
      <c r="BT247" s="50"/>
      <c r="BU247" s="50"/>
      <c r="BV247" s="50"/>
      <c r="BW247" s="50"/>
      <c r="BX247" s="50"/>
      <c r="BY247" s="50"/>
      <c r="BZ247" s="50"/>
      <c r="CA247" s="50"/>
      <c r="CB247" s="50"/>
      <c r="CC247" s="50"/>
      <c r="CD247" s="50"/>
      <c r="CE247" s="50"/>
      <c r="CF247" s="50"/>
      <c r="CG247" s="50"/>
      <c r="CH247" s="50"/>
      <c r="CI247" s="50"/>
      <c r="CJ247" s="50"/>
      <c r="CK247" s="50"/>
      <c r="CL247" s="50"/>
      <c r="CM247" s="50"/>
      <c r="CN247" s="50"/>
      <c r="CO247" s="50"/>
      <c r="CP247" s="50"/>
      <c r="CQ247" s="50"/>
      <c r="CR247" s="50"/>
      <c r="CS247" s="50"/>
      <c r="CT247" s="50"/>
      <c r="CU247" s="50"/>
      <c r="CV247" s="50"/>
      <c r="CW247" s="50"/>
      <c r="CX247" s="50"/>
      <c r="CY247" s="50"/>
      <c r="CZ247" s="391"/>
    </row>
    <row r="248" spans="2:104" x14ac:dyDescent="0.25">
      <c r="B248" s="393" t="s">
        <v>59</v>
      </c>
      <c r="C248" s="9" t="s">
        <v>1117</v>
      </c>
      <c r="D248" s="58">
        <f t="shared" si="83"/>
        <v>0</v>
      </c>
      <c r="E248" s="58">
        <f t="shared" si="83"/>
        <v>0</v>
      </c>
      <c r="F248" s="58">
        <f t="shared" si="85"/>
        <v>0</v>
      </c>
      <c r="G248" s="58">
        <f t="shared" si="85"/>
        <v>0</v>
      </c>
      <c r="H248" s="58">
        <f>$D239</f>
        <v>0</v>
      </c>
      <c r="I248" s="58">
        <f>$D239</f>
        <v>0</v>
      </c>
      <c r="J248" s="58">
        <f>$D239</f>
        <v>0</v>
      </c>
      <c r="K248" s="58">
        <f>$D239</f>
        <v>0</v>
      </c>
      <c r="L248" s="58">
        <f>$D239</f>
        <v>0</v>
      </c>
      <c r="M248" s="58">
        <f>$D239</f>
        <v>0</v>
      </c>
      <c r="N248" s="58">
        <f>$D239</f>
        <v>0</v>
      </c>
      <c r="O248" s="58">
        <f>$D239</f>
        <v>0</v>
      </c>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c r="BO248" s="50"/>
      <c r="BP248" s="50"/>
      <c r="BQ248" s="50"/>
      <c r="BR248" s="50"/>
      <c r="BS248" s="50"/>
      <c r="BT248" s="50"/>
      <c r="BU248" s="50"/>
      <c r="BV248" s="50"/>
      <c r="BW248" s="50"/>
      <c r="BX248" s="50"/>
      <c r="BY248" s="50"/>
      <c r="BZ248" s="50"/>
      <c r="CA248" s="50"/>
      <c r="CB248" s="50"/>
      <c r="CC248" s="50"/>
      <c r="CD248" s="50"/>
      <c r="CE248" s="50"/>
      <c r="CF248" s="50"/>
      <c r="CG248" s="50"/>
      <c r="CH248" s="50"/>
      <c r="CI248" s="50"/>
      <c r="CJ248" s="50"/>
      <c r="CK248" s="50"/>
      <c r="CL248" s="50"/>
      <c r="CM248" s="50"/>
      <c r="CN248" s="50"/>
      <c r="CO248" s="50"/>
      <c r="CP248" s="50"/>
      <c r="CQ248" s="50"/>
      <c r="CR248" s="50"/>
      <c r="CS248" s="50"/>
      <c r="CT248" s="50"/>
      <c r="CU248" s="50"/>
      <c r="CV248" s="50"/>
      <c r="CW248" s="50"/>
      <c r="CX248" s="50"/>
      <c r="CY248" s="50"/>
      <c r="CZ248" s="391"/>
    </row>
    <row r="249" spans="2:104" x14ac:dyDescent="0.25">
      <c r="B249" s="392"/>
      <c r="C249" s="390"/>
      <c r="D249" s="50"/>
      <c r="E249" s="50"/>
      <c r="F249" s="50"/>
      <c r="G249" s="50"/>
      <c r="H249" s="50"/>
      <c r="I249" s="5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c r="BO249" s="50"/>
      <c r="BP249" s="50"/>
      <c r="BQ249" s="50"/>
      <c r="BR249" s="50"/>
      <c r="BS249" s="50"/>
      <c r="BT249" s="50"/>
      <c r="BU249" s="50"/>
      <c r="BV249" s="50"/>
      <c r="BW249" s="50"/>
      <c r="BX249" s="50"/>
      <c r="BY249" s="50"/>
      <c r="BZ249" s="50"/>
      <c r="CA249" s="50"/>
      <c r="CB249" s="50"/>
      <c r="CC249" s="50"/>
      <c r="CD249" s="50"/>
      <c r="CE249" s="50"/>
      <c r="CF249" s="50"/>
      <c r="CG249" s="50"/>
      <c r="CH249" s="50"/>
      <c r="CI249" s="50"/>
      <c r="CJ249" s="50"/>
      <c r="CK249" s="50"/>
      <c r="CL249" s="50"/>
      <c r="CM249" s="50"/>
      <c r="CN249" s="50"/>
      <c r="CO249" s="50"/>
      <c r="CP249" s="50"/>
      <c r="CQ249" s="50"/>
      <c r="CR249" s="50"/>
      <c r="CS249" s="50"/>
      <c r="CT249" s="50"/>
      <c r="CU249" s="50"/>
      <c r="CV249" s="50"/>
      <c r="CW249" s="50"/>
      <c r="CX249" s="50"/>
      <c r="CY249" s="50"/>
      <c r="CZ249" s="391"/>
    </row>
    <row r="250" spans="2:104" s="109" customFormat="1" x14ac:dyDescent="0.25">
      <c r="B250" s="402" t="s">
        <v>411</v>
      </c>
      <c r="C250" s="417"/>
      <c r="D250" s="417" t="s">
        <v>324</v>
      </c>
      <c r="E250" s="417" t="s">
        <v>325</v>
      </c>
      <c r="F250" s="50"/>
      <c r="G250" s="50"/>
      <c r="H250" s="50"/>
      <c r="I250" s="50"/>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417"/>
      <c r="AJ250" s="417"/>
      <c r="AK250" s="417"/>
      <c r="AL250" s="417"/>
      <c r="AM250" s="417"/>
      <c r="AN250" s="417"/>
      <c r="AO250" s="417"/>
      <c r="AP250" s="417"/>
      <c r="AQ250" s="417"/>
      <c r="AR250" s="417"/>
      <c r="AS250" s="417"/>
      <c r="AT250" s="417"/>
      <c r="AU250" s="417"/>
      <c r="AV250" s="417"/>
      <c r="AW250" s="417"/>
      <c r="AX250" s="417"/>
      <c r="AY250" s="417"/>
      <c r="AZ250" s="417"/>
      <c r="BA250" s="417"/>
      <c r="BB250" s="417"/>
      <c r="BC250" s="417"/>
      <c r="BD250" s="417"/>
      <c r="BE250" s="417"/>
      <c r="BF250" s="417"/>
      <c r="BG250" s="417"/>
      <c r="BH250" s="417"/>
      <c r="BI250" s="417"/>
      <c r="BJ250" s="417"/>
      <c r="BK250" s="417"/>
      <c r="BL250" s="417"/>
      <c r="BM250" s="417"/>
      <c r="BN250" s="417"/>
      <c r="BO250" s="417"/>
      <c r="BP250" s="417"/>
      <c r="BQ250" s="417"/>
      <c r="BR250" s="417"/>
      <c r="BS250" s="417"/>
      <c r="BT250" s="417"/>
      <c r="BU250" s="417"/>
      <c r="BV250" s="417"/>
      <c r="BW250" s="417"/>
      <c r="BX250" s="417"/>
      <c r="BY250" s="417"/>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8"/>
    </row>
    <row r="251" spans="2:104" x14ac:dyDescent="0.25">
      <c r="B251" s="393" t="s">
        <v>57</v>
      </c>
      <c r="C251" s="9" t="s">
        <v>1117</v>
      </c>
      <c r="D251" s="58">
        <f>N234</f>
        <v>0</v>
      </c>
      <c r="E251" s="58">
        <f>M234</f>
        <v>0</v>
      </c>
      <c r="F251" s="50"/>
      <c r="G251" s="50"/>
      <c r="H251" s="50"/>
      <c r="I251" s="5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c r="BO251" s="50"/>
      <c r="BP251" s="50"/>
      <c r="BQ251" s="50"/>
      <c r="BR251" s="50"/>
      <c r="BS251" s="50"/>
      <c r="BT251" s="50"/>
      <c r="BU251" s="50"/>
      <c r="BV251" s="50"/>
      <c r="BW251" s="50"/>
      <c r="BX251" s="50"/>
      <c r="BY251" s="50"/>
      <c r="BZ251" s="50"/>
      <c r="CA251" s="50"/>
      <c r="CB251" s="50"/>
      <c r="CC251" s="50"/>
      <c r="CD251" s="50"/>
      <c r="CE251" s="50"/>
      <c r="CF251" s="50"/>
      <c r="CG251" s="50"/>
      <c r="CH251" s="50"/>
      <c r="CI251" s="50"/>
      <c r="CJ251" s="50"/>
      <c r="CK251" s="50"/>
      <c r="CL251" s="50"/>
      <c r="CM251" s="50"/>
      <c r="CN251" s="50"/>
      <c r="CO251" s="50"/>
      <c r="CP251" s="50"/>
      <c r="CQ251" s="50"/>
      <c r="CR251" s="50"/>
      <c r="CS251" s="50"/>
      <c r="CT251" s="50"/>
      <c r="CU251" s="50"/>
      <c r="CV251" s="50"/>
      <c r="CW251" s="50"/>
      <c r="CX251" s="50"/>
      <c r="CY251" s="50"/>
      <c r="CZ251" s="391"/>
    </row>
    <row r="252" spans="2:104" x14ac:dyDescent="0.25">
      <c r="B252" s="393" t="s">
        <v>58</v>
      </c>
      <c r="C252" s="9" t="s">
        <v>1117</v>
      </c>
      <c r="D252" s="58">
        <f>J235</f>
        <v>0</v>
      </c>
      <c r="E252" s="58">
        <f>I235</f>
        <v>0</v>
      </c>
      <c r="F252" s="50"/>
      <c r="G252" s="50"/>
      <c r="H252" s="50"/>
      <c r="I252" s="5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c r="BO252" s="50"/>
      <c r="BP252" s="50"/>
      <c r="BQ252" s="50"/>
      <c r="BR252" s="50"/>
      <c r="BS252" s="50"/>
      <c r="BT252" s="50"/>
      <c r="BU252" s="50"/>
      <c r="BV252" s="50"/>
      <c r="BW252" s="50"/>
      <c r="BX252" s="50"/>
      <c r="BY252" s="50"/>
      <c r="BZ252" s="50"/>
      <c r="CA252" s="50"/>
      <c r="CB252" s="50"/>
      <c r="CC252" s="50"/>
      <c r="CD252" s="50"/>
      <c r="CE252" s="50"/>
      <c r="CF252" s="50"/>
      <c r="CG252" s="50"/>
      <c r="CH252" s="50"/>
      <c r="CI252" s="50"/>
      <c r="CJ252" s="50"/>
      <c r="CK252" s="50"/>
      <c r="CL252" s="50"/>
      <c r="CM252" s="50"/>
      <c r="CN252" s="50"/>
      <c r="CO252" s="50"/>
      <c r="CP252" s="50"/>
      <c r="CQ252" s="50"/>
      <c r="CR252" s="50"/>
      <c r="CS252" s="50"/>
      <c r="CT252" s="50"/>
      <c r="CU252" s="50"/>
      <c r="CV252" s="50"/>
      <c r="CW252" s="50"/>
      <c r="CX252" s="50"/>
      <c r="CY252" s="50"/>
      <c r="CZ252" s="391"/>
    </row>
    <row r="253" spans="2:104" x14ac:dyDescent="0.25">
      <c r="B253" s="393" t="s">
        <v>27</v>
      </c>
      <c r="C253" s="9" t="s">
        <v>1117</v>
      </c>
      <c r="D253" s="58">
        <f>$D$236</f>
        <v>0</v>
      </c>
      <c r="E253" s="58">
        <f>$D$236</f>
        <v>0</v>
      </c>
      <c r="F253" s="50"/>
      <c r="G253" s="50"/>
      <c r="H253" s="50"/>
      <c r="I253" s="5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c r="CC253" s="50"/>
      <c r="CD253" s="50"/>
      <c r="CE253" s="50"/>
      <c r="CF253" s="50"/>
      <c r="CG253" s="50"/>
      <c r="CH253" s="50"/>
      <c r="CI253" s="50"/>
      <c r="CJ253" s="50"/>
      <c r="CK253" s="50"/>
      <c r="CL253" s="50"/>
      <c r="CM253" s="50"/>
      <c r="CN253" s="50"/>
      <c r="CO253" s="50"/>
      <c r="CP253" s="50"/>
      <c r="CQ253" s="50"/>
      <c r="CR253" s="50"/>
      <c r="CS253" s="50"/>
      <c r="CT253" s="50"/>
      <c r="CU253" s="50"/>
      <c r="CV253" s="50"/>
      <c r="CW253" s="50"/>
      <c r="CX253" s="50"/>
      <c r="CY253" s="50"/>
      <c r="CZ253" s="391"/>
    </row>
    <row r="254" spans="2:104" x14ac:dyDescent="0.25">
      <c r="B254" s="393" t="s">
        <v>52</v>
      </c>
      <c r="C254" s="9" t="s">
        <v>1117</v>
      </c>
      <c r="D254" s="58">
        <f>F237</f>
        <v>0</v>
      </c>
      <c r="E254" s="58">
        <f>E237</f>
        <v>0</v>
      </c>
      <c r="F254" s="50"/>
      <c r="G254" s="50"/>
      <c r="H254" s="50"/>
      <c r="I254" s="5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c r="CC254" s="50"/>
      <c r="CD254" s="50"/>
      <c r="CE254" s="50"/>
      <c r="CF254" s="50"/>
      <c r="CG254" s="50"/>
      <c r="CH254" s="50"/>
      <c r="CI254" s="50"/>
      <c r="CJ254" s="50"/>
      <c r="CK254" s="50"/>
      <c r="CL254" s="50"/>
      <c r="CM254" s="50"/>
      <c r="CN254" s="50"/>
      <c r="CO254" s="50"/>
      <c r="CP254" s="50"/>
      <c r="CQ254" s="50"/>
      <c r="CR254" s="50"/>
      <c r="CS254" s="50"/>
      <c r="CT254" s="50"/>
      <c r="CU254" s="50"/>
      <c r="CV254" s="50"/>
      <c r="CW254" s="50"/>
      <c r="CX254" s="50"/>
      <c r="CY254" s="50"/>
      <c r="CZ254" s="391"/>
    </row>
    <row r="255" spans="2:104" x14ac:dyDescent="0.25">
      <c r="B255" s="393" t="s">
        <v>37</v>
      </c>
      <c r="C255" s="9" t="s">
        <v>1117</v>
      </c>
      <c r="D255" s="58">
        <f>E238</f>
        <v>0</v>
      </c>
      <c r="E255" s="58">
        <f>F238</f>
        <v>0</v>
      </c>
      <c r="F255" s="50"/>
      <c r="G255" s="50"/>
      <c r="H255" s="50"/>
      <c r="I255" s="5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c r="CC255" s="50"/>
      <c r="CD255" s="50"/>
      <c r="CE255" s="50"/>
      <c r="CF255" s="50"/>
      <c r="CG255" s="50"/>
      <c r="CH255" s="50"/>
      <c r="CI255" s="50"/>
      <c r="CJ255" s="50"/>
      <c r="CK255" s="50"/>
      <c r="CL255" s="50"/>
      <c r="CM255" s="50"/>
      <c r="CN255" s="50"/>
      <c r="CO255" s="50"/>
      <c r="CP255" s="50"/>
      <c r="CQ255" s="50"/>
      <c r="CR255" s="50"/>
      <c r="CS255" s="50"/>
      <c r="CT255" s="50"/>
      <c r="CU255" s="50"/>
      <c r="CV255" s="50"/>
      <c r="CW255" s="50"/>
      <c r="CX255" s="50"/>
      <c r="CY255" s="50"/>
      <c r="CZ255" s="391"/>
    </row>
    <row r="256" spans="2:104" x14ac:dyDescent="0.25">
      <c r="B256" s="393" t="s">
        <v>59</v>
      </c>
      <c r="C256" s="9" t="s">
        <v>1117</v>
      </c>
      <c r="D256" s="58">
        <f>E239</f>
        <v>0</v>
      </c>
      <c r="E256" s="58">
        <f>F239</f>
        <v>0</v>
      </c>
      <c r="F256" s="50"/>
      <c r="G256" s="50"/>
      <c r="H256" s="50"/>
      <c r="I256" s="5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c r="CC256" s="50"/>
      <c r="CD256" s="50"/>
      <c r="CE256" s="50"/>
      <c r="CF256" s="50"/>
      <c r="CG256" s="50"/>
      <c r="CH256" s="50"/>
      <c r="CI256" s="50"/>
      <c r="CJ256" s="50"/>
      <c r="CK256" s="50"/>
      <c r="CL256" s="50"/>
      <c r="CM256" s="50"/>
      <c r="CN256" s="50"/>
      <c r="CO256" s="50"/>
      <c r="CP256" s="50"/>
      <c r="CQ256" s="50"/>
      <c r="CR256" s="50"/>
      <c r="CS256" s="50"/>
      <c r="CT256" s="50"/>
      <c r="CU256" s="50"/>
      <c r="CV256" s="50"/>
      <c r="CW256" s="50"/>
      <c r="CX256" s="50"/>
      <c r="CY256" s="50"/>
      <c r="CZ256" s="391"/>
    </row>
    <row r="257" spans="2:104" x14ac:dyDescent="0.25">
      <c r="B257" s="392"/>
      <c r="C257" s="390"/>
      <c r="D257" s="50"/>
      <c r="E257" s="50"/>
      <c r="F257" s="50"/>
      <c r="G257" s="50"/>
      <c r="H257" s="50"/>
      <c r="I257" s="5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c r="CC257" s="50"/>
      <c r="CD257" s="50"/>
      <c r="CE257" s="50"/>
      <c r="CF257" s="50"/>
      <c r="CG257" s="50"/>
      <c r="CH257" s="50"/>
      <c r="CI257" s="50"/>
      <c r="CJ257" s="50"/>
      <c r="CK257" s="50"/>
      <c r="CL257" s="50"/>
      <c r="CM257" s="50"/>
      <c r="CN257" s="50"/>
      <c r="CO257" s="50"/>
      <c r="CP257" s="50"/>
      <c r="CQ257" s="50"/>
      <c r="CR257" s="50"/>
      <c r="CS257" s="50"/>
      <c r="CT257" s="50"/>
      <c r="CU257" s="50"/>
      <c r="CV257" s="50"/>
      <c r="CW257" s="50"/>
      <c r="CX257" s="50"/>
      <c r="CY257" s="50"/>
      <c r="CZ257" s="391"/>
    </row>
    <row r="258" spans="2:104" x14ac:dyDescent="0.25">
      <c r="B258" s="411" t="s">
        <v>357</v>
      </c>
      <c r="C258" s="269"/>
      <c r="D258" s="412"/>
      <c r="E258" s="412"/>
      <c r="F258" s="412"/>
      <c r="G258" s="412"/>
      <c r="H258" s="412"/>
      <c r="I258" s="412"/>
      <c r="J258" s="412"/>
      <c r="K258" s="412"/>
      <c r="L258" s="412"/>
      <c r="M258" s="412"/>
      <c r="N258" s="412"/>
      <c r="O258" s="412"/>
      <c r="P258" s="412"/>
      <c r="Q258" s="412"/>
      <c r="R258" s="412"/>
      <c r="S258" s="412"/>
      <c r="T258" s="412"/>
      <c r="U258" s="412"/>
      <c r="V258" s="412"/>
      <c r="W258" s="412"/>
      <c r="X258" s="412"/>
      <c r="Y258" s="412"/>
      <c r="Z258" s="412"/>
      <c r="AA258" s="412"/>
      <c r="AB258" s="412"/>
      <c r="AC258" s="412"/>
      <c r="AD258" s="412"/>
      <c r="AE258" s="412"/>
      <c r="AF258" s="412"/>
      <c r="AG258" s="412"/>
      <c r="AH258" s="412"/>
      <c r="AI258" s="412"/>
      <c r="AJ258" s="412"/>
      <c r="AK258" s="412"/>
      <c r="AL258" s="412"/>
      <c r="AM258" s="412"/>
      <c r="AN258" s="412"/>
      <c r="AO258" s="412"/>
      <c r="AP258" s="412"/>
      <c r="AQ258" s="412"/>
      <c r="AR258" s="412"/>
      <c r="AS258" s="412"/>
      <c r="AT258" s="412"/>
      <c r="AU258" s="412"/>
      <c r="AV258" s="412"/>
      <c r="AW258" s="412"/>
      <c r="AX258" s="412"/>
      <c r="AY258" s="412"/>
      <c r="AZ258" s="412"/>
      <c r="BA258" s="412"/>
      <c r="BB258" s="412"/>
      <c r="BC258" s="412"/>
      <c r="BD258" s="412"/>
      <c r="BE258" s="412"/>
      <c r="BF258" s="412"/>
      <c r="BG258" s="412"/>
      <c r="BH258" s="412"/>
      <c r="BI258" s="412"/>
      <c r="BJ258" s="412"/>
      <c r="BK258" s="412"/>
      <c r="BL258" s="412"/>
      <c r="BM258" s="412"/>
      <c r="BN258" s="412"/>
      <c r="BO258" s="412"/>
      <c r="BP258" s="412"/>
      <c r="BQ258" s="412"/>
      <c r="BR258" s="412"/>
      <c r="BS258" s="412"/>
      <c r="BT258" s="412"/>
      <c r="BU258" s="412"/>
      <c r="BV258" s="412"/>
      <c r="BW258" s="412"/>
      <c r="BX258" s="412"/>
      <c r="BY258" s="412"/>
      <c r="BZ258" s="412"/>
      <c r="CA258" s="412"/>
      <c r="CB258" s="412"/>
      <c r="CC258" s="412"/>
      <c r="CD258" s="412"/>
      <c r="CE258" s="412"/>
      <c r="CF258" s="412"/>
      <c r="CG258" s="412"/>
      <c r="CH258" s="412"/>
      <c r="CI258" s="412"/>
      <c r="CJ258" s="412"/>
      <c r="CK258" s="412"/>
      <c r="CL258" s="412"/>
      <c r="CM258" s="412"/>
      <c r="CN258" s="412"/>
      <c r="CO258" s="412"/>
      <c r="CP258" s="412"/>
      <c r="CQ258" s="412"/>
      <c r="CR258" s="412"/>
      <c r="CS258" s="412"/>
      <c r="CT258" s="412"/>
      <c r="CU258" s="412"/>
      <c r="CV258" s="412"/>
      <c r="CW258" s="412"/>
      <c r="CX258" s="412"/>
      <c r="CY258" s="412"/>
      <c r="CZ258" s="413"/>
    </row>
    <row r="259" spans="2:104" x14ac:dyDescent="0.25">
      <c r="B259" s="392"/>
      <c r="C259" s="390"/>
      <c r="D259" s="50"/>
      <c r="E259" s="50"/>
      <c r="F259" s="50"/>
      <c r="G259" s="50"/>
      <c r="H259" s="50"/>
      <c r="I259" s="5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c r="CC259" s="50"/>
      <c r="CD259" s="50"/>
      <c r="CE259" s="50"/>
      <c r="CF259" s="50"/>
      <c r="CG259" s="50"/>
      <c r="CH259" s="50"/>
      <c r="CI259" s="50"/>
      <c r="CJ259" s="50"/>
      <c r="CK259" s="50"/>
      <c r="CL259" s="50"/>
      <c r="CM259" s="50"/>
      <c r="CN259" s="50"/>
      <c r="CO259" s="50"/>
      <c r="CP259" s="50"/>
      <c r="CQ259" s="50"/>
      <c r="CR259" s="50"/>
      <c r="CS259" s="50"/>
      <c r="CT259" s="50"/>
      <c r="CU259" s="50"/>
      <c r="CV259" s="50"/>
      <c r="CW259" s="50"/>
      <c r="CX259" s="50"/>
      <c r="CY259" s="50"/>
      <c r="CZ259" s="391"/>
    </row>
    <row r="260" spans="2:104" s="109" customFormat="1" x14ac:dyDescent="0.25">
      <c r="B260" s="402" t="s">
        <v>407</v>
      </c>
      <c r="C260" s="417"/>
      <c r="D260" s="417" t="s">
        <v>20</v>
      </c>
      <c r="E260" s="417" t="s">
        <v>309</v>
      </c>
      <c r="F260" s="417" t="s">
        <v>310</v>
      </c>
      <c r="G260" s="417" t="s">
        <v>44</v>
      </c>
      <c r="H260" s="417" t="s">
        <v>313</v>
      </c>
      <c r="I260" s="417" t="s">
        <v>333</v>
      </c>
      <c r="J260" s="417" t="s">
        <v>341</v>
      </c>
      <c r="K260" s="417" t="s">
        <v>311</v>
      </c>
      <c r="L260" s="417" t="s">
        <v>312</v>
      </c>
      <c r="M260" s="417" t="s">
        <v>1058</v>
      </c>
      <c r="N260" s="417" t="s">
        <v>1059</v>
      </c>
      <c r="O260" s="50"/>
      <c r="P260" s="417"/>
      <c r="Q260" s="417"/>
      <c r="R260" s="417"/>
      <c r="S260" s="417"/>
      <c r="T260" s="417"/>
      <c r="U260" s="417"/>
      <c r="V260" s="417"/>
      <c r="W260" s="417"/>
      <c r="X260" s="417"/>
      <c r="Y260" s="417"/>
      <c r="Z260" s="417"/>
      <c r="AA260" s="417"/>
      <c r="AB260" s="417"/>
      <c r="AC260" s="417"/>
      <c r="AD260" s="417"/>
      <c r="AE260" s="417"/>
      <c r="AF260" s="417"/>
      <c r="AG260" s="417"/>
      <c r="AH260" s="417"/>
      <c r="AI260" s="417"/>
      <c r="AJ260" s="417"/>
      <c r="AK260" s="417"/>
      <c r="AL260" s="417"/>
      <c r="AM260" s="417"/>
      <c r="AN260" s="417"/>
      <c r="AO260" s="417"/>
      <c r="AP260" s="417"/>
      <c r="AQ260" s="417"/>
      <c r="AR260" s="417"/>
      <c r="AS260" s="417"/>
      <c r="AT260" s="417"/>
      <c r="AU260" s="417"/>
      <c r="AV260" s="417"/>
      <c r="AW260" s="417"/>
      <c r="AX260" s="417"/>
      <c r="AY260" s="417"/>
      <c r="AZ260" s="417"/>
      <c r="BA260" s="417"/>
      <c r="BB260" s="417"/>
      <c r="BC260" s="417"/>
      <c r="BD260" s="417"/>
      <c r="BE260" s="417"/>
      <c r="BF260" s="417"/>
      <c r="BG260" s="417"/>
      <c r="BH260" s="417"/>
      <c r="BI260" s="417"/>
      <c r="BJ260" s="417"/>
      <c r="BK260" s="417"/>
      <c r="BL260" s="417"/>
      <c r="BM260" s="417"/>
      <c r="BN260" s="417"/>
      <c r="BO260" s="417"/>
      <c r="BP260" s="417"/>
      <c r="BQ260" s="417"/>
      <c r="BR260" s="417"/>
      <c r="BS260" s="417"/>
      <c r="BT260" s="417"/>
      <c r="BU260" s="417"/>
      <c r="BV260" s="417"/>
      <c r="BW260" s="417"/>
      <c r="BX260" s="417"/>
      <c r="BY260" s="417"/>
      <c r="BZ260" s="417"/>
      <c r="CA260" s="417"/>
      <c r="CB260" s="417"/>
      <c r="CC260" s="417"/>
      <c r="CD260" s="417"/>
      <c r="CE260" s="417"/>
      <c r="CF260" s="417"/>
      <c r="CG260" s="417"/>
      <c r="CH260" s="417"/>
      <c r="CI260" s="417"/>
      <c r="CJ260" s="417"/>
      <c r="CK260" s="417"/>
      <c r="CL260" s="417"/>
      <c r="CM260" s="417"/>
      <c r="CN260" s="417"/>
      <c r="CO260" s="417"/>
      <c r="CP260" s="417"/>
      <c r="CQ260" s="417"/>
      <c r="CR260" s="417"/>
      <c r="CS260" s="417"/>
      <c r="CT260" s="417"/>
      <c r="CU260" s="417"/>
      <c r="CV260" s="417"/>
      <c r="CW260" s="417"/>
      <c r="CX260" s="417"/>
      <c r="CY260" s="417"/>
      <c r="CZ260" s="418"/>
    </row>
    <row r="261" spans="2:104" x14ac:dyDescent="0.25">
      <c r="B261" s="393" t="s">
        <v>57</v>
      </c>
      <c r="C261" s="390" t="s">
        <v>184</v>
      </c>
      <c r="D261" s="59">
        <f t="shared" ref="D261:N261" si="87">D234/1000</f>
        <v>0</v>
      </c>
      <c r="E261" s="59">
        <f t="shared" si="87"/>
        <v>0</v>
      </c>
      <c r="F261" s="59">
        <f t="shared" si="87"/>
        <v>0</v>
      </c>
      <c r="G261" s="59">
        <f t="shared" si="87"/>
        <v>0</v>
      </c>
      <c r="H261" s="59">
        <f t="shared" si="87"/>
        <v>0</v>
      </c>
      <c r="I261" s="59">
        <f t="shared" si="87"/>
        <v>0</v>
      </c>
      <c r="J261" s="59">
        <f t="shared" si="87"/>
        <v>0</v>
      </c>
      <c r="K261" s="59">
        <f t="shared" si="87"/>
        <v>0</v>
      </c>
      <c r="L261" s="59">
        <f t="shared" si="87"/>
        <v>0</v>
      </c>
      <c r="M261" s="59">
        <f t="shared" si="87"/>
        <v>0</v>
      </c>
      <c r="N261" s="59">
        <f t="shared" si="87"/>
        <v>0</v>
      </c>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c r="CC261" s="50"/>
      <c r="CD261" s="50"/>
      <c r="CE261" s="50"/>
      <c r="CF261" s="50"/>
      <c r="CG261" s="50"/>
      <c r="CH261" s="50"/>
      <c r="CI261" s="50"/>
      <c r="CJ261" s="50"/>
      <c r="CK261" s="50"/>
      <c r="CL261" s="50"/>
      <c r="CM261" s="50"/>
      <c r="CN261" s="50"/>
      <c r="CO261" s="50"/>
      <c r="CP261" s="50"/>
      <c r="CQ261" s="50"/>
      <c r="CR261" s="50"/>
      <c r="CS261" s="50"/>
      <c r="CT261" s="50"/>
      <c r="CU261" s="50"/>
      <c r="CV261" s="50"/>
      <c r="CW261" s="50"/>
      <c r="CX261" s="50"/>
      <c r="CY261" s="50"/>
      <c r="CZ261" s="391"/>
    </row>
    <row r="262" spans="2:104" x14ac:dyDescent="0.25">
      <c r="B262" s="393" t="s">
        <v>58</v>
      </c>
      <c r="C262" s="390" t="s">
        <v>184</v>
      </c>
      <c r="D262" s="59">
        <f t="shared" ref="D262:N262" si="88">D235/1000</f>
        <v>0</v>
      </c>
      <c r="E262" s="59">
        <f t="shared" si="88"/>
        <v>0</v>
      </c>
      <c r="F262" s="59">
        <f t="shared" si="88"/>
        <v>0</v>
      </c>
      <c r="G262" s="59">
        <f t="shared" si="88"/>
        <v>0</v>
      </c>
      <c r="H262" s="59">
        <f t="shared" si="88"/>
        <v>0</v>
      </c>
      <c r="I262" s="59">
        <f t="shared" si="88"/>
        <v>0</v>
      </c>
      <c r="J262" s="59">
        <f t="shared" si="88"/>
        <v>0</v>
      </c>
      <c r="K262" s="59">
        <f t="shared" si="88"/>
        <v>0</v>
      </c>
      <c r="L262" s="59">
        <f t="shared" si="88"/>
        <v>0</v>
      </c>
      <c r="M262" s="59">
        <f t="shared" si="88"/>
        <v>0</v>
      </c>
      <c r="N262" s="59">
        <f t="shared" si="88"/>
        <v>0</v>
      </c>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c r="CC262" s="50"/>
      <c r="CD262" s="50"/>
      <c r="CE262" s="50"/>
      <c r="CF262" s="50"/>
      <c r="CG262" s="50"/>
      <c r="CH262" s="50"/>
      <c r="CI262" s="50"/>
      <c r="CJ262" s="50"/>
      <c r="CK262" s="50"/>
      <c r="CL262" s="50"/>
      <c r="CM262" s="50"/>
      <c r="CN262" s="50"/>
      <c r="CO262" s="50"/>
      <c r="CP262" s="50"/>
      <c r="CQ262" s="50"/>
      <c r="CR262" s="50"/>
      <c r="CS262" s="50"/>
      <c r="CT262" s="50"/>
      <c r="CU262" s="50"/>
      <c r="CV262" s="50"/>
      <c r="CW262" s="50"/>
      <c r="CX262" s="50"/>
      <c r="CY262" s="50"/>
      <c r="CZ262" s="391"/>
    </row>
    <row r="263" spans="2:104" x14ac:dyDescent="0.25">
      <c r="B263" s="393" t="s">
        <v>27</v>
      </c>
      <c r="C263" s="390" t="s">
        <v>184</v>
      </c>
      <c r="D263" s="59">
        <f t="shared" ref="D263:N263" si="89">D236/1000</f>
        <v>0</v>
      </c>
      <c r="E263" s="59">
        <f t="shared" si="89"/>
        <v>0</v>
      </c>
      <c r="F263" s="59">
        <f t="shared" si="89"/>
        <v>0</v>
      </c>
      <c r="G263" s="59">
        <f t="shared" si="89"/>
        <v>0</v>
      </c>
      <c r="H263" s="59">
        <f t="shared" si="89"/>
        <v>0</v>
      </c>
      <c r="I263" s="59">
        <f t="shared" si="89"/>
        <v>0</v>
      </c>
      <c r="J263" s="59">
        <f t="shared" si="89"/>
        <v>0</v>
      </c>
      <c r="K263" s="59">
        <f t="shared" si="89"/>
        <v>0</v>
      </c>
      <c r="L263" s="59">
        <f t="shared" si="89"/>
        <v>0</v>
      </c>
      <c r="M263" s="59">
        <f t="shared" si="89"/>
        <v>0</v>
      </c>
      <c r="N263" s="59">
        <f t="shared" si="89"/>
        <v>0</v>
      </c>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c r="BO263" s="50"/>
      <c r="BP263" s="50"/>
      <c r="BQ263" s="50"/>
      <c r="BR263" s="50"/>
      <c r="BS263" s="50"/>
      <c r="BT263" s="50"/>
      <c r="BU263" s="50"/>
      <c r="BV263" s="50"/>
      <c r="BW263" s="50"/>
      <c r="BX263" s="50"/>
      <c r="BY263" s="50"/>
      <c r="BZ263" s="50"/>
      <c r="CA263" s="50"/>
      <c r="CB263" s="50"/>
      <c r="CC263" s="50"/>
      <c r="CD263" s="50"/>
      <c r="CE263" s="50"/>
      <c r="CF263" s="50"/>
      <c r="CG263" s="50"/>
      <c r="CH263" s="50"/>
      <c r="CI263" s="50"/>
      <c r="CJ263" s="50"/>
      <c r="CK263" s="50"/>
      <c r="CL263" s="50"/>
      <c r="CM263" s="50"/>
      <c r="CN263" s="50"/>
      <c r="CO263" s="50"/>
      <c r="CP263" s="50"/>
      <c r="CQ263" s="50"/>
      <c r="CR263" s="50"/>
      <c r="CS263" s="50"/>
      <c r="CT263" s="50"/>
      <c r="CU263" s="50"/>
      <c r="CV263" s="50"/>
      <c r="CW263" s="50"/>
      <c r="CX263" s="50"/>
      <c r="CY263" s="50"/>
      <c r="CZ263" s="391"/>
    </row>
    <row r="264" spans="2:104" x14ac:dyDescent="0.25">
      <c r="B264" s="393" t="s">
        <v>52</v>
      </c>
      <c r="C264" s="390" t="s">
        <v>184</v>
      </c>
      <c r="D264" s="59">
        <f t="shared" ref="D264:N264" si="90">D237/1000</f>
        <v>0</v>
      </c>
      <c r="E264" s="59">
        <f t="shared" si="90"/>
        <v>0</v>
      </c>
      <c r="F264" s="59">
        <f t="shared" si="90"/>
        <v>0</v>
      </c>
      <c r="G264" s="59">
        <f t="shared" si="90"/>
        <v>0</v>
      </c>
      <c r="H264" s="59">
        <f t="shared" si="90"/>
        <v>0</v>
      </c>
      <c r="I264" s="59">
        <f t="shared" si="90"/>
        <v>0</v>
      </c>
      <c r="J264" s="59">
        <f t="shared" si="90"/>
        <v>0</v>
      </c>
      <c r="K264" s="59">
        <f t="shared" si="90"/>
        <v>0</v>
      </c>
      <c r="L264" s="59">
        <f t="shared" si="90"/>
        <v>0</v>
      </c>
      <c r="M264" s="59">
        <f t="shared" si="90"/>
        <v>0</v>
      </c>
      <c r="N264" s="59">
        <f t="shared" si="90"/>
        <v>0</v>
      </c>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c r="BO264" s="50"/>
      <c r="BP264" s="50"/>
      <c r="BQ264" s="50"/>
      <c r="BR264" s="50"/>
      <c r="BS264" s="50"/>
      <c r="BT264" s="50"/>
      <c r="BU264" s="50"/>
      <c r="BV264" s="50"/>
      <c r="BW264" s="50"/>
      <c r="BX264" s="50"/>
      <c r="BY264" s="50"/>
      <c r="BZ264" s="50"/>
      <c r="CA264" s="50"/>
      <c r="CB264" s="50"/>
      <c r="CC264" s="50"/>
      <c r="CD264" s="50"/>
      <c r="CE264" s="50"/>
      <c r="CF264" s="50"/>
      <c r="CG264" s="50"/>
      <c r="CH264" s="50"/>
      <c r="CI264" s="50"/>
      <c r="CJ264" s="50"/>
      <c r="CK264" s="50"/>
      <c r="CL264" s="50"/>
      <c r="CM264" s="50"/>
      <c r="CN264" s="50"/>
      <c r="CO264" s="50"/>
      <c r="CP264" s="50"/>
      <c r="CQ264" s="50"/>
      <c r="CR264" s="50"/>
      <c r="CS264" s="50"/>
      <c r="CT264" s="50"/>
      <c r="CU264" s="50"/>
      <c r="CV264" s="50"/>
      <c r="CW264" s="50"/>
      <c r="CX264" s="50"/>
      <c r="CY264" s="50"/>
      <c r="CZ264" s="391"/>
    </row>
    <row r="265" spans="2:104" x14ac:dyDescent="0.25">
      <c r="B265" s="393" t="s">
        <v>37</v>
      </c>
      <c r="C265" s="390" t="s">
        <v>184</v>
      </c>
      <c r="D265" s="59">
        <f t="shared" ref="D265:N265" si="91">D238/1000</f>
        <v>0</v>
      </c>
      <c r="E265" s="59">
        <f t="shared" si="91"/>
        <v>0</v>
      </c>
      <c r="F265" s="59">
        <f t="shared" si="91"/>
        <v>0</v>
      </c>
      <c r="G265" s="59">
        <f t="shared" si="91"/>
        <v>0</v>
      </c>
      <c r="H265" s="59">
        <f t="shared" si="91"/>
        <v>0</v>
      </c>
      <c r="I265" s="59">
        <f t="shared" si="91"/>
        <v>0</v>
      </c>
      <c r="J265" s="59">
        <f t="shared" si="91"/>
        <v>0</v>
      </c>
      <c r="K265" s="59">
        <f t="shared" si="91"/>
        <v>0</v>
      </c>
      <c r="L265" s="59">
        <f t="shared" si="91"/>
        <v>0</v>
      </c>
      <c r="M265" s="59">
        <f t="shared" si="91"/>
        <v>0</v>
      </c>
      <c r="N265" s="59">
        <f t="shared" si="91"/>
        <v>0</v>
      </c>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c r="BO265" s="50"/>
      <c r="BP265" s="50"/>
      <c r="BQ265" s="50"/>
      <c r="BR265" s="50"/>
      <c r="BS265" s="50"/>
      <c r="BT265" s="50"/>
      <c r="BU265" s="50"/>
      <c r="BV265" s="50"/>
      <c r="BW265" s="50"/>
      <c r="BX265" s="50"/>
      <c r="BY265" s="50"/>
      <c r="BZ265" s="50"/>
      <c r="CA265" s="50"/>
      <c r="CB265" s="50"/>
      <c r="CC265" s="50"/>
      <c r="CD265" s="50"/>
      <c r="CE265" s="50"/>
      <c r="CF265" s="50"/>
      <c r="CG265" s="50"/>
      <c r="CH265" s="50"/>
      <c r="CI265" s="50"/>
      <c r="CJ265" s="50"/>
      <c r="CK265" s="50"/>
      <c r="CL265" s="50"/>
      <c r="CM265" s="50"/>
      <c r="CN265" s="50"/>
      <c r="CO265" s="50"/>
      <c r="CP265" s="50"/>
      <c r="CQ265" s="50"/>
      <c r="CR265" s="50"/>
      <c r="CS265" s="50"/>
      <c r="CT265" s="50"/>
      <c r="CU265" s="50"/>
      <c r="CV265" s="50"/>
      <c r="CW265" s="50"/>
      <c r="CX265" s="50"/>
      <c r="CY265" s="50"/>
      <c r="CZ265" s="391"/>
    </row>
    <row r="266" spans="2:104" x14ac:dyDescent="0.25">
      <c r="B266" s="393" t="s">
        <v>59</v>
      </c>
      <c r="C266" s="390" t="s">
        <v>184</v>
      </c>
      <c r="D266" s="59">
        <f t="shared" ref="D266:N266" si="92">D239/1000</f>
        <v>0</v>
      </c>
      <c r="E266" s="59">
        <f t="shared" si="92"/>
        <v>0</v>
      </c>
      <c r="F266" s="59">
        <f t="shared" si="92"/>
        <v>0</v>
      </c>
      <c r="G266" s="59">
        <f t="shared" si="92"/>
        <v>0</v>
      </c>
      <c r="H266" s="59">
        <f t="shared" si="92"/>
        <v>0</v>
      </c>
      <c r="I266" s="59">
        <f t="shared" si="92"/>
        <v>0</v>
      </c>
      <c r="J266" s="59">
        <f t="shared" si="92"/>
        <v>0</v>
      </c>
      <c r="K266" s="59">
        <f t="shared" si="92"/>
        <v>0</v>
      </c>
      <c r="L266" s="59">
        <f t="shared" si="92"/>
        <v>0</v>
      </c>
      <c r="M266" s="59">
        <f t="shared" si="92"/>
        <v>0</v>
      </c>
      <c r="N266" s="59">
        <f t="shared" si="92"/>
        <v>0</v>
      </c>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391"/>
    </row>
    <row r="267" spans="2:104" x14ac:dyDescent="0.25">
      <c r="B267" s="393" t="s">
        <v>383</v>
      </c>
      <c r="C267" s="390" t="s">
        <v>184</v>
      </c>
      <c r="D267" s="59">
        <f t="shared" ref="D267:N267" si="93">D240/1000</f>
        <v>0</v>
      </c>
      <c r="E267" s="59">
        <f t="shared" si="93"/>
        <v>0</v>
      </c>
      <c r="F267" s="59">
        <f t="shared" si="93"/>
        <v>0</v>
      </c>
      <c r="G267" s="59">
        <f t="shared" si="93"/>
        <v>0</v>
      </c>
      <c r="H267" s="59">
        <f t="shared" si="93"/>
        <v>0</v>
      </c>
      <c r="I267" s="59">
        <f t="shared" si="93"/>
        <v>0</v>
      </c>
      <c r="J267" s="59">
        <f t="shared" si="93"/>
        <v>0</v>
      </c>
      <c r="K267" s="59">
        <f t="shared" si="93"/>
        <v>0</v>
      </c>
      <c r="L267" s="59">
        <f t="shared" si="93"/>
        <v>0</v>
      </c>
      <c r="M267" s="59">
        <f t="shared" si="93"/>
        <v>0</v>
      </c>
      <c r="N267" s="59">
        <f t="shared" si="93"/>
        <v>0</v>
      </c>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c r="BO267" s="50"/>
      <c r="BP267" s="50"/>
      <c r="BQ267" s="50"/>
      <c r="BR267" s="50"/>
      <c r="BS267" s="50"/>
      <c r="BT267" s="50"/>
      <c r="BU267" s="50"/>
      <c r="BV267" s="50"/>
      <c r="BW267" s="50"/>
      <c r="BX267" s="50"/>
      <c r="BY267" s="50"/>
      <c r="BZ267" s="50"/>
      <c r="CA267" s="50"/>
      <c r="CB267" s="50"/>
      <c r="CC267" s="50"/>
      <c r="CD267" s="50"/>
      <c r="CE267" s="50"/>
      <c r="CF267" s="50"/>
      <c r="CG267" s="50"/>
      <c r="CH267" s="50"/>
      <c r="CI267" s="50"/>
      <c r="CJ267" s="50"/>
      <c r="CK267" s="50"/>
      <c r="CL267" s="50"/>
      <c r="CM267" s="50"/>
      <c r="CN267" s="50"/>
      <c r="CO267" s="50"/>
      <c r="CP267" s="50"/>
      <c r="CQ267" s="50"/>
      <c r="CR267" s="50"/>
      <c r="CS267" s="50"/>
      <c r="CT267" s="50"/>
      <c r="CU267" s="50"/>
      <c r="CV267" s="50"/>
      <c r="CW267" s="50"/>
      <c r="CX267" s="50"/>
      <c r="CY267" s="50"/>
      <c r="CZ267" s="391"/>
    </row>
    <row r="268" spans="2:104" x14ac:dyDescent="0.25">
      <c r="B268" s="392"/>
      <c r="C268" s="390"/>
      <c r="D268" s="50"/>
      <c r="E268" s="50"/>
      <c r="F268" s="50"/>
      <c r="G268" s="50"/>
      <c r="H268" s="50"/>
      <c r="I268" s="50"/>
      <c r="J268" s="50"/>
      <c r="K268" s="50"/>
      <c r="L268" s="50"/>
      <c r="M268" s="50"/>
      <c r="N268" s="50"/>
      <c r="O268" s="50"/>
      <c r="P268" s="50"/>
      <c r="Q268" s="50"/>
      <c r="R268" s="8"/>
      <c r="S268" s="8"/>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c r="BO268" s="50"/>
      <c r="BP268" s="50"/>
      <c r="BQ268" s="50"/>
      <c r="BR268" s="50"/>
      <c r="BS268" s="50"/>
      <c r="BT268" s="50"/>
      <c r="BU268" s="50"/>
      <c r="BV268" s="50"/>
      <c r="BW268" s="50"/>
      <c r="BX268" s="50"/>
      <c r="BY268" s="50"/>
      <c r="BZ268" s="50"/>
      <c r="CA268" s="50"/>
      <c r="CB268" s="50"/>
      <c r="CC268" s="50"/>
      <c r="CD268" s="50"/>
      <c r="CE268" s="50"/>
      <c r="CF268" s="50"/>
      <c r="CG268" s="50"/>
      <c r="CH268" s="50"/>
      <c r="CI268" s="50"/>
      <c r="CJ268" s="50"/>
      <c r="CK268" s="50"/>
      <c r="CL268" s="50"/>
      <c r="CM268" s="50"/>
      <c r="CN268" s="50"/>
      <c r="CO268" s="50"/>
      <c r="CP268" s="50"/>
      <c r="CQ268" s="50"/>
      <c r="CR268" s="50"/>
      <c r="CS268" s="50"/>
      <c r="CT268" s="50"/>
      <c r="CU268" s="50"/>
      <c r="CV268" s="50"/>
      <c r="CW268" s="50"/>
      <c r="CX268" s="50"/>
      <c r="CY268" s="50"/>
      <c r="CZ268" s="391"/>
    </row>
    <row r="269" spans="2:104" s="109" customFormat="1" x14ac:dyDescent="0.25">
      <c r="B269" s="402" t="s">
        <v>55</v>
      </c>
      <c r="C269" s="417"/>
      <c r="D269" s="417" t="s">
        <v>306</v>
      </c>
      <c r="E269" s="417" t="s">
        <v>334</v>
      </c>
      <c r="F269" s="417" t="s">
        <v>307</v>
      </c>
      <c r="G269" s="417" t="s">
        <v>308</v>
      </c>
      <c r="H269" s="417" t="s">
        <v>335</v>
      </c>
      <c r="I269" s="417" t="s">
        <v>336</v>
      </c>
      <c r="J269" s="417" t="s">
        <v>337</v>
      </c>
      <c r="K269" s="417" t="s">
        <v>338</v>
      </c>
      <c r="L269" s="417" t="s">
        <v>339</v>
      </c>
      <c r="M269" s="417" t="s">
        <v>340</v>
      </c>
      <c r="N269" s="417" t="s">
        <v>311</v>
      </c>
      <c r="O269" s="417" t="s">
        <v>312</v>
      </c>
      <c r="P269" s="417"/>
      <c r="Q269" s="417"/>
      <c r="R269" s="390"/>
      <c r="S269" s="417"/>
      <c r="T269" s="417"/>
      <c r="U269" s="417"/>
      <c r="V269" s="417"/>
      <c r="W269" s="417"/>
      <c r="X269" s="417"/>
      <c r="Y269" s="417"/>
      <c r="Z269" s="417"/>
      <c r="AA269" s="417"/>
      <c r="AB269" s="417"/>
      <c r="AC269" s="417"/>
      <c r="AD269" s="417"/>
      <c r="AE269" s="417"/>
      <c r="AF269" s="417"/>
      <c r="AG269" s="417"/>
      <c r="AH269" s="417"/>
      <c r="AI269" s="417"/>
      <c r="AJ269" s="417"/>
      <c r="AK269" s="417"/>
      <c r="AL269" s="417"/>
      <c r="AM269" s="417"/>
      <c r="AN269" s="417"/>
      <c r="AO269" s="417"/>
      <c r="AP269" s="417"/>
      <c r="AQ269" s="417"/>
      <c r="AR269" s="417"/>
      <c r="AS269" s="417"/>
      <c r="AT269" s="417"/>
      <c r="AU269" s="417"/>
      <c r="AV269" s="417"/>
      <c r="AW269" s="417"/>
      <c r="AX269" s="417"/>
      <c r="AY269" s="417"/>
      <c r="AZ269" s="417"/>
      <c r="BA269" s="417"/>
      <c r="BB269" s="417"/>
      <c r="BC269" s="417"/>
      <c r="BD269" s="417"/>
      <c r="BE269" s="417"/>
      <c r="BF269" s="417"/>
      <c r="BG269" s="417"/>
      <c r="BH269" s="417"/>
      <c r="BI269" s="417"/>
      <c r="BJ269" s="417"/>
      <c r="BK269" s="417"/>
      <c r="BL269" s="417"/>
      <c r="BM269" s="417"/>
      <c r="BN269" s="417"/>
      <c r="BO269" s="417"/>
      <c r="BP269" s="417"/>
      <c r="BQ269" s="417"/>
      <c r="BR269" s="417"/>
      <c r="BS269" s="417"/>
      <c r="BT269" s="417"/>
      <c r="BU269" s="417"/>
      <c r="BV269" s="417"/>
      <c r="BW269" s="417"/>
      <c r="BX269" s="417"/>
      <c r="BY269" s="417"/>
      <c r="BZ269" s="417"/>
      <c r="CA269" s="417"/>
      <c r="CB269" s="417"/>
      <c r="CC269" s="417"/>
      <c r="CD269" s="417"/>
      <c r="CE269" s="417"/>
      <c r="CF269" s="417"/>
      <c r="CG269" s="417"/>
      <c r="CH269" s="417"/>
      <c r="CI269" s="417"/>
      <c r="CJ269" s="417"/>
      <c r="CK269" s="417"/>
      <c r="CL269" s="417"/>
      <c r="CM269" s="417"/>
      <c r="CN269" s="417"/>
      <c r="CO269" s="417"/>
      <c r="CP269" s="417"/>
      <c r="CQ269" s="417"/>
      <c r="CR269" s="417"/>
      <c r="CS269" s="417"/>
      <c r="CT269" s="417"/>
      <c r="CU269" s="417"/>
      <c r="CV269" s="417"/>
      <c r="CW269" s="417"/>
      <c r="CX269" s="417"/>
      <c r="CY269" s="417"/>
      <c r="CZ269" s="418"/>
    </row>
    <row r="270" spans="2:104" x14ac:dyDescent="0.25">
      <c r="B270" s="393" t="s">
        <v>57</v>
      </c>
      <c r="C270" s="390" t="s">
        <v>184</v>
      </c>
      <c r="D270" s="78">
        <f>D243/1000</f>
        <v>0</v>
      </c>
      <c r="E270" s="59">
        <f t="shared" ref="E270:O270" si="94">E243/1000</f>
        <v>0</v>
      </c>
      <c r="F270" s="59">
        <f t="shared" si="94"/>
        <v>0</v>
      </c>
      <c r="G270" s="59">
        <f t="shared" si="94"/>
        <v>0</v>
      </c>
      <c r="H270" s="59">
        <f t="shared" si="94"/>
        <v>0</v>
      </c>
      <c r="I270" s="59">
        <f t="shared" si="94"/>
        <v>0</v>
      </c>
      <c r="J270" s="59">
        <f t="shared" si="94"/>
        <v>0</v>
      </c>
      <c r="K270" s="59">
        <f t="shared" si="94"/>
        <v>0</v>
      </c>
      <c r="L270" s="59">
        <f t="shared" si="94"/>
        <v>0</v>
      </c>
      <c r="M270" s="59">
        <f t="shared" si="94"/>
        <v>0</v>
      </c>
      <c r="N270" s="59">
        <f t="shared" si="94"/>
        <v>0</v>
      </c>
      <c r="O270" s="59">
        <f t="shared" si="94"/>
        <v>0</v>
      </c>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c r="BO270" s="50"/>
      <c r="BP270" s="50"/>
      <c r="BQ270" s="50"/>
      <c r="BR270" s="50"/>
      <c r="BS270" s="50"/>
      <c r="BT270" s="50"/>
      <c r="BU270" s="50"/>
      <c r="BV270" s="50"/>
      <c r="BW270" s="50"/>
      <c r="BX270" s="50"/>
      <c r="BY270" s="50"/>
      <c r="BZ270" s="50"/>
      <c r="CA270" s="50"/>
      <c r="CB270" s="50"/>
      <c r="CC270" s="50"/>
      <c r="CD270" s="50"/>
      <c r="CE270" s="50"/>
      <c r="CF270" s="50"/>
      <c r="CG270" s="50"/>
      <c r="CH270" s="50"/>
      <c r="CI270" s="50"/>
      <c r="CJ270" s="50"/>
      <c r="CK270" s="50"/>
      <c r="CL270" s="50"/>
      <c r="CM270" s="50"/>
      <c r="CN270" s="50"/>
      <c r="CO270" s="50"/>
      <c r="CP270" s="50"/>
      <c r="CQ270" s="50"/>
      <c r="CR270" s="50"/>
      <c r="CS270" s="50"/>
      <c r="CT270" s="50"/>
      <c r="CU270" s="50"/>
      <c r="CV270" s="50"/>
      <c r="CW270" s="50"/>
      <c r="CX270" s="50"/>
      <c r="CY270" s="50"/>
      <c r="CZ270" s="391"/>
    </row>
    <row r="271" spans="2:104" x14ac:dyDescent="0.25">
      <c r="B271" s="393" t="s">
        <v>58</v>
      </c>
      <c r="C271" s="390" t="s">
        <v>184</v>
      </c>
      <c r="D271" s="59">
        <f t="shared" ref="D271:O271" si="95">D244/1000</f>
        <v>0</v>
      </c>
      <c r="E271" s="59">
        <f t="shared" si="95"/>
        <v>0</v>
      </c>
      <c r="F271" s="59">
        <f t="shared" si="95"/>
        <v>0</v>
      </c>
      <c r="G271" s="59">
        <f t="shared" si="95"/>
        <v>0</v>
      </c>
      <c r="H271" s="59">
        <f t="shared" si="95"/>
        <v>0</v>
      </c>
      <c r="I271" s="59">
        <f t="shared" si="95"/>
        <v>0</v>
      </c>
      <c r="J271" s="59">
        <f t="shared" si="95"/>
        <v>0</v>
      </c>
      <c r="K271" s="59">
        <f t="shared" si="95"/>
        <v>0</v>
      </c>
      <c r="L271" s="59">
        <f t="shared" si="95"/>
        <v>0</v>
      </c>
      <c r="M271" s="59">
        <f t="shared" si="95"/>
        <v>0</v>
      </c>
      <c r="N271" s="59">
        <f t="shared" si="95"/>
        <v>0</v>
      </c>
      <c r="O271" s="59">
        <f t="shared" si="95"/>
        <v>0</v>
      </c>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c r="BO271" s="50"/>
      <c r="BP271" s="50"/>
      <c r="BQ271" s="50"/>
      <c r="BR271" s="50"/>
      <c r="BS271" s="50"/>
      <c r="BT271" s="50"/>
      <c r="BU271" s="50"/>
      <c r="BV271" s="50"/>
      <c r="BW271" s="50"/>
      <c r="BX271" s="50"/>
      <c r="BY271" s="50"/>
      <c r="BZ271" s="50"/>
      <c r="CA271" s="50"/>
      <c r="CB271" s="50"/>
      <c r="CC271" s="50"/>
      <c r="CD271" s="50"/>
      <c r="CE271" s="50"/>
      <c r="CF271" s="50"/>
      <c r="CG271" s="50"/>
      <c r="CH271" s="50"/>
      <c r="CI271" s="50"/>
      <c r="CJ271" s="50"/>
      <c r="CK271" s="50"/>
      <c r="CL271" s="50"/>
      <c r="CM271" s="50"/>
      <c r="CN271" s="50"/>
      <c r="CO271" s="50"/>
      <c r="CP271" s="50"/>
      <c r="CQ271" s="50"/>
      <c r="CR271" s="50"/>
      <c r="CS271" s="50"/>
      <c r="CT271" s="50"/>
      <c r="CU271" s="50"/>
      <c r="CV271" s="50"/>
      <c r="CW271" s="50"/>
      <c r="CX271" s="50"/>
      <c r="CY271" s="50"/>
      <c r="CZ271" s="391"/>
    </row>
    <row r="272" spans="2:104" x14ac:dyDescent="0.25">
      <c r="B272" s="393" t="s">
        <v>27</v>
      </c>
      <c r="C272" s="390" t="s">
        <v>184</v>
      </c>
      <c r="D272" s="59">
        <f t="shared" ref="D272:O272" si="96">D245/1000</f>
        <v>0</v>
      </c>
      <c r="E272" s="59">
        <f t="shared" si="96"/>
        <v>0</v>
      </c>
      <c r="F272" s="59">
        <f t="shared" si="96"/>
        <v>0</v>
      </c>
      <c r="G272" s="59">
        <f t="shared" si="96"/>
        <v>0</v>
      </c>
      <c r="H272" s="59">
        <f t="shared" si="96"/>
        <v>0</v>
      </c>
      <c r="I272" s="59">
        <f t="shared" si="96"/>
        <v>0</v>
      </c>
      <c r="J272" s="59">
        <f t="shared" si="96"/>
        <v>0</v>
      </c>
      <c r="K272" s="59">
        <f t="shared" si="96"/>
        <v>0</v>
      </c>
      <c r="L272" s="59">
        <f t="shared" si="96"/>
        <v>0</v>
      </c>
      <c r="M272" s="59">
        <f t="shared" si="96"/>
        <v>0</v>
      </c>
      <c r="N272" s="59">
        <f t="shared" si="96"/>
        <v>0</v>
      </c>
      <c r="O272" s="59">
        <f t="shared" si="96"/>
        <v>0</v>
      </c>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c r="BO272" s="50"/>
      <c r="BP272" s="50"/>
      <c r="BQ272" s="50"/>
      <c r="BR272" s="50"/>
      <c r="BS272" s="50"/>
      <c r="BT272" s="50"/>
      <c r="BU272" s="50"/>
      <c r="BV272" s="50"/>
      <c r="BW272" s="50"/>
      <c r="BX272" s="50"/>
      <c r="BY272" s="50"/>
      <c r="BZ272" s="50"/>
      <c r="CA272" s="50"/>
      <c r="CB272" s="50"/>
      <c r="CC272" s="50"/>
      <c r="CD272" s="50"/>
      <c r="CE272" s="50"/>
      <c r="CF272" s="50"/>
      <c r="CG272" s="50"/>
      <c r="CH272" s="50"/>
      <c r="CI272" s="50"/>
      <c r="CJ272" s="50"/>
      <c r="CK272" s="50"/>
      <c r="CL272" s="50"/>
      <c r="CM272" s="50"/>
      <c r="CN272" s="50"/>
      <c r="CO272" s="50"/>
      <c r="CP272" s="50"/>
      <c r="CQ272" s="50"/>
      <c r="CR272" s="50"/>
      <c r="CS272" s="50"/>
      <c r="CT272" s="50"/>
      <c r="CU272" s="50"/>
      <c r="CV272" s="50"/>
      <c r="CW272" s="50"/>
      <c r="CX272" s="50"/>
      <c r="CY272" s="50"/>
      <c r="CZ272" s="391"/>
    </row>
    <row r="273" spans="2:104" x14ac:dyDescent="0.25">
      <c r="B273" s="393" t="s">
        <v>52</v>
      </c>
      <c r="C273" s="390" t="s">
        <v>184</v>
      </c>
      <c r="D273" s="59">
        <f t="shared" ref="D273:O273" si="97">D246/1000</f>
        <v>0</v>
      </c>
      <c r="E273" s="59">
        <f t="shared" si="97"/>
        <v>0</v>
      </c>
      <c r="F273" s="59">
        <f t="shared" si="97"/>
        <v>0</v>
      </c>
      <c r="G273" s="59">
        <f t="shared" si="97"/>
        <v>0</v>
      </c>
      <c r="H273" s="59">
        <f t="shared" si="97"/>
        <v>0</v>
      </c>
      <c r="I273" s="59">
        <f t="shared" si="97"/>
        <v>0</v>
      </c>
      <c r="J273" s="59">
        <f t="shared" si="97"/>
        <v>0</v>
      </c>
      <c r="K273" s="59">
        <f t="shared" si="97"/>
        <v>0</v>
      </c>
      <c r="L273" s="59">
        <f t="shared" si="97"/>
        <v>0</v>
      </c>
      <c r="M273" s="59">
        <f t="shared" si="97"/>
        <v>0</v>
      </c>
      <c r="N273" s="59">
        <f t="shared" si="97"/>
        <v>0</v>
      </c>
      <c r="O273" s="59">
        <f t="shared" si="97"/>
        <v>0</v>
      </c>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c r="BO273" s="50"/>
      <c r="BP273" s="50"/>
      <c r="BQ273" s="50"/>
      <c r="BR273" s="50"/>
      <c r="BS273" s="50"/>
      <c r="BT273" s="50"/>
      <c r="BU273" s="50"/>
      <c r="BV273" s="50"/>
      <c r="BW273" s="50"/>
      <c r="BX273" s="50"/>
      <c r="BY273" s="50"/>
      <c r="BZ273" s="50"/>
      <c r="CA273" s="50"/>
      <c r="CB273" s="50"/>
      <c r="CC273" s="50"/>
      <c r="CD273" s="50"/>
      <c r="CE273" s="50"/>
      <c r="CF273" s="50"/>
      <c r="CG273" s="50"/>
      <c r="CH273" s="50"/>
      <c r="CI273" s="50"/>
      <c r="CJ273" s="50"/>
      <c r="CK273" s="50"/>
      <c r="CL273" s="50"/>
      <c r="CM273" s="50"/>
      <c r="CN273" s="50"/>
      <c r="CO273" s="50"/>
      <c r="CP273" s="50"/>
      <c r="CQ273" s="50"/>
      <c r="CR273" s="50"/>
      <c r="CS273" s="50"/>
      <c r="CT273" s="50"/>
      <c r="CU273" s="50"/>
      <c r="CV273" s="50"/>
      <c r="CW273" s="50"/>
      <c r="CX273" s="50"/>
      <c r="CY273" s="50"/>
      <c r="CZ273" s="391"/>
    </row>
    <row r="274" spans="2:104" x14ac:dyDescent="0.25">
      <c r="B274" s="393" t="s">
        <v>37</v>
      </c>
      <c r="C274" s="390" t="s">
        <v>184</v>
      </c>
      <c r="D274" s="59">
        <f t="shared" ref="D274:O274" si="98">D247/1000</f>
        <v>0</v>
      </c>
      <c r="E274" s="59">
        <f t="shared" si="98"/>
        <v>0</v>
      </c>
      <c r="F274" s="59">
        <f t="shared" si="98"/>
        <v>0</v>
      </c>
      <c r="G274" s="59">
        <f t="shared" si="98"/>
        <v>0</v>
      </c>
      <c r="H274" s="59">
        <f t="shared" si="98"/>
        <v>0</v>
      </c>
      <c r="I274" s="59">
        <f t="shared" si="98"/>
        <v>0</v>
      </c>
      <c r="J274" s="59">
        <f t="shared" si="98"/>
        <v>0</v>
      </c>
      <c r="K274" s="59">
        <f t="shared" si="98"/>
        <v>0</v>
      </c>
      <c r="L274" s="59">
        <f t="shared" si="98"/>
        <v>0</v>
      </c>
      <c r="M274" s="59">
        <f t="shared" si="98"/>
        <v>0</v>
      </c>
      <c r="N274" s="59">
        <f t="shared" si="98"/>
        <v>0</v>
      </c>
      <c r="O274" s="59">
        <f t="shared" si="98"/>
        <v>0</v>
      </c>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c r="CC274" s="50"/>
      <c r="CD274" s="50"/>
      <c r="CE274" s="50"/>
      <c r="CF274" s="50"/>
      <c r="CG274" s="50"/>
      <c r="CH274" s="50"/>
      <c r="CI274" s="50"/>
      <c r="CJ274" s="50"/>
      <c r="CK274" s="50"/>
      <c r="CL274" s="50"/>
      <c r="CM274" s="50"/>
      <c r="CN274" s="50"/>
      <c r="CO274" s="50"/>
      <c r="CP274" s="50"/>
      <c r="CQ274" s="50"/>
      <c r="CR274" s="50"/>
      <c r="CS274" s="50"/>
      <c r="CT274" s="50"/>
      <c r="CU274" s="50"/>
      <c r="CV274" s="50"/>
      <c r="CW274" s="50"/>
      <c r="CX274" s="50"/>
      <c r="CY274" s="50"/>
      <c r="CZ274" s="391"/>
    </row>
    <row r="275" spans="2:104" x14ac:dyDescent="0.25">
      <c r="B275" s="393" t="s">
        <v>59</v>
      </c>
      <c r="C275" s="390" t="s">
        <v>184</v>
      </c>
      <c r="D275" s="59">
        <f t="shared" ref="D275:O275" si="99">D248/1000</f>
        <v>0</v>
      </c>
      <c r="E275" s="59">
        <f t="shared" si="99"/>
        <v>0</v>
      </c>
      <c r="F275" s="59">
        <f t="shared" si="99"/>
        <v>0</v>
      </c>
      <c r="G275" s="59">
        <f t="shared" si="99"/>
        <v>0</v>
      </c>
      <c r="H275" s="59">
        <f t="shared" si="99"/>
        <v>0</v>
      </c>
      <c r="I275" s="59">
        <f t="shared" si="99"/>
        <v>0</v>
      </c>
      <c r="J275" s="59">
        <f t="shared" si="99"/>
        <v>0</v>
      </c>
      <c r="K275" s="59">
        <f t="shared" si="99"/>
        <v>0</v>
      </c>
      <c r="L275" s="59">
        <f t="shared" si="99"/>
        <v>0</v>
      </c>
      <c r="M275" s="59">
        <f t="shared" si="99"/>
        <v>0</v>
      </c>
      <c r="N275" s="59">
        <f t="shared" si="99"/>
        <v>0</v>
      </c>
      <c r="O275" s="59">
        <f t="shared" si="99"/>
        <v>0</v>
      </c>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c r="CC275" s="50"/>
      <c r="CD275" s="50"/>
      <c r="CE275" s="50"/>
      <c r="CF275" s="50"/>
      <c r="CG275" s="50"/>
      <c r="CH275" s="50"/>
      <c r="CI275" s="50"/>
      <c r="CJ275" s="50"/>
      <c r="CK275" s="50"/>
      <c r="CL275" s="50"/>
      <c r="CM275" s="50"/>
      <c r="CN275" s="50"/>
      <c r="CO275" s="50"/>
      <c r="CP275" s="50"/>
      <c r="CQ275" s="50"/>
      <c r="CR275" s="50"/>
      <c r="CS275" s="50"/>
      <c r="CT275" s="50"/>
      <c r="CU275" s="50"/>
      <c r="CV275" s="50"/>
      <c r="CW275" s="50"/>
      <c r="CX275" s="50"/>
      <c r="CY275" s="50"/>
      <c r="CZ275" s="391"/>
    </row>
    <row r="276" spans="2:104" x14ac:dyDescent="0.25">
      <c r="B276" s="392"/>
      <c r="C276" s="390"/>
      <c r="D276" s="420"/>
      <c r="E276" s="50"/>
      <c r="F276" s="50"/>
      <c r="G276" s="50"/>
      <c r="H276" s="50"/>
      <c r="I276" s="5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c r="CC276" s="50"/>
      <c r="CD276" s="50"/>
      <c r="CE276" s="50"/>
      <c r="CF276" s="50"/>
      <c r="CG276" s="50"/>
      <c r="CH276" s="50"/>
      <c r="CI276" s="50"/>
      <c r="CJ276" s="50"/>
      <c r="CK276" s="50"/>
      <c r="CL276" s="50"/>
      <c r="CM276" s="50"/>
      <c r="CN276" s="50"/>
      <c r="CO276" s="50"/>
      <c r="CP276" s="50"/>
      <c r="CQ276" s="50"/>
      <c r="CR276" s="50"/>
      <c r="CS276" s="50"/>
      <c r="CT276" s="50"/>
      <c r="CU276" s="50"/>
      <c r="CV276" s="50"/>
      <c r="CW276" s="50"/>
      <c r="CX276" s="50"/>
      <c r="CY276" s="50"/>
      <c r="CZ276" s="391"/>
    </row>
    <row r="277" spans="2:104" s="109" customFormat="1" x14ac:dyDescent="0.25">
      <c r="B277" s="402" t="s">
        <v>411</v>
      </c>
      <c r="C277" s="417"/>
      <c r="D277" s="417" t="str">
        <f>D250</f>
        <v>H Cost/L Benefit</v>
      </c>
      <c r="E277" s="417" t="str">
        <f>E250</f>
        <v>L Cost/H benefit</v>
      </c>
      <c r="F277" s="50"/>
      <c r="G277" s="50"/>
      <c r="H277" s="50"/>
      <c r="I277" s="50"/>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417"/>
      <c r="AJ277" s="417"/>
      <c r="AK277" s="417"/>
      <c r="AL277" s="417"/>
      <c r="AM277" s="417"/>
      <c r="AN277" s="417"/>
      <c r="AO277" s="417"/>
      <c r="AP277" s="417"/>
      <c r="AQ277" s="417"/>
      <c r="AR277" s="417"/>
      <c r="AS277" s="417"/>
      <c r="AT277" s="417"/>
      <c r="AU277" s="417"/>
      <c r="AV277" s="417"/>
      <c r="AW277" s="417"/>
      <c r="AX277" s="417"/>
      <c r="AY277" s="417"/>
      <c r="AZ277" s="417"/>
      <c r="BA277" s="417"/>
      <c r="BB277" s="417"/>
      <c r="BC277" s="417"/>
      <c r="BD277" s="417"/>
      <c r="BE277" s="417"/>
      <c r="BF277" s="417"/>
      <c r="BG277" s="417"/>
      <c r="BH277" s="417"/>
      <c r="BI277" s="417"/>
      <c r="BJ277" s="417"/>
      <c r="BK277" s="417"/>
      <c r="BL277" s="417"/>
      <c r="BM277" s="417"/>
      <c r="BN277" s="417"/>
      <c r="BO277" s="417"/>
      <c r="BP277" s="417"/>
      <c r="BQ277" s="417"/>
      <c r="BR277" s="417"/>
      <c r="BS277" s="417"/>
      <c r="BT277" s="417"/>
      <c r="BU277" s="417"/>
      <c r="BV277" s="417"/>
      <c r="BW277" s="417"/>
      <c r="BX277" s="417"/>
      <c r="BY277" s="417"/>
      <c r="BZ277" s="417"/>
      <c r="CA277" s="417"/>
      <c r="CB277" s="417"/>
      <c r="CC277" s="417"/>
      <c r="CD277" s="417"/>
      <c r="CE277" s="417"/>
      <c r="CF277" s="417"/>
      <c r="CG277" s="417"/>
      <c r="CH277" s="417"/>
      <c r="CI277" s="417"/>
      <c r="CJ277" s="417"/>
      <c r="CK277" s="417"/>
      <c r="CL277" s="417"/>
      <c r="CM277" s="417"/>
      <c r="CN277" s="417"/>
      <c r="CO277" s="417"/>
      <c r="CP277" s="417"/>
      <c r="CQ277" s="417"/>
      <c r="CR277" s="417"/>
      <c r="CS277" s="417"/>
      <c r="CT277" s="417"/>
      <c r="CU277" s="417"/>
      <c r="CV277" s="417"/>
      <c r="CW277" s="417"/>
      <c r="CX277" s="417"/>
      <c r="CY277" s="417"/>
      <c r="CZ277" s="418"/>
    </row>
    <row r="278" spans="2:104" x14ac:dyDescent="0.25">
      <c r="B278" s="393" t="s">
        <v>57</v>
      </c>
      <c r="C278" s="390" t="s">
        <v>184</v>
      </c>
      <c r="D278" s="59">
        <f>D251/1000</f>
        <v>0</v>
      </c>
      <c r="E278" s="59">
        <f>E251/1000</f>
        <v>0</v>
      </c>
      <c r="F278" s="50"/>
      <c r="G278" s="50"/>
      <c r="H278" s="50"/>
      <c r="I278" s="5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c r="CC278" s="50"/>
      <c r="CD278" s="50"/>
      <c r="CE278" s="50"/>
      <c r="CF278" s="50"/>
      <c r="CG278" s="50"/>
      <c r="CH278" s="50"/>
      <c r="CI278" s="50"/>
      <c r="CJ278" s="50"/>
      <c r="CK278" s="50"/>
      <c r="CL278" s="50"/>
      <c r="CM278" s="50"/>
      <c r="CN278" s="50"/>
      <c r="CO278" s="50"/>
      <c r="CP278" s="50"/>
      <c r="CQ278" s="50"/>
      <c r="CR278" s="50"/>
      <c r="CS278" s="50"/>
      <c r="CT278" s="50"/>
      <c r="CU278" s="50"/>
      <c r="CV278" s="50"/>
      <c r="CW278" s="50"/>
      <c r="CX278" s="50"/>
      <c r="CY278" s="50"/>
      <c r="CZ278" s="391"/>
    </row>
    <row r="279" spans="2:104" x14ac:dyDescent="0.25">
      <c r="B279" s="393" t="s">
        <v>58</v>
      </c>
      <c r="C279" s="390" t="s">
        <v>184</v>
      </c>
      <c r="D279" s="59">
        <f t="shared" ref="D279:E283" si="100">D252/1000</f>
        <v>0</v>
      </c>
      <c r="E279" s="59">
        <f t="shared" si="100"/>
        <v>0</v>
      </c>
      <c r="F279" s="50"/>
      <c r="G279" s="50"/>
      <c r="H279" s="50"/>
      <c r="I279" s="5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c r="CC279" s="50"/>
      <c r="CD279" s="50"/>
      <c r="CE279" s="50"/>
      <c r="CF279" s="50"/>
      <c r="CG279" s="50"/>
      <c r="CH279" s="50"/>
      <c r="CI279" s="50"/>
      <c r="CJ279" s="50"/>
      <c r="CK279" s="50"/>
      <c r="CL279" s="50"/>
      <c r="CM279" s="50"/>
      <c r="CN279" s="50"/>
      <c r="CO279" s="50"/>
      <c r="CP279" s="50"/>
      <c r="CQ279" s="50"/>
      <c r="CR279" s="50"/>
      <c r="CS279" s="50"/>
      <c r="CT279" s="50"/>
      <c r="CU279" s="50"/>
      <c r="CV279" s="50"/>
      <c r="CW279" s="50"/>
      <c r="CX279" s="50"/>
      <c r="CY279" s="50"/>
      <c r="CZ279" s="391"/>
    </row>
    <row r="280" spans="2:104" x14ac:dyDescent="0.25">
      <c r="B280" s="393" t="s">
        <v>27</v>
      </c>
      <c r="C280" s="390" t="s">
        <v>184</v>
      </c>
      <c r="D280" s="59">
        <f t="shared" si="100"/>
        <v>0</v>
      </c>
      <c r="E280" s="59">
        <f t="shared" si="100"/>
        <v>0</v>
      </c>
      <c r="F280" s="50"/>
      <c r="G280" s="50"/>
      <c r="H280" s="50"/>
      <c r="I280" s="5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c r="CC280" s="50"/>
      <c r="CD280" s="50"/>
      <c r="CE280" s="50"/>
      <c r="CF280" s="50"/>
      <c r="CG280" s="50"/>
      <c r="CH280" s="50"/>
      <c r="CI280" s="50"/>
      <c r="CJ280" s="50"/>
      <c r="CK280" s="50"/>
      <c r="CL280" s="50"/>
      <c r="CM280" s="50"/>
      <c r="CN280" s="50"/>
      <c r="CO280" s="50"/>
      <c r="CP280" s="50"/>
      <c r="CQ280" s="50"/>
      <c r="CR280" s="50"/>
      <c r="CS280" s="50"/>
      <c r="CT280" s="50"/>
      <c r="CU280" s="50"/>
      <c r="CV280" s="50"/>
      <c r="CW280" s="50"/>
      <c r="CX280" s="50"/>
      <c r="CY280" s="50"/>
      <c r="CZ280" s="391"/>
    </row>
    <row r="281" spans="2:104" x14ac:dyDescent="0.25">
      <c r="B281" s="393" t="s">
        <v>52</v>
      </c>
      <c r="C281" s="390" t="s">
        <v>184</v>
      </c>
      <c r="D281" s="59">
        <f t="shared" si="100"/>
        <v>0</v>
      </c>
      <c r="E281" s="59">
        <f t="shared" si="100"/>
        <v>0</v>
      </c>
      <c r="F281" s="50"/>
      <c r="G281" s="50"/>
      <c r="H281" s="50"/>
      <c r="I281" s="5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c r="CC281" s="50"/>
      <c r="CD281" s="50"/>
      <c r="CE281" s="50"/>
      <c r="CF281" s="50"/>
      <c r="CG281" s="50"/>
      <c r="CH281" s="50"/>
      <c r="CI281" s="50"/>
      <c r="CJ281" s="50"/>
      <c r="CK281" s="50"/>
      <c r="CL281" s="50"/>
      <c r="CM281" s="50"/>
      <c r="CN281" s="50"/>
      <c r="CO281" s="50"/>
      <c r="CP281" s="50"/>
      <c r="CQ281" s="50"/>
      <c r="CR281" s="50"/>
      <c r="CS281" s="50"/>
      <c r="CT281" s="50"/>
      <c r="CU281" s="50"/>
      <c r="CV281" s="50"/>
      <c r="CW281" s="50"/>
      <c r="CX281" s="50"/>
      <c r="CY281" s="50"/>
      <c r="CZ281" s="391"/>
    </row>
    <row r="282" spans="2:104" x14ac:dyDescent="0.25">
      <c r="B282" s="393" t="s">
        <v>37</v>
      </c>
      <c r="C282" s="390" t="s">
        <v>184</v>
      </c>
      <c r="D282" s="59">
        <f t="shared" si="100"/>
        <v>0</v>
      </c>
      <c r="E282" s="59">
        <f t="shared" si="100"/>
        <v>0</v>
      </c>
      <c r="F282" s="50"/>
      <c r="G282" s="50"/>
      <c r="H282" s="50"/>
      <c r="I282" s="5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c r="CC282" s="50"/>
      <c r="CD282" s="50"/>
      <c r="CE282" s="50"/>
      <c r="CF282" s="50"/>
      <c r="CG282" s="50"/>
      <c r="CH282" s="50"/>
      <c r="CI282" s="50"/>
      <c r="CJ282" s="50"/>
      <c r="CK282" s="50"/>
      <c r="CL282" s="50"/>
      <c r="CM282" s="50"/>
      <c r="CN282" s="50"/>
      <c r="CO282" s="50"/>
      <c r="CP282" s="50"/>
      <c r="CQ282" s="50"/>
      <c r="CR282" s="50"/>
      <c r="CS282" s="50"/>
      <c r="CT282" s="50"/>
      <c r="CU282" s="50"/>
      <c r="CV282" s="50"/>
      <c r="CW282" s="50"/>
      <c r="CX282" s="50"/>
      <c r="CY282" s="50"/>
      <c r="CZ282" s="391"/>
    </row>
    <row r="283" spans="2:104" x14ac:dyDescent="0.25">
      <c r="B283" s="393" t="s">
        <v>59</v>
      </c>
      <c r="C283" s="390" t="s">
        <v>184</v>
      </c>
      <c r="D283" s="59">
        <f t="shared" si="100"/>
        <v>0</v>
      </c>
      <c r="E283" s="59">
        <f t="shared" si="100"/>
        <v>0</v>
      </c>
      <c r="F283" s="50"/>
      <c r="G283" s="50"/>
      <c r="H283" s="50"/>
      <c r="I283" s="5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c r="CC283" s="50"/>
      <c r="CD283" s="50"/>
      <c r="CE283" s="50"/>
      <c r="CF283" s="50"/>
      <c r="CG283" s="50"/>
      <c r="CH283" s="50"/>
      <c r="CI283" s="50"/>
      <c r="CJ283" s="50"/>
      <c r="CK283" s="50"/>
      <c r="CL283" s="50"/>
      <c r="CM283" s="50"/>
      <c r="CN283" s="50"/>
      <c r="CO283" s="50"/>
      <c r="CP283" s="50"/>
      <c r="CQ283" s="50"/>
      <c r="CR283" s="50"/>
      <c r="CS283" s="50"/>
      <c r="CT283" s="50"/>
      <c r="CU283" s="50"/>
      <c r="CV283" s="50"/>
      <c r="CW283" s="50"/>
      <c r="CX283" s="50"/>
      <c r="CY283" s="50"/>
      <c r="CZ283" s="391"/>
    </row>
    <row r="284" spans="2:104" x14ac:dyDescent="0.25">
      <c r="B284" s="392"/>
      <c r="C284" s="390"/>
      <c r="D284" s="50"/>
      <c r="E284" s="50"/>
      <c r="F284" s="50"/>
      <c r="G284" s="50"/>
      <c r="H284" s="50"/>
      <c r="I284" s="5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c r="CC284" s="50"/>
      <c r="CD284" s="50"/>
      <c r="CE284" s="50"/>
      <c r="CF284" s="50"/>
      <c r="CG284" s="50"/>
      <c r="CH284" s="50"/>
      <c r="CI284" s="50"/>
      <c r="CJ284" s="50"/>
      <c r="CK284" s="50"/>
      <c r="CL284" s="50"/>
      <c r="CM284" s="50"/>
      <c r="CN284" s="50"/>
      <c r="CO284" s="50"/>
      <c r="CP284" s="50"/>
      <c r="CQ284" s="50"/>
      <c r="CR284" s="50"/>
      <c r="CS284" s="50"/>
      <c r="CT284" s="50"/>
      <c r="CU284" s="50"/>
      <c r="CV284" s="50"/>
      <c r="CW284" s="50"/>
      <c r="CX284" s="50"/>
      <c r="CY284" s="50"/>
      <c r="CZ284" s="391"/>
    </row>
    <row r="285" spans="2:104" ht="15.75" thickBot="1" x14ac:dyDescent="0.3">
      <c r="B285" s="421"/>
      <c r="C285" s="422"/>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423"/>
      <c r="AJ285" s="423"/>
      <c r="AK285" s="423"/>
      <c r="AL285" s="423"/>
      <c r="AM285" s="423"/>
      <c r="AN285" s="423"/>
      <c r="AO285" s="423"/>
      <c r="AP285" s="423"/>
      <c r="AQ285" s="423"/>
      <c r="AR285" s="423"/>
      <c r="AS285" s="423"/>
      <c r="AT285" s="423"/>
      <c r="AU285" s="423"/>
      <c r="AV285" s="423"/>
      <c r="AW285" s="423"/>
      <c r="AX285" s="423"/>
      <c r="AY285" s="423"/>
      <c r="AZ285" s="423"/>
      <c r="BA285" s="423"/>
      <c r="BB285" s="423"/>
      <c r="BC285" s="423"/>
      <c r="BD285" s="423"/>
      <c r="BE285" s="423"/>
      <c r="BF285" s="423"/>
      <c r="BG285" s="423"/>
      <c r="BH285" s="423"/>
      <c r="BI285" s="423"/>
      <c r="BJ285" s="423"/>
      <c r="BK285" s="423"/>
      <c r="BL285" s="423"/>
      <c r="BM285" s="423"/>
      <c r="BN285" s="423"/>
      <c r="BO285" s="423"/>
      <c r="BP285" s="423"/>
      <c r="BQ285" s="423"/>
      <c r="BR285" s="423"/>
      <c r="BS285" s="423"/>
      <c r="BT285" s="423"/>
      <c r="BU285" s="423"/>
      <c r="BV285" s="423"/>
      <c r="BW285" s="423"/>
      <c r="BX285" s="423"/>
      <c r="BY285" s="423"/>
      <c r="BZ285" s="423"/>
      <c r="CA285" s="423"/>
      <c r="CB285" s="423"/>
      <c r="CC285" s="423"/>
      <c r="CD285" s="423"/>
      <c r="CE285" s="423"/>
      <c r="CF285" s="423"/>
      <c r="CG285" s="423"/>
      <c r="CH285" s="423"/>
      <c r="CI285" s="423"/>
      <c r="CJ285" s="423"/>
      <c r="CK285" s="423"/>
      <c r="CL285" s="423"/>
      <c r="CM285" s="423"/>
      <c r="CN285" s="423"/>
      <c r="CO285" s="423"/>
      <c r="CP285" s="423"/>
      <c r="CQ285" s="423"/>
      <c r="CR285" s="423"/>
      <c r="CS285" s="423"/>
      <c r="CT285" s="423"/>
      <c r="CU285" s="423"/>
      <c r="CV285" s="423"/>
      <c r="CW285" s="423"/>
      <c r="CX285" s="423"/>
      <c r="CY285" s="423"/>
      <c r="CZ285" s="424"/>
    </row>
  </sheetData>
  <sheetProtection algorithmName="SHA-512" hashValue="ggL2nzgxpvKcQZgnPb1m+7YK7E5aTvPOo58gKwf82P3C5H7cOa3ISXryCar3R4OLPci36BZT4hLGG07hQrc9Vw==" saltValue="ExlhcHqj2RAD2Y+yz2umsg==" spinCount="100000" sheet="1" objects="1" scenarios="1"/>
  <hyperlinks>
    <hyperlink ref="C2" location="'Data Input - Proposed'!A1" display="&lt;&lt; BACK to Data Input" xr:uid="{00000000-0004-0000-1400-000000000000}"/>
  </hyperlinks>
  <pageMargins left="0.7" right="0.7" top="0.75" bottom="0.75" header="0.3" footer="0.3"/>
  <pageSetup paperSize="9" orientation="portrait"/>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tabColor rgb="FFFFFF00"/>
    <pageSetUpPr autoPageBreaks="0"/>
  </sheetPr>
  <dimension ref="A1:CZ285"/>
  <sheetViews>
    <sheetView showRowColHeaders="0" zoomScale="80" zoomScaleNormal="80" workbookViewId="0">
      <pane xSplit="3" ySplit="7" topLeftCell="D239" activePane="bottomRight" state="frozen"/>
      <selection activeCell="O248" sqref="D243:O248"/>
      <selection pane="topRight" activeCell="O248" sqref="D243:O248"/>
      <selection pane="bottomLeft" activeCell="O248" sqref="D243:O248"/>
      <selection pane="bottomRight" activeCell="F237" sqref="F237"/>
    </sheetView>
  </sheetViews>
  <sheetFormatPr defaultColWidth="9.140625" defaultRowHeight="15" x14ac:dyDescent="0.25"/>
  <cols>
    <col min="1" max="1" width="1.7109375" style="91" customWidth="1"/>
    <col min="2" max="2" width="55.5703125" style="91" bestFit="1" customWidth="1"/>
    <col min="3" max="3" width="20.28515625" style="388" bestFit="1" customWidth="1"/>
    <col min="4" max="7" width="24.140625" style="92" customWidth="1"/>
    <col min="8" max="10" width="25.140625" style="92" customWidth="1"/>
    <col min="11" max="11" width="15.7109375" style="92" bestFit="1" customWidth="1"/>
    <col min="12" max="12" width="16.28515625" style="92" bestFit="1" customWidth="1"/>
    <col min="13" max="14" width="15.7109375" style="92" bestFit="1" customWidth="1"/>
    <col min="15" max="15" width="15.42578125" style="92" bestFit="1" customWidth="1"/>
    <col min="16" max="16" width="23.7109375" style="92" bestFit="1" customWidth="1"/>
    <col min="17" max="17" width="24.28515625" style="92" bestFit="1" customWidth="1"/>
    <col min="18" max="18" width="18.5703125" style="92" bestFit="1" customWidth="1"/>
    <col min="19" max="19" width="37.85546875" style="92" bestFit="1" customWidth="1"/>
    <col min="20" max="20" width="14.42578125" style="92" customWidth="1"/>
    <col min="21" max="21" width="12.7109375" style="92" customWidth="1"/>
    <col min="22" max="62" width="14.42578125" style="92" bestFit="1" customWidth="1"/>
    <col min="63" max="63" width="15" style="92" bestFit="1" customWidth="1"/>
    <col min="64" max="16384" width="9.140625" style="92"/>
  </cols>
  <sheetData>
    <row r="1" spans="2:104" ht="9" customHeight="1" thickBot="1" x14ac:dyDescent="0.3"/>
    <row r="2" spans="2:104" ht="37.5" customHeight="1" x14ac:dyDescent="0.25">
      <c r="B2" s="429" t="s">
        <v>586</v>
      </c>
      <c r="C2" s="430" t="s">
        <v>587</v>
      </c>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c r="AD2" s="431"/>
      <c r="AE2" s="431"/>
      <c r="AF2" s="431"/>
      <c r="AG2" s="431"/>
      <c r="AH2" s="431"/>
      <c r="AI2" s="431"/>
      <c r="AJ2" s="431"/>
      <c r="AK2" s="431"/>
      <c r="AL2" s="431"/>
      <c r="AM2" s="431"/>
      <c r="AN2" s="431"/>
      <c r="AO2" s="431"/>
      <c r="AP2" s="431"/>
      <c r="AQ2" s="431"/>
      <c r="AR2" s="431"/>
      <c r="AS2" s="431"/>
      <c r="AT2" s="431"/>
      <c r="AU2" s="431"/>
      <c r="AV2" s="431"/>
      <c r="AW2" s="431"/>
      <c r="AX2" s="431"/>
      <c r="AY2" s="431"/>
      <c r="AZ2" s="431"/>
      <c r="BA2" s="431"/>
      <c r="BB2" s="431"/>
      <c r="BC2" s="431"/>
      <c r="BD2" s="431"/>
      <c r="BE2" s="431"/>
      <c r="BF2" s="431"/>
      <c r="BG2" s="431"/>
      <c r="BH2" s="431"/>
      <c r="BI2" s="431"/>
      <c r="BJ2" s="431"/>
      <c r="BK2" s="431"/>
      <c r="BL2" s="431"/>
      <c r="BM2" s="431"/>
      <c r="BN2" s="431"/>
      <c r="BO2" s="431"/>
      <c r="BP2" s="431"/>
      <c r="BQ2" s="431"/>
      <c r="BR2" s="431"/>
      <c r="BS2" s="431"/>
      <c r="BT2" s="431"/>
      <c r="BU2" s="431"/>
      <c r="BV2" s="431"/>
      <c r="BW2" s="431"/>
      <c r="BX2" s="431"/>
      <c r="BY2" s="431"/>
      <c r="BZ2" s="431"/>
      <c r="CA2" s="431"/>
      <c r="CB2" s="431"/>
      <c r="CC2" s="431"/>
      <c r="CD2" s="431"/>
      <c r="CE2" s="431"/>
      <c r="CF2" s="431"/>
      <c r="CG2" s="431"/>
      <c r="CH2" s="431"/>
      <c r="CI2" s="431"/>
      <c r="CJ2" s="431"/>
      <c r="CK2" s="431"/>
      <c r="CL2" s="431"/>
      <c r="CM2" s="431"/>
      <c r="CN2" s="431"/>
      <c r="CO2" s="431"/>
      <c r="CP2" s="431"/>
      <c r="CQ2" s="431"/>
      <c r="CR2" s="431"/>
      <c r="CS2" s="431"/>
      <c r="CT2" s="431"/>
      <c r="CU2" s="431"/>
      <c r="CV2" s="431"/>
      <c r="CW2" s="431"/>
      <c r="CX2" s="431"/>
      <c r="CY2" s="431"/>
      <c r="CZ2" s="432"/>
    </row>
    <row r="3" spans="2:104" x14ac:dyDescent="0.25">
      <c r="B3" s="425" t="str">
        <f>IF(ISBLANK('Data Input - Case description'!G19),"Option not selected",'Data Input - Case description'!G19)</f>
        <v>BAT-AEL</v>
      </c>
      <c r="C3" s="39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391"/>
    </row>
    <row r="4" spans="2:104" x14ac:dyDescent="0.25">
      <c r="B4" s="393" t="s">
        <v>453</v>
      </c>
      <c r="C4" s="390">
        <f>IF('Data Input - General'!F25=0,'Data Input - General'!F22,'Data Input - General'!F25)</f>
        <v>0</v>
      </c>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391"/>
    </row>
    <row r="5" spans="2:104" x14ac:dyDescent="0.25">
      <c r="B5" s="393" t="s">
        <v>74</v>
      </c>
      <c r="C5" s="390"/>
      <c r="D5" s="79">
        <v>0</v>
      </c>
      <c r="E5" s="79">
        <v>1</v>
      </c>
      <c r="F5" s="79">
        <v>2</v>
      </c>
      <c r="G5" s="79">
        <v>3</v>
      </c>
      <c r="H5" s="79">
        <v>4</v>
      </c>
      <c r="I5" s="79">
        <v>5</v>
      </c>
      <c r="J5" s="79">
        <v>6</v>
      </c>
      <c r="K5" s="79">
        <v>7</v>
      </c>
      <c r="L5" s="79">
        <v>8</v>
      </c>
      <c r="M5" s="79">
        <v>9</v>
      </c>
      <c r="N5" s="79">
        <v>10</v>
      </c>
      <c r="O5" s="79">
        <v>11</v>
      </c>
      <c r="P5" s="79">
        <v>12</v>
      </c>
      <c r="Q5" s="79">
        <v>13</v>
      </c>
      <c r="R5" s="79">
        <v>14</v>
      </c>
      <c r="S5" s="79">
        <v>15</v>
      </c>
      <c r="T5" s="79">
        <v>16</v>
      </c>
      <c r="U5" s="79">
        <v>17</v>
      </c>
      <c r="V5" s="79">
        <v>18</v>
      </c>
      <c r="W5" s="79">
        <v>19</v>
      </c>
      <c r="X5" s="79">
        <v>20</v>
      </c>
      <c r="Y5" s="79">
        <v>21</v>
      </c>
      <c r="Z5" s="79">
        <v>22</v>
      </c>
      <c r="AA5" s="79">
        <v>23</v>
      </c>
      <c r="AB5" s="79">
        <v>24</v>
      </c>
      <c r="AC5" s="79">
        <v>25</v>
      </c>
      <c r="AD5" s="79">
        <v>26</v>
      </c>
      <c r="AE5" s="79">
        <v>27</v>
      </c>
      <c r="AF5" s="79">
        <v>28</v>
      </c>
      <c r="AG5" s="79">
        <v>29</v>
      </c>
      <c r="AH5" s="79">
        <v>30</v>
      </c>
      <c r="AI5" s="79">
        <v>31</v>
      </c>
      <c r="AJ5" s="79">
        <v>32</v>
      </c>
      <c r="AK5" s="79">
        <v>33</v>
      </c>
      <c r="AL5" s="79">
        <v>34</v>
      </c>
      <c r="AM5" s="79">
        <v>35</v>
      </c>
      <c r="AN5" s="79">
        <v>36</v>
      </c>
      <c r="AO5" s="79">
        <v>37</v>
      </c>
      <c r="AP5" s="79">
        <v>38</v>
      </c>
      <c r="AQ5" s="79">
        <v>39</v>
      </c>
      <c r="AR5" s="79">
        <v>40</v>
      </c>
      <c r="AS5" s="79">
        <v>41</v>
      </c>
      <c r="AT5" s="79">
        <v>42</v>
      </c>
      <c r="AU5" s="79">
        <v>43</v>
      </c>
      <c r="AV5" s="79">
        <v>44</v>
      </c>
      <c r="AW5" s="79">
        <v>45</v>
      </c>
      <c r="AX5" s="79">
        <v>46</v>
      </c>
      <c r="AY5" s="79">
        <v>47</v>
      </c>
      <c r="AZ5" s="79">
        <v>48</v>
      </c>
      <c r="BA5" s="79">
        <v>49</v>
      </c>
      <c r="BB5" s="79">
        <v>50</v>
      </c>
      <c r="BC5" s="79">
        <v>51</v>
      </c>
      <c r="BD5" s="79">
        <v>52</v>
      </c>
      <c r="BE5" s="79">
        <v>53</v>
      </c>
      <c r="BF5" s="79">
        <v>54</v>
      </c>
      <c r="BG5" s="79">
        <v>55</v>
      </c>
      <c r="BH5" s="79">
        <v>56</v>
      </c>
      <c r="BI5" s="79">
        <v>57</v>
      </c>
      <c r="BJ5" s="79">
        <v>58</v>
      </c>
      <c r="BK5" s="79">
        <v>59</v>
      </c>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50"/>
      <c r="CR5" s="50"/>
      <c r="CS5" s="50"/>
      <c r="CT5" s="50"/>
      <c r="CU5" s="50"/>
      <c r="CV5" s="50"/>
      <c r="CW5" s="50"/>
      <c r="CX5" s="50"/>
      <c r="CY5" s="50"/>
      <c r="CZ5" s="391"/>
    </row>
    <row r="6" spans="2:104" x14ac:dyDescent="0.25">
      <c r="B6" s="393" t="s">
        <v>33</v>
      </c>
      <c r="C6" s="390"/>
      <c r="D6" s="58">
        <f>'Data Input - BAT'!H7</f>
        <v>0</v>
      </c>
      <c r="E6" s="58">
        <f>'Data Input - BAT'!I7</f>
        <v>0</v>
      </c>
      <c r="F6" s="58">
        <f>'Data Input - BAT'!J7</f>
        <v>0</v>
      </c>
      <c r="G6" s="58">
        <f>'Data Input - BAT'!K7</f>
        <v>0</v>
      </c>
      <c r="H6" s="58">
        <f>'Data Input - BAT'!L7</f>
        <v>0</v>
      </c>
      <c r="I6" s="58">
        <f>'Data Input - BAT'!M7</f>
        <v>0</v>
      </c>
      <c r="J6" s="58">
        <f>'Data Input - BAT'!N7</f>
        <v>0</v>
      </c>
      <c r="K6" s="58">
        <f>'Data Input - BAT'!O7</f>
        <v>0</v>
      </c>
      <c r="L6" s="58">
        <f>'Data Input - BAT'!P7</f>
        <v>0</v>
      </c>
      <c r="M6" s="58">
        <f>'Data Input - BAT'!Q7</f>
        <v>0</v>
      </c>
      <c r="N6" s="58">
        <f>'Data Input - BAT'!R7</f>
        <v>0</v>
      </c>
      <c r="O6" s="58">
        <f>'Data Input - BAT'!S7</f>
        <v>0</v>
      </c>
      <c r="P6" s="58">
        <f>'Data Input - BAT'!T7</f>
        <v>0</v>
      </c>
      <c r="Q6" s="58">
        <f>'Data Input - BAT'!U7</f>
        <v>0</v>
      </c>
      <c r="R6" s="58">
        <f>'Data Input - BAT'!V7</f>
        <v>0</v>
      </c>
      <c r="S6" s="58">
        <f>'Data Input - BAT'!W7</f>
        <v>0</v>
      </c>
      <c r="T6" s="58">
        <f>'Data Input - BAT'!X7</f>
        <v>0</v>
      </c>
      <c r="U6" s="58">
        <f>'Data Input - BAT'!Y7</f>
        <v>0</v>
      </c>
      <c r="V6" s="58">
        <f>'Data Input - BAT'!Z7</f>
        <v>0</v>
      </c>
      <c r="W6" s="58">
        <f>'Data Input - BAT'!AA7</f>
        <v>0</v>
      </c>
      <c r="X6" s="58">
        <f>'Data Input - BAT'!AB7</f>
        <v>0</v>
      </c>
      <c r="Y6" s="58">
        <f>'Data Input - BAT'!AC7</f>
        <v>0</v>
      </c>
      <c r="Z6" s="58">
        <f>'Data Input - BAT'!AD7</f>
        <v>0</v>
      </c>
      <c r="AA6" s="58">
        <f>'Data Input - BAT'!AE7</f>
        <v>0</v>
      </c>
      <c r="AB6" s="58">
        <f>'Data Input - BAT'!AF7</f>
        <v>0</v>
      </c>
      <c r="AC6" s="58">
        <f>'Data Input - BAT'!AG7</f>
        <v>0</v>
      </c>
      <c r="AD6" s="58">
        <f>'Data Input - BAT'!AH7</f>
        <v>0</v>
      </c>
      <c r="AE6" s="58">
        <f>'Data Input - BAT'!AI7</f>
        <v>0</v>
      </c>
      <c r="AF6" s="58">
        <f>'Data Input - BAT'!AJ7</f>
        <v>0</v>
      </c>
      <c r="AG6" s="58">
        <f>'Data Input - BAT'!AK7</f>
        <v>0</v>
      </c>
      <c r="AH6" s="58">
        <f>'Data Input - BAT'!AL7</f>
        <v>0</v>
      </c>
      <c r="AI6" s="58">
        <f>'Data Input - BAT'!AM7</f>
        <v>0</v>
      </c>
      <c r="AJ6" s="58">
        <f>'Data Input - BAT'!AN7</f>
        <v>0</v>
      </c>
      <c r="AK6" s="58">
        <f>'Data Input - BAT'!AO7</f>
        <v>0</v>
      </c>
      <c r="AL6" s="58">
        <f>'Data Input - BAT'!AP7</f>
        <v>0</v>
      </c>
      <c r="AM6" s="58">
        <f>'Data Input - BAT'!AQ7</f>
        <v>0</v>
      </c>
      <c r="AN6" s="58">
        <f>'Data Input - BAT'!AR7</f>
        <v>0</v>
      </c>
      <c r="AO6" s="58">
        <f>'Data Input - BAT'!AS7</f>
        <v>0</v>
      </c>
      <c r="AP6" s="58">
        <f>'Data Input - BAT'!AT7</f>
        <v>0</v>
      </c>
      <c r="AQ6" s="58">
        <f>'Data Input - BAT'!AU7</f>
        <v>0</v>
      </c>
      <c r="AR6" s="58">
        <f>'Data Input - BAT'!AV7</f>
        <v>0</v>
      </c>
      <c r="AS6" s="58">
        <f>'Data Input - BAT'!AW7</f>
        <v>0</v>
      </c>
      <c r="AT6" s="58">
        <f>'Data Input - BAT'!AX7</f>
        <v>0</v>
      </c>
      <c r="AU6" s="58">
        <f>'Data Input - BAT'!AY7</f>
        <v>0</v>
      </c>
      <c r="AV6" s="58">
        <f>'Data Input - BAT'!AZ7</f>
        <v>0</v>
      </c>
      <c r="AW6" s="58">
        <f>'Data Input - BAT'!BA7</f>
        <v>0</v>
      </c>
      <c r="AX6" s="58">
        <f>'Data Input - BAT'!BB7</f>
        <v>0</v>
      </c>
      <c r="AY6" s="58">
        <f>'Data Input - BAT'!BC7</f>
        <v>0</v>
      </c>
      <c r="AZ6" s="58">
        <f>'Data Input - BAT'!BD7</f>
        <v>0</v>
      </c>
      <c r="BA6" s="58">
        <f>'Data Input - BAT'!BE7</f>
        <v>0</v>
      </c>
      <c r="BB6" s="58">
        <f>'Data Input - BAT'!BF7</f>
        <v>0</v>
      </c>
      <c r="BC6" s="58">
        <f>'Data Input - BAT'!BG7</f>
        <v>0</v>
      </c>
      <c r="BD6" s="58">
        <f>'Data Input - BAT'!BH7</f>
        <v>0</v>
      </c>
      <c r="BE6" s="58">
        <f>'Data Input - BAT'!BI7</f>
        <v>0</v>
      </c>
      <c r="BF6" s="58">
        <f>'Data Input - BAT'!BJ7</f>
        <v>0</v>
      </c>
      <c r="BG6" s="58">
        <f>'Data Input - BAT'!BK7</f>
        <v>0</v>
      </c>
      <c r="BH6" s="58">
        <f>'Data Input - BAT'!BL7</f>
        <v>0</v>
      </c>
      <c r="BI6" s="58">
        <f>'Data Input - BAT'!BM7</f>
        <v>0</v>
      </c>
      <c r="BJ6" s="58">
        <f>'Data Input - BAT'!BN7</f>
        <v>0</v>
      </c>
      <c r="BK6" s="58">
        <f>'Data Input - BAT'!BO7</f>
        <v>0</v>
      </c>
      <c r="BL6" s="58">
        <f>'Data Input - BAT'!BP7</f>
        <v>0</v>
      </c>
      <c r="BM6" s="58">
        <f>'Data Input - BAT'!BQ7</f>
        <v>0</v>
      </c>
      <c r="BN6" s="58">
        <f>'Data Input - BAT'!BR7</f>
        <v>0</v>
      </c>
      <c r="BO6" s="58">
        <f>'Data Input - BAT'!BS7</f>
        <v>0</v>
      </c>
      <c r="BP6" s="58">
        <f>'Data Input - BAT'!BT7</f>
        <v>0</v>
      </c>
      <c r="BQ6" s="58">
        <f>'Data Input - BAT'!BU7</f>
        <v>0</v>
      </c>
      <c r="BR6" s="58">
        <f>'Data Input - BAT'!BV7</f>
        <v>0</v>
      </c>
      <c r="BS6" s="58">
        <f>'Data Input - BAT'!BW7</f>
        <v>0</v>
      </c>
      <c r="BT6" s="58">
        <f>'Data Input - BAT'!BX7</f>
        <v>0</v>
      </c>
      <c r="BU6" s="58">
        <f>'Data Input - BAT'!BY7</f>
        <v>0</v>
      </c>
      <c r="BV6" s="58">
        <f>'Data Input - BAT'!BZ7</f>
        <v>0</v>
      </c>
      <c r="BW6" s="58">
        <f>'Data Input - BAT'!CA7</f>
        <v>0</v>
      </c>
      <c r="BX6" s="58">
        <f>'Data Input - BAT'!CB7</f>
        <v>0</v>
      </c>
      <c r="BY6" s="58">
        <f>'Data Input - BAT'!CC7</f>
        <v>0</v>
      </c>
      <c r="BZ6" s="58">
        <f>'Data Input - BAT'!CD7</f>
        <v>0</v>
      </c>
      <c r="CA6" s="58">
        <f>'Data Input - BAT'!CE7</f>
        <v>0</v>
      </c>
      <c r="CB6" s="58">
        <f>'Data Input - BAT'!CF7</f>
        <v>0</v>
      </c>
      <c r="CC6" s="58">
        <f>'Data Input - BAT'!CG7</f>
        <v>0</v>
      </c>
      <c r="CD6" s="58">
        <f>'Data Input - BAT'!CH7</f>
        <v>0</v>
      </c>
      <c r="CE6" s="58">
        <f>'Data Input - BAT'!CI7</f>
        <v>0</v>
      </c>
      <c r="CF6" s="58">
        <f>'Data Input - BAT'!CJ7</f>
        <v>0</v>
      </c>
      <c r="CG6" s="58">
        <f>'Data Input - BAT'!CK7</f>
        <v>0</v>
      </c>
      <c r="CH6" s="58">
        <f>'Data Input - BAT'!CL7</f>
        <v>0</v>
      </c>
      <c r="CI6" s="58">
        <f>'Data Input - BAT'!CM7</f>
        <v>0</v>
      </c>
      <c r="CJ6" s="58">
        <f>'Data Input - BAT'!CN7</f>
        <v>0</v>
      </c>
      <c r="CK6" s="58">
        <f>'Data Input - BAT'!CO7</f>
        <v>0</v>
      </c>
      <c r="CL6" s="58">
        <f>'Data Input - BAT'!CP7</f>
        <v>0</v>
      </c>
      <c r="CM6" s="58">
        <f>'Data Input - BAT'!CQ7</f>
        <v>0</v>
      </c>
      <c r="CN6" s="58">
        <f>'Data Input - BAT'!CR7</f>
        <v>0</v>
      </c>
      <c r="CO6" s="58">
        <f>'Data Input - BAT'!CS7</f>
        <v>0</v>
      </c>
      <c r="CP6" s="58">
        <f>'Data Input - BAT'!CT7</f>
        <v>0</v>
      </c>
      <c r="CQ6" s="58">
        <f>'Data Input - BAT'!CU7</f>
        <v>0</v>
      </c>
      <c r="CR6" s="58">
        <f>'Data Input - BAT'!CV7</f>
        <v>0</v>
      </c>
      <c r="CS6" s="58">
        <f>'Data Input - BAT'!CW7</f>
        <v>0</v>
      </c>
      <c r="CT6" s="58">
        <f>'Data Input - BAT'!CX7</f>
        <v>0</v>
      </c>
      <c r="CU6" s="58">
        <f>'Data Input - BAT'!CY7</f>
        <v>0</v>
      </c>
      <c r="CV6" s="58">
        <f>'Data Input - BAT'!CZ7</f>
        <v>0</v>
      </c>
      <c r="CW6" s="58">
        <f>'Data Input - BAT'!DA7</f>
        <v>0</v>
      </c>
      <c r="CX6" s="58">
        <f>'Data Input - BAT'!DB7</f>
        <v>0</v>
      </c>
      <c r="CY6" s="58">
        <f>'Data Input - BAT'!DC7</f>
        <v>0</v>
      </c>
      <c r="CZ6" s="391"/>
    </row>
    <row r="7" spans="2:104" x14ac:dyDescent="0.25">
      <c r="B7" s="394" t="s">
        <v>88</v>
      </c>
      <c r="C7" s="49"/>
      <c r="D7" s="59">
        <f>IF(D6=0,0,'Discount and deflators'!F12)</f>
        <v>0</v>
      </c>
      <c r="E7" s="59">
        <f>IF(E6=0,0,'Discount and deflators'!G12)</f>
        <v>0</v>
      </c>
      <c r="F7" s="59">
        <f>IF(F6=0,0,'Discount and deflators'!H12)</f>
        <v>0</v>
      </c>
      <c r="G7" s="59">
        <f>IF(G6=0,0,'Discount and deflators'!I12)</f>
        <v>0</v>
      </c>
      <c r="H7" s="59">
        <f>IF(H6=0,0,'Discount and deflators'!J12)</f>
        <v>0</v>
      </c>
      <c r="I7" s="59">
        <f>IF(I6=0,0,'Discount and deflators'!K12)</f>
        <v>0</v>
      </c>
      <c r="J7" s="59">
        <f>IF(J6=0,0,'Discount and deflators'!L12)</f>
        <v>0</v>
      </c>
      <c r="K7" s="59">
        <f>IF(K6=0,0,'Discount and deflators'!M12)</f>
        <v>0</v>
      </c>
      <c r="L7" s="59">
        <f>IF(L6=0,0,'Discount and deflators'!N12)</f>
        <v>0</v>
      </c>
      <c r="M7" s="59">
        <f>IF(M6=0,0,'Discount and deflators'!O12)</f>
        <v>0</v>
      </c>
      <c r="N7" s="59">
        <f>IF(N6=0,0,'Discount and deflators'!P12)</f>
        <v>0</v>
      </c>
      <c r="O7" s="59">
        <f>IF(O6=0,0,'Discount and deflators'!Q12)</f>
        <v>0</v>
      </c>
      <c r="P7" s="59">
        <f>IF(P6=0,0,'Discount and deflators'!R12)</f>
        <v>0</v>
      </c>
      <c r="Q7" s="59">
        <f>IF(Q6=0,0,'Discount and deflators'!S12)</f>
        <v>0</v>
      </c>
      <c r="R7" s="59">
        <f>IF(R6=0,0,'Discount and deflators'!T12)</f>
        <v>0</v>
      </c>
      <c r="S7" s="59">
        <f>IF(S6=0,0,'Discount and deflators'!U12)</f>
        <v>0</v>
      </c>
      <c r="T7" s="59">
        <f>IF(T6=0,0,'Discount and deflators'!V12)</f>
        <v>0</v>
      </c>
      <c r="U7" s="59">
        <f>IF(U6=0,0,'Discount and deflators'!W12)</f>
        <v>0</v>
      </c>
      <c r="V7" s="59">
        <f>IF(V6=0,0,'Discount and deflators'!X12)</f>
        <v>0</v>
      </c>
      <c r="W7" s="59">
        <f>IF(W6=0,0,'Discount and deflators'!Y12)</f>
        <v>0</v>
      </c>
      <c r="X7" s="59">
        <f>IF(X6=0,0,'Discount and deflators'!Z12)</f>
        <v>0</v>
      </c>
      <c r="Y7" s="59">
        <f>IF(Y6=0,0,'Discount and deflators'!AA12)</f>
        <v>0</v>
      </c>
      <c r="Z7" s="59">
        <f>IF(Z6=0,0,'Discount and deflators'!AB12)</f>
        <v>0</v>
      </c>
      <c r="AA7" s="59">
        <f>IF(AA6=0,0,'Discount and deflators'!AC12)</f>
        <v>0</v>
      </c>
      <c r="AB7" s="59">
        <f>IF(AB6=0,0,'Discount and deflators'!AD12)</f>
        <v>0</v>
      </c>
      <c r="AC7" s="59">
        <f>IF(AC6=0,0,'Discount and deflators'!AE12)</f>
        <v>0</v>
      </c>
      <c r="AD7" s="59">
        <f>IF(AD6=0,0,'Discount and deflators'!AF12)</f>
        <v>0</v>
      </c>
      <c r="AE7" s="59">
        <f>IF(AE6=0,0,'Discount and deflators'!AG12)</f>
        <v>0</v>
      </c>
      <c r="AF7" s="59">
        <f>IF(AF6=0,0,'Discount and deflators'!AH12)</f>
        <v>0</v>
      </c>
      <c r="AG7" s="59">
        <f>IF(AG6=0,0,'Discount and deflators'!AI12)</f>
        <v>0</v>
      </c>
      <c r="AH7" s="59">
        <f>IF(AH6=0,0,'Discount and deflators'!AJ12)</f>
        <v>0</v>
      </c>
      <c r="AI7" s="59">
        <f>IF(AI6=0,0,'Discount and deflators'!AK12)</f>
        <v>0</v>
      </c>
      <c r="AJ7" s="59">
        <f>IF(AJ6=0,0,'Discount and deflators'!AL12)</f>
        <v>0</v>
      </c>
      <c r="AK7" s="59">
        <f>IF(AK6=0,0,'Discount and deflators'!AM12)</f>
        <v>0</v>
      </c>
      <c r="AL7" s="59">
        <f>IF(AL6=0,0,'Discount and deflators'!AN12)</f>
        <v>0</v>
      </c>
      <c r="AM7" s="59">
        <f>IF(AM6=0,0,'Discount and deflators'!AO12)</f>
        <v>0</v>
      </c>
      <c r="AN7" s="59">
        <f>IF(AN6=0,0,'Discount and deflators'!AP12)</f>
        <v>0</v>
      </c>
      <c r="AO7" s="59">
        <f>IF(AO6=0,0,'Discount and deflators'!AQ12)</f>
        <v>0</v>
      </c>
      <c r="AP7" s="59">
        <f>IF(AP6=0,0,'Discount and deflators'!AR12)</f>
        <v>0</v>
      </c>
      <c r="AQ7" s="59">
        <f>IF(AQ6=0,0,'Discount and deflators'!AS12)</f>
        <v>0</v>
      </c>
      <c r="AR7" s="59">
        <f>IF(AR6=0,0,'Discount and deflators'!AT12)</f>
        <v>0</v>
      </c>
      <c r="AS7" s="59">
        <f>IF(AS6=0,0,'Discount and deflators'!AU12)</f>
        <v>0</v>
      </c>
      <c r="AT7" s="59">
        <f>IF(AT6=0,0,'Discount and deflators'!AV12)</f>
        <v>0</v>
      </c>
      <c r="AU7" s="59">
        <f>IF(AU6=0,0,'Discount and deflators'!AW12)</f>
        <v>0</v>
      </c>
      <c r="AV7" s="59">
        <f>IF(AV6=0,0,'Discount and deflators'!AX12)</f>
        <v>0</v>
      </c>
      <c r="AW7" s="59">
        <f>IF(AW6=0,0,'Discount and deflators'!AY12)</f>
        <v>0</v>
      </c>
      <c r="AX7" s="59">
        <f>IF(AX6=0,0,'Discount and deflators'!AZ12)</f>
        <v>0</v>
      </c>
      <c r="AY7" s="59">
        <f>IF(AY6=0,0,'Discount and deflators'!BA12)</f>
        <v>0</v>
      </c>
      <c r="AZ7" s="59">
        <f>IF(AZ6=0,0,'Discount and deflators'!BB12)</f>
        <v>0</v>
      </c>
      <c r="BA7" s="59">
        <f>IF(BA6=0,0,'Discount and deflators'!BC12)</f>
        <v>0</v>
      </c>
      <c r="BB7" s="59">
        <f>IF(BB6=0,0,'Discount and deflators'!BD12)</f>
        <v>0</v>
      </c>
      <c r="BC7" s="59">
        <f>IF(BC6=0,0,'Discount and deflators'!BE12)</f>
        <v>0</v>
      </c>
      <c r="BD7" s="59">
        <f>IF(BD6=0,0,'Discount and deflators'!BF12)</f>
        <v>0</v>
      </c>
      <c r="BE7" s="59">
        <f>IF(BE6=0,0,'Discount and deflators'!BG12)</f>
        <v>0</v>
      </c>
      <c r="BF7" s="59">
        <f>IF(BF6=0,0,'Discount and deflators'!BH12)</f>
        <v>0</v>
      </c>
      <c r="BG7" s="59">
        <f>IF(BG6=0,0,'Discount and deflators'!BI12)</f>
        <v>0</v>
      </c>
      <c r="BH7" s="59">
        <f>IF(BH6=0,0,'Discount and deflators'!BJ12)</f>
        <v>0</v>
      </c>
      <c r="BI7" s="59">
        <f>IF(BI6=0,0,'Discount and deflators'!BK12)</f>
        <v>0</v>
      </c>
      <c r="BJ7" s="59">
        <f>IF(BJ6=0,0,'Discount and deflators'!BL12)</f>
        <v>0</v>
      </c>
      <c r="BK7" s="59">
        <f>IF(BK6=0,0,'Discount and deflators'!BM12)</f>
        <v>0</v>
      </c>
      <c r="BL7" s="59">
        <f>IF(BL6=0,0,'Discount and deflators'!BN12)</f>
        <v>0</v>
      </c>
      <c r="BM7" s="59">
        <f>IF(BM6=0,0,'Discount and deflators'!BO12)</f>
        <v>0</v>
      </c>
      <c r="BN7" s="59">
        <f>IF(BN6=0,0,'Discount and deflators'!BP12)</f>
        <v>0</v>
      </c>
      <c r="BO7" s="59">
        <f>IF(BO6=0,0,'Discount and deflators'!BQ12)</f>
        <v>0</v>
      </c>
      <c r="BP7" s="59">
        <f>IF(BP6=0,0,'Discount and deflators'!BR12)</f>
        <v>0</v>
      </c>
      <c r="BQ7" s="59">
        <f>IF(BQ6=0,0,'Discount and deflators'!BS12)</f>
        <v>0</v>
      </c>
      <c r="BR7" s="59">
        <f>IF(BR6=0,0,'Discount and deflators'!BT12)</f>
        <v>0</v>
      </c>
      <c r="BS7" s="59">
        <f>IF(BS6=0,0,'Discount and deflators'!BU12)</f>
        <v>0</v>
      </c>
      <c r="BT7" s="59">
        <f>IF(BT6=0,0,'Discount and deflators'!BV12)</f>
        <v>0</v>
      </c>
      <c r="BU7" s="59">
        <f>IF(BU6=0,0,'Discount and deflators'!BW12)</f>
        <v>0</v>
      </c>
      <c r="BV7" s="59">
        <f>IF(BV6=0,0,'Discount and deflators'!BX12)</f>
        <v>0</v>
      </c>
      <c r="BW7" s="59">
        <f>IF(BW6=0,0,'Discount and deflators'!BY12)</f>
        <v>0</v>
      </c>
      <c r="BX7" s="59">
        <f>IF(BX6=0,0,'Discount and deflators'!BZ12)</f>
        <v>0</v>
      </c>
      <c r="BY7" s="59">
        <f>IF(BY6=0,0,'Discount and deflators'!CA12)</f>
        <v>0</v>
      </c>
      <c r="BZ7" s="59">
        <f>IF(BZ6=0,0,'Discount and deflators'!CB12)</f>
        <v>0</v>
      </c>
      <c r="CA7" s="59">
        <f>IF(CA6=0,0,'Discount and deflators'!CC12)</f>
        <v>0</v>
      </c>
      <c r="CB7" s="59">
        <f>IF(CB6=0,0,'Discount and deflators'!CD12)</f>
        <v>0</v>
      </c>
      <c r="CC7" s="59">
        <f>IF(CC6=0,0,'Discount and deflators'!CE12)</f>
        <v>0</v>
      </c>
      <c r="CD7" s="59">
        <f>IF(CD6=0,0,'Discount and deflators'!CF12)</f>
        <v>0</v>
      </c>
      <c r="CE7" s="59">
        <f>IF(CE6=0,0,'Discount and deflators'!CG12)</f>
        <v>0</v>
      </c>
      <c r="CF7" s="59">
        <f>IF(CF6=0,0,'Discount and deflators'!CH12)</f>
        <v>0</v>
      </c>
      <c r="CG7" s="59">
        <f>IF(CG6=0,0,'Discount and deflators'!CI12)</f>
        <v>0</v>
      </c>
      <c r="CH7" s="59">
        <f>IF(CH6=0,0,'Discount and deflators'!CJ12)</f>
        <v>0</v>
      </c>
      <c r="CI7" s="59">
        <f>IF(CI6=0,0,'Discount and deflators'!CK12)</f>
        <v>0</v>
      </c>
      <c r="CJ7" s="59">
        <f>IF(CJ6=0,0,'Discount and deflators'!CL12)</f>
        <v>0</v>
      </c>
      <c r="CK7" s="59">
        <f>IF(CK6=0,0,'Discount and deflators'!CM12)</f>
        <v>0</v>
      </c>
      <c r="CL7" s="59">
        <f>IF(CL6=0,0,'Discount and deflators'!CN12)</f>
        <v>0</v>
      </c>
      <c r="CM7" s="59">
        <f>IF(CM6=0,0,'Discount and deflators'!CO12)</f>
        <v>0</v>
      </c>
      <c r="CN7" s="59">
        <f>IF(CN6=0,0,'Discount and deflators'!CP12)</f>
        <v>0</v>
      </c>
      <c r="CO7" s="59">
        <f>IF(CO6=0,0,'Discount and deflators'!CQ12)</f>
        <v>0</v>
      </c>
      <c r="CP7" s="59">
        <f>IF(CP6=0,0,'Discount and deflators'!CR12)</f>
        <v>0</v>
      </c>
      <c r="CQ7" s="59">
        <f>IF(CQ6=0,0,'Discount and deflators'!CS12)</f>
        <v>0</v>
      </c>
      <c r="CR7" s="59">
        <f>IF(CR6=0,0,'Discount and deflators'!CT12)</f>
        <v>0</v>
      </c>
      <c r="CS7" s="59">
        <f>IF(CS6=0,0,'Discount and deflators'!CU12)</f>
        <v>0</v>
      </c>
      <c r="CT7" s="59">
        <f>IF(CT6=0,0,'Discount and deflators'!CV12)</f>
        <v>0</v>
      </c>
      <c r="CU7" s="59">
        <f>IF(CU6=0,0,'Discount and deflators'!CW12)</f>
        <v>0</v>
      </c>
      <c r="CV7" s="59">
        <f>IF(CV6=0,0,'Discount and deflators'!CX12)</f>
        <v>0</v>
      </c>
      <c r="CW7" s="59">
        <f>IF(CW6=0,0,'Discount and deflators'!CY12)</f>
        <v>0</v>
      </c>
      <c r="CX7" s="59">
        <f>IF(CX6=0,0,'Discount and deflators'!CZ12)</f>
        <v>0</v>
      </c>
      <c r="CY7" s="59">
        <f>IF(CY6=0,0,'Discount and deflators'!DA12)</f>
        <v>0</v>
      </c>
      <c r="CZ7" s="391"/>
    </row>
    <row r="8" spans="2:104" x14ac:dyDescent="0.25">
      <c r="B8" s="392"/>
      <c r="C8" s="39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391"/>
    </row>
    <row r="9" spans="2:104" x14ac:dyDescent="0.25">
      <c r="B9" s="395" t="s">
        <v>321</v>
      </c>
      <c r="C9" s="396"/>
      <c r="D9" s="397"/>
      <c r="E9" s="397"/>
      <c r="F9" s="397"/>
      <c r="G9" s="397"/>
      <c r="H9" s="397"/>
      <c r="I9" s="397"/>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c r="BH9" s="397"/>
      <c r="BI9" s="397"/>
      <c r="BJ9" s="397"/>
      <c r="BK9" s="397"/>
      <c r="BL9" s="397"/>
      <c r="BM9" s="397"/>
      <c r="BN9" s="397"/>
      <c r="BO9" s="397"/>
      <c r="BP9" s="397"/>
      <c r="BQ9" s="397"/>
      <c r="BR9" s="397"/>
      <c r="BS9" s="397"/>
      <c r="BT9" s="397"/>
      <c r="BU9" s="397"/>
      <c r="BV9" s="397"/>
      <c r="BW9" s="397"/>
      <c r="BX9" s="397"/>
      <c r="BY9" s="397"/>
      <c r="BZ9" s="397"/>
      <c r="CA9" s="397"/>
      <c r="CB9" s="397"/>
      <c r="CC9" s="397"/>
      <c r="CD9" s="397"/>
      <c r="CE9" s="397"/>
      <c r="CF9" s="397"/>
      <c r="CG9" s="397"/>
      <c r="CH9" s="397"/>
      <c r="CI9" s="397"/>
      <c r="CJ9" s="397"/>
      <c r="CK9" s="397"/>
      <c r="CL9" s="397"/>
      <c r="CM9" s="397"/>
      <c r="CN9" s="397"/>
      <c r="CO9" s="397"/>
      <c r="CP9" s="397"/>
      <c r="CQ9" s="397"/>
      <c r="CR9" s="397"/>
      <c r="CS9" s="397"/>
      <c r="CT9" s="397"/>
      <c r="CU9" s="397"/>
      <c r="CV9" s="397"/>
      <c r="CW9" s="397"/>
      <c r="CX9" s="397"/>
      <c r="CY9" s="397"/>
      <c r="CZ9" s="398"/>
    </row>
    <row r="10" spans="2:104" x14ac:dyDescent="0.25">
      <c r="B10" s="399"/>
      <c r="C10" s="49"/>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c r="CW10" s="50"/>
      <c r="CX10" s="50"/>
      <c r="CY10" s="50"/>
      <c r="CZ10" s="391"/>
    </row>
    <row r="11" spans="2:104" x14ac:dyDescent="0.25">
      <c r="B11" s="389" t="s">
        <v>75</v>
      </c>
      <c r="C11" s="39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c r="CW11" s="50"/>
      <c r="CX11" s="50"/>
      <c r="CY11" s="50"/>
      <c r="CZ11" s="391"/>
    </row>
    <row r="12" spans="2:104" x14ac:dyDescent="0.25">
      <c r="B12" s="393" t="s">
        <v>196</v>
      </c>
      <c r="C12" s="9" t="s">
        <v>1117</v>
      </c>
      <c r="D12" s="58">
        <f>'Data Input - BAT'!H30</f>
        <v>0</v>
      </c>
      <c r="E12" s="58">
        <f>'Data Input - BAT'!I30</f>
        <v>0</v>
      </c>
      <c r="F12" s="58">
        <f>'Data Input - BAT'!J30</f>
        <v>0</v>
      </c>
      <c r="G12" s="58">
        <f>'Data Input - BAT'!K30</f>
        <v>0</v>
      </c>
      <c r="H12" s="58">
        <f>'Data Input - BAT'!L30</f>
        <v>0</v>
      </c>
      <c r="I12" s="58">
        <f>'Data Input - BAT'!M30</f>
        <v>0</v>
      </c>
      <c r="J12" s="58">
        <f>'Data Input - BAT'!N30</f>
        <v>0</v>
      </c>
      <c r="K12" s="58">
        <f>'Data Input - BAT'!O30</f>
        <v>0</v>
      </c>
      <c r="L12" s="58">
        <f>'Data Input - BAT'!P30</f>
        <v>0</v>
      </c>
      <c r="M12" s="58">
        <f>'Data Input - BAT'!Q30</f>
        <v>0</v>
      </c>
      <c r="N12" s="58">
        <f>'Data Input - BAT'!R30</f>
        <v>0</v>
      </c>
      <c r="O12" s="58">
        <f>'Data Input - BAT'!S30</f>
        <v>0</v>
      </c>
      <c r="P12" s="58">
        <f>'Data Input - BAT'!T30</f>
        <v>0</v>
      </c>
      <c r="Q12" s="58">
        <f>'Data Input - BAT'!U30</f>
        <v>0</v>
      </c>
      <c r="R12" s="58">
        <f>'Data Input - BAT'!V30</f>
        <v>0</v>
      </c>
      <c r="S12" s="58">
        <f>'Data Input - BAT'!W30</f>
        <v>0</v>
      </c>
      <c r="T12" s="58">
        <f>'Data Input - BAT'!X30</f>
        <v>0</v>
      </c>
      <c r="U12" s="58">
        <f>'Data Input - BAT'!Y30</f>
        <v>0</v>
      </c>
      <c r="V12" s="58">
        <f>'Data Input - BAT'!Z30</f>
        <v>0</v>
      </c>
      <c r="W12" s="58">
        <f>'Data Input - BAT'!AA30</f>
        <v>0</v>
      </c>
      <c r="X12" s="58">
        <f>'Data Input - BAT'!AB30</f>
        <v>0</v>
      </c>
      <c r="Y12" s="58">
        <f>'Data Input - BAT'!AC30</f>
        <v>0</v>
      </c>
      <c r="Z12" s="58">
        <f>'Data Input - BAT'!AD30</f>
        <v>0</v>
      </c>
      <c r="AA12" s="58">
        <f>'Data Input - BAT'!AE30</f>
        <v>0</v>
      </c>
      <c r="AB12" s="58">
        <f>'Data Input - BAT'!AF30</f>
        <v>0</v>
      </c>
      <c r="AC12" s="58">
        <f>'Data Input - BAT'!AG30</f>
        <v>0</v>
      </c>
      <c r="AD12" s="58">
        <f>'Data Input - BAT'!AH30</f>
        <v>0</v>
      </c>
      <c r="AE12" s="58">
        <f>'Data Input - BAT'!AI30</f>
        <v>0</v>
      </c>
      <c r="AF12" s="58">
        <f>'Data Input - BAT'!AJ30</f>
        <v>0</v>
      </c>
      <c r="AG12" s="58">
        <f>'Data Input - BAT'!AK30</f>
        <v>0</v>
      </c>
      <c r="AH12" s="58">
        <f>'Data Input - BAT'!AL30</f>
        <v>0</v>
      </c>
      <c r="AI12" s="58">
        <f>'Data Input - BAT'!AM30</f>
        <v>0</v>
      </c>
      <c r="AJ12" s="58">
        <f>'Data Input - BAT'!AN30</f>
        <v>0</v>
      </c>
      <c r="AK12" s="58">
        <f>'Data Input - BAT'!AO30</f>
        <v>0</v>
      </c>
      <c r="AL12" s="58">
        <f>'Data Input - BAT'!AP30</f>
        <v>0</v>
      </c>
      <c r="AM12" s="58">
        <f>'Data Input - BAT'!AQ30</f>
        <v>0</v>
      </c>
      <c r="AN12" s="58">
        <f>'Data Input - BAT'!AR30</f>
        <v>0</v>
      </c>
      <c r="AO12" s="58">
        <f>'Data Input - BAT'!AS30</f>
        <v>0</v>
      </c>
      <c r="AP12" s="58">
        <f>'Data Input - BAT'!AT30</f>
        <v>0</v>
      </c>
      <c r="AQ12" s="58">
        <f>'Data Input - BAT'!AU30</f>
        <v>0</v>
      </c>
      <c r="AR12" s="58">
        <f>'Data Input - BAT'!AV30</f>
        <v>0</v>
      </c>
      <c r="AS12" s="58">
        <f>'Data Input - BAT'!AW30</f>
        <v>0</v>
      </c>
      <c r="AT12" s="58">
        <f>'Data Input - BAT'!AX30</f>
        <v>0</v>
      </c>
      <c r="AU12" s="58">
        <f>'Data Input - BAT'!AY30</f>
        <v>0</v>
      </c>
      <c r="AV12" s="58">
        <f>'Data Input - BAT'!AZ30</f>
        <v>0</v>
      </c>
      <c r="AW12" s="58">
        <f>'Data Input - BAT'!BA30</f>
        <v>0</v>
      </c>
      <c r="AX12" s="58">
        <f>'Data Input - BAT'!BB30</f>
        <v>0</v>
      </c>
      <c r="AY12" s="58">
        <f>'Data Input - BAT'!BC30</f>
        <v>0</v>
      </c>
      <c r="AZ12" s="58">
        <f>'Data Input - BAT'!BD30</f>
        <v>0</v>
      </c>
      <c r="BA12" s="58">
        <f>'Data Input - BAT'!BE30</f>
        <v>0</v>
      </c>
      <c r="BB12" s="58">
        <f>'Data Input - BAT'!BF30</f>
        <v>0</v>
      </c>
      <c r="BC12" s="58">
        <f>'Data Input - BAT'!BG30</f>
        <v>0</v>
      </c>
      <c r="BD12" s="58">
        <f>'Data Input - BAT'!BH30</f>
        <v>0</v>
      </c>
      <c r="BE12" s="58">
        <f>'Data Input - BAT'!BI30</f>
        <v>0</v>
      </c>
      <c r="BF12" s="58">
        <f>'Data Input - BAT'!BJ30</f>
        <v>0</v>
      </c>
      <c r="BG12" s="58">
        <f>'Data Input - BAT'!BK30</f>
        <v>0</v>
      </c>
      <c r="BH12" s="58">
        <f>'Data Input - BAT'!BL30</f>
        <v>0</v>
      </c>
      <c r="BI12" s="58">
        <f>'Data Input - BAT'!BM30</f>
        <v>0</v>
      </c>
      <c r="BJ12" s="58">
        <f>'Data Input - BAT'!BN30</f>
        <v>0</v>
      </c>
      <c r="BK12" s="58">
        <f>'Data Input - BAT'!BO30</f>
        <v>0</v>
      </c>
      <c r="BL12" s="58">
        <f>'Data Input - BAT'!BP30</f>
        <v>0</v>
      </c>
      <c r="BM12" s="58">
        <f>'Data Input - BAT'!BQ30</f>
        <v>0</v>
      </c>
      <c r="BN12" s="58">
        <f>'Data Input - BAT'!BR30</f>
        <v>0</v>
      </c>
      <c r="BO12" s="58">
        <f>'Data Input - BAT'!BS30</f>
        <v>0</v>
      </c>
      <c r="BP12" s="58">
        <f>'Data Input - BAT'!BT30</f>
        <v>0</v>
      </c>
      <c r="BQ12" s="58">
        <f>'Data Input - BAT'!BU30</f>
        <v>0</v>
      </c>
      <c r="BR12" s="58">
        <f>'Data Input - BAT'!BV30</f>
        <v>0</v>
      </c>
      <c r="BS12" s="58">
        <f>'Data Input - BAT'!BW30</f>
        <v>0</v>
      </c>
      <c r="BT12" s="58">
        <f>'Data Input - BAT'!BX30</f>
        <v>0</v>
      </c>
      <c r="BU12" s="58">
        <f>'Data Input - BAT'!BY30</f>
        <v>0</v>
      </c>
      <c r="BV12" s="58">
        <f>'Data Input - BAT'!BZ30</f>
        <v>0</v>
      </c>
      <c r="BW12" s="58">
        <f>'Data Input - BAT'!CA30</f>
        <v>0</v>
      </c>
      <c r="BX12" s="58">
        <f>'Data Input - BAT'!CB30</f>
        <v>0</v>
      </c>
      <c r="BY12" s="58">
        <f>'Data Input - BAT'!CC30</f>
        <v>0</v>
      </c>
      <c r="BZ12" s="58">
        <f>'Data Input - BAT'!CD30</f>
        <v>0</v>
      </c>
      <c r="CA12" s="58">
        <f>'Data Input - BAT'!CE30</f>
        <v>0</v>
      </c>
      <c r="CB12" s="58">
        <f>'Data Input - BAT'!CF30</f>
        <v>0</v>
      </c>
      <c r="CC12" s="58">
        <f>'Data Input - BAT'!CG30</f>
        <v>0</v>
      </c>
      <c r="CD12" s="58">
        <f>'Data Input - BAT'!CH30</f>
        <v>0</v>
      </c>
      <c r="CE12" s="58">
        <f>'Data Input - BAT'!CI30</f>
        <v>0</v>
      </c>
      <c r="CF12" s="58">
        <f>'Data Input - BAT'!CJ30</f>
        <v>0</v>
      </c>
      <c r="CG12" s="58">
        <f>'Data Input - BAT'!CK30</f>
        <v>0</v>
      </c>
      <c r="CH12" s="58">
        <f>'Data Input - BAT'!CL30</f>
        <v>0</v>
      </c>
      <c r="CI12" s="58">
        <f>'Data Input - BAT'!CM30</f>
        <v>0</v>
      </c>
      <c r="CJ12" s="58">
        <f>'Data Input - BAT'!CN30</f>
        <v>0</v>
      </c>
      <c r="CK12" s="58">
        <f>'Data Input - BAT'!CO30</f>
        <v>0</v>
      </c>
      <c r="CL12" s="58">
        <f>'Data Input - BAT'!CP30</f>
        <v>0</v>
      </c>
      <c r="CM12" s="58">
        <f>'Data Input - BAT'!CQ30</f>
        <v>0</v>
      </c>
      <c r="CN12" s="58">
        <f>'Data Input - BAT'!CR30</f>
        <v>0</v>
      </c>
      <c r="CO12" s="58">
        <f>'Data Input - BAT'!CS30</f>
        <v>0</v>
      </c>
      <c r="CP12" s="58">
        <f>'Data Input - BAT'!CT30</f>
        <v>0</v>
      </c>
      <c r="CQ12" s="58">
        <f>'Data Input - BAT'!CU30</f>
        <v>0</v>
      </c>
      <c r="CR12" s="58">
        <f>'Data Input - BAT'!CV30</f>
        <v>0</v>
      </c>
      <c r="CS12" s="58">
        <f>'Data Input - BAT'!CW30</f>
        <v>0</v>
      </c>
      <c r="CT12" s="58">
        <f>'Data Input - BAT'!CX30</f>
        <v>0</v>
      </c>
      <c r="CU12" s="58">
        <f>'Data Input - BAT'!CY30</f>
        <v>0</v>
      </c>
      <c r="CV12" s="58">
        <f>'Data Input - BAT'!CZ30</f>
        <v>0</v>
      </c>
      <c r="CW12" s="58">
        <f>'Data Input - BAT'!DA30</f>
        <v>0</v>
      </c>
      <c r="CX12" s="58">
        <f>'Data Input - BAT'!DB30</f>
        <v>0</v>
      </c>
      <c r="CY12" s="58">
        <f>'Data Input - BAT'!DC30</f>
        <v>0</v>
      </c>
      <c r="CZ12" s="391"/>
    </row>
    <row r="13" spans="2:104" x14ac:dyDescent="0.25">
      <c r="B13" s="393" t="s">
        <v>441</v>
      </c>
      <c r="C13" s="9" t="s">
        <v>1117</v>
      </c>
      <c r="D13" s="59">
        <f>D12*D$7</f>
        <v>0</v>
      </c>
      <c r="E13" s="59">
        <f t="shared" ref="E13:BP13" si="0">E12*E$7</f>
        <v>0</v>
      </c>
      <c r="F13" s="59">
        <f t="shared" si="0"/>
        <v>0</v>
      </c>
      <c r="G13" s="59">
        <f t="shared" si="0"/>
        <v>0</v>
      </c>
      <c r="H13" s="59">
        <f t="shared" si="0"/>
        <v>0</v>
      </c>
      <c r="I13" s="59">
        <f t="shared" si="0"/>
        <v>0</v>
      </c>
      <c r="J13" s="59">
        <f t="shared" si="0"/>
        <v>0</v>
      </c>
      <c r="K13" s="59">
        <f t="shared" si="0"/>
        <v>0</v>
      </c>
      <c r="L13" s="59">
        <f t="shared" si="0"/>
        <v>0</v>
      </c>
      <c r="M13" s="59">
        <f t="shared" si="0"/>
        <v>0</v>
      </c>
      <c r="N13" s="59">
        <f t="shared" si="0"/>
        <v>0</v>
      </c>
      <c r="O13" s="59">
        <f t="shared" si="0"/>
        <v>0</v>
      </c>
      <c r="P13" s="59">
        <f t="shared" si="0"/>
        <v>0</v>
      </c>
      <c r="Q13" s="59">
        <f t="shared" si="0"/>
        <v>0</v>
      </c>
      <c r="R13" s="59">
        <f t="shared" si="0"/>
        <v>0</v>
      </c>
      <c r="S13" s="59">
        <f t="shared" si="0"/>
        <v>0</v>
      </c>
      <c r="T13" s="59">
        <f t="shared" si="0"/>
        <v>0</v>
      </c>
      <c r="U13" s="59">
        <f t="shared" si="0"/>
        <v>0</v>
      </c>
      <c r="V13" s="59">
        <f t="shared" si="0"/>
        <v>0</v>
      </c>
      <c r="W13" s="59">
        <f t="shared" si="0"/>
        <v>0</v>
      </c>
      <c r="X13" s="59">
        <f t="shared" si="0"/>
        <v>0</v>
      </c>
      <c r="Y13" s="59">
        <f t="shared" si="0"/>
        <v>0</v>
      </c>
      <c r="Z13" s="59">
        <f t="shared" si="0"/>
        <v>0</v>
      </c>
      <c r="AA13" s="59">
        <f t="shared" si="0"/>
        <v>0</v>
      </c>
      <c r="AB13" s="59">
        <f t="shared" si="0"/>
        <v>0</v>
      </c>
      <c r="AC13" s="59">
        <f t="shared" si="0"/>
        <v>0</v>
      </c>
      <c r="AD13" s="59">
        <f t="shared" si="0"/>
        <v>0</v>
      </c>
      <c r="AE13" s="59">
        <f t="shared" si="0"/>
        <v>0</v>
      </c>
      <c r="AF13" s="59">
        <f t="shared" si="0"/>
        <v>0</v>
      </c>
      <c r="AG13" s="59">
        <f t="shared" si="0"/>
        <v>0</v>
      </c>
      <c r="AH13" s="59">
        <f t="shared" si="0"/>
        <v>0</v>
      </c>
      <c r="AI13" s="59">
        <f t="shared" si="0"/>
        <v>0</v>
      </c>
      <c r="AJ13" s="59">
        <f t="shared" si="0"/>
        <v>0</v>
      </c>
      <c r="AK13" s="59">
        <f t="shared" si="0"/>
        <v>0</v>
      </c>
      <c r="AL13" s="59">
        <f t="shared" si="0"/>
        <v>0</v>
      </c>
      <c r="AM13" s="59">
        <f t="shared" si="0"/>
        <v>0</v>
      </c>
      <c r="AN13" s="59">
        <f t="shared" si="0"/>
        <v>0</v>
      </c>
      <c r="AO13" s="59">
        <f t="shared" si="0"/>
        <v>0</v>
      </c>
      <c r="AP13" s="59">
        <f t="shared" si="0"/>
        <v>0</v>
      </c>
      <c r="AQ13" s="59">
        <f t="shared" si="0"/>
        <v>0</v>
      </c>
      <c r="AR13" s="59">
        <f t="shared" si="0"/>
        <v>0</v>
      </c>
      <c r="AS13" s="59">
        <f t="shared" si="0"/>
        <v>0</v>
      </c>
      <c r="AT13" s="59">
        <f t="shared" si="0"/>
        <v>0</v>
      </c>
      <c r="AU13" s="59">
        <f t="shared" si="0"/>
        <v>0</v>
      </c>
      <c r="AV13" s="59">
        <f t="shared" si="0"/>
        <v>0</v>
      </c>
      <c r="AW13" s="59">
        <f t="shared" si="0"/>
        <v>0</v>
      </c>
      <c r="AX13" s="59">
        <f t="shared" si="0"/>
        <v>0</v>
      </c>
      <c r="AY13" s="59">
        <f t="shared" si="0"/>
        <v>0</v>
      </c>
      <c r="AZ13" s="59">
        <f t="shared" si="0"/>
        <v>0</v>
      </c>
      <c r="BA13" s="59">
        <f t="shared" si="0"/>
        <v>0</v>
      </c>
      <c r="BB13" s="59">
        <f t="shared" si="0"/>
        <v>0</v>
      </c>
      <c r="BC13" s="59">
        <f t="shared" si="0"/>
        <v>0</v>
      </c>
      <c r="BD13" s="59">
        <f t="shared" si="0"/>
        <v>0</v>
      </c>
      <c r="BE13" s="59">
        <f t="shared" si="0"/>
        <v>0</v>
      </c>
      <c r="BF13" s="59">
        <f t="shared" si="0"/>
        <v>0</v>
      </c>
      <c r="BG13" s="59">
        <f t="shared" si="0"/>
        <v>0</v>
      </c>
      <c r="BH13" s="59">
        <f t="shared" si="0"/>
        <v>0</v>
      </c>
      <c r="BI13" s="59">
        <f t="shared" si="0"/>
        <v>0</v>
      </c>
      <c r="BJ13" s="59">
        <f t="shared" si="0"/>
        <v>0</v>
      </c>
      <c r="BK13" s="59">
        <f t="shared" si="0"/>
        <v>0</v>
      </c>
      <c r="BL13" s="59">
        <f t="shared" si="0"/>
        <v>0</v>
      </c>
      <c r="BM13" s="59">
        <f t="shared" si="0"/>
        <v>0</v>
      </c>
      <c r="BN13" s="59">
        <f t="shared" si="0"/>
        <v>0</v>
      </c>
      <c r="BO13" s="59">
        <f t="shared" si="0"/>
        <v>0</v>
      </c>
      <c r="BP13" s="59">
        <f t="shared" si="0"/>
        <v>0</v>
      </c>
      <c r="BQ13" s="59">
        <f t="shared" ref="BQ13:CY13" si="1">BQ12*BQ$7</f>
        <v>0</v>
      </c>
      <c r="BR13" s="59">
        <f t="shared" si="1"/>
        <v>0</v>
      </c>
      <c r="BS13" s="59">
        <f t="shared" si="1"/>
        <v>0</v>
      </c>
      <c r="BT13" s="59">
        <f t="shared" si="1"/>
        <v>0</v>
      </c>
      <c r="BU13" s="59">
        <f t="shared" si="1"/>
        <v>0</v>
      </c>
      <c r="BV13" s="59">
        <f t="shared" si="1"/>
        <v>0</v>
      </c>
      <c r="BW13" s="59">
        <f t="shared" si="1"/>
        <v>0</v>
      </c>
      <c r="BX13" s="59">
        <f t="shared" si="1"/>
        <v>0</v>
      </c>
      <c r="BY13" s="59">
        <f t="shared" si="1"/>
        <v>0</v>
      </c>
      <c r="BZ13" s="59">
        <f t="shared" si="1"/>
        <v>0</v>
      </c>
      <c r="CA13" s="59">
        <f t="shared" si="1"/>
        <v>0</v>
      </c>
      <c r="CB13" s="59">
        <f t="shared" si="1"/>
        <v>0</v>
      </c>
      <c r="CC13" s="59">
        <f t="shared" si="1"/>
        <v>0</v>
      </c>
      <c r="CD13" s="59">
        <f t="shared" si="1"/>
        <v>0</v>
      </c>
      <c r="CE13" s="59">
        <f t="shared" si="1"/>
        <v>0</v>
      </c>
      <c r="CF13" s="59">
        <f t="shared" si="1"/>
        <v>0</v>
      </c>
      <c r="CG13" s="59">
        <f t="shared" si="1"/>
        <v>0</v>
      </c>
      <c r="CH13" s="59">
        <f t="shared" si="1"/>
        <v>0</v>
      </c>
      <c r="CI13" s="59">
        <f t="shared" si="1"/>
        <v>0</v>
      </c>
      <c r="CJ13" s="59">
        <f t="shared" si="1"/>
        <v>0</v>
      </c>
      <c r="CK13" s="59">
        <f t="shared" si="1"/>
        <v>0</v>
      </c>
      <c r="CL13" s="59">
        <f t="shared" si="1"/>
        <v>0</v>
      </c>
      <c r="CM13" s="59">
        <f t="shared" si="1"/>
        <v>0</v>
      </c>
      <c r="CN13" s="59">
        <f t="shared" si="1"/>
        <v>0</v>
      </c>
      <c r="CO13" s="59">
        <f t="shared" si="1"/>
        <v>0</v>
      </c>
      <c r="CP13" s="59">
        <f t="shared" si="1"/>
        <v>0</v>
      </c>
      <c r="CQ13" s="59">
        <f t="shared" si="1"/>
        <v>0</v>
      </c>
      <c r="CR13" s="59">
        <f t="shared" si="1"/>
        <v>0</v>
      </c>
      <c r="CS13" s="59">
        <f t="shared" si="1"/>
        <v>0</v>
      </c>
      <c r="CT13" s="59">
        <f t="shared" si="1"/>
        <v>0</v>
      </c>
      <c r="CU13" s="59">
        <f t="shared" si="1"/>
        <v>0</v>
      </c>
      <c r="CV13" s="59">
        <f t="shared" si="1"/>
        <v>0</v>
      </c>
      <c r="CW13" s="59">
        <f t="shared" si="1"/>
        <v>0</v>
      </c>
      <c r="CX13" s="59">
        <f t="shared" si="1"/>
        <v>0</v>
      </c>
      <c r="CY13" s="59">
        <f t="shared" si="1"/>
        <v>0</v>
      </c>
      <c r="CZ13" s="391"/>
    </row>
    <row r="14" spans="2:104" x14ac:dyDescent="0.25">
      <c r="B14" s="393"/>
      <c r="C14" s="39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391"/>
    </row>
    <row r="15" spans="2:104" x14ac:dyDescent="0.25">
      <c r="B15" s="393" t="s">
        <v>667</v>
      </c>
      <c r="C15" s="9"/>
      <c r="D15" s="628" t="b">
        <f>IF(D12&lt;&gt;0,TRUE,FALSE)</f>
        <v>0</v>
      </c>
      <c r="E15" s="628" t="b">
        <f>IF(D15=TRUE,"ALREADY FOUND",IF(E12&lt;&gt;0,TRUE,FALSE))</f>
        <v>0</v>
      </c>
      <c r="F15" s="628" t="b">
        <f>IF(E15="ALREADY FOUND","ALREADY FOUND",IF(E15=TRUE,"ALREADY FOUND",IF(F12&lt;&gt;0,TRUE,FALSE)))</f>
        <v>0</v>
      </c>
      <c r="G15" s="628" t="b">
        <f t="shared" ref="G15:BR15" si="2">IF(F15="ALREADY FOUND","ALREADY FOUND",IF(F15=TRUE,"ALREADY FOUND",IF(G12&lt;&gt;0,TRUE,FALSE)))</f>
        <v>0</v>
      </c>
      <c r="H15" s="628" t="b">
        <f t="shared" si="2"/>
        <v>0</v>
      </c>
      <c r="I15" s="628" t="b">
        <f t="shared" si="2"/>
        <v>0</v>
      </c>
      <c r="J15" s="628" t="b">
        <f t="shared" si="2"/>
        <v>0</v>
      </c>
      <c r="K15" s="628" t="b">
        <f t="shared" si="2"/>
        <v>0</v>
      </c>
      <c r="L15" s="628" t="b">
        <f t="shared" si="2"/>
        <v>0</v>
      </c>
      <c r="M15" s="628" t="b">
        <f t="shared" si="2"/>
        <v>0</v>
      </c>
      <c r="N15" s="628" t="b">
        <f t="shared" si="2"/>
        <v>0</v>
      </c>
      <c r="O15" s="628" t="b">
        <f t="shared" si="2"/>
        <v>0</v>
      </c>
      <c r="P15" s="628" t="b">
        <f t="shared" si="2"/>
        <v>0</v>
      </c>
      <c r="Q15" s="628" t="b">
        <f t="shared" si="2"/>
        <v>0</v>
      </c>
      <c r="R15" s="628" t="b">
        <f t="shared" si="2"/>
        <v>0</v>
      </c>
      <c r="S15" s="628" t="b">
        <f t="shared" si="2"/>
        <v>0</v>
      </c>
      <c r="T15" s="628" t="b">
        <f t="shared" si="2"/>
        <v>0</v>
      </c>
      <c r="U15" s="628" t="b">
        <f t="shared" si="2"/>
        <v>0</v>
      </c>
      <c r="V15" s="628" t="b">
        <f t="shared" si="2"/>
        <v>0</v>
      </c>
      <c r="W15" s="628" t="b">
        <f t="shared" si="2"/>
        <v>0</v>
      </c>
      <c r="X15" s="628" t="b">
        <f t="shared" si="2"/>
        <v>0</v>
      </c>
      <c r="Y15" s="628" t="b">
        <f t="shared" si="2"/>
        <v>0</v>
      </c>
      <c r="Z15" s="628" t="b">
        <f t="shared" si="2"/>
        <v>0</v>
      </c>
      <c r="AA15" s="628" t="b">
        <f t="shared" si="2"/>
        <v>0</v>
      </c>
      <c r="AB15" s="628" t="b">
        <f t="shared" si="2"/>
        <v>0</v>
      </c>
      <c r="AC15" s="628" t="b">
        <f t="shared" si="2"/>
        <v>0</v>
      </c>
      <c r="AD15" s="628" t="b">
        <f t="shared" si="2"/>
        <v>0</v>
      </c>
      <c r="AE15" s="628" t="b">
        <f t="shared" si="2"/>
        <v>0</v>
      </c>
      <c r="AF15" s="628" t="b">
        <f t="shared" si="2"/>
        <v>0</v>
      </c>
      <c r="AG15" s="628" t="b">
        <f t="shared" si="2"/>
        <v>0</v>
      </c>
      <c r="AH15" s="628" t="b">
        <f t="shared" si="2"/>
        <v>0</v>
      </c>
      <c r="AI15" s="628" t="b">
        <f t="shared" si="2"/>
        <v>0</v>
      </c>
      <c r="AJ15" s="628" t="b">
        <f t="shared" si="2"/>
        <v>0</v>
      </c>
      <c r="AK15" s="628" t="b">
        <f t="shared" si="2"/>
        <v>0</v>
      </c>
      <c r="AL15" s="628" t="b">
        <f t="shared" si="2"/>
        <v>0</v>
      </c>
      <c r="AM15" s="628" t="b">
        <f t="shared" si="2"/>
        <v>0</v>
      </c>
      <c r="AN15" s="628" t="b">
        <f t="shared" si="2"/>
        <v>0</v>
      </c>
      <c r="AO15" s="628" t="b">
        <f t="shared" si="2"/>
        <v>0</v>
      </c>
      <c r="AP15" s="628" t="b">
        <f t="shared" si="2"/>
        <v>0</v>
      </c>
      <c r="AQ15" s="628" t="b">
        <f t="shared" si="2"/>
        <v>0</v>
      </c>
      <c r="AR15" s="628" t="b">
        <f t="shared" si="2"/>
        <v>0</v>
      </c>
      <c r="AS15" s="628" t="b">
        <f t="shared" si="2"/>
        <v>0</v>
      </c>
      <c r="AT15" s="628" t="b">
        <f t="shared" si="2"/>
        <v>0</v>
      </c>
      <c r="AU15" s="628" t="b">
        <f t="shared" si="2"/>
        <v>0</v>
      </c>
      <c r="AV15" s="628" t="b">
        <f t="shared" si="2"/>
        <v>0</v>
      </c>
      <c r="AW15" s="628" t="b">
        <f t="shared" si="2"/>
        <v>0</v>
      </c>
      <c r="AX15" s="628" t="b">
        <f t="shared" si="2"/>
        <v>0</v>
      </c>
      <c r="AY15" s="628" t="b">
        <f t="shared" si="2"/>
        <v>0</v>
      </c>
      <c r="AZ15" s="628" t="b">
        <f t="shared" si="2"/>
        <v>0</v>
      </c>
      <c r="BA15" s="628" t="b">
        <f t="shared" si="2"/>
        <v>0</v>
      </c>
      <c r="BB15" s="628" t="b">
        <f t="shared" si="2"/>
        <v>0</v>
      </c>
      <c r="BC15" s="628" t="b">
        <f t="shared" si="2"/>
        <v>0</v>
      </c>
      <c r="BD15" s="628" t="b">
        <f t="shared" si="2"/>
        <v>0</v>
      </c>
      <c r="BE15" s="628" t="b">
        <f t="shared" si="2"/>
        <v>0</v>
      </c>
      <c r="BF15" s="628" t="b">
        <f t="shared" si="2"/>
        <v>0</v>
      </c>
      <c r="BG15" s="628" t="b">
        <f t="shared" si="2"/>
        <v>0</v>
      </c>
      <c r="BH15" s="628" t="b">
        <f t="shared" si="2"/>
        <v>0</v>
      </c>
      <c r="BI15" s="628" t="b">
        <f t="shared" si="2"/>
        <v>0</v>
      </c>
      <c r="BJ15" s="628" t="b">
        <f t="shared" si="2"/>
        <v>0</v>
      </c>
      <c r="BK15" s="628" t="b">
        <f t="shared" si="2"/>
        <v>0</v>
      </c>
      <c r="BL15" s="628" t="b">
        <f t="shared" si="2"/>
        <v>0</v>
      </c>
      <c r="BM15" s="628" t="b">
        <f t="shared" si="2"/>
        <v>0</v>
      </c>
      <c r="BN15" s="628" t="b">
        <f t="shared" si="2"/>
        <v>0</v>
      </c>
      <c r="BO15" s="628" t="b">
        <f t="shared" si="2"/>
        <v>0</v>
      </c>
      <c r="BP15" s="628" t="b">
        <f t="shared" si="2"/>
        <v>0</v>
      </c>
      <c r="BQ15" s="628" t="b">
        <f t="shared" si="2"/>
        <v>0</v>
      </c>
      <c r="BR15" s="628" t="b">
        <f t="shared" si="2"/>
        <v>0</v>
      </c>
      <c r="BS15" s="628" t="b">
        <f t="shared" ref="BS15:CX15" si="3">IF(BR15="ALREADY FOUND","ALREADY FOUND",IF(BR15=TRUE,"ALREADY FOUND",IF(BS12&lt;&gt;0,TRUE,FALSE)))</f>
        <v>0</v>
      </c>
      <c r="BT15" s="628" t="b">
        <f t="shared" si="3"/>
        <v>0</v>
      </c>
      <c r="BU15" s="628" t="b">
        <f t="shared" si="3"/>
        <v>0</v>
      </c>
      <c r="BV15" s="628" t="b">
        <f t="shared" si="3"/>
        <v>0</v>
      </c>
      <c r="BW15" s="628" t="b">
        <f t="shared" si="3"/>
        <v>0</v>
      </c>
      <c r="BX15" s="628" t="b">
        <f t="shared" si="3"/>
        <v>0</v>
      </c>
      <c r="BY15" s="628" t="b">
        <f t="shared" si="3"/>
        <v>0</v>
      </c>
      <c r="BZ15" s="628" t="b">
        <f t="shared" si="3"/>
        <v>0</v>
      </c>
      <c r="CA15" s="628" t="b">
        <f t="shared" si="3"/>
        <v>0</v>
      </c>
      <c r="CB15" s="628" t="b">
        <f t="shared" si="3"/>
        <v>0</v>
      </c>
      <c r="CC15" s="628" t="b">
        <f t="shared" si="3"/>
        <v>0</v>
      </c>
      <c r="CD15" s="628" t="b">
        <f t="shared" si="3"/>
        <v>0</v>
      </c>
      <c r="CE15" s="628" t="b">
        <f t="shared" si="3"/>
        <v>0</v>
      </c>
      <c r="CF15" s="628" t="b">
        <f t="shared" si="3"/>
        <v>0</v>
      </c>
      <c r="CG15" s="628" t="b">
        <f t="shared" si="3"/>
        <v>0</v>
      </c>
      <c r="CH15" s="628" t="b">
        <f t="shared" si="3"/>
        <v>0</v>
      </c>
      <c r="CI15" s="628" t="b">
        <f t="shared" si="3"/>
        <v>0</v>
      </c>
      <c r="CJ15" s="628" t="b">
        <f t="shared" si="3"/>
        <v>0</v>
      </c>
      <c r="CK15" s="628" t="b">
        <f t="shared" si="3"/>
        <v>0</v>
      </c>
      <c r="CL15" s="628" t="b">
        <f t="shared" si="3"/>
        <v>0</v>
      </c>
      <c r="CM15" s="628" t="b">
        <f t="shared" si="3"/>
        <v>0</v>
      </c>
      <c r="CN15" s="628" t="b">
        <f t="shared" si="3"/>
        <v>0</v>
      </c>
      <c r="CO15" s="628" t="b">
        <f t="shared" si="3"/>
        <v>0</v>
      </c>
      <c r="CP15" s="628" t="b">
        <f t="shared" si="3"/>
        <v>0</v>
      </c>
      <c r="CQ15" s="628" t="b">
        <f t="shared" si="3"/>
        <v>0</v>
      </c>
      <c r="CR15" s="628" t="b">
        <f t="shared" si="3"/>
        <v>0</v>
      </c>
      <c r="CS15" s="628" t="b">
        <f t="shared" si="3"/>
        <v>0</v>
      </c>
      <c r="CT15" s="628" t="b">
        <f t="shared" si="3"/>
        <v>0</v>
      </c>
      <c r="CU15" s="628" t="b">
        <f t="shared" si="3"/>
        <v>0</v>
      </c>
      <c r="CV15" s="628" t="b">
        <f t="shared" si="3"/>
        <v>0</v>
      </c>
      <c r="CW15" s="628" t="b">
        <f t="shared" si="3"/>
        <v>0</v>
      </c>
      <c r="CX15" s="628" t="b">
        <f t="shared" si="3"/>
        <v>0</v>
      </c>
      <c r="CY15" s="8"/>
      <c r="CZ15" s="391"/>
    </row>
    <row r="16" spans="2:104" x14ac:dyDescent="0.25">
      <c r="B16" s="393" t="s">
        <v>668</v>
      </c>
      <c r="C16" s="9"/>
      <c r="D16" s="631" t="e">
        <f>INDEX($D$6:$CX$6,MATCH(TRUE,$D$15:$CX$15,0))</f>
        <v>#N/A</v>
      </c>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8"/>
      <c r="CZ16" s="391"/>
    </row>
    <row r="17" spans="1:104" x14ac:dyDescent="0.25">
      <c r="B17" s="393" t="s">
        <v>669</v>
      </c>
      <c r="C17" s="9"/>
      <c r="D17" s="625" t="e">
        <f>IF(D6&lt;$D$16,FALSE,IF(D12+E12=0,TRUE,FALSE))</f>
        <v>#N/A</v>
      </c>
      <c r="E17" s="625" t="e">
        <f>IF(D17=TRUE,"N/A",IF(D17="N/A","N/A",IF(E6&lt;$D$16,FALSE,IF(E12+F12=0,TRUE,FALSE))))</f>
        <v>#N/A</v>
      </c>
      <c r="F17" s="625" t="e">
        <f>IF(E17=TRUE,"N/A",IF(E17="N/A","N/A",IF(F6&lt;$D$16,FALSE,IF(F12+G12=0,TRUE,FALSE))))</f>
        <v>#N/A</v>
      </c>
      <c r="G17" s="625" t="e">
        <f>IF(F17=TRUE,"N/A",IF(F17="N/A","N/A",IF(G6&lt;$D$16,FALSE,IF(G12+H12=0,TRUE,FALSE))))</f>
        <v>#N/A</v>
      </c>
      <c r="H17" s="625" t="e">
        <f>IF(G17=TRUE,"N/A",IF(G17="N/A","N/A",IF(H6&lt;$D$16,FALSE,IF(H12+I12=0,TRUE,FALSE))))</f>
        <v>#N/A</v>
      </c>
      <c r="I17" s="625" t="e">
        <f>IF(H17=TRUE,"N/A",IF(H17="N/A","N/A",IF(I6&lt;$D$16,FALSE,IF(I12+J12=0,TRUE,FALSE))))</f>
        <v>#N/A</v>
      </c>
      <c r="J17" s="625" t="e">
        <f t="shared" ref="J17:BU17" si="4">IF(I17=TRUE,"N/A",IF(I17="N/A","N/A",IF(J6&lt;$D$16,FALSE,IF(J12+K12=0,TRUE,FALSE))))</f>
        <v>#N/A</v>
      </c>
      <c r="K17" s="625" t="e">
        <f t="shared" si="4"/>
        <v>#N/A</v>
      </c>
      <c r="L17" s="625" t="e">
        <f t="shared" si="4"/>
        <v>#N/A</v>
      </c>
      <c r="M17" s="625" t="e">
        <f t="shared" si="4"/>
        <v>#N/A</v>
      </c>
      <c r="N17" s="625" t="e">
        <f t="shared" si="4"/>
        <v>#N/A</v>
      </c>
      <c r="O17" s="625" t="e">
        <f t="shared" si="4"/>
        <v>#N/A</v>
      </c>
      <c r="P17" s="625" t="e">
        <f t="shared" si="4"/>
        <v>#N/A</v>
      </c>
      <c r="Q17" s="625" t="e">
        <f t="shared" si="4"/>
        <v>#N/A</v>
      </c>
      <c r="R17" s="625" t="e">
        <f t="shared" si="4"/>
        <v>#N/A</v>
      </c>
      <c r="S17" s="625" t="e">
        <f t="shared" si="4"/>
        <v>#N/A</v>
      </c>
      <c r="T17" s="625" t="e">
        <f t="shared" si="4"/>
        <v>#N/A</v>
      </c>
      <c r="U17" s="625" t="e">
        <f t="shared" si="4"/>
        <v>#N/A</v>
      </c>
      <c r="V17" s="625" t="e">
        <f t="shared" si="4"/>
        <v>#N/A</v>
      </c>
      <c r="W17" s="625" t="e">
        <f t="shared" si="4"/>
        <v>#N/A</v>
      </c>
      <c r="X17" s="625" t="e">
        <f t="shared" si="4"/>
        <v>#N/A</v>
      </c>
      <c r="Y17" s="625" t="e">
        <f t="shared" si="4"/>
        <v>#N/A</v>
      </c>
      <c r="Z17" s="625" t="e">
        <f t="shared" si="4"/>
        <v>#N/A</v>
      </c>
      <c r="AA17" s="625" t="e">
        <f t="shared" si="4"/>
        <v>#N/A</v>
      </c>
      <c r="AB17" s="625" t="e">
        <f t="shared" si="4"/>
        <v>#N/A</v>
      </c>
      <c r="AC17" s="625" t="e">
        <f t="shared" si="4"/>
        <v>#N/A</v>
      </c>
      <c r="AD17" s="625" t="e">
        <f t="shared" si="4"/>
        <v>#N/A</v>
      </c>
      <c r="AE17" s="625" t="e">
        <f t="shared" si="4"/>
        <v>#N/A</v>
      </c>
      <c r="AF17" s="625" t="e">
        <f t="shared" si="4"/>
        <v>#N/A</v>
      </c>
      <c r="AG17" s="625" t="e">
        <f t="shared" si="4"/>
        <v>#N/A</v>
      </c>
      <c r="AH17" s="625" t="e">
        <f t="shared" si="4"/>
        <v>#N/A</v>
      </c>
      <c r="AI17" s="625" t="e">
        <f t="shared" si="4"/>
        <v>#N/A</v>
      </c>
      <c r="AJ17" s="625" t="e">
        <f t="shared" si="4"/>
        <v>#N/A</v>
      </c>
      <c r="AK17" s="625" t="e">
        <f t="shared" si="4"/>
        <v>#N/A</v>
      </c>
      <c r="AL17" s="625" t="e">
        <f t="shared" si="4"/>
        <v>#N/A</v>
      </c>
      <c r="AM17" s="625" t="e">
        <f t="shared" si="4"/>
        <v>#N/A</v>
      </c>
      <c r="AN17" s="625" t="e">
        <f t="shared" si="4"/>
        <v>#N/A</v>
      </c>
      <c r="AO17" s="625" t="e">
        <f t="shared" si="4"/>
        <v>#N/A</v>
      </c>
      <c r="AP17" s="625" t="e">
        <f t="shared" si="4"/>
        <v>#N/A</v>
      </c>
      <c r="AQ17" s="625" t="e">
        <f t="shared" si="4"/>
        <v>#N/A</v>
      </c>
      <c r="AR17" s="625" t="e">
        <f t="shared" si="4"/>
        <v>#N/A</v>
      </c>
      <c r="AS17" s="625" t="e">
        <f t="shared" si="4"/>
        <v>#N/A</v>
      </c>
      <c r="AT17" s="625" t="e">
        <f t="shared" si="4"/>
        <v>#N/A</v>
      </c>
      <c r="AU17" s="625" t="e">
        <f t="shared" si="4"/>
        <v>#N/A</v>
      </c>
      <c r="AV17" s="625" t="e">
        <f t="shared" si="4"/>
        <v>#N/A</v>
      </c>
      <c r="AW17" s="625" t="e">
        <f t="shared" si="4"/>
        <v>#N/A</v>
      </c>
      <c r="AX17" s="625" t="e">
        <f t="shared" si="4"/>
        <v>#N/A</v>
      </c>
      <c r="AY17" s="625" t="e">
        <f t="shared" si="4"/>
        <v>#N/A</v>
      </c>
      <c r="AZ17" s="625" t="e">
        <f t="shared" si="4"/>
        <v>#N/A</v>
      </c>
      <c r="BA17" s="625" t="e">
        <f t="shared" si="4"/>
        <v>#N/A</v>
      </c>
      <c r="BB17" s="625" t="e">
        <f t="shared" si="4"/>
        <v>#N/A</v>
      </c>
      <c r="BC17" s="625" t="e">
        <f t="shared" si="4"/>
        <v>#N/A</v>
      </c>
      <c r="BD17" s="625" t="e">
        <f t="shared" si="4"/>
        <v>#N/A</v>
      </c>
      <c r="BE17" s="625" t="e">
        <f t="shared" si="4"/>
        <v>#N/A</v>
      </c>
      <c r="BF17" s="625" t="e">
        <f t="shared" si="4"/>
        <v>#N/A</v>
      </c>
      <c r="BG17" s="625" t="e">
        <f t="shared" si="4"/>
        <v>#N/A</v>
      </c>
      <c r="BH17" s="625" t="e">
        <f t="shared" si="4"/>
        <v>#N/A</v>
      </c>
      <c r="BI17" s="625" t="e">
        <f t="shared" si="4"/>
        <v>#N/A</v>
      </c>
      <c r="BJ17" s="625" t="e">
        <f t="shared" si="4"/>
        <v>#N/A</v>
      </c>
      <c r="BK17" s="625" t="e">
        <f t="shared" si="4"/>
        <v>#N/A</v>
      </c>
      <c r="BL17" s="625" t="e">
        <f t="shared" si="4"/>
        <v>#N/A</v>
      </c>
      <c r="BM17" s="625" t="e">
        <f t="shared" si="4"/>
        <v>#N/A</v>
      </c>
      <c r="BN17" s="625" t="e">
        <f t="shared" si="4"/>
        <v>#N/A</v>
      </c>
      <c r="BO17" s="625" t="e">
        <f t="shared" si="4"/>
        <v>#N/A</v>
      </c>
      <c r="BP17" s="625" t="e">
        <f t="shared" si="4"/>
        <v>#N/A</v>
      </c>
      <c r="BQ17" s="625" t="e">
        <f t="shared" si="4"/>
        <v>#N/A</v>
      </c>
      <c r="BR17" s="625" t="e">
        <f t="shared" si="4"/>
        <v>#N/A</v>
      </c>
      <c r="BS17" s="625" t="e">
        <f t="shared" si="4"/>
        <v>#N/A</v>
      </c>
      <c r="BT17" s="625" t="e">
        <f t="shared" si="4"/>
        <v>#N/A</v>
      </c>
      <c r="BU17" s="625" t="e">
        <f t="shared" si="4"/>
        <v>#N/A</v>
      </c>
      <c r="BV17" s="625" t="e">
        <f t="shared" ref="BV17:CX17" si="5">IF(BU17=TRUE,"N/A",IF(BU17="N/A","N/A",IF(BV6&lt;$D$16,FALSE,IF(BV12+BW12=0,TRUE,FALSE))))</f>
        <v>#N/A</v>
      </c>
      <c r="BW17" s="625" t="e">
        <f t="shared" si="5"/>
        <v>#N/A</v>
      </c>
      <c r="BX17" s="625" t="e">
        <f t="shared" si="5"/>
        <v>#N/A</v>
      </c>
      <c r="BY17" s="625" t="e">
        <f t="shared" si="5"/>
        <v>#N/A</v>
      </c>
      <c r="BZ17" s="625" t="e">
        <f t="shared" si="5"/>
        <v>#N/A</v>
      </c>
      <c r="CA17" s="625" t="e">
        <f t="shared" si="5"/>
        <v>#N/A</v>
      </c>
      <c r="CB17" s="625" t="e">
        <f t="shared" si="5"/>
        <v>#N/A</v>
      </c>
      <c r="CC17" s="625" t="e">
        <f t="shared" si="5"/>
        <v>#N/A</v>
      </c>
      <c r="CD17" s="625" t="e">
        <f t="shared" si="5"/>
        <v>#N/A</v>
      </c>
      <c r="CE17" s="625" t="e">
        <f t="shared" si="5"/>
        <v>#N/A</v>
      </c>
      <c r="CF17" s="625" t="e">
        <f t="shared" si="5"/>
        <v>#N/A</v>
      </c>
      <c r="CG17" s="625" t="e">
        <f t="shared" si="5"/>
        <v>#N/A</v>
      </c>
      <c r="CH17" s="625" t="e">
        <f t="shared" si="5"/>
        <v>#N/A</v>
      </c>
      <c r="CI17" s="625" t="e">
        <f t="shared" si="5"/>
        <v>#N/A</v>
      </c>
      <c r="CJ17" s="625" t="e">
        <f t="shared" si="5"/>
        <v>#N/A</v>
      </c>
      <c r="CK17" s="625" t="e">
        <f t="shared" si="5"/>
        <v>#N/A</v>
      </c>
      <c r="CL17" s="625" t="e">
        <f t="shared" si="5"/>
        <v>#N/A</v>
      </c>
      <c r="CM17" s="625" t="e">
        <f t="shared" si="5"/>
        <v>#N/A</v>
      </c>
      <c r="CN17" s="625" t="e">
        <f t="shared" si="5"/>
        <v>#N/A</v>
      </c>
      <c r="CO17" s="625" t="e">
        <f t="shared" si="5"/>
        <v>#N/A</v>
      </c>
      <c r="CP17" s="625" t="e">
        <f t="shared" si="5"/>
        <v>#N/A</v>
      </c>
      <c r="CQ17" s="625" t="e">
        <f t="shared" si="5"/>
        <v>#N/A</v>
      </c>
      <c r="CR17" s="625" t="e">
        <f t="shared" si="5"/>
        <v>#N/A</v>
      </c>
      <c r="CS17" s="625" t="e">
        <f t="shared" si="5"/>
        <v>#N/A</v>
      </c>
      <c r="CT17" s="625" t="e">
        <f t="shared" si="5"/>
        <v>#N/A</v>
      </c>
      <c r="CU17" s="625" t="e">
        <f t="shared" si="5"/>
        <v>#N/A</v>
      </c>
      <c r="CV17" s="625" t="e">
        <f t="shared" si="5"/>
        <v>#N/A</v>
      </c>
      <c r="CW17" s="625" t="e">
        <f t="shared" si="5"/>
        <v>#N/A</v>
      </c>
      <c r="CX17" s="625" t="e">
        <f t="shared" si="5"/>
        <v>#N/A</v>
      </c>
      <c r="CY17" s="629"/>
      <c r="CZ17" s="391"/>
    </row>
    <row r="18" spans="1:104" x14ac:dyDescent="0.25">
      <c r="B18" s="393" t="s">
        <v>670</v>
      </c>
      <c r="C18" s="9"/>
      <c r="D18" s="632" t="e">
        <f>INDEX($D$6:$CX$6,MATCH(TRUE,$D$17:$CX$17,0))</f>
        <v>#N/A</v>
      </c>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391"/>
    </row>
    <row r="19" spans="1:104" x14ac:dyDescent="0.25">
      <c r="A19" s="92"/>
      <c r="B19" s="393" t="s">
        <v>790</v>
      </c>
      <c r="C19" s="8"/>
      <c r="D19" s="626" t="e">
        <f>IF(AND(OR(D6=$D$16,D6&gt;$D$16),OR(D6=$D$18,D6&lt;$D$18)),D12,0)</f>
        <v>#N/A</v>
      </c>
      <c r="E19" s="626" t="e">
        <f>IF(AND(OR(E6=$D$16,E6&gt;$D$16),OR(E6=$D$18,E6&lt;$D$18)),E12,0)</f>
        <v>#N/A</v>
      </c>
      <c r="F19" s="626" t="e">
        <f>IF(AND(OR(F6=$D$16,F6&gt;$D$16),OR(F6=$D$18,F6&lt;$D$18)),F12,0)</f>
        <v>#N/A</v>
      </c>
      <c r="G19" s="626" t="e">
        <f>IF(AND(OR(G6=$D$16,G6&gt;$D$16),OR(G6=$D$18,G6&lt;$D$18)),G12,0)</f>
        <v>#N/A</v>
      </c>
      <c r="H19" s="626" t="e">
        <f>IF(AND(OR(H6=$D$16,H6&gt;$D$16),OR(H6=$D$18,H6&lt;$D$18)),H12,0)</f>
        <v>#N/A</v>
      </c>
      <c r="I19" s="626" t="e">
        <f t="shared" ref="I19:BT19" si="6">IF(AND(OR(I6=$D$16,I6&gt;$D$16),OR(I6=$D$18,I6&lt;$D$18)),I12,0)</f>
        <v>#N/A</v>
      </c>
      <c r="J19" s="626" t="e">
        <f t="shared" si="6"/>
        <v>#N/A</v>
      </c>
      <c r="K19" s="626" t="e">
        <f t="shared" si="6"/>
        <v>#N/A</v>
      </c>
      <c r="L19" s="626" t="e">
        <f t="shared" si="6"/>
        <v>#N/A</v>
      </c>
      <c r="M19" s="626" t="e">
        <f t="shared" si="6"/>
        <v>#N/A</v>
      </c>
      <c r="N19" s="626" t="e">
        <f t="shared" si="6"/>
        <v>#N/A</v>
      </c>
      <c r="O19" s="626" t="e">
        <f t="shared" si="6"/>
        <v>#N/A</v>
      </c>
      <c r="P19" s="626" t="e">
        <f t="shared" si="6"/>
        <v>#N/A</v>
      </c>
      <c r="Q19" s="626" t="e">
        <f t="shared" si="6"/>
        <v>#N/A</v>
      </c>
      <c r="R19" s="626" t="e">
        <f t="shared" si="6"/>
        <v>#N/A</v>
      </c>
      <c r="S19" s="626" t="e">
        <f t="shared" si="6"/>
        <v>#N/A</v>
      </c>
      <c r="T19" s="626" t="e">
        <f t="shared" si="6"/>
        <v>#N/A</v>
      </c>
      <c r="U19" s="626" t="e">
        <f t="shared" si="6"/>
        <v>#N/A</v>
      </c>
      <c r="V19" s="626" t="e">
        <f t="shared" si="6"/>
        <v>#N/A</v>
      </c>
      <c r="W19" s="626" t="e">
        <f t="shared" si="6"/>
        <v>#N/A</v>
      </c>
      <c r="X19" s="626" t="e">
        <f t="shared" si="6"/>
        <v>#N/A</v>
      </c>
      <c r="Y19" s="626" t="e">
        <f t="shared" si="6"/>
        <v>#N/A</v>
      </c>
      <c r="Z19" s="626" t="e">
        <f t="shared" si="6"/>
        <v>#N/A</v>
      </c>
      <c r="AA19" s="626" t="e">
        <f t="shared" si="6"/>
        <v>#N/A</v>
      </c>
      <c r="AB19" s="626" t="e">
        <f t="shared" si="6"/>
        <v>#N/A</v>
      </c>
      <c r="AC19" s="626" t="e">
        <f t="shared" si="6"/>
        <v>#N/A</v>
      </c>
      <c r="AD19" s="626" t="e">
        <f t="shared" si="6"/>
        <v>#N/A</v>
      </c>
      <c r="AE19" s="626" t="e">
        <f t="shared" si="6"/>
        <v>#N/A</v>
      </c>
      <c r="AF19" s="626" t="e">
        <f t="shared" si="6"/>
        <v>#N/A</v>
      </c>
      <c r="AG19" s="626" t="e">
        <f t="shared" si="6"/>
        <v>#N/A</v>
      </c>
      <c r="AH19" s="626" t="e">
        <f t="shared" si="6"/>
        <v>#N/A</v>
      </c>
      <c r="AI19" s="626" t="e">
        <f t="shared" si="6"/>
        <v>#N/A</v>
      </c>
      <c r="AJ19" s="626" t="e">
        <f t="shared" si="6"/>
        <v>#N/A</v>
      </c>
      <c r="AK19" s="626" t="e">
        <f t="shared" si="6"/>
        <v>#N/A</v>
      </c>
      <c r="AL19" s="626" t="e">
        <f t="shared" si="6"/>
        <v>#N/A</v>
      </c>
      <c r="AM19" s="626" t="e">
        <f t="shared" si="6"/>
        <v>#N/A</v>
      </c>
      <c r="AN19" s="626" t="e">
        <f t="shared" si="6"/>
        <v>#N/A</v>
      </c>
      <c r="AO19" s="626" t="e">
        <f t="shared" si="6"/>
        <v>#N/A</v>
      </c>
      <c r="AP19" s="626" t="e">
        <f t="shared" si="6"/>
        <v>#N/A</v>
      </c>
      <c r="AQ19" s="626" t="e">
        <f t="shared" si="6"/>
        <v>#N/A</v>
      </c>
      <c r="AR19" s="626" t="e">
        <f t="shared" si="6"/>
        <v>#N/A</v>
      </c>
      <c r="AS19" s="626" t="e">
        <f t="shared" si="6"/>
        <v>#N/A</v>
      </c>
      <c r="AT19" s="626" t="e">
        <f t="shared" si="6"/>
        <v>#N/A</v>
      </c>
      <c r="AU19" s="626" t="e">
        <f t="shared" si="6"/>
        <v>#N/A</v>
      </c>
      <c r="AV19" s="626" t="e">
        <f t="shared" si="6"/>
        <v>#N/A</v>
      </c>
      <c r="AW19" s="626" t="e">
        <f t="shared" si="6"/>
        <v>#N/A</v>
      </c>
      <c r="AX19" s="626" t="e">
        <f t="shared" si="6"/>
        <v>#N/A</v>
      </c>
      <c r="AY19" s="626" t="e">
        <f t="shared" si="6"/>
        <v>#N/A</v>
      </c>
      <c r="AZ19" s="626" t="e">
        <f t="shared" si="6"/>
        <v>#N/A</v>
      </c>
      <c r="BA19" s="626" t="e">
        <f t="shared" si="6"/>
        <v>#N/A</v>
      </c>
      <c r="BB19" s="626" t="e">
        <f t="shared" si="6"/>
        <v>#N/A</v>
      </c>
      <c r="BC19" s="626" t="e">
        <f t="shared" si="6"/>
        <v>#N/A</v>
      </c>
      <c r="BD19" s="626" t="e">
        <f t="shared" si="6"/>
        <v>#N/A</v>
      </c>
      <c r="BE19" s="626" t="e">
        <f t="shared" si="6"/>
        <v>#N/A</v>
      </c>
      <c r="BF19" s="626" t="e">
        <f t="shared" si="6"/>
        <v>#N/A</v>
      </c>
      <c r="BG19" s="626" t="e">
        <f t="shared" si="6"/>
        <v>#N/A</v>
      </c>
      <c r="BH19" s="626" t="e">
        <f t="shared" si="6"/>
        <v>#N/A</v>
      </c>
      <c r="BI19" s="626" t="e">
        <f t="shared" si="6"/>
        <v>#N/A</v>
      </c>
      <c r="BJ19" s="626" t="e">
        <f t="shared" si="6"/>
        <v>#N/A</v>
      </c>
      <c r="BK19" s="626" t="e">
        <f t="shared" si="6"/>
        <v>#N/A</v>
      </c>
      <c r="BL19" s="626" t="e">
        <f t="shared" si="6"/>
        <v>#N/A</v>
      </c>
      <c r="BM19" s="626" t="e">
        <f t="shared" si="6"/>
        <v>#N/A</v>
      </c>
      <c r="BN19" s="626" t="e">
        <f t="shared" si="6"/>
        <v>#N/A</v>
      </c>
      <c r="BO19" s="626" t="e">
        <f t="shared" si="6"/>
        <v>#N/A</v>
      </c>
      <c r="BP19" s="626" t="e">
        <f t="shared" si="6"/>
        <v>#N/A</v>
      </c>
      <c r="BQ19" s="626" t="e">
        <f t="shared" si="6"/>
        <v>#N/A</v>
      </c>
      <c r="BR19" s="626" t="e">
        <f t="shared" si="6"/>
        <v>#N/A</v>
      </c>
      <c r="BS19" s="626" t="e">
        <f t="shared" si="6"/>
        <v>#N/A</v>
      </c>
      <c r="BT19" s="626" t="e">
        <f t="shared" si="6"/>
        <v>#N/A</v>
      </c>
      <c r="BU19" s="626" t="e">
        <f t="shared" ref="BU19:CX19" si="7">IF(AND(OR(BU6=$D$16,BU6&gt;$D$16),OR(BU6=$D$18,BU6&lt;$D$18)),BU12,0)</f>
        <v>#N/A</v>
      </c>
      <c r="BV19" s="626" t="e">
        <f t="shared" si="7"/>
        <v>#N/A</v>
      </c>
      <c r="BW19" s="626" t="e">
        <f t="shared" si="7"/>
        <v>#N/A</v>
      </c>
      <c r="BX19" s="626" t="e">
        <f t="shared" si="7"/>
        <v>#N/A</v>
      </c>
      <c r="BY19" s="626" t="e">
        <f t="shared" si="7"/>
        <v>#N/A</v>
      </c>
      <c r="BZ19" s="626" t="e">
        <f t="shared" si="7"/>
        <v>#N/A</v>
      </c>
      <c r="CA19" s="626" t="e">
        <f t="shared" si="7"/>
        <v>#N/A</v>
      </c>
      <c r="CB19" s="626" t="e">
        <f t="shared" si="7"/>
        <v>#N/A</v>
      </c>
      <c r="CC19" s="626" t="e">
        <f t="shared" si="7"/>
        <v>#N/A</v>
      </c>
      <c r="CD19" s="626" t="e">
        <f t="shared" si="7"/>
        <v>#N/A</v>
      </c>
      <c r="CE19" s="626" t="e">
        <f t="shared" si="7"/>
        <v>#N/A</v>
      </c>
      <c r="CF19" s="626" t="e">
        <f t="shared" si="7"/>
        <v>#N/A</v>
      </c>
      <c r="CG19" s="626" t="e">
        <f t="shared" si="7"/>
        <v>#N/A</v>
      </c>
      <c r="CH19" s="626" t="e">
        <f t="shared" si="7"/>
        <v>#N/A</v>
      </c>
      <c r="CI19" s="626" t="e">
        <f t="shared" si="7"/>
        <v>#N/A</v>
      </c>
      <c r="CJ19" s="626" t="e">
        <f t="shared" si="7"/>
        <v>#N/A</v>
      </c>
      <c r="CK19" s="626" t="e">
        <f t="shared" si="7"/>
        <v>#N/A</v>
      </c>
      <c r="CL19" s="626" t="e">
        <f t="shared" si="7"/>
        <v>#N/A</v>
      </c>
      <c r="CM19" s="626" t="e">
        <f t="shared" si="7"/>
        <v>#N/A</v>
      </c>
      <c r="CN19" s="626" t="e">
        <f t="shared" si="7"/>
        <v>#N/A</v>
      </c>
      <c r="CO19" s="626" t="e">
        <f t="shared" si="7"/>
        <v>#N/A</v>
      </c>
      <c r="CP19" s="626" t="e">
        <f t="shared" si="7"/>
        <v>#N/A</v>
      </c>
      <c r="CQ19" s="626" t="e">
        <f t="shared" si="7"/>
        <v>#N/A</v>
      </c>
      <c r="CR19" s="626" t="e">
        <f t="shared" si="7"/>
        <v>#N/A</v>
      </c>
      <c r="CS19" s="626" t="e">
        <f t="shared" si="7"/>
        <v>#N/A</v>
      </c>
      <c r="CT19" s="626" t="e">
        <f t="shared" si="7"/>
        <v>#N/A</v>
      </c>
      <c r="CU19" s="626" t="e">
        <f t="shared" si="7"/>
        <v>#N/A</v>
      </c>
      <c r="CV19" s="626" t="e">
        <f t="shared" si="7"/>
        <v>#N/A</v>
      </c>
      <c r="CW19" s="626" t="e">
        <f t="shared" si="7"/>
        <v>#N/A</v>
      </c>
      <c r="CX19" s="626" t="e">
        <f t="shared" si="7"/>
        <v>#N/A</v>
      </c>
      <c r="CY19" s="630"/>
      <c r="CZ19" s="391"/>
    </row>
    <row r="20" spans="1:104" x14ac:dyDescent="0.25">
      <c r="B20" s="393" t="s">
        <v>666</v>
      </c>
      <c r="C20" s="9"/>
      <c r="D20" s="627" t="e">
        <f>SUM(D19:CX19)</f>
        <v>#N/A</v>
      </c>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391"/>
    </row>
    <row r="21" spans="1:104" x14ac:dyDescent="0.25">
      <c r="B21" s="393" t="s">
        <v>1120</v>
      </c>
      <c r="C21" s="9"/>
      <c r="D21" s="826"/>
      <c r="E21" s="826"/>
      <c r="F21" s="826"/>
      <c r="G21" s="625" t="b">
        <f>IF(OR(AND(SUM(D12:F12)=0,G12&gt;0,G15="ALREADY FOUND"),AND(F21=TRUE,G12&gt;0),AND(F21=TRUE,SUM(H12:I12)&gt;0)),TRUE,FALSE)</f>
        <v>0</v>
      </c>
      <c r="H21" s="625" t="b">
        <f t="shared" ref="H21:BS21" si="8">IF(OR(AND(SUM(E12:G12)=0,H12&gt;0,H15="ALREADY FOUND"),AND(G21=TRUE,H12&gt;0),AND(G21=TRUE,SUM(I12:J12)&gt;0)),TRUE,FALSE)</f>
        <v>0</v>
      </c>
      <c r="I21" s="625" t="b">
        <f t="shared" si="8"/>
        <v>0</v>
      </c>
      <c r="J21" s="625" t="b">
        <f t="shared" si="8"/>
        <v>0</v>
      </c>
      <c r="K21" s="625" t="b">
        <f t="shared" si="8"/>
        <v>0</v>
      </c>
      <c r="L21" s="625" t="b">
        <f t="shared" si="8"/>
        <v>0</v>
      </c>
      <c r="M21" s="625" t="b">
        <f t="shared" si="8"/>
        <v>0</v>
      </c>
      <c r="N21" s="625" t="b">
        <f t="shared" si="8"/>
        <v>0</v>
      </c>
      <c r="O21" s="625" t="b">
        <f t="shared" si="8"/>
        <v>0</v>
      </c>
      <c r="P21" s="625" t="b">
        <f t="shared" si="8"/>
        <v>0</v>
      </c>
      <c r="Q21" s="625" t="b">
        <f t="shared" si="8"/>
        <v>0</v>
      </c>
      <c r="R21" s="625" t="b">
        <f t="shared" si="8"/>
        <v>0</v>
      </c>
      <c r="S21" s="625" t="b">
        <f t="shared" si="8"/>
        <v>0</v>
      </c>
      <c r="T21" s="625" t="b">
        <f t="shared" si="8"/>
        <v>0</v>
      </c>
      <c r="U21" s="625" t="b">
        <f t="shared" si="8"/>
        <v>0</v>
      </c>
      <c r="V21" s="625" t="b">
        <f t="shared" si="8"/>
        <v>0</v>
      </c>
      <c r="W21" s="625" t="b">
        <f t="shared" si="8"/>
        <v>0</v>
      </c>
      <c r="X21" s="625" t="b">
        <f t="shared" si="8"/>
        <v>0</v>
      </c>
      <c r="Y21" s="625" t="b">
        <f t="shared" si="8"/>
        <v>0</v>
      </c>
      <c r="Z21" s="625" t="b">
        <f t="shared" si="8"/>
        <v>0</v>
      </c>
      <c r="AA21" s="625" t="b">
        <f t="shared" si="8"/>
        <v>0</v>
      </c>
      <c r="AB21" s="625" t="b">
        <f t="shared" si="8"/>
        <v>0</v>
      </c>
      <c r="AC21" s="625" t="b">
        <f t="shared" si="8"/>
        <v>0</v>
      </c>
      <c r="AD21" s="625" t="b">
        <f t="shared" si="8"/>
        <v>0</v>
      </c>
      <c r="AE21" s="625" t="b">
        <f t="shared" si="8"/>
        <v>0</v>
      </c>
      <c r="AF21" s="625" t="b">
        <f t="shared" si="8"/>
        <v>0</v>
      </c>
      <c r="AG21" s="625" t="b">
        <f t="shared" si="8"/>
        <v>0</v>
      </c>
      <c r="AH21" s="625" t="b">
        <f t="shared" si="8"/>
        <v>0</v>
      </c>
      <c r="AI21" s="625" t="b">
        <f t="shared" si="8"/>
        <v>0</v>
      </c>
      <c r="AJ21" s="625" t="b">
        <f t="shared" si="8"/>
        <v>0</v>
      </c>
      <c r="AK21" s="625" t="b">
        <f t="shared" si="8"/>
        <v>0</v>
      </c>
      <c r="AL21" s="625" t="b">
        <f t="shared" si="8"/>
        <v>0</v>
      </c>
      <c r="AM21" s="625" t="b">
        <f t="shared" si="8"/>
        <v>0</v>
      </c>
      <c r="AN21" s="625" t="b">
        <f t="shared" si="8"/>
        <v>0</v>
      </c>
      <c r="AO21" s="625" t="b">
        <f t="shared" si="8"/>
        <v>0</v>
      </c>
      <c r="AP21" s="625" t="b">
        <f t="shared" si="8"/>
        <v>0</v>
      </c>
      <c r="AQ21" s="625" t="b">
        <f t="shared" si="8"/>
        <v>0</v>
      </c>
      <c r="AR21" s="625" t="b">
        <f t="shared" si="8"/>
        <v>0</v>
      </c>
      <c r="AS21" s="625" t="b">
        <f t="shared" si="8"/>
        <v>0</v>
      </c>
      <c r="AT21" s="625" t="b">
        <f t="shared" si="8"/>
        <v>0</v>
      </c>
      <c r="AU21" s="625" t="b">
        <f t="shared" si="8"/>
        <v>0</v>
      </c>
      <c r="AV21" s="625" t="b">
        <f t="shared" si="8"/>
        <v>0</v>
      </c>
      <c r="AW21" s="625" t="b">
        <f t="shared" si="8"/>
        <v>0</v>
      </c>
      <c r="AX21" s="625" t="b">
        <f t="shared" si="8"/>
        <v>0</v>
      </c>
      <c r="AY21" s="625" t="b">
        <f t="shared" si="8"/>
        <v>0</v>
      </c>
      <c r="AZ21" s="625" t="b">
        <f t="shared" si="8"/>
        <v>0</v>
      </c>
      <c r="BA21" s="625" t="b">
        <f t="shared" si="8"/>
        <v>0</v>
      </c>
      <c r="BB21" s="625" t="b">
        <f t="shared" si="8"/>
        <v>0</v>
      </c>
      <c r="BC21" s="625" t="b">
        <f t="shared" si="8"/>
        <v>0</v>
      </c>
      <c r="BD21" s="625" t="b">
        <f t="shared" si="8"/>
        <v>0</v>
      </c>
      <c r="BE21" s="625" t="b">
        <f t="shared" si="8"/>
        <v>0</v>
      </c>
      <c r="BF21" s="625" t="b">
        <f t="shared" si="8"/>
        <v>0</v>
      </c>
      <c r="BG21" s="625" t="b">
        <f t="shared" si="8"/>
        <v>0</v>
      </c>
      <c r="BH21" s="625" t="b">
        <f t="shared" si="8"/>
        <v>0</v>
      </c>
      <c r="BI21" s="625" t="b">
        <f t="shared" si="8"/>
        <v>0</v>
      </c>
      <c r="BJ21" s="625" t="b">
        <f t="shared" si="8"/>
        <v>0</v>
      </c>
      <c r="BK21" s="625" t="b">
        <f t="shared" si="8"/>
        <v>0</v>
      </c>
      <c r="BL21" s="625" t="b">
        <f t="shared" si="8"/>
        <v>0</v>
      </c>
      <c r="BM21" s="625" t="b">
        <f t="shared" si="8"/>
        <v>0</v>
      </c>
      <c r="BN21" s="625" t="b">
        <f t="shared" si="8"/>
        <v>0</v>
      </c>
      <c r="BO21" s="625" t="b">
        <f t="shared" si="8"/>
        <v>0</v>
      </c>
      <c r="BP21" s="625" t="b">
        <f t="shared" si="8"/>
        <v>0</v>
      </c>
      <c r="BQ21" s="625" t="b">
        <f t="shared" si="8"/>
        <v>0</v>
      </c>
      <c r="BR21" s="625" t="b">
        <f t="shared" si="8"/>
        <v>0</v>
      </c>
      <c r="BS21" s="625" t="b">
        <f t="shared" si="8"/>
        <v>0</v>
      </c>
      <c r="BT21" s="625" t="b">
        <f t="shared" ref="BT21:CX21" si="9">IF(OR(AND(SUM(BQ12:BS12)=0,BT12&gt;0,BT15="ALREADY FOUND"),AND(BS21=TRUE,BT12&gt;0),AND(BS21=TRUE,SUM(BU12:BV12)&gt;0)),TRUE,FALSE)</f>
        <v>0</v>
      </c>
      <c r="BU21" s="625" t="b">
        <f t="shared" si="9"/>
        <v>0</v>
      </c>
      <c r="BV21" s="625" t="b">
        <f t="shared" si="9"/>
        <v>0</v>
      </c>
      <c r="BW21" s="625" t="b">
        <f t="shared" si="9"/>
        <v>0</v>
      </c>
      <c r="BX21" s="625" t="b">
        <f t="shared" si="9"/>
        <v>0</v>
      </c>
      <c r="BY21" s="625" t="b">
        <f t="shared" si="9"/>
        <v>0</v>
      </c>
      <c r="BZ21" s="625" t="b">
        <f t="shared" si="9"/>
        <v>0</v>
      </c>
      <c r="CA21" s="625" t="b">
        <f t="shared" si="9"/>
        <v>0</v>
      </c>
      <c r="CB21" s="625" t="b">
        <f t="shared" si="9"/>
        <v>0</v>
      </c>
      <c r="CC21" s="625" t="b">
        <f t="shared" si="9"/>
        <v>0</v>
      </c>
      <c r="CD21" s="625" t="b">
        <f t="shared" si="9"/>
        <v>0</v>
      </c>
      <c r="CE21" s="625" t="b">
        <f t="shared" si="9"/>
        <v>0</v>
      </c>
      <c r="CF21" s="625" t="b">
        <f t="shared" si="9"/>
        <v>0</v>
      </c>
      <c r="CG21" s="625" t="b">
        <f t="shared" si="9"/>
        <v>0</v>
      </c>
      <c r="CH21" s="625" t="b">
        <f t="shared" si="9"/>
        <v>0</v>
      </c>
      <c r="CI21" s="625" t="b">
        <f t="shared" si="9"/>
        <v>0</v>
      </c>
      <c r="CJ21" s="625" t="b">
        <f t="shared" si="9"/>
        <v>0</v>
      </c>
      <c r="CK21" s="625" t="b">
        <f t="shared" si="9"/>
        <v>0</v>
      </c>
      <c r="CL21" s="625" t="b">
        <f t="shared" si="9"/>
        <v>0</v>
      </c>
      <c r="CM21" s="625" t="b">
        <f t="shared" si="9"/>
        <v>0</v>
      </c>
      <c r="CN21" s="625" t="b">
        <f t="shared" si="9"/>
        <v>0</v>
      </c>
      <c r="CO21" s="625" t="b">
        <f t="shared" si="9"/>
        <v>0</v>
      </c>
      <c r="CP21" s="625" t="b">
        <f t="shared" si="9"/>
        <v>0</v>
      </c>
      <c r="CQ21" s="625" t="b">
        <f t="shared" si="9"/>
        <v>0</v>
      </c>
      <c r="CR21" s="625" t="b">
        <f t="shared" si="9"/>
        <v>0</v>
      </c>
      <c r="CS21" s="625" t="b">
        <f t="shared" si="9"/>
        <v>0</v>
      </c>
      <c r="CT21" s="625" t="b">
        <f t="shared" si="9"/>
        <v>0</v>
      </c>
      <c r="CU21" s="625" t="b">
        <f t="shared" si="9"/>
        <v>0</v>
      </c>
      <c r="CV21" s="625" t="b">
        <f t="shared" si="9"/>
        <v>0</v>
      </c>
      <c r="CW21" s="625" t="b">
        <f t="shared" si="9"/>
        <v>0</v>
      </c>
      <c r="CX21" s="625" t="b">
        <f t="shared" si="9"/>
        <v>0</v>
      </c>
      <c r="CY21" s="8"/>
      <c r="CZ21" s="391"/>
    </row>
    <row r="22" spans="1:104" x14ac:dyDescent="0.25">
      <c r="B22" s="393" t="s">
        <v>1121</v>
      </c>
      <c r="C22" s="9"/>
      <c r="D22" s="826"/>
      <c r="E22" s="826"/>
      <c r="F22" s="826"/>
      <c r="G22" s="625">
        <f>IF(G21=FALSE,0,IF(F22&lt;&gt;0,F22,MAX($D$22:F22)+1))</f>
        <v>0</v>
      </c>
      <c r="H22" s="625">
        <f>IF(H21=FALSE,0,IF(G22&lt;&gt;0,G22,MAX($D$22:G22)+1))</f>
        <v>0</v>
      </c>
      <c r="I22" s="625">
        <f>IF(I21=FALSE,0,IF(H22&lt;&gt;0,H22,MAX($D$22:H22)+1))</f>
        <v>0</v>
      </c>
      <c r="J22" s="625">
        <f>IF(J21=FALSE,0,IF(I22&lt;&gt;0,I22,MAX($D$22:I22)+1))</f>
        <v>0</v>
      </c>
      <c r="K22" s="625">
        <f>IF(K21=FALSE,0,IF(J22&lt;&gt;0,J22,MAX($D$22:J22)+1))</f>
        <v>0</v>
      </c>
      <c r="L22" s="625">
        <f>IF(L21=FALSE,0,IF(K22&lt;&gt;0,K22,MAX($D$22:K22)+1))</f>
        <v>0</v>
      </c>
      <c r="M22" s="625">
        <f>IF(M21=FALSE,0,IF(L22&lt;&gt;0,L22,MAX($D$22:L22)+1))</f>
        <v>0</v>
      </c>
      <c r="N22" s="625">
        <f>IF(N21=FALSE,0,IF(M22&lt;&gt;0,M22,MAX($D$22:M22)+1))</f>
        <v>0</v>
      </c>
      <c r="O22" s="625">
        <f>IF(O21=FALSE,0,IF(N22&lt;&gt;0,N22,MAX($D$22:N22)+1))</f>
        <v>0</v>
      </c>
      <c r="P22" s="625">
        <f>IF(P21=FALSE,0,IF(O22&lt;&gt;0,O22,MAX($D$22:O22)+1))</f>
        <v>0</v>
      </c>
      <c r="Q22" s="625">
        <f>IF(Q21=FALSE,0,IF(P22&lt;&gt;0,P22,MAX($D$22:P22)+1))</f>
        <v>0</v>
      </c>
      <c r="R22" s="625">
        <f>IF(R21=FALSE,0,IF(Q22&lt;&gt;0,Q22,MAX($D$22:Q22)+1))</f>
        <v>0</v>
      </c>
      <c r="S22" s="625">
        <f>IF(S21=FALSE,0,IF(R22&lt;&gt;0,R22,MAX($D$22:R22)+1))</f>
        <v>0</v>
      </c>
      <c r="T22" s="625">
        <f>IF(T21=FALSE,0,IF(S22&lt;&gt;0,S22,MAX($D$22:S22)+1))</f>
        <v>0</v>
      </c>
      <c r="U22" s="625">
        <f>IF(U21=FALSE,0,IF(T22&lt;&gt;0,T22,MAX($D$22:T22)+1))</f>
        <v>0</v>
      </c>
      <c r="V22" s="625">
        <f>IF(V21=FALSE,0,IF(U22&lt;&gt;0,U22,MAX($D$22:U22)+1))</f>
        <v>0</v>
      </c>
      <c r="W22" s="625">
        <f>IF(W21=FALSE,0,IF(V22&lt;&gt;0,V22,MAX($D$22:V22)+1))</f>
        <v>0</v>
      </c>
      <c r="X22" s="625">
        <f>IF(X21=FALSE,0,IF(W22&lt;&gt;0,W22,MAX($D$22:W22)+1))</f>
        <v>0</v>
      </c>
      <c r="Y22" s="625">
        <f>IF(Y21=FALSE,0,IF(X22&lt;&gt;0,X22,MAX($D$22:X22)+1))</f>
        <v>0</v>
      </c>
      <c r="Z22" s="625">
        <f>IF(Z21=FALSE,0,IF(Y22&lt;&gt;0,Y22,MAX($D$22:Y22)+1))</f>
        <v>0</v>
      </c>
      <c r="AA22" s="625">
        <f>IF(AA21=FALSE,0,IF(Z22&lt;&gt;0,Z22,MAX($D$22:Z22)+1))</f>
        <v>0</v>
      </c>
      <c r="AB22" s="625">
        <f>IF(AB21=FALSE,0,IF(AA22&lt;&gt;0,AA22,MAX($D$22:AA22)+1))</f>
        <v>0</v>
      </c>
      <c r="AC22" s="625">
        <f>IF(AC21=FALSE,0,IF(AB22&lt;&gt;0,AB22,MAX($D$22:AB22)+1))</f>
        <v>0</v>
      </c>
      <c r="AD22" s="625">
        <f>IF(AD21=FALSE,0,IF(AC22&lt;&gt;0,AC22,MAX($D$22:AC22)+1))</f>
        <v>0</v>
      </c>
      <c r="AE22" s="625">
        <f>IF(AE21=FALSE,0,IF(AD22&lt;&gt;0,AD22,MAX($D$22:AD22)+1))</f>
        <v>0</v>
      </c>
      <c r="AF22" s="625">
        <f>IF(AF21=FALSE,0,IF(AE22&lt;&gt;0,AE22,MAX($D$22:AE22)+1))</f>
        <v>0</v>
      </c>
      <c r="AG22" s="625">
        <f>IF(AG21=FALSE,0,IF(AF22&lt;&gt;0,AF22,MAX($D$22:AF22)+1))</f>
        <v>0</v>
      </c>
      <c r="AH22" s="625">
        <f>IF(AH21=FALSE,0,IF(AG22&lt;&gt;0,AG22,MAX($D$22:AG22)+1))</f>
        <v>0</v>
      </c>
      <c r="AI22" s="625">
        <f>IF(AI21=FALSE,0,IF(AH22&lt;&gt;0,AH22,MAX($D$22:AH22)+1))</f>
        <v>0</v>
      </c>
      <c r="AJ22" s="625">
        <f>IF(AJ21=FALSE,0,IF(AI22&lt;&gt;0,AI22,MAX($D$22:AI22)+1))</f>
        <v>0</v>
      </c>
      <c r="AK22" s="625">
        <f>IF(AK21=FALSE,0,IF(AJ22&lt;&gt;0,AJ22,MAX($D$22:AJ22)+1))</f>
        <v>0</v>
      </c>
      <c r="AL22" s="625">
        <f>IF(AL21=FALSE,0,IF(AK22&lt;&gt;0,AK22,MAX($D$22:AK22)+1))</f>
        <v>0</v>
      </c>
      <c r="AM22" s="625">
        <f>IF(AM21=FALSE,0,IF(AL22&lt;&gt;0,AL22,MAX($D$22:AL22)+1))</f>
        <v>0</v>
      </c>
      <c r="AN22" s="625">
        <f>IF(AN21=FALSE,0,IF(AM22&lt;&gt;0,AM22,MAX($D$22:AM22)+1))</f>
        <v>0</v>
      </c>
      <c r="AO22" s="625">
        <f>IF(AO21=FALSE,0,IF(AN22&lt;&gt;0,AN22,MAX($D$22:AN22)+1))</f>
        <v>0</v>
      </c>
      <c r="AP22" s="625">
        <f>IF(AP21=FALSE,0,IF(AO22&lt;&gt;0,AO22,MAX($D$22:AO22)+1))</f>
        <v>0</v>
      </c>
      <c r="AQ22" s="625">
        <f>IF(AQ21=FALSE,0,IF(AP22&lt;&gt;0,AP22,MAX($D$22:AP22)+1))</f>
        <v>0</v>
      </c>
      <c r="AR22" s="625">
        <f>IF(AR21=FALSE,0,IF(AQ22&lt;&gt;0,AQ22,MAX($D$22:AQ22)+1))</f>
        <v>0</v>
      </c>
      <c r="AS22" s="625">
        <f>IF(AS21=FALSE,0,IF(AR22&lt;&gt;0,AR22,MAX($D$22:AR22)+1))</f>
        <v>0</v>
      </c>
      <c r="AT22" s="625">
        <f>IF(AT21=FALSE,0,IF(AS22&lt;&gt;0,AS22,MAX($D$22:AS22)+1))</f>
        <v>0</v>
      </c>
      <c r="AU22" s="625">
        <f>IF(AU21=FALSE,0,IF(AT22&lt;&gt;0,AT22,MAX($D$22:AT22)+1))</f>
        <v>0</v>
      </c>
      <c r="AV22" s="625">
        <f>IF(AV21=FALSE,0,IF(AU22&lt;&gt;0,AU22,MAX($D$22:AU22)+1))</f>
        <v>0</v>
      </c>
      <c r="AW22" s="625">
        <f>IF(AW21=FALSE,0,IF(AV22&lt;&gt;0,AV22,MAX($D$22:AV22)+1))</f>
        <v>0</v>
      </c>
      <c r="AX22" s="625">
        <f>IF(AX21=FALSE,0,IF(AW22&lt;&gt;0,AW22,MAX($D$22:AW22)+1))</f>
        <v>0</v>
      </c>
      <c r="AY22" s="625">
        <f>IF(AY21=FALSE,0,IF(AX22&lt;&gt;0,AX22,MAX($D$22:AX22)+1))</f>
        <v>0</v>
      </c>
      <c r="AZ22" s="625">
        <f>IF(AZ21=FALSE,0,IF(AY22&lt;&gt;0,AY22,MAX($D$22:AY22)+1))</f>
        <v>0</v>
      </c>
      <c r="BA22" s="625">
        <f>IF(BA21=FALSE,0,IF(AZ22&lt;&gt;0,AZ22,MAX($D$22:AZ22)+1))</f>
        <v>0</v>
      </c>
      <c r="BB22" s="625">
        <f>IF(BB21=FALSE,0,IF(BA22&lt;&gt;0,BA22,MAX($D$22:BA22)+1))</f>
        <v>0</v>
      </c>
      <c r="BC22" s="625">
        <f>IF(BC21=FALSE,0,IF(BB22&lt;&gt;0,BB22,MAX($D$22:BB22)+1))</f>
        <v>0</v>
      </c>
      <c r="BD22" s="625">
        <f>IF(BD21=FALSE,0,IF(BC22&lt;&gt;0,BC22,MAX($D$22:BC22)+1))</f>
        <v>0</v>
      </c>
      <c r="BE22" s="625">
        <f>IF(BE21=FALSE,0,IF(BD22&lt;&gt;0,BD22,MAX($D$22:BD22)+1))</f>
        <v>0</v>
      </c>
      <c r="BF22" s="625">
        <f>IF(BF21=FALSE,0,IF(BE22&lt;&gt;0,BE22,MAX($D$22:BE22)+1))</f>
        <v>0</v>
      </c>
      <c r="BG22" s="625">
        <f>IF(BG21=FALSE,0,IF(BF22&lt;&gt;0,BF22,MAX($D$22:BF22)+1))</f>
        <v>0</v>
      </c>
      <c r="BH22" s="625">
        <f>IF(BH21=FALSE,0,IF(BG22&lt;&gt;0,BG22,MAX($D$22:BG22)+1))</f>
        <v>0</v>
      </c>
      <c r="BI22" s="625">
        <f>IF(BI21=FALSE,0,IF(BH22&lt;&gt;0,BH22,MAX($D$22:BH22)+1))</f>
        <v>0</v>
      </c>
      <c r="BJ22" s="625">
        <f>IF(BJ21=FALSE,0,IF(BI22&lt;&gt;0,BI22,MAX($D$22:BI22)+1))</f>
        <v>0</v>
      </c>
      <c r="BK22" s="625">
        <f>IF(BK21=FALSE,0,IF(BJ22&lt;&gt;0,BJ22,MAX($D$22:BJ22)+1))</f>
        <v>0</v>
      </c>
      <c r="BL22" s="625">
        <f>IF(BL21=FALSE,0,IF(BK22&lt;&gt;0,BK22,MAX($D$22:BK22)+1))</f>
        <v>0</v>
      </c>
      <c r="BM22" s="625">
        <f>IF(BM21=FALSE,0,IF(BL22&lt;&gt;0,BL22,MAX($D$22:BL22)+1))</f>
        <v>0</v>
      </c>
      <c r="BN22" s="625">
        <f>IF(BN21=FALSE,0,IF(BM22&lt;&gt;0,BM22,MAX($D$22:BM22)+1))</f>
        <v>0</v>
      </c>
      <c r="BO22" s="625">
        <f>IF(BO21=FALSE,0,IF(BN22&lt;&gt;0,BN22,MAX($D$22:BN22)+1))</f>
        <v>0</v>
      </c>
      <c r="BP22" s="625">
        <f>IF(BP21=FALSE,0,IF(BO22&lt;&gt;0,BO22,MAX($D$22:BO22)+1))</f>
        <v>0</v>
      </c>
      <c r="BQ22" s="625">
        <f>IF(BQ21=FALSE,0,IF(BP22&lt;&gt;0,BP22,MAX($D$22:BP22)+1))</f>
        <v>0</v>
      </c>
      <c r="BR22" s="625">
        <f>IF(BR21=FALSE,0,IF(BQ22&lt;&gt;0,BQ22,MAX($D$22:BQ22)+1))</f>
        <v>0</v>
      </c>
      <c r="BS22" s="625">
        <f>IF(BS21=FALSE,0,IF(BR22&lt;&gt;0,BR22,MAX($D$22:BR22)+1))</f>
        <v>0</v>
      </c>
      <c r="BT22" s="625">
        <f>IF(BT21=FALSE,0,IF(BS22&lt;&gt;0,BS22,MAX($D$22:BS22)+1))</f>
        <v>0</v>
      </c>
      <c r="BU22" s="625">
        <f>IF(BU21=FALSE,0,IF(BT22&lt;&gt;0,BT22,MAX($D$22:BT22)+1))</f>
        <v>0</v>
      </c>
      <c r="BV22" s="625">
        <f>IF(BV21=FALSE,0,IF(BU22&lt;&gt;0,BU22,MAX($D$22:BU22)+1))</f>
        <v>0</v>
      </c>
      <c r="BW22" s="625">
        <f>IF(BW21=FALSE,0,IF(BV22&lt;&gt;0,BV22,MAX($D$22:BV22)+1))</f>
        <v>0</v>
      </c>
      <c r="BX22" s="625">
        <f>IF(BX21=FALSE,0,IF(BW22&lt;&gt;0,BW22,MAX($D$22:BW22)+1))</f>
        <v>0</v>
      </c>
      <c r="BY22" s="625">
        <f>IF(BY21=FALSE,0,IF(BX22&lt;&gt;0,BX22,MAX($D$22:BX22)+1))</f>
        <v>0</v>
      </c>
      <c r="BZ22" s="625">
        <f>IF(BZ21=FALSE,0,IF(BY22&lt;&gt;0,BY22,MAX($D$22:BY22)+1))</f>
        <v>0</v>
      </c>
      <c r="CA22" s="625">
        <f>IF(CA21=FALSE,0,IF(BZ22&lt;&gt;0,BZ22,MAX($D$22:BZ22)+1))</f>
        <v>0</v>
      </c>
      <c r="CB22" s="625">
        <f>IF(CB21=FALSE,0,IF(CA22&lt;&gt;0,CA22,MAX($D$22:CA22)+1))</f>
        <v>0</v>
      </c>
      <c r="CC22" s="625">
        <f>IF(CC21=FALSE,0,IF(CB22&lt;&gt;0,CB22,MAX($D$22:CB22)+1))</f>
        <v>0</v>
      </c>
      <c r="CD22" s="625">
        <f>IF(CD21=FALSE,0,IF(CC22&lt;&gt;0,CC22,MAX($D$22:CC22)+1))</f>
        <v>0</v>
      </c>
      <c r="CE22" s="625">
        <f>IF(CE21=FALSE,0,IF(CD22&lt;&gt;0,CD22,MAX($D$22:CD22)+1))</f>
        <v>0</v>
      </c>
      <c r="CF22" s="625">
        <f>IF(CF21=FALSE,0,IF(CE22&lt;&gt;0,CE22,MAX($D$22:CE22)+1))</f>
        <v>0</v>
      </c>
      <c r="CG22" s="625">
        <f>IF(CG21=FALSE,0,IF(CF22&lt;&gt;0,CF22,MAX($D$22:CF22)+1))</f>
        <v>0</v>
      </c>
      <c r="CH22" s="625">
        <f>IF(CH21=FALSE,0,IF(CG22&lt;&gt;0,CG22,MAX($D$22:CG22)+1))</f>
        <v>0</v>
      </c>
      <c r="CI22" s="625">
        <f>IF(CI21=FALSE,0,IF(CH22&lt;&gt;0,CH22,MAX($D$22:CH22)+1))</f>
        <v>0</v>
      </c>
      <c r="CJ22" s="625">
        <f>IF(CJ21=FALSE,0,IF(CI22&lt;&gt;0,CI22,MAX($D$22:CI22)+1))</f>
        <v>0</v>
      </c>
      <c r="CK22" s="625">
        <f>IF(CK21=FALSE,0,IF(CJ22&lt;&gt;0,CJ22,MAX($D$22:CJ22)+1))</f>
        <v>0</v>
      </c>
      <c r="CL22" s="625">
        <f>IF(CL21=FALSE,0,IF(CK22&lt;&gt;0,CK22,MAX($D$22:CK22)+1))</f>
        <v>0</v>
      </c>
      <c r="CM22" s="625">
        <f>IF(CM21=FALSE,0,IF(CL22&lt;&gt;0,CL22,MAX($D$22:CL22)+1))</f>
        <v>0</v>
      </c>
      <c r="CN22" s="625">
        <f>IF(CN21=FALSE,0,IF(CM22&lt;&gt;0,CM22,MAX($D$22:CM22)+1))</f>
        <v>0</v>
      </c>
      <c r="CO22" s="625">
        <f>IF(CO21=FALSE,0,IF(CN22&lt;&gt;0,CN22,MAX($D$22:CN22)+1))</f>
        <v>0</v>
      </c>
      <c r="CP22" s="625">
        <f>IF(CP21=FALSE,0,IF(CO22&lt;&gt;0,CO22,MAX($D$22:CO22)+1))</f>
        <v>0</v>
      </c>
      <c r="CQ22" s="625">
        <f>IF(CQ21=FALSE,0,IF(CP22&lt;&gt;0,CP22,MAX($D$22:CP22)+1))</f>
        <v>0</v>
      </c>
      <c r="CR22" s="625">
        <f>IF(CR21=FALSE,0,IF(CQ22&lt;&gt;0,CQ22,MAX($D$22:CQ22)+1))</f>
        <v>0</v>
      </c>
      <c r="CS22" s="625">
        <f>IF(CS21=FALSE,0,IF(CR22&lt;&gt;0,CR22,MAX($D$22:CR22)+1))</f>
        <v>0</v>
      </c>
      <c r="CT22" s="625">
        <f>IF(CT21=FALSE,0,IF(CS22&lt;&gt;0,CS22,MAX($D$22:CS22)+1))</f>
        <v>0</v>
      </c>
      <c r="CU22" s="625">
        <f>IF(CU21=FALSE,0,IF(CT22&lt;&gt;0,CT22,MAX($D$22:CT22)+1))</f>
        <v>0</v>
      </c>
      <c r="CV22" s="625">
        <f>IF(CV21=FALSE,0,IF(CU22&lt;&gt;0,CU22,MAX($D$22:CU22)+1))</f>
        <v>0</v>
      </c>
      <c r="CW22" s="625">
        <f>IF(CW21=FALSE,0,IF(CV22&lt;&gt;0,CV22,MAX($D$22:CV22)+1))</f>
        <v>0</v>
      </c>
      <c r="CX22" s="625">
        <f>IF(CX21=FALSE,0,IF(CW22&lt;&gt;0,CW22,MAX($D$22:CW22)+1))</f>
        <v>0</v>
      </c>
      <c r="CY22" s="8"/>
      <c r="CZ22" s="391"/>
    </row>
    <row r="23" spans="1:104" x14ac:dyDescent="0.25">
      <c r="B23" s="393" t="s">
        <v>1122</v>
      </c>
      <c r="C23" s="390"/>
      <c r="D23" s="827"/>
      <c r="E23" s="827"/>
      <c r="F23" s="828"/>
      <c r="G23" s="825">
        <f>IF(G21=TRUE,SUMIF($G$22:$CX$22,G22,$G$13:$CY$13),0)</f>
        <v>0</v>
      </c>
      <c r="H23" s="825">
        <f t="shared" ref="H23:V23" si="10">IF(H21=TRUE,SUMIF($G$22:$CX$22,H22,$G$13:$CY$13),0)</f>
        <v>0</v>
      </c>
      <c r="I23" s="825">
        <f t="shared" si="10"/>
        <v>0</v>
      </c>
      <c r="J23" s="825">
        <f t="shared" si="10"/>
        <v>0</v>
      </c>
      <c r="K23" s="825">
        <f t="shared" si="10"/>
        <v>0</v>
      </c>
      <c r="L23" s="825">
        <f t="shared" si="10"/>
        <v>0</v>
      </c>
      <c r="M23" s="825">
        <f t="shared" si="10"/>
        <v>0</v>
      </c>
      <c r="N23" s="825">
        <f t="shared" si="10"/>
        <v>0</v>
      </c>
      <c r="O23" s="825">
        <f t="shared" si="10"/>
        <v>0</v>
      </c>
      <c r="P23" s="825">
        <f t="shared" si="10"/>
        <v>0</v>
      </c>
      <c r="Q23" s="825">
        <f t="shared" si="10"/>
        <v>0</v>
      </c>
      <c r="R23" s="825">
        <f t="shared" si="10"/>
        <v>0</v>
      </c>
      <c r="S23" s="825">
        <f t="shared" si="10"/>
        <v>0</v>
      </c>
      <c r="T23" s="825">
        <f t="shared" si="10"/>
        <v>0</v>
      </c>
      <c r="U23" s="825">
        <f t="shared" si="10"/>
        <v>0</v>
      </c>
      <c r="V23" s="825">
        <f t="shared" si="10"/>
        <v>0</v>
      </c>
      <c r="W23" s="825">
        <f>IF(W21=TRUE,SUMIF($G$22:$CX$22,W22,$G$13:$CY$13),0)</f>
        <v>0</v>
      </c>
      <c r="X23" s="825">
        <f t="shared" ref="X23:CI23" si="11">IF(X21=TRUE,SUMIF($G$22:$CX$22,X22,$G$13:$CY$13),0)</f>
        <v>0</v>
      </c>
      <c r="Y23" s="825">
        <f t="shared" si="11"/>
        <v>0</v>
      </c>
      <c r="Z23" s="825">
        <f t="shared" si="11"/>
        <v>0</v>
      </c>
      <c r="AA23" s="825">
        <f t="shared" si="11"/>
        <v>0</v>
      </c>
      <c r="AB23" s="825">
        <f t="shared" si="11"/>
        <v>0</v>
      </c>
      <c r="AC23" s="825">
        <f t="shared" si="11"/>
        <v>0</v>
      </c>
      <c r="AD23" s="825">
        <f t="shared" si="11"/>
        <v>0</v>
      </c>
      <c r="AE23" s="825">
        <f t="shared" si="11"/>
        <v>0</v>
      </c>
      <c r="AF23" s="825">
        <f t="shared" si="11"/>
        <v>0</v>
      </c>
      <c r="AG23" s="825">
        <f t="shared" si="11"/>
        <v>0</v>
      </c>
      <c r="AH23" s="825">
        <f t="shared" si="11"/>
        <v>0</v>
      </c>
      <c r="AI23" s="825">
        <f t="shared" si="11"/>
        <v>0</v>
      </c>
      <c r="AJ23" s="825">
        <f t="shared" si="11"/>
        <v>0</v>
      </c>
      <c r="AK23" s="825">
        <f t="shared" si="11"/>
        <v>0</v>
      </c>
      <c r="AL23" s="825">
        <f t="shared" si="11"/>
        <v>0</v>
      </c>
      <c r="AM23" s="825">
        <f t="shared" si="11"/>
        <v>0</v>
      </c>
      <c r="AN23" s="825">
        <f t="shared" si="11"/>
        <v>0</v>
      </c>
      <c r="AO23" s="825">
        <f t="shared" si="11"/>
        <v>0</v>
      </c>
      <c r="AP23" s="825">
        <f t="shared" si="11"/>
        <v>0</v>
      </c>
      <c r="AQ23" s="825">
        <f t="shared" si="11"/>
        <v>0</v>
      </c>
      <c r="AR23" s="825">
        <f t="shared" si="11"/>
        <v>0</v>
      </c>
      <c r="AS23" s="825">
        <f t="shared" si="11"/>
        <v>0</v>
      </c>
      <c r="AT23" s="825">
        <f t="shared" si="11"/>
        <v>0</v>
      </c>
      <c r="AU23" s="825">
        <f t="shared" si="11"/>
        <v>0</v>
      </c>
      <c r="AV23" s="825">
        <f t="shared" si="11"/>
        <v>0</v>
      </c>
      <c r="AW23" s="825">
        <f t="shared" si="11"/>
        <v>0</v>
      </c>
      <c r="AX23" s="825">
        <f t="shared" si="11"/>
        <v>0</v>
      </c>
      <c r="AY23" s="825">
        <f t="shared" si="11"/>
        <v>0</v>
      </c>
      <c r="AZ23" s="825">
        <f t="shared" si="11"/>
        <v>0</v>
      </c>
      <c r="BA23" s="825">
        <f t="shared" si="11"/>
        <v>0</v>
      </c>
      <c r="BB23" s="825">
        <f t="shared" si="11"/>
        <v>0</v>
      </c>
      <c r="BC23" s="825">
        <f t="shared" si="11"/>
        <v>0</v>
      </c>
      <c r="BD23" s="825">
        <f t="shared" si="11"/>
        <v>0</v>
      </c>
      <c r="BE23" s="825">
        <f t="shared" si="11"/>
        <v>0</v>
      </c>
      <c r="BF23" s="825">
        <f t="shared" si="11"/>
        <v>0</v>
      </c>
      <c r="BG23" s="825">
        <f t="shared" si="11"/>
        <v>0</v>
      </c>
      <c r="BH23" s="825">
        <f t="shared" si="11"/>
        <v>0</v>
      </c>
      <c r="BI23" s="825">
        <f t="shared" si="11"/>
        <v>0</v>
      </c>
      <c r="BJ23" s="825">
        <f t="shared" si="11"/>
        <v>0</v>
      </c>
      <c r="BK23" s="825">
        <f t="shared" si="11"/>
        <v>0</v>
      </c>
      <c r="BL23" s="825">
        <f t="shared" si="11"/>
        <v>0</v>
      </c>
      <c r="BM23" s="825">
        <f t="shared" si="11"/>
        <v>0</v>
      </c>
      <c r="BN23" s="825">
        <f t="shared" si="11"/>
        <v>0</v>
      </c>
      <c r="BO23" s="825">
        <f t="shared" si="11"/>
        <v>0</v>
      </c>
      <c r="BP23" s="825">
        <f t="shared" si="11"/>
        <v>0</v>
      </c>
      <c r="BQ23" s="825">
        <f t="shared" si="11"/>
        <v>0</v>
      </c>
      <c r="BR23" s="825">
        <f t="shared" si="11"/>
        <v>0</v>
      </c>
      <c r="BS23" s="825">
        <f t="shared" si="11"/>
        <v>0</v>
      </c>
      <c r="BT23" s="825">
        <f t="shared" si="11"/>
        <v>0</v>
      </c>
      <c r="BU23" s="825">
        <f t="shared" si="11"/>
        <v>0</v>
      </c>
      <c r="BV23" s="825">
        <f t="shared" si="11"/>
        <v>0</v>
      </c>
      <c r="BW23" s="825">
        <f t="shared" si="11"/>
        <v>0</v>
      </c>
      <c r="BX23" s="825">
        <f t="shared" si="11"/>
        <v>0</v>
      </c>
      <c r="BY23" s="825">
        <f t="shared" si="11"/>
        <v>0</v>
      </c>
      <c r="BZ23" s="825">
        <f t="shared" si="11"/>
        <v>0</v>
      </c>
      <c r="CA23" s="825">
        <f t="shared" si="11"/>
        <v>0</v>
      </c>
      <c r="CB23" s="825">
        <f t="shared" si="11"/>
        <v>0</v>
      </c>
      <c r="CC23" s="825">
        <f t="shared" si="11"/>
        <v>0</v>
      </c>
      <c r="CD23" s="825">
        <f t="shared" si="11"/>
        <v>0</v>
      </c>
      <c r="CE23" s="825">
        <f t="shared" si="11"/>
        <v>0</v>
      </c>
      <c r="CF23" s="825">
        <f t="shared" si="11"/>
        <v>0</v>
      </c>
      <c r="CG23" s="825">
        <f t="shared" si="11"/>
        <v>0</v>
      </c>
      <c r="CH23" s="825">
        <f t="shared" si="11"/>
        <v>0</v>
      </c>
      <c r="CI23" s="825">
        <f t="shared" si="11"/>
        <v>0</v>
      </c>
      <c r="CJ23" s="825">
        <f t="shared" ref="CJ23:CX23" si="12">IF(CJ21=TRUE,SUMIF($G$22:$CX$22,CJ22,$G$13:$CY$13),0)</f>
        <v>0</v>
      </c>
      <c r="CK23" s="825">
        <f t="shared" si="12"/>
        <v>0</v>
      </c>
      <c r="CL23" s="825">
        <f t="shared" si="12"/>
        <v>0</v>
      </c>
      <c r="CM23" s="825">
        <f t="shared" si="12"/>
        <v>0</v>
      </c>
      <c r="CN23" s="825">
        <f t="shared" si="12"/>
        <v>0</v>
      </c>
      <c r="CO23" s="825">
        <f t="shared" si="12"/>
        <v>0</v>
      </c>
      <c r="CP23" s="825">
        <f t="shared" si="12"/>
        <v>0</v>
      </c>
      <c r="CQ23" s="825">
        <f t="shared" si="12"/>
        <v>0</v>
      </c>
      <c r="CR23" s="825">
        <f t="shared" si="12"/>
        <v>0</v>
      </c>
      <c r="CS23" s="825">
        <f t="shared" si="12"/>
        <v>0</v>
      </c>
      <c r="CT23" s="825">
        <f t="shared" si="12"/>
        <v>0</v>
      </c>
      <c r="CU23" s="825">
        <f t="shared" si="12"/>
        <v>0</v>
      </c>
      <c r="CV23" s="825">
        <f t="shared" si="12"/>
        <v>0</v>
      </c>
      <c r="CW23" s="825">
        <f t="shared" si="12"/>
        <v>0</v>
      </c>
      <c r="CX23" s="825">
        <f t="shared" si="12"/>
        <v>0</v>
      </c>
      <c r="CY23" s="50"/>
      <c r="CZ23" s="391"/>
    </row>
    <row r="24" spans="1:104" x14ac:dyDescent="0.25">
      <c r="B24" s="393"/>
      <c r="C24" s="9"/>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391"/>
    </row>
    <row r="25" spans="1:104" x14ac:dyDescent="0.25">
      <c r="B25" s="400" t="s">
        <v>180</v>
      </c>
      <c r="C25" s="390"/>
      <c r="D25" s="401"/>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391"/>
    </row>
    <row r="26" spans="1:104" x14ac:dyDescent="0.25">
      <c r="B26" s="393" t="s">
        <v>181</v>
      </c>
      <c r="C26" s="9" t="s">
        <v>1117</v>
      </c>
      <c r="D26" s="59">
        <f>IFERROR(-PMT('Data Input - General'!$G$16,SUM('Data Input - General'!$H$26:$H$28),D20*1000)/1000,0)</f>
        <v>0</v>
      </c>
      <c r="E26" s="401"/>
      <c r="F26" s="401"/>
      <c r="G26" s="401"/>
      <c r="H26" s="401"/>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391"/>
    </row>
    <row r="27" spans="1:104" x14ac:dyDescent="0.25">
      <c r="B27" s="393" t="s">
        <v>1123</v>
      </c>
      <c r="C27" s="9" t="s">
        <v>1117</v>
      </c>
      <c r="D27" s="827">
        <v>0</v>
      </c>
      <c r="E27" s="827">
        <v>0</v>
      </c>
      <c r="F27" s="831">
        <v>0</v>
      </c>
      <c r="G27" s="830">
        <f>IFERROR(IF(G15=FALSE,0,IF(G21=TRUE,-PMT('Data Input - General'!$G$16,SUM('Data Input - General'!$H$26:$H$28),G23*1000)/1000,0)),0)</f>
        <v>0</v>
      </c>
      <c r="H27" s="830">
        <f>IFERROR(IF(H15=FALSE,0,IF(H21=TRUE,-PMT('Data Input - General'!$G$16,SUM('Data Input - General'!$H$26:$H$28),H23*1000)/1000,0)),0)</f>
        <v>0</v>
      </c>
      <c r="I27" s="830">
        <f>IFERROR(IF(I15=FALSE,0,IF(I21=TRUE,-PMT('Data Input - General'!$G$16,SUM('Data Input - General'!$H$26:$H$28),I23*1000)/1000,0)),0)</f>
        <v>0</v>
      </c>
      <c r="J27" s="830">
        <f>IFERROR(IF(J15=FALSE,0,IF(J21=TRUE,-PMT('Data Input - General'!$G$16,SUM('Data Input - General'!$H$26:$H$28),J23*1000)/1000,0)),0)</f>
        <v>0</v>
      </c>
      <c r="K27" s="830">
        <f>IFERROR(IF(K15=FALSE,0,IF(K21=TRUE,-PMT('Data Input - General'!$G$16,SUM('Data Input - General'!$H$26:$H$28),K23*1000)/1000,0)),0)</f>
        <v>0</v>
      </c>
      <c r="L27" s="830">
        <f>IFERROR(IF(L15=FALSE,0,IF(L21=TRUE,-PMT('Data Input - General'!$G$16,SUM('Data Input - General'!$H$26:$H$28),L23*1000)/1000,0)),0)</f>
        <v>0</v>
      </c>
      <c r="M27" s="830">
        <f>IFERROR(IF(M15=FALSE,0,IF(M21=TRUE,-PMT('Data Input - General'!$G$16,SUM('Data Input - General'!$H$26:$H$28),M23*1000)/1000,0)),0)</f>
        <v>0</v>
      </c>
      <c r="N27" s="830">
        <f>IFERROR(IF(N15=FALSE,0,IF(N21=TRUE,-PMT('Data Input - General'!$G$16,SUM('Data Input - General'!$H$26:$H$28),N23*1000)/1000,0)),0)</f>
        <v>0</v>
      </c>
      <c r="O27" s="830">
        <f>IFERROR(IF(O15=FALSE,0,IF(O21=TRUE,-PMT('Data Input - General'!$G$16,SUM('Data Input - General'!$H$26:$H$28),O23*1000)/1000,0)),0)</f>
        <v>0</v>
      </c>
      <c r="P27" s="830">
        <f>IFERROR(IF(P15=FALSE,0,IF(P21=TRUE,-PMT('Data Input - General'!$G$16,SUM('Data Input - General'!$H$26:$H$28),P23*1000)/1000,0)),0)</f>
        <v>0</v>
      </c>
      <c r="Q27" s="830">
        <f>IFERROR(IF(Q15=FALSE,0,IF(Q21=TRUE,-PMT('Data Input - General'!$G$16,SUM('Data Input - General'!$H$26:$H$28),Q23*1000)/1000,0)),0)</f>
        <v>0</v>
      </c>
      <c r="R27" s="830">
        <f>IFERROR(IF(R15=FALSE,0,IF(R21=TRUE,-PMT('Data Input - General'!$G$16,SUM('Data Input - General'!$H$26:$H$28),R23*1000)/1000,0)),0)</f>
        <v>0</v>
      </c>
      <c r="S27" s="830">
        <f>IFERROR(IF(S15=FALSE,0,IF(S21=TRUE,-PMT('Data Input - General'!$G$16,SUM('Data Input - General'!$H$26:$H$28),S23*1000)/1000,0)),0)</f>
        <v>0</v>
      </c>
      <c r="T27" s="830">
        <f>IFERROR(IF(T15=FALSE,0,IF(T21=TRUE,-PMT('Data Input - General'!$G$16,SUM('Data Input - General'!$H$26:$H$28),T23*1000)/1000,0)),0)</f>
        <v>0</v>
      </c>
      <c r="U27" s="830">
        <f>IFERROR(IF(U15=FALSE,0,IF(U21=TRUE,-PMT('Data Input - General'!$G$16,SUM('Data Input - General'!$H$26:$H$28),U23*1000)/1000,0)),0)</f>
        <v>0</v>
      </c>
      <c r="V27" s="830">
        <f>IFERROR(IF(V15=FALSE,0,IF(V21=TRUE,-PMT('Data Input - General'!$G$16,SUM('Data Input - General'!$H$26:$H$28),V23*1000)/1000,0)),0)</f>
        <v>0</v>
      </c>
      <c r="W27" s="830">
        <f>IFERROR(IF(W15=FALSE,0,IF(W21=TRUE,-PMT('Data Input - General'!$G$16,SUM('Data Input - General'!$H$26:$H$28),W23*1000)/1000,0)),0)</f>
        <v>0</v>
      </c>
      <c r="X27" s="830">
        <f>IFERROR(IF(X15=FALSE,0,IF(X21=TRUE,-PMT('Data Input - General'!$G$16,SUM('Data Input - General'!$H$26:$H$28),X23*1000)/1000,0)),0)</f>
        <v>0</v>
      </c>
      <c r="Y27" s="830">
        <f>IFERROR(IF(Y15=FALSE,0,IF(Y21=TRUE,-PMT('Data Input - General'!$G$16,SUM('Data Input - General'!$H$26:$H$28),Y23*1000)/1000,0)),0)</f>
        <v>0</v>
      </c>
      <c r="Z27" s="830">
        <f>IFERROR(IF(Z15=FALSE,0,IF(Z21=TRUE,-PMT('Data Input - General'!$G$16,SUM('Data Input - General'!$H$26:$H$28),Z23*1000)/1000,0)),0)</f>
        <v>0</v>
      </c>
      <c r="AA27" s="830">
        <f>IFERROR(IF(AA15=FALSE,0,IF(AA21=TRUE,-PMT('Data Input - General'!$G$16,SUM('Data Input - General'!$H$26:$H$28),AA23*1000)/1000,0)),0)</f>
        <v>0</v>
      </c>
      <c r="AB27" s="830">
        <f>IFERROR(IF(AB15=FALSE,0,IF(AB21=TRUE,-PMT('Data Input - General'!$G$16,SUM('Data Input - General'!$H$26:$H$28),AB23*1000)/1000,0)),0)</f>
        <v>0</v>
      </c>
      <c r="AC27" s="830">
        <f>IFERROR(IF(AC15=FALSE,0,IF(AC21=TRUE,-PMT('Data Input - General'!$G$16,SUM('Data Input - General'!$H$26:$H$28),AC23*1000)/1000,0)),0)</f>
        <v>0</v>
      </c>
      <c r="AD27" s="830">
        <f>IFERROR(IF(AD15=FALSE,0,IF(AD21=TRUE,-PMT('Data Input - General'!$G$16,SUM('Data Input - General'!$H$26:$H$28),AD23*1000)/1000,0)),0)</f>
        <v>0</v>
      </c>
      <c r="AE27" s="830">
        <f>IFERROR(IF(AE15=FALSE,0,IF(AE21=TRUE,-PMT('Data Input - General'!$G$16,SUM('Data Input - General'!$H$26:$H$28),AE23*1000)/1000,0)),0)</f>
        <v>0</v>
      </c>
      <c r="AF27" s="830">
        <f>IFERROR(IF(AF15=FALSE,0,IF(AF21=TRUE,-PMT('Data Input - General'!$G$16,SUM('Data Input - General'!$H$26:$H$28),AF23*1000)/1000,0)),0)</f>
        <v>0</v>
      </c>
      <c r="AG27" s="830">
        <f>IFERROR(IF(AG15=FALSE,0,IF(AG21=TRUE,-PMT('Data Input - General'!$G$16,SUM('Data Input - General'!$H$26:$H$28),AG23*1000)/1000,0)),0)</f>
        <v>0</v>
      </c>
      <c r="AH27" s="830">
        <f>IFERROR(IF(AH15=FALSE,0,IF(AH21=TRUE,-PMT('Data Input - General'!$G$16,SUM('Data Input - General'!$H$26:$H$28),AH23*1000)/1000,0)),0)</f>
        <v>0</v>
      </c>
      <c r="AI27" s="830">
        <f>IFERROR(IF(AI15=FALSE,0,IF(AI21=TRUE,-PMT('Data Input - General'!$G$16,SUM('Data Input - General'!$H$26:$H$28),AI23*1000)/1000,0)),0)</f>
        <v>0</v>
      </c>
      <c r="AJ27" s="830">
        <f>IFERROR(IF(AJ15=FALSE,0,IF(AJ21=TRUE,-PMT('Data Input - General'!$G$16,SUM('Data Input - General'!$H$26:$H$28),AJ23*1000)/1000,0)),0)</f>
        <v>0</v>
      </c>
      <c r="AK27" s="830">
        <f>IFERROR(IF(AK15=FALSE,0,IF(AK21=TRUE,-PMT('Data Input - General'!$G$16,SUM('Data Input - General'!$H$26:$H$28),AK23*1000)/1000,0)),0)</f>
        <v>0</v>
      </c>
      <c r="AL27" s="830">
        <f>IFERROR(IF(AL15=FALSE,0,IF(AL21=TRUE,-PMT('Data Input - General'!$G$16,SUM('Data Input - General'!$H$26:$H$28),AL23*1000)/1000,0)),0)</f>
        <v>0</v>
      </c>
      <c r="AM27" s="830">
        <f>IFERROR(IF(AM15=FALSE,0,IF(AM21=TRUE,-PMT('Data Input - General'!$G$16,SUM('Data Input - General'!$H$26:$H$28),AM23*1000)/1000,0)),0)</f>
        <v>0</v>
      </c>
      <c r="AN27" s="830">
        <f>IFERROR(IF(AN15=FALSE,0,IF(AN21=TRUE,-PMT('Data Input - General'!$G$16,SUM('Data Input - General'!$H$26:$H$28),AN23*1000)/1000,0)),0)</f>
        <v>0</v>
      </c>
      <c r="AO27" s="830">
        <f>IFERROR(IF(AO15=FALSE,0,IF(AO21=TRUE,-PMT('Data Input - General'!$G$16,SUM('Data Input - General'!$H$26:$H$28),AO23*1000)/1000,0)),0)</f>
        <v>0</v>
      </c>
      <c r="AP27" s="830">
        <f>IFERROR(IF(AP15=FALSE,0,IF(AP21=TRUE,-PMT('Data Input - General'!$G$16,SUM('Data Input - General'!$H$26:$H$28),AP23*1000)/1000,0)),0)</f>
        <v>0</v>
      </c>
      <c r="AQ27" s="830">
        <f>IFERROR(IF(AQ15=FALSE,0,IF(AQ21=TRUE,-PMT('Data Input - General'!$G$16,SUM('Data Input - General'!$H$26:$H$28),AQ23*1000)/1000,0)),0)</f>
        <v>0</v>
      </c>
      <c r="AR27" s="830">
        <f>IFERROR(IF(AR15=FALSE,0,IF(AR21=TRUE,-PMT('Data Input - General'!$G$16,SUM('Data Input - General'!$H$26:$H$28),AR23*1000)/1000,0)),0)</f>
        <v>0</v>
      </c>
      <c r="AS27" s="830">
        <f>IFERROR(IF(AS15=FALSE,0,IF(AS21=TRUE,-PMT('Data Input - General'!$G$16,SUM('Data Input - General'!$H$26:$H$28),AS23*1000)/1000,0)),0)</f>
        <v>0</v>
      </c>
      <c r="AT27" s="830">
        <f>IFERROR(IF(AT15=FALSE,0,IF(AT21=TRUE,-PMT('Data Input - General'!$G$16,SUM('Data Input - General'!$H$26:$H$28),AT23*1000)/1000,0)),0)</f>
        <v>0</v>
      </c>
      <c r="AU27" s="830">
        <f>IFERROR(IF(AU15=FALSE,0,IF(AU21=TRUE,-PMT('Data Input - General'!$G$16,SUM('Data Input - General'!$H$26:$H$28),AU23*1000)/1000,0)),0)</f>
        <v>0</v>
      </c>
      <c r="AV27" s="830">
        <f>IFERROR(IF(AV15=FALSE,0,IF(AV21=TRUE,-PMT('Data Input - General'!$G$16,SUM('Data Input - General'!$H$26:$H$28),AV23*1000)/1000,0)),0)</f>
        <v>0</v>
      </c>
      <c r="AW27" s="830">
        <f>IFERROR(IF(AW15=FALSE,0,IF(AW21=TRUE,-PMT('Data Input - General'!$G$16,SUM('Data Input - General'!$H$26:$H$28),AW23*1000)/1000,0)),0)</f>
        <v>0</v>
      </c>
      <c r="AX27" s="830">
        <f>IFERROR(IF(AX15=FALSE,0,IF(AX21=TRUE,-PMT('Data Input - General'!$G$16,SUM('Data Input - General'!$H$26:$H$28),AX23*1000)/1000,0)),0)</f>
        <v>0</v>
      </c>
      <c r="AY27" s="830">
        <f>IFERROR(IF(AY15=FALSE,0,IF(AY21=TRUE,-PMT('Data Input - General'!$G$16,SUM('Data Input - General'!$H$26:$H$28),AY23*1000)/1000,0)),0)</f>
        <v>0</v>
      </c>
      <c r="AZ27" s="830">
        <f>IFERROR(IF(AZ15=FALSE,0,IF(AZ21=TRUE,-PMT('Data Input - General'!$G$16,SUM('Data Input - General'!$H$26:$H$28),AZ23*1000)/1000,0)),0)</f>
        <v>0</v>
      </c>
      <c r="BA27" s="830">
        <f>IFERROR(IF(BA15=FALSE,0,IF(BA21=TRUE,-PMT('Data Input - General'!$G$16,SUM('Data Input - General'!$H$26:$H$28),BA23*1000)/1000,0)),0)</f>
        <v>0</v>
      </c>
      <c r="BB27" s="830">
        <f>IFERROR(IF(BB15=FALSE,0,IF(BB21=TRUE,-PMT('Data Input - General'!$G$16,SUM('Data Input - General'!$H$26:$H$28),BB23*1000)/1000,0)),0)</f>
        <v>0</v>
      </c>
      <c r="BC27" s="830">
        <f>IFERROR(IF(BC15=FALSE,0,IF(BC21=TRUE,-PMT('Data Input - General'!$G$16,SUM('Data Input - General'!$H$26:$H$28),BC23*1000)/1000,0)),0)</f>
        <v>0</v>
      </c>
      <c r="BD27" s="830">
        <f>IFERROR(IF(BD15=FALSE,0,IF(BD21=TRUE,-PMT('Data Input - General'!$G$16,SUM('Data Input - General'!$H$26:$H$28),BD23*1000)/1000,0)),0)</f>
        <v>0</v>
      </c>
      <c r="BE27" s="830">
        <f>IFERROR(IF(BE15=FALSE,0,IF(BE21=TRUE,-PMT('Data Input - General'!$G$16,SUM('Data Input - General'!$H$26:$H$28),BE23*1000)/1000,0)),0)</f>
        <v>0</v>
      </c>
      <c r="BF27" s="830">
        <f>IFERROR(IF(BF15=FALSE,0,IF(BF21=TRUE,-PMT('Data Input - General'!$G$16,SUM('Data Input - General'!$H$26:$H$28),BF23*1000)/1000,0)),0)</f>
        <v>0</v>
      </c>
      <c r="BG27" s="830">
        <f>IFERROR(IF(BG15=FALSE,0,IF(BG21=TRUE,-PMT('Data Input - General'!$G$16,SUM('Data Input - General'!$H$26:$H$28),BG23*1000)/1000,0)),0)</f>
        <v>0</v>
      </c>
      <c r="BH27" s="830">
        <f>IFERROR(IF(BH15=FALSE,0,IF(BH21=TRUE,-PMT('Data Input - General'!$G$16,SUM('Data Input - General'!$H$26:$H$28),BH23*1000)/1000,0)),0)</f>
        <v>0</v>
      </c>
      <c r="BI27" s="830">
        <f>IFERROR(IF(BI15=FALSE,0,IF(BI21=TRUE,-PMT('Data Input - General'!$G$16,SUM('Data Input - General'!$H$26:$H$28),BI23*1000)/1000,0)),0)</f>
        <v>0</v>
      </c>
      <c r="BJ27" s="830">
        <f>IFERROR(IF(BJ15=FALSE,0,IF(BJ21=TRUE,-PMT('Data Input - General'!$G$16,SUM('Data Input - General'!$H$26:$H$28),BJ23*1000)/1000,0)),0)</f>
        <v>0</v>
      </c>
      <c r="BK27" s="830">
        <f>IFERROR(IF(BK15=FALSE,0,IF(BK21=TRUE,-PMT('Data Input - General'!$G$16,SUM('Data Input - General'!$H$26:$H$28),BK23*1000)/1000,0)),0)</f>
        <v>0</v>
      </c>
      <c r="BL27" s="830">
        <f>IFERROR(IF(BL15=FALSE,0,IF(BL21=TRUE,-PMT('Data Input - General'!$G$16,SUM('Data Input - General'!$H$26:$H$28),BL23*1000)/1000,0)),0)</f>
        <v>0</v>
      </c>
      <c r="BM27" s="830">
        <f>IFERROR(IF(BM15=FALSE,0,IF(BM21=TRUE,-PMT('Data Input - General'!$G$16,SUM('Data Input - General'!$H$26:$H$28),BM23*1000)/1000,0)),0)</f>
        <v>0</v>
      </c>
      <c r="BN27" s="830">
        <f>IFERROR(IF(BN15=FALSE,0,IF(BN21=TRUE,-PMT('Data Input - General'!$G$16,SUM('Data Input - General'!$H$26:$H$28),BN23*1000)/1000,0)),0)</f>
        <v>0</v>
      </c>
      <c r="BO27" s="830">
        <f>IFERROR(IF(BO15=FALSE,0,IF(BO21=TRUE,-PMT('Data Input - General'!$G$16,SUM('Data Input - General'!$H$26:$H$28),BO23*1000)/1000,0)),0)</f>
        <v>0</v>
      </c>
      <c r="BP27" s="830">
        <f>IFERROR(IF(BP15=FALSE,0,IF(BP21=TRUE,-PMT('Data Input - General'!$G$16,SUM('Data Input - General'!$H$26:$H$28),BP23*1000)/1000,0)),0)</f>
        <v>0</v>
      </c>
      <c r="BQ27" s="830">
        <f>IFERROR(IF(BQ15=FALSE,0,IF(BQ21=TRUE,-PMT('Data Input - General'!$G$16,SUM('Data Input - General'!$H$26:$H$28),BQ23*1000)/1000,0)),0)</f>
        <v>0</v>
      </c>
      <c r="BR27" s="830">
        <f>IFERROR(IF(BR15=FALSE,0,IF(BR21=TRUE,-PMT('Data Input - General'!$G$16,SUM('Data Input - General'!$H$26:$H$28),BR23*1000)/1000,0)),0)</f>
        <v>0</v>
      </c>
      <c r="BS27" s="830">
        <f>IFERROR(IF(BS15=FALSE,0,IF(BS21=TRUE,-PMT('Data Input - General'!$G$16,SUM('Data Input - General'!$H$26:$H$28),BS23*1000)/1000,0)),0)</f>
        <v>0</v>
      </c>
      <c r="BT27" s="830">
        <f>IFERROR(IF(BT15=FALSE,0,IF(BT21=TRUE,-PMT('Data Input - General'!$G$16,SUM('Data Input - General'!$H$26:$H$28),BT23*1000)/1000,0)),0)</f>
        <v>0</v>
      </c>
      <c r="BU27" s="830">
        <f>IFERROR(IF(BU15=FALSE,0,IF(BU21=TRUE,-PMT('Data Input - General'!$G$16,SUM('Data Input - General'!$H$26:$H$28),BU23*1000)/1000,0)),0)</f>
        <v>0</v>
      </c>
      <c r="BV27" s="830">
        <f>IFERROR(IF(BV15=FALSE,0,IF(BV21=TRUE,-PMT('Data Input - General'!$G$16,SUM('Data Input - General'!$H$26:$H$28),BV23*1000)/1000,0)),0)</f>
        <v>0</v>
      </c>
      <c r="BW27" s="830">
        <f>IFERROR(IF(BW15=FALSE,0,IF(BW21=TRUE,-PMT('Data Input - General'!$G$16,SUM('Data Input - General'!$H$26:$H$28),BW23*1000)/1000,0)),0)</f>
        <v>0</v>
      </c>
      <c r="BX27" s="830">
        <f>IFERROR(IF(BX15=FALSE,0,IF(BX21=TRUE,-PMT('Data Input - General'!$G$16,SUM('Data Input - General'!$H$26:$H$28),BX23*1000)/1000,0)),0)</f>
        <v>0</v>
      </c>
      <c r="BY27" s="830">
        <f>IFERROR(IF(BY15=FALSE,0,IF(BY21=TRUE,-PMT('Data Input - General'!$G$16,SUM('Data Input - General'!$H$26:$H$28),BY23*1000)/1000,0)),0)</f>
        <v>0</v>
      </c>
      <c r="BZ27" s="830">
        <f>IFERROR(IF(BZ15=FALSE,0,IF(BZ21=TRUE,-PMT('Data Input - General'!$G$16,SUM('Data Input - General'!$H$26:$H$28),BZ23*1000)/1000,0)),0)</f>
        <v>0</v>
      </c>
      <c r="CA27" s="830">
        <f>IFERROR(IF(CA15=FALSE,0,IF(CA21=TRUE,-PMT('Data Input - General'!$G$16,SUM('Data Input - General'!$H$26:$H$28),CA23*1000)/1000,0)),0)</f>
        <v>0</v>
      </c>
      <c r="CB27" s="830">
        <f>IFERROR(IF(CB15=FALSE,0,IF(CB21=TRUE,-PMT('Data Input - General'!$G$16,SUM('Data Input - General'!$H$26:$H$28),CB23*1000)/1000,0)),0)</f>
        <v>0</v>
      </c>
      <c r="CC27" s="830">
        <f>IFERROR(IF(CC15=FALSE,0,IF(CC21=TRUE,-PMT('Data Input - General'!$G$16,SUM('Data Input - General'!$H$26:$H$28),CC23*1000)/1000,0)),0)</f>
        <v>0</v>
      </c>
      <c r="CD27" s="830">
        <f>IFERROR(IF(CD15=FALSE,0,IF(CD21=TRUE,-PMT('Data Input - General'!$G$16,SUM('Data Input - General'!$H$26:$H$28),CD23*1000)/1000,0)),0)</f>
        <v>0</v>
      </c>
      <c r="CE27" s="830">
        <f>IFERROR(IF(CE15=FALSE,0,IF(CE21=TRUE,-PMT('Data Input - General'!$G$16,SUM('Data Input - General'!$H$26:$H$28),CE23*1000)/1000,0)),0)</f>
        <v>0</v>
      </c>
      <c r="CF27" s="830">
        <f>IFERROR(IF(CF15=FALSE,0,IF(CF21=TRUE,-PMT('Data Input - General'!$G$16,SUM('Data Input - General'!$H$26:$H$28),CF23*1000)/1000,0)),0)</f>
        <v>0</v>
      </c>
      <c r="CG27" s="830">
        <f>IFERROR(IF(CG15=FALSE,0,IF(CG21=TRUE,-PMT('Data Input - General'!$G$16,SUM('Data Input - General'!$H$26:$H$28),CG23*1000)/1000,0)),0)</f>
        <v>0</v>
      </c>
      <c r="CH27" s="830">
        <f>IFERROR(IF(CH15=FALSE,0,IF(CH21=TRUE,-PMT('Data Input - General'!$G$16,SUM('Data Input - General'!$H$26:$H$28),CH23*1000)/1000,0)),0)</f>
        <v>0</v>
      </c>
      <c r="CI27" s="830">
        <f>IFERROR(IF(CI15=FALSE,0,IF(CI21=TRUE,-PMT('Data Input - General'!$G$16,SUM('Data Input - General'!$H$26:$H$28),CI23*1000)/1000,0)),0)</f>
        <v>0</v>
      </c>
      <c r="CJ27" s="830">
        <f>IFERROR(IF(CJ15=FALSE,0,IF(CJ21=TRUE,-PMT('Data Input - General'!$G$16,SUM('Data Input - General'!$H$26:$H$28),CJ23*1000)/1000,0)),0)</f>
        <v>0</v>
      </c>
      <c r="CK27" s="830">
        <f>IFERROR(IF(CK15=FALSE,0,IF(CK21=TRUE,-PMT('Data Input - General'!$G$16,SUM('Data Input - General'!$H$26:$H$28),CK23*1000)/1000,0)),0)</f>
        <v>0</v>
      </c>
      <c r="CL27" s="830">
        <f>IFERROR(IF(CL15=FALSE,0,IF(CL21=TRUE,-PMT('Data Input - General'!$G$16,SUM('Data Input - General'!$H$26:$H$28),CL23*1000)/1000,0)),0)</f>
        <v>0</v>
      </c>
      <c r="CM27" s="830">
        <f>IFERROR(IF(CM15=FALSE,0,IF(CM21=TRUE,-PMT('Data Input - General'!$G$16,SUM('Data Input - General'!$H$26:$H$28),CM23*1000)/1000,0)),0)</f>
        <v>0</v>
      </c>
      <c r="CN27" s="830">
        <f>IFERROR(IF(CN15=FALSE,0,IF(CN21=TRUE,-PMT('Data Input - General'!$G$16,SUM('Data Input - General'!$H$26:$H$28),CN23*1000)/1000,0)),0)</f>
        <v>0</v>
      </c>
      <c r="CO27" s="830">
        <f>IFERROR(IF(CO15=FALSE,0,IF(CO21=TRUE,-PMT('Data Input - General'!$G$16,SUM('Data Input - General'!$H$26:$H$28),CO23*1000)/1000,0)),0)</f>
        <v>0</v>
      </c>
      <c r="CP27" s="830">
        <f>IFERROR(IF(CP15=FALSE,0,IF(CP21=TRUE,-PMT('Data Input - General'!$G$16,SUM('Data Input - General'!$H$26:$H$28),CP23*1000)/1000,0)),0)</f>
        <v>0</v>
      </c>
      <c r="CQ27" s="830">
        <f>IFERROR(IF(CQ15=FALSE,0,IF(CQ21=TRUE,-PMT('Data Input - General'!$G$16,SUM('Data Input - General'!$H$26:$H$28),CQ23*1000)/1000,0)),0)</f>
        <v>0</v>
      </c>
      <c r="CR27" s="830">
        <f>IFERROR(IF(CR15=FALSE,0,IF(CR21=TRUE,-PMT('Data Input - General'!$G$16,SUM('Data Input - General'!$H$26:$H$28),CR23*1000)/1000,0)),0)</f>
        <v>0</v>
      </c>
      <c r="CS27" s="830">
        <f>IFERROR(IF(CS15=FALSE,0,IF(CS21=TRUE,-PMT('Data Input - General'!$G$16,SUM('Data Input - General'!$H$26:$H$28),CS23*1000)/1000,0)),0)</f>
        <v>0</v>
      </c>
      <c r="CT27" s="830">
        <f>IFERROR(IF(CT15=FALSE,0,IF(CT21=TRUE,-PMT('Data Input - General'!$G$16,SUM('Data Input - General'!$H$26:$H$28),CT23*1000)/1000,0)),0)</f>
        <v>0</v>
      </c>
      <c r="CU27" s="830">
        <f>IFERROR(IF(CU15=FALSE,0,IF(CU21=TRUE,-PMT('Data Input - General'!$G$16,SUM('Data Input - General'!$H$26:$H$28),CU23*1000)/1000,0)),0)</f>
        <v>0</v>
      </c>
      <c r="CV27" s="830">
        <f>IFERROR(IF(CV15=FALSE,0,IF(CV21=TRUE,-PMT('Data Input - General'!$G$16,SUM('Data Input - General'!$H$26:$H$28),CV23*1000)/1000,0)),0)</f>
        <v>0</v>
      </c>
      <c r="CW27" s="830">
        <f>IFERROR(IF(CW15=FALSE,0,IF(CW21=TRUE,-PMT('Data Input - General'!$G$16,SUM('Data Input - General'!$H$26:$H$28),CW23*1000)/1000,0)),0)</f>
        <v>0</v>
      </c>
      <c r="CX27" s="830">
        <f>IFERROR(IF(CX15=FALSE,0,IF(CX21=TRUE,-PMT('Data Input - General'!$G$16,SUM('Data Input - General'!$H$26:$H$28),CX23*1000)/1000,0)),0)</f>
        <v>0</v>
      </c>
      <c r="CY27" s="830">
        <f>IFERROR(IF(CY15=FALSE,0,IF(CY21=TRUE,-PMT('Data Input - General'!$G$16,SUM('Data Input - General'!$H$26:$H$28),CY23*1000)/1000,0)),0)</f>
        <v>0</v>
      </c>
      <c r="CZ27" s="391"/>
    </row>
    <row r="28" spans="1:104" x14ac:dyDescent="0.25">
      <c r="B28" s="393" t="s">
        <v>1112</v>
      </c>
      <c r="C28" s="9" t="s">
        <v>1117</v>
      </c>
      <c r="D28" s="827">
        <v>0</v>
      </c>
      <c r="E28" s="827">
        <v>0</v>
      </c>
      <c r="F28" s="831">
        <v>0</v>
      </c>
      <c r="G28" s="830">
        <f>IF(G27=0,F28,IF(F27=G27,F28,F28+G27))</f>
        <v>0</v>
      </c>
      <c r="H28" s="830">
        <f t="shared" ref="H28:BS28" si="13">IF(H27=0,G28,IF(G27=H27,G28,G28+H27))</f>
        <v>0</v>
      </c>
      <c r="I28" s="830">
        <f t="shared" si="13"/>
        <v>0</v>
      </c>
      <c r="J28" s="830">
        <f t="shared" si="13"/>
        <v>0</v>
      </c>
      <c r="K28" s="830">
        <f t="shared" si="13"/>
        <v>0</v>
      </c>
      <c r="L28" s="830">
        <f t="shared" si="13"/>
        <v>0</v>
      </c>
      <c r="M28" s="830">
        <f t="shared" si="13"/>
        <v>0</v>
      </c>
      <c r="N28" s="830">
        <f t="shared" si="13"/>
        <v>0</v>
      </c>
      <c r="O28" s="830">
        <f t="shared" si="13"/>
        <v>0</v>
      </c>
      <c r="P28" s="830">
        <f t="shared" si="13"/>
        <v>0</v>
      </c>
      <c r="Q28" s="830">
        <f t="shared" si="13"/>
        <v>0</v>
      </c>
      <c r="R28" s="830">
        <f t="shared" si="13"/>
        <v>0</v>
      </c>
      <c r="S28" s="830">
        <f t="shared" si="13"/>
        <v>0</v>
      </c>
      <c r="T28" s="830">
        <f t="shared" si="13"/>
        <v>0</v>
      </c>
      <c r="U28" s="830">
        <f t="shared" si="13"/>
        <v>0</v>
      </c>
      <c r="V28" s="830">
        <f t="shared" si="13"/>
        <v>0</v>
      </c>
      <c r="W28" s="830">
        <f t="shared" si="13"/>
        <v>0</v>
      </c>
      <c r="X28" s="830">
        <f t="shared" si="13"/>
        <v>0</v>
      </c>
      <c r="Y28" s="830">
        <f t="shared" si="13"/>
        <v>0</v>
      </c>
      <c r="Z28" s="830">
        <f t="shared" si="13"/>
        <v>0</v>
      </c>
      <c r="AA28" s="830">
        <f t="shared" si="13"/>
        <v>0</v>
      </c>
      <c r="AB28" s="830">
        <f t="shared" si="13"/>
        <v>0</v>
      </c>
      <c r="AC28" s="830">
        <f t="shared" si="13"/>
        <v>0</v>
      </c>
      <c r="AD28" s="830">
        <f t="shared" si="13"/>
        <v>0</v>
      </c>
      <c r="AE28" s="830">
        <f t="shared" si="13"/>
        <v>0</v>
      </c>
      <c r="AF28" s="830">
        <f t="shared" si="13"/>
        <v>0</v>
      </c>
      <c r="AG28" s="830">
        <f t="shared" si="13"/>
        <v>0</v>
      </c>
      <c r="AH28" s="830">
        <f t="shared" si="13"/>
        <v>0</v>
      </c>
      <c r="AI28" s="830">
        <f t="shared" si="13"/>
        <v>0</v>
      </c>
      <c r="AJ28" s="830">
        <f t="shared" si="13"/>
        <v>0</v>
      </c>
      <c r="AK28" s="830">
        <f t="shared" si="13"/>
        <v>0</v>
      </c>
      <c r="AL28" s="830">
        <f t="shared" si="13"/>
        <v>0</v>
      </c>
      <c r="AM28" s="830">
        <f t="shared" si="13"/>
        <v>0</v>
      </c>
      <c r="AN28" s="830">
        <f t="shared" si="13"/>
        <v>0</v>
      </c>
      <c r="AO28" s="830">
        <f t="shared" si="13"/>
        <v>0</v>
      </c>
      <c r="AP28" s="830">
        <f t="shared" si="13"/>
        <v>0</v>
      </c>
      <c r="AQ28" s="830">
        <f t="shared" si="13"/>
        <v>0</v>
      </c>
      <c r="AR28" s="830">
        <f t="shared" si="13"/>
        <v>0</v>
      </c>
      <c r="AS28" s="830">
        <f t="shared" si="13"/>
        <v>0</v>
      </c>
      <c r="AT28" s="830">
        <f t="shared" si="13"/>
        <v>0</v>
      </c>
      <c r="AU28" s="830">
        <f t="shared" si="13"/>
        <v>0</v>
      </c>
      <c r="AV28" s="830">
        <f t="shared" si="13"/>
        <v>0</v>
      </c>
      <c r="AW28" s="830">
        <f t="shared" si="13"/>
        <v>0</v>
      </c>
      <c r="AX28" s="830">
        <f t="shared" si="13"/>
        <v>0</v>
      </c>
      <c r="AY28" s="830">
        <f t="shared" si="13"/>
        <v>0</v>
      </c>
      <c r="AZ28" s="830">
        <f t="shared" si="13"/>
        <v>0</v>
      </c>
      <c r="BA28" s="830">
        <f t="shared" si="13"/>
        <v>0</v>
      </c>
      <c r="BB28" s="830">
        <f t="shared" si="13"/>
        <v>0</v>
      </c>
      <c r="BC28" s="830">
        <f t="shared" si="13"/>
        <v>0</v>
      </c>
      <c r="BD28" s="830">
        <f t="shared" si="13"/>
        <v>0</v>
      </c>
      <c r="BE28" s="830">
        <f t="shared" si="13"/>
        <v>0</v>
      </c>
      <c r="BF28" s="830">
        <f t="shared" si="13"/>
        <v>0</v>
      </c>
      <c r="BG28" s="830">
        <f t="shared" si="13"/>
        <v>0</v>
      </c>
      <c r="BH28" s="830">
        <f t="shared" si="13"/>
        <v>0</v>
      </c>
      <c r="BI28" s="830">
        <f t="shared" si="13"/>
        <v>0</v>
      </c>
      <c r="BJ28" s="830">
        <f t="shared" si="13"/>
        <v>0</v>
      </c>
      <c r="BK28" s="830">
        <f t="shared" si="13"/>
        <v>0</v>
      </c>
      <c r="BL28" s="830">
        <f t="shared" si="13"/>
        <v>0</v>
      </c>
      <c r="BM28" s="830">
        <f t="shared" si="13"/>
        <v>0</v>
      </c>
      <c r="BN28" s="830">
        <f t="shared" si="13"/>
        <v>0</v>
      </c>
      <c r="BO28" s="830">
        <f t="shared" si="13"/>
        <v>0</v>
      </c>
      <c r="BP28" s="830">
        <f t="shared" si="13"/>
        <v>0</v>
      </c>
      <c r="BQ28" s="830">
        <f t="shared" si="13"/>
        <v>0</v>
      </c>
      <c r="BR28" s="830">
        <f t="shared" si="13"/>
        <v>0</v>
      </c>
      <c r="BS28" s="830">
        <f t="shared" si="13"/>
        <v>0</v>
      </c>
      <c r="BT28" s="830">
        <f t="shared" ref="BT28:CY28" si="14">IF(BT27=0,BS28,IF(BS27=BT27,BS28,BS28+BT27))</f>
        <v>0</v>
      </c>
      <c r="BU28" s="830">
        <f t="shared" si="14"/>
        <v>0</v>
      </c>
      <c r="BV28" s="830">
        <f t="shared" si="14"/>
        <v>0</v>
      </c>
      <c r="BW28" s="830">
        <f t="shared" si="14"/>
        <v>0</v>
      </c>
      <c r="BX28" s="830">
        <f t="shared" si="14"/>
        <v>0</v>
      </c>
      <c r="BY28" s="830">
        <f t="shared" si="14"/>
        <v>0</v>
      </c>
      <c r="BZ28" s="830">
        <f t="shared" si="14"/>
        <v>0</v>
      </c>
      <c r="CA28" s="830">
        <f t="shared" si="14"/>
        <v>0</v>
      </c>
      <c r="CB28" s="830">
        <f t="shared" si="14"/>
        <v>0</v>
      </c>
      <c r="CC28" s="830">
        <f t="shared" si="14"/>
        <v>0</v>
      </c>
      <c r="CD28" s="830">
        <f t="shared" si="14"/>
        <v>0</v>
      </c>
      <c r="CE28" s="830">
        <f t="shared" si="14"/>
        <v>0</v>
      </c>
      <c r="CF28" s="830">
        <f t="shared" si="14"/>
        <v>0</v>
      </c>
      <c r="CG28" s="830">
        <f t="shared" si="14"/>
        <v>0</v>
      </c>
      <c r="CH28" s="830">
        <f t="shared" si="14"/>
        <v>0</v>
      </c>
      <c r="CI28" s="830">
        <f t="shared" si="14"/>
        <v>0</v>
      </c>
      <c r="CJ28" s="830">
        <f t="shared" si="14"/>
        <v>0</v>
      </c>
      <c r="CK28" s="830">
        <f t="shared" si="14"/>
        <v>0</v>
      </c>
      <c r="CL28" s="830">
        <f t="shared" si="14"/>
        <v>0</v>
      </c>
      <c r="CM28" s="830">
        <f t="shared" si="14"/>
        <v>0</v>
      </c>
      <c r="CN28" s="830">
        <f t="shared" si="14"/>
        <v>0</v>
      </c>
      <c r="CO28" s="830">
        <f t="shared" si="14"/>
        <v>0</v>
      </c>
      <c r="CP28" s="830">
        <f t="shared" si="14"/>
        <v>0</v>
      </c>
      <c r="CQ28" s="830">
        <f t="shared" si="14"/>
        <v>0</v>
      </c>
      <c r="CR28" s="830">
        <f t="shared" si="14"/>
        <v>0</v>
      </c>
      <c r="CS28" s="830">
        <f t="shared" si="14"/>
        <v>0</v>
      </c>
      <c r="CT28" s="830">
        <f t="shared" si="14"/>
        <v>0</v>
      </c>
      <c r="CU28" s="830">
        <f t="shared" si="14"/>
        <v>0</v>
      </c>
      <c r="CV28" s="830">
        <f t="shared" si="14"/>
        <v>0</v>
      </c>
      <c r="CW28" s="830">
        <f t="shared" si="14"/>
        <v>0</v>
      </c>
      <c r="CX28" s="830">
        <f t="shared" si="14"/>
        <v>0</v>
      </c>
      <c r="CY28" s="830">
        <f t="shared" si="14"/>
        <v>0</v>
      </c>
      <c r="CZ28" s="391"/>
    </row>
    <row r="29" spans="1:104" x14ac:dyDescent="0.25">
      <c r="B29" s="393" t="s">
        <v>402</v>
      </c>
      <c r="C29" s="9" t="s">
        <v>1117</v>
      </c>
      <c r="D29" s="59">
        <f>IF(D15=FALSE,0,IF(D28=0,$D$26,D28))</f>
        <v>0</v>
      </c>
      <c r="E29" s="59">
        <f t="shared" ref="E29:BP29" si="15">IF(E15=FALSE,0,IF(E28=0,$D$26,E28))</f>
        <v>0</v>
      </c>
      <c r="F29" s="59">
        <f t="shared" si="15"/>
        <v>0</v>
      </c>
      <c r="G29" s="59">
        <f t="shared" si="15"/>
        <v>0</v>
      </c>
      <c r="H29" s="59">
        <f t="shared" si="15"/>
        <v>0</v>
      </c>
      <c r="I29" s="59">
        <f t="shared" si="15"/>
        <v>0</v>
      </c>
      <c r="J29" s="59">
        <f t="shared" si="15"/>
        <v>0</v>
      </c>
      <c r="K29" s="59">
        <f t="shared" si="15"/>
        <v>0</v>
      </c>
      <c r="L29" s="59">
        <f t="shared" si="15"/>
        <v>0</v>
      </c>
      <c r="M29" s="59">
        <f t="shared" si="15"/>
        <v>0</v>
      </c>
      <c r="N29" s="59">
        <f t="shared" si="15"/>
        <v>0</v>
      </c>
      <c r="O29" s="59">
        <f t="shared" si="15"/>
        <v>0</v>
      </c>
      <c r="P29" s="59">
        <f t="shared" si="15"/>
        <v>0</v>
      </c>
      <c r="Q29" s="59">
        <f t="shared" si="15"/>
        <v>0</v>
      </c>
      <c r="R29" s="59">
        <f t="shared" si="15"/>
        <v>0</v>
      </c>
      <c r="S29" s="59">
        <f t="shared" si="15"/>
        <v>0</v>
      </c>
      <c r="T29" s="59">
        <f t="shared" si="15"/>
        <v>0</v>
      </c>
      <c r="U29" s="59">
        <f t="shared" si="15"/>
        <v>0</v>
      </c>
      <c r="V29" s="59">
        <f t="shared" si="15"/>
        <v>0</v>
      </c>
      <c r="W29" s="59">
        <f t="shared" si="15"/>
        <v>0</v>
      </c>
      <c r="X29" s="59">
        <f t="shared" si="15"/>
        <v>0</v>
      </c>
      <c r="Y29" s="59">
        <f t="shared" si="15"/>
        <v>0</v>
      </c>
      <c r="Z29" s="59">
        <f t="shared" si="15"/>
        <v>0</v>
      </c>
      <c r="AA29" s="59">
        <f t="shared" si="15"/>
        <v>0</v>
      </c>
      <c r="AB29" s="59">
        <f t="shared" si="15"/>
        <v>0</v>
      </c>
      <c r="AC29" s="59">
        <f t="shared" si="15"/>
        <v>0</v>
      </c>
      <c r="AD29" s="59">
        <f t="shared" si="15"/>
        <v>0</v>
      </c>
      <c r="AE29" s="59">
        <f t="shared" si="15"/>
        <v>0</v>
      </c>
      <c r="AF29" s="59">
        <f t="shared" si="15"/>
        <v>0</v>
      </c>
      <c r="AG29" s="59">
        <f t="shared" si="15"/>
        <v>0</v>
      </c>
      <c r="AH29" s="59">
        <f t="shared" si="15"/>
        <v>0</v>
      </c>
      <c r="AI29" s="59">
        <f t="shared" si="15"/>
        <v>0</v>
      </c>
      <c r="AJ29" s="59">
        <f t="shared" si="15"/>
        <v>0</v>
      </c>
      <c r="AK29" s="59">
        <f t="shared" si="15"/>
        <v>0</v>
      </c>
      <c r="AL29" s="59">
        <f t="shared" si="15"/>
        <v>0</v>
      </c>
      <c r="AM29" s="59">
        <f t="shared" si="15"/>
        <v>0</v>
      </c>
      <c r="AN29" s="59">
        <f t="shared" si="15"/>
        <v>0</v>
      </c>
      <c r="AO29" s="59">
        <f t="shared" si="15"/>
        <v>0</v>
      </c>
      <c r="AP29" s="59">
        <f t="shared" si="15"/>
        <v>0</v>
      </c>
      <c r="AQ29" s="59">
        <f t="shared" si="15"/>
        <v>0</v>
      </c>
      <c r="AR29" s="59">
        <f t="shared" si="15"/>
        <v>0</v>
      </c>
      <c r="AS29" s="59">
        <f t="shared" si="15"/>
        <v>0</v>
      </c>
      <c r="AT29" s="59">
        <f t="shared" si="15"/>
        <v>0</v>
      </c>
      <c r="AU29" s="59">
        <f t="shared" si="15"/>
        <v>0</v>
      </c>
      <c r="AV29" s="59">
        <f t="shared" si="15"/>
        <v>0</v>
      </c>
      <c r="AW29" s="59">
        <f t="shared" si="15"/>
        <v>0</v>
      </c>
      <c r="AX29" s="59">
        <f t="shared" si="15"/>
        <v>0</v>
      </c>
      <c r="AY29" s="59">
        <f t="shared" si="15"/>
        <v>0</v>
      </c>
      <c r="AZ29" s="59">
        <f t="shared" si="15"/>
        <v>0</v>
      </c>
      <c r="BA29" s="59">
        <f t="shared" si="15"/>
        <v>0</v>
      </c>
      <c r="BB29" s="59">
        <f t="shared" si="15"/>
        <v>0</v>
      </c>
      <c r="BC29" s="59">
        <f t="shared" si="15"/>
        <v>0</v>
      </c>
      <c r="BD29" s="59">
        <f t="shared" si="15"/>
        <v>0</v>
      </c>
      <c r="BE29" s="59">
        <f t="shared" si="15"/>
        <v>0</v>
      </c>
      <c r="BF29" s="59">
        <f t="shared" si="15"/>
        <v>0</v>
      </c>
      <c r="BG29" s="59">
        <f t="shared" si="15"/>
        <v>0</v>
      </c>
      <c r="BH29" s="59">
        <f t="shared" si="15"/>
        <v>0</v>
      </c>
      <c r="BI29" s="59">
        <f t="shared" si="15"/>
        <v>0</v>
      </c>
      <c r="BJ29" s="59">
        <f t="shared" si="15"/>
        <v>0</v>
      </c>
      <c r="BK29" s="59">
        <f t="shared" si="15"/>
        <v>0</v>
      </c>
      <c r="BL29" s="59">
        <f t="shared" si="15"/>
        <v>0</v>
      </c>
      <c r="BM29" s="59">
        <f t="shared" si="15"/>
        <v>0</v>
      </c>
      <c r="BN29" s="59">
        <f t="shared" si="15"/>
        <v>0</v>
      </c>
      <c r="BO29" s="59">
        <f t="shared" si="15"/>
        <v>0</v>
      </c>
      <c r="BP29" s="59">
        <f t="shared" si="15"/>
        <v>0</v>
      </c>
      <c r="BQ29" s="59">
        <f t="shared" ref="BQ29:CY29" si="16">IF(BQ15=FALSE,0,IF(BQ28=0,$D$26,BQ28))</f>
        <v>0</v>
      </c>
      <c r="BR29" s="59">
        <f t="shared" si="16"/>
        <v>0</v>
      </c>
      <c r="BS29" s="59">
        <f t="shared" si="16"/>
        <v>0</v>
      </c>
      <c r="BT29" s="59">
        <f t="shared" si="16"/>
        <v>0</v>
      </c>
      <c r="BU29" s="59">
        <f t="shared" si="16"/>
        <v>0</v>
      </c>
      <c r="BV29" s="59">
        <f t="shared" si="16"/>
        <v>0</v>
      </c>
      <c r="BW29" s="59">
        <f t="shared" si="16"/>
        <v>0</v>
      </c>
      <c r="BX29" s="59">
        <f t="shared" si="16"/>
        <v>0</v>
      </c>
      <c r="BY29" s="59">
        <f t="shared" si="16"/>
        <v>0</v>
      </c>
      <c r="BZ29" s="59">
        <f t="shared" si="16"/>
        <v>0</v>
      </c>
      <c r="CA29" s="59">
        <f t="shared" si="16"/>
        <v>0</v>
      </c>
      <c r="CB29" s="59">
        <f t="shared" si="16"/>
        <v>0</v>
      </c>
      <c r="CC29" s="59">
        <f t="shared" si="16"/>
        <v>0</v>
      </c>
      <c r="CD29" s="59">
        <f t="shared" si="16"/>
        <v>0</v>
      </c>
      <c r="CE29" s="59">
        <f t="shared" si="16"/>
        <v>0</v>
      </c>
      <c r="CF29" s="59">
        <f t="shared" si="16"/>
        <v>0</v>
      </c>
      <c r="CG29" s="59">
        <f t="shared" si="16"/>
        <v>0</v>
      </c>
      <c r="CH29" s="59">
        <f t="shared" si="16"/>
        <v>0</v>
      </c>
      <c r="CI29" s="59">
        <f t="shared" si="16"/>
        <v>0</v>
      </c>
      <c r="CJ29" s="59">
        <f t="shared" si="16"/>
        <v>0</v>
      </c>
      <c r="CK29" s="59">
        <f t="shared" si="16"/>
        <v>0</v>
      </c>
      <c r="CL29" s="59">
        <f t="shared" si="16"/>
        <v>0</v>
      </c>
      <c r="CM29" s="59">
        <f t="shared" si="16"/>
        <v>0</v>
      </c>
      <c r="CN29" s="59">
        <f t="shared" si="16"/>
        <v>0</v>
      </c>
      <c r="CO29" s="59">
        <f t="shared" si="16"/>
        <v>0</v>
      </c>
      <c r="CP29" s="59">
        <f t="shared" si="16"/>
        <v>0</v>
      </c>
      <c r="CQ29" s="59">
        <f t="shared" si="16"/>
        <v>0</v>
      </c>
      <c r="CR29" s="59">
        <f t="shared" si="16"/>
        <v>0</v>
      </c>
      <c r="CS29" s="59">
        <f t="shared" si="16"/>
        <v>0</v>
      </c>
      <c r="CT29" s="59">
        <f t="shared" si="16"/>
        <v>0</v>
      </c>
      <c r="CU29" s="59">
        <f t="shared" si="16"/>
        <v>0</v>
      </c>
      <c r="CV29" s="59">
        <f t="shared" si="16"/>
        <v>0</v>
      </c>
      <c r="CW29" s="59">
        <f t="shared" si="16"/>
        <v>0</v>
      </c>
      <c r="CX29" s="59">
        <f t="shared" si="16"/>
        <v>0</v>
      </c>
      <c r="CY29" s="59">
        <f t="shared" si="16"/>
        <v>0</v>
      </c>
      <c r="CZ29" s="391"/>
    </row>
    <row r="30" spans="1:104" x14ac:dyDescent="0.25">
      <c r="B30" s="393" t="s">
        <v>505</v>
      </c>
      <c r="C30" s="9" t="s">
        <v>1117</v>
      </c>
      <c r="D30" s="59">
        <f>D29*D$7</f>
        <v>0</v>
      </c>
      <c r="E30" s="59">
        <f t="shared" ref="E30:BO30" si="17">E29*E$7</f>
        <v>0</v>
      </c>
      <c r="F30" s="59">
        <f t="shared" si="17"/>
        <v>0</v>
      </c>
      <c r="G30" s="59">
        <f t="shared" si="17"/>
        <v>0</v>
      </c>
      <c r="H30" s="59">
        <f t="shared" si="17"/>
        <v>0</v>
      </c>
      <c r="I30" s="59">
        <f t="shared" si="17"/>
        <v>0</v>
      </c>
      <c r="J30" s="59">
        <f t="shared" si="17"/>
        <v>0</v>
      </c>
      <c r="K30" s="59">
        <f t="shared" si="17"/>
        <v>0</v>
      </c>
      <c r="L30" s="59">
        <f t="shared" si="17"/>
        <v>0</v>
      </c>
      <c r="M30" s="59">
        <f t="shared" si="17"/>
        <v>0</v>
      </c>
      <c r="N30" s="59">
        <f t="shared" si="17"/>
        <v>0</v>
      </c>
      <c r="O30" s="59">
        <f t="shared" si="17"/>
        <v>0</v>
      </c>
      <c r="P30" s="59">
        <f t="shared" si="17"/>
        <v>0</v>
      </c>
      <c r="Q30" s="59">
        <f t="shared" si="17"/>
        <v>0</v>
      </c>
      <c r="R30" s="59">
        <f t="shared" si="17"/>
        <v>0</v>
      </c>
      <c r="S30" s="59">
        <f t="shared" si="17"/>
        <v>0</v>
      </c>
      <c r="T30" s="59">
        <f t="shared" si="17"/>
        <v>0</v>
      </c>
      <c r="U30" s="59">
        <f t="shared" si="17"/>
        <v>0</v>
      </c>
      <c r="V30" s="59">
        <f t="shared" si="17"/>
        <v>0</v>
      </c>
      <c r="W30" s="59">
        <f t="shared" si="17"/>
        <v>0</v>
      </c>
      <c r="X30" s="59">
        <f t="shared" si="17"/>
        <v>0</v>
      </c>
      <c r="Y30" s="59">
        <f t="shared" si="17"/>
        <v>0</v>
      </c>
      <c r="Z30" s="59">
        <f t="shared" si="17"/>
        <v>0</v>
      </c>
      <c r="AA30" s="59">
        <f t="shared" si="17"/>
        <v>0</v>
      </c>
      <c r="AB30" s="59">
        <f t="shared" si="17"/>
        <v>0</v>
      </c>
      <c r="AC30" s="59">
        <f t="shared" si="17"/>
        <v>0</v>
      </c>
      <c r="AD30" s="59">
        <f t="shared" si="17"/>
        <v>0</v>
      </c>
      <c r="AE30" s="59">
        <f t="shared" si="17"/>
        <v>0</v>
      </c>
      <c r="AF30" s="59">
        <f t="shared" si="17"/>
        <v>0</v>
      </c>
      <c r="AG30" s="59">
        <f t="shared" si="17"/>
        <v>0</v>
      </c>
      <c r="AH30" s="59">
        <f t="shared" si="17"/>
        <v>0</v>
      </c>
      <c r="AI30" s="59">
        <f t="shared" si="17"/>
        <v>0</v>
      </c>
      <c r="AJ30" s="59">
        <f t="shared" si="17"/>
        <v>0</v>
      </c>
      <c r="AK30" s="59">
        <f t="shared" si="17"/>
        <v>0</v>
      </c>
      <c r="AL30" s="59">
        <f t="shared" si="17"/>
        <v>0</v>
      </c>
      <c r="AM30" s="59">
        <f t="shared" si="17"/>
        <v>0</v>
      </c>
      <c r="AN30" s="59">
        <f t="shared" si="17"/>
        <v>0</v>
      </c>
      <c r="AO30" s="59">
        <f t="shared" si="17"/>
        <v>0</v>
      </c>
      <c r="AP30" s="59">
        <f t="shared" si="17"/>
        <v>0</v>
      </c>
      <c r="AQ30" s="59">
        <f t="shared" si="17"/>
        <v>0</v>
      </c>
      <c r="AR30" s="59">
        <f t="shared" si="17"/>
        <v>0</v>
      </c>
      <c r="AS30" s="59">
        <f t="shared" si="17"/>
        <v>0</v>
      </c>
      <c r="AT30" s="59">
        <f t="shared" si="17"/>
        <v>0</v>
      </c>
      <c r="AU30" s="59">
        <f t="shared" si="17"/>
        <v>0</v>
      </c>
      <c r="AV30" s="59">
        <f t="shared" si="17"/>
        <v>0</v>
      </c>
      <c r="AW30" s="59">
        <f t="shared" si="17"/>
        <v>0</v>
      </c>
      <c r="AX30" s="59">
        <f t="shared" si="17"/>
        <v>0</v>
      </c>
      <c r="AY30" s="59">
        <f t="shared" si="17"/>
        <v>0</v>
      </c>
      <c r="AZ30" s="59">
        <f t="shared" si="17"/>
        <v>0</v>
      </c>
      <c r="BA30" s="59">
        <f t="shared" si="17"/>
        <v>0</v>
      </c>
      <c r="BB30" s="59">
        <f t="shared" si="17"/>
        <v>0</v>
      </c>
      <c r="BC30" s="59">
        <f t="shared" si="17"/>
        <v>0</v>
      </c>
      <c r="BD30" s="59">
        <f t="shared" si="17"/>
        <v>0</v>
      </c>
      <c r="BE30" s="59">
        <f t="shared" si="17"/>
        <v>0</v>
      </c>
      <c r="BF30" s="59">
        <f t="shared" si="17"/>
        <v>0</v>
      </c>
      <c r="BG30" s="59">
        <f t="shared" si="17"/>
        <v>0</v>
      </c>
      <c r="BH30" s="59">
        <f t="shared" si="17"/>
        <v>0</v>
      </c>
      <c r="BI30" s="59">
        <f t="shared" si="17"/>
        <v>0</v>
      </c>
      <c r="BJ30" s="59">
        <f t="shared" si="17"/>
        <v>0</v>
      </c>
      <c r="BK30" s="59">
        <f t="shared" si="17"/>
        <v>0</v>
      </c>
      <c r="BL30" s="59">
        <f t="shared" si="17"/>
        <v>0</v>
      </c>
      <c r="BM30" s="59">
        <f t="shared" si="17"/>
        <v>0</v>
      </c>
      <c r="BN30" s="59">
        <f t="shared" si="17"/>
        <v>0</v>
      </c>
      <c r="BO30" s="59">
        <f t="shared" si="17"/>
        <v>0</v>
      </c>
      <c r="BP30" s="59">
        <f t="shared" ref="BP30:CY30" si="18">BP29*BP$7</f>
        <v>0</v>
      </c>
      <c r="BQ30" s="59">
        <f t="shared" si="18"/>
        <v>0</v>
      </c>
      <c r="BR30" s="59">
        <f t="shared" si="18"/>
        <v>0</v>
      </c>
      <c r="BS30" s="59">
        <f t="shared" si="18"/>
        <v>0</v>
      </c>
      <c r="BT30" s="59">
        <f t="shared" si="18"/>
        <v>0</v>
      </c>
      <c r="BU30" s="59">
        <f t="shared" si="18"/>
        <v>0</v>
      </c>
      <c r="BV30" s="59">
        <f t="shared" si="18"/>
        <v>0</v>
      </c>
      <c r="BW30" s="59">
        <f t="shared" si="18"/>
        <v>0</v>
      </c>
      <c r="BX30" s="59">
        <f t="shared" si="18"/>
        <v>0</v>
      </c>
      <c r="BY30" s="59">
        <f t="shared" si="18"/>
        <v>0</v>
      </c>
      <c r="BZ30" s="59">
        <f t="shared" si="18"/>
        <v>0</v>
      </c>
      <c r="CA30" s="59">
        <f t="shared" si="18"/>
        <v>0</v>
      </c>
      <c r="CB30" s="59">
        <f t="shared" si="18"/>
        <v>0</v>
      </c>
      <c r="CC30" s="59">
        <f t="shared" si="18"/>
        <v>0</v>
      </c>
      <c r="CD30" s="59">
        <f t="shared" si="18"/>
        <v>0</v>
      </c>
      <c r="CE30" s="59">
        <f t="shared" si="18"/>
        <v>0</v>
      </c>
      <c r="CF30" s="59">
        <f t="shared" si="18"/>
        <v>0</v>
      </c>
      <c r="CG30" s="59">
        <f t="shared" si="18"/>
        <v>0</v>
      </c>
      <c r="CH30" s="59">
        <f t="shared" si="18"/>
        <v>0</v>
      </c>
      <c r="CI30" s="59">
        <f t="shared" si="18"/>
        <v>0</v>
      </c>
      <c r="CJ30" s="59">
        <f t="shared" si="18"/>
        <v>0</v>
      </c>
      <c r="CK30" s="59">
        <f t="shared" si="18"/>
        <v>0</v>
      </c>
      <c r="CL30" s="59">
        <f t="shared" si="18"/>
        <v>0</v>
      </c>
      <c r="CM30" s="59">
        <f t="shared" si="18"/>
        <v>0</v>
      </c>
      <c r="CN30" s="59">
        <f t="shared" si="18"/>
        <v>0</v>
      </c>
      <c r="CO30" s="59">
        <f t="shared" si="18"/>
        <v>0</v>
      </c>
      <c r="CP30" s="59">
        <f t="shared" si="18"/>
        <v>0</v>
      </c>
      <c r="CQ30" s="59">
        <f t="shared" si="18"/>
        <v>0</v>
      </c>
      <c r="CR30" s="59">
        <f t="shared" si="18"/>
        <v>0</v>
      </c>
      <c r="CS30" s="59">
        <f t="shared" si="18"/>
        <v>0</v>
      </c>
      <c r="CT30" s="59">
        <f t="shared" si="18"/>
        <v>0</v>
      </c>
      <c r="CU30" s="59">
        <f t="shared" si="18"/>
        <v>0</v>
      </c>
      <c r="CV30" s="59">
        <f t="shared" si="18"/>
        <v>0</v>
      </c>
      <c r="CW30" s="59">
        <f t="shared" si="18"/>
        <v>0</v>
      </c>
      <c r="CX30" s="59">
        <f t="shared" si="18"/>
        <v>0</v>
      </c>
      <c r="CY30" s="59">
        <f t="shared" si="18"/>
        <v>0</v>
      </c>
      <c r="CZ30" s="391"/>
    </row>
    <row r="31" spans="1:104" x14ac:dyDescent="0.25">
      <c r="B31" s="393"/>
      <c r="C31" s="39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50"/>
      <c r="CZ31" s="391"/>
    </row>
    <row r="32" spans="1:104" x14ac:dyDescent="0.25">
      <c r="B32" s="402" t="s">
        <v>506</v>
      </c>
      <c r="C32" s="39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c r="CW32" s="50"/>
      <c r="CX32" s="50"/>
      <c r="CY32" s="50"/>
      <c r="CZ32" s="391"/>
    </row>
    <row r="33" spans="2:104" x14ac:dyDescent="0.25">
      <c r="B33" s="403" t="s">
        <v>514</v>
      </c>
      <c r="C33" s="9" t="s">
        <v>1117</v>
      </c>
      <c r="D33" s="58">
        <f>'Data Input - BAT'!H39</f>
        <v>0</v>
      </c>
      <c r="E33" s="58">
        <f>'Data Input - BAT'!I39</f>
        <v>0</v>
      </c>
      <c r="F33" s="58">
        <f>'Data Input - BAT'!J39</f>
        <v>0</v>
      </c>
      <c r="G33" s="58">
        <f>'Data Input - BAT'!K39</f>
        <v>0</v>
      </c>
      <c r="H33" s="58">
        <f>'Data Input - BAT'!L39</f>
        <v>0</v>
      </c>
      <c r="I33" s="58">
        <f>'Data Input - BAT'!M39</f>
        <v>0</v>
      </c>
      <c r="J33" s="58">
        <f>'Data Input - BAT'!N39</f>
        <v>0</v>
      </c>
      <c r="K33" s="58">
        <f>'Data Input - BAT'!O39</f>
        <v>0</v>
      </c>
      <c r="L33" s="58">
        <f>'Data Input - BAT'!P39</f>
        <v>0</v>
      </c>
      <c r="M33" s="58">
        <f>'Data Input - BAT'!Q39</f>
        <v>0</v>
      </c>
      <c r="N33" s="58">
        <f>'Data Input - BAT'!R39</f>
        <v>0</v>
      </c>
      <c r="O33" s="58">
        <f>'Data Input - BAT'!S39</f>
        <v>0</v>
      </c>
      <c r="P33" s="58">
        <f>'Data Input - BAT'!T39</f>
        <v>0</v>
      </c>
      <c r="Q33" s="58">
        <f>'Data Input - BAT'!U39</f>
        <v>0</v>
      </c>
      <c r="R33" s="58">
        <f>'Data Input - BAT'!V39</f>
        <v>0</v>
      </c>
      <c r="S33" s="58">
        <f>'Data Input - BAT'!W39</f>
        <v>0</v>
      </c>
      <c r="T33" s="58">
        <f>'Data Input - BAT'!X39</f>
        <v>0</v>
      </c>
      <c r="U33" s="58">
        <f>'Data Input - BAT'!Y39</f>
        <v>0</v>
      </c>
      <c r="V33" s="58">
        <f>'Data Input - BAT'!Z39</f>
        <v>0</v>
      </c>
      <c r="W33" s="58">
        <f>'Data Input - BAT'!AA39</f>
        <v>0</v>
      </c>
      <c r="X33" s="58">
        <f>'Data Input - BAT'!AB39</f>
        <v>0</v>
      </c>
      <c r="Y33" s="58">
        <f>'Data Input - BAT'!AC39</f>
        <v>0</v>
      </c>
      <c r="Z33" s="58">
        <f>'Data Input - BAT'!AD39</f>
        <v>0</v>
      </c>
      <c r="AA33" s="58">
        <f>'Data Input - BAT'!AE39</f>
        <v>0</v>
      </c>
      <c r="AB33" s="58">
        <f>'Data Input - BAT'!AF39</f>
        <v>0</v>
      </c>
      <c r="AC33" s="58">
        <f>'Data Input - BAT'!AG39</f>
        <v>0</v>
      </c>
      <c r="AD33" s="58">
        <f>'Data Input - BAT'!AH39</f>
        <v>0</v>
      </c>
      <c r="AE33" s="58">
        <f>'Data Input - BAT'!AI39</f>
        <v>0</v>
      </c>
      <c r="AF33" s="58">
        <f>'Data Input - BAT'!AJ39</f>
        <v>0</v>
      </c>
      <c r="AG33" s="58">
        <f>'Data Input - BAT'!AK39</f>
        <v>0</v>
      </c>
      <c r="AH33" s="58">
        <f>'Data Input - BAT'!AL39</f>
        <v>0</v>
      </c>
      <c r="AI33" s="58">
        <f>'Data Input - BAT'!AM39</f>
        <v>0</v>
      </c>
      <c r="AJ33" s="58">
        <f>'Data Input - BAT'!AN39</f>
        <v>0</v>
      </c>
      <c r="AK33" s="58">
        <f>'Data Input - BAT'!AO39</f>
        <v>0</v>
      </c>
      <c r="AL33" s="58">
        <f>'Data Input - BAT'!AP39</f>
        <v>0</v>
      </c>
      <c r="AM33" s="58">
        <f>'Data Input - BAT'!AQ39</f>
        <v>0</v>
      </c>
      <c r="AN33" s="58">
        <f>'Data Input - BAT'!AR39</f>
        <v>0</v>
      </c>
      <c r="AO33" s="58">
        <f>'Data Input - BAT'!AS39</f>
        <v>0</v>
      </c>
      <c r="AP33" s="58">
        <f>'Data Input - BAT'!AT39</f>
        <v>0</v>
      </c>
      <c r="AQ33" s="58">
        <f>'Data Input - BAT'!AU39</f>
        <v>0</v>
      </c>
      <c r="AR33" s="58">
        <f>'Data Input - BAT'!AV39</f>
        <v>0</v>
      </c>
      <c r="AS33" s="58">
        <f>'Data Input - BAT'!AW39</f>
        <v>0</v>
      </c>
      <c r="AT33" s="58">
        <f>'Data Input - BAT'!AX39</f>
        <v>0</v>
      </c>
      <c r="AU33" s="58">
        <f>'Data Input - BAT'!AY39</f>
        <v>0</v>
      </c>
      <c r="AV33" s="58">
        <f>'Data Input - BAT'!AZ39</f>
        <v>0</v>
      </c>
      <c r="AW33" s="58">
        <f>'Data Input - BAT'!BA39</f>
        <v>0</v>
      </c>
      <c r="AX33" s="58">
        <f>'Data Input - BAT'!BB39</f>
        <v>0</v>
      </c>
      <c r="AY33" s="58">
        <f>'Data Input - BAT'!BC39</f>
        <v>0</v>
      </c>
      <c r="AZ33" s="58">
        <f>'Data Input - BAT'!BD39</f>
        <v>0</v>
      </c>
      <c r="BA33" s="58">
        <f>'Data Input - BAT'!BE39</f>
        <v>0</v>
      </c>
      <c r="BB33" s="58">
        <f>'Data Input - BAT'!BF39</f>
        <v>0</v>
      </c>
      <c r="BC33" s="58">
        <f>'Data Input - BAT'!BG39</f>
        <v>0</v>
      </c>
      <c r="BD33" s="58">
        <f>'Data Input - BAT'!BH39</f>
        <v>0</v>
      </c>
      <c r="BE33" s="58">
        <f>'Data Input - BAT'!BI39</f>
        <v>0</v>
      </c>
      <c r="BF33" s="58">
        <f>'Data Input - BAT'!BJ39</f>
        <v>0</v>
      </c>
      <c r="BG33" s="58">
        <f>'Data Input - BAT'!BK39</f>
        <v>0</v>
      </c>
      <c r="BH33" s="58">
        <f>'Data Input - BAT'!BL39</f>
        <v>0</v>
      </c>
      <c r="BI33" s="58">
        <f>'Data Input - BAT'!BM39</f>
        <v>0</v>
      </c>
      <c r="BJ33" s="58">
        <f>'Data Input - BAT'!BN39</f>
        <v>0</v>
      </c>
      <c r="BK33" s="58">
        <f>'Data Input - BAT'!BO39</f>
        <v>0</v>
      </c>
      <c r="BL33" s="58">
        <f>'Data Input - BAT'!BP39</f>
        <v>0</v>
      </c>
      <c r="BM33" s="58">
        <f>'Data Input - BAT'!BQ39</f>
        <v>0</v>
      </c>
      <c r="BN33" s="58">
        <f>'Data Input - BAT'!BR39</f>
        <v>0</v>
      </c>
      <c r="BO33" s="58">
        <f>'Data Input - BAT'!BS39</f>
        <v>0</v>
      </c>
      <c r="BP33" s="58">
        <f>'Data Input - BAT'!BT39</f>
        <v>0</v>
      </c>
      <c r="BQ33" s="58">
        <f>'Data Input - BAT'!BU39</f>
        <v>0</v>
      </c>
      <c r="BR33" s="58">
        <f>'Data Input - BAT'!BV39</f>
        <v>0</v>
      </c>
      <c r="BS33" s="58">
        <f>'Data Input - BAT'!BW39</f>
        <v>0</v>
      </c>
      <c r="BT33" s="58">
        <f>'Data Input - BAT'!BX39</f>
        <v>0</v>
      </c>
      <c r="BU33" s="58">
        <f>'Data Input - BAT'!BY39</f>
        <v>0</v>
      </c>
      <c r="BV33" s="58">
        <f>'Data Input - BAT'!BZ39</f>
        <v>0</v>
      </c>
      <c r="BW33" s="58">
        <f>'Data Input - BAT'!CA39</f>
        <v>0</v>
      </c>
      <c r="BX33" s="58">
        <f>'Data Input - BAT'!CB39</f>
        <v>0</v>
      </c>
      <c r="BY33" s="58">
        <f>'Data Input - BAT'!CC39</f>
        <v>0</v>
      </c>
      <c r="BZ33" s="58">
        <f>'Data Input - BAT'!CD39</f>
        <v>0</v>
      </c>
      <c r="CA33" s="58">
        <f>'Data Input - BAT'!CE39</f>
        <v>0</v>
      </c>
      <c r="CB33" s="58">
        <f>'Data Input - BAT'!CF39</f>
        <v>0</v>
      </c>
      <c r="CC33" s="58">
        <f>'Data Input - BAT'!CG39</f>
        <v>0</v>
      </c>
      <c r="CD33" s="58">
        <f>'Data Input - BAT'!CH39</f>
        <v>0</v>
      </c>
      <c r="CE33" s="58">
        <f>'Data Input - BAT'!CI39</f>
        <v>0</v>
      </c>
      <c r="CF33" s="58">
        <f>'Data Input - BAT'!CJ39</f>
        <v>0</v>
      </c>
      <c r="CG33" s="58">
        <f>'Data Input - BAT'!CK39</f>
        <v>0</v>
      </c>
      <c r="CH33" s="58">
        <f>'Data Input - BAT'!CL39</f>
        <v>0</v>
      </c>
      <c r="CI33" s="58">
        <f>'Data Input - BAT'!CM39</f>
        <v>0</v>
      </c>
      <c r="CJ33" s="58">
        <f>'Data Input - BAT'!CN39</f>
        <v>0</v>
      </c>
      <c r="CK33" s="58">
        <f>'Data Input - BAT'!CO39</f>
        <v>0</v>
      </c>
      <c r="CL33" s="58">
        <f>'Data Input - BAT'!CP39</f>
        <v>0</v>
      </c>
      <c r="CM33" s="58">
        <f>'Data Input - BAT'!CQ39</f>
        <v>0</v>
      </c>
      <c r="CN33" s="58">
        <f>'Data Input - BAT'!CR39</f>
        <v>0</v>
      </c>
      <c r="CO33" s="58">
        <f>'Data Input - BAT'!CS39</f>
        <v>0</v>
      </c>
      <c r="CP33" s="58">
        <f>'Data Input - BAT'!CT39</f>
        <v>0</v>
      </c>
      <c r="CQ33" s="58">
        <f>'Data Input - BAT'!CU39</f>
        <v>0</v>
      </c>
      <c r="CR33" s="58">
        <f>'Data Input - BAT'!CV39</f>
        <v>0</v>
      </c>
      <c r="CS33" s="58">
        <f>'Data Input - BAT'!CW39</f>
        <v>0</v>
      </c>
      <c r="CT33" s="58">
        <f>'Data Input - BAT'!CX39</f>
        <v>0</v>
      </c>
      <c r="CU33" s="58">
        <f>'Data Input - BAT'!CY39</f>
        <v>0</v>
      </c>
      <c r="CV33" s="58">
        <f>'Data Input - BAT'!CZ39</f>
        <v>0</v>
      </c>
      <c r="CW33" s="58">
        <f>'Data Input - BAT'!DA39</f>
        <v>0</v>
      </c>
      <c r="CX33" s="58">
        <f>'Data Input - BAT'!DB39</f>
        <v>0</v>
      </c>
      <c r="CY33" s="58">
        <f>'Data Input - BAT'!DC39</f>
        <v>0</v>
      </c>
      <c r="CZ33" s="391"/>
    </row>
    <row r="34" spans="2:104" x14ac:dyDescent="0.25">
      <c r="B34" s="403" t="s">
        <v>1060</v>
      </c>
      <c r="C34" s="9" t="s">
        <v>1117</v>
      </c>
      <c r="D34" s="59">
        <f>D33*D$7</f>
        <v>0</v>
      </c>
      <c r="E34" s="59">
        <f t="shared" ref="E34:BP34" si="19">E33*E$7</f>
        <v>0</v>
      </c>
      <c r="F34" s="59">
        <f>F33*F$7</f>
        <v>0</v>
      </c>
      <c r="G34" s="59">
        <f t="shared" si="19"/>
        <v>0</v>
      </c>
      <c r="H34" s="59">
        <f t="shared" si="19"/>
        <v>0</v>
      </c>
      <c r="I34" s="59">
        <f t="shared" si="19"/>
        <v>0</v>
      </c>
      <c r="J34" s="59">
        <f t="shared" si="19"/>
        <v>0</v>
      </c>
      <c r="K34" s="59">
        <f t="shared" si="19"/>
        <v>0</v>
      </c>
      <c r="L34" s="59">
        <f t="shared" si="19"/>
        <v>0</v>
      </c>
      <c r="M34" s="59">
        <f t="shared" si="19"/>
        <v>0</v>
      </c>
      <c r="N34" s="59">
        <f t="shared" si="19"/>
        <v>0</v>
      </c>
      <c r="O34" s="59">
        <f t="shared" si="19"/>
        <v>0</v>
      </c>
      <c r="P34" s="59">
        <f t="shared" si="19"/>
        <v>0</v>
      </c>
      <c r="Q34" s="59">
        <f t="shared" si="19"/>
        <v>0</v>
      </c>
      <c r="R34" s="59">
        <f t="shared" si="19"/>
        <v>0</v>
      </c>
      <c r="S34" s="59">
        <f t="shared" si="19"/>
        <v>0</v>
      </c>
      <c r="T34" s="59">
        <f t="shared" si="19"/>
        <v>0</v>
      </c>
      <c r="U34" s="59">
        <f t="shared" si="19"/>
        <v>0</v>
      </c>
      <c r="V34" s="59">
        <f t="shared" si="19"/>
        <v>0</v>
      </c>
      <c r="W34" s="59">
        <f t="shared" si="19"/>
        <v>0</v>
      </c>
      <c r="X34" s="59">
        <f t="shared" si="19"/>
        <v>0</v>
      </c>
      <c r="Y34" s="59">
        <f t="shared" si="19"/>
        <v>0</v>
      </c>
      <c r="Z34" s="59">
        <f t="shared" si="19"/>
        <v>0</v>
      </c>
      <c r="AA34" s="59">
        <f t="shared" si="19"/>
        <v>0</v>
      </c>
      <c r="AB34" s="59">
        <f t="shared" si="19"/>
        <v>0</v>
      </c>
      <c r="AC34" s="59">
        <f t="shared" si="19"/>
        <v>0</v>
      </c>
      <c r="AD34" s="59">
        <f t="shared" si="19"/>
        <v>0</v>
      </c>
      <c r="AE34" s="59">
        <f t="shared" si="19"/>
        <v>0</v>
      </c>
      <c r="AF34" s="59">
        <f t="shared" si="19"/>
        <v>0</v>
      </c>
      <c r="AG34" s="59">
        <f t="shared" si="19"/>
        <v>0</v>
      </c>
      <c r="AH34" s="59">
        <f t="shared" si="19"/>
        <v>0</v>
      </c>
      <c r="AI34" s="59">
        <f t="shared" si="19"/>
        <v>0</v>
      </c>
      <c r="AJ34" s="59">
        <f t="shared" si="19"/>
        <v>0</v>
      </c>
      <c r="AK34" s="59">
        <f t="shared" si="19"/>
        <v>0</v>
      </c>
      <c r="AL34" s="59">
        <f t="shared" si="19"/>
        <v>0</v>
      </c>
      <c r="AM34" s="59">
        <f t="shared" si="19"/>
        <v>0</v>
      </c>
      <c r="AN34" s="59">
        <f t="shared" si="19"/>
        <v>0</v>
      </c>
      <c r="AO34" s="59">
        <f t="shared" si="19"/>
        <v>0</v>
      </c>
      <c r="AP34" s="59">
        <f t="shared" si="19"/>
        <v>0</v>
      </c>
      <c r="AQ34" s="59">
        <f t="shared" si="19"/>
        <v>0</v>
      </c>
      <c r="AR34" s="59">
        <f t="shared" si="19"/>
        <v>0</v>
      </c>
      <c r="AS34" s="59">
        <f t="shared" si="19"/>
        <v>0</v>
      </c>
      <c r="AT34" s="59">
        <f t="shared" si="19"/>
        <v>0</v>
      </c>
      <c r="AU34" s="59">
        <f t="shared" si="19"/>
        <v>0</v>
      </c>
      <c r="AV34" s="59">
        <f t="shared" si="19"/>
        <v>0</v>
      </c>
      <c r="AW34" s="59">
        <f t="shared" si="19"/>
        <v>0</v>
      </c>
      <c r="AX34" s="59">
        <f t="shared" si="19"/>
        <v>0</v>
      </c>
      <c r="AY34" s="59">
        <f t="shared" si="19"/>
        <v>0</v>
      </c>
      <c r="AZ34" s="59">
        <f t="shared" si="19"/>
        <v>0</v>
      </c>
      <c r="BA34" s="59">
        <f t="shared" si="19"/>
        <v>0</v>
      </c>
      <c r="BB34" s="59">
        <f t="shared" si="19"/>
        <v>0</v>
      </c>
      <c r="BC34" s="59">
        <f t="shared" si="19"/>
        <v>0</v>
      </c>
      <c r="BD34" s="59">
        <f t="shared" si="19"/>
        <v>0</v>
      </c>
      <c r="BE34" s="59">
        <f t="shared" si="19"/>
        <v>0</v>
      </c>
      <c r="BF34" s="59">
        <f t="shared" si="19"/>
        <v>0</v>
      </c>
      <c r="BG34" s="59">
        <f t="shared" si="19"/>
        <v>0</v>
      </c>
      <c r="BH34" s="59">
        <f t="shared" si="19"/>
        <v>0</v>
      </c>
      <c r="BI34" s="59">
        <f t="shared" si="19"/>
        <v>0</v>
      </c>
      <c r="BJ34" s="59">
        <f t="shared" si="19"/>
        <v>0</v>
      </c>
      <c r="BK34" s="59">
        <f t="shared" si="19"/>
        <v>0</v>
      </c>
      <c r="BL34" s="59">
        <f t="shared" si="19"/>
        <v>0</v>
      </c>
      <c r="BM34" s="59">
        <f t="shared" si="19"/>
        <v>0</v>
      </c>
      <c r="BN34" s="59">
        <f t="shared" si="19"/>
        <v>0</v>
      </c>
      <c r="BO34" s="59">
        <f t="shared" si="19"/>
        <v>0</v>
      </c>
      <c r="BP34" s="59">
        <f t="shared" si="19"/>
        <v>0</v>
      </c>
      <c r="BQ34" s="59">
        <f t="shared" ref="BQ34:CY34" si="20">BQ33*BQ$7</f>
        <v>0</v>
      </c>
      <c r="BR34" s="59">
        <f t="shared" si="20"/>
        <v>0</v>
      </c>
      <c r="BS34" s="59">
        <f t="shared" si="20"/>
        <v>0</v>
      </c>
      <c r="BT34" s="59">
        <f t="shared" si="20"/>
        <v>0</v>
      </c>
      <c r="BU34" s="59">
        <f t="shared" si="20"/>
        <v>0</v>
      </c>
      <c r="BV34" s="59">
        <f t="shared" si="20"/>
        <v>0</v>
      </c>
      <c r="BW34" s="59">
        <f t="shared" si="20"/>
        <v>0</v>
      </c>
      <c r="BX34" s="59">
        <f t="shared" si="20"/>
        <v>0</v>
      </c>
      <c r="BY34" s="59">
        <f t="shared" si="20"/>
        <v>0</v>
      </c>
      <c r="BZ34" s="59">
        <f t="shared" si="20"/>
        <v>0</v>
      </c>
      <c r="CA34" s="59">
        <f t="shared" si="20"/>
        <v>0</v>
      </c>
      <c r="CB34" s="59">
        <f t="shared" si="20"/>
        <v>0</v>
      </c>
      <c r="CC34" s="59">
        <f t="shared" si="20"/>
        <v>0</v>
      </c>
      <c r="CD34" s="59">
        <f t="shared" si="20"/>
        <v>0</v>
      </c>
      <c r="CE34" s="59">
        <f t="shared" si="20"/>
        <v>0</v>
      </c>
      <c r="CF34" s="59">
        <f t="shared" si="20"/>
        <v>0</v>
      </c>
      <c r="CG34" s="59">
        <f t="shared" si="20"/>
        <v>0</v>
      </c>
      <c r="CH34" s="59">
        <f t="shared" si="20"/>
        <v>0</v>
      </c>
      <c r="CI34" s="59">
        <f t="shared" si="20"/>
        <v>0</v>
      </c>
      <c r="CJ34" s="59">
        <f t="shared" si="20"/>
        <v>0</v>
      </c>
      <c r="CK34" s="59">
        <f t="shared" si="20"/>
        <v>0</v>
      </c>
      <c r="CL34" s="59">
        <f t="shared" si="20"/>
        <v>0</v>
      </c>
      <c r="CM34" s="59">
        <f t="shared" si="20"/>
        <v>0</v>
      </c>
      <c r="CN34" s="59">
        <f t="shared" si="20"/>
        <v>0</v>
      </c>
      <c r="CO34" s="59">
        <f t="shared" si="20"/>
        <v>0</v>
      </c>
      <c r="CP34" s="59">
        <f t="shared" si="20"/>
        <v>0</v>
      </c>
      <c r="CQ34" s="59">
        <f t="shared" si="20"/>
        <v>0</v>
      </c>
      <c r="CR34" s="59">
        <f t="shared" si="20"/>
        <v>0</v>
      </c>
      <c r="CS34" s="59">
        <f t="shared" si="20"/>
        <v>0</v>
      </c>
      <c r="CT34" s="59">
        <f t="shared" si="20"/>
        <v>0</v>
      </c>
      <c r="CU34" s="59">
        <f t="shared" si="20"/>
        <v>0</v>
      </c>
      <c r="CV34" s="59">
        <f t="shared" si="20"/>
        <v>0</v>
      </c>
      <c r="CW34" s="59">
        <f t="shared" si="20"/>
        <v>0</v>
      </c>
      <c r="CX34" s="59">
        <f t="shared" si="20"/>
        <v>0</v>
      </c>
      <c r="CY34" s="59">
        <f t="shared" si="20"/>
        <v>0</v>
      </c>
      <c r="CZ34" s="391"/>
    </row>
    <row r="35" spans="2:104" x14ac:dyDescent="0.25">
      <c r="B35" s="393"/>
      <c r="C35" s="39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50"/>
      <c r="CZ35" s="391"/>
    </row>
    <row r="36" spans="2:104" x14ac:dyDescent="0.25">
      <c r="B36" s="404" t="s">
        <v>432</v>
      </c>
      <c r="C36" s="9" t="s">
        <v>1117</v>
      </c>
      <c r="D36" s="59">
        <f>IF('Data Input - BAT'!$F$37="Yes",D34+D13,D30)</f>
        <v>0</v>
      </c>
      <c r="E36" s="59">
        <f>IF('Data Input - BAT'!$F$37="Yes",E34+E13,E30)</f>
        <v>0</v>
      </c>
      <c r="F36" s="59">
        <f>IF('Data Input - BAT'!$F$37="Yes",F34+F13,F30)</f>
        <v>0</v>
      </c>
      <c r="G36" s="59">
        <f>IF('Data Input - BAT'!$F$37="Yes",G34+G13,G30)</f>
        <v>0</v>
      </c>
      <c r="H36" s="59">
        <f>IF('Data Input - BAT'!$F$37="Yes",H34+H13,H30)</f>
        <v>0</v>
      </c>
      <c r="I36" s="59">
        <f>IF('Data Input - BAT'!$F$37="Yes",I34+I13,I30)</f>
        <v>0</v>
      </c>
      <c r="J36" s="59">
        <f>IF('Data Input - BAT'!$F$37="Yes",J34+J13,J30)</f>
        <v>0</v>
      </c>
      <c r="K36" s="59">
        <f>IF('Data Input - BAT'!$F$37="Yes",K34+K13,K30)</f>
        <v>0</v>
      </c>
      <c r="L36" s="59">
        <f>IF('Data Input - BAT'!$F$37="Yes",L34+L13,L30)</f>
        <v>0</v>
      </c>
      <c r="M36" s="59">
        <f>IF('Data Input - BAT'!$F$37="Yes",M34+M13,M30)</f>
        <v>0</v>
      </c>
      <c r="N36" s="59">
        <f>IF('Data Input - BAT'!$F$37="Yes",N34+N13,N30)</f>
        <v>0</v>
      </c>
      <c r="O36" s="59">
        <f>IF('Data Input - BAT'!$F$37="Yes",O34+O13,O30)</f>
        <v>0</v>
      </c>
      <c r="P36" s="59">
        <f>IF('Data Input - BAT'!$F$37="Yes",P34+P13,P30)</f>
        <v>0</v>
      </c>
      <c r="Q36" s="59">
        <f>IF('Data Input - BAT'!$F$37="Yes",Q34+Q13,Q30)</f>
        <v>0</v>
      </c>
      <c r="R36" s="59">
        <f>IF('Data Input - BAT'!$F$37="Yes",R34+R13,R30)</f>
        <v>0</v>
      </c>
      <c r="S36" s="59">
        <f>IF('Data Input - BAT'!$F$37="Yes",S34+S13,S30)</f>
        <v>0</v>
      </c>
      <c r="T36" s="59">
        <f>IF('Data Input - BAT'!$F$37="Yes",T34+T13,T30)</f>
        <v>0</v>
      </c>
      <c r="U36" s="59">
        <f>IF('Data Input - BAT'!$F$37="Yes",U34+U13,U30)</f>
        <v>0</v>
      </c>
      <c r="V36" s="59">
        <f>IF('Data Input - BAT'!$F$37="Yes",V34+V13,V30)</f>
        <v>0</v>
      </c>
      <c r="W36" s="59">
        <f>IF('Data Input - BAT'!$F$37="Yes",W34+W13,W30)</f>
        <v>0</v>
      </c>
      <c r="X36" s="59">
        <f>IF('Data Input - BAT'!$F$37="Yes",X34+X13,X30)</f>
        <v>0</v>
      </c>
      <c r="Y36" s="59">
        <f>IF('Data Input - BAT'!$F$37="Yes",Y34+Y13,Y30)</f>
        <v>0</v>
      </c>
      <c r="Z36" s="59">
        <f>IF('Data Input - BAT'!$F$37="Yes",Z34+Z13,Z30)</f>
        <v>0</v>
      </c>
      <c r="AA36" s="59">
        <f>IF('Data Input - BAT'!$F$37="Yes",AA34+AA13,AA30)</f>
        <v>0</v>
      </c>
      <c r="AB36" s="59">
        <f>IF('Data Input - BAT'!$F$37="Yes",AB34+AB13,AB30)</f>
        <v>0</v>
      </c>
      <c r="AC36" s="59">
        <f>IF('Data Input - BAT'!$F$37="Yes",AC34+AC13,AC30)</f>
        <v>0</v>
      </c>
      <c r="AD36" s="59">
        <f>IF('Data Input - BAT'!$F$37="Yes",AD34+AD13,AD30)</f>
        <v>0</v>
      </c>
      <c r="AE36" s="59">
        <f>IF('Data Input - BAT'!$F$37="Yes",AE34+AE13,AE30)</f>
        <v>0</v>
      </c>
      <c r="AF36" s="59">
        <f>IF('Data Input - BAT'!$F$37="Yes",AF34+AF13,AF30)</f>
        <v>0</v>
      </c>
      <c r="AG36" s="59">
        <f>IF('Data Input - BAT'!$F$37="Yes",AG34+AG13,AG30)</f>
        <v>0</v>
      </c>
      <c r="AH36" s="59">
        <f>IF('Data Input - BAT'!$F$37="Yes",AH34+AH13,AH30)</f>
        <v>0</v>
      </c>
      <c r="AI36" s="59">
        <f>IF('Data Input - BAT'!$F$37="Yes",AI34+AI13,AI30)</f>
        <v>0</v>
      </c>
      <c r="AJ36" s="59">
        <f>IF('Data Input - BAT'!$F$37="Yes",AJ34+AJ13,AJ30)</f>
        <v>0</v>
      </c>
      <c r="AK36" s="59">
        <f>IF('Data Input - BAT'!$F$37="Yes",AK34+AK13,AK30)</f>
        <v>0</v>
      </c>
      <c r="AL36" s="59">
        <f>IF('Data Input - BAT'!$F$37="Yes",AL34+AL13,AL30)</f>
        <v>0</v>
      </c>
      <c r="AM36" s="59">
        <f>IF('Data Input - BAT'!$F$37="Yes",AM34+AM13,AM30)</f>
        <v>0</v>
      </c>
      <c r="AN36" s="59">
        <f>IF('Data Input - BAT'!$F$37="Yes",AN34+AN13,AN30)</f>
        <v>0</v>
      </c>
      <c r="AO36" s="59">
        <f>IF('Data Input - BAT'!$F$37="Yes",AO34+AO13,AO30)</f>
        <v>0</v>
      </c>
      <c r="AP36" s="59">
        <f>IF('Data Input - BAT'!$F$37="Yes",AP34+AP13,AP30)</f>
        <v>0</v>
      </c>
      <c r="AQ36" s="59">
        <f>IF('Data Input - BAT'!$F$37="Yes",AQ34+AQ13,AQ30)</f>
        <v>0</v>
      </c>
      <c r="AR36" s="59">
        <f>IF('Data Input - BAT'!$F$37="Yes",AR34+AR13,AR30)</f>
        <v>0</v>
      </c>
      <c r="AS36" s="59">
        <f>IF('Data Input - BAT'!$F$37="Yes",AS34+AS13,AS30)</f>
        <v>0</v>
      </c>
      <c r="AT36" s="59">
        <f>IF('Data Input - BAT'!$F$37="Yes",AT34+AT13,AT30)</f>
        <v>0</v>
      </c>
      <c r="AU36" s="59">
        <f>IF('Data Input - BAT'!$F$37="Yes",AU34+AU13,AU30)</f>
        <v>0</v>
      </c>
      <c r="AV36" s="59">
        <f>IF('Data Input - BAT'!$F$37="Yes",AV34+AV13,AV30)</f>
        <v>0</v>
      </c>
      <c r="AW36" s="59">
        <f>IF('Data Input - BAT'!$F$37="Yes",AW34+AW13,AW30)</f>
        <v>0</v>
      </c>
      <c r="AX36" s="59">
        <f>IF('Data Input - BAT'!$F$37="Yes",AX34+AX13,AX30)</f>
        <v>0</v>
      </c>
      <c r="AY36" s="59">
        <f>IF('Data Input - BAT'!$F$37="Yes",AY34+AY13,AY30)</f>
        <v>0</v>
      </c>
      <c r="AZ36" s="59">
        <f>IF('Data Input - BAT'!$F$37="Yes",AZ34+AZ13,AZ30)</f>
        <v>0</v>
      </c>
      <c r="BA36" s="59">
        <f>IF('Data Input - BAT'!$F$37="Yes",BA34+BA13,BA30)</f>
        <v>0</v>
      </c>
      <c r="BB36" s="59">
        <f>IF('Data Input - BAT'!$F$37="Yes",BB34+BB13,BB30)</f>
        <v>0</v>
      </c>
      <c r="BC36" s="59">
        <f>IF('Data Input - BAT'!$F$37="Yes",BC34+BC13,BC30)</f>
        <v>0</v>
      </c>
      <c r="BD36" s="59">
        <f>IF('Data Input - BAT'!$F$37="Yes",BD34+BD13,BD30)</f>
        <v>0</v>
      </c>
      <c r="BE36" s="59">
        <f>IF('Data Input - BAT'!$F$37="Yes",BE34+BE13,BE30)</f>
        <v>0</v>
      </c>
      <c r="BF36" s="59">
        <f>IF('Data Input - BAT'!$F$37="Yes",BF34+BF13,BF30)</f>
        <v>0</v>
      </c>
      <c r="BG36" s="59">
        <f>IF('Data Input - BAT'!$F$37="Yes",BG34+BG13,BG30)</f>
        <v>0</v>
      </c>
      <c r="BH36" s="59">
        <f>IF('Data Input - BAT'!$F$37="Yes",BH34+BH13,BH30)</f>
        <v>0</v>
      </c>
      <c r="BI36" s="59">
        <f>IF('Data Input - BAT'!$F$37="Yes",BI34+BI13,BI30)</f>
        <v>0</v>
      </c>
      <c r="BJ36" s="59">
        <f>IF('Data Input - BAT'!$F$37="Yes",BJ34+BJ13,BJ30)</f>
        <v>0</v>
      </c>
      <c r="BK36" s="59">
        <f>IF('Data Input - BAT'!$F$37="Yes",BK34+BK13,BK30)</f>
        <v>0</v>
      </c>
      <c r="BL36" s="59">
        <f>IF('Data Input - BAT'!$F$37="Yes",BL34+BL13,BL30)</f>
        <v>0</v>
      </c>
      <c r="BM36" s="59">
        <f>IF('Data Input - BAT'!$F$37="Yes",BM34+BM13,BM30)</f>
        <v>0</v>
      </c>
      <c r="BN36" s="59">
        <f>IF('Data Input - BAT'!$F$37="Yes",BN34+BN13,BN30)</f>
        <v>0</v>
      </c>
      <c r="BO36" s="59">
        <f>IF('Data Input - BAT'!$F$37="Yes",BO34+BO13,BO30)</f>
        <v>0</v>
      </c>
      <c r="BP36" s="59">
        <f>IF('Data Input - BAT'!$F$37="Yes",BP34+BP13,BP30)</f>
        <v>0</v>
      </c>
      <c r="BQ36" s="59">
        <f>IF('Data Input - BAT'!$F$37="Yes",BQ34+BQ13,BQ30)</f>
        <v>0</v>
      </c>
      <c r="BR36" s="59">
        <f>IF('Data Input - BAT'!$F$37="Yes",BR34+BR13,BR30)</f>
        <v>0</v>
      </c>
      <c r="BS36" s="59">
        <f>IF('Data Input - BAT'!$F$37="Yes",BS34+BS13,BS30)</f>
        <v>0</v>
      </c>
      <c r="BT36" s="59">
        <f>IF('Data Input - BAT'!$F$37="Yes",BT34+BT13,BT30)</f>
        <v>0</v>
      </c>
      <c r="BU36" s="59">
        <f>IF('Data Input - BAT'!$F$37="Yes",BU34+BU13,BU30)</f>
        <v>0</v>
      </c>
      <c r="BV36" s="59">
        <f>IF('Data Input - BAT'!$F$37="Yes",BV34+BV13,BV30)</f>
        <v>0</v>
      </c>
      <c r="BW36" s="59">
        <f>IF('Data Input - BAT'!$F$37="Yes",BW34+BW13,BW30)</f>
        <v>0</v>
      </c>
      <c r="BX36" s="59">
        <f>IF('Data Input - BAT'!$F$37="Yes",BX34+BX13,BX30)</f>
        <v>0</v>
      </c>
      <c r="BY36" s="59">
        <f>IF('Data Input - BAT'!$F$37="Yes",BY34+BY13,BY30)</f>
        <v>0</v>
      </c>
      <c r="BZ36" s="59">
        <f>IF('Data Input - BAT'!$F$37="Yes",BZ34+BZ13,BZ30)</f>
        <v>0</v>
      </c>
      <c r="CA36" s="59">
        <f>IF('Data Input - BAT'!$F$37="Yes",CA34+CA13,CA30)</f>
        <v>0</v>
      </c>
      <c r="CB36" s="59">
        <f>IF('Data Input - BAT'!$F$37="Yes",CB34+CB13,CB30)</f>
        <v>0</v>
      </c>
      <c r="CC36" s="59">
        <f>IF('Data Input - BAT'!$F$37="Yes",CC34+CC13,CC30)</f>
        <v>0</v>
      </c>
      <c r="CD36" s="59">
        <f>IF('Data Input - BAT'!$F$37="Yes",CD34+CD13,CD30)</f>
        <v>0</v>
      </c>
      <c r="CE36" s="59">
        <f>IF('Data Input - BAT'!$F$37="Yes",CE34+CE13,CE30)</f>
        <v>0</v>
      </c>
      <c r="CF36" s="59">
        <f>IF('Data Input - BAT'!$F$37="Yes",CF34+CF13,CF30)</f>
        <v>0</v>
      </c>
      <c r="CG36" s="59">
        <f>IF('Data Input - BAT'!$F$37="Yes",CG34+CG13,CG30)</f>
        <v>0</v>
      </c>
      <c r="CH36" s="59">
        <f>IF('Data Input - BAT'!$F$37="Yes",CH34+CH13,CH30)</f>
        <v>0</v>
      </c>
      <c r="CI36" s="59">
        <f>IF('Data Input - BAT'!$F$37="Yes",CI34+CI13,CI30)</f>
        <v>0</v>
      </c>
      <c r="CJ36" s="59">
        <f>IF('Data Input - BAT'!$F$37="Yes",CJ34+CJ13,CJ30)</f>
        <v>0</v>
      </c>
      <c r="CK36" s="59">
        <f>IF('Data Input - BAT'!$F$37="Yes",CK34+CK13,CK30)</f>
        <v>0</v>
      </c>
      <c r="CL36" s="59">
        <f>IF('Data Input - BAT'!$F$37="Yes",CL34+CL13,CL30)</f>
        <v>0</v>
      </c>
      <c r="CM36" s="59">
        <f>IF('Data Input - BAT'!$F$37="Yes",CM34+CM13,CM30)</f>
        <v>0</v>
      </c>
      <c r="CN36" s="59">
        <f>IF('Data Input - BAT'!$F$37="Yes",CN34+CN13,CN30)</f>
        <v>0</v>
      </c>
      <c r="CO36" s="59">
        <f>IF('Data Input - BAT'!$F$37="Yes",CO34+CO13,CO30)</f>
        <v>0</v>
      </c>
      <c r="CP36" s="59">
        <f>IF('Data Input - BAT'!$F$37="Yes",CP34+CP13,CP30)</f>
        <v>0</v>
      </c>
      <c r="CQ36" s="59">
        <f>IF('Data Input - BAT'!$F$37="Yes",CQ34+CQ13,CQ30)</f>
        <v>0</v>
      </c>
      <c r="CR36" s="59">
        <f>IF('Data Input - BAT'!$F$37="Yes",CR34+CR13,CR30)</f>
        <v>0</v>
      </c>
      <c r="CS36" s="59">
        <f>IF('Data Input - BAT'!$F$37="Yes",CS34+CS13,CS30)</f>
        <v>0</v>
      </c>
      <c r="CT36" s="59">
        <f>IF('Data Input - BAT'!$F$37="Yes",CT34+CT13,CT30)</f>
        <v>0</v>
      </c>
      <c r="CU36" s="59">
        <f>IF('Data Input - BAT'!$F$37="Yes",CU34+CU13,CU30)</f>
        <v>0</v>
      </c>
      <c r="CV36" s="59">
        <f>IF('Data Input - BAT'!$F$37="Yes",CV34+CV13,CV30)</f>
        <v>0</v>
      </c>
      <c r="CW36" s="59">
        <f>IF('Data Input - BAT'!$F$37="Yes",CW34+CW13,CW30)</f>
        <v>0</v>
      </c>
      <c r="CX36" s="59">
        <f>IF('Data Input - BAT'!$F$37="Yes",CX34+CX13,CX30)</f>
        <v>0</v>
      </c>
      <c r="CY36" s="59">
        <f>IF('Data Input - BAT'!$F$37="Yes",CY34+CY13,CY30)</f>
        <v>0</v>
      </c>
      <c r="CZ36" s="391"/>
    </row>
    <row r="37" spans="2:104" x14ac:dyDescent="0.25">
      <c r="B37" s="393"/>
      <c r="C37" s="390"/>
      <c r="D37" s="50"/>
      <c r="E37" s="50"/>
      <c r="F37" s="401"/>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391"/>
    </row>
    <row r="38" spans="2:104" x14ac:dyDescent="0.25">
      <c r="B38" s="389" t="s">
        <v>76</v>
      </c>
      <c r="C38" s="39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391"/>
    </row>
    <row r="39" spans="2:104" x14ac:dyDescent="0.25">
      <c r="B39" s="393" t="s">
        <v>82</v>
      </c>
      <c r="C39" s="9" t="s">
        <v>1117</v>
      </c>
      <c r="D39" s="58">
        <f>'Data Input - BAT'!H50</f>
        <v>0</v>
      </c>
      <c r="E39" s="58">
        <f>'Data Input - BAT'!I50</f>
        <v>0</v>
      </c>
      <c r="F39" s="58">
        <f>'Data Input - BAT'!J50</f>
        <v>0</v>
      </c>
      <c r="G39" s="58">
        <f>'Data Input - BAT'!K50</f>
        <v>0</v>
      </c>
      <c r="H39" s="58">
        <f>'Data Input - BAT'!L50</f>
        <v>0</v>
      </c>
      <c r="I39" s="58">
        <f>'Data Input - BAT'!M50</f>
        <v>0</v>
      </c>
      <c r="J39" s="58">
        <f>'Data Input - BAT'!N50</f>
        <v>0</v>
      </c>
      <c r="K39" s="58">
        <f>'Data Input - BAT'!O50</f>
        <v>0</v>
      </c>
      <c r="L39" s="58">
        <f>'Data Input - BAT'!P50</f>
        <v>0</v>
      </c>
      <c r="M39" s="58">
        <f>'Data Input - BAT'!Q50</f>
        <v>0</v>
      </c>
      <c r="N39" s="58">
        <f>'Data Input - BAT'!R50</f>
        <v>0</v>
      </c>
      <c r="O39" s="58">
        <f>'Data Input - BAT'!S50</f>
        <v>0</v>
      </c>
      <c r="P39" s="58">
        <f>'Data Input - BAT'!T50</f>
        <v>0</v>
      </c>
      <c r="Q39" s="58">
        <f>'Data Input - BAT'!U50</f>
        <v>0</v>
      </c>
      <c r="R39" s="58">
        <f>'Data Input - BAT'!V50</f>
        <v>0</v>
      </c>
      <c r="S39" s="58">
        <f>'Data Input - BAT'!W50</f>
        <v>0</v>
      </c>
      <c r="T39" s="58">
        <f>'Data Input - BAT'!X50</f>
        <v>0</v>
      </c>
      <c r="U39" s="58">
        <f>'Data Input - BAT'!Y50</f>
        <v>0</v>
      </c>
      <c r="V39" s="58">
        <f>'Data Input - BAT'!Z50</f>
        <v>0</v>
      </c>
      <c r="W39" s="58">
        <f>'Data Input - BAT'!AA50</f>
        <v>0</v>
      </c>
      <c r="X39" s="58">
        <f>'Data Input - BAT'!AB50</f>
        <v>0</v>
      </c>
      <c r="Y39" s="58">
        <f>'Data Input - BAT'!AC50</f>
        <v>0</v>
      </c>
      <c r="Z39" s="58">
        <f>'Data Input - BAT'!AD50</f>
        <v>0</v>
      </c>
      <c r="AA39" s="58">
        <f>'Data Input - BAT'!AE50</f>
        <v>0</v>
      </c>
      <c r="AB39" s="58">
        <f>'Data Input - BAT'!AF50</f>
        <v>0</v>
      </c>
      <c r="AC39" s="58">
        <f>'Data Input - BAT'!AG50</f>
        <v>0</v>
      </c>
      <c r="AD39" s="58">
        <f>'Data Input - BAT'!AH50</f>
        <v>0</v>
      </c>
      <c r="AE39" s="58">
        <f>'Data Input - BAT'!AI50</f>
        <v>0</v>
      </c>
      <c r="AF39" s="58">
        <f>'Data Input - BAT'!AJ50</f>
        <v>0</v>
      </c>
      <c r="AG39" s="58">
        <f>'Data Input - BAT'!AK50</f>
        <v>0</v>
      </c>
      <c r="AH39" s="58">
        <f>'Data Input - BAT'!AL50</f>
        <v>0</v>
      </c>
      <c r="AI39" s="58">
        <f>'Data Input - BAT'!AM50</f>
        <v>0</v>
      </c>
      <c r="AJ39" s="58">
        <f>'Data Input - BAT'!AN50</f>
        <v>0</v>
      </c>
      <c r="AK39" s="58">
        <f>'Data Input - BAT'!AO50</f>
        <v>0</v>
      </c>
      <c r="AL39" s="58">
        <f>'Data Input - BAT'!AP50</f>
        <v>0</v>
      </c>
      <c r="AM39" s="58">
        <f>'Data Input - BAT'!AQ50</f>
        <v>0</v>
      </c>
      <c r="AN39" s="58">
        <f>'Data Input - BAT'!AR50</f>
        <v>0</v>
      </c>
      <c r="AO39" s="58">
        <f>'Data Input - BAT'!AS50</f>
        <v>0</v>
      </c>
      <c r="AP39" s="58">
        <f>'Data Input - BAT'!AT50</f>
        <v>0</v>
      </c>
      <c r="AQ39" s="58">
        <f>'Data Input - BAT'!AU50</f>
        <v>0</v>
      </c>
      <c r="AR39" s="58">
        <f>'Data Input - BAT'!AV50</f>
        <v>0</v>
      </c>
      <c r="AS39" s="58">
        <f>'Data Input - BAT'!AW50</f>
        <v>0</v>
      </c>
      <c r="AT39" s="58">
        <f>'Data Input - BAT'!AX50</f>
        <v>0</v>
      </c>
      <c r="AU39" s="58">
        <f>'Data Input - BAT'!AY50</f>
        <v>0</v>
      </c>
      <c r="AV39" s="58">
        <f>'Data Input - BAT'!AZ50</f>
        <v>0</v>
      </c>
      <c r="AW39" s="58">
        <f>'Data Input - BAT'!BA50</f>
        <v>0</v>
      </c>
      <c r="AX39" s="58">
        <f>'Data Input - BAT'!BB50</f>
        <v>0</v>
      </c>
      <c r="AY39" s="58">
        <f>'Data Input - BAT'!BC50</f>
        <v>0</v>
      </c>
      <c r="AZ39" s="58">
        <f>'Data Input - BAT'!BD50</f>
        <v>0</v>
      </c>
      <c r="BA39" s="58">
        <f>'Data Input - BAT'!BE50</f>
        <v>0</v>
      </c>
      <c r="BB39" s="58">
        <f>'Data Input - BAT'!BF50</f>
        <v>0</v>
      </c>
      <c r="BC39" s="58">
        <f>'Data Input - BAT'!BG50</f>
        <v>0</v>
      </c>
      <c r="BD39" s="58">
        <f>'Data Input - BAT'!BH50</f>
        <v>0</v>
      </c>
      <c r="BE39" s="58">
        <f>'Data Input - BAT'!BI50</f>
        <v>0</v>
      </c>
      <c r="BF39" s="58">
        <f>'Data Input - BAT'!BJ50</f>
        <v>0</v>
      </c>
      <c r="BG39" s="58">
        <f>'Data Input - BAT'!BK50</f>
        <v>0</v>
      </c>
      <c r="BH39" s="58">
        <f>'Data Input - BAT'!BL50</f>
        <v>0</v>
      </c>
      <c r="BI39" s="58">
        <f>'Data Input - BAT'!BM50</f>
        <v>0</v>
      </c>
      <c r="BJ39" s="58">
        <f>'Data Input - BAT'!BN50</f>
        <v>0</v>
      </c>
      <c r="BK39" s="58">
        <f>'Data Input - BAT'!BO50</f>
        <v>0</v>
      </c>
      <c r="BL39" s="58">
        <f>'Data Input - BAT'!BP50</f>
        <v>0</v>
      </c>
      <c r="BM39" s="58">
        <f>'Data Input - BAT'!BQ50</f>
        <v>0</v>
      </c>
      <c r="BN39" s="58">
        <f>'Data Input - BAT'!BR50</f>
        <v>0</v>
      </c>
      <c r="BO39" s="58">
        <f>'Data Input - BAT'!BS50</f>
        <v>0</v>
      </c>
      <c r="BP39" s="58">
        <f>'Data Input - BAT'!BT50</f>
        <v>0</v>
      </c>
      <c r="BQ39" s="58">
        <f>'Data Input - BAT'!BU50</f>
        <v>0</v>
      </c>
      <c r="BR39" s="58">
        <f>'Data Input - BAT'!BV50</f>
        <v>0</v>
      </c>
      <c r="BS39" s="58">
        <f>'Data Input - BAT'!BW50</f>
        <v>0</v>
      </c>
      <c r="BT39" s="58">
        <f>'Data Input - BAT'!BX50</f>
        <v>0</v>
      </c>
      <c r="BU39" s="58">
        <f>'Data Input - BAT'!BY50</f>
        <v>0</v>
      </c>
      <c r="BV39" s="58">
        <f>'Data Input - BAT'!BZ50</f>
        <v>0</v>
      </c>
      <c r="BW39" s="58">
        <f>'Data Input - BAT'!CA50</f>
        <v>0</v>
      </c>
      <c r="BX39" s="58">
        <f>'Data Input - BAT'!CB50</f>
        <v>0</v>
      </c>
      <c r="BY39" s="58">
        <f>'Data Input - BAT'!CC50</f>
        <v>0</v>
      </c>
      <c r="BZ39" s="58">
        <f>'Data Input - BAT'!CD50</f>
        <v>0</v>
      </c>
      <c r="CA39" s="58">
        <f>'Data Input - BAT'!CE50</f>
        <v>0</v>
      </c>
      <c r="CB39" s="58">
        <f>'Data Input - BAT'!CF50</f>
        <v>0</v>
      </c>
      <c r="CC39" s="58">
        <f>'Data Input - BAT'!CG50</f>
        <v>0</v>
      </c>
      <c r="CD39" s="58">
        <f>'Data Input - BAT'!CH50</f>
        <v>0</v>
      </c>
      <c r="CE39" s="58">
        <f>'Data Input - BAT'!CI50</f>
        <v>0</v>
      </c>
      <c r="CF39" s="58">
        <f>'Data Input - BAT'!CJ50</f>
        <v>0</v>
      </c>
      <c r="CG39" s="58">
        <f>'Data Input - BAT'!CK50</f>
        <v>0</v>
      </c>
      <c r="CH39" s="58">
        <f>'Data Input - BAT'!CL50</f>
        <v>0</v>
      </c>
      <c r="CI39" s="58">
        <f>'Data Input - BAT'!CM50</f>
        <v>0</v>
      </c>
      <c r="CJ39" s="58">
        <f>'Data Input - BAT'!CN50</f>
        <v>0</v>
      </c>
      <c r="CK39" s="58">
        <f>'Data Input - BAT'!CO50</f>
        <v>0</v>
      </c>
      <c r="CL39" s="58">
        <f>'Data Input - BAT'!CP50</f>
        <v>0</v>
      </c>
      <c r="CM39" s="58">
        <f>'Data Input - BAT'!CQ50</f>
        <v>0</v>
      </c>
      <c r="CN39" s="58">
        <f>'Data Input - BAT'!CR50</f>
        <v>0</v>
      </c>
      <c r="CO39" s="58">
        <f>'Data Input - BAT'!CS50</f>
        <v>0</v>
      </c>
      <c r="CP39" s="58">
        <f>'Data Input - BAT'!CT50</f>
        <v>0</v>
      </c>
      <c r="CQ39" s="58">
        <f>'Data Input - BAT'!CU50</f>
        <v>0</v>
      </c>
      <c r="CR39" s="58">
        <f>'Data Input - BAT'!CV50</f>
        <v>0</v>
      </c>
      <c r="CS39" s="58">
        <f>'Data Input - BAT'!CW50</f>
        <v>0</v>
      </c>
      <c r="CT39" s="58">
        <f>'Data Input - BAT'!CX50</f>
        <v>0</v>
      </c>
      <c r="CU39" s="58">
        <f>'Data Input - BAT'!CY50</f>
        <v>0</v>
      </c>
      <c r="CV39" s="58">
        <f>'Data Input - BAT'!CZ50</f>
        <v>0</v>
      </c>
      <c r="CW39" s="58">
        <f>'Data Input - BAT'!DA50</f>
        <v>0</v>
      </c>
      <c r="CX39" s="58">
        <f>'Data Input - BAT'!DB50</f>
        <v>0</v>
      </c>
      <c r="CY39" s="58">
        <f>'Data Input - BAT'!DC50</f>
        <v>0</v>
      </c>
      <c r="CZ39" s="391"/>
    </row>
    <row r="40" spans="2:104" x14ac:dyDescent="0.25">
      <c r="B40" s="393" t="s">
        <v>187</v>
      </c>
      <c r="C40" s="9" t="s">
        <v>1117</v>
      </c>
      <c r="D40" s="59">
        <f>D39*D$7</f>
        <v>0</v>
      </c>
      <c r="E40" s="59">
        <f t="shared" ref="E40:BP40" si="21">E39*E$7</f>
        <v>0</v>
      </c>
      <c r="F40" s="59">
        <f t="shared" si="21"/>
        <v>0</v>
      </c>
      <c r="G40" s="59">
        <f t="shared" si="21"/>
        <v>0</v>
      </c>
      <c r="H40" s="59">
        <f t="shared" si="21"/>
        <v>0</v>
      </c>
      <c r="I40" s="59">
        <f t="shared" si="21"/>
        <v>0</v>
      </c>
      <c r="J40" s="59">
        <f t="shared" si="21"/>
        <v>0</v>
      </c>
      <c r="K40" s="59">
        <f t="shared" si="21"/>
        <v>0</v>
      </c>
      <c r="L40" s="59">
        <f t="shared" si="21"/>
        <v>0</v>
      </c>
      <c r="M40" s="59">
        <f t="shared" si="21"/>
        <v>0</v>
      </c>
      <c r="N40" s="59">
        <f t="shared" si="21"/>
        <v>0</v>
      </c>
      <c r="O40" s="59">
        <f t="shared" si="21"/>
        <v>0</v>
      </c>
      <c r="P40" s="59">
        <f t="shared" si="21"/>
        <v>0</v>
      </c>
      <c r="Q40" s="59">
        <f t="shared" si="21"/>
        <v>0</v>
      </c>
      <c r="R40" s="59">
        <f t="shared" si="21"/>
        <v>0</v>
      </c>
      <c r="S40" s="59">
        <f t="shared" si="21"/>
        <v>0</v>
      </c>
      <c r="T40" s="59">
        <f t="shared" si="21"/>
        <v>0</v>
      </c>
      <c r="U40" s="59">
        <f t="shared" si="21"/>
        <v>0</v>
      </c>
      <c r="V40" s="59">
        <f t="shared" si="21"/>
        <v>0</v>
      </c>
      <c r="W40" s="59">
        <f t="shared" si="21"/>
        <v>0</v>
      </c>
      <c r="X40" s="59">
        <f t="shared" si="21"/>
        <v>0</v>
      </c>
      <c r="Y40" s="59">
        <f t="shared" si="21"/>
        <v>0</v>
      </c>
      <c r="Z40" s="59">
        <f t="shared" si="21"/>
        <v>0</v>
      </c>
      <c r="AA40" s="59">
        <f t="shared" si="21"/>
        <v>0</v>
      </c>
      <c r="AB40" s="59">
        <f t="shared" si="21"/>
        <v>0</v>
      </c>
      <c r="AC40" s="59">
        <f t="shared" si="21"/>
        <v>0</v>
      </c>
      <c r="AD40" s="59">
        <f t="shared" si="21"/>
        <v>0</v>
      </c>
      <c r="AE40" s="59">
        <f t="shared" si="21"/>
        <v>0</v>
      </c>
      <c r="AF40" s="59">
        <f t="shared" si="21"/>
        <v>0</v>
      </c>
      <c r="AG40" s="59">
        <f t="shared" si="21"/>
        <v>0</v>
      </c>
      <c r="AH40" s="59">
        <f t="shared" si="21"/>
        <v>0</v>
      </c>
      <c r="AI40" s="59">
        <f t="shared" si="21"/>
        <v>0</v>
      </c>
      <c r="AJ40" s="59">
        <f t="shared" si="21"/>
        <v>0</v>
      </c>
      <c r="AK40" s="59">
        <f t="shared" si="21"/>
        <v>0</v>
      </c>
      <c r="AL40" s="59">
        <f t="shared" si="21"/>
        <v>0</v>
      </c>
      <c r="AM40" s="59">
        <f t="shared" si="21"/>
        <v>0</v>
      </c>
      <c r="AN40" s="59">
        <f t="shared" si="21"/>
        <v>0</v>
      </c>
      <c r="AO40" s="59">
        <f t="shared" si="21"/>
        <v>0</v>
      </c>
      <c r="AP40" s="59">
        <f t="shared" si="21"/>
        <v>0</v>
      </c>
      <c r="AQ40" s="59">
        <f t="shared" si="21"/>
        <v>0</v>
      </c>
      <c r="AR40" s="59">
        <f t="shared" si="21"/>
        <v>0</v>
      </c>
      <c r="AS40" s="59">
        <f t="shared" si="21"/>
        <v>0</v>
      </c>
      <c r="AT40" s="59">
        <f t="shared" si="21"/>
        <v>0</v>
      </c>
      <c r="AU40" s="59">
        <f t="shared" si="21"/>
        <v>0</v>
      </c>
      <c r="AV40" s="59">
        <f t="shared" si="21"/>
        <v>0</v>
      </c>
      <c r="AW40" s="59">
        <f t="shared" si="21"/>
        <v>0</v>
      </c>
      <c r="AX40" s="59">
        <f t="shared" si="21"/>
        <v>0</v>
      </c>
      <c r="AY40" s="59">
        <f t="shared" si="21"/>
        <v>0</v>
      </c>
      <c r="AZ40" s="59">
        <f t="shared" si="21"/>
        <v>0</v>
      </c>
      <c r="BA40" s="59">
        <f t="shared" si="21"/>
        <v>0</v>
      </c>
      <c r="BB40" s="59">
        <f t="shared" si="21"/>
        <v>0</v>
      </c>
      <c r="BC40" s="59">
        <f t="shared" si="21"/>
        <v>0</v>
      </c>
      <c r="BD40" s="59">
        <f t="shared" si="21"/>
        <v>0</v>
      </c>
      <c r="BE40" s="59">
        <f t="shared" si="21"/>
        <v>0</v>
      </c>
      <c r="BF40" s="59">
        <f t="shared" si="21"/>
        <v>0</v>
      </c>
      <c r="BG40" s="59">
        <f t="shared" si="21"/>
        <v>0</v>
      </c>
      <c r="BH40" s="59">
        <f t="shared" si="21"/>
        <v>0</v>
      </c>
      <c r="BI40" s="59">
        <f t="shared" si="21"/>
        <v>0</v>
      </c>
      <c r="BJ40" s="59">
        <f t="shared" si="21"/>
        <v>0</v>
      </c>
      <c r="BK40" s="59">
        <f t="shared" si="21"/>
        <v>0</v>
      </c>
      <c r="BL40" s="59">
        <f t="shared" si="21"/>
        <v>0</v>
      </c>
      <c r="BM40" s="59">
        <f t="shared" si="21"/>
        <v>0</v>
      </c>
      <c r="BN40" s="59">
        <f t="shared" si="21"/>
        <v>0</v>
      </c>
      <c r="BO40" s="59">
        <f t="shared" si="21"/>
        <v>0</v>
      </c>
      <c r="BP40" s="59">
        <f t="shared" si="21"/>
        <v>0</v>
      </c>
      <c r="BQ40" s="59">
        <f t="shared" ref="BQ40:CY40" si="22">BQ39*BQ$7</f>
        <v>0</v>
      </c>
      <c r="BR40" s="59">
        <f t="shared" si="22"/>
        <v>0</v>
      </c>
      <c r="BS40" s="59">
        <f t="shared" si="22"/>
        <v>0</v>
      </c>
      <c r="BT40" s="59">
        <f t="shared" si="22"/>
        <v>0</v>
      </c>
      <c r="BU40" s="59">
        <f t="shared" si="22"/>
        <v>0</v>
      </c>
      <c r="BV40" s="59">
        <f t="shared" si="22"/>
        <v>0</v>
      </c>
      <c r="BW40" s="59">
        <f t="shared" si="22"/>
        <v>0</v>
      </c>
      <c r="BX40" s="59">
        <f t="shared" si="22"/>
        <v>0</v>
      </c>
      <c r="BY40" s="59">
        <f t="shared" si="22"/>
        <v>0</v>
      </c>
      <c r="BZ40" s="59">
        <f t="shared" si="22"/>
        <v>0</v>
      </c>
      <c r="CA40" s="59">
        <f t="shared" si="22"/>
        <v>0</v>
      </c>
      <c r="CB40" s="59">
        <f t="shared" si="22"/>
        <v>0</v>
      </c>
      <c r="CC40" s="59">
        <f t="shared" si="22"/>
        <v>0</v>
      </c>
      <c r="CD40" s="59">
        <f t="shared" si="22"/>
        <v>0</v>
      </c>
      <c r="CE40" s="59">
        <f t="shared" si="22"/>
        <v>0</v>
      </c>
      <c r="CF40" s="59">
        <f t="shared" si="22"/>
        <v>0</v>
      </c>
      <c r="CG40" s="59">
        <f t="shared" si="22"/>
        <v>0</v>
      </c>
      <c r="CH40" s="59">
        <f t="shared" si="22"/>
        <v>0</v>
      </c>
      <c r="CI40" s="59">
        <f t="shared" si="22"/>
        <v>0</v>
      </c>
      <c r="CJ40" s="59">
        <f t="shared" si="22"/>
        <v>0</v>
      </c>
      <c r="CK40" s="59">
        <f t="shared" si="22"/>
        <v>0</v>
      </c>
      <c r="CL40" s="59">
        <f t="shared" si="22"/>
        <v>0</v>
      </c>
      <c r="CM40" s="59">
        <f t="shared" si="22"/>
        <v>0</v>
      </c>
      <c r="CN40" s="59">
        <f t="shared" si="22"/>
        <v>0</v>
      </c>
      <c r="CO40" s="59">
        <f t="shared" si="22"/>
        <v>0</v>
      </c>
      <c r="CP40" s="59">
        <f t="shared" si="22"/>
        <v>0</v>
      </c>
      <c r="CQ40" s="59">
        <f t="shared" si="22"/>
        <v>0</v>
      </c>
      <c r="CR40" s="59">
        <f t="shared" si="22"/>
        <v>0</v>
      </c>
      <c r="CS40" s="59">
        <f t="shared" si="22"/>
        <v>0</v>
      </c>
      <c r="CT40" s="59">
        <f t="shared" si="22"/>
        <v>0</v>
      </c>
      <c r="CU40" s="59">
        <f t="shared" si="22"/>
        <v>0</v>
      </c>
      <c r="CV40" s="59">
        <f t="shared" si="22"/>
        <v>0</v>
      </c>
      <c r="CW40" s="59">
        <f t="shared" si="22"/>
        <v>0</v>
      </c>
      <c r="CX40" s="59">
        <f t="shared" si="22"/>
        <v>0</v>
      </c>
      <c r="CY40" s="59">
        <f t="shared" si="22"/>
        <v>0</v>
      </c>
      <c r="CZ40" s="391"/>
    </row>
    <row r="41" spans="2:104" x14ac:dyDescent="0.25">
      <c r="B41" s="392"/>
      <c r="C41" s="39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50"/>
      <c r="CZ41" s="391"/>
    </row>
    <row r="42" spans="2:104" x14ac:dyDescent="0.25">
      <c r="B42" s="389" t="s">
        <v>78</v>
      </c>
      <c r="C42" s="39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50"/>
      <c r="CZ42" s="391"/>
    </row>
    <row r="43" spans="2:104" x14ac:dyDescent="0.25">
      <c r="B43" s="393" t="s">
        <v>167</v>
      </c>
      <c r="C43" s="9" t="s">
        <v>1117</v>
      </c>
      <c r="D43" s="58">
        <f>'Data Input - BAT'!H79</f>
        <v>0</v>
      </c>
      <c r="E43" s="58">
        <f>'Data Input - BAT'!I79</f>
        <v>0</v>
      </c>
      <c r="F43" s="58">
        <f>'Data Input - BAT'!J79</f>
        <v>0</v>
      </c>
      <c r="G43" s="58">
        <f>'Data Input - BAT'!K79</f>
        <v>0</v>
      </c>
      <c r="H43" s="58">
        <f>'Data Input - BAT'!L79</f>
        <v>0</v>
      </c>
      <c r="I43" s="58">
        <f>'Data Input - BAT'!M79</f>
        <v>0</v>
      </c>
      <c r="J43" s="58">
        <f>'Data Input - BAT'!N79</f>
        <v>0</v>
      </c>
      <c r="K43" s="58">
        <f>'Data Input - BAT'!O79</f>
        <v>0</v>
      </c>
      <c r="L43" s="58">
        <f>'Data Input - BAT'!P79</f>
        <v>0</v>
      </c>
      <c r="M43" s="58">
        <f>'Data Input - BAT'!Q79</f>
        <v>0</v>
      </c>
      <c r="N43" s="58">
        <f>'Data Input - BAT'!R79</f>
        <v>0</v>
      </c>
      <c r="O43" s="58">
        <f>'Data Input - BAT'!S79</f>
        <v>0</v>
      </c>
      <c r="P43" s="58">
        <f>'Data Input - BAT'!T79</f>
        <v>0</v>
      </c>
      <c r="Q43" s="58">
        <f>'Data Input - BAT'!U79</f>
        <v>0</v>
      </c>
      <c r="R43" s="58">
        <f>'Data Input - BAT'!V79</f>
        <v>0</v>
      </c>
      <c r="S43" s="58">
        <f>'Data Input - BAT'!W79</f>
        <v>0</v>
      </c>
      <c r="T43" s="58">
        <f>'Data Input - BAT'!X79</f>
        <v>0</v>
      </c>
      <c r="U43" s="58">
        <f>'Data Input - BAT'!Y79</f>
        <v>0</v>
      </c>
      <c r="V43" s="58">
        <f>'Data Input - BAT'!Z79</f>
        <v>0</v>
      </c>
      <c r="W43" s="58">
        <f>'Data Input - BAT'!AA79</f>
        <v>0</v>
      </c>
      <c r="X43" s="58">
        <f>'Data Input - BAT'!AB79</f>
        <v>0</v>
      </c>
      <c r="Y43" s="58">
        <f>'Data Input - BAT'!AC79</f>
        <v>0</v>
      </c>
      <c r="Z43" s="58">
        <f>'Data Input - BAT'!AD79</f>
        <v>0</v>
      </c>
      <c r="AA43" s="58">
        <f>'Data Input - BAT'!AE79</f>
        <v>0</v>
      </c>
      <c r="AB43" s="58">
        <f>'Data Input - BAT'!AF79</f>
        <v>0</v>
      </c>
      <c r="AC43" s="58">
        <f>'Data Input - BAT'!AG79</f>
        <v>0</v>
      </c>
      <c r="AD43" s="58">
        <f>'Data Input - BAT'!AH79</f>
        <v>0</v>
      </c>
      <c r="AE43" s="58">
        <f>'Data Input - BAT'!AI79</f>
        <v>0</v>
      </c>
      <c r="AF43" s="58">
        <f>'Data Input - BAT'!AJ79</f>
        <v>0</v>
      </c>
      <c r="AG43" s="58">
        <f>'Data Input - BAT'!AK79</f>
        <v>0</v>
      </c>
      <c r="AH43" s="58">
        <f>'Data Input - BAT'!AL79</f>
        <v>0</v>
      </c>
      <c r="AI43" s="58">
        <f>'Data Input - BAT'!AM79</f>
        <v>0</v>
      </c>
      <c r="AJ43" s="58">
        <f>'Data Input - BAT'!AN79</f>
        <v>0</v>
      </c>
      <c r="AK43" s="58">
        <f>'Data Input - BAT'!AO79</f>
        <v>0</v>
      </c>
      <c r="AL43" s="58">
        <f>'Data Input - BAT'!AP79</f>
        <v>0</v>
      </c>
      <c r="AM43" s="58">
        <f>'Data Input - BAT'!AQ79</f>
        <v>0</v>
      </c>
      <c r="AN43" s="58">
        <f>'Data Input - BAT'!AR79</f>
        <v>0</v>
      </c>
      <c r="AO43" s="58">
        <f>'Data Input - BAT'!AS79</f>
        <v>0</v>
      </c>
      <c r="AP43" s="58">
        <f>'Data Input - BAT'!AT79</f>
        <v>0</v>
      </c>
      <c r="AQ43" s="58">
        <f>'Data Input - BAT'!AU79</f>
        <v>0</v>
      </c>
      <c r="AR43" s="58">
        <f>'Data Input - BAT'!AV79</f>
        <v>0</v>
      </c>
      <c r="AS43" s="58">
        <f>'Data Input - BAT'!AW79</f>
        <v>0</v>
      </c>
      <c r="AT43" s="58">
        <f>'Data Input - BAT'!AX79</f>
        <v>0</v>
      </c>
      <c r="AU43" s="58">
        <f>'Data Input - BAT'!AY79</f>
        <v>0</v>
      </c>
      <c r="AV43" s="58">
        <f>'Data Input - BAT'!AZ79</f>
        <v>0</v>
      </c>
      <c r="AW43" s="58">
        <f>'Data Input - BAT'!BA79</f>
        <v>0</v>
      </c>
      <c r="AX43" s="58">
        <f>'Data Input - BAT'!BB79</f>
        <v>0</v>
      </c>
      <c r="AY43" s="58">
        <f>'Data Input - BAT'!BC79</f>
        <v>0</v>
      </c>
      <c r="AZ43" s="58">
        <f>'Data Input - BAT'!BD79</f>
        <v>0</v>
      </c>
      <c r="BA43" s="58">
        <f>'Data Input - BAT'!BE79</f>
        <v>0</v>
      </c>
      <c r="BB43" s="58">
        <f>'Data Input - BAT'!BF79</f>
        <v>0</v>
      </c>
      <c r="BC43" s="58">
        <f>'Data Input - BAT'!BG79</f>
        <v>0</v>
      </c>
      <c r="BD43" s="58">
        <f>'Data Input - BAT'!BH79</f>
        <v>0</v>
      </c>
      <c r="BE43" s="58">
        <f>'Data Input - BAT'!BI79</f>
        <v>0</v>
      </c>
      <c r="BF43" s="58">
        <f>'Data Input - BAT'!BJ79</f>
        <v>0</v>
      </c>
      <c r="BG43" s="58">
        <f>'Data Input - BAT'!BK79</f>
        <v>0</v>
      </c>
      <c r="BH43" s="58">
        <f>'Data Input - BAT'!BL79</f>
        <v>0</v>
      </c>
      <c r="BI43" s="58">
        <f>'Data Input - BAT'!BM79</f>
        <v>0</v>
      </c>
      <c r="BJ43" s="58">
        <f>'Data Input - BAT'!BN79</f>
        <v>0</v>
      </c>
      <c r="BK43" s="58">
        <f>'Data Input - BAT'!BO79</f>
        <v>0</v>
      </c>
      <c r="BL43" s="58">
        <f>'Data Input - BAT'!BP79</f>
        <v>0</v>
      </c>
      <c r="BM43" s="58">
        <f>'Data Input - BAT'!BQ79</f>
        <v>0</v>
      </c>
      <c r="BN43" s="58">
        <f>'Data Input - BAT'!BR79</f>
        <v>0</v>
      </c>
      <c r="BO43" s="58">
        <f>'Data Input - BAT'!BS79</f>
        <v>0</v>
      </c>
      <c r="BP43" s="58">
        <f>'Data Input - BAT'!BT79</f>
        <v>0</v>
      </c>
      <c r="BQ43" s="58">
        <f>'Data Input - BAT'!BU79</f>
        <v>0</v>
      </c>
      <c r="BR43" s="58">
        <f>'Data Input - BAT'!BV79</f>
        <v>0</v>
      </c>
      <c r="BS43" s="58">
        <f>'Data Input - BAT'!BW79</f>
        <v>0</v>
      </c>
      <c r="BT43" s="58">
        <f>'Data Input - BAT'!BX79</f>
        <v>0</v>
      </c>
      <c r="BU43" s="58">
        <f>'Data Input - BAT'!BY79</f>
        <v>0</v>
      </c>
      <c r="BV43" s="58">
        <f>'Data Input - BAT'!BZ79</f>
        <v>0</v>
      </c>
      <c r="BW43" s="58">
        <f>'Data Input - BAT'!CA79</f>
        <v>0</v>
      </c>
      <c r="BX43" s="58">
        <f>'Data Input - BAT'!CB79</f>
        <v>0</v>
      </c>
      <c r="BY43" s="58">
        <f>'Data Input - BAT'!CC79</f>
        <v>0</v>
      </c>
      <c r="BZ43" s="58">
        <f>'Data Input - BAT'!CD79</f>
        <v>0</v>
      </c>
      <c r="CA43" s="58">
        <f>'Data Input - BAT'!CE79</f>
        <v>0</v>
      </c>
      <c r="CB43" s="58">
        <f>'Data Input - BAT'!CF79</f>
        <v>0</v>
      </c>
      <c r="CC43" s="58">
        <f>'Data Input - BAT'!CG79</f>
        <v>0</v>
      </c>
      <c r="CD43" s="58">
        <f>'Data Input - BAT'!CH79</f>
        <v>0</v>
      </c>
      <c r="CE43" s="58">
        <f>'Data Input - BAT'!CI79</f>
        <v>0</v>
      </c>
      <c r="CF43" s="58">
        <f>'Data Input - BAT'!CJ79</f>
        <v>0</v>
      </c>
      <c r="CG43" s="58">
        <f>'Data Input - BAT'!CK79</f>
        <v>0</v>
      </c>
      <c r="CH43" s="58">
        <f>'Data Input - BAT'!CL79</f>
        <v>0</v>
      </c>
      <c r="CI43" s="58">
        <f>'Data Input - BAT'!CM79</f>
        <v>0</v>
      </c>
      <c r="CJ43" s="58">
        <f>'Data Input - BAT'!CN79</f>
        <v>0</v>
      </c>
      <c r="CK43" s="58">
        <f>'Data Input - BAT'!CO79</f>
        <v>0</v>
      </c>
      <c r="CL43" s="58">
        <f>'Data Input - BAT'!CP79</f>
        <v>0</v>
      </c>
      <c r="CM43" s="58">
        <f>'Data Input - BAT'!CQ79</f>
        <v>0</v>
      </c>
      <c r="CN43" s="58">
        <f>'Data Input - BAT'!CR79</f>
        <v>0</v>
      </c>
      <c r="CO43" s="58">
        <f>'Data Input - BAT'!CS79</f>
        <v>0</v>
      </c>
      <c r="CP43" s="58">
        <f>'Data Input - BAT'!CT79</f>
        <v>0</v>
      </c>
      <c r="CQ43" s="58">
        <f>'Data Input - BAT'!CU79</f>
        <v>0</v>
      </c>
      <c r="CR43" s="58">
        <f>'Data Input - BAT'!CV79</f>
        <v>0</v>
      </c>
      <c r="CS43" s="58">
        <f>'Data Input - BAT'!CW79</f>
        <v>0</v>
      </c>
      <c r="CT43" s="58">
        <f>'Data Input - BAT'!CX79</f>
        <v>0</v>
      </c>
      <c r="CU43" s="58">
        <f>'Data Input - BAT'!CY79</f>
        <v>0</v>
      </c>
      <c r="CV43" s="58">
        <f>'Data Input - BAT'!CZ79</f>
        <v>0</v>
      </c>
      <c r="CW43" s="58">
        <f>'Data Input - BAT'!DA79</f>
        <v>0</v>
      </c>
      <c r="CX43" s="58">
        <f>'Data Input - BAT'!DB79</f>
        <v>0</v>
      </c>
      <c r="CY43" s="58">
        <f>'Data Input - BAT'!DC79</f>
        <v>0</v>
      </c>
      <c r="CZ43" s="391"/>
    </row>
    <row r="44" spans="2:104" x14ac:dyDescent="0.25">
      <c r="B44" s="393" t="s">
        <v>188</v>
      </c>
      <c r="C44" s="9" t="s">
        <v>1117</v>
      </c>
      <c r="D44" s="59">
        <f>D43*D$7</f>
        <v>0</v>
      </c>
      <c r="E44" s="59">
        <f t="shared" ref="E44:BP44" si="23">E43*E$7</f>
        <v>0</v>
      </c>
      <c r="F44" s="59">
        <f t="shared" si="23"/>
        <v>0</v>
      </c>
      <c r="G44" s="59">
        <f t="shared" si="23"/>
        <v>0</v>
      </c>
      <c r="H44" s="59">
        <f t="shared" si="23"/>
        <v>0</v>
      </c>
      <c r="I44" s="59">
        <f t="shared" si="23"/>
        <v>0</v>
      </c>
      <c r="J44" s="59">
        <f t="shared" si="23"/>
        <v>0</v>
      </c>
      <c r="K44" s="59">
        <f t="shared" si="23"/>
        <v>0</v>
      </c>
      <c r="L44" s="59">
        <f t="shared" si="23"/>
        <v>0</v>
      </c>
      <c r="M44" s="59">
        <f t="shared" si="23"/>
        <v>0</v>
      </c>
      <c r="N44" s="59">
        <f t="shared" si="23"/>
        <v>0</v>
      </c>
      <c r="O44" s="59">
        <f t="shared" si="23"/>
        <v>0</v>
      </c>
      <c r="P44" s="59">
        <f t="shared" si="23"/>
        <v>0</v>
      </c>
      <c r="Q44" s="59">
        <f t="shared" si="23"/>
        <v>0</v>
      </c>
      <c r="R44" s="59">
        <f t="shared" si="23"/>
        <v>0</v>
      </c>
      <c r="S44" s="59">
        <f t="shared" si="23"/>
        <v>0</v>
      </c>
      <c r="T44" s="59">
        <f t="shared" si="23"/>
        <v>0</v>
      </c>
      <c r="U44" s="59">
        <f t="shared" si="23"/>
        <v>0</v>
      </c>
      <c r="V44" s="59">
        <f t="shared" si="23"/>
        <v>0</v>
      </c>
      <c r="W44" s="59">
        <f t="shared" si="23"/>
        <v>0</v>
      </c>
      <c r="X44" s="59">
        <f t="shared" si="23"/>
        <v>0</v>
      </c>
      <c r="Y44" s="59">
        <f t="shared" si="23"/>
        <v>0</v>
      </c>
      <c r="Z44" s="59">
        <f t="shared" si="23"/>
        <v>0</v>
      </c>
      <c r="AA44" s="59">
        <f t="shared" si="23"/>
        <v>0</v>
      </c>
      <c r="AB44" s="59">
        <f t="shared" si="23"/>
        <v>0</v>
      </c>
      <c r="AC44" s="59">
        <f t="shared" si="23"/>
        <v>0</v>
      </c>
      <c r="AD44" s="59">
        <f t="shared" si="23"/>
        <v>0</v>
      </c>
      <c r="AE44" s="59">
        <f t="shared" si="23"/>
        <v>0</v>
      </c>
      <c r="AF44" s="59">
        <f t="shared" si="23"/>
        <v>0</v>
      </c>
      <c r="AG44" s="59">
        <f t="shared" si="23"/>
        <v>0</v>
      </c>
      <c r="AH44" s="59">
        <f t="shared" si="23"/>
        <v>0</v>
      </c>
      <c r="AI44" s="59">
        <f t="shared" si="23"/>
        <v>0</v>
      </c>
      <c r="AJ44" s="59">
        <f t="shared" si="23"/>
        <v>0</v>
      </c>
      <c r="AK44" s="59">
        <f t="shared" si="23"/>
        <v>0</v>
      </c>
      <c r="AL44" s="59">
        <f t="shared" si="23"/>
        <v>0</v>
      </c>
      <c r="AM44" s="59">
        <f t="shared" si="23"/>
        <v>0</v>
      </c>
      <c r="AN44" s="59">
        <f t="shared" si="23"/>
        <v>0</v>
      </c>
      <c r="AO44" s="59">
        <f t="shared" si="23"/>
        <v>0</v>
      </c>
      <c r="AP44" s="59">
        <f t="shared" si="23"/>
        <v>0</v>
      </c>
      <c r="AQ44" s="59">
        <f t="shared" si="23"/>
        <v>0</v>
      </c>
      <c r="AR44" s="59">
        <f t="shared" si="23"/>
        <v>0</v>
      </c>
      <c r="AS44" s="59">
        <f t="shared" si="23"/>
        <v>0</v>
      </c>
      <c r="AT44" s="59">
        <f t="shared" si="23"/>
        <v>0</v>
      </c>
      <c r="AU44" s="59">
        <f t="shared" si="23"/>
        <v>0</v>
      </c>
      <c r="AV44" s="59">
        <f t="shared" si="23"/>
        <v>0</v>
      </c>
      <c r="AW44" s="59">
        <f t="shared" si="23"/>
        <v>0</v>
      </c>
      <c r="AX44" s="59">
        <f t="shared" si="23"/>
        <v>0</v>
      </c>
      <c r="AY44" s="59">
        <f t="shared" si="23"/>
        <v>0</v>
      </c>
      <c r="AZ44" s="59">
        <f t="shared" si="23"/>
        <v>0</v>
      </c>
      <c r="BA44" s="59">
        <f t="shared" si="23"/>
        <v>0</v>
      </c>
      <c r="BB44" s="59">
        <f t="shared" si="23"/>
        <v>0</v>
      </c>
      <c r="BC44" s="59">
        <f t="shared" si="23"/>
        <v>0</v>
      </c>
      <c r="BD44" s="59">
        <f t="shared" si="23"/>
        <v>0</v>
      </c>
      <c r="BE44" s="59">
        <f t="shared" si="23"/>
        <v>0</v>
      </c>
      <c r="BF44" s="59">
        <f t="shared" si="23"/>
        <v>0</v>
      </c>
      <c r="BG44" s="59">
        <f t="shared" si="23"/>
        <v>0</v>
      </c>
      <c r="BH44" s="59">
        <f t="shared" si="23"/>
        <v>0</v>
      </c>
      <c r="BI44" s="59">
        <f t="shared" si="23"/>
        <v>0</v>
      </c>
      <c r="BJ44" s="59">
        <f t="shared" si="23"/>
        <v>0</v>
      </c>
      <c r="BK44" s="59">
        <f t="shared" si="23"/>
        <v>0</v>
      </c>
      <c r="BL44" s="59">
        <f t="shared" si="23"/>
        <v>0</v>
      </c>
      <c r="BM44" s="59">
        <f t="shared" si="23"/>
        <v>0</v>
      </c>
      <c r="BN44" s="59">
        <f t="shared" si="23"/>
        <v>0</v>
      </c>
      <c r="BO44" s="59">
        <f t="shared" si="23"/>
        <v>0</v>
      </c>
      <c r="BP44" s="59">
        <f t="shared" si="23"/>
        <v>0</v>
      </c>
      <c r="BQ44" s="59">
        <f t="shared" ref="BQ44:CY44" si="24">BQ43*BQ$7</f>
        <v>0</v>
      </c>
      <c r="BR44" s="59">
        <f t="shared" si="24"/>
        <v>0</v>
      </c>
      <c r="BS44" s="59">
        <f t="shared" si="24"/>
        <v>0</v>
      </c>
      <c r="BT44" s="59">
        <f t="shared" si="24"/>
        <v>0</v>
      </c>
      <c r="BU44" s="59">
        <f t="shared" si="24"/>
        <v>0</v>
      </c>
      <c r="BV44" s="59">
        <f t="shared" si="24"/>
        <v>0</v>
      </c>
      <c r="BW44" s="59">
        <f t="shared" si="24"/>
        <v>0</v>
      </c>
      <c r="BX44" s="59">
        <f t="shared" si="24"/>
        <v>0</v>
      </c>
      <c r="BY44" s="59">
        <f t="shared" si="24"/>
        <v>0</v>
      </c>
      <c r="BZ44" s="59">
        <f t="shared" si="24"/>
        <v>0</v>
      </c>
      <c r="CA44" s="59">
        <f t="shared" si="24"/>
        <v>0</v>
      </c>
      <c r="CB44" s="59">
        <f t="shared" si="24"/>
        <v>0</v>
      </c>
      <c r="CC44" s="59">
        <f t="shared" si="24"/>
        <v>0</v>
      </c>
      <c r="CD44" s="59">
        <f t="shared" si="24"/>
        <v>0</v>
      </c>
      <c r="CE44" s="59">
        <f t="shared" si="24"/>
        <v>0</v>
      </c>
      <c r="CF44" s="59">
        <f t="shared" si="24"/>
        <v>0</v>
      </c>
      <c r="CG44" s="59">
        <f t="shared" si="24"/>
        <v>0</v>
      </c>
      <c r="CH44" s="59">
        <f t="shared" si="24"/>
        <v>0</v>
      </c>
      <c r="CI44" s="59">
        <f t="shared" si="24"/>
        <v>0</v>
      </c>
      <c r="CJ44" s="59">
        <f t="shared" si="24"/>
        <v>0</v>
      </c>
      <c r="CK44" s="59">
        <f t="shared" si="24"/>
        <v>0</v>
      </c>
      <c r="CL44" s="59">
        <f t="shared" si="24"/>
        <v>0</v>
      </c>
      <c r="CM44" s="59">
        <f t="shared" si="24"/>
        <v>0</v>
      </c>
      <c r="CN44" s="59">
        <f t="shared" si="24"/>
        <v>0</v>
      </c>
      <c r="CO44" s="59">
        <f t="shared" si="24"/>
        <v>0</v>
      </c>
      <c r="CP44" s="59">
        <f t="shared" si="24"/>
        <v>0</v>
      </c>
      <c r="CQ44" s="59">
        <f t="shared" si="24"/>
        <v>0</v>
      </c>
      <c r="CR44" s="59">
        <f t="shared" si="24"/>
        <v>0</v>
      </c>
      <c r="CS44" s="59">
        <f t="shared" si="24"/>
        <v>0</v>
      </c>
      <c r="CT44" s="59">
        <f t="shared" si="24"/>
        <v>0</v>
      </c>
      <c r="CU44" s="59">
        <f t="shared" si="24"/>
        <v>0</v>
      </c>
      <c r="CV44" s="59">
        <f t="shared" si="24"/>
        <v>0</v>
      </c>
      <c r="CW44" s="59">
        <f t="shared" si="24"/>
        <v>0</v>
      </c>
      <c r="CX44" s="59">
        <f t="shared" si="24"/>
        <v>0</v>
      </c>
      <c r="CY44" s="59">
        <f t="shared" si="24"/>
        <v>0</v>
      </c>
      <c r="CZ44" s="391"/>
    </row>
    <row r="45" spans="2:104" x14ac:dyDescent="0.25">
      <c r="B45" s="393"/>
      <c r="C45" s="39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391"/>
    </row>
    <row r="46" spans="2:104" x14ac:dyDescent="0.25">
      <c r="B46" s="389" t="s">
        <v>77</v>
      </c>
      <c r="C46" s="39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c r="CW46" s="50"/>
      <c r="CX46" s="50"/>
      <c r="CY46" s="50"/>
      <c r="CZ46" s="391"/>
    </row>
    <row r="47" spans="2:104" x14ac:dyDescent="0.25">
      <c r="B47" s="393" t="s">
        <v>167</v>
      </c>
      <c r="C47" s="9" t="s">
        <v>1117</v>
      </c>
      <c r="D47" s="58">
        <f>'Data Input - BAT'!H100</f>
        <v>0</v>
      </c>
      <c r="E47" s="58">
        <f>'Data Input - BAT'!I100</f>
        <v>0</v>
      </c>
      <c r="F47" s="58">
        <f>'Data Input - BAT'!J100</f>
        <v>0</v>
      </c>
      <c r="G47" s="58">
        <f>'Data Input - BAT'!K100</f>
        <v>0</v>
      </c>
      <c r="H47" s="58">
        <f>'Data Input - BAT'!L100</f>
        <v>0</v>
      </c>
      <c r="I47" s="58">
        <f>'Data Input - BAT'!M100</f>
        <v>0</v>
      </c>
      <c r="J47" s="58">
        <f>'Data Input - BAT'!N100</f>
        <v>0</v>
      </c>
      <c r="K47" s="58">
        <f>'Data Input - BAT'!O100</f>
        <v>0</v>
      </c>
      <c r="L47" s="58">
        <f>'Data Input - BAT'!P100</f>
        <v>0</v>
      </c>
      <c r="M47" s="58">
        <f>'Data Input - BAT'!Q100</f>
        <v>0</v>
      </c>
      <c r="N47" s="58">
        <f>'Data Input - BAT'!R100</f>
        <v>0</v>
      </c>
      <c r="O47" s="58">
        <f>'Data Input - BAT'!S100</f>
        <v>0</v>
      </c>
      <c r="P47" s="58">
        <f>'Data Input - BAT'!T100</f>
        <v>0</v>
      </c>
      <c r="Q47" s="58">
        <f>'Data Input - BAT'!U100</f>
        <v>0</v>
      </c>
      <c r="R47" s="58">
        <f>'Data Input - BAT'!V100</f>
        <v>0</v>
      </c>
      <c r="S47" s="58">
        <f>'Data Input - BAT'!W100</f>
        <v>0</v>
      </c>
      <c r="T47" s="58">
        <f>'Data Input - BAT'!X100</f>
        <v>0</v>
      </c>
      <c r="U47" s="58">
        <f>'Data Input - BAT'!Y100</f>
        <v>0</v>
      </c>
      <c r="V47" s="58">
        <f>'Data Input - BAT'!Z100</f>
        <v>0</v>
      </c>
      <c r="W47" s="58">
        <f>'Data Input - BAT'!AA100</f>
        <v>0</v>
      </c>
      <c r="X47" s="58">
        <f>'Data Input - BAT'!AB100</f>
        <v>0</v>
      </c>
      <c r="Y47" s="58">
        <f>'Data Input - BAT'!AC100</f>
        <v>0</v>
      </c>
      <c r="Z47" s="58">
        <f>'Data Input - BAT'!AD100</f>
        <v>0</v>
      </c>
      <c r="AA47" s="58">
        <f>'Data Input - BAT'!AE100</f>
        <v>0</v>
      </c>
      <c r="AB47" s="58">
        <f>'Data Input - BAT'!AF100</f>
        <v>0</v>
      </c>
      <c r="AC47" s="58">
        <f>'Data Input - BAT'!AG100</f>
        <v>0</v>
      </c>
      <c r="AD47" s="58">
        <f>'Data Input - BAT'!AH100</f>
        <v>0</v>
      </c>
      <c r="AE47" s="58">
        <f>'Data Input - BAT'!AI100</f>
        <v>0</v>
      </c>
      <c r="AF47" s="58">
        <f>'Data Input - BAT'!AJ100</f>
        <v>0</v>
      </c>
      <c r="AG47" s="58">
        <f>'Data Input - BAT'!AK100</f>
        <v>0</v>
      </c>
      <c r="AH47" s="58">
        <f>'Data Input - BAT'!AL100</f>
        <v>0</v>
      </c>
      <c r="AI47" s="58">
        <f>'Data Input - BAT'!AM100</f>
        <v>0</v>
      </c>
      <c r="AJ47" s="58">
        <f>'Data Input - BAT'!AN100</f>
        <v>0</v>
      </c>
      <c r="AK47" s="58">
        <f>'Data Input - BAT'!AO100</f>
        <v>0</v>
      </c>
      <c r="AL47" s="58">
        <f>'Data Input - BAT'!AP100</f>
        <v>0</v>
      </c>
      <c r="AM47" s="58">
        <f>'Data Input - BAT'!AQ100</f>
        <v>0</v>
      </c>
      <c r="AN47" s="58">
        <f>'Data Input - BAT'!AR100</f>
        <v>0</v>
      </c>
      <c r="AO47" s="58">
        <f>'Data Input - BAT'!AS100</f>
        <v>0</v>
      </c>
      <c r="AP47" s="58">
        <f>'Data Input - BAT'!AT100</f>
        <v>0</v>
      </c>
      <c r="AQ47" s="58">
        <f>'Data Input - BAT'!AU100</f>
        <v>0</v>
      </c>
      <c r="AR47" s="58">
        <f>'Data Input - BAT'!AV100</f>
        <v>0</v>
      </c>
      <c r="AS47" s="58">
        <f>'Data Input - BAT'!AW100</f>
        <v>0</v>
      </c>
      <c r="AT47" s="58">
        <f>'Data Input - BAT'!AX100</f>
        <v>0</v>
      </c>
      <c r="AU47" s="58">
        <f>'Data Input - BAT'!AY100</f>
        <v>0</v>
      </c>
      <c r="AV47" s="58">
        <f>'Data Input - BAT'!AZ100</f>
        <v>0</v>
      </c>
      <c r="AW47" s="58">
        <f>'Data Input - BAT'!BA100</f>
        <v>0</v>
      </c>
      <c r="AX47" s="58">
        <f>'Data Input - BAT'!BB100</f>
        <v>0</v>
      </c>
      <c r="AY47" s="58">
        <f>'Data Input - BAT'!BC100</f>
        <v>0</v>
      </c>
      <c r="AZ47" s="58">
        <f>'Data Input - BAT'!BD100</f>
        <v>0</v>
      </c>
      <c r="BA47" s="58">
        <f>'Data Input - BAT'!BE100</f>
        <v>0</v>
      </c>
      <c r="BB47" s="58">
        <f>'Data Input - BAT'!BF100</f>
        <v>0</v>
      </c>
      <c r="BC47" s="58">
        <f>'Data Input - BAT'!BG100</f>
        <v>0</v>
      </c>
      <c r="BD47" s="58">
        <f>'Data Input - BAT'!BH100</f>
        <v>0</v>
      </c>
      <c r="BE47" s="58">
        <f>'Data Input - BAT'!BI100</f>
        <v>0</v>
      </c>
      <c r="BF47" s="58">
        <f>'Data Input - BAT'!BJ100</f>
        <v>0</v>
      </c>
      <c r="BG47" s="58">
        <f>'Data Input - BAT'!BK100</f>
        <v>0</v>
      </c>
      <c r="BH47" s="58">
        <f>'Data Input - BAT'!BL100</f>
        <v>0</v>
      </c>
      <c r="BI47" s="58">
        <f>'Data Input - BAT'!BM100</f>
        <v>0</v>
      </c>
      <c r="BJ47" s="58">
        <f>'Data Input - BAT'!BN100</f>
        <v>0</v>
      </c>
      <c r="BK47" s="58">
        <f>'Data Input - BAT'!BO100</f>
        <v>0</v>
      </c>
      <c r="BL47" s="58">
        <f>'Data Input - BAT'!BP100</f>
        <v>0</v>
      </c>
      <c r="BM47" s="58">
        <f>'Data Input - BAT'!BQ100</f>
        <v>0</v>
      </c>
      <c r="BN47" s="58">
        <f>'Data Input - BAT'!BR100</f>
        <v>0</v>
      </c>
      <c r="BO47" s="58">
        <f>'Data Input - BAT'!BS100</f>
        <v>0</v>
      </c>
      <c r="BP47" s="58">
        <f>'Data Input - BAT'!BT100</f>
        <v>0</v>
      </c>
      <c r="BQ47" s="58">
        <f>'Data Input - BAT'!BU100</f>
        <v>0</v>
      </c>
      <c r="BR47" s="58">
        <f>'Data Input - BAT'!BV100</f>
        <v>0</v>
      </c>
      <c r="BS47" s="58">
        <f>'Data Input - BAT'!BW100</f>
        <v>0</v>
      </c>
      <c r="BT47" s="58">
        <f>'Data Input - BAT'!BX100</f>
        <v>0</v>
      </c>
      <c r="BU47" s="58">
        <f>'Data Input - BAT'!BY100</f>
        <v>0</v>
      </c>
      <c r="BV47" s="58">
        <f>'Data Input - BAT'!BZ100</f>
        <v>0</v>
      </c>
      <c r="BW47" s="58">
        <f>'Data Input - BAT'!CA100</f>
        <v>0</v>
      </c>
      <c r="BX47" s="58">
        <f>'Data Input - BAT'!CB100</f>
        <v>0</v>
      </c>
      <c r="BY47" s="58">
        <f>'Data Input - BAT'!CC100</f>
        <v>0</v>
      </c>
      <c r="BZ47" s="58">
        <f>'Data Input - BAT'!CD100</f>
        <v>0</v>
      </c>
      <c r="CA47" s="58">
        <f>'Data Input - BAT'!CE100</f>
        <v>0</v>
      </c>
      <c r="CB47" s="58">
        <f>'Data Input - BAT'!CF100</f>
        <v>0</v>
      </c>
      <c r="CC47" s="58">
        <f>'Data Input - BAT'!CG100</f>
        <v>0</v>
      </c>
      <c r="CD47" s="58">
        <f>'Data Input - BAT'!CH100</f>
        <v>0</v>
      </c>
      <c r="CE47" s="58">
        <f>'Data Input - BAT'!CI100</f>
        <v>0</v>
      </c>
      <c r="CF47" s="58">
        <f>'Data Input - BAT'!CJ100</f>
        <v>0</v>
      </c>
      <c r="CG47" s="58">
        <f>'Data Input - BAT'!CK100</f>
        <v>0</v>
      </c>
      <c r="CH47" s="58">
        <f>'Data Input - BAT'!CL100</f>
        <v>0</v>
      </c>
      <c r="CI47" s="58">
        <f>'Data Input - BAT'!CM100</f>
        <v>0</v>
      </c>
      <c r="CJ47" s="58">
        <f>'Data Input - BAT'!CN100</f>
        <v>0</v>
      </c>
      <c r="CK47" s="58">
        <f>'Data Input - BAT'!CO100</f>
        <v>0</v>
      </c>
      <c r="CL47" s="58">
        <f>'Data Input - BAT'!CP100</f>
        <v>0</v>
      </c>
      <c r="CM47" s="58">
        <f>'Data Input - BAT'!CQ100</f>
        <v>0</v>
      </c>
      <c r="CN47" s="58">
        <f>'Data Input - BAT'!CR100</f>
        <v>0</v>
      </c>
      <c r="CO47" s="58">
        <f>'Data Input - BAT'!CS100</f>
        <v>0</v>
      </c>
      <c r="CP47" s="58">
        <f>'Data Input - BAT'!CT100</f>
        <v>0</v>
      </c>
      <c r="CQ47" s="58">
        <f>'Data Input - BAT'!CU100</f>
        <v>0</v>
      </c>
      <c r="CR47" s="58">
        <f>'Data Input - BAT'!CV100</f>
        <v>0</v>
      </c>
      <c r="CS47" s="58">
        <f>'Data Input - BAT'!CW100</f>
        <v>0</v>
      </c>
      <c r="CT47" s="58">
        <f>'Data Input - BAT'!CX100</f>
        <v>0</v>
      </c>
      <c r="CU47" s="58">
        <f>'Data Input - BAT'!CY100</f>
        <v>0</v>
      </c>
      <c r="CV47" s="58">
        <f>'Data Input - BAT'!CZ100</f>
        <v>0</v>
      </c>
      <c r="CW47" s="58">
        <f>'Data Input - BAT'!DA100</f>
        <v>0</v>
      </c>
      <c r="CX47" s="58">
        <f>'Data Input - BAT'!DB100</f>
        <v>0</v>
      </c>
      <c r="CY47" s="58">
        <f>'Data Input - BAT'!DC100</f>
        <v>0</v>
      </c>
      <c r="CZ47" s="391"/>
    </row>
    <row r="48" spans="2:104" x14ac:dyDescent="0.25">
      <c r="B48" s="393" t="s">
        <v>189</v>
      </c>
      <c r="C48" s="9" t="s">
        <v>1117</v>
      </c>
      <c r="D48" s="59">
        <f>D47*D$7</f>
        <v>0</v>
      </c>
      <c r="E48" s="59">
        <f t="shared" ref="E48:BP48" si="25">E47*E$7</f>
        <v>0</v>
      </c>
      <c r="F48" s="59">
        <f t="shared" si="25"/>
        <v>0</v>
      </c>
      <c r="G48" s="59">
        <f t="shared" si="25"/>
        <v>0</v>
      </c>
      <c r="H48" s="59">
        <f t="shared" si="25"/>
        <v>0</v>
      </c>
      <c r="I48" s="59">
        <f t="shared" si="25"/>
        <v>0</v>
      </c>
      <c r="J48" s="59">
        <f t="shared" si="25"/>
        <v>0</v>
      </c>
      <c r="K48" s="59">
        <f t="shared" si="25"/>
        <v>0</v>
      </c>
      <c r="L48" s="59">
        <f t="shared" si="25"/>
        <v>0</v>
      </c>
      <c r="M48" s="59">
        <f t="shared" si="25"/>
        <v>0</v>
      </c>
      <c r="N48" s="59">
        <f t="shared" si="25"/>
        <v>0</v>
      </c>
      <c r="O48" s="59">
        <f t="shared" si="25"/>
        <v>0</v>
      </c>
      <c r="P48" s="59">
        <f t="shared" si="25"/>
        <v>0</v>
      </c>
      <c r="Q48" s="59">
        <f t="shared" si="25"/>
        <v>0</v>
      </c>
      <c r="R48" s="59">
        <f t="shared" si="25"/>
        <v>0</v>
      </c>
      <c r="S48" s="59">
        <f t="shared" si="25"/>
        <v>0</v>
      </c>
      <c r="T48" s="59">
        <f t="shared" si="25"/>
        <v>0</v>
      </c>
      <c r="U48" s="59">
        <f t="shared" si="25"/>
        <v>0</v>
      </c>
      <c r="V48" s="59">
        <f t="shared" si="25"/>
        <v>0</v>
      </c>
      <c r="W48" s="59">
        <f t="shared" si="25"/>
        <v>0</v>
      </c>
      <c r="X48" s="59">
        <f t="shared" si="25"/>
        <v>0</v>
      </c>
      <c r="Y48" s="59">
        <f t="shared" si="25"/>
        <v>0</v>
      </c>
      <c r="Z48" s="59">
        <f t="shared" si="25"/>
        <v>0</v>
      </c>
      <c r="AA48" s="59">
        <f t="shared" si="25"/>
        <v>0</v>
      </c>
      <c r="AB48" s="59">
        <f t="shared" si="25"/>
        <v>0</v>
      </c>
      <c r="AC48" s="59">
        <f t="shared" si="25"/>
        <v>0</v>
      </c>
      <c r="AD48" s="59">
        <f t="shared" si="25"/>
        <v>0</v>
      </c>
      <c r="AE48" s="59">
        <f t="shared" si="25"/>
        <v>0</v>
      </c>
      <c r="AF48" s="59">
        <f t="shared" si="25"/>
        <v>0</v>
      </c>
      <c r="AG48" s="59">
        <f t="shared" si="25"/>
        <v>0</v>
      </c>
      <c r="AH48" s="59">
        <f t="shared" si="25"/>
        <v>0</v>
      </c>
      <c r="AI48" s="59">
        <f t="shared" si="25"/>
        <v>0</v>
      </c>
      <c r="AJ48" s="59">
        <f t="shared" si="25"/>
        <v>0</v>
      </c>
      <c r="AK48" s="59">
        <f t="shared" si="25"/>
        <v>0</v>
      </c>
      <c r="AL48" s="59">
        <f t="shared" si="25"/>
        <v>0</v>
      </c>
      <c r="AM48" s="59">
        <f t="shared" si="25"/>
        <v>0</v>
      </c>
      <c r="AN48" s="59">
        <f t="shared" si="25"/>
        <v>0</v>
      </c>
      <c r="AO48" s="59">
        <f t="shared" si="25"/>
        <v>0</v>
      </c>
      <c r="AP48" s="59">
        <f t="shared" si="25"/>
        <v>0</v>
      </c>
      <c r="AQ48" s="59">
        <f t="shared" si="25"/>
        <v>0</v>
      </c>
      <c r="AR48" s="59">
        <f t="shared" si="25"/>
        <v>0</v>
      </c>
      <c r="AS48" s="59">
        <f t="shared" si="25"/>
        <v>0</v>
      </c>
      <c r="AT48" s="59">
        <f t="shared" si="25"/>
        <v>0</v>
      </c>
      <c r="AU48" s="59">
        <f t="shared" si="25"/>
        <v>0</v>
      </c>
      <c r="AV48" s="59">
        <f t="shared" si="25"/>
        <v>0</v>
      </c>
      <c r="AW48" s="59">
        <f t="shared" si="25"/>
        <v>0</v>
      </c>
      <c r="AX48" s="59">
        <f t="shared" si="25"/>
        <v>0</v>
      </c>
      <c r="AY48" s="59">
        <f t="shared" si="25"/>
        <v>0</v>
      </c>
      <c r="AZ48" s="59">
        <f t="shared" si="25"/>
        <v>0</v>
      </c>
      <c r="BA48" s="59">
        <f t="shared" si="25"/>
        <v>0</v>
      </c>
      <c r="BB48" s="59">
        <f t="shared" si="25"/>
        <v>0</v>
      </c>
      <c r="BC48" s="59">
        <f t="shared" si="25"/>
        <v>0</v>
      </c>
      <c r="BD48" s="59">
        <f t="shared" si="25"/>
        <v>0</v>
      </c>
      <c r="BE48" s="59">
        <f t="shared" si="25"/>
        <v>0</v>
      </c>
      <c r="BF48" s="59">
        <f t="shared" si="25"/>
        <v>0</v>
      </c>
      <c r="BG48" s="59">
        <f t="shared" si="25"/>
        <v>0</v>
      </c>
      <c r="BH48" s="59">
        <f t="shared" si="25"/>
        <v>0</v>
      </c>
      <c r="BI48" s="59">
        <f t="shared" si="25"/>
        <v>0</v>
      </c>
      <c r="BJ48" s="59">
        <f t="shared" si="25"/>
        <v>0</v>
      </c>
      <c r="BK48" s="59">
        <f t="shared" si="25"/>
        <v>0</v>
      </c>
      <c r="BL48" s="59">
        <f t="shared" si="25"/>
        <v>0</v>
      </c>
      <c r="BM48" s="59">
        <f t="shared" si="25"/>
        <v>0</v>
      </c>
      <c r="BN48" s="59">
        <f t="shared" si="25"/>
        <v>0</v>
      </c>
      <c r="BO48" s="59">
        <f t="shared" si="25"/>
        <v>0</v>
      </c>
      <c r="BP48" s="59">
        <f t="shared" si="25"/>
        <v>0</v>
      </c>
      <c r="BQ48" s="59">
        <f t="shared" ref="BQ48:CY48" si="26">BQ47*BQ$7</f>
        <v>0</v>
      </c>
      <c r="BR48" s="59">
        <f t="shared" si="26"/>
        <v>0</v>
      </c>
      <c r="BS48" s="59">
        <f t="shared" si="26"/>
        <v>0</v>
      </c>
      <c r="BT48" s="59">
        <f t="shared" si="26"/>
        <v>0</v>
      </c>
      <c r="BU48" s="59">
        <f t="shared" si="26"/>
        <v>0</v>
      </c>
      <c r="BV48" s="59">
        <f t="shared" si="26"/>
        <v>0</v>
      </c>
      <c r="BW48" s="59">
        <f t="shared" si="26"/>
        <v>0</v>
      </c>
      <c r="BX48" s="59">
        <f t="shared" si="26"/>
        <v>0</v>
      </c>
      <c r="BY48" s="59">
        <f t="shared" si="26"/>
        <v>0</v>
      </c>
      <c r="BZ48" s="59">
        <f t="shared" si="26"/>
        <v>0</v>
      </c>
      <c r="CA48" s="59">
        <f t="shared" si="26"/>
        <v>0</v>
      </c>
      <c r="CB48" s="59">
        <f t="shared" si="26"/>
        <v>0</v>
      </c>
      <c r="CC48" s="59">
        <f t="shared" si="26"/>
        <v>0</v>
      </c>
      <c r="CD48" s="59">
        <f t="shared" si="26"/>
        <v>0</v>
      </c>
      <c r="CE48" s="59">
        <f t="shared" si="26"/>
        <v>0</v>
      </c>
      <c r="CF48" s="59">
        <f t="shared" si="26"/>
        <v>0</v>
      </c>
      <c r="CG48" s="59">
        <f t="shared" si="26"/>
        <v>0</v>
      </c>
      <c r="CH48" s="59">
        <f t="shared" si="26"/>
        <v>0</v>
      </c>
      <c r="CI48" s="59">
        <f t="shared" si="26"/>
        <v>0</v>
      </c>
      <c r="CJ48" s="59">
        <f t="shared" si="26"/>
        <v>0</v>
      </c>
      <c r="CK48" s="59">
        <f t="shared" si="26"/>
        <v>0</v>
      </c>
      <c r="CL48" s="59">
        <f t="shared" si="26"/>
        <v>0</v>
      </c>
      <c r="CM48" s="59">
        <f t="shared" si="26"/>
        <v>0</v>
      </c>
      <c r="CN48" s="59">
        <f t="shared" si="26"/>
        <v>0</v>
      </c>
      <c r="CO48" s="59">
        <f t="shared" si="26"/>
        <v>0</v>
      </c>
      <c r="CP48" s="59">
        <f t="shared" si="26"/>
        <v>0</v>
      </c>
      <c r="CQ48" s="59">
        <f t="shared" si="26"/>
        <v>0</v>
      </c>
      <c r="CR48" s="59">
        <f t="shared" si="26"/>
        <v>0</v>
      </c>
      <c r="CS48" s="59">
        <f t="shared" si="26"/>
        <v>0</v>
      </c>
      <c r="CT48" s="59">
        <f t="shared" si="26"/>
        <v>0</v>
      </c>
      <c r="CU48" s="59">
        <f t="shared" si="26"/>
        <v>0</v>
      </c>
      <c r="CV48" s="59">
        <f t="shared" si="26"/>
        <v>0</v>
      </c>
      <c r="CW48" s="59">
        <f t="shared" si="26"/>
        <v>0</v>
      </c>
      <c r="CX48" s="59">
        <f t="shared" si="26"/>
        <v>0</v>
      </c>
      <c r="CY48" s="59">
        <f t="shared" si="26"/>
        <v>0</v>
      </c>
      <c r="CZ48" s="391"/>
    </row>
    <row r="49" spans="2:104" x14ac:dyDescent="0.25">
      <c r="B49" s="393" t="s">
        <v>403</v>
      </c>
      <c r="C49" s="9" t="s">
        <v>1117</v>
      </c>
      <c r="D49" s="59">
        <f>('Data Input - BAT'!H100-SUM('Data Input - BAT'!H92:H97))*Calc_BAT!D$7</f>
        <v>0</v>
      </c>
      <c r="E49" s="59">
        <f>('Data Input - BAT'!I100-SUM('Data Input - BAT'!I92:I97))*Calc_BAT!E$7</f>
        <v>0</v>
      </c>
      <c r="F49" s="59">
        <f>('Data Input - BAT'!J100-SUM('Data Input - BAT'!J92:J97))*Calc_BAT!F$7</f>
        <v>0</v>
      </c>
      <c r="G49" s="59">
        <f>('Data Input - BAT'!K100-SUM('Data Input - BAT'!K92:K97))*Calc_BAT!G$7</f>
        <v>0</v>
      </c>
      <c r="H49" s="59">
        <f>('Data Input - BAT'!L100-SUM('Data Input - BAT'!L92:L97))*Calc_BAT!H$7</f>
        <v>0</v>
      </c>
      <c r="I49" s="59">
        <f>('Data Input - BAT'!M100-SUM('Data Input - BAT'!M92:M97))*Calc_BAT!I$7</f>
        <v>0</v>
      </c>
      <c r="J49" s="59">
        <f>('Data Input - BAT'!N100-SUM('Data Input - BAT'!N92:N97))*Calc_BAT!J$7</f>
        <v>0</v>
      </c>
      <c r="K49" s="59">
        <f>('Data Input - BAT'!O100-SUM('Data Input - BAT'!O92:O97))*Calc_BAT!K$7</f>
        <v>0</v>
      </c>
      <c r="L49" s="59">
        <f>('Data Input - BAT'!P100-SUM('Data Input - BAT'!P92:P97))*Calc_BAT!L$7</f>
        <v>0</v>
      </c>
      <c r="M49" s="59">
        <f>('Data Input - BAT'!Q100-SUM('Data Input - BAT'!Q92:Q97))*Calc_BAT!M$7</f>
        <v>0</v>
      </c>
      <c r="N49" s="59">
        <f>('Data Input - BAT'!R100-SUM('Data Input - BAT'!R92:R97))*Calc_BAT!N$7</f>
        <v>0</v>
      </c>
      <c r="O49" s="59">
        <f>('Data Input - BAT'!S100-SUM('Data Input - BAT'!S92:S97))*Calc_BAT!O$7</f>
        <v>0</v>
      </c>
      <c r="P49" s="59">
        <f>('Data Input - BAT'!T100-SUM('Data Input - BAT'!T92:T97))*Calc_BAT!P$7</f>
        <v>0</v>
      </c>
      <c r="Q49" s="59">
        <f>('Data Input - BAT'!U100-SUM('Data Input - BAT'!U92:U97))*Calc_BAT!Q$7</f>
        <v>0</v>
      </c>
      <c r="R49" s="59">
        <f>('Data Input - BAT'!V100-SUM('Data Input - BAT'!V92:V97))*Calc_BAT!R$7</f>
        <v>0</v>
      </c>
      <c r="S49" s="59">
        <f>('Data Input - BAT'!W100-SUM('Data Input - BAT'!W92:W97))*Calc_BAT!S$7</f>
        <v>0</v>
      </c>
      <c r="T49" s="59">
        <f>('Data Input - BAT'!X100-SUM('Data Input - BAT'!X92:X97))*Calc_BAT!T$7</f>
        <v>0</v>
      </c>
      <c r="U49" s="59">
        <f>('Data Input - BAT'!Y100-SUM('Data Input - BAT'!Y92:Y97))*Calc_BAT!U$7</f>
        <v>0</v>
      </c>
      <c r="V49" s="59">
        <f>('Data Input - BAT'!Z100-SUM('Data Input - BAT'!Z92:Z97))*Calc_BAT!V$7</f>
        <v>0</v>
      </c>
      <c r="W49" s="59">
        <f>('Data Input - BAT'!AA100-SUM('Data Input - BAT'!AA92:AA97))*Calc_BAT!W$7</f>
        <v>0</v>
      </c>
      <c r="X49" s="59">
        <f>('Data Input - BAT'!AB100-SUM('Data Input - BAT'!AB92:AB97))*Calc_BAT!X$7</f>
        <v>0</v>
      </c>
      <c r="Y49" s="59">
        <f>('Data Input - BAT'!AC100-SUM('Data Input - BAT'!AC92:AC97))*Calc_BAT!Y$7</f>
        <v>0</v>
      </c>
      <c r="Z49" s="59">
        <f>('Data Input - BAT'!AD100-SUM('Data Input - BAT'!AD92:AD97))*Calc_BAT!Z$7</f>
        <v>0</v>
      </c>
      <c r="AA49" s="59">
        <f>('Data Input - BAT'!AE100-SUM('Data Input - BAT'!AE92:AE97))*Calc_BAT!AA$7</f>
        <v>0</v>
      </c>
      <c r="AB49" s="59">
        <f>('Data Input - BAT'!AF100-SUM('Data Input - BAT'!AF92:AF97))*Calc_BAT!AB$7</f>
        <v>0</v>
      </c>
      <c r="AC49" s="59">
        <f>('Data Input - BAT'!AG100-SUM('Data Input - BAT'!AG92:AG97))*Calc_BAT!AC$7</f>
        <v>0</v>
      </c>
      <c r="AD49" s="59">
        <f>('Data Input - BAT'!AH100-SUM('Data Input - BAT'!AH92:AH97))*Calc_BAT!AD$7</f>
        <v>0</v>
      </c>
      <c r="AE49" s="59">
        <f>('Data Input - BAT'!AI100-SUM('Data Input - BAT'!AI92:AI97))*Calc_BAT!AE$7</f>
        <v>0</v>
      </c>
      <c r="AF49" s="59">
        <f>('Data Input - BAT'!AJ100-SUM('Data Input - BAT'!AJ92:AJ97))*Calc_BAT!AF$7</f>
        <v>0</v>
      </c>
      <c r="AG49" s="59">
        <f>('Data Input - BAT'!AK100-SUM('Data Input - BAT'!AK92:AK97))*Calc_BAT!AG$7</f>
        <v>0</v>
      </c>
      <c r="AH49" s="59">
        <f>('Data Input - BAT'!AL100-SUM('Data Input - BAT'!AL92:AL97))*Calc_BAT!AH$7</f>
        <v>0</v>
      </c>
      <c r="AI49" s="59">
        <f>('Data Input - BAT'!AM100-SUM('Data Input - BAT'!AM92:AM97))*Calc_BAT!AI$7</f>
        <v>0</v>
      </c>
      <c r="AJ49" s="59">
        <f>('Data Input - BAT'!AN100-SUM('Data Input - BAT'!AN92:AN97))*Calc_BAT!AJ$7</f>
        <v>0</v>
      </c>
      <c r="AK49" s="59">
        <f>('Data Input - BAT'!AO100-SUM('Data Input - BAT'!AO92:AO97))*Calc_BAT!AK$7</f>
        <v>0</v>
      </c>
      <c r="AL49" s="59">
        <f>('Data Input - BAT'!AP100-SUM('Data Input - BAT'!AP92:AP97))*Calc_BAT!AL$7</f>
        <v>0</v>
      </c>
      <c r="AM49" s="59">
        <f>('Data Input - BAT'!AQ100-SUM('Data Input - BAT'!AQ92:AQ97))*Calc_BAT!AM$7</f>
        <v>0</v>
      </c>
      <c r="AN49" s="59">
        <f>('Data Input - BAT'!AR100-SUM('Data Input - BAT'!AR92:AR97))*Calc_BAT!AN$7</f>
        <v>0</v>
      </c>
      <c r="AO49" s="59">
        <f>('Data Input - BAT'!AS100-SUM('Data Input - BAT'!AS92:AS97))*Calc_BAT!AO$7</f>
        <v>0</v>
      </c>
      <c r="AP49" s="59">
        <f>('Data Input - BAT'!AT100-SUM('Data Input - BAT'!AT92:AT97))*Calc_BAT!AP$7</f>
        <v>0</v>
      </c>
      <c r="AQ49" s="59">
        <f>('Data Input - BAT'!AU100-SUM('Data Input - BAT'!AU92:AU97))*Calc_BAT!AQ$7</f>
        <v>0</v>
      </c>
      <c r="AR49" s="59">
        <f>('Data Input - BAT'!AV100-SUM('Data Input - BAT'!AV92:AV97))*Calc_BAT!AR$7</f>
        <v>0</v>
      </c>
      <c r="AS49" s="59">
        <f>('Data Input - BAT'!AW100-SUM('Data Input - BAT'!AW92:AW97))*Calc_BAT!AS$7</f>
        <v>0</v>
      </c>
      <c r="AT49" s="59">
        <f>('Data Input - BAT'!AX100-SUM('Data Input - BAT'!AX92:AX97))*Calc_BAT!AT$7</f>
        <v>0</v>
      </c>
      <c r="AU49" s="59">
        <f>('Data Input - BAT'!AY100-SUM('Data Input - BAT'!AY92:AY97))*Calc_BAT!AU$7</f>
        <v>0</v>
      </c>
      <c r="AV49" s="59">
        <f>('Data Input - BAT'!AZ100-SUM('Data Input - BAT'!AZ92:AZ97))*Calc_BAT!AV$7</f>
        <v>0</v>
      </c>
      <c r="AW49" s="59">
        <f>('Data Input - BAT'!BA100-SUM('Data Input - BAT'!BA92:BA97))*Calc_BAT!AW$7</f>
        <v>0</v>
      </c>
      <c r="AX49" s="59">
        <f>('Data Input - BAT'!BB100-SUM('Data Input - BAT'!BB92:BB97))*Calc_BAT!AX$7</f>
        <v>0</v>
      </c>
      <c r="AY49" s="59">
        <f>('Data Input - BAT'!BC100-SUM('Data Input - BAT'!BC92:BC97))*Calc_BAT!AY$7</f>
        <v>0</v>
      </c>
      <c r="AZ49" s="59">
        <f>('Data Input - BAT'!BD100-SUM('Data Input - BAT'!BD92:BD97))*Calc_BAT!AZ$7</f>
        <v>0</v>
      </c>
      <c r="BA49" s="59">
        <f>('Data Input - BAT'!BE100-SUM('Data Input - BAT'!BE92:BE97))*Calc_BAT!BA$7</f>
        <v>0</v>
      </c>
      <c r="BB49" s="59">
        <f>('Data Input - BAT'!BF100-SUM('Data Input - BAT'!BF92:BF97))*Calc_BAT!BB$7</f>
        <v>0</v>
      </c>
      <c r="BC49" s="59">
        <f>('Data Input - BAT'!BG100-SUM('Data Input - BAT'!BG92:BG97))*Calc_BAT!BC$7</f>
        <v>0</v>
      </c>
      <c r="BD49" s="59">
        <f>('Data Input - BAT'!BH100-SUM('Data Input - BAT'!BH92:BH97))*Calc_BAT!BD$7</f>
        <v>0</v>
      </c>
      <c r="BE49" s="59">
        <f>('Data Input - BAT'!BI100-SUM('Data Input - BAT'!BI92:BI97))*Calc_BAT!BE$7</f>
        <v>0</v>
      </c>
      <c r="BF49" s="59">
        <f>('Data Input - BAT'!BJ100-SUM('Data Input - BAT'!BJ92:BJ97))*Calc_BAT!BF$7</f>
        <v>0</v>
      </c>
      <c r="BG49" s="59">
        <f>('Data Input - BAT'!BK100-SUM('Data Input - BAT'!BK92:BK97))*Calc_BAT!BG$7</f>
        <v>0</v>
      </c>
      <c r="BH49" s="59">
        <f>('Data Input - BAT'!BL100-SUM('Data Input - BAT'!BL92:BL97))*Calc_BAT!BH$7</f>
        <v>0</v>
      </c>
      <c r="BI49" s="59">
        <f>('Data Input - BAT'!BM100-SUM('Data Input - BAT'!BM92:BM97))*Calc_BAT!BI$7</f>
        <v>0</v>
      </c>
      <c r="BJ49" s="59">
        <f>('Data Input - BAT'!BN100-SUM('Data Input - BAT'!BN92:BN97))*Calc_BAT!BJ$7</f>
        <v>0</v>
      </c>
      <c r="BK49" s="59">
        <f>('Data Input - BAT'!BO100-SUM('Data Input - BAT'!BO92:BO97))*Calc_BAT!BK$7</f>
        <v>0</v>
      </c>
      <c r="BL49" s="59">
        <f>('Data Input - BAT'!BP100-SUM('Data Input - BAT'!BP92:BP97))*Calc_BAT!BL$7</f>
        <v>0</v>
      </c>
      <c r="BM49" s="59">
        <f>('Data Input - BAT'!BQ100-SUM('Data Input - BAT'!BQ92:BQ97))*Calc_BAT!BM$7</f>
        <v>0</v>
      </c>
      <c r="BN49" s="59">
        <f>('Data Input - BAT'!BR100-SUM('Data Input - BAT'!BR92:BR97))*Calc_BAT!BN$7</f>
        <v>0</v>
      </c>
      <c r="BO49" s="59">
        <f>('Data Input - BAT'!BS100-SUM('Data Input - BAT'!BS92:BS97))*Calc_BAT!BO$7</f>
        <v>0</v>
      </c>
      <c r="BP49" s="59">
        <f>('Data Input - BAT'!BT100-SUM('Data Input - BAT'!BT92:BT97))*Calc_BAT!BP$7</f>
        <v>0</v>
      </c>
      <c r="BQ49" s="59">
        <f>('Data Input - BAT'!BU100-SUM('Data Input - BAT'!BU92:BU97))*Calc_BAT!BQ$7</f>
        <v>0</v>
      </c>
      <c r="BR49" s="59">
        <f>('Data Input - BAT'!BV100-SUM('Data Input - BAT'!BV92:BV97))*Calc_BAT!BR$7</f>
        <v>0</v>
      </c>
      <c r="BS49" s="59">
        <f>('Data Input - BAT'!BW100-SUM('Data Input - BAT'!BW92:BW97))*Calc_BAT!BS$7</f>
        <v>0</v>
      </c>
      <c r="BT49" s="59">
        <f>('Data Input - BAT'!BX100-SUM('Data Input - BAT'!BX92:BX97))*Calc_BAT!BT$7</f>
        <v>0</v>
      </c>
      <c r="BU49" s="59">
        <f>('Data Input - BAT'!BY100-SUM('Data Input - BAT'!BY92:BY97))*Calc_BAT!BU$7</f>
        <v>0</v>
      </c>
      <c r="BV49" s="59">
        <f>('Data Input - BAT'!BZ100-SUM('Data Input - BAT'!BZ92:BZ97))*Calc_BAT!BV$7</f>
        <v>0</v>
      </c>
      <c r="BW49" s="59">
        <f>('Data Input - BAT'!CA100-SUM('Data Input - BAT'!CA92:CA97))*Calc_BAT!BW$7</f>
        <v>0</v>
      </c>
      <c r="BX49" s="59">
        <f>('Data Input - BAT'!CB100-SUM('Data Input - BAT'!CB92:CB97))*Calc_BAT!BX$7</f>
        <v>0</v>
      </c>
      <c r="BY49" s="59">
        <f>('Data Input - BAT'!CC100-SUM('Data Input - BAT'!CC92:CC97))*Calc_BAT!BY$7</f>
        <v>0</v>
      </c>
      <c r="BZ49" s="59">
        <f>('Data Input - BAT'!CD100-SUM('Data Input - BAT'!CD92:CD97))*Calc_BAT!BZ$7</f>
        <v>0</v>
      </c>
      <c r="CA49" s="59">
        <f>('Data Input - BAT'!CE100-SUM('Data Input - BAT'!CE92:CE97))*Calc_BAT!CA$7</f>
        <v>0</v>
      </c>
      <c r="CB49" s="59">
        <f>('Data Input - BAT'!CF100-SUM('Data Input - BAT'!CF92:CF97))*Calc_BAT!CB$7</f>
        <v>0</v>
      </c>
      <c r="CC49" s="59">
        <f>('Data Input - BAT'!CG100-SUM('Data Input - BAT'!CG92:CG97))*Calc_BAT!CC$7</f>
        <v>0</v>
      </c>
      <c r="CD49" s="59">
        <f>('Data Input - BAT'!CH100-SUM('Data Input - BAT'!CH92:CH97))*Calc_BAT!CD$7</f>
        <v>0</v>
      </c>
      <c r="CE49" s="59">
        <f>('Data Input - BAT'!CI100-SUM('Data Input - BAT'!CI92:CI97))*Calc_BAT!CE$7</f>
        <v>0</v>
      </c>
      <c r="CF49" s="59">
        <f>('Data Input - BAT'!CJ100-SUM('Data Input - BAT'!CJ92:CJ97))*Calc_BAT!CF$7</f>
        <v>0</v>
      </c>
      <c r="CG49" s="59">
        <f>('Data Input - BAT'!CK100-SUM('Data Input - BAT'!CK92:CK97))*Calc_BAT!CG$7</f>
        <v>0</v>
      </c>
      <c r="CH49" s="59">
        <f>('Data Input - BAT'!CL100-SUM('Data Input - BAT'!CL92:CL97))*Calc_BAT!CH$7</f>
        <v>0</v>
      </c>
      <c r="CI49" s="59">
        <f>('Data Input - BAT'!CM100-SUM('Data Input - BAT'!CM92:CM97))*Calc_BAT!CI$7</f>
        <v>0</v>
      </c>
      <c r="CJ49" s="59">
        <f>('Data Input - BAT'!CN100-SUM('Data Input - BAT'!CN92:CN97))*Calc_BAT!CJ$7</f>
        <v>0</v>
      </c>
      <c r="CK49" s="59">
        <f>('Data Input - BAT'!CO100-SUM('Data Input - BAT'!CO92:CO97))*Calc_BAT!CK$7</f>
        <v>0</v>
      </c>
      <c r="CL49" s="59">
        <f>('Data Input - BAT'!CP100-SUM('Data Input - BAT'!CP92:CP97))*Calc_BAT!CL$7</f>
        <v>0</v>
      </c>
      <c r="CM49" s="59">
        <f>('Data Input - BAT'!CQ100-SUM('Data Input - BAT'!CQ92:CQ97))*Calc_BAT!CM$7</f>
        <v>0</v>
      </c>
      <c r="CN49" s="59">
        <f>('Data Input - BAT'!CR100-SUM('Data Input - BAT'!CR92:CR97))*Calc_BAT!CN$7</f>
        <v>0</v>
      </c>
      <c r="CO49" s="59">
        <f>('Data Input - BAT'!CS100-SUM('Data Input - BAT'!CS92:CS97))*Calc_BAT!CO$7</f>
        <v>0</v>
      </c>
      <c r="CP49" s="59">
        <f>('Data Input - BAT'!CT100-SUM('Data Input - BAT'!CT92:CT97))*Calc_BAT!CP$7</f>
        <v>0</v>
      </c>
      <c r="CQ49" s="59">
        <f>('Data Input - BAT'!CU100-SUM('Data Input - BAT'!CU92:CU97))*Calc_BAT!CQ$7</f>
        <v>0</v>
      </c>
      <c r="CR49" s="59">
        <f>('Data Input - BAT'!CV100-SUM('Data Input - BAT'!CV92:CV97))*Calc_BAT!CR$7</f>
        <v>0</v>
      </c>
      <c r="CS49" s="59">
        <f>('Data Input - BAT'!CW100-SUM('Data Input - BAT'!CW92:CW97))*Calc_BAT!CS$7</f>
        <v>0</v>
      </c>
      <c r="CT49" s="59">
        <f>('Data Input - BAT'!CX100-SUM('Data Input - BAT'!CX92:CX97))*Calc_BAT!CT$7</f>
        <v>0</v>
      </c>
      <c r="CU49" s="59">
        <f>('Data Input - BAT'!CY100-SUM('Data Input - BAT'!CY92:CY97))*Calc_BAT!CU$7</f>
        <v>0</v>
      </c>
      <c r="CV49" s="59">
        <f>('Data Input - BAT'!CZ100-SUM('Data Input - BAT'!CZ92:CZ97))*Calc_BAT!CV$7</f>
        <v>0</v>
      </c>
      <c r="CW49" s="59">
        <f>('Data Input - BAT'!DA100-SUM('Data Input - BAT'!DA92:DA97))*Calc_BAT!CW$7</f>
        <v>0</v>
      </c>
      <c r="CX49" s="59">
        <f>('Data Input - BAT'!DB100-SUM('Data Input - BAT'!DB92:DB97))*Calc_BAT!CX$7</f>
        <v>0</v>
      </c>
      <c r="CY49" s="59">
        <f>('Data Input - BAT'!DC100-SUM('Data Input - BAT'!DC92:DC97))*Calc_BAT!CY$7</f>
        <v>0</v>
      </c>
      <c r="CZ49" s="391"/>
    </row>
    <row r="50" spans="2:104" x14ac:dyDescent="0.25">
      <c r="B50" s="393"/>
      <c r="C50" s="39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c r="CZ50" s="391"/>
    </row>
    <row r="51" spans="2:104" x14ac:dyDescent="0.25">
      <c r="B51" s="389" t="s">
        <v>53</v>
      </c>
      <c r="C51" s="39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391"/>
    </row>
    <row r="52" spans="2:104" x14ac:dyDescent="0.25">
      <c r="B52" s="405" t="s">
        <v>37</v>
      </c>
      <c r="C52" s="39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391"/>
    </row>
    <row r="53" spans="2:104" x14ac:dyDescent="0.25">
      <c r="B53" s="406">
        <f>'Data Input - BAT'!D105</f>
        <v>0</v>
      </c>
      <c r="C53" s="390" t="s">
        <v>83</v>
      </c>
      <c r="D53" s="295">
        <f>'Data Input - BAT'!H105</f>
        <v>0</v>
      </c>
      <c r="E53" s="295">
        <f>'Data Input - BAT'!I105</f>
        <v>0</v>
      </c>
      <c r="F53" s="295">
        <f>'Data Input - BAT'!J105</f>
        <v>0</v>
      </c>
      <c r="G53" s="295">
        <f>'Data Input - BAT'!K105</f>
        <v>0</v>
      </c>
      <c r="H53" s="295">
        <f>'Data Input - BAT'!L105</f>
        <v>0</v>
      </c>
      <c r="I53" s="295">
        <f>'Data Input - BAT'!M105</f>
        <v>0</v>
      </c>
      <c r="J53" s="295">
        <f>'Data Input - BAT'!N105</f>
        <v>0</v>
      </c>
      <c r="K53" s="295">
        <f>'Data Input - BAT'!O105</f>
        <v>0</v>
      </c>
      <c r="L53" s="295">
        <f>'Data Input - BAT'!P105</f>
        <v>0</v>
      </c>
      <c r="M53" s="295">
        <f>'Data Input - BAT'!Q105</f>
        <v>0</v>
      </c>
      <c r="N53" s="295">
        <f>'Data Input - BAT'!R105</f>
        <v>0</v>
      </c>
      <c r="O53" s="295">
        <f>'Data Input - BAT'!S105</f>
        <v>0</v>
      </c>
      <c r="P53" s="295">
        <f>'Data Input - BAT'!T105</f>
        <v>0</v>
      </c>
      <c r="Q53" s="295">
        <f>'Data Input - BAT'!U105</f>
        <v>0</v>
      </c>
      <c r="R53" s="295">
        <f>'Data Input - BAT'!V105</f>
        <v>0</v>
      </c>
      <c r="S53" s="295">
        <f>'Data Input - BAT'!W105</f>
        <v>0</v>
      </c>
      <c r="T53" s="295">
        <f>'Data Input - BAT'!X105</f>
        <v>0</v>
      </c>
      <c r="U53" s="295">
        <f>'Data Input - BAT'!Y105</f>
        <v>0</v>
      </c>
      <c r="V53" s="295">
        <f>'Data Input - BAT'!Z105</f>
        <v>0</v>
      </c>
      <c r="W53" s="295">
        <f>'Data Input - BAT'!AA105</f>
        <v>0</v>
      </c>
      <c r="X53" s="295">
        <f>'Data Input - BAT'!AB105</f>
        <v>0</v>
      </c>
      <c r="Y53" s="295">
        <f>'Data Input - BAT'!AC105</f>
        <v>0</v>
      </c>
      <c r="Z53" s="295">
        <f>'Data Input - BAT'!AD105</f>
        <v>0</v>
      </c>
      <c r="AA53" s="295">
        <f>'Data Input - BAT'!AE105</f>
        <v>0</v>
      </c>
      <c r="AB53" s="295">
        <f>'Data Input - BAT'!AF105</f>
        <v>0</v>
      </c>
      <c r="AC53" s="295">
        <f>'Data Input - BAT'!AG105</f>
        <v>0</v>
      </c>
      <c r="AD53" s="295">
        <f>'Data Input - BAT'!AH105</f>
        <v>0</v>
      </c>
      <c r="AE53" s="295">
        <f>'Data Input - BAT'!AI105</f>
        <v>0</v>
      </c>
      <c r="AF53" s="295">
        <f>'Data Input - BAT'!AJ105</f>
        <v>0</v>
      </c>
      <c r="AG53" s="295">
        <f>'Data Input - BAT'!AK105</f>
        <v>0</v>
      </c>
      <c r="AH53" s="295">
        <f>'Data Input - BAT'!AL105</f>
        <v>0</v>
      </c>
      <c r="AI53" s="295">
        <f>'Data Input - BAT'!AM105</f>
        <v>0</v>
      </c>
      <c r="AJ53" s="295">
        <f>'Data Input - BAT'!AN105</f>
        <v>0</v>
      </c>
      <c r="AK53" s="295">
        <f>'Data Input - BAT'!AO105</f>
        <v>0</v>
      </c>
      <c r="AL53" s="295">
        <f>'Data Input - BAT'!AP105</f>
        <v>0</v>
      </c>
      <c r="AM53" s="295">
        <f>'Data Input - BAT'!AQ105</f>
        <v>0</v>
      </c>
      <c r="AN53" s="295">
        <f>'Data Input - BAT'!AR105</f>
        <v>0</v>
      </c>
      <c r="AO53" s="295">
        <f>'Data Input - BAT'!AS105</f>
        <v>0</v>
      </c>
      <c r="AP53" s="295">
        <f>'Data Input - BAT'!AT105</f>
        <v>0</v>
      </c>
      <c r="AQ53" s="295">
        <f>'Data Input - BAT'!AU105</f>
        <v>0</v>
      </c>
      <c r="AR53" s="295">
        <f>'Data Input - BAT'!AV105</f>
        <v>0</v>
      </c>
      <c r="AS53" s="295">
        <f>'Data Input - BAT'!AW105</f>
        <v>0</v>
      </c>
      <c r="AT53" s="295">
        <f>'Data Input - BAT'!AX105</f>
        <v>0</v>
      </c>
      <c r="AU53" s="295">
        <f>'Data Input - BAT'!AY105</f>
        <v>0</v>
      </c>
      <c r="AV53" s="295">
        <f>'Data Input - BAT'!AZ105</f>
        <v>0</v>
      </c>
      <c r="AW53" s="295">
        <f>'Data Input - BAT'!BA105</f>
        <v>0</v>
      </c>
      <c r="AX53" s="295">
        <f>'Data Input - BAT'!BB105</f>
        <v>0</v>
      </c>
      <c r="AY53" s="295">
        <f>'Data Input - BAT'!BC105</f>
        <v>0</v>
      </c>
      <c r="AZ53" s="295">
        <f>'Data Input - BAT'!BD105</f>
        <v>0</v>
      </c>
      <c r="BA53" s="295">
        <f>'Data Input - BAT'!BE105</f>
        <v>0</v>
      </c>
      <c r="BB53" s="295">
        <f>'Data Input - BAT'!BF105</f>
        <v>0</v>
      </c>
      <c r="BC53" s="295">
        <f>'Data Input - BAT'!BG105</f>
        <v>0</v>
      </c>
      <c r="BD53" s="295">
        <f>'Data Input - BAT'!BH105</f>
        <v>0</v>
      </c>
      <c r="BE53" s="295">
        <f>'Data Input - BAT'!BI105</f>
        <v>0</v>
      </c>
      <c r="BF53" s="295">
        <f>'Data Input - BAT'!BJ105</f>
        <v>0</v>
      </c>
      <c r="BG53" s="295">
        <f>'Data Input - BAT'!BK105</f>
        <v>0</v>
      </c>
      <c r="BH53" s="295">
        <f>'Data Input - BAT'!BL105</f>
        <v>0</v>
      </c>
      <c r="BI53" s="295">
        <f>'Data Input - BAT'!BM105</f>
        <v>0</v>
      </c>
      <c r="BJ53" s="295">
        <f>'Data Input - BAT'!BN105</f>
        <v>0</v>
      </c>
      <c r="BK53" s="295">
        <f>'Data Input - BAT'!BO105</f>
        <v>0</v>
      </c>
      <c r="BL53" s="295">
        <f>'Data Input - BAT'!BP105</f>
        <v>0</v>
      </c>
      <c r="BM53" s="295">
        <f>'Data Input - BAT'!BQ105</f>
        <v>0</v>
      </c>
      <c r="BN53" s="295">
        <f>'Data Input - BAT'!BR105</f>
        <v>0</v>
      </c>
      <c r="BO53" s="295">
        <f>'Data Input - BAT'!BS105</f>
        <v>0</v>
      </c>
      <c r="BP53" s="295">
        <f>'Data Input - BAT'!BT105</f>
        <v>0</v>
      </c>
      <c r="BQ53" s="295">
        <f>'Data Input - BAT'!BU105</f>
        <v>0</v>
      </c>
      <c r="BR53" s="295">
        <f>'Data Input - BAT'!BV105</f>
        <v>0</v>
      </c>
      <c r="BS53" s="295">
        <f>'Data Input - BAT'!BW105</f>
        <v>0</v>
      </c>
      <c r="BT53" s="295">
        <f>'Data Input - BAT'!BX105</f>
        <v>0</v>
      </c>
      <c r="BU53" s="295">
        <f>'Data Input - BAT'!BY105</f>
        <v>0</v>
      </c>
      <c r="BV53" s="295">
        <f>'Data Input - BAT'!BZ105</f>
        <v>0</v>
      </c>
      <c r="BW53" s="295">
        <f>'Data Input - BAT'!CA105</f>
        <v>0</v>
      </c>
      <c r="BX53" s="295">
        <f>'Data Input - BAT'!CB105</f>
        <v>0</v>
      </c>
      <c r="BY53" s="295">
        <f>'Data Input - BAT'!CC105</f>
        <v>0</v>
      </c>
      <c r="BZ53" s="295">
        <f>'Data Input - BAT'!CD105</f>
        <v>0</v>
      </c>
      <c r="CA53" s="295">
        <f>'Data Input - BAT'!CE105</f>
        <v>0</v>
      </c>
      <c r="CB53" s="295">
        <f>'Data Input - BAT'!CF105</f>
        <v>0</v>
      </c>
      <c r="CC53" s="295">
        <f>'Data Input - BAT'!CG105</f>
        <v>0</v>
      </c>
      <c r="CD53" s="295">
        <f>'Data Input - BAT'!CH105</f>
        <v>0</v>
      </c>
      <c r="CE53" s="295">
        <f>'Data Input - BAT'!CI105</f>
        <v>0</v>
      </c>
      <c r="CF53" s="295">
        <f>'Data Input - BAT'!CJ105</f>
        <v>0</v>
      </c>
      <c r="CG53" s="295">
        <f>'Data Input - BAT'!CK105</f>
        <v>0</v>
      </c>
      <c r="CH53" s="295">
        <f>'Data Input - BAT'!CL105</f>
        <v>0</v>
      </c>
      <c r="CI53" s="295">
        <f>'Data Input - BAT'!CM105</f>
        <v>0</v>
      </c>
      <c r="CJ53" s="295">
        <f>'Data Input - BAT'!CN105</f>
        <v>0</v>
      </c>
      <c r="CK53" s="295">
        <f>'Data Input - BAT'!CO105</f>
        <v>0</v>
      </c>
      <c r="CL53" s="295">
        <f>'Data Input - BAT'!CP105</f>
        <v>0</v>
      </c>
      <c r="CM53" s="295">
        <f>'Data Input - BAT'!CQ105</f>
        <v>0</v>
      </c>
      <c r="CN53" s="295">
        <f>'Data Input - BAT'!CR105</f>
        <v>0</v>
      </c>
      <c r="CO53" s="295">
        <f>'Data Input - BAT'!CS105</f>
        <v>0</v>
      </c>
      <c r="CP53" s="295">
        <f>'Data Input - BAT'!CT105</f>
        <v>0</v>
      </c>
      <c r="CQ53" s="295">
        <f>'Data Input - BAT'!CU105</f>
        <v>0</v>
      </c>
      <c r="CR53" s="295">
        <f>'Data Input - BAT'!CV105</f>
        <v>0</v>
      </c>
      <c r="CS53" s="295">
        <f>'Data Input - BAT'!CW105</f>
        <v>0</v>
      </c>
      <c r="CT53" s="295">
        <f>'Data Input - BAT'!CX105</f>
        <v>0</v>
      </c>
      <c r="CU53" s="295">
        <f>'Data Input - BAT'!CY105</f>
        <v>0</v>
      </c>
      <c r="CV53" s="295">
        <f>'Data Input - BAT'!CZ105</f>
        <v>0</v>
      </c>
      <c r="CW53" s="295">
        <f>'Data Input - BAT'!DA105</f>
        <v>0</v>
      </c>
      <c r="CX53" s="295">
        <f>'Data Input - BAT'!DB105</f>
        <v>0</v>
      </c>
      <c r="CY53" s="295">
        <f>'Data Input - BAT'!DC105</f>
        <v>0</v>
      </c>
      <c r="CZ53" s="391"/>
    </row>
    <row r="54" spans="2:104" x14ac:dyDescent="0.25">
      <c r="B54" s="406">
        <f>'Data Input - BAT'!D106</f>
        <v>0</v>
      </c>
      <c r="C54" s="390" t="s">
        <v>83</v>
      </c>
      <c r="D54" s="295">
        <f>'Data Input - BAT'!H106</f>
        <v>0</v>
      </c>
      <c r="E54" s="295">
        <f>'Data Input - BAT'!I106</f>
        <v>0</v>
      </c>
      <c r="F54" s="295">
        <f>'Data Input - BAT'!J106</f>
        <v>0</v>
      </c>
      <c r="G54" s="295">
        <f>'Data Input - BAT'!K106</f>
        <v>0</v>
      </c>
      <c r="H54" s="295">
        <f>'Data Input - BAT'!L106</f>
        <v>0</v>
      </c>
      <c r="I54" s="295">
        <f>'Data Input - BAT'!M106</f>
        <v>0</v>
      </c>
      <c r="J54" s="295">
        <f>'Data Input - BAT'!N106</f>
        <v>0</v>
      </c>
      <c r="K54" s="295">
        <f>'Data Input - BAT'!O106</f>
        <v>0</v>
      </c>
      <c r="L54" s="295">
        <f>'Data Input - BAT'!P106</f>
        <v>0</v>
      </c>
      <c r="M54" s="295">
        <f>'Data Input - BAT'!Q106</f>
        <v>0</v>
      </c>
      <c r="N54" s="295">
        <f>'Data Input - BAT'!R106</f>
        <v>0</v>
      </c>
      <c r="O54" s="295">
        <f>'Data Input - BAT'!S106</f>
        <v>0</v>
      </c>
      <c r="P54" s="295">
        <f>'Data Input - BAT'!T106</f>
        <v>0</v>
      </c>
      <c r="Q54" s="295">
        <f>'Data Input - BAT'!U106</f>
        <v>0</v>
      </c>
      <c r="R54" s="295">
        <f>'Data Input - BAT'!V106</f>
        <v>0</v>
      </c>
      <c r="S54" s="295">
        <f>'Data Input - BAT'!W106</f>
        <v>0</v>
      </c>
      <c r="T54" s="295">
        <f>'Data Input - BAT'!X106</f>
        <v>0</v>
      </c>
      <c r="U54" s="295">
        <f>'Data Input - BAT'!Y106</f>
        <v>0</v>
      </c>
      <c r="V54" s="295">
        <f>'Data Input - BAT'!Z106</f>
        <v>0</v>
      </c>
      <c r="W54" s="295">
        <f>'Data Input - BAT'!AA106</f>
        <v>0</v>
      </c>
      <c r="X54" s="295">
        <f>'Data Input - BAT'!AB106</f>
        <v>0</v>
      </c>
      <c r="Y54" s="295">
        <f>'Data Input - BAT'!AC106</f>
        <v>0</v>
      </c>
      <c r="Z54" s="295">
        <f>'Data Input - BAT'!AD106</f>
        <v>0</v>
      </c>
      <c r="AA54" s="295">
        <f>'Data Input - BAT'!AE106</f>
        <v>0</v>
      </c>
      <c r="AB54" s="295">
        <f>'Data Input - BAT'!AF106</f>
        <v>0</v>
      </c>
      <c r="AC54" s="295">
        <f>'Data Input - BAT'!AG106</f>
        <v>0</v>
      </c>
      <c r="AD54" s="295">
        <f>'Data Input - BAT'!AH106</f>
        <v>0</v>
      </c>
      <c r="AE54" s="295">
        <f>'Data Input - BAT'!AI106</f>
        <v>0</v>
      </c>
      <c r="AF54" s="295">
        <f>'Data Input - BAT'!AJ106</f>
        <v>0</v>
      </c>
      <c r="AG54" s="295">
        <f>'Data Input - BAT'!AK106</f>
        <v>0</v>
      </c>
      <c r="AH54" s="295">
        <f>'Data Input - BAT'!AL106</f>
        <v>0</v>
      </c>
      <c r="AI54" s="295">
        <f>'Data Input - BAT'!AM106</f>
        <v>0</v>
      </c>
      <c r="AJ54" s="295">
        <f>'Data Input - BAT'!AN106</f>
        <v>0</v>
      </c>
      <c r="AK54" s="295">
        <f>'Data Input - BAT'!AO106</f>
        <v>0</v>
      </c>
      <c r="AL54" s="295">
        <f>'Data Input - BAT'!AP106</f>
        <v>0</v>
      </c>
      <c r="AM54" s="295">
        <f>'Data Input - BAT'!AQ106</f>
        <v>0</v>
      </c>
      <c r="AN54" s="295">
        <f>'Data Input - BAT'!AR106</f>
        <v>0</v>
      </c>
      <c r="AO54" s="295">
        <f>'Data Input - BAT'!AS106</f>
        <v>0</v>
      </c>
      <c r="AP54" s="295">
        <f>'Data Input - BAT'!AT106</f>
        <v>0</v>
      </c>
      <c r="AQ54" s="295">
        <f>'Data Input - BAT'!AU106</f>
        <v>0</v>
      </c>
      <c r="AR54" s="295">
        <f>'Data Input - BAT'!AV106</f>
        <v>0</v>
      </c>
      <c r="AS54" s="295">
        <f>'Data Input - BAT'!AW106</f>
        <v>0</v>
      </c>
      <c r="AT54" s="295">
        <f>'Data Input - BAT'!AX106</f>
        <v>0</v>
      </c>
      <c r="AU54" s="295">
        <f>'Data Input - BAT'!AY106</f>
        <v>0</v>
      </c>
      <c r="AV54" s="295">
        <f>'Data Input - BAT'!AZ106</f>
        <v>0</v>
      </c>
      <c r="AW54" s="295">
        <f>'Data Input - BAT'!BA106</f>
        <v>0</v>
      </c>
      <c r="AX54" s="295">
        <f>'Data Input - BAT'!BB106</f>
        <v>0</v>
      </c>
      <c r="AY54" s="295">
        <f>'Data Input - BAT'!BC106</f>
        <v>0</v>
      </c>
      <c r="AZ54" s="295">
        <f>'Data Input - BAT'!BD106</f>
        <v>0</v>
      </c>
      <c r="BA54" s="295">
        <f>'Data Input - BAT'!BE106</f>
        <v>0</v>
      </c>
      <c r="BB54" s="295">
        <f>'Data Input - BAT'!BF106</f>
        <v>0</v>
      </c>
      <c r="BC54" s="295">
        <f>'Data Input - BAT'!BG106</f>
        <v>0</v>
      </c>
      <c r="BD54" s="295">
        <f>'Data Input - BAT'!BH106</f>
        <v>0</v>
      </c>
      <c r="BE54" s="295">
        <f>'Data Input - BAT'!BI106</f>
        <v>0</v>
      </c>
      <c r="BF54" s="295">
        <f>'Data Input - BAT'!BJ106</f>
        <v>0</v>
      </c>
      <c r="BG54" s="295">
        <f>'Data Input - BAT'!BK106</f>
        <v>0</v>
      </c>
      <c r="BH54" s="295">
        <f>'Data Input - BAT'!BL106</f>
        <v>0</v>
      </c>
      <c r="BI54" s="295">
        <f>'Data Input - BAT'!BM106</f>
        <v>0</v>
      </c>
      <c r="BJ54" s="295">
        <f>'Data Input - BAT'!BN106</f>
        <v>0</v>
      </c>
      <c r="BK54" s="295">
        <f>'Data Input - BAT'!BO106</f>
        <v>0</v>
      </c>
      <c r="BL54" s="295">
        <f>'Data Input - BAT'!BP106</f>
        <v>0</v>
      </c>
      <c r="BM54" s="295">
        <f>'Data Input - BAT'!BQ106</f>
        <v>0</v>
      </c>
      <c r="BN54" s="295">
        <f>'Data Input - BAT'!BR106</f>
        <v>0</v>
      </c>
      <c r="BO54" s="295">
        <f>'Data Input - BAT'!BS106</f>
        <v>0</v>
      </c>
      <c r="BP54" s="295">
        <f>'Data Input - BAT'!BT106</f>
        <v>0</v>
      </c>
      <c r="BQ54" s="295">
        <f>'Data Input - BAT'!BU106</f>
        <v>0</v>
      </c>
      <c r="BR54" s="295">
        <f>'Data Input - BAT'!BV106</f>
        <v>0</v>
      </c>
      <c r="BS54" s="295">
        <f>'Data Input - BAT'!BW106</f>
        <v>0</v>
      </c>
      <c r="BT54" s="295">
        <f>'Data Input - BAT'!BX106</f>
        <v>0</v>
      </c>
      <c r="BU54" s="295">
        <f>'Data Input - BAT'!BY106</f>
        <v>0</v>
      </c>
      <c r="BV54" s="295">
        <f>'Data Input - BAT'!BZ106</f>
        <v>0</v>
      </c>
      <c r="BW54" s="295">
        <f>'Data Input - BAT'!CA106</f>
        <v>0</v>
      </c>
      <c r="BX54" s="295">
        <f>'Data Input - BAT'!CB106</f>
        <v>0</v>
      </c>
      <c r="BY54" s="295">
        <f>'Data Input - BAT'!CC106</f>
        <v>0</v>
      </c>
      <c r="BZ54" s="295">
        <f>'Data Input - BAT'!CD106</f>
        <v>0</v>
      </c>
      <c r="CA54" s="295">
        <f>'Data Input - BAT'!CE106</f>
        <v>0</v>
      </c>
      <c r="CB54" s="295">
        <f>'Data Input - BAT'!CF106</f>
        <v>0</v>
      </c>
      <c r="CC54" s="295">
        <f>'Data Input - BAT'!CG106</f>
        <v>0</v>
      </c>
      <c r="CD54" s="295">
        <f>'Data Input - BAT'!CH106</f>
        <v>0</v>
      </c>
      <c r="CE54" s="295">
        <f>'Data Input - BAT'!CI106</f>
        <v>0</v>
      </c>
      <c r="CF54" s="295">
        <f>'Data Input - BAT'!CJ106</f>
        <v>0</v>
      </c>
      <c r="CG54" s="295">
        <f>'Data Input - BAT'!CK106</f>
        <v>0</v>
      </c>
      <c r="CH54" s="295">
        <f>'Data Input - BAT'!CL106</f>
        <v>0</v>
      </c>
      <c r="CI54" s="295">
        <f>'Data Input - BAT'!CM106</f>
        <v>0</v>
      </c>
      <c r="CJ54" s="295">
        <f>'Data Input - BAT'!CN106</f>
        <v>0</v>
      </c>
      <c r="CK54" s="295">
        <f>'Data Input - BAT'!CO106</f>
        <v>0</v>
      </c>
      <c r="CL54" s="295">
        <f>'Data Input - BAT'!CP106</f>
        <v>0</v>
      </c>
      <c r="CM54" s="295">
        <f>'Data Input - BAT'!CQ106</f>
        <v>0</v>
      </c>
      <c r="CN54" s="295">
        <f>'Data Input - BAT'!CR106</f>
        <v>0</v>
      </c>
      <c r="CO54" s="295">
        <f>'Data Input - BAT'!CS106</f>
        <v>0</v>
      </c>
      <c r="CP54" s="295">
        <f>'Data Input - BAT'!CT106</f>
        <v>0</v>
      </c>
      <c r="CQ54" s="295">
        <f>'Data Input - BAT'!CU106</f>
        <v>0</v>
      </c>
      <c r="CR54" s="295">
        <f>'Data Input - BAT'!CV106</f>
        <v>0</v>
      </c>
      <c r="CS54" s="295">
        <f>'Data Input - BAT'!CW106</f>
        <v>0</v>
      </c>
      <c r="CT54" s="295">
        <f>'Data Input - BAT'!CX106</f>
        <v>0</v>
      </c>
      <c r="CU54" s="295">
        <f>'Data Input - BAT'!CY106</f>
        <v>0</v>
      </c>
      <c r="CV54" s="295">
        <f>'Data Input - BAT'!CZ106</f>
        <v>0</v>
      </c>
      <c r="CW54" s="295">
        <f>'Data Input - BAT'!DA106</f>
        <v>0</v>
      </c>
      <c r="CX54" s="295">
        <f>'Data Input - BAT'!DB106</f>
        <v>0</v>
      </c>
      <c r="CY54" s="295">
        <f>'Data Input - BAT'!DC106</f>
        <v>0</v>
      </c>
      <c r="CZ54" s="391"/>
    </row>
    <row r="55" spans="2:104" x14ac:dyDescent="0.25">
      <c r="B55" s="406">
        <f>'Data Input - BAT'!D107</f>
        <v>0</v>
      </c>
      <c r="C55" s="390" t="s">
        <v>83</v>
      </c>
      <c r="D55" s="295">
        <f>'Data Input - BAT'!H107</f>
        <v>0</v>
      </c>
      <c r="E55" s="295">
        <f>'Data Input - BAT'!I107</f>
        <v>0</v>
      </c>
      <c r="F55" s="295">
        <f>'Data Input - BAT'!J107</f>
        <v>0</v>
      </c>
      <c r="G55" s="295">
        <f>'Data Input - BAT'!K107</f>
        <v>0</v>
      </c>
      <c r="H55" s="295">
        <f>'Data Input - BAT'!L107</f>
        <v>0</v>
      </c>
      <c r="I55" s="295">
        <f>'Data Input - BAT'!M107</f>
        <v>0</v>
      </c>
      <c r="J55" s="295">
        <f>'Data Input - BAT'!N107</f>
        <v>0</v>
      </c>
      <c r="K55" s="295">
        <f>'Data Input - BAT'!O107</f>
        <v>0</v>
      </c>
      <c r="L55" s="295">
        <f>'Data Input - BAT'!P107</f>
        <v>0</v>
      </c>
      <c r="M55" s="295">
        <f>'Data Input - BAT'!Q107</f>
        <v>0</v>
      </c>
      <c r="N55" s="295">
        <f>'Data Input - BAT'!R107</f>
        <v>0</v>
      </c>
      <c r="O55" s="295">
        <f>'Data Input - BAT'!S107</f>
        <v>0</v>
      </c>
      <c r="P55" s="295">
        <f>'Data Input - BAT'!T107</f>
        <v>0</v>
      </c>
      <c r="Q55" s="295">
        <f>'Data Input - BAT'!U107</f>
        <v>0</v>
      </c>
      <c r="R55" s="295">
        <f>'Data Input - BAT'!V107</f>
        <v>0</v>
      </c>
      <c r="S55" s="295">
        <f>'Data Input - BAT'!W107</f>
        <v>0</v>
      </c>
      <c r="T55" s="295">
        <f>'Data Input - BAT'!X107</f>
        <v>0</v>
      </c>
      <c r="U55" s="295">
        <f>'Data Input - BAT'!Y107</f>
        <v>0</v>
      </c>
      <c r="V55" s="295">
        <f>'Data Input - BAT'!Z107</f>
        <v>0</v>
      </c>
      <c r="W55" s="295">
        <f>'Data Input - BAT'!AA107</f>
        <v>0</v>
      </c>
      <c r="X55" s="295">
        <f>'Data Input - BAT'!AB107</f>
        <v>0</v>
      </c>
      <c r="Y55" s="295">
        <f>'Data Input - BAT'!AC107</f>
        <v>0</v>
      </c>
      <c r="Z55" s="295">
        <f>'Data Input - BAT'!AD107</f>
        <v>0</v>
      </c>
      <c r="AA55" s="295">
        <f>'Data Input - BAT'!AE107</f>
        <v>0</v>
      </c>
      <c r="AB55" s="295">
        <f>'Data Input - BAT'!AF107</f>
        <v>0</v>
      </c>
      <c r="AC55" s="295">
        <f>'Data Input - BAT'!AG107</f>
        <v>0</v>
      </c>
      <c r="AD55" s="295">
        <f>'Data Input - BAT'!AH107</f>
        <v>0</v>
      </c>
      <c r="AE55" s="295">
        <f>'Data Input - BAT'!AI107</f>
        <v>0</v>
      </c>
      <c r="AF55" s="295">
        <f>'Data Input - BAT'!AJ107</f>
        <v>0</v>
      </c>
      <c r="AG55" s="295">
        <f>'Data Input - BAT'!AK107</f>
        <v>0</v>
      </c>
      <c r="AH55" s="295">
        <f>'Data Input - BAT'!AL107</f>
        <v>0</v>
      </c>
      <c r="AI55" s="295">
        <f>'Data Input - BAT'!AM107</f>
        <v>0</v>
      </c>
      <c r="AJ55" s="295">
        <f>'Data Input - BAT'!AN107</f>
        <v>0</v>
      </c>
      <c r="AK55" s="295">
        <f>'Data Input - BAT'!AO107</f>
        <v>0</v>
      </c>
      <c r="AL55" s="295">
        <f>'Data Input - BAT'!AP107</f>
        <v>0</v>
      </c>
      <c r="AM55" s="295">
        <f>'Data Input - BAT'!AQ107</f>
        <v>0</v>
      </c>
      <c r="AN55" s="295">
        <f>'Data Input - BAT'!AR107</f>
        <v>0</v>
      </c>
      <c r="AO55" s="295">
        <f>'Data Input - BAT'!AS107</f>
        <v>0</v>
      </c>
      <c r="AP55" s="295">
        <f>'Data Input - BAT'!AT107</f>
        <v>0</v>
      </c>
      <c r="AQ55" s="295">
        <f>'Data Input - BAT'!AU107</f>
        <v>0</v>
      </c>
      <c r="AR55" s="295">
        <f>'Data Input - BAT'!AV107</f>
        <v>0</v>
      </c>
      <c r="AS55" s="295">
        <f>'Data Input - BAT'!AW107</f>
        <v>0</v>
      </c>
      <c r="AT55" s="295">
        <f>'Data Input - BAT'!AX107</f>
        <v>0</v>
      </c>
      <c r="AU55" s="295">
        <f>'Data Input - BAT'!AY107</f>
        <v>0</v>
      </c>
      <c r="AV55" s="295">
        <f>'Data Input - BAT'!AZ107</f>
        <v>0</v>
      </c>
      <c r="AW55" s="295">
        <f>'Data Input - BAT'!BA107</f>
        <v>0</v>
      </c>
      <c r="AX55" s="295">
        <f>'Data Input - BAT'!BB107</f>
        <v>0</v>
      </c>
      <c r="AY55" s="295">
        <f>'Data Input - BAT'!BC107</f>
        <v>0</v>
      </c>
      <c r="AZ55" s="295">
        <f>'Data Input - BAT'!BD107</f>
        <v>0</v>
      </c>
      <c r="BA55" s="295">
        <f>'Data Input - BAT'!BE107</f>
        <v>0</v>
      </c>
      <c r="BB55" s="295">
        <f>'Data Input - BAT'!BF107</f>
        <v>0</v>
      </c>
      <c r="BC55" s="295">
        <f>'Data Input - BAT'!BG107</f>
        <v>0</v>
      </c>
      <c r="BD55" s="295">
        <f>'Data Input - BAT'!BH107</f>
        <v>0</v>
      </c>
      <c r="BE55" s="295">
        <f>'Data Input - BAT'!BI107</f>
        <v>0</v>
      </c>
      <c r="BF55" s="295">
        <f>'Data Input - BAT'!BJ107</f>
        <v>0</v>
      </c>
      <c r="BG55" s="295">
        <f>'Data Input - BAT'!BK107</f>
        <v>0</v>
      </c>
      <c r="BH55" s="295">
        <f>'Data Input - BAT'!BL107</f>
        <v>0</v>
      </c>
      <c r="BI55" s="295">
        <f>'Data Input - BAT'!BM107</f>
        <v>0</v>
      </c>
      <c r="BJ55" s="295">
        <f>'Data Input - BAT'!BN107</f>
        <v>0</v>
      </c>
      <c r="BK55" s="295">
        <f>'Data Input - BAT'!BO107</f>
        <v>0</v>
      </c>
      <c r="BL55" s="295">
        <f>'Data Input - BAT'!BP107</f>
        <v>0</v>
      </c>
      <c r="BM55" s="295">
        <f>'Data Input - BAT'!BQ107</f>
        <v>0</v>
      </c>
      <c r="BN55" s="295">
        <f>'Data Input - BAT'!BR107</f>
        <v>0</v>
      </c>
      <c r="BO55" s="295">
        <f>'Data Input - BAT'!BS107</f>
        <v>0</v>
      </c>
      <c r="BP55" s="295">
        <f>'Data Input - BAT'!BT107</f>
        <v>0</v>
      </c>
      <c r="BQ55" s="295">
        <f>'Data Input - BAT'!BU107</f>
        <v>0</v>
      </c>
      <c r="BR55" s="295">
        <f>'Data Input - BAT'!BV107</f>
        <v>0</v>
      </c>
      <c r="BS55" s="295">
        <f>'Data Input - BAT'!BW107</f>
        <v>0</v>
      </c>
      <c r="BT55" s="295">
        <f>'Data Input - BAT'!BX107</f>
        <v>0</v>
      </c>
      <c r="BU55" s="295">
        <f>'Data Input - BAT'!BY107</f>
        <v>0</v>
      </c>
      <c r="BV55" s="295">
        <f>'Data Input - BAT'!BZ107</f>
        <v>0</v>
      </c>
      <c r="BW55" s="295">
        <f>'Data Input - BAT'!CA107</f>
        <v>0</v>
      </c>
      <c r="BX55" s="295">
        <f>'Data Input - BAT'!CB107</f>
        <v>0</v>
      </c>
      <c r="BY55" s="295">
        <f>'Data Input - BAT'!CC107</f>
        <v>0</v>
      </c>
      <c r="BZ55" s="295">
        <f>'Data Input - BAT'!CD107</f>
        <v>0</v>
      </c>
      <c r="CA55" s="295">
        <f>'Data Input - BAT'!CE107</f>
        <v>0</v>
      </c>
      <c r="CB55" s="295">
        <f>'Data Input - BAT'!CF107</f>
        <v>0</v>
      </c>
      <c r="CC55" s="295">
        <f>'Data Input - BAT'!CG107</f>
        <v>0</v>
      </c>
      <c r="CD55" s="295">
        <f>'Data Input - BAT'!CH107</f>
        <v>0</v>
      </c>
      <c r="CE55" s="295">
        <f>'Data Input - BAT'!CI107</f>
        <v>0</v>
      </c>
      <c r="CF55" s="295">
        <f>'Data Input - BAT'!CJ107</f>
        <v>0</v>
      </c>
      <c r="CG55" s="295">
        <f>'Data Input - BAT'!CK107</f>
        <v>0</v>
      </c>
      <c r="CH55" s="295">
        <f>'Data Input - BAT'!CL107</f>
        <v>0</v>
      </c>
      <c r="CI55" s="295">
        <f>'Data Input - BAT'!CM107</f>
        <v>0</v>
      </c>
      <c r="CJ55" s="295">
        <f>'Data Input - BAT'!CN107</f>
        <v>0</v>
      </c>
      <c r="CK55" s="295">
        <f>'Data Input - BAT'!CO107</f>
        <v>0</v>
      </c>
      <c r="CL55" s="295">
        <f>'Data Input - BAT'!CP107</f>
        <v>0</v>
      </c>
      <c r="CM55" s="295">
        <f>'Data Input - BAT'!CQ107</f>
        <v>0</v>
      </c>
      <c r="CN55" s="295">
        <f>'Data Input - BAT'!CR107</f>
        <v>0</v>
      </c>
      <c r="CO55" s="295">
        <f>'Data Input - BAT'!CS107</f>
        <v>0</v>
      </c>
      <c r="CP55" s="295">
        <f>'Data Input - BAT'!CT107</f>
        <v>0</v>
      </c>
      <c r="CQ55" s="295">
        <f>'Data Input - BAT'!CU107</f>
        <v>0</v>
      </c>
      <c r="CR55" s="295">
        <f>'Data Input - BAT'!CV107</f>
        <v>0</v>
      </c>
      <c r="CS55" s="295">
        <f>'Data Input - BAT'!CW107</f>
        <v>0</v>
      </c>
      <c r="CT55" s="295">
        <f>'Data Input - BAT'!CX107</f>
        <v>0</v>
      </c>
      <c r="CU55" s="295">
        <f>'Data Input - BAT'!CY107</f>
        <v>0</v>
      </c>
      <c r="CV55" s="295">
        <f>'Data Input - BAT'!CZ107</f>
        <v>0</v>
      </c>
      <c r="CW55" s="295">
        <f>'Data Input - BAT'!DA107</f>
        <v>0</v>
      </c>
      <c r="CX55" s="295">
        <f>'Data Input - BAT'!DB107</f>
        <v>0</v>
      </c>
      <c r="CY55" s="295">
        <f>'Data Input - BAT'!DC107</f>
        <v>0</v>
      </c>
      <c r="CZ55" s="391"/>
    </row>
    <row r="56" spans="2:104" x14ac:dyDescent="0.25">
      <c r="B56" s="406">
        <f>'Data Input - BAT'!D108</f>
        <v>0</v>
      </c>
      <c r="C56" s="390" t="s">
        <v>83</v>
      </c>
      <c r="D56" s="295">
        <f>'Data Input - BAT'!H108</f>
        <v>0</v>
      </c>
      <c r="E56" s="295">
        <f>'Data Input - BAT'!I108</f>
        <v>0</v>
      </c>
      <c r="F56" s="295">
        <f>'Data Input - BAT'!J108</f>
        <v>0</v>
      </c>
      <c r="G56" s="295">
        <f>'Data Input - BAT'!K108</f>
        <v>0</v>
      </c>
      <c r="H56" s="295">
        <f>'Data Input - BAT'!L108</f>
        <v>0</v>
      </c>
      <c r="I56" s="295">
        <f>'Data Input - BAT'!M108</f>
        <v>0</v>
      </c>
      <c r="J56" s="295">
        <f>'Data Input - BAT'!N108</f>
        <v>0</v>
      </c>
      <c r="K56" s="295">
        <f>'Data Input - BAT'!O108</f>
        <v>0</v>
      </c>
      <c r="L56" s="295">
        <f>'Data Input - BAT'!P108</f>
        <v>0</v>
      </c>
      <c r="M56" s="295">
        <f>'Data Input - BAT'!Q108</f>
        <v>0</v>
      </c>
      <c r="N56" s="295">
        <f>'Data Input - BAT'!R108</f>
        <v>0</v>
      </c>
      <c r="O56" s="295">
        <f>'Data Input - BAT'!S108</f>
        <v>0</v>
      </c>
      <c r="P56" s="295">
        <f>'Data Input - BAT'!T108</f>
        <v>0</v>
      </c>
      <c r="Q56" s="295">
        <f>'Data Input - BAT'!U108</f>
        <v>0</v>
      </c>
      <c r="R56" s="295">
        <f>'Data Input - BAT'!V108</f>
        <v>0</v>
      </c>
      <c r="S56" s="295">
        <f>'Data Input - BAT'!W108</f>
        <v>0</v>
      </c>
      <c r="T56" s="295">
        <f>'Data Input - BAT'!X108</f>
        <v>0</v>
      </c>
      <c r="U56" s="295">
        <f>'Data Input - BAT'!Y108</f>
        <v>0</v>
      </c>
      <c r="V56" s="295">
        <f>'Data Input - BAT'!Z108</f>
        <v>0</v>
      </c>
      <c r="W56" s="295">
        <f>'Data Input - BAT'!AA108</f>
        <v>0</v>
      </c>
      <c r="X56" s="295">
        <f>'Data Input - BAT'!AB108</f>
        <v>0</v>
      </c>
      <c r="Y56" s="295">
        <f>'Data Input - BAT'!AC108</f>
        <v>0</v>
      </c>
      <c r="Z56" s="295">
        <f>'Data Input - BAT'!AD108</f>
        <v>0</v>
      </c>
      <c r="AA56" s="295">
        <f>'Data Input - BAT'!AE108</f>
        <v>0</v>
      </c>
      <c r="AB56" s="295">
        <f>'Data Input - BAT'!AF108</f>
        <v>0</v>
      </c>
      <c r="AC56" s="295">
        <f>'Data Input - BAT'!AG108</f>
        <v>0</v>
      </c>
      <c r="AD56" s="295">
        <f>'Data Input - BAT'!AH108</f>
        <v>0</v>
      </c>
      <c r="AE56" s="295">
        <f>'Data Input - BAT'!AI108</f>
        <v>0</v>
      </c>
      <c r="AF56" s="295">
        <f>'Data Input - BAT'!AJ108</f>
        <v>0</v>
      </c>
      <c r="AG56" s="295">
        <f>'Data Input - BAT'!AK108</f>
        <v>0</v>
      </c>
      <c r="AH56" s="295">
        <f>'Data Input - BAT'!AL108</f>
        <v>0</v>
      </c>
      <c r="AI56" s="295">
        <f>'Data Input - BAT'!AM108</f>
        <v>0</v>
      </c>
      <c r="AJ56" s="295">
        <f>'Data Input - BAT'!AN108</f>
        <v>0</v>
      </c>
      <c r="AK56" s="295">
        <f>'Data Input - BAT'!AO108</f>
        <v>0</v>
      </c>
      <c r="AL56" s="295">
        <f>'Data Input - BAT'!AP108</f>
        <v>0</v>
      </c>
      <c r="AM56" s="295">
        <f>'Data Input - BAT'!AQ108</f>
        <v>0</v>
      </c>
      <c r="AN56" s="295">
        <f>'Data Input - BAT'!AR108</f>
        <v>0</v>
      </c>
      <c r="AO56" s="295">
        <f>'Data Input - BAT'!AS108</f>
        <v>0</v>
      </c>
      <c r="AP56" s="295">
        <f>'Data Input - BAT'!AT108</f>
        <v>0</v>
      </c>
      <c r="AQ56" s="295">
        <f>'Data Input - BAT'!AU108</f>
        <v>0</v>
      </c>
      <c r="AR56" s="295">
        <f>'Data Input - BAT'!AV108</f>
        <v>0</v>
      </c>
      <c r="AS56" s="295">
        <f>'Data Input - BAT'!AW108</f>
        <v>0</v>
      </c>
      <c r="AT56" s="295">
        <f>'Data Input - BAT'!AX108</f>
        <v>0</v>
      </c>
      <c r="AU56" s="295">
        <f>'Data Input - BAT'!AY108</f>
        <v>0</v>
      </c>
      <c r="AV56" s="295">
        <f>'Data Input - BAT'!AZ108</f>
        <v>0</v>
      </c>
      <c r="AW56" s="295">
        <f>'Data Input - BAT'!BA108</f>
        <v>0</v>
      </c>
      <c r="AX56" s="295">
        <f>'Data Input - BAT'!BB108</f>
        <v>0</v>
      </c>
      <c r="AY56" s="295">
        <f>'Data Input - BAT'!BC108</f>
        <v>0</v>
      </c>
      <c r="AZ56" s="295">
        <f>'Data Input - BAT'!BD108</f>
        <v>0</v>
      </c>
      <c r="BA56" s="295">
        <f>'Data Input - BAT'!BE108</f>
        <v>0</v>
      </c>
      <c r="BB56" s="295">
        <f>'Data Input - BAT'!BF108</f>
        <v>0</v>
      </c>
      <c r="BC56" s="295">
        <f>'Data Input - BAT'!BG108</f>
        <v>0</v>
      </c>
      <c r="BD56" s="295">
        <f>'Data Input - BAT'!BH108</f>
        <v>0</v>
      </c>
      <c r="BE56" s="295">
        <f>'Data Input - BAT'!BI108</f>
        <v>0</v>
      </c>
      <c r="BF56" s="295">
        <f>'Data Input - BAT'!BJ108</f>
        <v>0</v>
      </c>
      <c r="BG56" s="295">
        <f>'Data Input - BAT'!BK108</f>
        <v>0</v>
      </c>
      <c r="BH56" s="295">
        <f>'Data Input - BAT'!BL108</f>
        <v>0</v>
      </c>
      <c r="BI56" s="295">
        <f>'Data Input - BAT'!BM108</f>
        <v>0</v>
      </c>
      <c r="BJ56" s="295">
        <f>'Data Input - BAT'!BN108</f>
        <v>0</v>
      </c>
      <c r="BK56" s="295">
        <f>'Data Input - BAT'!BO108</f>
        <v>0</v>
      </c>
      <c r="BL56" s="295">
        <f>'Data Input - BAT'!BP108</f>
        <v>0</v>
      </c>
      <c r="BM56" s="295">
        <f>'Data Input - BAT'!BQ108</f>
        <v>0</v>
      </c>
      <c r="BN56" s="295">
        <f>'Data Input - BAT'!BR108</f>
        <v>0</v>
      </c>
      <c r="BO56" s="295">
        <f>'Data Input - BAT'!BS108</f>
        <v>0</v>
      </c>
      <c r="BP56" s="295">
        <f>'Data Input - BAT'!BT108</f>
        <v>0</v>
      </c>
      <c r="BQ56" s="295">
        <f>'Data Input - BAT'!BU108</f>
        <v>0</v>
      </c>
      <c r="BR56" s="295">
        <f>'Data Input - BAT'!BV108</f>
        <v>0</v>
      </c>
      <c r="BS56" s="295">
        <f>'Data Input - BAT'!BW108</f>
        <v>0</v>
      </c>
      <c r="BT56" s="295">
        <f>'Data Input - BAT'!BX108</f>
        <v>0</v>
      </c>
      <c r="BU56" s="295">
        <f>'Data Input - BAT'!BY108</f>
        <v>0</v>
      </c>
      <c r="BV56" s="295">
        <f>'Data Input - BAT'!BZ108</f>
        <v>0</v>
      </c>
      <c r="BW56" s="295">
        <f>'Data Input - BAT'!CA108</f>
        <v>0</v>
      </c>
      <c r="BX56" s="295">
        <f>'Data Input - BAT'!CB108</f>
        <v>0</v>
      </c>
      <c r="BY56" s="295">
        <f>'Data Input - BAT'!CC108</f>
        <v>0</v>
      </c>
      <c r="BZ56" s="295">
        <f>'Data Input - BAT'!CD108</f>
        <v>0</v>
      </c>
      <c r="CA56" s="295">
        <f>'Data Input - BAT'!CE108</f>
        <v>0</v>
      </c>
      <c r="CB56" s="295">
        <f>'Data Input - BAT'!CF108</f>
        <v>0</v>
      </c>
      <c r="CC56" s="295">
        <f>'Data Input - BAT'!CG108</f>
        <v>0</v>
      </c>
      <c r="CD56" s="295">
        <f>'Data Input - BAT'!CH108</f>
        <v>0</v>
      </c>
      <c r="CE56" s="295">
        <f>'Data Input - BAT'!CI108</f>
        <v>0</v>
      </c>
      <c r="CF56" s="295">
        <f>'Data Input - BAT'!CJ108</f>
        <v>0</v>
      </c>
      <c r="CG56" s="295">
        <f>'Data Input - BAT'!CK108</f>
        <v>0</v>
      </c>
      <c r="CH56" s="295">
        <f>'Data Input - BAT'!CL108</f>
        <v>0</v>
      </c>
      <c r="CI56" s="295">
        <f>'Data Input - BAT'!CM108</f>
        <v>0</v>
      </c>
      <c r="CJ56" s="295">
        <f>'Data Input - BAT'!CN108</f>
        <v>0</v>
      </c>
      <c r="CK56" s="295">
        <f>'Data Input - BAT'!CO108</f>
        <v>0</v>
      </c>
      <c r="CL56" s="295">
        <f>'Data Input - BAT'!CP108</f>
        <v>0</v>
      </c>
      <c r="CM56" s="295">
        <f>'Data Input - BAT'!CQ108</f>
        <v>0</v>
      </c>
      <c r="CN56" s="295">
        <f>'Data Input - BAT'!CR108</f>
        <v>0</v>
      </c>
      <c r="CO56" s="295">
        <f>'Data Input - BAT'!CS108</f>
        <v>0</v>
      </c>
      <c r="CP56" s="295">
        <f>'Data Input - BAT'!CT108</f>
        <v>0</v>
      </c>
      <c r="CQ56" s="295">
        <f>'Data Input - BAT'!CU108</f>
        <v>0</v>
      </c>
      <c r="CR56" s="295">
        <f>'Data Input - BAT'!CV108</f>
        <v>0</v>
      </c>
      <c r="CS56" s="295">
        <f>'Data Input - BAT'!CW108</f>
        <v>0</v>
      </c>
      <c r="CT56" s="295">
        <f>'Data Input - BAT'!CX108</f>
        <v>0</v>
      </c>
      <c r="CU56" s="295">
        <f>'Data Input - BAT'!CY108</f>
        <v>0</v>
      </c>
      <c r="CV56" s="295">
        <f>'Data Input - BAT'!CZ108</f>
        <v>0</v>
      </c>
      <c r="CW56" s="295">
        <f>'Data Input - BAT'!DA108</f>
        <v>0</v>
      </c>
      <c r="CX56" s="295">
        <f>'Data Input - BAT'!DB108</f>
        <v>0</v>
      </c>
      <c r="CY56" s="295">
        <f>'Data Input - BAT'!DC108</f>
        <v>0</v>
      </c>
      <c r="CZ56" s="391"/>
    </row>
    <row r="57" spans="2:104" x14ac:dyDescent="0.25">
      <c r="B57" s="406">
        <f>'Data Input - BAT'!D109</f>
        <v>0</v>
      </c>
      <c r="C57" s="390" t="s">
        <v>83</v>
      </c>
      <c r="D57" s="295">
        <f>'Data Input - BAT'!H109</f>
        <v>0</v>
      </c>
      <c r="E57" s="295">
        <f>'Data Input - BAT'!I109</f>
        <v>0</v>
      </c>
      <c r="F57" s="295">
        <f>'Data Input - BAT'!J109</f>
        <v>0</v>
      </c>
      <c r="G57" s="295">
        <f>'Data Input - BAT'!K109</f>
        <v>0</v>
      </c>
      <c r="H57" s="295">
        <f>'Data Input - BAT'!L109</f>
        <v>0</v>
      </c>
      <c r="I57" s="295">
        <f>'Data Input - BAT'!M109</f>
        <v>0</v>
      </c>
      <c r="J57" s="295">
        <f>'Data Input - BAT'!N109</f>
        <v>0</v>
      </c>
      <c r="K57" s="295">
        <f>'Data Input - BAT'!O109</f>
        <v>0</v>
      </c>
      <c r="L57" s="295">
        <f>'Data Input - BAT'!P109</f>
        <v>0</v>
      </c>
      <c r="M57" s="295">
        <f>'Data Input - BAT'!Q109</f>
        <v>0</v>
      </c>
      <c r="N57" s="295">
        <f>'Data Input - BAT'!R109</f>
        <v>0</v>
      </c>
      <c r="O57" s="295">
        <f>'Data Input - BAT'!S109</f>
        <v>0</v>
      </c>
      <c r="P57" s="295">
        <f>'Data Input - BAT'!T109</f>
        <v>0</v>
      </c>
      <c r="Q57" s="295">
        <f>'Data Input - BAT'!U109</f>
        <v>0</v>
      </c>
      <c r="R57" s="295">
        <f>'Data Input - BAT'!V109</f>
        <v>0</v>
      </c>
      <c r="S57" s="295">
        <f>'Data Input - BAT'!W109</f>
        <v>0</v>
      </c>
      <c r="T57" s="295">
        <f>'Data Input - BAT'!X109</f>
        <v>0</v>
      </c>
      <c r="U57" s="295">
        <f>'Data Input - BAT'!Y109</f>
        <v>0</v>
      </c>
      <c r="V57" s="295">
        <f>'Data Input - BAT'!Z109</f>
        <v>0</v>
      </c>
      <c r="W57" s="295">
        <f>'Data Input - BAT'!AA109</f>
        <v>0</v>
      </c>
      <c r="X57" s="295">
        <f>'Data Input - BAT'!AB109</f>
        <v>0</v>
      </c>
      <c r="Y57" s="295">
        <f>'Data Input - BAT'!AC109</f>
        <v>0</v>
      </c>
      <c r="Z57" s="295">
        <f>'Data Input - BAT'!AD109</f>
        <v>0</v>
      </c>
      <c r="AA57" s="295">
        <f>'Data Input - BAT'!AE109</f>
        <v>0</v>
      </c>
      <c r="AB57" s="295">
        <f>'Data Input - BAT'!AF109</f>
        <v>0</v>
      </c>
      <c r="AC57" s="295">
        <f>'Data Input - BAT'!AG109</f>
        <v>0</v>
      </c>
      <c r="AD57" s="295">
        <f>'Data Input - BAT'!AH109</f>
        <v>0</v>
      </c>
      <c r="AE57" s="295">
        <f>'Data Input - BAT'!AI109</f>
        <v>0</v>
      </c>
      <c r="AF57" s="295">
        <f>'Data Input - BAT'!AJ109</f>
        <v>0</v>
      </c>
      <c r="AG57" s="295">
        <f>'Data Input - BAT'!AK109</f>
        <v>0</v>
      </c>
      <c r="AH57" s="295">
        <f>'Data Input - BAT'!AL109</f>
        <v>0</v>
      </c>
      <c r="AI57" s="295">
        <f>'Data Input - BAT'!AM109</f>
        <v>0</v>
      </c>
      <c r="AJ57" s="295">
        <f>'Data Input - BAT'!AN109</f>
        <v>0</v>
      </c>
      <c r="AK57" s="295">
        <f>'Data Input - BAT'!AO109</f>
        <v>0</v>
      </c>
      <c r="AL57" s="295">
        <f>'Data Input - BAT'!AP109</f>
        <v>0</v>
      </c>
      <c r="AM57" s="295">
        <f>'Data Input - BAT'!AQ109</f>
        <v>0</v>
      </c>
      <c r="AN57" s="295">
        <f>'Data Input - BAT'!AR109</f>
        <v>0</v>
      </c>
      <c r="AO57" s="295">
        <f>'Data Input - BAT'!AS109</f>
        <v>0</v>
      </c>
      <c r="AP57" s="295">
        <f>'Data Input - BAT'!AT109</f>
        <v>0</v>
      </c>
      <c r="AQ57" s="295">
        <f>'Data Input - BAT'!AU109</f>
        <v>0</v>
      </c>
      <c r="AR57" s="295">
        <f>'Data Input - BAT'!AV109</f>
        <v>0</v>
      </c>
      <c r="AS57" s="295">
        <f>'Data Input - BAT'!AW109</f>
        <v>0</v>
      </c>
      <c r="AT57" s="295">
        <f>'Data Input - BAT'!AX109</f>
        <v>0</v>
      </c>
      <c r="AU57" s="295">
        <f>'Data Input - BAT'!AY109</f>
        <v>0</v>
      </c>
      <c r="AV57" s="295">
        <f>'Data Input - BAT'!AZ109</f>
        <v>0</v>
      </c>
      <c r="AW57" s="295">
        <f>'Data Input - BAT'!BA109</f>
        <v>0</v>
      </c>
      <c r="AX57" s="295">
        <f>'Data Input - BAT'!BB109</f>
        <v>0</v>
      </c>
      <c r="AY57" s="295">
        <f>'Data Input - BAT'!BC109</f>
        <v>0</v>
      </c>
      <c r="AZ57" s="295">
        <f>'Data Input - BAT'!BD109</f>
        <v>0</v>
      </c>
      <c r="BA57" s="295">
        <f>'Data Input - BAT'!BE109</f>
        <v>0</v>
      </c>
      <c r="BB57" s="295">
        <f>'Data Input - BAT'!BF109</f>
        <v>0</v>
      </c>
      <c r="BC57" s="295">
        <f>'Data Input - BAT'!BG109</f>
        <v>0</v>
      </c>
      <c r="BD57" s="295">
        <f>'Data Input - BAT'!BH109</f>
        <v>0</v>
      </c>
      <c r="BE57" s="295">
        <f>'Data Input - BAT'!BI109</f>
        <v>0</v>
      </c>
      <c r="BF57" s="295">
        <f>'Data Input - BAT'!BJ109</f>
        <v>0</v>
      </c>
      <c r="BG57" s="295">
        <f>'Data Input - BAT'!BK109</f>
        <v>0</v>
      </c>
      <c r="BH57" s="295">
        <f>'Data Input - BAT'!BL109</f>
        <v>0</v>
      </c>
      <c r="BI57" s="295">
        <f>'Data Input - BAT'!BM109</f>
        <v>0</v>
      </c>
      <c r="BJ57" s="295">
        <f>'Data Input - BAT'!BN109</f>
        <v>0</v>
      </c>
      <c r="BK57" s="295">
        <f>'Data Input - BAT'!BO109</f>
        <v>0</v>
      </c>
      <c r="BL57" s="295">
        <f>'Data Input - BAT'!BP109</f>
        <v>0</v>
      </c>
      <c r="BM57" s="295">
        <f>'Data Input - BAT'!BQ109</f>
        <v>0</v>
      </c>
      <c r="BN57" s="295">
        <f>'Data Input - BAT'!BR109</f>
        <v>0</v>
      </c>
      <c r="BO57" s="295">
        <f>'Data Input - BAT'!BS109</f>
        <v>0</v>
      </c>
      <c r="BP57" s="295">
        <f>'Data Input - BAT'!BT109</f>
        <v>0</v>
      </c>
      <c r="BQ57" s="295">
        <f>'Data Input - BAT'!BU109</f>
        <v>0</v>
      </c>
      <c r="BR57" s="295">
        <f>'Data Input - BAT'!BV109</f>
        <v>0</v>
      </c>
      <c r="BS57" s="295">
        <f>'Data Input - BAT'!BW109</f>
        <v>0</v>
      </c>
      <c r="BT57" s="295">
        <f>'Data Input - BAT'!BX109</f>
        <v>0</v>
      </c>
      <c r="BU57" s="295">
        <f>'Data Input - BAT'!BY109</f>
        <v>0</v>
      </c>
      <c r="BV57" s="295">
        <f>'Data Input - BAT'!BZ109</f>
        <v>0</v>
      </c>
      <c r="BW57" s="295">
        <f>'Data Input - BAT'!CA109</f>
        <v>0</v>
      </c>
      <c r="BX57" s="295">
        <f>'Data Input - BAT'!CB109</f>
        <v>0</v>
      </c>
      <c r="BY57" s="295">
        <f>'Data Input - BAT'!CC109</f>
        <v>0</v>
      </c>
      <c r="BZ57" s="295">
        <f>'Data Input - BAT'!CD109</f>
        <v>0</v>
      </c>
      <c r="CA57" s="295">
        <f>'Data Input - BAT'!CE109</f>
        <v>0</v>
      </c>
      <c r="CB57" s="295">
        <f>'Data Input - BAT'!CF109</f>
        <v>0</v>
      </c>
      <c r="CC57" s="295">
        <f>'Data Input - BAT'!CG109</f>
        <v>0</v>
      </c>
      <c r="CD57" s="295">
        <f>'Data Input - BAT'!CH109</f>
        <v>0</v>
      </c>
      <c r="CE57" s="295">
        <f>'Data Input - BAT'!CI109</f>
        <v>0</v>
      </c>
      <c r="CF57" s="295">
        <f>'Data Input - BAT'!CJ109</f>
        <v>0</v>
      </c>
      <c r="CG57" s="295">
        <f>'Data Input - BAT'!CK109</f>
        <v>0</v>
      </c>
      <c r="CH57" s="295">
        <f>'Data Input - BAT'!CL109</f>
        <v>0</v>
      </c>
      <c r="CI57" s="295">
        <f>'Data Input - BAT'!CM109</f>
        <v>0</v>
      </c>
      <c r="CJ57" s="295">
        <f>'Data Input - BAT'!CN109</f>
        <v>0</v>
      </c>
      <c r="CK57" s="295">
        <f>'Data Input - BAT'!CO109</f>
        <v>0</v>
      </c>
      <c r="CL57" s="295">
        <f>'Data Input - BAT'!CP109</f>
        <v>0</v>
      </c>
      <c r="CM57" s="295">
        <f>'Data Input - BAT'!CQ109</f>
        <v>0</v>
      </c>
      <c r="CN57" s="295">
        <f>'Data Input - BAT'!CR109</f>
        <v>0</v>
      </c>
      <c r="CO57" s="295">
        <f>'Data Input - BAT'!CS109</f>
        <v>0</v>
      </c>
      <c r="CP57" s="295">
        <f>'Data Input - BAT'!CT109</f>
        <v>0</v>
      </c>
      <c r="CQ57" s="295">
        <f>'Data Input - BAT'!CU109</f>
        <v>0</v>
      </c>
      <c r="CR57" s="295">
        <f>'Data Input - BAT'!CV109</f>
        <v>0</v>
      </c>
      <c r="CS57" s="295">
        <f>'Data Input - BAT'!CW109</f>
        <v>0</v>
      </c>
      <c r="CT57" s="295">
        <f>'Data Input - BAT'!CX109</f>
        <v>0</v>
      </c>
      <c r="CU57" s="295">
        <f>'Data Input - BAT'!CY109</f>
        <v>0</v>
      </c>
      <c r="CV57" s="295">
        <f>'Data Input - BAT'!CZ109</f>
        <v>0</v>
      </c>
      <c r="CW57" s="295">
        <f>'Data Input - BAT'!DA109</f>
        <v>0</v>
      </c>
      <c r="CX57" s="295">
        <f>'Data Input - BAT'!DB109</f>
        <v>0</v>
      </c>
      <c r="CY57" s="295">
        <f>'Data Input - BAT'!DC109</f>
        <v>0</v>
      </c>
      <c r="CZ57" s="391"/>
    </row>
    <row r="58" spans="2:104" x14ac:dyDescent="0.25">
      <c r="B58" s="406">
        <f>'Data Input - BAT'!D110</f>
        <v>0</v>
      </c>
      <c r="C58" s="390" t="s">
        <v>83</v>
      </c>
      <c r="D58" s="295">
        <f>'Data Input - BAT'!H110</f>
        <v>0</v>
      </c>
      <c r="E58" s="295">
        <f>'Data Input - BAT'!I110</f>
        <v>0</v>
      </c>
      <c r="F58" s="295">
        <f>'Data Input - BAT'!J110</f>
        <v>0</v>
      </c>
      <c r="G58" s="295">
        <f>'Data Input - BAT'!K110</f>
        <v>0</v>
      </c>
      <c r="H58" s="295">
        <f>'Data Input - BAT'!L110</f>
        <v>0</v>
      </c>
      <c r="I58" s="295">
        <f>'Data Input - BAT'!M110</f>
        <v>0</v>
      </c>
      <c r="J58" s="295">
        <f>'Data Input - BAT'!N110</f>
        <v>0</v>
      </c>
      <c r="K58" s="295">
        <f>'Data Input - BAT'!O110</f>
        <v>0</v>
      </c>
      <c r="L58" s="295">
        <f>'Data Input - BAT'!P110</f>
        <v>0</v>
      </c>
      <c r="M58" s="295">
        <f>'Data Input - BAT'!Q110</f>
        <v>0</v>
      </c>
      <c r="N58" s="295">
        <f>'Data Input - BAT'!R110</f>
        <v>0</v>
      </c>
      <c r="O58" s="295">
        <f>'Data Input - BAT'!S110</f>
        <v>0</v>
      </c>
      <c r="P58" s="295">
        <f>'Data Input - BAT'!T110</f>
        <v>0</v>
      </c>
      <c r="Q58" s="295">
        <f>'Data Input - BAT'!U110</f>
        <v>0</v>
      </c>
      <c r="R58" s="295">
        <f>'Data Input - BAT'!V110</f>
        <v>0</v>
      </c>
      <c r="S58" s="295">
        <f>'Data Input - BAT'!W110</f>
        <v>0</v>
      </c>
      <c r="T58" s="295">
        <f>'Data Input - BAT'!X110</f>
        <v>0</v>
      </c>
      <c r="U58" s="295">
        <f>'Data Input - BAT'!Y110</f>
        <v>0</v>
      </c>
      <c r="V58" s="295">
        <f>'Data Input - BAT'!Z110</f>
        <v>0</v>
      </c>
      <c r="W58" s="295">
        <f>'Data Input - BAT'!AA110</f>
        <v>0</v>
      </c>
      <c r="X58" s="295">
        <f>'Data Input - BAT'!AB110</f>
        <v>0</v>
      </c>
      <c r="Y58" s="295">
        <f>'Data Input - BAT'!AC110</f>
        <v>0</v>
      </c>
      <c r="Z58" s="295">
        <f>'Data Input - BAT'!AD110</f>
        <v>0</v>
      </c>
      <c r="AA58" s="295">
        <f>'Data Input - BAT'!AE110</f>
        <v>0</v>
      </c>
      <c r="AB58" s="295">
        <f>'Data Input - BAT'!AF110</f>
        <v>0</v>
      </c>
      <c r="AC58" s="295">
        <f>'Data Input - BAT'!AG110</f>
        <v>0</v>
      </c>
      <c r="AD58" s="295">
        <f>'Data Input - BAT'!AH110</f>
        <v>0</v>
      </c>
      <c r="AE58" s="295">
        <f>'Data Input - BAT'!AI110</f>
        <v>0</v>
      </c>
      <c r="AF58" s="295">
        <f>'Data Input - BAT'!AJ110</f>
        <v>0</v>
      </c>
      <c r="AG58" s="295">
        <f>'Data Input - BAT'!AK110</f>
        <v>0</v>
      </c>
      <c r="AH58" s="295">
        <f>'Data Input - BAT'!AL110</f>
        <v>0</v>
      </c>
      <c r="AI58" s="295">
        <f>'Data Input - BAT'!AM110</f>
        <v>0</v>
      </c>
      <c r="AJ58" s="295">
        <f>'Data Input - BAT'!AN110</f>
        <v>0</v>
      </c>
      <c r="AK58" s="295">
        <f>'Data Input - BAT'!AO110</f>
        <v>0</v>
      </c>
      <c r="AL58" s="295">
        <f>'Data Input - BAT'!AP110</f>
        <v>0</v>
      </c>
      <c r="AM58" s="295">
        <f>'Data Input - BAT'!AQ110</f>
        <v>0</v>
      </c>
      <c r="AN58" s="295">
        <f>'Data Input - BAT'!AR110</f>
        <v>0</v>
      </c>
      <c r="AO58" s="295">
        <f>'Data Input - BAT'!AS110</f>
        <v>0</v>
      </c>
      <c r="AP58" s="295">
        <f>'Data Input - BAT'!AT110</f>
        <v>0</v>
      </c>
      <c r="AQ58" s="295">
        <f>'Data Input - BAT'!AU110</f>
        <v>0</v>
      </c>
      <c r="AR58" s="295">
        <f>'Data Input - BAT'!AV110</f>
        <v>0</v>
      </c>
      <c r="AS58" s="295">
        <f>'Data Input - BAT'!AW110</f>
        <v>0</v>
      </c>
      <c r="AT58" s="295">
        <f>'Data Input - BAT'!AX110</f>
        <v>0</v>
      </c>
      <c r="AU58" s="295">
        <f>'Data Input - BAT'!AY110</f>
        <v>0</v>
      </c>
      <c r="AV58" s="295">
        <f>'Data Input - BAT'!AZ110</f>
        <v>0</v>
      </c>
      <c r="AW58" s="295">
        <f>'Data Input - BAT'!BA110</f>
        <v>0</v>
      </c>
      <c r="AX58" s="295">
        <f>'Data Input - BAT'!BB110</f>
        <v>0</v>
      </c>
      <c r="AY58" s="295">
        <f>'Data Input - BAT'!BC110</f>
        <v>0</v>
      </c>
      <c r="AZ58" s="295">
        <f>'Data Input - BAT'!BD110</f>
        <v>0</v>
      </c>
      <c r="BA58" s="295">
        <f>'Data Input - BAT'!BE110</f>
        <v>0</v>
      </c>
      <c r="BB58" s="295">
        <f>'Data Input - BAT'!BF110</f>
        <v>0</v>
      </c>
      <c r="BC58" s="295">
        <f>'Data Input - BAT'!BG110</f>
        <v>0</v>
      </c>
      <c r="BD58" s="295">
        <f>'Data Input - BAT'!BH110</f>
        <v>0</v>
      </c>
      <c r="BE58" s="295">
        <f>'Data Input - BAT'!BI110</f>
        <v>0</v>
      </c>
      <c r="BF58" s="295">
        <f>'Data Input - BAT'!BJ110</f>
        <v>0</v>
      </c>
      <c r="BG58" s="295">
        <f>'Data Input - BAT'!BK110</f>
        <v>0</v>
      </c>
      <c r="BH58" s="295">
        <f>'Data Input - BAT'!BL110</f>
        <v>0</v>
      </c>
      <c r="BI58" s="295">
        <f>'Data Input - BAT'!BM110</f>
        <v>0</v>
      </c>
      <c r="BJ58" s="295">
        <f>'Data Input - BAT'!BN110</f>
        <v>0</v>
      </c>
      <c r="BK58" s="295">
        <f>'Data Input - BAT'!BO110</f>
        <v>0</v>
      </c>
      <c r="BL58" s="295">
        <f>'Data Input - BAT'!BP110</f>
        <v>0</v>
      </c>
      <c r="BM58" s="295">
        <f>'Data Input - BAT'!BQ110</f>
        <v>0</v>
      </c>
      <c r="BN58" s="295">
        <f>'Data Input - BAT'!BR110</f>
        <v>0</v>
      </c>
      <c r="BO58" s="295">
        <f>'Data Input - BAT'!BS110</f>
        <v>0</v>
      </c>
      <c r="BP58" s="295">
        <f>'Data Input - BAT'!BT110</f>
        <v>0</v>
      </c>
      <c r="BQ58" s="295">
        <f>'Data Input - BAT'!BU110</f>
        <v>0</v>
      </c>
      <c r="BR58" s="295">
        <f>'Data Input - BAT'!BV110</f>
        <v>0</v>
      </c>
      <c r="BS58" s="295">
        <f>'Data Input - BAT'!BW110</f>
        <v>0</v>
      </c>
      <c r="BT58" s="295">
        <f>'Data Input - BAT'!BX110</f>
        <v>0</v>
      </c>
      <c r="BU58" s="295">
        <f>'Data Input - BAT'!BY110</f>
        <v>0</v>
      </c>
      <c r="BV58" s="295">
        <f>'Data Input - BAT'!BZ110</f>
        <v>0</v>
      </c>
      <c r="BW58" s="295">
        <f>'Data Input - BAT'!CA110</f>
        <v>0</v>
      </c>
      <c r="BX58" s="295">
        <f>'Data Input - BAT'!CB110</f>
        <v>0</v>
      </c>
      <c r="BY58" s="295">
        <f>'Data Input - BAT'!CC110</f>
        <v>0</v>
      </c>
      <c r="BZ58" s="295">
        <f>'Data Input - BAT'!CD110</f>
        <v>0</v>
      </c>
      <c r="CA58" s="295">
        <f>'Data Input - BAT'!CE110</f>
        <v>0</v>
      </c>
      <c r="CB58" s="295">
        <f>'Data Input - BAT'!CF110</f>
        <v>0</v>
      </c>
      <c r="CC58" s="295">
        <f>'Data Input - BAT'!CG110</f>
        <v>0</v>
      </c>
      <c r="CD58" s="295">
        <f>'Data Input - BAT'!CH110</f>
        <v>0</v>
      </c>
      <c r="CE58" s="295">
        <f>'Data Input - BAT'!CI110</f>
        <v>0</v>
      </c>
      <c r="CF58" s="295">
        <f>'Data Input - BAT'!CJ110</f>
        <v>0</v>
      </c>
      <c r="CG58" s="295">
        <f>'Data Input - BAT'!CK110</f>
        <v>0</v>
      </c>
      <c r="CH58" s="295">
        <f>'Data Input - BAT'!CL110</f>
        <v>0</v>
      </c>
      <c r="CI58" s="295">
        <f>'Data Input - BAT'!CM110</f>
        <v>0</v>
      </c>
      <c r="CJ58" s="295">
        <f>'Data Input - BAT'!CN110</f>
        <v>0</v>
      </c>
      <c r="CK58" s="295">
        <f>'Data Input - BAT'!CO110</f>
        <v>0</v>
      </c>
      <c r="CL58" s="295">
        <f>'Data Input - BAT'!CP110</f>
        <v>0</v>
      </c>
      <c r="CM58" s="295">
        <f>'Data Input - BAT'!CQ110</f>
        <v>0</v>
      </c>
      <c r="CN58" s="295">
        <f>'Data Input - BAT'!CR110</f>
        <v>0</v>
      </c>
      <c r="CO58" s="295">
        <f>'Data Input - BAT'!CS110</f>
        <v>0</v>
      </c>
      <c r="CP58" s="295">
        <f>'Data Input - BAT'!CT110</f>
        <v>0</v>
      </c>
      <c r="CQ58" s="295">
        <f>'Data Input - BAT'!CU110</f>
        <v>0</v>
      </c>
      <c r="CR58" s="295">
        <f>'Data Input - BAT'!CV110</f>
        <v>0</v>
      </c>
      <c r="CS58" s="295">
        <f>'Data Input - BAT'!CW110</f>
        <v>0</v>
      </c>
      <c r="CT58" s="295">
        <f>'Data Input - BAT'!CX110</f>
        <v>0</v>
      </c>
      <c r="CU58" s="295">
        <f>'Data Input - BAT'!CY110</f>
        <v>0</v>
      </c>
      <c r="CV58" s="295">
        <f>'Data Input - BAT'!CZ110</f>
        <v>0</v>
      </c>
      <c r="CW58" s="295">
        <f>'Data Input - BAT'!DA110</f>
        <v>0</v>
      </c>
      <c r="CX58" s="295">
        <f>'Data Input - BAT'!DB110</f>
        <v>0</v>
      </c>
      <c r="CY58" s="295">
        <f>'Data Input - BAT'!DC110</f>
        <v>0</v>
      </c>
      <c r="CZ58" s="391"/>
    </row>
    <row r="59" spans="2:104" x14ac:dyDescent="0.25">
      <c r="B59" s="392"/>
      <c r="C59" s="39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50"/>
      <c r="CZ59" s="391"/>
    </row>
    <row r="60" spans="2:104" x14ac:dyDescent="0.25">
      <c r="B60" s="405" t="s">
        <v>168</v>
      </c>
      <c r="C60" s="39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50"/>
      <c r="CZ60" s="391"/>
    </row>
    <row r="61" spans="2:104" x14ac:dyDescent="0.25">
      <c r="B61" s="406">
        <f t="shared" ref="B61:B66" si="27">B53</f>
        <v>0</v>
      </c>
      <c r="C61" s="9" t="s">
        <v>1117</v>
      </c>
      <c r="D61" s="59" t="str">
        <f>IFERROR(IF(OR($C$67=FALSE,LEFT($B61,3)&lt;&gt;"NOX"),D53*INDEX('Damage costs'!$P$18:$P$70,MATCH($B61,'Damage costs'!$C$18:$C$70,0))/1000,D53*INDEX('Damage costs'!$T$18:$T$70,MATCH($B61,'Damage costs'!$C$18:$C$70,0))/1000),"")</f>
        <v/>
      </c>
      <c r="E61" s="59" t="str">
        <f>IFERROR(IF(OR($C$67=FALSE,LEFT($B61,3)&lt;&gt;"NOX"),E53*INDEX('Damage costs'!$P$18:$P$70,MATCH($B61,'Damage costs'!$C$18:$C$70,0))/1000,E53*INDEX('Damage costs'!$T$18:$T$70,MATCH($B61,'Damage costs'!$C$18:$C$70,0))/1000),"")</f>
        <v/>
      </c>
      <c r="F61" s="59" t="str">
        <f>IFERROR(IF(OR($C$67=FALSE,LEFT($B61,3)&lt;&gt;"NOX"),F53*INDEX('Damage costs'!$P$18:$P$70,MATCH($B61,'Damage costs'!$C$18:$C$70,0))/1000,F53*INDEX('Damage costs'!$T$18:$T$70,MATCH($B61,'Damage costs'!$C$18:$C$70,0))/1000),"")</f>
        <v/>
      </c>
      <c r="G61" s="59" t="str">
        <f>IFERROR(IF(OR($C$67=FALSE,LEFT($B61,3)&lt;&gt;"NOX"),G53*INDEX('Damage costs'!$P$18:$P$70,MATCH($B61,'Damage costs'!$C$18:$C$70,0))/1000,G53*INDEX('Damage costs'!$T$18:$T$70,MATCH($B61,'Damage costs'!$C$18:$C$70,0))/1000),"")</f>
        <v/>
      </c>
      <c r="H61" s="59" t="str">
        <f>IFERROR(IF(OR($C$67=FALSE,LEFT($B61,3)&lt;&gt;"NOX"),H53*INDEX('Damage costs'!$P$18:$P$70,MATCH($B61,'Damage costs'!$C$18:$C$70,0))/1000,H53*INDEX('Damage costs'!$T$18:$T$70,MATCH($B61,'Damage costs'!$C$18:$C$70,0))/1000),"")</f>
        <v/>
      </c>
      <c r="I61" s="59" t="str">
        <f>IFERROR(IF(OR($C$67=FALSE,LEFT($B61,3)&lt;&gt;"NOX"),I53*INDEX('Damage costs'!$P$18:$P$70,MATCH($B61,'Damage costs'!$C$18:$C$70,0))/1000,I53*INDEX('Damage costs'!$T$18:$T$70,MATCH($B61,'Damage costs'!$C$18:$C$70,0))/1000),"")</f>
        <v/>
      </c>
      <c r="J61" s="59" t="str">
        <f>IFERROR(IF(OR($C$67=FALSE,LEFT($B61,3)&lt;&gt;"NOX"),J53*INDEX('Damage costs'!$P$18:$P$70,MATCH($B61,'Damage costs'!$C$18:$C$70,0))/1000,J53*INDEX('Damage costs'!$T$18:$T$70,MATCH($B61,'Damage costs'!$C$18:$C$70,0))/1000),"")</f>
        <v/>
      </c>
      <c r="K61" s="59" t="str">
        <f>IFERROR(IF(OR($C$67=FALSE,LEFT($B61,3)&lt;&gt;"NOX"),K53*INDEX('Damage costs'!$P$18:$P$70,MATCH($B61,'Damage costs'!$C$18:$C$70,0))/1000,K53*INDEX('Damage costs'!$T$18:$T$70,MATCH($B61,'Damage costs'!$C$18:$C$70,0))/1000),"")</f>
        <v/>
      </c>
      <c r="L61" s="59" t="str">
        <f>IFERROR(IF(OR($C$67=FALSE,LEFT($B61,3)&lt;&gt;"NOX"),L53*INDEX('Damage costs'!$P$18:$P$70,MATCH($B61,'Damage costs'!$C$18:$C$70,0))/1000,L53*INDEX('Damage costs'!$T$18:$T$70,MATCH($B61,'Damage costs'!$C$18:$C$70,0))/1000),"")</f>
        <v/>
      </c>
      <c r="M61" s="59" t="str">
        <f>IFERROR(IF(OR($C$67=FALSE,LEFT($B61,3)&lt;&gt;"NOX"),M53*INDEX('Damage costs'!$P$18:$P$70,MATCH($B61,'Damage costs'!$C$18:$C$70,0))/1000,M53*INDEX('Damage costs'!$T$18:$T$70,MATCH($B61,'Damage costs'!$C$18:$C$70,0))/1000),"")</f>
        <v/>
      </c>
      <c r="N61" s="59" t="str">
        <f>IFERROR(IF(OR($C$67=FALSE,LEFT($B61,3)&lt;&gt;"NOX"),N53*INDEX('Damage costs'!$P$18:$P$70,MATCH($B61,'Damage costs'!$C$18:$C$70,0))/1000,N53*INDEX('Damage costs'!$T$18:$T$70,MATCH($B61,'Damage costs'!$C$18:$C$70,0))/1000),"")</f>
        <v/>
      </c>
      <c r="O61" s="59" t="str">
        <f>IFERROR(IF(OR($C$67=FALSE,LEFT($B61,3)&lt;&gt;"NOX"),O53*INDEX('Damage costs'!$P$18:$P$70,MATCH($B61,'Damage costs'!$C$18:$C$70,0))/1000,O53*INDEX('Damage costs'!$T$18:$T$70,MATCH($B61,'Damage costs'!$C$18:$C$70,0))/1000),"")</f>
        <v/>
      </c>
      <c r="P61" s="59" t="str">
        <f>IFERROR(IF(OR($C$67=FALSE,LEFT($B61,3)&lt;&gt;"NOX"),P53*INDEX('Damage costs'!$P$18:$P$70,MATCH($B61,'Damage costs'!$C$18:$C$70,0))/1000,P53*INDEX('Damage costs'!$T$18:$T$70,MATCH($B61,'Damage costs'!$C$18:$C$70,0))/1000),"")</f>
        <v/>
      </c>
      <c r="Q61" s="59" t="str">
        <f>IFERROR(IF(OR($C$67=FALSE,LEFT($B61,3)&lt;&gt;"NOX"),Q53*INDEX('Damage costs'!$P$18:$P$70,MATCH($B61,'Damage costs'!$C$18:$C$70,0))/1000,Q53*INDEX('Damage costs'!$T$18:$T$70,MATCH($B61,'Damage costs'!$C$18:$C$70,0))/1000),"")</f>
        <v/>
      </c>
      <c r="R61" s="59" t="str">
        <f>IFERROR(IF(OR($C$67=FALSE,LEFT($B61,3)&lt;&gt;"NOX"),R53*INDEX('Damage costs'!$P$18:$P$70,MATCH($B61,'Damage costs'!$C$18:$C$70,0))/1000,R53*INDEX('Damage costs'!$T$18:$T$70,MATCH($B61,'Damage costs'!$C$18:$C$70,0))/1000),"")</f>
        <v/>
      </c>
      <c r="S61" s="59" t="str">
        <f>IFERROR(IF(OR($C$67=FALSE,LEFT($B61,3)&lt;&gt;"NOX"),S53*INDEX('Damage costs'!$P$18:$P$70,MATCH($B61,'Damage costs'!$C$18:$C$70,0))/1000,S53*INDEX('Damage costs'!$T$18:$T$70,MATCH($B61,'Damage costs'!$C$18:$C$70,0))/1000),"")</f>
        <v/>
      </c>
      <c r="T61" s="59" t="str">
        <f>IFERROR(IF(OR($C$67=FALSE,LEFT($B61,3)&lt;&gt;"NOX"),T53*INDEX('Damage costs'!$P$18:$P$70,MATCH($B61,'Damage costs'!$C$18:$C$70,0))/1000,T53*INDEX('Damage costs'!$T$18:$T$70,MATCH($B61,'Damage costs'!$C$18:$C$70,0))/1000),"")</f>
        <v/>
      </c>
      <c r="U61" s="59" t="str">
        <f>IFERROR(IF(OR($C$67=FALSE,LEFT($B61,3)&lt;&gt;"NOX"),U53*INDEX('Damage costs'!$P$18:$P$70,MATCH($B61,'Damage costs'!$C$18:$C$70,0))/1000,U53*INDEX('Damage costs'!$T$18:$T$70,MATCH($B61,'Damage costs'!$C$18:$C$70,0))/1000),"")</f>
        <v/>
      </c>
      <c r="V61" s="59" t="str">
        <f>IFERROR(IF(OR($C$67=FALSE,LEFT($B61,3)&lt;&gt;"NOX"),V53*INDEX('Damage costs'!$P$18:$P$70,MATCH($B61,'Damage costs'!$C$18:$C$70,0))/1000,V53*INDEX('Damage costs'!$T$18:$T$70,MATCH($B61,'Damage costs'!$C$18:$C$70,0))/1000),"")</f>
        <v/>
      </c>
      <c r="W61" s="59" t="str">
        <f>IFERROR(IF(OR($C$67=FALSE,LEFT($B61,3)&lt;&gt;"NOX"),W53*INDEX('Damage costs'!$P$18:$P$70,MATCH($B61,'Damage costs'!$C$18:$C$70,0))/1000,W53*INDEX('Damage costs'!$T$18:$T$70,MATCH($B61,'Damage costs'!$C$18:$C$70,0))/1000),"")</f>
        <v/>
      </c>
      <c r="X61" s="59" t="str">
        <f>IFERROR(IF(OR($C$67=FALSE,LEFT($B61,3)&lt;&gt;"NOX"),X53*INDEX('Damage costs'!$P$18:$P$70,MATCH($B61,'Damage costs'!$C$18:$C$70,0))/1000,X53*INDEX('Damage costs'!$T$18:$T$70,MATCH($B61,'Damage costs'!$C$18:$C$70,0))/1000),"")</f>
        <v/>
      </c>
      <c r="Y61" s="59" t="str">
        <f>IFERROR(IF(OR($C$67=FALSE,LEFT($B61,3)&lt;&gt;"NOX"),Y53*INDEX('Damage costs'!$P$18:$P$70,MATCH($B61,'Damage costs'!$C$18:$C$70,0))/1000,Y53*INDEX('Damage costs'!$T$18:$T$70,MATCH($B61,'Damage costs'!$C$18:$C$70,0))/1000),"")</f>
        <v/>
      </c>
      <c r="Z61" s="59" t="str">
        <f>IFERROR(IF(OR($C$67=FALSE,LEFT($B61,3)&lt;&gt;"NOX"),Z53*INDEX('Damage costs'!$P$18:$P$70,MATCH($B61,'Damage costs'!$C$18:$C$70,0))/1000,Z53*INDEX('Damage costs'!$T$18:$T$70,MATCH($B61,'Damage costs'!$C$18:$C$70,0))/1000),"")</f>
        <v/>
      </c>
      <c r="AA61" s="59" t="str">
        <f>IFERROR(IF(OR($C$67=FALSE,LEFT($B61,3)&lt;&gt;"NOX"),AA53*INDEX('Damage costs'!$P$18:$P$70,MATCH($B61,'Damage costs'!$C$18:$C$70,0))/1000,AA53*INDEX('Damage costs'!$T$18:$T$70,MATCH($B61,'Damage costs'!$C$18:$C$70,0))/1000),"")</f>
        <v/>
      </c>
      <c r="AB61" s="59" t="str">
        <f>IFERROR(IF(OR($C$67=FALSE,LEFT($B61,3)&lt;&gt;"NOX"),AB53*INDEX('Damage costs'!$P$18:$P$70,MATCH($B61,'Damage costs'!$C$18:$C$70,0))/1000,AB53*INDEX('Damage costs'!$T$18:$T$70,MATCH($B61,'Damage costs'!$C$18:$C$70,0))/1000),"")</f>
        <v/>
      </c>
      <c r="AC61" s="59" t="str">
        <f>IFERROR(IF(OR($C$67=FALSE,LEFT($B61,3)&lt;&gt;"NOX"),AC53*INDEX('Damage costs'!$P$18:$P$70,MATCH($B61,'Damage costs'!$C$18:$C$70,0))/1000,AC53*INDEX('Damage costs'!$T$18:$T$70,MATCH($B61,'Damage costs'!$C$18:$C$70,0))/1000),"")</f>
        <v/>
      </c>
      <c r="AD61" s="59" t="str">
        <f>IFERROR(IF(OR($C$67=FALSE,LEFT($B61,3)&lt;&gt;"NOX"),AD53*INDEX('Damage costs'!$P$18:$P$70,MATCH($B61,'Damage costs'!$C$18:$C$70,0))/1000,AD53*INDEX('Damage costs'!$T$18:$T$70,MATCH($B61,'Damage costs'!$C$18:$C$70,0))/1000),"")</f>
        <v/>
      </c>
      <c r="AE61" s="59" t="str">
        <f>IFERROR(IF(OR($C$67=FALSE,LEFT($B61,3)&lt;&gt;"NOX"),AE53*INDEX('Damage costs'!$P$18:$P$70,MATCH($B61,'Damage costs'!$C$18:$C$70,0))/1000,AE53*INDEX('Damage costs'!$T$18:$T$70,MATCH($B61,'Damage costs'!$C$18:$C$70,0))/1000),"")</f>
        <v/>
      </c>
      <c r="AF61" s="59" t="str">
        <f>IFERROR(IF(OR($C$67=FALSE,LEFT($B61,3)&lt;&gt;"NOX"),AF53*INDEX('Damage costs'!$P$18:$P$70,MATCH($B61,'Damage costs'!$C$18:$C$70,0))/1000,AF53*INDEX('Damage costs'!$T$18:$T$70,MATCH($B61,'Damage costs'!$C$18:$C$70,0))/1000),"")</f>
        <v/>
      </c>
      <c r="AG61" s="59" t="str">
        <f>IFERROR(IF(OR($C$67=FALSE,LEFT($B61,3)&lt;&gt;"NOX"),AG53*INDEX('Damage costs'!$P$18:$P$70,MATCH($B61,'Damage costs'!$C$18:$C$70,0))/1000,AG53*INDEX('Damage costs'!$T$18:$T$70,MATCH($B61,'Damage costs'!$C$18:$C$70,0))/1000),"")</f>
        <v/>
      </c>
      <c r="AH61" s="59" t="str">
        <f>IFERROR(IF(OR($C$67=FALSE,LEFT($B61,3)&lt;&gt;"NOX"),AH53*INDEX('Damage costs'!$P$18:$P$70,MATCH($B61,'Damage costs'!$C$18:$C$70,0))/1000,AH53*INDEX('Damage costs'!$T$18:$T$70,MATCH($B61,'Damage costs'!$C$18:$C$70,0))/1000),"")</f>
        <v/>
      </c>
      <c r="AI61" s="59" t="str">
        <f>IFERROR(IF(OR($C$67=FALSE,LEFT($B61,3)&lt;&gt;"NOX"),AI53*INDEX('Damage costs'!$P$18:$P$70,MATCH($B61,'Damage costs'!$C$18:$C$70,0))/1000,AI53*INDEX('Damage costs'!$T$18:$T$70,MATCH($B61,'Damage costs'!$C$18:$C$70,0))/1000),"")</f>
        <v/>
      </c>
      <c r="AJ61" s="59" t="str">
        <f>IFERROR(IF(OR($C$67=FALSE,LEFT($B61,3)&lt;&gt;"NOX"),AJ53*INDEX('Damage costs'!$P$18:$P$70,MATCH($B61,'Damage costs'!$C$18:$C$70,0))/1000,AJ53*INDEX('Damage costs'!$T$18:$T$70,MATCH($B61,'Damage costs'!$C$18:$C$70,0))/1000),"")</f>
        <v/>
      </c>
      <c r="AK61" s="59" t="str">
        <f>IFERROR(IF(OR($C$67=FALSE,LEFT($B61,3)&lt;&gt;"NOX"),AK53*INDEX('Damage costs'!$P$18:$P$70,MATCH($B61,'Damage costs'!$C$18:$C$70,0))/1000,AK53*INDEX('Damage costs'!$T$18:$T$70,MATCH($B61,'Damage costs'!$C$18:$C$70,0))/1000),"")</f>
        <v/>
      </c>
      <c r="AL61" s="59" t="str">
        <f>IFERROR(IF(OR($C$67=FALSE,LEFT($B61,3)&lt;&gt;"NOX"),AL53*INDEX('Damage costs'!$P$18:$P$70,MATCH($B61,'Damage costs'!$C$18:$C$70,0))/1000,AL53*INDEX('Damage costs'!$T$18:$T$70,MATCH($B61,'Damage costs'!$C$18:$C$70,0))/1000),"")</f>
        <v/>
      </c>
      <c r="AM61" s="59" t="str">
        <f>IFERROR(IF(OR($C$67=FALSE,LEFT($B61,3)&lt;&gt;"NOX"),AM53*INDEX('Damage costs'!$P$18:$P$70,MATCH($B61,'Damage costs'!$C$18:$C$70,0))/1000,AM53*INDEX('Damage costs'!$T$18:$T$70,MATCH($B61,'Damage costs'!$C$18:$C$70,0))/1000),"")</f>
        <v/>
      </c>
      <c r="AN61" s="59" t="str">
        <f>IFERROR(IF(OR($C$67=FALSE,LEFT($B61,3)&lt;&gt;"NOX"),AN53*INDEX('Damage costs'!$P$18:$P$70,MATCH($B61,'Damage costs'!$C$18:$C$70,0))/1000,AN53*INDEX('Damage costs'!$T$18:$T$70,MATCH($B61,'Damage costs'!$C$18:$C$70,0))/1000),"")</f>
        <v/>
      </c>
      <c r="AO61" s="59" t="str">
        <f>IFERROR(IF(OR($C$67=FALSE,LEFT($B61,3)&lt;&gt;"NOX"),AO53*INDEX('Damage costs'!$P$18:$P$70,MATCH($B61,'Damage costs'!$C$18:$C$70,0))/1000,AO53*INDEX('Damage costs'!$T$18:$T$70,MATCH($B61,'Damage costs'!$C$18:$C$70,0))/1000),"")</f>
        <v/>
      </c>
      <c r="AP61" s="59" t="str">
        <f>IFERROR(IF(OR($C$67=FALSE,LEFT($B61,3)&lt;&gt;"NOX"),AP53*INDEX('Damage costs'!$P$18:$P$70,MATCH($B61,'Damage costs'!$C$18:$C$70,0))/1000,AP53*INDEX('Damage costs'!$T$18:$T$70,MATCH($B61,'Damage costs'!$C$18:$C$70,0))/1000),"")</f>
        <v/>
      </c>
      <c r="AQ61" s="59" t="str">
        <f>IFERROR(IF(OR($C$67=FALSE,LEFT($B61,3)&lt;&gt;"NOX"),AQ53*INDEX('Damage costs'!$P$18:$P$70,MATCH($B61,'Damage costs'!$C$18:$C$70,0))/1000,AQ53*INDEX('Damage costs'!$T$18:$T$70,MATCH($B61,'Damage costs'!$C$18:$C$70,0))/1000),"")</f>
        <v/>
      </c>
      <c r="AR61" s="59" t="str">
        <f>IFERROR(IF(OR($C$67=FALSE,LEFT($B61,3)&lt;&gt;"NOX"),AR53*INDEX('Damage costs'!$P$18:$P$70,MATCH($B61,'Damage costs'!$C$18:$C$70,0))/1000,AR53*INDEX('Damage costs'!$T$18:$T$70,MATCH($B61,'Damage costs'!$C$18:$C$70,0))/1000),"")</f>
        <v/>
      </c>
      <c r="AS61" s="59" t="str">
        <f>IFERROR(IF(OR($C$67=FALSE,LEFT($B61,3)&lt;&gt;"NOX"),AS53*INDEX('Damage costs'!$P$18:$P$70,MATCH($B61,'Damage costs'!$C$18:$C$70,0))/1000,AS53*INDEX('Damage costs'!$T$18:$T$70,MATCH($B61,'Damage costs'!$C$18:$C$70,0))/1000),"")</f>
        <v/>
      </c>
      <c r="AT61" s="59" t="str">
        <f>IFERROR(IF(OR($C$67=FALSE,LEFT($B61,3)&lt;&gt;"NOX"),AT53*INDEX('Damage costs'!$P$18:$P$70,MATCH($B61,'Damage costs'!$C$18:$C$70,0))/1000,AT53*INDEX('Damage costs'!$T$18:$T$70,MATCH($B61,'Damage costs'!$C$18:$C$70,0))/1000),"")</f>
        <v/>
      </c>
      <c r="AU61" s="59" t="str">
        <f>IFERROR(IF(OR($C$67=FALSE,LEFT($B61,3)&lt;&gt;"NOX"),AU53*INDEX('Damage costs'!$P$18:$P$70,MATCH($B61,'Damage costs'!$C$18:$C$70,0))/1000,AU53*INDEX('Damage costs'!$T$18:$T$70,MATCH($B61,'Damage costs'!$C$18:$C$70,0))/1000),"")</f>
        <v/>
      </c>
      <c r="AV61" s="59" t="str">
        <f>IFERROR(IF(OR($C$67=FALSE,LEFT($B61,3)&lt;&gt;"NOX"),AV53*INDEX('Damage costs'!$P$18:$P$70,MATCH($B61,'Damage costs'!$C$18:$C$70,0))/1000,AV53*INDEX('Damage costs'!$T$18:$T$70,MATCH($B61,'Damage costs'!$C$18:$C$70,0))/1000),"")</f>
        <v/>
      </c>
      <c r="AW61" s="59" t="str">
        <f>IFERROR(IF(OR($C$67=FALSE,LEFT($B61,3)&lt;&gt;"NOX"),AW53*INDEX('Damage costs'!$P$18:$P$70,MATCH($B61,'Damage costs'!$C$18:$C$70,0))/1000,AW53*INDEX('Damage costs'!$T$18:$T$70,MATCH($B61,'Damage costs'!$C$18:$C$70,0))/1000),"")</f>
        <v/>
      </c>
      <c r="AX61" s="59" t="str">
        <f>IFERROR(IF(OR($C$67=FALSE,LEFT($B61,3)&lt;&gt;"NOX"),AX53*INDEX('Damage costs'!$P$18:$P$70,MATCH($B61,'Damage costs'!$C$18:$C$70,0))/1000,AX53*INDEX('Damage costs'!$T$18:$T$70,MATCH($B61,'Damage costs'!$C$18:$C$70,0))/1000),"")</f>
        <v/>
      </c>
      <c r="AY61" s="59" t="str">
        <f>IFERROR(IF(OR($C$67=FALSE,LEFT($B61,3)&lt;&gt;"NOX"),AY53*INDEX('Damage costs'!$P$18:$P$70,MATCH($B61,'Damage costs'!$C$18:$C$70,0))/1000,AY53*INDEX('Damage costs'!$T$18:$T$70,MATCH($B61,'Damage costs'!$C$18:$C$70,0))/1000),"")</f>
        <v/>
      </c>
      <c r="AZ61" s="59" t="str">
        <f>IFERROR(IF(OR($C$67=FALSE,LEFT($B61,3)&lt;&gt;"NOX"),AZ53*INDEX('Damage costs'!$P$18:$P$70,MATCH($B61,'Damage costs'!$C$18:$C$70,0))/1000,AZ53*INDEX('Damage costs'!$T$18:$T$70,MATCH($B61,'Damage costs'!$C$18:$C$70,0))/1000),"")</f>
        <v/>
      </c>
      <c r="BA61" s="59" t="str">
        <f>IFERROR(IF(OR($C$67=FALSE,LEFT($B61,3)&lt;&gt;"NOX"),BA53*INDEX('Damage costs'!$P$18:$P$70,MATCH($B61,'Damage costs'!$C$18:$C$70,0))/1000,BA53*INDEX('Damage costs'!$T$18:$T$70,MATCH($B61,'Damage costs'!$C$18:$C$70,0))/1000),"")</f>
        <v/>
      </c>
      <c r="BB61" s="59" t="str">
        <f>IFERROR(IF(OR($C$67=FALSE,LEFT($B61,3)&lt;&gt;"NOX"),BB53*INDEX('Damage costs'!$P$18:$P$70,MATCH($B61,'Damage costs'!$C$18:$C$70,0))/1000,BB53*INDEX('Damage costs'!$T$18:$T$70,MATCH($B61,'Damage costs'!$C$18:$C$70,0))/1000),"")</f>
        <v/>
      </c>
      <c r="BC61" s="59" t="str">
        <f>IFERROR(IF(OR($C$67=FALSE,LEFT($B61,3)&lt;&gt;"NOX"),BC53*INDEX('Damage costs'!$P$18:$P$70,MATCH($B61,'Damage costs'!$C$18:$C$70,0))/1000,BC53*INDEX('Damage costs'!$T$18:$T$70,MATCH($B61,'Damage costs'!$C$18:$C$70,0))/1000),"")</f>
        <v/>
      </c>
      <c r="BD61" s="59" t="str">
        <f>IFERROR(IF(OR($C$67=FALSE,LEFT($B61,3)&lt;&gt;"NOX"),BD53*INDEX('Damage costs'!$P$18:$P$70,MATCH($B61,'Damage costs'!$C$18:$C$70,0))/1000,BD53*INDEX('Damage costs'!$T$18:$T$70,MATCH($B61,'Damage costs'!$C$18:$C$70,0))/1000),"")</f>
        <v/>
      </c>
      <c r="BE61" s="59" t="str">
        <f>IFERROR(IF(OR($C$67=FALSE,LEFT($B61,3)&lt;&gt;"NOX"),BE53*INDEX('Damage costs'!$P$18:$P$70,MATCH($B61,'Damage costs'!$C$18:$C$70,0))/1000,BE53*INDEX('Damage costs'!$T$18:$T$70,MATCH($B61,'Damage costs'!$C$18:$C$70,0))/1000),"")</f>
        <v/>
      </c>
      <c r="BF61" s="59" t="str">
        <f>IFERROR(IF(OR($C$67=FALSE,LEFT($B61,3)&lt;&gt;"NOX"),BF53*INDEX('Damage costs'!$P$18:$P$70,MATCH($B61,'Damage costs'!$C$18:$C$70,0))/1000,BF53*INDEX('Damage costs'!$T$18:$T$70,MATCH($B61,'Damage costs'!$C$18:$C$70,0))/1000),"")</f>
        <v/>
      </c>
      <c r="BG61" s="59" t="str">
        <f>IFERROR(IF(OR($C$67=FALSE,LEFT($B61,3)&lt;&gt;"NOX"),BG53*INDEX('Damage costs'!$P$18:$P$70,MATCH($B61,'Damage costs'!$C$18:$C$70,0))/1000,BG53*INDEX('Damage costs'!$T$18:$T$70,MATCH($B61,'Damage costs'!$C$18:$C$70,0))/1000),"")</f>
        <v/>
      </c>
      <c r="BH61" s="59" t="str">
        <f>IFERROR(IF(OR($C$67=FALSE,LEFT($B61,3)&lt;&gt;"NOX"),BH53*INDEX('Damage costs'!$P$18:$P$70,MATCH($B61,'Damage costs'!$C$18:$C$70,0))/1000,BH53*INDEX('Damage costs'!$T$18:$T$70,MATCH($B61,'Damage costs'!$C$18:$C$70,0))/1000),"")</f>
        <v/>
      </c>
      <c r="BI61" s="59" t="str">
        <f>IFERROR(IF(OR($C$67=FALSE,LEFT($B61,3)&lt;&gt;"NOX"),BI53*INDEX('Damage costs'!$P$18:$P$70,MATCH($B61,'Damage costs'!$C$18:$C$70,0))/1000,BI53*INDEX('Damage costs'!$T$18:$T$70,MATCH($B61,'Damage costs'!$C$18:$C$70,0))/1000),"")</f>
        <v/>
      </c>
      <c r="BJ61" s="59" t="str">
        <f>IFERROR(IF(OR($C$67=FALSE,LEFT($B61,3)&lt;&gt;"NOX"),BJ53*INDEX('Damage costs'!$P$18:$P$70,MATCH($B61,'Damage costs'!$C$18:$C$70,0))/1000,BJ53*INDEX('Damage costs'!$T$18:$T$70,MATCH($B61,'Damage costs'!$C$18:$C$70,0))/1000),"")</f>
        <v/>
      </c>
      <c r="BK61" s="59" t="str">
        <f>IFERROR(IF(OR($C$67=FALSE,LEFT($B61,3)&lt;&gt;"NOX"),BK53*INDEX('Damage costs'!$P$18:$P$70,MATCH($B61,'Damage costs'!$C$18:$C$70,0))/1000,BK53*INDEX('Damage costs'!$T$18:$T$70,MATCH($B61,'Damage costs'!$C$18:$C$70,0))/1000),"")</f>
        <v/>
      </c>
      <c r="BL61" s="59" t="str">
        <f>IFERROR(IF(OR($C$67=FALSE,LEFT($B61,3)&lt;&gt;"NOX"),BL53*INDEX('Damage costs'!$P$18:$P$70,MATCH($B61,'Damage costs'!$C$18:$C$70,0))/1000,BL53*INDEX('Damage costs'!$T$18:$T$70,MATCH($B61,'Damage costs'!$C$18:$C$70,0))/1000),"")</f>
        <v/>
      </c>
      <c r="BM61" s="59" t="str">
        <f>IFERROR(IF(OR($C$67=FALSE,LEFT($B61,3)&lt;&gt;"NOX"),BM53*INDEX('Damage costs'!$P$18:$P$70,MATCH($B61,'Damage costs'!$C$18:$C$70,0))/1000,BM53*INDEX('Damage costs'!$T$18:$T$70,MATCH($B61,'Damage costs'!$C$18:$C$70,0))/1000),"")</f>
        <v/>
      </c>
      <c r="BN61" s="59" t="str">
        <f>IFERROR(IF(OR($C$67=FALSE,LEFT($B61,3)&lt;&gt;"NOX"),BN53*INDEX('Damage costs'!$P$18:$P$70,MATCH($B61,'Damage costs'!$C$18:$C$70,0))/1000,BN53*INDEX('Damage costs'!$T$18:$T$70,MATCH($B61,'Damage costs'!$C$18:$C$70,0))/1000),"")</f>
        <v/>
      </c>
      <c r="BO61" s="59" t="str">
        <f>IFERROR(IF(OR($C$67=FALSE,LEFT($B61,3)&lt;&gt;"NOX"),BO53*INDEX('Damage costs'!$P$18:$P$70,MATCH($B61,'Damage costs'!$C$18:$C$70,0))/1000,BO53*INDEX('Damage costs'!$T$18:$T$70,MATCH($B61,'Damage costs'!$C$18:$C$70,0))/1000),"")</f>
        <v/>
      </c>
      <c r="BP61" s="59" t="str">
        <f>IFERROR(IF(OR($C$67=FALSE,LEFT($B61,3)&lt;&gt;"NOX"),BP53*INDEX('Damage costs'!$P$18:$P$70,MATCH($B61,'Damage costs'!$C$18:$C$70,0))/1000,BP53*INDEX('Damage costs'!$T$18:$T$70,MATCH($B61,'Damage costs'!$C$18:$C$70,0))/1000),"")</f>
        <v/>
      </c>
      <c r="BQ61" s="59" t="str">
        <f>IFERROR(IF(OR($C$67=FALSE,LEFT($B61,3)&lt;&gt;"NOX"),BQ53*INDEX('Damage costs'!$P$18:$P$70,MATCH($B61,'Damage costs'!$C$18:$C$70,0))/1000,BQ53*INDEX('Damage costs'!$T$18:$T$70,MATCH($B61,'Damage costs'!$C$18:$C$70,0))/1000),"")</f>
        <v/>
      </c>
      <c r="BR61" s="59" t="str">
        <f>IFERROR(IF(OR($C$67=FALSE,LEFT($B61,3)&lt;&gt;"NOX"),BR53*INDEX('Damage costs'!$P$18:$P$70,MATCH($B61,'Damage costs'!$C$18:$C$70,0))/1000,BR53*INDEX('Damage costs'!$T$18:$T$70,MATCH($B61,'Damage costs'!$C$18:$C$70,0))/1000),"")</f>
        <v/>
      </c>
      <c r="BS61" s="59" t="str">
        <f>IFERROR(IF(OR($C$67=FALSE,LEFT($B61,3)&lt;&gt;"NOX"),BS53*INDEX('Damage costs'!$P$18:$P$70,MATCH($B61,'Damage costs'!$C$18:$C$70,0))/1000,BS53*INDEX('Damage costs'!$T$18:$T$70,MATCH($B61,'Damage costs'!$C$18:$C$70,0))/1000),"")</f>
        <v/>
      </c>
      <c r="BT61" s="59" t="str">
        <f>IFERROR(IF(OR($C$67=FALSE,LEFT($B61,3)&lt;&gt;"NOX"),BT53*INDEX('Damage costs'!$P$18:$P$70,MATCH($B61,'Damage costs'!$C$18:$C$70,0))/1000,BT53*INDEX('Damage costs'!$T$18:$T$70,MATCH($B61,'Damage costs'!$C$18:$C$70,0))/1000),"")</f>
        <v/>
      </c>
      <c r="BU61" s="59" t="str">
        <f>IFERROR(IF(OR($C$67=FALSE,LEFT($B61,3)&lt;&gt;"NOX"),BU53*INDEX('Damage costs'!$P$18:$P$70,MATCH($B61,'Damage costs'!$C$18:$C$70,0))/1000,BU53*INDEX('Damage costs'!$T$18:$T$70,MATCH($B61,'Damage costs'!$C$18:$C$70,0))/1000),"")</f>
        <v/>
      </c>
      <c r="BV61" s="59" t="str">
        <f>IFERROR(IF(OR($C$67=FALSE,LEFT($B61,3)&lt;&gt;"NOX"),BV53*INDEX('Damage costs'!$P$18:$P$70,MATCH($B61,'Damage costs'!$C$18:$C$70,0))/1000,BV53*INDEX('Damage costs'!$T$18:$T$70,MATCH($B61,'Damage costs'!$C$18:$C$70,0))/1000),"")</f>
        <v/>
      </c>
      <c r="BW61" s="59" t="str">
        <f>IFERROR(IF(OR($C$67=FALSE,LEFT($B61,3)&lt;&gt;"NOX"),BW53*INDEX('Damage costs'!$P$18:$P$70,MATCH($B61,'Damage costs'!$C$18:$C$70,0))/1000,BW53*INDEX('Damage costs'!$T$18:$T$70,MATCH($B61,'Damage costs'!$C$18:$C$70,0))/1000),"")</f>
        <v/>
      </c>
      <c r="BX61" s="59" t="str">
        <f>IFERROR(IF(OR($C$67=FALSE,LEFT($B61,3)&lt;&gt;"NOX"),BX53*INDEX('Damage costs'!$P$18:$P$70,MATCH($B61,'Damage costs'!$C$18:$C$70,0))/1000,BX53*INDEX('Damage costs'!$T$18:$T$70,MATCH($B61,'Damage costs'!$C$18:$C$70,0))/1000),"")</f>
        <v/>
      </c>
      <c r="BY61" s="59" t="str">
        <f>IFERROR(IF(OR($C$67=FALSE,LEFT($B61,3)&lt;&gt;"NOX"),BY53*INDEX('Damage costs'!$P$18:$P$70,MATCH($B61,'Damage costs'!$C$18:$C$70,0))/1000,BY53*INDEX('Damage costs'!$T$18:$T$70,MATCH($B61,'Damage costs'!$C$18:$C$70,0))/1000),"")</f>
        <v/>
      </c>
      <c r="BZ61" s="59" t="str">
        <f>IFERROR(IF(OR($C$67=FALSE,LEFT($B61,3)&lt;&gt;"NOX"),BZ53*INDEX('Damage costs'!$P$18:$P$70,MATCH($B61,'Damage costs'!$C$18:$C$70,0))/1000,BZ53*INDEX('Damage costs'!$T$18:$T$70,MATCH($B61,'Damage costs'!$C$18:$C$70,0))/1000),"")</f>
        <v/>
      </c>
      <c r="CA61" s="59" t="str">
        <f>IFERROR(IF(OR($C$67=FALSE,LEFT($B61,3)&lt;&gt;"NOX"),CA53*INDEX('Damage costs'!$P$18:$P$70,MATCH($B61,'Damage costs'!$C$18:$C$70,0))/1000,CA53*INDEX('Damage costs'!$T$18:$T$70,MATCH($B61,'Damage costs'!$C$18:$C$70,0))/1000),"")</f>
        <v/>
      </c>
      <c r="CB61" s="59" t="str">
        <f>IFERROR(IF(OR($C$67=FALSE,LEFT($B61,3)&lt;&gt;"NOX"),CB53*INDEX('Damage costs'!$P$18:$P$70,MATCH($B61,'Damage costs'!$C$18:$C$70,0))/1000,CB53*INDEX('Damage costs'!$T$18:$T$70,MATCH($B61,'Damage costs'!$C$18:$C$70,0))/1000),"")</f>
        <v/>
      </c>
      <c r="CC61" s="59" t="str">
        <f>IFERROR(IF(OR($C$67=FALSE,LEFT($B61,3)&lt;&gt;"NOX"),CC53*INDEX('Damage costs'!$P$18:$P$70,MATCH($B61,'Damage costs'!$C$18:$C$70,0))/1000,CC53*INDEX('Damage costs'!$T$18:$T$70,MATCH($B61,'Damage costs'!$C$18:$C$70,0))/1000),"")</f>
        <v/>
      </c>
      <c r="CD61" s="59" t="str">
        <f>IFERROR(IF(OR($C$67=FALSE,LEFT($B61,3)&lt;&gt;"NOX"),CD53*INDEX('Damage costs'!$P$18:$P$70,MATCH($B61,'Damage costs'!$C$18:$C$70,0))/1000,CD53*INDEX('Damage costs'!$T$18:$T$70,MATCH($B61,'Damage costs'!$C$18:$C$70,0))/1000),"")</f>
        <v/>
      </c>
      <c r="CE61" s="59" t="str">
        <f>IFERROR(IF(OR($C$67=FALSE,LEFT($B61,3)&lt;&gt;"NOX"),CE53*INDEX('Damage costs'!$P$18:$P$70,MATCH($B61,'Damage costs'!$C$18:$C$70,0))/1000,CE53*INDEX('Damage costs'!$T$18:$T$70,MATCH($B61,'Damage costs'!$C$18:$C$70,0))/1000),"")</f>
        <v/>
      </c>
      <c r="CF61" s="59" t="str">
        <f>IFERROR(IF(OR($C$67=FALSE,LEFT($B61,3)&lt;&gt;"NOX"),CF53*INDEX('Damage costs'!$P$18:$P$70,MATCH($B61,'Damage costs'!$C$18:$C$70,0))/1000,CF53*INDEX('Damage costs'!$T$18:$T$70,MATCH($B61,'Damage costs'!$C$18:$C$70,0))/1000),"")</f>
        <v/>
      </c>
      <c r="CG61" s="59" t="str">
        <f>IFERROR(IF(OR($C$67=FALSE,LEFT($B61,3)&lt;&gt;"NOX"),CG53*INDEX('Damage costs'!$P$18:$P$70,MATCH($B61,'Damage costs'!$C$18:$C$70,0))/1000,CG53*INDEX('Damage costs'!$T$18:$T$70,MATCH($B61,'Damage costs'!$C$18:$C$70,0))/1000),"")</f>
        <v/>
      </c>
      <c r="CH61" s="59" t="str">
        <f>IFERROR(IF(OR($C$67=FALSE,LEFT($B61,3)&lt;&gt;"NOX"),CH53*INDEX('Damage costs'!$P$18:$P$70,MATCH($B61,'Damage costs'!$C$18:$C$70,0))/1000,CH53*INDEX('Damage costs'!$T$18:$T$70,MATCH($B61,'Damage costs'!$C$18:$C$70,0))/1000),"")</f>
        <v/>
      </c>
      <c r="CI61" s="59" t="str">
        <f>IFERROR(IF(OR($C$67=FALSE,LEFT($B61,3)&lt;&gt;"NOX"),CI53*INDEX('Damage costs'!$P$18:$P$70,MATCH($B61,'Damage costs'!$C$18:$C$70,0))/1000,CI53*INDEX('Damage costs'!$T$18:$T$70,MATCH($B61,'Damage costs'!$C$18:$C$70,0))/1000),"")</f>
        <v/>
      </c>
      <c r="CJ61" s="59" t="str">
        <f>IFERROR(IF(OR($C$67=FALSE,LEFT($B61,3)&lt;&gt;"NOX"),CJ53*INDEX('Damage costs'!$P$18:$P$70,MATCH($B61,'Damage costs'!$C$18:$C$70,0))/1000,CJ53*INDEX('Damage costs'!$T$18:$T$70,MATCH($B61,'Damage costs'!$C$18:$C$70,0))/1000),"")</f>
        <v/>
      </c>
      <c r="CK61" s="59" t="str">
        <f>IFERROR(IF(OR($C$67=FALSE,LEFT($B61,3)&lt;&gt;"NOX"),CK53*INDEX('Damage costs'!$P$18:$P$70,MATCH($B61,'Damage costs'!$C$18:$C$70,0))/1000,CK53*INDEX('Damage costs'!$T$18:$T$70,MATCH($B61,'Damage costs'!$C$18:$C$70,0))/1000),"")</f>
        <v/>
      </c>
      <c r="CL61" s="59" t="str">
        <f>IFERROR(IF(OR($C$67=FALSE,LEFT($B61,3)&lt;&gt;"NOX"),CL53*INDEX('Damage costs'!$P$18:$P$70,MATCH($B61,'Damage costs'!$C$18:$C$70,0))/1000,CL53*INDEX('Damage costs'!$T$18:$T$70,MATCH($B61,'Damage costs'!$C$18:$C$70,0))/1000),"")</f>
        <v/>
      </c>
      <c r="CM61" s="59" t="str">
        <f>IFERROR(IF(OR($C$67=FALSE,LEFT($B61,3)&lt;&gt;"NOX"),CM53*INDEX('Damage costs'!$P$18:$P$70,MATCH($B61,'Damage costs'!$C$18:$C$70,0))/1000,CM53*INDEX('Damage costs'!$T$18:$T$70,MATCH($B61,'Damage costs'!$C$18:$C$70,0))/1000),"")</f>
        <v/>
      </c>
      <c r="CN61" s="59" t="str">
        <f>IFERROR(IF(OR($C$67=FALSE,LEFT($B61,3)&lt;&gt;"NOX"),CN53*INDEX('Damage costs'!$P$18:$P$70,MATCH($B61,'Damage costs'!$C$18:$C$70,0))/1000,CN53*INDEX('Damage costs'!$T$18:$T$70,MATCH($B61,'Damage costs'!$C$18:$C$70,0))/1000),"")</f>
        <v/>
      </c>
      <c r="CO61" s="59" t="str">
        <f>IFERROR(IF(OR($C$67=FALSE,LEFT($B61,3)&lt;&gt;"NOX"),CO53*INDEX('Damage costs'!$P$18:$P$70,MATCH($B61,'Damage costs'!$C$18:$C$70,0))/1000,CO53*INDEX('Damage costs'!$T$18:$T$70,MATCH($B61,'Damage costs'!$C$18:$C$70,0))/1000),"")</f>
        <v/>
      </c>
      <c r="CP61" s="59" t="str">
        <f>IFERROR(IF(OR($C$67=FALSE,LEFT($B61,3)&lt;&gt;"NOX"),CP53*INDEX('Damage costs'!$P$18:$P$70,MATCH($B61,'Damage costs'!$C$18:$C$70,0))/1000,CP53*INDEX('Damage costs'!$T$18:$T$70,MATCH($B61,'Damage costs'!$C$18:$C$70,0))/1000),"")</f>
        <v/>
      </c>
      <c r="CQ61" s="59" t="str">
        <f>IFERROR(IF(OR($C$67=FALSE,LEFT($B61,3)&lt;&gt;"NOX"),CQ53*INDEX('Damage costs'!$P$18:$P$70,MATCH($B61,'Damage costs'!$C$18:$C$70,0))/1000,CQ53*INDEX('Damage costs'!$T$18:$T$70,MATCH($B61,'Damage costs'!$C$18:$C$70,0))/1000),"")</f>
        <v/>
      </c>
      <c r="CR61" s="59" t="str">
        <f>IFERROR(IF(OR($C$67=FALSE,LEFT($B61,3)&lt;&gt;"NOX"),CR53*INDEX('Damage costs'!$P$18:$P$70,MATCH($B61,'Damage costs'!$C$18:$C$70,0))/1000,CR53*INDEX('Damage costs'!$T$18:$T$70,MATCH($B61,'Damage costs'!$C$18:$C$70,0))/1000),"")</f>
        <v/>
      </c>
      <c r="CS61" s="59" t="str">
        <f>IFERROR(IF(OR($C$67=FALSE,LEFT($B61,3)&lt;&gt;"NOX"),CS53*INDEX('Damage costs'!$P$18:$P$70,MATCH($B61,'Damage costs'!$C$18:$C$70,0))/1000,CS53*INDEX('Damage costs'!$T$18:$T$70,MATCH($B61,'Damage costs'!$C$18:$C$70,0))/1000),"")</f>
        <v/>
      </c>
      <c r="CT61" s="59" t="str">
        <f>IFERROR(IF(OR($C$67=FALSE,LEFT($B61,3)&lt;&gt;"NOX"),CT53*INDEX('Damage costs'!$P$18:$P$70,MATCH($B61,'Damage costs'!$C$18:$C$70,0))/1000,CT53*INDEX('Damage costs'!$T$18:$T$70,MATCH($B61,'Damage costs'!$C$18:$C$70,0))/1000),"")</f>
        <v/>
      </c>
      <c r="CU61" s="59" t="str">
        <f>IFERROR(IF(OR($C$67=FALSE,LEFT($B61,3)&lt;&gt;"NOX"),CU53*INDEX('Damage costs'!$P$18:$P$70,MATCH($B61,'Damage costs'!$C$18:$C$70,0))/1000,CU53*INDEX('Damage costs'!$T$18:$T$70,MATCH($B61,'Damage costs'!$C$18:$C$70,0))/1000),"")</f>
        <v/>
      </c>
      <c r="CV61" s="59" t="str">
        <f>IFERROR(IF(OR($C$67=FALSE,LEFT($B61,3)&lt;&gt;"NOX"),CV53*INDEX('Damage costs'!$P$18:$P$70,MATCH($B61,'Damage costs'!$C$18:$C$70,0))/1000,CV53*INDEX('Damage costs'!$T$18:$T$70,MATCH($B61,'Damage costs'!$C$18:$C$70,0))/1000),"")</f>
        <v/>
      </c>
      <c r="CW61" s="59" t="str">
        <f>IFERROR(IF(OR($C$67=FALSE,LEFT($B61,3)&lt;&gt;"NOX"),CW53*INDEX('Damage costs'!$P$18:$P$70,MATCH($B61,'Damage costs'!$C$18:$C$70,0))/1000,CW53*INDEX('Damage costs'!$T$18:$T$70,MATCH($B61,'Damage costs'!$C$18:$C$70,0))/1000),"")</f>
        <v/>
      </c>
      <c r="CX61" s="59" t="str">
        <f>IFERROR(IF(OR($C$67=FALSE,LEFT($B61,3)&lt;&gt;"NOX"),CX53*INDEX('Damage costs'!$P$18:$P$70,MATCH($B61,'Damage costs'!$C$18:$C$70,0))/1000,CX53*INDEX('Damage costs'!$T$18:$T$70,MATCH($B61,'Damage costs'!$C$18:$C$70,0))/1000),"")</f>
        <v/>
      </c>
      <c r="CY61" s="59" t="str">
        <f>IFERROR(IF(OR($C$67=FALSE,LEFT($B61,3)&lt;&gt;"NOX"),CY53*INDEX('Damage costs'!$P$18:$P$70,MATCH($B61,'Damage costs'!$C$18:$C$70,0))/1000,CY53*INDEX('Damage costs'!$T$18:$T$70,MATCH($B61,'Damage costs'!$C$18:$C$70,0))/1000),"")</f>
        <v/>
      </c>
      <c r="CZ61" s="391"/>
    </row>
    <row r="62" spans="2:104" x14ac:dyDescent="0.25">
      <c r="B62" s="406">
        <f t="shared" si="27"/>
        <v>0</v>
      </c>
      <c r="C62" s="9" t="s">
        <v>1117</v>
      </c>
      <c r="D62" s="59" t="str">
        <f>IFERROR(IF(OR($C$67=FALSE,LEFT($B62,3)&lt;&gt;"NOX"),D54*INDEX('Damage costs'!$P$18:$P$70,MATCH($B62,'Damage costs'!$C$18:$C$70,0))/1000,D54*INDEX('Damage costs'!$T$18:$T$70,MATCH($B62,'Damage costs'!$C$18:$C$70,0))/1000),"")</f>
        <v/>
      </c>
      <c r="E62" s="59" t="str">
        <f>IFERROR(IF(OR($C$67=FALSE,LEFT($B62,3)&lt;&gt;"NOX"),E54*INDEX('Damage costs'!$P$18:$P$70,MATCH($B62,'Damage costs'!$C$18:$C$70,0))/1000,E54*INDEX('Damage costs'!$T$18:$T$70,MATCH($B62,'Damage costs'!$C$18:$C$70,0))/1000),"")</f>
        <v/>
      </c>
      <c r="F62" s="59" t="str">
        <f>IFERROR(IF(OR($C$67=FALSE,LEFT($B62,3)&lt;&gt;"NOX"),F54*INDEX('Damage costs'!$P$18:$P$70,MATCH($B62,'Damage costs'!$C$18:$C$70,0))/1000,F54*INDEX('Damage costs'!$T$18:$T$70,MATCH($B62,'Damage costs'!$C$18:$C$70,0))/1000),"")</f>
        <v/>
      </c>
      <c r="G62" s="59" t="str">
        <f>IFERROR(IF(OR($C$67=FALSE,LEFT($B62,3)&lt;&gt;"NOX"),G54*INDEX('Damage costs'!$P$18:$P$70,MATCH($B62,'Damage costs'!$C$18:$C$70,0))/1000,G54*INDEX('Damage costs'!$T$18:$T$70,MATCH($B62,'Damage costs'!$C$18:$C$70,0))/1000),"")</f>
        <v/>
      </c>
      <c r="H62" s="59" t="str">
        <f>IFERROR(IF(OR($C$67=FALSE,LEFT($B62,3)&lt;&gt;"NOX"),H54*INDEX('Damage costs'!$P$18:$P$70,MATCH($B62,'Damage costs'!$C$18:$C$70,0))/1000,H54*INDEX('Damage costs'!$T$18:$T$70,MATCH($B62,'Damage costs'!$C$18:$C$70,0))/1000),"")</f>
        <v/>
      </c>
      <c r="I62" s="59" t="str">
        <f>IFERROR(IF(OR($C$67=FALSE,LEFT($B62,3)&lt;&gt;"NOX"),I54*INDEX('Damage costs'!$P$18:$P$70,MATCH($B62,'Damage costs'!$C$18:$C$70,0))/1000,I54*INDEX('Damage costs'!$T$18:$T$70,MATCH($B62,'Damage costs'!$C$18:$C$70,0))/1000),"")</f>
        <v/>
      </c>
      <c r="J62" s="59" t="str">
        <f>IFERROR(IF(OR($C$67=FALSE,LEFT($B62,3)&lt;&gt;"NOX"),J54*INDEX('Damage costs'!$P$18:$P$70,MATCH($B62,'Damage costs'!$C$18:$C$70,0))/1000,J54*INDEX('Damage costs'!$T$18:$T$70,MATCH($B62,'Damage costs'!$C$18:$C$70,0))/1000),"")</f>
        <v/>
      </c>
      <c r="K62" s="59" t="str">
        <f>IFERROR(IF(OR($C$67=FALSE,LEFT($B62,3)&lt;&gt;"NOX"),K54*INDEX('Damage costs'!$P$18:$P$70,MATCH($B62,'Damage costs'!$C$18:$C$70,0))/1000,K54*INDEX('Damage costs'!$T$18:$T$70,MATCH($B62,'Damage costs'!$C$18:$C$70,0))/1000),"")</f>
        <v/>
      </c>
      <c r="L62" s="59" t="str">
        <f>IFERROR(IF(OR($C$67=FALSE,LEFT($B62,3)&lt;&gt;"NOX"),L54*INDEX('Damage costs'!$P$18:$P$70,MATCH($B62,'Damage costs'!$C$18:$C$70,0))/1000,L54*INDEX('Damage costs'!$T$18:$T$70,MATCH($B62,'Damage costs'!$C$18:$C$70,0))/1000),"")</f>
        <v/>
      </c>
      <c r="M62" s="59" t="str">
        <f>IFERROR(IF(OR($C$67=FALSE,LEFT($B62,3)&lt;&gt;"NOX"),M54*INDEX('Damage costs'!$P$18:$P$70,MATCH($B62,'Damage costs'!$C$18:$C$70,0))/1000,M54*INDEX('Damage costs'!$T$18:$T$70,MATCH($B62,'Damage costs'!$C$18:$C$70,0))/1000),"")</f>
        <v/>
      </c>
      <c r="N62" s="59" t="str">
        <f>IFERROR(IF(OR($C$67=FALSE,LEFT($B62,3)&lt;&gt;"NOX"),N54*INDEX('Damage costs'!$P$18:$P$70,MATCH($B62,'Damage costs'!$C$18:$C$70,0))/1000,N54*INDEX('Damage costs'!$T$18:$T$70,MATCH($B62,'Damage costs'!$C$18:$C$70,0))/1000),"")</f>
        <v/>
      </c>
      <c r="O62" s="59" t="str">
        <f>IFERROR(IF(OR($C$67=FALSE,LEFT($B62,3)&lt;&gt;"NOX"),O54*INDEX('Damage costs'!$P$18:$P$70,MATCH($B62,'Damage costs'!$C$18:$C$70,0))/1000,O54*INDEX('Damage costs'!$T$18:$T$70,MATCH($B62,'Damage costs'!$C$18:$C$70,0))/1000),"")</f>
        <v/>
      </c>
      <c r="P62" s="59" t="str">
        <f>IFERROR(IF(OR($C$67=FALSE,LEFT($B62,3)&lt;&gt;"NOX"),P54*INDEX('Damage costs'!$P$18:$P$70,MATCH($B62,'Damage costs'!$C$18:$C$70,0))/1000,P54*INDEX('Damage costs'!$T$18:$T$70,MATCH($B62,'Damage costs'!$C$18:$C$70,0))/1000),"")</f>
        <v/>
      </c>
      <c r="Q62" s="59" t="str">
        <f>IFERROR(IF(OR($C$67=FALSE,LEFT($B62,3)&lt;&gt;"NOX"),Q54*INDEX('Damage costs'!$P$18:$P$70,MATCH($B62,'Damage costs'!$C$18:$C$70,0))/1000,Q54*INDEX('Damage costs'!$T$18:$T$70,MATCH($B62,'Damage costs'!$C$18:$C$70,0))/1000),"")</f>
        <v/>
      </c>
      <c r="R62" s="59" t="str">
        <f>IFERROR(IF(OR($C$67=FALSE,LEFT($B62,3)&lt;&gt;"NOX"),R54*INDEX('Damage costs'!$P$18:$P$70,MATCH($B62,'Damage costs'!$C$18:$C$70,0))/1000,R54*INDEX('Damage costs'!$T$18:$T$70,MATCH($B62,'Damage costs'!$C$18:$C$70,0))/1000),"")</f>
        <v/>
      </c>
      <c r="S62" s="59" t="str">
        <f>IFERROR(IF(OR($C$67=FALSE,LEFT($B62,3)&lt;&gt;"NOX"),S54*INDEX('Damage costs'!$P$18:$P$70,MATCH($B62,'Damage costs'!$C$18:$C$70,0))/1000,S54*INDEX('Damage costs'!$T$18:$T$70,MATCH($B62,'Damage costs'!$C$18:$C$70,0))/1000),"")</f>
        <v/>
      </c>
      <c r="T62" s="59" t="str">
        <f>IFERROR(IF(OR($C$67=FALSE,LEFT($B62,3)&lt;&gt;"NOX"),T54*INDEX('Damage costs'!$P$18:$P$70,MATCH($B62,'Damage costs'!$C$18:$C$70,0))/1000,T54*INDEX('Damage costs'!$T$18:$T$70,MATCH($B62,'Damage costs'!$C$18:$C$70,0))/1000),"")</f>
        <v/>
      </c>
      <c r="U62" s="59" t="str">
        <f>IFERROR(IF(OR($C$67=FALSE,LEFT($B62,3)&lt;&gt;"NOX"),U54*INDEX('Damage costs'!$P$18:$P$70,MATCH($B62,'Damage costs'!$C$18:$C$70,0))/1000,U54*INDEX('Damage costs'!$T$18:$T$70,MATCH($B62,'Damage costs'!$C$18:$C$70,0))/1000),"")</f>
        <v/>
      </c>
      <c r="V62" s="59" t="str">
        <f>IFERROR(IF(OR($C$67=FALSE,LEFT($B62,3)&lt;&gt;"NOX"),V54*INDEX('Damage costs'!$P$18:$P$70,MATCH($B62,'Damage costs'!$C$18:$C$70,0))/1000,V54*INDEX('Damage costs'!$T$18:$T$70,MATCH($B62,'Damage costs'!$C$18:$C$70,0))/1000),"")</f>
        <v/>
      </c>
      <c r="W62" s="59" t="str">
        <f>IFERROR(IF(OR($C$67=FALSE,LEFT($B62,3)&lt;&gt;"NOX"),W54*INDEX('Damage costs'!$P$18:$P$70,MATCH($B62,'Damage costs'!$C$18:$C$70,0))/1000,W54*INDEX('Damage costs'!$T$18:$T$70,MATCH($B62,'Damage costs'!$C$18:$C$70,0))/1000),"")</f>
        <v/>
      </c>
      <c r="X62" s="59" t="str">
        <f>IFERROR(IF(OR($C$67=FALSE,LEFT($B62,3)&lt;&gt;"NOX"),X54*INDEX('Damage costs'!$P$18:$P$70,MATCH($B62,'Damage costs'!$C$18:$C$70,0))/1000,X54*INDEX('Damage costs'!$T$18:$T$70,MATCH($B62,'Damage costs'!$C$18:$C$70,0))/1000),"")</f>
        <v/>
      </c>
      <c r="Y62" s="59" t="str">
        <f>IFERROR(IF(OR($C$67=FALSE,LEFT($B62,3)&lt;&gt;"NOX"),Y54*INDEX('Damage costs'!$P$18:$P$70,MATCH($B62,'Damage costs'!$C$18:$C$70,0))/1000,Y54*INDEX('Damage costs'!$T$18:$T$70,MATCH($B62,'Damage costs'!$C$18:$C$70,0))/1000),"")</f>
        <v/>
      </c>
      <c r="Z62" s="59" t="str">
        <f>IFERROR(IF(OR($C$67=FALSE,LEFT($B62,3)&lt;&gt;"NOX"),Z54*INDEX('Damage costs'!$P$18:$P$70,MATCH($B62,'Damage costs'!$C$18:$C$70,0))/1000,Z54*INDEX('Damage costs'!$T$18:$T$70,MATCH($B62,'Damage costs'!$C$18:$C$70,0))/1000),"")</f>
        <v/>
      </c>
      <c r="AA62" s="59" t="str">
        <f>IFERROR(IF(OR($C$67=FALSE,LEFT($B62,3)&lt;&gt;"NOX"),AA54*INDEX('Damage costs'!$P$18:$P$70,MATCH($B62,'Damage costs'!$C$18:$C$70,0))/1000,AA54*INDEX('Damage costs'!$T$18:$T$70,MATCH($B62,'Damage costs'!$C$18:$C$70,0))/1000),"")</f>
        <v/>
      </c>
      <c r="AB62" s="59" t="str">
        <f>IFERROR(IF(OR($C$67=FALSE,LEFT($B62,3)&lt;&gt;"NOX"),AB54*INDEX('Damage costs'!$P$18:$P$70,MATCH($B62,'Damage costs'!$C$18:$C$70,0))/1000,AB54*INDEX('Damage costs'!$T$18:$T$70,MATCH($B62,'Damage costs'!$C$18:$C$70,0))/1000),"")</f>
        <v/>
      </c>
      <c r="AC62" s="59" t="str">
        <f>IFERROR(IF(OR($C$67=FALSE,LEFT($B62,3)&lt;&gt;"NOX"),AC54*INDEX('Damage costs'!$P$18:$P$70,MATCH($B62,'Damage costs'!$C$18:$C$70,0))/1000,AC54*INDEX('Damage costs'!$T$18:$T$70,MATCH($B62,'Damage costs'!$C$18:$C$70,0))/1000),"")</f>
        <v/>
      </c>
      <c r="AD62" s="59" t="str">
        <f>IFERROR(IF(OR($C$67=FALSE,LEFT($B62,3)&lt;&gt;"NOX"),AD54*INDEX('Damage costs'!$P$18:$P$70,MATCH($B62,'Damage costs'!$C$18:$C$70,0))/1000,AD54*INDEX('Damage costs'!$T$18:$T$70,MATCH($B62,'Damage costs'!$C$18:$C$70,0))/1000),"")</f>
        <v/>
      </c>
      <c r="AE62" s="59" t="str">
        <f>IFERROR(IF(OR($C$67=FALSE,LEFT($B62,3)&lt;&gt;"NOX"),AE54*INDEX('Damage costs'!$P$18:$P$70,MATCH($B62,'Damage costs'!$C$18:$C$70,0))/1000,AE54*INDEX('Damage costs'!$T$18:$T$70,MATCH($B62,'Damage costs'!$C$18:$C$70,0))/1000),"")</f>
        <v/>
      </c>
      <c r="AF62" s="59" t="str">
        <f>IFERROR(IF(OR($C$67=FALSE,LEFT($B62,3)&lt;&gt;"NOX"),AF54*INDEX('Damage costs'!$P$18:$P$70,MATCH($B62,'Damage costs'!$C$18:$C$70,0))/1000,AF54*INDEX('Damage costs'!$T$18:$T$70,MATCH($B62,'Damage costs'!$C$18:$C$70,0))/1000),"")</f>
        <v/>
      </c>
      <c r="AG62" s="59" t="str">
        <f>IFERROR(IF(OR($C$67=FALSE,LEFT($B62,3)&lt;&gt;"NOX"),AG54*INDEX('Damage costs'!$P$18:$P$70,MATCH($B62,'Damage costs'!$C$18:$C$70,0))/1000,AG54*INDEX('Damage costs'!$T$18:$T$70,MATCH($B62,'Damage costs'!$C$18:$C$70,0))/1000),"")</f>
        <v/>
      </c>
      <c r="AH62" s="59" t="str">
        <f>IFERROR(IF(OR($C$67=FALSE,LEFT($B62,3)&lt;&gt;"NOX"),AH54*INDEX('Damage costs'!$P$18:$P$70,MATCH($B62,'Damage costs'!$C$18:$C$70,0))/1000,AH54*INDEX('Damage costs'!$T$18:$T$70,MATCH($B62,'Damage costs'!$C$18:$C$70,0))/1000),"")</f>
        <v/>
      </c>
      <c r="AI62" s="59" t="str">
        <f>IFERROR(IF(OR($C$67=FALSE,LEFT($B62,3)&lt;&gt;"NOX"),AI54*INDEX('Damage costs'!$P$18:$P$70,MATCH($B62,'Damage costs'!$C$18:$C$70,0))/1000,AI54*INDEX('Damage costs'!$T$18:$T$70,MATCH($B62,'Damage costs'!$C$18:$C$70,0))/1000),"")</f>
        <v/>
      </c>
      <c r="AJ62" s="59" t="str">
        <f>IFERROR(IF(OR($C$67=FALSE,LEFT($B62,3)&lt;&gt;"NOX"),AJ54*INDEX('Damage costs'!$P$18:$P$70,MATCH($B62,'Damage costs'!$C$18:$C$70,0))/1000,AJ54*INDEX('Damage costs'!$T$18:$T$70,MATCH($B62,'Damage costs'!$C$18:$C$70,0))/1000),"")</f>
        <v/>
      </c>
      <c r="AK62" s="59" t="str">
        <f>IFERROR(IF(OR($C$67=FALSE,LEFT($B62,3)&lt;&gt;"NOX"),AK54*INDEX('Damage costs'!$P$18:$P$70,MATCH($B62,'Damage costs'!$C$18:$C$70,0))/1000,AK54*INDEX('Damage costs'!$T$18:$T$70,MATCH($B62,'Damage costs'!$C$18:$C$70,0))/1000),"")</f>
        <v/>
      </c>
      <c r="AL62" s="59" t="str">
        <f>IFERROR(IF(OR($C$67=FALSE,LEFT($B62,3)&lt;&gt;"NOX"),AL54*INDEX('Damage costs'!$P$18:$P$70,MATCH($B62,'Damage costs'!$C$18:$C$70,0))/1000,AL54*INDEX('Damage costs'!$T$18:$T$70,MATCH($B62,'Damage costs'!$C$18:$C$70,0))/1000),"")</f>
        <v/>
      </c>
      <c r="AM62" s="59" t="str">
        <f>IFERROR(IF(OR($C$67=FALSE,LEFT($B62,3)&lt;&gt;"NOX"),AM54*INDEX('Damage costs'!$P$18:$P$70,MATCH($B62,'Damage costs'!$C$18:$C$70,0))/1000,AM54*INDEX('Damage costs'!$T$18:$T$70,MATCH($B62,'Damage costs'!$C$18:$C$70,0))/1000),"")</f>
        <v/>
      </c>
      <c r="AN62" s="59" t="str">
        <f>IFERROR(IF(OR($C$67=FALSE,LEFT($B62,3)&lt;&gt;"NOX"),AN54*INDEX('Damage costs'!$P$18:$P$70,MATCH($B62,'Damage costs'!$C$18:$C$70,0))/1000,AN54*INDEX('Damage costs'!$T$18:$T$70,MATCH($B62,'Damage costs'!$C$18:$C$70,0))/1000),"")</f>
        <v/>
      </c>
      <c r="AO62" s="59" t="str">
        <f>IFERROR(IF(OR($C$67=FALSE,LEFT($B62,3)&lt;&gt;"NOX"),AO54*INDEX('Damage costs'!$P$18:$P$70,MATCH($B62,'Damage costs'!$C$18:$C$70,0))/1000,AO54*INDEX('Damage costs'!$T$18:$T$70,MATCH($B62,'Damage costs'!$C$18:$C$70,0))/1000),"")</f>
        <v/>
      </c>
      <c r="AP62" s="59" t="str">
        <f>IFERROR(IF(OR($C$67=FALSE,LEFT($B62,3)&lt;&gt;"NOX"),AP54*INDEX('Damage costs'!$P$18:$P$70,MATCH($B62,'Damage costs'!$C$18:$C$70,0))/1000,AP54*INDEX('Damage costs'!$T$18:$T$70,MATCH($B62,'Damage costs'!$C$18:$C$70,0))/1000),"")</f>
        <v/>
      </c>
      <c r="AQ62" s="59" t="str">
        <f>IFERROR(IF(OR($C$67=FALSE,LEFT($B62,3)&lt;&gt;"NOX"),AQ54*INDEX('Damage costs'!$P$18:$P$70,MATCH($B62,'Damage costs'!$C$18:$C$70,0))/1000,AQ54*INDEX('Damage costs'!$T$18:$T$70,MATCH($B62,'Damage costs'!$C$18:$C$70,0))/1000),"")</f>
        <v/>
      </c>
      <c r="AR62" s="59" t="str">
        <f>IFERROR(IF(OR($C$67=FALSE,LEFT($B62,3)&lt;&gt;"NOX"),AR54*INDEX('Damage costs'!$P$18:$P$70,MATCH($B62,'Damage costs'!$C$18:$C$70,0))/1000,AR54*INDEX('Damage costs'!$T$18:$T$70,MATCH($B62,'Damage costs'!$C$18:$C$70,0))/1000),"")</f>
        <v/>
      </c>
      <c r="AS62" s="59" t="str">
        <f>IFERROR(IF(OR($C$67=FALSE,LEFT($B62,3)&lt;&gt;"NOX"),AS54*INDEX('Damage costs'!$P$18:$P$70,MATCH($B62,'Damage costs'!$C$18:$C$70,0))/1000,AS54*INDEX('Damage costs'!$T$18:$T$70,MATCH($B62,'Damage costs'!$C$18:$C$70,0))/1000),"")</f>
        <v/>
      </c>
      <c r="AT62" s="59" t="str">
        <f>IFERROR(IF(OR($C$67=FALSE,LEFT($B62,3)&lt;&gt;"NOX"),AT54*INDEX('Damage costs'!$P$18:$P$70,MATCH($B62,'Damage costs'!$C$18:$C$70,0))/1000,AT54*INDEX('Damage costs'!$T$18:$T$70,MATCH($B62,'Damage costs'!$C$18:$C$70,0))/1000),"")</f>
        <v/>
      </c>
      <c r="AU62" s="59" t="str">
        <f>IFERROR(IF(OR($C$67=FALSE,LEFT($B62,3)&lt;&gt;"NOX"),AU54*INDEX('Damage costs'!$P$18:$P$70,MATCH($B62,'Damage costs'!$C$18:$C$70,0))/1000,AU54*INDEX('Damage costs'!$T$18:$T$70,MATCH($B62,'Damage costs'!$C$18:$C$70,0))/1000),"")</f>
        <v/>
      </c>
      <c r="AV62" s="59" t="str">
        <f>IFERROR(IF(OR($C$67=FALSE,LEFT($B62,3)&lt;&gt;"NOX"),AV54*INDEX('Damage costs'!$P$18:$P$70,MATCH($B62,'Damage costs'!$C$18:$C$70,0))/1000,AV54*INDEX('Damage costs'!$T$18:$T$70,MATCH($B62,'Damage costs'!$C$18:$C$70,0))/1000),"")</f>
        <v/>
      </c>
      <c r="AW62" s="59" t="str">
        <f>IFERROR(IF(OR($C$67=FALSE,LEFT($B62,3)&lt;&gt;"NOX"),AW54*INDEX('Damage costs'!$P$18:$P$70,MATCH($B62,'Damage costs'!$C$18:$C$70,0))/1000,AW54*INDEX('Damage costs'!$T$18:$T$70,MATCH($B62,'Damage costs'!$C$18:$C$70,0))/1000),"")</f>
        <v/>
      </c>
      <c r="AX62" s="59" t="str">
        <f>IFERROR(IF(OR($C$67=FALSE,LEFT($B62,3)&lt;&gt;"NOX"),AX54*INDEX('Damage costs'!$P$18:$P$70,MATCH($B62,'Damage costs'!$C$18:$C$70,0))/1000,AX54*INDEX('Damage costs'!$T$18:$T$70,MATCH($B62,'Damage costs'!$C$18:$C$70,0))/1000),"")</f>
        <v/>
      </c>
      <c r="AY62" s="59" t="str">
        <f>IFERROR(IF(OR($C$67=FALSE,LEFT($B62,3)&lt;&gt;"NOX"),AY54*INDEX('Damage costs'!$P$18:$P$70,MATCH($B62,'Damage costs'!$C$18:$C$70,0))/1000,AY54*INDEX('Damage costs'!$T$18:$T$70,MATCH($B62,'Damage costs'!$C$18:$C$70,0))/1000),"")</f>
        <v/>
      </c>
      <c r="AZ62" s="59" t="str">
        <f>IFERROR(IF(OR($C$67=FALSE,LEFT($B62,3)&lt;&gt;"NOX"),AZ54*INDEX('Damage costs'!$P$18:$P$70,MATCH($B62,'Damage costs'!$C$18:$C$70,0))/1000,AZ54*INDEX('Damage costs'!$T$18:$T$70,MATCH($B62,'Damage costs'!$C$18:$C$70,0))/1000),"")</f>
        <v/>
      </c>
      <c r="BA62" s="59" t="str">
        <f>IFERROR(IF(OR($C$67=FALSE,LEFT($B62,3)&lt;&gt;"NOX"),BA54*INDEX('Damage costs'!$P$18:$P$70,MATCH($B62,'Damage costs'!$C$18:$C$70,0))/1000,BA54*INDEX('Damage costs'!$T$18:$T$70,MATCH($B62,'Damage costs'!$C$18:$C$70,0))/1000),"")</f>
        <v/>
      </c>
      <c r="BB62" s="59" t="str">
        <f>IFERROR(IF(OR($C$67=FALSE,LEFT($B62,3)&lt;&gt;"NOX"),BB54*INDEX('Damage costs'!$P$18:$P$70,MATCH($B62,'Damage costs'!$C$18:$C$70,0))/1000,BB54*INDEX('Damage costs'!$T$18:$T$70,MATCH($B62,'Damage costs'!$C$18:$C$70,0))/1000),"")</f>
        <v/>
      </c>
      <c r="BC62" s="59" t="str">
        <f>IFERROR(IF(OR($C$67=FALSE,LEFT($B62,3)&lt;&gt;"NOX"),BC54*INDEX('Damage costs'!$P$18:$P$70,MATCH($B62,'Damage costs'!$C$18:$C$70,0))/1000,BC54*INDEX('Damage costs'!$T$18:$T$70,MATCH($B62,'Damage costs'!$C$18:$C$70,0))/1000),"")</f>
        <v/>
      </c>
      <c r="BD62" s="59" t="str">
        <f>IFERROR(IF(OR($C$67=FALSE,LEFT($B62,3)&lt;&gt;"NOX"),BD54*INDEX('Damage costs'!$P$18:$P$70,MATCH($B62,'Damage costs'!$C$18:$C$70,0))/1000,BD54*INDEX('Damage costs'!$T$18:$T$70,MATCH($B62,'Damage costs'!$C$18:$C$70,0))/1000),"")</f>
        <v/>
      </c>
      <c r="BE62" s="59" t="str">
        <f>IFERROR(IF(OR($C$67=FALSE,LEFT($B62,3)&lt;&gt;"NOX"),BE54*INDEX('Damage costs'!$P$18:$P$70,MATCH($B62,'Damage costs'!$C$18:$C$70,0))/1000,BE54*INDEX('Damage costs'!$T$18:$T$70,MATCH($B62,'Damage costs'!$C$18:$C$70,0))/1000),"")</f>
        <v/>
      </c>
      <c r="BF62" s="59" t="str">
        <f>IFERROR(IF(OR($C$67=FALSE,LEFT($B62,3)&lt;&gt;"NOX"),BF54*INDEX('Damage costs'!$P$18:$P$70,MATCH($B62,'Damage costs'!$C$18:$C$70,0))/1000,BF54*INDEX('Damage costs'!$T$18:$T$70,MATCH($B62,'Damage costs'!$C$18:$C$70,0))/1000),"")</f>
        <v/>
      </c>
      <c r="BG62" s="59" t="str">
        <f>IFERROR(IF(OR($C$67=FALSE,LEFT($B62,3)&lt;&gt;"NOX"),BG54*INDEX('Damage costs'!$P$18:$P$70,MATCH($B62,'Damage costs'!$C$18:$C$70,0))/1000,BG54*INDEX('Damage costs'!$T$18:$T$70,MATCH($B62,'Damage costs'!$C$18:$C$70,0))/1000),"")</f>
        <v/>
      </c>
      <c r="BH62" s="59" t="str">
        <f>IFERROR(IF(OR($C$67=FALSE,LEFT($B62,3)&lt;&gt;"NOX"),BH54*INDEX('Damage costs'!$P$18:$P$70,MATCH($B62,'Damage costs'!$C$18:$C$70,0))/1000,BH54*INDEX('Damage costs'!$T$18:$T$70,MATCH($B62,'Damage costs'!$C$18:$C$70,0))/1000),"")</f>
        <v/>
      </c>
      <c r="BI62" s="59" t="str">
        <f>IFERROR(IF(OR($C$67=FALSE,LEFT($B62,3)&lt;&gt;"NOX"),BI54*INDEX('Damage costs'!$P$18:$P$70,MATCH($B62,'Damage costs'!$C$18:$C$70,0))/1000,BI54*INDEX('Damage costs'!$T$18:$T$70,MATCH($B62,'Damage costs'!$C$18:$C$70,0))/1000),"")</f>
        <v/>
      </c>
      <c r="BJ62" s="59" t="str">
        <f>IFERROR(IF(OR($C$67=FALSE,LEFT($B62,3)&lt;&gt;"NOX"),BJ54*INDEX('Damage costs'!$P$18:$P$70,MATCH($B62,'Damage costs'!$C$18:$C$70,0))/1000,BJ54*INDEX('Damage costs'!$T$18:$T$70,MATCH($B62,'Damage costs'!$C$18:$C$70,0))/1000),"")</f>
        <v/>
      </c>
      <c r="BK62" s="59" t="str">
        <f>IFERROR(IF(OR($C$67=FALSE,LEFT($B62,3)&lt;&gt;"NOX"),BK54*INDEX('Damage costs'!$P$18:$P$70,MATCH($B62,'Damage costs'!$C$18:$C$70,0))/1000,BK54*INDEX('Damage costs'!$T$18:$T$70,MATCH($B62,'Damage costs'!$C$18:$C$70,0))/1000),"")</f>
        <v/>
      </c>
      <c r="BL62" s="59" t="str">
        <f>IFERROR(IF(OR($C$67=FALSE,LEFT($B62,3)&lt;&gt;"NOX"),BL54*INDEX('Damage costs'!$P$18:$P$70,MATCH($B62,'Damage costs'!$C$18:$C$70,0))/1000,BL54*INDEX('Damage costs'!$T$18:$T$70,MATCH($B62,'Damage costs'!$C$18:$C$70,0))/1000),"")</f>
        <v/>
      </c>
      <c r="BM62" s="59" t="str">
        <f>IFERROR(IF(OR($C$67=FALSE,LEFT($B62,3)&lt;&gt;"NOX"),BM54*INDEX('Damage costs'!$P$18:$P$70,MATCH($B62,'Damage costs'!$C$18:$C$70,0))/1000,BM54*INDEX('Damage costs'!$T$18:$T$70,MATCH($B62,'Damage costs'!$C$18:$C$70,0))/1000),"")</f>
        <v/>
      </c>
      <c r="BN62" s="59" t="str">
        <f>IFERROR(IF(OR($C$67=FALSE,LEFT($B62,3)&lt;&gt;"NOX"),BN54*INDEX('Damage costs'!$P$18:$P$70,MATCH($B62,'Damage costs'!$C$18:$C$70,0))/1000,BN54*INDEX('Damage costs'!$T$18:$T$70,MATCH($B62,'Damage costs'!$C$18:$C$70,0))/1000),"")</f>
        <v/>
      </c>
      <c r="BO62" s="59" t="str">
        <f>IFERROR(IF(OR($C$67=FALSE,LEFT($B62,3)&lt;&gt;"NOX"),BO54*INDEX('Damage costs'!$P$18:$P$70,MATCH($B62,'Damage costs'!$C$18:$C$70,0))/1000,BO54*INDEX('Damage costs'!$T$18:$T$70,MATCH($B62,'Damage costs'!$C$18:$C$70,0))/1000),"")</f>
        <v/>
      </c>
      <c r="BP62" s="59" t="str">
        <f>IFERROR(IF(OR($C$67=FALSE,LEFT($B62,3)&lt;&gt;"NOX"),BP54*INDEX('Damage costs'!$P$18:$P$70,MATCH($B62,'Damage costs'!$C$18:$C$70,0))/1000,BP54*INDEX('Damage costs'!$T$18:$T$70,MATCH($B62,'Damage costs'!$C$18:$C$70,0))/1000),"")</f>
        <v/>
      </c>
      <c r="BQ62" s="59" t="str">
        <f>IFERROR(IF(OR($C$67=FALSE,LEFT($B62,3)&lt;&gt;"NOX"),BQ54*INDEX('Damage costs'!$P$18:$P$70,MATCH($B62,'Damage costs'!$C$18:$C$70,0))/1000,BQ54*INDEX('Damage costs'!$T$18:$T$70,MATCH($B62,'Damage costs'!$C$18:$C$70,0))/1000),"")</f>
        <v/>
      </c>
      <c r="BR62" s="59" t="str">
        <f>IFERROR(IF(OR($C$67=FALSE,LEFT($B62,3)&lt;&gt;"NOX"),BR54*INDEX('Damage costs'!$P$18:$P$70,MATCH($B62,'Damage costs'!$C$18:$C$70,0))/1000,BR54*INDEX('Damage costs'!$T$18:$T$70,MATCH($B62,'Damage costs'!$C$18:$C$70,0))/1000),"")</f>
        <v/>
      </c>
      <c r="BS62" s="59" t="str">
        <f>IFERROR(IF(OR($C$67=FALSE,LEFT($B62,3)&lt;&gt;"NOX"),BS54*INDEX('Damage costs'!$P$18:$P$70,MATCH($B62,'Damage costs'!$C$18:$C$70,0))/1000,BS54*INDEX('Damage costs'!$T$18:$T$70,MATCH($B62,'Damage costs'!$C$18:$C$70,0))/1000),"")</f>
        <v/>
      </c>
      <c r="BT62" s="59" t="str">
        <f>IFERROR(IF(OR($C$67=FALSE,LEFT($B62,3)&lt;&gt;"NOX"),BT54*INDEX('Damage costs'!$P$18:$P$70,MATCH($B62,'Damage costs'!$C$18:$C$70,0))/1000,BT54*INDEX('Damage costs'!$T$18:$T$70,MATCH($B62,'Damage costs'!$C$18:$C$70,0))/1000),"")</f>
        <v/>
      </c>
      <c r="BU62" s="59" t="str">
        <f>IFERROR(IF(OR($C$67=FALSE,LEFT($B62,3)&lt;&gt;"NOX"),BU54*INDEX('Damage costs'!$P$18:$P$70,MATCH($B62,'Damage costs'!$C$18:$C$70,0))/1000,BU54*INDEX('Damage costs'!$T$18:$T$70,MATCH($B62,'Damage costs'!$C$18:$C$70,0))/1000),"")</f>
        <v/>
      </c>
      <c r="BV62" s="59" t="str">
        <f>IFERROR(IF(OR($C$67=FALSE,LEFT($B62,3)&lt;&gt;"NOX"),BV54*INDEX('Damage costs'!$P$18:$P$70,MATCH($B62,'Damage costs'!$C$18:$C$70,0))/1000,BV54*INDEX('Damage costs'!$T$18:$T$70,MATCH($B62,'Damage costs'!$C$18:$C$70,0))/1000),"")</f>
        <v/>
      </c>
      <c r="BW62" s="59" t="str">
        <f>IFERROR(IF(OR($C$67=FALSE,LEFT($B62,3)&lt;&gt;"NOX"),BW54*INDEX('Damage costs'!$P$18:$P$70,MATCH($B62,'Damage costs'!$C$18:$C$70,0))/1000,BW54*INDEX('Damage costs'!$T$18:$T$70,MATCH($B62,'Damage costs'!$C$18:$C$70,0))/1000),"")</f>
        <v/>
      </c>
      <c r="BX62" s="59" t="str">
        <f>IFERROR(IF(OR($C$67=FALSE,LEFT($B62,3)&lt;&gt;"NOX"),BX54*INDEX('Damage costs'!$P$18:$P$70,MATCH($B62,'Damage costs'!$C$18:$C$70,0))/1000,BX54*INDEX('Damage costs'!$T$18:$T$70,MATCH($B62,'Damage costs'!$C$18:$C$70,0))/1000),"")</f>
        <v/>
      </c>
      <c r="BY62" s="59" t="str">
        <f>IFERROR(IF(OR($C$67=FALSE,LEFT($B62,3)&lt;&gt;"NOX"),BY54*INDEX('Damage costs'!$P$18:$P$70,MATCH($B62,'Damage costs'!$C$18:$C$70,0))/1000,BY54*INDEX('Damage costs'!$T$18:$T$70,MATCH($B62,'Damage costs'!$C$18:$C$70,0))/1000),"")</f>
        <v/>
      </c>
      <c r="BZ62" s="59" t="str">
        <f>IFERROR(IF(OR($C$67=FALSE,LEFT($B62,3)&lt;&gt;"NOX"),BZ54*INDEX('Damage costs'!$P$18:$P$70,MATCH($B62,'Damage costs'!$C$18:$C$70,0))/1000,BZ54*INDEX('Damage costs'!$T$18:$T$70,MATCH($B62,'Damage costs'!$C$18:$C$70,0))/1000),"")</f>
        <v/>
      </c>
      <c r="CA62" s="59" t="str">
        <f>IFERROR(IF(OR($C$67=FALSE,LEFT($B62,3)&lt;&gt;"NOX"),CA54*INDEX('Damage costs'!$P$18:$P$70,MATCH($B62,'Damage costs'!$C$18:$C$70,0))/1000,CA54*INDEX('Damage costs'!$T$18:$T$70,MATCH($B62,'Damage costs'!$C$18:$C$70,0))/1000),"")</f>
        <v/>
      </c>
      <c r="CB62" s="59" t="str">
        <f>IFERROR(IF(OR($C$67=FALSE,LEFT($B62,3)&lt;&gt;"NOX"),CB54*INDEX('Damage costs'!$P$18:$P$70,MATCH($B62,'Damage costs'!$C$18:$C$70,0))/1000,CB54*INDEX('Damage costs'!$T$18:$T$70,MATCH($B62,'Damage costs'!$C$18:$C$70,0))/1000),"")</f>
        <v/>
      </c>
      <c r="CC62" s="59" t="str">
        <f>IFERROR(IF(OR($C$67=FALSE,LEFT($B62,3)&lt;&gt;"NOX"),CC54*INDEX('Damage costs'!$P$18:$P$70,MATCH($B62,'Damage costs'!$C$18:$C$70,0))/1000,CC54*INDEX('Damage costs'!$T$18:$T$70,MATCH($B62,'Damage costs'!$C$18:$C$70,0))/1000),"")</f>
        <v/>
      </c>
      <c r="CD62" s="59" t="str">
        <f>IFERROR(IF(OR($C$67=FALSE,LEFT($B62,3)&lt;&gt;"NOX"),CD54*INDEX('Damage costs'!$P$18:$P$70,MATCH($B62,'Damage costs'!$C$18:$C$70,0))/1000,CD54*INDEX('Damage costs'!$T$18:$T$70,MATCH($B62,'Damage costs'!$C$18:$C$70,0))/1000),"")</f>
        <v/>
      </c>
      <c r="CE62" s="59" t="str">
        <f>IFERROR(IF(OR($C$67=FALSE,LEFT($B62,3)&lt;&gt;"NOX"),CE54*INDEX('Damage costs'!$P$18:$P$70,MATCH($B62,'Damage costs'!$C$18:$C$70,0))/1000,CE54*INDEX('Damage costs'!$T$18:$T$70,MATCH($B62,'Damage costs'!$C$18:$C$70,0))/1000),"")</f>
        <v/>
      </c>
      <c r="CF62" s="59" t="str">
        <f>IFERROR(IF(OR($C$67=FALSE,LEFT($B62,3)&lt;&gt;"NOX"),CF54*INDEX('Damage costs'!$P$18:$P$70,MATCH($B62,'Damage costs'!$C$18:$C$70,0))/1000,CF54*INDEX('Damage costs'!$T$18:$T$70,MATCH($B62,'Damage costs'!$C$18:$C$70,0))/1000),"")</f>
        <v/>
      </c>
      <c r="CG62" s="59" t="str">
        <f>IFERROR(IF(OR($C$67=FALSE,LEFT($B62,3)&lt;&gt;"NOX"),CG54*INDEX('Damage costs'!$P$18:$P$70,MATCH($B62,'Damage costs'!$C$18:$C$70,0))/1000,CG54*INDEX('Damage costs'!$T$18:$T$70,MATCH($B62,'Damage costs'!$C$18:$C$70,0))/1000),"")</f>
        <v/>
      </c>
      <c r="CH62" s="59" t="str">
        <f>IFERROR(IF(OR($C$67=FALSE,LEFT($B62,3)&lt;&gt;"NOX"),CH54*INDEX('Damage costs'!$P$18:$P$70,MATCH($B62,'Damage costs'!$C$18:$C$70,0))/1000,CH54*INDEX('Damage costs'!$T$18:$T$70,MATCH($B62,'Damage costs'!$C$18:$C$70,0))/1000),"")</f>
        <v/>
      </c>
      <c r="CI62" s="59" t="str">
        <f>IFERROR(IF(OR($C$67=FALSE,LEFT($B62,3)&lt;&gt;"NOX"),CI54*INDEX('Damage costs'!$P$18:$P$70,MATCH($B62,'Damage costs'!$C$18:$C$70,0))/1000,CI54*INDEX('Damage costs'!$T$18:$T$70,MATCH($B62,'Damage costs'!$C$18:$C$70,0))/1000),"")</f>
        <v/>
      </c>
      <c r="CJ62" s="59" t="str">
        <f>IFERROR(IF(OR($C$67=FALSE,LEFT($B62,3)&lt;&gt;"NOX"),CJ54*INDEX('Damage costs'!$P$18:$P$70,MATCH($B62,'Damage costs'!$C$18:$C$70,0))/1000,CJ54*INDEX('Damage costs'!$T$18:$T$70,MATCH($B62,'Damage costs'!$C$18:$C$70,0))/1000),"")</f>
        <v/>
      </c>
      <c r="CK62" s="59" t="str">
        <f>IFERROR(IF(OR($C$67=FALSE,LEFT($B62,3)&lt;&gt;"NOX"),CK54*INDEX('Damage costs'!$P$18:$P$70,MATCH($B62,'Damage costs'!$C$18:$C$70,0))/1000,CK54*INDEX('Damage costs'!$T$18:$T$70,MATCH($B62,'Damage costs'!$C$18:$C$70,0))/1000),"")</f>
        <v/>
      </c>
      <c r="CL62" s="59" t="str">
        <f>IFERROR(IF(OR($C$67=FALSE,LEFT($B62,3)&lt;&gt;"NOX"),CL54*INDEX('Damage costs'!$P$18:$P$70,MATCH($B62,'Damage costs'!$C$18:$C$70,0))/1000,CL54*INDEX('Damage costs'!$T$18:$T$70,MATCH($B62,'Damage costs'!$C$18:$C$70,0))/1000),"")</f>
        <v/>
      </c>
      <c r="CM62" s="59" t="str">
        <f>IFERROR(IF(OR($C$67=FALSE,LEFT($B62,3)&lt;&gt;"NOX"),CM54*INDEX('Damage costs'!$P$18:$P$70,MATCH($B62,'Damage costs'!$C$18:$C$70,0))/1000,CM54*INDEX('Damage costs'!$T$18:$T$70,MATCH($B62,'Damage costs'!$C$18:$C$70,0))/1000),"")</f>
        <v/>
      </c>
      <c r="CN62" s="59" t="str">
        <f>IFERROR(IF(OR($C$67=FALSE,LEFT($B62,3)&lt;&gt;"NOX"),CN54*INDEX('Damage costs'!$P$18:$P$70,MATCH($B62,'Damage costs'!$C$18:$C$70,0))/1000,CN54*INDEX('Damage costs'!$T$18:$T$70,MATCH($B62,'Damage costs'!$C$18:$C$70,0))/1000),"")</f>
        <v/>
      </c>
      <c r="CO62" s="59" t="str">
        <f>IFERROR(IF(OR($C$67=FALSE,LEFT($B62,3)&lt;&gt;"NOX"),CO54*INDEX('Damage costs'!$P$18:$P$70,MATCH($B62,'Damage costs'!$C$18:$C$70,0))/1000,CO54*INDEX('Damage costs'!$T$18:$T$70,MATCH($B62,'Damage costs'!$C$18:$C$70,0))/1000),"")</f>
        <v/>
      </c>
      <c r="CP62" s="59" t="str">
        <f>IFERROR(IF(OR($C$67=FALSE,LEFT($B62,3)&lt;&gt;"NOX"),CP54*INDEX('Damage costs'!$P$18:$P$70,MATCH($B62,'Damage costs'!$C$18:$C$70,0))/1000,CP54*INDEX('Damage costs'!$T$18:$T$70,MATCH($B62,'Damage costs'!$C$18:$C$70,0))/1000),"")</f>
        <v/>
      </c>
      <c r="CQ62" s="59" t="str">
        <f>IFERROR(IF(OR($C$67=FALSE,LEFT($B62,3)&lt;&gt;"NOX"),CQ54*INDEX('Damage costs'!$P$18:$P$70,MATCH($B62,'Damage costs'!$C$18:$C$70,0))/1000,CQ54*INDEX('Damage costs'!$T$18:$T$70,MATCH($B62,'Damage costs'!$C$18:$C$70,0))/1000),"")</f>
        <v/>
      </c>
      <c r="CR62" s="59" t="str">
        <f>IFERROR(IF(OR($C$67=FALSE,LEFT($B62,3)&lt;&gt;"NOX"),CR54*INDEX('Damage costs'!$P$18:$P$70,MATCH($B62,'Damage costs'!$C$18:$C$70,0))/1000,CR54*INDEX('Damage costs'!$T$18:$T$70,MATCH($B62,'Damage costs'!$C$18:$C$70,0))/1000),"")</f>
        <v/>
      </c>
      <c r="CS62" s="59" t="str">
        <f>IFERROR(IF(OR($C$67=FALSE,LEFT($B62,3)&lt;&gt;"NOX"),CS54*INDEX('Damage costs'!$P$18:$P$70,MATCH($B62,'Damage costs'!$C$18:$C$70,0))/1000,CS54*INDEX('Damage costs'!$T$18:$T$70,MATCH($B62,'Damage costs'!$C$18:$C$70,0))/1000),"")</f>
        <v/>
      </c>
      <c r="CT62" s="59" t="str">
        <f>IFERROR(IF(OR($C$67=FALSE,LEFT($B62,3)&lt;&gt;"NOX"),CT54*INDEX('Damage costs'!$P$18:$P$70,MATCH($B62,'Damage costs'!$C$18:$C$70,0))/1000,CT54*INDEX('Damage costs'!$T$18:$T$70,MATCH($B62,'Damage costs'!$C$18:$C$70,0))/1000),"")</f>
        <v/>
      </c>
      <c r="CU62" s="59" t="str">
        <f>IFERROR(IF(OR($C$67=FALSE,LEFT($B62,3)&lt;&gt;"NOX"),CU54*INDEX('Damage costs'!$P$18:$P$70,MATCH($B62,'Damage costs'!$C$18:$C$70,0))/1000,CU54*INDEX('Damage costs'!$T$18:$T$70,MATCH($B62,'Damage costs'!$C$18:$C$70,0))/1000),"")</f>
        <v/>
      </c>
      <c r="CV62" s="59" t="str">
        <f>IFERROR(IF(OR($C$67=FALSE,LEFT($B62,3)&lt;&gt;"NOX"),CV54*INDEX('Damage costs'!$P$18:$P$70,MATCH($B62,'Damage costs'!$C$18:$C$70,0))/1000,CV54*INDEX('Damage costs'!$T$18:$T$70,MATCH($B62,'Damage costs'!$C$18:$C$70,0))/1000),"")</f>
        <v/>
      </c>
      <c r="CW62" s="59" t="str">
        <f>IFERROR(IF(OR($C$67=FALSE,LEFT($B62,3)&lt;&gt;"NOX"),CW54*INDEX('Damage costs'!$P$18:$P$70,MATCH($B62,'Damage costs'!$C$18:$C$70,0))/1000,CW54*INDEX('Damage costs'!$T$18:$T$70,MATCH($B62,'Damage costs'!$C$18:$C$70,0))/1000),"")</f>
        <v/>
      </c>
      <c r="CX62" s="59" t="str">
        <f>IFERROR(IF(OR($C$67=FALSE,LEFT($B62,3)&lt;&gt;"NOX"),CX54*INDEX('Damage costs'!$P$18:$P$70,MATCH($B62,'Damage costs'!$C$18:$C$70,0))/1000,CX54*INDEX('Damage costs'!$T$18:$T$70,MATCH($B62,'Damage costs'!$C$18:$C$70,0))/1000),"")</f>
        <v/>
      </c>
      <c r="CY62" s="59" t="str">
        <f>IFERROR(IF(OR($C$67=FALSE,LEFT($B62,3)&lt;&gt;"NOX"),CY54*INDEX('Damage costs'!$P$18:$P$70,MATCH($B62,'Damage costs'!$C$18:$C$70,0))/1000,CY54*INDEX('Damage costs'!$T$18:$T$70,MATCH($B62,'Damage costs'!$C$18:$C$70,0))/1000),"")</f>
        <v/>
      </c>
      <c r="CZ62" s="391"/>
    </row>
    <row r="63" spans="2:104" x14ac:dyDescent="0.25">
      <c r="B63" s="406">
        <f t="shared" si="27"/>
        <v>0</v>
      </c>
      <c r="C63" s="9" t="s">
        <v>1117</v>
      </c>
      <c r="D63" s="59" t="str">
        <f>IFERROR(IF(OR($C$67=FALSE,LEFT($B63,3)&lt;&gt;"NOX"),D55*INDEX('Damage costs'!$P$18:$P$70,MATCH($B63,'Damage costs'!$C$18:$C$70,0))/1000,D55*INDEX('Damage costs'!$T$18:$T$70,MATCH($B63,'Damage costs'!$C$18:$C$70,0))/1000),"")</f>
        <v/>
      </c>
      <c r="E63" s="59" t="str">
        <f>IFERROR(IF(OR($C$67=FALSE,LEFT($B63,3)&lt;&gt;"NOX"),E55*INDEX('Damage costs'!$P$18:$P$70,MATCH($B63,'Damage costs'!$C$18:$C$70,0))/1000,E55*INDEX('Damage costs'!$T$18:$T$70,MATCH($B63,'Damage costs'!$C$18:$C$70,0))/1000),"")</f>
        <v/>
      </c>
      <c r="F63" s="59" t="str">
        <f>IFERROR(IF(OR($C$67=FALSE,LEFT($B63,3)&lt;&gt;"NOX"),F55*INDEX('Damage costs'!$P$18:$P$70,MATCH($B63,'Damage costs'!$C$18:$C$70,0))/1000,F55*INDEX('Damage costs'!$T$18:$T$70,MATCH($B63,'Damage costs'!$C$18:$C$70,0))/1000),"")</f>
        <v/>
      </c>
      <c r="G63" s="59" t="str">
        <f>IFERROR(IF(OR($C$67=FALSE,LEFT($B63,3)&lt;&gt;"NOX"),G55*INDEX('Damage costs'!$P$18:$P$70,MATCH($B63,'Damage costs'!$C$18:$C$70,0))/1000,G55*INDEX('Damage costs'!$T$18:$T$70,MATCH($B63,'Damage costs'!$C$18:$C$70,0))/1000),"")</f>
        <v/>
      </c>
      <c r="H63" s="59" t="str">
        <f>IFERROR(IF(OR($C$67=FALSE,LEFT($B63,3)&lt;&gt;"NOX"),H55*INDEX('Damage costs'!$P$18:$P$70,MATCH($B63,'Damage costs'!$C$18:$C$70,0))/1000,H55*INDEX('Damage costs'!$T$18:$T$70,MATCH($B63,'Damage costs'!$C$18:$C$70,0))/1000),"")</f>
        <v/>
      </c>
      <c r="I63" s="59" t="str">
        <f>IFERROR(IF(OR($C$67=FALSE,LEFT($B63,3)&lt;&gt;"NOX"),I55*INDEX('Damage costs'!$P$18:$P$70,MATCH($B63,'Damage costs'!$C$18:$C$70,0))/1000,I55*INDEX('Damage costs'!$T$18:$T$70,MATCH($B63,'Damage costs'!$C$18:$C$70,0))/1000),"")</f>
        <v/>
      </c>
      <c r="J63" s="59" t="str">
        <f>IFERROR(IF(OR($C$67=FALSE,LEFT($B63,3)&lt;&gt;"NOX"),J55*INDEX('Damage costs'!$P$18:$P$70,MATCH($B63,'Damage costs'!$C$18:$C$70,0))/1000,J55*INDEX('Damage costs'!$T$18:$T$70,MATCH($B63,'Damage costs'!$C$18:$C$70,0))/1000),"")</f>
        <v/>
      </c>
      <c r="K63" s="59" t="str">
        <f>IFERROR(IF(OR($C$67=FALSE,LEFT($B63,3)&lt;&gt;"NOX"),K55*INDEX('Damage costs'!$P$18:$P$70,MATCH($B63,'Damage costs'!$C$18:$C$70,0))/1000,K55*INDEX('Damage costs'!$T$18:$T$70,MATCH($B63,'Damage costs'!$C$18:$C$70,0))/1000),"")</f>
        <v/>
      </c>
      <c r="L63" s="59" t="str">
        <f>IFERROR(IF(OR($C$67=FALSE,LEFT($B63,3)&lt;&gt;"NOX"),L55*INDEX('Damage costs'!$P$18:$P$70,MATCH($B63,'Damage costs'!$C$18:$C$70,0))/1000,L55*INDEX('Damage costs'!$T$18:$T$70,MATCH($B63,'Damage costs'!$C$18:$C$70,0))/1000),"")</f>
        <v/>
      </c>
      <c r="M63" s="59" t="str">
        <f>IFERROR(IF(OR($C$67=FALSE,LEFT($B63,3)&lt;&gt;"NOX"),M55*INDEX('Damage costs'!$P$18:$P$70,MATCH($B63,'Damage costs'!$C$18:$C$70,0))/1000,M55*INDEX('Damage costs'!$T$18:$T$70,MATCH($B63,'Damage costs'!$C$18:$C$70,0))/1000),"")</f>
        <v/>
      </c>
      <c r="N63" s="59" t="str">
        <f>IFERROR(IF(OR($C$67=FALSE,LEFT($B63,3)&lt;&gt;"NOX"),N55*INDEX('Damage costs'!$P$18:$P$70,MATCH($B63,'Damage costs'!$C$18:$C$70,0))/1000,N55*INDEX('Damage costs'!$T$18:$T$70,MATCH($B63,'Damage costs'!$C$18:$C$70,0))/1000),"")</f>
        <v/>
      </c>
      <c r="O63" s="59" t="str">
        <f>IFERROR(IF(OR($C$67=FALSE,LEFT($B63,3)&lt;&gt;"NOX"),O55*INDEX('Damage costs'!$P$18:$P$70,MATCH($B63,'Damage costs'!$C$18:$C$70,0))/1000,O55*INDEX('Damage costs'!$T$18:$T$70,MATCH($B63,'Damage costs'!$C$18:$C$70,0))/1000),"")</f>
        <v/>
      </c>
      <c r="P63" s="59" t="str">
        <f>IFERROR(IF(OR($C$67=FALSE,LEFT($B63,3)&lt;&gt;"NOX"),P55*INDEX('Damage costs'!$P$18:$P$70,MATCH($B63,'Damage costs'!$C$18:$C$70,0))/1000,P55*INDEX('Damage costs'!$T$18:$T$70,MATCH($B63,'Damage costs'!$C$18:$C$70,0))/1000),"")</f>
        <v/>
      </c>
      <c r="Q63" s="59" t="str">
        <f>IFERROR(IF(OR($C$67=FALSE,LEFT($B63,3)&lt;&gt;"NOX"),Q55*INDEX('Damage costs'!$P$18:$P$70,MATCH($B63,'Damage costs'!$C$18:$C$70,0))/1000,Q55*INDEX('Damage costs'!$T$18:$T$70,MATCH($B63,'Damage costs'!$C$18:$C$70,0))/1000),"")</f>
        <v/>
      </c>
      <c r="R63" s="59" t="str">
        <f>IFERROR(IF(OR($C$67=FALSE,LEFT($B63,3)&lt;&gt;"NOX"),R55*INDEX('Damage costs'!$P$18:$P$70,MATCH($B63,'Damage costs'!$C$18:$C$70,0))/1000,R55*INDEX('Damage costs'!$T$18:$T$70,MATCH($B63,'Damage costs'!$C$18:$C$70,0))/1000),"")</f>
        <v/>
      </c>
      <c r="S63" s="59" t="str">
        <f>IFERROR(IF(OR($C$67=FALSE,LEFT($B63,3)&lt;&gt;"NOX"),S55*INDEX('Damage costs'!$P$18:$P$70,MATCH($B63,'Damage costs'!$C$18:$C$70,0))/1000,S55*INDEX('Damage costs'!$T$18:$T$70,MATCH($B63,'Damage costs'!$C$18:$C$70,0))/1000),"")</f>
        <v/>
      </c>
      <c r="T63" s="59" t="str">
        <f>IFERROR(IF(OR($C$67=FALSE,LEFT($B63,3)&lt;&gt;"NOX"),T55*INDEX('Damage costs'!$P$18:$P$70,MATCH($B63,'Damage costs'!$C$18:$C$70,0))/1000,T55*INDEX('Damage costs'!$T$18:$T$70,MATCH($B63,'Damage costs'!$C$18:$C$70,0))/1000),"")</f>
        <v/>
      </c>
      <c r="U63" s="59" t="str">
        <f>IFERROR(IF(OR($C$67=FALSE,LEFT($B63,3)&lt;&gt;"NOX"),U55*INDEX('Damage costs'!$P$18:$P$70,MATCH($B63,'Damage costs'!$C$18:$C$70,0))/1000,U55*INDEX('Damage costs'!$T$18:$T$70,MATCH($B63,'Damage costs'!$C$18:$C$70,0))/1000),"")</f>
        <v/>
      </c>
      <c r="V63" s="59" t="str">
        <f>IFERROR(IF(OR($C$67=FALSE,LEFT($B63,3)&lt;&gt;"NOX"),V55*INDEX('Damage costs'!$P$18:$P$70,MATCH($B63,'Damage costs'!$C$18:$C$70,0))/1000,V55*INDEX('Damage costs'!$T$18:$T$70,MATCH($B63,'Damage costs'!$C$18:$C$70,0))/1000),"")</f>
        <v/>
      </c>
      <c r="W63" s="59" t="str">
        <f>IFERROR(IF(OR($C$67=FALSE,LEFT($B63,3)&lt;&gt;"NOX"),W55*INDEX('Damage costs'!$P$18:$P$70,MATCH($B63,'Damage costs'!$C$18:$C$70,0))/1000,W55*INDEX('Damage costs'!$T$18:$T$70,MATCH($B63,'Damage costs'!$C$18:$C$70,0))/1000),"")</f>
        <v/>
      </c>
      <c r="X63" s="59" t="str">
        <f>IFERROR(IF(OR($C$67=FALSE,LEFT($B63,3)&lt;&gt;"NOX"),X55*INDEX('Damage costs'!$P$18:$P$70,MATCH($B63,'Damage costs'!$C$18:$C$70,0))/1000,X55*INDEX('Damage costs'!$T$18:$T$70,MATCH($B63,'Damage costs'!$C$18:$C$70,0))/1000),"")</f>
        <v/>
      </c>
      <c r="Y63" s="59" t="str">
        <f>IFERROR(IF(OR($C$67=FALSE,LEFT($B63,3)&lt;&gt;"NOX"),Y55*INDEX('Damage costs'!$P$18:$P$70,MATCH($B63,'Damage costs'!$C$18:$C$70,0))/1000,Y55*INDEX('Damage costs'!$T$18:$T$70,MATCH($B63,'Damage costs'!$C$18:$C$70,0))/1000),"")</f>
        <v/>
      </c>
      <c r="Z63" s="59" t="str">
        <f>IFERROR(IF(OR($C$67=FALSE,LEFT($B63,3)&lt;&gt;"NOX"),Z55*INDEX('Damage costs'!$P$18:$P$70,MATCH($B63,'Damage costs'!$C$18:$C$70,0))/1000,Z55*INDEX('Damage costs'!$T$18:$T$70,MATCH($B63,'Damage costs'!$C$18:$C$70,0))/1000),"")</f>
        <v/>
      </c>
      <c r="AA63" s="59" t="str">
        <f>IFERROR(IF(OR($C$67=FALSE,LEFT($B63,3)&lt;&gt;"NOX"),AA55*INDEX('Damage costs'!$P$18:$P$70,MATCH($B63,'Damage costs'!$C$18:$C$70,0))/1000,AA55*INDEX('Damage costs'!$T$18:$T$70,MATCH($B63,'Damage costs'!$C$18:$C$70,0))/1000),"")</f>
        <v/>
      </c>
      <c r="AB63" s="59" t="str">
        <f>IFERROR(IF(OR($C$67=FALSE,LEFT($B63,3)&lt;&gt;"NOX"),AB55*INDEX('Damage costs'!$P$18:$P$70,MATCH($B63,'Damage costs'!$C$18:$C$70,0))/1000,AB55*INDEX('Damage costs'!$T$18:$T$70,MATCH($B63,'Damage costs'!$C$18:$C$70,0))/1000),"")</f>
        <v/>
      </c>
      <c r="AC63" s="59" t="str">
        <f>IFERROR(IF(OR($C$67=FALSE,LEFT($B63,3)&lt;&gt;"NOX"),AC55*INDEX('Damage costs'!$P$18:$P$70,MATCH($B63,'Damage costs'!$C$18:$C$70,0))/1000,AC55*INDEX('Damage costs'!$T$18:$T$70,MATCH($B63,'Damage costs'!$C$18:$C$70,0))/1000),"")</f>
        <v/>
      </c>
      <c r="AD63" s="59" t="str">
        <f>IFERROR(IF(OR($C$67=FALSE,LEFT($B63,3)&lt;&gt;"NOX"),AD55*INDEX('Damage costs'!$P$18:$P$70,MATCH($B63,'Damage costs'!$C$18:$C$70,0))/1000,AD55*INDEX('Damage costs'!$T$18:$T$70,MATCH($B63,'Damage costs'!$C$18:$C$70,0))/1000),"")</f>
        <v/>
      </c>
      <c r="AE63" s="59" t="str">
        <f>IFERROR(IF(OR($C$67=FALSE,LEFT($B63,3)&lt;&gt;"NOX"),AE55*INDEX('Damage costs'!$P$18:$P$70,MATCH($B63,'Damage costs'!$C$18:$C$70,0))/1000,AE55*INDEX('Damage costs'!$T$18:$T$70,MATCH($B63,'Damage costs'!$C$18:$C$70,0))/1000),"")</f>
        <v/>
      </c>
      <c r="AF63" s="59" t="str">
        <f>IFERROR(IF(OR($C$67=FALSE,LEFT($B63,3)&lt;&gt;"NOX"),AF55*INDEX('Damage costs'!$P$18:$P$70,MATCH($B63,'Damage costs'!$C$18:$C$70,0))/1000,AF55*INDEX('Damage costs'!$T$18:$T$70,MATCH($B63,'Damage costs'!$C$18:$C$70,0))/1000),"")</f>
        <v/>
      </c>
      <c r="AG63" s="59" t="str">
        <f>IFERROR(IF(OR($C$67=FALSE,LEFT($B63,3)&lt;&gt;"NOX"),AG55*INDEX('Damage costs'!$P$18:$P$70,MATCH($B63,'Damage costs'!$C$18:$C$70,0))/1000,AG55*INDEX('Damage costs'!$T$18:$T$70,MATCH($B63,'Damage costs'!$C$18:$C$70,0))/1000),"")</f>
        <v/>
      </c>
      <c r="AH63" s="59" t="str">
        <f>IFERROR(IF(OR($C$67=FALSE,LEFT($B63,3)&lt;&gt;"NOX"),AH55*INDEX('Damage costs'!$P$18:$P$70,MATCH($B63,'Damage costs'!$C$18:$C$70,0))/1000,AH55*INDEX('Damage costs'!$T$18:$T$70,MATCH($B63,'Damage costs'!$C$18:$C$70,0))/1000),"")</f>
        <v/>
      </c>
      <c r="AI63" s="59" t="str">
        <f>IFERROR(IF(OR($C$67=FALSE,LEFT($B63,3)&lt;&gt;"NOX"),AI55*INDEX('Damage costs'!$P$18:$P$70,MATCH($B63,'Damage costs'!$C$18:$C$70,0))/1000,AI55*INDEX('Damage costs'!$T$18:$T$70,MATCH($B63,'Damage costs'!$C$18:$C$70,0))/1000),"")</f>
        <v/>
      </c>
      <c r="AJ63" s="59" t="str">
        <f>IFERROR(IF(OR($C$67=FALSE,LEFT($B63,3)&lt;&gt;"NOX"),AJ55*INDEX('Damage costs'!$P$18:$P$70,MATCH($B63,'Damage costs'!$C$18:$C$70,0))/1000,AJ55*INDEX('Damage costs'!$T$18:$T$70,MATCH($B63,'Damage costs'!$C$18:$C$70,0))/1000),"")</f>
        <v/>
      </c>
      <c r="AK63" s="59" t="str">
        <f>IFERROR(IF(OR($C$67=FALSE,LEFT($B63,3)&lt;&gt;"NOX"),AK55*INDEX('Damage costs'!$P$18:$P$70,MATCH($B63,'Damage costs'!$C$18:$C$70,0))/1000,AK55*INDEX('Damage costs'!$T$18:$T$70,MATCH($B63,'Damage costs'!$C$18:$C$70,0))/1000),"")</f>
        <v/>
      </c>
      <c r="AL63" s="59" t="str">
        <f>IFERROR(IF(OR($C$67=FALSE,LEFT($B63,3)&lt;&gt;"NOX"),AL55*INDEX('Damage costs'!$P$18:$P$70,MATCH($B63,'Damage costs'!$C$18:$C$70,0))/1000,AL55*INDEX('Damage costs'!$T$18:$T$70,MATCH($B63,'Damage costs'!$C$18:$C$70,0))/1000),"")</f>
        <v/>
      </c>
      <c r="AM63" s="59" t="str">
        <f>IFERROR(IF(OR($C$67=FALSE,LEFT($B63,3)&lt;&gt;"NOX"),AM55*INDEX('Damage costs'!$P$18:$P$70,MATCH($B63,'Damage costs'!$C$18:$C$70,0))/1000,AM55*INDEX('Damage costs'!$T$18:$T$70,MATCH($B63,'Damage costs'!$C$18:$C$70,0))/1000),"")</f>
        <v/>
      </c>
      <c r="AN63" s="59" t="str">
        <f>IFERROR(IF(OR($C$67=FALSE,LEFT($B63,3)&lt;&gt;"NOX"),AN55*INDEX('Damage costs'!$P$18:$P$70,MATCH($B63,'Damage costs'!$C$18:$C$70,0))/1000,AN55*INDEX('Damage costs'!$T$18:$T$70,MATCH($B63,'Damage costs'!$C$18:$C$70,0))/1000),"")</f>
        <v/>
      </c>
      <c r="AO63" s="59" t="str">
        <f>IFERROR(IF(OR($C$67=FALSE,LEFT($B63,3)&lt;&gt;"NOX"),AO55*INDEX('Damage costs'!$P$18:$P$70,MATCH($B63,'Damage costs'!$C$18:$C$70,0))/1000,AO55*INDEX('Damage costs'!$T$18:$T$70,MATCH($B63,'Damage costs'!$C$18:$C$70,0))/1000),"")</f>
        <v/>
      </c>
      <c r="AP63" s="59" t="str">
        <f>IFERROR(IF(OR($C$67=FALSE,LEFT($B63,3)&lt;&gt;"NOX"),AP55*INDEX('Damage costs'!$P$18:$P$70,MATCH($B63,'Damage costs'!$C$18:$C$70,0))/1000,AP55*INDEX('Damage costs'!$T$18:$T$70,MATCH($B63,'Damage costs'!$C$18:$C$70,0))/1000),"")</f>
        <v/>
      </c>
      <c r="AQ63" s="59" t="str">
        <f>IFERROR(IF(OR($C$67=FALSE,LEFT($B63,3)&lt;&gt;"NOX"),AQ55*INDEX('Damage costs'!$P$18:$P$70,MATCH($B63,'Damage costs'!$C$18:$C$70,0))/1000,AQ55*INDEX('Damage costs'!$T$18:$T$70,MATCH($B63,'Damage costs'!$C$18:$C$70,0))/1000),"")</f>
        <v/>
      </c>
      <c r="AR63" s="59" t="str">
        <f>IFERROR(IF(OR($C$67=FALSE,LEFT($B63,3)&lt;&gt;"NOX"),AR55*INDEX('Damage costs'!$P$18:$P$70,MATCH($B63,'Damage costs'!$C$18:$C$70,0))/1000,AR55*INDEX('Damage costs'!$T$18:$T$70,MATCH($B63,'Damage costs'!$C$18:$C$70,0))/1000),"")</f>
        <v/>
      </c>
      <c r="AS63" s="59" t="str">
        <f>IFERROR(IF(OR($C$67=FALSE,LEFT($B63,3)&lt;&gt;"NOX"),AS55*INDEX('Damage costs'!$P$18:$P$70,MATCH($B63,'Damage costs'!$C$18:$C$70,0))/1000,AS55*INDEX('Damage costs'!$T$18:$T$70,MATCH($B63,'Damage costs'!$C$18:$C$70,0))/1000),"")</f>
        <v/>
      </c>
      <c r="AT63" s="59" t="str">
        <f>IFERROR(IF(OR($C$67=FALSE,LEFT($B63,3)&lt;&gt;"NOX"),AT55*INDEX('Damage costs'!$P$18:$P$70,MATCH($B63,'Damage costs'!$C$18:$C$70,0))/1000,AT55*INDEX('Damage costs'!$T$18:$T$70,MATCH($B63,'Damage costs'!$C$18:$C$70,0))/1000),"")</f>
        <v/>
      </c>
      <c r="AU63" s="59" t="str">
        <f>IFERROR(IF(OR($C$67=FALSE,LEFT($B63,3)&lt;&gt;"NOX"),AU55*INDEX('Damage costs'!$P$18:$P$70,MATCH($B63,'Damage costs'!$C$18:$C$70,0))/1000,AU55*INDEX('Damage costs'!$T$18:$T$70,MATCH($B63,'Damage costs'!$C$18:$C$70,0))/1000),"")</f>
        <v/>
      </c>
      <c r="AV63" s="59" t="str">
        <f>IFERROR(IF(OR($C$67=FALSE,LEFT($B63,3)&lt;&gt;"NOX"),AV55*INDEX('Damage costs'!$P$18:$P$70,MATCH($B63,'Damage costs'!$C$18:$C$70,0))/1000,AV55*INDEX('Damage costs'!$T$18:$T$70,MATCH($B63,'Damage costs'!$C$18:$C$70,0))/1000),"")</f>
        <v/>
      </c>
      <c r="AW63" s="59" t="str">
        <f>IFERROR(IF(OR($C$67=FALSE,LEFT($B63,3)&lt;&gt;"NOX"),AW55*INDEX('Damage costs'!$P$18:$P$70,MATCH($B63,'Damage costs'!$C$18:$C$70,0))/1000,AW55*INDEX('Damage costs'!$T$18:$T$70,MATCH($B63,'Damage costs'!$C$18:$C$70,0))/1000),"")</f>
        <v/>
      </c>
      <c r="AX63" s="59" t="str">
        <f>IFERROR(IF(OR($C$67=FALSE,LEFT($B63,3)&lt;&gt;"NOX"),AX55*INDEX('Damage costs'!$P$18:$P$70,MATCH($B63,'Damage costs'!$C$18:$C$70,0))/1000,AX55*INDEX('Damage costs'!$T$18:$T$70,MATCH($B63,'Damage costs'!$C$18:$C$70,0))/1000),"")</f>
        <v/>
      </c>
      <c r="AY63" s="59" t="str">
        <f>IFERROR(IF(OR($C$67=FALSE,LEFT($B63,3)&lt;&gt;"NOX"),AY55*INDEX('Damage costs'!$P$18:$P$70,MATCH($B63,'Damage costs'!$C$18:$C$70,0))/1000,AY55*INDEX('Damage costs'!$T$18:$T$70,MATCH($B63,'Damage costs'!$C$18:$C$70,0))/1000),"")</f>
        <v/>
      </c>
      <c r="AZ63" s="59" t="str">
        <f>IFERROR(IF(OR($C$67=FALSE,LEFT($B63,3)&lt;&gt;"NOX"),AZ55*INDEX('Damage costs'!$P$18:$P$70,MATCH($B63,'Damage costs'!$C$18:$C$70,0))/1000,AZ55*INDEX('Damage costs'!$T$18:$T$70,MATCH($B63,'Damage costs'!$C$18:$C$70,0))/1000),"")</f>
        <v/>
      </c>
      <c r="BA63" s="59" t="str">
        <f>IFERROR(IF(OR($C$67=FALSE,LEFT($B63,3)&lt;&gt;"NOX"),BA55*INDEX('Damage costs'!$P$18:$P$70,MATCH($B63,'Damage costs'!$C$18:$C$70,0))/1000,BA55*INDEX('Damage costs'!$T$18:$T$70,MATCH($B63,'Damage costs'!$C$18:$C$70,0))/1000),"")</f>
        <v/>
      </c>
      <c r="BB63" s="59" t="str">
        <f>IFERROR(IF(OR($C$67=FALSE,LEFT($B63,3)&lt;&gt;"NOX"),BB55*INDEX('Damage costs'!$P$18:$P$70,MATCH($B63,'Damage costs'!$C$18:$C$70,0))/1000,BB55*INDEX('Damage costs'!$T$18:$T$70,MATCH($B63,'Damage costs'!$C$18:$C$70,0))/1000),"")</f>
        <v/>
      </c>
      <c r="BC63" s="59" t="str">
        <f>IFERROR(IF(OR($C$67=FALSE,LEFT($B63,3)&lt;&gt;"NOX"),BC55*INDEX('Damage costs'!$P$18:$P$70,MATCH($B63,'Damage costs'!$C$18:$C$70,0))/1000,BC55*INDEX('Damage costs'!$T$18:$T$70,MATCH($B63,'Damage costs'!$C$18:$C$70,0))/1000),"")</f>
        <v/>
      </c>
      <c r="BD63" s="59" t="str">
        <f>IFERROR(IF(OR($C$67=FALSE,LEFT($B63,3)&lt;&gt;"NOX"),BD55*INDEX('Damage costs'!$P$18:$P$70,MATCH($B63,'Damage costs'!$C$18:$C$70,0))/1000,BD55*INDEX('Damage costs'!$T$18:$T$70,MATCH($B63,'Damage costs'!$C$18:$C$70,0))/1000),"")</f>
        <v/>
      </c>
      <c r="BE63" s="59" t="str">
        <f>IFERROR(IF(OR($C$67=FALSE,LEFT($B63,3)&lt;&gt;"NOX"),BE55*INDEX('Damage costs'!$P$18:$P$70,MATCH($B63,'Damage costs'!$C$18:$C$70,0))/1000,BE55*INDEX('Damage costs'!$T$18:$T$70,MATCH($B63,'Damage costs'!$C$18:$C$70,0))/1000),"")</f>
        <v/>
      </c>
      <c r="BF63" s="59" t="str">
        <f>IFERROR(IF(OR($C$67=FALSE,LEFT($B63,3)&lt;&gt;"NOX"),BF55*INDEX('Damage costs'!$P$18:$P$70,MATCH($B63,'Damage costs'!$C$18:$C$70,0))/1000,BF55*INDEX('Damage costs'!$T$18:$T$70,MATCH($B63,'Damage costs'!$C$18:$C$70,0))/1000),"")</f>
        <v/>
      </c>
      <c r="BG63" s="59" t="str">
        <f>IFERROR(IF(OR($C$67=FALSE,LEFT($B63,3)&lt;&gt;"NOX"),BG55*INDEX('Damage costs'!$P$18:$P$70,MATCH($B63,'Damage costs'!$C$18:$C$70,0))/1000,BG55*INDEX('Damage costs'!$T$18:$T$70,MATCH($B63,'Damage costs'!$C$18:$C$70,0))/1000),"")</f>
        <v/>
      </c>
      <c r="BH63" s="59" t="str">
        <f>IFERROR(IF(OR($C$67=FALSE,LEFT($B63,3)&lt;&gt;"NOX"),BH55*INDEX('Damage costs'!$P$18:$P$70,MATCH($B63,'Damage costs'!$C$18:$C$70,0))/1000,BH55*INDEX('Damage costs'!$T$18:$T$70,MATCH($B63,'Damage costs'!$C$18:$C$70,0))/1000),"")</f>
        <v/>
      </c>
      <c r="BI63" s="59" t="str">
        <f>IFERROR(IF(OR($C$67=FALSE,LEFT($B63,3)&lt;&gt;"NOX"),BI55*INDEX('Damage costs'!$P$18:$P$70,MATCH($B63,'Damage costs'!$C$18:$C$70,0))/1000,BI55*INDEX('Damage costs'!$T$18:$T$70,MATCH($B63,'Damage costs'!$C$18:$C$70,0))/1000),"")</f>
        <v/>
      </c>
      <c r="BJ63" s="59" t="str">
        <f>IFERROR(IF(OR($C$67=FALSE,LEFT($B63,3)&lt;&gt;"NOX"),BJ55*INDEX('Damage costs'!$P$18:$P$70,MATCH($B63,'Damage costs'!$C$18:$C$70,0))/1000,BJ55*INDEX('Damage costs'!$T$18:$T$70,MATCH($B63,'Damage costs'!$C$18:$C$70,0))/1000),"")</f>
        <v/>
      </c>
      <c r="BK63" s="59" t="str">
        <f>IFERROR(IF(OR($C$67=FALSE,LEFT($B63,3)&lt;&gt;"NOX"),BK55*INDEX('Damage costs'!$P$18:$P$70,MATCH($B63,'Damage costs'!$C$18:$C$70,0))/1000,BK55*INDEX('Damage costs'!$T$18:$T$70,MATCH($B63,'Damage costs'!$C$18:$C$70,0))/1000),"")</f>
        <v/>
      </c>
      <c r="BL63" s="59" t="str">
        <f>IFERROR(IF(OR($C$67=FALSE,LEFT($B63,3)&lt;&gt;"NOX"),BL55*INDEX('Damage costs'!$P$18:$P$70,MATCH($B63,'Damage costs'!$C$18:$C$70,0))/1000,BL55*INDEX('Damage costs'!$T$18:$T$70,MATCH($B63,'Damage costs'!$C$18:$C$70,0))/1000),"")</f>
        <v/>
      </c>
      <c r="BM63" s="59" t="str">
        <f>IFERROR(IF(OR($C$67=FALSE,LEFT($B63,3)&lt;&gt;"NOX"),BM55*INDEX('Damage costs'!$P$18:$P$70,MATCH($B63,'Damage costs'!$C$18:$C$70,0))/1000,BM55*INDEX('Damage costs'!$T$18:$T$70,MATCH($B63,'Damage costs'!$C$18:$C$70,0))/1000),"")</f>
        <v/>
      </c>
      <c r="BN63" s="59" t="str">
        <f>IFERROR(IF(OR($C$67=FALSE,LEFT($B63,3)&lt;&gt;"NOX"),BN55*INDEX('Damage costs'!$P$18:$P$70,MATCH($B63,'Damage costs'!$C$18:$C$70,0))/1000,BN55*INDEX('Damage costs'!$T$18:$T$70,MATCH($B63,'Damage costs'!$C$18:$C$70,0))/1000),"")</f>
        <v/>
      </c>
      <c r="BO63" s="59" t="str">
        <f>IFERROR(IF(OR($C$67=FALSE,LEFT($B63,3)&lt;&gt;"NOX"),BO55*INDEX('Damage costs'!$P$18:$P$70,MATCH($B63,'Damage costs'!$C$18:$C$70,0))/1000,BO55*INDEX('Damage costs'!$T$18:$T$70,MATCH($B63,'Damage costs'!$C$18:$C$70,0))/1000),"")</f>
        <v/>
      </c>
      <c r="BP63" s="59" t="str">
        <f>IFERROR(IF(OR($C$67=FALSE,LEFT($B63,3)&lt;&gt;"NOX"),BP55*INDEX('Damage costs'!$P$18:$P$70,MATCH($B63,'Damage costs'!$C$18:$C$70,0))/1000,BP55*INDEX('Damage costs'!$T$18:$T$70,MATCH($B63,'Damage costs'!$C$18:$C$70,0))/1000),"")</f>
        <v/>
      </c>
      <c r="BQ63" s="59" t="str">
        <f>IFERROR(IF(OR($C$67=FALSE,LEFT($B63,3)&lt;&gt;"NOX"),BQ55*INDEX('Damage costs'!$P$18:$P$70,MATCH($B63,'Damage costs'!$C$18:$C$70,0))/1000,BQ55*INDEX('Damage costs'!$T$18:$T$70,MATCH($B63,'Damage costs'!$C$18:$C$70,0))/1000),"")</f>
        <v/>
      </c>
      <c r="BR63" s="59" t="str">
        <f>IFERROR(IF(OR($C$67=FALSE,LEFT($B63,3)&lt;&gt;"NOX"),BR55*INDEX('Damage costs'!$P$18:$P$70,MATCH($B63,'Damage costs'!$C$18:$C$70,0))/1000,BR55*INDEX('Damage costs'!$T$18:$T$70,MATCH($B63,'Damage costs'!$C$18:$C$70,0))/1000),"")</f>
        <v/>
      </c>
      <c r="BS63" s="59" t="str">
        <f>IFERROR(IF(OR($C$67=FALSE,LEFT($B63,3)&lt;&gt;"NOX"),BS55*INDEX('Damage costs'!$P$18:$P$70,MATCH($B63,'Damage costs'!$C$18:$C$70,0))/1000,BS55*INDEX('Damage costs'!$T$18:$T$70,MATCH($B63,'Damage costs'!$C$18:$C$70,0))/1000),"")</f>
        <v/>
      </c>
      <c r="BT63" s="59" t="str">
        <f>IFERROR(IF(OR($C$67=FALSE,LEFT($B63,3)&lt;&gt;"NOX"),BT55*INDEX('Damage costs'!$P$18:$P$70,MATCH($B63,'Damage costs'!$C$18:$C$70,0))/1000,BT55*INDEX('Damage costs'!$T$18:$T$70,MATCH($B63,'Damage costs'!$C$18:$C$70,0))/1000),"")</f>
        <v/>
      </c>
      <c r="BU63" s="59" t="str">
        <f>IFERROR(IF(OR($C$67=FALSE,LEFT($B63,3)&lt;&gt;"NOX"),BU55*INDEX('Damage costs'!$P$18:$P$70,MATCH($B63,'Damage costs'!$C$18:$C$70,0))/1000,BU55*INDEX('Damage costs'!$T$18:$T$70,MATCH($B63,'Damage costs'!$C$18:$C$70,0))/1000),"")</f>
        <v/>
      </c>
      <c r="BV63" s="59" t="str">
        <f>IFERROR(IF(OR($C$67=FALSE,LEFT($B63,3)&lt;&gt;"NOX"),BV55*INDEX('Damage costs'!$P$18:$P$70,MATCH($B63,'Damage costs'!$C$18:$C$70,0))/1000,BV55*INDEX('Damage costs'!$T$18:$T$70,MATCH($B63,'Damage costs'!$C$18:$C$70,0))/1000),"")</f>
        <v/>
      </c>
      <c r="BW63" s="59" t="str">
        <f>IFERROR(IF(OR($C$67=FALSE,LEFT($B63,3)&lt;&gt;"NOX"),BW55*INDEX('Damage costs'!$P$18:$P$70,MATCH($B63,'Damage costs'!$C$18:$C$70,0))/1000,BW55*INDEX('Damage costs'!$T$18:$T$70,MATCH($B63,'Damage costs'!$C$18:$C$70,0))/1000),"")</f>
        <v/>
      </c>
      <c r="BX63" s="59" t="str">
        <f>IFERROR(IF(OR($C$67=FALSE,LEFT($B63,3)&lt;&gt;"NOX"),BX55*INDEX('Damage costs'!$P$18:$P$70,MATCH($B63,'Damage costs'!$C$18:$C$70,0))/1000,BX55*INDEX('Damage costs'!$T$18:$T$70,MATCH($B63,'Damage costs'!$C$18:$C$70,0))/1000),"")</f>
        <v/>
      </c>
      <c r="BY63" s="59" t="str">
        <f>IFERROR(IF(OR($C$67=FALSE,LEFT($B63,3)&lt;&gt;"NOX"),BY55*INDEX('Damage costs'!$P$18:$P$70,MATCH($B63,'Damage costs'!$C$18:$C$70,0))/1000,BY55*INDEX('Damage costs'!$T$18:$T$70,MATCH($B63,'Damage costs'!$C$18:$C$70,0))/1000),"")</f>
        <v/>
      </c>
      <c r="BZ63" s="59" t="str">
        <f>IFERROR(IF(OR($C$67=FALSE,LEFT($B63,3)&lt;&gt;"NOX"),BZ55*INDEX('Damage costs'!$P$18:$P$70,MATCH($B63,'Damage costs'!$C$18:$C$70,0))/1000,BZ55*INDEX('Damage costs'!$T$18:$T$70,MATCH($B63,'Damage costs'!$C$18:$C$70,0))/1000),"")</f>
        <v/>
      </c>
      <c r="CA63" s="59" t="str">
        <f>IFERROR(IF(OR($C$67=FALSE,LEFT($B63,3)&lt;&gt;"NOX"),CA55*INDEX('Damage costs'!$P$18:$P$70,MATCH($B63,'Damage costs'!$C$18:$C$70,0))/1000,CA55*INDEX('Damage costs'!$T$18:$T$70,MATCH($B63,'Damage costs'!$C$18:$C$70,0))/1000),"")</f>
        <v/>
      </c>
      <c r="CB63" s="59" t="str">
        <f>IFERROR(IF(OR($C$67=FALSE,LEFT($B63,3)&lt;&gt;"NOX"),CB55*INDEX('Damage costs'!$P$18:$P$70,MATCH($B63,'Damage costs'!$C$18:$C$70,0))/1000,CB55*INDEX('Damage costs'!$T$18:$T$70,MATCH($B63,'Damage costs'!$C$18:$C$70,0))/1000),"")</f>
        <v/>
      </c>
      <c r="CC63" s="59" t="str">
        <f>IFERROR(IF(OR($C$67=FALSE,LEFT($B63,3)&lt;&gt;"NOX"),CC55*INDEX('Damage costs'!$P$18:$P$70,MATCH($B63,'Damage costs'!$C$18:$C$70,0))/1000,CC55*INDEX('Damage costs'!$T$18:$T$70,MATCH($B63,'Damage costs'!$C$18:$C$70,0))/1000),"")</f>
        <v/>
      </c>
      <c r="CD63" s="59" t="str">
        <f>IFERROR(IF(OR($C$67=FALSE,LEFT($B63,3)&lt;&gt;"NOX"),CD55*INDEX('Damage costs'!$P$18:$P$70,MATCH($B63,'Damage costs'!$C$18:$C$70,0))/1000,CD55*INDEX('Damage costs'!$T$18:$T$70,MATCH($B63,'Damage costs'!$C$18:$C$70,0))/1000),"")</f>
        <v/>
      </c>
      <c r="CE63" s="59" t="str">
        <f>IFERROR(IF(OR($C$67=FALSE,LEFT($B63,3)&lt;&gt;"NOX"),CE55*INDEX('Damage costs'!$P$18:$P$70,MATCH($B63,'Damage costs'!$C$18:$C$70,0))/1000,CE55*INDEX('Damage costs'!$T$18:$T$70,MATCH($B63,'Damage costs'!$C$18:$C$70,0))/1000),"")</f>
        <v/>
      </c>
      <c r="CF63" s="59" t="str">
        <f>IFERROR(IF(OR($C$67=FALSE,LEFT($B63,3)&lt;&gt;"NOX"),CF55*INDEX('Damage costs'!$P$18:$P$70,MATCH($B63,'Damage costs'!$C$18:$C$70,0))/1000,CF55*INDEX('Damage costs'!$T$18:$T$70,MATCH($B63,'Damage costs'!$C$18:$C$70,0))/1000),"")</f>
        <v/>
      </c>
      <c r="CG63" s="59" t="str">
        <f>IFERROR(IF(OR($C$67=FALSE,LEFT($B63,3)&lt;&gt;"NOX"),CG55*INDEX('Damage costs'!$P$18:$P$70,MATCH($B63,'Damage costs'!$C$18:$C$70,0))/1000,CG55*INDEX('Damage costs'!$T$18:$T$70,MATCH($B63,'Damage costs'!$C$18:$C$70,0))/1000),"")</f>
        <v/>
      </c>
      <c r="CH63" s="59" t="str">
        <f>IFERROR(IF(OR($C$67=FALSE,LEFT($B63,3)&lt;&gt;"NOX"),CH55*INDEX('Damage costs'!$P$18:$P$70,MATCH($B63,'Damage costs'!$C$18:$C$70,0))/1000,CH55*INDEX('Damage costs'!$T$18:$T$70,MATCH($B63,'Damage costs'!$C$18:$C$70,0))/1000),"")</f>
        <v/>
      </c>
      <c r="CI63" s="59" t="str">
        <f>IFERROR(IF(OR($C$67=FALSE,LEFT($B63,3)&lt;&gt;"NOX"),CI55*INDEX('Damage costs'!$P$18:$P$70,MATCH($B63,'Damage costs'!$C$18:$C$70,0))/1000,CI55*INDEX('Damage costs'!$T$18:$T$70,MATCH($B63,'Damage costs'!$C$18:$C$70,0))/1000),"")</f>
        <v/>
      </c>
      <c r="CJ63" s="59" t="str">
        <f>IFERROR(IF(OR($C$67=FALSE,LEFT($B63,3)&lt;&gt;"NOX"),CJ55*INDEX('Damage costs'!$P$18:$P$70,MATCH($B63,'Damage costs'!$C$18:$C$70,0))/1000,CJ55*INDEX('Damage costs'!$T$18:$T$70,MATCH($B63,'Damage costs'!$C$18:$C$70,0))/1000),"")</f>
        <v/>
      </c>
      <c r="CK63" s="59" t="str">
        <f>IFERROR(IF(OR($C$67=FALSE,LEFT($B63,3)&lt;&gt;"NOX"),CK55*INDEX('Damage costs'!$P$18:$P$70,MATCH($B63,'Damage costs'!$C$18:$C$70,0))/1000,CK55*INDEX('Damage costs'!$T$18:$T$70,MATCH($B63,'Damage costs'!$C$18:$C$70,0))/1000),"")</f>
        <v/>
      </c>
      <c r="CL63" s="59" t="str">
        <f>IFERROR(IF(OR($C$67=FALSE,LEFT($B63,3)&lt;&gt;"NOX"),CL55*INDEX('Damage costs'!$P$18:$P$70,MATCH($B63,'Damage costs'!$C$18:$C$70,0))/1000,CL55*INDEX('Damage costs'!$T$18:$T$70,MATCH($B63,'Damage costs'!$C$18:$C$70,0))/1000),"")</f>
        <v/>
      </c>
      <c r="CM63" s="59" t="str">
        <f>IFERROR(IF(OR($C$67=FALSE,LEFT($B63,3)&lt;&gt;"NOX"),CM55*INDEX('Damage costs'!$P$18:$P$70,MATCH($B63,'Damage costs'!$C$18:$C$70,0))/1000,CM55*INDEX('Damage costs'!$T$18:$T$70,MATCH($B63,'Damage costs'!$C$18:$C$70,0))/1000),"")</f>
        <v/>
      </c>
      <c r="CN63" s="59" t="str">
        <f>IFERROR(IF(OR($C$67=FALSE,LEFT($B63,3)&lt;&gt;"NOX"),CN55*INDEX('Damage costs'!$P$18:$P$70,MATCH($B63,'Damage costs'!$C$18:$C$70,0))/1000,CN55*INDEX('Damage costs'!$T$18:$T$70,MATCH($B63,'Damage costs'!$C$18:$C$70,0))/1000),"")</f>
        <v/>
      </c>
      <c r="CO63" s="59" t="str">
        <f>IFERROR(IF(OR($C$67=FALSE,LEFT($B63,3)&lt;&gt;"NOX"),CO55*INDEX('Damage costs'!$P$18:$P$70,MATCH($B63,'Damage costs'!$C$18:$C$70,0))/1000,CO55*INDEX('Damage costs'!$T$18:$T$70,MATCH($B63,'Damage costs'!$C$18:$C$70,0))/1000),"")</f>
        <v/>
      </c>
      <c r="CP63" s="59" t="str">
        <f>IFERROR(IF(OR($C$67=FALSE,LEFT($B63,3)&lt;&gt;"NOX"),CP55*INDEX('Damage costs'!$P$18:$P$70,MATCH($B63,'Damage costs'!$C$18:$C$70,0))/1000,CP55*INDEX('Damage costs'!$T$18:$T$70,MATCH($B63,'Damage costs'!$C$18:$C$70,0))/1000),"")</f>
        <v/>
      </c>
      <c r="CQ63" s="59" t="str">
        <f>IFERROR(IF(OR($C$67=FALSE,LEFT($B63,3)&lt;&gt;"NOX"),CQ55*INDEX('Damage costs'!$P$18:$P$70,MATCH($B63,'Damage costs'!$C$18:$C$70,0))/1000,CQ55*INDEX('Damage costs'!$T$18:$T$70,MATCH($B63,'Damage costs'!$C$18:$C$70,0))/1000),"")</f>
        <v/>
      </c>
      <c r="CR63" s="59" t="str">
        <f>IFERROR(IF(OR($C$67=FALSE,LEFT($B63,3)&lt;&gt;"NOX"),CR55*INDEX('Damage costs'!$P$18:$P$70,MATCH($B63,'Damage costs'!$C$18:$C$70,0))/1000,CR55*INDEX('Damage costs'!$T$18:$T$70,MATCH($B63,'Damage costs'!$C$18:$C$70,0))/1000),"")</f>
        <v/>
      </c>
      <c r="CS63" s="59" t="str">
        <f>IFERROR(IF(OR($C$67=FALSE,LEFT($B63,3)&lt;&gt;"NOX"),CS55*INDEX('Damage costs'!$P$18:$P$70,MATCH($B63,'Damage costs'!$C$18:$C$70,0))/1000,CS55*INDEX('Damage costs'!$T$18:$T$70,MATCH($B63,'Damage costs'!$C$18:$C$70,0))/1000),"")</f>
        <v/>
      </c>
      <c r="CT63" s="59" t="str">
        <f>IFERROR(IF(OR($C$67=FALSE,LEFT($B63,3)&lt;&gt;"NOX"),CT55*INDEX('Damage costs'!$P$18:$P$70,MATCH($B63,'Damage costs'!$C$18:$C$70,0))/1000,CT55*INDEX('Damage costs'!$T$18:$T$70,MATCH($B63,'Damage costs'!$C$18:$C$70,0))/1000),"")</f>
        <v/>
      </c>
      <c r="CU63" s="59" t="str">
        <f>IFERROR(IF(OR($C$67=FALSE,LEFT($B63,3)&lt;&gt;"NOX"),CU55*INDEX('Damage costs'!$P$18:$P$70,MATCH($B63,'Damage costs'!$C$18:$C$70,0))/1000,CU55*INDEX('Damage costs'!$T$18:$T$70,MATCH($B63,'Damage costs'!$C$18:$C$70,0))/1000),"")</f>
        <v/>
      </c>
      <c r="CV63" s="59" t="str">
        <f>IFERROR(IF(OR($C$67=FALSE,LEFT($B63,3)&lt;&gt;"NOX"),CV55*INDEX('Damage costs'!$P$18:$P$70,MATCH($B63,'Damage costs'!$C$18:$C$70,0))/1000,CV55*INDEX('Damage costs'!$T$18:$T$70,MATCH($B63,'Damage costs'!$C$18:$C$70,0))/1000),"")</f>
        <v/>
      </c>
      <c r="CW63" s="59" t="str">
        <f>IFERROR(IF(OR($C$67=FALSE,LEFT($B63,3)&lt;&gt;"NOX"),CW55*INDEX('Damage costs'!$P$18:$P$70,MATCH($B63,'Damage costs'!$C$18:$C$70,0))/1000,CW55*INDEX('Damage costs'!$T$18:$T$70,MATCH($B63,'Damage costs'!$C$18:$C$70,0))/1000),"")</f>
        <v/>
      </c>
      <c r="CX63" s="59" t="str">
        <f>IFERROR(IF(OR($C$67=FALSE,LEFT($B63,3)&lt;&gt;"NOX"),CX55*INDEX('Damage costs'!$P$18:$P$70,MATCH($B63,'Damage costs'!$C$18:$C$70,0))/1000,CX55*INDEX('Damage costs'!$T$18:$T$70,MATCH($B63,'Damage costs'!$C$18:$C$70,0))/1000),"")</f>
        <v/>
      </c>
      <c r="CY63" s="59" t="str">
        <f>IFERROR(IF(OR($C$67=FALSE,LEFT($B63,3)&lt;&gt;"NOX"),CY55*INDEX('Damage costs'!$P$18:$P$70,MATCH($B63,'Damage costs'!$C$18:$C$70,0))/1000,CY55*INDEX('Damage costs'!$T$18:$T$70,MATCH($B63,'Damage costs'!$C$18:$C$70,0))/1000),"")</f>
        <v/>
      </c>
      <c r="CZ63" s="391"/>
    </row>
    <row r="64" spans="2:104" x14ac:dyDescent="0.25">
      <c r="B64" s="406">
        <f t="shared" si="27"/>
        <v>0</v>
      </c>
      <c r="C64" s="9" t="s">
        <v>1117</v>
      </c>
      <c r="D64" s="59" t="str">
        <f>IFERROR(IF(OR($C$67=FALSE,LEFT($B64,3)&lt;&gt;"NOX"),D56*INDEX('Damage costs'!$P$18:$P$70,MATCH($B64,'Damage costs'!$C$18:$C$70,0))/1000,D56*INDEX('Damage costs'!$T$18:$T$70,MATCH($B64,'Damage costs'!$C$18:$C$70,0))/1000),"")</f>
        <v/>
      </c>
      <c r="E64" s="59" t="str">
        <f>IFERROR(IF(OR($C$67=FALSE,LEFT($B64,3)&lt;&gt;"NOX"),E56*INDEX('Damage costs'!$P$18:$P$70,MATCH($B64,'Damage costs'!$C$18:$C$70,0))/1000,E56*INDEX('Damage costs'!$T$18:$T$70,MATCH($B64,'Damage costs'!$C$18:$C$70,0))/1000),"")</f>
        <v/>
      </c>
      <c r="F64" s="59" t="str">
        <f>IFERROR(IF(OR($C$67=FALSE,LEFT($B64,3)&lt;&gt;"NOX"),F56*INDEX('Damage costs'!$P$18:$P$70,MATCH($B64,'Damage costs'!$C$18:$C$70,0))/1000,F56*INDEX('Damage costs'!$T$18:$T$70,MATCH($B64,'Damage costs'!$C$18:$C$70,0))/1000),"")</f>
        <v/>
      </c>
      <c r="G64" s="59" t="str">
        <f>IFERROR(IF(OR($C$67=FALSE,LEFT($B64,3)&lt;&gt;"NOX"),G56*INDEX('Damage costs'!$P$18:$P$70,MATCH($B64,'Damage costs'!$C$18:$C$70,0))/1000,G56*INDEX('Damage costs'!$T$18:$T$70,MATCH($B64,'Damage costs'!$C$18:$C$70,0))/1000),"")</f>
        <v/>
      </c>
      <c r="H64" s="59" t="str">
        <f>IFERROR(IF(OR($C$67=FALSE,LEFT($B64,3)&lt;&gt;"NOX"),H56*INDEX('Damage costs'!$P$18:$P$70,MATCH($B64,'Damage costs'!$C$18:$C$70,0))/1000,H56*INDEX('Damage costs'!$T$18:$T$70,MATCH($B64,'Damage costs'!$C$18:$C$70,0))/1000),"")</f>
        <v/>
      </c>
      <c r="I64" s="59" t="str">
        <f>IFERROR(IF(OR($C$67=FALSE,LEFT($B64,3)&lt;&gt;"NOX"),I56*INDEX('Damage costs'!$P$18:$P$70,MATCH($B64,'Damage costs'!$C$18:$C$70,0))/1000,I56*INDEX('Damage costs'!$T$18:$T$70,MATCH($B64,'Damage costs'!$C$18:$C$70,0))/1000),"")</f>
        <v/>
      </c>
      <c r="J64" s="59" t="str">
        <f>IFERROR(IF(OR($C$67=FALSE,LEFT($B64,3)&lt;&gt;"NOX"),J56*INDEX('Damage costs'!$P$18:$P$70,MATCH($B64,'Damage costs'!$C$18:$C$70,0))/1000,J56*INDEX('Damage costs'!$T$18:$T$70,MATCH($B64,'Damage costs'!$C$18:$C$70,0))/1000),"")</f>
        <v/>
      </c>
      <c r="K64" s="59" t="str">
        <f>IFERROR(IF(OR($C$67=FALSE,LEFT($B64,3)&lt;&gt;"NOX"),K56*INDEX('Damage costs'!$P$18:$P$70,MATCH($B64,'Damage costs'!$C$18:$C$70,0))/1000,K56*INDEX('Damage costs'!$T$18:$T$70,MATCH($B64,'Damage costs'!$C$18:$C$70,0))/1000),"")</f>
        <v/>
      </c>
      <c r="L64" s="59" t="str">
        <f>IFERROR(IF(OR($C$67=FALSE,LEFT($B64,3)&lt;&gt;"NOX"),L56*INDEX('Damage costs'!$P$18:$P$70,MATCH($B64,'Damage costs'!$C$18:$C$70,0))/1000,L56*INDEX('Damage costs'!$T$18:$T$70,MATCH($B64,'Damage costs'!$C$18:$C$70,0))/1000),"")</f>
        <v/>
      </c>
      <c r="M64" s="59" t="str">
        <f>IFERROR(IF(OR($C$67=FALSE,LEFT($B64,3)&lt;&gt;"NOX"),M56*INDEX('Damage costs'!$P$18:$P$70,MATCH($B64,'Damage costs'!$C$18:$C$70,0))/1000,M56*INDEX('Damage costs'!$T$18:$T$70,MATCH($B64,'Damage costs'!$C$18:$C$70,0))/1000),"")</f>
        <v/>
      </c>
      <c r="N64" s="59" t="str">
        <f>IFERROR(IF(OR($C$67=FALSE,LEFT($B64,3)&lt;&gt;"NOX"),N56*INDEX('Damage costs'!$P$18:$P$70,MATCH($B64,'Damage costs'!$C$18:$C$70,0))/1000,N56*INDEX('Damage costs'!$T$18:$T$70,MATCH($B64,'Damage costs'!$C$18:$C$70,0))/1000),"")</f>
        <v/>
      </c>
      <c r="O64" s="59" t="str">
        <f>IFERROR(IF(OR($C$67=FALSE,LEFT($B64,3)&lt;&gt;"NOX"),O56*INDEX('Damage costs'!$P$18:$P$70,MATCH($B64,'Damage costs'!$C$18:$C$70,0))/1000,O56*INDEX('Damage costs'!$T$18:$T$70,MATCH($B64,'Damage costs'!$C$18:$C$70,0))/1000),"")</f>
        <v/>
      </c>
      <c r="P64" s="59" t="str">
        <f>IFERROR(IF(OR($C$67=FALSE,LEFT($B64,3)&lt;&gt;"NOX"),P56*INDEX('Damage costs'!$P$18:$P$70,MATCH($B64,'Damage costs'!$C$18:$C$70,0))/1000,P56*INDEX('Damage costs'!$T$18:$T$70,MATCH($B64,'Damage costs'!$C$18:$C$70,0))/1000),"")</f>
        <v/>
      </c>
      <c r="Q64" s="59" t="str">
        <f>IFERROR(IF(OR($C$67=FALSE,LEFT($B64,3)&lt;&gt;"NOX"),Q56*INDEX('Damage costs'!$P$18:$P$70,MATCH($B64,'Damage costs'!$C$18:$C$70,0))/1000,Q56*INDEX('Damage costs'!$T$18:$T$70,MATCH($B64,'Damage costs'!$C$18:$C$70,0))/1000),"")</f>
        <v/>
      </c>
      <c r="R64" s="59" t="str">
        <f>IFERROR(IF(OR($C$67=FALSE,LEFT($B64,3)&lt;&gt;"NOX"),R56*INDEX('Damage costs'!$P$18:$P$70,MATCH($B64,'Damage costs'!$C$18:$C$70,0))/1000,R56*INDEX('Damage costs'!$T$18:$T$70,MATCH($B64,'Damage costs'!$C$18:$C$70,0))/1000),"")</f>
        <v/>
      </c>
      <c r="S64" s="59" t="str">
        <f>IFERROR(IF(OR($C$67=FALSE,LEFT($B64,3)&lt;&gt;"NOX"),S56*INDEX('Damage costs'!$P$18:$P$70,MATCH($B64,'Damage costs'!$C$18:$C$70,0))/1000,S56*INDEX('Damage costs'!$T$18:$T$70,MATCH($B64,'Damage costs'!$C$18:$C$70,0))/1000),"")</f>
        <v/>
      </c>
      <c r="T64" s="59" t="str">
        <f>IFERROR(IF(OR($C$67=FALSE,LEFT($B64,3)&lt;&gt;"NOX"),T56*INDEX('Damage costs'!$P$18:$P$70,MATCH($B64,'Damage costs'!$C$18:$C$70,0))/1000,T56*INDEX('Damage costs'!$T$18:$T$70,MATCH($B64,'Damage costs'!$C$18:$C$70,0))/1000),"")</f>
        <v/>
      </c>
      <c r="U64" s="59" t="str">
        <f>IFERROR(IF(OR($C$67=FALSE,LEFT($B64,3)&lt;&gt;"NOX"),U56*INDEX('Damage costs'!$P$18:$P$70,MATCH($B64,'Damage costs'!$C$18:$C$70,0))/1000,U56*INDEX('Damage costs'!$T$18:$T$70,MATCH($B64,'Damage costs'!$C$18:$C$70,0))/1000),"")</f>
        <v/>
      </c>
      <c r="V64" s="59" t="str">
        <f>IFERROR(IF(OR($C$67=FALSE,LEFT($B64,3)&lt;&gt;"NOX"),V56*INDEX('Damage costs'!$P$18:$P$70,MATCH($B64,'Damage costs'!$C$18:$C$70,0))/1000,V56*INDEX('Damage costs'!$T$18:$T$70,MATCH($B64,'Damage costs'!$C$18:$C$70,0))/1000),"")</f>
        <v/>
      </c>
      <c r="W64" s="59" t="str">
        <f>IFERROR(IF(OR($C$67=FALSE,LEFT($B64,3)&lt;&gt;"NOX"),W56*INDEX('Damage costs'!$P$18:$P$70,MATCH($B64,'Damage costs'!$C$18:$C$70,0))/1000,W56*INDEX('Damage costs'!$T$18:$T$70,MATCH($B64,'Damage costs'!$C$18:$C$70,0))/1000),"")</f>
        <v/>
      </c>
      <c r="X64" s="59" t="str">
        <f>IFERROR(IF(OR($C$67=FALSE,LEFT($B64,3)&lt;&gt;"NOX"),X56*INDEX('Damage costs'!$P$18:$P$70,MATCH($B64,'Damage costs'!$C$18:$C$70,0))/1000,X56*INDEX('Damage costs'!$T$18:$T$70,MATCH($B64,'Damage costs'!$C$18:$C$70,0))/1000),"")</f>
        <v/>
      </c>
      <c r="Y64" s="59" t="str">
        <f>IFERROR(IF(OR($C$67=FALSE,LEFT($B64,3)&lt;&gt;"NOX"),Y56*INDEX('Damage costs'!$P$18:$P$70,MATCH($B64,'Damage costs'!$C$18:$C$70,0))/1000,Y56*INDEX('Damage costs'!$T$18:$T$70,MATCH($B64,'Damage costs'!$C$18:$C$70,0))/1000),"")</f>
        <v/>
      </c>
      <c r="Z64" s="59" t="str">
        <f>IFERROR(IF(OR($C$67=FALSE,LEFT($B64,3)&lt;&gt;"NOX"),Z56*INDEX('Damage costs'!$P$18:$P$70,MATCH($B64,'Damage costs'!$C$18:$C$70,0))/1000,Z56*INDEX('Damage costs'!$T$18:$T$70,MATCH($B64,'Damage costs'!$C$18:$C$70,0))/1000),"")</f>
        <v/>
      </c>
      <c r="AA64" s="59" t="str">
        <f>IFERROR(IF(OR($C$67=FALSE,LEFT($B64,3)&lt;&gt;"NOX"),AA56*INDEX('Damage costs'!$P$18:$P$70,MATCH($B64,'Damage costs'!$C$18:$C$70,0))/1000,AA56*INDEX('Damage costs'!$T$18:$T$70,MATCH($B64,'Damage costs'!$C$18:$C$70,0))/1000),"")</f>
        <v/>
      </c>
      <c r="AB64" s="59" t="str">
        <f>IFERROR(IF(OR($C$67=FALSE,LEFT($B64,3)&lt;&gt;"NOX"),AB56*INDEX('Damage costs'!$P$18:$P$70,MATCH($B64,'Damage costs'!$C$18:$C$70,0))/1000,AB56*INDEX('Damage costs'!$T$18:$T$70,MATCH($B64,'Damage costs'!$C$18:$C$70,0))/1000),"")</f>
        <v/>
      </c>
      <c r="AC64" s="59" t="str">
        <f>IFERROR(IF(OR($C$67=FALSE,LEFT($B64,3)&lt;&gt;"NOX"),AC56*INDEX('Damage costs'!$P$18:$P$70,MATCH($B64,'Damage costs'!$C$18:$C$70,0))/1000,AC56*INDEX('Damage costs'!$T$18:$T$70,MATCH($B64,'Damage costs'!$C$18:$C$70,0))/1000),"")</f>
        <v/>
      </c>
      <c r="AD64" s="59" t="str">
        <f>IFERROR(IF(OR($C$67=FALSE,LEFT($B64,3)&lt;&gt;"NOX"),AD56*INDEX('Damage costs'!$P$18:$P$70,MATCH($B64,'Damage costs'!$C$18:$C$70,0))/1000,AD56*INDEX('Damage costs'!$T$18:$T$70,MATCH($B64,'Damage costs'!$C$18:$C$70,0))/1000),"")</f>
        <v/>
      </c>
      <c r="AE64" s="59" t="str">
        <f>IFERROR(IF(OR($C$67=FALSE,LEFT($B64,3)&lt;&gt;"NOX"),AE56*INDEX('Damage costs'!$P$18:$P$70,MATCH($B64,'Damage costs'!$C$18:$C$70,0))/1000,AE56*INDEX('Damage costs'!$T$18:$T$70,MATCH($B64,'Damage costs'!$C$18:$C$70,0))/1000),"")</f>
        <v/>
      </c>
      <c r="AF64" s="59" t="str">
        <f>IFERROR(IF(OR($C$67=FALSE,LEFT($B64,3)&lt;&gt;"NOX"),AF56*INDEX('Damage costs'!$P$18:$P$70,MATCH($B64,'Damage costs'!$C$18:$C$70,0))/1000,AF56*INDEX('Damage costs'!$T$18:$T$70,MATCH($B64,'Damage costs'!$C$18:$C$70,0))/1000),"")</f>
        <v/>
      </c>
      <c r="AG64" s="59" t="str">
        <f>IFERROR(IF(OR($C$67=FALSE,LEFT($B64,3)&lt;&gt;"NOX"),AG56*INDEX('Damage costs'!$P$18:$P$70,MATCH($B64,'Damage costs'!$C$18:$C$70,0))/1000,AG56*INDEX('Damage costs'!$T$18:$T$70,MATCH($B64,'Damage costs'!$C$18:$C$70,0))/1000),"")</f>
        <v/>
      </c>
      <c r="AH64" s="59" t="str">
        <f>IFERROR(IF(OR($C$67=FALSE,LEFT($B64,3)&lt;&gt;"NOX"),AH56*INDEX('Damage costs'!$P$18:$P$70,MATCH($B64,'Damage costs'!$C$18:$C$70,0))/1000,AH56*INDEX('Damage costs'!$T$18:$T$70,MATCH($B64,'Damage costs'!$C$18:$C$70,0))/1000),"")</f>
        <v/>
      </c>
      <c r="AI64" s="59" t="str">
        <f>IFERROR(IF(OR($C$67=FALSE,LEFT($B64,3)&lt;&gt;"NOX"),AI56*INDEX('Damage costs'!$P$18:$P$70,MATCH($B64,'Damage costs'!$C$18:$C$70,0))/1000,AI56*INDEX('Damage costs'!$T$18:$T$70,MATCH($B64,'Damage costs'!$C$18:$C$70,0))/1000),"")</f>
        <v/>
      </c>
      <c r="AJ64" s="59" t="str">
        <f>IFERROR(IF(OR($C$67=FALSE,LEFT($B64,3)&lt;&gt;"NOX"),AJ56*INDEX('Damage costs'!$P$18:$P$70,MATCH($B64,'Damage costs'!$C$18:$C$70,0))/1000,AJ56*INDEX('Damage costs'!$T$18:$T$70,MATCH($B64,'Damage costs'!$C$18:$C$70,0))/1000),"")</f>
        <v/>
      </c>
      <c r="AK64" s="59" t="str">
        <f>IFERROR(IF(OR($C$67=FALSE,LEFT($B64,3)&lt;&gt;"NOX"),AK56*INDEX('Damage costs'!$P$18:$P$70,MATCH($B64,'Damage costs'!$C$18:$C$70,0))/1000,AK56*INDEX('Damage costs'!$T$18:$T$70,MATCH($B64,'Damage costs'!$C$18:$C$70,0))/1000),"")</f>
        <v/>
      </c>
      <c r="AL64" s="59" t="str">
        <f>IFERROR(IF(OR($C$67=FALSE,LEFT($B64,3)&lt;&gt;"NOX"),AL56*INDEX('Damage costs'!$P$18:$P$70,MATCH($B64,'Damage costs'!$C$18:$C$70,0))/1000,AL56*INDEX('Damage costs'!$T$18:$T$70,MATCH($B64,'Damage costs'!$C$18:$C$70,0))/1000),"")</f>
        <v/>
      </c>
      <c r="AM64" s="59" t="str">
        <f>IFERROR(IF(OR($C$67=FALSE,LEFT($B64,3)&lt;&gt;"NOX"),AM56*INDEX('Damage costs'!$P$18:$P$70,MATCH($B64,'Damage costs'!$C$18:$C$70,0))/1000,AM56*INDEX('Damage costs'!$T$18:$T$70,MATCH($B64,'Damage costs'!$C$18:$C$70,0))/1000),"")</f>
        <v/>
      </c>
      <c r="AN64" s="59" t="str">
        <f>IFERROR(IF(OR($C$67=FALSE,LEFT($B64,3)&lt;&gt;"NOX"),AN56*INDEX('Damage costs'!$P$18:$P$70,MATCH($B64,'Damage costs'!$C$18:$C$70,0))/1000,AN56*INDEX('Damage costs'!$T$18:$T$70,MATCH($B64,'Damage costs'!$C$18:$C$70,0))/1000),"")</f>
        <v/>
      </c>
      <c r="AO64" s="59" t="str">
        <f>IFERROR(IF(OR($C$67=FALSE,LEFT($B64,3)&lt;&gt;"NOX"),AO56*INDEX('Damage costs'!$P$18:$P$70,MATCH($B64,'Damage costs'!$C$18:$C$70,0))/1000,AO56*INDEX('Damage costs'!$T$18:$T$70,MATCH($B64,'Damage costs'!$C$18:$C$70,0))/1000),"")</f>
        <v/>
      </c>
      <c r="AP64" s="59" t="str">
        <f>IFERROR(IF(OR($C$67=FALSE,LEFT($B64,3)&lt;&gt;"NOX"),AP56*INDEX('Damage costs'!$P$18:$P$70,MATCH($B64,'Damage costs'!$C$18:$C$70,0))/1000,AP56*INDEX('Damage costs'!$T$18:$T$70,MATCH($B64,'Damage costs'!$C$18:$C$70,0))/1000),"")</f>
        <v/>
      </c>
      <c r="AQ64" s="59" t="str">
        <f>IFERROR(IF(OR($C$67=FALSE,LEFT($B64,3)&lt;&gt;"NOX"),AQ56*INDEX('Damage costs'!$P$18:$P$70,MATCH($B64,'Damage costs'!$C$18:$C$70,0))/1000,AQ56*INDEX('Damage costs'!$T$18:$T$70,MATCH($B64,'Damage costs'!$C$18:$C$70,0))/1000),"")</f>
        <v/>
      </c>
      <c r="AR64" s="59" t="str">
        <f>IFERROR(IF(OR($C$67=FALSE,LEFT($B64,3)&lt;&gt;"NOX"),AR56*INDEX('Damage costs'!$P$18:$P$70,MATCH($B64,'Damage costs'!$C$18:$C$70,0))/1000,AR56*INDEX('Damage costs'!$T$18:$T$70,MATCH($B64,'Damage costs'!$C$18:$C$70,0))/1000),"")</f>
        <v/>
      </c>
      <c r="AS64" s="59" t="str">
        <f>IFERROR(IF(OR($C$67=FALSE,LEFT($B64,3)&lt;&gt;"NOX"),AS56*INDEX('Damage costs'!$P$18:$P$70,MATCH($B64,'Damage costs'!$C$18:$C$70,0))/1000,AS56*INDEX('Damage costs'!$T$18:$T$70,MATCH($B64,'Damage costs'!$C$18:$C$70,0))/1000),"")</f>
        <v/>
      </c>
      <c r="AT64" s="59" t="str">
        <f>IFERROR(IF(OR($C$67=FALSE,LEFT($B64,3)&lt;&gt;"NOX"),AT56*INDEX('Damage costs'!$P$18:$P$70,MATCH($B64,'Damage costs'!$C$18:$C$70,0))/1000,AT56*INDEX('Damage costs'!$T$18:$T$70,MATCH($B64,'Damage costs'!$C$18:$C$70,0))/1000),"")</f>
        <v/>
      </c>
      <c r="AU64" s="59" t="str">
        <f>IFERROR(IF(OR($C$67=FALSE,LEFT($B64,3)&lt;&gt;"NOX"),AU56*INDEX('Damage costs'!$P$18:$P$70,MATCH($B64,'Damage costs'!$C$18:$C$70,0))/1000,AU56*INDEX('Damage costs'!$T$18:$T$70,MATCH($B64,'Damage costs'!$C$18:$C$70,0))/1000),"")</f>
        <v/>
      </c>
      <c r="AV64" s="59" t="str">
        <f>IFERROR(IF(OR($C$67=FALSE,LEFT($B64,3)&lt;&gt;"NOX"),AV56*INDEX('Damage costs'!$P$18:$P$70,MATCH($B64,'Damage costs'!$C$18:$C$70,0))/1000,AV56*INDEX('Damage costs'!$T$18:$T$70,MATCH($B64,'Damage costs'!$C$18:$C$70,0))/1000),"")</f>
        <v/>
      </c>
      <c r="AW64" s="59" t="str">
        <f>IFERROR(IF(OR($C$67=FALSE,LEFT($B64,3)&lt;&gt;"NOX"),AW56*INDEX('Damage costs'!$P$18:$P$70,MATCH($B64,'Damage costs'!$C$18:$C$70,0))/1000,AW56*INDEX('Damage costs'!$T$18:$T$70,MATCH($B64,'Damage costs'!$C$18:$C$70,0))/1000),"")</f>
        <v/>
      </c>
      <c r="AX64" s="59" t="str">
        <f>IFERROR(IF(OR($C$67=FALSE,LEFT($B64,3)&lt;&gt;"NOX"),AX56*INDEX('Damage costs'!$P$18:$P$70,MATCH($B64,'Damage costs'!$C$18:$C$70,0))/1000,AX56*INDEX('Damage costs'!$T$18:$T$70,MATCH($B64,'Damage costs'!$C$18:$C$70,0))/1000),"")</f>
        <v/>
      </c>
      <c r="AY64" s="59" t="str">
        <f>IFERROR(IF(OR($C$67=FALSE,LEFT($B64,3)&lt;&gt;"NOX"),AY56*INDEX('Damage costs'!$P$18:$P$70,MATCH($B64,'Damage costs'!$C$18:$C$70,0))/1000,AY56*INDEX('Damage costs'!$T$18:$T$70,MATCH($B64,'Damage costs'!$C$18:$C$70,0))/1000),"")</f>
        <v/>
      </c>
      <c r="AZ64" s="59" t="str">
        <f>IFERROR(IF(OR($C$67=FALSE,LEFT($B64,3)&lt;&gt;"NOX"),AZ56*INDEX('Damage costs'!$P$18:$P$70,MATCH($B64,'Damage costs'!$C$18:$C$70,0))/1000,AZ56*INDEX('Damage costs'!$T$18:$T$70,MATCH($B64,'Damage costs'!$C$18:$C$70,0))/1000),"")</f>
        <v/>
      </c>
      <c r="BA64" s="59" t="str">
        <f>IFERROR(IF(OR($C$67=FALSE,LEFT($B64,3)&lt;&gt;"NOX"),BA56*INDEX('Damage costs'!$P$18:$P$70,MATCH($B64,'Damage costs'!$C$18:$C$70,0))/1000,BA56*INDEX('Damage costs'!$T$18:$T$70,MATCH($B64,'Damage costs'!$C$18:$C$70,0))/1000),"")</f>
        <v/>
      </c>
      <c r="BB64" s="59" t="str">
        <f>IFERROR(IF(OR($C$67=FALSE,LEFT($B64,3)&lt;&gt;"NOX"),BB56*INDEX('Damage costs'!$P$18:$P$70,MATCH($B64,'Damage costs'!$C$18:$C$70,0))/1000,BB56*INDEX('Damage costs'!$T$18:$T$70,MATCH($B64,'Damage costs'!$C$18:$C$70,0))/1000),"")</f>
        <v/>
      </c>
      <c r="BC64" s="59" t="str">
        <f>IFERROR(IF(OR($C$67=FALSE,LEFT($B64,3)&lt;&gt;"NOX"),BC56*INDEX('Damage costs'!$P$18:$P$70,MATCH($B64,'Damage costs'!$C$18:$C$70,0))/1000,BC56*INDEX('Damage costs'!$T$18:$T$70,MATCH($B64,'Damage costs'!$C$18:$C$70,0))/1000),"")</f>
        <v/>
      </c>
      <c r="BD64" s="59" t="str">
        <f>IFERROR(IF(OR($C$67=FALSE,LEFT($B64,3)&lt;&gt;"NOX"),BD56*INDEX('Damage costs'!$P$18:$P$70,MATCH($B64,'Damage costs'!$C$18:$C$70,0))/1000,BD56*INDEX('Damage costs'!$T$18:$T$70,MATCH($B64,'Damage costs'!$C$18:$C$70,0))/1000),"")</f>
        <v/>
      </c>
      <c r="BE64" s="59" t="str">
        <f>IFERROR(IF(OR($C$67=FALSE,LEFT($B64,3)&lt;&gt;"NOX"),BE56*INDEX('Damage costs'!$P$18:$P$70,MATCH($B64,'Damage costs'!$C$18:$C$70,0))/1000,BE56*INDEX('Damage costs'!$T$18:$T$70,MATCH($B64,'Damage costs'!$C$18:$C$70,0))/1000),"")</f>
        <v/>
      </c>
      <c r="BF64" s="59" t="str">
        <f>IFERROR(IF(OR($C$67=FALSE,LEFT($B64,3)&lt;&gt;"NOX"),BF56*INDEX('Damage costs'!$P$18:$P$70,MATCH($B64,'Damage costs'!$C$18:$C$70,0))/1000,BF56*INDEX('Damage costs'!$T$18:$T$70,MATCH($B64,'Damage costs'!$C$18:$C$70,0))/1000),"")</f>
        <v/>
      </c>
      <c r="BG64" s="59" t="str">
        <f>IFERROR(IF(OR($C$67=FALSE,LEFT($B64,3)&lt;&gt;"NOX"),BG56*INDEX('Damage costs'!$P$18:$P$70,MATCH($B64,'Damage costs'!$C$18:$C$70,0))/1000,BG56*INDEX('Damage costs'!$T$18:$T$70,MATCH($B64,'Damage costs'!$C$18:$C$70,0))/1000),"")</f>
        <v/>
      </c>
      <c r="BH64" s="59" t="str">
        <f>IFERROR(IF(OR($C$67=FALSE,LEFT($B64,3)&lt;&gt;"NOX"),BH56*INDEX('Damage costs'!$P$18:$P$70,MATCH($B64,'Damage costs'!$C$18:$C$70,0))/1000,BH56*INDEX('Damage costs'!$T$18:$T$70,MATCH($B64,'Damage costs'!$C$18:$C$70,0))/1000),"")</f>
        <v/>
      </c>
      <c r="BI64" s="59" t="str">
        <f>IFERROR(IF(OR($C$67=FALSE,LEFT($B64,3)&lt;&gt;"NOX"),BI56*INDEX('Damage costs'!$P$18:$P$70,MATCH($B64,'Damage costs'!$C$18:$C$70,0))/1000,BI56*INDEX('Damage costs'!$T$18:$T$70,MATCH($B64,'Damage costs'!$C$18:$C$70,0))/1000),"")</f>
        <v/>
      </c>
      <c r="BJ64" s="59" t="str">
        <f>IFERROR(IF(OR($C$67=FALSE,LEFT($B64,3)&lt;&gt;"NOX"),BJ56*INDEX('Damage costs'!$P$18:$P$70,MATCH($B64,'Damage costs'!$C$18:$C$70,0))/1000,BJ56*INDEX('Damage costs'!$T$18:$T$70,MATCH($B64,'Damage costs'!$C$18:$C$70,0))/1000),"")</f>
        <v/>
      </c>
      <c r="BK64" s="59" t="str">
        <f>IFERROR(IF(OR($C$67=FALSE,LEFT($B64,3)&lt;&gt;"NOX"),BK56*INDEX('Damage costs'!$P$18:$P$70,MATCH($B64,'Damage costs'!$C$18:$C$70,0))/1000,BK56*INDEX('Damage costs'!$T$18:$T$70,MATCH($B64,'Damage costs'!$C$18:$C$70,0))/1000),"")</f>
        <v/>
      </c>
      <c r="BL64" s="59" t="str">
        <f>IFERROR(IF(OR($C$67=FALSE,LEFT($B64,3)&lt;&gt;"NOX"),BL56*INDEX('Damage costs'!$P$18:$P$70,MATCH($B64,'Damage costs'!$C$18:$C$70,0))/1000,BL56*INDEX('Damage costs'!$T$18:$T$70,MATCH($B64,'Damage costs'!$C$18:$C$70,0))/1000),"")</f>
        <v/>
      </c>
      <c r="BM64" s="59" t="str">
        <f>IFERROR(IF(OR($C$67=FALSE,LEFT($B64,3)&lt;&gt;"NOX"),BM56*INDEX('Damage costs'!$P$18:$P$70,MATCH($B64,'Damage costs'!$C$18:$C$70,0))/1000,BM56*INDEX('Damage costs'!$T$18:$T$70,MATCH($B64,'Damage costs'!$C$18:$C$70,0))/1000),"")</f>
        <v/>
      </c>
      <c r="BN64" s="59" t="str">
        <f>IFERROR(IF(OR($C$67=FALSE,LEFT($B64,3)&lt;&gt;"NOX"),BN56*INDEX('Damage costs'!$P$18:$P$70,MATCH($B64,'Damage costs'!$C$18:$C$70,0))/1000,BN56*INDEX('Damage costs'!$T$18:$T$70,MATCH($B64,'Damage costs'!$C$18:$C$70,0))/1000),"")</f>
        <v/>
      </c>
      <c r="BO64" s="59" t="str">
        <f>IFERROR(IF(OR($C$67=FALSE,LEFT($B64,3)&lt;&gt;"NOX"),BO56*INDEX('Damage costs'!$P$18:$P$70,MATCH($B64,'Damage costs'!$C$18:$C$70,0))/1000,BO56*INDEX('Damage costs'!$T$18:$T$70,MATCH($B64,'Damage costs'!$C$18:$C$70,0))/1000),"")</f>
        <v/>
      </c>
      <c r="BP64" s="59" t="str">
        <f>IFERROR(IF(OR($C$67=FALSE,LEFT($B64,3)&lt;&gt;"NOX"),BP56*INDEX('Damage costs'!$P$18:$P$70,MATCH($B64,'Damage costs'!$C$18:$C$70,0))/1000,BP56*INDEX('Damage costs'!$T$18:$T$70,MATCH($B64,'Damage costs'!$C$18:$C$70,0))/1000),"")</f>
        <v/>
      </c>
      <c r="BQ64" s="59" t="str">
        <f>IFERROR(IF(OR($C$67=FALSE,LEFT($B64,3)&lt;&gt;"NOX"),BQ56*INDEX('Damage costs'!$P$18:$P$70,MATCH($B64,'Damage costs'!$C$18:$C$70,0))/1000,BQ56*INDEX('Damage costs'!$T$18:$T$70,MATCH($B64,'Damage costs'!$C$18:$C$70,0))/1000),"")</f>
        <v/>
      </c>
      <c r="BR64" s="59" t="str">
        <f>IFERROR(IF(OR($C$67=FALSE,LEFT($B64,3)&lt;&gt;"NOX"),BR56*INDEX('Damage costs'!$P$18:$P$70,MATCH($B64,'Damage costs'!$C$18:$C$70,0))/1000,BR56*INDEX('Damage costs'!$T$18:$T$70,MATCH($B64,'Damage costs'!$C$18:$C$70,0))/1000),"")</f>
        <v/>
      </c>
      <c r="BS64" s="59" t="str">
        <f>IFERROR(IF(OR($C$67=FALSE,LEFT($B64,3)&lt;&gt;"NOX"),BS56*INDEX('Damage costs'!$P$18:$P$70,MATCH($B64,'Damage costs'!$C$18:$C$70,0))/1000,BS56*INDEX('Damage costs'!$T$18:$T$70,MATCH($B64,'Damage costs'!$C$18:$C$70,0))/1000),"")</f>
        <v/>
      </c>
      <c r="BT64" s="59" t="str">
        <f>IFERROR(IF(OR($C$67=FALSE,LEFT($B64,3)&lt;&gt;"NOX"),BT56*INDEX('Damage costs'!$P$18:$P$70,MATCH($B64,'Damage costs'!$C$18:$C$70,0))/1000,BT56*INDEX('Damage costs'!$T$18:$T$70,MATCH($B64,'Damage costs'!$C$18:$C$70,0))/1000),"")</f>
        <v/>
      </c>
      <c r="BU64" s="59" t="str">
        <f>IFERROR(IF(OR($C$67=FALSE,LEFT($B64,3)&lt;&gt;"NOX"),BU56*INDEX('Damage costs'!$P$18:$P$70,MATCH($B64,'Damage costs'!$C$18:$C$70,0))/1000,BU56*INDEX('Damage costs'!$T$18:$T$70,MATCH($B64,'Damage costs'!$C$18:$C$70,0))/1000),"")</f>
        <v/>
      </c>
      <c r="BV64" s="59" t="str">
        <f>IFERROR(IF(OR($C$67=FALSE,LEFT($B64,3)&lt;&gt;"NOX"),BV56*INDEX('Damage costs'!$P$18:$P$70,MATCH($B64,'Damage costs'!$C$18:$C$70,0))/1000,BV56*INDEX('Damage costs'!$T$18:$T$70,MATCH($B64,'Damage costs'!$C$18:$C$70,0))/1000),"")</f>
        <v/>
      </c>
      <c r="BW64" s="59" t="str">
        <f>IFERROR(IF(OR($C$67=FALSE,LEFT($B64,3)&lt;&gt;"NOX"),BW56*INDEX('Damage costs'!$P$18:$P$70,MATCH($B64,'Damage costs'!$C$18:$C$70,0))/1000,BW56*INDEX('Damage costs'!$T$18:$T$70,MATCH($B64,'Damage costs'!$C$18:$C$70,0))/1000),"")</f>
        <v/>
      </c>
      <c r="BX64" s="59" t="str">
        <f>IFERROR(IF(OR($C$67=FALSE,LEFT($B64,3)&lt;&gt;"NOX"),BX56*INDEX('Damage costs'!$P$18:$P$70,MATCH($B64,'Damage costs'!$C$18:$C$70,0))/1000,BX56*INDEX('Damage costs'!$T$18:$T$70,MATCH($B64,'Damage costs'!$C$18:$C$70,0))/1000),"")</f>
        <v/>
      </c>
      <c r="BY64" s="59" t="str">
        <f>IFERROR(IF(OR($C$67=FALSE,LEFT($B64,3)&lt;&gt;"NOX"),BY56*INDEX('Damage costs'!$P$18:$P$70,MATCH($B64,'Damage costs'!$C$18:$C$70,0))/1000,BY56*INDEX('Damage costs'!$T$18:$T$70,MATCH($B64,'Damage costs'!$C$18:$C$70,0))/1000),"")</f>
        <v/>
      </c>
      <c r="BZ64" s="59" t="str">
        <f>IFERROR(IF(OR($C$67=FALSE,LEFT($B64,3)&lt;&gt;"NOX"),BZ56*INDEX('Damage costs'!$P$18:$P$70,MATCH($B64,'Damage costs'!$C$18:$C$70,0))/1000,BZ56*INDEX('Damage costs'!$T$18:$T$70,MATCH($B64,'Damage costs'!$C$18:$C$70,0))/1000),"")</f>
        <v/>
      </c>
      <c r="CA64" s="59" t="str">
        <f>IFERROR(IF(OR($C$67=FALSE,LEFT($B64,3)&lt;&gt;"NOX"),CA56*INDEX('Damage costs'!$P$18:$P$70,MATCH($B64,'Damage costs'!$C$18:$C$70,0))/1000,CA56*INDEX('Damage costs'!$T$18:$T$70,MATCH($B64,'Damage costs'!$C$18:$C$70,0))/1000),"")</f>
        <v/>
      </c>
      <c r="CB64" s="59" t="str">
        <f>IFERROR(IF(OR($C$67=FALSE,LEFT($B64,3)&lt;&gt;"NOX"),CB56*INDEX('Damage costs'!$P$18:$P$70,MATCH($B64,'Damage costs'!$C$18:$C$70,0))/1000,CB56*INDEX('Damage costs'!$T$18:$T$70,MATCH($B64,'Damage costs'!$C$18:$C$70,0))/1000),"")</f>
        <v/>
      </c>
      <c r="CC64" s="59" t="str">
        <f>IFERROR(IF(OR($C$67=FALSE,LEFT($B64,3)&lt;&gt;"NOX"),CC56*INDEX('Damage costs'!$P$18:$P$70,MATCH($B64,'Damage costs'!$C$18:$C$70,0))/1000,CC56*INDEX('Damage costs'!$T$18:$T$70,MATCH($B64,'Damage costs'!$C$18:$C$70,0))/1000),"")</f>
        <v/>
      </c>
      <c r="CD64" s="59" t="str">
        <f>IFERROR(IF(OR($C$67=FALSE,LEFT($B64,3)&lt;&gt;"NOX"),CD56*INDEX('Damage costs'!$P$18:$P$70,MATCH($B64,'Damage costs'!$C$18:$C$70,0))/1000,CD56*INDEX('Damage costs'!$T$18:$T$70,MATCH($B64,'Damage costs'!$C$18:$C$70,0))/1000),"")</f>
        <v/>
      </c>
      <c r="CE64" s="59" t="str">
        <f>IFERROR(IF(OR($C$67=FALSE,LEFT($B64,3)&lt;&gt;"NOX"),CE56*INDEX('Damage costs'!$P$18:$P$70,MATCH($B64,'Damage costs'!$C$18:$C$70,0))/1000,CE56*INDEX('Damage costs'!$T$18:$T$70,MATCH($B64,'Damage costs'!$C$18:$C$70,0))/1000),"")</f>
        <v/>
      </c>
      <c r="CF64" s="59" t="str">
        <f>IFERROR(IF(OR($C$67=FALSE,LEFT($B64,3)&lt;&gt;"NOX"),CF56*INDEX('Damage costs'!$P$18:$P$70,MATCH($B64,'Damage costs'!$C$18:$C$70,0))/1000,CF56*INDEX('Damage costs'!$T$18:$T$70,MATCH($B64,'Damage costs'!$C$18:$C$70,0))/1000),"")</f>
        <v/>
      </c>
      <c r="CG64" s="59" t="str">
        <f>IFERROR(IF(OR($C$67=FALSE,LEFT($B64,3)&lt;&gt;"NOX"),CG56*INDEX('Damage costs'!$P$18:$P$70,MATCH($B64,'Damage costs'!$C$18:$C$70,0))/1000,CG56*INDEX('Damage costs'!$T$18:$T$70,MATCH($B64,'Damage costs'!$C$18:$C$70,0))/1000),"")</f>
        <v/>
      </c>
      <c r="CH64" s="59" t="str">
        <f>IFERROR(IF(OR($C$67=FALSE,LEFT($B64,3)&lt;&gt;"NOX"),CH56*INDEX('Damage costs'!$P$18:$P$70,MATCH($B64,'Damage costs'!$C$18:$C$70,0))/1000,CH56*INDEX('Damage costs'!$T$18:$T$70,MATCH($B64,'Damage costs'!$C$18:$C$70,0))/1000),"")</f>
        <v/>
      </c>
      <c r="CI64" s="59" t="str">
        <f>IFERROR(IF(OR($C$67=FALSE,LEFT($B64,3)&lt;&gt;"NOX"),CI56*INDEX('Damage costs'!$P$18:$P$70,MATCH($B64,'Damage costs'!$C$18:$C$70,0))/1000,CI56*INDEX('Damage costs'!$T$18:$T$70,MATCH($B64,'Damage costs'!$C$18:$C$70,0))/1000),"")</f>
        <v/>
      </c>
      <c r="CJ64" s="59" t="str">
        <f>IFERROR(IF(OR($C$67=FALSE,LEFT($B64,3)&lt;&gt;"NOX"),CJ56*INDEX('Damage costs'!$P$18:$P$70,MATCH($B64,'Damage costs'!$C$18:$C$70,0))/1000,CJ56*INDEX('Damage costs'!$T$18:$T$70,MATCH($B64,'Damage costs'!$C$18:$C$70,0))/1000),"")</f>
        <v/>
      </c>
      <c r="CK64" s="59" t="str">
        <f>IFERROR(IF(OR($C$67=FALSE,LEFT($B64,3)&lt;&gt;"NOX"),CK56*INDEX('Damage costs'!$P$18:$P$70,MATCH($B64,'Damage costs'!$C$18:$C$70,0))/1000,CK56*INDEX('Damage costs'!$T$18:$T$70,MATCH($B64,'Damage costs'!$C$18:$C$70,0))/1000),"")</f>
        <v/>
      </c>
      <c r="CL64" s="59" t="str">
        <f>IFERROR(IF(OR($C$67=FALSE,LEFT($B64,3)&lt;&gt;"NOX"),CL56*INDEX('Damage costs'!$P$18:$P$70,MATCH($B64,'Damage costs'!$C$18:$C$70,0))/1000,CL56*INDEX('Damage costs'!$T$18:$T$70,MATCH($B64,'Damage costs'!$C$18:$C$70,0))/1000),"")</f>
        <v/>
      </c>
      <c r="CM64" s="59" t="str">
        <f>IFERROR(IF(OR($C$67=FALSE,LEFT($B64,3)&lt;&gt;"NOX"),CM56*INDEX('Damage costs'!$P$18:$P$70,MATCH($B64,'Damage costs'!$C$18:$C$70,0))/1000,CM56*INDEX('Damage costs'!$T$18:$T$70,MATCH($B64,'Damage costs'!$C$18:$C$70,0))/1000),"")</f>
        <v/>
      </c>
      <c r="CN64" s="59" t="str">
        <f>IFERROR(IF(OR($C$67=FALSE,LEFT($B64,3)&lt;&gt;"NOX"),CN56*INDEX('Damage costs'!$P$18:$P$70,MATCH($B64,'Damage costs'!$C$18:$C$70,0))/1000,CN56*INDEX('Damage costs'!$T$18:$T$70,MATCH($B64,'Damage costs'!$C$18:$C$70,0))/1000),"")</f>
        <v/>
      </c>
      <c r="CO64" s="59" t="str">
        <f>IFERROR(IF(OR($C$67=FALSE,LEFT($B64,3)&lt;&gt;"NOX"),CO56*INDEX('Damage costs'!$P$18:$P$70,MATCH($B64,'Damage costs'!$C$18:$C$70,0))/1000,CO56*INDEX('Damage costs'!$T$18:$T$70,MATCH($B64,'Damage costs'!$C$18:$C$70,0))/1000),"")</f>
        <v/>
      </c>
      <c r="CP64" s="59" t="str">
        <f>IFERROR(IF(OR($C$67=FALSE,LEFT($B64,3)&lt;&gt;"NOX"),CP56*INDEX('Damage costs'!$P$18:$P$70,MATCH($B64,'Damage costs'!$C$18:$C$70,0))/1000,CP56*INDEX('Damage costs'!$T$18:$T$70,MATCH($B64,'Damage costs'!$C$18:$C$70,0))/1000),"")</f>
        <v/>
      </c>
      <c r="CQ64" s="59" t="str">
        <f>IFERROR(IF(OR($C$67=FALSE,LEFT($B64,3)&lt;&gt;"NOX"),CQ56*INDEX('Damage costs'!$P$18:$P$70,MATCH($B64,'Damage costs'!$C$18:$C$70,0))/1000,CQ56*INDEX('Damage costs'!$T$18:$T$70,MATCH($B64,'Damage costs'!$C$18:$C$70,0))/1000),"")</f>
        <v/>
      </c>
      <c r="CR64" s="59" t="str">
        <f>IFERROR(IF(OR($C$67=FALSE,LEFT($B64,3)&lt;&gt;"NOX"),CR56*INDEX('Damage costs'!$P$18:$P$70,MATCH($B64,'Damage costs'!$C$18:$C$70,0))/1000,CR56*INDEX('Damage costs'!$T$18:$T$70,MATCH($B64,'Damage costs'!$C$18:$C$70,0))/1000),"")</f>
        <v/>
      </c>
      <c r="CS64" s="59" t="str">
        <f>IFERROR(IF(OR($C$67=FALSE,LEFT($B64,3)&lt;&gt;"NOX"),CS56*INDEX('Damage costs'!$P$18:$P$70,MATCH($B64,'Damage costs'!$C$18:$C$70,0))/1000,CS56*INDEX('Damage costs'!$T$18:$T$70,MATCH($B64,'Damage costs'!$C$18:$C$70,0))/1000),"")</f>
        <v/>
      </c>
      <c r="CT64" s="59" t="str">
        <f>IFERROR(IF(OR($C$67=FALSE,LEFT($B64,3)&lt;&gt;"NOX"),CT56*INDEX('Damage costs'!$P$18:$P$70,MATCH($B64,'Damage costs'!$C$18:$C$70,0))/1000,CT56*INDEX('Damage costs'!$T$18:$T$70,MATCH($B64,'Damage costs'!$C$18:$C$70,0))/1000),"")</f>
        <v/>
      </c>
      <c r="CU64" s="59" t="str">
        <f>IFERROR(IF(OR($C$67=FALSE,LEFT($B64,3)&lt;&gt;"NOX"),CU56*INDEX('Damage costs'!$P$18:$P$70,MATCH($B64,'Damage costs'!$C$18:$C$70,0))/1000,CU56*INDEX('Damage costs'!$T$18:$T$70,MATCH($B64,'Damage costs'!$C$18:$C$70,0))/1000),"")</f>
        <v/>
      </c>
      <c r="CV64" s="59" t="str">
        <f>IFERROR(IF(OR($C$67=FALSE,LEFT($B64,3)&lt;&gt;"NOX"),CV56*INDEX('Damage costs'!$P$18:$P$70,MATCH($B64,'Damage costs'!$C$18:$C$70,0))/1000,CV56*INDEX('Damage costs'!$T$18:$T$70,MATCH($B64,'Damage costs'!$C$18:$C$70,0))/1000),"")</f>
        <v/>
      </c>
      <c r="CW64" s="59" t="str">
        <f>IFERROR(IF(OR($C$67=FALSE,LEFT($B64,3)&lt;&gt;"NOX"),CW56*INDEX('Damage costs'!$P$18:$P$70,MATCH($B64,'Damage costs'!$C$18:$C$70,0))/1000,CW56*INDEX('Damage costs'!$T$18:$T$70,MATCH($B64,'Damage costs'!$C$18:$C$70,0))/1000),"")</f>
        <v/>
      </c>
      <c r="CX64" s="59" t="str">
        <f>IFERROR(IF(OR($C$67=FALSE,LEFT($B64,3)&lt;&gt;"NOX"),CX56*INDEX('Damage costs'!$P$18:$P$70,MATCH($B64,'Damage costs'!$C$18:$C$70,0))/1000,CX56*INDEX('Damage costs'!$T$18:$T$70,MATCH($B64,'Damage costs'!$C$18:$C$70,0))/1000),"")</f>
        <v/>
      </c>
      <c r="CY64" s="59" t="str">
        <f>IFERROR(IF(OR($C$67=FALSE,LEFT($B64,3)&lt;&gt;"NOX"),CY56*INDEX('Damage costs'!$P$18:$P$70,MATCH($B64,'Damage costs'!$C$18:$C$70,0))/1000,CY56*INDEX('Damage costs'!$T$18:$T$70,MATCH($B64,'Damage costs'!$C$18:$C$70,0))/1000),"")</f>
        <v/>
      </c>
      <c r="CZ64" s="391"/>
    </row>
    <row r="65" spans="2:104" x14ac:dyDescent="0.25">
      <c r="B65" s="406">
        <f t="shared" si="27"/>
        <v>0</v>
      </c>
      <c r="C65" s="9" t="s">
        <v>1117</v>
      </c>
      <c r="D65" s="59" t="str">
        <f>IFERROR(IF(OR($C$67=FALSE,LEFT($B65,3)&lt;&gt;"NOX"),D57*INDEX('Damage costs'!$P$18:$P$70,MATCH($B65,'Damage costs'!$C$18:$C$70,0))/1000,D57*INDEX('Damage costs'!$T$18:$T$70,MATCH($B65,'Damage costs'!$C$18:$C$70,0))/1000),"")</f>
        <v/>
      </c>
      <c r="E65" s="59" t="str">
        <f>IFERROR(IF(OR($C$67=FALSE,LEFT($B65,3)&lt;&gt;"NOX"),E57*INDEX('Damage costs'!$P$18:$P$70,MATCH($B65,'Damage costs'!$C$18:$C$70,0))/1000,E57*INDEX('Damage costs'!$T$18:$T$70,MATCH($B65,'Damage costs'!$C$18:$C$70,0))/1000),"")</f>
        <v/>
      </c>
      <c r="F65" s="59" t="str">
        <f>IFERROR(IF(OR($C$67=FALSE,LEFT($B65,3)&lt;&gt;"NOX"),F57*INDEX('Damage costs'!$P$18:$P$70,MATCH($B65,'Damage costs'!$C$18:$C$70,0))/1000,F57*INDEX('Damage costs'!$T$18:$T$70,MATCH($B65,'Damage costs'!$C$18:$C$70,0))/1000),"")</f>
        <v/>
      </c>
      <c r="G65" s="59" t="str">
        <f>IFERROR(IF(OR($C$67=FALSE,LEFT($B65,3)&lt;&gt;"NOX"),G57*INDEX('Damage costs'!$P$18:$P$70,MATCH($B65,'Damage costs'!$C$18:$C$70,0))/1000,G57*INDEX('Damage costs'!$T$18:$T$70,MATCH($B65,'Damage costs'!$C$18:$C$70,0))/1000),"")</f>
        <v/>
      </c>
      <c r="H65" s="59" t="str">
        <f>IFERROR(IF(OR($C$67=FALSE,LEFT($B65,3)&lt;&gt;"NOX"),H57*INDEX('Damage costs'!$P$18:$P$70,MATCH($B65,'Damage costs'!$C$18:$C$70,0))/1000,H57*INDEX('Damage costs'!$T$18:$T$70,MATCH($B65,'Damage costs'!$C$18:$C$70,0))/1000),"")</f>
        <v/>
      </c>
      <c r="I65" s="59" t="str">
        <f>IFERROR(IF(OR($C$67=FALSE,LEFT($B65,3)&lt;&gt;"NOX"),I57*INDEX('Damage costs'!$P$18:$P$70,MATCH($B65,'Damage costs'!$C$18:$C$70,0))/1000,I57*INDEX('Damage costs'!$T$18:$T$70,MATCH($B65,'Damage costs'!$C$18:$C$70,0))/1000),"")</f>
        <v/>
      </c>
      <c r="J65" s="59" t="str">
        <f>IFERROR(IF(OR($C$67=FALSE,LEFT($B65,3)&lt;&gt;"NOX"),J57*INDEX('Damage costs'!$P$18:$P$70,MATCH($B65,'Damage costs'!$C$18:$C$70,0))/1000,J57*INDEX('Damage costs'!$T$18:$T$70,MATCH($B65,'Damage costs'!$C$18:$C$70,0))/1000),"")</f>
        <v/>
      </c>
      <c r="K65" s="59" t="str">
        <f>IFERROR(IF(OR($C$67=FALSE,LEFT($B65,3)&lt;&gt;"NOX"),K57*INDEX('Damage costs'!$P$18:$P$70,MATCH($B65,'Damage costs'!$C$18:$C$70,0))/1000,K57*INDEX('Damage costs'!$T$18:$T$70,MATCH($B65,'Damage costs'!$C$18:$C$70,0))/1000),"")</f>
        <v/>
      </c>
      <c r="L65" s="59" t="str">
        <f>IFERROR(IF(OR($C$67=FALSE,LEFT($B65,3)&lt;&gt;"NOX"),L57*INDEX('Damage costs'!$P$18:$P$70,MATCH($B65,'Damage costs'!$C$18:$C$70,0))/1000,L57*INDEX('Damage costs'!$T$18:$T$70,MATCH($B65,'Damage costs'!$C$18:$C$70,0))/1000),"")</f>
        <v/>
      </c>
      <c r="M65" s="59" t="str">
        <f>IFERROR(IF(OR($C$67=FALSE,LEFT($B65,3)&lt;&gt;"NOX"),M57*INDEX('Damage costs'!$P$18:$P$70,MATCH($B65,'Damage costs'!$C$18:$C$70,0))/1000,M57*INDEX('Damage costs'!$T$18:$T$70,MATCH($B65,'Damage costs'!$C$18:$C$70,0))/1000),"")</f>
        <v/>
      </c>
      <c r="N65" s="59" t="str">
        <f>IFERROR(IF(OR($C$67=FALSE,LEFT($B65,3)&lt;&gt;"NOX"),N57*INDEX('Damage costs'!$P$18:$P$70,MATCH($B65,'Damage costs'!$C$18:$C$70,0))/1000,N57*INDEX('Damage costs'!$T$18:$T$70,MATCH($B65,'Damage costs'!$C$18:$C$70,0))/1000),"")</f>
        <v/>
      </c>
      <c r="O65" s="59" t="str">
        <f>IFERROR(IF(OR($C$67=FALSE,LEFT($B65,3)&lt;&gt;"NOX"),O57*INDEX('Damage costs'!$P$18:$P$70,MATCH($B65,'Damage costs'!$C$18:$C$70,0))/1000,O57*INDEX('Damage costs'!$T$18:$T$70,MATCH($B65,'Damage costs'!$C$18:$C$70,0))/1000),"")</f>
        <v/>
      </c>
      <c r="P65" s="59" t="str">
        <f>IFERROR(IF(OR($C$67=FALSE,LEFT($B65,3)&lt;&gt;"NOX"),P57*INDEX('Damage costs'!$P$18:$P$70,MATCH($B65,'Damage costs'!$C$18:$C$70,0))/1000,P57*INDEX('Damage costs'!$T$18:$T$70,MATCH($B65,'Damage costs'!$C$18:$C$70,0))/1000),"")</f>
        <v/>
      </c>
      <c r="Q65" s="59" t="str">
        <f>IFERROR(IF(OR($C$67=FALSE,LEFT($B65,3)&lt;&gt;"NOX"),Q57*INDEX('Damage costs'!$P$18:$P$70,MATCH($B65,'Damage costs'!$C$18:$C$70,0))/1000,Q57*INDEX('Damage costs'!$T$18:$T$70,MATCH($B65,'Damage costs'!$C$18:$C$70,0))/1000),"")</f>
        <v/>
      </c>
      <c r="R65" s="59" t="str">
        <f>IFERROR(IF(OR($C$67=FALSE,LEFT($B65,3)&lt;&gt;"NOX"),R57*INDEX('Damage costs'!$P$18:$P$70,MATCH($B65,'Damage costs'!$C$18:$C$70,0))/1000,R57*INDEX('Damage costs'!$T$18:$T$70,MATCH($B65,'Damage costs'!$C$18:$C$70,0))/1000),"")</f>
        <v/>
      </c>
      <c r="S65" s="59" t="str">
        <f>IFERROR(IF(OR($C$67=FALSE,LEFT($B65,3)&lt;&gt;"NOX"),S57*INDEX('Damage costs'!$P$18:$P$70,MATCH($B65,'Damage costs'!$C$18:$C$70,0))/1000,S57*INDEX('Damage costs'!$T$18:$T$70,MATCH($B65,'Damage costs'!$C$18:$C$70,0))/1000),"")</f>
        <v/>
      </c>
      <c r="T65" s="59" t="str">
        <f>IFERROR(IF(OR($C$67=FALSE,LEFT($B65,3)&lt;&gt;"NOX"),T57*INDEX('Damage costs'!$P$18:$P$70,MATCH($B65,'Damage costs'!$C$18:$C$70,0))/1000,T57*INDEX('Damage costs'!$T$18:$T$70,MATCH($B65,'Damage costs'!$C$18:$C$70,0))/1000),"")</f>
        <v/>
      </c>
      <c r="U65" s="59" t="str">
        <f>IFERROR(IF(OR($C$67=FALSE,LEFT($B65,3)&lt;&gt;"NOX"),U57*INDEX('Damage costs'!$P$18:$P$70,MATCH($B65,'Damage costs'!$C$18:$C$70,0))/1000,U57*INDEX('Damage costs'!$T$18:$T$70,MATCH($B65,'Damage costs'!$C$18:$C$70,0))/1000),"")</f>
        <v/>
      </c>
      <c r="V65" s="59" t="str">
        <f>IFERROR(IF(OR($C$67=FALSE,LEFT($B65,3)&lt;&gt;"NOX"),V57*INDEX('Damage costs'!$P$18:$P$70,MATCH($B65,'Damage costs'!$C$18:$C$70,0))/1000,V57*INDEX('Damage costs'!$T$18:$T$70,MATCH($B65,'Damage costs'!$C$18:$C$70,0))/1000),"")</f>
        <v/>
      </c>
      <c r="W65" s="59" t="str">
        <f>IFERROR(IF(OR($C$67=FALSE,LEFT($B65,3)&lt;&gt;"NOX"),W57*INDEX('Damage costs'!$P$18:$P$70,MATCH($B65,'Damage costs'!$C$18:$C$70,0))/1000,W57*INDEX('Damage costs'!$T$18:$T$70,MATCH($B65,'Damage costs'!$C$18:$C$70,0))/1000),"")</f>
        <v/>
      </c>
      <c r="X65" s="59" t="str">
        <f>IFERROR(IF(OR($C$67=FALSE,LEFT($B65,3)&lt;&gt;"NOX"),X57*INDEX('Damage costs'!$P$18:$P$70,MATCH($B65,'Damage costs'!$C$18:$C$70,0))/1000,X57*INDEX('Damage costs'!$T$18:$T$70,MATCH($B65,'Damage costs'!$C$18:$C$70,0))/1000),"")</f>
        <v/>
      </c>
      <c r="Y65" s="59" t="str">
        <f>IFERROR(IF(OR($C$67=FALSE,LEFT($B65,3)&lt;&gt;"NOX"),Y57*INDEX('Damage costs'!$P$18:$P$70,MATCH($B65,'Damage costs'!$C$18:$C$70,0))/1000,Y57*INDEX('Damage costs'!$T$18:$T$70,MATCH($B65,'Damage costs'!$C$18:$C$70,0))/1000),"")</f>
        <v/>
      </c>
      <c r="Z65" s="59" t="str">
        <f>IFERROR(IF(OR($C$67=FALSE,LEFT($B65,3)&lt;&gt;"NOX"),Z57*INDEX('Damage costs'!$P$18:$P$70,MATCH($B65,'Damage costs'!$C$18:$C$70,0))/1000,Z57*INDEX('Damage costs'!$T$18:$T$70,MATCH($B65,'Damage costs'!$C$18:$C$70,0))/1000),"")</f>
        <v/>
      </c>
      <c r="AA65" s="59" t="str">
        <f>IFERROR(IF(OR($C$67=FALSE,LEFT($B65,3)&lt;&gt;"NOX"),AA57*INDEX('Damage costs'!$P$18:$P$70,MATCH($B65,'Damage costs'!$C$18:$C$70,0))/1000,AA57*INDEX('Damage costs'!$T$18:$T$70,MATCH($B65,'Damage costs'!$C$18:$C$70,0))/1000),"")</f>
        <v/>
      </c>
      <c r="AB65" s="59" t="str">
        <f>IFERROR(IF(OR($C$67=FALSE,LEFT($B65,3)&lt;&gt;"NOX"),AB57*INDEX('Damage costs'!$P$18:$P$70,MATCH($B65,'Damage costs'!$C$18:$C$70,0))/1000,AB57*INDEX('Damage costs'!$T$18:$T$70,MATCH($B65,'Damage costs'!$C$18:$C$70,0))/1000),"")</f>
        <v/>
      </c>
      <c r="AC65" s="59" t="str">
        <f>IFERROR(IF(OR($C$67=FALSE,LEFT($B65,3)&lt;&gt;"NOX"),AC57*INDEX('Damage costs'!$P$18:$P$70,MATCH($B65,'Damage costs'!$C$18:$C$70,0))/1000,AC57*INDEX('Damage costs'!$T$18:$T$70,MATCH($B65,'Damage costs'!$C$18:$C$70,0))/1000),"")</f>
        <v/>
      </c>
      <c r="AD65" s="59" t="str">
        <f>IFERROR(IF(OR($C$67=FALSE,LEFT($B65,3)&lt;&gt;"NOX"),AD57*INDEX('Damage costs'!$P$18:$P$70,MATCH($B65,'Damage costs'!$C$18:$C$70,0))/1000,AD57*INDEX('Damage costs'!$T$18:$T$70,MATCH($B65,'Damage costs'!$C$18:$C$70,0))/1000),"")</f>
        <v/>
      </c>
      <c r="AE65" s="59" t="str">
        <f>IFERROR(IF(OR($C$67=FALSE,LEFT($B65,3)&lt;&gt;"NOX"),AE57*INDEX('Damage costs'!$P$18:$P$70,MATCH($B65,'Damage costs'!$C$18:$C$70,0))/1000,AE57*INDEX('Damage costs'!$T$18:$T$70,MATCH($B65,'Damage costs'!$C$18:$C$70,0))/1000),"")</f>
        <v/>
      </c>
      <c r="AF65" s="59" t="str">
        <f>IFERROR(IF(OR($C$67=FALSE,LEFT($B65,3)&lt;&gt;"NOX"),AF57*INDEX('Damage costs'!$P$18:$P$70,MATCH($B65,'Damage costs'!$C$18:$C$70,0))/1000,AF57*INDEX('Damage costs'!$T$18:$T$70,MATCH($B65,'Damage costs'!$C$18:$C$70,0))/1000),"")</f>
        <v/>
      </c>
      <c r="AG65" s="59" t="str">
        <f>IFERROR(IF(OR($C$67=FALSE,LEFT($B65,3)&lt;&gt;"NOX"),AG57*INDEX('Damage costs'!$P$18:$P$70,MATCH($B65,'Damage costs'!$C$18:$C$70,0))/1000,AG57*INDEX('Damage costs'!$T$18:$T$70,MATCH($B65,'Damage costs'!$C$18:$C$70,0))/1000),"")</f>
        <v/>
      </c>
      <c r="AH65" s="59" t="str">
        <f>IFERROR(IF(OR($C$67=FALSE,LEFT($B65,3)&lt;&gt;"NOX"),AH57*INDEX('Damage costs'!$P$18:$P$70,MATCH($B65,'Damage costs'!$C$18:$C$70,0))/1000,AH57*INDEX('Damage costs'!$T$18:$T$70,MATCH($B65,'Damage costs'!$C$18:$C$70,0))/1000),"")</f>
        <v/>
      </c>
      <c r="AI65" s="59" t="str">
        <f>IFERROR(IF(OR($C$67=FALSE,LEFT($B65,3)&lt;&gt;"NOX"),AI57*INDEX('Damage costs'!$P$18:$P$70,MATCH($B65,'Damage costs'!$C$18:$C$70,0))/1000,AI57*INDEX('Damage costs'!$T$18:$T$70,MATCH($B65,'Damage costs'!$C$18:$C$70,0))/1000),"")</f>
        <v/>
      </c>
      <c r="AJ65" s="59" t="str">
        <f>IFERROR(IF(OR($C$67=FALSE,LEFT($B65,3)&lt;&gt;"NOX"),AJ57*INDEX('Damage costs'!$P$18:$P$70,MATCH($B65,'Damage costs'!$C$18:$C$70,0))/1000,AJ57*INDEX('Damage costs'!$T$18:$T$70,MATCH($B65,'Damage costs'!$C$18:$C$70,0))/1000),"")</f>
        <v/>
      </c>
      <c r="AK65" s="59" t="str">
        <f>IFERROR(IF(OR($C$67=FALSE,LEFT($B65,3)&lt;&gt;"NOX"),AK57*INDEX('Damage costs'!$P$18:$P$70,MATCH($B65,'Damage costs'!$C$18:$C$70,0))/1000,AK57*INDEX('Damage costs'!$T$18:$T$70,MATCH($B65,'Damage costs'!$C$18:$C$70,0))/1000),"")</f>
        <v/>
      </c>
      <c r="AL65" s="59" t="str">
        <f>IFERROR(IF(OR($C$67=FALSE,LEFT($B65,3)&lt;&gt;"NOX"),AL57*INDEX('Damage costs'!$P$18:$P$70,MATCH($B65,'Damage costs'!$C$18:$C$70,0))/1000,AL57*INDEX('Damage costs'!$T$18:$T$70,MATCH($B65,'Damage costs'!$C$18:$C$70,0))/1000),"")</f>
        <v/>
      </c>
      <c r="AM65" s="59" t="str">
        <f>IFERROR(IF(OR($C$67=FALSE,LEFT($B65,3)&lt;&gt;"NOX"),AM57*INDEX('Damage costs'!$P$18:$P$70,MATCH($B65,'Damage costs'!$C$18:$C$70,0))/1000,AM57*INDEX('Damage costs'!$T$18:$T$70,MATCH($B65,'Damage costs'!$C$18:$C$70,0))/1000),"")</f>
        <v/>
      </c>
      <c r="AN65" s="59" t="str">
        <f>IFERROR(IF(OR($C$67=FALSE,LEFT($B65,3)&lt;&gt;"NOX"),AN57*INDEX('Damage costs'!$P$18:$P$70,MATCH($B65,'Damage costs'!$C$18:$C$70,0))/1000,AN57*INDEX('Damage costs'!$T$18:$T$70,MATCH($B65,'Damage costs'!$C$18:$C$70,0))/1000),"")</f>
        <v/>
      </c>
      <c r="AO65" s="59" t="str">
        <f>IFERROR(IF(OR($C$67=FALSE,LEFT($B65,3)&lt;&gt;"NOX"),AO57*INDEX('Damage costs'!$P$18:$P$70,MATCH($B65,'Damage costs'!$C$18:$C$70,0))/1000,AO57*INDEX('Damage costs'!$T$18:$T$70,MATCH($B65,'Damage costs'!$C$18:$C$70,0))/1000),"")</f>
        <v/>
      </c>
      <c r="AP65" s="59" t="str">
        <f>IFERROR(IF(OR($C$67=FALSE,LEFT($B65,3)&lt;&gt;"NOX"),AP57*INDEX('Damage costs'!$P$18:$P$70,MATCH($B65,'Damage costs'!$C$18:$C$70,0))/1000,AP57*INDEX('Damage costs'!$T$18:$T$70,MATCH($B65,'Damage costs'!$C$18:$C$70,0))/1000),"")</f>
        <v/>
      </c>
      <c r="AQ65" s="59" t="str">
        <f>IFERROR(IF(OR($C$67=FALSE,LEFT($B65,3)&lt;&gt;"NOX"),AQ57*INDEX('Damage costs'!$P$18:$P$70,MATCH($B65,'Damage costs'!$C$18:$C$70,0))/1000,AQ57*INDEX('Damage costs'!$T$18:$T$70,MATCH($B65,'Damage costs'!$C$18:$C$70,0))/1000),"")</f>
        <v/>
      </c>
      <c r="AR65" s="59" t="str">
        <f>IFERROR(IF(OR($C$67=FALSE,LEFT($B65,3)&lt;&gt;"NOX"),AR57*INDEX('Damage costs'!$P$18:$P$70,MATCH($B65,'Damage costs'!$C$18:$C$70,0))/1000,AR57*INDEX('Damage costs'!$T$18:$T$70,MATCH($B65,'Damage costs'!$C$18:$C$70,0))/1000),"")</f>
        <v/>
      </c>
      <c r="AS65" s="59" t="str">
        <f>IFERROR(IF(OR($C$67=FALSE,LEFT($B65,3)&lt;&gt;"NOX"),AS57*INDEX('Damage costs'!$P$18:$P$70,MATCH($B65,'Damage costs'!$C$18:$C$70,0))/1000,AS57*INDEX('Damage costs'!$T$18:$T$70,MATCH($B65,'Damage costs'!$C$18:$C$70,0))/1000),"")</f>
        <v/>
      </c>
      <c r="AT65" s="59" t="str">
        <f>IFERROR(IF(OR($C$67=FALSE,LEFT($B65,3)&lt;&gt;"NOX"),AT57*INDEX('Damage costs'!$P$18:$P$70,MATCH($B65,'Damage costs'!$C$18:$C$70,0))/1000,AT57*INDEX('Damage costs'!$T$18:$T$70,MATCH($B65,'Damage costs'!$C$18:$C$70,0))/1000),"")</f>
        <v/>
      </c>
      <c r="AU65" s="59" t="str">
        <f>IFERROR(IF(OR($C$67=FALSE,LEFT($B65,3)&lt;&gt;"NOX"),AU57*INDEX('Damage costs'!$P$18:$P$70,MATCH($B65,'Damage costs'!$C$18:$C$70,0))/1000,AU57*INDEX('Damage costs'!$T$18:$T$70,MATCH($B65,'Damage costs'!$C$18:$C$70,0))/1000),"")</f>
        <v/>
      </c>
      <c r="AV65" s="59" t="str">
        <f>IFERROR(IF(OR($C$67=FALSE,LEFT($B65,3)&lt;&gt;"NOX"),AV57*INDEX('Damage costs'!$P$18:$P$70,MATCH($B65,'Damage costs'!$C$18:$C$70,0))/1000,AV57*INDEX('Damage costs'!$T$18:$T$70,MATCH($B65,'Damage costs'!$C$18:$C$70,0))/1000),"")</f>
        <v/>
      </c>
      <c r="AW65" s="59" t="str">
        <f>IFERROR(IF(OR($C$67=FALSE,LEFT($B65,3)&lt;&gt;"NOX"),AW57*INDEX('Damage costs'!$P$18:$P$70,MATCH($B65,'Damage costs'!$C$18:$C$70,0))/1000,AW57*INDEX('Damage costs'!$T$18:$T$70,MATCH($B65,'Damage costs'!$C$18:$C$70,0))/1000),"")</f>
        <v/>
      </c>
      <c r="AX65" s="59" t="str">
        <f>IFERROR(IF(OR($C$67=FALSE,LEFT($B65,3)&lt;&gt;"NOX"),AX57*INDEX('Damage costs'!$P$18:$P$70,MATCH($B65,'Damage costs'!$C$18:$C$70,0))/1000,AX57*INDEX('Damage costs'!$T$18:$T$70,MATCH($B65,'Damage costs'!$C$18:$C$70,0))/1000),"")</f>
        <v/>
      </c>
      <c r="AY65" s="59" t="str">
        <f>IFERROR(IF(OR($C$67=FALSE,LEFT($B65,3)&lt;&gt;"NOX"),AY57*INDEX('Damage costs'!$P$18:$P$70,MATCH($B65,'Damage costs'!$C$18:$C$70,0))/1000,AY57*INDEX('Damage costs'!$T$18:$T$70,MATCH($B65,'Damage costs'!$C$18:$C$70,0))/1000),"")</f>
        <v/>
      </c>
      <c r="AZ65" s="59" t="str">
        <f>IFERROR(IF(OR($C$67=FALSE,LEFT($B65,3)&lt;&gt;"NOX"),AZ57*INDEX('Damage costs'!$P$18:$P$70,MATCH($B65,'Damage costs'!$C$18:$C$70,0))/1000,AZ57*INDEX('Damage costs'!$T$18:$T$70,MATCH($B65,'Damage costs'!$C$18:$C$70,0))/1000),"")</f>
        <v/>
      </c>
      <c r="BA65" s="59" t="str">
        <f>IFERROR(IF(OR($C$67=FALSE,LEFT($B65,3)&lt;&gt;"NOX"),BA57*INDEX('Damage costs'!$P$18:$P$70,MATCH($B65,'Damage costs'!$C$18:$C$70,0))/1000,BA57*INDEX('Damage costs'!$T$18:$T$70,MATCH($B65,'Damage costs'!$C$18:$C$70,0))/1000),"")</f>
        <v/>
      </c>
      <c r="BB65" s="59" t="str">
        <f>IFERROR(IF(OR($C$67=FALSE,LEFT($B65,3)&lt;&gt;"NOX"),BB57*INDEX('Damage costs'!$P$18:$P$70,MATCH($B65,'Damage costs'!$C$18:$C$70,0))/1000,BB57*INDEX('Damage costs'!$T$18:$T$70,MATCH($B65,'Damage costs'!$C$18:$C$70,0))/1000),"")</f>
        <v/>
      </c>
      <c r="BC65" s="59" t="str">
        <f>IFERROR(IF(OR($C$67=FALSE,LEFT($B65,3)&lt;&gt;"NOX"),BC57*INDEX('Damage costs'!$P$18:$P$70,MATCH($B65,'Damage costs'!$C$18:$C$70,0))/1000,BC57*INDEX('Damage costs'!$T$18:$T$70,MATCH($B65,'Damage costs'!$C$18:$C$70,0))/1000),"")</f>
        <v/>
      </c>
      <c r="BD65" s="59" t="str">
        <f>IFERROR(IF(OR($C$67=FALSE,LEFT($B65,3)&lt;&gt;"NOX"),BD57*INDEX('Damage costs'!$P$18:$P$70,MATCH($B65,'Damage costs'!$C$18:$C$70,0))/1000,BD57*INDEX('Damage costs'!$T$18:$T$70,MATCH($B65,'Damage costs'!$C$18:$C$70,0))/1000),"")</f>
        <v/>
      </c>
      <c r="BE65" s="59" t="str">
        <f>IFERROR(IF(OR($C$67=FALSE,LEFT($B65,3)&lt;&gt;"NOX"),BE57*INDEX('Damage costs'!$P$18:$P$70,MATCH($B65,'Damage costs'!$C$18:$C$70,0))/1000,BE57*INDEX('Damage costs'!$T$18:$T$70,MATCH($B65,'Damage costs'!$C$18:$C$70,0))/1000),"")</f>
        <v/>
      </c>
      <c r="BF65" s="59" t="str">
        <f>IFERROR(IF(OR($C$67=FALSE,LEFT($B65,3)&lt;&gt;"NOX"),BF57*INDEX('Damage costs'!$P$18:$P$70,MATCH($B65,'Damage costs'!$C$18:$C$70,0))/1000,BF57*INDEX('Damage costs'!$T$18:$T$70,MATCH($B65,'Damage costs'!$C$18:$C$70,0))/1000),"")</f>
        <v/>
      </c>
      <c r="BG65" s="59" t="str">
        <f>IFERROR(IF(OR($C$67=FALSE,LEFT($B65,3)&lt;&gt;"NOX"),BG57*INDEX('Damage costs'!$P$18:$P$70,MATCH($B65,'Damage costs'!$C$18:$C$70,0))/1000,BG57*INDEX('Damage costs'!$T$18:$T$70,MATCH($B65,'Damage costs'!$C$18:$C$70,0))/1000),"")</f>
        <v/>
      </c>
      <c r="BH65" s="59" t="str">
        <f>IFERROR(IF(OR($C$67=FALSE,LEFT($B65,3)&lt;&gt;"NOX"),BH57*INDEX('Damage costs'!$P$18:$P$70,MATCH($B65,'Damage costs'!$C$18:$C$70,0))/1000,BH57*INDEX('Damage costs'!$T$18:$T$70,MATCH($B65,'Damage costs'!$C$18:$C$70,0))/1000),"")</f>
        <v/>
      </c>
      <c r="BI65" s="59" t="str">
        <f>IFERROR(IF(OR($C$67=FALSE,LEFT($B65,3)&lt;&gt;"NOX"),BI57*INDEX('Damage costs'!$P$18:$P$70,MATCH($B65,'Damage costs'!$C$18:$C$70,0))/1000,BI57*INDEX('Damage costs'!$T$18:$T$70,MATCH($B65,'Damage costs'!$C$18:$C$70,0))/1000),"")</f>
        <v/>
      </c>
      <c r="BJ65" s="59" t="str">
        <f>IFERROR(IF(OR($C$67=FALSE,LEFT($B65,3)&lt;&gt;"NOX"),BJ57*INDEX('Damage costs'!$P$18:$P$70,MATCH($B65,'Damage costs'!$C$18:$C$70,0))/1000,BJ57*INDEX('Damage costs'!$T$18:$T$70,MATCH($B65,'Damage costs'!$C$18:$C$70,0))/1000),"")</f>
        <v/>
      </c>
      <c r="BK65" s="59" t="str">
        <f>IFERROR(IF(OR($C$67=FALSE,LEFT($B65,3)&lt;&gt;"NOX"),BK57*INDEX('Damage costs'!$P$18:$P$70,MATCH($B65,'Damage costs'!$C$18:$C$70,0))/1000,BK57*INDEX('Damage costs'!$T$18:$T$70,MATCH($B65,'Damage costs'!$C$18:$C$70,0))/1000),"")</f>
        <v/>
      </c>
      <c r="BL65" s="59" t="str">
        <f>IFERROR(IF(OR($C$67=FALSE,LEFT($B65,3)&lt;&gt;"NOX"),BL57*INDEX('Damage costs'!$P$18:$P$70,MATCH($B65,'Damage costs'!$C$18:$C$70,0))/1000,BL57*INDEX('Damage costs'!$T$18:$T$70,MATCH($B65,'Damage costs'!$C$18:$C$70,0))/1000),"")</f>
        <v/>
      </c>
      <c r="BM65" s="59" t="str">
        <f>IFERROR(IF(OR($C$67=FALSE,LEFT($B65,3)&lt;&gt;"NOX"),BM57*INDEX('Damage costs'!$P$18:$P$70,MATCH($B65,'Damage costs'!$C$18:$C$70,0))/1000,BM57*INDEX('Damage costs'!$T$18:$T$70,MATCH($B65,'Damage costs'!$C$18:$C$70,0))/1000),"")</f>
        <v/>
      </c>
      <c r="BN65" s="59" t="str">
        <f>IFERROR(IF(OR($C$67=FALSE,LEFT($B65,3)&lt;&gt;"NOX"),BN57*INDEX('Damage costs'!$P$18:$P$70,MATCH($B65,'Damage costs'!$C$18:$C$70,0))/1000,BN57*INDEX('Damage costs'!$T$18:$T$70,MATCH($B65,'Damage costs'!$C$18:$C$70,0))/1000),"")</f>
        <v/>
      </c>
      <c r="BO65" s="59" t="str">
        <f>IFERROR(IF(OR($C$67=FALSE,LEFT($B65,3)&lt;&gt;"NOX"),BO57*INDEX('Damage costs'!$P$18:$P$70,MATCH($B65,'Damage costs'!$C$18:$C$70,0))/1000,BO57*INDEX('Damage costs'!$T$18:$T$70,MATCH($B65,'Damage costs'!$C$18:$C$70,0))/1000),"")</f>
        <v/>
      </c>
      <c r="BP65" s="59" t="str">
        <f>IFERROR(IF(OR($C$67=FALSE,LEFT($B65,3)&lt;&gt;"NOX"),BP57*INDEX('Damage costs'!$P$18:$P$70,MATCH($B65,'Damage costs'!$C$18:$C$70,0))/1000,BP57*INDEX('Damage costs'!$T$18:$T$70,MATCH($B65,'Damage costs'!$C$18:$C$70,0))/1000),"")</f>
        <v/>
      </c>
      <c r="BQ65" s="59" t="str">
        <f>IFERROR(IF(OR($C$67=FALSE,LEFT($B65,3)&lt;&gt;"NOX"),BQ57*INDEX('Damage costs'!$P$18:$P$70,MATCH($B65,'Damage costs'!$C$18:$C$70,0))/1000,BQ57*INDEX('Damage costs'!$T$18:$T$70,MATCH($B65,'Damage costs'!$C$18:$C$70,0))/1000),"")</f>
        <v/>
      </c>
      <c r="BR65" s="59" t="str">
        <f>IFERROR(IF(OR($C$67=FALSE,LEFT($B65,3)&lt;&gt;"NOX"),BR57*INDEX('Damage costs'!$P$18:$P$70,MATCH($B65,'Damage costs'!$C$18:$C$70,0))/1000,BR57*INDEX('Damage costs'!$T$18:$T$70,MATCH($B65,'Damage costs'!$C$18:$C$70,0))/1000),"")</f>
        <v/>
      </c>
      <c r="BS65" s="59" t="str">
        <f>IFERROR(IF(OR($C$67=FALSE,LEFT($B65,3)&lt;&gt;"NOX"),BS57*INDEX('Damage costs'!$P$18:$P$70,MATCH($B65,'Damage costs'!$C$18:$C$70,0))/1000,BS57*INDEX('Damage costs'!$T$18:$T$70,MATCH($B65,'Damage costs'!$C$18:$C$70,0))/1000),"")</f>
        <v/>
      </c>
      <c r="BT65" s="59" t="str">
        <f>IFERROR(IF(OR($C$67=FALSE,LEFT($B65,3)&lt;&gt;"NOX"),BT57*INDEX('Damage costs'!$P$18:$P$70,MATCH($B65,'Damage costs'!$C$18:$C$70,0))/1000,BT57*INDEX('Damage costs'!$T$18:$T$70,MATCH($B65,'Damage costs'!$C$18:$C$70,0))/1000),"")</f>
        <v/>
      </c>
      <c r="BU65" s="59" t="str">
        <f>IFERROR(IF(OR($C$67=FALSE,LEFT($B65,3)&lt;&gt;"NOX"),BU57*INDEX('Damage costs'!$P$18:$P$70,MATCH($B65,'Damage costs'!$C$18:$C$70,0))/1000,BU57*INDEX('Damage costs'!$T$18:$T$70,MATCH($B65,'Damage costs'!$C$18:$C$70,0))/1000),"")</f>
        <v/>
      </c>
      <c r="BV65" s="59" t="str">
        <f>IFERROR(IF(OR($C$67=FALSE,LEFT($B65,3)&lt;&gt;"NOX"),BV57*INDEX('Damage costs'!$P$18:$P$70,MATCH($B65,'Damage costs'!$C$18:$C$70,0))/1000,BV57*INDEX('Damage costs'!$T$18:$T$70,MATCH($B65,'Damage costs'!$C$18:$C$70,0))/1000),"")</f>
        <v/>
      </c>
      <c r="BW65" s="59" t="str">
        <f>IFERROR(IF(OR($C$67=FALSE,LEFT($B65,3)&lt;&gt;"NOX"),BW57*INDEX('Damage costs'!$P$18:$P$70,MATCH($B65,'Damage costs'!$C$18:$C$70,0))/1000,BW57*INDEX('Damage costs'!$T$18:$T$70,MATCH($B65,'Damage costs'!$C$18:$C$70,0))/1000),"")</f>
        <v/>
      </c>
      <c r="BX65" s="59" t="str">
        <f>IFERROR(IF(OR($C$67=FALSE,LEFT($B65,3)&lt;&gt;"NOX"),BX57*INDEX('Damage costs'!$P$18:$P$70,MATCH($B65,'Damage costs'!$C$18:$C$70,0))/1000,BX57*INDEX('Damage costs'!$T$18:$T$70,MATCH($B65,'Damage costs'!$C$18:$C$70,0))/1000),"")</f>
        <v/>
      </c>
      <c r="BY65" s="59" t="str">
        <f>IFERROR(IF(OR($C$67=FALSE,LEFT($B65,3)&lt;&gt;"NOX"),BY57*INDEX('Damage costs'!$P$18:$P$70,MATCH($B65,'Damage costs'!$C$18:$C$70,0))/1000,BY57*INDEX('Damage costs'!$T$18:$T$70,MATCH($B65,'Damage costs'!$C$18:$C$70,0))/1000),"")</f>
        <v/>
      </c>
      <c r="BZ65" s="59" t="str">
        <f>IFERROR(IF(OR($C$67=FALSE,LEFT($B65,3)&lt;&gt;"NOX"),BZ57*INDEX('Damage costs'!$P$18:$P$70,MATCH($B65,'Damage costs'!$C$18:$C$70,0))/1000,BZ57*INDEX('Damage costs'!$T$18:$T$70,MATCH($B65,'Damage costs'!$C$18:$C$70,0))/1000),"")</f>
        <v/>
      </c>
      <c r="CA65" s="59" t="str">
        <f>IFERROR(IF(OR($C$67=FALSE,LEFT($B65,3)&lt;&gt;"NOX"),CA57*INDEX('Damage costs'!$P$18:$P$70,MATCH($B65,'Damage costs'!$C$18:$C$70,0))/1000,CA57*INDEX('Damage costs'!$T$18:$T$70,MATCH($B65,'Damage costs'!$C$18:$C$70,0))/1000),"")</f>
        <v/>
      </c>
      <c r="CB65" s="59" t="str">
        <f>IFERROR(IF(OR($C$67=FALSE,LEFT($B65,3)&lt;&gt;"NOX"),CB57*INDEX('Damage costs'!$P$18:$P$70,MATCH($B65,'Damage costs'!$C$18:$C$70,0))/1000,CB57*INDEX('Damage costs'!$T$18:$T$70,MATCH($B65,'Damage costs'!$C$18:$C$70,0))/1000),"")</f>
        <v/>
      </c>
      <c r="CC65" s="59" t="str">
        <f>IFERROR(IF(OR($C$67=FALSE,LEFT($B65,3)&lt;&gt;"NOX"),CC57*INDEX('Damage costs'!$P$18:$P$70,MATCH($B65,'Damage costs'!$C$18:$C$70,0))/1000,CC57*INDEX('Damage costs'!$T$18:$T$70,MATCH($B65,'Damage costs'!$C$18:$C$70,0))/1000),"")</f>
        <v/>
      </c>
      <c r="CD65" s="59" t="str">
        <f>IFERROR(IF(OR($C$67=FALSE,LEFT($B65,3)&lt;&gt;"NOX"),CD57*INDEX('Damage costs'!$P$18:$P$70,MATCH($B65,'Damage costs'!$C$18:$C$70,0))/1000,CD57*INDEX('Damage costs'!$T$18:$T$70,MATCH($B65,'Damage costs'!$C$18:$C$70,0))/1000),"")</f>
        <v/>
      </c>
      <c r="CE65" s="59" t="str">
        <f>IFERROR(IF(OR($C$67=FALSE,LEFT($B65,3)&lt;&gt;"NOX"),CE57*INDEX('Damage costs'!$P$18:$P$70,MATCH($B65,'Damage costs'!$C$18:$C$70,0))/1000,CE57*INDEX('Damage costs'!$T$18:$T$70,MATCH($B65,'Damage costs'!$C$18:$C$70,0))/1000),"")</f>
        <v/>
      </c>
      <c r="CF65" s="59" t="str">
        <f>IFERROR(IF(OR($C$67=FALSE,LEFT($B65,3)&lt;&gt;"NOX"),CF57*INDEX('Damage costs'!$P$18:$P$70,MATCH($B65,'Damage costs'!$C$18:$C$70,0))/1000,CF57*INDEX('Damage costs'!$T$18:$T$70,MATCH($B65,'Damage costs'!$C$18:$C$70,0))/1000),"")</f>
        <v/>
      </c>
      <c r="CG65" s="59" t="str">
        <f>IFERROR(IF(OR($C$67=FALSE,LEFT($B65,3)&lt;&gt;"NOX"),CG57*INDEX('Damage costs'!$P$18:$P$70,MATCH($B65,'Damage costs'!$C$18:$C$70,0))/1000,CG57*INDEX('Damage costs'!$T$18:$T$70,MATCH($B65,'Damage costs'!$C$18:$C$70,0))/1000),"")</f>
        <v/>
      </c>
      <c r="CH65" s="59" t="str">
        <f>IFERROR(IF(OR($C$67=FALSE,LEFT($B65,3)&lt;&gt;"NOX"),CH57*INDEX('Damage costs'!$P$18:$P$70,MATCH($B65,'Damage costs'!$C$18:$C$70,0))/1000,CH57*INDEX('Damage costs'!$T$18:$T$70,MATCH($B65,'Damage costs'!$C$18:$C$70,0))/1000),"")</f>
        <v/>
      </c>
      <c r="CI65" s="59" t="str">
        <f>IFERROR(IF(OR($C$67=FALSE,LEFT($B65,3)&lt;&gt;"NOX"),CI57*INDEX('Damage costs'!$P$18:$P$70,MATCH($B65,'Damage costs'!$C$18:$C$70,0))/1000,CI57*INDEX('Damage costs'!$T$18:$T$70,MATCH($B65,'Damage costs'!$C$18:$C$70,0))/1000),"")</f>
        <v/>
      </c>
      <c r="CJ65" s="59" t="str">
        <f>IFERROR(IF(OR($C$67=FALSE,LEFT($B65,3)&lt;&gt;"NOX"),CJ57*INDEX('Damage costs'!$P$18:$P$70,MATCH($B65,'Damage costs'!$C$18:$C$70,0))/1000,CJ57*INDEX('Damage costs'!$T$18:$T$70,MATCH($B65,'Damage costs'!$C$18:$C$70,0))/1000),"")</f>
        <v/>
      </c>
      <c r="CK65" s="59" t="str">
        <f>IFERROR(IF(OR($C$67=FALSE,LEFT($B65,3)&lt;&gt;"NOX"),CK57*INDEX('Damage costs'!$P$18:$P$70,MATCH($B65,'Damage costs'!$C$18:$C$70,0))/1000,CK57*INDEX('Damage costs'!$T$18:$T$70,MATCH($B65,'Damage costs'!$C$18:$C$70,0))/1000),"")</f>
        <v/>
      </c>
      <c r="CL65" s="59" t="str">
        <f>IFERROR(IF(OR($C$67=FALSE,LEFT($B65,3)&lt;&gt;"NOX"),CL57*INDEX('Damage costs'!$P$18:$P$70,MATCH($B65,'Damage costs'!$C$18:$C$70,0))/1000,CL57*INDEX('Damage costs'!$T$18:$T$70,MATCH($B65,'Damage costs'!$C$18:$C$70,0))/1000),"")</f>
        <v/>
      </c>
      <c r="CM65" s="59" t="str">
        <f>IFERROR(IF(OR($C$67=FALSE,LEFT($B65,3)&lt;&gt;"NOX"),CM57*INDEX('Damage costs'!$P$18:$P$70,MATCH($B65,'Damage costs'!$C$18:$C$70,0))/1000,CM57*INDEX('Damage costs'!$T$18:$T$70,MATCH($B65,'Damage costs'!$C$18:$C$70,0))/1000),"")</f>
        <v/>
      </c>
      <c r="CN65" s="59" t="str">
        <f>IFERROR(IF(OR($C$67=FALSE,LEFT($B65,3)&lt;&gt;"NOX"),CN57*INDEX('Damage costs'!$P$18:$P$70,MATCH($B65,'Damage costs'!$C$18:$C$70,0))/1000,CN57*INDEX('Damage costs'!$T$18:$T$70,MATCH($B65,'Damage costs'!$C$18:$C$70,0))/1000),"")</f>
        <v/>
      </c>
      <c r="CO65" s="59" t="str">
        <f>IFERROR(IF(OR($C$67=FALSE,LEFT($B65,3)&lt;&gt;"NOX"),CO57*INDEX('Damage costs'!$P$18:$P$70,MATCH($B65,'Damage costs'!$C$18:$C$70,0))/1000,CO57*INDEX('Damage costs'!$T$18:$T$70,MATCH($B65,'Damage costs'!$C$18:$C$70,0))/1000),"")</f>
        <v/>
      </c>
      <c r="CP65" s="59" t="str">
        <f>IFERROR(IF(OR($C$67=FALSE,LEFT($B65,3)&lt;&gt;"NOX"),CP57*INDEX('Damage costs'!$P$18:$P$70,MATCH($B65,'Damage costs'!$C$18:$C$70,0))/1000,CP57*INDEX('Damage costs'!$T$18:$T$70,MATCH($B65,'Damage costs'!$C$18:$C$70,0))/1000),"")</f>
        <v/>
      </c>
      <c r="CQ65" s="59" t="str">
        <f>IFERROR(IF(OR($C$67=FALSE,LEFT($B65,3)&lt;&gt;"NOX"),CQ57*INDEX('Damage costs'!$P$18:$P$70,MATCH($B65,'Damage costs'!$C$18:$C$70,0))/1000,CQ57*INDEX('Damage costs'!$T$18:$T$70,MATCH($B65,'Damage costs'!$C$18:$C$70,0))/1000),"")</f>
        <v/>
      </c>
      <c r="CR65" s="59" t="str">
        <f>IFERROR(IF(OR($C$67=FALSE,LEFT($B65,3)&lt;&gt;"NOX"),CR57*INDEX('Damage costs'!$P$18:$P$70,MATCH($B65,'Damage costs'!$C$18:$C$70,0))/1000,CR57*INDEX('Damage costs'!$T$18:$T$70,MATCH($B65,'Damage costs'!$C$18:$C$70,0))/1000),"")</f>
        <v/>
      </c>
      <c r="CS65" s="59" t="str">
        <f>IFERROR(IF(OR($C$67=FALSE,LEFT($B65,3)&lt;&gt;"NOX"),CS57*INDEX('Damage costs'!$P$18:$P$70,MATCH($B65,'Damage costs'!$C$18:$C$70,0))/1000,CS57*INDEX('Damage costs'!$T$18:$T$70,MATCH($B65,'Damage costs'!$C$18:$C$70,0))/1000),"")</f>
        <v/>
      </c>
      <c r="CT65" s="59" t="str">
        <f>IFERROR(IF(OR($C$67=FALSE,LEFT($B65,3)&lt;&gt;"NOX"),CT57*INDEX('Damage costs'!$P$18:$P$70,MATCH($B65,'Damage costs'!$C$18:$C$70,0))/1000,CT57*INDEX('Damage costs'!$T$18:$T$70,MATCH($B65,'Damage costs'!$C$18:$C$70,0))/1000),"")</f>
        <v/>
      </c>
      <c r="CU65" s="59" t="str">
        <f>IFERROR(IF(OR($C$67=FALSE,LEFT($B65,3)&lt;&gt;"NOX"),CU57*INDEX('Damage costs'!$P$18:$P$70,MATCH($B65,'Damage costs'!$C$18:$C$70,0))/1000,CU57*INDEX('Damage costs'!$T$18:$T$70,MATCH($B65,'Damage costs'!$C$18:$C$70,0))/1000),"")</f>
        <v/>
      </c>
      <c r="CV65" s="59" t="str">
        <f>IFERROR(IF(OR($C$67=FALSE,LEFT($B65,3)&lt;&gt;"NOX"),CV57*INDEX('Damage costs'!$P$18:$P$70,MATCH($B65,'Damage costs'!$C$18:$C$70,0))/1000,CV57*INDEX('Damage costs'!$T$18:$T$70,MATCH($B65,'Damage costs'!$C$18:$C$70,0))/1000),"")</f>
        <v/>
      </c>
      <c r="CW65" s="59" t="str">
        <f>IFERROR(IF(OR($C$67=FALSE,LEFT($B65,3)&lt;&gt;"NOX"),CW57*INDEX('Damage costs'!$P$18:$P$70,MATCH($B65,'Damage costs'!$C$18:$C$70,0))/1000,CW57*INDEX('Damage costs'!$T$18:$T$70,MATCH($B65,'Damage costs'!$C$18:$C$70,0))/1000),"")</f>
        <v/>
      </c>
      <c r="CX65" s="59" t="str">
        <f>IFERROR(IF(OR($C$67=FALSE,LEFT($B65,3)&lt;&gt;"NOX"),CX57*INDEX('Damage costs'!$P$18:$P$70,MATCH($B65,'Damage costs'!$C$18:$C$70,0))/1000,CX57*INDEX('Damage costs'!$T$18:$T$70,MATCH($B65,'Damage costs'!$C$18:$C$70,0))/1000),"")</f>
        <v/>
      </c>
      <c r="CY65" s="59" t="str">
        <f>IFERROR(IF(OR($C$67=FALSE,LEFT($B65,3)&lt;&gt;"NOX"),CY57*INDEX('Damage costs'!$P$18:$P$70,MATCH($B65,'Damage costs'!$C$18:$C$70,0))/1000,CY57*INDEX('Damage costs'!$T$18:$T$70,MATCH($B65,'Damage costs'!$C$18:$C$70,0))/1000),"")</f>
        <v/>
      </c>
      <c r="CZ65" s="391"/>
    </row>
    <row r="66" spans="2:104" x14ac:dyDescent="0.25">
      <c r="B66" s="406">
        <f t="shared" si="27"/>
        <v>0</v>
      </c>
      <c r="C66" s="9" t="s">
        <v>1117</v>
      </c>
      <c r="D66" s="59" t="str">
        <f>IFERROR(IF(OR($C$67=FALSE,LEFT($B66,3)&lt;&gt;"NOX"),D58*INDEX('Damage costs'!$P$18:$P$70,MATCH($B66,'Damage costs'!$C$18:$C$70,0))/1000,D58*INDEX('Damage costs'!$T$18:$T$70,MATCH($B66,'Damage costs'!$C$18:$C$70,0))/1000),"")</f>
        <v/>
      </c>
      <c r="E66" s="59" t="str">
        <f>IFERROR(IF(OR($C$67=FALSE,LEFT($B66,3)&lt;&gt;"NOX"),E58*INDEX('Damage costs'!$P$18:$P$70,MATCH($B66,'Damage costs'!$C$18:$C$70,0))/1000,E58*INDEX('Damage costs'!$T$18:$T$70,MATCH($B66,'Damage costs'!$C$18:$C$70,0))/1000),"")</f>
        <v/>
      </c>
      <c r="F66" s="59" t="str">
        <f>IFERROR(IF(OR($C$67=FALSE,LEFT($B66,3)&lt;&gt;"NOX"),F58*INDEX('Damage costs'!$P$18:$P$70,MATCH($B66,'Damage costs'!$C$18:$C$70,0))/1000,F58*INDEX('Damage costs'!$T$18:$T$70,MATCH($B66,'Damage costs'!$C$18:$C$70,0))/1000),"")</f>
        <v/>
      </c>
      <c r="G66" s="59" t="str">
        <f>IFERROR(IF(OR($C$67=FALSE,LEFT($B66,3)&lt;&gt;"NOX"),G58*INDEX('Damage costs'!$P$18:$P$70,MATCH($B66,'Damage costs'!$C$18:$C$70,0))/1000,G58*INDEX('Damage costs'!$T$18:$T$70,MATCH($B66,'Damage costs'!$C$18:$C$70,0))/1000),"")</f>
        <v/>
      </c>
      <c r="H66" s="59" t="str">
        <f>IFERROR(IF(OR($C$67=FALSE,LEFT($B66,3)&lt;&gt;"NOX"),H58*INDEX('Damage costs'!$P$18:$P$70,MATCH($B66,'Damage costs'!$C$18:$C$70,0))/1000,H58*INDEX('Damage costs'!$T$18:$T$70,MATCH($B66,'Damage costs'!$C$18:$C$70,0))/1000),"")</f>
        <v/>
      </c>
      <c r="I66" s="59" t="str">
        <f>IFERROR(IF(OR($C$67=FALSE,LEFT($B66,3)&lt;&gt;"NOX"),I58*INDEX('Damage costs'!$P$18:$P$70,MATCH($B66,'Damage costs'!$C$18:$C$70,0))/1000,I58*INDEX('Damage costs'!$T$18:$T$70,MATCH($B66,'Damage costs'!$C$18:$C$70,0))/1000),"")</f>
        <v/>
      </c>
      <c r="J66" s="59" t="str">
        <f>IFERROR(IF(OR($C$67=FALSE,LEFT($B66,3)&lt;&gt;"NOX"),J58*INDEX('Damage costs'!$P$18:$P$70,MATCH($B66,'Damage costs'!$C$18:$C$70,0))/1000,J58*INDEX('Damage costs'!$T$18:$T$70,MATCH($B66,'Damage costs'!$C$18:$C$70,0))/1000),"")</f>
        <v/>
      </c>
      <c r="K66" s="59" t="str">
        <f>IFERROR(IF(OR($C$67=FALSE,LEFT($B66,3)&lt;&gt;"NOX"),K58*INDEX('Damage costs'!$P$18:$P$70,MATCH($B66,'Damage costs'!$C$18:$C$70,0))/1000,K58*INDEX('Damage costs'!$T$18:$T$70,MATCH($B66,'Damage costs'!$C$18:$C$70,0))/1000),"")</f>
        <v/>
      </c>
      <c r="L66" s="59" t="str">
        <f>IFERROR(IF(OR($C$67=FALSE,LEFT($B66,3)&lt;&gt;"NOX"),L58*INDEX('Damage costs'!$P$18:$P$70,MATCH($B66,'Damage costs'!$C$18:$C$70,0))/1000,L58*INDEX('Damage costs'!$T$18:$T$70,MATCH($B66,'Damage costs'!$C$18:$C$70,0))/1000),"")</f>
        <v/>
      </c>
      <c r="M66" s="59" t="str">
        <f>IFERROR(IF(OR($C$67=FALSE,LEFT($B66,3)&lt;&gt;"NOX"),M58*INDEX('Damage costs'!$P$18:$P$70,MATCH($B66,'Damage costs'!$C$18:$C$70,0))/1000,M58*INDEX('Damage costs'!$T$18:$T$70,MATCH($B66,'Damage costs'!$C$18:$C$70,0))/1000),"")</f>
        <v/>
      </c>
      <c r="N66" s="59" t="str">
        <f>IFERROR(IF(OR($C$67=FALSE,LEFT($B66,3)&lt;&gt;"NOX"),N58*INDEX('Damage costs'!$P$18:$P$70,MATCH($B66,'Damage costs'!$C$18:$C$70,0))/1000,N58*INDEX('Damage costs'!$T$18:$T$70,MATCH($B66,'Damage costs'!$C$18:$C$70,0))/1000),"")</f>
        <v/>
      </c>
      <c r="O66" s="59" t="str">
        <f>IFERROR(IF(OR($C$67=FALSE,LEFT($B66,3)&lt;&gt;"NOX"),O58*INDEX('Damage costs'!$P$18:$P$70,MATCH($B66,'Damage costs'!$C$18:$C$70,0))/1000,O58*INDEX('Damage costs'!$T$18:$T$70,MATCH($B66,'Damage costs'!$C$18:$C$70,0))/1000),"")</f>
        <v/>
      </c>
      <c r="P66" s="59" t="str">
        <f>IFERROR(IF(OR($C$67=FALSE,LEFT($B66,3)&lt;&gt;"NOX"),P58*INDEX('Damage costs'!$P$18:$P$70,MATCH($B66,'Damage costs'!$C$18:$C$70,0))/1000,P58*INDEX('Damage costs'!$T$18:$T$70,MATCH($B66,'Damage costs'!$C$18:$C$70,0))/1000),"")</f>
        <v/>
      </c>
      <c r="Q66" s="59" t="str">
        <f>IFERROR(IF(OR($C$67=FALSE,LEFT($B66,3)&lt;&gt;"NOX"),Q58*INDEX('Damage costs'!$P$18:$P$70,MATCH($B66,'Damage costs'!$C$18:$C$70,0))/1000,Q58*INDEX('Damage costs'!$T$18:$T$70,MATCH($B66,'Damage costs'!$C$18:$C$70,0))/1000),"")</f>
        <v/>
      </c>
      <c r="R66" s="59" t="str">
        <f>IFERROR(IF(OR($C$67=FALSE,LEFT($B66,3)&lt;&gt;"NOX"),R58*INDEX('Damage costs'!$P$18:$P$70,MATCH($B66,'Damage costs'!$C$18:$C$70,0))/1000,R58*INDEX('Damage costs'!$T$18:$T$70,MATCH($B66,'Damage costs'!$C$18:$C$70,0))/1000),"")</f>
        <v/>
      </c>
      <c r="S66" s="59" t="str">
        <f>IFERROR(IF(OR($C$67=FALSE,LEFT($B66,3)&lt;&gt;"NOX"),S58*INDEX('Damage costs'!$P$18:$P$70,MATCH($B66,'Damage costs'!$C$18:$C$70,0))/1000,S58*INDEX('Damage costs'!$T$18:$T$70,MATCH($B66,'Damage costs'!$C$18:$C$70,0))/1000),"")</f>
        <v/>
      </c>
      <c r="T66" s="59" t="str">
        <f>IFERROR(IF(OR($C$67=FALSE,LEFT($B66,3)&lt;&gt;"NOX"),T58*INDEX('Damage costs'!$P$18:$P$70,MATCH($B66,'Damage costs'!$C$18:$C$70,0))/1000,T58*INDEX('Damage costs'!$T$18:$T$70,MATCH($B66,'Damage costs'!$C$18:$C$70,0))/1000),"")</f>
        <v/>
      </c>
      <c r="U66" s="59" t="str">
        <f>IFERROR(IF(OR($C$67=FALSE,LEFT($B66,3)&lt;&gt;"NOX"),U58*INDEX('Damage costs'!$P$18:$P$70,MATCH($B66,'Damage costs'!$C$18:$C$70,0))/1000,U58*INDEX('Damage costs'!$T$18:$T$70,MATCH($B66,'Damage costs'!$C$18:$C$70,0))/1000),"")</f>
        <v/>
      </c>
      <c r="V66" s="59" t="str">
        <f>IFERROR(IF(OR($C$67=FALSE,LEFT($B66,3)&lt;&gt;"NOX"),V58*INDEX('Damage costs'!$P$18:$P$70,MATCH($B66,'Damage costs'!$C$18:$C$70,0))/1000,V58*INDEX('Damage costs'!$T$18:$T$70,MATCH($B66,'Damage costs'!$C$18:$C$70,0))/1000),"")</f>
        <v/>
      </c>
      <c r="W66" s="59" t="str">
        <f>IFERROR(IF(OR($C$67=FALSE,LEFT($B66,3)&lt;&gt;"NOX"),W58*INDEX('Damage costs'!$P$18:$P$70,MATCH($B66,'Damage costs'!$C$18:$C$70,0))/1000,W58*INDEX('Damage costs'!$T$18:$T$70,MATCH($B66,'Damage costs'!$C$18:$C$70,0))/1000),"")</f>
        <v/>
      </c>
      <c r="X66" s="59" t="str">
        <f>IFERROR(IF(OR($C$67=FALSE,LEFT($B66,3)&lt;&gt;"NOX"),X58*INDEX('Damage costs'!$P$18:$P$70,MATCH($B66,'Damage costs'!$C$18:$C$70,0))/1000,X58*INDEX('Damage costs'!$T$18:$T$70,MATCH($B66,'Damage costs'!$C$18:$C$70,0))/1000),"")</f>
        <v/>
      </c>
      <c r="Y66" s="59" t="str">
        <f>IFERROR(IF(OR($C$67=FALSE,LEFT($B66,3)&lt;&gt;"NOX"),Y58*INDEX('Damage costs'!$P$18:$P$70,MATCH($B66,'Damage costs'!$C$18:$C$70,0))/1000,Y58*INDEX('Damage costs'!$T$18:$T$70,MATCH($B66,'Damage costs'!$C$18:$C$70,0))/1000),"")</f>
        <v/>
      </c>
      <c r="Z66" s="59" t="str">
        <f>IFERROR(IF(OR($C$67=FALSE,LEFT($B66,3)&lt;&gt;"NOX"),Z58*INDEX('Damage costs'!$P$18:$P$70,MATCH($B66,'Damage costs'!$C$18:$C$70,0))/1000,Z58*INDEX('Damage costs'!$T$18:$T$70,MATCH($B66,'Damage costs'!$C$18:$C$70,0))/1000),"")</f>
        <v/>
      </c>
      <c r="AA66" s="59" t="str">
        <f>IFERROR(IF(OR($C$67=FALSE,LEFT($B66,3)&lt;&gt;"NOX"),AA58*INDEX('Damage costs'!$P$18:$P$70,MATCH($B66,'Damage costs'!$C$18:$C$70,0))/1000,AA58*INDEX('Damage costs'!$T$18:$T$70,MATCH($B66,'Damage costs'!$C$18:$C$70,0))/1000),"")</f>
        <v/>
      </c>
      <c r="AB66" s="59" t="str">
        <f>IFERROR(IF(OR($C$67=FALSE,LEFT($B66,3)&lt;&gt;"NOX"),AB58*INDEX('Damage costs'!$P$18:$P$70,MATCH($B66,'Damage costs'!$C$18:$C$70,0))/1000,AB58*INDEX('Damage costs'!$T$18:$T$70,MATCH($B66,'Damage costs'!$C$18:$C$70,0))/1000),"")</f>
        <v/>
      </c>
      <c r="AC66" s="59" t="str">
        <f>IFERROR(IF(OR($C$67=FALSE,LEFT($B66,3)&lt;&gt;"NOX"),AC58*INDEX('Damage costs'!$P$18:$P$70,MATCH($B66,'Damage costs'!$C$18:$C$70,0))/1000,AC58*INDEX('Damage costs'!$T$18:$T$70,MATCH($B66,'Damage costs'!$C$18:$C$70,0))/1000),"")</f>
        <v/>
      </c>
      <c r="AD66" s="59" t="str">
        <f>IFERROR(IF(OR($C$67=FALSE,LEFT($B66,3)&lt;&gt;"NOX"),AD58*INDEX('Damage costs'!$P$18:$P$70,MATCH($B66,'Damage costs'!$C$18:$C$70,0))/1000,AD58*INDEX('Damage costs'!$T$18:$T$70,MATCH($B66,'Damage costs'!$C$18:$C$70,0))/1000),"")</f>
        <v/>
      </c>
      <c r="AE66" s="59" t="str">
        <f>IFERROR(IF(OR($C$67=FALSE,LEFT($B66,3)&lt;&gt;"NOX"),AE58*INDEX('Damage costs'!$P$18:$P$70,MATCH($B66,'Damage costs'!$C$18:$C$70,0))/1000,AE58*INDEX('Damage costs'!$T$18:$T$70,MATCH($B66,'Damage costs'!$C$18:$C$70,0))/1000),"")</f>
        <v/>
      </c>
      <c r="AF66" s="59" t="str">
        <f>IFERROR(IF(OR($C$67=FALSE,LEFT($B66,3)&lt;&gt;"NOX"),AF58*INDEX('Damage costs'!$P$18:$P$70,MATCH($B66,'Damage costs'!$C$18:$C$70,0))/1000,AF58*INDEX('Damage costs'!$T$18:$T$70,MATCH($B66,'Damage costs'!$C$18:$C$70,0))/1000),"")</f>
        <v/>
      </c>
      <c r="AG66" s="59" t="str">
        <f>IFERROR(IF(OR($C$67=FALSE,LEFT($B66,3)&lt;&gt;"NOX"),AG58*INDEX('Damage costs'!$P$18:$P$70,MATCH($B66,'Damage costs'!$C$18:$C$70,0))/1000,AG58*INDEX('Damage costs'!$T$18:$T$70,MATCH($B66,'Damage costs'!$C$18:$C$70,0))/1000),"")</f>
        <v/>
      </c>
      <c r="AH66" s="59" t="str">
        <f>IFERROR(IF(OR($C$67=FALSE,LEFT($B66,3)&lt;&gt;"NOX"),AH58*INDEX('Damage costs'!$P$18:$P$70,MATCH($B66,'Damage costs'!$C$18:$C$70,0))/1000,AH58*INDEX('Damage costs'!$T$18:$T$70,MATCH($B66,'Damage costs'!$C$18:$C$70,0))/1000),"")</f>
        <v/>
      </c>
      <c r="AI66" s="59" t="str">
        <f>IFERROR(IF(OR($C$67=FALSE,LEFT($B66,3)&lt;&gt;"NOX"),AI58*INDEX('Damage costs'!$P$18:$P$70,MATCH($B66,'Damage costs'!$C$18:$C$70,0))/1000,AI58*INDEX('Damage costs'!$T$18:$T$70,MATCH($B66,'Damage costs'!$C$18:$C$70,0))/1000),"")</f>
        <v/>
      </c>
      <c r="AJ66" s="59" t="str">
        <f>IFERROR(IF(OR($C$67=FALSE,LEFT($B66,3)&lt;&gt;"NOX"),AJ58*INDEX('Damage costs'!$P$18:$P$70,MATCH($B66,'Damage costs'!$C$18:$C$70,0))/1000,AJ58*INDEX('Damage costs'!$T$18:$T$70,MATCH($B66,'Damage costs'!$C$18:$C$70,0))/1000),"")</f>
        <v/>
      </c>
      <c r="AK66" s="59" t="str">
        <f>IFERROR(IF(OR($C$67=FALSE,LEFT($B66,3)&lt;&gt;"NOX"),AK58*INDEX('Damage costs'!$P$18:$P$70,MATCH($B66,'Damage costs'!$C$18:$C$70,0))/1000,AK58*INDEX('Damage costs'!$T$18:$T$70,MATCH($B66,'Damage costs'!$C$18:$C$70,0))/1000),"")</f>
        <v/>
      </c>
      <c r="AL66" s="59" t="str">
        <f>IFERROR(IF(OR($C$67=FALSE,LEFT($B66,3)&lt;&gt;"NOX"),AL58*INDEX('Damage costs'!$P$18:$P$70,MATCH($B66,'Damage costs'!$C$18:$C$70,0))/1000,AL58*INDEX('Damage costs'!$T$18:$T$70,MATCH($B66,'Damage costs'!$C$18:$C$70,0))/1000),"")</f>
        <v/>
      </c>
      <c r="AM66" s="59" t="str">
        <f>IFERROR(IF(OR($C$67=FALSE,LEFT($B66,3)&lt;&gt;"NOX"),AM58*INDEX('Damage costs'!$P$18:$P$70,MATCH($B66,'Damage costs'!$C$18:$C$70,0))/1000,AM58*INDEX('Damage costs'!$T$18:$T$70,MATCH($B66,'Damage costs'!$C$18:$C$70,0))/1000),"")</f>
        <v/>
      </c>
      <c r="AN66" s="59" t="str">
        <f>IFERROR(IF(OR($C$67=FALSE,LEFT($B66,3)&lt;&gt;"NOX"),AN58*INDEX('Damage costs'!$P$18:$P$70,MATCH($B66,'Damage costs'!$C$18:$C$70,0))/1000,AN58*INDEX('Damage costs'!$T$18:$T$70,MATCH($B66,'Damage costs'!$C$18:$C$70,0))/1000),"")</f>
        <v/>
      </c>
      <c r="AO66" s="59" t="str">
        <f>IFERROR(IF(OR($C$67=FALSE,LEFT($B66,3)&lt;&gt;"NOX"),AO58*INDEX('Damage costs'!$P$18:$P$70,MATCH($B66,'Damage costs'!$C$18:$C$70,0))/1000,AO58*INDEX('Damage costs'!$T$18:$T$70,MATCH($B66,'Damage costs'!$C$18:$C$70,0))/1000),"")</f>
        <v/>
      </c>
      <c r="AP66" s="59" t="str">
        <f>IFERROR(IF(OR($C$67=FALSE,LEFT($B66,3)&lt;&gt;"NOX"),AP58*INDEX('Damage costs'!$P$18:$P$70,MATCH($B66,'Damage costs'!$C$18:$C$70,0))/1000,AP58*INDEX('Damage costs'!$T$18:$T$70,MATCH($B66,'Damage costs'!$C$18:$C$70,0))/1000),"")</f>
        <v/>
      </c>
      <c r="AQ66" s="59" t="str">
        <f>IFERROR(IF(OR($C$67=FALSE,LEFT($B66,3)&lt;&gt;"NOX"),AQ58*INDEX('Damage costs'!$P$18:$P$70,MATCH($B66,'Damage costs'!$C$18:$C$70,0))/1000,AQ58*INDEX('Damage costs'!$T$18:$T$70,MATCH($B66,'Damage costs'!$C$18:$C$70,0))/1000),"")</f>
        <v/>
      </c>
      <c r="AR66" s="59" t="str">
        <f>IFERROR(IF(OR($C$67=FALSE,LEFT($B66,3)&lt;&gt;"NOX"),AR58*INDEX('Damage costs'!$P$18:$P$70,MATCH($B66,'Damage costs'!$C$18:$C$70,0))/1000,AR58*INDEX('Damage costs'!$T$18:$T$70,MATCH($B66,'Damage costs'!$C$18:$C$70,0))/1000),"")</f>
        <v/>
      </c>
      <c r="AS66" s="59" t="str">
        <f>IFERROR(IF(OR($C$67=FALSE,LEFT($B66,3)&lt;&gt;"NOX"),AS58*INDEX('Damage costs'!$P$18:$P$70,MATCH($B66,'Damage costs'!$C$18:$C$70,0))/1000,AS58*INDEX('Damage costs'!$T$18:$T$70,MATCH($B66,'Damage costs'!$C$18:$C$70,0))/1000),"")</f>
        <v/>
      </c>
      <c r="AT66" s="59" t="str">
        <f>IFERROR(IF(OR($C$67=FALSE,LEFT($B66,3)&lt;&gt;"NOX"),AT58*INDEX('Damage costs'!$P$18:$P$70,MATCH($B66,'Damage costs'!$C$18:$C$70,0))/1000,AT58*INDEX('Damage costs'!$T$18:$T$70,MATCH($B66,'Damage costs'!$C$18:$C$70,0))/1000),"")</f>
        <v/>
      </c>
      <c r="AU66" s="59" t="str">
        <f>IFERROR(IF(OR($C$67=FALSE,LEFT($B66,3)&lt;&gt;"NOX"),AU58*INDEX('Damage costs'!$P$18:$P$70,MATCH($B66,'Damage costs'!$C$18:$C$70,0))/1000,AU58*INDEX('Damage costs'!$T$18:$T$70,MATCH($B66,'Damage costs'!$C$18:$C$70,0))/1000),"")</f>
        <v/>
      </c>
      <c r="AV66" s="59" t="str">
        <f>IFERROR(IF(OR($C$67=FALSE,LEFT($B66,3)&lt;&gt;"NOX"),AV58*INDEX('Damage costs'!$P$18:$P$70,MATCH($B66,'Damage costs'!$C$18:$C$70,0))/1000,AV58*INDEX('Damage costs'!$T$18:$T$70,MATCH($B66,'Damage costs'!$C$18:$C$70,0))/1000),"")</f>
        <v/>
      </c>
      <c r="AW66" s="59" t="str">
        <f>IFERROR(IF(OR($C$67=FALSE,LEFT($B66,3)&lt;&gt;"NOX"),AW58*INDEX('Damage costs'!$P$18:$P$70,MATCH($B66,'Damage costs'!$C$18:$C$70,0))/1000,AW58*INDEX('Damage costs'!$T$18:$T$70,MATCH($B66,'Damage costs'!$C$18:$C$70,0))/1000),"")</f>
        <v/>
      </c>
      <c r="AX66" s="59" t="str">
        <f>IFERROR(IF(OR($C$67=FALSE,LEFT($B66,3)&lt;&gt;"NOX"),AX58*INDEX('Damage costs'!$P$18:$P$70,MATCH($B66,'Damage costs'!$C$18:$C$70,0))/1000,AX58*INDEX('Damage costs'!$T$18:$T$70,MATCH($B66,'Damage costs'!$C$18:$C$70,0))/1000),"")</f>
        <v/>
      </c>
      <c r="AY66" s="59" t="str">
        <f>IFERROR(IF(OR($C$67=FALSE,LEFT($B66,3)&lt;&gt;"NOX"),AY58*INDEX('Damage costs'!$P$18:$P$70,MATCH($B66,'Damage costs'!$C$18:$C$70,0))/1000,AY58*INDEX('Damage costs'!$T$18:$T$70,MATCH($B66,'Damage costs'!$C$18:$C$70,0))/1000),"")</f>
        <v/>
      </c>
      <c r="AZ66" s="59" t="str">
        <f>IFERROR(IF(OR($C$67=FALSE,LEFT($B66,3)&lt;&gt;"NOX"),AZ58*INDEX('Damage costs'!$P$18:$P$70,MATCH($B66,'Damage costs'!$C$18:$C$70,0))/1000,AZ58*INDEX('Damage costs'!$T$18:$T$70,MATCH($B66,'Damage costs'!$C$18:$C$70,0))/1000),"")</f>
        <v/>
      </c>
      <c r="BA66" s="59" t="str">
        <f>IFERROR(IF(OR($C$67=FALSE,LEFT($B66,3)&lt;&gt;"NOX"),BA58*INDEX('Damage costs'!$P$18:$P$70,MATCH($B66,'Damage costs'!$C$18:$C$70,0))/1000,BA58*INDEX('Damage costs'!$T$18:$T$70,MATCH($B66,'Damage costs'!$C$18:$C$70,0))/1000),"")</f>
        <v/>
      </c>
      <c r="BB66" s="59" t="str">
        <f>IFERROR(IF(OR($C$67=FALSE,LEFT($B66,3)&lt;&gt;"NOX"),BB58*INDEX('Damage costs'!$P$18:$P$70,MATCH($B66,'Damage costs'!$C$18:$C$70,0))/1000,BB58*INDEX('Damage costs'!$T$18:$T$70,MATCH($B66,'Damage costs'!$C$18:$C$70,0))/1000),"")</f>
        <v/>
      </c>
      <c r="BC66" s="59" t="str">
        <f>IFERROR(IF(OR($C$67=FALSE,LEFT($B66,3)&lt;&gt;"NOX"),BC58*INDEX('Damage costs'!$P$18:$P$70,MATCH($B66,'Damage costs'!$C$18:$C$70,0))/1000,BC58*INDEX('Damage costs'!$T$18:$T$70,MATCH($B66,'Damage costs'!$C$18:$C$70,0))/1000),"")</f>
        <v/>
      </c>
      <c r="BD66" s="59" t="str">
        <f>IFERROR(IF(OR($C$67=FALSE,LEFT($B66,3)&lt;&gt;"NOX"),BD58*INDEX('Damage costs'!$P$18:$P$70,MATCH($B66,'Damage costs'!$C$18:$C$70,0))/1000,BD58*INDEX('Damage costs'!$T$18:$T$70,MATCH($B66,'Damage costs'!$C$18:$C$70,0))/1000),"")</f>
        <v/>
      </c>
      <c r="BE66" s="59" t="str">
        <f>IFERROR(IF(OR($C$67=FALSE,LEFT($B66,3)&lt;&gt;"NOX"),BE58*INDEX('Damage costs'!$P$18:$P$70,MATCH($B66,'Damage costs'!$C$18:$C$70,0))/1000,BE58*INDEX('Damage costs'!$T$18:$T$70,MATCH($B66,'Damage costs'!$C$18:$C$70,0))/1000),"")</f>
        <v/>
      </c>
      <c r="BF66" s="59" t="str">
        <f>IFERROR(IF(OR($C$67=FALSE,LEFT($B66,3)&lt;&gt;"NOX"),BF58*INDEX('Damage costs'!$P$18:$P$70,MATCH($B66,'Damage costs'!$C$18:$C$70,0))/1000,BF58*INDEX('Damage costs'!$T$18:$T$70,MATCH($B66,'Damage costs'!$C$18:$C$70,0))/1000),"")</f>
        <v/>
      </c>
      <c r="BG66" s="59" t="str">
        <f>IFERROR(IF(OR($C$67=FALSE,LEFT($B66,3)&lt;&gt;"NOX"),BG58*INDEX('Damage costs'!$P$18:$P$70,MATCH($B66,'Damage costs'!$C$18:$C$70,0))/1000,BG58*INDEX('Damage costs'!$T$18:$T$70,MATCH($B66,'Damage costs'!$C$18:$C$70,0))/1000),"")</f>
        <v/>
      </c>
      <c r="BH66" s="59" t="str">
        <f>IFERROR(IF(OR($C$67=FALSE,LEFT($B66,3)&lt;&gt;"NOX"),BH58*INDEX('Damage costs'!$P$18:$P$70,MATCH($B66,'Damage costs'!$C$18:$C$70,0))/1000,BH58*INDEX('Damage costs'!$T$18:$T$70,MATCH($B66,'Damage costs'!$C$18:$C$70,0))/1000),"")</f>
        <v/>
      </c>
      <c r="BI66" s="59" t="str">
        <f>IFERROR(IF(OR($C$67=FALSE,LEFT($B66,3)&lt;&gt;"NOX"),BI58*INDEX('Damage costs'!$P$18:$P$70,MATCH($B66,'Damage costs'!$C$18:$C$70,0))/1000,BI58*INDEX('Damage costs'!$T$18:$T$70,MATCH($B66,'Damage costs'!$C$18:$C$70,0))/1000),"")</f>
        <v/>
      </c>
      <c r="BJ66" s="59" t="str">
        <f>IFERROR(IF(OR($C$67=FALSE,LEFT($B66,3)&lt;&gt;"NOX"),BJ58*INDEX('Damage costs'!$P$18:$P$70,MATCH($B66,'Damage costs'!$C$18:$C$70,0))/1000,BJ58*INDEX('Damage costs'!$T$18:$T$70,MATCH($B66,'Damage costs'!$C$18:$C$70,0))/1000),"")</f>
        <v/>
      </c>
      <c r="BK66" s="59" t="str">
        <f>IFERROR(IF(OR($C$67=FALSE,LEFT($B66,3)&lt;&gt;"NOX"),BK58*INDEX('Damage costs'!$P$18:$P$70,MATCH($B66,'Damage costs'!$C$18:$C$70,0))/1000,BK58*INDEX('Damage costs'!$T$18:$T$70,MATCH($B66,'Damage costs'!$C$18:$C$70,0))/1000),"")</f>
        <v/>
      </c>
      <c r="BL66" s="59" t="str">
        <f>IFERROR(IF(OR($C$67=FALSE,LEFT($B66,3)&lt;&gt;"NOX"),BL58*INDEX('Damage costs'!$P$18:$P$70,MATCH($B66,'Damage costs'!$C$18:$C$70,0))/1000,BL58*INDEX('Damage costs'!$T$18:$T$70,MATCH($B66,'Damage costs'!$C$18:$C$70,0))/1000),"")</f>
        <v/>
      </c>
      <c r="BM66" s="59" t="str">
        <f>IFERROR(IF(OR($C$67=FALSE,LEFT($B66,3)&lt;&gt;"NOX"),BM58*INDEX('Damage costs'!$P$18:$P$70,MATCH($B66,'Damage costs'!$C$18:$C$70,0))/1000,BM58*INDEX('Damage costs'!$T$18:$T$70,MATCH($B66,'Damage costs'!$C$18:$C$70,0))/1000),"")</f>
        <v/>
      </c>
      <c r="BN66" s="59" t="str">
        <f>IFERROR(IF(OR($C$67=FALSE,LEFT($B66,3)&lt;&gt;"NOX"),BN58*INDEX('Damage costs'!$P$18:$P$70,MATCH($B66,'Damage costs'!$C$18:$C$70,0))/1000,BN58*INDEX('Damage costs'!$T$18:$T$70,MATCH($B66,'Damage costs'!$C$18:$C$70,0))/1000),"")</f>
        <v/>
      </c>
      <c r="BO66" s="59" t="str">
        <f>IFERROR(IF(OR($C$67=FALSE,LEFT($B66,3)&lt;&gt;"NOX"),BO58*INDEX('Damage costs'!$P$18:$P$70,MATCH($B66,'Damage costs'!$C$18:$C$70,0))/1000,BO58*INDEX('Damage costs'!$T$18:$T$70,MATCH($B66,'Damage costs'!$C$18:$C$70,0))/1000),"")</f>
        <v/>
      </c>
      <c r="BP66" s="59" t="str">
        <f>IFERROR(IF(OR($C$67=FALSE,LEFT($B66,3)&lt;&gt;"NOX"),BP58*INDEX('Damage costs'!$P$18:$P$70,MATCH($B66,'Damage costs'!$C$18:$C$70,0))/1000,BP58*INDEX('Damage costs'!$T$18:$T$70,MATCH($B66,'Damage costs'!$C$18:$C$70,0))/1000),"")</f>
        <v/>
      </c>
      <c r="BQ66" s="59" t="str">
        <f>IFERROR(IF(OR($C$67=FALSE,LEFT($B66,3)&lt;&gt;"NOX"),BQ58*INDEX('Damage costs'!$P$18:$P$70,MATCH($B66,'Damage costs'!$C$18:$C$70,0))/1000,BQ58*INDEX('Damage costs'!$T$18:$T$70,MATCH($B66,'Damage costs'!$C$18:$C$70,0))/1000),"")</f>
        <v/>
      </c>
      <c r="BR66" s="59" t="str">
        <f>IFERROR(IF(OR($C$67=FALSE,LEFT($B66,3)&lt;&gt;"NOX"),BR58*INDEX('Damage costs'!$P$18:$P$70,MATCH($B66,'Damage costs'!$C$18:$C$70,0))/1000,BR58*INDEX('Damage costs'!$T$18:$T$70,MATCH($B66,'Damage costs'!$C$18:$C$70,0))/1000),"")</f>
        <v/>
      </c>
      <c r="BS66" s="59" t="str">
        <f>IFERROR(IF(OR($C$67=FALSE,LEFT($B66,3)&lt;&gt;"NOX"),BS58*INDEX('Damage costs'!$P$18:$P$70,MATCH($B66,'Damage costs'!$C$18:$C$70,0))/1000,BS58*INDEX('Damage costs'!$T$18:$T$70,MATCH($B66,'Damage costs'!$C$18:$C$70,0))/1000),"")</f>
        <v/>
      </c>
      <c r="BT66" s="59" t="str">
        <f>IFERROR(IF(OR($C$67=FALSE,LEFT($B66,3)&lt;&gt;"NOX"),BT58*INDEX('Damage costs'!$P$18:$P$70,MATCH($B66,'Damage costs'!$C$18:$C$70,0))/1000,BT58*INDEX('Damage costs'!$T$18:$T$70,MATCH($B66,'Damage costs'!$C$18:$C$70,0))/1000),"")</f>
        <v/>
      </c>
      <c r="BU66" s="59" t="str">
        <f>IFERROR(IF(OR($C$67=FALSE,LEFT($B66,3)&lt;&gt;"NOX"),BU58*INDEX('Damage costs'!$P$18:$P$70,MATCH($B66,'Damage costs'!$C$18:$C$70,0))/1000,BU58*INDEX('Damage costs'!$T$18:$T$70,MATCH($B66,'Damage costs'!$C$18:$C$70,0))/1000),"")</f>
        <v/>
      </c>
      <c r="BV66" s="59" t="str">
        <f>IFERROR(IF(OR($C$67=FALSE,LEFT($B66,3)&lt;&gt;"NOX"),BV58*INDEX('Damage costs'!$P$18:$P$70,MATCH($B66,'Damage costs'!$C$18:$C$70,0))/1000,BV58*INDEX('Damage costs'!$T$18:$T$70,MATCH($B66,'Damage costs'!$C$18:$C$70,0))/1000),"")</f>
        <v/>
      </c>
      <c r="BW66" s="59" t="str">
        <f>IFERROR(IF(OR($C$67=FALSE,LEFT($B66,3)&lt;&gt;"NOX"),BW58*INDEX('Damage costs'!$P$18:$P$70,MATCH($B66,'Damage costs'!$C$18:$C$70,0))/1000,BW58*INDEX('Damage costs'!$T$18:$T$70,MATCH($B66,'Damage costs'!$C$18:$C$70,0))/1000),"")</f>
        <v/>
      </c>
      <c r="BX66" s="59" t="str">
        <f>IFERROR(IF(OR($C$67=FALSE,LEFT($B66,3)&lt;&gt;"NOX"),BX58*INDEX('Damage costs'!$P$18:$P$70,MATCH($B66,'Damage costs'!$C$18:$C$70,0))/1000,BX58*INDEX('Damage costs'!$T$18:$T$70,MATCH($B66,'Damage costs'!$C$18:$C$70,0))/1000),"")</f>
        <v/>
      </c>
      <c r="BY66" s="59" t="str">
        <f>IFERROR(IF(OR($C$67=FALSE,LEFT($B66,3)&lt;&gt;"NOX"),BY58*INDEX('Damage costs'!$P$18:$P$70,MATCH($B66,'Damage costs'!$C$18:$C$70,0))/1000,BY58*INDEX('Damage costs'!$T$18:$T$70,MATCH($B66,'Damage costs'!$C$18:$C$70,0))/1000),"")</f>
        <v/>
      </c>
      <c r="BZ66" s="59" t="str">
        <f>IFERROR(IF(OR($C$67=FALSE,LEFT($B66,3)&lt;&gt;"NOX"),BZ58*INDEX('Damage costs'!$P$18:$P$70,MATCH($B66,'Damage costs'!$C$18:$C$70,0))/1000,BZ58*INDEX('Damage costs'!$T$18:$T$70,MATCH($B66,'Damage costs'!$C$18:$C$70,0))/1000),"")</f>
        <v/>
      </c>
      <c r="CA66" s="59" t="str">
        <f>IFERROR(IF(OR($C$67=FALSE,LEFT($B66,3)&lt;&gt;"NOX"),CA58*INDEX('Damage costs'!$P$18:$P$70,MATCH($B66,'Damage costs'!$C$18:$C$70,0))/1000,CA58*INDEX('Damage costs'!$T$18:$T$70,MATCH($B66,'Damage costs'!$C$18:$C$70,0))/1000),"")</f>
        <v/>
      </c>
      <c r="CB66" s="59" t="str">
        <f>IFERROR(IF(OR($C$67=FALSE,LEFT($B66,3)&lt;&gt;"NOX"),CB58*INDEX('Damage costs'!$P$18:$P$70,MATCH($B66,'Damage costs'!$C$18:$C$70,0))/1000,CB58*INDEX('Damage costs'!$T$18:$T$70,MATCH($B66,'Damage costs'!$C$18:$C$70,0))/1000),"")</f>
        <v/>
      </c>
      <c r="CC66" s="59" t="str">
        <f>IFERROR(IF(OR($C$67=FALSE,LEFT($B66,3)&lt;&gt;"NOX"),CC58*INDEX('Damage costs'!$P$18:$P$70,MATCH($B66,'Damage costs'!$C$18:$C$70,0))/1000,CC58*INDEX('Damage costs'!$T$18:$T$70,MATCH($B66,'Damage costs'!$C$18:$C$70,0))/1000),"")</f>
        <v/>
      </c>
      <c r="CD66" s="59" t="str">
        <f>IFERROR(IF(OR($C$67=FALSE,LEFT($B66,3)&lt;&gt;"NOX"),CD58*INDEX('Damage costs'!$P$18:$P$70,MATCH($B66,'Damage costs'!$C$18:$C$70,0))/1000,CD58*INDEX('Damage costs'!$T$18:$T$70,MATCH($B66,'Damage costs'!$C$18:$C$70,0))/1000),"")</f>
        <v/>
      </c>
      <c r="CE66" s="59" t="str">
        <f>IFERROR(IF(OR($C$67=FALSE,LEFT($B66,3)&lt;&gt;"NOX"),CE58*INDEX('Damage costs'!$P$18:$P$70,MATCH($B66,'Damage costs'!$C$18:$C$70,0))/1000,CE58*INDEX('Damage costs'!$T$18:$T$70,MATCH($B66,'Damage costs'!$C$18:$C$70,0))/1000),"")</f>
        <v/>
      </c>
      <c r="CF66" s="59" t="str">
        <f>IFERROR(IF(OR($C$67=FALSE,LEFT($B66,3)&lt;&gt;"NOX"),CF58*INDEX('Damage costs'!$P$18:$P$70,MATCH($B66,'Damage costs'!$C$18:$C$70,0))/1000,CF58*INDEX('Damage costs'!$T$18:$T$70,MATCH($B66,'Damage costs'!$C$18:$C$70,0))/1000),"")</f>
        <v/>
      </c>
      <c r="CG66" s="59" t="str">
        <f>IFERROR(IF(OR($C$67=FALSE,LEFT($B66,3)&lt;&gt;"NOX"),CG58*INDEX('Damage costs'!$P$18:$P$70,MATCH($B66,'Damage costs'!$C$18:$C$70,0))/1000,CG58*INDEX('Damage costs'!$T$18:$T$70,MATCH($B66,'Damage costs'!$C$18:$C$70,0))/1000),"")</f>
        <v/>
      </c>
      <c r="CH66" s="59" t="str">
        <f>IFERROR(IF(OR($C$67=FALSE,LEFT($B66,3)&lt;&gt;"NOX"),CH58*INDEX('Damage costs'!$P$18:$P$70,MATCH($B66,'Damage costs'!$C$18:$C$70,0))/1000,CH58*INDEX('Damage costs'!$T$18:$T$70,MATCH($B66,'Damage costs'!$C$18:$C$70,0))/1000),"")</f>
        <v/>
      </c>
      <c r="CI66" s="59" t="str">
        <f>IFERROR(IF(OR($C$67=FALSE,LEFT($B66,3)&lt;&gt;"NOX"),CI58*INDEX('Damage costs'!$P$18:$P$70,MATCH($B66,'Damage costs'!$C$18:$C$70,0))/1000,CI58*INDEX('Damage costs'!$T$18:$T$70,MATCH($B66,'Damage costs'!$C$18:$C$70,0))/1000),"")</f>
        <v/>
      </c>
      <c r="CJ66" s="59" t="str">
        <f>IFERROR(IF(OR($C$67=FALSE,LEFT($B66,3)&lt;&gt;"NOX"),CJ58*INDEX('Damage costs'!$P$18:$P$70,MATCH($B66,'Damage costs'!$C$18:$C$70,0))/1000,CJ58*INDEX('Damage costs'!$T$18:$T$70,MATCH($B66,'Damage costs'!$C$18:$C$70,0))/1000),"")</f>
        <v/>
      </c>
      <c r="CK66" s="59" t="str">
        <f>IFERROR(IF(OR($C$67=FALSE,LEFT($B66,3)&lt;&gt;"NOX"),CK58*INDEX('Damage costs'!$P$18:$P$70,MATCH($B66,'Damage costs'!$C$18:$C$70,0))/1000,CK58*INDEX('Damage costs'!$T$18:$T$70,MATCH($B66,'Damage costs'!$C$18:$C$70,0))/1000),"")</f>
        <v/>
      </c>
      <c r="CL66" s="59" t="str">
        <f>IFERROR(IF(OR($C$67=FALSE,LEFT($B66,3)&lt;&gt;"NOX"),CL58*INDEX('Damage costs'!$P$18:$P$70,MATCH($B66,'Damage costs'!$C$18:$C$70,0))/1000,CL58*INDEX('Damage costs'!$T$18:$T$70,MATCH($B66,'Damage costs'!$C$18:$C$70,0))/1000),"")</f>
        <v/>
      </c>
      <c r="CM66" s="59" t="str">
        <f>IFERROR(IF(OR($C$67=FALSE,LEFT($B66,3)&lt;&gt;"NOX"),CM58*INDEX('Damage costs'!$P$18:$P$70,MATCH($B66,'Damage costs'!$C$18:$C$70,0))/1000,CM58*INDEX('Damage costs'!$T$18:$T$70,MATCH($B66,'Damage costs'!$C$18:$C$70,0))/1000),"")</f>
        <v/>
      </c>
      <c r="CN66" s="59" t="str">
        <f>IFERROR(IF(OR($C$67=FALSE,LEFT($B66,3)&lt;&gt;"NOX"),CN58*INDEX('Damage costs'!$P$18:$P$70,MATCH($B66,'Damage costs'!$C$18:$C$70,0))/1000,CN58*INDEX('Damage costs'!$T$18:$T$70,MATCH($B66,'Damage costs'!$C$18:$C$70,0))/1000),"")</f>
        <v/>
      </c>
      <c r="CO66" s="59" t="str">
        <f>IFERROR(IF(OR($C$67=FALSE,LEFT($B66,3)&lt;&gt;"NOX"),CO58*INDEX('Damage costs'!$P$18:$P$70,MATCH($B66,'Damage costs'!$C$18:$C$70,0))/1000,CO58*INDEX('Damage costs'!$T$18:$T$70,MATCH($B66,'Damage costs'!$C$18:$C$70,0))/1000),"")</f>
        <v/>
      </c>
      <c r="CP66" s="59" t="str">
        <f>IFERROR(IF(OR($C$67=FALSE,LEFT($B66,3)&lt;&gt;"NOX"),CP58*INDEX('Damage costs'!$P$18:$P$70,MATCH($B66,'Damage costs'!$C$18:$C$70,0))/1000,CP58*INDEX('Damage costs'!$T$18:$T$70,MATCH($B66,'Damage costs'!$C$18:$C$70,0))/1000),"")</f>
        <v/>
      </c>
      <c r="CQ66" s="59" t="str">
        <f>IFERROR(IF(OR($C$67=FALSE,LEFT($B66,3)&lt;&gt;"NOX"),CQ58*INDEX('Damage costs'!$P$18:$P$70,MATCH($B66,'Damage costs'!$C$18:$C$70,0))/1000,CQ58*INDEX('Damage costs'!$T$18:$T$70,MATCH($B66,'Damage costs'!$C$18:$C$70,0))/1000),"")</f>
        <v/>
      </c>
      <c r="CR66" s="59" t="str">
        <f>IFERROR(IF(OR($C$67=FALSE,LEFT($B66,3)&lt;&gt;"NOX"),CR58*INDEX('Damage costs'!$P$18:$P$70,MATCH($B66,'Damage costs'!$C$18:$C$70,0))/1000,CR58*INDEX('Damage costs'!$T$18:$T$70,MATCH($B66,'Damage costs'!$C$18:$C$70,0))/1000),"")</f>
        <v/>
      </c>
      <c r="CS66" s="59" t="str">
        <f>IFERROR(IF(OR($C$67=FALSE,LEFT($B66,3)&lt;&gt;"NOX"),CS58*INDEX('Damage costs'!$P$18:$P$70,MATCH($B66,'Damage costs'!$C$18:$C$70,0))/1000,CS58*INDEX('Damage costs'!$T$18:$T$70,MATCH($B66,'Damage costs'!$C$18:$C$70,0))/1000),"")</f>
        <v/>
      </c>
      <c r="CT66" s="59" t="str">
        <f>IFERROR(IF(OR($C$67=FALSE,LEFT($B66,3)&lt;&gt;"NOX"),CT58*INDEX('Damage costs'!$P$18:$P$70,MATCH($B66,'Damage costs'!$C$18:$C$70,0))/1000,CT58*INDEX('Damage costs'!$T$18:$T$70,MATCH($B66,'Damage costs'!$C$18:$C$70,0))/1000),"")</f>
        <v/>
      </c>
      <c r="CU66" s="59" t="str">
        <f>IFERROR(IF(OR($C$67=FALSE,LEFT($B66,3)&lt;&gt;"NOX"),CU58*INDEX('Damage costs'!$P$18:$P$70,MATCH($B66,'Damage costs'!$C$18:$C$70,0))/1000,CU58*INDEX('Damage costs'!$T$18:$T$70,MATCH($B66,'Damage costs'!$C$18:$C$70,0))/1000),"")</f>
        <v/>
      </c>
      <c r="CV66" s="59" t="str">
        <f>IFERROR(IF(OR($C$67=FALSE,LEFT($B66,3)&lt;&gt;"NOX"),CV58*INDEX('Damage costs'!$P$18:$P$70,MATCH($B66,'Damage costs'!$C$18:$C$70,0))/1000,CV58*INDEX('Damage costs'!$T$18:$T$70,MATCH($B66,'Damage costs'!$C$18:$C$70,0))/1000),"")</f>
        <v/>
      </c>
      <c r="CW66" s="59" t="str">
        <f>IFERROR(IF(OR($C$67=FALSE,LEFT($B66,3)&lt;&gt;"NOX"),CW58*INDEX('Damage costs'!$P$18:$P$70,MATCH($B66,'Damage costs'!$C$18:$C$70,0))/1000,CW58*INDEX('Damage costs'!$T$18:$T$70,MATCH($B66,'Damage costs'!$C$18:$C$70,0))/1000),"")</f>
        <v/>
      </c>
      <c r="CX66" s="59" t="str">
        <f>IFERROR(IF(OR($C$67=FALSE,LEFT($B66,3)&lt;&gt;"NOX"),CX58*INDEX('Damage costs'!$P$18:$P$70,MATCH($B66,'Damage costs'!$C$18:$C$70,0))/1000,CX58*INDEX('Damage costs'!$T$18:$T$70,MATCH($B66,'Damage costs'!$C$18:$C$70,0))/1000),"")</f>
        <v/>
      </c>
      <c r="CY66" s="59" t="str">
        <f>IFERROR(IF(OR($C$67=FALSE,LEFT($B66,3)&lt;&gt;"NOX"),CY58*INDEX('Damage costs'!$P$18:$P$70,MATCH($B66,'Damage costs'!$C$18:$C$70,0))/1000,CY58*INDEX('Damage costs'!$T$18:$T$70,MATCH($B66,'Damage costs'!$C$18:$C$70,0))/1000),"")</f>
        <v/>
      </c>
      <c r="CZ66" s="391"/>
    </row>
    <row r="67" spans="2:104" x14ac:dyDescent="0.25">
      <c r="B67" s="406" t="s">
        <v>618</v>
      </c>
      <c r="C67" s="553" t="b">
        <f>IF(OR(LEFT(B61,4)="PM10",LEFT(B62,4)="PM10",LEFT(B63,4)="PM10",LEFT(B64,4)="PM10",LEFT(B65,4)="PM10",LEFT(B66,4)="PM10"),TRUE,FALSE)</f>
        <v>0</v>
      </c>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391"/>
    </row>
    <row r="68" spans="2:104" x14ac:dyDescent="0.25">
      <c r="B68" s="392"/>
      <c r="C68" s="39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391"/>
    </row>
    <row r="69" spans="2:104" x14ac:dyDescent="0.25">
      <c r="B69" s="393" t="s">
        <v>405</v>
      </c>
      <c r="C69" s="390" t="s">
        <v>404</v>
      </c>
      <c r="D69" s="60">
        <f>'Discount and deflators'!$H$5</f>
        <v>0.02</v>
      </c>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391"/>
    </row>
    <row r="70" spans="2:104" x14ac:dyDescent="0.25">
      <c r="B70" s="393" t="s">
        <v>406</v>
      </c>
      <c r="C70" s="390"/>
      <c r="D70" s="59">
        <f>IF(D$6=0,0,(1+$D69)^(D$6-'Data Input - General'!$F$22))</f>
        <v>0</v>
      </c>
      <c r="E70" s="59">
        <f>IF(E$6=0,0,(1+$D69)^(E$6-'Data Input - General'!$F$22))</f>
        <v>0</v>
      </c>
      <c r="F70" s="59">
        <f>IF(F$6=0,0,(1+$D69)^(F$6-'Data Input - General'!$F$22))</f>
        <v>0</v>
      </c>
      <c r="G70" s="59">
        <f>IF(G$6=0,0,(1+$D69)^(G$6-'Data Input - General'!$F$22))</f>
        <v>0</v>
      </c>
      <c r="H70" s="59">
        <f>IF(H$6=0,0,(1+$D69)^(H$6-'Data Input - General'!$F$22))</f>
        <v>0</v>
      </c>
      <c r="I70" s="59">
        <f>IF(I$6=0,0,(1+$D69)^(I$6-'Data Input - General'!$F$22))</f>
        <v>0</v>
      </c>
      <c r="J70" s="59">
        <f>IF(J$6=0,0,(1+$D69)^(J$6-'Data Input - General'!$F$22))</f>
        <v>0</v>
      </c>
      <c r="K70" s="59">
        <f>IF(K$6=0,0,(1+$D69)^(K$6-'Data Input - General'!$F$22))</f>
        <v>0</v>
      </c>
      <c r="L70" s="59">
        <f>IF(L$6=0,0,(1+$D69)^(L$6-'Data Input - General'!$F$22))</f>
        <v>0</v>
      </c>
      <c r="M70" s="59">
        <f>IF(M$6=0,0,(1+$D69)^(M$6-'Data Input - General'!$F$22))</f>
        <v>0</v>
      </c>
      <c r="N70" s="59">
        <f>IF(N$6=0,0,(1+$D69)^(N$6-'Data Input - General'!$F$22))</f>
        <v>0</v>
      </c>
      <c r="O70" s="59">
        <f>IF(O$6=0,0,(1+$D69)^(O$6-'Data Input - General'!$F$22))</f>
        <v>0</v>
      </c>
      <c r="P70" s="59">
        <f>IF(P$6=0,0,(1+$D69)^(P$6-'Data Input - General'!$F$22))</f>
        <v>0</v>
      </c>
      <c r="Q70" s="59">
        <f>IF(Q$6=0,0,(1+$D69)^(Q$6-'Data Input - General'!$F$22))</f>
        <v>0</v>
      </c>
      <c r="R70" s="59">
        <f>IF(R$6=0,0,(1+$D69)^(R$6-'Data Input - General'!$F$22))</f>
        <v>0</v>
      </c>
      <c r="S70" s="59">
        <f>IF(S$6=0,0,(1+$D69)^(S$6-'Data Input - General'!$F$22))</f>
        <v>0</v>
      </c>
      <c r="T70" s="59">
        <f>IF(T$6=0,0,(1+$D69)^(T$6-'Data Input - General'!$F$22))</f>
        <v>0</v>
      </c>
      <c r="U70" s="59">
        <f>IF(U$6=0,0,(1+$D69)^(U$6-'Data Input - General'!$F$22))</f>
        <v>0</v>
      </c>
      <c r="V70" s="59">
        <f>IF(V$6=0,0,(1+$D69)^(V$6-'Data Input - General'!$F$22))</f>
        <v>0</v>
      </c>
      <c r="W70" s="59">
        <f>IF(W$6=0,0,(1+$D69)^(W$6-'Data Input - General'!$F$22))</f>
        <v>0</v>
      </c>
      <c r="X70" s="59">
        <f>IF(X$6=0,0,(1+$D69)^(X$6-'Data Input - General'!$F$22))</f>
        <v>0</v>
      </c>
      <c r="Y70" s="59">
        <f>IF(Y$6=0,0,(1+$D69)^(Y$6-'Data Input - General'!$F$22))</f>
        <v>0</v>
      </c>
      <c r="Z70" s="59">
        <f>IF(Z$6=0,0,(1+$D69)^(Z$6-'Data Input - General'!$F$22))</f>
        <v>0</v>
      </c>
      <c r="AA70" s="59">
        <f>IF(AA$6=0,0,(1+$D69)^(AA$6-'Data Input - General'!$F$22))</f>
        <v>0</v>
      </c>
      <c r="AB70" s="59">
        <f>IF(AB$6=0,0,(1+$D69)^(AB$6-'Data Input - General'!$F$22))</f>
        <v>0</v>
      </c>
      <c r="AC70" s="59">
        <f>IF(AC$6=0,0,(1+$D69)^(AC$6-'Data Input - General'!$F$22))</f>
        <v>0</v>
      </c>
      <c r="AD70" s="59">
        <f>IF(AD$6=0,0,(1+$D69)^(AD$6-'Data Input - General'!$F$22))</f>
        <v>0</v>
      </c>
      <c r="AE70" s="59">
        <f>IF(AE$6=0,0,(1+$D69)^(AE$6-'Data Input - General'!$F$22))</f>
        <v>0</v>
      </c>
      <c r="AF70" s="59">
        <f>IF(AF$6=0,0,(1+$D69)^(AF$6-'Data Input - General'!$F$22))</f>
        <v>0</v>
      </c>
      <c r="AG70" s="59">
        <f>IF(AG$6=0,0,(1+$D69)^(AG$6-'Data Input - General'!$F$22))</f>
        <v>0</v>
      </c>
      <c r="AH70" s="59">
        <f>IF(AH$6=0,0,(1+$D69)^(AH$6-'Data Input - General'!$F$22))</f>
        <v>0</v>
      </c>
      <c r="AI70" s="59">
        <f>IF(AI$6=0,0,(1+$D69)^(AI$6-'Data Input - General'!$F$22))</f>
        <v>0</v>
      </c>
      <c r="AJ70" s="59">
        <f>IF(AJ$6=0,0,(1+$D69)^(AJ$6-'Data Input - General'!$F$22))</f>
        <v>0</v>
      </c>
      <c r="AK70" s="59">
        <f>IF(AK$6=0,0,(1+$D69)^(AK$6-'Data Input - General'!$F$22))</f>
        <v>0</v>
      </c>
      <c r="AL70" s="59">
        <f>IF(AL$6=0,0,(1+$D69)^(AL$6-'Data Input - General'!$F$22))</f>
        <v>0</v>
      </c>
      <c r="AM70" s="59">
        <f>IF(AM$6=0,0,(1+$D69)^(AM$6-'Data Input - General'!$F$22))</f>
        <v>0</v>
      </c>
      <c r="AN70" s="59">
        <f>IF(AN$6=0,0,(1+$D69)^(AN$6-'Data Input - General'!$F$22))</f>
        <v>0</v>
      </c>
      <c r="AO70" s="59">
        <f>IF(AO$6=0,0,(1+$D69)^(AO$6-'Data Input - General'!$F$22))</f>
        <v>0</v>
      </c>
      <c r="AP70" s="59">
        <f>IF(AP$6=0,0,(1+$D69)^(AP$6-'Data Input - General'!$F$22))</f>
        <v>0</v>
      </c>
      <c r="AQ70" s="59">
        <f>IF(AQ$6=0,0,(1+$D69)^(AQ$6-'Data Input - General'!$F$22))</f>
        <v>0</v>
      </c>
      <c r="AR70" s="59">
        <f>IF(AR$6=0,0,(1+$D69)^(AR$6-'Data Input - General'!$F$22))</f>
        <v>0</v>
      </c>
      <c r="AS70" s="59">
        <f>IF(AS$6=0,0,(1+$D69)^(AS$6-'Data Input - General'!$F$22))</f>
        <v>0</v>
      </c>
      <c r="AT70" s="59">
        <f>IF(AT$6=0,0,(1+$D69)^(AT$6-'Data Input - General'!$F$22))</f>
        <v>0</v>
      </c>
      <c r="AU70" s="59">
        <f>IF(AU$6=0,0,(1+$D69)^(AU$6-'Data Input - General'!$F$22))</f>
        <v>0</v>
      </c>
      <c r="AV70" s="59">
        <f>IF(AV$6=0,0,(1+$D69)^(AV$6-'Data Input - General'!$F$22))</f>
        <v>0</v>
      </c>
      <c r="AW70" s="59">
        <f>IF(AW$6=0,0,(1+$D69)^(AW$6-'Data Input - General'!$F$22))</f>
        <v>0</v>
      </c>
      <c r="AX70" s="59">
        <f>IF(AX$6=0,0,(1+$D69)^(AX$6-'Data Input - General'!$F$22))</f>
        <v>0</v>
      </c>
      <c r="AY70" s="59">
        <f>IF(AY$6=0,0,(1+$D69)^(AY$6-'Data Input - General'!$F$22))</f>
        <v>0</v>
      </c>
      <c r="AZ70" s="59">
        <f>IF(AZ$6=0,0,(1+$D69)^(AZ$6-'Data Input - General'!$F$22))</f>
        <v>0</v>
      </c>
      <c r="BA70" s="59">
        <f>IF(BA$6=0,0,(1+$D69)^(BA$6-'Data Input - General'!$F$22))</f>
        <v>0</v>
      </c>
      <c r="BB70" s="59">
        <f>IF(BB$6=0,0,(1+$D69)^(BB$6-'Data Input - General'!$F$22))</f>
        <v>0</v>
      </c>
      <c r="BC70" s="59">
        <f>IF(BC$6=0,0,(1+$D69)^(BC$6-'Data Input - General'!$F$22))</f>
        <v>0</v>
      </c>
      <c r="BD70" s="59">
        <f>IF(BD$6=0,0,(1+$D69)^(BD$6-'Data Input - General'!$F$22))</f>
        <v>0</v>
      </c>
      <c r="BE70" s="59">
        <f>IF(BE$6=0,0,(1+$D69)^(BE$6-'Data Input - General'!$F$22))</f>
        <v>0</v>
      </c>
      <c r="BF70" s="59">
        <f>IF(BF$6=0,0,(1+$D69)^(BF$6-'Data Input - General'!$F$22))</f>
        <v>0</v>
      </c>
      <c r="BG70" s="59">
        <f>IF(BG$6=0,0,(1+$D69)^(BG$6-'Data Input - General'!$F$22))</f>
        <v>0</v>
      </c>
      <c r="BH70" s="59">
        <f>IF(BH$6=0,0,(1+$D69)^(BH$6-'Data Input - General'!$F$22))</f>
        <v>0</v>
      </c>
      <c r="BI70" s="59">
        <f>IF(BI$6=0,0,(1+$D69)^(BI$6-'Data Input - General'!$F$22))</f>
        <v>0</v>
      </c>
      <c r="BJ70" s="59">
        <f>IF(BJ$6=0,0,(1+$D69)^(BJ$6-'Data Input - General'!$F$22))</f>
        <v>0</v>
      </c>
      <c r="BK70" s="59">
        <f>IF(BK$6=0,0,(1+$D69)^(BK$6-'Data Input - General'!$F$22))</f>
        <v>0</v>
      </c>
      <c r="BL70" s="59">
        <f>IF(BL$6=0,0,(1+$D69)^(BL$6-'Data Input - General'!$F$22))</f>
        <v>0</v>
      </c>
      <c r="BM70" s="59">
        <f>IF(BM$6=0,0,(1+$D69)^(BM$6-'Data Input - General'!$F$22))</f>
        <v>0</v>
      </c>
      <c r="BN70" s="59">
        <f>IF(BN$6=0,0,(1+$D69)^(BN$6-'Data Input - General'!$F$22))</f>
        <v>0</v>
      </c>
      <c r="BO70" s="59">
        <f>IF(BO$6=0,0,(1+$D69)^(BO$6-'Data Input - General'!$F$22))</f>
        <v>0</v>
      </c>
      <c r="BP70" s="59">
        <f>IF(BP$6=0,0,(1+$D69)^(BP$6-'Data Input - General'!$F$22))</f>
        <v>0</v>
      </c>
      <c r="BQ70" s="59">
        <f>IF(BQ$6=0,0,(1+$D69)^(BQ$6-'Data Input - General'!$F$22))</f>
        <v>0</v>
      </c>
      <c r="BR70" s="59">
        <f>IF(BR$6=0,0,(1+$D69)^(BR$6-'Data Input - General'!$F$22))</f>
        <v>0</v>
      </c>
      <c r="BS70" s="59">
        <f>IF(BS$6=0,0,(1+$D69)^(BS$6-'Data Input - General'!$F$22))</f>
        <v>0</v>
      </c>
      <c r="BT70" s="59">
        <f>IF(BT$6=0,0,(1+$D69)^(BT$6-'Data Input - General'!$F$22))</f>
        <v>0</v>
      </c>
      <c r="BU70" s="59">
        <f>IF(BU$6=0,0,(1+$D69)^(BU$6-'Data Input - General'!$F$22))</f>
        <v>0</v>
      </c>
      <c r="BV70" s="59">
        <f>IF(BV$6=0,0,(1+$D69)^(BV$6-'Data Input - General'!$F$22))</f>
        <v>0</v>
      </c>
      <c r="BW70" s="59">
        <f>IF(BW$6=0,0,(1+$D69)^(BW$6-'Data Input - General'!$F$22))</f>
        <v>0</v>
      </c>
      <c r="BX70" s="59">
        <f>IF(BX$6=0,0,(1+$D69)^(BX$6-'Data Input - General'!$F$22))</f>
        <v>0</v>
      </c>
      <c r="BY70" s="59">
        <f>IF(BY$6=0,0,(1+$D69)^(BY$6-'Data Input - General'!$F$22))</f>
        <v>0</v>
      </c>
      <c r="BZ70" s="59">
        <f>IF(BZ$6=0,0,(1+$D69)^(BZ$6-'Data Input - General'!$F$22))</f>
        <v>0</v>
      </c>
      <c r="CA70" s="59">
        <f>IF(CA$6=0,0,(1+$D69)^(CA$6-'Data Input - General'!$F$22))</f>
        <v>0</v>
      </c>
      <c r="CB70" s="59">
        <f>IF(CB$6=0,0,(1+$D69)^(CB$6-'Data Input - General'!$F$22))</f>
        <v>0</v>
      </c>
      <c r="CC70" s="59">
        <f>IF(CC$6=0,0,(1+$D69)^(CC$6-'Data Input - General'!$F$22))</f>
        <v>0</v>
      </c>
      <c r="CD70" s="59">
        <f>IF(CD$6=0,0,(1+$D69)^(CD$6-'Data Input - General'!$F$22))</f>
        <v>0</v>
      </c>
      <c r="CE70" s="59">
        <f>IF(CE$6=0,0,(1+$D69)^(CE$6-'Data Input - General'!$F$22))</f>
        <v>0</v>
      </c>
      <c r="CF70" s="59">
        <f>IF(CF$6=0,0,(1+$D69)^(CF$6-'Data Input - General'!$F$22))</f>
        <v>0</v>
      </c>
      <c r="CG70" s="59">
        <f>IF(CG$6=0,0,(1+$D69)^(CG$6-'Data Input - General'!$F$22))</f>
        <v>0</v>
      </c>
      <c r="CH70" s="59">
        <f>IF(CH$6=0,0,(1+$D69)^(CH$6-'Data Input - General'!$F$22))</f>
        <v>0</v>
      </c>
      <c r="CI70" s="59">
        <f>IF(CI$6=0,0,(1+$D69)^(CI$6-'Data Input - General'!$F$22))</f>
        <v>0</v>
      </c>
      <c r="CJ70" s="59">
        <f>IF(CJ$6=0,0,(1+$D69)^(CJ$6-'Data Input - General'!$F$22))</f>
        <v>0</v>
      </c>
      <c r="CK70" s="59">
        <f>IF(CK$6=0,0,(1+$D69)^(CK$6-'Data Input - General'!$F$22))</f>
        <v>0</v>
      </c>
      <c r="CL70" s="59">
        <f>IF(CL$6=0,0,(1+$D69)^(CL$6-'Data Input - General'!$F$22))</f>
        <v>0</v>
      </c>
      <c r="CM70" s="59">
        <f>IF(CM$6=0,0,(1+$D69)^(CM$6-'Data Input - General'!$F$22))</f>
        <v>0</v>
      </c>
      <c r="CN70" s="59">
        <f>IF(CN$6=0,0,(1+$D69)^(CN$6-'Data Input - General'!$F$22))</f>
        <v>0</v>
      </c>
      <c r="CO70" s="59">
        <f>IF(CO$6=0,0,(1+$D69)^(CO$6-'Data Input - General'!$F$22))</f>
        <v>0</v>
      </c>
      <c r="CP70" s="59">
        <f>IF(CP$6=0,0,(1+$D69)^(CP$6-'Data Input - General'!$F$22))</f>
        <v>0</v>
      </c>
      <c r="CQ70" s="59">
        <f>IF(CQ$6=0,0,(1+$D69)^(CQ$6-'Data Input - General'!$F$22))</f>
        <v>0</v>
      </c>
      <c r="CR70" s="59">
        <f>IF(CR$6=0,0,(1+$D69)^(CR$6-'Data Input - General'!$F$22))</f>
        <v>0</v>
      </c>
      <c r="CS70" s="59">
        <f>IF(CS$6=0,0,(1+$D69)^(CS$6-'Data Input - General'!$F$22))</f>
        <v>0</v>
      </c>
      <c r="CT70" s="59">
        <f>IF(CT$6=0,0,(1+$D69)^(CT$6-'Data Input - General'!$F$22))</f>
        <v>0</v>
      </c>
      <c r="CU70" s="59">
        <f>IF(CU$6=0,0,(1+$D69)^(CU$6-'Data Input - General'!$F$22))</f>
        <v>0</v>
      </c>
      <c r="CV70" s="59">
        <f>IF(CV$6=0,0,(1+$D69)^(CV$6-'Data Input - General'!$F$22))</f>
        <v>0</v>
      </c>
      <c r="CW70" s="59">
        <f>IF(CW$6=0,0,(1+$D69)^(CW$6-'Data Input - General'!$F$22))</f>
        <v>0</v>
      </c>
      <c r="CX70" s="59">
        <f>IF(CX$6=0,0,(1+$D69)^(CX$6-'Data Input - General'!$F$22))</f>
        <v>0</v>
      </c>
      <c r="CY70" s="59">
        <f>IF(CY$6=0,0,(1+$D69)^(CY$6-'Data Input - General'!$F$22))</f>
        <v>0</v>
      </c>
      <c r="CZ70" s="391"/>
    </row>
    <row r="71" spans="2:104" x14ac:dyDescent="0.25">
      <c r="B71" s="393" t="s">
        <v>169</v>
      </c>
      <c r="C71" s="9" t="s">
        <v>1117</v>
      </c>
      <c r="D71" s="59">
        <f>SUM(D61:D66)*D70</f>
        <v>0</v>
      </c>
      <c r="E71" s="59">
        <f>SUM(E61:E66)*E70</f>
        <v>0</v>
      </c>
      <c r="F71" s="59">
        <f>SUM(F61:F66)*F70</f>
        <v>0</v>
      </c>
      <c r="G71" s="59">
        <f t="shared" ref="G71:AI71" si="28">SUM(G61:G66)*G70</f>
        <v>0</v>
      </c>
      <c r="H71" s="59">
        <f t="shared" si="28"/>
        <v>0</v>
      </c>
      <c r="I71" s="59">
        <f t="shared" si="28"/>
        <v>0</v>
      </c>
      <c r="J71" s="59">
        <f t="shared" si="28"/>
        <v>0</v>
      </c>
      <c r="K71" s="59">
        <f t="shared" si="28"/>
        <v>0</v>
      </c>
      <c r="L71" s="59">
        <f t="shared" si="28"/>
        <v>0</v>
      </c>
      <c r="M71" s="59">
        <f t="shared" si="28"/>
        <v>0</v>
      </c>
      <c r="N71" s="59">
        <f t="shared" si="28"/>
        <v>0</v>
      </c>
      <c r="O71" s="59">
        <f t="shared" si="28"/>
        <v>0</v>
      </c>
      <c r="P71" s="59">
        <f t="shared" si="28"/>
        <v>0</v>
      </c>
      <c r="Q71" s="59">
        <f t="shared" si="28"/>
        <v>0</v>
      </c>
      <c r="R71" s="59">
        <f t="shared" si="28"/>
        <v>0</v>
      </c>
      <c r="S71" s="59">
        <f t="shared" si="28"/>
        <v>0</v>
      </c>
      <c r="T71" s="59">
        <f t="shared" si="28"/>
        <v>0</v>
      </c>
      <c r="U71" s="59">
        <f t="shared" si="28"/>
        <v>0</v>
      </c>
      <c r="V71" s="59">
        <f t="shared" si="28"/>
        <v>0</v>
      </c>
      <c r="W71" s="59">
        <f t="shared" si="28"/>
        <v>0</v>
      </c>
      <c r="X71" s="59">
        <f t="shared" si="28"/>
        <v>0</v>
      </c>
      <c r="Y71" s="59">
        <f t="shared" si="28"/>
        <v>0</v>
      </c>
      <c r="Z71" s="59">
        <f t="shared" si="28"/>
        <v>0</v>
      </c>
      <c r="AA71" s="59">
        <f t="shared" si="28"/>
        <v>0</v>
      </c>
      <c r="AB71" s="59">
        <f t="shared" si="28"/>
        <v>0</v>
      </c>
      <c r="AC71" s="59">
        <f t="shared" si="28"/>
        <v>0</v>
      </c>
      <c r="AD71" s="59">
        <f t="shared" si="28"/>
        <v>0</v>
      </c>
      <c r="AE71" s="59">
        <f t="shared" si="28"/>
        <v>0</v>
      </c>
      <c r="AF71" s="59">
        <f t="shared" si="28"/>
        <v>0</v>
      </c>
      <c r="AG71" s="59">
        <f t="shared" si="28"/>
        <v>0</v>
      </c>
      <c r="AH71" s="59">
        <f t="shared" si="28"/>
        <v>0</v>
      </c>
      <c r="AI71" s="59">
        <f t="shared" si="28"/>
        <v>0</v>
      </c>
      <c r="AJ71" s="59">
        <f t="shared" ref="AJ71:BK71" si="29">SUM(AJ61:AJ66)*AJ70</f>
        <v>0</v>
      </c>
      <c r="AK71" s="59">
        <f t="shared" si="29"/>
        <v>0</v>
      </c>
      <c r="AL71" s="59">
        <f t="shared" si="29"/>
        <v>0</v>
      </c>
      <c r="AM71" s="59">
        <f t="shared" si="29"/>
        <v>0</v>
      </c>
      <c r="AN71" s="59">
        <f t="shared" si="29"/>
        <v>0</v>
      </c>
      <c r="AO71" s="59">
        <f t="shared" si="29"/>
        <v>0</v>
      </c>
      <c r="AP71" s="59">
        <f t="shared" si="29"/>
        <v>0</v>
      </c>
      <c r="AQ71" s="59">
        <f t="shared" si="29"/>
        <v>0</v>
      </c>
      <c r="AR71" s="59">
        <f t="shared" si="29"/>
        <v>0</v>
      </c>
      <c r="AS71" s="59">
        <f t="shared" si="29"/>
        <v>0</v>
      </c>
      <c r="AT71" s="59">
        <f t="shared" si="29"/>
        <v>0</v>
      </c>
      <c r="AU71" s="59">
        <f t="shared" si="29"/>
        <v>0</v>
      </c>
      <c r="AV71" s="59">
        <f t="shared" si="29"/>
        <v>0</v>
      </c>
      <c r="AW71" s="59">
        <f t="shared" si="29"/>
        <v>0</v>
      </c>
      <c r="AX71" s="59">
        <f t="shared" si="29"/>
        <v>0</v>
      </c>
      <c r="AY71" s="59">
        <f t="shared" si="29"/>
        <v>0</v>
      </c>
      <c r="AZ71" s="59">
        <f t="shared" si="29"/>
        <v>0</v>
      </c>
      <c r="BA71" s="59">
        <f t="shared" si="29"/>
        <v>0</v>
      </c>
      <c r="BB71" s="59">
        <f t="shared" si="29"/>
        <v>0</v>
      </c>
      <c r="BC71" s="59">
        <f t="shared" si="29"/>
        <v>0</v>
      </c>
      <c r="BD71" s="59">
        <f t="shared" si="29"/>
        <v>0</v>
      </c>
      <c r="BE71" s="59">
        <f t="shared" si="29"/>
        <v>0</v>
      </c>
      <c r="BF71" s="59">
        <f t="shared" si="29"/>
        <v>0</v>
      </c>
      <c r="BG71" s="59">
        <f t="shared" si="29"/>
        <v>0</v>
      </c>
      <c r="BH71" s="59">
        <f t="shared" si="29"/>
        <v>0</v>
      </c>
      <c r="BI71" s="59">
        <f t="shared" si="29"/>
        <v>0</v>
      </c>
      <c r="BJ71" s="59">
        <f t="shared" si="29"/>
        <v>0</v>
      </c>
      <c r="BK71" s="59">
        <f t="shared" si="29"/>
        <v>0</v>
      </c>
      <c r="BL71" s="59">
        <f t="shared" ref="BL71:CY71" si="30">SUM(BL61:BL66)*BL70</f>
        <v>0</v>
      </c>
      <c r="BM71" s="59">
        <f t="shared" si="30"/>
        <v>0</v>
      </c>
      <c r="BN71" s="59">
        <f t="shared" si="30"/>
        <v>0</v>
      </c>
      <c r="BO71" s="59">
        <f t="shared" si="30"/>
        <v>0</v>
      </c>
      <c r="BP71" s="59">
        <f t="shared" si="30"/>
        <v>0</v>
      </c>
      <c r="BQ71" s="59">
        <f t="shared" si="30"/>
        <v>0</v>
      </c>
      <c r="BR71" s="59">
        <f t="shared" si="30"/>
        <v>0</v>
      </c>
      <c r="BS71" s="59">
        <f t="shared" si="30"/>
        <v>0</v>
      </c>
      <c r="BT71" s="59">
        <f t="shared" si="30"/>
        <v>0</v>
      </c>
      <c r="BU71" s="59">
        <f t="shared" si="30"/>
        <v>0</v>
      </c>
      <c r="BV71" s="59">
        <f t="shared" si="30"/>
        <v>0</v>
      </c>
      <c r="BW71" s="59">
        <f t="shared" si="30"/>
        <v>0</v>
      </c>
      <c r="BX71" s="59">
        <f t="shared" si="30"/>
        <v>0</v>
      </c>
      <c r="BY71" s="59">
        <f t="shared" si="30"/>
        <v>0</v>
      </c>
      <c r="BZ71" s="59">
        <f t="shared" si="30"/>
        <v>0</v>
      </c>
      <c r="CA71" s="59">
        <f t="shared" si="30"/>
        <v>0</v>
      </c>
      <c r="CB71" s="59">
        <f t="shared" si="30"/>
        <v>0</v>
      </c>
      <c r="CC71" s="59">
        <f t="shared" si="30"/>
        <v>0</v>
      </c>
      <c r="CD71" s="59">
        <f t="shared" si="30"/>
        <v>0</v>
      </c>
      <c r="CE71" s="59">
        <f t="shared" si="30"/>
        <v>0</v>
      </c>
      <c r="CF71" s="59">
        <f t="shared" si="30"/>
        <v>0</v>
      </c>
      <c r="CG71" s="59">
        <f t="shared" si="30"/>
        <v>0</v>
      </c>
      <c r="CH71" s="59">
        <f t="shared" si="30"/>
        <v>0</v>
      </c>
      <c r="CI71" s="59">
        <f t="shared" si="30"/>
        <v>0</v>
      </c>
      <c r="CJ71" s="59">
        <f t="shared" si="30"/>
        <v>0</v>
      </c>
      <c r="CK71" s="59">
        <f t="shared" si="30"/>
        <v>0</v>
      </c>
      <c r="CL71" s="59">
        <f t="shared" si="30"/>
        <v>0</v>
      </c>
      <c r="CM71" s="59">
        <f t="shared" si="30"/>
        <v>0</v>
      </c>
      <c r="CN71" s="59">
        <f t="shared" si="30"/>
        <v>0</v>
      </c>
      <c r="CO71" s="59">
        <f t="shared" si="30"/>
        <v>0</v>
      </c>
      <c r="CP71" s="59">
        <f t="shared" si="30"/>
        <v>0</v>
      </c>
      <c r="CQ71" s="59">
        <f t="shared" si="30"/>
        <v>0</v>
      </c>
      <c r="CR71" s="59">
        <f t="shared" si="30"/>
        <v>0</v>
      </c>
      <c r="CS71" s="59">
        <f t="shared" si="30"/>
        <v>0</v>
      </c>
      <c r="CT71" s="59">
        <f t="shared" si="30"/>
        <v>0</v>
      </c>
      <c r="CU71" s="59">
        <f t="shared" si="30"/>
        <v>0</v>
      </c>
      <c r="CV71" s="59">
        <f t="shared" si="30"/>
        <v>0</v>
      </c>
      <c r="CW71" s="59">
        <f t="shared" si="30"/>
        <v>0</v>
      </c>
      <c r="CX71" s="59">
        <f t="shared" si="30"/>
        <v>0</v>
      </c>
      <c r="CY71" s="59">
        <f t="shared" si="30"/>
        <v>0</v>
      </c>
      <c r="CZ71" s="391"/>
    </row>
    <row r="72" spans="2:104" x14ac:dyDescent="0.25">
      <c r="B72" s="393" t="s">
        <v>190</v>
      </c>
      <c r="C72" s="9" t="s">
        <v>1117</v>
      </c>
      <c r="D72" s="59">
        <f>D71*D$7</f>
        <v>0</v>
      </c>
      <c r="E72" s="59">
        <f>E71*E$7</f>
        <v>0</v>
      </c>
      <c r="F72" s="59">
        <f t="shared" ref="F72:BQ72" si="31">F71*F$7</f>
        <v>0</v>
      </c>
      <c r="G72" s="59">
        <f t="shared" si="31"/>
        <v>0</v>
      </c>
      <c r="H72" s="59">
        <f t="shared" si="31"/>
        <v>0</v>
      </c>
      <c r="I72" s="59">
        <f t="shared" si="31"/>
        <v>0</v>
      </c>
      <c r="J72" s="59">
        <f t="shared" si="31"/>
        <v>0</v>
      </c>
      <c r="K72" s="59">
        <f t="shared" si="31"/>
        <v>0</v>
      </c>
      <c r="L72" s="59">
        <f t="shared" si="31"/>
        <v>0</v>
      </c>
      <c r="M72" s="59">
        <f t="shared" si="31"/>
        <v>0</v>
      </c>
      <c r="N72" s="59">
        <f t="shared" si="31"/>
        <v>0</v>
      </c>
      <c r="O72" s="59">
        <f t="shared" si="31"/>
        <v>0</v>
      </c>
      <c r="P72" s="59">
        <f t="shared" si="31"/>
        <v>0</v>
      </c>
      <c r="Q72" s="59">
        <f t="shared" si="31"/>
        <v>0</v>
      </c>
      <c r="R72" s="59">
        <f t="shared" si="31"/>
        <v>0</v>
      </c>
      <c r="S72" s="59">
        <f t="shared" si="31"/>
        <v>0</v>
      </c>
      <c r="T72" s="59">
        <f t="shared" si="31"/>
        <v>0</v>
      </c>
      <c r="U72" s="59">
        <f t="shared" si="31"/>
        <v>0</v>
      </c>
      <c r="V72" s="59">
        <f t="shared" si="31"/>
        <v>0</v>
      </c>
      <c r="W72" s="59">
        <f t="shared" si="31"/>
        <v>0</v>
      </c>
      <c r="X72" s="59">
        <f t="shared" si="31"/>
        <v>0</v>
      </c>
      <c r="Y72" s="59">
        <f t="shared" si="31"/>
        <v>0</v>
      </c>
      <c r="Z72" s="59">
        <f t="shared" si="31"/>
        <v>0</v>
      </c>
      <c r="AA72" s="59">
        <f t="shared" si="31"/>
        <v>0</v>
      </c>
      <c r="AB72" s="59">
        <f t="shared" si="31"/>
        <v>0</v>
      </c>
      <c r="AC72" s="59">
        <f t="shared" si="31"/>
        <v>0</v>
      </c>
      <c r="AD72" s="59">
        <f t="shared" si="31"/>
        <v>0</v>
      </c>
      <c r="AE72" s="59">
        <f t="shared" si="31"/>
        <v>0</v>
      </c>
      <c r="AF72" s="59">
        <f t="shared" si="31"/>
        <v>0</v>
      </c>
      <c r="AG72" s="59">
        <f t="shared" si="31"/>
        <v>0</v>
      </c>
      <c r="AH72" s="59">
        <f t="shared" si="31"/>
        <v>0</v>
      </c>
      <c r="AI72" s="59">
        <f t="shared" si="31"/>
        <v>0</v>
      </c>
      <c r="AJ72" s="59">
        <f t="shared" si="31"/>
        <v>0</v>
      </c>
      <c r="AK72" s="59">
        <f t="shared" si="31"/>
        <v>0</v>
      </c>
      <c r="AL72" s="59">
        <f t="shared" si="31"/>
        <v>0</v>
      </c>
      <c r="AM72" s="59">
        <f t="shared" si="31"/>
        <v>0</v>
      </c>
      <c r="AN72" s="59">
        <f t="shared" si="31"/>
        <v>0</v>
      </c>
      <c r="AO72" s="59">
        <f t="shared" si="31"/>
        <v>0</v>
      </c>
      <c r="AP72" s="59">
        <f t="shared" si="31"/>
        <v>0</v>
      </c>
      <c r="AQ72" s="59">
        <f t="shared" si="31"/>
        <v>0</v>
      </c>
      <c r="AR72" s="59">
        <f t="shared" si="31"/>
        <v>0</v>
      </c>
      <c r="AS72" s="59">
        <f t="shared" si="31"/>
        <v>0</v>
      </c>
      <c r="AT72" s="59">
        <f t="shared" si="31"/>
        <v>0</v>
      </c>
      <c r="AU72" s="59">
        <f t="shared" si="31"/>
        <v>0</v>
      </c>
      <c r="AV72" s="59">
        <f t="shared" si="31"/>
        <v>0</v>
      </c>
      <c r="AW72" s="59">
        <f t="shared" si="31"/>
        <v>0</v>
      </c>
      <c r="AX72" s="59">
        <f t="shared" si="31"/>
        <v>0</v>
      </c>
      <c r="AY72" s="59">
        <f t="shared" si="31"/>
        <v>0</v>
      </c>
      <c r="AZ72" s="59">
        <f t="shared" si="31"/>
        <v>0</v>
      </c>
      <c r="BA72" s="59">
        <f t="shared" si="31"/>
        <v>0</v>
      </c>
      <c r="BB72" s="59">
        <f t="shared" si="31"/>
        <v>0</v>
      </c>
      <c r="BC72" s="59">
        <f t="shared" si="31"/>
        <v>0</v>
      </c>
      <c r="BD72" s="59">
        <f t="shared" si="31"/>
        <v>0</v>
      </c>
      <c r="BE72" s="59">
        <f t="shared" si="31"/>
        <v>0</v>
      </c>
      <c r="BF72" s="59">
        <f t="shared" si="31"/>
        <v>0</v>
      </c>
      <c r="BG72" s="59">
        <f t="shared" si="31"/>
        <v>0</v>
      </c>
      <c r="BH72" s="59">
        <f t="shared" si="31"/>
        <v>0</v>
      </c>
      <c r="BI72" s="59">
        <f t="shared" si="31"/>
        <v>0</v>
      </c>
      <c r="BJ72" s="59">
        <f t="shared" si="31"/>
        <v>0</v>
      </c>
      <c r="BK72" s="59">
        <f t="shared" si="31"/>
        <v>0</v>
      </c>
      <c r="BL72" s="59">
        <f t="shared" si="31"/>
        <v>0</v>
      </c>
      <c r="BM72" s="59">
        <f t="shared" si="31"/>
        <v>0</v>
      </c>
      <c r="BN72" s="59">
        <f t="shared" si="31"/>
        <v>0</v>
      </c>
      <c r="BO72" s="59">
        <f t="shared" si="31"/>
        <v>0</v>
      </c>
      <c r="BP72" s="59">
        <f t="shared" si="31"/>
        <v>0</v>
      </c>
      <c r="BQ72" s="59">
        <f t="shared" si="31"/>
        <v>0</v>
      </c>
      <c r="BR72" s="59">
        <f t="shared" ref="BR72:CY72" si="32">BR71*BR$7</f>
        <v>0</v>
      </c>
      <c r="BS72" s="59">
        <f t="shared" si="32"/>
        <v>0</v>
      </c>
      <c r="BT72" s="59">
        <f t="shared" si="32"/>
        <v>0</v>
      </c>
      <c r="BU72" s="59">
        <f t="shared" si="32"/>
        <v>0</v>
      </c>
      <c r="BV72" s="59">
        <f t="shared" si="32"/>
        <v>0</v>
      </c>
      <c r="BW72" s="59">
        <f t="shared" si="32"/>
        <v>0</v>
      </c>
      <c r="BX72" s="59">
        <f t="shared" si="32"/>
        <v>0</v>
      </c>
      <c r="BY72" s="59">
        <f t="shared" si="32"/>
        <v>0</v>
      </c>
      <c r="BZ72" s="59">
        <f t="shared" si="32"/>
        <v>0</v>
      </c>
      <c r="CA72" s="59">
        <f t="shared" si="32"/>
        <v>0</v>
      </c>
      <c r="CB72" s="59">
        <f t="shared" si="32"/>
        <v>0</v>
      </c>
      <c r="CC72" s="59">
        <f t="shared" si="32"/>
        <v>0</v>
      </c>
      <c r="CD72" s="59">
        <f t="shared" si="32"/>
        <v>0</v>
      </c>
      <c r="CE72" s="59">
        <f t="shared" si="32"/>
        <v>0</v>
      </c>
      <c r="CF72" s="59">
        <f t="shared" si="32"/>
        <v>0</v>
      </c>
      <c r="CG72" s="59">
        <f t="shared" si="32"/>
        <v>0</v>
      </c>
      <c r="CH72" s="59">
        <f t="shared" si="32"/>
        <v>0</v>
      </c>
      <c r="CI72" s="59">
        <f t="shared" si="32"/>
        <v>0</v>
      </c>
      <c r="CJ72" s="59">
        <f t="shared" si="32"/>
        <v>0</v>
      </c>
      <c r="CK72" s="59">
        <f t="shared" si="32"/>
        <v>0</v>
      </c>
      <c r="CL72" s="59">
        <f t="shared" si="32"/>
        <v>0</v>
      </c>
      <c r="CM72" s="59">
        <f t="shared" si="32"/>
        <v>0</v>
      </c>
      <c r="CN72" s="59">
        <f t="shared" si="32"/>
        <v>0</v>
      </c>
      <c r="CO72" s="59">
        <f t="shared" si="32"/>
        <v>0</v>
      </c>
      <c r="CP72" s="59">
        <f t="shared" si="32"/>
        <v>0</v>
      </c>
      <c r="CQ72" s="59">
        <f t="shared" si="32"/>
        <v>0</v>
      </c>
      <c r="CR72" s="59">
        <f t="shared" si="32"/>
        <v>0</v>
      </c>
      <c r="CS72" s="59">
        <f t="shared" si="32"/>
        <v>0</v>
      </c>
      <c r="CT72" s="59">
        <f t="shared" si="32"/>
        <v>0</v>
      </c>
      <c r="CU72" s="59">
        <f t="shared" si="32"/>
        <v>0</v>
      </c>
      <c r="CV72" s="59">
        <f t="shared" si="32"/>
        <v>0</v>
      </c>
      <c r="CW72" s="59">
        <f t="shared" si="32"/>
        <v>0</v>
      </c>
      <c r="CX72" s="59">
        <f t="shared" si="32"/>
        <v>0</v>
      </c>
      <c r="CY72" s="59">
        <f t="shared" si="32"/>
        <v>0</v>
      </c>
      <c r="CZ72" s="391"/>
    </row>
    <row r="73" spans="2:104" x14ac:dyDescent="0.25">
      <c r="B73" s="392"/>
      <c r="C73" s="39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391"/>
    </row>
    <row r="74" spans="2:104" x14ac:dyDescent="0.25">
      <c r="B74" s="405" t="s">
        <v>63</v>
      </c>
      <c r="C74" s="39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50"/>
      <c r="CZ74" s="391"/>
    </row>
    <row r="75" spans="2:104" x14ac:dyDescent="0.25">
      <c r="B75" s="393" t="s">
        <v>170</v>
      </c>
      <c r="C75" s="390" t="s">
        <v>121</v>
      </c>
      <c r="D75" s="58">
        <f>'Data Input - BAT'!H117</f>
        <v>0</v>
      </c>
      <c r="E75" s="58">
        <f>'Data Input - BAT'!I117</f>
        <v>0</v>
      </c>
      <c r="F75" s="58">
        <f>'Data Input - BAT'!J117</f>
        <v>0</v>
      </c>
      <c r="G75" s="58">
        <f>'Data Input - BAT'!K117</f>
        <v>0</v>
      </c>
      <c r="H75" s="58">
        <f>'Data Input - BAT'!L117</f>
        <v>0</v>
      </c>
      <c r="I75" s="58">
        <f>'Data Input - BAT'!M117</f>
        <v>0</v>
      </c>
      <c r="J75" s="58">
        <f>'Data Input - BAT'!N117</f>
        <v>0</v>
      </c>
      <c r="K75" s="58">
        <f>'Data Input - BAT'!O117</f>
        <v>0</v>
      </c>
      <c r="L75" s="58">
        <f>'Data Input - BAT'!P117</f>
        <v>0</v>
      </c>
      <c r="M75" s="58">
        <f>'Data Input - BAT'!Q117</f>
        <v>0</v>
      </c>
      <c r="N75" s="58">
        <f>'Data Input - BAT'!R117</f>
        <v>0</v>
      </c>
      <c r="O75" s="58">
        <f>'Data Input - BAT'!S117</f>
        <v>0</v>
      </c>
      <c r="P75" s="58">
        <f>'Data Input - BAT'!T117</f>
        <v>0</v>
      </c>
      <c r="Q75" s="58">
        <f>'Data Input - BAT'!U117</f>
        <v>0</v>
      </c>
      <c r="R75" s="58">
        <f>'Data Input - BAT'!V117</f>
        <v>0</v>
      </c>
      <c r="S75" s="58">
        <f>'Data Input - BAT'!W117</f>
        <v>0</v>
      </c>
      <c r="T75" s="58">
        <f>'Data Input - BAT'!X117</f>
        <v>0</v>
      </c>
      <c r="U75" s="58">
        <f>'Data Input - BAT'!Y117</f>
        <v>0</v>
      </c>
      <c r="V75" s="58">
        <f>'Data Input - BAT'!Z117</f>
        <v>0</v>
      </c>
      <c r="W75" s="58">
        <f>'Data Input - BAT'!AA117</f>
        <v>0</v>
      </c>
      <c r="X75" s="58">
        <f>'Data Input - BAT'!AB117</f>
        <v>0</v>
      </c>
      <c r="Y75" s="58">
        <f>'Data Input - BAT'!AC117</f>
        <v>0</v>
      </c>
      <c r="Z75" s="58">
        <f>'Data Input - BAT'!AD117</f>
        <v>0</v>
      </c>
      <c r="AA75" s="58">
        <f>'Data Input - BAT'!AE117</f>
        <v>0</v>
      </c>
      <c r="AB75" s="58">
        <f>'Data Input - BAT'!AF117</f>
        <v>0</v>
      </c>
      <c r="AC75" s="58">
        <f>'Data Input - BAT'!AG117</f>
        <v>0</v>
      </c>
      <c r="AD75" s="58">
        <f>'Data Input - BAT'!AH117</f>
        <v>0</v>
      </c>
      <c r="AE75" s="58">
        <f>'Data Input - BAT'!AI117</f>
        <v>0</v>
      </c>
      <c r="AF75" s="58">
        <f>'Data Input - BAT'!AJ117</f>
        <v>0</v>
      </c>
      <c r="AG75" s="58">
        <f>'Data Input - BAT'!AK117</f>
        <v>0</v>
      </c>
      <c r="AH75" s="58">
        <f>'Data Input - BAT'!AL117</f>
        <v>0</v>
      </c>
      <c r="AI75" s="58">
        <f>'Data Input - BAT'!AM117</f>
        <v>0</v>
      </c>
      <c r="AJ75" s="58">
        <f>'Data Input - BAT'!AN117</f>
        <v>0</v>
      </c>
      <c r="AK75" s="58">
        <f>'Data Input - BAT'!AO117</f>
        <v>0</v>
      </c>
      <c r="AL75" s="58">
        <f>'Data Input - BAT'!AP117</f>
        <v>0</v>
      </c>
      <c r="AM75" s="58">
        <f>'Data Input - BAT'!AQ117</f>
        <v>0</v>
      </c>
      <c r="AN75" s="58">
        <f>'Data Input - BAT'!AR117</f>
        <v>0</v>
      </c>
      <c r="AO75" s="58">
        <f>'Data Input - BAT'!AS117</f>
        <v>0</v>
      </c>
      <c r="AP75" s="58">
        <f>'Data Input - BAT'!AT117</f>
        <v>0</v>
      </c>
      <c r="AQ75" s="58">
        <f>'Data Input - BAT'!AU117</f>
        <v>0</v>
      </c>
      <c r="AR75" s="58">
        <f>'Data Input - BAT'!AV117</f>
        <v>0</v>
      </c>
      <c r="AS75" s="58">
        <f>'Data Input - BAT'!AW117</f>
        <v>0</v>
      </c>
      <c r="AT75" s="58">
        <f>'Data Input - BAT'!AX117</f>
        <v>0</v>
      </c>
      <c r="AU75" s="58">
        <f>'Data Input - BAT'!AY117</f>
        <v>0</v>
      </c>
      <c r="AV75" s="58">
        <f>'Data Input - BAT'!AZ117</f>
        <v>0</v>
      </c>
      <c r="AW75" s="58">
        <f>'Data Input - BAT'!BA117</f>
        <v>0</v>
      </c>
      <c r="AX75" s="58">
        <f>'Data Input - BAT'!BB117</f>
        <v>0</v>
      </c>
      <c r="AY75" s="58">
        <f>'Data Input - BAT'!BC117</f>
        <v>0</v>
      </c>
      <c r="AZ75" s="58">
        <f>'Data Input - BAT'!BD117</f>
        <v>0</v>
      </c>
      <c r="BA75" s="58">
        <f>'Data Input - BAT'!BE117</f>
        <v>0</v>
      </c>
      <c r="BB75" s="58">
        <f>'Data Input - BAT'!BF117</f>
        <v>0</v>
      </c>
      <c r="BC75" s="58">
        <f>'Data Input - BAT'!BG117</f>
        <v>0</v>
      </c>
      <c r="BD75" s="58">
        <f>'Data Input - BAT'!BH117</f>
        <v>0</v>
      </c>
      <c r="BE75" s="58">
        <f>'Data Input - BAT'!BI117</f>
        <v>0</v>
      </c>
      <c r="BF75" s="58">
        <f>'Data Input - BAT'!BJ117</f>
        <v>0</v>
      </c>
      <c r="BG75" s="58">
        <f>'Data Input - BAT'!BK117</f>
        <v>0</v>
      </c>
      <c r="BH75" s="58">
        <f>'Data Input - BAT'!BL117</f>
        <v>0</v>
      </c>
      <c r="BI75" s="58">
        <f>'Data Input - BAT'!BM117</f>
        <v>0</v>
      </c>
      <c r="BJ75" s="58">
        <f>'Data Input - BAT'!BN117</f>
        <v>0</v>
      </c>
      <c r="BK75" s="58">
        <f>'Data Input - BAT'!BO117</f>
        <v>0</v>
      </c>
      <c r="BL75" s="58">
        <f>'Data Input - BAT'!BP117</f>
        <v>0</v>
      </c>
      <c r="BM75" s="58">
        <f>'Data Input - BAT'!BQ117</f>
        <v>0</v>
      </c>
      <c r="BN75" s="58">
        <f>'Data Input - BAT'!BR117</f>
        <v>0</v>
      </c>
      <c r="BO75" s="58">
        <f>'Data Input - BAT'!BS117</f>
        <v>0</v>
      </c>
      <c r="BP75" s="58">
        <f>'Data Input - BAT'!BT117</f>
        <v>0</v>
      </c>
      <c r="BQ75" s="58">
        <f>'Data Input - BAT'!BU117</f>
        <v>0</v>
      </c>
      <c r="BR75" s="58">
        <f>'Data Input - BAT'!BV117</f>
        <v>0</v>
      </c>
      <c r="BS75" s="58">
        <f>'Data Input - BAT'!BW117</f>
        <v>0</v>
      </c>
      <c r="BT75" s="58">
        <f>'Data Input - BAT'!BX117</f>
        <v>0</v>
      </c>
      <c r="BU75" s="58">
        <f>'Data Input - BAT'!BY117</f>
        <v>0</v>
      </c>
      <c r="BV75" s="58">
        <f>'Data Input - BAT'!BZ117</f>
        <v>0</v>
      </c>
      <c r="BW75" s="58">
        <f>'Data Input - BAT'!CA117</f>
        <v>0</v>
      </c>
      <c r="BX75" s="58">
        <f>'Data Input - BAT'!CB117</f>
        <v>0</v>
      </c>
      <c r="BY75" s="58">
        <f>'Data Input - BAT'!CC117</f>
        <v>0</v>
      </c>
      <c r="BZ75" s="58">
        <f>'Data Input - BAT'!CD117</f>
        <v>0</v>
      </c>
      <c r="CA75" s="58">
        <f>'Data Input - BAT'!CE117</f>
        <v>0</v>
      </c>
      <c r="CB75" s="58">
        <f>'Data Input - BAT'!CF117</f>
        <v>0</v>
      </c>
      <c r="CC75" s="58">
        <f>'Data Input - BAT'!CG117</f>
        <v>0</v>
      </c>
      <c r="CD75" s="58">
        <f>'Data Input - BAT'!CH117</f>
        <v>0</v>
      </c>
      <c r="CE75" s="58">
        <f>'Data Input - BAT'!CI117</f>
        <v>0</v>
      </c>
      <c r="CF75" s="58">
        <f>'Data Input - BAT'!CJ117</f>
        <v>0</v>
      </c>
      <c r="CG75" s="58">
        <f>'Data Input - BAT'!CK117</f>
        <v>0</v>
      </c>
      <c r="CH75" s="58">
        <f>'Data Input - BAT'!CL117</f>
        <v>0</v>
      </c>
      <c r="CI75" s="58">
        <f>'Data Input - BAT'!CM117</f>
        <v>0</v>
      </c>
      <c r="CJ75" s="58">
        <f>'Data Input - BAT'!CN117</f>
        <v>0</v>
      </c>
      <c r="CK75" s="58">
        <f>'Data Input - BAT'!CO117</f>
        <v>0</v>
      </c>
      <c r="CL75" s="58">
        <f>'Data Input - BAT'!CP117</f>
        <v>0</v>
      </c>
      <c r="CM75" s="58">
        <f>'Data Input - BAT'!CQ117</f>
        <v>0</v>
      </c>
      <c r="CN75" s="58">
        <f>'Data Input - BAT'!CR117</f>
        <v>0</v>
      </c>
      <c r="CO75" s="58">
        <f>'Data Input - BAT'!CS117</f>
        <v>0</v>
      </c>
      <c r="CP75" s="58">
        <f>'Data Input - BAT'!CT117</f>
        <v>0</v>
      </c>
      <c r="CQ75" s="58">
        <f>'Data Input - BAT'!CU117</f>
        <v>0</v>
      </c>
      <c r="CR75" s="58">
        <f>'Data Input - BAT'!CV117</f>
        <v>0</v>
      </c>
      <c r="CS75" s="58">
        <f>'Data Input - BAT'!CW117</f>
        <v>0</v>
      </c>
      <c r="CT75" s="58">
        <f>'Data Input - BAT'!CX117</f>
        <v>0</v>
      </c>
      <c r="CU75" s="58">
        <f>'Data Input - BAT'!CY117</f>
        <v>0</v>
      </c>
      <c r="CV75" s="58">
        <f>'Data Input - BAT'!CZ117</f>
        <v>0</v>
      </c>
      <c r="CW75" s="58">
        <f>'Data Input - BAT'!DA117</f>
        <v>0</v>
      </c>
      <c r="CX75" s="58">
        <f>'Data Input - BAT'!DB117</f>
        <v>0</v>
      </c>
      <c r="CY75" s="58">
        <f>'Data Input - BAT'!DC117</f>
        <v>0</v>
      </c>
      <c r="CZ75" s="391"/>
    </row>
    <row r="76" spans="2:104" x14ac:dyDescent="0.25">
      <c r="B76" s="393" t="s">
        <v>171</v>
      </c>
      <c r="C76" s="9" t="s">
        <v>1117</v>
      </c>
      <c r="D76" s="59">
        <f>IFERROR(IF('Data Input - General'!$F$12="Yes",HLOOKUP(Calc_BAT!D$6,'Carbon Prices'!$D$9:$CH$15,3,FALSE),HLOOKUP(Calc_BAT!D$6,'Carbon Prices'!$D$9:$CH$15,6,FALSE)),0)</f>
        <v>0</v>
      </c>
      <c r="E76" s="59">
        <f>IFERROR(IF('Data Input - General'!$F$12="Yes",HLOOKUP(Calc_BAT!E$6,'Carbon Prices'!$D$9:$CH$15,3,FALSE),HLOOKUP(Calc_BAT!E$6,'Carbon Prices'!$D$9:$CH$15,6,FALSE)),0)</f>
        <v>0</v>
      </c>
      <c r="F76" s="59">
        <f>IFERROR(IF('Data Input - General'!$F$12="Yes",HLOOKUP(Calc_BAT!F$6,'Carbon Prices'!$D$9:$CH$15,3,FALSE),HLOOKUP(Calc_BAT!F$6,'Carbon Prices'!$D$9:$CH$15,6,FALSE)),0)</f>
        <v>0</v>
      </c>
      <c r="G76" s="59">
        <f>IFERROR(IF('Data Input - General'!$F$12="Yes",HLOOKUP(Calc_BAT!G$6,'Carbon Prices'!$D$9:$CH$15,3,FALSE),HLOOKUP(Calc_BAT!G$6,'Carbon Prices'!$D$9:$CH$15,6,FALSE)),0)</f>
        <v>0</v>
      </c>
      <c r="H76" s="59">
        <f>IFERROR(IF('Data Input - General'!$F$12="Yes",HLOOKUP(Calc_BAT!H$6,'Carbon Prices'!$D$9:$CH$15,3,FALSE),HLOOKUP(Calc_BAT!H$6,'Carbon Prices'!$D$9:$CH$15,6,FALSE)),0)</f>
        <v>0</v>
      </c>
      <c r="I76" s="59">
        <f>IFERROR(IF('Data Input - General'!$F$12="Yes",HLOOKUP(Calc_BAT!I$6,'Carbon Prices'!$D$9:$CH$15,3,FALSE),HLOOKUP(Calc_BAT!I$6,'Carbon Prices'!$D$9:$CH$15,6,FALSE)),0)</f>
        <v>0</v>
      </c>
      <c r="J76" s="59">
        <f>IFERROR(IF('Data Input - General'!$F$12="Yes",HLOOKUP(Calc_BAT!J$6,'Carbon Prices'!$D$9:$CH$15,3,FALSE),HLOOKUP(Calc_BAT!J$6,'Carbon Prices'!$D$9:$CH$15,6,FALSE)),0)</f>
        <v>0</v>
      </c>
      <c r="K76" s="59">
        <f>IFERROR(IF('Data Input - General'!$F$12="Yes",HLOOKUP(Calc_BAT!K$6,'Carbon Prices'!$D$9:$CH$15,3,FALSE),HLOOKUP(Calc_BAT!K$6,'Carbon Prices'!$D$9:$CH$15,6,FALSE)),0)</f>
        <v>0</v>
      </c>
      <c r="L76" s="59">
        <f>IFERROR(IF('Data Input - General'!$F$12="Yes",HLOOKUP(Calc_BAT!L$6,'Carbon Prices'!$D$9:$CH$15,3,FALSE),HLOOKUP(Calc_BAT!L$6,'Carbon Prices'!$D$9:$CH$15,6,FALSE)),0)</f>
        <v>0</v>
      </c>
      <c r="M76" s="59">
        <f>IFERROR(IF('Data Input - General'!$F$12="Yes",HLOOKUP(Calc_BAT!M$6,'Carbon Prices'!$D$9:$CH$15,3,FALSE),HLOOKUP(Calc_BAT!M$6,'Carbon Prices'!$D$9:$CH$15,6,FALSE)),0)</f>
        <v>0</v>
      </c>
      <c r="N76" s="59">
        <f>IFERROR(IF('Data Input - General'!$F$12="Yes",HLOOKUP(Calc_BAT!N$6,'Carbon Prices'!$D$9:$CH$15,3,FALSE),HLOOKUP(Calc_BAT!N$6,'Carbon Prices'!$D$9:$CH$15,6,FALSE)),0)</f>
        <v>0</v>
      </c>
      <c r="O76" s="59">
        <f>IFERROR(IF('Data Input - General'!$F$12="Yes",HLOOKUP(Calc_BAT!O$6,'Carbon Prices'!$D$9:$CH$15,3,FALSE),HLOOKUP(Calc_BAT!O$6,'Carbon Prices'!$D$9:$CH$15,6,FALSE)),0)</f>
        <v>0</v>
      </c>
      <c r="P76" s="59">
        <f>IFERROR(IF('Data Input - General'!$F$12="Yes",HLOOKUP(Calc_BAT!P$6,'Carbon Prices'!$D$9:$CH$15,3,FALSE),HLOOKUP(Calc_BAT!P$6,'Carbon Prices'!$D$9:$CH$15,6,FALSE)),0)</f>
        <v>0</v>
      </c>
      <c r="Q76" s="59">
        <f>IFERROR(IF('Data Input - General'!$F$12="Yes",HLOOKUP(Calc_BAT!Q$6,'Carbon Prices'!$D$9:$CH$15,3,FALSE),HLOOKUP(Calc_BAT!Q$6,'Carbon Prices'!$D$9:$CH$15,6,FALSE)),0)</f>
        <v>0</v>
      </c>
      <c r="R76" s="59">
        <f>IFERROR(IF('Data Input - General'!$F$12="Yes",HLOOKUP(Calc_BAT!R$6,'Carbon Prices'!$D$9:$CH$15,3,FALSE),HLOOKUP(Calc_BAT!R$6,'Carbon Prices'!$D$9:$CH$15,6,FALSE)),0)</f>
        <v>0</v>
      </c>
      <c r="S76" s="59">
        <f>IFERROR(IF('Data Input - General'!$F$12="Yes",HLOOKUP(Calc_BAT!S$6,'Carbon Prices'!$D$9:$CH$15,3,FALSE),HLOOKUP(Calc_BAT!S$6,'Carbon Prices'!$D$9:$CH$15,6,FALSE)),0)</f>
        <v>0</v>
      </c>
      <c r="T76" s="59">
        <f>IFERROR(IF('Data Input - General'!$F$12="Yes",HLOOKUP(Calc_BAT!T$6,'Carbon Prices'!$D$9:$CH$15,3,FALSE),HLOOKUP(Calc_BAT!T$6,'Carbon Prices'!$D$9:$CH$15,6,FALSE)),0)</f>
        <v>0</v>
      </c>
      <c r="U76" s="59">
        <f>IFERROR(IF('Data Input - General'!$F$12="Yes",HLOOKUP(Calc_BAT!U$6,'Carbon Prices'!$D$9:$CH$15,3,FALSE),HLOOKUP(Calc_BAT!U$6,'Carbon Prices'!$D$9:$CH$15,6,FALSE)),0)</f>
        <v>0</v>
      </c>
      <c r="V76" s="59">
        <f>IFERROR(IF('Data Input - General'!$F$12="Yes",HLOOKUP(Calc_BAT!V$6,'Carbon Prices'!$D$9:$CH$15,3,FALSE),HLOOKUP(Calc_BAT!V$6,'Carbon Prices'!$D$9:$CH$15,6,FALSE)),0)</f>
        <v>0</v>
      </c>
      <c r="W76" s="59">
        <f>IFERROR(IF('Data Input - General'!$F$12="Yes",HLOOKUP(Calc_BAT!W$6,'Carbon Prices'!$D$9:$CH$15,3,FALSE),HLOOKUP(Calc_BAT!W$6,'Carbon Prices'!$D$9:$CH$15,6,FALSE)),0)</f>
        <v>0</v>
      </c>
      <c r="X76" s="59">
        <f>IFERROR(IF('Data Input - General'!$F$12="Yes",HLOOKUP(Calc_BAT!X$6,'Carbon Prices'!$D$9:$CH$15,3,FALSE),HLOOKUP(Calc_BAT!X$6,'Carbon Prices'!$D$9:$CH$15,6,FALSE)),0)</f>
        <v>0</v>
      </c>
      <c r="Y76" s="59">
        <f>IFERROR(IF('Data Input - General'!$F$12="Yes",HLOOKUP(Calc_BAT!Y$6,'Carbon Prices'!$D$9:$CH$15,3,FALSE),HLOOKUP(Calc_BAT!Y$6,'Carbon Prices'!$D$9:$CH$15,6,FALSE)),0)</f>
        <v>0</v>
      </c>
      <c r="Z76" s="59">
        <f>IFERROR(IF('Data Input - General'!$F$12="Yes",HLOOKUP(Calc_BAT!Z$6,'Carbon Prices'!$D$9:$CH$15,3,FALSE),HLOOKUP(Calc_BAT!Z$6,'Carbon Prices'!$D$9:$CH$15,6,FALSE)),0)</f>
        <v>0</v>
      </c>
      <c r="AA76" s="59">
        <f>IFERROR(IF('Data Input - General'!$F$12="Yes",HLOOKUP(Calc_BAT!AA$6,'Carbon Prices'!$D$9:$CH$15,3,FALSE),HLOOKUP(Calc_BAT!AA$6,'Carbon Prices'!$D$9:$CH$15,6,FALSE)),0)</f>
        <v>0</v>
      </c>
      <c r="AB76" s="59">
        <f>IFERROR(IF('Data Input - General'!$F$12="Yes",HLOOKUP(Calc_BAT!AB$6,'Carbon Prices'!$D$9:$CH$15,3,FALSE),HLOOKUP(Calc_BAT!AB$6,'Carbon Prices'!$D$9:$CH$15,6,FALSE)),0)</f>
        <v>0</v>
      </c>
      <c r="AC76" s="59">
        <f>IFERROR(IF('Data Input - General'!$F$12="Yes",HLOOKUP(Calc_BAT!AC$6,'Carbon Prices'!$D$9:$CH$15,3,FALSE),HLOOKUP(Calc_BAT!AC$6,'Carbon Prices'!$D$9:$CH$15,6,FALSE)),0)</f>
        <v>0</v>
      </c>
      <c r="AD76" s="59">
        <f>IFERROR(IF('Data Input - General'!$F$12="Yes",HLOOKUP(Calc_BAT!AD$6,'Carbon Prices'!$D$9:$CH$15,3,FALSE),HLOOKUP(Calc_BAT!AD$6,'Carbon Prices'!$D$9:$CH$15,6,FALSE)),0)</f>
        <v>0</v>
      </c>
      <c r="AE76" s="59">
        <f>IFERROR(IF('Data Input - General'!$F$12="Yes",HLOOKUP(Calc_BAT!AE$6,'Carbon Prices'!$D$9:$CH$15,3,FALSE),HLOOKUP(Calc_BAT!AE$6,'Carbon Prices'!$D$9:$CH$15,6,FALSE)),0)</f>
        <v>0</v>
      </c>
      <c r="AF76" s="59">
        <f>IFERROR(IF('Data Input - General'!$F$12="Yes",HLOOKUP(Calc_BAT!AF$6,'Carbon Prices'!$D$9:$CH$15,3,FALSE),HLOOKUP(Calc_BAT!AF$6,'Carbon Prices'!$D$9:$CH$15,6,FALSE)),0)</f>
        <v>0</v>
      </c>
      <c r="AG76" s="59">
        <f>IFERROR(IF('Data Input - General'!$F$12="Yes",HLOOKUP(Calc_BAT!AG$6,'Carbon Prices'!$D$9:$CH$15,3,FALSE),HLOOKUP(Calc_BAT!AG$6,'Carbon Prices'!$D$9:$CH$15,6,FALSE)),0)</f>
        <v>0</v>
      </c>
      <c r="AH76" s="59">
        <f>IFERROR(IF('Data Input - General'!$F$12="Yes",HLOOKUP(Calc_BAT!AH$6,'Carbon Prices'!$D$9:$CH$15,3,FALSE),HLOOKUP(Calc_BAT!AH$6,'Carbon Prices'!$D$9:$CH$15,6,FALSE)),0)</f>
        <v>0</v>
      </c>
      <c r="AI76" s="59">
        <f>IFERROR(IF('Data Input - General'!$F$12="Yes",HLOOKUP(Calc_BAT!AI$6,'Carbon Prices'!$D$9:$CH$15,3,FALSE),HLOOKUP(Calc_BAT!AI$6,'Carbon Prices'!$D$9:$CH$15,6,FALSE)),0)</f>
        <v>0</v>
      </c>
      <c r="AJ76" s="59">
        <f>IFERROR(IF('Data Input - General'!$F$12="Yes",HLOOKUP(Calc_BAT!AJ$6,'Carbon Prices'!$D$9:$CH$15,3,FALSE),HLOOKUP(Calc_BAT!AJ$6,'Carbon Prices'!$D$9:$CH$15,6,FALSE)),0)</f>
        <v>0</v>
      </c>
      <c r="AK76" s="59">
        <f>IFERROR(IF('Data Input - General'!$F$12="Yes",HLOOKUP(Calc_BAT!AK$6,'Carbon Prices'!$D$9:$CH$15,3,FALSE),HLOOKUP(Calc_BAT!AK$6,'Carbon Prices'!$D$9:$CH$15,6,FALSE)),0)</f>
        <v>0</v>
      </c>
      <c r="AL76" s="59">
        <f>IFERROR(IF('Data Input - General'!$F$12="Yes",HLOOKUP(Calc_BAT!AL$6,'Carbon Prices'!$D$9:$CH$15,3,FALSE),HLOOKUP(Calc_BAT!AL$6,'Carbon Prices'!$D$9:$CH$15,6,FALSE)),0)</f>
        <v>0</v>
      </c>
      <c r="AM76" s="59">
        <f>IFERROR(IF('Data Input - General'!$F$12="Yes",HLOOKUP(Calc_BAT!AM$6,'Carbon Prices'!$D$9:$CH$15,3,FALSE),HLOOKUP(Calc_BAT!AM$6,'Carbon Prices'!$D$9:$CH$15,6,FALSE)),0)</f>
        <v>0</v>
      </c>
      <c r="AN76" s="59">
        <f>IFERROR(IF('Data Input - General'!$F$12="Yes",HLOOKUP(Calc_BAT!AN$6,'Carbon Prices'!$D$9:$CH$15,3,FALSE),HLOOKUP(Calc_BAT!AN$6,'Carbon Prices'!$D$9:$CH$15,6,FALSE)),0)</f>
        <v>0</v>
      </c>
      <c r="AO76" s="59">
        <f>IFERROR(IF('Data Input - General'!$F$12="Yes",HLOOKUP(Calc_BAT!AO$6,'Carbon Prices'!$D$9:$CH$15,3,FALSE),HLOOKUP(Calc_BAT!AO$6,'Carbon Prices'!$D$9:$CH$15,6,FALSE)),0)</f>
        <v>0</v>
      </c>
      <c r="AP76" s="59">
        <f>IFERROR(IF('Data Input - General'!$F$12="Yes",HLOOKUP(Calc_BAT!AP$6,'Carbon Prices'!$D$9:$CH$15,3,FALSE),HLOOKUP(Calc_BAT!AP$6,'Carbon Prices'!$D$9:$CH$15,6,FALSE)),0)</f>
        <v>0</v>
      </c>
      <c r="AQ76" s="59">
        <f>IFERROR(IF('Data Input - General'!$F$12="Yes",HLOOKUP(Calc_BAT!AQ$6,'Carbon Prices'!$D$9:$CH$15,3,FALSE),HLOOKUP(Calc_BAT!AQ$6,'Carbon Prices'!$D$9:$CH$15,6,FALSE)),0)</f>
        <v>0</v>
      </c>
      <c r="AR76" s="59">
        <f>IFERROR(IF('Data Input - General'!$F$12="Yes",HLOOKUP(Calc_BAT!AR$6,'Carbon Prices'!$D$9:$CH$15,3,FALSE),HLOOKUP(Calc_BAT!AR$6,'Carbon Prices'!$D$9:$CH$15,6,FALSE)),0)</f>
        <v>0</v>
      </c>
      <c r="AS76" s="59">
        <f>IFERROR(IF('Data Input - General'!$F$12="Yes",HLOOKUP(Calc_BAT!AS$6,'Carbon Prices'!$D$9:$CH$15,3,FALSE),HLOOKUP(Calc_BAT!AS$6,'Carbon Prices'!$D$9:$CH$15,6,FALSE)),0)</f>
        <v>0</v>
      </c>
      <c r="AT76" s="59">
        <f>IFERROR(IF('Data Input - General'!$F$12="Yes",HLOOKUP(Calc_BAT!AT$6,'Carbon Prices'!$D$9:$CH$15,3,FALSE),HLOOKUP(Calc_BAT!AT$6,'Carbon Prices'!$D$9:$CH$15,6,FALSE)),0)</f>
        <v>0</v>
      </c>
      <c r="AU76" s="59">
        <f>IFERROR(IF('Data Input - General'!$F$12="Yes",HLOOKUP(Calc_BAT!AU$6,'Carbon Prices'!$D$9:$CH$15,3,FALSE),HLOOKUP(Calc_BAT!AU$6,'Carbon Prices'!$D$9:$CH$15,6,FALSE)),0)</f>
        <v>0</v>
      </c>
      <c r="AV76" s="59">
        <f>IFERROR(IF('Data Input - General'!$F$12="Yes",HLOOKUP(Calc_BAT!AV$6,'Carbon Prices'!$D$9:$CH$15,3,FALSE),HLOOKUP(Calc_BAT!AV$6,'Carbon Prices'!$D$9:$CH$15,6,FALSE)),0)</f>
        <v>0</v>
      </c>
      <c r="AW76" s="59">
        <f>IFERROR(IF('Data Input - General'!$F$12="Yes",HLOOKUP(Calc_BAT!AW$6,'Carbon Prices'!$D$9:$CH$15,3,FALSE),HLOOKUP(Calc_BAT!AW$6,'Carbon Prices'!$D$9:$CH$15,6,FALSE)),0)</f>
        <v>0</v>
      </c>
      <c r="AX76" s="59">
        <f>IFERROR(IF('Data Input - General'!$F$12="Yes",HLOOKUP(Calc_BAT!AX$6,'Carbon Prices'!$D$9:$CH$15,3,FALSE),HLOOKUP(Calc_BAT!AX$6,'Carbon Prices'!$D$9:$CH$15,6,FALSE)),0)</f>
        <v>0</v>
      </c>
      <c r="AY76" s="59">
        <f>IFERROR(IF('Data Input - General'!$F$12="Yes",HLOOKUP(Calc_BAT!AY$6,'Carbon Prices'!$D$9:$CH$15,3,FALSE),HLOOKUP(Calc_BAT!AY$6,'Carbon Prices'!$D$9:$CH$15,6,FALSE)),0)</f>
        <v>0</v>
      </c>
      <c r="AZ76" s="59">
        <f>IFERROR(IF('Data Input - General'!$F$12="Yes",HLOOKUP(Calc_BAT!AZ$6,'Carbon Prices'!$D$9:$CH$15,3,FALSE),HLOOKUP(Calc_BAT!AZ$6,'Carbon Prices'!$D$9:$CH$15,6,FALSE)),0)</f>
        <v>0</v>
      </c>
      <c r="BA76" s="59">
        <f>IFERROR(IF('Data Input - General'!$F$12="Yes",HLOOKUP(Calc_BAT!BA$6,'Carbon Prices'!$D$9:$CH$15,3,FALSE),HLOOKUP(Calc_BAT!BA$6,'Carbon Prices'!$D$9:$CH$15,6,FALSE)),0)</f>
        <v>0</v>
      </c>
      <c r="BB76" s="59">
        <f>IFERROR(IF('Data Input - General'!$F$12="Yes",HLOOKUP(Calc_BAT!BB$6,'Carbon Prices'!$D$9:$CH$15,3,FALSE),HLOOKUP(Calc_BAT!BB$6,'Carbon Prices'!$D$9:$CH$15,6,FALSE)),0)</f>
        <v>0</v>
      </c>
      <c r="BC76" s="59">
        <f>IFERROR(IF('Data Input - General'!$F$12="Yes",HLOOKUP(Calc_BAT!BC$6,'Carbon Prices'!$D$9:$CH$15,3,FALSE),HLOOKUP(Calc_BAT!BC$6,'Carbon Prices'!$D$9:$CH$15,6,FALSE)),0)</f>
        <v>0</v>
      </c>
      <c r="BD76" s="59">
        <f>IFERROR(IF('Data Input - General'!$F$12="Yes",HLOOKUP(Calc_BAT!BD$6,'Carbon Prices'!$D$9:$CH$15,3,FALSE),HLOOKUP(Calc_BAT!BD$6,'Carbon Prices'!$D$9:$CH$15,6,FALSE)),0)</f>
        <v>0</v>
      </c>
      <c r="BE76" s="59">
        <f>IFERROR(IF('Data Input - General'!$F$12="Yes",HLOOKUP(Calc_BAT!BE$6,'Carbon Prices'!$D$9:$CH$15,3,FALSE),HLOOKUP(Calc_BAT!BE$6,'Carbon Prices'!$D$9:$CH$15,6,FALSE)),0)</f>
        <v>0</v>
      </c>
      <c r="BF76" s="59">
        <f>IFERROR(IF('Data Input - General'!$F$12="Yes",HLOOKUP(Calc_BAT!BF$6,'Carbon Prices'!$D$9:$CH$15,3,FALSE),HLOOKUP(Calc_BAT!BF$6,'Carbon Prices'!$D$9:$CH$15,6,FALSE)),0)</f>
        <v>0</v>
      </c>
      <c r="BG76" s="59">
        <f>IFERROR(IF('Data Input - General'!$F$12="Yes",HLOOKUP(Calc_BAT!BG$6,'Carbon Prices'!$D$9:$CH$15,3,FALSE),HLOOKUP(Calc_BAT!BG$6,'Carbon Prices'!$D$9:$CH$15,6,FALSE)),0)</f>
        <v>0</v>
      </c>
      <c r="BH76" s="59">
        <f>IFERROR(IF('Data Input - General'!$F$12="Yes",HLOOKUP(Calc_BAT!BH$6,'Carbon Prices'!$D$9:$CH$15,3,FALSE),HLOOKUP(Calc_BAT!BH$6,'Carbon Prices'!$D$9:$CH$15,6,FALSE)),0)</f>
        <v>0</v>
      </c>
      <c r="BI76" s="59">
        <f>IFERROR(IF('Data Input - General'!$F$12="Yes",HLOOKUP(Calc_BAT!BI$6,'Carbon Prices'!$D$9:$CH$15,3,FALSE),HLOOKUP(Calc_BAT!BI$6,'Carbon Prices'!$D$9:$CH$15,6,FALSE)),0)</f>
        <v>0</v>
      </c>
      <c r="BJ76" s="59">
        <f>IFERROR(IF('Data Input - General'!$F$12="Yes",HLOOKUP(Calc_BAT!BJ$6,'Carbon Prices'!$D$9:$CH$15,3,FALSE),HLOOKUP(Calc_BAT!BJ$6,'Carbon Prices'!$D$9:$CH$15,6,FALSE)),0)</f>
        <v>0</v>
      </c>
      <c r="BK76" s="59">
        <f>IFERROR(IF('Data Input - General'!$F$12="Yes",HLOOKUP(Calc_BAT!BK$6,'Carbon Prices'!$D$9:$CH$15,3,FALSE),HLOOKUP(Calc_BAT!BK$6,'Carbon Prices'!$D$9:$CH$15,6,FALSE)),0)</f>
        <v>0</v>
      </c>
      <c r="BL76" s="59">
        <f>IFERROR(IF('Data Input - General'!$F$12="Yes",HLOOKUP(Calc_BAT!BL$6,'Carbon Prices'!$D$9:$CH$15,3,FALSE),HLOOKUP(Calc_BAT!BL$6,'Carbon Prices'!$D$9:$CH$15,6,FALSE)),0)</f>
        <v>0</v>
      </c>
      <c r="BM76" s="59">
        <f>IFERROR(IF('Data Input - General'!$F$12="Yes",HLOOKUP(Calc_BAT!BM$6,'Carbon Prices'!$D$9:$CH$15,3,FALSE),HLOOKUP(Calc_BAT!BM$6,'Carbon Prices'!$D$9:$CH$15,6,FALSE)),0)</f>
        <v>0</v>
      </c>
      <c r="BN76" s="59">
        <f>IFERROR(IF('Data Input - General'!$F$12="Yes",HLOOKUP(Calc_BAT!BN$6,'Carbon Prices'!$D$9:$CH$15,3,FALSE),HLOOKUP(Calc_BAT!BN$6,'Carbon Prices'!$D$9:$CH$15,6,FALSE)),0)</f>
        <v>0</v>
      </c>
      <c r="BO76" s="59">
        <f>IFERROR(IF('Data Input - General'!$F$12="Yes",HLOOKUP(Calc_BAT!BO$6,'Carbon Prices'!$D$9:$CH$15,3,FALSE),HLOOKUP(Calc_BAT!BO$6,'Carbon Prices'!$D$9:$CH$15,6,FALSE)),0)</f>
        <v>0</v>
      </c>
      <c r="BP76" s="59">
        <f>IFERROR(IF('Data Input - General'!$F$12="Yes",HLOOKUP(Calc_BAT!BP$6,'Carbon Prices'!$D$9:$CH$15,3,FALSE),HLOOKUP(Calc_BAT!BP$6,'Carbon Prices'!$D$9:$CH$15,6,FALSE)),0)</f>
        <v>0</v>
      </c>
      <c r="BQ76" s="59">
        <f>IFERROR(IF('Data Input - General'!$F$12="Yes",HLOOKUP(Calc_BAT!BQ$6,'Carbon Prices'!$D$9:$CH$15,3,FALSE),HLOOKUP(Calc_BAT!BQ$6,'Carbon Prices'!$D$9:$CH$15,6,FALSE)),0)</f>
        <v>0</v>
      </c>
      <c r="BR76" s="59">
        <f>IFERROR(IF('Data Input - General'!$F$12="Yes",HLOOKUP(Calc_BAT!BR$6,'Carbon Prices'!$D$9:$CH$15,3,FALSE),HLOOKUP(Calc_BAT!BR$6,'Carbon Prices'!$D$9:$CH$15,6,FALSE)),0)</f>
        <v>0</v>
      </c>
      <c r="BS76" s="59">
        <f>IFERROR(IF('Data Input - General'!$F$12="Yes",HLOOKUP(Calc_BAT!BS$6,'Carbon Prices'!$D$9:$CH$15,3,FALSE),HLOOKUP(Calc_BAT!BS$6,'Carbon Prices'!$D$9:$CH$15,6,FALSE)),0)</f>
        <v>0</v>
      </c>
      <c r="BT76" s="59">
        <f>IFERROR(IF('Data Input - General'!$F$12="Yes",HLOOKUP(Calc_BAT!BT$6,'Carbon Prices'!$D$9:$CH$15,3,FALSE),HLOOKUP(Calc_BAT!BT$6,'Carbon Prices'!$D$9:$CH$15,6,FALSE)),0)</f>
        <v>0</v>
      </c>
      <c r="BU76" s="59">
        <f>IFERROR(IF('Data Input - General'!$F$12="Yes",HLOOKUP(Calc_BAT!BU$6,'Carbon Prices'!$D$9:$CH$15,3,FALSE),HLOOKUP(Calc_BAT!BU$6,'Carbon Prices'!$D$9:$CH$15,6,FALSE)),0)</f>
        <v>0</v>
      </c>
      <c r="BV76" s="59">
        <f>IFERROR(IF('Data Input - General'!$F$12="Yes",HLOOKUP(Calc_BAT!BV$6,'Carbon Prices'!$D$9:$CH$15,3,FALSE),HLOOKUP(Calc_BAT!BV$6,'Carbon Prices'!$D$9:$CH$15,6,FALSE)),0)</f>
        <v>0</v>
      </c>
      <c r="BW76" s="59">
        <f>IFERROR(IF('Data Input - General'!$F$12="Yes",HLOOKUP(Calc_BAT!BW$6,'Carbon Prices'!$D$9:$CH$15,3,FALSE),HLOOKUP(Calc_BAT!BW$6,'Carbon Prices'!$D$9:$CH$15,6,FALSE)),0)</f>
        <v>0</v>
      </c>
      <c r="BX76" s="59">
        <f>IFERROR(IF('Data Input - General'!$F$12="Yes",HLOOKUP(Calc_BAT!BX$6,'Carbon Prices'!$D$9:$CH$15,3,FALSE),HLOOKUP(Calc_BAT!BX$6,'Carbon Prices'!$D$9:$CH$15,6,FALSE)),0)</f>
        <v>0</v>
      </c>
      <c r="BY76" s="59">
        <f>IFERROR(IF('Data Input - General'!$F$12="Yes",HLOOKUP(Calc_BAT!BY$6,'Carbon Prices'!$D$9:$CH$15,3,FALSE),HLOOKUP(Calc_BAT!BY$6,'Carbon Prices'!$D$9:$CH$15,6,FALSE)),0)</f>
        <v>0</v>
      </c>
      <c r="BZ76" s="59">
        <f>IFERROR(IF('Data Input - General'!$F$12="Yes",HLOOKUP(Calc_BAT!BZ$6,'Carbon Prices'!$D$9:$CH$15,3,FALSE),HLOOKUP(Calc_BAT!BZ$6,'Carbon Prices'!$D$9:$CH$15,6,FALSE)),0)</f>
        <v>0</v>
      </c>
      <c r="CA76" s="59">
        <f>IFERROR(IF('Data Input - General'!$F$12="Yes",HLOOKUP(Calc_BAT!CA$6,'Carbon Prices'!$D$9:$CH$15,3,FALSE),HLOOKUP(Calc_BAT!CA$6,'Carbon Prices'!$D$9:$CH$15,6,FALSE)),0)</f>
        <v>0</v>
      </c>
      <c r="CB76" s="59">
        <f>IFERROR(IF('Data Input - General'!$F$12="Yes",HLOOKUP(Calc_BAT!CB$6,'Carbon Prices'!$D$9:$CH$15,3,FALSE),HLOOKUP(Calc_BAT!CB$6,'Carbon Prices'!$D$9:$CH$15,6,FALSE)),0)</f>
        <v>0</v>
      </c>
      <c r="CC76" s="59">
        <f>IFERROR(IF('Data Input - General'!$F$12="Yes",HLOOKUP(Calc_BAT!CC$6,'Carbon Prices'!$D$9:$CH$15,3,FALSE),HLOOKUP(Calc_BAT!CC$6,'Carbon Prices'!$D$9:$CH$15,6,FALSE)),0)</f>
        <v>0</v>
      </c>
      <c r="CD76" s="59">
        <f>IFERROR(IF('Data Input - General'!$F$12="Yes",HLOOKUP(Calc_BAT!CD$6,'Carbon Prices'!$D$9:$CH$15,3,FALSE),HLOOKUP(Calc_BAT!CD$6,'Carbon Prices'!$D$9:$CH$15,6,FALSE)),0)</f>
        <v>0</v>
      </c>
      <c r="CE76" s="59">
        <f>IFERROR(IF('Data Input - General'!$F$12="Yes",HLOOKUP(Calc_BAT!CE$6,'Carbon Prices'!$D$9:$CH$15,3,FALSE),HLOOKUP(Calc_BAT!CE$6,'Carbon Prices'!$D$9:$CH$15,6,FALSE)),0)</f>
        <v>0</v>
      </c>
      <c r="CF76" s="59">
        <f>IFERROR(IF('Data Input - General'!$F$12="Yes",HLOOKUP(Calc_BAT!CF$6,'Carbon Prices'!$D$9:$CH$15,3,FALSE),HLOOKUP(Calc_BAT!CF$6,'Carbon Prices'!$D$9:$CH$15,6,FALSE)),0)</f>
        <v>0</v>
      </c>
      <c r="CG76" s="59">
        <f>IFERROR(IF('Data Input - General'!$F$12="Yes",HLOOKUP(Calc_BAT!CG$6,'Carbon Prices'!$D$9:$CH$15,3,FALSE),HLOOKUP(Calc_BAT!CG$6,'Carbon Prices'!$D$9:$CH$15,6,FALSE)),0)</f>
        <v>0</v>
      </c>
      <c r="CH76" s="59">
        <f>IFERROR(IF('Data Input - General'!$F$12="Yes",HLOOKUP(Calc_BAT!CH$6,'Carbon Prices'!$D$9:$CH$15,3,FALSE),HLOOKUP(Calc_BAT!CH$6,'Carbon Prices'!$D$9:$CH$15,6,FALSE)),0)</f>
        <v>0</v>
      </c>
      <c r="CI76" s="59">
        <f>IFERROR(IF('Data Input - General'!$F$12="Yes",HLOOKUP(Calc_BAT!CI$6,'Carbon Prices'!$D$9:$CH$15,3,FALSE),HLOOKUP(Calc_BAT!CI$6,'Carbon Prices'!$D$9:$CH$15,6,FALSE)),0)</f>
        <v>0</v>
      </c>
      <c r="CJ76" s="59">
        <f>IFERROR(IF('Data Input - General'!$F$12="Yes",HLOOKUP(Calc_BAT!CJ$6,'Carbon Prices'!$D$9:$CH$15,3,FALSE),HLOOKUP(Calc_BAT!CJ$6,'Carbon Prices'!$D$9:$CH$15,6,FALSE)),0)</f>
        <v>0</v>
      </c>
      <c r="CK76" s="59">
        <f>IFERROR(IF('Data Input - General'!$F$12="Yes",HLOOKUP(Calc_BAT!CK$6,'Carbon Prices'!$D$9:$CH$15,3,FALSE),HLOOKUP(Calc_BAT!CK$6,'Carbon Prices'!$D$9:$CH$15,6,FALSE)),0)</f>
        <v>0</v>
      </c>
      <c r="CL76" s="59">
        <f>IFERROR(IF('Data Input - General'!$F$12="Yes",HLOOKUP(Calc_BAT!CL$6,'Carbon Prices'!$D$9:$CH$15,3,FALSE),HLOOKUP(Calc_BAT!CL$6,'Carbon Prices'!$D$9:$CH$15,6,FALSE)),0)</f>
        <v>0</v>
      </c>
      <c r="CM76" s="59">
        <f>IFERROR(IF('Data Input - General'!$F$12="Yes",HLOOKUP(Calc_BAT!CM$6,'Carbon Prices'!$D$9:$CH$15,3,FALSE),HLOOKUP(Calc_BAT!CM$6,'Carbon Prices'!$D$9:$CH$15,6,FALSE)),0)</f>
        <v>0</v>
      </c>
      <c r="CN76" s="59">
        <f>IFERROR(IF('Data Input - General'!$F$12="Yes",HLOOKUP(Calc_BAT!CN$6,'Carbon Prices'!$D$9:$CH$15,3,FALSE),HLOOKUP(Calc_BAT!CN$6,'Carbon Prices'!$D$9:$CH$15,6,FALSE)),0)</f>
        <v>0</v>
      </c>
      <c r="CO76" s="59">
        <f>IFERROR(IF('Data Input - General'!$F$12="Yes",HLOOKUP(Calc_BAT!CO$6,'Carbon Prices'!$D$9:$CH$15,3,FALSE),HLOOKUP(Calc_BAT!CO$6,'Carbon Prices'!$D$9:$CH$15,6,FALSE)),0)</f>
        <v>0</v>
      </c>
      <c r="CP76" s="59">
        <f>IFERROR(IF('Data Input - General'!$F$12="Yes",HLOOKUP(Calc_BAT!CP$6,'Carbon Prices'!$D$9:$CH$15,3,FALSE),HLOOKUP(Calc_BAT!CP$6,'Carbon Prices'!$D$9:$CH$15,6,FALSE)),0)</f>
        <v>0</v>
      </c>
      <c r="CQ76" s="59">
        <f>IFERROR(IF('Data Input - General'!$F$12="Yes",HLOOKUP(Calc_BAT!CQ$6,'Carbon Prices'!$D$9:$CH$15,3,FALSE),HLOOKUP(Calc_BAT!CQ$6,'Carbon Prices'!$D$9:$CH$15,6,FALSE)),0)</f>
        <v>0</v>
      </c>
      <c r="CR76" s="59">
        <f>IFERROR(IF('Data Input - General'!$F$12="Yes",HLOOKUP(Calc_BAT!CR$6,'Carbon Prices'!$D$9:$CH$15,3,FALSE),HLOOKUP(Calc_BAT!CR$6,'Carbon Prices'!$D$9:$CH$15,6,FALSE)),0)</f>
        <v>0</v>
      </c>
      <c r="CS76" s="59">
        <f>IFERROR(IF('Data Input - General'!$F$12="Yes",HLOOKUP(Calc_BAT!CS$6,'Carbon Prices'!$D$9:$CH$15,3,FALSE),HLOOKUP(Calc_BAT!CS$6,'Carbon Prices'!$D$9:$CH$15,6,FALSE)),0)</f>
        <v>0</v>
      </c>
      <c r="CT76" s="59">
        <f>IFERROR(IF('Data Input - General'!$F$12="Yes",HLOOKUP(Calc_BAT!CT$6,'Carbon Prices'!$D$9:$CH$15,3,FALSE),HLOOKUP(Calc_BAT!CT$6,'Carbon Prices'!$D$9:$CH$15,6,FALSE)),0)</f>
        <v>0</v>
      </c>
      <c r="CU76" s="59">
        <f>IFERROR(IF('Data Input - General'!$F$12="Yes",HLOOKUP(Calc_BAT!CU$6,'Carbon Prices'!$D$9:$CH$15,3,FALSE),HLOOKUP(Calc_BAT!CU$6,'Carbon Prices'!$D$9:$CH$15,6,FALSE)),0)</f>
        <v>0</v>
      </c>
      <c r="CV76" s="59">
        <f>IFERROR(IF('Data Input - General'!$F$12="Yes",HLOOKUP(Calc_BAT!CV$6,'Carbon Prices'!$D$9:$CH$15,3,FALSE),HLOOKUP(Calc_BAT!CV$6,'Carbon Prices'!$D$9:$CH$15,6,FALSE)),0)</f>
        <v>0</v>
      </c>
      <c r="CW76" s="59">
        <f>IFERROR(IF('Data Input - General'!$F$12="Yes",HLOOKUP(Calc_BAT!CW$6,'Carbon Prices'!$D$9:$CH$15,3,FALSE),HLOOKUP(Calc_BAT!CW$6,'Carbon Prices'!$D$9:$CH$15,6,FALSE)),0)</f>
        <v>0</v>
      </c>
      <c r="CX76" s="59">
        <f>IFERROR(IF('Data Input - General'!$F$12="Yes",HLOOKUP(Calc_BAT!CX$6,'Carbon Prices'!$D$9:$CH$15,3,FALSE),HLOOKUP(Calc_BAT!CX$6,'Carbon Prices'!$D$9:$CH$15,6,FALSE)),0)</f>
        <v>0</v>
      </c>
      <c r="CY76" s="59">
        <f>IFERROR(IF('Data Input - General'!$F$12="Yes",HLOOKUP(Calc_BAT!CY$6,'Carbon Prices'!$D$9:$CH$15,3,FALSE),HLOOKUP(Calc_BAT!CY$6,'Carbon Prices'!$D$9:$CH$15,6,FALSE)),0)</f>
        <v>0</v>
      </c>
      <c r="CZ76" s="391"/>
    </row>
    <row r="77" spans="2:104" x14ac:dyDescent="0.25">
      <c r="B77" s="393" t="s">
        <v>169</v>
      </c>
      <c r="C77" s="9" t="s">
        <v>1117</v>
      </c>
      <c r="D77" s="59">
        <f>IFERROR(D75*D76,0)</f>
        <v>0</v>
      </c>
      <c r="E77" s="59">
        <f>IFERROR(E75*E76,0)</f>
        <v>0</v>
      </c>
      <c r="F77" s="59">
        <f>IFERROR(F75*F76,0)</f>
        <v>0</v>
      </c>
      <c r="G77" s="59">
        <f t="shared" ref="G77:BR77" si="33">IFERROR(G75*G76,0)</f>
        <v>0</v>
      </c>
      <c r="H77" s="59">
        <f t="shared" si="33"/>
        <v>0</v>
      </c>
      <c r="I77" s="59">
        <f t="shared" si="33"/>
        <v>0</v>
      </c>
      <c r="J77" s="59">
        <f t="shared" si="33"/>
        <v>0</v>
      </c>
      <c r="K77" s="59">
        <f t="shared" si="33"/>
        <v>0</v>
      </c>
      <c r="L77" s="59">
        <f t="shared" si="33"/>
        <v>0</v>
      </c>
      <c r="M77" s="59">
        <f t="shared" si="33"/>
        <v>0</v>
      </c>
      <c r="N77" s="59">
        <f t="shared" si="33"/>
        <v>0</v>
      </c>
      <c r="O77" s="59">
        <f t="shared" si="33"/>
        <v>0</v>
      </c>
      <c r="P77" s="59">
        <f t="shared" si="33"/>
        <v>0</v>
      </c>
      <c r="Q77" s="59">
        <f t="shared" si="33"/>
        <v>0</v>
      </c>
      <c r="R77" s="59">
        <f t="shared" si="33"/>
        <v>0</v>
      </c>
      <c r="S77" s="59">
        <f t="shared" si="33"/>
        <v>0</v>
      </c>
      <c r="T77" s="59">
        <f t="shared" si="33"/>
        <v>0</v>
      </c>
      <c r="U77" s="59">
        <f t="shared" si="33"/>
        <v>0</v>
      </c>
      <c r="V77" s="59">
        <f t="shared" si="33"/>
        <v>0</v>
      </c>
      <c r="W77" s="59">
        <f t="shared" si="33"/>
        <v>0</v>
      </c>
      <c r="X77" s="59">
        <f t="shared" si="33"/>
        <v>0</v>
      </c>
      <c r="Y77" s="59">
        <f t="shared" si="33"/>
        <v>0</v>
      </c>
      <c r="Z77" s="59">
        <f t="shared" si="33"/>
        <v>0</v>
      </c>
      <c r="AA77" s="59">
        <f t="shared" si="33"/>
        <v>0</v>
      </c>
      <c r="AB77" s="59">
        <f t="shared" si="33"/>
        <v>0</v>
      </c>
      <c r="AC77" s="59">
        <f t="shared" si="33"/>
        <v>0</v>
      </c>
      <c r="AD77" s="59">
        <f t="shared" si="33"/>
        <v>0</v>
      </c>
      <c r="AE77" s="59">
        <f t="shared" si="33"/>
        <v>0</v>
      </c>
      <c r="AF77" s="59">
        <f t="shared" si="33"/>
        <v>0</v>
      </c>
      <c r="AG77" s="59">
        <f t="shared" si="33"/>
        <v>0</v>
      </c>
      <c r="AH77" s="59">
        <f t="shared" si="33"/>
        <v>0</v>
      </c>
      <c r="AI77" s="59">
        <f t="shared" si="33"/>
        <v>0</v>
      </c>
      <c r="AJ77" s="59">
        <f t="shared" si="33"/>
        <v>0</v>
      </c>
      <c r="AK77" s="59">
        <f t="shared" si="33"/>
        <v>0</v>
      </c>
      <c r="AL77" s="59">
        <f t="shared" si="33"/>
        <v>0</v>
      </c>
      <c r="AM77" s="59">
        <f t="shared" si="33"/>
        <v>0</v>
      </c>
      <c r="AN77" s="59">
        <f t="shared" si="33"/>
        <v>0</v>
      </c>
      <c r="AO77" s="59">
        <f t="shared" si="33"/>
        <v>0</v>
      </c>
      <c r="AP77" s="59">
        <f t="shared" si="33"/>
        <v>0</v>
      </c>
      <c r="AQ77" s="59">
        <f t="shared" si="33"/>
        <v>0</v>
      </c>
      <c r="AR77" s="59">
        <f t="shared" si="33"/>
        <v>0</v>
      </c>
      <c r="AS77" s="59">
        <f t="shared" si="33"/>
        <v>0</v>
      </c>
      <c r="AT77" s="59">
        <f t="shared" si="33"/>
        <v>0</v>
      </c>
      <c r="AU77" s="59">
        <f t="shared" si="33"/>
        <v>0</v>
      </c>
      <c r="AV77" s="59">
        <f t="shared" si="33"/>
        <v>0</v>
      </c>
      <c r="AW77" s="59">
        <f t="shared" si="33"/>
        <v>0</v>
      </c>
      <c r="AX77" s="59">
        <f t="shared" si="33"/>
        <v>0</v>
      </c>
      <c r="AY77" s="59">
        <f t="shared" si="33"/>
        <v>0</v>
      </c>
      <c r="AZ77" s="59">
        <f t="shared" si="33"/>
        <v>0</v>
      </c>
      <c r="BA77" s="59">
        <f t="shared" si="33"/>
        <v>0</v>
      </c>
      <c r="BB77" s="59">
        <f t="shared" si="33"/>
        <v>0</v>
      </c>
      <c r="BC77" s="59">
        <f t="shared" si="33"/>
        <v>0</v>
      </c>
      <c r="BD77" s="59">
        <f t="shared" si="33"/>
        <v>0</v>
      </c>
      <c r="BE77" s="59">
        <f t="shared" si="33"/>
        <v>0</v>
      </c>
      <c r="BF77" s="59">
        <f t="shared" si="33"/>
        <v>0</v>
      </c>
      <c r="BG77" s="59">
        <f t="shared" si="33"/>
        <v>0</v>
      </c>
      <c r="BH77" s="59">
        <f t="shared" si="33"/>
        <v>0</v>
      </c>
      <c r="BI77" s="59">
        <f t="shared" si="33"/>
        <v>0</v>
      </c>
      <c r="BJ77" s="59">
        <f t="shared" si="33"/>
        <v>0</v>
      </c>
      <c r="BK77" s="59">
        <f t="shared" si="33"/>
        <v>0</v>
      </c>
      <c r="BL77" s="59">
        <f t="shared" si="33"/>
        <v>0</v>
      </c>
      <c r="BM77" s="59">
        <f t="shared" si="33"/>
        <v>0</v>
      </c>
      <c r="BN77" s="59">
        <f t="shared" si="33"/>
        <v>0</v>
      </c>
      <c r="BO77" s="59">
        <f t="shared" si="33"/>
        <v>0</v>
      </c>
      <c r="BP77" s="59">
        <f t="shared" si="33"/>
        <v>0</v>
      </c>
      <c r="BQ77" s="59">
        <f t="shared" si="33"/>
        <v>0</v>
      </c>
      <c r="BR77" s="59">
        <f t="shared" si="33"/>
        <v>0</v>
      </c>
      <c r="BS77" s="59">
        <f t="shared" ref="BS77:CY77" si="34">IFERROR(BS75*BS76,0)</f>
        <v>0</v>
      </c>
      <c r="BT77" s="59">
        <f t="shared" si="34"/>
        <v>0</v>
      </c>
      <c r="BU77" s="59">
        <f t="shared" si="34"/>
        <v>0</v>
      </c>
      <c r="BV77" s="59">
        <f t="shared" si="34"/>
        <v>0</v>
      </c>
      <c r="BW77" s="59">
        <f t="shared" si="34"/>
        <v>0</v>
      </c>
      <c r="BX77" s="59">
        <f t="shared" si="34"/>
        <v>0</v>
      </c>
      <c r="BY77" s="59">
        <f t="shared" si="34"/>
        <v>0</v>
      </c>
      <c r="BZ77" s="59">
        <f t="shared" si="34"/>
        <v>0</v>
      </c>
      <c r="CA77" s="59">
        <f t="shared" si="34"/>
        <v>0</v>
      </c>
      <c r="CB77" s="59">
        <f t="shared" si="34"/>
        <v>0</v>
      </c>
      <c r="CC77" s="59">
        <f t="shared" si="34"/>
        <v>0</v>
      </c>
      <c r="CD77" s="59">
        <f t="shared" si="34"/>
        <v>0</v>
      </c>
      <c r="CE77" s="59">
        <f t="shared" si="34"/>
        <v>0</v>
      </c>
      <c r="CF77" s="59">
        <f t="shared" si="34"/>
        <v>0</v>
      </c>
      <c r="CG77" s="59">
        <f t="shared" si="34"/>
        <v>0</v>
      </c>
      <c r="CH77" s="59">
        <f t="shared" si="34"/>
        <v>0</v>
      </c>
      <c r="CI77" s="59">
        <f t="shared" si="34"/>
        <v>0</v>
      </c>
      <c r="CJ77" s="59">
        <f t="shared" si="34"/>
        <v>0</v>
      </c>
      <c r="CK77" s="59">
        <f t="shared" si="34"/>
        <v>0</v>
      </c>
      <c r="CL77" s="59">
        <f t="shared" si="34"/>
        <v>0</v>
      </c>
      <c r="CM77" s="59">
        <f t="shared" si="34"/>
        <v>0</v>
      </c>
      <c r="CN77" s="59">
        <f t="shared" si="34"/>
        <v>0</v>
      </c>
      <c r="CO77" s="59">
        <f t="shared" si="34"/>
        <v>0</v>
      </c>
      <c r="CP77" s="59">
        <f t="shared" si="34"/>
        <v>0</v>
      </c>
      <c r="CQ77" s="59">
        <f t="shared" si="34"/>
        <v>0</v>
      </c>
      <c r="CR77" s="59">
        <f t="shared" si="34"/>
        <v>0</v>
      </c>
      <c r="CS77" s="59">
        <f t="shared" si="34"/>
        <v>0</v>
      </c>
      <c r="CT77" s="59">
        <f t="shared" si="34"/>
        <v>0</v>
      </c>
      <c r="CU77" s="59">
        <f t="shared" si="34"/>
        <v>0</v>
      </c>
      <c r="CV77" s="59">
        <f t="shared" si="34"/>
        <v>0</v>
      </c>
      <c r="CW77" s="59">
        <f t="shared" si="34"/>
        <v>0</v>
      </c>
      <c r="CX77" s="59">
        <f t="shared" si="34"/>
        <v>0</v>
      </c>
      <c r="CY77" s="59">
        <f t="shared" si="34"/>
        <v>0</v>
      </c>
      <c r="CZ77" s="391"/>
    </row>
    <row r="78" spans="2:104" x14ac:dyDescent="0.25">
      <c r="B78" s="392"/>
      <c r="C78" s="39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391"/>
    </row>
    <row r="79" spans="2:104" x14ac:dyDescent="0.25">
      <c r="B79" s="405" t="s">
        <v>172</v>
      </c>
      <c r="C79" s="39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c r="CZ79" s="391"/>
    </row>
    <row r="80" spans="2:104" x14ac:dyDescent="0.25">
      <c r="B80" s="393" t="s">
        <v>117</v>
      </c>
      <c r="C80" s="390" t="s">
        <v>121</v>
      </c>
      <c r="D80" s="58">
        <f>'Data Input - BAT'!H120</f>
        <v>0</v>
      </c>
      <c r="E80" s="58">
        <f>'Data Input - BAT'!I120</f>
        <v>0</v>
      </c>
      <c r="F80" s="58">
        <f>'Data Input - BAT'!J120</f>
        <v>0</v>
      </c>
      <c r="G80" s="58">
        <f>'Data Input - BAT'!K120</f>
        <v>0</v>
      </c>
      <c r="H80" s="58">
        <f>'Data Input - BAT'!L120</f>
        <v>0</v>
      </c>
      <c r="I80" s="58">
        <f>'Data Input - BAT'!M120</f>
        <v>0</v>
      </c>
      <c r="J80" s="58">
        <f>'Data Input - BAT'!N120</f>
        <v>0</v>
      </c>
      <c r="K80" s="58">
        <f>'Data Input - BAT'!O120</f>
        <v>0</v>
      </c>
      <c r="L80" s="58">
        <f>'Data Input - BAT'!P120</f>
        <v>0</v>
      </c>
      <c r="M80" s="58">
        <f>'Data Input - BAT'!Q120</f>
        <v>0</v>
      </c>
      <c r="N80" s="58">
        <f>'Data Input - BAT'!R120</f>
        <v>0</v>
      </c>
      <c r="O80" s="58">
        <f>'Data Input - BAT'!S120</f>
        <v>0</v>
      </c>
      <c r="P80" s="58">
        <f>'Data Input - BAT'!T120</f>
        <v>0</v>
      </c>
      <c r="Q80" s="58">
        <f>'Data Input - BAT'!U120</f>
        <v>0</v>
      </c>
      <c r="R80" s="58">
        <f>'Data Input - BAT'!V120</f>
        <v>0</v>
      </c>
      <c r="S80" s="58">
        <f>'Data Input - BAT'!W120</f>
        <v>0</v>
      </c>
      <c r="T80" s="58">
        <f>'Data Input - BAT'!X120</f>
        <v>0</v>
      </c>
      <c r="U80" s="58">
        <f>'Data Input - BAT'!Y120</f>
        <v>0</v>
      </c>
      <c r="V80" s="58">
        <f>'Data Input - BAT'!Z120</f>
        <v>0</v>
      </c>
      <c r="W80" s="58">
        <f>'Data Input - BAT'!AA120</f>
        <v>0</v>
      </c>
      <c r="X80" s="58">
        <f>'Data Input - BAT'!AB120</f>
        <v>0</v>
      </c>
      <c r="Y80" s="58">
        <f>'Data Input - BAT'!AC120</f>
        <v>0</v>
      </c>
      <c r="Z80" s="58">
        <f>'Data Input - BAT'!AD120</f>
        <v>0</v>
      </c>
      <c r="AA80" s="58">
        <f>'Data Input - BAT'!AE120</f>
        <v>0</v>
      </c>
      <c r="AB80" s="58">
        <f>'Data Input - BAT'!AF120</f>
        <v>0</v>
      </c>
      <c r="AC80" s="58">
        <f>'Data Input - BAT'!AG120</f>
        <v>0</v>
      </c>
      <c r="AD80" s="58">
        <f>'Data Input - BAT'!AH120</f>
        <v>0</v>
      </c>
      <c r="AE80" s="58">
        <f>'Data Input - BAT'!AI120</f>
        <v>0</v>
      </c>
      <c r="AF80" s="58">
        <f>'Data Input - BAT'!AJ120</f>
        <v>0</v>
      </c>
      <c r="AG80" s="58">
        <f>'Data Input - BAT'!AK120</f>
        <v>0</v>
      </c>
      <c r="AH80" s="58">
        <f>'Data Input - BAT'!AL120</f>
        <v>0</v>
      </c>
      <c r="AI80" s="58">
        <f>'Data Input - BAT'!AM120</f>
        <v>0</v>
      </c>
      <c r="AJ80" s="58">
        <f>'Data Input - BAT'!AN120</f>
        <v>0</v>
      </c>
      <c r="AK80" s="58">
        <f>'Data Input - BAT'!AO120</f>
        <v>0</v>
      </c>
      <c r="AL80" s="58">
        <f>'Data Input - BAT'!AP120</f>
        <v>0</v>
      </c>
      <c r="AM80" s="58">
        <f>'Data Input - BAT'!AQ120</f>
        <v>0</v>
      </c>
      <c r="AN80" s="58">
        <f>'Data Input - BAT'!AR120</f>
        <v>0</v>
      </c>
      <c r="AO80" s="58">
        <f>'Data Input - BAT'!AS120</f>
        <v>0</v>
      </c>
      <c r="AP80" s="58">
        <f>'Data Input - BAT'!AT120</f>
        <v>0</v>
      </c>
      <c r="AQ80" s="58">
        <f>'Data Input - BAT'!AU120</f>
        <v>0</v>
      </c>
      <c r="AR80" s="58">
        <f>'Data Input - BAT'!AV120</f>
        <v>0</v>
      </c>
      <c r="AS80" s="58">
        <f>'Data Input - BAT'!AW120</f>
        <v>0</v>
      </c>
      <c r="AT80" s="58">
        <f>'Data Input - BAT'!AX120</f>
        <v>0</v>
      </c>
      <c r="AU80" s="58">
        <f>'Data Input - BAT'!AY120</f>
        <v>0</v>
      </c>
      <c r="AV80" s="58">
        <f>'Data Input - BAT'!AZ120</f>
        <v>0</v>
      </c>
      <c r="AW80" s="58">
        <f>'Data Input - BAT'!BA120</f>
        <v>0</v>
      </c>
      <c r="AX80" s="58">
        <f>'Data Input - BAT'!BB120</f>
        <v>0</v>
      </c>
      <c r="AY80" s="58">
        <f>'Data Input - BAT'!BC120</f>
        <v>0</v>
      </c>
      <c r="AZ80" s="58">
        <f>'Data Input - BAT'!BD120</f>
        <v>0</v>
      </c>
      <c r="BA80" s="58">
        <f>'Data Input - BAT'!BE120</f>
        <v>0</v>
      </c>
      <c r="BB80" s="58">
        <f>'Data Input - BAT'!BF120</f>
        <v>0</v>
      </c>
      <c r="BC80" s="58">
        <f>'Data Input - BAT'!BG120</f>
        <v>0</v>
      </c>
      <c r="BD80" s="58">
        <f>'Data Input - BAT'!BH120</f>
        <v>0</v>
      </c>
      <c r="BE80" s="58">
        <f>'Data Input - BAT'!BI120</f>
        <v>0</v>
      </c>
      <c r="BF80" s="58">
        <f>'Data Input - BAT'!BJ120</f>
        <v>0</v>
      </c>
      <c r="BG80" s="58">
        <f>'Data Input - BAT'!BK120</f>
        <v>0</v>
      </c>
      <c r="BH80" s="58">
        <f>'Data Input - BAT'!BL120</f>
        <v>0</v>
      </c>
      <c r="BI80" s="58">
        <f>'Data Input - BAT'!BM120</f>
        <v>0</v>
      </c>
      <c r="BJ80" s="58">
        <f>'Data Input - BAT'!BN120</f>
        <v>0</v>
      </c>
      <c r="BK80" s="58">
        <f>'Data Input - BAT'!BO120</f>
        <v>0</v>
      </c>
      <c r="BL80" s="58">
        <f>'Data Input - BAT'!BP120</f>
        <v>0</v>
      </c>
      <c r="BM80" s="58">
        <f>'Data Input - BAT'!BQ120</f>
        <v>0</v>
      </c>
      <c r="BN80" s="58">
        <f>'Data Input - BAT'!BR120</f>
        <v>0</v>
      </c>
      <c r="BO80" s="58">
        <f>'Data Input - BAT'!BS120</f>
        <v>0</v>
      </c>
      <c r="BP80" s="58">
        <f>'Data Input - BAT'!BT120</f>
        <v>0</v>
      </c>
      <c r="BQ80" s="58">
        <f>'Data Input - BAT'!BU120</f>
        <v>0</v>
      </c>
      <c r="BR80" s="58">
        <f>'Data Input - BAT'!BV120</f>
        <v>0</v>
      </c>
      <c r="BS80" s="58">
        <f>'Data Input - BAT'!BW120</f>
        <v>0</v>
      </c>
      <c r="BT80" s="58">
        <f>'Data Input - BAT'!BX120</f>
        <v>0</v>
      </c>
      <c r="BU80" s="58">
        <f>'Data Input - BAT'!BY120</f>
        <v>0</v>
      </c>
      <c r="BV80" s="58">
        <f>'Data Input - BAT'!BZ120</f>
        <v>0</v>
      </c>
      <c r="BW80" s="58">
        <f>'Data Input - BAT'!CA120</f>
        <v>0</v>
      </c>
      <c r="BX80" s="58">
        <f>'Data Input - BAT'!CB120</f>
        <v>0</v>
      </c>
      <c r="BY80" s="58">
        <f>'Data Input - BAT'!CC120</f>
        <v>0</v>
      </c>
      <c r="BZ80" s="58">
        <f>'Data Input - BAT'!CD120</f>
        <v>0</v>
      </c>
      <c r="CA80" s="58">
        <f>'Data Input - BAT'!CE120</f>
        <v>0</v>
      </c>
      <c r="CB80" s="58">
        <f>'Data Input - BAT'!CF120</f>
        <v>0</v>
      </c>
      <c r="CC80" s="58">
        <f>'Data Input - BAT'!CG120</f>
        <v>0</v>
      </c>
      <c r="CD80" s="58">
        <f>'Data Input - BAT'!CH120</f>
        <v>0</v>
      </c>
      <c r="CE80" s="58">
        <f>'Data Input - BAT'!CI120</f>
        <v>0</v>
      </c>
      <c r="CF80" s="58">
        <f>'Data Input - BAT'!CJ120</f>
        <v>0</v>
      </c>
      <c r="CG80" s="58">
        <f>'Data Input - BAT'!CK120</f>
        <v>0</v>
      </c>
      <c r="CH80" s="58">
        <f>'Data Input - BAT'!CL120</f>
        <v>0</v>
      </c>
      <c r="CI80" s="58">
        <f>'Data Input - BAT'!CM120</f>
        <v>0</v>
      </c>
      <c r="CJ80" s="58">
        <f>'Data Input - BAT'!CN120</f>
        <v>0</v>
      </c>
      <c r="CK80" s="58">
        <f>'Data Input - BAT'!CO120</f>
        <v>0</v>
      </c>
      <c r="CL80" s="58">
        <f>'Data Input - BAT'!CP120</f>
        <v>0</v>
      </c>
      <c r="CM80" s="58">
        <f>'Data Input - BAT'!CQ120</f>
        <v>0</v>
      </c>
      <c r="CN80" s="58">
        <f>'Data Input - BAT'!CR120</f>
        <v>0</v>
      </c>
      <c r="CO80" s="58">
        <f>'Data Input - BAT'!CS120</f>
        <v>0</v>
      </c>
      <c r="CP80" s="58">
        <f>'Data Input - BAT'!CT120</f>
        <v>0</v>
      </c>
      <c r="CQ80" s="58">
        <f>'Data Input - BAT'!CU120</f>
        <v>0</v>
      </c>
      <c r="CR80" s="58">
        <f>'Data Input - BAT'!CV120</f>
        <v>0</v>
      </c>
      <c r="CS80" s="58">
        <f>'Data Input - BAT'!CW120</f>
        <v>0</v>
      </c>
      <c r="CT80" s="58">
        <f>'Data Input - BAT'!CX120</f>
        <v>0</v>
      </c>
      <c r="CU80" s="58">
        <f>'Data Input - BAT'!CY120</f>
        <v>0</v>
      </c>
      <c r="CV80" s="58">
        <f>'Data Input - BAT'!CZ120</f>
        <v>0</v>
      </c>
      <c r="CW80" s="58">
        <f>'Data Input - BAT'!DA120</f>
        <v>0</v>
      </c>
      <c r="CX80" s="58">
        <f>'Data Input - BAT'!DB120</f>
        <v>0</v>
      </c>
      <c r="CY80" s="58">
        <f>'Data Input - BAT'!DC120</f>
        <v>0</v>
      </c>
      <c r="CZ80" s="391"/>
    </row>
    <row r="81" spans="1:104" x14ac:dyDescent="0.25">
      <c r="B81" s="393" t="s">
        <v>175</v>
      </c>
      <c r="C81" s="390" t="s">
        <v>121</v>
      </c>
      <c r="D81" s="59">
        <f>'Data Input - BAT'!H128-'Data Input - BAT'!H120</f>
        <v>0</v>
      </c>
      <c r="E81" s="59">
        <f>'Data Input - BAT'!I128-'Data Input - BAT'!I120</f>
        <v>0</v>
      </c>
      <c r="F81" s="59">
        <f>'Data Input - BAT'!J128-'Data Input - BAT'!J120</f>
        <v>0</v>
      </c>
      <c r="G81" s="59">
        <f>'Data Input - BAT'!K128-'Data Input - BAT'!K120</f>
        <v>0</v>
      </c>
      <c r="H81" s="59">
        <f>'Data Input - BAT'!L128-'Data Input - BAT'!L120</f>
        <v>0</v>
      </c>
      <c r="I81" s="59">
        <f>'Data Input - BAT'!M128-'Data Input - BAT'!M120</f>
        <v>0</v>
      </c>
      <c r="J81" s="59">
        <f>'Data Input - BAT'!N128-'Data Input - BAT'!N120</f>
        <v>0</v>
      </c>
      <c r="K81" s="59">
        <f>'Data Input - BAT'!O128-'Data Input - BAT'!O120</f>
        <v>0</v>
      </c>
      <c r="L81" s="59">
        <f>'Data Input - BAT'!P128-'Data Input - BAT'!P120</f>
        <v>0</v>
      </c>
      <c r="M81" s="59">
        <f>'Data Input - BAT'!Q128-'Data Input - BAT'!Q120</f>
        <v>0</v>
      </c>
      <c r="N81" s="59">
        <f>'Data Input - BAT'!R128-'Data Input - BAT'!R120</f>
        <v>0</v>
      </c>
      <c r="O81" s="59">
        <f>'Data Input - BAT'!S128-'Data Input - BAT'!S120</f>
        <v>0</v>
      </c>
      <c r="P81" s="59">
        <f>'Data Input - BAT'!T128-'Data Input - BAT'!T120</f>
        <v>0</v>
      </c>
      <c r="Q81" s="59">
        <f>'Data Input - BAT'!U128-'Data Input - BAT'!U120</f>
        <v>0</v>
      </c>
      <c r="R81" s="59">
        <f>'Data Input - BAT'!V128-'Data Input - BAT'!V120</f>
        <v>0</v>
      </c>
      <c r="S81" s="59">
        <f>'Data Input - BAT'!W128-'Data Input - BAT'!W120</f>
        <v>0</v>
      </c>
      <c r="T81" s="59">
        <f>'Data Input - BAT'!X128-'Data Input - BAT'!X120</f>
        <v>0</v>
      </c>
      <c r="U81" s="59">
        <f>'Data Input - BAT'!Y128-'Data Input - BAT'!Y120</f>
        <v>0</v>
      </c>
      <c r="V81" s="59">
        <f>'Data Input - BAT'!Z128-'Data Input - BAT'!Z120</f>
        <v>0</v>
      </c>
      <c r="W81" s="59">
        <f>'Data Input - BAT'!AA128-'Data Input - BAT'!AA120</f>
        <v>0</v>
      </c>
      <c r="X81" s="59">
        <f>'Data Input - BAT'!AB128-'Data Input - BAT'!AB120</f>
        <v>0</v>
      </c>
      <c r="Y81" s="59">
        <f>'Data Input - BAT'!AC128-'Data Input - BAT'!AC120</f>
        <v>0</v>
      </c>
      <c r="Z81" s="59">
        <f>'Data Input - BAT'!AD128-'Data Input - BAT'!AD120</f>
        <v>0</v>
      </c>
      <c r="AA81" s="59">
        <f>'Data Input - BAT'!AE128-'Data Input - BAT'!AE120</f>
        <v>0</v>
      </c>
      <c r="AB81" s="59">
        <f>'Data Input - BAT'!AF128-'Data Input - BAT'!AF120</f>
        <v>0</v>
      </c>
      <c r="AC81" s="59">
        <f>'Data Input - BAT'!AG128-'Data Input - BAT'!AG120</f>
        <v>0</v>
      </c>
      <c r="AD81" s="59">
        <f>'Data Input - BAT'!AH128-'Data Input - BAT'!AH120</f>
        <v>0</v>
      </c>
      <c r="AE81" s="59">
        <f>'Data Input - BAT'!AI128-'Data Input - BAT'!AI120</f>
        <v>0</v>
      </c>
      <c r="AF81" s="59">
        <f>'Data Input - BAT'!AJ128-'Data Input - BAT'!AJ120</f>
        <v>0</v>
      </c>
      <c r="AG81" s="59">
        <f>'Data Input - BAT'!AK128-'Data Input - BAT'!AK120</f>
        <v>0</v>
      </c>
      <c r="AH81" s="59">
        <f>'Data Input - BAT'!AL128-'Data Input - BAT'!AL120</f>
        <v>0</v>
      </c>
      <c r="AI81" s="59">
        <f>'Data Input - BAT'!AM128-'Data Input - BAT'!AM120</f>
        <v>0</v>
      </c>
      <c r="AJ81" s="59">
        <f>'Data Input - BAT'!AN128-'Data Input - BAT'!AN120</f>
        <v>0</v>
      </c>
      <c r="AK81" s="59">
        <f>'Data Input - BAT'!AO128-'Data Input - BAT'!AO120</f>
        <v>0</v>
      </c>
      <c r="AL81" s="59">
        <f>'Data Input - BAT'!AP128-'Data Input - BAT'!AP120</f>
        <v>0</v>
      </c>
      <c r="AM81" s="59">
        <f>'Data Input - BAT'!AQ128-'Data Input - BAT'!AQ120</f>
        <v>0</v>
      </c>
      <c r="AN81" s="59">
        <f>'Data Input - BAT'!AR128-'Data Input - BAT'!AR120</f>
        <v>0</v>
      </c>
      <c r="AO81" s="59">
        <f>'Data Input - BAT'!AS128-'Data Input - BAT'!AS120</f>
        <v>0</v>
      </c>
      <c r="AP81" s="59">
        <f>'Data Input - BAT'!AT128-'Data Input - BAT'!AT120</f>
        <v>0</v>
      </c>
      <c r="AQ81" s="59">
        <f>'Data Input - BAT'!AU128-'Data Input - BAT'!AU120</f>
        <v>0</v>
      </c>
      <c r="AR81" s="59">
        <f>'Data Input - BAT'!AV128-'Data Input - BAT'!AV120</f>
        <v>0</v>
      </c>
      <c r="AS81" s="59">
        <f>'Data Input - BAT'!AW128-'Data Input - BAT'!AW120</f>
        <v>0</v>
      </c>
      <c r="AT81" s="59">
        <f>'Data Input - BAT'!AX128-'Data Input - BAT'!AX120</f>
        <v>0</v>
      </c>
      <c r="AU81" s="59">
        <f>'Data Input - BAT'!AY128-'Data Input - BAT'!AY120</f>
        <v>0</v>
      </c>
      <c r="AV81" s="59">
        <f>'Data Input - BAT'!AZ128-'Data Input - BAT'!AZ120</f>
        <v>0</v>
      </c>
      <c r="AW81" s="59">
        <f>'Data Input - BAT'!BA128-'Data Input - BAT'!BA120</f>
        <v>0</v>
      </c>
      <c r="AX81" s="59">
        <f>'Data Input - BAT'!BB128-'Data Input - BAT'!BB120</f>
        <v>0</v>
      </c>
      <c r="AY81" s="59">
        <f>'Data Input - BAT'!BC128-'Data Input - BAT'!BC120</f>
        <v>0</v>
      </c>
      <c r="AZ81" s="59">
        <f>'Data Input - BAT'!BD128-'Data Input - BAT'!BD120</f>
        <v>0</v>
      </c>
      <c r="BA81" s="59">
        <f>'Data Input - BAT'!BE128-'Data Input - BAT'!BE120</f>
        <v>0</v>
      </c>
      <c r="BB81" s="59">
        <f>'Data Input - BAT'!BF128-'Data Input - BAT'!BF120</f>
        <v>0</v>
      </c>
      <c r="BC81" s="59">
        <f>'Data Input - BAT'!BG128-'Data Input - BAT'!BG120</f>
        <v>0</v>
      </c>
      <c r="BD81" s="59">
        <f>'Data Input - BAT'!BH128-'Data Input - BAT'!BH120</f>
        <v>0</v>
      </c>
      <c r="BE81" s="59">
        <f>'Data Input - BAT'!BI128-'Data Input - BAT'!BI120</f>
        <v>0</v>
      </c>
      <c r="BF81" s="59">
        <f>'Data Input - BAT'!BJ128-'Data Input - BAT'!BJ120</f>
        <v>0</v>
      </c>
      <c r="BG81" s="59">
        <f>'Data Input - BAT'!BK128-'Data Input - BAT'!BK120</f>
        <v>0</v>
      </c>
      <c r="BH81" s="59">
        <f>'Data Input - BAT'!BL128-'Data Input - BAT'!BL120</f>
        <v>0</v>
      </c>
      <c r="BI81" s="59">
        <f>'Data Input - BAT'!BM128-'Data Input - BAT'!BM120</f>
        <v>0</v>
      </c>
      <c r="BJ81" s="59">
        <f>'Data Input - BAT'!BN128-'Data Input - BAT'!BN120</f>
        <v>0</v>
      </c>
      <c r="BK81" s="59">
        <f>'Data Input - BAT'!BO128-'Data Input - BAT'!BO120</f>
        <v>0</v>
      </c>
      <c r="BL81" s="59">
        <f>'Data Input - BAT'!BP128-'Data Input - BAT'!BP120</f>
        <v>0</v>
      </c>
      <c r="BM81" s="59">
        <f>'Data Input - BAT'!BQ128-'Data Input - BAT'!BQ120</f>
        <v>0</v>
      </c>
      <c r="BN81" s="59">
        <f>'Data Input - BAT'!BR128-'Data Input - BAT'!BR120</f>
        <v>0</v>
      </c>
      <c r="BO81" s="59">
        <f>'Data Input - BAT'!BS128-'Data Input - BAT'!BS120</f>
        <v>0</v>
      </c>
      <c r="BP81" s="59">
        <f>'Data Input - BAT'!BT128-'Data Input - BAT'!BT120</f>
        <v>0</v>
      </c>
      <c r="BQ81" s="59">
        <f>'Data Input - BAT'!BU128-'Data Input - BAT'!BU120</f>
        <v>0</v>
      </c>
      <c r="BR81" s="59">
        <f>'Data Input - BAT'!BV128-'Data Input - BAT'!BV120</f>
        <v>0</v>
      </c>
      <c r="BS81" s="59">
        <f>'Data Input - BAT'!BW128-'Data Input - BAT'!BW120</f>
        <v>0</v>
      </c>
      <c r="BT81" s="59">
        <f>'Data Input - BAT'!BX128-'Data Input - BAT'!BX120</f>
        <v>0</v>
      </c>
      <c r="BU81" s="59">
        <f>'Data Input - BAT'!BY128-'Data Input - BAT'!BY120</f>
        <v>0</v>
      </c>
      <c r="BV81" s="59">
        <f>'Data Input - BAT'!BZ128-'Data Input - BAT'!BZ120</f>
        <v>0</v>
      </c>
      <c r="BW81" s="59">
        <f>'Data Input - BAT'!CA128-'Data Input - BAT'!CA120</f>
        <v>0</v>
      </c>
      <c r="BX81" s="59">
        <f>'Data Input - BAT'!CB128-'Data Input - BAT'!CB120</f>
        <v>0</v>
      </c>
      <c r="BY81" s="59">
        <f>'Data Input - BAT'!CC128-'Data Input - BAT'!CC120</f>
        <v>0</v>
      </c>
      <c r="BZ81" s="59">
        <f>'Data Input - BAT'!CD128-'Data Input - BAT'!CD120</f>
        <v>0</v>
      </c>
      <c r="CA81" s="59">
        <f>'Data Input - BAT'!CE128-'Data Input - BAT'!CE120</f>
        <v>0</v>
      </c>
      <c r="CB81" s="59">
        <f>'Data Input - BAT'!CF128-'Data Input - BAT'!CF120</f>
        <v>0</v>
      </c>
      <c r="CC81" s="59">
        <f>'Data Input - BAT'!CG128-'Data Input - BAT'!CG120</f>
        <v>0</v>
      </c>
      <c r="CD81" s="59">
        <f>'Data Input - BAT'!CH128-'Data Input - BAT'!CH120</f>
        <v>0</v>
      </c>
      <c r="CE81" s="59">
        <f>'Data Input - BAT'!CI128-'Data Input - BAT'!CI120</f>
        <v>0</v>
      </c>
      <c r="CF81" s="59">
        <f>'Data Input - BAT'!CJ128-'Data Input - BAT'!CJ120</f>
        <v>0</v>
      </c>
      <c r="CG81" s="59">
        <f>'Data Input - BAT'!CK128-'Data Input - BAT'!CK120</f>
        <v>0</v>
      </c>
      <c r="CH81" s="59">
        <f>'Data Input - BAT'!CL128-'Data Input - BAT'!CL120</f>
        <v>0</v>
      </c>
      <c r="CI81" s="59">
        <f>'Data Input - BAT'!CM128-'Data Input - BAT'!CM120</f>
        <v>0</v>
      </c>
      <c r="CJ81" s="59">
        <f>'Data Input - BAT'!CN128-'Data Input - BAT'!CN120</f>
        <v>0</v>
      </c>
      <c r="CK81" s="59">
        <f>'Data Input - BAT'!CO128-'Data Input - BAT'!CO120</f>
        <v>0</v>
      </c>
      <c r="CL81" s="59">
        <f>'Data Input - BAT'!CP128-'Data Input - BAT'!CP120</f>
        <v>0</v>
      </c>
      <c r="CM81" s="59">
        <f>'Data Input - BAT'!CQ128-'Data Input - BAT'!CQ120</f>
        <v>0</v>
      </c>
      <c r="CN81" s="59">
        <f>'Data Input - BAT'!CR128-'Data Input - BAT'!CR120</f>
        <v>0</v>
      </c>
      <c r="CO81" s="59">
        <f>'Data Input - BAT'!CS128-'Data Input - BAT'!CS120</f>
        <v>0</v>
      </c>
      <c r="CP81" s="59">
        <f>'Data Input - BAT'!CT128-'Data Input - BAT'!CT120</f>
        <v>0</v>
      </c>
      <c r="CQ81" s="59">
        <f>'Data Input - BAT'!CU128-'Data Input - BAT'!CU120</f>
        <v>0</v>
      </c>
      <c r="CR81" s="59">
        <f>'Data Input - BAT'!CV128-'Data Input - BAT'!CV120</f>
        <v>0</v>
      </c>
      <c r="CS81" s="59">
        <f>'Data Input - BAT'!CW128-'Data Input - BAT'!CW120</f>
        <v>0</v>
      </c>
      <c r="CT81" s="59">
        <f>'Data Input - BAT'!CX128-'Data Input - BAT'!CX120</f>
        <v>0</v>
      </c>
      <c r="CU81" s="59">
        <f>'Data Input - BAT'!CY128-'Data Input - BAT'!CY120</f>
        <v>0</v>
      </c>
      <c r="CV81" s="59">
        <f>'Data Input - BAT'!CZ128-'Data Input - BAT'!CZ120</f>
        <v>0</v>
      </c>
      <c r="CW81" s="59">
        <f>'Data Input - BAT'!DA128-'Data Input - BAT'!DA120</f>
        <v>0</v>
      </c>
      <c r="CX81" s="59">
        <f>'Data Input - BAT'!DB128-'Data Input - BAT'!DB120</f>
        <v>0</v>
      </c>
      <c r="CY81" s="59">
        <f>'Data Input - BAT'!DC128-'Data Input - BAT'!DC120</f>
        <v>0</v>
      </c>
      <c r="CZ81" s="391"/>
    </row>
    <row r="82" spans="1:104" x14ac:dyDescent="0.25">
      <c r="B82" s="393" t="s">
        <v>176</v>
      </c>
      <c r="C82" s="9" t="s">
        <v>1117</v>
      </c>
      <c r="D82" s="59" t="e">
        <f>HLOOKUP(Calc_BAT!D$6,'Carbon Prices'!$D$9:$CH$15,3,FALSE)</f>
        <v>#N/A</v>
      </c>
      <c r="E82" s="59" t="e">
        <f>HLOOKUP(Calc_BAT!E$6,'Carbon Prices'!$D$9:$CH$15,3,FALSE)</f>
        <v>#N/A</v>
      </c>
      <c r="F82" s="59" t="e">
        <f>HLOOKUP(Calc_BAT!F$6,'Carbon Prices'!$D$9:$CH$15,3,FALSE)</f>
        <v>#N/A</v>
      </c>
      <c r="G82" s="59" t="e">
        <f>HLOOKUP(Calc_BAT!G$6,'Carbon Prices'!$D$9:$CH$15,3,FALSE)</f>
        <v>#N/A</v>
      </c>
      <c r="H82" s="59" t="e">
        <f>HLOOKUP(Calc_BAT!H$6,'Carbon Prices'!$D$9:$CH$15,3,FALSE)</f>
        <v>#N/A</v>
      </c>
      <c r="I82" s="59" t="e">
        <f>HLOOKUP(Calc_BAT!I$6,'Carbon Prices'!$D$9:$CH$15,3,FALSE)</f>
        <v>#N/A</v>
      </c>
      <c r="J82" s="59" t="e">
        <f>HLOOKUP(Calc_BAT!J$6,'Carbon Prices'!$D$9:$CH$15,3,FALSE)</f>
        <v>#N/A</v>
      </c>
      <c r="K82" s="59" t="e">
        <f>HLOOKUP(Calc_BAT!K$6,'Carbon Prices'!$D$9:$CH$15,3,FALSE)</f>
        <v>#N/A</v>
      </c>
      <c r="L82" s="59" t="e">
        <f>HLOOKUP(Calc_BAT!L$6,'Carbon Prices'!$D$9:$CH$15,3,FALSE)</f>
        <v>#N/A</v>
      </c>
      <c r="M82" s="59" t="e">
        <f>HLOOKUP(Calc_BAT!M$6,'Carbon Prices'!$D$9:$CH$15,3,FALSE)</f>
        <v>#N/A</v>
      </c>
      <c r="N82" s="59" t="e">
        <f>HLOOKUP(Calc_BAT!N$6,'Carbon Prices'!$D$9:$CH$15,3,FALSE)</f>
        <v>#N/A</v>
      </c>
      <c r="O82" s="59" t="e">
        <f>HLOOKUP(Calc_BAT!O$6,'Carbon Prices'!$D$9:$CH$15,3,FALSE)</f>
        <v>#N/A</v>
      </c>
      <c r="P82" s="59" t="e">
        <f>HLOOKUP(Calc_BAT!P$6,'Carbon Prices'!$D$9:$CH$15,3,FALSE)</f>
        <v>#N/A</v>
      </c>
      <c r="Q82" s="59" t="e">
        <f>HLOOKUP(Calc_BAT!Q$6,'Carbon Prices'!$D$9:$CH$15,3,FALSE)</f>
        <v>#N/A</v>
      </c>
      <c r="R82" s="59" t="e">
        <f>HLOOKUP(Calc_BAT!R$6,'Carbon Prices'!$D$9:$CH$15,3,FALSE)</f>
        <v>#N/A</v>
      </c>
      <c r="S82" s="59" t="e">
        <f>HLOOKUP(Calc_BAT!S$6,'Carbon Prices'!$D$9:$CH$15,3,FALSE)</f>
        <v>#N/A</v>
      </c>
      <c r="T82" s="59" t="e">
        <f>HLOOKUP(Calc_BAT!T$6,'Carbon Prices'!$D$9:$CH$15,3,FALSE)</f>
        <v>#N/A</v>
      </c>
      <c r="U82" s="59" t="e">
        <f>HLOOKUP(Calc_BAT!U$6,'Carbon Prices'!$D$9:$CH$15,3,FALSE)</f>
        <v>#N/A</v>
      </c>
      <c r="V82" s="59" t="e">
        <f>HLOOKUP(Calc_BAT!V$6,'Carbon Prices'!$D$9:$CH$15,3,FALSE)</f>
        <v>#N/A</v>
      </c>
      <c r="W82" s="59" t="e">
        <f>HLOOKUP(Calc_BAT!W$6,'Carbon Prices'!$D$9:$CH$15,3,FALSE)</f>
        <v>#N/A</v>
      </c>
      <c r="X82" s="59" t="e">
        <f>HLOOKUP(Calc_BAT!X$6,'Carbon Prices'!$D$9:$CH$15,3,FALSE)</f>
        <v>#N/A</v>
      </c>
      <c r="Y82" s="59" t="e">
        <f>HLOOKUP(Calc_BAT!Y$6,'Carbon Prices'!$D$9:$CH$15,3,FALSE)</f>
        <v>#N/A</v>
      </c>
      <c r="Z82" s="59" t="e">
        <f>HLOOKUP(Calc_BAT!Z$6,'Carbon Prices'!$D$9:$CH$15,3,FALSE)</f>
        <v>#N/A</v>
      </c>
      <c r="AA82" s="59" t="e">
        <f>HLOOKUP(Calc_BAT!AA$6,'Carbon Prices'!$D$9:$CH$15,3,FALSE)</f>
        <v>#N/A</v>
      </c>
      <c r="AB82" s="59" t="e">
        <f>HLOOKUP(Calc_BAT!AB$6,'Carbon Prices'!$D$9:$CH$15,3,FALSE)</f>
        <v>#N/A</v>
      </c>
      <c r="AC82" s="59" t="e">
        <f>HLOOKUP(Calc_BAT!AC$6,'Carbon Prices'!$D$9:$CH$15,3,FALSE)</f>
        <v>#N/A</v>
      </c>
      <c r="AD82" s="59" t="e">
        <f>HLOOKUP(Calc_BAT!AD$6,'Carbon Prices'!$D$9:$CH$15,3,FALSE)</f>
        <v>#N/A</v>
      </c>
      <c r="AE82" s="59" t="e">
        <f>HLOOKUP(Calc_BAT!AE$6,'Carbon Prices'!$D$9:$CH$15,3,FALSE)</f>
        <v>#N/A</v>
      </c>
      <c r="AF82" s="59" t="e">
        <f>HLOOKUP(Calc_BAT!AF$6,'Carbon Prices'!$D$9:$CH$15,3,FALSE)</f>
        <v>#N/A</v>
      </c>
      <c r="AG82" s="59" t="e">
        <f>HLOOKUP(Calc_BAT!AG$6,'Carbon Prices'!$D$9:$CH$15,3,FALSE)</f>
        <v>#N/A</v>
      </c>
      <c r="AH82" s="59" t="e">
        <f>HLOOKUP(Calc_BAT!AH$6,'Carbon Prices'!$D$9:$CH$15,3,FALSE)</f>
        <v>#N/A</v>
      </c>
      <c r="AI82" s="59" t="e">
        <f>HLOOKUP(Calc_BAT!AI$6,'Carbon Prices'!$D$9:$CH$15,3,FALSE)</f>
        <v>#N/A</v>
      </c>
      <c r="AJ82" s="59" t="e">
        <f>HLOOKUP(Calc_BAT!AJ$6,'Carbon Prices'!$D$9:$CH$15,3,FALSE)</f>
        <v>#N/A</v>
      </c>
      <c r="AK82" s="59" t="e">
        <f>HLOOKUP(Calc_BAT!AK$6,'Carbon Prices'!$D$9:$CH$15,3,FALSE)</f>
        <v>#N/A</v>
      </c>
      <c r="AL82" s="59" t="e">
        <f>HLOOKUP(Calc_BAT!AL$6,'Carbon Prices'!$D$9:$CH$15,3,FALSE)</f>
        <v>#N/A</v>
      </c>
      <c r="AM82" s="59" t="e">
        <f>HLOOKUP(Calc_BAT!AM$6,'Carbon Prices'!$D$9:$CH$15,3,FALSE)</f>
        <v>#N/A</v>
      </c>
      <c r="AN82" s="59" t="e">
        <f>HLOOKUP(Calc_BAT!AN$6,'Carbon Prices'!$D$9:$CH$15,3,FALSE)</f>
        <v>#N/A</v>
      </c>
      <c r="AO82" s="59" t="e">
        <f>HLOOKUP(Calc_BAT!AO$6,'Carbon Prices'!$D$9:$CH$15,3,FALSE)</f>
        <v>#N/A</v>
      </c>
      <c r="AP82" s="59" t="e">
        <f>HLOOKUP(Calc_BAT!AP$6,'Carbon Prices'!$D$9:$CH$15,3,FALSE)</f>
        <v>#N/A</v>
      </c>
      <c r="AQ82" s="59" t="e">
        <f>HLOOKUP(Calc_BAT!AQ$6,'Carbon Prices'!$D$9:$CH$15,3,FALSE)</f>
        <v>#N/A</v>
      </c>
      <c r="AR82" s="59" t="e">
        <f>HLOOKUP(Calc_BAT!AR$6,'Carbon Prices'!$D$9:$CH$15,3,FALSE)</f>
        <v>#N/A</v>
      </c>
      <c r="AS82" s="59" t="e">
        <f>HLOOKUP(Calc_BAT!AS$6,'Carbon Prices'!$D$9:$CH$15,3,FALSE)</f>
        <v>#N/A</v>
      </c>
      <c r="AT82" s="59" t="e">
        <f>HLOOKUP(Calc_BAT!AT$6,'Carbon Prices'!$D$9:$CH$15,3,FALSE)</f>
        <v>#N/A</v>
      </c>
      <c r="AU82" s="59" t="e">
        <f>HLOOKUP(Calc_BAT!AU$6,'Carbon Prices'!$D$9:$CH$15,3,FALSE)</f>
        <v>#N/A</v>
      </c>
      <c r="AV82" s="59" t="e">
        <f>HLOOKUP(Calc_BAT!AV$6,'Carbon Prices'!$D$9:$CH$15,3,FALSE)</f>
        <v>#N/A</v>
      </c>
      <c r="AW82" s="59" t="e">
        <f>HLOOKUP(Calc_BAT!AW$6,'Carbon Prices'!$D$9:$CH$15,3,FALSE)</f>
        <v>#N/A</v>
      </c>
      <c r="AX82" s="59" t="e">
        <f>HLOOKUP(Calc_BAT!AX$6,'Carbon Prices'!$D$9:$CH$15,3,FALSE)</f>
        <v>#N/A</v>
      </c>
      <c r="AY82" s="59" t="e">
        <f>HLOOKUP(Calc_BAT!AY$6,'Carbon Prices'!$D$9:$CH$15,3,FALSE)</f>
        <v>#N/A</v>
      </c>
      <c r="AZ82" s="59" t="e">
        <f>HLOOKUP(Calc_BAT!AZ$6,'Carbon Prices'!$D$9:$CH$15,3,FALSE)</f>
        <v>#N/A</v>
      </c>
      <c r="BA82" s="59" t="e">
        <f>HLOOKUP(Calc_BAT!BA$6,'Carbon Prices'!$D$9:$CH$15,3,FALSE)</f>
        <v>#N/A</v>
      </c>
      <c r="BB82" s="59" t="e">
        <f>HLOOKUP(Calc_BAT!BB$6,'Carbon Prices'!$D$9:$CH$15,3,FALSE)</f>
        <v>#N/A</v>
      </c>
      <c r="BC82" s="59" t="e">
        <f>HLOOKUP(Calc_BAT!BC$6,'Carbon Prices'!$D$9:$CH$15,3,FALSE)</f>
        <v>#N/A</v>
      </c>
      <c r="BD82" s="59" t="e">
        <f>HLOOKUP(Calc_BAT!BD$6,'Carbon Prices'!$D$9:$CH$15,3,FALSE)</f>
        <v>#N/A</v>
      </c>
      <c r="BE82" s="59" t="e">
        <f>HLOOKUP(Calc_BAT!BE$6,'Carbon Prices'!$D$9:$CH$15,3,FALSE)</f>
        <v>#N/A</v>
      </c>
      <c r="BF82" s="59" t="e">
        <f>HLOOKUP(Calc_BAT!BF$6,'Carbon Prices'!$D$9:$CH$15,3,FALSE)</f>
        <v>#N/A</v>
      </c>
      <c r="BG82" s="59" t="e">
        <f>HLOOKUP(Calc_BAT!BG$6,'Carbon Prices'!$D$9:$CH$15,3,FALSE)</f>
        <v>#N/A</v>
      </c>
      <c r="BH82" s="59" t="e">
        <f>HLOOKUP(Calc_BAT!BH$6,'Carbon Prices'!$D$9:$CH$15,3,FALSE)</f>
        <v>#N/A</v>
      </c>
      <c r="BI82" s="59" t="e">
        <f>HLOOKUP(Calc_BAT!BI$6,'Carbon Prices'!$D$9:$CH$15,3,FALSE)</f>
        <v>#N/A</v>
      </c>
      <c r="BJ82" s="59" t="e">
        <f>HLOOKUP(Calc_BAT!BJ$6,'Carbon Prices'!$D$9:$CH$15,3,FALSE)</f>
        <v>#N/A</v>
      </c>
      <c r="BK82" s="59" t="e">
        <f>HLOOKUP(Calc_BAT!BK$6,'Carbon Prices'!$D$9:$CH$15,3,FALSE)</f>
        <v>#N/A</v>
      </c>
      <c r="BL82" s="59" t="e">
        <f>HLOOKUP(Calc_BAT!BL$6,'Carbon Prices'!$D$9:$CH$15,3,FALSE)</f>
        <v>#N/A</v>
      </c>
      <c r="BM82" s="59" t="e">
        <f>HLOOKUP(Calc_BAT!BM$6,'Carbon Prices'!$D$9:$CH$15,3,FALSE)</f>
        <v>#N/A</v>
      </c>
      <c r="BN82" s="59" t="e">
        <f>HLOOKUP(Calc_BAT!BN$6,'Carbon Prices'!$D$9:$CH$15,3,FALSE)</f>
        <v>#N/A</v>
      </c>
      <c r="BO82" s="59" t="e">
        <f>HLOOKUP(Calc_BAT!BO$6,'Carbon Prices'!$D$9:$CH$15,3,FALSE)</f>
        <v>#N/A</v>
      </c>
      <c r="BP82" s="59" t="e">
        <f>HLOOKUP(Calc_BAT!BP$6,'Carbon Prices'!$D$9:$CH$15,3,FALSE)</f>
        <v>#N/A</v>
      </c>
      <c r="BQ82" s="59" t="e">
        <f>HLOOKUP(Calc_BAT!BQ$6,'Carbon Prices'!$D$9:$CH$15,3,FALSE)</f>
        <v>#N/A</v>
      </c>
      <c r="BR82" s="59" t="e">
        <f>HLOOKUP(Calc_BAT!BR$6,'Carbon Prices'!$D$9:$CH$15,3,FALSE)</f>
        <v>#N/A</v>
      </c>
      <c r="BS82" s="59" t="e">
        <f>HLOOKUP(Calc_BAT!BS$6,'Carbon Prices'!$D$9:$CH$15,3,FALSE)</f>
        <v>#N/A</v>
      </c>
      <c r="BT82" s="59" t="e">
        <f>HLOOKUP(Calc_BAT!BT$6,'Carbon Prices'!$D$9:$CH$15,3,FALSE)</f>
        <v>#N/A</v>
      </c>
      <c r="BU82" s="59" t="e">
        <f>HLOOKUP(Calc_BAT!BU$6,'Carbon Prices'!$D$9:$CH$15,3,FALSE)</f>
        <v>#N/A</v>
      </c>
      <c r="BV82" s="59" t="e">
        <f>HLOOKUP(Calc_BAT!BV$6,'Carbon Prices'!$D$9:$CH$15,3,FALSE)</f>
        <v>#N/A</v>
      </c>
      <c r="BW82" s="59" t="e">
        <f>HLOOKUP(Calc_BAT!BW$6,'Carbon Prices'!$D$9:$CH$15,3,FALSE)</f>
        <v>#N/A</v>
      </c>
      <c r="BX82" s="59" t="e">
        <f>HLOOKUP(Calc_BAT!BX$6,'Carbon Prices'!$D$9:$CH$15,3,FALSE)</f>
        <v>#N/A</v>
      </c>
      <c r="BY82" s="59" t="e">
        <f>HLOOKUP(Calc_BAT!BY$6,'Carbon Prices'!$D$9:$CH$15,3,FALSE)</f>
        <v>#N/A</v>
      </c>
      <c r="BZ82" s="59" t="e">
        <f>HLOOKUP(Calc_BAT!BZ$6,'Carbon Prices'!$D$9:$CH$15,3,FALSE)</f>
        <v>#N/A</v>
      </c>
      <c r="CA82" s="59" t="e">
        <f>HLOOKUP(Calc_BAT!CA$6,'Carbon Prices'!$D$9:$CH$15,3,FALSE)</f>
        <v>#N/A</v>
      </c>
      <c r="CB82" s="59" t="e">
        <f>HLOOKUP(Calc_BAT!CB$6,'Carbon Prices'!$D$9:$CH$15,3,FALSE)</f>
        <v>#N/A</v>
      </c>
      <c r="CC82" s="59" t="e">
        <f>HLOOKUP(Calc_BAT!CC$6,'Carbon Prices'!$D$9:$CH$15,3,FALSE)</f>
        <v>#N/A</v>
      </c>
      <c r="CD82" s="59" t="e">
        <f>HLOOKUP(Calc_BAT!CD$6,'Carbon Prices'!$D$9:$CH$15,3,FALSE)</f>
        <v>#N/A</v>
      </c>
      <c r="CE82" s="59" t="e">
        <f>HLOOKUP(Calc_BAT!CE$6,'Carbon Prices'!$D$9:$CH$15,3,FALSE)</f>
        <v>#N/A</v>
      </c>
      <c r="CF82" s="59" t="e">
        <f>HLOOKUP(Calc_BAT!CF$6,'Carbon Prices'!$D$9:$CH$15,3,FALSE)</f>
        <v>#N/A</v>
      </c>
      <c r="CG82" s="59" t="e">
        <f>HLOOKUP(Calc_BAT!CG$6,'Carbon Prices'!$D$9:$CH$15,3,FALSE)</f>
        <v>#N/A</v>
      </c>
      <c r="CH82" s="59" t="e">
        <f>HLOOKUP(Calc_BAT!CH$6,'Carbon Prices'!$D$9:$CH$15,3,FALSE)</f>
        <v>#N/A</v>
      </c>
      <c r="CI82" s="59" t="e">
        <f>HLOOKUP(Calc_BAT!CI$6,'Carbon Prices'!$D$9:$CH$15,3,FALSE)</f>
        <v>#N/A</v>
      </c>
      <c r="CJ82" s="59" t="e">
        <f>HLOOKUP(Calc_BAT!CJ$6,'Carbon Prices'!$D$9:$CH$15,3,FALSE)</f>
        <v>#N/A</v>
      </c>
      <c r="CK82" s="59" t="e">
        <f>HLOOKUP(Calc_BAT!CK$6,'Carbon Prices'!$D$9:$CH$15,3,FALSE)</f>
        <v>#N/A</v>
      </c>
      <c r="CL82" s="59" t="e">
        <f>HLOOKUP(Calc_BAT!CL$6,'Carbon Prices'!$D$9:$CH$15,3,FALSE)</f>
        <v>#N/A</v>
      </c>
      <c r="CM82" s="59" t="e">
        <f>HLOOKUP(Calc_BAT!CM$6,'Carbon Prices'!$D$9:$CH$15,3,FALSE)</f>
        <v>#N/A</v>
      </c>
      <c r="CN82" s="59" t="e">
        <f>HLOOKUP(Calc_BAT!CN$6,'Carbon Prices'!$D$9:$CH$15,3,FALSE)</f>
        <v>#N/A</v>
      </c>
      <c r="CO82" s="59" t="e">
        <f>HLOOKUP(Calc_BAT!CO$6,'Carbon Prices'!$D$9:$CH$15,3,FALSE)</f>
        <v>#N/A</v>
      </c>
      <c r="CP82" s="59" t="e">
        <f>HLOOKUP(Calc_BAT!CP$6,'Carbon Prices'!$D$9:$CH$15,3,FALSE)</f>
        <v>#N/A</v>
      </c>
      <c r="CQ82" s="59" t="e">
        <f>HLOOKUP(Calc_BAT!CQ$6,'Carbon Prices'!$D$9:$CH$15,3,FALSE)</f>
        <v>#N/A</v>
      </c>
      <c r="CR82" s="59" t="e">
        <f>HLOOKUP(Calc_BAT!CR$6,'Carbon Prices'!$D$9:$CH$15,3,FALSE)</f>
        <v>#N/A</v>
      </c>
      <c r="CS82" s="59" t="e">
        <f>HLOOKUP(Calc_BAT!CS$6,'Carbon Prices'!$D$9:$CH$15,3,FALSE)</f>
        <v>#N/A</v>
      </c>
      <c r="CT82" s="59" t="e">
        <f>HLOOKUP(Calc_BAT!CT$6,'Carbon Prices'!$D$9:$CH$15,3,FALSE)</f>
        <v>#N/A</v>
      </c>
      <c r="CU82" s="59" t="e">
        <f>HLOOKUP(Calc_BAT!CU$6,'Carbon Prices'!$D$9:$CH$15,3,FALSE)</f>
        <v>#N/A</v>
      </c>
      <c r="CV82" s="59" t="e">
        <f>HLOOKUP(Calc_BAT!CV$6,'Carbon Prices'!$D$9:$CH$15,3,FALSE)</f>
        <v>#N/A</v>
      </c>
      <c r="CW82" s="59" t="e">
        <f>HLOOKUP(Calc_BAT!CW$6,'Carbon Prices'!$D$9:$CH$15,3,FALSE)</f>
        <v>#N/A</v>
      </c>
      <c r="CX82" s="59" t="e">
        <f>HLOOKUP(Calc_BAT!CX$6,'Carbon Prices'!$D$9:$CH$15,3,FALSE)</f>
        <v>#N/A</v>
      </c>
      <c r="CY82" s="59" t="e">
        <f>HLOOKUP(Calc_BAT!CY$6,'Carbon Prices'!$D$9:$CH$15,3,FALSE)</f>
        <v>#N/A</v>
      </c>
      <c r="CZ82" s="391"/>
    </row>
    <row r="83" spans="1:104" x14ac:dyDescent="0.25">
      <c r="B83" s="393" t="s">
        <v>177</v>
      </c>
      <c r="C83" s="9" t="s">
        <v>1117</v>
      </c>
      <c r="D83" s="59" t="e">
        <f>IF('Data Input - General'!$F$10="Yes",HLOOKUP(Calc_BAT!D$6,'Carbon Prices'!$D$9:$CH$15,3,FALSE),HLOOKUP(Calc_BAT!D$6,'Carbon Prices'!$D$9:$CH$15,6,FALSE))</f>
        <v>#N/A</v>
      </c>
      <c r="E83" s="59" t="e">
        <f>IF('Data Input - General'!$F$10="Yes",HLOOKUP(Calc_BAT!E$6,'Carbon Prices'!$D$9:$CH$15,3,FALSE),HLOOKUP(Calc_BAT!E$6,'Carbon Prices'!$D$9:$CH$15,6,FALSE))</f>
        <v>#N/A</v>
      </c>
      <c r="F83" s="59" t="e">
        <f>IF('Data Input - General'!$F$10="Yes",HLOOKUP(Calc_BAT!F$6,'Carbon Prices'!$D$9:$CH$15,3,FALSE),HLOOKUP(Calc_BAT!F$6,'Carbon Prices'!$D$9:$CH$15,6,FALSE))</f>
        <v>#N/A</v>
      </c>
      <c r="G83" s="59" t="e">
        <f>IF('Data Input - General'!$F$10="Yes",HLOOKUP(Calc_BAT!G$6,'Carbon Prices'!$D$9:$CH$15,3,FALSE),HLOOKUP(Calc_BAT!G$6,'Carbon Prices'!$D$9:$CH$15,6,FALSE))</f>
        <v>#N/A</v>
      </c>
      <c r="H83" s="59" t="e">
        <f>IF('Data Input - General'!$F$10="Yes",HLOOKUP(Calc_BAT!H$6,'Carbon Prices'!$D$9:$CH$15,3,FALSE),HLOOKUP(Calc_BAT!H$6,'Carbon Prices'!$D$9:$CH$15,6,FALSE))</f>
        <v>#N/A</v>
      </c>
      <c r="I83" s="59" t="e">
        <f>IF('Data Input - General'!$F$10="Yes",HLOOKUP(Calc_BAT!I$6,'Carbon Prices'!$D$9:$CH$15,3,FALSE),HLOOKUP(Calc_BAT!I$6,'Carbon Prices'!$D$9:$CH$15,6,FALSE))</f>
        <v>#N/A</v>
      </c>
      <c r="J83" s="59" t="e">
        <f>IF('Data Input - General'!$F$10="Yes",HLOOKUP(Calc_BAT!J$6,'Carbon Prices'!$D$9:$CH$15,3,FALSE),HLOOKUP(Calc_BAT!J$6,'Carbon Prices'!$D$9:$CH$15,6,FALSE))</f>
        <v>#N/A</v>
      </c>
      <c r="K83" s="59" t="e">
        <f>IF('Data Input - General'!$F$10="Yes",HLOOKUP(Calc_BAT!K$6,'Carbon Prices'!$D$9:$CH$15,3,FALSE),HLOOKUP(Calc_BAT!K$6,'Carbon Prices'!$D$9:$CH$15,6,FALSE))</f>
        <v>#N/A</v>
      </c>
      <c r="L83" s="59" t="e">
        <f>IF('Data Input - General'!$F$10="Yes",HLOOKUP(Calc_BAT!L$6,'Carbon Prices'!$D$9:$CH$15,3,FALSE),HLOOKUP(Calc_BAT!L$6,'Carbon Prices'!$D$9:$CH$15,6,FALSE))</f>
        <v>#N/A</v>
      </c>
      <c r="M83" s="59" t="e">
        <f>IF('Data Input - General'!$F$10="Yes",HLOOKUP(Calc_BAT!M$6,'Carbon Prices'!$D$9:$CH$15,3,FALSE),HLOOKUP(Calc_BAT!M$6,'Carbon Prices'!$D$9:$CH$15,6,FALSE))</f>
        <v>#N/A</v>
      </c>
      <c r="N83" s="59" t="e">
        <f>IF('Data Input - General'!$F$10="Yes",HLOOKUP(Calc_BAT!N$6,'Carbon Prices'!$D$9:$CH$15,3,FALSE),HLOOKUP(Calc_BAT!N$6,'Carbon Prices'!$D$9:$CH$15,6,FALSE))</f>
        <v>#N/A</v>
      </c>
      <c r="O83" s="59" t="e">
        <f>IF('Data Input - General'!$F$10="Yes",HLOOKUP(Calc_BAT!O$6,'Carbon Prices'!$D$9:$CH$15,3,FALSE),HLOOKUP(Calc_BAT!O$6,'Carbon Prices'!$D$9:$CH$15,6,FALSE))</f>
        <v>#N/A</v>
      </c>
      <c r="P83" s="59" t="e">
        <f>IF('Data Input - General'!$F$10="Yes",HLOOKUP(Calc_BAT!P$6,'Carbon Prices'!$D$9:$CH$15,3,FALSE),HLOOKUP(Calc_BAT!P$6,'Carbon Prices'!$D$9:$CH$15,6,FALSE))</f>
        <v>#N/A</v>
      </c>
      <c r="Q83" s="59" t="e">
        <f>IF('Data Input - General'!$F$10="Yes",HLOOKUP(Calc_BAT!Q$6,'Carbon Prices'!$D$9:$CH$15,3,FALSE),HLOOKUP(Calc_BAT!Q$6,'Carbon Prices'!$D$9:$CH$15,6,FALSE))</f>
        <v>#N/A</v>
      </c>
      <c r="R83" s="59" t="e">
        <f>IF('Data Input - General'!$F$10="Yes",HLOOKUP(Calc_BAT!R$6,'Carbon Prices'!$D$9:$CH$15,3,FALSE),HLOOKUP(Calc_BAT!R$6,'Carbon Prices'!$D$9:$CH$15,6,FALSE))</f>
        <v>#N/A</v>
      </c>
      <c r="S83" s="59" t="e">
        <f>IF('Data Input - General'!$F$10="Yes",HLOOKUP(Calc_BAT!S$6,'Carbon Prices'!$D$9:$CH$15,3,FALSE),HLOOKUP(Calc_BAT!S$6,'Carbon Prices'!$D$9:$CH$15,6,FALSE))</f>
        <v>#N/A</v>
      </c>
      <c r="T83" s="59" t="e">
        <f>IF('Data Input - General'!$F$10="Yes",HLOOKUP(Calc_BAT!T$6,'Carbon Prices'!$D$9:$CH$15,3,FALSE),HLOOKUP(Calc_BAT!T$6,'Carbon Prices'!$D$9:$CH$15,6,FALSE))</f>
        <v>#N/A</v>
      </c>
      <c r="U83" s="59" t="e">
        <f>IF('Data Input - General'!$F$10="Yes",HLOOKUP(Calc_BAT!U$6,'Carbon Prices'!$D$9:$CH$15,3,FALSE),HLOOKUP(Calc_BAT!U$6,'Carbon Prices'!$D$9:$CH$15,6,FALSE))</f>
        <v>#N/A</v>
      </c>
      <c r="V83" s="59" t="e">
        <f>IF('Data Input - General'!$F$10="Yes",HLOOKUP(Calc_BAT!V$6,'Carbon Prices'!$D$9:$CH$15,3,FALSE),HLOOKUP(Calc_BAT!V$6,'Carbon Prices'!$D$9:$CH$15,6,FALSE))</f>
        <v>#N/A</v>
      </c>
      <c r="W83" s="59" t="e">
        <f>IF('Data Input - General'!$F$10="Yes",HLOOKUP(Calc_BAT!W$6,'Carbon Prices'!$D$9:$CH$15,3,FALSE),HLOOKUP(Calc_BAT!W$6,'Carbon Prices'!$D$9:$CH$15,6,FALSE))</f>
        <v>#N/A</v>
      </c>
      <c r="X83" s="59" t="e">
        <f>IF('Data Input - General'!$F$10="Yes",HLOOKUP(Calc_BAT!X$6,'Carbon Prices'!$D$9:$CH$15,3,FALSE),HLOOKUP(Calc_BAT!X$6,'Carbon Prices'!$D$9:$CH$15,6,FALSE))</f>
        <v>#N/A</v>
      </c>
      <c r="Y83" s="59" t="e">
        <f>IF('Data Input - General'!$F$10="Yes",HLOOKUP(Calc_BAT!Y$6,'Carbon Prices'!$D$9:$CH$15,3,FALSE),HLOOKUP(Calc_BAT!Y$6,'Carbon Prices'!$D$9:$CH$15,6,FALSE))</f>
        <v>#N/A</v>
      </c>
      <c r="Z83" s="59" t="e">
        <f>IF('Data Input - General'!$F$10="Yes",HLOOKUP(Calc_BAT!Z$6,'Carbon Prices'!$D$9:$CH$15,3,FALSE),HLOOKUP(Calc_BAT!Z$6,'Carbon Prices'!$D$9:$CH$15,6,FALSE))</f>
        <v>#N/A</v>
      </c>
      <c r="AA83" s="59" t="e">
        <f>IF('Data Input - General'!$F$10="Yes",HLOOKUP(Calc_BAT!AA$6,'Carbon Prices'!$D$9:$CH$15,3,FALSE),HLOOKUP(Calc_BAT!AA$6,'Carbon Prices'!$D$9:$CH$15,6,FALSE))</f>
        <v>#N/A</v>
      </c>
      <c r="AB83" s="59" t="e">
        <f>IF('Data Input - General'!$F$10="Yes",HLOOKUP(Calc_BAT!AB$6,'Carbon Prices'!$D$9:$CH$15,3,FALSE),HLOOKUP(Calc_BAT!AB$6,'Carbon Prices'!$D$9:$CH$15,6,FALSE))</f>
        <v>#N/A</v>
      </c>
      <c r="AC83" s="59" t="e">
        <f>IF('Data Input - General'!$F$10="Yes",HLOOKUP(Calc_BAT!AC$6,'Carbon Prices'!$D$9:$CH$15,3,FALSE),HLOOKUP(Calc_BAT!AC$6,'Carbon Prices'!$D$9:$CH$15,6,FALSE))</f>
        <v>#N/A</v>
      </c>
      <c r="AD83" s="59" t="e">
        <f>IF('Data Input - General'!$F$10="Yes",HLOOKUP(Calc_BAT!AD$6,'Carbon Prices'!$D$9:$CH$15,3,FALSE),HLOOKUP(Calc_BAT!AD$6,'Carbon Prices'!$D$9:$CH$15,6,FALSE))</f>
        <v>#N/A</v>
      </c>
      <c r="AE83" s="59" t="e">
        <f>IF('Data Input - General'!$F$10="Yes",HLOOKUP(Calc_BAT!AE$6,'Carbon Prices'!$D$9:$CH$15,3,FALSE),HLOOKUP(Calc_BAT!AE$6,'Carbon Prices'!$D$9:$CH$15,6,FALSE))</f>
        <v>#N/A</v>
      </c>
      <c r="AF83" s="59" t="e">
        <f>IF('Data Input - General'!$F$10="Yes",HLOOKUP(Calc_BAT!AF$6,'Carbon Prices'!$D$9:$CH$15,3,FALSE),HLOOKUP(Calc_BAT!AF$6,'Carbon Prices'!$D$9:$CH$15,6,FALSE))</f>
        <v>#N/A</v>
      </c>
      <c r="AG83" s="59" t="e">
        <f>IF('Data Input - General'!$F$10="Yes",HLOOKUP(Calc_BAT!AG$6,'Carbon Prices'!$D$9:$CH$15,3,FALSE),HLOOKUP(Calc_BAT!AG$6,'Carbon Prices'!$D$9:$CH$15,6,FALSE))</f>
        <v>#N/A</v>
      </c>
      <c r="AH83" s="59" t="e">
        <f>IF('Data Input - General'!$F$10="Yes",HLOOKUP(Calc_BAT!AH$6,'Carbon Prices'!$D$9:$CH$15,3,FALSE),HLOOKUP(Calc_BAT!AH$6,'Carbon Prices'!$D$9:$CH$15,6,FALSE))</f>
        <v>#N/A</v>
      </c>
      <c r="AI83" s="59" t="e">
        <f>IF('Data Input - General'!$F$10="Yes",HLOOKUP(Calc_BAT!AI$6,'Carbon Prices'!$D$9:$CH$15,3,FALSE),HLOOKUP(Calc_BAT!AI$6,'Carbon Prices'!$D$9:$CH$15,6,FALSE))</f>
        <v>#N/A</v>
      </c>
      <c r="AJ83" s="59" t="e">
        <f>IF('Data Input - General'!$F$10="Yes",HLOOKUP(Calc_BAT!AJ$6,'Carbon Prices'!$D$9:$CH$15,3,FALSE),HLOOKUP(Calc_BAT!AJ$6,'Carbon Prices'!$D$9:$CH$15,6,FALSE))</f>
        <v>#N/A</v>
      </c>
      <c r="AK83" s="59" t="e">
        <f>IF('Data Input - General'!$F$10="Yes",HLOOKUP(Calc_BAT!AK$6,'Carbon Prices'!$D$9:$CH$15,3,FALSE),HLOOKUP(Calc_BAT!AK$6,'Carbon Prices'!$D$9:$CH$15,6,FALSE))</f>
        <v>#N/A</v>
      </c>
      <c r="AL83" s="59" t="e">
        <f>IF('Data Input - General'!$F$10="Yes",HLOOKUP(Calc_BAT!AL$6,'Carbon Prices'!$D$9:$CH$15,3,FALSE),HLOOKUP(Calc_BAT!AL$6,'Carbon Prices'!$D$9:$CH$15,6,FALSE))</f>
        <v>#N/A</v>
      </c>
      <c r="AM83" s="59" t="e">
        <f>IF('Data Input - General'!$F$10="Yes",HLOOKUP(Calc_BAT!AM$6,'Carbon Prices'!$D$9:$CH$15,3,FALSE),HLOOKUP(Calc_BAT!AM$6,'Carbon Prices'!$D$9:$CH$15,6,FALSE))</f>
        <v>#N/A</v>
      </c>
      <c r="AN83" s="59" t="e">
        <f>IF('Data Input - General'!$F$10="Yes",HLOOKUP(Calc_BAT!AN$6,'Carbon Prices'!$D$9:$CH$15,3,FALSE),HLOOKUP(Calc_BAT!AN$6,'Carbon Prices'!$D$9:$CH$15,6,FALSE))</f>
        <v>#N/A</v>
      </c>
      <c r="AO83" s="59" t="e">
        <f>IF('Data Input - General'!$F$10="Yes",HLOOKUP(Calc_BAT!AO$6,'Carbon Prices'!$D$9:$CH$15,3,FALSE),HLOOKUP(Calc_BAT!AO$6,'Carbon Prices'!$D$9:$CH$15,6,FALSE))</f>
        <v>#N/A</v>
      </c>
      <c r="AP83" s="59" t="e">
        <f>IF('Data Input - General'!$F$10="Yes",HLOOKUP(Calc_BAT!AP$6,'Carbon Prices'!$D$9:$CH$15,3,FALSE),HLOOKUP(Calc_BAT!AP$6,'Carbon Prices'!$D$9:$CH$15,6,FALSE))</f>
        <v>#N/A</v>
      </c>
      <c r="AQ83" s="59" t="e">
        <f>IF('Data Input - General'!$F$10="Yes",HLOOKUP(Calc_BAT!AQ$6,'Carbon Prices'!$D$9:$CH$15,3,FALSE),HLOOKUP(Calc_BAT!AQ$6,'Carbon Prices'!$D$9:$CH$15,6,FALSE))</f>
        <v>#N/A</v>
      </c>
      <c r="AR83" s="59" t="e">
        <f>IF('Data Input - General'!$F$10="Yes",HLOOKUP(Calc_BAT!AR$6,'Carbon Prices'!$D$9:$CH$15,3,FALSE),HLOOKUP(Calc_BAT!AR$6,'Carbon Prices'!$D$9:$CH$15,6,FALSE))</f>
        <v>#N/A</v>
      </c>
      <c r="AS83" s="59" t="e">
        <f>IF('Data Input - General'!$F$10="Yes",HLOOKUP(Calc_BAT!AS$6,'Carbon Prices'!$D$9:$CH$15,3,FALSE),HLOOKUP(Calc_BAT!AS$6,'Carbon Prices'!$D$9:$CH$15,6,FALSE))</f>
        <v>#N/A</v>
      </c>
      <c r="AT83" s="59" t="e">
        <f>IF('Data Input - General'!$F$10="Yes",HLOOKUP(Calc_BAT!AT$6,'Carbon Prices'!$D$9:$CH$15,3,FALSE),HLOOKUP(Calc_BAT!AT$6,'Carbon Prices'!$D$9:$CH$15,6,FALSE))</f>
        <v>#N/A</v>
      </c>
      <c r="AU83" s="59" t="e">
        <f>IF('Data Input - General'!$F$10="Yes",HLOOKUP(Calc_BAT!AU$6,'Carbon Prices'!$D$9:$CH$15,3,FALSE),HLOOKUP(Calc_BAT!AU$6,'Carbon Prices'!$D$9:$CH$15,6,FALSE))</f>
        <v>#N/A</v>
      </c>
      <c r="AV83" s="59" t="e">
        <f>IF('Data Input - General'!$F$10="Yes",HLOOKUP(Calc_BAT!AV$6,'Carbon Prices'!$D$9:$CH$15,3,FALSE),HLOOKUP(Calc_BAT!AV$6,'Carbon Prices'!$D$9:$CH$15,6,FALSE))</f>
        <v>#N/A</v>
      </c>
      <c r="AW83" s="59" t="e">
        <f>IF('Data Input - General'!$F$10="Yes",HLOOKUP(Calc_BAT!AW$6,'Carbon Prices'!$D$9:$CH$15,3,FALSE),HLOOKUP(Calc_BAT!AW$6,'Carbon Prices'!$D$9:$CH$15,6,FALSE))</f>
        <v>#N/A</v>
      </c>
      <c r="AX83" s="59" t="e">
        <f>IF('Data Input - General'!$F$10="Yes",HLOOKUP(Calc_BAT!AX$6,'Carbon Prices'!$D$9:$CH$15,3,FALSE),HLOOKUP(Calc_BAT!AX$6,'Carbon Prices'!$D$9:$CH$15,6,FALSE))</f>
        <v>#N/A</v>
      </c>
      <c r="AY83" s="59" t="e">
        <f>IF('Data Input - General'!$F$10="Yes",HLOOKUP(Calc_BAT!AY$6,'Carbon Prices'!$D$9:$CH$15,3,FALSE),HLOOKUP(Calc_BAT!AY$6,'Carbon Prices'!$D$9:$CH$15,6,FALSE))</f>
        <v>#N/A</v>
      </c>
      <c r="AZ83" s="59" t="e">
        <f>IF('Data Input - General'!$F$10="Yes",HLOOKUP(Calc_BAT!AZ$6,'Carbon Prices'!$D$9:$CH$15,3,FALSE),HLOOKUP(Calc_BAT!AZ$6,'Carbon Prices'!$D$9:$CH$15,6,FALSE))</f>
        <v>#N/A</v>
      </c>
      <c r="BA83" s="59" t="e">
        <f>IF('Data Input - General'!$F$10="Yes",HLOOKUP(Calc_BAT!BA$6,'Carbon Prices'!$D$9:$CH$15,3,FALSE),HLOOKUP(Calc_BAT!BA$6,'Carbon Prices'!$D$9:$CH$15,6,FALSE))</f>
        <v>#N/A</v>
      </c>
      <c r="BB83" s="59" t="e">
        <f>IF('Data Input - General'!$F$10="Yes",HLOOKUP(Calc_BAT!BB$6,'Carbon Prices'!$D$9:$CH$15,3,FALSE),HLOOKUP(Calc_BAT!BB$6,'Carbon Prices'!$D$9:$CH$15,6,FALSE))</f>
        <v>#N/A</v>
      </c>
      <c r="BC83" s="59" t="e">
        <f>IF('Data Input - General'!$F$10="Yes",HLOOKUP(Calc_BAT!BC$6,'Carbon Prices'!$D$9:$CH$15,3,FALSE),HLOOKUP(Calc_BAT!BC$6,'Carbon Prices'!$D$9:$CH$15,6,FALSE))</f>
        <v>#N/A</v>
      </c>
      <c r="BD83" s="59" t="e">
        <f>IF('Data Input - General'!$F$10="Yes",HLOOKUP(Calc_BAT!BD$6,'Carbon Prices'!$D$9:$CH$15,3,FALSE),HLOOKUP(Calc_BAT!BD$6,'Carbon Prices'!$D$9:$CH$15,6,FALSE))</f>
        <v>#N/A</v>
      </c>
      <c r="BE83" s="59" t="e">
        <f>IF('Data Input - General'!$F$10="Yes",HLOOKUP(Calc_BAT!BE$6,'Carbon Prices'!$D$9:$CH$15,3,FALSE),HLOOKUP(Calc_BAT!BE$6,'Carbon Prices'!$D$9:$CH$15,6,FALSE))</f>
        <v>#N/A</v>
      </c>
      <c r="BF83" s="59" t="e">
        <f>IF('Data Input - General'!$F$10="Yes",HLOOKUP(Calc_BAT!BF$6,'Carbon Prices'!$D$9:$CH$15,3,FALSE),HLOOKUP(Calc_BAT!BF$6,'Carbon Prices'!$D$9:$CH$15,6,FALSE))</f>
        <v>#N/A</v>
      </c>
      <c r="BG83" s="59" t="e">
        <f>IF('Data Input - General'!$F$10="Yes",HLOOKUP(Calc_BAT!BG$6,'Carbon Prices'!$D$9:$CH$15,3,FALSE),HLOOKUP(Calc_BAT!BG$6,'Carbon Prices'!$D$9:$CH$15,6,FALSE))</f>
        <v>#N/A</v>
      </c>
      <c r="BH83" s="59" t="e">
        <f>IF('Data Input - General'!$F$10="Yes",HLOOKUP(Calc_BAT!BH$6,'Carbon Prices'!$D$9:$CH$15,3,FALSE),HLOOKUP(Calc_BAT!BH$6,'Carbon Prices'!$D$9:$CH$15,6,FALSE))</f>
        <v>#N/A</v>
      </c>
      <c r="BI83" s="59" t="e">
        <f>IF('Data Input - General'!$F$10="Yes",HLOOKUP(Calc_BAT!BI$6,'Carbon Prices'!$D$9:$CH$15,3,FALSE),HLOOKUP(Calc_BAT!BI$6,'Carbon Prices'!$D$9:$CH$15,6,FALSE))</f>
        <v>#N/A</v>
      </c>
      <c r="BJ83" s="59" t="e">
        <f>IF('Data Input - General'!$F$10="Yes",HLOOKUP(Calc_BAT!BJ$6,'Carbon Prices'!$D$9:$CH$15,3,FALSE),HLOOKUP(Calc_BAT!BJ$6,'Carbon Prices'!$D$9:$CH$15,6,FALSE))</f>
        <v>#N/A</v>
      </c>
      <c r="BK83" s="59" t="e">
        <f>IF('Data Input - General'!$F$10="Yes",HLOOKUP(Calc_BAT!BK$6,'Carbon Prices'!$D$9:$CH$15,3,FALSE),HLOOKUP(Calc_BAT!BK$6,'Carbon Prices'!$D$9:$CH$15,6,FALSE))</f>
        <v>#N/A</v>
      </c>
      <c r="BL83" s="59" t="e">
        <f>IF('Data Input - General'!$F$10="Yes",HLOOKUP(Calc_BAT!BL$6,'Carbon Prices'!$D$9:$CH$15,3,FALSE),HLOOKUP(Calc_BAT!BL$6,'Carbon Prices'!$D$9:$CH$15,6,FALSE))</f>
        <v>#N/A</v>
      </c>
      <c r="BM83" s="59" t="e">
        <f>IF('Data Input - General'!$F$10="Yes",HLOOKUP(Calc_BAT!BM$6,'Carbon Prices'!$D$9:$CH$15,3,FALSE),HLOOKUP(Calc_BAT!BM$6,'Carbon Prices'!$D$9:$CH$15,6,FALSE))</f>
        <v>#N/A</v>
      </c>
      <c r="BN83" s="59" t="e">
        <f>IF('Data Input - General'!$F$10="Yes",HLOOKUP(Calc_BAT!BN$6,'Carbon Prices'!$D$9:$CH$15,3,FALSE),HLOOKUP(Calc_BAT!BN$6,'Carbon Prices'!$D$9:$CH$15,6,FALSE))</f>
        <v>#N/A</v>
      </c>
      <c r="BO83" s="59" t="e">
        <f>IF('Data Input - General'!$F$10="Yes",HLOOKUP(Calc_BAT!BO$6,'Carbon Prices'!$D$9:$CH$15,3,FALSE),HLOOKUP(Calc_BAT!BO$6,'Carbon Prices'!$D$9:$CH$15,6,FALSE))</f>
        <v>#N/A</v>
      </c>
      <c r="BP83" s="59" t="e">
        <f>IF('Data Input - General'!$F$10="Yes",HLOOKUP(Calc_BAT!BP$6,'Carbon Prices'!$D$9:$CH$15,3,FALSE),HLOOKUP(Calc_BAT!BP$6,'Carbon Prices'!$D$9:$CH$15,6,FALSE))</f>
        <v>#N/A</v>
      </c>
      <c r="BQ83" s="59" t="e">
        <f>IF('Data Input - General'!$F$10="Yes",HLOOKUP(Calc_BAT!BQ$6,'Carbon Prices'!$D$9:$CH$15,3,FALSE),HLOOKUP(Calc_BAT!BQ$6,'Carbon Prices'!$D$9:$CH$15,6,FALSE))</f>
        <v>#N/A</v>
      </c>
      <c r="BR83" s="59" t="e">
        <f>IF('Data Input - General'!$F$10="Yes",HLOOKUP(Calc_BAT!BR$6,'Carbon Prices'!$D$9:$CH$15,3,FALSE),HLOOKUP(Calc_BAT!BR$6,'Carbon Prices'!$D$9:$CH$15,6,FALSE))</f>
        <v>#N/A</v>
      </c>
      <c r="BS83" s="59" t="e">
        <f>IF('Data Input - General'!$F$10="Yes",HLOOKUP(Calc_BAT!BS$6,'Carbon Prices'!$D$9:$CH$15,3,FALSE),HLOOKUP(Calc_BAT!BS$6,'Carbon Prices'!$D$9:$CH$15,6,FALSE))</f>
        <v>#N/A</v>
      </c>
      <c r="BT83" s="59" t="e">
        <f>IF('Data Input - General'!$F$10="Yes",HLOOKUP(Calc_BAT!BT$6,'Carbon Prices'!$D$9:$CH$15,3,FALSE),HLOOKUP(Calc_BAT!BT$6,'Carbon Prices'!$D$9:$CH$15,6,FALSE))</f>
        <v>#N/A</v>
      </c>
      <c r="BU83" s="59" t="e">
        <f>IF('Data Input - General'!$F$10="Yes",HLOOKUP(Calc_BAT!BU$6,'Carbon Prices'!$D$9:$CH$15,3,FALSE),HLOOKUP(Calc_BAT!BU$6,'Carbon Prices'!$D$9:$CH$15,6,FALSE))</f>
        <v>#N/A</v>
      </c>
      <c r="BV83" s="59" t="e">
        <f>IF('Data Input - General'!$F$10="Yes",HLOOKUP(Calc_BAT!BV$6,'Carbon Prices'!$D$9:$CH$15,3,FALSE),HLOOKUP(Calc_BAT!BV$6,'Carbon Prices'!$D$9:$CH$15,6,FALSE))</f>
        <v>#N/A</v>
      </c>
      <c r="BW83" s="59" t="e">
        <f>IF('Data Input - General'!$F$10="Yes",HLOOKUP(Calc_BAT!BW$6,'Carbon Prices'!$D$9:$CH$15,3,FALSE),HLOOKUP(Calc_BAT!BW$6,'Carbon Prices'!$D$9:$CH$15,6,FALSE))</f>
        <v>#N/A</v>
      </c>
      <c r="BX83" s="59" t="e">
        <f>IF('Data Input - General'!$F$10="Yes",HLOOKUP(Calc_BAT!BX$6,'Carbon Prices'!$D$9:$CH$15,3,FALSE),HLOOKUP(Calc_BAT!BX$6,'Carbon Prices'!$D$9:$CH$15,6,FALSE))</f>
        <v>#N/A</v>
      </c>
      <c r="BY83" s="59" t="e">
        <f>IF('Data Input - General'!$F$10="Yes",HLOOKUP(Calc_BAT!BY$6,'Carbon Prices'!$D$9:$CH$15,3,FALSE),HLOOKUP(Calc_BAT!BY$6,'Carbon Prices'!$D$9:$CH$15,6,FALSE))</f>
        <v>#N/A</v>
      </c>
      <c r="BZ83" s="59" t="e">
        <f>IF('Data Input - General'!$F$10="Yes",HLOOKUP(Calc_BAT!BZ$6,'Carbon Prices'!$D$9:$CH$15,3,FALSE),HLOOKUP(Calc_BAT!BZ$6,'Carbon Prices'!$D$9:$CH$15,6,FALSE))</f>
        <v>#N/A</v>
      </c>
      <c r="CA83" s="59" t="e">
        <f>IF('Data Input - General'!$F$10="Yes",HLOOKUP(Calc_BAT!CA$6,'Carbon Prices'!$D$9:$CH$15,3,FALSE),HLOOKUP(Calc_BAT!CA$6,'Carbon Prices'!$D$9:$CH$15,6,FALSE))</f>
        <v>#N/A</v>
      </c>
      <c r="CB83" s="59" t="e">
        <f>IF('Data Input - General'!$F$10="Yes",HLOOKUP(Calc_BAT!CB$6,'Carbon Prices'!$D$9:$CH$15,3,FALSE),HLOOKUP(Calc_BAT!CB$6,'Carbon Prices'!$D$9:$CH$15,6,FALSE))</f>
        <v>#N/A</v>
      </c>
      <c r="CC83" s="59" t="e">
        <f>IF('Data Input - General'!$F$10="Yes",HLOOKUP(Calc_BAT!CC$6,'Carbon Prices'!$D$9:$CH$15,3,FALSE),HLOOKUP(Calc_BAT!CC$6,'Carbon Prices'!$D$9:$CH$15,6,FALSE))</f>
        <v>#N/A</v>
      </c>
      <c r="CD83" s="59" t="e">
        <f>IF('Data Input - General'!$F$10="Yes",HLOOKUP(Calc_BAT!CD$6,'Carbon Prices'!$D$9:$CH$15,3,FALSE),HLOOKUP(Calc_BAT!CD$6,'Carbon Prices'!$D$9:$CH$15,6,FALSE))</f>
        <v>#N/A</v>
      </c>
      <c r="CE83" s="59" t="e">
        <f>IF('Data Input - General'!$F$10="Yes",HLOOKUP(Calc_BAT!CE$6,'Carbon Prices'!$D$9:$CH$15,3,FALSE),HLOOKUP(Calc_BAT!CE$6,'Carbon Prices'!$D$9:$CH$15,6,FALSE))</f>
        <v>#N/A</v>
      </c>
      <c r="CF83" s="59" t="e">
        <f>IF('Data Input - General'!$F$10="Yes",HLOOKUP(Calc_BAT!CF$6,'Carbon Prices'!$D$9:$CH$15,3,FALSE),HLOOKUP(Calc_BAT!CF$6,'Carbon Prices'!$D$9:$CH$15,6,FALSE))</f>
        <v>#N/A</v>
      </c>
      <c r="CG83" s="59" t="e">
        <f>IF('Data Input - General'!$F$10="Yes",HLOOKUP(Calc_BAT!CG$6,'Carbon Prices'!$D$9:$CH$15,3,FALSE),HLOOKUP(Calc_BAT!CG$6,'Carbon Prices'!$D$9:$CH$15,6,FALSE))</f>
        <v>#N/A</v>
      </c>
      <c r="CH83" s="59" t="e">
        <f>IF('Data Input - General'!$F$10="Yes",HLOOKUP(Calc_BAT!CH$6,'Carbon Prices'!$D$9:$CH$15,3,FALSE),HLOOKUP(Calc_BAT!CH$6,'Carbon Prices'!$D$9:$CH$15,6,FALSE))</f>
        <v>#N/A</v>
      </c>
      <c r="CI83" s="59" t="e">
        <f>IF('Data Input - General'!$F$10="Yes",HLOOKUP(Calc_BAT!CI$6,'Carbon Prices'!$D$9:$CH$15,3,FALSE),HLOOKUP(Calc_BAT!CI$6,'Carbon Prices'!$D$9:$CH$15,6,FALSE))</f>
        <v>#N/A</v>
      </c>
      <c r="CJ83" s="59" t="e">
        <f>IF('Data Input - General'!$F$10="Yes",HLOOKUP(Calc_BAT!CJ$6,'Carbon Prices'!$D$9:$CH$15,3,FALSE),HLOOKUP(Calc_BAT!CJ$6,'Carbon Prices'!$D$9:$CH$15,6,FALSE))</f>
        <v>#N/A</v>
      </c>
      <c r="CK83" s="59" t="e">
        <f>IF('Data Input - General'!$F$10="Yes",HLOOKUP(Calc_BAT!CK$6,'Carbon Prices'!$D$9:$CH$15,3,FALSE),HLOOKUP(Calc_BAT!CK$6,'Carbon Prices'!$D$9:$CH$15,6,FALSE))</f>
        <v>#N/A</v>
      </c>
      <c r="CL83" s="59" t="e">
        <f>IF('Data Input - General'!$F$10="Yes",HLOOKUP(Calc_BAT!CL$6,'Carbon Prices'!$D$9:$CH$15,3,FALSE),HLOOKUP(Calc_BAT!CL$6,'Carbon Prices'!$D$9:$CH$15,6,FALSE))</f>
        <v>#N/A</v>
      </c>
      <c r="CM83" s="59" t="e">
        <f>IF('Data Input - General'!$F$10="Yes",HLOOKUP(Calc_BAT!CM$6,'Carbon Prices'!$D$9:$CH$15,3,FALSE),HLOOKUP(Calc_BAT!CM$6,'Carbon Prices'!$D$9:$CH$15,6,FALSE))</f>
        <v>#N/A</v>
      </c>
      <c r="CN83" s="59" t="e">
        <f>IF('Data Input - General'!$F$10="Yes",HLOOKUP(Calc_BAT!CN$6,'Carbon Prices'!$D$9:$CH$15,3,FALSE),HLOOKUP(Calc_BAT!CN$6,'Carbon Prices'!$D$9:$CH$15,6,FALSE))</f>
        <v>#N/A</v>
      </c>
      <c r="CO83" s="59" t="e">
        <f>IF('Data Input - General'!$F$10="Yes",HLOOKUP(Calc_BAT!CO$6,'Carbon Prices'!$D$9:$CH$15,3,FALSE),HLOOKUP(Calc_BAT!CO$6,'Carbon Prices'!$D$9:$CH$15,6,FALSE))</f>
        <v>#N/A</v>
      </c>
      <c r="CP83" s="59" t="e">
        <f>IF('Data Input - General'!$F$10="Yes",HLOOKUP(Calc_BAT!CP$6,'Carbon Prices'!$D$9:$CH$15,3,FALSE),HLOOKUP(Calc_BAT!CP$6,'Carbon Prices'!$D$9:$CH$15,6,FALSE))</f>
        <v>#N/A</v>
      </c>
      <c r="CQ83" s="59" t="e">
        <f>IF('Data Input - General'!$F$10="Yes",HLOOKUP(Calc_BAT!CQ$6,'Carbon Prices'!$D$9:$CH$15,3,FALSE),HLOOKUP(Calc_BAT!CQ$6,'Carbon Prices'!$D$9:$CH$15,6,FALSE))</f>
        <v>#N/A</v>
      </c>
      <c r="CR83" s="59" t="e">
        <f>IF('Data Input - General'!$F$10="Yes",HLOOKUP(Calc_BAT!CR$6,'Carbon Prices'!$D$9:$CH$15,3,FALSE),HLOOKUP(Calc_BAT!CR$6,'Carbon Prices'!$D$9:$CH$15,6,FALSE))</f>
        <v>#N/A</v>
      </c>
      <c r="CS83" s="59" t="e">
        <f>IF('Data Input - General'!$F$10="Yes",HLOOKUP(Calc_BAT!CS$6,'Carbon Prices'!$D$9:$CH$15,3,FALSE),HLOOKUP(Calc_BAT!CS$6,'Carbon Prices'!$D$9:$CH$15,6,FALSE))</f>
        <v>#N/A</v>
      </c>
      <c r="CT83" s="59" t="e">
        <f>IF('Data Input - General'!$F$10="Yes",HLOOKUP(Calc_BAT!CT$6,'Carbon Prices'!$D$9:$CH$15,3,FALSE),HLOOKUP(Calc_BAT!CT$6,'Carbon Prices'!$D$9:$CH$15,6,FALSE))</f>
        <v>#N/A</v>
      </c>
      <c r="CU83" s="59" t="e">
        <f>IF('Data Input - General'!$F$10="Yes",HLOOKUP(Calc_BAT!CU$6,'Carbon Prices'!$D$9:$CH$15,3,FALSE),HLOOKUP(Calc_BAT!CU$6,'Carbon Prices'!$D$9:$CH$15,6,FALSE))</f>
        <v>#N/A</v>
      </c>
      <c r="CV83" s="59" t="e">
        <f>IF('Data Input - General'!$F$10="Yes",HLOOKUP(Calc_BAT!CV$6,'Carbon Prices'!$D$9:$CH$15,3,FALSE),HLOOKUP(Calc_BAT!CV$6,'Carbon Prices'!$D$9:$CH$15,6,FALSE))</f>
        <v>#N/A</v>
      </c>
      <c r="CW83" s="59" t="e">
        <f>IF('Data Input - General'!$F$10="Yes",HLOOKUP(Calc_BAT!CW$6,'Carbon Prices'!$D$9:$CH$15,3,FALSE),HLOOKUP(Calc_BAT!CW$6,'Carbon Prices'!$D$9:$CH$15,6,FALSE))</f>
        <v>#N/A</v>
      </c>
      <c r="CX83" s="59" t="e">
        <f>IF('Data Input - General'!$F$10="Yes",HLOOKUP(Calc_BAT!CX$6,'Carbon Prices'!$D$9:$CH$15,3,FALSE),HLOOKUP(Calc_BAT!CX$6,'Carbon Prices'!$D$9:$CH$15,6,FALSE))</f>
        <v>#N/A</v>
      </c>
      <c r="CY83" s="59" t="e">
        <f>IF('Data Input - General'!$F$10="Yes",HLOOKUP(Calc_BAT!CY$6,'Carbon Prices'!$D$9:$CH$15,3,FALSE),HLOOKUP(Calc_BAT!CY$6,'Carbon Prices'!$D$9:$CH$15,6,FALSE))</f>
        <v>#N/A</v>
      </c>
      <c r="CZ83" s="391"/>
    </row>
    <row r="84" spans="1:104" x14ac:dyDescent="0.25">
      <c r="B84" s="393" t="s">
        <v>178</v>
      </c>
      <c r="C84" s="9" t="s">
        <v>1117</v>
      </c>
      <c r="D84" s="59">
        <f>IFERROR(D80*D82,0)</f>
        <v>0</v>
      </c>
      <c r="E84" s="59">
        <f>IFERROR(E80*E82,0)</f>
        <v>0</v>
      </c>
      <c r="F84" s="59">
        <f t="shared" ref="F84:BQ85" si="35">IFERROR(F80*F82,0)</f>
        <v>0</v>
      </c>
      <c r="G84" s="59">
        <f t="shared" si="35"/>
        <v>0</v>
      </c>
      <c r="H84" s="59">
        <f t="shared" si="35"/>
        <v>0</v>
      </c>
      <c r="I84" s="59">
        <f t="shared" si="35"/>
        <v>0</v>
      </c>
      <c r="J84" s="59">
        <f t="shared" si="35"/>
        <v>0</v>
      </c>
      <c r="K84" s="59">
        <f t="shared" si="35"/>
        <v>0</v>
      </c>
      <c r="L84" s="59">
        <f t="shared" si="35"/>
        <v>0</v>
      </c>
      <c r="M84" s="59">
        <f t="shared" si="35"/>
        <v>0</v>
      </c>
      <c r="N84" s="59">
        <f t="shared" si="35"/>
        <v>0</v>
      </c>
      <c r="O84" s="59">
        <f t="shared" si="35"/>
        <v>0</v>
      </c>
      <c r="P84" s="59">
        <f t="shared" si="35"/>
        <v>0</v>
      </c>
      <c r="Q84" s="59">
        <f t="shared" si="35"/>
        <v>0</v>
      </c>
      <c r="R84" s="59">
        <f t="shared" si="35"/>
        <v>0</v>
      </c>
      <c r="S84" s="59">
        <f t="shared" si="35"/>
        <v>0</v>
      </c>
      <c r="T84" s="59">
        <f t="shared" si="35"/>
        <v>0</v>
      </c>
      <c r="U84" s="59">
        <f t="shared" si="35"/>
        <v>0</v>
      </c>
      <c r="V84" s="59">
        <f t="shared" si="35"/>
        <v>0</v>
      </c>
      <c r="W84" s="59">
        <f t="shared" si="35"/>
        <v>0</v>
      </c>
      <c r="X84" s="59">
        <f t="shared" si="35"/>
        <v>0</v>
      </c>
      <c r="Y84" s="59">
        <f t="shared" si="35"/>
        <v>0</v>
      </c>
      <c r="Z84" s="59">
        <f t="shared" si="35"/>
        <v>0</v>
      </c>
      <c r="AA84" s="59">
        <f t="shared" si="35"/>
        <v>0</v>
      </c>
      <c r="AB84" s="59">
        <f t="shared" si="35"/>
        <v>0</v>
      </c>
      <c r="AC84" s="59">
        <f t="shared" si="35"/>
        <v>0</v>
      </c>
      <c r="AD84" s="59">
        <f t="shared" si="35"/>
        <v>0</v>
      </c>
      <c r="AE84" s="59">
        <f t="shared" si="35"/>
        <v>0</v>
      </c>
      <c r="AF84" s="59">
        <f t="shared" si="35"/>
        <v>0</v>
      </c>
      <c r="AG84" s="59">
        <f t="shared" si="35"/>
        <v>0</v>
      </c>
      <c r="AH84" s="59">
        <f t="shared" si="35"/>
        <v>0</v>
      </c>
      <c r="AI84" s="59">
        <f t="shared" si="35"/>
        <v>0</v>
      </c>
      <c r="AJ84" s="59">
        <f t="shared" si="35"/>
        <v>0</v>
      </c>
      <c r="AK84" s="59">
        <f t="shared" si="35"/>
        <v>0</v>
      </c>
      <c r="AL84" s="59">
        <f t="shared" si="35"/>
        <v>0</v>
      </c>
      <c r="AM84" s="59">
        <f t="shared" si="35"/>
        <v>0</v>
      </c>
      <c r="AN84" s="59">
        <f t="shared" si="35"/>
        <v>0</v>
      </c>
      <c r="AO84" s="59">
        <f t="shared" si="35"/>
        <v>0</v>
      </c>
      <c r="AP84" s="59">
        <f t="shared" si="35"/>
        <v>0</v>
      </c>
      <c r="AQ84" s="59">
        <f t="shared" si="35"/>
        <v>0</v>
      </c>
      <c r="AR84" s="59">
        <f t="shared" si="35"/>
        <v>0</v>
      </c>
      <c r="AS84" s="59">
        <f t="shared" si="35"/>
        <v>0</v>
      </c>
      <c r="AT84" s="59">
        <f t="shared" si="35"/>
        <v>0</v>
      </c>
      <c r="AU84" s="59">
        <f t="shared" si="35"/>
        <v>0</v>
      </c>
      <c r="AV84" s="59">
        <f t="shared" si="35"/>
        <v>0</v>
      </c>
      <c r="AW84" s="59">
        <f t="shared" si="35"/>
        <v>0</v>
      </c>
      <c r="AX84" s="59">
        <f t="shared" si="35"/>
        <v>0</v>
      </c>
      <c r="AY84" s="59">
        <f t="shared" si="35"/>
        <v>0</v>
      </c>
      <c r="AZ84" s="59">
        <f t="shared" si="35"/>
        <v>0</v>
      </c>
      <c r="BA84" s="59">
        <f t="shared" si="35"/>
        <v>0</v>
      </c>
      <c r="BB84" s="59">
        <f t="shared" si="35"/>
        <v>0</v>
      </c>
      <c r="BC84" s="59">
        <f t="shared" si="35"/>
        <v>0</v>
      </c>
      <c r="BD84" s="59">
        <f t="shared" si="35"/>
        <v>0</v>
      </c>
      <c r="BE84" s="59">
        <f t="shared" si="35"/>
        <v>0</v>
      </c>
      <c r="BF84" s="59">
        <f t="shared" si="35"/>
        <v>0</v>
      </c>
      <c r="BG84" s="59">
        <f t="shared" si="35"/>
        <v>0</v>
      </c>
      <c r="BH84" s="59">
        <f t="shared" si="35"/>
        <v>0</v>
      </c>
      <c r="BI84" s="59">
        <f t="shared" si="35"/>
        <v>0</v>
      </c>
      <c r="BJ84" s="59">
        <f t="shared" si="35"/>
        <v>0</v>
      </c>
      <c r="BK84" s="59">
        <f t="shared" si="35"/>
        <v>0</v>
      </c>
      <c r="BL84" s="59">
        <f t="shared" si="35"/>
        <v>0</v>
      </c>
      <c r="BM84" s="59">
        <f t="shared" si="35"/>
        <v>0</v>
      </c>
      <c r="BN84" s="59">
        <f t="shared" si="35"/>
        <v>0</v>
      </c>
      <c r="BO84" s="59">
        <f t="shared" si="35"/>
        <v>0</v>
      </c>
      <c r="BP84" s="59">
        <f t="shared" si="35"/>
        <v>0</v>
      </c>
      <c r="BQ84" s="59">
        <f t="shared" si="35"/>
        <v>0</v>
      </c>
      <c r="BR84" s="59">
        <f t="shared" ref="BR84:CY85" si="36">IFERROR(BR80*BR82,0)</f>
        <v>0</v>
      </c>
      <c r="BS84" s="59">
        <f t="shared" si="36"/>
        <v>0</v>
      </c>
      <c r="BT84" s="59">
        <f t="shared" si="36"/>
        <v>0</v>
      </c>
      <c r="BU84" s="59">
        <f t="shared" si="36"/>
        <v>0</v>
      </c>
      <c r="BV84" s="59">
        <f t="shared" si="36"/>
        <v>0</v>
      </c>
      <c r="BW84" s="59">
        <f t="shared" si="36"/>
        <v>0</v>
      </c>
      <c r="BX84" s="59">
        <f t="shared" si="36"/>
        <v>0</v>
      </c>
      <c r="BY84" s="59">
        <f t="shared" si="36"/>
        <v>0</v>
      </c>
      <c r="BZ84" s="59">
        <f t="shared" si="36"/>
        <v>0</v>
      </c>
      <c r="CA84" s="59">
        <f t="shared" si="36"/>
        <v>0</v>
      </c>
      <c r="CB84" s="59">
        <f t="shared" si="36"/>
        <v>0</v>
      </c>
      <c r="CC84" s="59">
        <f t="shared" si="36"/>
        <v>0</v>
      </c>
      <c r="CD84" s="59">
        <f t="shared" si="36"/>
        <v>0</v>
      </c>
      <c r="CE84" s="59">
        <f t="shared" si="36"/>
        <v>0</v>
      </c>
      <c r="CF84" s="59">
        <f t="shared" si="36"/>
        <v>0</v>
      </c>
      <c r="CG84" s="59">
        <f t="shared" si="36"/>
        <v>0</v>
      </c>
      <c r="CH84" s="59">
        <f t="shared" si="36"/>
        <v>0</v>
      </c>
      <c r="CI84" s="59">
        <f t="shared" si="36"/>
        <v>0</v>
      </c>
      <c r="CJ84" s="59">
        <f t="shared" si="36"/>
        <v>0</v>
      </c>
      <c r="CK84" s="59">
        <f t="shared" si="36"/>
        <v>0</v>
      </c>
      <c r="CL84" s="59">
        <f t="shared" si="36"/>
        <v>0</v>
      </c>
      <c r="CM84" s="59">
        <f t="shared" si="36"/>
        <v>0</v>
      </c>
      <c r="CN84" s="59">
        <f t="shared" si="36"/>
        <v>0</v>
      </c>
      <c r="CO84" s="59">
        <f t="shared" si="36"/>
        <v>0</v>
      </c>
      <c r="CP84" s="59">
        <f t="shared" si="36"/>
        <v>0</v>
      </c>
      <c r="CQ84" s="59">
        <f t="shared" si="36"/>
        <v>0</v>
      </c>
      <c r="CR84" s="59">
        <f t="shared" si="36"/>
        <v>0</v>
      </c>
      <c r="CS84" s="59">
        <f t="shared" si="36"/>
        <v>0</v>
      </c>
      <c r="CT84" s="59">
        <f t="shared" si="36"/>
        <v>0</v>
      </c>
      <c r="CU84" s="59">
        <f t="shared" si="36"/>
        <v>0</v>
      </c>
      <c r="CV84" s="59">
        <f t="shared" si="36"/>
        <v>0</v>
      </c>
      <c r="CW84" s="59">
        <f t="shared" si="36"/>
        <v>0</v>
      </c>
      <c r="CX84" s="59">
        <f t="shared" si="36"/>
        <v>0</v>
      </c>
      <c r="CY84" s="59">
        <f t="shared" si="36"/>
        <v>0</v>
      </c>
      <c r="CZ84" s="391"/>
    </row>
    <row r="85" spans="1:104" x14ac:dyDescent="0.25">
      <c r="B85" s="393" t="s">
        <v>179</v>
      </c>
      <c r="C85" s="9" t="s">
        <v>1117</v>
      </c>
      <c r="D85" s="59">
        <f>IFERROR(D81*D83,0)</f>
        <v>0</v>
      </c>
      <c r="E85" s="59">
        <f t="shared" ref="E85:BK85" si="37">IFERROR(E81*E83,0)</f>
        <v>0</v>
      </c>
      <c r="F85" s="59">
        <f t="shared" si="37"/>
        <v>0</v>
      </c>
      <c r="G85" s="59">
        <f t="shared" si="37"/>
        <v>0</v>
      </c>
      <c r="H85" s="59">
        <f t="shared" si="37"/>
        <v>0</v>
      </c>
      <c r="I85" s="59">
        <f t="shared" si="37"/>
        <v>0</v>
      </c>
      <c r="J85" s="59">
        <f t="shared" si="37"/>
        <v>0</v>
      </c>
      <c r="K85" s="59">
        <f t="shared" si="37"/>
        <v>0</v>
      </c>
      <c r="L85" s="59">
        <f t="shared" si="37"/>
        <v>0</v>
      </c>
      <c r="M85" s="59">
        <f t="shared" si="37"/>
        <v>0</v>
      </c>
      <c r="N85" s="59">
        <f t="shared" si="37"/>
        <v>0</v>
      </c>
      <c r="O85" s="59">
        <f t="shared" si="37"/>
        <v>0</v>
      </c>
      <c r="P85" s="59">
        <f t="shared" si="37"/>
        <v>0</v>
      </c>
      <c r="Q85" s="59">
        <f t="shared" si="37"/>
        <v>0</v>
      </c>
      <c r="R85" s="59">
        <f t="shared" si="37"/>
        <v>0</v>
      </c>
      <c r="S85" s="59">
        <f t="shared" si="37"/>
        <v>0</v>
      </c>
      <c r="T85" s="59">
        <f t="shared" si="37"/>
        <v>0</v>
      </c>
      <c r="U85" s="59">
        <f t="shared" si="37"/>
        <v>0</v>
      </c>
      <c r="V85" s="59">
        <f t="shared" si="37"/>
        <v>0</v>
      </c>
      <c r="W85" s="59">
        <f t="shared" si="37"/>
        <v>0</v>
      </c>
      <c r="X85" s="59">
        <f t="shared" si="37"/>
        <v>0</v>
      </c>
      <c r="Y85" s="59">
        <f t="shared" si="37"/>
        <v>0</v>
      </c>
      <c r="Z85" s="59">
        <f t="shared" si="37"/>
        <v>0</v>
      </c>
      <c r="AA85" s="59">
        <f t="shared" si="37"/>
        <v>0</v>
      </c>
      <c r="AB85" s="59">
        <f t="shared" si="37"/>
        <v>0</v>
      </c>
      <c r="AC85" s="59">
        <f t="shared" si="37"/>
        <v>0</v>
      </c>
      <c r="AD85" s="59">
        <f t="shared" si="37"/>
        <v>0</v>
      </c>
      <c r="AE85" s="59">
        <f t="shared" si="37"/>
        <v>0</v>
      </c>
      <c r="AF85" s="59">
        <f t="shared" si="37"/>
        <v>0</v>
      </c>
      <c r="AG85" s="59">
        <f t="shared" si="37"/>
        <v>0</v>
      </c>
      <c r="AH85" s="59">
        <f t="shared" si="37"/>
        <v>0</v>
      </c>
      <c r="AI85" s="59">
        <f t="shared" si="37"/>
        <v>0</v>
      </c>
      <c r="AJ85" s="59">
        <f t="shared" si="37"/>
        <v>0</v>
      </c>
      <c r="AK85" s="59">
        <f t="shared" si="37"/>
        <v>0</v>
      </c>
      <c r="AL85" s="59">
        <f t="shared" si="37"/>
        <v>0</v>
      </c>
      <c r="AM85" s="59">
        <f t="shared" si="37"/>
        <v>0</v>
      </c>
      <c r="AN85" s="59">
        <f t="shared" si="37"/>
        <v>0</v>
      </c>
      <c r="AO85" s="59">
        <f t="shared" si="37"/>
        <v>0</v>
      </c>
      <c r="AP85" s="59">
        <f t="shared" si="37"/>
        <v>0</v>
      </c>
      <c r="AQ85" s="59">
        <f t="shared" si="37"/>
        <v>0</v>
      </c>
      <c r="AR85" s="59">
        <f t="shared" si="37"/>
        <v>0</v>
      </c>
      <c r="AS85" s="59">
        <f t="shared" si="37"/>
        <v>0</v>
      </c>
      <c r="AT85" s="59">
        <f t="shared" si="37"/>
        <v>0</v>
      </c>
      <c r="AU85" s="59">
        <f t="shared" si="37"/>
        <v>0</v>
      </c>
      <c r="AV85" s="59">
        <f t="shared" si="37"/>
        <v>0</v>
      </c>
      <c r="AW85" s="59">
        <f t="shared" si="37"/>
        <v>0</v>
      </c>
      <c r="AX85" s="59">
        <f t="shared" si="37"/>
        <v>0</v>
      </c>
      <c r="AY85" s="59">
        <f t="shared" si="37"/>
        <v>0</v>
      </c>
      <c r="AZ85" s="59">
        <f t="shared" si="37"/>
        <v>0</v>
      </c>
      <c r="BA85" s="59">
        <f t="shared" si="37"/>
        <v>0</v>
      </c>
      <c r="BB85" s="59">
        <f t="shared" si="37"/>
        <v>0</v>
      </c>
      <c r="BC85" s="59">
        <f t="shared" si="37"/>
        <v>0</v>
      </c>
      <c r="BD85" s="59">
        <f t="shared" si="37"/>
        <v>0</v>
      </c>
      <c r="BE85" s="59">
        <f t="shared" si="37"/>
        <v>0</v>
      </c>
      <c r="BF85" s="59">
        <f t="shared" si="37"/>
        <v>0</v>
      </c>
      <c r="BG85" s="59">
        <f t="shared" si="37"/>
        <v>0</v>
      </c>
      <c r="BH85" s="59">
        <f t="shared" si="37"/>
        <v>0</v>
      </c>
      <c r="BI85" s="59">
        <f t="shared" si="37"/>
        <v>0</v>
      </c>
      <c r="BJ85" s="59">
        <f t="shared" si="37"/>
        <v>0</v>
      </c>
      <c r="BK85" s="59">
        <f t="shared" si="37"/>
        <v>0</v>
      </c>
      <c r="BL85" s="59">
        <f t="shared" si="35"/>
        <v>0</v>
      </c>
      <c r="BM85" s="59">
        <f t="shared" si="35"/>
        <v>0</v>
      </c>
      <c r="BN85" s="59">
        <f t="shared" si="35"/>
        <v>0</v>
      </c>
      <c r="BO85" s="59">
        <f t="shared" si="35"/>
        <v>0</v>
      </c>
      <c r="BP85" s="59">
        <f t="shared" si="35"/>
        <v>0</v>
      </c>
      <c r="BQ85" s="59">
        <f t="shared" si="35"/>
        <v>0</v>
      </c>
      <c r="BR85" s="59">
        <f t="shared" si="36"/>
        <v>0</v>
      </c>
      <c r="BS85" s="59">
        <f t="shared" si="36"/>
        <v>0</v>
      </c>
      <c r="BT85" s="59">
        <f t="shared" si="36"/>
        <v>0</v>
      </c>
      <c r="BU85" s="59">
        <f t="shared" si="36"/>
        <v>0</v>
      </c>
      <c r="BV85" s="59">
        <f t="shared" si="36"/>
        <v>0</v>
      </c>
      <c r="BW85" s="59">
        <f t="shared" si="36"/>
        <v>0</v>
      </c>
      <c r="BX85" s="59">
        <f t="shared" si="36"/>
        <v>0</v>
      </c>
      <c r="BY85" s="59">
        <f t="shared" si="36"/>
        <v>0</v>
      </c>
      <c r="BZ85" s="59">
        <f t="shared" si="36"/>
        <v>0</v>
      </c>
      <c r="CA85" s="59">
        <f t="shared" si="36"/>
        <v>0</v>
      </c>
      <c r="CB85" s="59">
        <f t="shared" si="36"/>
        <v>0</v>
      </c>
      <c r="CC85" s="59">
        <f t="shared" si="36"/>
        <v>0</v>
      </c>
      <c r="CD85" s="59">
        <f t="shared" si="36"/>
        <v>0</v>
      </c>
      <c r="CE85" s="59">
        <f t="shared" si="36"/>
        <v>0</v>
      </c>
      <c r="CF85" s="59">
        <f t="shared" si="36"/>
        <v>0</v>
      </c>
      <c r="CG85" s="59">
        <f t="shared" si="36"/>
        <v>0</v>
      </c>
      <c r="CH85" s="59">
        <f t="shared" si="36"/>
        <v>0</v>
      </c>
      <c r="CI85" s="59">
        <f t="shared" si="36"/>
        <v>0</v>
      </c>
      <c r="CJ85" s="59">
        <f t="shared" si="36"/>
        <v>0</v>
      </c>
      <c r="CK85" s="59">
        <f t="shared" si="36"/>
        <v>0</v>
      </c>
      <c r="CL85" s="59">
        <f t="shared" si="36"/>
        <v>0</v>
      </c>
      <c r="CM85" s="59">
        <f t="shared" si="36"/>
        <v>0</v>
      </c>
      <c r="CN85" s="59">
        <f t="shared" si="36"/>
        <v>0</v>
      </c>
      <c r="CO85" s="59">
        <f t="shared" si="36"/>
        <v>0</v>
      </c>
      <c r="CP85" s="59">
        <f t="shared" si="36"/>
        <v>0</v>
      </c>
      <c r="CQ85" s="59">
        <f t="shared" si="36"/>
        <v>0</v>
      </c>
      <c r="CR85" s="59">
        <f t="shared" si="36"/>
        <v>0</v>
      </c>
      <c r="CS85" s="59">
        <f t="shared" si="36"/>
        <v>0</v>
      </c>
      <c r="CT85" s="59">
        <f t="shared" si="36"/>
        <v>0</v>
      </c>
      <c r="CU85" s="59">
        <f t="shared" si="36"/>
        <v>0</v>
      </c>
      <c r="CV85" s="59">
        <f t="shared" si="36"/>
        <v>0</v>
      </c>
      <c r="CW85" s="59">
        <f t="shared" si="36"/>
        <v>0</v>
      </c>
      <c r="CX85" s="59">
        <f t="shared" si="36"/>
        <v>0</v>
      </c>
      <c r="CY85" s="59">
        <f t="shared" si="36"/>
        <v>0</v>
      </c>
      <c r="CZ85" s="391"/>
    </row>
    <row r="86" spans="1:104" x14ac:dyDescent="0.25">
      <c r="B86" s="392"/>
      <c r="C86" s="39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c r="CW86" s="50"/>
      <c r="CX86" s="50"/>
      <c r="CY86" s="50"/>
      <c r="CZ86" s="391"/>
    </row>
    <row r="87" spans="1:104" x14ac:dyDescent="0.25">
      <c r="B87" s="393" t="s">
        <v>191</v>
      </c>
      <c r="C87" s="9" t="s">
        <v>1117</v>
      </c>
      <c r="D87" s="59">
        <f>SUM(D84:D85,D77)*D$7/1000</f>
        <v>0</v>
      </c>
      <c r="E87" s="59">
        <f t="shared" ref="E87:BP87" si="38">SUM(E84:E85,E77)*E$7/1000</f>
        <v>0</v>
      </c>
      <c r="F87" s="59">
        <f t="shared" si="38"/>
        <v>0</v>
      </c>
      <c r="G87" s="59">
        <f t="shared" si="38"/>
        <v>0</v>
      </c>
      <c r="H87" s="59">
        <f t="shared" si="38"/>
        <v>0</v>
      </c>
      <c r="I87" s="59">
        <f t="shared" si="38"/>
        <v>0</v>
      </c>
      <c r="J87" s="59">
        <f t="shared" si="38"/>
        <v>0</v>
      </c>
      <c r="K87" s="59">
        <f t="shared" si="38"/>
        <v>0</v>
      </c>
      <c r="L87" s="59">
        <f t="shared" si="38"/>
        <v>0</v>
      </c>
      <c r="M87" s="59">
        <f t="shared" si="38"/>
        <v>0</v>
      </c>
      <c r="N87" s="59">
        <f t="shared" si="38"/>
        <v>0</v>
      </c>
      <c r="O87" s="59">
        <f t="shared" si="38"/>
        <v>0</v>
      </c>
      <c r="P87" s="59">
        <f t="shared" si="38"/>
        <v>0</v>
      </c>
      <c r="Q87" s="59">
        <f t="shared" si="38"/>
        <v>0</v>
      </c>
      <c r="R87" s="59">
        <f t="shared" si="38"/>
        <v>0</v>
      </c>
      <c r="S87" s="59">
        <f t="shared" si="38"/>
        <v>0</v>
      </c>
      <c r="T87" s="59">
        <f t="shared" si="38"/>
        <v>0</v>
      </c>
      <c r="U87" s="59">
        <f t="shared" si="38"/>
        <v>0</v>
      </c>
      <c r="V87" s="59">
        <f t="shared" si="38"/>
        <v>0</v>
      </c>
      <c r="W87" s="59">
        <f t="shared" si="38"/>
        <v>0</v>
      </c>
      <c r="X87" s="59">
        <f t="shared" si="38"/>
        <v>0</v>
      </c>
      <c r="Y87" s="59">
        <f t="shared" si="38"/>
        <v>0</v>
      </c>
      <c r="Z87" s="59">
        <f t="shared" si="38"/>
        <v>0</v>
      </c>
      <c r="AA87" s="59">
        <f t="shared" si="38"/>
        <v>0</v>
      </c>
      <c r="AB87" s="59">
        <f t="shared" si="38"/>
        <v>0</v>
      </c>
      <c r="AC87" s="59">
        <f t="shared" si="38"/>
        <v>0</v>
      </c>
      <c r="AD87" s="59">
        <f t="shared" si="38"/>
        <v>0</v>
      </c>
      <c r="AE87" s="59">
        <f t="shared" si="38"/>
        <v>0</v>
      </c>
      <c r="AF87" s="59">
        <f t="shared" si="38"/>
        <v>0</v>
      </c>
      <c r="AG87" s="59">
        <f t="shared" si="38"/>
        <v>0</v>
      </c>
      <c r="AH87" s="59">
        <f t="shared" si="38"/>
        <v>0</v>
      </c>
      <c r="AI87" s="59">
        <f t="shared" si="38"/>
        <v>0</v>
      </c>
      <c r="AJ87" s="59">
        <f t="shared" si="38"/>
        <v>0</v>
      </c>
      <c r="AK87" s="59">
        <f t="shared" si="38"/>
        <v>0</v>
      </c>
      <c r="AL87" s="59">
        <f t="shared" si="38"/>
        <v>0</v>
      </c>
      <c r="AM87" s="59">
        <f t="shared" si="38"/>
        <v>0</v>
      </c>
      <c r="AN87" s="59">
        <f t="shared" si="38"/>
        <v>0</v>
      </c>
      <c r="AO87" s="59">
        <f t="shared" si="38"/>
        <v>0</v>
      </c>
      <c r="AP87" s="59">
        <f t="shared" si="38"/>
        <v>0</v>
      </c>
      <c r="AQ87" s="59">
        <f t="shared" si="38"/>
        <v>0</v>
      </c>
      <c r="AR87" s="59">
        <f t="shared" si="38"/>
        <v>0</v>
      </c>
      <c r="AS87" s="59">
        <f t="shared" si="38"/>
        <v>0</v>
      </c>
      <c r="AT87" s="59">
        <f t="shared" si="38"/>
        <v>0</v>
      </c>
      <c r="AU87" s="59">
        <f t="shared" si="38"/>
        <v>0</v>
      </c>
      <c r="AV87" s="59">
        <f t="shared" si="38"/>
        <v>0</v>
      </c>
      <c r="AW87" s="59">
        <f t="shared" si="38"/>
        <v>0</v>
      </c>
      <c r="AX87" s="59">
        <f t="shared" si="38"/>
        <v>0</v>
      </c>
      <c r="AY87" s="59">
        <f t="shared" si="38"/>
        <v>0</v>
      </c>
      <c r="AZ87" s="59">
        <f t="shared" si="38"/>
        <v>0</v>
      </c>
      <c r="BA87" s="59">
        <f t="shared" si="38"/>
        <v>0</v>
      </c>
      <c r="BB87" s="59">
        <f t="shared" si="38"/>
        <v>0</v>
      </c>
      <c r="BC87" s="59">
        <f t="shared" si="38"/>
        <v>0</v>
      </c>
      <c r="BD87" s="59">
        <f t="shared" si="38"/>
        <v>0</v>
      </c>
      <c r="BE87" s="59">
        <f t="shared" si="38"/>
        <v>0</v>
      </c>
      <c r="BF87" s="59">
        <f t="shared" si="38"/>
        <v>0</v>
      </c>
      <c r="BG87" s="59">
        <f t="shared" si="38"/>
        <v>0</v>
      </c>
      <c r="BH87" s="59">
        <f t="shared" si="38"/>
        <v>0</v>
      </c>
      <c r="BI87" s="59">
        <f t="shared" si="38"/>
        <v>0</v>
      </c>
      <c r="BJ87" s="59">
        <f t="shared" si="38"/>
        <v>0</v>
      </c>
      <c r="BK87" s="59">
        <f t="shared" si="38"/>
        <v>0</v>
      </c>
      <c r="BL87" s="59">
        <f t="shared" si="38"/>
        <v>0</v>
      </c>
      <c r="BM87" s="59">
        <f t="shared" si="38"/>
        <v>0</v>
      </c>
      <c r="BN87" s="59">
        <f t="shared" si="38"/>
        <v>0</v>
      </c>
      <c r="BO87" s="59">
        <f t="shared" si="38"/>
        <v>0</v>
      </c>
      <c r="BP87" s="59">
        <f t="shared" si="38"/>
        <v>0</v>
      </c>
      <c r="BQ87" s="59">
        <f t="shared" ref="BQ87:CY87" si="39">SUM(BQ84:BQ85,BQ77)*BQ$7/1000</f>
        <v>0</v>
      </c>
      <c r="BR87" s="59">
        <f t="shared" si="39"/>
        <v>0</v>
      </c>
      <c r="BS87" s="59">
        <f t="shared" si="39"/>
        <v>0</v>
      </c>
      <c r="BT87" s="59">
        <f t="shared" si="39"/>
        <v>0</v>
      </c>
      <c r="BU87" s="59">
        <f t="shared" si="39"/>
        <v>0</v>
      </c>
      <c r="BV87" s="59">
        <f t="shared" si="39"/>
        <v>0</v>
      </c>
      <c r="BW87" s="59">
        <f t="shared" si="39"/>
        <v>0</v>
      </c>
      <c r="BX87" s="59">
        <f t="shared" si="39"/>
        <v>0</v>
      </c>
      <c r="BY87" s="59">
        <f t="shared" si="39"/>
        <v>0</v>
      </c>
      <c r="BZ87" s="59">
        <f t="shared" si="39"/>
        <v>0</v>
      </c>
      <c r="CA87" s="59">
        <f t="shared" si="39"/>
        <v>0</v>
      </c>
      <c r="CB87" s="59">
        <f t="shared" si="39"/>
        <v>0</v>
      </c>
      <c r="CC87" s="59">
        <f t="shared" si="39"/>
        <v>0</v>
      </c>
      <c r="CD87" s="59">
        <f t="shared" si="39"/>
        <v>0</v>
      </c>
      <c r="CE87" s="59">
        <f t="shared" si="39"/>
        <v>0</v>
      </c>
      <c r="CF87" s="59">
        <f t="shared" si="39"/>
        <v>0</v>
      </c>
      <c r="CG87" s="59">
        <f t="shared" si="39"/>
        <v>0</v>
      </c>
      <c r="CH87" s="59">
        <f t="shared" si="39"/>
        <v>0</v>
      </c>
      <c r="CI87" s="59">
        <f t="shared" si="39"/>
        <v>0</v>
      </c>
      <c r="CJ87" s="59">
        <f t="shared" si="39"/>
        <v>0</v>
      </c>
      <c r="CK87" s="59">
        <f t="shared" si="39"/>
        <v>0</v>
      </c>
      <c r="CL87" s="59">
        <f t="shared" si="39"/>
        <v>0</v>
      </c>
      <c r="CM87" s="59">
        <f t="shared" si="39"/>
        <v>0</v>
      </c>
      <c r="CN87" s="59">
        <f t="shared" si="39"/>
        <v>0</v>
      </c>
      <c r="CO87" s="59">
        <f t="shared" si="39"/>
        <v>0</v>
      </c>
      <c r="CP87" s="59">
        <f t="shared" si="39"/>
        <v>0</v>
      </c>
      <c r="CQ87" s="59">
        <f t="shared" si="39"/>
        <v>0</v>
      </c>
      <c r="CR87" s="59">
        <f t="shared" si="39"/>
        <v>0</v>
      </c>
      <c r="CS87" s="59">
        <f t="shared" si="39"/>
        <v>0</v>
      </c>
      <c r="CT87" s="59">
        <f t="shared" si="39"/>
        <v>0</v>
      </c>
      <c r="CU87" s="59">
        <f t="shared" si="39"/>
        <v>0</v>
      </c>
      <c r="CV87" s="59">
        <f t="shared" si="39"/>
        <v>0</v>
      </c>
      <c r="CW87" s="59">
        <f t="shared" si="39"/>
        <v>0</v>
      </c>
      <c r="CX87" s="59">
        <f t="shared" si="39"/>
        <v>0</v>
      </c>
      <c r="CY87" s="59">
        <f t="shared" si="39"/>
        <v>0</v>
      </c>
      <c r="CZ87" s="391"/>
    </row>
    <row r="88" spans="1:104" x14ac:dyDescent="0.25">
      <c r="B88" s="392"/>
      <c r="C88" s="39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391"/>
    </row>
    <row r="89" spans="1:104" s="113" customFormat="1" x14ac:dyDescent="0.25">
      <c r="A89" s="93"/>
      <c r="B89" s="395" t="s">
        <v>322</v>
      </c>
      <c r="C89" s="407"/>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08"/>
      <c r="AQ89" s="408"/>
      <c r="AR89" s="408"/>
      <c r="AS89" s="408"/>
      <c r="AT89" s="408"/>
      <c r="AU89" s="408"/>
      <c r="AV89" s="408"/>
      <c r="AW89" s="408"/>
      <c r="AX89" s="408"/>
      <c r="AY89" s="408"/>
      <c r="AZ89" s="408"/>
      <c r="BA89" s="408"/>
      <c r="BB89" s="408"/>
      <c r="BC89" s="408"/>
      <c r="BD89" s="408"/>
      <c r="BE89" s="408"/>
      <c r="BF89" s="408"/>
      <c r="BG89" s="408"/>
      <c r="BH89" s="408"/>
      <c r="BI89" s="408"/>
      <c r="BJ89" s="408"/>
      <c r="BK89" s="408"/>
      <c r="BL89" s="408"/>
      <c r="BM89" s="408"/>
      <c r="BN89" s="408"/>
      <c r="BO89" s="408"/>
      <c r="BP89" s="408"/>
      <c r="BQ89" s="408"/>
      <c r="BR89" s="408"/>
      <c r="BS89" s="408"/>
      <c r="BT89" s="408"/>
      <c r="BU89" s="408"/>
      <c r="BV89" s="408"/>
      <c r="BW89" s="408"/>
      <c r="BX89" s="408"/>
      <c r="BY89" s="408"/>
      <c r="BZ89" s="408"/>
      <c r="CA89" s="408"/>
      <c r="CB89" s="408"/>
      <c r="CC89" s="408"/>
      <c r="CD89" s="408"/>
      <c r="CE89" s="408"/>
      <c r="CF89" s="408"/>
      <c r="CG89" s="408"/>
      <c r="CH89" s="408"/>
      <c r="CI89" s="408"/>
      <c r="CJ89" s="408"/>
      <c r="CK89" s="408"/>
      <c r="CL89" s="408"/>
      <c r="CM89" s="408"/>
      <c r="CN89" s="408"/>
      <c r="CO89" s="408"/>
      <c r="CP89" s="408"/>
      <c r="CQ89" s="408"/>
      <c r="CR89" s="408"/>
      <c r="CS89" s="408"/>
      <c r="CT89" s="408"/>
      <c r="CU89" s="408"/>
      <c r="CV89" s="408"/>
      <c r="CW89" s="408"/>
      <c r="CX89" s="408"/>
      <c r="CY89" s="408"/>
      <c r="CZ89" s="409"/>
    </row>
    <row r="90" spans="1:104" x14ac:dyDescent="0.25">
      <c r="B90" s="393"/>
      <c r="C90" s="39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391"/>
    </row>
    <row r="91" spans="1:104" x14ac:dyDescent="0.25">
      <c r="B91" s="411" t="s">
        <v>309</v>
      </c>
      <c r="C91" s="270"/>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c r="BD91" s="412"/>
      <c r="BE91" s="412"/>
      <c r="BF91" s="412"/>
      <c r="BG91" s="412"/>
      <c r="BH91" s="412"/>
      <c r="BI91" s="412"/>
      <c r="BJ91" s="412"/>
      <c r="BK91" s="412"/>
      <c r="BL91" s="412"/>
      <c r="BM91" s="412"/>
      <c r="BN91" s="412"/>
      <c r="BO91" s="412"/>
      <c r="BP91" s="412"/>
      <c r="BQ91" s="412"/>
      <c r="BR91" s="412"/>
      <c r="BS91" s="412"/>
      <c r="BT91" s="412"/>
      <c r="BU91" s="412"/>
      <c r="BV91" s="412"/>
      <c r="BW91" s="412"/>
      <c r="BX91" s="412"/>
      <c r="BY91" s="412"/>
      <c r="BZ91" s="412"/>
      <c r="CA91" s="412"/>
      <c r="CB91" s="412"/>
      <c r="CC91" s="412"/>
      <c r="CD91" s="412"/>
      <c r="CE91" s="412"/>
      <c r="CF91" s="412"/>
      <c r="CG91" s="412"/>
      <c r="CH91" s="412"/>
      <c r="CI91" s="412"/>
      <c r="CJ91" s="412"/>
      <c r="CK91" s="412"/>
      <c r="CL91" s="412"/>
      <c r="CM91" s="412"/>
      <c r="CN91" s="412"/>
      <c r="CO91" s="412"/>
      <c r="CP91" s="412"/>
      <c r="CQ91" s="412"/>
      <c r="CR91" s="412"/>
      <c r="CS91" s="412"/>
      <c r="CT91" s="412"/>
      <c r="CU91" s="412"/>
      <c r="CV91" s="412"/>
      <c r="CW91" s="412"/>
      <c r="CX91" s="412"/>
      <c r="CY91" s="412"/>
      <c r="CZ91" s="413"/>
    </row>
    <row r="92" spans="1:104" x14ac:dyDescent="0.25">
      <c r="B92" s="392"/>
      <c r="C92" s="41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391"/>
    </row>
    <row r="93" spans="1:104" x14ac:dyDescent="0.25">
      <c r="B93" s="389" t="s">
        <v>77</v>
      </c>
      <c r="C93" s="41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391"/>
    </row>
    <row r="94" spans="1:104" x14ac:dyDescent="0.25">
      <c r="B94" s="393" t="s">
        <v>18</v>
      </c>
      <c r="C94" s="9" t="s">
        <v>1117</v>
      </c>
      <c r="D94" s="61" t="str">
        <f>IFERROR('Data Input - BAT'!H84*INDEX('Energy Prices'!$F$19:$CJ$24,MATCH($B94,'Energy Prices'!$C$19:$C$24,0),MATCH(Calc_BAT!D$6,'Energy Prices'!$F$11:$CJ$11,0))/100000,"")</f>
        <v/>
      </c>
      <c r="E94" s="61" t="str">
        <f>IFERROR('Data Input - BAT'!I84*INDEX('Energy Prices'!$F$19:$CJ$24,MATCH($B94,'Energy Prices'!$C$19:$C$24,0),MATCH(Calc_BAT!E$6,'Energy Prices'!$F$11:$CJ$11,0))/100000,"")</f>
        <v/>
      </c>
      <c r="F94" s="61" t="str">
        <f>IFERROR('Data Input - BAT'!J84*INDEX('Energy Prices'!$F$19:$CJ$24,MATCH($B94,'Energy Prices'!$C$19:$C$24,0),MATCH(Calc_BAT!F$6,'Energy Prices'!$F$11:$CJ$11,0))/100000,"")</f>
        <v/>
      </c>
      <c r="G94" s="61" t="str">
        <f>IFERROR('Data Input - BAT'!K84*INDEX('Energy Prices'!$F$19:$CJ$24,MATCH($B94,'Energy Prices'!$C$19:$C$24,0),MATCH(Calc_BAT!G$6,'Energy Prices'!$F$11:$CJ$11,0))/100000,"")</f>
        <v/>
      </c>
      <c r="H94" s="61" t="str">
        <f>IFERROR('Data Input - BAT'!L84*INDEX('Energy Prices'!$F$19:$CJ$24,MATCH($B94,'Energy Prices'!$C$19:$C$24,0),MATCH(Calc_BAT!H$6,'Energy Prices'!$F$11:$CJ$11,0))/100000,"")</f>
        <v/>
      </c>
      <c r="I94" s="61" t="str">
        <f>IFERROR('Data Input - BAT'!M84*INDEX('Energy Prices'!$F$19:$CJ$24,MATCH($B94,'Energy Prices'!$C$19:$C$24,0),MATCH(Calc_BAT!I$6,'Energy Prices'!$F$11:$CJ$11,0))/100000,"")</f>
        <v/>
      </c>
      <c r="J94" s="61" t="str">
        <f>IFERROR('Data Input - BAT'!N84*INDEX('Energy Prices'!$F$19:$CJ$24,MATCH($B94,'Energy Prices'!$C$19:$C$24,0),MATCH(Calc_BAT!J$6,'Energy Prices'!$F$11:$CJ$11,0))/100000,"")</f>
        <v/>
      </c>
      <c r="K94" s="61" t="str">
        <f>IFERROR('Data Input - BAT'!O84*INDEX('Energy Prices'!$F$19:$CJ$24,MATCH($B94,'Energy Prices'!$C$19:$C$24,0),MATCH(Calc_BAT!K$6,'Energy Prices'!$F$11:$CJ$11,0))/100000,"")</f>
        <v/>
      </c>
      <c r="L94" s="61" t="str">
        <f>IFERROR('Data Input - BAT'!P84*INDEX('Energy Prices'!$F$19:$CJ$24,MATCH($B94,'Energy Prices'!$C$19:$C$24,0),MATCH(Calc_BAT!L$6,'Energy Prices'!$F$11:$CJ$11,0))/100000,"")</f>
        <v/>
      </c>
      <c r="M94" s="61" t="str">
        <f>IFERROR('Data Input - BAT'!Q84*INDEX('Energy Prices'!$F$19:$CJ$24,MATCH($B94,'Energy Prices'!$C$19:$C$24,0),MATCH(Calc_BAT!M$6,'Energy Prices'!$F$11:$CJ$11,0))/100000,"")</f>
        <v/>
      </c>
      <c r="N94" s="61" t="str">
        <f>IFERROR('Data Input - BAT'!R84*INDEX('Energy Prices'!$F$19:$CJ$24,MATCH($B94,'Energy Prices'!$C$19:$C$24,0),MATCH(Calc_BAT!N$6,'Energy Prices'!$F$11:$CJ$11,0))/100000,"")</f>
        <v/>
      </c>
      <c r="O94" s="61" t="str">
        <f>IFERROR('Data Input - BAT'!S84*INDEX('Energy Prices'!$F$19:$CJ$24,MATCH($B94,'Energy Prices'!$C$19:$C$24,0),MATCH(Calc_BAT!O$6,'Energy Prices'!$F$11:$CJ$11,0))/100000,"")</f>
        <v/>
      </c>
      <c r="P94" s="61" t="str">
        <f>IFERROR('Data Input - BAT'!T84*INDEX('Energy Prices'!$F$19:$CJ$24,MATCH($B94,'Energy Prices'!$C$19:$C$24,0),MATCH(Calc_BAT!P$6,'Energy Prices'!$F$11:$CJ$11,0))/100000,"")</f>
        <v/>
      </c>
      <c r="Q94" s="61" t="str">
        <f>IFERROR('Data Input - BAT'!U84*INDEX('Energy Prices'!$F$19:$CJ$24,MATCH($B94,'Energy Prices'!$C$19:$C$24,0),MATCH(Calc_BAT!Q$6,'Energy Prices'!$F$11:$CJ$11,0))/100000,"")</f>
        <v/>
      </c>
      <c r="R94" s="61" t="str">
        <f>IFERROR('Data Input - BAT'!V84*INDEX('Energy Prices'!$F$19:$CJ$24,MATCH($B94,'Energy Prices'!$C$19:$C$24,0),MATCH(Calc_BAT!R$6,'Energy Prices'!$F$11:$CJ$11,0))/100000,"")</f>
        <v/>
      </c>
      <c r="S94" s="61" t="str">
        <f>IFERROR('Data Input - BAT'!W84*INDEX('Energy Prices'!$F$19:$CJ$24,MATCH($B94,'Energy Prices'!$C$19:$C$24,0),MATCH(Calc_BAT!S$6,'Energy Prices'!$F$11:$CJ$11,0))/100000,"")</f>
        <v/>
      </c>
      <c r="T94" s="61" t="str">
        <f>IFERROR('Data Input - BAT'!X84*INDEX('Energy Prices'!$F$19:$CJ$24,MATCH($B94,'Energy Prices'!$C$19:$C$24,0),MATCH(Calc_BAT!T$6,'Energy Prices'!$F$11:$CJ$11,0))/100000,"")</f>
        <v/>
      </c>
      <c r="U94" s="61" t="str">
        <f>IFERROR('Data Input - BAT'!Y84*INDEX('Energy Prices'!$F$19:$CJ$24,MATCH($B94,'Energy Prices'!$C$19:$C$24,0),MATCH(Calc_BAT!U$6,'Energy Prices'!$F$11:$CJ$11,0))/100000,"")</f>
        <v/>
      </c>
      <c r="V94" s="61" t="str">
        <f>IFERROR('Data Input - BAT'!Z84*INDEX('Energy Prices'!$F$19:$CJ$24,MATCH($B94,'Energy Prices'!$C$19:$C$24,0),MATCH(Calc_BAT!V$6,'Energy Prices'!$F$11:$CJ$11,0))/100000,"")</f>
        <v/>
      </c>
      <c r="W94" s="61" t="str">
        <f>IFERROR('Data Input - BAT'!AA84*INDEX('Energy Prices'!$F$19:$CJ$24,MATCH($B94,'Energy Prices'!$C$19:$C$24,0),MATCH(Calc_BAT!W$6,'Energy Prices'!$F$11:$CJ$11,0))/100000,"")</f>
        <v/>
      </c>
      <c r="X94" s="61" t="str">
        <f>IFERROR('Data Input - BAT'!AB84*INDEX('Energy Prices'!$F$19:$CJ$24,MATCH($B94,'Energy Prices'!$C$19:$C$24,0),MATCH(Calc_BAT!X$6,'Energy Prices'!$F$11:$CJ$11,0))/100000,"")</f>
        <v/>
      </c>
      <c r="Y94" s="61" t="str">
        <f>IFERROR('Data Input - BAT'!AC84*INDEX('Energy Prices'!$F$19:$CJ$24,MATCH($B94,'Energy Prices'!$C$19:$C$24,0),MATCH(Calc_BAT!Y$6,'Energy Prices'!$F$11:$CJ$11,0))/100000,"")</f>
        <v/>
      </c>
      <c r="Z94" s="61" t="str">
        <f>IFERROR('Data Input - BAT'!AD84*INDEX('Energy Prices'!$F$19:$CJ$24,MATCH($B94,'Energy Prices'!$C$19:$C$24,0),MATCH(Calc_BAT!Z$6,'Energy Prices'!$F$11:$CJ$11,0))/100000,"")</f>
        <v/>
      </c>
      <c r="AA94" s="61" t="str">
        <f>IFERROR('Data Input - BAT'!AE84*INDEX('Energy Prices'!$F$19:$CJ$24,MATCH($B94,'Energy Prices'!$C$19:$C$24,0),MATCH(Calc_BAT!AA$6,'Energy Prices'!$F$11:$CJ$11,0))/100000,"")</f>
        <v/>
      </c>
      <c r="AB94" s="61" t="str">
        <f>IFERROR('Data Input - BAT'!AF84*INDEX('Energy Prices'!$F$19:$CJ$24,MATCH($B94,'Energy Prices'!$C$19:$C$24,0),MATCH(Calc_BAT!AB$6,'Energy Prices'!$F$11:$CJ$11,0))/100000,"")</f>
        <v/>
      </c>
      <c r="AC94" s="61" t="str">
        <f>IFERROR('Data Input - BAT'!AG84*INDEX('Energy Prices'!$F$19:$CJ$24,MATCH($B94,'Energy Prices'!$C$19:$C$24,0),MATCH(Calc_BAT!AC$6,'Energy Prices'!$F$11:$CJ$11,0))/100000,"")</f>
        <v/>
      </c>
      <c r="AD94" s="61" t="str">
        <f>IFERROR('Data Input - BAT'!AH84*INDEX('Energy Prices'!$F$19:$CJ$24,MATCH($B94,'Energy Prices'!$C$19:$C$24,0),MATCH(Calc_BAT!AD$6,'Energy Prices'!$F$11:$CJ$11,0))/100000,"")</f>
        <v/>
      </c>
      <c r="AE94" s="61" t="str">
        <f>IFERROR('Data Input - BAT'!AI84*INDEX('Energy Prices'!$F$19:$CJ$24,MATCH($B94,'Energy Prices'!$C$19:$C$24,0),MATCH(Calc_BAT!AE$6,'Energy Prices'!$F$11:$CJ$11,0))/100000,"")</f>
        <v/>
      </c>
      <c r="AF94" s="61" t="str">
        <f>IFERROR('Data Input - BAT'!AJ84*INDEX('Energy Prices'!$F$19:$CJ$24,MATCH($B94,'Energy Prices'!$C$19:$C$24,0),MATCH(Calc_BAT!AF$6,'Energy Prices'!$F$11:$CJ$11,0))/100000,"")</f>
        <v/>
      </c>
      <c r="AG94" s="61" t="str">
        <f>IFERROR('Data Input - BAT'!AK84*INDEX('Energy Prices'!$F$19:$CJ$24,MATCH($B94,'Energy Prices'!$C$19:$C$24,0),MATCH(Calc_BAT!AG$6,'Energy Prices'!$F$11:$CJ$11,0))/100000,"")</f>
        <v/>
      </c>
      <c r="AH94" s="61" t="str">
        <f>IFERROR('Data Input - BAT'!AL84*INDEX('Energy Prices'!$F$19:$CJ$24,MATCH($B94,'Energy Prices'!$C$19:$C$24,0),MATCH(Calc_BAT!AH$6,'Energy Prices'!$F$11:$CJ$11,0))/100000,"")</f>
        <v/>
      </c>
      <c r="AI94" s="61" t="str">
        <f>IFERROR('Data Input - BAT'!AM84*INDEX('Energy Prices'!$F$19:$CJ$24,MATCH($B94,'Energy Prices'!$C$19:$C$24,0),MATCH(Calc_BAT!AI$6,'Energy Prices'!$F$11:$CJ$11,0))/100000,"")</f>
        <v/>
      </c>
      <c r="AJ94" s="61" t="str">
        <f>IFERROR('Data Input - BAT'!AN84*INDEX('Energy Prices'!$F$19:$CJ$24,MATCH($B94,'Energy Prices'!$C$19:$C$24,0),MATCH(Calc_BAT!AJ$6,'Energy Prices'!$F$11:$CJ$11,0))/100000,"")</f>
        <v/>
      </c>
      <c r="AK94" s="61" t="str">
        <f>IFERROR('Data Input - BAT'!AO84*INDEX('Energy Prices'!$F$19:$CJ$24,MATCH($B94,'Energy Prices'!$C$19:$C$24,0),MATCH(Calc_BAT!AK$6,'Energy Prices'!$F$11:$CJ$11,0))/100000,"")</f>
        <v/>
      </c>
      <c r="AL94" s="61" t="str">
        <f>IFERROR('Data Input - BAT'!AP84*INDEX('Energy Prices'!$F$19:$CJ$24,MATCH($B94,'Energy Prices'!$C$19:$C$24,0),MATCH(Calc_BAT!AL$6,'Energy Prices'!$F$11:$CJ$11,0))/100000,"")</f>
        <v/>
      </c>
      <c r="AM94" s="61" t="str">
        <f>IFERROR('Data Input - BAT'!AQ84*INDEX('Energy Prices'!$F$19:$CJ$24,MATCH($B94,'Energy Prices'!$C$19:$C$24,0),MATCH(Calc_BAT!AM$6,'Energy Prices'!$F$11:$CJ$11,0))/100000,"")</f>
        <v/>
      </c>
      <c r="AN94" s="61" t="str">
        <f>IFERROR('Data Input - BAT'!AR84*INDEX('Energy Prices'!$F$19:$CJ$24,MATCH($B94,'Energy Prices'!$C$19:$C$24,0),MATCH(Calc_BAT!AN$6,'Energy Prices'!$F$11:$CJ$11,0))/100000,"")</f>
        <v/>
      </c>
      <c r="AO94" s="61" t="str">
        <f>IFERROR('Data Input - BAT'!AS84*INDEX('Energy Prices'!$F$19:$CJ$24,MATCH($B94,'Energy Prices'!$C$19:$C$24,0),MATCH(Calc_BAT!AO$6,'Energy Prices'!$F$11:$CJ$11,0))/100000,"")</f>
        <v/>
      </c>
      <c r="AP94" s="61" t="str">
        <f>IFERROR('Data Input - BAT'!AT84*INDEX('Energy Prices'!$F$19:$CJ$24,MATCH($B94,'Energy Prices'!$C$19:$C$24,0),MATCH(Calc_BAT!AP$6,'Energy Prices'!$F$11:$CJ$11,0))/100000,"")</f>
        <v/>
      </c>
      <c r="AQ94" s="61" t="str">
        <f>IFERROR('Data Input - BAT'!AU84*INDEX('Energy Prices'!$F$19:$CJ$24,MATCH($B94,'Energy Prices'!$C$19:$C$24,0),MATCH(Calc_BAT!AQ$6,'Energy Prices'!$F$11:$CJ$11,0))/100000,"")</f>
        <v/>
      </c>
      <c r="AR94" s="61" t="str">
        <f>IFERROR('Data Input - BAT'!AV84*INDEX('Energy Prices'!$F$19:$CJ$24,MATCH($B94,'Energy Prices'!$C$19:$C$24,0),MATCH(Calc_BAT!AR$6,'Energy Prices'!$F$11:$CJ$11,0))/100000,"")</f>
        <v/>
      </c>
      <c r="AS94" s="61" t="str">
        <f>IFERROR('Data Input - BAT'!AW84*INDEX('Energy Prices'!$F$19:$CJ$24,MATCH($B94,'Energy Prices'!$C$19:$C$24,0),MATCH(Calc_BAT!AS$6,'Energy Prices'!$F$11:$CJ$11,0))/100000,"")</f>
        <v/>
      </c>
      <c r="AT94" s="61" t="str">
        <f>IFERROR('Data Input - BAT'!AX84*INDEX('Energy Prices'!$F$19:$CJ$24,MATCH($B94,'Energy Prices'!$C$19:$C$24,0),MATCH(Calc_BAT!AT$6,'Energy Prices'!$F$11:$CJ$11,0))/100000,"")</f>
        <v/>
      </c>
      <c r="AU94" s="61" t="str">
        <f>IFERROR('Data Input - BAT'!AY84*INDEX('Energy Prices'!$F$19:$CJ$24,MATCH($B94,'Energy Prices'!$C$19:$C$24,0),MATCH(Calc_BAT!AU$6,'Energy Prices'!$F$11:$CJ$11,0))/100000,"")</f>
        <v/>
      </c>
      <c r="AV94" s="61" t="str">
        <f>IFERROR('Data Input - BAT'!AZ84*INDEX('Energy Prices'!$F$19:$CJ$24,MATCH($B94,'Energy Prices'!$C$19:$C$24,0),MATCH(Calc_BAT!AV$6,'Energy Prices'!$F$11:$CJ$11,0))/100000,"")</f>
        <v/>
      </c>
      <c r="AW94" s="61" t="str">
        <f>IFERROR('Data Input - BAT'!BA84*INDEX('Energy Prices'!$F$19:$CJ$24,MATCH($B94,'Energy Prices'!$C$19:$C$24,0),MATCH(Calc_BAT!AW$6,'Energy Prices'!$F$11:$CJ$11,0))/100000,"")</f>
        <v/>
      </c>
      <c r="AX94" s="61" t="str">
        <f>IFERROR('Data Input - BAT'!BB84*INDEX('Energy Prices'!$F$19:$CJ$24,MATCH($B94,'Energy Prices'!$C$19:$C$24,0),MATCH(Calc_BAT!AX$6,'Energy Prices'!$F$11:$CJ$11,0))/100000,"")</f>
        <v/>
      </c>
      <c r="AY94" s="61" t="str">
        <f>IFERROR('Data Input - BAT'!BC84*INDEX('Energy Prices'!$F$19:$CJ$24,MATCH($B94,'Energy Prices'!$C$19:$C$24,0),MATCH(Calc_BAT!AY$6,'Energy Prices'!$F$11:$CJ$11,0))/100000,"")</f>
        <v/>
      </c>
      <c r="AZ94" s="61" t="str">
        <f>IFERROR('Data Input - BAT'!BD84*INDEX('Energy Prices'!$F$19:$CJ$24,MATCH($B94,'Energy Prices'!$C$19:$C$24,0),MATCH(Calc_BAT!AZ$6,'Energy Prices'!$F$11:$CJ$11,0))/100000,"")</f>
        <v/>
      </c>
      <c r="BA94" s="61" t="str">
        <f>IFERROR('Data Input - BAT'!BE84*INDEX('Energy Prices'!$F$19:$CJ$24,MATCH($B94,'Energy Prices'!$C$19:$C$24,0),MATCH(Calc_BAT!BA$6,'Energy Prices'!$F$11:$CJ$11,0))/100000,"")</f>
        <v/>
      </c>
      <c r="BB94" s="61" t="str">
        <f>IFERROR('Data Input - BAT'!BF84*INDEX('Energy Prices'!$F$19:$CJ$24,MATCH($B94,'Energy Prices'!$C$19:$C$24,0),MATCH(Calc_BAT!BB$6,'Energy Prices'!$F$11:$CJ$11,0))/100000,"")</f>
        <v/>
      </c>
      <c r="BC94" s="61" t="str">
        <f>IFERROR('Data Input - BAT'!BG84*INDEX('Energy Prices'!$F$19:$CJ$24,MATCH($B94,'Energy Prices'!$C$19:$C$24,0),MATCH(Calc_BAT!BC$6,'Energy Prices'!$F$11:$CJ$11,0))/100000,"")</f>
        <v/>
      </c>
      <c r="BD94" s="61" t="str">
        <f>IFERROR('Data Input - BAT'!BH84*INDEX('Energy Prices'!$F$19:$CJ$24,MATCH($B94,'Energy Prices'!$C$19:$C$24,0),MATCH(Calc_BAT!BD$6,'Energy Prices'!$F$11:$CJ$11,0))/100000,"")</f>
        <v/>
      </c>
      <c r="BE94" s="61" t="str">
        <f>IFERROR('Data Input - BAT'!BI84*INDEX('Energy Prices'!$F$19:$CJ$24,MATCH($B94,'Energy Prices'!$C$19:$C$24,0),MATCH(Calc_BAT!BE$6,'Energy Prices'!$F$11:$CJ$11,0))/100000,"")</f>
        <v/>
      </c>
      <c r="BF94" s="61" t="str">
        <f>IFERROR('Data Input - BAT'!BJ84*INDEX('Energy Prices'!$F$19:$CJ$24,MATCH($B94,'Energy Prices'!$C$19:$C$24,0),MATCH(Calc_BAT!BF$6,'Energy Prices'!$F$11:$CJ$11,0))/100000,"")</f>
        <v/>
      </c>
      <c r="BG94" s="61" t="str">
        <f>IFERROR('Data Input - BAT'!BK84*INDEX('Energy Prices'!$F$19:$CJ$24,MATCH($B94,'Energy Prices'!$C$19:$C$24,0),MATCH(Calc_BAT!BG$6,'Energy Prices'!$F$11:$CJ$11,0))/100000,"")</f>
        <v/>
      </c>
      <c r="BH94" s="61" t="str">
        <f>IFERROR('Data Input - BAT'!BL84*INDEX('Energy Prices'!$F$19:$CJ$24,MATCH($B94,'Energy Prices'!$C$19:$C$24,0),MATCH(Calc_BAT!BH$6,'Energy Prices'!$F$11:$CJ$11,0))/100000,"")</f>
        <v/>
      </c>
      <c r="BI94" s="61" t="str">
        <f>IFERROR('Data Input - BAT'!BM84*INDEX('Energy Prices'!$F$19:$CJ$24,MATCH($B94,'Energy Prices'!$C$19:$C$24,0),MATCH(Calc_BAT!BI$6,'Energy Prices'!$F$11:$CJ$11,0))/100000,"")</f>
        <v/>
      </c>
      <c r="BJ94" s="61" t="str">
        <f>IFERROR('Data Input - BAT'!BN84*INDEX('Energy Prices'!$F$19:$CJ$24,MATCH($B94,'Energy Prices'!$C$19:$C$24,0),MATCH(Calc_BAT!BJ$6,'Energy Prices'!$F$11:$CJ$11,0))/100000,"")</f>
        <v/>
      </c>
      <c r="BK94" s="61" t="str">
        <f>IFERROR('Data Input - BAT'!BO84*INDEX('Energy Prices'!$F$19:$CJ$24,MATCH($B94,'Energy Prices'!$C$19:$C$24,0),MATCH(Calc_BAT!BK$6,'Energy Prices'!$F$11:$CJ$11,0))/100000,"")</f>
        <v/>
      </c>
      <c r="BL94" s="61" t="str">
        <f>IFERROR('Data Input - BAT'!BP84*INDEX('Energy Prices'!$F$19:$CJ$24,MATCH($B94,'Energy Prices'!$C$19:$C$24,0),MATCH(Calc_BAT!BL$6,'Energy Prices'!$F$11:$CJ$11,0))/100000,"")</f>
        <v/>
      </c>
      <c r="BM94" s="61" t="str">
        <f>IFERROR('Data Input - BAT'!BQ84*INDEX('Energy Prices'!$F$19:$CJ$24,MATCH($B94,'Energy Prices'!$C$19:$C$24,0),MATCH(Calc_BAT!BM$6,'Energy Prices'!$F$11:$CJ$11,0))/100000,"")</f>
        <v/>
      </c>
      <c r="BN94" s="61" t="str">
        <f>IFERROR('Data Input - BAT'!BR84*INDEX('Energy Prices'!$F$19:$CJ$24,MATCH($B94,'Energy Prices'!$C$19:$C$24,0),MATCH(Calc_BAT!BN$6,'Energy Prices'!$F$11:$CJ$11,0))/100000,"")</f>
        <v/>
      </c>
      <c r="BO94" s="61" t="str">
        <f>IFERROR('Data Input - BAT'!BS84*INDEX('Energy Prices'!$F$19:$CJ$24,MATCH($B94,'Energy Prices'!$C$19:$C$24,0),MATCH(Calc_BAT!BO$6,'Energy Prices'!$F$11:$CJ$11,0))/100000,"")</f>
        <v/>
      </c>
      <c r="BP94" s="61" t="str">
        <f>IFERROR('Data Input - BAT'!BT84*INDEX('Energy Prices'!$F$19:$CJ$24,MATCH($B94,'Energy Prices'!$C$19:$C$24,0),MATCH(Calc_BAT!BP$6,'Energy Prices'!$F$11:$CJ$11,0))/100000,"")</f>
        <v/>
      </c>
      <c r="BQ94" s="61" t="str">
        <f>IFERROR('Data Input - BAT'!BU84*INDEX('Energy Prices'!$F$19:$CJ$24,MATCH($B94,'Energy Prices'!$C$19:$C$24,0),MATCH(Calc_BAT!BQ$6,'Energy Prices'!$F$11:$CJ$11,0))/100000,"")</f>
        <v/>
      </c>
      <c r="BR94" s="61" t="str">
        <f>IFERROR('Data Input - BAT'!BV84*INDEX('Energy Prices'!$F$19:$CJ$24,MATCH($B94,'Energy Prices'!$C$19:$C$24,0),MATCH(Calc_BAT!BR$6,'Energy Prices'!$F$11:$CJ$11,0))/100000,"")</f>
        <v/>
      </c>
      <c r="BS94" s="61" t="str">
        <f>IFERROR('Data Input - BAT'!BW84*INDEX('Energy Prices'!$F$19:$CJ$24,MATCH($B94,'Energy Prices'!$C$19:$C$24,0),MATCH(Calc_BAT!BS$6,'Energy Prices'!$F$11:$CJ$11,0))/100000,"")</f>
        <v/>
      </c>
      <c r="BT94" s="61" t="str">
        <f>IFERROR('Data Input - BAT'!BX84*INDEX('Energy Prices'!$F$19:$CJ$24,MATCH($B94,'Energy Prices'!$C$19:$C$24,0),MATCH(Calc_BAT!BT$6,'Energy Prices'!$F$11:$CJ$11,0))/100000,"")</f>
        <v/>
      </c>
      <c r="BU94" s="61" t="str">
        <f>IFERROR('Data Input - BAT'!BY84*INDEX('Energy Prices'!$F$19:$CJ$24,MATCH($B94,'Energy Prices'!$C$19:$C$24,0),MATCH(Calc_BAT!BU$6,'Energy Prices'!$F$11:$CJ$11,0))/100000,"")</f>
        <v/>
      </c>
      <c r="BV94" s="61" t="str">
        <f>IFERROR('Data Input - BAT'!BZ84*INDEX('Energy Prices'!$F$19:$CJ$24,MATCH($B94,'Energy Prices'!$C$19:$C$24,0),MATCH(Calc_BAT!BV$6,'Energy Prices'!$F$11:$CJ$11,0))/100000,"")</f>
        <v/>
      </c>
      <c r="BW94" s="61" t="str">
        <f>IFERROR('Data Input - BAT'!CA84*INDEX('Energy Prices'!$F$19:$CJ$24,MATCH($B94,'Energy Prices'!$C$19:$C$24,0),MATCH(Calc_BAT!BW$6,'Energy Prices'!$F$11:$CJ$11,0))/100000,"")</f>
        <v/>
      </c>
      <c r="BX94" s="61" t="str">
        <f>IFERROR('Data Input - BAT'!CB84*INDEX('Energy Prices'!$F$19:$CJ$24,MATCH($B94,'Energy Prices'!$C$19:$C$24,0),MATCH(Calc_BAT!BX$6,'Energy Prices'!$F$11:$CJ$11,0))/100000,"")</f>
        <v/>
      </c>
      <c r="BY94" s="61" t="str">
        <f>IFERROR('Data Input - BAT'!CC84*INDEX('Energy Prices'!$F$19:$CJ$24,MATCH($B94,'Energy Prices'!$C$19:$C$24,0),MATCH(Calc_BAT!BY$6,'Energy Prices'!$F$11:$CJ$11,0))/100000,"")</f>
        <v/>
      </c>
      <c r="BZ94" s="61" t="str">
        <f>IFERROR('Data Input - BAT'!CD84*INDEX('Energy Prices'!$F$19:$CJ$24,MATCH($B94,'Energy Prices'!$C$19:$C$24,0),MATCH(Calc_BAT!BZ$6,'Energy Prices'!$F$11:$CJ$11,0))/100000,"")</f>
        <v/>
      </c>
      <c r="CA94" s="61" t="str">
        <f>IFERROR('Data Input - BAT'!CE84*INDEX('Energy Prices'!$F$19:$CJ$24,MATCH($B94,'Energy Prices'!$C$19:$C$24,0),MATCH(Calc_BAT!CA$6,'Energy Prices'!$F$11:$CJ$11,0))/100000,"")</f>
        <v/>
      </c>
      <c r="CB94" s="61" t="str">
        <f>IFERROR('Data Input - BAT'!CF84*INDEX('Energy Prices'!$F$19:$CJ$24,MATCH($B94,'Energy Prices'!$C$19:$C$24,0),MATCH(Calc_BAT!CB$6,'Energy Prices'!$F$11:$CJ$11,0))/100000,"")</f>
        <v/>
      </c>
      <c r="CC94" s="61" t="str">
        <f>IFERROR('Data Input - BAT'!CG84*INDEX('Energy Prices'!$F$19:$CJ$24,MATCH($B94,'Energy Prices'!$C$19:$C$24,0),MATCH(Calc_BAT!CC$6,'Energy Prices'!$F$11:$CJ$11,0))/100000,"")</f>
        <v/>
      </c>
      <c r="CD94" s="61" t="str">
        <f>IFERROR('Data Input - BAT'!CH84*INDEX('Energy Prices'!$F$19:$CJ$24,MATCH($B94,'Energy Prices'!$C$19:$C$24,0),MATCH(Calc_BAT!CD$6,'Energy Prices'!$F$11:$CJ$11,0))/100000,"")</f>
        <v/>
      </c>
      <c r="CE94" s="61" t="str">
        <f>IFERROR('Data Input - BAT'!CI84*INDEX('Energy Prices'!$F$19:$CJ$24,MATCH($B94,'Energy Prices'!$C$19:$C$24,0),MATCH(Calc_BAT!CE$6,'Energy Prices'!$F$11:$CJ$11,0))/100000,"")</f>
        <v/>
      </c>
      <c r="CF94" s="61" t="str">
        <f>IFERROR('Data Input - BAT'!CJ84*INDEX('Energy Prices'!$F$19:$CJ$24,MATCH($B94,'Energy Prices'!$C$19:$C$24,0),MATCH(Calc_BAT!CF$6,'Energy Prices'!$F$11:$CJ$11,0))/100000,"")</f>
        <v/>
      </c>
      <c r="CG94" s="61" t="str">
        <f>IFERROR('Data Input - BAT'!CK84*INDEX('Energy Prices'!$F$19:$CJ$24,MATCH($B94,'Energy Prices'!$C$19:$C$24,0),MATCH(Calc_BAT!CG$6,'Energy Prices'!$F$11:$CJ$11,0))/100000,"")</f>
        <v/>
      </c>
      <c r="CH94" s="61" t="str">
        <f>IFERROR('Data Input - BAT'!CL84*INDEX('Energy Prices'!$F$19:$CJ$24,MATCH($B94,'Energy Prices'!$C$19:$C$24,0),MATCH(Calc_BAT!CH$6,'Energy Prices'!$F$11:$CJ$11,0))/100000,"")</f>
        <v/>
      </c>
      <c r="CI94" s="61" t="str">
        <f>IFERROR('Data Input - BAT'!CM84*INDEX('Energy Prices'!$F$19:$CJ$24,MATCH($B94,'Energy Prices'!$C$19:$C$24,0),MATCH(Calc_BAT!CI$6,'Energy Prices'!$F$11:$CJ$11,0))/100000,"")</f>
        <v/>
      </c>
      <c r="CJ94" s="61" t="str">
        <f>IFERROR('Data Input - BAT'!CN84*INDEX('Energy Prices'!$F$19:$CJ$24,MATCH($B94,'Energy Prices'!$C$19:$C$24,0),MATCH(Calc_BAT!CJ$6,'Energy Prices'!$F$11:$CJ$11,0))/100000,"")</f>
        <v/>
      </c>
      <c r="CK94" s="61" t="str">
        <f>IFERROR('Data Input - BAT'!CO84*INDEX('Energy Prices'!$F$19:$CJ$24,MATCH($B94,'Energy Prices'!$C$19:$C$24,0),MATCH(Calc_BAT!CK$6,'Energy Prices'!$F$11:$CJ$11,0))/100000,"")</f>
        <v/>
      </c>
      <c r="CL94" s="61" t="str">
        <f>IFERROR('Data Input - BAT'!CP84*INDEX('Energy Prices'!$F$19:$CJ$24,MATCH($B94,'Energy Prices'!$C$19:$C$24,0),MATCH(Calc_BAT!CL$6,'Energy Prices'!$F$11:$CJ$11,0))/100000,"")</f>
        <v/>
      </c>
      <c r="CM94" s="61" t="str">
        <f>IFERROR('Data Input - BAT'!CQ84*INDEX('Energy Prices'!$F$19:$CJ$24,MATCH($B94,'Energy Prices'!$C$19:$C$24,0),MATCH(Calc_BAT!CM$6,'Energy Prices'!$F$11:$CJ$11,0))/100000,"")</f>
        <v/>
      </c>
      <c r="CN94" s="61" t="str">
        <f>IFERROR('Data Input - BAT'!CR84*INDEX('Energy Prices'!$F$19:$CJ$24,MATCH($B94,'Energy Prices'!$C$19:$C$24,0),MATCH(Calc_BAT!CN$6,'Energy Prices'!$F$11:$CJ$11,0))/100000,"")</f>
        <v/>
      </c>
      <c r="CO94" s="61" t="str">
        <f>IFERROR('Data Input - BAT'!CS84*INDEX('Energy Prices'!$F$19:$CJ$24,MATCH($B94,'Energy Prices'!$C$19:$C$24,0),MATCH(Calc_BAT!CO$6,'Energy Prices'!$F$11:$CJ$11,0))/100000,"")</f>
        <v/>
      </c>
      <c r="CP94" s="61" t="str">
        <f>IFERROR('Data Input - BAT'!CT84*INDEX('Energy Prices'!$F$19:$CJ$24,MATCH($B94,'Energy Prices'!$C$19:$C$24,0),MATCH(Calc_BAT!CP$6,'Energy Prices'!$F$11:$CJ$11,0))/100000,"")</f>
        <v/>
      </c>
      <c r="CQ94" s="61" t="str">
        <f>IFERROR('Data Input - BAT'!CU84*INDEX('Energy Prices'!$F$19:$CJ$24,MATCH($B94,'Energy Prices'!$C$19:$C$24,0),MATCH(Calc_BAT!CQ$6,'Energy Prices'!$F$11:$CJ$11,0))/100000,"")</f>
        <v/>
      </c>
      <c r="CR94" s="61" t="str">
        <f>IFERROR('Data Input - BAT'!CV84*INDEX('Energy Prices'!$F$19:$CJ$24,MATCH($B94,'Energy Prices'!$C$19:$C$24,0),MATCH(Calc_BAT!CR$6,'Energy Prices'!$F$11:$CJ$11,0))/100000,"")</f>
        <v/>
      </c>
      <c r="CS94" s="61" t="str">
        <f>IFERROR('Data Input - BAT'!CW84*INDEX('Energy Prices'!$F$19:$CJ$24,MATCH($B94,'Energy Prices'!$C$19:$C$24,0),MATCH(Calc_BAT!CS$6,'Energy Prices'!$F$11:$CJ$11,0))/100000,"")</f>
        <v/>
      </c>
      <c r="CT94" s="61" t="str">
        <f>IFERROR('Data Input - BAT'!CX84*INDEX('Energy Prices'!$F$19:$CJ$24,MATCH($B94,'Energy Prices'!$C$19:$C$24,0),MATCH(Calc_BAT!CT$6,'Energy Prices'!$F$11:$CJ$11,0))/100000,"")</f>
        <v/>
      </c>
      <c r="CU94" s="61" t="str">
        <f>IFERROR('Data Input - BAT'!CY84*INDEX('Energy Prices'!$F$19:$CJ$24,MATCH($B94,'Energy Prices'!$C$19:$C$24,0),MATCH(Calc_BAT!CU$6,'Energy Prices'!$F$11:$CJ$11,0))/100000,"")</f>
        <v/>
      </c>
      <c r="CV94" s="61" t="str">
        <f>IFERROR('Data Input - BAT'!CZ84*INDEX('Energy Prices'!$F$19:$CJ$24,MATCH($B94,'Energy Prices'!$C$19:$C$24,0),MATCH(Calc_BAT!CV$6,'Energy Prices'!$F$11:$CJ$11,0))/100000,"")</f>
        <v/>
      </c>
      <c r="CW94" s="61" t="str">
        <f>IFERROR('Data Input - BAT'!DA84*INDEX('Energy Prices'!$F$19:$CJ$24,MATCH($B94,'Energy Prices'!$C$19:$C$24,0),MATCH(Calc_BAT!CW$6,'Energy Prices'!$F$11:$CJ$11,0))/100000,"")</f>
        <v/>
      </c>
      <c r="CX94" s="61" t="str">
        <f>IFERROR('Data Input - BAT'!DB84*INDEX('Energy Prices'!$F$19:$CJ$24,MATCH($B94,'Energy Prices'!$C$19:$C$24,0),MATCH(Calc_BAT!CX$6,'Energy Prices'!$F$11:$CJ$11,0))/100000,"")</f>
        <v/>
      </c>
      <c r="CY94" s="61" t="str">
        <f>IFERROR('Data Input - BAT'!DC84*INDEX('Energy Prices'!$F$19:$CJ$24,MATCH($B94,'Energy Prices'!$C$19:$C$24,0),MATCH(Calc_BAT!CY$6,'Energy Prices'!$F$11:$CJ$11,0))/100000,"")</f>
        <v/>
      </c>
      <c r="CZ94" s="391"/>
    </row>
    <row r="95" spans="1:104" x14ac:dyDescent="0.25">
      <c r="B95" s="393" t="s">
        <v>114</v>
      </c>
      <c r="C95" s="9" t="s">
        <v>1117</v>
      </c>
      <c r="D95" s="61" t="str">
        <f>IFERROR('Data Input - BAT'!H85*INDEX('Energy Prices'!$F$19:$CJ$24,MATCH($B95,'Energy Prices'!$C$19:$C$24,0),MATCH(Calc_BAT!D$6,'Energy Prices'!$F$11:$CJ$11,0))/100000,"")</f>
        <v/>
      </c>
      <c r="E95" s="61" t="str">
        <f>IFERROR('Data Input - BAT'!I85*INDEX('Energy Prices'!$F$19:$CJ$24,MATCH($B95,'Energy Prices'!$C$19:$C$24,0),MATCH(Calc_BAT!E$6,'Energy Prices'!$F$11:$CJ$11,0))/100000,"")</f>
        <v/>
      </c>
      <c r="F95" s="61" t="str">
        <f>IFERROR('Data Input - BAT'!J85*INDEX('Energy Prices'!$F$19:$CJ$24,MATCH($B95,'Energy Prices'!$C$19:$C$24,0),MATCH(Calc_BAT!F$6,'Energy Prices'!$F$11:$CJ$11,0))/100000,"")</f>
        <v/>
      </c>
      <c r="G95" s="61" t="str">
        <f>IFERROR('Data Input - BAT'!K85*INDEX('Energy Prices'!$F$19:$CJ$24,MATCH($B95,'Energy Prices'!$C$19:$C$24,0),MATCH(Calc_BAT!G$6,'Energy Prices'!$F$11:$CJ$11,0))/100000,"")</f>
        <v/>
      </c>
      <c r="H95" s="61" t="str">
        <f>IFERROR('Data Input - BAT'!L85*INDEX('Energy Prices'!$F$19:$CJ$24,MATCH($B95,'Energy Prices'!$C$19:$C$24,0),MATCH(Calc_BAT!H$6,'Energy Prices'!$F$11:$CJ$11,0))/100000,"")</f>
        <v/>
      </c>
      <c r="I95" s="61" t="str">
        <f>IFERROR('Data Input - BAT'!M85*INDEX('Energy Prices'!$F$19:$CJ$24,MATCH($B95,'Energy Prices'!$C$19:$C$24,0),MATCH(Calc_BAT!I$6,'Energy Prices'!$F$11:$CJ$11,0))/100000,"")</f>
        <v/>
      </c>
      <c r="J95" s="61" t="str">
        <f>IFERROR('Data Input - BAT'!N85*INDEX('Energy Prices'!$F$19:$CJ$24,MATCH($B95,'Energy Prices'!$C$19:$C$24,0),MATCH(Calc_BAT!J$6,'Energy Prices'!$F$11:$CJ$11,0))/100000,"")</f>
        <v/>
      </c>
      <c r="K95" s="61" t="str">
        <f>IFERROR('Data Input - BAT'!O85*INDEX('Energy Prices'!$F$19:$CJ$24,MATCH($B95,'Energy Prices'!$C$19:$C$24,0),MATCH(Calc_BAT!K$6,'Energy Prices'!$F$11:$CJ$11,0))/100000,"")</f>
        <v/>
      </c>
      <c r="L95" s="61" t="str">
        <f>IFERROR('Data Input - BAT'!P85*INDEX('Energy Prices'!$F$19:$CJ$24,MATCH($B95,'Energy Prices'!$C$19:$C$24,0),MATCH(Calc_BAT!L$6,'Energy Prices'!$F$11:$CJ$11,0))/100000,"")</f>
        <v/>
      </c>
      <c r="M95" s="61" t="str">
        <f>IFERROR('Data Input - BAT'!Q85*INDEX('Energy Prices'!$F$19:$CJ$24,MATCH($B95,'Energy Prices'!$C$19:$C$24,0),MATCH(Calc_BAT!M$6,'Energy Prices'!$F$11:$CJ$11,0))/100000,"")</f>
        <v/>
      </c>
      <c r="N95" s="61" t="str">
        <f>IFERROR('Data Input - BAT'!R85*INDEX('Energy Prices'!$F$19:$CJ$24,MATCH($B95,'Energy Prices'!$C$19:$C$24,0),MATCH(Calc_BAT!N$6,'Energy Prices'!$F$11:$CJ$11,0))/100000,"")</f>
        <v/>
      </c>
      <c r="O95" s="61" t="str">
        <f>IFERROR('Data Input - BAT'!S85*INDEX('Energy Prices'!$F$19:$CJ$24,MATCH($B95,'Energy Prices'!$C$19:$C$24,0),MATCH(Calc_BAT!O$6,'Energy Prices'!$F$11:$CJ$11,0))/100000,"")</f>
        <v/>
      </c>
      <c r="P95" s="61" t="str">
        <f>IFERROR('Data Input - BAT'!T85*INDEX('Energy Prices'!$F$19:$CJ$24,MATCH($B95,'Energy Prices'!$C$19:$C$24,0),MATCH(Calc_BAT!P$6,'Energy Prices'!$F$11:$CJ$11,0))/100000,"")</f>
        <v/>
      </c>
      <c r="Q95" s="61" t="str">
        <f>IFERROR('Data Input - BAT'!U85*INDEX('Energy Prices'!$F$19:$CJ$24,MATCH($B95,'Energy Prices'!$C$19:$C$24,0),MATCH(Calc_BAT!Q$6,'Energy Prices'!$F$11:$CJ$11,0))/100000,"")</f>
        <v/>
      </c>
      <c r="R95" s="61" t="str">
        <f>IFERROR('Data Input - BAT'!V85*INDEX('Energy Prices'!$F$19:$CJ$24,MATCH($B95,'Energy Prices'!$C$19:$C$24,0),MATCH(Calc_BAT!R$6,'Energy Prices'!$F$11:$CJ$11,0))/100000,"")</f>
        <v/>
      </c>
      <c r="S95" s="61" t="str">
        <f>IFERROR('Data Input - BAT'!W85*INDEX('Energy Prices'!$F$19:$CJ$24,MATCH($B95,'Energy Prices'!$C$19:$C$24,0),MATCH(Calc_BAT!S$6,'Energy Prices'!$F$11:$CJ$11,0))/100000,"")</f>
        <v/>
      </c>
      <c r="T95" s="61" t="str">
        <f>IFERROR('Data Input - BAT'!X85*INDEX('Energy Prices'!$F$19:$CJ$24,MATCH($B95,'Energy Prices'!$C$19:$C$24,0),MATCH(Calc_BAT!T$6,'Energy Prices'!$F$11:$CJ$11,0))/100000,"")</f>
        <v/>
      </c>
      <c r="U95" s="61" t="str">
        <f>IFERROR('Data Input - BAT'!Y85*INDEX('Energy Prices'!$F$19:$CJ$24,MATCH($B95,'Energy Prices'!$C$19:$C$24,0),MATCH(Calc_BAT!U$6,'Energy Prices'!$F$11:$CJ$11,0))/100000,"")</f>
        <v/>
      </c>
      <c r="V95" s="61" t="str">
        <f>IFERROR('Data Input - BAT'!Z85*INDEX('Energy Prices'!$F$19:$CJ$24,MATCH($B95,'Energy Prices'!$C$19:$C$24,0),MATCH(Calc_BAT!V$6,'Energy Prices'!$F$11:$CJ$11,0))/100000,"")</f>
        <v/>
      </c>
      <c r="W95" s="61" t="str">
        <f>IFERROR('Data Input - BAT'!AA85*INDEX('Energy Prices'!$F$19:$CJ$24,MATCH($B95,'Energy Prices'!$C$19:$C$24,0),MATCH(Calc_BAT!W$6,'Energy Prices'!$F$11:$CJ$11,0))/100000,"")</f>
        <v/>
      </c>
      <c r="X95" s="61" t="str">
        <f>IFERROR('Data Input - BAT'!AB85*INDEX('Energy Prices'!$F$19:$CJ$24,MATCH($B95,'Energy Prices'!$C$19:$C$24,0),MATCH(Calc_BAT!X$6,'Energy Prices'!$F$11:$CJ$11,0))/100000,"")</f>
        <v/>
      </c>
      <c r="Y95" s="61" t="str">
        <f>IFERROR('Data Input - BAT'!AC85*INDEX('Energy Prices'!$F$19:$CJ$24,MATCH($B95,'Energy Prices'!$C$19:$C$24,0),MATCH(Calc_BAT!Y$6,'Energy Prices'!$F$11:$CJ$11,0))/100000,"")</f>
        <v/>
      </c>
      <c r="Z95" s="61" t="str">
        <f>IFERROR('Data Input - BAT'!AD85*INDEX('Energy Prices'!$F$19:$CJ$24,MATCH($B95,'Energy Prices'!$C$19:$C$24,0),MATCH(Calc_BAT!Z$6,'Energy Prices'!$F$11:$CJ$11,0))/100000,"")</f>
        <v/>
      </c>
      <c r="AA95" s="61" t="str">
        <f>IFERROR('Data Input - BAT'!AE85*INDEX('Energy Prices'!$F$19:$CJ$24,MATCH($B95,'Energy Prices'!$C$19:$C$24,0),MATCH(Calc_BAT!AA$6,'Energy Prices'!$F$11:$CJ$11,0))/100000,"")</f>
        <v/>
      </c>
      <c r="AB95" s="61" t="str">
        <f>IFERROR('Data Input - BAT'!AF85*INDEX('Energy Prices'!$F$19:$CJ$24,MATCH($B95,'Energy Prices'!$C$19:$C$24,0),MATCH(Calc_BAT!AB$6,'Energy Prices'!$F$11:$CJ$11,0))/100000,"")</f>
        <v/>
      </c>
      <c r="AC95" s="61" t="str">
        <f>IFERROR('Data Input - BAT'!AG85*INDEX('Energy Prices'!$F$19:$CJ$24,MATCH($B95,'Energy Prices'!$C$19:$C$24,0),MATCH(Calc_BAT!AC$6,'Energy Prices'!$F$11:$CJ$11,0))/100000,"")</f>
        <v/>
      </c>
      <c r="AD95" s="61" t="str">
        <f>IFERROR('Data Input - BAT'!AH85*INDEX('Energy Prices'!$F$19:$CJ$24,MATCH($B95,'Energy Prices'!$C$19:$C$24,0),MATCH(Calc_BAT!AD$6,'Energy Prices'!$F$11:$CJ$11,0))/100000,"")</f>
        <v/>
      </c>
      <c r="AE95" s="61" t="str">
        <f>IFERROR('Data Input - BAT'!AI85*INDEX('Energy Prices'!$F$19:$CJ$24,MATCH($B95,'Energy Prices'!$C$19:$C$24,0),MATCH(Calc_BAT!AE$6,'Energy Prices'!$F$11:$CJ$11,0))/100000,"")</f>
        <v/>
      </c>
      <c r="AF95" s="61" t="str">
        <f>IFERROR('Data Input - BAT'!AJ85*INDEX('Energy Prices'!$F$19:$CJ$24,MATCH($B95,'Energy Prices'!$C$19:$C$24,0),MATCH(Calc_BAT!AF$6,'Energy Prices'!$F$11:$CJ$11,0))/100000,"")</f>
        <v/>
      </c>
      <c r="AG95" s="61" t="str">
        <f>IFERROR('Data Input - BAT'!AK85*INDEX('Energy Prices'!$F$19:$CJ$24,MATCH($B95,'Energy Prices'!$C$19:$C$24,0),MATCH(Calc_BAT!AG$6,'Energy Prices'!$F$11:$CJ$11,0))/100000,"")</f>
        <v/>
      </c>
      <c r="AH95" s="61" t="str">
        <f>IFERROR('Data Input - BAT'!AL85*INDEX('Energy Prices'!$F$19:$CJ$24,MATCH($B95,'Energy Prices'!$C$19:$C$24,0),MATCH(Calc_BAT!AH$6,'Energy Prices'!$F$11:$CJ$11,0))/100000,"")</f>
        <v/>
      </c>
      <c r="AI95" s="61" t="str">
        <f>IFERROR('Data Input - BAT'!AM85*INDEX('Energy Prices'!$F$19:$CJ$24,MATCH($B95,'Energy Prices'!$C$19:$C$24,0),MATCH(Calc_BAT!AI$6,'Energy Prices'!$F$11:$CJ$11,0))/100000,"")</f>
        <v/>
      </c>
      <c r="AJ95" s="61" t="str">
        <f>IFERROR('Data Input - BAT'!AN85*INDEX('Energy Prices'!$F$19:$CJ$24,MATCH($B95,'Energy Prices'!$C$19:$C$24,0),MATCH(Calc_BAT!AJ$6,'Energy Prices'!$F$11:$CJ$11,0))/100000,"")</f>
        <v/>
      </c>
      <c r="AK95" s="61" t="str">
        <f>IFERROR('Data Input - BAT'!AO85*INDEX('Energy Prices'!$F$19:$CJ$24,MATCH($B95,'Energy Prices'!$C$19:$C$24,0),MATCH(Calc_BAT!AK$6,'Energy Prices'!$F$11:$CJ$11,0))/100000,"")</f>
        <v/>
      </c>
      <c r="AL95" s="61" t="str">
        <f>IFERROR('Data Input - BAT'!AP85*INDEX('Energy Prices'!$F$19:$CJ$24,MATCH($B95,'Energy Prices'!$C$19:$C$24,0),MATCH(Calc_BAT!AL$6,'Energy Prices'!$F$11:$CJ$11,0))/100000,"")</f>
        <v/>
      </c>
      <c r="AM95" s="61" t="str">
        <f>IFERROR('Data Input - BAT'!AQ85*INDEX('Energy Prices'!$F$19:$CJ$24,MATCH($B95,'Energy Prices'!$C$19:$C$24,0),MATCH(Calc_BAT!AM$6,'Energy Prices'!$F$11:$CJ$11,0))/100000,"")</f>
        <v/>
      </c>
      <c r="AN95" s="61" t="str">
        <f>IFERROR('Data Input - BAT'!AR85*INDEX('Energy Prices'!$F$19:$CJ$24,MATCH($B95,'Energy Prices'!$C$19:$C$24,0),MATCH(Calc_BAT!AN$6,'Energy Prices'!$F$11:$CJ$11,0))/100000,"")</f>
        <v/>
      </c>
      <c r="AO95" s="61" t="str">
        <f>IFERROR('Data Input - BAT'!AS85*INDEX('Energy Prices'!$F$19:$CJ$24,MATCH($B95,'Energy Prices'!$C$19:$C$24,0),MATCH(Calc_BAT!AO$6,'Energy Prices'!$F$11:$CJ$11,0))/100000,"")</f>
        <v/>
      </c>
      <c r="AP95" s="61" t="str">
        <f>IFERROR('Data Input - BAT'!AT85*INDEX('Energy Prices'!$F$19:$CJ$24,MATCH($B95,'Energy Prices'!$C$19:$C$24,0),MATCH(Calc_BAT!AP$6,'Energy Prices'!$F$11:$CJ$11,0))/100000,"")</f>
        <v/>
      </c>
      <c r="AQ95" s="61" t="str">
        <f>IFERROR('Data Input - BAT'!AU85*INDEX('Energy Prices'!$F$19:$CJ$24,MATCH($B95,'Energy Prices'!$C$19:$C$24,0),MATCH(Calc_BAT!AQ$6,'Energy Prices'!$F$11:$CJ$11,0))/100000,"")</f>
        <v/>
      </c>
      <c r="AR95" s="61" t="str">
        <f>IFERROR('Data Input - BAT'!AV85*INDEX('Energy Prices'!$F$19:$CJ$24,MATCH($B95,'Energy Prices'!$C$19:$C$24,0),MATCH(Calc_BAT!AR$6,'Energy Prices'!$F$11:$CJ$11,0))/100000,"")</f>
        <v/>
      </c>
      <c r="AS95" s="61" t="str">
        <f>IFERROR('Data Input - BAT'!AW85*INDEX('Energy Prices'!$F$19:$CJ$24,MATCH($B95,'Energy Prices'!$C$19:$C$24,0),MATCH(Calc_BAT!AS$6,'Energy Prices'!$F$11:$CJ$11,0))/100000,"")</f>
        <v/>
      </c>
      <c r="AT95" s="61" t="str">
        <f>IFERROR('Data Input - BAT'!AX85*INDEX('Energy Prices'!$F$19:$CJ$24,MATCH($B95,'Energy Prices'!$C$19:$C$24,0),MATCH(Calc_BAT!AT$6,'Energy Prices'!$F$11:$CJ$11,0))/100000,"")</f>
        <v/>
      </c>
      <c r="AU95" s="61" t="str">
        <f>IFERROR('Data Input - BAT'!AY85*INDEX('Energy Prices'!$F$19:$CJ$24,MATCH($B95,'Energy Prices'!$C$19:$C$24,0),MATCH(Calc_BAT!AU$6,'Energy Prices'!$F$11:$CJ$11,0))/100000,"")</f>
        <v/>
      </c>
      <c r="AV95" s="61" t="str">
        <f>IFERROR('Data Input - BAT'!AZ85*INDEX('Energy Prices'!$F$19:$CJ$24,MATCH($B95,'Energy Prices'!$C$19:$C$24,0),MATCH(Calc_BAT!AV$6,'Energy Prices'!$F$11:$CJ$11,0))/100000,"")</f>
        <v/>
      </c>
      <c r="AW95" s="61" t="str">
        <f>IFERROR('Data Input - BAT'!BA85*INDEX('Energy Prices'!$F$19:$CJ$24,MATCH($B95,'Energy Prices'!$C$19:$C$24,0),MATCH(Calc_BAT!AW$6,'Energy Prices'!$F$11:$CJ$11,0))/100000,"")</f>
        <v/>
      </c>
      <c r="AX95" s="61" t="str">
        <f>IFERROR('Data Input - BAT'!BB85*INDEX('Energy Prices'!$F$19:$CJ$24,MATCH($B95,'Energy Prices'!$C$19:$C$24,0),MATCH(Calc_BAT!AX$6,'Energy Prices'!$F$11:$CJ$11,0))/100000,"")</f>
        <v/>
      </c>
      <c r="AY95" s="61" t="str">
        <f>IFERROR('Data Input - BAT'!BC85*INDEX('Energy Prices'!$F$19:$CJ$24,MATCH($B95,'Energy Prices'!$C$19:$C$24,0),MATCH(Calc_BAT!AY$6,'Energy Prices'!$F$11:$CJ$11,0))/100000,"")</f>
        <v/>
      </c>
      <c r="AZ95" s="61" t="str">
        <f>IFERROR('Data Input - BAT'!BD85*INDEX('Energy Prices'!$F$19:$CJ$24,MATCH($B95,'Energy Prices'!$C$19:$C$24,0),MATCH(Calc_BAT!AZ$6,'Energy Prices'!$F$11:$CJ$11,0))/100000,"")</f>
        <v/>
      </c>
      <c r="BA95" s="61" t="str">
        <f>IFERROR('Data Input - BAT'!BE85*INDEX('Energy Prices'!$F$19:$CJ$24,MATCH($B95,'Energy Prices'!$C$19:$C$24,0),MATCH(Calc_BAT!BA$6,'Energy Prices'!$F$11:$CJ$11,0))/100000,"")</f>
        <v/>
      </c>
      <c r="BB95" s="61" t="str">
        <f>IFERROR('Data Input - BAT'!BF85*INDEX('Energy Prices'!$F$19:$CJ$24,MATCH($B95,'Energy Prices'!$C$19:$C$24,0),MATCH(Calc_BAT!BB$6,'Energy Prices'!$F$11:$CJ$11,0))/100000,"")</f>
        <v/>
      </c>
      <c r="BC95" s="61" t="str">
        <f>IFERROR('Data Input - BAT'!BG85*INDEX('Energy Prices'!$F$19:$CJ$24,MATCH($B95,'Energy Prices'!$C$19:$C$24,0),MATCH(Calc_BAT!BC$6,'Energy Prices'!$F$11:$CJ$11,0))/100000,"")</f>
        <v/>
      </c>
      <c r="BD95" s="61" t="str">
        <f>IFERROR('Data Input - BAT'!BH85*INDEX('Energy Prices'!$F$19:$CJ$24,MATCH($B95,'Energy Prices'!$C$19:$C$24,0),MATCH(Calc_BAT!BD$6,'Energy Prices'!$F$11:$CJ$11,0))/100000,"")</f>
        <v/>
      </c>
      <c r="BE95" s="61" t="str">
        <f>IFERROR('Data Input - BAT'!BI85*INDEX('Energy Prices'!$F$19:$CJ$24,MATCH($B95,'Energy Prices'!$C$19:$C$24,0),MATCH(Calc_BAT!BE$6,'Energy Prices'!$F$11:$CJ$11,0))/100000,"")</f>
        <v/>
      </c>
      <c r="BF95" s="61" t="str">
        <f>IFERROR('Data Input - BAT'!BJ85*INDEX('Energy Prices'!$F$19:$CJ$24,MATCH($B95,'Energy Prices'!$C$19:$C$24,0),MATCH(Calc_BAT!BF$6,'Energy Prices'!$F$11:$CJ$11,0))/100000,"")</f>
        <v/>
      </c>
      <c r="BG95" s="61" t="str">
        <f>IFERROR('Data Input - BAT'!BK85*INDEX('Energy Prices'!$F$19:$CJ$24,MATCH($B95,'Energy Prices'!$C$19:$C$24,0),MATCH(Calc_BAT!BG$6,'Energy Prices'!$F$11:$CJ$11,0))/100000,"")</f>
        <v/>
      </c>
      <c r="BH95" s="61" t="str">
        <f>IFERROR('Data Input - BAT'!BL85*INDEX('Energy Prices'!$F$19:$CJ$24,MATCH($B95,'Energy Prices'!$C$19:$C$24,0),MATCH(Calc_BAT!BH$6,'Energy Prices'!$F$11:$CJ$11,0))/100000,"")</f>
        <v/>
      </c>
      <c r="BI95" s="61" t="str">
        <f>IFERROR('Data Input - BAT'!BM85*INDEX('Energy Prices'!$F$19:$CJ$24,MATCH($B95,'Energy Prices'!$C$19:$C$24,0),MATCH(Calc_BAT!BI$6,'Energy Prices'!$F$11:$CJ$11,0))/100000,"")</f>
        <v/>
      </c>
      <c r="BJ95" s="61" t="str">
        <f>IFERROR('Data Input - BAT'!BN85*INDEX('Energy Prices'!$F$19:$CJ$24,MATCH($B95,'Energy Prices'!$C$19:$C$24,0),MATCH(Calc_BAT!BJ$6,'Energy Prices'!$F$11:$CJ$11,0))/100000,"")</f>
        <v/>
      </c>
      <c r="BK95" s="61" t="str">
        <f>IFERROR('Data Input - BAT'!BO85*INDEX('Energy Prices'!$F$19:$CJ$24,MATCH($B95,'Energy Prices'!$C$19:$C$24,0),MATCH(Calc_BAT!BK$6,'Energy Prices'!$F$11:$CJ$11,0))/100000,"")</f>
        <v/>
      </c>
      <c r="BL95" s="61" t="str">
        <f>IFERROR('Data Input - BAT'!BP85*INDEX('Energy Prices'!$F$19:$CJ$24,MATCH($B95,'Energy Prices'!$C$19:$C$24,0),MATCH(Calc_BAT!BL$6,'Energy Prices'!$F$11:$CJ$11,0))/100000,"")</f>
        <v/>
      </c>
      <c r="BM95" s="61" t="str">
        <f>IFERROR('Data Input - BAT'!BQ85*INDEX('Energy Prices'!$F$19:$CJ$24,MATCH($B95,'Energy Prices'!$C$19:$C$24,0),MATCH(Calc_BAT!BM$6,'Energy Prices'!$F$11:$CJ$11,0))/100000,"")</f>
        <v/>
      </c>
      <c r="BN95" s="61" t="str">
        <f>IFERROR('Data Input - BAT'!BR85*INDEX('Energy Prices'!$F$19:$CJ$24,MATCH($B95,'Energy Prices'!$C$19:$C$24,0),MATCH(Calc_BAT!BN$6,'Energy Prices'!$F$11:$CJ$11,0))/100000,"")</f>
        <v/>
      </c>
      <c r="BO95" s="61" t="str">
        <f>IFERROR('Data Input - BAT'!BS85*INDEX('Energy Prices'!$F$19:$CJ$24,MATCH($B95,'Energy Prices'!$C$19:$C$24,0),MATCH(Calc_BAT!BO$6,'Energy Prices'!$F$11:$CJ$11,0))/100000,"")</f>
        <v/>
      </c>
      <c r="BP95" s="61" t="str">
        <f>IFERROR('Data Input - BAT'!BT85*INDEX('Energy Prices'!$F$19:$CJ$24,MATCH($B95,'Energy Prices'!$C$19:$C$24,0),MATCH(Calc_BAT!BP$6,'Energy Prices'!$F$11:$CJ$11,0))/100000,"")</f>
        <v/>
      </c>
      <c r="BQ95" s="61" t="str">
        <f>IFERROR('Data Input - BAT'!BU85*INDEX('Energy Prices'!$F$19:$CJ$24,MATCH($B95,'Energy Prices'!$C$19:$C$24,0),MATCH(Calc_BAT!BQ$6,'Energy Prices'!$F$11:$CJ$11,0))/100000,"")</f>
        <v/>
      </c>
      <c r="BR95" s="61" t="str">
        <f>IFERROR('Data Input - BAT'!BV85*INDEX('Energy Prices'!$F$19:$CJ$24,MATCH($B95,'Energy Prices'!$C$19:$C$24,0),MATCH(Calc_BAT!BR$6,'Energy Prices'!$F$11:$CJ$11,0))/100000,"")</f>
        <v/>
      </c>
      <c r="BS95" s="61" t="str">
        <f>IFERROR('Data Input - BAT'!BW85*INDEX('Energy Prices'!$F$19:$CJ$24,MATCH($B95,'Energy Prices'!$C$19:$C$24,0),MATCH(Calc_BAT!BS$6,'Energy Prices'!$F$11:$CJ$11,0))/100000,"")</f>
        <v/>
      </c>
      <c r="BT95" s="61" t="str">
        <f>IFERROR('Data Input - BAT'!BX85*INDEX('Energy Prices'!$F$19:$CJ$24,MATCH($B95,'Energy Prices'!$C$19:$C$24,0),MATCH(Calc_BAT!BT$6,'Energy Prices'!$F$11:$CJ$11,0))/100000,"")</f>
        <v/>
      </c>
      <c r="BU95" s="61" t="str">
        <f>IFERROR('Data Input - BAT'!BY85*INDEX('Energy Prices'!$F$19:$CJ$24,MATCH($B95,'Energy Prices'!$C$19:$C$24,0),MATCH(Calc_BAT!BU$6,'Energy Prices'!$F$11:$CJ$11,0))/100000,"")</f>
        <v/>
      </c>
      <c r="BV95" s="61" t="str">
        <f>IFERROR('Data Input - BAT'!BZ85*INDEX('Energy Prices'!$F$19:$CJ$24,MATCH($B95,'Energy Prices'!$C$19:$C$24,0),MATCH(Calc_BAT!BV$6,'Energy Prices'!$F$11:$CJ$11,0))/100000,"")</f>
        <v/>
      </c>
      <c r="BW95" s="61" t="str">
        <f>IFERROR('Data Input - BAT'!CA85*INDEX('Energy Prices'!$F$19:$CJ$24,MATCH($B95,'Energy Prices'!$C$19:$C$24,0),MATCH(Calc_BAT!BW$6,'Energy Prices'!$F$11:$CJ$11,0))/100000,"")</f>
        <v/>
      </c>
      <c r="BX95" s="61" t="str">
        <f>IFERROR('Data Input - BAT'!CB85*INDEX('Energy Prices'!$F$19:$CJ$24,MATCH($B95,'Energy Prices'!$C$19:$C$24,0),MATCH(Calc_BAT!BX$6,'Energy Prices'!$F$11:$CJ$11,0))/100000,"")</f>
        <v/>
      </c>
      <c r="BY95" s="61" t="str">
        <f>IFERROR('Data Input - BAT'!CC85*INDEX('Energy Prices'!$F$19:$CJ$24,MATCH($B95,'Energy Prices'!$C$19:$C$24,0),MATCH(Calc_BAT!BY$6,'Energy Prices'!$F$11:$CJ$11,0))/100000,"")</f>
        <v/>
      </c>
      <c r="BZ95" s="61" t="str">
        <f>IFERROR('Data Input - BAT'!CD85*INDEX('Energy Prices'!$F$19:$CJ$24,MATCH($B95,'Energy Prices'!$C$19:$C$24,0),MATCH(Calc_BAT!BZ$6,'Energy Prices'!$F$11:$CJ$11,0))/100000,"")</f>
        <v/>
      </c>
      <c r="CA95" s="61" t="str">
        <f>IFERROR('Data Input - BAT'!CE85*INDEX('Energy Prices'!$F$19:$CJ$24,MATCH($B95,'Energy Prices'!$C$19:$C$24,0),MATCH(Calc_BAT!CA$6,'Energy Prices'!$F$11:$CJ$11,0))/100000,"")</f>
        <v/>
      </c>
      <c r="CB95" s="61" t="str">
        <f>IFERROR('Data Input - BAT'!CF85*INDEX('Energy Prices'!$F$19:$CJ$24,MATCH($B95,'Energy Prices'!$C$19:$C$24,0),MATCH(Calc_BAT!CB$6,'Energy Prices'!$F$11:$CJ$11,0))/100000,"")</f>
        <v/>
      </c>
      <c r="CC95" s="61" t="str">
        <f>IFERROR('Data Input - BAT'!CG85*INDEX('Energy Prices'!$F$19:$CJ$24,MATCH($B95,'Energy Prices'!$C$19:$C$24,0),MATCH(Calc_BAT!CC$6,'Energy Prices'!$F$11:$CJ$11,0))/100000,"")</f>
        <v/>
      </c>
      <c r="CD95" s="61" t="str">
        <f>IFERROR('Data Input - BAT'!CH85*INDEX('Energy Prices'!$F$19:$CJ$24,MATCH($B95,'Energy Prices'!$C$19:$C$24,0),MATCH(Calc_BAT!CD$6,'Energy Prices'!$F$11:$CJ$11,0))/100000,"")</f>
        <v/>
      </c>
      <c r="CE95" s="61" t="str">
        <f>IFERROR('Data Input - BAT'!CI85*INDEX('Energy Prices'!$F$19:$CJ$24,MATCH($B95,'Energy Prices'!$C$19:$C$24,0),MATCH(Calc_BAT!CE$6,'Energy Prices'!$F$11:$CJ$11,0))/100000,"")</f>
        <v/>
      </c>
      <c r="CF95" s="61" t="str">
        <f>IFERROR('Data Input - BAT'!CJ85*INDEX('Energy Prices'!$F$19:$CJ$24,MATCH($B95,'Energy Prices'!$C$19:$C$24,0),MATCH(Calc_BAT!CF$6,'Energy Prices'!$F$11:$CJ$11,0))/100000,"")</f>
        <v/>
      </c>
      <c r="CG95" s="61" t="str">
        <f>IFERROR('Data Input - BAT'!CK85*INDEX('Energy Prices'!$F$19:$CJ$24,MATCH($B95,'Energy Prices'!$C$19:$C$24,0),MATCH(Calc_BAT!CG$6,'Energy Prices'!$F$11:$CJ$11,0))/100000,"")</f>
        <v/>
      </c>
      <c r="CH95" s="61" t="str">
        <f>IFERROR('Data Input - BAT'!CL85*INDEX('Energy Prices'!$F$19:$CJ$24,MATCH($B95,'Energy Prices'!$C$19:$C$24,0),MATCH(Calc_BAT!CH$6,'Energy Prices'!$F$11:$CJ$11,0))/100000,"")</f>
        <v/>
      </c>
      <c r="CI95" s="61" t="str">
        <f>IFERROR('Data Input - BAT'!CM85*INDEX('Energy Prices'!$F$19:$CJ$24,MATCH($B95,'Energy Prices'!$C$19:$C$24,0),MATCH(Calc_BAT!CI$6,'Energy Prices'!$F$11:$CJ$11,0))/100000,"")</f>
        <v/>
      </c>
      <c r="CJ95" s="61" t="str">
        <f>IFERROR('Data Input - BAT'!CN85*INDEX('Energy Prices'!$F$19:$CJ$24,MATCH($B95,'Energy Prices'!$C$19:$C$24,0),MATCH(Calc_BAT!CJ$6,'Energy Prices'!$F$11:$CJ$11,0))/100000,"")</f>
        <v/>
      </c>
      <c r="CK95" s="61" t="str">
        <f>IFERROR('Data Input - BAT'!CO85*INDEX('Energy Prices'!$F$19:$CJ$24,MATCH($B95,'Energy Prices'!$C$19:$C$24,0),MATCH(Calc_BAT!CK$6,'Energy Prices'!$F$11:$CJ$11,0))/100000,"")</f>
        <v/>
      </c>
      <c r="CL95" s="61" t="str">
        <f>IFERROR('Data Input - BAT'!CP85*INDEX('Energy Prices'!$F$19:$CJ$24,MATCH($B95,'Energy Prices'!$C$19:$C$24,0),MATCH(Calc_BAT!CL$6,'Energy Prices'!$F$11:$CJ$11,0))/100000,"")</f>
        <v/>
      </c>
      <c r="CM95" s="61" t="str">
        <f>IFERROR('Data Input - BAT'!CQ85*INDEX('Energy Prices'!$F$19:$CJ$24,MATCH($B95,'Energy Prices'!$C$19:$C$24,0),MATCH(Calc_BAT!CM$6,'Energy Prices'!$F$11:$CJ$11,0))/100000,"")</f>
        <v/>
      </c>
      <c r="CN95" s="61" t="str">
        <f>IFERROR('Data Input - BAT'!CR85*INDEX('Energy Prices'!$F$19:$CJ$24,MATCH($B95,'Energy Prices'!$C$19:$C$24,0),MATCH(Calc_BAT!CN$6,'Energy Prices'!$F$11:$CJ$11,0))/100000,"")</f>
        <v/>
      </c>
      <c r="CO95" s="61" t="str">
        <f>IFERROR('Data Input - BAT'!CS85*INDEX('Energy Prices'!$F$19:$CJ$24,MATCH($B95,'Energy Prices'!$C$19:$C$24,0),MATCH(Calc_BAT!CO$6,'Energy Prices'!$F$11:$CJ$11,0))/100000,"")</f>
        <v/>
      </c>
      <c r="CP95" s="61" t="str">
        <f>IFERROR('Data Input - BAT'!CT85*INDEX('Energy Prices'!$F$19:$CJ$24,MATCH($B95,'Energy Prices'!$C$19:$C$24,0),MATCH(Calc_BAT!CP$6,'Energy Prices'!$F$11:$CJ$11,0))/100000,"")</f>
        <v/>
      </c>
      <c r="CQ95" s="61" t="str">
        <f>IFERROR('Data Input - BAT'!CU85*INDEX('Energy Prices'!$F$19:$CJ$24,MATCH($B95,'Energy Prices'!$C$19:$C$24,0),MATCH(Calc_BAT!CQ$6,'Energy Prices'!$F$11:$CJ$11,0))/100000,"")</f>
        <v/>
      </c>
      <c r="CR95" s="61" t="str">
        <f>IFERROR('Data Input - BAT'!CV85*INDEX('Energy Prices'!$F$19:$CJ$24,MATCH($B95,'Energy Prices'!$C$19:$C$24,0),MATCH(Calc_BAT!CR$6,'Energy Prices'!$F$11:$CJ$11,0))/100000,"")</f>
        <v/>
      </c>
      <c r="CS95" s="61" t="str">
        <f>IFERROR('Data Input - BAT'!CW85*INDEX('Energy Prices'!$F$19:$CJ$24,MATCH($B95,'Energy Prices'!$C$19:$C$24,0),MATCH(Calc_BAT!CS$6,'Energy Prices'!$F$11:$CJ$11,0))/100000,"")</f>
        <v/>
      </c>
      <c r="CT95" s="61" t="str">
        <f>IFERROR('Data Input - BAT'!CX85*INDEX('Energy Prices'!$F$19:$CJ$24,MATCH($B95,'Energy Prices'!$C$19:$C$24,0),MATCH(Calc_BAT!CT$6,'Energy Prices'!$F$11:$CJ$11,0))/100000,"")</f>
        <v/>
      </c>
      <c r="CU95" s="61" t="str">
        <f>IFERROR('Data Input - BAT'!CY85*INDEX('Energy Prices'!$F$19:$CJ$24,MATCH($B95,'Energy Prices'!$C$19:$C$24,0),MATCH(Calc_BAT!CU$6,'Energy Prices'!$F$11:$CJ$11,0))/100000,"")</f>
        <v/>
      </c>
      <c r="CV95" s="61" t="str">
        <f>IFERROR('Data Input - BAT'!CZ85*INDEX('Energy Prices'!$F$19:$CJ$24,MATCH($B95,'Energy Prices'!$C$19:$C$24,0),MATCH(Calc_BAT!CV$6,'Energy Prices'!$F$11:$CJ$11,0))/100000,"")</f>
        <v/>
      </c>
      <c r="CW95" s="61" t="str">
        <f>IFERROR('Data Input - BAT'!DA85*INDEX('Energy Prices'!$F$19:$CJ$24,MATCH($B95,'Energy Prices'!$C$19:$C$24,0),MATCH(Calc_BAT!CW$6,'Energy Prices'!$F$11:$CJ$11,0))/100000,"")</f>
        <v/>
      </c>
      <c r="CX95" s="61" t="str">
        <f>IFERROR('Data Input - BAT'!DB85*INDEX('Energy Prices'!$F$19:$CJ$24,MATCH($B95,'Energy Prices'!$C$19:$C$24,0),MATCH(Calc_BAT!CX$6,'Energy Prices'!$F$11:$CJ$11,0))/100000,"")</f>
        <v/>
      </c>
      <c r="CY95" s="61" t="str">
        <f>IFERROR('Data Input - BAT'!DC85*INDEX('Energy Prices'!$F$19:$CJ$24,MATCH($B95,'Energy Prices'!$C$19:$C$24,0),MATCH(Calc_BAT!CY$6,'Energy Prices'!$F$11:$CJ$11,0))/100000,"")</f>
        <v/>
      </c>
      <c r="CZ95" s="391"/>
    </row>
    <row r="96" spans="1:104" x14ac:dyDescent="0.25">
      <c r="B96" s="393" t="s">
        <v>115</v>
      </c>
      <c r="C96" s="9" t="s">
        <v>1117</v>
      </c>
      <c r="D96" s="61" t="str">
        <f>IFERROR('Data Input - BAT'!H86*INDEX('Energy Prices'!$F$19:$CJ$24,MATCH($B96,'Energy Prices'!$C$19:$C$24,0),MATCH(Calc_BAT!D$6,'Energy Prices'!$F$11:$CJ$11,0))/100000,"")</f>
        <v/>
      </c>
      <c r="E96" s="61" t="str">
        <f>IFERROR('Data Input - BAT'!I86*INDEX('Energy Prices'!$F$19:$CJ$24,MATCH($B96,'Energy Prices'!$C$19:$C$24,0),MATCH(Calc_BAT!E$6,'Energy Prices'!$F$11:$CJ$11,0))/100000,"")</f>
        <v/>
      </c>
      <c r="F96" s="61" t="str">
        <f>IFERROR('Data Input - BAT'!J86*INDEX('Energy Prices'!$F$19:$CJ$24,MATCH($B96,'Energy Prices'!$C$19:$C$24,0),MATCH(Calc_BAT!F$6,'Energy Prices'!$F$11:$CJ$11,0))/100000,"")</f>
        <v/>
      </c>
      <c r="G96" s="61" t="str">
        <f>IFERROR('Data Input - BAT'!K86*INDEX('Energy Prices'!$F$19:$CJ$24,MATCH($B96,'Energy Prices'!$C$19:$C$24,0),MATCH(Calc_BAT!G$6,'Energy Prices'!$F$11:$CJ$11,0))/100000,"")</f>
        <v/>
      </c>
      <c r="H96" s="61" t="str">
        <f>IFERROR('Data Input - BAT'!L86*INDEX('Energy Prices'!$F$19:$CJ$24,MATCH($B96,'Energy Prices'!$C$19:$C$24,0),MATCH(Calc_BAT!H$6,'Energy Prices'!$F$11:$CJ$11,0))/100000,"")</f>
        <v/>
      </c>
      <c r="I96" s="61" t="str">
        <f>IFERROR('Data Input - BAT'!M86*INDEX('Energy Prices'!$F$19:$CJ$24,MATCH($B96,'Energy Prices'!$C$19:$C$24,0),MATCH(Calc_BAT!I$6,'Energy Prices'!$F$11:$CJ$11,0))/100000,"")</f>
        <v/>
      </c>
      <c r="J96" s="61" t="str">
        <f>IFERROR('Data Input - BAT'!N86*INDEX('Energy Prices'!$F$19:$CJ$24,MATCH($B96,'Energy Prices'!$C$19:$C$24,0),MATCH(Calc_BAT!J$6,'Energy Prices'!$F$11:$CJ$11,0))/100000,"")</f>
        <v/>
      </c>
      <c r="K96" s="61" t="str">
        <f>IFERROR('Data Input - BAT'!O86*INDEX('Energy Prices'!$F$19:$CJ$24,MATCH($B96,'Energy Prices'!$C$19:$C$24,0),MATCH(Calc_BAT!K$6,'Energy Prices'!$F$11:$CJ$11,0))/100000,"")</f>
        <v/>
      </c>
      <c r="L96" s="61" t="str">
        <f>IFERROR('Data Input - BAT'!P86*INDEX('Energy Prices'!$F$19:$CJ$24,MATCH($B96,'Energy Prices'!$C$19:$C$24,0),MATCH(Calc_BAT!L$6,'Energy Prices'!$F$11:$CJ$11,0))/100000,"")</f>
        <v/>
      </c>
      <c r="M96" s="61" t="str">
        <f>IFERROR('Data Input - BAT'!Q86*INDEX('Energy Prices'!$F$19:$CJ$24,MATCH($B96,'Energy Prices'!$C$19:$C$24,0),MATCH(Calc_BAT!M$6,'Energy Prices'!$F$11:$CJ$11,0))/100000,"")</f>
        <v/>
      </c>
      <c r="N96" s="61" t="str">
        <f>IFERROR('Data Input - BAT'!R86*INDEX('Energy Prices'!$F$19:$CJ$24,MATCH($B96,'Energy Prices'!$C$19:$C$24,0),MATCH(Calc_BAT!N$6,'Energy Prices'!$F$11:$CJ$11,0))/100000,"")</f>
        <v/>
      </c>
      <c r="O96" s="61" t="str">
        <f>IFERROR('Data Input - BAT'!S86*INDEX('Energy Prices'!$F$19:$CJ$24,MATCH($B96,'Energy Prices'!$C$19:$C$24,0),MATCH(Calc_BAT!O$6,'Energy Prices'!$F$11:$CJ$11,0))/100000,"")</f>
        <v/>
      </c>
      <c r="P96" s="61" t="str">
        <f>IFERROR('Data Input - BAT'!T86*INDEX('Energy Prices'!$F$19:$CJ$24,MATCH($B96,'Energy Prices'!$C$19:$C$24,0),MATCH(Calc_BAT!P$6,'Energy Prices'!$F$11:$CJ$11,0))/100000,"")</f>
        <v/>
      </c>
      <c r="Q96" s="61" t="str">
        <f>IFERROR('Data Input - BAT'!U86*INDEX('Energy Prices'!$F$19:$CJ$24,MATCH($B96,'Energy Prices'!$C$19:$C$24,0),MATCH(Calc_BAT!Q$6,'Energy Prices'!$F$11:$CJ$11,0))/100000,"")</f>
        <v/>
      </c>
      <c r="R96" s="61" t="str">
        <f>IFERROR('Data Input - BAT'!V86*INDEX('Energy Prices'!$F$19:$CJ$24,MATCH($B96,'Energy Prices'!$C$19:$C$24,0),MATCH(Calc_BAT!R$6,'Energy Prices'!$F$11:$CJ$11,0))/100000,"")</f>
        <v/>
      </c>
      <c r="S96" s="61" t="str">
        <f>IFERROR('Data Input - BAT'!W86*INDEX('Energy Prices'!$F$19:$CJ$24,MATCH($B96,'Energy Prices'!$C$19:$C$24,0),MATCH(Calc_BAT!S$6,'Energy Prices'!$F$11:$CJ$11,0))/100000,"")</f>
        <v/>
      </c>
      <c r="T96" s="61" t="str">
        <f>IFERROR('Data Input - BAT'!X86*INDEX('Energy Prices'!$F$19:$CJ$24,MATCH($B96,'Energy Prices'!$C$19:$C$24,0),MATCH(Calc_BAT!T$6,'Energy Prices'!$F$11:$CJ$11,0))/100000,"")</f>
        <v/>
      </c>
      <c r="U96" s="61" t="str">
        <f>IFERROR('Data Input - BAT'!Y86*INDEX('Energy Prices'!$F$19:$CJ$24,MATCH($B96,'Energy Prices'!$C$19:$C$24,0),MATCH(Calc_BAT!U$6,'Energy Prices'!$F$11:$CJ$11,0))/100000,"")</f>
        <v/>
      </c>
      <c r="V96" s="61" t="str">
        <f>IFERROR('Data Input - BAT'!Z86*INDEX('Energy Prices'!$F$19:$CJ$24,MATCH($B96,'Energy Prices'!$C$19:$C$24,0),MATCH(Calc_BAT!V$6,'Energy Prices'!$F$11:$CJ$11,0))/100000,"")</f>
        <v/>
      </c>
      <c r="W96" s="61" t="str">
        <f>IFERROR('Data Input - BAT'!AA86*INDEX('Energy Prices'!$F$19:$CJ$24,MATCH($B96,'Energy Prices'!$C$19:$C$24,0),MATCH(Calc_BAT!W$6,'Energy Prices'!$F$11:$CJ$11,0))/100000,"")</f>
        <v/>
      </c>
      <c r="X96" s="61" t="str">
        <f>IFERROR('Data Input - BAT'!AB86*INDEX('Energy Prices'!$F$19:$CJ$24,MATCH($B96,'Energy Prices'!$C$19:$C$24,0),MATCH(Calc_BAT!X$6,'Energy Prices'!$F$11:$CJ$11,0))/100000,"")</f>
        <v/>
      </c>
      <c r="Y96" s="61" t="str">
        <f>IFERROR('Data Input - BAT'!AC86*INDEX('Energy Prices'!$F$19:$CJ$24,MATCH($B96,'Energy Prices'!$C$19:$C$24,0),MATCH(Calc_BAT!Y$6,'Energy Prices'!$F$11:$CJ$11,0))/100000,"")</f>
        <v/>
      </c>
      <c r="Z96" s="61" t="str">
        <f>IFERROR('Data Input - BAT'!AD86*INDEX('Energy Prices'!$F$19:$CJ$24,MATCH($B96,'Energy Prices'!$C$19:$C$24,0),MATCH(Calc_BAT!Z$6,'Energy Prices'!$F$11:$CJ$11,0))/100000,"")</f>
        <v/>
      </c>
      <c r="AA96" s="61" t="str">
        <f>IFERROR('Data Input - BAT'!AE86*INDEX('Energy Prices'!$F$19:$CJ$24,MATCH($B96,'Energy Prices'!$C$19:$C$24,0),MATCH(Calc_BAT!AA$6,'Energy Prices'!$F$11:$CJ$11,0))/100000,"")</f>
        <v/>
      </c>
      <c r="AB96" s="61" t="str">
        <f>IFERROR('Data Input - BAT'!AF86*INDEX('Energy Prices'!$F$19:$CJ$24,MATCH($B96,'Energy Prices'!$C$19:$C$24,0),MATCH(Calc_BAT!AB$6,'Energy Prices'!$F$11:$CJ$11,0))/100000,"")</f>
        <v/>
      </c>
      <c r="AC96" s="61" t="str">
        <f>IFERROR('Data Input - BAT'!AG86*INDEX('Energy Prices'!$F$19:$CJ$24,MATCH($B96,'Energy Prices'!$C$19:$C$24,0),MATCH(Calc_BAT!AC$6,'Energy Prices'!$F$11:$CJ$11,0))/100000,"")</f>
        <v/>
      </c>
      <c r="AD96" s="61" t="str">
        <f>IFERROR('Data Input - BAT'!AH86*INDEX('Energy Prices'!$F$19:$CJ$24,MATCH($B96,'Energy Prices'!$C$19:$C$24,0),MATCH(Calc_BAT!AD$6,'Energy Prices'!$F$11:$CJ$11,0))/100000,"")</f>
        <v/>
      </c>
      <c r="AE96" s="61" t="str">
        <f>IFERROR('Data Input - BAT'!AI86*INDEX('Energy Prices'!$F$19:$CJ$24,MATCH($B96,'Energy Prices'!$C$19:$C$24,0),MATCH(Calc_BAT!AE$6,'Energy Prices'!$F$11:$CJ$11,0))/100000,"")</f>
        <v/>
      </c>
      <c r="AF96" s="61" t="str">
        <f>IFERROR('Data Input - BAT'!AJ86*INDEX('Energy Prices'!$F$19:$CJ$24,MATCH($B96,'Energy Prices'!$C$19:$C$24,0),MATCH(Calc_BAT!AF$6,'Energy Prices'!$F$11:$CJ$11,0))/100000,"")</f>
        <v/>
      </c>
      <c r="AG96" s="61" t="str">
        <f>IFERROR('Data Input - BAT'!AK86*INDEX('Energy Prices'!$F$19:$CJ$24,MATCH($B96,'Energy Prices'!$C$19:$C$24,0),MATCH(Calc_BAT!AG$6,'Energy Prices'!$F$11:$CJ$11,0))/100000,"")</f>
        <v/>
      </c>
      <c r="AH96" s="61" t="str">
        <f>IFERROR('Data Input - BAT'!AL86*INDEX('Energy Prices'!$F$19:$CJ$24,MATCH($B96,'Energy Prices'!$C$19:$C$24,0),MATCH(Calc_BAT!AH$6,'Energy Prices'!$F$11:$CJ$11,0))/100000,"")</f>
        <v/>
      </c>
      <c r="AI96" s="61" t="str">
        <f>IFERROR('Data Input - BAT'!AM86*INDEX('Energy Prices'!$F$19:$CJ$24,MATCH($B96,'Energy Prices'!$C$19:$C$24,0),MATCH(Calc_BAT!AI$6,'Energy Prices'!$F$11:$CJ$11,0))/100000,"")</f>
        <v/>
      </c>
      <c r="AJ96" s="61" t="str">
        <f>IFERROR('Data Input - BAT'!AN86*INDEX('Energy Prices'!$F$19:$CJ$24,MATCH($B96,'Energy Prices'!$C$19:$C$24,0),MATCH(Calc_BAT!AJ$6,'Energy Prices'!$F$11:$CJ$11,0))/100000,"")</f>
        <v/>
      </c>
      <c r="AK96" s="61" t="str">
        <f>IFERROR('Data Input - BAT'!AO86*INDEX('Energy Prices'!$F$19:$CJ$24,MATCH($B96,'Energy Prices'!$C$19:$C$24,0),MATCH(Calc_BAT!AK$6,'Energy Prices'!$F$11:$CJ$11,0))/100000,"")</f>
        <v/>
      </c>
      <c r="AL96" s="61" t="str">
        <f>IFERROR('Data Input - BAT'!AP86*INDEX('Energy Prices'!$F$19:$CJ$24,MATCH($B96,'Energy Prices'!$C$19:$C$24,0),MATCH(Calc_BAT!AL$6,'Energy Prices'!$F$11:$CJ$11,0))/100000,"")</f>
        <v/>
      </c>
      <c r="AM96" s="61" t="str">
        <f>IFERROR('Data Input - BAT'!AQ86*INDEX('Energy Prices'!$F$19:$CJ$24,MATCH($B96,'Energy Prices'!$C$19:$C$24,0),MATCH(Calc_BAT!AM$6,'Energy Prices'!$F$11:$CJ$11,0))/100000,"")</f>
        <v/>
      </c>
      <c r="AN96" s="61" t="str">
        <f>IFERROR('Data Input - BAT'!AR86*INDEX('Energy Prices'!$F$19:$CJ$24,MATCH($B96,'Energy Prices'!$C$19:$C$24,0),MATCH(Calc_BAT!AN$6,'Energy Prices'!$F$11:$CJ$11,0))/100000,"")</f>
        <v/>
      </c>
      <c r="AO96" s="61" t="str">
        <f>IFERROR('Data Input - BAT'!AS86*INDEX('Energy Prices'!$F$19:$CJ$24,MATCH($B96,'Energy Prices'!$C$19:$C$24,0),MATCH(Calc_BAT!AO$6,'Energy Prices'!$F$11:$CJ$11,0))/100000,"")</f>
        <v/>
      </c>
      <c r="AP96" s="61" t="str">
        <f>IFERROR('Data Input - BAT'!AT86*INDEX('Energy Prices'!$F$19:$CJ$24,MATCH($B96,'Energy Prices'!$C$19:$C$24,0),MATCH(Calc_BAT!AP$6,'Energy Prices'!$F$11:$CJ$11,0))/100000,"")</f>
        <v/>
      </c>
      <c r="AQ96" s="61" t="str">
        <f>IFERROR('Data Input - BAT'!AU86*INDEX('Energy Prices'!$F$19:$CJ$24,MATCH($B96,'Energy Prices'!$C$19:$C$24,0),MATCH(Calc_BAT!AQ$6,'Energy Prices'!$F$11:$CJ$11,0))/100000,"")</f>
        <v/>
      </c>
      <c r="AR96" s="61" t="str">
        <f>IFERROR('Data Input - BAT'!AV86*INDEX('Energy Prices'!$F$19:$CJ$24,MATCH($B96,'Energy Prices'!$C$19:$C$24,0),MATCH(Calc_BAT!AR$6,'Energy Prices'!$F$11:$CJ$11,0))/100000,"")</f>
        <v/>
      </c>
      <c r="AS96" s="61" t="str">
        <f>IFERROR('Data Input - BAT'!AW86*INDEX('Energy Prices'!$F$19:$CJ$24,MATCH($B96,'Energy Prices'!$C$19:$C$24,0),MATCH(Calc_BAT!AS$6,'Energy Prices'!$F$11:$CJ$11,0))/100000,"")</f>
        <v/>
      </c>
      <c r="AT96" s="61" t="str">
        <f>IFERROR('Data Input - BAT'!AX86*INDEX('Energy Prices'!$F$19:$CJ$24,MATCH($B96,'Energy Prices'!$C$19:$C$24,0),MATCH(Calc_BAT!AT$6,'Energy Prices'!$F$11:$CJ$11,0))/100000,"")</f>
        <v/>
      </c>
      <c r="AU96" s="61" t="str">
        <f>IFERROR('Data Input - BAT'!AY86*INDEX('Energy Prices'!$F$19:$CJ$24,MATCH($B96,'Energy Prices'!$C$19:$C$24,0),MATCH(Calc_BAT!AU$6,'Energy Prices'!$F$11:$CJ$11,0))/100000,"")</f>
        <v/>
      </c>
      <c r="AV96" s="61" t="str">
        <f>IFERROR('Data Input - BAT'!AZ86*INDEX('Energy Prices'!$F$19:$CJ$24,MATCH($B96,'Energy Prices'!$C$19:$C$24,0),MATCH(Calc_BAT!AV$6,'Energy Prices'!$F$11:$CJ$11,0))/100000,"")</f>
        <v/>
      </c>
      <c r="AW96" s="61" t="str">
        <f>IFERROR('Data Input - BAT'!BA86*INDEX('Energy Prices'!$F$19:$CJ$24,MATCH($B96,'Energy Prices'!$C$19:$C$24,0),MATCH(Calc_BAT!AW$6,'Energy Prices'!$F$11:$CJ$11,0))/100000,"")</f>
        <v/>
      </c>
      <c r="AX96" s="61" t="str">
        <f>IFERROR('Data Input - BAT'!BB86*INDEX('Energy Prices'!$F$19:$CJ$24,MATCH($B96,'Energy Prices'!$C$19:$C$24,0),MATCH(Calc_BAT!AX$6,'Energy Prices'!$F$11:$CJ$11,0))/100000,"")</f>
        <v/>
      </c>
      <c r="AY96" s="61" t="str">
        <f>IFERROR('Data Input - BAT'!BC86*INDEX('Energy Prices'!$F$19:$CJ$24,MATCH($B96,'Energy Prices'!$C$19:$C$24,0),MATCH(Calc_BAT!AY$6,'Energy Prices'!$F$11:$CJ$11,0))/100000,"")</f>
        <v/>
      </c>
      <c r="AZ96" s="61" t="str">
        <f>IFERROR('Data Input - BAT'!BD86*INDEX('Energy Prices'!$F$19:$CJ$24,MATCH($B96,'Energy Prices'!$C$19:$C$24,0),MATCH(Calc_BAT!AZ$6,'Energy Prices'!$F$11:$CJ$11,0))/100000,"")</f>
        <v/>
      </c>
      <c r="BA96" s="61" t="str">
        <f>IFERROR('Data Input - BAT'!BE86*INDEX('Energy Prices'!$F$19:$CJ$24,MATCH($B96,'Energy Prices'!$C$19:$C$24,0),MATCH(Calc_BAT!BA$6,'Energy Prices'!$F$11:$CJ$11,0))/100000,"")</f>
        <v/>
      </c>
      <c r="BB96" s="61" t="str">
        <f>IFERROR('Data Input - BAT'!BF86*INDEX('Energy Prices'!$F$19:$CJ$24,MATCH($B96,'Energy Prices'!$C$19:$C$24,0),MATCH(Calc_BAT!BB$6,'Energy Prices'!$F$11:$CJ$11,0))/100000,"")</f>
        <v/>
      </c>
      <c r="BC96" s="61" t="str">
        <f>IFERROR('Data Input - BAT'!BG86*INDEX('Energy Prices'!$F$19:$CJ$24,MATCH($B96,'Energy Prices'!$C$19:$C$24,0),MATCH(Calc_BAT!BC$6,'Energy Prices'!$F$11:$CJ$11,0))/100000,"")</f>
        <v/>
      </c>
      <c r="BD96" s="61" t="str">
        <f>IFERROR('Data Input - BAT'!BH86*INDEX('Energy Prices'!$F$19:$CJ$24,MATCH($B96,'Energy Prices'!$C$19:$C$24,0),MATCH(Calc_BAT!BD$6,'Energy Prices'!$F$11:$CJ$11,0))/100000,"")</f>
        <v/>
      </c>
      <c r="BE96" s="61" t="str">
        <f>IFERROR('Data Input - BAT'!BI86*INDEX('Energy Prices'!$F$19:$CJ$24,MATCH($B96,'Energy Prices'!$C$19:$C$24,0),MATCH(Calc_BAT!BE$6,'Energy Prices'!$F$11:$CJ$11,0))/100000,"")</f>
        <v/>
      </c>
      <c r="BF96" s="61" t="str">
        <f>IFERROR('Data Input - BAT'!BJ86*INDEX('Energy Prices'!$F$19:$CJ$24,MATCH($B96,'Energy Prices'!$C$19:$C$24,0),MATCH(Calc_BAT!BF$6,'Energy Prices'!$F$11:$CJ$11,0))/100000,"")</f>
        <v/>
      </c>
      <c r="BG96" s="61" t="str">
        <f>IFERROR('Data Input - BAT'!BK86*INDEX('Energy Prices'!$F$19:$CJ$24,MATCH($B96,'Energy Prices'!$C$19:$C$24,0),MATCH(Calc_BAT!BG$6,'Energy Prices'!$F$11:$CJ$11,0))/100000,"")</f>
        <v/>
      </c>
      <c r="BH96" s="61" t="str">
        <f>IFERROR('Data Input - BAT'!BL86*INDEX('Energy Prices'!$F$19:$CJ$24,MATCH($B96,'Energy Prices'!$C$19:$C$24,0),MATCH(Calc_BAT!BH$6,'Energy Prices'!$F$11:$CJ$11,0))/100000,"")</f>
        <v/>
      </c>
      <c r="BI96" s="61" t="str">
        <f>IFERROR('Data Input - BAT'!BM86*INDEX('Energy Prices'!$F$19:$CJ$24,MATCH($B96,'Energy Prices'!$C$19:$C$24,0),MATCH(Calc_BAT!BI$6,'Energy Prices'!$F$11:$CJ$11,0))/100000,"")</f>
        <v/>
      </c>
      <c r="BJ96" s="61" t="str">
        <f>IFERROR('Data Input - BAT'!BN86*INDEX('Energy Prices'!$F$19:$CJ$24,MATCH($B96,'Energy Prices'!$C$19:$C$24,0),MATCH(Calc_BAT!BJ$6,'Energy Prices'!$F$11:$CJ$11,0))/100000,"")</f>
        <v/>
      </c>
      <c r="BK96" s="61" t="str">
        <f>IFERROR('Data Input - BAT'!BO86*INDEX('Energy Prices'!$F$19:$CJ$24,MATCH($B96,'Energy Prices'!$C$19:$C$24,0),MATCH(Calc_BAT!BK$6,'Energy Prices'!$F$11:$CJ$11,0))/100000,"")</f>
        <v/>
      </c>
      <c r="BL96" s="61" t="str">
        <f>IFERROR('Data Input - BAT'!BP86*INDEX('Energy Prices'!$F$19:$CJ$24,MATCH($B96,'Energy Prices'!$C$19:$C$24,0),MATCH(Calc_BAT!BL$6,'Energy Prices'!$F$11:$CJ$11,0))/100000,"")</f>
        <v/>
      </c>
      <c r="BM96" s="61" t="str">
        <f>IFERROR('Data Input - BAT'!BQ86*INDEX('Energy Prices'!$F$19:$CJ$24,MATCH($B96,'Energy Prices'!$C$19:$C$24,0),MATCH(Calc_BAT!BM$6,'Energy Prices'!$F$11:$CJ$11,0))/100000,"")</f>
        <v/>
      </c>
      <c r="BN96" s="61" t="str">
        <f>IFERROR('Data Input - BAT'!BR86*INDEX('Energy Prices'!$F$19:$CJ$24,MATCH($B96,'Energy Prices'!$C$19:$C$24,0),MATCH(Calc_BAT!BN$6,'Energy Prices'!$F$11:$CJ$11,0))/100000,"")</f>
        <v/>
      </c>
      <c r="BO96" s="61" t="str">
        <f>IFERROR('Data Input - BAT'!BS86*INDEX('Energy Prices'!$F$19:$CJ$24,MATCH($B96,'Energy Prices'!$C$19:$C$24,0),MATCH(Calc_BAT!BO$6,'Energy Prices'!$F$11:$CJ$11,0))/100000,"")</f>
        <v/>
      </c>
      <c r="BP96" s="61" t="str">
        <f>IFERROR('Data Input - BAT'!BT86*INDEX('Energy Prices'!$F$19:$CJ$24,MATCH($B96,'Energy Prices'!$C$19:$C$24,0),MATCH(Calc_BAT!BP$6,'Energy Prices'!$F$11:$CJ$11,0))/100000,"")</f>
        <v/>
      </c>
      <c r="BQ96" s="61" t="str">
        <f>IFERROR('Data Input - BAT'!BU86*INDEX('Energy Prices'!$F$19:$CJ$24,MATCH($B96,'Energy Prices'!$C$19:$C$24,0),MATCH(Calc_BAT!BQ$6,'Energy Prices'!$F$11:$CJ$11,0))/100000,"")</f>
        <v/>
      </c>
      <c r="BR96" s="61" t="str">
        <f>IFERROR('Data Input - BAT'!BV86*INDEX('Energy Prices'!$F$19:$CJ$24,MATCH($B96,'Energy Prices'!$C$19:$C$24,0),MATCH(Calc_BAT!BR$6,'Energy Prices'!$F$11:$CJ$11,0))/100000,"")</f>
        <v/>
      </c>
      <c r="BS96" s="61" t="str">
        <f>IFERROR('Data Input - BAT'!BW86*INDEX('Energy Prices'!$F$19:$CJ$24,MATCH($B96,'Energy Prices'!$C$19:$C$24,0),MATCH(Calc_BAT!BS$6,'Energy Prices'!$F$11:$CJ$11,0))/100000,"")</f>
        <v/>
      </c>
      <c r="BT96" s="61" t="str">
        <f>IFERROR('Data Input - BAT'!BX86*INDEX('Energy Prices'!$F$19:$CJ$24,MATCH($B96,'Energy Prices'!$C$19:$C$24,0),MATCH(Calc_BAT!BT$6,'Energy Prices'!$F$11:$CJ$11,0))/100000,"")</f>
        <v/>
      </c>
      <c r="BU96" s="61" t="str">
        <f>IFERROR('Data Input - BAT'!BY86*INDEX('Energy Prices'!$F$19:$CJ$24,MATCH($B96,'Energy Prices'!$C$19:$C$24,0),MATCH(Calc_BAT!BU$6,'Energy Prices'!$F$11:$CJ$11,0))/100000,"")</f>
        <v/>
      </c>
      <c r="BV96" s="61" t="str">
        <f>IFERROR('Data Input - BAT'!BZ86*INDEX('Energy Prices'!$F$19:$CJ$24,MATCH($B96,'Energy Prices'!$C$19:$C$24,0),MATCH(Calc_BAT!BV$6,'Energy Prices'!$F$11:$CJ$11,0))/100000,"")</f>
        <v/>
      </c>
      <c r="BW96" s="61" t="str">
        <f>IFERROR('Data Input - BAT'!CA86*INDEX('Energy Prices'!$F$19:$CJ$24,MATCH($B96,'Energy Prices'!$C$19:$C$24,0),MATCH(Calc_BAT!BW$6,'Energy Prices'!$F$11:$CJ$11,0))/100000,"")</f>
        <v/>
      </c>
      <c r="BX96" s="61" t="str">
        <f>IFERROR('Data Input - BAT'!CB86*INDEX('Energy Prices'!$F$19:$CJ$24,MATCH($B96,'Energy Prices'!$C$19:$C$24,0),MATCH(Calc_BAT!BX$6,'Energy Prices'!$F$11:$CJ$11,0))/100000,"")</f>
        <v/>
      </c>
      <c r="BY96" s="61" t="str">
        <f>IFERROR('Data Input - BAT'!CC86*INDEX('Energy Prices'!$F$19:$CJ$24,MATCH($B96,'Energy Prices'!$C$19:$C$24,0),MATCH(Calc_BAT!BY$6,'Energy Prices'!$F$11:$CJ$11,0))/100000,"")</f>
        <v/>
      </c>
      <c r="BZ96" s="61" t="str">
        <f>IFERROR('Data Input - BAT'!CD86*INDEX('Energy Prices'!$F$19:$CJ$24,MATCH($B96,'Energy Prices'!$C$19:$C$24,0),MATCH(Calc_BAT!BZ$6,'Energy Prices'!$F$11:$CJ$11,0))/100000,"")</f>
        <v/>
      </c>
      <c r="CA96" s="61" t="str">
        <f>IFERROR('Data Input - BAT'!CE86*INDEX('Energy Prices'!$F$19:$CJ$24,MATCH($B96,'Energy Prices'!$C$19:$C$24,0),MATCH(Calc_BAT!CA$6,'Energy Prices'!$F$11:$CJ$11,0))/100000,"")</f>
        <v/>
      </c>
      <c r="CB96" s="61" t="str">
        <f>IFERROR('Data Input - BAT'!CF86*INDEX('Energy Prices'!$F$19:$CJ$24,MATCH($B96,'Energy Prices'!$C$19:$C$24,0),MATCH(Calc_BAT!CB$6,'Energy Prices'!$F$11:$CJ$11,0))/100000,"")</f>
        <v/>
      </c>
      <c r="CC96" s="61" t="str">
        <f>IFERROR('Data Input - BAT'!CG86*INDEX('Energy Prices'!$F$19:$CJ$24,MATCH($B96,'Energy Prices'!$C$19:$C$24,0),MATCH(Calc_BAT!CC$6,'Energy Prices'!$F$11:$CJ$11,0))/100000,"")</f>
        <v/>
      </c>
      <c r="CD96" s="61" t="str">
        <f>IFERROR('Data Input - BAT'!CH86*INDEX('Energy Prices'!$F$19:$CJ$24,MATCH($B96,'Energy Prices'!$C$19:$C$24,0),MATCH(Calc_BAT!CD$6,'Energy Prices'!$F$11:$CJ$11,0))/100000,"")</f>
        <v/>
      </c>
      <c r="CE96" s="61" t="str">
        <f>IFERROR('Data Input - BAT'!CI86*INDEX('Energy Prices'!$F$19:$CJ$24,MATCH($B96,'Energy Prices'!$C$19:$C$24,0),MATCH(Calc_BAT!CE$6,'Energy Prices'!$F$11:$CJ$11,0))/100000,"")</f>
        <v/>
      </c>
      <c r="CF96" s="61" t="str">
        <f>IFERROR('Data Input - BAT'!CJ86*INDEX('Energy Prices'!$F$19:$CJ$24,MATCH($B96,'Energy Prices'!$C$19:$C$24,0),MATCH(Calc_BAT!CF$6,'Energy Prices'!$F$11:$CJ$11,0))/100000,"")</f>
        <v/>
      </c>
      <c r="CG96" s="61" t="str">
        <f>IFERROR('Data Input - BAT'!CK86*INDEX('Energy Prices'!$F$19:$CJ$24,MATCH($B96,'Energy Prices'!$C$19:$C$24,0),MATCH(Calc_BAT!CG$6,'Energy Prices'!$F$11:$CJ$11,0))/100000,"")</f>
        <v/>
      </c>
      <c r="CH96" s="61" t="str">
        <f>IFERROR('Data Input - BAT'!CL86*INDEX('Energy Prices'!$F$19:$CJ$24,MATCH($B96,'Energy Prices'!$C$19:$C$24,0),MATCH(Calc_BAT!CH$6,'Energy Prices'!$F$11:$CJ$11,0))/100000,"")</f>
        <v/>
      </c>
      <c r="CI96" s="61" t="str">
        <f>IFERROR('Data Input - BAT'!CM86*INDEX('Energy Prices'!$F$19:$CJ$24,MATCH($B96,'Energy Prices'!$C$19:$C$24,0),MATCH(Calc_BAT!CI$6,'Energy Prices'!$F$11:$CJ$11,0))/100000,"")</f>
        <v/>
      </c>
      <c r="CJ96" s="61" t="str">
        <f>IFERROR('Data Input - BAT'!CN86*INDEX('Energy Prices'!$F$19:$CJ$24,MATCH($B96,'Energy Prices'!$C$19:$C$24,0),MATCH(Calc_BAT!CJ$6,'Energy Prices'!$F$11:$CJ$11,0))/100000,"")</f>
        <v/>
      </c>
      <c r="CK96" s="61" t="str">
        <f>IFERROR('Data Input - BAT'!CO86*INDEX('Energy Prices'!$F$19:$CJ$24,MATCH($B96,'Energy Prices'!$C$19:$C$24,0),MATCH(Calc_BAT!CK$6,'Energy Prices'!$F$11:$CJ$11,0))/100000,"")</f>
        <v/>
      </c>
      <c r="CL96" s="61" t="str">
        <f>IFERROR('Data Input - BAT'!CP86*INDEX('Energy Prices'!$F$19:$CJ$24,MATCH($B96,'Energy Prices'!$C$19:$C$24,0),MATCH(Calc_BAT!CL$6,'Energy Prices'!$F$11:$CJ$11,0))/100000,"")</f>
        <v/>
      </c>
      <c r="CM96" s="61" t="str">
        <f>IFERROR('Data Input - BAT'!CQ86*INDEX('Energy Prices'!$F$19:$CJ$24,MATCH($B96,'Energy Prices'!$C$19:$C$24,0),MATCH(Calc_BAT!CM$6,'Energy Prices'!$F$11:$CJ$11,0))/100000,"")</f>
        <v/>
      </c>
      <c r="CN96" s="61" t="str">
        <f>IFERROR('Data Input - BAT'!CR86*INDEX('Energy Prices'!$F$19:$CJ$24,MATCH($B96,'Energy Prices'!$C$19:$C$24,0),MATCH(Calc_BAT!CN$6,'Energy Prices'!$F$11:$CJ$11,0))/100000,"")</f>
        <v/>
      </c>
      <c r="CO96" s="61" t="str">
        <f>IFERROR('Data Input - BAT'!CS86*INDEX('Energy Prices'!$F$19:$CJ$24,MATCH($B96,'Energy Prices'!$C$19:$C$24,0),MATCH(Calc_BAT!CO$6,'Energy Prices'!$F$11:$CJ$11,0))/100000,"")</f>
        <v/>
      </c>
      <c r="CP96" s="61" t="str">
        <f>IFERROR('Data Input - BAT'!CT86*INDEX('Energy Prices'!$F$19:$CJ$24,MATCH($B96,'Energy Prices'!$C$19:$C$24,0),MATCH(Calc_BAT!CP$6,'Energy Prices'!$F$11:$CJ$11,0))/100000,"")</f>
        <v/>
      </c>
      <c r="CQ96" s="61" t="str">
        <f>IFERROR('Data Input - BAT'!CU86*INDEX('Energy Prices'!$F$19:$CJ$24,MATCH($B96,'Energy Prices'!$C$19:$C$24,0),MATCH(Calc_BAT!CQ$6,'Energy Prices'!$F$11:$CJ$11,0))/100000,"")</f>
        <v/>
      </c>
      <c r="CR96" s="61" t="str">
        <f>IFERROR('Data Input - BAT'!CV86*INDEX('Energy Prices'!$F$19:$CJ$24,MATCH($B96,'Energy Prices'!$C$19:$C$24,0),MATCH(Calc_BAT!CR$6,'Energy Prices'!$F$11:$CJ$11,0))/100000,"")</f>
        <v/>
      </c>
      <c r="CS96" s="61" t="str">
        <f>IFERROR('Data Input - BAT'!CW86*INDEX('Energy Prices'!$F$19:$CJ$24,MATCH($B96,'Energy Prices'!$C$19:$C$24,0),MATCH(Calc_BAT!CS$6,'Energy Prices'!$F$11:$CJ$11,0))/100000,"")</f>
        <v/>
      </c>
      <c r="CT96" s="61" t="str">
        <f>IFERROR('Data Input - BAT'!CX86*INDEX('Energy Prices'!$F$19:$CJ$24,MATCH($B96,'Energy Prices'!$C$19:$C$24,0),MATCH(Calc_BAT!CT$6,'Energy Prices'!$F$11:$CJ$11,0))/100000,"")</f>
        <v/>
      </c>
      <c r="CU96" s="61" t="str">
        <f>IFERROR('Data Input - BAT'!CY86*INDEX('Energy Prices'!$F$19:$CJ$24,MATCH($B96,'Energy Prices'!$C$19:$C$24,0),MATCH(Calc_BAT!CU$6,'Energy Prices'!$F$11:$CJ$11,0))/100000,"")</f>
        <v/>
      </c>
      <c r="CV96" s="61" t="str">
        <f>IFERROR('Data Input - BAT'!CZ86*INDEX('Energy Prices'!$F$19:$CJ$24,MATCH($B96,'Energy Prices'!$C$19:$C$24,0),MATCH(Calc_BAT!CV$6,'Energy Prices'!$F$11:$CJ$11,0))/100000,"")</f>
        <v/>
      </c>
      <c r="CW96" s="61" t="str">
        <f>IFERROR('Data Input - BAT'!DA86*INDEX('Energy Prices'!$F$19:$CJ$24,MATCH($B96,'Energy Prices'!$C$19:$C$24,0),MATCH(Calc_BAT!CW$6,'Energy Prices'!$F$11:$CJ$11,0))/100000,"")</f>
        <v/>
      </c>
      <c r="CX96" s="61" t="str">
        <f>IFERROR('Data Input - BAT'!DB86*INDEX('Energy Prices'!$F$19:$CJ$24,MATCH($B96,'Energy Prices'!$C$19:$C$24,0),MATCH(Calc_BAT!CX$6,'Energy Prices'!$F$11:$CJ$11,0))/100000,"")</f>
        <v/>
      </c>
      <c r="CY96" s="61" t="str">
        <f>IFERROR('Data Input - BAT'!DC86*INDEX('Energy Prices'!$F$19:$CJ$24,MATCH($B96,'Energy Prices'!$C$19:$C$24,0),MATCH(Calc_BAT!CY$6,'Energy Prices'!$F$11:$CJ$11,0))/100000,"")</f>
        <v/>
      </c>
      <c r="CZ96" s="391"/>
    </row>
    <row r="97" spans="2:104" x14ac:dyDescent="0.25">
      <c r="B97" s="393" t="s">
        <v>388</v>
      </c>
      <c r="C97" s="9" t="s">
        <v>1117</v>
      </c>
      <c r="D97" s="61" t="str">
        <f>IFERROR('Data Input - BAT'!H87*INDEX('Energy Prices'!$F$19:$CJ$24,MATCH($B97,'Energy Prices'!$C$19:$C$24,0),MATCH(Calc_BAT!D$6,'Energy Prices'!$F$11:$CJ$11,0))/100000,"")</f>
        <v/>
      </c>
      <c r="E97" s="61" t="str">
        <f>IFERROR('Data Input - BAT'!I87*INDEX('Energy Prices'!$F$19:$CJ$24,MATCH($B97,'Energy Prices'!$C$19:$C$24,0),MATCH(Calc_BAT!E$6,'Energy Prices'!$F$11:$CJ$11,0))/100000,"")</f>
        <v/>
      </c>
      <c r="F97" s="61" t="str">
        <f>IFERROR('Data Input - BAT'!J87*INDEX('Energy Prices'!$F$19:$CJ$24,MATCH($B97,'Energy Prices'!$C$19:$C$24,0),MATCH(Calc_BAT!F$6,'Energy Prices'!$F$11:$CJ$11,0))/100000,"")</f>
        <v/>
      </c>
      <c r="G97" s="61" t="str">
        <f>IFERROR('Data Input - BAT'!K87*INDEX('Energy Prices'!$F$19:$CJ$24,MATCH($B97,'Energy Prices'!$C$19:$C$24,0),MATCH(Calc_BAT!G$6,'Energy Prices'!$F$11:$CJ$11,0))/100000,"")</f>
        <v/>
      </c>
      <c r="H97" s="61" t="str">
        <f>IFERROR('Data Input - BAT'!L87*INDEX('Energy Prices'!$F$19:$CJ$24,MATCH($B97,'Energy Prices'!$C$19:$C$24,0),MATCH(Calc_BAT!H$6,'Energy Prices'!$F$11:$CJ$11,0))/100000,"")</f>
        <v/>
      </c>
      <c r="I97" s="61" t="str">
        <f>IFERROR('Data Input - BAT'!M87*INDEX('Energy Prices'!$F$19:$CJ$24,MATCH($B97,'Energy Prices'!$C$19:$C$24,0),MATCH(Calc_BAT!I$6,'Energy Prices'!$F$11:$CJ$11,0))/100000,"")</f>
        <v/>
      </c>
      <c r="J97" s="61" t="str">
        <f>IFERROR('Data Input - BAT'!N87*INDEX('Energy Prices'!$F$19:$CJ$24,MATCH($B97,'Energy Prices'!$C$19:$C$24,0),MATCH(Calc_BAT!J$6,'Energy Prices'!$F$11:$CJ$11,0))/100000,"")</f>
        <v/>
      </c>
      <c r="K97" s="61" t="str">
        <f>IFERROR('Data Input - BAT'!O87*INDEX('Energy Prices'!$F$19:$CJ$24,MATCH($B97,'Energy Prices'!$C$19:$C$24,0),MATCH(Calc_BAT!K$6,'Energy Prices'!$F$11:$CJ$11,0))/100000,"")</f>
        <v/>
      </c>
      <c r="L97" s="61" t="str">
        <f>IFERROR('Data Input - BAT'!P87*INDEX('Energy Prices'!$F$19:$CJ$24,MATCH($B97,'Energy Prices'!$C$19:$C$24,0),MATCH(Calc_BAT!L$6,'Energy Prices'!$F$11:$CJ$11,0))/100000,"")</f>
        <v/>
      </c>
      <c r="M97" s="61" t="str">
        <f>IFERROR('Data Input - BAT'!Q87*INDEX('Energy Prices'!$F$19:$CJ$24,MATCH($B97,'Energy Prices'!$C$19:$C$24,0),MATCH(Calc_BAT!M$6,'Energy Prices'!$F$11:$CJ$11,0))/100000,"")</f>
        <v/>
      </c>
      <c r="N97" s="61" t="str">
        <f>IFERROR('Data Input - BAT'!R87*INDEX('Energy Prices'!$F$19:$CJ$24,MATCH($B97,'Energy Prices'!$C$19:$C$24,0),MATCH(Calc_BAT!N$6,'Energy Prices'!$F$11:$CJ$11,0))/100000,"")</f>
        <v/>
      </c>
      <c r="O97" s="61" t="str">
        <f>IFERROR('Data Input - BAT'!S87*INDEX('Energy Prices'!$F$19:$CJ$24,MATCH($B97,'Energy Prices'!$C$19:$C$24,0),MATCH(Calc_BAT!O$6,'Energy Prices'!$F$11:$CJ$11,0))/100000,"")</f>
        <v/>
      </c>
      <c r="P97" s="61" t="str">
        <f>IFERROR('Data Input - BAT'!T87*INDEX('Energy Prices'!$F$19:$CJ$24,MATCH($B97,'Energy Prices'!$C$19:$C$24,0),MATCH(Calc_BAT!P$6,'Energy Prices'!$F$11:$CJ$11,0))/100000,"")</f>
        <v/>
      </c>
      <c r="Q97" s="61" t="str">
        <f>IFERROR('Data Input - BAT'!U87*INDEX('Energy Prices'!$F$19:$CJ$24,MATCH($B97,'Energy Prices'!$C$19:$C$24,0),MATCH(Calc_BAT!Q$6,'Energy Prices'!$F$11:$CJ$11,0))/100000,"")</f>
        <v/>
      </c>
      <c r="R97" s="61" t="str">
        <f>IFERROR('Data Input - BAT'!V87*INDEX('Energy Prices'!$F$19:$CJ$24,MATCH($B97,'Energy Prices'!$C$19:$C$24,0),MATCH(Calc_BAT!R$6,'Energy Prices'!$F$11:$CJ$11,0))/100000,"")</f>
        <v/>
      </c>
      <c r="S97" s="61" t="str">
        <f>IFERROR('Data Input - BAT'!W87*INDEX('Energy Prices'!$F$19:$CJ$24,MATCH($B97,'Energy Prices'!$C$19:$C$24,0),MATCH(Calc_BAT!S$6,'Energy Prices'!$F$11:$CJ$11,0))/100000,"")</f>
        <v/>
      </c>
      <c r="T97" s="61" t="str">
        <f>IFERROR('Data Input - BAT'!X87*INDEX('Energy Prices'!$F$19:$CJ$24,MATCH($B97,'Energy Prices'!$C$19:$C$24,0),MATCH(Calc_BAT!T$6,'Energy Prices'!$F$11:$CJ$11,0))/100000,"")</f>
        <v/>
      </c>
      <c r="U97" s="61" t="str">
        <f>IFERROR('Data Input - BAT'!Y87*INDEX('Energy Prices'!$F$19:$CJ$24,MATCH($B97,'Energy Prices'!$C$19:$C$24,0),MATCH(Calc_BAT!U$6,'Energy Prices'!$F$11:$CJ$11,0))/100000,"")</f>
        <v/>
      </c>
      <c r="V97" s="61" t="str">
        <f>IFERROR('Data Input - BAT'!Z87*INDEX('Energy Prices'!$F$19:$CJ$24,MATCH($B97,'Energy Prices'!$C$19:$C$24,0),MATCH(Calc_BAT!V$6,'Energy Prices'!$F$11:$CJ$11,0))/100000,"")</f>
        <v/>
      </c>
      <c r="W97" s="61" t="str">
        <f>IFERROR('Data Input - BAT'!AA87*INDEX('Energy Prices'!$F$19:$CJ$24,MATCH($B97,'Energy Prices'!$C$19:$C$24,0),MATCH(Calc_BAT!W$6,'Energy Prices'!$F$11:$CJ$11,0))/100000,"")</f>
        <v/>
      </c>
      <c r="X97" s="61" t="str">
        <f>IFERROR('Data Input - BAT'!AB87*INDEX('Energy Prices'!$F$19:$CJ$24,MATCH($B97,'Energy Prices'!$C$19:$C$24,0),MATCH(Calc_BAT!X$6,'Energy Prices'!$F$11:$CJ$11,0))/100000,"")</f>
        <v/>
      </c>
      <c r="Y97" s="61" t="str">
        <f>IFERROR('Data Input - BAT'!AC87*INDEX('Energy Prices'!$F$19:$CJ$24,MATCH($B97,'Energy Prices'!$C$19:$C$24,0),MATCH(Calc_BAT!Y$6,'Energy Prices'!$F$11:$CJ$11,0))/100000,"")</f>
        <v/>
      </c>
      <c r="Z97" s="61" t="str">
        <f>IFERROR('Data Input - BAT'!AD87*INDEX('Energy Prices'!$F$19:$CJ$24,MATCH($B97,'Energy Prices'!$C$19:$C$24,0),MATCH(Calc_BAT!Z$6,'Energy Prices'!$F$11:$CJ$11,0))/100000,"")</f>
        <v/>
      </c>
      <c r="AA97" s="61" t="str">
        <f>IFERROR('Data Input - BAT'!AE87*INDEX('Energy Prices'!$F$19:$CJ$24,MATCH($B97,'Energy Prices'!$C$19:$C$24,0),MATCH(Calc_BAT!AA$6,'Energy Prices'!$F$11:$CJ$11,0))/100000,"")</f>
        <v/>
      </c>
      <c r="AB97" s="61" t="str">
        <f>IFERROR('Data Input - BAT'!AF87*INDEX('Energy Prices'!$F$19:$CJ$24,MATCH($B97,'Energy Prices'!$C$19:$C$24,0),MATCH(Calc_BAT!AB$6,'Energy Prices'!$F$11:$CJ$11,0))/100000,"")</f>
        <v/>
      </c>
      <c r="AC97" s="61" t="str">
        <f>IFERROR('Data Input - BAT'!AG87*INDEX('Energy Prices'!$F$19:$CJ$24,MATCH($B97,'Energy Prices'!$C$19:$C$24,0),MATCH(Calc_BAT!AC$6,'Energy Prices'!$F$11:$CJ$11,0))/100000,"")</f>
        <v/>
      </c>
      <c r="AD97" s="61" t="str">
        <f>IFERROR('Data Input - BAT'!AH87*INDEX('Energy Prices'!$F$19:$CJ$24,MATCH($B97,'Energy Prices'!$C$19:$C$24,0),MATCH(Calc_BAT!AD$6,'Energy Prices'!$F$11:$CJ$11,0))/100000,"")</f>
        <v/>
      </c>
      <c r="AE97" s="61" t="str">
        <f>IFERROR('Data Input - BAT'!AI87*INDEX('Energy Prices'!$F$19:$CJ$24,MATCH($B97,'Energy Prices'!$C$19:$C$24,0),MATCH(Calc_BAT!AE$6,'Energy Prices'!$F$11:$CJ$11,0))/100000,"")</f>
        <v/>
      </c>
      <c r="AF97" s="61" t="str">
        <f>IFERROR('Data Input - BAT'!AJ87*INDEX('Energy Prices'!$F$19:$CJ$24,MATCH($B97,'Energy Prices'!$C$19:$C$24,0),MATCH(Calc_BAT!AF$6,'Energy Prices'!$F$11:$CJ$11,0))/100000,"")</f>
        <v/>
      </c>
      <c r="AG97" s="61" t="str">
        <f>IFERROR('Data Input - BAT'!AK87*INDEX('Energy Prices'!$F$19:$CJ$24,MATCH($B97,'Energy Prices'!$C$19:$C$24,0),MATCH(Calc_BAT!AG$6,'Energy Prices'!$F$11:$CJ$11,0))/100000,"")</f>
        <v/>
      </c>
      <c r="AH97" s="61" t="str">
        <f>IFERROR('Data Input - BAT'!AL87*INDEX('Energy Prices'!$F$19:$CJ$24,MATCH($B97,'Energy Prices'!$C$19:$C$24,0),MATCH(Calc_BAT!AH$6,'Energy Prices'!$F$11:$CJ$11,0))/100000,"")</f>
        <v/>
      </c>
      <c r="AI97" s="61" t="str">
        <f>IFERROR('Data Input - BAT'!AM87*INDEX('Energy Prices'!$F$19:$CJ$24,MATCH($B97,'Energy Prices'!$C$19:$C$24,0),MATCH(Calc_BAT!AI$6,'Energy Prices'!$F$11:$CJ$11,0))/100000,"")</f>
        <v/>
      </c>
      <c r="AJ97" s="61" t="str">
        <f>IFERROR('Data Input - BAT'!AN87*INDEX('Energy Prices'!$F$19:$CJ$24,MATCH($B97,'Energy Prices'!$C$19:$C$24,0),MATCH(Calc_BAT!AJ$6,'Energy Prices'!$F$11:$CJ$11,0))/100000,"")</f>
        <v/>
      </c>
      <c r="AK97" s="61" t="str">
        <f>IFERROR('Data Input - BAT'!AO87*INDEX('Energy Prices'!$F$19:$CJ$24,MATCH($B97,'Energy Prices'!$C$19:$C$24,0),MATCH(Calc_BAT!AK$6,'Energy Prices'!$F$11:$CJ$11,0))/100000,"")</f>
        <v/>
      </c>
      <c r="AL97" s="61" t="str">
        <f>IFERROR('Data Input - BAT'!AP87*INDEX('Energy Prices'!$F$19:$CJ$24,MATCH($B97,'Energy Prices'!$C$19:$C$24,0),MATCH(Calc_BAT!AL$6,'Energy Prices'!$F$11:$CJ$11,0))/100000,"")</f>
        <v/>
      </c>
      <c r="AM97" s="61" t="str">
        <f>IFERROR('Data Input - BAT'!AQ87*INDEX('Energy Prices'!$F$19:$CJ$24,MATCH($B97,'Energy Prices'!$C$19:$C$24,0),MATCH(Calc_BAT!AM$6,'Energy Prices'!$F$11:$CJ$11,0))/100000,"")</f>
        <v/>
      </c>
      <c r="AN97" s="61" t="str">
        <f>IFERROR('Data Input - BAT'!AR87*INDEX('Energy Prices'!$F$19:$CJ$24,MATCH($B97,'Energy Prices'!$C$19:$C$24,0),MATCH(Calc_BAT!AN$6,'Energy Prices'!$F$11:$CJ$11,0))/100000,"")</f>
        <v/>
      </c>
      <c r="AO97" s="61" t="str">
        <f>IFERROR('Data Input - BAT'!AS87*INDEX('Energy Prices'!$F$19:$CJ$24,MATCH($B97,'Energy Prices'!$C$19:$C$24,0),MATCH(Calc_BAT!AO$6,'Energy Prices'!$F$11:$CJ$11,0))/100000,"")</f>
        <v/>
      </c>
      <c r="AP97" s="61" t="str">
        <f>IFERROR('Data Input - BAT'!AT87*INDEX('Energy Prices'!$F$19:$CJ$24,MATCH($B97,'Energy Prices'!$C$19:$C$24,0),MATCH(Calc_BAT!AP$6,'Energy Prices'!$F$11:$CJ$11,0))/100000,"")</f>
        <v/>
      </c>
      <c r="AQ97" s="61" t="str">
        <f>IFERROR('Data Input - BAT'!AU87*INDEX('Energy Prices'!$F$19:$CJ$24,MATCH($B97,'Energy Prices'!$C$19:$C$24,0),MATCH(Calc_BAT!AQ$6,'Energy Prices'!$F$11:$CJ$11,0))/100000,"")</f>
        <v/>
      </c>
      <c r="AR97" s="61" t="str">
        <f>IFERROR('Data Input - BAT'!AV87*INDEX('Energy Prices'!$F$19:$CJ$24,MATCH($B97,'Energy Prices'!$C$19:$C$24,0),MATCH(Calc_BAT!AR$6,'Energy Prices'!$F$11:$CJ$11,0))/100000,"")</f>
        <v/>
      </c>
      <c r="AS97" s="61" t="str">
        <f>IFERROR('Data Input - BAT'!AW87*INDEX('Energy Prices'!$F$19:$CJ$24,MATCH($B97,'Energy Prices'!$C$19:$C$24,0),MATCH(Calc_BAT!AS$6,'Energy Prices'!$F$11:$CJ$11,0))/100000,"")</f>
        <v/>
      </c>
      <c r="AT97" s="61" t="str">
        <f>IFERROR('Data Input - BAT'!AX87*INDEX('Energy Prices'!$F$19:$CJ$24,MATCH($B97,'Energy Prices'!$C$19:$C$24,0),MATCH(Calc_BAT!AT$6,'Energy Prices'!$F$11:$CJ$11,0))/100000,"")</f>
        <v/>
      </c>
      <c r="AU97" s="61" t="str">
        <f>IFERROR('Data Input - BAT'!AY87*INDEX('Energy Prices'!$F$19:$CJ$24,MATCH($B97,'Energy Prices'!$C$19:$C$24,0),MATCH(Calc_BAT!AU$6,'Energy Prices'!$F$11:$CJ$11,0))/100000,"")</f>
        <v/>
      </c>
      <c r="AV97" s="61" t="str">
        <f>IFERROR('Data Input - BAT'!AZ87*INDEX('Energy Prices'!$F$19:$CJ$24,MATCH($B97,'Energy Prices'!$C$19:$C$24,0),MATCH(Calc_BAT!AV$6,'Energy Prices'!$F$11:$CJ$11,0))/100000,"")</f>
        <v/>
      </c>
      <c r="AW97" s="61" t="str">
        <f>IFERROR('Data Input - BAT'!BA87*INDEX('Energy Prices'!$F$19:$CJ$24,MATCH($B97,'Energy Prices'!$C$19:$C$24,0),MATCH(Calc_BAT!AW$6,'Energy Prices'!$F$11:$CJ$11,0))/100000,"")</f>
        <v/>
      </c>
      <c r="AX97" s="61" t="str">
        <f>IFERROR('Data Input - BAT'!BB87*INDEX('Energy Prices'!$F$19:$CJ$24,MATCH($B97,'Energy Prices'!$C$19:$C$24,0),MATCH(Calc_BAT!AX$6,'Energy Prices'!$F$11:$CJ$11,0))/100000,"")</f>
        <v/>
      </c>
      <c r="AY97" s="61" t="str">
        <f>IFERROR('Data Input - BAT'!BC87*INDEX('Energy Prices'!$F$19:$CJ$24,MATCH($B97,'Energy Prices'!$C$19:$C$24,0),MATCH(Calc_BAT!AY$6,'Energy Prices'!$F$11:$CJ$11,0))/100000,"")</f>
        <v/>
      </c>
      <c r="AZ97" s="61" t="str">
        <f>IFERROR('Data Input - BAT'!BD87*INDEX('Energy Prices'!$F$19:$CJ$24,MATCH($B97,'Energy Prices'!$C$19:$C$24,0),MATCH(Calc_BAT!AZ$6,'Energy Prices'!$F$11:$CJ$11,0))/100000,"")</f>
        <v/>
      </c>
      <c r="BA97" s="61" t="str">
        <f>IFERROR('Data Input - BAT'!BE87*INDEX('Energy Prices'!$F$19:$CJ$24,MATCH($B97,'Energy Prices'!$C$19:$C$24,0),MATCH(Calc_BAT!BA$6,'Energy Prices'!$F$11:$CJ$11,0))/100000,"")</f>
        <v/>
      </c>
      <c r="BB97" s="61" t="str">
        <f>IFERROR('Data Input - BAT'!BF87*INDEX('Energy Prices'!$F$19:$CJ$24,MATCH($B97,'Energy Prices'!$C$19:$C$24,0),MATCH(Calc_BAT!BB$6,'Energy Prices'!$F$11:$CJ$11,0))/100000,"")</f>
        <v/>
      </c>
      <c r="BC97" s="61" t="str">
        <f>IFERROR('Data Input - BAT'!BG87*INDEX('Energy Prices'!$F$19:$CJ$24,MATCH($B97,'Energy Prices'!$C$19:$C$24,0),MATCH(Calc_BAT!BC$6,'Energy Prices'!$F$11:$CJ$11,0))/100000,"")</f>
        <v/>
      </c>
      <c r="BD97" s="61" t="str">
        <f>IFERROR('Data Input - BAT'!BH87*INDEX('Energy Prices'!$F$19:$CJ$24,MATCH($B97,'Energy Prices'!$C$19:$C$24,0),MATCH(Calc_BAT!BD$6,'Energy Prices'!$F$11:$CJ$11,0))/100000,"")</f>
        <v/>
      </c>
      <c r="BE97" s="61" t="str">
        <f>IFERROR('Data Input - BAT'!BI87*INDEX('Energy Prices'!$F$19:$CJ$24,MATCH($B97,'Energy Prices'!$C$19:$C$24,0),MATCH(Calc_BAT!BE$6,'Energy Prices'!$F$11:$CJ$11,0))/100000,"")</f>
        <v/>
      </c>
      <c r="BF97" s="61" t="str">
        <f>IFERROR('Data Input - BAT'!BJ87*INDEX('Energy Prices'!$F$19:$CJ$24,MATCH($B97,'Energy Prices'!$C$19:$C$24,0),MATCH(Calc_BAT!BF$6,'Energy Prices'!$F$11:$CJ$11,0))/100000,"")</f>
        <v/>
      </c>
      <c r="BG97" s="61" t="str">
        <f>IFERROR('Data Input - BAT'!BK87*INDEX('Energy Prices'!$F$19:$CJ$24,MATCH($B97,'Energy Prices'!$C$19:$C$24,0),MATCH(Calc_BAT!BG$6,'Energy Prices'!$F$11:$CJ$11,0))/100000,"")</f>
        <v/>
      </c>
      <c r="BH97" s="61" t="str">
        <f>IFERROR('Data Input - BAT'!BL87*INDEX('Energy Prices'!$F$19:$CJ$24,MATCH($B97,'Energy Prices'!$C$19:$C$24,0),MATCH(Calc_BAT!BH$6,'Energy Prices'!$F$11:$CJ$11,0))/100000,"")</f>
        <v/>
      </c>
      <c r="BI97" s="61" t="str">
        <f>IFERROR('Data Input - BAT'!BM87*INDEX('Energy Prices'!$F$19:$CJ$24,MATCH($B97,'Energy Prices'!$C$19:$C$24,0),MATCH(Calc_BAT!BI$6,'Energy Prices'!$F$11:$CJ$11,0))/100000,"")</f>
        <v/>
      </c>
      <c r="BJ97" s="61" t="str">
        <f>IFERROR('Data Input - BAT'!BN87*INDEX('Energy Prices'!$F$19:$CJ$24,MATCH($B97,'Energy Prices'!$C$19:$C$24,0),MATCH(Calc_BAT!BJ$6,'Energy Prices'!$F$11:$CJ$11,0))/100000,"")</f>
        <v/>
      </c>
      <c r="BK97" s="61" t="str">
        <f>IFERROR('Data Input - BAT'!BO87*INDEX('Energy Prices'!$F$19:$CJ$24,MATCH($B97,'Energy Prices'!$C$19:$C$24,0),MATCH(Calc_BAT!BK$6,'Energy Prices'!$F$11:$CJ$11,0))/100000,"")</f>
        <v/>
      </c>
      <c r="BL97" s="61" t="str">
        <f>IFERROR('Data Input - BAT'!BP87*INDEX('Energy Prices'!$F$19:$CJ$24,MATCH($B97,'Energy Prices'!$C$19:$C$24,0),MATCH(Calc_BAT!BL$6,'Energy Prices'!$F$11:$CJ$11,0))/100000,"")</f>
        <v/>
      </c>
      <c r="BM97" s="61" t="str">
        <f>IFERROR('Data Input - BAT'!BQ87*INDEX('Energy Prices'!$F$19:$CJ$24,MATCH($B97,'Energy Prices'!$C$19:$C$24,0),MATCH(Calc_BAT!BM$6,'Energy Prices'!$F$11:$CJ$11,0))/100000,"")</f>
        <v/>
      </c>
      <c r="BN97" s="61" t="str">
        <f>IFERROR('Data Input - BAT'!BR87*INDEX('Energy Prices'!$F$19:$CJ$24,MATCH($B97,'Energy Prices'!$C$19:$C$24,0),MATCH(Calc_BAT!BN$6,'Energy Prices'!$F$11:$CJ$11,0))/100000,"")</f>
        <v/>
      </c>
      <c r="BO97" s="61" t="str">
        <f>IFERROR('Data Input - BAT'!BS87*INDEX('Energy Prices'!$F$19:$CJ$24,MATCH($B97,'Energy Prices'!$C$19:$C$24,0),MATCH(Calc_BAT!BO$6,'Energy Prices'!$F$11:$CJ$11,0))/100000,"")</f>
        <v/>
      </c>
      <c r="BP97" s="61" t="str">
        <f>IFERROR('Data Input - BAT'!BT87*INDEX('Energy Prices'!$F$19:$CJ$24,MATCH($B97,'Energy Prices'!$C$19:$C$24,0),MATCH(Calc_BAT!BP$6,'Energy Prices'!$F$11:$CJ$11,0))/100000,"")</f>
        <v/>
      </c>
      <c r="BQ97" s="61" t="str">
        <f>IFERROR('Data Input - BAT'!BU87*INDEX('Energy Prices'!$F$19:$CJ$24,MATCH($B97,'Energy Prices'!$C$19:$C$24,0),MATCH(Calc_BAT!BQ$6,'Energy Prices'!$F$11:$CJ$11,0))/100000,"")</f>
        <v/>
      </c>
      <c r="BR97" s="61" t="str">
        <f>IFERROR('Data Input - BAT'!BV87*INDEX('Energy Prices'!$F$19:$CJ$24,MATCH($B97,'Energy Prices'!$C$19:$C$24,0),MATCH(Calc_BAT!BR$6,'Energy Prices'!$F$11:$CJ$11,0))/100000,"")</f>
        <v/>
      </c>
      <c r="BS97" s="61" t="str">
        <f>IFERROR('Data Input - BAT'!BW87*INDEX('Energy Prices'!$F$19:$CJ$24,MATCH($B97,'Energy Prices'!$C$19:$C$24,0),MATCH(Calc_BAT!BS$6,'Energy Prices'!$F$11:$CJ$11,0))/100000,"")</f>
        <v/>
      </c>
      <c r="BT97" s="61" t="str">
        <f>IFERROR('Data Input - BAT'!BX87*INDEX('Energy Prices'!$F$19:$CJ$24,MATCH($B97,'Energy Prices'!$C$19:$C$24,0),MATCH(Calc_BAT!BT$6,'Energy Prices'!$F$11:$CJ$11,0))/100000,"")</f>
        <v/>
      </c>
      <c r="BU97" s="61" t="str">
        <f>IFERROR('Data Input - BAT'!BY87*INDEX('Energy Prices'!$F$19:$CJ$24,MATCH($B97,'Energy Prices'!$C$19:$C$24,0),MATCH(Calc_BAT!BU$6,'Energy Prices'!$F$11:$CJ$11,0))/100000,"")</f>
        <v/>
      </c>
      <c r="BV97" s="61" t="str">
        <f>IFERROR('Data Input - BAT'!BZ87*INDEX('Energy Prices'!$F$19:$CJ$24,MATCH($B97,'Energy Prices'!$C$19:$C$24,0),MATCH(Calc_BAT!BV$6,'Energy Prices'!$F$11:$CJ$11,0))/100000,"")</f>
        <v/>
      </c>
      <c r="BW97" s="61" t="str">
        <f>IFERROR('Data Input - BAT'!CA87*INDEX('Energy Prices'!$F$19:$CJ$24,MATCH($B97,'Energy Prices'!$C$19:$C$24,0),MATCH(Calc_BAT!BW$6,'Energy Prices'!$F$11:$CJ$11,0))/100000,"")</f>
        <v/>
      </c>
      <c r="BX97" s="61" t="str">
        <f>IFERROR('Data Input - BAT'!CB87*INDEX('Energy Prices'!$F$19:$CJ$24,MATCH($B97,'Energy Prices'!$C$19:$C$24,0),MATCH(Calc_BAT!BX$6,'Energy Prices'!$F$11:$CJ$11,0))/100000,"")</f>
        <v/>
      </c>
      <c r="BY97" s="61" t="str">
        <f>IFERROR('Data Input - BAT'!CC87*INDEX('Energy Prices'!$F$19:$CJ$24,MATCH($B97,'Energy Prices'!$C$19:$C$24,0),MATCH(Calc_BAT!BY$6,'Energy Prices'!$F$11:$CJ$11,0))/100000,"")</f>
        <v/>
      </c>
      <c r="BZ97" s="61" t="str">
        <f>IFERROR('Data Input - BAT'!CD87*INDEX('Energy Prices'!$F$19:$CJ$24,MATCH($B97,'Energy Prices'!$C$19:$C$24,0),MATCH(Calc_BAT!BZ$6,'Energy Prices'!$F$11:$CJ$11,0))/100000,"")</f>
        <v/>
      </c>
      <c r="CA97" s="61" t="str">
        <f>IFERROR('Data Input - BAT'!CE87*INDEX('Energy Prices'!$F$19:$CJ$24,MATCH($B97,'Energy Prices'!$C$19:$C$24,0),MATCH(Calc_BAT!CA$6,'Energy Prices'!$F$11:$CJ$11,0))/100000,"")</f>
        <v/>
      </c>
      <c r="CB97" s="61" t="str">
        <f>IFERROR('Data Input - BAT'!CF87*INDEX('Energy Prices'!$F$19:$CJ$24,MATCH($B97,'Energy Prices'!$C$19:$C$24,0),MATCH(Calc_BAT!CB$6,'Energy Prices'!$F$11:$CJ$11,0))/100000,"")</f>
        <v/>
      </c>
      <c r="CC97" s="61" t="str">
        <f>IFERROR('Data Input - BAT'!CG87*INDEX('Energy Prices'!$F$19:$CJ$24,MATCH($B97,'Energy Prices'!$C$19:$C$24,0),MATCH(Calc_BAT!CC$6,'Energy Prices'!$F$11:$CJ$11,0))/100000,"")</f>
        <v/>
      </c>
      <c r="CD97" s="61" t="str">
        <f>IFERROR('Data Input - BAT'!CH87*INDEX('Energy Prices'!$F$19:$CJ$24,MATCH($B97,'Energy Prices'!$C$19:$C$24,0),MATCH(Calc_BAT!CD$6,'Energy Prices'!$F$11:$CJ$11,0))/100000,"")</f>
        <v/>
      </c>
      <c r="CE97" s="61" t="str">
        <f>IFERROR('Data Input - BAT'!CI87*INDEX('Energy Prices'!$F$19:$CJ$24,MATCH($B97,'Energy Prices'!$C$19:$C$24,0),MATCH(Calc_BAT!CE$6,'Energy Prices'!$F$11:$CJ$11,0))/100000,"")</f>
        <v/>
      </c>
      <c r="CF97" s="61" t="str">
        <f>IFERROR('Data Input - BAT'!CJ87*INDEX('Energy Prices'!$F$19:$CJ$24,MATCH($B97,'Energy Prices'!$C$19:$C$24,0),MATCH(Calc_BAT!CF$6,'Energy Prices'!$F$11:$CJ$11,0))/100000,"")</f>
        <v/>
      </c>
      <c r="CG97" s="61" t="str">
        <f>IFERROR('Data Input - BAT'!CK87*INDEX('Energy Prices'!$F$19:$CJ$24,MATCH($B97,'Energy Prices'!$C$19:$C$24,0),MATCH(Calc_BAT!CG$6,'Energy Prices'!$F$11:$CJ$11,0))/100000,"")</f>
        <v/>
      </c>
      <c r="CH97" s="61" t="str">
        <f>IFERROR('Data Input - BAT'!CL87*INDEX('Energy Prices'!$F$19:$CJ$24,MATCH($B97,'Energy Prices'!$C$19:$C$24,0),MATCH(Calc_BAT!CH$6,'Energy Prices'!$F$11:$CJ$11,0))/100000,"")</f>
        <v/>
      </c>
      <c r="CI97" s="61" t="str">
        <f>IFERROR('Data Input - BAT'!CM87*INDEX('Energy Prices'!$F$19:$CJ$24,MATCH($B97,'Energy Prices'!$C$19:$C$24,0),MATCH(Calc_BAT!CI$6,'Energy Prices'!$F$11:$CJ$11,0))/100000,"")</f>
        <v/>
      </c>
      <c r="CJ97" s="61" t="str">
        <f>IFERROR('Data Input - BAT'!CN87*INDEX('Energy Prices'!$F$19:$CJ$24,MATCH($B97,'Energy Prices'!$C$19:$C$24,0),MATCH(Calc_BAT!CJ$6,'Energy Prices'!$F$11:$CJ$11,0))/100000,"")</f>
        <v/>
      </c>
      <c r="CK97" s="61" t="str">
        <f>IFERROR('Data Input - BAT'!CO87*INDEX('Energy Prices'!$F$19:$CJ$24,MATCH($B97,'Energy Prices'!$C$19:$C$24,0),MATCH(Calc_BAT!CK$6,'Energy Prices'!$F$11:$CJ$11,0))/100000,"")</f>
        <v/>
      </c>
      <c r="CL97" s="61" t="str">
        <f>IFERROR('Data Input - BAT'!CP87*INDEX('Energy Prices'!$F$19:$CJ$24,MATCH($B97,'Energy Prices'!$C$19:$C$24,0),MATCH(Calc_BAT!CL$6,'Energy Prices'!$F$11:$CJ$11,0))/100000,"")</f>
        <v/>
      </c>
      <c r="CM97" s="61" t="str">
        <f>IFERROR('Data Input - BAT'!CQ87*INDEX('Energy Prices'!$F$19:$CJ$24,MATCH($B97,'Energy Prices'!$C$19:$C$24,0),MATCH(Calc_BAT!CM$6,'Energy Prices'!$F$11:$CJ$11,0))/100000,"")</f>
        <v/>
      </c>
      <c r="CN97" s="61" t="str">
        <f>IFERROR('Data Input - BAT'!CR87*INDEX('Energy Prices'!$F$19:$CJ$24,MATCH($B97,'Energy Prices'!$C$19:$C$24,0),MATCH(Calc_BAT!CN$6,'Energy Prices'!$F$11:$CJ$11,0))/100000,"")</f>
        <v/>
      </c>
      <c r="CO97" s="61" t="str">
        <f>IFERROR('Data Input - BAT'!CS87*INDEX('Energy Prices'!$F$19:$CJ$24,MATCH($B97,'Energy Prices'!$C$19:$C$24,0),MATCH(Calc_BAT!CO$6,'Energy Prices'!$F$11:$CJ$11,0))/100000,"")</f>
        <v/>
      </c>
      <c r="CP97" s="61" t="str">
        <f>IFERROR('Data Input - BAT'!CT87*INDEX('Energy Prices'!$F$19:$CJ$24,MATCH($B97,'Energy Prices'!$C$19:$C$24,0),MATCH(Calc_BAT!CP$6,'Energy Prices'!$F$11:$CJ$11,0))/100000,"")</f>
        <v/>
      </c>
      <c r="CQ97" s="61" t="str">
        <f>IFERROR('Data Input - BAT'!CU87*INDEX('Energy Prices'!$F$19:$CJ$24,MATCH($B97,'Energy Prices'!$C$19:$C$24,0),MATCH(Calc_BAT!CQ$6,'Energy Prices'!$F$11:$CJ$11,0))/100000,"")</f>
        <v/>
      </c>
      <c r="CR97" s="61" t="str">
        <f>IFERROR('Data Input - BAT'!CV87*INDEX('Energy Prices'!$F$19:$CJ$24,MATCH($B97,'Energy Prices'!$C$19:$C$24,0),MATCH(Calc_BAT!CR$6,'Energy Prices'!$F$11:$CJ$11,0))/100000,"")</f>
        <v/>
      </c>
      <c r="CS97" s="61" t="str">
        <f>IFERROR('Data Input - BAT'!CW87*INDEX('Energy Prices'!$F$19:$CJ$24,MATCH($B97,'Energy Prices'!$C$19:$C$24,0),MATCH(Calc_BAT!CS$6,'Energy Prices'!$F$11:$CJ$11,0))/100000,"")</f>
        <v/>
      </c>
      <c r="CT97" s="61" t="str">
        <f>IFERROR('Data Input - BAT'!CX87*INDEX('Energy Prices'!$F$19:$CJ$24,MATCH($B97,'Energy Prices'!$C$19:$C$24,0),MATCH(Calc_BAT!CT$6,'Energy Prices'!$F$11:$CJ$11,0))/100000,"")</f>
        <v/>
      </c>
      <c r="CU97" s="61" t="str">
        <f>IFERROR('Data Input - BAT'!CY87*INDEX('Energy Prices'!$F$19:$CJ$24,MATCH($B97,'Energy Prices'!$C$19:$C$24,0),MATCH(Calc_BAT!CU$6,'Energy Prices'!$F$11:$CJ$11,0))/100000,"")</f>
        <v/>
      </c>
      <c r="CV97" s="61" t="str">
        <f>IFERROR('Data Input - BAT'!CZ87*INDEX('Energy Prices'!$F$19:$CJ$24,MATCH($B97,'Energy Prices'!$C$19:$C$24,0),MATCH(Calc_BAT!CV$6,'Energy Prices'!$F$11:$CJ$11,0))/100000,"")</f>
        <v/>
      </c>
      <c r="CW97" s="61" t="str">
        <f>IFERROR('Data Input - BAT'!DA87*INDEX('Energy Prices'!$F$19:$CJ$24,MATCH($B97,'Energy Prices'!$C$19:$C$24,0),MATCH(Calc_BAT!CW$6,'Energy Prices'!$F$11:$CJ$11,0))/100000,"")</f>
        <v/>
      </c>
      <c r="CX97" s="61" t="str">
        <f>IFERROR('Data Input - BAT'!DB87*INDEX('Energy Prices'!$F$19:$CJ$24,MATCH($B97,'Energy Prices'!$C$19:$C$24,0),MATCH(Calc_BAT!CX$6,'Energy Prices'!$F$11:$CJ$11,0))/100000,"")</f>
        <v/>
      </c>
      <c r="CY97" s="61" t="str">
        <f>IFERROR('Data Input - BAT'!DC87*INDEX('Energy Prices'!$F$19:$CJ$24,MATCH($B97,'Energy Prices'!$C$19:$C$24,0),MATCH(Calc_BAT!CY$6,'Energy Prices'!$F$11:$CJ$11,0))/100000,"")</f>
        <v/>
      </c>
      <c r="CZ97" s="391"/>
    </row>
    <row r="98" spans="2:104" x14ac:dyDescent="0.25">
      <c r="B98" s="393" t="s">
        <v>389</v>
      </c>
      <c r="C98" s="9" t="s">
        <v>1117</v>
      </c>
      <c r="D98" s="61" t="str">
        <f>IFERROR('Data Input - BAT'!H88*INDEX('Energy Prices'!$F$19:$CJ$24,MATCH($B98,'Energy Prices'!$C$19:$C$24,0),MATCH(Calc_BAT!D$6,'Energy Prices'!$F$11:$CJ$11,0))/100000,"")</f>
        <v/>
      </c>
      <c r="E98" s="61" t="str">
        <f>IFERROR('Data Input - BAT'!I88*INDEX('Energy Prices'!$F$19:$CJ$24,MATCH($B98,'Energy Prices'!$C$19:$C$24,0),MATCH(Calc_BAT!E$6,'Energy Prices'!$F$11:$CJ$11,0))/100000,"")</f>
        <v/>
      </c>
      <c r="F98" s="61" t="str">
        <f>IFERROR('Data Input - BAT'!J88*INDEX('Energy Prices'!$F$19:$CJ$24,MATCH($B98,'Energy Prices'!$C$19:$C$24,0),MATCH(Calc_BAT!F$6,'Energy Prices'!$F$11:$CJ$11,0))/100000,"")</f>
        <v/>
      </c>
      <c r="G98" s="61" t="str">
        <f>IFERROR('Data Input - BAT'!K88*INDEX('Energy Prices'!$F$19:$CJ$24,MATCH($B98,'Energy Prices'!$C$19:$C$24,0),MATCH(Calc_BAT!G$6,'Energy Prices'!$F$11:$CJ$11,0))/100000,"")</f>
        <v/>
      </c>
      <c r="H98" s="61" t="str">
        <f>IFERROR('Data Input - BAT'!L88*INDEX('Energy Prices'!$F$19:$CJ$24,MATCH($B98,'Energy Prices'!$C$19:$C$24,0),MATCH(Calc_BAT!H$6,'Energy Prices'!$F$11:$CJ$11,0))/100000,"")</f>
        <v/>
      </c>
      <c r="I98" s="61" t="str">
        <f>IFERROR('Data Input - BAT'!M88*INDEX('Energy Prices'!$F$19:$CJ$24,MATCH($B98,'Energy Prices'!$C$19:$C$24,0),MATCH(Calc_BAT!I$6,'Energy Prices'!$F$11:$CJ$11,0))/100000,"")</f>
        <v/>
      </c>
      <c r="J98" s="61" t="str">
        <f>IFERROR('Data Input - BAT'!N88*INDEX('Energy Prices'!$F$19:$CJ$24,MATCH($B98,'Energy Prices'!$C$19:$C$24,0),MATCH(Calc_BAT!J$6,'Energy Prices'!$F$11:$CJ$11,0))/100000,"")</f>
        <v/>
      </c>
      <c r="K98" s="61" t="str">
        <f>IFERROR('Data Input - BAT'!O88*INDEX('Energy Prices'!$F$19:$CJ$24,MATCH($B98,'Energy Prices'!$C$19:$C$24,0),MATCH(Calc_BAT!K$6,'Energy Prices'!$F$11:$CJ$11,0))/100000,"")</f>
        <v/>
      </c>
      <c r="L98" s="61" t="str">
        <f>IFERROR('Data Input - BAT'!P88*INDEX('Energy Prices'!$F$19:$CJ$24,MATCH($B98,'Energy Prices'!$C$19:$C$24,0),MATCH(Calc_BAT!L$6,'Energy Prices'!$F$11:$CJ$11,0))/100000,"")</f>
        <v/>
      </c>
      <c r="M98" s="61" t="str">
        <f>IFERROR('Data Input - BAT'!Q88*INDEX('Energy Prices'!$F$19:$CJ$24,MATCH($B98,'Energy Prices'!$C$19:$C$24,0),MATCH(Calc_BAT!M$6,'Energy Prices'!$F$11:$CJ$11,0))/100000,"")</f>
        <v/>
      </c>
      <c r="N98" s="61" t="str">
        <f>IFERROR('Data Input - BAT'!R88*INDEX('Energy Prices'!$F$19:$CJ$24,MATCH($B98,'Energy Prices'!$C$19:$C$24,0),MATCH(Calc_BAT!N$6,'Energy Prices'!$F$11:$CJ$11,0))/100000,"")</f>
        <v/>
      </c>
      <c r="O98" s="61" t="str">
        <f>IFERROR('Data Input - BAT'!S88*INDEX('Energy Prices'!$F$19:$CJ$24,MATCH($B98,'Energy Prices'!$C$19:$C$24,0),MATCH(Calc_BAT!O$6,'Energy Prices'!$F$11:$CJ$11,0))/100000,"")</f>
        <v/>
      </c>
      <c r="P98" s="61" t="str">
        <f>IFERROR('Data Input - BAT'!T88*INDEX('Energy Prices'!$F$19:$CJ$24,MATCH($B98,'Energy Prices'!$C$19:$C$24,0),MATCH(Calc_BAT!P$6,'Energy Prices'!$F$11:$CJ$11,0))/100000,"")</f>
        <v/>
      </c>
      <c r="Q98" s="61" t="str">
        <f>IFERROR('Data Input - BAT'!U88*INDEX('Energy Prices'!$F$19:$CJ$24,MATCH($B98,'Energy Prices'!$C$19:$C$24,0),MATCH(Calc_BAT!Q$6,'Energy Prices'!$F$11:$CJ$11,0))/100000,"")</f>
        <v/>
      </c>
      <c r="R98" s="61" t="str">
        <f>IFERROR('Data Input - BAT'!V88*INDEX('Energy Prices'!$F$19:$CJ$24,MATCH($B98,'Energy Prices'!$C$19:$C$24,0),MATCH(Calc_BAT!R$6,'Energy Prices'!$F$11:$CJ$11,0))/100000,"")</f>
        <v/>
      </c>
      <c r="S98" s="61" t="str">
        <f>IFERROR('Data Input - BAT'!W88*INDEX('Energy Prices'!$F$19:$CJ$24,MATCH($B98,'Energy Prices'!$C$19:$C$24,0),MATCH(Calc_BAT!S$6,'Energy Prices'!$F$11:$CJ$11,0))/100000,"")</f>
        <v/>
      </c>
      <c r="T98" s="61" t="str">
        <f>IFERROR('Data Input - BAT'!X88*INDEX('Energy Prices'!$F$19:$CJ$24,MATCH($B98,'Energy Prices'!$C$19:$C$24,0),MATCH(Calc_BAT!T$6,'Energy Prices'!$F$11:$CJ$11,0))/100000,"")</f>
        <v/>
      </c>
      <c r="U98" s="61" t="str">
        <f>IFERROR('Data Input - BAT'!Y88*INDEX('Energy Prices'!$F$19:$CJ$24,MATCH($B98,'Energy Prices'!$C$19:$C$24,0),MATCH(Calc_BAT!U$6,'Energy Prices'!$F$11:$CJ$11,0))/100000,"")</f>
        <v/>
      </c>
      <c r="V98" s="61" t="str">
        <f>IFERROR('Data Input - BAT'!Z88*INDEX('Energy Prices'!$F$19:$CJ$24,MATCH($B98,'Energy Prices'!$C$19:$C$24,0),MATCH(Calc_BAT!V$6,'Energy Prices'!$F$11:$CJ$11,0))/100000,"")</f>
        <v/>
      </c>
      <c r="W98" s="61" t="str">
        <f>IFERROR('Data Input - BAT'!AA88*INDEX('Energy Prices'!$F$19:$CJ$24,MATCH($B98,'Energy Prices'!$C$19:$C$24,0),MATCH(Calc_BAT!W$6,'Energy Prices'!$F$11:$CJ$11,0))/100000,"")</f>
        <v/>
      </c>
      <c r="X98" s="61" t="str">
        <f>IFERROR('Data Input - BAT'!AB88*INDEX('Energy Prices'!$F$19:$CJ$24,MATCH($B98,'Energy Prices'!$C$19:$C$24,0),MATCH(Calc_BAT!X$6,'Energy Prices'!$F$11:$CJ$11,0))/100000,"")</f>
        <v/>
      </c>
      <c r="Y98" s="61" t="str">
        <f>IFERROR('Data Input - BAT'!AC88*INDEX('Energy Prices'!$F$19:$CJ$24,MATCH($B98,'Energy Prices'!$C$19:$C$24,0),MATCH(Calc_BAT!Y$6,'Energy Prices'!$F$11:$CJ$11,0))/100000,"")</f>
        <v/>
      </c>
      <c r="Z98" s="61" t="str">
        <f>IFERROR('Data Input - BAT'!AD88*INDEX('Energy Prices'!$F$19:$CJ$24,MATCH($B98,'Energy Prices'!$C$19:$C$24,0),MATCH(Calc_BAT!Z$6,'Energy Prices'!$F$11:$CJ$11,0))/100000,"")</f>
        <v/>
      </c>
      <c r="AA98" s="61" t="str">
        <f>IFERROR('Data Input - BAT'!AE88*INDEX('Energy Prices'!$F$19:$CJ$24,MATCH($B98,'Energy Prices'!$C$19:$C$24,0),MATCH(Calc_BAT!AA$6,'Energy Prices'!$F$11:$CJ$11,0))/100000,"")</f>
        <v/>
      </c>
      <c r="AB98" s="61" t="str">
        <f>IFERROR('Data Input - BAT'!AF88*INDEX('Energy Prices'!$F$19:$CJ$24,MATCH($B98,'Energy Prices'!$C$19:$C$24,0),MATCH(Calc_BAT!AB$6,'Energy Prices'!$F$11:$CJ$11,0))/100000,"")</f>
        <v/>
      </c>
      <c r="AC98" s="61" t="str">
        <f>IFERROR('Data Input - BAT'!AG88*INDEX('Energy Prices'!$F$19:$CJ$24,MATCH($B98,'Energy Prices'!$C$19:$C$24,0),MATCH(Calc_BAT!AC$6,'Energy Prices'!$F$11:$CJ$11,0))/100000,"")</f>
        <v/>
      </c>
      <c r="AD98" s="61" t="str">
        <f>IFERROR('Data Input - BAT'!AH88*INDEX('Energy Prices'!$F$19:$CJ$24,MATCH($B98,'Energy Prices'!$C$19:$C$24,0),MATCH(Calc_BAT!AD$6,'Energy Prices'!$F$11:$CJ$11,0))/100000,"")</f>
        <v/>
      </c>
      <c r="AE98" s="61" t="str">
        <f>IFERROR('Data Input - BAT'!AI88*INDEX('Energy Prices'!$F$19:$CJ$24,MATCH($B98,'Energy Prices'!$C$19:$C$24,0),MATCH(Calc_BAT!AE$6,'Energy Prices'!$F$11:$CJ$11,0))/100000,"")</f>
        <v/>
      </c>
      <c r="AF98" s="61" t="str">
        <f>IFERROR('Data Input - BAT'!AJ88*INDEX('Energy Prices'!$F$19:$CJ$24,MATCH($B98,'Energy Prices'!$C$19:$C$24,0),MATCH(Calc_BAT!AF$6,'Energy Prices'!$F$11:$CJ$11,0))/100000,"")</f>
        <v/>
      </c>
      <c r="AG98" s="61" t="str">
        <f>IFERROR('Data Input - BAT'!AK88*INDEX('Energy Prices'!$F$19:$CJ$24,MATCH($B98,'Energy Prices'!$C$19:$C$24,0),MATCH(Calc_BAT!AG$6,'Energy Prices'!$F$11:$CJ$11,0))/100000,"")</f>
        <v/>
      </c>
      <c r="AH98" s="61" t="str">
        <f>IFERROR('Data Input - BAT'!AL88*INDEX('Energy Prices'!$F$19:$CJ$24,MATCH($B98,'Energy Prices'!$C$19:$C$24,0),MATCH(Calc_BAT!AH$6,'Energy Prices'!$F$11:$CJ$11,0))/100000,"")</f>
        <v/>
      </c>
      <c r="AI98" s="61" t="str">
        <f>IFERROR('Data Input - BAT'!AM88*INDEX('Energy Prices'!$F$19:$CJ$24,MATCH($B98,'Energy Prices'!$C$19:$C$24,0),MATCH(Calc_BAT!AI$6,'Energy Prices'!$F$11:$CJ$11,0))/100000,"")</f>
        <v/>
      </c>
      <c r="AJ98" s="61" t="str">
        <f>IFERROR('Data Input - BAT'!AN88*INDEX('Energy Prices'!$F$19:$CJ$24,MATCH($B98,'Energy Prices'!$C$19:$C$24,0),MATCH(Calc_BAT!AJ$6,'Energy Prices'!$F$11:$CJ$11,0))/100000,"")</f>
        <v/>
      </c>
      <c r="AK98" s="61" t="str">
        <f>IFERROR('Data Input - BAT'!AO88*INDEX('Energy Prices'!$F$19:$CJ$24,MATCH($B98,'Energy Prices'!$C$19:$C$24,0),MATCH(Calc_BAT!AK$6,'Energy Prices'!$F$11:$CJ$11,0))/100000,"")</f>
        <v/>
      </c>
      <c r="AL98" s="61" t="str">
        <f>IFERROR('Data Input - BAT'!AP88*INDEX('Energy Prices'!$F$19:$CJ$24,MATCH($B98,'Energy Prices'!$C$19:$C$24,0),MATCH(Calc_BAT!AL$6,'Energy Prices'!$F$11:$CJ$11,0))/100000,"")</f>
        <v/>
      </c>
      <c r="AM98" s="61" t="str">
        <f>IFERROR('Data Input - BAT'!AQ88*INDEX('Energy Prices'!$F$19:$CJ$24,MATCH($B98,'Energy Prices'!$C$19:$C$24,0),MATCH(Calc_BAT!AM$6,'Energy Prices'!$F$11:$CJ$11,0))/100000,"")</f>
        <v/>
      </c>
      <c r="AN98" s="61" t="str">
        <f>IFERROR('Data Input - BAT'!AR88*INDEX('Energy Prices'!$F$19:$CJ$24,MATCH($B98,'Energy Prices'!$C$19:$C$24,0),MATCH(Calc_BAT!AN$6,'Energy Prices'!$F$11:$CJ$11,0))/100000,"")</f>
        <v/>
      </c>
      <c r="AO98" s="61" t="str">
        <f>IFERROR('Data Input - BAT'!AS88*INDEX('Energy Prices'!$F$19:$CJ$24,MATCH($B98,'Energy Prices'!$C$19:$C$24,0),MATCH(Calc_BAT!AO$6,'Energy Prices'!$F$11:$CJ$11,0))/100000,"")</f>
        <v/>
      </c>
      <c r="AP98" s="61" t="str">
        <f>IFERROR('Data Input - BAT'!AT88*INDEX('Energy Prices'!$F$19:$CJ$24,MATCH($B98,'Energy Prices'!$C$19:$C$24,0),MATCH(Calc_BAT!AP$6,'Energy Prices'!$F$11:$CJ$11,0))/100000,"")</f>
        <v/>
      </c>
      <c r="AQ98" s="61" t="str">
        <f>IFERROR('Data Input - BAT'!AU88*INDEX('Energy Prices'!$F$19:$CJ$24,MATCH($B98,'Energy Prices'!$C$19:$C$24,0),MATCH(Calc_BAT!AQ$6,'Energy Prices'!$F$11:$CJ$11,0))/100000,"")</f>
        <v/>
      </c>
      <c r="AR98" s="61" t="str">
        <f>IFERROR('Data Input - BAT'!AV88*INDEX('Energy Prices'!$F$19:$CJ$24,MATCH($B98,'Energy Prices'!$C$19:$C$24,0),MATCH(Calc_BAT!AR$6,'Energy Prices'!$F$11:$CJ$11,0))/100000,"")</f>
        <v/>
      </c>
      <c r="AS98" s="61" t="str">
        <f>IFERROR('Data Input - BAT'!AW88*INDEX('Energy Prices'!$F$19:$CJ$24,MATCH($B98,'Energy Prices'!$C$19:$C$24,0),MATCH(Calc_BAT!AS$6,'Energy Prices'!$F$11:$CJ$11,0))/100000,"")</f>
        <v/>
      </c>
      <c r="AT98" s="61" t="str">
        <f>IFERROR('Data Input - BAT'!AX88*INDEX('Energy Prices'!$F$19:$CJ$24,MATCH($B98,'Energy Prices'!$C$19:$C$24,0),MATCH(Calc_BAT!AT$6,'Energy Prices'!$F$11:$CJ$11,0))/100000,"")</f>
        <v/>
      </c>
      <c r="AU98" s="61" t="str">
        <f>IFERROR('Data Input - BAT'!AY88*INDEX('Energy Prices'!$F$19:$CJ$24,MATCH($B98,'Energy Prices'!$C$19:$C$24,0),MATCH(Calc_BAT!AU$6,'Energy Prices'!$F$11:$CJ$11,0))/100000,"")</f>
        <v/>
      </c>
      <c r="AV98" s="61" t="str">
        <f>IFERROR('Data Input - BAT'!AZ88*INDEX('Energy Prices'!$F$19:$CJ$24,MATCH($B98,'Energy Prices'!$C$19:$C$24,0),MATCH(Calc_BAT!AV$6,'Energy Prices'!$F$11:$CJ$11,0))/100000,"")</f>
        <v/>
      </c>
      <c r="AW98" s="61" t="str">
        <f>IFERROR('Data Input - BAT'!BA88*INDEX('Energy Prices'!$F$19:$CJ$24,MATCH($B98,'Energy Prices'!$C$19:$C$24,0),MATCH(Calc_BAT!AW$6,'Energy Prices'!$F$11:$CJ$11,0))/100000,"")</f>
        <v/>
      </c>
      <c r="AX98" s="61" t="str">
        <f>IFERROR('Data Input - BAT'!BB88*INDEX('Energy Prices'!$F$19:$CJ$24,MATCH($B98,'Energy Prices'!$C$19:$C$24,0),MATCH(Calc_BAT!AX$6,'Energy Prices'!$F$11:$CJ$11,0))/100000,"")</f>
        <v/>
      </c>
      <c r="AY98" s="61" t="str">
        <f>IFERROR('Data Input - BAT'!BC88*INDEX('Energy Prices'!$F$19:$CJ$24,MATCH($B98,'Energy Prices'!$C$19:$C$24,0),MATCH(Calc_BAT!AY$6,'Energy Prices'!$F$11:$CJ$11,0))/100000,"")</f>
        <v/>
      </c>
      <c r="AZ98" s="61" t="str">
        <f>IFERROR('Data Input - BAT'!BD88*INDEX('Energy Prices'!$F$19:$CJ$24,MATCH($B98,'Energy Prices'!$C$19:$C$24,0),MATCH(Calc_BAT!AZ$6,'Energy Prices'!$F$11:$CJ$11,0))/100000,"")</f>
        <v/>
      </c>
      <c r="BA98" s="61" t="str">
        <f>IFERROR('Data Input - BAT'!BE88*INDEX('Energy Prices'!$F$19:$CJ$24,MATCH($B98,'Energy Prices'!$C$19:$C$24,0),MATCH(Calc_BAT!BA$6,'Energy Prices'!$F$11:$CJ$11,0))/100000,"")</f>
        <v/>
      </c>
      <c r="BB98" s="61" t="str">
        <f>IFERROR('Data Input - BAT'!BF88*INDEX('Energy Prices'!$F$19:$CJ$24,MATCH($B98,'Energy Prices'!$C$19:$C$24,0),MATCH(Calc_BAT!BB$6,'Energy Prices'!$F$11:$CJ$11,0))/100000,"")</f>
        <v/>
      </c>
      <c r="BC98" s="61" t="str">
        <f>IFERROR('Data Input - BAT'!BG88*INDEX('Energy Prices'!$F$19:$CJ$24,MATCH($B98,'Energy Prices'!$C$19:$C$24,0),MATCH(Calc_BAT!BC$6,'Energy Prices'!$F$11:$CJ$11,0))/100000,"")</f>
        <v/>
      </c>
      <c r="BD98" s="61" t="str">
        <f>IFERROR('Data Input - BAT'!BH88*INDEX('Energy Prices'!$F$19:$CJ$24,MATCH($B98,'Energy Prices'!$C$19:$C$24,0),MATCH(Calc_BAT!BD$6,'Energy Prices'!$F$11:$CJ$11,0))/100000,"")</f>
        <v/>
      </c>
      <c r="BE98" s="61" t="str">
        <f>IFERROR('Data Input - BAT'!BI88*INDEX('Energy Prices'!$F$19:$CJ$24,MATCH($B98,'Energy Prices'!$C$19:$C$24,0),MATCH(Calc_BAT!BE$6,'Energy Prices'!$F$11:$CJ$11,0))/100000,"")</f>
        <v/>
      </c>
      <c r="BF98" s="61" t="str">
        <f>IFERROR('Data Input - BAT'!BJ88*INDEX('Energy Prices'!$F$19:$CJ$24,MATCH($B98,'Energy Prices'!$C$19:$C$24,0),MATCH(Calc_BAT!BF$6,'Energy Prices'!$F$11:$CJ$11,0))/100000,"")</f>
        <v/>
      </c>
      <c r="BG98" s="61" t="str">
        <f>IFERROR('Data Input - BAT'!BK88*INDEX('Energy Prices'!$F$19:$CJ$24,MATCH($B98,'Energy Prices'!$C$19:$C$24,0),MATCH(Calc_BAT!BG$6,'Energy Prices'!$F$11:$CJ$11,0))/100000,"")</f>
        <v/>
      </c>
      <c r="BH98" s="61" t="str">
        <f>IFERROR('Data Input - BAT'!BL88*INDEX('Energy Prices'!$F$19:$CJ$24,MATCH($B98,'Energy Prices'!$C$19:$C$24,0),MATCH(Calc_BAT!BH$6,'Energy Prices'!$F$11:$CJ$11,0))/100000,"")</f>
        <v/>
      </c>
      <c r="BI98" s="61" t="str">
        <f>IFERROR('Data Input - BAT'!BM88*INDEX('Energy Prices'!$F$19:$CJ$24,MATCH($B98,'Energy Prices'!$C$19:$C$24,0),MATCH(Calc_BAT!BI$6,'Energy Prices'!$F$11:$CJ$11,0))/100000,"")</f>
        <v/>
      </c>
      <c r="BJ98" s="61" t="str">
        <f>IFERROR('Data Input - BAT'!BN88*INDEX('Energy Prices'!$F$19:$CJ$24,MATCH($B98,'Energy Prices'!$C$19:$C$24,0),MATCH(Calc_BAT!BJ$6,'Energy Prices'!$F$11:$CJ$11,0))/100000,"")</f>
        <v/>
      </c>
      <c r="BK98" s="61" t="str">
        <f>IFERROR('Data Input - BAT'!BO88*INDEX('Energy Prices'!$F$19:$CJ$24,MATCH($B98,'Energy Prices'!$C$19:$C$24,0),MATCH(Calc_BAT!BK$6,'Energy Prices'!$F$11:$CJ$11,0))/100000,"")</f>
        <v/>
      </c>
      <c r="BL98" s="61" t="str">
        <f>IFERROR('Data Input - BAT'!BP88*INDEX('Energy Prices'!$F$19:$CJ$24,MATCH($B98,'Energy Prices'!$C$19:$C$24,0),MATCH(Calc_BAT!BL$6,'Energy Prices'!$F$11:$CJ$11,0))/100000,"")</f>
        <v/>
      </c>
      <c r="BM98" s="61" t="str">
        <f>IFERROR('Data Input - BAT'!BQ88*INDEX('Energy Prices'!$F$19:$CJ$24,MATCH($B98,'Energy Prices'!$C$19:$C$24,0),MATCH(Calc_BAT!BM$6,'Energy Prices'!$F$11:$CJ$11,0))/100000,"")</f>
        <v/>
      </c>
      <c r="BN98" s="61" t="str">
        <f>IFERROR('Data Input - BAT'!BR88*INDEX('Energy Prices'!$F$19:$CJ$24,MATCH($B98,'Energy Prices'!$C$19:$C$24,0),MATCH(Calc_BAT!BN$6,'Energy Prices'!$F$11:$CJ$11,0))/100000,"")</f>
        <v/>
      </c>
      <c r="BO98" s="61" t="str">
        <f>IFERROR('Data Input - BAT'!BS88*INDEX('Energy Prices'!$F$19:$CJ$24,MATCH($B98,'Energy Prices'!$C$19:$C$24,0),MATCH(Calc_BAT!BO$6,'Energy Prices'!$F$11:$CJ$11,0))/100000,"")</f>
        <v/>
      </c>
      <c r="BP98" s="61" t="str">
        <f>IFERROR('Data Input - BAT'!BT88*INDEX('Energy Prices'!$F$19:$CJ$24,MATCH($B98,'Energy Prices'!$C$19:$C$24,0),MATCH(Calc_BAT!BP$6,'Energy Prices'!$F$11:$CJ$11,0))/100000,"")</f>
        <v/>
      </c>
      <c r="BQ98" s="61" t="str">
        <f>IFERROR('Data Input - BAT'!BU88*INDEX('Energy Prices'!$F$19:$CJ$24,MATCH($B98,'Energy Prices'!$C$19:$C$24,0),MATCH(Calc_BAT!BQ$6,'Energy Prices'!$F$11:$CJ$11,0))/100000,"")</f>
        <v/>
      </c>
      <c r="BR98" s="61" t="str">
        <f>IFERROR('Data Input - BAT'!BV88*INDEX('Energy Prices'!$F$19:$CJ$24,MATCH($B98,'Energy Prices'!$C$19:$C$24,0),MATCH(Calc_BAT!BR$6,'Energy Prices'!$F$11:$CJ$11,0))/100000,"")</f>
        <v/>
      </c>
      <c r="BS98" s="61" t="str">
        <f>IFERROR('Data Input - BAT'!BW88*INDEX('Energy Prices'!$F$19:$CJ$24,MATCH($B98,'Energy Prices'!$C$19:$C$24,0),MATCH(Calc_BAT!BS$6,'Energy Prices'!$F$11:$CJ$11,0))/100000,"")</f>
        <v/>
      </c>
      <c r="BT98" s="61" t="str">
        <f>IFERROR('Data Input - BAT'!BX88*INDEX('Energy Prices'!$F$19:$CJ$24,MATCH($B98,'Energy Prices'!$C$19:$C$24,0),MATCH(Calc_BAT!BT$6,'Energy Prices'!$F$11:$CJ$11,0))/100000,"")</f>
        <v/>
      </c>
      <c r="BU98" s="61" t="str">
        <f>IFERROR('Data Input - BAT'!BY88*INDEX('Energy Prices'!$F$19:$CJ$24,MATCH($B98,'Energy Prices'!$C$19:$C$24,0),MATCH(Calc_BAT!BU$6,'Energy Prices'!$F$11:$CJ$11,0))/100000,"")</f>
        <v/>
      </c>
      <c r="BV98" s="61" t="str">
        <f>IFERROR('Data Input - BAT'!BZ88*INDEX('Energy Prices'!$F$19:$CJ$24,MATCH($B98,'Energy Prices'!$C$19:$C$24,0),MATCH(Calc_BAT!BV$6,'Energy Prices'!$F$11:$CJ$11,0))/100000,"")</f>
        <v/>
      </c>
      <c r="BW98" s="61" t="str">
        <f>IFERROR('Data Input - BAT'!CA88*INDEX('Energy Prices'!$F$19:$CJ$24,MATCH($B98,'Energy Prices'!$C$19:$C$24,0),MATCH(Calc_BAT!BW$6,'Energy Prices'!$F$11:$CJ$11,0))/100000,"")</f>
        <v/>
      </c>
      <c r="BX98" s="61" t="str">
        <f>IFERROR('Data Input - BAT'!CB88*INDEX('Energy Prices'!$F$19:$CJ$24,MATCH($B98,'Energy Prices'!$C$19:$C$24,0),MATCH(Calc_BAT!BX$6,'Energy Prices'!$F$11:$CJ$11,0))/100000,"")</f>
        <v/>
      </c>
      <c r="BY98" s="61" t="str">
        <f>IFERROR('Data Input - BAT'!CC88*INDEX('Energy Prices'!$F$19:$CJ$24,MATCH($B98,'Energy Prices'!$C$19:$C$24,0),MATCH(Calc_BAT!BY$6,'Energy Prices'!$F$11:$CJ$11,0))/100000,"")</f>
        <v/>
      </c>
      <c r="BZ98" s="61" t="str">
        <f>IFERROR('Data Input - BAT'!CD88*INDEX('Energy Prices'!$F$19:$CJ$24,MATCH($B98,'Energy Prices'!$C$19:$C$24,0),MATCH(Calc_BAT!BZ$6,'Energy Prices'!$F$11:$CJ$11,0))/100000,"")</f>
        <v/>
      </c>
      <c r="CA98" s="61" t="str">
        <f>IFERROR('Data Input - BAT'!CE88*INDEX('Energy Prices'!$F$19:$CJ$24,MATCH($B98,'Energy Prices'!$C$19:$C$24,0),MATCH(Calc_BAT!CA$6,'Energy Prices'!$F$11:$CJ$11,0))/100000,"")</f>
        <v/>
      </c>
      <c r="CB98" s="61" t="str">
        <f>IFERROR('Data Input - BAT'!CF88*INDEX('Energy Prices'!$F$19:$CJ$24,MATCH($B98,'Energy Prices'!$C$19:$C$24,0),MATCH(Calc_BAT!CB$6,'Energy Prices'!$F$11:$CJ$11,0))/100000,"")</f>
        <v/>
      </c>
      <c r="CC98" s="61" t="str">
        <f>IFERROR('Data Input - BAT'!CG88*INDEX('Energy Prices'!$F$19:$CJ$24,MATCH($B98,'Energy Prices'!$C$19:$C$24,0),MATCH(Calc_BAT!CC$6,'Energy Prices'!$F$11:$CJ$11,0))/100000,"")</f>
        <v/>
      </c>
      <c r="CD98" s="61" t="str">
        <f>IFERROR('Data Input - BAT'!CH88*INDEX('Energy Prices'!$F$19:$CJ$24,MATCH($B98,'Energy Prices'!$C$19:$C$24,0),MATCH(Calc_BAT!CD$6,'Energy Prices'!$F$11:$CJ$11,0))/100000,"")</f>
        <v/>
      </c>
      <c r="CE98" s="61" t="str">
        <f>IFERROR('Data Input - BAT'!CI88*INDEX('Energy Prices'!$F$19:$CJ$24,MATCH($B98,'Energy Prices'!$C$19:$C$24,0),MATCH(Calc_BAT!CE$6,'Energy Prices'!$F$11:$CJ$11,0))/100000,"")</f>
        <v/>
      </c>
      <c r="CF98" s="61" t="str">
        <f>IFERROR('Data Input - BAT'!CJ88*INDEX('Energy Prices'!$F$19:$CJ$24,MATCH($B98,'Energy Prices'!$C$19:$C$24,0),MATCH(Calc_BAT!CF$6,'Energy Prices'!$F$11:$CJ$11,0))/100000,"")</f>
        <v/>
      </c>
      <c r="CG98" s="61" t="str">
        <f>IFERROR('Data Input - BAT'!CK88*INDEX('Energy Prices'!$F$19:$CJ$24,MATCH($B98,'Energy Prices'!$C$19:$C$24,0),MATCH(Calc_BAT!CG$6,'Energy Prices'!$F$11:$CJ$11,0))/100000,"")</f>
        <v/>
      </c>
      <c r="CH98" s="61" t="str">
        <f>IFERROR('Data Input - BAT'!CL88*INDEX('Energy Prices'!$F$19:$CJ$24,MATCH($B98,'Energy Prices'!$C$19:$C$24,0),MATCH(Calc_BAT!CH$6,'Energy Prices'!$F$11:$CJ$11,0))/100000,"")</f>
        <v/>
      </c>
      <c r="CI98" s="61" t="str">
        <f>IFERROR('Data Input - BAT'!CM88*INDEX('Energy Prices'!$F$19:$CJ$24,MATCH($B98,'Energy Prices'!$C$19:$C$24,0),MATCH(Calc_BAT!CI$6,'Energy Prices'!$F$11:$CJ$11,0))/100000,"")</f>
        <v/>
      </c>
      <c r="CJ98" s="61" t="str">
        <f>IFERROR('Data Input - BAT'!CN88*INDEX('Energy Prices'!$F$19:$CJ$24,MATCH($B98,'Energy Prices'!$C$19:$C$24,0),MATCH(Calc_BAT!CJ$6,'Energy Prices'!$F$11:$CJ$11,0))/100000,"")</f>
        <v/>
      </c>
      <c r="CK98" s="61" t="str">
        <f>IFERROR('Data Input - BAT'!CO88*INDEX('Energy Prices'!$F$19:$CJ$24,MATCH($B98,'Energy Prices'!$C$19:$C$24,0),MATCH(Calc_BAT!CK$6,'Energy Prices'!$F$11:$CJ$11,0))/100000,"")</f>
        <v/>
      </c>
      <c r="CL98" s="61" t="str">
        <f>IFERROR('Data Input - BAT'!CP88*INDEX('Energy Prices'!$F$19:$CJ$24,MATCH($B98,'Energy Prices'!$C$19:$C$24,0),MATCH(Calc_BAT!CL$6,'Energy Prices'!$F$11:$CJ$11,0))/100000,"")</f>
        <v/>
      </c>
      <c r="CM98" s="61" t="str">
        <f>IFERROR('Data Input - BAT'!CQ88*INDEX('Energy Prices'!$F$19:$CJ$24,MATCH($B98,'Energy Prices'!$C$19:$C$24,0),MATCH(Calc_BAT!CM$6,'Energy Prices'!$F$11:$CJ$11,0))/100000,"")</f>
        <v/>
      </c>
      <c r="CN98" s="61" t="str">
        <f>IFERROR('Data Input - BAT'!CR88*INDEX('Energy Prices'!$F$19:$CJ$24,MATCH($B98,'Energy Prices'!$C$19:$C$24,0),MATCH(Calc_BAT!CN$6,'Energy Prices'!$F$11:$CJ$11,0))/100000,"")</f>
        <v/>
      </c>
      <c r="CO98" s="61" t="str">
        <f>IFERROR('Data Input - BAT'!CS88*INDEX('Energy Prices'!$F$19:$CJ$24,MATCH($B98,'Energy Prices'!$C$19:$C$24,0),MATCH(Calc_BAT!CO$6,'Energy Prices'!$F$11:$CJ$11,0))/100000,"")</f>
        <v/>
      </c>
      <c r="CP98" s="61" t="str">
        <f>IFERROR('Data Input - BAT'!CT88*INDEX('Energy Prices'!$F$19:$CJ$24,MATCH($B98,'Energy Prices'!$C$19:$C$24,0),MATCH(Calc_BAT!CP$6,'Energy Prices'!$F$11:$CJ$11,0))/100000,"")</f>
        <v/>
      </c>
      <c r="CQ98" s="61" t="str">
        <f>IFERROR('Data Input - BAT'!CU88*INDEX('Energy Prices'!$F$19:$CJ$24,MATCH($B98,'Energy Prices'!$C$19:$C$24,0),MATCH(Calc_BAT!CQ$6,'Energy Prices'!$F$11:$CJ$11,0))/100000,"")</f>
        <v/>
      </c>
      <c r="CR98" s="61" t="str">
        <f>IFERROR('Data Input - BAT'!CV88*INDEX('Energy Prices'!$F$19:$CJ$24,MATCH($B98,'Energy Prices'!$C$19:$C$24,0),MATCH(Calc_BAT!CR$6,'Energy Prices'!$F$11:$CJ$11,0))/100000,"")</f>
        <v/>
      </c>
      <c r="CS98" s="61" t="str">
        <f>IFERROR('Data Input - BAT'!CW88*INDEX('Energy Prices'!$F$19:$CJ$24,MATCH($B98,'Energy Prices'!$C$19:$C$24,0),MATCH(Calc_BAT!CS$6,'Energy Prices'!$F$11:$CJ$11,0))/100000,"")</f>
        <v/>
      </c>
      <c r="CT98" s="61" t="str">
        <f>IFERROR('Data Input - BAT'!CX88*INDEX('Energy Prices'!$F$19:$CJ$24,MATCH($B98,'Energy Prices'!$C$19:$C$24,0),MATCH(Calc_BAT!CT$6,'Energy Prices'!$F$11:$CJ$11,0))/100000,"")</f>
        <v/>
      </c>
      <c r="CU98" s="61" t="str">
        <f>IFERROR('Data Input - BAT'!CY88*INDEX('Energy Prices'!$F$19:$CJ$24,MATCH($B98,'Energy Prices'!$C$19:$C$24,0),MATCH(Calc_BAT!CU$6,'Energy Prices'!$F$11:$CJ$11,0))/100000,"")</f>
        <v/>
      </c>
      <c r="CV98" s="61" t="str">
        <f>IFERROR('Data Input - BAT'!CZ88*INDEX('Energy Prices'!$F$19:$CJ$24,MATCH($B98,'Energy Prices'!$C$19:$C$24,0),MATCH(Calc_BAT!CV$6,'Energy Prices'!$F$11:$CJ$11,0))/100000,"")</f>
        <v/>
      </c>
      <c r="CW98" s="61" t="str">
        <f>IFERROR('Data Input - BAT'!DA88*INDEX('Energy Prices'!$F$19:$CJ$24,MATCH($B98,'Energy Prices'!$C$19:$C$24,0),MATCH(Calc_BAT!CW$6,'Energy Prices'!$F$11:$CJ$11,0))/100000,"")</f>
        <v/>
      </c>
      <c r="CX98" s="61" t="str">
        <f>IFERROR('Data Input - BAT'!DB88*INDEX('Energy Prices'!$F$19:$CJ$24,MATCH($B98,'Energy Prices'!$C$19:$C$24,0),MATCH(Calc_BAT!CX$6,'Energy Prices'!$F$11:$CJ$11,0))/100000,"")</f>
        <v/>
      </c>
      <c r="CY98" s="61" t="str">
        <f>IFERROR('Data Input - BAT'!DC88*INDEX('Energy Prices'!$F$19:$CJ$24,MATCH($B98,'Energy Prices'!$C$19:$C$24,0),MATCH(Calc_BAT!CY$6,'Energy Prices'!$F$11:$CJ$11,0))/100000,"")</f>
        <v/>
      </c>
      <c r="CZ98" s="391"/>
    </row>
    <row r="99" spans="2:104" x14ac:dyDescent="0.25">
      <c r="B99" s="393" t="s">
        <v>401</v>
      </c>
      <c r="C99" s="9" t="s">
        <v>1117</v>
      </c>
      <c r="D99" s="61" t="str">
        <f>IFERROR('Data Input - BAT'!H89*INDEX('Energy Prices'!$F$19:$CJ$24,MATCH($B99,'Energy Prices'!$C$19:$C$24,0),MATCH(Calc_BAT!D$6,'Energy Prices'!$F$11:$CJ$11,0))/100000,"")</f>
        <v/>
      </c>
      <c r="E99" s="61" t="str">
        <f>IFERROR('Data Input - BAT'!I89*INDEX('Energy Prices'!$F$19:$CJ$24,MATCH($B99,'Energy Prices'!$C$19:$C$24,0),MATCH(Calc_BAT!E$6,'Energy Prices'!$F$11:$CJ$11,0))/100000,"")</f>
        <v/>
      </c>
      <c r="F99" s="61" t="str">
        <f>IFERROR('Data Input - BAT'!J89*INDEX('Energy Prices'!$F$19:$CJ$24,MATCH($B99,'Energy Prices'!$C$19:$C$24,0),MATCH(Calc_BAT!F$6,'Energy Prices'!$F$11:$CJ$11,0))/100000,"")</f>
        <v/>
      </c>
      <c r="G99" s="61" t="str">
        <f>IFERROR('Data Input - BAT'!K89*INDEX('Energy Prices'!$F$19:$CJ$24,MATCH($B99,'Energy Prices'!$C$19:$C$24,0),MATCH(Calc_BAT!G$6,'Energy Prices'!$F$11:$CJ$11,0))/100000,"")</f>
        <v/>
      </c>
      <c r="H99" s="61" t="str">
        <f>IFERROR('Data Input - BAT'!L89*INDEX('Energy Prices'!$F$19:$CJ$24,MATCH($B99,'Energy Prices'!$C$19:$C$24,0),MATCH(Calc_BAT!H$6,'Energy Prices'!$F$11:$CJ$11,0))/100000,"")</f>
        <v/>
      </c>
      <c r="I99" s="61" t="str">
        <f>IFERROR('Data Input - BAT'!M89*INDEX('Energy Prices'!$F$19:$CJ$24,MATCH($B99,'Energy Prices'!$C$19:$C$24,0),MATCH(Calc_BAT!I$6,'Energy Prices'!$F$11:$CJ$11,0))/100000,"")</f>
        <v/>
      </c>
      <c r="J99" s="61" t="str">
        <f>IFERROR('Data Input - BAT'!N89*INDEX('Energy Prices'!$F$19:$CJ$24,MATCH($B99,'Energy Prices'!$C$19:$C$24,0),MATCH(Calc_BAT!J$6,'Energy Prices'!$F$11:$CJ$11,0))/100000,"")</f>
        <v/>
      </c>
      <c r="K99" s="61" t="str">
        <f>IFERROR('Data Input - BAT'!O89*INDEX('Energy Prices'!$F$19:$CJ$24,MATCH($B99,'Energy Prices'!$C$19:$C$24,0),MATCH(Calc_BAT!K$6,'Energy Prices'!$F$11:$CJ$11,0))/100000,"")</f>
        <v/>
      </c>
      <c r="L99" s="61" t="str">
        <f>IFERROR('Data Input - BAT'!P89*INDEX('Energy Prices'!$F$19:$CJ$24,MATCH($B99,'Energy Prices'!$C$19:$C$24,0),MATCH(Calc_BAT!L$6,'Energy Prices'!$F$11:$CJ$11,0))/100000,"")</f>
        <v/>
      </c>
      <c r="M99" s="61" t="str">
        <f>IFERROR('Data Input - BAT'!Q89*INDEX('Energy Prices'!$F$19:$CJ$24,MATCH($B99,'Energy Prices'!$C$19:$C$24,0),MATCH(Calc_BAT!M$6,'Energy Prices'!$F$11:$CJ$11,0))/100000,"")</f>
        <v/>
      </c>
      <c r="N99" s="61" t="str">
        <f>IFERROR('Data Input - BAT'!R89*INDEX('Energy Prices'!$F$19:$CJ$24,MATCH($B99,'Energy Prices'!$C$19:$C$24,0),MATCH(Calc_BAT!N$6,'Energy Prices'!$F$11:$CJ$11,0))/100000,"")</f>
        <v/>
      </c>
      <c r="O99" s="61" t="str">
        <f>IFERROR('Data Input - BAT'!S89*INDEX('Energy Prices'!$F$19:$CJ$24,MATCH($B99,'Energy Prices'!$C$19:$C$24,0),MATCH(Calc_BAT!O$6,'Energy Prices'!$F$11:$CJ$11,0))/100000,"")</f>
        <v/>
      </c>
      <c r="P99" s="61" t="str">
        <f>IFERROR('Data Input - BAT'!T89*INDEX('Energy Prices'!$F$19:$CJ$24,MATCH($B99,'Energy Prices'!$C$19:$C$24,0),MATCH(Calc_BAT!P$6,'Energy Prices'!$F$11:$CJ$11,0))/100000,"")</f>
        <v/>
      </c>
      <c r="Q99" s="61" t="str">
        <f>IFERROR('Data Input - BAT'!U89*INDEX('Energy Prices'!$F$19:$CJ$24,MATCH($B99,'Energy Prices'!$C$19:$C$24,0),MATCH(Calc_BAT!Q$6,'Energy Prices'!$F$11:$CJ$11,0))/100000,"")</f>
        <v/>
      </c>
      <c r="R99" s="61" t="str">
        <f>IFERROR('Data Input - BAT'!V89*INDEX('Energy Prices'!$F$19:$CJ$24,MATCH($B99,'Energy Prices'!$C$19:$C$24,0),MATCH(Calc_BAT!R$6,'Energy Prices'!$F$11:$CJ$11,0))/100000,"")</f>
        <v/>
      </c>
      <c r="S99" s="61" t="str">
        <f>IFERROR('Data Input - BAT'!W89*INDEX('Energy Prices'!$F$19:$CJ$24,MATCH($B99,'Energy Prices'!$C$19:$C$24,0),MATCH(Calc_BAT!S$6,'Energy Prices'!$F$11:$CJ$11,0))/100000,"")</f>
        <v/>
      </c>
      <c r="T99" s="61" t="str">
        <f>IFERROR('Data Input - BAT'!X89*INDEX('Energy Prices'!$F$19:$CJ$24,MATCH($B99,'Energy Prices'!$C$19:$C$24,0),MATCH(Calc_BAT!T$6,'Energy Prices'!$F$11:$CJ$11,0))/100000,"")</f>
        <v/>
      </c>
      <c r="U99" s="61" t="str">
        <f>IFERROR('Data Input - BAT'!Y89*INDEX('Energy Prices'!$F$19:$CJ$24,MATCH($B99,'Energy Prices'!$C$19:$C$24,0),MATCH(Calc_BAT!U$6,'Energy Prices'!$F$11:$CJ$11,0))/100000,"")</f>
        <v/>
      </c>
      <c r="V99" s="61" t="str">
        <f>IFERROR('Data Input - BAT'!Z89*INDEX('Energy Prices'!$F$19:$CJ$24,MATCH($B99,'Energy Prices'!$C$19:$C$24,0),MATCH(Calc_BAT!V$6,'Energy Prices'!$F$11:$CJ$11,0))/100000,"")</f>
        <v/>
      </c>
      <c r="W99" s="61" t="str">
        <f>IFERROR('Data Input - BAT'!AA89*INDEX('Energy Prices'!$F$19:$CJ$24,MATCH($B99,'Energy Prices'!$C$19:$C$24,0),MATCH(Calc_BAT!W$6,'Energy Prices'!$F$11:$CJ$11,0))/100000,"")</f>
        <v/>
      </c>
      <c r="X99" s="61" t="str">
        <f>IFERROR('Data Input - BAT'!AB89*INDEX('Energy Prices'!$F$19:$CJ$24,MATCH($B99,'Energy Prices'!$C$19:$C$24,0),MATCH(Calc_BAT!X$6,'Energy Prices'!$F$11:$CJ$11,0))/100000,"")</f>
        <v/>
      </c>
      <c r="Y99" s="61" t="str">
        <f>IFERROR('Data Input - BAT'!AC89*INDEX('Energy Prices'!$F$19:$CJ$24,MATCH($B99,'Energy Prices'!$C$19:$C$24,0),MATCH(Calc_BAT!Y$6,'Energy Prices'!$F$11:$CJ$11,0))/100000,"")</f>
        <v/>
      </c>
      <c r="Z99" s="61" t="str">
        <f>IFERROR('Data Input - BAT'!AD89*INDEX('Energy Prices'!$F$19:$CJ$24,MATCH($B99,'Energy Prices'!$C$19:$C$24,0),MATCH(Calc_BAT!Z$6,'Energy Prices'!$F$11:$CJ$11,0))/100000,"")</f>
        <v/>
      </c>
      <c r="AA99" s="61" t="str">
        <f>IFERROR('Data Input - BAT'!AE89*INDEX('Energy Prices'!$F$19:$CJ$24,MATCH($B99,'Energy Prices'!$C$19:$C$24,0),MATCH(Calc_BAT!AA$6,'Energy Prices'!$F$11:$CJ$11,0))/100000,"")</f>
        <v/>
      </c>
      <c r="AB99" s="61" t="str">
        <f>IFERROR('Data Input - BAT'!AF89*INDEX('Energy Prices'!$F$19:$CJ$24,MATCH($B99,'Energy Prices'!$C$19:$C$24,0),MATCH(Calc_BAT!AB$6,'Energy Prices'!$F$11:$CJ$11,0))/100000,"")</f>
        <v/>
      </c>
      <c r="AC99" s="61" t="str">
        <f>IFERROR('Data Input - BAT'!AG89*INDEX('Energy Prices'!$F$19:$CJ$24,MATCH($B99,'Energy Prices'!$C$19:$C$24,0),MATCH(Calc_BAT!AC$6,'Energy Prices'!$F$11:$CJ$11,0))/100000,"")</f>
        <v/>
      </c>
      <c r="AD99" s="61" t="str">
        <f>IFERROR('Data Input - BAT'!AH89*INDEX('Energy Prices'!$F$19:$CJ$24,MATCH($B99,'Energy Prices'!$C$19:$C$24,0),MATCH(Calc_BAT!AD$6,'Energy Prices'!$F$11:$CJ$11,0))/100000,"")</f>
        <v/>
      </c>
      <c r="AE99" s="61" t="str">
        <f>IFERROR('Data Input - BAT'!AI89*INDEX('Energy Prices'!$F$19:$CJ$24,MATCH($B99,'Energy Prices'!$C$19:$C$24,0),MATCH(Calc_BAT!AE$6,'Energy Prices'!$F$11:$CJ$11,0))/100000,"")</f>
        <v/>
      </c>
      <c r="AF99" s="61" t="str">
        <f>IFERROR('Data Input - BAT'!AJ89*INDEX('Energy Prices'!$F$19:$CJ$24,MATCH($B99,'Energy Prices'!$C$19:$C$24,0),MATCH(Calc_BAT!AF$6,'Energy Prices'!$F$11:$CJ$11,0))/100000,"")</f>
        <v/>
      </c>
      <c r="AG99" s="61" t="str">
        <f>IFERROR('Data Input - BAT'!AK89*INDEX('Energy Prices'!$F$19:$CJ$24,MATCH($B99,'Energy Prices'!$C$19:$C$24,0),MATCH(Calc_BAT!AG$6,'Energy Prices'!$F$11:$CJ$11,0))/100000,"")</f>
        <v/>
      </c>
      <c r="AH99" s="61" t="str">
        <f>IFERROR('Data Input - BAT'!AL89*INDEX('Energy Prices'!$F$19:$CJ$24,MATCH($B99,'Energy Prices'!$C$19:$C$24,0),MATCH(Calc_BAT!AH$6,'Energy Prices'!$F$11:$CJ$11,0))/100000,"")</f>
        <v/>
      </c>
      <c r="AI99" s="61" t="str">
        <f>IFERROR('Data Input - BAT'!AM89*INDEX('Energy Prices'!$F$19:$CJ$24,MATCH($B99,'Energy Prices'!$C$19:$C$24,0),MATCH(Calc_BAT!AI$6,'Energy Prices'!$F$11:$CJ$11,0))/100000,"")</f>
        <v/>
      </c>
      <c r="AJ99" s="61" t="str">
        <f>IFERROR('Data Input - BAT'!AN89*INDEX('Energy Prices'!$F$19:$CJ$24,MATCH($B99,'Energy Prices'!$C$19:$C$24,0),MATCH(Calc_BAT!AJ$6,'Energy Prices'!$F$11:$CJ$11,0))/100000,"")</f>
        <v/>
      </c>
      <c r="AK99" s="61" t="str">
        <f>IFERROR('Data Input - BAT'!AO89*INDEX('Energy Prices'!$F$19:$CJ$24,MATCH($B99,'Energy Prices'!$C$19:$C$24,0),MATCH(Calc_BAT!AK$6,'Energy Prices'!$F$11:$CJ$11,0))/100000,"")</f>
        <v/>
      </c>
      <c r="AL99" s="61" t="str">
        <f>IFERROR('Data Input - BAT'!AP89*INDEX('Energy Prices'!$F$19:$CJ$24,MATCH($B99,'Energy Prices'!$C$19:$C$24,0),MATCH(Calc_BAT!AL$6,'Energy Prices'!$F$11:$CJ$11,0))/100000,"")</f>
        <v/>
      </c>
      <c r="AM99" s="61" t="str">
        <f>IFERROR('Data Input - BAT'!AQ89*INDEX('Energy Prices'!$F$19:$CJ$24,MATCH($B99,'Energy Prices'!$C$19:$C$24,0),MATCH(Calc_BAT!AM$6,'Energy Prices'!$F$11:$CJ$11,0))/100000,"")</f>
        <v/>
      </c>
      <c r="AN99" s="61" t="str">
        <f>IFERROR('Data Input - BAT'!AR89*INDEX('Energy Prices'!$F$19:$CJ$24,MATCH($B99,'Energy Prices'!$C$19:$C$24,0),MATCH(Calc_BAT!AN$6,'Energy Prices'!$F$11:$CJ$11,0))/100000,"")</f>
        <v/>
      </c>
      <c r="AO99" s="61" t="str">
        <f>IFERROR('Data Input - BAT'!AS89*INDEX('Energy Prices'!$F$19:$CJ$24,MATCH($B99,'Energy Prices'!$C$19:$C$24,0),MATCH(Calc_BAT!AO$6,'Energy Prices'!$F$11:$CJ$11,0))/100000,"")</f>
        <v/>
      </c>
      <c r="AP99" s="61" t="str">
        <f>IFERROR('Data Input - BAT'!AT89*INDEX('Energy Prices'!$F$19:$CJ$24,MATCH($B99,'Energy Prices'!$C$19:$C$24,0),MATCH(Calc_BAT!AP$6,'Energy Prices'!$F$11:$CJ$11,0))/100000,"")</f>
        <v/>
      </c>
      <c r="AQ99" s="61" t="str">
        <f>IFERROR('Data Input - BAT'!AU89*INDEX('Energy Prices'!$F$19:$CJ$24,MATCH($B99,'Energy Prices'!$C$19:$C$24,0),MATCH(Calc_BAT!AQ$6,'Energy Prices'!$F$11:$CJ$11,0))/100000,"")</f>
        <v/>
      </c>
      <c r="AR99" s="61" t="str">
        <f>IFERROR('Data Input - BAT'!AV89*INDEX('Energy Prices'!$F$19:$CJ$24,MATCH($B99,'Energy Prices'!$C$19:$C$24,0),MATCH(Calc_BAT!AR$6,'Energy Prices'!$F$11:$CJ$11,0))/100000,"")</f>
        <v/>
      </c>
      <c r="AS99" s="61" t="str">
        <f>IFERROR('Data Input - BAT'!AW89*INDEX('Energy Prices'!$F$19:$CJ$24,MATCH($B99,'Energy Prices'!$C$19:$C$24,0),MATCH(Calc_BAT!AS$6,'Energy Prices'!$F$11:$CJ$11,0))/100000,"")</f>
        <v/>
      </c>
      <c r="AT99" s="61" t="str">
        <f>IFERROR('Data Input - BAT'!AX89*INDEX('Energy Prices'!$F$19:$CJ$24,MATCH($B99,'Energy Prices'!$C$19:$C$24,0),MATCH(Calc_BAT!AT$6,'Energy Prices'!$F$11:$CJ$11,0))/100000,"")</f>
        <v/>
      </c>
      <c r="AU99" s="61" t="str">
        <f>IFERROR('Data Input - BAT'!AY89*INDEX('Energy Prices'!$F$19:$CJ$24,MATCH($B99,'Energy Prices'!$C$19:$C$24,0),MATCH(Calc_BAT!AU$6,'Energy Prices'!$F$11:$CJ$11,0))/100000,"")</f>
        <v/>
      </c>
      <c r="AV99" s="61" t="str">
        <f>IFERROR('Data Input - BAT'!AZ89*INDEX('Energy Prices'!$F$19:$CJ$24,MATCH($B99,'Energy Prices'!$C$19:$C$24,0),MATCH(Calc_BAT!AV$6,'Energy Prices'!$F$11:$CJ$11,0))/100000,"")</f>
        <v/>
      </c>
      <c r="AW99" s="61" t="str">
        <f>IFERROR('Data Input - BAT'!BA89*INDEX('Energy Prices'!$F$19:$CJ$24,MATCH($B99,'Energy Prices'!$C$19:$C$24,0),MATCH(Calc_BAT!AW$6,'Energy Prices'!$F$11:$CJ$11,0))/100000,"")</f>
        <v/>
      </c>
      <c r="AX99" s="61" t="str">
        <f>IFERROR('Data Input - BAT'!BB89*INDEX('Energy Prices'!$F$19:$CJ$24,MATCH($B99,'Energy Prices'!$C$19:$C$24,0),MATCH(Calc_BAT!AX$6,'Energy Prices'!$F$11:$CJ$11,0))/100000,"")</f>
        <v/>
      </c>
      <c r="AY99" s="61" t="str">
        <f>IFERROR('Data Input - BAT'!BC89*INDEX('Energy Prices'!$F$19:$CJ$24,MATCH($B99,'Energy Prices'!$C$19:$C$24,0),MATCH(Calc_BAT!AY$6,'Energy Prices'!$F$11:$CJ$11,0))/100000,"")</f>
        <v/>
      </c>
      <c r="AZ99" s="61" t="str">
        <f>IFERROR('Data Input - BAT'!BD89*INDEX('Energy Prices'!$F$19:$CJ$24,MATCH($B99,'Energy Prices'!$C$19:$C$24,0),MATCH(Calc_BAT!AZ$6,'Energy Prices'!$F$11:$CJ$11,0))/100000,"")</f>
        <v/>
      </c>
      <c r="BA99" s="61" t="str">
        <f>IFERROR('Data Input - BAT'!BE89*INDEX('Energy Prices'!$F$19:$CJ$24,MATCH($B99,'Energy Prices'!$C$19:$C$24,0),MATCH(Calc_BAT!BA$6,'Energy Prices'!$F$11:$CJ$11,0))/100000,"")</f>
        <v/>
      </c>
      <c r="BB99" s="61" t="str">
        <f>IFERROR('Data Input - BAT'!BF89*INDEX('Energy Prices'!$F$19:$CJ$24,MATCH($B99,'Energy Prices'!$C$19:$C$24,0),MATCH(Calc_BAT!BB$6,'Energy Prices'!$F$11:$CJ$11,0))/100000,"")</f>
        <v/>
      </c>
      <c r="BC99" s="61" t="str">
        <f>IFERROR('Data Input - BAT'!BG89*INDEX('Energy Prices'!$F$19:$CJ$24,MATCH($B99,'Energy Prices'!$C$19:$C$24,0),MATCH(Calc_BAT!BC$6,'Energy Prices'!$F$11:$CJ$11,0))/100000,"")</f>
        <v/>
      </c>
      <c r="BD99" s="61" t="str">
        <f>IFERROR('Data Input - BAT'!BH89*INDEX('Energy Prices'!$F$19:$CJ$24,MATCH($B99,'Energy Prices'!$C$19:$C$24,0),MATCH(Calc_BAT!BD$6,'Energy Prices'!$F$11:$CJ$11,0))/100000,"")</f>
        <v/>
      </c>
      <c r="BE99" s="61" t="str">
        <f>IFERROR('Data Input - BAT'!BI89*INDEX('Energy Prices'!$F$19:$CJ$24,MATCH($B99,'Energy Prices'!$C$19:$C$24,0),MATCH(Calc_BAT!BE$6,'Energy Prices'!$F$11:$CJ$11,0))/100000,"")</f>
        <v/>
      </c>
      <c r="BF99" s="61" t="str">
        <f>IFERROR('Data Input - BAT'!BJ89*INDEX('Energy Prices'!$F$19:$CJ$24,MATCH($B99,'Energy Prices'!$C$19:$C$24,0),MATCH(Calc_BAT!BF$6,'Energy Prices'!$F$11:$CJ$11,0))/100000,"")</f>
        <v/>
      </c>
      <c r="BG99" s="61" t="str">
        <f>IFERROR('Data Input - BAT'!BK89*INDEX('Energy Prices'!$F$19:$CJ$24,MATCH($B99,'Energy Prices'!$C$19:$C$24,0),MATCH(Calc_BAT!BG$6,'Energy Prices'!$F$11:$CJ$11,0))/100000,"")</f>
        <v/>
      </c>
      <c r="BH99" s="61" t="str">
        <f>IFERROR('Data Input - BAT'!BL89*INDEX('Energy Prices'!$F$19:$CJ$24,MATCH($B99,'Energy Prices'!$C$19:$C$24,0),MATCH(Calc_BAT!BH$6,'Energy Prices'!$F$11:$CJ$11,0))/100000,"")</f>
        <v/>
      </c>
      <c r="BI99" s="61" t="str">
        <f>IFERROR('Data Input - BAT'!BM89*INDEX('Energy Prices'!$F$19:$CJ$24,MATCH($B99,'Energy Prices'!$C$19:$C$24,0),MATCH(Calc_BAT!BI$6,'Energy Prices'!$F$11:$CJ$11,0))/100000,"")</f>
        <v/>
      </c>
      <c r="BJ99" s="61" t="str">
        <f>IFERROR('Data Input - BAT'!BN89*INDEX('Energy Prices'!$F$19:$CJ$24,MATCH($B99,'Energy Prices'!$C$19:$C$24,0),MATCH(Calc_BAT!BJ$6,'Energy Prices'!$F$11:$CJ$11,0))/100000,"")</f>
        <v/>
      </c>
      <c r="BK99" s="61" t="str">
        <f>IFERROR('Data Input - BAT'!BO89*INDEX('Energy Prices'!$F$19:$CJ$24,MATCH($B99,'Energy Prices'!$C$19:$C$24,0),MATCH(Calc_BAT!BK$6,'Energy Prices'!$F$11:$CJ$11,0))/100000,"")</f>
        <v/>
      </c>
      <c r="BL99" s="61" t="str">
        <f>IFERROR('Data Input - BAT'!BP89*INDEX('Energy Prices'!$F$19:$CJ$24,MATCH($B99,'Energy Prices'!$C$19:$C$24,0),MATCH(Calc_BAT!BL$6,'Energy Prices'!$F$11:$CJ$11,0))/100000,"")</f>
        <v/>
      </c>
      <c r="BM99" s="61" t="str">
        <f>IFERROR('Data Input - BAT'!BQ89*INDEX('Energy Prices'!$F$19:$CJ$24,MATCH($B99,'Energy Prices'!$C$19:$C$24,0),MATCH(Calc_BAT!BM$6,'Energy Prices'!$F$11:$CJ$11,0))/100000,"")</f>
        <v/>
      </c>
      <c r="BN99" s="61" t="str">
        <f>IFERROR('Data Input - BAT'!BR89*INDEX('Energy Prices'!$F$19:$CJ$24,MATCH($B99,'Energy Prices'!$C$19:$C$24,0),MATCH(Calc_BAT!BN$6,'Energy Prices'!$F$11:$CJ$11,0))/100000,"")</f>
        <v/>
      </c>
      <c r="BO99" s="61" t="str">
        <f>IFERROR('Data Input - BAT'!BS89*INDEX('Energy Prices'!$F$19:$CJ$24,MATCH($B99,'Energy Prices'!$C$19:$C$24,0),MATCH(Calc_BAT!BO$6,'Energy Prices'!$F$11:$CJ$11,0))/100000,"")</f>
        <v/>
      </c>
      <c r="BP99" s="61" t="str">
        <f>IFERROR('Data Input - BAT'!BT89*INDEX('Energy Prices'!$F$19:$CJ$24,MATCH($B99,'Energy Prices'!$C$19:$C$24,0),MATCH(Calc_BAT!BP$6,'Energy Prices'!$F$11:$CJ$11,0))/100000,"")</f>
        <v/>
      </c>
      <c r="BQ99" s="61" t="str">
        <f>IFERROR('Data Input - BAT'!BU89*INDEX('Energy Prices'!$F$19:$CJ$24,MATCH($B99,'Energy Prices'!$C$19:$C$24,0),MATCH(Calc_BAT!BQ$6,'Energy Prices'!$F$11:$CJ$11,0))/100000,"")</f>
        <v/>
      </c>
      <c r="BR99" s="61" t="str">
        <f>IFERROR('Data Input - BAT'!BV89*INDEX('Energy Prices'!$F$19:$CJ$24,MATCH($B99,'Energy Prices'!$C$19:$C$24,0),MATCH(Calc_BAT!BR$6,'Energy Prices'!$F$11:$CJ$11,0))/100000,"")</f>
        <v/>
      </c>
      <c r="BS99" s="61" t="str">
        <f>IFERROR('Data Input - BAT'!BW89*INDEX('Energy Prices'!$F$19:$CJ$24,MATCH($B99,'Energy Prices'!$C$19:$C$24,0),MATCH(Calc_BAT!BS$6,'Energy Prices'!$F$11:$CJ$11,0))/100000,"")</f>
        <v/>
      </c>
      <c r="BT99" s="61" t="str">
        <f>IFERROR('Data Input - BAT'!BX89*INDEX('Energy Prices'!$F$19:$CJ$24,MATCH($B99,'Energy Prices'!$C$19:$C$24,0),MATCH(Calc_BAT!BT$6,'Energy Prices'!$F$11:$CJ$11,0))/100000,"")</f>
        <v/>
      </c>
      <c r="BU99" s="61" t="str">
        <f>IFERROR('Data Input - BAT'!BY89*INDEX('Energy Prices'!$F$19:$CJ$24,MATCH($B99,'Energy Prices'!$C$19:$C$24,0),MATCH(Calc_BAT!BU$6,'Energy Prices'!$F$11:$CJ$11,0))/100000,"")</f>
        <v/>
      </c>
      <c r="BV99" s="61" t="str">
        <f>IFERROR('Data Input - BAT'!BZ89*INDEX('Energy Prices'!$F$19:$CJ$24,MATCH($B99,'Energy Prices'!$C$19:$C$24,0),MATCH(Calc_BAT!BV$6,'Energy Prices'!$F$11:$CJ$11,0))/100000,"")</f>
        <v/>
      </c>
      <c r="BW99" s="61" t="str">
        <f>IFERROR('Data Input - BAT'!CA89*INDEX('Energy Prices'!$F$19:$CJ$24,MATCH($B99,'Energy Prices'!$C$19:$C$24,0),MATCH(Calc_BAT!BW$6,'Energy Prices'!$F$11:$CJ$11,0))/100000,"")</f>
        <v/>
      </c>
      <c r="BX99" s="61" t="str">
        <f>IFERROR('Data Input - BAT'!CB89*INDEX('Energy Prices'!$F$19:$CJ$24,MATCH($B99,'Energy Prices'!$C$19:$C$24,0),MATCH(Calc_BAT!BX$6,'Energy Prices'!$F$11:$CJ$11,0))/100000,"")</f>
        <v/>
      </c>
      <c r="BY99" s="61" t="str">
        <f>IFERROR('Data Input - BAT'!CC89*INDEX('Energy Prices'!$F$19:$CJ$24,MATCH($B99,'Energy Prices'!$C$19:$C$24,0),MATCH(Calc_BAT!BY$6,'Energy Prices'!$F$11:$CJ$11,0))/100000,"")</f>
        <v/>
      </c>
      <c r="BZ99" s="61" t="str">
        <f>IFERROR('Data Input - BAT'!CD89*INDEX('Energy Prices'!$F$19:$CJ$24,MATCH($B99,'Energy Prices'!$C$19:$C$24,0),MATCH(Calc_BAT!BZ$6,'Energy Prices'!$F$11:$CJ$11,0))/100000,"")</f>
        <v/>
      </c>
      <c r="CA99" s="61" t="str">
        <f>IFERROR('Data Input - BAT'!CE89*INDEX('Energy Prices'!$F$19:$CJ$24,MATCH($B99,'Energy Prices'!$C$19:$C$24,0),MATCH(Calc_BAT!CA$6,'Energy Prices'!$F$11:$CJ$11,0))/100000,"")</f>
        <v/>
      </c>
      <c r="CB99" s="61" t="str">
        <f>IFERROR('Data Input - BAT'!CF89*INDEX('Energy Prices'!$F$19:$CJ$24,MATCH($B99,'Energy Prices'!$C$19:$C$24,0),MATCH(Calc_BAT!CB$6,'Energy Prices'!$F$11:$CJ$11,0))/100000,"")</f>
        <v/>
      </c>
      <c r="CC99" s="61" t="str">
        <f>IFERROR('Data Input - BAT'!CG89*INDEX('Energy Prices'!$F$19:$CJ$24,MATCH($B99,'Energy Prices'!$C$19:$C$24,0),MATCH(Calc_BAT!CC$6,'Energy Prices'!$F$11:$CJ$11,0))/100000,"")</f>
        <v/>
      </c>
      <c r="CD99" s="61" t="str">
        <f>IFERROR('Data Input - BAT'!CH89*INDEX('Energy Prices'!$F$19:$CJ$24,MATCH($B99,'Energy Prices'!$C$19:$C$24,0),MATCH(Calc_BAT!CD$6,'Energy Prices'!$F$11:$CJ$11,0))/100000,"")</f>
        <v/>
      </c>
      <c r="CE99" s="61" t="str">
        <f>IFERROR('Data Input - BAT'!CI89*INDEX('Energy Prices'!$F$19:$CJ$24,MATCH($B99,'Energy Prices'!$C$19:$C$24,0),MATCH(Calc_BAT!CE$6,'Energy Prices'!$F$11:$CJ$11,0))/100000,"")</f>
        <v/>
      </c>
      <c r="CF99" s="61" t="str">
        <f>IFERROR('Data Input - BAT'!CJ89*INDEX('Energy Prices'!$F$19:$CJ$24,MATCH($B99,'Energy Prices'!$C$19:$C$24,0),MATCH(Calc_BAT!CF$6,'Energy Prices'!$F$11:$CJ$11,0))/100000,"")</f>
        <v/>
      </c>
      <c r="CG99" s="61" t="str">
        <f>IFERROR('Data Input - BAT'!CK89*INDEX('Energy Prices'!$F$19:$CJ$24,MATCH($B99,'Energy Prices'!$C$19:$C$24,0),MATCH(Calc_BAT!CG$6,'Energy Prices'!$F$11:$CJ$11,0))/100000,"")</f>
        <v/>
      </c>
      <c r="CH99" s="61" t="str">
        <f>IFERROR('Data Input - BAT'!CL89*INDEX('Energy Prices'!$F$19:$CJ$24,MATCH($B99,'Energy Prices'!$C$19:$C$24,0),MATCH(Calc_BAT!CH$6,'Energy Prices'!$F$11:$CJ$11,0))/100000,"")</f>
        <v/>
      </c>
      <c r="CI99" s="61" t="str">
        <f>IFERROR('Data Input - BAT'!CM89*INDEX('Energy Prices'!$F$19:$CJ$24,MATCH($B99,'Energy Prices'!$C$19:$C$24,0),MATCH(Calc_BAT!CI$6,'Energy Prices'!$F$11:$CJ$11,0))/100000,"")</f>
        <v/>
      </c>
      <c r="CJ99" s="61" t="str">
        <f>IFERROR('Data Input - BAT'!CN89*INDEX('Energy Prices'!$F$19:$CJ$24,MATCH($B99,'Energy Prices'!$C$19:$C$24,0),MATCH(Calc_BAT!CJ$6,'Energy Prices'!$F$11:$CJ$11,0))/100000,"")</f>
        <v/>
      </c>
      <c r="CK99" s="61" t="str">
        <f>IFERROR('Data Input - BAT'!CO89*INDEX('Energy Prices'!$F$19:$CJ$24,MATCH($B99,'Energy Prices'!$C$19:$C$24,0),MATCH(Calc_BAT!CK$6,'Energy Prices'!$F$11:$CJ$11,0))/100000,"")</f>
        <v/>
      </c>
      <c r="CL99" s="61" t="str">
        <f>IFERROR('Data Input - BAT'!CP89*INDEX('Energy Prices'!$F$19:$CJ$24,MATCH($B99,'Energy Prices'!$C$19:$C$24,0),MATCH(Calc_BAT!CL$6,'Energy Prices'!$F$11:$CJ$11,0))/100000,"")</f>
        <v/>
      </c>
      <c r="CM99" s="61" t="str">
        <f>IFERROR('Data Input - BAT'!CQ89*INDEX('Energy Prices'!$F$19:$CJ$24,MATCH($B99,'Energy Prices'!$C$19:$C$24,0),MATCH(Calc_BAT!CM$6,'Energy Prices'!$F$11:$CJ$11,0))/100000,"")</f>
        <v/>
      </c>
      <c r="CN99" s="61" t="str">
        <f>IFERROR('Data Input - BAT'!CR89*INDEX('Energy Prices'!$F$19:$CJ$24,MATCH($B99,'Energy Prices'!$C$19:$C$24,0),MATCH(Calc_BAT!CN$6,'Energy Prices'!$F$11:$CJ$11,0))/100000,"")</f>
        <v/>
      </c>
      <c r="CO99" s="61" t="str">
        <f>IFERROR('Data Input - BAT'!CS89*INDEX('Energy Prices'!$F$19:$CJ$24,MATCH($B99,'Energy Prices'!$C$19:$C$24,0),MATCH(Calc_BAT!CO$6,'Energy Prices'!$F$11:$CJ$11,0))/100000,"")</f>
        <v/>
      </c>
      <c r="CP99" s="61" t="str">
        <f>IFERROR('Data Input - BAT'!CT89*INDEX('Energy Prices'!$F$19:$CJ$24,MATCH($B99,'Energy Prices'!$C$19:$C$24,0),MATCH(Calc_BAT!CP$6,'Energy Prices'!$F$11:$CJ$11,0))/100000,"")</f>
        <v/>
      </c>
      <c r="CQ99" s="61" t="str">
        <f>IFERROR('Data Input - BAT'!CU89*INDEX('Energy Prices'!$F$19:$CJ$24,MATCH($B99,'Energy Prices'!$C$19:$C$24,0),MATCH(Calc_BAT!CQ$6,'Energy Prices'!$F$11:$CJ$11,0))/100000,"")</f>
        <v/>
      </c>
      <c r="CR99" s="61" t="str">
        <f>IFERROR('Data Input - BAT'!CV89*INDEX('Energy Prices'!$F$19:$CJ$24,MATCH($B99,'Energy Prices'!$C$19:$C$24,0),MATCH(Calc_BAT!CR$6,'Energy Prices'!$F$11:$CJ$11,0))/100000,"")</f>
        <v/>
      </c>
      <c r="CS99" s="61" t="str">
        <f>IFERROR('Data Input - BAT'!CW89*INDEX('Energy Prices'!$F$19:$CJ$24,MATCH($B99,'Energy Prices'!$C$19:$C$24,0),MATCH(Calc_BAT!CS$6,'Energy Prices'!$F$11:$CJ$11,0))/100000,"")</f>
        <v/>
      </c>
      <c r="CT99" s="61" t="str">
        <f>IFERROR('Data Input - BAT'!CX89*INDEX('Energy Prices'!$F$19:$CJ$24,MATCH($B99,'Energy Prices'!$C$19:$C$24,0),MATCH(Calc_BAT!CT$6,'Energy Prices'!$F$11:$CJ$11,0))/100000,"")</f>
        <v/>
      </c>
      <c r="CU99" s="61" t="str">
        <f>IFERROR('Data Input - BAT'!CY89*INDEX('Energy Prices'!$F$19:$CJ$24,MATCH($B99,'Energy Prices'!$C$19:$C$24,0),MATCH(Calc_BAT!CU$6,'Energy Prices'!$F$11:$CJ$11,0))/100000,"")</f>
        <v/>
      </c>
      <c r="CV99" s="61" t="str">
        <f>IFERROR('Data Input - BAT'!CZ89*INDEX('Energy Prices'!$F$19:$CJ$24,MATCH($B99,'Energy Prices'!$C$19:$C$24,0),MATCH(Calc_BAT!CV$6,'Energy Prices'!$F$11:$CJ$11,0))/100000,"")</f>
        <v/>
      </c>
      <c r="CW99" s="61" t="str">
        <f>IFERROR('Data Input - BAT'!DA89*INDEX('Energy Prices'!$F$19:$CJ$24,MATCH($B99,'Energy Prices'!$C$19:$C$24,0),MATCH(Calc_BAT!CW$6,'Energy Prices'!$F$11:$CJ$11,0))/100000,"")</f>
        <v/>
      </c>
      <c r="CX99" s="61" t="str">
        <f>IFERROR('Data Input - BAT'!DB89*INDEX('Energy Prices'!$F$19:$CJ$24,MATCH($B99,'Energy Prices'!$C$19:$C$24,0),MATCH(Calc_BAT!CX$6,'Energy Prices'!$F$11:$CJ$11,0))/100000,"")</f>
        <v/>
      </c>
      <c r="CY99" s="61" t="str">
        <f>IFERROR('Data Input - BAT'!DC89*INDEX('Energy Prices'!$F$19:$CJ$24,MATCH($B99,'Energy Prices'!$C$19:$C$24,0),MATCH(Calc_BAT!CY$6,'Energy Prices'!$F$11:$CJ$11,0))/100000,"")</f>
        <v/>
      </c>
      <c r="CZ99" s="391"/>
    </row>
    <row r="100" spans="2:104" x14ac:dyDescent="0.25">
      <c r="B100" s="392"/>
      <c r="C100" s="410"/>
      <c r="D100" s="50"/>
      <c r="E100" s="50"/>
      <c r="F100" s="50"/>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c r="CW100" s="50"/>
      <c r="CX100" s="50"/>
      <c r="CY100" s="50"/>
      <c r="CZ100" s="391"/>
    </row>
    <row r="101" spans="2:104" x14ac:dyDescent="0.25">
      <c r="B101" s="393" t="s">
        <v>302</v>
      </c>
      <c r="C101" s="9" t="s">
        <v>1117</v>
      </c>
      <c r="D101" s="61">
        <f>SUM(D94:D99)*D$7</f>
        <v>0</v>
      </c>
      <c r="E101" s="61">
        <f t="shared" ref="E101:BK101" si="40">SUM(E94:E99)*E$7</f>
        <v>0</v>
      </c>
      <c r="F101" s="61">
        <f t="shared" si="40"/>
        <v>0</v>
      </c>
      <c r="G101" s="61">
        <f t="shared" si="40"/>
        <v>0</v>
      </c>
      <c r="H101" s="61">
        <f t="shared" si="40"/>
        <v>0</v>
      </c>
      <c r="I101" s="61">
        <f t="shared" si="40"/>
        <v>0</v>
      </c>
      <c r="J101" s="61">
        <f t="shared" si="40"/>
        <v>0</v>
      </c>
      <c r="K101" s="61">
        <f t="shared" si="40"/>
        <v>0</v>
      </c>
      <c r="L101" s="61">
        <f t="shared" si="40"/>
        <v>0</v>
      </c>
      <c r="M101" s="61">
        <f t="shared" si="40"/>
        <v>0</v>
      </c>
      <c r="N101" s="61">
        <f t="shared" si="40"/>
        <v>0</v>
      </c>
      <c r="O101" s="61">
        <f t="shared" si="40"/>
        <v>0</v>
      </c>
      <c r="P101" s="61">
        <f t="shared" si="40"/>
        <v>0</v>
      </c>
      <c r="Q101" s="61">
        <f t="shared" si="40"/>
        <v>0</v>
      </c>
      <c r="R101" s="61">
        <f t="shared" si="40"/>
        <v>0</v>
      </c>
      <c r="S101" s="61">
        <f t="shared" si="40"/>
        <v>0</v>
      </c>
      <c r="T101" s="61">
        <f t="shared" si="40"/>
        <v>0</v>
      </c>
      <c r="U101" s="61">
        <f t="shared" si="40"/>
        <v>0</v>
      </c>
      <c r="V101" s="61">
        <f t="shared" si="40"/>
        <v>0</v>
      </c>
      <c r="W101" s="61">
        <f t="shared" si="40"/>
        <v>0</v>
      </c>
      <c r="X101" s="61">
        <f t="shared" si="40"/>
        <v>0</v>
      </c>
      <c r="Y101" s="61">
        <f t="shared" si="40"/>
        <v>0</v>
      </c>
      <c r="Z101" s="61">
        <f t="shared" si="40"/>
        <v>0</v>
      </c>
      <c r="AA101" s="61">
        <f t="shared" si="40"/>
        <v>0</v>
      </c>
      <c r="AB101" s="61">
        <f t="shared" si="40"/>
        <v>0</v>
      </c>
      <c r="AC101" s="61">
        <f t="shared" si="40"/>
        <v>0</v>
      </c>
      <c r="AD101" s="61">
        <f t="shared" si="40"/>
        <v>0</v>
      </c>
      <c r="AE101" s="61">
        <f t="shared" si="40"/>
        <v>0</v>
      </c>
      <c r="AF101" s="61">
        <f t="shared" si="40"/>
        <v>0</v>
      </c>
      <c r="AG101" s="61">
        <f t="shared" si="40"/>
        <v>0</v>
      </c>
      <c r="AH101" s="61">
        <f t="shared" si="40"/>
        <v>0</v>
      </c>
      <c r="AI101" s="61">
        <f t="shared" si="40"/>
        <v>0</v>
      </c>
      <c r="AJ101" s="61">
        <f t="shared" si="40"/>
        <v>0</v>
      </c>
      <c r="AK101" s="61">
        <f t="shared" si="40"/>
        <v>0</v>
      </c>
      <c r="AL101" s="61">
        <f t="shared" si="40"/>
        <v>0</v>
      </c>
      <c r="AM101" s="61">
        <f t="shared" si="40"/>
        <v>0</v>
      </c>
      <c r="AN101" s="61">
        <f t="shared" si="40"/>
        <v>0</v>
      </c>
      <c r="AO101" s="61">
        <f t="shared" si="40"/>
        <v>0</v>
      </c>
      <c r="AP101" s="61">
        <f t="shared" si="40"/>
        <v>0</v>
      </c>
      <c r="AQ101" s="61">
        <f t="shared" si="40"/>
        <v>0</v>
      </c>
      <c r="AR101" s="61">
        <f t="shared" si="40"/>
        <v>0</v>
      </c>
      <c r="AS101" s="61">
        <f t="shared" si="40"/>
        <v>0</v>
      </c>
      <c r="AT101" s="61">
        <f t="shared" si="40"/>
        <v>0</v>
      </c>
      <c r="AU101" s="61">
        <f t="shared" si="40"/>
        <v>0</v>
      </c>
      <c r="AV101" s="61">
        <f t="shared" si="40"/>
        <v>0</v>
      </c>
      <c r="AW101" s="61">
        <f t="shared" si="40"/>
        <v>0</v>
      </c>
      <c r="AX101" s="61">
        <f t="shared" si="40"/>
        <v>0</v>
      </c>
      <c r="AY101" s="61">
        <f t="shared" si="40"/>
        <v>0</v>
      </c>
      <c r="AZ101" s="61">
        <f t="shared" si="40"/>
        <v>0</v>
      </c>
      <c r="BA101" s="61">
        <f t="shared" si="40"/>
        <v>0</v>
      </c>
      <c r="BB101" s="61">
        <f t="shared" si="40"/>
        <v>0</v>
      </c>
      <c r="BC101" s="61">
        <f t="shared" si="40"/>
        <v>0</v>
      </c>
      <c r="BD101" s="61">
        <f t="shared" si="40"/>
        <v>0</v>
      </c>
      <c r="BE101" s="61">
        <f t="shared" si="40"/>
        <v>0</v>
      </c>
      <c r="BF101" s="61">
        <f t="shared" si="40"/>
        <v>0</v>
      </c>
      <c r="BG101" s="61">
        <f t="shared" si="40"/>
        <v>0</v>
      </c>
      <c r="BH101" s="61">
        <f t="shared" si="40"/>
        <v>0</v>
      </c>
      <c r="BI101" s="61">
        <f t="shared" si="40"/>
        <v>0</v>
      </c>
      <c r="BJ101" s="61">
        <f t="shared" si="40"/>
        <v>0</v>
      </c>
      <c r="BK101" s="61">
        <f t="shared" si="40"/>
        <v>0</v>
      </c>
      <c r="BL101" s="61">
        <f t="shared" ref="BL101:CY101" si="41">SUM(BL94:BL99)*BL$7</f>
        <v>0</v>
      </c>
      <c r="BM101" s="61">
        <f t="shared" si="41"/>
        <v>0</v>
      </c>
      <c r="BN101" s="61">
        <f t="shared" si="41"/>
        <v>0</v>
      </c>
      <c r="BO101" s="61">
        <f t="shared" si="41"/>
        <v>0</v>
      </c>
      <c r="BP101" s="61">
        <f t="shared" si="41"/>
        <v>0</v>
      </c>
      <c r="BQ101" s="61">
        <f t="shared" si="41"/>
        <v>0</v>
      </c>
      <c r="BR101" s="61">
        <f t="shared" si="41"/>
        <v>0</v>
      </c>
      <c r="BS101" s="61">
        <f t="shared" si="41"/>
        <v>0</v>
      </c>
      <c r="BT101" s="61">
        <f t="shared" si="41"/>
        <v>0</v>
      </c>
      <c r="BU101" s="61">
        <f t="shared" si="41"/>
        <v>0</v>
      </c>
      <c r="BV101" s="61">
        <f t="shared" si="41"/>
        <v>0</v>
      </c>
      <c r="BW101" s="61">
        <f t="shared" si="41"/>
        <v>0</v>
      </c>
      <c r="BX101" s="61">
        <f t="shared" si="41"/>
        <v>0</v>
      </c>
      <c r="BY101" s="61">
        <f t="shared" si="41"/>
        <v>0</v>
      </c>
      <c r="BZ101" s="61">
        <f t="shared" si="41"/>
        <v>0</v>
      </c>
      <c r="CA101" s="61">
        <f t="shared" si="41"/>
        <v>0</v>
      </c>
      <c r="CB101" s="61">
        <f t="shared" si="41"/>
        <v>0</v>
      </c>
      <c r="CC101" s="61">
        <f t="shared" si="41"/>
        <v>0</v>
      </c>
      <c r="CD101" s="61">
        <f t="shared" si="41"/>
        <v>0</v>
      </c>
      <c r="CE101" s="61">
        <f t="shared" si="41"/>
        <v>0</v>
      </c>
      <c r="CF101" s="61">
        <f t="shared" si="41"/>
        <v>0</v>
      </c>
      <c r="CG101" s="61">
        <f t="shared" si="41"/>
        <v>0</v>
      </c>
      <c r="CH101" s="61">
        <f t="shared" si="41"/>
        <v>0</v>
      </c>
      <c r="CI101" s="61">
        <f t="shared" si="41"/>
        <v>0</v>
      </c>
      <c r="CJ101" s="61">
        <f t="shared" si="41"/>
        <v>0</v>
      </c>
      <c r="CK101" s="61">
        <f t="shared" si="41"/>
        <v>0</v>
      </c>
      <c r="CL101" s="61">
        <f t="shared" si="41"/>
        <v>0</v>
      </c>
      <c r="CM101" s="61">
        <f t="shared" si="41"/>
        <v>0</v>
      </c>
      <c r="CN101" s="61">
        <f t="shared" si="41"/>
        <v>0</v>
      </c>
      <c r="CO101" s="61">
        <f t="shared" si="41"/>
        <v>0</v>
      </c>
      <c r="CP101" s="61">
        <f t="shared" si="41"/>
        <v>0</v>
      </c>
      <c r="CQ101" s="61">
        <f t="shared" si="41"/>
        <v>0</v>
      </c>
      <c r="CR101" s="61">
        <f t="shared" si="41"/>
        <v>0</v>
      </c>
      <c r="CS101" s="61">
        <f t="shared" si="41"/>
        <v>0</v>
      </c>
      <c r="CT101" s="61">
        <f t="shared" si="41"/>
        <v>0</v>
      </c>
      <c r="CU101" s="61">
        <f t="shared" si="41"/>
        <v>0</v>
      </c>
      <c r="CV101" s="61">
        <f t="shared" si="41"/>
        <v>0</v>
      </c>
      <c r="CW101" s="61">
        <f t="shared" si="41"/>
        <v>0</v>
      </c>
      <c r="CX101" s="61">
        <f t="shared" si="41"/>
        <v>0</v>
      </c>
      <c r="CY101" s="61">
        <f t="shared" si="41"/>
        <v>0</v>
      </c>
      <c r="CZ101" s="391"/>
    </row>
    <row r="102" spans="2:104" x14ac:dyDescent="0.25">
      <c r="B102" s="392"/>
      <c r="C102" s="390"/>
      <c r="D102" s="50"/>
      <c r="E102" s="50"/>
      <c r="F102" s="50"/>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50"/>
      <c r="CZ102" s="391"/>
    </row>
    <row r="103" spans="2:104" x14ac:dyDescent="0.25">
      <c r="B103" s="389" t="s">
        <v>168</v>
      </c>
      <c r="C103" s="390"/>
      <c r="D103" s="50"/>
      <c r="E103" s="50"/>
      <c r="F103" s="50"/>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c r="CW103" s="50"/>
      <c r="CX103" s="50"/>
      <c r="CY103" s="50"/>
      <c r="CZ103" s="391"/>
    </row>
    <row r="104" spans="2:104" x14ac:dyDescent="0.25">
      <c r="B104" s="406">
        <f t="shared" ref="B104:B109" si="42">B61</f>
        <v>0</v>
      </c>
      <c r="C104" s="9" t="s">
        <v>1117</v>
      </c>
      <c r="D104" s="59" t="str">
        <f>IFERROR(IF(OR($C$110=FALSE,LEFT($B104,3)&lt;&gt;"NOX"),D53*INDEX('Damage costs'!$X$18:$X$70,MATCH($B104,'Damage costs'!$C$18:$C$70,0))/1000,D53*INDEX('Damage costs'!$AB$18:$AB$70,MATCH($B104,'Damage costs'!$C$18:$C$70,0))/1000),"")</f>
        <v/>
      </c>
      <c r="E104" s="59" t="str">
        <f>IFERROR(IF(OR($C$110=FALSE,LEFT($B104,3)&lt;&gt;"NOX"),E53*INDEX('Damage costs'!$X$18:$X$70,MATCH($B104,'Damage costs'!$C$18:$C$70,0))/1000,E53*INDEX('Damage costs'!$AB$18:$AB$70,MATCH($B104,'Damage costs'!$C$18:$C$70,0))/1000),"")</f>
        <v/>
      </c>
      <c r="F104" s="59" t="str">
        <f>IFERROR(IF(OR($C$110=FALSE,LEFT($B104,3)&lt;&gt;"NOX"),F53*INDEX('Damage costs'!$X$18:$X$70,MATCH($B104,'Damage costs'!$C$18:$C$70,0))/1000,F53*INDEX('Damage costs'!$AB$18:$AB$70,MATCH($B104,'Damage costs'!$C$18:$C$70,0))/1000),"")</f>
        <v/>
      </c>
      <c r="G104" s="59" t="str">
        <f>IFERROR(IF(OR($C$110=FALSE,LEFT($B104,3)&lt;&gt;"NOX"),G53*INDEX('Damage costs'!$X$18:$X$70,MATCH($B104,'Damage costs'!$C$18:$C$70,0))/1000,G53*INDEX('Damage costs'!$AB$18:$AB$70,MATCH($B104,'Damage costs'!$C$18:$C$70,0))/1000),"")</f>
        <v/>
      </c>
      <c r="H104" s="59" t="str">
        <f>IFERROR(IF(OR($C$110=FALSE,LEFT($B104,3)&lt;&gt;"NOX"),H53*INDEX('Damage costs'!$X$18:$X$70,MATCH($B104,'Damage costs'!$C$18:$C$70,0))/1000,H53*INDEX('Damage costs'!$AB$18:$AB$70,MATCH($B104,'Damage costs'!$C$18:$C$70,0))/1000),"")</f>
        <v/>
      </c>
      <c r="I104" s="59" t="str">
        <f>IFERROR(IF(OR($C$110=FALSE,LEFT($B104,3)&lt;&gt;"NOX"),I53*INDEX('Damage costs'!$X$18:$X$70,MATCH($B104,'Damage costs'!$C$18:$C$70,0))/1000,I53*INDEX('Damage costs'!$AB$18:$AB$70,MATCH($B104,'Damage costs'!$C$18:$C$70,0))/1000),"")</f>
        <v/>
      </c>
      <c r="J104" s="59" t="str">
        <f>IFERROR(IF(OR($C$110=FALSE,LEFT($B104,3)&lt;&gt;"NOX"),J53*INDEX('Damage costs'!$X$18:$X$70,MATCH($B104,'Damage costs'!$C$18:$C$70,0))/1000,J53*INDEX('Damage costs'!$AB$18:$AB$70,MATCH($B104,'Damage costs'!$C$18:$C$70,0))/1000),"")</f>
        <v/>
      </c>
      <c r="K104" s="59" t="str">
        <f>IFERROR(IF(OR($C$110=FALSE,LEFT($B104,3)&lt;&gt;"NOX"),K53*INDEX('Damage costs'!$X$18:$X$70,MATCH($B104,'Damage costs'!$C$18:$C$70,0))/1000,K53*INDEX('Damage costs'!$AB$18:$AB$70,MATCH($B104,'Damage costs'!$C$18:$C$70,0))/1000),"")</f>
        <v/>
      </c>
      <c r="L104" s="59" t="str">
        <f>IFERROR(IF(OR($C$110=FALSE,LEFT($B104,3)&lt;&gt;"NOX"),L53*INDEX('Damage costs'!$X$18:$X$70,MATCH($B104,'Damage costs'!$C$18:$C$70,0))/1000,L53*INDEX('Damage costs'!$AB$18:$AB$70,MATCH($B104,'Damage costs'!$C$18:$C$70,0))/1000),"")</f>
        <v/>
      </c>
      <c r="M104" s="59" t="str">
        <f>IFERROR(IF(OR($C$110=FALSE,LEFT($B104,3)&lt;&gt;"NOX"),M53*INDEX('Damage costs'!$X$18:$X$70,MATCH($B104,'Damage costs'!$C$18:$C$70,0))/1000,M53*INDEX('Damage costs'!$AB$18:$AB$70,MATCH($B104,'Damage costs'!$C$18:$C$70,0))/1000),"")</f>
        <v/>
      </c>
      <c r="N104" s="59" t="str">
        <f>IFERROR(IF(OR($C$110=FALSE,LEFT($B104,3)&lt;&gt;"NOX"),N53*INDEX('Damage costs'!$X$18:$X$70,MATCH($B104,'Damage costs'!$C$18:$C$70,0))/1000,N53*INDEX('Damage costs'!$AB$18:$AB$70,MATCH($B104,'Damage costs'!$C$18:$C$70,0))/1000),"")</f>
        <v/>
      </c>
      <c r="O104" s="59" t="str">
        <f>IFERROR(IF(OR($C$110=FALSE,LEFT($B104,3)&lt;&gt;"NOX"),O53*INDEX('Damage costs'!$X$18:$X$70,MATCH($B104,'Damage costs'!$C$18:$C$70,0))/1000,O53*INDEX('Damage costs'!$AB$18:$AB$70,MATCH($B104,'Damage costs'!$C$18:$C$70,0))/1000),"")</f>
        <v/>
      </c>
      <c r="P104" s="59" t="str">
        <f>IFERROR(IF(OR($C$110=FALSE,LEFT($B104,3)&lt;&gt;"NOX"),P53*INDEX('Damage costs'!$X$18:$X$70,MATCH($B104,'Damage costs'!$C$18:$C$70,0))/1000,P53*INDEX('Damage costs'!$AB$18:$AB$70,MATCH($B104,'Damage costs'!$C$18:$C$70,0))/1000),"")</f>
        <v/>
      </c>
      <c r="Q104" s="59" t="str">
        <f>IFERROR(IF(OR($C$110=FALSE,LEFT($B104,3)&lt;&gt;"NOX"),Q53*INDEX('Damage costs'!$X$18:$X$70,MATCH($B104,'Damage costs'!$C$18:$C$70,0))/1000,Q53*INDEX('Damage costs'!$AB$18:$AB$70,MATCH($B104,'Damage costs'!$C$18:$C$70,0))/1000),"")</f>
        <v/>
      </c>
      <c r="R104" s="59" t="str">
        <f>IFERROR(IF(OR($C$110=FALSE,LEFT($B104,3)&lt;&gt;"NOX"),R53*INDEX('Damage costs'!$X$18:$X$70,MATCH($B104,'Damage costs'!$C$18:$C$70,0))/1000,R53*INDEX('Damage costs'!$AB$18:$AB$70,MATCH($B104,'Damage costs'!$C$18:$C$70,0))/1000),"")</f>
        <v/>
      </c>
      <c r="S104" s="59" t="str">
        <f>IFERROR(IF(OR($C$110=FALSE,LEFT($B104,3)&lt;&gt;"NOX"),S53*INDEX('Damage costs'!$X$18:$X$70,MATCH($B104,'Damage costs'!$C$18:$C$70,0))/1000,S53*INDEX('Damage costs'!$AB$18:$AB$70,MATCH($B104,'Damage costs'!$C$18:$C$70,0))/1000),"")</f>
        <v/>
      </c>
      <c r="T104" s="59" t="str">
        <f>IFERROR(IF(OR($C$110=FALSE,LEFT($B104,3)&lt;&gt;"NOX"),T53*INDEX('Damage costs'!$X$18:$X$70,MATCH($B104,'Damage costs'!$C$18:$C$70,0))/1000,T53*INDEX('Damage costs'!$AB$18:$AB$70,MATCH($B104,'Damage costs'!$C$18:$C$70,0))/1000),"")</f>
        <v/>
      </c>
      <c r="U104" s="59" t="str">
        <f>IFERROR(IF(OR($C$110=FALSE,LEFT($B104,3)&lt;&gt;"NOX"),U53*INDEX('Damage costs'!$X$18:$X$70,MATCH($B104,'Damage costs'!$C$18:$C$70,0))/1000,U53*INDEX('Damage costs'!$AB$18:$AB$70,MATCH($B104,'Damage costs'!$C$18:$C$70,0))/1000),"")</f>
        <v/>
      </c>
      <c r="V104" s="59" t="str">
        <f>IFERROR(IF(OR($C$110=FALSE,LEFT($B104,3)&lt;&gt;"NOX"),V53*INDEX('Damage costs'!$X$18:$X$70,MATCH($B104,'Damage costs'!$C$18:$C$70,0))/1000,V53*INDEX('Damage costs'!$AB$18:$AB$70,MATCH($B104,'Damage costs'!$C$18:$C$70,0))/1000),"")</f>
        <v/>
      </c>
      <c r="W104" s="59" t="str">
        <f>IFERROR(IF(OR($C$110=FALSE,LEFT($B104,3)&lt;&gt;"NOX"),W53*INDEX('Damage costs'!$X$18:$X$70,MATCH($B104,'Damage costs'!$C$18:$C$70,0))/1000,W53*INDEX('Damage costs'!$AB$18:$AB$70,MATCH($B104,'Damage costs'!$C$18:$C$70,0))/1000),"")</f>
        <v/>
      </c>
      <c r="X104" s="59" t="str">
        <f>IFERROR(IF(OR($C$110=FALSE,LEFT($B104,3)&lt;&gt;"NOX"),X53*INDEX('Damage costs'!$X$18:$X$70,MATCH($B104,'Damage costs'!$C$18:$C$70,0))/1000,X53*INDEX('Damage costs'!$AB$18:$AB$70,MATCH($B104,'Damage costs'!$C$18:$C$70,0))/1000),"")</f>
        <v/>
      </c>
      <c r="Y104" s="59" t="str">
        <f>IFERROR(IF(OR($C$110=FALSE,LEFT($B104,3)&lt;&gt;"NOX"),Y53*INDEX('Damage costs'!$X$18:$X$70,MATCH($B104,'Damage costs'!$C$18:$C$70,0))/1000,Y53*INDEX('Damage costs'!$AB$18:$AB$70,MATCH($B104,'Damage costs'!$C$18:$C$70,0))/1000),"")</f>
        <v/>
      </c>
      <c r="Z104" s="59" t="str">
        <f>IFERROR(IF(OR($C$110=FALSE,LEFT($B104,3)&lt;&gt;"NOX"),Z53*INDEX('Damage costs'!$X$18:$X$70,MATCH($B104,'Damage costs'!$C$18:$C$70,0))/1000,Z53*INDEX('Damage costs'!$AB$18:$AB$70,MATCH($B104,'Damage costs'!$C$18:$C$70,0))/1000),"")</f>
        <v/>
      </c>
      <c r="AA104" s="59" t="str">
        <f>IFERROR(IF(OR($C$110=FALSE,LEFT($B104,3)&lt;&gt;"NOX"),AA53*INDEX('Damage costs'!$X$18:$X$70,MATCH($B104,'Damage costs'!$C$18:$C$70,0))/1000,AA53*INDEX('Damage costs'!$AB$18:$AB$70,MATCH($B104,'Damage costs'!$C$18:$C$70,0))/1000),"")</f>
        <v/>
      </c>
      <c r="AB104" s="59" t="str">
        <f>IFERROR(IF(OR($C$110=FALSE,LEFT($B104,3)&lt;&gt;"NOX"),AB53*INDEX('Damage costs'!$X$18:$X$70,MATCH($B104,'Damage costs'!$C$18:$C$70,0))/1000,AB53*INDEX('Damage costs'!$AB$18:$AB$70,MATCH($B104,'Damage costs'!$C$18:$C$70,0))/1000),"")</f>
        <v/>
      </c>
      <c r="AC104" s="59" t="str">
        <f>IFERROR(IF(OR($C$110=FALSE,LEFT($B104,3)&lt;&gt;"NOX"),AC53*INDEX('Damage costs'!$X$18:$X$70,MATCH($B104,'Damage costs'!$C$18:$C$70,0))/1000,AC53*INDEX('Damage costs'!$AB$18:$AB$70,MATCH($B104,'Damage costs'!$C$18:$C$70,0))/1000),"")</f>
        <v/>
      </c>
      <c r="AD104" s="59" t="str">
        <f>IFERROR(IF(OR($C$110=FALSE,LEFT($B104,3)&lt;&gt;"NOX"),AD53*INDEX('Damage costs'!$X$18:$X$70,MATCH($B104,'Damage costs'!$C$18:$C$70,0))/1000,AD53*INDEX('Damage costs'!$AB$18:$AB$70,MATCH($B104,'Damage costs'!$C$18:$C$70,0))/1000),"")</f>
        <v/>
      </c>
      <c r="AE104" s="59" t="str">
        <f>IFERROR(IF(OR($C$110=FALSE,LEFT($B104,3)&lt;&gt;"NOX"),AE53*INDEX('Damage costs'!$X$18:$X$70,MATCH($B104,'Damage costs'!$C$18:$C$70,0))/1000,AE53*INDEX('Damage costs'!$AB$18:$AB$70,MATCH($B104,'Damage costs'!$C$18:$C$70,0))/1000),"")</f>
        <v/>
      </c>
      <c r="AF104" s="59" t="str">
        <f>IFERROR(IF(OR($C$110=FALSE,LEFT($B104,3)&lt;&gt;"NOX"),AF53*INDEX('Damage costs'!$X$18:$X$70,MATCH($B104,'Damage costs'!$C$18:$C$70,0))/1000,AF53*INDEX('Damage costs'!$AB$18:$AB$70,MATCH($B104,'Damage costs'!$C$18:$C$70,0))/1000),"")</f>
        <v/>
      </c>
      <c r="AG104" s="59" t="str">
        <f>IFERROR(IF(OR($C$110=FALSE,LEFT($B104,3)&lt;&gt;"NOX"),AG53*INDEX('Damage costs'!$X$18:$X$70,MATCH($B104,'Damage costs'!$C$18:$C$70,0))/1000,AG53*INDEX('Damage costs'!$AB$18:$AB$70,MATCH($B104,'Damage costs'!$C$18:$C$70,0))/1000),"")</f>
        <v/>
      </c>
      <c r="AH104" s="59" t="str">
        <f>IFERROR(IF(OR($C$110=FALSE,LEFT($B104,3)&lt;&gt;"NOX"),AH53*INDEX('Damage costs'!$X$18:$X$70,MATCH($B104,'Damage costs'!$C$18:$C$70,0))/1000,AH53*INDEX('Damage costs'!$AB$18:$AB$70,MATCH($B104,'Damage costs'!$C$18:$C$70,0))/1000),"")</f>
        <v/>
      </c>
      <c r="AI104" s="59" t="str">
        <f>IFERROR(IF(OR($C$110=FALSE,LEFT($B104,3)&lt;&gt;"NOX"),AI53*INDEX('Damage costs'!$X$18:$X$70,MATCH($B104,'Damage costs'!$C$18:$C$70,0))/1000,AI53*INDEX('Damage costs'!$AB$18:$AB$70,MATCH($B104,'Damage costs'!$C$18:$C$70,0))/1000),"")</f>
        <v/>
      </c>
      <c r="AJ104" s="59" t="str">
        <f>IFERROR(IF(OR($C$110=FALSE,LEFT($B104,3)&lt;&gt;"NOX"),AJ53*INDEX('Damage costs'!$X$18:$X$70,MATCH($B104,'Damage costs'!$C$18:$C$70,0))/1000,AJ53*INDEX('Damage costs'!$AB$18:$AB$70,MATCH($B104,'Damage costs'!$C$18:$C$70,0))/1000),"")</f>
        <v/>
      </c>
      <c r="AK104" s="59" t="str">
        <f>IFERROR(IF(OR($C$110=FALSE,LEFT($B104,3)&lt;&gt;"NOX"),AK53*INDEX('Damage costs'!$X$18:$X$70,MATCH($B104,'Damage costs'!$C$18:$C$70,0))/1000,AK53*INDEX('Damage costs'!$AB$18:$AB$70,MATCH($B104,'Damage costs'!$C$18:$C$70,0))/1000),"")</f>
        <v/>
      </c>
      <c r="AL104" s="59" t="str">
        <f>IFERROR(IF(OR($C$110=FALSE,LEFT($B104,3)&lt;&gt;"NOX"),AL53*INDEX('Damage costs'!$X$18:$X$70,MATCH($B104,'Damage costs'!$C$18:$C$70,0))/1000,AL53*INDEX('Damage costs'!$AB$18:$AB$70,MATCH($B104,'Damage costs'!$C$18:$C$70,0))/1000),"")</f>
        <v/>
      </c>
      <c r="AM104" s="59" t="str">
        <f>IFERROR(IF(OR($C$110=FALSE,LEFT($B104,3)&lt;&gt;"NOX"),AM53*INDEX('Damage costs'!$X$18:$X$70,MATCH($B104,'Damage costs'!$C$18:$C$70,0))/1000,AM53*INDEX('Damage costs'!$AB$18:$AB$70,MATCH($B104,'Damage costs'!$C$18:$C$70,0))/1000),"")</f>
        <v/>
      </c>
      <c r="AN104" s="59" t="str">
        <f>IFERROR(IF(OR($C$110=FALSE,LEFT($B104,3)&lt;&gt;"NOX"),AN53*INDEX('Damage costs'!$X$18:$X$70,MATCH($B104,'Damage costs'!$C$18:$C$70,0))/1000,AN53*INDEX('Damage costs'!$AB$18:$AB$70,MATCH($B104,'Damage costs'!$C$18:$C$70,0))/1000),"")</f>
        <v/>
      </c>
      <c r="AO104" s="59" t="str">
        <f>IFERROR(IF(OR($C$110=FALSE,LEFT($B104,3)&lt;&gt;"NOX"),AO53*INDEX('Damage costs'!$X$18:$X$70,MATCH($B104,'Damage costs'!$C$18:$C$70,0))/1000,AO53*INDEX('Damage costs'!$AB$18:$AB$70,MATCH($B104,'Damage costs'!$C$18:$C$70,0))/1000),"")</f>
        <v/>
      </c>
      <c r="AP104" s="59" t="str">
        <f>IFERROR(IF(OR($C$110=FALSE,LEFT($B104,3)&lt;&gt;"NOX"),AP53*INDEX('Damage costs'!$X$18:$X$70,MATCH($B104,'Damage costs'!$C$18:$C$70,0))/1000,AP53*INDEX('Damage costs'!$AB$18:$AB$70,MATCH($B104,'Damage costs'!$C$18:$C$70,0))/1000),"")</f>
        <v/>
      </c>
      <c r="AQ104" s="59" t="str">
        <f>IFERROR(IF(OR($C$110=FALSE,LEFT($B104,3)&lt;&gt;"NOX"),AQ53*INDEX('Damage costs'!$X$18:$X$70,MATCH($B104,'Damage costs'!$C$18:$C$70,0))/1000,AQ53*INDEX('Damage costs'!$AB$18:$AB$70,MATCH($B104,'Damage costs'!$C$18:$C$70,0))/1000),"")</f>
        <v/>
      </c>
      <c r="AR104" s="59" t="str">
        <f>IFERROR(IF(OR($C$110=FALSE,LEFT($B104,3)&lt;&gt;"NOX"),AR53*INDEX('Damage costs'!$X$18:$X$70,MATCH($B104,'Damage costs'!$C$18:$C$70,0))/1000,AR53*INDEX('Damage costs'!$AB$18:$AB$70,MATCH($B104,'Damage costs'!$C$18:$C$70,0))/1000),"")</f>
        <v/>
      </c>
      <c r="AS104" s="59" t="str">
        <f>IFERROR(IF(OR($C$110=FALSE,LEFT($B104,3)&lt;&gt;"NOX"),AS53*INDEX('Damage costs'!$X$18:$X$70,MATCH($B104,'Damage costs'!$C$18:$C$70,0))/1000,AS53*INDEX('Damage costs'!$AB$18:$AB$70,MATCH($B104,'Damage costs'!$C$18:$C$70,0))/1000),"")</f>
        <v/>
      </c>
      <c r="AT104" s="59" t="str">
        <f>IFERROR(IF(OR($C$110=FALSE,LEFT($B104,3)&lt;&gt;"NOX"),AT53*INDEX('Damage costs'!$X$18:$X$70,MATCH($B104,'Damage costs'!$C$18:$C$70,0))/1000,AT53*INDEX('Damage costs'!$AB$18:$AB$70,MATCH($B104,'Damage costs'!$C$18:$C$70,0))/1000),"")</f>
        <v/>
      </c>
      <c r="AU104" s="59" t="str">
        <f>IFERROR(IF(OR($C$110=FALSE,LEFT($B104,3)&lt;&gt;"NOX"),AU53*INDEX('Damage costs'!$X$18:$X$70,MATCH($B104,'Damage costs'!$C$18:$C$70,0))/1000,AU53*INDEX('Damage costs'!$AB$18:$AB$70,MATCH($B104,'Damage costs'!$C$18:$C$70,0))/1000),"")</f>
        <v/>
      </c>
      <c r="AV104" s="59" t="str">
        <f>IFERROR(IF(OR($C$110=FALSE,LEFT($B104,3)&lt;&gt;"NOX"),AV53*INDEX('Damage costs'!$X$18:$X$70,MATCH($B104,'Damage costs'!$C$18:$C$70,0))/1000,AV53*INDEX('Damage costs'!$AB$18:$AB$70,MATCH($B104,'Damage costs'!$C$18:$C$70,0))/1000),"")</f>
        <v/>
      </c>
      <c r="AW104" s="59" t="str">
        <f>IFERROR(IF(OR($C$110=FALSE,LEFT($B104,3)&lt;&gt;"NOX"),AW53*INDEX('Damage costs'!$X$18:$X$70,MATCH($B104,'Damage costs'!$C$18:$C$70,0))/1000,AW53*INDEX('Damage costs'!$AB$18:$AB$70,MATCH($B104,'Damage costs'!$C$18:$C$70,0))/1000),"")</f>
        <v/>
      </c>
      <c r="AX104" s="59" t="str">
        <f>IFERROR(IF(OR($C$110=FALSE,LEFT($B104,3)&lt;&gt;"NOX"),AX53*INDEX('Damage costs'!$X$18:$X$70,MATCH($B104,'Damage costs'!$C$18:$C$70,0))/1000,AX53*INDEX('Damage costs'!$AB$18:$AB$70,MATCH($B104,'Damage costs'!$C$18:$C$70,0))/1000),"")</f>
        <v/>
      </c>
      <c r="AY104" s="59" t="str">
        <f>IFERROR(IF(OR($C$110=FALSE,LEFT($B104,3)&lt;&gt;"NOX"),AY53*INDEX('Damage costs'!$X$18:$X$70,MATCH($B104,'Damage costs'!$C$18:$C$70,0))/1000,AY53*INDEX('Damage costs'!$AB$18:$AB$70,MATCH($B104,'Damage costs'!$C$18:$C$70,0))/1000),"")</f>
        <v/>
      </c>
      <c r="AZ104" s="59" t="str">
        <f>IFERROR(IF(OR($C$110=FALSE,LEFT($B104,3)&lt;&gt;"NOX"),AZ53*INDEX('Damage costs'!$X$18:$X$70,MATCH($B104,'Damage costs'!$C$18:$C$70,0))/1000,AZ53*INDEX('Damage costs'!$AB$18:$AB$70,MATCH($B104,'Damage costs'!$C$18:$C$70,0))/1000),"")</f>
        <v/>
      </c>
      <c r="BA104" s="59" t="str">
        <f>IFERROR(IF(OR($C$110=FALSE,LEFT($B104,3)&lt;&gt;"NOX"),BA53*INDEX('Damage costs'!$X$18:$X$70,MATCH($B104,'Damage costs'!$C$18:$C$70,0))/1000,BA53*INDEX('Damage costs'!$AB$18:$AB$70,MATCH($B104,'Damage costs'!$C$18:$C$70,0))/1000),"")</f>
        <v/>
      </c>
      <c r="BB104" s="59" t="str">
        <f>IFERROR(IF(OR($C$110=FALSE,LEFT($B104,3)&lt;&gt;"NOX"),BB53*INDEX('Damage costs'!$X$18:$X$70,MATCH($B104,'Damage costs'!$C$18:$C$70,0))/1000,BB53*INDEX('Damage costs'!$AB$18:$AB$70,MATCH($B104,'Damage costs'!$C$18:$C$70,0))/1000),"")</f>
        <v/>
      </c>
      <c r="BC104" s="59" t="str">
        <f>IFERROR(IF(OR($C$110=FALSE,LEFT($B104,3)&lt;&gt;"NOX"),BC53*INDEX('Damage costs'!$X$18:$X$70,MATCH($B104,'Damage costs'!$C$18:$C$70,0))/1000,BC53*INDEX('Damage costs'!$AB$18:$AB$70,MATCH($B104,'Damage costs'!$C$18:$C$70,0))/1000),"")</f>
        <v/>
      </c>
      <c r="BD104" s="59" t="str">
        <f>IFERROR(IF(OR($C$110=FALSE,LEFT($B104,3)&lt;&gt;"NOX"),BD53*INDEX('Damage costs'!$X$18:$X$70,MATCH($B104,'Damage costs'!$C$18:$C$70,0))/1000,BD53*INDEX('Damage costs'!$AB$18:$AB$70,MATCH($B104,'Damage costs'!$C$18:$C$70,0))/1000),"")</f>
        <v/>
      </c>
      <c r="BE104" s="59" t="str">
        <f>IFERROR(IF(OR($C$110=FALSE,LEFT($B104,3)&lt;&gt;"NOX"),BE53*INDEX('Damage costs'!$X$18:$X$70,MATCH($B104,'Damage costs'!$C$18:$C$70,0))/1000,BE53*INDEX('Damage costs'!$AB$18:$AB$70,MATCH($B104,'Damage costs'!$C$18:$C$70,0))/1000),"")</f>
        <v/>
      </c>
      <c r="BF104" s="59" t="str">
        <f>IFERROR(IF(OR($C$110=FALSE,LEFT($B104,3)&lt;&gt;"NOX"),BF53*INDEX('Damage costs'!$X$18:$X$70,MATCH($B104,'Damage costs'!$C$18:$C$70,0))/1000,BF53*INDEX('Damage costs'!$AB$18:$AB$70,MATCH($B104,'Damage costs'!$C$18:$C$70,0))/1000),"")</f>
        <v/>
      </c>
      <c r="BG104" s="59" t="str">
        <f>IFERROR(IF(OR($C$110=FALSE,LEFT($B104,3)&lt;&gt;"NOX"),BG53*INDEX('Damage costs'!$X$18:$X$70,MATCH($B104,'Damage costs'!$C$18:$C$70,0))/1000,BG53*INDEX('Damage costs'!$AB$18:$AB$70,MATCH($B104,'Damage costs'!$C$18:$C$70,0))/1000),"")</f>
        <v/>
      </c>
      <c r="BH104" s="59" t="str">
        <f>IFERROR(IF(OR($C$110=FALSE,LEFT($B104,3)&lt;&gt;"NOX"),BH53*INDEX('Damage costs'!$X$18:$X$70,MATCH($B104,'Damage costs'!$C$18:$C$70,0))/1000,BH53*INDEX('Damage costs'!$AB$18:$AB$70,MATCH($B104,'Damage costs'!$C$18:$C$70,0))/1000),"")</f>
        <v/>
      </c>
      <c r="BI104" s="59" t="str">
        <f>IFERROR(IF(OR($C$110=FALSE,LEFT($B104,3)&lt;&gt;"NOX"),BI53*INDEX('Damage costs'!$X$18:$X$70,MATCH($B104,'Damage costs'!$C$18:$C$70,0))/1000,BI53*INDEX('Damage costs'!$AB$18:$AB$70,MATCH($B104,'Damage costs'!$C$18:$C$70,0))/1000),"")</f>
        <v/>
      </c>
      <c r="BJ104" s="59" t="str">
        <f>IFERROR(IF(OR($C$110=FALSE,LEFT($B104,3)&lt;&gt;"NOX"),BJ53*INDEX('Damage costs'!$X$18:$X$70,MATCH($B104,'Damage costs'!$C$18:$C$70,0))/1000,BJ53*INDEX('Damage costs'!$AB$18:$AB$70,MATCH($B104,'Damage costs'!$C$18:$C$70,0))/1000),"")</f>
        <v/>
      </c>
      <c r="BK104" s="59" t="str">
        <f>IFERROR(IF(OR($C$110=FALSE,LEFT($B104,3)&lt;&gt;"NOX"),BK53*INDEX('Damage costs'!$X$18:$X$70,MATCH($B104,'Damage costs'!$C$18:$C$70,0))/1000,BK53*INDEX('Damage costs'!$AB$18:$AB$70,MATCH($B104,'Damage costs'!$C$18:$C$70,0))/1000),"")</f>
        <v/>
      </c>
      <c r="BL104" s="59" t="str">
        <f>IFERROR(IF(OR($C$110=FALSE,LEFT($B104,3)&lt;&gt;"NOX"),BL53*INDEX('Damage costs'!$X$18:$X$70,MATCH($B104,'Damage costs'!$C$18:$C$70,0))/1000,BL53*INDEX('Damage costs'!$AB$18:$AB$70,MATCH($B104,'Damage costs'!$C$18:$C$70,0))/1000),"")</f>
        <v/>
      </c>
      <c r="BM104" s="59" t="str">
        <f>IFERROR(IF(OR($C$110=FALSE,LEFT($B104,3)&lt;&gt;"NOX"),BM53*INDEX('Damage costs'!$X$18:$X$70,MATCH($B104,'Damage costs'!$C$18:$C$70,0))/1000,BM53*INDEX('Damage costs'!$AB$18:$AB$70,MATCH($B104,'Damage costs'!$C$18:$C$70,0))/1000),"")</f>
        <v/>
      </c>
      <c r="BN104" s="59" t="str">
        <f>IFERROR(IF(OR($C$110=FALSE,LEFT($B104,3)&lt;&gt;"NOX"),BN53*INDEX('Damage costs'!$X$18:$X$70,MATCH($B104,'Damage costs'!$C$18:$C$70,0))/1000,BN53*INDEX('Damage costs'!$AB$18:$AB$70,MATCH($B104,'Damage costs'!$C$18:$C$70,0))/1000),"")</f>
        <v/>
      </c>
      <c r="BO104" s="59" t="str">
        <f>IFERROR(IF(OR($C$110=FALSE,LEFT($B104,3)&lt;&gt;"NOX"),BO53*INDEX('Damage costs'!$X$18:$X$70,MATCH($B104,'Damage costs'!$C$18:$C$70,0))/1000,BO53*INDEX('Damage costs'!$AB$18:$AB$70,MATCH($B104,'Damage costs'!$C$18:$C$70,0))/1000),"")</f>
        <v/>
      </c>
      <c r="BP104" s="59" t="str">
        <f>IFERROR(IF(OR($C$110=FALSE,LEFT($B104,3)&lt;&gt;"NOX"),BP53*INDEX('Damage costs'!$X$18:$X$70,MATCH($B104,'Damage costs'!$C$18:$C$70,0))/1000,BP53*INDEX('Damage costs'!$AB$18:$AB$70,MATCH($B104,'Damage costs'!$C$18:$C$70,0))/1000),"")</f>
        <v/>
      </c>
      <c r="BQ104" s="59" t="str">
        <f>IFERROR(IF(OR($C$110=FALSE,LEFT($B104,3)&lt;&gt;"NOX"),BQ53*INDEX('Damage costs'!$X$18:$X$70,MATCH($B104,'Damage costs'!$C$18:$C$70,0))/1000,BQ53*INDEX('Damage costs'!$AB$18:$AB$70,MATCH($B104,'Damage costs'!$C$18:$C$70,0))/1000),"")</f>
        <v/>
      </c>
      <c r="BR104" s="59" t="str">
        <f>IFERROR(IF(OR($C$110=FALSE,LEFT($B104,3)&lt;&gt;"NOX"),BR53*INDEX('Damage costs'!$X$18:$X$70,MATCH($B104,'Damage costs'!$C$18:$C$70,0))/1000,BR53*INDEX('Damage costs'!$AB$18:$AB$70,MATCH($B104,'Damage costs'!$C$18:$C$70,0))/1000),"")</f>
        <v/>
      </c>
      <c r="BS104" s="59" t="str">
        <f>IFERROR(IF(OR($C$110=FALSE,LEFT($B104,3)&lt;&gt;"NOX"),BS53*INDEX('Damage costs'!$X$18:$X$70,MATCH($B104,'Damage costs'!$C$18:$C$70,0))/1000,BS53*INDEX('Damage costs'!$AB$18:$AB$70,MATCH($B104,'Damage costs'!$C$18:$C$70,0))/1000),"")</f>
        <v/>
      </c>
      <c r="BT104" s="59" t="str">
        <f>IFERROR(IF(OR($C$110=FALSE,LEFT($B104,3)&lt;&gt;"NOX"),BT53*INDEX('Damage costs'!$X$18:$X$70,MATCH($B104,'Damage costs'!$C$18:$C$70,0))/1000,BT53*INDEX('Damage costs'!$AB$18:$AB$70,MATCH($B104,'Damage costs'!$C$18:$C$70,0))/1000),"")</f>
        <v/>
      </c>
      <c r="BU104" s="59" t="str">
        <f>IFERROR(IF(OR($C$110=FALSE,LEFT($B104,3)&lt;&gt;"NOX"),BU53*INDEX('Damage costs'!$X$18:$X$70,MATCH($B104,'Damage costs'!$C$18:$C$70,0))/1000,BU53*INDEX('Damage costs'!$AB$18:$AB$70,MATCH($B104,'Damage costs'!$C$18:$C$70,0))/1000),"")</f>
        <v/>
      </c>
      <c r="BV104" s="59" t="str">
        <f>IFERROR(IF(OR($C$110=FALSE,LEFT($B104,3)&lt;&gt;"NOX"),BV53*INDEX('Damage costs'!$X$18:$X$70,MATCH($B104,'Damage costs'!$C$18:$C$70,0))/1000,BV53*INDEX('Damage costs'!$AB$18:$AB$70,MATCH($B104,'Damage costs'!$C$18:$C$70,0))/1000),"")</f>
        <v/>
      </c>
      <c r="BW104" s="59" t="str">
        <f>IFERROR(IF(OR($C$110=FALSE,LEFT($B104,3)&lt;&gt;"NOX"),BW53*INDEX('Damage costs'!$X$18:$X$70,MATCH($B104,'Damage costs'!$C$18:$C$70,0))/1000,BW53*INDEX('Damage costs'!$AB$18:$AB$70,MATCH($B104,'Damage costs'!$C$18:$C$70,0))/1000),"")</f>
        <v/>
      </c>
      <c r="BX104" s="59" t="str">
        <f>IFERROR(IF(OR($C$110=FALSE,LEFT($B104,3)&lt;&gt;"NOX"),BX53*INDEX('Damage costs'!$X$18:$X$70,MATCH($B104,'Damage costs'!$C$18:$C$70,0))/1000,BX53*INDEX('Damage costs'!$AB$18:$AB$70,MATCH($B104,'Damage costs'!$C$18:$C$70,0))/1000),"")</f>
        <v/>
      </c>
      <c r="BY104" s="59" t="str">
        <f>IFERROR(IF(OR($C$110=FALSE,LEFT($B104,3)&lt;&gt;"NOX"),BY53*INDEX('Damage costs'!$X$18:$X$70,MATCH($B104,'Damage costs'!$C$18:$C$70,0))/1000,BY53*INDEX('Damage costs'!$AB$18:$AB$70,MATCH($B104,'Damage costs'!$C$18:$C$70,0))/1000),"")</f>
        <v/>
      </c>
      <c r="BZ104" s="59" t="str">
        <f>IFERROR(IF(OR($C$110=FALSE,LEFT($B104,3)&lt;&gt;"NOX"),BZ53*INDEX('Damage costs'!$X$18:$X$70,MATCH($B104,'Damage costs'!$C$18:$C$70,0))/1000,BZ53*INDEX('Damage costs'!$AB$18:$AB$70,MATCH($B104,'Damage costs'!$C$18:$C$70,0))/1000),"")</f>
        <v/>
      </c>
      <c r="CA104" s="59" t="str">
        <f>IFERROR(IF(OR($C$110=FALSE,LEFT($B104,3)&lt;&gt;"NOX"),CA53*INDEX('Damage costs'!$X$18:$X$70,MATCH($B104,'Damage costs'!$C$18:$C$70,0))/1000,CA53*INDEX('Damage costs'!$AB$18:$AB$70,MATCH($B104,'Damage costs'!$C$18:$C$70,0))/1000),"")</f>
        <v/>
      </c>
      <c r="CB104" s="59" t="str">
        <f>IFERROR(IF(OR($C$110=FALSE,LEFT($B104,3)&lt;&gt;"NOX"),CB53*INDEX('Damage costs'!$X$18:$X$70,MATCH($B104,'Damage costs'!$C$18:$C$70,0))/1000,CB53*INDEX('Damage costs'!$AB$18:$AB$70,MATCH($B104,'Damage costs'!$C$18:$C$70,0))/1000),"")</f>
        <v/>
      </c>
      <c r="CC104" s="59" t="str">
        <f>IFERROR(IF(OR($C$110=FALSE,LEFT($B104,3)&lt;&gt;"NOX"),CC53*INDEX('Damage costs'!$X$18:$X$70,MATCH($B104,'Damage costs'!$C$18:$C$70,0))/1000,CC53*INDEX('Damage costs'!$AB$18:$AB$70,MATCH($B104,'Damage costs'!$C$18:$C$70,0))/1000),"")</f>
        <v/>
      </c>
      <c r="CD104" s="59" t="str">
        <f>IFERROR(IF(OR($C$110=FALSE,LEFT($B104,3)&lt;&gt;"NOX"),CD53*INDEX('Damage costs'!$X$18:$X$70,MATCH($B104,'Damage costs'!$C$18:$C$70,0))/1000,CD53*INDEX('Damage costs'!$AB$18:$AB$70,MATCH($B104,'Damage costs'!$C$18:$C$70,0))/1000),"")</f>
        <v/>
      </c>
      <c r="CE104" s="59" t="str">
        <f>IFERROR(IF(OR($C$110=FALSE,LEFT($B104,3)&lt;&gt;"NOX"),CE53*INDEX('Damage costs'!$X$18:$X$70,MATCH($B104,'Damage costs'!$C$18:$C$70,0))/1000,CE53*INDEX('Damage costs'!$AB$18:$AB$70,MATCH($B104,'Damage costs'!$C$18:$C$70,0))/1000),"")</f>
        <v/>
      </c>
      <c r="CF104" s="59" t="str">
        <f>IFERROR(IF(OR($C$110=FALSE,LEFT($B104,3)&lt;&gt;"NOX"),CF53*INDEX('Damage costs'!$X$18:$X$70,MATCH($B104,'Damage costs'!$C$18:$C$70,0))/1000,CF53*INDEX('Damage costs'!$AB$18:$AB$70,MATCH($B104,'Damage costs'!$C$18:$C$70,0))/1000),"")</f>
        <v/>
      </c>
      <c r="CG104" s="59" t="str">
        <f>IFERROR(IF(OR($C$110=FALSE,LEFT($B104,3)&lt;&gt;"NOX"),CG53*INDEX('Damage costs'!$X$18:$X$70,MATCH($B104,'Damage costs'!$C$18:$C$70,0))/1000,CG53*INDEX('Damage costs'!$AB$18:$AB$70,MATCH($B104,'Damage costs'!$C$18:$C$70,0))/1000),"")</f>
        <v/>
      </c>
      <c r="CH104" s="59" t="str">
        <f>IFERROR(IF(OR($C$110=FALSE,LEFT($B104,3)&lt;&gt;"NOX"),CH53*INDEX('Damage costs'!$X$18:$X$70,MATCH($B104,'Damage costs'!$C$18:$C$70,0))/1000,CH53*INDEX('Damage costs'!$AB$18:$AB$70,MATCH($B104,'Damage costs'!$C$18:$C$70,0))/1000),"")</f>
        <v/>
      </c>
      <c r="CI104" s="59" t="str">
        <f>IFERROR(IF(OR($C$110=FALSE,LEFT($B104,3)&lt;&gt;"NOX"),CI53*INDEX('Damage costs'!$X$18:$X$70,MATCH($B104,'Damage costs'!$C$18:$C$70,0))/1000,CI53*INDEX('Damage costs'!$AB$18:$AB$70,MATCH($B104,'Damage costs'!$C$18:$C$70,0))/1000),"")</f>
        <v/>
      </c>
      <c r="CJ104" s="59" t="str">
        <f>IFERROR(IF(OR($C$110=FALSE,LEFT($B104,3)&lt;&gt;"NOX"),CJ53*INDEX('Damage costs'!$X$18:$X$70,MATCH($B104,'Damage costs'!$C$18:$C$70,0))/1000,CJ53*INDEX('Damage costs'!$AB$18:$AB$70,MATCH($B104,'Damage costs'!$C$18:$C$70,0))/1000),"")</f>
        <v/>
      </c>
      <c r="CK104" s="59" t="str">
        <f>IFERROR(IF(OR($C$110=FALSE,LEFT($B104,3)&lt;&gt;"NOX"),CK53*INDEX('Damage costs'!$X$18:$X$70,MATCH($B104,'Damage costs'!$C$18:$C$70,0))/1000,CK53*INDEX('Damage costs'!$AB$18:$AB$70,MATCH($B104,'Damage costs'!$C$18:$C$70,0))/1000),"")</f>
        <v/>
      </c>
      <c r="CL104" s="59" t="str">
        <f>IFERROR(IF(OR($C$110=FALSE,LEFT($B104,3)&lt;&gt;"NOX"),CL53*INDEX('Damage costs'!$X$18:$X$70,MATCH($B104,'Damage costs'!$C$18:$C$70,0))/1000,CL53*INDEX('Damage costs'!$AB$18:$AB$70,MATCH($B104,'Damage costs'!$C$18:$C$70,0))/1000),"")</f>
        <v/>
      </c>
      <c r="CM104" s="59" t="str">
        <f>IFERROR(IF(OR($C$110=FALSE,LEFT($B104,3)&lt;&gt;"NOX"),CM53*INDEX('Damage costs'!$X$18:$X$70,MATCH($B104,'Damage costs'!$C$18:$C$70,0))/1000,CM53*INDEX('Damage costs'!$AB$18:$AB$70,MATCH($B104,'Damage costs'!$C$18:$C$70,0))/1000),"")</f>
        <v/>
      </c>
      <c r="CN104" s="59" t="str">
        <f>IFERROR(IF(OR($C$110=FALSE,LEFT($B104,3)&lt;&gt;"NOX"),CN53*INDEX('Damage costs'!$X$18:$X$70,MATCH($B104,'Damage costs'!$C$18:$C$70,0))/1000,CN53*INDEX('Damage costs'!$AB$18:$AB$70,MATCH($B104,'Damage costs'!$C$18:$C$70,0))/1000),"")</f>
        <v/>
      </c>
      <c r="CO104" s="59" t="str">
        <f>IFERROR(IF(OR($C$110=FALSE,LEFT($B104,3)&lt;&gt;"NOX"),CO53*INDEX('Damage costs'!$X$18:$X$70,MATCH($B104,'Damage costs'!$C$18:$C$70,0))/1000,CO53*INDEX('Damage costs'!$AB$18:$AB$70,MATCH($B104,'Damage costs'!$C$18:$C$70,0))/1000),"")</f>
        <v/>
      </c>
      <c r="CP104" s="59" t="str">
        <f>IFERROR(IF(OR($C$110=FALSE,LEFT($B104,3)&lt;&gt;"NOX"),CP53*INDEX('Damage costs'!$X$18:$X$70,MATCH($B104,'Damage costs'!$C$18:$C$70,0))/1000,CP53*INDEX('Damage costs'!$AB$18:$AB$70,MATCH($B104,'Damage costs'!$C$18:$C$70,0))/1000),"")</f>
        <v/>
      </c>
      <c r="CQ104" s="59" t="str">
        <f>IFERROR(IF(OR($C$110=FALSE,LEFT($B104,3)&lt;&gt;"NOX"),CQ53*INDEX('Damage costs'!$X$18:$X$70,MATCH($B104,'Damage costs'!$C$18:$C$70,0))/1000,CQ53*INDEX('Damage costs'!$AB$18:$AB$70,MATCH($B104,'Damage costs'!$C$18:$C$70,0))/1000),"")</f>
        <v/>
      </c>
      <c r="CR104" s="59" t="str">
        <f>IFERROR(IF(OR($C$110=FALSE,LEFT($B104,3)&lt;&gt;"NOX"),CR53*INDEX('Damage costs'!$X$18:$X$70,MATCH($B104,'Damage costs'!$C$18:$C$70,0))/1000,CR53*INDEX('Damage costs'!$AB$18:$AB$70,MATCH($B104,'Damage costs'!$C$18:$C$70,0))/1000),"")</f>
        <v/>
      </c>
      <c r="CS104" s="59" t="str">
        <f>IFERROR(IF(OR($C$110=FALSE,LEFT($B104,3)&lt;&gt;"NOX"),CS53*INDEX('Damage costs'!$X$18:$X$70,MATCH($B104,'Damage costs'!$C$18:$C$70,0))/1000,CS53*INDEX('Damage costs'!$AB$18:$AB$70,MATCH($B104,'Damage costs'!$C$18:$C$70,0))/1000),"")</f>
        <v/>
      </c>
      <c r="CT104" s="59" t="str">
        <f>IFERROR(IF(OR($C$110=FALSE,LEFT($B104,3)&lt;&gt;"NOX"),CT53*INDEX('Damage costs'!$X$18:$X$70,MATCH($B104,'Damage costs'!$C$18:$C$70,0))/1000,CT53*INDEX('Damage costs'!$AB$18:$AB$70,MATCH($B104,'Damage costs'!$C$18:$C$70,0))/1000),"")</f>
        <v/>
      </c>
      <c r="CU104" s="59" t="str">
        <f>IFERROR(IF(OR($C$110=FALSE,LEFT($B104,3)&lt;&gt;"NOX"),CU53*INDEX('Damage costs'!$X$18:$X$70,MATCH($B104,'Damage costs'!$C$18:$C$70,0))/1000,CU53*INDEX('Damage costs'!$AB$18:$AB$70,MATCH($B104,'Damage costs'!$C$18:$C$70,0))/1000),"")</f>
        <v/>
      </c>
      <c r="CV104" s="59" t="str">
        <f>IFERROR(IF(OR($C$110=FALSE,LEFT($B104,3)&lt;&gt;"NOX"),CV53*INDEX('Damage costs'!$X$18:$X$70,MATCH($B104,'Damage costs'!$C$18:$C$70,0))/1000,CV53*INDEX('Damage costs'!$AB$18:$AB$70,MATCH($B104,'Damage costs'!$C$18:$C$70,0))/1000),"")</f>
        <v/>
      </c>
      <c r="CW104" s="59" t="str">
        <f>IFERROR(IF(OR($C$110=FALSE,LEFT($B104,3)&lt;&gt;"NOX"),CW53*INDEX('Damage costs'!$X$18:$X$70,MATCH($B104,'Damage costs'!$C$18:$C$70,0))/1000,CW53*INDEX('Damage costs'!$AB$18:$AB$70,MATCH($B104,'Damage costs'!$C$18:$C$70,0))/1000),"")</f>
        <v/>
      </c>
      <c r="CX104" s="59" t="str">
        <f>IFERROR(IF(OR($C$110=FALSE,LEFT($B104,3)&lt;&gt;"NOX"),CX53*INDEX('Damage costs'!$X$18:$X$70,MATCH($B104,'Damage costs'!$C$18:$C$70,0))/1000,CX53*INDEX('Damage costs'!$AB$18:$AB$70,MATCH($B104,'Damage costs'!$C$18:$C$70,0))/1000),"")</f>
        <v/>
      </c>
      <c r="CY104" s="59" t="str">
        <f>IFERROR(IF(OR($C$110=FALSE,LEFT($B104,3)&lt;&gt;"NOX"),CY53*INDEX('Damage costs'!$X$18:$X$70,MATCH($B104,'Damage costs'!$C$18:$C$70,0))/1000,CY53*INDEX('Damage costs'!$AB$18:$AB$70,MATCH($B104,'Damage costs'!$C$18:$C$70,0))/1000),"")</f>
        <v/>
      </c>
      <c r="CZ104" s="391"/>
    </row>
    <row r="105" spans="2:104" x14ac:dyDescent="0.25">
      <c r="B105" s="406">
        <f t="shared" si="42"/>
        <v>0</v>
      </c>
      <c r="C105" s="9" t="s">
        <v>1117</v>
      </c>
      <c r="D105" s="59" t="str">
        <f>IFERROR(IF(OR($C$110=FALSE,LEFT($B105,3)&lt;&gt;"NOX"),D54*INDEX('Damage costs'!$X$18:$X$70,MATCH($B105,'Damage costs'!$C$18:$C$70,0))/1000,D54*INDEX('Damage costs'!$AB$18:$AB$70,MATCH($B105,'Damage costs'!$C$18:$C$70,0))/1000),"")</f>
        <v/>
      </c>
      <c r="E105" s="59" t="str">
        <f>IFERROR(IF(OR($C$110=FALSE,LEFT($B105,3)&lt;&gt;"NOX"),E54*INDEX('Damage costs'!$X$18:$X$70,MATCH($B105,'Damage costs'!$C$18:$C$70,0))/1000,E54*INDEX('Damage costs'!$AB$18:$AB$70,MATCH($B105,'Damage costs'!$C$18:$C$70,0))/1000),"")</f>
        <v/>
      </c>
      <c r="F105" s="59" t="str">
        <f>IFERROR(IF(OR($C$110=FALSE,LEFT($B105,3)&lt;&gt;"NOX"),F54*INDEX('Damage costs'!$X$18:$X$70,MATCH($B105,'Damage costs'!$C$18:$C$70,0))/1000,F54*INDEX('Damage costs'!$AB$18:$AB$70,MATCH($B105,'Damage costs'!$C$18:$C$70,0))/1000),"")</f>
        <v/>
      </c>
      <c r="G105" s="59" t="str">
        <f>IFERROR(IF(OR($C$110=FALSE,LEFT($B105,3)&lt;&gt;"NOX"),G54*INDEX('Damage costs'!$X$18:$X$70,MATCH($B105,'Damage costs'!$C$18:$C$70,0))/1000,G54*INDEX('Damage costs'!$AB$18:$AB$70,MATCH($B105,'Damage costs'!$C$18:$C$70,0))/1000),"")</f>
        <v/>
      </c>
      <c r="H105" s="59" t="str">
        <f>IFERROR(IF(OR($C$110=FALSE,LEFT($B105,3)&lt;&gt;"NOX"),H54*INDEX('Damage costs'!$X$18:$X$70,MATCH($B105,'Damage costs'!$C$18:$C$70,0))/1000,H54*INDEX('Damage costs'!$AB$18:$AB$70,MATCH($B105,'Damage costs'!$C$18:$C$70,0))/1000),"")</f>
        <v/>
      </c>
      <c r="I105" s="59" t="str">
        <f>IFERROR(IF(OR($C$110=FALSE,LEFT($B105,3)&lt;&gt;"NOX"),I54*INDEX('Damage costs'!$X$18:$X$70,MATCH($B105,'Damage costs'!$C$18:$C$70,0))/1000,I54*INDEX('Damage costs'!$AB$18:$AB$70,MATCH($B105,'Damage costs'!$C$18:$C$70,0))/1000),"")</f>
        <v/>
      </c>
      <c r="J105" s="59" t="str">
        <f>IFERROR(IF(OR($C$110=FALSE,LEFT($B105,3)&lt;&gt;"NOX"),J54*INDEX('Damage costs'!$X$18:$X$70,MATCH($B105,'Damage costs'!$C$18:$C$70,0))/1000,J54*INDEX('Damage costs'!$AB$18:$AB$70,MATCH($B105,'Damage costs'!$C$18:$C$70,0))/1000),"")</f>
        <v/>
      </c>
      <c r="K105" s="59" t="str">
        <f>IFERROR(IF(OR($C$110=FALSE,LEFT($B105,3)&lt;&gt;"NOX"),K54*INDEX('Damage costs'!$X$18:$X$70,MATCH($B105,'Damage costs'!$C$18:$C$70,0))/1000,K54*INDEX('Damage costs'!$AB$18:$AB$70,MATCH($B105,'Damage costs'!$C$18:$C$70,0))/1000),"")</f>
        <v/>
      </c>
      <c r="L105" s="59" t="str">
        <f>IFERROR(IF(OR($C$110=FALSE,LEFT($B105,3)&lt;&gt;"NOX"),L54*INDEX('Damage costs'!$X$18:$X$70,MATCH($B105,'Damage costs'!$C$18:$C$70,0))/1000,L54*INDEX('Damage costs'!$AB$18:$AB$70,MATCH($B105,'Damage costs'!$C$18:$C$70,0))/1000),"")</f>
        <v/>
      </c>
      <c r="M105" s="59" t="str">
        <f>IFERROR(IF(OR($C$110=FALSE,LEFT($B105,3)&lt;&gt;"NOX"),M54*INDEX('Damage costs'!$X$18:$X$70,MATCH($B105,'Damage costs'!$C$18:$C$70,0))/1000,M54*INDEX('Damage costs'!$AB$18:$AB$70,MATCH($B105,'Damage costs'!$C$18:$C$70,0))/1000),"")</f>
        <v/>
      </c>
      <c r="N105" s="59" t="str">
        <f>IFERROR(IF(OR($C$110=FALSE,LEFT($B105,3)&lt;&gt;"NOX"),N54*INDEX('Damage costs'!$X$18:$X$70,MATCH($B105,'Damage costs'!$C$18:$C$70,0))/1000,N54*INDEX('Damage costs'!$AB$18:$AB$70,MATCH($B105,'Damage costs'!$C$18:$C$70,0))/1000),"")</f>
        <v/>
      </c>
      <c r="O105" s="59" t="str">
        <f>IFERROR(IF(OR($C$110=FALSE,LEFT($B105,3)&lt;&gt;"NOX"),O54*INDEX('Damage costs'!$X$18:$X$70,MATCH($B105,'Damage costs'!$C$18:$C$70,0))/1000,O54*INDEX('Damage costs'!$AB$18:$AB$70,MATCH($B105,'Damage costs'!$C$18:$C$70,0))/1000),"")</f>
        <v/>
      </c>
      <c r="P105" s="59" t="str">
        <f>IFERROR(IF(OR($C$110=FALSE,LEFT($B105,3)&lt;&gt;"NOX"),P54*INDEX('Damage costs'!$X$18:$X$70,MATCH($B105,'Damage costs'!$C$18:$C$70,0))/1000,P54*INDEX('Damage costs'!$AB$18:$AB$70,MATCH($B105,'Damage costs'!$C$18:$C$70,0))/1000),"")</f>
        <v/>
      </c>
      <c r="Q105" s="59" t="str">
        <f>IFERROR(IF(OR($C$110=FALSE,LEFT($B105,3)&lt;&gt;"NOX"),Q54*INDEX('Damage costs'!$X$18:$X$70,MATCH($B105,'Damage costs'!$C$18:$C$70,0))/1000,Q54*INDEX('Damage costs'!$AB$18:$AB$70,MATCH($B105,'Damage costs'!$C$18:$C$70,0))/1000),"")</f>
        <v/>
      </c>
      <c r="R105" s="59" t="str">
        <f>IFERROR(IF(OR($C$110=FALSE,LEFT($B105,3)&lt;&gt;"NOX"),R54*INDEX('Damage costs'!$X$18:$X$70,MATCH($B105,'Damage costs'!$C$18:$C$70,0))/1000,R54*INDEX('Damage costs'!$AB$18:$AB$70,MATCH($B105,'Damage costs'!$C$18:$C$70,0))/1000),"")</f>
        <v/>
      </c>
      <c r="S105" s="59" t="str">
        <f>IFERROR(IF(OR($C$110=FALSE,LEFT($B105,3)&lt;&gt;"NOX"),S54*INDEX('Damage costs'!$X$18:$X$70,MATCH($B105,'Damage costs'!$C$18:$C$70,0))/1000,S54*INDEX('Damage costs'!$AB$18:$AB$70,MATCH($B105,'Damage costs'!$C$18:$C$70,0))/1000),"")</f>
        <v/>
      </c>
      <c r="T105" s="59" t="str">
        <f>IFERROR(IF(OR($C$110=FALSE,LEFT($B105,3)&lt;&gt;"NOX"),T54*INDEX('Damage costs'!$X$18:$X$70,MATCH($B105,'Damage costs'!$C$18:$C$70,0))/1000,T54*INDEX('Damage costs'!$AB$18:$AB$70,MATCH($B105,'Damage costs'!$C$18:$C$70,0))/1000),"")</f>
        <v/>
      </c>
      <c r="U105" s="59" t="str">
        <f>IFERROR(IF(OR($C$110=FALSE,LEFT($B105,3)&lt;&gt;"NOX"),U54*INDEX('Damage costs'!$X$18:$X$70,MATCH($B105,'Damage costs'!$C$18:$C$70,0))/1000,U54*INDEX('Damage costs'!$AB$18:$AB$70,MATCH($B105,'Damage costs'!$C$18:$C$70,0))/1000),"")</f>
        <v/>
      </c>
      <c r="V105" s="59" t="str">
        <f>IFERROR(IF(OR($C$110=FALSE,LEFT($B105,3)&lt;&gt;"NOX"),V54*INDEX('Damage costs'!$X$18:$X$70,MATCH($B105,'Damage costs'!$C$18:$C$70,0))/1000,V54*INDEX('Damage costs'!$AB$18:$AB$70,MATCH($B105,'Damage costs'!$C$18:$C$70,0))/1000),"")</f>
        <v/>
      </c>
      <c r="W105" s="59" t="str">
        <f>IFERROR(IF(OR($C$110=FALSE,LEFT($B105,3)&lt;&gt;"NOX"),W54*INDEX('Damage costs'!$X$18:$X$70,MATCH($B105,'Damage costs'!$C$18:$C$70,0))/1000,W54*INDEX('Damage costs'!$AB$18:$AB$70,MATCH($B105,'Damage costs'!$C$18:$C$70,0))/1000),"")</f>
        <v/>
      </c>
      <c r="X105" s="59" t="str">
        <f>IFERROR(IF(OR($C$110=FALSE,LEFT($B105,3)&lt;&gt;"NOX"),X54*INDEX('Damage costs'!$X$18:$X$70,MATCH($B105,'Damage costs'!$C$18:$C$70,0))/1000,X54*INDEX('Damage costs'!$AB$18:$AB$70,MATCH($B105,'Damage costs'!$C$18:$C$70,0))/1000),"")</f>
        <v/>
      </c>
      <c r="Y105" s="59" t="str">
        <f>IFERROR(IF(OR($C$110=FALSE,LEFT($B105,3)&lt;&gt;"NOX"),Y54*INDEX('Damage costs'!$X$18:$X$70,MATCH($B105,'Damage costs'!$C$18:$C$70,0))/1000,Y54*INDEX('Damage costs'!$AB$18:$AB$70,MATCH($B105,'Damage costs'!$C$18:$C$70,0))/1000),"")</f>
        <v/>
      </c>
      <c r="Z105" s="59" t="str">
        <f>IFERROR(IF(OR($C$110=FALSE,LEFT($B105,3)&lt;&gt;"NOX"),Z54*INDEX('Damage costs'!$X$18:$X$70,MATCH($B105,'Damage costs'!$C$18:$C$70,0))/1000,Z54*INDEX('Damage costs'!$AB$18:$AB$70,MATCH($B105,'Damage costs'!$C$18:$C$70,0))/1000),"")</f>
        <v/>
      </c>
      <c r="AA105" s="59" t="str">
        <f>IFERROR(IF(OR($C$110=FALSE,LEFT($B105,3)&lt;&gt;"NOX"),AA54*INDEX('Damage costs'!$X$18:$X$70,MATCH($B105,'Damage costs'!$C$18:$C$70,0))/1000,AA54*INDEX('Damage costs'!$AB$18:$AB$70,MATCH($B105,'Damage costs'!$C$18:$C$70,0))/1000),"")</f>
        <v/>
      </c>
      <c r="AB105" s="59" t="str">
        <f>IFERROR(IF(OR($C$110=FALSE,LEFT($B105,3)&lt;&gt;"NOX"),AB54*INDEX('Damage costs'!$X$18:$X$70,MATCH($B105,'Damage costs'!$C$18:$C$70,0))/1000,AB54*INDEX('Damage costs'!$AB$18:$AB$70,MATCH($B105,'Damage costs'!$C$18:$C$70,0))/1000),"")</f>
        <v/>
      </c>
      <c r="AC105" s="59" t="str">
        <f>IFERROR(IF(OR($C$110=FALSE,LEFT($B105,3)&lt;&gt;"NOX"),AC54*INDEX('Damage costs'!$X$18:$X$70,MATCH($B105,'Damage costs'!$C$18:$C$70,0))/1000,AC54*INDEX('Damage costs'!$AB$18:$AB$70,MATCH($B105,'Damage costs'!$C$18:$C$70,0))/1000),"")</f>
        <v/>
      </c>
      <c r="AD105" s="59" t="str">
        <f>IFERROR(IF(OR($C$110=FALSE,LEFT($B105,3)&lt;&gt;"NOX"),AD54*INDEX('Damage costs'!$X$18:$X$70,MATCH($B105,'Damage costs'!$C$18:$C$70,0))/1000,AD54*INDEX('Damage costs'!$AB$18:$AB$70,MATCH($B105,'Damage costs'!$C$18:$C$70,0))/1000),"")</f>
        <v/>
      </c>
      <c r="AE105" s="59" t="str">
        <f>IFERROR(IF(OR($C$110=FALSE,LEFT($B105,3)&lt;&gt;"NOX"),AE54*INDEX('Damage costs'!$X$18:$X$70,MATCH($B105,'Damage costs'!$C$18:$C$70,0))/1000,AE54*INDEX('Damage costs'!$AB$18:$AB$70,MATCH($B105,'Damage costs'!$C$18:$C$70,0))/1000),"")</f>
        <v/>
      </c>
      <c r="AF105" s="59" t="str">
        <f>IFERROR(IF(OR($C$110=FALSE,LEFT($B105,3)&lt;&gt;"NOX"),AF54*INDEX('Damage costs'!$X$18:$X$70,MATCH($B105,'Damage costs'!$C$18:$C$70,0))/1000,AF54*INDEX('Damage costs'!$AB$18:$AB$70,MATCH($B105,'Damage costs'!$C$18:$C$70,0))/1000),"")</f>
        <v/>
      </c>
      <c r="AG105" s="59" t="str">
        <f>IFERROR(IF(OR($C$110=FALSE,LEFT($B105,3)&lt;&gt;"NOX"),AG54*INDEX('Damage costs'!$X$18:$X$70,MATCH($B105,'Damage costs'!$C$18:$C$70,0))/1000,AG54*INDEX('Damage costs'!$AB$18:$AB$70,MATCH($B105,'Damage costs'!$C$18:$C$70,0))/1000),"")</f>
        <v/>
      </c>
      <c r="AH105" s="59" t="str">
        <f>IFERROR(IF(OR($C$110=FALSE,LEFT($B105,3)&lt;&gt;"NOX"),AH54*INDEX('Damage costs'!$X$18:$X$70,MATCH($B105,'Damage costs'!$C$18:$C$70,0))/1000,AH54*INDEX('Damage costs'!$AB$18:$AB$70,MATCH($B105,'Damage costs'!$C$18:$C$70,0))/1000),"")</f>
        <v/>
      </c>
      <c r="AI105" s="59" t="str">
        <f>IFERROR(IF(OR($C$110=FALSE,LEFT($B105,3)&lt;&gt;"NOX"),AI54*INDEX('Damage costs'!$X$18:$X$70,MATCH($B105,'Damage costs'!$C$18:$C$70,0))/1000,AI54*INDEX('Damage costs'!$AB$18:$AB$70,MATCH($B105,'Damage costs'!$C$18:$C$70,0))/1000),"")</f>
        <v/>
      </c>
      <c r="AJ105" s="59" t="str">
        <f>IFERROR(IF(OR($C$110=FALSE,LEFT($B105,3)&lt;&gt;"NOX"),AJ54*INDEX('Damage costs'!$X$18:$X$70,MATCH($B105,'Damage costs'!$C$18:$C$70,0))/1000,AJ54*INDEX('Damage costs'!$AB$18:$AB$70,MATCH($B105,'Damage costs'!$C$18:$C$70,0))/1000),"")</f>
        <v/>
      </c>
      <c r="AK105" s="59" t="str">
        <f>IFERROR(IF(OR($C$110=FALSE,LEFT($B105,3)&lt;&gt;"NOX"),AK54*INDEX('Damage costs'!$X$18:$X$70,MATCH($B105,'Damage costs'!$C$18:$C$70,0))/1000,AK54*INDEX('Damage costs'!$AB$18:$AB$70,MATCH($B105,'Damage costs'!$C$18:$C$70,0))/1000),"")</f>
        <v/>
      </c>
      <c r="AL105" s="59" t="str">
        <f>IFERROR(IF(OR($C$110=FALSE,LEFT($B105,3)&lt;&gt;"NOX"),AL54*INDEX('Damage costs'!$X$18:$X$70,MATCH($B105,'Damage costs'!$C$18:$C$70,0))/1000,AL54*INDEX('Damage costs'!$AB$18:$AB$70,MATCH($B105,'Damage costs'!$C$18:$C$70,0))/1000),"")</f>
        <v/>
      </c>
      <c r="AM105" s="59" t="str">
        <f>IFERROR(IF(OR($C$110=FALSE,LEFT($B105,3)&lt;&gt;"NOX"),AM54*INDEX('Damage costs'!$X$18:$X$70,MATCH($B105,'Damage costs'!$C$18:$C$70,0))/1000,AM54*INDEX('Damage costs'!$AB$18:$AB$70,MATCH($B105,'Damage costs'!$C$18:$C$70,0))/1000),"")</f>
        <v/>
      </c>
      <c r="AN105" s="59" t="str">
        <f>IFERROR(IF(OR($C$110=FALSE,LEFT($B105,3)&lt;&gt;"NOX"),AN54*INDEX('Damage costs'!$X$18:$X$70,MATCH($B105,'Damage costs'!$C$18:$C$70,0))/1000,AN54*INDEX('Damage costs'!$AB$18:$AB$70,MATCH($B105,'Damage costs'!$C$18:$C$70,0))/1000),"")</f>
        <v/>
      </c>
      <c r="AO105" s="59" t="str">
        <f>IFERROR(IF(OR($C$110=FALSE,LEFT($B105,3)&lt;&gt;"NOX"),AO54*INDEX('Damage costs'!$X$18:$X$70,MATCH($B105,'Damage costs'!$C$18:$C$70,0))/1000,AO54*INDEX('Damage costs'!$AB$18:$AB$70,MATCH($B105,'Damage costs'!$C$18:$C$70,0))/1000),"")</f>
        <v/>
      </c>
      <c r="AP105" s="59" t="str">
        <f>IFERROR(IF(OR($C$110=FALSE,LEFT($B105,3)&lt;&gt;"NOX"),AP54*INDEX('Damage costs'!$X$18:$X$70,MATCH($B105,'Damage costs'!$C$18:$C$70,0))/1000,AP54*INDEX('Damage costs'!$AB$18:$AB$70,MATCH($B105,'Damage costs'!$C$18:$C$70,0))/1000),"")</f>
        <v/>
      </c>
      <c r="AQ105" s="59" t="str">
        <f>IFERROR(IF(OR($C$110=FALSE,LEFT($B105,3)&lt;&gt;"NOX"),AQ54*INDEX('Damage costs'!$X$18:$X$70,MATCH($B105,'Damage costs'!$C$18:$C$70,0))/1000,AQ54*INDEX('Damage costs'!$AB$18:$AB$70,MATCH($B105,'Damage costs'!$C$18:$C$70,0))/1000),"")</f>
        <v/>
      </c>
      <c r="AR105" s="59" t="str">
        <f>IFERROR(IF(OR($C$110=FALSE,LEFT($B105,3)&lt;&gt;"NOX"),AR54*INDEX('Damage costs'!$X$18:$X$70,MATCH($B105,'Damage costs'!$C$18:$C$70,0))/1000,AR54*INDEX('Damage costs'!$AB$18:$AB$70,MATCH($B105,'Damage costs'!$C$18:$C$70,0))/1000),"")</f>
        <v/>
      </c>
      <c r="AS105" s="59" t="str">
        <f>IFERROR(IF(OR($C$110=FALSE,LEFT($B105,3)&lt;&gt;"NOX"),AS54*INDEX('Damage costs'!$X$18:$X$70,MATCH($B105,'Damage costs'!$C$18:$C$70,0))/1000,AS54*INDEX('Damage costs'!$AB$18:$AB$70,MATCH($B105,'Damage costs'!$C$18:$C$70,0))/1000),"")</f>
        <v/>
      </c>
      <c r="AT105" s="59" t="str">
        <f>IFERROR(IF(OR($C$110=FALSE,LEFT($B105,3)&lt;&gt;"NOX"),AT54*INDEX('Damage costs'!$X$18:$X$70,MATCH($B105,'Damage costs'!$C$18:$C$70,0))/1000,AT54*INDEX('Damage costs'!$AB$18:$AB$70,MATCH($B105,'Damage costs'!$C$18:$C$70,0))/1000),"")</f>
        <v/>
      </c>
      <c r="AU105" s="59" t="str">
        <f>IFERROR(IF(OR($C$110=FALSE,LEFT($B105,3)&lt;&gt;"NOX"),AU54*INDEX('Damage costs'!$X$18:$X$70,MATCH($B105,'Damage costs'!$C$18:$C$70,0))/1000,AU54*INDEX('Damage costs'!$AB$18:$AB$70,MATCH($B105,'Damage costs'!$C$18:$C$70,0))/1000),"")</f>
        <v/>
      </c>
      <c r="AV105" s="59" t="str">
        <f>IFERROR(IF(OR($C$110=FALSE,LEFT($B105,3)&lt;&gt;"NOX"),AV54*INDEX('Damage costs'!$X$18:$X$70,MATCH($B105,'Damage costs'!$C$18:$C$70,0))/1000,AV54*INDEX('Damage costs'!$AB$18:$AB$70,MATCH($B105,'Damage costs'!$C$18:$C$70,0))/1000),"")</f>
        <v/>
      </c>
      <c r="AW105" s="59" t="str">
        <f>IFERROR(IF(OR($C$110=FALSE,LEFT($B105,3)&lt;&gt;"NOX"),AW54*INDEX('Damage costs'!$X$18:$X$70,MATCH($B105,'Damage costs'!$C$18:$C$70,0))/1000,AW54*INDEX('Damage costs'!$AB$18:$AB$70,MATCH($B105,'Damage costs'!$C$18:$C$70,0))/1000),"")</f>
        <v/>
      </c>
      <c r="AX105" s="59" t="str">
        <f>IFERROR(IF(OR($C$110=FALSE,LEFT($B105,3)&lt;&gt;"NOX"),AX54*INDEX('Damage costs'!$X$18:$X$70,MATCH($B105,'Damage costs'!$C$18:$C$70,0))/1000,AX54*INDEX('Damage costs'!$AB$18:$AB$70,MATCH($B105,'Damage costs'!$C$18:$C$70,0))/1000),"")</f>
        <v/>
      </c>
      <c r="AY105" s="59" t="str">
        <f>IFERROR(IF(OR($C$110=FALSE,LEFT($B105,3)&lt;&gt;"NOX"),AY54*INDEX('Damage costs'!$X$18:$X$70,MATCH($B105,'Damage costs'!$C$18:$C$70,0))/1000,AY54*INDEX('Damage costs'!$AB$18:$AB$70,MATCH($B105,'Damage costs'!$C$18:$C$70,0))/1000),"")</f>
        <v/>
      </c>
      <c r="AZ105" s="59" t="str">
        <f>IFERROR(IF(OR($C$110=FALSE,LEFT($B105,3)&lt;&gt;"NOX"),AZ54*INDEX('Damage costs'!$X$18:$X$70,MATCH($B105,'Damage costs'!$C$18:$C$70,0))/1000,AZ54*INDEX('Damage costs'!$AB$18:$AB$70,MATCH($B105,'Damage costs'!$C$18:$C$70,0))/1000),"")</f>
        <v/>
      </c>
      <c r="BA105" s="59" t="str">
        <f>IFERROR(IF(OR($C$110=FALSE,LEFT($B105,3)&lt;&gt;"NOX"),BA54*INDEX('Damage costs'!$X$18:$X$70,MATCH($B105,'Damage costs'!$C$18:$C$70,0))/1000,BA54*INDEX('Damage costs'!$AB$18:$AB$70,MATCH($B105,'Damage costs'!$C$18:$C$70,0))/1000),"")</f>
        <v/>
      </c>
      <c r="BB105" s="59" t="str">
        <f>IFERROR(IF(OR($C$110=FALSE,LEFT($B105,3)&lt;&gt;"NOX"),BB54*INDEX('Damage costs'!$X$18:$X$70,MATCH($B105,'Damage costs'!$C$18:$C$70,0))/1000,BB54*INDEX('Damage costs'!$AB$18:$AB$70,MATCH($B105,'Damage costs'!$C$18:$C$70,0))/1000),"")</f>
        <v/>
      </c>
      <c r="BC105" s="59" t="str">
        <f>IFERROR(IF(OR($C$110=FALSE,LEFT($B105,3)&lt;&gt;"NOX"),BC54*INDEX('Damage costs'!$X$18:$X$70,MATCH($B105,'Damage costs'!$C$18:$C$70,0))/1000,BC54*INDEX('Damage costs'!$AB$18:$AB$70,MATCH($B105,'Damage costs'!$C$18:$C$70,0))/1000),"")</f>
        <v/>
      </c>
      <c r="BD105" s="59" t="str">
        <f>IFERROR(IF(OR($C$110=FALSE,LEFT($B105,3)&lt;&gt;"NOX"),BD54*INDEX('Damage costs'!$X$18:$X$70,MATCH($B105,'Damage costs'!$C$18:$C$70,0))/1000,BD54*INDEX('Damage costs'!$AB$18:$AB$70,MATCH($B105,'Damage costs'!$C$18:$C$70,0))/1000),"")</f>
        <v/>
      </c>
      <c r="BE105" s="59" t="str">
        <f>IFERROR(IF(OR($C$110=FALSE,LEFT($B105,3)&lt;&gt;"NOX"),BE54*INDEX('Damage costs'!$X$18:$X$70,MATCH($B105,'Damage costs'!$C$18:$C$70,0))/1000,BE54*INDEX('Damage costs'!$AB$18:$AB$70,MATCH($B105,'Damage costs'!$C$18:$C$70,0))/1000),"")</f>
        <v/>
      </c>
      <c r="BF105" s="59" t="str">
        <f>IFERROR(IF(OR($C$110=FALSE,LEFT($B105,3)&lt;&gt;"NOX"),BF54*INDEX('Damage costs'!$X$18:$X$70,MATCH($B105,'Damage costs'!$C$18:$C$70,0))/1000,BF54*INDEX('Damage costs'!$AB$18:$AB$70,MATCH($B105,'Damage costs'!$C$18:$C$70,0))/1000),"")</f>
        <v/>
      </c>
      <c r="BG105" s="59" t="str">
        <f>IFERROR(IF(OR($C$110=FALSE,LEFT($B105,3)&lt;&gt;"NOX"),BG54*INDEX('Damage costs'!$X$18:$X$70,MATCH($B105,'Damage costs'!$C$18:$C$70,0))/1000,BG54*INDEX('Damage costs'!$AB$18:$AB$70,MATCH($B105,'Damage costs'!$C$18:$C$70,0))/1000),"")</f>
        <v/>
      </c>
      <c r="BH105" s="59" t="str">
        <f>IFERROR(IF(OR($C$110=FALSE,LEFT($B105,3)&lt;&gt;"NOX"),BH54*INDEX('Damage costs'!$X$18:$X$70,MATCH($B105,'Damage costs'!$C$18:$C$70,0))/1000,BH54*INDEX('Damage costs'!$AB$18:$AB$70,MATCH($B105,'Damage costs'!$C$18:$C$70,0))/1000),"")</f>
        <v/>
      </c>
      <c r="BI105" s="59" t="str">
        <f>IFERROR(IF(OR($C$110=FALSE,LEFT($B105,3)&lt;&gt;"NOX"),BI54*INDEX('Damage costs'!$X$18:$X$70,MATCH($B105,'Damage costs'!$C$18:$C$70,0))/1000,BI54*INDEX('Damage costs'!$AB$18:$AB$70,MATCH($B105,'Damage costs'!$C$18:$C$70,0))/1000),"")</f>
        <v/>
      </c>
      <c r="BJ105" s="59" t="str">
        <f>IFERROR(IF(OR($C$110=FALSE,LEFT($B105,3)&lt;&gt;"NOX"),BJ54*INDEX('Damage costs'!$X$18:$X$70,MATCH($B105,'Damage costs'!$C$18:$C$70,0))/1000,BJ54*INDEX('Damage costs'!$AB$18:$AB$70,MATCH($B105,'Damage costs'!$C$18:$C$70,0))/1000),"")</f>
        <v/>
      </c>
      <c r="BK105" s="59" t="str">
        <f>IFERROR(IF(OR($C$110=FALSE,LEFT($B105,3)&lt;&gt;"NOX"),BK54*INDEX('Damage costs'!$X$18:$X$70,MATCH($B105,'Damage costs'!$C$18:$C$70,0))/1000,BK54*INDEX('Damage costs'!$AB$18:$AB$70,MATCH($B105,'Damage costs'!$C$18:$C$70,0))/1000),"")</f>
        <v/>
      </c>
      <c r="BL105" s="59" t="str">
        <f>IFERROR(IF(OR($C$110=FALSE,LEFT($B105,3)&lt;&gt;"NOX"),BL54*INDEX('Damage costs'!$X$18:$X$70,MATCH($B105,'Damage costs'!$C$18:$C$70,0))/1000,BL54*INDEX('Damage costs'!$AB$18:$AB$70,MATCH($B105,'Damage costs'!$C$18:$C$70,0))/1000),"")</f>
        <v/>
      </c>
      <c r="BM105" s="59" t="str">
        <f>IFERROR(IF(OR($C$110=FALSE,LEFT($B105,3)&lt;&gt;"NOX"),BM54*INDEX('Damage costs'!$X$18:$X$70,MATCH($B105,'Damage costs'!$C$18:$C$70,0))/1000,BM54*INDEX('Damage costs'!$AB$18:$AB$70,MATCH($B105,'Damage costs'!$C$18:$C$70,0))/1000),"")</f>
        <v/>
      </c>
      <c r="BN105" s="59" t="str">
        <f>IFERROR(IF(OR($C$110=FALSE,LEFT($B105,3)&lt;&gt;"NOX"),BN54*INDEX('Damage costs'!$X$18:$X$70,MATCH($B105,'Damage costs'!$C$18:$C$70,0))/1000,BN54*INDEX('Damage costs'!$AB$18:$AB$70,MATCH($B105,'Damage costs'!$C$18:$C$70,0))/1000),"")</f>
        <v/>
      </c>
      <c r="BO105" s="59" t="str">
        <f>IFERROR(IF(OR($C$110=FALSE,LEFT($B105,3)&lt;&gt;"NOX"),BO54*INDEX('Damage costs'!$X$18:$X$70,MATCH($B105,'Damage costs'!$C$18:$C$70,0))/1000,BO54*INDEX('Damage costs'!$AB$18:$AB$70,MATCH($B105,'Damage costs'!$C$18:$C$70,0))/1000),"")</f>
        <v/>
      </c>
      <c r="BP105" s="59" t="str">
        <f>IFERROR(IF(OR($C$110=FALSE,LEFT($B105,3)&lt;&gt;"NOX"),BP54*INDEX('Damage costs'!$X$18:$X$70,MATCH($B105,'Damage costs'!$C$18:$C$70,0))/1000,BP54*INDEX('Damage costs'!$AB$18:$AB$70,MATCH($B105,'Damage costs'!$C$18:$C$70,0))/1000),"")</f>
        <v/>
      </c>
      <c r="BQ105" s="59" t="str">
        <f>IFERROR(IF(OR($C$110=FALSE,LEFT($B105,3)&lt;&gt;"NOX"),BQ54*INDEX('Damage costs'!$X$18:$X$70,MATCH($B105,'Damage costs'!$C$18:$C$70,0))/1000,BQ54*INDEX('Damage costs'!$AB$18:$AB$70,MATCH($B105,'Damage costs'!$C$18:$C$70,0))/1000),"")</f>
        <v/>
      </c>
      <c r="BR105" s="59" t="str">
        <f>IFERROR(IF(OR($C$110=FALSE,LEFT($B105,3)&lt;&gt;"NOX"),BR54*INDEX('Damage costs'!$X$18:$X$70,MATCH($B105,'Damage costs'!$C$18:$C$70,0))/1000,BR54*INDEX('Damage costs'!$AB$18:$AB$70,MATCH($B105,'Damage costs'!$C$18:$C$70,0))/1000),"")</f>
        <v/>
      </c>
      <c r="BS105" s="59" t="str">
        <f>IFERROR(IF(OR($C$110=FALSE,LEFT($B105,3)&lt;&gt;"NOX"),BS54*INDEX('Damage costs'!$X$18:$X$70,MATCH($B105,'Damage costs'!$C$18:$C$70,0))/1000,BS54*INDEX('Damage costs'!$AB$18:$AB$70,MATCH($B105,'Damage costs'!$C$18:$C$70,0))/1000),"")</f>
        <v/>
      </c>
      <c r="BT105" s="59" t="str">
        <f>IFERROR(IF(OR($C$110=FALSE,LEFT($B105,3)&lt;&gt;"NOX"),BT54*INDEX('Damage costs'!$X$18:$X$70,MATCH($B105,'Damage costs'!$C$18:$C$70,0))/1000,BT54*INDEX('Damage costs'!$AB$18:$AB$70,MATCH($B105,'Damage costs'!$C$18:$C$70,0))/1000),"")</f>
        <v/>
      </c>
      <c r="BU105" s="59" t="str">
        <f>IFERROR(IF(OR($C$110=FALSE,LEFT($B105,3)&lt;&gt;"NOX"),BU54*INDEX('Damage costs'!$X$18:$X$70,MATCH($B105,'Damage costs'!$C$18:$C$70,0))/1000,BU54*INDEX('Damage costs'!$AB$18:$AB$70,MATCH($B105,'Damage costs'!$C$18:$C$70,0))/1000),"")</f>
        <v/>
      </c>
      <c r="BV105" s="59" t="str">
        <f>IFERROR(IF(OR($C$110=FALSE,LEFT($B105,3)&lt;&gt;"NOX"),BV54*INDEX('Damage costs'!$X$18:$X$70,MATCH($B105,'Damage costs'!$C$18:$C$70,0))/1000,BV54*INDEX('Damage costs'!$AB$18:$AB$70,MATCH($B105,'Damage costs'!$C$18:$C$70,0))/1000),"")</f>
        <v/>
      </c>
      <c r="BW105" s="59" t="str">
        <f>IFERROR(IF(OR($C$110=FALSE,LEFT($B105,3)&lt;&gt;"NOX"),BW54*INDEX('Damage costs'!$X$18:$X$70,MATCH($B105,'Damage costs'!$C$18:$C$70,0))/1000,BW54*INDEX('Damage costs'!$AB$18:$AB$70,MATCH($B105,'Damage costs'!$C$18:$C$70,0))/1000),"")</f>
        <v/>
      </c>
      <c r="BX105" s="59" t="str">
        <f>IFERROR(IF(OR($C$110=FALSE,LEFT($B105,3)&lt;&gt;"NOX"),BX54*INDEX('Damage costs'!$X$18:$X$70,MATCH($B105,'Damage costs'!$C$18:$C$70,0))/1000,BX54*INDEX('Damage costs'!$AB$18:$AB$70,MATCH($B105,'Damage costs'!$C$18:$C$70,0))/1000),"")</f>
        <v/>
      </c>
      <c r="BY105" s="59" t="str">
        <f>IFERROR(IF(OR($C$110=FALSE,LEFT($B105,3)&lt;&gt;"NOX"),BY54*INDEX('Damage costs'!$X$18:$X$70,MATCH($B105,'Damage costs'!$C$18:$C$70,0))/1000,BY54*INDEX('Damage costs'!$AB$18:$AB$70,MATCH($B105,'Damage costs'!$C$18:$C$70,0))/1000),"")</f>
        <v/>
      </c>
      <c r="BZ105" s="59" t="str">
        <f>IFERROR(IF(OR($C$110=FALSE,LEFT($B105,3)&lt;&gt;"NOX"),BZ54*INDEX('Damage costs'!$X$18:$X$70,MATCH($B105,'Damage costs'!$C$18:$C$70,0))/1000,BZ54*INDEX('Damage costs'!$AB$18:$AB$70,MATCH($B105,'Damage costs'!$C$18:$C$70,0))/1000),"")</f>
        <v/>
      </c>
      <c r="CA105" s="59" t="str">
        <f>IFERROR(IF(OR($C$110=FALSE,LEFT($B105,3)&lt;&gt;"NOX"),CA54*INDEX('Damage costs'!$X$18:$X$70,MATCH($B105,'Damage costs'!$C$18:$C$70,0))/1000,CA54*INDEX('Damage costs'!$AB$18:$AB$70,MATCH($B105,'Damage costs'!$C$18:$C$70,0))/1000),"")</f>
        <v/>
      </c>
      <c r="CB105" s="59" t="str">
        <f>IFERROR(IF(OR($C$110=FALSE,LEFT($B105,3)&lt;&gt;"NOX"),CB54*INDEX('Damage costs'!$X$18:$X$70,MATCH($B105,'Damage costs'!$C$18:$C$70,0))/1000,CB54*INDEX('Damage costs'!$AB$18:$AB$70,MATCH($B105,'Damage costs'!$C$18:$C$70,0))/1000),"")</f>
        <v/>
      </c>
      <c r="CC105" s="59" t="str">
        <f>IFERROR(IF(OR($C$110=FALSE,LEFT($B105,3)&lt;&gt;"NOX"),CC54*INDEX('Damage costs'!$X$18:$X$70,MATCH($B105,'Damage costs'!$C$18:$C$70,0))/1000,CC54*INDEX('Damage costs'!$AB$18:$AB$70,MATCH($B105,'Damage costs'!$C$18:$C$70,0))/1000),"")</f>
        <v/>
      </c>
      <c r="CD105" s="59" t="str">
        <f>IFERROR(IF(OR($C$110=FALSE,LEFT($B105,3)&lt;&gt;"NOX"),CD54*INDEX('Damage costs'!$X$18:$X$70,MATCH($B105,'Damage costs'!$C$18:$C$70,0))/1000,CD54*INDEX('Damage costs'!$AB$18:$AB$70,MATCH($B105,'Damage costs'!$C$18:$C$70,0))/1000),"")</f>
        <v/>
      </c>
      <c r="CE105" s="59" t="str">
        <f>IFERROR(IF(OR($C$110=FALSE,LEFT($B105,3)&lt;&gt;"NOX"),CE54*INDEX('Damage costs'!$X$18:$X$70,MATCH($B105,'Damage costs'!$C$18:$C$70,0))/1000,CE54*INDEX('Damage costs'!$AB$18:$AB$70,MATCH($B105,'Damage costs'!$C$18:$C$70,0))/1000),"")</f>
        <v/>
      </c>
      <c r="CF105" s="59" t="str">
        <f>IFERROR(IF(OR($C$110=FALSE,LEFT($B105,3)&lt;&gt;"NOX"),CF54*INDEX('Damage costs'!$X$18:$X$70,MATCH($B105,'Damage costs'!$C$18:$C$70,0))/1000,CF54*INDEX('Damage costs'!$AB$18:$AB$70,MATCH($B105,'Damage costs'!$C$18:$C$70,0))/1000),"")</f>
        <v/>
      </c>
      <c r="CG105" s="59" t="str">
        <f>IFERROR(IF(OR($C$110=FALSE,LEFT($B105,3)&lt;&gt;"NOX"),CG54*INDEX('Damage costs'!$X$18:$X$70,MATCH($B105,'Damage costs'!$C$18:$C$70,0))/1000,CG54*INDEX('Damage costs'!$AB$18:$AB$70,MATCH($B105,'Damage costs'!$C$18:$C$70,0))/1000),"")</f>
        <v/>
      </c>
      <c r="CH105" s="59" t="str">
        <f>IFERROR(IF(OR($C$110=FALSE,LEFT($B105,3)&lt;&gt;"NOX"),CH54*INDEX('Damage costs'!$X$18:$X$70,MATCH($B105,'Damage costs'!$C$18:$C$70,0))/1000,CH54*INDEX('Damage costs'!$AB$18:$AB$70,MATCH($B105,'Damage costs'!$C$18:$C$70,0))/1000),"")</f>
        <v/>
      </c>
      <c r="CI105" s="59" t="str">
        <f>IFERROR(IF(OR($C$110=FALSE,LEFT($B105,3)&lt;&gt;"NOX"),CI54*INDEX('Damage costs'!$X$18:$X$70,MATCH($B105,'Damage costs'!$C$18:$C$70,0))/1000,CI54*INDEX('Damage costs'!$AB$18:$AB$70,MATCH($B105,'Damage costs'!$C$18:$C$70,0))/1000),"")</f>
        <v/>
      </c>
      <c r="CJ105" s="59" t="str">
        <f>IFERROR(IF(OR($C$110=FALSE,LEFT($B105,3)&lt;&gt;"NOX"),CJ54*INDEX('Damage costs'!$X$18:$X$70,MATCH($B105,'Damage costs'!$C$18:$C$70,0))/1000,CJ54*INDEX('Damage costs'!$AB$18:$AB$70,MATCH($B105,'Damage costs'!$C$18:$C$70,0))/1000),"")</f>
        <v/>
      </c>
      <c r="CK105" s="59" t="str">
        <f>IFERROR(IF(OR($C$110=FALSE,LEFT($B105,3)&lt;&gt;"NOX"),CK54*INDEX('Damage costs'!$X$18:$X$70,MATCH($B105,'Damage costs'!$C$18:$C$70,0))/1000,CK54*INDEX('Damage costs'!$AB$18:$AB$70,MATCH($B105,'Damage costs'!$C$18:$C$70,0))/1000),"")</f>
        <v/>
      </c>
      <c r="CL105" s="59" t="str">
        <f>IFERROR(IF(OR($C$110=FALSE,LEFT($B105,3)&lt;&gt;"NOX"),CL54*INDEX('Damage costs'!$X$18:$X$70,MATCH($B105,'Damage costs'!$C$18:$C$70,0))/1000,CL54*INDEX('Damage costs'!$AB$18:$AB$70,MATCH($B105,'Damage costs'!$C$18:$C$70,0))/1000),"")</f>
        <v/>
      </c>
      <c r="CM105" s="59" t="str">
        <f>IFERROR(IF(OR($C$110=FALSE,LEFT($B105,3)&lt;&gt;"NOX"),CM54*INDEX('Damage costs'!$X$18:$X$70,MATCH($B105,'Damage costs'!$C$18:$C$70,0))/1000,CM54*INDEX('Damage costs'!$AB$18:$AB$70,MATCH($B105,'Damage costs'!$C$18:$C$70,0))/1000),"")</f>
        <v/>
      </c>
      <c r="CN105" s="59" t="str">
        <f>IFERROR(IF(OR($C$110=FALSE,LEFT($B105,3)&lt;&gt;"NOX"),CN54*INDEX('Damage costs'!$X$18:$X$70,MATCH($B105,'Damage costs'!$C$18:$C$70,0))/1000,CN54*INDEX('Damage costs'!$AB$18:$AB$70,MATCH($B105,'Damage costs'!$C$18:$C$70,0))/1000),"")</f>
        <v/>
      </c>
      <c r="CO105" s="59" t="str">
        <f>IFERROR(IF(OR($C$110=FALSE,LEFT($B105,3)&lt;&gt;"NOX"),CO54*INDEX('Damage costs'!$X$18:$X$70,MATCH($B105,'Damage costs'!$C$18:$C$70,0))/1000,CO54*INDEX('Damage costs'!$AB$18:$AB$70,MATCH($B105,'Damage costs'!$C$18:$C$70,0))/1000),"")</f>
        <v/>
      </c>
      <c r="CP105" s="59" t="str">
        <f>IFERROR(IF(OR($C$110=FALSE,LEFT($B105,3)&lt;&gt;"NOX"),CP54*INDEX('Damage costs'!$X$18:$X$70,MATCH($B105,'Damage costs'!$C$18:$C$70,0))/1000,CP54*INDEX('Damage costs'!$AB$18:$AB$70,MATCH($B105,'Damage costs'!$C$18:$C$70,0))/1000),"")</f>
        <v/>
      </c>
      <c r="CQ105" s="59" t="str">
        <f>IFERROR(IF(OR($C$110=FALSE,LEFT($B105,3)&lt;&gt;"NOX"),CQ54*INDEX('Damage costs'!$X$18:$X$70,MATCH($B105,'Damage costs'!$C$18:$C$70,0))/1000,CQ54*INDEX('Damage costs'!$AB$18:$AB$70,MATCH($B105,'Damage costs'!$C$18:$C$70,0))/1000),"")</f>
        <v/>
      </c>
      <c r="CR105" s="59" t="str">
        <f>IFERROR(IF(OR($C$110=FALSE,LEFT($B105,3)&lt;&gt;"NOX"),CR54*INDEX('Damage costs'!$X$18:$X$70,MATCH($B105,'Damage costs'!$C$18:$C$70,0))/1000,CR54*INDEX('Damage costs'!$AB$18:$AB$70,MATCH($B105,'Damage costs'!$C$18:$C$70,0))/1000),"")</f>
        <v/>
      </c>
      <c r="CS105" s="59" t="str">
        <f>IFERROR(IF(OR($C$110=FALSE,LEFT($B105,3)&lt;&gt;"NOX"),CS54*INDEX('Damage costs'!$X$18:$X$70,MATCH($B105,'Damage costs'!$C$18:$C$70,0))/1000,CS54*INDEX('Damage costs'!$AB$18:$AB$70,MATCH($B105,'Damage costs'!$C$18:$C$70,0))/1000),"")</f>
        <v/>
      </c>
      <c r="CT105" s="59" t="str">
        <f>IFERROR(IF(OR($C$110=FALSE,LEFT($B105,3)&lt;&gt;"NOX"),CT54*INDEX('Damage costs'!$X$18:$X$70,MATCH($B105,'Damage costs'!$C$18:$C$70,0))/1000,CT54*INDEX('Damage costs'!$AB$18:$AB$70,MATCH($B105,'Damage costs'!$C$18:$C$70,0))/1000),"")</f>
        <v/>
      </c>
      <c r="CU105" s="59" t="str">
        <f>IFERROR(IF(OR($C$110=FALSE,LEFT($B105,3)&lt;&gt;"NOX"),CU54*INDEX('Damage costs'!$X$18:$X$70,MATCH($B105,'Damage costs'!$C$18:$C$70,0))/1000,CU54*INDEX('Damage costs'!$AB$18:$AB$70,MATCH($B105,'Damage costs'!$C$18:$C$70,0))/1000),"")</f>
        <v/>
      </c>
      <c r="CV105" s="59" t="str">
        <f>IFERROR(IF(OR($C$110=FALSE,LEFT($B105,3)&lt;&gt;"NOX"),CV54*INDEX('Damage costs'!$X$18:$X$70,MATCH($B105,'Damage costs'!$C$18:$C$70,0))/1000,CV54*INDEX('Damage costs'!$AB$18:$AB$70,MATCH($B105,'Damage costs'!$C$18:$C$70,0))/1000),"")</f>
        <v/>
      </c>
      <c r="CW105" s="59" t="str">
        <f>IFERROR(IF(OR($C$110=FALSE,LEFT($B105,3)&lt;&gt;"NOX"),CW54*INDEX('Damage costs'!$X$18:$X$70,MATCH($B105,'Damage costs'!$C$18:$C$70,0))/1000,CW54*INDEX('Damage costs'!$AB$18:$AB$70,MATCH($B105,'Damage costs'!$C$18:$C$70,0))/1000),"")</f>
        <v/>
      </c>
      <c r="CX105" s="59" t="str">
        <f>IFERROR(IF(OR($C$110=FALSE,LEFT($B105,3)&lt;&gt;"NOX"),CX54*INDEX('Damage costs'!$X$18:$X$70,MATCH($B105,'Damage costs'!$C$18:$C$70,0))/1000,CX54*INDEX('Damage costs'!$AB$18:$AB$70,MATCH($B105,'Damage costs'!$C$18:$C$70,0))/1000),"")</f>
        <v/>
      </c>
      <c r="CY105" s="59" t="str">
        <f>IFERROR(IF(OR($C$110=FALSE,LEFT($B105,3)&lt;&gt;"NOX"),CY54*INDEX('Damage costs'!$X$18:$X$70,MATCH($B105,'Damage costs'!$C$18:$C$70,0))/1000,CY54*INDEX('Damage costs'!$AB$18:$AB$70,MATCH($B105,'Damage costs'!$C$18:$C$70,0))/1000),"")</f>
        <v/>
      </c>
      <c r="CZ105" s="391"/>
    </row>
    <row r="106" spans="2:104" x14ac:dyDescent="0.25">
      <c r="B106" s="406">
        <f t="shared" si="42"/>
        <v>0</v>
      </c>
      <c r="C106" s="9" t="s">
        <v>1117</v>
      </c>
      <c r="D106" s="59" t="str">
        <f>IFERROR(IF(OR($C$110=FALSE,LEFT($B106,3)&lt;&gt;"NOX"),D55*INDEX('Damage costs'!$X$18:$X$70,MATCH($B106,'Damage costs'!$C$18:$C$70,0))/1000,D55*INDEX('Damage costs'!$AB$18:$AB$70,MATCH($B106,'Damage costs'!$C$18:$C$70,0))/1000),"")</f>
        <v/>
      </c>
      <c r="E106" s="59" t="str">
        <f>IFERROR(IF(OR($C$110=FALSE,LEFT($B106,3)&lt;&gt;"NOX"),E55*INDEX('Damage costs'!$X$18:$X$70,MATCH($B106,'Damage costs'!$C$18:$C$70,0))/1000,E55*INDEX('Damage costs'!$AB$18:$AB$70,MATCH($B106,'Damage costs'!$C$18:$C$70,0))/1000),"")</f>
        <v/>
      </c>
      <c r="F106" s="59" t="str">
        <f>IFERROR(IF(OR($C$110=FALSE,LEFT($B106,3)&lt;&gt;"NOX"),F55*INDEX('Damage costs'!$X$18:$X$70,MATCH($B106,'Damage costs'!$C$18:$C$70,0))/1000,F55*INDEX('Damage costs'!$AB$18:$AB$70,MATCH($B106,'Damage costs'!$C$18:$C$70,0))/1000),"")</f>
        <v/>
      </c>
      <c r="G106" s="59" t="str">
        <f>IFERROR(IF(OR($C$110=FALSE,LEFT($B106,3)&lt;&gt;"NOX"),G55*INDEX('Damage costs'!$X$18:$X$70,MATCH($B106,'Damage costs'!$C$18:$C$70,0))/1000,G55*INDEX('Damage costs'!$AB$18:$AB$70,MATCH($B106,'Damage costs'!$C$18:$C$70,0))/1000),"")</f>
        <v/>
      </c>
      <c r="H106" s="59" t="str">
        <f>IFERROR(IF(OR($C$110=FALSE,LEFT($B106,3)&lt;&gt;"NOX"),H55*INDEX('Damage costs'!$X$18:$X$70,MATCH($B106,'Damage costs'!$C$18:$C$70,0))/1000,H55*INDEX('Damage costs'!$AB$18:$AB$70,MATCH($B106,'Damage costs'!$C$18:$C$70,0))/1000),"")</f>
        <v/>
      </c>
      <c r="I106" s="59" t="str">
        <f>IFERROR(IF(OR($C$110=FALSE,LEFT($B106,3)&lt;&gt;"NOX"),I55*INDEX('Damage costs'!$X$18:$X$70,MATCH($B106,'Damage costs'!$C$18:$C$70,0))/1000,I55*INDEX('Damage costs'!$AB$18:$AB$70,MATCH($B106,'Damage costs'!$C$18:$C$70,0))/1000),"")</f>
        <v/>
      </c>
      <c r="J106" s="59" t="str">
        <f>IFERROR(IF(OR($C$110=FALSE,LEFT($B106,3)&lt;&gt;"NOX"),J55*INDEX('Damage costs'!$X$18:$X$70,MATCH($B106,'Damage costs'!$C$18:$C$70,0))/1000,J55*INDEX('Damage costs'!$AB$18:$AB$70,MATCH($B106,'Damage costs'!$C$18:$C$70,0))/1000),"")</f>
        <v/>
      </c>
      <c r="K106" s="59" t="str">
        <f>IFERROR(IF(OR($C$110=FALSE,LEFT($B106,3)&lt;&gt;"NOX"),K55*INDEX('Damage costs'!$X$18:$X$70,MATCH($B106,'Damage costs'!$C$18:$C$70,0))/1000,K55*INDEX('Damage costs'!$AB$18:$AB$70,MATCH($B106,'Damage costs'!$C$18:$C$70,0))/1000),"")</f>
        <v/>
      </c>
      <c r="L106" s="59" t="str">
        <f>IFERROR(IF(OR($C$110=FALSE,LEFT($B106,3)&lt;&gt;"NOX"),L55*INDEX('Damage costs'!$X$18:$X$70,MATCH($B106,'Damage costs'!$C$18:$C$70,0))/1000,L55*INDEX('Damage costs'!$AB$18:$AB$70,MATCH($B106,'Damage costs'!$C$18:$C$70,0))/1000),"")</f>
        <v/>
      </c>
      <c r="M106" s="59" t="str">
        <f>IFERROR(IF(OR($C$110=FALSE,LEFT($B106,3)&lt;&gt;"NOX"),M55*INDEX('Damage costs'!$X$18:$X$70,MATCH($B106,'Damage costs'!$C$18:$C$70,0))/1000,M55*INDEX('Damage costs'!$AB$18:$AB$70,MATCH($B106,'Damage costs'!$C$18:$C$70,0))/1000),"")</f>
        <v/>
      </c>
      <c r="N106" s="59" t="str">
        <f>IFERROR(IF(OR($C$110=FALSE,LEFT($B106,3)&lt;&gt;"NOX"),N55*INDEX('Damage costs'!$X$18:$X$70,MATCH($B106,'Damage costs'!$C$18:$C$70,0))/1000,N55*INDEX('Damage costs'!$AB$18:$AB$70,MATCH($B106,'Damage costs'!$C$18:$C$70,0))/1000),"")</f>
        <v/>
      </c>
      <c r="O106" s="59" t="str">
        <f>IFERROR(IF(OR($C$110=FALSE,LEFT($B106,3)&lt;&gt;"NOX"),O55*INDEX('Damage costs'!$X$18:$X$70,MATCH($B106,'Damage costs'!$C$18:$C$70,0))/1000,O55*INDEX('Damage costs'!$AB$18:$AB$70,MATCH($B106,'Damage costs'!$C$18:$C$70,0))/1000),"")</f>
        <v/>
      </c>
      <c r="P106" s="59" t="str">
        <f>IFERROR(IF(OR($C$110=FALSE,LEFT($B106,3)&lt;&gt;"NOX"),P55*INDEX('Damage costs'!$X$18:$X$70,MATCH($B106,'Damage costs'!$C$18:$C$70,0))/1000,P55*INDEX('Damage costs'!$AB$18:$AB$70,MATCH($B106,'Damage costs'!$C$18:$C$70,0))/1000),"")</f>
        <v/>
      </c>
      <c r="Q106" s="59" t="str">
        <f>IFERROR(IF(OR($C$110=FALSE,LEFT($B106,3)&lt;&gt;"NOX"),Q55*INDEX('Damage costs'!$X$18:$X$70,MATCH($B106,'Damage costs'!$C$18:$C$70,0))/1000,Q55*INDEX('Damage costs'!$AB$18:$AB$70,MATCH($B106,'Damage costs'!$C$18:$C$70,0))/1000),"")</f>
        <v/>
      </c>
      <c r="R106" s="59" t="str">
        <f>IFERROR(IF(OR($C$110=FALSE,LEFT($B106,3)&lt;&gt;"NOX"),R55*INDEX('Damage costs'!$X$18:$X$70,MATCH($B106,'Damage costs'!$C$18:$C$70,0))/1000,R55*INDEX('Damage costs'!$AB$18:$AB$70,MATCH($B106,'Damage costs'!$C$18:$C$70,0))/1000),"")</f>
        <v/>
      </c>
      <c r="S106" s="59" t="str">
        <f>IFERROR(IF(OR($C$110=FALSE,LEFT($B106,3)&lt;&gt;"NOX"),S55*INDEX('Damage costs'!$X$18:$X$70,MATCH($B106,'Damage costs'!$C$18:$C$70,0))/1000,S55*INDEX('Damage costs'!$AB$18:$AB$70,MATCH($B106,'Damage costs'!$C$18:$C$70,0))/1000),"")</f>
        <v/>
      </c>
      <c r="T106" s="59" t="str">
        <f>IFERROR(IF(OR($C$110=FALSE,LEFT($B106,3)&lt;&gt;"NOX"),T55*INDEX('Damage costs'!$X$18:$X$70,MATCH($B106,'Damage costs'!$C$18:$C$70,0))/1000,T55*INDEX('Damage costs'!$AB$18:$AB$70,MATCH($B106,'Damage costs'!$C$18:$C$70,0))/1000),"")</f>
        <v/>
      </c>
      <c r="U106" s="59" t="str">
        <f>IFERROR(IF(OR($C$110=FALSE,LEFT($B106,3)&lt;&gt;"NOX"),U55*INDEX('Damage costs'!$X$18:$X$70,MATCH($B106,'Damage costs'!$C$18:$C$70,0))/1000,U55*INDEX('Damage costs'!$AB$18:$AB$70,MATCH($B106,'Damage costs'!$C$18:$C$70,0))/1000),"")</f>
        <v/>
      </c>
      <c r="V106" s="59" t="str">
        <f>IFERROR(IF(OR($C$110=FALSE,LEFT($B106,3)&lt;&gt;"NOX"),V55*INDEX('Damage costs'!$X$18:$X$70,MATCH($B106,'Damage costs'!$C$18:$C$70,0))/1000,V55*INDEX('Damage costs'!$AB$18:$AB$70,MATCH($B106,'Damage costs'!$C$18:$C$70,0))/1000),"")</f>
        <v/>
      </c>
      <c r="W106" s="59" t="str">
        <f>IFERROR(IF(OR($C$110=FALSE,LEFT($B106,3)&lt;&gt;"NOX"),W55*INDEX('Damage costs'!$X$18:$X$70,MATCH($B106,'Damage costs'!$C$18:$C$70,0))/1000,W55*INDEX('Damage costs'!$AB$18:$AB$70,MATCH($B106,'Damage costs'!$C$18:$C$70,0))/1000),"")</f>
        <v/>
      </c>
      <c r="X106" s="59" t="str">
        <f>IFERROR(IF(OR($C$110=FALSE,LEFT($B106,3)&lt;&gt;"NOX"),X55*INDEX('Damage costs'!$X$18:$X$70,MATCH($B106,'Damage costs'!$C$18:$C$70,0))/1000,X55*INDEX('Damage costs'!$AB$18:$AB$70,MATCH($B106,'Damage costs'!$C$18:$C$70,0))/1000),"")</f>
        <v/>
      </c>
      <c r="Y106" s="59" t="str">
        <f>IFERROR(IF(OR($C$110=FALSE,LEFT($B106,3)&lt;&gt;"NOX"),Y55*INDEX('Damage costs'!$X$18:$X$70,MATCH($B106,'Damage costs'!$C$18:$C$70,0))/1000,Y55*INDEX('Damage costs'!$AB$18:$AB$70,MATCH($B106,'Damage costs'!$C$18:$C$70,0))/1000),"")</f>
        <v/>
      </c>
      <c r="Z106" s="59" t="str">
        <f>IFERROR(IF(OR($C$110=FALSE,LEFT($B106,3)&lt;&gt;"NOX"),Z55*INDEX('Damage costs'!$X$18:$X$70,MATCH($B106,'Damage costs'!$C$18:$C$70,0))/1000,Z55*INDEX('Damage costs'!$AB$18:$AB$70,MATCH($B106,'Damage costs'!$C$18:$C$70,0))/1000),"")</f>
        <v/>
      </c>
      <c r="AA106" s="59" t="str">
        <f>IFERROR(IF(OR($C$110=FALSE,LEFT($B106,3)&lt;&gt;"NOX"),AA55*INDEX('Damage costs'!$X$18:$X$70,MATCH($B106,'Damage costs'!$C$18:$C$70,0))/1000,AA55*INDEX('Damage costs'!$AB$18:$AB$70,MATCH($B106,'Damage costs'!$C$18:$C$70,0))/1000),"")</f>
        <v/>
      </c>
      <c r="AB106" s="59" t="str">
        <f>IFERROR(IF(OR($C$110=FALSE,LEFT($B106,3)&lt;&gt;"NOX"),AB55*INDEX('Damage costs'!$X$18:$X$70,MATCH($B106,'Damage costs'!$C$18:$C$70,0))/1000,AB55*INDEX('Damage costs'!$AB$18:$AB$70,MATCH($B106,'Damage costs'!$C$18:$C$70,0))/1000),"")</f>
        <v/>
      </c>
      <c r="AC106" s="59" t="str">
        <f>IFERROR(IF(OR($C$110=FALSE,LEFT($B106,3)&lt;&gt;"NOX"),AC55*INDEX('Damage costs'!$X$18:$X$70,MATCH($B106,'Damage costs'!$C$18:$C$70,0))/1000,AC55*INDEX('Damage costs'!$AB$18:$AB$70,MATCH($B106,'Damage costs'!$C$18:$C$70,0))/1000),"")</f>
        <v/>
      </c>
      <c r="AD106" s="59" t="str">
        <f>IFERROR(IF(OR($C$110=FALSE,LEFT($B106,3)&lt;&gt;"NOX"),AD55*INDEX('Damage costs'!$X$18:$X$70,MATCH($B106,'Damage costs'!$C$18:$C$70,0))/1000,AD55*INDEX('Damage costs'!$AB$18:$AB$70,MATCH($B106,'Damage costs'!$C$18:$C$70,0))/1000),"")</f>
        <v/>
      </c>
      <c r="AE106" s="59" t="str">
        <f>IFERROR(IF(OR($C$110=FALSE,LEFT($B106,3)&lt;&gt;"NOX"),AE55*INDEX('Damage costs'!$X$18:$X$70,MATCH($B106,'Damage costs'!$C$18:$C$70,0))/1000,AE55*INDEX('Damage costs'!$AB$18:$AB$70,MATCH($B106,'Damage costs'!$C$18:$C$70,0))/1000),"")</f>
        <v/>
      </c>
      <c r="AF106" s="59" t="str">
        <f>IFERROR(IF(OR($C$110=FALSE,LEFT($B106,3)&lt;&gt;"NOX"),AF55*INDEX('Damage costs'!$X$18:$X$70,MATCH($B106,'Damage costs'!$C$18:$C$70,0))/1000,AF55*INDEX('Damage costs'!$AB$18:$AB$70,MATCH($B106,'Damage costs'!$C$18:$C$70,0))/1000),"")</f>
        <v/>
      </c>
      <c r="AG106" s="59" t="str">
        <f>IFERROR(IF(OR($C$110=FALSE,LEFT($B106,3)&lt;&gt;"NOX"),AG55*INDEX('Damage costs'!$X$18:$X$70,MATCH($B106,'Damage costs'!$C$18:$C$70,0))/1000,AG55*INDEX('Damage costs'!$AB$18:$AB$70,MATCH($B106,'Damage costs'!$C$18:$C$70,0))/1000),"")</f>
        <v/>
      </c>
      <c r="AH106" s="59" t="str">
        <f>IFERROR(IF(OR($C$110=FALSE,LEFT($B106,3)&lt;&gt;"NOX"),AH55*INDEX('Damage costs'!$X$18:$X$70,MATCH($B106,'Damage costs'!$C$18:$C$70,0))/1000,AH55*INDEX('Damage costs'!$AB$18:$AB$70,MATCH($B106,'Damage costs'!$C$18:$C$70,0))/1000),"")</f>
        <v/>
      </c>
      <c r="AI106" s="59" t="str">
        <f>IFERROR(IF(OR($C$110=FALSE,LEFT($B106,3)&lt;&gt;"NOX"),AI55*INDEX('Damage costs'!$X$18:$X$70,MATCH($B106,'Damage costs'!$C$18:$C$70,0))/1000,AI55*INDEX('Damage costs'!$AB$18:$AB$70,MATCH($B106,'Damage costs'!$C$18:$C$70,0))/1000),"")</f>
        <v/>
      </c>
      <c r="AJ106" s="59" t="str">
        <f>IFERROR(IF(OR($C$110=FALSE,LEFT($B106,3)&lt;&gt;"NOX"),AJ55*INDEX('Damage costs'!$X$18:$X$70,MATCH($B106,'Damage costs'!$C$18:$C$70,0))/1000,AJ55*INDEX('Damage costs'!$AB$18:$AB$70,MATCH($B106,'Damage costs'!$C$18:$C$70,0))/1000),"")</f>
        <v/>
      </c>
      <c r="AK106" s="59" t="str">
        <f>IFERROR(IF(OR($C$110=FALSE,LEFT($B106,3)&lt;&gt;"NOX"),AK55*INDEX('Damage costs'!$X$18:$X$70,MATCH($B106,'Damage costs'!$C$18:$C$70,0))/1000,AK55*INDEX('Damage costs'!$AB$18:$AB$70,MATCH($B106,'Damage costs'!$C$18:$C$70,0))/1000),"")</f>
        <v/>
      </c>
      <c r="AL106" s="59" t="str">
        <f>IFERROR(IF(OR($C$110=FALSE,LEFT($B106,3)&lt;&gt;"NOX"),AL55*INDEX('Damage costs'!$X$18:$X$70,MATCH($B106,'Damage costs'!$C$18:$C$70,0))/1000,AL55*INDEX('Damage costs'!$AB$18:$AB$70,MATCH($B106,'Damage costs'!$C$18:$C$70,0))/1000),"")</f>
        <v/>
      </c>
      <c r="AM106" s="59" t="str">
        <f>IFERROR(IF(OR($C$110=FALSE,LEFT($B106,3)&lt;&gt;"NOX"),AM55*INDEX('Damage costs'!$X$18:$X$70,MATCH($B106,'Damage costs'!$C$18:$C$70,0))/1000,AM55*INDEX('Damage costs'!$AB$18:$AB$70,MATCH($B106,'Damage costs'!$C$18:$C$70,0))/1000),"")</f>
        <v/>
      </c>
      <c r="AN106" s="59" t="str">
        <f>IFERROR(IF(OR($C$110=FALSE,LEFT($B106,3)&lt;&gt;"NOX"),AN55*INDEX('Damage costs'!$X$18:$X$70,MATCH($B106,'Damage costs'!$C$18:$C$70,0))/1000,AN55*INDEX('Damage costs'!$AB$18:$AB$70,MATCH($B106,'Damage costs'!$C$18:$C$70,0))/1000),"")</f>
        <v/>
      </c>
      <c r="AO106" s="59" t="str">
        <f>IFERROR(IF(OR($C$110=FALSE,LEFT($B106,3)&lt;&gt;"NOX"),AO55*INDEX('Damage costs'!$X$18:$X$70,MATCH($B106,'Damage costs'!$C$18:$C$70,0))/1000,AO55*INDEX('Damage costs'!$AB$18:$AB$70,MATCH($B106,'Damage costs'!$C$18:$C$70,0))/1000),"")</f>
        <v/>
      </c>
      <c r="AP106" s="59" t="str">
        <f>IFERROR(IF(OR($C$110=FALSE,LEFT($B106,3)&lt;&gt;"NOX"),AP55*INDEX('Damage costs'!$X$18:$X$70,MATCH($B106,'Damage costs'!$C$18:$C$70,0))/1000,AP55*INDEX('Damage costs'!$AB$18:$AB$70,MATCH($B106,'Damage costs'!$C$18:$C$70,0))/1000),"")</f>
        <v/>
      </c>
      <c r="AQ106" s="59" t="str">
        <f>IFERROR(IF(OR($C$110=FALSE,LEFT($B106,3)&lt;&gt;"NOX"),AQ55*INDEX('Damage costs'!$X$18:$X$70,MATCH($B106,'Damage costs'!$C$18:$C$70,0))/1000,AQ55*INDEX('Damage costs'!$AB$18:$AB$70,MATCH($B106,'Damage costs'!$C$18:$C$70,0))/1000),"")</f>
        <v/>
      </c>
      <c r="AR106" s="59" t="str">
        <f>IFERROR(IF(OR($C$110=FALSE,LEFT($B106,3)&lt;&gt;"NOX"),AR55*INDEX('Damage costs'!$X$18:$X$70,MATCH($B106,'Damage costs'!$C$18:$C$70,0))/1000,AR55*INDEX('Damage costs'!$AB$18:$AB$70,MATCH($B106,'Damage costs'!$C$18:$C$70,0))/1000),"")</f>
        <v/>
      </c>
      <c r="AS106" s="59" t="str">
        <f>IFERROR(IF(OR($C$110=FALSE,LEFT($B106,3)&lt;&gt;"NOX"),AS55*INDEX('Damage costs'!$X$18:$X$70,MATCH($B106,'Damage costs'!$C$18:$C$70,0))/1000,AS55*INDEX('Damage costs'!$AB$18:$AB$70,MATCH($B106,'Damage costs'!$C$18:$C$70,0))/1000),"")</f>
        <v/>
      </c>
      <c r="AT106" s="59" t="str">
        <f>IFERROR(IF(OR($C$110=FALSE,LEFT($B106,3)&lt;&gt;"NOX"),AT55*INDEX('Damage costs'!$X$18:$X$70,MATCH($B106,'Damage costs'!$C$18:$C$70,0))/1000,AT55*INDEX('Damage costs'!$AB$18:$AB$70,MATCH($B106,'Damage costs'!$C$18:$C$70,0))/1000),"")</f>
        <v/>
      </c>
      <c r="AU106" s="59" t="str">
        <f>IFERROR(IF(OR($C$110=FALSE,LEFT($B106,3)&lt;&gt;"NOX"),AU55*INDEX('Damage costs'!$X$18:$X$70,MATCH($B106,'Damage costs'!$C$18:$C$70,0))/1000,AU55*INDEX('Damage costs'!$AB$18:$AB$70,MATCH($B106,'Damage costs'!$C$18:$C$70,0))/1000),"")</f>
        <v/>
      </c>
      <c r="AV106" s="59" t="str">
        <f>IFERROR(IF(OR($C$110=FALSE,LEFT($B106,3)&lt;&gt;"NOX"),AV55*INDEX('Damage costs'!$X$18:$X$70,MATCH($B106,'Damage costs'!$C$18:$C$70,0))/1000,AV55*INDEX('Damage costs'!$AB$18:$AB$70,MATCH($B106,'Damage costs'!$C$18:$C$70,0))/1000),"")</f>
        <v/>
      </c>
      <c r="AW106" s="59" t="str">
        <f>IFERROR(IF(OR($C$110=FALSE,LEFT($B106,3)&lt;&gt;"NOX"),AW55*INDEX('Damage costs'!$X$18:$X$70,MATCH($B106,'Damage costs'!$C$18:$C$70,0))/1000,AW55*INDEX('Damage costs'!$AB$18:$AB$70,MATCH($B106,'Damage costs'!$C$18:$C$70,0))/1000),"")</f>
        <v/>
      </c>
      <c r="AX106" s="59" t="str">
        <f>IFERROR(IF(OR($C$110=FALSE,LEFT($B106,3)&lt;&gt;"NOX"),AX55*INDEX('Damage costs'!$X$18:$X$70,MATCH($B106,'Damage costs'!$C$18:$C$70,0))/1000,AX55*INDEX('Damage costs'!$AB$18:$AB$70,MATCH($B106,'Damage costs'!$C$18:$C$70,0))/1000),"")</f>
        <v/>
      </c>
      <c r="AY106" s="59" t="str">
        <f>IFERROR(IF(OR($C$110=FALSE,LEFT($B106,3)&lt;&gt;"NOX"),AY55*INDEX('Damage costs'!$X$18:$X$70,MATCH($B106,'Damage costs'!$C$18:$C$70,0))/1000,AY55*INDEX('Damage costs'!$AB$18:$AB$70,MATCH($B106,'Damage costs'!$C$18:$C$70,0))/1000),"")</f>
        <v/>
      </c>
      <c r="AZ106" s="59" t="str">
        <f>IFERROR(IF(OR($C$110=FALSE,LEFT($B106,3)&lt;&gt;"NOX"),AZ55*INDEX('Damage costs'!$X$18:$X$70,MATCH($B106,'Damage costs'!$C$18:$C$70,0))/1000,AZ55*INDEX('Damage costs'!$AB$18:$AB$70,MATCH($B106,'Damage costs'!$C$18:$C$70,0))/1000),"")</f>
        <v/>
      </c>
      <c r="BA106" s="59" t="str">
        <f>IFERROR(IF(OR($C$110=FALSE,LEFT($B106,3)&lt;&gt;"NOX"),BA55*INDEX('Damage costs'!$X$18:$X$70,MATCH($B106,'Damage costs'!$C$18:$C$70,0))/1000,BA55*INDEX('Damage costs'!$AB$18:$AB$70,MATCH($B106,'Damage costs'!$C$18:$C$70,0))/1000),"")</f>
        <v/>
      </c>
      <c r="BB106" s="59" t="str">
        <f>IFERROR(IF(OR($C$110=FALSE,LEFT($B106,3)&lt;&gt;"NOX"),BB55*INDEX('Damage costs'!$X$18:$X$70,MATCH($B106,'Damage costs'!$C$18:$C$70,0))/1000,BB55*INDEX('Damage costs'!$AB$18:$AB$70,MATCH($B106,'Damage costs'!$C$18:$C$70,0))/1000),"")</f>
        <v/>
      </c>
      <c r="BC106" s="59" t="str">
        <f>IFERROR(IF(OR($C$110=FALSE,LEFT($B106,3)&lt;&gt;"NOX"),BC55*INDEX('Damage costs'!$X$18:$X$70,MATCH($B106,'Damage costs'!$C$18:$C$70,0))/1000,BC55*INDEX('Damage costs'!$AB$18:$AB$70,MATCH($B106,'Damage costs'!$C$18:$C$70,0))/1000),"")</f>
        <v/>
      </c>
      <c r="BD106" s="59" t="str">
        <f>IFERROR(IF(OR($C$110=FALSE,LEFT($B106,3)&lt;&gt;"NOX"),BD55*INDEX('Damage costs'!$X$18:$X$70,MATCH($B106,'Damage costs'!$C$18:$C$70,0))/1000,BD55*INDEX('Damage costs'!$AB$18:$AB$70,MATCH($B106,'Damage costs'!$C$18:$C$70,0))/1000),"")</f>
        <v/>
      </c>
      <c r="BE106" s="59" t="str">
        <f>IFERROR(IF(OR($C$110=FALSE,LEFT($B106,3)&lt;&gt;"NOX"),BE55*INDEX('Damage costs'!$X$18:$X$70,MATCH($B106,'Damage costs'!$C$18:$C$70,0))/1000,BE55*INDEX('Damage costs'!$AB$18:$AB$70,MATCH($B106,'Damage costs'!$C$18:$C$70,0))/1000),"")</f>
        <v/>
      </c>
      <c r="BF106" s="59" t="str">
        <f>IFERROR(IF(OR($C$110=FALSE,LEFT($B106,3)&lt;&gt;"NOX"),BF55*INDEX('Damage costs'!$X$18:$X$70,MATCH($B106,'Damage costs'!$C$18:$C$70,0))/1000,BF55*INDEX('Damage costs'!$AB$18:$AB$70,MATCH($B106,'Damage costs'!$C$18:$C$70,0))/1000),"")</f>
        <v/>
      </c>
      <c r="BG106" s="59" t="str">
        <f>IFERROR(IF(OR($C$110=FALSE,LEFT($B106,3)&lt;&gt;"NOX"),BG55*INDEX('Damage costs'!$X$18:$X$70,MATCH($B106,'Damage costs'!$C$18:$C$70,0))/1000,BG55*INDEX('Damage costs'!$AB$18:$AB$70,MATCH($B106,'Damage costs'!$C$18:$C$70,0))/1000),"")</f>
        <v/>
      </c>
      <c r="BH106" s="59" t="str">
        <f>IFERROR(IF(OR($C$110=FALSE,LEFT($B106,3)&lt;&gt;"NOX"),BH55*INDEX('Damage costs'!$X$18:$X$70,MATCH($B106,'Damage costs'!$C$18:$C$70,0))/1000,BH55*INDEX('Damage costs'!$AB$18:$AB$70,MATCH($B106,'Damage costs'!$C$18:$C$70,0))/1000),"")</f>
        <v/>
      </c>
      <c r="BI106" s="59" t="str">
        <f>IFERROR(IF(OR($C$110=FALSE,LEFT($B106,3)&lt;&gt;"NOX"),BI55*INDEX('Damage costs'!$X$18:$X$70,MATCH($B106,'Damage costs'!$C$18:$C$70,0))/1000,BI55*INDEX('Damage costs'!$AB$18:$AB$70,MATCH($B106,'Damage costs'!$C$18:$C$70,0))/1000),"")</f>
        <v/>
      </c>
      <c r="BJ106" s="59" t="str">
        <f>IFERROR(IF(OR($C$110=FALSE,LEFT($B106,3)&lt;&gt;"NOX"),BJ55*INDEX('Damage costs'!$X$18:$X$70,MATCH($B106,'Damage costs'!$C$18:$C$70,0))/1000,BJ55*INDEX('Damage costs'!$AB$18:$AB$70,MATCH($B106,'Damage costs'!$C$18:$C$70,0))/1000),"")</f>
        <v/>
      </c>
      <c r="BK106" s="59" t="str">
        <f>IFERROR(IF(OR($C$110=FALSE,LEFT($B106,3)&lt;&gt;"NOX"),BK55*INDEX('Damage costs'!$X$18:$X$70,MATCH($B106,'Damage costs'!$C$18:$C$70,0))/1000,BK55*INDEX('Damage costs'!$AB$18:$AB$70,MATCH($B106,'Damage costs'!$C$18:$C$70,0))/1000),"")</f>
        <v/>
      </c>
      <c r="BL106" s="59" t="str">
        <f>IFERROR(IF(OR($C$110=FALSE,LEFT($B106,3)&lt;&gt;"NOX"),BL55*INDEX('Damage costs'!$X$18:$X$70,MATCH($B106,'Damage costs'!$C$18:$C$70,0))/1000,BL55*INDEX('Damage costs'!$AB$18:$AB$70,MATCH($B106,'Damage costs'!$C$18:$C$70,0))/1000),"")</f>
        <v/>
      </c>
      <c r="BM106" s="59" t="str">
        <f>IFERROR(IF(OR($C$110=FALSE,LEFT($B106,3)&lt;&gt;"NOX"),BM55*INDEX('Damage costs'!$X$18:$X$70,MATCH($B106,'Damage costs'!$C$18:$C$70,0))/1000,BM55*INDEX('Damage costs'!$AB$18:$AB$70,MATCH($B106,'Damage costs'!$C$18:$C$70,0))/1000),"")</f>
        <v/>
      </c>
      <c r="BN106" s="59" t="str">
        <f>IFERROR(IF(OR($C$110=FALSE,LEFT($B106,3)&lt;&gt;"NOX"),BN55*INDEX('Damage costs'!$X$18:$X$70,MATCH($B106,'Damage costs'!$C$18:$C$70,0))/1000,BN55*INDEX('Damage costs'!$AB$18:$AB$70,MATCH($B106,'Damage costs'!$C$18:$C$70,0))/1000),"")</f>
        <v/>
      </c>
      <c r="BO106" s="59" t="str">
        <f>IFERROR(IF(OR($C$110=FALSE,LEFT($B106,3)&lt;&gt;"NOX"),BO55*INDEX('Damage costs'!$X$18:$X$70,MATCH($B106,'Damage costs'!$C$18:$C$70,0))/1000,BO55*INDEX('Damage costs'!$AB$18:$AB$70,MATCH($B106,'Damage costs'!$C$18:$C$70,0))/1000),"")</f>
        <v/>
      </c>
      <c r="BP106" s="59" t="str">
        <f>IFERROR(IF(OR($C$110=FALSE,LEFT($B106,3)&lt;&gt;"NOX"),BP55*INDEX('Damage costs'!$X$18:$X$70,MATCH($B106,'Damage costs'!$C$18:$C$70,0))/1000,BP55*INDEX('Damage costs'!$AB$18:$AB$70,MATCH($B106,'Damage costs'!$C$18:$C$70,0))/1000),"")</f>
        <v/>
      </c>
      <c r="BQ106" s="59" t="str">
        <f>IFERROR(IF(OR($C$110=FALSE,LEFT($B106,3)&lt;&gt;"NOX"),BQ55*INDEX('Damage costs'!$X$18:$X$70,MATCH($B106,'Damage costs'!$C$18:$C$70,0))/1000,BQ55*INDEX('Damage costs'!$AB$18:$AB$70,MATCH($B106,'Damage costs'!$C$18:$C$70,0))/1000),"")</f>
        <v/>
      </c>
      <c r="BR106" s="59" t="str">
        <f>IFERROR(IF(OR($C$110=FALSE,LEFT($B106,3)&lt;&gt;"NOX"),BR55*INDEX('Damage costs'!$X$18:$X$70,MATCH($B106,'Damage costs'!$C$18:$C$70,0))/1000,BR55*INDEX('Damage costs'!$AB$18:$AB$70,MATCH($B106,'Damage costs'!$C$18:$C$70,0))/1000),"")</f>
        <v/>
      </c>
      <c r="BS106" s="59" t="str">
        <f>IFERROR(IF(OR($C$110=FALSE,LEFT($B106,3)&lt;&gt;"NOX"),BS55*INDEX('Damage costs'!$X$18:$X$70,MATCH($B106,'Damage costs'!$C$18:$C$70,0))/1000,BS55*INDEX('Damage costs'!$AB$18:$AB$70,MATCH($B106,'Damage costs'!$C$18:$C$70,0))/1000),"")</f>
        <v/>
      </c>
      <c r="BT106" s="59" t="str">
        <f>IFERROR(IF(OR($C$110=FALSE,LEFT($B106,3)&lt;&gt;"NOX"),BT55*INDEX('Damage costs'!$X$18:$X$70,MATCH($B106,'Damage costs'!$C$18:$C$70,0))/1000,BT55*INDEX('Damage costs'!$AB$18:$AB$70,MATCH($B106,'Damage costs'!$C$18:$C$70,0))/1000),"")</f>
        <v/>
      </c>
      <c r="BU106" s="59" t="str">
        <f>IFERROR(IF(OR($C$110=FALSE,LEFT($B106,3)&lt;&gt;"NOX"),BU55*INDEX('Damage costs'!$X$18:$X$70,MATCH($B106,'Damage costs'!$C$18:$C$70,0))/1000,BU55*INDEX('Damage costs'!$AB$18:$AB$70,MATCH($B106,'Damage costs'!$C$18:$C$70,0))/1000),"")</f>
        <v/>
      </c>
      <c r="BV106" s="59" t="str">
        <f>IFERROR(IF(OR($C$110=FALSE,LEFT($B106,3)&lt;&gt;"NOX"),BV55*INDEX('Damage costs'!$X$18:$X$70,MATCH($B106,'Damage costs'!$C$18:$C$70,0))/1000,BV55*INDEX('Damage costs'!$AB$18:$AB$70,MATCH($B106,'Damage costs'!$C$18:$C$70,0))/1000),"")</f>
        <v/>
      </c>
      <c r="BW106" s="59" t="str">
        <f>IFERROR(IF(OR($C$110=FALSE,LEFT($B106,3)&lt;&gt;"NOX"),BW55*INDEX('Damage costs'!$X$18:$X$70,MATCH($B106,'Damage costs'!$C$18:$C$70,0))/1000,BW55*INDEX('Damage costs'!$AB$18:$AB$70,MATCH($B106,'Damage costs'!$C$18:$C$70,0))/1000),"")</f>
        <v/>
      </c>
      <c r="BX106" s="59" t="str">
        <f>IFERROR(IF(OR($C$110=FALSE,LEFT($B106,3)&lt;&gt;"NOX"),BX55*INDEX('Damage costs'!$X$18:$X$70,MATCH($B106,'Damage costs'!$C$18:$C$70,0))/1000,BX55*INDEX('Damage costs'!$AB$18:$AB$70,MATCH($B106,'Damage costs'!$C$18:$C$70,0))/1000),"")</f>
        <v/>
      </c>
      <c r="BY106" s="59" t="str">
        <f>IFERROR(IF(OR($C$110=FALSE,LEFT($B106,3)&lt;&gt;"NOX"),BY55*INDEX('Damage costs'!$X$18:$X$70,MATCH($B106,'Damage costs'!$C$18:$C$70,0))/1000,BY55*INDEX('Damage costs'!$AB$18:$AB$70,MATCH($B106,'Damage costs'!$C$18:$C$70,0))/1000),"")</f>
        <v/>
      </c>
      <c r="BZ106" s="59" t="str">
        <f>IFERROR(IF(OR($C$110=FALSE,LEFT($B106,3)&lt;&gt;"NOX"),BZ55*INDEX('Damage costs'!$X$18:$X$70,MATCH($B106,'Damage costs'!$C$18:$C$70,0))/1000,BZ55*INDEX('Damage costs'!$AB$18:$AB$70,MATCH($B106,'Damage costs'!$C$18:$C$70,0))/1000),"")</f>
        <v/>
      </c>
      <c r="CA106" s="59" t="str">
        <f>IFERROR(IF(OR($C$110=FALSE,LEFT($B106,3)&lt;&gt;"NOX"),CA55*INDEX('Damage costs'!$X$18:$X$70,MATCH($B106,'Damage costs'!$C$18:$C$70,0))/1000,CA55*INDEX('Damage costs'!$AB$18:$AB$70,MATCH($B106,'Damage costs'!$C$18:$C$70,0))/1000),"")</f>
        <v/>
      </c>
      <c r="CB106" s="59" t="str">
        <f>IFERROR(IF(OR($C$110=FALSE,LEFT($B106,3)&lt;&gt;"NOX"),CB55*INDEX('Damage costs'!$X$18:$X$70,MATCH($B106,'Damage costs'!$C$18:$C$70,0))/1000,CB55*INDEX('Damage costs'!$AB$18:$AB$70,MATCH($B106,'Damage costs'!$C$18:$C$70,0))/1000),"")</f>
        <v/>
      </c>
      <c r="CC106" s="59" t="str">
        <f>IFERROR(IF(OR($C$110=FALSE,LEFT($B106,3)&lt;&gt;"NOX"),CC55*INDEX('Damage costs'!$X$18:$X$70,MATCH($B106,'Damage costs'!$C$18:$C$70,0))/1000,CC55*INDEX('Damage costs'!$AB$18:$AB$70,MATCH($B106,'Damage costs'!$C$18:$C$70,0))/1000),"")</f>
        <v/>
      </c>
      <c r="CD106" s="59" t="str">
        <f>IFERROR(IF(OR($C$110=FALSE,LEFT($B106,3)&lt;&gt;"NOX"),CD55*INDEX('Damage costs'!$X$18:$X$70,MATCH($B106,'Damage costs'!$C$18:$C$70,0))/1000,CD55*INDEX('Damage costs'!$AB$18:$AB$70,MATCH($B106,'Damage costs'!$C$18:$C$70,0))/1000),"")</f>
        <v/>
      </c>
      <c r="CE106" s="59" t="str">
        <f>IFERROR(IF(OR($C$110=FALSE,LEFT($B106,3)&lt;&gt;"NOX"),CE55*INDEX('Damage costs'!$X$18:$X$70,MATCH($B106,'Damage costs'!$C$18:$C$70,0))/1000,CE55*INDEX('Damage costs'!$AB$18:$AB$70,MATCH($B106,'Damage costs'!$C$18:$C$70,0))/1000),"")</f>
        <v/>
      </c>
      <c r="CF106" s="59" t="str">
        <f>IFERROR(IF(OR($C$110=FALSE,LEFT($B106,3)&lt;&gt;"NOX"),CF55*INDEX('Damage costs'!$X$18:$X$70,MATCH($B106,'Damage costs'!$C$18:$C$70,0))/1000,CF55*INDEX('Damage costs'!$AB$18:$AB$70,MATCH($B106,'Damage costs'!$C$18:$C$70,0))/1000),"")</f>
        <v/>
      </c>
      <c r="CG106" s="59" t="str">
        <f>IFERROR(IF(OR($C$110=FALSE,LEFT($B106,3)&lt;&gt;"NOX"),CG55*INDEX('Damage costs'!$X$18:$X$70,MATCH($B106,'Damage costs'!$C$18:$C$70,0))/1000,CG55*INDEX('Damage costs'!$AB$18:$AB$70,MATCH($B106,'Damage costs'!$C$18:$C$70,0))/1000),"")</f>
        <v/>
      </c>
      <c r="CH106" s="59" t="str">
        <f>IFERROR(IF(OR($C$110=FALSE,LEFT($B106,3)&lt;&gt;"NOX"),CH55*INDEX('Damage costs'!$X$18:$X$70,MATCH($B106,'Damage costs'!$C$18:$C$70,0))/1000,CH55*INDEX('Damage costs'!$AB$18:$AB$70,MATCH($B106,'Damage costs'!$C$18:$C$70,0))/1000),"")</f>
        <v/>
      </c>
      <c r="CI106" s="59" t="str">
        <f>IFERROR(IF(OR($C$110=FALSE,LEFT($B106,3)&lt;&gt;"NOX"),CI55*INDEX('Damage costs'!$X$18:$X$70,MATCH($B106,'Damage costs'!$C$18:$C$70,0))/1000,CI55*INDEX('Damage costs'!$AB$18:$AB$70,MATCH($B106,'Damage costs'!$C$18:$C$70,0))/1000),"")</f>
        <v/>
      </c>
      <c r="CJ106" s="59" t="str">
        <f>IFERROR(IF(OR($C$110=FALSE,LEFT($B106,3)&lt;&gt;"NOX"),CJ55*INDEX('Damage costs'!$X$18:$X$70,MATCH($B106,'Damage costs'!$C$18:$C$70,0))/1000,CJ55*INDEX('Damage costs'!$AB$18:$AB$70,MATCH($B106,'Damage costs'!$C$18:$C$70,0))/1000),"")</f>
        <v/>
      </c>
      <c r="CK106" s="59" t="str">
        <f>IFERROR(IF(OR($C$110=FALSE,LEFT($B106,3)&lt;&gt;"NOX"),CK55*INDEX('Damage costs'!$X$18:$X$70,MATCH($B106,'Damage costs'!$C$18:$C$70,0))/1000,CK55*INDEX('Damage costs'!$AB$18:$AB$70,MATCH($B106,'Damage costs'!$C$18:$C$70,0))/1000),"")</f>
        <v/>
      </c>
      <c r="CL106" s="59" t="str">
        <f>IFERROR(IF(OR($C$110=FALSE,LEFT($B106,3)&lt;&gt;"NOX"),CL55*INDEX('Damage costs'!$X$18:$X$70,MATCH($B106,'Damage costs'!$C$18:$C$70,0))/1000,CL55*INDEX('Damage costs'!$AB$18:$AB$70,MATCH($B106,'Damage costs'!$C$18:$C$70,0))/1000),"")</f>
        <v/>
      </c>
      <c r="CM106" s="59" t="str">
        <f>IFERROR(IF(OR($C$110=FALSE,LEFT($B106,3)&lt;&gt;"NOX"),CM55*INDEX('Damage costs'!$X$18:$X$70,MATCH($B106,'Damage costs'!$C$18:$C$70,0))/1000,CM55*INDEX('Damage costs'!$AB$18:$AB$70,MATCH($B106,'Damage costs'!$C$18:$C$70,0))/1000),"")</f>
        <v/>
      </c>
      <c r="CN106" s="59" t="str">
        <f>IFERROR(IF(OR($C$110=FALSE,LEFT($B106,3)&lt;&gt;"NOX"),CN55*INDEX('Damage costs'!$X$18:$X$70,MATCH($B106,'Damage costs'!$C$18:$C$70,0))/1000,CN55*INDEX('Damage costs'!$AB$18:$AB$70,MATCH($B106,'Damage costs'!$C$18:$C$70,0))/1000),"")</f>
        <v/>
      </c>
      <c r="CO106" s="59" t="str">
        <f>IFERROR(IF(OR($C$110=FALSE,LEFT($B106,3)&lt;&gt;"NOX"),CO55*INDEX('Damage costs'!$X$18:$X$70,MATCH($B106,'Damage costs'!$C$18:$C$70,0))/1000,CO55*INDEX('Damage costs'!$AB$18:$AB$70,MATCH($B106,'Damage costs'!$C$18:$C$70,0))/1000),"")</f>
        <v/>
      </c>
      <c r="CP106" s="59" t="str">
        <f>IFERROR(IF(OR($C$110=FALSE,LEFT($B106,3)&lt;&gt;"NOX"),CP55*INDEX('Damage costs'!$X$18:$X$70,MATCH($B106,'Damage costs'!$C$18:$C$70,0))/1000,CP55*INDEX('Damage costs'!$AB$18:$AB$70,MATCH($B106,'Damage costs'!$C$18:$C$70,0))/1000),"")</f>
        <v/>
      </c>
      <c r="CQ106" s="59" t="str">
        <f>IFERROR(IF(OR($C$110=FALSE,LEFT($B106,3)&lt;&gt;"NOX"),CQ55*INDEX('Damage costs'!$X$18:$X$70,MATCH($B106,'Damage costs'!$C$18:$C$70,0))/1000,CQ55*INDEX('Damage costs'!$AB$18:$AB$70,MATCH($B106,'Damage costs'!$C$18:$C$70,0))/1000),"")</f>
        <v/>
      </c>
      <c r="CR106" s="59" t="str">
        <f>IFERROR(IF(OR($C$110=FALSE,LEFT($B106,3)&lt;&gt;"NOX"),CR55*INDEX('Damage costs'!$X$18:$X$70,MATCH($B106,'Damage costs'!$C$18:$C$70,0))/1000,CR55*INDEX('Damage costs'!$AB$18:$AB$70,MATCH($B106,'Damage costs'!$C$18:$C$70,0))/1000),"")</f>
        <v/>
      </c>
      <c r="CS106" s="59" t="str">
        <f>IFERROR(IF(OR($C$110=FALSE,LEFT($B106,3)&lt;&gt;"NOX"),CS55*INDEX('Damage costs'!$X$18:$X$70,MATCH($B106,'Damage costs'!$C$18:$C$70,0))/1000,CS55*INDEX('Damage costs'!$AB$18:$AB$70,MATCH($B106,'Damage costs'!$C$18:$C$70,0))/1000),"")</f>
        <v/>
      </c>
      <c r="CT106" s="59" t="str">
        <f>IFERROR(IF(OR($C$110=FALSE,LEFT($B106,3)&lt;&gt;"NOX"),CT55*INDEX('Damage costs'!$X$18:$X$70,MATCH($B106,'Damage costs'!$C$18:$C$70,0))/1000,CT55*INDEX('Damage costs'!$AB$18:$AB$70,MATCH($B106,'Damage costs'!$C$18:$C$70,0))/1000),"")</f>
        <v/>
      </c>
      <c r="CU106" s="59" t="str">
        <f>IFERROR(IF(OR($C$110=FALSE,LEFT($B106,3)&lt;&gt;"NOX"),CU55*INDEX('Damage costs'!$X$18:$X$70,MATCH($B106,'Damage costs'!$C$18:$C$70,0))/1000,CU55*INDEX('Damage costs'!$AB$18:$AB$70,MATCH($B106,'Damage costs'!$C$18:$C$70,0))/1000),"")</f>
        <v/>
      </c>
      <c r="CV106" s="59" t="str">
        <f>IFERROR(IF(OR($C$110=FALSE,LEFT($B106,3)&lt;&gt;"NOX"),CV55*INDEX('Damage costs'!$X$18:$X$70,MATCH($B106,'Damage costs'!$C$18:$C$70,0))/1000,CV55*INDEX('Damage costs'!$AB$18:$AB$70,MATCH($B106,'Damage costs'!$C$18:$C$70,0))/1000),"")</f>
        <v/>
      </c>
      <c r="CW106" s="59" t="str">
        <f>IFERROR(IF(OR($C$110=FALSE,LEFT($B106,3)&lt;&gt;"NOX"),CW55*INDEX('Damage costs'!$X$18:$X$70,MATCH($B106,'Damage costs'!$C$18:$C$70,0))/1000,CW55*INDEX('Damage costs'!$AB$18:$AB$70,MATCH($B106,'Damage costs'!$C$18:$C$70,0))/1000),"")</f>
        <v/>
      </c>
      <c r="CX106" s="59" t="str">
        <f>IFERROR(IF(OR($C$110=FALSE,LEFT($B106,3)&lt;&gt;"NOX"),CX55*INDEX('Damage costs'!$X$18:$X$70,MATCH($B106,'Damage costs'!$C$18:$C$70,0))/1000,CX55*INDEX('Damage costs'!$AB$18:$AB$70,MATCH($B106,'Damage costs'!$C$18:$C$70,0))/1000),"")</f>
        <v/>
      </c>
      <c r="CY106" s="59" t="str">
        <f>IFERROR(IF(OR($C$110=FALSE,LEFT($B106,3)&lt;&gt;"NOX"),CY55*INDEX('Damage costs'!$X$18:$X$70,MATCH($B106,'Damage costs'!$C$18:$C$70,0))/1000,CY55*INDEX('Damage costs'!$AB$18:$AB$70,MATCH($B106,'Damage costs'!$C$18:$C$70,0))/1000),"")</f>
        <v/>
      </c>
      <c r="CZ106" s="391"/>
    </row>
    <row r="107" spans="2:104" x14ac:dyDescent="0.25">
      <c r="B107" s="406">
        <f t="shared" si="42"/>
        <v>0</v>
      </c>
      <c r="C107" s="9" t="s">
        <v>1117</v>
      </c>
      <c r="D107" s="59" t="str">
        <f>IFERROR(IF(OR($C$110=FALSE,LEFT($B107,3)&lt;&gt;"NOX"),D56*INDEX('Damage costs'!$X$18:$X$70,MATCH($B107,'Damage costs'!$C$18:$C$70,0))/1000,D56*INDEX('Damage costs'!$AB$18:$AB$70,MATCH($B107,'Damage costs'!$C$18:$C$70,0))/1000),"")</f>
        <v/>
      </c>
      <c r="E107" s="59" t="str">
        <f>IFERROR(IF(OR($C$110=FALSE,LEFT($B107,3)&lt;&gt;"NOX"),E56*INDEX('Damage costs'!$X$18:$X$70,MATCH($B107,'Damage costs'!$C$18:$C$70,0))/1000,E56*INDEX('Damage costs'!$AB$18:$AB$70,MATCH($B107,'Damage costs'!$C$18:$C$70,0))/1000),"")</f>
        <v/>
      </c>
      <c r="F107" s="59" t="str">
        <f>IFERROR(IF(OR($C$110=FALSE,LEFT($B107,3)&lt;&gt;"NOX"),F56*INDEX('Damage costs'!$X$18:$X$70,MATCH($B107,'Damage costs'!$C$18:$C$70,0))/1000,F56*INDEX('Damage costs'!$AB$18:$AB$70,MATCH($B107,'Damage costs'!$C$18:$C$70,0))/1000),"")</f>
        <v/>
      </c>
      <c r="G107" s="59" t="str">
        <f>IFERROR(IF(OR($C$110=FALSE,LEFT($B107,3)&lt;&gt;"NOX"),G56*INDEX('Damage costs'!$X$18:$X$70,MATCH($B107,'Damage costs'!$C$18:$C$70,0))/1000,G56*INDEX('Damage costs'!$AB$18:$AB$70,MATCH($B107,'Damage costs'!$C$18:$C$70,0))/1000),"")</f>
        <v/>
      </c>
      <c r="H107" s="59" t="str">
        <f>IFERROR(IF(OR($C$110=FALSE,LEFT($B107,3)&lt;&gt;"NOX"),H56*INDEX('Damage costs'!$X$18:$X$70,MATCH($B107,'Damage costs'!$C$18:$C$70,0))/1000,H56*INDEX('Damage costs'!$AB$18:$AB$70,MATCH($B107,'Damage costs'!$C$18:$C$70,0))/1000),"")</f>
        <v/>
      </c>
      <c r="I107" s="59" t="str">
        <f>IFERROR(IF(OR($C$110=FALSE,LEFT($B107,3)&lt;&gt;"NOX"),I56*INDEX('Damage costs'!$X$18:$X$70,MATCH($B107,'Damage costs'!$C$18:$C$70,0))/1000,I56*INDEX('Damage costs'!$AB$18:$AB$70,MATCH($B107,'Damage costs'!$C$18:$C$70,0))/1000),"")</f>
        <v/>
      </c>
      <c r="J107" s="59" t="str">
        <f>IFERROR(IF(OR($C$110=FALSE,LEFT($B107,3)&lt;&gt;"NOX"),J56*INDEX('Damage costs'!$X$18:$X$70,MATCH($B107,'Damage costs'!$C$18:$C$70,0))/1000,J56*INDEX('Damage costs'!$AB$18:$AB$70,MATCH($B107,'Damage costs'!$C$18:$C$70,0))/1000),"")</f>
        <v/>
      </c>
      <c r="K107" s="59" t="str">
        <f>IFERROR(IF(OR($C$110=FALSE,LEFT($B107,3)&lt;&gt;"NOX"),K56*INDEX('Damage costs'!$X$18:$X$70,MATCH($B107,'Damage costs'!$C$18:$C$70,0))/1000,K56*INDEX('Damage costs'!$AB$18:$AB$70,MATCH($B107,'Damage costs'!$C$18:$C$70,0))/1000),"")</f>
        <v/>
      </c>
      <c r="L107" s="59" t="str">
        <f>IFERROR(IF(OR($C$110=FALSE,LEFT($B107,3)&lt;&gt;"NOX"),L56*INDEX('Damage costs'!$X$18:$X$70,MATCH($B107,'Damage costs'!$C$18:$C$70,0))/1000,L56*INDEX('Damage costs'!$AB$18:$AB$70,MATCH($B107,'Damage costs'!$C$18:$C$70,0))/1000),"")</f>
        <v/>
      </c>
      <c r="M107" s="59" t="str">
        <f>IFERROR(IF(OR($C$110=FALSE,LEFT($B107,3)&lt;&gt;"NOX"),M56*INDEX('Damage costs'!$X$18:$X$70,MATCH($B107,'Damage costs'!$C$18:$C$70,0))/1000,M56*INDEX('Damage costs'!$AB$18:$AB$70,MATCH($B107,'Damage costs'!$C$18:$C$70,0))/1000),"")</f>
        <v/>
      </c>
      <c r="N107" s="59" t="str">
        <f>IFERROR(IF(OR($C$110=FALSE,LEFT($B107,3)&lt;&gt;"NOX"),N56*INDEX('Damage costs'!$X$18:$X$70,MATCH($B107,'Damage costs'!$C$18:$C$70,0))/1000,N56*INDEX('Damage costs'!$AB$18:$AB$70,MATCH($B107,'Damage costs'!$C$18:$C$70,0))/1000),"")</f>
        <v/>
      </c>
      <c r="O107" s="59" t="str">
        <f>IFERROR(IF(OR($C$110=FALSE,LEFT($B107,3)&lt;&gt;"NOX"),O56*INDEX('Damage costs'!$X$18:$X$70,MATCH($B107,'Damage costs'!$C$18:$C$70,0))/1000,O56*INDEX('Damage costs'!$AB$18:$AB$70,MATCH($B107,'Damage costs'!$C$18:$C$70,0))/1000),"")</f>
        <v/>
      </c>
      <c r="P107" s="59" t="str">
        <f>IFERROR(IF(OR($C$110=FALSE,LEFT($B107,3)&lt;&gt;"NOX"),P56*INDEX('Damage costs'!$X$18:$X$70,MATCH($B107,'Damage costs'!$C$18:$C$70,0))/1000,P56*INDEX('Damage costs'!$AB$18:$AB$70,MATCH($B107,'Damage costs'!$C$18:$C$70,0))/1000),"")</f>
        <v/>
      </c>
      <c r="Q107" s="59" t="str">
        <f>IFERROR(IF(OR($C$110=FALSE,LEFT($B107,3)&lt;&gt;"NOX"),Q56*INDEX('Damage costs'!$X$18:$X$70,MATCH($B107,'Damage costs'!$C$18:$C$70,0))/1000,Q56*INDEX('Damage costs'!$AB$18:$AB$70,MATCH($B107,'Damage costs'!$C$18:$C$70,0))/1000),"")</f>
        <v/>
      </c>
      <c r="R107" s="59" t="str">
        <f>IFERROR(IF(OR($C$110=FALSE,LEFT($B107,3)&lt;&gt;"NOX"),R56*INDEX('Damage costs'!$X$18:$X$70,MATCH($B107,'Damage costs'!$C$18:$C$70,0))/1000,R56*INDEX('Damage costs'!$AB$18:$AB$70,MATCH($B107,'Damage costs'!$C$18:$C$70,0))/1000),"")</f>
        <v/>
      </c>
      <c r="S107" s="59" t="str">
        <f>IFERROR(IF(OR($C$110=FALSE,LEFT($B107,3)&lt;&gt;"NOX"),S56*INDEX('Damage costs'!$X$18:$X$70,MATCH($B107,'Damage costs'!$C$18:$C$70,0))/1000,S56*INDEX('Damage costs'!$AB$18:$AB$70,MATCH($B107,'Damage costs'!$C$18:$C$70,0))/1000),"")</f>
        <v/>
      </c>
      <c r="T107" s="59" t="str">
        <f>IFERROR(IF(OR($C$110=FALSE,LEFT($B107,3)&lt;&gt;"NOX"),T56*INDEX('Damage costs'!$X$18:$X$70,MATCH($B107,'Damage costs'!$C$18:$C$70,0))/1000,T56*INDEX('Damage costs'!$AB$18:$AB$70,MATCH($B107,'Damage costs'!$C$18:$C$70,0))/1000),"")</f>
        <v/>
      </c>
      <c r="U107" s="59" t="str">
        <f>IFERROR(IF(OR($C$110=FALSE,LEFT($B107,3)&lt;&gt;"NOX"),U56*INDEX('Damage costs'!$X$18:$X$70,MATCH($B107,'Damage costs'!$C$18:$C$70,0))/1000,U56*INDEX('Damage costs'!$AB$18:$AB$70,MATCH($B107,'Damage costs'!$C$18:$C$70,0))/1000),"")</f>
        <v/>
      </c>
      <c r="V107" s="59" t="str">
        <f>IFERROR(IF(OR($C$110=FALSE,LEFT($B107,3)&lt;&gt;"NOX"),V56*INDEX('Damage costs'!$X$18:$X$70,MATCH($B107,'Damage costs'!$C$18:$C$70,0))/1000,V56*INDEX('Damage costs'!$AB$18:$AB$70,MATCH($B107,'Damage costs'!$C$18:$C$70,0))/1000),"")</f>
        <v/>
      </c>
      <c r="W107" s="59" t="str">
        <f>IFERROR(IF(OR($C$110=FALSE,LEFT($B107,3)&lt;&gt;"NOX"),W56*INDEX('Damage costs'!$X$18:$X$70,MATCH($B107,'Damage costs'!$C$18:$C$70,0))/1000,W56*INDEX('Damage costs'!$AB$18:$AB$70,MATCH($B107,'Damage costs'!$C$18:$C$70,0))/1000),"")</f>
        <v/>
      </c>
      <c r="X107" s="59" t="str">
        <f>IFERROR(IF(OR($C$110=FALSE,LEFT($B107,3)&lt;&gt;"NOX"),X56*INDEX('Damage costs'!$X$18:$X$70,MATCH($B107,'Damage costs'!$C$18:$C$70,0))/1000,X56*INDEX('Damage costs'!$AB$18:$AB$70,MATCH($B107,'Damage costs'!$C$18:$C$70,0))/1000),"")</f>
        <v/>
      </c>
      <c r="Y107" s="59" t="str">
        <f>IFERROR(IF(OR($C$110=FALSE,LEFT($B107,3)&lt;&gt;"NOX"),Y56*INDEX('Damage costs'!$X$18:$X$70,MATCH($B107,'Damage costs'!$C$18:$C$70,0))/1000,Y56*INDEX('Damage costs'!$AB$18:$AB$70,MATCH($B107,'Damage costs'!$C$18:$C$70,0))/1000),"")</f>
        <v/>
      </c>
      <c r="Z107" s="59" t="str">
        <f>IFERROR(IF(OR($C$110=FALSE,LEFT($B107,3)&lt;&gt;"NOX"),Z56*INDEX('Damage costs'!$X$18:$X$70,MATCH($B107,'Damage costs'!$C$18:$C$70,0))/1000,Z56*INDEX('Damage costs'!$AB$18:$AB$70,MATCH($B107,'Damage costs'!$C$18:$C$70,0))/1000),"")</f>
        <v/>
      </c>
      <c r="AA107" s="59" t="str">
        <f>IFERROR(IF(OR($C$110=FALSE,LEFT($B107,3)&lt;&gt;"NOX"),AA56*INDEX('Damage costs'!$X$18:$X$70,MATCH($B107,'Damage costs'!$C$18:$C$70,0))/1000,AA56*INDEX('Damage costs'!$AB$18:$AB$70,MATCH($B107,'Damage costs'!$C$18:$C$70,0))/1000),"")</f>
        <v/>
      </c>
      <c r="AB107" s="59" t="str">
        <f>IFERROR(IF(OR($C$110=FALSE,LEFT($B107,3)&lt;&gt;"NOX"),AB56*INDEX('Damage costs'!$X$18:$X$70,MATCH($B107,'Damage costs'!$C$18:$C$70,0))/1000,AB56*INDEX('Damage costs'!$AB$18:$AB$70,MATCH($B107,'Damage costs'!$C$18:$C$70,0))/1000),"")</f>
        <v/>
      </c>
      <c r="AC107" s="59" t="str">
        <f>IFERROR(IF(OR($C$110=FALSE,LEFT($B107,3)&lt;&gt;"NOX"),AC56*INDEX('Damage costs'!$X$18:$X$70,MATCH($B107,'Damage costs'!$C$18:$C$70,0))/1000,AC56*INDEX('Damage costs'!$AB$18:$AB$70,MATCH($B107,'Damage costs'!$C$18:$C$70,0))/1000),"")</f>
        <v/>
      </c>
      <c r="AD107" s="59" t="str">
        <f>IFERROR(IF(OR($C$110=FALSE,LEFT($B107,3)&lt;&gt;"NOX"),AD56*INDEX('Damage costs'!$X$18:$X$70,MATCH($B107,'Damage costs'!$C$18:$C$70,0))/1000,AD56*INDEX('Damage costs'!$AB$18:$AB$70,MATCH($B107,'Damage costs'!$C$18:$C$70,0))/1000),"")</f>
        <v/>
      </c>
      <c r="AE107" s="59" t="str">
        <f>IFERROR(IF(OR($C$110=FALSE,LEFT($B107,3)&lt;&gt;"NOX"),AE56*INDEX('Damage costs'!$X$18:$X$70,MATCH($B107,'Damage costs'!$C$18:$C$70,0))/1000,AE56*INDEX('Damage costs'!$AB$18:$AB$70,MATCH($B107,'Damage costs'!$C$18:$C$70,0))/1000),"")</f>
        <v/>
      </c>
      <c r="AF107" s="59" t="str">
        <f>IFERROR(IF(OR($C$110=FALSE,LEFT($B107,3)&lt;&gt;"NOX"),AF56*INDEX('Damage costs'!$X$18:$X$70,MATCH($B107,'Damage costs'!$C$18:$C$70,0))/1000,AF56*INDEX('Damage costs'!$AB$18:$AB$70,MATCH($B107,'Damage costs'!$C$18:$C$70,0))/1000),"")</f>
        <v/>
      </c>
      <c r="AG107" s="59" t="str">
        <f>IFERROR(IF(OR($C$110=FALSE,LEFT($B107,3)&lt;&gt;"NOX"),AG56*INDEX('Damage costs'!$X$18:$X$70,MATCH($B107,'Damage costs'!$C$18:$C$70,0))/1000,AG56*INDEX('Damage costs'!$AB$18:$AB$70,MATCH($B107,'Damage costs'!$C$18:$C$70,0))/1000),"")</f>
        <v/>
      </c>
      <c r="AH107" s="59" t="str">
        <f>IFERROR(IF(OR($C$110=FALSE,LEFT($B107,3)&lt;&gt;"NOX"),AH56*INDEX('Damage costs'!$X$18:$X$70,MATCH($B107,'Damage costs'!$C$18:$C$70,0))/1000,AH56*INDEX('Damage costs'!$AB$18:$AB$70,MATCH($B107,'Damage costs'!$C$18:$C$70,0))/1000),"")</f>
        <v/>
      </c>
      <c r="AI107" s="59" t="str">
        <f>IFERROR(IF(OR($C$110=FALSE,LEFT($B107,3)&lt;&gt;"NOX"),AI56*INDEX('Damage costs'!$X$18:$X$70,MATCH($B107,'Damage costs'!$C$18:$C$70,0))/1000,AI56*INDEX('Damage costs'!$AB$18:$AB$70,MATCH($B107,'Damage costs'!$C$18:$C$70,0))/1000),"")</f>
        <v/>
      </c>
      <c r="AJ107" s="59" t="str">
        <f>IFERROR(IF(OR($C$110=FALSE,LEFT($B107,3)&lt;&gt;"NOX"),AJ56*INDEX('Damage costs'!$X$18:$X$70,MATCH($B107,'Damage costs'!$C$18:$C$70,0))/1000,AJ56*INDEX('Damage costs'!$AB$18:$AB$70,MATCH($B107,'Damage costs'!$C$18:$C$70,0))/1000),"")</f>
        <v/>
      </c>
      <c r="AK107" s="59" t="str">
        <f>IFERROR(IF(OR($C$110=FALSE,LEFT($B107,3)&lt;&gt;"NOX"),AK56*INDEX('Damage costs'!$X$18:$X$70,MATCH($B107,'Damage costs'!$C$18:$C$70,0))/1000,AK56*INDEX('Damage costs'!$AB$18:$AB$70,MATCH($B107,'Damage costs'!$C$18:$C$70,0))/1000),"")</f>
        <v/>
      </c>
      <c r="AL107" s="59" t="str">
        <f>IFERROR(IF(OR($C$110=FALSE,LEFT($B107,3)&lt;&gt;"NOX"),AL56*INDEX('Damage costs'!$X$18:$X$70,MATCH($B107,'Damage costs'!$C$18:$C$70,0))/1000,AL56*INDEX('Damage costs'!$AB$18:$AB$70,MATCH($B107,'Damage costs'!$C$18:$C$70,0))/1000),"")</f>
        <v/>
      </c>
      <c r="AM107" s="59" t="str">
        <f>IFERROR(IF(OR($C$110=FALSE,LEFT($B107,3)&lt;&gt;"NOX"),AM56*INDEX('Damage costs'!$X$18:$X$70,MATCH($B107,'Damage costs'!$C$18:$C$70,0))/1000,AM56*INDEX('Damage costs'!$AB$18:$AB$70,MATCH($B107,'Damage costs'!$C$18:$C$70,0))/1000),"")</f>
        <v/>
      </c>
      <c r="AN107" s="59" t="str">
        <f>IFERROR(IF(OR($C$110=FALSE,LEFT($B107,3)&lt;&gt;"NOX"),AN56*INDEX('Damage costs'!$X$18:$X$70,MATCH($B107,'Damage costs'!$C$18:$C$70,0))/1000,AN56*INDEX('Damage costs'!$AB$18:$AB$70,MATCH($B107,'Damage costs'!$C$18:$C$70,0))/1000),"")</f>
        <v/>
      </c>
      <c r="AO107" s="59" t="str">
        <f>IFERROR(IF(OR($C$110=FALSE,LEFT($B107,3)&lt;&gt;"NOX"),AO56*INDEX('Damage costs'!$X$18:$X$70,MATCH($B107,'Damage costs'!$C$18:$C$70,0))/1000,AO56*INDEX('Damage costs'!$AB$18:$AB$70,MATCH($B107,'Damage costs'!$C$18:$C$70,0))/1000),"")</f>
        <v/>
      </c>
      <c r="AP107" s="59" t="str">
        <f>IFERROR(IF(OR($C$110=FALSE,LEFT($B107,3)&lt;&gt;"NOX"),AP56*INDEX('Damage costs'!$X$18:$X$70,MATCH($B107,'Damage costs'!$C$18:$C$70,0))/1000,AP56*INDEX('Damage costs'!$AB$18:$AB$70,MATCH($B107,'Damage costs'!$C$18:$C$70,0))/1000),"")</f>
        <v/>
      </c>
      <c r="AQ107" s="59" t="str">
        <f>IFERROR(IF(OR($C$110=FALSE,LEFT($B107,3)&lt;&gt;"NOX"),AQ56*INDEX('Damage costs'!$X$18:$X$70,MATCH($B107,'Damage costs'!$C$18:$C$70,0))/1000,AQ56*INDEX('Damage costs'!$AB$18:$AB$70,MATCH($B107,'Damage costs'!$C$18:$C$70,0))/1000),"")</f>
        <v/>
      </c>
      <c r="AR107" s="59" t="str">
        <f>IFERROR(IF(OR($C$110=FALSE,LEFT($B107,3)&lt;&gt;"NOX"),AR56*INDEX('Damage costs'!$X$18:$X$70,MATCH($B107,'Damage costs'!$C$18:$C$70,0))/1000,AR56*INDEX('Damage costs'!$AB$18:$AB$70,MATCH($B107,'Damage costs'!$C$18:$C$70,0))/1000),"")</f>
        <v/>
      </c>
      <c r="AS107" s="59" t="str">
        <f>IFERROR(IF(OR($C$110=FALSE,LEFT($B107,3)&lt;&gt;"NOX"),AS56*INDEX('Damage costs'!$X$18:$X$70,MATCH($B107,'Damage costs'!$C$18:$C$70,0))/1000,AS56*INDEX('Damage costs'!$AB$18:$AB$70,MATCH($B107,'Damage costs'!$C$18:$C$70,0))/1000),"")</f>
        <v/>
      </c>
      <c r="AT107" s="59" t="str">
        <f>IFERROR(IF(OR($C$110=FALSE,LEFT($B107,3)&lt;&gt;"NOX"),AT56*INDEX('Damage costs'!$X$18:$X$70,MATCH($B107,'Damage costs'!$C$18:$C$70,0))/1000,AT56*INDEX('Damage costs'!$AB$18:$AB$70,MATCH($B107,'Damage costs'!$C$18:$C$70,0))/1000),"")</f>
        <v/>
      </c>
      <c r="AU107" s="59" t="str">
        <f>IFERROR(IF(OR($C$110=FALSE,LEFT($B107,3)&lt;&gt;"NOX"),AU56*INDEX('Damage costs'!$X$18:$X$70,MATCH($B107,'Damage costs'!$C$18:$C$70,0))/1000,AU56*INDEX('Damage costs'!$AB$18:$AB$70,MATCH($B107,'Damage costs'!$C$18:$C$70,0))/1000),"")</f>
        <v/>
      </c>
      <c r="AV107" s="59" t="str">
        <f>IFERROR(IF(OR($C$110=FALSE,LEFT($B107,3)&lt;&gt;"NOX"),AV56*INDEX('Damage costs'!$X$18:$X$70,MATCH($B107,'Damage costs'!$C$18:$C$70,0))/1000,AV56*INDEX('Damage costs'!$AB$18:$AB$70,MATCH($B107,'Damage costs'!$C$18:$C$70,0))/1000),"")</f>
        <v/>
      </c>
      <c r="AW107" s="59" t="str">
        <f>IFERROR(IF(OR($C$110=FALSE,LEFT($B107,3)&lt;&gt;"NOX"),AW56*INDEX('Damage costs'!$X$18:$X$70,MATCH($B107,'Damage costs'!$C$18:$C$70,0))/1000,AW56*INDEX('Damage costs'!$AB$18:$AB$70,MATCH($B107,'Damage costs'!$C$18:$C$70,0))/1000),"")</f>
        <v/>
      </c>
      <c r="AX107" s="59" t="str">
        <f>IFERROR(IF(OR($C$110=FALSE,LEFT($B107,3)&lt;&gt;"NOX"),AX56*INDEX('Damage costs'!$X$18:$X$70,MATCH($B107,'Damage costs'!$C$18:$C$70,0))/1000,AX56*INDEX('Damage costs'!$AB$18:$AB$70,MATCH($B107,'Damage costs'!$C$18:$C$70,0))/1000),"")</f>
        <v/>
      </c>
      <c r="AY107" s="59" t="str">
        <f>IFERROR(IF(OR($C$110=FALSE,LEFT($B107,3)&lt;&gt;"NOX"),AY56*INDEX('Damage costs'!$X$18:$X$70,MATCH($B107,'Damage costs'!$C$18:$C$70,0))/1000,AY56*INDEX('Damage costs'!$AB$18:$AB$70,MATCH($B107,'Damage costs'!$C$18:$C$70,0))/1000),"")</f>
        <v/>
      </c>
      <c r="AZ107" s="59" t="str">
        <f>IFERROR(IF(OR($C$110=FALSE,LEFT($B107,3)&lt;&gt;"NOX"),AZ56*INDEX('Damage costs'!$X$18:$X$70,MATCH($B107,'Damage costs'!$C$18:$C$70,0))/1000,AZ56*INDEX('Damage costs'!$AB$18:$AB$70,MATCH($B107,'Damage costs'!$C$18:$C$70,0))/1000),"")</f>
        <v/>
      </c>
      <c r="BA107" s="59" t="str">
        <f>IFERROR(IF(OR($C$110=FALSE,LEFT($B107,3)&lt;&gt;"NOX"),BA56*INDEX('Damage costs'!$X$18:$X$70,MATCH($B107,'Damage costs'!$C$18:$C$70,0))/1000,BA56*INDEX('Damage costs'!$AB$18:$AB$70,MATCH($B107,'Damage costs'!$C$18:$C$70,0))/1000),"")</f>
        <v/>
      </c>
      <c r="BB107" s="59" t="str">
        <f>IFERROR(IF(OR($C$110=FALSE,LEFT($B107,3)&lt;&gt;"NOX"),BB56*INDEX('Damage costs'!$X$18:$X$70,MATCH($B107,'Damage costs'!$C$18:$C$70,0))/1000,BB56*INDEX('Damage costs'!$AB$18:$AB$70,MATCH($B107,'Damage costs'!$C$18:$C$70,0))/1000),"")</f>
        <v/>
      </c>
      <c r="BC107" s="59" t="str">
        <f>IFERROR(IF(OR($C$110=FALSE,LEFT($B107,3)&lt;&gt;"NOX"),BC56*INDEX('Damage costs'!$X$18:$X$70,MATCH($B107,'Damage costs'!$C$18:$C$70,0))/1000,BC56*INDEX('Damage costs'!$AB$18:$AB$70,MATCH($B107,'Damage costs'!$C$18:$C$70,0))/1000),"")</f>
        <v/>
      </c>
      <c r="BD107" s="59" t="str">
        <f>IFERROR(IF(OR($C$110=FALSE,LEFT($B107,3)&lt;&gt;"NOX"),BD56*INDEX('Damage costs'!$X$18:$X$70,MATCH($B107,'Damage costs'!$C$18:$C$70,0))/1000,BD56*INDEX('Damage costs'!$AB$18:$AB$70,MATCH($B107,'Damage costs'!$C$18:$C$70,0))/1000),"")</f>
        <v/>
      </c>
      <c r="BE107" s="59" t="str">
        <f>IFERROR(IF(OR($C$110=FALSE,LEFT($B107,3)&lt;&gt;"NOX"),BE56*INDEX('Damage costs'!$X$18:$X$70,MATCH($B107,'Damage costs'!$C$18:$C$70,0))/1000,BE56*INDEX('Damage costs'!$AB$18:$AB$70,MATCH($B107,'Damage costs'!$C$18:$C$70,0))/1000),"")</f>
        <v/>
      </c>
      <c r="BF107" s="59" t="str">
        <f>IFERROR(IF(OR($C$110=FALSE,LEFT($B107,3)&lt;&gt;"NOX"),BF56*INDEX('Damage costs'!$X$18:$X$70,MATCH($B107,'Damage costs'!$C$18:$C$70,0))/1000,BF56*INDEX('Damage costs'!$AB$18:$AB$70,MATCH($B107,'Damage costs'!$C$18:$C$70,0))/1000),"")</f>
        <v/>
      </c>
      <c r="BG107" s="59" t="str">
        <f>IFERROR(IF(OR($C$110=FALSE,LEFT($B107,3)&lt;&gt;"NOX"),BG56*INDEX('Damage costs'!$X$18:$X$70,MATCH($B107,'Damage costs'!$C$18:$C$70,0))/1000,BG56*INDEX('Damage costs'!$AB$18:$AB$70,MATCH($B107,'Damage costs'!$C$18:$C$70,0))/1000),"")</f>
        <v/>
      </c>
      <c r="BH107" s="59" t="str">
        <f>IFERROR(IF(OR($C$110=FALSE,LEFT($B107,3)&lt;&gt;"NOX"),BH56*INDEX('Damage costs'!$X$18:$X$70,MATCH($B107,'Damage costs'!$C$18:$C$70,0))/1000,BH56*INDEX('Damage costs'!$AB$18:$AB$70,MATCH($B107,'Damage costs'!$C$18:$C$70,0))/1000),"")</f>
        <v/>
      </c>
      <c r="BI107" s="59" t="str">
        <f>IFERROR(IF(OR($C$110=FALSE,LEFT($B107,3)&lt;&gt;"NOX"),BI56*INDEX('Damage costs'!$X$18:$X$70,MATCH($B107,'Damage costs'!$C$18:$C$70,0))/1000,BI56*INDEX('Damage costs'!$AB$18:$AB$70,MATCH($B107,'Damage costs'!$C$18:$C$70,0))/1000),"")</f>
        <v/>
      </c>
      <c r="BJ107" s="59" t="str">
        <f>IFERROR(IF(OR($C$110=FALSE,LEFT($B107,3)&lt;&gt;"NOX"),BJ56*INDEX('Damage costs'!$X$18:$X$70,MATCH($B107,'Damage costs'!$C$18:$C$70,0))/1000,BJ56*INDEX('Damage costs'!$AB$18:$AB$70,MATCH($B107,'Damage costs'!$C$18:$C$70,0))/1000),"")</f>
        <v/>
      </c>
      <c r="BK107" s="59" t="str">
        <f>IFERROR(IF(OR($C$110=FALSE,LEFT($B107,3)&lt;&gt;"NOX"),BK56*INDEX('Damage costs'!$X$18:$X$70,MATCH($B107,'Damage costs'!$C$18:$C$70,0))/1000,BK56*INDEX('Damage costs'!$AB$18:$AB$70,MATCH($B107,'Damage costs'!$C$18:$C$70,0))/1000),"")</f>
        <v/>
      </c>
      <c r="BL107" s="59" t="str">
        <f>IFERROR(IF(OR($C$110=FALSE,LEFT($B107,3)&lt;&gt;"NOX"),BL56*INDEX('Damage costs'!$X$18:$X$70,MATCH($B107,'Damage costs'!$C$18:$C$70,0))/1000,BL56*INDEX('Damage costs'!$AB$18:$AB$70,MATCH($B107,'Damage costs'!$C$18:$C$70,0))/1000),"")</f>
        <v/>
      </c>
      <c r="BM107" s="59" t="str">
        <f>IFERROR(IF(OR($C$110=FALSE,LEFT($B107,3)&lt;&gt;"NOX"),BM56*INDEX('Damage costs'!$X$18:$X$70,MATCH($B107,'Damage costs'!$C$18:$C$70,0))/1000,BM56*INDEX('Damage costs'!$AB$18:$AB$70,MATCH($B107,'Damage costs'!$C$18:$C$70,0))/1000),"")</f>
        <v/>
      </c>
      <c r="BN107" s="59" t="str">
        <f>IFERROR(IF(OR($C$110=FALSE,LEFT($B107,3)&lt;&gt;"NOX"),BN56*INDEX('Damage costs'!$X$18:$X$70,MATCH($B107,'Damage costs'!$C$18:$C$70,0))/1000,BN56*INDEX('Damage costs'!$AB$18:$AB$70,MATCH($B107,'Damage costs'!$C$18:$C$70,0))/1000),"")</f>
        <v/>
      </c>
      <c r="BO107" s="59" t="str">
        <f>IFERROR(IF(OR($C$110=FALSE,LEFT($B107,3)&lt;&gt;"NOX"),BO56*INDEX('Damage costs'!$X$18:$X$70,MATCH($B107,'Damage costs'!$C$18:$C$70,0))/1000,BO56*INDEX('Damage costs'!$AB$18:$AB$70,MATCH($B107,'Damage costs'!$C$18:$C$70,0))/1000),"")</f>
        <v/>
      </c>
      <c r="BP107" s="59" t="str">
        <f>IFERROR(IF(OR($C$110=FALSE,LEFT($B107,3)&lt;&gt;"NOX"),BP56*INDEX('Damage costs'!$X$18:$X$70,MATCH($B107,'Damage costs'!$C$18:$C$70,0))/1000,BP56*INDEX('Damage costs'!$AB$18:$AB$70,MATCH($B107,'Damage costs'!$C$18:$C$70,0))/1000),"")</f>
        <v/>
      </c>
      <c r="BQ107" s="59" t="str">
        <f>IFERROR(IF(OR($C$110=FALSE,LEFT($B107,3)&lt;&gt;"NOX"),BQ56*INDEX('Damage costs'!$X$18:$X$70,MATCH($B107,'Damage costs'!$C$18:$C$70,0))/1000,BQ56*INDEX('Damage costs'!$AB$18:$AB$70,MATCH($B107,'Damage costs'!$C$18:$C$70,0))/1000),"")</f>
        <v/>
      </c>
      <c r="BR107" s="59" t="str">
        <f>IFERROR(IF(OR($C$110=FALSE,LEFT($B107,3)&lt;&gt;"NOX"),BR56*INDEX('Damage costs'!$X$18:$X$70,MATCH($B107,'Damage costs'!$C$18:$C$70,0))/1000,BR56*INDEX('Damage costs'!$AB$18:$AB$70,MATCH($B107,'Damage costs'!$C$18:$C$70,0))/1000),"")</f>
        <v/>
      </c>
      <c r="BS107" s="59" t="str">
        <f>IFERROR(IF(OR($C$110=FALSE,LEFT($B107,3)&lt;&gt;"NOX"),BS56*INDEX('Damage costs'!$X$18:$X$70,MATCH($B107,'Damage costs'!$C$18:$C$70,0))/1000,BS56*INDEX('Damage costs'!$AB$18:$AB$70,MATCH($B107,'Damage costs'!$C$18:$C$70,0))/1000),"")</f>
        <v/>
      </c>
      <c r="BT107" s="59" t="str">
        <f>IFERROR(IF(OR($C$110=FALSE,LEFT($B107,3)&lt;&gt;"NOX"),BT56*INDEX('Damage costs'!$X$18:$X$70,MATCH($B107,'Damage costs'!$C$18:$C$70,0))/1000,BT56*INDEX('Damage costs'!$AB$18:$AB$70,MATCH($B107,'Damage costs'!$C$18:$C$70,0))/1000),"")</f>
        <v/>
      </c>
      <c r="BU107" s="59" t="str">
        <f>IFERROR(IF(OR($C$110=FALSE,LEFT($B107,3)&lt;&gt;"NOX"),BU56*INDEX('Damage costs'!$X$18:$X$70,MATCH($B107,'Damage costs'!$C$18:$C$70,0))/1000,BU56*INDEX('Damage costs'!$AB$18:$AB$70,MATCH($B107,'Damage costs'!$C$18:$C$70,0))/1000),"")</f>
        <v/>
      </c>
      <c r="BV107" s="59" t="str">
        <f>IFERROR(IF(OR($C$110=FALSE,LEFT($B107,3)&lt;&gt;"NOX"),BV56*INDEX('Damage costs'!$X$18:$X$70,MATCH($B107,'Damage costs'!$C$18:$C$70,0))/1000,BV56*INDEX('Damage costs'!$AB$18:$AB$70,MATCH($B107,'Damage costs'!$C$18:$C$70,0))/1000),"")</f>
        <v/>
      </c>
      <c r="BW107" s="59" t="str">
        <f>IFERROR(IF(OR($C$110=FALSE,LEFT($B107,3)&lt;&gt;"NOX"),BW56*INDEX('Damage costs'!$X$18:$X$70,MATCH($B107,'Damage costs'!$C$18:$C$70,0))/1000,BW56*INDEX('Damage costs'!$AB$18:$AB$70,MATCH($B107,'Damage costs'!$C$18:$C$70,0))/1000),"")</f>
        <v/>
      </c>
      <c r="BX107" s="59" t="str">
        <f>IFERROR(IF(OR($C$110=FALSE,LEFT($B107,3)&lt;&gt;"NOX"),BX56*INDEX('Damage costs'!$X$18:$X$70,MATCH($B107,'Damage costs'!$C$18:$C$70,0))/1000,BX56*INDEX('Damage costs'!$AB$18:$AB$70,MATCH($B107,'Damage costs'!$C$18:$C$70,0))/1000),"")</f>
        <v/>
      </c>
      <c r="BY107" s="59" t="str">
        <f>IFERROR(IF(OR($C$110=FALSE,LEFT($B107,3)&lt;&gt;"NOX"),BY56*INDEX('Damage costs'!$X$18:$X$70,MATCH($B107,'Damage costs'!$C$18:$C$70,0))/1000,BY56*INDEX('Damage costs'!$AB$18:$AB$70,MATCH($B107,'Damage costs'!$C$18:$C$70,0))/1000),"")</f>
        <v/>
      </c>
      <c r="BZ107" s="59" t="str">
        <f>IFERROR(IF(OR($C$110=FALSE,LEFT($B107,3)&lt;&gt;"NOX"),BZ56*INDEX('Damage costs'!$X$18:$X$70,MATCH($B107,'Damage costs'!$C$18:$C$70,0))/1000,BZ56*INDEX('Damage costs'!$AB$18:$AB$70,MATCH($B107,'Damage costs'!$C$18:$C$70,0))/1000),"")</f>
        <v/>
      </c>
      <c r="CA107" s="59" t="str">
        <f>IFERROR(IF(OR($C$110=FALSE,LEFT($B107,3)&lt;&gt;"NOX"),CA56*INDEX('Damage costs'!$X$18:$X$70,MATCH($B107,'Damage costs'!$C$18:$C$70,0))/1000,CA56*INDEX('Damage costs'!$AB$18:$AB$70,MATCH($B107,'Damage costs'!$C$18:$C$70,0))/1000),"")</f>
        <v/>
      </c>
      <c r="CB107" s="59" t="str">
        <f>IFERROR(IF(OR($C$110=FALSE,LEFT($B107,3)&lt;&gt;"NOX"),CB56*INDEX('Damage costs'!$X$18:$X$70,MATCH($B107,'Damage costs'!$C$18:$C$70,0))/1000,CB56*INDEX('Damage costs'!$AB$18:$AB$70,MATCH($B107,'Damage costs'!$C$18:$C$70,0))/1000),"")</f>
        <v/>
      </c>
      <c r="CC107" s="59" t="str">
        <f>IFERROR(IF(OR($C$110=FALSE,LEFT($B107,3)&lt;&gt;"NOX"),CC56*INDEX('Damage costs'!$X$18:$X$70,MATCH($B107,'Damage costs'!$C$18:$C$70,0))/1000,CC56*INDEX('Damage costs'!$AB$18:$AB$70,MATCH($B107,'Damage costs'!$C$18:$C$70,0))/1000),"")</f>
        <v/>
      </c>
      <c r="CD107" s="59" t="str">
        <f>IFERROR(IF(OR($C$110=FALSE,LEFT($B107,3)&lt;&gt;"NOX"),CD56*INDEX('Damage costs'!$X$18:$X$70,MATCH($B107,'Damage costs'!$C$18:$C$70,0))/1000,CD56*INDEX('Damage costs'!$AB$18:$AB$70,MATCH($B107,'Damage costs'!$C$18:$C$70,0))/1000),"")</f>
        <v/>
      </c>
      <c r="CE107" s="59" t="str">
        <f>IFERROR(IF(OR($C$110=FALSE,LEFT($B107,3)&lt;&gt;"NOX"),CE56*INDEX('Damage costs'!$X$18:$X$70,MATCH($B107,'Damage costs'!$C$18:$C$70,0))/1000,CE56*INDEX('Damage costs'!$AB$18:$AB$70,MATCH($B107,'Damage costs'!$C$18:$C$70,0))/1000),"")</f>
        <v/>
      </c>
      <c r="CF107" s="59" t="str">
        <f>IFERROR(IF(OR($C$110=FALSE,LEFT($B107,3)&lt;&gt;"NOX"),CF56*INDEX('Damage costs'!$X$18:$X$70,MATCH($B107,'Damage costs'!$C$18:$C$70,0))/1000,CF56*INDEX('Damage costs'!$AB$18:$AB$70,MATCH($B107,'Damage costs'!$C$18:$C$70,0))/1000),"")</f>
        <v/>
      </c>
      <c r="CG107" s="59" t="str">
        <f>IFERROR(IF(OR($C$110=FALSE,LEFT($B107,3)&lt;&gt;"NOX"),CG56*INDEX('Damage costs'!$X$18:$X$70,MATCH($B107,'Damage costs'!$C$18:$C$70,0))/1000,CG56*INDEX('Damage costs'!$AB$18:$AB$70,MATCH($B107,'Damage costs'!$C$18:$C$70,0))/1000),"")</f>
        <v/>
      </c>
      <c r="CH107" s="59" t="str">
        <f>IFERROR(IF(OR($C$110=FALSE,LEFT($B107,3)&lt;&gt;"NOX"),CH56*INDEX('Damage costs'!$X$18:$X$70,MATCH($B107,'Damage costs'!$C$18:$C$70,0))/1000,CH56*INDEX('Damage costs'!$AB$18:$AB$70,MATCH($B107,'Damage costs'!$C$18:$C$70,0))/1000),"")</f>
        <v/>
      </c>
      <c r="CI107" s="59" t="str">
        <f>IFERROR(IF(OR($C$110=FALSE,LEFT($B107,3)&lt;&gt;"NOX"),CI56*INDEX('Damage costs'!$X$18:$X$70,MATCH($B107,'Damage costs'!$C$18:$C$70,0))/1000,CI56*INDEX('Damage costs'!$AB$18:$AB$70,MATCH($B107,'Damage costs'!$C$18:$C$70,0))/1000),"")</f>
        <v/>
      </c>
      <c r="CJ107" s="59" t="str">
        <f>IFERROR(IF(OR($C$110=FALSE,LEFT($B107,3)&lt;&gt;"NOX"),CJ56*INDEX('Damage costs'!$X$18:$X$70,MATCH($B107,'Damage costs'!$C$18:$C$70,0))/1000,CJ56*INDEX('Damage costs'!$AB$18:$AB$70,MATCH($B107,'Damage costs'!$C$18:$C$70,0))/1000),"")</f>
        <v/>
      </c>
      <c r="CK107" s="59" t="str">
        <f>IFERROR(IF(OR($C$110=FALSE,LEFT($B107,3)&lt;&gt;"NOX"),CK56*INDEX('Damage costs'!$X$18:$X$70,MATCH($B107,'Damage costs'!$C$18:$C$70,0))/1000,CK56*INDEX('Damage costs'!$AB$18:$AB$70,MATCH($B107,'Damage costs'!$C$18:$C$70,0))/1000),"")</f>
        <v/>
      </c>
      <c r="CL107" s="59" t="str">
        <f>IFERROR(IF(OR($C$110=FALSE,LEFT($B107,3)&lt;&gt;"NOX"),CL56*INDEX('Damage costs'!$X$18:$X$70,MATCH($B107,'Damage costs'!$C$18:$C$70,0))/1000,CL56*INDEX('Damage costs'!$AB$18:$AB$70,MATCH($B107,'Damage costs'!$C$18:$C$70,0))/1000),"")</f>
        <v/>
      </c>
      <c r="CM107" s="59" t="str">
        <f>IFERROR(IF(OR($C$110=FALSE,LEFT($B107,3)&lt;&gt;"NOX"),CM56*INDEX('Damage costs'!$X$18:$X$70,MATCH($B107,'Damage costs'!$C$18:$C$70,0))/1000,CM56*INDEX('Damage costs'!$AB$18:$AB$70,MATCH($B107,'Damage costs'!$C$18:$C$70,0))/1000),"")</f>
        <v/>
      </c>
      <c r="CN107" s="59" t="str">
        <f>IFERROR(IF(OR($C$110=FALSE,LEFT($B107,3)&lt;&gt;"NOX"),CN56*INDEX('Damage costs'!$X$18:$X$70,MATCH($B107,'Damage costs'!$C$18:$C$70,0))/1000,CN56*INDEX('Damage costs'!$AB$18:$AB$70,MATCH($B107,'Damage costs'!$C$18:$C$70,0))/1000),"")</f>
        <v/>
      </c>
      <c r="CO107" s="59" t="str">
        <f>IFERROR(IF(OR($C$110=FALSE,LEFT($B107,3)&lt;&gt;"NOX"),CO56*INDEX('Damage costs'!$X$18:$X$70,MATCH($B107,'Damage costs'!$C$18:$C$70,0))/1000,CO56*INDEX('Damage costs'!$AB$18:$AB$70,MATCH($B107,'Damage costs'!$C$18:$C$70,0))/1000),"")</f>
        <v/>
      </c>
      <c r="CP107" s="59" t="str">
        <f>IFERROR(IF(OR($C$110=FALSE,LEFT($B107,3)&lt;&gt;"NOX"),CP56*INDEX('Damage costs'!$X$18:$X$70,MATCH($B107,'Damage costs'!$C$18:$C$70,0))/1000,CP56*INDEX('Damage costs'!$AB$18:$AB$70,MATCH($B107,'Damage costs'!$C$18:$C$70,0))/1000),"")</f>
        <v/>
      </c>
      <c r="CQ107" s="59" t="str">
        <f>IFERROR(IF(OR($C$110=FALSE,LEFT($B107,3)&lt;&gt;"NOX"),CQ56*INDEX('Damage costs'!$X$18:$X$70,MATCH($B107,'Damage costs'!$C$18:$C$70,0))/1000,CQ56*INDEX('Damage costs'!$AB$18:$AB$70,MATCH($B107,'Damage costs'!$C$18:$C$70,0))/1000),"")</f>
        <v/>
      </c>
      <c r="CR107" s="59" t="str">
        <f>IFERROR(IF(OR($C$110=FALSE,LEFT($B107,3)&lt;&gt;"NOX"),CR56*INDEX('Damage costs'!$X$18:$X$70,MATCH($B107,'Damage costs'!$C$18:$C$70,0))/1000,CR56*INDEX('Damage costs'!$AB$18:$AB$70,MATCH($B107,'Damage costs'!$C$18:$C$70,0))/1000),"")</f>
        <v/>
      </c>
      <c r="CS107" s="59" t="str">
        <f>IFERROR(IF(OR($C$110=FALSE,LEFT($B107,3)&lt;&gt;"NOX"),CS56*INDEX('Damage costs'!$X$18:$X$70,MATCH($B107,'Damage costs'!$C$18:$C$70,0))/1000,CS56*INDEX('Damage costs'!$AB$18:$AB$70,MATCH($B107,'Damage costs'!$C$18:$C$70,0))/1000),"")</f>
        <v/>
      </c>
      <c r="CT107" s="59" t="str">
        <f>IFERROR(IF(OR($C$110=FALSE,LEFT($B107,3)&lt;&gt;"NOX"),CT56*INDEX('Damage costs'!$X$18:$X$70,MATCH($B107,'Damage costs'!$C$18:$C$70,0))/1000,CT56*INDEX('Damage costs'!$AB$18:$AB$70,MATCH($B107,'Damage costs'!$C$18:$C$70,0))/1000),"")</f>
        <v/>
      </c>
      <c r="CU107" s="59" t="str">
        <f>IFERROR(IF(OR($C$110=FALSE,LEFT($B107,3)&lt;&gt;"NOX"),CU56*INDEX('Damage costs'!$X$18:$X$70,MATCH($B107,'Damage costs'!$C$18:$C$70,0))/1000,CU56*INDEX('Damage costs'!$AB$18:$AB$70,MATCH($B107,'Damage costs'!$C$18:$C$70,0))/1000),"")</f>
        <v/>
      </c>
      <c r="CV107" s="59" t="str">
        <f>IFERROR(IF(OR($C$110=FALSE,LEFT($B107,3)&lt;&gt;"NOX"),CV56*INDEX('Damage costs'!$X$18:$X$70,MATCH($B107,'Damage costs'!$C$18:$C$70,0))/1000,CV56*INDEX('Damage costs'!$AB$18:$AB$70,MATCH($B107,'Damage costs'!$C$18:$C$70,0))/1000),"")</f>
        <v/>
      </c>
      <c r="CW107" s="59" t="str">
        <f>IFERROR(IF(OR($C$110=FALSE,LEFT($B107,3)&lt;&gt;"NOX"),CW56*INDEX('Damage costs'!$X$18:$X$70,MATCH($B107,'Damage costs'!$C$18:$C$70,0))/1000,CW56*INDEX('Damage costs'!$AB$18:$AB$70,MATCH($B107,'Damage costs'!$C$18:$C$70,0))/1000),"")</f>
        <v/>
      </c>
      <c r="CX107" s="59" t="str">
        <f>IFERROR(IF(OR($C$110=FALSE,LEFT($B107,3)&lt;&gt;"NOX"),CX56*INDEX('Damage costs'!$X$18:$X$70,MATCH($B107,'Damage costs'!$C$18:$C$70,0))/1000,CX56*INDEX('Damage costs'!$AB$18:$AB$70,MATCH($B107,'Damage costs'!$C$18:$C$70,0))/1000),"")</f>
        <v/>
      </c>
      <c r="CY107" s="59" t="str">
        <f>IFERROR(IF(OR($C$110=FALSE,LEFT($B107,3)&lt;&gt;"NOX"),CY56*INDEX('Damage costs'!$X$18:$X$70,MATCH($B107,'Damage costs'!$C$18:$C$70,0))/1000,CY56*INDEX('Damage costs'!$AB$18:$AB$70,MATCH($B107,'Damage costs'!$C$18:$C$70,0))/1000),"")</f>
        <v/>
      </c>
      <c r="CZ107" s="391"/>
    </row>
    <row r="108" spans="2:104" x14ac:dyDescent="0.25">
      <c r="B108" s="406">
        <f t="shared" si="42"/>
        <v>0</v>
      </c>
      <c r="C108" s="9" t="s">
        <v>1117</v>
      </c>
      <c r="D108" s="59" t="str">
        <f>IFERROR(IF(OR($C$110=FALSE,LEFT($B108,3)&lt;&gt;"NOX"),D57*INDEX('Damage costs'!$X$18:$X$70,MATCH($B108,'Damage costs'!$C$18:$C$70,0))/1000,D57*INDEX('Damage costs'!$AB$18:$AB$70,MATCH($B108,'Damage costs'!$C$18:$C$70,0))/1000),"")</f>
        <v/>
      </c>
      <c r="E108" s="59" t="str">
        <f>IFERROR(IF(OR($C$110=FALSE,LEFT($B108,3)&lt;&gt;"NOX"),E57*INDEX('Damage costs'!$X$18:$X$70,MATCH($B108,'Damage costs'!$C$18:$C$70,0))/1000,E57*INDEX('Damage costs'!$AB$18:$AB$70,MATCH($B108,'Damage costs'!$C$18:$C$70,0))/1000),"")</f>
        <v/>
      </c>
      <c r="F108" s="59" t="str">
        <f>IFERROR(IF(OR($C$110=FALSE,LEFT($B108,3)&lt;&gt;"NOX"),F57*INDEX('Damage costs'!$X$18:$X$70,MATCH($B108,'Damage costs'!$C$18:$C$70,0))/1000,F57*INDEX('Damage costs'!$AB$18:$AB$70,MATCH($B108,'Damage costs'!$C$18:$C$70,0))/1000),"")</f>
        <v/>
      </c>
      <c r="G108" s="59" t="str">
        <f>IFERROR(IF(OR($C$110=FALSE,LEFT($B108,3)&lt;&gt;"NOX"),G57*INDEX('Damage costs'!$X$18:$X$70,MATCH($B108,'Damage costs'!$C$18:$C$70,0))/1000,G57*INDEX('Damage costs'!$AB$18:$AB$70,MATCH($B108,'Damage costs'!$C$18:$C$70,0))/1000),"")</f>
        <v/>
      </c>
      <c r="H108" s="59" t="str">
        <f>IFERROR(IF(OR($C$110=FALSE,LEFT($B108,3)&lt;&gt;"NOX"),H57*INDEX('Damage costs'!$X$18:$X$70,MATCH($B108,'Damage costs'!$C$18:$C$70,0))/1000,H57*INDEX('Damage costs'!$AB$18:$AB$70,MATCH($B108,'Damage costs'!$C$18:$C$70,0))/1000),"")</f>
        <v/>
      </c>
      <c r="I108" s="59" t="str">
        <f>IFERROR(IF(OR($C$110=FALSE,LEFT($B108,3)&lt;&gt;"NOX"),I57*INDEX('Damage costs'!$X$18:$X$70,MATCH($B108,'Damage costs'!$C$18:$C$70,0))/1000,I57*INDEX('Damage costs'!$AB$18:$AB$70,MATCH($B108,'Damage costs'!$C$18:$C$70,0))/1000),"")</f>
        <v/>
      </c>
      <c r="J108" s="59" t="str">
        <f>IFERROR(IF(OR($C$110=FALSE,LEFT($B108,3)&lt;&gt;"NOX"),J57*INDEX('Damage costs'!$X$18:$X$70,MATCH($B108,'Damage costs'!$C$18:$C$70,0))/1000,J57*INDEX('Damage costs'!$AB$18:$AB$70,MATCH($B108,'Damage costs'!$C$18:$C$70,0))/1000),"")</f>
        <v/>
      </c>
      <c r="K108" s="59" t="str">
        <f>IFERROR(IF(OR($C$110=FALSE,LEFT($B108,3)&lt;&gt;"NOX"),K57*INDEX('Damage costs'!$X$18:$X$70,MATCH($B108,'Damage costs'!$C$18:$C$70,0))/1000,K57*INDEX('Damage costs'!$AB$18:$AB$70,MATCH($B108,'Damage costs'!$C$18:$C$70,0))/1000),"")</f>
        <v/>
      </c>
      <c r="L108" s="59" t="str">
        <f>IFERROR(IF(OR($C$110=FALSE,LEFT($B108,3)&lt;&gt;"NOX"),L57*INDEX('Damage costs'!$X$18:$X$70,MATCH($B108,'Damage costs'!$C$18:$C$70,0))/1000,L57*INDEX('Damage costs'!$AB$18:$AB$70,MATCH($B108,'Damage costs'!$C$18:$C$70,0))/1000),"")</f>
        <v/>
      </c>
      <c r="M108" s="59" t="str">
        <f>IFERROR(IF(OR($C$110=FALSE,LEFT($B108,3)&lt;&gt;"NOX"),M57*INDEX('Damage costs'!$X$18:$X$70,MATCH($B108,'Damage costs'!$C$18:$C$70,0))/1000,M57*INDEX('Damage costs'!$AB$18:$AB$70,MATCH($B108,'Damage costs'!$C$18:$C$70,0))/1000),"")</f>
        <v/>
      </c>
      <c r="N108" s="59" t="str">
        <f>IFERROR(IF(OR($C$110=FALSE,LEFT($B108,3)&lt;&gt;"NOX"),N57*INDEX('Damage costs'!$X$18:$X$70,MATCH($B108,'Damage costs'!$C$18:$C$70,0))/1000,N57*INDEX('Damage costs'!$AB$18:$AB$70,MATCH($B108,'Damage costs'!$C$18:$C$70,0))/1000),"")</f>
        <v/>
      </c>
      <c r="O108" s="59" t="str">
        <f>IFERROR(IF(OR($C$110=FALSE,LEFT($B108,3)&lt;&gt;"NOX"),O57*INDEX('Damage costs'!$X$18:$X$70,MATCH($B108,'Damage costs'!$C$18:$C$70,0))/1000,O57*INDEX('Damage costs'!$AB$18:$AB$70,MATCH($B108,'Damage costs'!$C$18:$C$70,0))/1000),"")</f>
        <v/>
      </c>
      <c r="P108" s="59" t="str">
        <f>IFERROR(IF(OR($C$110=FALSE,LEFT($B108,3)&lt;&gt;"NOX"),P57*INDEX('Damage costs'!$X$18:$X$70,MATCH($B108,'Damage costs'!$C$18:$C$70,0))/1000,P57*INDEX('Damage costs'!$AB$18:$AB$70,MATCH($B108,'Damage costs'!$C$18:$C$70,0))/1000),"")</f>
        <v/>
      </c>
      <c r="Q108" s="59" t="str">
        <f>IFERROR(IF(OR($C$110=FALSE,LEFT($B108,3)&lt;&gt;"NOX"),Q57*INDEX('Damage costs'!$X$18:$X$70,MATCH($B108,'Damage costs'!$C$18:$C$70,0))/1000,Q57*INDEX('Damage costs'!$AB$18:$AB$70,MATCH($B108,'Damage costs'!$C$18:$C$70,0))/1000),"")</f>
        <v/>
      </c>
      <c r="R108" s="59" t="str">
        <f>IFERROR(IF(OR($C$110=FALSE,LEFT($B108,3)&lt;&gt;"NOX"),R57*INDEX('Damage costs'!$X$18:$X$70,MATCH($B108,'Damage costs'!$C$18:$C$70,0))/1000,R57*INDEX('Damage costs'!$AB$18:$AB$70,MATCH($B108,'Damage costs'!$C$18:$C$70,0))/1000),"")</f>
        <v/>
      </c>
      <c r="S108" s="59" t="str">
        <f>IFERROR(IF(OR($C$110=FALSE,LEFT($B108,3)&lt;&gt;"NOX"),S57*INDEX('Damage costs'!$X$18:$X$70,MATCH($B108,'Damage costs'!$C$18:$C$70,0))/1000,S57*INDEX('Damage costs'!$AB$18:$AB$70,MATCH($B108,'Damage costs'!$C$18:$C$70,0))/1000),"")</f>
        <v/>
      </c>
      <c r="T108" s="59" t="str">
        <f>IFERROR(IF(OR($C$110=FALSE,LEFT($B108,3)&lt;&gt;"NOX"),T57*INDEX('Damage costs'!$X$18:$X$70,MATCH($B108,'Damage costs'!$C$18:$C$70,0))/1000,T57*INDEX('Damage costs'!$AB$18:$AB$70,MATCH($B108,'Damage costs'!$C$18:$C$70,0))/1000),"")</f>
        <v/>
      </c>
      <c r="U108" s="59" t="str">
        <f>IFERROR(IF(OR($C$110=FALSE,LEFT($B108,3)&lt;&gt;"NOX"),U57*INDEX('Damage costs'!$X$18:$X$70,MATCH($B108,'Damage costs'!$C$18:$C$70,0))/1000,U57*INDEX('Damage costs'!$AB$18:$AB$70,MATCH($B108,'Damage costs'!$C$18:$C$70,0))/1000),"")</f>
        <v/>
      </c>
      <c r="V108" s="59" t="str">
        <f>IFERROR(IF(OR($C$110=FALSE,LEFT($B108,3)&lt;&gt;"NOX"),V57*INDEX('Damage costs'!$X$18:$X$70,MATCH($B108,'Damage costs'!$C$18:$C$70,0))/1000,V57*INDEX('Damage costs'!$AB$18:$AB$70,MATCH($B108,'Damage costs'!$C$18:$C$70,0))/1000),"")</f>
        <v/>
      </c>
      <c r="W108" s="59" t="str">
        <f>IFERROR(IF(OR($C$110=FALSE,LEFT($B108,3)&lt;&gt;"NOX"),W57*INDEX('Damage costs'!$X$18:$X$70,MATCH($B108,'Damage costs'!$C$18:$C$70,0))/1000,W57*INDEX('Damage costs'!$AB$18:$AB$70,MATCH($B108,'Damage costs'!$C$18:$C$70,0))/1000),"")</f>
        <v/>
      </c>
      <c r="X108" s="59" t="str">
        <f>IFERROR(IF(OR($C$110=FALSE,LEFT($B108,3)&lt;&gt;"NOX"),X57*INDEX('Damage costs'!$X$18:$X$70,MATCH($B108,'Damage costs'!$C$18:$C$70,0))/1000,X57*INDEX('Damage costs'!$AB$18:$AB$70,MATCH($B108,'Damage costs'!$C$18:$C$70,0))/1000),"")</f>
        <v/>
      </c>
      <c r="Y108" s="59" t="str">
        <f>IFERROR(IF(OR($C$110=FALSE,LEFT($B108,3)&lt;&gt;"NOX"),Y57*INDEX('Damage costs'!$X$18:$X$70,MATCH($B108,'Damage costs'!$C$18:$C$70,0))/1000,Y57*INDEX('Damage costs'!$AB$18:$AB$70,MATCH($B108,'Damage costs'!$C$18:$C$70,0))/1000),"")</f>
        <v/>
      </c>
      <c r="Z108" s="59" t="str">
        <f>IFERROR(IF(OR($C$110=FALSE,LEFT($B108,3)&lt;&gt;"NOX"),Z57*INDEX('Damage costs'!$X$18:$X$70,MATCH($B108,'Damage costs'!$C$18:$C$70,0))/1000,Z57*INDEX('Damage costs'!$AB$18:$AB$70,MATCH($B108,'Damage costs'!$C$18:$C$70,0))/1000),"")</f>
        <v/>
      </c>
      <c r="AA108" s="59" t="str">
        <f>IFERROR(IF(OR($C$110=FALSE,LEFT($B108,3)&lt;&gt;"NOX"),AA57*INDEX('Damage costs'!$X$18:$X$70,MATCH($B108,'Damage costs'!$C$18:$C$70,0))/1000,AA57*INDEX('Damage costs'!$AB$18:$AB$70,MATCH($B108,'Damage costs'!$C$18:$C$70,0))/1000),"")</f>
        <v/>
      </c>
      <c r="AB108" s="59" t="str">
        <f>IFERROR(IF(OR($C$110=FALSE,LEFT($B108,3)&lt;&gt;"NOX"),AB57*INDEX('Damage costs'!$X$18:$X$70,MATCH($B108,'Damage costs'!$C$18:$C$70,0))/1000,AB57*INDEX('Damage costs'!$AB$18:$AB$70,MATCH($B108,'Damage costs'!$C$18:$C$70,0))/1000),"")</f>
        <v/>
      </c>
      <c r="AC108" s="59" t="str">
        <f>IFERROR(IF(OR($C$110=FALSE,LEFT($B108,3)&lt;&gt;"NOX"),AC57*INDEX('Damage costs'!$X$18:$X$70,MATCH($B108,'Damage costs'!$C$18:$C$70,0))/1000,AC57*INDEX('Damage costs'!$AB$18:$AB$70,MATCH($B108,'Damage costs'!$C$18:$C$70,0))/1000),"")</f>
        <v/>
      </c>
      <c r="AD108" s="59" t="str">
        <f>IFERROR(IF(OR($C$110=FALSE,LEFT($B108,3)&lt;&gt;"NOX"),AD57*INDEX('Damage costs'!$X$18:$X$70,MATCH($B108,'Damage costs'!$C$18:$C$70,0))/1000,AD57*INDEX('Damage costs'!$AB$18:$AB$70,MATCH($B108,'Damage costs'!$C$18:$C$70,0))/1000),"")</f>
        <v/>
      </c>
      <c r="AE108" s="59" t="str">
        <f>IFERROR(IF(OR($C$110=FALSE,LEFT($B108,3)&lt;&gt;"NOX"),AE57*INDEX('Damage costs'!$X$18:$X$70,MATCH($B108,'Damage costs'!$C$18:$C$70,0))/1000,AE57*INDEX('Damage costs'!$AB$18:$AB$70,MATCH($B108,'Damage costs'!$C$18:$C$70,0))/1000),"")</f>
        <v/>
      </c>
      <c r="AF108" s="59" t="str">
        <f>IFERROR(IF(OR($C$110=FALSE,LEFT($B108,3)&lt;&gt;"NOX"),AF57*INDEX('Damage costs'!$X$18:$X$70,MATCH($B108,'Damage costs'!$C$18:$C$70,0))/1000,AF57*INDEX('Damage costs'!$AB$18:$AB$70,MATCH($B108,'Damage costs'!$C$18:$C$70,0))/1000),"")</f>
        <v/>
      </c>
      <c r="AG108" s="59" t="str">
        <f>IFERROR(IF(OR($C$110=FALSE,LEFT($B108,3)&lt;&gt;"NOX"),AG57*INDEX('Damage costs'!$X$18:$X$70,MATCH($B108,'Damage costs'!$C$18:$C$70,0))/1000,AG57*INDEX('Damage costs'!$AB$18:$AB$70,MATCH($B108,'Damage costs'!$C$18:$C$70,0))/1000),"")</f>
        <v/>
      </c>
      <c r="AH108" s="59" t="str">
        <f>IFERROR(IF(OR($C$110=FALSE,LEFT($B108,3)&lt;&gt;"NOX"),AH57*INDEX('Damage costs'!$X$18:$X$70,MATCH($B108,'Damage costs'!$C$18:$C$70,0))/1000,AH57*INDEX('Damage costs'!$AB$18:$AB$70,MATCH($B108,'Damage costs'!$C$18:$C$70,0))/1000),"")</f>
        <v/>
      </c>
      <c r="AI108" s="59" t="str">
        <f>IFERROR(IF(OR($C$110=FALSE,LEFT($B108,3)&lt;&gt;"NOX"),AI57*INDEX('Damage costs'!$X$18:$X$70,MATCH($B108,'Damage costs'!$C$18:$C$70,0))/1000,AI57*INDEX('Damage costs'!$AB$18:$AB$70,MATCH($B108,'Damage costs'!$C$18:$C$70,0))/1000),"")</f>
        <v/>
      </c>
      <c r="AJ108" s="59" t="str">
        <f>IFERROR(IF(OR($C$110=FALSE,LEFT($B108,3)&lt;&gt;"NOX"),AJ57*INDEX('Damage costs'!$X$18:$X$70,MATCH($B108,'Damage costs'!$C$18:$C$70,0))/1000,AJ57*INDEX('Damage costs'!$AB$18:$AB$70,MATCH($B108,'Damage costs'!$C$18:$C$70,0))/1000),"")</f>
        <v/>
      </c>
      <c r="AK108" s="59" t="str">
        <f>IFERROR(IF(OR($C$110=FALSE,LEFT($B108,3)&lt;&gt;"NOX"),AK57*INDEX('Damage costs'!$X$18:$X$70,MATCH($B108,'Damage costs'!$C$18:$C$70,0))/1000,AK57*INDEX('Damage costs'!$AB$18:$AB$70,MATCH($B108,'Damage costs'!$C$18:$C$70,0))/1000),"")</f>
        <v/>
      </c>
      <c r="AL108" s="59" t="str">
        <f>IFERROR(IF(OR($C$110=FALSE,LEFT($B108,3)&lt;&gt;"NOX"),AL57*INDEX('Damage costs'!$X$18:$X$70,MATCH($B108,'Damage costs'!$C$18:$C$70,0))/1000,AL57*INDEX('Damage costs'!$AB$18:$AB$70,MATCH($B108,'Damage costs'!$C$18:$C$70,0))/1000),"")</f>
        <v/>
      </c>
      <c r="AM108" s="59" t="str">
        <f>IFERROR(IF(OR($C$110=FALSE,LEFT($B108,3)&lt;&gt;"NOX"),AM57*INDEX('Damage costs'!$X$18:$X$70,MATCH($B108,'Damage costs'!$C$18:$C$70,0))/1000,AM57*INDEX('Damage costs'!$AB$18:$AB$70,MATCH($B108,'Damage costs'!$C$18:$C$70,0))/1000),"")</f>
        <v/>
      </c>
      <c r="AN108" s="59" t="str">
        <f>IFERROR(IF(OR($C$110=FALSE,LEFT($B108,3)&lt;&gt;"NOX"),AN57*INDEX('Damage costs'!$X$18:$X$70,MATCH($B108,'Damage costs'!$C$18:$C$70,0))/1000,AN57*INDEX('Damage costs'!$AB$18:$AB$70,MATCH($B108,'Damage costs'!$C$18:$C$70,0))/1000),"")</f>
        <v/>
      </c>
      <c r="AO108" s="59" t="str">
        <f>IFERROR(IF(OR($C$110=FALSE,LEFT($B108,3)&lt;&gt;"NOX"),AO57*INDEX('Damage costs'!$X$18:$X$70,MATCH($B108,'Damage costs'!$C$18:$C$70,0))/1000,AO57*INDEX('Damage costs'!$AB$18:$AB$70,MATCH($B108,'Damage costs'!$C$18:$C$70,0))/1000),"")</f>
        <v/>
      </c>
      <c r="AP108" s="59" t="str">
        <f>IFERROR(IF(OR($C$110=FALSE,LEFT($B108,3)&lt;&gt;"NOX"),AP57*INDEX('Damage costs'!$X$18:$X$70,MATCH($B108,'Damage costs'!$C$18:$C$70,0))/1000,AP57*INDEX('Damage costs'!$AB$18:$AB$70,MATCH($B108,'Damage costs'!$C$18:$C$70,0))/1000),"")</f>
        <v/>
      </c>
      <c r="AQ108" s="59" t="str">
        <f>IFERROR(IF(OR($C$110=FALSE,LEFT($B108,3)&lt;&gt;"NOX"),AQ57*INDEX('Damage costs'!$X$18:$X$70,MATCH($B108,'Damage costs'!$C$18:$C$70,0))/1000,AQ57*INDEX('Damage costs'!$AB$18:$AB$70,MATCH($B108,'Damage costs'!$C$18:$C$70,0))/1000),"")</f>
        <v/>
      </c>
      <c r="AR108" s="59" t="str">
        <f>IFERROR(IF(OR($C$110=FALSE,LEFT($B108,3)&lt;&gt;"NOX"),AR57*INDEX('Damage costs'!$X$18:$X$70,MATCH($B108,'Damage costs'!$C$18:$C$70,0))/1000,AR57*INDEX('Damage costs'!$AB$18:$AB$70,MATCH($B108,'Damage costs'!$C$18:$C$70,0))/1000),"")</f>
        <v/>
      </c>
      <c r="AS108" s="59" t="str">
        <f>IFERROR(IF(OR($C$110=FALSE,LEFT($B108,3)&lt;&gt;"NOX"),AS57*INDEX('Damage costs'!$X$18:$X$70,MATCH($B108,'Damage costs'!$C$18:$C$70,0))/1000,AS57*INDEX('Damage costs'!$AB$18:$AB$70,MATCH($B108,'Damage costs'!$C$18:$C$70,0))/1000),"")</f>
        <v/>
      </c>
      <c r="AT108" s="59" t="str">
        <f>IFERROR(IF(OR($C$110=FALSE,LEFT($B108,3)&lt;&gt;"NOX"),AT57*INDEX('Damage costs'!$X$18:$X$70,MATCH($B108,'Damage costs'!$C$18:$C$70,0))/1000,AT57*INDEX('Damage costs'!$AB$18:$AB$70,MATCH($B108,'Damage costs'!$C$18:$C$70,0))/1000),"")</f>
        <v/>
      </c>
      <c r="AU108" s="59" t="str">
        <f>IFERROR(IF(OR($C$110=FALSE,LEFT($B108,3)&lt;&gt;"NOX"),AU57*INDEX('Damage costs'!$X$18:$X$70,MATCH($B108,'Damage costs'!$C$18:$C$70,0))/1000,AU57*INDEX('Damage costs'!$AB$18:$AB$70,MATCH($B108,'Damage costs'!$C$18:$C$70,0))/1000),"")</f>
        <v/>
      </c>
      <c r="AV108" s="59" t="str">
        <f>IFERROR(IF(OR($C$110=FALSE,LEFT($B108,3)&lt;&gt;"NOX"),AV57*INDEX('Damage costs'!$X$18:$X$70,MATCH($B108,'Damage costs'!$C$18:$C$70,0))/1000,AV57*INDEX('Damage costs'!$AB$18:$AB$70,MATCH($B108,'Damage costs'!$C$18:$C$70,0))/1000),"")</f>
        <v/>
      </c>
      <c r="AW108" s="59" t="str">
        <f>IFERROR(IF(OR($C$110=FALSE,LEFT($B108,3)&lt;&gt;"NOX"),AW57*INDEX('Damage costs'!$X$18:$X$70,MATCH($B108,'Damage costs'!$C$18:$C$70,0))/1000,AW57*INDEX('Damage costs'!$AB$18:$AB$70,MATCH($B108,'Damage costs'!$C$18:$C$70,0))/1000),"")</f>
        <v/>
      </c>
      <c r="AX108" s="59" t="str">
        <f>IFERROR(IF(OR($C$110=FALSE,LEFT($B108,3)&lt;&gt;"NOX"),AX57*INDEX('Damage costs'!$X$18:$X$70,MATCH($B108,'Damage costs'!$C$18:$C$70,0))/1000,AX57*INDEX('Damage costs'!$AB$18:$AB$70,MATCH($B108,'Damage costs'!$C$18:$C$70,0))/1000),"")</f>
        <v/>
      </c>
      <c r="AY108" s="59" t="str">
        <f>IFERROR(IF(OR($C$110=FALSE,LEFT($B108,3)&lt;&gt;"NOX"),AY57*INDEX('Damage costs'!$X$18:$X$70,MATCH($B108,'Damage costs'!$C$18:$C$70,0))/1000,AY57*INDEX('Damage costs'!$AB$18:$AB$70,MATCH($B108,'Damage costs'!$C$18:$C$70,0))/1000),"")</f>
        <v/>
      </c>
      <c r="AZ108" s="59" t="str">
        <f>IFERROR(IF(OR($C$110=FALSE,LEFT($B108,3)&lt;&gt;"NOX"),AZ57*INDEX('Damage costs'!$X$18:$X$70,MATCH($B108,'Damage costs'!$C$18:$C$70,0))/1000,AZ57*INDEX('Damage costs'!$AB$18:$AB$70,MATCH($B108,'Damage costs'!$C$18:$C$70,0))/1000),"")</f>
        <v/>
      </c>
      <c r="BA108" s="59" t="str">
        <f>IFERROR(IF(OR($C$110=FALSE,LEFT($B108,3)&lt;&gt;"NOX"),BA57*INDEX('Damage costs'!$X$18:$X$70,MATCH($B108,'Damage costs'!$C$18:$C$70,0))/1000,BA57*INDEX('Damage costs'!$AB$18:$AB$70,MATCH($B108,'Damage costs'!$C$18:$C$70,0))/1000),"")</f>
        <v/>
      </c>
      <c r="BB108" s="59" t="str">
        <f>IFERROR(IF(OR($C$110=FALSE,LEFT($B108,3)&lt;&gt;"NOX"),BB57*INDEX('Damage costs'!$X$18:$X$70,MATCH($B108,'Damage costs'!$C$18:$C$70,0))/1000,BB57*INDEX('Damage costs'!$AB$18:$AB$70,MATCH($B108,'Damage costs'!$C$18:$C$70,0))/1000),"")</f>
        <v/>
      </c>
      <c r="BC108" s="59" t="str">
        <f>IFERROR(IF(OR($C$110=FALSE,LEFT($B108,3)&lt;&gt;"NOX"),BC57*INDEX('Damage costs'!$X$18:$X$70,MATCH($B108,'Damage costs'!$C$18:$C$70,0))/1000,BC57*INDEX('Damage costs'!$AB$18:$AB$70,MATCH($B108,'Damage costs'!$C$18:$C$70,0))/1000),"")</f>
        <v/>
      </c>
      <c r="BD108" s="59" t="str">
        <f>IFERROR(IF(OR($C$110=FALSE,LEFT($B108,3)&lt;&gt;"NOX"),BD57*INDEX('Damage costs'!$X$18:$X$70,MATCH($B108,'Damage costs'!$C$18:$C$70,0))/1000,BD57*INDEX('Damage costs'!$AB$18:$AB$70,MATCH($B108,'Damage costs'!$C$18:$C$70,0))/1000),"")</f>
        <v/>
      </c>
      <c r="BE108" s="59" t="str">
        <f>IFERROR(IF(OR($C$110=FALSE,LEFT($B108,3)&lt;&gt;"NOX"),BE57*INDEX('Damage costs'!$X$18:$X$70,MATCH($B108,'Damage costs'!$C$18:$C$70,0))/1000,BE57*INDEX('Damage costs'!$AB$18:$AB$70,MATCH($B108,'Damage costs'!$C$18:$C$70,0))/1000),"")</f>
        <v/>
      </c>
      <c r="BF108" s="59" t="str">
        <f>IFERROR(IF(OR($C$110=FALSE,LEFT($B108,3)&lt;&gt;"NOX"),BF57*INDEX('Damage costs'!$X$18:$X$70,MATCH($B108,'Damage costs'!$C$18:$C$70,0))/1000,BF57*INDEX('Damage costs'!$AB$18:$AB$70,MATCH($B108,'Damage costs'!$C$18:$C$70,0))/1000),"")</f>
        <v/>
      </c>
      <c r="BG108" s="59" t="str">
        <f>IFERROR(IF(OR($C$110=FALSE,LEFT($B108,3)&lt;&gt;"NOX"),BG57*INDEX('Damage costs'!$X$18:$X$70,MATCH($B108,'Damage costs'!$C$18:$C$70,0))/1000,BG57*INDEX('Damage costs'!$AB$18:$AB$70,MATCH($B108,'Damage costs'!$C$18:$C$70,0))/1000),"")</f>
        <v/>
      </c>
      <c r="BH108" s="59" t="str">
        <f>IFERROR(IF(OR($C$110=FALSE,LEFT($B108,3)&lt;&gt;"NOX"),BH57*INDEX('Damage costs'!$X$18:$X$70,MATCH($B108,'Damage costs'!$C$18:$C$70,0))/1000,BH57*INDEX('Damage costs'!$AB$18:$AB$70,MATCH($B108,'Damage costs'!$C$18:$C$70,0))/1000),"")</f>
        <v/>
      </c>
      <c r="BI108" s="59" t="str">
        <f>IFERROR(IF(OR($C$110=FALSE,LEFT($B108,3)&lt;&gt;"NOX"),BI57*INDEX('Damage costs'!$X$18:$X$70,MATCH($B108,'Damage costs'!$C$18:$C$70,0))/1000,BI57*INDEX('Damage costs'!$AB$18:$AB$70,MATCH($B108,'Damage costs'!$C$18:$C$70,0))/1000),"")</f>
        <v/>
      </c>
      <c r="BJ108" s="59" t="str">
        <f>IFERROR(IF(OR($C$110=FALSE,LEFT($B108,3)&lt;&gt;"NOX"),BJ57*INDEX('Damage costs'!$X$18:$X$70,MATCH($B108,'Damage costs'!$C$18:$C$70,0))/1000,BJ57*INDEX('Damage costs'!$AB$18:$AB$70,MATCH($B108,'Damage costs'!$C$18:$C$70,0))/1000),"")</f>
        <v/>
      </c>
      <c r="BK108" s="59" t="str">
        <f>IFERROR(IF(OR($C$110=FALSE,LEFT($B108,3)&lt;&gt;"NOX"),BK57*INDEX('Damage costs'!$X$18:$X$70,MATCH($B108,'Damage costs'!$C$18:$C$70,0))/1000,BK57*INDEX('Damage costs'!$AB$18:$AB$70,MATCH($B108,'Damage costs'!$C$18:$C$70,0))/1000),"")</f>
        <v/>
      </c>
      <c r="BL108" s="59" t="str">
        <f>IFERROR(IF(OR($C$110=FALSE,LEFT($B108,3)&lt;&gt;"NOX"),BL57*INDEX('Damage costs'!$X$18:$X$70,MATCH($B108,'Damage costs'!$C$18:$C$70,0))/1000,BL57*INDEX('Damage costs'!$AB$18:$AB$70,MATCH($B108,'Damage costs'!$C$18:$C$70,0))/1000),"")</f>
        <v/>
      </c>
      <c r="BM108" s="59" t="str">
        <f>IFERROR(IF(OR($C$110=FALSE,LEFT($B108,3)&lt;&gt;"NOX"),BM57*INDEX('Damage costs'!$X$18:$X$70,MATCH($B108,'Damage costs'!$C$18:$C$70,0))/1000,BM57*INDEX('Damage costs'!$AB$18:$AB$70,MATCH($B108,'Damage costs'!$C$18:$C$70,0))/1000),"")</f>
        <v/>
      </c>
      <c r="BN108" s="59" t="str">
        <f>IFERROR(IF(OR($C$110=FALSE,LEFT($B108,3)&lt;&gt;"NOX"),BN57*INDEX('Damage costs'!$X$18:$X$70,MATCH($B108,'Damage costs'!$C$18:$C$70,0))/1000,BN57*INDEX('Damage costs'!$AB$18:$AB$70,MATCH($B108,'Damage costs'!$C$18:$C$70,0))/1000),"")</f>
        <v/>
      </c>
      <c r="BO108" s="59" t="str">
        <f>IFERROR(IF(OR($C$110=FALSE,LEFT($B108,3)&lt;&gt;"NOX"),BO57*INDEX('Damage costs'!$X$18:$X$70,MATCH($B108,'Damage costs'!$C$18:$C$70,0))/1000,BO57*INDEX('Damage costs'!$AB$18:$AB$70,MATCH($B108,'Damage costs'!$C$18:$C$70,0))/1000),"")</f>
        <v/>
      </c>
      <c r="BP108" s="59" t="str">
        <f>IFERROR(IF(OR($C$110=FALSE,LEFT($B108,3)&lt;&gt;"NOX"),BP57*INDEX('Damage costs'!$X$18:$X$70,MATCH($B108,'Damage costs'!$C$18:$C$70,0))/1000,BP57*INDEX('Damage costs'!$AB$18:$AB$70,MATCH($B108,'Damage costs'!$C$18:$C$70,0))/1000),"")</f>
        <v/>
      </c>
      <c r="BQ108" s="59" t="str">
        <f>IFERROR(IF(OR($C$110=FALSE,LEFT($B108,3)&lt;&gt;"NOX"),BQ57*INDEX('Damage costs'!$X$18:$X$70,MATCH($B108,'Damage costs'!$C$18:$C$70,0))/1000,BQ57*INDEX('Damage costs'!$AB$18:$AB$70,MATCH($B108,'Damage costs'!$C$18:$C$70,0))/1000),"")</f>
        <v/>
      </c>
      <c r="BR108" s="59" t="str">
        <f>IFERROR(IF(OR($C$110=FALSE,LEFT($B108,3)&lt;&gt;"NOX"),BR57*INDEX('Damage costs'!$X$18:$X$70,MATCH($B108,'Damage costs'!$C$18:$C$70,0))/1000,BR57*INDEX('Damage costs'!$AB$18:$AB$70,MATCH($B108,'Damage costs'!$C$18:$C$70,0))/1000),"")</f>
        <v/>
      </c>
      <c r="BS108" s="59" t="str">
        <f>IFERROR(IF(OR($C$110=FALSE,LEFT($B108,3)&lt;&gt;"NOX"),BS57*INDEX('Damage costs'!$X$18:$X$70,MATCH($B108,'Damage costs'!$C$18:$C$70,0))/1000,BS57*INDEX('Damage costs'!$AB$18:$AB$70,MATCH($B108,'Damage costs'!$C$18:$C$70,0))/1000),"")</f>
        <v/>
      </c>
      <c r="BT108" s="59" t="str">
        <f>IFERROR(IF(OR($C$110=FALSE,LEFT($B108,3)&lt;&gt;"NOX"),BT57*INDEX('Damage costs'!$X$18:$X$70,MATCH($B108,'Damage costs'!$C$18:$C$70,0))/1000,BT57*INDEX('Damage costs'!$AB$18:$AB$70,MATCH($B108,'Damage costs'!$C$18:$C$70,0))/1000),"")</f>
        <v/>
      </c>
      <c r="BU108" s="59" t="str">
        <f>IFERROR(IF(OR($C$110=FALSE,LEFT($B108,3)&lt;&gt;"NOX"),BU57*INDEX('Damage costs'!$X$18:$X$70,MATCH($B108,'Damage costs'!$C$18:$C$70,0))/1000,BU57*INDEX('Damage costs'!$AB$18:$AB$70,MATCH($B108,'Damage costs'!$C$18:$C$70,0))/1000),"")</f>
        <v/>
      </c>
      <c r="BV108" s="59" t="str">
        <f>IFERROR(IF(OR($C$110=FALSE,LEFT($B108,3)&lt;&gt;"NOX"),BV57*INDEX('Damage costs'!$X$18:$X$70,MATCH($B108,'Damage costs'!$C$18:$C$70,0))/1000,BV57*INDEX('Damage costs'!$AB$18:$AB$70,MATCH($B108,'Damage costs'!$C$18:$C$70,0))/1000),"")</f>
        <v/>
      </c>
      <c r="BW108" s="59" t="str">
        <f>IFERROR(IF(OR($C$110=FALSE,LEFT($B108,3)&lt;&gt;"NOX"),BW57*INDEX('Damage costs'!$X$18:$X$70,MATCH($B108,'Damage costs'!$C$18:$C$70,0))/1000,BW57*INDEX('Damage costs'!$AB$18:$AB$70,MATCH($B108,'Damage costs'!$C$18:$C$70,0))/1000),"")</f>
        <v/>
      </c>
      <c r="BX108" s="59" t="str">
        <f>IFERROR(IF(OR($C$110=FALSE,LEFT($B108,3)&lt;&gt;"NOX"),BX57*INDEX('Damage costs'!$X$18:$X$70,MATCH($B108,'Damage costs'!$C$18:$C$70,0))/1000,BX57*INDEX('Damage costs'!$AB$18:$AB$70,MATCH($B108,'Damage costs'!$C$18:$C$70,0))/1000),"")</f>
        <v/>
      </c>
      <c r="BY108" s="59" t="str">
        <f>IFERROR(IF(OR($C$110=FALSE,LEFT($B108,3)&lt;&gt;"NOX"),BY57*INDEX('Damage costs'!$X$18:$X$70,MATCH($B108,'Damage costs'!$C$18:$C$70,0))/1000,BY57*INDEX('Damage costs'!$AB$18:$AB$70,MATCH($B108,'Damage costs'!$C$18:$C$70,0))/1000),"")</f>
        <v/>
      </c>
      <c r="BZ108" s="59" t="str">
        <f>IFERROR(IF(OR($C$110=FALSE,LEFT($B108,3)&lt;&gt;"NOX"),BZ57*INDEX('Damage costs'!$X$18:$X$70,MATCH($B108,'Damage costs'!$C$18:$C$70,0))/1000,BZ57*INDEX('Damage costs'!$AB$18:$AB$70,MATCH($B108,'Damage costs'!$C$18:$C$70,0))/1000),"")</f>
        <v/>
      </c>
      <c r="CA108" s="59" t="str">
        <f>IFERROR(IF(OR($C$110=FALSE,LEFT($B108,3)&lt;&gt;"NOX"),CA57*INDEX('Damage costs'!$X$18:$X$70,MATCH($B108,'Damage costs'!$C$18:$C$70,0))/1000,CA57*INDEX('Damage costs'!$AB$18:$AB$70,MATCH($B108,'Damage costs'!$C$18:$C$70,0))/1000),"")</f>
        <v/>
      </c>
      <c r="CB108" s="59" t="str">
        <f>IFERROR(IF(OR($C$110=FALSE,LEFT($B108,3)&lt;&gt;"NOX"),CB57*INDEX('Damage costs'!$X$18:$X$70,MATCH($B108,'Damage costs'!$C$18:$C$70,0))/1000,CB57*INDEX('Damage costs'!$AB$18:$AB$70,MATCH($B108,'Damage costs'!$C$18:$C$70,0))/1000),"")</f>
        <v/>
      </c>
      <c r="CC108" s="59" t="str">
        <f>IFERROR(IF(OR($C$110=FALSE,LEFT($B108,3)&lt;&gt;"NOX"),CC57*INDEX('Damage costs'!$X$18:$X$70,MATCH($B108,'Damage costs'!$C$18:$C$70,0))/1000,CC57*INDEX('Damage costs'!$AB$18:$AB$70,MATCH($B108,'Damage costs'!$C$18:$C$70,0))/1000),"")</f>
        <v/>
      </c>
      <c r="CD108" s="59" t="str">
        <f>IFERROR(IF(OR($C$110=FALSE,LEFT($B108,3)&lt;&gt;"NOX"),CD57*INDEX('Damage costs'!$X$18:$X$70,MATCH($B108,'Damage costs'!$C$18:$C$70,0))/1000,CD57*INDEX('Damage costs'!$AB$18:$AB$70,MATCH($B108,'Damage costs'!$C$18:$C$70,0))/1000),"")</f>
        <v/>
      </c>
      <c r="CE108" s="59" t="str">
        <f>IFERROR(IF(OR($C$110=FALSE,LEFT($B108,3)&lt;&gt;"NOX"),CE57*INDEX('Damage costs'!$X$18:$X$70,MATCH($B108,'Damage costs'!$C$18:$C$70,0))/1000,CE57*INDEX('Damage costs'!$AB$18:$AB$70,MATCH($B108,'Damage costs'!$C$18:$C$70,0))/1000),"")</f>
        <v/>
      </c>
      <c r="CF108" s="59" t="str">
        <f>IFERROR(IF(OR($C$110=FALSE,LEFT($B108,3)&lt;&gt;"NOX"),CF57*INDEX('Damage costs'!$X$18:$X$70,MATCH($B108,'Damage costs'!$C$18:$C$70,0))/1000,CF57*INDEX('Damage costs'!$AB$18:$AB$70,MATCH($B108,'Damage costs'!$C$18:$C$70,0))/1000),"")</f>
        <v/>
      </c>
      <c r="CG108" s="59" t="str">
        <f>IFERROR(IF(OR($C$110=FALSE,LEFT($B108,3)&lt;&gt;"NOX"),CG57*INDEX('Damage costs'!$X$18:$X$70,MATCH($B108,'Damage costs'!$C$18:$C$70,0))/1000,CG57*INDEX('Damage costs'!$AB$18:$AB$70,MATCH($B108,'Damage costs'!$C$18:$C$70,0))/1000),"")</f>
        <v/>
      </c>
      <c r="CH108" s="59" t="str">
        <f>IFERROR(IF(OR($C$110=FALSE,LEFT($B108,3)&lt;&gt;"NOX"),CH57*INDEX('Damage costs'!$X$18:$X$70,MATCH($B108,'Damage costs'!$C$18:$C$70,0))/1000,CH57*INDEX('Damage costs'!$AB$18:$AB$70,MATCH($B108,'Damage costs'!$C$18:$C$70,0))/1000),"")</f>
        <v/>
      </c>
      <c r="CI108" s="59" t="str">
        <f>IFERROR(IF(OR($C$110=FALSE,LEFT($B108,3)&lt;&gt;"NOX"),CI57*INDEX('Damage costs'!$X$18:$X$70,MATCH($B108,'Damage costs'!$C$18:$C$70,0))/1000,CI57*INDEX('Damage costs'!$AB$18:$AB$70,MATCH($B108,'Damage costs'!$C$18:$C$70,0))/1000),"")</f>
        <v/>
      </c>
      <c r="CJ108" s="59" t="str">
        <f>IFERROR(IF(OR($C$110=FALSE,LEFT($B108,3)&lt;&gt;"NOX"),CJ57*INDEX('Damage costs'!$X$18:$X$70,MATCH($B108,'Damage costs'!$C$18:$C$70,0))/1000,CJ57*INDEX('Damage costs'!$AB$18:$AB$70,MATCH($B108,'Damage costs'!$C$18:$C$70,0))/1000),"")</f>
        <v/>
      </c>
      <c r="CK108" s="59" t="str">
        <f>IFERROR(IF(OR($C$110=FALSE,LEFT($B108,3)&lt;&gt;"NOX"),CK57*INDEX('Damage costs'!$X$18:$X$70,MATCH($B108,'Damage costs'!$C$18:$C$70,0))/1000,CK57*INDEX('Damage costs'!$AB$18:$AB$70,MATCH($B108,'Damage costs'!$C$18:$C$70,0))/1000),"")</f>
        <v/>
      </c>
      <c r="CL108" s="59" t="str">
        <f>IFERROR(IF(OR($C$110=FALSE,LEFT($B108,3)&lt;&gt;"NOX"),CL57*INDEX('Damage costs'!$X$18:$X$70,MATCH($B108,'Damage costs'!$C$18:$C$70,0))/1000,CL57*INDEX('Damage costs'!$AB$18:$AB$70,MATCH($B108,'Damage costs'!$C$18:$C$70,0))/1000),"")</f>
        <v/>
      </c>
      <c r="CM108" s="59" t="str">
        <f>IFERROR(IF(OR($C$110=FALSE,LEFT($B108,3)&lt;&gt;"NOX"),CM57*INDEX('Damage costs'!$X$18:$X$70,MATCH($B108,'Damage costs'!$C$18:$C$70,0))/1000,CM57*INDEX('Damage costs'!$AB$18:$AB$70,MATCH($B108,'Damage costs'!$C$18:$C$70,0))/1000),"")</f>
        <v/>
      </c>
      <c r="CN108" s="59" t="str">
        <f>IFERROR(IF(OR($C$110=FALSE,LEFT($B108,3)&lt;&gt;"NOX"),CN57*INDEX('Damage costs'!$X$18:$X$70,MATCH($B108,'Damage costs'!$C$18:$C$70,0))/1000,CN57*INDEX('Damage costs'!$AB$18:$AB$70,MATCH($B108,'Damage costs'!$C$18:$C$70,0))/1000),"")</f>
        <v/>
      </c>
      <c r="CO108" s="59" t="str">
        <f>IFERROR(IF(OR($C$110=FALSE,LEFT($B108,3)&lt;&gt;"NOX"),CO57*INDEX('Damage costs'!$X$18:$X$70,MATCH($B108,'Damage costs'!$C$18:$C$70,0))/1000,CO57*INDEX('Damage costs'!$AB$18:$AB$70,MATCH($B108,'Damage costs'!$C$18:$C$70,0))/1000),"")</f>
        <v/>
      </c>
      <c r="CP108" s="59" t="str">
        <f>IFERROR(IF(OR($C$110=FALSE,LEFT($B108,3)&lt;&gt;"NOX"),CP57*INDEX('Damage costs'!$X$18:$X$70,MATCH($B108,'Damage costs'!$C$18:$C$70,0))/1000,CP57*INDEX('Damage costs'!$AB$18:$AB$70,MATCH($B108,'Damage costs'!$C$18:$C$70,0))/1000),"")</f>
        <v/>
      </c>
      <c r="CQ108" s="59" t="str">
        <f>IFERROR(IF(OR($C$110=FALSE,LEFT($B108,3)&lt;&gt;"NOX"),CQ57*INDEX('Damage costs'!$X$18:$X$70,MATCH($B108,'Damage costs'!$C$18:$C$70,0))/1000,CQ57*INDEX('Damage costs'!$AB$18:$AB$70,MATCH($B108,'Damage costs'!$C$18:$C$70,0))/1000),"")</f>
        <v/>
      </c>
      <c r="CR108" s="59" t="str">
        <f>IFERROR(IF(OR($C$110=FALSE,LEFT($B108,3)&lt;&gt;"NOX"),CR57*INDEX('Damage costs'!$X$18:$X$70,MATCH($B108,'Damage costs'!$C$18:$C$70,0))/1000,CR57*INDEX('Damage costs'!$AB$18:$AB$70,MATCH($B108,'Damage costs'!$C$18:$C$70,0))/1000),"")</f>
        <v/>
      </c>
      <c r="CS108" s="59" t="str">
        <f>IFERROR(IF(OR($C$110=FALSE,LEFT($B108,3)&lt;&gt;"NOX"),CS57*INDEX('Damage costs'!$X$18:$X$70,MATCH($B108,'Damage costs'!$C$18:$C$70,0))/1000,CS57*INDEX('Damage costs'!$AB$18:$AB$70,MATCH($B108,'Damage costs'!$C$18:$C$70,0))/1000),"")</f>
        <v/>
      </c>
      <c r="CT108" s="59" t="str">
        <f>IFERROR(IF(OR($C$110=FALSE,LEFT($B108,3)&lt;&gt;"NOX"),CT57*INDEX('Damage costs'!$X$18:$X$70,MATCH($B108,'Damage costs'!$C$18:$C$70,0))/1000,CT57*INDEX('Damage costs'!$AB$18:$AB$70,MATCH($B108,'Damage costs'!$C$18:$C$70,0))/1000),"")</f>
        <v/>
      </c>
      <c r="CU108" s="59" t="str">
        <f>IFERROR(IF(OR($C$110=FALSE,LEFT($B108,3)&lt;&gt;"NOX"),CU57*INDEX('Damage costs'!$X$18:$X$70,MATCH($B108,'Damage costs'!$C$18:$C$70,0))/1000,CU57*INDEX('Damage costs'!$AB$18:$AB$70,MATCH($B108,'Damage costs'!$C$18:$C$70,0))/1000),"")</f>
        <v/>
      </c>
      <c r="CV108" s="59" t="str">
        <f>IFERROR(IF(OR($C$110=FALSE,LEFT($B108,3)&lt;&gt;"NOX"),CV57*INDEX('Damage costs'!$X$18:$X$70,MATCH($B108,'Damage costs'!$C$18:$C$70,0))/1000,CV57*INDEX('Damage costs'!$AB$18:$AB$70,MATCH($B108,'Damage costs'!$C$18:$C$70,0))/1000),"")</f>
        <v/>
      </c>
      <c r="CW108" s="59" t="str">
        <f>IFERROR(IF(OR($C$110=FALSE,LEFT($B108,3)&lt;&gt;"NOX"),CW57*INDEX('Damage costs'!$X$18:$X$70,MATCH($B108,'Damage costs'!$C$18:$C$70,0))/1000,CW57*INDEX('Damage costs'!$AB$18:$AB$70,MATCH($B108,'Damage costs'!$C$18:$C$70,0))/1000),"")</f>
        <v/>
      </c>
      <c r="CX108" s="59" t="str">
        <f>IFERROR(IF(OR($C$110=FALSE,LEFT($B108,3)&lt;&gt;"NOX"),CX57*INDEX('Damage costs'!$X$18:$X$70,MATCH($B108,'Damage costs'!$C$18:$C$70,0))/1000,CX57*INDEX('Damage costs'!$AB$18:$AB$70,MATCH($B108,'Damage costs'!$C$18:$C$70,0))/1000),"")</f>
        <v/>
      </c>
      <c r="CY108" s="59" t="str">
        <f>IFERROR(IF(OR($C$110=FALSE,LEFT($B108,3)&lt;&gt;"NOX"),CY57*INDEX('Damage costs'!$X$18:$X$70,MATCH($B108,'Damage costs'!$C$18:$C$70,0))/1000,CY57*INDEX('Damage costs'!$AB$18:$AB$70,MATCH($B108,'Damage costs'!$C$18:$C$70,0))/1000),"")</f>
        <v/>
      </c>
      <c r="CZ108" s="391"/>
    </row>
    <row r="109" spans="2:104" x14ac:dyDescent="0.25">
      <c r="B109" s="406">
        <f t="shared" si="42"/>
        <v>0</v>
      </c>
      <c r="C109" s="9" t="s">
        <v>1117</v>
      </c>
      <c r="D109" s="59" t="str">
        <f>IFERROR(IF(OR($C$110=FALSE,LEFT($B109,3)&lt;&gt;"NOX"),D58*INDEX('Damage costs'!$X$18:$X$70,MATCH($B109,'Damage costs'!$C$18:$C$70,0))/1000,D58*INDEX('Damage costs'!$AB$18:$AB$70,MATCH($B109,'Damage costs'!$C$18:$C$70,0))/1000),"")</f>
        <v/>
      </c>
      <c r="E109" s="59" t="str">
        <f>IFERROR(IF(OR($C$110=FALSE,LEFT($B109,3)&lt;&gt;"NOX"),E58*INDEX('Damage costs'!$X$18:$X$70,MATCH($B109,'Damage costs'!$C$18:$C$70,0))/1000,E58*INDEX('Damage costs'!$AB$18:$AB$70,MATCH($B109,'Damage costs'!$C$18:$C$70,0))/1000),"")</f>
        <v/>
      </c>
      <c r="F109" s="59" t="str">
        <f>IFERROR(IF(OR($C$110=FALSE,LEFT($B109,3)&lt;&gt;"NOX"),F58*INDEX('Damage costs'!$X$18:$X$70,MATCH($B109,'Damage costs'!$C$18:$C$70,0))/1000,F58*INDEX('Damage costs'!$AB$18:$AB$70,MATCH($B109,'Damage costs'!$C$18:$C$70,0))/1000),"")</f>
        <v/>
      </c>
      <c r="G109" s="59" t="str">
        <f>IFERROR(IF(OR($C$110=FALSE,LEFT($B109,3)&lt;&gt;"NOX"),G58*INDEX('Damage costs'!$X$18:$X$70,MATCH($B109,'Damage costs'!$C$18:$C$70,0))/1000,G58*INDEX('Damage costs'!$AB$18:$AB$70,MATCH($B109,'Damage costs'!$C$18:$C$70,0))/1000),"")</f>
        <v/>
      </c>
      <c r="H109" s="59" t="str">
        <f>IFERROR(IF(OR($C$110=FALSE,LEFT($B109,3)&lt;&gt;"NOX"),H58*INDEX('Damage costs'!$X$18:$X$70,MATCH($B109,'Damage costs'!$C$18:$C$70,0))/1000,H58*INDEX('Damage costs'!$AB$18:$AB$70,MATCH($B109,'Damage costs'!$C$18:$C$70,0))/1000),"")</f>
        <v/>
      </c>
      <c r="I109" s="59" t="str">
        <f>IFERROR(IF(OR($C$110=FALSE,LEFT($B109,3)&lt;&gt;"NOX"),I58*INDEX('Damage costs'!$X$18:$X$70,MATCH($B109,'Damage costs'!$C$18:$C$70,0))/1000,I58*INDEX('Damage costs'!$AB$18:$AB$70,MATCH($B109,'Damage costs'!$C$18:$C$70,0))/1000),"")</f>
        <v/>
      </c>
      <c r="J109" s="59" t="str">
        <f>IFERROR(IF(OR($C$110=FALSE,LEFT($B109,3)&lt;&gt;"NOX"),J58*INDEX('Damage costs'!$X$18:$X$70,MATCH($B109,'Damage costs'!$C$18:$C$70,0))/1000,J58*INDEX('Damage costs'!$AB$18:$AB$70,MATCH($B109,'Damage costs'!$C$18:$C$70,0))/1000),"")</f>
        <v/>
      </c>
      <c r="K109" s="59" t="str">
        <f>IFERROR(IF(OR($C$110=FALSE,LEFT($B109,3)&lt;&gt;"NOX"),K58*INDEX('Damage costs'!$X$18:$X$70,MATCH($B109,'Damage costs'!$C$18:$C$70,0))/1000,K58*INDEX('Damage costs'!$AB$18:$AB$70,MATCH($B109,'Damage costs'!$C$18:$C$70,0))/1000),"")</f>
        <v/>
      </c>
      <c r="L109" s="59" t="str">
        <f>IFERROR(IF(OR($C$110=FALSE,LEFT($B109,3)&lt;&gt;"NOX"),L58*INDEX('Damage costs'!$X$18:$X$70,MATCH($B109,'Damage costs'!$C$18:$C$70,0))/1000,L58*INDEX('Damage costs'!$AB$18:$AB$70,MATCH($B109,'Damage costs'!$C$18:$C$70,0))/1000),"")</f>
        <v/>
      </c>
      <c r="M109" s="59" t="str">
        <f>IFERROR(IF(OR($C$110=FALSE,LEFT($B109,3)&lt;&gt;"NOX"),M58*INDEX('Damage costs'!$X$18:$X$70,MATCH($B109,'Damage costs'!$C$18:$C$70,0))/1000,M58*INDEX('Damage costs'!$AB$18:$AB$70,MATCH($B109,'Damage costs'!$C$18:$C$70,0))/1000),"")</f>
        <v/>
      </c>
      <c r="N109" s="59" t="str">
        <f>IFERROR(IF(OR($C$110=FALSE,LEFT($B109,3)&lt;&gt;"NOX"),N58*INDEX('Damage costs'!$X$18:$X$70,MATCH($B109,'Damage costs'!$C$18:$C$70,0))/1000,N58*INDEX('Damage costs'!$AB$18:$AB$70,MATCH($B109,'Damage costs'!$C$18:$C$70,0))/1000),"")</f>
        <v/>
      </c>
      <c r="O109" s="59" t="str">
        <f>IFERROR(IF(OR($C$110=FALSE,LEFT($B109,3)&lt;&gt;"NOX"),O58*INDEX('Damage costs'!$X$18:$X$70,MATCH($B109,'Damage costs'!$C$18:$C$70,0))/1000,O58*INDEX('Damage costs'!$AB$18:$AB$70,MATCH($B109,'Damage costs'!$C$18:$C$70,0))/1000),"")</f>
        <v/>
      </c>
      <c r="P109" s="59" t="str">
        <f>IFERROR(IF(OR($C$110=FALSE,LEFT($B109,3)&lt;&gt;"NOX"),P58*INDEX('Damage costs'!$X$18:$X$70,MATCH($B109,'Damage costs'!$C$18:$C$70,0))/1000,P58*INDEX('Damage costs'!$AB$18:$AB$70,MATCH($B109,'Damage costs'!$C$18:$C$70,0))/1000),"")</f>
        <v/>
      </c>
      <c r="Q109" s="59" t="str">
        <f>IFERROR(IF(OR($C$110=FALSE,LEFT($B109,3)&lt;&gt;"NOX"),Q58*INDEX('Damage costs'!$X$18:$X$70,MATCH($B109,'Damage costs'!$C$18:$C$70,0))/1000,Q58*INDEX('Damage costs'!$AB$18:$AB$70,MATCH($B109,'Damage costs'!$C$18:$C$70,0))/1000),"")</f>
        <v/>
      </c>
      <c r="R109" s="59" t="str">
        <f>IFERROR(IF(OR($C$110=FALSE,LEFT($B109,3)&lt;&gt;"NOX"),R58*INDEX('Damage costs'!$X$18:$X$70,MATCH($B109,'Damage costs'!$C$18:$C$70,0))/1000,R58*INDEX('Damage costs'!$AB$18:$AB$70,MATCH($B109,'Damage costs'!$C$18:$C$70,0))/1000),"")</f>
        <v/>
      </c>
      <c r="S109" s="59" t="str">
        <f>IFERROR(IF(OR($C$110=FALSE,LEFT($B109,3)&lt;&gt;"NOX"),S58*INDEX('Damage costs'!$X$18:$X$70,MATCH($B109,'Damage costs'!$C$18:$C$70,0))/1000,S58*INDEX('Damage costs'!$AB$18:$AB$70,MATCH($B109,'Damage costs'!$C$18:$C$70,0))/1000),"")</f>
        <v/>
      </c>
      <c r="T109" s="59" t="str">
        <f>IFERROR(IF(OR($C$110=FALSE,LEFT($B109,3)&lt;&gt;"NOX"),T58*INDEX('Damage costs'!$X$18:$X$70,MATCH($B109,'Damage costs'!$C$18:$C$70,0))/1000,T58*INDEX('Damage costs'!$AB$18:$AB$70,MATCH($B109,'Damage costs'!$C$18:$C$70,0))/1000),"")</f>
        <v/>
      </c>
      <c r="U109" s="59" t="str">
        <f>IFERROR(IF(OR($C$110=FALSE,LEFT($B109,3)&lt;&gt;"NOX"),U58*INDEX('Damage costs'!$X$18:$X$70,MATCH($B109,'Damage costs'!$C$18:$C$70,0))/1000,U58*INDEX('Damage costs'!$AB$18:$AB$70,MATCH($B109,'Damage costs'!$C$18:$C$70,0))/1000),"")</f>
        <v/>
      </c>
      <c r="V109" s="59" t="str">
        <f>IFERROR(IF(OR($C$110=FALSE,LEFT($B109,3)&lt;&gt;"NOX"),V58*INDEX('Damage costs'!$X$18:$X$70,MATCH($B109,'Damage costs'!$C$18:$C$70,0))/1000,V58*INDEX('Damage costs'!$AB$18:$AB$70,MATCH($B109,'Damage costs'!$C$18:$C$70,0))/1000),"")</f>
        <v/>
      </c>
      <c r="W109" s="59" t="str">
        <f>IFERROR(IF(OR($C$110=FALSE,LEFT($B109,3)&lt;&gt;"NOX"),W58*INDEX('Damage costs'!$X$18:$X$70,MATCH($B109,'Damage costs'!$C$18:$C$70,0))/1000,W58*INDEX('Damage costs'!$AB$18:$AB$70,MATCH($B109,'Damage costs'!$C$18:$C$70,0))/1000),"")</f>
        <v/>
      </c>
      <c r="X109" s="59" t="str">
        <f>IFERROR(IF(OR($C$110=FALSE,LEFT($B109,3)&lt;&gt;"NOX"),X58*INDEX('Damage costs'!$X$18:$X$70,MATCH($B109,'Damage costs'!$C$18:$C$70,0))/1000,X58*INDEX('Damage costs'!$AB$18:$AB$70,MATCH($B109,'Damage costs'!$C$18:$C$70,0))/1000),"")</f>
        <v/>
      </c>
      <c r="Y109" s="59" t="str">
        <f>IFERROR(IF(OR($C$110=FALSE,LEFT($B109,3)&lt;&gt;"NOX"),Y58*INDEX('Damage costs'!$X$18:$X$70,MATCH($B109,'Damage costs'!$C$18:$C$70,0))/1000,Y58*INDEX('Damage costs'!$AB$18:$AB$70,MATCH($B109,'Damage costs'!$C$18:$C$70,0))/1000),"")</f>
        <v/>
      </c>
      <c r="Z109" s="59" t="str">
        <f>IFERROR(IF(OR($C$110=FALSE,LEFT($B109,3)&lt;&gt;"NOX"),Z58*INDEX('Damage costs'!$X$18:$X$70,MATCH($B109,'Damage costs'!$C$18:$C$70,0))/1000,Z58*INDEX('Damage costs'!$AB$18:$AB$70,MATCH($B109,'Damage costs'!$C$18:$C$70,0))/1000),"")</f>
        <v/>
      </c>
      <c r="AA109" s="59" t="str">
        <f>IFERROR(IF(OR($C$110=FALSE,LEFT($B109,3)&lt;&gt;"NOX"),AA58*INDEX('Damage costs'!$X$18:$X$70,MATCH($B109,'Damage costs'!$C$18:$C$70,0))/1000,AA58*INDEX('Damage costs'!$AB$18:$AB$70,MATCH($B109,'Damage costs'!$C$18:$C$70,0))/1000),"")</f>
        <v/>
      </c>
      <c r="AB109" s="59" t="str">
        <f>IFERROR(IF(OR($C$110=FALSE,LEFT($B109,3)&lt;&gt;"NOX"),AB58*INDEX('Damage costs'!$X$18:$X$70,MATCH($B109,'Damage costs'!$C$18:$C$70,0))/1000,AB58*INDEX('Damage costs'!$AB$18:$AB$70,MATCH($B109,'Damage costs'!$C$18:$C$70,0))/1000),"")</f>
        <v/>
      </c>
      <c r="AC109" s="59" t="str">
        <f>IFERROR(IF(OR($C$110=FALSE,LEFT($B109,3)&lt;&gt;"NOX"),AC58*INDEX('Damage costs'!$X$18:$X$70,MATCH($B109,'Damage costs'!$C$18:$C$70,0))/1000,AC58*INDEX('Damage costs'!$AB$18:$AB$70,MATCH($B109,'Damage costs'!$C$18:$C$70,0))/1000),"")</f>
        <v/>
      </c>
      <c r="AD109" s="59" t="str">
        <f>IFERROR(IF(OR($C$110=FALSE,LEFT($B109,3)&lt;&gt;"NOX"),AD58*INDEX('Damage costs'!$X$18:$X$70,MATCH($B109,'Damage costs'!$C$18:$C$70,0))/1000,AD58*INDEX('Damage costs'!$AB$18:$AB$70,MATCH($B109,'Damage costs'!$C$18:$C$70,0))/1000),"")</f>
        <v/>
      </c>
      <c r="AE109" s="59" t="str">
        <f>IFERROR(IF(OR($C$110=FALSE,LEFT($B109,3)&lt;&gt;"NOX"),AE58*INDEX('Damage costs'!$X$18:$X$70,MATCH($B109,'Damage costs'!$C$18:$C$70,0))/1000,AE58*INDEX('Damage costs'!$AB$18:$AB$70,MATCH($B109,'Damage costs'!$C$18:$C$70,0))/1000),"")</f>
        <v/>
      </c>
      <c r="AF109" s="59" t="str">
        <f>IFERROR(IF(OR($C$110=FALSE,LEFT($B109,3)&lt;&gt;"NOX"),AF58*INDEX('Damage costs'!$X$18:$X$70,MATCH($B109,'Damage costs'!$C$18:$C$70,0))/1000,AF58*INDEX('Damage costs'!$AB$18:$AB$70,MATCH($B109,'Damage costs'!$C$18:$C$70,0))/1000),"")</f>
        <v/>
      </c>
      <c r="AG109" s="59" t="str">
        <f>IFERROR(IF(OR($C$110=FALSE,LEFT($B109,3)&lt;&gt;"NOX"),AG58*INDEX('Damage costs'!$X$18:$X$70,MATCH($B109,'Damage costs'!$C$18:$C$70,0))/1000,AG58*INDEX('Damage costs'!$AB$18:$AB$70,MATCH($B109,'Damage costs'!$C$18:$C$70,0))/1000),"")</f>
        <v/>
      </c>
      <c r="AH109" s="59" t="str">
        <f>IFERROR(IF(OR($C$110=FALSE,LEFT($B109,3)&lt;&gt;"NOX"),AH58*INDEX('Damage costs'!$X$18:$X$70,MATCH($B109,'Damage costs'!$C$18:$C$70,0))/1000,AH58*INDEX('Damage costs'!$AB$18:$AB$70,MATCH($B109,'Damage costs'!$C$18:$C$70,0))/1000),"")</f>
        <v/>
      </c>
      <c r="AI109" s="59" t="str">
        <f>IFERROR(IF(OR($C$110=FALSE,LEFT($B109,3)&lt;&gt;"NOX"),AI58*INDEX('Damage costs'!$X$18:$X$70,MATCH($B109,'Damage costs'!$C$18:$C$70,0))/1000,AI58*INDEX('Damage costs'!$AB$18:$AB$70,MATCH($B109,'Damage costs'!$C$18:$C$70,0))/1000),"")</f>
        <v/>
      </c>
      <c r="AJ109" s="59" t="str">
        <f>IFERROR(IF(OR($C$110=FALSE,LEFT($B109,3)&lt;&gt;"NOX"),AJ58*INDEX('Damage costs'!$X$18:$X$70,MATCH($B109,'Damage costs'!$C$18:$C$70,0))/1000,AJ58*INDEX('Damage costs'!$AB$18:$AB$70,MATCH($B109,'Damage costs'!$C$18:$C$70,0))/1000),"")</f>
        <v/>
      </c>
      <c r="AK109" s="59" t="str">
        <f>IFERROR(IF(OR($C$110=FALSE,LEFT($B109,3)&lt;&gt;"NOX"),AK58*INDEX('Damage costs'!$X$18:$X$70,MATCH($B109,'Damage costs'!$C$18:$C$70,0))/1000,AK58*INDEX('Damage costs'!$AB$18:$AB$70,MATCH($B109,'Damage costs'!$C$18:$C$70,0))/1000),"")</f>
        <v/>
      </c>
      <c r="AL109" s="59" t="str">
        <f>IFERROR(IF(OR($C$110=FALSE,LEFT($B109,3)&lt;&gt;"NOX"),AL58*INDEX('Damage costs'!$X$18:$X$70,MATCH($B109,'Damage costs'!$C$18:$C$70,0))/1000,AL58*INDEX('Damage costs'!$AB$18:$AB$70,MATCH($B109,'Damage costs'!$C$18:$C$70,0))/1000),"")</f>
        <v/>
      </c>
      <c r="AM109" s="59" t="str">
        <f>IFERROR(IF(OR($C$110=FALSE,LEFT($B109,3)&lt;&gt;"NOX"),AM58*INDEX('Damage costs'!$X$18:$X$70,MATCH($B109,'Damage costs'!$C$18:$C$70,0))/1000,AM58*INDEX('Damage costs'!$AB$18:$AB$70,MATCH($B109,'Damage costs'!$C$18:$C$70,0))/1000),"")</f>
        <v/>
      </c>
      <c r="AN109" s="59" t="str">
        <f>IFERROR(IF(OR($C$110=FALSE,LEFT($B109,3)&lt;&gt;"NOX"),AN58*INDEX('Damage costs'!$X$18:$X$70,MATCH($B109,'Damage costs'!$C$18:$C$70,0))/1000,AN58*INDEX('Damage costs'!$AB$18:$AB$70,MATCH($B109,'Damage costs'!$C$18:$C$70,0))/1000),"")</f>
        <v/>
      </c>
      <c r="AO109" s="59" t="str">
        <f>IFERROR(IF(OR($C$110=FALSE,LEFT($B109,3)&lt;&gt;"NOX"),AO58*INDEX('Damage costs'!$X$18:$X$70,MATCH($B109,'Damage costs'!$C$18:$C$70,0))/1000,AO58*INDEX('Damage costs'!$AB$18:$AB$70,MATCH($B109,'Damage costs'!$C$18:$C$70,0))/1000),"")</f>
        <v/>
      </c>
      <c r="AP109" s="59" t="str">
        <f>IFERROR(IF(OR($C$110=FALSE,LEFT($B109,3)&lt;&gt;"NOX"),AP58*INDEX('Damage costs'!$X$18:$X$70,MATCH($B109,'Damage costs'!$C$18:$C$70,0))/1000,AP58*INDEX('Damage costs'!$AB$18:$AB$70,MATCH($B109,'Damage costs'!$C$18:$C$70,0))/1000),"")</f>
        <v/>
      </c>
      <c r="AQ109" s="59" t="str">
        <f>IFERROR(IF(OR($C$110=FALSE,LEFT($B109,3)&lt;&gt;"NOX"),AQ58*INDEX('Damage costs'!$X$18:$X$70,MATCH($B109,'Damage costs'!$C$18:$C$70,0))/1000,AQ58*INDEX('Damage costs'!$AB$18:$AB$70,MATCH($B109,'Damage costs'!$C$18:$C$70,0))/1000),"")</f>
        <v/>
      </c>
      <c r="AR109" s="59" t="str">
        <f>IFERROR(IF(OR($C$110=FALSE,LEFT($B109,3)&lt;&gt;"NOX"),AR58*INDEX('Damage costs'!$X$18:$X$70,MATCH($B109,'Damage costs'!$C$18:$C$70,0))/1000,AR58*INDEX('Damage costs'!$AB$18:$AB$70,MATCH($B109,'Damage costs'!$C$18:$C$70,0))/1000),"")</f>
        <v/>
      </c>
      <c r="AS109" s="59" t="str">
        <f>IFERROR(IF(OR($C$110=FALSE,LEFT($B109,3)&lt;&gt;"NOX"),AS58*INDEX('Damage costs'!$X$18:$X$70,MATCH($B109,'Damage costs'!$C$18:$C$70,0))/1000,AS58*INDEX('Damage costs'!$AB$18:$AB$70,MATCH($B109,'Damage costs'!$C$18:$C$70,0))/1000),"")</f>
        <v/>
      </c>
      <c r="AT109" s="59" t="str">
        <f>IFERROR(IF(OR($C$110=FALSE,LEFT($B109,3)&lt;&gt;"NOX"),AT58*INDEX('Damage costs'!$X$18:$X$70,MATCH($B109,'Damage costs'!$C$18:$C$70,0))/1000,AT58*INDEX('Damage costs'!$AB$18:$AB$70,MATCH($B109,'Damage costs'!$C$18:$C$70,0))/1000),"")</f>
        <v/>
      </c>
      <c r="AU109" s="59" t="str">
        <f>IFERROR(IF(OR($C$110=FALSE,LEFT($B109,3)&lt;&gt;"NOX"),AU58*INDEX('Damage costs'!$X$18:$X$70,MATCH($B109,'Damage costs'!$C$18:$C$70,0))/1000,AU58*INDEX('Damage costs'!$AB$18:$AB$70,MATCH($B109,'Damage costs'!$C$18:$C$70,0))/1000),"")</f>
        <v/>
      </c>
      <c r="AV109" s="59" t="str">
        <f>IFERROR(IF(OR($C$110=FALSE,LEFT($B109,3)&lt;&gt;"NOX"),AV58*INDEX('Damage costs'!$X$18:$X$70,MATCH($B109,'Damage costs'!$C$18:$C$70,0))/1000,AV58*INDEX('Damage costs'!$AB$18:$AB$70,MATCH($B109,'Damage costs'!$C$18:$C$70,0))/1000),"")</f>
        <v/>
      </c>
      <c r="AW109" s="59" t="str">
        <f>IFERROR(IF(OR($C$110=FALSE,LEFT($B109,3)&lt;&gt;"NOX"),AW58*INDEX('Damage costs'!$X$18:$X$70,MATCH($B109,'Damage costs'!$C$18:$C$70,0))/1000,AW58*INDEX('Damage costs'!$AB$18:$AB$70,MATCH($B109,'Damage costs'!$C$18:$C$70,0))/1000),"")</f>
        <v/>
      </c>
      <c r="AX109" s="59" t="str">
        <f>IFERROR(IF(OR($C$110=FALSE,LEFT($B109,3)&lt;&gt;"NOX"),AX58*INDEX('Damage costs'!$X$18:$X$70,MATCH($B109,'Damage costs'!$C$18:$C$70,0))/1000,AX58*INDEX('Damage costs'!$AB$18:$AB$70,MATCH($B109,'Damage costs'!$C$18:$C$70,0))/1000),"")</f>
        <v/>
      </c>
      <c r="AY109" s="59" t="str">
        <f>IFERROR(IF(OR($C$110=FALSE,LEFT($B109,3)&lt;&gt;"NOX"),AY58*INDEX('Damage costs'!$X$18:$X$70,MATCH($B109,'Damage costs'!$C$18:$C$70,0))/1000,AY58*INDEX('Damage costs'!$AB$18:$AB$70,MATCH($B109,'Damage costs'!$C$18:$C$70,0))/1000),"")</f>
        <v/>
      </c>
      <c r="AZ109" s="59" t="str">
        <f>IFERROR(IF(OR($C$110=FALSE,LEFT($B109,3)&lt;&gt;"NOX"),AZ58*INDEX('Damage costs'!$X$18:$X$70,MATCH($B109,'Damage costs'!$C$18:$C$70,0))/1000,AZ58*INDEX('Damage costs'!$AB$18:$AB$70,MATCH($B109,'Damage costs'!$C$18:$C$70,0))/1000),"")</f>
        <v/>
      </c>
      <c r="BA109" s="59" t="str">
        <f>IFERROR(IF(OR($C$110=FALSE,LEFT($B109,3)&lt;&gt;"NOX"),BA58*INDEX('Damage costs'!$X$18:$X$70,MATCH($B109,'Damage costs'!$C$18:$C$70,0))/1000,BA58*INDEX('Damage costs'!$AB$18:$AB$70,MATCH($B109,'Damage costs'!$C$18:$C$70,0))/1000),"")</f>
        <v/>
      </c>
      <c r="BB109" s="59" t="str">
        <f>IFERROR(IF(OR($C$110=FALSE,LEFT($B109,3)&lt;&gt;"NOX"),BB58*INDEX('Damage costs'!$X$18:$X$70,MATCH($B109,'Damage costs'!$C$18:$C$70,0))/1000,BB58*INDEX('Damage costs'!$AB$18:$AB$70,MATCH($B109,'Damage costs'!$C$18:$C$70,0))/1000),"")</f>
        <v/>
      </c>
      <c r="BC109" s="59" t="str">
        <f>IFERROR(IF(OR($C$110=FALSE,LEFT($B109,3)&lt;&gt;"NOX"),BC58*INDEX('Damage costs'!$X$18:$X$70,MATCH($B109,'Damage costs'!$C$18:$C$70,0))/1000,BC58*INDEX('Damage costs'!$AB$18:$AB$70,MATCH($B109,'Damage costs'!$C$18:$C$70,0))/1000),"")</f>
        <v/>
      </c>
      <c r="BD109" s="59" t="str">
        <f>IFERROR(IF(OR($C$110=FALSE,LEFT($B109,3)&lt;&gt;"NOX"),BD58*INDEX('Damage costs'!$X$18:$X$70,MATCH($B109,'Damage costs'!$C$18:$C$70,0))/1000,BD58*INDEX('Damage costs'!$AB$18:$AB$70,MATCH($B109,'Damage costs'!$C$18:$C$70,0))/1000),"")</f>
        <v/>
      </c>
      <c r="BE109" s="59" t="str">
        <f>IFERROR(IF(OR($C$110=FALSE,LEFT($B109,3)&lt;&gt;"NOX"),BE58*INDEX('Damage costs'!$X$18:$X$70,MATCH($B109,'Damage costs'!$C$18:$C$70,0))/1000,BE58*INDEX('Damage costs'!$AB$18:$AB$70,MATCH($B109,'Damage costs'!$C$18:$C$70,0))/1000),"")</f>
        <v/>
      </c>
      <c r="BF109" s="59" t="str">
        <f>IFERROR(IF(OR($C$110=FALSE,LEFT($B109,3)&lt;&gt;"NOX"),BF58*INDEX('Damage costs'!$X$18:$X$70,MATCH($B109,'Damage costs'!$C$18:$C$70,0))/1000,BF58*INDEX('Damage costs'!$AB$18:$AB$70,MATCH($B109,'Damage costs'!$C$18:$C$70,0))/1000),"")</f>
        <v/>
      </c>
      <c r="BG109" s="59" t="str">
        <f>IFERROR(IF(OR($C$110=FALSE,LEFT($B109,3)&lt;&gt;"NOX"),BG58*INDEX('Damage costs'!$X$18:$X$70,MATCH($B109,'Damage costs'!$C$18:$C$70,0))/1000,BG58*INDEX('Damage costs'!$AB$18:$AB$70,MATCH($B109,'Damage costs'!$C$18:$C$70,0))/1000),"")</f>
        <v/>
      </c>
      <c r="BH109" s="59" t="str">
        <f>IFERROR(IF(OR($C$110=FALSE,LEFT($B109,3)&lt;&gt;"NOX"),BH58*INDEX('Damage costs'!$X$18:$X$70,MATCH($B109,'Damage costs'!$C$18:$C$70,0))/1000,BH58*INDEX('Damage costs'!$AB$18:$AB$70,MATCH($B109,'Damage costs'!$C$18:$C$70,0))/1000),"")</f>
        <v/>
      </c>
      <c r="BI109" s="59" t="str">
        <f>IFERROR(IF(OR($C$110=FALSE,LEFT($B109,3)&lt;&gt;"NOX"),BI58*INDEX('Damage costs'!$X$18:$X$70,MATCH($B109,'Damage costs'!$C$18:$C$70,0))/1000,BI58*INDEX('Damage costs'!$AB$18:$AB$70,MATCH($B109,'Damage costs'!$C$18:$C$70,0))/1000),"")</f>
        <v/>
      </c>
      <c r="BJ109" s="59" t="str">
        <f>IFERROR(IF(OR($C$110=FALSE,LEFT($B109,3)&lt;&gt;"NOX"),BJ58*INDEX('Damage costs'!$X$18:$X$70,MATCH($B109,'Damage costs'!$C$18:$C$70,0))/1000,BJ58*INDEX('Damage costs'!$AB$18:$AB$70,MATCH($B109,'Damage costs'!$C$18:$C$70,0))/1000),"")</f>
        <v/>
      </c>
      <c r="BK109" s="59" t="str">
        <f>IFERROR(IF(OR($C$110=FALSE,LEFT($B109,3)&lt;&gt;"NOX"),BK58*INDEX('Damage costs'!$X$18:$X$70,MATCH($B109,'Damage costs'!$C$18:$C$70,0))/1000,BK58*INDEX('Damage costs'!$AB$18:$AB$70,MATCH($B109,'Damage costs'!$C$18:$C$70,0))/1000),"")</f>
        <v/>
      </c>
      <c r="BL109" s="59" t="str">
        <f>IFERROR(IF(OR($C$110=FALSE,LEFT($B109,3)&lt;&gt;"NOX"),BL58*INDEX('Damage costs'!$X$18:$X$70,MATCH($B109,'Damage costs'!$C$18:$C$70,0))/1000,BL58*INDEX('Damage costs'!$AB$18:$AB$70,MATCH($B109,'Damage costs'!$C$18:$C$70,0))/1000),"")</f>
        <v/>
      </c>
      <c r="BM109" s="59" t="str">
        <f>IFERROR(IF(OR($C$110=FALSE,LEFT($B109,3)&lt;&gt;"NOX"),BM58*INDEX('Damage costs'!$X$18:$X$70,MATCH($B109,'Damage costs'!$C$18:$C$70,0))/1000,BM58*INDEX('Damage costs'!$AB$18:$AB$70,MATCH($B109,'Damage costs'!$C$18:$C$70,0))/1000),"")</f>
        <v/>
      </c>
      <c r="BN109" s="59" t="str">
        <f>IFERROR(IF(OR($C$110=FALSE,LEFT($B109,3)&lt;&gt;"NOX"),BN58*INDEX('Damage costs'!$X$18:$X$70,MATCH($B109,'Damage costs'!$C$18:$C$70,0))/1000,BN58*INDEX('Damage costs'!$AB$18:$AB$70,MATCH($B109,'Damage costs'!$C$18:$C$70,0))/1000),"")</f>
        <v/>
      </c>
      <c r="BO109" s="59" t="str">
        <f>IFERROR(IF(OR($C$110=FALSE,LEFT($B109,3)&lt;&gt;"NOX"),BO58*INDEX('Damage costs'!$X$18:$X$70,MATCH($B109,'Damage costs'!$C$18:$C$70,0))/1000,BO58*INDEX('Damage costs'!$AB$18:$AB$70,MATCH($B109,'Damage costs'!$C$18:$C$70,0))/1000),"")</f>
        <v/>
      </c>
      <c r="BP109" s="59" t="str">
        <f>IFERROR(IF(OR($C$110=FALSE,LEFT($B109,3)&lt;&gt;"NOX"),BP58*INDEX('Damage costs'!$X$18:$X$70,MATCH($B109,'Damage costs'!$C$18:$C$70,0))/1000,BP58*INDEX('Damage costs'!$AB$18:$AB$70,MATCH($B109,'Damage costs'!$C$18:$C$70,0))/1000),"")</f>
        <v/>
      </c>
      <c r="BQ109" s="59" t="str">
        <f>IFERROR(IF(OR($C$110=FALSE,LEFT($B109,3)&lt;&gt;"NOX"),BQ58*INDEX('Damage costs'!$X$18:$X$70,MATCH($B109,'Damage costs'!$C$18:$C$70,0))/1000,BQ58*INDEX('Damage costs'!$AB$18:$AB$70,MATCH($B109,'Damage costs'!$C$18:$C$70,0))/1000),"")</f>
        <v/>
      </c>
      <c r="BR109" s="59" t="str">
        <f>IFERROR(IF(OR($C$110=FALSE,LEFT($B109,3)&lt;&gt;"NOX"),BR58*INDEX('Damage costs'!$X$18:$X$70,MATCH($B109,'Damage costs'!$C$18:$C$70,0))/1000,BR58*INDEX('Damage costs'!$AB$18:$AB$70,MATCH($B109,'Damage costs'!$C$18:$C$70,0))/1000),"")</f>
        <v/>
      </c>
      <c r="BS109" s="59" t="str">
        <f>IFERROR(IF(OR($C$110=FALSE,LEFT($B109,3)&lt;&gt;"NOX"),BS58*INDEX('Damage costs'!$X$18:$X$70,MATCH($B109,'Damage costs'!$C$18:$C$70,0))/1000,BS58*INDEX('Damage costs'!$AB$18:$AB$70,MATCH($B109,'Damage costs'!$C$18:$C$70,0))/1000),"")</f>
        <v/>
      </c>
      <c r="BT109" s="59" t="str">
        <f>IFERROR(IF(OR($C$110=FALSE,LEFT($B109,3)&lt;&gt;"NOX"),BT58*INDEX('Damage costs'!$X$18:$X$70,MATCH($B109,'Damage costs'!$C$18:$C$70,0))/1000,BT58*INDEX('Damage costs'!$AB$18:$AB$70,MATCH($B109,'Damage costs'!$C$18:$C$70,0))/1000),"")</f>
        <v/>
      </c>
      <c r="BU109" s="59" t="str">
        <f>IFERROR(IF(OR($C$110=FALSE,LEFT($B109,3)&lt;&gt;"NOX"),BU58*INDEX('Damage costs'!$X$18:$X$70,MATCH($B109,'Damage costs'!$C$18:$C$70,0))/1000,BU58*INDEX('Damage costs'!$AB$18:$AB$70,MATCH($B109,'Damage costs'!$C$18:$C$70,0))/1000),"")</f>
        <v/>
      </c>
      <c r="BV109" s="59" t="str">
        <f>IFERROR(IF(OR($C$110=FALSE,LEFT($B109,3)&lt;&gt;"NOX"),BV58*INDEX('Damage costs'!$X$18:$X$70,MATCH($B109,'Damage costs'!$C$18:$C$70,0))/1000,BV58*INDEX('Damage costs'!$AB$18:$AB$70,MATCH($B109,'Damage costs'!$C$18:$C$70,0))/1000),"")</f>
        <v/>
      </c>
      <c r="BW109" s="59" t="str">
        <f>IFERROR(IF(OR($C$110=FALSE,LEFT($B109,3)&lt;&gt;"NOX"),BW58*INDEX('Damage costs'!$X$18:$X$70,MATCH($B109,'Damage costs'!$C$18:$C$70,0))/1000,BW58*INDEX('Damage costs'!$AB$18:$AB$70,MATCH($B109,'Damage costs'!$C$18:$C$70,0))/1000),"")</f>
        <v/>
      </c>
      <c r="BX109" s="59" t="str">
        <f>IFERROR(IF(OR($C$110=FALSE,LEFT($B109,3)&lt;&gt;"NOX"),BX58*INDEX('Damage costs'!$X$18:$X$70,MATCH($B109,'Damage costs'!$C$18:$C$70,0))/1000,BX58*INDEX('Damage costs'!$AB$18:$AB$70,MATCH($B109,'Damage costs'!$C$18:$C$70,0))/1000),"")</f>
        <v/>
      </c>
      <c r="BY109" s="59" t="str">
        <f>IFERROR(IF(OR($C$110=FALSE,LEFT($B109,3)&lt;&gt;"NOX"),BY58*INDEX('Damage costs'!$X$18:$X$70,MATCH($B109,'Damage costs'!$C$18:$C$70,0))/1000,BY58*INDEX('Damage costs'!$AB$18:$AB$70,MATCH($B109,'Damage costs'!$C$18:$C$70,0))/1000),"")</f>
        <v/>
      </c>
      <c r="BZ109" s="59" t="str">
        <f>IFERROR(IF(OR($C$110=FALSE,LEFT($B109,3)&lt;&gt;"NOX"),BZ58*INDEX('Damage costs'!$X$18:$X$70,MATCH($B109,'Damage costs'!$C$18:$C$70,0))/1000,BZ58*INDEX('Damage costs'!$AB$18:$AB$70,MATCH($B109,'Damage costs'!$C$18:$C$70,0))/1000),"")</f>
        <v/>
      </c>
      <c r="CA109" s="59" t="str">
        <f>IFERROR(IF(OR($C$110=FALSE,LEFT($B109,3)&lt;&gt;"NOX"),CA58*INDEX('Damage costs'!$X$18:$X$70,MATCH($B109,'Damage costs'!$C$18:$C$70,0))/1000,CA58*INDEX('Damage costs'!$AB$18:$AB$70,MATCH($B109,'Damage costs'!$C$18:$C$70,0))/1000),"")</f>
        <v/>
      </c>
      <c r="CB109" s="59" t="str">
        <f>IFERROR(IF(OR($C$110=FALSE,LEFT($B109,3)&lt;&gt;"NOX"),CB58*INDEX('Damage costs'!$X$18:$X$70,MATCH($B109,'Damage costs'!$C$18:$C$70,0))/1000,CB58*INDEX('Damage costs'!$AB$18:$AB$70,MATCH($B109,'Damage costs'!$C$18:$C$70,0))/1000),"")</f>
        <v/>
      </c>
      <c r="CC109" s="59" t="str">
        <f>IFERROR(IF(OR($C$110=FALSE,LEFT($B109,3)&lt;&gt;"NOX"),CC58*INDEX('Damage costs'!$X$18:$X$70,MATCH($B109,'Damage costs'!$C$18:$C$70,0))/1000,CC58*INDEX('Damage costs'!$AB$18:$AB$70,MATCH($B109,'Damage costs'!$C$18:$C$70,0))/1000),"")</f>
        <v/>
      </c>
      <c r="CD109" s="59" t="str">
        <f>IFERROR(IF(OR($C$110=FALSE,LEFT($B109,3)&lt;&gt;"NOX"),CD58*INDEX('Damage costs'!$X$18:$X$70,MATCH($B109,'Damage costs'!$C$18:$C$70,0))/1000,CD58*INDEX('Damage costs'!$AB$18:$AB$70,MATCH($B109,'Damage costs'!$C$18:$C$70,0))/1000),"")</f>
        <v/>
      </c>
      <c r="CE109" s="59" t="str">
        <f>IFERROR(IF(OR($C$110=FALSE,LEFT($B109,3)&lt;&gt;"NOX"),CE58*INDEX('Damage costs'!$X$18:$X$70,MATCH($B109,'Damage costs'!$C$18:$C$70,0))/1000,CE58*INDEX('Damage costs'!$AB$18:$AB$70,MATCH($B109,'Damage costs'!$C$18:$C$70,0))/1000),"")</f>
        <v/>
      </c>
      <c r="CF109" s="59" t="str">
        <f>IFERROR(IF(OR($C$110=FALSE,LEFT($B109,3)&lt;&gt;"NOX"),CF58*INDEX('Damage costs'!$X$18:$X$70,MATCH($B109,'Damage costs'!$C$18:$C$70,0))/1000,CF58*INDEX('Damage costs'!$AB$18:$AB$70,MATCH($B109,'Damage costs'!$C$18:$C$70,0))/1000),"")</f>
        <v/>
      </c>
      <c r="CG109" s="59" t="str">
        <f>IFERROR(IF(OR($C$110=FALSE,LEFT($B109,3)&lt;&gt;"NOX"),CG58*INDEX('Damage costs'!$X$18:$X$70,MATCH($B109,'Damage costs'!$C$18:$C$70,0))/1000,CG58*INDEX('Damage costs'!$AB$18:$AB$70,MATCH($B109,'Damage costs'!$C$18:$C$70,0))/1000),"")</f>
        <v/>
      </c>
      <c r="CH109" s="59" t="str">
        <f>IFERROR(IF(OR($C$110=FALSE,LEFT($B109,3)&lt;&gt;"NOX"),CH58*INDEX('Damage costs'!$X$18:$X$70,MATCH($B109,'Damage costs'!$C$18:$C$70,0))/1000,CH58*INDEX('Damage costs'!$AB$18:$AB$70,MATCH($B109,'Damage costs'!$C$18:$C$70,0))/1000),"")</f>
        <v/>
      </c>
      <c r="CI109" s="59" t="str">
        <f>IFERROR(IF(OR($C$110=FALSE,LEFT($B109,3)&lt;&gt;"NOX"),CI58*INDEX('Damage costs'!$X$18:$X$70,MATCH($B109,'Damage costs'!$C$18:$C$70,0))/1000,CI58*INDEX('Damage costs'!$AB$18:$AB$70,MATCH($B109,'Damage costs'!$C$18:$C$70,0))/1000),"")</f>
        <v/>
      </c>
      <c r="CJ109" s="59" t="str">
        <f>IFERROR(IF(OR($C$110=FALSE,LEFT($B109,3)&lt;&gt;"NOX"),CJ58*INDEX('Damage costs'!$X$18:$X$70,MATCH($B109,'Damage costs'!$C$18:$C$70,0))/1000,CJ58*INDEX('Damage costs'!$AB$18:$AB$70,MATCH($B109,'Damage costs'!$C$18:$C$70,0))/1000),"")</f>
        <v/>
      </c>
      <c r="CK109" s="59" t="str">
        <f>IFERROR(IF(OR($C$110=FALSE,LEFT($B109,3)&lt;&gt;"NOX"),CK58*INDEX('Damage costs'!$X$18:$X$70,MATCH($B109,'Damage costs'!$C$18:$C$70,0))/1000,CK58*INDEX('Damage costs'!$AB$18:$AB$70,MATCH($B109,'Damage costs'!$C$18:$C$70,0))/1000),"")</f>
        <v/>
      </c>
      <c r="CL109" s="59" t="str">
        <f>IFERROR(IF(OR($C$110=FALSE,LEFT($B109,3)&lt;&gt;"NOX"),CL58*INDEX('Damage costs'!$X$18:$X$70,MATCH($B109,'Damage costs'!$C$18:$C$70,0))/1000,CL58*INDEX('Damage costs'!$AB$18:$AB$70,MATCH($B109,'Damage costs'!$C$18:$C$70,0))/1000),"")</f>
        <v/>
      </c>
      <c r="CM109" s="59" t="str">
        <f>IFERROR(IF(OR($C$110=FALSE,LEFT($B109,3)&lt;&gt;"NOX"),CM58*INDEX('Damage costs'!$X$18:$X$70,MATCH($B109,'Damage costs'!$C$18:$C$70,0))/1000,CM58*INDEX('Damage costs'!$AB$18:$AB$70,MATCH($B109,'Damage costs'!$C$18:$C$70,0))/1000),"")</f>
        <v/>
      </c>
      <c r="CN109" s="59" t="str">
        <f>IFERROR(IF(OR($C$110=FALSE,LEFT($B109,3)&lt;&gt;"NOX"),CN58*INDEX('Damage costs'!$X$18:$X$70,MATCH($B109,'Damage costs'!$C$18:$C$70,0))/1000,CN58*INDEX('Damage costs'!$AB$18:$AB$70,MATCH($B109,'Damage costs'!$C$18:$C$70,0))/1000),"")</f>
        <v/>
      </c>
      <c r="CO109" s="59" t="str">
        <f>IFERROR(IF(OR($C$110=FALSE,LEFT($B109,3)&lt;&gt;"NOX"),CO58*INDEX('Damage costs'!$X$18:$X$70,MATCH($B109,'Damage costs'!$C$18:$C$70,0))/1000,CO58*INDEX('Damage costs'!$AB$18:$AB$70,MATCH($B109,'Damage costs'!$C$18:$C$70,0))/1000),"")</f>
        <v/>
      </c>
      <c r="CP109" s="59" t="str">
        <f>IFERROR(IF(OR($C$110=FALSE,LEFT($B109,3)&lt;&gt;"NOX"),CP58*INDEX('Damage costs'!$X$18:$X$70,MATCH($B109,'Damage costs'!$C$18:$C$70,0))/1000,CP58*INDEX('Damage costs'!$AB$18:$AB$70,MATCH($B109,'Damage costs'!$C$18:$C$70,0))/1000),"")</f>
        <v/>
      </c>
      <c r="CQ109" s="59" t="str">
        <f>IFERROR(IF(OR($C$110=FALSE,LEFT($B109,3)&lt;&gt;"NOX"),CQ58*INDEX('Damage costs'!$X$18:$X$70,MATCH($B109,'Damage costs'!$C$18:$C$70,0))/1000,CQ58*INDEX('Damage costs'!$AB$18:$AB$70,MATCH($B109,'Damage costs'!$C$18:$C$70,0))/1000),"")</f>
        <v/>
      </c>
      <c r="CR109" s="59" t="str">
        <f>IFERROR(IF(OR($C$110=FALSE,LEFT($B109,3)&lt;&gt;"NOX"),CR58*INDEX('Damage costs'!$X$18:$X$70,MATCH($B109,'Damage costs'!$C$18:$C$70,0))/1000,CR58*INDEX('Damage costs'!$AB$18:$AB$70,MATCH($B109,'Damage costs'!$C$18:$C$70,0))/1000),"")</f>
        <v/>
      </c>
      <c r="CS109" s="59" t="str">
        <f>IFERROR(IF(OR($C$110=FALSE,LEFT($B109,3)&lt;&gt;"NOX"),CS58*INDEX('Damage costs'!$X$18:$X$70,MATCH($B109,'Damage costs'!$C$18:$C$70,0))/1000,CS58*INDEX('Damage costs'!$AB$18:$AB$70,MATCH($B109,'Damage costs'!$C$18:$C$70,0))/1000),"")</f>
        <v/>
      </c>
      <c r="CT109" s="59" t="str">
        <f>IFERROR(IF(OR($C$110=FALSE,LEFT($B109,3)&lt;&gt;"NOX"),CT58*INDEX('Damage costs'!$X$18:$X$70,MATCH($B109,'Damage costs'!$C$18:$C$70,0))/1000,CT58*INDEX('Damage costs'!$AB$18:$AB$70,MATCH($B109,'Damage costs'!$C$18:$C$70,0))/1000),"")</f>
        <v/>
      </c>
      <c r="CU109" s="59" t="str">
        <f>IFERROR(IF(OR($C$110=FALSE,LEFT($B109,3)&lt;&gt;"NOX"),CU58*INDEX('Damage costs'!$X$18:$X$70,MATCH($B109,'Damage costs'!$C$18:$C$70,0))/1000,CU58*INDEX('Damage costs'!$AB$18:$AB$70,MATCH($B109,'Damage costs'!$C$18:$C$70,0))/1000),"")</f>
        <v/>
      </c>
      <c r="CV109" s="59" t="str">
        <f>IFERROR(IF(OR($C$110=FALSE,LEFT($B109,3)&lt;&gt;"NOX"),CV58*INDEX('Damage costs'!$X$18:$X$70,MATCH($B109,'Damage costs'!$C$18:$C$70,0))/1000,CV58*INDEX('Damage costs'!$AB$18:$AB$70,MATCH($B109,'Damage costs'!$C$18:$C$70,0))/1000),"")</f>
        <v/>
      </c>
      <c r="CW109" s="59" t="str">
        <f>IFERROR(IF(OR($C$110=FALSE,LEFT($B109,3)&lt;&gt;"NOX"),CW58*INDEX('Damage costs'!$X$18:$X$70,MATCH($B109,'Damage costs'!$C$18:$C$70,0))/1000,CW58*INDEX('Damage costs'!$AB$18:$AB$70,MATCH($B109,'Damage costs'!$C$18:$C$70,0))/1000),"")</f>
        <v/>
      </c>
      <c r="CX109" s="59" t="str">
        <f>IFERROR(IF(OR($C$110=FALSE,LEFT($B109,3)&lt;&gt;"NOX"),CX58*INDEX('Damage costs'!$X$18:$X$70,MATCH($B109,'Damage costs'!$C$18:$C$70,0))/1000,CX58*INDEX('Damage costs'!$AB$18:$AB$70,MATCH($B109,'Damage costs'!$C$18:$C$70,0))/1000),"")</f>
        <v/>
      </c>
      <c r="CY109" s="59" t="str">
        <f>IFERROR(IF(OR($C$110=FALSE,LEFT($B109,3)&lt;&gt;"NOX"),CY58*INDEX('Damage costs'!$X$18:$X$70,MATCH($B109,'Damage costs'!$C$18:$C$70,0))/1000,CY58*INDEX('Damage costs'!$AB$18:$AB$70,MATCH($B109,'Damage costs'!$C$18:$C$70,0))/1000),"")</f>
        <v/>
      </c>
      <c r="CZ109" s="391"/>
    </row>
    <row r="110" spans="2:104" x14ac:dyDescent="0.25">
      <c r="B110" s="406" t="s">
        <v>618</v>
      </c>
      <c r="C110" s="553" t="b">
        <f>IF(OR(LEFT(B104,4)="PM10",LEFT(B105,4)="PM10",LEFT(B106,4)="PM10",LEFT(B107,4)="PM10",LEFT(B108,4)="PM10",LEFT(B109,4)="PM10"),TRUE,FALSE)</f>
        <v>0</v>
      </c>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391"/>
    </row>
    <row r="111" spans="2:104" x14ac:dyDescent="0.25">
      <c r="B111" s="392"/>
      <c r="C111" s="390"/>
      <c r="D111" s="50"/>
      <c r="E111" s="50"/>
      <c r="F111" s="50"/>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391"/>
    </row>
    <row r="112" spans="2:104" x14ac:dyDescent="0.25">
      <c r="B112" s="393" t="s">
        <v>405</v>
      </c>
      <c r="C112" s="390" t="s">
        <v>404</v>
      </c>
      <c r="D112" s="60">
        <f>'Discount and deflators'!$H$5</f>
        <v>0.02</v>
      </c>
      <c r="E112" s="50"/>
      <c r="F112" s="50"/>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391"/>
    </row>
    <row r="113" spans="2:104" x14ac:dyDescent="0.25">
      <c r="B113" s="393" t="s">
        <v>406</v>
      </c>
      <c r="C113" s="390"/>
      <c r="D113" s="59">
        <f>IF(D$6=0,0,(1+$D112)^(D$6-'Data Input - General'!$F$22))</f>
        <v>0</v>
      </c>
      <c r="E113" s="59">
        <f>IF(E$6=0,0,(1+$D112)^(E$6-'Data Input - General'!$F$22))</f>
        <v>0</v>
      </c>
      <c r="F113" s="59">
        <f>IF(F$6=0,0,(1+$D112)^(F$6-'Data Input - General'!$F$22))</f>
        <v>0</v>
      </c>
      <c r="G113" s="59">
        <f>IF(G$6=0,0,(1+$D112)^(G$6-'Data Input - General'!$F$22))</f>
        <v>0</v>
      </c>
      <c r="H113" s="59">
        <f>IF(H$6=0,0,(1+$D112)^(H$6-'Data Input - General'!$F$22))</f>
        <v>0</v>
      </c>
      <c r="I113" s="59">
        <f>IF(I$6=0,0,(1+$D112)^(I$6-'Data Input - General'!$F$22))</f>
        <v>0</v>
      </c>
      <c r="J113" s="59">
        <f>IF(J$6=0,0,(1+$D112)^(J$6-'Data Input - General'!$F$22))</f>
        <v>0</v>
      </c>
      <c r="K113" s="59">
        <f>IF(K$6=0,0,(1+$D112)^(K$6-'Data Input - General'!$F$22))</f>
        <v>0</v>
      </c>
      <c r="L113" s="59">
        <f>IF(L$6=0,0,(1+$D112)^(L$6-'Data Input - General'!$F$22))</f>
        <v>0</v>
      </c>
      <c r="M113" s="59">
        <f>IF(M$6=0,0,(1+$D112)^(M$6-'Data Input - General'!$F$22))</f>
        <v>0</v>
      </c>
      <c r="N113" s="59">
        <f>IF(N$6=0,0,(1+$D112)^(N$6-'Data Input - General'!$F$22))</f>
        <v>0</v>
      </c>
      <c r="O113" s="59">
        <f>IF(O$6=0,0,(1+$D112)^(O$6-'Data Input - General'!$F$22))</f>
        <v>0</v>
      </c>
      <c r="P113" s="59">
        <f>IF(P$6=0,0,(1+$D112)^(P$6-'Data Input - General'!$F$22))</f>
        <v>0</v>
      </c>
      <c r="Q113" s="59">
        <f>IF(Q$6=0,0,(1+$D112)^(Q$6-'Data Input - General'!$F$22))</f>
        <v>0</v>
      </c>
      <c r="R113" s="59">
        <f>IF(R$6=0,0,(1+$D112)^(R$6-'Data Input - General'!$F$22))</f>
        <v>0</v>
      </c>
      <c r="S113" s="59">
        <f>IF(S$6=0,0,(1+$D112)^(S$6-'Data Input - General'!$F$22))</f>
        <v>0</v>
      </c>
      <c r="T113" s="59">
        <f>IF(T$6=0,0,(1+$D112)^(T$6-'Data Input - General'!$F$22))</f>
        <v>0</v>
      </c>
      <c r="U113" s="59">
        <f>IF(U$6=0,0,(1+$D112)^(U$6-'Data Input - General'!$F$22))</f>
        <v>0</v>
      </c>
      <c r="V113" s="59">
        <f>IF(V$6=0,0,(1+$D112)^(V$6-'Data Input - General'!$F$22))</f>
        <v>0</v>
      </c>
      <c r="W113" s="59">
        <f>IF(W$6=0,0,(1+$D112)^(W$6-'Data Input - General'!$F$22))</f>
        <v>0</v>
      </c>
      <c r="X113" s="59">
        <f>IF(X$6=0,0,(1+$D112)^(X$6-'Data Input - General'!$F$22))</f>
        <v>0</v>
      </c>
      <c r="Y113" s="59">
        <f>IF(Y$6=0,0,(1+$D112)^(Y$6-'Data Input - General'!$F$22))</f>
        <v>0</v>
      </c>
      <c r="Z113" s="59">
        <f>IF(Z$6=0,0,(1+$D112)^(Z$6-'Data Input - General'!$F$22))</f>
        <v>0</v>
      </c>
      <c r="AA113" s="59">
        <f>IF(AA$6=0,0,(1+$D112)^(AA$6-'Data Input - General'!$F$22))</f>
        <v>0</v>
      </c>
      <c r="AB113" s="59">
        <f>IF(AB$6=0,0,(1+$D112)^(AB$6-'Data Input - General'!$F$22))</f>
        <v>0</v>
      </c>
      <c r="AC113" s="59">
        <f>IF(AC$6=0,0,(1+$D112)^(AC$6-'Data Input - General'!$F$22))</f>
        <v>0</v>
      </c>
      <c r="AD113" s="59">
        <f>IF(AD$6=0,0,(1+$D112)^(AD$6-'Data Input - General'!$F$22))</f>
        <v>0</v>
      </c>
      <c r="AE113" s="59">
        <f>IF(AE$6=0,0,(1+$D112)^(AE$6-'Data Input - General'!$F$22))</f>
        <v>0</v>
      </c>
      <c r="AF113" s="59">
        <f>IF(AF$6=0,0,(1+$D112)^(AF$6-'Data Input - General'!$F$22))</f>
        <v>0</v>
      </c>
      <c r="AG113" s="59">
        <f>IF(AG$6=0,0,(1+$D112)^(AG$6-'Data Input - General'!$F$22))</f>
        <v>0</v>
      </c>
      <c r="AH113" s="59">
        <f>IF(AH$6=0,0,(1+$D112)^(AH$6-'Data Input - General'!$F$22))</f>
        <v>0</v>
      </c>
      <c r="AI113" s="59">
        <f>IF(AI$6=0,0,(1+$D112)^(AI$6-'Data Input - General'!$F$22))</f>
        <v>0</v>
      </c>
      <c r="AJ113" s="59">
        <f>IF(AJ$6=0,0,(1+$D112)^(AJ$6-'Data Input - General'!$F$22))</f>
        <v>0</v>
      </c>
      <c r="AK113" s="59">
        <f>IF(AK$6=0,0,(1+$D112)^(AK$6-'Data Input - General'!$F$22))</f>
        <v>0</v>
      </c>
      <c r="AL113" s="59">
        <f>IF(AL$6=0,0,(1+$D112)^(AL$6-'Data Input - General'!$F$22))</f>
        <v>0</v>
      </c>
      <c r="AM113" s="59">
        <f>IF(AM$6=0,0,(1+$D112)^(AM$6-'Data Input - General'!$F$22))</f>
        <v>0</v>
      </c>
      <c r="AN113" s="59">
        <f>IF(AN$6=0,0,(1+$D112)^(AN$6-'Data Input - General'!$F$22))</f>
        <v>0</v>
      </c>
      <c r="AO113" s="59">
        <f>IF(AO$6=0,0,(1+$D112)^(AO$6-'Data Input - General'!$F$22))</f>
        <v>0</v>
      </c>
      <c r="AP113" s="59">
        <f>IF(AP$6=0,0,(1+$D112)^(AP$6-'Data Input - General'!$F$22))</f>
        <v>0</v>
      </c>
      <c r="AQ113" s="59">
        <f>IF(AQ$6=0,0,(1+$D112)^(AQ$6-'Data Input - General'!$F$22))</f>
        <v>0</v>
      </c>
      <c r="AR113" s="59">
        <f>IF(AR$6=0,0,(1+$D112)^(AR$6-'Data Input - General'!$F$22))</f>
        <v>0</v>
      </c>
      <c r="AS113" s="59">
        <f>IF(AS$6=0,0,(1+$D112)^(AS$6-'Data Input - General'!$F$22))</f>
        <v>0</v>
      </c>
      <c r="AT113" s="59">
        <f>IF(AT$6=0,0,(1+$D112)^(AT$6-'Data Input - General'!$F$22))</f>
        <v>0</v>
      </c>
      <c r="AU113" s="59">
        <f>IF(AU$6=0,0,(1+$D112)^(AU$6-'Data Input - General'!$F$22))</f>
        <v>0</v>
      </c>
      <c r="AV113" s="59">
        <f>IF(AV$6=0,0,(1+$D112)^(AV$6-'Data Input - General'!$F$22))</f>
        <v>0</v>
      </c>
      <c r="AW113" s="59">
        <f>IF(AW$6=0,0,(1+$D112)^(AW$6-'Data Input - General'!$F$22))</f>
        <v>0</v>
      </c>
      <c r="AX113" s="59">
        <f>IF(AX$6=0,0,(1+$D112)^(AX$6-'Data Input - General'!$F$22))</f>
        <v>0</v>
      </c>
      <c r="AY113" s="59">
        <f>IF(AY$6=0,0,(1+$D112)^(AY$6-'Data Input - General'!$F$22))</f>
        <v>0</v>
      </c>
      <c r="AZ113" s="59">
        <f>IF(AZ$6=0,0,(1+$D112)^(AZ$6-'Data Input - General'!$F$22))</f>
        <v>0</v>
      </c>
      <c r="BA113" s="59">
        <f>IF(BA$6=0,0,(1+$D112)^(BA$6-'Data Input - General'!$F$22))</f>
        <v>0</v>
      </c>
      <c r="BB113" s="59">
        <f>IF(BB$6=0,0,(1+$D112)^(BB$6-'Data Input - General'!$F$22))</f>
        <v>0</v>
      </c>
      <c r="BC113" s="59">
        <f>IF(BC$6=0,0,(1+$D112)^(BC$6-'Data Input - General'!$F$22))</f>
        <v>0</v>
      </c>
      <c r="BD113" s="59">
        <f>IF(BD$6=0,0,(1+$D112)^(BD$6-'Data Input - General'!$F$22))</f>
        <v>0</v>
      </c>
      <c r="BE113" s="59">
        <f>IF(BE$6=0,0,(1+$D112)^(BE$6-'Data Input - General'!$F$22))</f>
        <v>0</v>
      </c>
      <c r="BF113" s="59">
        <f>IF(BF$6=0,0,(1+$D112)^(BF$6-'Data Input - General'!$F$22))</f>
        <v>0</v>
      </c>
      <c r="BG113" s="59">
        <f>IF(BG$6=0,0,(1+$D112)^(BG$6-'Data Input - General'!$F$22))</f>
        <v>0</v>
      </c>
      <c r="BH113" s="59">
        <f>IF(BH$6=0,0,(1+$D112)^(BH$6-'Data Input - General'!$F$22))</f>
        <v>0</v>
      </c>
      <c r="BI113" s="59">
        <f>IF(BI$6=0,0,(1+$D112)^(BI$6-'Data Input - General'!$F$22))</f>
        <v>0</v>
      </c>
      <c r="BJ113" s="59">
        <f>IF(BJ$6=0,0,(1+$D112)^(BJ$6-'Data Input - General'!$F$22))</f>
        <v>0</v>
      </c>
      <c r="BK113" s="59">
        <f>IF(BK$6=0,0,(1+$D112)^(BK$6-'Data Input - General'!$F$22))</f>
        <v>0</v>
      </c>
      <c r="BL113" s="59">
        <f>IF(BL$6=0,0,(1+$D112)^(BL$6-'Data Input - General'!$F$22))</f>
        <v>0</v>
      </c>
      <c r="BM113" s="59">
        <f>IF(BM$6=0,0,(1+$D112)^(BM$6-'Data Input - General'!$F$22))</f>
        <v>0</v>
      </c>
      <c r="BN113" s="59">
        <f>IF(BN$6=0,0,(1+$D112)^(BN$6-'Data Input - General'!$F$22))</f>
        <v>0</v>
      </c>
      <c r="BO113" s="59">
        <f>IF(BO$6=0,0,(1+$D112)^(BO$6-'Data Input - General'!$F$22))</f>
        <v>0</v>
      </c>
      <c r="BP113" s="59">
        <f>IF(BP$6=0,0,(1+$D112)^(BP$6-'Data Input - General'!$F$22))</f>
        <v>0</v>
      </c>
      <c r="BQ113" s="59">
        <f>IF(BQ$6=0,0,(1+$D112)^(BQ$6-'Data Input - General'!$F$22))</f>
        <v>0</v>
      </c>
      <c r="BR113" s="59">
        <f>IF(BR$6=0,0,(1+$D112)^(BR$6-'Data Input - General'!$F$22))</f>
        <v>0</v>
      </c>
      <c r="BS113" s="59">
        <f>IF(BS$6=0,0,(1+$D112)^(BS$6-'Data Input - General'!$F$22))</f>
        <v>0</v>
      </c>
      <c r="BT113" s="59">
        <f>IF(BT$6=0,0,(1+$D112)^(BT$6-'Data Input - General'!$F$22))</f>
        <v>0</v>
      </c>
      <c r="BU113" s="59">
        <f>IF(BU$6=0,0,(1+$D112)^(BU$6-'Data Input - General'!$F$22))</f>
        <v>0</v>
      </c>
      <c r="BV113" s="59">
        <f>IF(BV$6=0,0,(1+$D112)^(BV$6-'Data Input - General'!$F$22))</f>
        <v>0</v>
      </c>
      <c r="BW113" s="59">
        <f>IF(BW$6=0,0,(1+$D112)^(BW$6-'Data Input - General'!$F$22))</f>
        <v>0</v>
      </c>
      <c r="BX113" s="59">
        <f>IF(BX$6=0,0,(1+$D112)^(BX$6-'Data Input - General'!$F$22))</f>
        <v>0</v>
      </c>
      <c r="BY113" s="59">
        <f>IF(BY$6=0,0,(1+$D112)^(BY$6-'Data Input - General'!$F$22))</f>
        <v>0</v>
      </c>
      <c r="BZ113" s="59">
        <f>IF(BZ$6=0,0,(1+$D112)^(BZ$6-'Data Input - General'!$F$22))</f>
        <v>0</v>
      </c>
      <c r="CA113" s="59">
        <f>IF(CA$6=0,0,(1+$D112)^(CA$6-'Data Input - General'!$F$22))</f>
        <v>0</v>
      </c>
      <c r="CB113" s="59">
        <f>IF(CB$6=0,0,(1+$D112)^(CB$6-'Data Input - General'!$F$22))</f>
        <v>0</v>
      </c>
      <c r="CC113" s="59">
        <f>IF(CC$6=0,0,(1+$D112)^(CC$6-'Data Input - General'!$F$22))</f>
        <v>0</v>
      </c>
      <c r="CD113" s="59">
        <f>IF(CD$6=0,0,(1+$D112)^(CD$6-'Data Input - General'!$F$22))</f>
        <v>0</v>
      </c>
      <c r="CE113" s="59">
        <f>IF(CE$6=0,0,(1+$D112)^(CE$6-'Data Input - General'!$F$22))</f>
        <v>0</v>
      </c>
      <c r="CF113" s="59">
        <f>IF(CF$6=0,0,(1+$D112)^(CF$6-'Data Input - General'!$F$22))</f>
        <v>0</v>
      </c>
      <c r="CG113" s="59">
        <f>IF(CG$6=0,0,(1+$D112)^(CG$6-'Data Input - General'!$F$22))</f>
        <v>0</v>
      </c>
      <c r="CH113" s="59">
        <f>IF(CH$6=0,0,(1+$D112)^(CH$6-'Data Input - General'!$F$22))</f>
        <v>0</v>
      </c>
      <c r="CI113" s="59">
        <f>IF(CI$6=0,0,(1+$D112)^(CI$6-'Data Input - General'!$F$22))</f>
        <v>0</v>
      </c>
      <c r="CJ113" s="59">
        <f>IF(CJ$6=0,0,(1+$D112)^(CJ$6-'Data Input - General'!$F$22))</f>
        <v>0</v>
      </c>
      <c r="CK113" s="59">
        <f>IF(CK$6=0,0,(1+$D112)^(CK$6-'Data Input - General'!$F$22))</f>
        <v>0</v>
      </c>
      <c r="CL113" s="59">
        <f>IF(CL$6=0,0,(1+$D112)^(CL$6-'Data Input - General'!$F$22))</f>
        <v>0</v>
      </c>
      <c r="CM113" s="59">
        <f>IF(CM$6=0,0,(1+$D112)^(CM$6-'Data Input - General'!$F$22))</f>
        <v>0</v>
      </c>
      <c r="CN113" s="59">
        <f>IF(CN$6=0,0,(1+$D112)^(CN$6-'Data Input - General'!$F$22))</f>
        <v>0</v>
      </c>
      <c r="CO113" s="59">
        <f>IF(CO$6=0,0,(1+$D112)^(CO$6-'Data Input - General'!$F$22))</f>
        <v>0</v>
      </c>
      <c r="CP113" s="59">
        <f>IF(CP$6=0,0,(1+$D112)^(CP$6-'Data Input - General'!$F$22))</f>
        <v>0</v>
      </c>
      <c r="CQ113" s="59">
        <f>IF(CQ$6=0,0,(1+$D112)^(CQ$6-'Data Input - General'!$F$22))</f>
        <v>0</v>
      </c>
      <c r="CR113" s="59">
        <f>IF(CR$6=0,0,(1+$D112)^(CR$6-'Data Input - General'!$F$22))</f>
        <v>0</v>
      </c>
      <c r="CS113" s="59">
        <f>IF(CS$6=0,0,(1+$D112)^(CS$6-'Data Input - General'!$F$22))</f>
        <v>0</v>
      </c>
      <c r="CT113" s="59">
        <f>IF(CT$6=0,0,(1+$D112)^(CT$6-'Data Input - General'!$F$22))</f>
        <v>0</v>
      </c>
      <c r="CU113" s="59">
        <f>IF(CU$6=0,0,(1+$D112)^(CU$6-'Data Input - General'!$F$22))</f>
        <v>0</v>
      </c>
      <c r="CV113" s="59">
        <f>IF(CV$6=0,0,(1+$D112)^(CV$6-'Data Input - General'!$F$22))</f>
        <v>0</v>
      </c>
      <c r="CW113" s="59">
        <f>IF(CW$6=0,0,(1+$D112)^(CW$6-'Data Input - General'!$F$22))</f>
        <v>0</v>
      </c>
      <c r="CX113" s="59">
        <f>IF(CX$6=0,0,(1+$D112)^(CX$6-'Data Input - General'!$F$22))</f>
        <v>0</v>
      </c>
      <c r="CY113" s="59">
        <f>IF(CY$6=0,0,(1+$D112)^(CY$6-'Data Input - General'!$F$22))</f>
        <v>0</v>
      </c>
      <c r="CZ113" s="391"/>
    </row>
    <row r="114" spans="2:104" x14ac:dyDescent="0.25">
      <c r="B114" s="393" t="s">
        <v>169</v>
      </c>
      <c r="C114" s="9" t="s">
        <v>1117</v>
      </c>
      <c r="D114" s="61">
        <f t="shared" ref="D114:AI114" si="43">SUM(D104:D109)*D113</f>
        <v>0</v>
      </c>
      <c r="E114" s="61">
        <f t="shared" si="43"/>
        <v>0</v>
      </c>
      <c r="F114" s="61">
        <f t="shared" si="43"/>
        <v>0</v>
      </c>
      <c r="G114" s="61">
        <f t="shared" si="43"/>
        <v>0</v>
      </c>
      <c r="H114" s="61">
        <f t="shared" si="43"/>
        <v>0</v>
      </c>
      <c r="I114" s="61">
        <f t="shared" si="43"/>
        <v>0</v>
      </c>
      <c r="J114" s="61">
        <f t="shared" si="43"/>
        <v>0</v>
      </c>
      <c r="K114" s="61">
        <f t="shared" si="43"/>
        <v>0</v>
      </c>
      <c r="L114" s="61">
        <f t="shared" si="43"/>
        <v>0</v>
      </c>
      <c r="M114" s="61">
        <f t="shared" si="43"/>
        <v>0</v>
      </c>
      <c r="N114" s="61">
        <f t="shared" si="43"/>
        <v>0</v>
      </c>
      <c r="O114" s="61">
        <f t="shared" si="43"/>
        <v>0</v>
      </c>
      <c r="P114" s="61">
        <f t="shared" si="43"/>
        <v>0</v>
      </c>
      <c r="Q114" s="61">
        <f t="shared" si="43"/>
        <v>0</v>
      </c>
      <c r="R114" s="61">
        <f t="shared" si="43"/>
        <v>0</v>
      </c>
      <c r="S114" s="61">
        <f t="shared" si="43"/>
        <v>0</v>
      </c>
      <c r="T114" s="61">
        <f t="shared" si="43"/>
        <v>0</v>
      </c>
      <c r="U114" s="61">
        <f t="shared" si="43"/>
        <v>0</v>
      </c>
      <c r="V114" s="61">
        <f t="shared" si="43"/>
        <v>0</v>
      </c>
      <c r="W114" s="61">
        <f t="shared" si="43"/>
        <v>0</v>
      </c>
      <c r="X114" s="61">
        <f t="shared" si="43"/>
        <v>0</v>
      </c>
      <c r="Y114" s="61">
        <f t="shared" si="43"/>
        <v>0</v>
      </c>
      <c r="Z114" s="61">
        <f t="shared" si="43"/>
        <v>0</v>
      </c>
      <c r="AA114" s="61">
        <f t="shared" si="43"/>
        <v>0</v>
      </c>
      <c r="AB114" s="61">
        <f t="shared" si="43"/>
        <v>0</v>
      </c>
      <c r="AC114" s="61">
        <f t="shared" si="43"/>
        <v>0</v>
      </c>
      <c r="AD114" s="61">
        <f t="shared" si="43"/>
        <v>0</v>
      </c>
      <c r="AE114" s="61">
        <f t="shared" si="43"/>
        <v>0</v>
      </c>
      <c r="AF114" s="61">
        <f t="shared" si="43"/>
        <v>0</v>
      </c>
      <c r="AG114" s="61">
        <f t="shared" si="43"/>
        <v>0</v>
      </c>
      <c r="AH114" s="61">
        <f t="shared" si="43"/>
        <v>0</v>
      </c>
      <c r="AI114" s="61">
        <f t="shared" si="43"/>
        <v>0</v>
      </c>
      <c r="AJ114" s="61">
        <f t="shared" ref="AJ114:BO114" si="44">SUM(AJ104:AJ109)*AJ113</f>
        <v>0</v>
      </c>
      <c r="AK114" s="61">
        <f t="shared" si="44"/>
        <v>0</v>
      </c>
      <c r="AL114" s="61">
        <f t="shared" si="44"/>
        <v>0</v>
      </c>
      <c r="AM114" s="61">
        <f t="shared" si="44"/>
        <v>0</v>
      </c>
      <c r="AN114" s="61">
        <f t="shared" si="44"/>
        <v>0</v>
      </c>
      <c r="AO114" s="61">
        <f t="shared" si="44"/>
        <v>0</v>
      </c>
      <c r="AP114" s="61">
        <f t="shared" si="44"/>
        <v>0</v>
      </c>
      <c r="AQ114" s="61">
        <f t="shared" si="44"/>
        <v>0</v>
      </c>
      <c r="AR114" s="61">
        <f t="shared" si="44"/>
        <v>0</v>
      </c>
      <c r="AS114" s="61">
        <f t="shared" si="44"/>
        <v>0</v>
      </c>
      <c r="AT114" s="61">
        <f t="shared" si="44"/>
        <v>0</v>
      </c>
      <c r="AU114" s="61">
        <f t="shared" si="44"/>
        <v>0</v>
      </c>
      <c r="AV114" s="61">
        <f t="shared" si="44"/>
        <v>0</v>
      </c>
      <c r="AW114" s="61">
        <f t="shared" si="44"/>
        <v>0</v>
      </c>
      <c r="AX114" s="61">
        <f t="shared" si="44"/>
        <v>0</v>
      </c>
      <c r="AY114" s="61">
        <f t="shared" si="44"/>
        <v>0</v>
      </c>
      <c r="AZ114" s="61">
        <f t="shared" si="44"/>
        <v>0</v>
      </c>
      <c r="BA114" s="61">
        <f t="shared" si="44"/>
        <v>0</v>
      </c>
      <c r="BB114" s="61">
        <f t="shared" si="44"/>
        <v>0</v>
      </c>
      <c r="BC114" s="61">
        <f t="shared" si="44"/>
        <v>0</v>
      </c>
      <c r="BD114" s="61">
        <f t="shared" si="44"/>
        <v>0</v>
      </c>
      <c r="BE114" s="61">
        <f t="shared" si="44"/>
        <v>0</v>
      </c>
      <c r="BF114" s="61">
        <f t="shared" si="44"/>
        <v>0</v>
      </c>
      <c r="BG114" s="61">
        <f t="shared" si="44"/>
        <v>0</v>
      </c>
      <c r="BH114" s="61">
        <f t="shared" si="44"/>
        <v>0</v>
      </c>
      <c r="BI114" s="61">
        <f t="shared" si="44"/>
        <v>0</v>
      </c>
      <c r="BJ114" s="61">
        <f t="shared" si="44"/>
        <v>0</v>
      </c>
      <c r="BK114" s="61">
        <f t="shared" si="44"/>
        <v>0</v>
      </c>
      <c r="BL114" s="61">
        <f t="shared" si="44"/>
        <v>0</v>
      </c>
      <c r="BM114" s="61">
        <f t="shared" si="44"/>
        <v>0</v>
      </c>
      <c r="BN114" s="61">
        <f t="shared" si="44"/>
        <v>0</v>
      </c>
      <c r="BO114" s="61">
        <f t="shared" si="44"/>
        <v>0</v>
      </c>
      <c r="BP114" s="61">
        <f t="shared" ref="BP114:CU114" si="45">SUM(BP104:BP109)*BP113</f>
        <v>0</v>
      </c>
      <c r="BQ114" s="61">
        <f t="shared" si="45"/>
        <v>0</v>
      </c>
      <c r="BR114" s="61">
        <f t="shared" si="45"/>
        <v>0</v>
      </c>
      <c r="BS114" s="61">
        <f t="shared" si="45"/>
        <v>0</v>
      </c>
      <c r="BT114" s="61">
        <f t="shared" si="45"/>
        <v>0</v>
      </c>
      <c r="BU114" s="61">
        <f t="shared" si="45"/>
        <v>0</v>
      </c>
      <c r="BV114" s="61">
        <f t="shared" si="45"/>
        <v>0</v>
      </c>
      <c r="BW114" s="61">
        <f t="shared" si="45"/>
        <v>0</v>
      </c>
      <c r="BX114" s="61">
        <f t="shared" si="45"/>
        <v>0</v>
      </c>
      <c r="BY114" s="61">
        <f t="shared" si="45"/>
        <v>0</v>
      </c>
      <c r="BZ114" s="61">
        <f t="shared" si="45"/>
        <v>0</v>
      </c>
      <c r="CA114" s="61">
        <f t="shared" si="45"/>
        <v>0</v>
      </c>
      <c r="CB114" s="61">
        <f t="shared" si="45"/>
        <v>0</v>
      </c>
      <c r="CC114" s="61">
        <f t="shared" si="45"/>
        <v>0</v>
      </c>
      <c r="CD114" s="61">
        <f t="shared" si="45"/>
        <v>0</v>
      </c>
      <c r="CE114" s="61">
        <f t="shared" si="45"/>
        <v>0</v>
      </c>
      <c r="CF114" s="61">
        <f t="shared" si="45"/>
        <v>0</v>
      </c>
      <c r="CG114" s="61">
        <f t="shared" si="45"/>
        <v>0</v>
      </c>
      <c r="CH114" s="61">
        <f t="shared" si="45"/>
        <v>0</v>
      </c>
      <c r="CI114" s="61">
        <f t="shared" si="45"/>
        <v>0</v>
      </c>
      <c r="CJ114" s="61">
        <f t="shared" si="45"/>
        <v>0</v>
      </c>
      <c r="CK114" s="61">
        <f t="shared" si="45"/>
        <v>0</v>
      </c>
      <c r="CL114" s="61">
        <f t="shared" si="45"/>
        <v>0</v>
      </c>
      <c r="CM114" s="61">
        <f t="shared" si="45"/>
        <v>0</v>
      </c>
      <c r="CN114" s="61">
        <f t="shared" si="45"/>
        <v>0</v>
      </c>
      <c r="CO114" s="61">
        <f t="shared" si="45"/>
        <v>0</v>
      </c>
      <c r="CP114" s="61">
        <f t="shared" si="45"/>
        <v>0</v>
      </c>
      <c r="CQ114" s="61">
        <f t="shared" si="45"/>
        <v>0</v>
      </c>
      <c r="CR114" s="61">
        <f t="shared" si="45"/>
        <v>0</v>
      </c>
      <c r="CS114" s="61">
        <f t="shared" si="45"/>
        <v>0</v>
      </c>
      <c r="CT114" s="61">
        <f t="shared" si="45"/>
        <v>0</v>
      </c>
      <c r="CU114" s="61">
        <f t="shared" si="45"/>
        <v>0</v>
      </c>
      <c r="CV114" s="61">
        <f>SUM(CV104:CV109)*CV113</f>
        <v>0</v>
      </c>
      <c r="CW114" s="61">
        <f>SUM(CW104:CW109)*CW113</f>
        <v>0</v>
      </c>
      <c r="CX114" s="61">
        <f>SUM(CX104:CX109)*CX113</f>
        <v>0</v>
      </c>
      <c r="CY114" s="61">
        <f>SUM(CY104:CY109)*CY113</f>
        <v>0</v>
      </c>
      <c r="CZ114" s="391"/>
    </row>
    <row r="115" spans="2:104" x14ac:dyDescent="0.25">
      <c r="B115" s="393" t="s">
        <v>190</v>
      </c>
      <c r="C115" s="9" t="s">
        <v>1117</v>
      </c>
      <c r="D115" s="61">
        <f>D114*D$7</f>
        <v>0</v>
      </c>
      <c r="E115" s="61">
        <f>E114*E$7</f>
        <v>0</v>
      </c>
      <c r="F115" s="61">
        <f>F114*F$7</f>
        <v>0</v>
      </c>
      <c r="G115" s="61">
        <f t="shared" ref="G115:BR115" si="46">G114*G$7</f>
        <v>0</v>
      </c>
      <c r="H115" s="61">
        <f t="shared" si="46"/>
        <v>0</v>
      </c>
      <c r="I115" s="61">
        <f t="shared" si="46"/>
        <v>0</v>
      </c>
      <c r="J115" s="61">
        <f t="shared" si="46"/>
        <v>0</v>
      </c>
      <c r="K115" s="61">
        <f t="shared" si="46"/>
        <v>0</v>
      </c>
      <c r="L115" s="61">
        <f t="shared" si="46"/>
        <v>0</v>
      </c>
      <c r="M115" s="61">
        <f t="shared" si="46"/>
        <v>0</v>
      </c>
      <c r="N115" s="61">
        <f t="shared" si="46"/>
        <v>0</v>
      </c>
      <c r="O115" s="61">
        <f t="shared" si="46"/>
        <v>0</v>
      </c>
      <c r="P115" s="61">
        <f t="shared" si="46"/>
        <v>0</v>
      </c>
      <c r="Q115" s="61">
        <f t="shared" si="46"/>
        <v>0</v>
      </c>
      <c r="R115" s="61">
        <f t="shared" si="46"/>
        <v>0</v>
      </c>
      <c r="S115" s="61">
        <f t="shared" si="46"/>
        <v>0</v>
      </c>
      <c r="T115" s="61">
        <f t="shared" si="46"/>
        <v>0</v>
      </c>
      <c r="U115" s="61">
        <f t="shared" si="46"/>
        <v>0</v>
      </c>
      <c r="V115" s="61">
        <f t="shared" si="46"/>
        <v>0</v>
      </c>
      <c r="W115" s="61">
        <f t="shared" si="46"/>
        <v>0</v>
      </c>
      <c r="X115" s="61">
        <f t="shared" si="46"/>
        <v>0</v>
      </c>
      <c r="Y115" s="61">
        <f t="shared" si="46"/>
        <v>0</v>
      </c>
      <c r="Z115" s="61">
        <f t="shared" si="46"/>
        <v>0</v>
      </c>
      <c r="AA115" s="61">
        <f t="shared" si="46"/>
        <v>0</v>
      </c>
      <c r="AB115" s="61">
        <f t="shared" si="46"/>
        <v>0</v>
      </c>
      <c r="AC115" s="61">
        <f t="shared" si="46"/>
        <v>0</v>
      </c>
      <c r="AD115" s="61">
        <f t="shared" si="46"/>
        <v>0</v>
      </c>
      <c r="AE115" s="61">
        <f t="shared" si="46"/>
        <v>0</v>
      </c>
      <c r="AF115" s="61">
        <f t="shared" si="46"/>
        <v>0</v>
      </c>
      <c r="AG115" s="61">
        <f t="shared" si="46"/>
        <v>0</v>
      </c>
      <c r="AH115" s="61">
        <f t="shared" si="46"/>
        <v>0</v>
      </c>
      <c r="AI115" s="61">
        <f t="shared" si="46"/>
        <v>0</v>
      </c>
      <c r="AJ115" s="61">
        <f t="shared" si="46"/>
        <v>0</v>
      </c>
      <c r="AK115" s="61">
        <f t="shared" si="46"/>
        <v>0</v>
      </c>
      <c r="AL115" s="61">
        <f t="shared" si="46"/>
        <v>0</v>
      </c>
      <c r="AM115" s="61">
        <f t="shared" si="46"/>
        <v>0</v>
      </c>
      <c r="AN115" s="61">
        <f t="shared" si="46"/>
        <v>0</v>
      </c>
      <c r="AO115" s="61">
        <f t="shared" si="46"/>
        <v>0</v>
      </c>
      <c r="AP115" s="61">
        <f t="shared" si="46"/>
        <v>0</v>
      </c>
      <c r="AQ115" s="61">
        <f t="shared" si="46"/>
        <v>0</v>
      </c>
      <c r="AR115" s="61">
        <f t="shared" si="46"/>
        <v>0</v>
      </c>
      <c r="AS115" s="61">
        <f t="shared" si="46"/>
        <v>0</v>
      </c>
      <c r="AT115" s="61">
        <f t="shared" si="46"/>
        <v>0</v>
      </c>
      <c r="AU115" s="61">
        <f t="shared" si="46"/>
        <v>0</v>
      </c>
      <c r="AV115" s="61">
        <f t="shared" si="46"/>
        <v>0</v>
      </c>
      <c r="AW115" s="61">
        <f t="shared" si="46"/>
        <v>0</v>
      </c>
      <c r="AX115" s="61">
        <f t="shared" si="46"/>
        <v>0</v>
      </c>
      <c r="AY115" s="61">
        <f t="shared" si="46"/>
        <v>0</v>
      </c>
      <c r="AZ115" s="61">
        <f t="shared" si="46"/>
        <v>0</v>
      </c>
      <c r="BA115" s="61">
        <f t="shared" si="46"/>
        <v>0</v>
      </c>
      <c r="BB115" s="61">
        <f t="shared" si="46"/>
        <v>0</v>
      </c>
      <c r="BC115" s="61">
        <f t="shared" si="46"/>
        <v>0</v>
      </c>
      <c r="BD115" s="61">
        <f t="shared" si="46"/>
        <v>0</v>
      </c>
      <c r="BE115" s="61">
        <f t="shared" si="46"/>
        <v>0</v>
      </c>
      <c r="BF115" s="61">
        <f t="shared" si="46"/>
        <v>0</v>
      </c>
      <c r="BG115" s="61">
        <f t="shared" si="46"/>
        <v>0</v>
      </c>
      <c r="BH115" s="61">
        <f t="shared" si="46"/>
        <v>0</v>
      </c>
      <c r="BI115" s="61">
        <f t="shared" si="46"/>
        <v>0</v>
      </c>
      <c r="BJ115" s="61">
        <f t="shared" si="46"/>
        <v>0</v>
      </c>
      <c r="BK115" s="61">
        <f t="shared" si="46"/>
        <v>0</v>
      </c>
      <c r="BL115" s="61">
        <f t="shared" si="46"/>
        <v>0</v>
      </c>
      <c r="BM115" s="61">
        <f t="shared" si="46"/>
        <v>0</v>
      </c>
      <c r="BN115" s="61">
        <f t="shared" si="46"/>
        <v>0</v>
      </c>
      <c r="BO115" s="61">
        <f t="shared" si="46"/>
        <v>0</v>
      </c>
      <c r="BP115" s="61">
        <f t="shared" si="46"/>
        <v>0</v>
      </c>
      <c r="BQ115" s="61">
        <f t="shared" si="46"/>
        <v>0</v>
      </c>
      <c r="BR115" s="61">
        <f t="shared" si="46"/>
        <v>0</v>
      </c>
      <c r="BS115" s="61">
        <f t="shared" ref="BS115:CY115" si="47">BS114*BS$7</f>
        <v>0</v>
      </c>
      <c r="BT115" s="61">
        <f t="shared" si="47"/>
        <v>0</v>
      </c>
      <c r="BU115" s="61">
        <f t="shared" si="47"/>
        <v>0</v>
      </c>
      <c r="BV115" s="61">
        <f t="shared" si="47"/>
        <v>0</v>
      </c>
      <c r="BW115" s="61">
        <f t="shared" si="47"/>
        <v>0</v>
      </c>
      <c r="BX115" s="61">
        <f t="shared" si="47"/>
        <v>0</v>
      </c>
      <c r="BY115" s="61">
        <f t="shared" si="47"/>
        <v>0</v>
      </c>
      <c r="BZ115" s="61">
        <f t="shared" si="47"/>
        <v>0</v>
      </c>
      <c r="CA115" s="61">
        <f t="shared" si="47"/>
        <v>0</v>
      </c>
      <c r="CB115" s="61">
        <f t="shared" si="47"/>
        <v>0</v>
      </c>
      <c r="CC115" s="61">
        <f t="shared" si="47"/>
        <v>0</v>
      </c>
      <c r="CD115" s="61">
        <f t="shared" si="47"/>
        <v>0</v>
      </c>
      <c r="CE115" s="61">
        <f t="shared" si="47"/>
        <v>0</v>
      </c>
      <c r="CF115" s="61">
        <f t="shared" si="47"/>
        <v>0</v>
      </c>
      <c r="CG115" s="61">
        <f t="shared" si="47"/>
        <v>0</v>
      </c>
      <c r="CH115" s="61">
        <f t="shared" si="47"/>
        <v>0</v>
      </c>
      <c r="CI115" s="61">
        <f t="shared" si="47"/>
        <v>0</v>
      </c>
      <c r="CJ115" s="61">
        <f t="shared" si="47"/>
        <v>0</v>
      </c>
      <c r="CK115" s="61">
        <f t="shared" si="47"/>
        <v>0</v>
      </c>
      <c r="CL115" s="61">
        <f t="shared" si="47"/>
        <v>0</v>
      </c>
      <c r="CM115" s="61">
        <f t="shared" si="47"/>
        <v>0</v>
      </c>
      <c r="CN115" s="61">
        <f t="shared" si="47"/>
        <v>0</v>
      </c>
      <c r="CO115" s="61">
        <f t="shared" si="47"/>
        <v>0</v>
      </c>
      <c r="CP115" s="61">
        <f t="shared" si="47"/>
        <v>0</v>
      </c>
      <c r="CQ115" s="61">
        <f t="shared" si="47"/>
        <v>0</v>
      </c>
      <c r="CR115" s="61">
        <f t="shared" si="47"/>
        <v>0</v>
      </c>
      <c r="CS115" s="61">
        <f t="shared" si="47"/>
        <v>0</v>
      </c>
      <c r="CT115" s="61">
        <f t="shared" si="47"/>
        <v>0</v>
      </c>
      <c r="CU115" s="61">
        <f t="shared" si="47"/>
        <v>0</v>
      </c>
      <c r="CV115" s="61">
        <f t="shared" si="47"/>
        <v>0</v>
      </c>
      <c r="CW115" s="61">
        <f t="shared" si="47"/>
        <v>0</v>
      </c>
      <c r="CX115" s="61">
        <f t="shared" si="47"/>
        <v>0</v>
      </c>
      <c r="CY115" s="61">
        <f t="shared" si="47"/>
        <v>0</v>
      </c>
      <c r="CZ115" s="391"/>
    </row>
    <row r="116" spans="2:104" x14ac:dyDescent="0.25">
      <c r="B116" s="392"/>
      <c r="C116" s="390"/>
      <c r="D116" s="50"/>
      <c r="E116" s="50"/>
      <c r="F116" s="50"/>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391"/>
    </row>
    <row r="117" spans="2:104" x14ac:dyDescent="0.25">
      <c r="B117" s="389" t="s">
        <v>59</v>
      </c>
      <c r="C117" s="390"/>
      <c r="D117" s="50"/>
      <c r="E117" s="50"/>
      <c r="F117" s="50"/>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391"/>
    </row>
    <row r="118" spans="2:104" x14ac:dyDescent="0.25">
      <c r="B118" s="393" t="s">
        <v>29</v>
      </c>
      <c r="C118" s="390" t="s">
        <v>121</v>
      </c>
      <c r="D118" s="61">
        <f>D80+IF('Data Input - General'!$F$10="Yes",Calc_BAT!D$81,0)+IF('Data Input - General'!$F$12="Yes",Calc_BAT!D$75,0)</f>
        <v>0</v>
      </c>
      <c r="E118" s="61">
        <f>E80+IF('Data Input - General'!$F$10="Yes",Calc_BAT!E$81,0)+IF('Data Input - General'!$F$12="Yes",Calc_BAT!E$75,0)</f>
        <v>0</v>
      </c>
      <c r="F118" s="61">
        <f>F80+IF('Data Input - General'!$F$10="Yes",Calc_BAT!F$81,0)+IF('Data Input - General'!$F$12="Yes",Calc_BAT!F$75,0)</f>
        <v>0</v>
      </c>
      <c r="G118" s="61">
        <f>G80+IF('Data Input - General'!$F$10="Yes",Calc_BAT!G$81,0)+IF('Data Input - General'!$F$12="Yes",Calc_BAT!G$75,0)</f>
        <v>0</v>
      </c>
      <c r="H118" s="61">
        <f>H80+IF('Data Input - General'!$F$10="Yes",Calc_BAT!H$81,0)+IF('Data Input - General'!$F$12="Yes",Calc_BAT!H$75,0)</f>
        <v>0</v>
      </c>
      <c r="I118" s="61">
        <f>I80+IF('Data Input - General'!$F$10="Yes",Calc_BAT!I$81,0)+IF('Data Input - General'!$F$12="Yes",Calc_BAT!I$75,0)</f>
        <v>0</v>
      </c>
      <c r="J118" s="61">
        <f>J80+IF('Data Input - General'!$F$10="Yes",Calc_BAT!J$81,0)+IF('Data Input - General'!$F$12="Yes",Calc_BAT!J$75,0)</f>
        <v>0</v>
      </c>
      <c r="K118" s="61">
        <f>K80+IF('Data Input - General'!$F$10="Yes",Calc_BAT!K$81,0)+IF('Data Input - General'!$F$12="Yes",Calc_BAT!K$75,0)</f>
        <v>0</v>
      </c>
      <c r="L118" s="61">
        <f>L80+IF('Data Input - General'!$F$10="Yes",Calc_BAT!L$81,0)+IF('Data Input - General'!$F$12="Yes",Calc_BAT!L$75,0)</f>
        <v>0</v>
      </c>
      <c r="M118" s="61">
        <f>M80+IF('Data Input - General'!$F$10="Yes",Calc_BAT!M$81,0)+IF('Data Input - General'!$F$12="Yes",Calc_BAT!M$75,0)</f>
        <v>0</v>
      </c>
      <c r="N118" s="61">
        <f>N80+IF('Data Input - General'!$F$10="Yes",Calc_BAT!N$81,0)+IF('Data Input - General'!$F$12="Yes",Calc_BAT!N$75,0)</f>
        <v>0</v>
      </c>
      <c r="O118" s="61">
        <f>O80+IF('Data Input - General'!$F$10="Yes",Calc_BAT!O$81,0)+IF('Data Input - General'!$F$12="Yes",Calc_BAT!O$75,0)</f>
        <v>0</v>
      </c>
      <c r="P118" s="61">
        <f>P80+IF('Data Input - General'!$F$10="Yes",Calc_BAT!P$81,0)+IF('Data Input - General'!$F$12="Yes",Calc_BAT!P$75,0)</f>
        <v>0</v>
      </c>
      <c r="Q118" s="61">
        <f>Q80+IF('Data Input - General'!$F$10="Yes",Calc_BAT!Q$81,0)+IF('Data Input - General'!$F$12="Yes",Calc_BAT!Q$75,0)</f>
        <v>0</v>
      </c>
      <c r="R118" s="61">
        <f>R80+IF('Data Input - General'!$F$10="Yes",Calc_BAT!R$81,0)+IF('Data Input - General'!$F$12="Yes",Calc_BAT!R$75,0)</f>
        <v>0</v>
      </c>
      <c r="S118" s="61">
        <f>S80+IF('Data Input - General'!$F$10="Yes",Calc_BAT!S$81,0)+IF('Data Input - General'!$F$12="Yes",Calc_BAT!S$75,0)</f>
        <v>0</v>
      </c>
      <c r="T118" s="61">
        <f>T80+IF('Data Input - General'!$F$10="Yes",Calc_BAT!T$81,0)+IF('Data Input - General'!$F$12="Yes",Calc_BAT!T$75,0)</f>
        <v>0</v>
      </c>
      <c r="U118" s="61">
        <f>U80+IF('Data Input - General'!$F$10="Yes",Calc_BAT!U$81,0)+IF('Data Input - General'!$F$12="Yes",Calc_BAT!U$75,0)</f>
        <v>0</v>
      </c>
      <c r="V118" s="61">
        <f>V80+IF('Data Input - General'!$F$10="Yes",Calc_BAT!V$81,0)+IF('Data Input - General'!$F$12="Yes",Calc_BAT!V$75,0)</f>
        <v>0</v>
      </c>
      <c r="W118" s="61">
        <f>W80+IF('Data Input - General'!$F$10="Yes",Calc_BAT!W$81,0)+IF('Data Input - General'!$F$12="Yes",Calc_BAT!W$75,0)</f>
        <v>0</v>
      </c>
      <c r="X118" s="61">
        <f>X80+IF('Data Input - General'!$F$10="Yes",Calc_BAT!X$81,0)+IF('Data Input - General'!$F$12="Yes",Calc_BAT!X$75,0)</f>
        <v>0</v>
      </c>
      <c r="Y118" s="61">
        <f>Y80+IF('Data Input - General'!$F$10="Yes",Calc_BAT!Y$81,0)+IF('Data Input - General'!$F$12="Yes",Calc_BAT!Y$75,0)</f>
        <v>0</v>
      </c>
      <c r="Z118" s="61">
        <f>Z80+IF('Data Input - General'!$F$10="Yes",Calc_BAT!Z$81,0)+IF('Data Input - General'!$F$12="Yes",Calc_BAT!Z$75,0)</f>
        <v>0</v>
      </c>
      <c r="AA118" s="61">
        <f>AA80+IF('Data Input - General'!$F$10="Yes",Calc_BAT!AA$81,0)+IF('Data Input - General'!$F$12="Yes",Calc_BAT!AA$75,0)</f>
        <v>0</v>
      </c>
      <c r="AB118" s="61">
        <f>AB80+IF('Data Input - General'!$F$10="Yes",Calc_BAT!AB$81,0)+IF('Data Input - General'!$F$12="Yes",Calc_BAT!AB$75,0)</f>
        <v>0</v>
      </c>
      <c r="AC118" s="61">
        <f>AC80+IF('Data Input - General'!$F$10="Yes",Calc_BAT!AC$81,0)+IF('Data Input - General'!$F$12="Yes",Calc_BAT!AC$75,0)</f>
        <v>0</v>
      </c>
      <c r="AD118" s="61">
        <f>AD80+IF('Data Input - General'!$F$10="Yes",Calc_BAT!AD$81,0)+IF('Data Input - General'!$F$12="Yes",Calc_BAT!AD$75,0)</f>
        <v>0</v>
      </c>
      <c r="AE118" s="61">
        <f>AE80+IF('Data Input - General'!$F$10="Yes",Calc_BAT!AE$81,0)+IF('Data Input - General'!$F$12="Yes",Calc_BAT!AE$75,0)</f>
        <v>0</v>
      </c>
      <c r="AF118" s="61">
        <f>AF80+IF('Data Input - General'!$F$10="Yes",Calc_BAT!AF$81,0)+IF('Data Input - General'!$F$12="Yes",Calc_BAT!AF$75,0)</f>
        <v>0</v>
      </c>
      <c r="AG118" s="61">
        <f>AG80+IF('Data Input - General'!$F$10="Yes",Calc_BAT!AG$81,0)+IF('Data Input - General'!$F$12="Yes",Calc_BAT!AG$75,0)</f>
        <v>0</v>
      </c>
      <c r="AH118" s="61">
        <f>AH80+IF('Data Input - General'!$F$10="Yes",Calc_BAT!AH$81,0)+IF('Data Input - General'!$F$12="Yes",Calc_BAT!AH$75,0)</f>
        <v>0</v>
      </c>
      <c r="AI118" s="61">
        <f>AI80+IF('Data Input - General'!$F$10="Yes",Calc_BAT!AI$81,0)+IF('Data Input - General'!$F$12="Yes",Calc_BAT!AI$75,0)</f>
        <v>0</v>
      </c>
      <c r="AJ118" s="61">
        <f>AJ80+IF('Data Input - General'!$F$10="Yes",Calc_BAT!AJ$81,0)+IF('Data Input - General'!$F$12="Yes",Calc_BAT!AJ$75,0)</f>
        <v>0</v>
      </c>
      <c r="AK118" s="61">
        <f>AK80+IF('Data Input - General'!$F$10="Yes",Calc_BAT!AK$81,0)+IF('Data Input - General'!$F$12="Yes",Calc_BAT!AK$75,0)</f>
        <v>0</v>
      </c>
      <c r="AL118" s="61">
        <f>AL80+IF('Data Input - General'!$F$10="Yes",Calc_BAT!AL$81,0)+IF('Data Input - General'!$F$12="Yes",Calc_BAT!AL$75,0)</f>
        <v>0</v>
      </c>
      <c r="AM118" s="61">
        <f>AM80+IF('Data Input - General'!$F$10="Yes",Calc_BAT!AM$81,0)+IF('Data Input - General'!$F$12="Yes",Calc_BAT!AM$75,0)</f>
        <v>0</v>
      </c>
      <c r="AN118" s="61">
        <f>AN80+IF('Data Input - General'!$F$10="Yes",Calc_BAT!AN$81,0)+IF('Data Input - General'!$F$12="Yes",Calc_BAT!AN$75,0)</f>
        <v>0</v>
      </c>
      <c r="AO118" s="61">
        <f>AO80+IF('Data Input - General'!$F$10="Yes",Calc_BAT!AO$81,0)+IF('Data Input - General'!$F$12="Yes",Calc_BAT!AO$75,0)</f>
        <v>0</v>
      </c>
      <c r="AP118" s="61">
        <f>AP80+IF('Data Input - General'!$F$10="Yes",Calc_BAT!AP$81,0)+IF('Data Input - General'!$F$12="Yes",Calc_BAT!AP$75,0)</f>
        <v>0</v>
      </c>
      <c r="AQ118" s="61">
        <f>AQ80+IF('Data Input - General'!$F$10="Yes",Calc_BAT!AQ$81,0)+IF('Data Input - General'!$F$12="Yes",Calc_BAT!AQ$75,0)</f>
        <v>0</v>
      </c>
      <c r="AR118" s="61">
        <f>AR80+IF('Data Input - General'!$F$10="Yes",Calc_BAT!AR$81,0)+IF('Data Input - General'!$F$12="Yes",Calc_BAT!AR$75,0)</f>
        <v>0</v>
      </c>
      <c r="AS118" s="61">
        <f>AS80+IF('Data Input - General'!$F$10="Yes",Calc_BAT!AS$81,0)+IF('Data Input - General'!$F$12="Yes",Calc_BAT!AS$75,0)</f>
        <v>0</v>
      </c>
      <c r="AT118" s="61">
        <f>AT80+IF('Data Input - General'!$F$10="Yes",Calc_BAT!AT$81,0)+IF('Data Input - General'!$F$12="Yes",Calc_BAT!AT$75,0)</f>
        <v>0</v>
      </c>
      <c r="AU118" s="61">
        <f>AU80+IF('Data Input - General'!$F$10="Yes",Calc_BAT!AU$81,0)+IF('Data Input - General'!$F$12="Yes",Calc_BAT!AU$75,0)</f>
        <v>0</v>
      </c>
      <c r="AV118" s="61">
        <f>AV80+IF('Data Input - General'!$F$10="Yes",Calc_BAT!AV$81,0)+IF('Data Input - General'!$F$12="Yes",Calc_BAT!AV$75,0)</f>
        <v>0</v>
      </c>
      <c r="AW118" s="61">
        <f>AW80+IF('Data Input - General'!$F$10="Yes",Calc_BAT!AW$81,0)+IF('Data Input - General'!$F$12="Yes",Calc_BAT!AW$75,0)</f>
        <v>0</v>
      </c>
      <c r="AX118" s="61">
        <f>AX80+IF('Data Input - General'!$F$10="Yes",Calc_BAT!AX$81,0)+IF('Data Input - General'!$F$12="Yes",Calc_BAT!AX$75,0)</f>
        <v>0</v>
      </c>
      <c r="AY118" s="61">
        <f>AY80+IF('Data Input - General'!$F$10="Yes",Calc_BAT!AY$81,0)+IF('Data Input - General'!$F$12="Yes",Calc_BAT!AY$75,0)</f>
        <v>0</v>
      </c>
      <c r="AZ118" s="61">
        <f>AZ80+IF('Data Input - General'!$F$10="Yes",Calc_BAT!AZ$81,0)+IF('Data Input - General'!$F$12="Yes",Calc_BAT!AZ$75,0)</f>
        <v>0</v>
      </c>
      <c r="BA118" s="61">
        <f>BA80+IF('Data Input - General'!$F$10="Yes",Calc_BAT!BA$81,0)+IF('Data Input - General'!$F$12="Yes",Calc_BAT!BA$75,0)</f>
        <v>0</v>
      </c>
      <c r="BB118" s="61">
        <f>BB80+IF('Data Input - General'!$F$10="Yes",Calc_BAT!BB$81,0)+IF('Data Input - General'!$F$12="Yes",Calc_BAT!BB$75,0)</f>
        <v>0</v>
      </c>
      <c r="BC118" s="61">
        <f>BC80+IF('Data Input - General'!$F$10="Yes",Calc_BAT!BC$81,0)+IF('Data Input - General'!$F$12="Yes",Calc_BAT!BC$75,0)</f>
        <v>0</v>
      </c>
      <c r="BD118" s="61">
        <f>BD80+IF('Data Input - General'!$F$10="Yes",Calc_BAT!BD$81,0)+IF('Data Input - General'!$F$12="Yes",Calc_BAT!BD$75,0)</f>
        <v>0</v>
      </c>
      <c r="BE118" s="61">
        <f>BE80+IF('Data Input - General'!$F$10="Yes",Calc_BAT!BE$81,0)+IF('Data Input - General'!$F$12="Yes",Calc_BAT!BE$75,0)</f>
        <v>0</v>
      </c>
      <c r="BF118" s="61">
        <f>BF80+IF('Data Input - General'!$F$10="Yes",Calc_BAT!BF$81,0)+IF('Data Input - General'!$F$12="Yes",Calc_BAT!BF$75,0)</f>
        <v>0</v>
      </c>
      <c r="BG118" s="61">
        <f>BG80+IF('Data Input - General'!$F$10="Yes",Calc_BAT!BG$81,0)+IF('Data Input - General'!$F$12="Yes",Calc_BAT!BG$75,0)</f>
        <v>0</v>
      </c>
      <c r="BH118" s="61">
        <f>BH80+IF('Data Input - General'!$F$10="Yes",Calc_BAT!BH$81,0)+IF('Data Input - General'!$F$12="Yes",Calc_BAT!BH$75,0)</f>
        <v>0</v>
      </c>
      <c r="BI118" s="61">
        <f>BI80+IF('Data Input - General'!$F$10="Yes",Calc_BAT!BI$81,0)+IF('Data Input - General'!$F$12="Yes",Calc_BAT!BI$75,0)</f>
        <v>0</v>
      </c>
      <c r="BJ118" s="61">
        <f>BJ80+IF('Data Input - General'!$F$10="Yes",Calc_BAT!BJ$81,0)+IF('Data Input - General'!$F$12="Yes",Calc_BAT!BJ$75,0)</f>
        <v>0</v>
      </c>
      <c r="BK118" s="61">
        <f>BK80+IF('Data Input - General'!$F$10="Yes",Calc_BAT!BK$81,0)+IF('Data Input - General'!$F$12="Yes",Calc_BAT!BK$75,0)</f>
        <v>0</v>
      </c>
      <c r="BL118" s="61">
        <f>BL80+IF('Data Input - General'!$F$10="Yes",Calc_BAT!BL$81,0)+IF('Data Input - General'!$F$12="Yes",Calc_BAT!BL$75,0)</f>
        <v>0</v>
      </c>
      <c r="BM118" s="61">
        <f>BM80+IF('Data Input - General'!$F$10="Yes",Calc_BAT!BM$81,0)+IF('Data Input - General'!$F$12="Yes",Calc_BAT!BM$75,0)</f>
        <v>0</v>
      </c>
      <c r="BN118" s="61">
        <f>BN80+IF('Data Input - General'!$F$10="Yes",Calc_BAT!BN$81,0)+IF('Data Input - General'!$F$12="Yes",Calc_BAT!BN$75,0)</f>
        <v>0</v>
      </c>
      <c r="BO118" s="61">
        <f>BO80+IF('Data Input - General'!$F$10="Yes",Calc_BAT!BO$81,0)+IF('Data Input - General'!$F$12="Yes",Calc_BAT!BO$75,0)</f>
        <v>0</v>
      </c>
      <c r="BP118" s="61">
        <f>BP80+IF('Data Input - General'!$F$10="Yes",Calc_BAT!BP$81,0)+IF('Data Input - General'!$F$12="Yes",Calc_BAT!BP$75,0)</f>
        <v>0</v>
      </c>
      <c r="BQ118" s="61">
        <f>BQ80+IF('Data Input - General'!$F$10="Yes",Calc_BAT!BQ$81,0)+IF('Data Input - General'!$F$12="Yes",Calc_BAT!BQ$75,0)</f>
        <v>0</v>
      </c>
      <c r="BR118" s="61">
        <f>BR80+IF('Data Input - General'!$F$10="Yes",Calc_BAT!BR$81,0)+IF('Data Input - General'!$F$12="Yes",Calc_BAT!BR$75,0)</f>
        <v>0</v>
      </c>
      <c r="BS118" s="61">
        <f>BS80+IF('Data Input - General'!$F$10="Yes",Calc_BAT!BS$81,0)+IF('Data Input - General'!$F$12="Yes",Calc_BAT!BS$75,0)</f>
        <v>0</v>
      </c>
      <c r="BT118" s="61">
        <f>BT80+IF('Data Input - General'!$F$10="Yes",Calc_BAT!BT$81,0)+IF('Data Input - General'!$F$12="Yes",Calc_BAT!BT$75,0)</f>
        <v>0</v>
      </c>
      <c r="BU118" s="61">
        <f>BU80+IF('Data Input - General'!$F$10="Yes",Calc_BAT!BU$81,0)+IF('Data Input - General'!$F$12="Yes",Calc_BAT!BU$75,0)</f>
        <v>0</v>
      </c>
      <c r="BV118" s="61">
        <f>BV80+IF('Data Input - General'!$F$10="Yes",Calc_BAT!BV$81,0)+IF('Data Input - General'!$F$12="Yes",Calc_BAT!BV$75,0)</f>
        <v>0</v>
      </c>
      <c r="BW118" s="61">
        <f>BW80+IF('Data Input - General'!$F$10="Yes",Calc_BAT!BW$81,0)+IF('Data Input - General'!$F$12="Yes",Calc_BAT!BW$75,0)</f>
        <v>0</v>
      </c>
      <c r="BX118" s="61">
        <f>BX80+IF('Data Input - General'!$F$10="Yes",Calc_BAT!BX$81,0)+IF('Data Input - General'!$F$12="Yes",Calc_BAT!BX$75,0)</f>
        <v>0</v>
      </c>
      <c r="BY118" s="61">
        <f>BY80+IF('Data Input - General'!$F$10="Yes",Calc_BAT!BY$81,0)+IF('Data Input - General'!$F$12="Yes",Calc_BAT!BY$75,0)</f>
        <v>0</v>
      </c>
      <c r="BZ118" s="61">
        <f>BZ80+IF('Data Input - General'!$F$10="Yes",Calc_BAT!BZ$81,0)+IF('Data Input - General'!$F$12="Yes",Calc_BAT!BZ$75,0)</f>
        <v>0</v>
      </c>
      <c r="CA118" s="61">
        <f>CA80+IF('Data Input - General'!$F$10="Yes",Calc_BAT!CA$81,0)+IF('Data Input - General'!$F$12="Yes",Calc_BAT!CA$75,0)</f>
        <v>0</v>
      </c>
      <c r="CB118" s="61">
        <f>CB80+IF('Data Input - General'!$F$10="Yes",Calc_BAT!CB$81,0)+IF('Data Input - General'!$F$12="Yes",Calc_BAT!CB$75,0)</f>
        <v>0</v>
      </c>
      <c r="CC118" s="61">
        <f>CC80+IF('Data Input - General'!$F$10="Yes",Calc_BAT!CC$81,0)+IF('Data Input - General'!$F$12="Yes",Calc_BAT!CC$75,0)</f>
        <v>0</v>
      </c>
      <c r="CD118" s="61">
        <f>CD80+IF('Data Input - General'!$F$10="Yes",Calc_BAT!CD$81,0)+IF('Data Input - General'!$F$12="Yes",Calc_BAT!CD$75,0)</f>
        <v>0</v>
      </c>
      <c r="CE118" s="61">
        <f>CE80+IF('Data Input - General'!$F$10="Yes",Calc_BAT!CE$81,0)+IF('Data Input - General'!$F$12="Yes",Calc_BAT!CE$75,0)</f>
        <v>0</v>
      </c>
      <c r="CF118" s="61">
        <f>CF80+IF('Data Input - General'!$F$10="Yes",Calc_BAT!CF$81,0)+IF('Data Input - General'!$F$12="Yes",Calc_BAT!CF$75,0)</f>
        <v>0</v>
      </c>
      <c r="CG118" s="61">
        <f>CG80+IF('Data Input - General'!$F$10="Yes",Calc_BAT!CG$81,0)+IF('Data Input - General'!$F$12="Yes",Calc_BAT!CG$75,0)</f>
        <v>0</v>
      </c>
      <c r="CH118" s="61">
        <f>CH80+IF('Data Input - General'!$F$10="Yes",Calc_BAT!CH$81,0)+IF('Data Input - General'!$F$12="Yes",Calc_BAT!CH$75,0)</f>
        <v>0</v>
      </c>
      <c r="CI118" s="61">
        <f>CI80+IF('Data Input - General'!$F$10="Yes",Calc_BAT!CI$81,0)+IF('Data Input - General'!$F$12="Yes",Calc_BAT!CI$75,0)</f>
        <v>0</v>
      </c>
      <c r="CJ118" s="61">
        <f>CJ80+IF('Data Input - General'!$F$10="Yes",Calc_BAT!CJ$81,0)+IF('Data Input - General'!$F$12="Yes",Calc_BAT!CJ$75,0)</f>
        <v>0</v>
      </c>
      <c r="CK118" s="61">
        <f>CK80+IF('Data Input - General'!$F$10="Yes",Calc_BAT!CK$81,0)+IF('Data Input - General'!$F$12="Yes",Calc_BAT!CK$75,0)</f>
        <v>0</v>
      </c>
      <c r="CL118" s="61">
        <f>CL80+IF('Data Input - General'!$F$10="Yes",Calc_BAT!CL$81,0)+IF('Data Input - General'!$F$12="Yes",Calc_BAT!CL$75,0)</f>
        <v>0</v>
      </c>
      <c r="CM118" s="61">
        <f>CM80+IF('Data Input - General'!$F$10="Yes",Calc_BAT!CM$81,0)+IF('Data Input - General'!$F$12="Yes",Calc_BAT!CM$75,0)</f>
        <v>0</v>
      </c>
      <c r="CN118" s="61">
        <f>CN80+IF('Data Input - General'!$F$10="Yes",Calc_BAT!CN$81,0)+IF('Data Input - General'!$F$12="Yes",Calc_BAT!CN$75,0)</f>
        <v>0</v>
      </c>
      <c r="CO118" s="61">
        <f>CO80+IF('Data Input - General'!$F$10="Yes",Calc_BAT!CO$81,0)+IF('Data Input - General'!$F$12="Yes",Calc_BAT!CO$75,0)</f>
        <v>0</v>
      </c>
      <c r="CP118" s="61">
        <f>CP80+IF('Data Input - General'!$F$10="Yes",Calc_BAT!CP$81,0)+IF('Data Input - General'!$F$12="Yes",Calc_BAT!CP$75,0)</f>
        <v>0</v>
      </c>
      <c r="CQ118" s="61">
        <f>CQ80+IF('Data Input - General'!$F$10="Yes",Calc_BAT!CQ$81,0)+IF('Data Input - General'!$F$12="Yes",Calc_BAT!CQ$75,0)</f>
        <v>0</v>
      </c>
      <c r="CR118" s="61">
        <f>CR80+IF('Data Input - General'!$F$10="Yes",Calc_BAT!CR$81,0)+IF('Data Input - General'!$F$12="Yes",Calc_BAT!CR$75,0)</f>
        <v>0</v>
      </c>
      <c r="CS118" s="61">
        <f>CS80+IF('Data Input - General'!$F$10="Yes",Calc_BAT!CS$81,0)+IF('Data Input - General'!$F$12="Yes",Calc_BAT!CS$75,0)</f>
        <v>0</v>
      </c>
      <c r="CT118" s="61">
        <f>CT80+IF('Data Input - General'!$F$10="Yes",Calc_BAT!CT$81,0)+IF('Data Input - General'!$F$12="Yes",Calc_BAT!CT$75,0)</f>
        <v>0</v>
      </c>
      <c r="CU118" s="61">
        <f>CU80+IF('Data Input - General'!$F$10="Yes",Calc_BAT!CU$81,0)+IF('Data Input - General'!$F$12="Yes",Calc_BAT!CU$75,0)</f>
        <v>0</v>
      </c>
      <c r="CV118" s="61">
        <f>CV80+IF('Data Input - General'!$F$10="Yes",Calc_BAT!CV$81,0)+IF('Data Input - General'!$F$12="Yes",Calc_BAT!CV$75,0)</f>
        <v>0</v>
      </c>
      <c r="CW118" s="61">
        <f>CW80+IF('Data Input - General'!$F$10="Yes",Calc_BAT!CW$81,0)+IF('Data Input - General'!$F$12="Yes",Calc_BAT!CW$75,0)</f>
        <v>0</v>
      </c>
      <c r="CX118" s="61">
        <f>CX80+IF('Data Input - General'!$F$10="Yes",Calc_BAT!CX$81,0)+IF('Data Input - General'!$F$12="Yes",Calc_BAT!CX$75,0)</f>
        <v>0</v>
      </c>
      <c r="CY118" s="61">
        <f>CY80+IF('Data Input - General'!$F$10="Yes",Calc_BAT!CY$81,0)+IF('Data Input - General'!$F$12="Yes",Calc_BAT!CY$75,0)</f>
        <v>0</v>
      </c>
      <c r="CZ118" s="391"/>
    </row>
    <row r="119" spans="2:104" x14ac:dyDescent="0.25">
      <c r="B119" s="393" t="s">
        <v>30</v>
      </c>
      <c r="C119" s="390" t="s">
        <v>121</v>
      </c>
      <c r="D119" s="61">
        <f>IF('Data Input - General'!$F$10="Yes",0,Calc_BAT!D$81)+IF('Data Input - General'!$F$12="Yes",0,Calc_BAT!D$75)</f>
        <v>0</v>
      </c>
      <c r="E119" s="61">
        <f>IF('Data Input - General'!$F$10="Yes",0,Calc_BAT!E$81)+IF('Data Input - General'!$F$12="Yes",0,Calc_BAT!E$75)</f>
        <v>0</v>
      </c>
      <c r="F119" s="61">
        <f>IF('Data Input - General'!$F$10="Yes",0,Calc_BAT!F$81)+IF('Data Input - General'!$F$12="Yes",0,Calc_BAT!F$75)</f>
        <v>0</v>
      </c>
      <c r="G119" s="61">
        <f>IF('Data Input - General'!$F$10="Yes",0,Calc_BAT!G$81)+IF('Data Input - General'!$F$12="Yes",0,Calc_BAT!G$75)</f>
        <v>0</v>
      </c>
      <c r="H119" s="61">
        <f>IF('Data Input - General'!$F$10="Yes",0,Calc_BAT!H$81)+IF('Data Input - General'!$F$12="Yes",0,Calc_BAT!H$75)</f>
        <v>0</v>
      </c>
      <c r="I119" s="61">
        <f>IF('Data Input - General'!$F$10="Yes",0,Calc_BAT!I$81)+IF('Data Input - General'!$F$12="Yes",0,Calc_BAT!I$75)</f>
        <v>0</v>
      </c>
      <c r="J119" s="61">
        <f>IF('Data Input - General'!$F$10="Yes",0,Calc_BAT!J$81)+IF('Data Input - General'!$F$12="Yes",0,Calc_BAT!J$75)</f>
        <v>0</v>
      </c>
      <c r="K119" s="61">
        <f>IF('Data Input - General'!$F$10="Yes",0,Calc_BAT!K$81)+IF('Data Input - General'!$F$12="Yes",0,Calc_BAT!K$75)</f>
        <v>0</v>
      </c>
      <c r="L119" s="61">
        <f>IF('Data Input - General'!$F$10="Yes",0,Calc_BAT!L$81)+IF('Data Input - General'!$F$12="Yes",0,Calc_BAT!L$75)</f>
        <v>0</v>
      </c>
      <c r="M119" s="61">
        <f>IF('Data Input - General'!$F$10="Yes",0,Calc_BAT!M$81)+IF('Data Input - General'!$F$12="Yes",0,Calc_BAT!M$75)</f>
        <v>0</v>
      </c>
      <c r="N119" s="61">
        <f>IF('Data Input - General'!$F$10="Yes",0,Calc_BAT!N$81)+IF('Data Input - General'!$F$12="Yes",0,Calc_BAT!N$75)</f>
        <v>0</v>
      </c>
      <c r="O119" s="61">
        <f>IF('Data Input - General'!$F$10="Yes",0,Calc_BAT!O$81)+IF('Data Input - General'!$F$12="Yes",0,Calc_BAT!O$75)</f>
        <v>0</v>
      </c>
      <c r="P119" s="61">
        <f>IF('Data Input - General'!$F$10="Yes",0,Calc_BAT!P$81)+IF('Data Input - General'!$F$12="Yes",0,Calc_BAT!P$75)</f>
        <v>0</v>
      </c>
      <c r="Q119" s="61">
        <f>IF('Data Input - General'!$F$10="Yes",0,Calc_BAT!Q$81)+IF('Data Input - General'!$F$12="Yes",0,Calc_BAT!Q$75)</f>
        <v>0</v>
      </c>
      <c r="R119" s="61">
        <f>IF('Data Input - General'!$F$10="Yes",0,Calc_BAT!R$81)+IF('Data Input - General'!$F$12="Yes",0,Calc_BAT!R$75)</f>
        <v>0</v>
      </c>
      <c r="S119" s="61">
        <f>IF('Data Input - General'!$F$10="Yes",0,Calc_BAT!S$81)+IF('Data Input - General'!$F$12="Yes",0,Calc_BAT!S$75)</f>
        <v>0</v>
      </c>
      <c r="T119" s="61">
        <f>IF('Data Input - General'!$F$10="Yes",0,Calc_BAT!T$81)+IF('Data Input - General'!$F$12="Yes",0,Calc_BAT!T$75)</f>
        <v>0</v>
      </c>
      <c r="U119" s="61">
        <f>IF('Data Input - General'!$F$10="Yes",0,Calc_BAT!U$81)+IF('Data Input - General'!$F$12="Yes",0,Calc_BAT!U$75)</f>
        <v>0</v>
      </c>
      <c r="V119" s="61">
        <f>IF('Data Input - General'!$F$10="Yes",0,Calc_BAT!V$81)+IF('Data Input - General'!$F$12="Yes",0,Calc_BAT!V$75)</f>
        <v>0</v>
      </c>
      <c r="W119" s="61">
        <f>IF('Data Input - General'!$F$10="Yes",0,Calc_BAT!W$81)+IF('Data Input - General'!$F$12="Yes",0,Calc_BAT!W$75)</f>
        <v>0</v>
      </c>
      <c r="X119" s="61">
        <f>IF('Data Input - General'!$F$10="Yes",0,Calc_BAT!X$81)+IF('Data Input - General'!$F$12="Yes",0,Calc_BAT!X$75)</f>
        <v>0</v>
      </c>
      <c r="Y119" s="61">
        <f>IF('Data Input - General'!$F$10="Yes",0,Calc_BAT!Y$81)+IF('Data Input - General'!$F$12="Yes",0,Calc_BAT!Y$75)</f>
        <v>0</v>
      </c>
      <c r="Z119" s="61">
        <f>IF('Data Input - General'!$F$10="Yes",0,Calc_BAT!Z$81)+IF('Data Input - General'!$F$12="Yes",0,Calc_BAT!Z$75)</f>
        <v>0</v>
      </c>
      <c r="AA119" s="61">
        <f>IF('Data Input - General'!$F$10="Yes",0,Calc_BAT!AA$81)+IF('Data Input - General'!$F$12="Yes",0,Calc_BAT!AA$75)</f>
        <v>0</v>
      </c>
      <c r="AB119" s="61">
        <f>IF('Data Input - General'!$F$10="Yes",0,Calc_BAT!AB$81)+IF('Data Input - General'!$F$12="Yes",0,Calc_BAT!AB$75)</f>
        <v>0</v>
      </c>
      <c r="AC119" s="61">
        <f>IF('Data Input - General'!$F$10="Yes",0,Calc_BAT!AC$81)+IF('Data Input - General'!$F$12="Yes",0,Calc_BAT!AC$75)</f>
        <v>0</v>
      </c>
      <c r="AD119" s="61">
        <f>IF('Data Input - General'!$F$10="Yes",0,Calc_BAT!AD$81)+IF('Data Input - General'!$F$12="Yes",0,Calc_BAT!AD$75)</f>
        <v>0</v>
      </c>
      <c r="AE119" s="61">
        <f>IF('Data Input - General'!$F$10="Yes",0,Calc_BAT!AE$81)+IF('Data Input - General'!$F$12="Yes",0,Calc_BAT!AE$75)</f>
        <v>0</v>
      </c>
      <c r="AF119" s="61">
        <f>IF('Data Input - General'!$F$10="Yes",0,Calc_BAT!AF$81)+IF('Data Input - General'!$F$12="Yes",0,Calc_BAT!AF$75)</f>
        <v>0</v>
      </c>
      <c r="AG119" s="61">
        <f>IF('Data Input - General'!$F$10="Yes",0,Calc_BAT!AG$81)+IF('Data Input - General'!$F$12="Yes",0,Calc_BAT!AG$75)</f>
        <v>0</v>
      </c>
      <c r="AH119" s="61">
        <f>IF('Data Input - General'!$F$10="Yes",0,Calc_BAT!AH$81)+IF('Data Input - General'!$F$12="Yes",0,Calc_BAT!AH$75)</f>
        <v>0</v>
      </c>
      <c r="AI119" s="61">
        <f>IF('Data Input - General'!$F$10="Yes",0,Calc_BAT!AI$81)+IF('Data Input - General'!$F$12="Yes",0,Calc_BAT!AI$75)</f>
        <v>0</v>
      </c>
      <c r="AJ119" s="61">
        <f>IF('Data Input - General'!$F$10="Yes",0,Calc_BAT!AJ$81)+IF('Data Input - General'!$F$12="Yes",0,Calc_BAT!AJ$75)</f>
        <v>0</v>
      </c>
      <c r="AK119" s="61">
        <f>IF('Data Input - General'!$F$10="Yes",0,Calc_BAT!AK$81)+IF('Data Input - General'!$F$12="Yes",0,Calc_BAT!AK$75)</f>
        <v>0</v>
      </c>
      <c r="AL119" s="61">
        <f>IF('Data Input - General'!$F$10="Yes",0,Calc_BAT!AL$81)+IF('Data Input - General'!$F$12="Yes",0,Calc_BAT!AL$75)</f>
        <v>0</v>
      </c>
      <c r="AM119" s="61">
        <f>IF('Data Input - General'!$F$10="Yes",0,Calc_BAT!AM$81)+IF('Data Input - General'!$F$12="Yes",0,Calc_BAT!AM$75)</f>
        <v>0</v>
      </c>
      <c r="AN119" s="61">
        <f>IF('Data Input - General'!$F$10="Yes",0,Calc_BAT!AN$81)+IF('Data Input - General'!$F$12="Yes",0,Calc_BAT!AN$75)</f>
        <v>0</v>
      </c>
      <c r="AO119" s="61">
        <f>IF('Data Input - General'!$F$10="Yes",0,Calc_BAT!AO$81)+IF('Data Input - General'!$F$12="Yes",0,Calc_BAT!AO$75)</f>
        <v>0</v>
      </c>
      <c r="AP119" s="61">
        <f>IF('Data Input - General'!$F$10="Yes",0,Calc_BAT!AP$81)+IF('Data Input - General'!$F$12="Yes",0,Calc_BAT!AP$75)</f>
        <v>0</v>
      </c>
      <c r="AQ119" s="61">
        <f>IF('Data Input - General'!$F$10="Yes",0,Calc_BAT!AQ$81)+IF('Data Input - General'!$F$12="Yes",0,Calc_BAT!AQ$75)</f>
        <v>0</v>
      </c>
      <c r="AR119" s="61">
        <f>IF('Data Input - General'!$F$10="Yes",0,Calc_BAT!AR$81)+IF('Data Input - General'!$F$12="Yes",0,Calc_BAT!AR$75)</f>
        <v>0</v>
      </c>
      <c r="AS119" s="61">
        <f>IF('Data Input - General'!$F$10="Yes",0,Calc_BAT!AS$81)+IF('Data Input - General'!$F$12="Yes",0,Calc_BAT!AS$75)</f>
        <v>0</v>
      </c>
      <c r="AT119" s="61">
        <f>IF('Data Input - General'!$F$10="Yes",0,Calc_BAT!AT$81)+IF('Data Input - General'!$F$12="Yes",0,Calc_BAT!AT$75)</f>
        <v>0</v>
      </c>
      <c r="AU119" s="61">
        <f>IF('Data Input - General'!$F$10="Yes",0,Calc_BAT!AU$81)+IF('Data Input - General'!$F$12="Yes",0,Calc_BAT!AU$75)</f>
        <v>0</v>
      </c>
      <c r="AV119" s="61">
        <f>IF('Data Input - General'!$F$10="Yes",0,Calc_BAT!AV$81)+IF('Data Input - General'!$F$12="Yes",0,Calc_BAT!AV$75)</f>
        <v>0</v>
      </c>
      <c r="AW119" s="61">
        <f>IF('Data Input - General'!$F$10="Yes",0,Calc_BAT!AW$81)+IF('Data Input - General'!$F$12="Yes",0,Calc_BAT!AW$75)</f>
        <v>0</v>
      </c>
      <c r="AX119" s="61">
        <f>IF('Data Input - General'!$F$10="Yes",0,Calc_BAT!AX$81)+IF('Data Input - General'!$F$12="Yes",0,Calc_BAT!AX$75)</f>
        <v>0</v>
      </c>
      <c r="AY119" s="61">
        <f>IF('Data Input - General'!$F$10="Yes",0,Calc_BAT!AY$81)+IF('Data Input - General'!$F$12="Yes",0,Calc_BAT!AY$75)</f>
        <v>0</v>
      </c>
      <c r="AZ119" s="61">
        <f>IF('Data Input - General'!$F$10="Yes",0,Calc_BAT!AZ$81)+IF('Data Input - General'!$F$12="Yes",0,Calc_BAT!AZ$75)</f>
        <v>0</v>
      </c>
      <c r="BA119" s="61">
        <f>IF('Data Input - General'!$F$10="Yes",0,Calc_BAT!BA$81)+IF('Data Input - General'!$F$12="Yes",0,Calc_BAT!BA$75)</f>
        <v>0</v>
      </c>
      <c r="BB119" s="61">
        <f>IF('Data Input - General'!$F$10="Yes",0,Calc_BAT!BB$81)+IF('Data Input - General'!$F$12="Yes",0,Calc_BAT!BB$75)</f>
        <v>0</v>
      </c>
      <c r="BC119" s="61">
        <f>IF('Data Input - General'!$F$10="Yes",0,Calc_BAT!BC$81)+IF('Data Input - General'!$F$12="Yes",0,Calc_BAT!BC$75)</f>
        <v>0</v>
      </c>
      <c r="BD119" s="61">
        <f>IF('Data Input - General'!$F$10="Yes",0,Calc_BAT!BD$81)+IF('Data Input - General'!$F$12="Yes",0,Calc_BAT!BD$75)</f>
        <v>0</v>
      </c>
      <c r="BE119" s="61">
        <f>IF('Data Input - General'!$F$10="Yes",0,Calc_BAT!BE$81)+IF('Data Input - General'!$F$12="Yes",0,Calc_BAT!BE$75)</f>
        <v>0</v>
      </c>
      <c r="BF119" s="61">
        <f>IF('Data Input - General'!$F$10="Yes",0,Calc_BAT!BF$81)+IF('Data Input - General'!$F$12="Yes",0,Calc_BAT!BF$75)</f>
        <v>0</v>
      </c>
      <c r="BG119" s="61">
        <f>IF('Data Input - General'!$F$10="Yes",0,Calc_BAT!BG$81)+IF('Data Input - General'!$F$12="Yes",0,Calc_BAT!BG$75)</f>
        <v>0</v>
      </c>
      <c r="BH119" s="61">
        <f>IF('Data Input - General'!$F$10="Yes",0,Calc_BAT!BH$81)+IF('Data Input - General'!$F$12="Yes",0,Calc_BAT!BH$75)</f>
        <v>0</v>
      </c>
      <c r="BI119" s="61">
        <f>IF('Data Input - General'!$F$10="Yes",0,Calc_BAT!BI$81)+IF('Data Input - General'!$F$12="Yes",0,Calc_BAT!BI$75)</f>
        <v>0</v>
      </c>
      <c r="BJ119" s="61">
        <f>IF('Data Input - General'!$F$10="Yes",0,Calc_BAT!BJ$81)+IF('Data Input - General'!$F$12="Yes",0,Calc_BAT!BJ$75)</f>
        <v>0</v>
      </c>
      <c r="BK119" s="61">
        <f>IF('Data Input - General'!$F$10="Yes",0,Calc_BAT!BK$81)+IF('Data Input - General'!$F$12="Yes",0,Calc_BAT!BK$75)</f>
        <v>0</v>
      </c>
      <c r="BL119" s="61">
        <f>IF('Data Input - General'!$F$10="Yes",0,Calc_BAT!BL$81)+IF('Data Input - General'!$F$12="Yes",0,Calc_BAT!BL$75)</f>
        <v>0</v>
      </c>
      <c r="BM119" s="61">
        <f>IF('Data Input - General'!$F$10="Yes",0,Calc_BAT!BM$81)+IF('Data Input - General'!$F$12="Yes",0,Calc_BAT!BM$75)</f>
        <v>0</v>
      </c>
      <c r="BN119" s="61">
        <f>IF('Data Input - General'!$F$10="Yes",0,Calc_BAT!BN$81)+IF('Data Input - General'!$F$12="Yes",0,Calc_BAT!BN$75)</f>
        <v>0</v>
      </c>
      <c r="BO119" s="61">
        <f>IF('Data Input - General'!$F$10="Yes",0,Calc_BAT!BO$81)+IF('Data Input - General'!$F$12="Yes",0,Calc_BAT!BO$75)</f>
        <v>0</v>
      </c>
      <c r="BP119" s="61">
        <f>IF('Data Input - General'!$F$10="Yes",0,Calc_BAT!BP$81)+IF('Data Input - General'!$F$12="Yes",0,Calc_BAT!BP$75)</f>
        <v>0</v>
      </c>
      <c r="BQ119" s="61">
        <f>IF('Data Input - General'!$F$10="Yes",0,Calc_BAT!BQ$81)+IF('Data Input - General'!$F$12="Yes",0,Calc_BAT!BQ$75)</f>
        <v>0</v>
      </c>
      <c r="BR119" s="61">
        <f>IF('Data Input - General'!$F$10="Yes",0,Calc_BAT!BR$81)+IF('Data Input - General'!$F$12="Yes",0,Calc_BAT!BR$75)</f>
        <v>0</v>
      </c>
      <c r="BS119" s="61">
        <f>IF('Data Input - General'!$F$10="Yes",0,Calc_BAT!BS$81)+IF('Data Input - General'!$F$12="Yes",0,Calc_BAT!BS$75)</f>
        <v>0</v>
      </c>
      <c r="BT119" s="61">
        <f>IF('Data Input - General'!$F$10="Yes",0,Calc_BAT!BT$81)+IF('Data Input - General'!$F$12="Yes",0,Calc_BAT!BT$75)</f>
        <v>0</v>
      </c>
      <c r="BU119" s="61">
        <f>IF('Data Input - General'!$F$10="Yes",0,Calc_BAT!BU$81)+IF('Data Input - General'!$F$12="Yes",0,Calc_BAT!BU$75)</f>
        <v>0</v>
      </c>
      <c r="BV119" s="61">
        <f>IF('Data Input - General'!$F$10="Yes",0,Calc_BAT!BV$81)+IF('Data Input - General'!$F$12="Yes",0,Calc_BAT!BV$75)</f>
        <v>0</v>
      </c>
      <c r="BW119" s="61">
        <f>IF('Data Input - General'!$F$10="Yes",0,Calc_BAT!BW$81)+IF('Data Input - General'!$F$12="Yes",0,Calc_BAT!BW$75)</f>
        <v>0</v>
      </c>
      <c r="BX119" s="61">
        <f>IF('Data Input - General'!$F$10="Yes",0,Calc_BAT!BX$81)+IF('Data Input - General'!$F$12="Yes",0,Calc_BAT!BX$75)</f>
        <v>0</v>
      </c>
      <c r="BY119" s="61">
        <f>IF('Data Input - General'!$F$10="Yes",0,Calc_BAT!BY$81)+IF('Data Input - General'!$F$12="Yes",0,Calc_BAT!BY$75)</f>
        <v>0</v>
      </c>
      <c r="BZ119" s="61">
        <f>IF('Data Input - General'!$F$10="Yes",0,Calc_BAT!BZ$81)+IF('Data Input - General'!$F$12="Yes",0,Calc_BAT!BZ$75)</f>
        <v>0</v>
      </c>
      <c r="CA119" s="61">
        <f>IF('Data Input - General'!$F$10="Yes",0,Calc_BAT!CA$81)+IF('Data Input - General'!$F$12="Yes",0,Calc_BAT!CA$75)</f>
        <v>0</v>
      </c>
      <c r="CB119" s="61">
        <f>IF('Data Input - General'!$F$10="Yes",0,Calc_BAT!CB$81)+IF('Data Input - General'!$F$12="Yes",0,Calc_BAT!CB$75)</f>
        <v>0</v>
      </c>
      <c r="CC119" s="61">
        <f>IF('Data Input - General'!$F$10="Yes",0,Calc_BAT!CC$81)+IF('Data Input - General'!$F$12="Yes",0,Calc_BAT!CC$75)</f>
        <v>0</v>
      </c>
      <c r="CD119" s="61">
        <f>IF('Data Input - General'!$F$10="Yes",0,Calc_BAT!CD$81)+IF('Data Input - General'!$F$12="Yes",0,Calc_BAT!CD$75)</f>
        <v>0</v>
      </c>
      <c r="CE119" s="61">
        <f>IF('Data Input - General'!$F$10="Yes",0,Calc_BAT!CE$81)+IF('Data Input - General'!$F$12="Yes",0,Calc_BAT!CE$75)</f>
        <v>0</v>
      </c>
      <c r="CF119" s="61">
        <f>IF('Data Input - General'!$F$10="Yes",0,Calc_BAT!CF$81)+IF('Data Input - General'!$F$12="Yes",0,Calc_BAT!CF$75)</f>
        <v>0</v>
      </c>
      <c r="CG119" s="61">
        <f>IF('Data Input - General'!$F$10="Yes",0,Calc_BAT!CG$81)+IF('Data Input - General'!$F$12="Yes",0,Calc_BAT!CG$75)</f>
        <v>0</v>
      </c>
      <c r="CH119" s="61">
        <f>IF('Data Input - General'!$F$10="Yes",0,Calc_BAT!CH$81)+IF('Data Input - General'!$F$12="Yes",0,Calc_BAT!CH$75)</f>
        <v>0</v>
      </c>
      <c r="CI119" s="61">
        <f>IF('Data Input - General'!$F$10="Yes",0,Calc_BAT!CI$81)+IF('Data Input - General'!$F$12="Yes",0,Calc_BAT!CI$75)</f>
        <v>0</v>
      </c>
      <c r="CJ119" s="61">
        <f>IF('Data Input - General'!$F$10="Yes",0,Calc_BAT!CJ$81)+IF('Data Input - General'!$F$12="Yes",0,Calc_BAT!CJ$75)</f>
        <v>0</v>
      </c>
      <c r="CK119" s="61">
        <f>IF('Data Input - General'!$F$10="Yes",0,Calc_BAT!CK$81)+IF('Data Input - General'!$F$12="Yes",0,Calc_BAT!CK$75)</f>
        <v>0</v>
      </c>
      <c r="CL119" s="61">
        <f>IF('Data Input - General'!$F$10="Yes",0,Calc_BAT!CL$81)+IF('Data Input - General'!$F$12="Yes",0,Calc_BAT!CL$75)</f>
        <v>0</v>
      </c>
      <c r="CM119" s="61">
        <f>IF('Data Input - General'!$F$10="Yes",0,Calc_BAT!CM$81)+IF('Data Input - General'!$F$12="Yes",0,Calc_BAT!CM$75)</f>
        <v>0</v>
      </c>
      <c r="CN119" s="61">
        <f>IF('Data Input - General'!$F$10="Yes",0,Calc_BAT!CN$81)+IF('Data Input - General'!$F$12="Yes",0,Calc_BAT!CN$75)</f>
        <v>0</v>
      </c>
      <c r="CO119" s="61">
        <f>IF('Data Input - General'!$F$10="Yes",0,Calc_BAT!CO$81)+IF('Data Input - General'!$F$12="Yes",0,Calc_BAT!CO$75)</f>
        <v>0</v>
      </c>
      <c r="CP119" s="61">
        <f>IF('Data Input - General'!$F$10="Yes",0,Calc_BAT!CP$81)+IF('Data Input - General'!$F$12="Yes",0,Calc_BAT!CP$75)</f>
        <v>0</v>
      </c>
      <c r="CQ119" s="61">
        <f>IF('Data Input - General'!$F$10="Yes",0,Calc_BAT!CQ$81)+IF('Data Input - General'!$F$12="Yes",0,Calc_BAT!CQ$75)</f>
        <v>0</v>
      </c>
      <c r="CR119" s="61">
        <f>IF('Data Input - General'!$F$10="Yes",0,Calc_BAT!CR$81)+IF('Data Input - General'!$F$12="Yes",0,Calc_BAT!CR$75)</f>
        <v>0</v>
      </c>
      <c r="CS119" s="61">
        <f>IF('Data Input - General'!$F$10="Yes",0,Calc_BAT!CS$81)+IF('Data Input - General'!$F$12="Yes",0,Calc_BAT!CS$75)</f>
        <v>0</v>
      </c>
      <c r="CT119" s="61">
        <f>IF('Data Input - General'!$F$10="Yes",0,Calc_BAT!CT$81)+IF('Data Input - General'!$F$12="Yes",0,Calc_BAT!CT$75)</f>
        <v>0</v>
      </c>
      <c r="CU119" s="61">
        <f>IF('Data Input - General'!$F$10="Yes",0,Calc_BAT!CU$81)+IF('Data Input - General'!$F$12="Yes",0,Calc_BAT!CU$75)</f>
        <v>0</v>
      </c>
      <c r="CV119" s="61">
        <f>IF('Data Input - General'!$F$10="Yes",0,Calc_BAT!CV$81)+IF('Data Input - General'!$F$12="Yes",0,Calc_BAT!CV$75)</f>
        <v>0</v>
      </c>
      <c r="CW119" s="61">
        <f>IF('Data Input - General'!$F$10="Yes",0,Calc_BAT!CW$81)+IF('Data Input - General'!$F$12="Yes",0,Calc_BAT!CW$75)</f>
        <v>0</v>
      </c>
      <c r="CX119" s="61">
        <f>IF('Data Input - General'!$F$10="Yes",0,Calc_BAT!CX$81)+IF('Data Input - General'!$F$12="Yes",0,Calc_BAT!CX$75)</f>
        <v>0</v>
      </c>
      <c r="CY119" s="61">
        <f>IF('Data Input - General'!$F$10="Yes",0,Calc_BAT!CY$81)+IF('Data Input - General'!$F$12="Yes",0,Calc_BAT!CY$75)</f>
        <v>0</v>
      </c>
      <c r="CZ119" s="391"/>
    </row>
    <row r="120" spans="2:104" x14ac:dyDescent="0.25">
      <c r="B120" s="393" t="s">
        <v>327</v>
      </c>
      <c r="C120" s="9" t="s">
        <v>1117</v>
      </c>
      <c r="D120" s="61">
        <f>IFERROR(INDEX('Carbon Prices'!$D$10:$CH$15,1,MATCH(Calc_BAT!D$6,'Carbon Prices'!$D$9:$CH$9,0))/1000,0)</f>
        <v>0</v>
      </c>
      <c r="E120" s="61">
        <f>IFERROR(INDEX('Carbon Prices'!$D$10:$CH$15,1,MATCH(Calc_BAT!E$6,'Carbon Prices'!$D$9:$CH$9,0))/1000,0)</f>
        <v>0</v>
      </c>
      <c r="F120" s="61">
        <f>IFERROR(INDEX('Carbon Prices'!$D$10:$CH$15,1,MATCH(Calc_BAT!F$6,'Carbon Prices'!$D$9:$CH$9,0))/1000,0)</f>
        <v>0</v>
      </c>
      <c r="G120" s="61">
        <f>IFERROR(INDEX('Carbon Prices'!$D$10:$CH$15,1,MATCH(Calc_BAT!G$6,'Carbon Prices'!$D$9:$CH$9,0))/1000,0)</f>
        <v>0</v>
      </c>
      <c r="H120" s="61">
        <f>IFERROR(INDEX('Carbon Prices'!$D$10:$CH$15,1,MATCH(Calc_BAT!H$6,'Carbon Prices'!$D$9:$CH$9,0))/1000,0)</f>
        <v>0</v>
      </c>
      <c r="I120" s="61">
        <f>IFERROR(INDEX('Carbon Prices'!$D$10:$CH$15,1,MATCH(Calc_BAT!I$6,'Carbon Prices'!$D$9:$CH$9,0))/1000,0)</f>
        <v>0</v>
      </c>
      <c r="J120" s="61">
        <f>IFERROR(INDEX('Carbon Prices'!$D$10:$CH$15,1,MATCH(Calc_BAT!J$6,'Carbon Prices'!$D$9:$CH$9,0))/1000,0)</f>
        <v>0</v>
      </c>
      <c r="K120" s="61">
        <f>IFERROR(INDEX('Carbon Prices'!$D$10:$CH$15,1,MATCH(Calc_BAT!K$6,'Carbon Prices'!$D$9:$CH$9,0))/1000,0)</f>
        <v>0</v>
      </c>
      <c r="L120" s="61">
        <f>IFERROR(INDEX('Carbon Prices'!$D$10:$CH$15,1,MATCH(Calc_BAT!L$6,'Carbon Prices'!$D$9:$CH$9,0))/1000,0)</f>
        <v>0</v>
      </c>
      <c r="M120" s="61">
        <f>IFERROR(INDEX('Carbon Prices'!$D$10:$CH$15,1,MATCH(Calc_BAT!M$6,'Carbon Prices'!$D$9:$CH$9,0))/1000,0)</f>
        <v>0</v>
      </c>
      <c r="N120" s="61">
        <f>IFERROR(INDEX('Carbon Prices'!$D$10:$CH$15,1,MATCH(Calc_BAT!N$6,'Carbon Prices'!$D$9:$CH$9,0))/1000,0)</f>
        <v>0</v>
      </c>
      <c r="O120" s="61">
        <f>IFERROR(INDEX('Carbon Prices'!$D$10:$CH$15,1,MATCH(Calc_BAT!O$6,'Carbon Prices'!$D$9:$CH$9,0))/1000,0)</f>
        <v>0</v>
      </c>
      <c r="P120" s="61">
        <f>IFERROR(INDEX('Carbon Prices'!$D$10:$CH$15,1,MATCH(Calc_BAT!P$6,'Carbon Prices'!$D$9:$CH$9,0))/1000,0)</f>
        <v>0</v>
      </c>
      <c r="Q120" s="61">
        <f>IFERROR(INDEX('Carbon Prices'!$D$10:$CH$15,1,MATCH(Calc_BAT!Q$6,'Carbon Prices'!$D$9:$CH$9,0))/1000,0)</f>
        <v>0</v>
      </c>
      <c r="R120" s="61">
        <f>IFERROR(INDEX('Carbon Prices'!$D$10:$CH$15,1,MATCH(Calc_BAT!R$6,'Carbon Prices'!$D$9:$CH$9,0))/1000,0)</f>
        <v>0</v>
      </c>
      <c r="S120" s="61">
        <f>IFERROR(INDEX('Carbon Prices'!$D$10:$CH$15,1,MATCH(Calc_BAT!S$6,'Carbon Prices'!$D$9:$CH$9,0))/1000,0)</f>
        <v>0</v>
      </c>
      <c r="T120" s="61">
        <f>IFERROR(INDEX('Carbon Prices'!$D$10:$CH$15,1,MATCH(Calc_BAT!T$6,'Carbon Prices'!$D$9:$CH$9,0))/1000,0)</f>
        <v>0</v>
      </c>
      <c r="U120" s="61">
        <f>IFERROR(INDEX('Carbon Prices'!$D$10:$CH$15,1,MATCH(Calc_BAT!U$6,'Carbon Prices'!$D$9:$CH$9,0))/1000,0)</f>
        <v>0</v>
      </c>
      <c r="V120" s="61">
        <f>IFERROR(INDEX('Carbon Prices'!$D$10:$CH$15,1,MATCH(Calc_BAT!V$6,'Carbon Prices'!$D$9:$CH$9,0))/1000,0)</f>
        <v>0</v>
      </c>
      <c r="W120" s="61">
        <f>IFERROR(INDEX('Carbon Prices'!$D$10:$CH$15,1,MATCH(Calc_BAT!W$6,'Carbon Prices'!$D$9:$CH$9,0))/1000,0)</f>
        <v>0</v>
      </c>
      <c r="X120" s="61">
        <f>IFERROR(INDEX('Carbon Prices'!$D$10:$CH$15,1,MATCH(Calc_BAT!X$6,'Carbon Prices'!$D$9:$CH$9,0))/1000,0)</f>
        <v>0</v>
      </c>
      <c r="Y120" s="61">
        <f>IFERROR(INDEX('Carbon Prices'!$D$10:$CH$15,1,MATCH(Calc_BAT!Y$6,'Carbon Prices'!$D$9:$CH$9,0))/1000,0)</f>
        <v>0</v>
      </c>
      <c r="Z120" s="61">
        <f>IFERROR(INDEX('Carbon Prices'!$D$10:$CH$15,1,MATCH(Calc_BAT!Z$6,'Carbon Prices'!$D$9:$CH$9,0))/1000,0)</f>
        <v>0</v>
      </c>
      <c r="AA120" s="61">
        <f>IFERROR(INDEX('Carbon Prices'!$D$10:$CH$15,1,MATCH(Calc_BAT!AA$6,'Carbon Prices'!$D$9:$CH$9,0))/1000,0)</f>
        <v>0</v>
      </c>
      <c r="AB120" s="61">
        <f>IFERROR(INDEX('Carbon Prices'!$D$10:$CH$15,1,MATCH(Calc_BAT!AB$6,'Carbon Prices'!$D$9:$CH$9,0))/1000,0)</f>
        <v>0</v>
      </c>
      <c r="AC120" s="61">
        <f>IFERROR(INDEX('Carbon Prices'!$D$10:$CH$15,1,MATCH(Calc_BAT!AC$6,'Carbon Prices'!$D$9:$CH$9,0))/1000,0)</f>
        <v>0</v>
      </c>
      <c r="AD120" s="61">
        <f>IFERROR(INDEX('Carbon Prices'!$D$10:$CH$15,1,MATCH(Calc_BAT!AD$6,'Carbon Prices'!$D$9:$CH$9,0))/1000,0)</f>
        <v>0</v>
      </c>
      <c r="AE120" s="61">
        <f>IFERROR(INDEX('Carbon Prices'!$D$10:$CH$15,1,MATCH(Calc_BAT!AE$6,'Carbon Prices'!$D$9:$CH$9,0))/1000,0)</f>
        <v>0</v>
      </c>
      <c r="AF120" s="61">
        <f>IFERROR(INDEX('Carbon Prices'!$D$10:$CH$15,1,MATCH(Calc_BAT!AF$6,'Carbon Prices'!$D$9:$CH$9,0))/1000,0)</f>
        <v>0</v>
      </c>
      <c r="AG120" s="61">
        <f>IFERROR(INDEX('Carbon Prices'!$D$10:$CH$15,1,MATCH(Calc_BAT!AG$6,'Carbon Prices'!$D$9:$CH$9,0))/1000,0)</f>
        <v>0</v>
      </c>
      <c r="AH120" s="61">
        <f>IFERROR(INDEX('Carbon Prices'!$D$10:$CH$15,1,MATCH(Calc_BAT!AH$6,'Carbon Prices'!$D$9:$CH$9,0))/1000,0)</f>
        <v>0</v>
      </c>
      <c r="AI120" s="61">
        <f>IFERROR(INDEX('Carbon Prices'!$D$10:$CH$15,1,MATCH(Calc_BAT!AI$6,'Carbon Prices'!$D$9:$CH$9,0))/1000,0)</f>
        <v>0</v>
      </c>
      <c r="AJ120" s="61">
        <f>IFERROR(INDEX('Carbon Prices'!$D$10:$CH$15,1,MATCH(Calc_BAT!AJ$6,'Carbon Prices'!$D$9:$CH$9,0))/1000,0)</f>
        <v>0</v>
      </c>
      <c r="AK120" s="61">
        <f>IFERROR(INDEX('Carbon Prices'!$D$10:$CH$15,1,MATCH(Calc_BAT!AK$6,'Carbon Prices'!$D$9:$CH$9,0))/1000,0)</f>
        <v>0</v>
      </c>
      <c r="AL120" s="61">
        <f>IFERROR(INDEX('Carbon Prices'!$D$10:$CH$15,1,MATCH(Calc_BAT!AL$6,'Carbon Prices'!$D$9:$CH$9,0))/1000,0)</f>
        <v>0</v>
      </c>
      <c r="AM120" s="61">
        <f>IFERROR(INDEX('Carbon Prices'!$D$10:$CH$15,1,MATCH(Calc_BAT!AM$6,'Carbon Prices'!$D$9:$CH$9,0))/1000,0)</f>
        <v>0</v>
      </c>
      <c r="AN120" s="61">
        <f>IFERROR(INDEX('Carbon Prices'!$D$10:$CH$15,1,MATCH(Calc_BAT!AN$6,'Carbon Prices'!$D$9:$CH$9,0))/1000,0)</f>
        <v>0</v>
      </c>
      <c r="AO120" s="61">
        <f>IFERROR(INDEX('Carbon Prices'!$D$10:$CH$15,1,MATCH(Calc_BAT!AO$6,'Carbon Prices'!$D$9:$CH$9,0))/1000,0)</f>
        <v>0</v>
      </c>
      <c r="AP120" s="61">
        <f>IFERROR(INDEX('Carbon Prices'!$D$10:$CH$15,1,MATCH(Calc_BAT!AP$6,'Carbon Prices'!$D$9:$CH$9,0))/1000,0)</f>
        <v>0</v>
      </c>
      <c r="AQ120" s="61">
        <f>IFERROR(INDEX('Carbon Prices'!$D$10:$CH$15,1,MATCH(Calc_BAT!AQ$6,'Carbon Prices'!$D$9:$CH$9,0))/1000,0)</f>
        <v>0</v>
      </c>
      <c r="AR120" s="61">
        <f>IFERROR(INDEX('Carbon Prices'!$D$10:$CH$15,1,MATCH(Calc_BAT!AR$6,'Carbon Prices'!$D$9:$CH$9,0))/1000,0)</f>
        <v>0</v>
      </c>
      <c r="AS120" s="61">
        <f>IFERROR(INDEX('Carbon Prices'!$D$10:$CH$15,1,MATCH(Calc_BAT!AS$6,'Carbon Prices'!$D$9:$CH$9,0))/1000,0)</f>
        <v>0</v>
      </c>
      <c r="AT120" s="61">
        <f>IFERROR(INDEX('Carbon Prices'!$D$10:$CH$15,1,MATCH(Calc_BAT!AT$6,'Carbon Prices'!$D$9:$CH$9,0))/1000,0)</f>
        <v>0</v>
      </c>
      <c r="AU120" s="61">
        <f>IFERROR(INDEX('Carbon Prices'!$D$10:$CH$15,1,MATCH(Calc_BAT!AU$6,'Carbon Prices'!$D$9:$CH$9,0))/1000,0)</f>
        <v>0</v>
      </c>
      <c r="AV120" s="61">
        <f>IFERROR(INDEX('Carbon Prices'!$D$10:$CH$15,1,MATCH(Calc_BAT!AV$6,'Carbon Prices'!$D$9:$CH$9,0))/1000,0)</f>
        <v>0</v>
      </c>
      <c r="AW120" s="61">
        <f>IFERROR(INDEX('Carbon Prices'!$D$10:$CH$15,1,MATCH(Calc_BAT!AW$6,'Carbon Prices'!$D$9:$CH$9,0))/1000,0)</f>
        <v>0</v>
      </c>
      <c r="AX120" s="61">
        <f>IFERROR(INDEX('Carbon Prices'!$D$10:$CH$15,1,MATCH(Calc_BAT!AX$6,'Carbon Prices'!$D$9:$CH$9,0))/1000,0)</f>
        <v>0</v>
      </c>
      <c r="AY120" s="61">
        <f>IFERROR(INDEX('Carbon Prices'!$D$10:$CH$15,1,MATCH(Calc_BAT!AY$6,'Carbon Prices'!$D$9:$CH$9,0))/1000,0)</f>
        <v>0</v>
      </c>
      <c r="AZ120" s="61">
        <f>IFERROR(INDEX('Carbon Prices'!$D$10:$CH$15,1,MATCH(Calc_BAT!AZ$6,'Carbon Prices'!$D$9:$CH$9,0))/1000,0)</f>
        <v>0</v>
      </c>
      <c r="BA120" s="61">
        <f>IFERROR(INDEX('Carbon Prices'!$D$10:$CH$15,1,MATCH(Calc_BAT!BA$6,'Carbon Prices'!$D$9:$CH$9,0))/1000,0)</f>
        <v>0</v>
      </c>
      <c r="BB120" s="61">
        <f>IFERROR(INDEX('Carbon Prices'!$D$10:$CH$15,1,MATCH(Calc_BAT!BB$6,'Carbon Prices'!$D$9:$CH$9,0))/1000,0)</f>
        <v>0</v>
      </c>
      <c r="BC120" s="61">
        <f>IFERROR(INDEX('Carbon Prices'!$D$10:$CH$15,1,MATCH(Calc_BAT!BC$6,'Carbon Prices'!$D$9:$CH$9,0))/1000,0)</f>
        <v>0</v>
      </c>
      <c r="BD120" s="61">
        <f>IFERROR(INDEX('Carbon Prices'!$D$10:$CH$15,1,MATCH(Calc_BAT!BD$6,'Carbon Prices'!$D$9:$CH$9,0))/1000,0)</f>
        <v>0</v>
      </c>
      <c r="BE120" s="61">
        <f>IFERROR(INDEX('Carbon Prices'!$D$10:$CH$15,1,MATCH(Calc_BAT!BE$6,'Carbon Prices'!$D$9:$CH$9,0))/1000,0)</f>
        <v>0</v>
      </c>
      <c r="BF120" s="61">
        <f>IFERROR(INDEX('Carbon Prices'!$D$10:$CH$15,1,MATCH(Calc_BAT!BF$6,'Carbon Prices'!$D$9:$CH$9,0))/1000,0)</f>
        <v>0</v>
      </c>
      <c r="BG120" s="61">
        <f>IFERROR(INDEX('Carbon Prices'!$D$10:$CH$15,1,MATCH(Calc_BAT!BG$6,'Carbon Prices'!$D$9:$CH$9,0))/1000,0)</f>
        <v>0</v>
      </c>
      <c r="BH120" s="61">
        <f>IFERROR(INDEX('Carbon Prices'!$D$10:$CH$15,1,MATCH(Calc_BAT!BH$6,'Carbon Prices'!$D$9:$CH$9,0))/1000,0)</f>
        <v>0</v>
      </c>
      <c r="BI120" s="61">
        <f>IFERROR(INDEX('Carbon Prices'!$D$10:$CH$15,1,MATCH(Calc_BAT!BI$6,'Carbon Prices'!$D$9:$CH$9,0))/1000,0)</f>
        <v>0</v>
      </c>
      <c r="BJ120" s="61">
        <f>IFERROR(INDEX('Carbon Prices'!$D$10:$CH$15,1,MATCH(Calc_BAT!BJ$6,'Carbon Prices'!$D$9:$CH$9,0))/1000,0)</f>
        <v>0</v>
      </c>
      <c r="BK120" s="61">
        <f>IFERROR(INDEX('Carbon Prices'!$D$10:$CH$15,1,MATCH(Calc_BAT!BK$6,'Carbon Prices'!$D$9:$CH$9,0))/1000,0)</f>
        <v>0</v>
      </c>
      <c r="BL120" s="61">
        <f>IFERROR(INDEX('Carbon Prices'!$D$10:$CH$15,1,MATCH(Calc_BAT!BL$6,'Carbon Prices'!$D$9:$CH$9,0))/1000,0)</f>
        <v>0</v>
      </c>
      <c r="BM120" s="61">
        <f>IFERROR(INDEX('Carbon Prices'!$D$10:$CH$15,1,MATCH(Calc_BAT!BM$6,'Carbon Prices'!$D$9:$CH$9,0))/1000,0)</f>
        <v>0</v>
      </c>
      <c r="BN120" s="61">
        <f>IFERROR(INDEX('Carbon Prices'!$D$10:$CH$15,1,MATCH(Calc_BAT!BN$6,'Carbon Prices'!$D$9:$CH$9,0))/1000,0)</f>
        <v>0</v>
      </c>
      <c r="BO120" s="61">
        <f>IFERROR(INDEX('Carbon Prices'!$D$10:$CH$15,1,MATCH(Calc_BAT!BO$6,'Carbon Prices'!$D$9:$CH$9,0))/1000,0)</f>
        <v>0</v>
      </c>
      <c r="BP120" s="61">
        <f>IFERROR(INDEX('Carbon Prices'!$D$10:$CH$15,1,MATCH(Calc_BAT!BP$6,'Carbon Prices'!$D$9:$CH$9,0))/1000,0)</f>
        <v>0</v>
      </c>
      <c r="BQ120" s="61">
        <f>IFERROR(INDEX('Carbon Prices'!$D$10:$CH$15,1,MATCH(Calc_BAT!BQ$6,'Carbon Prices'!$D$9:$CH$9,0))/1000,0)</f>
        <v>0</v>
      </c>
      <c r="BR120" s="61">
        <f>IFERROR(INDEX('Carbon Prices'!$D$10:$CH$15,1,MATCH(Calc_BAT!BR$6,'Carbon Prices'!$D$9:$CH$9,0))/1000,0)</f>
        <v>0</v>
      </c>
      <c r="BS120" s="61">
        <f>IFERROR(INDEX('Carbon Prices'!$D$10:$CH$15,1,MATCH(Calc_BAT!BS$6,'Carbon Prices'!$D$9:$CH$9,0))/1000,0)</f>
        <v>0</v>
      </c>
      <c r="BT120" s="61">
        <f>IFERROR(INDEX('Carbon Prices'!$D$10:$CH$15,1,MATCH(Calc_BAT!BT$6,'Carbon Prices'!$D$9:$CH$9,0))/1000,0)</f>
        <v>0</v>
      </c>
      <c r="BU120" s="61">
        <f>IFERROR(INDEX('Carbon Prices'!$D$10:$CH$15,1,MATCH(Calc_BAT!BU$6,'Carbon Prices'!$D$9:$CH$9,0))/1000,0)</f>
        <v>0</v>
      </c>
      <c r="BV120" s="61">
        <f>IFERROR(INDEX('Carbon Prices'!$D$10:$CH$15,1,MATCH(Calc_BAT!BV$6,'Carbon Prices'!$D$9:$CH$9,0))/1000,0)</f>
        <v>0</v>
      </c>
      <c r="BW120" s="61">
        <f>IFERROR(INDEX('Carbon Prices'!$D$10:$CH$15,1,MATCH(Calc_BAT!BW$6,'Carbon Prices'!$D$9:$CH$9,0))/1000,0)</f>
        <v>0</v>
      </c>
      <c r="BX120" s="61">
        <f>IFERROR(INDEX('Carbon Prices'!$D$10:$CH$15,1,MATCH(Calc_BAT!BX$6,'Carbon Prices'!$D$9:$CH$9,0))/1000,0)</f>
        <v>0</v>
      </c>
      <c r="BY120" s="61">
        <f>IFERROR(INDEX('Carbon Prices'!$D$10:$CH$15,1,MATCH(Calc_BAT!BY$6,'Carbon Prices'!$D$9:$CH$9,0))/1000,0)</f>
        <v>0</v>
      </c>
      <c r="BZ120" s="61">
        <f>IFERROR(INDEX('Carbon Prices'!$D$10:$CH$15,1,MATCH(Calc_BAT!BZ$6,'Carbon Prices'!$D$9:$CH$9,0))/1000,0)</f>
        <v>0</v>
      </c>
      <c r="CA120" s="61">
        <f>IFERROR(INDEX('Carbon Prices'!$D$10:$CH$15,1,MATCH(Calc_BAT!CA$6,'Carbon Prices'!$D$9:$CH$9,0))/1000,0)</f>
        <v>0</v>
      </c>
      <c r="CB120" s="61">
        <f>IFERROR(INDEX('Carbon Prices'!$D$10:$CH$15,1,MATCH(Calc_BAT!CB$6,'Carbon Prices'!$D$9:$CH$9,0))/1000,0)</f>
        <v>0</v>
      </c>
      <c r="CC120" s="61">
        <f>IFERROR(INDEX('Carbon Prices'!$D$10:$CH$15,1,MATCH(Calc_BAT!CC$6,'Carbon Prices'!$D$9:$CH$9,0))/1000,0)</f>
        <v>0</v>
      </c>
      <c r="CD120" s="61">
        <f>IFERROR(INDEX('Carbon Prices'!$D$10:$CH$15,1,MATCH(Calc_BAT!CD$6,'Carbon Prices'!$D$9:$CH$9,0))/1000,0)</f>
        <v>0</v>
      </c>
      <c r="CE120" s="61">
        <f>IFERROR(INDEX('Carbon Prices'!$D$10:$CH$15,1,MATCH(Calc_BAT!CE$6,'Carbon Prices'!$D$9:$CH$9,0))/1000,0)</f>
        <v>0</v>
      </c>
      <c r="CF120" s="61">
        <f>IFERROR(INDEX('Carbon Prices'!$D$10:$CH$15,1,MATCH(Calc_BAT!CF$6,'Carbon Prices'!$D$9:$CH$9,0))/1000,0)</f>
        <v>0</v>
      </c>
      <c r="CG120" s="61">
        <f>IFERROR(INDEX('Carbon Prices'!$D$10:$CH$15,1,MATCH(Calc_BAT!CG$6,'Carbon Prices'!$D$9:$CH$9,0))/1000,0)</f>
        <v>0</v>
      </c>
      <c r="CH120" s="61">
        <f>IFERROR(INDEX('Carbon Prices'!$D$10:$CH$15,1,MATCH(Calc_BAT!CH$6,'Carbon Prices'!$D$9:$CH$9,0))/1000,0)</f>
        <v>0</v>
      </c>
      <c r="CI120" s="61">
        <f>IFERROR(INDEX('Carbon Prices'!$D$10:$CH$15,1,MATCH(Calc_BAT!CI$6,'Carbon Prices'!$D$9:$CH$9,0))/1000,0)</f>
        <v>0</v>
      </c>
      <c r="CJ120" s="61">
        <f>IFERROR(INDEX('Carbon Prices'!$D$10:$CH$15,1,MATCH(Calc_BAT!CJ$6,'Carbon Prices'!$D$9:$CH$9,0))/1000,0)</f>
        <v>0</v>
      </c>
      <c r="CK120" s="61">
        <f>IFERROR(INDEX('Carbon Prices'!$D$10:$CH$15,1,MATCH(Calc_BAT!CK$6,'Carbon Prices'!$D$9:$CH$9,0))/1000,0)</f>
        <v>0</v>
      </c>
      <c r="CL120" s="61">
        <f>IFERROR(INDEX('Carbon Prices'!$D$10:$CH$15,1,MATCH(Calc_BAT!CL$6,'Carbon Prices'!$D$9:$CH$9,0))/1000,0)</f>
        <v>0</v>
      </c>
      <c r="CM120" s="61">
        <f>IFERROR(INDEX('Carbon Prices'!$D$10:$CH$15,1,MATCH(Calc_BAT!CM$6,'Carbon Prices'!$D$9:$CH$9,0))/1000,0)</f>
        <v>0</v>
      </c>
      <c r="CN120" s="61">
        <f>IFERROR(INDEX('Carbon Prices'!$D$10:$CH$15,1,MATCH(Calc_BAT!CN$6,'Carbon Prices'!$D$9:$CH$9,0))/1000,0)</f>
        <v>0</v>
      </c>
      <c r="CO120" s="61">
        <f>IFERROR(INDEX('Carbon Prices'!$D$10:$CH$15,1,MATCH(Calc_BAT!CO$6,'Carbon Prices'!$D$9:$CH$9,0))/1000,0)</f>
        <v>0</v>
      </c>
      <c r="CP120" s="61">
        <f>IFERROR(INDEX('Carbon Prices'!$D$10:$CH$15,1,MATCH(Calc_BAT!CP$6,'Carbon Prices'!$D$9:$CH$9,0))/1000,0)</f>
        <v>0</v>
      </c>
      <c r="CQ120" s="61">
        <f>IFERROR(INDEX('Carbon Prices'!$D$10:$CH$15,1,MATCH(Calc_BAT!CQ$6,'Carbon Prices'!$D$9:$CH$9,0))/1000,0)</f>
        <v>0</v>
      </c>
      <c r="CR120" s="61">
        <f>IFERROR(INDEX('Carbon Prices'!$D$10:$CH$15,1,MATCH(Calc_BAT!CR$6,'Carbon Prices'!$D$9:$CH$9,0))/1000,0)</f>
        <v>0</v>
      </c>
      <c r="CS120" s="61">
        <f>IFERROR(INDEX('Carbon Prices'!$D$10:$CH$15,1,MATCH(Calc_BAT!CS$6,'Carbon Prices'!$D$9:$CH$9,0))/1000,0)</f>
        <v>0</v>
      </c>
      <c r="CT120" s="61">
        <f>IFERROR(INDEX('Carbon Prices'!$D$10:$CH$15,1,MATCH(Calc_BAT!CT$6,'Carbon Prices'!$D$9:$CH$9,0))/1000,0)</f>
        <v>0</v>
      </c>
      <c r="CU120" s="61">
        <f>IFERROR(INDEX('Carbon Prices'!$D$10:$CH$15,1,MATCH(Calc_BAT!CU$6,'Carbon Prices'!$D$9:$CH$9,0))/1000,0)</f>
        <v>0</v>
      </c>
      <c r="CV120" s="61">
        <f>IFERROR(INDEX('Carbon Prices'!$D$10:$CH$15,1,MATCH(Calc_BAT!CV$6,'Carbon Prices'!$D$9:$CH$9,0))/1000,0)</f>
        <v>0</v>
      </c>
      <c r="CW120" s="61">
        <f>IFERROR(INDEX('Carbon Prices'!$D$10:$CH$15,1,MATCH(Calc_BAT!CW$6,'Carbon Prices'!$D$9:$CH$9,0))/1000,0)</f>
        <v>0</v>
      </c>
      <c r="CX120" s="61">
        <f>IFERROR(INDEX('Carbon Prices'!$D$10:$CH$15,1,MATCH(Calc_BAT!CX$6,'Carbon Prices'!$D$9:$CH$9,0))/1000,0)</f>
        <v>0</v>
      </c>
      <c r="CY120" s="61">
        <f>IFERROR(INDEX('Carbon Prices'!$D$10:$CH$15,1,MATCH(Calc_BAT!CY$6,'Carbon Prices'!$D$9:$CH$9,0))/1000,0)</f>
        <v>0</v>
      </c>
      <c r="CZ120" s="391"/>
    </row>
    <row r="121" spans="2:104" x14ac:dyDescent="0.25">
      <c r="B121" s="393" t="s">
        <v>328</v>
      </c>
      <c r="C121" s="9" t="s">
        <v>1117</v>
      </c>
      <c r="D121" s="61">
        <f>IFERROR(INDEX('Carbon Prices'!$D$10:$CH$15,4,MATCH(Calc_BAT!D$6,'Carbon Prices'!$D$9:$CH$9,0))/1000,0)</f>
        <v>0</v>
      </c>
      <c r="E121" s="61">
        <f>IFERROR(INDEX('Carbon Prices'!$D$10:$CH$15,4,MATCH(Calc_BAT!E$6,'Carbon Prices'!$D$9:$CH$9,0))/1000,0)</f>
        <v>0</v>
      </c>
      <c r="F121" s="61">
        <f>IFERROR(INDEX('Carbon Prices'!$D$10:$CH$15,4,MATCH(Calc_BAT!F$6,'Carbon Prices'!$D$9:$CH$9,0))/1000,0)</f>
        <v>0</v>
      </c>
      <c r="G121" s="61">
        <f>IFERROR(INDEX('Carbon Prices'!$D$10:$CH$15,4,MATCH(Calc_BAT!G$6,'Carbon Prices'!$D$9:$CH$9,0))/1000,0)</f>
        <v>0</v>
      </c>
      <c r="H121" s="61">
        <f>IFERROR(INDEX('Carbon Prices'!$D$10:$CH$15,4,MATCH(Calc_BAT!H$6,'Carbon Prices'!$D$9:$CH$9,0))/1000,0)</f>
        <v>0</v>
      </c>
      <c r="I121" s="61">
        <f>IFERROR(INDEX('Carbon Prices'!$D$10:$CH$15,4,MATCH(Calc_BAT!I$6,'Carbon Prices'!$D$9:$CH$9,0))/1000,0)</f>
        <v>0</v>
      </c>
      <c r="J121" s="61">
        <f>IFERROR(INDEX('Carbon Prices'!$D$10:$CH$15,4,MATCH(Calc_BAT!J$6,'Carbon Prices'!$D$9:$CH$9,0))/1000,0)</f>
        <v>0</v>
      </c>
      <c r="K121" s="61">
        <f>IFERROR(INDEX('Carbon Prices'!$D$10:$CH$15,4,MATCH(Calc_BAT!K$6,'Carbon Prices'!$D$9:$CH$9,0))/1000,0)</f>
        <v>0</v>
      </c>
      <c r="L121" s="61">
        <f>IFERROR(INDEX('Carbon Prices'!$D$10:$CH$15,4,MATCH(Calc_BAT!L$6,'Carbon Prices'!$D$9:$CH$9,0))/1000,0)</f>
        <v>0</v>
      </c>
      <c r="M121" s="61">
        <f>IFERROR(INDEX('Carbon Prices'!$D$10:$CH$15,4,MATCH(Calc_BAT!M$6,'Carbon Prices'!$D$9:$CH$9,0))/1000,0)</f>
        <v>0</v>
      </c>
      <c r="N121" s="61">
        <f>IFERROR(INDEX('Carbon Prices'!$D$10:$CH$15,4,MATCH(Calc_BAT!N$6,'Carbon Prices'!$D$9:$CH$9,0))/1000,0)</f>
        <v>0</v>
      </c>
      <c r="O121" s="61">
        <f>IFERROR(INDEX('Carbon Prices'!$D$10:$CH$15,4,MATCH(Calc_BAT!O$6,'Carbon Prices'!$D$9:$CH$9,0))/1000,0)</f>
        <v>0</v>
      </c>
      <c r="P121" s="61">
        <f>IFERROR(INDEX('Carbon Prices'!$D$10:$CH$15,4,MATCH(Calc_BAT!P$6,'Carbon Prices'!$D$9:$CH$9,0))/1000,0)</f>
        <v>0</v>
      </c>
      <c r="Q121" s="61">
        <f>IFERROR(INDEX('Carbon Prices'!$D$10:$CH$15,4,MATCH(Calc_BAT!Q$6,'Carbon Prices'!$D$9:$CH$9,0))/1000,0)</f>
        <v>0</v>
      </c>
      <c r="R121" s="61">
        <f>IFERROR(INDEX('Carbon Prices'!$D$10:$CH$15,4,MATCH(Calc_BAT!R$6,'Carbon Prices'!$D$9:$CH$9,0))/1000,0)</f>
        <v>0</v>
      </c>
      <c r="S121" s="61">
        <f>IFERROR(INDEX('Carbon Prices'!$D$10:$CH$15,4,MATCH(Calc_BAT!S$6,'Carbon Prices'!$D$9:$CH$9,0))/1000,0)</f>
        <v>0</v>
      </c>
      <c r="T121" s="61">
        <f>IFERROR(INDEX('Carbon Prices'!$D$10:$CH$15,4,MATCH(Calc_BAT!T$6,'Carbon Prices'!$D$9:$CH$9,0))/1000,0)</f>
        <v>0</v>
      </c>
      <c r="U121" s="61">
        <f>IFERROR(INDEX('Carbon Prices'!$D$10:$CH$15,4,MATCH(Calc_BAT!U$6,'Carbon Prices'!$D$9:$CH$9,0))/1000,0)</f>
        <v>0</v>
      </c>
      <c r="V121" s="61">
        <f>IFERROR(INDEX('Carbon Prices'!$D$10:$CH$15,4,MATCH(Calc_BAT!V$6,'Carbon Prices'!$D$9:$CH$9,0))/1000,0)</f>
        <v>0</v>
      </c>
      <c r="W121" s="61">
        <f>IFERROR(INDEX('Carbon Prices'!$D$10:$CH$15,4,MATCH(Calc_BAT!W$6,'Carbon Prices'!$D$9:$CH$9,0))/1000,0)</f>
        <v>0</v>
      </c>
      <c r="X121" s="61">
        <f>IFERROR(INDEX('Carbon Prices'!$D$10:$CH$15,4,MATCH(Calc_BAT!X$6,'Carbon Prices'!$D$9:$CH$9,0))/1000,0)</f>
        <v>0</v>
      </c>
      <c r="Y121" s="61">
        <f>IFERROR(INDEX('Carbon Prices'!$D$10:$CH$15,4,MATCH(Calc_BAT!Y$6,'Carbon Prices'!$D$9:$CH$9,0))/1000,0)</f>
        <v>0</v>
      </c>
      <c r="Z121" s="61">
        <f>IFERROR(INDEX('Carbon Prices'!$D$10:$CH$15,4,MATCH(Calc_BAT!Z$6,'Carbon Prices'!$D$9:$CH$9,0))/1000,0)</f>
        <v>0</v>
      </c>
      <c r="AA121" s="61">
        <f>IFERROR(INDEX('Carbon Prices'!$D$10:$CH$15,4,MATCH(Calc_BAT!AA$6,'Carbon Prices'!$D$9:$CH$9,0))/1000,0)</f>
        <v>0</v>
      </c>
      <c r="AB121" s="61">
        <f>IFERROR(INDEX('Carbon Prices'!$D$10:$CH$15,4,MATCH(Calc_BAT!AB$6,'Carbon Prices'!$D$9:$CH$9,0))/1000,0)</f>
        <v>0</v>
      </c>
      <c r="AC121" s="61">
        <f>IFERROR(INDEX('Carbon Prices'!$D$10:$CH$15,4,MATCH(Calc_BAT!AC$6,'Carbon Prices'!$D$9:$CH$9,0))/1000,0)</f>
        <v>0</v>
      </c>
      <c r="AD121" s="61">
        <f>IFERROR(INDEX('Carbon Prices'!$D$10:$CH$15,4,MATCH(Calc_BAT!AD$6,'Carbon Prices'!$D$9:$CH$9,0))/1000,0)</f>
        <v>0</v>
      </c>
      <c r="AE121" s="61">
        <f>IFERROR(INDEX('Carbon Prices'!$D$10:$CH$15,4,MATCH(Calc_BAT!AE$6,'Carbon Prices'!$D$9:$CH$9,0))/1000,0)</f>
        <v>0</v>
      </c>
      <c r="AF121" s="61">
        <f>IFERROR(INDEX('Carbon Prices'!$D$10:$CH$15,4,MATCH(Calc_BAT!AF$6,'Carbon Prices'!$D$9:$CH$9,0))/1000,0)</f>
        <v>0</v>
      </c>
      <c r="AG121" s="61">
        <f>IFERROR(INDEX('Carbon Prices'!$D$10:$CH$15,4,MATCH(Calc_BAT!AG$6,'Carbon Prices'!$D$9:$CH$9,0))/1000,0)</f>
        <v>0</v>
      </c>
      <c r="AH121" s="61">
        <f>IFERROR(INDEX('Carbon Prices'!$D$10:$CH$15,4,MATCH(Calc_BAT!AH$6,'Carbon Prices'!$D$9:$CH$9,0))/1000,0)</f>
        <v>0</v>
      </c>
      <c r="AI121" s="61">
        <f>IFERROR(INDEX('Carbon Prices'!$D$10:$CH$15,4,MATCH(Calc_BAT!AI$6,'Carbon Prices'!$D$9:$CH$9,0))/1000,0)</f>
        <v>0</v>
      </c>
      <c r="AJ121" s="61">
        <f>IFERROR(INDEX('Carbon Prices'!$D$10:$CH$15,4,MATCH(Calc_BAT!AJ$6,'Carbon Prices'!$D$9:$CH$9,0))/1000,0)</f>
        <v>0</v>
      </c>
      <c r="AK121" s="61">
        <f>IFERROR(INDEX('Carbon Prices'!$D$10:$CH$15,4,MATCH(Calc_BAT!AK$6,'Carbon Prices'!$D$9:$CH$9,0))/1000,0)</f>
        <v>0</v>
      </c>
      <c r="AL121" s="61">
        <f>IFERROR(INDEX('Carbon Prices'!$D$10:$CH$15,4,MATCH(Calc_BAT!AL$6,'Carbon Prices'!$D$9:$CH$9,0))/1000,0)</f>
        <v>0</v>
      </c>
      <c r="AM121" s="61">
        <f>IFERROR(INDEX('Carbon Prices'!$D$10:$CH$15,4,MATCH(Calc_BAT!AM$6,'Carbon Prices'!$D$9:$CH$9,0))/1000,0)</f>
        <v>0</v>
      </c>
      <c r="AN121" s="61">
        <f>IFERROR(INDEX('Carbon Prices'!$D$10:$CH$15,4,MATCH(Calc_BAT!AN$6,'Carbon Prices'!$D$9:$CH$9,0))/1000,0)</f>
        <v>0</v>
      </c>
      <c r="AO121" s="61">
        <f>IFERROR(INDEX('Carbon Prices'!$D$10:$CH$15,4,MATCH(Calc_BAT!AO$6,'Carbon Prices'!$D$9:$CH$9,0))/1000,0)</f>
        <v>0</v>
      </c>
      <c r="AP121" s="61">
        <f>IFERROR(INDEX('Carbon Prices'!$D$10:$CH$15,4,MATCH(Calc_BAT!AP$6,'Carbon Prices'!$D$9:$CH$9,0))/1000,0)</f>
        <v>0</v>
      </c>
      <c r="AQ121" s="61">
        <f>IFERROR(INDEX('Carbon Prices'!$D$10:$CH$15,4,MATCH(Calc_BAT!AQ$6,'Carbon Prices'!$D$9:$CH$9,0))/1000,0)</f>
        <v>0</v>
      </c>
      <c r="AR121" s="61">
        <f>IFERROR(INDEX('Carbon Prices'!$D$10:$CH$15,4,MATCH(Calc_BAT!AR$6,'Carbon Prices'!$D$9:$CH$9,0))/1000,0)</f>
        <v>0</v>
      </c>
      <c r="AS121" s="61">
        <f>IFERROR(INDEX('Carbon Prices'!$D$10:$CH$15,4,MATCH(Calc_BAT!AS$6,'Carbon Prices'!$D$9:$CH$9,0))/1000,0)</f>
        <v>0</v>
      </c>
      <c r="AT121" s="61">
        <f>IFERROR(INDEX('Carbon Prices'!$D$10:$CH$15,4,MATCH(Calc_BAT!AT$6,'Carbon Prices'!$D$9:$CH$9,0))/1000,0)</f>
        <v>0</v>
      </c>
      <c r="AU121" s="61">
        <f>IFERROR(INDEX('Carbon Prices'!$D$10:$CH$15,4,MATCH(Calc_BAT!AU$6,'Carbon Prices'!$D$9:$CH$9,0))/1000,0)</f>
        <v>0</v>
      </c>
      <c r="AV121" s="61">
        <f>IFERROR(INDEX('Carbon Prices'!$D$10:$CH$15,4,MATCH(Calc_BAT!AV$6,'Carbon Prices'!$D$9:$CH$9,0))/1000,0)</f>
        <v>0</v>
      </c>
      <c r="AW121" s="61">
        <f>IFERROR(INDEX('Carbon Prices'!$D$10:$CH$15,4,MATCH(Calc_BAT!AW$6,'Carbon Prices'!$D$9:$CH$9,0))/1000,0)</f>
        <v>0</v>
      </c>
      <c r="AX121" s="61">
        <f>IFERROR(INDEX('Carbon Prices'!$D$10:$CH$15,4,MATCH(Calc_BAT!AX$6,'Carbon Prices'!$D$9:$CH$9,0))/1000,0)</f>
        <v>0</v>
      </c>
      <c r="AY121" s="61">
        <f>IFERROR(INDEX('Carbon Prices'!$D$10:$CH$15,4,MATCH(Calc_BAT!AY$6,'Carbon Prices'!$D$9:$CH$9,0))/1000,0)</f>
        <v>0</v>
      </c>
      <c r="AZ121" s="61">
        <f>IFERROR(INDEX('Carbon Prices'!$D$10:$CH$15,4,MATCH(Calc_BAT!AZ$6,'Carbon Prices'!$D$9:$CH$9,0))/1000,0)</f>
        <v>0</v>
      </c>
      <c r="BA121" s="61">
        <f>IFERROR(INDEX('Carbon Prices'!$D$10:$CH$15,4,MATCH(Calc_BAT!BA$6,'Carbon Prices'!$D$9:$CH$9,0))/1000,0)</f>
        <v>0</v>
      </c>
      <c r="BB121" s="61">
        <f>IFERROR(INDEX('Carbon Prices'!$D$10:$CH$15,4,MATCH(Calc_BAT!BB$6,'Carbon Prices'!$D$9:$CH$9,0))/1000,0)</f>
        <v>0</v>
      </c>
      <c r="BC121" s="61">
        <f>IFERROR(INDEX('Carbon Prices'!$D$10:$CH$15,4,MATCH(Calc_BAT!BC$6,'Carbon Prices'!$D$9:$CH$9,0))/1000,0)</f>
        <v>0</v>
      </c>
      <c r="BD121" s="61">
        <f>IFERROR(INDEX('Carbon Prices'!$D$10:$CH$15,4,MATCH(Calc_BAT!BD$6,'Carbon Prices'!$D$9:$CH$9,0))/1000,0)</f>
        <v>0</v>
      </c>
      <c r="BE121" s="61">
        <f>IFERROR(INDEX('Carbon Prices'!$D$10:$CH$15,4,MATCH(Calc_BAT!BE$6,'Carbon Prices'!$D$9:$CH$9,0))/1000,0)</f>
        <v>0</v>
      </c>
      <c r="BF121" s="61">
        <f>IFERROR(INDEX('Carbon Prices'!$D$10:$CH$15,4,MATCH(Calc_BAT!BF$6,'Carbon Prices'!$D$9:$CH$9,0))/1000,0)</f>
        <v>0</v>
      </c>
      <c r="BG121" s="61">
        <f>IFERROR(INDEX('Carbon Prices'!$D$10:$CH$15,4,MATCH(Calc_BAT!BG$6,'Carbon Prices'!$D$9:$CH$9,0))/1000,0)</f>
        <v>0</v>
      </c>
      <c r="BH121" s="61">
        <f>IFERROR(INDEX('Carbon Prices'!$D$10:$CH$15,4,MATCH(Calc_BAT!BH$6,'Carbon Prices'!$D$9:$CH$9,0))/1000,0)</f>
        <v>0</v>
      </c>
      <c r="BI121" s="61">
        <f>IFERROR(INDEX('Carbon Prices'!$D$10:$CH$15,4,MATCH(Calc_BAT!BI$6,'Carbon Prices'!$D$9:$CH$9,0))/1000,0)</f>
        <v>0</v>
      </c>
      <c r="BJ121" s="61">
        <f>IFERROR(INDEX('Carbon Prices'!$D$10:$CH$15,4,MATCH(Calc_BAT!BJ$6,'Carbon Prices'!$D$9:$CH$9,0))/1000,0)</f>
        <v>0</v>
      </c>
      <c r="BK121" s="61">
        <f>IFERROR(INDEX('Carbon Prices'!$D$10:$CH$15,4,MATCH(Calc_BAT!BK$6,'Carbon Prices'!$D$9:$CH$9,0))/1000,0)</f>
        <v>0</v>
      </c>
      <c r="BL121" s="61">
        <f>IFERROR(INDEX('Carbon Prices'!$D$10:$CH$15,4,MATCH(Calc_BAT!BL$6,'Carbon Prices'!$D$9:$CH$9,0))/1000,0)</f>
        <v>0</v>
      </c>
      <c r="BM121" s="61">
        <f>IFERROR(INDEX('Carbon Prices'!$D$10:$CH$15,4,MATCH(Calc_BAT!BM$6,'Carbon Prices'!$D$9:$CH$9,0))/1000,0)</f>
        <v>0</v>
      </c>
      <c r="BN121" s="61">
        <f>IFERROR(INDEX('Carbon Prices'!$D$10:$CH$15,4,MATCH(Calc_BAT!BN$6,'Carbon Prices'!$D$9:$CH$9,0))/1000,0)</f>
        <v>0</v>
      </c>
      <c r="BO121" s="61">
        <f>IFERROR(INDEX('Carbon Prices'!$D$10:$CH$15,4,MATCH(Calc_BAT!BO$6,'Carbon Prices'!$D$9:$CH$9,0))/1000,0)</f>
        <v>0</v>
      </c>
      <c r="BP121" s="61">
        <f>IFERROR(INDEX('Carbon Prices'!$D$10:$CH$15,4,MATCH(Calc_BAT!BP$6,'Carbon Prices'!$D$9:$CH$9,0))/1000,0)</f>
        <v>0</v>
      </c>
      <c r="BQ121" s="61">
        <f>IFERROR(INDEX('Carbon Prices'!$D$10:$CH$15,4,MATCH(Calc_BAT!BQ$6,'Carbon Prices'!$D$9:$CH$9,0))/1000,0)</f>
        <v>0</v>
      </c>
      <c r="BR121" s="61">
        <f>IFERROR(INDEX('Carbon Prices'!$D$10:$CH$15,4,MATCH(Calc_BAT!BR$6,'Carbon Prices'!$D$9:$CH$9,0))/1000,0)</f>
        <v>0</v>
      </c>
      <c r="BS121" s="61">
        <f>IFERROR(INDEX('Carbon Prices'!$D$10:$CH$15,4,MATCH(Calc_BAT!BS$6,'Carbon Prices'!$D$9:$CH$9,0))/1000,0)</f>
        <v>0</v>
      </c>
      <c r="BT121" s="61">
        <f>IFERROR(INDEX('Carbon Prices'!$D$10:$CH$15,4,MATCH(Calc_BAT!BT$6,'Carbon Prices'!$D$9:$CH$9,0))/1000,0)</f>
        <v>0</v>
      </c>
      <c r="BU121" s="61">
        <f>IFERROR(INDEX('Carbon Prices'!$D$10:$CH$15,4,MATCH(Calc_BAT!BU$6,'Carbon Prices'!$D$9:$CH$9,0))/1000,0)</f>
        <v>0</v>
      </c>
      <c r="BV121" s="61">
        <f>IFERROR(INDEX('Carbon Prices'!$D$10:$CH$15,4,MATCH(Calc_BAT!BV$6,'Carbon Prices'!$D$9:$CH$9,0))/1000,0)</f>
        <v>0</v>
      </c>
      <c r="BW121" s="61">
        <f>IFERROR(INDEX('Carbon Prices'!$D$10:$CH$15,4,MATCH(Calc_BAT!BW$6,'Carbon Prices'!$D$9:$CH$9,0))/1000,0)</f>
        <v>0</v>
      </c>
      <c r="BX121" s="61">
        <f>IFERROR(INDEX('Carbon Prices'!$D$10:$CH$15,4,MATCH(Calc_BAT!BX$6,'Carbon Prices'!$D$9:$CH$9,0))/1000,0)</f>
        <v>0</v>
      </c>
      <c r="BY121" s="61">
        <f>IFERROR(INDEX('Carbon Prices'!$D$10:$CH$15,4,MATCH(Calc_BAT!BY$6,'Carbon Prices'!$D$9:$CH$9,0))/1000,0)</f>
        <v>0</v>
      </c>
      <c r="BZ121" s="61">
        <f>IFERROR(INDEX('Carbon Prices'!$D$10:$CH$15,4,MATCH(Calc_BAT!BZ$6,'Carbon Prices'!$D$9:$CH$9,0))/1000,0)</f>
        <v>0</v>
      </c>
      <c r="CA121" s="61">
        <f>IFERROR(INDEX('Carbon Prices'!$D$10:$CH$15,4,MATCH(Calc_BAT!CA$6,'Carbon Prices'!$D$9:$CH$9,0))/1000,0)</f>
        <v>0</v>
      </c>
      <c r="CB121" s="61">
        <f>IFERROR(INDEX('Carbon Prices'!$D$10:$CH$15,4,MATCH(Calc_BAT!CB$6,'Carbon Prices'!$D$9:$CH$9,0))/1000,0)</f>
        <v>0</v>
      </c>
      <c r="CC121" s="61">
        <f>IFERROR(INDEX('Carbon Prices'!$D$10:$CH$15,4,MATCH(Calc_BAT!CC$6,'Carbon Prices'!$D$9:$CH$9,0))/1000,0)</f>
        <v>0</v>
      </c>
      <c r="CD121" s="61">
        <f>IFERROR(INDEX('Carbon Prices'!$D$10:$CH$15,4,MATCH(Calc_BAT!CD$6,'Carbon Prices'!$D$9:$CH$9,0))/1000,0)</f>
        <v>0</v>
      </c>
      <c r="CE121" s="61">
        <f>IFERROR(INDEX('Carbon Prices'!$D$10:$CH$15,4,MATCH(Calc_BAT!CE$6,'Carbon Prices'!$D$9:$CH$9,0))/1000,0)</f>
        <v>0</v>
      </c>
      <c r="CF121" s="61">
        <f>IFERROR(INDEX('Carbon Prices'!$D$10:$CH$15,4,MATCH(Calc_BAT!CF$6,'Carbon Prices'!$D$9:$CH$9,0))/1000,0)</f>
        <v>0</v>
      </c>
      <c r="CG121" s="61">
        <f>IFERROR(INDEX('Carbon Prices'!$D$10:$CH$15,4,MATCH(Calc_BAT!CG$6,'Carbon Prices'!$D$9:$CH$9,0))/1000,0)</f>
        <v>0</v>
      </c>
      <c r="CH121" s="61">
        <f>IFERROR(INDEX('Carbon Prices'!$D$10:$CH$15,4,MATCH(Calc_BAT!CH$6,'Carbon Prices'!$D$9:$CH$9,0))/1000,0)</f>
        <v>0</v>
      </c>
      <c r="CI121" s="61">
        <f>IFERROR(INDEX('Carbon Prices'!$D$10:$CH$15,4,MATCH(Calc_BAT!CI$6,'Carbon Prices'!$D$9:$CH$9,0))/1000,0)</f>
        <v>0</v>
      </c>
      <c r="CJ121" s="61">
        <f>IFERROR(INDEX('Carbon Prices'!$D$10:$CH$15,4,MATCH(Calc_BAT!CJ$6,'Carbon Prices'!$D$9:$CH$9,0))/1000,0)</f>
        <v>0</v>
      </c>
      <c r="CK121" s="61">
        <f>IFERROR(INDEX('Carbon Prices'!$D$10:$CH$15,4,MATCH(Calc_BAT!CK$6,'Carbon Prices'!$D$9:$CH$9,0))/1000,0)</f>
        <v>0</v>
      </c>
      <c r="CL121" s="61">
        <f>IFERROR(INDEX('Carbon Prices'!$D$10:$CH$15,4,MATCH(Calc_BAT!CL$6,'Carbon Prices'!$D$9:$CH$9,0))/1000,0)</f>
        <v>0</v>
      </c>
      <c r="CM121" s="61">
        <f>IFERROR(INDEX('Carbon Prices'!$D$10:$CH$15,4,MATCH(Calc_BAT!CM$6,'Carbon Prices'!$D$9:$CH$9,0))/1000,0)</f>
        <v>0</v>
      </c>
      <c r="CN121" s="61">
        <f>IFERROR(INDEX('Carbon Prices'!$D$10:$CH$15,4,MATCH(Calc_BAT!CN$6,'Carbon Prices'!$D$9:$CH$9,0))/1000,0)</f>
        <v>0</v>
      </c>
      <c r="CO121" s="61">
        <f>IFERROR(INDEX('Carbon Prices'!$D$10:$CH$15,4,MATCH(Calc_BAT!CO$6,'Carbon Prices'!$D$9:$CH$9,0))/1000,0)</f>
        <v>0</v>
      </c>
      <c r="CP121" s="61">
        <f>IFERROR(INDEX('Carbon Prices'!$D$10:$CH$15,4,MATCH(Calc_BAT!CP$6,'Carbon Prices'!$D$9:$CH$9,0))/1000,0)</f>
        <v>0</v>
      </c>
      <c r="CQ121" s="61">
        <f>IFERROR(INDEX('Carbon Prices'!$D$10:$CH$15,4,MATCH(Calc_BAT!CQ$6,'Carbon Prices'!$D$9:$CH$9,0))/1000,0)</f>
        <v>0</v>
      </c>
      <c r="CR121" s="61">
        <f>IFERROR(INDEX('Carbon Prices'!$D$10:$CH$15,4,MATCH(Calc_BAT!CR$6,'Carbon Prices'!$D$9:$CH$9,0))/1000,0)</f>
        <v>0</v>
      </c>
      <c r="CS121" s="61">
        <f>IFERROR(INDEX('Carbon Prices'!$D$10:$CH$15,4,MATCH(Calc_BAT!CS$6,'Carbon Prices'!$D$9:$CH$9,0))/1000,0)</f>
        <v>0</v>
      </c>
      <c r="CT121" s="61">
        <f>IFERROR(INDEX('Carbon Prices'!$D$10:$CH$15,4,MATCH(Calc_BAT!CT$6,'Carbon Prices'!$D$9:$CH$9,0))/1000,0)</f>
        <v>0</v>
      </c>
      <c r="CU121" s="61">
        <f>IFERROR(INDEX('Carbon Prices'!$D$10:$CH$15,4,MATCH(Calc_BAT!CU$6,'Carbon Prices'!$D$9:$CH$9,0))/1000,0)</f>
        <v>0</v>
      </c>
      <c r="CV121" s="61">
        <f>IFERROR(INDEX('Carbon Prices'!$D$10:$CH$15,4,MATCH(Calc_BAT!CV$6,'Carbon Prices'!$D$9:$CH$9,0))/1000,0)</f>
        <v>0</v>
      </c>
      <c r="CW121" s="61">
        <f>IFERROR(INDEX('Carbon Prices'!$D$10:$CH$15,4,MATCH(Calc_BAT!CW$6,'Carbon Prices'!$D$9:$CH$9,0))/1000,0)</f>
        <v>0</v>
      </c>
      <c r="CX121" s="61">
        <f>IFERROR(INDEX('Carbon Prices'!$D$10:$CH$15,4,MATCH(Calc_BAT!CX$6,'Carbon Prices'!$D$9:$CH$9,0))/1000,0)</f>
        <v>0</v>
      </c>
      <c r="CY121" s="61">
        <f>IFERROR(INDEX('Carbon Prices'!$D$10:$CH$15,4,MATCH(Calc_BAT!CY$6,'Carbon Prices'!$D$9:$CH$9,0))/1000,0)</f>
        <v>0</v>
      </c>
      <c r="CZ121" s="391"/>
    </row>
    <row r="122" spans="2:104" x14ac:dyDescent="0.25">
      <c r="B122" s="393" t="s">
        <v>303</v>
      </c>
      <c r="C122" s="9" t="s">
        <v>1117</v>
      </c>
      <c r="D122" s="61">
        <f>(D118*D120)+(D119*D121)*D$7</f>
        <v>0</v>
      </c>
      <c r="E122" s="61">
        <f t="shared" ref="E122:BP122" si="48">(E118*E120)+(E119*E121)*E$7</f>
        <v>0</v>
      </c>
      <c r="F122" s="61">
        <f t="shared" si="48"/>
        <v>0</v>
      </c>
      <c r="G122" s="61">
        <f t="shared" si="48"/>
        <v>0</v>
      </c>
      <c r="H122" s="61">
        <f t="shared" si="48"/>
        <v>0</v>
      </c>
      <c r="I122" s="61">
        <f t="shared" si="48"/>
        <v>0</v>
      </c>
      <c r="J122" s="61">
        <f t="shared" si="48"/>
        <v>0</v>
      </c>
      <c r="K122" s="61">
        <f t="shared" si="48"/>
        <v>0</v>
      </c>
      <c r="L122" s="61">
        <f t="shared" si="48"/>
        <v>0</v>
      </c>
      <c r="M122" s="61">
        <f t="shared" si="48"/>
        <v>0</v>
      </c>
      <c r="N122" s="61">
        <f t="shared" si="48"/>
        <v>0</v>
      </c>
      <c r="O122" s="61">
        <f t="shared" si="48"/>
        <v>0</v>
      </c>
      <c r="P122" s="61">
        <f t="shared" si="48"/>
        <v>0</v>
      </c>
      <c r="Q122" s="61">
        <f t="shared" si="48"/>
        <v>0</v>
      </c>
      <c r="R122" s="61">
        <f t="shared" si="48"/>
        <v>0</v>
      </c>
      <c r="S122" s="61">
        <f t="shared" si="48"/>
        <v>0</v>
      </c>
      <c r="T122" s="61">
        <f t="shared" si="48"/>
        <v>0</v>
      </c>
      <c r="U122" s="61">
        <f t="shared" si="48"/>
        <v>0</v>
      </c>
      <c r="V122" s="61">
        <f t="shared" si="48"/>
        <v>0</v>
      </c>
      <c r="W122" s="61">
        <f t="shared" si="48"/>
        <v>0</v>
      </c>
      <c r="X122" s="61">
        <f t="shared" si="48"/>
        <v>0</v>
      </c>
      <c r="Y122" s="61">
        <f t="shared" si="48"/>
        <v>0</v>
      </c>
      <c r="Z122" s="61">
        <f t="shared" si="48"/>
        <v>0</v>
      </c>
      <c r="AA122" s="61">
        <f t="shared" si="48"/>
        <v>0</v>
      </c>
      <c r="AB122" s="61">
        <f t="shared" si="48"/>
        <v>0</v>
      </c>
      <c r="AC122" s="61">
        <f t="shared" si="48"/>
        <v>0</v>
      </c>
      <c r="AD122" s="61">
        <f t="shared" si="48"/>
        <v>0</v>
      </c>
      <c r="AE122" s="61">
        <f t="shared" si="48"/>
        <v>0</v>
      </c>
      <c r="AF122" s="61">
        <f t="shared" si="48"/>
        <v>0</v>
      </c>
      <c r="AG122" s="61">
        <f t="shared" si="48"/>
        <v>0</v>
      </c>
      <c r="AH122" s="61">
        <f t="shared" si="48"/>
        <v>0</v>
      </c>
      <c r="AI122" s="61">
        <f t="shared" si="48"/>
        <v>0</v>
      </c>
      <c r="AJ122" s="61">
        <f t="shared" si="48"/>
        <v>0</v>
      </c>
      <c r="AK122" s="61">
        <f t="shared" si="48"/>
        <v>0</v>
      </c>
      <c r="AL122" s="61">
        <f t="shared" si="48"/>
        <v>0</v>
      </c>
      <c r="AM122" s="61">
        <f t="shared" si="48"/>
        <v>0</v>
      </c>
      <c r="AN122" s="61">
        <f t="shared" si="48"/>
        <v>0</v>
      </c>
      <c r="AO122" s="61">
        <f t="shared" si="48"/>
        <v>0</v>
      </c>
      <c r="AP122" s="61">
        <f t="shared" si="48"/>
        <v>0</v>
      </c>
      <c r="AQ122" s="61">
        <f t="shared" si="48"/>
        <v>0</v>
      </c>
      <c r="AR122" s="61">
        <f t="shared" si="48"/>
        <v>0</v>
      </c>
      <c r="AS122" s="61">
        <f t="shared" si="48"/>
        <v>0</v>
      </c>
      <c r="AT122" s="61">
        <f t="shared" si="48"/>
        <v>0</v>
      </c>
      <c r="AU122" s="61">
        <f t="shared" si="48"/>
        <v>0</v>
      </c>
      <c r="AV122" s="61">
        <f t="shared" si="48"/>
        <v>0</v>
      </c>
      <c r="AW122" s="61">
        <f t="shared" si="48"/>
        <v>0</v>
      </c>
      <c r="AX122" s="61">
        <f t="shared" si="48"/>
        <v>0</v>
      </c>
      <c r="AY122" s="61">
        <f t="shared" si="48"/>
        <v>0</v>
      </c>
      <c r="AZ122" s="61">
        <f t="shared" si="48"/>
        <v>0</v>
      </c>
      <c r="BA122" s="61">
        <f t="shared" si="48"/>
        <v>0</v>
      </c>
      <c r="BB122" s="61">
        <f t="shared" si="48"/>
        <v>0</v>
      </c>
      <c r="BC122" s="61">
        <f t="shared" si="48"/>
        <v>0</v>
      </c>
      <c r="BD122" s="61">
        <f t="shared" si="48"/>
        <v>0</v>
      </c>
      <c r="BE122" s="61">
        <f t="shared" si="48"/>
        <v>0</v>
      </c>
      <c r="BF122" s="61">
        <f t="shared" si="48"/>
        <v>0</v>
      </c>
      <c r="BG122" s="61">
        <f t="shared" si="48"/>
        <v>0</v>
      </c>
      <c r="BH122" s="61">
        <f t="shared" si="48"/>
        <v>0</v>
      </c>
      <c r="BI122" s="61">
        <f t="shared" si="48"/>
        <v>0</v>
      </c>
      <c r="BJ122" s="61">
        <f t="shared" si="48"/>
        <v>0</v>
      </c>
      <c r="BK122" s="61">
        <f t="shared" si="48"/>
        <v>0</v>
      </c>
      <c r="BL122" s="61">
        <f t="shared" si="48"/>
        <v>0</v>
      </c>
      <c r="BM122" s="61">
        <f t="shared" si="48"/>
        <v>0</v>
      </c>
      <c r="BN122" s="61">
        <f t="shared" si="48"/>
        <v>0</v>
      </c>
      <c r="BO122" s="61">
        <f t="shared" si="48"/>
        <v>0</v>
      </c>
      <c r="BP122" s="61">
        <f t="shared" si="48"/>
        <v>0</v>
      </c>
      <c r="BQ122" s="61">
        <f t="shared" ref="BQ122:CY122" si="49">(BQ118*BQ120)+(BQ119*BQ121)*BQ$7</f>
        <v>0</v>
      </c>
      <c r="BR122" s="61">
        <f t="shared" si="49"/>
        <v>0</v>
      </c>
      <c r="BS122" s="61">
        <f t="shared" si="49"/>
        <v>0</v>
      </c>
      <c r="BT122" s="61">
        <f t="shared" si="49"/>
        <v>0</v>
      </c>
      <c r="BU122" s="61">
        <f t="shared" si="49"/>
        <v>0</v>
      </c>
      <c r="BV122" s="61">
        <f t="shared" si="49"/>
        <v>0</v>
      </c>
      <c r="BW122" s="61">
        <f t="shared" si="49"/>
        <v>0</v>
      </c>
      <c r="BX122" s="61">
        <f t="shared" si="49"/>
        <v>0</v>
      </c>
      <c r="BY122" s="61">
        <f t="shared" si="49"/>
        <v>0</v>
      </c>
      <c r="BZ122" s="61">
        <f t="shared" si="49"/>
        <v>0</v>
      </c>
      <c r="CA122" s="61">
        <f t="shared" si="49"/>
        <v>0</v>
      </c>
      <c r="CB122" s="61">
        <f t="shared" si="49"/>
        <v>0</v>
      </c>
      <c r="CC122" s="61">
        <f t="shared" si="49"/>
        <v>0</v>
      </c>
      <c r="CD122" s="61">
        <f t="shared" si="49"/>
        <v>0</v>
      </c>
      <c r="CE122" s="61">
        <f t="shared" si="49"/>
        <v>0</v>
      </c>
      <c r="CF122" s="61">
        <f t="shared" si="49"/>
        <v>0</v>
      </c>
      <c r="CG122" s="61">
        <f t="shared" si="49"/>
        <v>0</v>
      </c>
      <c r="CH122" s="61">
        <f t="shared" si="49"/>
        <v>0</v>
      </c>
      <c r="CI122" s="61">
        <f t="shared" si="49"/>
        <v>0</v>
      </c>
      <c r="CJ122" s="61">
        <f t="shared" si="49"/>
        <v>0</v>
      </c>
      <c r="CK122" s="61">
        <f t="shared" si="49"/>
        <v>0</v>
      </c>
      <c r="CL122" s="61">
        <f t="shared" si="49"/>
        <v>0</v>
      </c>
      <c r="CM122" s="61">
        <f t="shared" si="49"/>
        <v>0</v>
      </c>
      <c r="CN122" s="61">
        <f t="shared" si="49"/>
        <v>0</v>
      </c>
      <c r="CO122" s="61">
        <f t="shared" si="49"/>
        <v>0</v>
      </c>
      <c r="CP122" s="61">
        <f t="shared" si="49"/>
        <v>0</v>
      </c>
      <c r="CQ122" s="61">
        <f t="shared" si="49"/>
        <v>0</v>
      </c>
      <c r="CR122" s="61">
        <f t="shared" si="49"/>
        <v>0</v>
      </c>
      <c r="CS122" s="61">
        <f t="shared" si="49"/>
        <v>0</v>
      </c>
      <c r="CT122" s="61">
        <f t="shared" si="49"/>
        <v>0</v>
      </c>
      <c r="CU122" s="61">
        <f t="shared" si="49"/>
        <v>0</v>
      </c>
      <c r="CV122" s="61">
        <f t="shared" si="49"/>
        <v>0</v>
      </c>
      <c r="CW122" s="61">
        <f t="shared" si="49"/>
        <v>0</v>
      </c>
      <c r="CX122" s="61">
        <f t="shared" si="49"/>
        <v>0</v>
      </c>
      <c r="CY122" s="61">
        <f t="shared" si="49"/>
        <v>0</v>
      </c>
      <c r="CZ122" s="391"/>
    </row>
    <row r="123" spans="2:104" x14ac:dyDescent="0.25">
      <c r="B123" s="393"/>
      <c r="C123" s="390"/>
      <c r="D123" s="50"/>
      <c r="E123" s="50"/>
      <c r="F123" s="50"/>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391"/>
    </row>
    <row r="124" spans="2:104" x14ac:dyDescent="0.25">
      <c r="B124" s="392"/>
      <c r="C124" s="390"/>
      <c r="D124" s="50"/>
      <c r="E124" s="50"/>
      <c r="F124" s="50"/>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391"/>
    </row>
    <row r="125" spans="2:104" x14ac:dyDescent="0.25">
      <c r="B125" s="411" t="s">
        <v>310</v>
      </c>
      <c r="C125" s="270"/>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c r="BD125" s="412"/>
      <c r="BE125" s="412"/>
      <c r="BF125" s="412"/>
      <c r="BG125" s="412"/>
      <c r="BH125" s="412"/>
      <c r="BI125" s="412"/>
      <c r="BJ125" s="412"/>
      <c r="BK125" s="412"/>
      <c r="BL125" s="412"/>
      <c r="BM125" s="412"/>
      <c r="BN125" s="412"/>
      <c r="BO125" s="412"/>
      <c r="BP125" s="412"/>
      <c r="BQ125" s="412"/>
      <c r="BR125" s="412"/>
      <c r="BS125" s="412"/>
      <c r="BT125" s="412"/>
      <c r="BU125" s="412"/>
      <c r="BV125" s="412"/>
      <c r="BW125" s="412"/>
      <c r="BX125" s="412"/>
      <c r="BY125" s="412"/>
      <c r="BZ125" s="412"/>
      <c r="CA125" s="412"/>
      <c r="CB125" s="412"/>
      <c r="CC125" s="412"/>
      <c r="CD125" s="412"/>
      <c r="CE125" s="412"/>
      <c r="CF125" s="412"/>
      <c r="CG125" s="412"/>
      <c r="CH125" s="412"/>
      <c r="CI125" s="412"/>
      <c r="CJ125" s="412"/>
      <c r="CK125" s="412"/>
      <c r="CL125" s="412"/>
      <c r="CM125" s="412"/>
      <c r="CN125" s="412"/>
      <c r="CO125" s="412"/>
      <c r="CP125" s="412"/>
      <c r="CQ125" s="412"/>
      <c r="CR125" s="412"/>
      <c r="CS125" s="412"/>
      <c r="CT125" s="412"/>
      <c r="CU125" s="412"/>
      <c r="CV125" s="412"/>
      <c r="CW125" s="412"/>
      <c r="CX125" s="412"/>
      <c r="CY125" s="412"/>
      <c r="CZ125" s="413"/>
    </row>
    <row r="126" spans="2:104" x14ac:dyDescent="0.25">
      <c r="B126" s="392"/>
      <c r="C126" s="410"/>
      <c r="D126" s="50"/>
      <c r="E126" s="50"/>
      <c r="F126" s="50"/>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391"/>
    </row>
    <row r="127" spans="2:104" x14ac:dyDescent="0.25">
      <c r="B127" s="389" t="s">
        <v>77</v>
      </c>
      <c r="C127" s="410"/>
      <c r="D127" s="50"/>
      <c r="E127" s="50"/>
      <c r="F127" s="50"/>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391"/>
    </row>
    <row r="128" spans="2:104" x14ac:dyDescent="0.25">
      <c r="B128" s="393" t="s">
        <v>18</v>
      </c>
      <c r="C128" s="9" t="s">
        <v>1117</v>
      </c>
      <c r="D128" s="61">
        <f>IFERROR('Data Input - BAT'!H84*INDEX('Energy Prices'!$F$26:$CJ$31,MATCH($B128,'Energy Prices'!$C$26:$C$31,0),MATCH(Calc_BAT!D$6,'Energy Prices'!$F$11:$CJ$11,0))/100000,0)</f>
        <v>0</v>
      </c>
      <c r="E128" s="61">
        <f>IFERROR('Data Input - BAT'!I84*INDEX('Energy Prices'!$F$26:$CJ$31,MATCH($B128,'Energy Prices'!$C$26:$C$31,0),MATCH(Calc_BAT!E$6,'Energy Prices'!$F$11:$CJ$11,0))/100000,0)</f>
        <v>0</v>
      </c>
      <c r="F128" s="61">
        <f>IFERROR('Data Input - BAT'!J84*INDEX('Energy Prices'!$F$26:$CJ$31,MATCH($B128,'Energy Prices'!$C$26:$C$31,0),MATCH(Calc_BAT!F$6,'Energy Prices'!$F$11:$CJ$11,0))/100000,0)</f>
        <v>0</v>
      </c>
      <c r="G128" s="61">
        <f>IFERROR('Data Input - BAT'!K84*INDEX('Energy Prices'!$F$26:$CJ$31,MATCH($B128,'Energy Prices'!$C$26:$C$31,0),MATCH(Calc_BAT!G$6,'Energy Prices'!$F$11:$CJ$11,0))/100000,0)</f>
        <v>0</v>
      </c>
      <c r="H128" s="61">
        <f>IFERROR('Data Input - BAT'!L84*INDEX('Energy Prices'!$F$26:$CJ$31,MATCH($B128,'Energy Prices'!$C$26:$C$31,0),MATCH(Calc_BAT!H$6,'Energy Prices'!$F$11:$CJ$11,0))/100000,0)</f>
        <v>0</v>
      </c>
      <c r="I128" s="61">
        <f>IFERROR('Data Input - BAT'!M84*INDEX('Energy Prices'!$F$26:$CJ$31,MATCH($B128,'Energy Prices'!$C$26:$C$31,0),MATCH(Calc_BAT!I$6,'Energy Prices'!$F$11:$CJ$11,0))/100000,0)</f>
        <v>0</v>
      </c>
      <c r="J128" s="61">
        <f>IFERROR('Data Input - BAT'!N84*INDEX('Energy Prices'!$F$26:$CJ$31,MATCH($B128,'Energy Prices'!$C$26:$C$31,0),MATCH(Calc_BAT!J$6,'Energy Prices'!$F$11:$CJ$11,0))/100000,0)</f>
        <v>0</v>
      </c>
      <c r="K128" s="61">
        <f>IFERROR('Data Input - BAT'!O84*INDEX('Energy Prices'!$F$26:$CJ$31,MATCH($B128,'Energy Prices'!$C$26:$C$31,0),MATCH(Calc_BAT!K$6,'Energy Prices'!$F$11:$CJ$11,0))/100000,0)</f>
        <v>0</v>
      </c>
      <c r="L128" s="61">
        <f>IFERROR('Data Input - BAT'!P84*INDEX('Energy Prices'!$F$26:$CJ$31,MATCH($B128,'Energy Prices'!$C$26:$C$31,0),MATCH(Calc_BAT!L$6,'Energy Prices'!$F$11:$CJ$11,0))/100000,0)</f>
        <v>0</v>
      </c>
      <c r="M128" s="61">
        <f>IFERROR('Data Input - BAT'!Q84*INDEX('Energy Prices'!$F$26:$CJ$31,MATCH($B128,'Energy Prices'!$C$26:$C$31,0),MATCH(Calc_BAT!M$6,'Energy Prices'!$F$11:$CJ$11,0))/100000,0)</f>
        <v>0</v>
      </c>
      <c r="N128" s="61">
        <f>IFERROR('Data Input - BAT'!R84*INDEX('Energy Prices'!$F$26:$CJ$31,MATCH($B128,'Energy Prices'!$C$26:$C$31,0),MATCH(Calc_BAT!N$6,'Energy Prices'!$F$11:$CJ$11,0))/100000,0)</f>
        <v>0</v>
      </c>
      <c r="O128" s="61">
        <f>IFERROR('Data Input - BAT'!S84*INDEX('Energy Prices'!$F$26:$CJ$31,MATCH($B128,'Energy Prices'!$C$26:$C$31,0),MATCH(Calc_BAT!O$6,'Energy Prices'!$F$11:$CJ$11,0))/100000,0)</f>
        <v>0</v>
      </c>
      <c r="P128" s="61">
        <f>IFERROR('Data Input - BAT'!T84*INDEX('Energy Prices'!$F$26:$CJ$31,MATCH($B128,'Energy Prices'!$C$26:$C$31,0),MATCH(Calc_BAT!P$6,'Energy Prices'!$F$11:$CJ$11,0))/100000,0)</f>
        <v>0</v>
      </c>
      <c r="Q128" s="61">
        <f>IFERROR('Data Input - BAT'!U84*INDEX('Energy Prices'!$F$26:$CJ$31,MATCH($B128,'Energy Prices'!$C$26:$C$31,0),MATCH(Calc_BAT!Q$6,'Energy Prices'!$F$11:$CJ$11,0))/100000,0)</f>
        <v>0</v>
      </c>
      <c r="R128" s="61">
        <f>IFERROR('Data Input - BAT'!V84*INDEX('Energy Prices'!$F$26:$CJ$31,MATCH($B128,'Energy Prices'!$C$26:$C$31,0),MATCH(Calc_BAT!R$6,'Energy Prices'!$F$11:$CJ$11,0))/100000,0)</f>
        <v>0</v>
      </c>
      <c r="S128" s="61">
        <f>IFERROR('Data Input - BAT'!W84*INDEX('Energy Prices'!$F$26:$CJ$31,MATCH($B128,'Energy Prices'!$C$26:$C$31,0),MATCH(Calc_BAT!S$6,'Energy Prices'!$F$11:$CJ$11,0))/100000,0)</f>
        <v>0</v>
      </c>
      <c r="T128" s="61">
        <f>IFERROR('Data Input - BAT'!X84*INDEX('Energy Prices'!$F$26:$CJ$31,MATCH($B128,'Energy Prices'!$C$26:$C$31,0),MATCH(Calc_BAT!T$6,'Energy Prices'!$F$11:$CJ$11,0))/100000,0)</f>
        <v>0</v>
      </c>
      <c r="U128" s="61">
        <f>IFERROR('Data Input - BAT'!Y84*INDEX('Energy Prices'!$F$26:$CJ$31,MATCH($B128,'Energy Prices'!$C$26:$C$31,0),MATCH(Calc_BAT!U$6,'Energy Prices'!$F$11:$CJ$11,0))/100000,0)</f>
        <v>0</v>
      </c>
      <c r="V128" s="61">
        <f>IFERROR('Data Input - BAT'!Z84*INDEX('Energy Prices'!$F$26:$CJ$31,MATCH($B128,'Energy Prices'!$C$26:$C$31,0),MATCH(Calc_BAT!V$6,'Energy Prices'!$F$11:$CJ$11,0))/100000,0)</f>
        <v>0</v>
      </c>
      <c r="W128" s="61">
        <f>IFERROR('Data Input - BAT'!AA84*INDEX('Energy Prices'!$F$26:$CJ$31,MATCH($B128,'Energy Prices'!$C$26:$C$31,0),MATCH(Calc_BAT!W$6,'Energy Prices'!$F$11:$CJ$11,0))/100000,0)</f>
        <v>0</v>
      </c>
      <c r="X128" s="61">
        <f>IFERROR('Data Input - BAT'!AB84*INDEX('Energy Prices'!$F$26:$CJ$31,MATCH($B128,'Energy Prices'!$C$26:$C$31,0),MATCH(Calc_BAT!X$6,'Energy Prices'!$F$11:$CJ$11,0))/100000,0)</f>
        <v>0</v>
      </c>
      <c r="Y128" s="61">
        <f>IFERROR('Data Input - BAT'!AC84*INDEX('Energy Prices'!$F$26:$CJ$31,MATCH($B128,'Energy Prices'!$C$26:$C$31,0),MATCH(Calc_BAT!Y$6,'Energy Prices'!$F$11:$CJ$11,0))/100000,0)</f>
        <v>0</v>
      </c>
      <c r="Z128" s="61">
        <f>IFERROR('Data Input - BAT'!AD84*INDEX('Energy Prices'!$F$26:$CJ$31,MATCH($B128,'Energy Prices'!$C$26:$C$31,0),MATCH(Calc_BAT!Z$6,'Energy Prices'!$F$11:$CJ$11,0))/100000,0)</f>
        <v>0</v>
      </c>
      <c r="AA128" s="61">
        <f>IFERROR('Data Input - BAT'!AE84*INDEX('Energy Prices'!$F$26:$CJ$31,MATCH($B128,'Energy Prices'!$C$26:$C$31,0),MATCH(Calc_BAT!AA$6,'Energy Prices'!$F$11:$CJ$11,0))/100000,0)</f>
        <v>0</v>
      </c>
      <c r="AB128" s="61">
        <f>IFERROR('Data Input - BAT'!AF84*INDEX('Energy Prices'!$F$26:$CJ$31,MATCH($B128,'Energy Prices'!$C$26:$C$31,0),MATCH(Calc_BAT!AB$6,'Energy Prices'!$F$11:$CJ$11,0))/100000,0)</f>
        <v>0</v>
      </c>
      <c r="AC128" s="61">
        <f>IFERROR('Data Input - BAT'!AG84*INDEX('Energy Prices'!$F$26:$CJ$31,MATCH($B128,'Energy Prices'!$C$26:$C$31,0),MATCH(Calc_BAT!AC$6,'Energy Prices'!$F$11:$CJ$11,0))/100000,0)</f>
        <v>0</v>
      </c>
      <c r="AD128" s="61">
        <f>IFERROR('Data Input - BAT'!AH84*INDEX('Energy Prices'!$F$26:$CJ$31,MATCH($B128,'Energy Prices'!$C$26:$C$31,0),MATCH(Calc_BAT!AD$6,'Energy Prices'!$F$11:$CJ$11,0))/100000,0)</f>
        <v>0</v>
      </c>
      <c r="AE128" s="61">
        <f>IFERROR('Data Input - BAT'!AI84*INDEX('Energy Prices'!$F$26:$CJ$31,MATCH($B128,'Energy Prices'!$C$26:$C$31,0),MATCH(Calc_BAT!AE$6,'Energy Prices'!$F$11:$CJ$11,0))/100000,0)</f>
        <v>0</v>
      </c>
      <c r="AF128" s="61">
        <f>IFERROR('Data Input - BAT'!AJ84*INDEX('Energy Prices'!$F$26:$CJ$31,MATCH($B128,'Energy Prices'!$C$26:$C$31,0),MATCH(Calc_BAT!AF$6,'Energy Prices'!$F$11:$CJ$11,0))/100000,0)</f>
        <v>0</v>
      </c>
      <c r="AG128" s="61">
        <f>IFERROR('Data Input - BAT'!AK84*INDEX('Energy Prices'!$F$26:$CJ$31,MATCH($B128,'Energy Prices'!$C$26:$C$31,0),MATCH(Calc_BAT!AG$6,'Energy Prices'!$F$11:$CJ$11,0))/100000,0)</f>
        <v>0</v>
      </c>
      <c r="AH128" s="61">
        <f>IFERROR('Data Input - BAT'!AL84*INDEX('Energy Prices'!$F$26:$CJ$31,MATCH($B128,'Energy Prices'!$C$26:$C$31,0),MATCH(Calc_BAT!AH$6,'Energy Prices'!$F$11:$CJ$11,0))/100000,0)</f>
        <v>0</v>
      </c>
      <c r="AI128" s="61">
        <f>IFERROR('Data Input - BAT'!AM84*INDEX('Energy Prices'!$F$26:$CJ$31,MATCH($B128,'Energy Prices'!$C$26:$C$31,0),MATCH(Calc_BAT!AI$6,'Energy Prices'!$F$11:$CJ$11,0))/100000,0)</f>
        <v>0</v>
      </c>
      <c r="AJ128" s="61">
        <f>IFERROR('Data Input - BAT'!AN84*INDEX('Energy Prices'!$F$26:$CJ$31,MATCH($B128,'Energy Prices'!$C$26:$C$31,0),MATCH(Calc_BAT!AJ$6,'Energy Prices'!$F$11:$CJ$11,0))/100000,0)</f>
        <v>0</v>
      </c>
      <c r="AK128" s="61">
        <f>IFERROR('Data Input - BAT'!AO84*INDEX('Energy Prices'!$F$26:$CJ$31,MATCH($B128,'Energy Prices'!$C$26:$C$31,0),MATCH(Calc_BAT!AK$6,'Energy Prices'!$F$11:$CJ$11,0))/100000,0)</f>
        <v>0</v>
      </c>
      <c r="AL128" s="61">
        <f>IFERROR('Data Input - BAT'!AP84*INDEX('Energy Prices'!$F$26:$CJ$31,MATCH($B128,'Energy Prices'!$C$26:$C$31,0),MATCH(Calc_BAT!AL$6,'Energy Prices'!$F$11:$CJ$11,0))/100000,0)</f>
        <v>0</v>
      </c>
      <c r="AM128" s="61">
        <f>IFERROR('Data Input - BAT'!AQ84*INDEX('Energy Prices'!$F$26:$CJ$31,MATCH($B128,'Energy Prices'!$C$26:$C$31,0),MATCH(Calc_BAT!AM$6,'Energy Prices'!$F$11:$CJ$11,0))/100000,0)</f>
        <v>0</v>
      </c>
      <c r="AN128" s="61">
        <f>IFERROR('Data Input - BAT'!AR84*INDEX('Energy Prices'!$F$26:$CJ$31,MATCH($B128,'Energy Prices'!$C$26:$C$31,0),MATCH(Calc_BAT!AN$6,'Energy Prices'!$F$11:$CJ$11,0))/100000,0)</f>
        <v>0</v>
      </c>
      <c r="AO128" s="61">
        <f>IFERROR('Data Input - BAT'!AS84*INDEX('Energy Prices'!$F$26:$CJ$31,MATCH($B128,'Energy Prices'!$C$26:$C$31,0),MATCH(Calc_BAT!AO$6,'Energy Prices'!$F$11:$CJ$11,0))/100000,0)</f>
        <v>0</v>
      </c>
      <c r="AP128" s="61">
        <f>IFERROR('Data Input - BAT'!AT84*INDEX('Energy Prices'!$F$26:$CJ$31,MATCH($B128,'Energy Prices'!$C$26:$C$31,0),MATCH(Calc_BAT!AP$6,'Energy Prices'!$F$11:$CJ$11,0))/100000,0)</f>
        <v>0</v>
      </c>
      <c r="AQ128" s="61">
        <f>IFERROR('Data Input - BAT'!AU84*INDEX('Energy Prices'!$F$26:$CJ$31,MATCH($B128,'Energy Prices'!$C$26:$C$31,0),MATCH(Calc_BAT!AQ$6,'Energy Prices'!$F$11:$CJ$11,0))/100000,0)</f>
        <v>0</v>
      </c>
      <c r="AR128" s="61">
        <f>IFERROR('Data Input - BAT'!AV84*INDEX('Energy Prices'!$F$26:$CJ$31,MATCH($B128,'Energy Prices'!$C$26:$C$31,0),MATCH(Calc_BAT!AR$6,'Energy Prices'!$F$11:$CJ$11,0))/100000,0)</f>
        <v>0</v>
      </c>
      <c r="AS128" s="61">
        <f>IFERROR('Data Input - BAT'!AW84*INDEX('Energy Prices'!$F$26:$CJ$31,MATCH($B128,'Energy Prices'!$C$26:$C$31,0),MATCH(Calc_BAT!AS$6,'Energy Prices'!$F$11:$CJ$11,0))/100000,0)</f>
        <v>0</v>
      </c>
      <c r="AT128" s="61">
        <f>IFERROR('Data Input - BAT'!AX84*INDEX('Energy Prices'!$F$26:$CJ$31,MATCH($B128,'Energy Prices'!$C$26:$C$31,0),MATCH(Calc_BAT!AT$6,'Energy Prices'!$F$11:$CJ$11,0))/100000,0)</f>
        <v>0</v>
      </c>
      <c r="AU128" s="61">
        <f>IFERROR('Data Input - BAT'!AY84*INDEX('Energy Prices'!$F$26:$CJ$31,MATCH($B128,'Energy Prices'!$C$26:$C$31,0),MATCH(Calc_BAT!AU$6,'Energy Prices'!$F$11:$CJ$11,0))/100000,0)</f>
        <v>0</v>
      </c>
      <c r="AV128" s="61">
        <f>IFERROR('Data Input - BAT'!AZ84*INDEX('Energy Prices'!$F$26:$CJ$31,MATCH($B128,'Energy Prices'!$C$26:$C$31,0),MATCH(Calc_BAT!AV$6,'Energy Prices'!$F$11:$CJ$11,0))/100000,0)</f>
        <v>0</v>
      </c>
      <c r="AW128" s="61">
        <f>IFERROR('Data Input - BAT'!BA84*INDEX('Energy Prices'!$F$26:$CJ$31,MATCH($B128,'Energy Prices'!$C$26:$C$31,0),MATCH(Calc_BAT!AW$6,'Energy Prices'!$F$11:$CJ$11,0))/100000,0)</f>
        <v>0</v>
      </c>
      <c r="AX128" s="61">
        <f>IFERROR('Data Input - BAT'!BB84*INDEX('Energy Prices'!$F$26:$CJ$31,MATCH($B128,'Energy Prices'!$C$26:$C$31,0),MATCH(Calc_BAT!AX$6,'Energy Prices'!$F$11:$CJ$11,0))/100000,0)</f>
        <v>0</v>
      </c>
      <c r="AY128" s="61">
        <f>IFERROR('Data Input - BAT'!BC84*INDEX('Energy Prices'!$F$26:$CJ$31,MATCH($B128,'Energy Prices'!$C$26:$C$31,0),MATCH(Calc_BAT!AY$6,'Energy Prices'!$F$11:$CJ$11,0))/100000,0)</f>
        <v>0</v>
      </c>
      <c r="AZ128" s="61">
        <f>IFERROR('Data Input - BAT'!BD84*INDEX('Energy Prices'!$F$26:$CJ$31,MATCH($B128,'Energy Prices'!$C$26:$C$31,0),MATCH(Calc_BAT!AZ$6,'Energy Prices'!$F$11:$CJ$11,0))/100000,0)</f>
        <v>0</v>
      </c>
      <c r="BA128" s="61">
        <f>IFERROR('Data Input - BAT'!BE84*INDEX('Energy Prices'!$F$26:$CJ$31,MATCH($B128,'Energy Prices'!$C$26:$C$31,0),MATCH(Calc_BAT!BA$6,'Energy Prices'!$F$11:$CJ$11,0))/100000,0)</f>
        <v>0</v>
      </c>
      <c r="BB128" s="61">
        <f>IFERROR('Data Input - BAT'!BF84*INDEX('Energy Prices'!$F$26:$CJ$31,MATCH($B128,'Energy Prices'!$C$26:$C$31,0),MATCH(Calc_BAT!BB$6,'Energy Prices'!$F$11:$CJ$11,0))/100000,0)</f>
        <v>0</v>
      </c>
      <c r="BC128" s="61">
        <f>IFERROR('Data Input - BAT'!BG84*INDEX('Energy Prices'!$F$26:$CJ$31,MATCH($B128,'Energy Prices'!$C$26:$C$31,0),MATCH(Calc_BAT!BC$6,'Energy Prices'!$F$11:$CJ$11,0))/100000,0)</f>
        <v>0</v>
      </c>
      <c r="BD128" s="61">
        <f>IFERROR('Data Input - BAT'!BH84*INDEX('Energy Prices'!$F$26:$CJ$31,MATCH($B128,'Energy Prices'!$C$26:$C$31,0),MATCH(Calc_BAT!BD$6,'Energy Prices'!$F$11:$CJ$11,0))/100000,0)</f>
        <v>0</v>
      </c>
      <c r="BE128" s="61">
        <f>IFERROR('Data Input - BAT'!BI84*INDEX('Energy Prices'!$F$26:$CJ$31,MATCH($B128,'Energy Prices'!$C$26:$C$31,0),MATCH(Calc_BAT!BE$6,'Energy Prices'!$F$11:$CJ$11,0))/100000,0)</f>
        <v>0</v>
      </c>
      <c r="BF128" s="61">
        <f>IFERROR('Data Input - BAT'!BJ84*INDEX('Energy Prices'!$F$26:$CJ$31,MATCH($B128,'Energy Prices'!$C$26:$C$31,0),MATCH(Calc_BAT!BF$6,'Energy Prices'!$F$11:$CJ$11,0))/100000,0)</f>
        <v>0</v>
      </c>
      <c r="BG128" s="61">
        <f>IFERROR('Data Input - BAT'!BK84*INDEX('Energy Prices'!$F$26:$CJ$31,MATCH($B128,'Energy Prices'!$C$26:$C$31,0),MATCH(Calc_BAT!BG$6,'Energy Prices'!$F$11:$CJ$11,0))/100000,0)</f>
        <v>0</v>
      </c>
      <c r="BH128" s="61">
        <f>IFERROR('Data Input - BAT'!BL84*INDEX('Energy Prices'!$F$26:$CJ$31,MATCH($B128,'Energy Prices'!$C$26:$C$31,0),MATCH(Calc_BAT!BH$6,'Energy Prices'!$F$11:$CJ$11,0))/100000,0)</f>
        <v>0</v>
      </c>
      <c r="BI128" s="61">
        <f>IFERROR('Data Input - BAT'!BM84*INDEX('Energy Prices'!$F$26:$CJ$31,MATCH($B128,'Energy Prices'!$C$26:$C$31,0),MATCH(Calc_BAT!BI$6,'Energy Prices'!$F$11:$CJ$11,0))/100000,0)</f>
        <v>0</v>
      </c>
      <c r="BJ128" s="61">
        <f>IFERROR('Data Input - BAT'!BN84*INDEX('Energy Prices'!$F$26:$CJ$31,MATCH($B128,'Energy Prices'!$C$26:$C$31,0),MATCH(Calc_BAT!BJ$6,'Energy Prices'!$F$11:$CJ$11,0))/100000,0)</f>
        <v>0</v>
      </c>
      <c r="BK128" s="61">
        <f>IFERROR('Data Input - BAT'!BO84*INDEX('Energy Prices'!$F$26:$CJ$31,MATCH($B128,'Energy Prices'!$C$26:$C$31,0),MATCH(Calc_BAT!BK$6,'Energy Prices'!$F$11:$CJ$11,0))/100000,0)</f>
        <v>0</v>
      </c>
      <c r="BL128" s="61">
        <f>IFERROR('Data Input - BAT'!BP84*INDEX('Energy Prices'!$F$26:$CJ$31,MATCH($B128,'Energy Prices'!$C$26:$C$31,0),MATCH(Calc_BAT!BL$6,'Energy Prices'!$F$11:$CJ$11,0))/100000,0)</f>
        <v>0</v>
      </c>
      <c r="BM128" s="61">
        <f>IFERROR('Data Input - BAT'!BQ84*INDEX('Energy Prices'!$F$26:$CJ$31,MATCH($B128,'Energy Prices'!$C$26:$C$31,0),MATCH(Calc_BAT!BM$6,'Energy Prices'!$F$11:$CJ$11,0))/100000,0)</f>
        <v>0</v>
      </c>
      <c r="BN128" s="61">
        <f>IFERROR('Data Input - BAT'!BR84*INDEX('Energy Prices'!$F$26:$CJ$31,MATCH($B128,'Energy Prices'!$C$26:$C$31,0),MATCH(Calc_BAT!BN$6,'Energy Prices'!$F$11:$CJ$11,0))/100000,0)</f>
        <v>0</v>
      </c>
      <c r="BO128" s="61">
        <f>IFERROR('Data Input - BAT'!BS84*INDEX('Energy Prices'!$F$26:$CJ$31,MATCH($B128,'Energy Prices'!$C$26:$C$31,0),MATCH(Calc_BAT!BO$6,'Energy Prices'!$F$11:$CJ$11,0))/100000,0)</f>
        <v>0</v>
      </c>
      <c r="BP128" s="61">
        <f>IFERROR('Data Input - BAT'!BT84*INDEX('Energy Prices'!$F$26:$CJ$31,MATCH($B128,'Energy Prices'!$C$26:$C$31,0),MATCH(Calc_BAT!BP$6,'Energy Prices'!$F$11:$CJ$11,0))/100000,0)</f>
        <v>0</v>
      </c>
      <c r="BQ128" s="61">
        <f>IFERROR('Data Input - BAT'!BU84*INDEX('Energy Prices'!$F$26:$CJ$31,MATCH($B128,'Energy Prices'!$C$26:$C$31,0),MATCH(Calc_BAT!BQ$6,'Energy Prices'!$F$11:$CJ$11,0))/100000,0)</f>
        <v>0</v>
      </c>
      <c r="BR128" s="61">
        <f>IFERROR('Data Input - BAT'!BV84*INDEX('Energy Prices'!$F$26:$CJ$31,MATCH($B128,'Energy Prices'!$C$26:$C$31,0),MATCH(Calc_BAT!BR$6,'Energy Prices'!$F$11:$CJ$11,0))/100000,0)</f>
        <v>0</v>
      </c>
      <c r="BS128" s="61">
        <f>IFERROR('Data Input - BAT'!BW84*INDEX('Energy Prices'!$F$26:$CJ$31,MATCH($B128,'Energy Prices'!$C$26:$C$31,0),MATCH(Calc_BAT!BS$6,'Energy Prices'!$F$11:$CJ$11,0))/100000,0)</f>
        <v>0</v>
      </c>
      <c r="BT128" s="61">
        <f>IFERROR('Data Input - BAT'!BX84*INDEX('Energy Prices'!$F$26:$CJ$31,MATCH($B128,'Energy Prices'!$C$26:$C$31,0),MATCH(Calc_BAT!BT$6,'Energy Prices'!$F$11:$CJ$11,0))/100000,0)</f>
        <v>0</v>
      </c>
      <c r="BU128" s="61">
        <f>IFERROR('Data Input - BAT'!BY84*INDEX('Energy Prices'!$F$26:$CJ$31,MATCH($B128,'Energy Prices'!$C$26:$C$31,0),MATCH(Calc_BAT!BU$6,'Energy Prices'!$F$11:$CJ$11,0))/100000,0)</f>
        <v>0</v>
      </c>
      <c r="BV128" s="61">
        <f>IFERROR('Data Input - BAT'!BZ84*INDEX('Energy Prices'!$F$26:$CJ$31,MATCH($B128,'Energy Prices'!$C$26:$C$31,0),MATCH(Calc_BAT!BV$6,'Energy Prices'!$F$11:$CJ$11,0))/100000,0)</f>
        <v>0</v>
      </c>
      <c r="BW128" s="61">
        <f>IFERROR('Data Input - BAT'!CA84*INDEX('Energy Prices'!$F$26:$CJ$31,MATCH($B128,'Energy Prices'!$C$26:$C$31,0),MATCH(Calc_BAT!BW$6,'Energy Prices'!$F$11:$CJ$11,0))/100000,0)</f>
        <v>0</v>
      </c>
      <c r="BX128" s="61">
        <f>IFERROR('Data Input - BAT'!CB84*INDEX('Energy Prices'!$F$26:$CJ$31,MATCH($B128,'Energy Prices'!$C$26:$C$31,0),MATCH(Calc_BAT!BX$6,'Energy Prices'!$F$11:$CJ$11,0))/100000,0)</f>
        <v>0</v>
      </c>
      <c r="BY128" s="61">
        <f>IFERROR('Data Input - BAT'!CC84*INDEX('Energy Prices'!$F$26:$CJ$31,MATCH($B128,'Energy Prices'!$C$26:$C$31,0),MATCH(Calc_BAT!BY$6,'Energy Prices'!$F$11:$CJ$11,0))/100000,0)</f>
        <v>0</v>
      </c>
      <c r="BZ128" s="61">
        <f>IFERROR('Data Input - BAT'!CD84*INDEX('Energy Prices'!$F$26:$CJ$31,MATCH($B128,'Energy Prices'!$C$26:$C$31,0),MATCH(Calc_BAT!BZ$6,'Energy Prices'!$F$11:$CJ$11,0))/100000,0)</f>
        <v>0</v>
      </c>
      <c r="CA128" s="61">
        <f>IFERROR('Data Input - BAT'!CE84*INDEX('Energy Prices'!$F$26:$CJ$31,MATCH($B128,'Energy Prices'!$C$26:$C$31,0),MATCH(Calc_BAT!CA$6,'Energy Prices'!$F$11:$CJ$11,0))/100000,0)</f>
        <v>0</v>
      </c>
      <c r="CB128" s="61">
        <f>IFERROR('Data Input - BAT'!CF84*INDEX('Energy Prices'!$F$26:$CJ$31,MATCH($B128,'Energy Prices'!$C$26:$C$31,0),MATCH(Calc_BAT!CB$6,'Energy Prices'!$F$11:$CJ$11,0))/100000,0)</f>
        <v>0</v>
      </c>
      <c r="CC128" s="61">
        <f>IFERROR('Data Input - BAT'!CG84*INDEX('Energy Prices'!$F$26:$CJ$31,MATCH($B128,'Energy Prices'!$C$26:$C$31,0),MATCH(Calc_BAT!CC$6,'Energy Prices'!$F$11:$CJ$11,0))/100000,0)</f>
        <v>0</v>
      </c>
      <c r="CD128" s="61">
        <f>IFERROR('Data Input - BAT'!CH84*INDEX('Energy Prices'!$F$26:$CJ$31,MATCH($B128,'Energy Prices'!$C$26:$C$31,0),MATCH(Calc_BAT!CD$6,'Energy Prices'!$F$11:$CJ$11,0))/100000,0)</f>
        <v>0</v>
      </c>
      <c r="CE128" s="61">
        <f>IFERROR('Data Input - BAT'!CI84*INDEX('Energy Prices'!$F$26:$CJ$31,MATCH($B128,'Energy Prices'!$C$26:$C$31,0),MATCH(Calc_BAT!CE$6,'Energy Prices'!$F$11:$CJ$11,0))/100000,0)</f>
        <v>0</v>
      </c>
      <c r="CF128" s="61">
        <f>IFERROR('Data Input - BAT'!CJ84*INDEX('Energy Prices'!$F$26:$CJ$31,MATCH($B128,'Energy Prices'!$C$26:$C$31,0),MATCH(Calc_BAT!CF$6,'Energy Prices'!$F$11:$CJ$11,0))/100000,0)</f>
        <v>0</v>
      </c>
      <c r="CG128" s="61">
        <f>IFERROR('Data Input - BAT'!CK84*INDEX('Energy Prices'!$F$26:$CJ$31,MATCH($B128,'Energy Prices'!$C$26:$C$31,0),MATCH(Calc_BAT!CG$6,'Energy Prices'!$F$11:$CJ$11,0))/100000,0)</f>
        <v>0</v>
      </c>
      <c r="CH128" s="61">
        <f>IFERROR('Data Input - BAT'!CL84*INDEX('Energy Prices'!$F$26:$CJ$31,MATCH($B128,'Energy Prices'!$C$26:$C$31,0),MATCH(Calc_BAT!CH$6,'Energy Prices'!$F$11:$CJ$11,0))/100000,0)</f>
        <v>0</v>
      </c>
      <c r="CI128" s="61">
        <f>IFERROR('Data Input - BAT'!CM84*INDEX('Energy Prices'!$F$26:$CJ$31,MATCH($B128,'Energy Prices'!$C$26:$C$31,0),MATCH(Calc_BAT!CI$6,'Energy Prices'!$F$11:$CJ$11,0))/100000,0)</f>
        <v>0</v>
      </c>
      <c r="CJ128" s="61">
        <f>IFERROR('Data Input - BAT'!CN84*INDEX('Energy Prices'!$F$26:$CJ$31,MATCH($B128,'Energy Prices'!$C$26:$C$31,0),MATCH(Calc_BAT!CJ$6,'Energy Prices'!$F$11:$CJ$11,0))/100000,0)</f>
        <v>0</v>
      </c>
      <c r="CK128" s="61">
        <f>IFERROR('Data Input - BAT'!CO84*INDEX('Energy Prices'!$F$26:$CJ$31,MATCH($B128,'Energy Prices'!$C$26:$C$31,0),MATCH(Calc_BAT!CK$6,'Energy Prices'!$F$11:$CJ$11,0))/100000,0)</f>
        <v>0</v>
      </c>
      <c r="CL128" s="61">
        <f>IFERROR('Data Input - BAT'!CP84*INDEX('Energy Prices'!$F$26:$CJ$31,MATCH($B128,'Energy Prices'!$C$26:$C$31,0),MATCH(Calc_BAT!CL$6,'Energy Prices'!$F$11:$CJ$11,0))/100000,0)</f>
        <v>0</v>
      </c>
      <c r="CM128" s="61">
        <f>IFERROR('Data Input - BAT'!CQ84*INDEX('Energy Prices'!$F$26:$CJ$31,MATCH($B128,'Energy Prices'!$C$26:$C$31,0),MATCH(Calc_BAT!CM$6,'Energy Prices'!$F$11:$CJ$11,0))/100000,0)</f>
        <v>0</v>
      </c>
      <c r="CN128" s="61">
        <f>IFERROR('Data Input - BAT'!CR84*INDEX('Energy Prices'!$F$26:$CJ$31,MATCH($B128,'Energy Prices'!$C$26:$C$31,0),MATCH(Calc_BAT!CN$6,'Energy Prices'!$F$11:$CJ$11,0))/100000,0)</f>
        <v>0</v>
      </c>
      <c r="CO128" s="61">
        <f>IFERROR('Data Input - BAT'!CS84*INDEX('Energy Prices'!$F$26:$CJ$31,MATCH($B128,'Energy Prices'!$C$26:$C$31,0),MATCH(Calc_BAT!CO$6,'Energy Prices'!$F$11:$CJ$11,0))/100000,0)</f>
        <v>0</v>
      </c>
      <c r="CP128" s="61">
        <f>IFERROR('Data Input - BAT'!CT84*INDEX('Energy Prices'!$F$26:$CJ$31,MATCH($B128,'Energy Prices'!$C$26:$C$31,0),MATCH(Calc_BAT!CP$6,'Energy Prices'!$F$11:$CJ$11,0))/100000,0)</f>
        <v>0</v>
      </c>
      <c r="CQ128" s="61">
        <f>IFERROR('Data Input - BAT'!CU84*INDEX('Energy Prices'!$F$26:$CJ$31,MATCH($B128,'Energy Prices'!$C$26:$C$31,0),MATCH(Calc_BAT!CQ$6,'Energy Prices'!$F$11:$CJ$11,0))/100000,0)</f>
        <v>0</v>
      </c>
      <c r="CR128" s="61">
        <f>IFERROR('Data Input - BAT'!CV84*INDEX('Energy Prices'!$F$26:$CJ$31,MATCH($B128,'Energy Prices'!$C$26:$C$31,0),MATCH(Calc_BAT!CR$6,'Energy Prices'!$F$11:$CJ$11,0))/100000,0)</f>
        <v>0</v>
      </c>
      <c r="CS128" s="61">
        <f>IFERROR('Data Input - BAT'!CW84*INDEX('Energy Prices'!$F$26:$CJ$31,MATCH($B128,'Energy Prices'!$C$26:$C$31,0),MATCH(Calc_BAT!CS$6,'Energy Prices'!$F$11:$CJ$11,0))/100000,0)</f>
        <v>0</v>
      </c>
      <c r="CT128" s="61">
        <f>IFERROR('Data Input - BAT'!CX84*INDEX('Energy Prices'!$F$26:$CJ$31,MATCH($B128,'Energy Prices'!$C$26:$C$31,0),MATCH(Calc_BAT!CT$6,'Energy Prices'!$F$11:$CJ$11,0))/100000,0)</f>
        <v>0</v>
      </c>
      <c r="CU128" s="61">
        <f>IFERROR('Data Input - BAT'!CY84*INDEX('Energy Prices'!$F$26:$CJ$31,MATCH($B128,'Energy Prices'!$C$26:$C$31,0),MATCH(Calc_BAT!CU$6,'Energy Prices'!$F$11:$CJ$11,0))/100000,0)</f>
        <v>0</v>
      </c>
      <c r="CV128" s="61">
        <f>IFERROR('Data Input - BAT'!CZ84*INDEX('Energy Prices'!$F$26:$CJ$31,MATCH($B128,'Energy Prices'!$C$26:$C$31,0),MATCH(Calc_BAT!CV$6,'Energy Prices'!$F$11:$CJ$11,0))/100000,0)</f>
        <v>0</v>
      </c>
      <c r="CW128" s="61">
        <f>IFERROR('Data Input - BAT'!DA84*INDEX('Energy Prices'!$F$26:$CJ$31,MATCH($B128,'Energy Prices'!$C$26:$C$31,0),MATCH(Calc_BAT!CW$6,'Energy Prices'!$F$11:$CJ$11,0))/100000,0)</f>
        <v>0</v>
      </c>
      <c r="CX128" s="61">
        <f>IFERROR('Data Input - BAT'!DB84*INDEX('Energy Prices'!$F$26:$CJ$31,MATCH($B128,'Energy Prices'!$C$26:$C$31,0),MATCH(Calc_BAT!CX$6,'Energy Prices'!$F$11:$CJ$11,0))/100000,0)</f>
        <v>0</v>
      </c>
      <c r="CY128" s="61">
        <f>IFERROR('Data Input - BAT'!DC84*INDEX('Energy Prices'!$F$26:$CJ$31,MATCH($B128,'Energy Prices'!$C$26:$C$31,0),MATCH(Calc_BAT!CY$6,'Energy Prices'!$F$11:$CJ$11,0))/100000,0)</f>
        <v>0</v>
      </c>
      <c r="CZ128" s="391"/>
    </row>
    <row r="129" spans="2:104" x14ac:dyDescent="0.25">
      <c r="B129" s="393" t="s">
        <v>114</v>
      </c>
      <c r="C129" s="9" t="s">
        <v>1117</v>
      </c>
      <c r="D129" s="61">
        <f>IFERROR('Data Input - BAT'!H85*INDEX('Energy Prices'!$F$26:$CJ$31,MATCH($B129,'Energy Prices'!$C$26:$C$31,0),MATCH(Calc_BAT!D$6,'Energy Prices'!$F$11:$CJ$11,0))/100000,0)</f>
        <v>0</v>
      </c>
      <c r="E129" s="61">
        <f>IFERROR('Data Input - BAT'!I85*INDEX('Energy Prices'!$F$26:$CJ$31,MATCH($B129,'Energy Prices'!$C$26:$C$31,0),MATCH(Calc_BAT!E$6,'Energy Prices'!$F$11:$CJ$11,0))/100000,0)</f>
        <v>0</v>
      </c>
      <c r="F129" s="61">
        <f>IFERROR('Data Input - BAT'!J85*INDEX('Energy Prices'!$F$26:$CJ$31,MATCH($B129,'Energy Prices'!$C$26:$C$31,0),MATCH(Calc_BAT!F$6,'Energy Prices'!$F$11:$CJ$11,0))/100000,0)</f>
        <v>0</v>
      </c>
      <c r="G129" s="61">
        <f>IFERROR('Data Input - BAT'!K85*INDEX('Energy Prices'!$F$26:$CJ$31,MATCH($B129,'Energy Prices'!$C$26:$C$31,0),MATCH(Calc_BAT!G$6,'Energy Prices'!$F$11:$CJ$11,0))/100000,0)</f>
        <v>0</v>
      </c>
      <c r="H129" s="61">
        <f>IFERROR('Data Input - BAT'!L85*INDEX('Energy Prices'!$F$26:$CJ$31,MATCH($B129,'Energy Prices'!$C$26:$C$31,0),MATCH(Calc_BAT!H$6,'Energy Prices'!$F$11:$CJ$11,0))/100000,0)</f>
        <v>0</v>
      </c>
      <c r="I129" s="61">
        <f>IFERROR('Data Input - BAT'!M85*INDEX('Energy Prices'!$F$26:$CJ$31,MATCH($B129,'Energy Prices'!$C$26:$C$31,0),MATCH(Calc_BAT!I$6,'Energy Prices'!$F$11:$CJ$11,0))/100000,0)</f>
        <v>0</v>
      </c>
      <c r="J129" s="61">
        <f>IFERROR('Data Input - BAT'!N85*INDEX('Energy Prices'!$F$26:$CJ$31,MATCH($B129,'Energy Prices'!$C$26:$C$31,0),MATCH(Calc_BAT!J$6,'Energy Prices'!$F$11:$CJ$11,0))/100000,0)</f>
        <v>0</v>
      </c>
      <c r="K129" s="61">
        <f>IFERROR('Data Input - BAT'!O85*INDEX('Energy Prices'!$F$26:$CJ$31,MATCH($B129,'Energy Prices'!$C$26:$C$31,0),MATCH(Calc_BAT!K$6,'Energy Prices'!$F$11:$CJ$11,0))/100000,0)</f>
        <v>0</v>
      </c>
      <c r="L129" s="61">
        <f>IFERROR('Data Input - BAT'!P85*INDEX('Energy Prices'!$F$26:$CJ$31,MATCH($B129,'Energy Prices'!$C$26:$C$31,0),MATCH(Calc_BAT!L$6,'Energy Prices'!$F$11:$CJ$11,0))/100000,0)</f>
        <v>0</v>
      </c>
      <c r="M129" s="61">
        <f>IFERROR('Data Input - BAT'!Q85*INDEX('Energy Prices'!$F$26:$CJ$31,MATCH($B129,'Energy Prices'!$C$26:$C$31,0),MATCH(Calc_BAT!M$6,'Energy Prices'!$F$11:$CJ$11,0))/100000,0)</f>
        <v>0</v>
      </c>
      <c r="N129" s="61">
        <f>IFERROR('Data Input - BAT'!R85*INDEX('Energy Prices'!$F$26:$CJ$31,MATCH($B129,'Energy Prices'!$C$26:$C$31,0),MATCH(Calc_BAT!N$6,'Energy Prices'!$F$11:$CJ$11,0))/100000,0)</f>
        <v>0</v>
      </c>
      <c r="O129" s="61">
        <f>IFERROR('Data Input - BAT'!S85*INDEX('Energy Prices'!$F$26:$CJ$31,MATCH($B129,'Energy Prices'!$C$26:$C$31,0),MATCH(Calc_BAT!O$6,'Energy Prices'!$F$11:$CJ$11,0))/100000,0)</f>
        <v>0</v>
      </c>
      <c r="P129" s="61">
        <f>IFERROR('Data Input - BAT'!T85*INDEX('Energy Prices'!$F$26:$CJ$31,MATCH($B129,'Energy Prices'!$C$26:$C$31,0),MATCH(Calc_BAT!P$6,'Energy Prices'!$F$11:$CJ$11,0))/100000,0)</f>
        <v>0</v>
      </c>
      <c r="Q129" s="61">
        <f>IFERROR('Data Input - BAT'!U85*INDEX('Energy Prices'!$F$26:$CJ$31,MATCH($B129,'Energy Prices'!$C$26:$C$31,0),MATCH(Calc_BAT!Q$6,'Energy Prices'!$F$11:$CJ$11,0))/100000,0)</f>
        <v>0</v>
      </c>
      <c r="R129" s="61">
        <f>IFERROR('Data Input - BAT'!V85*INDEX('Energy Prices'!$F$26:$CJ$31,MATCH($B129,'Energy Prices'!$C$26:$C$31,0),MATCH(Calc_BAT!R$6,'Energy Prices'!$F$11:$CJ$11,0))/100000,0)</f>
        <v>0</v>
      </c>
      <c r="S129" s="61">
        <f>IFERROR('Data Input - BAT'!W85*INDEX('Energy Prices'!$F$26:$CJ$31,MATCH($B129,'Energy Prices'!$C$26:$C$31,0),MATCH(Calc_BAT!S$6,'Energy Prices'!$F$11:$CJ$11,0))/100000,0)</f>
        <v>0</v>
      </c>
      <c r="T129" s="61">
        <f>IFERROR('Data Input - BAT'!X85*INDEX('Energy Prices'!$F$26:$CJ$31,MATCH($B129,'Energy Prices'!$C$26:$C$31,0),MATCH(Calc_BAT!T$6,'Energy Prices'!$F$11:$CJ$11,0))/100000,0)</f>
        <v>0</v>
      </c>
      <c r="U129" s="61">
        <f>IFERROR('Data Input - BAT'!Y85*INDEX('Energy Prices'!$F$26:$CJ$31,MATCH($B129,'Energy Prices'!$C$26:$C$31,0),MATCH(Calc_BAT!U$6,'Energy Prices'!$F$11:$CJ$11,0))/100000,0)</f>
        <v>0</v>
      </c>
      <c r="V129" s="61">
        <f>IFERROR('Data Input - BAT'!Z85*INDEX('Energy Prices'!$F$26:$CJ$31,MATCH($B129,'Energy Prices'!$C$26:$C$31,0),MATCH(Calc_BAT!V$6,'Energy Prices'!$F$11:$CJ$11,0))/100000,0)</f>
        <v>0</v>
      </c>
      <c r="W129" s="61">
        <f>IFERROR('Data Input - BAT'!AA85*INDEX('Energy Prices'!$F$26:$CJ$31,MATCH($B129,'Energy Prices'!$C$26:$C$31,0),MATCH(Calc_BAT!W$6,'Energy Prices'!$F$11:$CJ$11,0))/100000,0)</f>
        <v>0</v>
      </c>
      <c r="X129" s="61">
        <f>IFERROR('Data Input - BAT'!AB85*INDEX('Energy Prices'!$F$26:$CJ$31,MATCH($B129,'Energy Prices'!$C$26:$C$31,0),MATCH(Calc_BAT!X$6,'Energy Prices'!$F$11:$CJ$11,0))/100000,0)</f>
        <v>0</v>
      </c>
      <c r="Y129" s="61">
        <f>IFERROR('Data Input - BAT'!AC85*INDEX('Energy Prices'!$F$26:$CJ$31,MATCH($B129,'Energy Prices'!$C$26:$C$31,0),MATCH(Calc_BAT!Y$6,'Energy Prices'!$F$11:$CJ$11,0))/100000,0)</f>
        <v>0</v>
      </c>
      <c r="Z129" s="61">
        <f>IFERROR('Data Input - BAT'!AD85*INDEX('Energy Prices'!$F$26:$CJ$31,MATCH($B129,'Energy Prices'!$C$26:$C$31,0),MATCH(Calc_BAT!Z$6,'Energy Prices'!$F$11:$CJ$11,0))/100000,0)</f>
        <v>0</v>
      </c>
      <c r="AA129" s="61">
        <f>IFERROR('Data Input - BAT'!AE85*INDEX('Energy Prices'!$F$26:$CJ$31,MATCH($B129,'Energy Prices'!$C$26:$C$31,0),MATCH(Calc_BAT!AA$6,'Energy Prices'!$F$11:$CJ$11,0))/100000,0)</f>
        <v>0</v>
      </c>
      <c r="AB129" s="61">
        <f>IFERROR('Data Input - BAT'!AF85*INDEX('Energy Prices'!$F$26:$CJ$31,MATCH($B129,'Energy Prices'!$C$26:$C$31,0),MATCH(Calc_BAT!AB$6,'Energy Prices'!$F$11:$CJ$11,0))/100000,0)</f>
        <v>0</v>
      </c>
      <c r="AC129" s="61">
        <f>IFERROR('Data Input - BAT'!AG85*INDEX('Energy Prices'!$F$26:$CJ$31,MATCH($B129,'Energy Prices'!$C$26:$C$31,0),MATCH(Calc_BAT!AC$6,'Energy Prices'!$F$11:$CJ$11,0))/100000,0)</f>
        <v>0</v>
      </c>
      <c r="AD129" s="61">
        <f>IFERROR('Data Input - BAT'!AH85*INDEX('Energy Prices'!$F$26:$CJ$31,MATCH($B129,'Energy Prices'!$C$26:$C$31,0),MATCH(Calc_BAT!AD$6,'Energy Prices'!$F$11:$CJ$11,0))/100000,0)</f>
        <v>0</v>
      </c>
      <c r="AE129" s="61">
        <f>IFERROR('Data Input - BAT'!AI85*INDEX('Energy Prices'!$F$26:$CJ$31,MATCH($B129,'Energy Prices'!$C$26:$C$31,0),MATCH(Calc_BAT!AE$6,'Energy Prices'!$F$11:$CJ$11,0))/100000,0)</f>
        <v>0</v>
      </c>
      <c r="AF129" s="61">
        <f>IFERROR('Data Input - BAT'!AJ85*INDEX('Energy Prices'!$F$26:$CJ$31,MATCH($B129,'Energy Prices'!$C$26:$C$31,0),MATCH(Calc_BAT!AF$6,'Energy Prices'!$F$11:$CJ$11,0))/100000,0)</f>
        <v>0</v>
      </c>
      <c r="AG129" s="61">
        <f>IFERROR('Data Input - BAT'!AK85*INDEX('Energy Prices'!$F$26:$CJ$31,MATCH($B129,'Energy Prices'!$C$26:$C$31,0),MATCH(Calc_BAT!AG$6,'Energy Prices'!$F$11:$CJ$11,0))/100000,0)</f>
        <v>0</v>
      </c>
      <c r="AH129" s="61">
        <f>IFERROR('Data Input - BAT'!AL85*INDEX('Energy Prices'!$F$26:$CJ$31,MATCH($B129,'Energy Prices'!$C$26:$C$31,0),MATCH(Calc_BAT!AH$6,'Energy Prices'!$F$11:$CJ$11,0))/100000,0)</f>
        <v>0</v>
      </c>
      <c r="AI129" s="61">
        <f>IFERROR('Data Input - BAT'!AM85*INDEX('Energy Prices'!$F$26:$CJ$31,MATCH($B129,'Energy Prices'!$C$26:$C$31,0),MATCH(Calc_BAT!AI$6,'Energy Prices'!$F$11:$CJ$11,0))/100000,0)</f>
        <v>0</v>
      </c>
      <c r="AJ129" s="61">
        <f>IFERROR('Data Input - BAT'!AN85*INDEX('Energy Prices'!$F$26:$CJ$31,MATCH($B129,'Energy Prices'!$C$26:$C$31,0),MATCH(Calc_BAT!AJ$6,'Energy Prices'!$F$11:$CJ$11,0))/100000,0)</f>
        <v>0</v>
      </c>
      <c r="AK129" s="61">
        <f>IFERROR('Data Input - BAT'!AO85*INDEX('Energy Prices'!$F$26:$CJ$31,MATCH($B129,'Energy Prices'!$C$26:$C$31,0),MATCH(Calc_BAT!AK$6,'Energy Prices'!$F$11:$CJ$11,0))/100000,0)</f>
        <v>0</v>
      </c>
      <c r="AL129" s="61">
        <f>IFERROR('Data Input - BAT'!AP85*INDEX('Energy Prices'!$F$26:$CJ$31,MATCH($B129,'Energy Prices'!$C$26:$C$31,0),MATCH(Calc_BAT!AL$6,'Energy Prices'!$F$11:$CJ$11,0))/100000,0)</f>
        <v>0</v>
      </c>
      <c r="AM129" s="61">
        <f>IFERROR('Data Input - BAT'!AQ85*INDEX('Energy Prices'!$F$26:$CJ$31,MATCH($B129,'Energy Prices'!$C$26:$C$31,0),MATCH(Calc_BAT!AM$6,'Energy Prices'!$F$11:$CJ$11,0))/100000,0)</f>
        <v>0</v>
      </c>
      <c r="AN129" s="61">
        <f>IFERROR('Data Input - BAT'!AR85*INDEX('Energy Prices'!$F$26:$CJ$31,MATCH($B129,'Energy Prices'!$C$26:$C$31,0),MATCH(Calc_BAT!AN$6,'Energy Prices'!$F$11:$CJ$11,0))/100000,0)</f>
        <v>0</v>
      </c>
      <c r="AO129" s="61">
        <f>IFERROR('Data Input - BAT'!AS85*INDEX('Energy Prices'!$F$26:$CJ$31,MATCH($B129,'Energy Prices'!$C$26:$C$31,0),MATCH(Calc_BAT!AO$6,'Energy Prices'!$F$11:$CJ$11,0))/100000,0)</f>
        <v>0</v>
      </c>
      <c r="AP129" s="61">
        <f>IFERROR('Data Input - BAT'!AT85*INDEX('Energy Prices'!$F$26:$CJ$31,MATCH($B129,'Energy Prices'!$C$26:$C$31,0),MATCH(Calc_BAT!AP$6,'Energy Prices'!$F$11:$CJ$11,0))/100000,0)</f>
        <v>0</v>
      </c>
      <c r="AQ129" s="61">
        <f>IFERROR('Data Input - BAT'!AU85*INDEX('Energy Prices'!$F$26:$CJ$31,MATCH($B129,'Energy Prices'!$C$26:$C$31,0),MATCH(Calc_BAT!AQ$6,'Energy Prices'!$F$11:$CJ$11,0))/100000,0)</f>
        <v>0</v>
      </c>
      <c r="AR129" s="61">
        <f>IFERROR('Data Input - BAT'!AV85*INDEX('Energy Prices'!$F$26:$CJ$31,MATCH($B129,'Energy Prices'!$C$26:$C$31,0),MATCH(Calc_BAT!AR$6,'Energy Prices'!$F$11:$CJ$11,0))/100000,0)</f>
        <v>0</v>
      </c>
      <c r="AS129" s="61">
        <f>IFERROR('Data Input - BAT'!AW85*INDEX('Energy Prices'!$F$26:$CJ$31,MATCH($B129,'Energy Prices'!$C$26:$C$31,0),MATCH(Calc_BAT!AS$6,'Energy Prices'!$F$11:$CJ$11,0))/100000,0)</f>
        <v>0</v>
      </c>
      <c r="AT129" s="61">
        <f>IFERROR('Data Input - BAT'!AX85*INDEX('Energy Prices'!$F$26:$CJ$31,MATCH($B129,'Energy Prices'!$C$26:$C$31,0),MATCH(Calc_BAT!AT$6,'Energy Prices'!$F$11:$CJ$11,0))/100000,0)</f>
        <v>0</v>
      </c>
      <c r="AU129" s="61">
        <f>IFERROR('Data Input - BAT'!AY85*INDEX('Energy Prices'!$F$26:$CJ$31,MATCH($B129,'Energy Prices'!$C$26:$C$31,0),MATCH(Calc_BAT!AU$6,'Energy Prices'!$F$11:$CJ$11,0))/100000,0)</f>
        <v>0</v>
      </c>
      <c r="AV129" s="61">
        <f>IFERROR('Data Input - BAT'!AZ85*INDEX('Energy Prices'!$F$26:$CJ$31,MATCH($B129,'Energy Prices'!$C$26:$C$31,0),MATCH(Calc_BAT!AV$6,'Energy Prices'!$F$11:$CJ$11,0))/100000,0)</f>
        <v>0</v>
      </c>
      <c r="AW129" s="61">
        <f>IFERROR('Data Input - BAT'!BA85*INDEX('Energy Prices'!$F$26:$CJ$31,MATCH($B129,'Energy Prices'!$C$26:$C$31,0),MATCH(Calc_BAT!AW$6,'Energy Prices'!$F$11:$CJ$11,0))/100000,0)</f>
        <v>0</v>
      </c>
      <c r="AX129" s="61">
        <f>IFERROR('Data Input - BAT'!BB85*INDEX('Energy Prices'!$F$26:$CJ$31,MATCH($B129,'Energy Prices'!$C$26:$C$31,0),MATCH(Calc_BAT!AX$6,'Energy Prices'!$F$11:$CJ$11,0))/100000,0)</f>
        <v>0</v>
      </c>
      <c r="AY129" s="61">
        <f>IFERROR('Data Input - BAT'!BC85*INDEX('Energy Prices'!$F$26:$CJ$31,MATCH($B129,'Energy Prices'!$C$26:$C$31,0),MATCH(Calc_BAT!AY$6,'Energy Prices'!$F$11:$CJ$11,0))/100000,0)</f>
        <v>0</v>
      </c>
      <c r="AZ129" s="61">
        <f>IFERROR('Data Input - BAT'!BD85*INDEX('Energy Prices'!$F$26:$CJ$31,MATCH($B129,'Energy Prices'!$C$26:$C$31,0),MATCH(Calc_BAT!AZ$6,'Energy Prices'!$F$11:$CJ$11,0))/100000,0)</f>
        <v>0</v>
      </c>
      <c r="BA129" s="61">
        <f>IFERROR('Data Input - BAT'!BE85*INDEX('Energy Prices'!$F$26:$CJ$31,MATCH($B129,'Energy Prices'!$C$26:$C$31,0),MATCH(Calc_BAT!BA$6,'Energy Prices'!$F$11:$CJ$11,0))/100000,0)</f>
        <v>0</v>
      </c>
      <c r="BB129" s="61">
        <f>IFERROR('Data Input - BAT'!BF85*INDEX('Energy Prices'!$F$26:$CJ$31,MATCH($B129,'Energy Prices'!$C$26:$C$31,0),MATCH(Calc_BAT!BB$6,'Energy Prices'!$F$11:$CJ$11,0))/100000,0)</f>
        <v>0</v>
      </c>
      <c r="BC129" s="61">
        <f>IFERROR('Data Input - BAT'!BG85*INDEX('Energy Prices'!$F$26:$CJ$31,MATCH($B129,'Energy Prices'!$C$26:$C$31,0),MATCH(Calc_BAT!BC$6,'Energy Prices'!$F$11:$CJ$11,0))/100000,0)</f>
        <v>0</v>
      </c>
      <c r="BD129" s="61">
        <f>IFERROR('Data Input - BAT'!BH85*INDEX('Energy Prices'!$F$26:$CJ$31,MATCH($B129,'Energy Prices'!$C$26:$C$31,0),MATCH(Calc_BAT!BD$6,'Energy Prices'!$F$11:$CJ$11,0))/100000,0)</f>
        <v>0</v>
      </c>
      <c r="BE129" s="61">
        <f>IFERROR('Data Input - BAT'!BI85*INDEX('Energy Prices'!$F$26:$CJ$31,MATCH($B129,'Energy Prices'!$C$26:$C$31,0),MATCH(Calc_BAT!BE$6,'Energy Prices'!$F$11:$CJ$11,0))/100000,0)</f>
        <v>0</v>
      </c>
      <c r="BF129" s="61">
        <f>IFERROR('Data Input - BAT'!BJ85*INDEX('Energy Prices'!$F$26:$CJ$31,MATCH($B129,'Energy Prices'!$C$26:$C$31,0),MATCH(Calc_BAT!BF$6,'Energy Prices'!$F$11:$CJ$11,0))/100000,0)</f>
        <v>0</v>
      </c>
      <c r="BG129" s="61">
        <f>IFERROR('Data Input - BAT'!BK85*INDEX('Energy Prices'!$F$26:$CJ$31,MATCH($B129,'Energy Prices'!$C$26:$C$31,0),MATCH(Calc_BAT!BG$6,'Energy Prices'!$F$11:$CJ$11,0))/100000,0)</f>
        <v>0</v>
      </c>
      <c r="BH129" s="61">
        <f>IFERROR('Data Input - BAT'!BL85*INDEX('Energy Prices'!$F$26:$CJ$31,MATCH($B129,'Energy Prices'!$C$26:$C$31,0),MATCH(Calc_BAT!BH$6,'Energy Prices'!$F$11:$CJ$11,0))/100000,0)</f>
        <v>0</v>
      </c>
      <c r="BI129" s="61">
        <f>IFERROR('Data Input - BAT'!BM85*INDEX('Energy Prices'!$F$26:$CJ$31,MATCH($B129,'Energy Prices'!$C$26:$C$31,0),MATCH(Calc_BAT!BI$6,'Energy Prices'!$F$11:$CJ$11,0))/100000,0)</f>
        <v>0</v>
      </c>
      <c r="BJ129" s="61">
        <f>IFERROR('Data Input - BAT'!BN85*INDEX('Energy Prices'!$F$26:$CJ$31,MATCH($B129,'Energy Prices'!$C$26:$C$31,0),MATCH(Calc_BAT!BJ$6,'Energy Prices'!$F$11:$CJ$11,0))/100000,0)</f>
        <v>0</v>
      </c>
      <c r="BK129" s="61">
        <f>IFERROR('Data Input - BAT'!BO85*INDEX('Energy Prices'!$F$26:$CJ$31,MATCH($B129,'Energy Prices'!$C$26:$C$31,0),MATCH(Calc_BAT!BK$6,'Energy Prices'!$F$11:$CJ$11,0))/100000,0)</f>
        <v>0</v>
      </c>
      <c r="BL129" s="61">
        <f>IFERROR('Data Input - BAT'!BP85*INDEX('Energy Prices'!$F$26:$CJ$31,MATCH($B129,'Energy Prices'!$C$26:$C$31,0),MATCH(Calc_BAT!BL$6,'Energy Prices'!$F$11:$CJ$11,0))/100000,0)</f>
        <v>0</v>
      </c>
      <c r="BM129" s="61">
        <f>IFERROR('Data Input - BAT'!BQ85*INDEX('Energy Prices'!$F$26:$CJ$31,MATCH($B129,'Energy Prices'!$C$26:$C$31,0),MATCH(Calc_BAT!BM$6,'Energy Prices'!$F$11:$CJ$11,0))/100000,0)</f>
        <v>0</v>
      </c>
      <c r="BN129" s="61">
        <f>IFERROR('Data Input - BAT'!BR85*INDEX('Energy Prices'!$F$26:$CJ$31,MATCH($B129,'Energy Prices'!$C$26:$C$31,0),MATCH(Calc_BAT!BN$6,'Energy Prices'!$F$11:$CJ$11,0))/100000,0)</f>
        <v>0</v>
      </c>
      <c r="BO129" s="61">
        <f>IFERROR('Data Input - BAT'!BS85*INDEX('Energy Prices'!$F$26:$CJ$31,MATCH($B129,'Energy Prices'!$C$26:$C$31,0),MATCH(Calc_BAT!BO$6,'Energy Prices'!$F$11:$CJ$11,0))/100000,0)</f>
        <v>0</v>
      </c>
      <c r="BP129" s="61">
        <f>IFERROR('Data Input - BAT'!BT85*INDEX('Energy Prices'!$F$26:$CJ$31,MATCH($B129,'Energy Prices'!$C$26:$C$31,0),MATCH(Calc_BAT!BP$6,'Energy Prices'!$F$11:$CJ$11,0))/100000,0)</f>
        <v>0</v>
      </c>
      <c r="BQ129" s="61">
        <f>IFERROR('Data Input - BAT'!BU85*INDEX('Energy Prices'!$F$26:$CJ$31,MATCH($B129,'Energy Prices'!$C$26:$C$31,0),MATCH(Calc_BAT!BQ$6,'Energy Prices'!$F$11:$CJ$11,0))/100000,0)</f>
        <v>0</v>
      </c>
      <c r="BR129" s="61">
        <f>IFERROR('Data Input - BAT'!BV85*INDEX('Energy Prices'!$F$26:$CJ$31,MATCH($B129,'Energy Prices'!$C$26:$C$31,0),MATCH(Calc_BAT!BR$6,'Energy Prices'!$F$11:$CJ$11,0))/100000,0)</f>
        <v>0</v>
      </c>
      <c r="BS129" s="61">
        <f>IFERROR('Data Input - BAT'!BW85*INDEX('Energy Prices'!$F$26:$CJ$31,MATCH($B129,'Energy Prices'!$C$26:$C$31,0),MATCH(Calc_BAT!BS$6,'Energy Prices'!$F$11:$CJ$11,0))/100000,0)</f>
        <v>0</v>
      </c>
      <c r="BT129" s="61">
        <f>IFERROR('Data Input - BAT'!BX85*INDEX('Energy Prices'!$F$26:$CJ$31,MATCH($B129,'Energy Prices'!$C$26:$C$31,0),MATCH(Calc_BAT!BT$6,'Energy Prices'!$F$11:$CJ$11,0))/100000,0)</f>
        <v>0</v>
      </c>
      <c r="BU129" s="61">
        <f>IFERROR('Data Input - BAT'!BY85*INDEX('Energy Prices'!$F$26:$CJ$31,MATCH($B129,'Energy Prices'!$C$26:$C$31,0),MATCH(Calc_BAT!BU$6,'Energy Prices'!$F$11:$CJ$11,0))/100000,0)</f>
        <v>0</v>
      </c>
      <c r="BV129" s="61">
        <f>IFERROR('Data Input - BAT'!BZ85*INDEX('Energy Prices'!$F$26:$CJ$31,MATCH($B129,'Energy Prices'!$C$26:$C$31,0),MATCH(Calc_BAT!BV$6,'Energy Prices'!$F$11:$CJ$11,0))/100000,0)</f>
        <v>0</v>
      </c>
      <c r="BW129" s="61">
        <f>IFERROR('Data Input - BAT'!CA85*INDEX('Energy Prices'!$F$26:$CJ$31,MATCH($B129,'Energy Prices'!$C$26:$C$31,0),MATCH(Calc_BAT!BW$6,'Energy Prices'!$F$11:$CJ$11,0))/100000,0)</f>
        <v>0</v>
      </c>
      <c r="BX129" s="61">
        <f>IFERROR('Data Input - BAT'!CB85*INDEX('Energy Prices'!$F$26:$CJ$31,MATCH($B129,'Energy Prices'!$C$26:$C$31,0),MATCH(Calc_BAT!BX$6,'Energy Prices'!$F$11:$CJ$11,0))/100000,0)</f>
        <v>0</v>
      </c>
      <c r="BY129" s="61">
        <f>IFERROR('Data Input - BAT'!CC85*INDEX('Energy Prices'!$F$26:$CJ$31,MATCH($B129,'Energy Prices'!$C$26:$C$31,0),MATCH(Calc_BAT!BY$6,'Energy Prices'!$F$11:$CJ$11,0))/100000,0)</f>
        <v>0</v>
      </c>
      <c r="BZ129" s="61">
        <f>IFERROR('Data Input - BAT'!CD85*INDEX('Energy Prices'!$F$26:$CJ$31,MATCH($B129,'Energy Prices'!$C$26:$C$31,0),MATCH(Calc_BAT!BZ$6,'Energy Prices'!$F$11:$CJ$11,0))/100000,0)</f>
        <v>0</v>
      </c>
      <c r="CA129" s="61">
        <f>IFERROR('Data Input - BAT'!CE85*INDEX('Energy Prices'!$F$26:$CJ$31,MATCH($B129,'Energy Prices'!$C$26:$C$31,0),MATCH(Calc_BAT!CA$6,'Energy Prices'!$F$11:$CJ$11,0))/100000,0)</f>
        <v>0</v>
      </c>
      <c r="CB129" s="61">
        <f>IFERROR('Data Input - BAT'!CF85*INDEX('Energy Prices'!$F$26:$CJ$31,MATCH($B129,'Energy Prices'!$C$26:$C$31,0),MATCH(Calc_BAT!CB$6,'Energy Prices'!$F$11:$CJ$11,0))/100000,0)</f>
        <v>0</v>
      </c>
      <c r="CC129" s="61">
        <f>IFERROR('Data Input - BAT'!CG85*INDEX('Energy Prices'!$F$26:$CJ$31,MATCH($B129,'Energy Prices'!$C$26:$C$31,0),MATCH(Calc_BAT!CC$6,'Energy Prices'!$F$11:$CJ$11,0))/100000,0)</f>
        <v>0</v>
      </c>
      <c r="CD129" s="61">
        <f>IFERROR('Data Input - BAT'!CH85*INDEX('Energy Prices'!$F$26:$CJ$31,MATCH($B129,'Energy Prices'!$C$26:$C$31,0),MATCH(Calc_BAT!CD$6,'Energy Prices'!$F$11:$CJ$11,0))/100000,0)</f>
        <v>0</v>
      </c>
      <c r="CE129" s="61">
        <f>IFERROR('Data Input - BAT'!CI85*INDEX('Energy Prices'!$F$26:$CJ$31,MATCH($B129,'Energy Prices'!$C$26:$C$31,0),MATCH(Calc_BAT!CE$6,'Energy Prices'!$F$11:$CJ$11,0))/100000,0)</f>
        <v>0</v>
      </c>
      <c r="CF129" s="61">
        <f>IFERROR('Data Input - BAT'!CJ85*INDEX('Energy Prices'!$F$26:$CJ$31,MATCH($B129,'Energy Prices'!$C$26:$C$31,0),MATCH(Calc_BAT!CF$6,'Energy Prices'!$F$11:$CJ$11,0))/100000,0)</f>
        <v>0</v>
      </c>
      <c r="CG129" s="61">
        <f>IFERROR('Data Input - BAT'!CK85*INDEX('Energy Prices'!$F$26:$CJ$31,MATCH($B129,'Energy Prices'!$C$26:$C$31,0),MATCH(Calc_BAT!CG$6,'Energy Prices'!$F$11:$CJ$11,0))/100000,0)</f>
        <v>0</v>
      </c>
      <c r="CH129" s="61">
        <f>IFERROR('Data Input - BAT'!CL85*INDEX('Energy Prices'!$F$26:$CJ$31,MATCH($B129,'Energy Prices'!$C$26:$C$31,0),MATCH(Calc_BAT!CH$6,'Energy Prices'!$F$11:$CJ$11,0))/100000,0)</f>
        <v>0</v>
      </c>
      <c r="CI129" s="61">
        <f>IFERROR('Data Input - BAT'!CM85*INDEX('Energy Prices'!$F$26:$CJ$31,MATCH($B129,'Energy Prices'!$C$26:$C$31,0),MATCH(Calc_BAT!CI$6,'Energy Prices'!$F$11:$CJ$11,0))/100000,0)</f>
        <v>0</v>
      </c>
      <c r="CJ129" s="61">
        <f>IFERROR('Data Input - BAT'!CN85*INDEX('Energy Prices'!$F$26:$CJ$31,MATCH($B129,'Energy Prices'!$C$26:$C$31,0),MATCH(Calc_BAT!CJ$6,'Energy Prices'!$F$11:$CJ$11,0))/100000,0)</f>
        <v>0</v>
      </c>
      <c r="CK129" s="61">
        <f>IFERROR('Data Input - BAT'!CO85*INDEX('Energy Prices'!$F$26:$CJ$31,MATCH($B129,'Energy Prices'!$C$26:$C$31,0),MATCH(Calc_BAT!CK$6,'Energy Prices'!$F$11:$CJ$11,0))/100000,0)</f>
        <v>0</v>
      </c>
      <c r="CL129" s="61">
        <f>IFERROR('Data Input - BAT'!CP85*INDEX('Energy Prices'!$F$26:$CJ$31,MATCH($B129,'Energy Prices'!$C$26:$C$31,0),MATCH(Calc_BAT!CL$6,'Energy Prices'!$F$11:$CJ$11,0))/100000,0)</f>
        <v>0</v>
      </c>
      <c r="CM129" s="61">
        <f>IFERROR('Data Input - BAT'!CQ85*INDEX('Energy Prices'!$F$26:$CJ$31,MATCH($B129,'Energy Prices'!$C$26:$C$31,0),MATCH(Calc_BAT!CM$6,'Energy Prices'!$F$11:$CJ$11,0))/100000,0)</f>
        <v>0</v>
      </c>
      <c r="CN129" s="61">
        <f>IFERROR('Data Input - BAT'!CR85*INDEX('Energy Prices'!$F$26:$CJ$31,MATCH($B129,'Energy Prices'!$C$26:$C$31,0),MATCH(Calc_BAT!CN$6,'Energy Prices'!$F$11:$CJ$11,0))/100000,0)</f>
        <v>0</v>
      </c>
      <c r="CO129" s="61">
        <f>IFERROR('Data Input - BAT'!CS85*INDEX('Energy Prices'!$F$26:$CJ$31,MATCH($B129,'Energy Prices'!$C$26:$C$31,0),MATCH(Calc_BAT!CO$6,'Energy Prices'!$F$11:$CJ$11,0))/100000,0)</f>
        <v>0</v>
      </c>
      <c r="CP129" s="61">
        <f>IFERROR('Data Input - BAT'!CT85*INDEX('Energy Prices'!$F$26:$CJ$31,MATCH($B129,'Energy Prices'!$C$26:$C$31,0),MATCH(Calc_BAT!CP$6,'Energy Prices'!$F$11:$CJ$11,0))/100000,0)</f>
        <v>0</v>
      </c>
      <c r="CQ129" s="61">
        <f>IFERROR('Data Input - BAT'!CU85*INDEX('Energy Prices'!$F$26:$CJ$31,MATCH($B129,'Energy Prices'!$C$26:$C$31,0),MATCH(Calc_BAT!CQ$6,'Energy Prices'!$F$11:$CJ$11,0))/100000,0)</f>
        <v>0</v>
      </c>
      <c r="CR129" s="61">
        <f>IFERROR('Data Input - BAT'!CV85*INDEX('Energy Prices'!$F$26:$CJ$31,MATCH($B129,'Energy Prices'!$C$26:$C$31,0),MATCH(Calc_BAT!CR$6,'Energy Prices'!$F$11:$CJ$11,0))/100000,0)</f>
        <v>0</v>
      </c>
      <c r="CS129" s="61">
        <f>IFERROR('Data Input - BAT'!CW85*INDEX('Energy Prices'!$F$26:$CJ$31,MATCH($B129,'Energy Prices'!$C$26:$C$31,0),MATCH(Calc_BAT!CS$6,'Energy Prices'!$F$11:$CJ$11,0))/100000,0)</f>
        <v>0</v>
      </c>
      <c r="CT129" s="61">
        <f>IFERROR('Data Input - BAT'!CX85*INDEX('Energy Prices'!$F$26:$CJ$31,MATCH($B129,'Energy Prices'!$C$26:$C$31,0),MATCH(Calc_BAT!CT$6,'Energy Prices'!$F$11:$CJ$11,0))/100000,0)</f>
        <v>0</v>
      </c>
      <c r="CU129" s="61">
        <f>IFERROR('Data Input - BAT'!CY85*INDEX('Energy Prices'!$F$26:$CJ$31,MATCH($B129,'Energy Prices'!$C$26:$C$31,0),MATCH(Calc_BAT!CU$6,'Energy Prices'!$F$11:$CJ$11,0))/100000,0)</f>
        <v>0</v>
      </c>
      <c r="CV129" s="61">
        <f>IFERROR('Data Input - BAT'!CZ85*INDEX('Energy Prices'!$F$26:$CJ$31,MATCH($B129,'Energy Prices'!$C$26:$C$31,0),MATCH(Calc_BAT!CV$6,'Energy Prices'!$F$11:$CJ$11,0))/100000,0)</f>
        <v>0</v>
      </c>
      <c r="CW129" s="61">
        <f>IFERROR('Data Input - BAT'!DA85*INDEX('Energy Prices'!$F$26:$CJ$31,MATCH($B129,'Energy Prices'!$C$26:$C$31,0),MATCH(Calc_BAT!CW$6,'Energy Prices'!$F$11:$CJ$11,0))/100000,0)</f>
        <v>0</v>
      </c>
      <c r="CX129" s="61">
        <f>IFERROR('Data Input - BAT'!DB85*INDEX('Energy Prices'!$F$26:$CJ$31,MATCH($B129,'Energy Prices'!$C$26:$C$31,0),MATCH(Calc_BAT!CX$6,'Energy Prices'!$F$11:$CJ$11,0))/100000,0)</f>
        <v>0</v>
      </c>
      <c r="CY129" s="61">
        <f>IFERROR('Data Input - BAT'!DC85*INDEX('Energy Prices'!$F$26:$CJ$31,MATCH($B129,'Energy Prices'!$C$26:$C$31,0),MATCH(Calc_BAT!CY$6,'Energy Prices'!$F$11:$CJ$11,0))/100000,0)</f>
        <v>0</v>
      </c>
      <c r="CZ129" s="391"/>
    </row>
    <row r="130" spans="2:104" x14ac:dyDescent="0.25">
      <c r="B130" s="393" t="s">
        <v>115</v>
      </c>
      <c r="C130" s="9" t="s">
        <v>1117</v>
      </c>
      <c r="D130" s="61">
        <f>IFERROR('Data Input - BAT'!H86*INDEX('Energy Prices'!$F$26:$CJ$31,MATCH($B130,'Energy Prices'!$C$26:$C$31,0),MATCH(Calc_BAT!D$6,'Energy Prices'!$F$11:$CJ$11,0))/100000,0)</f>
        <v>0</v>
      </c>
      <c r="E130" s="61">
        <f>IFERROR('Data Input - BAT'!I86*INDEX('Energy Prices'!$F$26:$CJ$31,MATCH($B130,'Energy Prices'!$C$26:$C$31,0),MATCH(Calc_BAT!E$6,'Energy Prices'!$F$11:$CJ$11,0))/100000,0)</f>
        <v>0</v>
      </c>
      <c r="F130" s="61">
        <f>IFERROR('Data Input - BAT'!J86*INDEX('Energy Prices'!$F$26:$CJ$31,MATCH($B130,'Energy Prices'!$C$26:$C$31,0),MATCH(Calc_BAT!F$6,'Energy Prices'!$F$11:$CJ$11,0))/100000,0)</f>
        <v>0</v>
      </c>
      <c r="G130" s="61">
        <f>IFERROR('Data Input - BAT'!K86*INDEX('Energy Prices'!$F$26:$CJ$31,MATCH($B130,'Energy Prices'!$C$26:$C$31,0),MATCH(Calc_BAT!G$6,'Energy Prices'!$F$11:$CJ$11,0))/100000,0)</f>
        <v>0</v>
      </c>
      <c r="H130" s="61">
        <f>IFERROR('Data Input - BAT'!L86*INDEX('Energy Prices'!$F$26:$CJ$31,MATCH($B130,'Energy Prices'!$C$26:$C$31,0),MATCH(Calc_BAT!H$6,'Energy Prices'!$F$11:$CJ$11,0))/100000,0)</f>
        <v>0</v>
      </c>
      <c r="I130" s="61">
        <f>IFERROR('Data Input - BAT'!M86*INDEX('Energy Prices'!$F$26:$CJ$31,MATCH($B130,'Energy Prices'!$C$26:$C$31,0),MATCH(Calc_BAT!I$6,'Energy Prices'!$F$11:$CJ$11,0))/100000,0)</f>
        <v>0</v>
      </c>
      <c r="J130" s="61">
        <f>IFERROR('Data Input - BAT'!N86*INDEX('Energy Prices'!$F$26:$CJ$31,MATCH($B130,'Energy Prices'!$C$26:$C$31,0),MATCH(Calc_BAT!J$6,'Energy Prices'!$F$11:$CJ$11,0))/100000,0)</f>
        <v>0</v>
      </c>
      <c r="K130" s="61">
        <f>IFERROR('Data Input - BAT'!O86*INDEX('Energy Prices'!$F$26:$CJ$31,MATCH($B130,'Energy Prices'!$C$26:$C$31,0),MATCH(Calc_BAT!K$6,'Energy Prices'!$F$11:$CJ$11,0))/100000,0)</f>
        <v>0</v>
      </c>
      <c r="L130" s="61">
        <f>IFERROR('Data Input - BAT'!P86*INDEX('Energy Prices'!$F$26:$CJ$31,MATCH($B130,'Energy Prices'!$C$26:$C$31,0),MATCH(Calc_BAT!L$6,'Energy Prices'!$F$11:$CJ$11,0))/100000,0)</f>
        <v>0</v>
      </c>
      <c r="M130" s="61">
        <f>IFERROR('Data Input - BAT'!Q86*INDEX('Energy Prices'!$F$26:$CJ$31,MATCH($B130,'Energy Prices'!$C$26:$C$31,0),MATCH(Calc_BAT!M$6,'Energy Prices'!$F$11:$CJ$11,0))/100000,0)</f>
        <v>0</v>
      </c>
      <c r="N130" s="61">
        <f>IFERROR('Data Input - BAT'!R86*INDEX('Energy Prices'!$F$26:$CJ$31,MATCH($B130,'Energy Prices'!$C$26:$C$31,0),MATCH(Calc_BAT!N$6,'Energy Prices'!$F$11:$CJ$11,0))/100000,0)</f>
        <v>0</v>
      </c>
      <c r="O130" s="61">
        <f>IFERROR('Data Input - BAT'!S86*INDEX('Energy Prices'!$F$26:$CJ$31,MATCH($B130,'Energy Prices'!$C$26:$C$31,0),MATCH(Calc_BAT!O$6,'Energy Prices'!$F$11:$CJ$11,0))/100000,0)</f>
        <v>0</v>
      </c>
      <c r="P130" s="61">
        <f>IFERROR('Data Input - BAT'!T86*INDEX('Energy Prices'!$F$26:$CJ$31,MATCH($B130,'Energy Prices'!$C$26:$C$31,0),MATCH(Calc_BAT!P$6,'Energy Prices'!$F$11:$CJ$11,0))/100000,0)</f>
        <v>0</v>
      </c>
      <c r="Q130" s="61">
        <f>IFERROR('Data Input - BAT'!U86*INDEX('Energy Prices'!$F$26:$CJ$31,MATCH($B130,'Energy Prices'!$C$26:$C$31,0),MATCH(Calc_BAT!Q$6,'Energy Prices'!$F$11:$CJ$11,0))/100000,0)</f>
        <v>0</v>
      </c>
      <c r="R130" s="61">
        <f>IFERROR('Data Input - BAT'!V86*INDEX('Energy Prices'!$F$26:$CJ$31,MATCH($B130,'Energy Prices'!$C$26:$C$31,0),MATCH(Calc_BAT!R$6,'Energy Prices'!$F$11:$CJ$11,0))/100000,0)</f>
        <v>0</v>
      </c>
      <c r="S130" s="61">
        <f>IFERROR('Data Input - BAT'!W86*INDEX('Energy Prices'!$F$26:$CJ$31,MATCH($B130,'Energy Prices'!$C$26:$C$31,0),MATCH(Calc_BAT!S$6,'Energy Prices'!$F$11:$CJ$11,0))/100000,0)</f>
        <v>0</v>
      </c>
      <c r="T130" s="61">
        <f>IFERROR('Data Input - BAT'!X86*INDEX('Energy Prices'!$F$26:$CJ$31,MATCH($B130,'Energy Prices'!$C$26:$C$31,0),MATCH(Calc_BAT!T$6,'Energy Prices'!$F$11:$CJ$11,0))/100000,0)</f>
        <v>0</v>
      </c>
      <c r="U130" s="61">
        <f>IFERROR('Data Input - BAT'!Y86*INDEX('Energy Prices'!$F$26:$CJ$31,MATCH($B130,'Energy Prices'!$C$26:$C$31,0),MATCH(Calc_BAT!U$6,'Energy Prices'!$F$11:$CJ$11,0))/100000,0)</f>
        <v>0</v>
      </c>
      <c r="V130" s="61">
        <f>IFERROR('Data Input - BAT'!Z86*INDEX('Energy Prices'!$F$26:$CJ$31,MATCH($B130,'Energy Prices'!$C$26:$C$31,0),MATCH(Calc_BAT!V$6,'Energy Prices'!$F$11:$CJ$11,0))/100000,0)</f>
        <v>0</v>
      </c>
      <c r="W130" s="61">
        <f>IFERROR('Data Input - BAT'!AA86*INDEX('Energy Prices'!$F$26:$CJ$31,MATCH($B130,'Energy Prices'!$C$26:$C$31,0),MATCH(Calc_BAT!W$6,'Energy Prices'!$F$11:$CJ$11,0))/100000,0)</f>
        <v>0</v>
      </c>
      <c r="X130" s="61">
        <f>IFERROR('Data Input - BAT'!AB86*INDEX('Energy Prices'!$F$26:$CJ$31,MATCH($B130,'Energy Prices'!$C$26:$C$31,0),MATCH(Calc_BAT!X$6,'Energy Prices'!$F$11:$CJ$11,0))/100000,0)</f>
        <v>0</v>
      </c>
      <c r="Y130" s="61">
        <f>IFERROR('Data Input - BAT'!AC86*INDEX('Energy Prices'!$F$26:$CJ$31,MATCH($B130,'Energy Prices'!$C$26:$C$31,0),MATCH(Calc_BAT!Y$6,'Energy Prices'!$F$11:$CJ$11,0))/100000,0)</f>
        <v>0</v>
      </c>
      <c r="Z130" s="61">
        <f>IFERROR('Data Input - BAT'!AD86*INDEX('Energy Prices'!$F$26:$CJ$31,MATCH($B130,'Energy Prices'!$C$26:$C$31,0),MATCH(Calc_BAT!Z$6,'Energy Prices'!$F$11:$CJ$11,0))/100000,0)</f>
        <v>0</v>
      </c>
      <c r="AA130" s="61">
        <f>IFERROR('Data Input - BAT'!AE86*INDEX('Energy Prices'!$F$26:$CJ$31,MATCH($B130,'Energy Prices'!$C$26:$C$31,0),MATCH(Calc_BAT!AA$6,'Energy Prices'!$F$11:$CJ$11,0))/100000,0)</f>
        <v>0</v>
      </c>
      <c r="AB130" s="61">
        <f>IFERROR('Data Input - BAT'!AF86*INDEX('Energy Prices'!$F$26:$CJ$31,MATCH($B130,'Energy Prices'!$C$26:$C$31,0),MATCH(Calc_BAT!AB$6,'Energy Prices'!$F$11:$CJ$11,0))/100000,0)</f>
        <v>0</v>
      </c>
      <c r="AC130" s="61">
        <f>IFERROR('Data Input - BAT'!AG86*INDEX('Energy Prices'!$F$26:$CJ$31,MATCH($B130,'Energy Prices'!$C$26:$C$31,0),MATCH(Calc_BAT!AC$6,'Energy Prices'!$F$11:$CJ$11,0))/100000,0)</f>
        <v>0</v>
      </c>
      <c r="AD130" s="61">
        <f>IFERROR('Data Input - BAT'!AH86*INDEX('Energy Prices'!$F$26:$CJ$31,MATCH($B130,'Energy Prices'!$C$26:$C$31,0),MATCH(Calc_BAT!AD$6,'Energy Prices'!$F$11:$CJ$11,0))/100000,0)</f>
        <v>0</v>
      </c>
      <c r="AE130" s="61">
        <f>IFERROR('Data Input - BAT'!AI86*INDEX('Energy Prices'!$F$26:$CJ$31,MATCH($B130,'Energy Prices'!$C$26:$C$31,0),MATCH(Calc_BAT!AE$6,'Energy Prices'!$F$11:$CJ$11,0))/100000,0)</f>
        <v>0</v>
      </c>
      <c r="AF130" s="61">
        <f>IFERROR('Data Input - BAT'!AJ86*INDEX('Energy Prices'!$F$26:$CJ$31,MATCH($B130,'Energy Prices'!$C$26:$C$31,0),MATCH(Calc_BAT!AF$6,'Energy Prices'!$F$11:$CJ$11,0))/100000,0)</f>
        <v>0</v>
      </c>
      <c r="AG130" s="61">
        <f>IFERROR('Data Input - BAT'!AK86*INDEX('Energy Prices'!$F$26:$CJ$31,MATCH($B130,'Energy Prices'!$C$26:$C$31,0),MATCH(Calc_BAT!AG$6,'Energy Prices'!$F$11:$CJ$11,0))/100000,0)</f>
        <v>0</v>
      </c>
      <c r="AH130" s="61">
        <f>IFERROR('Data Input - BAT'!AL86*INDEX('Energy Prices'!$F$26:$CJ$31,MATCH($B130,'Energy Prices'!$C$26:$C$31,0),MATCH(Calc_BAT!AH$6,'Energy Prices'!$F$11:$CJ$11,0))/100000,0)</f>
        <v>0</v>
      </c>
      <c r="AI130" s="61">
        <f>IFERROR('Data Input - BAT'!AM86*INDEX('Energy Prices'!$F$26:$CJ$31,MATCH($B130,'Energy Prices'!$C$26:$C$31,0),MATCH(Calc_BAT!AI$6,'Energy Prices'!$F$11:$CJ$11,0))/100000,0)</f>
        <v>0</v>
      </c>
      <c r="AJ130" s="61">
        <f>IFERROR('Data Input - BAT'!AN86*INDEX('Energy Prices'!$F$26:$CJ$31,MATCH($B130,'Energy Prices'!$C$26:$C$31,0),MATCH(Calc_BAT!AJ$6,'Energy Prices'!$F$11:$CJ$11,0))/100000,0)</f>
        <v>0</v>
      </c>
      <c r="AK130" s="61">
        <f>IFERROR('Data Input - BAT'!AO86*INDEX('Energy Prices'!$F$26:$CJ$31,MATCH($B130,'Energy Prices'!$C$26:$C$31,0),MATCH(Calc_BAT!AK$6,'Energy Prices'!$F$11:$CJ$11,0))/100000,0)</f>
        <v>0</v>
      </c>
      <c r="AL130" s="61">
        <f>IFERROR('Data Input - BAT'!AP86*INDEX('Energy Prices'!$F$26:$CJ$31,MATCH($B130,'Energy Prices'!$C$26:$C$31,0),MATCH(Calc_BAT!AL$6,'Energy Prices'!$F$11:$CJ$11,0))/100000,0)</f>
        <v>0</v>
      </c>
      <c r="AM130" s="61">
        <f>IFERROR('Data Input - BAT'!AQ86*INDEX('Energy Prices'!$F$26:$CJ$31,MATCH($B130,'Energy Prices'!$C$26:$C$31,0),MATCH(Calc_BAT!AM$6,'Energy Prices'!$F$11:$CJ$11,0))/100000,0)</f>
        <v>0</v>
      </c>
      <c r="AN130" s="61">
        <f>IFERROR('Data Input - BAT'!AR86*INDEX('Energy Prices'!$F$26:$CJ$31,MATCH($B130,'Energy Prices'!$C$26:$C$31,0),MATCH(Calc_BAT!AN$6,'Energy Prices'!$F$11:$CJ$11,0))/100000,0)</f>
        <v>0</v>
      </c>
      <c r="AO130" s="61">
        <f>IFERROR('Data Input - BAT'!AS86*INDEX('Energy Prices'!$F$26:$CJ$31,MATCH($B130,'Energy Prices'!$C$26:$C$31,0),MATCH(Calc_BAT!AO$6,'Energy Prices'!$F$11:$CJ$11,0))/100000,0)</f>
        <v>0</v>
      </c>
      <c r="AP130" s="61">
        <f>IFERROR('Data Input - BAT'!AT86*INDEX('Energy Prices'!$F$26:$CJ$31,MATCH($B130,'Energy Prices'!$C$26:$C$31,0),MATCH(Calc_BAT!AP$6,'Energy Prices'!$F$11:$CJ$11,0))/100000,0)</f>
        <v>0</v>
      </c>
      <c r="AQ130" s="61">
        <f>IFERROR('Data Input - BAT'!AU86*INDEX('Energy Prices'!$F$26:$CJ$31,MATCH($B130,'Energy Prices'!$C$26:$C$31,0),MATCH(Calc_BAT!AQ$6,'Energy Prices'!$F$11:$CJ$11,0))/100000,0)</f>
        <v>0</v>
      </c>
      <c r="AR130" s="61">
        <f>IFERROR('Data Input - BAT'!AV86*INDEX('Energy Prices'!$F$26:$CJ$31,MATCH($B130,'Energy Prices'!$C$26:$C$31,0),MATCH(Calc_BAT!AR$6,'Energy Prices'!$F$11:$CJ$11,0))/100000,0)</f>
        <v>0</v>
      </c>
      <c r="AS130" s="61">
        <f>IFERROR('Data Input - BAT'!AW86*INDEX('Energy Prices'!$F$26:$CJ$31,MATCH($B130,'Energy Prices'!$C$26:$C$31,0),MATCH(Calc_BAT!AS$6,'Energy Prices'!$F$11:$CJ$11,0))/100000,0)</f>
        <v>0</v>
      </c>
      <c r="AT130" s="61">
        <f>IFERROR('Data Input - BAT'!AX86*INDEX('Energy Prices'!$F$26:$CJ$31,MATCH($B130,'Energy Prices'!$C$26:$C$31,0),MATCH(Calc_BAT!AT$6,'Energy Prices'!$F$11:$CJ$11,0))/100000,0)</f>
        <v>0</v>
      </c>
      <c r="AU130" s="61">
        <f>IFERROR('Data Input - BAT'!AY86*INDEX('Energy Prices'!$F$26:$CJ$31,MATCH($B130,'Energy Prices'!$C$26:$C$31,0),MATCH(Calc_BAT!AU$6,'Energy Prices'!$F$11:$CJ$11,0))/100000,0)</f>
        <v>0</v>
      </c>
      <c r="AV130" s="61">
        <f>IFERROR('Data Input - BAT'!AZ86*INDEX('Energy Prices'!$F$26:$CJ$31,MATCH($B130,'Energy Prices'!$C$26:$C$31,0),MATCH(Calc_BAT!AV$6,'Energy Prices'!$F$11:$CJ$11,0))/100000,0)</f>
        <v>0</v>
      </c>
      <c r="AW130" s="61">
        <f>IFERROR('Data Input - BAT'!BA86*INDEX('Energy Prices'!$F$26:$CJ$31,MATCH($B130,'Energy Prices'!$C$26:$C$31,0),MATCH(Calc_BAT!AW$6,'Energy Prices'!$F$11:$CJ$11,0))/100000,0)</f>
        <v>0</v>
      </c>
      <c r="AX130" s="61">
        <f>IFERROR('Data Input - BAT'!BB86*INDEX('Energy Prices'!$F$26:$CJ$31,MATCH($B130,'Energy Prices'!$C$26:$C$31,0),MATCH(Calc_BAT!AX$6,'Energy Prices'!$F$11:$CJ$11,0))/100000,0)</f>
        <v>0</v>
      </c>
      <c r="AY130" s="61">
        <f>IFERROR('Data Input - BAT'!BC86*INDEX('Energy Prices'!$F$26:$CJ$31,MATCH($B130,'Energy Prices'!$C$26:$C$31,0),MATCH(Calc_BAT!AY$6,'Energy Prices'!$F$11:$CJ$11,0))/100000,0)</f>
        <v>0</v>
      </c>
      <c r="AZ130" s="61">
        <f>IFERROR('Data Input - BAT'!BD86*INDEX('Energy Prices'!$F$26:$CJ$31,MATCH($B130,'Energy Prices'!$C$26:$C$31,0),MATCH(Calc_BAT!AZ$6,'Energy Prices'!$F$11:$CJ$11,0))/100000,0)</f>
        <v>0</v>
      </c>
      <c r="BA130" s="61">
        <f>IFERROR('Data Input - BAT'!BE86*INDEX('Energy Prices'!$F$26:$CJ$31,MATCH($B130,'Energy Prices'!$C$26:$C$31,0),MATCH(Calc_BAT!BA$6,'Energy Prices'!$F$11:$CJ$11,0))/100000,0)</f>
        <v>0</v>
      </c>
      <c r="BB130" s="61">
        <f>IFERROR('Data Input - BAT'!BF86*INDEX('Energy Prices'!$F$26:$CJ$31,MATCH($B130,'Energy Prices'!$C$26:$C$31,0),MATCH(Calc_BAT!BB$6,'Energy Prices'!$F$11:$CJ$11,0))/100000,0)</f>
        <v>0</v>
      </c>
      <c r="BC130" s="61">
        <f>IFERROR('Data Input - BAT'!BG86*INDEX('Energy Prices'!$F$26:$CJ$31,MATCH($B130,'Energy Prices'!$C$26:$C$31,0),MATCH(Calc_BAT!BC$6,'Energy Prices'!$F$11:$CJ$11,0))/100000,0)</f>
        <v>0</v>
      </c>
      <c r="BD130" s="61">
        <f>IFERROR('Data Input - BAT'!BH86*INDEX('Energy Prices'!$F$26:$CJ$31,MATCH($B130,'Energy Prices'!$C$26:$C$31,0),MATCH(Calc_BAT!BD$6,'Energy Prices'!$F$11:$CJ$11,0))/100000,0)</f>
        <v>0</v>
      </c>
      <c r="BE130" s="61">
        <f>IFERROR('Data Input - BAT'!BI86*INDEX('Energy Prices'!$F$26:$CJ$31,MATCH($B130,'Energy Prices'!$C$26:$C$31,0),MATCH(Calc_BAT!BE$6,'Energy Prices'!$F$11:$CJ$11,0))/100000,0)</f>
        <v>0</v>
      </c>
      <c r="BF130" s="61">
        <f>IFERROR('Data Input - BAT'!BJ86*INDEX('Energy Prices'!$F$26:$CJ$31,MATCH($B130,'Energy Prices'!$C$26:$C$31,0),MATCH(Calc_BAT!BF$6,'Energy Prices'!$F$11:$CJ$11,0))/100000,0)</f>
        <v>0</v>
      </c>
      <c r="BG130" s="61">
        <f>IFERROR('Data Input - BAT'!BK86*INDEX('Energy Prices'!$F$26:$CJ$31,MATCH($B130,'Energy Prices'!$C$26:$C$31,0),MATCH(Calc_BAT!BG$6,'Energy Prices'!$F$11:$CJ$11,0))/100000,0)</f>
        <v>0</v>
      </c>
      <c r="BH130" s="61">
        <f>IFERROR('Data Input - BAT'!BL86*INDEX('Energy Prices'!$F$26:$CJ$31,MATCH($B130,'Energy Prices'!$C$26:$C$31,0),MATCH(Calc_BAT!BH$6,'Energy Prices'!$F$11:$CJ$11,0))/100000,0)</f>
        <v>0</v>
      </c>
      <c r="BI130" s="61">
        <f>IFERROR('Data Input - BAT'!BM86*INDEX('Energy Prices'!$F$26:$CJ$31,MATCH($B130,'Energy Prices'!$C$26:$C$31,0),MATCH(Calc_BAT!BI$6,'Energy Prices'!$F$11:$CJ$11,0))/100000,0)</f>
        <v>0</v>
      </c>
      <c r="BJ130" s="61">
        <f>IFERROR('Data Input - BAT'!BN86*INDEX('Energy Prices'!$F$26:$CJ$31,MATCH($B130,'Energy Prices'!$C$26:$C$31,0),MATCH(Calc_BAT!BJ$6,'Energy Prices'!$F$11:$CJ$11,0))/100000,0)</f>
        <v>0</v>
      </c>
      <c r="BK130" s="61">
        <f>IFERROR('Data Input - BAT'!BO86*INDEX('Energy Prices'!$F$26:$CJ$31,MATCH($B130,'Energy Prices'!$C$26:$C$31,0),MATCH(Calc_BAT!BK$6,'Energy Prices'!$F$11:$CJ$11,0))/100000,0)</f>
        <v>0</v>
      </c>
      <c r="BL130" s="61">
        <f>IFERROR('Data Input - BAT'!BP86*INDEX('Energy Prices'!$F$26:$CJ$31,MATCH($B130,'Energy Prices'!$C$26:$C$31,0),MATCH(Calc_BAT!BL$6,'Energy Prices'!$F$11:$CJ$11,0))/100000,0)</f>
        <v>0</v>
      </c>
      <c r="BM130" s="61">
        <f>IFERROR('Data Input - BAT'!BQ86*INDEX('Energy Prices'!$F$26:$CJ$31,MATCH($B130,'Energy Prices'!$C$26:$C$31,0),MATCH(Calc_BAT!BM$6,'Energy Prices'!$F$11:$CJ$11,0))/100000,0)</f>
        <v>0</v>
      </c>
      <c r="BN130" s="61">
        <f>IFERROR('Data Input - BAT'!BR86*INDEX('Energy Prices'!$F$26:$CJ$31,MATCH($B130,'Energy Prices'!$C$26:$C$31,0),MATCH(Calc_BAT!BN$6,'Energy Prices'!$F$11:$CJ$11,0))/100000,0)</f>
        <v>0</v>
      </c>
      <c r="BO130" s="61">
        <f>IFERROR('Data Input - BAT'!BS86*INDEX('Energy Prices'!$F$26:$CJ$31,MATCH($B130,'Energy Prices'!$C$26:$C$31,0),MATCH(Calc_BAT!BO$6,'Energy Prices'!$F$11:$CJ$11,0))/100000,0)</f>
        <v>0</v>
      </c>
      <c r="BP130" s="61">
        <f>IFERROR('Data Input - BAT'!BT86*INDEX('Energy Prices'!$F$26:$CJ$31,MATCH($B130,'Energy Prices'!$C$26:$C$31,0),MATCH(Calc_BAT!BP$6,'Energy Prices'!$F$11:$CJ$11,0))/100000,0)</f>
        <v>0</v>
      </c>
      <c r="BQ130" s="61">
        <f>IFERROR('Data Input - BAT'!BU86*INDEX('Energy Prices'!$F$26:$CJ$31,MATCH($B130,'Energy Prices'!$C$26:$C$31,0),MATCH(Calc_BAT!BQ$6,'Energy Prices'!$F$11:$CJ$11,0))/100000,0)</f>
        <v>0</v>
      </c>
      <c r="BR130" s="61">
        <f>IFERROR('Data Input - BAT'!BV86*INDEX('Energy Prices'!$F$26:$CJ$31,MATCH($B130,'Energy Prices'!$C$26:$C$31,0),MATCH(Calc_BAT!BR$6,'Energy Prices'!$F$11:$CJ$11,0))/100000,0)</f>
        <v>0</v>
      </c>
      <c r="BS130" s="61">
        <f>IFERROR('Data Input - BAT'!BW86*INDEX('Energy Prices'!$F$26:$CJ$31,MATCH($B130,'Energy Prices'!$C$26:$C$31,0),MATCH(Calc_BAT!BS$6,'Energy Prices'!$F$11:$CJ$11,0))/100000,0)</f>
        <v>0</v>
      </c>
      <c r="BT130" s="61">
        <f>IFERROR('Data Input - BAT'!BX86*INDEX('Energy Prices'!$F$26:$CJ$31,MATCH($B130,'Energy Prices'!$C$26:$C$31,0),MATCH(Calc_BAT!BT$6,'Energy Prices'!$F$11:$CJ$11,0))/100000,0)</f>
        <v>0</v>
      </c>
      <c r="BU130" s="61">
        <f>IFERROR('Data Input - BAT'!BY86*INDEX('Energy Prices'!$F$26:$CJ$31,MATCH($B130,'Energy Prices'!$C$26:$C$31,0),MATCH(Calc_BAT!BU$6,'Energy Prices'!$F$11:$CJ$11,0))/100000,0)</f>
        <v>0</v>
      </c>
      <c r="BV130" s="61">
        <f>IFERROR('Data Input - BAT'!BZ86*INDEX('Energy Prices'!$F$26:$CJ$31,MATCH($B130,'Energy Prices'!$C$26:$C$31,0),MATCH(Calc_BAT!BV$6,'Energy Prices'!$F$11:$CJ$11,0))/100000,0)</f>
        <v>0</v>
      </c>
      <c r="BW130" s="61">
        <f>IFERROR('Data Input - BAT'!CA86*INDEX('Energy Prices'!$F$26:$CJ$31,MATCH($B130,'Energy Prices'!$C$26:$C$31,0),MATCH(Calc_BAT!BW$6,'Energy Prices'!$F$11:$CJ$11,0))/100000,0)</f>
        <v>0</v>
      </c>
      <c r="BX130" s="61">
        <f>IFERROR('Data Input - BAT'!CB86*INDEX('Energy Prices'!$F$26:$CJ$31,MATCH($B130,'Energy Prices'!$C$26:$C$31,0),MATCH(Calc_BAT!BX$6,'Energy Prices'!$F$11:$CJ$11,0))/100000,0)</f>
        <v>0</v>
      </c>
      <c r="BY130" s="61">
        <f>IFERROR('Data Input - BAT'!CC86*INDEX('Energy Prices'!$F$26:$CJ$31,MATCH($B130,'Energy Prices'!$C$26:$C$31,0),MATCH(Calc_BAT!BY$6,'Energy Prices'!$F$11:$CJ$11,0))/100000,0)</f>
        <v>0</v>
      </c>
      <c r="BZ130" s="61">
        <f>IFERROR('Data Input - BAT'!CD86*INDEX('Energy Prices'!$F$26:$CJ$31,MATCH($B130,'Energy Prices'!$C$26:$C$31,0),MATCH(Calc_BAT!BZ$6,'Energy Prices'!$F$11:$CJ$11,0))/100000,0)</f>
        <v>0</v>
      </c>
      <c r="CA130" s="61">
        <f>IFERROR('Data Input - BAT'!CE86*INDEX('Energy Prices'!$F$26:$CJ$31,MATCH($B130,'Energy Prices'!$C$26:$C$31,0),MATCH(Calc_BAT!CA$6,'Energy Prices'!$F$11:$CJ$11,0))/100000,0)</f>
        <v>0</v>
      </c>
      <c r="CB130" s="61">
        <f>IFERROR('Data Input - BAT'!CF86*INDEX('Energy Prices'!$F$26:$CJ$31,MATCH($B130,'Energy Prices'!$C$26:$C$31,0),MATCH(Calc_BAT!CB$6,'Energy Prices'!$F$11:$CJ$11,0))/100000,0)</f>
        <v>0</v>
      </c>
      <c r="CC130" s="61">
        <f>IFERROR('Data Input - BAT'!CG86*INDEX('Energy Prices'!$F$26:$CJ$31,MATCH($B130,'Energy Prices'!$C$26:$C$31,0),MATCH(Calc_BAT!CC$6,'Energy Prices'!$F$11:$CJ$11,0))/100000,0)</f>
        <v>0</v>
      </c>
      <c r="CD130" s="61">
        <f>IFERROR('Data Input - BAT'!CH86*INDEX('Energy Prices'!$F$26:$CJ$31,MATCH($B130,'Energy Prices'!$C$26:$C$31,0),MATCH(Calc_BAT!CD$6,'Energy Prices'!$F$11:$CJ$11,0))/100000,0)</f>
        <v>0</v>
      </c>
      <c r="CE130" s="61">
        <f>IFERROR('Data Input - BAT'!CI86*INDEX('Energy Prices'!$F$26:$CJ$31,MATCH($B130,'Energy Prices'!$C$26:$C$31,0),MATCH(Calc_BAT!CE$6,'Energy Prices'!$F$11:$CJ$11,0))/100000,0)</f>
        <v>0</v>
      </c>
      <c r="CF130" s="61">
        <f>IFERROR('Data Input - BAT'!CJ86*INDEX('Energy Prices'!$F$26:$CJ$31,MATCH($B130,'Energy Prices'!$C$26:$C$31,0),MATCH(Calc_BAT!CF$6,'Energy Prices'!$F$11:$CJ$11,0))/100000,0)</f>
        <v>0</v>
      </c>
      <c r="CG130" s="61">
        <f>IFERROR('Data Input - BAT'!CK86*INDEX('Energy Prices'!$F$26:$CJ$31,MATCH($B130,'Energy Prices'!$C$26:$C$31,0),MATCH(Calc_BAT!CG$6,'Energy Prices'!$F$11:$CJ$11,0))/100000,0)</f>
        <v>0</v>
      </c>
      <c r="CH130" s="61">
        <f>IFERROR('Data Input - BAT'!CL86*INDEX('Energy Prices'!$F$26:$CJ$31,MATCH($B130,'Energy Prices'!$C$26:$C$31,0),MATCH(Calc_BAT!CH$6,'Energy Prices'!$F$11:$CJ$11,0))/100000,0)</f>
        <v>0</v>
      </c>
      <c r="CI130" s="61">
        <f>IFERROR('Data Input - BAT'!CM86*INDEX('Energy Prices'!$F$26:$CJ$31,MATCH($B130,'Energy Prices'!$C$26:$C$31,0),MATCH(Calc_BAT!CI$6,'Energy Prices'!$F$11:$CJ$11,0))/100000,0)</f>
        <v>0</v>
      </c>
      <c r="CJ130" s="61">
        <f>IFERROR('Data Input - BAT'!CN86*INDEX('Energy Prices'!$F$26:$CJ$31,MATCH($B130,'Energy Prices'!$C$26:$C$31,0),MATCH(Calc_BAT!CJ$6,'Energy Prices'!$F$11:$CJ$11,0))/100000,0)</f>
        <v>0</v>
      </c>
      <c r="CK130" s="61">
        <f>IFERROR('Data Input - BAT'!CO86*INDEX('Energy Prices'!$F$26:$CJ$31,MATCH($B130,'Energy Prices'!$C$26:$C$31,0),MATCH(Calc_BAT!CK$6,'Energy Prices'!$F$11:$CJ$11,0))/100000,0)</f>
        <v>0</v>
      </c>
      <c r="CL130" s="61">
        <f>IFERROR('Data Input - BAT'!CP86*INDEX('Energy Prices'!$F$26:$CJ$31,MATCH($B130,'Energy Prices'!$C$26:$C$31,0),MATCH(Calc_BAT!CL$6,'Energy Prices'!$F$11:$CJ$11,0))/100000,0)</f>
        <v>0</v>
      </c>
      <c r="CM130" s="61">
        <f>IFERROR('Data Input - BAT'!CQ86*INDEX('Energy Prices'!$F$26:$CJ$31,MATCH($B130,'Energy Prices'!$C$26:$C$31,0),MATCH(Calc_BAT!CM$6,'Energy Prices'!$F$11:$CJ$11,0))/100000,0)</f>
        <v>0</v>
      </c>
      <c r="CN130" s="61">
        <f>IFERROR('Data Input - BAT'!CR86*INDEX('Energy Prices'!$F$26:$CJ$31,MATCH($B130,'Energy Prices'!$C$26:$C$31,0),MATCH(Calc_BAT!CN$6,'Energy Prices'!$F$11:$CJ$11,0))/100000,0)</f>
        <v>0</v>
      </c>
      <c r="CO130" s="61">
        <f>IFERROR('Data Input - BAT'!CS86*INDEX('Energy Prices'!$F$26:$CJ$31,MATCH($B130,'Energy Prices'!$C$26:$C$31,0),MATCH(Calc_BAT!CO$6,'Energy Prices'!$F$11:$CJ$11,0))/100000,0)</f>
        <v>0</v>
      </c>
      <c r="CP130" s="61">
        <f>IFERROR('Data Input - BAT'!CT86*INDEX('Energy Prices'!$F$26:$CJ$31,MATCH($B130,'Energy Prices'!$C$26:$C$31,0),MATCH(Calc_BAT!CP$6,'Energy Prices'!$F$11:$CJ$11,0))/100000,0)</f>
        <v>0</v>
      </c>
      <c r="CQ130" s="61">
        <f>IFERROR('Data Input - BAT'!CU86*INDEX('Energy Prices'!$F$26:$CJ$31,MATCH($B130,'Energy Prices'!$C$26:$C$31,0),MATCH(Calc_BAT!CQ$6,'Energy Prices'!$F$11:$CJ$11,0))/100000,0)</f>
        <v>0</v>
      </c>
      <c r="CR130" s="61">
        <f>IFERROR('Data Input - BAT'!CV86*INDEX('Energy Prices'!$F$26:$CJ$31,MATCH($B130,'Energy Prices'!$C$26:$C$31,0),MATCH(Calc_BAT!CR$6,'Energy Prices'!$F$11:$CJ$11,0))/100000,0)</f>
        <v>0</v>
      </c>
      <c r="CS130" s="61">
        <f>IFERROR('Data Input - BAT'!CW86*INDEX('Energy Prices'!$F$26:$CJ$31,MATCH($B130,'Energy Prices'!$C$26:$C$31,0),MATCH(Calc_BAT!CS$6,'Energy Prices'!$F$11:$CJ$11,0))/100000,0)</f>
        <v>0</v>
      </c>
      <c r="CT130" s="61">
        <f>IFERROR('Data Input - BAT'!CX86*INDEX('Energy Prices'!$F$26:$CJ$31,MATCH($B130,'Energy Prices'!$C$26:$C$31,0),MATCH(Calc_BAT!CT$6,'Energy Prices'!$F$11:$CJ$11,0))/100000,0)</f>
        <v>0</v>
      </c>
      <c r="CU130" s="61">
        <f>IFERROR('Data Input - BAT'!CY86*INDEX('Energy Prices'!$F$26:$CJ$31,MATCH($B130,'Energy Prices'!$C$26:$C$31,0),MATCH(Calc_BAT!CU$6,'Energy Prices'!$F$11:$CJ$11,0))/100000,0)</f>
        <v>0</v>
      </c>
      <c r="CV130" s="61">
        <f>IFERROR('Data Input - BAT'!CZ86*INDEX('Energy Prices'!$F$26:$CJ$31,MATCH($B130,'Energy Prices'!$C$26:$C$31,0),MATCH(Calc_BAT!CV$6,'Energy Prices'!$F$11:$CJ$11,0))/100000,0)</f>
        <v>0</v>
      </c>
      <c r="CW130" s="61">
        <f>IFERROR('Data Input - BAT'!DA86*INDEX('Energy Prices'!$F$26:$CJ$31,MATCH($B130,'Energy Prices'!$C$26:$C$31,0),MATCH(Calc_BAT!CW$6,'Energy Prices'!$F$11:$CJ$11,0))/100000,0)</f>
        <v>0</v>
      </c>
      <c r="CX130" s="61">
        <f>IFERROR('Data Input - BAT'!DB86*INDEX('Energy Prices'!$F$26:$CJ$31,MATCH($B130,'Energy Prices'!$C$26:$C$31,0),MATCH(Calc_BAT!CX$6,'Energy Prices'!$F$11:$CJ$11,0))/100000,0)</f>
        <v>0</v>
      </c>
      <c r="CY130" s="61">
        <f>IFERROR('Data Input - BAT'!DC86*INDEX('Energy Prices'!$F$26:$CJ$31,MATCH($B130,'Energy Prices'!$C$26:$C$31,0),MATCH(Calc_BAT!CY$6,'Energy Prices'!$F$11:$CJ$11,0))/100000,0)</f>
        <v>0</v>
      </c>
      <c r="CZ130" s="391"/>
    </row>
    <row r="131" spans="2:104" x14ac:dyDescent="0.25">
      <c r="B131" s="393" t="s">
        <v>388</v>
      </c>
      <c r="C131" s="9" t="s">
        <v>1117</v>
      </c>
      <c r="D131" s="61">
        <f>IFERROR('Data Input - BAT'!H87*INDEX('Energy Prices'!$F$26:$CJ$31,MATCH($B131,'Energy Prices'!$C$26:$C$31,0),MATCH(Calc_BAT!D$6,'Energy Prices'!$F$11:$CJ$11,0))/100000,0)</f>
        <v>0</v>
      </c>
      <c r="E131" s="61">
        <f>IFERROR('Data Input - BAT'!I87*INDEX('Energy Prices'!$F$26:$CJ$31,MATCH($B131,'Energy Prices'!$C$26:$C$31,0),MATCH(Calc_BAT!E$6,'Energy Prices'!$F$11:$CJ$11,0))/100000,0)</f>
        <v>0</v>
      </c>
      <c r="F131" s="61">
        <f>IFERROR('Data Input - BAT'!J87*INDEX('Energy Prices'!$F$26:$CJ$31,MATCH($B131,'Energy Prices'!$C$26:$C$31,0),MATCH(Calc_BAT!F$6,'Energy Prices'!$F$11:$CJ$11,0))/100000,0)</f>
        <v>0</v>
      </c>
      <c r="G131" s="61">
        <f>IFERROR('Data Input - BAT'!K87*INDEX('Energy Prices'!$F$26:$CJ$31,MATCH($B131,'Energy Prices'!$C$26:$C$31,0),MATCH(Calc_BAT!G$6,'Energy Prices'!$F$11:$CJ$11,0))/100000,0)</f>
        <v>0</v>
      </c>
      <c r="H131" s="61">
        <f>IFERROR('Data Input - BAT'!L87*INDEX('Energy Prices'!$F$26:$CJ$31,MATCH($B131,'Energy Prices'!$C$26:$C$31,0),MATCH(Calc_BAT!H$6,'Energy Prices'!$F$11:$CJ$11,0))/100000,0)</f>
        <v>0</v>
      </c>
      <c r="I131" s="61">
        <f>IFERROR('Data Input - BAT'!M87*INDEX('Energy Prices'!$F$26:$CJ$31,MATCH($B131,'Energy Prices'!$C$26:$C$31,0),MATCH(Calc_BAT!I$6,'Energy Prices'!$F$11:$CJ$11,0))/100000,0)</f>
        <v>0</v>
      </c>
      <c r="J131" s="61">
        <f>IFERROR('Data Input - BAT'!N87*INDEX('Energy Prices'!$F$26:$CJ$31,MATCH($B131,'Energy Prices'!$C$26:$C$31,0),MATCH(Calc_BAT!J$6,'Energy Prices'!$F$11:$CJ$11,0))/100000,0)</f>
        <v>0</v>
      </c>
      <c r="K131" s="61">
        <f>IFERROR('Data Input - BAT'!O87*INDEX('Energy Prices'!$F$26:$CJ$31,MATCH($B131,'Energy Prices'!$C$26:$C$31,0),MATCH(Calc_BAT!K$6,'Energy Prices'!$F$11:$CJ$11,0))/100000,0)</f>
        <v>0</v>
      </c>
      <c r="L131" s="61">
        <f>IFERROR('Data Input - BAT'!P87*INDEX('Energy Prices'!$F$26:$CJ$31,MATCH($B131,'Energy Prices'!$C$26:$C$31,0),MATCH(Calc_BAT!L$6,'Energy Prices'!$F$11:$CJ$11,0))/100000,0)</f>
        <v>0</v>
      </c>
      <c r="M131" s="61">
        <f>IFERROR('Data Input - BAT'!Q87*INDEX('Energy Prices'!$F$26:$CJ$31,MATCH($B131,'Energy Prices'!$C$26:$C$31,0),MATCH(Calc_BAT!M$6,'Energy Prices'!$F$11:$CJ$11,0))/100000,0)</f>
        <v>0</v>
      </c>
      <c r="N131" s="61">
        <f>IFERROR('Data Input - BAT'!R87*INDEX('Energy Prices'!$F$26:$CJ$31,MATCH($B131,'Energy Prices'!$C$26:$C$31,0),MATCH(Calc_BAT!N$6,'Energy Prices'!$F$11:$CJ$11,0))/100000,0)</f>
        <v>0</v>
      </c>
      <c r="O131" s="61">
        <f>IFERROR('Data Input - BAT'!S87*INDEX('Energy Prices'!$F$26:$CJ$31,MATCH($B131,'Energy Prices'!$C$26:$C$31,0),MATCH(Calc_BAT!O$6,'Energy Prices'!$F$11:$CJ$11,0))/100000,0)</f>
        <v>0</v>
      </c>
      <c r="P131" s="61">
        <f>IFERROR('Data Input - BAT'!T87*INDEX('Energy Prices'!$F$26:$CJ$31,MATCH($B131,'Energy Prices'!$C$26:$C$31,0),MATCH(Calc_BAT!P$6,'Energy Prices'!$F$11:$CJ$11,0))/100000,0)</f>
        <v>0</v>
      </c>
      <c r="Q131" s="61">
        <f>IFERROR('Data Input - BAT'!U87*INDEX('Energy Prices'!$F$26:$CJ$31,MATCH($B131,'Energy Prices'!$C$26:$C$31,0),MATCH(Calc_BAT!Q$6,'Energy Prices'!$F$11:$CJ$11,0))/100000,0)</f>
        <v>0</v>
      </c>
      <c r="R131" s="61">
        <f>IFERROR('Data Input - BAT'!V87*INDEX('Energy Prices'!$F$26:$CJ$31,MATCH($B131,'Energy Prices'!$C$26:$C$31,0),MATCH(Calc_BAT!R$6,'Energy Prices'!$F$11:$CJ$11,0))/100000,0)</f>
        <v>0</v>
      </c>
      <c r="S131" s="61">
        <f>IFERROR('Data Input - BAT'!W87*INDEX('Energy Prices'!$F$26:$CJ$31,MATCH($B131,'Energy Prices'!$C$26:$C$31,0),MATCH(Calc_BAT!S$6,'Energy Prices'!$F$11:$CJ$11,0))/100000,0)</f>
        <v>0</v>
      </c>
      <c r="T131" s="61">
        <f>IFERROR('Data Input - BAT'!X87*INDEX('Energy Prices'!$F$26:$CJ$31,MATCH($B131,'Energy Prices'!$C$26:$C$31,0),MATCH(Calc_BAT!T$6,'Energy Prices'!$F$11:$CJ$11,0))/100000,0)</f>
        <v>0</v>
      </c>
      <c r="U131" s="61">
        <f>IFERROR('Data Input - BAT'!Y87*INDEX('Energy Prices'!$F$26:$CJ$31,MATCH($B131,'Energy Prices'!$C$26:$C$31,0),MATCH(Calc_BAT!U$6,'Energy Prices'!$F$11:$CJ$11,0))/100000,0)</f>
        <v>0</v>
      </c>
      <c r="V131" s="61">
        <f>IFERROR('Data Input - BAT'!Z87*INDEX('Energy Prices'!$F$26:$CJ$31,MATCH($B131,'Energy Prices'!$C$26:$C$31,0),MATCH(Calc_BAT!V$6,'Energy Prices'!$F$11:$CJ$11,0))/100000,0)</f>
        <v>0</v>
      </c>
      <c r="W131" s="61">
        <f>IFERROR('Data Input - BAT'!AA87*INDEX('Energy Prices'!$F$26:$CJ$31,MATCH($B131,'Energy Prices'!$C$26:$C$31,0),MATCH(Calc_BAT!W$6,'Energy Prices'!$F$11:$CJ$11,0))/100000,0)</f>
        <v>0</v>
      </c>
      <c r="X131" s="61">
        <f>IFERROR('Data Input - BAT'!AB87*INDEX('Energy Prices'!$F$26:$CJ$31,MATCH($B131,'Energy Prices'!$C$26:$C$31,0),MATCH(Calc_BAT!X$6,'Energy Prices'!$F$11:$CJ$11,0))/100000,0)</f>
        <v>0</v>
      </c>
      <c r="Y131" s="61">
        <f>IFERROR('Data Input - BAT'!AC87*INDEX('Energy Prices'!$F$26:$CJ$31,MATCH($B131,'Energy Prices'!$C$26:$C$31,0),MATCH(Calc_BAT!Y$6,'Energy Prices'!$F$11:$CJ$11,0))/100000,0)</f>
        <v>0</v>
      </c>
      <c r="Z131" s="61">
        <f>IFERROR('Data Input - BAT'!AD87*INDEX('Energy Prices'!$F$26:$CJ$31,MATCH($B131,'Energy Prices'!$C$26:$C$31,0),MATCH(Calc_BAT!Z$6,'Energy Prices'!$F$11:$CJ$11,0))/100000,0)</f>
        <v>0</v>
      </c>
      <c r="AA131" s="61">
        <f>IFERROR('Data Input - BAT'!AE87*INDEX('Energy Prices'!$F$26:$CJ$31,MATCH($B131,'Energy Prices'!$C$26:$C$31,0),MATCH(Calc_BAT!AA$6,'Energy Prices'!$F$11:$CJ$11,0))/100000,0)</f>
        <v>0</v>
      </c>
      <c r="AB131" s="61">
        <f>IFERROR('Data Input - BAT'!AF87*INDEX('Energy Prices'!$F$26:$CJ$31,MATCH($B131,'Energy Prices'!$C$26:$C$31,0),MATCH(Calc_BAT!AB$6,'Energy Prices'!$F$11:$CJ$11,0))/100000,0)</f>
        <v>0</v>
      </c>
      <c r="AC131" s="61">
        <f>IFERROR('Data Input - BAT'!AG87*INDEX('Energy Prices'!$F$26:$CJ$31,MATCH($B131,'Energy Prices'!$C$26:$C$31,0),MATCH(Calc_BAT!AC$6,'Energy Prices'!$F$11:$CJ$11,0))/100000,0)</f>
        <v>0</v>
      </c>
      <c r="AD131" s="61">
        <f>IFERROR('Data Input - BAT'!AH87*INDEX('Energy Prices'!$F$26:$CJ$31,MATCH($B131,'Energy Prices'!$C$26:$C$31,0),MATCH(Calc_BAT!AD$6,'Energy Prices'!$F$11:$CJ$11,0))/100000,0)</f>
        <v>0</v>
      </c>
      <c r="AE131" s="61">
        <f>IFERROR('Data Input - BAT'!AI87*INDEX('Energy Prices'!$F$26:$CJ$31,MATCH($B131,'Energy Prices'!$C$26:$C$31,0),MATCH(Calc_BAT!AE$6,'Energy Prices'!$F$11:$CJ$11,0))/100000,0)</f>
        <v>0</v>
      </c>
      <c r="AF131" s="61">
        <f>IFERROR('Data Input - BAT'!AJ87*INDEX('Energy Prices'!$F$26:$CJ$31,MATCH($B131,'Energy Prices'!$C$26:$C$31,0),MATCH(Calc_BAT!AF$6,'Energy Prices'!$F$11:$CJ$11,0))/100000,0)</f>
        <v>0</v>
      </c>
      <c r="AG131" s="61">
        <f>IFERROR('Data Input - BAT'!AK87*INDEX('Energy Prices'!$F$26:$CJ$31,MATCH($B131,'Energy Prices'!$C$26:$C$31,0),MATCH(Calc_BAT!AG$6,'Energy Prices'!$F$11:$CJ$11,0))/100000,0)</f>
        <v>0</v>
      </c>
      <c r="AH131" s="61">
        <f>IFERROR('Data Input - BAT'!AL87*INDEX('Energy Prices'!$F$26:$CJ$31,MATCH($B131,'Energy Prices'!$C$26:$C$31,0),MATCH(Calc_BAT!AH$6,'Energy Prices'!$F$11:$CJ$11,0))/100000,0)</f>
        <v>0</v>
      </c>
      <c r="AI131" s="61">
        <f>IFERROR('Data Input - BAT'!AM87*INDEX('Energy Prices'!$F$26:$CJ$31,MATCH($B131,'Energy Prices'!$C$26:$C$31,0),MATCH(Calc_BAT!AI$6,'Energy Prices'!$F$11:$CJ$11,0))/100000,0)</f>
        <v>0</v>
      </c>
      <c r="AJ131" s="61">
        <f>IFERROR('Data Input - BAT'!AN87*INDEX('Energy Prices'!$F$26:$CJ$31,MATCH($B131,'Energy Prices'!$C$26:$C$31,0),MATCH(Calc_BAT!AJ$6,'Energy Prices'!$F$11:$CJ$11,0))/100000,0)</f>
        <v>0</v>
      </c>
      <c r="AK131" s="61">
        <f>IFERROR('Data Input - BAT'!AO87*INDEX('Energy Prices'!$F$26:$CJ$31,MATCH($B131,'Energy Prices'!$C$26:$C$31,0),MATCH(Calc_BAT!AK$6,'Energy Prices'!$F$11:$CJ$11,0))/100000,0)</f>
        <v>0</v>
      </c>
      <c r="AL131" s="61">
        <f>IFERROR('Data Input - BAT'!AP87*INDEX('Energy Prices'!$F$26:$CJ$31,MATCH($B131,'Energy Prices'!$C$26:$C$31,0),MATCH(Calc_BAT!AL$6,'Energy Prices'!$F$11:$CJ$11,0))/100000,0)</f>
        <v>0</v>
      </c>
      <c r="AM131" s="61">
        <f>IFERROR('Data Input - BAT'!AQ87*INDEX('Energy Prices'!$F$26:$CJ$31,MATCH($B131,'Energy Prices'!$C$26:$C$31,0),MATCH(Calc_BAT!AM$6,'Energy Prices'!$F$11:$CJ$11,0))/100000,0)</f>
        <v>0</v>
      </c>
      <c r="AN131" s="61">
        <f>IFERROR('Data Input - BAT'!AR87*INDEX('Energy Prices'!$F$26:$CJ$31,MATCH($B131,'Energy Prices'!$C$26:$C$31,0),MATCH(Calc_BAT!AN$6,'Energy Prices'!$F$11:$CJ$11,0))/100000,0)</f>
        <v>0</v>
      </c>
      <c r="AO131" s="61">
        <f>IFERROR('Data Input - BAT'!AS87*INDEX('Energy Prices'!$F$26:$CJ$31,MATCH($B131,'Energy Prices'!$C$26:$C$31,0),MATCH(Calc_BAT!AO$6,'Energy Prices'!$F$11:$CJ$11,0))/100000,0)</f>
        <v>0</v>
      </c>
      <c r="AP131" s="61">
        <f>IFERROR('Data Input - BAT'!AT87*INDEX('Energy Prices'!$F$26:$CJ$31,MATCH($B131,'Energy Prices'!$C$26:$C$31,0),MATCH(Calc_BAT!AP$6,'Energy Prices'!$F$11:$CJ$11,0))/100000,0)</f>
        <v>0</v>
      </c>
      <c r="AQ131" s="61">
        <f>IFERROR('Data Input - BAT'!AU87*INDEX('Energy Prices'!$F$26:$CJ$31,MATCH($B131,'Energy Prices'!$C$26:$C$31,0),MATCH(Calc_BAT!AQ$6,'Energy Prices'!$F$11:$CJ$11,0))/100000,0)</f>
        <v>0</v>
      </c>
      <c r="AR131" s="61">
        <f>IFERROR('Data Input - BAT'!AV87*INDEX('Energy Prices'!$F$26:$CJ$31,MATCH($B131,'Energy Prices'!$C$26:$C$31,0),MATCH(Calc_BAT!AR$6,'Energy Prices'!$F$11:$CJ$11,0))/100000,0)</f>
        <v>0</v>
      </c>
      <c r="AS131" s="61">
        <f>IFERROR('Data Input - BAT'!AW87*INDEX('Energy Prices'!$F$26:$CJ$31,MATCH($B131,'Energy Prices'!$C$26:$C$31,0),MATCH(Calc_BAT!AS$6,'Energy Prices'!$F$11:$CJ$11,0))/100000,0)</f>
        <v>0</v>
      </c>
      <c r="AT131" s="61">
        <f>IFERROR('Data Input - BAT'!AX87*INDEX('Energy Prices'!$F$26:$CJ$31,MATCH($B131,'Energy Prices'!$C$26:$C$31,0),MATCH(Calc_BAT!AT$6,'Energy Prices'!$F$11:$CJ$11,0))/100000,0)</f>
        <v>0</v>
      </c>
      <c r="AU131" s="61">
        <f>IFERROR('Data Input - BAT'!AY87*INDEX('Energy Prices'!$F$26:$CJ$31,MATCH($B131,'Energy Prices'!$C$26:$C$31,0),MATCH(Calc_BAT!AU$6,'Energy Prices'!$F$11:$CJ$11,0))/100000,0)</f>
        <v>0</v>
      </c>
      <c r="AV131" s="61">
        <f>IFERROR('Data Input - BAT'!AZ87*INDEX('Energy Prices'!$F$26:$CJ$31,MATCH($B131,'Energy Prices'!$C$26:$C$31,0),MATCH(Calc_BAT!AV$6,'Energy Prices'!$F$11:$CJ$11,0))/100000,0)</f>
        <v>0</v>
      </c>
      <c r="AW131" s="61">
        <f>IFERROR('Data Input - BAT'!BA87*INDEX('Energy Prices'!$F$26:$CJ$31,MATCH($B131,'Energy Prices'!$C$26:$C$31,0),MATCH(Calc_BAT!AW$6,'Energy Prices'!$F$11:$CJ$11,0))/100000,0)</f>
        <v>0</v>
      </c>
      <c r="AX131" s="61">
        <f>IFERROR('Data Input - BAT'!BB87*INDEX('Energy Prices'!$F$26:$CJ$31,MATCH($B131,'Energy Prices'!$C$26:$C$31,0),MATCH(Calc_BAT!AX$6,'Energy Prices'!$F$11:$CJ$11,0))/100000,0)</f>
        <v>0</v>
      </c>
      <c r="AY131" s="61">
        <f>IFERROR('Data Input - BAT'!BC87*INDEX('Energy Prices'!$F$26:$CJ$31,MATCH($B131,'Energy Prices'!$C$26:$C$31,0),MATCH(Calc_BAT!AY$6,'Energy Prices'!$F$11:$CJ$11,0))/100000,0)</f>
        <v>0</v>
      </c>
      <c r="AZ131" s="61">
        <f>IFERROR('Data Input - BAT'!BD87*INDEX('Energy Prices'!$F$26:$CJ$31,MATCH($B131,'Energy Prices'!$C$26:$C$31,0),MATCH(Calc_BAT!AZ$6,'Energy Prices'!$F$11:$CJ$11,0))/100000,0)</f>
        <v>0</v>
      </c>
      <c r="BA131" s="61">
        <f>IFERROR('Data Input - BAT'!BE87*INDEX('Energy Prices'!$F$26:$CJ$31,MATCH($B131,'Energy Prices'!$C$26:$C$31,0),MATCH(Calc_BAT!BA$6,'Energy Prices'!$F$11:$CJ$11,0))/100000,0)</f>
        <v>0</v>
      </c>
      <c r="BB131" s="61">
        <f>IFERROR('Data Input - BAT'!BF87*INDEX('Energy Prices'!$F$26:$CJ$31,MATCH($B131,'Energy Prices'!$C$26:$C$31,0),MATCH(Calc_BAT!BB$6,'Energy Prices'!$F$11:$CJ$11,0))/100000,0)</f>
        <v>0</v>
      </c>
      <c r="BC131" s="61">
        <f>IFERROR('Data Input - BAT'!BG87*INDEX('Energy Prices'!$F$26:$CJ$31,MATCH($B131,'Energy Prices'!$C$26:$C$31,0),MATCH(Calc_BAT!BC$6,'Energy Prices'!$F$11:$CJ$11,0))/100000,0)</f>
        <v>0</v>
      </c>
      <c r="BD131" s="61">
        <f>IFERROR('Data Input - BAT'!BH87*INDEX('Energy Prices'!$F$26:$CJ$31,MATCH($B131,'Energy Prices'!$C$26:$C$31,0),MATCH(Calc_BAT!BD$6,'Energy Prices'!$F$11:$CJ$11,0))/100000,0)</f>
        <v>0</v>
      </c>
      <c r="BE131" s="61">
        <f>IFERROR('Data Input - BAT'!BI87*INDEX('Energy Prices'!$F$26:$CJ$31,MATCH($B131,'Energy Prices'!$C$26:$C$31,0),MATCH(Calc_BAT!BE$6,'Energy Prices'!$F$11:$CJ$11,0))/100000,0)</f>
        <v>0</v>
      </c>
      <c r="BF131" s="61">
        <f>IFERROR('Data Input - BAT'!BJ87*INDEX('Energy Prices'!$F$26:$CJ$31,MATCH($B131,'Energy Prices'!$C$26:$C$31,0),MATCH(Calc_BAT!BF$6,'Energy Prices'!$F$11:$CJ$11,0))/100000,0)</f>
        <v>0</v>
      </c>
      <c r="BG131" s="61">
        <f>IFERROR('Data Input - BAT'!BK87*INDEX('Energy Prices'!$F$26:$CJ$31,MATCH($B131,'Energy Prices'!$C$26:$C$31,0),MATCH(Calc_BAT!BG$6,'Energy Prices'!$F$11:$CJ$11,0))/100000,0)</f>
        <v>0</v>
      </c>
      <c r="BH131" s="61">
        <f>IFERROR('Data Input - BAT'!BL87*INDEX('Energy Prices'!$F$26:$CJ$31,MATCH($B131,'Energy Prices'!$C$26:$C$31,0),MATCH(Calc_BAT!BH$6,'Energy Prices'!$F$11:$CJ$11,0))/100000,0)</f>
        <v>0</v>
      </c>
      <c r="BI131" s="61">
        <f>IFERROR('Data Input - BAT'!BM87*INDEX('Energy Prices'!$F$26:$CJ$31,MATCH($B131,'Energy Prices'!$C$26:$C$31,0),MATCH(Calc_BAT!BI$6,'Energy Prices'!$F$11:$CJ$11,0))/100000,0)</f>
        <v>0</v>
      </c>
      <c r="BJ131" s="61">
        <f>IFERROR('Data Input - BAT'!BN87*INDEX('Energy Prices'!$F$26:$CJ$31,MATCH($B131,'Energy Prices'!$C$26:$C$31,0),MATCH(Calc_BAT!BJ$6,'Energy Prices'!$F$11:$CJ$11,0))/100000,0)</f>
        <v>0</v>
      </c>
      <c r="BK131" s="61">
        <f>IFERROR('Data Input - BAT'!BO87*INDEX('Energy Prices'!$F$26:$CJ$31,MATCH($B131,'Energy Prices'!$C$26:$C$31,0),MATCH(Calc_BAT!BK$6,'Energy Prices'!$F$11:$CJ$11,0))/100000,0)</f>
        <v>0</v>
      </c>
      <c r="BL131" s="61">
        <f>IFERROR('Data Input - BAT'!BP87*INDEX('Energy Prices'!$F$26:$CJ$31,MATCH($B131,'Energy Prices'!$C$26:$C$31,0),MATCH(Calc_BAT!BL$6,'Energy Prices'!$F$11:$CJ$11,0))/100000,0)</f>
        <v>0</v>
      </c>
      <c r="BM131" s="61">
        <f>IFERROR('Data Input - BAT'!BQ87*INDEX('Energy Prices'!$F$26:$CJ$31,MATCH($B131,'Energy Prices'!$C$26:$C$31,0),MATCH(Calc_BAT!BM$6,'Energy Prices'!$F$11:$CJ$11,0))/100000,0)</f>
        <v>0</v>
      </c>
      <c r="BN131" s="61">
        <f>IFERROR('Data Input - BAT'!BR87*INDEX('Energy Prices'!$F$26:$CJ$31,MATCH($B131,'Energy Prices'!$C$26:$C$31,0),MATCH(Calc_BAT!BN$6,'Energy Prices'!$F$11:$CJ$11,0))/100000,0)</f>
        <v>0</v>
      </c>
      <c r="BO131" s="61">
        <f>IFERROR('Data Input - BAT'!BS87*INDEX('Energy Prices'!$F$26:$CJ$31,MATCH($B131,'Energy Prices'!$C$26:$C$31,0),MATCH(Calc_BAT!BO$6,'Energy Prices'!$F$11:$CJ$11,0))/100000,0)</f>
        <v>0</v>
      </c>
      <c r="BP131" s="61">
        <f>IFERROR('Data Input - BAT'!BT87*INDEX('Energy Prices'!$F$26:$CJ$31,MATCH($B131,'Energy Prices'!$C$26:$C$31,0),MATCH(Calc_BAT!BP$6,'Energy Prices'!$F$11:$CJ$11,0))/100000,0)</f>
        <v>0</v>
      </c>
      <c r="BQ131" s="61">
        <f>IFERROR('Data Input - BAT'!BU87*INDEX('Energy Prices'!$F$26:$CJ$31,MATCH($B131,'Energy Prices'!$C$26:$C$31,0),MATCH(Calc_BAT!BQ$6,'Energy Prices'!$F$11:$CJ$11,0))/100000,0)</f>
        <v>0</v>
      </c>
      <c r="BR131" s="61">
        <f>IFERROR('Data Input - BAT'!BV87*INDEX('Energy Prices'!$F$26:$CJ$31,MATCH($B131,'Energy Prices'!$C$26:$C$31,0),MATCH(Calc_BAT!BR$6,'Energy Prices'!$F$11:$CJ$11,0))/100000,0)</f>
        <v>0</v>
      </c>
      <c r="BS131" s="61">
        <f>IFERROR('Data Input - BAT'!BW87*INDEX('Energy Prices'!$F$26:$CJ$31,MATCH($B131,'Energy Prices'!$C$26:$C$31,0),MATCH(Calc_BAT!BS$6,'Energy Prices'!$F$11:$CJ$11,0))/100000,0)</f>
        <v>0</v>
      </c>
      <c r="BT131" s="61">
        <f>IFERROR('Data Input - BAT'!BX87*INDEX('Energy Prices'!$F$26:$CJ$31,MATCH($B131,'Energy Prices'!$C$26:$C$31,0),MATCH(Calc_BAT!BT$6,'Energy Prices'!$F$11:$CJ$11,0))/100000,0)</f>
        <v>0</v>
      </c>
      <c r="BU131" s="61">
        <f>IFERROR('Data Input - BAT'!BY87*INDEX('Energy Prices'!$F$26:$CJ$31,MATCH($B131,'Energy Prices'!$C$26:$C$31,0),MATCH(Calc_BAT!BU$6,'Energy Prices'!$F$11:$CJ$11,0))/100000,0)</f>
        <v>0</v>
      </c>
      <c r="BV131" s="61">
        <f>IFERROR('Data Input - BAT'!BZ87*INDEX('Energy Prices'!$F$26:$CJ$31,MATCH($B131,'Energy Prices'!$C$26:$C$31,0),MATCH(Calc_BAT!BV$6,'Energy Prices'!$F$11:$CJ$11,0))/100000,0)</f>
        <v>0</v>
      </c>
      <c r="BW131" s="61">
        <f>IFERROR('Data Input - BAT'!CA87*INDEX('Energy Prices'!$F$26:$CJ$31,MATCH($B131,'Energy Prices'!$C$26:$C$31,0),MATCH(Calc_BAT!BW$6,'Energy Prices'!$F$11:$CJ$11,0))/100000,0)</f>
        <v>0</v>
      </c>
      <c r="BX131" s="61">
        <f>IFERROR('Data Input - BAT'!CB87*INDEX('Energy Prices'!$F$26:$CJ$31,MATCH($B131,'Energy Prices'!$C$26:$C$31,0),MATCH(Calc_BAT!BX$6,'Energy Prices'!$F$11:$CJ$11,0))/100000,0)</f>
        <v>0</v>
      </c>
      <c r="BY131" s="61">
        <f>IFERROR('Data Input - BAT'!CC87*INDEX('Energy Prices'!$F$26:$CJ$31,MATCH($B131,'Energy Prices'!$C$26:$C$31,0),MATCH(Calc_BAT!BY$6,'Energy Prices'!$F$11:$CJ$11,0))/100000,0)</f>
        <v>0</v>
      </c>
      <c r="BZ131" s="61">
        <f>IFERROR('Data Input - BAT'!CD87*INDEX('Energy Prices'!$F$26:$CJ$31,MATCH($B131,'Energy Prices'!$C$26:$C$31,0),MATCH(Calc_BAT!BZ$6,'Energy Prices'!$F$11:$CJ$11,0))/100000,0)</f>
        <v>0</v>
      </c>
      <c r="CA131" s="61">
        <f>IFERROR('Data Input - BAT'!CE87*INDEX('Energy Prices'!$F$26:$CJ$31,MATCH($B131,'Energy Prices'!$C$26:$C$31,0),MATCH(Calc_BAT!CA$6,'Energy Prices'!$F$11:$CJ$11,0))/100000,0)</f>
        <v>0</v>
      </c>
      <c r="CB131" s="61">
        <f>IFERROR('Data Input - BAT'!CF87*INDEX('Energy Prices'!$F$26:$CJ$31,MATCH($B131,'Energy Prices'!$C$26:$C$31,0),MATCH(Calc_BAT!CB$6,'Energy Prices'!$F$11:$CJ$11,0))/100000,0)</f>
        <v>0</v>
      </c>
      <c r="CC131" s="61">
        <f>IFERROR('Data Input - BAT'!CG87*INDEX('Energy Prices'!$F$26:$CJ$31,MATCH($B131,'Energy Prices'!$C$26:$C$31,0),MATCH(Calc_BAT!CC$6,'Energy Prices'!$F$11:$CJ$11,0))/100000,0)</f>
        <v>0</v>
      </c>
      <c r="CD131" s="61">
        <f>IFERROR('Data Input - BAT'!CH87*INDEX('Energy Prices'!$F$26:$CJ$31,MATCH($B131,'Energy Prices'!$C$26:$C$31,0),MATCH(Calc_BAT!CD$6,'Energy Prices'!$F$11:$CJ$11,0))/100000,0)</f>
        <v>0</v>
      </c>
      <c r="CE131" s="61">
        <f>IFERROR('Data Input - BAT'!CI87*INDEX('Energy Prices'!$F$26:$CJ$31,MATCH($B131,'Energy Prices'!$C$26:$C$31,0),MATCH(Calc_BAT!CE$6,'Energy Prices'!$F$11:$CJ$11,0))/100000,0)</f>
        <v>0</v>
      </c>
      <c r="CF131" s="61">
        <f>IFERROR('Data Input - BAT'!CJ87*INDEX('Energy Prices'!$F$26:$CJ$31,MATCH($B131,'Energy Prices'!$C$26:$C$31,0),MATCH(Calc_BAT!CF$6,'Energy Prices'!$F$11:$CJ$11,0))/100000,0)</f>
        <v>0</v>
      </c>
      <c r="CG131" s="61">
        <f>IFERROR('Data Input - BAT'!CK87*INDEX('Energy Prices'!$F$26:$CJ$31,MATCH($B131,'Energy Prices'!$C$26:$C$31,0),MATCH(Calc_BAT!CG$6,'Energy Prices'!$F$11:$CJ$11,0))/100000,0)</f>
        <v>0</v>
      </c>
      <c r="CH131" s="61">
        <f>IFERROR('Data Input - BAT'!CL87*INDEX('Energy Prices'!$F$26:$CJ$31,MATCH($B131,'Energy Prices'!$C$26:$C$31,0),MATCH(Calc_BAT!CH$6,'Energy Prices'!$F$11:$CJ$11,0))/100000,0)</f>
        <v>0</v>
      </c>
      <c r="CI131" s="61">
        <f>IFERROR('Data Input - BAT'!CM87*INDEX('Energy Prices'!$F$26:$CJ$31,MATCH($B131,'Energy Prices'!$C$26:$C$31,0),MATCH(Calc_BAT!CI$6,'Energy Prices'!$F$11:$CJ$11,0))/100000,0)</f>
        <v>0</v>
      </c>
      <c r="CJ131" s="61">
        <f>IFERROR('Data Input - BAT'!CN87*INDEX('Energy Prices'!$F$26:$CJ$31,MATCH($B131,'Energy Prices'!$C$26:$C$31,0),MATCH(Calc_BAT!CJ$6,'Energy Prices'!$F$11:$CJ$11,0))/100000,0)</f>
        <v>0</v>
      </c>
      <c r="CK131" s="61">
        <f>IFERROR('Data Input - BAT'!CO87*INDEX('Energy Prices'!$F$26:$CJ$31,MATCH($B131,'Energy Prices'!$C$26:$C$31,0),MATCH(Calc_BAT!CK$6,'Energy Prices'!$F$11:$CJ$11,0))/100000,0)</f>
        <v>0</v>
      </c>
      <c r="CL131" s="61">
        <f>IFERROR('Data Input - BAT'!CP87*INDEX('Energy Prices'!$F$26:$CJ$31,MATCH($B131,'Energy Prices'!$C$26:$C$31,0),MATCH(Calc_BAT!CL$6,'Energy Prices'!$F$11:$CJ$11,0))/100000,0)</f>
        <v>0</v>
      </c>
      <c r="CM131" s="61">
        <f>IFERROR('Data Input - BAT'!CQ87*INDEX('Energy Prices'!$F$26:$CJ$31,MATCH($B131,'Energy Prices'!$C$26:$C$31,0),MATCH(Calc_BAT!CM$6,'Energy Prices'!$F$11:$CJ$11,0))/100000,0)</f>
        <v>0</v>
      </c>
      <c r="CN131" s="61">
        <f>IFERROR('Data Input - BAT'!CR87*INDEX('Energy Prices'!$F$26:$CJ$31,MATCH($B131,'Energy Prices'!$C$26:$C$31,0),MATCH(Calc_BAT!CN$6,'Energy Prices'!$F$11:$CJ$11,0))/100000,0)</f>
        <v>0</v>
      </c>
      <c r="CO131" s="61">
        <f>IFERROR('Data Input - BAT'!CS87*INDEX('Energy Prices'!$F$26:$CJ$31,MATCH($B131,'Energy Prices'!$C$26:$C$31,0),MATCH(Calc_BAT!CO$6,'Energy Prices'!$F$11:$CJ$11,0))/100000,0)</f>
        <v>0</v>
      </c>
      <c r="CP131" s="61">
        <f>IFERROR('Data Input - BAT'!CT87*INDEX('Energy Prices'!$F$26:$CJ$31,MATCH($B131,'Energy Prices'!$C$26:$C$31,0),MATCH(Calc_BAT!CP$6,'Energy Prices'!$F$11:$CJ$11,0))/100000,0)</f>
        <v>0</v>
      </c>
      <c r="CQ131" s="61">
        <f>IFERROR('Data Input - BAT'!CU87*INDEX('Energy Prices'!$F$26:$CJ$31,MATCH($B131,'Energy Prices'!$C$26:$C$31,0),MATCH(Calc_BAT!CQ$6,'Energy Prices'!$F$11:$CJ$11,0))/100000,0)</f>
        <v>0</v>
      </c>
      <c r="CR131" s="61">
        <f>IFERROR('Data Input - BAT'!CV87*INDEX('Energy Prices'!$F$26:$CJ$31,MATCH($B131,'Energy Prices'!$C$26:$C$31,0),MATCH(Calc_BAT!CR$6,'Energy Prices'!$F$11:$CJ$11,0))/100000,0)</f>
        <v>0</v>
      </c>
      <c r="CS131" s="61">
        <f>IFERROR('Data Input - BAT'!CW87*INDEX('Energy Prices'!$F$26:$CJ$31,MATCH($B131,'Energy Prices'!$C$26:$C$31,0),MATCH(Calc_BAT!CS$6,'Energy Prices'!$F$11:$CJ$11,0))/100000,0)</f>
        <v>0</v>
      </c>
      <c r="CT131" s="61">
        <f>IFERROR('Data Input - BAT'!CX87*INDEX('Energy Prices'!$F$26:$CJ$31,MATCH($B131,'Energy Prices'!$C$26:$C$31,0),MATCH(Calc_BAT!CT$6,'Energy Prices'!$F$11:$CJ$11,0))/100000,0)</f>
        <v>0</v>
      </c>
      <c r="CU131" s="61">
        <f>IFERROR('Data Input - BAT'!CY87*INDEX('Energy Prices'!$F$26:$CJ$31,MATCH($B131,'Energy Prices'!$C$26:$C$31,0),MATCH(Calc_BAT!CU$6,'Energy Prices'!$F$11:$CJ$11,0))/100000,0)</f>
        <v>0</v>
      </c>
      <c r="CV131" s="61">
        <f>IFERROR('Data Input - BAT'!CZ87*INDEX('Energy Prices'!$F$26:$CJ$31,MATCH($B131,'Energy Prices'!$C$26:$C$31,0),MATCH(Calc_BAT!CV$6,'Energy Prices'!$F$11:$CJ$11,0))/100000,0)</f>
        <v>0</v>
      </c>
      <c r="CW131" s="61">
        <f>IFERROR('Data Input - BAT'!DA87*INDEX('Energy Prices'!$F$26:$CJ$31,MATCH($B131,'Energy Prices'!$C$26:$C$31,0),MATCH(Calc_BAT!CW$6,'Energy Prices'!$F$11:$CJ$11,0))/100000,0)</f>
        <v>0</v>
      </c>
      <c r="CX131" s="61">
        <f>IFERROR('Data Input - BAT'!DB87*INDEX('Energy Prices'!$F$26:$CJ$31,MATCH($B131,'Energy Prices'!$C$26:$C$31,0),MATCH(Calc_BAT!CX$6,'Energy Prices'!$F$11:$CJ$11,0))/100000,0)</f>
        <v>0</v>
      </c>
      <c r="CY131" s="61">
        <f>IFERROR('Data Input - BAT'!DC87*INDEX('Energy Prices'!$F$26:$CJ$31,MATCH($B131,'Energy Prices'!$C$26:$C$31,0),MATCH(Calc_BAT!CY$6,'Energy Prices'!$F$11:$CJ$11,0))/100000,0)</f>
        <v>0</v>
      </c>
      <c r="CZ131" s="391"/>
    </row>
    <row r="132" spans="2:104" x14ac:dyDescent="0.25">
      <c r="B132" s="393" t="s">
        <v>389</v>
      </c>
      <c r="C132" s="9" t="s">
        <v>1117</v>
      </c>
      <c r="D132" s="61">
        <f>IFERROR('Data Input - BAT'!H88*INDEX('Energy Prices'!$F$26:$CJ$31,MATCH($B132,'Energy Prices'!$C$26:$C$31,0),MATCH(Calc_BAT!D$6,'Energy Prices'!$F$11:$CJ$11,0))/100000,0)</f>
        <v>0</v>
      </c>
      <c r="E132" s="61">
        <f>IFERROR('Data Input - BAT'!I88*INDEX('Energy Prices'!$F$26:$CJ$31,MATCH($B132,'Energy Prices'!$C$26:$C$31,0),MATCH(Calc_BAT!E$6,'Energy Prices'!$F$11:$CJ$11,0))/100000,0)</f>
        <v>0</v>
      </c>
      <c r="F132" s="61">
        <f>IFERROR('Data Input - BAT'!J88*INDEX('Energy Prices'!$F$26:$CJ$31,MATCH($B132,'Energy Prices'!$C$26:$C$31,0),MATCH(Calc_BAT!F$6,'Energy Prices'!$F$11:$CJ$11,0))/100000,0)</f>
        <v>0</v>
      </c>
      <c r="G132" s="61">
        <f>IFERROR('Data Input - BAT'!K88*INDEX('Energy Prices'!$F$26:$CJ$31,MATCH($B132,'Energy Prices'!$C$26:$C$31,0),MATCH(Calc_BAT!G$6,'Energy Prices'!$F$11:$CJ$11,0))/100000,0)</f>
        <v>0</v>
      </c>
      <c r="H132" s="61">
        <f>IFERROR('Data Input - BAT'!L88*INDEX('Energy Prices'!$F$26:$CJ$31,MATCH($B132,'Energy Prices'!$C$26:$C$31,0),MATCH(Calc_BAT!H$6,'Energy Prices'!$F$11:$CJ$11,0))/100000,0)</f>
        <v>0</v>
      </c>
      <c r="I132" s="61">
        <f>IFERROR('Data Input - BAT'!M88*INDEX('Energy Prices'!$F$26:$CJ$31,MATCH($B132,'Energy Prices'!$C$26:$C$31,0),MATCH(Calc_BAT!I$6,'Energy Prices'!$F$11:$CJ$11,0))/100000,0)</f>
        <v>0</v>
      </c>
      <c r="J132" s="61">
        <f>IFERROR('Data Input - BAT'!N88*INDEX('Energy Prices'!$F$26:$CJ$31,MATCH($B132,'Energy Prices'!$C$26:$C$31,0),MATCH(Calc_BAT!J$6,'Energy Prices'!$F$11:$CJ$11,0))/100000,0)</f>
        <v>0</v>
      </c>
      <c r="K132" s="61">
        <f>IFERROR('Data Input - BAT'!O88*INDEX('Energy Prices'!$F$26:$CJ$31,MATCH($B132,'Energy Prices'!$C$26:$C$31,0),MATCH(Calc_BAT!K$6,'Energy Prices'!$F$11:$CJ$11,0))/100000,0)</f>
        <v>0</v>
      </c>
      <c r="L132" s="61">
        <f>IFERROR('Data Input - BAT'!P88*INDEX('Energy Prices'!$F$26:$CJ$31,MATCH($B132,'Energy Prices'!$C$26:$C$31,0),MATCH(Calc_BAT!L$6,'Energy Prices'!$F$11:$CJ$11,0))/100000,0)</f>
        <v>0</v>
      </c>
      <c r="M132" s="61">
        <f>IFERROR('Data Input - BAT'!Q88*INDEX('Energy Prices'!$F$26:$CJ$31,MATCH($B132,'Energy Prices'!$C$26:$C$31,0),MATCH(Calc_BAT!M$6,'Energy Prices'!$F$11:$CJ$11,0))/100000,0)</f>
        <v>0</v>
      </c>
      <c r="N132" s="61">
        <f>IFERROR('Data Input - BAT'!R88*INDEX('Energy Prices'!$F$26:$CJ$31,MATCH($B132,'Energy Prices'!$C$26:$C$31,0),MATCH(Calc_BAT!N$6,'Energy Prices'!$F$11:$CJ$11,0))/100000,0)</f>
        <v>0</v>
      </c>
      <c r="O132" s="61">
        <f>IFERROR('Data Input - BAT'!S88*INDEX('Energy Prices'!$F$26:$CJ$31,MATCH($B132,'Energy Prices'!$C$26:$C$31,0),MATCH(Calc_BAT!O$6,'Energy Prices'!$F$11:$CJ$11,0))/100000,0)</f>
        <v>0</v>
      </c>
      <c r="P132" s="61">
        <f>IFERROR('Data Input - BAT'!T88*INDEX('Energy Prices'!$F$26:$CJ$31,MATCH($B132,'Energy Prices'!$C$26:$C$31,0),MATCH(Calc_BAT!P$6,'Energy Prices'!$F$11:$CJ$11,0))/100000,0)</f>
        <v>0</v>
      </c>
      <c r="Q132" s="61">
        <f>IFERROR('Data Input - BAT'!U88*INDEX('Energy Prices'!$F$26:$CJ$31,MATCH($B132,'Energy Prices'!$C$26:$C$31,0),MATCH(Calc_BAT!Q$6,'Energy Prices'!$F$11:$CJ$11,0))/100000,0)</f>
        <v>0</v>
      </c>
      <c r="R132" s="61">
        <f>IFERROR('Data Input - BAT'!V88*INDEX('Energy Prices'!$F$26:$CJ$31,MATCH($B132,'Energy Prices'!$C$26:$C$31,0),MATCH(Calc_BAT!R$6,'Energy Prices'!$F$11:$CJ$11,0))/100000,0)</f>
        <v>0</v>
      </c>
      <c r="S132" s="61">
        <f>IFERROR('Data Input - BAT'!W88*INDEX('Energy Prices'!$F$26:$CJ$31,MATCH($B132,'Energy Prices'!$C$26:$C$31,0),MATCH(Calc_BAT!S$6,'Energy Prices'!$F$11:$CJ$11,0))/100000,0)</f>
        <v>0</v>
      </c>
      <c r="T132" s="61">
        <f>IFERROR('Data Input - BAT'!X88*INDEX('Energy Prices'!$F$26:$CJ$31,MATCH($B132,'Energy Prices'!$C$26:$C$31,0),MATCH(Calc_BAT!T$6,'Energy Prices'!$F$11:$CJ$11,0))/100000,0)</f>
        <v>0</v>
      </c>
      <c r="U132" s="61">
        <f>IFERROR('Data Input - BAT'!Y88*INDEX('Energy Prices'!$F$26:$CJ$31,MATCH($B132,'Energy Prices'!$C$26:$C$31,0),MATCH(Calc_BAT!U$6,'Energy Prices'!$F$11:$CJ$11,0))/100000,0)</f>
        <v>0</v>
      </c>
      <c r="V132" s="61">
        <f>IFERROR('Data Input - BAT'!Z88*INDEX('Energy Prices'!$F$26:$CJ$31,MATCH($B132,'Energy Prices'!$C$26:$C$31,0),MATCH(Calc_BAT!V$6,'Energy Prices'!$F$11:$CJ$11,0))/100000,0)</f>
        <v>0</v>
      </c>
      <c r="W132" s="61">
        <f>IFERROR('Data Input - BAT'!AA88*INDEX('Energy Prices'!$F$26:$CJ$31,MATCH($B132,'Energy Prices'!$C$26:$C$31,0),MATCH(Calc_BAT!W$6,'Energy Prices'!$F$11:$CJ$11,0))/100000,0)</f>
        <v>0</v>
      </c>
      <c r="X132" s="61">
        <f>IFERROR('Data Input - BAT'!AB88*INDEX('Energy Prices'!$F$26:$CJ$31,MATCH($B132,'Energy Prices'!$C$26:$C$31,0),MATCH(Calc_BAT!X$6,'Energy Prices'!$F$11:$CJ$11,0))/100000,0)</f>
        <v>0</v>
      </c>
      <c r="Y132" s="61">
        <f>IFERROR('Data Input - BAT'!AC88*INDEX('Energy Prices'!$F$26:$CJ$31,MATCH($B132,'Energy Prices'!$C$26:$C$31,0),MATCH(Calc_BAT!Y$6,'Energy Prices'!$F$11:$CJ$11,0))/100000,0)</f>
        <v>0</v>
      </c>
      <c r="Z132" s="61">
        <f>IFERROR('Data Input - BAT'!AD88*INDEX('Energy Prices'!$F$26:$CJ$31,MATCH($B132,'Energy Prices'!$C$26:$C$31,0),MATCH(Calc_BAT!Z$6,'Energy Prices'!$F$11:$CJ$11,0))/100000,0)</f>
        <v>0</v>
      </c>
      <c r="AA132" s="61">
        <f>IFERROR('Data Input - BAT'!AE88*INDEX('Energy Prices'!$F$26:$CJ$31,MATCH($B132,'Energy Prices'!$C$26:$C$31,0),MATCH(Calc_BAT!AA$6,'Energy Prices'!$F$11:$CJ$11,0))/100000,0)</f>
        <v>0</v>
      </c>
      <c r="AB132" s="61">
        <f>IFERROR('Data Input - BAT'!AF88*INDEX('Energy Prices'!$F$26:$CJ$31,MATCH($B132,'Energy Prices'!$C$26:$C$31,0),MATCH(Calc_BAT!AB$6,'Energy Prices'!$F$11:$CJ$11,0))/100000,0)</f>
        <v>0</v>
      </c>
      <c r="AC132" s="61">
        <f>IFERROR('Data Input - BAT'!AG88*INDEX('Energy Prices'!$F$26:$CJ$31,MATCH($B132,'Energy Prices'!$C$26:$C$31,0),MATCH(Calc_BAT!AC$6,'Energy Prices'!$F$11:$CJ$11,0))/100000,0)</f>
        <v>0</v>
      </c>
      <c r="AD132" s="61">
        <f>IFERROR('Data Input - BAT'!AH88*INDEX('Energy Prices'!$F$26:$CJ$31,MATCH($B132,'Energy Prices'!$C$26:$C$31,0),MATCH(Calc_BAT!AD$6,'Energy Prices'!$F$11:$CJ$11,0))/100000,0)</f>
        <v>0</v>
      </c>
      <c r="AE132" s="61">
        <f>IFERROR('Data Input - BAT'!AI88*INDEX('Energy Prices'!$F$26:$CJ$31,MATCH($B132,'Energy Prices'!$C$26:$C$31,0),MATCH(Calc_BAT!AE$6,'Energy Prices'!$F$11:$CJ$11,0))/100000,0)</f>
        <v>0</v>
      </c>
      <c r="AF132" s="61">
        <f>IFERROR('Data Input - BAT'!AJ88*INDEX('Energy Prices'!$F$26:$CJ$31,MATCH($B132,'Energy Prices'!$C$26:$C$31,0),MATCH(Calc_BAT!AF$6,'Energy Prices'!$F$11:$CJ$11,0))/100000,0)</f>
        <v>0</v>
      </c>
      <c r="AG132" s="61">
        <f>IFERROR('Data Input - BAT'!AK88*INDEX('Energy Prices'!$F$26:$CJ$31,MATCH($B132,'Energy Prices'!$C$26:$C$31,0),MATCH(Calc_BAT!AG$6,'Energy Prices'!$F$11:$CJ$11,0))/100000,0)</f>
        <v>0</v>
      </c>
      <c r="AH132" s="61">
        <f>IFERROR('Data Input - BAT'!AL88*INDEX('Energy Prices'!$F$26:$CJ$31,MATCH($B132,'Energy Prices'!$C$26:$C$31,0),MATCH(Calc_BAT!AH$6,'Energy Prices'!$F$11:$CJ$11,0))/100000,0)</f>
        <v>0</v>
      </c>
      <c r="AI132" s="61">
        <f>IFERROR('Data Input - BAT'!AM88*INDEX('Energy Prices'!$F$26:$CJ$31,MATCH($B132,'Energy Prices'!$C$26:$C$31,0),MATCH(Calc_BAT!AI$6,'Energy Prices'!$F$11:$CJ$11,0))/100000,0)</f>
        <v>0</v>
      </c>
      <c r="AJ132" s="61">
        <f>IFERROR('Data Input - BAT'!AN88*INDEX('Energy Prices'!$F$26:$CJ$31,MATCH($B132,'Energy Prices'!$C$26:$C$31,0),MATCH(Calc_BAT!AJ$6,'Energy Prices'!$F$11:$CJ$11,0))/100000,0)</f>
        <v>0</v>
      </c>
      <c r="AK132" s="61">
        <f>IFERROR('Data Input - BAT'!AO88*INDEX('Energy Prices'!$F$26:$CJ$31,MATCH($B132,'Energy Prices'!$C$26:$C$31,0),MATCH(Calc_BAT!AK$6,'Energy Prices'!$F$11:$CJ$11,0))/100000,0)</f>
        <v>0</v>
      </c>
      <c r="AL132" s="61">
        <f>IFERROR('Data Input - BAT'!AP88*INDEX('Energy Prices'!$F$26:$CJ$31,MATCH($B132,'Energy Prices'!$C$26:$C$31,0),MATCH(Calc_BAT!AL$6,'Energy Prices'!$F$11:$CJ$11,0))/100000,0)</f>
        <v>0</v>
      </c>
      <c r="AM132" s="61">
        <f>IFERROR('Data Input - BAT'!AQ88*INDEX('Energy Prices'!$F$26:$CJ$31,MATCH($B132,'Energy Prices'!$C$26:$C$31,0),MATCH(Calc_BAT!AM$6,'Energy Prices'!$F$11:$CJ$11,0))/100000,0)</f>
        <v>0</v>
      </c>
      <c r="AN132" s="61">
        <f>IFERROR('Data Input - BAT'!AR88*INDEX('Energy Prices'!$F$26:$CJ$31,MATCH($B132,'Energy Prices'!$C$26:$C$31,0),MATCH(Calc_BAT!AN$6,'Energy Prices'!$F$11:$CJ$11,0))/100000,0)</f>
        <v>0</v>
      </c>
      <c r="AO132" s="61">
        <f>IFERROR('Data Input - BAT'!AS88*INDEX('Energy Prices'!$F$26:$CJ$31,MATCH($B132,'Energy Prices'!$C$26:$C$31,0),MATCH(Calc_BAT!AO$6,'Energy Prices'!$F$11:$CJ$11,0))/100000,0)</f>
        <v>0</v>
      </c>
      <c r="AP132" s="61">
        <f>IFERROR('Data Input - BAT'!AT88*INDEX('Energy Prices'!$F$26:$CJ$31,MATCH($B132,'Energy Prices'!$C$26:$C$31,0),MATCH(Calc_BAT!AP$6,'Energy Prices'!$F$11:$CJ$11,0))/100000,0)</f>
        <v>0</v>
      </c>
      <c r="AQ132" s="61">
        <f>IFERROR('Data Input - BAT'!AU88*INDEX('Energy Prices'!$F$26:$CJ$31,MATCH($B132,'Energy Prices'!$C$26:$C$31,0),MATCH(Calc_BAT!AQ$6,'Energy Prices'!$F$11:$CJ$11,0))/100000,0)</f>
        <v>0</v>
      </c>
      <c r="AR132" s="61">
        <f>IFERROR('Data Input - BAT'!AV88*INDEX('Energy Prices'!$F$26:$CJ$31,MATCH($B132,'Energy Prices'!$C$26:$C$31,0),MATCH(Calc_BAT!AR$6,'Energy Prices'!$F$11:$CJ$11,0))/100000,0)</f>
        <v>0</v>
      </c>
      <c r="AS132" s="61">
        <f>IFERROR('Data Input - BAT'!AW88*INDEX('Energy Prices'!$F$26:$CJ$31,MATCH($B132,'Energy Prices'!$C$26:$C$31,0),MATCH(Calc_BAT!AS$6,'Energy Prices'!$F$11:$CJ$11,0))/100000,0)</f>
        <v>0</v>
      </c>
      <c r="AT132" s="61">
        <f>IFERROR('Data Input - BAT'!AX88*INDEX('Energy Prices'!$F$26:$CJ$31,MATCH($B132,'Energy Prices'!$C$26:$C$31,0),MATCH(Calc_BAT!AT$6,'Energy Prices'!$F$11:$CJ$11,0))/100000,0)</f>
        <v>0</v>
      </c>
      <c r="AU132" s="61">
        <f>IFERROR('Data Input - BAT'!AY88*INDEX('Energy Prices'!$F$26:$CJ$31,MATCH($B132,'Energy Prices'!$C$26:$C$31,0),MATCH(Calc_BAT!AU$6,'Energy Prices'!$F$11:$CJ$11,0))/100000,0)</f>
        <v>0</v>
      </c>
      <c r="AV132" s="61">
        <f>IFERROR('Data Input - BAT'!AZ88*INDEX('Energy Prices'!$F$26:$CJ$31,MATCH($B132,'Energy Prices'!$C$26:$C$31,0),MATCH(Calc_BAT!AV$6,'Energy Prices'!$F$11:$CJ$11,0))/100000,0)</f>
        <v>0</v>
      </c>
      <c r="AW132" s="61">
        <f>IFERROR('Data Input - BAT'!BA88*INDEX('Energy Prices'!$F$26:$CJ$31,MATCH($B132,'Energy Prices'!$C$26:$C$31,0),MATCH(Calc_BAT!AW$6,'Energy Prices'!$F$11:$CJ$11,0))/100000,0)</f>
        <v>0</v>
      </c>
      <c r="AX132" s="61">
        <f>IFERROR('Data Input - BAT'!BB88*INDEX('Energy Prices'!$F$26:$CJ$31,MATCH($B132,'Energy Prices'!$C$26:$C$31,0),MATCH(Calc_BAT!AX$6,'Energy Prices'!$F$11:$CJ$11,0))/100000,0)</f>
        <v>0</v>
      </c>
      <c r="AY132" s="61">
        <f>IFERROR('Data Input - BAT'!BC88*INDEX('Energy Prices'!$F$26:$CJ$31,MATCH($B132,'Energy Prices'!$C$26:$C$31,0),MATCH(Calc_BAT!AY$6,'Energy Prices'!$F$11:$CJ$11,0))/100000,0)</f>
        <v>0</v>
      </c>
      <c r="AZ132" s="61">
        <f>IFERROR('Data Input - BAT'!BD88*INDEX('Energy Prices'!$F$26:$CJ$31,MATCH($B132,'Energy Prices'!$C$26:$C$31,0),MATCH(Calc_BAT!AZ$6,'Energy Prices'!$F$11:$CJ$11,0))/100000,0)</f>
        <v>0</v>
      </c>
      <c r="BA132" s="61">
        <f>IFERROR('Data Input - BAT'!BE88*INDEX('Energy Prices'!$F$26:$CJ$31,MATCH($B132,'Energy Prices'!$C$26:$C$31,0),MATCH(Calc_BAT!BA$6,'Energy Prices'!$F$11:$CJ$11,0))/100000,0)</f>
        <v>0</v>
      </c>
      <c r="BB132" s="61">
        <f>IFERROR('Data Input - BAT'!BF88*INDEX('Energy Prices'!$F$26:$CJ$31,MATCH($B132,'Energy Prices'!$C$26:$C$31,0),MATCH(Calc_BAT!BB$6,'Energy Prices'!$F$11:$CJ$11,0))/100000,0)</f>
        <v>0</v>
      </c>
      <c r="BC132" s="61">
        <f>IFERROR('Data Input - BAT'!BG88*INDEX('Energy Prices'!$F$26:$CJ$31,MATCH($B132,'Energy Prices'!$C$26:$C$31,0),MATCH(Calc_BAT!BC$6,'Energy Prices'!$F$11:$CJ$11,0))/100000,0)</f>
        <v>0</v>
      </c>
      <c r="BD132" s="61">
        <f>IFERROR('Data Input - BAT'!BH88*INDEX('Energy Prices'!$F$26:$CJ$31,MATCH($B132,'Energy Prices'!$C$26:$C$31,0),MATCH(Calc_BAT!BD$6,'Energy Prices'!$F$11:$CJ$11,0))/100000,0)</f>
        <v>0</v>
      </c>
      <c r="BE132" s="61">
        <f>IFERROR('Data Input - BAT'!BI88*INDEX('Energy Prices'!$F$26:$CJ$31,MATCH($B132,'Energy Prices'!$C$26:$C$31,0),MATCH(Calc_BAT!BE$6,'Energy Prices'!$F$11:$CJ$11,0))/100000,0)</f>
        <v>0</v>
      </c>
      <c r="BF132" s="61">
        <f>IFERROR('Data Input - BAT'!BJ88*INDEX('Energy Prices'!$F$26:$CJ$31,MATCH($B132,'Energy Prices'!$C$26:$C$31,0),MATCH(Calc_BAT!BF$6,'Energy Prices'!$F$11:$CJ$11,0))/100000,0)</f>
        <v>0</v>
      </c>
      <c r="BG132" s="61">
        <f>IFERROR('Data Input - BAT'!BK88*INDEX('Energy Prices'!$F$26:$CJ$31,MATCH($B132,'Energy Prices'!$C$26:$C$31,0),MATCH(Calc_BAT!BG$6,'Energy Prices'!$F$11:$CJ$11,0))/100000,0)</f>
        <v>0</v>
      </c>
      <c r="BH132" s="61">
        <f>IFERROR('Data Input - BAT'!BL88*INDEX('Energy Prices'!$F$26:$CJ$31,MATCH($B132,'Energy Prices'!$C$26:$C$31,0),MATCH(Calc_BAT!BH$6,'Energy Prices'!$F$11:$CJ$11,0))/100000,0)</f>
        <v>0</v>
      </c>
      <c r="BI132" s="61">
        <f>IFERROR('Data Input - BAT'!BM88*INDEX('Energy Prices'!$F$26:$CJ$31,MATCH($B132,'Energy Prices'!$C$26:$C$31,0),MATCH(Calc_BAT!BI$6,'Energy Prices'!$F$11:$CJ$11,0))/100000,0)</f>
        <v>0</v>
      </c>
      <c r="BJ132" s="61">
        <f>IFERROR('Data Input - BAT'!BN88*INDEX('Energy Prices'!$F$26:$CJ$31,MATCH($B132,'Energy Prices'!$C$26:$C$31,0),MATCH(Calc_BAT!BJ$6,'Energy Prices'!$F$11:$CJ$11,0))/100000,0)</f>
        <v>0</v>
      </c>
      <c r="BK132" s="61">
        <f>IFERROR('Data Input - BAT'!BO88*INDEX('Energy Prices'!$F$26:$CJ$31,MATCH($B132,'Energy Prices'!$C$26:$C$31,0),MATCH(Calc_BAT!BK$6,'Energy Prices'!$F$11:$CJ$11,0))/100000,0)</f>
        <v>0</v>
      </c>
      <c r="BL132" s="61">
        <f>IFERROR('Data Input - BAT'!BP88*INDEX('Energy Prices'!$F$26:$CJ$31,MATCH($B132,'Energy Prices'!$C$26:$C$31,0),MATCH(Calc_BAT!BL$6,'Energy Prices'!$F$11:$CJ$11,0))/100000,0)</f>
        <v>0</v>
      </c>
      <c r="BM132" s="61">
        <f>IFERROR('Data Input - BAT'!BQ88*INDEX('Energy Prices'!$F$26:$CJ$31,MATCH($B132,'Energy Prices'!$C$26:$C$31,0),MATCH(Calc_BAT!BM$6,'Energy Prices'!$F$11:$CJ$11,0))/100000,0)</f>
        <v>0</v>
      </c>
      <c r="BN132" s="61">
        <f>IFERROR('Data Input - BAT'!BR88*INDEX('Energy Prices'!$F$26:$CJ$31,MATCH($B132,'Energy Prices'!$C$26:$C$31,0),MATCH(Calc_BAT!BN$6,'Energy Prices'!$F$11:$CJ$11,0))/100000,0)</f>
        <v>0</v>
      </c>
      <c r="BO132" s="61">
        <f>IFERROR('Data Input - BAT'!BS88*INDEX('Energy Prices'!$F$26:$CJ$31,MATCH($B132,'Energy Prices'!$C$26:$C$31,0),MATCH(Calc_BAT!BO$6,'Energy Prices'!$F$11:$CJ$11,0))/100000,0)</f>
        <v>0</v>
      </c>
      <c r="BP132" s="61">
        <f>IFERROR('Data Input - BAT'!BT88*INDEX('Energy Prices'!$F$26:$CJ$31,MATCH($B132,'Energy Prices'!$C$26:$C$31,0),MATCH(Calc_BAT!BP$6,'Energy Prices'!$F$11:$CJ$11,0))/100000,0)</f>
        <v>0</v>
      </c>
      <c r="BQ132" s="61">
        <f>IFERROR('Data Input - BAT'!BU88*INDEX('Energy Prices'!$F$26:$CJ$31,MATCH($B132,'Energy Prices'!$C$26:$C$31,0),MATCH(Calc_BAT!BQ$6,'Energy Prices'!$F$11:$CJ$11,0))/100000,0)</f>
        <v>0</v>
      </c>
      <c r="BR132" s="61">
        <f>IFERROR('Data Input - BAT'!BV88*INDEX('Energy Prices'!$F$26:$CJ$31,MATCH($B132,'Energy Prices'!$C$26:$C$31,0),MATCH(Calc_BAT!BR$6,'Energy Prices'!$F$11:$CJ$11,0))/100000,0)</f>
        <v>0</v>
      </c>
      <c r="BS132" s="61">
        <f>IFERROR('Data Input - BAT'!BW88*INDEX('Energy Prices'!$F$26:$CJ$31,MATCH($B132,'Energy Prices'!$C$26:$C$31,0),MATCH(Calc_BAT!BS$6,'Energy Prices'!$F$11:$CJ$11,0))/100000,0)</f>
        <v>0</v>
      </c>
      <c r="BT132" s="61">
        <f>IFERROR('Data Input - BAT'!BX88*INDEX('Energy Prices'!$F$26:$CJ$31,MATCH($B132,'Energy Prices'!$C$26:$C$31,0),MATCH(Calc_BAT!BT$6,'Energy Prices'!$F$11:$CJ$11,0))/100000,0)</f>
        <v>0</v>
      </c>
      <c r="BU132" s="61">
        <f>IFERROR('Data Input - BAT'!BY88*INDEX('Energy Prices'!$F$26:$CJ$31,MATCH($B132,'Energy Prices'!$C$26:$C$31,0),MATCH(Calc_BAT!BU$6,'Energy Prices'!$F$11:$CJ$11,0))/100000,0)</f>
        <v>0</v>
      </c>
      <c r="BV132" s="61">
        <f>IFERROR('Data Input - BAT'!BZ88*INDEX('Energy Prices'!$F$26:$CJ$31,MATCH($B132,'Energy Prices'!$C$26:$C$31,0),MATCH(Calc_BAT!BV$6,'Energy Prices'!$F$11:$CJ$11,0))/100000,0)</f>
        <v>0</v>
      </c>
      <c r="BW132" s="61">
        <f>IFERROR('Data Input - BAT'!CA88*INDEX('Energy Prices'!$F$26:$CJ$31,MATCH($B132,'Energy Prices'!$C$26:$C$31,0),MATCH(Calc_BAT!BW$6,'Energy Prices'!$F$11:$CJ$11,0))/100000,0)</f>
        <v>0</v>
      </c>
      <c r="BX132" s="61">
        <f>IFERROR('Data Input - BAT'!CB88*INDEX('Energy Prices'!$F$26:$CJ$31,MATCH($B132,'Energy Prices'!$C$26:$C$31,0),MATCH(Calc_BAT!BX$6,'Energy Prices'!$F$11:$CJ$11,0))/100000,0)</f>
        <v>0</v>
      </c>
      <c r="BY132" s="61">
        <f>IFERROR('Data Input - BAT'!CC88*INDEX('Energy Prices'!$F$26:$CJ$31,MATCH($B132,'Energy Prices'!$C$26:$C$31,0),MATCH(Calc_BAT!BY$6,'Energy Prices'!$F$11:$CJ$11,0))/100000,0)</f>
        <v>0</v>
      </c>
      <c r="BZ132" s="61">
        <f>IFERROR('Data Input - BAT'!CD88*INDEX('Energy Prices'!$F$26:$CJ$31,MATCH($B132,'Energy Prices'!$C$26:$C$31,0),MATCH(Calc_BAT!BZ$6,'Energy Prices'!$F$11:$CJ$11,0))/100000,0)</f>
        <v>0</v>
      </c>
      <c r="CA132" s="61">
        <f>IFERROR('Data Input - BAT'!CE88*INDEX('Energy Prices'!$F$26:$CJ$31,MATCH($B132,'Energy Prices'!$C$26:$C$31,0),MATCH(Calc_BAT!CA$6,'Energy Prices'!$F$11:$CJ$11,0))/100000,0)</f>
        <v>0</v>
      </c>
      <c r="CB132" s="61">
        <f>IFERROR('Data Input - BAT'!CF88*INDEX('Energy Prices'!$F$26:$CJ$31,MATCH($B132,'Energy Prices'!$C$26:$C$31,0),MATCH(Calc_BAT!CB$6,'Energy Prices'!$F$11:$CJ$11,0))/100000,0)</f>
        <v>0</v>
      </c>
      <c r="CC132" s="61">
        <f>IFERROR('Data Input - BAT'!CG88*INDEX('Energy Prices'!$F$26:$CJ$31,MATCH($B132,'Energy Prices'!$C$26:$C$31,0),MATCH(Calc_BAT!CC$6,'Energy Prices'!$F$11:$CJ$11,0))/100000,0)</f>
        <v>0</v>
      </c>
      <c r="CD132" s="61">
        <f>IFERROR('Data Input - BAT'!CH88*INDEX('Energy Prices'!$F$26:$CJ$31,MATCH($B132,'Energy Prices'!$C$26:$C$31,0),MATCH(Calc_BAT!CD$6,'Energy Prices'!$F$11:$CJ$11,0))/100000,0)</f>
        <v>0</v>
      </c>
      <c r="CE132" s="61">
        <f>IFERROR('Data Input - BAT'!CI88*INDEX('Energy Prices'!$F$26:$CJ$31,MATCH($B132,'Energy Prices'!$C$26:$C$31,0),MATCH(Calc_BAT!CE$6,'Energy Prices'!$F$11:$CJ$11,0))/100000,0)</f>
        <v>0</v>
      </c>
      <c r="CF132" s="61">
        <f>IFERROR('Data Input - BAT'!CJ88*INDEX('Energy Prices'!$F$26:$CJ$31,MATCH($B132,'Energy Prices'!$C$26:$C$31,0),MATCH(Calc_BAT!CF$6,'Energy Prices'!$F$11:$CJ$11,0))/100000,0)</f>
        <v>0</v>
      </c>
      <c r="CG132" s="61">
        <f>IFERROR('Data Input - BAT'!CK88*INDEX('Energy Prices'!$F$26:$CJ$31,MATCH($B132,'Energy Prices'!$C$26:$C$31,0),MATCH(Calc_BAT!CG$6,'Energy Prices'!$F$11:$CJ$11,0))/100000,0)</f>
        <v>0</v>
      </c>
      <c r="CH132" s="61">
        <f>IFERROR('Data Input - BAT'!CL88*INDEX('Energy Prices'!$F$26:$CJ$31,MATCH($B132,'Energy Prices'!$C$26:$C$31,0),MATCH(Calc_BAT!CH$6,'Energy Prices'!$F$11:$CJ$11,0))/100000,0)</f>
        <v>0</v>
      </c>
      <c r="CI132" s="61">
        <f>IFERROR('Data Input - BAT'!CM88*INDEX('Energy Prices'!$F$26:$CJ$31,MATCH($B132,'Energy Prices'!$C$26:$C$31,0),MATCH(Calc_BAT!CI$6,'Energy Prices'!$F$11:$CJ$11,0))/100000,0)</f>
        <v>0</v>
      </c>
      <c r="CJ132" s="61">
        <f>IFERROR('Data Input - BAT'!CN88*INDEX('Energy Prices'!$F$26:$CJ$31,MATCH($B132,'Energy Prices'!$C$26:$C$31,0),MATCH(Calc_BAT!CJ$6,'Energy Prices'!$F$11:$CJ$11,0))/100000,0)</f>
        <v>0</v>
      </c>
      <c r="CK132" s="61">
        <f>IFERROR('Data Input - BAT'!CO88*INDEX('Energy Prices'!$F$26:$CJ$31,MATCH($B132,'Energy Prices'!$C$26:$C$31,0),MATCH(Calc_BAT!CK$6,'Energy Prices'!$F$11:$CJ$11,0))/100000,0)</f>
        <v>0</v>
      </c>
      <c r="CL132" s="61">
        <f>IFERROR('Data Input - BAT'!CP88*INDEX('Energy Prices'!$F$26:$CJ$31,MATCH($B132,'Energy Prices'!$C$26:$C$31,0),MATCH(Calc_BAT!CL$6,'Energy Prices'!$F$11:$CJ$11,0))/100000,0)</f>
        <v>0</v>
      </c>
      <c r="CM132" s="61">
        <f>IFERROR('Data Input - BAT'!CQ88*INDEX('Energy Prices'!$F$26:$CJ$31,MATCH($B132,'Energy Prices'!$C$26:$C$31,0),MATCH(Calc_BAT!CM$6,'Energy Prices'!$F$11:$CJ$11,0))/100000,0)</f>
        <v>0</v>
      </c>
      <c r="CN132" s="61">
        <f>IFERROR('Data Input - BAT'!CR88*INDEX('Energy Prices'!$F$26:$CJ$31,MATCH($B132,'Energy Prices'!$C$26:$C$31,0),MATCH(Calc_BAT!CN$6,'Energy Prices'!$F$11:$CJ$11,0))/100000,0)</f>
        <v>0</v>
      </c>
      <c r="CO132" s="61">
        <f>IFERROR('Data Input - BAT'!CS88*INDEX('Energy Prices'!$F$26:$CJ$31,MATCH($B132,'Energy Prices'!$C$26:$C$31,0),MATCH(Calc_BAT!CO$6,'Energy Prices'!$F$11:$CJ$11,0))/100000,0)</f>
        <v>0</v>
      </c>
      <c r="CP132" s="61">
        <f>IFERROR('Data Input - BAT'!CT88*INDEX('Energy Prices'!$F$26:$CJ$31,MATCH($B132,'Energy Prices'!$C$26:$C$31,0),MATCH(Calc_BAT!CP$6,'Energy Prices'!$F$11:$CJ$11,0))/100000,0)</f>
        <v>0</v>
      </c>
      <c r="CQ132" s="61">
        <f>IFERROR('Data Input - BAT'!CU88*INDEX('Energy Prices'!$F$26:$CJ$31,MATCH($B132,'Energy Prices'!$C$26:$C$31,0),MATCH(Calc_BAT!CQ$6,'Energy Prices'!$F$11:$CJ$11,0))/100000,0)</f>
        <v>0</v>
      </c>
      <c r="CR132" s="61">
        <f>IFERROR('Data Input - BAT'!CV88*INDEX('Energy Prices'!$F$26:$CJ$31,MATCH($B132,'Energy Prices'!$C$26:$C$31,0),MATCH(Calc_BAT!CR$6,'Energy Prices'!$F$11:$CJ$11,0))/100000,0)</f>
        <v>0</v>
      </c>
      <c r="CS132" s="61">
        <f>IFERROR('Data Input - BAT'!CW88*INDEX('Energy Prices'!$F$26:$CJ$31,MATCH($B132,'Energy Prices'!$C$26:$C$31,0),MATCH(Calc_BAT!CS$6,'Energy Prices'!$F$11:$CJ$11,0))/100000,0)</f>
        <v>0</v>
      </c>
      <c r="CT132" s="61">
        <f>IFERROR('Data Input - BAT'!CX88*INDEX('Energy Prices'!$F$26:$CJ$31,MATCH($B132,'Energy Prices'!$C$26:$C$31,0),MATCH(Calc_BAT!CT$6,'Energy Prices'!$F$11:$CJ$11,0))/100000,0)</f>
        <v>0</v>
      </c>
      <c r="CU132" s="61">
        <f>IFERROR('Data Input - BAT'!CY88*INDEX('Energy Prices'!$F$26:$CJ$31,MATCH($B132,'Energy Prices'!$C$26:$C$31,0),MATCH(Calc_BAT!CU$6,'Energy Prices'!$F$11:$CJ$11,0))/100000,0)</f>
        <v>0</v>
      </c>
      <c r="CV132" s="61">
        <f>IFERROR('Data Input - BAT'!CZ88*INDEX('Energy Prices'!$F$26:$CJ$31,MATCH($B132,'Energy Prices'!$C$26:$C$31,0),MATCH(Calc_BAT!CV$6,'Energy Prices'!$F$11:$CJ$11,0))/100000,0)</f>
        <v>0</v>
      </c>
      <c r="CW132" s="61">
        <f>IFERROR('Data Input - BAT'!DA88*INDEX('Energy Prices'!$F$26:$CJ$31,MATCH($B132,'Energy Prices'!$C$26:$C$31,0),MATCH(Calc_BAT!CW$6,'Energy Prices'!$F$11:$CJ$11,0))/100000,0)</f>
        <v>0</v>
      </c>
      <c r="CX132" s="61">
        <f>IFERROR('Data Input - BAT'!DB88*INDEX('Energy Prices'!$F$26:$CJ$31,MATCH($B132,'Energy Prices'!$C$26:$C$31,0),MATCH(Calc_BAT!CX$6,'Energy Prices'!$F$11:$CJ$11,0))/100000,0)</f>
        <v>0</v>
      </c>
      <c r="CY132" s="61">
        <f>IFERROR('Data Input - BAT'!DC88*INDEX('Energy Prices'!$F$26:$CJ$31,MATCH($B132,'Energy Prices'!$C$26:$C$31,0),MATCH(Calc_BAT!CY$6,'Energy Prices'!$F$11:$CJ$11,0))/100000,0)</f>
        <v>0</v>
      </c>
      <c r="CZ132" s="391"/>
    </row>
    <row r="133" spans="2:104" x14ac:dyDescent="0.25">
      <c r="B133" s="393" t="s">
        <v>401</v>
      </c>
      <c r="C133" s="9" t="s">
        <v>1117</v>
      </c>
      <c r="D133" s="61">
        <f>IFERROR('Data Input - BAT'!H89*INDEX('Energy Prices'!$F$26:$CJ$31,MATCH($B133,'Energy Prices'!$C$26:$C$31,0),MATCH(Calc_BAT!D$6,'Energy Prices'!$F$11:$CJ$11,0))/100000,0)</f>
        <v>0</v>
      </c>
      <c r="E133" s="61">
        <f>IFERROR('Data Input - BAT'!I89*INDEX('Energy Prices'!$F$26:$CJ$31,MATCH($B133,'Energy Prices'!$C$26:$C$31,0),MATCH(Calc_BAT!E$6,'Energy Prices'!$F$11:$CJ$11,0))/100000,0)</f>
        <v>0</v>
      </c>
      <c r="F133" s="61">
        <f>IFERROR('Data Input - BAT'!J89*INDEX('Energy Prices'!$F$26:$CJ$31,MATCH($B133,'Energy Prices'!$C$26:$C$31,0),MATCH(Calc_BAT!F$6,'Energy Prices'!$F$11:$CJ$11,0))/100000,0)</f>
        <v>0</v>
      </c>
      <c r="G133" s="61">
        <f>IFERROR('Data Input - BAT'!K89*INDEX('Energy Prices'!$F$26:$CJ$31,MATCH($B133,'Energy Prices'!$C$26:$C$31,0),MATCH(Calc_BAT!G$6,'Energy Prices'!$F$11:$CJ$11,0))/100000,0)</f>
        <v>0</v>
      </c>
      <c r="H133" s="61">
        <f>IFERROR('Data Input - BAT'!L89*INDEX('Energy Prices'!$F$26:$CJ$31,MATCH($B133,'Energy Prices'!$C$26:$C$31,0),MATCH(Calc_BAT!H$6,'Energy Prices'!$F$11:$CJ$11,0))/100000,0)</f>
        <v>0</v>
      </c>
      <c r="I133" s="61">
        <f>IFERROR('Data Input - BAT'!M89*INDEX('Energy Prices'!$F$26:$CJ$31,MATCH($B133,'Energy Prices'!$C$26:$C$31,0),MATCH(Calc_BAT!I$6,'Energy Prices'!$F$11:$CJ$11,0))/100000,0)</f>
        <v>0</v>
      </c>
      <c r="J133" s="61">
        <f>IFERROR('Data Input - BAT'!N89*INDEX('Energy Prices'!$F$26:$CJ$31,MATCH($B133,'Energy Prices'!$C$26:$C$31,0),MATCH(Calc_BAT!J$6,'Energy Prices'!$F$11:$CJ$11,0))/100000,0)</f>
        <v>0</v>
      </c>
      <c r="K133" s="61">
        <f>IFERROR('Data Input - BAT'!O89*INDEX('Energy Prices'!$F$26:$CJ$31,MATCH($B133,'Energy Prices'!$C$26:$C$31,0),MATCH(Calc_BAT!K$6,'Energy Prices'!$F$11:$CJ$11,0))/100000,0)</f>
        <v>0</v>
      </c>
      <c r="L133" s="61">
        <f>IFERROR('Data Input - BAT'!P89*INDEX('Energy Prices'!$F$26:$CJ$31,MATCH($B133,'Energy Prices'!$C$26:$C$31,0),MATCH(Calc_BAT!L$6,'Energy Prices'!$F$11:$CJ$11,0))/100000,0)</f>
        <v>0</v>
      </c>
      <c r="M133" s="61">
        <f>IFERROR('Data Input - BAT'!Q89*INDEX('Energy Prices'!$F$26:$CJ$31,MATCH($B133,'Energy Prices'!$C$26:$C$31,0),MATCH(Calc_BAT!M$6,'Energy Prices'!$F$11:$CJ$11,0))/100000,0)</f>
        <v>0</v>
      </c>
      <c r="N133" s="61">
        <f>IFERROR('Data Input - BAT'!R89*INDEX('Energy Prices'!$F$26:$CJ$31,MATCH($B133,'Energy Prices'!$C$26:$C$31,0),MATCH(Calc_BAT!N$6,'Energy Prices'!$F$11:$CJ$11,0))/100000,0)</f>
        <v>0</v>
      </c>
      <c r="O133" s="61">
        <f>IFERROR('Data Input - BAT'!S89*INDEX('Energy Prices'!$F$26:$CJ$31,MATCH($B133,'Energy Prices'!$C$26:$C$31,0),MATCH(Calc_BAT!O$6,'Energy Prices'!$F$11:$CJ$11,0))/100000,0)</f>
        <v>0</v>
      </c>
      <c r="P133" s="61">
        <f>IFERROR('Data Input - BAT'!T89*INDEX('Energy Prices'!$F$26:$CJ$31,MATCH($B133,'Energy Prices'!$C$26:$C$31,0),MATCH(Calc_BAT!P$6,'Energy Prices'!$F$11:$CJ$11,0))/100000,0)</f>
        <v>0</v>
      </c>
      <c r="Q133" s="61">
        <f>IFERROR('Data Input - BAT'!U89*INDEX('Energy Prices'!$F$26:$CJ$31,MATCH($B133,'Energy Prices'!$C$26:$C$31,0),MATCH(Calc_BAT!Q$6,'Energy Prices'!$F$11:$CJ$11,0))/100000,0)</f>
        <v>0</v>
      </c>
      <c r="R133" s="61">
        <f>IFERROR('Data Input - BAT'!V89*INDEX('Energy Prices'!$F$26:$CJ$31,MATCH($B133,'Energy Prices'!$C$26:$C$31,0),MATCH(Calc_BAT!R$6,'Energy Prices'!$F$11:$CJ$11,0))/100000,0)</f>
        <v>0</v>
      </c>
      <c r="S133" s="61">
        <f>IFERROR('Data Input - BAT'!W89*INDEX('Energy Prices'!$F$26:$CJ$31,MATCH($B133,'Energy Prices'!$C$26:$C$31,0),MATCH(Calc_BAT!S$6,'Energy Prices'!$F$11:$CJ$11,0))/100000,0)</f>
        <v>0</v>
      </c>
      <c r="T133" s="61">
        <f>IFERROR('Data Input - BAT'!X89*INDEX('Energy Prices'!$F$26:$CJ$31,MATCH($B133,'Energy Prices'!$C$26:$C$31,0),MATCH(Calc_BAT!T$6,'Energy Prices'!$F$11:$CJ$11,0))/100000,0)</f>
        <v>0</v>
      </c>
      <c r="U133" s="61">
        <f>IFERROR('Data Input - BAT'!Y89*INDEX('Energy Prices'!$F$26:$CJ$31,MATCH($B133,'Energy Prices'!$C$26:$C$31,0),MATCH(Calc_BAT!U$6,'Energy Prices'!$F$11:$CJ$11,0))/100000,0)</f>
        <v>0</v>
      </c>
      <c r="V133" s="61">
        <f>IFERROR('Data Input - BAT'!Z89*INDEX('Energy Prices'!$F$26:$CJ$31,MATCH($B133,'Energy Prices'!$C$26:$C$31,0),MATCH(Calc_BAT!V$6,'Energy Prices'!$F$11:$CJ$11,0))/100000,0)</f>
        <v>0</v>
      </c>
      <c r="W133" s="61">
        <f>IFERROR('Data Input - BAT'!AA89*INDEX('Energy Prices'!$F$26:$CJ$31,MATCH($B133,'Energy Prices'!$C$26:$C$31,0),MATCH(Calc_BAT!W$6,'Energy Prices'!$F$11:$CJ$11,0))/100000,0)</f>
        <v>0</v>
      </c>
      <c r="X133" s="61">
        <f>IFERROR('Data Input - BAT'!AB89*INDEX('Energy Prices'!$F$26:$CJ$31,MATCH($B133,'Energy Prices'!$C$26:$C$31,0),MATCH(Calc_BAT!X$6,'Energy Prices'!$F$11:$CJ$11,0))/100000,0)</f>
        <v>0</v>
      </c>
      <c r="Y133" s="61">
        <f>IFERROR('Data Input - BAT'!AC89*INDEX('Energy Prices'!$F$26:$CJ$31,MATCH($B133,'Energy Prices'!$C$26:$C$31,0),MATCH(Calc_BAT!Y$6,'Energy Prices'!$F$11:$CJ$11,0))/100000,0)</f>
        <v>0</v>
      </c>
      <c r="Z133" s="61">
        <f>IFERROR('Data Input - BAT'!AD89*INDEX('Energy Prices'!$F$26:$CJ$31,MATCH($B133,'Energy Prices'!$C$26:$C$31,0),MATCH(Calc_BAT!Z$6,'Energy Prices'!$F$11:$CJ$11,0))/100000,0)</f>
        <v>0</v>
      </c>
      <c r="AA133" s="61">
        <f>IFERROR('Data Input - BAT'!AE89*INDEX('Energy Prices'!$F$26:$CJ$31,MATCH($B133,'Energy Prices'!$C$26:$C$31,0),MATCH(Calc_BAT!AA$6,'Energy Prices'!$F$11:$CJ$11,0))/100000,0)</f>
        <v>0</v>
      </c>
      <c r="AB133" s="61">
        <f>IFERROR('Data Input - BAT'!AF89*INDEX('Energy Prices'!$F$26:$CJ$31,MATCH($B133,'Energy Prices'!$C$26:$C$31,0),MATCH(Calc_BAT!AB$6,'Energy Prices'!$F$11:$CJ$11,0))/100000,0)</f>
        <v>0</v>
      </c>
      <c r="AC133" s="61">
        <f>IFERROR('Data Input - BAT'!AG89*INDEX('Energy Prices'!$F$26:$CJ$31,MATCH($B133,'Energy Prices'!$C$26:$C$31,0),MATCH(Calc_BAT!AC$6,'Energy Prices'!$F$11:$CJ$11,0))/100000,0)</f>
        <v>0</v>
      </c>
      <c r="AD133" s="61">
        <f>IFERROR('Data Input - BAT'!AH89*INDEX('Energy Prices'!$F$26:$CJ$31,MATCH($B133,'Energy Prices'!$C$26:$C$31,0),MATCH(Calc_BAT!AD$6,'Energy Prices'!$F$11:$CJ$11,0))/100000,0)</f>
        <v>0</v>
      </c>
      <c r="AE133" s="61">
        <f>IFERROR('Data Input - BAT'!AI89*INDEX('Energy Prices'!$F$26:$CJ$31,MATCH($B133,'Energy Prices'!$C$26:$C$31,0),MATCH(Calc_BAT!AE$6,'Energy Prices'!$F$11:$CJ$11,0))/100000,0)</f>
        <v>0</v>
      </c>
      <c r="AF133" s="61">
        <f>IFERROR('Data Input - BAT'!AJ89*INDEX('Energy Prices'!$F$26:$CJ$31,MATCH($B133,'Energy Prices'!$C$26:$C$31,0),MATCH(Calc_BAT!AF$6,'Energy Prices'!$F$11:$CJ$11,0))/100000,0)</f>
        <v>0</v>
      </c>
      <c r="AG133" s="61">
        <f>IFERROR('Data Input - BAT'!AK89*INDEX('Energy Prices'!$F$26:$CJ$31,MATCH($B133,'Energy Prices'!$C$26:$C$31,0),MATCH(Calc_BAT!AG$6,'Energy Prices'!$F$11:$CJ$11,0))/100000,0)</f>
        <v>0</v>
      </c>
      <c r="AH133" s="61">
        <f>IFERROR('Data Input - BAT'!AL89*INDEX('Energy Prices'!$F$26:$CJ$31,MATCH($B133,'Energy Prices'!$C$26:$C$31,0),MATCH(Calc_BAT!AH$6,'Energy Prices'!$F$11:$CJ$11,0))/100000,0)</f>
        <v>0</v>
      </c>
      <c r="AI133" s="61">
        <f>IFERROR('Data Input - BAT'!AM89*INDEX('Energy Prices'!$F$26:$CJ$31,MATCH($B133,'Energy Prices'!$C$26:$C$31,0),MATCH(Calc_BAT!AI$6,'Energy Prices'!$F$11:$CJ$11,0))/100000,0)</f>
        <v>0</v>
      </c>
      <c r="AJ133" s="61">
        <f>IFERROR('Data Input - BAT'!AN89*INDEX('Energy Prices'!$F$26:$CJ$31,MATCH($B133,'Energy Prices'!$C$26:$C$31,0),MATCH(Calc_BAT!AJ$6,'Energy Prices'!$F$11:$CJ$11,0))/100000,0)</f>
        <v>0</v>
      </c>
      <c r="AK133" s="61">
        <f>IFERROR('Data Input - BAT'!AO89*INDEX('Energy Prices'!$F$26:$CJ$31,MATCH($B133,'Energy Prices'!$C$26:$C$31,0),MATCH(Calc_BAT!AK$6,'Energy Prices'!$F$11:$CJ$11,0))/100000,0)</f>
        <v>0</v>
      </c>
      <c r="AL133" s="61">
        <f>IFERROR('Data Input - BAT'!AP89*INDEX('Energy Prices'!$F$26:$CJ$31,MATCH($B133,'Energy Prices'!$C$26:$C$31,0),MATCH(Calc_BAT!AL$6,'Energy Prices'!$F$11:$CJ$11,0))/100000,0)</f>
        <v>0</v>
      </c>
      <c r="AM133" s="61">
        <f>IFERROR('Data Input - BAT'!AQ89*INDEX('Energy Prices'!$F$26:$CJ$31,MATCH($B133,'Energy Prices'!$C$26:$C$31,0),MATCH(Calc_BAT!AM$6,'Energy Prices'!$F$11:$CJ$11,0))/100000,0)</f>
        <v>0</v>
      </c>
      <c r="AN133" s="61">
        <f>IFERROR('Data Input - BAT'!AR89*INDEX('Energy Prices'!$F$26:$CJ$31,MATCH($B133,'Energy Prices'!$C$26:$C$31,0),MATCH(Calc_BAT!AN$6,'Energy Prices'!$F$11:$CJ$11,0))/100000,0)</f>
        <v>0</v>
      </c>
      <c r="AO133" s="61">
        <f>IFERROR('Data Input - BAT'!AS89*INDEX('Energy Prices'!$F$26:$CJ$31,MATCH($B133,'Energy Prices'!$C$26:$C$31,0),MATCH(Calc_BAT!AO$6,'Energy Prices'!$F$11:$CJ$11,0))/100000,0)</f>
        <v>0</v>
      </c>
      <c r="AP133" s="61">
        <f>IFERROR('Data Input - BAT'!AT89*INDEX('Energy Prices'!$F$26:$CJ$31,MATCH($B133,'Energy Prices'!$C$26:$C$31,0),MATCH(Calc_BAT!AP$6,'Energy Prices'!$F$11:$CJ$11,0))/100000,0)</f>
        <v>0</v>
      </c>
      <c r="AQ133" s="61">
        <f>IFERROR('Data Input - BAT'!AU89*INDEX('Energy Prices'!$F$26:$CJ$31,MATCH($B133,'Energy Prices'!$C$26:$C$31,0),MATCH(Calc_BAT!AQ$6,'Energy Prices'!$F$11:$CJ$11,0))/100000,0)</f>
        <v>0</v>
      </c>
      <c r="AR133" s="61">
        <f>IFERROR('Data Input - BAT'!AV89*INDEX('Energy Prices'!$F$26:$CJ$31,MATCH($B133,'Energy Prices'!$C$26:$C$31,0),MATCH(Calc_BAT!AR$6,'Energy Prices'!$F$11:$CJ$11,0))/100000,0)</f>
        <v>0</v>
      </c>
      <c r="AS133" s="61">
        <f>IFERROR('Data Input - BAT'!AW89*INDEX('Energy Prices'!$F$26:$CJ$31,MATCH($B133,'Energy Prices'!$C$26:$C$31,0),MATCH(Calc_BAT!AS$6,'Energy Prices'!$F$11:$CJ$11,0))/100000,0)</f>
        <v>0</v>
      </c>
      <c r="AT133" s="61">
        <f>IFERROR('Data Input - BAT'!AX89*INDEX('Energy Prices'!$F$26:$CJ$31,MATCH($B133,'Energy Prices'!$C$26:$C$31,0),MATCH(Calc_BAT!AT$6,'Energy Prices'!$F$11:$CJ$11,0))/100000,0)</f>
        <v>0</v>
      </c>
      <c r="AU133" s="61">
        <f>IFERROR('Data Input - BAT'!AY89*INDEX('Energy Prices'!$F$26:$CJ$31,MATCH($B133,'Energy Prices'!$C$26:$C$31,0),MATCH(Calc_BAT!AU$6,'Energy Prices'!$F$11:$CJ$11,0))/100000,0)</f>
        <v>0</v>
      </c>
      <c r="AV133" s="61">
        <f>IFERROR('Data Input - BAT'!AZ89*INDEX('Energy Prices'!$F$26:$CJ$31,MATCH($B133,'Energy Prices'!$C$26:$C$31,0),MATCH(Calc_BAT!AV$6,'Energy Prices'!$F$11:$CJ$11,0))/100000,0)</f>
        <v>0</v>
      </c>
      <c r="AW133" s="61">
        <f>IFERROR('Data Input - BAT'!BA89*INDEX('Energy Prices'!$F$26:$CJ$31,MATCH($B133,'Energy Prices'!$C$26:$C$31,0),MATCH(Calc_BAT!AW$6,'Energy Prices'!$F$11:$CJ$11,0))/100000,0)</f>
        <v>0</v>
      </c>
      <c r="AX133" s="61">
        <f>IFERROR('Data Input - BAT'!BB89*INDEX('Energy Prices'!$F$26:$CJ$31,MATCH($B133,'Energy Prices'!$C$26:$C$31,0),MATCH(Calc_BAT!AX$6,'Energy Prices'!$F$11:$CJ$11,0))/100000,0)</f>
        <v>0</v>
      </c>
      <c r="AY133" s="61">
        <f>IFERROR('Data Input - BAT'!BC89*INDEX('Energy Prices'!$F$26:$CJ$31,MATCH($B133,'Energy Prices'!$C$26:$C$31,0),MATCH(Calc_BAT!AY$6,'Energy Prices'!$F$11:$CJ$11,0))/100000,0)</f>
        <v>0</v>
      </c>
      <c r="AZ133" s="61">
        <f>IFERROR('Data Input - BAT'!BD89*INDEX('Energy Prices'!$F$26:$CJ$31,MATCH($B133,'Energy Prices'!$C$26:$C$31,0),MATCH(Calc_BAT!AZ$6,'Energy Prices'!$F$11:$CJ$11,0))/100000,0)</f>
        <v>0</v>
      </c>
      <c r="BA133" s="61">
        <f>IFERROR('Data Input - BAT'!BE89*INDEX('Energy Prices'!$F$26:$CJ$31,MATCH($B133,'Energy Prices'!$C$26:$C$31,0),MATCH(Calc_BAT!BA$6,'Energy Prices'!$F$11:$CJ$11,0))/100000,0)</f>
        <v>0</v>
      </c>
      <c r="BB133" s="61">
        <f>IFERROR('Data Input - BAT'!BF89*INDEX('Energy Prices'!$F$26:$CJ$31,MATCH($B133,'Energy Prices'!$C$26:$C$31,0),MATCH(Calc_BAT!BB$6,'Energy Prices'!$F$11:$CJ$11,0))/100000,0)</f>
        <v>0</v>
      </c>
      <c r="BC133" s="61">
        <f>IFERROR('Data Input - BAT'!BG89*INDEX('Energy Prices'!$F$26:$CJ$31,MATCH($B133,'Energy Prices'!$C$26:$C$31,0),MATCH(Calc_BAT!BC$6,'Energy Prices'!$F$11:$CJ$11,0))/100000,0)</f>
        <v>0</v>
      </c>
      <c r="BD133" s="61">
        <f>IFERROR('Data Input - BAT'!BH89*INDEX('Energy Prices'!$F$26:$CJ$31,MATCH($B133,'Energy Prices'!$C$26:$C$31,0),MATCH(Calc_BAT!BD$6,'Energy Prices'!$F$11:$CJ$11,0))/100000,0)</f>
        <v>0</v>
      </c>
      <c r="BE133" s="61">
        <f>IFERROR('Data Input - BAT'!BI89*INDEX('Energy Prices'!$F$26:$CJ$31,MATCH($B133,'Energy Prices'!$C$26:$C$31,0),MATCH(Calc_BAT!BE$6,'Energy Prices'!$F$11:$CJ$11,0))/100000,0)</f>
        <v>0</v>
      </c>
      <c r="BF133" s="61">
        <f>IFERROR('Data Input - BAT'!BJ89*INDEX('Energy Prices'!$F$26:$CJ$31,MATCH($B133,'Energy Prices'!$C$26:$C$31,0),MATCH(Calc_BAT!BF$6,'Energy Prices'!$F$11:$CJ$11,0))/100000,0)</f>
        <v>0</v>
      </c>
      <c r="BG133" s="61">
        <f>IFERROR('Data Input - BAT'!BK89*INDEX('Energy Prices'!$F$26:$CJ$31,MATCH($B133,'Energy Prices'!$C$26:$C$31,0),MATCH(Calc_BAT!BG$6,'Energy Prices'!$F$11:$CJ$11,0))/100000,0)</f>
        <v>0</v>
      </c>
      <c r="BH133" s="61">
        <f>IFERROR('Data Input - BAT'!BL89*INDEX('Energy Prices'!$F$26:$CJ$31,MATCH($B133,'Energy Prices'!$C$26:$C$31,0),MATCH(Calc_BAT!BH$6,'Energy Prices'!$F$11:$CJ$11,0))/100000,0)</f>
        <v>0</v>
      </c>
      <c r="BI133" s="61">
        <f>IFERROR('Data Input - BAT'!BM89*INDEX('Energy Prices'!$F$26:$CJ$31,MATCH($B133,'Energy Prices'!$C$26:$C$31,0),MATCH(Calc_BAT!BI$6,'Energy Prices'!$F$11:$CJ$11,0))/100000,0)</f>
        <v>0</v>
      </c>
      <c r="BJ133" s="61">
        <f>IFERROR('Data Input - BAT'!BN89*INDEX('Energy Prices'!$F$26:$CJ$31,MATCH($B133,'Energy Prices'!$C$26:$C$31,0),MATCH(Calc_BAT!BJ$6,'Energy Prices'!$F$11:$CJ$11,0))/100000,0)</f>
        <v>0</v>
      </c>
      <c r="BK133" s="61">
        <f>IFERROR('Data Input - BAT'!BO89*INDEX('Energy Prices'!$F$26:$CJ$31,MATCH($B133,'Energy Prices'!$C$26:$C$31,0),MATCH(Calc_BAT!BK$6,'Energy Prices'!$F$11:$CJ$11,0))/100000,0)</f>
        <v>0</v>
      </c>
      <c r="BL133" s="61">
        <f>IFERROR('Data Input - BAT'!BP89*INDEX('Energy Prices'!$F$26:$CJ$31,MATCH($B133,'Energy Prices'!$C$26:$C$31,0),MATCH(Calc_BAT!BL$6,'Energy Prices'!$F$11:$CJ$11,0))/100000,0)</f>
        <v>0</v>
      </c>
      <c r="BM133" s="61">
        <f>IFERROR('Data Input - BAT'!BQ89*INDEX('Energy Prices'!$F$26:$CJ$31,MATCH($B133,'Energy Prices'!$C$26:$C$31,0),MATCH(Calc_BAT!BM$6,'Energy Prices'!$F$11:$CJ$11,0))/100000,0)</f>
        <v>0</v>
      </c>
      <c r="BN133" s="61">
        <f>IFERROR('Data Input - BAT'!BR89*INDEX('Energy Prices'!$F$26:$CJ$31,MATCH($B133,'Energy Prices'!$C$26:$C$31,0),MATCH(Calc_BAT!BN$6,'Energy Prices'!$F$11:$CJ$11,0))/100000,0)</f>
        <v>0</v>
      </c>
      <c r="BO133" s="61">
        <f>IFERROR('Data Input - BAT'!BS89*INDEX('Energy Prices'!$F$26:$CJ$31,MATCH($B133,'Energy Prices'!$C$26:$C$31,0),MATCH(Calc_BAT!BO$6,'Energy Prices'!$F$11:$CJ$11,0))/100000,0)</f>
        <v>0</v>
      </c>
      <c r="BP133" s="61">
        <f>IFERROR('Data Input - BAT'!BT89*INDEX('Energy Prices'!$F$26:$CJ$31,MATCH($B133,'Energy Prices'!$C$26:$C$31,0),MATCH(Calc_BAT!BP$6,'Energy Prices'!$F$11:$CJ$11,0))/100000,0)</f>
        <v>0</v>
      </c>
      <c r="BQ133" s="61">
        <f>IFERROR('Data Input - BAT'!BU89*INDEX('Energy Prices'!$F$26:$CJ$31,MATCH($B133,'Energy Prices'!$C$26:$C$31,0),MATCH(Calc_BAT!BQ$6,'Energy Prices'!$F$11:$CJ$11,0))/100000,0)</f>
        <v>0</v>
      </c>
      <c r="BR133" s="61">
        <f>IFERROR('Data Input - BAT'!BV89*INDEX('Energy Prices'!$F$26:$CJ$31,MATCH($B133,'Energy Prices'!$C$26:$C$31,0),MATCH(Calc_BAT!BR$6,'Energy Prices'!$F$11:$CJ$11,0))/100000,0)</f>
        <v>0</v>
      </c>
      <c r="BS133" s="61">
        <f>IFERROR('Data Input - BAT'!BW89*INDEX('Energy Prices'!$F$26:$CJ$31,MATCH($B133,'Energy Prices'!$C$26:$C$31,0),MATCH(Calc_BAT!BS$6,'Energy Prices'!$F$11:$CJ$11,0))/100000,0)</f>
        <v>0</v>
      </c>
      <c r="BT133" s="61">
        <f>IFERROR('Data Input - BAT'!BX89*INDEX('Energy Prices'!$F$26:$CJ$31,MATCH($B133,'Energy Prices'!$C$26:$C$31,0),MATCH(Calc_BAT!BT$6,'Energy Prices'!$F$11:$CJ$11,0))/100000,0)</f>
        <v>0</v>
      </c>
      <c r="BU133" s="61">
        <f>IFERROR('Data Input - BAT'!BY89*INDEX('Energy Prices'!$F$26:$CJ$31,MATCH($B133,'Energy Prices'!$C$26:$C$31,0),MATCH(Calc_BAT!BU$6,'Energy Prices'!$F$11:$CJ$11,0))/100000,0)</f>
        <v>0</v>
      </c>
      <c r="BV133" s="61">
        <f>IFERROR('Data Input - BAT'!BZ89*INDEX('Energy Prices'!$F$26:$CJ$31,MATCH($B133,'Energy Prices'!$C$26:$C$31,0),MATCH(Calc_BAT!BV$6,'Energy Prices'!$F$11:$CJ$11,0))/100000,0)</f>
        <v>0</v>
      </c>
      <c r="BW133" s="61">
        <f>IFERROR('Data Input - BAT'!CA89*INDEX('Energy Prices'!$F$26:$CJ$31,MATCH($B133,'Energy Prices'!$C$26:$C$31,0),MATCH(Calc_BAT!BW$6,'Energy Prices'!$F$11:$CJ$11,0))/100000,0)</f>
        <v>0</v>
      </c>
      <c r="BX133" s="61">
        <f>IFERROR('Data Input - BAT'!CB89*INDEX('Energy Prices'!$F$26:$CJ$31,MATCH($B133,'Energy Prices'!$C$26:$C$31,0),MATCH(Calc_BAT!BX$6,'Energy Prices'!$F$11:$CJ$11,0))/100000,0)</f>
        <v>0</v>
      </c>
      <c r="BY133" s="61">
        <f>IFERROR('Data Input - BAT'!CC89*INDEX('Energy Prices'!$F$26:$CJ$31,MATCH($B133,'Energy Prices'!$C$26:$C$31,0),MATCH(Calc_BAT!BY$6,'Energy Prices'!$F$11:$CJ$11,0))/100000,0)</f>
        <v>0</v>
      </c>
      <c r="BZ133" s="61">
        <f>IFERROR('Data Input - BAT'!CD89*INDEX('Energy Prices'!$F$26:$CJ$31,MATCH($B133,'Energy Prices'!$C$26:$C$31,0),MATCH(Calc_BAT!BZ$6,'Energy Prices'!$F$11:$CJ$11,0))/100000,0)</f>
        <v>0</v>
      </c>
      <c r="CA133" s="61">
        <f>IFERROR('Data Input - BAT'!CE89*INDEX('Energy Prices'!$F$26:$CJ$31,MATCH($B133,'Energy Prices'!$C$26:$C$31,0),MATCH(Calc_BAT!CA$6,'Energy Prices'!$F$11:$CJ$11,0))/100000,0)</f>
        <v>0</v>
      </c>
      <c r="CB133" s="61">
        <f>IFERROR('Data Input - BAT'!CF89*INDEX('Energy Prices'!$F$26:$CJ$31,MATCH($B133,'Energy Prices'!$C$26:$C$31,0),MATCH(Calc_BAT!CB$6,'Energy Prices'!$F$11:$CJ$11,0))/100000,0)</f>
        <v>0</v>
      </c>
      <c r="CC133" s="61">
        <f>IFERROR('Data Input - BAT'!CG89*INDEX('Energy Prices'!$F$26:$CJ$31,MATCH($B133,'Energy Prices'!$C$26:$C$31,0),MATCH(Calc_BAT!CC$6,'Energy Prices'!$F$11:$CJ$11,0))/100000,0)</f>
        <v>0</v>
      </c>
      <c r="CD133" s="61">
        <f>IFERROR('Data Input - BAT'!CH89*INDEX('Energy Prices'!$F$26:$CJ$31,MATCH($B133,'Energy Prices'!$C$26:$C$31,0),MATCH(Calc_BAT!CD$6,'Energy Prices'!$F$11:$CJ$11,0))/100000,0)</f>
        <v>0</v>
      </c>
      <c r="CE133" s="61">
        <f>IFERROR('Data Input - BAT'!CI89*INDEX('Energy Prices'!$F$26:$CJ$31,MATCH($B133,'Energy Prices'!$C$26:$C$31,0),MATCH(Calc_BAT!CE$6,'Energy Prices'!$F$11:$CJ$11,0))/100000,0)</f>
        <v>0</v>
      </c>
      <c r="CF133" s="61">
        <f>IFERROR('Data Input - BAT'!CJ89*INDEX('Energy Prices'!$F$26:$CJ$31,MATCH($B133,'Energy Prices'!$C$26:$C$31,0),MATCH(Calc_BAT!CF$6,'Energy Prices'!$F$11:$CJ$11,0))/100000,0)</f>
        <v>0</v>
      </c>
      <c r="CG133" s="61">
        <f>IFERROR('Data Input - BAT'!CK89*INDEX('Energy Prices'!$F$26:$CJ$31,MATCH($B133,'Energy Prices'!$C$26:$C$31,0),MATCH(Calc_BAT!CG$6,'Energy Prices'!$F$11:$CJ$11,0))/100000,0)</f>
        <v>0</v>
      </c>
      <c r="CH133" s="61">
        <f>IFERROR('Data Input - BAT'!CL89*INDEX('Energy Prices'!$F$26:$CJ$31,MATCH($B133,'Energy Prices'!$C$26:$C$31,0),MATCH(Calc_BAT!CH$6,'Energy Prices'!$F$11:$CJ$11,0))/100000,0)</f>
        <v>0</v>
      </c>
      <c r="CI133" s="61">
        <f>IFERROR('Data Input - BAT'!CM89*INDEX('Energy Prices'!$F$26:$CJ$31,MATCH($B133,'Energy Prices'!$C$26:$C$31,0),MATCH(Calc_BAT!CI$6,'Energy Prices'!$F$11:$CJ$11,0))/100000,0)</f>
        <v>0</v>
      </c>
      <c r="CJ133" s="61">
        <f>IFERROR('Data Input - BAT'!CN89*INDEX('Energy Prices'!$F$26:$CJ$31,MATCH($B133,'Energy Prices'!$C$26:$C$31,0),MATCH(Calc_BAT!CJ$6,'Energy Prices'!$F$11:$CJ$11,0))/100000,0)</f>
        <v>0</v>
      </c>
      <c r="CK133" s="61">
        <f>IFERROR('Data Input - BAT'!CO89*INDEX('Energy Prices'!$F$26:$CJ$31,MATCH($B133,'Energy Prices'!$C$26:$C$31,0),MATCH(Calc_BAT!CK$6,'Energy Prices'!$F$11:$CJ$11,0))/100000,0)</f>
        <v>0</v>
      </c>
      <c r="CL133" s="61">
        <f>IFERROR('Data Input - BAT'!CP89*INDEX('Energy Prices'!$F$26:$CJ$31,MATCH($B133,'Energy Prices'!$C$26:$C$31,0),MATCH(Calc_BAT!CL$6,'Energy Prices'!$F$11:$CJ$11,0))/100000,0)</f>
        <v>0</v>
      </c>
      <c r="CM133" s="61">
        <f>IFERROR('Data Input - BAT'!CQ89*INDEX('Energy Prices'!$F$26:$CJ$31,MATCH($B133,'Energy Prices'!$C$26:$C$31,0),MATCH(Calc_BAT!CM$6,'Energy Prices'!$F$11:$CJ$11,0))/100000,0)</f>
        <v>0</v>
      </c>
      <c r="CN133" s="61">
        <f>IFERROR('Data Input - BAT'!CR89*INDEX('Energy Prices'!$F$26:$CJ$31,MATCH($B133,'Energy Prices'!$C$26:$C$31,0),MATCH(Calc_BAT!CN$6,'Energy Prices'!$F$11:$CJ$11,0))/100000,0)</f>
        <v>0</v>
      </c>
      <c r="CO133" s="61">
        <f>IFERROR('Data Input - BAT'!CS89*INDEX('Energy Prices'!$F$26:$CJ$31,MATCH($B133,'Energy Prices'!$C$26:$C$31,0),MATCH(Calc_BAT!CO$6,'Energy Prices'!$F$11:$CJ$11,0))/100000,0)</f>
        <v>0</v>
      </c>
      <c r="CP133" s="61">
        <f>IFERROR('Data Input - BAT'!CT89*INDEX('Energy Prices'!$F$26:$CJ$31,MATCH($B133,'Energy Prices'!$C$26:$C$31,0),MATCH(Calc_BAT!CP$6,'Energy Prices'!$F$11:$CJ$11,0))/100000,0)</f>
        <v>0</v>
      </c>
      <c r="CQ133" s="61">
        <f>IFERROR('Data Input - BAT'!CU89*INDEX('Energy Prices'!$F$26:$CJ$31,MATCH($B133,'Energy Prices'!$C$26:$C$31,0),MATCH(Calc_BAT!CQ$6,'Energy Prices'!$F$11:$CJ$11,0))/100000,0)</f>
        <v>0</v>
      </c>
      <c r="CR133" s="61">
        <f>IFERROR('Data Input - BAT'!CV89*INDEX('Energy Prices'!$F$26:$CJ$31,MATCH($B133,'Energy Prices'!$C$26:$C$31,0),MATCH(Calc_BAT!CR$6,'Energy Prices'!$F$11:$CJ$11,0))/100000,0)</f>
        <v>0</v>
      </c>
      <c r="CS133" s="61">
        <f>IFERROR('Data Input - BAT'!CW89*INDEX('Energy Prices'!$F$26:$CJ$31,MATCH($B133,'Energy Prices'!$C$26:$C$31,0),MATCH(Calc_BAT!CS$6,'Energy Prices'!$F$11:$CJ$11,0))/100000,0)</f>
        <v>0</v>
      </c>
      <c r="CT133" s="61">
        <f>IFERROR('Data Input - BAT'!CX89*INDEX('Energy Prices'!$F$26:$CJ$31,MATCH($B133,'Energy Prices'!$C$26:$C$31,0),MATCH(Calc_BAT!CT$6,'Energy Prices'!$F$11:$CJ$11,0))/100000,0)</f>
        <v>0</v>
      </c>
      <c r="CU133" s="61">
        <f>IFERROR('Data Input - BAT'!CY89*INDEX('Energy Prices'!$F$26:$CJ$31,MATCH($B133,'Energy Prices'!$C$26:$C$31,0),MATCH(Calc_BAT!CU$6,'Energy Prices'!$F$11:$CJ$11,0))/100000,0)</f>
        <v>0</v>
      </c>
      <c r="CV133" s="61">
        <f>IFERROR('Data Input - BAT'!CZ89*INDEX('Energy Prices'!$F$26:$CJ$31,MATCH($B133,'Energy Prices'!$C$26:$C$31,0),MATCH(Calc_BAT!CV$6,'Energy Prices'!$F$11:$CJ$11,0))/100000,0)</f>
        <v>0</v>
      </c>
      <c r="CW133" s="61">
        <f>IFERROR('Data Input - BAT'!DA89*INDEX('Energy Prices'!$F$26:$CJ$31,MATCH($B133,'Energy Prices'!$C$26:$C$31,0),MATCH(Calc_BAT!CW$6,'Energy Prices'!$F$11:$CJ$11,0))/100000,0)</f>
        <v>0</v>
      </c>
      <c r="CX133" s="61">
        <f>IFERROR('Data Input - BAT'!DB89*INDEX('Energy Prices'!$F$26:$CJ$31,MATCH($B133,'Energy Prices'!$C$26:$C$31,0),MATCH(Calc_BAT!CX$6,'Energy Prices'!$F$11:$CJ$11,0))/100000,0)</f>
        <v>0</v>
      </c>
      <c r="CY133" s="61">
        <f>IFERROR('Data Input - BAT'!DC89*INDEX('Energy Prices'!$F$26:$CJ$31,MATCH($B133,'Energy Prices'!$C$26:$C$31,0),MATCH(Calc_BAT!CY$6,'Energy Prices'!$F$11:$CJ$11,0))/100000,0)</f>
        <v>0</v>
      </c>
      <c r="CZ133" s="391"/>
    </row>
    <row r="134" spans="2:104" x14ac:dyDescent="0.25">
      <c r="B134" s="392"/>
      <c r="C134" s="410"/>
      <c r="D134" s="50"/>
      <c r="E134" s="50"/>
      <c r="F134" s="50"/>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c r="CW134" s="50"/>
      <c r="CX134" s="50"/>
      <c r="CY134" s="50"/>
      <c r="CZ134" s="391"/>
    </row>
    <row r="135" spans="2:104" x14ac:dyDescent="0.25">
      <c r="B135" s="393" t="s">
        <v>302</v>
      </c>
      <c r="C135" s="9" t="s">
        <v>1117</v>
      </c>
      <c r="D135" s="61">
        <f>SUM(D128:D133)*D$7</f>
        <v>0</v>
      </c>
      <c r="E135" s="61">
        <f t="shared" ref="E135:BK135" si="50">SUM(E128:E133)*E$7</f>
        <v>0</v>
      </c>
      <c r="F135" s="61">
        <f t="shared" si="50"/>
        <v>0</v>
      </c>
      <c r="G135" s="61">
        <f t="shared" si="50"/>
        <v>0</v>
      </c>
      <c r="H135" s="61">
        <f t="shared" si="50"/>
        <v>0</v>
      </c>
      <c r="I135" s="61">
        <f t="shared" si="50"/>
        <v>0</v>
      </c>
      <c r="J135" s="61">
        <f t="shared" si="50"/>
        <v>0</v>
      </c>
      <c r="K135" s="61">
        <f t="shared" si="50"/>
        <v>0</v>
      </c>
      <c r="L135" s="61">
        <f t="shared" si="50"/>
        <v>0</v>
      </c>
      <c r="M135" s="61">
        <f t="shared" si="50"/>
        <v>0</v>
      </c>
      <c r="N135" s="61">
        <f t="shared" si="50"/>
        <v>0</v>
      </c>
      <c r="O135" s="61">
        <f t="shared" si="50"/>
        <v>0</v>
      </c>
      <c r="P135" s="61">
        <f t="shared" si="50"/>
        <v>0</v>
      </c>
      <c r="Q135" s="61">
        <f t="shared" si="50"/>
        <v>0</v>
      </c>
      <c r="R135" s="61">
        <f t="shared" si="50"/>
        <v>0</v>
      </c>
      <c r="S135" s="61">
        <f t="shared" si="50"/>
        <v>0</v>
      </c>
      <c r="T135" s="61">
        <f t="shared" si="50"/>
        <v>0</v>
      </c>
      <c r="U135" s="61">
        <f t="shared" si="50"/>
        <v>0</v>
      </c>
      <c r="V135" s="61">
        <f t="shared" si="50"/>
        <v>0</v>
      </c>
      <c r="W135" s="61">
        <f t="shared" si="50"/>
        <v>0</v>
      </c>
      <c r="X135" s="61">
        <f t="shared" si="50"/>
        <v>0</v>
      </c>
      <c r="Y135" s="61">
        <f t="shared" si="50"/>
        <v>0</v>
      </c>
      <c r="Z135" s="61">
        <f t="shared" si="50"/>
        <v>0</v>
      </c>
      <c r="AA135" s="61">
        <f t="shared" si="50"/>
        <v>0</v>
      </c>
      <c r="AB135" s="61">
        <f t="shared" si="50"/>
        <v>0</v>
      </c>
      <c r="AC135" s="61">
        <f t="shared" si="50"/>
        <v>0</v>
      </c>
      <c r="AD135" s="61">
        <f t="shared" si="50"/>
        <v>0</v>
      </c>
      <c r="AE135" s="61">
        <f t="shared" si="50"/>
        <v>0</v>
      </c>
      <c r="AF135" s="61">
        <f t="shared" si="50"/>
        <v>0</v>
      </c>
      <c r="AG135" s="61">
        <f t="shared" si="50"/>
        <v>0</v>
      </c>
      <c r="AH135" s="61">
        <f t="shared" si="50"/>
        <v>0</v>
      </c>
      <c r="AI135" s="61">
        <f t="shared" si="50"/>
        <v>0</v>
      </c>
      <c r="AJ135" s="61">
        <f t="shared" si="50"/>
        <v>0</v>
      </c>
      <c r="AK135" s="61">
        <f t="shared" si="50"/>
        <v>0</v>
      </c>
      <c r="AL135" s="61">
        <f t="shared" si="50"/>
        <v>0</v>
      </c>
      <c r="AM135" s="61">
        <f t="shared" si="50"/>
        <v>0</v>
      </c>
      <c r="AN135" s="61">
        <f t="shared" si="50"/>
        <v>0</v>
      </c>
      <c r="AO135" s="61">
        <f t="shared" si="50"/>
        <v>0</v>
      </c>
      <c r="AP135" s="61">
        <f t="shared" si="50"/>
        <v>0</v>
      </c>
      <c r="AQ135" s="61">
        <f t="shared" si="50"/>
        <v>0</v>
      </c>
      <c r="AR135" s="61">
        <f t="shared" si="50"/>
        <v>0</v>
      </c>
      <c r="AS135" s="61">
        <f t="shared" si="50"/>
        <v>0</v>
      </c>
      <c r="AT135" s="61">
        <f t="shared" si="50"/>
        <v>0</v>
      </c>
      <c r="AU135" s="61">
        <f t="shared" si="50"/>
        <v>0</v>
      </c>
      <c r="AV135" s="61">
        <f t="shared" si="50"/>
        <v>0</v>
      </c>
      <c r="AW135" s="61">
        <f t="shared" si="50"/>
        <v>0</v>
      </c>
      <c r="AX135" s="61">
        <f t="shared" si="50"/>
        <v>0</v>
      </c>
      <c r="AY135" s="61">
        <f t="shared" si="50"/>
        <v>0</v>
      </c>
      <c r="AZ135" s="61">
        <f t="shared" si="50"/>
        <v>0</v>
      </c>
      <c r="BA135" s="61">
        <f t="shared" si="50"/>
        <v>0</v>
      </c>
      <c r="BB135" s="61">
        <f t="shared" si="50"/>
        <v>0</v>
      </c>
      <c r="BC135" s="61">
        <f t="shared" si="50"/>
        <v>0</v>
      </c>
      <c r="BD135" s="61">
        <f t="shared" si="50"/>
        <v>0</v>
      </c>
      <c r="BE135" s="61">
        <f t="shared" si="50"/>
        <v>0</v>
      </c>
      <c r="BF135" s="61">
        <f t="shared" si="50"/>
        <v>0</v>
      </c>
      <c r="BG135" s="61">
        <f t="shared" si="50"/>
        <v>0</v>
      </c>
      <c r="BH135" s="61">
        <f t="shared" si="50"/>
        <v>0</v>
      </c>
      <c r="BI135" s="61">
        <f t="shared" si="50"/>
        <v>0</v>
      </c>
      <c r="BJ135" s="61">
        <f t="shared" si="50"/>
        <v>0</v>
      </c>
      <c r="BK135" s="61">
        <f t="shared" si="50"/>
        <v>0</v>
      </c>
      <c r="BL135" s="61">
        <f t="shared" ref="BL135:CY135" si="51">SUM(BL128:BL133)*BL$7</f>
        <v>0</v>
      </c>
      <c r="BM135" s="61">
        <f t="shared" si="51"/>
        <v>0</v>
      </c>
      <c r="BN135" s="61">
        <f t="shared" si="51"/>
        <v>0</v>
      </c>
      <c r="BO135" s="61">
        <f t="shared" si="51"/>
        <v>0</v>
      </c>
      <c r="BP135" s="61">
        <f t="shared" si="51"/>
        <v>0</v>
      </c>
      <c r="BQ135" s="61">
        <f t="shared" si="51"/>
        <v>0</v>
      </c>
      <c r="BR135" s="61">
        <f t="shared" si="51"/>
        <v>0</v>
      </c>
      <c r="BS135" s="61">
        <f t="shared" si="51"/>
        <v>0</v>
      </c>
      <c r="BT135" s="61">
        <f t="shared" si="51"/>
        <v>0</v>
      </c>
      <c r="BU135" s="61">
        <f t="shared" si="51"/>
        <v>0</v>
      </c>
      <c r="BV135" s="61">
        <f t="shared" si="51"/>
        <v>0</v>
      </c>
      <c r="BW135" s="61">
        <f t="shared" si="51"/>
        <v>0</v>
      </c>
      <c r="BX135" s="61">
        <f t="shared" si="51"/>
        <v>0</v>
      </c>
      <c r="BY135" s="61">
        <f t="shared" si="51"/>
        <v>0</v>
      </c>
      <c r="BZ135" s="61">
        <f t="shared" si="51"/>
        <v>0</v>
      </c>
      <c r="CA135" s="61">
        <f t="shared" si="51"/>
        <v>0</v>
      </c>
      <c r="CB135" s="61">
        <f t="shared" si="51"/>
        <v>0</v>
      </c>
      <c r="CC135" s="61">
        <f t="shared" si="51"/>
        <v>0</v>
      </c>
      <c r="CD135" s="61">
        <f t="shared" si="51"/>
        <v>0</v>
      </c>
      <c r="CE135" s="61">
        <f t="shared" si="51"/>
        <v>0</v>
      </c>
      <c r="CF135" s="61">
        <f t="shared" si="51"/>
        <v>0</v>
      </c>
      <c r="CG135" s="61">
        <f t="shared" si="51"/>
        <v>0</v>
      </c>
      <c r="CH135" s="61">
        <f t="shared" si="51"/>
        <v>0</v>
      </c>
      <c r="CI135" s="61">
        <f t="shared" si="51"/>
        <v>0</v>
      </c>
      <c r="CJ135" s="61">
        <f t="shared" si="51"/>
        <v>0</v>
      </c>
      <c r="CK135" s="61">
        <f t="shared" si="51"/>
        <v>0</v>
      </c>
      <c r="CL135" s="61">
        <f t="shared" si="51"/>
        <v>0</v>
      </c>
      <c r="CM135" s="61">
        <f t="shared" si="51"/>
        <v>0</v>
      </c>
      <c r="CN135" s="61">
        <f t="shared" si="51"/>
        <v>0</v>
      </c>
      <c r="CO135" s="61">
        <f t="shared" si="51"/>
        <v>0</v>
      </c>
      <c r="CP135" s="61">
        <f t="shared" si="51"/>
        <v>0</v>
      </c>
      <c r="CQ135" s="61">
        <f t="shared" si="51"/>
        <v>0</v>
      </c>
      <c r="CR135" s="61">
        <f t="shared" si="51"/>
        <v>0</v>
      </c>
      <c r="CS135" s="61">
        <f t="shared" si="51"/>
        <v>0</v>
      </c>
      <c r="CT135" s="61">
        <f t="shared" si="51"/>
        <v>0</v>
      </c>
      <c r="CU135" s="61">
        <f t="shared" si="51"/>
        <v>0</v>
      </c>
      <c r="CV135" s="61">
        <f t="shared" si="51"/>
        <v>0</v>
      </c>
      <c r="CW135" s="61">
        <f t="shared" si="51"/>
        <v>0</v>
      </c>
      <c r="CX135" s="61">
        <f t="shared" si="51"/>
        <v>0</v>
      </c>
      <c r="CY135" s="61">
        <f t="shared" si="51"/>
        <v>0</v>
      </c>
      <c r="CZ135" s="391"/>
    </row>
    <row r="136" spans="2:104" x14ac:dyDescent="0.25">
      <c r="B136" s="392"/>
      <c r="C136" s="390"/>
      <c r="D136" s="50"/>
      <c r="E136" s="50"/>
      <c r="F136" s="50"/>
      <c r="G136" s="50"/>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c r="CW136" s="50"/>
      <c r="CX136" s="50"/>
      <c r="CY136" s="50"/>
      <c r="CZ136" s="391"/>
    </row>
    <row r="137" spans="2:104" x14ac:dyDescent="0.25">
      <c r="B137" s="389" t="s">
        <v>168</v>
      </c>
      <c r="C137" s="390"/>
      <c r="D137" s="50"/>
      <c r="E137" s="50"/>
      <c r="F137" s="50"/>
      <c r="G137" s="50"/>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c r="CW137" s="50"/>
      <c r="CX137" s="50"/>
      <c r="CY137" s="50"/>
      <c r="CZ137" s="391"/>
    </row>
    <row r="138" spans="2:104" x14ac:dyDescent="0.25">
      <c r="B138" s="406">
        <f t="shared" ref="B138:B143" si="52">B53</f>
        <v>0</v>
      </c>
      <c r="C138" s="9" t="s">
        <v>1117</v>
      </c>
      <c r="D138" s="59" t="str">
        <f>IFERROR(IF(OR($C$144=FALSE,LEFT($B138,3)&lt;&gt;"NOX"),D53*INDEX('Damage costs'!$V$18:$V$70,MATCH($B138,'Damage costs'!$C$18:$C$70,0))/1000,D53*INDEX('Damage costs'!$Z$18:$Z$70,MATCH($B138,'Damage costs'!$C$18:$C$70,0))/1000),"")</f>
        <v/>
      </c>
      <c r="E138" s="59" t="str">
        <f>IFERROR(IF(OR($C$144=FALSE,LEFT($B138,3)&lt;&gt;"NOX"),E53*INDEX('Damage costs'!$V$18:$V$70,MATCH($B138,'Damage costs'!$C$18:$C$70,0))/1000,E53*INDEX('Damage costs'!$Z$18:$Z$70,MATCH($B138,'Damage costs'!$C$18:$C$70,0))/1000),"")</f>
        <v/>
      </c>
      <c r="F138" s="59" t="str">
        <f>IFERROR(IF(OR($C$144=FALSE,LEFT($B138,3)&lt;&gt;"NOX"),F53*INDEX('Damage costs'!$V$18:$V$70,MATCH($B138,'Damage costs'!$C$18:$C$70,0))/1000,F53*INDEX('Damage costs'!$Z$18:$Z$70,MATCH($B138,'Damage costs'!$C$18:$C$70,0))/1000),"")</f>
        <v/>
      </c>
      <c r="G138" s="59" t="str">
        <f>IFERROR(IF(OR($C$144=FALSE,LEFT($B138,3)&lt;&gt;"NOX"),G53*INDEX('Damage costs'!$V$18:$V$70,MATCH($B138,'Damage costs'!$C$18:$C$70,0))/1000,G53*INDEX('Damage costs'!$Z$18:$Z$70,MATCH($B138,'Damage costs'!$C$18:$C$70,0))/1000),"")</f>
        <v/>
      </c>
      <c r="H138" s="59" t="str">
        <f>IFERROR(IF(OR($C$144=FALSE,LEFT($B138,3)&lt;&gt;"NOX"),H53*INDEX('Damage costs'!$V$18:$V$70,MATCH($B138,'Damage costs'!$C$18:$C$70,0))/1000,H53*INDEX('Damage costs'!$Z$18:$Z$70,MATCH($B138,'Damage costs'!$C$18:$C$70,0))/1000),"")</f>
        <v/>
      </c>
      <c r="I138" s="59" t="str">
        <f>IFERROR(IF(OR($C$144=FALSE,LEFT($B138,3)&lt;&gt;"NOX"),I53*INDEX('Damage costs'!$V$18:$V$70,MATCH($B138,'Damage costs'!$C$18:$C$70,0))/1000,I53*INDEX('Damage costs'!$Z$18:$Z$70,MATCH($B138,'Damage costs'!$C$18:$C$70,0))/1000),"")</f>
        <v/>
      </c>
      <c r="J138" s="59" t="str">
        <f>IFERROR(IF(OR($C$144=FALSE,LEFT($B138,3)&lt;&gt;"NOX"),J53*INDEX('Damage costs'!$V$18:$V$70,MATCH($B138,'Damage costs'!$C$18:$C$70,0))/1000,J53*INDEX('Damage costs'!$Z$18:$Z$70,MATCH($B138,'Damage costs'!$C$18:$C$70,0))/1000),"")</f>
        <v/>
      </c>
      <c r="K138" s="59" t="str">
        <f>IFERROR(IF(OR($C$144=FALSE,LEFT($B138,3)&lt;&gt;"NOX"),K53*INDEX('Damage costs'!$V$18:$V$70,MATCH($B138,'Damage costs'!$C$18:$C$70,0))/1000,K53*INDEX('Damage costs'!$Z$18:$Z$70,MATCH($B138,'Damage costs'!$C$18:$C$70,0))/1000),"")</f>
        <v/>
      </c>
      <c r="L138" s="59" t="str">
        <f>IFERROR(IF(OR($C$144=FALSE,LEFT($B138,3)&lt;&gt;"NOX"),L53*INDEX('Damage costs'!$V$18:$V$70,MATCH($B138,'Damage costs'!$C$18:$C$70,0))/1000,L53*INDEX('Damage costs'!$Z$18:$Z$70,MATCH($B138,'Damage costs'!$C$18:$C$70,0))/1000),"")</f>
        <v/>
      </c>
      <c r="M138" s="59" t="str">
        <f>IFERROR(IF(OR($C$144=FALSE,LEFT($B138,3)&lt;&gt;"NOX"),M53*INDEX('Damage costs'!$V$18:$V$70,MATCH($B138,'Damage costs'!$C$18:$C$70,0))/1000,M53*INDEX('Damage costs'!$Z$18:$Z$70,MATCH($B138,'Damage costs'!$C$18:$C$70,0))/1000),"")</f>
        <v/>
      </c>
      <c r="N138" s="59" t="str">
        <f>IFERROR(IF(OR($C$144=FALSE,LEFT($B138,3)&lt;&gt;"NOX"),N53*INDEX('Damage costs'!$V$18:$V$70,MATCH($B138,'Damage costs'!$C$18:$C$70,0))/1000,N53*INDEX('Damage costs'!$Z$18:$Z$70,MATCH($B138,'Damage costs'!$C$18:$C$70,0))/1000),"")</f>
        <v/>
      </c>
      <c r="O138" s="59" t="str">
        <f>IFERROR(IF(OR($C$144=FALSE,LEFT($B138,3)&lt;&gt;"NOX"),O53*INDEX('Damage costs'!$V$18:$V$70,MATCH($B138,'Damage costs'!$C$18:$C$70,0))/1000,O53*INDEX('Damage costs'!$Z$18:$Z$70,MATCH($B138,'Damage costs'!$C$18:$C$70,0))/1000),"")</f>
        <v/>
      </c>
      <c r="P138" s="59" t="str">
        <f>IFERROR(IF(OR($C$144=FALSE,LEFT($B138,3)&lt;&gt;"NOX"),P53*INDEX('Damage costs'!$V$18:$V$70,MATCH($B138,'Damage costs'!$C$18:$C$70,0))/1000,P53*INDEX('Damage costs'!$Z$18:$Z$70,MATCH($B138,'Damage costs'!$C$18:$C$70,0))/1000),"")</f>
        <v/>
      </c>
      <c r="Q138" s="59" t="str">
        <f>IFERROR(IF(OR($C$144=FALSE,LEFT($B138,3)&lt;&gt;"NOX"),Q53*INDEX('Damage costs'!$V$18:$V$70,MATCH($B138,'Damage costs'!$C$18:$C$70,0))/1000,Q53*INDEX('Damage costs'!$Z$18:$Z$70,MATCH($B138,'Damage costs'!$C$18:$C$70,0))/1000),"")</f>
        <v/>
      </c>
      <c r="R138" s="59" t="str">
        <f>IFERROR(IF(OR($C$144=FALSE,LEFT($B138,3)&lt;&gt;"NOX"),R53*INDEX('Damage costs'!$V$18:$V$70,MATCH($B138,'Damage costs'!$C$18:$C$70,0))/1000,R53*INDEX('Damage costs'!$Z$18:$Z$70,MATCH($B138,'Damage costs'!$C$18:$C$70,0))/1000),"")</f>
        <v/>
      </c>
      <c r="S138" s="59" t="str">
        <f>IFERROR(IF(OR($C$144=FALSE,LEFT($B138,3)&lt;&gt;"NOX"),S53*INDEX('Damage costs'!$V$18:$V$70,MATCH($B138,'Damage costs'!$C$18:$C$70,0))/1000,S53*INDEX('Damage costs'!$Z$18:$Z$70,MATCH($B138,'Damage costs'!$C$18:$C$70,0))/1000),"")</f>
        <v/>
      </c>
      <c r="T138" s="59" t="str">
        <f>IFERROR(IF(OR($C$144=FALSE,LEFT($B138,3)&lt;&gt;"NOX"),T53*INDEX('Damage costs'!$V$18:$V$70,MATCH($B138,'Damage costs'!$C$18:$C$70,0))/1000,T53*INDEX('Damage costs'!$Z$18:$Z$70,MATCH($B138,'Damage costs'!$C$18:$C$70,0))/1000),"")</f>
        <v/>
      </c>
      <c r="U138" s="59" t="str">
        <f>IFERROR(IF(OR($C$144=FALSE,LEFT($B138,3)&lt;&gt;"NOX"),U53*INDEX('Damage costs'!$V$18:$V$70,MATCH($B138,'Damage costs'!$C$18:$C$70,0))/1000,U53*INDEX('Damage costs'!$Z$18:$Z$70,MATCH($B138,'Damage costs'!$C$18:$C$70,0))/1000),"")</f>
        <v/>
      </c>
      <c r="V138" s="59" t="str">
        <f>IFERROR(IF(OR($C$144=FALSE,LEFT($B138,3)&lt;&gt;"NOX"),V53*INDEX('Damage costs'!$V$18:$V$70,MATCH($B138,'Damage costs'!$C$18:$C$70,0))/1000,V53*INDEX('Damage costs'!$Z$18:$Z$70,MATCH($B138,'Damage costs'!$C$18:$C$70,0))/1000),"")</f>
        <v/>
      </c>
      <c r="W138" s="59" t="str">
        <f>IFERROR(IF(OR($C$144=FALSE,LEFT($B138,3)&lt;&gt;"NOX"),W53*INDEX('Damage costs'!$V$18:$V$70,MATCH($B138,'Damage costs'!$C$18:$C$70,0))/1000,W53*INDEX('Damage costs'!$Z$18:$Z$70,MATCH($B138,'Damage costs'!$C$18:$C$70,0))/1000),"")</f>
        <v/>
      </c>
      <c r="X138" s="59" t="str">
        <f>IFERROR(IF(OR($C$144=FALSE,LEFT($B138,3)&lt;&gt;"NOX"),X53*INDEX('Damage costs'!$V$18:$V$70,MATCH($B138,'Damage costs'!$C$18:$C$70,0))/1000,X53*INDEX('Damage costs'!$Z$18:$Z$70,MATCH($B138,'Damage costs'!$C$18:$C$70,0))/1000),"")</f>
        <v/>
      </c>
      <c r="Y138" s="59" t="str">
        <f>IFERROR(IF(OR($C$144=FALSE,LEFT($B138,3)&lt;&gt;"NOX"),Y53*INDEX('Damage costs'!$V$18:$V$70,MATCH($B138,'Damage costs'!$C$18:$C$70,0))/1000,Y53*INDEX('Damage costs'!$Z$18:$Z$70,MATCH($B138,'Damage costs'!$C$18:$C$70,0))/1000),"")</f>
        <v/>
      </c>
      <c r="Z138" s="59" t="str">
        <f>IFERROR(IF(OR($C$144=FALSE,LEFT($B138,3)&lt;&gt;"NOX"),Z53*INDEX('Damage costs'!$V$18:$V$70,MATCH($B138,'Damage costs'!$C$18:$C$70,0))/1000,Z53*INDEX('Damage costs'!$Z$18:$Z$70,MATCH($B138,'Damage costs'!$C$18:$C$70,0))/1000),"")</f>
        <v/>
      </c>
      <c r="AA138" s="59" t="str">
        <f>IFERROR(IF(OR($C$144=FALSE,LEFT($B138,3)&lt;&gt;"NOX"),AA53*INDEX('Damage costs'!$V$18:$V$70,MATCH($B138,'Damage costs'!$C$18:$C$70,0))/1000,AA53*INDEX('Damage costs'!$Z$18:$Z$70,MATCH($B138,'Damage costs'!$C$18:$C$70,0))/1000),"")</f>
        <v/>
      </c>
      <c r="AB138" s="59" t="str">
        <f>IFERROR(IF(OR($C$144=FALSE,LEFT($B138,3)&lt;&gt;"NOX"),AB53*INDEX('Damage costs'!$V$18:$V$70,MATCH($B138,'Damage costs'!$C$18:$C$70,0))/1000,AB53*INDEX('Damage costs'!$Z$18:$Z$70,MATCH($B138,'Damage costs'!$C$18:$C$70,0))/1000),"")</f>
        <v/>
      </c>
      <c r="AC138" s="59" t="str">
        <f>IFERROR(IF(OR($C$144=FALSE,LEFT($B138,3)&lt;&gt;"NOX"),AC53*INDEX('Damage costs'!$V$18:$V$70,MATCH($B138,'Damage costs'!$C$18:$C$70,0))/1000,AC53*INDEX('Damage costs'!$Z$18:$Z$70,MATCH($B138,'Damage costs'!$C$18:$C$70,0))/1000),"")</f>
        <v/>
      </c>
      <c r="AD138" s="59" t="str">
        <f>IFERROR(IF(OR($C$144=FALSE,LEFT($B138,3)&lt;&gt;"NOX"),AD53*INDEX('Damage costs'!$V$18:$V$70,MATCH($B138,'Damage costs'!$C$18:$C$70,0))/1000,AD53*INDEX('Damage costs'!$Z$18:$Z$70,MATCH($B138,'Damage costs'!$C$18:$C$70,0))/1000),"")</f>
        <v/>
      </c>
      <c r="AE138" s="59" t="str">
        <f>IFERROR(IF(OR($C$144=FALSE,LEFT($B138,3)&lt;&gt;"NOX"),AE53*INDEX('Damage costs'!$V$18:$V$70,MATCH($B138,'Damage costs'!$C$18:$C$70,0))/1000,AE53*INDEX('Damage costs'!$Z$18:$Z$70,MATCH($B138,'Damage costs'!$C$18:$C$70,0))/1000),"")</f>
        <v/>
      </c>
      <c r="AF138" s="59" t="str">
        <f>IFERROR(IF(OR($C$144=FALSE,LEFT($B138,3)&lt;&gt;"NOX"),AF53*INDEX('Damage costs'!$V$18:$V$70,MATCH($B138,'Damage costs'!$C$18:$C$70,0))/1000,AF53*INDEX('Damage costs'!$Z$18:$Z$70,MATCH($B138,'Damage costs'!$C$18:$C$70,0))/1000),"")</f>
        <v/>
      </c>
      <c r="AG138" s="59" t="str">
        <f>IFERROR(IF(OR($C$144=FALSE,LEFT($B138,3)&lt;&gt;"NOX"),AG53*INDEX('Damage costs'!$V$18:$V$70,MATCH($B138,'Damage costs'!$C$18:$C$70,0))/1000,AG53*INDEX('Damage costs'!$Z$18:$Z$70,MATCH($B138,'Damage costs'!$C$18:$C$70,0))/1000),"")</f>
        <v/>
      </c>
      <c r="AH138" s="59" t="str">
        <f>IFERROR(IF(OR($C$144=FALSE,LEFT($B138,3)&lt;&gt;"NOX"),AH53*INDEX('Damage costs'!$V$18:$V$70,MATCH($B138,'Damage costs'!$C$18:$C$70,0))/1000,AH53*INDEX('Damage costs'!$Z$18:$Z$70,MATCH($B138,'Damage costs'!$C$18:$C$70,0))/1000),"")</f>
        <v/>
      </c>
      <c r="AI138" s="59" t="str">
        <f>IFERROR(IF(OR($C$144=FALSE,LEFT($B138,3)&lt;&gt;"NOX"),AI53*INDEX('Damage costs'!$V$18:$V$70,MATCH($B138,'Damage costs'!$C$18:$C$70,0))/1000,AI53*INDEX('Damage costs'!$Z$18:$Z$70,MATCH($B138,'Damage costs'!$C$18:$C$70,0))/1000),"")</f>
        <v/>
      </c>
      <c r="AJ138" s="59" t="str">
        <f>IFERROR(IF(OR($C$144=FALSE,LEFT($B138,3)&lt;&gt;"NOX"),AJ53*INDEX('Damage costs'!$V$18:$V$70,MATCH($B138,'Damage costs'!$C$18:$C$70,0))/1000,AJ53*INDEX('Damage costs'!$Z$18:$Z$70,MATCH($B138,'Damage costs'!$C$18:$C$70,0))/1000),"")</f>
        <v/>
      </c>
      <c r="AK138" s="59" t="str">
        <f>IFERROR(IF(OR($C$144=FALSE,LEFT($B138,3)&lt;&gt;"NOX"),AK53*INDEX('Damage costs'!$V$18:$V$70,MATCH($B138,'Damage costs'!$C$18:$C$70,0))/1000,AK53*INDEX('Damage costs'!$Z$18:$Z$70,MATCH($B138,'Damage costs'!$C$18:$C$70,0))/1000),"")</f>
        <v/>
      </c>
      <c r="AL138" s="59" t="str">
        <f>IFERROR(IF(OR($C$144=FALSE,LEFT($B138,3)&lt;&gt;"NOX"),AL53*INDEX('Damage costs'!$V$18:$V$70,MATCH($B138,'Damage costs'!$C$18:$C$70,0))/1000,AL53*INDEX('Damage costs'!$Z$18:$Z$70,MATCH($B138,'Damage costs'!$C$18:$C$70,0))/1000),"")</f>
        <v/>
      </c>
      <c r="AM138" s="59" t="str">
        <f>IFERROR(IF(OR($C$144=FALSE,LEFT($B138,3)&lt;&gt;"NOX"),AM53*INDEX('Damage costs'!$V$18:$V$70,MATCH($B138,'Damage costs'!$C$18:$C$70,0))/1000,AM53*INDEX('Damage costs'!$Z$18:$Z$70,MATCH($B138,'Damage costs'!$C$18:$C$70,0))/1000),"")</f>
        <v/>
      </c>
      <c r="AN138" s="59" t="str">
        <f>IFERROR(IF(OR($C$144=FALSE,LEFT($B138,3)&lt;&gt;"NOX"),AN53*INDEX('Damage costs'!$V$18:$V$70,MATCH($B138,'Damage costs'!$C$18:$C$70,0))/1000,AN53*INDEX('Damage costs'!$Z$18:$Z$70,MATCH($B138,'Damage costs'!$C$18:$C$70,0))/1000),"")</f>
        <v/>
      </c>
      <c r="AO138" s="59" t="str">
        <f>IFERROR(IF(OR($C$144=FALSE,LEFT($B138,3)&lt;&gt;"NOX"),AO53*INDEX('Damage costs'!$V$18:$V$70,MATCH($B138,'Damage costs'!$C$18:$C$70,0))/1000,AO53*INDEX('Damage costs'!$Z$18:$Z$70,MATCH($B138,'Damage costs'!$C$18:$C$70,0))/1000),"")</f>
        <v/>
      </c>
      <c r="AP138" s="59" t="str">
        <f>IFERROR(IF(OR($C$144=FALSE,LEFT($B138,3)&lt;&gt;"NOX"),AP53*INDEX('Damage costs'!$V$18:$V$70,MATCH($B138,'Damage costs'!$C$18:$C$70,0))/1000,AP53*INDEX('Damage costs'!$Z$18:$Z$70,MATCH($B138,'Damage costs'!$C$18:$C$70,0))/1000),"")</f>
        <v/>
      </c>
      <c r="AQ138" s="59" t="str">
        <f>IFERROR(IF(OR($C$144=FALSE,LEFT($B138,3)&lt;&gt;"NOX"),AQ53*INDEX('Damage costs'!$V$18:$V$70,MATCH($B138,'Damage costs'!$C$18:$C$70,0))/1000,AQ53*INDEX('Damage costs'!$Z$18:$Z$70,MATCH($B138,'Damage costs'!$C$18:$C$70,0))/1000),"")</f>
        <v/>
      </c>
      <c r="AR138" s="59" t="str">
        <f>IFERROR(IF(OR($C$144=FALSE,LEFT($B138,3)&lt;&gt;"NOX"),AR53*INDEX('Damage costs'!$V$18:$V$70,MATCH($B138,'Damage costs'!$C$18:$C$70,0))/1000,AR53*INDEX('Damage costs'!$Z$18:$Z$70,MATCH($B138,'Damage costs'!$C$18:$C$70,0))/1000),"")</f>
        <v/>
      </c>
      <c r="AS138" s="59" t="str">
        <f>IFERROR(IF(OR($C$144=FALSE,LEFT($B138,3)&lt;&gt;"NOX"),AS53*INDEX('Damage costs'!$V$18:$V$70,MATCH($B138,'Damage costs'!$C$18:$C$70,0))/1000,AS53*INDEX('Damage costs'!$Z$18:$Z$70,MATCH($B138,'Damage costs'!$C$18:$C$70,0))/1000),"")</f>
        <v/>
      </c>
      <c r="AT138" s="59" t="str">
        <f>IFERROR(IF(OR($C$144=FALSE,LEFT($B138,3)&lt;&gt;"NOX"),AT53*INDEX('Damage costs'!$V$18:$V$70,MATCH($B138,'Damage costs'!$C$18:$C$70,0))/1000,AT53*INDEX('Damage costs'!$Z$18:$Z$70,MATCH($B138,'Damage costs'!$C$18:$C$70,0))/1000),"")</f>
        <v/>
      </c>
      <c r="AU138" s="59" t="str">
        <f>IFERROR(IF(OR($C$144=FALSE,LEFT($B138,3)&lt;&gt;"NOX"),AU53*INDEX('Damage costs'!$V$18:$V$70,MATCH($B138,'Damage costs'!$C$18:$C$70,0))/1000,AU53*INDEX('Damage costs'!$Z$18:$Z$70,MATCH($B138,'Damage costs'!$C$18:$C$70,0))/1000),"")</f>
        <v/>
      </c>
      <c r="AV138" s="59" t="str">
        <f>IFERROR(IF(OR($C$144=FALSE,LEFT($B138,3)&lt;&gt;"NOX"),AV53*INDEX('Damage costs'!$V$18:$V$70,MATCH($B138,'Damage costs'!$C$18:$C$70,0))/1000,AV53*INDEX('Damage costs'!$Z$18:$Z$70,MATCH($B138,'Damage costs'!$C$18:$C$70,0))/1000),"")</f>
        <v/>
      </c>
      <c r="AW138" s="59" t="str">
        <f>IFERROR(IF(OR($C$144=FALSE,LEFT($B138,3)&lt;&gt;"NOX"),AW53*INDEX('Damage costs'!$V$18:$V$70,MATCH($B138,'Damage costs'!$C$18:$C$70,0))/1000,AW53*INDEX('Damage costs'!$Z$18:$Z$70,MATCH($B138,'Damage costs'!$C$18:$C$70,0))/1000),"")</f>
        <v/>
      </c>
      <c r="AX138" s="59" t="str">
        <f>IFERROR(IF(OR($C$144=FALSE,LEFT($B138,3)&lt;&gt;"NOX"),AX53*INDEX('Damage costs'!$V$18:$V$70,MATCH($B138,'Damage costs'!$C$18:$C$70,0))/1000,AX53*INDEX('Damage costs'!$Z$18:$Z$70,MATCH($B138,'Damage costs'!$C$18:$C$70,0))/1000),"")</f>
        <v/>
      </c>
      <c r="AY138" s="59" t="str">
        <f>IFERROR(IF(OR($C$144=FALSE,LEFT($B138,3)&lt;&gt;"NOX"),AY53*INDEX('Damage costs'!$V$18:$V$70,MATCH($B138,'Damage costs'!$C$18:$C$70,0))/1000,AY53*INDEX('Damage costs'!$Z$18:$Z$70,MATCH($B138,'Damage costs'!$C$18:$C$70,0))/1000),"")</f>
        <v/>
      </c>
      <c r="AZ138" s="59" t="str">
        <f>IFERROR(IF(OR($C$144=FALSE,LEFT($B138,3)&lt;&gt;"NOX"),AZ53*INDEX('Damage costs'!$V$18:$V$70,MATCH($B138,'Damage costs'!$C$18:$C$70,0))/1000,AZ53*INDEX('Damage costs'!$Z$18:$Z$70,MATCH($B138,'Damage costs'!$C$18:$C$70,0))/1000),"")</f>
        <v/>
      </c>
      <c r="BA138" s="59" t="str">
        <f>IFERROR(IF(OR($C$144=FALSE,LEFT($B138,3)&lt;&gt;"NOX"),BA53*INDEX('Damage costs'!$V$18:$V$70,MATCH($B138,'Damage costs'!$C$18:$C$70,0))/1000,BA53*INDEX('Damage costs'!$Z$18:$Z$70,MATCH($B138,'Damage costs'!$C$18:$C$70,0))/1000),"")</f>
        <v/>
      </c>
      <c r="BB138" s="59" t="str">
        <f>IFERROR(IF(OR($C$144=FALSE,LEFT($B138,3)&lt;&gt;"NOX"),BB53*INDEX('Damage costs'!$V$18:$V$70,MATCH($B138,'Damage costs'!$C$18:$C$70,0))/1000,BB53*INDEX('Damage costs'!$Z$18:$Z$70,MATCH($B138,'Damage costs'!$C$18:$C$70,0))/1000),"")</f>
        <v/>
      </c>
      <c r="BC138" s="59" t="str">
        <f>IFERROR(IF(OR($C$144=FALSE,LEFT($B138,3)&lt;&gt;"NOX"),BC53*INDEX('Damage costs'!$V$18:$V$70,MATCH($B138,'Damage costs'!$C$18:$C$70,0))/1000,BC53*INDEX('Damage costs'!$Z$18:$Z$70,MATCH($B138,'Damage costs'!$C$18:$C$70,0))/1000),"")</f>
        <v/>
      </c>
      <c r="BD138" s="59" t="str">
        <f>IFERROR(IF(OR($C$144=FALSE,LEFT($B138,3)&lt;&gt;"NOX"),BD53*INDEX('Damage costs'!$V$18:$V$70,MATCH($B138,'Damage costs'!$C$18:$C$70,0))/1000,BD53*INDEX('Damage costs'!$Z$18:$Z$70,MATCH($B138,'Damage costs'!$C$18:$C$70,0))/1000),"")</f>
        <v/>
      </c>
      <c r="BE138" s="59" t="str">
        <f>IFERROR(IF(OR($C$144=FALSE,LEFT($B138,3)&lt;&gt;"NOX"),BE53*INDEX('Damage costs'!$V$18:$V$70,MATCH($B138,'Damage costs'!$C$18:$C$70,0))/1000,BE53*INDEX('Damage costs'!$Z$18:$Z$70,MATCH($B138,'Damage costs'!$C$18:$C$70,0))/1000),"")</f>
        <v/>
      </c>
      <c r="BF138" s="59" t="str">
        <f>IFERROR(IF(OR($C$144=FALSE,LEFT($B138,3)&lt;&gt;"NOX"),BF53*INDEX('Damage costs'!$V$18:$V$70,MATCH($B138,'Damage costs'!$C$18:$C$70,0))/1000,BF53*INDEX('Damage costs'!$Z$18:$Z$70,MATCH($B138,'Damage costs'!$C$18:$C$70,0))/1000),"")</f>
        <v/>
      </c>
      <c r="BG138" s="59" t="str">
        <f>IFERROR(IF(OR($C$144=FALSE,LEFT($B138,3)&lt;&gt;"NOX"),BG53*INDEX('Damage costs'!$V$18:$V$70,MATCH($B138,'Damage costs'!$C$18:$C$70,0))/1000,BG53*INDEX('Damage costs'!$Z$18:$Z$70,MATCH($B138,'Damage costs'!$C$18:$C$70,0))/1000),"")</f>
        <v/>
      </c>
      <c r="BH138" s="59" t="str">
        <f>IFERROR(IF(OR($C$144=FALSE,LEFT($B138,3)&lt;&gt;"NOX"),BH53*INDEX('Damage costs'!$V$18:$V$70,MATCH($B138,'Damage costs'!$C$18:$C$70,0))/1000,BH53*INDEX('Damage costs'!$Z$18:$Z$70,MATCH($B138,'Damage costs'!$C$18:$C$70,0))/1000),"")</f>
        <v/>
      </c>
      <c r="BI138" s="59" t="str">
        <f>IFERROR(IF(OR($C$144=FALSE,LEFT($B138,3)&lt;&gt;"NOX"),BI53*INDEX('Damage costs'!$V$18:$V$70,MATCH($B138,'Damage costs'!$C$18:$C$70,0))/1000,BI53*INDEX('Damage costs'!$Z$18:$Z$70,MATCH($B138,'Damage costs'!$C$18:$C$70,0))/1000),"")</f>
        <v/>
      </c>
      <c r="BJ138" s="59" t="str">
        <f>IFERROR(IF(OR($C$144=FALSE,LEFT($B138,3)&lt;&gt;"NOX"),BJ53*INDEX('Damage costs'!$V$18:$V$70,MATCH($B138,'Damage costs'!$C$18:$C$70,0))/1000,BJ53*INDEX('Damage costs'!$Z$18:$Z$70,MATCH($B138,'Damage costs'!$C$18:$C$70,0))/1000),"")</f>
        <v/>
      </c>
      <c r="BK138" s="59" t="str">
        <f>IFERROR(IF(OR($C$144=FALSE,LEFT($B138,3)&lt;&gt;"NOX"),BK53*INDEX('Damage costs'!$V$18:$V$70,MATCH($B138,'Damage costs'!$C$18:$C$70,0))/1000,BK53*INDEX('Damage costs'!$Z$18:$Z$70,MATCH($B138,'Damage costs'!$C$18:$C$70,0))/1000),"")</f>
        <v/>
      </c>
      <c r="BL138" s="59" t="str">
        <f>IFERROR(IF(OR($C$144=FALSE,LEFT($B138,3)&lt;&gt;"NOX"),BL53*INDEX('Damage costs'!$V$18:$V$70,MATCH($B138,'Damage costs'!$C$18:$C$70,0))/1000,BL53*INDEX('Damage costs'!$Z$18:$Z$70,MATCH($B138,'Damage costs'!$C$18:$C$70,0))/1000),"")</f>
        <v/>
      </c>
      <c r="BM138" s="59" t="str">
        <f>IFERROR(IF(OR($C$144=FALSE,LEFT($B138,3)&lt;&gt;"NOX"),BM53*INDEX('Damage costs'!$V$18:$V$70,MATCH($B138,'Damage costs'!$C$18:$C$70,0))/1000,BM53*INDEX('Damage costs'!$Z$18:$Z$70,MATCH($B138,'Damage costs'!$C$18:$C$70,0))/1000),"")</f>
        <v/>
      </c>
      <c r="BN138" s="59" t="str">
        <f>IFERROR(IF(OR($C$144=FALSE,LEFT($B138,3)&lt;&gt;"NOX"),BN53*INDEX('Damage costs'!$V$18:$V$70,MATCH($B138,'Damage costs'!$C$18:$C$70,0))/1000,BN53*INDEX('Damage costs'!$Z$18:$Z$70,MATCH($B138,'Damage costs'!$C$18:$C$70,0))/1000),"")</f>
        <v/>
      </c>
      <c r="BO138" s="59" t="str">
        <f>IFERROR(IF(OR($C$144=FALSE,LEFT($B138,3)&lt;&gt;"NOX"),BO53*INDEX('Damage costs'!$V$18:$V$70,MATCH($B138,'Damage costs'!$C$18:$C$70,0))/1000,BO53*INDEX('Damage costs'!$Z$18:$Z$70,MATCH($B138,'Damage costs'!$C$18:$C$70,0))/1000),"")</f>
        <v/>
      </c>
      <c r="BP138" s="59" t="str">
        <f>IFERROR(IF(OR($C$144=FALSE,LEFT($B138,3)&lt;&gt;"NOX"),BP53*INDEX('Damage costs'!$V$18:$V$70,MATCH($B138,'Damage costs'!$C$18:$C$70,0))/1000,BP53*INDEX('Damage costs'!$Z$18:$Z$70,MATCH($B138,'Damage costs'!$C$18:$C$70,0))/1000),"")</f>
        <v/>
      </c>
      <c r="BQ138" s="59" t="str">
        <f>IFERROR(IF(OR($C$144=FALSE,LEFT($B138,3)&lt;&gt;"NOX"),BQ53*INDEX('Damage costs'!$V$18:$V$70,MATCH($B138,'Damage costs'!$C$18:$C$70,0))/1000,BQ53*INDEX('Damage costs'!$Z$18:$Z$70,MATCH($B138,'Damage costs'!$C$18:$C$70,0))/1000),"")</f>
        <v/>
      </c>
      <c r="BR138" s="59" t="str">
        <f>IFERROR(IF(OR($C$144=FALSE,LEFT($B138,3)&lt;&gt;"NOX"),BR53*INDEX('Damage costs'!$V$18:$V$70,MATCH($B138,'Damage costs'!$C$18:$C$70,0))/1000,BR53*INDEX('Damage costs'!$Z$18:$Z$70,MATCH($B138,'Damage costs'!$C$18:$C$70,0))/1000),"")</f>
        <v/>
      </c>
      <c r="BS138" s="59" t="str">
        <f>IFERROR(IF(OR($C$144=FALSE,LEFT($B138,3)&lt;&gt;"NOX"),BS53*INDEX('Damage costs'!$V$18:$V$70,MATCH($B138,'Damage costs'!$C$18:$C$70,0))/1000,BS53*INDEX('Damage costs'!$Z$18:$Z$70,MATCH($B138,'Damage costs'!$C$18:$C$70,0))/1000),"")</f>
        <v/>
      </c>
      <c r="BT138" s="59" t="str">
        <f>IFERROR(IF(OR($C$144=FALSE,LEFT($B138,3)&lt;&gt;"NOX"),BT53*INDEX('Damage costs'!$V$18:$V$70,MATCH($B138,'Damage costs'!$C$18:$C$70,0))/1000,BT53*INDEX('Damage costs'!$Z$18:$Z$70,MATCH($B138,'Damage costs'!$C$18:$C$70,0))/1000),"")</f>
        <v/>
      </c>
      <c r="BU138" s="59" t="str">
        <f>IFERROR(IF(OR($C$144=FALSE,LEFT($B138,3)&lt;&gt;"NOX"),BU53*INDEX('Damage costs'!$V$18:$V$70,MATCH($B138,'Damage costs'!$C$18:$C$70,0))/1000,BU53*INDEX('Damage costs'!$Z$18:$Z$70,MATCH($B138,'Damage costs'!$C$18:$C$70,0))/1000),"")</f>
        <v/>
      </c>
      <c r="BV138" s="59" t="str">
        <f>IFERROR(IF(OR($C$144=FALSE,LEFT($B138,3)&lt;&gt;"NOX"),BV53*INDEX('Damage costs'!$V$18:$V$70,MATCH($B138,'Damage costs'!$C$18:$C$70,0))/1000,BV53*INDEX('Damage costs'!$Z$18:$Z$70,MATCH($B138,'Damage costs'!$C$18:$C$70,0))/1000),"")</f>
        <v/>
      </c>
      <c r="BW138" s="59" t="str">
        <f>IFERROR(IF(OR($C$144=FALSE,LEFT($B138,3)&lt;&gt;"NOX"),BW53*INDEX('Damage costs'!$V$18:$V$70,MATCH($B138,'Damage costs'!$C$18:$C$70,0))/1000,BW53*INDEX('Damage costs'!$Z$18:$Z$70,MATCH($B138,'Damage costs'!$C$18:$C$70,0))/1000),"")</f>
        <v/>
      </c>
      <c r="BX138" s="59" t="str">
        <f>IFERROR(IF(OR($C$144=FALSE,LEFT($B138,3)&lt;&gt;"NOX"),BX53*INDEX('Damage costs'!$V$18:$V$70,MATCH($B138,'Damage costs'!$C$18:$C$70,0))/1000,BX53*INDEX('Damage costs'!$Z$18:$Z$70,MATCH($B138,'Damage costs'!$C$18:$C$70,0))/1000),"")</f>
        <v/>
      </c>
      <c r="BY138" s="59" t="str">
        <f>IFERROR(IF(OR($C$144=FALSE,LEFT($B138,3)&lt;&gt;"NOX"),BY53*INDEX('Damage costs'!$V$18:$V$70,MATCH($B138,'Damage costs'!$C$18:$C$70,0))/1000,BY53*INDEX('Damage costs'!$Z$18:$Z$70,MATCH($B138,'Damage costs'!$C$18:$C$70,0))/1000),"")</f>
        <v/>
      </c>
      <c r="BZ138" s="59" t="str">
        <f>IFERROR(IF(OR($C$144=FALSE,LEFT($B138,3)&lt;&gt;"NOX"),BZ53*INDEX('Damage costs'!$V$18:$V$70,MATCH($B138,'Damage costs'!$C$18:$C$70,0))/1000,BZ53*INDEX('Damage costs'!$Z$18:$Z$70,MATCH($B138,'Damage costs'!$C$18:$C$70,0))/1000),"")</f>
        <v/>
      </c>
      <c r="CA138" s="59" t="str">
        <f>IFERROR(IF(OR($C$144=FALSE,LEFT($B138,3)&lt;&gt;"NOX"),CA53*INDEX('Damage costs'!$V$18:$V$70,MATCH($B138,'Damage costs'!$C$18:$C$70,0))/1000,CA53*INDEX('Damage costs'!$Z$18:$Z$70,MATCH($B138,'Damage costs'!$C$18:$C$70,0))/1000),"")</f>
        <v/>
      </c>
      <c r="CB138" s="59" t="str">
        <f>IFERROR(IF(OR($C$144=FALSE,LEFT($B138,3)&lt;&gt;"NOX"),CB53*INDEX('Damage costs'!$V$18:$V$70,MATCH($B138,'Damage costs'!$C$18:$C$70,0))/1000,CB53*INDEX('Damage costs'!$Z$18:$Z$70,MATCH($B138,'Damage costs'!$C$18:$C$70,0))/1000),"")</f>
        <v/>
      </c>
      <c r="CC138" s="59" t="str">
        <f>IFERROR(IF(OR($C$144=FALSE,LEFT($B138,3)&lt;&gt;"NOX"),CC53*INDEX('Damage costs'!$V$18:$V$70,MATCH($B138,'Damage costs'!$C$18:$C$70,0))/1000,CC53*INDEX('Damage costs'!$Z$18:$Z$70,MATCH($B138,'Damage costs'!$C$18:$C$70,0))/1000),"")</f>
        <v/>
      </c>
      <c r="CD138" s="59" t="str">
        <f>IFERROR(IF(OR($C$144=FALSE,LEFT($B138,3)&lt;&gt;"NOX"),CD53*INDEX('Damage costs'!$V$18:$V$70,MATCH($B138,'Damage costs'!$C$18:$C$70,0))/1000,CD53*INDEX('Damage costs'!$Z$18:$Z$70,MATCH($B138,'Damage costs'!$C$18:$C$70,0))/1000),"")</f>
        <v/>
      </c>
      <c r="CE138" s="59" t="str">
        <f>IFERROR(IF(OR($C$144=FALSE,LEFT($B138,3)&lt;&gt;"NOX"),CE53*INDEX('Damage costs'!$V$18:$V$70,MATCH($B138,'Damage costs'!$C$18:$C$70,0))/1000,CE53*INDEX('Damage costs'!$Z$18:$Z$70,MATCH($B138,'Damage costs'!$C$18:$C$70,0))/1000),"")</f>
        <v/>
      </c>
      <c r="CF138" s="59" t="str">
        <f>IFERROR(IF(OR($C$144=FALSE,LEFT($B138,3)&lt;&gt;"NOX"),CF53*INDEX('Damage costs'!$V$18:$V$70,MATCH($B138,'Damage costs'!$C$18:$C$70,0))/1000,CF53*INDEX('Damage costs'!$Z$18:$Z$70,MATCH($B138,'Damage costs'!$C$18:$C$70,0))/1000),"")</f>
        <v/>
      </c>
      <c r="CG138" s="59" t="str">
        <f>IFERROR(IF(OR($C$144=FALSE,LEFT($B138,3)&lt;&gt;"NOX"),CG53*INDEX('Damage costs'!$V$18:$V$70,MATCH($B138,'Damage costs'!$C$18:$C$70,0))/1000,CG53*INDEX('Damage costs'!$Z$18:$Z$70,MATCH($B138,'Damage costs'!$C$18:$C$70,0))/1000),"")</f>
        <v/>
      </c>
      <c r="CH138" s="59" t="str">
        <f>IFERROR(IF(OR($C$144=FALSE,LEFT($B138,3)&lt;&gt;"NOX"),CH53*INDEX('Damage costs'!$V$18:$V$70,MATCH($B138,'Damage costs'!$C$18:$C$70,0))/1000,CH53*INDEX('Damage costs'!$Z$18:$Z$70,MATCH($B138,'Damage costs'!$C$18:$C$70,0))/1000),"")</f>
        <v/>
      </c>
      <c r="CI138" s="59" t="str">
        <f>IFERROR(IF(OR($C$144=FALSE,LEFT($B138,3)&lt;&gt;"NOX"),CI53*INDEX('Damage costs'!$V$18:$V$70,MATCH($B138,'Damage costs'!$C$18:$C$70,0))/1000,CI53*INDEX('Damage costs'!$Z$18:$Z$70,MATCH($B138,'Damage costs'!$C$18:$C$70,0))/1000),"")</f>
        <v/>
      </c>
      <c r="CJ138" s="59" t="str">
        <f>IFERROR(IF(OR($C$144=FALSE,LEFT($B138,3)&lt;&gt;"NOX"),CJ53*INDEX('Damage costs'!$V$18:$V$70,MATCH($B138,'Damage costs'!$C$18:$C$70,0))/1000,CJ53*INDEX('Damage costs'!$Z$18:$Z$70,MATCH($B138,'Damage costs'!$C$18:$C$70,0))/1000),"")</f>
        <v/>
      </c>
      <c r="CK138" s="59" t="str">
        <f>IFERROR(IF(OR($C$144=FALSE,LEFT($B138,3)&lt;&gt;"NOX"),CK53*INDEX('Damage costs'!$V$18:$V$70,MATCH($B138,'Damage costs'!$C$18:$C$70,0))/1000,CK53*INDEX('Damage costs'!$Z$18:$Z$70,MATCH($B138,'Damage costs'!$C$18:$C$70,0))/1000),"")</f>
        <v/>
      </c>
      <c r="CL138" s="59" t="str">
        <f>IFERROR(IF(OR($C$144=FALSE,LEFT($B138,3)&lt;&gt;"NOX"),CL53*INDEX('Damage costs'!$V$18:$V$70,MATCH($B138,'Damage costs'!$C$18:$C$70,0))/1000,CL53*INDEX('Damage costs'!$Z$18:$Z$70,MATCH($B138,'Damage costs'!$C$18:$C$70,0))/1000),"")</f>
        <v/>
      </c>
      <c r="CM138" s="59" t="str">
        <f>IFERROR(IF(OR($C$144=FALSE,LEFT($B138,3)&lt;&gt;"NOX"),CM53*INDEX('Damage costs'!$V$18:$V$70,MATCH($B138,'Damage costs'!$C$18:$C$70,0))/1000,CM53*INDEX('Damage costs'!$Z$18:$Z$70,MATCH($B138,'Damage costs'!$C$18:$C$70,0))/1000),"")</f>
        <v/>
      </c>
      <c r="CN138" s="59" t="str">
        <f>IFERROR(IF(OR($C$144=FALSE,LEFT($B138,3)&lt;&gt;"NOX"),CN53*INDEX('Damage costs'!$V$18:$V$70,MATCH($B138,'Damage costs'!$C$18:$C$70,0))/1000,CN53*INDEX('Damage costs'!$Z$18:$Z$70,MATCH($B138,'Damage costs'!$C$18:$C$70,0))/1000),"")</f>
        <v/>
      </c>
      <c r="CO138" s="59" t="str">
        <f>IFERROR(IF(OR($C$144=FALSE,LEFT($B138,3)&lt;&gt;"NOX"),CO53*INDEX('Damage costs'!$V$18:$V$70,MATCH($B138,'Damage costs'!$C$18:$C$70,0))/1000,CO53*INDEX('Damage costs'!$Z$18:$Z$70,MATCH($B138,'Damage costs'!$C$18:$C$70,0))/1000),"")</f>
        <v/>
      </c>
      <c r="CP138" s="59" t="str">
        <f>IFERROR(IF(OR($C$144=FALSE,LEFT($B138,3)&lt;&gt;"NOX"),CP53*INDEX('Damage costs'!$V$18:$V$70,MATCH($B138,'Damage costs'!$C$18:$C$70,0))/1000,CP53*INDEX('Damage costs'!$Z$18:$Z$70,MATCH($B138,'Damage costs'!$C$18:$C$70,0))/1000),"")</f>
        <v/>
      </c>
      <c r="CQ138" s="59" t="str">
        <f>IFERROR(IF(OR($C$144=FALSE,LEFT($B138,3)&lt;&gt;"NOX"),CQ53*INDEX('Damage costs'!$V$18:$V$70,MATCH($B138,'Damage costs'!$C$18:$C$70,0))/1000,CQ53*INDEX('Damage costs'!$Z$18:$Z$70,MATCH($B138,'Damage costs'!$C$18:$C$70,0))/1000),"")</f>
        <v/>
      </c>
      <c r="CR138" s="59" t="str">
        <f>IFERROR(IF(OR($C$144=FALSE,LEFT($B138,3)&lt;&gt;"NOX"),CR53*INDEX('Damage costs'!$V$18:$V$70,MATCH($B138,'Damage costs'!$C$18:$C$70,0))/1000,CR53*INDEX('Damage costs'!$Z$18:$Z$70,MATCH($B138,'Damage costs'!$C$18:$C$70,0))/1000),"")</f>
        <v/>
      </c>
      <c r="CS138" s="59" t="str">
        <f>IFERROR(IF(OR($C$144=FALSE,LEFT($B138,3)&lt;&gt;"NOX"),CS53*INDEX('Damage costs'!$V$18:$V$70,MATCH($B138,'Damage costs'!$C$18:$C$70,0))/1000,CS53*INDEX('Damage costs'!$Z$18:$Z$70,MATCH($B138,'Damage costs'!$C$18:$C$70,0))/1000),"")</f>
        <v/>
      </c>
      <c r="CT138" s="59" t="str">
        <f>IFERROR(IF(OR($C$144=FALSE,LEFT($B138,3)&lt;&gt;"NOX"),CT53*INDEX('Damage costs'!$V$18:$V$70,MATCH($B138,'Damage costs'!$C$18:$C$70,0))/1000,CT53*INDEX('Damage costs'!$Z$18:$Z$70,MATCH($B138,'Damage costs'!$C$18:$C$70,0))/1000),"")</f>
        <v/>
      </c>
      <c r="CU138" s="59" t="str">
        <f>IFERROR(IF(OR($C$144=FALSE,LEFT($B138,3)&lt;&gt;"NOX"),CU53*INDEX('Damage costs'!$V$18:$V$70,MATCH($B138,'Damage costs'!$C$18:$C$70,0))/1000,CU53*INDEX('Damage costs'!$Z$18:$Z$70,MATCH($B138,'Damage costs'!$C$18:$C$70,0))/1000),"")</f>
        <v/>
      </c>
      <c r="CV138" s="59" t="str">
        <f>IFERROR(IF(OR($C$144=FALSE,LEFT($B138,3)&lt;&gt;"NOX"),CV53*INDEX('Damage costs'!$V$18:$V$70,MATCH($B138,'Damage costs'!$C$18:$C$70,0))/1000,CV53*INDEX('Damage costs'!$Z$18:$Z$70,MATCH($B138,'Damage costs'!$C$18:$C$70,0))/1000),"")</f>
        <v/>
      </c>
      <c r="CW138" s="59" t="str">
        <f>IFERROR(IF(OR($C$144=FALSE,LEFT($B138,3)&lt;&gt;"NOX"),CW53*INDEX('Damage costs'!$V$18:$V$70,MATCH($B138,'Damage costs'!$C$18:$C$70,0))/1000,CW53*INDEX('Damage costs'!$Z$18:$Z$70,MATCH($B138,'Damage costs'!$C$18:$C$70,0))/1000),"")</f>
        <v/>
      </c>
      <c r="CX138" s="59" t="str">
        <f>IFERROR(IF(OR($C$144=FALSE,LEFT($B138,3)&lt;&gt;"NOX"),CX53*INDEX('Damage costs'!$V$18:$V$70,MATCH($B138,'Damage costs'!$C$18:$C$70,0))/1000,CX53*INDEX('Damage costs'!$Z$18:$Z$70,MATCH($B138,'Damage costs'!$C$18:$C$70,0))/1000),"")</f>
        <v/>
      </c>
      <c r="CY138" s="59" t="str">
        <f>IFERROR(IF(OR($C$144=FALSE,LEFT($B138,3)&lt;&gt;"NOX"),CY53*INDEX('Damage costs'!$V$18:$V$70,MATCH($B138,'Damage costs'!$C$18:$C$70,0))/1000,CY53*INDEX('Damage costs'!$Z$18:$Z$70,MATCH($B138,'Damage costs'!$C$18:$C$70,0))/1000),"")</f>
        <v/>
      </c>
      <c r="CZ138" s="391"/>
    </row>
    <row r="139" spans="2:104" x14ac:dyDescent="0.25">
      <c r="B139" s="406">
        <f t="shared" si="52"/>
        <v>0</v>
      </c>
      <c r="C139" s="9" t="s">
        <v>1117</v>
      </c>
      <c r="D139" s="59" t="str">
        <f>IFERROR(IF(OR($C$144=FALSE,LEFT($B139,3)&lt;&gt;"NOX"),D54*INDEX('Damage costs'!$V$18:$V$70,MATCH($B139,'Damage costs'!$C$18:$C$70,0))/1000,D54*INDEX('Damage costs'!$Z$18:$Z$70,MATCH($B139,'Damage costs'!$C$18:$C$70,0))/1000),"")</f>
        <v/>
      </c>
      <c r="E139" s="59" t="str">
        <f>IFERROR(IF(OR($C$144=FALSE,LEFT($B139,3)&lt;&gt;"NOX"),E54*INDEX('Damage costs'!$V$18:$V$70,MATCH($B139,'Damage costs'!$C$18:$C$70,0))/1000,E54*INDEX('Damage costs'!$Z$18:$Z$70,MATCH($B139,'Damage costs'!$C$18:$C$70,0))/1000),"")</f>
        <v/>
      </c>
      <c r="F139" s="59" t="str">
        <f>IFERROR(IF(OR($C$144=FALSE,LEFT($B139,3)&lt;&gt;"NOX"),F54*INDEX('Damage costs'!$V$18:$V$70,MATCH($B139,'Damage costs'!$C$18:$C$70,0))/1000,F54*INDEX('Damage costs'!$Z$18:$Z$70,MATCH($B139,'Damage costs'!$C$18:$C$70,0))/1000),"")</f>
        <v/>
      </c>
      <c r="G139" s="59" t="str">
        <f>IFERROR(IF(OR($C$144=FALSE,LEFT($B139,3)&lt;&gt;"NOX"),G54*INDEX('Damage costs'!$V$18:$V$70,MATCH($B139,'Damage costs'!$C$18:$C$70,0))/1000,G54*INDEX('Damage costs'!$Z$18:$Z$70,MATCH($B139,'Damage costs'!$C$18:$C$70,0))/1000),"")</f>
        <v/>
      </c>
      <c r="H139" s="59" t="str">
        <f>IFERROR(IF(OR($C$144=FALSE,LEFT($B139,3)&lt;&gt;"NOX"),H54*INDEX('Damage costs'!$V$18:$V$70,MATCH($B139,'Damage costs'!$C$18:$C$70,0))/1000,H54*INDEX('Damage costs'!$Z$18:$Z$70,MATCH($B139,'Damage costs'!$C$18:$C$70,0))/1000),"")</f>
        <v/>
      </c>
      <c r="I139" s="59" t="str">
        <f>IFERROR(IF(OR($C$144=FALSE,LEFT($B139,3)&lt;&gt;"NOX"),I54*INDEX('Damage costs'!$V$18:$V$70,MATCH($B139,'Damage costs'!$C$18:$C$70,0))/1000,I54*INDEX('Damage costs'!$Z$18:$Z$70,MATCH($B139,'Damage costs'!$C$18:$C$70,0))/1000),"")</f>
        <v/>
      </c>
      <c r="J139" s="59" t="str">
        <f>IFERROR(IF(OR($C$144=FALSE,LEFT($B139,3)&lt;&gt;"NOX"),J54*INDEX('Damage costs'!$V$18:$V$70,MATCH($B139,'Damage costs'!$C$18:$C$70,0))/1000,J54*INDEX('Damage costs'!$Z$18:$Z$70,MATCH($B139,'Damage costs'!$C$18:$C$70,0))/1000),"")</f>
        <v/>
      </c>
      <c r="K139" s="59" t="str">
        <f>IFERROR(IF(OR($C$144=FALSE,LEFT($B139,3)&lt;&gt;"NOX"),K54*INDEX('Damage costs'!$V$18:$V$70,MATCH($B139,'Damage costs'!$C$18:$C$70,0))/1000,K54*INDEX('Damage costs'!$Z$18:$Z$70,MATCH($B139,'Damage costs'!$C$18:$C$70,0))/1000),"")</f>
        <v/>
      </c>
      <c r="L139" s="59" t="str">
        <f>IFERROR(IF(OR($C$144=FALSE,LEFT($B139,3)&lt;&gt;"NOX"),L54*INDEX('Damage costs'!$V$18:$V$70,MATCH($B139,'Damage costs'!$C$18:$C$70,0))/1000,L54*INDEX('Damage costs'!$Z$18:$Z$70,MATCH($B139,'Damage costs'!$C$18:$C$70,0))/1000),"")</f>
        <v/>
      </c>
      <c r="M139" s="59" t="str">
        <f>IFERROR(IF(OR($C$144=FALSE,LEFT($B139,3)&lt;&gt;"NOX"),M54*INDEX('Damage costs'!$V$18:$V$70,MATCH($B139,'Damage costs'!$C$18:$C$70,0))/1000,M54*INDEX('Damage costs'!$Z$18:$Z$70,MATCH($B139,'Damage costs'!$C$18:$C$70,0))/1000),"")</f>
        <v/>
      </c>
      <c r="N139" s="59" t="str">
        <f>IFERROR(IF(OR($C$144=FALSE,LEFT($B139,3)&lt;&gt;"NOX"),N54*INDEX('Damage costs'!$V$18:$V$70,MATCH($B139,'Damage costs'!$C$18:$C$70,0))/1000,N54*INDEX('Damage costs'!$Z$18:$Z$70,MATCH($B139,'Damage costs'!$C$18:$C$70,0))/1000),"")</f>
        <v/>
      </c>
      <c r="O139" s="59" t="str">
        <f>IFERROR(IF(OR($C$144=FALSE,LEFT($B139,3)&lt;&gt;"NOX"),O54*INDEX('Damage costs'!$V$18:$V$70,MATCH($B139,'Damage costs'!$C$18:$C$70,0))/1000,O54*INDEX('Damage costs'!$Z$18:$Z$70,MATCH($B139,'Damage costs'!$C$18:$C$70,0))/1000),"")</f>
        <v/>
      </c>
      <c r="P139" s="59" t="str">
        <f>IFERROR(IF(OR($C$144=FALSE,LEFT($B139,3)&lt;&gt;"NOX"),P54*INDEX('Damage costs'!$V$18:$V$70,MATCH($B139,'Damage costs'!$C$18:$C$70,0))/1000,P54*INDEX('Damage costs'!$Z$18:$Z$70,MATCH($B139,'Damage costs'!$C$18:$C$70,0))/1000),"")</f>
        <v/>
      </c>
      <c r="Q139" s="59" t="str">
        <f>IFERROR(IF(OR($C$144=FALSE,LEFT($B139,3)&lt;&gt;"NOX"),Q54*INDEX('Damage costs'!$V$18:$V$70,MATCH($B139,'Damage costs'!$C$18:$C$70,0))/1000,Q54*INDEX('Damage costs'!$Z$18:$Z$70,MATCH($B139,'Damage costs'!$C$18:$C$70,0))/1000),"")</f>
        <v/>
      </c>
      <c r="R139" s="59" t="str">
        <f>IFERROR(IF(OR($C$144=FALSE,LEFT($B139,3)&lt;&gt;"NOX"),R54*INDEX('Damage costs'!$V$18:$V$70,MATCH($B139,'Damage costs'!$C$18:$C$70,0))/1000,R54*INDEX('Damage costs'!$Z$18:$Z$70,MATCH($B139,'Damage costs'!$C$18:$C$70,0))/1000),"")</f>
        <v/>
      </c>
      <c r="S139" s="59" t="str">
        <f>IFERROR(IF(OR($C$144=FALSE,LEFT($B139,3)&lt;&gt;"NOX"),S54*INDEX('Damage costs'!$V$18:$V$70,MATCH($B139,'Damage costs'!$C$18:$C$70,0))/1000,S54*INDEX('Damage costs'!$Z$18:$Z$70,MATCH($B139,'Damage costs'!$C$18:$C$70,0))/1000),"")</f>
        <v/>
      </c>
      <c r="T139" s="59" t="str">
        <f>IFERROR(IF(OR($C$144=FALSE,LEFT($B139,3)&lt;&gt;"NOX"),T54*INDEX('Damage costs'!$V$18:$V$70,MATCH($B139,'Damage costs'!$C$18:$C$70,0))/1000,T54*INDEX('Damage costs'!$Z$18:$Z$70,MATCH($B139,'Damage costs'!$C$18:$C$70,0))/1000),"")</f>
        <v/>
      </c>
      <c r="U139" s="59" t="str">
        <f>IFERROR(IF(OR($C$144=FALSE,LEFT($B139,3)&lt;&gt;"NOX"),U54*INDEX('Damage costs'!$V$18:$V$70,MATCH($B139,'Damage costs'!$C$18:$C$70,0))/1000,U54*INDEX('Damage costs'!$Z$18:$Z$70,MATCH($B139,'Damage costs'!$C$18:$C$70,0))/1000),"")</f>
        <v/>
      </c>
      <c r="V139" s="59" t="str">
        <f>IFERROR(IF(OR($C$144=FALSE,LEFT($B139,3)&lt;&gt;"NOX"),V54*INDEX('Damage costs'!$V$18:$V$70,MATCH($B139,'Damage costs'!$C$18:$C$70,0))/1000,V54*INDEX('Damage costs'!$Z$18:$Z$70,MATCH($B139,'Damage costs'!$C$18:$C$70,0))/1000),"")</f>
        <v/>
      </c>
      <c r="W139" s="59" t="str">
        <f>IFERROR(IF(OR($C$144=FALSE,LEFT($B139,3)&lt;&gt;"NOX"),W54*INDEX('Damage costs'!$V$18:$V$70,MATCH($B139,'Damage costs'!$C$18:$C$70,0))/1000,W54*INDEX('Damage costs'!$Z$18:$Z$70,MATCH($B139,'Damage costs'!$C$18:$C$70,0))/1000),"")</f>
        <v/>
      </c>
      <c r="X139" s="59" t="str">
        <f>IFERROR(IF(OR($C$144=FALSE,LEFT($B139,3)&lt;&gt;"NOX"),X54*INDEX('Damage costs'!$V$18:$V$70,MATCH($B139,'Damage costs'!$C$18:$C$70,0))/1000,X54*INDEX('Damage costs'!$Z$18:$Z$70,MATCH($B139,'Damage costs'!$C$18:$C$70,0))/1000),"")</f>
        <v/>
      </c>
      <c r="Y139" s="59" t="str">
        <f>IFERROR(IF(OR($C$144=FALSE,LEFT($B139,3)&lt;&gt;"NOX"),Y54*INDEX('Damage costs'!$V$18:$V$70,MATCH($B139,'Damage costs'!$C$18:$C$70,0))/1000,Y54*INDEX('Damage costs'!$Z$18:$Z$70,MATCH($B139,'Damage costs'!$C$18:$C$70,0))/1000),"")</f>
        <v/>
      </c>
      <c r="Z139" s="59" t="str">
        <f>IFERROR(IF(OR($C$144=FALSE,LEFT($B139,3)&lt;&gt;"NOX"),Z54*INDEX('Damage costs'!$V$18:$V$70,MATCH($B139,'Damage costs'!$C$18:$C$70,0))/1000,Z54*INDEX('Damage costs'!$Z$18:$Z$70,MATCH($B139,'Damage costs'!$C$18:$C$70,0))/1000),"")</f>
        <v/>
      </c>
      <c r="AA139" s="59" t="str">
        <f>IFERROR(IF(OR($C$144=FALSE,LEFT($B139,3)&lt;&gt;"NOX"),AA54*INDEX('Damage costs'!$V$18:$V$70,MATCH($B139,'Damage costs'!$C$18:$C$70,0))/1000,AA54*INDEX('Damage costs'!$Z$18:$Z$70,MATCH($B139,'Damage costs'!$C$18:$C$70,0))/1000),"")</f>
        <v/>
      </c>
      <c r="AB139" s="59" t="str">
        <f>IFERROR(IF(OR($C$144=FALSE,LEFT($B139,3)&lt;&gt;"NOX"),AB54*INDEX('Damage costs'!$V$18:$V$70,MATCH($B139,'Damage costs'!$C$18:$C$70,0))/1000,AB54*INDEX('Damage costs'!$Z$18:$Z$70,MATCH($B139,'Damage costs'!$C$18:$C$70,0))/1000),"")</f>
        <v/>
      </c>
      <c r="AC139" s="59" t="str">
        <f>IFERROR(IF(OR($C$144=FALSE,LEFT($B139,3)&lt;&gt;"NOX"),AC54*INDEX('Damage costs'!$V$18:$V$70,MATCH($B139,'Damage costs'!$C$18:$C$70,0))/1000,AC54*INDEX('Damage costs'!$Z$18:$Z$70,MATCH($B139,'Damage costs'!$C$18:$C$70,0))/1000),"")</f>
        <v/>
      </c>
      <c r="AD139" s="59" t="str">
        <f>IFERROR(IF(OR($C$144=FALSE,LEFT($B139,3)&lt;&gt;"NOX"),AD54*INDEX('Damage costs'!$V$18:$V$70,MATCH($B139,'Damage costs'!$C$18:$C$70,0))/1000,AD54*INDEX('Damage costs'!$Z$18:$Z$70,MATCH($B139,'Damage costs'!$C$18:$C$70,0))/1000),"")</f>
        <v/>
      </c>
      <c r="AE139" s="59" t="str">
        <f>IFERROR(IF(OR($C$144=FALSE,LEFT($B139,3)&lt;&gt;"NOX"),AE54*INDEX('Damage costs'!$V$18:$V$70,MATCH($B139,'Damage costs'!$C$18:$C$70,0))/1000,AE54*INDEX('Damage costs'!$Z$18:$Z$70,MATCH($B139,'Damage costs'!$C$18:$C$70,0))/1000),"")</f>
        <v/>
      </c>
      <c r="AF139" s="59" t="str">
        <f>IFERROR(IF(OR($C$144=FALSE,LEFT($B139,3)&lt;&gt;"NOX"),AF54*INDEX('Damage costs'!$V$18:$V$70,MATCH($B139,'Damage costs'!$C$18:$C$70,0))/1000,AF54*INDEX('Damage costs'!$Z$18:$Z$70,MATCH($B139,'Damage costs'!$C$18:$C$70,0))/1000),"")</f>
        <v/>
      </c>
      <c r="AG139" s="59" t="str">
        <f>IFERROR(IF(OR($C$144=FALSE,LEFT($B139,3)&lt;&gt;"NOX"),AG54*INDEX('Damage costs'!$V$18:$V$70,MATCH($B139,'Damage costs'!$C$18:$C$70,0))/1000,AG54*INDEX('Damage costs'!$Z$18:$Z$70,MATCH($B139,'Damage costs'!$C$18:$C$70,0))/1000),"")</f>
        <v/>
      </c>
      <c r="AH139" s="59" t="str">
        <f>IFERROR(IF(OR($C$144=FALSE,LEFT($B139,3)&lt;&gt;"NOX"),AH54*INDEX('Damage costs'!$V$18:$V$70,MATCH($B139,'Damage costs'!$C$18:$C$70,0))/1000,AH54*INDEX('Damage costs'!$Z$18:$Z$70,MATCH($B139,'Damage costs'!$C$18:$C$70,0))/1000),"")</f>
        <v/>
      </c>
      <c r="AI139" s="59" t="str">
        <f>IFERROR(IF(OR($C$144=FALSE,LEFT($B139,3)&lt;&gt;"NOX"),AI54*INDEX('Damage costs'!$V$18:$V$70,MATCH($B139,'Damage costs'!$C$18:$C$70,0))/1000,AI54*INDEX('Damage costs'!$Z$18:$Z$70,MATCH($B139,'Damage costs'!$C$18:$C$70,0))/1000),"")</f>
        <v/>
      </c>
      <c r="AJ139" s="59" t="str">
        <f>IFERROR(IF(OR($C$144=FALSE,LEFT($B139,3)&lt;&gt;"NOX"),AJ54*INDEX('Damage costs'!$V$18:$V$70,MATCH($B139,'Damage costs'!$C$18:$C$70,0))/1000,AJ54*INDEX('Damage costs'!$Z$18:$Z$70,MATCH($B139,'Damage costs'!$C$18:$C$70,0))/1000),"")</f>
        <v/>
      </c>
      <c r="AK139" s="59" t="str">
        <f>IFERROR(IF(OR($C$144=FALSE,LEFT($B139,3)&lt;&gt;"NOX"),AK54*INDEX('Damage costs'!$V$18:$V$70,MATCH($B139,'Damage costs'!$C$18:$C$70,0))/1000,AK54*INDEX('Damage costs'!$Z$18:$Z$70,MATCH($B139,'Damage costs'!$C$18:$C$70,0))/1000),"")</f>
        <v/>
      </c>
      <c r="AL139" s="59" t="str">
        <f>IFERROR(IF(OR($C$144=FALSE,LEFT($B139,3)&lt;&gt;"NOX"),AL54*INDEX('Damage costs'!$V$18:$V$70,MATCH($B139,'Damage costs'!$C$18:$C$70,0))/1000,AL54*INDEX('Damage costs'!$Z$18:$Z$70,MATCH($B139,'Damage costs'!$C$18:$C$70,0))/1000),"")</f>
        <v/>
      </c>
      <c r="AM139" s="59" t="str">
        <f>IFERROR(IF(OR($C$144=FALSE,LEFT($B139,3)&lt;&gt;"NOX"),AM54*INDEX('Damage costs'!$V$18:$V$70,MATCH($B139,'Damage costs'!$C$18:$C$70,0))/1000,AM54*INDEX('Damage costs'!$Z$18:$Z$70,MATCH($B139,'Damage costs'!$C$18:$C$70,0))/1000),"")</f>
        <v/>
      </c>
      <c r="AN139" s="59" t="str">
        <f>IFERROR(IF(OR($C$144=FALSE,LEFT($B139,3)&lt;&gt;"NOX"),AN54*INDEX('Damage costs'!$V$18:$V$70,MATCH($B139,'Damage costs'!$C$18:$C$70,0))/1000,AN54*INDEX('Damage costs'!$Z$18:$Z$70,MATCH($B139,'Damage costs'!$C$18:$C$70,0))/1000),"")</f>
        <v/>
      </c>
      <c r="AO139" s="59" t="str">
        <f>IFERROR(IF(OR($C$144=FALSE,LEFT($B139,3)&lt;&gt;"NOX"),AO54*INDEX('Damage costs'!$V$18:$V$70,MATCH($B139,'Damage costs'!$C$18:$C$70,0))/1000,AO54*INDEX('Damage costs'!$Z$18:$Z$70,MATCH($B139,'Damage costs'!$C$18:$C$70,0))/1000),"")</f>
        <v/>
      </c>
      <c r="AP139" s="59" t="str">
        <f>IFERROR(IF(OR($C$144=FALSE,LEFT($B139,3)&lt;&gt;"NOX"),AP54*INDEX('Damage costs'!$V$18:$V$70,MATCH($B139,'Damage costs'!$C$18:$C$70,0))/1000,AP54*INDEX('Damage costs'!$Z$18:$Z$70,MATCH($B139,'Damage costs'!$C$18:$C$70,0))/1000),"")</f>
        <v/>
      </c>
      <c r="AQ139" s="59" t="str">
        <f>IFERROR(IF(OR($C$144=FALSE,LEFT($B139,3)&lt;&gt;"NOX"),AQ54*INDEX('Damage costs'!$V$18:$V$70,MATCH($B139,'Damage costs'!$C$18:$C$70,0))/1000,AQ54*INDEX('Damage costs'!$Z$18:$Z$70,MATCH($B139,'Damage costs'!$C$18:$C$70,0))/1000),"")</f>
        <v/>
      </c>
      <c r="AR139" s="59" t="str">
        <f>IFERROR(IF(OR($C$144=FALSE,LEFT($B139,3)&lt;&gt;"NOX"),AR54*INDEX('Damage costs'!$V$18:$V$70,MATCH($B139,'Damage costs'!$C$18:$C$70,0))/1000,AR54*INDEX('Damage costs'!$Z$18:$Z$70,MATCH($B139,'Damage costs'!$C$18:$C$70,0))/1000),"")</f>
        <v/>
      </c>
      <c r="AS139" s="59" t="str">
        <f>IFERROR(IF(OR($C$144=FALSE,LEFT($B139,3)&lt;&gt;"NOX"),AS54*INDEX('Damage costs'!$V$18:$V$70,MATCH($B139,'Damage costs'!$C$18:$C$70,0))/1000,AS54*INDEX('Damage costs'!$Z$18:$Z$70,MATCH($B139,'Damage costs'!$C$18:$C$70,0))/1000),"")</f>
        <v/>
      </c>
      <c r="AT139" s="59" t="str">
        <f>IFERROR(IF(OR($C$144=FALSE,LEFT($B139,3)&lt;&gt;"NOX"),AT54*INDEX('Damage costs'!$V$18:$V$70,MATCH($B139,'Damage costs'!$C$18:$C$70,0))/1000,AT54*INDEX('Damage costs'!$Z$18:$Z$70,MATCH($B139,'Damage costs'!$C$18:$C$70,0))/1000),"")</f>
        <v/>
      </c>
      <c r="AU139" s="59" t="str">
        <f>IFERROR(IF(OR($C$144=FALSE,LEFT($B139,3)&lt;&gt;"NOX"),AU54*INDEX('Damage costs'!$V$18:$V$70,MATCH($B139,'Damage costs'!$C$18:$C$70,0))/1000,AU54*INDEX('Damage costs'!$Z$18:$Z$70,MATCH($B139,'Damage costs'!$C$18:$C$70,0))/1000),"")</f>
        <v/>
      </c>
      <c r="AV139" s="59" t="str">
        <f>IFERROR(IF(OR($C$144=FALSE,LEFT($B139,3)&lt;&gt;"NOX"),AV54*INDEX('Damage costs'!$V$18:$V$70,MATCH($B139,'Damage costs'!$C$18:$C$70,0))/1000,AV54*INDEX('Damage costs'!$Z$18:$Z$70,MATCH($B139,'Damage costs'!$C$18:$C$70,0))/1000),"")</f>
        <v/>
      </c>
      <c r="AW139" s="59" t="str">
        <f>IFERROR(IF(OR($C$144=FALSE,LEFT($B139,3)&lt;&gt;"NOX"),AW54*INDEX('Damage costs'!$V$18:$V$70,MATCH($B139,'Damage costs'!$C$18:$C$70,0))/1000,AW54*INDEX('Damage costs'!$Z$18:$Z$70,MATCH($B139,'Damage costs'!$C$18:$C$70,0))/1000),"")</f>
        <v/>
      </c>
      <c r="AX139" s="59" t="str">
        <f>IFERROR(IF(OR($C$144=FALSE,LEFT($B139,3)&lt;&gt;"NOX"),AX54*INDEX('Damage costs'!$V$18:$V$70,MATCH($B139,'Damage costs'!$C$18:$C$70,0))/1000,AX54*INDEX('Damage costs'!$Z$18:$Z$70,MATCH($B139,'Damage costs'!$C$18:$C$70,0))/1000),"")</f>
        <v/>
      </c>
      <c r="AY139" s="59" t="str">
        <f>IFERROR(IF(OR($C$144=FALSE,LEFT($B139,3)&lt;&gt;"NOX"),AY54*INDEX('Damage costs'!$V$18:$V$70,MATCH($B139,'Damage costs'!$C$18:$C$70,0))/1000,AY54*INDEX('Damage costs'!$Z$18:$Z$70,MATCH($B139,'Damage costs'!$C$18:$C$70,0))/1000),"")</f>
        <v/>
      </c>
      <c r="AZ139" s="59" t="str">
        <f>IFERROR(IF(OR($C$144=FALSE,LEFT($B139,3)&lt;&gt;"NOX"),AZ54*INDEX('Damage costs'!$V$18:$V$70,MATCH($B139,'Damage costs'!$C$18:$C$70,0))/1000,AZ54*INDEX('Damage costs'!$Z$18:$Z$70,MATCH($B139,'Damage costs'!$C$18:$C$70,0))/1000),"")</f>
        <v/>
      </c>
      <c r="BA139" s="59" t="str">
        <f>IFERROR(IF(OR($C$144=FALSE,LEFT($B139,3)&lt;&gt;"NOX"),BA54*INDEX('Damage costs'!$V$18:$V$70,MATCH($B139,'Damage costs'!$C$18:$C$70,0))/1000,BA54*INDEX('Damage costs'!$Z$18:$Z$70,MATCH($B139,'Damage costs'!$C$18:$C$70,0))/1000),"")</f>
        <v/>
      </c>
      <c r="BB139" s="59" t="str">
        <f>IFERROR(IF(OR($C$144=FALSE,LEFT($B139,3)&lt;&gt;"NOX"),BB54*INDEX('Damage costs'!$V$18:$V$70,MATCH($B139,'Damage costs'!$C$18:$C$70,0))/1000,BB54*INDEX('Damage costs'!$Z$18:$Z$70,MATCH($B139,'Damage costs'!$C$18:$C$70,0))/1000),"")</f>
        <v/>
      </c>
      <c r="BC139" s="59" t="str">
        <f>IFERROR(IF(OR($C$144=FALSE,LEFT($B139,3)&lt;&gt;"NOX"),BC54*INDEX('Damage costs'!$V$18:$V$70,MATCH($B139,'Damage costs'!$C$18:$C$70,0))/1000,BC54*INDEX('Damage costs'!$Z$18:$Z$70,MATCH($B139,'Damage costs'!$C$18:$C$70,0))/1000),"")</f>
        <v/>
      </c>
      <c r="BD139" s="59" t="str">
        <f>IFERROR(IF(OR($C$144=FALSE,LEFT($B139,3)&lt;&gt;"NOX"),BD54*INDEX('Damage costs'!$V$18:$V$70,MATCH($B139,'Damage costs'!$C$18:$C$70,0))/1000,BD54*INDEX('Damage costs'!$Z$18:$Z$70,MATCH($B139,'Damage costs'!$C$18:$C$70,0))/1000),"")</f>
        <v/>
      </c>
      <c r="BE139" s="59" t="str">
        <f>IFERROR(IF(OR($C$144=FALSE,LEFT($B139,3)&lt;&gt;"NOX"),BE54*INDEX('Damage costs'!$V$18:$V$70,MATCH($B139,'Damage costs'!$C$18:$C$70,0))/1000,BE54*INDEX('Damage costs'!$Z$18:$Z$70,MATCH($B139,'Damage costs'!$C$18:$C$70,0))/1000),"")</f>
        <v/>
      </c>
      <c r="BF139" s="59" t="str">
        <f>IFERROR(IF(OR($C$144=FALSE,LEFT($B139,3)&lt;&gt;"NOX"),BF54*INDEX('Damage costs'!$V$18:$V$70,MATCH($B139,'Damage costs'!$C$18:$C$70,0))/1000,BF54*INDEX('Damage costs'!$Z$18:$Z$70,MATCH($B139,'Damage costs'!$C$18:$C$70,0))/1000),"")</f>
        <v/>
      </c>
      <c r="BG139" s="59" t="str">
        <f>IFERROR(IF(OR($C$144=FALSE,LEFT($B139,3)&lt;&gt;"NOX"),BG54*INDEX('Damage costs'!$V$18:$V$70,MATCH($B139,'Damage costs'!$C$18:$C$70,0))/1000,BG54*INDEX('Damage costs'!$Z$18:$Z$70,MATCH($B139,'Damage costs'!$C$18:$C$70,0))/1000),"")</f>
        <v/>
      </c>
      <c r="BH139" s="59" t="str">
        <f>IFERROR(IF(OR($C$144=FALSE,LEFT($B139,3)&lt;&gt;"NOX"),BH54*INDEX('Damage costs'!$V$18:$V$70,MATCH($B139,'Damage costs'!$C$18:$C$70,0))/1000,BH54*INDEX('Damage costs'!$Z$18:$Z$70,MATCH($B139,'Damage costs'!$C$18:$C$70,0))/1000),"")</f>
        <v/>
      </c>
      <c r="BI139" s="59" t="str">
        <f>IFERROR(IF(OR($C$144=FALSE,LEFT($B139,3)&lt;&gt;"NOX"),BI54*INDEX('Damage costs'!$V$18:$V$70,MATCH($B139,'Damage costs'!$C$18:$C$70,0))/1000,BI54*INDEX('Damage costs'!$Z$18:$Z$70,MATCH($B139,'Damage costs'!$C$18:$C$70,0))/1000),"")</f>
        <v/>
      </c>
      <c r="BJ139" s="59" t="str">
        <f>IFERROR(IF(OR($C$144=FALSE,LEFT($B139,3)&lt;&gt;"NOX"),BJ54*INDEX('Damage costs'!$V$18:$V$70,MATCH($B139,'Damage costs'!$C$18:$C$70,0))/1000,BJ54*INDEX('Damage costs'!$Z$18:$Z$70,MATCH($B139,'Damage costs'!$C$18:$C$70,0))/1000),"")</f>
        <v/>
      </c>
      <c r="BK139" s="59" t="str">
        <f>IFERROR(IF(OR($C$144=FALSE,LEFT($B139,3)&lt;&gt;"NOX"),BK54*INDEX('Damage costs'!$V$18:$V$70,MATCH($B139,'Damage costs'!$C$18:$C$70,0))/1000,BK54*INDEX('Damage costs'!$Z$18:$Z$70,MATCH($B139,'Damage costs'!$C$18:$C$70,0))/1000),"")</f>
        <v/>
      </c>
      <c r="BL139" s="59" t="str">
        <f>IFERROR(IF(OR($C$144=FALSE,LEFT($B139,3)&lt;&gt;"NOX"),BL54*INDEX('Damage costs'!$V$18:$V$70,MATCH($B139,'Damage costs'!$C$18:$C$70,0))/1000,BL54*INDEX('Damage costs'!$Z$18:$Z$70,MATCH($B139,'Damage costs'!$C$18:$C$70,0))/1000),"")</f>
        <v/>
      </c>
      <c r="BM139" s="59" t="str">
        <f>IFERROR(IF(OR($C$144=FALSE,LEFT($B139,3)&lt;&gt;"NOX"),BM54*INDEX('Damage costs'!$V$18:$V$70,MATCH($B139,'Damage costs'!$C$18:$C$70,0))/1000,BM54*INDEX('Damage costs'!$Z$18:$Z$70,MATCH($B139,'Damage costs'!$C$18:$C$70,0))/1000),"")</f>
        <v/>
      </c>
      <c r="BN139" s="59" t="str">
        <f>IFERROR(IF(OR($C$144=FALSE,LEFT($B139,3)&lt;&gt;"NOX"),BN54*INDEX('Damage costs'!$V$18:$V$70,MATCH($B139,'Damage costs'!$C$18:$C$70,0))/1000,BN54*INDEX('Damage costs'!$Z$18:$Z$70,MATCH($B139,'Damage costs'!$C$18:$C$70,0))/1000),"")</f>
        <v/>
      </c>
      <c r="BO139" s="59" t="str">
        <f>IFERROR(IF(OR($C$144=FALSE,LEFT($B139,3)&lt;&gt;"NOX"),BO54*INDEX('Damage costs'!$V$18:$V$70,MATCH($B139,'Damage costs'!$C$18:$C$70,0))/1000,BO54*INDEX('Damage costs'!$Z$18:$Z$70,MATCH($B139,'Damage costs'!$C$18:$C$70,0))/1000),"")</f>
        <v/>
      </c>
      <c r="BP139" s="59" t="str">
        <f>IFERROR(IF(OR($C$144=FALSE,LEFT($B139,3)&lt;&gt;"NOX"),BP54*INDEX('Damage costs'!$V$18:$V$70,MATCH($B139,'Damage costs'!$C$18:$C$70,0))/1000,BP54*INDEX('Damage costs'!$Z$18:$Z$70,MATCH($B139,'Damage costs'!$C$18:$C$70,0))/1000),"")</f>
        <v/>
      </c>
      <c r="BQ139" s="59" t="str">
        <f>IFERROR(IF(OR($C$144=FALSE,LEFT($B139,3)&lt;&gt;"NOX"),BQ54*INDEX('Damage costs'!$V$18:$V$70,MATCH($B139,'Damage costs'!$C$18:$C$70,0))/1000,BQ54*INDEX('Damage costs'!$Z$18:$Z$70,MATCH($B139,'Damage costs'!$C$18:$C$70,0))/1000),"")</f>
        <v/>
      </c>
      <c r="BR139" s="59" t="str">
        <f>IFERROR(IF(OR($C$144=FALSE,LEFT($B139,3)&lt;&gt;"NOX"),BR54*INDEX('Damage costs'!$V$18:$V$70,MATCH($B139,'Damage costs'!$C$18:$C$70,0))/1000,BR54*INDEX('Damage costs'!$Z$18:$Z$70,MATCH($B139,'Damage costs'!$C$18:$C$70,0))/1000),"")</f>
        <v/>
      </c>
      <c r="BS139" s="59" t="str">
        <f>IFERROR(IF(OR($C$144=FALSE,LEFT($B139,3)&lt;&gt;"NOX"),BS54*INDEX('Damage costs'!$V$18:$V$70,MATCH($B139,'Damage costs'!$C$18:$C$70,0))/1000,BS54*INDEX('Damage costs'!$Z$18:$Z$70,MATCH($B139,'Damage costs'!$C$18:$C$70,0))/1000),"")</f>
        <v/>
      </c>
      <c r="BT139" s="59" t="str">
        <f>IFERROR(IF(OR($C$144=FALSE,LEFT($B139,3)&lt;&gt;"NOX"),BT54*INDEX('Damage costs'!$V$18:$V$70,MATCH($B139,'Damage costs'!$C$18:$C$70,0))/1000,BT54*INDEX('Damage costs'!$Z$18:$Z$70,MATCH($B139,'Damage costs'!$C$18:$C$70,0))/1000),"")</f>
        <v/>
      </c>
      <c r="BU139" s="59" t="str">
        <f>IFERROR(IF(OR($C$144=FALSE,LEFT($B139,3)&lt;&gt;"NOX"),BU54*INDEX('Damage costs'!$V$18:$V$70,MATCH($B139,'Damage costs'!$C$18:$C$70,0))/1000,BU54*INDEX('Damage costs'!$Z$18:$Z$70,MATCH($B139,'Damage costs'!$C$18:$C$70,0))/1000),"")</f>
        <v/>
      </c>
      <c r="BV139" s="59" t="str">
        <f>IFERROR(IF(OR($C$144=FALSE,LEFT($B139,3)&lt;&gt;"NOX"),BV54*INDEX('Damage costs'!$V$18:$V$70,MATCH($B139,'Damage costs'!$C$18:$C$70,0))/1000,BV54*INDEX('Damage costs'!$Z$18:$Z$70,MATCH($B139,'Damage costs'!$C$18:$C$70,0))/1000),"")</f>
        <v/>
      </c>
      <c r="BW139" s="59" t="str">
        <f>IFERROR(IF(OR($C$144=FALSE,LEFT($B139,3)&lt;&gt;"NOX"),BW54*INDEX('Damage costs'!$V$18:$V$70,MATCH($B139,'Damage costs'!$C$18:$C$70,0))/1000,BW54*INDEX('Damage costs'!$Z$18:$Z$70,MATCH($B139,'Damage costs'!$C$18:$C$70,0))/1000),"")</f>
        <v/>
      </c>
      <c r="BX139" s="59" t="str">
        <f>IFERROR(IF(OR($C$144=FALSE,LEFT($B139,3)&lt;&gt;"NOX"),BX54*INDEX('Damage costs'!$V$18:$V$70,MATCH($B139,'Damage costs'!$C$18:$C$70,0))/1000,BX54*INDEX('Damage costs'!$Z$18:$Z$70,MATCH($B139,'Damage costs'!$C$18:$C$70,0))/1000),"")</f>
        <v/>
      </c>
      <c r="BY139" s="59" t="str">
        <f>IFERROR(IF(OR($C$144=FALSE,LEFT($B139,3)&lt;&gt;"NOX"),BY54*INDEX('Damage costs'!$V$18:$V$70,MATCH($B139,'Damage costs'!$C$18:$C$70,0))/1000,BY54*INDEX('Damage costs'!$Z$18:$Z$70,MATCH($B139,'Damage costs'!$C$18:$C$70,0))/1000),"")</f>
        <v/>
      </c>
      <c r="BZ139" s="59" t="str">
        <f>IFERROR(IF(OR($C$144=FALSE,LEFT($B139,3)&lt;&gt;"NOX"),BZ54*INDEX('Damage costs'!$V$18:$V$70,MATCH($B139,'Damage costs'!$C$18:$C$70,0))/1000,BZ54*INDEX('Damage costs'!$Z$18:$Z$70,MATCH($B139,'Damage costs'!$C$18:$C$70,0))/1000),"")</f>
        <v/>
      </c>
      <c r="CA139" s="59" t="str">
        <f>IFERROR(IF(OR($C$144=FALSE,LEFT($B139,3)&lt;&gt;"NOX"),CA54*INDEX('Damage costs'!$V$18:$V$70,MATCH($B139,'Damage costs'!$C$18:$C$70,0))/1000,CA54*INDEX('Damage costs'!$Z$18:$Z$70,MATCH($B139,'Damage costs'!$C$18:$C$70,0))/1000),"")</f>
        <v/>
      </c>
      <c r="CB139" s="59" t="str">
        <f>IFERROR(IF(OR($C$144=FALSE,LEFT($B139,3)&lt;&gt;"NOX"),CB54*INDEX('Damage costs'!$V$18:$V$70,MATCH($B139,'Damage costs'!$C$18:$C$70,0))/1000,CB54*INDEX('Damage costs'!$Z$18:$Z$70,MATCH($B139,'Damage costs'!$C$18:$C$70,0))/1000),"")</f>
        <v/>
      </c>
      <c r="CC139" s="59" t="str">
        <f>IFERROR(IF(OR($C$144=FALSE,LEFT($B139,3)&lt;&gt;"NOX"),CC54*INDEX('Damage costs'!$V$18:$V$70,MATCH($B139,'Damage costs'!$C$18:$C$70,0))/1000,CC54*INDEX('Damage costs'!$Z$18:$Z$70,MATCH($B139,'Damage costs'!$C$18:$C$70,0))/1000),"")</f>
        <v/>
      </c>
      <c r="CD139" s="59" t="str">
        <f>IFERROR(IF(OR($C$144=FALSE,LEFT($B139,3)&lt;&gt;"NOX"),CD54*INDEX('Damage costs'!$V$18:$V$70,MATCH($B139,'Damage costs'!$C$18:$C$70,0))/1000,CD54*INDEX('Damage costs'!$Z$18:$Z$70,MATCH($B139,'Damage costs'!$C$18:$C$70,0))/1000),"")</f>
        <v/>
      </c>
      <c r="CE139" s="59" t="str">
        <f>IFERROR(IF(OR($C$144=FALSE,LEFT($B139,3)&lt;&gt;"NOX"),CE54*INDEX('Damage costs'!$V$18:$V$70,MATCH($B139,'Damage costs'!$C$18:$C$70,0))/1000,CE54*INDEX('Damage costs'!$Z$18:$Z$70,MATCH($B139,'Damage costs'!$C$18:$C$70,0))/1000),"")</f>
        <v/>
      </c>
      <c r="CF139" s="59" t="str">
        <f>IFERROR(IF(OR($C$144=FALSE,LEFT($B139,3)&lt;&gt;"NOX"),CF54*INDEX('Damage costs'!$V$18:$V$70,MATCH($B139,'Damage costs'!$C$18:$C$70,0))/1000,CF54*INDEX('Damage costs'!$Z$18:$Z$70,MATCH($B139,'Damage costs'!$C$18:$C$70,0))/1000),"")</f>
        <v/>
      </c>
      <c r="CG139" s="59" t="str">
        <f>IFERROR(IF(OR($C$144=FALSE,LEFT($B139,3)&lt;&gt;"NOX"),CG54*INDEX('Damage costs'!$V$18:$V$70,MATCH($B139,'Damage costs'!$C$18:$C$70,0))/1000,CG54*INDEX('Damage costs'!$Z$18:$Z$70,MATCH($B139,'Damage costs'!$C$18:$C$70,0))/1000),"")</f>
        <v/>
      </c>
      <c r="CH139" s="59" t="str">
        <f>IFERROR(IF(OR($C$144=FALSE,LEFT($B139,3)&lt;&gt;"NOX"),CH54*INDEX('Damage costs'!$V$18:$V$70,MATCH($B139,'Damage costs'!$C$18:$C$70,0))/1000,CH54*INDEX('Damage costs'!$Z$18:$Z$70,MATCH($B139,'Damage costs'!$C$18:$C$70,0))/1000),"")</f>
        <v/>
      </c>
      <c r="CI139" s="59" t="str">
        <f>IFERROR(IF(OR($C$144=FALSE,LEFT($B139,3)&lt;&gt;"NOX"),CI54*INDEX('Damage costs'!$V$18:$V$70,MATCH($B139,'Damage costs'!$C$18:$C$70,0))/1000,CI54*INDEX('Damage costs'!$Z$18:$Z$70,MATCH($B139,'Damage costs'!$C$18:$C$70,0))/1000),"")</f>
        <v/>
      </c>
      <c r="CJ139" s="59" t="str">
        <f>IFERROR(IF(OR($C$144=FALSE,LEFT($B139,3)&lt;&gt;"NOX"),CJ54*INDEX('Damage costs'!$V$18:$V$70,MATCH($B139,'Damage costs'!$C$18:$C$70,0))/1000,CJ54*INDEX('Damage costs'!$Z$18:$Z$70,MATCH($B139,'Damage costs'!$C$18:$C$70,0))/1000),"")</f>
        <v/>
      </c>
      <c r="CK139" s="59" t="str">
        <f>IFERROR(IF(OR($C$144=FALSE,LEFT($B139,3)&lt;&gt;"NOX"),CK54*INDEX('Damage costs'!$V$18:$V$70,MATCH($B139,'Damage costs'!$C$18:$C$70,0))/1000,CK54*INDEX('Damage costs'!$Z$18:$Z$70,MATCH($B139,'Damage costs'!$C$18:$C$70,0))/1000),"")</f>
        <v/>
      </c>
      <c r="CL139" s="59" t="str">
        <f>IFERROR(IF(OR($C$144=FALSE,LEFT($B139,3)&lt;&gt;"NOX"),CL54*INDEX('Damage costs'!$V$18:$V$70,MATCH($B139,'Damage costs'!$C$18:$C$70,0))/1000,CL54*INDEX('Damage costs'!$Z$18:$Z$70,MATCH($B139,'Damage costs'!$C$18:$C$70,0))/1000),"")</f>
        <v/>
      </c>
      <c r="CM139" s="59" t="str">
        <f>IFERROR(IF(OR($C$144=FALSE,LEFT($B139,3)&lt;&gt;"NOX"),CM54*INDEX('Damage costs'!$V$18:$V$70,MATCH($B139,'Damage costs'!$C$18:$C$70,0))/1000,CM54*INDEX('Damage costs'!$Z$18:$Z$70,MATCH($B139,'Damage costs'!$C$18:$C$70,0))/1000),"")</f>
        <v/>
      </c>
      <c r="CN139" s="59" t="str">
        <f>IFERROR(IF(OR($C$144=FALSE,LEFT($B139,3)&lt;&gt;"NOX"),CN54*INDEX('Damage costs'!$V$18:$V$70,MATCH($B139,'Damage costs'!$C$18:$C$70,0))/1000,CN54*INDEX('Damage costs'!$Z$18:$Z$70,MATCH($B139,'Damage costs'!$C$18:$C$70,0))/1000),"")</f>
        <v/>
      </c>
      <c r="CO139" s="59" t="str">
        <f>IFERROR(IF(OR($C$144=FALSE,LEFT($B139,3)&lt;&gt;"NOX"),CO54*INDEX('Damage costs'!$V$18:$V$70,MATCH($B139,'Damage costs'!$C$18:$C$70,0))/1000,CO54*INDEX('Damage costs'!$Z$18:$Z$70,MATCH($B139,'Damage costs'!$C$18:$C$70,0))/1000),"")</f>
        <v/>
      </c>
      <c r="CP139" s="59" t="str">
        <f>IFERROR(IF(OR($C$144=FALSE,LEFT($B139,3)&lt;&gt;"NOX"),CP54*INDEX('Damage costs'!$V$18:$V$70,MATCH($B139,'Damage costs'!$C$18:$C$70,0))/1000,CP54*INDEX('Damage costs'!$Z$18:$Z$70,MATCH($B139,'Damage costs'!$C$18:$C$70,0))/1000),"")</f>
        <v/>
      </c>
      <c r="CQ139" s="59" t="str">
        <f>IFERROR(IF(OR($C$144=FALSE,LEFT($B139,3)&lt;&gt;"NOX"),CQ54*INDEX('Damage costs'!$V$18:$V$70,MATCH($B139,'Damage costs'!$C$18:$C$70,0))/1000,CQ54*INDEX('Damage costs'!$Z$18:$Z$70,MATCH($B139,'Damage costs'!$C$18:$C$70,0))/1000),"")</f>
        <v/>
      </c>
      <c r="CR139" s="59" t="str">
        <f>IFERROR(IF(OR($C$144=FALSE,LEFT($B139,3)&lt;&gt;"NOX"),CR54*INDEX('Damage costs'!$V$18:$V$70,MATCH($B139,'Damage costs'!$C$18:$C$70,0))/1000,CR54*INDEX('Damage costs'!$Z$18:$Z$70,MATCH($B139,'Damage costs'!$C$18:$C$70,0))/1000),"")</f>
        <v/>
      </c>
      <c r="CS139" s="59" t="str">
        <f>IFERROR(IF(OR($C$144=FALSE,LEFT($B139,3)&lt;&gt;"NOX"),CS54*INDEX('Damage costs'!$V$18:$V$70,MATCH($B139,'Damage costs'!$C$18:$C$70,0))/1000,CS54*INDEX('Damage costs'!$Z$18:$Z$70,MATCH($B139,'Damage costs'!$C$18:$C$70,0))/1000),"")</f>
        <v/>
      </c>
      <c r="CT139" s="59" t="str">
        <f>IFERROR(IF(OR($C$144=FALSE,LEFT($B139,3)&lt;&gt;"NOX"),CT54*INDEX('Damage costs'!$V$18:$V$70,MATCH($B139,'Damage costs'!$C$18:$C$70,0))/1000,CT54*INDEX('Damage costs'!$Z$18:$Z$70,MATCH($B139,'Damage costs'!$C$18:$C$70,0))/1000),"")</f>
        <v/>
      </c>
      <c r="CU139" s="59" t="str">
        <f>IFERROR(IF(OR($C$144=FALSE,LEFT($B139,3)&lt;&gt;"NOX"),CU54*INDEX('Damage costs'!$V$18:$V$70,MATCH($B139,'Damage costs'!$C$18:$C$70,0))/1000,CU54*INDEX('Damage costs'!$Z$18:$Z$70,MATCH($B139,'Damage costs'!$C$18:$C$70,0))/1000),"")</f>
        <v/>
      </c>
      <c r="CV139" s="59" t="str">
        <f>IFERROR(IF(OR($C$144=FALSE,LEFT($B139,3)&lt;&gt;"NOX"),CV54*INDEX('Damage costs'!$V$18:$V$70,MATCH($B139,'Damage costs'!$C$18:$C$70,0))/1000,CV54*INDEX('Damage costs'!$Z$18:$Z$70,MATCH($B139,'Damage costs'!$C$18:$C$70,0))/1000),"")</f>
        <v/>
      </c>
      <c r="CW139" s="59" t="str">
        <f>IFERROR(IF(OR($C$144=FALSE,LEFT($B139,3)&lt;&gt;"NOX"),CW54*INDEX('Damage costs'!$V$18:$V$70,MATCH($B139,'Damage costs'!$C$18:$C$70,0))/1000,CW54*INDEX('Damage costs'!$Z$18:$Z$70,MATCH($B139,'Damage costs'!$C$18:$C$70,0))/1000),"")</f>
        <v/>
      </c>
      <c r="CX139" s="59" t="str">
        <f>IFERROR(IF(OR($C$144=FALSE,LEFT($B139,3)&lt;&gt;"NOX"),CX54*INDEX('Damage costs'!$V$18:$V$70,MATCH($B139,'Damage costs'!$C$18:$C$70,0))/1000,CX54*INDEX('Damage costs'!$Z$18:$Z$70,MATCH($B139,'Damage costs'!$C$18:$C$70,0))/1000),"")</f>
        <v/>
      </c>
      <c r="CY139" s="59" t="str">
        <f>IFERROR(IF(OR($C$144=FALSE,LEFT($B139,3)&lt;&gt;"NOX"),CY54*INDEX('Damage costs'!$V$18:$V$70,MATCH($B139,'Damage costs'!$C$18:$C$70,0))/1000,CY54*INDEX('Damage costs'!$Z$18:$Z$70,MATCH($B139,'Damage costs'!$C$18:$C$70,0))/1000),"")</f>
        <v/>
      </c>
      <c r="CZ139" s="391"/>
    </row>
    <row r="140" spans="2:104" x14ac:dyDescent="0.25">
      <c r="B140" s="406">
        <f t="shared" si="52"/>
        <v>0</v>
      </c>
      <c r="C140" s="9" t="s">
        <v>1117</v>
      </c>
      <c r="D140" s="59" t="str">
        <f>IFERROR(IF(OR($C$144=FALSE,LEFT($B140,3)&lt;&gt;"NOX"),D55*INDEX('Damage costs'!$V$18:$V$70,MATCH($B140,'Damage costs'!$C$18:$C$70,0))/1000,D55*INDEX('Damage costs'!$Z$18:$Z$70,MATCH($B140,'Damage costs'!$C$18:$C$70,0))/1000),"")</f>
        <v/>
      </c>
      <c r="E140" s="59" t="str">
        <f>IFERROR(IF(OR($C$144=FALSE,LEFT($B140,3)&lt;&gt;"NOX"),E55*INDEX('Damage costs'!$V$18:$V$70,MATCH($B140,'Damage costs'!$C$18:$C$70,0))/1000,E55*INDEX('Damage costs'!$Z$18:$Z$70,MATCH($B140,'Damage costs'!$C$18:$C$70,0))/1000),"")</f>
        <v/>
      </c>
      <c r="F140" s="59" t="str">
        <f>IFERROR(IF(OR($C$144=FALSE,LEFT($B140,3)&lt;&gt;"NOX"),F55*INDEX('Damage costs'!$V$18:$V$70,MATCH($B140,'Damage costs'!$C$18:$C$70,0))/1000,F55*INDEX('Damage costs'!$Z$18:$Z$70,MATCH($B140,'Damage costs'!$C$18:$C$70,0))/1000),"")</f>
        <v/>
      </c>
      <c r="G140" s="59" t="str">
        <f>IFERROR(IF(OR($C$144=FALSE,LEFT($B140,3)&lt;&gt;"NOX"),G55*INDEX('Damage costs'!$V$18:$V$70,MATCH($B140,'Damage costs'!$C$18:$C$70,0))/1000,G55*INDEX('Damage costs'!$Z$18:$Z$70,MATCH($B140,'Damage costs'!$C$18:$C$70,0))/1000),"")</f>
        <v/>
      </c>
      <c r="H140" s="59" t="str">
        <f>IFERROR(IF(OR($C$144=FALSE,LEFT($B140,3)&lt;&gt;"NOX"),H55*INDEX('Damage costs'!$V$18:$V$70,MATCH($B140,'Damage costs'!$C$18:$C$70,0))/1000,H55*INDEX('Damage costs'!$Z$18:$Z$70,MATCH($B140,'Damage costs'!$C$18:$C$70,0))/1000),"")</f>
        <v/>
      </c>
      <c r="I140" s="59" t="str">
        <f>IFERROR(IF(OR($C$144=FALSE,LEFT($B140,3)&lt;&gt;"NOX"),I55*INDEX('Damage costs'!$V$18:$V$70,MATCH($B140,'Damage costs'!$C$18:$C$70,0))/1000,I55*INDEX('Damage costs'!$Z$18:$Z$70,MATCH($B140,'Damage costs'!$C$18:$C$70,0))/1000),"")</f>
        <v/>
      </c>
      <c r="J140" s="59" t="str">
        <f>IFERROR(IF(OR($C$144=FALSE,LEFT($B140,3)&lt;&gt;"NOX"),J55*INDEX('Damage costs'!$V$18:$V$70,MATCH($B140,'Damage costs'!$C$18:$C$70,0))/1000,J55*INDEX('Damage costs'!$Z$18:$Z$70,MATCH($B140,'Damage costs'!$C$18:$C$70,0))/1000),"")</f>
        <v/>
      </c>
      <c r="K140" s="59" t="str">
        <f>IFERROR(IF(OR($C$144=FALSE,LEFT($B140,3)&lt;&gt;"NOX"),K55*INDEX('Damage costs'!$V$18:$V$70,MATCH($B140,'Damage costs'!$C$18:$C$70,0))/1000,K55*INDEX('Damage costs'!$Z$18:$Z$70,MATCH($B140,'Damage costs'!$C$18:$C$70,0))/1000),"")</f>
        <v/>
      </c>
      <c r="L140" s="59" t="str">
        <f>IFERROR(IF(OR($C$144=FALSE,LEFT($B140,3)&lt;&gt;"NOX"),L55*INDEX('Damage costs'!$V$18:$V$70,MATCH($B140,'Damage costs'!$C$18:$C$70,0))/1000,L55*INDEX('Damage costs'!$Z$18:$Z$70,MATCH($B140,'Damage costs'!$C$18:$C$70,0))/1000),"")</f>
        <v/>
      </c>
      <c r="M140" s="59" t="str">
        <f>IFERROR(IF(OR($C$144=FALSE,LEFT($B140,3)&lt;&gt;"NOX"),M55*INDEX('Damage costs'!$V$18:$V$70,MATCH($B140,'Damage costs'!$C$18:$C$70,0))/1000,M55*INDEX('Damage costs'!$Z$18:$Z$70,MATCH($B140,'Damage costs'!$C$18:$C$70,0))/1000),"")</f>
        <v/>
      </c>
      <c r="N140" s="59" t="str">
        <f>IFERROR(IF(OR($C$144=FALSE,LEFT($B140,3)&lt;&gt;"NOX"),N55*INDEX('Damage costs'!$V$18:$V$70,MATCH($B140,'Damage costs'!$C$18:$C$70,0))/1000,N55*INDEX('Damage costs'!$Z$18:$Z$70,MATCH($B140,'Damage costs'!$C$18:$C$70,0))/1000),"")</f>
        <v/>
      </c>
      <c r="O140" s="59" t="str">
        <f>IFERROR(IF(OR($C$144=FALSE,LEFT($B140,3)&lt;&gt;"NOX"),O55*INDEX('Damage costs'!$V$18:$V$70,MATCH($B140,'Damage costs'!$C$18:$C$70,0))/1000,O55*INDEX('Damage costs'!$Z$18:$Z$70,MATCH($B140,'Damage costs'!$C$18:$C$70,0))/1000),"")</f>
        <v/>
      </c>
      <c r="P140" s="59" t="str">
        <f>IFERROR(IF(OR($C$144=FALSE,LEFT($B140,3)&lt;&gt;"NOX"),P55*INDEX('Damage costs'!$V$18:$V$70,MATCH($B140,'Damage costs'!$C$18:$C$70,0))/1000,P55*INDEX('Damage costs'!$Z$18:$Z$70,MATCH($B140,'Damage costs'!$C$18:$C$70,0))/1000),"")</f>
        <v/>
      </c>
      <c r="Q140" s="59" t="str">
        <f>IFERROR(IF(OR($C$144=FALSE,LEFT($B140,3)&lt;&gt;"NOX"),Q55*INDEX('Damage costs'!$V$18:$V$70,MATCH($B140,'Damage costs'!$C$18:$C$70,0))/1000,Q55*INDEX('Damage costs'!$Z$18:$Z$70,MATCH($B140,'Damage costs'!$C$18:$C$70,0))/1000),"")</f>
        <v/>
      </c>
      <c r="R140" s="59" t="str">
        <f>IFERROR(IF(OR($C$144=FALSE,LEFT($B140,3)&lt;&gt;"NOX"),R55*INDEX('Damage costs'!$V$18:$V$70,MATCH($B140,'Damage costs'!$C$18:$C$70,0))/1000,R55*INDEX('Damage costs'!$Z$18:$Z$70,MATCH($B140,'Damage costs'!$C$18:$C$70,0))/1000),"")</f>
        <v/>
      </c>
      <c r="S140" s="59" t="str">
        <f>IFERROR(IF(OR($C$144=FALSE,LEFT($B140,3)&lt;&gt;"NOX"),S55*INDEX('Damage costs'!$V$18:$V$70,MATCH($B140,'Damage costs'!$C$18:$C$70,0))/1000,S55*INDEX('Damage costs'!$Z$18:$Z$70,MATCH($B140,'Damage costs'!$C$18:$C$70,0))/1000),"")</f>
        <v/>
      </c>
      <c r="T140" s="59" t="str">
        <f>IFERROR(IF(OR($C$144=FALSE,LEFT($B140,3)&lt;&gt;"NOX"),T55*INDEX('Damage costs'!$V$18:$V$70,MATCH($B140,'Damage costs'!$C$18:$C$70,0))/1000,T55*INDEX('Damage costs'!$Z$18:$Z$70,MATCH($B140,'Damage costs'!$C$18:$C$70,0))/1000),"")</f>
        <v/>
      </c>
      <c r="U140" s="59" t="str">
        <f>IFERROR(IF(OR($C$144=FALSE,LEFT($B140,3)&lt;&gt;"NOX"),U55*INDEX('Damage costs'!$V$18:$V$70,MATCH($B140,'Damage costs'!$C$18:$C$70,0))/1000,U55*INDEX('Damage costs'!$Z$18:$Z$70,MATCH($B140,'Damage costs'!$C$18:$C$70,0))/1000),"")</f>
        <v/>
      </c>
      <c r="V140" s="59" t="str">
        <f>IFERROR(IF(OR($C$144=FALSE,LEFT($B140,3)&lt;&gt;"NOX"),V55*INDEX('Damage costs'!$V$18:$V$70,MATCH($B140,'Damage costs'!$C$18:$C$70,0))/1000,V55*INDEX('Damage costs'!$Z$18:$Z$70,MATCH($B140,'Damage costs'!$C$18:$C$70,0))/1000),"")</f>
        <v/>
      </c>
      <c r="W140" s="59" t="str">
        <f>IFERROR(IF(OR($C$144=FALSE,LEFT($B140,3)&lt;&gt;"NOX"),W55*INDEX('Damage costs'!$V$18:$V$70,MATCH($B140,'Damage costs'!$C$18:$C$70,0))/1000,W55*INDEX('Damage costs'!$Z$18:$Z$70,MATCH($B140,'Damage costs'!$C$18:$C$70,0))/1000),"")</f>
        <v/>
      </c>
      <c r="X140" s="59" t="str">
        <f>IFERROR(IF(OR($C$144=FALSE,LEFT($B140,3)&lt;&gt;"NOX"),X55*INDEX('Damage costs'!$V$18:$V$70,MATCH($B140,'Damage costs'!$C$18:$C$70,0))/1000,X55*INDEX('Damage costs'!$Z$18:$Z$70,MATCH($B140,'Damage costs'!$C$18:$C$70,0))/1000),"")</f>
        <v/>
      </c>
      <c r="Y140" s="59" t="str">
        <f>IFERROR(IF(OR($C$144=FALSE,LEFT($B140,3)&lt;&gt;"NOX"),Y55*INDEX('Damage costs'!$V$18:$V$70,MATCH($B140,'Damage costs'!$C$18:$C$70,0))/1000,Y55*INDEX('Damage costs'!$Z$18:$Z$70,MATCH($B140,'Damage costs'!$C$18:$C$70,0))/1000),"")</f>
        <v/>
      </c>
      <c r="Z140" s="59" t="str">
        <f>IFERROR(IF(OR($C$144=FALSE,LEFT($B140,3)&lt;&gt;"NOX"),Z55*INDEX('Damage costs'!$V$18:$V$70,MATCH($B140,'Damage costs'!$C$18:$C$70,0))/1000,Z55*INDEX('Damage costs'!$Z$18:$Z$70,MATCH($B140,'Damage costs'!$C$18:$C$70,0))/1000),"")</f>
        <v/>
      </c>
      <c r="AA140" s="59" t="str">
        <f>IFERROR(IF(OR($C$144=FALSE,LEFT($B140,3)&lt;&gt;"NOX"),AA55*INDEX('Damage costs'!$V$18:$V$70,MATCH($B140,'Damage costs'!$C$18:$C$70,0))/1000,AA55*INDEX('Damage costs'!$Z$18:$Z$70,MATCH($B140,'Damage costs'!$C$18:$C$70,0))/1000),"")</f>
        <v/>
      </c>
      <c r="AB140" s="59" t="str">
        <f>IFERROR(IF(OR($C$144=FALSE,LEFT($B140,3)&lt;&gt;"NOX"),AB55*INDEX('Damage costs'!$V$18:$V$70,MATCH($B140,'Damage costs'!$C$18:$C$70,0))/1000,AB55*INDEX('Damage costs'!$Z$18:$Z$70,MATCH($B140,'Damage costs'!$C$18:$C$70,0))/1000),"")</f>
        <v/>
      </c>
      <c r="AC140" s="59" t="str">
        <f>IFERROR(IF(OR($C$144=FALSE,LEFT($B140,3)&lt;&gt;"NOX"),AC55*INDEX('Damage costs'!$V$18:$V$70,MATCH($B140,'Damage costs'!$C$18:$C$70,0))/1000,AC55*INDEX('Damage costs'!$Z$18:$Z$70,MATCH($B140,'Damage costs'!$C$18:$C$70,0))/1000),"")</f>
        <v/>
      </c>
      <c r="AD140" s="59" t="str">
        <f>IFERROR(IF(OR($C$144=FALSE,LEFT($B140,3)&lt;&gt;"NOX"),AD55*INDEX('Damage costs'!$V$18:$V$70,MATCH($B140,'Damage costs'!$C$18:$C$70,0))/1000,AD55*INDEX('Damage costs'!$Z$18:$Z$70,MATCH($B140,'Damage costs'!$C$18:$C$70,0))/1000),"")</f>
        <v/>
      </c>
      <c r="AE140" s="59" t="str">
        <f>IFERROR(IF(OR($C$144=FALSE,LEFT($B140,3)&lt;&gt;"NOX"),AE55*INDEX('Damage costs'!$V$18:$V$70,MATCH($B140,'Damage costs'!$C$18:$C$70,0))/1000,AE55*INDEX('Damage costs'!$Z$18:$Z$70,MATCH($B140,'Damage costs'!$C$18:$C$70,0))/1000),"")</f>
        <v/>
      </c>
      <c r="AF140" s="59" t="str">
        <f>IFERROR(IF(OR($C$144=FALSE,LEFT($B140,3)&lt;&gt;"NOX"),AF55*INDEX('Damage costs'!$V$18:$V$70,MATCH($B140,'Damage costs'!$C$18:$C$70,0))/1000,AF55*INDEX('Damage costs'!$Z$18:$Z$70,MATCH($B140,'Damage costs'!$C$18:$C$70,0))/1000),"")</f>
        <v/>
      </c>
      <c r="AG140" s="59" t="str">
        <f>IFERROR(IF(OR($C$144=FALSE,LEFT($B140,3)&lt;&gt;"NOX"),AG55*INDEX('Damage costs'!$V$18:$V$70,MATCH($B140,'Damage costs'!$C$18:$C$70,0))/1000,AG55*INDEX('Damage costs'!$Z$18:$Z$70,MATCH($B140,'Damage costs'!$C$18:$C$70,0))/1000),"")</f>
        <v/>
      </c>
      <c r="AH140" s="59" t="str">
        <f>IFERROR(IF(OR($C$144=FALSE,LEFT($B140,3)&lt;&gt;"NOX"),AH55*INDEX('Damage costs'!$V$18:$V$70,MATCH($B140,'Damage costs'!$C$18:$C$70,0))/1000,AH55*INDEX('Damage costs'!$Z$18:$Z$70,MATCH($B140,'Damage costs'!$C$18:$C$70,0))/1000),"")</f>
        <v/>
      </c>
      <c r="AI140" s="59" t="str">
        <f>IFERROR(IF(OR($C$144=FALSE,LEFT($B140,3)&lt;&gt;"NOX"),AI55*INDEX('Damage costs'!$V$18:$V$70,MATCH($B140,'Damage costs'!$C$18:$C$70,0))/1000,AI55*INDEX('Damage costs'!$Z$18:$Z$70,MATCH($B140,'Damage costs'!$C$18:$C$70,0))/1000),"")</f>
        <v/>
      </c>
      <c r="AJ140" s="59" t="str">
        <f>IFERROR(IF(OR($C$144=FALSE,LEFT($B140,3)&lt;&gt;"NOX"),AJ55*INDEX('Damage costs'!$V$18:$V$70,MATCH($B140,'Damage costs'!$C$18:$C$70,0))/1000,AJ55*INDEX('Damage costs'!$Z$18:$Z$70,MATCH($B140,'Damage costs'!$C$18:$C$70,0))/1000),"")</f>
        <v/>
      </c>
      <c r="AK140" s="59" t="str">
        <f>IFERROR(IF(OR($C$144=FALSE,LEFT($B140,3)&lt;&gt;"NOX"),AK55*INDEX('Damage costs'!$V$18:$V$70,MATCH($B140,'Damage costs'!$C$18:$C$70,0))/1000,AK55*INDEX('Damage costs'!$Z$18:$Z$70,MATCH($B140,'Damage costs'!$C$18:$C$70,0))/1000),"")</f>
        <v/>
      </c>
      <c r="AL140" s="59" t="str">
        <f>IFERROR(IF(OR($C$144=FALSE,LEFT($B140,3)&lt;&gt;"NOX"),AL55*INDEX('Damage costs'!$V$18:$V$70,MATCH($B140,'Damage costs'!$C$18:$C$70,0))/1000,AL55*INDEX('Damage costs'!$Z$18:$Z$70,MATCH($B140,'Damage costs'!$C$18:$C$70,0))/1000),"")</f>
        <v/>
      </c>
      <c r="AM140" s="59" t="str">
        <f>IFERROR(IF(OR($C$144=FALSE,LEFT($B140,3)&lt;&gt;"NOX"),AM55*INDEX('Damage costs'!$V$18:$V$70,MATCH($B140,'Damage costs'!$C$18:$C$70,0))/1000,AM55*INDEX('Damage costs'!$Z$18:$Z$70,MATCH($B140,'Damage costs'!$C$18:$C$70,0))/1000),"")</f>
        <v/>
      </c>
      <c r="AN140" s="59" t="str">
        <f>IFERROR(IF(OR($C$144=FALSE,LEFT($B140,3)&lt;&gt;"NOX"),AN55*INDEX('Damage costs'!$V$18:$V$70,MATCH($B140,'Damage costs'!$C$18:$C$70,0))/1000,AN55*INDEX('Damage costs'!$Z$18:$Z$70,MATCH($B140,'Damage costs'!$C$18:$C$70,0))/1000),"")</f>
        <v/>
      </c>
      <c r="AO140" s="59" t="str">
        <f>IFERROR(IF(OR($C$144=FALSE,LEFT($B140,3)&lt;&gt;"NOX"),AO55*INDEX('Damage costs'!$V$18:$V$70,MATCH($B140,'Damage costs'!$C$18:$C$70,0))/1000,AO55*INDEX('Damage costs'!$Z$18:$Z$70,MATCH($B140,'Damage costs'!$C$18:$C$70,0))/1000),"")</f>
        <v/>
      </c>
      <c r="AP140" s="59" t="str">
        <f>IFERROR(IF(OR($C$144=FALSE,LEFT($B140,3)&lt;&gt;"NOX"),AP55*INDEX('Damage costs'!$V$18:$V$70,MATCH($B140,'Damage costs'!$C$18:$C$70,0))/1000,AP55*INDEX('Damage costs'!$Z$18:$Z$70,MATCH($B140,'Damage costs'!$C$18:$C$70,0))/1000),"")</f>
        <v/>
      </c>
      <c r="AQ140" s="59" t="str">
        <f>IFERROR(IF(OR($C$144=FALSE,LEFT($B140,3)&lt;&gt;"NOX"),AQ55*INDEX('Damage costs'!$V$18:$V$70,MATCH($B140,'Damage costs'!$C$18:$C$70,0))/1000,AQ55*INDEX('Damage costs'!$Z$18:$Z$70,MATCH($B140,'Damage costs'!$C$18:$C$70,0))/1000),"")</f>
        <v/>
      </c>
      <c r="AR140" s="59" t="str">
        <f>IFERROR(IF(OR($C$144=FALSE,LEFT($B140,3)&lt;&gt;"NOX"),AR55*INDEX('Damage costs'!$V$18:$V$70,MATCH($B140,'Damage costs'!$C$18:$C$70,0))/1000,AR55*INDEX('Damage costs'!$Z$18:$Z$70,MATCH($B140,'Damage costs'!$C$18:$C$70,0))/1000),"")</f>
        <v/>
      </c>
      <c r="AS140" s="59" t="str">
        <f>IFERROR(IF(OR($C$144=FALSE,LEFT($B140,3)&lt;&gt;"NOX"),AS55*INDEX('Damage costs'!$V$18:$V$70,MATCH($B140,'Damage costs'!$C$18:$C$70,0))/1000,AS55*INDEX('Damage costs'!$Z$18:$Z$70,MATCH($B140,'Damage costs'!$C$18:$C$70,0))/1000),"")</f>
        <v/>
      </c>
      <c r="AT140" s="59" t="str">
        <f>IFERROR(IF(OR($C$144=FALSE,LEFT($B140,3)&lt;&gt;"NOX"),AT55*INDEX('Damage costs'!$V$18:$V$70,MATCH($B140,'Damage costs'!$C$18:$C$70,0))/1000,AT55*INDEX('Damage costs'!$Z$18:$Z$70,MATCH($B140,'Damage costs'!$C$18:$C$70,0))/1000),"")</f>
        <v/>
      </c>
      <c r="AU140" s="59" t="str">
        <f>IFERROR(IF(OR($C$144=FALSE,LEFT($B140,3)&lt;&gt;"NOX"),AU55*INDEX('Damage costs'!$V$18:$V$70,MATCH($B140,'Damage costs'!$C$18:$C$70,0))/1000,AU55*INDEX('Damage costs'!$Z$18:$Z$70,MATCH($B140,'Damage costs'!$C$18:$C$70,0))/1000),"")</f>
        <v/>
      </c>
      <c r="AV140" s="59" t="str">
        <f>IFERROR(IF(OR($C$144=FALSE,LEFT($B140,3)&lt;&gt;"NOX"),AV55*INDEX('Damage costs'!$V$18:$V$70,MATCH($B140,'Damage costs'!$C$18:$C$70,0))/1000,AV55*INDEX('Damage costs'!$Z$18:$Z$70,MATCH($B140,'Damage costs'!$C$18:$C$70,0))/1000),"")</f>
        <v/>
      </c>
      <c r="AW140" s="59" t="str">
        <f>IFERROR(IF(OR($C$144=FALSE,LEFT($B140,3)&lt;&gt;"NOX"),AW55*INDEX('Damage costs'!$V$18:$V$70,MATCH($B140,'Damage costs'!$C$18:$C$70,0))/1000,AW55*INDEX('Damage costs'!$Z$18:$Z$70,MATCH($B140,'Damage costs'!$C$18:$C$70,0))/1000),"")</f>
        <v/>
      </c>
      <c r="AX140" s="59" t="str">
        <f>IFERROR(IF(OR($C$144=FALSE,LEFT($B140,3)&lt;&gt;"NOX"),AX55*INDEX('Damage costs'!$V$18:$V$70,MATCH($B140,'Damage costs'!$C$18:$C$70,0))/1000,AX55*INDEX('Damage costs'!$Z$18:$Z$70,MATCH($B140,'Damage costs'!$C$18:$C$70,0))/1000),"")</f>
        <v/>
      </c>
      <c r="AY140" s="59" t="str">
        <f>IFERROR(IF(OR($C$144=FALSE,LEFT($B140,3)&lt;&gt;"NOX"),AY55*INDEX('Damage costs'!$V$18:$V$70,MATCH($B140,'Damage costs'!$C$18:$C$70,0))/1000,AY55*INDEX('Damage costs'!$Z$18:$Z$70,MATCH($B140,'Damage costs'!$C$18:$C$70,0))/1000),"")</f>
        <v/>
      </c>
      <c r="AZ140" s="59" t="str">
        <f>IFERROR(IF(OR($C$144=FALSE,LEFT($B140,3)&lt;&gt;"NOX"),AZ55*INDEX('Damage costs'!$V$18:$V$70,MATCH($B140,'Damage costs'!$C$18:$C$70,0))/1000,AZ55*INDEX('Damage costs'!$Z$18:$Z$70,MATCH($B140,'Damage costs'!$C$18:$C$70,0))/1000),"")</f>
        <v/>
      </c>
      <c r="BA140" s="59" t="str">
        <f>IFERROR(IF(OR($C$144=FALSE,LEFT($B140,3)&lt;&gt;"NOX"),BA55*INDEX('Damage costs'!$V$18:$V$70,MATCH($B140,'Damage costs'!$C$18:$C$70,0))/1000,BA55*INDEX('Damage costs'!$Z$18:$Z$70,MATCH($B140,'Damage costs'!$C$18:$C$70,0))/1000),"")</f>
        <v/>
      </c>
      <c r="BB140" s="59" t="str">
        <f>IFERROR(IF(OR($C$144=FALSE,LEFT($B140,3)&lt;&gt;"NOX"),BB55*INDEX('Damage costs'!$V$18:$V$70,MATCH($B140,'Damage costs'!$C$18:$C$70,0))/1000,BB55*INDEX('Damage costs'!$Z$18:$Z$70,MATCH($B140,'Damage costs'!$C$18:$C$70,0))/1000),"")</f>
        <v/>
      </c>
      <c r="BC140" s="59" t="str">
        <f>IFERROR(IF(OR($C$144=FALSE,LEFT($B140,3)&lt;&gt;"NOX"),BC55*INDEX('Damage costs'!$V$18:$V$70,MATCH($B140,'Damage costs'!$C$18:$C$70,0))/1000,BC55*INDEX('Damage costs'!$Z$18:$Z$70,MATCH($B140,'Damage costs'!$C$18:$C$70,0))/1000),"")</f>
        <v/>
      </c>
      <c r="BD140" s="59" t="str">
        <f>IFERROR(IF(OR($C$144=FALSE,LEFT($B140,3)&lt;&gt;"NOX"),BD55*INDEX('Damage costs'!$V$18:$V$70,MATCH($B140,'Damage costs'!$C$18:$C$70,0))/1000,BD55*INDEX('Damage costs'!$Z$18:$Z$70,MATCH($B140,'Damage costs'!$C$18:$C$70,0))/1000),"")</f>
        <v/>
      </c>
      <c r="BE140" s="59" t="str">
        <f>IFERROR(IF(OR($C$144=FALSE,LEFT($B140,3)&lt;&gt;"NOX"),BE55*INDEX('Damage costs'!$V$18:$V$70,MATCH($B140,'Damage costs'!$C$18:$C$70,0))/1000,BE55*INDEX('Damage costs'!$Z$18:$Z$70,MATCH($B140,'Damage costs'!$C$18:$C$70,0))/1000),"")</f>
        <v/>
      </c>
      <c r="BF140" s="59" t="str">
        <f>IFERROR(IF(OR($C$144=FALSE,LEFT($B140,3)&lt;&gt;"NOX"),BF55*INDEX('Damage costs'!$V$18:$V$70,MATCH($B140,'Damage costs'!$C$18:$C$70,0))/1000,BF55*INDEX('Damage costs'!$Z$18:$Z$70,MATCH($B140,'Damage costs'!$C$18:$C$70,0))/1000),"")</f>
        <v/>
      </c>
      <c r="BG140" s="59" t="str">
        <f>IFERROR(IF(OR($C$144=FALSE,LEFT($B140,3)&lt;&gt;"NOX"),BG55*INDEX('Damage costs'!$V$18:$V$70,MATCH($B140,'Damage costs'!$C$18:$C$70,0))/1000,BG55*INDEX('Damage costs'!$Z$18:$Z$70,MATCH($B140,'Damage costs'!$C$18:$C$70,0))/1000),"")</f>
        <v/>
      </c>
      <c r="BH140" s="59" t="str">
        <f>IFERROR(IF(OR($C$144=FALSE,LEFT($B140,3)&lt;&gt;"NOX"),BH55*INDEX('Damage costs'!$V$18:$V$70,MATCH($B140,'Damage costs'!$C$18:$C$70,0))/1000,BH55*INDEX('Damage costs'!$Z$18:$Z$70,MATCH($B140,'Damage costs'!$C$18:$C$70,0))/1000),"")</f>
        <v/>
      </c>
      <c r="BI140" s="59" t="str">
        <f>IFERROR(IF(OR($C$144=FALSE,LEFT($B140,3)&lt;&gt;"NOX"),BI55*INDEX('Damage costs'!$V$18:$V$70,MATCH($B140,'Damage costs'!$C$18:$C$70,0))/1000,BI55*INDEX('Damage costs'!$Z$18:$Z$70,MATCH($B140,'Damage costs'!$C$18:$C$70,0))/1000),"")</f>
        <v/>
      </c>
      <c r="BJ140" s="59" t="str">
        <f>IFERROR(IF(OR($C$144=FALSE,LEFT($B140,3)&lt;&gt;"NOX"),BJ55*INDEX('Damage costs'!$V$18:$V$70,MATCH($B140,'Damage costs'!$C$18:$C$70,0))/1000,BJ55*INDEX('Damage costs'!$Z$18:$Z$70,MATCH($B140,'Damage costs'!$C$18:$C$70,0))/1000),"")</f>
        <v/>
      </c>
      <c r="BK140" s="59" t="str">
        <f>IFERROR(IF(OR($C$144=FALSE,LEFT($B140,3)&lt;&gt;"NOX"),BK55*INDEX('Damage costs'!$V$18:$V$70,MATCH($B140,'Damage costs'!$C$18:$C$70,0))/1000,BK55*INDEX('Damage costs'!$Z$18:$Z$70,MATCH($B140,'Damage costs'!$C$18:$C$70,0))/1000),"")</f>
        <v/>
      </c>
      <c r="BL140" s="59" t="str">
        <f>IFERROR(IF(OR($C$144=FALSE,LEFT($B140,3)&lt;&gt;"NOX"),BL55*INDEX('Damage costs'!$V$18:$V$70,MATCH($B140,'Damage costs'!$C$18:$C$70,0))/1000,BL55*INDEX('Damage costs'!$Z$18:$Z$70,MATCH($B140,'Damage costs'!$C$18:$C$70,0))/1000),"")</f>
        <v/>
      </c>
      <c r="BM140" s="59" t="str">
        <f>IFERROR(IF(OR($C$144=FALSE,LEFT($B140,3)&lt;&gt;"NOX"),BM55*INDEX('Damage costs'!$V$18:$V$70,MATCH($B140,'Damage costs'!$C$18:$C$70,0))/1000,BM55*INDEX('Damage costs'!$Z$18:$Z$70,MATCH($B140,'Damage costs'!$C$18:$C$70,0))/1000),"")</f>
        <v/>
      </c>
      <c r="BN140" s="59" t="str">
        <f>IFERROR(IF(OR($C$144=FALSE,LEFT($B140,3)&lt;&gt;"NOX"),BN55*INDEX('Damage costs'!$V$18:$V$70,MATCH($B140,'Damage costs'!$C$18:$C$70,0))/1000,BN55*INDEX('Damage costs'!$Z$18:$Z$70,MATCH($B140,'Damage costs'!$C$18:$C$70,0))/1000),"")</f>
        <v/>
      </c>
      <c r="BO140" s="59" t="str">
        <f>IFERROR(IF(OR($C$144=FALSE,LEFT($B140,3)&lt;&gt;"NOX"),BO55*INDEX('Damage costs'!$V$18:$V$70,MATCH($B140,'Damage costs'!$C$18:$C$70,0))/1000,BO55*INDEX('Damage costs'!$Z$18:$Z$70,MATCH($B140,'Damage costs'!$C$18:$C$70,0))/1000),"")</f>
        <v/>
      </c>
      <c r="BP140" s="59" t="str">
        <f>IFERROR(IF(OR($C$144=FALSE,LEFT($B140,3)&lt;&gt;"NOX"),BP55*INDEX('Damage costs'!$V$18:$V$70,MATCH($B140,'Damage costs'!$C$18:$C$70,0))/1000,BP55*INDEX('Damage costs'!$Z$18:$Z$70,MATCH($B140,'Damage costs'!$C$18:$C$70,0))/1000),"")</f>
        <v/>
      </c>
      <c r="BQ140" s="59" t="str">
        <f>IFERROR(IF(OR($C$144=FALSE,LEFT($B140,3)&lt;&gt;"NOX"),BQ55*INDEX('Damage costs'!$V$18:$V$70,MATCH($B140,'Damage costs'!$C$18:$C$70,0))/1000,BQ55*INDEX('Damage costs'!$Z$18:$Z$70,MATCH($B140,'Damage costs'!$C$18:$C$70,0))/1000),"")</f>
        <v/>
      </c>
      <c r="BR140" s="59" t="str">
        <f>IFERROR(IF(OR($C$144=FALSE,LEFT($B140,3)&lt;&gt;"NOX"),BR55*INDEX('Damage costs'!$V$18:$V$70,MATCH($B140,'Damage costs'!$C$18:$C$70,0))/1000,BR55*INDEX('Damage costs'!$Z$18:$Z$70,MATCH($B140,'Damage costs'!$C$18:$C$70,0))/1000),"")</f>
        <v/>
      </c>
      <c r="BS140" s="59" t="str">
        <f>IFERROR(IF(OR($C$144=FALSE,LEFT($B140,3)&lt;&gt;"NOX"),BS55*INDEX('Damage costs'!$V$18:$V$70,MATCH($B140,'Damage costs'!$C$18:$C$70,0))/1000,BS55*INDEX('Damage costs'!$Z$18:$Z$70,MATCH($B140,'Damage costs'!$C$18:$C$70,0))/1000),"")</f>
        <v/>
      </c>
      <c r="BT140" s="59" t="str">
        <f>IFERROR(IF(OR($C$144=FALSE,LEFT($B140,3)&lt;&gt;"NOX"),BT55*INDEX('Damage costs'!$V$18:$V$70,MATCH($B140,'Damage costs'!$C$18:$C$70,0))/1000,BT55*INDEX('Damage costs'!$Z$18:$Z$70,MATCH($B140,'Damage costs'!$C$18:$C$70,0))/1000),"")</f>
        <v/>
      </c>
      <c r="BU140" s="59" t="str">
        <f>IFERROR(IF(OR($C$144=FALSE,LEFT($B140,3)&lt;&gt;"NOX"),BU55*INDEX('Damage costs'!$V$18:$V$70,MATCH($B140,'Damage costs'!$C$18:$C$70,0))/1000,BU55*INDEX('Damage costs'!$Z$18:$Z$70,MATCH($B140,'Damage costs'!$C$18:$C$70,0))/1000),"")</f>
        <v/>
      </c>
      <c r="BV140" s="59" t="str">
        <f>IFERROR(IF(OR($C$144=FALSE,LEFT($B140,3)&lt;&gt;"NOX"),BV55*INDEX('Damage costs'!$V$18:$V$70,MATCH($B140,'Damage costs'!$C$18:$C$70,0))/1000,BV55*INDEX('Damage costs'!$Z$18:$Z$70,MATCH($B140,'Damage costs'!$C$18:$C$70,0))/1000),"")</f>
        <v/>
      </c>
      <c r="BW140" s="59" t="str">
        <f>IFERROR(IF(OR($C$144=FALSE,LEFT($B140,3)&lt;&gt;"NOX"),BW55*INDEX('Damage costs'!$V$18:$V$70,MATCH($B140,'Damage costs'!$C$18:$C$70,0))/1000,BW55*INDEX('Damage costs'!$Z$18:$Z$70,MATCH($B140,'Damage costs'!$C$18:$C$70,0))/1000),"")</f>
        <v/>
      </c>
      <c r="BX140" s="59" t="str">
        <f>IFERROR(IF(OR($C$144=FALSE,LEFT($B140,3)&lt;&gt;"NOX"),BX55*INDEX('Damage costs'!$V$18:$V$70,MATCH($B140,'Damage costs'!$C$18:$C$70,0))/1000,BX55*INDEX('Damage costs'!$Z$18:$Z$70,MATCH($B140,'Damage costs'!$C$18:$C$70,0))/1000),"")</f>
        <v/>
      </c>
      <c r="BY140" s="59" t="str">
        <f>IFERROR(IF(OR($C$144=FALSE,LEFT($B140,3)&lt;&gt;"NOX"),BY55*INDEX('Damage costs'!$V$18:$V$70,MATCH($B140,'Damage costs'!$C$18:$C$70,0))/1000,BY55*INDEX('Damage costs'!$Z$18:$Z$70,MATCH($B140,'Damage costs'!$C$18:$C$70,0))/1000),"")</f>
        <v/>
      </c>
      <c r="BZ140" s="59" t="str">
        <f>IFERROR(IF(OR($C$144=FALSE,LEFT($B140,3)&lt;&gt;"NOX"),BZ55*INDEX('Damage costs'!$V$18:$V$70,MATCH($B140,'Damage costs'!$C$18:$C$70,0))/1000,BZ55*INDEX('Damage costs'!$Z$18:$Z$70,MATCH($B140,'Damage costs'!$C$18:$C$70,0))/1000),"")</f>
        <v/>
      </c>
      <c r="CA140" s="59" t="str">
        <f>IFERROR(IF(OR($C$144=FALSE,LEFT($B140,3)&lt;&gt;"NOX"),CA55*INDEX('Damage costs'!$V$18:$V$70,MATCH($B140,'Damage costs'!$C$18:$C$70,0))/1000,CA55*INDEX('Damage costs'!$Z$18:$Z$70,MATCH($B140,'Damage costs'!$C$18:$C$70,0))/1000),"")</f>
        <v/>
      </c>
      <c r="CB140" s="59" t="str">
        <f>IFERROR(IF(OR($C$144=FALSE,LEFT($B140,3)&lt;&gt;"NOX"),CB55*INDEX('Damage costs'!$V$18:$V$70,MATCH($B140,'Damage costs'!$C$18:$C$70,0))/1000,CB55*INDEX('Damage costs'!$Z$18:$Z$70,MATCH($B140,'Damage costs'!$C$18:$C$70,0))/1000),"")</f>
        <v/>
      </c>
      <c r="CC140" s="59" t="str">
        <f>IFERROR(IF(OR($C$144=FALSE,LEFT($B140,3)&lt;&gt;"NOX"),CC55*INDEX('Damage costs'!$V$18:$V$70,MATCH($B140,'Damage costs'!$C$18:$C$70,0))/1000,CC55*INDEX('Damage costs'!$Z$18:$Z$70,MATCH($B140,'Damage costs'!$C$18:$C$70,0))/1000),"")</f>
        <v/>
      </c>
      <c r="CD140" s="59" t="str">
        <f>IFERROR(IF(OR($C$144=FALSE,LEFT($B140,3)&lt;&gt;"NOX"),CD55*INDEX('Damage costs'!$V$18:$V$70,MATCH($B140,'Damage costs'!$C$18:$C$70,0))/1000,CD55*INDEX('Damage costs'!$Z$18:$Z$70,MATCH($B140,'Damage costs'!$C$18:$C$70,0))/1000),"")</f>
        <v/>
      </c>
      <c r="CE140" s="59" t="str">
        <f>IFERROR(IF(OR($C$144=FALSE,LEFT($B140,3)&lt;&gt;"NOX"),CE55*INDEX('Damage costs'!$V$18:$V$70,MATCH($B140,'Damage costs'!$C$18:$C$70,0))/1000,CE55*INDEX('Damage costs'!$Z$18:$Z$70,MATCH($B140,'Damage costs'!$C$18:$C$70,0))/1000),"")</f>
        <v/>
      </c>
      <c r="CF140" s="59" t="str">
        <f>IFERROR(IF(OR($C$144=FALSE,LEFT($B140,3)&lt;&gt;"NOX"),CF55*INDEX('Damage costs'!$V$18:$V$70,MATCH($B140,'Damage costs'!$C$18:$C$70,0))/1000,CF55*INDEX('Damage costs'!$Z$18:$Z$70,MATCH($B140,'Damage costs'!$C$18:$C$70,0))/1000),"")</f>
        <v/>
      </c>
      <c r="CG140" s="59" t="str">
        <f>IFERROR(IF(OR($C$144=FALSE,LEFT($B140,3)&lt;&gt;"NOX"),CG55*INDEX('Damage costs'!$V$18:$V$70,MATCH($B140,'Damage costs'!$C$18:$C$70,0))/1000,CG55*INDEX('Damage costs'!$Z$18:$Z$70,MATCH($B140,'Damage costs'!$C$18:$C$70,0))/1000),"")</f>
        <v/>
      </c>
      <c r="CH140" s="59" t="str">
        <f>IFERROR(IF(OR($C$144=FALSE,LEFT($B140,3)&lt;&gt;"NOX"),CH55*INDEX('Damage costs'!$V$18:$V$70,MATCH($B140,'Damage costs'!$C$18:$C$70,0))/1000,CH55*INDEX('Damage costs'!$Z$18:$Z$70,MATCH($B140,'Damage costs'!$C$18:$C$70,0))/1000),"")</f>
        <v/>
      </c>
      <c r="CI140" s="59" t="str">
        <f>IFERROR(IF(OR($C$144=FALSE,LEFT($B140,3)&lt;&gt;"NOX"),CI55*INDEX('Damage costs'!$V$18:$V$70,MATCH($B140,'Damage costs'!$C$18:$C$70,0))/1000,CI55*INDEX('Damage costs'!$Z$18:$Z$70,MATCH($B140,'Damage costs'!$C$18:$C$70,0))/1000),"")</f>
        <v/>
      </c>
      <c r="CJ140" s="59" t="str">
        <f>IFERROR(IF(OR($C$144=FALSE,LEFT($B140,3)&lt;&gt;"NOX"),CJ55*INDEX('Damage costs'!$V$18:$V$70,MATCH($B140,'Damage costs'!$C$18:$C$70,0))/1000,CJ55*INDEX('Damage costs'!$Z$18:$Z$70,MATCH($B140,'Damage costs'!$C$18:$C$70,0))/1000),"")</f>
        <v/>
      </c>
      <c r="CK140" s="59" t="str">
        <f>IFERROR(IF(OR($C$144=FALSE,LEFT($B140,3)&lt;&gt;"NOX"),CK55*INDEX('Damage costs'!$V$18:$V$70,MATCH($B140,'Damage costs'!$C$18:$C$70,0))/1000,CK55*INDEX('Damage costs'!$Z$18:$Z$70,MATCH($B140,'Damage costs'!$C$18:$C$70,0))/1000),"")</f>
        <v/>
      </c>
      <c r="CL140" s="59" t="str">
        <f>IFERROR(IF(OR($C$144=FALSE,LEFT($B140,3)&lt;&gt;"NOX"),CL55*INDEX('Damage costs'!$V$18:$V$70,MATCH($B140,'Damage costs'!$C$18:$C$70,0))/1000,CL55*INDEX('Damage costs'!$Z$18:$Z$70,MATCH($B140,'Damage costs'!$C$18:$C$70,0))/1000),"")</f>
        <v/>
      </c>
      <c r="CM140" s="59" t="str">
        <f>IFERROR(IF(OR($C$144=FALSE,LEFT($B140,3)&lt;&gt;"NOX"),CM55*INDEX('Damage costs'!$V$18:$V$70,MATCH($B140,'Damage costs'!$C$18:$C$70,0))/1000,CM55*INDEX('Damage costs'!$Z$18:$Z$70,MATCH($B140,'Damage costs'!$C$18:$C$70,0))/1000),"")</f>
        <v/>
      </c>
      <c r="CN140" s="59" t="str">
        <f>IFERROR(IF(OR($C$144=FALSE,LEFT($B140,3)&lt;&gt;"NOX"),CN55*INDEX('Damage costs'!$V$18:$V$70,MATCH($B140,'Damage costs'!$C$18:$C$70,0))/1000,CN55*INDEX('Damage costs'!$Z$18:$Z$70,MATCH($B140,'Damage costs'!$C$18:$C$70,0))/1000),"")</f>
        <v/>
      </c>
      <c r="CO140" s="59" t="str">
        <f>IFERROR(IF(OR($C$144=FALSE,LEFT($B140,3)&lt;&gt;"NOX"),CO55*INDEX('Damage costs'!$V$18:$V$70,MATCH($B140,'Damage costs'!$C$18:$C$70,0))/1000,CO55*INDEX('Damage costs'!$Z$18:$Z$70,MATCH($B140,'Damage costs'!$C$18:$C$70,0))/1000),"")</f>
        <v/>
      </c>
      <c r="CP140" s="59" t="str">
        <f>IFERROR(IF(OR($C$144=FALSE,LEFT($B140,3)&lt;&gt;"NOX"),CP55*INDEX('Damage costs'!$V$18:$V$70,MATCH($B140,'Damage costs'!$C$18:$C$70,0))/1000,CP55*INDEX('Damage costs'!$Z$18:$Z$70,MATCH($B140,'Damage costs'!$C$18:$C$70,0))/1000),"")</f>
        <v/>
      </c>
      <c r="CQ140" s="59" t="str">
        <f>IFERROR(IF(OR($C$144=FALSE,LEFT($B140,3)&lt;&gt;"NOX"),CQ55*INDEX('Damage costs'!$V$18:$V$70,MATCH($B140,'Damage costs'!$C$18:$C$70,0))/1000,CQ55*INDEX('Damage costs'!$Z$18:$Z$70,MATCH($B140,'Damage costs'!$C$18:$C$70,0))/1000),"")</f>
        <v/>
      </c>
      <c r="CR140" s="59" t="str">
        <f>IFERROR(IF(OR($C$144=FALSE,LEFT($B140,3)&lt;&gt;"NOX"),CR55*INDEX('Damage costs'!$V$18:$V$70,MATCH($B140,'Damage costs'!$C$18:$C$70,0))/1000,CR55*INDEX('Damage costs'!$Z$18:$Z$70,MATCH($B140,'Damage costs'!$C$18:$C$70,0))/1000),"")</f>
        <v/>
      </c>
      <c r="CS140" s="59" t="str">
        <f>IFERROR(IF(OR($C$144=FALSE,LEFT($B140,3)&lt;&gt;"NOX"),CS55*INDEX('Damage costs'!$V$18:$V$70,MATCH($B140,'Damage costs'!$C$18:$C$70,0))/1000,CS55*INDEX('Damage costs'!$Z$18:$Z$70,MATCH($B140,'Damage costs'!$C$18:$C$70,0))/1000),"")</f>
        <v/>
      </c>
      <c r="CT140" s="59" t="str">
        <f>IFERROR(IF(OR($C$144=FALSE,LEFT($B140,3)&lt;&gt;"NOX"),CT55*INDEX('Damage costs'!$V$18:$V$70,MATCH($B140,'Damage costs'!$C$18:$C$70,0))/1000,CT55*INDEX('Damage costs'!$Z$18:$Z$70,MATCH($B140,'Damage costs'!$C$18:$C$70,0))/1000),"")</f>
        <v/>
      </c>
      <c r="CU140" s="59" t="str">
        <f>IFERROR(IF(OR($C$144=FALSE,LEFT($B140,3)&lt;&gt;"NOX"),CU55*INDEX('Damage costs'!$V$18:$V$70,MATCH($B140,'Damage costs'!$C$18:$C$70,0))/1000,CU55*INDEX('Damage costs'!$Z$18:$Z$70,MATCH($B140,'Damage costs'!$C$18:$C$70,0))/1000),"")</f>
        <v/>
      </c>
      <c r="CV140" s="59" t="str">
        <f>IFERROR(IF(OR($C$144=FALSE,LEFT($B140,3)&lt;&gt;"NOX"),CV55*INDEX('Damage costs'!$V$18:$V$70,MATCH($B140,'Damage costs'!$C$18:$C$70,0))/1000,CV55*INDEX('Damage costs'!$Z$18:$Z$70,MATCH($B140,'Damage costs'!$C$18:$C$70,0))/1000),"")</f>
        <v/>
      </c>
      <c r="CW140" s="59" t="str">
        <f>IFERROR(IF(OR($C$144=FALSE,LEFT($B140,3)&lt;&gt;"NOX"),CW55*INDEX('Damage costs'!$V$18:$V$70,MATCH($B140,'Damage costs'!$C$18:$C$70,0))/1000,CW55*INDEX('Damage costs'!$Z$18:$Z$70,MATCH($B140,'Damage costs'!$C$18:$C$70,0))/1000),"")</f>
        <v/>
      </c>
      <c r="CX140" s="59" t="str">
        <f>IFERROR(IF(OR($C$144=FALSE,LEFT($B140,3)&lt;&gt;"NOX"),CX55*INDEX('Damage costs'!$V$18:$V$70,MATCH($B140,'Damage costs'!$C$18:$C$70,0))/1000,CX55*INDEX('Damage costs'!$Z$18:$Z$70,MATCH($B140,'Damage costs'!$C$18:$C$70,0))/1000),"")</f>
        <v/>
      </c>
      <c r="CY140" s="59" t="str">
        <f>IFERROR(IF(OR($C$144=FALSE,LEFT($B140,3)&lt;&gt;"NOX"),CY55*INDEX('Damage costs'!$V$18:$V$70,MATCH($B140,'Damage costs'!$C$18:$C$70,0))/1000,CY55*INDEX('Damage costs'!$Z$18:$Z$70,MATCH($B140,'Damage costs'!$C$18:$C$70,0))/1000),"")</f>
        <v/>
      </c>
      <c r="CZ140" s="391"/>
    </row>
    <row r="141" spans="2:104" x14ac:dyDescent="0.25">
      <c r="B141" s="406">
        <f t="shared" si="52"/>
        <v>0</v>
      </c>
      <c r="C141" s="9" t="s">
        <v>1117</v>
      </c>
      <c r="D141" s="59" t="str">
        <f>IFERROR(IF(OR($C$144=FALSE,LEFT($B141,3)&lt;&gt;"NOX"),D56*INDEX('Damage costs'!$V$18:$V$70,MATCH($B141,'Damage costs'!$C$18:$C$70,0))/1000,D56*INDEX('Damage costs'!$Z$18:$Z$70,MATCH($B141,'Damage costs'!$C$18:$C$70,0))/1000),"")</f>
        <v/>
      </c>
      <c r="E141" s="59" t="str">
        <f>IFERROR(IF(OR($C$144=FALSE,LEFT($B141,3)&lt;&gt;"NOX"),E56*INDEX('Damage costs'!$V$18:$V$70,MATCH($B141,'Damage costs'!$C$18:$C$70,0))/1000,E56*INDEX('Damage costs'!$Z$18:$Z$70,MATCH($B141,'Damage costs'!$C$18:$C$70,0))/1000),"")</f>
        <v/>
      </c>
      <c r="F141" s="59" t="str">
        <f>IFERROR(IF(OR($C$144=FALSE,LEFT($B141,3)&lt;&gt;"NOX"),F56*INDEX('Damage costs'!$V$18:$V$70,MATCH($B141,'Damage costs'!$C$18:$C$70,0))/1000,F56*INDEX('Damage costs'!$Z$18:$Z$70,MATCH($B141,'Damage costs'!$C$18:$C$70,0))/1000),"")</f>
        <v/>
      </c>
      <c r="G141" s="59" t="str">
        <f>IFERROR(IF(OR($C$144=FALSE,LEFT($B141,3)&lt;&gt;"NOX"),G56*INDEX('Damage costs'!$V$18:$V$70,MATCH($B141,'Damage costs'!$C$18:$C$70,0))/1000,G56*INDEX('Damage costs'!$Z$18:$Z$70,MATCH($B141,'Damage costs'!$C$18:$C$70,0))/1000),"")</f>
        <v/>
      </c>
      <c r="H141" s="59" t="str">
        <f>IFERROR(IF(OR($C$144=FALSE,LEFT($B141,3)&lt;&gt;"NOX"),H56*INDEX('Damage costs'!$V$18:$V$70,MATCH($B141,'Damage costs'!$C$18:$C$70,0))/1000,H56*INDEX('Damage costs'!$Z$18:$Z$70,MATCH($B141,'Damage costs'!$C$18:$C$70,0))/1000),"")</f>
        <v/>
      </c>
      <c r="I141" s="59" t="str">
        <f>IFERROR(IF(OR($C$144=FALSE,LEFT($B141,3)&lt;&gt;"NOX"),I56*INDEX('Damage costs'!$V$18:$V$70,MATCH($B141,'Damage costs'!$C$18:$C$70,0))/1000,I56*INDEX('Damage costs'!$Z$18:$Z$70,MATCH($B141,'Damage costs'!$C$18:$C$70,0))/1000),"")</f>
        <v/>
      </c>
      <c r="J141" s="59" t="str">
        <f>IFERROR(IF(OR($C$144=FALSE,LEFT($B141,3)&lt;&gt;"NOX"),J56*INDEX('Damage costs'!$V$18:$V$70,MATCH($B141,'Damage costs'!$C$18:$C$70,0))/1000,J56*INDEX('Damage costs'!$Z$18:$Z$70,MATCH($B141,'Damage costs'!$C$18:$C$70,0))/1000),"")</f>
        <v/>
      </c>
      <c r="K141" s="59" t="str">
        <f>IFERROR(IF(OR($C$144=FALSE,LEFT($B141,3)&lt;&gt;"NOX"),K56*INDEX('Damage costs'!$V$18:$V$70,MATCH($B141,'Damage costs'!$C$18:$C$70,0))/1000,K56*INDEX('Damage costs'!$Z$18:$Z$70,MATCH($B141,'Damage costs'!$C$18:$C$70,0))/1000),"")</f>
        <v/>
      </c>
      <c r="L141" s="59" t="str">
        <f>IFERROR(IF(OR($C$144=FALSE,LEFT($B141,3)&lt;&gt;"NOX"),L56*INDEX('Damage costs'!$V$18:$V$70,MATCH($B141,'Damage costs'!$C$18:$C$70,0))/1000,L56*INDEX('Damage costs'!$Z$18:$Z$70,MATCH($B141,'Damage costs'!$C$18:$C$70,0))/1000),"")</f>
        <v/>
      </c>
      <c r="M141" s="59" t="str">
        <f>IFERROR(IF(OR($C$144=FALSE,LEFT($B141,3)&lt;&gt;"NOX"),M56*INDEX('Damage costs'!$V$18:$V$70,MATCH($B141,'Damage costs'!$C$18:$C$70,0))/1000,M56*INDEX('Damage costs'!$Z$18:$Z$70,MATCH($B141,'Damage costs'!$C$18:$C$70,0))/1000),"")</f>
        <v/>
      </c>
      <c r="N141" s="59" t="str">
        <f>IFERROR(IF(OR($C$144=FALSE,LEFT($B141,3)&lt;&gt;"NOX"),N56*INDEX('Damage costs'!$V$18:$V$70,MATCH($B141,'Damage costs'!$C$18:$C$70,0))/1000,N56*INDEX('Damage costs'!$Z$18:$Z$70,MATCH($B141,'Damage costs'!$C$18:$C$70,0))/1000),"")</f>
        <v/>
      </c>
      <c r="O141" s="59" t="str">
        <f>IFERROR(IF(OR($C$144=FALSE,LEFT($B141,3)&lt;&gt;"NOX"),O56*INDEX('Damage costs'!$V$18:$V$70,MATCH($B141,'Damage costs'!$C$18:$C$70,0))/1000,O56*INDEX('Damage costs'!$Z$18:$Z$70,MATCH($B141,'Damage costs'!$C$18:$C$70,0))/1000),"")</f>
        <v/>
      </c>
      <c r="P141" s="59" t="str">
        <f>IFERROR(IF(OR($C$144=FALSE,LEFT($B141,3)&lt;&gt;"NOX"),P56*INDEX('Damage costs'!$V$18:$V$70,MATCH($B141,'Damage costs'!$C$18:$C$70,0))/1000,P56*INDEX('Damage costs'!$Z$18:$Z$70,MATCH($B141,'Damage costs'!$C$18:$C$70,0))/1000),"")</f>
        <v/>
      </c>
      <c r="Q141" s="59" t="str">
        <f>IFERROR(IF(OR($C$144=FALSE,LEFT($B141,3)&lt;&gt;"NOX"),Q56*INDEX('Damage costs'!$V$18:$V$70,MATCH($B141,'Damage costs'!$C$18:$C$70,0))/1000,Q56*INDEX('Damage costs'!$Z$18:$Z$70,MATCH($B141,'Damage costs'!$C$18:$C$70,0))/1000),"")</f>
        <v/>
      </c>
      <c r="R141" s="59" t="str">
        <f>IFERROR(IF(OR($C$144=FALSE,LEFT($B141,3)&lt;&gt;"NOX"),R56*INDEX('Damage costs'!$V$18:$V$70,MATCH($B141,'Damage costs'!$C$18:$C$70,0))/1000,R56*INDEX('Damage costs'!$Z$18:$Z$70,MATCH($B141,'Damage costs'!$C$18:$C$70,0))/1000),"")</f>
        <v/>
      </c>
      <c r="S141" s="59" t="str">
        <f>IFERROR(IF(OR($C$144=FALSE,LEFT($B141,3)&lt;&gt;"NOX"),S56*INDEX('Damage costs'!$V$18:$V$70,MATCH($B141,'Damage costs'!$C$18:$C$70,0))/1000,S56*INDEX('Damage costs'!$Z$18:$Z$70,MATCH($B141,'Damage costs'!$C$18:$C$70,0))/1000),"")</f>
        <v/>
      </c>
      <c r="T141" s="59" t="str">
        <f>IFERROR(IF(OR($C$144=FALSE,LEFT($B141,3)&lt;&gt;"NOX"),T56*INDEX('Damage costs'!$V$18:$V$70,MATCH($B141,'Damage costs'!$C$18:$C$70,0))/1000,T56*INDEX('Damage costs'!$Z$18:$Z$70,MATCH($B141,'Damage costs'!$C$18:$C$70,0))/1000),"")</f>
        <v/>
      </c>
      <c r="U141" s="59" t="str">
        <f>IFERROR(IF(OR($C$144=FALSE,LEFT($B141,3)&lt;&gt;"NOX"),U56*INDEX('Damage costs'!$V$18:$V$70,MATCH($B141,'Damage costs'!$C$18:$C$70,0))/1000,U56*INDEX('Damage costs'!$Z$18:$Z$70,MATCH($B141,'Damage costs'!$C$18:$C$70,0))/1000),"")</f>
        <v/>
      </c>
      <c r="V141" s="59" t="str">
        <f>IFERROR(IF(OR($C$144=FALSE,LEFT($B141,3)&lt;&gt;"NOX"),V56*INDEX('Damage costs'!$V$18:$V$70,MATCH($B141,'Damage costs'!$C$18:$C$70,0))/1000,V56*INDEX('Damage costs'!$Z$18:$Z$70,MATCH($B141,'Damage costs'!$C$18:$C$70,0))/1000),"")</f>
        <v/>
      </c>
      <c r="W141" s="59" t="str">
        <f>IFERROR(IF(OR($C$144=FALSE,LEFT($B141,3)&lt;&gt;"NOX"),W56*INDEX('Damage costs'!$V$18:$V$70,MATCH($B141,'Damage costs'!$C$18:$C$70,0))/1000,W56*INDEX('Damage costs'!$Z$18:$Z$70,MATCH($B141,'Damage costs'!$C$18:$C$70,0))/1000),"")</f>
        <v/>
      </c>
      <c r="X141" s="59" t="str">
        <f>IFERROR(IF(OR($C$144=FALSE,LEFT($B141,3)&lt;&gt;"NOX"),X56*INDEX('Damage costs'!$V$18:$V$70,MATCH($B141,'Damage costs'!$C$18:$C$70,0))/1000,X56*INDEX('Damage costs'!$Z$18:$Z$70,MATCH($B141,'Damage costs'!$C$18:$C$70,0))/1000),"")</f>
        <v/>
      </c>
      <c r="Y141" s="59" t="str">
        <f>IFERROR(IF(OR($C$144=FALSE,LEFT($B141,3)&lt;&gt;"NOX"),Y56*INDEX('Damage costs'!$V$18:$V$70,MATCH($B141,'Damage costs'!$C$18:$C$70,0))/1000,Y56*INDEX('Damage costs'!$Z$18:$Z$70,MATCH($B141,'Damage costs'!$C$18:$C$70,0))/1000),"")</f>
        <v/>
      </c>
      <c r="Z141" s="59" t="str">
        <f>IFERROR(IF(OR($C$144=FALSE,LEFT($B141,3)&lt;&gt;"NOX"),Z56*INDEX('Damage costs'!$V$18:$V$70,MATCH($B141,'Damage costs'!$C$18:$C$70,0))/1000,Z56*INDEX('Damage costs'!$Z$18:$Z$70,MATCH($B141,'Damage costs'!$C$18:$C$70,0))/1000),"")</f>
        <v/>
      </c>
      <c r="AA141" s="59" t="str">
        <f>IFERROR(IF(OR($C$144=FALSE,LEFT($B141,3)&lt;&gt;"NOX"),AA56*INDEX('Damage costs'!$V$18:$V$70,MATCH($B141,'Damage costs'!$C$18:$C$70,0))/1000,AA56*INDEX('Damage costs'!$Z$18:$Z$70,MATCH($B141,'Damage costs'!$C$18:$C$70,0))/1000),"")</f>
        <v/>
      </c>
      <c r="AB141" s="59" t="str">
        <f>IFERROR(IF(OR($C$144=FALSE,LEFT($B141,3)&lt;&gt;"NOX"),AB56*INDEX('Damage costs'!$V$18:$V$70,MATCH($B141,'Damage costs'!$C$18:$C$70,0))/1000,AB56*INDEX('Damage costs'!$Z$18:$Z$70,MATCH($B141,'Damage costs'!$C$18:$C$70,0))/1000),"")</f>
        <v/>
      </c>
      <c r="AC141" s="59" t="str">
        <f>IFERROR(IF(OR($C$144=FALSE,LEFT($B141,3)&lt;&gt;"NOX"),AC56*INDEX('Damage costs'!$V$18:$V$70,MATCH($B141,'Damage costs'!$C$18:$C$70,0))/1000,AC56*INDEX('Damage costs'!$Z$18:$Z$70,MATCH($B141,'Damage costs'!$C$18:$C$70,0))/1000),"")</f>
        <v/>
      </c>
      <c r="AD141" s="59" t="str">
        <f>IFERROR(IF(OR($C$144=FALSE,LEFT($B141,3)&lt;&gt;"NOX"),AD56*INDEX('Damage costs'!$V$18:$V$70,MATCH($B141,'Damage costs'!$C$18:$C$70,0))/1000,AD56*INDEX('Damage costs'!$Z$18:$Z$70,MATCH($B141,'Damage costs'!$C$18:$C$70,0))/1000),"")</f>
        <v/>
      </c>
      <c r="AE141" s="59" t="str">
        <f>IFERROR(IF(OR($C$144=FALSE,LEFT($B141,3)&lt;&gt;"NOX"),AE56*INDEX('Damage costs'!$V$18:$V$70,MATCH($B141,'Damage costs'!$C$18:$C$70,0))/1000,AE56*INDEX('Damage costs'!$Z$18:$Z$70,MATCH($B141,'Damage costs'!$C$18:$C$70,0))/1000),"")</f>
        <v/>
      </c>
      <c r="AF141" s="59" t="str">
        <f>IFERROR(IF(OR($C$144=FALSE,LEFT($B141,3)&lt;&gt;"NOX"),AF56*INDEX('Damage costs'!$V$18:$V$70,MATCH($B141,'Damage costs'!$C$18:$C$70,0))/1000,AF56*INDEX('Damage costs'!$Z$18:$Z$70,MATCH($B141,'Damage costs'!$C$18:$C$70,0))/1000),"")</f>
        <v/>
      </c>
      <c r="AG141" s="59" t="str">
        <f>IFERROR(IF(OR($C$144=FALSE,LEFT($B141,3)&lt;&gt;"NOX"),AG56*INDEX('Damage costs'!$V$18:$V$70,MATCH($B141,'Damage costs'!$C$18:$C$70,0))/1000,AG56*INDEX('Damage costs'!$Z$18:$Z$70,MATCH($B141,'Damage costs'!$C$18:$C$70,0))/1000),"")</f>
        <v/>
      </c>
      <c r="AH141" s="59" t="str">
        <f>IFERROR(IF(OR($C$144=FALSE,LEFT($B141,3)&lt;&gt;"NOX"),AH56*INDEX('Damage costs'!$V$18:$V$70,MATCH($B141,'Damage costs'!$C$18:$C$70,0))/1000,AH56*INDEX('Damage costs'!$Z$18:$Z$70,MATCH($B141,'Damage costs'!$C$18:$C$70,0))/1000),"")</f>
        <v/>
      </c>
      <c r="AI141" s="59" t="str">
        <f>IFERROR(IF(OR($C$144=FALSE,LEFT($B141,3)&lt;&gt;"NOX"),AI56*INDEX('Damage costs'!$V$18:$V$70,MATCH($B141,'Damage costs'!$C$18:$C$70,0))/1000,AI56*INDEX('Damage costs'!$Z$18:$Z$70,MATCH($B141,'Damage costs'!$C$18:$C$70,0))/1000),"")</f>
        <v/>
      </c>
      <c r="AJ141" s="59" t="str">
        <f>IFERROR(IF(OR($C$144=FALSE,LEFT($B141,3)&lt;&gt;"NOX"),AJ56*INDEX('Damage costs'!$V$18:$V$70,MATCH($B141,'Damage costs'!$C$18:$C$70,0))/1000,AJ56*INDEX('Damage costs'!$Z$18:$Z$70,MATCH($B141,'Damage costs'!$C$18:$C$70,0))/1000),"")</f>
        <v/>
      </c>
      <c r="AK141" s="59" t="str">
        <f>IFERROR(IF(OR($C$144=FALSE,LEFT($B141,3)&lt;&gt;"NOX"),AK56*INDEX('Damage costs'!$V$18:$V$70,MATCH($B141,'Damage costs'!$C$18:$C$70,0))/1000,AK56*INDEX('Damage costs'!$Z$18:$Z$70,MATCH($B141,'Damage costs'!$C$18:$C$70,0))/1000),"")</f>
        <v/>
      </c>
      <c r="AL141" s="59" t="str">
        <f>IFERROR(IF(OR($C$144=FALSE,LEFT($B141,3)&lt;&gt;"NOX"),AL56*INDEX('Damage costs'!$V$18:$V$70,MATCH($B141,'Damage costs'!$C$18:$C$70,0))/1000,AL56*INDEX('Damage costs'!$Z$18:$Z$70,MATCH($B141,'Damage costs'!$C$18:$C$70,0))/1000),"")</f>
        <v/>
      </c>
      <c r="AM141" s="59" t="str">
        <f>IFERROR(IF(OR($C$144=FALSE,LEFT($B141,3)&lt;&gt;"NOX"),AM56*INDEX('Damage costs'!$V$18:$V$70,MATCH($B141,'Damage costs'!$C$18:$C$70,0))/1000,AM56*INDEX('Damage costs'!$Z$18:$Z$70,MATCH($B141,'Damage costs'!$C$18:$C$70,0))/1000),"")</f>
        <v/>
      </c>
      <c r="AN141" s="59" t="str">
        <f>IFERROR(IF(OR($C$144=FALSE,LEFT($B141,3)&lt;&gt;"NOX"),AN56*INDEX('Damage costs'!$V$18:$V$70,MATCH($B141,'Damage costs'!$C$18:$C$70,0))/1000,AN56*INDEX('Damage costs'!$Z$18:$Z$70,MATCH($B141,'Damage costs'!$C$18:$C$70,0))/1000),"")</f>
        <v/>
      </c>
      <c r="AO141" s="59" t="str">
        <f>IFERROR(IF(OR($C$144=FALSE,LEFT($B141,3)&lt;&gt;"NOX"),AO56*INDEX('Damage costs'!$V$18:$V$70,MATCH($B141,'Damage costs'!$C$18:$C$70,0))/1000,AO56*INDEX('Damage costs'!$Z$18:$Z$70,MATCH($B141,'Damage costs'!$C$18:$C$70,0))/1000),"")</f>
        <v/>
      </c>
      <c r="AP141" s="59" t="str">
        <f>IFERROR(IF(OR($C$144=FALSE,LEFT($B141,3)&lt;&gt;"NOX"),AP56*INDEX('Damage costs'!$V$18:$V$70,MATCH($B141,'Damage costs'!$C$18:$C$70,0))/1000,AP56*INDEX('Damage costs'!$Z$18:$Z$70,MATCH($B141,'Damage costs'!$C$18:$C$70,0))/1000),"")</f>
        <v/>
      </c>
      <c r="AQ141" s="59" t="str">
        <f>IFERROR(IF(OR($C$144=FALSE,LEFT($B141,3)&lt;&gt;"NOX"),AQ56*INDEX('Damage costs'!$V$18:$V$70,MATCH($B141,'Damage costs'!$C$18:$C$70,0))/1000,AQ56*INDEX('Damage costs'!$Z$18:$Z$70,MATCH($B141,'Damage costs'!$C$18:$C$70,0))/1000),"")</f>
        <v/>
      </c>
      <c r="AR141" s="59" t="str">
        <f>IFERROR(IF(OR($C$144=FALSE,LEFT($B141,3)&lt;&gt;"NOX"),AR56*INDEX('Damage costs'!$V$18:$V$70,MATCH($B141,'Damage costs'!$C$18:$C$70,0))/1000,AR56*INDEX('Damage costs'!$Z$18:$Z$70,MATCH($B141,'Damage costs'!$C$18:$C$70,0))/1000),"")</f>
        <v/>
      </c>
      <c r="AS141" s="59" t="str">
        <f>IFERROR(IF(OR($C$144=FALSE,LEFT($B141,3)&lt;&gt;"NOX"),AS56*INDEX('Damage costs'!$V$18:$V$70,MATCH($B141,'Damage costs'!$C$18:$C$70,0))/1000,AS56*INDEX('Damage costs'!$Z$18:$Z$70,MATCH($B141,'Damage costs'!$C$18:$C$70,0))/1000),"")</f>
        <v/>
      </c>
      <c r="AT141" s="59" t="str">
        <f>IFERROR(IF(OR($C$144=FALSE,LEFT($B141,3)&lt;&gt;"NOX"),AT56*INDEX('Damage costs'!$V$18:$V$70,MATCH($B141,'Damage costs'!$C$18:$C$70,0))/1000,AT56*INDEX('Damage costs'!$Z$18:$Z$70,MATCH($B141,'Damage costs'!$C$18:$C$70,0))/1000),"")</f>
        <v/>
      </c>
      <c r="AU141" s="59" t="str">
        <f>IFERROR(IF(OR($C$144=FALSE,LEFT($B141,3)&lt;&gt;"NOX"),AU56*INDEX('Damage costs'!$V$18:$V$70,MATCH($B141,'Damage costs'!$C$18:$C$70,0))/1000,AU56*INDEX('Damage costs'!$Z$18:$Z$70,MATCH($B141,'Damage costs'!$C$18:$C$70,0))/1000),"")</f>
        <v/>
      </c>
      <c r="AV141" s="59" t="str">
        <f>IFERROR(IF(OR($C$144=FALSE,LEFT($B141,3)&lt;&gt;"NOX"),AV56*INDEX('Damage costs'!$V$18:$V$70,MATCH($B141,'Damage costs'!$C$18:$C$70,0))/1000,AV56*INDEX('Damage costs'!$Z$18:$Z$70,MATCH($B141,'Damage costs'!$C$18:$C$70,0))/1000),"")</f>
        <v/>
      </c>
      <c r="AW141" s="59" t="str">
        <f>IFERROR(IF(OR($C$144=FALSE,LEFT($B141,3)&lt;&gt;"NOX"),AW56*INDEX('Damage costs'!$V$18:$V$70,MATCH($B141,'Damage costs'!$C$18:$C$70,0))/1000,AW56*INDEX('Damage costs'!$Z$18:$Z$70,MATCH($B141,'Damage costs'!$C$18:$C$70,0))/1000),"")</f>
        <v/>
      </c>
      <c r="AX141" s="59" t="str">
        <f>IFERROR(IF(OR($C$144=FALSE,LEFT($B141,3)&lt;&gt;"NOX"),AX56*INDEX('Damage costs'!$V$18:$V$70,MATCH($B141,'Damage costs'!$C$18:$C$70,0))/1000,AX56*INDEX('Damage costs'!$Z$18:$Z$70,MATCH($B141,'Damage costs'!$C$18:$C$70,0))/1000),"")</f>
        <v/>
      </c>
      <c r="AY141" s="59" t="str">
        <f>IFERROR(IF(OR($C$144=FALSE,LEFT($B141,3)&lt;&gt;"NOX"),AY56*INDEX('Damage costs'!$V$18:$V$70,MATCH($B141,'Damage costs'!$C$18:$C$70,0))/1000,AY56*INDEX('Damage costs'!$Z$18:$Z$70,MATCH($B141,'Damage costs'!$C$18:$C$70,0))/1000),"")</f>
        <v/>
      </c>
      <c r="AZ141" s="59" t="str">
        <f>IFERROR(IF(OR($C$144=FALSE,LEFT($B141,3)&lt;&gt;"NOX"),AZ56*INDEX('Damage costs'!$V$18:$V$70,MATCH($B141,'Damage costs'!$C$18:$C$70,0))/1000,AZ56*INDEX('Damage costs'!$Z$18:$Z$70,MATCH($B141,'Damage costs'!$C$18:$C$70,0))/1000),"")</f>
        <v/>
      </c>
      <c r="BA141" s="59" t="str">
        <f>IFERROR(IF(OR($C$144=FALSE,LEFT($B141,3)&lt;&gt;"NOX"),BA56*INDEX('Damage costs'!$V$18:$V$70,MATCH($B141,'Damage costs'!$C$18:$C$70,0))/1000,BA56*INDEX('Damage costs'!$Z$18:$Z$70,MATCH($B141,'Damage costs'!$C$18:$C$70,0))/1000),"")</f>
        <v/>
      </c>
      <c r="BB141" s="59" t="str">
        <f>IFERROR(IF(OR($C$144=FALSE,LEFT($B141,3)&lt;&gt;"NOX"),BB56*INDEX('Damage costs'!$V$18:$V$70,MATCH($B141,'Damage costs'!$C$18:$C$70,0))/1000,BB56*INDEX('Damage costs'!$Z$18:$Z$70,MATCH($B141,'Damage costs'!$C$18:$C$70,0))/1000),"")</f>
        <v/>
      </c>
      <c r="BC141" s="59" t="str">
        <f>IFERROR(IF(OR($C$144=FALSE,LEFT($B141,3)&lt;&gt;"NOX"),BC56*INDEX('Damage costs'!$V$18:$V$70,MATCH($B141,'Damage costs'!$C$18:$C$70,0))/1000,BC56*INDEX('Damage costs'!$Z$18:$Z$70,MATCH($B141,'Damage costs'!$C$18:$C$70,0))/1000),"")</f>
        <v/>
      </c>
      <c r="BD141" s="59" t="str">
        <f>IFERROR(IF(OR($C$144=FALSE,LEFT($B141,3)&lt;&gt;"NOX"),BD56*INDEX('Damage costs'!$V$18:$V$70,MATCH($B141,'Damage costs'!$C$18:$C$70,0))/1000,BD56*INDEX('Damage costs'!$Z$18:$Z$70,MATCH($B141,'Damage costs'!$C$18:$C$70,0))/1000),"")</f>
        <v/>
      </c>
      <c r="BE141" s="59" t="str">
        <f>IFERROR(IF(OR($C$144=FALSE,LEFT($B141,3)&lt;&gt;"NOX"),BE56*INDEX('Damage costs'!$V$18:$V$70,MATCH($B141,'Damage costs'!$C$18:$C$70,0))/1000,BE56*INDEX('Damage costs'!$Z$18:$Z$70,MATCH($B141,'Damage costs'!$C$18:$C$70,0))/1000),"")</f>
        <v/>
      </c>
      <c r="BF141" s="59" t="str">
        <f>IFERROR(IF(OR($C$144=FALSE,LEFT($B141,3)&lt;&gt;"NOX"),BF56*INDEX('Damage costs'!$V$18:$V$70,MATCH($B141,'Damage costs'!$C$18:$C$70,0))/1000,BF56*INDEX('Damage costs'!$Z$18:$Z$70,MATCH($B141,'Damage costs'!$C$18:$C$70,0))/1000),"")</f>
        <v/>
      </c>
      <c r="BG141" s="59" t="str">
        <f>IFERROR(IF(OR($C$144=FALSE,LEFT($B141,3)&lt;&gt;"NOX"),BG56*INDEX('Damage costs'!$V$18:$V$70,MATCH($B141,'Damage costs'!$C$18:$C$70,0))/1000,BG56*INDEX('Damage costs'!$Z$18:$Z$70,MATCH($B141,'Damage costs'!$C$18:$C$70,0))/1000),"")</f>
        <v/>
      </c>
      <c r="BH141" s="59" t="str">
        <f>IFERROR(IF(OR($C$144=FALSE,LEFT($B141,3)&lt;&gt;"NOX"),BH56*INDEX('Damage costs'!$V$18:$V$70,MATCH($B141,'Damage costs'!$C$18:$C$70,0))/1000,BH56*INDEX('Damage costs'!$Z$18:$Z$70,MATCH($B141,'Damage costs'!$C$18:$C$70,0))/1000),"")</f>
        <v/>
      </c>
      <c r="BI141" s="59" t="str">
        <f>IFERROR(IF(OR($C$144=FALSE,LEFT($B141,3)&lt;&gt;"NOX"),BI56*INDEX('Damage costs'!$V$18:$V$70,MATCH($B141,'Damage costs'!$C$18:$C$70,0))/1000,BI56*INDEX('Damage costs'!$Z$18:$Z$70,MATCH($B141,'Damage costs'!$C$18:$C$70,0))/1000),"")</f>
        <v/>
      </c>
      <c r="BJ141" s="59" t="str">
        <f>IFERROR(IF(OR($C$144=FALSE,LEFT($B141,3)&lt;&gt;"NOX"),BJ56*INDEX('Damage costs'!$V$18:$V$70,MATCH($B141,'Damage costs'!$C$18:$C$70,0))/1000,BJ56*INDEX('Damage costs'!$Z$18:$Z$70,MATCH($B141,'Damage costs'!$C$18:$C$70,0))/1000),"")</f>
        <v/>
      </c>
      <c r="BK141" s="59" t="str">
        <f>IFERROR(IF(OR($C$144=FALSE,LEFT($B141,3)&lt;&gt;"NOX"),BK56*INDEX('Damage costs'!$V$18:$V$70,MATCH($B141,'Damage costs'!$C$18:$C$70,0))/1000,BK56*INDEX('Damage costs'!$Z$18:$Z$70,MATCH($B141,'Damage costs'!$C$18:$C$70,0))/1000),"")</f>
        <v/>
      </c>
      <c r="BL141" s="59" t="str">
        <f>IFERROR(IF(OR($C$144=FALSE,LEFT($B141,3)&lt;&gt;"NOX"),BL56*INDEX('Damage costs'!$V$18:$V$70,MATCH($B141,'Damage costs'!$C$18:$C$70,0))/1000,BL56*INDEX('Damage costs'!$Z$18:$Z$70,MATCH($B141,'Damage costs'!$C$18:$C$70,0))/1000),"")</f>
        <v/>
      </c>
      <c r="BM141" s="59" t="str">
        <f>IFERROR(IF(OR($C$144=FALSE,LEFT($B141,3)&lt;&gt;"NOX"),BM56*INDEX('Damage costs'!$V$18:$V$70,MATCH($B141,'Damage costs'!$C$18:$C$70,0))/1000,BM56*INDEX('Damage costs'!$Z$18:$Z$70,MATCH($B141,'Damage costs'!$C$18:$C$70,0))/1000),"")</f>
        <v/>
      </c>
      <c r="BN141" s="59" t="str">
        <f>IFERROR(IF(OR($C$144=FALSE,LEFT($B141,3)&lt;&gt;"NOX"),BN56*INDEX('Damage costs'!$V$18:$V$70,MATCH($B141,'Damage costs'!$C$18:$C$70,0))/1000,BN56*INDEX('Damage costs'!$Z$18:$Z$70,MATCH($B141,'Damage costs'!$C$18:$C$70,0))/1000),"")</f>
        <v/>
      </c>
      <c r="BO141" s="59" t="str">
        <f>IFERROR(IF(OR($C$144=FALSE,LEFT($B141,3)&lt;&gt;"NOX"),BO56*INDEX('Damage costs'!$V$18:$V$70,MATCH($B141,'Damage costs'!$C$18:$C$70,0))/1000,BO56*INDEX('Damage costs'!$Z$18:$Z$70,MATCH($B141,'Damage costs'!$C$18:$C$70,0))/1000),"")</f>
        <v/>
      </c>
      <c r="BP141" s="59" t="str">
        <f>IFERROR(IF(OR($C$144=FALSE,LEFT($B141,3)&lt;&gt;"NOX"),BP56*INDEX('Damage costs'!$V$18:$V$70,MATCH($B141,'Damage costs'!$C$18:$C$70,0))/1000,BP56*INDEX('Damage costs'!$Z$18:$Z$70,MATCH($B141,'Damage costs'!$C$18:$C$70,0))/1000),"")</f>
        <v/>
      </c>
      <c r="BQ141" s="59" t="str">
        <f>IFERROR(IF(OR($C$144=FALSE,LEFT($B141,3)&lt;&gt;"NOX"),BQ56*INDEX('Damage costs'!$V$18:$V$70,MATCH($B141,'Damage costs'!$C$18:$C$70,0))/1000,BQ56*INDEX('Damage costs'!$Z$18:$Z$70,MATCH($B141,'Damage costs'!$C$18:$C$70,0))/1000),"")</f>
        <v/>
      </c>
      <c r="BR141" s="59" t="str">
        <f>IFERROR(IF(OR($C$144=FALSE,LEFT($B141,3)&lt;&gt;"NOX"),BR56*INDEX('Damage costs'!$V$18:$V$70,MATCH($B141,'Damage costs'!$C$18:$C$70,0))/1000,BR56*INDEX('Damage costs'!$Z$18:$Z$70,MATCH($B141,'Damage costs'!$C$18:$C$70,0))/1000),"")</f>
        <v/>
      </c>
      <c r="BS141" s="59" t="str">
        <f>IFERROR(IF(OR($C$144=FALSE,LEFT($B141,3)&lt;&gt;"NOX"),BS56*INDEX('Damage costs'!$V$18:$V$70,MATCH($B141,'Damage costs'!$C$18:$C$70,0))/1000,BS56*INDEX('Damage costs'!$Z$18:$Z$70,MATCH($B141,'Damage costs'!$C$18:$C$70,0))/1000),"")</f>
        <v/>
      </c>
      <c r="BT141" s="59" t="str">
        <f>IFERROR(IF(OR($C$144=FALSE,LEFT($B141,3)&lt;&gt;"NOX"),BT56*INDEX('Damage costs'!$V$18:$V$70,MATCH($B141,'Damage costs'!$C$18:$C$70,0))/1000,BT56*INDEX('Damage costs'!$Z$18:$Z$70,MATCH($B141,'Damage costs'!$C$18:$C$70,0))/1000),"")</f>
        <v/>
      </c>
      <c r="BU141" s="59" t="str">
        <f>IFERROR(IF(OR($C$144=FALSE,LEFT($B141,3)&lt;&gt;"NOX"),BU56*INDEX('Damage costs'!$V$18:$V$70,MATCH($B141,'Damage costs'!$C$18:$C$70,0))/1000,BU56*INDEX('Damage costs'!$Z$18:$Z$70,MATCH($B141,'Damage costs'!$C$18:$C$70,0))/1000),"")</f>
        <v/>
      </c>
      <c r="BV141" s="59" t="str">
        <f>IFERROR(IF(OR($C$144=FALSE,LEFT($B141,3)&lt;&gt;"NOX"),BV56*INDEX('Damage costs'!$V$18:$V$70,MATCH($B141,'Damage costs'!$C$18:$C$70,0))/1000,BV56*INDEX('Damage costs'!$Z$18:$Z$70,MATCH($B141,'Damage costs'!$C$18:$C$70,0))/1000),"")</f>
        <v/>
      </c>
      <c r="BW141" s="59" t="str">
        <f>IFERROR(IF(OR($C$144=FALSE,LEFT($B141,3)&lt;&gt;"NOX"),BW56*INDEX('Damage costs'!$V$18:$V$70,MATCH($B141,'Damage costs'!$C$18:$C$70,0))/1000,BW56*INDEX('Damage costs'!$Z$18:$Z$70,MATCH($B141,'Damage costs'!$C$18:$C$70,0))/1000),"")</f>
        <v/>
      </c>
      <c r="BX141" s="59" t="str">
        <f>IFERROR(IF(OR($C$144=FALSE,LEFT($B141,3)&lt;&gt;"NOX"),BX56*INDEX('Damage costs'!$V$18:$V$70,MATCH($B141,'Damage costs'!$C$18:$C$70,0))/1000,BX56*INDEX('Damage costs'!$Z$18:$Z$70,MATCH($B141,'Damage costs'!$C$18:$C$70,0))/1000),"")</f>
        <v/>
      </c>
      <c r="BY141" s="59" t="str">
        <f>IFERROR(IF(OR($C$144=FALSE,LEFT($B141,3)&lt;&gt;"NOX"),BY56*INDEX('Damage costs'!$V$18:$V$70,MATCH($B141,'Damage costs'!$C$18:$C$70,0))/1000,BY56*INDEX('Damage costs'!$Z$18:$Z$70,MATCH($B141,'Damage costs'!$C$18:$C$70,0))/1000),"")</f>
        <v/>
      </c>
      <c r="BZ141" s="59" t="str">
        <f>IFERROR(IF(OR($C$144=FALSE,LEFT($B141,3)&lt;&gt;"NOX"),BZ56*INDEX('Damage costs'!$V$18:$V$70,MATCH($B141,'Damage costs'!$C$18:$C$70,0))/1000,BZ56*INDEX('Damage costs'!$Z$18:$Z$70,MATCH($B141,'Damage costs'!$C$18:$C$70,0))/1000),"")</f>
        <v/>
      </c>
      <c r="CA141" s="59" t="str">
        <f>IFERROR(IF(OR($C$144=FALSE,LEFT($B141,3)&lt;&gt;"NOX"),CA56*INDEX('Damage costs'!$V$18:$V$70,MATCH($B141,'Damage costs'!$C$18:$C$70,0))/1000,CA56*INDEX('Damage costs'!$Z$18:$Z$70,MATCH($B141,'Damage costs'!$C$18:$C$70,0))/1000),"")</f>
        <v/>
      </c>
      <c r="CB141" s="59" t="str">
        <f>IFERROR(IF(OR($C$144=FALSE,LEFT($B141,3)&lt;&gt;"NOX"),CB56*INDEX('Damage costs'!$V$18:$V$70,MATCH($B141,'Damage costs'!$C$18:$C$70,0))/1000,CB56*INDEX('Damage costs'!$Z$18:$Z$70,MATCH($B141,'Damage costs'!$C$18:$C$70,0))/1000),"")</f>
        <v/>
      </c>
      <c r="CC141" s="59" t="str">
        <f>IFERROR(IF(OR($C$144=FALSE,LEFT($B141,3)&lt;&gt;"NOX"),CC56*INDEX('Damage costs'!$V$18:$V$70,MATCH($B141,'Damage costs'!$C$18:$C$70,0))/1000,CC56*INDEX('Damage costs'!$Z$18:$Z$70,MATCH($B141,'Damage costs'!$C$18:$C$70,0))/1000),"")</f>
        <v/>
      </c>
      <c r="CD141" s="59" t="str">
        <f>IFERROR(IF(OR($C$144=FALSE,LEFT($B141,3)&lt;&gt;"NOX"),CD56*INDEX('Damage costs'!$V$18:$V$70,MATCH($B141,'Damage costs'!$C$18:$C$70,0))/1000,CD56*INDEX('Damage costs'!$Z$18:$Z$70,MATCH($B141,'Damage costs'!$C$18:$C$70,0))/1000),"")</f>
        <v/>
      </c>
      <c r="CE141" s="59" t="str">
        <f>IFERROR(IF(OR($C$144=FALSE,LEFT($B141,3)&lt;&gt;"NOX"),CE56*INDEX('Damage costs'!$V$18:$V$70,MATCH($B141,'Damage costs'!$C$18:$C$70,0))/1000,CE56*INDEX('Damage costs'!$Z$18:$Z$70,MATCH($B141,'Damage costs'!$C$18:$C$70,0))/1000),"")</f>
        <v/>
      </c>
      <c r="CF141" s="59" t="str">
        <f>IFERROR(IF(OR($C$144=FALSE,LEFT($B141,3)&lt;&gt;"NOX"),CF56*INDEX('Damage costs'!$V$18:$V$70,MATCH($B141,'Damage costs'!$C$18:$C$70,0))/1000,CF56*INDEX('Damage costs'!$Z$18:$Z$70,MATCH($B141,'Damage costs'!$C$18:$C$70,0))/1000),"")</f>
        <v/>
      </c>
      <c r="CG141" s="59" t="str">
        <f>IFERROR(IF(OR($C$144=FALSE,LEFT($B141,3)&lt;&gt;"NOX"),CG56*INDEX('Damage costs'!$V$18:$V$70,MATCH($B141,'Damage costs'!$C$18:$C$70,0))/1000,CG56*INDEX('Damage costs'!$Z$18:$Z$70,MATCH($B141,'Damage costs'!$C$18:$C$70,0))/1000),"")</f>
        <v/>
      </c>
      <c r="CH141" s="59" t="str">
        <f>IFERROR(IF(OR($C$144=FALSE,LEFT($B141,3)&lt;&gt;"NOX"),CH56*INDEX('Damage costs'!$V$18:$V$70,MATCH($B141,'Damage costs'!$C$18:$C$70,0))/1000,CH56*INDEX('Damage costs'!$Z$18:$Z$70,MATCH($B141,'Damage costs'!$C$18:$C$70,0))/1000),"")</f>
        <v/>
      </c>
      <c r="CI141" s="59" t="str">
        <f>IFERROR(IF(OR($C$144=FALSE,LEFT($B141,3)&lt;&gt;"NOX"),CI56*INDEX('Damage costs'!$V$18:$V$70,MATCH($B141,'Damage costs'!$C$18:$C$70,0))/1000,CI56*INDEX('Damage costs'!$Z$18:$Z$70,MATCH($B141,'Damage costs'!$C$18:$C$70,0))/1000),"")</f>
        <v/>
      </c>
      <c r="CJ141" s="59" t="str">
        <f>IFERROR(IF(OR($C$144=FALSE,LEFT($B141,3)&lt;&gt;"NOX"),CJ56*INDEX('Damage costs'!$V$18:$V$70,MATCH($B141,'Damage costs'!$C$18:$C$70,0))/1000,CJ56*INDEX('Damage costs'!$Z$18:$Z$70,MATCH($B141,'Damage costs'!$C$18:$C$70,0))/1000),"")</f>
        <v/>
      </c>
      <c r="CK141" s="59" t="str">
        <f>IFERROR(IF(OR($C$144=FALSE,LEFT($B141,3)&lt;&gt;"NOX"),CK56*INDEX('Damage costs'!$V$18:$V$70,MATCH($B141,'Damage costs'!$C$18:$C$70,0))/1000,CK56*INDEX('Damage costs'!$Z$18:$Z$70,MATCH($B141,'Damage costs'!$C$18:$C$70,0))/1000),"")</f>
        <v/>
      </c>
      <c r="CL141" s="59" t="str">
        <f>IFERROR(IF(OR($C$144=FALSE,LEFT($B141,3)&lt;&gt;"NOX"),CL56*INDEX('Damage costs'!$V$18:$V$70,MATCH($B141,'Damage costs'!$C$18:$C$70,0))/1000,CL56*INDEX('Damage costs'!$Z$18:$Z$70,MATCH($B141,'Damage costs'!$C$18:$C$70,0))/1000),"")</f>
        <v/>
      </c>
      <c r="CM141" s="59" t="str">
        <f>IFERROR(IF(OR($C$144=FALSE,LEFT($B141,3)&lt;&gt;"NOX"),CM56*INDEX('Damage costs'!$V$18:$V$70,MATCH($B141,'Damage costs'!$C$18:$C$70,0))/1000,CM56*INDEX('Damage costs'!$Z$18:$Z$70,MATCH($B141,'Damage costs'!$C$18:$C$70,0))/1000),"")</f>
        <v/>
      </c>
      <c r="CN141" s="59" t="str">
        <f>IFERROR(IF(OR($C$144=FALSE,LEFT($B141,3)&lt;&gt;"NOX"),CN56*INDEX('Damage costs'!$V$18:$V$70,MATCH($B141,'Damage costs'!$C$18:$C$70,0))/1000,CN56*INDEX('Damage costs'!$Z$18:$Z$70,MATCH($B141,'Damage costs'!$C$18:$C$70,0))/1000),"")</f>
        <v/>
      </c>
      <c r="CO141" s="59" t="str">
        <f>IFERROR(IF(OR($C$144=FALSE,LEFT($B141,3)&lt;&gt;"NOX"),CO56*INDEX('Damage costs'!$V$18:$V$70,MATCH($B141,'Damage costs'!$C$18:$C$70,0))/1000,CO56*INDEX('Damage costs'!$Z$18:$Z$70,MATCH($B141,'Damage costs'!$C$18:$C$70,0))/1000),"")</f>
        <v/>
      </c>
      <c r="CP141" s="59" t="str">
        <f>IFERROR(IF(OR($C$144=FALSE,LEFT($B141,3)&lt;&gt;"NOX"),CP56*INDEX('Damage costs'!$V$18:$V$70,MATCH($B141,'Damage costs'!$C$18:$C$70,0))/1000,CP56*INDEX('Damage costs'!$Z$18:$Z$70,MATCH($B141,'Damage costs'!$C$18:$C$70,0))/1000),"")</f>
        <v/>
      </c>
      <c r="CQ141" s="59" t="str">
        <f>IFERROR(IF(OR($C$144=FALSE,LEFT($B141,3)&lt;&gt;"NOX"),CQ56*INDEX('Damage costs'!$V$18:$V$70,MATCH($B141,'Damage costs'!$C$18:$C$70,0))/1000,CQ56*INDEX('Damage costs'!$Z$18:$Z$70,MATCH($B141,'Damage costs'!$C$18:$C$70,0))/1000),"")</f>
        <v/>
      </c>
      <c r="CR141" s="59" t="str">
        <f>IFERROR(IF(OR($C$144=FALSE,LEFT($B141,3)&lt;&gt;"NOX"),CR56*INDEX('Damage costs'!$V$18:$V$70,MATCH($B141,'Damage costs'!$C$18:$C$70,0))/1000,CR56*INDEX('Damage costs'!$Z$18:$Z$70,MATCH($B141,'Damage costs'!$C$18:$C$70,0))/1000),"")</f>
        <v/>
      </c>
      <c r="CS141" s="59" t="str">
        <f>IFERROR(IF(OR($C$144=FALSE,LEFT($B141,3)&lt;&gt;"NOX"),CS56*INDEX('Damage costs'!$V$18:$V$70,MATCH($B141,'Damage costs'!$C$18:$C$70,0))/1000,CS56*INDEX('Damage costs'!$Z$18:$Z$70,MATCH($B141,'Damage costs'!$C$18:$C$70,0))/1000),"")</f>
        <v/>
      </c>
      <c r="CT141" s="59" t="str">
        <f>IFERROR(IF(OR($C$144=FALSE,LEFT($B141,3)&lt;&gt;"NOX"),CT56*INDEX('Damage costs'!$V$18:$V$70,MATCH($B141,'Damage costs'!$C$18:$C$70,0))/1000,CT56*INDEX('Damage costs'!$Z$18:$Z$70,MATCH($B141,'Damage costs'!$C$18:$C$70,0))/1000),"")</f>
        <v/>
      </c>
      <c r="CU141" s="59" t="str">
        <f>IFERROR(IF(OR($C$144=FALSE,LEFT($B141,3)&lt;&gt;"NOX"),CU56*INDEX('Damage costs'!$V$18:$V$70,MATCH($B141,'Damage costs'!$C$18:$C$70,0))/1000,CU56*INDEX('Damage costs'!$Z$18:$Z$70,MATCH($B141,'Damage costs'!$C$18:$C$70,0))/1000),"")</f>
        <v/>
      </c>
      <c r="CV141" s="59" t="str">
        <f>IFERROR(IF(OR($C$144=FALSE,LEFT($B141,3)&lt;&gt;"NOX"),CV56*INDEX('Damage costs'!$V$18:$V$70,MATCH($B141,'Damage costs'!$C$18:$C$70,0))/1000,CV56*INDEX('Damage costs'!$Z$18:$Z$70,MATCH($B141,'Damage costs'!$C$18:$C$70,0))/1000),"")</f>
        <v/>
      </c>
      <c r="CW141" s="59" t="str">
        <f>IFERROR(IF(OR($C$144=FALSE,LEFT($B141,3)&lt;&gt;"NOX"),CW56*INDEX('Damage costs'!$V$18:$V$70,MATCH($B141,'Damage costs'!$C$18:$C$70,0))/1000,CW56*INDEX('Damage costs'!$Z$18:$Z$70,MATCH($B141,'Damage costs'!$C$18:$C$70,0))/1000),"")</f>
        <v/>
      </c>
      <c r="CX141" s="59" t="str">
        <f>IFERROR(IF(OR($C$144=FALSE,LEFT($B141,3)&lt;&gt;"NOX"),CX56*INDEX('Damage costs'!$V$18:$V$70,MATCH($B141,'Damage costs'!$C$18:$C$70,0))/1000,CX56*INDEX('Damage costs'!$Z$18:$Z$70,MATCH($B141,'Damage costs'!$C$18:$C$70,0))/1000),"")</f>
        <v/>
      </c>
      <c r="CY141" s="59" t="str">
        <f>IFERROR(IF(OR($C$144=FALSE,LEFT($B141,3)&lt;&gt;"NOX"),CY56*INDEX('Damage costs'!$V$18:$V$70,MATCH($B141,'Damage costs'!$C$18:$C$70,0))/1000,CY56*INDEX('Damage costs'!$Z$18:$Z$70,MATCH($B141,'Damage costs'!$C$18:$C$70,0))/1000),"")</f>
        <v/>
      </c>
      <c r="CZ141" s="391"/>
    </row>
    <row r="142" spans="2:104" x14ac:dyDescent="0.25">
      <c r="B142" s="406">
        <f t="shared" si="52"/>
        <v>0</v>
      </c>
      <c r="C142" s="9" t="s">
        <v>1117</v>
      </c>
      <c r="D142" s="59" t="str">
        <f>IFERROR(IF(OR($C$144=FALSE,LEFT($B142,3)&lt;&gt;"NOX"),D57*INDEX('Damage costs'!$V$18:$V$70,MATCH($B142,'Damage costs'!$C$18:$C$70,0))/1000,D57*INDEX('Damage costs'!$Z$18:$Z$70,MATCH($B142,'Damage costs'!$C$18:$C$70,0))/1000),"")</f>
        <v/>
      </c>
      <c r="E142" s="59" t="str">
        <f>IFERROR(IF(OR($C$144=FALSE,LEFT($B142,3)&lt;&gt;"NOX"),E57*INDEX('Damage costs'!$V$18:$V$70,MATCH($B142,'Damage costs'!$C$18:$C$70,0))/1000,E57*INDEX('Damage costs'!$Z$18:$Z$70,MATCH($B142,'Damage costs'!$C$18:$C$70,0))/1000),"")</f>
        <v/>
      </c>
      <c r="F142" s="59" t="str">
        <f>IFERROR(IF(OR($C$144=FALSE,LEFT($B142,3)&lt;&gt;"NOX"),F57*INDEX('Damage costs'!$V$18:$V$70,MATCH($B142,'Damage costs'!$C$18:$C$70,0))/1000,F57*INDEX('Damage costs'!$Z$18:$Z$70,MATCH($B142,'Damage costs'!$C$18:$C$70,0))/1000),"")</f>
        <v/>
      </c>
      <c r="G142" s="59" t="str">
        <f>IFERROR(IF(OR($C$144=FALSE,LEFT($B142,3)&lt;&gt;"NOX"),G57*INDEX('Damage costs'!$V$18:$V$70,MATCH($B142,'Damage costs'!$C$18:$C$70,0))/1000,G57*INDEX('Damage costs'!$Z$18:$Z$70,MATCH($B142,'Damage costs'!$C$18:$C$70,0))/1000),"")</f>
        <v/>
      </c>
      <c r="H142" s="59" t="str">
        <f>IFERROR(IF(OR($C$144=FALSE,LEFT($B142,3)&lt;&gt;"NOX"),H57*INDEX('Damage costs'!$V$18:$V$70,MATCH($B142,'Damage costs'!$C$18:$C$70,0))/1000,H57*INDEX('Damage costs'!$Z$18:$Z$70,MATCH($B142,'Damage costs'!$C$18:$C$70,0))/1000),"")</f>
        <v/>
      </c>
      <c r="I142" s="59" t="str">
        <f>IFERROR(IF(OR($C$144=FALSE,LEFT($B142,3)&lt;&gt;"NOX"),I57*INDEX('Damage costs'!$V$18:$V$70,MATCH($B142,'Damage costs'!$C$18:$C$70,0))/1000,I57*INDEX('Damage costs'!$Z$18:$Z$70,MATCH($B142,'Damage costs'!$C$18:$C$70,0))/1000),"")</f>
        <v/>
      </c>
      <c r="J142" s="59" t="str">
        <f>IFERROR(IF(OR($C$144=FALSE,LEFT($B142,3)&lt;&gt;"NOX"),J57*INDEX('Damage costs'!$V$18:$V$70,MATCH($B142,'Damage costs'!$C$18:$C$70,0))/1000,J57*INDEX('Damage costs'!$Z$18:$Z$70,MATCH($B142,'Damage costs'!$C$18:$C$70,0))/1000),"")</f>
        <v/>
      </c>
      <c r="K142" s="59" t="str">
        <f>IFERROR(IF(OR($C$144=FALSE,LEFT($B142,3)&lt;&gt;"NOX"),K57*INDEX('Damage costs'!$V$18:$V$70,MATCH($B142,'Damage costs'!$C$18:$C$70,0))/1000,K57*INDEX('Damage costs'!$Z$18:$Z$70,MATCH($B142,'Damage costs'!$C$18:$C$70,0))/1000),"")</f>
        <v/>
      </c>
      <c r="L142" s="59" t="str">
        <f>IFERROR(IF(OR($C$144=FALSE,LEFT($B142,3)&lt;&gt;"NOX"),L57*INDEX('Damage costs'!$V$18:$V$70,MATCH($B142,'Damage costs'!$C$18:$C$70,0))/1000,L57*INDEX('Damage costs'!$Z$18:$Z$70,MATCH($B142,'Damage costs'!$C$18:$C$70,0))/1000),"")</f>
        <v/>
      </c>
      <c r="M142" s="59" t="str">
        <f>IFERROR(IF(OR($C$144=FALSE,LEFT($B142,3)&lt;&gt;"NOX"),M57*INDEX('Damage costs'!$V$18:$V$70,MATCH($B142,'Damage costs'!$C$18:$C$70,0))/1000,M57*INDEX('Damage costs'!$Z$18:$Z$70,MATCH($B142,'Damage costs'!$C$18:$C$70,0))/1000),"")</f>
        <v/>
      </c>
      <c r="N142" s="59" t="str">
        <f>IFERROR(IF(OR($C$144=FALSE,LEFT($B142,3)&lt;&gt;"NOX"),N57*INDEX('Damage costs'!$V$18:$V$70,MATCH($B142,'Damage costs'!$C$18:$C$70,0))/1000,N57*INDEX('Damage costs'!$Z$18:$Z$70,MATCH($B142,'Damage costs'!$C$18:$C$70,0))/1000),"")</f>
        <v/>
      </c>
      <c r="O142" s="59" t="str">
        <f>IFERROR(IF(OR($C$144=FALSE,LEFT($B142,3)&lt;&gt;"NOX"),O57*INDEX('Damage costs'!$V$18:$V$70,MATCH($B142,'Damage costs'!$C$18:$C$70,0))/1000,O57*INDEX('Damage costs'!$Z$18:$Z$70,MATCH($B142,'Damage costs'!$C$18:$C$70,0))/1000),"")</f>
        <v/>
      </c>
      <c r="P142" s="59" t="str">
        <f>IFERROR(IF(OR($C$144=FALSE,LEFT($B142,3)&lt;&gt;"NOX"),P57*INDEX('Damage costs'!$V$18:$V$70,MATCH($B142,'Damage costs'!$C$18:$C$70,0))/1000,P57*INDEX('Damage costs'!$Z$18:$Z$70,MATCH($B142,'Damage costs'!$C$18:$C$70,0))/1000),"")</f>
        <v/>
      </c>
      <c r="Q142" s="59" t="str">
        <f>IFERROR(IF(OR($C$144=FALSE,LEFT($B142,3)&lt;&gt;"NOX"),Q57*INDEX('Damage costs'!$V$18:$V$70,MATCH($B142,'Damage costs'!$C$18:$C$70,0))/1000,Q57*INDEX('Damage costs'!$Z$18:$Z$70,MATCH($B142,'Damage costs'!$C$18:$C$70,0))/1000),"")</f>
        <v/>
      </c>
      <c r="R142" s="59" t="str">
        <f>IFERROR(IF(OR($C$144=FALSE,LEFT($B142,3)&lt;&gt;"NOX"),R57*INDEX('Damage costs'!$V$18:$V$70,MATCH($B142,'Damage costs'!$C$18:$C$70,0))/1000,R57*INDEX('Damage costs'!$Z$18:$Z$70,MATCH($B142,'Damage costs'!$C$18:$C$70,0))/1000),"")</f>
        <v/>
      </c>
      <c r="S142" s="59" t="str">
        <f>IFERROR(IF(OR($C$144=FALSE,LEFT($B142,3)&lt;&gt;"NOX"),S57*INDEX('Damage costs'!$V$18:$V$70,MATCH($B142,'Damage costs'!$C$18:$C$70,0))/1000,S57*INDEX('Damage costs'!$Z$18:$Z$70,MATCH($B142,'Damage costs'!$C$18:$C$70,0))/1000),"")</f>
        <v/>
      </c>
      <c r="T142" s="59" t="str">
        <f>IFERROR(IF(OR($C$144=FALSE,LEFT($B142,3)&lt;&gt;"NOX"),T57*INDEX('Damage costs'!$V$18:$V$70,MATCH($B142,'Damage costs'!$C$18:$C$70,0))/1000,T57*INDEX('Damage costs'!$Z$18:$Z$70,MATCH($B142,'Damage costs'!$C$18:$C$70,0))/1000),"")</f>
        <v/>
      </c>
      <c r="U142" s="59" t="str">
        <f>IFERROR(IF(OR($C$144=FALSE,LEFT($B142,3)&lt;&gt;"NOX"),U57*INDEX('Damage costs'!$V$18:$V$70,MATCH($B142,'Damage costs'!$C$18:$C$70,0))/1000,U57*INDEX('Damage costs'!$Z$18:$Z$70,MATCH($B142,'Damage costs'!$C$18:$C$70,0))/1000),"")</f>
        <v/>
      </c>
      <c r="V142" s="59" t="str">
        <f>IFERROR(IF(OR($C$144=FALSE,LEFT($B142,3)&lt;&gt;"NOX"),V57*INDEX('Damage costs'!$V$18:$V$70,MATCH($B142,'Damage costs'!$C$18:$C$70,0))/1000,V57*INDEX('Damage costs'!$Z$18:$Z$70,MATCH($B142,'Damage costs'!$C$18:$C$70,0))/1000),"")</f>
        <v/>
      </c>
      <c r="W142" s="59" t="str">
        <f>IFERROR(IF(OR($C$144=FALSE,LEFT($B142,3)&lt;&gt;"NOX"),W57*INDEX('Damage costs'!$V$18:$V$70,MATCH($B142,'Damage costs'!$C$18:$C$70,0))/1000,W57*INDEX('Damage costs'!$Z$18:$Z$70,MATCH($B142,'Damage costs'!$C$18:$C$70,0))/1000),"")</f>
        <v/>
      </c>
      <c r="X142" s="59" t="str">
        <f>IFERROR(IF(OR($C$144=FALSE,LEFT($B142,3)&lt;&gt;"NOX"),X57*INDEX('Damage costs'!$V$18:$V$70,MATCH($B142,'Damage costs'!$C$18:$C$70,0))/1000,X57*INDEX('Damage costs'!$Z$18:$Z$70,MATCH($B142,'Damage costs'!$C$18:$C$70,0))/1000),"")</f>
        <v/>
      </c>
      <c r="Y142" s="59" t="str">
        <f>IFERROR(IF(OR($C$144=FALSE,LEFT($B142,3)&lt;&gt;"NOX"),Y57*INDEX('Damage costs'!$V$18:$V$70,MATCH($B142,'Damage costs'!$C$18:$C$70,0))/1000,Y57*INDEX('Damage costs'!$Z$18:$Z$70,MATCH($B142,'Damage costs'!$C$18:$C$70,0))/1000),"")</f>
        <v/>
      </c>
      <c r="Z142" s="59" t="str">
        <f>IFERROR(IF(OR($C$144=FALSE,LEFT($B142,3)&lt;&gt;"NOX"),Z57*INDEX('Damage costs'!$V$18:$V$70,MATCH($B142,'Damage costs'!$C$18:$C$70,0))/1000,Z57*INDEX('Damage costs'!$Z$18:$Z$70,MATCH($B142,'Damage costs'!$C$18:$C$70,0))/1000),"")</f>
        <v/>
      </c>
      <c r="AA142" s="59" t="str">
        <f>IFERROR(IF(OR($C$144=FALSE,LEFT($B142,3)&lt;&gt;"NOX"),AA57*INDEX('Damage costs'!$V$18:$V$70,MATCH($B142,'Damage costs'!$C$18:$C$70,0))/1000,AA57*INDEX('Damage costs'!$Z$18:$Z$70,MATCH($B142,'Damage costs'!$C$18:$C$70,0))/1000),"")</f>
        <v/>
      </c>
      <c r="AB142" s="59" t="str">
        <f>IFERROR(IF(OR($C$144=FALSE,LEFT($B142,3)&lt;&gt;"NOX"),AB57*INDEX('Damage costs'!$V$18:$V$70,MATCH($B142,'Damage costs'!$C$18:$C$70,0))/1000,AB57*INDEX('Damage costs'!$Z$18:$Z$70,MATCH($B142,'Damage costs'!$C$18:$C$70,0))/1000),"")</f>
        <v/>
      </c>
      <c r="AC142" s="59" t="str">
        <f>IFERROR(IF(OR($C$144=FALSE,LEFT($B142,3)&lt;&gt;"NOX"),AC57*INDEX('Damage costs'!$V$18:$V$70,MATCH($B142,'Damage costs'!$C$18:$C$70,0))/1000,AC57*INDEX('Damage costs'!$Z$18:$Z$70,MATCH($B142,'Damage costs'!$C$18:$C$70,0))/1000),"")</f>
        <v/>
      </c>
      <c r="AD142" s="59" t="str">
        <f>IFERROR(IF(OR($C$144=FALSE,LEFT($B142,3)&lt;&gt;"NOX"),AD57*INDEX('Damage costs'!$V$18:$V$70,MATCH($B142,'Damage costs'!$C$18:$C$70,0))/1000,AD57*INDEX('Damage costs'!$Z$18:$Z$70,MATCH($B142,'Damage costs'!$C$18:$C$70,0))/1000),"")</f>
        <v/>
      </c>
      <c r="AE142" s="59" t="str">
        <f>IFERROR(IF(OR($C$144=FALSE,LEFT($B142,3)&lt;&gt;"NOX"),AE57*INDEX('Damage costs'!$V$18:$V$70,MATCH($B142,'Damage costs'!$C$18:$C$70,0))/1000,AE57*INDEX('Damage costs'!$Z$18:$Z$70,MATCH($B142,'Damage costs'!$C$18:$C$70,0))/1000),"")</f>
        <v/>
      </c>
      <c r="AF142" s="59" t="str">
        <f>IFERROR(IF(OR($C$144=FALSE,LEFT($B142,3)&lt;&gt;"NOX"),AF57*INDEX('Damage costs'!$V$18:$V$70,MATCH($B142,'Damage costs'!$C$18:$C$70,0))/1000,AF57*INDEX('Damage costs'!$Z$18:$Z$70,MATCH($B142,'Damage costs'!$C$18:$C$70,0))/1000),"")</f>
        <v/>
      </c>
      <c r="AG142" s="59" t="str">
        <f>IFERROR(IF(OR($C$144=FALSE,LEFT($B142,3)&lt;&gt;"NOX"),AG57*INDEX('Damage costs'!$V$18:$V$70,MATCH($B142,'Damage costs'!$C$18:$C$70,0))/1000,AG57*INDEX('Damage costs'!$Z$18:$Z$70,MATCH($B142,'Damage costs'!$C$18:$C$70,0))/1000),"")</f>
        <v/>
      </c>
      <c r="AH142" s="59" t="str">
        <f>IFERROR(IF(OR($C$144=FALSE,LEFT($B142,3)&lt;&gt;"NOX"),AH57*INDEX('Damage costs'!$V$18:$V$70,MATCH($B142,'Damage costs'!$C$18:$C$70,0))/1000,AH57*INDEX('Damage costs'!$Z$18:$Z$70,MATCH($B142,'Damage costs'!$C$18:$C$70,0))/1000),"")</f>
        <v/>
      </c>
      <c r="AI142" s="59" t="str">
        <f>IFERROR(IF(OR($C$144=FALSE,LEFT($B142,3)&lt;&gt;"NOX"),AI57*INDEX('Damage costs'!$V$18:$V$70,MATCH($B142,'Damage costs'!$C$18:$C$70,0))/1000,AI57*INDEX('Damage costs'!$Z$18:$Z$70,MATCH($B142,'Damage costs'!$C$18:$C$70,0))/1000),"")</f>
        <v/>
      </c>
      <c r="AJ142" s="59" t="str">
        <f>IFERROR(IF(OR($C$144=FALSE,LEFT($B142,3)&lt;&gt;"NOX"),AJ57*INDEX('Damage costs'!$V$18:$V$70,MATCH($B142,'Damage costs'!$C$18:$C$70,0))/1000,AJ57*INDEX('Damage costs'!$Z$18:$Z$70,MATCH($B142,'Damage costs'!$C$18:$C$70,0))/1000),"")</f>
        <v/>
      </c>
      <c r="AK142" s="59" t="str">
        <f>IFERROR(IF(OR($C$144=FALSE,LEFT($B142,3)&lt;&gt;"NOX"),AK57*INDEX('Damage costs'!$V$18:$V$70,MATCH($B142,'Damage costs'!$C$18:$C$70,0))/1000,AK57*INDEX('Damage costs'!$Z$18:$Z$70,MATCH($B142,'Damage costs'!$C$18:$C$70,0))/1000),"")</f>
        <v/>
      </c>
      <c r="AL142" s="59" t="str">
        <f>IFERROR(IF(OR($C$144=FALSE,LEFT($B142,3)&lt;&gt;"NOX"),AL57*INDEX('Damage costs'!$V$18:$V$70,MATCH($B142,'Damage costs'!$C$18:$C$70,0))/1000,AL57*INDEX('Damage costs'!$Z$18:$Z$70,MATCH($B142,'Damage costs'!$C$18:$C$70,0))/1000),"")</f>
        <v/>
      </c>
      <c r="AM142" s="59" t="str">
        <f>IFERROR(IF(OR($C$144=FALSE,LEFT($B142,3)&lt;&gt;"NOX"),AM57*INDEX('Damage costs'!$V$18:$V$70,MATCH($B142,'Damage costs'!$C$18:$C$70,0))/1000,AM57*INDEX('Damage costs'!$Z$18:$Z$70,MATCH($B142,'Damage costs'!$C$18:$C$70,0))/1000),"")</f>
        <v/>
      </c>
      <c r="AN142" s="59" t="str">
        <f>IFERROR(IF(OR($C$144=FALSE,LEFT($B142,3)&lt;&gt;"NOX"),AN57*INDEX('Damage costs'!$V$18:$V$70,MATCH($B142,'Damage costs'!$C$18:$C$70,0))/1000,AN57*INDEX('Damage costs'!$Z$18:$Z$70,MATCH($B142,'Damage costs'!$C$18:$C$70,0))/1000),"")</f>
        <v/>
      </c>
      <c r="AO142" s="59" t="str">
        <f>IFERROR(IF(OR($C$144=FALSE,LEFT($B142,3)&lt;&gt;"NOX"),AO57*INDEX('Damage costs'!$V$18:$V$70,MATCH($B142,'Damage costs'!$C$18:$C$70,0))/1000,AO57*INDEX('Damage costs'!$Z$18:$Z$70,MATCH($B142,'Damage costs'!$C$18:$C$70,0))/1000),"")</f>
        <v/>
      </c>
      <c r="AP142" s="59" t="str">
        <f>IFERROR(IF(OR($C$144=FALSE,LEFT($B142,3)&lt;&gt;"NOX"),AP57*INDEX('Damage costs'!$V$18:$V$70,MATCH($B142,'Damage costs'!$C$18:$C$70,0))/1000,AP57*INDEX('Damage costs'!$Z$18:$Z$70,MATCH($B142,'Damage costs'!$C$18:$C$70,0))/1000),"")</f>
        <v/>
      </c>
      <c r="AQ142" s="59" t="str">
        <f>IFERROR(IF(OR($C$144=FALSE,LEFT($B142,3)&lt;&gt;"NOX"),AQ57*INDEX('Damage costs'!$V$18:$V$70,MATCH($B142,'Damage costs'!$C$18:$C$70,0))/1000,AQ57*INDEX('Damage costs'!$Z$18:$Z$70,MATCH($B142,'Damage costs'!$C$18:$C$70,0))/1000),"")</f>
        <v/>
      </c>
      <c r="AR142" s="59" t="str">
        <f>IFERROR(IF(OR($C$144=FALSE,LEFT($B142,3)&lt;&gt;"NOX"),AR57*INDEX('Damage costs'!$V$18:$V$70,MATCH($B142,'Damage costs'!$C$18:$C$70,0))/1000,AR57*INDEX('Damage costs'!$Z$18:$Z$70,MATCH($B142,'Damage costs'!$C$18:$C$70,0))/1000),"")</f>
        <v/>
      </c>
      <c r="AS142" s="59" t="str">
        <f>IFERROR(IF(OR($C$144=FALSE,LEFT($B142,3)&lt;&gt;"NOX"),AS57*INDEX('Damage costs'!$V$18:$V$70,MATCH($B142,'Damage costs'!$C$18:$C$70,0))/1000,AS57*INDEX('Damage costs'!$Z$18:$Z$70,MATCH($B142,'Damage costs'!$C$18:$C$70,0))/1000),"")</f>
        <v/>
      </c>
      <c r="AT142" s="59" t="str">
        <f>IFERROR(IF(OR($C$144=FALSE,LEFT($B142,3)&lt;&gt;"NOX"),AT57*INDEX('Damage costs'!$V$18:$V$70,MATCH($B142,'Damage costs'!$C$18:$C$70,0))/1000,AT57*INDEX('Damage costs'!$Z$18:$Z$70,MATCH($B142,'Damage costs'!$C$18:$C$70,0))/1000),"")</f>
        <v/>
      </c>
      <c r="AU142" s="59" t="str">
        <f>IFERROR(IF(OR($C$144=FALSE,LEFT($B142,3)&lt;&gt;"NOX"),AU57*INDEX('Damage costs'!$V$18:$V$70,MATCH($B142,'Damage costs'!$C$18:$C$70,0))/1000,AU57*INDEX('Damage costs'!$Z$18:$Z$70,MATCH($B142,'Damage costs'!$C$18:$C$70,0))/1000),"")</f>
        <v/>
      </c>
      <c r="AV142" s="59" t="str">
        <f>IFERROR(IF(OR($C$144=FALSE,LEFT($B142,3)&lt;&gt;"NOX"),AV57*INDEX('Damage costs'!$V$18:$V$70,MATCH($B142,'Damage costs'!$C$18:$C$70,0))/1000,AV57*INDEX('Damage costs'!$Z$18:$Z$70,MATCH($B142,'Damage costs'!$C$18:$C$70,0))/1000),"")</f>
        <v/>
      </c>
      <c r="AW142" s="59" t="str">
        <f>IFERROR(IF(OR($C$144=FALSE,LEFT($B142,3)&lt;&gt;"NOX"),AW57*INDEX('Damage costs'!$V$18:$V$70,MATCH($B142,'Damage costs'!$C$18:$C$70,0))/1000,AW57*INDEX('Damage costs'!$Z$18:$Z$70,MATCH($B142,'Damage costs'!$C$18:$C$70,0))/1000),"")</f>
        <v/>
      </c>
      <c r="AX142" s="59" t="str">
        <f>IFERROR(IF(OR($C$144=FALSE,LEFT($B142,3)&lt;&gt;"NOX"),AX57*INDEX('Damage costs'!$V$18:$V$70,MATCH($B142,'Damage costs'!$C$18:$C$70,0))/1000,AX57*INDEX('Damage costs'!$Z$18:$Z$70,MATCH($B142,'Damage costs'!$C$18:$C$70,0))/1000),"")</f>
        <v/>
      </c>
      <c r="AY142" s="59" t="str">
        <f>IFERROR(IF(OR($C$144=FALSE,LEFT($B142,3)&lt;&gt;"NOX"),AY57*INDEX('Damage costs'!$V$18:$V$70,MATCH($B142,'Damage costs'!$C$18:$C$70,0))/1000,AY57*INDEX('Damage costs'!$Z$18:$Z$70,MATCH($B142,'Damage costs'!$C$18:$C$70,0))/1000),"")</f>
        <v/>
      </c>
      <c r="AZ142" s="59" t="str">
        <f>IFERROR(IF(OR($C$144=FALSE,LEFT($B142,3)&lt;&gt;"NOX"),AZ57*INDEX('Damage costs'!$V$18:$V$70,MATCH($B142,'Damage costs'!$C$18:$C$70,0))/1000,AZ57*INDEX('Damage costs'!$Z$18:$Z$70,MATCH($B142,'Damage costs'!$C$18:$C$70,0))/1000),"")</f>
        <v/>
      </c>
      <c r="BA142" s="59" t="str">
        <f>IFERROR(IF(OR($C$144=FALSE,LEFT($B142,3)&lt;&gt;"NOX"),BA57*INDEX('Damage costs'!$V$18:$V$70,MATCH($B142,'Damage costs'!$C$18:$C$70,0))/1000,BA57*INDEX('Damage costs'!$Z$18:$Z$70,MATCH($B142,'Damage costs'!$C$18:$C$70,0))/1000),"")</f>
        <v/>
      </c>
      <c r="BB142" s="59" t="str">
        <f>IFERROR(IF(OR($C$144=FALSE,LEFT($B142,3)&lt;&gt;"NOX"),BB57*INDEX('Damage costs'!$V$18:$V$70,MATCH($B142,'Damage costs'!$C$18:$C$70,0))/1000,BB57*INDEX('Damage costs'!$Z$18:$Z$70,MATCH($B142,'Damage costs'!$C$18:$C$70,0))/1000),"")</f>
        <v/>
      </c>
      <c r="BC142" s="59" t="str">
        <f>IFERROR(IF(OR($C$144=FALSE,LEFT($B142,3)&lt;&gt;"NOX"),BC57*INDEX('Damage costs'!$V$18:$V$70,MATCH($B142,'Damage costs'!$C$18:$C$70,0))/1000,BC57*INDEX('Damage costs'!$Z$18:$Z$70,MATCH($B142,'Damage costs'!$C$18:$C$70,0))/1000),"")</f>
        <v/>
      </c>
      <c r="BD142" s="59" t="str">
        <f>IFERROR(IF(OR($C$144=FALSE,LEFT($B142,3)&lt;&gt;"NOX"),BD57*INDEX('Damage costs'!$V$18:$V$70,MATCH($B142,'Damage costs'!$C$18:$C$70,0))/1000,BD57*INDEX('Damage costs'!$Z$18:$Z$70,MATCH($B142,'Damage costs'!$C$18:$C$70,0))/1000),"")</f>
        <v/>
      </c>
      <c r="BE142" s="59" t="str">
        <f>IFERROR(IF(OR($C$144=FALSE,LEFT($B142,3)&lt;&gt;"NOX"),BE57*INDEX('Damage costs'!$V$18:$V$70,MATCH($B142,'Damage costs'!$C$18:$C$70,0))/1000,BE57*INDEX('Damage costs'!$Z$18:$Z$70,MATCH($B142,'Damage costs'!$C$18:$C$70,0))/1000),"")</f>
        <v/>
      </c>
      <c r="BF142" s="59" t="str">
        <f>IFERROR(IF(OR($C$144=FALSE,LEFT($B142,3)&lt;&gt;"NOX"),BF57*INDEX('Damage costs'!$V$18:$V$70,MATCH($B142,'Damage costs'!$C$18:$C$70,0))/1000,BF57*INDEX('Damage costs'!$Z$18:$Z$70,MATCH($B142,'Damage costs'!$C$18:$C$70,0))/1000),"")</f>
        <v/>
      </c>
      <c r="BG142" s="59" t="str">
        <f>IFERROR(IF(OR($C$144=FALSE,LEFT($B142,3)&lt;&gt;"NOX"),BG57*INDEX('Damage costs'!$V$18:$V$70,MATCH($B142,'Damage costs'!$C$18:$C$70,0))/1000,BG57*INDEX('Damage costs'!$Z$18:$Z$70,MATCH($B142,'Damage costs'!$C$18:$C$70,0))/1000),"")</f>
        <v/>
      </c>
      <c r="BH142" s="59" t="str">
        <f>IFERROR(IF(OR($C$144=FALSE,LEFT($B142,3)&lt;&gt;"NOX"),BH57*INDEX('Damage costs'!$V$18:$V$70,MATCH($B142,'Damage costs'!$C$18:$C$70,0))/1000,BH57*INDEX('Damage costs'!$Z$18:$Z$70,MATCH($B142,'Damage costs'!$C$18:$C$70,0))/1000),"")</f>
        <v/>
      </c>
      <c r="BI142" s="59" t="str">
        <f>IFERROR(IF(OR($C$144=FALSE,LEFT($B142,3)&lt;&gt;"NOX"),BI57*INDEX('Damage costs'!$V$18:$V$70,MATCH($B142,'Damage costs'!$C$18:$C$70,0))/1000,BI57*INDEX('Damage costs'!$Z$18:$Z$70,MATCH($B142,'Damage costs'!$C$18:$C$70,0))/1000),"")</f>
        <v/>
      </c>
      <c r="BJ142" s="59" t="str">
        <f>IFERROR(IF(OR($C$144=FALSE,LEFT($B142,3)&lt;&gt;"NOX"),BJ57*INDEX('Damage costs'!$V$18:$V$70,MATCH($B142,'Damage costs'!$C$18:$C$70,0))/1000,BJ57*INDEX('Damage costs'!$Z$18:$Z$70,MATCH($B142,'Damage costs'!$C$18:$C$70,0))/1000),"")</f>
        <v/>
      </c>
      <c r="BK142" s="59" t="str">
        <f>IFERROR(IF(OR($C$144=FALSE,LEFT($B142,3)&lt;&gt;"NOX"),BK57*INDEX('Damage costs'!$V$18:$V$70,MATCH($B142,'Damage costs'!$C$18:$C$70,0))/1000,BK57*INDEX('Damage costs'!$Z$18:$Z$70,MATCH($B142,'Damage costs'!$C$18:$C$70,0))/1000),"")</f>
        <v/>
      </c>
      <c r="BL142" s="59" t="str">
        <f>IFERROR(IF(OR($C$144=FALSE,LEFT($B142,3)&lt;&gt;"NOX"),BL57*INDEX('Damage costs'!$V$18:$V$70,MATCH($B142,'Damage costs'!$C$18:$C$70,0))/1000,BL57*INDEX('Damage costs'!$Z$18:$Z$70,MATCH($B142,'Damage costs'!$C$18:$C$70,0))/1000),"")</f>
        <v/>
      </c>
      <c r="BM142" s="59" t="str">
        <f>IFERROR(IF(OR($C$144=FALSE,LEFT($B142,3)&lt;&gt;"NOX"),BM57*INDEX('Damage costs'!$V$18:$V$70,MATCH($B142,'Damage costs'!$C$18:$C$70,0))/1000,BM57*INDEX('Damage costs'!$Z$18:$Z$70,MATCH($B142,'Damage costs'!$C$18:$C$70,0))/1000),"")</f>
        <v/>
      </c>
      <c r="BN142" s="59" t="str">
        <f>IFERROR(IF(OR($C$144=FALSE,LEFT($B142,3)&lt;&gt;"NOX"),BN57*INDEX('Damage costs'!$V$18:$V$70,MATCH($B142,'Damage costs'!$C$18:$C$70,0))/1000,BN57*INDEX('Damage costs'!$Z$18:$Z$70,MATCH($B142,'Damage costs'!$C$18:$C$70,0))/1000),"")</f>
        <v/>
      </c>
      <c r="BO142" s="59" t="str">
        <f>IFERROR(IF(OR($C$144=FALSE,LEFT($B142,3)&lt;&gt;"NOX"),BO57*INDEX('Damage costs'!$V$18:$V$70,MATCH($B142,'Damage costs'!$C$18:$C$70,0))/1000,BO57*INDEX('Damage costs'!$Z$18:$Z$70,MATCH($B142,'Damage costs'!$C$18:$C$70,0))/1000),"")</f>
        <v/>
      </c>
      <c r="BP142" s="59" t="str">
        <f>IFERROR(IF(OR($C$144=FALSE,LEFT($B142,3)&lt;&gt;"NOX"),BP57*INDEX('Damage costs'!$V$18:$V$70,MATCH($B142,'Damage costs'!$C$18:$C$70,0))/1000,BP57*INDEX('Damage costs'!$Z$18:$Z$70,MATCH($B142,'Damage costs'!$C$18:$C$70,0))/1000),"")</f>
        <v/>
      </c>
      <c r="BQ142" s="59" t="str">
        <f>IFERROR(IF(OR($C$144=FALSE,LEFT($B142,3)&lt;&gt;"NOX"),BQ57*INDEX('Damage costs'!$V$18:$V$70,MATCH($B142,'Damage costs'!$C$18:$C$70,0))/1000,BQ57*INDEX('Damage costs'!$Z$18:$Z$70,MATCH($B142,'Damage costs'!$C$18:$C$70,0))/1000),"")</f>
        <v/>
      </c>
      <c r="BR142" s="59" t="str">
        <f>IFERROR(IF(OR($C$144=FALSE,LEFT($B142,3)&lt;&gt;"NOX"),BR57*INDEX('Damage costs'!$V$18:$V$70,MATCH($B142,'Damage costs'!$C$18:$C$70,0))/1000,BR57*INDEX('Damage costs'!$Z$18:$Z$70,MATCH($B142,'Damage costs'!$C$18:$C$70,0))/1000),"")</f>
        <v/>
      </c>
      <c r="BS142" s="59" t="str">
        <f>IFERROR(IF(OR($C$144=FALSE,LEFT($B142,3)&lt;&gt;"NOX"),BS57*INDEX('Damage costs'!$V$18:$V$70,MATCH($B142,'Damage costs'!$C$18:$C$70,0))/1000,BS57*INDEX('Damage costs'!$Z$18:$Z$70,MATCH($B142,'Damage costs'!$C$18:$C$70,0))/1000),"")</f>
        <v/>
      </c>
      <c r="BT142" s="59" t="str">
        <f>IFERROR(IF(OR($C$144=FALSE,LEFT($B142,3)&lt;&gt;"NOX"),BT57*INDEX('Damage costs'!$V$18:$V$70,MATCH($B142,'Damage costs'!$C$18:$C$70,0))/1000,BT57*INDEX('Damage costs'!$Z$18:$Z$70,MATCH($B142,'Damage costs'!$C$18:$C$70,0))/1000),"")</f>
        <v/>
      </c>
      <c r="BU142" s="59" t="str">
        <f>IFERROR(IF(OR($C$144=FALSE,LEFT($B142,3)&lt;&gt;"NOX"),BU57*INDEX('Damage costs'!$V$18:$V$70,MATCH($B142,'Damage costs'!$C$18:$C$70,0))/1000,BU57*INDEX('Damage costs'!$Z$18:$Z$70,MATCH($B142,'Damage costs'!$C$18:$C$70,0))/1000),"")</f>
        <v/>
      </c>
      <c r="BV142" s="59" t="str">
        <f>IFERROR(IF(OR($C$144=FALSE,LEFT($B142,3)&lt;&gt;"NOX"),BV57*INDEX('Damage costs'!$V$18:$V$70,MATCH($B142,'Damage costs'!$C$18:$C$70,0))/1000,BV57*INDEX('Damage costs'!$Z$18:$Z$70,MATCH($B142,'Damage costs'!$C$18:$C$70,0))/1000),"")</f>
        <v/>
      </c>
      <c r="BW142" s="59" t="str">
        <f>IFERROR(IF(OR($C$144=FALSE,LEFT($B142,3)&lt;&gt;"NOX"),BW57*INDEX('Damage costs'!$V$18:$V$70,MATCH($B142,'Damage costs'!$C$18:$C$70,0))/1000,BW57*INDEX('Damage costs'!$Z$18:$Z$70,MATCH($B142,'Damage costs'!$C$18:$C$70,0))/1000),"")</f>
        <v/>
      </c>
      <c r="BX142" s="59" t="str">
        <f>IFERROR(IF(OR($C$144=FALSE,LEFT($B142,3)&lt;&gt;"NOX"),BX57*INDEX('Damage costs'!$V$18:$V$70,MATCH($B142,'Damage costs'!$C$18:$C$70,0))/1000,BX57*INDEX('Damage costs'!$Z$18:$Z$70,MATCH($B142,'Damage costs'!$C$18:$C$70,0))/1000),"")</f>
        <v/>
      </c>
      <c r="BY142" s="59" t="str">
        <f>IFERROR(IF(OR($C$144=FALSE,LEFT($B142,3)&lt;&gt;"NOX"),BY57*INDEX('Damage costs'!$V$18:$V$70,MATCH($B142,'Damage costs'!$C$18:$C$70,0))/1000,BY57*INDEX('Damage costs'!$Z$18:$Z$70,MATCH($B142,'Damage costs'!$C$18:$C$70,0))/1000),"")</f>
        <v/>
      </c>
      <c r="BZ142" s="59" t="str">
        <f>IFERROR(IF(OR($C$144=FALSE,LEFT($B142,3)&lt;&gt;"NOX"),BZ57*INDEX('Damage costs'!$V$18:$V$70,MATCH($B142,'Damage costs'!$C$18:$C$70,0))/1000,BZ57*INDEX('Damage costs'!$Z$18:$Z$70,MATCH($B142,'Damage costs'!$C$18:$C$70,0))/1000),"")</f>
        <v/>
      </c>
      <c r="CA142" s="59" t="str">
        <f>IFERROR(IF(OR($C$144=FALSE,LEFT($B142,3)&lt;&gt;"NOX"),CA57*INDEX('Damage costs'!$V$18:$V$70,MATCH($B142,'Damage costs'!$C$18:$C$70,0))/1000,CA57*INDEX('Damage costs'!$Z$18:$Z$70,MATCH($B142,'Damage costs'!$C$18:$C$70,0))/1000),"")</f>
        <v/>
      </c>
      <c r="CB142" s="59" t="str">
        <f>IFERROR(IF(OR($C$144=FALSE,LEFT($B142,3)&lt;&gt;"NOX"),CB57*INDEX('Damage costs'!$V$18:$V$70,MATCH($B142,'Damage costs'!$C$18:$C$70,0))/1000,CB57*INDEX('Damage costs'!$Z$18:$Z$70,MATCH($B142,'Damage costs'!$C$18:$C$70,0))/1000),"")</f>
        <v/>
      </c>
      <c r="CC142" s="59" t="str">
        <f>IFERROR(IF(OR($C$144=FALSE,LEFT($B142,3)&lt;&gt;"NOX"),CC57*INDEX('Damage costs'!$V$18:$V$70,MATCH($B142,'Damage costs'!$C$18:$C$70,0))/1000,CC57*INDEX('Damage costs'!$Z$18:$Z$70,MATCH($B142,'Damage costs'!$C$18:$C$70,0))/1000),"")</f>
        <v/>
      </c>
      <c r="CD142" s="59" t="str">
        <f>IFERROR(IF(OR($C$144=FALSE,LEFT($B142,3)&lt;&gt;"NOX"),CD57*INDEX('Damage costs'!$V$18:$V$70,MATCH($B142,'Damage costs'!$C$18:$C$70,0))/1000,CD57*INDEX('Damage costs'!$Z$18:$Z$70,MATCH($B142,'Damage costs'!$C$18:$C$70,0))/1000),"")</f>
        <v/>
      </c>
      <c r="CE142" s="59" t="str">
        <f>IFERROR(IF(OR($C$144=FALSE,LEFT($B142,3)&lt;&gt;"NOX"),CE57*INDEX('Damage costs'!$V$18:$V$70,MATCH($B142,'Damage costs'!$C$18:$C$70,0))/1000,CE57*INDEX('Damage costs'!$Z$18:$Z$70,MATCH($B142,'Damage costs'!$C$18:$C$70,0))/1000),"")</f>
        <v/>
      </c>
      <c r="CF142" s="59" t="str">
        <f>IFERROR(IF(OR($C$144=FALSE,LEFT($B142,3)&lt;&gt;"NOX"),CF57*INDEX('Damage costs'!$V$18:$V$70,MATCH($B142,'Damage costs'!$C$18:$C$70,0))/1000,CF57*INDEX('Damage costs'!$Z$18:$Z$70,MATCH($B142,'Damage costs'!$C$18:$C$70,0))/1000),"")</f>
        <v/>
      </c>
      <c r="CG142" s="59" t="str">
        <f>IFERROR(IF(OR($C$144=FALSE,LEFT($B142,3)&lt;&gt;"NOX"),CG57*INDEX('Damage costs'!$V$18:$V$70,MATCH($B142,'Damage costs'!$C$18:$C$70,0))/1000,CG57*INDEX('Damage costs'!$Z$18:$Z$70,MATCH($B142,'Damage costs'!$C$18:$C$70,0))/1000),"")</f>
        <v/>
      </c>
      <c r="CH142" s="59" t="str">
        <f>IFERROR(IF(OR($C$144=FALSE,LEFT($B142,3)&lt;&gt;"NOX"),CH57*INDEX('Damage costs'!$V$18:$V$70,MATCH($B142,'Damage costs'!$C$18:$C$70,0))/1000,CH57*INDEX('Damage costs'!$Z$18:$Z$70,MATCH($B142,'Damage costs'!$C$18:$C$70,0))/1000),"")</f>
        <v/>
      </c>
      <c r="CI142" s="59" t="str">
        <f>IFERROR(IF(OR($C$144=FALSE,LEFT($B142,3)&lt;&gt;"NOX"),CI57*INDEX('Damage costs'!$V$18:$V$70,MATCH($B142,'Damage costs'!$C$18:$C$70,0))/1000,CI57*INDEX('Damage costs'!$Z$18:$Z$70,MATCH($B142,'Damage costs'!$C$18:$C$70,0))/1000),"")</f>
        <v/>
      </c>
      <c r="CJ142" s="59" t="str">
        <f>IFERROR(IF(OR($C$144=FALSE,LEFT($B142,3)&lt;&gt;"NOX"),CJ57*INDEX('Damage costs'!$V$18:$V$70,MATCH($B142,'Damage costs'!$C$18:$C$70,0))/1000,CJ57*INDEX('Damage costs'!$Z$18:$Z$70,MATCH($B142,'Damage costs'!$C$18:$C$70,0))/1000),"")</f>
        <v/>
      </c>
      <c r="CK142" s="59" t="str">
        <f>IFERROR(IF(OR($C$144=FALSE,LEFT($B142,3)&lt;&gt;"NOX"),CK57*INDEX('Damage costs'!$V$18:$V$70,MATCH($B142,'Damage costs'!$C$18:$C$70,0))/1000,CK57*INDEX('Damage costs'!$Z$18:$Z$70,MATCH($B142,'Damage costs'!$C$18:$C$70,0))/1000),"")</f>
        <v/>
      </c>
      <c r="CL142" s="59" t="str">
        <f>IFERROR(IF(OR($C$144=FALSE,LEFT($B142,3)&lt;&gt;"NOX"),CL57*INDEX('Damage costs'!$V$18:$V$70,MATCH($B142,'Damage costs'!$C$18:$C$70,0))/1000,CL57*INDEX('Damage costs'!$Z$18:$Z$70,MATCH($B142,'Damage costs'!$C$18:$C$70,0))/1000),"")</f>
        <v/>
      </c>
      <c r="CM142" s="59" t="str">
        <f>IFERROR(IF(OR($C$144=FALSE,LEFT($B142,3)&lt;&gt;"NOX"),CM57*INDEX('Damage costs'!$V$18:$V$70,MATCH($B142,'Damage costs'!$C$18:$C$70,0))/1000,CM57*INDEX('Damage costs'!$Z$18:$Z$70,MATCH($B142,'Damage costs'!$C$18:$C$70,0))/1000),"")</f>
        <v/>
      </c>
      <c r="CN142" s="59" t="str">
        <f>IFERROR(IF(OR($C$144=FALSE,LEFT($B142,3)&lt;&gt;"NOX"),CN57*INDEX('Damage costs'!$V$18:$V$70,MATCH($B142,'Damage costs'!$C$18:$C$70,0))/1000,CN57*INDEX('Damage costs'!$Z$18:$Z$70,MATCH($B142,'Damage costs'!$C$18:$C$70,0))/1000),"")</f>
        <v/>
      </c>
      <c r="CO142" s="59" t="str">
        <f>IFERROR(IF(OR($C$144=FALSE,LEFT($B142,3)&lt;&gt;"NOX"),CO57*INDEX('Damage costs'!$V$18:$V$70,MATCH($B142,'Damage costs'!$C$18:$C$70,0))/1000,CO57*INDEX('Damage costs'!$Z$18:$Z$70,MATCH($B142,'Damage costs'!$C$18:$C$70,0))/1000),"")</f>
        <v/>
      </c>
      <c r="CP142" s="59" t="str">
        <f>IFERROR(IF(OR($C$144=FALSE,LEFT($B142,3)&lt;&gt;"NOX"),CP57*INDEX('Damage costs'!$V$18:$V$70,MATCH($B142,'Damage costs'!$C$18:$C$70,0))/1000,CP57*INDEX('Damage costs'!$Z$18:$Z$70,MATCH($B142,'Damage costs'!$C$18:$C$70,0))/1000),"")</f>
        <v/>
      </c>
      <c r="CQ142" s="59" t="str">
        <f>IFERROR(IF(OR($C$144=FALSE,LEFT($B142,3)&lt;&gt;"NOX"),CQ57*INDEX('Damage costs'!$V$18:$V$70,MATCH($B142,'Damage costs'!$C$18:$C$70,0))/1000,CQ57*INDEX('Damage costs'!$Z$18:$Z$70,MATCH($B142,'Damage costs'!$C$18:$C$70,0))/1000),"")</f>
        <v/>
      </c>
      <c r="CR142" s="59" t="str">
        <f>IFERROR(IF(OR($C$144=FALSE,LEFT($B142,3)&lt;&gt;"NOX"),CR57*INDEX('Damage costs'!$V$18:$V$70,MATCH($B142,'Damage costs'!$C$18:$C$70,0))/1000,CR57*INDEX('Damage costs'!$Z$18:$Z$70,MATCH($B142,'Damage costs'!$C$18:$C$70,0))/1000),"")</f>
        <v/>
      </c>
      <c r="CS142" s="59" t="str">
        <f>IFERROR(IF(OR($C$144=FALSE,LEFT($B142,3)&lt;&gt;"NOX"),CS57*INDEX('Damage costs'!$V$18:$V$70,MATCH($B142,'Damage costs'!$C$18:$C$70,0))/1000,CS57*INDEX('Damage costs'!$Z$18:$Z$70,MATCH($B142,'Damage costs'!$C$18:$C$70,0))/1000),"")</f>
        <v/>
      </c>
      <c r="CT142" s="59" t="str">
        <f>IFERROR(IF(OR($C$144=FALSE,LEFT($B142,3)&lt;&gt;"NOX"),CT57*INDEX('Damage costs'!$V$18:$V$70,MATCH($B142,'Damage costs'!$C$18:$C$70,0))/1000,CT57*INDEX('Damage costs'!$Z$18:$Z$70,MATCH($B142,'Damage costs'!$C$18:$C$70,0))/1000),"")</f>
        <v/>
      </c>
      <c r="CU142" s="59" t="str">
        <f>IFERROR(IF(OR($C$144=FALSE,LEFT($B142,3)&lt;&gt;"NOX"),CU57*INDEX('Damage costs'!$V$18:$V$70,MATCH($B142,'Damage costs'!$C$18:$C$70,0))/1000,CU57*INDEX('Damage costs'!$Z$18:$Z$70,MATCH($B142,'Damage costs'!$C$18:$C$70,0))/1000),"")</f>
        <v/>
      </c>
      <c r="CV142" s="59" t="str">
        <f>IFERROR(IF(OR($C$144=FALSE,LEFT($B142,3)&lt;&gt;"NOX"),CV57*INDEX('Damage costs'!$V$18:$V$70,MATCH($B142,'Damage costs'!$C$18:$C$70,0))/1000,CV57*INDEX('Damage costs'!$Z$18:$Z$70,MATCH($B142,'Damage costs'!$C$18:$C$70,0))/1000),"")</f>
        <v/>
      </c>
      <c r="CW142" s="59" t="str">
        <f>IFERROR(IF(OR($C$144=FALSE,LEFT($B142,3)&lt;&gt;"NOX"),CW57*INDEX('Damage costs'!$V$18:$V$70,MATCH($B142,'Damage costs'!$C$18:$C$70,0))/1000,CW57*INDEX('Damage costs'!$Z$18:$Z$70,MATCH($B142,'Damage costs'!$C$18:$C$70,0))/1000),"")</f>
        <v/>
      </c>
      <c r="CX142" s="59" t="str">
        <f>IFERROR(IF(OR($C$144=FALSE,LEFT($B142,3)&lt;&gt;"NOX"),CX57*INDEX('Damage costs'!$V$18:$V$70,MATCH($B142,'Damage costs'!$C$18:$C$70,0))/1000,CX57*INDEX('Damage costs'!$Z$18:$Z$70,MATCH($B142,'Damage costs'!$C$18:$C$70,0))/1000),"")</f>
        <v/>
      </c>
      <c r="CY142" s="59" t="str">
        <f>IFERROR(IF(OR($C$144=FALSE,LEFT($B142,3)&lt;&gt;"NOX"),CY57*INDEX('Damage costs'!$V$18:$V$70,MATCH($B142,'Damage costs'!$C$18:$C$70,0))/1000,CY57*INDEX('Damage costs'!$Z$18:$Z$70,MATCH($B142,'Damage costs'!$C$18:$C$70,0))/1000),"")</f>
        <v/>
      </c>
      <c r="CZ142" s="391"/>
    </row>
    <row r="143" spans="2:104" x14ac:dyDescent="0.25">
      <c r="B143" s="406">
        <f t="shared" si="52"/>
        <v>0</v>
      </c>
      <c r="C143" s="9" t="s">
        <v>1117</v>
      </c>
      <c r="D143" s="59" t="str">
        <f>IFERROR(IF(OR($C$144=FALSE,LEFT($B143,3)&lt;&gt;"NOX"),D58*INDEX('Damage costs'!$V$18:$V$70,MATCH($B143,'Damage costs'!$C$18:$C$70,0))/1000,D58*INDEX('Damage costs'!$Z$18:$Z$70,MATCH($B143,'Damage costs'!$C$18:$C$70,0))/1000),"")</f>
        <v/>
      </c>
      <c r="E143" s="59" t="str">
        <f>IFERROR(IF(OR($C$144=FALSE,LEFT($B143,3)&lt;&gt;"NOX"),E58*INDEX('Damage costs'!$V$18:$V$70,MATCH($B143,'Damage costs'!$C$18:$C$70,0))/1000,E58*INDEX('Damage costs'!$Z$18:$Z$70,MATCH($B143,'Damage costs'!$C$18:$C$70,0))/1000),"")</f>
        <v/>
      </c>
      <c r="F143" s="59" t="str">
        <f>IFERROR(IF(OR($C$144=FALSE,LEFT($B143,3)&lt;&gt;"NOX"),F58*INDEX('Damage costs'!$V$18:$V$70,MATCH($B143,'Damage costs'!$C$18:$C$70,0))/1000,F58*INDEX('Damage costs'!$Z$18:$Z$70,MATCH($B143,'Damage costs'!$C$18:$C$70,0))/1000),"")</f>
        <v/>
      </c>
      <c r="G143" s="59" t="str">
        <f>IFERROR(IF(OR($C$144=FALSE,LEFT($B143,3)&lt;&gt;"NOX"),G58*INDEX('Damage costs'!$V$18:$V$70,MATCH($B143,'Damage costs'!$C$18:$C$70,0))/1000,G58*INDEX('Damage costs'!$Z$18:$Z$70,MATCH($B143,'Damage costs'!$C$18:$C$70,0))/1000),"")</f>
        <v/>
      </c>
      <c r="H143" s="59" t="str">
        <f>IFERROR(IF(OR($C$144=FALSE,LEFT($B143,3)&lt;&gt;"NOX"),H58*INDEX('Damage costs'!$V$18:$V$70,MATCH($B143,'Damage costs'!$C$18:$C$70,0))/1000,H58*INDEX('Damage costs'!$Z$18:$Z$70,MATCH($B143,'Damage costs'!$C$18:$C$70,0))/1000),"")</f>
        <v/>
      </c>
      <c r="I143" s="59" t="str">
        <f>IFERROR(IF(OR($C$144=FALSE,LEFT($B143,3)&lt;&gt;"NOX"),I58*INDEX('Damage costs'!$V$18:$V$70,MATCH($B143,'Damage costs'!$C$18:$C$70,0))/1000,I58*INDEX('Damage costs'!$Z$18:$Z$70,MATCH($B143,'Damage costs'!$C$18:$C$70,0))/1000),"")</f>
        <v/>
      </c>
      <c r="J143" s="59" t="str">
        <f>IFERROR(IF(OR($C$144=FALSE,LEFT($B143,3)&lt;&gt;"NOX"),J58*INDEX('Damage costs'!$V$18:$V$70,MATCH($B143,'Damage costs'!$C$18:$C$70,0))/1000,J58*INDEX('Damage costs'!$Z$18:$Z$70,MATCH($B143,'Damage costs'!$C$18:$C$70,0))/1000),"")</f>
        <v/>
      </c>
      <c r="K143" s="59" t="str">
        <f>IFERROR(IF(OR($C$144=FALSE,LEFT($B143,3)&lt;&gt;"NOX"),K58*INDEX('Damage costs'!$V$18:$V$70,MATCH($B143,'Damage costs'!$C$18:$C$70,0))/1000,K58*INDEX('Damage costs'!$Z$18:$Z$70,MATCH($B143,'Damage costs'!$C$18:$C$70,0))/1000),"")</f>
        <v/>
      </c>
      <c r="L143" s="59" t="str">
        <f>IFERROR(IF(OR($C$144=FALSE,LEFT($B143,3)&lt;&gt;"NOX"),L58*INDEX('Damage costs'!$V$18:$V$70,MATCH($B143,'Damage costs'!$C$18:$C$70,0))/1000,L58*INDEX('Damage costs'!$Z$18:$Z$70,MATCH($B143,'Damage costs'!$C$18:$C$70,0))/1000),"")</f>
        <v/>
      </c>
      <c r="M143" s="59" t="str">
        <f>IFERROR(IF(OR($C$144=FALSE,LEFT($B143,3)&lt;&gt;"NOX"),M58*INDEX('Damage costs'!$V$18:$V$70,MATCH($B143,'Damage costs'!$C$18:$C$70,0))/1000,M58*INDEX('Damage costs'!$Z$18:$Z$70,MATCH($B143,'Damage costs'!$C$18:$C$70,0))/1000),"")</f>
        <v/>
      </c>
      <c r="N143" s="59" t="str">
        <f>IFERROR(IF(OR($C$144=FALSE,LEFT($B143,3)&lt;&gt;"NOX"),N58*INDEX('Damage costs'!$V$18:$V$70,MATCH($B143,'Damage costs'!$C$18:$C$70,0))/1000,N58*INDEX('Damage costs'!$Z$18:$Z$70,MATCH($B143,'Damage costs'!$C$18:$C$70,0))/1000),"")</f>
        <v/>
      </c>
      <c r="O143" s="59" t="str">
        <f>IFERROR(IF(OR($C$144=FALSE,LEFT($B143,3)&lt;&gt;"NOX"),O58*INDEX('Damage costs'!$V$18:$V$70,MATCH($B143,'Damage costs'!$C$18:$C$70,0))/1000,O58*INDEX('Damage costs'!$Z$18:$Z$70,MATCH($B143,'Damage costs'!$C$18:$C$70,0))/1000),"")</f>
        <v/>
      </c>
      <c r="P143" s="59" t="str">
        <f>IFERROR(IF(OR($C$144=FALSE,LEFT($B143,3)&lt;&gt;"NOX"),P58*INDEX('Damage costs'!$V$18:$V$70,MATCH($B143,'Damage costs'!$C$18:$C$70,0))/1000,P58*INDEX('Damage costs'!$Z$18:$Z$70,MATCH($B143,'Damage costs'!$C$18:$C$70,0))/1000),"")</f>
        <v/>
      </c>
      <c r="Q143" s="59" t="str">
        <f>IFERROR(IF(OR($C$144=FALSE,LEFT($B143,3)&lt;&gt;"NOX"),Q58*INDEX('Damage costs'!$V$18:$V$70,MATCH($B143,'Damage costs'!$C$18:$C$70,0))/1000,Q58*INDEX('Damage costs'!$Z$18:$Z$70,MATCH($B143,'Damage costs'!$C$18:$C$70,0))/1000),"")</f>
        <v/>
      </c>
      <c r="R143" s="59" t="str">
        <f>IFERROR(IF(OR($C$144=FALSE,LEFT($B143,3)&lt;&gt;"NOX"),R58*INDEX('Damage costs'!$V$18:$V$70,MATCH($B143,'Damage costs'!$C$18:$C$70,0))/1000,R58*INDEX('Damage costs'!$Z$18:$Z$70,MATCH($B143,'Damage costs'!$C$18:$C$70,0))/1000),"")</f>
        <v/>
      </c>
      <c r="S143" s="59" t="str">
        <f>IFERROR(IF(OR($C$144=FALSE,LEFT($B143,3)&lt;&gt;"NOX"),S58*INDEX('Damage costs'!$V$18:$V$70,MATCH($B143,'Damage costs'!$C$18:$C$70,0))/1000,S58*INDEX('Damage costs'!$Z$18:$Z$70,MATCH($B143,'Damage costs'!$C$18:$C$70,0))/1000),"")</f>
        <v/>
      </c>
      <c r="T143" s="59" t="str">
        <f>IFERROR(IF(OR($C$144=FALSE,LEFT($B143,3)&lt;&gt;"NOX"),T58*INDEX('Damage costs'!$V$18:$V$70,MATCH($B143,'Damage costs'!$C$18:$C$70,0))/1000,T58*INDEX('Damage costs'!$Z$18:$Z$70,MATCH($B143,'Damage costs'!$C$18:$C$70,0))/1000),"")</f>
        <v/>
      </c>
      <c r="U143" s="59" t="str">
        <f>IFERROR(IF(OR($C$144=FALSE,LEFT($B143,3)&lt;&gt;"NOX"),U58*INDEX('Damage costs'!$V$18:$V$70,MATCH($B143,'Damage costs'!$C$18:$C$70,0))/1000,U58*INDEX('Damage costs'!$Z$18:$Z$70,MATCH($B143,'Damage costs'!$C$18:$C$70,0))/1000),"")</f>
        <v/>
      </c>
      <c r="V143" s="59" t="str">
        <f>IFERROR(IF(OR($C$144=FALSE,LEFT($B143,3)&lt;&gt;"NOX"),V58*INDEX('Damage costs'!$V$18:$V$70,MATCH($B143,'Damage costs'!$C$18:$C$70,0))/1000,V58*INDEX('Damage costs'!$Z$18:$Z$70,MATCH($B143,'Damage costs'!$C$18:$C$70,0))/1000),"")</f>
        <v/>
      </c>
      <c r="W143" s="59" t="str">
        <f>IFERROR(IF(OR($C$144=FALSE,LEFT($B143,3)&lt;&gt;"NOX"),W58*INDEX('Damage costs'!$V$18:$V$70,MATCH($B143,'Damage costs'!$C$18:$C$70,0))/1000,W58*INDEX('Damage costs'!$Z$18:$Z$70,MATCH($B143,'Damage costs'!$C$18:$C$70,0))/1000),"")</f>
        <v/>
      </c>
      <c r="X143" s="59" t="str">
        <f>IFERROR(IF(OR($C$144=FALSE,LEFT($B143,3)&lt;&gt;"NOX"),X58*INDEX('Damage costs'!$V$18:$V$70,MATCH($B143,'Damage costs'!$C$18:$C$70,0))/1000,X58*INDEX('Damage costs'!$Z$18:$Z$70,MATCH($B143,'Damage costs'!$C$18:$C$70,0))/1000),"")</f>
        <v/>
      </c>
      <c r="Y143" s="59" t="str">
        <f>IFERROR(IF(OR($C$144=FALSE,LEFT($B143,3)&lt;&gt;"NOX"),Y58*INDEX('Damage costs'!$V$18:$V$70,MATCH($B143,'Damage costs'!$C$18:$C$70,0))/1000,Y58*INDEX('Damage costs'!$Z$18:$Z$70,MATCH($B143,'Damage costs'!$C$18:$C$70,0))/1000),"")</f>
        <v/>
      </c>
      <c r="Z143" s="59" t="str">
        <f>IFERROR(IF(OR($C$144=FALSE,LEFT($B143,3)&lt;&gt;"NOX"),Z58*INDEX('Damage costs'!$V$18:$V$70,MATCH($B143,'Damage costs'!$C$18:$C$70,0))/1000,Z58*INDEX('Damage costs'!$Z$18:$Z$70,MATCH($B143,'Damage costs'!$C$18:$C$70,0))/1000),"")</f>
        <v/>
      </c>
      <c r="AA143" s="59" t="str">
        <f>IFERROR(IF(OR($C$144=FALSE,LEFT($B143,3)&lt;&gt;"NOX"),AA58*INDEX('Damage costs'!$V$18:$V$70,MATCH($B143,'Damage costs'!$C$18:$C$70,0))/1000,AA58*INDEX('Damage costs'!$Z$18:$Z$70,MATCH($B143,'Damage costs'!$C$18:$C$70,0))/1000),"")</f>
        <v/>
      </c>
      <c r="AB143" s="59" t="str">
        <f>IFERROR(IF(OR($C$144=FALSE,LEFT($B143,3)&lt;&gt;"NOX"),AB58*INDEX('Damage costs'!$V$18:$V$70,MATCH($B143,'Damage costs'!$C$18:$C$70,0))/1000,AB58*INDEX('Damage costs'!$Z$18:$Z$70,MATCH($B143,'Damage costs'!$C$18:$C$70,0))/1000),"")</f>
        <v/>
      </c>
      <c r="AC143" s="59" t="str">
        <f>IFERROR(IF(OR($C$144=FALSE,LEFT($B143,3)&lt;&gt;"NOX"),AC58*INDEX('Damage costs'!$V$18:$V$70,MATCH($B143,'Damage costs'!$C$18:$C$70,0))/1000,AC58*INDEX('Damage costs'!$Z$18:$Z$70,MATCH($B143,'Damage costs'!$C$18:$C$70,0))/1000),"")</f>
        <v/>
      </c>
      <c r="AD143" s="59" t="str">
        <f>IFERROR(IF(OR($C$144=FALSE,LEFT($B143,3)&lt;&gt;"NOX"),AD58*INDEX('Damage costs'!$V$18:$V$70,MATCH($B143,'Damage costs'!$C$18:$C$70,0))/1000,AD58*INDEX('Damage costs'!$Z$18:$Z$70,MATCH($B143,'Damage costs'!$C$18:$C$70,0))/1000),"")</f>
        <v/>
      </c>
      <c r="AE143" s="59" t="str">
        <f>IFERROR(IF(OR($C$144=FALSE,LEFT($B143,3)&lt;&gt;"NOX"),AE58*INDEX('Damage costs'!$V$18:$V$70,MATCH($B143,'Damage costs'!$C$18:$C$70,0))/1000,AE58*INDEX('Damage costs'!$Z$18:$Z$70,MATCH($B143,'Damage costs'!$C$18:$C$70,0))/1000),"")</f>
        <v/>
      </c>
      <c r="AF143" s="59" t="str">
        <f>IFERROR(IF(OR($C$144=FALSE,LEFT($B143,3)&lt;&gt;"NOX"),AF58*INDEX('Damage costs'!$V$18:$V$70,MATCH($B143,'Damage costs'!$C$18:$C$70,0))/1000,AF58*INDEX('Damage costs'!$Z$18:$Z$70,MATCH($B143,'Damage costs'!$C$18:$C$70,0))/1000),"")</f>
        <v/>
      </c>
      <c r="AG143" s="59" t="str">
        <f>IFERROR(IF(OR($C$144=FALSE,LEFT($B143,3)&lt;&gt;"NOX"),AG58*INDEX('Damage costs'!$V$18:$V$70,MATCH($B143,'Damage costs'!$C$18:$C$70,0))/1000,AG58*INDEX('Damage costs'!$Z$18:$Z$70,MATCH($B143,'Damage costs'!$C$18:$C$70,0))/1000),"")</f>
        <v/>
      </c>
      <c r="AH143" s="59" t="str">
        <f>IFERROR(IF(OR($C$144=FALSE,LEFT($B143,3)&lt;&gt;"NOX"),AH58*INDEX('Damage costs'!$V$18:$V$70,MATCH($B143,'Damage costs'!$C$18:$C$70,0))/1000,AH58*INDEX('Damage costs'!$Z$18:$Z$70,MATCH($B143,'Damage costs'!$C$18:$C$70,0))/1000),"")</f>
        <v/>
      </c>
      <c r="AI143" s="59" t="str">
        <f>IFERROR(IF(OR($C$144=FALSE,LEFT($B143,3)&lt;&gt;"NOX"),AI58*INDEX('Damage costs'!$V$18:$V$70,MATCH($B143,'Damage costs'!$C$18:$C$70,0))/1000,AI58*INDEX('Damage costs'!$Z$18:$Z$70,MATCH($B143,'Damage costs'!$C$18:$C$70,0))/1000),"")</f>
        <v/>
      </c>
      <c r="AJ143" s="59" t="str">
        <f>IFERROR(IF(OR($C$144=FALSE,LEFT($B143,3)&lt;&gt;"NOX"),AJ58*INDEX('Damage costs'!$V$18:$V$70,MATCH($B143,'Damage costs'!$C$18:$C$70,0))/1000,AJ58*INDEX('Damage costs'!$Z$18:$Z$70,MATCH($B143,'Damage costs'!$C$18:$C$70,0))/1000),"")</f>
        <v/>
      </c>
      <c r="AK143" s="59" t="str">
        <f>IFERROR(IF(OR($C$144=FALSE,LEFT($B143,3)&lt;&gt;"NOX"),AK58*INDEX('Damage costs'!$V$18:$V$70,MATCH($B143,'Damage costs'!$C$18:$C$70,0))/1000,AK58*INDEX('Damage costs'!$Z$18:$Z$70,MATCH($B143,'Damage costs'!$C$18:$C$70,0))/1000),"")</f>
        <v/>
      </c>
      <c r="AL143" s="59" t="str">
        <f>IFERROR(IF(OR($C$144=FALSE,LEFT($B143,3)&lt;&gt;"NOX"),AL58*INDEX('Damage costs'!$V$18:$V$70,MATCH($B143,'Damage costs'!$C$18:$C$70,0))/1000,AL58*INDEX('Damage costs'!$Z$18:$Z$70,MATCH($B143,'Damage costs'!$C$18:$C$70,0))/1000),"")</f>
        <v/>
      </c>
      <c r="AM143" s="59" t="str">
        <f>IFERROR(IF(OR($C$144=FALSE,LEFT($B143,3)&lt;&gt;"NOX"),AM58*INDEX('Damage costs'!$V$18:$V$70,MATCH($B143,'Damage costs'!$C$18:$C$70,0))/1000,AM58*INDEX('Damage costs'!$Z$18:$Z$70,MATCH($B143,'Damage costs'!$C$18:$C$70,0))/1000),"")</f>
        <v/>
      </c>
      <c r="AN143" s="59" t="str">
        <f>IFERROR(IF(OR($C$144=FALSE,LEFT($B143,3)&lt;&gt;"NOX"),AN58*INDEX('Damage costs'!$V$18:$V$70,MATCH($B143,'Damage costs'!$C$18:$C$70,0))/1000,AN58*INDEX('Damage costs'!$Z$18:$Z$70,MATCH($B143,'Damage costs'!$C$18:$C$70,0))/1000),"")</f>
        <v/>
      </c>
      <c r="AO143" s="59" t="str">
        <f>IFERROR(IF(OR($C$144=FALSE,LEFT($B143,3)&lt;&gt;"NOX"),AO58*INDEX('Damage costs'!$V$18:$V$70,MATCH($B143,'Damage costs'!$C$18:$C$70,0))/1000,AO58*INDEX('Damage costs'!$Z$18:$Z$70,MATCH($B143,'Damage costs'!$C$18:$C$70,0))/1000),"")</f>
        <v/>
      </c>
      <c r="AP143" s="59" t="str">
        <f>IFERROR(IF(OR($C$144=FALSE,LEFT($B143,3)&lt;&gt;"NOX"),AP58*INDEX('Damage costs'!$V$18:$V$70,MATCH($B143,'Damage costs'!$C$18:$C$70,0))/1000,AP58*INDEX('Damage costs'!$Z$18:$Z$70,MATCH($B143,'Damage costs'!$C$18:$C$70,0))/1000),"")</f>
        <v/>
      </c>
      <c r="AQ143" s="59" t="str">
        <f>IFERROR(IF(OR($C$144=FALSE,LEFT($B143,3)&lt;&gt;"NOX"),AQ58*INDEX('Damage costs'!$V$18:$V$70,MATCH($B143,'Damage costs'!$C$18:$C$70,0))/1000,AQ58*INDEX('Damage costs'!$Z$18:$Z$70,MATCH($B143,'Damage costs'!$C$18:$C$70,0))/1000),"")</f>
        <v/>
      </c>
      <c r="AR143" s="59" t="str">
        <f>IFERROR(IF(OR($C$144=FALSE,LEFT($B143,3)&lt;&gt;"NOX"),AR58*INDEX('Damage costs'!$V$18:$V$70,MATCH($B143,'Damage costs'!$C$18:$C$70,0))/1000,AR58*INDEX('Damage costs'!$Z$18:$Z$70,MATCH($B143,'Damage costs'!$C$18:$C$70,0))/1000),"")</f>
        <v/>
      </c>
      <c r="AS143" s="59" t="str">
        <f>IFERROR(IF(OR($C$144=FALSE,LEFT($B143,3)&lt;&gt;"NOX"),AS58*INDEX('Damage costs'!$V$18:$V$70,MATCH($B143,'Damage costs'!$C$18:$C$70,0))/1000,AS58*INDEX('Damage costs'!$Z$18:$Z$70,MATCH($B143,'Damage costs'!$C$18:$C$70,0))/1000),"")</f>
        <v/>
      </c>
      <c r="AT143" s="59" t="str">
        <f>IFERROR(IF(OR($C$144=FALSE,LEFT($B143,3)&lt;&gt;"NOX"),AT58*INDEX('Damage costs'!$V$18:$V$70,MATCH($B143,'Damage costs'!$C$18:$C$70,0))/1000,AT58*INDEX('Damage costs'!$Z$18:$Z$70,MATCH($B143,'Damage costs'!$C$18:$C$70,0))/1000),"")</f>
        <v/>
      </c>
      <c r="AU143" s="59" t="str">
        <f>IFERROR(IF(OR($C$144=FALSE,LEFT($B143,3)&lt;&gt;"NOX"),AU58*INDEX('Damage costs'!$V$18:$V$70,MATCH($B143,'Damage costs'!$C$18:$C$70,0))/1000,AU58*INDEX('Damage costs'!$Z$18:$Z$70,MATCH($B143,'Damage costs'!$C$18:$C$70,0))/1000),"")</f>
        <v/>
      </c>
      <c r="AV143" s="59" t="str">
        <f>IFERROR(IF(OR($C$144=FALSE,LEFT($B143,3)&lt;&gt;"NOX"),AV58*INDEX('Damage costs'!$V$18:$V$70,MATCH($B143,'Damage costs'!$C$18:$C$70,0))/1000,AV58*INDEX('Damage costs'!$Z$18:$Z$70,MATCH($B143,'Damage costs'!$C$18:$C$70,0))/1000),"")</f>
        <v/>
      </c>
      <c r="AW143" s="59" t="str">
        <f>IFERROR(IF(OR($C$144=FALSE,LEFT($B143,3)&lt;&gt;"NOX"),AW58*INDEX('Damage costs'!$V$18:$V$70,MATCH($B143,'Damage costs'!$C$18:$C$70,0))/1000,AW58*INDEX('Damage costs'!$Z$18:$Z$70,MATCH($B143,'Damage costs'!$C$18:$C$70,0))/1000),"")</f>
        <v/>
      </c>
      <c r="AX143" s="59" t="str">
        <f>IFERROR(IF(OR($C$144=FALSE,LEFT($B143,3)&lt;&gt;"NOX"),AX58*INDEX('Damage costs'!$V$18:$V$70,MATCH($B143,'Damage costs'!$C$18:$C$70,0))/1000,AX58*INDEX('Damage costs'!$Z$18:$Z$70,MATCH($B143,'Damage costs'!$C$18:$C$70,0))/1000),"")</f>
        <v/>
      </c>
      <c r="AY143" s="59" t="str">
        <f>IFERROR(IF(OR($C$144=FALSE,LEFT($B143,3)&lt;&gt;"NOX"),AY58*INDEX('Damage costs'!$V$18:$V$70,MATCH($B143,'Damage costs'!$C$18:$C$70,0))/1000,AY58*INDEX('Damage costs'!$Z$18:$Z$70,MATCH($B143,'Damage costs'!$C$18:$C$70,0))/1000),"")</f>
        <v/>
      </c>
      <c r="AZ143" s="59" t="str">
        <f>IFERROR(IF(OR($C$144=FALSE,LEFT($B143,3)&lt;&gt;"NOX"),AZ58*INDEX('Damage costs'!$V$18:$V$70,MATCH($B143,'Damage costs'!$C$18:$C$70,0))/1000,AZ58*INDEX('Damage costs'!$Z$18:$Z$70,MATCH($B143,'Damage costs'!$C$18:$C$70,0))/1000),"")</f>
        <v/>
      </c>
      <c r="BA143" s="59" t="str">
        <f>IFERROR(IF(OR($C$144=FALSE,LEFT($B143,3)&lt;&gt;"NOX"),BA58*INDEX('Damage costs'!$V$18:$V$70,MATCH($B143,'Damage costs'!$C$18:$C$70,0))/1000,BA58*INDEX('Damage costs'!$Z$18:$Z$70,MATCH($B143,'Damage costs'!$C$18:$C$70,0))/1000),"")</f>
        <v/>
      </c>
      <c r="BB143" s="59" t="str">
        <f>IFERROR(IF(OR($C$144=FALSE,LEFT($B143,3)&lt;&gt;"NOX"),BB58*INDEX('Damage costs'!$V$18:$V$70,MATCH($B143,'Damage costs'!$C$18:$C$70,0))/1000,BB58*INDEX('Damage costs'!$Z$18:$Z$70,MATCH($B143,'Damage costs'!$C$18:$C$70,0))/1000),"")</f>
        <v/>
      </c>
      <c r="BC143" s="59" t="str">
        <f>IFERROR(IF(OR($C$144=FALSE,LEFT($B143,3)&lt;&gt;"NOX"),BC58*INDEX('Damage costs'!$V$18:$V$70,MATCH($B143,'Damage costs'!$C$18:$C$70,0))/1000,BC58*INDEX('Damage costs'!$Z$18:$Z$70,MATCH($B143,'Damage costs'!$C$18:$C$70,0))/1000),"")</f>
        <v/>
      </c>
      <c r="BD143" s="59" t="str">
        <f>IFERROR(IF(OR($C$144=FALSE,LEFT($B143,3)&lt;&gt;"NOX"),BD58*INDEX('Damage costs'!$V$18:$V$70,MATCH($B143,'Damage costs'!$C$18:$C$70,0))/1000,BD58*INDEX('Damage costs'!$Z$18:$Z$70,MATCH($B143,'Damage costs'!$C$18:$C$70,0))/1000),"")</f>
        <v/>
      </c>
      <c r="BE143" s="59" t="str">
        <f>IFERROR(IF(OR($C$144=FALSE,LEFT($B143,3)&lt;&gt;"NOX"),BE58*INDEX('Damage costs'!$V$18:$V$70,MATCH($B143,'Damage costs'!$C$18:$C$70,0))/1000,BE58*INDEX('Damage costs'!$Z$18:$Z$70,MATCH($B143,'Damage costs'!$C$18:$C$70,0))/1000),"")</f>
        <v/>
      </c>
      <c r="BF143" s="59" t="str">
        <f>IFERROR(IF(OR($C$144=FALSE,LEFT($B143,3)&lt;&gt;"NOX"),BF58*INDEX('Damage costs'!$V$18:$V$70,MATCH($B143,'Damage costs'!$C$18:$C$70,0))/1000,BF58*INDEX('Damage costs'!$Z$18:$Z$70,MATCH($B143,'Damage costs'!$C$18:$C$70,0))/1000),"")</f>
        <v/>
      </c>
      <c r="BG143" s="59" t="str">
        <f>IFERROR(IF(OR($C$144=FALSE,LEFT($B143,3)&lt;&gt;"NOX"),BG58*INDEX('Damage costs'!$V$18:$V$70,MATCH($B143,'Damage costs'!$C$18:$C$70,0))/1000,BG58*INDEX('Damage costs'!$Z$18:$Z$70,MATCH($B143,'Damage costs'!$C$18:$C$70,0))/1000),"")</f>
        <v/>
      </c>
      <c r="BH143" s="59" t="str">
        <f>IFERROR(IF(OR($C$144=FALSE,LEFT($B143,3)&lt;&gt;"NOX"),BH58*INDEX('Damage costs'!$V$18:$V$70,MATCH($B143,'Damage costs'!$C$18:$C$70,0))/1000,BH58*INDEX('Damage costs'!$Z$18:$Z$70,MATCH($B143,'Damage costs'!$C$18:$C$70,0))/1000),"")</f>
        <v/>
      </c>
      <c r="BI143" s="59" t="str">
        <f>IFERROR(IF(OR($C$144=FALSE,LEFT($B143,3)&lt;&gt;"NOX"),BI58*INDEX('Damage costs'!$V$18:$V$70,MATCH($B143,'Damage costs'!$C$18:$C$70,0))/1000,BI58*INDEX('Damage costs'!$Z$18:$Z$70,MATCH($B143,'Damage costs'!$C$18:$C$70,0))/1000),"")</f>
        <v/>
      </c>
      <c r="BJ143" s="59" t="str">
        <f>IFERROR(IF(OR($C$144=FALSE,LEFT($B143,3)&lt;&gt;"NOX"),BJ58*INDEX('Damage costs'!$V$18:$V$70,MATCH($B143,'Damage costs'!$C$18:$C$70,0))/1000,BJ58*INDEX('Damage costs'!$Z$18:$Z$70,MATCH($B143,'Damage costs'!$C$18:$C$70,0))/1000),"")</f>
        <v/>
      </c>
      <c r="BK143" s="59" t="str">
        <f>IFERROR(IF(OR($C$144=FALSE,LEFT($B143,3)&lt;&gt;"NOX"),BK58*INDEX('Damage costs'!$V$18:$V$70,MATCH($B143,'Damage costs'!$C$18:$C$70,0))/1000,BK58*INDEX('Damage costs'!$Z$18:$Z$70,MATCH($B143,'Damage costs'!$C$18:$C$70,0))/1000),"")</f>
        <v/>
      </c>
      <c r="BL143" s="59" t="str">
        <f>IFERROR(IF(OR($C$144=FALSE,LEFT($B143,3)&lt;&gt;"NOX"),BL58*INDEX('Damage costs'!$V$18:$V$70,MATCH($B143,'Damage costs'!$C$18:$C$70,0))/1000,BL58*INDEX('Damage costs'!$Z$18:$Z$70,MATCH($B143,'Damage costs'!$C$18:$C$70,0))/1000),"")</f>
        <v/>
      </c>
      <c r="BM143" s="59" t="str">
        <f>IFERROR(IF(OR($C$144=FALSE,LEFT($B143,3)&lt;&gt;"NOX"),BM58*INDEX('Damage costs'!$V$18:$V$70,MATCH($B143,'Damage costs'!$C$18:$C$70,0))/1000,BM58*INDEX('Damage costs'!$Z$18:$Z$70,MATCH($B143,'Damage costs'!$C$18:$C$70,0))/1000),"")</f>
        <v/>
      </c>
      <c r="BN143" s="59" t="str">
        <f>IFERROR(IF(OR($C$144=FALSE,LEFT($B143,3)&lt;&gt;"NOX"),BN58*INDEX('Damage costs'!$V$18:$V$70,MATCH($B143,'Damage costs'!$C$18:$C$70,0))/1000,BN58*INDEX('Damage costs'!$Z$18:$Z$70,MATCH($B143,'Damage costs'!$C$18:$C$70,0))/1000),"")</f>
        <v/>
      </c>
      <c r="BO143" s="59" t="str">
        <f>IFERROR(IF(OR($C$144=FALSE,LEFT($B143,3)&lt;&gt;"NOX"),BO58*INDEX('Damage costs'!$V$18:$V$70,MATCH($B143,'Damage costs'!$C$18:$C$70,0))/1000,BO58*INDEX('Damage costs'!$Z$18:$Z$70,MATCH($B143,'Damage costs'!$C$18:$C$70,0))/1000),"")</f>
        <v/>
      </c>
      <c r="BP143" s="59" t="str">
        <f>IFERROR(IF(OR($C$144=FALSE,LEFT($B143,3)&lt;&gt;"NOX"),BP58*INDEX('Damage costs'!$V$18:$V$70,MATCH($B143,'Damage costs'!$C$18:$C$70,0))/1000,BP58*INDEX('Damage costs'!$Z$18:$Z$70,MATCH($B143,'Damage costs'!$C$18:$C$70,0))/1000),"")</f>
        <v/>
      </c>
      <c r="BQ143" s="59" t="str">
        <f>IFERROR(IF(OR($C$144=FALSE,LEFT($B143,3)&lt;&gt;"NOX"),BQ58*INDEX('Damage costs'!$V$18:$V$70,MATCH($B143,'Damage costs'!$C$18:$C$70,0))/1000,BQ58*INDEX('Damage costs'!$Z$18:$Z$70,MATCH($B143,'Damage costs'!$C$18:$C$70,0))/1000),"")</f>
        <v/>
      </c>
      <c r="BR143" s="59" t="str">
        <f>IFERROR(IF(OR($C$144=FALSE,LEFT($B143,3)&lt;&gt;"NOX"),BR58*INDEX('Damage costs'!$V$18:$V$70,MATCH($B143,'Damage costs'!$C$18:$C$70,0))/1000,BR58*INDEX('Damage costs'!$Z$18:$Z$70,MATCH($B143,'Damage costs'!$C$18:$C$70,0))/1000),"")</f>
        <v/>
      </c>
      <c r="BS143" s="59" t="str">
        <f>IFERROR(IF(OR($C$144=FALSE,LEFT($B143,3)&lt;&gt;"NOX"),BS58*INDEX('Damage costs'!$V$18:$V$70,MATCH($B143,'Damage costs'!$C$18:$C$70,0))/1000,BS58*INDEX('Damage costs'!$Z$18:$Z$70,MATCH($B143,'Damage costs'!$C$18:$C$70,0))/1000),"")</f>
        <v/>
      </c>
      <c r="BT143" s="59" t="str">
        <f>IFERROR(IF(OR($C$144=FALSE,LEFT($B143,3)&lt;&gt;"NOX"),BT58*INDEX('Damage costs'!$V$18:$V$70,MATCH($B143,'Damage costs'!$C$18:$C$70,0))/1000,BT58*INDEX('Damage costs'!$Z$18:$Z$70,MATCH($B143,'Damage costs'!$C$18:$C$70,0))/1000),"")</f>
        <v/>
      </c>
      <c r="BU143" s="59" t="str">
        <f>IFERROR(IF(OR($C$144=FALSE,LEFT($B143,3)&lt;&gt;"NOX"),BU58*INDEX('Damage costs'!$V$18:$V$70,MATCH($B143,'Damage costs'!$C$18:$C$70,0))/1000,BU58*INDEX('Damage costs'!$Z$18:$Z$70,MATCH($B143,'Damage costs'!$C$18:$C$70,0))/1000),"")</f>
        <v/>
      </c>
      <c r="BV143" s="59" t="str">
        <f>IFERROR(IF(OR($C$144=FALSE,LEFT($B143,3)&lt;&gt;"NOX"),BV58*INDEX('Damage costs'!$V$18:$V$70,MATCH($B143,'Damage costs'!$C$18:$C$70,0))/1000,BV58*INDEX('Damage costs'!$Z$18:$Z$70,MATCH($B143,'Damage costs'!$C$18:$C$70,0))/1000),"")</f>
        <v/>
      </c>
      <c r="BW143" s="59" t="str">
        <f>IFERROR(IF(OR($C$144=FALSE,LEFT($B143,3)&lt;&gt;"NOX"),BW58*INDEX('Damage costs'!$V$18:$V$70,MATCH($B143,'Damage costs'!$C$18:$C$70,0))/1000,BW58*INDEX('Damage costs'!$Z$18:$Z$70,MATCH($B143,'Damage costs'!$C$18:$C$70,0))/1000),"")</f>
        <v/>
      </c>
      <c r="BX143" s="59" t="str">
        <f>IFERROR(IF(OR($C$144=FALSE,LEFT($B143,3)&lt;&gt;"NOX"),BX58*INDEX('Damage costs'!$V$18:$V$70,MATCH($B143,'Damage costs'!$C$18:$C$70,0))/1000,BX58*INDEX('Damage costs'!$Z$18:$Z$70,MATCH($B143,'Damage costs'!$C$18:$C$70,0))/1000),"")</f>
        <v/>
      </c>
      <c r="BY143" s="59" t="str">
        <f>IFERROR(IF(OR($C$144=FALSE,LEFT($B143,3)&lt;&gt;"NOX"),BY58*INDEX('Damage costs'!$V$18:$V$70,MATCH($B143,'Damage costs'!$C$18:$C$70,0))/1000,BY58*INDEX('Damage costs'!$Z$18:$Z$70,MATCH($B143,'Damage costs'!$C$18:$C$70,0))/1000),"")</f>
        <v/>
      </c>
      <c r="BZ143" s="59" t="str">
        <f>IFERROR(IF(OR($C$144=FALSE,LEFT($B143,3)&lt;&gt;"NOX"),BZ58*INDEX('Damage costs'!$V$18:$V$70,MATCH($B143,'Damage costs'!$C$18:$C$70,0))/1000,BZ58*INDEX('Damage costs'!$Z$18:$Z$70,MATCH($B143,'Damage costs'!$C$18:$C$70,0))/1000),"")</f>
        <v/>
      </c>
      <c r="CA143" s="59" t="str">
        <f>IFERROR(IF(OR($C$144=FALSE,LEFT($B143,3)&lt;&gt;"NOX"),CA58*INDEX('Damage costs'!$V$18:$V$70,MATCH($B143,'Damage costs'!$C$18:$C$70,0))/1000,CA58*INDEX('Damage costs'!$Z$18:$Z$70,MATCH($B143,'Damage costs'!$C$18:$C$70,0))/1000),"")</f>
        <v/>
      </c>
      <c r="CB143" s="59" t="str">
        <f>IFERROR(IF(OR($C$144=FALSE,LEFT($B143,3)&lt;&gt;"NOX"),CB58*INDEX('Damage costs'!$V$18:$V$70,MATCH($B143,'Damage costs'!$C$18:$C$70,0))/1000,CB58*INDEX('Damage costs'!$Z$18:$Z$70,MATCH($B143,'Damage costs'!$C$18:$C$70,0))/1000),"")</f>
        <v/>
      </c>
      <c r="CC143" s="59" t="str">
        <f>IFERROR(IF(OR($C$144=FALSE,LEFT($B143,3)&lt;&gt;"NOX"),CC58*INDEX('Damage costs'!$V$18:$V$70,MATCH($B143,'Damage costs'!$C$18:$C$70,0))/1000,CC58*INDEX('Damage costs'!$Z$18:$Z$70,MATCH($B143,'Damage costs'!$C$18:$C$70,0))/1000),"")</f>
        <v/>
      </c>
      <c r="CD143" s="59" t="str">
        <f>IFERROR(IF(OR($C$144=FALSE,LEFT($B143,3)&lt;&gt;"NOX"),CD58*INDEX('Damage costs'!$V$18:$V$70,MATCH($B143,'Damage costs'!$C$18:$C$70,0))/1000,CD58*INDEX('Damage costs'!$Z$18:$Z$70,MATCH($B143,'Damage costs'!$C$18:$C$70,0))/1000),"")</f>
        <v/>
      </c>
      <c r="CE143" s="59" t="str">
        <f>IFERROR(IF(OR($C$144=FALSE,LEFT($B143,3)&lt;&gt;"NOX"),CE58*INDEX('Damage costs'!$V$18:$V$70,MATCH($B143,'Damage costs'!$C$18:$C$70,0))/1000,CE58*INDEX('Damage costs'!$Z$18:$Z$70,MATCH($B143,'Damage costs'!$C$18:$C$70,0))/1000),"")</f>
        <v/>
      </c>
      <c r="CF143" s="59" t="str">
        <f>IFERROR(IF(OR($C$144=FALSE,LEFT($B143,3)&lt;&gt;"NOX"),CF58*INDEX('Damage costs'!$V$18:$V$70,MATCH($B143,'Damage costs'!$C$18:$C$70,0))/1000,CF58*INDEX('Damage costs'!$Z$18:$Z$70,MATCH($B143,'Damage costs'!$C$18:$C$70,0))/1000),"")</f>
        <v/>
      </c>
      <c r="CG143" s="59" t="str">
        <f>IFERROR(IF(OR($C$144=FALSE,LEFT($B143,3)&lt;&gt;"NOX"),CG58*INDEX('Damage costs'!$V$18:$V$70,MATCH($B143,'Damage costs'!$C$18:$C$70,0))/1000,CG58*INDEX('Damage costs'!$Z$18:$Z$70,MATCH($B143,'Damage costs'!$C$18:$C$70,0))/1000),"")</f>
        <v/>
      </c>
      <c r="CH143" s="59" t="str">
        <f>IFERROR(IF(OR($C$144=FALSE,LEFT($B143,3)&lt;&gt;"NOX"),CH58*INDEX('Damage costs'!$V$18:$V$70,MATCH($B143,'Damage costs'!$C$18:$C$70,0))/1000,CH58*INDEX('Damage costs'!$Z$18:$Z$70,MATCH($B143,'Damage costs'!$C$18:$C$70,0))/1000),"")</f>
        <v/>
      </c>
      <c r="CI143" s="59" t="str">
        <f>IFERROR(IF(OR($C$144=FALSE,LEFT($B143,3)&lt;&gt;"NOX"),CI58*INDEX('Damage costs'!$V$18:$V$70,MATCH($B143,'Damage costs'!$C$18:$C$70,0))/1000,CI58*INDEX('Damage costs'!$Z$18:$Z$70,MATCH($B143,'Damage costs'!$C$18:$C$70,0))/1000),"")</f>
        <v/>
      </c>
      <c r="CJ143" s="59" t="str">
        <f>IFERROR(IF(OR($C$144=FALSE,LEFT($B143,3)&lt;&gt;"NOX"),CJ58*INDEX('Damage costs'!$V$18:$V$70,MATCH($B143,'Damage costs'!$C$18:$C$70,0))/1000,CJ58*INDEX('Damage costs'!$Z$18:$Z$70,MATCH($B143,'Damage costs'!$C$18:$C$70,0))/1000),"")</f>
        <v/>
      </c>
      <c r="CK143" s="59" t="str">
        <f>IFERROR(IF(OR($C$144=FALSE,LEFT($B143,3)&lt;&gt;"NOX"),CK58*INDEX('Damage costs'!$V$18:$V$70,MATCH($B143,'Damage costs'!$C$18:$C$70,0))/1000,CK58*INDEX('Damage costs'!$Z$18:$Z$70,MATCH($B143,'Damage costs'!$C$18:$C$70,0))/1000),"")</f>
        <v/>
      </c>
      <c r="CL143" s="59" t="str">
        <f>IFERROR(IF(OR($C$144=FALSE,LEFT($B143,3)&lt;&gt;"NOX"),CL58*INDEX('Damage costs'!$V$18:$V$70,MATCH($B143,'Damage costs'!$C$18:$C$70,0))/1000,CL58*INDEX('Damage costs'!$Z$18:$Z$70,MATCH($B143,'Damage costs'!$C$18:$C$70,0))/1000),"")</f>
        <v/>
      </c>
      <c r="CM143" s="59" t="str">
        <f>IFERROR(IF(OR($C$144=FALSE,LEFT($B143,3)&lt;&gt;"NOX"),CM58*INDEX('Damage costs'!$V$18:$V$70,MATCH($B143,'Damage costs'!$C$18:$C$70,0))/1000,CM58*INDEX('Damage costs'!$Z$18:$Z$70,MATCH($B143,'Damage costs'!$C$18:$C$70,0))/1000),"")</f>
        <v/>
      </c>
      <c r="CN143" s="59" t="str">
        <f>IFERROR(IF(OR($C$144=FALSE,LEFT($B143,3)&lt;&gt;"NOX"),CN58*INDEX('Damage costs'!$V$18:$V$70,MATCH($B143,'Damage costs'!$C$18:$C$70,0))/1000,CN58*INDEX('Damage costs'!$Z$18:$Z$70,MATCH($B143,'Damage costs'!$C$18:$C$70,0))/1000),"")</f>
        <v/>
      </c>
      <c r="CO143" s="59" t="str">
        <f>IFERROR(IF(OR($C$144=FALSE,LEFT($B143,3)&lt;&gt;"NOX"),CO58*INDEX('Damage costs'!$V$18:$V$70,MATCH($B143,'Damage costs'!$C$18:$C$70,0))/1000,CO58*INDEX('Damage costs'!$Z$18:$Z$70,MATCH($B143,'Damage costs'!$C$18:$C$70,0))/1000),"")</f>
        <v/>
      </c>
      <c r="CP143" s="59" t="str">
        <f>IFERROR(IF(OR($C$144=FALSE,LEFT($B143,3)&lt;&gt;"NOX"),CP58*INDEX('Damage costs'!$V$18:$V$70,MATCH($B143,'Damage costs'!$C$18:$C$70,0))/1000,CP58*INDEX('Damage costs'!$Z$18:$Z$70,MATCH($B143,'Damage costs'!$C$18:$C$70,0))/1000),"")</f>
        <v/>
      </c>
      <c r="CQ143" s="59" t="str">
        <f>IFERROR(IF(OR($C$144=FALSE,LEFT($B143,3)&lt;&gt;"NOX"),CQ58*INDEX('Damage costs'!$V$18:$V$70,MATCH($B143,'Damage costs'!$C$18:$C$70,0))/1000,CQ58*INDEX('Damage costs'!$Z$18:$Z$70,MATCH($B143,'Damage costs'!$C$18:$C$70,0))/1000),"")</f>
        <v/>
      </c>
      <c r="CR143" s="59" t="str">
        <f>IFERROR(IF(OR($C$144=FALSE,LEFT($B143,3)&lt;&gt;"NOX"),CR58*INDEX('Damage costs'!$V$18:$V$70,MATCH($B143,'Damage costs'!$C$18:$C$70,0))/1000,CR58*INDEX('Damage costs'!$Z$18:$Z$70,MATCH($B143,'Damage costs'!$C$18:$C$70,0))/1000),"")</f>
        <v/>
      </c>
      <c r="CS143" s="59" t="str">
        <f>IFERROR(IF(OR($C$144=FALSE,LEFT($B143,3)&lt;&gt;"NOX"),CS58*INDEX('Damage costs'!$V$18:$V$70,MATCH($B143,'Damage costs'!$C$18:$C$70,0))/1000,CS58*INDEX('Damage costs'!$Z$18:$Z$70,MATCH($B143,'Damage costs'!$C$18:$C$70,0))/1000),"")</f>
        <v/>
      </c>
      <c r="CT143" s="59" t="str">
        <f>IFERROR(IF(OR($C$144=FALSE,LEFT($B143,3)&lt;&gt;"NOX"),CT58*INDEX('Damage costs'!$V$18:$V$70,MATCH($B143,'Damage costs'!$C$18:$C$70,0))/1000,CT58*INDEX('Damage costs'!$Z$18:$Z$70,MATCH($B143,'Damage costs'!$C$18:$C$70,0))/1000),"")</f>
        <v/>
      </c>
      <c r="CU143" s="59" t="str">
        <f>IFERROR(IF(OR($C$144=FALSE,LEFT($B143,3)&lt;&gt;"NOX"),CU58*INDEX('Damage costs'!$V$18:$V$70,MATCH($B143,'Damage costs'!$C$18:$C$70,0))/1000,CU58*INDEX('Damage costs'!$Z$18:$Z$70,MATCH($B143,'Damage costs'!$C$18:$C$70,0))/1000),"")</f>
        <v/>
      </c>
      <c r="CV143" s="59" t="str">
        <f>IFERROR(IF(OR($C$144=FALSE,LEFT($B143,3)&lt;&gt;"NOX"),CV58*INDEX('Damage costs'!$V$18:$V$70,MATCH($B143,'Damage costs'!$C$18:$C$70,0))/1000,CV58*INDEX('Damage costs'!$Z$18:$Z$70,MATCH($B143,'Damage costs'!$C$18:$C$70,0))/1000),"")</f>
        <v/>
      </c>
      <c r="CW143" s="59" t="str">
        <f>IFERROR(IF(OR($C$144=FALSE,LEFT($B143,3)&lt;&gt;"NOX"),CW58*INDEX('Damage costs'!$V$18:$V$70,MATCH($B143,'Damage costs'!$C$18:$C$70,0))/1000,CW58*INDEX('Damage costs'!$Z$18:$Z$70,MATCH($B143,'Damage costs'!$C$18:$C$70,0))/1000),"")</f>
        <v/>
      </c>
      <c r="CX143" s="59" t="str">
        <f>IFERROR(IF(OR($C$144=FALSE,LEFT($B143,3)&lt;&gt;"NOX"),CX58*INDEX('Damage costs'!$V$18:$V$70,MATCH($B143,'Damage costs'!$C$18:$C$70,0))/1000,CX58*INDEX('Damage costs'!$Z$18:$Z$70,MATCH($B143,'Damage costs'!$C$18:$C$70,0))/1000),"")</f>
        <v/>
      </c>
      <c r="CY143" s="59" t="str">
        <f>IFERROR(IF(OR($C$144=FALSE,LEFT($B143,3)&lt;&gt;"NOX"),CY58*INDEX('Damage costs'!$V$18:$V$70,MATCH($B143,'Damage costs'!$C$18:$C$70,0))/1000,CY58*INDEX('Damage costs'!$Z$18:$Z$70,MATCH($B143,'Damage costs'!$C$18:$C$70,0))/1000),"")</f>
        <v/>
      </c>
      <c r="CZ143" s="391"/>
    </row>
    <row r="144" spans="2:104" x14ac:dyDescent="0.25">
      <c r="B144" s="406" t="s">
        <v>618</v>
      </c>
      <c r="C144" s="553" t="b">
        <f>IF(OR(LEFT(B138,4)="PM10",LEFT(B139,4)="PM10",LEFT(B140,4)="PM10",LEFT(B141,4)="PM10",LEFT(B142,4)="PM10",LEFT(B143,4)="PM10"),TRUE,FALSE)</f>
        <v>0</v>
      </c>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391"/>
    </row>
    <row r="145" spans="2:104" x14ac:dyDescent="0.25">
      <c r="B145" s="392"/>
      <c r="C145" s="390"/>
      <c r="D145" s="50"/>
      <c r="E145" s="50"/>
      <c r="F145" s="50"/>
      <c r="G145" s="50"/>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391"/>
    </row>
    <row r="146" spans="2:104" x14ac:dyDescent="0.25">
      <c r="B146" s="393" t="s">
        <v>405</v>
      </c>
      <c r="C146" s="390" t="s">
        <v>404</v>
      </c>
      <c r="D146" s="60">
        <f>'Discount and deflators'!$H$5</f>
        <v>0.02</v>
      </c>
      <c r="E146" s="50"/>
      <c r="F146" s="50"/>
      <c r="G146" s="50"/>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391"/>
    </row>
    <row r="147" spans="2:104" x14ac:dyDescent="0.25">
      <c r="B147" s="393" t="s">
        <v>406</v>
      </c>
      <c r="C147" s="390"/>
      <c r="D147" s="59">
        <f>IF(D$6=0,0,(1+$D146)^(D$6-'Data Input - General'!$F$22))</f>
        <v>0</v>
      </c>
      <c r="E147" s="59">
        <f>IF(E$6=0,0,(1+$D146)^(E$6-'Data Input - General'!$F$22))</f>
        <v>0</v>
      </c>
      <c r="F147" s="59">
        <f>IF(F$6=0,0,(1+$D146)^(F$6-'Data Input - General'!$F$22))</f>
        <v>0</v>
      </c>
      <c r="G147" s="59">
        <f>IF(G$6=0,0,(1+$D146)^(G$6-'Data Input - General'!$F$22))</f>
        <v>0</v>
      </c>
      <c r="H147" s="59">
        <f>IF(H$6=0,0,(1+$D146)^(H$6-'Data Input - General'!$F$22))</f>
        <v>0</v>
      </c>
      <c r="I147" s="59">
        <f>IF(I$6=0,0,(1+$D146)^(I$6-'Data Input - General'!$F$22))</f>
        <v>0</v>
      </c>
      <c r="J147" s="59">
        <f>IF(J$6=0,0,(1+$D146)^(J$6-'Data Input - General'!$F$22))</f>
        <v>0</v>
      </c>
      <c r="K147" s="59">
        <f>IF(K$6=0,0,(1+$D146)^(K$6-'Data Input - General'!$F$22))</f>
        <v>0</v>
      </c>
      <c r="L147" s="59">
        <f>IF(L$6=0,0,(1+$D146)^(L$6-'Data Input - General'!$F$22))</f>
        <v>0</v>
      </c>
      <c r="M147" s="59">
        <f>IF(M$6=0,0,(1+$D146)^(M$6-'Data Input - General'!$F$22))</f>
        <v>0</v>
      </c>
      <c r="N147" s="59">
        <f>IF(N$6=0,0,(1+$D146)^(N$6-'Data Input - General'!$F$22))</f>
        <v>0</v>
      </c>
      <c r="O147" s="59">
        <f>IF(O$6=0,0,(1+$D146)^(O$6-'Data Input - General'!$F$22))</f>
        <v>0</v>
      </c>
      <c r="P147" s="59">
        <f>IF(P$6=0,0,(1+$D146)^(P$6-'Data Input - General'!$F$22))</f>
        <v>0</v>
      </c>
      <c r="Q147" s="59">
        <f>IF(Q$6=0,0,(1+$D146)^(Q$6-'Data Input - General'!$F$22))</f>
        <v>0</v>
      </c>
      <c r="R147" s="59">
        <f>IF(R$6=0,0,(1+$D146)^(R$6-'Data Input - General'!$F$22))</f>
        <v>0</v>
      </c>
      <c r="S147" s="59">
        <f>IF(S$6=0,0,(1+$D146)^(S$6-'Data Input - General'!$F$22))</f>
        <v>0</v>
      </c>
      <c r="T147" s="59">
        <f>IF(T$6=0,0,(1+$D146)^(T$6-'Data Input - General'!$F$22))</f>
        <v>0</v>
      </c>
      <c r="U147" s="59">
        <f>IF(U$6=0,0,(1+$D146)^(U$6-'Data Input - General'!$F$22))</f>
        <v>0</v>
      </c>
      <c r="V147" s="59">
        <f>IF(V$6=0,0,(1+$D146)^(V$6-'Data Input - General'!$F$22))</f>
        <v>0</v>
      </c>
      <c r="W147" s="59">
        <f>IF(W$6=0,0,(1+$D146)^(W$6-'Data Input - General'!$F$22))</f>
        <v>0</v>
      </c>
      <c r="X147" s="59">
        <f>IF(X$6=0,0,(1+$D146)^(X$6-'Data Input - General'!$F$22))</f>
        <v>0</v>
      </c>
      <c r="Y147" s="59">
        <f>IF(Y$6=0,0,(1+$D146)^(Y$6-'Data Input - General'!$F$22))</f>
        <v>0</v>
      </c>
      <c r="Z147" s="59">
        <f>IF(Z$6=0,0,(1+$D146)^(Z$6-'Data Input - General'!$F$22))</f>
        <v>0</v>
      </c>
      <c r="AA147" s="59">
        <f>IF(AA$6=0,0,(1+$D146)^(AA$6-'Data Input - General'!$F$22))</f>
        <v>0</v>
      </c>
      <c r="AB147" s="59">
        <f>IF(AB$6=0,0,(1+$D146)^(AB$6-'Data Input - General'!$F$22))</f>
        <v>0</v>
      </c>
      <c r="AC147" s="59">
        <f>IF(AC$6=0,0,(1+$D146)^(AC$6-'Data Input - General'!$F$22))</f>
        <v>0</v>
      </c>
      <c r="AD147" s="59">
        <f>IF(AD$6=0,0,(1+$D146)^(AD$6-'Data Input - General'!$F$22))</f>
        <v>0</v>
      </c>
      <c r="AE147" s="59">
        <f>IF(AE$6=0,0,(1+$D146)^(AE$6-'Data Input - General'!$F$22))</f>
        <v>0</v>
      </c>
      <c r="AF147" s="59">
        <f>IF(AF$6=0,0,(1+$D146)^(AF$6-'Data Input - General'!$F$22))</f>
        <v>0</v>
      </c>
      <c r="AG147" s="59">
        <f>IF(AG$6=0,0,(1+$D146)^(AG$6-'Data Input - General'!$F$22))</f>
        <v>0</v>
      </c>
      <c r="AH147" s="59">
        <f>IF(AH$6=0,0,(1+$D146)^(AH$6-'Data Input - General'!$F$22))</f>
        <v>0</v>
      </c>
      <c r="AI147" s="59">
        <f>IF(AI$6=0,0,(1+$D146)^(AI$6-'Data Input - General'!$F$22))</f>
        <v>0</v>
      </c>
      <c r="AJ147" s="59">
        <f>IF(AJ$6=0,0,(1+$D146)^(AJ$6-'Data Input - General'!$F$22))</f>
        <v>0</v>
      </c>
      <c r="AK147" s="59">
        <f>IF(AK$6=0,0,(1+$D146)^(AK$6-'Data Input - General'!$F$22))</f>
        <v>0</v>
      </c>
      <c r="AL147" s="59">
        <f>IF(AL$6=0,0,(1+$D146)^(AL$6-'Data Input - General'!$F$22))</f>
        <v>0</v>
      </c>
      <c r="AM147" s="59">
        <f>IF(AM$6=0,0,(1+$D146)^(AM$6-'Data Input - General'!$F$22))</f>
        <v>0</v>
      </c>
      <c r="AN147" s="59">
        <f>IF(AN$6=0,0,(1+$D146)^(AN$6-'Data Input - General'!$F$22))</f>
        <v>0</v>
      </c>
      <c r="AO147" s="59">
        <f>IF(AO$6=0,0,(1+$D146)^(AO$6-'Data Input - General'!$F$22))</f>
        <v>0</v>
      </c>
      <c r="AP147" s="59">
        <f>IF(AP$6=0,0,(1+$D146)^(AP$6-'Data Input - General'!$F$22))</f>
        <v>0</v>
      </c>
      <c r="AQ147" s="59">
        <f>IF(AQ$6=0,0,(1+$D146)^(AQ$6-'Data Input - General'!$F$22))</f>
        <v>0</v>
      </c>
      <c r="AR147" s="59">
        <f>IF(AR$6=0,0,(1+$D146)^(AR$6-'Data Input - General'!$F$22))</f>
        <v>0</v>
      </c>
      <c r="AS147" s="59">
        <f>IF(AS$6=0,0,(1+$D146)^(AS$6-'Data Input - General'!$F$22))</f>
        <v>0</v>
      </c>
      <c r="AT147" s="59">
        <f>IF(AT$6=0,0,(1+$D146)^(AT$6-'Data Input - General'!$F$22))</f>
        <v>0</v>
      </c>
      <c r="AU147" s="59">
        <f>IF(AU$6=0,0,(1+$D146)^(AU$6-'Data Input - General'!$F$22))</f>
        <v>0</v>
      </c>
      <c r="AV147" s="59">
        <f>IF(AV$6=0,0,(1+$D146)^(AV$6-'Data Input - General'!$F$22))</f>
        <v>0</v>
      </c>
      <c r="AW147" s="59">
        <f>IF(AW$6=0,0,(1+$D146)^(AW$6-'Data Input - General'!$F$22))</f>
        <v>0</v>
      </c>
      <c r="AX147" s="59">
        <f>IF(AX$6=0,0,(1+$D146)^(AX$6-'Data Input - General'!$F$22))</f>
        <v>0</v>
      </c>
      <c r="AY147" s="59">
        <f>IF(AY$6=0,0,(1+$D146)^(AY$6-'Data Input - General'!$F$22))</f>
        <v>0</v>
      </c>
      <c r="AZ147" s="59">
        <f>IF(AZ$6=0,0,(1+$D146)^(AZ$6-'Data Input - General'!$F$22))</f>
        <v>0</v>
      </c>
      <c r="BA147" s="59">
        <f>IF(BA$6=0,0,(1+$D146)^(BA$6-'Data Input - General'!$F$22))</f>
        <v>0</v>
      </c>
      <c r="BB147" s="59">
        <f>IF(BB$6=0,0,(1+$D146)^(BB$6-'Data Input - General'!$F$22))</f>
        <v>0</v>
      </c>
      <c r="BC147" s="59">
        <f>IF(BC$6=0,0,(1+$D146)^(BC$6-'Data Input - General'!$F$22))</f>
        <v>0</v>
      </c>
      <c r="BD147" s="59">
        <f>IF(BD$6=0,0,(1+$D146)^(BD$6-'Data Input - General'!$F$22))</f>
        <v>0</v>
      </c>
      <c r="BE147" s="59">
        <f>IF(BE$6=0,0,(1+$D146)^(BE$6-'Data Input - General'!$F$22))</f>
        <v>0</v>
      </c>
      <c r="BF147" s="59">
        <f>IF(BF$6=0,0,(1+$D146)^(BF$6-'Data Input - General'!$F$22))</f>
        <v>0</v>
      </c>
      <c r="BG147" s="59">
        <f>IF(BG$6=0,0,(1+$D146)^(BG$6-'Data Input - General'!$F$22))</f>
        <v>0</v>
      </c>
      <c r="BH147" s="59">
        <f>IF(BH$6=0,0,(1+$D146)^(BH$6-'Data Input - General'!$F$22))</f>
        <v>0</v>
      </c>
      <c r="BI147" s="59">
        <f>IF(BI$6=0,0,(1+$D146)^(BI$6-'Data Input - General'!$F$22))</f>
        <v>0</v>
      </c>
      <c r="BJ147" s="59">
        <f>IF(BJ$6=0,0,(1+$D146)^(BJ$6-'Data Input - General'!$F$22))</f>
        <v>0</v>
      </c>
      <c r="BK147" s="59">
        <f>IF(BK$6=0,0,(1+$D146)^(BK$6-'Data Input - General'!$F$22))</f>
        <v>0</v>
      </c>
      <c r="BL147" s="59">
        <f>IF(BL$6=0,0,(1+$D146)^(BL$6-'Data Input - General'!$F$22))</f>
        <v>0</v>
      </c>
      <c r="BM147" s="59">
        <f>IF(BM$6=0,0,(1+$D146)^(BM$6-'Data Input - General'!$F$22))</f>
        <v>0</v>
      </c>
      <c r="BN147" s="59">
        <f>IF(BN$6=0,0,(1+$D146)^(BN$6-'Data Input - General'!$F$22))</f>
        <v>0</v>
      </c>
      <c r="BO147" s="59">
        <f>IF(BO$6=0,0,(1+$D146)^(BO$6-'Data Input - General'!$F$22))</f>
        <v>0</v>
      </c>
      <c r="BP147" s="59">
        <f>IF(BP$6=0,0,(1+$D146)^(BP$6-'Data Input - General'!$F$22))</f>
        <v>0</v>
      </c>
      <c r="BQ147" s="59">
        <f>IF(BQ$6=0,0,(1+$D146)^(BQ$6-'Data Input - General'!$F$22))</f>
        <v>0</v>
      </c>
      <c r="BR147" s="59">
        <f>IF(BR$6=0,0,(1+$D146)^(BR$6-'Data Input - General'!$F$22))</f>
        <v>0</v>
      </c>
      <c r="BS147" s="59">
        <f>IF(BS$6=0,0,(1+$D146)^(BS$6-'Data Input - General'!$F$22))</f>
        <v>0</v>
      </c>
      <c r="BT147" s="59">
        <f>IF(BT$6=0,0,(1+$D146)^(BT$6-'Data Input - General'!$F$22))</f>
        <v>0</v>
      </c>
      <c r="BU147" s="59">
        <f>IF(BU$6=0,0,(1+$D146)^(BU$6-'Data Input - General'!$F$22))</f>
        <v>0</v>
      </c>
      <c r="BV147" s="59">
        <f>IF(BV$6=0,0,(1+$D146)^(BV$6-'Data Input - General'!$F$22))</f>
        <v>0</v>
      </c>
      <c r="BW147" s="59">
        <f>IF(BW$6=0,0,(1+$D146)^(BW$6-'Data Input - General'!$F$22))</f>
        <v>0</v>
      </c>
      <c r="BX147" s="59">
        <f>IF(BX$6=0,0,(1+$D146)^(BX$6-'Data Input - General'!$F$22))</f>
        <v>0</v>
      </c>
      <c r="BY147" s="59">
        <f>IF(BY$6=0,0,(1+$D146)^(BY$6-'Data Input - General'!$F$22))</f>
        <v>0</v>
      </c>
      <c r="BZ147" s="59">
        <f>IF(BZ$6=0,0,(1+$D146)^(BZ$6-'Data Input - General'!$F$22))</f>
        <v>0</v>
      </c>
      <c r="CA147" s="59">
        <f>IF(CA$6=0,0,(1+$D146)^(CA$6-'Data Input - General'!$F$22))</f>
        <v>0</v>
      </c>
      <c r="CB147" s="59">
        <f>IF(CB$6=0,0,(1+$D146)^(CB$6-'Data Input - General'!$F$22))</f>
        <v>0</v>
      </c>
      <c r="CC147" s="59">
        <f>IF(CC$6=0,0,(1+$D146)^(CC$6-'Data Input - General'!$F$22))</f>
        <v>0</v>
      </c>
      <c r="CD147" s="59">
        <f>IF(CD$6=0,0,(1+$D146)^(CD$6-'Data Input - General'!$F$22))</f>
        <v>0</v>
      </c>
      <c r="CE147" s="59">
        <f>IF(CE$6=0,0,(1+$D146)^(CE$6-'Data Input - General'!$F$22))</f>
        <v>0</v>
      </c>
      <c r="CF147" s="59">
        <f>IF(CF$6=0,0,(1+$D146)^(CF$6-'Data Input - General'!$F$22))</f>
        <v>0</v>
      </c>
      <c r="CG147" s="59">
        <f>IF(CG$6=0,0,(1+$D146)^(CG$6-'Data Input - General'!$F$22))</f>
        <v>0</v>
      </c>
      <c r="CH147" s="59">
        <f>IF(CH$6=0,0,(1+$D146)^(CH$6-'Data Input - General'!$F$22))</f>
        <v>0</v>
      </c>
      <c r="CI147" s="59">
        <f>IF(CI$6=0,0,(1+$D146)^(CI$6-'Data Input - General'!$F$22))</f>
        <v>0</v>
      </c>
      <c r="CJ147" s="59">
        <f>IF(CJ$6=0,0,(1+$D146)^(CJ$6-'Data Input - General'!$F$22))</f>
        <v>0</v>
      </c>
      <c r="CK147" s="59">
        <f>IF(CK$6=0,0,(1+$D146)^(CK$6-'Data Input - General'!$F$22))</f>
        <v>0</v>
      </c>
      <c r="CL147" s="59">
        <f>IF(CL$6=0,0,(1+$D146)^(CL$6-'Data Input - General'!$F$22))</f>
        <v>0</v>
      </c>
      <c r="CM147" s="59">
        <f>IF(CM$6=0,0,(1+$D146)^(CM$6-'Data Input - General'!$F$22))</f>
        <v>0</v>
      </c>
      <c r="CN147" s="59">
        <f>IF(CN$6=0,0,(1+$D146)^(CN$6-'Data Input - General'!$F$22))</f>
        <v>0</v>
      </c>
      <c r="CO147" s="59">
        <f>IF(CO$6=0,0,(1+$D146)^(CO$6-'Data Input - General'!$F$22))</f>
        <v>0</v>
      </c>
      <c r="CP147" s="59">
        <f>IF(CP$6=0,0,(1+$D146)^(CP$6-'Data Input - General'!$F$22))</f>
        <v>0</v>
      </c>
      <c r="CQ147" s="59">
        <f>IF(CQ$6=0,0,(1+$D146)^(CQ$6-'Data Input - General'!$F$22))</f>
        <v>0</v>
      </c>
      <c r="CR147" s="59">
        <f>IF(CR$6=0,0,(1+$D146)^(CR$6-'Data Input - General'!$F$22))</f>
        <v>0</v>
      </c>
      <c r="CS147" s="59">
        <f>IF(CS$6=0,0,(1+$D146)^(CS$6-'Data Input - General'!$F$22))</f>
        <v>0</v>
      </c>
      <c r="CT147" s="59">
        <f>IF(CT$6=0,0,(1+$D146)^(CT$6-'Data Input - General'!$F$22))</f>
        <v>0</v>
      </c>
      <c r="CU147" s="59">
        <f>IF(CU$6=0,0,(1+$D146)^(CU$6-'Data Input - General'!$F$22))</f>
        <v>0</v>
      </c>
      <c r="CV147" s="59">
        <f>IF(CV$6=0,0,(1+$D146)^(CV$6-'Data Input - General'!$F$22))</f>
        <v>0</v>
      </c>
      <c r="CW147" s="59">
        <f>IF(CW$6=0,0,(1+$D146)^(CW$6-'Data Input - General'!$F$22))</f>
        <v>0</v>
      </c>
      <c r="CX147" s="59">
        <f>IF(CX$6=0,0,(1+$D146)^(CX$6-'Data Input - General'!$F$22))</f>
        <v>0</v>
      </c>
      <c r="CY147" s="59">
        <f>IF(CY$6=0,0,(1+$D146)^(CY$6-'Data Input - General'!$F$22))</f>
        <v>0</v>
      </c>
      <c r="CZ147" s="391"/>
    </row>
    <row r="148" spans="2:104" x14ac:dyDescent="0.25">
      <c r="B148" s="393" t="s">
        <v>169</v>
      </c>
      <c r="C148" s="9" t="s">
        <v>1117</v>
      </c>
      <c r="D148" s="61">
        <f>SUM(D138:D143)*D147</f>
        <v>0</v>
      </c>
      <c r="E148" s="61">
        <f>SUM(E138:E143)*E147</f>
        <v>0</v>
      </c>
      <c r="F148" s="61">
        <f t="shared" ref="F148:AI148" si="53">SUM(F138:F143)*F147</f>
        <v>0</v>
      </c>
      <c r="G148" s="61">
        <f t="shared" si="53"/>
        <v>0</v>
      </c>
      <c r="H148" s="61">
        <f t="shared" si="53"/>
        <v>0</v>
      </c>
      <c r="I148" s="61">
        <f t="shared" si="53"/>
        <v>0</v>
      </c>
      <c r="J148" s="61">
        <f t="shared" si="53"/>
        <v>0</v>
      </c>
      <c r="K148" s="61">
        <f t="shared" si="53"/>
        <v>0</v>
      </c>
      <c r="L148" s="61">
        <f t="shared" si="53"/>
        <v>0</v>
      </c>
      <c r="M148" s="61">
        <f t="shared" si="53"/>
        <v>0</v>
      </c>
      <c r="N148" s="61">
        <f t="shared" si="53"/>
        <v>0</v>
      </c>
      <c r="O148" s="61">
        <f t="shared" si="53"/>
        <v>0</v>
      </c>
      <c r="P148" s="61">
        <f t="shared" si="53"/>
        <v>0</v>
      </c>
      <c r="Q148" s="61">
        <f t="shared" si="53"/>
        <v>0</v>
      </c>
      <c r="R148" s="61">
        <f t="shared" si="53"/>
        <v>0</v>
      </c>
      <c r="S148" s="61">
        <f t="shared" si="53"/>
        <v>0</v>
      </c>
      <c r="T148" s="61">
        <f t="shared" si="53"/>
        <v>0</v>
      </c>
      <c r="U148" s="61">
        <f t="shared" si="53"/>
        <v>0</v>
      </c>
      <c r="V148" s="61">
        <f t="shared" si="53"/>
        <v>0</v>
      </c>
      <c r="W148" s="61">
        <f t="shared" si="53"/>
        <v>0</v>
      </c>
      <c r="X148" s="61">
        <f t="shared" si="53"/>
        <v>0</v>
      </c>
      <c r="Y148" s="61">
        <f t="shared" si="53"/>
        <v>0</v>
      </c>
      <c r="Z148" s="61">
        <f t="shared" si="53"/>
        <v>0</v>
      </c>
      <c r="AA148" s="61">
        <f t="shared" si="53"/>
        <v>0</v>
      </c>
      <c r="AB148" s="61">
        <f t="shared" si="53"/>
        <v>0</v>
      </c>
      <c r="AC148" s="61">
        <f t="shared" si="53"/>
        <v>0</v>
      </c>
      <c r="AD148" s="61">
        <f t="shared" si="53"/>
        <v>0</v>
      </c>
      <c r="AE148" s="61">
        <f t="shared" si="53"/>
        <v>0</v>
      </c>
      <c r="AF148" s="61">
        <f t="shared" si="53"/>
        <v>0</v>
      </c>
      <c r="AG148" s="61">
        <f t="shared" si="53"/>
        <v>0</v>
      </c>
      <c r="AH148" s="61">
        <f t="shared" si="53"/>
        <v>0</v>
      </c>
      <c r="AI148" s="61">
        <f t="shared" si="53"/>
        <v>0</v>
      </c>
      <c r="AJ148" s="61">
        <f t="shared" ref="AJ148:BK148" si="54">SUM(AJ138:AJ143)*AJ147</f>
        <v>0</v>
      </c>
      <c r="AK148" s="61">
        <f t="shared" si="54"/>
        <v>0</v>
      </c>
      <c r="AL148" s="61">
        <f t="shared" si="54"/>
        <v>0</v>
      </c>
      <c r="AM148" s="61">
        <f t="shared" si="54"/>
        <v>0</v>
      </c>
      <c r="AN148" s="61">
        <f t="shared" si="54"/>
        <v>0</v>
      </c>
      <c r="AO148" s="61">
        <f t="shared" si="54"/>
        <v>0</v>
      </c>
      <c r="AP148" s="61">
        <f t="shared" si="54"/>
        <v>0</v>
      </c>
      <c r="AQ148" s="61">
        <f t="shared" si="54"/>
        <v>0</v>
      </c>
      <c r="AR148" s="61">
        <f t="shared" si="54"/>
        <v>0</v>
      </c>
      <c r="AS148" s="61">
        <f t="shared" si="54"/>
        <v>0</v>
      </c>
      <c r="AT148" s="61">
        <f t="shared" si="54"/>
        <v>0</v>
      </c>
      <c r="AU148" s="61">
        <f t="shared" si="54"/>
        <v>0</v>
      </c>
      <c r="AV148" s="61">
        <f t="shared" si="54"/>
        <v>0</v>
      </c>
      <c r="AW148" s="61">
        <f t="shared" si="54"/>
        <v>0</v>
      </c>
      <c r="AX148" s="61">
        <f t="shared" si="54"/>
        <v>0</v>
      </c>
      <c r="AY148" s="61">
        <f t="shared" si="54"/>
        <v>0</v>
      </c>
      <c r="AZ148" s="61">
        <f t="shared" si="54"/>
        <v>0</v>
      </c>
      <c r="BA148" s="61">
        <f t="shared" si="54"/>
        <v>0</v>
      </c>
      <c r="BB148" s="61">
        <f t="shared" si="54"/>
        <v>0</v>
      </c>
      <c r="BC148" s="61">
        <f t="shared" si="54"/>
        <v>0</v>
      </c>
      <c r="BD148" s="61">
        <f t="shared" si="54"/>
        <v>0</v>
      </c>
      <c r="BE148" s="61">
        <f t="shared" si="54"/>
        <v>0</v>
      </c>
      <c r="BF148" s="61">
        <f t="shared" si="54"/>
        <v>0</v>
      </c>
      <c r="BG148" s="61">
        <f t="shared" si="54"/>
        <v>0</v>
      </c>
      <c r="BH148" s="61">
        <f t="shared" si="54"/>
        <v>0</v>
      </c>
      <c r="BI148" s="61">
        <f t="shared" si="54"/>
        <v>0</v>
      </c>
      <c r="BJ148" s="61">
        <f t="shared" si="54"/>
        <v>0</v>
      </c>
      <c r="BK148" s="61">
        <f t="shared" si="54"/>
        <v>0</v>
      </c>
      <c r="BL148" s="61">
        <f t="shared" ref="BL148:CY148" si="55">SUM(BL138:BL143)*BL147</f>
        <v>0</v>
      </c>
      <c r="BM148" s="61">
        <f t="shared" si="55"/>
        <v>0</v>
      </c>
      <c r="BN148" s="61">
        <f t="shared" si="55"/>
        <v>0</v>
      </c>
      <c r="BO148" s="61">
        <f t="shared" si="55"/>
        <v>0</v>
      </c>
      <c r="BP148" s="61">
        <f t="shared" si="55"/>
        <v>0</v>
      </c>
      <c r="BQ148" s="61">
        <f t="shared" si="55"/>
        <v>0</v>
      </c>
      <c r="BR148" s="61">
        <f t="shared" si="55"/>
        <v>0</v>
      </c>
      <c r="BS148" s="61">
        <f t="shared" si="55"/>
        <v>0</v>
      </c>
      <c r="BT148" s="61">
        <f t="shared" si="55"/>
        <v>0</v>
      </c>
      <c r="BU148" s="61">
        <f t="shared" si="55"/>
        <v>0</v>
      </c>
      <c r="BV148" s="61">
        <f t="shared" si="55"/>
        <v>0</v>
      </c>
      <c r="BW148" s="61">
        <f t="shared" si="55"/>
        <v>0</v>
      </c>
      <c r="BX148" s="61">
        <f t="shared" si="55"/>
        <v>0</v>
      </c>
      <c r="BY148" s="61">
        <f t="shared" si="55"/>
        <v>0</v>
      </c>
      <c r="BZ148" s="61">
        <f t="shared" si="55"/>
        <v>0</v>
      </c>
      <c r="CA148" s="61">
        <f t="shared" si="55"/>
        <v>0</v>
      </c>
      <c r="CB148" s="61">
        <f t="shared" si="55"/>
        <v>0</v>
      </c>
      <c r="CC148" s="61">
        <f t="shared" si="55"/>
        <v>0</v>
      </c>
      <c r="CD148" s="61">
        <f t="shared" si="55"/>
        <v>0</v>
      </c>
      <c r="CE148" s="61">
        <f t="shared" si="55"/>
        <v>0</v>
      </c>
      <c r="CF148" s="61">
        <f t="shared" si="55"/>
        <v>0</v>
      </c>
      <c r="CG148" s="61">
        <f t="shared" si="55"/>
        <v>0</v>
      </c>
      <c r="CH148" s="61">
        <f t="shared" si="55"/>
        <v>0</v>
      </c>
      <c r="CI148" s="61">
        <f t="shared" si="55"/>
        <v>0</v>
      </c>
      <c r="CJ148" s="61">
        <f t="shared" si="55"/>
        <v>0</v>
      </c>
      <c r="CK148" s="61">
        <f t="shared" si="55"/>
        <v>0</v>
      </c>
      <c r="CL148" s="61">
        <f t="shared" si="55"/>
        <v>0</v>
      </c>
      <c r="CM148" s="61">
        <f t="shared" si="55"/>
        <v>0</v>
      </c>
      <c r="CN148" s="61">
        <f t="shared" si="55"/>
        <v>0</v>
      </c>
      <c r="CO148" s="61">
        <f t="shared" si="55"/>
        <v>0</v>
      </c>
      <c r="CP148" s="61">
        <f t="shared" si="55"/>
        <v>0</v>
      </c>
      <c r="CQ148" s="61">
        <f t="shared" si="55"/>
        <v>0</v>
      </c>
      <c r="CR148" s="61">
        <f t="shared" si="55"/>
        <v>0</v>
      </c>
      <c r="CS148" s="61">
        <f t="shared" si="55"/>
        <v>0</v>
      </c>
      <c r="CT148" s="61">
        <f t="shared" si="55"/>
        <v>0</v>
      </c>
      <c r="CU148" s="61">
        <f t="shared" si="55"/>
        <v>0</v>
      </c>
      <c r="CV148" s="61">
        <f t="shared" si="55"/>
        <v>0</v>
      </c>
      <c r="CW148" s="61">
        <f t="shared" si="55"/>
        <v>0</v>
      </c>
      <c r="CX148" s="61">
        <f t="shared" si="55"/>
        <v>0</v>
      </c>
      <c r="CY148" s="61">
        <f t="shared" si="55"/>
        <v>0</v>
      </c>
      <c r="CZ148" s="391"/>
    </row>
    <row r="149" spans="2:104" x14ac:dyDescent="0.25">
      <c r="B149" s="393" t="s">
        <v>190</v>
      </c>
      <c r="C149" s="9" t="s">
        <v>1117</v>
      </c>
      <c r="D149" s="61">
        <f>D148*D$7</f>
        <v>0</v>
      </c>
      <c r="E149" s="61">
        <f t="shared" ref="E149:BO149" si="56">E148*E$7</f>
        <v>0</v>
      </c>
      <c r="F149" s="61">
        <f t="shared" si="56"/>
        <v>0</v>
      </c>
      <c r="G149" s="61">
        <f t="shared" si="56"/>
        <v>0</v>
      </c>
      <c r="H149" s="61">
        <f t="shared" si="56"/>
        <v>0</v>
      </c>
      <c r="I149" s="61">
        <f t="shared" si="56"/>
        <v>0</v>
      </c>
      <c r="J149" s="61">
        <f t="shared" si="56"/>
        <v>0</v>
      </c>
      <c r="K149" s="61">
        <f t="shared" si="56"/>
        <v>0</v>
      </c>
      <c r="L149" s="61">
        <f t="shared" si="56"/>
        <v>0</v>
      </c>
      <c r="M149" s="61">
        <f t="shared" si="56"/>
        <v>0</v>
      </c>
      <c r="N149" s="61">
        <f t="shared" si="56"/>
        <v>0</v>
      </c>
      <c r="O149" s="61">
        <f t="shared" si="56"/>
        <v>0</v>
      </c>
      <c r="P149" s="61">
        <f t="shared" si="56"/>
        <v>0</v>
      </c>
      <c r="Q149" s="61">
        <f t="shared" si="56"/>
        <v>0</v>
      </c>
      <c r="R149" s="61">
        <f t="shared" si="56"/>
        <v>0</v>
      </c>
      <c r="S149" s="61">
        <f t="shared" si="56"/>
        <v>0</v>
      </c>
      <c r="T149" s="61">
        <f t="shared" si="56"/>
        <v>0</v>
      </c>
      <c r="U149" s="61">
        <f t="shared" si="56"/>
        <v>0</v>
      </c>
      <c r="V149" s="61">
        <f t="shared" si="56"/>
        <v>0</v>
      </c>
      <c r="W149" s="61">
        <f t="shared" si="56"/>
        <v>0</v>
      </c>
      <c r="X149" s="61">
        <f t="shared" si="56"/>
        <v>0</v>
      </c>
      <c r="Y149" s="61">
        <f t="shared" si="56"/>
        <v>0</v>
      </c>
      <c r="Z149" s="61">
        <f t="shared" si="56"/>
        <v>0</v>
      </c>
      <c r="AA149" s="61">
        <f t="shared" si="56"/>
        <v>0</v>
      </c>
      <c r="AB149" s="61">
        <f t="shared" si="56"/>
        <v>0</v>
      </c>
      <c r="AC149" s="61">
        <f t="shared" si="56"/>
        <v>0</v>
      </c>
      <c r="AD149" s="61">
        <f t="shared" si="56"/>
        <v>0</v>
      </c>
      <c r="AE149" s="61">
        <f t="shared" si="56"/>
        <v>0</v>
      </c>
      <c r="AF149" s="61">
        <f t="shared" si="56"/>
        <v>0</v>
      </c>
      <c r="AG149" s="61">
        <f t="shared" si="56"/>
        <v>0</v>
      </c>
      <c r="AH149" s="61">
        <f t="shared" si="56"/>
        <v>0</v>
      </c>
      <c r="AI149" s="61">
        <f t="shared" si="56"/>
        <v>0</v>
      </c>
      <c r="AJ149" s="61">
        <f t="shared" si="56"/>
        <v>0</v>
      </c>
      <c r="AK149" s="61">
        <f t="shared" si="56"/>
        <v>0</v>
      </c>
      <c r="AL149" s="61">
        <f t="shared" si="56"/>
        <v>0</v>
      </c>
      <c r="AM149" s="61">
        <f t="shared" si="56"/>
        <v>0</v>
      </c>
      <c r="AN149" s="61">
        <f t="shared" si="56"/>
        <v>0</v>
      </c>
      <c r="AO149" s="61">
        <f t="shared" si="56"/>
        <v>0</v>
      </c>
      <c r="AP149" s="61">
        <f t="shared" si="56"/>
        <v>0</v>
      </c>
      <c r="AQ149" s="61">
        <f t="shared" si="56"/>
        <v>0</v>
      </c>
      <c r="AR149" s="61">
        <f t="shared" si="56"/>
        <v>0</v>
      </c>
      <c r="AS149" s="61">
        <f t="shared" si="56"/>
        <v>0</v>
      </c>
      <c r="AT149" s="61">
        <f t="shared" si="56"/>
        <v>0</v>
      </c>
      <c r="AU149" s="61">
        <f t="shared" si="56"/>
        <v>0</v>
      </c>
      <c r="AV149" s="61">
        <f t="shared" si="56"/>
        <v>0</v>
      </c>
      <c r="AW149" s="61">
        <f t="shared" si="56"/>
        <v>0</v>
      </c>
      <c r="AX149" s="61">
        <f t="shared" si="56"/>
        <v>0</v>
      </c>
      <c r="AY149" s="61">
        <f t="shared" si="56"/>
        <v>0</v>
      </c>
      <c r="AZ149" s="61">
        <f t="shared" si="56"/>
        <v>0</v>
      </c>
      <c r="BA149" s="61">
        <f t="shared" si="56"/>
        <v>0</v>
      </c>
      <c r="BB149" s="61">
        <f t="shared" si="56"/>
        <v>0</v>
      </c>
      <c r="BC149" s="61">
        <f t="shared" si="56"/>
        <v>0</v>
      </c>
      <c r="BD149" s="61">
        <f t="shared" si="56"/>
        <v>0</v>
      </c>
      <c r="BE149" s="61">
        <f t="shared" si="56"/>
        <v>0</v>
      </c>
      <c r="BF149" s="61">
        <f t="shared" si="56"/>
        <v>0</v>
      </c>
      <c r="BG149" s="61">
        <f t="shared" si="56"/>
        <v>0</v>
      </c>
      <c r="BH149" s="61">
        <f t="shared" si="56"/>
        <v>0</v>
      </c>
      <c r="BI149" s="61">
        <f t="shared" si="56"/>
        <v>0</v>
      </c>
      <c r="BJ149" s="61">
        <f t="shared" si="56"/>
        <v>0</v>
      </c>
      <c r="BK149" s="61">
        <f t="shared" si="56"/>
        <v>0</v>
      </c>
      <c r="BL149" s="61">
        <f t="shared" si="56"/>
        <v>0</v>
      </c>
      <c r="BM149" s="61">
        <f t="shared" si="56"/>
        <v>0</v>
      </c>
      <c r="BN149" s="61">
        <f t="shared" si="56"/>
        <v>0</v>
      </c>
      <c r="BO149" s="61">
        <f t="shared" si="56"/>
        <v>0</v>
      </c>
      <c r="BP149" s="61">
        <f t="shared" ref="BP149:CY149" si="57">BP148*BP$7</f>
        <v>0</v>
      </c>
      <c r="BQ149" s="61">
        <f t="shared" si="57"/>
        <v>0</v>
      </c>
      <c r="BR149" s="61">
        <f t="shared" si="57"/>
        <v>0</v>
      </c>
      <c r="BS149" s="61">
        <f t="shared" si="57"/>
        <v>0</v>
      </c>
      <c r="BT149" s="61">
        <f t="shared" si="57"/>
        <v>0</v>
      </c>
      <c r="BU149" s="61">
        <f t="shared" si="57"/>
        <v>0</v>
      </c>
      <c r="BV149" s="61">
        <f t="shared" si="57"/>
        <v>0</v>
      </c>
      <c r="BW149" s="61">
        <f t="shared" si="57"/>
        <v>0</v>
      </c>
      <c r="BX149" s="61">
        <f t="shared" si="57"/>
        <v>0</v>
      </c>
      <c r="BY149" s="61">
        <f t="shared" si="57"/>
        <v>0</v>
      </c>
      <c r="BZ149" s="61">
        <f t="shared" si="57"/>
        <v>0</v>
      </c>
      <c r="CA149" s="61">
        <f t="shared" si="57"/>
        <v>0</v>
      </c>
      <c r="CB149" s="61">
        <f t="shared" si="57"/>
        <v>0</v>
      </c>
      <c r="CC149" s="61">
        <f t="shared" si="57"/>
        <v>0</v>
      </c>
      <c r="CD149" s="61">
        <f t="shared" si="57"/>
        <v>0</v>
      </c>
      <c r="CE149" s="61">
        <f t="shared" si="57"/>
        <v>0</v>
      </c>
      <c r="CF149" s="61">
        <f t="shared" si="57"/>
        <v>0</v>
      </c>
      <c r="CG149" s="61">
        <f t="shared" si="57"/>
        <v>0</v>
      </c>
      <c r="CH149" s="61">
        <f t="shared" si="57"/>
        <v>0</v>
      </c>
      <c r="CI149" s="61">
        <f t="shared" si="57"/>
        <v>0</v>
      </c>
      <c r="CJ149" s="61">
        <f t="shared" si="57"/>
        <v>0</v>
      </c>
      <c r="CK149" s="61">
        <f t="shared" si="57"/>
        <v>0</v>
      </c>
      <c r="CL149" s="61">
        <f t="shared" si="57"/>
        <v>0</v>
      </c>
      <c r="CM149" s="61">
        <f t="shared" si="57"/>
        <v>0</v>
      </c>
      <c r="CN149" s="61">
        <f t="shared" si="57"/>
        <v>0</v>
      </c>
      <c r="CO149" s="61">
        <f t="shared" si="57"/>
        <v>0</v>
      </c>
      <c r="CP149" s="61">
        <f t="shared" si="57"/>
        <v>0</v>
      </c>
      <c r="CQ149" s="61">
        <f t="shared" si="57"/>
        <v>0</v>
      </c>
      <c r="CR149" s="61">
        <f t="shared" si="57"/>
        <v>0</v>
      </c>
      <c r="CS149" s="61">
        <f t="shared" si="57"/>
        <v>0</v>
      </c>
      <c r="CT149" s="61">
        <f t="shared" si="57"/>
        <v>0</v>
      </c>
      <c r="CU149" s="61">
        <f t="shared" si="57"/>
        <v>0</v>
      </c>
      <c r="CV149" s="61">
        <f t="shared" si="57"/>
        <v>0</v>
      </c>
      <c r="CW149" s="61">
        <f t="shared" si="57"/>
        <v>0</v>
      </c>
      <c r="CX149" s="61">
        <f t="shared" si="57"/>
        <v>0</v>
      </c>
      <c r="CY149" s="61">
        <f t="shared" si="57"/>
        <v>0</v>
      </c>
      <c r="CZ149" s="391"/>
    </row>
    <row r="150" spans="2:104" x14ac:dyDescent="0.25">
      <c r="B150" s="392"/>
      <c r="C150" s="390"/>
      <c r="D150" s="50"/>
      <c r="E150" s="50"/>
      <c r="F150" s="50"/>
      <c r="G150" s="50"/>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391"/>
    </row>
    <row r="151" spans="2:104" x14ac:dyDescent="0.25">
      <c r="B151" s="389" t="s">
        <v>59</v>
      </c>
      <c r="C151" s="390"/>
      <c r="D151" s="50"/>
      <c r="E151" s="50"/>
      <c r="F151" s="50"/>
      <c r="G151" s="50"/>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391"/>
    </row>
    <row r="152" spans="2:104" x14ac:dyDescent="0.25">
      <c r="B152" s="393" t="s">
        <v>29</v>
      </c>
      <c r="C152" s="390" t="s">
        <v>121</v>
      </c>
      <c r="D152" s="61">
        <f>D$80+IF('Data Input - General'!$F$10="Yes",Calc_BAT!D$81,0)+IF('Data Input - General'!$F$12="Yes",Calc_BAT!D$75,0)</f>
        <v>0</v>
      </c>
      <c r="E152" s="61">
        <f>E$80+IF('Data Input - General'!$F$10="Yes",Calc_BAT!E$81,0)+IF('Data Input - General'!$F$12="Yes",Calc_BAT!E$75,0)</f>
        <v>0</v>
      </c>
      <c r="F152" s="61">
        <f>F$80+IF('Data Input - General'!$F$10="Yes",Calc_BAT!F$81,0)+IF('Data Input - General'!$F$12="Yes",Calc_BAT!F$75,0)</f>
        <v>0</v>
      </c>
      <c r="G152" s="61">
        <f>G$80+IF('Data Input - General'!$F$10="Yes",Calc_BAT!G$81,0)+IF('Data Input - General'!$F$12="Yes",Calc_BAT!G$75,0)</f>
        <v>0</v>
      </c>
      <c r="H152" s="61">
        <f>H$80+IF('Data Input - General'!$F$10="Yes",Calc_BAT!H$81,0)+IF('Data Input - General'!$F$12="Yes",Calc_BAT!H$75,0)</f>
        <v>0</v>
      </c>
      <c r="I152" s="61">
        <f>I$80+IF('Data Input - General'!$F$10="Yes",Calc_BAT!I$81,0)+IF('Data Input - General'!$F$12="Yes",Calc_BAT!I$75,0)</f>
        <v>0</v>
      </c>
      <c r="J152" s="61">
        <f>J$80+IF('Data Input - General'!$F$10="Yes",Calc_BAT!J$81,0)+IF('Data Input - General'!$F$12="Yes",Calc_BAT!J$75,0)</f>
        <v>0</v>
      </c>
      <c r="K152" s="61">
        <f>K$80+IF('Data Input - General'!$F$10="Yes",Calc_BAT!K$81,0)+IF('Data Input - General'!$F$12="Yes",Calc_BAT!K$75,0)</f>
        <v>0</v>
      </c>
      <c r="L152" s="61">
        <f>L$80+IF('Data Input - General'!$F$10="Yes",Calc_BAT!L$81,0)+IF('Data Input - General'!$F$12="Yes",Calc_BAT!L$75,0)</f>
        <v>0</v>
      </c>
      <c r="M152" s="61">
        <f>M$80+IF('Data Input - General'!$F$10="Yes",Calc_BAT!M$81,0)+IF('Data Input - General'!$F$12="Yes",Calc_BAT!M$75,0)</f>
        <v>0</v>
      </c>
      <c r="N152" s="61">
        <f>N$80+IF('Data Input - General'!$F$10="Yes",Calc_BAT!N$81,0)+IF('Data Input - General'!$F$12="Yes",Calc_BAT!N$75,0)</f>
        <v>0</v>
      </c>
      <c r="O152" s="61">
        <f>O$80+IF('Data Input - General'!$F$10="Yes",Calc_BAT!O$81,0)+IF('Data Input - General'!$F$12="Yes",Calc_BAT!O$75,0)</f>
        <v>0</v>
      </c>
      <c r="P152" s="61">
        <f>P$80+IF('Data Input - General'!$F$10="Yes",Calc_BAT!P$81,0)+IF('Data Input - General'!$F$12="Yes",Calc_BAT!P$75,0)</f>
        <v>0</v>
      </c>
      <c r="Q152" s="61">
        <f>Q$80+IF('Data Input - General'!$F$10="Yes",Calc_BAT!Q$81,0)+IF('Data Input - General'!$F$12="Yes",Calc_BAT!Q$75,0)</f>
        <v>0</v>
      </c>
      <c r="R152" s="61">
        <f>R$80+IF('Data Input - General'!$F$10="Yes",Calc_BAT!R$81,0)+IF('Data Input - General'!$F$12="Yes",Calc_BAT!R$75,0)</f>
        <v>0</v>
      </c>
      <c r="S152" s="61">
        <f>S$80+IF('Data Input - General'!$F$10="Yes",Calc_BAT!S$81,0)+IF('Data Input - General'!$F$12="Yes",Calc_BAT!S$75,0)</f>
        <v>0</v>
      </c>
      <c r="T152" s="61">
        <f>T$80+IF('Data Input - General'!$F$10="Yes",Calc_BAT!T$81,0)+IF('Data Input - General'!$F$12="Yes",Calc_BAT!T$75,0)</f>
        <v>0</v>
      </c>
      <c r="U152" s="61">
        <f>U$80+IF('Data Input - General'!$F$10="Yes",Calc_BAT!U$81,0)+IF('Data Input - General'!$F$12="Yes",Calc_BAT!U$75,0)</f>
        <v>0</v>
      </c>
      <c r="V152" s="61">
        <f>V$80+IF('Data Input - General'!$F$10="Yes",Calc_BAT!V$81,0)+IF('Data Input - General'!$F$12="Yes",Calc_BAT!V$75,0)</f>
        <v>0</v>
      </c>
      <c r="W152" s="61">
        <f>W$80+IF('Data Input - General'!$F$10="Yes",Calc_BAT!W$81,0)+IF('Data Input - General'!$F$12="Yes",Calc_BAT!W$75,0)</f>
        <v>0</v>
      </c>
      <c r="X152" s="61">
        <f>X$80+IF('Data Input - General'!$F$10="Yes",Calc_BAT!X$81,0)+IF('Data Input - General'!$F$12="Yes",Calc_BAT!X$75,0)</f>
        <v>0</v>
      </c>
      <c r="Y152" s="61">
        <f>Y$80+IF('Data Input - General'!$F$10="Yes",Calc_BAT!Y$81,0)+IF('Data Input - General'!$F$12="Yes",Calc_BAT!Y$75,0)</f>
        <v>0</v>
      </c>
      <c r="Z152" s="61">
        <f>Z$80+IF('Data Input - General'!$F$10="Yes",Calc_BAT!Z$81,0)+IF('Data Input - General'!$F$12="Yes",Calc_BAT!Z$75,0)</f>
        <v>0</v>
      </c>
      <c r="AA152" s="61">
        <f>AA$80+IF('Data Input - General'!$F$10="Yes",Calc_BAT!AA$81,0)+IF('Data Input - General'!$F$12="Yes",Calc_BAT!AA$75,0)</f>
        <v>0</v>
      </c>
      <c r="AB152" s="61">
        <f>AB$80+IF('Data Input - General'!$F$10="Yes",Calc_BAT!AB$81,0)+IF('Data Input - General'!$F$12="Yes",Calc_BAT!AB$75,0)</f>
        <v>0</v>
      </c>
      <c r="AC152" s="61">
        <f>AC$80+IF('Data Input - General'!$F$10="Yes",Calc_BAT!AC$81,0)+IF('Data Input - General'!$F$12="Yes",Calc_BAT!AC$75,0)</f>
        <v>0</v>
      </c>
      <c r="AD152" s="61">
        <f>AD$80+IF('Data Input - General'!$F$10="Yes",Calc_BAT!AD$81,0)+IF('Data Input - General'!$F$12="Yes",Calc_BAT!AD$75,0)</f>
        <v>0</v>
      </c>
      <c r="AE152" s="61">
        <f>AE$80+IF('Data Input - General'!$F$10="Yes",Calc_BAT!AE$81,0)+IF('Data Input - General'!$F$12="Yes",Calc_BAT!AE$75,0)</f>
        <v>0</v>
      </c>
      <c r="AF152" s="61">
        <f>AF$80+IF('Data Input - General'!$F$10="Yes",Calc_BAT!AF$81,0)+IF('Data Input - General'!$F$12="Yes",Calc_BAT!AF$75,0)</f>
        <v>0</v>
      </c>
      <c r="AG152" s="61">
        <f>AG$80+IF('Data Input - General'!$F$10="Yes",Calc_BAT!AG$81,0)+IF('Data Input - General'!$F$12="Yes",Calc_BAT!AG$75,0)</f>
        <v>0</v>
      </c>
      <c r="AH152" s="61">
        <f>AH$80+IF('Data Input - General'!$F$10="Yes",Calc_BAT!AH$81,0)+IF('Data Input - General'!$F$12="Yes",Calc_BAT!AH$75,0)</f>
        <v>0</v>
      </c>
      <c r="AI152" s="61">
        <f>AI$80+IF('Data Input - General'!$F$10="Yes",Calc_BAT!AI$81,0)+IF('Data Input - General'!$F$12="Yes",Calc_BAT!AI$75,0)</f>
        <v>0</v>
      </c>
      <c r="AJ152" s="61">
        <f>AJ$80+IF('Data Input - General'!$F$10="Yes",Calc_BAT!AJ$81,0)+IF('Data Input - General'!$F$12="Yes",Calc_BAT!AJ$75,0)</f>
        <v>0</v>
      </c>
      <c r="AK152" s="61">
        <f>AK$80+IF('Data Input - General'!$F$10="Yes",Calc_BAT!AK$81,0)+IF('Data Input - General'!$F$12="Yes",Calc_BAT!AK$75,0)</f>
        <v>0</v>
      </c>
      <c r="AL152" s="61">
        <f>AL$80+IF('Data Input - General'!$F$10="Yes",Calc_BAT!AL$81,0)+IF('Data Input - General'!$F$12="Yes",Calc_BAT!AL$75,0)</f>
        <v>0</v>
      </c>
      <c r="AM152" s="61">
        <f>AM$80+IF('Data Input - General'!$F$10="Yes",Calc_BAT!AM$81,0)+IF('Data Input - General'!$F$12="Yes",Calc_BAT!AM$75,0)</f>
        <v>0</v>
      </c>
      <c r="AN152" s="61">
        <f>AN$80+IF('Data Input - General'!$F$10="Yes",Calc_BAT!AN$81,0)+IF('Data Input - General'!$F$12="Yes",Calc_BAT!AN$75,0)</f>
        <v>0</v>
      </c>
      <c r="AO152" s="61">
        <f>AO$80+IF('Data Input - General'!$F$10="Yes",Calc_BAT!AO$81,0)+IF('Data Input - General'!$F$12="Yes",Calc_BAT!AO$75,0)</f>
        <v>0</v>
      </c>
      <c r="AP152" s="61">
        <f>AP$80+IF('Data Input - General'!$F$10="Yes",Calc_BAT!AP$81,0)+IF('Data Input - General'!$F$12="Yes",Calc_BAT!AP$75,0)</f>
        <v>0</v>
      </c>
      <c r="AQ152" s="61">
        <f>AQ$80+IF('Data Input - General'!$F$10="Yes",Calc_BAT!AQ$81,0)+IF('Data Input - General'!$F$12="Yes",Calc_BAT!AQ$75,0)</f>
        <v>0</v>
      </c>
      <c r="AR152" s="61">
        <f>AR$80+IF('Data Input - General'!$F$10="Yes",Calc_BAT!AR$81,0)+IF('Data Input - General'!$F$12="Yes",Calc_BAT!AR$75,0)</f>
        <v>0</v>
      </c>
      <c r="AS152" s="61">
        <f>AS$80+IF('Data Input - General'!$F$10="Yes",Calc_BAT!AS$81,0)+IF('Data Input - General'!$F$12="Yes",Calc_BAT!AS$75,0)</f>
        <v>0</v>
      </c>
      <c r="AT152" s="61">
        <f>AT$80+IF('Data Input - General'!$F$10="Yes",Calc_BAT!AT$81,0)+IF('Data Input - General'!$F$12="Yes",Calc_BAT!AT$75,0)</f>
        <v>0</v>
      </c>
      <c r="AU152" s="61">
        <f>AU$80+IF('Data Input - General'!$F$10="Yes",Calc_BAT!AU$81,0)+IF('Data Input - General'!$F$12="Yes",Calc_BAT!AU$75,0)</f>
        <v>0</v>
      </c>
      <c r="AV152" s="61">
        <f>AV$80+IF('Data Input - General'!$F$10="Yes",Calc_BAT!AV$81,0)+IF('Data Input - General'!$F$12="Yes",Calc_BAT!AV$75,0)</f>
        <v>0</v>
      </c>
      <c r="AW152" s="61">
        <f>AW$80+IF('Data Input - General'!$F$10="Yes",Calc_BAT!AW$81,0)+IF('Data Input - General'!$F$12="Yes",Calc_BAT!AW$75,0)</f>
        <v>0</v>
      </c>
      <c r="AX152" s="61">
        <f>AX$80+IF('Data Input - General'!$F$10="Yes",Calc_BAT!AX$81,0)+IF('Data Input - General'!$F$12="Yes",Calc_BAT!AX$75,0)</f>
        <v>0</v>
      </c>
      <c r="AY152" s="61">
        <f>AY$80+IF('Data Input - General'!$F$10="Yes",Calc_BAT!AY$81,0)+IF('Data Input - General'!$F$12="Yes",Calc_BAT!AY$75,0)</f>
        <v>0</v>
      </c>
      <c r="AZ152" s="61">
        <f>AZ$80+IF('Data Input - General'!$F$10="Yes",Calc_BAT!AZ$81,0)+IF('Data Input - General'!$F$12="Yes",Calc_BAT!AZ$75,0)</f>
        <v>0</v>
      </c>
      <c r="BA152" s="61">
        <f>BA$80+IF('Data Input - General'!$F$10="Yes",Calc_BAT!BA$81,0)+IF('Data Input - General'!$F$12="Yes",Calc_BAT!BA$75,0)</f>
        <v>0</v>
      </c>
      <c r="BB152" s="61">
        <f>BB$80+IF('Data Input - General'!$F$10="Yes",Calc_BAT!BB$81,0)+IF('Data Input - General'!$F$12="Yes",Calc_BAT!BB$75,0)</f>
        <v>0</v>
      </c>
      <c r="BC152" s="61">
        <f>BC$80+IF('Data Input - General'!$F$10="Yes",Calc_BAT!BC$81,0)+IF('Data Input - General'!$F$12="Yes",Calc_BAT!BC$75,0)</f>
        <v>0</v>
      </c>
      <c r="BD152" s="61">
        <f>BD$80+IF('Data Input - General'!$F$10="Yes",Calc_BAT!BD$81,0)+IF('Data Input - General'!$F$12="Yes",Calc_BAT!BD$75,0)</f>
        <v>0</v>
      </c>
      <c r="BE152" s="61">
        <f>BE$80+IF('Data Input - General'!$F$10="Yes",Calc_BAT!BE$81,0)+IF('Data Input - General'!$F$12="Yes",Calc_BAT!BE$75,0)</f>
        <v>0</v>
      </c>
      <c r="BF152" s="61">
        <f>BF$80+IF('Data Input - General'!$F$10="Yes",Calc_BAT!BF$81,0)+IF('Data Input - General'!$F$12="Yes",Calc_BAT!BF$75,0)</f>
        <v>0</v>
      </c>
      <c r="BG152" s="61">
        <f>BG$80+IF('Data Input - General'!$F$10="Yes",Calc_BAT!BG$81,0)+IF('Data Input - General'!$F$12="Yes",Calc_BAT!BG$75,0)</f>
        <v>0</v>
      </c>
      <c r="BH152" s="61">
        <f>BH$80+IF('Data Input - General'!$F$10="Yes",Calc_BAT!BH$81,0)+IF('Data Input - General'!$F$12="Yes",Calc_BAT!BH$75,0)</f>
        <v>0</v>
      </c>
      <c r="BI152" s="61">
        <f>BI$80+IF('Data Input - General'!$F$10="Yes",Calc_BAT!BI$81,0)+IF('Data Input - General'!$F$12="Yes",Calc_BAT!BI$75,0)</f>
        <v>0</v>
      </c>
      <c r="BJ152" s="61">
        <f>BJ$80+IF('Data Input - General'!$F$10="Yes",Calc_BAT!BJ$81,0)+IF('Data Input - General'!$F$12="Yes",Calc_BAT!BJ$75,0)</f>
        <v>0</v>
      </c>
      <c r="BK152" s="61">
        <f>BK$80+IF('Data Input - General'!$F$10="Yes",Calc_BAT!BK$81,0)+IF('Data Input - General'!$F$12="Yes",Calc_BAT!BK$75,0)</f>
        <v>0</v>
      </c>
      <c r="BL152" s="61">
        <f>BL$80+IF('Data Input - General'!$F$10="Yes",Calc_BAT!BL$81,0)+IF('Data Input - General'!$F$12="Yes",Calc_BAT!BL$75,0)</f>
        <v>0</v>
      </c>
      <c r="BM152" s="61">
        <f>BM$80+IF('Data Input - General'!$F$10="Yes",Calc_BAT!BM$81,0)+IF('Data Input - General'!$F$12="Yes",Calc_BAT!BM$75,0)</f>
        <v>0</v>
      </c>
      <c r="BN152" s="61">
        <f>BN$80+IF('Data Input - General'!$F$10="Yes",Calc_BAT!BN$81,0)+IF('Data Input - General'!$F$12="Yes",Calc_BAT!BN$75,0)</f>
        <v>0</v>
      </c>
      <c r="BO152" s="61">
        <f>BO$80+IF('Data Input - General'!$F$10="Yes",Calc_BAT!BO$81,0)+IF('Data Input - General'!$F$12="Yes",Calc_BAT!BO$75,0)</f>
        <v>0</v>
      </c>
      <c r="BP152" s="61">
        <f>BP$80+IF('Data Input - General'!$F$10="Yes",Calc_BAT!BP$81,0)+IF('Data Input - General'!$F$12="Yes",Calc_BAT!BP$75,0)</f>
        <v>0</v>
      </c>
      <c r="BQ152" s="61">
        <f>BQ$80+IF('Data Input - General'!$F$10="Yes",Calc_BAT!BQ$81,0)+IF('Data Input - General'!$F$12="Yes",Calc_BAT!BQ$75,0)</f>
        <v>0</v>
      </c>
      <c r="BR152" s="61">
        <f>BR$80+IF('Data Input - General'!$F$10="Yes",Calc_BAT!BR$81,0)+IF('Data Input - General'!$F$12="Yes",Calc_BAT!BR$75,0)</f>
        <v>0</v>
      </c>
      <c r="BS152" s="61">
        <f>BS$80+IF('Data Input - General'!$F$10="Yes",Calc_BAT!BS$81,0)+IF('Data Input - General'!$F$12="Yes",Calc_BAT!BS$75,0)</f>
        <v>0</v>
      </c>
      <c r="BT152" s="61">
        <f>BT$80+IF('Data Input - General'!$F$10="Yes",Calc_BAT!BT$81,0)+IF('Data Input - General'!$F$12="Yes",Calc_BAT!BT$75,0)</f>
        <v>0</v>
      </c>
      <c r="BU152" s="61">
        <f>BU$80+IF('Data Input - General'!$F$10="Yes",Calc_BAT!BU$81,0)+IF('Data Input - General'!$F$12="Yes",Calc_BAT!BU$75,0)</f>
        <v>0</v>
      </c>
      <c r="BV152" s="61">
        <f>BV$80+IF('Data Input - General'!$F$10="Yes",Calc_BAT!BV$81,0)+IF('Data Input - General'!$F$12="Yes",Calc_BAT!BV$75,0)</f>
        <v>0</v>
      </c>
      <c r="BW152" s="61">
        <f>BW$80+IF('Data Input - General'!$F$10="Yes",Calc_BAT!BW$81,0)+IF('Data Input - General'!$F$12="Yes",Calc_BAT!BW$75,0)</f>
        <v>0</v>
      </c>
      <c r="BX152" s="61">
        <f>BX$80+IF('Data Input - General'!$F$10="Yes",Calc_BAT!BX$81,0)+IF('Data Input - General'!$F$12="Yes",Calc_BAT!BX$75,0)</f>
        <v>0</v>
      </c>
      <c r="BY152" s="61">
        <f>BY$80+IF('Data Input - General'!$F$10="Yes",Calc_BAT!BY$81,0)+IF('Data Input - General'!$F$12="Yes",Calc_BAT!BY$75,0)</f>
        <v>0</v>
      </c>
      <c r="BZ152" s="61">
        <f>BZ$80+IF('Data Input - General'!$F$10="Yes",Calc_BAT!BZ$81,0)+IF('Data Input - General'!$F$12="Yes",Calc_BAT!BZ$75,0)</f>
        <v>0</v>
      </c>
      <c r="CA152" s="61">
        <f>CA$80+IF('Data Input - General'!$F$10="Yes",Calc_BAT!CA$81,0)+IF('Data Input - General'!$F$12="Yes",Calc_BAT!CA$75,0)</f>
        <v>0</v>
      </c>
      <c r="CB152" s="61">
        <f>CB$80+IF('Data Input - General'!$F$10="Yes",Calc_BAT!CB$81,0)+IF('Data Input - General'!$F$12="Yes",Calc_BAT!CB$75,0)</f>
        <v>0</v>
      </c>
      <c r="CC152" s="61">
        <f>CC$80+IF('Data Input - General'!$F$10="Yes",Calc_BAT!CC$81,0)+IF('Data Input - General'!$F$12="Yes",Calc_BAT!CC$75,0)</f>
        <v>0</v>
      </c>
      <c r="CD152" s="61">
        <f>CD$80+IF('Data Input - General'!$F$10="Yes",Calc_BAT!CD$81,0)+IF('Data Input - General'!$F$12="Yes",Calc_BAT!CD$75,0)</f>
        <v>0</v>
      </c>
      <c r="CE152" s="61">
        <f>CE$80+IF('Data Input - General'!$F$10="Yes",Calc_BAT!CE$81,0)+IF('Data Input - General'!$F$12="Yes",Calc_BAT!CE$75,0)</f>
        <v>0</v>
      </c>
      <c r="CF152" s="61">
        <f>CF$80+IF('Data Input - General'!$F$10="Yes",Calc_BAT!CF$81,0)+IF('Data Input - General'!$F$12="Yes",Calc_BAT!CF$75,0)</f>
        <v>0</v>
      </c>
      <c r="CG152" s="61">
        <f>CG$80+IF('Data Input - General'!$F$10="Yes",Calc_BAT!CG$81,0)+IF('Data Input - General'!$F$12="Yes",Calc_BAT!CG$75,0)</f>
        <v>0</v>
      </c>
      <c r="CH152" s="61">
        <f>CH$80+IF('Data Input - General'!$F$10="Yes",Calc_BAT!CH$81,0)+IF('Data Input - General'!$F$12="Yes",Calc_BAT!CH$75,0)</f>
        <v>0</v>
      </c>
      <c r="CI152" s="61">
        <f>CI$80+IF('Data Input - General'!$F$10="Yes",Calc_BAT!CI$81,0)+IF('Data Input - General'!$F$12="Yes",Calc_BAT!CI$75,0)</f>
        <v>0</v>
      </c>
      <c r="CJ152" s="61">
        <f>CJ$80+IF('Data Input - General'!$F$10="Yes",Calc_BAT!CJ$81,0)+IF('Data Input - General'!$F$12="Yes",Calc_BAT!CJ$75,0)</f>
        <v>0</v>
      </c>
      <c r="CK152" s="61">
        <f>CK$80+IF('Data Input - General'!$F$10="Yes",Calc_BAT!CK$81,0)+IF('Data Input - General'!$F$12="Yes",Calc_BAT!CK$75,0)</f>
        <v>0</v>
      </c>
      <c r="CL152" s="61">
        <f>CL$80+IF('Data Input - General'!$F$10="Yes",Calc_BAT!CL$81,0)+IF('Data Input - General'!$F$12="Yes",Calc_BAT!CL$75,0)</f>
        <v>0</v>
      </c>
      <c r="CM152" s="61">
        <f>CM$80+IF('Data Input - General'!$F$10="Yes",Calc_BAT!CM$81,0)+IF('Data Input - General'!$F$12="Yes",Calc_BAT!CM$75,0)</f>
        <v>0</v>
      </c>
      <c r="CN152" s="61">
        <f>CN$80+IF('Data Input - General'!$F$10="Yes",Calc_BAT!CN$81,0)+IF('Data Input - General'!$F$12="Yes",Calc_BAT!CN$75,0)</f>
        <v>0</v>
      </c>
      <c r="CO152" s="61">
        <f>CO$80+IF('Data Input - General'!$F$10="Yes",Calc_BAT!CO$81,0)+IF('Data Input - General'!$F$12="Yes",Calc_BAT!CO$75,0)</f>
        <v>0</v>
      </c>
      <c r="CP152" s="61">
        <f>CP$80+IF('Data Input - General'!$F$10="Yes",Calc_BAT!CP$81,0)+IF('Data Input - General'!$F$12="Yes",Calc_BAT!CP$75,0)</f>
        <v>0</v>
      </c>
      <c r="CQ152" s="61">
        <f>CQ$80+IF('Data Input - General'!$F$10="Yes",Calc_BAT!CQ$81,0)+IF('Data Input - General'!$F$12="Yes",Calc_BAT!CQ$75,0)</f>
        <v>0</v>
      </c>
      <c r="CR152" s="61">
        <f>CR$80+IF('Data Input - General'!$F$10="Yes",Calc_BAT!CR$81,0)+IF('Data Input - General'!$F$12="Yes",Calc_BAT!CR$75,0)</f>
        <v>0</v>
      </c>
      <c r="CS152" s="61">
        <f>CS$80+IF('Data Input - General'!$F$10="Yes",Calc_BAT!CS$81,0)+IF('Data Input - General'!$F$12="Yes",Calc_BAT!CS$75,0)</f>
        <v>0</v>
      </c>
      <c r="CT152" s="61">
        <f>CT$80+IF('Data Input - General'!$F$10="Yes",Calc_BAT!CT$81,0)+IF('Data Input - General'!$F$12="Yes",Calc_BAT!CT$75,0)</f>
        <v>0</v>
      </c>
      <c r="CU152" s="61">
        <f>CU$80+IF('Data Input - General'!$F$10="Yes",Calc_BAT!CU$81,0)+IF('Data Input - General'!$F$12="Yes",Calc_BAT!CU$75,0)</f>
        <v>0</v>
      </c>
      <c r="CV152" s="61">
        <f>CV$80+IF('Data Input - General'!$F$10="Yes",Calc_BAT!CV$81,0)+IF('Data Input - General'!$F$12="Yes",Calc_BAT!CV$75,0)</f>
        <v>0</v>
      </c>
      <c r="CW152" s="61">
        <f>CW$80+IF('Data Input - General'!$F$10="Yes",Calc_BAT!CW$81,0)+IF('Data Input - General'!$F$12="Yes",Calc_BAT!CW$75,0)</f>
        <v>0</v>
      </c>
      <c r="CX152" s="61">
        <f>CX$80+IF('Data Input - General'!$F$10="Yes",Calc_BAT!CX$81,0)+IF('Data Input - General'!$F$12="Yes",Calc_BAT!CX$75,0)</f>
        <v>0</v>
      </c>
      <c r="CY152" s="61">
        <f>CY$80+IF('Data Input - General'!$F$10="Yes",Calc_BAT!CY$81,0)+IF('Data Input - General'!$F$12="Yes",Calc_BAT!CY$75,0)</f>
        <v>0</v>
      </c>
      <c r="CZ152" s="391"/>
    </row>
    <row r="153" spans="2:104" x14ac:dyDescent="0.25">
      <c r="B153" s="393" t="s">
        <v>30</v>
      </c>
      <c r="C153" s="390" t="s">
        <v>121</v>
      </c>
      <c r="D153" s="61">
        <f>IF('Data Input - General'!$F$10="Yes",0,Calc_BAT!D$81)+IF('Data Input - General'!$F$12="Yes",0,Calc_BAT!D$75)</f>
        <v>0</v>
      </c>
      <c r="E153" s="61">
        <f>IF('Data Input - General'!$F$10="Yes",0,Calc_BAT!E$81)+IF('Data Input - General'!$F$12="Yes",0,Calc_BAT!E$75)</f>
        <v>0</v>
      </c>
      <c r="F153" s="61">
        <f>IF('Data Input - General'!$F$10="Yes",0,Calc_BAT!F$81)+IF('Data Input - General'!$F$12="Yes",0,Calc_BAT!F$75)</f>
        <v>0</v>
      </c>
      <c r="G153" s="61">
        <f>IF('Data Input - General'!$F$10="Yes",0,Calc_BAT!G$81)+IF('Data Input - General'!$F$12="Yes",0,Calc_BAT!G$75)</f>
        <v>0</v>
      </c>
      <c r="H153" s="61">
        <f>IF('Data Input - General'!$F$10="Yes",0,Calc_BAT!H$81)+IF('Data Input - General'!$F$12="Yes",0,Calc_BAT!H$75)</f>
        <v>0</v>
      </c>
      <c r="I153" s="61">
        <f>IF('Data Input - General'!$F$10="Yes",0,Calc_BAT!I$81)+IF('Data Input - General'!$F$12="Yes",0,Calc_BAT!I$75)</f>
        <v>0</v>
      </c>
      <c r="J153" s="61">
        <f>IF('Data Input - General'!$F$10="Yes",0,Calc_BAT!J$81)+IF('Data Input - General'!$F$12="Yes",0,Calc_BAT!J$75)</f>
        <v>0</v>
      </c>
      <c r="K153" s="61">
        <f>IF('Data Input - General'!$F$10="Yes",0,Calc_BAT!K$81)+IF('Data Input - General'!$F$12="Yes",0,Calc_BAT!K$75)</f>
        <v>0</v>
      </c>
      <c r="L153" s="61">
        <f>IF('Data Input - General'!$F$10="Yes",0,Calc_BAT!L$81)+IF('Data Input - General'!$F$12="Yes",0,Calc_BAT!L$75)</f>
        <v>0</v>
      </c>
      <c r="M153" s="61">
        <f>IF('Data Input - General'!$F$10="Yes",0,Calc_BAT!M$81)+IF('Data Input - General'!$F$12="Yes",0,Calc_BAT!M$75)</f>
        <v>0</v>
      </c>
      <c r="N153" s="61">
        <f>IF('Data Input - General'!$F$10="Yes",0,Calc_BAT!N$81)+IF('Data Input - General'!$F$12="Yes",0,Calc_BAT!N$75)</f>
        <v>0</v>
      </c>
      <c r="O153" s="61">
        <f>IF('Data Input - General'!$F$10="Yes",0,Calc_BAT!O$81)+IF('Data Input - General'!$F$12="Yes",0,Calc_BAT!O$75)</f>
        <v>0</v>
      </c>
      <c r="P153" s="61">
        <f>IF('Data Input - General'!$F$10="Yes",0,Calc_BAT!P$81)+IF('Data Input - General'!$F$12="Yes",0,Calc_BAT!P$75)</f>
        <v>0</v>
      </c>
      <c r="Q153" s="61">
        <f>IF('Data Input - General'!$F$10="Yes",0,Calc_BAT!Q$81)+IF('Data Input - General'!$F$12="Yes",0,Calc_BAT!Q$75)</f>
        <v>0</v>
      </c>
      <c r="R153" s="61">
        <f>IF('Data Input - General'!$F$10="Yes",0,Calc_BAT!R$81)+IF('Data Input - General'!$F$12="Yes",0,Calc_BAT!R$75)</f>
        <v>0</v>
      </c>
      <c r="S153" s="61">
        <f>IF('Data Input - General'!$F$10="Yes",0,Calc_BAT!S$81)+IF('Data Input - General'!$F$12="Yes",0,Calc_BAT!S$75)</f>
        <v>0</v>
      </c>
      <c r="T153" s="61">
        <f>IF('Data Input - General'!$F$10="Yes",0,Calc_BAT!T$81)+IF('Data Input - General'!$F$12="Yes",0,Calc_BAT!T$75)</f>
        <v>0</v>
      </c>
      <c r="U153" s="61">
        <f>IF('Data Input - General'!$F$10="Yes",0,Calc_BAT!U$81)+IF('Data Input - General'!$F$12="Yes",0,Calc_BAT!U$75)</f>
        <v>0</v>
      </c>
      <c r="V153" s="61">
        <f>IF('Data Input - General'!$F$10="Yes",0,Calc_BAT!V$81)+IF('Data Input - General'!$F$12="Yes",0,Calc_BAT!V$75)</f>
        <v>0</v>
      </c>
      <c r="W153" s="61">
        <f>IF('Data Input - General'!$F$10="Yes",0,Calc_BAT!W$81)+IF('Data Input - General'!$F$12="Yes",0,Calc_BAT!W$75)</f>
        <v>0</v>
      </c>
      <c r="X153" s="61">
        <f>IF('Data Input - General'!$F$10="Yes",0,Calc_BAT!X$81)+IF('Data Input - General'!$F$12="Yes",0,Calc_BAT!X$75)</f>
        <v>0</v>
      </c>
      <c r="Y153" s="61">
        <f>IF('Data Input - General'!$F$10="Yes",0,Calc_BAT!Y$81)+IF('Data Input - General'!$F$12="Yes",0,Calc_BAT!Y$75)</f>
        <v>0</v>
      </c>
      <c r="Z153" s="61">
        <f>IF('Data Input - General'!$F$10="Yes",0,Calc_BAT!Z$81)+IF('Data Input - General'!$F$12="Yes",0,Calc_BAT!Z$75)</f>
        <v>0</v>
      </c>
      <c r="AA153" s="61">
        <f>IF('Data Input - General'!$F$10="Yes",0,Calc_BAT!AA$81)+IF('Data Input - General'!$F$12="Yes",0,Calc_BAT!AA$75)</f>
        <v>0</v>
      </c>
      <c r="AB153" s="61">
        <f>IF('Data Input - General'!$F$10="Yes",0,Calc_BAT!AB$81)+IF('Data Input - General'!$F$12="Yes",0,Calc_BAT!AB$75)</f>
        <v>0</v>
      </c>
      <c r="AC153" s="61">
        <f>IF('Data Input - General'!$F$10="Yes",0,Calc_BAT!AC$81)+IF('Data Input - General'!$F$12="Yes",0,Calc_BAT!AC$75)</f>
        <v>0</v>
      </c>
      <c r="AD153" s="61">
        <f>IF('Data Input - General'!$F$10="Yes",0,Calc_BAT!AD$81)+IF('Data Input - General'!$F$12="Yes",0,Calc_BAT!AD$75)</f>
        <v>0</v>
      </c>
      <c r="AE153" s="61">
        <f>IF('Data Input - General'!$F$10="Yes",0,Calc_BAT!AE$81)+IF('Data Input - General'!$F$12="Yes",0,Calc_BAT!AE$75)</f>
        <v>0</v>
      </c>
      <c r="AF153" s="61">
        <f>IF('Data Input - General'!$F$10="Yes",0,Calc_BAT!AF$81)+IF('Data Input - General'!$F$12="Yes",0,Calc_BAT!AF$75)</f>
        <v>0</v>
      </c>
      <c r="AG153" s="61">
        <f>IF('Data Input - General'!$F$10="Yes",0,Calc_BAT!AG$81)+IF('Data Input - General'!$F$12="Yes",0,Calc_BAT!AG$75)</f>
        <v>0</v>
      </c>
      <c r="AH153" s="61">
        <f>IF('Data Input - General'!$F$10="Yes",0,Calc_BAT!AH$81)+IF('Data Input - General'!$F$12="Yes",0,Calc_BAT!AH$75)</f>
        <v>0</v>
      </c>
      <c r="AI153" s="61">
        <f>IF('Data Input - General'!$F$10="Yes",0,Calc_BAT!AI$81)+IF('Data Input - General'!$F$12="Yes",0,Calc_BAT!AI$75)</f>
        <v>0</v>
      </c>
      <c r="AJ153" s="61">
        <f>IF('Data Input - General'!$F$10="Yes",0,Calc_BAT!AJ$81)+IF('Data Input - General'!$F$12="Yes",0,Calc_BAT!AJ$75)</f>
        <v>0</v>
      </c>
      <c r="AK153" s="61">
        <f>IF('Data Input - General'!$F$10="Yes",0,Calc_BAT!AK$81)+IF('Data Input - General'!$F$12="Yes",0,Calc_BAT!AK$75)</f>
        <v>0</v>
      </c>
      <c r="AL153" s="61">
        <f>IF('Data Input - General'!$F$10="Yes",0,Calc_BAT!AL$81)+IF('Data Input - General'!$F$12="Yes",0,Calc_BAT!AL$75)</f>
        <v>0</v>
      </c>
      <c r="AM153" s="61">
        <f>IF('Data Input - General'!$F$10="Yes",0,Calc_BAT!AM$81)+IF('Data Input - General'!$F$12="Yes",0,Calc_BAT!AM$75)</f>
        <v>0</v>
      </c>
      <c r="AN153" s="61">
        <f>IF('Data Input - General'!$F$10="Yes",0,Calc_BAT!AN$81)+IF('Data Input - General'!$F$12="Yes",0,Calc_BAT!AN$75)</f>
        <v>0</v>
      </c>
      <c r="AO153" s="61">
        <f>IF('Data Input - General'!$F$10="Yes",0,Calc_BAT!AO$81)+IF('Data Input - General'!$F$12="Yes",0,Calc_BAT!AO$75)</f>
        <v>0</v>
      </c>
      <c r="AP153" s="61">
        <f>IF('Data Input - General'!$F$10="Yes",0,Calc_BAT!AP$81)+IF('Data Input - General'!$F$12="Yes",0,Calc_BAT!AP$75)</f>
        <v>0</v>
      </c>
      <c r="AQ153" s="61">
        <f>IF('Data Input - General'!$F$10="Yes",0,Calc_BAT!AQ$81)+IF('Data Input - General'!$F$12="Yes",0,Calc_BAT!AQ$75)</f>
        <v>0</v>
      </c>
      <c r="AR153" s="61">
        <f>IF('Data Input - General'!$F$10="Yes",0,Calc_BAT!AR$81)+IF('Data Input - General'!$F$12="Yes",0,Calc_BAT!AR$75)</f>
        <v>0</v>
      </c>
      <c r="AS153" s="61">
        <f>IF('Data Input - General'!$F$10="Yes",0,Calc_BAT!AS$81)+IF('Data Input - General'!$F$12="Yes",0,Calc_BAT!AS$75)</f>
        <v>0</v>
      </c>
      <c r="AT153" s="61">
        <f>IF('Data Input - General'!$F$10="Yes",0,Calc_BAT!AT$81)+IF('Data Input - General'!$F$12="Yes",0,Calc_BAT!AT$75)</f>
        <v>0</v>
      </c>
      <c r="AU153" s="61">
        <f>IF('Data Input - General'!$F$10="Yes",0,Calc_BAT!AU$81)+IF('Data Input - General'!$F$12="Yes",0,Calc_BAT!AU$75)</f>
        <v>0</v>
      </c>
      <c r="AV153" s="61">
        <f>IF('Data Input - General'!$F$10="Yes",0,Calc_BAT!AV$81)+IF('Data Input - General'!$F$12="Yes",0,Calc_BAT!AV$75)</f>
        <v>0</v>
      </c>
      <c r="AW153" s="61">
        <f>IF('Data Input - General'!$F$10="Yes",0,Calc_BAT!AW$81)+IF('Data Input - General'!$F$12="Yes",0,Calc_BAT!AW$75)</f>
        <v>0</v>
      </c>
      <c r="AX153" s="61">
        <f>IF('Data Input - General'!$F$10="Yes",0,Calc_BAT!AX$81)+IF('Data Input - General'!$F$12="Yes",0,Calc_BAT!AX$75)</f>
        <v>0</v>
      </c>
      <c r="AY153" s="61">
        <f>IF('Data Input - General'!$F$10="Yes",0,Calc_BAT!AY$81)+IF('Data Input - General'!$F$12="Yes",0,Calc_BAT!AY$75)</f>
        <v>0</v>
      </c>
      <c r="AZ153" s="61">
        <f>IF('Data Input - General'!$F$10="Yes",0,Calc_BAT!AZ$81)+IF('Data Input - General'!$F$12="Yes",0,Calc_BAT!AZ$75)</f>
        <v>0</v>
      </c>
      <c r="BA153" s="61">
        <f>IF('Data Input - General'!$F$10="Yes",0,Calc_BAT!BA$81)+IF('Data Input - General'!$F$12="Yes",0,Calc_BAT!BA$75)</f>
        <v>0</v>
      </c>
      <c r="BB153" s="61">
        <f>IF('Data Input - General'!$F$10="Yes",0,Calc_BAT!BB$81)+IF('Data Input - General'!$F$12="Yes",0,Calc_BAT!BB$75)</f>
        <v>0</v>
      </c>
      <c r="BC153" s="61">
        <f>IF('Data Input - General'!$F$10="Yes",0,Calc_BAT!BC$81)+IF('Data Input - General'!$F$12="Yes",0,Calc_BAT!BC$75)</f>
        <v>0</v>
      </c>
      <c r="BD153" s="61">
        <f>IF('Data Input - General'!$F$10="Yes",0,Calc_BAT!BD$81)+IF('Data Input - General'!$F$12="Yes",0,Calc_BAT!BD$75)</f>
        <v>0</v>
      </c>
      <c r="BE153" s="61">
        <f>IF('Data Input - General'!$F$10="Yes",0,Calc_BAT!BE$81)+IF('Data Input - General'!$F$12="Yes",0,Calc_BAT!BE$75)</f>
        <v>0</v>
      </c>
      <c r="BF153" s="61">
        <f>IF('Data Input - General'!$F$10="Yes",0,Calc_BAT!BF$81)+IF('Data Input - General'!$F$12="Yes",0,Calc_BAT!BF$75)</f>
        <v>0</v>
      </c>
      <c r="BG153" s="61">
        <f>IF('Data Input - General'!$F$10="Yes",0,Calc_BAT!BG$81)+IF('Data Input - General'!$F$12="Yes",0,Calc_BAT!BG$75)</f>
        <v>0</v>
      </c>
      <c r="BH153" s="61">
        <f>IF('Data Input - General'!$F$10="Yes",0,Calc_BAT!BH$81)+IF('Data Input - General'!$F$12="Yes",0,Calc_BAT!BH$75)</f>
        <v>0</v>
      </c>
      <c r="BI153" s="61">
        <f>IF('Data Input - General'!$F$10="Yes",0,Calc_BAT!BI$81)+IF('Data Input - General'!$F$12="Yes",0,Calc_BAT!BI$75)</f>
        <v>0</v>
      </c>
      <c r="BJ153" s="61">
        <f>IF('Data Input - General'!$F$10="Yes",0,Calc_BAT!BJ$81)+IF('Data Input - General'!$F$12="Yes",0,Calc_BAT!BJ$75)</f>
        <v>0</v>
      </c>
      <c r="BK153" s="61">
        <f>IF('Data Input - General'!$F$10="Yes",0,Calc_BAT!BK$81)+IF('Data Input - General'!$F$12="Yes",0,Calc_BAT!BK$75)</f>
        <v>0</v>
      </c>
      <c r="BL153" s="61">
        <f>IF('Data Input - General'!$F$10="Yes",0,Calc_BAT!BL$81)+IF('Data Input - General'!$F$12="Yes",0,Calc_BAT!BL$75)</f>
        <v>0</v>
      </c>
      <c r="BM153" s="61">
        <f>IF('Data Input - General'!$F$10="Yes",0,Calc_BAT!BM$81)+IF('Data Input - General'!$F$12="Yes",0,Calc_BAT!BM$75)</f>
        <v>0</v>
      </c>
      <c r="BN153" s="61">
        <f>IF('Data Input - General'!$F$10="Yes",0,Calc_BAT!BN$81)+IF('Data Input - General'!$F$12="Yes",0,Calc_BAT!BN$75)</f>
        <v>0</v>
      </c>
      <c r="BO153" s="61">
        <f>IF('Data Input - General'!$F$10="Yes",0,Calc_BAT!BO$81)+IF('Data Input - General'!$F$12="Yes",0,Calc_BAT!BO$75)</f>
        <v>0</v>
      </c>
      <c r="BP153" s="61">
        <f>IF('Data Input - General'!$F$10="Yes",0,Calc_BAT!BP$81)+IF('Data Input - General'!$F$12="Yes",0,Calc_BAT!BP$75)</f>
        <v>0</v>
      </c>
      <c r="BQ153" s="61">
        <f>IF('Data Input - General'!$F$10="Yes",0,Calc_BAT!BQ$81)+IF('Data Input - General'!$F$12="Yes",0,Calc_BAT!BQ$75)</f>
        <v>0</v>
      </c>
      <c r="BR153" s="61">
        <f>IF('Data Input - General'!$F$10="Yes",0,Calc_BAT!BR$81)+IF('Data Input - General'!$F$12="Yes",0,Calc_BAT!BR$75)</f>
        <v>0</v>
      </c>
      <c r="BS153" s="61">
        <f>IF('Data Input - General'!$F$10="Yes",0,Calc_BAT!BS$81)+IF('Data Input - General'!$F$12="Yes",0,Calc_BAT!BS$75)</f>
        <v>0</v>
      </c>
      <c r="BT153" s="61">
        <f>IF('Data Input - General'!$F$10="Yes",0,Calc_BAT!BT$81)+IF('Data Input - General'!$F$12="Yes",0,Calc_BAT!BT$75)</f>
        <v>0</v>
      </c>
      <c r="BU153" s="61">
        <f>IF('Data Input - General'!$F$10="Yes",0,Calc_BAT!BU$81)+IF('Data Input - General'!$F$12="Yes",0,Calc_BAT!BU$75)</f>
        <v>0</v>
      </c>
      <c r="BV153" s="61">
        <f>IF('Data Input - General'!$F$10="Yes",0,Calc_BAT!BV$81)+IF('Data Input - General'!$F$12="Yes",0,Calc_BAT!BV$75)</f>
        <v>0</v>
      </c>
      <c r="BW153" s="61">
        <f>IF('Data Input - General'!$F$10="Yes",0,Calc_BAT!BW$81)+IF('Data Input - General'!$F$12="Yes",0,Calc_BAT!BW$75)</f>
        <v>0</v>
      </c>
      <c r="BX153" s="61">
        <f>IF('Data Input - General'!$F$10="Yes",0,Calc_BAT!BX$81)+IF('Data Input - General'!$F$12="Yes",0,Calc_BAT!BX$75)</f>
        <v>0</v>
      </c>
      <c r="BY153" s="61">
        <f>IF('Data Input - General'!$F$10="Yes",0,Calc_BAT!BY$81)+IF('Data Input - General'!$F$12="Yes",0,Calc_BAT!BY$75)</f>
        <v>0</v>
      </c>
      <c r="BZ153" s="61">
        <f>IF('Data Input - General'!$F$10="Yes",0,Calc_BAT!BZ$81)+IF('Data Input - General'!$F$12="Yes",0,Calc_BAT!BZ$75)</f>
        <v>0</v>
      </c>
      <c r="CA153" s="61">
        <f>IF('Data Input - General'!$F$10="Yes",0,Calc_BAT!CA$81)+IF('Data Input - General'!$F$12="Yes",0,Calc_BAT!CA$75)</f>
        <v>0</v>
      </c>
      <c r="CB153" s="61">
        <f>IF('Data Input - General'!$F$10="Yes",0,Calc_BAT!CB$81)+IF('Data Input - General'!$F$12="Yes",0,Calc_BAT!CB$75)</f>
        <v>0</v>
      </c>
      <c r="CC153" s="61">
        <f>IF('Data Input - General'!$F$10="Yes",0,Calc_BAT!CC$81)+IF('Data Input - General'!$F$12="Yes",0,Calc_BAT!CC$75)</f>
        <v>0</v>
      </c>
      <c r="CD153" s="61">
        <f>IF('Data Input - General'!$F$10="Yes",0,Calc_BAT!CD$81)+IF('Data Input - General'!$F$12="Yes",0,Calc_BAT!CD$75)</f>
        <v>0</v>
      </c>
      <c r="CE153" s="61">
        <f>IF('Data Input - General'!$F$10="Yes",0,Calc_BAT!CE$81)+IF('Data Input - General'!$F$12="Yes",0,Calc_BAT!CE$75)</f>
        <v>0</v>
      </c>
      <c r="CF153" s="61">
        <f>IF('Data Input - General'!$F$10="Yes",0,Calc_BAT!CF$81)+IF('Data Input - General'!$F$12="Yes",0,Calc_BAT!CF$75)</f>
        <v>0</v>
      </c>
      <c r="CG153" s="61">
        <f>IF('Data Input - General'!$F$10="Yes",0,Calc_BAT!CG$81)+IF('Data Input - General'!$F$12="Yes",0,Calc_BAT!CG$75)</f>
        <v>0</v>
      </c>
      <c r="CH153" s="61">
        <f>IF('Data Input - General'!$F$10="Yes",0,Calc_BAT!CH$81)+IF('Data Input - General'!$F$12="Yes",0,Calc_BAT!CH$75)</f>
        <v>0</v>
      </c>
      <c r="CI153" s="61">
        <f>IF('Data Input - General'!$F$10="Yes",0,Calc_BAT!CI$81)+IF('Data Input - General'!$F$12="Yes",0,Calc_BAT!CI$75)</f>
        <v>0</v>
      </c>
      <c r="CJ153" s="61">
        <f>IF('Data Input - General'!$F$10="Yes",0,Calc_BAT!CJ$81)+IF('Data Input - General'!$F$12="Yes",0,Calc_BAT!CJ$75)</f>
        <v>0</v>
      </c>
      <c r="CK153" s="61">
        <f>IF('Data Input - General'!$F$10="Yes",0,Calc_BAT!CK$81)+IF('Data Input - General'!$F$12="Yes",0,Calc_BAT!CK$75)</f>
        <v>0</v>
      </c>
      <c r="CL153" s="61">
        <f>IF('Data Input - General'!$F$10="Yes",0,Calc_BAT!CL$81)+IF('Data Input - General'!$F$12="Yes",0,Calc_BAT!CL$75)</f>
        <v>0</v>
      </c>
      <c r="CM153" s="61">
        <f>IF('Data Input - General'!$F$10="Yes",0,Calc_BAT!CM$81)+IF('Data Input - General'!$F$12="Yes",0,Calc_BAT!CM$75)</f>
        <v>0</v>
      </c>
      <c r="CN153" s="61">
        <f>IF('Data Input - General'!$F$10="Yes",0,Calc_BAT!CN$81)+IF('Data Input - General'!$F$12="Yes",0,Calc_BAT!CN$75)</f>
        <v>0</v>
      </c>
      <c r="CO153" s="61">
        <f>IF('Data Input - General'!$F$10="Yes",0,Calc_BAT!CO$81)+IF('Data Input - General'!$F$12="Yes",0,Calc_BAT!CO$75)</f>
        <v>0</v>
      </c>
      <c r="CP153" s="61">
        <f>IF('Data Input - General'!$F$10="Yes",0,Calc_BAT!CP$81)+IF('Data Input - General'!$F$12="Yes",0,Calc_BAT!CP$75)</f>
        <v>0</v>
      </c>
      <c r="CQ153" s="61">
        <f>IF('Data Input - General'!$F$10="Yes",0,Calc_BAT!CQ$81)+IF('Data Input - General'!$F$12="Yes",0,Calc_BAT!CQ$75)</f>
        <v>0</v>
      </c>
      <c r="CR153" s="61">
        <f>IF('Data Input - General'!$F$10="Yes",0,Calc_BAT!CR$81)+IF('Data Input - General'!$F$12="Yes",0,Calc_BAT!CR$75)</f>
        <v>0</v>
      </c>
      <c r="CS153" s="61">
        <f>IF('Data Input - General'!$F$10="Yes",0,Calc_BAT!CS$81)+IF('Data Input - General'!$F$12="Yes",0,Calc_BAT!CS$75)</f>
        <v>0</v>
      </c>
      <c r="CT153" s="61">
        <f>IF('Data Input - General'!$F$10="Yes",0,Calc_BAT!CT$81)+IF('Data Input - General'!$F$12="Yes",0,Calc_BAT!CT$75)</f>
        <v>0</v>
      </c>
      <c r="CU153" s="61">
        <f>IF('Data Input - General'!$F$10="Yes",0,Calc_BAT!CU$81)+IF('Data Input - General'!$F$12="Yes",0,Calc_BAT!CU$75)</f>
        <v>0</v>
      </c>
      <c r="CV153" s="61">
        <f>IF('Data Input - General'!$F$10="Yes",0,Calc_BAT!CV$81)+IF('Data Input - General'!$F$12="Yes",0,Calc_BAT!CV$75)</f>
        <v>0</v>
      </c>
      <c r="CW153" s="61">
        <f>IF('Data Input - General'!$F$10="Yes",0,Calc_BAT!CW$81)+IF('Data Input - General'!$F$12="Yes",0,Calc_BAT!CW$75)</f>
        <v>0</v>
      </c>
      <c r="CX153" s="61">
        <f>IF('Data Input - General'!$F$10="Yes",0,Calc_BAT!CX$81)+IF('Data Input - General'!$F$12="Yes",0,Calc_BAT!CX$75)</f>
        <v>0</v>
      </c>
      <c r="CY153" s="61">
        <f>IF('Data Input - General'!$F$10="Yes",0,Calc_BAT!CY$81)+IF('Data Input - General'!$F$12="Yes",0,Calc_BAT!CY$75)</f>
        <v>0</v>
      </c>
      <c r="CZ153" s="391"/>
    </row>
    <row r="154" spans="2:104" x14ac:dyDescent="0.25">
      <c r="B154" s="393" t="s">
        <v>177</v>
      </c>
      <c r="C154" s="9" t="s">
        <v>1117</v>
      </c>
      <c r="D154" s="61">
        <f>IFERROR(INDEX('Carbon Prices'!$D$10:$CH$15,3,MATCH(Calc_BAT!D$6,'Carbon Prices'!$D$9:$CH$9,0))/1000,0)</f>
        <v>0</v>
      </c>
      <c r="E154" s="61">
        <f>IFERROR(INDEX('Carbon Prices'!$D$10:$CH$15,3,MATCH(Calc_BAT!E$6,'Carbon Prices'!$D$9:$CH$9,0))/1000,0)</f>
        <v>0</v>
      </c>
      <c r="F154" s="61">
        <f>IFERROR(INDEX('Carbon Prices'!$D$10:$CH$15,3,MATCH(Calc_BAT!F$6,'Carbon Prices'!$D$9:$CH$9,0))/1000,0)</f>
        <v>0</v>
      </c>
      <c r="G154" s="61">
        <f>IFERROR(INDEX('Carbon Prices'!$D$10:$CH$15,3,MATCH(Calc_BAT!G$6,'Carbon Prices'!$D$9:$CH$9,0))/1000,0)</f>
        <v>0</v>
      </c>
      <c r="H154" s="61">
        <f>IFERROR(INDEX('Carbon Prices'!$D$10:$CH$15,3,MATCH(Calc_BAT!H$6,'Carbon Prices'!$D$9:$CH$9,0))/1000,0)</f>
        <v>0</v>
      </c>
      <c r="I154" s="61">
        <f>IFERROR(INDEX('Carbon Prices'!$D$10:$CH$15,3,MATCH(Calc_BAT!I$6,'Carbon Prices'!$D$9:$CH$9,0))/1000,0)</f>
        <v>0</v>
      </c>
      <c r="J154" s="61">
        <f>IFERROR(INDEX('Carbon Prices'!$D$10:$CH$15,3,MATCH(Calc_BAT!J$6,'Carbon Prices'!$D$9:$CH$9,0))/1000,0)</f>
        <v>0</v>
      </c>
      <c r="K154" s="61">
        <f>IFERROR(INDEX('Carbon Prices'!$D$10:$CH$15,3,MATCH(Calc_BAT!K$6,'Carbon Prices'!$D$9:$CH$9,0))/1000,0)</f>
        <v>0</v>
      </c>
      <c r="L154" s="61">
        <f>IFERROR(INDEX('Carbon Prices'!$D$10:$CH$15,3,MATCH(Calc_BAT!L$6,'Carbon Prices'!$D$9:$CH$9,0))/1000,0)</f>
        <v>0</v>
      </c>
      <c r="M154" s="61">
        <f>IFERROR(INDEX('Carbon Prices'!$D$10:$CH$15,3,MATCH(Calc_BAT!M$6,'Carbon Prices'!$D$9:$CH$9,0))/1000,0)</f>
        <v>0</v>
      </c>
      <c r="N154" s="61">
        <f>IFERROR(INDEX('Carbon Prices'!$D$10:$CH$15,3,MATCH(Calc_BAT!N$6,'Carbon Prices'!$D$9:$CH$9,0))/1000,0)</f>
        <v>0</v>
      </c>
      <c r="O154" s="61">
        <f>IFERROR(INDEX('Carbon Prices'!$D$10:$CH$15,3,MATCH(Calc_BAT!O$6,'Carbon Prices'!$D$9:$CH$9,0))/1000,0)</f>
        <v>0</v>
      </c>
      <c r="P154" s="61">
        <f>IFERROR(INDEX('Carbon Prices'!$D$10:$CH$15,3,MATCH(Calc_BAT!P$6,'Carbon Prices'!$D$9:$CH$9,0))/1000,0)</f>
        <v>0</v>
      </c>
      <c r="Q154" s="61">
        <f>IFERROR(INDEX('Carbon Prices'!$D$10:$CH$15,3,MATCH(Calc_BAT!Q$6,'Carbon Prices'!$D$9:$CH$9,0))/1000,0)</f>
        <v>0</v>
      </c>
      <c r="R154" s="61">
        <f>IFERROR(INDEX('Carbon Prices'!$D$10:$CH$15,3,MATCH(Calc_BAT!R$6,'Carbon Prices'!$D$9:$CH$9,0))/1000,0)</f>
        <v>0</v>
      </c>
      <c r="S154" s="61">
        <f>IFERROR(INDEX('Carbon Prices'!$D$10:$CH$15,3,MATCH(Calc_BAT!S$6,'Carbon Prices'!$D$9:$CH$9,0))/1000,0)</f>
        <v>0</v>
      </c>
      <c r="T154" s="61">
        <f>IFERROR(INDEX('Carbon Prices'!$D$10:$CH$15,3,MATCH(Calc_BAT!T$6,'Carbon Prices'!$D$9:$CH$9,0))/1000,0)</f>
        <v>0</v>
      </c>
      <c r="U154" s="61">
        <f>IFERROR(INDEX('Carbon Prices'!$D$10:$CH$15,3,MATCH(Calc_BAT!U$6,'Carbon Prices'!$D$9:$CH$9,0))/1000,0)</f>
        <v>0</v>
      </c>
      <c r="V154" s="61">
        <f>IFERROR(INDEX('Carbon Prices'!$D$10:$CH$15,3,MATCH(Calc_BAT!V$6,'Carbon Prices'!$D$9:$CH$9,0))/1000,0)</f>
        <v>0</v>
      </c>
      <c r="W154" s="61">
        <f>IFERROR(INDEX('Carbon Prices'!$D$10:$CH$15,3,MATCH(Calc_BAT!W$6,'Carbon Prices'!$D$9:$CH$9,0))/1000,0)</f>
        <v>0</v>
      </c>
      <c r="X154" s="61">
        <f>IFERROR(INDEX('Carbon Prices'!$D$10:$CH$15,3,MATCH(Calc_BAT!X$6,'Carbon Prices'!$D$9:$CH$9,0))/1000,0)</f>
        <v>0</v>
      </c>
      <c r="Y154" s="61">
        <f>IFERROR(INDEX('Carbon Prices'!$D$10:$CH$15,3,MATCH(Calc_BAT!Y$6,'Carbon Prices'!$D$9:$CH$9,0))/1000,0)</f>
        <v>0</v>
      </c>
      <c r="Z154" s="61">
        <f>IFERROR(INDEX('Carbon Prices'!$D$10:$CH$15,3,MATCH(Calc_BAT!Z$6,'Carbon Prices'!$D$9:$CH$9,0))/1000,0)</f>
        <v>0</v>
      </c>
      <c r="AA154" s="61">
        <f>IFERROR(INDEX('Carbon Prices'!$D$10:$CH$15,3,MATCH(Calc_BAT!AA$6,'Carbon Prices'!$D$9:$CH$9,0))/1000,0)</f>
        <v>0</v>
      </c>
      <c r="AB154" s="61">
        <f>IFERROR(INDEX('Carbon Prices'!$D$10:$CH$15,3,MATCH(Calc_BAT!AB$6,'Carbon Prices'!$D$9:$CH$9,0))/1000,0)</f>
        <v>0</v>
      </c>
      <c r="AC154" s="61">
        <f>IFERROR(INDEX('Carbon Prices'!$D$10:$CH$15,3,MATCH(Calc_BAT!AC$6,'Carbon Prices'!$D$9:$CH$9,0))/1000,0)</f>
        <v>0</v>
      </c>
      <c r="AD154" s="61">
        <f>IFERROR(INDEX('Carbon Prices'!$D$10:$CH$15,3,MATCH(Calc_BAT!AD$6,'Carbon Prices'!$D$9:$CH$9,0))/1000,0)</f>
        <v>0</v>
      </c>
      <c r="AE154" s="61">
        <f>IFERROR(INDEX('Carbon Prices'!$D$10:$CH$15,3,MATCH(Calc_BAT!AE$6,'Carbon Prices'!$D$9:$CH$9,0))/1000,0)</f>
        <v>0</v>
      </c>
      <c r="AF154" s="61">
        <f>IFERROR(INDEX('Carbon Prices'!$D$10:$CH$15,3,MATCH(Calc_BAT!AF$6,'Carbon Prices'!$D$9:$CH$9,0))/1000,0)</f>
        <v>0</v>
      </c>
      <c r="AG154" s="61">
        <f>IFERROR(INDEX('Carbon Prices'!$D$10:$CH$15,3,MATCH(Calc_BAT!AG$6,'Carbon Prices'!$D$9:$CH$9,0))/1000,0)</f>
        <v>0</v>
      </c>
      <c r="AH154" s="61">
        <f>IFERROR(INDEX('Carbon Prices'!$D$10:$CH$15,3,MATCH(Calc_BAT!AH$6,'Carbon Prices'!$D$9:$CH$9,0))/1000,0)</f>
        <v>0</v>
      </c>
      <c r="AI154" s="61">
        <f>IFERROR(INDEX('Carbon Prices'!$D$10:$CH$15,3,MATCH(Calc_BAT!AI$6,'Carbon Prices'!$D$9:$CH$9,0))/1000,0)</f>
        <v>0</v>
      </c>
      <c r="AJ154" s="61">
        <f>IFERROR(INDEX('Carbon Prices'!$D$10:$CH$15,3,MATCH(Calc_BAT!AJ$6,'Carbon Prices'!$D$9:$CH$9,0))/1000,0)</f>
        <v>0</v>
      </c>
      <c r="AK154" s="61">
        <f>IFERROR(INDEX('Carbon Prices'!$D$10:$CH$15,3,MATCH(Calc_BAT!AK$6,'Carbon Prices'!$D$9:$CH$9,0))/1000,0)</f>
        <v>0</v>
      </c>
      <c r="AL154" s="61">
        <f>IFERROR(INDEX('Carbon Prices'!$D$10:$CH$15,3,MATCH(Calc_BAT!AL$6,'Carbon Prices'!$D$9:$CH$9,0))/1000,0)</f>
        <v>0</v>
      </c>
      <c r="AM154" s="61">
        <f>IFERROR(INDEX('Carbon Prices'!$D$10:$CH$15,3,MATCH(Calc_BAT!AM$6,'Carbon Prices'!$D$9:$CH$9,0))/1000,0)</f>
        <v>0</v>
      </c>
      <c r="AN154" s="61">
        <f>IFERROR(INDEX('Carbon Prices'!$D$10:$CH$15,3,MATCH(Calc_BAT!AN$6,'Carbon Prices'!$D$9:$CH$9,0))/1000,0)</f>
        <v>0</v>
      </c>
      <c r="AO154" s="61">
        <f>IFERROR(INDEX('Carbon Prices'!$D$10:$CH$15,3,MATCH(Calc_BAT!AO$6,'Carbon Prices'!$D$9:$CH$9,0))/1000,0)</f>
        <v>0</v>
      </c>
      <c r="AP154" s="61">
        <f>IFERROR(INDEX('Carbon Prices'!$D$10:$CH$15,3,MATCH(Calc_BAT!AP$6,'Carbon Prices'!$D$9:$CH$9,0))/1000,0)</f>
        <v>0</v>
      </c>
      <c r="AQ154" s="61">
        <f>IFERROR(INDEX('Carbon Prices'!$D$10:$CH$15,3,MATCH(Calc_BAT!AQ$6,'Carbon Prices'!$D$9:$CH$9,0))/1000,0)</f>
        <v>0</v>
      </c>
      <c r="AR154" s="61">
        <f>IFERROR(INDEX('Carbon Prices'!$D$10:$CH$15,3,MATCH(Calc_BAT!AR$6,'Carbon Prices'!$D$9:$CH$9,0))/1000,0)</f>
        <v>0</v>
      </c>
      <c r="AS154" s="61">
        <f>IFERROR(INDEX('Carbon Prices'!$D$10:$CH$15,3,MATCH(Calc_BAT!AS$6,'Carbon Prices'!$D$9:$CH$9,0))/1000,0)</f>
        <v>0</v>
      </c>
      <c r="AT154" s="61">
        <f>IFERROR(INDEX('Carbon Prices'!$D$10:$CH$15,3,MATCH(Calc_BAT!AT$6,'Carbon Prices'!$D$9:$CH$9,0))/1000,0)</f>
        <v>0</v>
      </c>
      <c r="AU154" s="61">
        <f>IFERROR(INDEX('Carbon Prices'!$D$10:$CH$15,3,MATCH(Calc_BAT!AU$6,'Carbon Prices'!$D$9:$CH$9,0))/1000,0)</f>
        <v>0</v>
      </c>
      <c r="AV154" s="61">
        <f>IFERROR(INDEX('Carbon Prices'!$D$10:$CH$15,3,MATCH(Calc_BAT!AV$6,'Carbon Prices'!$D$9:$CH$9,0))/1000,0)</f>
        <v>0</v>
      </c>
      <c r="AW154" s="61">
        <f>IFERROR(INDEX('Carbon Prices'!$D$10:$CH$15,3,MATCH(Calc_BAT!AW$6,'Carbon Prices'!$D$9:$CH$9,0))/1000,0)</f>
        <v>0</v>
      </c>
      <c r="AX154" s="61">
        <f>IFERROR(INDEX('Carbon Prices'!$D$10:$CH$15,3,MATCH(Calc_BAT!AX$6,'Carbon Prices'!$D$9:$CH$9,0))/1000,0)</f>
        <v>0</v>
      </c>
      <c r="AY154" s="61">
        <f>IFERROR(INDEX('Carbon Prices'!$D$10:$CH$15,3,MATCH(Calc_BAT!AY$6,'Carbon Prices'!$D$9:$CH$9,0))/1000,0)</f>
        <v>0</v>
      </c>
      <c r="AZ154" s="61">
        <f>IFERROR(INDEX('Carbon Prices'!$D$10:$CH$15,3,MATCH(Calc_BAT!AZ$6,'Carbon Prices'!$D$9:$CH$9,0))/1000,0)</f>
        <v>0</v>
      </c>
      <c r="BA154" s="61">
        <f>IFERROR(INDEX('Carbon Prices'!$D$10:$CH$15,3,MATCH(Calc_BAT!BA$6,'Carbon Prices'!$D$9:$CH$9,0))/1000,0)</f>
        <v>0</v>
      </c>
      <c r="BB154" s="61">
        <f>IFERROR(INDEX('Carbon Prices'!$D$10:$CH$15,3,MATCH(Calc_BAT!BB$6,'Carbon Prices'!$D$9:$CH$9,0))/1000,0)</f>
        <v>0</v>
      </c>
      <c r="BC154" s="61">
        <f>IFERROR(INDEX('Carbon Prices'!$D$10:$CH$15,3,MATCH(Calc_BAT!BC$6,'Carbon Prices'!$D$9:$CH$9,0))/1000,0)</f>
        <v>0</v>
      </c>
      <c r="BD154" s="61">
        <f>IFERROR(INDEX('Carbon Prices'!$D$10:$CH$15,3,MATCH(Calc_BAT!BD$6,'Carbon Prices'!$D$9:$CH$9,0))/1000,0)</f>
        <v>0</v>
      </c>
      <c r="BE154" s="61">
        <f>IFERROR(INDEX('Carbon Prices'!$D$10:$CH$15,3,MATCH(Calc_BAT!BE$6,'Carbon Prices'!$D$9:$CH$9,0))/1000,0)</f>
        <v>0</v>
      </c>
      <c r="BF154" s="61">
        <f>IFERROR(INDEX('Carbon Prices'!$D$10:$CH$15,3,MATCH(Calc_BAT!BF$6,'Carbon Prices'!$D$9:$CH$9,0))/1000,0)</f>
        <v>0</v>
      </c>
      <c r="BG154" s="61">
        <f>IFERROR(INDEX('Carbon Prices'!$D$10:$CH$15,3,MATCH(Calc_BAT!BG$6,'Carbon Prices'!$D$9:$CH$9,0))/1000,0)</f>
        <v>0</v>
      </c>
      <c r="BH154" s="61">
        <f>IFERROR(INDEX('Carbon Prices'!$D$10:$CH$15,3,MATCH(Calc_BAT!BH$6,'Carbon Prices'!$D$9:$CH$9,0))/1000,0)</f>
        <v>0</v>
      </c>
      <c r="BI154" s="61">
        <f>IFERROR(INDEX('Carbon Prices'!$D$10:$CH$15,3,MATCH(Calc_BAT!BI$6,'Carbon Prices'!$D$9:$CH$9,0))/1000,0)</f>
        <v>0</v>
      </c>
      <c r="BJ154" s="61">
        <f>IFERROR(INDEX('Carbon Prices'!$D$10:$CH$15,3,MATCH(Calc_BAT!BJ$6,'Carbon Prices'!$D$9:$CH$9,0))/1000,0)</f>
        <v>0</v>
      </c>
      <c r="BK154" s="61">
        <f>IFERROR(INDEX('Carbon Prices'!$D$10:$CH$15,3,MATCH(Calc_BAT!BK$6,'Carbon Prices'!$D$9:$CH$9,0))/1000,0)</f>
        <v>0</v>
      </c>
      <c r="BL154" s="61">
        <f>IFERROR(INDEX('Carbon Prices'!$D$10:$CH$15,3,MATCH(Calc_BAT!BL$6,'Carbon Prices'!$D$9:$CH$9,0))/1000,0)</f>
        <v>0</v>
      </c>
      <c r="BM154" s="61">
        <f>IFERROR(INDEX('Carbon Prices'!$D$10:$CH$15,3,MATCH(Calc_BAT!BM$6,'Carbon Prices'!$D$9:$CH$9,0))/1000,0)</f>
        <v>0</v>
      </c>
      <c r="BN154" s="61">
        <f>IFERROR(INDEX('Carbon Prices'!$D$10:$CH$15,3,MATCH(Calc_BAT!BN$6,'Carbon Prices'!$D$9:$CH$9,0))/1000,0)</f>
        <v>0</v>
      </c>
      <c r="BO154" s="61">
        <f>IFERROR(INDEX('Carbon Prices'!$D$10:$CH$15,3,MATCH(Calc_BAT!BO$6,'Carbon Prices'!$D$9:$CH$9,0))/1000,0)</f>
        <v>0</v>
      </c>
      <c r="BP154" s="61">
        <f>IFERROR(INDEX('Carbon Prices'!$D$10:$CH$15,3,MATCH(Calc_BAT!BP$6,'Carbon Prices'!$D$9:$CH$9,0))/1000,0)</f>
        <v>0</v>
      </c>
      <c r="BQ154" s="61">
        <f>IFERROR(INDEX('Carbon Prices'!$D$10:$CH$15,3,MATCH(Calc_BAT!BQ$6,'Carbon Prices'!$D$9:$CH$9,0))/1000,0)</f>
        <v>0</v>
      </c>
      <c r="BR154" s="61">
        <f>IFERROR(INDEX('Carbon Prices'!$D$10:$CH$15,3,MATCH(Calc_BAT!BR$6,'Carbon Prices'!$D$9:$CH$9,0))/1000,0)</f>
        <v>0</v>
      </c>
      <c r="BS154" s="61">
        <f>IFERROR(INDEX('Carbon Prices'!$D$10:$CH$15,3,MATCH(Calc_BAT!BS$6,'Carbon Prices'!$D$9:$CH$9,0))/1000,0)</f>
        <v>0</v>
      </c>
      <c r="BT154" s="61">
        <f>IFERROR(INDEX('Carbon Prices'!$D$10:$CH$15,3,MATCH(Calc_BAT!BT$6,'Carbon Prices'!$D$9:$CH$9,0))/1000,0)</f>
        <v>0</v>
      </c>
      <c r="BU154" s="61">
        <f>IFERROR(INDEX('Carbon Prices'!$D$10:$CH$15,3,MATCH(Calc_BAT!BU$6,'Carbon Prices'!$D$9:$CH$9,0))/1000,0)</f>
        <v>0</v>
      </c>
      <c r="BV154" s="61">
        <f>IFERROR(INDEX('Carbon Prices'!$D$10:$CH$15,3,MATCH(Calc_BAT!BV$6,'Carbon Prices'!$D$9:$CH$9,0))/1000,0)</f>
        <v>0</v>
      </c>
      <c r="BW154" s="61">
        <f>IFERROR(INDEX('Carbon Prices'!$D$10:$CH$15,3,MATCH(Calc_BAT!BW$6,'Carbon Prices'!$D$9:$CH$9,0))/1000,0)</f>
        <v>0</v>
      </c>
      <c r="BX154" s="61">
        <f>IFERROR(INDEX('Carbon Prices'!$D$10:$CH$15,3,MATCH(Calc_BAT!BX$6,'Carbon Prices'!$D$9:$CH$9,0))/1000,0)</f>
        <v>0</v>
      </c>
      <c r="BY154" s="61">
        <f>IFERROR(INDEX('Carbon Prices'!$D$10:$CH$15,3,MATCH(Calc_BAT!BY$6,'Carbon Prices'!$D$9:$CH$9,0))/1000,0)</f>
        <v>0</v>
      </c>
      <c r="BZ154" s="61">
        <f>IFERROR(INDEX('Carbon Prices'!$D$10:$CH$15,3,MATCH(Calc_BAT!BZ$6,'Carbon Prices'!$D$9:$CH$9,0))/1000,0)</f>
        <v>0</v>
      </c>
      <c r="CA154" s="61">
        <f>IFERROR(INDEX('Carbon Prices'!$D$10:$CH$15,3,MATCH(Calc_BAT!CA$6,'Carbon Prices'!$D$9:$CH$9,0))/1000,0)</f>
        <v>0</v>
      </c>
      <c r="CB154" s="61">
        <f>IFERROR(INDEX('Carbon Prices'!$D$10:$CH$15,3,MATCH(Calc_BAT!CB$6,'Carbon Prices'!$D$9:$CH$9,0))/1000,0)</f>
        <v>0</v>
      </c>
      <c r="CC154" s="61">
        <f>IFERROR(INDEX('Carbon Prices'!$D$10:$CH$15,3,MATCH(Calc_BAT!CC$6,'Carbon Prices'!$D$9:$CH$9,0))/1000,0)</f>
        <v>0</v>
      </c>
      <c r="CD154" s="61">
        <f>IFERROR(INDEX('Carbon Prices'!$D$10:$CH$15,3,MATCH(Calc_BAT!CD$6,'Carbon Prices'!$D$9:$CH$9,0))/1000,0)</f>
        <v>0</v>
      </c>
      <c r="CE154" s="61">
        <f>IFERROR(INDEX('Carbon Prices'!$D$10:$CH$15,3,MATCH(Calc_BAT!CE$6,'Carbon Prices'!$D$9:$CH$9,0))/1000,0)</f>
        <v>0</v>
      </c>
      <c r="CF154" s="61">
        <f>IFERROR(INDEX('Carbon Prices'!$D$10:$CH$15,3,MATCH(Calc_BAT!CF$6,'Carbon Prices'!$D$9:$CH$9,0))/1000,0)</f>
        <v>0</v>
      </c>
      <c r="CG154" s="61">
        <f>IFERROR(INDEX('Carbon Prices'!$D$10:$CH$15,3,MATCH(Calc_BAT!CG$6,'Carbon Prices'!$D$9:$CH$9,0))/1000,0)</f>
        <v>0</v>
      </c>
      <c r="CH154" s="61">
        <f>IFERROR(INDEX('Carbon Prices'!$D$10:$CH$15,3,MATCH(Calc_BAT!CH$6,'Carbon Prices'!$D$9:$CH$9,0))/1000,0)</f>
        <v>0</v>
      </c>
      <c r="CI154" s="61">
        <f>IFERROR(INDEX('Carbon Prices'!$D$10:$CH$15,3,MATCH(Calc_BAT!CI$6,'Carbon Prices'!$D$9:$CH$9,0))/1000,0)</f>
        <v>0</v>
      </c>
      <c r="CJ154" s="61">
        <f>IFERROR(INDEX('Carbon Prices'!$D$10:$CH$15,3,MATCH(Calc_BAT!CJ$6,'Carbon Prices'!$D$9:$CH$9,0))/1000,0)</f>
        <v>0</v>
      </c>
      <c r="CK154" s="61">
        <f>IFERROR(INDEX('Carbon Prices'!$D$10:$CH$15,3,MATCH(Calc_BAT!CK$6,'Carbon Prices'!$D$9:$CH$9,0))/1000,0)</f>
        <v>0</v>
      </c>
      <c r="CL154" s="61">
        <f>IFERROR(INDEX('Carbon Prices'!$D$10:$CH$15,3,MATCH(Calc_BAT!CL$6,'Carbon Prices'!$D$9:$CH$9,0))/1000,0)</f>
        <v>0</v>
      </c>
      <c r="CM154" s="61">
        <f>IFERROR(INDEX('Carbon Prices'!$D$10:$CH$15,3,MATCH(Calc_BAT!CM$6,'Carbon Prices'!$D$9:$CH$9,0))/1000,0)</f>
        <v>0</v>
      </c>
      <c r="CN154" s="61">
        <f>IFERROR(INDEX('Carbon Prices'!$D$10:$CH$15,3,MATCH(Calc_BAT!CN$6,'Carbon Prices'!$D$9:$CH$9,0))/1000,0)</f>
        <v>0</v>
      </c>
      <c r="CO154" s="61">
        <f>IFERROR(INDEX('Carbon Prices'!$D$10:$CH$15,3,MATCH(Calc_BAT!CO$6,'Carbon Prices'!$D$9:$CH$9,0))/1000,0)</f>
        <v>0</v>
      </c>
      <c r="CP154" s="61">
        <f>IFERROR(INDEX('Carbon Prices'!$D$10:$CH$15,3,MATCH(Calc_BAT!CP$6,'Carbon Prices'!$D$9:$CH$9,0))/1000,0)</f>
        <v>0</v>
      </c>
      <c r="CQ154" s="61">
        <f>IFERROR(INDEX('Carbon Prices'!$D$10:$CH$15,3,MATCH(Calc_BAT!CQ$6,'Carbon Prices'!$D$9:$CH$9,0))/1000,0)</f>
        <v>0</v>
      </c>
      <c r="CR154" s="61">
        <f>IFERROR(INDEX('Carbon Prices'!$D$10:$CH$15,3,MATCH(Calc_BAT!CR$6,'Carbon Prices'!$D$9:$CH$9,0))/1000,0)</f>
        <v>0</v>
      </c>
      <c r="CS154" s="61">
        <f>IFERROR(INDEX('Carbon Prices'!$D$10:$CH$15,3,MATCH(Calc_BAT!CS$6,'Carbon Prices'!$D$9:$CH$9,0))/1000,0)</f>
        <v>0</v>
      </c>
      <c r="CT154" s="61">
        <f>IFERROR(INDEX('Carbon Prices'!$D$10:$CH$15,3,MATCH(Calc_BAT!CT$6,'Carbon Prices'!$D$9:$CH$9,0))/1000,0)</f>
        <v>0</v>
      </c>
      <c r="CU154" s="61">
        <f>IFERROR(INDEX('Carbon Prices'!$D$10:$CH$15,3,MATCH(Calc_BAT!CU$6,'Carbon Prices'!$D$9:$CH$9,0))/1000,0)</f>
        <v>0</v>
      </c>
      <c r="CV154" s="61">
        <f>IFERROR(INDEX('Carbon Prices'!$D$10:$CH$15,3,MATCH(Calc_BAT!CV$6,'Carbon Prices'!$D$9:$CH$9,0))/1000,0)</f>
        <v>0</v>
      </c>
      <c r="CW154" s="61">
        <f>IFERROR(INDEX('Carbon Prices'!$D$10:$CH$15,3,MATCH(Calc_BAT!CW$6,'Carbon Prices'!$D$9:$CH$9,0))/1000,0)</f>
        <v>0</v>
      </c>
      <c r="CX154" s="61">
        <f>IFERROR(INDEX('Carbon Prices'!$D$10:$CH$15,3,MATCH(Calc_BAT!CX$6,'Carbon Prices'!$D$9:$CH$9,0))/1000,0)</f>
        <v>0</v>
      </c>
      <c r="CY154" s="61">
        <f>IFERROR(INDEX('Carbon Prices'!$D$10:$CH$15,3,MATCH(Calc_BAT!CY$6,'Carbon Prices'!$D$9:$CH$9,0))/1000,0)</f>
        <v>0</v>
      </c>
      <c r="CZ154" s="391"/>
    </row>
    <row r="155" spans="2:104" x14ac:dyDescent="0.25">
      <c r="B155" s="393" t="s">
        <v>178</v>
      </c>
      <c r="C155" s="9" t="s">
        <v>1117</v>
      </c>
      <c r="D155" s="61">
        <f>IFERROR(INDEX('Carbon Prices'!$D$10:$CH$15,6,MATCH(Calc_BAT!D$6,'Carbon Prices'!$D$9:$CH$9,0))/1000,0)</f>
        <v>0</v>
      </c>
      <c r="E155" s="61">
        <f>IFERROR(INDEX('Carbon Prices'!$D$10:$CH$15,6,MATCH(Calc_BAT!E$6,'Carbon Prices'!$D$9:$CH$9,0))/1000,0)</f>
        <v>0</v>
      </c>
      <c r="F155" s="61">
        <f>IFERROR(INDEX('Carbon Prices'!$D$10:$CH$15,6,MATCH(Calc_BAT!F$6,'Carbon Prices'!$D$9:$CH$9,0))/1000,0)</f>
        <v>0</v>
      </c>
      <c r="G155" s="61">
        <f>IFERROR(INDEX('Carbon Prices'!$D$10:$CH$15,6,MATCH(Calc_BAT!G$6,'Carbon Prices'!$D$9:$CH$9,0))/1000,0)</f>
        <v>0</v>
      </c>
      <c r="H155" s="61">
        <f>IFERROR(INDEX('Carbon Prices'!$D$10:$CH$15,6,MATCH(Calc_BAT!H$6,'Carbon Prices'!$D$9:$CH$9,0))/1000,0)</f>
        <v>0</v>
      </c>
      <c r="I155" s="61">
        <f>IFERROR(INDEX('Carbon Prices'!$D$10:$CH$15,6,MATCH(Calc_BAT!I$6,'Carbon Prices'!$D$9:$CH$9,0))/1000,0)</f>
        <v>0</v>
      </c>
      <c r="J155" s="61">
        <f>IFERROR(INDEX('Carbon Prices'!$D$10:$CH$15,6,MATCH(Calc_BAT!J$6,'Carbon Prices'!$D$9:$CH$9,0))/1000,0)</f>
        <v>0</v>
      </c>
      <c r="K155" s="61">
        <f>IFERROR(INDEX('Carbon Prices'!$D$10:$CH$15,6,MATCH(Calc_BAT!K$6,'Carbon Prices'!$D$9:$CH$9,0))/1000,0)</f>
        <v>0</v>
      </c>
      <c r="L155" s="61">
        <f>IFERROR(INDEX('Carbon Prices'!$D$10:$CH$15,6,MATCH(Calc_BAT!L$6,'Carbon Prices'!$D$9:$CH$9,0))/1000,0)</f>
        <v>0</v>
      </c>
      <c r="M155" s="61">
        <f>IFERROR(INDEX('Carbon Prices'!$D$10:$CH$15,6,MATCH(Calc_BAT!M$6,'Carbon Prices'!$D$9:$CH$9,0))/1000,0)</f>
        <v>0</v>
      </c>
      <c r="N155" s="61">
        <f>IFERROR(INDEX('Carbon Prices'!$D$10:$CH$15,6,MATCH(Calc_BAT!N$6,'Carbon Prices'!$D$9:$CH$9,0))/1000,0)</f>
        <v>0</v>
      </c>
      <c r="O155" s="61">
        <f>IFERROR(INDEX('Carbon Prices'!$D$10:$CH$15,6,MATCH(Calc_BAT!O$6,'Carbon Prices'!$D$9:$CH$9,0))/1000,0)</f>
        <v>0</v>
      </c>
      <c r="P155" s="61">
        <f>IFERROR(INDEX('Carbon Prices'!$D$10:$CH$15,6,MATCH(Calc_BAT!P$6,'Carbon Prices'!$D$9:$CH$9,0))/1000,0)</f>
        <v>0</v>
      </c>
      <c r="Q155" s="61">
        <f>IFERROR(INDEX('Carbon Prices'!$D$10:$CH$15,6,MATCH(Calc_BAT!Q$6,'Carbon Prices'!$D$9:$CH$9,0))/1000,0)</f>
        <v>0</v>
      </c>
      <c r="R155" s="61">
        <f>IFERROR(INDEX('Carbon Prices'!$D$10:$CH$15,6,MATCH(Calc_BAT!R$6,'Carbon Prices'!$D$9:$CH$9,0))/1000,0)</f>
        <v>0</v>
      </c>
      <c r="S155" s="61">
        <f>IFERROR(INDEX('Carbon Prices'!$D$10:$CH$15,6,MATCH(Calc_BAT!S$6,'Carbon Prices'!$D$9:$CH$9,0))/1000,0)</f>
        <v>0</v>
      </c>
      <c r="T155" s="61">
        <f>IFERROR(INDEX('Carbon Prices'!$D$10:$CH$15,6,MATCH(Calc_BAT!T$6,'Carbon Prices'!$D$9:$CH$9,0))/1000,0)</f>
        <v>0</v>
      </c>
      <c r="U155" s="61">
        <f>IFERROR(INDEX('Carbon Prices'!$D$10:$CH$15,6,MATCH(Calc_BAT!U$6,'Carbon Prices'!$D$9:$CH$9,0))/1000,0)</f>
        <v>0</v>
      </c>
      <c r="V155" s="61">
        <f>IFERROR(INDEX('Carbon Prices'!$D$10:$CH$15,6,MATCH(Calc_BAT!V$6,'Carbon Prices'!$D$9:$CH$9,0))/1000,0)</f>
        <v>0</v>
      </c>
      <c r="W155" s="61">
        <f>IFERROR(INDEX('Carbon Prices'!$D$10:$CH$15,6,MATCH(Calc_BAT!W$6,'Carbon Prices'!$D$9:$CH$9,0))/1000,0)</f>
        <v>0</v>
      </c>
      <c r="X155" s="61">
        <f>IFERROR(INDEX('Carbon Prices'!$D$10:$CH$15,6,MATCH(Calc_BAT!X$6,'Carbon Prices'!$D$9:$CH$9,0))/1000,0)</f>
        <v>0</v>
      </c>
      <c r="Y155" s="61">
        <f>IFERROR(INDEX('Carbon Prices'!$D$10:$CH$15,6,MATCH(Calc_BAT!Y$6,'Carbon Prices'!$D$9:$CH$9,0))/1000,0)</f>
        <v>0</v>
      </c>
      <c r="Z155" s="61">
        <f>IFERROR(INDEX('Carbon Prices'!$D$10:$CH$15,6,MATCH(Calc_BAT!Z$6,'Carbon Prices'!$D$9:$CH$9,0))/1000,0)</f>
        <v>0</v>
      </c>
      <c r="AA155" s="61">
        <f>IFERROR(INDEX('Carbon Prices'!$D$10:$CH$15,6,MATCH(Calc_BAT!AA$6,'Carbon Prices'!$D$9:$CH$9,0))/1000,0)</f>
        <v>0</v>
      </c>
      <c r="AB155" s="61">
        <f>IFERROR(INDEX('Carbon Prices'!$D$10:$CH$15,6,MATCH(Calc_BAT!AB$6,'Carbon Prices'!$D$9:$CH$9,0))/1000,0)</f>
        <v>0</v>
      </c>
      <c r="AC155" s="61">
        <f>IFERROR(INDEX('Carbon Prices'!$D$10:$CH$15,6,MATCH(Calc_BAT!AC$6,'Carbon Prices'!$D$9:$CH$9,0))/1000,0)</f>
        <v>0</v>
      </c>
      <c r="AD155" s="61">
        <f>IFERROR(INDEX('Carbon Prices'!$D$10:$CH$15,6,MATCH(Calc_BAT!AD$6,'Carbon Prices'!$D$9:$CH$9,0))/1000,0)</f>
        <v>0</v>
      </c>
      <c r="AE155" s="61">
        <f>IFERROR(INDEX('Carbon Prices'!$D$10:$CH$15,6,MATCH(Calc_BAT!AE$6,'Carbon Prices'!$D$9:$CH$9,0))/1000,0)</f>
        <v>0</v>
      </c>
      <c r="AF155" s="61">
        <f>IFERROR(INDEX('Carbon Prices'!$D$10:$CH$15,6,MATCH(Calc_BAT!AF$6,'Carbon Prices'!$D$9:$CH$9,0))/1000,0)</f>
        <v>0</v>
      </c>
      <c r="AG155" s="61">
        <f>IFERROR(INDEX('Carbon Prices'!$D$10:$CH$15,6,MATCH(Calc_BAT!AG$6,'Carbon Prices'!$D$9:$CH$9,0))/1000,0)</f>
        <v>0</v>
      </c>
      <c r="AH155" s="61">
        <f>IFERROR(INDEX('Carbon Prices'!$D$10:$CH$15,6,MATCH(Calc_BAT!AH$6,'Carbon Prices'!$D$9:$CH$9,0))/1000,0)</f>
        <v>0</v>
      </c>
      <c r="AI155" s="61">
        <f>IFERROR(INDEX('Carbon Prices'!$D$10:$CH$15,6,MATCH(Calc_BAT!AI$6,'Carbon Prices'!$D$9:$CH$9,0))/1000,0)</f>
        <v>0</v>
      </c>
      <c r="AJ155" s="61">
        <f>IFERROR(INDEX('Carbon Prices'!$D$10:$CH$15,6,MATCH(Calc_BAT!AJ$6,'Carbon Prices'!$D$9:$CH$9,0))/1000,0)</f>
        <v>0</v>
      </c>
      <c r="AK155" s="61">
        <f>IFERROR(INDEX('Carbon Prices'!$D$10:$CH$15,6,MATCH(Calc_BAT!AK$6,'Carbon Prices'!$D$9:$CH$9,0))/1000,0)</f>
        <v>0</v>
      </c>
      <c r="AL155" s="61">
        <f>IFERROR(INDEX('Carbon Prices'!$D$10:$CH$15,6,MATCH(Calc_BAT!AL$6,'Carbon Prices'!$D$9:$CH$9,0))/1000,0)</f>
        <v>0</v>
      </c>
      <c r="AM155" s="61">
        <f>IFERROR(INDEX('Carbon Prices'!$D$10:$CH$15,6,MATCH(Calc_BAT!AM$6,'Carbon Prices'!$D$9:$CH$9,0))/1000,0)</f>
        <v>0</v>
      </c>
      <c r="AN155" s="61">
        <f>IFERROR(INDEX('Carbon Prices'!$D$10:$CH$15,6,MATCH(Calc_BAT!AN$6,'Carbon Prices'!$D$9:$CH$9,0))/1000,0)</f>
        <v>0</v>
      </c>
      <c r="AO155" s="61">
        <f>IFERROR(INDEX('Carbon Prices'!$D$10:$CH$15,6,MATCH(Calc_BAT!AO$6,'Carbon Prices'!$D$9:$CH$9,0))/1000,0)</f>
        <v>0</v>
      </c>
      <c r="AP155" s="61">
        <f>IFERROR(INDEX('Carbon Prices'!$D$10:$CH$15,6,MATCH(Calc_BAT!AP$6,'Carbon Prices'!$D$9:$CH$9,0))/1000,0)</f>
        <v>0</v>
      </c>
      <c r="AQ155" s="61">
        <f>IFERROR(INDEX('Carbon Prices'!$D$10:$CH$15,6,MATCH(Calc_BAT!AQ$6,'Carbon Prices'!$D$9:$CH$9,0))/1000,0)</f>
        <v>0</v>
      </c>
      <c r="AR155" s="61">
        <f>IFERROR(INDEX('Carbon Prices'!$D$10:$CH$15,6,MATCH(Calc_BAT!AR$6,'Carbon Prices'!$D$9:$CH$9,0))/1000,0)</f>
        <v>0</v>
      </c>
      <c r="AS155" s="61">
        <f>IFERROR(INDEX('Carbon Prices'!$D$10:$CH$15,6,MATCH(Calc_BAT!AS$6,'Carbon Prices'!$D$9:$CH$9,0))/1000,0)</f>
        <v>0</v>
      </c>
      <c r="AT155" s="61">
        <f>IFERROR(INDEX('Carbon Prices'!$D$10:$CH$15,6,MATCH(Calc_BAT!AT$6,'Carbon Prices'!$D$9:$CH$9,0))/1000,0)</f>
        <v>0</v>
      </c>
      <c r="AU155" s="61">
        <f>IFERROR(INDEX('Carbon Prices'!$D$10:$CH$15,6,MATCH(Calc_BAT!AU$6,'Carbon Prices'!$D$9:$CH$9,0))/1000,0)</f>
        <v>0</v>
      </c>
      <c r="AV155" s="61">
        <f>IFERROR(INDEX('Carbon Prices'!$D$10:$CH$15,6,MATCH(Calc_BAT!AV$6,'Carbon Prices'!$D$9:$CH$9,0))/1000,0)</f>
        <v>0</v>
      </c>
      <c r="AW155" s="61">
        <f>IFERROR(INDEX('Carbon Prices'!$D$10:$CH$15,6,MATCH(Calc_BAT!AW$6,'Carbon Prices'!$D$9:$CH$9,0))/1000,0)</f>
        <v>0</v>
      </c>
      <c r="AX155" s="61">
        <f>IFERROR(INDEX('Carbon Prices'!$D$10:$CH$15,6,MATCH(Calc_BAT!AX$6,'Carbon Prices'!$D$9:$CH$9,0))/1000,0)</f>
        <v>0</v>
      </c>
      <c r="AY155" s="61">
        <f>IFERROR(INDEX('Carbon Prices'!$D$10:$CH$15,6,MATCH(Calc_BAT!AY$6,'Carbon Prices'!$D$9:$CH$9,0))/1000,0)</f>
        <v>0</v>
      </c>
      <c r="AZ155" s="61">
        <f>IFERROR(INDEX('Carbon Prices'!$D$10:$CH$15,6,MATCH(Calc_BAT!AZ$6,'Carbon Prices'!$D$9:$CH$9,0))/1000,0)</f>
        <v>0</v>
      </c>
      <c r="BA155" s="61">
        <f>IFERROR(INDEX('Carbon Prices'!$D$10:$CH$15,6,MATCH(Calc_BAT!BA$6,'Carbon Prices'!$D$9:$CH$9,0))/1000,0)</f>
        <v>0</v>
      </c>
      <c r="BB155" s="61">
        <f>IFERROR(INDEX('Carbon Prices'!$D$10:$CH$15,6,MATCH(Calc_BAT!BB$6,'Carbon Prices'!$D$9:$CH$9,0))/1000,0)</f>
        <v>0</v>
      </c>
      <c r="BC155" s="61">
        <f>IFERROR(INDEX('Carbon Prices'!$D$10:$CH$15,6,MATCH(Calc_BAT!BC$6,'Carbon Prices'!$D$9:$CH$9,0))/1000,0)</f>
        <v>0</v>
      </c>
      <c r="BD155" s="61">
        <f>IFERROR(INDEX('Carbon Prices'!$D$10:$CH$15,6,MATCH(Calc_BAT!BD$6,'Carbon Prices'!$D$9:$CH$9,0))/1000,0)</f>
        <v>0</v>
      </c>
      <c r="BE155" s="61">
        <f>IFERROR(INDEX('Carbon Prices'!$D$10:$CH$15,6,MATCH(Calc_BAT!BE$6,'Carbon Prices'!$D$9:$CH$9,0))/1000,0)</f>
        <v>0</v>
      </c>
      <c r="BF155" s="61">
        <f>IFERROR(INDEX('Carbon Prices'!$D$10:$CH$15,6,MATCH(Calc_BAT!BF$6,'Carbon Prices'!$D$9:$CH$9,0))/1000,0)</f>
        <v>0</v>
      </c>
      <c r="BG155" s="61">
        <f>IFERROR(INDEX('Carbon Prices'!$D$10:$CH$15,6,MATCH(Calc_BAT!BG$6,'Carbon Prices'!$D$9:$CH$9,0))/1000,0)</f>
        <v>0</v>
      </c>
      <c r="BH155" s="61">
        <f>IFERROR(INDEX('Carbon Prices'!$D$10:$CH$15,6,MATCH(Calc_BAT!BH$6,'Carbon Prices'!$D$9:$CH$9,0))/1000,0)</f>
        <v>0</v>
      </c>
      <c r="BI155" s="61">
        <f>IFERROR(INDEX('Carbon Prices'!$D$10:$CH$15,6,MATCH(Calc_BAT!BI$6,'Carbon Prices'!$D$9:$CH$9,0))/1000,0)</f>
        <v>0</v>
      </c>
      <c r="BJ155" s="61">
        <f>IFERROR(INDEX('Carbon Prices'!$D$10:$CH$15,6,MATCH(Calc_BAT!BJ$6,'Carbon Prices'!$D$9:$CH$9,0))/1000,0)</f>
        <v>0</v>
      </c>
      <c r="BK155" s="61">
        <f>IFERROR(INDEX('Carbon Prices'!$D$10:$CH$15,6,MATCH(Calc_BAT!BK$6,'Carbon Prices'!$D$9:$CH$9,0))/1000,0)</f>
        <v>0</v>
      </c>
      <c r="BL155" s="61">
        <f>IFERROR(INDEX('Carbon Prices'!$D$10:$CH$15,6,MATCH(Calc_BAT!BL$6,'Carbon Prices'!$D$9:$CH$9,0))/1000,0)</f>
        <v>0</v>
      </c>
      <c r="BM155" s="61">
        <f>IFERROR(INDEX('Carbon Prices'!$D$10:$CH$15,6,MATCH(Calc_BAT!BM$6,'Carbon Prices'!$D$9:$CH$9,0))/1000,0)</f>
        <v>0</v>
      </c>
      <c r="BN155" s="61">
        <f>IFERROR(INDEX('Carbon Prices'!$D$10:$CH$15,6,MATCH(Calc_BAT!BN$6,'Carbon Prices'!$D$9:$CH$9,0))/1000,0)</f>
        <v>0</v>
      </c>
      <c r="BO155" s="61">
        <f>IFERROR(INDEX('Carbon Prices'!$D$10:$CH$15,6,MATCH(Calc_BAT!BO$6,'Carbon Prices'!$D$9:$CH$9,0))/1000,0)</f>
        <v>0</v>
      </c>
      <c r="BP155" s="61">
        <f>IFERROR(INDEX('Carbon Prices'!$D$10:$CH$15,6,MATCH(Calc_BAT!BP$6,'Carbon Prices'!$D$9:$CH$9,0))/1000,0)</f>
        <v>0</v>
      </c>
      <c r="BQ155" s="61">
        <f>IFERROR(INDEX('Carbon Prices'!$D$10:$CH$15,6,MATCH(Calc_BAT!BQ$6,'Carbon Prices'!$D$9:$CH$9,0))/1000,0)</f>
        <v>0</v>
      </c>
      <c r="BR155" s="61">
        <f>IFERROR(INDEX('Carbon Prices'!$D$10:$CH$15,6,MATCH(Calc_BAT!BR$6,'Carbon Prices'!$D$9:$CH$9,0))/1000,0)</f>
        <v>0</v>
      </c>
      <c r="BS155" s="61">
        <f>IFERROR(INDEX('Carbon Prices'!$D$10:$CH$15,6,MATCH(Calc_BAT!BS$6,'Carbon Prices'!$D$9:$CH$9,0))/1000,0)</f>
        <v>0</v>
      </c>
      <c r="BT155" s="61">
        <f>IFERROR(INDEX('Carbon Prices'!$D$10:$CH$15,6,MATCH(Calc_BAT!BT$6,'Carbon Prices'!$D$9:$CH$9,0))/1000,0)</f>
        <v>0</v>
      </c>
      <c r="BU155" s="61">
        <f>IFERROR(INDEX('Carbon Prices'!$D$10:$CH$15,6,MATCH(Calc_BAT!BU$6,'Carbon Prices'!$D$9:$CH$9,0))/1000,0)</f>
        <v>0</v>
      </c>
      <c r="BV155" s="61">
        <f>IFERROR(INDEX('Carbon Prices'!$D$10:$CH$15,6,MATCH(Calc_BAT!BV$6,'Carbon Prices'!$D$9:$CH$9,0))/1000,0)</f>
        <v>0</v>
      </c>
      <c r="BW155" s="61">
        <f>IFERROR(INDEX('Carbon Prices'!$D$10:$CH$15,6,MATCH(Calc_BAT!BW$6,'Carbon Prices'!$D$9:$CH$9,0))/1000,0)</f>
        <v>0</v>
      </c>
      <c r="BX155" s="61">
        <f>IFERROR(INDEX('Carbon Prices'!$D$10:$CH$15,6,MATCH(Calc_BAT!BX$6,'Carbon Prices'!$D$9:$CH$9,0))/1000,0)</f>
        <v>0</v>
      </c>
      <c r="BY155" s="61">
        <f>IFERROR(INDEX('Carbon Prices'!$D$10:$CH$15,6,MATCH(Calc_BAT!BY$6,'Carbon Prices'!$D$9:$CH$9,0))/1000,0)</f>
        <v>0</v>
      </c>
      <c r="BZ155" s="61">
        <f>IFERROR(INDEX('Carbon Prices'!$D$10:$CH$15,6,MATCH(Calc_BAT!BZ$6,'Carbon Prices'!$D$9:$CH$9,0))/1000,0)</f>
        <v>0</v>
      </c>
      <c r="CA155" s="61">
        <f>IFERROR(INDEX('Carbon Prices'!$D$10:$CH$15,6,MATCH(Calc_BAT!CA$6,'Carbon Prices'!$D$9:$CH$9,0))/1000,0)</f>
        <v>0</v>
      </c>
      <c r="CB155" s="61">
        <f>IFERROR(INDEX('Carbon Prices'!$D$10:$CH$15,6,MATCH(Calc_BAT!CB$6,'Carbon Prices'!$D$9:$CH$9,0))/1000,0)</f>
        <v>0</v>
      </c>
      <c r="CC155" s="61">
        <f>IFERROR(INDEX('Carbon Prices'!$D$10:$CH$15,6,MATCH(Calc_BAT!CC$6,'Carbon Prices'!$D$9:$CH$9,0))/1000,0)</f>
        <v>0</v>
      </c>
      <c r="CD155" s="61">
        <f>IFERROR(INDEX('Carbon Prices'!$D$10:$CH$15,6,MATCH(Calc_BAT!CD$6,'Carbon Prices'!$D$9:$CH$9,0))/1000,0)</f>
        <v>0</v>
      </c>
      <c r="CE155" s="61">
        <f>IFERROR(INDEX('Carbon Prices'!$D$10:$CH$15,6,MATCH(Calc_BAT!CE$6,'Carbon Prices'!$D$9:$CH$9,0))/1000,0)</f>
        <v>0</v>
      </c>
      <c r="CF155" s="61">
        <f>IFERROR(INDEX('Carbon Prices'!$D$10:$CH$15,6,MATCH(Calc_BAT!CF$6,'Carbon Prices'!$D$9:$CH$9,0))/1000,0)</f>
        <v>0</v>
      </c>
      <c r="CG155" s="61">
        <f>IFERROR(INDEX('Carbon Prices'!$D$10:$CH$15,6,MATCH(Calc_BAT!CG$6,'Carbon Prices'!$D$9:$CH$9,0))/1000,0)</f>
        <v>0</v>
      </c>
      <c r="CH155" s="61">
        <f>IFERROR(INDEX('Carbon Prices'!$D$10:$CH$15,6,MATCH(Calc_BAT!CH$6,'Carbon Prices'!$D$9:$CH$9,0))/1000,0)</f>
        <v>0</v>
      </c>
      <c r="CI155" s="61">
        <f>IFERROR(INDEX('Carbon Prices'!$D$10:$CH$15,6,MATCH(Calc_BAT!CI$6,'Carbon Prices'!$D$9:$CH$9,0))/1000,0)</f>
        <v>0</v>
      </c>
      <c r="CJ155" s="61">
        <f>IFERROR(INDEX('Carbon Prices'!$D$10:$CH$15,6,MATCH(Calc_BAT!CJ$6,'Carbon Prices'!$D$9:$CH$9,0))/1000,0)</f>
        <v>0</v>
      </c>
      <c r="CK155" s="61">
        <f>IFERROR(INDEX('Carbon Prices'!$D$10:$CH$15,6,MATCH(Calc_BAT!CK$6,'Carbon Prices'!$D$9:$CH$9,0))/1000,0)</f>
        <v>0</v>
      </c>
      <c r="CL155" s="61">
        <f>IFERROR(INDEX('Carbon Prices'!$D$10:$CH$15,6,MATCH(Calc_BAT!CL$6,'Carbon Prices'!$D$9:$CH$9,0))/1000,0)</f>
        <v>0</v>
      </c>
      <c r="CM155" s="61">
        <f>IFERROR(INDEX('Carbon Prices'!$D$10:$CH$15,6,MATCH(Calc_BAT!CM$6,'Carbon Prices'!$D$9:$CH$9,0))/1000,0)</f>
        <v>0</v>
      </c>
      <c r="CN155" s="61">
        <f>IFERROR(INDEX('Carbon Prices'!$D$10:$CH$15,6,MATCH(Calc_BAT!CN$6,'Carbon Prices'!$D$9:$CH$9,0))/1000,0)</f>
        <v>0</v>
      </c>
      <c r="CO155" s="61">
        <f>IFERROR(INDEX('Carbon Prices'!$D$10:$CH$15,6,MATCH(Calc_BAT!CO$6,'Carbon Prices'!$D$9:$CH$9,0))/1000,0)</f>
        <v>0</v>
      </c>
      <c r="CP155" s="61">
        <f>IFERROR(INDEX('Carbon Prices'!$D$10:$CH$15,6,MATCH(Calc_BAT!CP$6,'Carbon Prices'!$D$9:$CH$9,0))/1000,0)</f>
        <v>0</v>
      </c>
      <c r="CQ155" s="61">
        <f>IFERROR(INDEX('Carbon Prices'!$D$10:$CH$15,6,MATCH(Calc_BAT!CQ$6,'Carbon Prices'!$D$9:$CH$9,0))/1000,0)</f>
        <v>0</v>
      </c>
      <c r="CR155" s="61">
        <f>IFERROR(INDEX('Carbon Prices'!$D$10:$CH$15,6,MATCH(Calc_BAT!CR$6,'Carbon Prices'!$D$9:$CH$9,0))/1000,0)</f>
        <v>0</v>
      </c>
      <c r="CS155" s="61">
        <f>IFERROR(INDEX('Carbon Prices'!$D$10:$CH$15,6,MATCH(Calc_BAT!CS$6,'Carbon Prices'!$D$9:$CH$9,0))/1000,0)</f>
        <v>0</v>
      </c>
      <c r="CT155" s="61">
        <f>IFERROR(INDEX('Carbon Prices'!$D$10:$CH$15,6,MATCH(Calc_BAT!CT$6,'Carbon Prices'!$D$9:$CH$9,0))/1000,0)</f>
        <v>0</v>
      </c>
      <c r="CU155" s="61">
        <f>IFERROR(INDEX('Carbon Prices'!$D$10:$CH$15,6,MATCH(Calc_BAT!CU$6,'Carbon Prices'!$D$9:$CH$9,0))/1000,0)</f>
        <v>0</v>
      </c>
      <c r="CV155" s="61">
        <f>IFERROR(INDEX('Carbon Prices'!$D$10:$CH$15,6,MATCH(Calc_BAT!CV$6,'Carbon Prices'!$D$9:$CH$9,0))/1000,0)</f>
        <v>0</v>
      </c>
      <c r="CW155" s="61">
        <f>IFERROR(INDEX('Carbon Prices'!$D$10:$CH$15,6,MATCH(Calc_BAT!CW$6,'Carbon Prices'!$D$9:$CH$9,0))/1000,0)</f>
        <v>0</v>
      </c>
      <c r="CX155" s="61">
        <f>IFERROR(INDEX('Carbon Prices'!$D$10:$CH$15,6,MATCH(Calc_BAT!CX$6,'Carbon Prices'!$D$9:$CH$9,0))/1000,0)</f>
        <v>0</v>
      </c>
      <c r="CY155" s="61">
        <f>IFERROR(INDEX('Carbon Prices'!$D$10:$CH$15,6,MATCH(Calc_BAT!CY$6,'Carbon Prices'!$D$9:$CH$9,0))/1000,0)</f>
        <v>0</v>
      </c>
      <c r="CZ155" s="391"/>
    </row>
    <row r="156" spans="2:104" x14ac:dyDescent="0.25">
      <c r="B156" s="393" t="s">
        <v>303</v>
      </c>
      <c r="C156" s="9" t="s">
        <v>1117</v>
      </c>
      <c r="D156" s="61">
        <f>(D152*D154)+(D153*D155)*D$7</f>
        <v>0</v>
      </c>
      <c r="E156" s="61">
        <f t="shared" ref="E156:BP156" si="58">(E152*E154)+(E153*E155)*E$7</f>
        <v>0</v>
      </c>
      <c r="F156" s="61">
        <f t="shared" si="58"/>
        <v>0</v>
      </c>
      <c r="G156" s="61">
        <f t="shared" si="58"/>
        <v>0</v>
      </c>
      <c r="H156" s="61">
        <f t="shared" si="58"/>
        <v>0</v>
      </c>
      <c r="I156" s="61">
        <f t="shared" si="58"/>
        <v>0</v>
      </c>
      <c r="J156" s="61">
        <f t="shared" si="58"/>
        <v>0</v>
      </c>
      <c r="K156" s="61">
        <f t="shared" si="58"/>
        <v>0</v>
      </c>
      <c r="L156" s="61">
        <f t="shared" si="58"/>
        <v>0</v>
      </c>
      <c r="M156" s="61">
        <f t="shared" si="58"/>
        <v>0</v>
      </c>
      <c r="N156" s="61">
        <f t="shared" si="58"/>
        <v>0</v>
      </c>
      <c r="O156" s="61">
        <f t="shared" si="58"/>
        <v>0</v>
      </c>
      <c r="P156" s="61">
        <f t="shared" si="58"/>
        <v>0</v>
      </c>
      <c r="Q156" s="61">
        <f t="shared" si="58"/>
        <v>0</v>
      </c>
      <c r="R156" s="61">
        <f t="shared" si="58"/>
        <v>0</v>
      </c>
      <c r="S156" s="61">
        <f t="shared" si="58"/>
        <v>0</v>
      </c>
      <c r="T156" s="61">
        <f t="shared" si="58"/>
        <v>0</v>
      </c>
      <c r="U156" s="61">
        <f t="shared" si="58"/>
        <v>0</v>
      </c>
      <c r="V156" s="61">
        <f t="shared" si="58"/>
        <v>0</v>
      </c>
      <c r="W156" s="61">
        <f t="shared" si="58"/>
        <v>0</v>
      </c>
      <c r="X156" s="61">
        <f t="shared" si="58"/>
        <v>0</v>
      </c>
      <c r="Y156" s="61">
        <f t="shared" si="58"/>
        <v>0</v>
      </c>
      <c r="Z156" s="61">
        <f t="shared" si="58"/>
        <v>0</v>
      </c>
      <c r="AA156" s="61">
        <f t="shared" si="58"/>
        <v>0</v>
      </c>
      <c r="AB156" s="61">
        <f t="shared" si="58"/>
        <v>0</v>
      </c>
      <c r="AC156" s="61">
        <f t="shared" si="58"/>
        <v>0</v>
      </c>
      <c r="AD156" s="61">
        <f t="shared" si="58"/>
        <v>0</v>
      </c>
      <c r="AE156" s="61">
        <f t="shared" si="58"/>
        <v>0</v>
      </c>
      <c r="AF156" s="61">
        <f t="shared" si="58"/>
        <v>0</v>
      </c>
      <c r="AG156" s="61">
        <f t="shared" si="58"/>
        <v>0</v>
      </c>
      <c r="AH156" s="61">
        <f t="shared" si="58"/>
        <v>0</v>
      </c>
      <c r="AI156" s="61">
        <f t="shared" si="58"/>
        <v>0</v>
      </c>
      <c r="AJ156" s="61">
        <f t="shared" si="58"/>
        <v>0</v>
      </c>
      <c r="AK156" s="61">
        <f t="shared" si="58"/>
        <v>0</v>
      </c>
      <c r="AL156" s="61">
        <f t="shared" si="58"/>
        <v>0</v>
      </c>
      <c r="AM156" s="61">
        <f t="shared" si="58"/>
        <v>0</v>
      </c>
      <c r="AN156" s="61">
        <f t="shared" si="58"/>
        <v>0</v>
      </c>
      <c r="AO156" s="61">
        <f t="shared" si="58"/>
        <v>0</v>
      </c>
      <c r="AP156" s="61">
        <f t="shared" si="58"/>
        <v>0</v>
      </c>
      <c r="AQ156" s="61">
        <f t="shared" si="58"/>
        <v>0</v>
      </c>
      <c r="AR156" s="61">
        <f t="shared" si="58"/>
        <v>0</v>
      </c>
      <c r="AS156" s="61">
        <f t="shared" si="58"/>
        <v>0</v>
      </c>
      <c r="AT156" s="61">
        <f t="shared" si="58"/>
        <v>0</v>
      </c>
      <c r="AU156" s="61">
        <f t="shared" si="58"/>
        <v>0</v>
      </c>
      <c r="AV156" s="61">
        <f t="shared" si="58"/>
        <v>0</v>
      </c>
      <c r="AW156" s="61">
        <f t="shared" si="58"/>
        <v>0</v>
      </c>
      <c r="AX156" s="61">
        <f t="shared" si="58"/>
        <v>0</v>
      </c>
      <c r="AY156" s="61">
        <f t="shared" si="58"/>
        <v>0</v>
      </c>
      <c r="AZ156" s="61">
        <f t="shared" si="58"/>
        <v>0</v>
      </c>
      <c r="BA156" s="61">
        <f t="shared" si="58"/>
        <v>0</v>
      </c>
      <c r="BB156" s="61">
        <f t="shared" si="58"/>
        <v>0</v>
      </c>
      <c r="BC156" s="61">
        <f t="shared" si="58"/>
        <v>0</v>
      </c>
      <c r="BD156" s="61">
        <f t="shared" si="58"/>
        <v>0</v>
      </c>
      <c r="BE156" s="61">
        <f t="shared" si="58"/>
        <v>0</v>
      </c>
      <c r="BF156" s="61">
        <f t="shared" si="58"/>
        <v>0</v>
      </c>
      <c r="BG156" s="61">
        <f t="shared" si="58"/>
        <v>0</v>
      </c>
      <c r="BH156" s="61">
        <f t="shared" si="58"/>
        <v>0</v>
      </c>
      <c r="BI156" s="61">
        <f t="shared" si="58"/>
        <v>0</v>
      </c>
      <c r="BJ156" s="61">
        <f t="shared" si="58"/>
        <v>0</v>
      </c>
      <c r="BK156" s="61">
        <f t="shared" si="58"/>
        <v>0</v>
      </c>
      <c r="BL156" s="61">
        <f t="shared" si="58"/>
        <v>0</v>
      </c>
      <c r="BM156" s="61">
        <f t="shared" si="58"/>
        <v>0</v>
      </c>
      <c r="BN156" s="61">
        <f t="shared" si="58"/>
        <v>0</v>
      </c>
      <c r="BO156" s="61">
        <f t="shared" si="58"/>
        <v>0</v>
      </c>
      <c r="BP156" s="61">
        <f t="shared" si="58"/>
        <v>0</v>
      </c>
      <c r="BQ156" s="61">
        <f t="shared" ref="BQ156:CY156" si="59">(BQ152*BQ154)+(BQ153*BQ155)*BQ$7</f>
        <v>0</v>
      </c>
      <c r="BR156" s="61">
        <f t="shared" si="59"/>
        <v>0</v>
      </c>
      <c r="BS156" s="61">
        <f t="shared" si="59"/>
        <v>0</v>
      </c>
      <c r="BT156" s="61">
        <f t="shared" si="59"/>
        <v>0</v>
      </c>
      <c r="BU156" s="61">
        <f t="shared" si="59"/>
        <v>0</v>
      </c>
      <c r="BV156" s="61">
        <f t="shared" si="59"/>
        <v>0</v>
      </c>
      <c r="BW156" s="61">
        <f t="shared" si="59"/>
        <v>0</v>
      </c>
      <c r="BX156" s="61">
        <f t="shared" si="59"/>
        <v>0</v>
      </c>
      <c r="BY156" s="61">
        <f t="shared" si="59"/>
        <v>0</v>
      </c>
      <c r="BZ156" s="61">
        <f t="shared" si="59"/>
        <v>0</v>
      </c>
      <c r="CA156" s="61">
        <f t="shared" si="59"/>
        <v>0</v>
      </c>
      <c r="CB156" s="61">
        <f t="shared" si="59"/>
        <v>0</v>
      </c>
      <c r="CC156" s="61">
        <f t="shared" si="59"/>
        <v>0</v>
      </c>
      <c r="CD156" s="61">
        <f t="shared" si="59"/>
        <v>0</v>
      </c>
      <c r="CE156" s="61">
        <f t="shared" si="59"/>
        <v>0</v>
      </c>
      <c r="CF156" s="61">
        <f t="shared" si="59"/>
        <v>0</v>
      </c>
      <c r="CG156" s="61">
        <f t="shared" si="59"/>
        <v>0</v>
      </c>
      <c r="CH156" s="61">
        <f t="shared" si="59"/>
        <v>0</v>
      </c>
      <c r="CI156" s="61">
        <f t="shared" si="59"/>
        <v>0</v>
      </c>
      <c r="CJ156" s="61">
        <f t="shared" si="59"/>
        <v>0</v>
      </c>
      <c r="CK156" s="61">
        <f t="shared" si="59"/>
        <v>0</v>
      </c>
      <c r="CL156" s="61">
        <f t="shared" si="59"/>
        <v>0</v>
      </c>
      <c r="CM156" s="61">
        <f t="shared" si="59"/>
        <v>0</v>
      </c>
      <c r="CN156" s="61">
        <f t="shared" si="59"/>
        <v>0</v>
      </c>
      <c r="CO156" s="61">
        <f t="shared" si="59"/>
        <v>0</v>
      </c>
      <c r="CP156" s="61">
        <f t="shared" si="59"/>
        <v>0</v>
      </c>
      <c r="CQ156" s="61">
        <f t="shared" si="59"/>
        <v>0</v>
      </c>
      <c r="CR156" s="61">
        <f t="shared" si="59"/>
        <v>0</v>
      </c>
      <c r="CS156" s="61">
        <f t="shared" si="59"/>
        <v>0</v>
      </c>
      <c r="CT156" s="61">
        <f t="shared" si="59"/>
        <v>0</v>
      </c>
      <c r="CU156" s="61">
        <f t="shared" si="59"/>
        <v>0</v>
      </c>
      <c r="CV156" s="61">
        <f t="shared" si="59"/>
        <v>0</v>
      </c>
      <c r="CW156" s="61">
        <f t="shared" si="59"/>
        <v>0</v>
      </c>
      <c r="CX156" s="61">
        <f t="shared" si="59"/>
        <v>0</v>
      </c>
      <c r="CY156" s="61">
        <f t="shared" si="59"/>
        <v>0</v>
      </c>
      <c r="CZ156" s="391"/>
    </row>
    <row r="157" spans="2:104" x14ac:dyDescent="0.25">
      <c r="B157" s="393"/>
      <c r="C157" s="9"/>
      <c r="D157" s="50"/>
      <c r="E157" s="50"/>
      <c r="F157" s="50"/>
      <c r="G157" s="50"/>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391"/>
    </row>
    <row r="158" spans="2:104" x14ac:dyDescent="0.25">
      <c r="B158" s="392"/>
      <c r="C158" s="390"/>
      <c r="D158" s="50"/>
      <c r="E158" s="50"/>
      <c r="F158" s="50"/>
      <c r="G158" s="50"/>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391"/>
    </row>
    <row r="159" spans="2:104" x14ac:dyDescent="0.25">
      <c r="B159" s="411" t="s">
        <v>314</v>
      </c>
      <c r="C159" s="269"/>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c r="BD159" s="412"/>
      <c r="BE159" s="412"/>
      <c r="BF159" s="412"/>
      <c r="BG159" s="412"/>
      <c r="BH159" s="412"/>
      <c r="BI159" s="412"/>
      <c r="BJ159" s="412"/>
      <c r="BK159" s="412"/>
      <c r="BL159" s="412"/>
      <c r="BM159" s="412"/>
      <c r="BN159" s="412"/>
      <c r="BO159" s="412"/>
      <c r="BP159" s="412"/>
      <c r="BQ159" s="412"/>
      <c r="BR159" s="412"/>
      <c r="BS159" s="412"/>
      <c r="BT159" s="412"/>
      <c r="BU159" s="412"/>
      <c r="BV159" s="412"/>
      <c r="BW159" s="412"/>
      <c r="BX159" s="412"/>
      <c r="BY159" s="412"/>
      <c r="BZ159" s="412"/>
      <c r="CA159" s="412"/>
      <c r="CB159" s="412"/>
      <c r="CC159" s="412"/>
      <c r="CD159" s="412"/>
      <c r="CE159" s="412"/>
      <c r="CF159" s="412"/>
      <c r="CG159" s="412"/>
      <c r="CH159" s="412"/>
      <c r="CI159" s="412"/>
      <c r="CJ159" s="412"/>
      <c r="CK159" s="412"/>
      <c r="CL159" s="412"/>
      <c r="CM159" s="412"/>
      <c r="CN159" s="412"/>
      <c r="CO159" s="412"/>
      <c r="CP159" s="412"/>
      <c r="CQ159" s="412"/>
      <c r="CR159" s="412"/>
      <c r="CS159" s="412"/>
      <c r="CT159" s="412"/>
      <c r="CU159" s="412"/>
      <c r="CV159" s="412"/>
      <c r="CW159" s="412"/>
      <c r="CX159" s="412"/>
      <c r="CY159" s="412"/>
      <c r="CZ159" s="413"/>
    </row>
    <row r="160" spans="2:104" x14ac:dyDescent="0.25">
      <c r="B160" s="392"/>
      <c r="C160" s="390"/>
      <c r="D160" s="50"/>
      <c r="E160" s="50"/>
      <c r="F160" s="50"/>
      <c r="G160" s="50"/>
      <c r="H160" s="50"/>
      <c r="I160" s="5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391"/>
    </row>
    <row r="161" spans="2:104" x14ac:dyDescent="0.25">
      <c r="B161" s="389" t="s">
        <v>168</v>
      </c>
      <c r="C161" s="390"/>
      <c r="D161" s="50"/>
      <c r="E161" s="50"/>
      <c r="F161" s="50"/>
      <c r="G161" s="50"/>
      <c r="H161" s="50"/>
      <c r="I161" s="5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391"/>
    </row>
    <row r="162" spans="2:104" x14ac:dyDescent="0.25">
      <c r="B162" s="406">
        <f t="shared" ref="B162:B167" si="60">B138</f>
        <v>0</v>
      </c>
      <c r="C162" s="9" t="s">
        <v>1117</v>
      </c>
      <c r="D162" s="59" t="str">
        <f>IFERROR(IF(OR($C$168=FALSE,LEFT($B162,3)&lt;&gt;"NOX"),D53*INDEX('Damage costs'!$Q$18:$Q$70,MATCH($B162,'Damage costs'!$C$18:$C$70,0))/1000,D53*INDEX('Damage costs'!$U$18:$U$70,MATCH($B162,'Damage costs'!$C$18:$C$70,0))/1000),"")</f>
        <v/>
      </c>
      <c r="E162" s="59" t="str">
        <f>IFERROR(IF(OR($C$168=FALSE,LEFT($B162,3)&lt;&gt;"NOX"),E53*INDEX('Damage costs'!$Q$18:$Q$70,MATCH($B162,'Damage costs'!$C$18:$C$70,0))/1000,E53*INDEX('Damage costs'!$U$18:$U$70,MATCH($B162,'Damage costs'!$C$18:$C$70,0))/1000),"")</f>
        <v/>
      </c>
      <c r="F162" s="59" t="str">
        <f>IFERROR(IF(OR($C$168=FALSE,LEFT($B162,3)&lt;&gt;"NOX"),F53*INDEX('Damage costs'!$Q$18:$Q$70,MATCH($B162,'Damage costs'!$C$18:$C$70,0))/1000,F53*INDEX('Damage costs'!$U$18:$U$70,MATCH($B162,'Damage costs'!$C$18:$C$70,0))/1000),"")</f>
        <v/>
      </c>
      <c r="G162" s="59" t="str">
        <f>IFERROR(IF(OR($C$168=FALSE,LEFT($B162,3)&lt;&gt;"NOX"),G53*INDEX('Damage costs'!$Q$18:$Q$70,MATCH($B162,'Damage costs'!$C$18:$C$70,0))/1000,G53*INDEX('Damage costs'!$U$18:$U$70,MATCH($B162,'Damage costs'!$C$18:$C$70,0))/1000),"")</f>
        <v/>
      </c>
      <c r="H162" s="59" t="str">
        <f>IFERROR(IF(OR($C$168=FALSE,LEFT($B162,3)&lt;&gt;"NOX"),H53*INDEX('Damage costs'!$Q$18:$Q$70,MATCH($B162,'Damage costs'!$C$18:$C$70,0))/1000,H53*INDEX('Damage costs'!$U$18:$U$70,MATCH($B162,'Damage costs'!$C$18:$C$70,0))/1000),"")</f>
        <v/>
      </c>
      <c r="I162" s="59" t="str">
        <f>IFERROR(IF(OR($C$168=FALSE,LEFT($B162,3)&lt;&gt;"NOX"),I53*INDEX('Damage costs'!$Q$18:$Q$70,MATCH($B162,'Damage costs'!$C$18:$C$70,0))/1000,I53*INDEX('Damage costs'!$U$18:$U$70,MATCH($B162,'Damage costs'!$C$18:$C$70,0))/1000),"")</f>
        <v/>
      </c>
      <c r="J162" s="59" t="str">
        <f>IFERROR(IF(OR($C$168=FALSE,LEFT($B162,3)&lt;&gt;"NOX"),J53*INDEX('Damage costs'!$Q$18:$Q$70,MATCH($B162,'Damage costs'!$C$18:$C$70,0))/1000,J53*INDEX('Damage costs'!$U$18:$U$70,MATCH($B162,'Damage costs'!$C$18:$C$70,0))/1000),"")</f>
        <v/>
      </c>
      <c r="K162" s="59" t="str">
        <f>IFERROR(IF(OR($C$168=FALSE,LEFT($B162,3)&lt;&gt;"NOX"),K53*INDEX('Damage costs'!$Q$18:$Q$70,MATCH($B162,'Damage costs'!$C$18:$C$70,0))/1000,K53*INDEX('Damage costs'!$U$18:$U$70,MATCH($B162,'Damage costs'!$C$18:$C$70,0))/1000),"")</f>
        <v/>
      </c>
      <c r="L162" s="59" t="str">
        <f>IFERROR(IF(OR($C$168=FALSE,LEFT($B162,3)&lt;&gt;"NOX"),L53*INDEX('Damage costs'!$Q$18:$Q$70,MATCH($B162,'Damage costs'!$C$18:$C$70,0))/1000,L53*INDEX('Damage costs'!$U$18:$U$70,MATCH($B162,'Damage costs'!$C$18:$C$70,0))/1000),"")</f>
        <v/>
      </c>
      <c r="M162" s="59" t="str">
        <f>IFERROR(IF(OR($C$168=FALSE,LEFT($B162,3)&lt;&gt;"NOX"),M53*INDEX('Damage costs'!$Q$18:$Q$70,MATCH($B162,'Damage costs'!$C$18:$C$70,0))/1000,M53*INDEX('Damage costs'!$U$18:$U$70,MATCH($B162,'Damage costs'!$C$18:$C$70,0))/1000),"")</f>
        <v/>
      </c>
      <c r="N162" s="59" t="str">
        <f>IFERROR(IF(OR($C$168=FALSE,LEFT($B162,3)&lt;&gt;"NOX"),N53*INDEX('Damage costs'!$Q$18:$Q$70,MATCH($B162,'Damage costs'!$C$18:$C$70,0))/1000,N53*INDEX('Damage costs'!$U$18:$U$70,MATCH($B162,'Damage costs'!$C$18:$C$70,0))/1000),"")</f>
        <v/>
      </c>
      <c r="O162" s="59" t="str">
        <f>IFERROR(IF(OR($C$168=FALSE,LEFT($B162,3)&lt;&gt;"NOX"),O53*INDEX('Damage costs'!$Q$18:$Q$70,MATCH($B162,'Damage costs'!$C$18:$C$70,0))/1000,O53*INDEX('Damage costs'!$U$18:$U$70,MATCH($B162,'Damage costs'!$C$18:$C$70,0))/1000),"")</f>
        <v/>
      </c>
      <c r="P162" s="59" t="str">
        <f>IFERROR(IF(OR($C$168=FALSE,LEFT($B162,3)&lt;&gt;"NOX"),P53*INDEX('Damage costs'!$Q$18:$Q$70,MATCH($B162,'Damage costs'!$C$18:$C$70,0))/1000,P53*INDEX('Damage costs'!$U$18:$U$70,MATCH($B162,'Damage costs'!$C$18:$C$70,0))/1000),"")</f>
        <v/>
      </c>
      <c r="Q162" s="59" t="str">
        <f>IFERROR(IF(OR($C$168=FALSE,LEFT($B162,3)&lt;&gt;"NOX"),Q53*INDEX('Damage costs'!$Q$18:$Q$70,MATCH($B162,'Damage costs'!$C$18:$C$70,0))/1000,Q53*INDEX('Damage costs'!$U$18:$U$70,MATCH($B162,'Damage costs'!$C$18:$C$70,0))/1000),"")</f>
        <v/>
      </c>
      <c r="R162" s="59" t="str">
        <f>IFERROR(IF(OR($C$168=FALSE,LEFT($B162,3)&lt;&gt;"NOX"),R53*INDEX('Damage costs'!$Q$18:$Q$70,MATCH($B162,'Damage costs'!$C$18:$C$70,0))/1000,R53*INDEX('Damage costs'!$U$18:$U$70,MATCH($B162,'Damage costs'!$C$18:$C$70,0))/1000),"")</f>
        <v/>
      </c>
      <c r="S162" s="59" t="str">
        <f>IFERROR(IF(OR($C$168=FALSE,LEFT($B162,3)&lt;&gt;"NOX"),S53*INDEX('Damage costs'!$Q$18:$Q$70,MATCH($B162,'Damage costs'!$C$18:$C$70,0))/1000,S53*INDEX('Damage costs'!$U$18:$U$70,MATCH($B162,'Damage costs'!$C$18:$C$70,0))/1000),"")</f>
        <v/>
      </c>
      <c r="T162" s="59" t="str">
        <f>IFERROR(IF(OR($C$168=FALSE,LEFT($B162,3)&lt;&gt;"NOX"),T53*INDEX('Damage costs'!$Q$18:$Q$70,MATCH($B162,'Damage costs'!$C$18:$C$70,0))/1000,T53*INDEX('Damage costs'!$U$18:$U$70,MATCH($B162,'Damage costs'!$C$18:$C$70,0))/1000),"")</f>
        <v/>
      </c>
      <c r="U162" s="59" t="str">
        <f>IFERROR(IF(OR($C$168=FALSE,LEFT($B162,3)&lt;&gt;"NOX"),U53*INDEX('Damage costs'!$Q$18:$Q$70,MATCH($B162,'Damage costs'!$C$18:$C$70,0))/1000,U53*INDEX('Damage costs'!$U$18:$U$70,MATCH($B162,'Damage costs'!$C$18:$C$70,0))/1000),"")</f>
        <v/>
      </c>
      <c r="V162" s="59" t="str">
        <f>IFERROR(IF(OR($C$168=FALSE,LEFT($B162,3)&lt;&gt;"NOX"),V53*INDEX('Damage costs'!$Q$18:$Q$70,MATCH($B162,'Damage costs'!$C$18:$C$70,0))/1000,V53*INDEX('Damage costs'!$U$18:$U$70,MATCH($B162,'Damage costs'!$C$18:$C$70,0))/1000),"")</f>
        <v/>
      </c>
      <c r="W162" s="59" t="str">
        <f>IFERROR(IF(OR($C$168=FALSE,LEFT($B162,3)&lt;&gt;"NOX"),W53*INDEX('Damage costs'!$Q$18:$Q$70,MATCH($B162,'Damage costs'!$C$18:$C$70,0))/1000,W53*INDEX('Damage costs'!$U$18:$U$70,MATCH($B162,'Damage costs'!$C$18:$C$70,0))/1000),"")</f>
        <v/>
      </c>
      <c r="X162" s="59" t="str">
        <f>IFERROR(IF(OR($C$168=FALSE,LEFT($B162,3)&lt;&gt;"NOX"),X53*INDEX('Damage costs'!$Q$18:$Q$70,MATCH($B162,'Damage costs'!$C$18:$C$70,0))/1000,X53*INDEX('Damage costs'!$U$18:$U$70,MATCH($B162,'Damage costs'!$C$18:$C$70,0))/1000),"")</f>
        <v/>
      </c>
      <c r="Y162" s="59" t="str">
        <f>IFERROR(IF(OR($C$168=FALSE,LEFT($B162,3)&lt;&gt;"NOX"),Y53*INDEX('Damage costs'!$Q$18:$Q$70,MATCH($B162,'Damage costs'!$C$18:$C$70,0))/1000,Y53*INDEX('Damage costs'!$U$18:$U$70,MATCH($B162,'Damage costs'!$C$18:$C$70,0))/1000),"")</f>
        <v/>
      </c>
      <c r="Z162" s="59" t="str">
        <f>IFERROR(IF(OR($C$168=FALSE,LEFT($B162,3)&lt;&gt;"NOX"),Z53*INDEX('Damage costs'!$Q$18:$Q$70,MATCH($B162,'Damage costs'!$C$18:$C$70,0))/1000,Z53*INDEX('Damage costs'!$U$18:$U$70,MATCH($B162,'Damage costs'!$C$18:$C$70,0))/1000),"")</f>
        <v/>
      </c>
      <c r="AA162" s="59" t="str">
        <f>IFERROR(IF(OR($C$168=FALSE,LEFT($B162,3)&lt;&gt;"NOX"),AA53*INDEX('Damage costs'!$Q$18:$Q$70,MATCH($B162,'Damage costs'!$C$18:$C$70,0))/1000,AA53*INDEX('Damage costs'!$U$18:$U$70,MATCH($B162,'Damage costs'!$C$18:$C$70,0))/1000),"")</f>
        <v/>
      </c>
      <c r="AB162" s="59" t="str">
        <f>IFERROR(IF(OR($C$168=FALSE,LEFT($B162,3)&lt;&gt;"NOX"),AB53*INDEX('Damage costs'!$Q$18:$Q$70,MATCH($B162,'Damage costs'!$C$18:$C$70,0))/1000,AB53*INDEX('Damage costs'!$U$18:$U$70,MATCH($B162,'Damage costs'!$C$18:$C$70,0))/1000),"")</f>
        <v/>
      </c>
      <c r="AC162" s="59" t="str">
        <f>IFERROR(IF(OR($C$168=FALSE,LEFT($B162,3)&lt;&gt;"NOX"),AC53*INDEX('Damage costs'!$Q$18:$Q$70,MATCH($B162,'Damage costs'!$C$18:$C$70,0))/1000,AC53*INDEX('Damage costs'!$U$18:$U$70,MATCH($B162,'Damage costs'!$C$18:$C$70,0))/1000),"")</f>
        <v/>
      </c>
      <c r="AD162" s="59" t="str">
        <f>IFERROR(IF(OR($C$168=FALSE,LEFT($B162,3)&lt;&gt;"NOX"),AD53*INDEX('Damage costs'!$Q$18:$Q$70,MATCH($B162,'Damage costs'!$C$18:$C$70,0))/1000,AD53*INDEX('Damage costs'!$U$18:$U$70,MATCH($B162,'Damage costs'!$C$18:$C$70,0))/1000),"")</f>
        <v/>
      </c>
      <c r="AE162" s="59" t="str">
        <f>IFERROR(IF(OR($C$168=FALSE,LEFT($B162,3)&lt;&gt;"NOX"),AE53*INDEX('Damage costs'!$Q$18:$Q$70,MATCH($B162,'Damage costs'!$C$18:$C$70,0))/1000,AE53*INDEX('Damage costs'!$U$18:$U$70,MATCH($B162,'Damage costs'!$C$18:$C$70,0))/1000),"")</f>
        <v/>
      </c>
      <c r="AF162" s="59" t="str">
        <f>IFERROR(IF(OR($C$168=FALSE,LEFT($B162,3)&lt;&gt;"NOX"),AF53*INDEX('Damage costs'!$Q$18:$Q$70,MATCH($B162,'Damage costs'!$C$18:$C$70,0))/1000,AF53*INDEX('Damage costs'!$U$18:$U$70,MATCH($B162,'Damage costs'!$C$18:$C$70,0))/1000),"")</f>
        <v/>
      </c>
      <c r="AG162" s="59" t="str">
        <f>IFERROR(IF(OR($C$168=FALSE,LEFT($B162,3)&lt;&gt;"NOX"),AG53*INDEX('Damage costs'!$Q$18:$Q$70,MATCH($B162,'Damage costs'!$C$18:$C$70,0))/1000,AG53*INDEX('Damage costs'!$U$18:$U$70,MATCH($B162,'Damage costs'!$C$18:$C$70,0))/1000),"")</f>
        <v/>
      </c>
      <c r="AH162" s="59" t="str">
        <f>IFERROR(IF(OR($C$168=FALSE,LEFT($B162,3)&lt;&gt;"NOX"),AH53*INDEX('Damage costs'!$Q$18:$Q$70,MATCH($B162,'Damage costs'!$C$18:$C$70,0))/1000,AH53*INDEX('Damage costs'!$U$18:$U$70,MATCH($B162,'Damage costs'!$C$18:$C$70,0))/1000),"")</f>
        <v/>
      </c>
      <c r="AI162" s="59" t="str">
        <f>IFERROR(IF(OR($C$168=FALSE,LEFT($B162,3)&lt;&gt;"NOX"),AI53*INDEX('Damage costs'!$Q$18:$Q$70,MATCH($B162,'Damage costs'!$C$18:$C$70,0))/1000,AI53*INDEX('Damage costs'!$U$18:$U$70,MATCH($B162,'Damage costs'!$C$18:$C$70,0))/1000),"")</f>
        <v/>
      </c>
      <c r="AJ162" s="59" t="str">
        <f>IFERROR(IF(OR($C$168=FALSE,LEFT($B162,3)&lt;&gt;"NOX"),AJ53*INDEX('Damage costs'!$Q$18:$Q$70,MATCH($B162,'Damage costs'!$C$18:$C$70,0))/1000,AJ53*INDEX('Damage costs'!$U$18:$U$70,MATCH($B162,'Damage costs'!$C$18:$C$70,0))/1000),"")</f>
        <v/>
      </c>
      <c r="AK162" s="59" t="str">
        <f>IFERROR(IF(OR($C$168=FALSE,LEFT($B162,3)&lt;&gt;"NOX"),AK53*INDEX('Damage costs'!$Q$18:$Q$70,MATCH($B162,'Damage costs'!$C$18:$C$70,0))/1000,AK53*INDEX('Damage costs'!$U$18:$U$70,MATCH($B162,'Damage costs'!$C$18:$C$70,0))/1000),"")</f>
        <v/>
      </c>
      <c r="AL162" s="59" t="str">
        <f>IFERROR(IF(OR($C$168=FALSE,LEFT($B162,3)&lt;&gt;"NOX"),AL53*INDEX('Damage costs'!$Q$18:$Q$70,MATCH($B162,'Damage costs'!$C$18:$C$70,0))/1000,AL53*INDEX('Damage costs'!$U$18:$U$70,MATCH($B162,'Damage costs'!$C$18:$C$70,0))/1000),"")</f>
        <v/>
      </c>
      <c r="AM162" s="59" t="str">
        <f>IFERROR(IF(OR($C$168=FALSE,LEFT($B162,3)&lt;&gt;"NOX"),AM53*INDEX('Damage costs'!$Q$18:$Q$70,MATCH($B162,'Damage costs'!$C$18:$C$70,0))/1000,AM53*INDEX('Damage costs'!$U$18:$U$70,MATCH($B162,'Damage costs'!$C$18:$C$70,0))/1000),"")</f>
        <v/>
      </c>
      <c r="AN162" s="59" t="str">
        <f>IFERROR(IF(OR($C$168=FALSE,LEFT($B162,3)&lt;&gt;"NOX"),AN53*INDEX('Damage costs'!$Q$18:$Q$70,MATCH($B162,'Damage costs'!$C$18:$C$70,0))/1000,AN53*INDEX('Damage costs'!$U$18:$U$70,MATCH($B162,'Damage costs'!$C$18:$C$70,0))/1000),"")</f>
        <v/>
      </c>
      <c r="AO162" s="59" t="str">
        <f>IFERROR(IF(OR($C$168=FALSE,LEFT($B162,3)&lt;&gt;"NOX"),AO53*INDEX('Damage costs'!$Q$18:$Q$70,MATCH($B162,'Damage costs'!$C$18:$C$70,0))/1000,AO53*INDEX('Damage costs'!$U$18:$U$70,MATCH($B162,'Damage costs'!$C$18:$C$70,0))/1000),"")</f>
        <v/>
      </c>
      <c r="AP162" s="59" t="str">
        <f>IFERROR(IF(OR($C$168=FALSE,LEFT($B162,3)&lt;&gt;"NOX"),AP53*INDEX('Damage costs'!$Q$18:$Q$70,MATCH($B162,'Damage costs'!$C$18:$C$70,0))/1000,AP53*INDEX('Damage costs'!$U$18:$U$70,MATCH($B162,'Damage costs'!$C$18:$C$70,0))/1000),"")</f>
        <v/>
      </c>
      <c r="AQ162" s="59" t="str">
        <f>IFERROR(IF(OR($C$168=FALSE,LEFT($B162,3)&lt;&gt;"NOX"),AQ53*INDEX('Damage costs'!$Q$18:$Q$70,MATCH($B162,'Damage costs'!$C$18:$C$70,0))/1000,AQ53*INDEX('Damage costs'!$U$18:$U$70,MATCH($B162,'Damage costs'!$C$18:$C$70,0))/1000),"")</f>
        <v/>
      </c>
      <c r="AR162" s="59" t="str">
        <f>IFERROR(IF(OR($C$168=FALSE,LEFT($B162,3)&lt;&gt;"NOX"),AR53*INDEX('Damage costs'!$Q$18:$Q$70,MATCH($B162,'Damage costs'!$C$18:$C$70,0))/1000,AR53*INDEX('Damage costs'!$U$18:$U$70,MATCH($B162,'Damage costs'!$C$18:$C$70,0))/1000),"")</f>
        <v/>
      </c>
      <c r="AS162" s="59" t="str">
        <f>IFERROR(IF(OR($C$168=FALSE,LEFT($B162,3)&lt;&gt;"NOX"),AS53*INDEX('Damage costs'!$Q$18:$Q$70,MATCH($B162,'Damage costs'!$C$18:$C$70,0))/1000,AS53*INDEX('Damage costs'!$U$18:$U$70,MATCH($B162,'Damage costs'!$C$18:$C$70,0))/1000),"")</f>
        <v/>
      </c>
      <c r="AT162" s="59" t="str">
        <f>IFERROR(IF(OR($C$168=FALSE,LEFT($B162,3)&lt;&gt;"NOX"),AT53*INDEX('Damage costs'!$Q$18:$Q$70,MATCH($B162,'Damage costs'!$C$18:$C$70,0))/1000,AT53*INDEX('Damage costs'!$U$18:$U$70,MATCH($B162,'Damage costs'!$C$18:$C$70,0))/1000),"")</f>
        <v/>
      </c>
      <c r="AU162" s="59" t="str">
        <f>IFERROR(IF(OR($C$168=FALSE,LEFT($B162,3)&lt;&gt;"NOX"),AU53*INDEX('Damage costs'!$Q$18:$Q$70,MATCH($B162,'Damage costs'!$C$18:$C$70,0))/1000,AU53*INDEX('Damage costs'!$U$18:$U$70,MATCH($B162,'Damage costs'!$C$18:$C$70,0))/1000),"")</f>
        <v/>
      </c>
      <c r="AV162" s="59" t="str">
        <f>IFERROR(IF(OR($C$168=FALSE,LEFT($B162,3)&lt;&gt;"NOX"),AV53*INDEX('Damage costs'!$Q$18:$Q$70,MATCH($B162,'Damage costs'!$C$18:$C$70,0))/1000,AV53*INDEX('Damage costs'!$U$18:$U$70,MATCH($B162,'Damage costs'!$C$18:$C$70,0))/1000),"")</f>
        <v/>
      </c>
      <c r="AW162" s="59" t="str">
        <f>IFERROR(IF(OR($C$168=FALSE,LEFT($B162,3)&lt;&gt;"NOX"),AW53*INDEX('Damage costs'!$Q$18:$Q$70,MATCH($B162,'Damage costs'!$C$18:$C$70,0))/1000,AW53*INDEX('Damage costs'!$U$18:$U$70,MATCH($B162,'Damage costs'!$C$18:$C$70,0))/1000),"")</f>
        <v/>
      </c>
      <c r="AX162" s="59" t="str">
        <f>IFERROR(IF(OR($C$168=FALSE,LEFT($B162,3)&lt;&gt;"NOX"),AX53*INDEX('Damage costs'!$Q$18:$Q$70,MATCH($B162,'Damage costs'!$C$18:$C$70,0))/1000,AX53*INDEX('Damage costs'!$U$18:$U$70,MATCH($B162,'Damage costs'!$C$18:$C$70,0))/1000),"")</f>
        <v/>
      </c>
      <c r="AY162" s="59" t="str">
        <f>IFERROR(IF(OR($C$168=FALSE,LEFT($B162,3)&lt;&gt;"NOX"),AY53*INDEX('Damage costs'!$Q$18:$Q$70,MATCH($B162,'Damage costs'!$C$18:$C$70,0))/1000,AY53*INDEX('Damage costs'!$U$18:$U$70,MATCH($B162,'Damage costs'!$C$18:$C$70,0))/1000),"")</f>
        <v/>
      </c>
      <c r="AZ162" s="59" t="str">
        <f>IFERROR(IF(OR($C$168=FALSE,LEFT($B162,3)&lt;&gt;"NOX"),AZ53*INDEX('Damage costs'!$Q$18:$Q$70,MATCH($B162,'Damage costs'!$C$18:$C$70,0))/1000,AZ53*INDEX('Damage costs'!$U$18:$U$70,MATCH($B162,'Damage costs'!$C$18:$C$70,0))/1000),"")</f>
        <v/>
      </c>
      <c r="BA162" s="59" t="str">
        <f>IFERROR(IF(OR($C$168=FALSE,LEFT($B162,3)&lt;&gt;"NOX"),BA53*INDEX('Damage costs'!$Q$18:$Q$70,MATCH($B162,'Damage costs'!$C$18:$C$70,0))/1000,BA53*INDEX('Damage costs'!$U$18:$U$70,MATCH($B162,'Damage costs'!$C$18:$C$70,0))/1000),"")</f>
        <v/>
      </c>
      <c r="BB162" s="59" t="str">
        <f>IFERROR(IF(OR($C$168=FALSE,LEFT($B162,3)&lt;&gt;"NOX"),BB53*INDEX('Damage costs'!$Q$18:$Q$70,MATCH($B162,'Damage costs'!$C$18:$C$70,0))/1000,BB53*INDEX('Damage costs'!$U$18:$U$70,MATCH($B162,'Damage costs'!$C$18:$C$70,0))/1000),"")</f>
        <v/>
      </c>
      <c r="BC162" s="59" t="str">
        <f>IFERROR(IF(OR($C$168=FALSE,LEFT($B162,3)&lt;&gt;"NOX"),BC53*INDEX('Damage costs'!$Q$18:$Q$70,MATCH($B162,'Damage costs'!$C$18:$C$70,0))/1000,BC53*INDEX('Damage costs'!$U$18:$U$70,MATCH($B162,'Damage costs'!$C$18:$C$70,0))/1000),"")</f>
        <v/>
      </c>
      <c r="BD162" s="59" t="str">
        <f>IFERROR(IF(OR($C$168=FALSE,LEFT($B162,3)&lt;&gt;"NOX"),BD53*INDEX('Damage costs'!$Q$18:$Q$70,MATCH($B162,'Damage costs'!$C$18:$C$70,0))/1000,BD53*INDEX('Damage costs'!$U$18:$U$70,MATCH($B162,'Damage costs'!$C$18:$C$70,0))/1000),"")</f>
        <v/>
      </c>
      <c r="BE162" s="59" t="str">
        <f>IFERROR(IF(OR($C$168=FALSE,LEFT($B162,3)&lt;&gt;"NOX"),BE53*INDEX('Damage costs'!$Q$18:$Q$70,MATCH($B162,'Damage costs'!$C$18:$C$70,0))/1000,BE53*INDEX('Damage costs'!$U$18:$U$70,MATCH($B162,'Damage costs'!$C$18:$C$70,0))/1000),"")</f>
        <v/>
      </c>
      <c r="BF162" s="59" t="str">
        <f>IFERROR(IF(OR($C$168=FALSE,LEFT($B162,3)&lt;&gt;"NOX"),BF53*INDEX('Damage costs'!$Q$18:$Q$70,MATCH($B162,'Damage costs'!$C$18:$C$70,0))/1000,BF53*INDEX('Damage costs'!$U$18:$U$70,MATCH($B162,'Damage costs'!$C$18:$C$70,0))/1000),"")</f>
        <v/>
      </c>
      <c r="BG162" s="59" t="str">
        <f>IFERROR(IF(OR($C$168=FALSE,LEFT($B162,3)&lt;&gt;"NOX"),BG53*INDEX('Damage costs'!$Q$18:$Q$70,MATCH($B162,'Damage costs'!$C$18:$C$70,0))/1000,BG53*INDEX('Damage costs'!$U$18:$U$70,MATCH($B162,'Damage costs'!$C$18:$C$70,0))/1000),"")</f>
        <v/>
      </c>
      <c r="BH162" s="59" t="str">
        <f>IFERROR(IF(OR($C$168=FALSE,LEFT($B162,3)&lt;&gt;"NOX"),BH53*INDEX('Damage costs'!$Q$18:$Q$70,MATCH($B162,'Damage costs'!$C$18:$C$70,0))/1000,BH53*INDEX('Damage costs'!$U$18:$U$70,MATCH($B162,'Damage costs'!$C$18:$C$70,0))/1000),"")</f>
        <v/>
      </c>
      <c r="BI162" s="59" t="str">
        <f>IFERROR(IF(OR($C$168=FALSE,LEFT($B162,3)&lt;&gt;"NOX"),BI53*INDEX('Damage costs'!$Q$18:$Q$70,MATCH($B162,'Damage costs'!$C$18:$C$70,0))/1000,BI53*INDEX('Damage costs'!$U$18:$U$70,MATCH($B162,'Damage costs'!$C$18:$C$70,0))/1000),"")</f>
        <v/>
      </c>
      <c r="BJ162" s="59" t="str">
        <f>IFERROR(IF(OR($C$168=FALSE,LEFT($B162,3)&lt;&gt;"NOX"),BJ53*INDEX('Damage costs'!$Q$18:$Q$70,MATCH($B162,'Damage costs'!$C$18:$C$70,0))/1000,BJ53*INDEX('Damage costs'!$U$18:$U$70,MATCH($B162,'Damage costs'!$C$18:$C$70,0))/1000),"")</f>
        <v/>
      </c>
      <c r="BK162" s="59" t="str">
        <f>IFERROR(IF(OR($C$168=FALSE,LEFT($B162,3)&lt;&gt;"NOX"),BK53*INDEX('Damage costs'!$Q$18:$Q$70,MATCH($B162,'Damage costs'!$C$18:$C$70,0))/1000,BK53*INDEX('Damage costs'!$U$18:$U$70,MATCH($B162,'Damage costs'!$C$18:$C$70,0))/1000),"")</f>
        <v/>
      </c>
      <c r="BL162" s="59" t="str">
        <f>IFERROR(IF(OR($C$168=FALSE,LEFT($B162,3)&lt;&gt;"NOX"),BL53*INDEX('Damage costs'!$Q$18:$Q$70,MATCH($B162,'Damage costs'!$C$18:$C$70,0))/1000,BL53*INDEX('Damage costs'!$U$18:$U$70,MATCH($B162,'Damage costs'!$C$18:$C$70,0))/1000),"")</f>
        <v/>
      </c>
      <c r="BM162" s="59" t="str">
        <f>IFERROR(IF(OR($C$168=FALSE,LEFT($B162,3)&lt;&gt;"NOX"),BM53*INDEX('Damage costs'!$Q$18:$Q$70,MATCH($B162,'Damage costs'!$C$18:$C$70,0))/1000,BM53*INDEX('Damage costs'!$U$18:$U$70,MATCH($B162,'Damage costs'!$C$18:$C$70,0))/1000),"")</f>
        <v/>
      </c>
      <c r="BN162" s="59" t="str">
        <f>IFERROR(IF(OR($C$168=FALSE,LEFT($B162,3)&lt;&gt;"NOX"),BN53*INDEX('Damage costs'!$Q$18:$Q$70,MATCH($B162,'Damage costs'!$C$18:$C$70,0))/1000,BN53*INDEX('Damage costs'!$U$18:$U$70,MATCH($B162,'Damage costs'!$C$18:$C$70,0))/1000),"")</f>
        <v/>
      </c>
      <c r="BO162" s="59" t="str">
        <f>IFERROR(IF(OR($C$168=FALSE,LEFT($B162,3)&lt;&gt;"NOX"),BO53*INDEX('Damage costs'!$Q$18:$Q$70,MATCH($B162,'Damage costs'!$C$18:$C$70,0))/1000,BO53*INDEX('Damage costs'!$U$18:$U$70,MATCH($B162,'Damage costs'!$C$18:$C$70,0))/1000),"")</f>
        <v/>
      </c>
      <c r="BP162" s="59" t="str">
        <f>IFERROR(IF(OR($C$168=FALSE,LEFT($B162,3)&lt;&gt;"NOX"),BP53*INDEX('Damage costs'!$Q$18:$Q$70,MATCH($B162,'Damage costs'!$C$18:$C$70,0))/1000,BP53*INDEX('Damage costs'!$U$18:$U$70,MATCH($B162,'Damage costs'!$C$18:$C$70,0))/1000),"")</f>
        <v/>
      </c>
      <c r="BQ162" s="59" t="str">
        <f>IFERROR(IF(OR($C$168=FALSE,LEFT($B162,3)&lt;&gt;"NOX"),BQ53*INDEX('Damage costs'!$Q$18:$Q$70,MATCH($B162,'Damage costs'!$C$18:$C$70,0))/1000,BQ53*INDEX('Damage costs'!$U$18:$U$70,MATCH($B162,'Damage costs'!$C$18:$C$70,0))/1000),"")</f>
        <v/>
      </c>
      <c r="BR162" s="59" t="str">
        <f>IFERROR(IF(OR($C$168=FALSE,LEFT($B162,3)&lt;&gt;"NOX"),BR53*INDEX('Damage costs'!$Q$18:$Q$70,MATCH($B162,'Damage costs'!$C$18:$C$70,0))/1000,BR53*INDEX('Damage costs'!$U$18:$U$70,MATCH($B162,'Damage costs'!$C$18:$C$70,0))/1000),"")</f>
        <v/>
      </c>
      <c r="BS162" s="59" t="str">
        <f>IFERROR(IF(OR($C$168=FALSE,LEFT($B162,3)&lt;&gt;"NOX"),BS53*INDEX('Damage costs'!$Q$18:$Q$70,MATCH($B162,'Damage costs'!$C$18:$C$70,0))/1000,BS53*INDEX('Damage costs'!$U$18:$U$70,MATCH($B162,'Damage costs'!$C$18:$C$70,0))/1000),"")</f>
        <v/>
      </c>
      <c r="BT162" s="59" t="str">
        <f>IFERROR(IF(OR($C$168=FALSE,LEFT($B162,3)&lt;&gt;"NOX"),BT53*INDEX('Damage costs'!$Q$18:$Q$70,MATCH($B162,'Damage costs'!$C$18:$C$70,0))/1000,BT53*INDEX('Damage costs'!$U$18:$U$70,MATCH($B162,'Damage costs'!$C$18:$C$70,0))/1000),"")</f>
        <v/>
      </c>
      <c r="BU162" s="59" t="str">
        <f>IFERROR(IF(OR($C$168=FALSE,LEFT($B162,3)&lt;&gt;"NOX"),BU53*INDEX('Damage costs'!$Q$18:$Q$70,MATCH($B162,'Damage costs'!$C$18:$C$70,0))/1000,BU53*INDEX('Damage costs'!$U$18:$U$70,MATCH($B162,'Damage costs'!$C$18:$C$70,0))/1000),"")</f>
        <v/>
      </c>
      <c r="BV162" s="59" t="str">
        <f>IFERROR(IF(OR($C$168=FALSE,LEFT($B162,3)&lt;&gt;"NOX"),BV53*INDEX('Damage costs'!$Q$18:$Q$70,MATCH($B162,'Damage costs'!$C$18:$C$70,0))/1000,BV53*INDEX('Damage costs'!$U$18:$U$70,MATCH($B162,'Damage costs'!$C$18:$C$70,0))/1000),"")</f>
        <v/>
      </c>
      <c r="BW162" s="59" t="str">
        <f>IFERROR(IF(OR($C$168=FALSE,LEFT($B162,3)&lt;&gt;"NOX"),BW53*INDEX('Damage costs'!$Q$18:$Q$70,MATCH($B162,'Damage costs'!$C$18:$C$70,0))/1000,BW53*INDEX('Damage costs'!$U$18:$U$70,MATCH($B162,'Damage costs'!$C$18:$C$70,0))/1000),"")</f>
        <v/>
      </c>
      <c r="BX162" s="59" t="str">
        <f>IFERROR(IF(OR($C$168=FALSE,LEFT($B162,3)&lt;&gt;"NOX"),BX53*INDEX('Damage costs'!$Q$18:$Q$70,MATCH($B162,'Damage costs'!$C$18:$C$70,0))/1000,BX53*INDEX('Damage costs'!$U$18:$U$70,MATCH($B162,'Damage costs'!$C$18:$C$70,0))/1000),"")</f>
        <v/>
      </c>
      <c r="BY162" s="59" t="str">
        <f>IFERROR(IF(OR($C$168=FALSE,LEFT($B162,3)&lt;&gt;"NOX"),BY53*INDEX('Damage costs'!$Q$18:$Q$70,MATCH($B162,'Damage costs'!$C$18:$C$70,0))/1000,BY53*INDEX('Damage costs'!$U$18:$U$70,MATCH($B162,'Damage costs'!$C$18:$C$70,0))/1000),"")</f>
        <v/>
      </c>
      <c r="BZ162" s="59" t="str">
        <f>IFERROR(IF(OR($C$168=FALSE,LEFT($B162,3)&lt;&gt;"NOX"),BZ53*INDEX('Damage costs'!$Q$18:$Q$70,MATCH($B162,'Damage costs'!$C$18:$C$70,0))/1000,BZ53*INDEX('Damage costs'!$U$18:$U$70,MATCH($B162,'Damage costs'!$C$18:$C$70,0))/1000),"")</f>
        <v/>
      </c>
      <c r="CA162" s="59" t="str">
        <f>IFERROR(IF(OR($C$168=FALSE,LEFT($B162,3)&lt;&gt;"NOX"),CA53*INDEX('Damage costs'!$Q$18:$Q$70,MATCH($B162,'Damage costs'!$C$18:$C$70,0))/1000,CA53*INDEX('Damage costs'!$U$18:$U$70,MATCH($B162,'Damage costs'!$C$18:$C$70,0))/1000),"")</f>
        <v/>
      </c>
      <c r="CB162" s="59" t="str">
        <f>IFERROR(IF(OR($C$168=FALSE,LEFT($B162,3)&lt;&gt;"NOX"),CB53*INDEX('Damage costs'!$Q$18:$Q$70,MATCH($B162,'Damage costs'!$C$18:$C$70,0))/1000,CB53*INDEX('Damage costs'!$U$18:$U$70,MATCH($B162,'Damage costs'!$C$18:$C$70,0))/1000),"")</f>
        <v/>
      </c>
      <c r="CC162" s="59" t="str">
        <f>IFERROR(IF(OR($C$168=FALSE,LEFT($B162,3)&lt;&gt;"NOX"),CC53*INDEX('Damage costs'!$Q$18:$Q$70,MATCH($B162,'Damage costs'!$C$18:$C$70,0))/1000,CC53*INDEX('Damage costs'!$U$18:$U$70,MATCH($B162,'Damage costs'!$C$18:$C$70,0))/1000),"")</f>
        <v/>
      </c>
      <c r="CD162" s="59" t="str">
        <f>IFERROR(IF(OR($C$168=FALSE,LEFT($B162,3)&lt;&gt;"NOX"),CD53*INDEX('Damage costs'!$Q$18:$Q$70,MATCH($B162,'Damage costs'!$C$18:$C$70,0))/1000,CD53*INDEX('Damage costs'!$U$18:$U$70,MATCH($B162,'Damage costs'!$C$18:$C$70,0))/1000),"")</f>
        <v/>
      </c>
      <c r="CE162" s="59" t="str">
        <f>IFERROR(IF(OR($C$168=FALSE,LEFT($B162,3)&lt;&gt;"NOX"),CE53*INDEX('Damage costs'!$Q$18:$Q$70,MATCH($B162,'Damage costs'!$C$18:$C$70,0))/1000,CE53*INDEX('Damage costs'!$U$18:$U$70,MATCH($B162,'Damage costs'!$C$18:$C$70,0))/1000),"")</f>
        <v/>
      </c>
      <c r="CF162" s="59" t="str">
        <f>IFERROR(IF(OR($C$168=FALSE,LEFT($B162,3)&lt;&gt;"NOX"),CF53*INDEX('Damage costs'!$Q$18:$Q$70,MATCH($B162,'Damage costs'!$C$18:$C$70,0))/1000,CF53*INDEX('Damage costs'!$U$18:$U$70,MATCH($B162,'Damage costs'!$C$18:$C$70,0))/1000),"")</f>
        <v/>
      </c>
      <c r="CG162" s="59" t="str">
        <f>IFERROR(IF(OR($C$168=FALSE,LEFT($B162,3)&lt;&gt;"NOX"),CG53*INDEX('Damage costs'!$Q$18:$Q$70,MATCH($B162,'Damage costs'!$C$18:$C$70,0))/1000,CG53*INDEX('Damage costs'!$U$18:$U$70,MATCH($B162,'Damage costs'!$C$18:$C$70,0))/1000),"")</f>
        <v/>
      </c>
      <c r="CH162" s="59" t="str">
        <f>IFERROR(IF(OR($C$168=FALSE,LEFT($B162,3)&lt;&gt;"NOX"),CH53*INDEX('Damage costs'!$Q$18:$Q$70,MATCH($B162,'Damage costs'!$C$18:$C$70,0))/1000,CH53*INDEX('Damage costs'!$U$18:$U$70,MATCH($B162,'Damage costs'!$C$18:$C$70,0))/1000),"")</f>
        <v/>
      </c>
      <c r="CI162" s="59" t="str">
        <f>IFERROR(IF(OR($C$168=FALSE,LEFT($B162,3)&lt;&gt;"NOX"),CI53*INDEX('Damage costs'!$Q$18:$Q$70,MATCH($B162,'Damage costs'!$C$18:$C$70,0))/1000,CI53*INDEX('Damage costs'!$U$18:$U$70,MATCH($B162,'Damage costs'!$C$18:$C$70,0))/1000),"")</f>
        <v/>
      </c>
      <c r="CJ162" s="59" t="str">
        <f>IFERROR(IF(OR($C$168=FALSE,LEFT($B162,3)&lt;&gt;"NOX"),CJ53*INDEX('Damage costs'!$Q$18:$Q$70,MATCH($B162,'Damage costs'!$C$18:$C$70,0))/1000,CJ53*INDEX('Damage costs'!$U$18:$U$70,MATCH($B162,'Damage costs'!$C$18:$C$70,0))/1000),"")</f>
        <v/>
      </c>
      <c r="CK162" s="59" t="str">
        <f>IFERROR(IF(OR($C$168=FALSE,LEFT($B162,3)&lt;&gt;"NOX"),CK53*INDEX('Damage costs'!$Q$18:$Q$70,MATCH($B162,'Damage costs'!$C$18:$C$70,0))/1000,CK53*INDEX('Damage costs'!$U$18:$U$70,MATCH($B162,'Damage costs'!$C$18:$C$70,0))/1000),"")</f>
        <v/>
      </c>
      <c r="CL162" s="59" t="str">
        <f>IFERROR(IF(OR($C$168=FALSE,LEFT($B162,3)&lt;&gt;"NOX"),CL53*INDEX('Damage costs'!$Q$18:$Q$70,MATCH($B162,'Damage costs'!$C$18:$C$70,0))/1000,CL53*INDEX('Damage costs'!$U$18:$U$70,MATCH($B162,'Damage costs'!$C$18:$C$70,0))/1000),"")</f>
        <v/>
      </c>
      <c r="CM162" s="59" t="str">
        <f>IFERROR(IF(OR($C$168=FALSE,LEFT($B162,3)&lt;&gt;"NOX"),CM53*INDEX('Damage costs'!$Q$18:$Q$70,MATCH($B162,'Damage costs'!$C$18:$C$70,0))/1000,CM53*INDEX('Damage costs'!$U$18:$U$70,MATCH($B162,'Damage costs'!$C$18:$C$70,0))/1000),"")</f>
        <v/>
      </c>
      <c r="CN162" s="59" t="str">
        <f>IFERROR(IF(OR($C$168=FALSE,LEFT($B162,3)&lt;&gt;"NOX"),CN53*INDEX('Damage costs'!$Q$18:$Q$70,MATCH($B162,'Damage costs'!$C$18:$C$70,0))/1000,CN53*INDEX('Damage costs'!$U$18:$U$70,MATCH($B162,'Damage costs'!$C$18:$C$70,0))/1000),"")</f>
        <v/>
      </c>
      <c r="CO162" s="59" t="str">
        <f>IFERROR(IF(OR($C$168=FALSE,LEFT($B162,3)&lt;&gt;"NOX"),CO53*INDEX('Damage costs'!$Q$18:$Q$70,MATCH($B162,'Damage costs'!$C$18:$C$70,0))/1000,CO53*INDEX('Damage costs'!$U$18:$U$70,MATCH($B162,'Damage costs'!$C$18:$C$70,0))/1000),"")</f>
        <v/>
      </c>
      <c r="CP162" s="59" t="str">
        <f>IFERROR(IF(OR($C$168=FALSE,LEFT($B162,3)&lt;&gt;"NOX"),CP53*INDEX('Damage costs'!$Q$18:$Q$70,MATCH($B162,'Damage costs'!$C$18:$C$70,0))/1000,CP53*INDEX('Damage costs'!$U$18:$U$70,MATCH($B162,'Damage costs'!$C$18:$C$70,0))/1000),"")</f>
        <v/>
      </c>
      <c r="CQ162" s="59" t="str">
        <f>IFERROR(IF(OR($C$168=FALSE,LEFT($B162,3)&lt;&gt;"NOX"),CQ53*INDEX('Damage costs'!$Q$18:$Q$70,MATCH($B162,'Damage costs'!$C$18:$C$70,0))/1000,CQ53*INDEX('Damage costs'!$U$18:$U$70,MATCH($B162,'Damage costs'!$C$18:$C$70,0))/1000),"")</f>
        <v/>
      </c>
      <c r="CR162" s="59" t="str">
        <f>IFERROR(IF(OR($C$168=FALSE,LEFT($B162,3)&lt;&gt;"NOX"),CR53*INDEX('Damage costs'!$Q$18:$Q$70,MATCH($B162,'Damage costs'!$C$18:$C$70,0))/1000,CR53*INDEX('Damage costs'!$U$18:$U$70,MATCH($B162,'Damage costs'!$C$18:$C$70,0))/1000),"")</f>
        <v/>
      </c>
      <c r="CS162" s="59" t="str">
        <f>IFERROR(IF(OR($C$168=FALSE,LEFT($B162,3)&lt;&gt;"NOX"),CS53*INDEX('Damage costs'!$Q$18:$Q$70,MATCH($B162,'Damage costs'!$C$18:$C$70,0))/1000,CS53*INDEX('Damage costs'!$U$18:$U$70,MATCH($B162,'Damage costs'!$C$18:$C$70,0))/1000),"")</f>
        <v/>
      </c>
      <c r="CT162" s="59" t="str">
        <f>IFERROR(IF(OR($C$168=FALSE,LEFT($B162,3)&lt;&gt;"NOX"),CT53*INDEX('Damage costs'!$Q$18:$Q$70,MATCH($B162,'Damage costs'!$C$18:$C$70,0))/1000,CT53*INDEX('Damage costs'!$U$18:$U$70,MATCH($B162,'Damage costs'!$C$18:$C$70,0))/1000),"")</f>
        <v/>
      </c>
      <c r="CU162" s="59" t="str">
        <f>IFERROR(IF(OR($C$168=FALSE,LEFT($B162,3)&lt;&gt;"NOX"),CU53*INDEX('Damage costs'!$Q$18:$Q$70,MATCH($B162,'Damage costs'!$C$18:$C$70,0))/1000,CU53*INDEX('Damage costs'!$U$18:$U$70,MATCH($B162,'Damage costs'!$C$18:$C$70,0))/1000),"")</f>
        <v/>
      </c>
      <c r="CV162" s="59" t="str">
        <f>IFERROR(IF(OR($C$168=FALSE,LEFT($B162,3)&lt;&gt;"NOX"),CV53*INDEX('Damage costs'!$Q$18:$Q$70,MATCH($B162,'Damage costs'!$C$18:$C$70,0))/1000,CV53*INDEX('Damage costs'!$U$18:$U$70,MATCH($B162,'Damage costs'!$C$18:$C$70,0))/1000),"")</f>
        <v/>
      </c>
      <c r="CW162" s="59" t="str">
        <f>IFERROR(IF(OR($C$168=FALSE,LEFT($B162,3)&lt;&gt;"NOX"),CW53*INDEX('Damage costs'!$Q$18:$Q$70,MATCH($B162,'Damage costs'!$C$18:$C$70,0))/1000,CW53*INDEX('Damage costs'!$U$18:$U$70,MATCH($B162,'Damage costs'!$C$18:$C$70,0))/1000),"")</f>
        <v/>
      </c>
      <c r="CX162" s="59" t="str">
        <f>IFERROR(IF(OR($C$168=FALSE,LEFT($B162,3)&lt;&gt;"NOX"),CX53*INDEX('Damage costs'!$Q$18:$Q$70,MATCH($B162,'Damage costs'!$C$18:$C$70,0))/1000,CX53*INDEX('Damage costs'!$U$18:$U$70,MATCH($B162,'Damage costs'!$C$18:$C$70,0))/1000),"")</f>
        <v/>
      </c>
      <c r="CY162" s="59" t="str">
        <f>IFERROR(IF(OR($C$168=FALSE,LEFT($B162,3)&lt;&gt;"NOX"),CY53*INDEX('Damage costs'!$Q$18:$Q$70,MATCH($B162,'Damage costs'!$C$18:$C$70,0))/1000,CY53*INDEX('Damage costs'!$U$18:$U$70,MATCH($B162,'Damage costs'!$C$18:$C$70,0))/1000),"")</f>
        <v/>
      </c>
      <c r="CZ162" s="391"/>
    </row>
    <row r="163" spans="2:104" x14ac:dyDescent="0.25">
      <c r="B163" s="406">
        <f t="shared" si="60"/>
        <v>0</v>
      </c>
      <c r="C163" s="9" t="s">
        <v>1117</v>
      </c>
      <c r="D163" s="59" t="str">
        <f>IFERROR(IF(OR($C$168=FALSE,LEFT($B163,3)&lt;&gt;"NOX"),D54*INDEX('Damage costs'!$Q$18:$Q$70,MATCH($B163,'Damage costs'!$C$18:$C$70,0))/1000,D54*INDEX('Damage costs'!$U$18:$U$70,MATCH($B163,'Damage costs'!$C$18:$C$70,0))/1000),"")</f>
        <v/>
      </c>
      <c r="E163" s="59" t="str">
        <f>IFERROR(IF(OR($C$168=FALSE,LEFT($B163,3)&lt;&gt;"NOX"),E54*INDEX('Damage costs'!$Q$18:$Q$70,MATCH($B163,'Damage costs'!$C$18:$C$70,0))/1000,E54*INDEX('Damage costs'!$U$18:$U$70,MATCH($B163,'Damage costs'!$C$18:$C$70,0))/1000),"")</f>
        <v/>
      </c>
      <c r="F163" s="59" t="str">
        <f>IFERROR(IF(OR($C$168=FALSE,LEFT($B163,3)&lt;&gt;"NOX"),F54*INDEX('Damage costs'!$Q$18:$Q$70,MATCH($B163,'Damage costs'!$C$18:$C$70,0))/1000,F54*INDEX('Damage costs'!$U$18:$U$70,MATCH($B163,'Damage costs'!$C$18:$C$70,0))/1000),"")</f>
        <v/>
      </c>
      <c r="G163" s="59" t="str">
        <f>IFERROR(IF(OR($C$168=FALSE,LEFT($B163,3)&lt;&gt;"NOX"),G54*INDEX('Damage costs'!$Q$18:$Q$70,MATCH($B163,'Damage costs'!$C$18:$C$70,0))/1000,G54*INDEX('Damage costs'!$U$18:$U$70,MATCH($B163,'Damage costs'!$C$18:$C$70,0))/1000),"")</f>
        <v/>
      </c>
      <c r="H163" s="59" t="str">
        <f>IFERROR(IF(OR($C$168=FALSE,LEFT($B163,3)&lt;&gt;"NOX"),H54*INDEX('Damage costs'!$Q$18:$Q$70,MATCH($B163,'Damage costs'!$C$18:$C$70,0))/1000,H54*INDEX('Damage costs'!$U$18:$U$70,MATCH($B163,'Damage costs'!$C$18:$C$70,0))/1000),"")</f>
        <v/>
      </c>
      <c r="I163" s="59" t="str">
        <f>IFERROR(IF(OR($C$168=FALSE,LEFT($B163,3)&lt;&gt;"NOX"),I54*INDEX('Damage costs'!$Q$18:$Q$70,MATCH($B163,'Damage costs'!$C$18:$C$70,0))/1000,I54*INDEX('Damage costs'!$U$18:$U$70,MATCH($B163,'Damage costs'!$C$18:$C$70,0))/1000),"")</f>
        <v/>
      </c>
      <c r="J163" s="59" t="str">
        <f>IFERROR(IF(OR($C$168=FALSE,LEFT($B163,3)&lt;&gt;"NOX"),J54*INDEX('Damage costs'!$Q$18:$Q$70,MATCH($B163,'Damage costs'!$C$18:$C$70,0))/1000,J54*INDEX('Damage costs'!$U$18:$U$70,MATCH($B163,'Damage costs'!$C$18:$C$70,0))/1000),"")</f>
        <v/>
      </c>
      <c r="K163" s="59" t="str">
        <f>IFERROR(IF(OR($C$168=FALSE,LEFT($B163,3)&lt;&gt;"NOX"),K54*INDEX('Damage costs'!$Q$18:$Q$70,MATCH($B163,'Damage costs'!$C$18:$C$70,0))/1000,K54*INDEX('Damage costs'!$U$18:$U$70,MATCH($B163,'Damage costs'!$C$18:$C$70,0))/1000),"")</f>
        <v/>
      </c>
      <c r="L163" s="59" t="str">
        <f>IFERROR(IF(OR($C$168=FALSE,LEFT($B163,3)&lt;&gt;"NOX"),L54*INDEX('Damage costs'!$Q$18:$Q$70,MATCH($B163,'Damage costs'!$C$18:$C$70,0))/1000,L54*INDEX('Damage costs'!$U$18:$U$70,MATCH($B163,'Damage costs'!$C$18:$C$70,0))/1000),"")</f>
        <v/>
      </c>
      <c r="M163" s="59" t="str">
        <f>IFERROR(IF(OR($C$168=FALSE,LEFT($B163,3)&lt;&gt;"NOX"),M54*INDEX('Damage costs'!$Q$18:$Q$70,MATCH($B163,'Damage costs'!$C$18:$C$70,0))/1000,M54*INDEX('Damage costs'!$U$18:$U$70,MATCH($B163,'Damage costs'!$C$18:$C$70,0))/1000),"")</f>
        <v/>
      </c>
      <c r="N163" s="59" t="str">
        <f>IFERROR(IF(OR($C$168=FALSE,LEFT($B163,3)&lt;&gt;"NOX"),N54*INDEX('Damage costs'!$Q$18:$Q$70,MATCH($B163,'Damage costs'!$C$18:$C$70,0))/1000,N54*INDEX('Damage costs'!$U$18:$U$70,MATCH($B163,'Damage costs'!$C$18:$C$70,0))/1000),"")</f>
        <v/>
      </c>
      <c r="O163" s="59" t="str">
        <f>IFERROR(IF(OR($C$168=FALSE,LEFT($B163,3)&lt;&gt;"NOX"),O54*INDEX('Damage costs'!$Q$18:$Q$70,MATCH($B163,'Damage costs'!$C$18:$C$70,0))/1000,O54*INDEX('Damage costs'!$U$18:$U$70,MATCH($B163,'Damage costs'!$C$18:$C$70,0))/1000),"")</f>
        <v/>
      </c>
      <c r="P163" s="59" t="str">
        <f>IFERROR(IF(OR($C$168=FALSE,LEFT($B163,3)&lt;&gt;"NOX"),P54*INDEX('Damage costs'!$Q$18:$Q$70,MATCH($B163,'Damage costs'!$C$18:$C$70,0))/1000,P54*INDEX('Damage costs'!$U$18:$U$70,MATCH($B163,'Damage costs'!$C$18:$C$70,0))/1000),"")</f>
        <v/>
      </c>
      <c r="Q163" s="59" t="str">
        <f>IFERROR(IF(OR($C$168=FALSE,LEFT($B163,3)&lt;&gt;"NOX"),Q54*INDEX('Damage costs'!$Q$18:$Q$70,MATCH($B163,'Damage costs'!$C$18:$C$70,0))/1000,Q54*INDEX('Damage costs'!$U$18:$U$70,MATCH($B163,'Damage costs'!$C$18:$C$70,0))/1000),"")</f>
        <v/>
      </c>
      <c r="R163" s="59" t="str">
        <f>IFERROR(IF(OR($C$168=FALSE,LEFT($B163,3)&lt;&gt;"NOX"),R54*INDEX('Damage costs'!$Q$18:$Q$70,MATCH($B163,'Damage costs'!$C$18:$C$70,0))/1000,R54*INDEX('Damage costs'!$U$18:$U$70,MATCH($B163,'Damage costs'!$C$18:$C$70,0))/1000),"")</f>
        <v/>
      </c>
      <c r="S163" s="59" t="str">
        <f>IFERROR(IF(OR($C$168=FALSE,LEFT($B163,3)&lt;&gt;"NOX"),S54*INDEX('Damage costs'!$Q$18:$Q$70,MATCH($B163,'Damage costs'!$C$18:$C$70,0))/1000,S54*INDEX('Damage costs'!$U$18:$U$70,MATCH($B163,'Damage costs'!$C$18:$C$70,0))/1000),"")</f>
        <v/>
      </c>
      <c r="T163" s="59" t="str">
        <f>IFERROR(IF(OR($C$168=FALSE,LEFT($B163,3)&lt;&gt;"NOX"),T54*INDEX('Damage costs'!$Q$18:$Q$70,MATCH($B163,'Damage costs'!$C$18:$C$70,0))/1000,T54*INDEX('Damage costs'!$U$18:$U$70,MATCH($B163,'Damage costs'!$C$18:$C$70,0))/1000),"")</f>
        <v/>
      </c>
      <c r="U163" s="59" t="str">
        <f>IFERROR(IF(OR($C$168=FALSE,LEFT($B163,3)&lt;&gt;"NOX"),U54*INDEX('Damage costs'!$Q$18:$Q$70,MATCH($B163,'Damage costs'!$C$18:$C$70,0))/1000,U54*INDEX('Damage costs'!$U$18:$U$70,MATCH($B163,'Damage costs'!$C$18:$C$70,0))/1000),"")</f>
        <v/>
      </c>
      <c r="V163" s="59" t="str">
        <f>IFERROR(IF(OR($C$168=FALSE,LEFT($B163,3)&lt;&gt;"NOX"),V54*INDEX('Damage costs'!$Q$18:$Q$70,MATCH($B163,'Damage costs'!$C$18:$C$70,0))/1000,V54*INDEX('Damage costs'!$U$18:$U$70,MATCH($B163,'Damage costs'!$C$18:$C$70,0))/1000),"")</f>
        <v/>
      </c>
      <c r="W163" s="59" t="str">
        <f>IFERROR(IF(OR($C$168=FALSE,LEFT($B163,3)&lt;&gt;"NOX"),W54*INDEX('Damage costs'!$Q$18:$Q$70,MATCH($B163,'Damage costs'!$C$18:$C$70,0))/1000,W54*INDEX('Damage costs'!$U$18:$U$70,MATCH($B163,'Damage costs'!$C$18:$C$70,0))/1000),"")</f>
        <v/>
      </c>
      <c r="X163" s="59" t="str">
        <f>IFERROR(IF(OR($C$168=FALSE,LEFT($B163,3)&lt;&gt;"NOX"),X54*INDEX('Damage costs'!$Q$18:$Q$70,MATCH($B163,'Damage costs'!$C$18:$C$70,0))/1000,X54*INDEX('Damage costs'!$U$18:$U$70,MATCH($B163,'Damage costs'!$C$18:$C$70,0))/1000),"")</f>
        <v/>
      </c>
      <c r="Y163" s="59" t="str">
        <f>IFERROR(IF(OR($C$168=FALSE,LEFT($B163,3)&lt;&gt;"NOX"),Y54*INDEX('Damage costs'!$Q$18:$Q$70,MATCH($B163,'Damage costs'!$C$18:$C$70,0))/1000,Y54*INDEX('Damage costs'!$U$18:$U$70,MATCH($B163,'Damage costs'!$C$18:$C$70,0))/1000),"")</f>
        <v/>
      </c>
      <c r="Z163" s="59" t="str">
        <f>IFERROR(IF(OR($C$168=FALSE,LEFT($B163,3)&lt;&gt;"NOX"),Z54*INDEX('Damage costs'!$Q$18:$Q$70,MATCH($B163,'Damage costs'!$C$18:$C$70,0))/1000,Z54*INDEX('Damage costs'!$U$18:$U$70,MATCH($B163,'Damage costs'!$C$18:$C$70,0))/1000),"")</f>
        <v/>
      </c>
      <c r="AA163" s="59" t="str">
        <f>IFERROR(IF(OR($C$168=FALSE,LEFT($B163,3)&lt;&gt;"NOX"),AA54*INDEX('Damage costs'!$Q$18:$Q$70,MATCH($B163,'Damage costs'!$C$18:$C$70,0))/1000,AA54*INDEX('Damage costs'!$U$18:$U$70,MATCH($B163,'Damage costs'!$C$18:$C$70,0))/1000),"")</f>
        <v/>
      </c>
      <c r="AB163" s="59" t="str">
        <f>IFERROR(IF(OR($C$168=FALSE,LEFT($B163,3)&lt;&gt;"NOX"),AB54*INDEX('Damage costs'!$Q$18:$Q$70,MATCH($B163,'Damage costs'!$C$18:$C$70,0))/1000,AB54*INDEX('Damage costs'!$U$18:$U$70,MATCH($B163,'Damage costs'!$C$18:$C$70,0))/1000),"")</f>
        <v/>
      </c>
      <c r="AC163" s="59" t="str">
        <f>IFERROR(IF(OR($C$168=FALSE,LEFT($B163,3)&lt;&gt;"NOX"),AC54*INDEX('Damage costs'!$Q$18:$Q$70,MATCH($B163,'Damage costs'!$C$18:$C$70,0))/1000,AC54*INDEX('Damage costs'!$U$18:$U$70,MATCH($B163,'Damage costs'!$C$18:$C$70,0))/1000),"")</f>
        <v/>
      </c>
      <c r="AD163" s="59" t="str">
        <f>IFERROR(IF(OR($C$168=FALSE,LEFT($B163,3)&lt;&gt;"NOX"),AD54*INDEX('Damage costs'!$Q$18:$Q$70,MATCH($B163,'Damage costs'!$C$18:$C$70,0))/1000,AD54*INDEX('Damage costs'!$U$18:$U$70,MATCH($B163,'Damage costs'!$C$18:$C$70,0))/1000),"")</f>
        <v/>
      </c>
      <c r="AE163" s="59" t="str">
        <f>IFERROR(IF(OR($C$168=FALSE,LEFT($B163,3)&lt;&gt;"NOX"),AE54*INDEX('Damage costs'!$Q$18:$Q$70,MATCH($B163,'Damage costs'!$C$18:$C$70,0))/1000,AE54*INDEX('Damage costs'!$U$18:$U$70,MATCH($B163,'Damage costs'!$C$18:$C$70,0))/1000),"")</f>
        <v/>
      </c>
      <c r="AF163" s="59" t="str">
        <f>IFERROR(IF(OR($C$168=FALSE,LEFT($B163,3)&lt;&gt;"NOX"),AF54*INDEX('Damage costs'!$Q$18:$Q$70,MATCH($B163,'Damage costs'!$C$18:$C$70,0))/1000,AF54*INDEX('Damage costs'!$U$18:$U$70,MATCH($B163,'Damage costs'!$C$18:$C$70,0))/1000),"")</f>
        <v/>
      </c>
      <c r="AG163" s="59" t="str">
        <f>IFERROR(IF(OR($C$168=FALSE,LEFT($B163,3)&lt;&gt;"NOX"),AG54*INDEX('Damage costs'!$Q$18:$Q$70,MATCH($B163,'Damage costs'!$C$18:$C$70,0))/1000,AG54*INDEX('Damage costs'!$U$18:$U$70,MATCH($B163,'Damage costs'!$C$18:$C$70,0))/1000),"")</f>
        <v/>
      </c>
      <c r="AH163" s="59" t="str">
        <f>IFERROR(IF(OR($C$168=FALSE,LEFT($B163,3)&lt;&gt;"NOX"),AH54*INDEX('Damage costs'!$Q$18:$Q$70,MATCH($B163,'Damage costs'!$C$18:$C$70,0))/1000,AH54*INDEX('Damage costs'!$U$18:$U$70,MATCH($B163,'Damage costs'!$C$18:$C$70,0))/1000),"")</f>
        <v/>
      </c>
      <c r="AI163" s="59" t="str">
        <f>IFERROR(IF(OR($C$168=FALSE,LEFT($B163,3)&lt;&gt;"NOX"),AI54*INDEX('Damage costs'!$Q$18:$Q$70,MATCH($B163,'Damage costs'!$C$18:$C$70,0))/1000,AI54*INDEX('Damage costs'!$U$18:$U$70,MATCH($B163,'Damage costs'!$C$18:$C$70,0))/1000),"")</f>
        <v/>
      </c>
      <c r="AJ163" s="59" t="str">
        <f>IFERROR(IF(OR($C$168=FALSE,LEFT($B163,3)&lt;&gt;"NOX"),AJ54*INDEX('Damage costs'!$Q$18:$Q$70,MATCH($B163,'Damage costs'!$C$18:$C$70,0))/1000,AJ54*INDEX('Damage costs'!$U$18:$U$70,MATCH($B163,'Damage costs'!$C$18:$C$70,0))/1000),"")</f>
        <v/>
      </c>
      <c r="AK163" s="59" t="str">
        <f>IFERROR(IF(OR($C$168=FALSE,LEFT($B163,3)&lt;&gt;"NOX"),AK54*INDEX('Damage costs'!$Q$18:$Q$70,MATCH($B163,'Damage costs'!$C$18:$C$70,0))/1000,AK54*INDEX('Damage costs'!$U$18:$U$70,MATCH($B163,'Damage costs'!$C$18:$C$70,0))/1000),"")</f>
        <v/>
      </c>
      <c r="AL163" s="59" t="str">
        <f>IFERROR(IF(OR($C$168=FALSE,LEFT($B163,3)&lt;&gt;"NOX"),AL54*INDEX('Damage costs'!$Q$18:$Q$70,MATCH($B163,'Damage costs'!$C$18:$C$70,0))/1000,AL54*INDEX('Damage costs'!$U$18:$U$70,MATCH($B163,'Damage costs'!$C$18:$C$70,0))/1000),"")</f>
        <v/>
      </c>
      <c r="AM163" s="59" t="str">
        <f>IFERROR(IF(OR($C$168=FALSE,LEFT($B163,3)&lt;&gt;"NOX"),AM54*INDEX('Damage costs'!$Q$18:$Q$70,MATCH($B163,'Damage costs'!$C$18:$C$70,0))/1000,AM54*INDEX('Damage costs'!$U$18:$U$70,MATCH($B163,'Damage costs'!$C$18:$C$70,0))/1000),"")</f>
        <v/>
      </c>
      <c r="AN163" s="59" t="str">
        <f>IFERROR(IF(OR($C$168=FALSE,LEFT($B163,3)&lt;&gt;"NOX"),AN54*INDEX('Damage costs'!$Q$18:$Q$70,MATCH($B163,'Damage costs'!$C$18:$C$70,0))/1000,AN54*INDEX('Damage costs'!$U$18:$U$70,MATCH($B163,'Damage costs'!$C$18:$C$70,0))/1000),"")</f>
        <v/>
      </c>
      <c r="AO163" s="59" t="str">
        <f>IFERROR(IF(OR($C$168=FALSE,LEFT($B163,3)&lt;&gt;"NOX"),AO54*INDEX('Damage costs'!$Q$18:$Q$70,MATCH($B163,'Damage costs'!$C$18:$C$70,0))/1000,AO54*INDEX('Damage costs'!$U$18:$U$70,MATCH($B163,'Damage costs'!$C$18:$C$70,0))/1000),"")</f>
        <v/>
      </c>
      <c r="AP163" s="59" t="str">
        <f>IFERROR(IF(OR($C$168=FALSE,LEFT($B163,3)&lt;&gt;"NOX"),AP54*INDEX('Damage costs'!$Q$18:$Q$70,MATCH($B163,'Damage costs'!$C$18:$C$70,0))/1000,AP54*INDEX('Damage costs'!$U$18:$U$70,MATCH($B163,'Damage costs'!$C$18:$C$70,0))/1000),"")</f>
        <v/>
      </c>
      <c r="AQ163" s="59" t="str">
        <f>IFERROR(IF(OR($C$168=FALSE,LEFT($B163,3)&lt;&gt;"NOX"),AQ54*INDEX('Damage costs'!$Q$18:$Q$70,MATCH($B163,'Damage costs'!$C$18:$C$70,0))/1000,AQ54*INDEX('Damage costs'!$U$18:$U$70,MATCH($B163,'Damage costs'!$C$18:$C$70,0))/1000),"")</f>
        <v/>
      </c>
      <c r="AR163" s="59" t="str">
        <f>IFERROR(IF(OR($C$168=FALSE,LEFT($B163,3)&lt;&gt;"NOX"),AR54*INDEX('Damage costs'!$Q$18:$Q$70,MATCH($B163,'Damage costs'!$C$18:$C$70,0))/1000,AR54*INDEX('Damage costs'!$U$18:$U$70,MATCH($B163,'Damage costs'!$C$18:$C$70,0))/1000),"")</f>
        <v/>
      </c>
      <c r="AS163" s="59" t="str">
        <f>IFERROR(IF(OR($C$168=FALSE,LEFT($B163,3)&lt;&gt;"NOX"),AS54*INDEX('Damage costs'!$Q$18:$Q$70,MATCH($B163,'Damage costs'!$C$18:$C$70,0))/1000,AS54*INDEX('Damage costs'!$U$18:$U$70,MATCH($B163,'Damage costs'!$C$18:$C$70,0))/1000),"")</f>
        <v/>
      </c>
      <c r="AT163" s="59" t="str">
        <f>IFERROR(IF(OR($C$168=FALSE,LEFT($B163,3)&lt;&gt;"NOX"),AT54*INDEX('Damage costs'!$Q$18:$Q$70,MATCH($B163,'Damage costs'!$C$18:$C$70,0))/1000,AT54*INDEX('Damage costs'!$U$18:$U$70,MATCH($B163,'Damage costs'!$C$18:$C$70,0))/1000),"")</f>
        <v/>
      </c>
      <c r="AU163" s="59" t="str">
        <f>IFERROR(IF(OR($C$168=FALSE,LEFT($B163,3)&lt;&gt;"NOX"),AU54*INDEX('Damage costs'!$Q$18:$Q$70,MATCH($B163,'Damage costs'!$C$18:$C$70,0))/1000,AU54*INDEX('Damage costs'!$U$18:$U$70,MATCH($B163,'Damage costs'!$C$18:$C$70,0))/1000),"")</f>
        <v/>
      </c>
      <c r="AV163" s="59" t="str">
        <f>IFERROR(IF(OR($C$168=FALSE,LEFT($B163,3)&lt;&gt;"NOX"),AV54*INDEX('Damage costs'!$Q$18:$Q$70,MATCH($B163,'Damage costs'!$C$18:$C$70,0))/1000,AV54*INDEX('Damage costs'!$U$18:$U$70,MATCH($B163,'Damage costs'!$C$18:$C$70,0))/1000),"")</f>
        <v/>
      </c>
      <c r="AW163" s="59" t="str">
        <f>IFERROR(IF(OR($C$168=FALSE,LEFT($B163,3)&lt;&gt;"NOX"),AW54*INDEX('Damage costs'!$Q$18:$Q$70,MATCH($B163,'Damage costs'!$C$18:$C$70,0))/1000,AW54*INDEX('Damage costs'!$U$18:$U$70,MATCH($B163,'Damage costs'!$C$18:$C$70,0))/1000),"")</f>
        <v/>
      </c>
      <c r="AX163" s="59" t="str">
        <f>IFERROR(IF(OR($C$168=FALSE,LEFT($B163,3)&lt;&gt;"NOX"),AX54*INDEX('Damage costs'!$Q$18:$Q$70,MATCH($B163,'Damage costs'!$C$18:$C$70,0))/1000,AX54*INDEX('Damage costs'!$U$18:$U$70,MATCH($B163,'Damage costs'!$C$18:$C$70,0))/1000),"")</f>
        <v/>
      </c>
      <c r="AY163" s="59" t="str">
        <f>IFERROR(IF(OR($C$168=FALSE,LEFT($B163,3)&lt;&gt;"NOX"),AY54*INDEX('Damage costs'!$Q$18:$Q$70,MATCH($B163,'Damage costs'!$C$18:$C$70,0))/1000,AY54*INDEX('Damage costs'!$U$18:$U$70,MATCH($B163,'Damage costs'!$C$18:$C$70,0))/1000),"")</f>
        <v/>
      </c>
      <c r="AZ163" s="59" t="str">
        <f>IFERROR(IF(OR($C$168=FALSE,LEFT($B163,3)&lt;&gt;"NOX"),AZ54*INDEX('Damage costs'!$Q$18:$Q$70,MATCH($B163,'Damage costs'!$C$18:$C$70,0))/1000,AZ54*INDEX('Damage costs'!$U$18:$U$70,MATCH($B163,'Damage costs'!$C$18:$C$70,0))/1000),"")</f>
        <v/>
      </c>
      <c r="BA163" s="59" t="str">
        <f>IFERROR(IF(OR($C$168=FALSE,LEFT($B163,3)&lt;&gt;"NOX"),BA54*INDEX('Damage costs'!$Q$18:$Q$70,MATCH($B163,'Damage costs'!$C$18:$C$70,0))/1000,BA54*INDEX('Damage costs'!$U$18:$U$70,MATCH($B163,'Damage costs'!$C$18:$C$70,0))/1000),"")</f>
        <v/>
      </c>
      <c r="BB163" s="59" t="str">
        <f>IFERROR(IF(OR($C$168=FALSE,LEFT($B163,3)&lt;&gt;"NOX"),BB54*INDEX('Damage costs'!$Q$18:$Q$70,MATCH($B163,'Damage costs'!$C$18:$C$70,0))/1000,BB54*INDEX('Damage costs'!$U$18:$U$70,MATCH($B163,'Damage costs'!$C$18:$C$70,0))/1000),"")</f>
        <v/>
      </c>
      <c r="BC163" s="59" t="str">
        <f>IFERROR(IF(OR($C$168=FALSE,LEFT($B163,3)&lt;&gt;"NOX"),BC54*INDEX('Damage costs'!$Q$18:$Q$70,MATCH($B163,'Damage costs'!$C$18:$C$70,0))/1000,BC54*INDEX('Damage costs'!$U$18:$U$70,MATCH($B163,'Damage costs'!$C$18:$C$70,0))/1000),"")</f>
        <v/>
      </c>
      <c r="BD163" s="59" t="str">
        <f>IFERROR(IF(OR($C$168=FALSE,LEFT($B163,3)&lt;&gt;"NOX"),BD54*INDEX('Damage costs'!$Q$18:$Q$70,MATCH($B163,'Damage costs'!$C$18:$C$70,0))/1000,BD54*INDEX('Damage costs'!$U$18:$U$70,MATCH($B163,'Damage costs'!$C$18:$C$70,0))/1000),"")</f>
        <v/>
      </c>
      <c r="BE163" s="59" t="str">
        <f>IFERROR(IF(OR($C$168=FALSE,LEFT($B163,3)&lt;&gt;"NOX"),BE54*INDEX('Damage costs'!$Q$18:$Q$70,MATCH($B163,'Damage costs'!$C$18:$C$70,0))/1000,BE54*INDEX('Damage costs'!$U$18:$U$70,MATCH($B163,'Damage costs'!$C$18:$C$70,0))/1000),"")</f>
        <v/>
      </c>
      <c r="BF163" s="59" t="str">
        <f>IFERROR(IF(OR($C$168=FALSE,LEFT($B163,3)&lt;&gt;"NOX"),BF54*INDEX('Damage costs'!$Q$18:$Q$70,MATCH($B163,'Damage costs'!$C$18:$C$70,0))/1000,BF54*INDEX('Damage costs'!$U$18:$U$70,MATCH($B163,'Damage costs'!$C$18:$C$70,0))/1000),"")</f>
        <v/>
      </c>
      <c r="BG163" s="59" t="str">
        <f>IFERROR(IF(OR($C$168=FALSE,LEFT($B163,3)&lt;&gt;"NOX"),BG54*INDEX('Damage costs'!$Q$18:$Q$70,MATCH($B163,'Damage costs'!$C$18:$C$70,0))/1000,BG54*INDEX('Damage costs'!$U$18:$U$70,MATCH($B163,'Damage costs'!$C$18:$C$70,0))/1000),"")</f>
        <v/>
      </c>
      <c r="BH163" s="59" t="str">
        <f>IFERROR(IF(OR($C$168=FALSE,LEFT($B163,3)&lt;&gt;"NOX"),BH54*INDEX('Damage costs'!$Q$18:$Q$70,MATCH($B163,'Damage costs'!$C$18:$C$70,0))/1000,BH54*INDEX('Damage costs'!$U$18:$U$70,MATCH($B163,'Damage costs'!$C$18:$C$70,0))/1000),"")</f>
        <v/>
      </c>
      <c r="BI163" s="59" t="str">
        <f>IFERROR(IF(OR($C$168=FALSE,LEFT($B163,3)&lt;&gt;"NOX"),BI54*INDEX('Damage costs'!$Q$18:$Q$70,MATCH($B163,'Damage costs'!$C$18:$C$70,0))/1000,BI54*INDEX('Damage costs'!$U$18:$U$70,MATCH($B163,'Damage costs'!$C$18:$C$70,0))/1000),"")</f>
        <v/>
      </c>
      <c r="BJ163" s="59" t="str">
        <f>IFERROR(IF(OR($C$168=FALSE,LEFT($B163,3)&lt;&gt;"NOX"),BJ54*INDEX('Damage costs'!$Q$18:$Q$70,MATCH($B163,'Damage costs'!$C$18:$C$70,0))/1000,BJ54*INDEX('Damage costs'!$U$18:$U$70,MATCH($B163,'Damage costs'!$C$18:$C$70,0))/1000),"")</f>
        <v/>
      </c>
      <c r="BK163" s="59" t="str">
        <f>IFERROR(IF(OR($C$168=FALSE,LEFT($B163,3)&lt;&gt;"NOX"),BK54*INDEX('Damage costs'!$Q$18:$Q$70,MATCH($B163,'Damage costs'!$C$18:$C$70,0))/1000,BK54*INDEX('Damage costs'!$U$18:$U$70,MATCH($B163,'Damage costs'!$C$18:$C$70,0))/1000),"")</f>
        <v/>
      </c>
      <c r="BL163" s="59" t="str">
        <f>IFERROR(IF(OR($C$168=FALSE,LEFT($B163,3)&lt;&gt;"NOX"),BL54*INDEX('Damage costs'!$Q$18:$Q$70,MATCH($B163,'Damage costs'!$C$18:$C$70,0))/1000,BL54*INDEX('Damage costs'!$U$18:$U$70,MATCH($B163,'Damage costs'!$C$18:$C$70,0))/1000),"")</f>
        <v/>
      </c>
      <c r="BM163" s="59" t="str">
        <f>IFERROR(IF(OR($C$168=FALSE,LEFT($B163,3)&lt;&gt;"NOX"),BM54*INDEX('Damage costs'!$Q$18:$Q$70,MATCH($B163,'Damage costs'!$C$18:$C$70,0))/1000,BM54*INDEX('Damage costs'!$U$18:$U$70,MATCH($B163,'Damage costs'!$C$18:$C$70,0))/1000),"")</f>
        <v/>
      </c>
      <c r="BN163" s="59" t="str">
        <f>IFERROR(IF(OR($C$168=FALSE,LEFT($B163,3)&lt;&gt;"NOX"),BN54*INDEX('Damage costs'!$Q$18:$Q$70,MATCH($B163,'Damage costs'!$C$18:$C$70,0))/1000,BN54*INDEX('Damage costs'!$U$18:$U$70,MATCH($B163,'Damage costs'!$C$18:$C$70,0))/1000),"")</f>
        <v/>
      </c>
      <c r="BO163" s="59" t="str">
        <f>IFERROR(IF(OR($C$168=FALSE,LEFT($B163,3)&lt;&gt;"NOX"),BO54*INDEX('Damage costs'!$Q$18:$Q$70,MATCH($B163,'Damage costs'!$C$18:$C$70,0))/1000,BO54*INDEX('Damage costs'!$U$18:$U$70,MATCH($B163,'Damage costs'!$C$18:$C$70,0))/1000),"")</f>
        <v/>
      </c>
      <c r="BP163" s="59" t="str">
        <f>IFERROR(IF(OR($C$168=FALSE,LEFT($B163,3)&lt;&gt;"NOX"),BP54*INDEX('Damage costs'!$Q$18:$Q$70,MATCH($B163,'Damage costs'!$C$18:$C$70,0))/1000,BP54*INDEX('Damage costs'!$U$18:$U$70,MATCH($B163,'Damage costs'!$C$18:$C$70,0))/1000),"")</f>
        <v/>
      </c>
      <c r="BQ163" s="59" t="str">
        <f>IFERROR(IF(OR($C$168=FALSE,LEFT($B163,3)&lt;&gt;"NOX"),BQ54*INDEX('Damage costs'!$Q$18:$Q$70,MATCH($B163,'Damage costs'!$C$18:$C$70,0))/1000,BQ54*INDEX('Damage costs'!$U$18:$U$70,MATCH($B163,'Damage costs'!$C$18:$C$70,0))/1000),"")</f>
        <v/>
      </c>
      <c r="BR163" s="59" t="str">
        <f>IFERROR(IF(OR($C$168=FALSE,LEFT($B163,3)&lt;&gt;"NOX"),BR54*INDEX('Damage costs'!$Q$18:$Q$70,MATCH($B163,'Damage costs'!$C$18:$C$70,0))/1000,BR54*INDEX('Damage costs'!$U$18:$U$70,MATCH($B163,'Damage costs'!$C$18:$C$70,0))/1000),"")</f>
        <v/>
      </c>
      <c r="BS163" s="59" t="str">
        <f>IFERROR(IF(OR($C$168=FALSE,LEFT($B163,3)&lt;&gt;"NOX"),BS54*INDEX('Damage costs'!$Q$18:$Q$70,MATCH($B163,'Damage costs'!$C$18:$C$70,0))/1000,BS54*INDEX('Damage costs'!$U$18:$U$70,MATCH($B163,'Damage costs'!$C$18:$C$70,0))/1000),"")</f>
        <v/>
      </c>
      <c r="BT163" s="59" t="str">
        <f>IFERROR(IF(OR($C$168=FALSE,LEFT($B163,3)&lt;&gt;"NOX"),BT54*INDEX('Damage costs'!$Q$18:$Q$70,MATCH($B163,'Damage costs'!$C$18:$C$70,0))/1000,BT54*INDEX('Damage costs'!$U$18:$U$70,MATCH($B163,'Damage costs'!$C$18:$C$70,0))/1000),"")</f>
        <v/>
      </c>
      <c r="BU163" s="59" t="str">
        <f>IFERROR(IF(OR($C$168=FALSE,LEFT($B163,3)&lt;&gt;"NOX"),BU54*INDEX('Damage costs'!$Q$18:$Q$70,MATCH($B163,'Damage costs'!$C$18:$C$70,0))/1000,BU54*INDEX('Damage costs'!$U$18:$U$70,MATCH($B163,'Damage costs'!$C$18:$C$70,0))/1000),"")</f>
        <v/>
      </c>
      <c r="BV163" s="59" t="str">
        <f>IFERROR(IF(OR($C$168=FALSE,LEFT($B163,3)&lt;&gt;"NOX"),BV54*INDEX('Damage costs'!$Q$18:$Q$70,MATCH($B163,'Damage costs'!$C$18:$C$70,0))/1000,BV54*INDEX('Damage costs'!$U$18:$U$70,MATCH($B163,'Damage costs'!$C$18:$C$70,0))/1000),"")</f>
        <v/>
      </c>
      <c r="BW163" s="59" t="str">
        <f>IFERROR(IF(OR($C$168=FALSE,LEFT($B163,3)&lt;&gt;"NOX"),BW54*INDEX('Damage costs'!$Q$18:$Q$70,MATCH($B163,'Damage costs'!$C$18:$C$70,0))/1000,BW54*INDEX('Damage costs'!$U$18:$U$70,MATCH($B163,'Damage costs'!$C$18:$C$70,0))/1000),"")</f>
        <v/>
      </c>
      <c r="BX163" s="59" t="str">
        <f>IFERROR(IF(OR($C$168=FALSE,LEFT($B163,3)&lt;&gt;"NOX"),BX54*INDEX('Damage costs'!$Q$18:$Q$70,MATCH($B163,'Damage costs'!$C$18:$C$70,0))/1000,BX54*INDEX('Damage costs'!$U$18:$U$70,MATCH($B163,'Damage costs'!$C$18:$C$70,0))/1000),"")</f>
        <v/>
      </c>
      <c r="BY163" s="59" t="str">
        <f>IFERROR(IF(OR($C$168=FALSE,LEFT($B163,3)&lt;&gt;"NOX"),BY54*INDEX('Damage costs'!$Q$18:$Q$70,MATCH($B163,'Damage costs'!$C$18:$C$70,0))/1000,BY54*INDEX('Damage costs'!$U$18:$U$70,MATCH($B163,'Damage costs'!$C$18:$C$70,0))/1000),"")</f>
        <v/>
      </c>
      <c r="BZ163" s="59" t="str">
        <f>IFERROR(IF(OR($C$168=FALSE,LEFT($B163,3)&lt;&gt;"NOX"),BZ54*INDEX('Damage costs'!$Q$18:$Q$70,MATCH($B163,'Damage costs'!$C$18:$C$70,0))/1000,BZ54*INDEX('Damage costs'!$U$18:$U$70,MATCH($B163,'Damage costs'!$C$18:$C$70,0))/1000),"")</f>
        <v/>
      </c>
      <c r="CA163" s="59" t="str">
        <f>IFERROR(IF(OR($C$168=FALSE,LEFT($B163,3)&lt;&gt;"NOX"),CA54*INDEX('Damage costs'!$Q$18:$Q$70,MATCH($B163,'Damage costs'!$C$18:$C$70,0))/1000,CA54*INDEX('Damage costs'!$U$18:$U$70,MATCH($B163,'Damage costs'!$C$18:$C$70,0))/1000),"")</f>
        <v/>
      </c>
      <c r="CB163" s="59" t="str">
        <f>IFERROR(IF(OR($C$168=FALSE,LEFT($B163,3)&lt;&gt;"NOX"),CB54*INDEX('Damage costs'!$Q$18:$Q$70,MATCH($B163,'Damage costs'!$C$18:$C$70,0))/1000,CB54*INDEX('Damage costs'!$U$18:$U$70,MATCH($B163,'Damage costs'!$C$18:$C$70,0))/1000),"")</f>
        <v/>
      </c>
      <c r="CC163" s="59" t="str">
        <f>IFERROR(IF(OR($C$168=FALSE,LEFT($B163,3)&lt;&gt;"NOX"),CC54*INDEX('Damage costs'!$Q$18:$Q$70,MATCH($B163,'Damage costs'!$C$18:$C$70,0))/1000,CC54*INDEX('Damage costs'!$U$18:$U$70,MATCH($B163,'Damage costs'!$C$18:$C$70,0))/1000),"")</f>
        <v/>
      </c>
      <c r="CD163" s="59" t="str">
        <f>IFERROR(IF(OR($C$168=FALSE,LEFT($B163,3)&lt;&gt;"NOX"),CD54*INDEX('Damage costs'!$Q$18:$Q$70,MATCH($B163,'Damage costs'!$C$18:$C$70,0))/1000,CD54*INDEX('Damage costs'!$U$18:$U$70,MATCH($B163,'Damage costs'!$C$18:$C$70,0))/1000),"")</f>
        <v/>
      </c>
      <c r="CE163" s="59" t="str">
        <f>IFERROR(IF(OR($C$168=FALSE,LEFT($B163,3)&lt;&gt;"NOX"),CE54*INDEX('Damage costs'!$Q$18:$Q$70,MATCH($B163,'Damage costs'!$C$18:$C$70,0))/1000,CE54*INDEX('Damage costs'!$U$18:$U$70,MATCH($B163,'Damage costs'!$C$18:$C$70,0))/1000),"")</f>
        <v/>
      </c>
      <c r="CF163" s="59" t="str">
        <f>IFERROR(IF(OR($C$168=FALSE,LEFT($B163,3)&lt;&gt;"NOX"),CF54*INDEX('Damage costs'!$Q$18:$Q$70,MATCH($B163,'Damage costs'!$C$18:$C$70,0))/1000,CF54*INDEX('Damage costs'!$U$18:$U$70,MATCH($B163,'Damage costs'!$C$18:$C$70,0))/1000),"")</f>
        <v/>
      </c>
      <c r="CG163" s="59" t="str">
        <f>IFERROR(IF(OR($C$168=FALSE,LEFT($B163,3)&lt;&gt;"NOX"),CG54*INDEX('Damage costs'!$Q$18:$Q$70,MATCH($B163,'Damage costs'!$C$18:$C$70,0))/1000,CG54*INDEX('Damage costs'!$U$18:$U$70,MATCH($B163,'Damage costs'!$C$18:$C$70,0))/1000),"")</f>
        <v/>
      </c>
      <c r="CH163" s="59" t="str">
        <f>IFERROR(IF(OR($C$168=FALSE,LEFT($B163,3)&lt;&gt;"NOX"),CH54*INDEX('Damage costs'!$Q$18:$Q$70,MATCH($B163,'Damage costs'!$C$18:$C$70,0))/1000,CH54*INDEX('Damage costs'!$U$18:$U$70,MATCH($B163,'Damage costs'!$C$18:$C$70,0))/1000),"")</f>
        <v/>
      </c>
      <c r="CI163" s="59" t="str">
        <f>IFERROR(IF(OR($C$168=FALSE,LEFT($B163,3)&lt;&gt;"NOX"),CI54*INDEX('Damage costs'!$Q$18:$Q$70,MATCH($B163,'Damage costs'!$C$18:$C$70,0))/1000,CI54*INDEX('Damage costs'!$U$18:$U$70,MATCH($B163,'Damage costs'!$C$18:$C$70,0))/1000),"")</f>
        <v/>
      </c>
      <c r="CJ163" s="59" t="str">
        <f>IFERROR(IF(OR($C$168=FALSE,LEFT($B163,3)&lt;&gt;"NOX"),CJ54*INDEX('Damage costs'!$Q$18:$Q$70,MATCH($B163,'Damage costs'!$C$18:$C$70,0))/1000,CJ54*INDEX('Damage costs'!$U$18:$U$70,MATCH($B163,'Damage costs'!$C$18:$C$70,0))/1000),"")</f>
        <v/>
      </c>
      <c r="CK163" s="59" t="str">
        <f>IFERROR(IF(OR($C$168=FALSE,LEFT($B163,3)&lt;&gt;"NOX"),CK54*INDEX('Damage costs'!$Q$18:$Q$70,MATCH($B163,'Damage costs'!$C$18:$C$70,0))/1000,CK54*INDEX('Damage costs'!$U$18:$U$70,MATCH($B163,'Damage costs'!$C$18:$C$70,0))/1000),"")</f>
        <v/>
      </c>
      <c r="CL163" s="59" t="str">
        <f>IFERROR(IF(OR($C$168=FALSE,LEFT($B163,3)&lt;&gt;"NOX"),CL54*INDEX('Damage costs'!$Q$18:$Q$70,MATCH($B163,'Damage costs'!$C$18:$C$70,0))/1000,CL54*INDEX('Damage costs'!$U$18:$U$70,MATCH($B163,'Damage costs'!$C$18:$C$70,0))/1000),"")</f>
        <v/>
      </c>
      <c r="CM163" s="59" t="str">
        <f>IFERROR(IF(OR($C$168=FALSE,LEFT($B163,3)&lt;&gt;"NOX"),CM54*INDEX('Damage costs'!$Q$18:$Q$70,MATCH($B163,'Damage costs'!$C$18:$C$70,0))/1000,CM54*INDEX('Damage costs'!$U$18:$U$70,MATCH($B163,'Damage costs'!$C$18:$C$70,0))/1000),"")</f>
        <v/>
      </c>
      <c r="CN163" s="59" t="str">
        <f>IFERROR(IF(OR($C$168=FALSE,LEFT($B163,3)&lt;&gt;"NOX"),CN54*INDEX('Damage costs'!$Q$18:$Q$70,MATCH($B163,'Damage costs'!$C$18:$C$70,0))/1000,CN54*INDEX('Damage costs'!$U$18:$U$70,MATCH($B163,'Damage costs'!$C$18:$C$70,0))/1000),"")</f>
        <v/>
      </c>
      <c r="CO163" s="59" t="str">
        <f>IFERROR(IF(OR($C$168=FALSE,LEFT($B163,3)&lt;&gt;"NOX"),CO54*INDEX('Damage costs'!$Q$18:$Q$70,MATCH($B163,'Damage costs'!$C$18:$C$70,0))/1000,CO54*INDEX('Damage costs'!$U$18:$U$70,MATCH($B163,'Damage costs'!$C$18:$C$70,0))/1000),"")</f>
        <v/>
      </c>
      <c r="CP163" s="59" t="str">
        <f>IFERROR(IF(OR($C$168=FALSE,LEFT($B163,3)&lt;&gt;"NOX"),CP54*INDEX('Damage costs'!$Q$18:$Q$70,MATCH($B163,'Damage costs'!$C$18:$C$70,0))/1000,CP54*INDEX('Damage costs'!$U$18:$U$70,MATCH($B163,'Damage costs'!$C$18:$C$70,0))/1000),"")</f>
        <v/>
      </c>
      <c r="CQ163" s="59" t="str">
        <f>IFERROR(IF(OR($C$168=FALSE,LEFT($B163,3)&lt;&gt;"NOX"),CQ54*INDEX('Damage costs'!$Q$18:$Q$70,MATCH($B163,'Damage costs'!$C$18:$C$70,0))/1000,CQ54*INDEX('Damage costs'!$U$18:$U$70,MATCH($B163,'Damage costs'!$C$18:$C$70,0))/1000),"")</f>
        <v/>
      </c>
      <c r="CR163" s="59" t="str">
        <f>IFERROR(IF(OR($C$168=FALSE,LEFT($B163,3)&lt;&gt;"NOX"),CR54*INDEX('Damage costs'!$Q$18:$Q$70,MATCH($B163,'Damage costs'!$C$18:$C$70,0))/1000,CR54*INDEX('Damage costs'!$U$18:$U$70,MATCH($B163,'Damage costs'!$C$18:$C$70,0))/1000),"")</f>
        <v/>
      </c>
      <c r="CS163" s="59" t="str">
        <f>IFERROR(IF(OR($C$168=FALSE,LEFT($B163,3)&lt;&gt;"NOX"),CS54*INDEX('Damage costs'!$Q$18:$Q$70,MATCH($B163,'Damage costs'!$C$18:$C$70,0))/1000,CS54*INDEX('Damage costs'!$U$18:$U$70,MATCH($B163,'Damage costs'!$C$18:$C$70,0))/1000),"")</f>
        <v/>
      </c>
      <c r="CT163" s="59" t="str">
        <f>IFERROR(IF(OR($C$168=FALSE,LEFT($B163,3)&lt;&gt;"NOX"),CT54*INDEX('Damage costs'!$Q$18:$Q$70,MATCH($B163,'Damage costs'!$C$18:$C$70,0))/1000,CT54*INDEX('Damage costs'!$U$18:$U$70,MATCH($B163,'Damage costs'!$C$18:$C$70,0))/1000),"")</f>
        <v/>
      </c>
      <c r="CU163" s="59" t="str">
        <f>IFERROR(IF(OR($C$168=FALSE,LEFT($B163,3)&lt;&gt;"NOX"),CU54*INDEX('Damage costs'!$Q$18:$Q$70,MATCH($B163,'Damage costs'!$C$18:$C$70,0))/1000,CU54*INDEX('Damage costs'!$U$18:$U$70,MATCH($B163,'Damage costs'!$C$18:$C$70,0))/1000),"")</f>
        <v/>
      </c>
      <c r="CV163" s="59" t="str">
        <f>IFERROR(IF(OR($C$168=FALSE,LEFT($B163,3)&lt;&gt;"NOX"),CV54*INDEX('Damage costs'!$Q$18:$Q$70,MATCH($B163,'Damage costs'!$C$18:$C$70,0))/1000,CV54*INDEX('Damage costs'!$U$18:$U$70,MATCH($B163,'Damage costs'!$C$18:$C$70,0))/1000),"")</f>
        <v/>
      </c>
      <c r="CW163" s="59" t="str">
        <f>IFERROR(IF(OR($C$168=FALSE,LEFT($B163,3)&lt;&gt;"NOX"),CW54*INDEX('Damage costs'!$Q$18:$Q$70,MATCH($B163,'Damage costs'!$C$18:$C$70,0))/1000,CW54*INDEX('Damage costs'!$U$18:$U$70,MATCH($B163,'Damage costs'!$C$18:$C$70,0))/1000),"")</f>
        <v/>
      </c>
      <c r="CX163" s="59" t="str">
        <f>IFERROR(IF(OR($C$168=FALSE,LEFT($B163,3)&lt;&gt;"NOX"),CX54*INDEX('Damage costs'!$Q$18:$Q$70,MATCH($B163,'Damage costs'!$C$18:$C$70,0))/1000,CX54*INDEX('Damage costs'!$U$18:$U$70,MATCH($B163,'Damage costs'!$C$18:$C$70,0))/1000),"")</f>
        <v/>
      </c>
      <c r="CY163" s="59" t="str">
        <f>IFERROR(IF(OR($C$168=FALSE,LEFT($B163,3)&lt;&gt;"NOX"),CY54*INDEX('Damage costs'!$Q$18:$Q$70,MATCH($B163,'Damage costs'!$C$18:$C$70,0))/1000,CY54*INDEX('Damage costs'!$U$18:$U$70,MATCH($B163,'Damage costs'!$C$18:$C$70,0))/1000),"")</f>
        <v/>
      </c>
      <c r="CZ163" s="391"/>
    </row>
    <row r="164" spans="2:104" x14ac:dyDescent="0.25">
      <c r="B164" s="406">
        <f t="shared" si="60"/>
        <v>0</v>
      </c>
      <c r="C164" s="9" t="s">
        <v>1117</v>
      </c>
      <c r="D164" s="59" t="str">
        <f>IFERROR(IF(OR($C$168=FALSE,LEFT($B164,3)&lt;&gt;"NOX"),D55*INDEX('Damage costs'!$Q$18:$Q$70,MATCH($B164,'Damage costs'!$C$18:$C$70,0))/1000,D55*INDEX('Damage costs'!$U$18:$U$70,MATCH($B164,'Damage costs'!$C$18:$C$70,0))/1000),"")</f>
        <v/>
      </c>
      <c r="E164" s="59" t="str">
        <f>IFERROR(IF(OR($C$168=FALSE,LEFT($B164,3)&lt;&gt;"NOX"),E55*INDEX('Damage costs'!$Q$18:$Q$70,MATCH($B164,'Damage costs'!$C$18:$C$70,0))/1000,E55*INDEX('Damage costs'!$U$18:$U$70,MATCH($B164,'Damage costs'!$C$18:$C$70,0))/1000),"")</f>
        <v/>
      </c>
      <c r="F164" s="59" t="str">
        <f>IFERROR(IF(OR($C$168=FALSE,LEFT($B164,3)&lt;&gt;"NOX"),F55*INDEX('Damage costs'!$Q$18:$Q$70,MATCH($B164,'Damage costs'!$C$18:$C$70,0))/1000,F55*INDEX('Damage costs'!$U$18:$U$70,MATCH($B164,'Damage costs'!$C$18:$C$70,0))/1000),"")</f>
        <v/>
      </c>
      <c r="G164" s="59" t="str">
        <f>IFERROR(IF(OR($C$168=FALSE,LEFT($B164,3)&lt;&gt;"NOX"),G55*INDEX('Damage costs'!$Q$18:$Q$70,MATCH($B164,'Damage costs'!$C$18:$C$70,0))/1000,G55*INDEX('Damage costs'!$U$18:$U$70,MATCH($B164,'Damage costs'!$C$18:$C$70,0))/1000),"")</f>
        <v/>
      </c>
      <c r="H164" s="59" t="str">
        <f>IFERROR(IF(OR($C$168=FALSE,LEFT($B164,3)&lt;&gt;"NOX"),H55*INDEX('Damage costs'!$Q$18:$Q$70,MATCH($B164,'Damage costs'!$C$18:$C$70,0))/1000,H55*INDEX('Damage costs'!$U$18:$U$70,MATCH($B164,'Damage costs'!$C$18:$C$70,0))/1000),"")</f>
        <v/>
      </c>
      <c r="I164" s="59" t="str">
        <f>IFERROR(IF(OR($C$168=FALSE,LEFT($B164,3)&lt;&gt;"NOX"),I55*INDEX('Damage costs'!$Q$18:$Q$70,MATCH($B164,'Damage costs'!$C$18:$C$70,0))/1000,I55*INDEX('Damage costs'!$U$18:$U$70,MATCH($B164,'Damage costs'!$C$18:$C$70,0))/1000),"")</f>
        <v/>
      </c>
      <c r="J164" s="59" t="str">
        <f>IFERROR(IF(OR($C$168=FALSE,LEFT($B164,3)&lt;&gt;"NOX"),J55*INDEX('Damage costs'!$Q$18:$Q$70,MATCH($B164,'Damage costs'!$C$18:$C$70,0))/1000,J55*INDEX('Damage costs'!$U$18:$U$70,MATCH($B164,'Damage costs'!$C$18:$C$70,0))/1000),"")</f>
        <v/>
      </c>
      <c r="K164" s="59" t="str">
        <f>IFERROR(IF(OR($C$168=FALSE,LEFT($B164,3)&lt;&gt;"NOX"),K55*INDEX('Damage costs'!$Q$18:$Q$70,MATCH($B164,'Damage costs'!$C$18:$C$70,0))/1000,K55*INDEX('Damage costs'!$U$18:$U$70,MATCH($B164,'Damage costs'!$C$18:$C$70,0))/1000),"")</f>
        <v/>
      </c>
      <c r="L164" s="59" t="str">
        <f>IFERROR(IF(OR($C$168=FALSE,LEFT($B164,3)&lt;&gt;"NOX"),L55*INDEX('Damage costs'!$Q$18:$Q$70,MATCH($B164,'Damage costs'!$C$18:$C$70,0))/1000,L55*INDEX('Damage costs'!$U$18:$U$70,MATCH($B164,'Damage costs'!$C$18:$C$70,0))/1000),"")</f>
        <v/>
      </c>
      <c r="M164" s="59" t="str">
        <f>IFERROR(IF(OR($C$168=FALSE,LEFT($B164,3)&lt;&gt;"NOX"),M55*INDEX('Damage costs'!$Q$18:$Q$70,MATCH($B164,'Damage costs'!$C$18:$C$70,0))/1000,M55*INDEX('Damage costs'!$U$18:$U$70,MATCH($B164,'Damage costs'!$C$18:$C$70,0))/1000),"")</f>
        <v/>
      </c>
      <c r="N164" s="59" t="str">
        <f>IFERROR(IF(OR($C$168=FALSE,LEFT($B164,3)&lt;&gt;"NOX"),N55*INDEX('Damage costs'!$Q$18:$Q$70,MATCH($B164,'Damage costs'!$C$18:$C$70,0))/1000,N55*INDEX('Damage costs'!$U$18:$U$70,MATCH($B164,'Damage costs'!$C$18:$C$70,0))/1000),"")</f>
        <v/>
      </c>
      <c r="O164" s="59" t="str">
        <f>IFERROR(IF(OR($C$168=FALSE,LEFT($B164,3)&lt;&gt;"NOX"),O55*INDEX('Damage costs'!$Q$18:$Q$70,MATCH($B164,'Damage costs'!$C$18:$C$70,0))/1000,O55*INDEX('Damage costs'!$U$18:$U$70,MATCH($B164,'Damage costs'!$C$18:$C$70,0))/1000),"")</f>
        <v/>
      </c>
      <c r="P164" s="59" t="str">
        <f>IFERROR(IF(OR($C$168=FALSE,LEFT($B164,3)&lt;&gt;"NOX"),P55*INDEX('Damage costs'!$Q$18:$Q$70,MATCH($B164,'Damage costs'!$C$18:$C$70,0))/1000,P55*INDEX('Damage costs'!$U$18:$U$70,MATCH($B164,'Damage costs'!$C$18:$C$70,0))/1000),"")</f>
        <v/>
      </c>
      <c r="Q164" s="59" t="str">
        <f>IFERROR(IF(OR($C$168=FALSE,LEFT($B164,3)&lt;&gt;"NOX"),Q55*INDEX('Damage costs'!$Q$18:$Q$70,MATCH($B164,'Damage costs'!$C$18:$C$70,0))/1000,Q55*INDEX('Damage costs'!$U$18:$U$70,MATCH($B164,'Damage costs'!$C$18:$C$70,0))/1000),"")</f>
        <v/>
      </c>
      <c r="R164" s="59" t="str">
        <f>IFERROR(IF(OR($C$168=FALSE,LEFT($B164,3)&lt;&gt;"NOX"),R55*INDEX('Damage costs'!$Q$18:$Q$70,MATCH($B164,'Damage costs'!$C$18:$C$70,0))/1000,R55*INDEX('Damage costs'!$U$18:$U$70,MATCH($B164,'Damage costs'!$C$18:$C$70,0))/1000),"")</f>
        <v/>
      </c>
      <c r="S164" s="59" t="str">
        <f>IFERROR(IF(OR($C$168=FALSE,LEFT($B164,3)&lt;&gt;"NOX"),S55*INDEX('Damage costs'!$Q$18:$Q$70,MATCH($B164,'Damage costs'!$C$18:$C$70,0))/1000,S55*INDEX('Damage costs'!$U$18:$U$70,MATCH($B164,'Damage costs'!$C$18:$C$70,0))/1000),"")</f>
        <v/>
      </c>
      <c r="T164" s="59" t="str">
        <f>IFERROR(IF(OR($C$168=FALSE,LEFT($B164,3)&lt;&gt;"NOX"),T55*INDEX('Damage costs'!$Q$18:$Q$70,MATCH($B164,'Damage costs'!$C$18:$C$70,0))/1000,T55*INDEX('Damage costs'!$U$18:$U$70,MATCH($B164,'Damage costs'!$C$18:$C$70,0))/1000),"")</f>
        <v/>
      </c>
      <c r="U164" s="59" t="str">
        <f>IFERROR(IF(OR($C$168=FALSE,LEFT($B164,3)&lt;&gt;"NOX"),U55*INDEX('Damage costs'!$Q$18:$Q$70,MATCH($B164,'Damage costs'!$C$18:$C$70,0))/1000,U55*INDEX('Damage costs'!$U$18:$U$70,MATCH($B164,'Damage costs'!$C$18:$C$70,0))/1000),"")</f>
        <v/>
      </c>
      <c r="V164" s="59" t="str">
        <f>IFERROR(IF(OR($C$168=FALSE,LEFT($B164,3)&lt;&gt;"NOX"),V55*INDEX('Damage costs'!$Q$18:$Q$70,MATCH($B164,'Damage costs'!$C$18:$C$70,0))/1000,V55*INDEX('Damage costs'!$U$18:$U$70,MATCH($B164,'Damage costs'!$C$18:$C$70,0))/1000),"")</f>
        <v/>
      </c>
      <c r="W164" s="59" t="str">
        <f>IFERROR(IF(OR($C$168=FALSE,LEFT($B164,3)&lt;&gt;"NOX"),W55*INDEX('Damage costs'!$Q$18:$Q$70,MATCH($B164,'Damage costs'!$C$18:$C$70,0))/1000,W55*INDEX('Damage costs'!$U$18:$U$70,MATCH($B164,'Damage costs'!$C$18:$C$70,0))/1000),"")</f>
        <v/>
      </c>
      <c r="X164" s="59" t="str">
        <f>IFERROR(IF(OR($C$168=FALSE,LEFT($B164,3)&lt;&gt;"NOX"),X55*INDEX('Damage costs'!$Q$18:$Q$70,MATCH($B164,'Damage costs'!$C$18:$C$70,0))/1000,X55*INDEX('Damage costs'!$U$18:$U$70,MATCH($B164,'Damage costs'!$C$18:$C$70,0))/1000),"")</f>
        <v/>
      </c>
      <c r="Y164" s="59" t="str">
        <f>IFERROR(IF(OR($C$168=FALSE,LEFT($B164,3)&lt;&gt;"NOX"),Y55*INDEX('Damage costs'!$Q$18:$Q$70,MATCH($B164,'Damage costs'!$C$18:$C$70,0))/1000,Y55*INDEX('Damage costs'!$U$18:$U$70,MATCH($B164,'Damage costs'!$C$18:$C$70,0))/1000),"")</f>
        <v/>
      </c>
      <c r="Z164" s="59" t="str">
        <f>IFERROR(IF(OR($C$168=FALSE,LEFT($B164,3)&lt;&gt;"NOX"),Z55*INDEX('Damage costs'!$Q$18:$Q$70,MATCH($B164,'Damage costs'!$C$18:$C$70,0))/1000,Z55*INDEX('Damage costs'!$U$18:$U$70,MATCH($B164,'Damage costs'!$C$18:$C$70,0))/1000),"")</f>
        <v/>
      </c>
      <c r="AA164" s="59" t="str">
        <f>IFERROR(IF(OR($C$168=FALSE,LEFT($B164,3)&lt;&gt;"NOX"),AA55*INDEX('Damage costs'!$Q$18:$Q$70,MATCH($B164,'Damage costs'!$C$18:$C$70,0))/1000,AA55*INDEX('Damage costs'!$U$18:$U$70,MATCH($B164,'Damage costs'!$C$18:$C$70,0))/1000),"")</f>
        <v/>
      </c>
      <c r="AB164" s="59" t="str">
        <f>IFERROR(IF(OR($C$168=FALSE,LEFT($B164,3)&lt;&gt;"NOX"),AB55*INDEX('Damage costs'!$Q$18:$Q$70,MATCH($B164,'Damage costs'!$C$18:$C$70,0))/1000,AB55*INDEX('Damage costs'!$U$18:$U$70,MATCH($B164,'Damage costs'!$C$18:$C$70,0))/1000),"")</f>
        <v/>
      </c>
      <c r="AC164" s="59" t="str">
        <f>IFERROR(IF(OR($C$168=FALSE,LEFT($B164,3)&lt;&gt;"NOX"),AC55*INDEX('Damage costs'!$Q$18:$Q$70,MATCH($B164,'Damage costs'!$C$18:$C$70,0))/1000,AC55*INDEX('Damage costs'!$U$18:$U$70,MATCH($B164,'Damage costs'!$C$18:$C$70,0))/1000),"")</f>
        <v/>
      </c>
      <c r="AD164" s="59" t="str">
        <f>IFERROR(IF(OR($C$168=FALSE,LEFT($B164,3)&lt;&gt;"NOX"),AD55*INDEX('Damage costs'!$Q$18:$Q$70,MATCH($B164,'Damage costs'!$C$18:$C$70,0))/1000,AD55*INDEX('Damage costs'!$U$18:$U$70,MATCH($B164,'Damage costs'!$C$18:$C$70,0))/1000),"")</f>
        <v/>
      </c>
      <c r="AE164" s="59" t="str">
        <f>IFERROR(IF(OR($C$168=FALSE,LEFT($B164,3)&lt;&gt;"NOX"),AE55*INDEX('Damage costs'!$Q$18:$Q$70,MATCH($B164,'Damage costs'!$C$18:$C$70,0))/1000,AE55*INDEX('Damage costs'!$U$18:$U$70,MATCH($B164,'Damage costs'!$C$18:$C$70,0))/1000),"")</f>
        <v/>
      </c>
      <c r="AF164" s="59" t="str">
        <f>IFERROR(IF(OR($C$168=FALSE,LEFT($B164,3)&lt;&gt;"NOX"),AF55*INDEX('Damage costs'!$Q$18:$Q$70,MATCH($B164,'Damage costs'!$C$18:$C$70,0))/1000,AF55*INDEX('Damage costs'!$U$18:$U$70,MATCH($B164,'Damage costs'!$C$18:$C$70,0))/1000),"")</f>
        <v/>
      </c>
      <c r="AG164" s="59" t="str">
        <f>IFERROR(IF(OR($C$168=FALSE,LEFT($B164,3)&lt;&gt;"NOX"),AG55*INDEX('Damage costs'!$Q$18:$Q$70,MATCH($B164,'Damage costs'!$C$18:$C$70,0))/1000,AG55*INDEX('Damage costs'!$U$18:$U$70,MATCH($B164,'Damage costs'!$C$18:$C$70,0))/1000),"")</f>
        <v/>
      </c>
      <c r="AH164" s="59" t="str">
        <f>IFERROR(IF(OR($C$168=FALSE,LEFT($B164,3)&lt;&gt;"NOX"),AH55*INDEX('Damage costs'!$Q$18:$Q$70,MATCH($B164,'Damage costs'!$C$18:$C$70,0))/1000,AH55*INDEX('Damage costs'!$U$18:$U$70,MATCH($B164,'Damage costs'!$C$18:$C$70,0))/1000),"")</f>
        <v/>
      </c>
      <c r="AI164" s="59" t="str">
        <f>IFERROR(IF(OR($C$168=FALSE,LEFT($B164,3)&lt;&gt;"NOX"),AI55*INDEX('Damage costs'!$Q$18:$Q$70,MATCH($B164,'Damage costs'!$C$18:$C$70,0))/1000,AI55*INDEX('Damage costs'!$U$18:$U$70,MATCH($B164,'Damage costs'!$C$18:$C$70,0))/1000),"")</f>
        <v/>
      </c>
      <c r="AJ164" s="59" t="str">
        <f>IFERROR(IF(OR($C$168=FALSE,LEFT($B164,3)&lt;&gt;"NOX"),AJ55*INDEX('Damage costs'!$Q$18:$Q$70,MATCH($B164,'Damage costs'!$C$18:$C$70,0))/1000,AJ55*INDEX('Damage costs'!$U$18:$U$70,MATCH($B164,'Damage costs'!$C$18:$C$70,0))/1000),"")</f>
        <v/>
      </c>
      <c r="AK164" s="59" t="str">
        <f>IFERROR(IF(OR($C$168=FALSE,LEFT($B164,3)&lt;&gt;"NOX"),AK55*INDEX('Damage costs'!$Q$18:$Q$70,MATCH($B164,'Damage costs'!$C$18:$C$70,0))/1000,AK55*INDEX('Damage costs'!$U$18:$U$70,MATCH($B164,'Damage costs'!$C$18:$C$70,0))/1000),"")</f>
        <v/>
      </c>
      <c r="AL164" s="59" t="str">
        <f>IFERROR(IF(OR($C$168=FALSE,LEFT($B164,3)&lt;&gt;"NOX"),AL55*INDEX('Damage costs'!$Q$18:$Q$70,MATCH($B164,'Damage costs'!$C$18:$C$70,0))/1000,AL55*INDEX('Damage costs'!$U$18:$U$70,MATCH($B164,'Damage costs'!$C$18:$C$70,0))/1000),"")</f>
        <v/>
      </c>
      <c r="AM164" s="59" t="str">
        <f>IFERROR(IF(OR($C$168=FALSE,LEFT($B164,3)&lt;&gt;"NOX"),AM55*INDEX('Damage costs'!$Q$18:$Q$70,MATCH($B164,'Damage costs'!$C$18:$C$70,0))/1000,AM55*INDEX('Damage costs'!$U$18:$U$70,MATCH($B164,'Damage costs'!$C$18:$C$70,0))/1000),"")</f>
        <v/>
      </c>
      <c r="AN164" s="59" t="str">
        <f>IFERROR(IF(OR($C$168=FALSE,LEFT($B164,3)&lt;&gt;"NOX"),AN55*INDEX('Damage costs'!$Q$18:$Q$70,MATCH($B164,'Damage costs'!$C$18:$C$70,0))/1000,AN55*INDEX('Damage costs'!$U$18:$U$70,MATCH($B164,'Damage costs'!$C$18:$C$70,0))/1000),"")</f>
        <v/>
      </c>
      <c r="AO164" s="59" t="str">
        <f>IFERROR(IF(OR($C$168=FALSE,LEFT($B164,3)&lt;&gt;"NOX"),AO55*INDEX('Damage costs'!$Q$18:$Q$70,MATCH($B164,'Damage costs'!$C$18:$C$70,0))/1000,AO55*INDEX('Damage costs'!$U$18:$U$70,MATCH($B164,'Damage costs'!$C$18:$C$70,0))/1000),"")</f>
        <v/>
      </c>
      <c r="AP164" s="59" t="str">
        <f>IFERROR(IF(OR($C$168=FALSE,LEFT($B164,3)&lt;&gt;"NOX"),AP55*INDEX('Damage costs'!$Q$18:$Q$70,MATCH($B164,'Damage costs'!$C$18:$C$70,0))/1000,AP55*INDEX('Damage costs'!$U$18:$U$70,MATCH($B164,'Damage costs'!$C$18:$C$70,0))/1000),"")</f>
        <v/>
      </c>
      <c r="AQ164" s="59" t="str">
        <f>IFERROR(IF(OR($C$168=FALSE,LEFT($B164,3)&lt;&gt;"NOX"),AQ55*INDEX('Damage costs'!$Q$18:$Q$70,MATCH($B164,'Damage costs'!$C$18:$C$70,0))/1000,AQ55*INDEX('Damage costs'!$U$18:$U$70,MATCH($B164,'Damage costs'!$C$18:$C$70,0))/1000),"")</f>
        <v/>
      </c>
      <c r="AR164" s="59" t="str">
        <f>IFERROR(IF(OR($C$168=FALSE,LEFT($B164,3)&lt;&gt;"NOX"),AR55*INDEX('Damage costs'!$Q$18:$Q$70,MATCH($B164,'Damage costs'!$C$18:$C$70,0))/1000,AR55*INDEX('Damage costs'!$U$18:$U$70,MATCH($B164,'Damage costs'!$C$18:$C$70,0))/1000),"")</f>
        <v/>
      </c>
      <c r="AS164" s="59" t="str">
        <f>IFERROR(IF(OR($C$168=FALSE,LEFT($B164,3)&lt;&gt;"NOX"),AS55*INDEX('Damage costs'!$Q$18:$Q$70,MATCH($B164,'Damage costs'!$C$18:$C$70,0))/1000,AS55*INDEX('Damage costs'!$U$18:$U$70,MATCH($B164,'Damage costs'!$C$18:$C$70,0))/1000),"")</f>
        <v/>
      </c>
      <c r="AT164" s="59" t="str">
        <f>IFERROR(IF(OR($C$168=FALSE,LEFT($B164,3)&lt;&gt;"NOX"),AT55*INDEX('Damage costs'!$Q$18:$Q$70,MATCH($B164,'Damage costs'!$C$18:$C$70,0))/1000,AT55*INDEX('Damage costs'!$U$18:$U$70,MATCH($B164,'Damage costs'!$C$18:$C$70,0))/1000),"")</f>
        <v/>
      </c>
      <c r="AU164" s="59" t="str">
        <f>IFERROR(IF(OR($C$168=FALSE,LEFT($B164,3)&lt;&gt;"NOX"),AU55*INDEX('Damage costs'!$Q$18:$Q$70,MATCH($B164,'Damage costs'!$C$18:$C$70,0))/1000,AU55*INDEX('Damage costs'!$U$18:$U$70,MATCH($B164,'Damage costs'!$C$18:$C$70,0))/1000),"")</f>
        <v/>
      </c>
      <c r="AV164" s="59" t="str">
        <f>IFERROR(IF(OR($C$168=FALSE,LEFT($B164,3)&lt;&gt;"NOX"),AV55*INDEX('Damage costs'!$Q$18:$Q$70,MATCH($B164,'Damage costs'!$C$18:$C$70,0))/1000,AV55*INDEX('Damage costs'!$U$18:$U$70,MATCH($B164,'Damage costs'!$C$18:$C$70,0))/1000),"")</f>
        <v/>
      </c>
      <c r="AW164" s="59" t="str">
        <f>IFERROR(IF(OR($C$168=FALSE,LEFT($B164,3)&lt;&gt;"NOX"),AW55*INDEX('Damage costs'!$Q$18:$Q$70,MATCH($B164,'Damage costs'!$C$18:$C$70,0))/1000,AW55*INDEX('Damage costs'!$U$18:$U$70,MATCH($B164,'Damage costs'!$C$18:$C$70,0))/1000),"")</f>
        <v/>
      </c>
      <c r="AX164" s="59" t="str">
        <f>IFERROR(IF(OR($C$168=FALSE,LEFT($B164,3)&lt;&gt;"NOX"),AX55*INDEX('Damage costs'!$Q$18:$Q$70,MATCH($B164,'Damage costs'!$C$18:$C$70,0))/1000,AX55*INDEX('Damage costs'!$U$18:$U$70,MATCH($B164,'Damage costs'!$C$18:$C$70,0))/1000),"")</f>
        <v/>
      </c>
      <c r="AY164" s="59" t="str">
        <f>IFERROR(IF(OR($C$168=FALSE,LEFT($B164,3)&lt;&gt;"NOX"),AY55*INDEX('Damage costs'!$Q$18:$Q$70,MATCH($B164,'Damage costs'!$C$18:$C$70,0))/1000,AY55*INDEX('Damage costs'!$U$18:$U$70,MATCH($B164,'Damage costs'!$C$18:$C$70,0))/1000),"")</f>
        <v/>
      </c>
      <c r="AZ164" s="59" t="str">
        <f>IFERROR(IF(OR($C$168=FALSE,LEFT($B164,3)&lt;&gt;"NOX"),AZ55*INDEX('Damage costs'!$Q$18:$Q$70,MATCH($B164,'Damage costs'!$C$18:$C$70,0))/1000,AZ55*INDEX('Damage costs'!$U$18:$U$70,MATCH($B164,'Damage costs'!$C$18:$C$70,0))/1000),"")</f>
        <v/>
      </c>
      <c r="BA164" s="59" t="str">
        <f>IFERROR(IF(OR($C$168=FALSE,LEFT($B164,3)&lt;&gt;"NOX"),BA55*INDEX('Damage costs'!$Q$18:$Q$70,MATCH($B164,'Damage costs'!$C$18:$C$70,0))/1000,BA55*INDEX('Damage costs'!$U$18:$U$70,MATCH($B164,'Damage costs'!$C$18:$C$70,0))/1000),"")</f>
        <v/>
      </c>
      <c r="BB164" s="59" t="str">
        <f>IFERROR(IF(OR($C$168=FALSE,LEFT($B164,3)&lt;&gt;"NOX"),BB55*INDEX('Damage costs'!$Q$18:$Q$70,MATCH($B164,'Damage costs'!$C$18:$C$70,0))/1000,BB55*INDEX('Damage costs'!$U$18:$U$70,MATCH($B164,'Damage costs'!$C$18:$C$70,0))/1000),"")</f>
        <v/>
      </c>
      <c r="BC164" s="59" t="str">
        <f>IFERROR(IF(OR($C$168=FALSE,LEFT($B164,3)&lt;&gt;"NOX"),BC55*INDEX('Damage costs'!$Q$18:$Q$70,MATCH($B164,'Damage costs'!$C$18:$C$70,0))/1000,BC55*INDEX('Damage costs'!$U$18:$U$70,MATCH($B164,'Damage costs'!$C$18:$C$70,0))/1000),"")</f>
        <v/>
      </c>
      <c r="BD164" s="59" t="str">
        <f>IFERROR(IF(OR($C$168=FALSE,LEFT($B164,3)&lt;&gt;"NOX"),BD55*INDEX('Damage costs'!$Q$18:$Q$70,MATCH($B164,'Damage costs'!$C$18:$C$70,0))/1000,BD55*INDEX('Damage costs'!$U$18:$U$70,MATCH($B164,'Damage costs'!$C$18:$C$70,0))/1000),"")</f>
        <v/>
      </c>
      <c r="BE164" s="59" t="str">
        <f>IFERROR(IF(OR($C$168=FALSE,LEFT($B164,3)&lt;&gt;"NOX"),BE55*INDEX('Damage costs'!$Q$18:$Q$70,MATCH($B164,'Damage costs'!$C$18:$C$70,0))/1000,BE55*INDEX('Damage costs'!$U$18:$U$70,MATCH($B164,'Damage costs'!$C$18:$C$70,0))/1000),"")</f>
        <v/>
      </c>
      <c r="BF164" s="59" t="str">
        <f>IFERROR(IF(OR($C$168=FALSE,LEFT($B164,3)&lt;&gt;"NOX"),BF55*INDEX('Damage costs'!$Q$18:$Q$70,MATCH($B164,'Damage costs'!$C$18:$C$70,0))/1000,BF55*INDEX('Damage costs'!$U$18:$U$70,MATCH($B164,'Damage costs'!$C$18:$C$70,0))/1000),"")</f>
        <v/>
      </c>
      <c r="BG164" s="59" t="str">
        <f>IFERROR(IF(OR($C$168=FALSE,LEFT($B164,3)&lt;&gt;"NOX"),BG55*INDEX('Damage costs'!$Q$18:$Q$70,MATCH($B164,'Damage costs'!$C$18:$C$70,0))/1000,BG55*INDEX('Damage costs'!$U$18:$U$70,MATCH($B164,'Damage costs'!$C$18:$C$70,0))/1000),"")</f>
        <v/>
      </c>
      <c r="BH164" s="59" t="str">
        <f>IFERROR(IF(OR($C$168=FALSE,LEFT($B164,3)&lt;&gt;"NOX"),BH55*INDEX('Damage costs'!$Q$18:$Q$70,MATCH($B164,'Damage costs'!$C$18:$C$70,0))/1000,BH55*INDEX('Damage costs'!$U$18:$U$70,MATCH($B164,'Damage costs'!$C$18:$C$70,0))/1000),"")</f>
        <v/>
      </c>
      <c r="BI164" s="59" t="str">
        <f>IFERROR(IF(OR($C$168=FALSE,LEFT($B164,3)&lt;&gt;"NOX"),BI55*INDEX('Damage costs'!$Q$18:$Q$70,MATCH($B164,'Damage costs'!$C$18:$C$70,0))/1000,BI55*INDEX('Damage costs'!$U$18:$U$70,MATCH($B164,'Damage costs'!$C$18:$C$70,0))/1000),"")</f>
        <v/>
      </c>
      <c r="BJ164" s="59" t="str">
        <f>IFERROR(IF(OR($C$168=FALSE,LEFT($B164,3)&lt;&gt;"NOX"),BJ55*INDEX('Damage costs'!$Q$18:$Q$70,MATCH($B164,'Damage costs'!$C$18:$C$70,0))/1000,BJ55*INDEX('Damage costs'!$U$18:$U$70,MATCH($B164,'Damage costs'!$C$18:$C$70,0))/1000),"")</f>
        <v/>
      </c>
      <c r="BK164" s="59" t="str">
        <f>IFERROR(IF(OR($C$168=FALSE,LEFT($B164,3)&lt;&gt;"NOX"),BK55*INDEX('Damage costs'!$Q$18:$Q$70,MATCH($B164,'Damage costs'!$C$18:$C$70,0))/1000,BK55*INDEX('Damage costs'!$U$18:$U$70,MATCH($B164,'Damage costs'!$C$18:$C$70,0))/1000),"")</f>
        <v/>
      </c>
      <c r="BL164" s="59" t="str">
        <f>IFERROR(IF(OR($C$168=FALSE,LEFT($B164,3)&lt;&gt;"NOX"),BL55*INDEX('Damage costs'!$Q$18:$Q$70,MATCH($B164,'Damage costs'!$C$18:$C$70,0))/1000,BL55*INDEX('Damage costs'!$U$18:$U$70,MATCH($B164,'Damage costs'!$C$18:$C$70,0))/1000),"")</f>
        <v/>
      </c>
      <c r="BM164" s="59" t="str">
        <f>IFERROR(IF(OR($C$168=FALSE,LEFT($B164,3)&lt;&gt;"NOX"),BM55*INDEX('Damage costs'!$Q$18:$Q$70,MATCH($B164,'Damage costs'!$C$18:$C$70,0))/1000,BM55*INDEX('Damage costs'!$U$18:$U$70,MATCH($B164,'Damage costs'!$C$18:$C$70,0))/1000),"")</f>
        <v/>
      </c>
      <c r="BN164" s="59" t="str">
        <f>IFERROR(IF(OR($C$168=FALSE,LEFT($B164,3)&lt;&gt;"NOX"),BN55*INDEX('Damage costs'!$Q$18:$Q$70,MATCH($B164,'Damage costs'!$C$18:$C$70,0))/1000,BN55*INDEX('Damage costs'!$U$18:$U$70,MATCH($B164,'Damage costs'!$C$18:$C$70,0))/1000),"")</f>
        <v/>
      </c>
      <c r="BO164" s="59" t="str">
        <f>IFERROR(IF(OR($C$168=FALSE,LEFT($B164,3)&lt;&gt;"NOX"),BO55*INDEX('Damage costs'!$Q$18:$Q$70,MATCH($B164,'Damage costs'!$C$18:$C$70,0))/1000,BO55*INDEX('Damage costs'!$U$18:$U$70,MATCH($B164,'Damage costs'!$C$18:$C$70,0))/1000),"")</f>
        <v/>
      </c>
      <c r="BP164" s="59" t="str">
        <f>IFERROR(IF(OR($C$168=FALSE,LEFT($B164,3)&lt;&gt;"NOX"),BP55*INDEX('Damage costs'!$Q$18:$Q$70,MATCH($B164,'Damage costs'!$C$18:$C$70,0))/1000,BP55*INDEX('Damage costs'!$U$18:$U$70,MATCH($B164,'Damage costs'!$C$18:$C$70,0))/1000),"")</f>
        <v/>
      </c>
      <c r="BQ164" s="59" t="str">
        <f>IFERROR(IF(OR($C$168=FALSE,LEFT($B164,3)&lt;&gt;"NOX"),BQ55*INDEX('Damage costs'!$Q$18:$Q$70,MATCH($B164,'Damage costs'!$C$18:$C$70,0))/1000,BQ55*INDEX('Damage costs'!$U$18:$U$70,MATCH($B164,'Damage costs'!$C$18:$C$70,0))/1000),"")</f>
        <v/>
      </c>
      <c r="BR164" s="59" t="str">
        <f>IFERROR(IF(OR($C$168=FALSE,LEFT($B164,3)&lt;&gt;"NOX"),BR55*INDEX('Damage costs'!$Q$18:$Q$70,MATCH($B164,'Damage costs'!$C$18:$C$70,0))/1000,BR55*INDEX('Damage costs'!$U$18:$U$70,MATCH($B164,'Damage costs'!$C$18:$C$70,0))/1000),"")</f>
        <v/>
      </c>
      <c r="BS164" s="59" t="str">
        <f>IFERROR(IF(OR($C$168=FALSE,LEFT($B164,3)&lt;&gt;"NOX"),BS55*INDEX('Damage costs'!$Q$18:$Q$70,MATCH($B164,'Damage costs'!$C$18:$C$70,0))/1000,BS55*INDEX('Damage costs'!$U$18:$U$70,MATCH($B164,'Damage costs'!$C$18:$C$70,0))/1000),"")</f>
        <v/>
      </c>
      <c r="BT164" s="59" t="str">
        <f>IFERROR(IF(OR($C$168=FALSE,LEFT($B164,3)&lt;&gt;"NOX"),BT55*INDEX('Damage costs'!$Q$18:$Q$70,MATCH($B164,'Damage costs'!$C$18:$C$70,0))/1000,BT55*INDEX('Damage costs'!$U$18:$U$70,MATCH($B164,'Damage costs'!$C$18:$C$70,0))/1000),"")</f>
        <v/>
      </c>
      <c r="BU164" s="59" t="str">
        <f>IFERROR(IF(OR($C$168=FALSE,LEFT($B164,3)&lt;&gt;"NOX"),BU55*INDEX('Damage costs'!$Q$18:$Q$70,MATCH($B164,'Damage costs'!$C$18:$C$70,0))/1000,BU55*INDEX('Damage costs'!$U$18:$U$70,MATCH($B164,'Damage costs'!$C$18:$C$70,0))/1000),"")</f>
        <v/>
      </c>
      <c r="BV164" s="59" t="str">
        <f>IFERROR(IF(OR($C$168=FALSE,LEFT($B164,3)&lt;&gt;"NOX"),BV55*INDEX('Damage costs'!$Q$18:$Q$70,MATCH($B164,'Damage costs'!$C$18:$C$70,0))/1000,BV55*INDEX('Damage costs'!$U$18:$U$70,MATCH($B164,'Damage costs'!$C$18:$C$70,0))/1000),"")</f>
        <v/>
      </c>
      <c r="BW164" s="59" t="str">
        <f>IFERROR(IF(OR($C$168=FALSE,LEFT($B164,3)&lt;&gt;"NOX"),BW55*INDEX('Damage costs'!$Q$18:$Q$70,MATCH($B164,'Damage costs'!$C$18:$C$70,0))/1000,BW55*INDEX('Damage costs'!$U$18:$U$70,MATCH($B164,'Damage costs'!$C$18:$C$70,0))/1000),"")</f>
        <v/>
      </c>
      <c r="BX164" s="59" t="str">
        <f>IFERROR(IF(OR($C$168=FALSE,LEFT($B164,3)&lt;&gt;"NOX"),BX55*INDEX('Damage costs'!$Q$18:$Q$70,MATCH($B164,'Damage costs'!$C$18:$C$70,0))/1000,BX55*INDEX('Damage costs'!$U$18:$U$70,MATCH($B164,'Damage costs'!$C$18:$C$70,0))/1000),"")</f>
        <v/>
      </c>
      <c r="BY164" s="59" t="str">
        <f>IFERROR(IF(OR($C$168=FALSE,LEFT($B164,3)&lt;&gt;"NOX"),BY55*INDEX('Damage costs'!$Q$18:$Q$70,MATCH($B164,'Damage costs'!$C$18:$C$70,0))/1000,BY55*INDEX('Damage costs'!$U$18:$U$70,MATCH($B164,'Damage costs'!$C$18:$C$70,0))/1000),"")</f>
        <v/>
      </c>
      <c r="BZ164" s="59" t="str">
        <f>IFERROR(IF(OR($C$168=FALSE,LEFT($B164,3)&lt;&gt;"NOX"),BZ55*INDEX('Damage costs'!$Q$18:$Q$70,MATCH($B164,'Damage costs'!$C$18:$C$70,0))/1000,BZ55*INDEX('Damage costs'!$U$18:$U$70,MATCH($B164,'Damage costs'!$C$18:$C$70,0))/1000),"")</f>
        <v/>
      </c>
      <c r="CA164" s="59" t="str">
        <f>IFERROR(IF(OR($C$168=FALSE,LEFT($B164,3)&lt;&gt;"NOX"),CA55*INDEX('Damage costs'!$Q$18:$Q$70,MATCH($B164,'Damage costs'!$C$18:$C$70,0))/1000,CA55*INDEX('Damage costs'!$U$18:$U$70,MATCH($B164,'Damage costs'!$C$18:$C$70,0))/1000),"")</f>
        <v/>
      </c>
      <c r="CB164" s="59" t="str">
        <f>IFERROR(IF(OR($C$168=FALSE,LEFT($B164,3)&lt;&gt;"NOX"),CB55*INDEX('Damage costs'!$Q$18:$Q$70,MATCH($B164,'Damage costs'!$C$18:$C$70,0))/1000,CB55*INDEX('Damage costs'!$U$18:$U$70,MATCH($B164,'Damage costs'!$C$18:$C$70,0))/1000),"")</f>
        <v/>
      </c>
      <c r="CC164" s="59" t="str">
        <f>IFERROR(IF(OR($C$168=FALSE,LEFT($B164,3)&lt;&gt;"NOX"),CC55*INDEX('Damage costs'!$Q$18:$Q$70,MATCH($B164,'Damage costs'!$C$18:$C$70,0))/1000,CC55*INDEX('Damage costs'!$U$18:$U$70,MATCH($B164,'Damage costs'!$C$18:$C$70,0))/1000),"")</f>
        <v/>
      </c>
      <c r="CD164" s="59" t="str">
        <f>IFERROR(IF(OR($C$168=FALSE,LEFT($B164,3)&lt;&gt;"NOX"),CD55*INDEX('Damage costs'!$Q$18:$Q$70,MATCH($B164,'Damage costs'!$C$18:$C$70,0))/1000,CD55*INDEX('Damage costs'!$U$18:$U$70,MATCH($B164,'Damage costs'!$C$18:$C$70,0))/1000),"")</f>
        <v/>
      </c>
      <c r="CE164" s="59" t="str">
        <f>IFERROR(IF(OR($C$168=FALSE,LEFT($B164,3)&lt;&gt;"NOX"),CE55*INDEX('Damage costs'!$Q$18:$Q$70,MATCH($B164,'Damage costs'!$C$18:$C$70,0))/1000,CE55*INDEX('Damage costs'!$U$18:$U$70,MATCH($B164,'Damage costs'!$C$18:$C$70,0))/1000),"")</f>
        <v/>
      </c>
      <c r="CF164" s="59" t="str">
        <f>IFERROR(IF(OR($C$168=FALSE,LEFT($B164,3)&lt;&gt;"NOX"),CF55*INDEX('Damage costs'!$Q$18:$Q$70,MATCH($B164,'Damage costs'!$C$18:$C$70,0))/1000,CF55*INDEX('Damage costs'!$U$18:$U$70,MATCH($B164,'Damage costs'!$C$18:$C$70,0))/1000),"")</f>
        <v/>
      </c>
      <c r="CG164" s="59" t="str">
        <f>IFERROR(IF(OR($C$168=FALSE,LEFT($B164,3)&lt;&gt;"NOX"),CG55*INDEX('Damage costs'!$Q$18:$Q$70,MATCH($B164,'Damage costs'!$C$18:$C$70,0))/1000,CG55*INDEX('Damage costs'!$U$18:$U$70,MATCH($B164,'Damage costs'!$C$18:$C$70,0))/1000),"")</f>
        <v/>
      </c>
      <c r="CH164" s="59" t="str">
        <f>IFERROR(IF(OR($C$168=FALSE,LEFT($B164,3)&lt;&gt;"NOX"),CH55*INDEX('Damage costs'!$Q$18:$Q$70,MATCH($B164,'Damage costs'!$C$18:$C$70,0))/1000,CH55*INDEX('Damage costs'!$U$18:$U$70,MATCH($B164,'Damage costs'!$C$18:$C$70,0))/1000),"")</f>
        <v/>
      </c>
      <c r="CI164" s="59" t="str">
        <f>IFERROR(IF(OR($C$168=FALSE,LEFT($B164,3)&lt;&gt;"NOX"),CI55*INDEX('Damage costs'!$Q$18:$Q$70,MATCH($B164,'Damage costs'!$C$18:$C$70,0))/1000,CI55*INDEX('Damage costs'!$U$18:$U$70,MATCH($B164,'Damage costs'!$C$18:$C$70,0))/1000),"")</f>
        <v/>
      </c>
      <c r="CJ164" s="59" t="str">
        <f>IFERROR(IF(OR($C$168=FALSE,LEFT($B164,3)&lt;&gt;"NOX"),CJ55*INDEX('Damage costs'!$Q$18:$Q$70,MATCH($B164,'Damage costs'!$C$18:$C$70,0))/1000,CJ55*INDEX('Damage costs'!$U$18:$U$70,MATCH($B164,'Damage costs'!$C$18:$C$70,0))/1000),"")</f>
        <v/>
      </c>
      <c r="CK164" s="59" t="str">
        <f>IFERROR(IF(OR($C$168=FALSE,LEFT($B164,3)&lt;&gt;"NOX"),CK55*INDEX('Damage costs'!$Q$18:$Q$70,MATCH($B164,'Damage costs'!$C$18:$C$70,0))/1000,CK55*INDEX('Damage costs'!$U$18:$U$70,MATCH($B164,'Damage costs'!$C$18:$C$70,0))/1000),"")</f>
        <v/>
      </c>
      <c r="CL164" s="59" t="str">
        <f>IFERROR(IF(OR($C$168=FALSE,LEFT($B164,3)&lt;&gt;"NOX"),CL55*INDEX('Damage costs'!$Q$18:$Q$70,MATCH($B164,'Damage costs'!$C$18:$C$70,0))/1000,CL55*INDEX('Damage costs'!$U$18:$U$70,MATCH($B164,'Damage costs'!$C$18:$C$70,0))/1000),"")</f>
        <v/>
      </c>
      <c r="CM164" s="59" t="str">
        <f>IFERROR(IF(OR($C$168=FALSE,LEFT($B164,3)&lt;&gt;"NOX"),CM55*INDEX('Damage costs'!$Q$18:$Q$70,MATCH($B164,'Damage costs'!$C$18:$C$70,0))/1000,CM55*INDEX('Damage costs'!$U$18:$U$70,MATCH($B164,'Damage costs'!$C$18:$C$70,0))/1000),"")</f>
        <v/>
      </c>
      <c r="CN164" s="59" t="str">
        <f>IFERROR(IF(OR($C$168=FALSE,LEFT($B164,3)&lt;&gt;"NOX"),CN55*INDEX('Damage costs'!$Q$18:$Q$70,MATCH($B164,'Damage costs'!$C$18:$C$70,0))/1000,CN55*INDEX('Damage costs'!$U$18:$U$70,MATCH($B164,'Damage costs'!$C$18:$C$70,0))/1000),"")</f>
        <v/>
      </c>
      <c r="CO164" s="59" t="str">
        <f>IFERROR(IF(OR($C$168=FALSE,LEFT($B164,3)&lt;&gt;"NOX"),CO55*INDEX('Damage costs'!$Q$18:$Q$70,MATCH($B164,'Damage costs'!$C$18:$C$70,0))/1000,CO55*INDEX('Damage costs'!$U$18:$U$70,MATCH($B164,'Damage costs'!$C$18:$C$70,0))/1000),"")</f>
        <v/>
      </c>
      <c r="CP164" s="59" t="str">
        <f>IFERROR(IF(OR($C$168=FALSE,LEFT($B164,3)&lt;&gt;"NOX"),CP55*INDEX('Damage costs'!$Q$18:$Q$70,MATCH($B164,'Damage costs'!$C$18:$C$70,0))/1000,CP55*INDEX('Damage costs'!$U$18:$U$70,MATCH($B164,'Damage costs'!$C$18:$C$70,0))/1000),"")</f>
        <v/>
      </c>
      <c r="CQ164" s="59" t="str">
        <f>IFERROR(IF(OR($C$168=FALSE,LEFT($B164,3)&lt;&gt;"NOX"),CQ55*INDEX('Damage costs'!$Q$18:$Q$70,MATCH($B164,'Damage costs'!$C$18:$C$70,0))/1000,CQ55*INDEX('Damage costs'!$U$18:$U$70,MATCH($B164,'Damage costs'!$C$18:$C$70,0))/1000),"")</f>
        <v/>
      </c>
      <c r="CR164" s="59" t="str">
        <f>IFERROR(IF(OR($C$168=FALSE,LEFT($B164,3)&lt;&gt;"NOX"),CR55*INDEX('Damage costs'!$Q$18:$Q$70,MATCH($B164,'Damage costs'!$C$18:$C$70,0))/1000,CR55*INDEX('Damage costs'!$U$18:$U$70,MATCH($B164,'Damage costs'!$C$18:$C$70,0))/1000),"")</f>
        <v/>
      </c>
      <c r="CS164" s="59" t="str">
        <f>IFERROR(IF(OR($C$168=FALSE,LEFT($B164,3)&lt;&gt;"NOX"),CS55*INDEX('Damage costs'!$Q$18:$Q$70,MATCH($B164,'Damage costs'!$C$18:$C$70,0))/1000,CS55*INDEX('Damage costs'!$U$18:$U$70,MATCH($B164,'Damage costs'!$C$18:$C$70,0))/1000),"")</f>
        <v/>
      </c>
      <c r="CT164" s="59" t="str">
        <f>IFERROR(IF(OR($C$168=FALSE,LEFT($B164,3)&lt;&gt;"NOX"),CT55*INDEX('Damage costs'!$Q$18:$Q$70,MATCH($B164,'Damage costs'!$C$18:$C$70,0))/1000,CT55*INDEX('Damage costs'!$U$18:$U$70,MATCH($B164,'Damage costs'!$C$18:$C$70,0))/1000),"")</f>
        <v/>
      </c>
      <c r="CU164" s="59" t="str">
        <f>IFERROR(IF(OR($C$168=FALSE,LEFT($B164,3)&lt;&gt;"NOX"),CU55*INDEX('Damage costs'!$Q$18:$Q$70,MATCH($B164,'Damage costs'!$C$18:$C$70,0))/1000,CU55*INDEX('Damage costs'!$U$18:$U$70,MATCH($B164,'Damage costs'!$C$18:$C$70,0))/1000),"")</f>
        <v/>
      </c>
      <c r="CV164" s="59" t="str">
        <f>IFERROR(IF(OR($C$168=FALSE,LEFT($B164,3)&lt;&gt;"NOX"),CV55*INDEX('Damage costs'!$Q$18:$Q$70,MATCH($B164,'Damage costs'!$C$18:$C$70,0))/1000,CV55*INDEX('Damage costs'!$U$18:$U$70,MATCH($B164,'Damage costs'!$C$18:$C$70,0))/1000),"")</f>
        <v/>
      </c>
      <c r="CW164" s="59" t="str">
        <f>IFERROR(IF(OR($C$168=FALSE,LEFT($B164,3)&lt;&gt;"NOX"),CW55*INDEX('Damage costs'!$Q$18:$Q$70,MATCH($B164,'Damage costs'!$C$18:$C$70,0))/1000,CW55*INDEX('Damage costs'!$U$18:$U$70,MATCH($B164,'Damage costs'!$C$18:$C$70,0))/1000),"")</f>
        <v/>
      </c>
      <c r="CX164" s="59" t="str">
        <f>IFERROR(IF(OR($C$168=FALSE,LEFT($B164,3)&lt;&gt;"NOX"),CX55*INDEX('Damage costs'!$Q$18:$Q$70,MATCH($B164,'Damage costs'!$C$18:$C$70,0))/1000,CX55*INDEX('Damage costs'!$U$18:$U$70,MATCH($B164,'Damage costs'!$C$18:$C$70,0))/1000),"")</f>
        <v/>
      </c>
      <c r="CY164" s="59" t="str">
        <f>IFERROR(IF(OR($C$168=FALSE,LEFT($B164,3)&lt;&gt;"NOX"),CY55*INDEX('Damage costs'!$Q$18:$Q$70,MATCH($B164,'Damage costs'!$C$18:$C$70,0))/1000,CY55*INDEX('Damage costs'!$U$18:$U$70,MATCH($B164,'Damage costs'!$C$18:$C$70,0))/1000),"")</f>
        <v/>
      </c>
      <c r="CZ164" s="391"/>
    </row>
    <row r="165" spans="2:104" x14ac:dyDescent="0.25">
      <c r="B165" s="406">
        <f t="shared" si="60"/>
        <v>0</v>
      </c>
      <c r="C165" s="9" t="s">
        <v>1117</v>
      </c>
      <c r="D165" s="59" t="str">
        <f>IFERROR(IF(OR($C$168=FALSE,LEFT($B165,3)&lt;&gt;"NOX"),D56*INDEX('Damage costs'!$Q$18:$Q$70,MATCH($B165,'Damage costs'!$C$18:$C$70,0))/1000,D56*INDEX('Damage costs'!$U$18:$U$70,MATCH($B165,'Damage costs'!$C$18:$C$70,0))/1000),"")</f>
        <v/>
      </c>
      <c r="E165" s="59" t="str">
        <f>IFERROR(IF(OR($C$168=FALSE,LEFT($B165,3)&lt;&gt;"NOX"),E56*INDEX('Damage costs'!$Q$18:$Q$70,MATCH($B165,'Damage costs'!$C$18:$C$70,0))/1000,E56*INDEX('Damage costs'!$U$18:$U$70,MATCH($B165,'Damage costs'!$C$18:$C$70,0))/1000),"")</f>
        <v/>
      </c>
      <c r="F165" s="59" t="str">
        <f>IFERROR(IF(OR($C$168=FALSE,LEFT($B165,3)&lt;&gt;"NOX"),F56*INDEX('Damage costs'!$Q$18:$Q$70,MATCH($B165,'Damage costs'!$C$18:$C$70,0))/1000,F56*INDEX('Damage costs'!$U$18:$U$70,MATCH($B165,'Damage costs'!$C$18:$C$70,0))/1000),"")</f>
        <v/>
      </c>
      <c r="G165" s="59" t="str">
        <f>IFERROR(IF(OR($C$168=FALSE,LEFT($B165,3)&lt;&gt;"NOX"),G56*INDEX('Damage costs'!$Q$18:$Q$70,MATCH($B165,'Damage costs'!$C$18:$C$70,0))/1000,G56*INDEX('Damage costs'!$U$18:$U$70,MATCH($B165,'Damage costs'!$C$18:$C$70,0))/1000),"")</f>
        <v/>
      </c>
      <c r="H165" s="59" t="str">
        <f>IFERROR(IF(OR($C$168=FALSE,LEFT($B165,3)&lt;&gt;"NOX"),H56*INDEX('Damage costs'!$Q$18:$Q$70,MATCH($B165,'Damage costs'!$C$18:$C$70,0))/1000,H56*INDEX('Damage costs'!$U$18:$U$70,MATCH($B165,'Damage costs'!$C$18:$C$70,0))/1000),"")</f>
        <v/>
      </c>
      <c r="I165" s="59" t="str">
        <f>IFERROR(IF(OR($C$168=FALSE,LEFT($B165,3)&lt;&gt;"NOX"),I56*INDEX('Damage costs'!$Q$18:$Q$70,MATCH($B165,'Damage costs'!$C$18:$C$70,0))/1000,I56*INDEX('Damage costs'!$U$18:$U$70,MATCH($B165,'Damage costs'!$C$18:$C$70,0))/1000),"")</f>
        <v/>
      </c>
      <c r="J165" s="59" t="str">
        <f>IFERROR(IF(OR($C$168=FALSE,LEFT($B165,3)&lt;&gt;"NOX"),J56*INDEX('Damage costs'!$Q$18:$Q$70,MATCH($B165,'Damage costs'!$C$18:$C$70,0))/1000,J56*INDEX('Damage costs'!$U$18:$U$70,MATCH($B165,'Damage costs'!$C$18:$C$70,0))/1000),"")</f>
        <v/>
      </c>
      <c r="K165" s="59" t="str">
        <f>IFERROR(IF(OR($C$168=FALSE,LEFT($B165,3)&lt;&gt;"NOX"),K56*INDEX('Damage costs'!$Q$18:$Q$70,MATCH($B165,'Damage costs'!$C$18:$C$70,0))/1000,K56*INDEX('Damage costs'!$U$18:$U$70,MATCH($B165,'Damage costs'!$C$18:$C$70,0))/1000),"")</f>
        <v/>
      </c>
      <c r="L165" s="59" t="str">
        <f>IFERROR(IF(OR($C$168=FALSE,LEFT($B165,3)&lt;&gt;"NOX"),L56*INDEX('Damage costs'!$Q$18:$Q$70,MATCH($B165,'Damage costs'!$C$18:$C$70,0))/1000,L56*INDEX('Damage costs'!$U$18:$U$70,MATCH($B165,'Damage costs'!$C$18:$C$70,0))/1000),"")</f>
        <v/>
      </c>
      <c r="M165" s="59" t="str">
        <f>IFERROR(IF(OR($C$168=FALSE,LEFT($B165,3)&lt;&gt;"NOX"),M56*INDEX('Damage costs'!$Q$18:$Q$70,MATCH($B165,'Damage costs'!$C$18:$C$70,0))/1000,M56*INDEX('Damage costs'!$U$18:$U$70,MATCH($B165,'Damage costs'!$C$18:$C$70,0))/1000),"")</f>
        <v/>
      </c>
      <c r="N165" s="59" t="str">
        <f>IFERROR(IF(OR($C$168=FALSE,LEFT($B165,3)&lt;&gt;"NOX"),N56*INDEX('Damage costs'!$Q$18:$Q$70,MATCH($B165,'Damage costs'!$C$18:$C$70,0))/1000,N56*INDEX('Damage costs'!$U$18:$U$70,MATCH($B165,'Damage costs'!$C$18:$C$70,0))/1000),"")</f>
        <v/>
      </c>
      <c r="O165" s="59" t="str">
        <f>IFERROR(IF(OR($C$168=FALSE,LEFT($B165,3)&lt;&gt;"NOX"),O56*INDEX('Damage costs'!$Q$18:$Q$70,MATCH($B165,'Damage costs'!$C$18:$C$70,0))/1000,O56*INDEX('Damage costs'!$U$18:$U$70,MATCH($B165,'Damage costs'!$C$18:$C$70,0))/1000),"")</f>
        <v/>
      </c>
      <c r="P165" s="59" t="str">
        <f>IFERROR(IF(OR($C$168=FALSE,LEFT($B165,3)&lt;&gt;"NOX"),P56*INDEX('Damage costs'!$Q$18:$Q$70,MATCH($B165,'Damage costs'!$C$18:$C$70,0))/1000,P56*INDEX('Damage costs'!$U$18:$U$70,MATCH($B165,'Damage costs'!$C$18:$C$70,0))/1000),"")</f>
        <v/>
      </c>
      <c r="Q165" s="59" t="str">
        <f>IFERROR(IF(OR($C$168=FALSE,LEFT($B165,3)&lt;&gt;"NOX"),Q56*INDEX('Damage costs'!$Q$18:$Q$70,MATCH($B165,'Damage costs'!$C$18:$C$70,0))/1000,Q56*INDEX('Damage costs'!$U$18:$U$70,MATCH($B165,'Damage costs'!$C$18:$C$70,0))/1000),"")</f>
        <v/>
      </c>
      <c r="R165" s="59" t="str">
        <f>IFERROR(IF(OR($C$168=FALSE,LEFT($B165,3)&lt;&gt;"NOX"),R56*INDEX('Damage costs'!$Q$18:$Q$70,MATCH($B165,'Damage costs'!$C$18:$C$70,0))/1000,R56*INDEX('Damage costs'!$U$18:$U$70,MATCH($B165,'Damage costs'!$C$18:$C$70,0))/1000),"")</f>
        <v/>
      </c>
      <c r="S165" s="59" t="str">
        <f>IFERROR(IF(OR($C$168=FALSE,LEFT($B165,3)&lt;&gt;"NOX"),S56*INDEX('Damage costs'!$Q$18:$Q$70,MATCH($B165,'Damage costs'!$C$18:$C$70,0))/1000,S56*INDEX('Damage costs'!$U$18:$U$70,MATCH($B165,'Damage costs'!$C$18:$C$70,0))/1000),"")</f>
        <v/>
      </c>
      <c r="T165" s="59" t="str">
        <f>IFERROR(IF(OR($C$168=FALSE,LEFT($B165,3)&lt;&gt;"NOX"),T56*INDEX('Damage costs'!$Q$18:$Q$70,MATCH($B165,'Damage costs'!$C$18:$C$70,0))/1000,T56*INDEX('Damage costs'!$U$18:$U$70,MATCH($B165,'Damage costs'!$C$18:$C$70,0))/1000),"")</f>
        <v/>
      </c>
      <c r="U165" s="59" t="str">
        <f>IFERROR(IF(OR($C$168=FALSE,LEFT($B165,3)&lt;&gt;"NOX"),U56*INDEX('Damage costs'!$Q$18:$Q$70,MATCH($B165,'Damage costs'!$C$18:$C$70,0))/1000,U56*INDEX('Damage costs'!$U$18:$U$70,MATCH($B165,'Damage costs'!$C$18:$C$70,0))/1000),"")</f>
        <v/>
      </c>
      <c r="V165" s="59" t="str">
        <f>IFERROR(IF(OR($C$168=FALSE,LEFT($B165,3)&lt;&gt;"NOX"),V56*INDEX('Damage costs'!$Q$18:$Q$70,MATCH($B165,'Damage costs'!$C$18:$C$70,0))/1000,V56*INDEX('Damage costs'!$U$18:$U$70,MATCH($B165,'Damage costs'!$C$18:$C$70,0))/1000),"")</f>
        <v/>
      </c>
      <c r="W165" s="59" t="str">
        <f>IFERROR(IF(OR($C$168=FALSE,LEFT($B165,3)&lt;&gt;"NOX"),W56*INDEX('Damage costs'!$Q$18:$Q$70,MATCH($B165,'Damage costs'!$C$18:$C$70,0))/1000,W56*INDEX('Damage costs'!$U$18:$U$70,MATCH($B165,'Damage costs'!$C$18:$C$70,0))/1000),"")</f>
        <v/>
      </c>
      <c r="X165" s="59" t="str">
        <f>IFERROR(IF(OR($C$168=FALSE,LEFT($B165,3)&lt;&gt;"NOX"),X56*INDEX('Damage costs'!$Q$18:$Q$70,MATCH($B165,'Damage costs'!$C$18:$C$70,0))/1000,X56*INDEX('Damage costs'!$U$18:$U$70,MATCH($B165,'Damage costs'!$C$18:$C$70,0))/1000),"")</f>
        <v/>
      </c>
      <c r="Y165" s="59" t="str">
        <f>IFERROR(IF(OR($C$168=FALSE,LEFT($B165,3)&lt;&gt;"NOX"),Y56*INDEX('Damage costs'!$Q$18:$Q$70,MATCH($B165,'Damage costs'!$C$18:$C$70,0))/1000,Y56*INDEX('Damage costs'!$U$18:$U$70,MATCH($B165,'Damage costs'!$C$18:$C$70,0))/1000),"")</f>
        <v/>
      </c>
      <c r="Z165" s="59" t="str">
        <f>IFERROR(IF(OR($C$168=FALSE,LEFT($B165,3)&lt;&gt;"NOX"),Z56*INDEX('Damage costs'!$Q$18:$Q$70,MATCH($B165,'Damage costs'!$C$18:$C$70,0))/1000,Z56*INDEX('Damage costs'!$U$18:$U$70,MATCH($B165,'Damage costs'!$C$18:$C$70,0))/1000),"")</f>
        <v/>
      </c>
      <c r="AA165" s="59" t="str">
        <f>IFERROR(IF(OR($C$168=FALSE,LEFT($B165,3)&lt;&gt;"NOX"),AA56*INDEX('Damage costs'!$Q$18:$Q$70,MATCH($B165,'Damage costs'!$C$18:$C$70,0))/1000,AA56*INDEX('Damage costs'!$U$18:$U$70,MATCH($B165,'Damage costs'!$C$18:$C$70,0))/1000),"")</f>
        <v/>
      </c>
      <c r="AB165" s="59" t="str">
        <f>IFERROR(IF(OR($C$168=FALSE,LEFT($B165,3)&lt;&gt;"NOX"),AB56*INDEX('Damage costs'!$Q$18:$Q$70,MATCH($B165,'Damage costs'!$C$18:$C$70,0))/1000,AB56*INDEX('Damage costs'!$U$18:$U$70,MATCH($B165,'Damage costs'!$C$18:$C$70,0))/1000),"")</f>
        <v/>
      </c>
      <c r="AC165" s="59" t="str">
        <f>IFERROR(IF(OR($C$168=FALSE,LEFT($B165,3)&lt;&gt;"NOX"),AC56*INDEX('Damage costs'!$Q$18:$Q$70,MATCH($B165,'Damage costs'!$C$18:$C$70,0))/1000,AC56*INDEX('Damage costs'!$U$18:$U$70,MATCH($B165,'Damage costs'!$C$18:$C$70,0))/1000),"")</f>
        <v/>
      </c>
      <c r="AD165" s="59" t="str">
        <f>IFERROR(IF(OR($C$168=FALSE,LEFT($B165,3)&lt;&gt;"NOX"),AD56*INDEX('Damage costs'!$Q$18:$Q$70,MATCH($B165,'Damage costs'!$C$18:$C$70,0))/1000,AD56*INDEX('Damage costs'!$U$18:$U$70,MATCH($B165,'Damage costs'!$C$18:$C$70,0))/1000),"")</f>
        <v/>
      </c>
      <c r="AE165" s="59" t="str">
        <f>IFERROR(IF(OR($C$168=FALSE,LEFT($B165,3)&lt;&gt;"NOX"),AE56*INDEX('Damage costs'!$Q$18:$Q$70,MATCH($B165,'Damage costs'!$C$18:$C$70,0))/1000,AE56*INDEX('Damage costs'!$U$18:$U$70,MATCH($B165,'Damage costs'!$C$18:$C$70,0))/1000),"")</f>
        <v/>
      </c>
      <c r="AF165" s="59" t="str">
        <f>IFERROR(IF(OR($C$168=FALSE,LEFT($B165,3)&lt;&gt;"NOX"),AF56*INDEX('Damage costs'!$Q$18:$Q$70,MATCH($B165,'Damage costs'!$C$18:$C$70,0))/1000,AF56*INDEX('Damage costs'!$U$18:$U$70,MATCH($B165,'Damage costs'!$C$18:$C$70,0))/1000),"")</f>
        <v/>
      </c>
      <c r="AG165" s="59" t="str">
        <f>IFERROR(IF(OR($C$168=FALSE,LEFT($B165,3)&lt;&gt;"NOX"),AG56*INDEX('Damage costs'!$Q$18:$Q$70,MATCH($B165,'Damage costs'!$C$18:$C$70,0))/1000,AG56*INDEX('Damage costs'!$U$18:$U$70,MATCH($B165,'Damage costs'!$C$18:$C$70,0))/1000),"")</f>
        <v/>
      </c>
      <c r="AH165" s="59" t="str">
        <f>IFERROR(IF(OR($C$168=FALSE,LEFT($B165,3)&lt;&gt;"NOX"),AH56*INDEX('Damage costs'!$Q$18:$Q$70,MATCH($B165,'Damage costs'!$C$18:$C$70,0))/1000,AH56*INDEX('Damage costs'!$U$18:$U$70,MATCH($B165,'Damage costs'!$C$18:$C$70,0))/1000),"")</f>
        <v/>
      </c>
      <c r="AI165" s="59" t="str">
        <f>IFERROR(IF(OR($C$168=FALSE,LEFT($B165,3)&lt;&gt;"NOX"),AI56*INDEX('Damage costs'!$Q$18:$Q$70,MATCH($B165,'Damage costs'!$C$18:$C$70,0))/1000,AI56*INDEX('Damage costs'!$U$18:$U$70,MATCH($B165,'Damage costs'!$C$18:$C$70,0))/1000),"")</f>
        <v/>
      </c>
      <c r="AJ165" s="59" t="str">
        <f>IFERROR(IF(OR($C$168=FALSE,LEFT($B165,3)&lt;&gt;"NOX"),AJ56*INDEX('Damage costs'!$Q$18:$Q$70,MATCH($B165,'Damage costs'!$C$18:$C$70,0))/1000,AJ56*INDEX('Damage costs'!$U$18:$U$70,MATCH($B165,'Damage costs'!$C$18:$C$70,0))/1000),"")</f>
        <v/>
      </c>
      <c r="AK165" s="59" t="str">
        <f>IFERROR(IF(OR($C$168=FALSE,LEFT($B165,3)&lt;&gt;"NOX"),AK56*INDEX('Damage costs'!$Q$18:$Q$70,MATCH($B165,'Damage costs'!$C$18:$C$70,0))/1000,AK56*INDEX('Damage costs'!$U$18:$U$70,MATCH($B165,'Damage costs'!$C$18:$C$70,0))/1000),"")</f>
        <v/>
      </c>
      <c r="AL165" s="59" t="str">
        <f>IFERROR(IF(OR($C$168=FALSE,LEFT($B165,3)&lt;&gt;"NOX"),AL56*INDEX('Damage costs'!$Q$18:$Q$70,MATCH($B165,'Damage costs'!$C$18:$C$70,0))/1000,AL56*INDEX('Damage costs'!$U$18:$U$70,MATCH($B165,'Damage costs'!$C$18:$C$70,0))/1000),"")</f>
        <v/>
      </c>
      <c r="AM165" s="59" t="str">
        <f>IFERROR(IF(OR($C$168=FALSE,LEFT($B165,3)&lt;&gt;"NOX"),AM56*INDEX('Damage costs'!$Q$18:$Q$70,MATCH($B165,'Damage costs'!$C$18:$C$70,0))/1000,AM56*INDEX('Damage costs'!$U$18:$U$70,MATCH($B165,'Damage costs'!$C$18:$C$70,0))/1000),"")</f>
        <v/>
      </c>
      <c r="AN165" s="59" t="str">
        <f>IFERROR(IF(OR($C$168=FALSE,LEFT($B165,3)&lt;&gt;"NOX"),AN56*INDEX('Damage costs'!$Q$18:$Q$70,MATCH($B165,'Damage costs'!$C$18:$C$70,0))/1000,AN56*INDEX('Damage costs'!$U$18:$U$70,MATCH($B165,'Damage costs'!$C$18:$C$70,0))/1000),"")</f>
        <v/>
      </c>
      <c r="AO165" s="59" t="str">
        <f>IFERROR(IF(OR($C$168=FALSE,LEFT($B165,3)&lt;&gt;"NOX"),AO56*INDEX('Damage costs'!$Q$18:$Q$70,MATCH($B165,'Damage costs'!$C$18:$C$70,0))/1000,AO56*INDEX('Damage costs'!$U$18:$U$70,MATCH($B165,'Damage costs'!$C$18:$C$70,0))/1000),"")</f>
        <v/>
      </c>
      <c r="AP165" s="59" t="str">
        <f>IFERROR(IF(OR($C$168=FALSE,LEFT($B165,3)&lt;&gt;"NOX"),AP56*INDEX('Damage costs'!$Q$18:$Q$70,MATCH($B165,'Damage costs'!$C$18:$C$70,0))/1000,AP56*INDEX('Damage costs'!$U$18:$U$70,MATCH($B165,'Damage costs'!$C$18:$C$70,0))/1000),"")</f>
        <v/>
      </c>
      <c r="AQ165" s="59" t="str">
        <f>IFERROR(IF(OR($C$168=FALSE,LEFT($B165,3)&lt;&gt;"NOX"),AQ56*INDEX('Damage costs'!$Q$18:$Q$70,MATCH($B165,'Damage costs'!$C$18:$C$70,0))/1000,AQ56*INDEX('Damage costs'!$U$18:$U$70,MATCH($B165,'Damage costs'!$C$18:$C$70,0))/1000),"")</f>
        <v/>
      </c>
      <c r="AR165" s="59" t="str">
        <f>IFERROR(IF(OR($C$168=FALSE,LEFT($B165,3)&lt;&gt;"NOX"),AR56*INDEX('Damage costs'!$Q$18:$Q$70,MATCH($B165,'Damage costs'!$C$18:$C$70,0))/1000,AR56*INDEX('Damage costs'!$U$18:$U$70,MATCH($B165,'Damage costs'!$C$18:$C$70,0))/1000),"")</f>
        <v/>
      </c>
      <c r="AS165" s="59" t="str">
        <f>IFERROR(IF(OR($C$168=FALSE,LEFT($B165,3)&lt;&gt;"NOX"),AS56*INDEX('Damage costs'!$Q$18:$Q$70,MATCH($B165,'Damage costs'!$C$18:$C$70,0))/1000,AS56*INDEX('Damage costs'!$U$18:$U$70,MATCH($B165,'Damage costs'!$C$18:$C$70,0))/1000),"")</f>
        <v/>
      </c>
      <c r="AT165" s="59" t="str">
        <f>IFERROR(IF(OR($C$168=FALSE,LEFT($B165,3)&lt;&gt;"NOX"),AT56*INDEX('Damage costs'!$Q$18:$Q$70,MATCH($B165,'Damage costs'!$C$18:$C$70,0))/1000,AT56*INDEX('Damage costs'!$U$18:$U$70,MATCH($B165,'Damage costs'!$C$18:$C$70,0))/1000),"")</f>
        <v/>
      </c>
      <c r="AU165" s="59" t="str">
        <f>IFERROR(IF(OR($C$168=FALSE,LEFT($B165,3)&lt;&gt;"NOX"),AU56*INDEX('Damage costs'!$Q$18:$Q$70,MATCH($B165,'Damage costs'!$C$18:$C$70,0))/1000,AU56*INDEX('Damage costs'!$U$18:$U$70,MATCH($B165,'Damage costs'!$C$18:$C$70,0))/1000),"")</f>
        <v/>
      </c>
      <c r="AV165" s="59" t="str">
        <f>IFERROR(IF(OR($C$168=FALSE,LEFT($B165,3)&lt;&gt;"NOX"),AV56*INDEX('Damage costs'!$Q$18:$Q$70,MATCH($B165,'Damage costs'!$C$18:$C$70,0))/1000,AV56*INDEX('Damage costs'!$U$18:$U$70,MATCH($B165,'Damage costs'!$C$18:$C$70,0))/1000),"")</f>
        <v/>
      </c>
      <c r="AW165" s="59" t="str">
        <f>IFERROR(IF(OR($C$168=FALSE,LEFT($B165,3)&lt;&gt;"NOX"),AW56*INDEX('Damage costs'!$Q$18:$Q$70,MATCH($B165,'Damage costs'!$C$18:$C$70,0))/1000,AW56*INDEX('Damage costs'!$U$18:$U$70,MATCH($B165,'Damage costs'!$C$18:$C$70,0))/1000),"")</f>
        <v/>
      </c>
      <c r="AX165" s="59" t="str">
        <f>IFERROR(IF(OR($C$168=FALSE,LEFT($B165,3)&lt;&gt;"NOX"),AX56*INDEX('Damage costs'!$Q$18:$Q$70,MATCH($B165,'Damage costs'!$C$18:$C$70,0))/1000,AX56*INDEX('Damage costs'!$U$18:$U$70,MATCH($B165,'Damage costs'!$C$18:$C$70,0))/1000),"")</f>
        <v/>
      </c>
      <c r="AY165" s="59" t="str">
        <f>IFERROR(IF(OR($C$168=FALSE,LEFT($B165,3)&lt;&gt;"NOX"),AY56*INDEX('Damage costs'!$Q$18:$Q$70,MATCH($B165,'Damage costs'!$C$18:$C$70,0))/1000,AY56*INDEX('Damage costs'!$U$18:$U$70,MATCH($B165,'Damage costs'!$C$18:$C$70,0))/1000),"")</f>
        <v/>
      </c>
      <c r="AZ165" s="59" t="str">
        <f>IFERROR(IF(OR($C$168=FALSE,LEFT($B165,3)&lt;&gt;"NOX"),AZ56*INDEX('Damage costs'!$Q$18:$Q$70,MATCH($B165,'Damage costs'!$C$18:$C$70,0))/1000,AZ56*INDEX('Damage costs'!$U$18:$U$70,MATCH($B165,'Damage costs'!$C$18:$C$70,0))/1000),"")</f>
        <v/>
      </c>
      <c r="BA165" s="59" t="str">
        <f>IFERROR(IF(OR($C$168=FALSE,LEFT($B165,3)&lt;&gt;"NOX"),BA56*INDEX('Damage costs'!$Q$18:$Q$70,MATCH($B165,'Damage costs'!$C$18:$C$70,0))/1000,BA56*INDEX('Damage costs'!$U$18:$U$70,MATCH($B165,'Damage costs'!$C$18:$C$70,0))/1000),"")</f>
        <v/>
      </c>
      <c r="BB165" s="59" t="str">
        <f>IFERROR(IF(OR($C$168=FALSE,LEFT($B165,3)&lt;&gt;"NOX"),BB56*INDEX('Damage costs'!$Q$18:$Q$70,MATCH($B165,'Damage costs'!$C$18:$C$70,0))/1000,BB56*INDEX('Damage costs'!$U$18:$U$70,MATCH($B165,'Damage costs'!$C$18:$C$70,0))/1000),"")</f>
        <v/>
      </c>
      <c r="BC165" s="59" t="str">
        <f>IFERROR(IF(OR($C$168=FALSE,LEFT($B165,3)&lt;&gt;"NOX"),BC56*INDEX('Damage costs'!$Q$18:$Q$70,MATCH($B165,'Damage costs'!$C$18:$C$70,0))/1000,BC56*INDEX('Damage costs'!$U$18:$U$70,MATCH($B165,'Damage costs'!$C$18:$C$70,0))/1000),"")</f>
        <v/>
      </c>
      <c r="BD165" s="59" t="str">
        <f>IFERROR(IF(OR($C$168=FALSE,LEFT($B165,3)&lt;&gt;"NOX"),BD56*INDEX('Damage costs'!$Q$18:$Q$70,MATCH($B165,'Damage costs'!$C$18:$C$70,0))/1000,BD56*INDEX('Damage costs'!$U$18:$U$70,MATCH($B165,'Damage costs'!$C$18:$C$70,0))/1000),"")</f>
        <v/>
      </c>
      <c r="BE165" s="59" t="str">
        <f>IFERROR(IF(OR($C$168=FALSE,LEFT($B165,3)&lt;&gt;"NOX"),BE56*INDEX('Damage costs'!$Q$18:$Q$70,MATCH($B165,'Damage costs'!$C$18:$C$70,0))/1000,BE56*INDEX('Damage costs'!$U$18:$U$70,MATCH($B165,'Damage costs'!$C$18:$C$70,0))/1000),"")</f>
        <v/>
      </c>
      <c r="BF165" s="59" t="str">
        <f>IFERROR(IF(OR($C$168=FALSE,LEFT($B165,3)&lt;&gt;"NOX"),BF56*INDEX('Damage costs'!$Q$18:$Q$70,MATCH($B165,'Damage costs'!$C$18:$C$70,0))/1000,BF56*INDEX('Damage costs'!$U$18:$U$70,MATCH($B165,'Damage costs'!$C$18:$C$70,0))/1000),"")</f>
        <v/>
      </c>
      <c r="BG165" s="59" t="str">
        <f>IFERROR(IF(OR($C$168=FALSE,LEFT($B165,3)&lt;&gt;"NOX"),BG56*INDEX('Damage costs'!$Q$18:$Q$70,MATCH($B165,'Damage costs'!$C$18:$C$70,0))/1000,BG56*INDEX('Damage costs'!$U$18:$U$70,MATCH($B165,'Damage costs'!$C$18:$C$70,0))/1000),"")</f>
        <v/>
      </c>
      <c r="BH165" s="59" t="str">
        <f>IFERROR(IF(OR($C$168=FALSE,LEFT($B165,3)&lt;&gt;"NOX"),BH56*INDEX('Damage costs'!$Q$18:$Q$70,MATCH($B165,'Damage costs'!$C$18:$C$70,0))/1000,BH56*INDEX('Damage costs'!$U$18:$U$70,MATCH($B165,'Damage costs'!$C$18:$C$70,0))/1000),"")</f>
        <v/>
      </c>
      <c r="BI165" s="59" t="str">
        <f>IFERROR(IF(OR($C$168=FALSE,LEFT($B165,3)&lt;&gt;"NOX"),BI56*INDEX('Damage costs'!$Q$18:$Q$70,MATCH($B165,'Damage costs'!$C$18:$C$70,0))/1000,BI56*INDEX('Damage costs'!$U$18:$U$70,MATCH($B165,'Damage costs'!$C$18:$C$70,0))/1000),"")</f>
        <v/>
      </c>
      <c r="BJ165" s="59" t="str">
        <f>IFERROR(IF(OR($C$168=FALSE,LEFT($B165,3)&lt;&gt;"NOX"),BJ56*INDEX('Damage costs'!$Q$18:$Q$70,MATCH($B165,'Damage costs'!$C$18:$C$70,0))/1000,BJ56*INDEX('Damage costs'!$U$18:$U$70,MATCH($B165,'Damage costs'!$C$18:$C$70,0))/1000),"")</f>
        <v/>
      </c>
      <c r="BK165" s="59" t="str">
        <f>IFERROR(IF(OR($C$168=FALSE,LEFT($B165,3)&lt;&gt;"NOX"),BK56*INDEX('Damage costs'!$Q$18:$Q$70,MATCH($B165,'Damage costs'!$C$18:$C$70,0))/1000,BK56*INDEX('Damage costs'!$U$18:$U$70,MATCH($B165,'Damage costs'!$C$18:$C$70,0))/1000),"")</f>
        <v/>
      </c>
      <c r="BL165" s="59" t="str">
        <f>IFERROR(IF(OR($C$168=FALSE,LEFT($B165,3)&lt;&gt;"NOX"),BL56*INDEX('Damage costs'!$Q$18:$Q$70,MATCH($B165,'Damage costs'!$C$18:$C$70,0))/1000,BL56*INDEX('Damage costs'!$U$18:$U$70,MATCH($B165,'Damage costs'!$C$18:$C$70,0))/1000),"")</f>
        <v/>
      </c>
      <c r="BM165" s="59" t="str">
        <f>IFERROR(IF(OR($C$168=FALSE,LEFT($B165,3)&lt;&gt;"NOX"),BM56*INDEX('Damage costs'!$Q$18:$Q$70,MATCH($B165,'Damage costs'!$C$18:$C$70,0))/1000,BM56*INDEX('Damage costs'!$U$18:$U$70,MATCH($B165,'Damage costs'!$C$18:$C$70,0))/1000),"")</f>
        <v/>
      </c>
      <c r="BN165" s="59" t="str">
        <f>IFERROR(IF(OR($C$168=FALSE,LEFT($B165,3)&lt;&gt;"NOX"),BN56*INDEX('Damage costs'!$Q$18:$Q$70,MATCH($B165,'Damage costs'!$C$18:$C$70,0))/1000,BN56*INDEX('Damage costs'!$U$18:$U$70,MATCH($B165,'Damage costs'!$C$18:$C$70,0))/1000),"")</f>
        <v/>
      </c>
      <c r="BO165" s="59" t="str">
        <f>IFERROR(IF(OR($C$168=FALSE,LEFT($B165,3)&lt;&gt;"NOX"),BO56*INDEX('Damage costs'!$Q$18:$Q$70,MATCH($B165,'Damage costs'!$C$18:$C$70,0))/1000,BO56*INDEX('Damage costs'!$U$18:$U$70,MATCH($B165,'Damage costs'!$C$18:$C$70,0))/1000),"")</f>
        <v/>
      </c>
      <c r="BP165" s="59" t="str">
        <f>IFERROR(IF(OR($C$168=FALSE,LEFT($B165,3)&lt;&gt;"NOX"),BP56*INDEX('Damage costs'!$Q$18:$Q$70,MATCH($B165,'Damage costs'!$C$18:$C$70,0))/1000,BP56*INDEX('Damage costs'!$U$18:$U$70,MATCH($B165,'Damage costs'!$C$18:$C$70,0))/1000),"")</f>
        <v/>
      </c>
      <c r="BQ165" s="59" t="str">
        <f>IFERROR(IF(OR($C$168=FALSE,LEFT($B165,3)&lt;&gt;"NOX"),BQ56*INDEX('Damage costs'!$Q$18:$Q$70,MATCH($B165,'Damage costs'!$C$18:$C$70,0))/1000,BQ56*INDEX('Damage costs'!$U$18:$U$70,MATCH($B165,'Damage costs'!$C$18:$C$70,0))/1000),"")</f>
        <v/>
      </c>
      <c r="BR165" s="59" t="str">
        <f>IFERROR(IF(OR($C$168=FALSE,LEFT($B165,3)&lt;&gt;"NOX"),BR56*INDEX('Damage costs'!$Q$18:$Q$70,MATCH($B165,'Damage costs'!$C$18:$C$70,0))/1000,BR56*INDEX('Damage costs'!$U$18:$U$70,MATCH($B165,'Damage costs'!$C$18:$C$70,0))/1000),"")</f>
        <v/>
      </c>
      <c r="BS165" s="59" t="str">
        <f>IFERROR(IF(OR($C$168=FALSE,LEFT($B165,3)&lt;&gt;"NOX"),BS56*INDEX('Damage costs'!$Q$18:$Q$70,MATCH($B165,'Damage costs'!$C$18:$C$70,0))/1000,BS56*INDEX('Damage costs'!$U$18:$U$70,MATCH($B165,'Damage costs'!$C$18:$C$70,0))/1000),"")</f>
        <v/>
      </c>
      <c r="BT165" s="59" t="str">
        <f>IFERROR(IF(OR($C$168=FALSE,LEFT($B165,3)&lt;&gt;"NOX"),BT56*INDEX('Damage costs'!$Q$18:$Q$70,MATCH($B165,'Damage costs'!$C$18:$C$70,0))/1000,BT56*INDEX('Damage costs'!$U$18:$U$70,MATCH($B165,'Damage costs'!$C$18:$C$70,0))/1000),"")</f>
        <v/>
      </c>
      <c r="BU165" s="59" t="str">
        <f>IFERROR(IF(OR($C$168=FALSE,LEFT($B165,3)&lt;&gt;"NOX"),BU56*INDEX('Damage costs'!$Q$18:$Q$70,MATCH($B165,'Damage costs'!$C$18:$C$70,0))/1000,BU56*INDEX('Damage costs'!$U$18:$U$70,MATCH($B165,'Damage costs'!$C$18:$C$70,0))/1000),"")</f>
        <v/>
      </c>
      <c r="BV165" s="59" t="str">
        <f>IFERROR(IF(OR($C$168=FALSE,LEFT($B165,3)&lt;&gt;"NOX"),BV56*INDEX('Damage costs'!$Q$18:$Q$70,MATCH($B165,'Damage costs'!$C$18:$C$70,0))/1000,BV56*INDEX('Damage costs'!$U$18:$U$70,MATCH($B165,'Damage costs'!$C$18:$C$70,0))/1000),"")</f>
        <v/>
      </c>
      <c r="BW165" s="59" t="str">
        <f>IFERROR(IF(OR($C$168=FALSE,LEFT($B165,3)&lt;&gt;"NOX"),BW56*INDEX('Damage costs'!$Q$18:$Q$70,MATCH($B165,'Damage costs'!$C$18:$C$70,0))/1000,BW56*INDEX('Damage costs'!$U$18:$U$70,MATCH($B165,'Damage costs'!$C$18:$C$70,0))/1000),"")</f>
        <v/>
      </c>
      <c r="BX165" s="59" t="str">
        <f>IFERROR(IF(OR($C$168=FALSE,LEFT($B165,3)&lt;&gt;"NOX"),BX56*INDEX('Damage costs'!$Q$18:$Q$70,MATCH($B165,'Damage costs'!$C$18:$C$70,0))/1000,BX56*INDEX('Damage costs'!$U$18:$U$70,MATCH($B165,'Damage costs'!$C$18:$C$70,0))/1000),"")</f>
        <v/>
      </c>
      <c r="BY165" s="59" t="str">
        <f>IFERROR(IF(OR($C$168=FALSE,LEFT($B165,3)&lt;&gt;"NOX"),BY56*INDEX('Damage costs'!$Q$18:$Q$70,MATCH($B165,'Damage costs'!$C$18:$C$70,0))/1000,BY56*INDEX('Damage costs'!$U$18:$U$70,MATCH($B165,'Damage costs'!$C$18:$C$70,0))/1000),"")</f>
        <v/>
      </c>
      <c r="BZ165" s="59" t="str">
        <f>IFERROR(IF(OR($C$168=FALSE,LEFT($B165,3)&lt;&gt;"NOX"),BZ56*INDEX('Damage costs'!$Q$18:$Q$70,MATCH($B165,'Damage costs'!$C$18:$C$70,0))/1000,BZ56*INDEX('Damage costs'!$U$18:$U$70,MATCH($B165,'Damage costs'!$C$18:$C$70,0))/1000),"")</f>
        <v/>
      </c>
      <c r="CA165" s="59" t="str">
        <f>IFERROR(IF(OR($C$168=FALSE,LEFT($B165,3)&lt;&gt;"NOX"),CA56*INDEX('Damage costs'!$Q$18:$Q$70,MATCH($B165,'Damage costs'!$C$18:$C$70,0))/1000,CA56*INDEX('Damage costs'!$U$18:$U$70,MATCH($B165,'Damage costs'!$C$18:$C$70,0))/1000),"")</f>
        <v/>
      </c>
      <c r="CB165" s="59" t="str">
        <f>IFERROR(IF(OR($C$168=FALSE,LEFT($B165,3)&lt;&gt;"NOX"),CB56*INDEX('Damage costs'!$Q$18:$Q$70,MATCH($B165,'Damage costs'!$C$18:$C$70,0))/1000,CB56*INDEX('Damage costs'!$U$18:$U$70,MATCH($B165,'Damage costs'!$C$18:$C$70,0))/1000),"")</f>
        <v/>
      </c>
      <c r="CC165" s="59" t="str">
        <f>IFERROR(IF(OR($C$168=FALSE,LEFT($B165,3)&lt;&gt;"NOX"),CC56*INDEX('Damage costs'!$Q$18:$Q$70,MATCH($B165,'Damage costs'!$C$18:$C$70,0))/1000,CC56*INDEX('Damage costs'!$U$18:$U$70,MATCH($B165,'Damage costs'!$C$18:$C$70,0))/1000),"")</f>
        <v/>
      </c>
      <c r="CD165" s="59" t="str">
        <f>IFERROR(IF(OR($C$168=FALSE,LEFT($B165,3)&lt;&gt;"NOX"),CD56*INDEX('Damage costs'!$Q$18:$Q$70,MATCH($B165,'Damage costs'!$C$18:$C$70,0))/1000,CD56*INDEX('Damage costs'!$U$18:$U$70,MATCH($B165,'Damage costs'!$C$18:$C$70,0))/1000),"")</f>
        <v/>
      </c>
      <c r="CE165" s="59" t="str">
        <f>IFERROR(IF(OR($C$168=FALSE,LEFT($B165,3)&lt;&gt;"NOX"),CE56*INDEX('Damage costs'!$Q$18:$Q$70,MATCH($B165,'Damage costs'!$C$18:$C$70,0))/1000,CE56*INDEX('Damage costs'!$U$18:$U$70,MATCH($B165,'Damage costs'!$C$18:$C$70,0))/1000),"")</f>
        <v/>
      </c>
      <c r="CF165" s="59" t="str">
        <f>IFERROR(IF(OR($C$168=FALSE,LEFT($B165,3)&lt;&gt;"NOX"),CF56*INDEX('Damage costs'!$Q$18:$Q$70,MATCH($B165,'Damage costs'!$C$18:$C$70,0))/1000,CF56*INDEX('Damage costs'!$U$18:$U$70,MATCH($B165,'Damage costs'!$C$18:$C$70,0))/1000),"")</f>
        <v/>
      </c>
      <c r="CG165" s="59" t="str">
        <f>IFERROR(IF(OR($C$168=FALSE,LEFT($B165,3)&lt;&gt;"NOX"),CG56*INDEX('Damage costs'!$Q$18:$Q$70,MATCH($B165,'Damage costs'!$C$18:$C$70,0))/1000,CG56*INDEX('Damage costs'!$U$18:$U$70,MATCH($B165,'Damage costs'!$C$18:$C$70,0))/1000),"")</f>
        <v/>
      </c>
      <c r="CH165" s="59" t="str">
        <f>IFERROR(IF(OR($C$168=FALSE,LEFT($B165,3)&lt;&gt;"NOX"),CH56*INDEX('Damage costs'!$Q$18:$Q$70,MATCH($B165,'Damage costs'!$C$18:$C$70,0))/1000,CH56*INDEX('Damage costs'!$U$18:$U$70,MATCH($B165,'Damage costs'!$C$18:$C$70,0))/1000),"")</f>
        <v/>
      </c>
      <c r="CI165" s="59" t="str">
        <f>IFERROR(IF(OR($C$168=FALSE,LEFT($B165,3)&lt;&gt;"NOX"),CI56*INDEX('Damage costs'!$Q$18:$Q$70,MATCH($B165,'Damage costs'!$C$18:$C$70,0))/1000,CI56*INDEX('Damage costs'!$U$18:$U$70,MATCH($B165,'Damage costs'!$C$18:$C$70,0))/1000),"")</f>
        <v/>
      </c>
      <c r="CJ165" s="59" t="str">
        <f>IFERROR(IF(OR($C$168=FALSE,LEFT($B165,3)&lt;&gt;"NOX"),CJ56*INDEX('Damage costs'!$Q$18:$Q$70,MATCH($B165,'Damage costs'!$C$18:$C$70,0))/1000,CJ56*INDEX('Damage costs'!$U$18:$U$70,MATCH($B165,'Damage costs'!$C$18:$C$70,0))/1000),"")</f>
        <v/>
      </c>
      <c r="CK165" s="59" t="str">
        <f>IFERROR(IF(OR($C$168=FALSE,LEFT($B165,3)&lt;&gt;"NOX"),CK56*INDEX('Damage costs'!$Q$18:$Q$70,MATCH($B165,'Damage costs'!$C$18:$C$70,0))/1000,CK56*INDEX('Damage costs'!$U$18:$U$70,MATCH($B165,'Damage costs'!$C$18:$C$70,0))/1000),"")</f>
        <v/>
      </c>
      <c r="CL165" s="59" t="str">
        <f>IFERROR(IF(OR($C$168=FALSE,LEFT($B165,3)&lt;&gt;"NOX"),CL56*INDEX('Damage costs'!$Q$18:$Q$70,MATCH($B165,'Damage costs'!$C$18:$C$70,0))/1000,CL56*INDEX('Damage costs'!$U$18:$U$70,MATCH($B165,'Damage costs'!$C$18:$C$70,0))/1000),"")</f>
        <v/>
      </c>
      <c r="CM165" s="59" t="str">
        <f>IFERROR(IF(OR($C$168=FALSE,LEFT($B165,3)&lt;&gt;"NOX"),CM56*INDEX('Damage costs'!$Q$18:$Q$70,MATCH($B165,'Damage costs'!$C$18:$C$70,0))/1000,CM56*INDEX('Damage costs'!$U$18:$U$70,MATCH($B165,'Damage costs'!$C$18:$C$70,0))/1000),"")</f>
        <v/>
      </c>
      <c r="CN165" s="59" t="str">
        <f>IFERROR(IF(OR($C$168=FALSE,LEFT($B165,3)&lt;&gt;"NOX"),CN56*INDEX('Damage costs'!$Q$18:$Q$70,MATCH($B165,'Damage costs'!$C$18:$C$70,0))/1000,CN56*INDEX('Damage costs'!$U$18:$U$70,MATCH($B165,'Damage costs'!$C$18:$C$70,0))/1000),"")</f>
        <v/>
      </c>
      <c r="CO165" s="59" t="str">
        <f>IFERROR(IF(OR($C$168=FALSE,LEFT($B165,3)&lt;&gt;"NOX"),CO56*INDEX('Damage costs'!$Q$18:$Q$70,MATCH($B165,'Damage costs'!$C$18:$C$70,0))/1000,CO56*INDEX('Damage costs'!$U$18:$U$70,MATCH($B165,'Damage costs'!$C$18:$C$70,0))/1000),"")</f>
        <v/>
      </c>
      <c r="CP165" s="59" t="str">
        <f>IFERROR(IF(OR($C$168=FALSE,LEFT($B165,3)&lt;&gt;"NOX"),CP56*INDEX('Damage costs'!$Q$18:$Q$70,MATCH($B165,'Damage costs'!$C$18:$C$70,0))/1000,CP56*INDEX('Damage costs'!$U$18:$U$70,MATCH($B165,'Damage costs'!$C$18:$C$70,0))/1000),"")</f>
        <v/>
      </c>
      <c r="CQ165" s="59" t="str">
        <f>IFERROR(IF(OR($C$168=FALSE,LEFT($B165,3)&lt;&gt;"NOX"),CQ56*INDEX('Damage costs'!$Q$18:$Q$70,MATCH($B165,'Damage costs'!$C$18:$C$70,0))/1000,CQ56*INDEX('Damage costs'!$U$18:$U$70,MATCH($B165,'Damage costs'!$C$18:$C$70,0))/1000),"")</f>
        <v/>
      </c>
      <c r="CR165" s="59" t="str">
        <f>IFERROR(IF(OR($C$168=FALSE,LEFT($B165,3)&lt;&gt;"NOX"),CR56*INDEX('Damage costs'!$Q$18:$Q$70,MATCH($B165,'Damage costs'!$C$18:$C$70,0))/1000,CR56*INDEX('Damage costs'!$U$18:$U$70,MATCH($B165,'Damage costs'!$C$18:$C$70,0))/1000),"")</f>
        <v/>
      </c>
      <c r="CS165" s="59" t="str">
        <f>IFERROR(IF(OR($C$168=FALSE,LEFT($B165,3)&lt;&gt;"NOX"),CS56*INDEX('Damage costs'!$Q$18:$Q$70,MATCH($B165,'Damage costs'!$C$18:$C$70,0))/1000,CS56*INDEX('Damage costs'!$U$18:$U$70,MATCH($B165,'Damage costs'!$C$18:$C$70,0))/1000),"")</f>
        <v/>
      </c>
      <c r="CT165" s="59" t="str">
        <f>IFERROR(IF(OR($C$168=FALSE,LEFT($B165,3)&lt;&gt;"NOX"),CT56*INDEX('Damage costs'!$Q$18:$Q$70,MATCH($B165,'Damage costs'!$C$18:$C$70,0))/1000,CT56*INDEX('Damage costs'!$U$18:$U$70,MATCH($B165,'Damage costs'!$C$18:$C$70,0))/1000),"")</f>
        <v/>
      </c>
      <c r="CU165" s="59" t="str">
        <f>IFERROR(IF(OR($C$168=FALSE,LEFT($B165,3)&lt;&gt;"NOX"),CU56*INDEX('Damage costs'!$Q$18:$Q$70,MATCH($B165,'Damage costs'!$C$18:$C$70,0))/1000,CU56*INDEX('Damage costs'!$U$18:$U$70,MATCH($B165,'Damage costs'!$C$18:$C$70,0))/1000),"")</f>
        <v/>
      </c>
      <c r="CV165" s="59" t="str">
        <f>IFERROR(IF(OR($C$168=FALSE,LEFT($B165,3)&lt;&gt;"NOX"),CV56*INDEX('Damage costs'!$Q$18:$Q$70,MATCH($B165,'Damage costs'!$C$18:$C$70,0))/1000,CV56*INDEX('Damage costs'!$U$18:$U$70,MATCH($B165,'Damage costs'!$C$18:$C$70,0))/1000),"")</f>
        <v/>
      </c>
      <c r="CW165" s="59" t="str">
        <f>IFERROR(IF(OR($C$168=FALSE,LEFT($B165,3)&lt;&gt;"NOX"),CW56*INDEX('Damage costs'!$Q$18:$Q$70,MATCH($B165,'Damage costs'!$C$18:$C$70,0))/1000,CW56*INDEX('Damage costs'!$U$18:$U$70,MATCH($B165,'Damage costs'!$C$18:$C$70,0))/1000),"")</f>
        <v/>
      </c>
      <c r="CX165" s="59" t="str">
        <f>IFERROR(IF(OR($C$168=FALSE,LEFT($B165,3)&lt;&gt;"NOX"),CX56*INDEX('Damage costs'!$Q$18:$Q$70,MATCH($B165,'Damage costs'!$C$18:$C$70,0))/1000,CX56*INDEX('Damage costs'!$U$18:$U$70,MATCH($B165,'Damage costs'!$C$18:$C$70,0))/1000),"")</f>
        <v/>
      </c>
      <c r="CY165" s="59" t="str">
        <f>IFERROR(IF(OR($C$168=FALSE,LEFT($B165,3)&lt;&gt;"NOX"),CY56*INDEX('Damage costs'!$Q$18:$Q$70,MATCH($B165,'Damage costs'!$C$18:$C$70,0))/1000,CY56*INDEX('Damage costs'!$U$18:$U$70,MATCH($B165,'Damage costs'!$C$18:$C$70,0))/1000),"")</f>
        <v/>
      </c>
      <c r="CZ165" s="391"/>
    </row>
    <row r="166" spans="2:104" x14ac:dyDescent="0.25">
      <c r="B166" s="406">
        <f t="shared" si="60"/>
        <v>0</v>
      </c>
      <c r="C166" s="9" t="s">
        <v>1117</v>
      </c>
      <c r="D166" s="59" t="str">
        <f>IFERROR(IF(OR($C$168=FALSE,LEFT($B166,3)&lt;&gt;"NOX"),D57*INDEX('Damage costs'!$Q$18:$Q$70,MATCH($B166,'Damage costs'!$C$18:$C$70,0))/1000,D57*INDEX('Damage costs'!$U$18:$U$70,MATCH($B166,'Damage costs'!$C$18:$C$70,0))/1000),"")</f>
        <v/>
      </c>
      <c r="E166" s="59" t="str">
        <f>IFERROR(IF(OR($C$168=FALSE,LEFT($B166,3)&lt;&gt;"NOX"),E57*INDEX('Damage costs'!$Q$18:$Q$70,MATCH($B166,'Damage costs'!$C$18:$C$70,0))/1000,E57*INDEX('Damage costs'!$U$18:$U$70,MATCH($B166,'Damage costs'!$C$18:$C$70,0))/1000),"")</f>
        <v/>
      </c>
      <c r="F166" s="59" t="str">
        <f>IFERROR(IF(OR($C$168=FALSE,LEFT($B166,3)&lt;&gt;"NOX"),F57*INDEX('Damage costs'!$Q$18:$Q$70,MATCH($B166,'Damage costs'!$C$18:$C$70,0))/1000,F57*INDEX('Damage costs'!$U$18:$U$70,MATCH($B166,'Damage costs'!$C$18:$C$70,0))/1000),"")</f>
        <v/>
      </c>
      <c r="G166" s="59" t="str">
        <f>IFERROR(IF(OR($C$168=FALSE,LEFT($B166,3)&lt;&gt;"NOX"),G57*INDEX('Damage costs'!$Q$18:$Q$70,MATCH($B166,'Damage costs'!$C$18:$C$70,0))/1000,G57*INDEX('Damage costs'!$U$18:$U$70,MATCH($B166,'Damage costs'!$C$18:$C$70,0))/1000),"")</f>
        <v/>
      </c>
      <c r="H166" s="59" t="str">
        <f>IFERROR(IF(OR($C$168=FALSE,LEFT($B166,3)&lt;&gt;"NOX"),H57*INDEX('Damage costs'!$Q$18:$Q$70,MATCH($B166,'Damage costs'!$C$18:$C$70,0))/1000,H57*INDEX('Damage costs'!$U$18:$U$70,MATCH($B166,'Damage costs'!$C$18:$C$70,0))/1000),"")</f>
        <v/>
      </c>
      <c r="I166" s="59" t="str">
        <f>IFERROR(IF(OR($C$168=FALSE,LEFT($B166,3)&lt;&gt;"NOX"),I57*INDEX('Damage costs'!$Q$18:$Q$70,MATCH($B166,'Damage costs'!$C$18:$C$70,0))/1000,I57*INDEX('Damage costs'!$U$18:$U$70,MATCH($B166,'Damage costs'!$C$18:$C$70,0))/1000),"")</f>
        <v/>
      </c>
      <c r="J166" s="59" t="str">
        <f>IFERROR(IF(OR($C$168=FALSE,LEFT($B166,3)&lt;&gt;"NOX"),J57*INDEX('Damage costs'!$Q$18:$Q$70,MATCH($B166,'Damage costs'!$C$18:$C$70,0))/1000,J57*INDEX('Damage costs'!$U$18:$U$70,MATCH($B166,'Damage costs'!$C$18:$C$70,0))/1000),"")</f>
        <v/>
      </c>
      <c r="K166" s="59" t="str">
        <f>IFERROR(IF(OR($C$168=FALSE,LEFT($B166,3)&lt;&gt;"NOX"),K57*INDEX('Damage costs'!$Q$18:$Q$70,MATCH($B166,'Damage costs'!$C$18:$C$70,0))/1000,K57*INDEX('Damage costs'!$U$18:$U$70,MATCH($B166,'Damage costs'!$C$18:$C$70,0))/1000),"")</f>
        <v/>
      </c>
      <c r="L166" s="59" t="str">
        <f>IFERROR(IF(OR($C$168=FALSE,LEFT($B166,3)&lt;&gt;"NOX"),L57*INDEX('Damage costs'!$Q$18:$Q$70,MATCH($B166,'Damage costs'!$C$18:$C$70,0))/1000,L57*INDEX('Damage costs'!$U$18:$U$70,MATCH($B166,'Damage costs'!$C$18:$C$70,0))/1000),"")</f>
        <v/>
      </c>
      <c r="M166" s="59" t="str">
        <f>IFERROR(IF(OR($C$168=FALSE,LEFT($B166,3)&lt;&gt;"NOX"),M57*INDEX('Damage costs'!$Q$18:$Q$70,MATCH($B166,'Damage costs'!$C$18:$C$70,0))/1000,M57*INDEX('Damage costs'!$U$18:$U$70,MATCH($B166,'Damage costs'!$C$18:$C$70,0))/1000),"")</f>
        <v/>
      </c>
      <c r="N166" s="59" t="str">
        <f>IFERROR(IF(OR($C$168=FALSE,LEFT($B166,3)&lt;&gt;"NOX"),N57*INDEX('Damage costs'!$Q$18:$Q$70,MATCH($B166,'Damage costs'!$C$18:$C$70,0))/1000,N57*INDEX('Damage costs'!$U$18:$U$70,MATCH($B166,'Damage costs'!$C$18:$C$70,0))/1000),"")</f>
        <v/>
      </c>
      <c r="O166" s="59" t="str">
        <f>IFERROR(IF(OR($C$168=FALSE,LEFT($B166,3)&lt;&gt;"NOX"),O57*INDEX('Damage costs'!$Q$18:$Q$70,MATCH($B166,'Damage costs'!$C$18:$C$70,0))/1000,O57*INDEX('Damage costs'!$U$18:$U$70,MATCH($B166,'Damage costs'!$C$18:$C$70,0))/1000),"")</f>
        <v/>
      </c>
      <c r="P166" s="59" t="str">
        <f>IFERROR(IF(OR($C$168=FALSE,LEFT($B166,3)&lt;&gt;"NOX"),P57*INDEX('Damage costs'!$Q$18:$Q$70,MATCH($B166,'Damage costs'!$C$18:$C$70,0))/1000,P57*INDEX('Damage costs'!$U$18:$U$70,MATCH($B166,'Damage costs'!$C$18:$C$70,0))/1000),"")</f>
        <v/>
      </c>
      <c r="Q166" s="59" t="str">
        <f>IFERROR(IF(OR($C$168=FALSE,LEFT($B166,3)&lt;&gt;"NOX"),Q57*INDEX('Damage costs'!$Q$18:$Q$70,MATCH($B166,'Damage costs'!$C$18:$C$70,0))/1000,Q57*INDEX('Damage costs'!$U$18:$U$70,MATCH($B166,'Damage costs'!$C$18:$C$70,0))/1000),"")</f>
        <v/>
      </c>
      <c r="R166" s="59" t="str">
        <f>IFERROR(IF(OR($C$168=FALSE,LEFT($B166,3)&lt;&gt;"NOX"),R57*INDEX('Damage costs'!$Q$18:$Q$70,MATCH($B166,'Damage costs'!$C$18:$C$70,0))/1000,R57*INDEX('Damage costs'!$U$18:$U$70,MATCH($B166,'Damage costs'!$C$18:$C$70,0))/1000),"")</f>
        <v/>
      </c>
      <c r="S166" s="59" t="str">
        <f>IFERROR(IF(OR($C$168=FALSE,LEFT($B166,3)&lt;&gt;"NOX"),S57*INDEX('Damage costs'!$Q$18:$Q$70,MATCH($B166,'Damage costs'!$C$18:$C$70,0))/1000,S57*INDEX('Damage costs'!$U$18:$U$70,MATCH($B166,'Damage costs'!$C$18:$C$70,0))/1000),"")</f>
        <v/>
      </c>
      <c r="T166" s="59" t="str">
        <f>IFERROR(IF(OR($C$168=FALSE,LEFT($B166,3)&lt;&gt;"NOX"),T57*INDEX('Damage costs'!$Q$18:$Q$70,MATCH($B166,'Damage costs'!$C$18:$C$70,0))/1000,T57*INDEX('Damage costs'!$U$18:$U$70,MATCH($B166,'Damage costs'!$C$18:$C$70,0))/1000),"")</f>
        <v/>
      </c>
      <c r="U166" s="59" t="str">
        <f>IFERROR(IF(OR($C$168=FALSE,LEFT($B166,3)&lt;&gt;"NOX"),U57*INDEX('Damage costs'!$Q$18:$Q$70,MATCH($B166,'Damage costs'!$C$18:$C$70,0))/1000,U57*INDEX('Damage costs'!$U$18:$U$70,MATCH($B166,'Damage costs'!$C$18:$C$70,0))/1000),"")</f>
        <v/>
      </c>
      <c r="V166" s="59" t="str">
        <f>IFERROR(IF(OR($C$168=FALSE,LEFT($B166,3)&lt;&gt;"NOX"),V57*INDEX('Damage costs'!$Q$18:$Q$70,MATCH($B166,'Damage costs'!$C$18:$C$70,0))/1000,V57*INDEX('Damage costs'!$U$18:$U$70,MATCH($B166,'Damage costs'!$C$18:$C$70,0))/1000),"")</f>
        <v/>
      </c>
      <c r="W166" s="59" t="str">
        <f>IFERROR(IF(OR($C$168=FALSE,LEFT($B166,3)&lt;&gt;"NOX"),W57*INDEX('Damage costs'!$Q$18:$Q$70,MATCH($B166,'Damage costs'!$C$18:$C$70,0))/1000,W57*INDEX('Damage costs'!$U$18:$U$70,MATCH($B166,'Damage costs'!$C$18:$C$70,0))/1000),"")</f>
        <v/>
      </c>
      <c r="X166" s="59" t="str">
        <f>IFERROR(IF(OR($C$168=FALSE,LEFT($B166,3)&lt;&gt;"NOX"),X57*INDEX('Damage costs'!$Q$18:$Q$70,MATCH($B166,'Damage costs'!$C$18:$C$70,0))/1000,X57*INDEX('Damage costs'!$U$18:$U$70,MATCH($B166,'Damage costs'!$C$18:$C$70,0))/1000),"")</f>
        <v/>
      </c>
      <c r="Y166" s="59" t="str">
        <f>IFERROR(IF(OR($C$168=FALSE,LEFT($B166,3)&lt;&gt;"NOX"),Y57*INDEX('Damage costs'!$Q$18:$Q$70,MATCH($B166,'Damage costs'!$C$18:$C$70,0))/1000,Y57*INDEX('Damage costs'!$U$18:$U$70,MATCH($B166,'Damage costs'!$C$18:$C$70,0))/1000),"")</f>
        <v/>
      </c>
      <c r="Z166" s="59" t="str">
        <f>IFERROR(IF(OR($C$168=FALSE,LEFT($B166,3)&lt;&gt;"NOX"),Z57*INDEX('Damage costs'!$Q$18:$Q$70,MATCH($B166,'Damage costs'!$C$18:$C$70,0))/1000,Z57*INDEX('Damage costs'!$U$18:$U$70,MATCH($B166,'Damage costs'!$C$18:$C$70,0))/1000),"")</f>
        <v/>
      </c>
      <c r="AA166" s="59" t="str">
        <f>IFERROR(IF(OR($C$168=FALSE,LEFT($B166,3)&lt;&gt;"NOX"),AA57*INDEX('Damage costs'!$Q$18:$Q$70,MATCH($B166,'Damage costs'!$C$18:$C$70,0))/1000,AA57*INDEX('Damage costs'!$U$18:$U$70,MATCH($B166,'Damage costs'!$C$18:$C$70,0))/1000),"")</f>
        <v/>
      </c>
      <c r="AB166" s="59" t="str">
        <f>IFERROR(IF(OR($C$168=FALSE,LEFT($B166,3)&lt;&gt;"NOX"),AB57*INDEX('Damage costs'!$Q$18:$Q$70,MATCH($B166,'Damage costs'!$C$18:$C$70,0))/1000,AB57*INDEX('Damage costs'!$U$18:$U$70,MATCH($B166,'Damage costs'!$C$18:$C$70,0))/1000),"")</f>
        <v/>
      </c>
      <c r="AC166" s="59" t="str">
        <f>IFERROR(IF(OR($C$168=FALSE,LEFT($B166,3)&lt;&gt;"NOX"),AC57*INDEX('Damage costs'!$Q$18:$Q$70,MATCH($B166,'Damage costs'!$C$18:$C$70,0))/1000,AC57*INDEX('Damage costs'!$U$18:$U$70,MATCH($B166,'Damage costs'!$C$18:$C$70,0))/1000),"")</f>
        <v/>
      </c>
      <c r="AD166" s="59" t="str">
        <f>IFERROR(IF(OR($C$168=FALSE,LEFT($B166,3)&lt;&gt;"NOX"),AD57*INDEX('Damage costs'!$Q$18:$Q$70,MATCH($B166,'Damage costs'!$C$18:$C$70,0))/1000,AD57*INDEX('Damage costs'!$U$18:$U$70,MATCH($B166,'Damage costs'!$C$18:$C$70,0))/1000),"")</f>
        <v/>
      </c>
      <c r="AE166" s="59" t="str">
        <f>IFERROR(IF(OR($C$168=FALSE,LEFT($B166,3)&lt;&gt;"NOX"),AE57*INDEX('Damage costs'!$Q$18:$Q$70,MATCH($B166,'Damage costs'!$C$18:$C$70,0))/1000,AE57*INDEX('Damage costs'!$U$18:$U$70,MATCH($B166,'Damage costs'!$C$18:$C$70,0))/1000),"")</f>
        <v/>
      </c>
      <c r="AF166" s="59" t="str">
        <f>IFERROR(IF(OR($C$168=FALSE,LEFT($B166,3)&lt;&gt;"NOX"),AF57*INDEX('Damage costs'!$Q$18:$Q$70,MATCH($B166,'Damage costs'!$C$18:$C$70,0))/1000,AF57*INDEX('Damage costs'!$U$18:$U$70,MATCH($B166,'Damage costs'!$C$18:$C$70,0))/1000),"")</f>
        <v/>
      </c>
      <c r="AG166" s="59" t="str">
        <f>IFERROR(IF(OR($C$168=FALSE,LEFT($B166,3)&lt;&gt;"NOX"),AG57*INDEX('Damage costs'!$Q$18:$Q$70,MATCH($B166,'Damage costs'!$C$18:$C$70,0))/1000,AG57*INDEX('Damage costs'!$U$18:$U$70,MATCH($B166,'Damage costs'!$C$18:$C$70,0))/1000),"")</f>
        <v/>
      </c>
      <c r="AH166" s="59" t="str">
        <f>IFERROR(IF(OR($C$168=FALSE,LEFT($B166,3)&lt;&gt;"NOX"),AH57*INDEX('Damage costs'!$Q$18:$Q$70,MATCH($B166,'Damage costs'!$C$18:$C$70,0))/1000,AH57*INDEX('Damage costs'!$U$18:$U$70,MATCH($B166,'Damage costs'!$C$18:$C$70,0))/1000),"")</f>
        <v/>
      </c>
      <c r="AI166" s="59" t="str">
        <f>IFERROR(IF(OR($C$168=FALSE,LEFT($B166,3)&lt;&gt;"NOX"),AI57*INDEX('Damage costs'!$Q$18:$Q$70,MATCH($B166,'Damage costs'!$C$18:$C$70,0))/1000,AI57*INDEX('Damage costs'!$U$18:$U$70,MATCH($B166,'Damage costs'!$C$18:$C$70,0))/1000),"")</f>
        <v/>
      </c>
      <c r="AJ166" s="59" t="str">
        <f>IFERROR(IF(OR($C$168=FALSE,LEFT($B166,3)&lt;&gt;"NOX"),AJ57*INDEX('Damage costs'!$Q$18:$Q$70,MATCH($B166,'Damage costs'!$C$18:$C$70,0))/1000,AJ57*INDEX('Damage costs'!$U$18:$U$70,MATCH($B166,'Damage costs'!$C$18:$C$70,0))/1000),"")</f>
        <v/>
      </c>
      <c r="AK166" s="59" t="str">
        <f>IFERROR(IF(OR($C$168=FALSE,LEFT($B166,3)&lt;&gt;"NOX"),AK57*INDEX('Damage costs'!$Q$18:$Q$70,MATCH($B166,'Damage costs'!$C$18:$C$70,0))/1000,AK57*INDEX('Damage costs'!$U$18:$U$70,MATCH($B166,'Damage costs'!$C$18:$C$70,0))/1000),"")</f>
        <v/>
      </c>
      <c r="AL166" s="59" t="str">
        <f>IFERROR(IF(OR($C$168=FALSE,LEFT($B166,3)&lt;&gt;"NOX"),AL57*INDEX('Damage costs'!$Q$18:$Q$70,MATCH($B166,'Damage costs'!$C$18:$C$70,0))/1000,AL57*INDEX('Damage costs'!$U$18:$U$70,MATCH($B166,'Damage costs'!$C$18:$C$70,0))/1000),"")</f>
        <v/>
      </c>
      <c r="AM166" s="59" t="str">
        <f>IFERROR(IF(OR($C$168=FALSE,LEFT($B166,3)&lt;&gt;"NOX"),AM57*INDEX('Damage costs'!$Q$18:$Q$70,MATCH($B166,'Damage costs'!$C$18:$C$70,0))/1000,AM57*INDEX('Damage costs'!$U$18:$U$70,MATCH($B166,'Damage costs'!$C$18:$C$70,0))/1000),"")</f>
        <v/>
      </c>
      <c r="AN166" s="59" t="str">
        <f>IFERROR(IF(OR($C$168=FALSE,LEFT($B166,3)&lt;&gt;"NOX"),AN57*INDEX('Damage costs'!$Q$18:$Q$70,MATCH($B166,'Damage costs'!$C$18:$C$70,0))/1000,AN57*INDEX('Damage costs'!$U$18:$U$70,MATCH($B166,'Damage costs'!$C$18:$C$70,0))/1000),"")</f>
        <v/>
      </c>
      <c r="AO166" s="59" t="str">
        <f>IFERROR(IF(OR($C$168=FALSE,LEFT($B166,3)&lt;&gt;"NOX"),AO57*INDEX('Damage costs'!$Q$18:$Q$70,MATCH($B166,'Damage costs'!$C$18:$C$70,0))/1000,AO57*INDEX('Damage costs'!$U$18:$U$70,MATCH($B166,'Damage costs'!$C$18:$C$70,0))/1000),"")</f>
        <v/>
      </c>
      <c r="AP166" s="59" t="str">
        <f>IFERROR(IF(OR($C$168=FALSE,LEFT($B166,3)&lt;&gt;"NOX"),AP57*INDEX('Damage costs'!$Q$18:$Q$70,MATCH($B166,'Damage costs'!$C$18:$C$70,0))/1000,AP57*INDEX('Damage costs'!$U$18:$U$70,MATCH($B166,'Damage costs'!$C$18:$C$70,0))/1000),"")</f>
        <v/>
      </c>
      <c r="AQ166" s="59" t="str">
        <f>IFERROR(IF(OR($C$168=FALSE,LEFT($B166,3)&lt;&gt;"NOX"),AQ57*INDEX('Damage costs'!$Q$18:$Q$70,MATCH($B166,'Damage costs'!$C$18:$C$70,0))/1000,AQ57*INDEX('Damage costs'!$U$18:$U$70,MATCH($B166,'Damage costs'!$C$18:$C$70,0))/1000),"")</f>
        <v/>
      </c>
      <c r="AR166" s="59" t="str">
        <f>IFERROR(IF(OR($C$168=FALSE,LEFT($B166,3)&lt;&gt;"NOX"),AR57*INDEX('Damage costs'!$Q$18:$Q$70,MATCH($B166,'Damage costs'!$C$18:$C$70,0))/1000,AR57*INDEX('Damage costs'!$U$18:$U$70,MATCH($B166,'Damage costs'!$C$18:$C$70,0))/1000),"")</f>
        <v/>
      </c>
      <c r="AS166" s="59" t="str">
        <f>IFERROR(IF(OR($C$168=FALSE,LEFT($B166,3)&lt;&gt;"NOX"),AS57*INDEX('Damage costs'!$Q$18:$Q$70,MATCH($B166,'Damage costs'!$C$18:$C$70,0))/1000,AS57*INDEX('Damage costs'!$U$18:$U$70,MATCH($B166,'Damage costs'!$C$18:$C$70,0))/1000),"")</f>
        <v/>
      </c>
      <c r="AT166" s="59" t="str">
        <f>IFERROR(IF(OR($C$168=FALSE,LEFT($B166,3)&lt;&gt;"NOX"),AT57*INDEX('Damage costs'!$Q$18:$Q$70,MATCH($B166,'Damage costs'!$C$18:$C$70,0))/1000,AT57*INDEX('Damage costs'!$U$18:$U$70,MATCH($B166,'Damage costs'!$C$18:$C$70,0))/1000),"")</f>
        <v/>
      </c>
      <c r="AU166" s="59" t="str">
        <f>IFERROR(IF(OR($C$168=FALSE,LEFT($B166,3)&lt;&gt;"NOX"),AU57*INDEX('Damage costs'!$Q$18:$Q$70,MATCH($B166,'Damage costs'!$C$18:$C$70,0))/1000,AU57*INDEX('Damage costs'!$U$18:$U$70,MATCH($B166,'Damage costs'!$C$18:$C$70,0))/1000),"")</f>
        <v/>
      </c>
      <c r="AV166" s="59" t="str">
        <f>IFERROR(IF(OR($C$168=FALSE,LEFT($B166,3)&lt;&gt;"NOX"),AV57*INDEX('Damage costs'!$Q$18:$Q$70,MATCH($B166,'Damage costs'!$C$18:$C$70,0))/1000,AV57*INDEX('Damage costs'!$U$18:$U$70,MATCH($B166,'Damage costs'!$C$18:$C$70,0))/1000),"")</f>
        <v/>
      </c>
      <c r="AW166" s="59" t="str">
        <f>IFERROR(IF(OR($C$168=FALSE,LEFT($B166,3)&lt;&gt;"NOX"),AW57*INDEX('Damage costs'!$Q$18:$Q$70,MATCH($B166,'Damage costs'!$C$18:$C$70,0))/1000,AW57*INDEX('Damage costs'!$U$18:$U$70,MATCH($B166,'Damage costs'!$C$18:$C$70,0))/1000),"")</f>
        <v/>
      </c>
      <c r="AX166" s="59" t="str">
        <f>IFERROR(IF(OR($C$168=FALSE,LEFT($B166,3)&lt;&gt;"NOX"),AX57*INDEX('Damage costs'!$Q$18:$Q$70,MATCH($B166,'Damage costs'!$C$18:$C$70,0))/1000,AX57*INDEX('Damage costs'!$U$18:$U$70,MATCH($B166,'Damage costs'!$C$18:$C$70,0))/1000),"")</f>
        <v/>
      </c>
      <c r="AY166" s="59" t="str">
        <f>IFERROR(IF(OR($C$168=FALSE,LEFT($B166,3)&lt;&gt;"NOX"),AY57*INDEX('Damage costs'!$Q$18:$Q$70,MATCH($B166,'Damage costs'!$C$18:$C$70,0))/1000,AY57*INDEX('Damage costs'!$U$18:$U$70,MATCH($B166,'Damage costs'!$C$18:$C$70,0))/1000),"")</f>
        <v/>
      </c>
      <c r="AZ166" s="59" t="str">
        <f>IFERROR(IF(OR($C$168=FALSE,LEFT($B166,3)&lt;&gt;"NOX"),AZ57*INDEX('Damage costs'!$Q$18:$Q$70,MATCH($B166,'Damage costs'!$C$18:$C$70,0))/1000,AZ57*INDEX('Damage costs'!$U$18:$U$70,MATCH($B166,'Damage costs'!$C$18:$C$70,0))/1000),"")</f>
        <v/>
      </c>
      <c r="BA166" s="59" t="str">
        <f>IFERROR(IF(OR($C$168=FALSE,LEFT($B166,3)&lt;&gt;"NOX"),BA57*INDEX('Damage costs'!$Q$18:$Q$70,MATCH($B166,'Damage costs'!$C$18:$C$70,0))/1000,BA57*INDEX('Damage costs'!$U$18:$U$70,MATCH($B166,'Damage costs'!$C$18:$C$70,0))/1000),"")</f>
        <v/>
      </c>
      <c r="BB166" s="59" t="str">
        <f>IFERROR(IF(OR($C$168=FALSE,LEFT($B166,3)&lt;&gt;"NOX"),BB57*INDEX('Damage costs'!$Q$18:$Q$70,MATCH($B166,'Damage costs'!$C$18:$C$70,0))/1000,BB57*INDEX('Damage costs'!$U$18:$U$70,MATCH($B166,'Damage costs'!$C$18:$C$70,0))/1000),"")</f>
        <v/>
      </c>
      <c r="BC166" s="59" t="str">
        <f>IFERROR(IF(OR($C$168=FALSE,LEFT($B166,3)&lt;&gt;"NOX"),BC57*INDEX('Damage costs'!$Q$18:$Q$70,MATCH($B166,'Damage costs'!$C$18:$C$70,0))/1000,BC57*INDEX('Damage costs'!$U$18:$U$70,MATCH($B166,'Damage costs'!$C$18:$C$70,0))/1000),"")</f>
        <v/>
      </c>
      <c r="BD166" s="59" t="str">
        <f>IFERROR(IF(OR($C$168=FALSE,LEFT($B166,3)&lt;&gt;"NOX"),BD57*INDEX('Damage costs'!$Q$18:$Q$70,MATCH($B166,'Damage costs'!$C$18:$C$70,0))/1000,BD57*INDEX('Damage costs'!$U$18:$U$70,MATCH($B166,'Damage costs'!$C$18:$C$70,0))/1000),"")</f>
        <v/>
      </c>
      <c r="BE166" s="59" t="str">
        <f>IFERROR(IF(OR($C$168=FALSE,LEFT($B166,3)&lt;&gt;"NOX"),BE57*INDEX('Damage costs'!$Q$18:$Q$70,MATCH($B166,'Damage costs'!$C$18:$C$70,0))/1000,BE57*INDEX('Damage costs'!$U$18:$U$70,MATCH($B166,'Damage costs'!$C$18:$C$70,0))/1000),"")</f>
        <v/>
      </c>
      <c r="BF166" s="59" t="str">
        <f>IFERROR(IF(OR($C$168=FALSE,LEFT($B166,3)&lt;&gt;"NOX"),BF57*INDEX('Damage costs'!$Q$18:$Q$70,MATCH($B166,'Damage costs'!$C$18:$C$70,0))/1000,BF57*INDEX('Damage costs'!$U$18:$U$70,MATCH($B166,'Damage costs'!$C$18:$C$70,0))/1000),"")</f>
        <v/>
      </c>
      <c r="BG166" s="59" t="str">
        <f>IFERROR(IF(OR($C$168=FALSE,LEFT($B166,3)&lt;&gt;"NOX"),BG57*INDEX('Damage costs'!$Q$18:$Q$70,MATCH($B166,'Damage costs'!$C$18:$C$70,0))/1000,BG57*INDEX('Damage costs'!$U$18:$U$70,MATCH($B166,'Damage costs'!$C$18:$C$70,0))/1000),"")</f>
        <v/>
      </c>
      <c r="BH166" s="59" t="str">
        <f>IFERROR(IF(OR($C$168=FALSE,LEFT($B166,3)&lt;&gt;"NOX"),BH57*INDEX('Damage costs'!$Q$18:$Q$70,MATCH($B166,'Damage costs'!$C$18:$C$70,0))/1000,BH57*INDEX('Damage costs'!$U$18:$U$70,MATCH($B166,'Damage costs'!$C$18:$C$70,0))/1000),"")</f>
        <v/>
      </c>
      <c r="BI166" s="59" t="str">
        <f>IFERROR(IF(OR($C$168=FALSE,LEFT($B166,3)&lt;&gt;"NOX"),BI57*INDEX('Damage costs'!$Q$18:$Q$70,MATCH($B166,'Damage costs'!$C$18:$C$70,0))/1000,BI57*INDEX('Damage costs'!$U$18:$U$70,MATCH($B166,'Damage costs'!$C$18:$C$70,0))/1000),"")</f>
        <v/>
      </c>
      <c r="BJ166" s="59" t="str">
        <f>IFERROR(IF(OR($C$168=FALSE,LEFT($B166,3)&lt;&gt;"NOX"),BJ57*INDEX('Damage costs'!$Q$18:$Q$70,MATCH($B166,'Damage costs'!$C$18:$C$70,0))/1000,BJ57*INDEX('Damage costs'!$U$18:$U$70,MATCH($B166,'Damage costs'!$C$18:$C$70,0))/1000),"")</f>
        <v/>
      </c>
      <c r="BK166" s="59" t="str">
        <f>IFERROR(IF(OR($C$168=FALSE,LEFT($B166,3)&lt;&gt;"NOX"),BK57*INDEX('Damage costs'!$Q$18:$Q$70,MATCH($B166,'Damage costs'!$C$18:$C$70,0))/1000,BK57*INDEX('Damage costs'!$U$18:$U$70,MATCH($B166,'Damage costs'!$C$18:$C$70,0))/1000),"")</f>
        <v/>
      </c>
      <c r="BL166" s="59" t="str">
        <f>IFERROR(IF(OR($C$168=FALSE,LEFT($B166,3)&lt;&gt;"NOX"),BL57*INDEX('Damage costs'!$Q$18:$Q$70,MATCH($B166,'Damage costs'!$C$18:$C$70,0))/1000,BL57*INDEX('Damage costs'!$U$18:$U$70,MATCH($B166,'Damage costs'!$C$18:$C$70,0))/1000),"")</f>
        <v/>
      </c>
      <c r="BM166" s="59" t="str">
        <f>IFERROR(IF(OR($C$168=FALSE,LEFT($B166,3)&lt;&gt;"NOX"),BM57*INDEX('Damage costs'!$Q$18:$Q$70,MATCH($B166,'Damage costs'!$C$18:$C$70,0))/1000,BM57*INDEX('Damage costs'!$U$18:$U$70,MATCH($B166,'Damage costs'!$C$18:$C$70,0))/1000),"")</f>
        <v/>
      </c>
      <c r="BN166" s="59" t="str">
        <f>IFERROR(IF(OR($C$168=FALSE,LEFT($B166,3)&lt;&gt;"NOX"),BN57*INDEX('Damage costs'!$Q$18:$Q$70,MATCH($B166,'Damage costs'!$C$18:$C$70,0))/1000,BN57*INDEX('Damage costs'!$U$18:$U$70,MATCH($B166,'Damage costs'!$C$18:$C$70,0))/1000),"")</f>
        <v/>
      </c>
      <c r="BO166" s="59" t="str">
        <f>IFERROR(IF(OR($C$168=FALSE,LEFT($B166,3)&lt;&gt;"NOX"),BO57*INDEX('Damage costs'!$Q$18:$Q$70,MATCH($B166,'Damage costs'!$C$18:$C$70,0))/1000,BO57*INDEX('Damage costs'!$U$18:$U$70,MATCH($B166,'Damage costs'!$C$18:$C$70,0))/1000),"")</f>
        <v/>
      </c>
      <c r="BP166" s="59" t="str">
        <f>IFERROR(IF(OR($C$168=FALSE,LEFT($B166,3)&lt;&gt;"NOX"),BP57*INDEX('Damage costs'!$Q$18:$Q$70,MATCH($B166,'Damage costs'!$C$18:$C$70,0))/1000,BP57*INDEX('Damage costs'!$U$18:$U$70,MATCH($B166,'Damage costs'!$C$18:$C$70,0))/1000),"")</f>
        <v/>
      </c>
      <c r="BQ166" s="59" t="str">
        <f>IFERROR(IF(OR($C$168=FALSE,LEFT($B166,3)&lt;&gt;"NOX"),BQ57*INDEX('Damage costs'!$Q$18:$Q$70,MATCH($B166,'Damage costs'!$C$18:$C$70,0))/1000,BQ57*INDEX('Damage costs'!$U$18:$U$70,MATCH($B166,'Damage costs'!$C$18:$C$70,0))/1000),"")</f>
        <v/>
      </c>
      <c r="BR166" s="59" t="str">
        <f>IFERROR(IF(OR($C$168=FALSE,LEFT($B166,3)&lt;&gt;"NOX"),BR57*INDEX('Damage costs'!$Q$18:$Q$70,MATCH($B166,'Damage costs'!$C$18:$C$70,0))/1000,BR57*INDEX('Damage costs'!$U$18:$U$70,MATCH($B166,'Damage costs'!$C$18:$C$70,0))/1000),"")</f>
        <v/>
      </c>
      <c r="BS166" s="59" t="str">
        <f>IFERROR(IF(OR($C$168=FALSE,LEFT($B166,3)&lt;&gt;"NOX"),BS57*INDEX('Damage costs'!$Q$18:$Q$70,MATCH($B166,'Damage costs'!$C$18:$C$70,0))/1000,BS57*INDEX('Damage costs'!$U$18:$U$70,MATCH($B166,'Damage costs'!$C$18:$C$70,0))/1000),"")</f>
        <v/>
      </c>
      <c r="BT166" s="59" t="str">
        <f>IFERROR(IF(OR($C$168=FALSE,LEFT($B166,3)&lt;&gt;"NOX"),BT57*INDEX('Damage costs'!$Q$18:$Q$70,MATCH($B166,'Damage costs'!$C$18:$C$70,0))/1000,BT57*INDEX('Damage costs'!$U$18:$U$70,MATCH($B166,'Damage costs'!$C$18:$C$70,0))/1000),"")</f>
        <v/>
      </c>
      <c r="BU166" s="59" t="str">
        <f>IFERROR(IF(OR($C$168=FALSE,LEFT($B166,3)&lt;&gt;"NOX"),BU57*INDEX('Damage costs'!$Q$18:$Q$70,MATCH($B166,'Damage costs'!$C$18:$C$70,0))/1000,BU57*INDEX('Damage costs'!$U$18:$U$70,MATCH($B166,'Damage costs'!$C$18:$C$70,0))/1000),"")</f>
        <v/>
      </c>
      <c r="BV166" s="59" t="str">
        <f>IFERROR(IF(OR($C$168=FALSE,LEFT($B166,3)&lt;&gt;"NOX"),BV57*INDEX('Damage costs'!$Q$18:$Q$70,MATCH($B166,'Damage costs'!$C$18:$C$70,0))/1000,BV57*INDEX('Damage costs'!$U$18:$U$70,MATCH($B166,'Damage costs'!$C$18:$C$70,0))/1000),"")</f>
        <v/>
      </c>
      <c r="BW166" s="59" t="str">
        <f>IFERROR(IF(OR($C$168=FALSE,LEFT($B166,3)&lt;&gt;"NOX"),BW57*INDEX('Damage costs'!$Q$18:$Q$70,MATCH($B166,'Damage costs'!$C$18:$C$70,0))/1000,BW57*INDEX('Damage costs'!$U$18:$U$70,MATCH($B166,'Damage costs'!$C$18:$C$70,0))/1000),"")</f>
        <v/>
      </c>
      <c r="BX166" s="59" t="str">
        <f>IFERROR(IF(OR($C$168=FALSE,LEFT($B166,3)&lt;&gt;"NOX"),BX57*INDEX('Damage costs'!$Q$18:$Q$70,MATCH($B166,'Damage costs'!$C$18:$C$70,0))/1000,BX57*INDEX('Damage costs'!$U$18:$U$70,MATCH($B166,'Damage costs'!$C$18:$C$70,0))/1000),"")</f>
        <v/>
      </c>
      <c r="BY166" s="59" t="str">
        <f>IFERROR(IF(OR($C$168=FALSE,LEFT($B166,3)&lt;&gt;"NOX"),BY57*INDEX('Damage costs'!$Q$18:$Q$70,MATCH($B166,'Damage costs'!$C$18:$C$70,0))/1000,BY57*INDEX('Damage costs'!$U$18:$U$70,MATCH($B166,'Damage costs'!$C$18:$C$70,0))/1000),"")</f>
        <v/>
      </c>
      <c r="BZ166" s="59" t="str">
        <f>IFERROR(IF(OR($C$168=FALSE,LEFT($B166,3)&lt;&gt;"NOX"),BZ57*INDEX('Damage costs'!$Q$18:$Q$70,MATCH($B166,'Damage costs'!$C$18:$C$70,0))/1000,BZ57*INDEX('Damage costs'!$U$18:$U$70,MATCH($B166,'Damage costs'!$C$18:$C$70,0))/1000),"")</f>
        <v/>
      </c>
      <c r="CA166" s="59" t="str">
        <f>IFERROR(IF(OR($C$168=FALSE,LEFT($B166,3)&lt;&gt;"NOX"),CA57*INDEX('Damage costs'!$Q$18:$Q$70,MATCH($B166,'Damage costs'!$C$18:$C$70,0))/1000,CA57*INDEX('Damage costs'!$U$18:$U$70,MATCH($B166,'Damage costs'!$C$18:$C$70,0))/1000),"")</f>
        <v/>
      </c>
      <c r="CB166" s="59" t="str">
        <f>IFERROR(IF(OR($C$168=FALSE,LEFT($B166,3)&lt;&gt;"NOX"),CB57*INDEX('Damage costs'!$Q$18:$Q$70,MATCH($B166,'Damage costs'!$C$18:$C$70,0))/1000,CB57*INDEX('Damage costs'!$U$18:$U$70,MATCH($B166,'Damage costs'!$C$18:$C$70,0))/1000),"")</f>
        <v/>
      </c>
      <c r="CC166" s="59" t="str">
        <f>IFERROR(IF(OR($C$168=FALSE,LEFT($B166,3)&lt;&gt;"NOX"),CC57*INDEX('Damage costs'!$Q$18:$Q$70,MATCH($B166,'Damage costs'!$C$18:$C$70,0))/1000,CC57*INDEX('Damage costs'!$U$18:$U$70,MATCH($B166,'Damage costs'!$C$18:$C$70,0))/1000),"")</f>
        <v/>
      </c>
      <c r="CD166" s="59" t="str">
        <f>IFERROR(IF(OR($C$168=FALSE,LEFT($B166,3)&lt;&gt;"NOX"),CD57*INDEX('Damage costs'!$Q$18:$Q$70,MATCH($B166,'Damage costs'!$C$18:$C$70,0))/1000,CD57*INDEX('Damage costs'!$U$18:$U$70,MATCH($B166,'Damage costs'!$C$18:$C$70,0))/1000),"")</f>
        <v/>
      </c>
      <c r="CE166" s="59" t="str">
        <f>IFERROR(IF(OR($C$168=FALSE,LEFT($B166,3)&lt;&gt;"NOX"),CE57*INDEX('Damage costs'!$Q$18:$Q$70,MATCH($B166,'Damage costs'!$C$18:$C$70,0))/1000,CE57*INDEX('Damage costs'!$U$18:$U$70,MATCH($B166,'Damage costs'!$C$18:$C$70,0))/1000),"")</f>
        <v/>
      </c>
      <c r="CF166" s="59" t="str">
        <f>IFERROR(IF(OR($C$168=FALSE,LEFT($B166,3)&lt;&gt;"NOX"),CF57*INDEX('Damage costs'!$Q$18:$Q$70,MATCH($B166,'Damage costs'!$C$18:$C$70,0))/1000,CF57*INDEX('Damage costs'!$U$18:$U$70,MATCH($B166,'Damage costs'!$C$18:$C$70,0))/1000),"")</f>
        <v/>
      </c>
      <c r="CG166" s="59" t="str">
        <f>IFERROR(IF(OR($C$168=FALSE,LEFT($B166,3)&lt;&gt;"NOX"),CG57*INDEX('Damage costs'!$Q$18:$Q$70,MATCH($B166,'Damage costs'!$C$18:$C$70,0))/1000,CG57*INDEX('Damage costs'!$U$18:$U$70,MATCH($B166,'Damage costs'!$C$18:$C$70,0))/1000),"")</f>
        <v/>
      </c>
      <c r="CH166" s="59" t="str">
        <f>IFERROR(IF(OR($C$168=FALSE,LEFT($B166,3)&lt;&gt;"NOX"),CH57*INDEX('Damage costs'!$Q$18:$Q$70,MATCH($B166,'Damage costs'!$C$18:$C$70,0))/1000,CH57*INDEX('Damage costs'!$U$18:$U$70,MATCH($B166,'Damage costs'!$C$18:$C$70,0))/1000),"")</f>
        <v/>
      </c>
      <c r="CI166" s="59" t="str">
        <f>IFERROR(IF(OR($C$168=FALSE,LEFT($B166,3)&lt;&gt;"NOX"),CI57*INDEX('Damage costs'!$Q$18:$Q$70,MATCH($B166,'Damage costs'!$C$18:$C$70,0))/1000,CI57*INDEX('Damage costs'!$U$18:$U$70,MATCH($B166,'Damage costs'!$C$18:$C$70,0))/1000),"")</f>
        <v/>
      </c>
      <c r="CJ166" s="59" t="str">
        <f>IFERROR(IF(OR($C$168=FALSE,LEFT($B166,3)&lt;&gt;"NOX"),CJ57*INDEX('Damage costs'!$Q$18:$Q$70,MATCH($B166,'Damage costs'!$C$18:$C$70,0))/1000,CJ57*INDEX('Damage costs'!$U$18:$U$70,MATCH($B166,'Damage costs'!$C$18:$C$70,0))/1000),"")</f>
        <v/>
      </c>
      <c r="CK166" s="59" t="str">
        <f>IFERROR(IF(OR($C$168=FALSE,LEFT($B166,3)&lt;&gt;"NOX"),CK57*INDEX('Damage costs'!$Q$18:$Q$70,MATCH($B166,'Damage costs'!$C$18:$C$70,0))/1000,CK57*INDEX('Damage costs'!$U$18:$U$70,MATCH($B166,'Damage costs'!$C$18:$C$70,0))/1000),"")</f>
        <v/>
      </c>
      <c r="CL166" s="59" t="str">
        <f>IFERROR(IF(OR($C$168=FALSE,LEFT($B166,3)&lt;&gt;"NOX"),CL57*INDEX('Damage costs'!$Q$18:$Q$70,MATCH($B166,'Damage costs'!$C$18:$C$70,0))/1000,CL57*INDEX('Damage costs'!$U$18:$U$70,MATCH($B166,'Damage costs'!$C$18:$C$70,0))/1000),"")</f>
        <v/>
      </c>
      <c r="CM166" s="59" t="str">
        <f>IFERROR(IF(OR($C$168=FALSE,LEFT($B166,3)&lt;&gt;"NOX"),CM57*INDEX('Damage costs'!$Q$18:$Q$70,MATCH($B166,'Damage costs'!$C$18:$C$70,0))/1000,CM57*INDEX('Damage costs'!$U$18:$U$70,MATCH($B166,'Damage costs'!$C$18:$C$70,0))/1000),"")</f>
        <v/>
      </c>
      <c r="CN166" s="59" t="str">
        <f>IFERROR(IF(OR($C$168=FALSE,LEFT($B166,3)&lt;&gt;"NOX"),CN57*INDEX('Damage costs'!$Q$18:$Q$70,MATCH($B166,'Damage costs'!$C$18:$C$70,0))/1000,CN57*INDEX('Damage costs'!$U$18:$U$70,MATCH($B166,'Damage costs'!$C$18:$C$70,0))/1000),"")</f>
        <v/>
      </c>
      <c r="CO166" s="59" t="str">
        <f>IFERROR(IF(OR($C$168=FALSE,LEFT($B166,3)&lt;&gt;"NOX"),CO57*INDEX('Damage costs'!$Q$18:$Q$70,MATCH($B166,'Damage costs'!$C$18:$C$70,0))/1000,CO57*INDEX('Damage costs'!$U$18:$U$70,MATCH($B166,'Damage costs'!$C$18:$C$70,0))/1000),"")</f>
        <v/>
      </c>
      <c r="CP166" s="59" t="str">
        <f>IFERROR(IF(OR($C$168=FALSE,LEFT($B166,3)&lt;&gt;"NOX"),CP57*INDEX('Damage costs'!$Q$18:$Q$70,MATCH($B166,'Damage costs'!$C$18:$C$70,0))/1000,CP57*INDEX('Damage costs'!$U$18:$U$70,MATCH($B166,'Damage costs'!$C$18:$C$70,0))/1000),"")</f>
        <v/>
      </c>
      <c r="CQ166" s="59" t="str">
        <f>IFERROR(IF(OR($C$168=FALSE,LEFT($B166,3)&lt;&gt;"NOX"),CQ57*INDEX('Damage costs'!$Q$18:$Q$70,MATCH($B166,'Damage costs'!$C$18:$C$70,0))/1000,CQ57*INDEX('Damage costs'!$U$18:$U$70,MATCH($B166,'Damage costs'!$C$18:$C$70,0))/1000),"")</f>
        <v/>
      </c>
      <c r="CR166" s="59" t="str">
        <f>IFERROR(IF(OR($C$168=FALSE,LEFT($B166,3)&lt;&gt;"NOX"),CR57*INDEX('Damage costs'!$Q$18:$Q$70,MATCH($B166,'Damage costs'!$C$18:$C$70,0))/1000,CR57*INDEX('Damage costs'!$U$18:$U$70,MATCH($B166,'Damage costs'!$C$18:$C$70,0))/1000),"")</f>
        <v/>
      </c>
      <c r="CS166" s="59" t="str">
        <f>IFERROR(IF(OR($C$168=FALSE,LEFT($B166,3)&lt;&gt;"NOX"),CS57*INDEX('Damage costs'!$Q$18:$Q$70,MATCH($B166,'Damage costs'!$C$18:$C$70,0))/1000,CS57*INDEX('Damage costs'!$U$18:$U$70,MATCH($B166,'Damage costs'!$C$18:$C$70,0))/1000),"")</f>
        <v/>
      </c>
      <c r="CT166" s="59" t="str">
        <f>IFERROR(IF(OR($C$168=FALSE,LEFT($B166,3)&lt;&gt;"NOX"),CT57*INDEX('Damage costs'!$Q$18:$Q$70,MATCH($B166,'Damage costs'!$C$18:$C$70,0))/1000,CT57*INDEX('Damage costs'!$U$18:$U$70,MATCH($B166,'Damage costs'!$C$18:$C$70,0))/1000),"")</f>
        <v/>
      </c>
      <c r="CU166" s="59" t="str">
        <f>IFERROR(IF(OR($C$168=FALSE,LEFT($B166,3)&lt;&gt;"NOX"),CU57*INDEX('Damage costs'!$Q$18:$Q$70,MATCH($B166,'Damage costs'!$C$18:$C$70,0))/1000,CU57*INDEX('Damage costs'!$U$18:$U$70,MATCH($B166,'Damage costs'!$C$18:$C$70,0))/1000),"")</f>
        <v/>
      </c>
      <c r="CV166" s="59" t="str">
        <f>IFERROR(IF(OR($C$168=FALSE,LEFT($B166,3)&lt;&gt;"NOX"),CV57*INDEX('Damage costs'!$Q$18:$Q$70,MATCH($B166,'Damage costs'!$C$18:$C$70,0))/1000,CV57*INDEX('Damage costs'!$U$18:$U$70,MATCH($B166,'Damage costs'!$C$18:$C$70,0))/1000),"")</f>
        <v/>
      </c>
      <c r="CW166" s="59" t="str">
        <f>IFERROR(IF(OR($C$168=FALSE,LEFT($B166,3)&lt;&gt;"NOX"),CW57*INDEX('Damage costs'!$Q$18:$Q$70,MATCH($B166,'Damage costs'!$C$18:$C$70,0))/1000,CW57*INDEX('Damage costs'!$U$18:$U$70,MATCH($B166,'Damage costs'!$C$18:$C$70,0))/1000),"")</f>
        <v/>
      </c>
      <c r="CX166" s="59" t="str">
        <f>IFERROR(IF(OR($C$168=FALSE,LEFT($B166,3)&lt;&gt;"NOX"),CX57*INDEX('Damage costs'!$Q$18:$Q$70,MATCH($B166,'Damage costs'!$C$18:$C$70,0))/1000,CX57*INDEX('Damage costs'!$U$18:$U$70,MATCH($B166,'Damage costs'!$C$18:$C$70,0))/1000),"")</f>
        <v/>
      </c>
      <c r="CY166" s="59" t="str">
        <f>IFERROR(IF(OR($C$168=FALSE,LEFT($B166,3)&lt;&gt;"NOX"),CY57*INDEX('Damage costs'!$Q$18:$Q$70,MATCH($B166,'Damage costs'!$C$18:$C$70,0))/1000,CY57*INDEX('Damage costs'!$U$18:$U$70,MATCH($B166,'Damage costs'!$C$18:$C$70,0))/1000),"")</f>
        <v/>
      </c>
      <c r="CZ166" s="391"/>
    </row>
    <row r="167" spans="2:104" x14ac:dyDescent="0.25">
      <c r="B167" s="406">
        <f t="shared" si="60"/>
        <v>0</v>
      </c>
      <c r="C167" s="9" t="s">
        <v>1117</v>
      </c>
      <c r="D167" s="59" t="str">
        <f>IFERROR(IF(OR($C$168=FALSE,LEFT($B167,3)&lt;&gt;"NOX"),D58*INDEX('Damage costs'!$Q$18:$Q$70,MATCH($B167,'Damage costs'!$C$18:$C$70,0))/1000,D58*INDEX('Damage costs'!$U$18:$U$70,MATCH($B167,'Damage costs'!$C$18:$C$70,0))/1000),"")</f>
        <v/>
      </c>
      <c r="E167" s="59" t="str">
        <f>IFERROR(IF(OR($C$168=FALSE,LEFT($B167,3)&lt;&gt;"NOX"),E58*INDEX('Damage costs'!$Q$18:$Q$70,MATCH($B167,'Damage costs'!$C$18:$C$70,0))/1000,E58*INDEX('Damage costs'!$U$18:$U$70,MATCH($B167,'Damage costs'!$C$18:$C$70,0))/1000),"")</f>
        <v/>
      </c>
      <c r="F167" s="59" t="str">
        <f>IFERROR(IF(OR($C$168=FALSE,LEFT($B167,3)&lt;&gt;"NOX"),F58*INDEX('Damage costs'!$Q$18:$Q$70,MATCH($B167,'Damage costs'!$C$18:$C$70,0))/1000,F58*INDEX('Damage costs'!$U$18:$U$70,MATCH($B167,'Damage costs'!$C$18:$C$70,0))/1000),"")</f>
        <v/>
      </c>
      <c r="G167" s="59" t="str">
        <f>IFERROR(IF(OR($C$168=FALSE,LEFT($B167,3)&lt;&gt;"NOX"),G58*INDEX('Damage costs'!$Q$18:$Q$70,MATCH($B167,'Damage costs'!$C$18:$C$70,0))/1000,G58*INDEX('Damage costs'!$U$18:$U$70,MATCH($B167,'Damage costs'!$C$18:$C$70,0))/1000),"")</f>
        <v/>
      </c>
      <c r="H167" s="59" t="str">
        <f>IFERROR(IF(OR($C$168=FALSE,LEFT($B167,3)&lt;&gt;"NOX"),H58*INDEX('Damage costs'!$Q$18:$Q$70,MATCH($B167,'Damage costs'!$C$18:$C$70,0))/1000,H58*INDEX('Damage costs'!$U$18:$U$70,MATCH($B167,'Damage costs'!$C$18:$C$70,0))/1000),"")</f>
        <v/>
      </c>
      <c r="I167" s="59" t="str">
        <f>IFERROR(IF(OR($C$168=FALSE,LEFT($B167,3)&lt;&gt;"NOX"),I58*INDEX('Damage costs'!$Q$18:$Q$70,MATCH($B167,'Damage costs'!$C$18:$C$70,0))/1000,I58*INDEX('Damage costs'!$U$18:$U$70,MATCH($B167,'Damage costs'!$C$18:$C$70,0))/1000),"")</f>
        <v/>
      </c>
      <c r="J167" s="59" t="str">
        <f>IFERROR(IF(OR($C$168=FALSE,LEFT($B167,3)&lt;&gt;"NOX"),J58*INDEX('Damage costs'!$Q$18:$Q$70,MATCH($B167,'Damage costs'!$C$18:$C$70,0))/1000,J58*INDEX('Damage costs'!$U$18:$U$70,MATCH($B167,'Damage costs'!$C$18:$C$70,0))/1000),"")</f>
        <v/>
      </c>
      <c r="K167" s="59" t="str">
        <f>IFERROR(IF(OR($C$168=FALSE,LEFT($B167,3)&lt;&gt;"NOX"),K58*INDEX('Damage costs'!$Q$18:$Q$70,MATCH($B167,'Damage costs'!$C$18:$C$70,0))/1000,K58*INDEX('Damage costs'!$U$18:$U$70,MATCH($B167,'Damage costs'!$C$18:$C$70,0))/1000),"")</f>
        <v/>
      </c>
      <c r="L167" s="59" t="str">
        <f>IFERROR(IF(OR($C$168=FALSE,LEFT($B167,3)&lt;&gt;"NOX"),L58*INDEX('Damage costs'!$Q$18:$Q$70,MATCH($B167,'Damage costs'!$C$18:$C$70,0))/1000,L58*INDEX('Damage costs'!$U$18:$U$70,MATCH($B167,'Damage costs'!$C$18:$C$70,0))/1000),"")</f>
        <v/>
      </c>
      <c r="M167" s="59" t="str">
        <f>IFERROR(IF(OR($C$168=FALSE,LEFT($B167,3)&lt;&gt;"NOX"),M58*INDEX('Damage costs'!$Q$18:$Q$70,MATCH($B167,'Damage costs'!$C$18:$C$70,0))/1000,M58*INDEX('Damage costs'!$U$18:$U$70,MATCH($B167,'Damage costs'!$C$18:$C$70,0))/1000),"")</f>
        <v/>
      </c>
      <c r="N167" s="59" t="str">
        <f>IFERROR(IF(OR($C$168=FALSE,LEFT($B167,3)&lt;&gt;"NOX"),N58*INDEX('Damage costs'!$Q$18:$Q$70,MATCH($B167,'Damage costs'!$C$18:$C$70,0))/1000,N58*INDEX('Damage costs'!$U$18:$U$70,MATCH($B167,'Damage costs'!$C$18:$C$70,0))/1000),"")</f>
        <v/>
      </c>
      <c r="O167" s="59" t="str">
        <f>IFERROR(IF(OR($C$168=FALSE,LEFT($B167,3)&lt;&gt;"NOX"),O58*INDEX('Damage costs'!$Q$18:$Q$70,MATCH($B167,'Damage costs'!$C$18:$C$70,0))/1000,O58*INDEX('Damage costs'!$U$18:$U$70,MATCH($B167,'Damage costs'!$C$18:$C$70,0))/1000),"")</f>
        <v/>
      </c>
      <c r="P167" s="59" t="str">
        <f>IFERROR(IF(OR($C$168=FALSE,LEFT($B167,3)&lt;&gt;"NOX"),P58*INDEX('Damage costs'!$Q$18:$Q$70,MATCH($B167,'Damage costs'!$C$18:$C$70,0))/1000,P58*INDEX('Damage costs'!$U$18:$U$70,MATCH($B167,'Damage costs'!$C$18:$C$70,0))/1000),"")</f>
        <v/>
      </c>
      <c r="Q167" s="59" t="str">
        <f>IFERROR(IF(OR($C$168=FALSE,LEFT($B167,3)&lt;&gt;"NOX"),Q58*INDEX('Damage costs'!$Q$18:$Q$70,MATCH($B167,'Damage costs'!$C$18:$C$70,0))/1000,Q58*INDEX('Damage costs'!$U$18:$U$70,MATCH($B167,'Damage costs'!$C$18:$C$70,0))/1000),"")</f>
        <v/>
      </c>
      <c r="R167" s="59" t="str">
        <f>IFERROR(IF(OR($C$168=FALSE,LEFT($B167,3)&lt;&gt;"NOX"),R58*INDEX('Damage costs'!$Q$18:$Q$70,MATCH($B167,'Damage costs'!$C$18:$C$70,0))/1000,R58*INDEX('Damage costs'!$U$18:$U$70,MATCH($B167,'Damage costs'!$C$18:$C$70,0))/1000),"")</f>
        <v/>
      </c>
      <c r="S167" s="59" t="str">
        <f>IFERROR(IF(OR($C$168=FALSE,LEFT($B167,3)&lt;&gt;"NOX"),S58*INDEX('Damage costs'!$Q$18:$Q$70,MATCH($B167,'Damage costs'!$C$18:$C$70,0))/1000,S58*INDEX('Damage costs'!$U$18:$U$70,MATCH($B167,'Damage costs'!$C$18:$C$70,0))/1000),"")</f>
        <v/>
      </c>
      <c r="T167" s="59" t="str">
        <f>IFERROR(IF(OR($C$168=FALSE,LEFT($B167,3)&lt;&gt;"NOX"),T58*INDEX('Damage costs'!$Q$18:$Q$70,MATCH($B167,'Damage costs'!$C$18:$C$70,0))/1000,T58*INDEX('Damage costs'!$U$18:$U$70,MATCH($B167,'Damage costs'!$C$18:$C$70,0))/1000),"")</f>
        <v/>
      </c>
      <c r="U167" s="59" t="str">
        <f>IFERROR(IF(OR($C$168=FALSE,LEFT($B167,3)&lt;&gt;"NOX"),U58*INDEX('Damage costs'!$Q$18:$Q$70,MATCH($B167,'Damage costs'!$C$18:$C$70,0))/1000,U58*INDEX('Damage costs'!$U$18:$U$70,MATCH($B167,'Damage costs'!$C$18:$C$70,0))/1000),"")</f>
        <v/>
      </c>
      <c r="V167" s="59" t="str">
        <f>IFERROR(IF(OR($C$168=FALSE,LEFT($B167,3)&lt;&gt;"NOX"),V58*INDEX('Damage costs'!$Q$18:$Q$70,MATCH($B167,'Damage costs'!$C$18:$C$70,0))/1000,V58*INDEX('Damage costs'!$U$18:$U$70,MATCH($B167,'Damage costs'!$C$18:$C$70,0))/1000),"")</f>
        <v/>
      </c>
      <c r="W167" s="59" t="str">
        <f>IFERROR(IF(OR($C$168=FALSE,LEFT($B167,3)&lt;&gt;"NOX"),W58*INDEX('Damage costs'!$Q$18:$Q$70,MATCH($B167,'Damage costs'!$C$18:$C$70,0))/1000,W58*INDEX('Damage costs'!$U$18:$U$70,MATCH($B167,'Damage costs'!$C$18:$C$70,0))/1000),"")</f>
        <v/>
      </c>
      <c r="X167" s="59" t="str">
        <f>IFERROR(IF(OR($C$168=FALSE,LEFT($B167,3)&lt;&gt;"NOX"),X58*INDEX('Damage costs'!$Q$18:$Q$70,MATCH($B167,'Damage costs'!$C$18:$C$70,0))/1000,X58*INDEX('Damage costs'!$U$18:$U$70,MATCH($B167,'Damage costs'!$C$18:$C$70,0))/1000),"")</f>
        <v/>
      </c>
      <c r="Y167" s="59" t="str">
        <f>IFERROR(IF(OR($C$168=FALSE,LEFT($B167,3)&lt;&gt;"NOX"),Y58*INDEX('Damage costs'!$Q$18:$Q$70,MATCH($B167,'Damage costs'!$C$18:$C$70,0))/1000,Y58*INDEX('Damage costs'!$U$18:$U$70,MATCH($B167,'Damage costs'!$C$18:$C$70,0))/1000),"")</f>
        <v/>
      </c>
      <c r="Z167" s="59" t="str">
        <f>IFERROR(IF(OR($C$168=FALSE,LEFT($B167,3)&lt;&gt;"NOX"),Z58*INDEX('Damage costs'!$Q$18:$Q$70,MATCH($B167,'Damage costs'!$C$18:$C$70,0))/1000,Z58*INDEX('Damage costs'!$U$18:$U$70,MATCH($B167,'Damage costs'!$C$18:$C$70,0))/1000),"")</f>
        <v/>
      </c>
      <c r="AA167" s="59" t="str">
        <f>IFERROR(IF(OR($C$168=FALSE,LEFT($B167,3)&lt;&gt;"NOX"),AA58*INDEX('Damage costs'!$Q$18:$Q$70,MATCH($B167,'Damage costs'!$C$18:$C$70,0))/1000,AA58*INDEX('Damage costs'!$U$18:$U$70,MATCH($B167,'Damage costs'!$C$18:$C$70,0))/1000),"")</f>
        <v/>
      </c>
      <c r="AB167" s="59" t="str">
        <f>IFERROR(IF(OR($C$168=FALSE,LEFT($B167,3)&lt;&gt;"NOX"),AB58*INDEX('Damage costs'!$Q$18:$Q$70,MATCH($B167,'Damage costs'!$C$18:$C$70,0))/1000,AB58*INDEX('Damage costs'!$U$18:$U$70,MATCH($B167,'Damage costs'!$C$18:$C$70,0))/1000),"")</f>
        <v/>
      </c>
      <c r="AC167" s="59" t="str">
        <f>IFERROR(IF(OR($C$168=FALSE,LEFT($B167,3)&lt;&gt;"NOX"),AC58*INDEX('Damage costs'!$Q$18:$Q$70,MATCH($B167,'Damage costs'!$C$18:$C$70,0))/1000,AC58*INDEX('Damage costs'!$U$18:$U$70,MATCH($B167,'Damage costs'!$C$18:$C$70,0))/1000),"")</f>
        <v/>
      </c>
      <c r="AD167" s="59" t="str">
        <f>IFERROR(IF(OR($C$168=FALSE,LEFT($B167,3)&lt;&gt;"NOX"),AD58*INDEX('Damage costs'!$Q$18:$Q$70,MATCH($B167,'Damage costs'!$C$18:$C$70,0))/1000,AD58*INDEX('Damage costs'!$U$18:$U$70,MATCH($B167,'Damage costs'!$C$18:$C$70,0))/1000),"")</f>
        <v/>
      </c>
      <c r="AE167" s="59" t="str">
        <f>IFERROR(IF(OR($C$168=FALSE,LEFT($B167,3)&lt;&gt;"NOX"),AE58*INDEX('Damage costs'!$Q$18:$Q$70,MATCH($B167,'Damage costs'!$C$18:$C$70,0))/1000,AE58*INDEX('Damage costs'!$U$18:$U$70,MATCH($B167,'Damage costs'!$C$18:$C$70,0))/1000),"")</f>
        <v/>
      </c>
      <c r="AF167" s="59" t="str">
        <f>IFERROR(IF(OR($C$168=FALSE,LEFT($B167,3)&lt;&gt;"NOX"),AF58*INDEX('Damage costs'!$Q$18:$Q$70,MATCH($B167,'Damage costs'!$C$18:$C$70,0))/1000,AF58*INDEX('Damage costs'!$U$18:$U$70,MATCH($B167,'Damage costs'!$C$18:$C$70,0))/1000),"")</f>
        <v/>
      </c>
      <c r="AG167" s="59" t="str">
        <f>IFERROR(IF(OR($C$168=FALSE,LEFT($B167,3)&lt;&gt;"NOX"),AG58*INDEX('Damage costs'!$Q$18:$Q$70,MATCH($B167,'Damage costs'!$C$18:$C$70,0))/1000,AG58*INDEX('Damage costs'!$U$18:$U$70,MATCH($B167,'Damage costs'!$C$18:$C$70,0))/1000),"")</f>
        <v/>
      </c>
      <c r="AH167" s="59" t="str">
        <f>IFERROR(IF(OR($C$168=FALSE,LEFT($B167,3)&lt;&gt;"NOX"),AH58*INDEX('Damage costs'!$Q$18:$Q$70,MATCH($B167,'Damage costs'!$C$18:$C$70,0))/1000,AH58*INDEX('Damage costs'!$U$18:$U$70,MATCH($B167,'Damage costs'!$C$18:$C$70,0))/1000),"")</f>
        <v/>
      </c>
      <c r="AI167" s="59" t="str">
        <f>IFERROR(IF(OR($C$168=FALSE,LEFT($B167,3)&lt;&gt;"NOX"),AI58*INDEX('Damage costs'!$Q$18:$Q$70,MATCH($B167,'Damage costs'!$C$18:$C$70,0))/1000,AI58*INDEX('Damage costs'!$U$18:$U$70,MATCH($B167,'Damage costs'!$C$18:$C$70,0))/1000),"")</f>
        <v/>
      </c>
      <c r="AJ167" s="59" t="str">
        <f>IFERROR(IF(OR($C$168=FALSE,LEFT($B167,3)&lt;&gt;"NOX"),AJ58*INDEX('Damage costs'!$Q$18:$Q$70,MATCH($B167,'Damage costs'!$C$18:$C$70,0))/1000,AJ58*INDEX('Damage costs'!$U$18:$U$70,MATCH($B167,'Damage costs'!$C$18:$C$70,0))/1000),"")</f>
        <v/>
      </c>
      <c r="AK167" s="59" t="str">
        <f>IFERROR(IF(OR($C$168=FALSE,LEFT($B167,3)&lt;&gt;"NOX"),AK58*INDEX('Damage costs'!$Q$18:$Q$70,MATCH($B167,'Damage costs'!$C$18:$C$70,0))/1000,AK58*INDEX('Damage costs'!$U$18:$U$70,MATCH($B167,'Damage costs'!$C$18:$C$70,0))/1000),"")</f>
        <v/>
      </c>
      <c r="AL167" s="59" t="str">
        <f>IFERROR(IF(OR($C$168=FALSE,LEFT($B167,3)&lt;&gt;"NOX"),AL58*INDEX('Damage costs'!$Q$18:$Q$70,MATCH($B167,'Damage costs'!$C$18:$C$70,0))/1000,AL58*INDEX('Damage costs'!$U$18:$U$70,MATCH($B167,'Damage costs'!$C$18:$C$70,0))/1000),"")</f>
        <v/>
      </c>
      <c r="AM167" s="59" t="str">
        <f>IFERROR(IF(OR($C$168=FALSE,LEFT($B167,3)&lt;&gt;"NOX"),AM58*INDEX('Damage costs'!$Q$18:$Q$70,MATCH($B167,'Damage costs'!$C$18:$C$70,0))/1000,AM58*INDEX('Damage costs'!$U$18:$U$70,MATCH($B167,'Damage costs'!$C$18:$C$70,0))/1000),"")</f>
        <v/>
      </c>
      <c r="AN167" s="59" t="str">
        <f>IFERROR(IF(OR($C$168=FALSE,LEFT($B167,3)&lt;&gt;"NOX"),AN58*INDEX('Damage costs'!$Q$18:$Q$70,MATCH($B167,'Damage costs'!$C$18:$C$70,0))/1000,AN58*INDEX('Damage costs'!$U$18:$U$70,MATCH($B167,'Damage costs'!$C$18:$C$70,0))/1000),"")</f>
        <v/>
      </c>
      <c r="AO167" s="59" t="str">
        <f>IFERROR(IF(OR($C$168=FALSE,LEFT($B167,3)&lt;&gt;"NOX"),AO58*INDEX('Damage costs'!$Q$18:$Q$70,MATCH($B167,'Damage costs'!$C$18:$C$70,0))/1000,AO58*INDEX('Damage costs'!$U$18:$U$70,MATCH($B167,'Damage costs'!$C$18:$C$70,0))/1000),"")</f>
        <v/>
      </c>
      <c r="AP167" s="59" t="str">
        <f>IFERROR(IF(OR($C$168=FALSE,LEFT($B167,3)&lt;&gt;"NOX"),AP58*INDEX('Damage costs'!$Q$18:$Q$70,MATCH($B167,'Damage costs'!$C$18:$C$70,0))/1000,AP58*INDEX('Damage costs'!$U$18:$U$70,MATCH($B167,'Damage costs'!$C$18:$C$70,0))/1000),"")</f>
        <v/>
      </c>
      <c r="AQ167" s="59" t="str">
        <f>IFERROR(IF(OR($C$168=FALSE,LEFT($B167,3)&lt;&gt;"NOX"),AQ58*INDEX('Damage costs'!$Q$18:$Q$70,MATCH($B167,'Damage costs'!$C$18:$C$70,0))/1000,AQ58*INDEX('Damage costs'!$U$18:$U$70,MATCH($B167,'Damage costs'!$C$18:$C$70,0))/1000),"")</f>
        <v/>
      </c>
      <c r="AR167" s="59" t="str">
        <f>IFERROR(IF(OR($C$168=FALSE,LEFT($B167,3)&lt;&gt;"NOX"),AR58*INDEX('Damage costs'!$Q$18:$Q$70,MATCH($B167,'Damage costs'!$C$18:$C$70,0))/1000,AR58*INDEX('Damage costs'!$U$18:$U$70,MATCH($B167,'Damage costs'!$C$18:$C$70,0))/1000),"")</f>
        <v/>
      </c>
      <c r="AS167" s="59" t="str">
        <f>IFERROR(IF(OR($C$168=FALSE,LEFT($B167,3)&lt;&gt;"NOX"),AS58*INDEX('Damage costs'!$Q$18:$Q$70,MATCH($B167,'Damage costs'!$C$18:$C$70,0))/1000,AS58*INDEX('Damage costs'!$U$18:$U$70,MATCH($B167,'Damage costs'!$C$18:$C$70,0))/1000),"")</f>
        <v/>
      </c>
      <c r="AT167" s="59" t="str">
        <f>IFERROR(IF(OR($C$168=FALSE,LEFT($B167,3)&lt;&gt;"NOX"),AT58*INDEX('Damage costs'!$Q$18:$Q$70,MATCH($B167,'Damage costs'!$C$18:$C$70,0))/1000,AT58*INDEX('Damage costs'!$U$18:$U$70,MATCH($B167,'Damage costs'!$C$18:$C$70,0))/1000),"")</f>
        <v/>
      </c>
      <c r="AU167" s="59" t="str">
        <f>IFERROR(IF(OR($C$168=FALSE,LEFT($B167,3)&lt;&gt;"NOX"),AU58*INDEX('Damage costs'!$Q$18:$Q$70,MATCH($B167,'Damage costs'!$C$18:$C$70,0))/1000,AU58*INDEX('Damage costs'!$U$18:$U$70,MATCH($B167,'Damage costs'!$C$18:$C$70,0))/1000),"")</f>
        <v/>
      </c>
      <c r="AV167" s="59" t="str">
        <f>IFERROR(IF(OR($C$168=FALSE,LEFT($B167,3)&lt;&gt;"NOX"),AV58*INDEX('Damage costs'!$Q$18:$Q$70,MATCH($B167,'Damage costs'!$C$18:$C$70,0))/1000,AV58*INDEX('Damage costs'!$U$18:$U$70,MATCH($B167,'Damage costs'!$C$18:$C$70,0))/1000),"")</f>
        <v/>
      </c>
      <c r="AW167" s="59" t="str">
        <f>IFERROR(IF(OR($C$168=FALSE,LEFT($B167,3)&lt;&gt;"NOX"),AW58*INDEX('Damage costs'!$Q$18:$Q$70,MATCH($B167,'Damage costs'!$C$18:$C$70,0))/1000,AW58*INDEX('Damage costs'!$U$18:$U$70,MATCH($B167,'Damage costs'!$C$18:$C$70,0))/1000),"")</f>
        <v/>
      </c>
      <c r="AX167" s="59" t="str">
        <f>IFERROR(IF(OR($C$168=FALSE,LEFT($B167,3)&lt;&gt;"NOX"),AX58*INDEX('Damage costs'!$Q$18:$Q$70,MATCH($B167,'Damage costs'!$C$18:$C$70,0))/1000,AX58*INDEX('Damage costs'!$U$18:$U$70,MATCH($B167,'Damage costs'!$C$18:$C$70,0))/1000),"")</f>
        <v/>
      </c>
      <c r="AY167" s="59" t="str">
        <f>IFERROR(IF(OR($C$168=FALSE,LEFT($B167,3)&lt;&gt;"NOX"),AY58*INDEX('Damage costs'!$Q$18:$Q$70,MATCH($B167,'Damage costs'!$C$18:$C$70,0))/1000,AY58*INDEX('Damage costs'!$U$18:$U$70,MATCH($B167,'Damage costs'!$C$18:$C$70,0))/1000),"")</f>
        <v/>
      </c>
      <c r="AZ167" s="59" t="str">
        <f>IFERROR(IF(OR($C$168=FALSE,LEFT($B167,3)&lt;&gt;"NOX"),AZ58*INDEX('Damage costs'!$Q$18:$Q$70,MATCH($B167,'Damage costs'!$C$18:$C$70,0))/1000,AZ58*INDEX('Damage costs'!$U$18:$U$70,MATCH($B167,'Damage costs'!$C$18:$C$70,0))/1000),"")</f>
        <v/>
      </c>
      <c r="BA167" s="59" t="str">
        <f>IFERROR(IF(OR($C$168=FALSE,LEFT($B167,3)&lt;&gt;"NOX"),BA58*INDEX('Damage costs'!$Q$18:$Q$70,MATCH($B167,'Damage costs'!$C$18:$C$70,0))/1000,BA58*INDEX('Damage costs'!$U$18:$U$70,MATCH($B167,'Damage costs'!$C$18:$C$70,0))/1000),"")</f>
        <v/>
      </c>
      <c r="BB167" s="59" t="str">
        <f>IFERROR(IF(OR($C$168=FALSE,LEFT($B167,3)&lt;&gt;"NOX"),BB58*INDEX('Damage costs'!$Q$18:$Q$70,MATCH($B167,'Damage costs'!$C$18:$C$70,0))/1000,BB58*INDEX('Damage costs'!$U$18:$U$70,MATCH($B167,'Damage costs'!$C$18:$C$70,0))/1000),"")</f>
        <v/>
      </c>
      <c r="BC167" s="59" t="str">
        <f>IFERROR(IF(OR($C$168=FALSE,LEFT($B167,3)&lt;&gt;"NOX"),BC58*INDEX('Damage costs'!$Q$18:$Q$70,MATCH($B167,'Damage costs'!$C$18:$C$70,0))/1000,BC58*INDEX('Damage costs'!$U$18:$U$70,MATCH($B167,'Damage costs'!$C$18:$C$70,0))/1000),"")</f>
        <v/>
      </c>
      <c r="BD167" s="59" t="str">
        <f>IFERROR(IF(OR($C$168=FALSE,LEFT($B167,3)&lt;&gt;"NOX"),BD58*INDEX('Damage costs'!$Q$18:$Q$70,MATCH($B167,'Damage costs'!$C$18:$C$70,0))/1000,BD58*INDEX('Damage costs'!$U$18:$U$70,MATCH($B167,'Damage costs'!$C$18:$C$70,0))/1000),"")</f>
        <v/>
      </c>
      <c r="BE167" s="59" t="str">
        <f>IFERROR(IF(OR($C$168=FALSE,LEFT($B167,3)&lt;&gt;"NOX"),BE58*INDEX('Damage costs'!$Q$18:$Q$70,MATCH($B167,'Damage costs'!$C$18:$C$70,0))/1000,BE58*INDEX('Damage costs'!$U$18:$U$70,MATCH($B167,'Damage costs'!$C$18:$C$70,0))/1000),"")</f>
        <v/>
      </c>
      <c r="BF167" s="59" t="str">
        <f>IFERROR(IF(OR($C$168=FALSE,LEFT($B167,3)&lt;&gt;"NOX"),BF58*INDEX('Damage costs'!$Q$18:$Q$70,MATCH($B167,'Damage costs'!$C$18:$C$70,0))/1000,BF58*INDEX('Damage costs'!$U$18:$U$70,MATCH($B167,'Damage costs'!$C$18:$C$70,0))/1000),"")</f>
        <v/>
      </c>
      <c r="BG167" s="59" t="str">
        <f>IFERROR(IF(OR($C$168=FALSE,LEFT($B167,3)&lt;&gt;"NOX"),BG58*INDEX('Damage costs'!$Q$18:$Q$70,MATCH($B167,'Damage costs'!$C$18:$C$70,0))/1000,BG58*INDEX('Damage costs'!$U$18:$U$70,MATCH($B167,'Damage costs'!$C$18:$C$70,0))/1000),"")</f>
        <v/>
      </c>
      <c r="BH167" s="59" t="str">
        <f>IFERROR(IF(OR($C$168=FALSE,LEFT($B167,3)&lt;&gt;"NOX"),BH58*INDEX('Damage costs'!$Q$18:$Q$70,MATCH($B167,'Damage costs'!$C$18:$C$70,0))/1000,BH58*INDEX('Damage costs'!$U$18:$U$70,MATCH($B167,'Damage costs'!$C$18:$C$70,0))/1000),"")</f>
        <v/>
      </c>
      <c r="BI167" s="59" t="str">
        <f>IFERROR(IF(OR($C$168=FALSE,LEFT($B167,3)&lt;&gt;"NOX"),BI58*INDEX('Damage costs'!$Q$18:$Q$70,MATCH($B167,'Damage costs'!$C$18:$C$70,0))/1000,BI58*INDEX('Damage costs'!$U$18:$U$70,MATCH($B167,'Damage costs'!$C$18:$C$70,0))/1000),"")</f>
        <v/>
      </c>
      <c r="BJ167" s="59" t="str">
        <f>IFERROR(IF(OR($C$168=FALSE,LEFT($B167,3)&lt;&gt;"NOX"),BJ58*INDEX('Damage costs'!$Q$18:$Q$70,MATCH($B167,'Damage costs'!$C$18:$C$70,0))/1000,BJ58*INDEX('Damage costs'!$U$18:$U$70,MATCH($B167,'Damage costs'!$C$18:$C$70,0))/1000),"")</f>
        <v/>
      </c>
      <c r="BK167" s="59" t="str">
        <f>IFERROR(IF(OR($C$168=FALSE,LEFT($B167,3)&lt;&gt;"NOX"),BK58*INDEX('Damage costs'!$Q$18:$Q$70,MATCH($B167,'Damage costs'!$C$18:$C$70,0))/1000,BK58*INDEX('Damage costs'!$U$18:$U$70,MATCH($B167,'Damage costs'!$C$18:$C$70,0))/1000),"")</f>
        <v/>
      </c>
      <c r="BL167" s="59" t="str">
        <f>IFERROR(IF(OR($C$168=FALSE,LEFT($B167,3)&lt;&gt;"NOX"),BL58*INDEX('Damage costs'!$Q$18:$Q$70,MATCH($B167,'Damage costs'!$C$18:$C$70,0))/1000,BL58*INDEX('Damage costs'!$U$18:$U$70,MATCH($B167,'Damage costs'!$C$18:$C$70,0))/1000),"")</f>
        <v/>
      </c>
      <c r="BM167" s="59" t="str">
        <f>IFERROR(IF(OR($C$168=FALSE,LEFT($B167,3)&lt;&gt;"NOX"),BM58*INDEX('Damage costs'!$Q$18:$Q$70,MATCH($B167,'Damage costs'!$C$18:$C$70,0))/1000,BM58*INDEX('Damage costs'!$U$18:$U$70,MATCH($B167,'Damage costs'!$C$18:$C$70,0))/1000),"")</f>
        <v/>
      </c>
      <c r="BN167" s="59" t="str">
        <f>IFERROR(IF(OR($C$168=FALSE,LEFT($B167,3)&lt;&gt;"NOX"),BN58*INDEX('Damage costs'!$Q$18:$Q$70,MATCH($B167,'Damage costs'!$C$18:$C$70,0))/1000,BN58*INDEX('Damage costs'!$U$18:$U$70,MATCH($B167,'Damage costs'!$C$18:$C$70,0))/1000),"")</f>
        <v/>
      </c>
      <c r="BO167" s="59" t="str">
        <f>IFERROR(IF(OR($C$168=FALSE,LEFT($B167,3)&lt;&gt;"NOX"),BO58*INDEX('Damage costs'!$Q$18:$Q$70,MATCH($B167,'Damage costs'!$C$18:$C$70,0))/1000,BO58*INDEX('Damage costs'!$U$18:$U$70,MATCH($B167,'Damage costs'!$C$18:$C$70,0))/1000),"")</f>
        <v/>
      </c>
      <c r="BP167" s="59" t="str">
        <f>IFERROR(IF(OR($C$168=FALSE,LEFT($B167,3)&lt;&gt;"NOX"),BP58*INDEX('Damage costs'!$Q$18:$Q$70,MATCH($B167,'Damage costs'!$C$18:$C$70,0))/1000,BP58*INDEX('Damage costs'!$U$18:$U$70,MATCH($B167,'Damage costs'!$C$18:$C$70,0))/1000),"")</f>
        <v/>
      </c>
      <c r="BQ167" s="59" t="str">
        <f>IFERROR(IF(OR($C$168=FALSE,LEFT($B167,3)&lt;&gt;"NOX"),BQ58*INDEX('Damage costs'!$Q$18:$Q$70,MATCH($B167,'Damage costs'!$C$18:$C$70,0))/1000,BQ58*INDEX('Damage costs'!$U$18:$U$70,MATCH($B167,'Damage costs'!$C$18:$C$70,0))/1000),"")</f>
        <v/>
      </c>
      <c r="BR167" s="59" t="str">
        <f>IFERROR(IF(OR($C$168=FALSE,LEFT($B167,3)&lt;&gt;"NOX"),BR58*INDEX('Damage costs'!$Q$18:$Q$70,MATCH($B167,'Damage costs'!$C$18:$C$70,0))/1000,BR58*INDEX('Damage costs'!$U$18:$U$70,MATCH($B167,'Damage costs'!$C$18:$C$70,0))/1000),"")</f>
        <v/>
      </c>
      <c r="BS167" s="59" t="str">
        <f>IFERROR(IF(OR($C$168=FALSE,LEFT($B167,3)&lt;&gt;"NOX"),BS58*INDEX('Damage costs'!$Q$18:$Q$70,MATCH($B167,'Damage costs'!$C$18:$C$70,0))/1000,BS58*INDEX('Damage costs'!$U$18:$U$70,MATCH($B167,'Damage costs'!$C$18:$C$70,0))/1000),"")</f>
        <v/>
      </c>
      <c r="BT167" s="59" t="str">
        <f>IFERROR(IF(OR($C$168=FALSE,LEFT($B167,3)&lt;&gt;"NOX"),BT58*INDEX('Damage costs'!$Q$18:$Q$70,MATCH($B167,'Damage costs'!$C$18:$C$70,0))/1000,BT58*INDEX('Damage costs'!$U$18:$U$70,MATCH($B167,'Damage costs'!$C$18:$C$70,0))/1000),"")</f>
        <v/>
      </c>
      <c r="BU167" s="59" t="str">
        <f>IFERROR(IF(OR($C$168=FALSE,LEFT($B167,3)&lt;&gt;"NOX"),BU58*INDEX('Damage costs'!$Q$18:$Q$70,MATCH($B167,'Damage costs'!$C$18:$C$70,0))/1000,BU58*INDEX('Damage costs'!$U$18:$U$70,MATCH($B167,'Damage costs'!$C$18:$C$70,0))/1000),"")</f>
        <v/>
      </c>
      <c r="BV167" s="59" t="str">
        <f>IFERROR(IF(OR($C$168=FALSE,LEFT($B167,3)&lt;&gt;"NOX"),BV58*INDEX('Damage costs'!$Q$18:$Q$70,MATCH($B167,'Damage costs'!$C$18:$C$70,0))/1000,BV58*INDEX('Damage costs'!$U$18:$U$70,MATCH($B167,'Damage costs'!$C$18:$C$70,0))/1000),"")</f>
        <v/>
      </c>
      <c r="BW167" s="59" t="str">
        <f>IFERROR(IF(OR($C$168=FALSE,LEFT($B167,3)&lt;&gt;"NOX"),BW58*INDEX('Damage costs'!$Q$18:$Q$70,MATCH($B167,'Damage costs'!$C$18:$C$70,0))/1000,BW58*INDEX('Damage costs'!$U$18:$U$70,MATCH($B167,'Damage costs'!$C$18:$C$70,0))/1000),"")</f>
        <v/>
      </c>
      <c r="BX167" s="59" t="str">
        <f>IFERROR(IF(OR($C$168=FALSE,LEFT($B167,3)&lt;&gt;"NOX"),BX58*INDEX('Damage costs'!$Q$18:$Q$70,MATCH($B167,'Damage costs'!$C$18:$C$70,0))/1000,BX58*INDEX('Damage costs'!$U$18:$U$70,MATCH($B167,'Damage costs'!$C$18:$C$70,0))/1000),"")</f>
        <v/>
      </c>
      <c r="BY167" s="59" t="str">
        <f>IFERROR(IF(OR($C$168=FALSE,LEFT($B167,3)&lt;&gt;"NOX"),BY58*INDEX('Damage costs'!$Q$18:$Q$70,MATCH($B167,'Damage costs'!$C$18:$C$70,0))/1000,BY58*INDEX('Damage costs'!$U$18:$U$70,MATCH($B167,'Damage costs'!$C$18:$C$70,0))/1000),"")</f>
        <v/>
      </c>
      <c r="BZ167" s="59" t="str">
        <f>IFERROR(IF(OR($C$168=FALSE,LEFT($B167,3)&lt;&gt;"NOX"),BZ58*INDEX('Damage costs'!$Q$18:$Q$70,MATCH($B167,'Damage costs'!$C$18:$C$70,0))/1000,BZ58*INDEX('Damage costs'!$U$18:$U$70,MATCH($B167,'Damage costs'!$C$18:$C$70,0))/1000),"")</f>
        <v/>
      </c>
      <c r="CA167" s="59" t="str">
        <f>IFERROR(IF(OR($C$168=FALSE,LEFT($B167,3)&lt;&gt;"NOX"),CA58*INDEX('Damage costs'!$Q$18:$Q$70,MATCH($B167,'Damage costs'!$C$18:$C$70,0))/1000,CA58*INDEX('Damage costs'!$U$18:$U$70,MATCH($B167,'Damage costs'!$C$18:$C$70,0))/1000),"")</f>
        <v/>
      </c>
      <c r="CB167" s="59" t="str">
        <f>IFERROR(IF(OR($C$168=FALSE,LEFT($B167,3)&lt;&gt;"NOX"),CB58*INDEX('Damage costs'!$Q$18:$Q$70,MATCH($B167,'Damage costs'!$C$18:$C$70,0))/1000,CB58*INDEX('Damage costs'!$U$18:$U$70,MATCH($B167,'Damage costs'!$C$18:$C$70,0))/1000),"")</f>
        <v/>
      </c>
      <c r="CC167" s="59" t="str">
        <f>IFERROR(IF(OR($C$168=FALSE,LEFT($B167,3)&lt;&gt;"NOX"),CC58*INDEX('Damage costs'!$Q$18:$Q$70,MATCH($B167,'Damage costs'!$C$18:$C$70,0))/1000,CC58*INDEX('Damage costs'!$U$18:$U$70,MATCH($B167,'Damage costs'!$C$18:$C$70,0))/1000),"")</f>
        <v/>
      </c>
      <c r="CD167" s="59" t="str">
        <f>IFERROR(IF(OR($C$168=FALSE,LEFT($B167,3)&lt;&gt;"NOX"),CD58*INDEX('Damage costs'!$Q$18:$Q$70,MATCH($B167,'Damage costs'!$C$18:$C$70,0))/1000,CD58*INDEX('Damage costs'!$U$18:$U$70,MATCH($B167,'Damage costs'!$C$18:$C$70,0))/1000),"")</f>
        <v/>
      </c>
      <c r="CE167" s="59" t="str">
        <f>IFERROR(IF(OR($C$168=FALSE,LEFT($B167,3)&lt;&gt;"NOX"),CE58*INDEX('Damage costs'!$Q$18:$Q$70,MATCH($B167,'Damage costs'!$C$18:$C$70,0))/1000,CE58*INDEX('Damage costs'!$U$18:$U$70,MATCH($B167,'Damage costs'!$C$18:$C$70,0))/1000),"")</f>
        <v/>
      </c>
      <c r="CF167" s="59" t="str">
        <f>IFERROR(IF(OR($C$168=FALSE,LEFT($B167,3)&lt;&gt;"NOX"),CF58*INDEX('Damage costs'!$Q$18:$Q$70,MATCH($B167,'Damage costs'!$C$18:$C$70,0))/1000,CF58*INDEX('Damage costs'!$U$18:$U$70,MATCH($B167,'Damage costs'!$C$18:$C$70,0))/1000),"")</f>
        <v/>
      </c>
      <c r="CG167" s="59" t="str">
        <f>IFERROR(IF(OR($C$168=FALSE,LEFT($B167,3)&lt;&gt;"NOX"),CG58*INDEX('Damage costs'!$Q$18:$Q$70,MATCH($B167,'Damage costs'!$C$18:$C$70,0))/1000,CG58*INDEX('Damage costs'!$U$18:$U$70,MATCH($B167,'Damage costs'!$C$18:$C$70,0))/1000),"")</f>
        <v/>
      </c>
      <c r="CH167" s="59" t="str">
        <f>IFERROR(IF(OR($C$168=FALSE,LEFT($B167,3)&lt;&gt;"NOX"),CH58*INDEX('Damage costs'!$Q$18:$Q$70,MATCH($B167,'Damage costs'!$C$18:$C$70,0))/1000,CH58*INDEX('Damage costs'!$U$18:$U$70,MATCH($B167,'Damage costs'!$C$18:$C$70,0))/1000),"")</f>
        <v/>
      </c>
      <c r="CI167" s="59" t="str">
        <f>IFERROR(IF(OR($C$168=FALSE,LEFT($B167,3)&lt;&gt;"NOX"),CI58*INDEX('Damage costs'!$Q$18:$Q$70,MATCH($B167,'Damage costs'!$C$18:$C$70,0))/1000,CI58*INDEX('Damage costs'!$U$18:$U$70,MATCH($B167,'Damage costs'!$C$18:$C$70,0))/1000),"")</f>
        <v/>
      </c>
      <c r="CJ167" s="59" t="str">
        <f>IFERROR(IF(OR($C$168=FALSE,LEFT($B167,3)&lt;&gt;"NOX"),CJ58*INDEX('Damage costs'!$Q$18:$Q$70,MATCH($B167,'Damage costs'!$C$18:$C$70,0))/1000,CJ58*INDEX('Damage costs'!$U$18:$U$70,MATCH($B167,'Damage costs'!$C$18:$C$70,0))/1000),"")</f>
        <v/>
      </c>
      <c r="CK167" s="59" t="str">
        <f>IFERROR(IF(OR($C$168=FALSE,LEFT($B167,3)&lt;&gt;"NOX"),CK58*INDEX('Damage costs'!$Q$18:$Q$70,MATCH($B167,'Damage costs'!$C$18:$C$70,0))/1000,CK58*INDEX('Damage costs'!$U$18:$U$70,MATCH($B167,'Damage costs'!$C$18:$C$70,0))/1000),"")</f>
        <v/>
      </c>
      <c r="CL167" s="59" t="str">
        <f>IFERROR(IF(OR($C$168=FALSE,LEFT($B167,3)&lt;&gt;"NOX"),CL58*INDEX('Damage costs'!$Q$18:$Q$70,MATCH($B167,'Damage costs'!$C$18:$C$70,0))/1000,CL58*INDEX('Damage costs'!$U$18:$U$70,MATCH($B167,'Damage costs'!$C$18:$C$70,0))/1000),"")</f>
        <v/>
      </c>
      <c r="CM167" s="59" t="str">
        <f>IFERROR(IF(OR($C$168=FALSE,LEFT($B167,3)&lt;&gt;"NOX"),CM58*INDEX('Damage costs'!$Q$18:$Q$70,MATCH($B167,'Damage costs'!$C$18:$C$70,0))/1000,CM58*INDEX('Damage costs'!$U$18:$U$70,MATCH($B167,'Damage costs'!$C$18:$C$70,0))/1000),"")</f>
        <v/>
      </c>
      <c r="CN167" s="59" t="str">
        <f>IFERROR(IF(OR($C$168=FALSE,LEFT($B167,3)&lt;&gt;"NOX"),CN58*INDEX('Damage costs'!$Q$18:$Q$70,MATCH($B167,'Damage costs'!$C$18:$C$70,0))/1000,CN58*INDEX('Damage costs'!$U$18:$U$70,MATCH($B167,'Damage costs'!$C$18:$C$70,0))/1000),"")</f>
        <v/>
      </c>
      <c r="CO167" s="59" t="str">
        <f>IFERROR(IF(OR($C$168=FALSE,LEFT($B167,3)&lt;&gt;"NOX"),CO58*INDEX('Damage costs'!$Q$18:$Q$70,MATCH($B167,'Damage costs'!$C$18:$C$70,0))/1000,CO58*INDEX('Damage costs'!$U$18:$U$70,MATCH($B167,'Damage costs'!$C$18:$C$70,0))/1000),"")</f>
        <v/>
      </c>
      <c r="CP167" s="59" t="str">
        <f>IFERROR(IF(OR($C$168=FALSE,LEFT($B167,3)&lt;&gt;"NOX"),CP58*INDEX('Damage costs'!$Q$18:$Q$70,MATCH($B167,'Damage costs'!$C$18:$C$70,0))/1000,CP58*INDEX('Damage costs'!$U$18:$U$70,MATCH($B167,'Damage costs'!$C$18:$C$70,0))/1000),"")</f>
        <v/>
      </c>
      <c r="CQ167" s="59" t="str">
        <f>IFERROR(IF(OR($C$168=FALSE,LEFT($B167,3)&lt;&gt;"NOX"),CQ58*INDEX('Damage costs'!$Q$18:$Q$70,MATCH($B167,'Damage costs'!$C$18:$C$70,0))/1000,CQ58*INDEX('Damage costs'!$U$18:$U$70,MATCH($B167,'Damage costs'!$C$18:$C$70,0))/1000),"")</f>
        <v/>
      </c>
      <c r="CR167" s="59" t="str">
        <f>IFERROR(IF(OR($C$168=FALSE,LEFT($B167,3)&lt;&gt;"NOX"),CR58*INDEX('Damage costs'!$Q$18:$Q$70,MATCH($B167,'Damage costs'!$C$18:$C$70,0))/1000,CR58*INDEX('Damage costs'!$U$18:$U$70,MATCH($B167,'Damage costs'!$C$18:$C$70,0))/1000),"")</f>
        <v/>
      </c>
      <c r="CS167" s="59" t="str">
        <f>IFERROR(IF(OR($C$168=FALSE,LEFT($B167,3)&lt;&gt;"NOX"),CS58*INDEX('Damage costs'!$Q$18:$Q$70,MATCH($B167,'Damage costs'!$C$18:$C$70,0))/1000,CS58*INDEX('Damage costs'!$U$18:$U$70,MATCH($B167,'Damage costs'!$C$18:$C$70,0))/1000),"")</f>
        <v/>
      </c>
      <c r="CT167" s="59" t="str">
        <f>IFERROR(IF(OR($C$168=FALSE,LEFT($B167,3)&lt;&gt;"NOX"),CT58*INDEX('Damage costs'!$Q$18:$Q$70,MATCH($B167,'Damage costs'!$C$18:$C$70,0))/1000,CT58*INDEX('Damage costs'!$U$18:$U$70,MATCH($B167,'Damage costs'!$C$18:$C$70,0))/1000),"")</f>
        <v/>
      </c>
      <c r="CU167" s="59" t="str">
        <f>IFERROR(IF(OR($C$168=FALSE,LEFT($B167,3)&lt;&gt;"NOX"),CU58*INDEX('Damage costs'!$Q$18:$Q$70,MATCH($B167,'Damage costs'!$C$18:$C$70,0))/1000,CU58*INDEX('Damage costs'!$U$18:$U$70,MATCH($B167,'Damage costs'!$C$18:$C$70,0))/1000),"")</f>
        <v/>
      </c>
      <c r="CV167" s="59" t="str">
        <f>IFERROR(IF(OR($C$168=FALSE,LEFT($B167,3)&lt;&gt;"NOX"),CV58*INDEX('Damage costs'!$Q$18:$Q$70,MATCH($B167,'Damage costs'!$C$18:$C$70,0))/1000,CV58*INDEX('Damage costs'!$U$18:$U$70,MATCH($B167,'Damage costs'!$C$18:$C$70,0))/1000),"")</f>
        <v/>
      </c>
      <c r="CW167" s="59" t="str">
        <f>IFERROR(IF(OR($C$168=FALSE,LEFT($B167,3)&lt;&gt;"NOX"),CW58*INDEX('Damage costs'!$Q$18:$Q$70,MATCH($B167,'Damage costs'!$C$18:$C$70,0))/1000,CW58*INDEX('Damage costs'!$U$18:$U$70,MATCH($B167,'Damage costs'!$C$18:$C$70,0))/1000),"")</f>
        <v/>
      </c>
      <c r="CX167" s="59" t="str">
        <f>IFERROR(IF(OR($C$168=FALSE,LEFT($B167,3)&lt;&gt;"NOX"),CX58*INDEX('Damage costs'!$Q$18:$Q$70,MATCH($B167,'Damage costs'!$C$18:$C$70,0))/1000,CX58*INDEX('Damage costs'!$U$18:$U$70,MATCH($B167,'Damage costs'!$C$18:$C$70,0))/1000),"")</f>
        <v/>
      </c>
      <c r="CY167" s="59" t="str">
        <f>IFERROR(IF(OR($C$168=FALSE,LEFT($B167,3)&lt;&gt;"NOX"),CY58*INDEX('Damage costs'!$Q$18:$Q$70,MATCH($B167,'Damage costs'!$C$18:$C$70,0))/1000,CY58*INDEX('Damage costs'!$U$18:$U$70,MATCH($B167,'Damage costs'!$C$18:$C$70,0))/1000),"")</f>
        <v/>
      </c>
      <c r="CZ167" s="391"/>
    </row>
    <row r="168" spans="2:104" x14ac:dyDescent="0.25">
      <c r="B168" s="406" t="s">
        <v>618</v>
      </c>
      <c r="C168" s="553" t="b">
        <f>IF(OR(LEFT(B162,4)="PM10",LEFT(B163,4)="PM10",LEFT(B164,4)="PM10",LEFT(B165,4)="PM10",LEFT(B166,4)="PM10",LEFT(B167,4)="PM10"),TRUE,FALSE)</f>
        <v>0</v>
      </c>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391"/>
    </row>
    <row r="169" spans="2:104" x14ac:dyDescent="0.25">
      <c r="B169" s="392"/>
      <c r="C169" s="390"/>
      <c r="D169" s="50"/>
      <c r="E169" s="50"/>
      <c r="F169" s="50"/>
      <c r="G169" s="50"/>
      <c r="H169" s="50"/>
      <c r="I169" s="5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391"/>
    </row>
    <row r="170" spans="2:104" x14ac:dyDescent="0.25">
      <c r="B170" s="393" t="s">
        <v>405</v>
      </c>
      <c r="C170" s="390" t="s">
        <v>404</v>
      </c>
      <c r="D170" s="60">
        <f>'Discount and deflators'!$H$5</f>
        <v>0.02</v>
      </c>
      <c r="E170" s="50"/>
      <c r="F170" s="50"/>
      <c r="G170" s="50"/>
      <c r="H170" s="50"/>
      <c r="I170" s="5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391"/>
    </row>
    <row r="171" spans="2:104" x14ac:dyDescent="0.25">
      <c r="B171" s="393" t="s">
        <v>406</v>
      </c>
      <c r="C171" s="390"/>
      <c r="D171" s="59">
        <f>IF(D$6=0,0,(1+$D170)^(D$6-'Data Input - General'!$F$22))</f>
        <v>0</v>
      </c>
      <c r="E171" s="59">
        <f>IF(E$6=0,0,(1+$D170)^(E$6-'Data Input - General'!$F$22))</f>
        <v>0</v>
      </c>
      <c r="F171" s="59">
        <f>IF(F$6=0,0,(1+$D170)^(F$6-'Data Input - General'!$F$22))</f>
        <v>0</v>
      </c>
      <c r="G171" s="59">
        <f>IF(G$6=0,0,(1+$D170)^(G$6-'Data Input - General'!$F$22))</f>
        <v>0</v>
      </c>
      <c r="H171" s="59">
        <f>IF(H$6=0,0,(1+$D170)^(H$6-'Data Input - General'!$F$22))</f>
        <v>0</v>
      </c>
      <c r="I171" s="59">
        <f>IF(I$6=0,0,(1+$D170)^(I$6-'Data Input - General'!$F$22))</f>
        <v>0</v>
      </c>
      <c r="J171" s="59">
        <f>IF(J$6=0,0,(1+$D170)^(J$6-'Data Input - General'!$F$22))</f>
        <v>0</v>
      </c>
      <c r="K171" s="59">
        <f>IF(K$6=0,0,(1+$D170)^(K$6-'Data Input - General'!$F$22))</f>
        <v>0</v>
      </c>
      <c r="L171" s="59">
        <f>IF(L$6=0,0,(1+$D170)^(L$6-'Data Input - General'!$F$22))</f>
        <v>0</v>
      </c>
      <c r="M171" s="59">
        <f>IF(M$6=0,0,(1+$D170)^(M$6-'Data Input - General'!$F$22))</f>
        <v>0</v>
      </c>
      <c r="N171" s="59">
        <f>IF(N$6=0,0,(1+$D170)^(N$6-'Data Input - General'!$F$22))</f>
        <v>0</v>
      </c>
      <c r="O171" s="59">
        <f>IF(O$6=0,0,(1+$D170)^(O$6-'Data Input - General'!$F$22))</f>
        <v>0</v>
      </c>
      <c r="P171" s="59">
        <f>IF(P$6=0,0,(1+$D170)^(P$6-'Data Input - General'!$F$22))</f>
        <v>0</v>
      </c>
      <c r="Q171" s="59">
        <f>IF(Q$6=0,0,(1+$D170)^(Q$6-'Data Input - General'!$F$22))</f>
        <v>0</v>
      </c>
      <c r="R171" s="59">
        <f>IF(R$6=0,0,(1+$D170)^(R$6-'Data Input - General'!$F$22))</f>
        <v>0</v>
      </c>
      <c r="S171" s="59">
        <f>IF(S$6=0,0,(1+$D170)^(S$6-'Data Input - General'!$F$22))</f>
        <v>0</v>
      </c>
      <c r="T171" s="59">
        <f>IF(T$6=0,0,(1+$D170)^(T$6-'Data Input - General'!$F$22))</f>
        <v>0</v>
      </c>
      <c r="U171" s="59">
        <f>IF(U$6=0,0,(1+$D170)^(U$6-'Data Input - General'!$F$22))</f>
        <v>0</v>
      </c>
      <c r="V171" s="59">
        <f>IF(V$6=0,0,(1+$D170)^(V$6-'Data Input - General'!$F$22))</f>
        <v>0</v>
      </c>
      <c r="W171" s="59">
        <f>IF(W$6=0,0,(1+$D170)^(W$6-'Data Input - General'!$F$22))</f>
        <v>0</v>
      </c>
      <c r="X171" s="59">
        <f>IF(X$6=0,0,(1+$D170)^(X$6-'Data Input - General'!$F$22))</f>
        <v>0</v>
      </c>
      <c r="Y171" s="59">
        <f>IF(Y$6=0,0,(1+$D170)^(Y$6-'Data Input - General'!$F$22))</f>
        <v>0</v>
      </c>
      <c r="Z171" s="59">
        <f>IF(Z$6=0,0,(1+$D170)^(Z$6-'Data Input - General'!$F$22))</f>
        <v>0</v>
      </c>
      <c r="AA171" s="59">
        <f>IF(AA$6=0,0,(1+$D170)^(AA$6-'Data Input - General'!$F$22))</f>
        <v>0</v>
      </c>
      <c r="AB171" s="59">
        <f>IF(AB$6=0,0,(1+$D170)^(AB$6-'Data Input - General'!$F$22))</f>
        <v>0</v>
      </c>
      <c r="AC171" s="59">
        <f>IF(AC$6=0,0,(1+$D170)^(AC$6-'Data Input - General'!$F$22))</f>
        <v>0</v>
      </c>
      <c r="AD171" s="59">
        <f>IF(AD$6=0,0,(1+$D170)^(AD$6-'Data Input - General'!$F$22))</f>
        <v>0</v>
      </c>
      <c r="AE171" s="59">
        <f>IF(AE$6=0,0,(1+$D170)^(AE$6-'Data Input - General'!$F$22))</f>
        <v>0</v>
      </c>
      <c r="AF171" s="59">
        <f>IF(AF$6=0,0,(1+$D170)^(AF$6-'Data Input - General'!$F$22))</f>
        <v>0</v>
      </c>
      <c r="AG171" s="59">
        <f>IF(AG$6=0,0,(1+$D170)^(AG$6-'Data Input - General'!$F$22))</f>
        <v>0</v>
      </c>
      <c r="AH171" s="59">
        <f>IF(AH$6=0,0,(1+$D170)^(AH$6-'Data Input - General'!$F$22))</f>
        <v>0</v>
      </c>
      <c r="AI171" s="59">
        <f>IF(AI$6=0,0,(1+$D170)^(AI$6-'Data Input - General'!$F$22))</f>
        <v>0</v>
      </c>
      <c r="AJ171" s="59">
        <f>IF(AJ$6=0,0,(1+$D170)^(AJ$6-'Data Input - General'!$F$22))</f>
        <v>0</v>
      </c>
      <c r="AK171" s="59">
        <f>IF(AK$6=0,0,(1+$D170)^(AK$6-'Data Input - General'!$F$22))</f>
        <v>0</v>
      </c>
      <c r="AL171" s="59">
        <f>IF(AL$6=0,0,(1+$D170)^(AL$6-'Data Input - General'!$F$22))</f>
        <v>0</v>
      </c>
      <c r="AM171" s="59">
        <f>IF(AM$6=0,0,(1+$D170)^(AM$6-'Data Input - General'!$F$22))</f>
        <v>0</v>
      </c>
      <c r="AN171" s="59">
        <f>IF(AN$6=0,0,(1+$D170)^(AN$6-'Data Input - General'!$F$22))</f>
        <v>0</v>
      </c>
      <c r="AO171" s="59">
        <f>IF(AO$6=0,0,(1+$D170)^(AO$6-'Data Input - General'!$F$22))</f>
        <v>0</v>
      </c>
      <c r="AP171" s="59">
        <f>IF(AP$6=0,0,(1+$D170)^(AP$6-'Data Input - General'!$F$22))</f>
        <v>0</v>
      </c>
      <c r="AQ171" s="59">
        <f>IF(AQ$6=0,0,(1+$D170)^(AQ$6-'Data Input - General'!$F$22))</f>
        <v>0</v>
      </c>
      <c r="AR171" s="59">
        <f>IF(AR$6=0,0,(1+$D170)^(AR$6-'Data Input - General'!$F$22))</f>
        <v>0</v>
      </c>
      <c r="AS171" s="59">
        <f>IF(AS$6=0,0,(1+$D170)^(AS$6-'Data Input - General'!$F$22))</f>
        <v>0</v>
      </c>
      <c r="AT171" s="59">
        <f>IF(AT$6=0,0,(1+$D170)^(AT$6-'Data Input - General'!$F$22))</f>
        <v>0</v>
      </c>
      <c r="AU171" s="59">
        <f>IF(AU$6=0,0,(1+$D170)^(AU$6-'Data Input - General'!$F$22))</f>
        <v>0</v>
      </c>
      <c r="AV171" s="59">
        <f>IF(AV$6=0,0,(1+$D170)^(AV$6-'Data Input - General'!$F$22))</f>
        <v>0</v>
      </c>
      <c r="AW171" s="59">
        <f>IF(AW$6=0,0,(1+$D170)^(AW$6-'Data Input - General'!$F$22))</f>
        <v>0</v>
      </c>
      <c r="AX171" s="59">
        <f>IF(AX$6=0,0,(1+$D170)^(AX$6-'Data Input - General'!$F$22))</f>
        <v>0</v>
      </c>
      <c r="AY171" s="59">
        <f>IF(AY$6=0,0,(1+$D170)^(AY$6-'Data Input - General'!$F$22))</f>
        <v>0</v>
      </c>
      <c r="AZ171" s="59">
        <f>IF(AZ$6=0,0,(1+$D170)^(AZ$6-'Data Input - General'!$F$22))</f>
        <v>0</v>
      </c>
      <c r="BA171" s="59">
        <f>IF(BA$6=0,0,(1+$D170)^(BA$6-'Data Input - General'!$F$22))</f>
        <v>0</v>
      </c>
      <c r="BB171" s="59">
        <f>IF(BB$6=0,0,(1+$D170)^(BB$6-'Data Input - General'!$F$22))</f>
        <v>0</v>
      </c>
      <c r="BC171" s="59">
        <f>IF(BC$6=0,0,(1+$D170)^(BC$6-'Data Input - General'!$F$22))</f>
        <v>0</v>
      </c>
      <c r="BD171" s="59">
        <f>IF(BD$6=0,0,(1+$D170)^(BD$6-'Data Input - General'!$F$22))</f>
        <v>0</v>
      </c>
      <c r="BE171" s="59">
        <f>IF(BE$6=0,0,(1+$D170)^(BE$6-'Data Input - General'!$F$22))</f>
        <v>0</v>
      </c>
      <c r="BF171" s="59">
        <f>IF(BF$6=0,0,(1+$D170)^(BF$6-'Data Input - General'!$F$22))</f>
        <v>0</v>
      </c>
      <c r="BG171" s="59">
        <f>IF(BG$6=0,0,(1+$D170)^(BG$6-'Data Input - General'!$F$22))</f>
        <v>0</v>
      </c>
      <c r="BH171" s="59">
        <f>IF(BH$6=0,0,(1+$D170)^(BH$6-'Data Input - General'!$F$22))</f>
        <v>0</v>
      </c>
      <c r="BI171" s="59">
        <f>IF(BI$6=0,0,(1+$D170)^(BI$6-'Data Input - General'!$F$22))</f>
        <v>0</v>
      </c>
      <c r="BJ171" s="59">
        <f>IF(BJ$6=0,0,(1+$D170)^(BJ$6-'Data Input - General'!$F$22))</f>
        <v>0</v>
      </c>
      <c r="BK171" s="59">
        <f>IF(BK$6=0,0,(1+$D170)^(BK$6-'Data Input - General'!$F$22))</f>
        <v>0</v>
      </c>
      <c r="BL171" s="59">
        <f>IF(BL$6=0,0,(1+$D170)^(BL$6-'Data Input - General'!$F$22))</f>
        <v>0</v>
      </c>
      <c r="BM171" s="59">
        <f>IF(BM$6=0,0,(1+$D170)^(BM$6-'Data Input - General'!$F$22))</f>
        <v>0</v>
      </c>
      <c r="BN171" s="59">
        <f>IF(BN$6=0,0,(1+$D170)^(BN$6-'Data Input - General'!$F$22))</f>
        <v>0</v>
      </c>
      <c r="BO171" s="59">
        <f>IF(BO$6=0,0,(1+$D170)^(BO$6-'Data Input - General'!$F$22))</f>
        <v>0</v>
      </c>
      <c r="BP171" s="59">
        <f>IF(BP$6=0,0,(1+$D170)^(BP$6-'Data Input - General'!$F$22))</f>
        <v>0</v>
      </c>
      <c r="BQ171" s="59">
        <f>IF(BQ$6=0,0,(1+$D170)^(BQ$6-'Data Input - General'!$F$22))</f>
        <v>0</v>
      </c>
      <c r="BR171" s="59">
        <f>IF(BR$6=0,0,(1+$D170)^(BR$6-'Data Input - General'!$F$22))</f>
        <v>0</v>
      </c>
      <c r="BS171" s="59">
        <f>IF(BS$6=0,0,(1+$D170)^(BS$6-'Data Input - General'!$F$22))</f>
        <v>0</v>
      </c>
      <c r="BT171" s="59">
        <f>IF(BT$6=0,0,(1+$D170)^(BT$6-'Data Input - General'!$F$22))</f>
        <v>0</v>
      </c>
      <c r="BU171" s="59">
        <f>IF(BU$6=0,0,(1+$D170)^(BU$6-'Data Input - General'!$F$22))</f>
        <v>0</v>
      </c>
      <c r="BV171" s="59">
        <f>IF(BV$6=0,0,(1+$D170)^(BV$6-'Data Input - General'!$F$22))</f>
        <v>0</v>
      </c>
      <c r="BW171" s="59">
        <f>IF(BW$6=0,0,(1+$D170)^(BW$6-'Data Input - General'!$F$22))</f>
        <v>0</v>
      </c>
      <c r="BX171" s="59">
        <f>IF(BX$6=0,0,(1+$D170)^(BX$6-'Data Input - General'!$F$22))</f>
        <v>0</v>
      </c>
      <c r="BY171" s="59">
        <f>IF(BY$6=0,0,(1+$D170)^(BY$6-'Data Input - General'!$F$22))</f>
        <v>0</v>
      </c>
      <c r="BZ171" s="59">
        <f>IF(BZ$6=0,0,(1+$D170)^(BZ$6-'Data Input - General'!$F$22))</f>
        <v>0</v>
      </c>
      <c r="CA171" s="59">
        <f>IF(CA$6=0,0,(1+$D170)^(CA$6-'Data Input - General'!$F$22))</f>
        <v>0</v>
      </c>
      <c r="CB171" s="59">
        <f>IF(CB$6=0,0,(1+$D170)^(CB$6-'Data Input - General'!$F$22))</f>
        <v>0</v>
      </c>
      <c r="CC171" s="59">
        <f>IF(CC$6=0,0,(1+$D170)^(CC$6-'Data Input - General'!$F$22))</f>
        <v>0</v>
      </c>
      <c r="CD171" s="59">
        <f>IF(CD$6=0,0,(1+$D170)^(CD$6-'Data Input - General'!$F$22))</f>
        <v>0</v>
      </c>
      <c r="CE171" s="59">
        <f>IF(CE$6=0,0,(1+$D170)^(CE$6-'Data Input - General'!$F$22))</f>
        <v>0</v>
      </c>
      <c r="CF171" s="59">
        <f>IF(CF$6=0,0,(1+$D170)^(CF$6-'Data Input - General'!$F$22))</f>
        <v>0</v>
      </c>
      <c r="CG171" s="59">
        <f>IF(CG$6=0,0,(1+$D170)^(CG$6-'Data Input - General'!$F$22))</f>
        <v>0</v>
      </c>
      <c r="CH171" s="59">
        <f>IF(CH$6=0,0,(1+$D170)^(CH$6-'Data Input - General'!$F$22))</f>
        <v>0</v>
      </c>
      <c r="CI171" s="59">
        <f>IF(CI$6=0,0,(1+$D170)^(CI$6-'Data Input - General'!$F$22))</f>
        <v>0</v>
      </c>
      <c r="CJ171" s="59">
        <f>IF(CJ$6=0,0,(1+$D170)^(CJ$6-'Data Input - General'!$F$22))</f>
        <v>0</v>
      </c>
      <c r="CK171" s="59">
        <f>IF(CK$6=0,0,(1+$D170)^(CK$6-'Data Input - General'!$F$22))</f>
        <v>0</v>
      </c>
      <c r="CL171" s="59">
        <f>IF(CL$6=0,0,(1+$D170)^(CL$6-'Data Input - General'!$F$22))</f>
        <v>0</v>
      </c>
      <c r="CM171" s="59">
        <f>IF(CM$6=0,0,(1+$D170)^(CM$6-'Data Input - General'!$F$22))</f>
        <v>0</v>
      </c>
      <c r="CN171" s="59">
        <f>IF(CN$6=0,0,(1+$D170)^(CN$6-'Data Input - General'!$F$22))</f>
        <v>0</v>
      </c>
      <c r="CO171" s="59">
        <f>IF(CO$6=0,0,(1+$D170)^(CO$6-'Data Input - General'!$F$22))</f>
        <v>0</v>
      </c>
      <c r="CP171" s="59">
        <f>IF(CP$6=0,0,(1+$D170)^(CP$6-'Data Input - General'!$F$22))</f>
        <v>0</v>
      </c>
      <c r="CQ171" s="59">
        <f>IF(CQ$6=0,0,(1+$D170)^(CQ$6-'Data Input - General'!$F$22))</f>
        <v>0</v>
      </c>
      <c r="CR171" s="59">
        <f>IF(CR$6=0,0,(1+$D170)^(CR$6-'Data Input - General'!$F$22))</f>
        <v>0</v>
      </c>
      <c r="CS171" s="59">
        <f>IF(CS$6=0,0,(1+$D170)^(CS$6-'Data Input - General'!$F$22))</f>
        <v>0</v>
      </c>
      <c r="CT171" s="59">
        <f>IF(CT$6=0,0,(1+$D170)^(CT$6-'Data Input - General'!$F$22))</f>
        <v>0</v>
      </c>
      <c r="CU171" s="59">
        <f>IF(CU$6=0,0,(1+$D170)^(CU$6-'Data Input - General'!$F$22))</f>
        <v>0</v>
      </c>
      <c r="CV171" s="59">
        <f>IF(CV$6=0,0,(1+$D170)^(CV$6-'Data Input - General'!$F$22))</f>
        <v>0</v>
      </c>
      <c r="CW171" s="59">
        <f>IF(CW$6=0,0,(1+$D170)^(CW$6-'Data Input - General'!$F$22))</f>
        <v>0</v>
      </c>
      <c r="CX171" s="59">
        <f>IF(CX$6=0,0,(1+$D170)^(CX$6-'Data Input - General'!$F$22))</f>
        <v>0</v>
      </c>
      <c r="CY171" s="59">
        <f>IF(CY$6=0,0,(1+$D170)^(CY$6-'Data Input - General'!$F$22))</f>
        <v>0</v>
      </c>
      <c r="CZ171" s="391"/>
    </row>
    <row r="172" spans="2:104" x14ac:dyDescent="0.25">
      <c r="B172" s="393" t="s">
        <v>169</v>
      </c>
      <c r="C172" s="9" t="s">
        <v>1117</v>
      </c>
      <c r="D172" s="61">
        <f>SUM(D162:D167)*D171</f>
        <v>0</v>
      </c>
      <c r="E172" s="61">
        <f>SUM(E162:E167)*E171</f>
        <v>0</v>
      </c>
      <c r="F172" s="61">
        <f>SUM(F162:F167)*F171</f>
        <v>0</v>
      </c>
      <c r="G172" s="61">
        <f t="shared" ref="G172:AI172" si="61">SUM(G162:G167)*G171</f>
        <v>0</v>
      </c>
      <c r="H172" s="61">
        <f t="shared" si="61"/>
        <v>0</v>
      </c>
      <c r="I172" s="61">
        <f t="shared" si="61"/>
        <v>0</v>
      </c>
      <c r="J172" s="61">
        <f t="shared" si="61"/>
        <v>0</v>
      </c>
      <c r="K172" s="61">
        <f t="shared" si="61"/>
        <v>0</v>
      </c>
      <c r="L172" s="61">
        <f t="shared" si="61"/>
        <v>0</v>
      </c>
      <c r="M172" s="61">
        <f t="shared" si="61"/>
        <v>0</v>
      </c>
      <c r="N172" s="61">
        <f t="shared" si="61"/>
        <v>0</v>
      </c>
      <c r="O172" s="61">
        <f t="shared" si="61"/>
        <v>0</v>
      </c>
      <c r="P172" s="61">
        <f t="shared" si="61"/>
        <v>0</v>
      </c>
      <c r="Q172" s="61">
        <f t="shared" si="61"/>
        <v>0</v>
      </c>
      <c r="R172" s="61">
        <f t="shared" si="61"/>
        <v>0</v>
      </c>
      <c r="S172" s="61">
        <f t="shared" si="61"/>
        <v>0</v>
      </c>
      <c r="T172" s="61">
        <f t="shared" si="61"/>
        <v>0</v>
      </c>
      <c r="U172" s="61">
        <f t="shared" si="61"/>
        <v>0</v>
      </c>
      <c r="V172" s="61">
        <f t="shared" si="61"/>
        <v>0</v>
      </c>
      <c r="W172" s="61">
        <f t="shared" si="61"/>
        <v>0</v>
      </c>
      <c r="X172" s="61">
        <f t="shared" si="61"/>
        <v>0</v>
      </c>
      <c r="Y172" s="61">
        <f t="shared" si="61"/>
        <v>0</v>
      </c>
      <c r="Z172" s="61">
        <f t="shared" si="61"/>
        <v>0</v>
      </c>
      <c r="AA172" s="61">
        <f t="shared" si="61"/>
        <v>0</v>
      </c>
      <c r="AB172" s="61">
        <f t="shared" si="61"/>
        <v>0</v>
      </c>
      <c r="AC172" s="61">
        <f t="shared" si="61"/>
        <v>0</v>
      </c>
      <c r="AD172" s="61">
        <f t="shared" si="61"/>
        <v>0</v>
      </c>
      <c r="AE172" s="61">
        <f t="shared" si="61"/>
        <v>0</v>
      </c>
      <c r="AF172" s="61">
        <f t="shared" si="61"/>
        <v>0</v>
      </c>
      <c r="AG172" s="61">
        <f t="shared" si="61"/>
        <v>0</v>
      </c>
      <c r="AH172" s="61">
        <f t="shared" si="61"/>
        <v>0</v>
      </c>
      <c r="AI172" s="61">
        <f t="shared" si="61"/>
        <v>0</v>
      </c>
      <c r="AJ172" s="61">
        <f t="shared" ref="AJ172:BK172" si="62">SUM(AJ162:AJ167)*AJ171</f>
        <v>0</v>
      </c>
      <c r="AK172" s="61">
        <f t="shared" si="62"/>
        <v>0</v>
      </c>
      <c r="AL172" s="61">
        <f t="shared" si="62"/>
        <v>0</v>
      </c>
      <c r="AM172" s="61">
        <f t="shared" si="62"/>
        <v>0</v>
      </c>
      <c r="AN172" s="61">
        <f t="shared" si="62"/>
        <v>0</v>
      </c>
      <c r="AO172" s="61">
        <f t="shared" si="62"/>
        <v>0</v>
      </c>
      <c r="AP172" s="61">
        <f t="shared" si="62"/>
        <v>0</v>
      </c>
      <c r="AQ172" s="61">
        <f t="shared" si="62"/>
        <v>0</v>
      </c>
      <c r="AR172" s="61">
        <f t="shared" si="62"/>
        <v>0</v>
      </c>
      <c r="AS172" s="61">
        <f t="shared" si="62"/>
        <v>0</v>
      </c>
      <c r="AT172" s="61">
        <f t="shared" si="62"/>
        <v>0</v>
      </c>
      <c r="AU172" s="61">
        <f t="shared" si="62"/>
        <v>0</v>
      </c>
      <c r="AV172" s="61">
        <f t="shared" si="62"/>
        <v>0</v>
      </c>
      <c r="AW172" s="61">
        <f t="shared" si="62"/>
        <v>0</v>
      </c>
      <c r="AX172" s="61">
        <f t="shared" si="62"/>
        <v>0</v>
      </c>
      <c r="AY172" s="61">
        <f t="shared" si="62"/>
        <v>0</v>
      </c>
      <c r="AZ172" s="61">
        <f t="shared" si="62"/>
        <v>0</v>
      </c>
      <c r="BA172" s="61">
        <f t="shared" si="62"/>
        <v>0</v>
      </c>
      <c r="BB172" s="61">
        <f t="shared" si="62"/>
        <v>0</v>
      </c>
      <c r="BC172" s="61">
        <f t="shared" si="62"/>
        <v>0</v>
      </c>
      <c r="BD172" s="61">
        <f t="shared" si="62"/>
        <v>0</v>
      </c>
      <c r="BE172" s="61">
        <f t="shared" si="62"/>
        <v>0</v>
      </c>
      <c r="BF172" s="61">
        <f t="shared" si="62"/>
        <v>0</v>
      </c>
      <c r="BG172" s="61">
        <f t="shared" si="62"/>
        <v>0</v>
      </c>
      <c r="BH172" s="61">
        <f t="shared" si="62"/>
        <v>0</v>
      </c>
      <c r="BI172" s="61">
        <f t="shared" si="62"/>
        <v>0</v>
      </c>
      <c r="BJ172" s="61">
        <f t="shared" si="62"/>
        <v>0</v>
      </c>
      <c r="BK172" s="61">
        <f t="shared" si="62"/>
        <v>0</v>
      </c>
      <c r="BL172" s="61">
        <f t="shared" ref="BL172:CY172" si="63">SUM(BL162:BL167)*BL171</f>
        <v>0</v>
      </c>
      <c r="BM172" s="61">
        <f t="shared" si="63"/>
        <v>0</v>
      </c>
      <c r="BN172" s="61">
        <f t="shared" si="63"/>
        <v>0</v>
      </c>
      <c r="BO172" s="61">
        <f t="shared" si="63"/>
        <v>0</v>
      </c>
      <c r="BP172" s="61">
        <f t="shared" si="63"/>
        <v>0</v>
      </c>
      <c r="BQ172" s="61">
        <f t="shared" si="63"/>
        <v>0</v>
      </c>
      <c r="BR172" s="61">
        <f t="shared" si="63"/>
        <v>0</v>
      </c>
      <c r="BS172" s="61">
        <f t="shared" si="63"/>
        <v>0</v>
      </c>
      <c r="BT172" s="61">
        <f t="shared" si="63"/>
        <v>0</v>
      </c>
      <c r="BU172" s="61">
        <f t="shared" si="63"/>
        <v>0</v>
      </c>
      <c r="BV172" s="61">
        <f t="shared" si="63"/>
        <v>0</v>
      </c>
      <c r="BW172" s="61">
        <f t="shared" si="63"/>
        <v>0</v>
      </c>
      <c r="BX172" s="61">
        <f t="shared" si="63"/>
        <v>0</v>
      </c>
      <c r="BY172" s="61">
        <f t="shared" si="63"/>
        <v>0</v>
      </c>
      <c r="BZ172" s="61">
        <f t="shared" si="63"/>
        <v>0</v>
      </c>
      <c r="CA172" s="61">
        <f t="shared" si="63"/>
        <v>0</v>
      </c>
      <c r="CB172" s="61">
        <f t="shared" si="63"/>
        <v>0</v>
      </c>
      <c r="CC172" s="61">
        <f t="shared" si="63"/>
        <v>0</v>
      </c>
      <c r="CD172" s="61">
        <f t="shared" si="63"/>
        <v>0</v>
      </c>
      <c r="CE172" s="61">
        <f t="shared" si="63"/>
        <v>0</v>
      </c>
      <c r="CF172" s="61">
        <f t="shared" si="63"/>
        <v>0</v>
      </c>
      <c r="CG172" s="61">
        <f t="shared" si="63"/>
        <v>0</v>
      </c>
      <c r="CH172" s="61">
        <f t="shared" si="63"/>
        <v>0</v>
      </c>
      <c r="CI172" s="61">
        <f t="shared" si="63"/>
        <v>0</v>
      </c>
      <c r="CJ172" s="61">
        <f t="shared" si="63"/>
        <v>0</v>
      </c>
      <c r="CK172" s="61">
        <f t="shared" si="63"/>
        <v>0</v>
      </c>
      <c r="CL172" s="61">
        <f t="shared" si="63"/>
        <v>0</v>
      </c>
      <c r="CM172" s="61">
        <f t="shared" si="63"/>
        <v>0</v>
      </c>
      <c r="CN172" s="61">
        <f t="shared" si="63"/>
        <v>0</v>
      </c>
      <c r="CO172" s="61">
        <f t="shared" si="63"/>
        <v>0</v>
      </c>
      <c r="CP172" s="61">
        <f t="shared" si="63"/>
        <v>0</v>
      </c>
      <c r="CQ172" s="61">
        <f t="shared" si="63"/>
        <v>0</v>
      </c>
      <c r="CR172" s="61">
        <f t="shared" si="63"/>
        <v>0</v>
      </c>
      <c r="CS172" s="61">
        <f t="shared" si="63"/>
        <v>0</v>
      </c>
      <c r="CT172" s="61">
        <f t="shared" si="63"/>
        <v>0</v>
      </c>
      <c r="CU172" s="61">
        <f t="shared" si="63"/>
        <v>0</v>
      </c>
      <c r="CV172" s="61">
        <f t="shared" si="63"/>
        <v>0</v>
      </c>
      <c r="CW172" s="61">
        <f t="shared" si="63"/>
        <v>0</v>
      </c>
      <c r="CX172" s="61">
        <f t="shared" si="63"/>
        <v>0</v>
      </c>
      <c r="CY172" s="61">
        <f t="shared" si="63"/>
        <v>0</v>
      </c>
      <c r="CZ172" s="391"/>
    </row>
    <row r="173" spans="2:104" x14ac:dyDescent="0.25">
      <c r="B173" s="393" t="s">
        <v>190</v>
      </c>
      <c r="C173" s="9" t="s">
        <v>1117</v>
      </c>
      <c r="D173" s="61">
        <f t="shared" ref="D173:BO173" si="64">D172*D$7</f>
        <v>0</v>
      </c>
      <c r="E173" s="61">
        <f t="shared" si="64"/>
        <v>0</v>
      </c>
      <c r="F173" s="61">
        <f t="shared" si="64"/>
        <v>0</v>
      </c>
      <c r="G173" s="61">
        <f t="shared" si="64"/>
        <v>0</v>
      </c>
      <c r="H173" s="61">
        <f t="shared" si="64"/>
        <v>0</v>
      </c>
      <c r="I173" s="61">
        <f t="shared" si="64"/>
        <v>0</v>
      </c>
      <c r="J173" s="61">
        <f t="shared" si="64"/>
        <v>0</v>
      </c>
      <c r="K173" s="61">
        <f t="shared" si="64"/>
        <v>0</v>
      </c>
      <c r="L173" s="61">
        <f t="shared" si="64"/>
        <v>0</v>
      </c>
      <c r="M173" s="61">
        <f t="shared" si="64"/>
        <v>0</v>
      </c>
      <c r="N173" s="61">
        <f t="shared" si="64"/>
        <v>0</v>
      </c>
      <c r="O173" s="61">
        <f t="shared" si="64"/>
        <v>0</v>
      </c>
      <c r="P173" s="61">
        <f t="shared" si="64"/>
        <v>0</v>
      </c>
      <c r="Q173" s="61">
        <f t="shared" si="64"/>
        <v>0</v>
      </c>
      <c r="R173" s="61">
        <f t="shared" si="64"/>
        <v>0</v>
      </c>
      <c r="S173" s="61">
        <f t="shared" si="64"/>
        <v>0</v>
      </c>
      <c r="T173" s="61">
        <f t="shared" si="64"/>
        <v>0</v>
      </c>
      <c r="U173" s="61">
        <f t="shared" si="64"/>
        <v>0</v>
      </c>
      <c r="V173" s="61">
        <f t="shared" si="64"/>
        <v>0</v>
      </c>
      <c r="W173" s="61">
        <f t="shared" si="64"/>
        <v>0</v>
      </c>
      <c r="X173" s="61">
        <f t="shared" si="64"/>
        <v>0</v>
      </c>
      <c r="Y173" s="61">
        <f t="shared" si="64"/>
        <v>0</v>
      </c>
      <c r="Z173" s="61">
        <f t="shared" si="64"/>
        <v>0</v>
      </c>
      <c r="AA173" s="61">
        <f t="shared" si="64"/>
        <v>0</v>
      </c>
      <c r="AB173" s="61">
        <f t="shared" si="64"/>
        <v>0</v>
      </c>
      <c r="AC173" s="61">
        <f t="shared" si="64"/>
        <v>0</v>
      </c>
      <c r="AD173" s="61">
        <f t="shared" si="64"/>
        <v>0</v>
      </c>
      <c r="AE173" s="61">
        <f t="shared" si="64"/>
        <v>0</v>
      </c>
      <c r="AF173" s="61">
        <f t="shared" si="64"/>
        <v>0</v>
      </c>
      <c r="AG173" s="61">
        <f t="shared" si="64"/>
        <v>0</v>
      </c>
      <c r="AH173" s="61">
        <f t="shared" si="64"/>
        <v>0</v>
      </c>
      <c r="AI173" s="61">
        <f t="shared" si="64"/>
        <v>0</v>
      </c>
      <c r="AJ173" s="61">
        <f t="shared" si="64"/>
        <v>0</v>
      </c>
      <c r="AK173" s="61">
        <f t="shared" si="64"/>
        <v>0</v>
      </c>
      <c r="AL173" s="61">
        <f t="shared" si="64"/>
        <v>0</v>
      </c>
      <c r="AM173" s="61">
        <f t="shared" si="64"/>
        <v>0</v>
      </c>
      <c r="AN173" s="61">
        <f t="shared" si="64"/>
        <v>0</v>
      </c>
      <c r="AO173" s="61">
        <f t="shared" si="64"/>
        <v>0</v>
      </c>
      <c r="AP173" s="61">
        <f t="shared" si="64"/>
        <v>0</v>
      </c>
      <c r="AQ173" s="61">
        <f t="shared" si="64"/>
        <v>0</v>
      </c>
      <c r="AR173" s="61">
        <f t="shared" si="64"/>
        <v>0</v>
      </c>
      <c r="AS173" s="61">
        <f t="shared" si="64"/>
        <v>0</v>
      </c>
      <c r="AT173" s="61">
        <f t="shared" si="64"/>
        <v>0</v>
      </c>
      <c r="AU173" s="61">
        <f t="shared" si="64"/>
        <v>0</v>
      </c>
      <c r="AV173" s="61">
        <f t="shared" si="64"/>
        <v>0</v>
      </c>
      <c r="AW173" s="61">
        <f t="shared" si="64"/>
        <v>0</v>
      </c>
      <c r="AX173" s="61">
        <f t="shared" si="64"/>
        <v>0</v>
      </c>
      <c r="AY173" s="61">
        <f t="shared" si="64"/>
        <v>0</v>
      </c>
      <c r="AZ173" s="61">
        <f t="shared" si="64"/>
        <v>0</v>
      </c>
      <c r="BA173" s="61">
        <f t="shared" si="64"/>
        <v>0</v>
      </c>
      <c r="BB173" s="61">
        <f t="shared" si="64"/>
        <v>0</v>
      </c>
      <c r="BC173" s="61">
        <f t="shared" si="64"/>
        <v>0</v>
      </c>
      <c r="BD173" s="61">
        <f t="shared" si="64"/>
        <v>0</v>
      </c>
      <c r="BE173" s="61">
        <f t="shared" si="64"/>
        <v>0</v>
      </c>
      <c r="BF173" s="61">
        <f t="shared" si="64"/>
        <v>0</v>
      </c>
      <c r="BG173" s="61">
        <f t="shared" si="64"/>
        <v>0</v>
      </c>
      <c r="BH173" s="61">
        <f t="shared" si="64"/>
        <v>0</v>
      </c>
      <c r="BI173" s="61">
        <f t="shared" si="64"/>
        <v>0</v>
      </c>
      <c r="BJ173" s="61">
        <f t="shared" si="64"/>
        <v>0</v>
      </c>
      <c r="BK173" s="61">
        <f t="shared" si="64"/>
        <v>0</v>
      </c>
      <c r="BL173" s="61">
        <f t="shared" si="64"/>
        <v>0</v>
      </c>
      <c r="BM173" s="61">
        <f t="shared" si="64"/>
        <v>0</v>
      </c>
      <c r="BN173" s="61">
        <f t="shared" si="64"/>
        <v>0</v>
      </c>
      <c r="BO173" s="61">
        <f t="shared" si="64"/>
        <v>0</v>
      </c>
      <c r="BP173" s="61">
        <f t="shared" ref="BP173:CY173" si="65">BP172*BP$7</f>
        <v>0</v>
      </c>
      <c r="BQ173" s="61">
        <f t="shared" si="65"/>
        <v>0</v>
      </c>
      <c r="BR173" s="61">
        <f t="shared" si="65"/>
        <v>0</v>
      </c>
      <c r="BS173" s="61">
        <f t="shared" si="65"/>
        <v>0</v>
      </c>
      <c r="BT173" s="61">
        <f t="shared" si="65"/>
        <v>0</v>
      </c>
      <c r="BU173" s="61">
        <f t="shared" si="65"/>
        <v>0</v>
      </c>
      <c r="BV173" s="61">
        <f t="shared" si="65"/>
        <v>0</v>
      </c>
      <c r="BW173" s="61">
        <f t="shared" si="65"/>
        <v>0</v>
      </c>
      <c r="BX173" s="61">
        <f t="shared" si="65"/>
        <v>0</v>
      </c>
      <c r="BY173" s="61">
        <f t="shared" si="65"/>
        <v>0</v>
      </c>
      <c r="BZ173" s="61">
        <f t="shared" si="65"/>
        <v>0</v>
      </c>
      <c r="CA173" s="61">
        <f t="shared" si="65"/>
        <v>0</v>
      </c>
      <c r="CB173" s="61">
        <f t="shared" si="65"/>
        <v>0</v>
      </c>
      <c r="CC173" s="61">
        <f t="shared" si="65"/>
        <v>0</v>
      </c>
      <c r="CD173" s="61">
        <f t="shared" si="65"/>
        <v>0</v>
      </c>
      <c r="CE173" s="61">
        <f t="shared" si="65"/>
        <v>0</v>
      </c>
      <c r="CF173" s="61">
        <f t="shared" si="65"/>
        <v>0</v>
      </c>
      <c r="CG173" s="61">
        <f t="shared" si="65"/>
        <v>0</v>
      </c>
      <c r="CH173" s="61">
        <f t="shared" si="65"/>
        <v>0</v>
      </c>
      <c r="CI173" s="61">
        <f t="shared" si="65"/>
        <v>0</v>
      </c>
      <c r="CJ173" s="61">
        <f t="shared" si="65"/>
        <v>0</v>
      </c>
      <c r="CK173" s="61">
        <f t="shared" si="65"/>
        <v>0</v>
      </c>
      <c r="CL173" s="61">
        <f t="shared" si="65"/>
        <v>0</v>
      </c>
      <c r="CM173" s="61">
        <f t="shared" si="65"/>
        <v>0</v>
      </c>
      <c r="CN173" s="61">
        <f t="shared" si="65"/>
        <v>0</v>
      </c>
      <c r="CO173" s="61">
        <f t="shared" si="65"/>
        <v>0</v>
      </c>
      <c r="CP173" s="61">
        <f t="shared" si="65"/>
        <v>0</v>
      </c>
      <c r="CQ173" s="61">
        <f t="shared" si="65"/>
        <v>0</v>
      </c>
      <c r="CR173" s="61">
        <f t="shared" si="65"/>
        <v>0</v>
      </c>
      <c r="CS173" s="61">
        <f t="shared" si="65"/>
        <v>0</v>
      </c>
      <c r="CT173" s="61">
        <f t="shared" si="65"/>
        <v>0</v>
      </c>
      <c r="CU173" s="61">
        <f t="shared" si="65"/>
        <v>0</v>
      </c>
      <c r="CV173" s="61">
        <f t="shared" si="65"/>
        <v>0</v>
      </c>
      <c r="CW173" s="61">
        <f t="shared" si="65"/>
        <v>0</v>
      </c>
      <c r="CX173" s="61">
        <f t="shared" si="65"/>
        <v>0</v>
      </c>
      <c r="CY173" s="61">
        <f t="shared" si="65"/>
        <v>0</v>
      </c>
      <c r="CZ173" s="391"/>
    </row>
    <row r="174" spans="2:104" x14ac:dyDescent="0.25">
      <c r="B174" s="393"/>
      <c r="C174" s="390"/>
      <c r="D174" s="50"/>
      <c r="E174" s="50"/>
      <c r="F174" s="50"/>
      <c r="G174" s="50"/>
      <c r="H174" s="50"/>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391"/>
    </row>
    <row r="175" spans="2:104" x14ac:dyDescent="0.25">
      <c r="B175" s="411" t="s">
        <v>317</v>
      </c>
      <c r="C175" s="269"/>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c r="BD175" s="412"/>
      <c r="BE175" s="412"/>
      <c r="BF175" s="412"/>
      <c r="BG175" s="412"/>
      <c r="BH175" s="412"/>
      <c r="BI175" s="412"/>
      <c r="BJ175" s="412"/>
      <c r="BK175" s="412"/>
      <c r="BL175" s="412"/>
      <c r="BM175" s="412"/>
      <c r="BN175" s="412"/>
      <c r="BO175" s="412"/>
      <c r="BP175" s="412"/>
      <c r="BQ175" s="412"/>
      <c r="BR175" s="412"/>
      <c r="BS175" s="412"/>
      <c r="BT175" s="412"/>
      <c r="BU175" s="412"/>
      <c r="BV175" s="412"/>
      <c r="BW175" s="412"/>
      <c r="BX175" s="412"/>
      <c r="BY175" s="412"/>
      <c r="BZ175" s="412"/>
      <c r="CA175" s="412"/>
      <c r="CB175" s="412"/>
      <c r="CC175" s="412"/>
      <c r="CD175" s="412"/>
      <c r="CE175" s="412"/>
      <c r="CF175" s="412"/>
      <c r="CG175" s="412"/>
      <c r="CH175" s="412"/>
      <c r="CI175" s="412"/>
      <c r="CJ175" s="412"/>
      <c r="CK175" s="412"/>
      <c r="CL175" s="412"/>
      <c r="CM175" s="412"/>
      <c r="CN175" s="412"/>
      <c r="CO175" s="412"/>
      <c r="CP175" s="412"/>
      <c r="CQ175" s="412"/>
      <c r="CR175" s="412"/>
      <c r="CS175" s="412"/>
      <c r="CT175" s="412"/>
      <c r="CU175" s="412"/>
      <c r="CV175" s="412"/>
      <c r="CW175" s="412"/>
      <c r="CX175" s="412"/>
      <c r="CY175" s="412"/>
      <c r="CZ175" s="413"/>
    </row>
    <row r="176" spans="2:104" x14ac:dyDescent="0.25">
      <c r="B176" s="392"/>
      <c r="C176" s="390"/>
      <c r="D176" s="50"/>
      <c r="E176" s="50"/>
      <c r="F176" s="50"/>
      <c r="G176" s="50"/>
      <c r="H176" s="50"/>
      <c r="I176" s="5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391"/>
    </row>
    <row r="177" spans="2:104" x14ac:dyDescent="0.25">
      <c r="B177" s="393" t="s">
        <v>318</v>
      </c>
      <c r="C177" s="390" t="s">
        <v>404</v>
      </c>
      <c r="D177" s="62">
        <f>'Data Input - BAT'!F34</f>
        <v>0</v>
      </c>
      <c r="E177" s="50"/>
      <c r="F177" s="50"/>
      <c r="G177" s="50"/>
      <c r="H177" s="50"/>
      <c r="I177" s="5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391"/>
    </row>
    <row r="178" spans="2:104" x14ac:dyDescent="0.25">
      <c r="B178" s="406"/>
      <c r="C178" s="390"/>
      <c r="D178" s="414"/>
      <c r="E178" s="414"/>
      <c r="F178" s="414"/>
      <c r="G178" s="414"/>
      <c r="H178" s="414"/>
      <c r="I178" s="414"/>
      <c r="J178" s="414"/>
      <c r="K178" s="414"/>
      <c r="L178" s="414"/>
      <c r="M178" s="414"/>
      <c r="N178" s="414"/>
      <c r="O178" s="414"/>
      <c r="P178" s="414"/>
      <c r="Q178" s="414"/>
      <c r="R178" s="414"/>
      <c r="S178" s="414"/>
      <c r="T178" s="414"/>
      <c r="U178" s="414"/>
      <c r="V178" s="414"/>
      <c r="W178" s="414"/>
      <c r="X178" s="414"/>
      <c r="Y178" s="414"/>
      <c r="Z178" s="414"/>
      <c r="AA178" s="414"/>
      <c r="AB178" s="414"/>
      <c r="AC178" s="414"/>
      <c r="AD178" s="414"/>
      <c r="AE178" s="414"/>
      <c r="AF178" s="414"/>
      <c r="AG178" s="414"/>
      <c r="AH178" s="414"/>
      <c r="AI178" s="414"/>
      <c r="AJ178" s="414"/>
      <c r="AK178" s="414"/>
      <c r="AL178" s="414"/>
      <c r="AM178" s="414"/>
      <c r="AN178" s="414"/>
      <c r="AO178" s="414"/>
      <c r="AP178" s="414"/>
      <c r="AQ178" s="414"/>
      <c r="AR178" s="414"/>
      <c r="AS178" s="414"/>
      <c r="AT178" s="414"/>
      <c r="AU178" s="414"/>
      <c r="AV178" s="414"/>
      <c r="AW178" s="414"/>
      <c r="AX178" s="414"/>
      <c r="AY178" s="414"/>
      <c r="AZ178" s="414"/>
      <c r="BA178" s="414"/>
      <c r="BB178" s="414"/>
      <c r="BC178" s="414"/>
      <c r="BD178" s="414"/>
      <c r="BE178" s="414"/>
      <c r="BF178" s="414"/>
      <c r="BG178" s="414"/>
      <c r="BH178" s="414"/>
      <c r="BI178" s="414"/>
      <c r="BJ178" s="414"/>
      <c r="BK178" s="414"/>
      <c r="BL178" s="414"/>
      <c r="BM178" s="414"/>
      <c r="BN178" s="414"/>
      <c r="BO178" s="414"/>
      <c r="BP178" s="414"/>
      <c r="BQ178" s="414"/>
      <c r="BR178" s="414"/>
      <c r="BS178" s="414"/>
      <c r="BT178" s="414"/>
      <c r="BU178" s="414"/>
      <c r="BV178" s="414"/>
      <c r="BW178" s="414"/>
      <c r="BX178" s="414"/>
      <c r="BY178" s="414"/>
      <c r="BZ178" s="414"/>
      <c r="CA178" s="414"/>
      <c r="CB178" s="414"/>
      <c r="CC178" s="414"/>
      <c r="CD178" s="414"/>
      <c r="CE178" s="414"/>
      <c r="CF178" s="414"/>
      <c r="CG178" s="414"/>
      <c r="CH178" s="414"/>
      <c r="CI178" s="414"/>
      <c r="CJ178" s="414"/>
      <c r="CK178" s="414"/>
      <c r="CL178" s="414"/>
      <c r="CM178" s="414"/>
      <c r="CN178" s="414"/>
      <c r="CO178" s="414"/>
      <c r="CP178" s="414"/>
      <c r="CQ178" s="414"/>
      <c r="CR178" s="414"/>
      <c r="CS178" s="414"/>
      <c r="CT178" s="414"/>
      <c r="CU178" s="414"/>
      <c r="CV178" s="414"/>
      <c r="CW178" s="414"/>
      <c r="CX178" s="414"/>
      <c r="CY178" s="414"/>
      <c r="CZ178" s="391"/>
    </row>
    <row r="179" spans="2:104" x14ac:dyDescent="0.25">
      <c r="B179" s="411" t="s">
        <v>329</v>
      </c>
      <c r="C179" s="269"/>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c r="BD179" s="412"/>
      <c r="BE179" s="412"/>
      <c r="BF179" s="412"/>
      <c r="BG179" s="412"/>
      <c r="BH179" s="412"/>
      <c r="BI179" s="412"/>
      <c r="BJ179" s="412"/>
      <c r="BK179" s="412"/>
      <c r="BL179" s="412"/>
      <c r="BM179" s="412"/>
      <c r="BN179" s="412"/>
      <c r="BO179" s="412"/>
      <c r="BP179" s="412"/>
      <c r="BQ179" s="412"/>
      <c r="BR179" s="412"/>
      <c r="BS179" s="412"/>
      <c r="BT179" s="412"/>
      <c r="BU179" s="412"/>
      <c r="BV179" s="412"/>
      <c r="BW179" s="412"/>
      <c r="BX179" s="412"/>
      <c r="BY179" s="412"/>
      <c r="BZ179" s="412"/>
      <c r="CA179" s="412"/>
      <c r="CB179" s="412"/>
      <c r="CC179" s="412"/>
      <c r="CD179" s="412"/>
      <c r="CE179" s="412"/>
      <c r="CF179" s="412"/>
      <c r="CG179" s="412"/>
      <c r="CH179" s="412"/>
      <c r="CI179" s="412"/>
      <c r="CJ179" s="412"/>
      <c r="CK179" s="412"/>
      <c r="CL179" s="412"/>
      <c r="CM179" s="412"/>
      <c r="CN179" s="412"/>
      <c r="CO179" s="412"/>
      <c r="CP179" s="412"/>
      <c r="CQ179" s="412"/>
      <c r="CR179" s="412"/>
      <c r="CS179" s="412"/>
      <c r="CT179" s="412"/>
      <c r="CU179" s="412"/>
      <c r="CV179" s="412"/>
      <c r="CW179" s="412"/>
      <c r="CX179" s="412"/>
      <c r="CY179" s="412"/>
      <c r="CZ179" s="413"/>
    </row>
    <row r="180" spans="2:104" x14ac:dyDescent="0.25">
      <c r="B180" s="392"/>
      <c r="C180" s="390"/>
      <c r="D180" s="50"/>
      <c r="E180" s="50"/>
      <c r="F180" s="50"/>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391"/>
    </row>
    <row r="181" spans="2:104" x14ac:dyDescent="0.25">
      <c r="B181" s="393" t="s">
        <v>318</v>
      </c>
      <c r="C181" s="390" t="s">
        <v>404</v>
      </c>
      <c r="D181" s="62">
        <f>'Data Input - BAT'!F54</f>
        <v>0</v>
      </c>
      <c r="E181" s="50"/>
      <c r="F181" s="50"/>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391"/>
    </row>
    <row r="182" spans="2:104" x14ac:dyDescent="0.25">
      <c r="B182" s="406"/>
      <c r="C182" s="390"/>
      <c r="D182" s="414"/>
      <c r="E182" s="414"/>
      <c r="F182" s="414"/>
      <c r="G182" s="414"/>
      <c r="H182" s="414"/>
      <c r="I182" s="414"/>
      <c r="J182" s="414"/>
      <c r="K182" s="414"/>
      <c r="L182" s="414"/>
      <c r="M182" s="414"/>
      <c r="N182" s="414"/>
      <c r="O182" s="414"/>
      <c r="P182" s="414"/>
      <c r="Q182" s="414"/>
      <c r="R182" s="414"/>
      <c r="S182" s="414"/>
      <c r="T182" s="414"/>
      <c r="U182" s="414"/>
      <c r="V182" s="414"/>
      <c r="W182" s="414"/>
      <c r="X182" s="414"/>
      <c r="Y182" s="414"/>
      <c r="Z182" s="414"/>
      <c r="AA182" s="414"/>
      <c r="AB182" s="414"/>
      <c r="AC182" s="414"/>
      <c r="AD182" s="414"/>
      <c r="AE182" s="414"/>
      <c r="AF182" s="414"/>
      <c r="AG182" s="414"/>
      <c r="AH182" s="414"/>
      <c r="AI182" s="414"/>
      <c r="AJ182" s="414"/>
      <c r="AK182" s="414"/>
      <c r="AL182" s="414"/>
      <c r="AM182" s="414"/>
      <c r="AN182" s="414"/>
      <c r="AO182" s="414"/>
      <c r="AP182" s="414"/>
      <c r="AQ182" s="414"/>
      <c r="AR182" s="414"/>
      <c r="AS182" s="414"/>
      <c r="AT182" s="414"/>
      <c r="AU182" s="414"/>
      <c r="AV182" s="414"/>
      <c r="AW182" s="414"/>
      <c r="AX182" s="414"/>
      <c r="AY182" s="414"/>
      <c r="AZ182" s="414"/>
      <c r="BA182" s="414"/>
      <c r="BB182" s="414"/>
      <c r="BC182" s="414"/>
      <c r="BD182" s="414"/>
      <c r="BE182" s="414"/>
      <c r="BF182" s="414"/>
      <c r="BG182" s="414"/>
      <c r="BH182" s="414"/>
      <c r="BI182" s="414"/>
      <c r="BJ182" s="414"/>
      <c r="BK182" s="414"/>
      <c r="BL182" s="414"/>
      <c r="BM182" s="414"/>
      <c r="BN182" s="414"/>
      <c r="BO182" s="414"/>
      <c r="BP182" s="414"/>
      <c r="BQ182" s="414"/>
      <c r="BR182" s="414"/>
      <c r="BS182" s="414"/>
      <c r="BT182" s="414"/>
      <c r="BU182" s="414"/>
      <c r="BV182" s="414"/>
      <c r="BW182" s="414"/>
      <c r="BX182" s="414"/>
      <c r="BY182" s="414"/>
      <c r="BZ182" s="414"/>
      <c r="CA182" s="414"/>
      <c r="CB182" s="414"/>
      <c r="CC182" s="414"/>
      <c r="CD182" s="414"/>
      <c r="CE182" s="414"/>
      <c r="CF182" s="414"/>
      <c r="CG182" s="414"/>
      <c r="CH182" s="414"/>
      <c r="CI182" s="414"/>
      <c r="CJ182" s="414"/>
      <c r="CK182" s="414"/>
      <c r="CL182" s="414"/>
      <c r="CM182" s="414"/>
      <c r="CN182" s="414"/>
      <c r="CO182" s="414"/>
      <c r="CP182" s="414"/>
      <c r="CQ182" s="414"/>
      <c r="CR182" s="414"/>
      <c r="CS182" s="414"/>
      <c r="CT182" s="414"/>
      <c r="CU182" s="414"/>
      <c r="CV182" s="414"/>
      <c r="CW182" s="414"/>
      <c r="CX182" s="414"/>
      <c r="CY182" s="414"/>
      <c r="CZ182" s="391"/>
    </row>
    <row r="183" spans="2:104" x14ac:dyDescent="0.25">
      <c r="B183" s="411" t="s">
        <v>319</v>
      </c>
      <c r="C183" s="269"/>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c r="BD183" s="412"/>
      <c r="BE183" s="412"/>
      <c r="BF183" s="412"/>
      <c r="BG183" s="412"/>
      <c r="BH183" s="412"/>
      <c r="BI183" s="412"/>
      <c r="BJ183" s="412"/>
      <c r="BK183" s="412"/>
      <c r="BL183" s="412"/>
      <c r="BM183" s="412"/>
      <c r="BN183" s="412"/>
      <c r="BO183" s="412"/>
      <c r="BP183" s="412"/>
      <c r="BQ183" s="412"/>
      <c r="BR183" s="412"/>
      <c r="BS183" s="412"/>
      <c r="BT183" s="412"/>
      <c r="BU183" s="412"/>
      <c r="BV183" s="412"/>
      <c r="BW183" s="412"/>
      <c r="BX183" s="412"/>
      <c r="BY183" s="412"/>
      <c r="BZ183" s="412"/>
      <c r="CA183" s="412"/>
      <c r="CB183" s="412"/>
      <c r="CC183" s="412"/>
      <c r="CD183" s="412"/>
      <c r="CE183" s="412"/>
      <c r="CF183" s="412"/>
      <c r="CG183" s="412"/>
      <c r="CH183" s="412"/>
      <c r="CI183" s="412"/>
      <c r="CJ183" s="412"/>
      <c r="CK183" s="412"/>
      <c r="CL183" s="412"/>
      <c r="CM183" s="412"/>
      <c r="CN183" s="412"/>
      <c r="CO183" s="412"/>
      <c r="CP183" s="412"/>
      <c r="CQ183" s="412"/>
      <c r="CR183" s="412"/>
      <c r="CS183" s="412"/>
      <c r="CT183" s="412"/>
      <c r="CU183" s="412"/>
      <c r="CV183" s="412"/>
      <c r="CW183" s="412"/>
      <c r="CX183" s="412"/>
      <c r="CY183" s="412"/>
      <c r="CZ183" s="413"/>
    </row>
    <row r="184" spans="2:104" x14ac:dyDescent="0.25">
      <c r="B184" s="392"/>
      <c r="C184" s="390"/>
      <c r="D184" s="50"/>
      <c r="E184" s="50"/>
      <c r="F184" s="50"/>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391"/>
    </row>
    <row r="185" spans="2:104" x14ac:dyDescent="0.25">
      <c r="B185" s="393" t="s">
        <v>311</v>
      </c>
      <c r="C185" s="390" t="s">
        <v>404</v>
      </c>
      <c r="D185" s="62">
        <f>'Data Input - General'!F16</f>
        <v>0</v>
      </c>
      <c r="E185" s="50"/>
      <c r="F185" s="50"/>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c r="CW185" s="50"/>
      <c r="CX185" s="50"/>
      <c r="CY185" s="50"/>
      <c r="CZ185" s="391"/>
    </row>
    <row r="186" spans="2:104" x14ac:dyDescent="0.25">
      <c r="B186" s="393" t="s">
        <v>181</v>
      </c>
      <c r="C186" s="9" t="s">
        <v>1117</v>
      </c>
      <c r="D186" s="61">
        <f>IFERROR(-PMT($D$185,SUM('Data Input - General'!$H$26:$H$28),D20*1000)/1000,0)</f>
        <v>0</v>
      </c>
      <c r="E186" s="401"/>
      <c r="F186" s="401"/>
      <c r="G186" s="401"/>
      <c r="H186" s="401"/>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c r="CW186" s="50"/>
      <c r="CX186" s="50"/>
      <c r="CY186" s="50"/>
      <c r="CZ186" s="391"/>
    </row>
    <row r="187" spans="2:104" x14ac:dyDescent="0.25">
      <c r="B187" s="393" t="s">
        <v>182</v>
      </c>
      <c r="C187" s="9" t="s">
        <v>1117</v>
      </c>
      <c r="D187" s="59">
        <f>IF(SUM($D$12:D$12)=0,0,$D$186)</f>
        <v>0</v>
      </c>
      <c r="E187" s="59">
        <f>IF(SUM($D$12:E$12)=0,0,$D$186)</f>
        <v>0</v>
      </c>
      <c r="F187" s="59">
        <f>IF(SUM($D$12:F$12)=0,0,$D$186)</f>
        <v>0</v>
      </c>
      <c r="G187" s="59">
        <f>IF(SUM($D$12:G$12)=0,0,$D$186)</f>
        <v>0</v>
      </c>
      <c r="H187" s="59">
        <f>IF(SUM($D$12:H$12)=0,0,$D$186)</f>
        <v>0</v>
      </c>
      <c r="I187" s="59">
        <f>IF(SUM($D$12:I$12)=0,0,$D$186)</f>
        <v>0</v>
      </c>
      <c r="J187" s="59">
        <f>IF(SUM($D$12:J$12)=0,0,$D$186)</f>
        <v>0</v>
      </c>
      <c r="K187" s="59">
        <f>IF(SUM($D$12:K$12)=0,0,$D$186)</f>
        <v>0</v>
      </c>
      <c r="L187" s="59">
        <f>IF(SUM($D$12:L$12)=0,0,$D$186)</f>
        <v>0</v>
      </c>
      <c r="M187" s="59">
        <f>IF(SUM($D$12:M$12)=0,0,$D$186)</f>
        <v>0</v>
      </c>
      <c r="N187" s="59">
        <f>IF(SUM($D$12:N$12)=0,0,$D$186)</f>
        <v>0</v>
      </c>
      <c r="O187" s="59">
        <f>IF(SUM($D$12:O$12)=0,0,$D$186)</f>
        <v>0</v>
      </c>
      <c r="P187" s="59">
        <f>IF(SUM($D$12:P$12)=0,0,$D$186)</f>
        <v>0</v>
      </c>
      <c r="Q187" s="59">
        <f>IF(SUM($D$12:Q$12)=0,0,$D$186)</f>
        <v>0</v>
      </c>
      <c r="R187" s="59">
        <f>IF(SUM($D$12:R$12)=0,0,$D$186)</f>
        <v>0</v>
      </c>
      <c r="S187" s="59">
        <f>IF(SUM($D$12:S$12)=0,0,$D$186)</f>
        <v>0</v>
      </c>
      <c r="T187" s="59">
        <f>IF(SUM($D$12:T$12)=0,0,$D$186)</f>
        <v>0</v>
      </c>
      <c r="U187" s="59">
        <f>IF(SUM($D$12:U$12)=0,0,$D$186)</f>
        <v>0</v>
      </c>
      <c r="V187" s="59">
        <f>IF(SUM($D$12:V$12)=0,0,$D$186)</f>
        <v>0</v>
      </c>
      <c r="W187" s="59">
        <f>IF(SUM($D$12:W$12)=0,0,$D$186)</f>
        <v>0</v>
      </c>
      <c r="X187" s="59">
        <f>IF(SUM($D$12:X$12)=0,0,$D$186)</f>
        <v>0</v>
      </c>
      <c r="Y187" s="59">
        <f>IF(SUM($D$12:Y$12)=0,0,$D$186)</f>
        <v>0</v>
      </c>
      <c r="Z187" s="59">
        <f>IF(SUM($D$12:Z$12)=0,0,$D$186)</f>
        <v>0</v>
      </c>
      <c r="AA187" s="59">
        <f>IF(SUM($D$12:AA$12)=0,0,$D$186)</f>
        <v>0</v>
      </c>
      <c r="AB187" s="59">
        <f>IF(SUM($D$12:AB$12)=0,0,$D$186)</f>
        <v>0</v>
      </c>
      <c r="AC187" s="59">
        <f>IF(SUM($D$12:AC$12)=0,0,$D$186)</f>
        <v>0</v>
      </c>
      <c r="AD187" s="59">
        <f>IF(SUM($D$12:AD$12)=0,0,$D$186)</f>
        <v>0</v>
      </c>
      <c r="AE187" s="59">
        <f>IF(SUM($D$12:AE$12)=0,0,$D$186)</f>
        <v>0</v>
      </c>
      <c r="AF187" s="59">
        <f>IF(SUM($D$12:AF$12)=0,0,$D$186)</f>
        <v>0</v>
      </c>
      <c r="AG187" s="59">
        <f>IF(SUM($D$12:AG$12)=0,0,$D$186)</f>
        <v>0</v>
      </c>
      <c r="AH187" s="59">
        <f>IF(SUM($D$12:AH$12)=0,0,$D$186)</f>
        <v>0</v>
      </c>
      <c r="AI187" s="59">
        <f>IF(SUM($D$12:AI$12)=0,0,$D$186)</f>
        <v>0</v>
      </c>
      <c r="AJ187" s="59">
        <f>IF(SUM($D$12:AJ$12)=0,0,$D$186)</f>
        <v>0</v>
      </c>
      <c r="AK187" s="59">
        <f>IF(SUM($D$12:AK$12)=0,0,$D$186)</f>
        <v>0</v>
      </c>
      <c r="AL187" s="59">
        <f>IF(SUM($D$12:AL$12)=0,0,$D$186)</f>
        <v>0</v>
      </c>
      <c r="AM187" s="59">
        <f>IF(SUM($D$12:AM$12)=0,0,$D$186)</f>
        <v>0</v>
      </c>
      <c r="AN187" s="59">
        <f>IF(SUM($D$12:AN$12)=0,0,$D$186)</f>
        <v>0</v>
      </c>
      <c r="AO187" s="59">
        <f>IF(SUM($D$12:AO$12)=0,0,$D$186)</f>
        <v>0</v>
      </c>
      <c r="AP187" s="59">
        <f>IF(SUM($D$12:AP$12)=0,0,$D$186)</f>
        <v>0</v>
      </c>
      <c r="AQ187" s="59">
        <f>IF(SUM($D$12:AQ$12)=0,0,$D$186)</f>
        <v>0</v>
      </c>
      <c r="AR187" s="59">
        <f>IF(SUM($D$12:AR$12)=0,0,$D$186)</f>
        <v>0</v>
      </c>
      <c r="AS187" s="59">
        <f>IF(SUM($D$12:AS$12)=0,0,$D$186)</f>
        <v>0</v>
      </c>
      <c r="AT187" s="59">
        <f>IF(SUM($D$12:AT$12)=0,0,$D$186)</f>
        <v>0</v>
      </c>
      <c r="AU187" s="59">
        <f>IF(SUM($D$12:AU$12)=0,0,$D$186)</f>
        <v>0</v>
      </c>
      <c r="AV187" s="59">
        <f>IF(SUM($D$12:AV$12)=0,0,$D$186)</f>
        <v>0</v>
      </c>
      <c r="AW187" s="59">
        <f>IF(SUM($D$12:AW$12)=0,0,$D$186)</f>
        <v>0</v>
      </c>
      <c r="AX187" s="59">
        <f>IF(SUM($D$12:AX$12)=0,0,$D$186)</f>
        <v>0</v>
      </c>
      <c r="AY187" s="59">
        <f>IF(SUM($D$12:AY$12)=0,0,$D$186)</f>
        <v>0</v>
      </c>
      <c r="AZ187" s="59">
        <f>IF(SUM($D$12:AZ$12)=0,0,$D$186)</f>
        <v>0</v>
      </c>
      <c r="BA187" s="59">
        <f>IF(SUM($D$12:BA$12)=0,0,$D$186)</f>
        <v>0</v>
      </c>
      <c r="BB187" s="59">
        <f>IF(SUM($D$12:BB$12)=0,0,$D$186)</f>
        <v>0</v>
      </c>
      <c r="BC187" s="59">
        <f>IF(SUM($D$12:BC$12)=0,0,$D$186)</f>
        <v>0</v>
      </c>
      <c r="BD187" s="59">
        <f>IF(SUM($D$12:BD$12)=0,0,$D$186)</f>
        <v>0</v>
      </c>
      <c r="BE187" s="59">
        <f>IF(SUM($D$12:BE$12)=0,0,$D$186)</f>
        <v>0</v>
      </c>
      <c r="BF187" s="59">
        <f>IF(SUM($D$12:BF$12)=0,0,$D$186)</f>
        <v>0</v>
      </c>
      <c r="BG187" s="59">
        <f>IF(SUM($D$12:BG$12)=0,0,$D$186)</f>
        <v>0</v>
      </c>
      <c r="BH187" s="59">
        <f>IF(SUM($D$12:BH$12)=0,0,$D$186)</f>
        <v>0</v>
      </c>
      <c r="BI187" s="59">
        <f>IF(SUM($D$12:BI$12)=0,0,$D$186)</f>
        <v>0</v>
      </c>
      <c r="BJ187" s="59">
        <f>IF(SUM($D$12:BJ$12)=0,0,$D$186)</f>
        <v>0</v>
      </c>
      <c r="BK187" s="59">
        <f>IF(SUM($D$12:BK$12)=0,0,$D$186)</f>
        <v>0</v>
      </c>
      <c r="BL187" s="59">
        <f>IF(SUM($D$12:BL$12)=0,0,$D$186)</f>
        <v>0</v>
      </c>
      <c r="BM187" s="59">
        <f>IF(SUM($D$12:BM$12)=0,0,$D$186)</f>
        <v>0</v>
      </c>
      <c r="BN187" s="59">
        <f>IF(SUM($D$12:BN$12)=0,0,$D$186)</f>
        <v>0</v>
      </c>
      <c r="BO187" s="59">
        <f>IF(SUM($D$12:BO$12)=0,0,$D$186)</f>
        <v>0</v>
      </c>
      <c r="BP187" s="59">
        <f>IF(SUM($D$12:BP$12)=0,0,$D$186)</f>
        <v>0</v>
      </c>
      <c r="BQ187" s="59">
        <f>IF(SUM($D$12:BQ$12)=0,0,$D$186)</f>
        <v>0</v>
      </c>
      <c r="BR187" s="59">
        <f>IF(SUM($D$12:BR$12)=0,0,$D$186)</f>
        <v>0</v>
      </c>
      <c r="BS187" s="59">
        <f>IF(SUM($D$12:BS$12)=0,0,$D$186)</f>
        <v>0</v>
      </c>
      <c r="BT187" s="59">
        <f>IF(SUM($D$12:BT$12)=0,0,$D$186)</f>
        <v>0</v>
      </c>
      <c r="BU187" s="59">
        <f>IF(SUM($D$12:BU$12)=0,0,$D$186)</f>
        <v>0</v>
      </c>
      <c r="BV187" s="59">
        <f>IF(SUM($D$12:BV$12)=0,0,$D$186)</f>
        <v>0</v>
      </c>
      <c r="BW187" s="59">
        <f>IF(SUM($D$12:BW$12)=0,0,$D$186)</f>
        <v>0</v>
      </c>
      <c r="BX187" s="59">
        <f>IF(SUM($D$12:BX$12)=0,0,$D$186)</f>
        <v>0</v>
      </c>
      <c r="BY187" s="59">
        <f>IF(SUM($D$12:BY$12)=0,0,$D$186)</f>
        <v>0</v>
      </c>
      <c r="BZ187" s="59">
        <f>IF(SUM($D$12:BZ$12)=0,0,$D$186)</f>
        <v>0</v>
      </c>
      <c r="CA187" s="59">
        <f>IF(SUM($D$12:CA$12)=0,0,$D$186)</f>
        <v>0</v>
      </c>
      <c r="CB187" s="59">
        <f>IF(SUM($D$12:CB$12)=0,0,$D$186)</f>
        <v>0</v>
      </c>
      <c r="CC187" s="59">
        <f>IF(SUM($D$12:CC$12)=0,0,$D$186)</f>
        <v>0</v>
      </c>
      <c r="CD187" s="59">
        <f>IF(SUM($D$12:CD$12)=0,0,$D$186)</f>
        <v>0</v>
      </c>
      <c r="CE187" s="59">
        <f>IF(SUM($D$12:CE$12)=0,0,$D$186)</f>
        <v>0</v>
      </c>
      <c r="CF187" s="59">
        <f>IF(SUM($D$12:CF$12)=0,0,$D$186)</f>
        <v>0</v>
      </c>
      <c r="CG187" s="59">
        <f>IF(SUM($D$12:CG$12)=0,0,$D$186)</f>
        <v>0</v>
      </c>
      <c r="CH187" s="59">
        <f>IF(SUM($D$12:CH$12)=0,0,$D$186)</f>
        <v>0</v>
      </c>
      <c r="CI187" s="59">
        <f>IF(SUM($D$12:CI$12)=0,0,$D$186)</f>
        <v>0</v>
      </c>
      <c r="CJ187" s="59">
        <f>IF(SUM($D$12:CJ$12)=0,0,$D$186)</f>
        <v>0</v>
      </c>
      <c r="CK187" s="59">
        <f>IF(SUM($D$12:CK$12)=0,0,$D$186)</f>
        <v>0</v>
      </c>
      <c r="CL187" s="59">
        <f>IF(SUM($D$12:CL$12)=0,0,$D$186)</f>
        <v>0</v>
      </c>
      <c r="CM187" s="59">
        <f>IF(SUM($D$12:CM$12)=0,0,$D$186)</f>
        <v>0</v>
      </c>
      <c r="CN187" s="59">
        <f>IF(SUM($D$12:CN$12)=0,0,$D$186)</f>
        <v>0</v>
      </c>
      <c r="CO187" s="59">
        <f>IF(SUM($D$12:CO$12)=0,0,$D$186)</f>
        <v>0</v>
      </c>
      <c r="CP187" s="59">
        <f>IF(SUM($D$12:CP$12)=0,0,$D$186)</f>
        <v>0</v>
      </c>
      <c r="CQ187" s="59">
        <f>IF(SUM($D$12:CQ$12)=0,0,$D$186)</f>
        <v>0</v>
      </c>
      <c r="CR187" s="59">
        <f>IF(SUM($D$12:CR$12)=0,0,$D$186)</f>
        <v>0</v>
      </c>
      <c r="CS187" s="59">
        <f>IF(SUM($D$12:CS$12)=0,0,$D$186)</f>
        <v>0</v>
      </c>
      <c r="CT187" s="59">
        <f>IF(SUM($D$12:CT$12)=0,0,$D$186)</f>
        <v>0</v>
      </c>
      <c r="CU187" s="59">
        <f>IF(SUM($D$12:CU$12)=0,0,$D$186)</f>
        <v>0</v>
      </c>
      <c r="CV187" s="59">
        <f>IF(SUM($D$12:CV$12)=0,0,$D$186)</f>
        <v>0</v>
      </c>
      <c r="CW187" s="59">
        <f>IF(SUM($D$12:CW$12)=0,0,$D$186)</f>
        <v>0</v>
      </c>
      <c r="CX187" s="59">
        <f>IF(SUM($D$12:CX$12)=0,0,$D$186)</f>
        <v>0</v>
      </c>
      <c r="CY187" s="59">
        <f>IF(SUM($D$12:CY$12)=0,0,$D$186)</f>
        <v>0</v>
      </c>
      <c r="CZ187" s="391"/>
    </row>
    <row r="188" spans="2:104" x14ac:dyDescent="0.25">
      <c r="B188" s="393" t="s">
        <v>186</v>
      </c>
      <c r="C188" s="9" t="s">
        <v>1117</v>
      </c>
      <c r="D188" s="61">
        <f t="shared" ref="D188:BO188" si="66">D187*D$7</f>
        <v>0</v>
      </c>
      <c r="E188" s="61">
        <f t="shared" si="66"/>
        <v>0</v>
      </c>
      <c r="F188" s="61">
        <f t="shared" si="66"/>
        <v>0</v>
      </c>
      <c r="G188" s="61">
        <f t="shared" si="66"/>
        <v>0</v>
      </c>
      <c r="H188" s="61">
        <f t="shared" si="66"/>
        <v>0</v>
      </c>
      <c r="I188" s="61">
        <f t="shared" si="66"/>
        <v>0</v>
      </c>
      <c r="J188" s="61">
        <f t="shared" si="66"/>
        <v>0</v>
      </c>
      <c r="K188" s="61">
        <f t="shared" si="66"/>
        <v>0</v>
      </c>
      <c r="L188" s="61">
        <f t="shared" si="66"/>
        <v>0</v>
      </c>
      <c r="M188" s="61">
        <f t="shared" si="66"/>
        <v>0</v>
      </c>
      <c r="N188" s="61">
        <f t="shared" si="66"/>
        <v>0</v>
      </c>
      <c r="O188" s="61">
        <f t="shared" si="66"/>
        <v>0</v>
      </c>
      <c r="P188" s="61">
        <f t="shared" si="66"/>
        <v>0</v>
      </c>
      <c r="Q188" s="61">
        <f t="shared" si="66"/>
        <v>0</v>
      </c>
      <c r="R188" s="61">
        <f t="shared" si="66"/>
        <v>0</v>
      </c>
      <c r="S188" s="61">
        <f t="shared" si="66"/>
        <v>0</v>
      </c>
      <c r="T188" s="61">
        <f t="shared" si="66"/>
        <v>0</v>
      </c>
      <c r="U188" s="61">
        <f t="shared" si="66"/>
        <v>0</v>
      </c>
      <c r="V188" s="61">
        <f t="shared" si="66"/>
        <v>0</v>
      </c>
      <c r="W188" s="61">
        <f t="shared" si="66"/>
        <v>0</v>
      </c>
      <c r="X188" s="61">
        <f t="shared" si="66"/>
        <v>0</v>
      </c>
      <c r="Y188" s="61">
        <f t="shared" si="66"/>
        <v>0</v>
      </c>
      <c r="Z188" s="61">
        <f t="shared" si="66"/>
        <v>0</v>
      </c>
      <c r="AA188" s="61">
        <f t="shared" si="66"/>
        <v>0</v>
      </c>
      <c r="AB188" s="61">
        <f t="shared" si="66"/>
        <v>0</v>
      </c>
      <c r="AC188" s="61">
        <f t="shared" si="66"/>
        <v>0</v>
      </c>
      <c r="AD188" s="61">
        <f t="shared" si="66"/>
        <v>0</v>
      </c>
      <c r="AE188" s="61">
        <f t="shared" si="66"/>
        <v>0</v>
      </c>
      <c r="AF188" s="61">
        <f t="shared" si="66"/>
        <v>0</v>
      </c>
      <c r="AG188" s="61">
        <f t="shared" si="66"/>
        <v>0</v>
      </c>
      <c r="AH188" s="61">
        <f t="shared" si="66"/>
        <v>0</v>
      </c>
      <c r="AI188" s="61">
        <f t="shared" si="66"/>
        <v>0</v>
      </c>
      <c r="AJ188" s="61">
        <f t="shared" si="66"/>
        <v>0</v>
      </c>
      <c r="AK188" s="61">
        <f t="shared" si="66"/>
        <v>0</v>
      </c>
      <c r="AL188" s="61">
        <f t="shared" si="66"/>
        <v>0</v>
      </c>
      <c r="AM188" s="61">
        <f t="shared" si="66"/>
        <v>0</v>
      </c>
      <c r="AN188" s="61">
        <f t="shared" si="66"/>
        <v>0</v>
      </c>
      <c r="AO188" s="61">
        <f t="shared" si="66"/>
        <v>0</v>
      </c>
      <c r="AP188" s="61">
        <f t="shared" si="66"/>
        <v>0</v>
      </c>
      <c r="AQ188" s="61">
        <f t="shared" si="66"/>
        <v>0</v>
      </c>
      <c r="AR188" s="61">
        <f t="shared" si="66"/>
        <v>0</v>
      </c>
      <c r="AS188" s="61">
        <f t="shared" si="66"/>
        <v>0</v>
      </c>
      <c r="AT188" s="61">
        <f t="shared" si="66"/>
        <v>0</v>
      </c>
      <c r="AU188" s="61">
        <f t="shared" si="66"/>
        <v>0</v>
      </c>
      <c r="AV188" s="61">
        <f t="shared" si="66"/>
        <v>0</v>
      </c>
      <c r="AW188" s="61">
        <f t="shared" si="66"/>
        <v>0</v>
      </c>
      <c r="AX188" s="61">
        <f t="shared" si="66"/>
        <v>0</v>
      </c>
      <c r="AY188" s="61">
        <f t="shared" si="66"/>
        <v>0</v>
      </c>
      <c r="AZ188" s="61">
        <f t="shared" si="66"/>
        <v>0</v>
      </c>
      <c r="BA188" s="61">
        <f t="shared" si="66"/>
        <v>0</v>
      </c>
      <c r="BB188" s="61">
        <f t="shared" si="66"/>
        <v>0</v>
      </c>
      <c r="BC188" s="61">
        <f t="shared" si="66"/>
        <v>0</v>
      </c>
      <c r="BD188" s="61">
        <f t="shared" si="66"/>
        <v>0</v>
      </c>
      <c r="BE188" s="61">
        <f t="shared" si="66"/>
        <v>0</v>
      </c>
      <c r="BF188" s="61">
        <f t="shared" si="66"/>
        <v>0</v>
      </c>
      <c r="BG188" s="61">
        <f t="shared" si="66"/>
        <v>0</v>
      </c>
      <c r="BH188" s="61">
        <f t="shared" si="66"/>
        <v>0</v>
      </c>
      <c r="BI188" s="61">
        <f t="shared" si="66"/>
        <v>0</v>
      </c>
      <c r="BJ188" s="61">
        <f t="shared" si="66"/>
        <v>0</v>
      </c>
      <c r="BK188" s="61">
        <f t="shared" si="66"/>
        <v>0</v>
      </c>
      <c r="BL188" s="61">
        <f t="shared" si="66"/>
        <v>0</v>
      </c>
      <c r="BM188" s="61">
        <f t="shared" si="66"/>
        <v>0</v>
      </c>
      <c r="BN188" s="61">
        <f t="shared" si="66"/>
        <v>0</v>
      </c>
      <c r="BO188" s="61">
        <f t="shared" si="66"/>
        <v>0</v>
      </c>
      <c r="BP188" s="61">
        <f t="shared" ref="BP188:CY188" si="67">BP187*BP$7</f>
        <v>0</v>
      </c>
      <c r="BQ188" s="61">
        <f t="shared" si="67"/>
        <v>0</v>
      </c>
      <c r="BR188" s="61">
        <f t="shared" si="67"/>
        <v>0</v>
      </c>
      <c r="BS188" s="61">
        <f t="shared" si="67"/>
        <v>0</v>
      </c>
      <c r="BT188" s="61">
        <f t="shared" si="67"/>
        <v>0</v>
      </c>
      <c r="BU188" s="61">
        <f t="shared" si="67"/>
        <v>0</v>
      </c>
      <c r="BV188" s="61">
        <f t="shared" si="67"/>
        <v>0</v>
      </c>
      <c r="BW188" s="61">
        <f t="shared" si="67"/>
        <v>0</v>
      </c>
      <c r="BX188" s="61">
        <f t="shared" si="67"/>
        <v>0</v>
      </c>
      <c r="BY188" s="61">
        <f t="shared" si="67"/>
        <v>0</v>
      </c>
      <c r="BZ188" s="61">
        <f t="shared" si="67"/>
        <v>0</v>
      </c>
      <c r="CA188" s="61">
        <f t="shared" si="67"/>
        <v>0</v>
      </c>
      <c r="CB188" s="61">
        <f t="shared" si="67"/>
        <v>0</v>
      </c>
      <c r="CC188" s="61">
        <f t="shared" si="67"/>
        <v>0</v>
      </c>
      <c r="CD188" s="61">
        <f t="shared" si="67"/>
        <v>0</v>
      </c>
      <c r="CE188" s="61">
        <f t="shared" si="67"/>
        <v>0</v>
      </c>
      <c r="CF188" s="61">
        <f t="shared" si="67"/>
        <v>0</v>
      </c>
      <c r="CG188" s="61">
        <f t="shared" si="67"/>
        <v>0</v>
      </c>
      <c r="CH188" s="61">
        <f t="shared" si="67"/>
        <v>0</v>
      </c>
      <c r="CI188" s="61">
        <f t="shared" si="67"/>
        <v>0</v>
      </c>
      <c r="CJ188" s="61">
        <f t="shared" si="67"/>
        <v>0</v>
      </c>
      <c r="CK188" s="61">
        <f t="shared" si="67"/>
        <v>0</v>
      </c>
      <c r="CL188" s="61">
        <f t="shared" si="67"/>
        <v>0</v>
      </c>
      <c r="CM188" s="61">
        <f t="shared" si="67"/>
        <v>0</v>
      </c>
      <c r="CN188" s="61">
        <f t="shared" si="67"/>
        <v>0</v>
      </c>
      <c r="CO188" s="61">
        <f t="shared" si="67"/>
        <v>0</v>
      </c>
      <c r="CP188" s="61">
        <f t="shared" si="67"/>
        <v>0</v>
      </c>
      <c r="CQ188" s="61">
        <f t="shared" si="67"/>
        <v>0</v>
      </c>
      <c r="CR188" s="61">
        <f t="shared" si="67"/>
        <v>0</v>
      </c>
      <c r="CS188" s="61">
        <f t="shared" si="67"/>
        <v>0</v>
      </c>
      <c r="CT188" s="61">
        <f t="shared" si="67"/>
        <v>0</v>
      </c>
      <c r="CU188" s="61">
        <f t="shared" si="67"/>
        <v>0</v>
      </c>
      <c r="CV188" s="61">
        <f t="shared" si="67"/>
        <v>0</v>
      </c>
      <c r="CW188" s="61">
        <f t="shared" si="67"/>
        <v>0</v>
      </c>
      <c r="CX188" s="61">
        <f t="shared" si="67"/>
        <v>0</v>
      </c>
      <c r="CY188" s="61">
        <f t="shared" si="67"/>
        <v>0</v>
      </c>
      <c r="CZ188" s="391"/>
    </row>
    <row r="189" spans="2:104" x14ac:dyDescent="0.25">
      <c r="B189" s="406"/>
      <c r="C189" s="390"/>
      <c r="D189" s="414"/>
      <c r="E189" s="414"/>
      <c r="F189" s="414"/>
      <c r="G189" s="414"/>
      <c r="H189" s="414"/>
      <c r="I189" s="414"/>
      <c r="J189" s="414"/>
      <c r="K189" s="414"/>
      <c r="L189" s="414"/>
      <c r="M189" s="414"/>
      <c r="N189" s="414"/>
      <c r="O189" s="414"/>
      <c r="P189" s="414"/>
      <c r="Q189" s="414"/>
      <c r="R189" s="414"/>
      <c r="S189" s="414"/>
      <c r="T189" s="414"/>
      <c r="U189" s="414"/>
      <c r="V189" s="414"/>
      <c r="W189" s="414"/>
      <c r="X189" s="414"/>
      <c r="Y189" s="414"/>
      <c r="Z189" s="414"/>
      <c r="AA189" s="414"/>
      <c r="AB189" s="414"/>
      <c r="AC189" s="414"/>
      <c r="AD189" s="414"/>
      <c r="AE189" s="414"/>
      <c r="AF189" s="414"/>
      <c r="AG189" s="414"/>
      <c r="AH189" s="414"/>
      <c r="AI189" s="414"/>
      <c r="AJ189" s="414"/>
      <c r="AK189" s="414"/>
      <c r="AL189" s="414"/>
      <c r="AM189" s="414"/>
      <c r="AN189" s="414"/>
      <c r="AO189" s="414"/>
      <c r="AP189" s="414"/>
      <c r="AQ189" s="414"/>
      <c r="AR189" s="414"/>
      <c r="AS189" s="414"/>
      <c r="AT189" s="414"/>
      <c r="AU189" s="414"/>
      <c r="AV189" s="414"/>
      <c r="AW189" s="414"/>
      <c r="AX189" s="414"/>
      <c r="AY189" s="414"/>
      <c r="AZ189" s="414"/>
      <c r="BA189" s="414"/>
      <c r="BB189" s="414"/>
      <c r="BC189" s="414"/>
      <c r="BD189" s="414"/>
      <c r="BE189" s="414"/>
      <c r="BF189" s="414"/>
      <c r="BG189" s="414"/>
      <c r="BH189" s="414"/>
      <c r="BI189" s="414"/>
      <c r="BJ189" s="414"/>
      <c r="BK189" s="414"/>
      <c r="BL189" s="414"/>
      <c r="BM189" s="414"/>
      <c r="BN189" s="414"/>
      <c r="BO189" s="414"/>
      <c r="BP189" s="414"/>
      <c r="BQ189" s="414"/>
      <c r="BR189" s="414"/>
      <c r="BS189" s="414"/>
      <c r="BT189" s="414"/>
      <c r="BU189" s="414"/>
      <c r="BV189" s="414"/>
      <c r="BW189" s="414"/>
      <c r="BX189" s="414"/>
      <c r="BY189" s="414"/>
      <c r="BZ189" s="414"/>
      <c r="CA189" s="414"/>
      <c r="CB189" s="414"/>
      <c r="CC189" s="414"/>
      <c r="CD189" s="414"/>
      <c r="CE189" s="414"/>
      <c r="CF189" s="414"/>
      <c r="CG189" s="414"/>
      <c r="CH189" s="414"/>
      <c r="CI189" s="414"/>
      <c r="CJ189" s="414"/>
      <c r="CK189" s="414"/>
      <c r="CL189" s="414"/>
      <c r="CM189" s="414"/>
      <c r="CN189" s="414"/>
      <c r="CO189" s="414"/>
      <c r="CP189" s="414"/>
      <c r="CQ189" s="414"/>
      <c r="CR189" s="414"/>
      <c r="CS189" s="414"/>
      <c r="CT189" s="414"/>
      <c r="CU189" s="414"/>
      <c r="CV189" s="414"/>
      <c r="CW189" s="414"/>
      <c r="CX189" s="414"/>
      <c r="CY189" s="414"/>
      <c r="CZ189" s="391"/>
    </row>
    <row r="190" spans="2:104" x14ac:dyDescent="0.25">
      <c r="B190" s="415" t="s">
        <v>429</v>
      </c>
      <c r="C190" s="390"/>
      <c r="D190" s="50"/>
      <c r="E190" s="50"/>
      <c r="F190" s="50"/>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c r="CC190" s="50"/>
      <c r="CD190" s="50"/>
      <c r="CE190" s="50"/>
      <c r="CF190" s="50"/>
      <c r="CG190" s="50"/>
      <c r="CH190" s="50"/>
      <c r="CI190" s="50"/>
      <c r="CJ190" s="50"/>
      <c r="CK190" s="50"/>
      <c r="CL190" s="50"/>
      <c r="CM190" s="50"/>
      <c r="CN190" s="50"/>
      <c r="CO190" s="50"/>
      <c r="CP190" s="50"/>
      <c r="CQ190" s="50"/>
      <c r="CR190" s="50"/>
      <c r="CS190" s="50"/>
      <c r="CT190" s="50"/>
      <c r="CU190" s="50"/>
      <c r="CV190" s="50"/>
      <c r="CW190" s="50"/>
      <c r="CX190" s="50"/>
      <c r="CY190" s="50"/>
      <c r="CZ190" s="391"/>
    </row>
    <row r="191" spans="2:104" x14ac:dyDescent="0.25">
      <c r="B191" s="403" t="s">
        <v>430</v>
      </c>
      <c r="C191" s="9" t="s">
        <v>1117</v>
      </c>
      <c r="D191" s="58">
        <f>'Data Input - BAT'!H41</f>
        <v>0</v>
      </c>
      <c r="E191" s="58">
        <f>'Data Input - BAT'!I41</f>
        <v>0</v>
      </c>
      <c r="F191" s="58">
        <f>'Data Input - BAT'!J41</f>
        <v>0</v>
      </c>
      <c r="G191" s="58">
        <f>'Data Input - BAT'!K41</f>
        <v>0</v>
      </c>
      <c r="H191" s="58">
        <f>'Data Input - BAT'!L41</f>
        <v>0</v>
      </c>
      <c r="I191" s="58">
        <f>'Data Input - BAT'!M41</f>
        <v>0</v>
      </c>
      <c r="J191" s="58">
        <f>'Data Input - BAT'!N41</f>
        <v>0</v>
      </c>
      <c r="K191" s="58">
        <f>'Data Input - BAT'!O41</f>
        <v>0</v>
      </c>
      <c r="L191" s="58">
        <f>'Data Input - BAT'!P41</f>
        <v>0</v>
      </c>
      <c r="M191" s="58">
        <f>'Data Input - BAT'!Q41</f>
        <v>0</v>
      </c>
      <c r="N191" s="58">
        <f>'Data Input - BAT'!R41</f>
        <v>0</v>
      </c>
      <c r="O191" s="58">
        <f>'Data Input - BAT'!S41</f>
        <v>0</v>
      </c>
      <c r="P191" s="58">
        <f>'Data Input - BAT'!T41</f>
        <v>0</v>
      </c>
      <c r="Q191" s="58">
        <f>'Data Input - BAT'!U41</f>
        <v>0</v>
      </c>
      <c r="R191" s="58">
        <f>'Data Input - BAT'!V41</f>
        <v>0</v>
      </c>
      <c r="S191" s="58">
        <f>'Data Input - BAT'!W41</f>
        <v>0</v>
      </c>
      <c r="T191" s="58">
        <f>'Data Input - BAT'!X41</f>
        <v>0</v>
      </c>
      <c r="U191" s="58">
        <f>'Data Input - BAT'!Y41</f>
        <v>0</v>
      </c>
      <c r="V191" s="58">
        <f>'Data Input - BAT'!Z41</f>
        <v>0</v>
      </c>
      <c r="W191" s="58">
        <f>'Data Input - BAT'!AA41</f>
        <v>0</v>
      </c>
      <c r="X191" s="58">
        <f>'Data Input - BAT'!AB41</f>
        <v>0</v>
      </c>
      <c r="Y191" s="58">
        <f>'Data Input - BAT'!AC41</f>
        <v>0</v>
      </c>
      <c r="Z191" s="58">
        <f>'Data Input - BAT'!AD41</f>
        <v>0</v>
      </c>
      <c r="AA191" s="58">
        <f>'Data Input - BAT'!AE41</f>
        <v>0</v>
      </c>
      <c r="AB191" s="58">
        <f>'Data Input - BAT'!AF41</f>
        <v>0</v>
      </c>
      <c r="AC191" s="58">
        <f>'Data Input - BAT'!AG41</f>
        <v>0</v>
      </c>
      <c r="AD191" s="58">
        <f>'Data Input - BAT'!AH41</f>
        <v>0</v>
      </c>
      <c r="AE191" s="58">
        <f>'Data Input - BAT'!AI41</f>
        <v>0</v>
      </c>
      <c r="AF191" s="58">
        <f>'Data Input - BAT'!AJ41</f>
        <v>0</v>
      </c>
      <c r="AG191" s="58">
        <f>'Data Input - BAT'!AK41</f>
        <v>0</v>
      </c>
      <c r="AH191" s="58">
        <f>'Data Input - BAT'!AL41</f>
        <v>0</v>
      </c>
      <c r="AI191" s="58">
        <f>'Data Input - BAT'!AM41</f>
        <v>0</v>
      </c>
      <c r="AJ191" s="58">
        <f>'Data Input - BAT'!AN41</f>
        <v>0</v>
      </c>
      <c r="AK191" s="58">
        <f>'Data Input - BAT'!AO41</f>
        <v>0</v>
      </c>
      <c r="AL191" s="58">
        <f>'Data Input - BAT'!AP41</f>
        <v>0</v>
      </c>
      <c r="AM191" s="58">
        <f>'Data Input - BAT'!AQ41</f>
        <v>0</v>
      </c>
      <c r="AN191" s="58">
        <f>'Data Input - BAT'!AR41</f>
        <v>0</v>
      </c>
      <c r="AO191" s="58">
        <f>'Data Input - BAT'!AS41</f>
        <v>0</v>
      </c>
      <c r="AP191" s="58">
        <f>'Data Input - BAT'!AT41</f>
        <v>0</v>
      </c>
      <c r="AQ191" s="58">
        <f>'Data Input - BAT'!AU41</f>
        <v>0</v>
      </c>
      <c r="AR191" s="58">
        <f>'Data Input - BAT'!AV41</f>
        <v>0</v>
      </c>
      <c r="AS191" s="58">
        <f>'Data Input - BAT'!AW41</f>
        <v>0</v>
      </c>
      <c r="AT191" s="58">
        <f>'Data Input - BAT'!AX41</f>
        <v>0</v>
      </c>
      <c r="AU191" s="58">
        <f>'Data Input - BAT'!AY41</f>
        <v>0</v>
      </c>
      <c r="AV191" s="58">
        <f>'Data Input - BAT'!AZ41</f>
        <v>0</v>
      </c>
      <c r="AW191" s="58">
        <f>'Data Input - BAT'!BA41</f>
        <v>0</v>
      </c>
      <c r="AX191" s="58">
        <f>'Data Input - BAT'!BB41</f>
        <v>0</v>
      </c>
      <c r="AY191" s="58">
        <f>'Data Input - BAT'!BC41</f>
        <v>0</v>
      </c>
      <c r="AZ191" s="58">
        <f>'Data Input - BAT'!BD41</f>
        <v>0</v>
      </c>
      <c r="BA191" s="58">
        <f>'Data Input - BAT'!BE41</f>
        <v>0</v>
      </c>
      <c r="BB191" s="58">
        <f>'Data Input - BAT'!BF41</f>
        <v>0</v>
      </c>
      <c r="BC191" s="58">
        <f>'Data Input - BAT'!BG41</f>
        <v>0</v>
      </c>
      <c r="BD191" s="58">
        <f>'Data Input - BAT'!BH41</f>
        <v>0</v>
      </c>
      <c r="BE191" s="58">
        <f>'Data Input - BAT'!BI41</f>
        <v>0</v>
      </c>
      <c r="BF191" s="58">
        <f>'Data Input - BAT'!BJ41</f>
        <v>0</v>
      </c>
      <c r="BG191" s="58">
        <f>'Data Input - BAT'!BK41</f>
        <v>0</v>
      </c>
      <c r="BH191" s="58">
        <f>'Data Input - BAT'!BL41</f>
        <v>0</v>
      </c>
      <c r="BI191" s="58">
        <f>'Data Input - BAT'!BM41</f>
        <v>0</v>
      </c>
      <c r="BJ191" s="58">
        <f>'Data Input - BAT'!BN41</f>
        <v>0</v>
      </c>
      <c r="BK191" s="58">
        <f>'Data Input - BAT'!BO41</f>
        <v>0</v>
      </c>
      <c r="BL191" s="58">
        <f>'Data Input - BAT'!BP41</f>
        <v>0</v>
      </c>
      <c r="BM191" s="58">
        <f>'Data Input - BAT'!BQ41</f>
        <v>0</v>
      </c>
      <c r="BN191" s="58">
        <f>'Data Input - BAT'!BR41</f>
        <v>0</v>
      </c>
      <c r="BO191" s="58">
        <f>'Data Input - BAT'!BS41</f>
        <v>0</v>
      </c>
      <c r="BP191" s="58">
        <f>'Data Input - BAT'!BT41</f>
        <v>0</v>
      </c>
      <c r="BQ191" s="58">
        <f>'Data Input - BAT'!BU41</f>
        <v>0</v>
      </c>
      <c r="BR191" s="58">
        <f>'Data Input - BAT'!BV41</f>
        <v>0</v>
      </c>
      <c r="BS191" s="58">
        <f>'Data Input - BAT'!BW41</f>
        <v>0</v>
      </c>
      <c r="BT191" s="58">
        <f>'Data Input - BAT'!BX41</f>
        <v>0</v>
      </c>
      <c r="BU191" s="58">
        <f>'Data Input - BAT'!BY41</f>
        <v>0</v>
      </c>
      <c r="BV191" s="58">
        <f>'Data Input - BAT'!BZ41</f>
        <v>0</v>
      </c>
      <c r="BW191" s="58">
        <f>'Data Input - BAT'!CA41</f>
        <v>0</v>
      </c>
      <c r="BX191" s="58">
        <f>'Data Input - BAT'!CB41</f>
        <v>0</v>
      </c>
      <c r="BY191" s="58">
        <f>'Data Input - BAT'!CC41</f>
        <v>0</v>
      </c>
      <c r="BZ191" s="58">
        <f>'Data Input - BAT'!CD41</f>
        <v>0</v>
      </c>
      <c r="CA191" s="58">
        <f>'Data Input - BAT'!CE41</f>
        <v>0</v>
      </c>
      <c r="CB191" s="58">
        <f>'Data Input - BAT'!CF41</f>
        <v>0</v>
      </c>
      <c r="CC191" s="58">
        <f>'Data Input - BAT'!CG41</f>
        <v>0</v>
      </c>
      <c r="CD191" s="58">
        <f>'Data Input - BAT'!CH41</f>
        <v>0</v>
      </c>
      <c r="CE191" s="58">
        <f>'Data Input - BAT'!CI41</f>
        <v>0</v>
      </c>
      <c r="CF191" s="58">
        <f>'Data Input - BAT'!CJ41</f>
        <v>0</v>
      </c>
      <c r="CG191" s="58">
        <f>'Data Input - BAT'!CK41</f>
        <v>0</v>
      </c>
      <c r="CH191" s="58">
        <f>'Data Input - BAT'!CL41</f>
        <v>0</v>
      </c>
      <c r="CI191" s="58">
        <f>'Data Input - BAT'!CM41</f>
        <v>0</v>
      </c>
      <c r="CJ191" s="58">
        <f>'Data Input - BAT'!CN41</f>
        <v>0</v>
      </c>
      <c r="CK191" s="58">
        <f>'Data Input - BAT'!CO41</f>
        <v>0</v>
      </c>
      <c r="CL191" s="58">
        <f>'Data Input - BAT'!CP41</f>
        <v>0</v>
      </c>
      <c r="CM191" s="58">
        <f>'Data Input - BAT'!CQ41</f>
        <v>0</v>
      </c>
      <c r="CN191" s="58">
        <f>'Data Input - BAT'!CR41</f>
        <v>0</v>
      </c>
      <c r="CO191" s="58">
        <f>'Data Input - BAT'!CS41</f>
        <v>0</v>
      </c>
      <c r="CP191" s="58">
        <f>'Data Input - BAT'!CT41</f>
        <v>0</v>
      </c>
      <c r="CQ191" s="58">
        <f>'Data Input - BAT'!CU41</f>
        <v>0</v>
      </c>
      <c r="CR191" s="58">
        <f>'Data Input - BAT'!CV41</f>
        <v>0</v>
      </c>
      <c r="CS191" s="58">
        <f>'Data Input - BAT'!CW41</f>
        <v>0</v>
      </c>
      <c r="CT191" s="58">
        <f>'Data Input - BAT'!CX41</f>
        <v>0</v>
      </c>
      <c r="CU191" s="58">
        <f>'Data Input - BAT'!CY41</f>
        <v>0</v>
      </c>
      <c r="CV191" s="58">
        <f>'Data Input - BAT'!CZ41</f>
        <v>0</v>
      </c>
      <c r="CW191" s="58">
        <f>'Data Input - BAT'!DA41</f>
        <v>0</v>
      </c>
      <c r="CX191" s="58">
        <f>'Data Input - BAT'!DB41</f>
        <v>0</v>
      </c>
      <c r="CY191" s="58">
        <f>'Data Input - BAT'!DC41</f>
        <v>0</v>
      </c>
      <c r="CZ191" s="391"/>
    </row>
    <row r="192" spans="2:104" x14ac:dyDescent="0.25">
      <c r="B192" s="403" t="s">
        <v>1060</v>
      </c>
      <c r="C192" s="9" t="s">
        <v>1117</v>
      </c>
      <c r="D192" s="61">
        <f t="shared" ref="D192:BO192" si="68">D191*D$7</f>
        <v>0</v>
      </c>
      <c r="E192" s="61">
        <f t="shared" si="68"/>
        <v>0</v>
      </c>
      <c r="F192" s="61">
        <f t="shared" si="68"/>
        <v>0</v>
      </c>
      <c r="G192" s="61">
        <f t="shared" si="68"/>
        <v>0</v>
      </c>
      <c r="H192" s="61">
        <f t="shared" si="68"/>
        <v>0</v>
      </c>
      <c r="I192" s="61">
        <f t="shared" si="68"/>
        <v>0</v>
      </c>
      <c r="J192" s="61">
        <f t="shared" si="68"/>
        <v>0</v>
      </c>
      <c r="K192" s="61">
        <f t="shared" si="68"/>
        <v>0</v>
      </c>
      <c r="L192" s="61">
        <f t="shared" si="68"/>
        <v>0</v>
      </c>
      <c r="M192" s="61">
        <f t="shared" si="68"/>
        <v>0</v>
      </c>
      <c r="N192" s="61">
        <f t="shared" si="68"/>
        <v>0</v>
      </c>
      <c r="O192" s="61">
        <f t="shared" si="68"/>
        <v>0</v>
      </c>
      <c r="P192" s="61">
        <f t="shared" si="68"/>
        <v>0</v>
      </c>
      <c r="Q192" s="61">
        <f t="shared" si="68"/>
        <v>0</v>
      </c>
      <c r="R192" s="61">
        <f t="shared" si="68"/>
        <v>0</v>
      </c>
      <c r="S192" s="61">
        <f t="shared" si="68"/>
        <v>0</v>
      </c>
      <c r="T192" s="61">
        <f t="shared" si="68"/>
        <v>0</v>
      </c>
      <c r="U192" s="61">
        <f t="shared" si="68"/>
        <v>0</v>
      </c>
      <c r="V192" s="61">
        <f t="shared" si="68"/>
        <v>0</v>
      </c>
      <c r="W192" s="61">
        <f t="shared" si="68"/>
        <v>0</v>
      </c>
      <c r="X192" s="61">
        <f t="shared" si="68"/>
        <v>0</v>
      </c>
      <c r="Y192" s="61">
        <f t="shared" si="68"/>
        <v>0</v>
      </c>
      <c r="Z192" s="61">
        <f t="shared" si="68"/>
        <v>0</v>
      </c>
      <c r="AA192" s="61">
        <f t="shared" si="68"/>
        <v>0</v>
      </c>
      <c r="AB192" s="61">
        <f t="shared" si="68"/>
        <v>0</v>
      </c>
      <c r="AC192" s="61">
        <f t="shared" si="68"/>
        <v>0</v>
      </c>
      <c r="AD192" s="61">
        <f t="shared" si="68"/>
        <v>0</v>
      </c>
      <c r="AE192" s="61">
        <f t="shared" si="68"/>
        <v>0</v>
      </c>
      <c r="AF192" s="61">
        <f t="shared" si="68"/>
        <v>0</v>
      </c>
      <c r="AG192" s="61">
        <f t="shared" si="68"/>
        <v>0</v>
      </c>
      <c r="AH192" s="61">
        <f t="shared" si="68"/>
        <v>0</v>
      </c>
      <c r="AI192" s="61">
        <f t="shared" si="68"/>
        <v>0</v>
      </c>
      <c r="AJ192" s="61">
        <f t="shared" si="68"/>
        <v>0</v>
      </c>
      <c r="AK192" s="61">
        <f t="shared" si="68"/>
        <v>0</v>
      </c>
      <c r="AL192" s="61">
        <f t="shared" si="68"/>
        <v>0</v>
      </c>
      <c r="AM192" s="61">
        <f t="shared" si="68"/>
        <v>0</v>
      </c>
      <c r="AN192" s="61">
        <f t="shared" si="68"/>
        <v>0</v>
      </c>
      <c r="AO192" s="61">
        <f t="shared" si="68"/>
        <v>0</v>
      </c>
      <c r="AP192" s="61">
        <f t="shared" si="68"/>
        <v>0</v>
      </c>
      <c r="AQ192" s="61">
        <f t="shared" si="68"/>
        <v>0</v>
      </c>
      <c r="AR192" s="61">
        <f t="shared" si="68"/>
        <v>0</v>
      </c>
      <c r="AS192" s="61">
        <f t="shared" si="68"/>
        <v>0</v>
      </c>
      <c r="AT192" s="61">
        <f t="shared" si="68"/>
        <v>0</v>
      </c>
      <c r="AU192" s="61">
        <f t="shared" si="68"/>
        <v>0</v>
      </c>
      <c r="AV192" s="61">
        <f t="shared" si="68"/>
        <v>0</v>
      </c>
      <c r="AW192" s="61">
        <f t="shared" si="68"/>
        <v>0</v>
      </c>
      <c r="AX192" s="61">
        <f t="shared" si="68"/>
        <v>0</v>
      </c>
      <c r="AY192" s="61">
        <f t="shared" si="68"/>
        <v>0</v>
      </c>
      <c r="AZ192" s="61">
        <f t="shared" si="68"/>
        <v>0</v>
      </c>
      <c r="BA192" s="61">
        <f t="shared" si="68"/>
        <v>0</v>
      </c>
      <c r="BB192" s="61">
        <f t="shared" si="68"/>
        <v>0</v>
      </c>
      <c r="BC192" s="61">
        <f t="shared" si="68"/>
        <v>0</v>
      </c>
      <c r="BD192" s="61">
        <f t="shared" si="68"/>
        <v>0</v>
      </c>
      <c r="BE192" s="61">
        <f t="shared" si="68"/>
        <v>0</v>
      </c>
      <c r="BF192" s="61">
        <f t="shared" si="68"/>
        <v>0</v>
      </c>
      <c r="BG192" s="61">
        <f t="shared" si="68"/>
        <v>0</v>
      </c>
      <c r="BH192" s="61">
        <f t="shared" si="68"/>
        <v>0</v>
      </c>
      <c r="BI192" s="61">
        <f t="shared" si="68"/>
        <v>0</v>
      </c>
      <c r="BJ192" s="61">
        <f t="shared" si="68"/>
        <v>0</v>
      </c>
      <c r="BK192" s="61">
        <f t="shared" si="68"/>
        <v>0</v>
      </c>
      <c r="BL192" s="61">
        <f t="shared" si="68"/>
        <v>0</v>
      </c>
      <c r="BM192" s="61">
        <f t="shared" si="68"/>
        <v>0</v>
      </c>
      <c r="BN192" s="61">
        <f t="shared" si="68"/>
        <v>0</v>
      </c>
      <c r="BO192" s="61">
        <f t="shared" si="68"/>
        <v>0</v>
      </c>
      <c r="BP192" s="61">
        <f t="shared" ref="BP192:CY192" si="69">BP191*BP$7</f>
        <v>0</v>
      </c>
      <c r="BQ192" s="61">
        <f t="shared" si="69"/>
        <v>0</v>
      </c>
      <c r="BR192" s="61">
        <f t="shared" si="69"/>
        <v>0</v>
      </c>
      <c r="BS192" s="61">
        <f t="shared" si="69"/>
        <v>0</v>
      </c>
      <c r="BT192" s="61">
        <f t="shared" si="69"/>
        <v>0</v>
      </c>
      <c r="BU192" s="61">
        <f t="shared" si="69"/>
        <v>0</v>
      </c>
      <c r="BV192" s="61">
        <f t="shared" si="69"/>
        <v>0</v>
      </c>
      <c r="BW192" s="61">
        <f t="shared" si="69"/>
        <v>0</v>
      </c>
      <c r="BX192" s="61">
        <f t="shared" si="69"/>
        <v>0</v>
      </c>
      <c r="BY192" s="61">
        <f t="shared" si="69"/>
        <v>0</v>
      </c>
      <c r="BZ192" s="61">
        <f t="shared" si="69"/>
        <v>0</v>
      </c>
      <c r="CA192" s="61">
        <f t="shared" si="69"/>
        <v>0</v>
      </c>
      <c r="CB192" s="61">
        <f t="shared" si="69"/>
        <v>0</v>
      </c>
      <c r="CC192" s="61">
        <f t="shared" si="69"/>
        <v>0</v>
      </c>
      <c r="CD192" s="61">
        <f t="shared" si="69"/>
        <v>0</v>
      </c>
      <c r="CE192" s="61">
        <f t="shared" si="69"/>
        <v>0</v>
      </c>
      <c r="CF192" s="61">
        <f t="shared" si="69"/>
        <v>0</v>
      </c>
      <c r="CG192" s="61">
        <f t="shared" si="69"/>
        <v>0</v>
      </c>
      <c r="CH192" s="61">
        <f t="shared" si="69"/>
        <v>0</v>
      </c>
      <c r="CI192" s="61">
        <f t="shared" si="69"/>
        <v>0</v>
      </c>
      <c r="CJ192" s="61">
        <f t="shared" si="69"/>
        <v>0</v>
      </c>
      <c r="CK192" s="61">
        <f t="shared" si="69"/>
        <v>0</v>
      </c>
      <c r="CL192" s="61">
        <f t="shared" si="69"/>
        <v>0</v>
      </c>
      <c r="CM192" s="61">
        <f t="shared" si="69"/>
        <v>0</v>
      </c>
      <c r="CN192" s="61">
        <f t="shared" si="69"/>
        <v>0</v>
      </c>
      <c r="CO192" s="61">
        <f t="shared" si="69"/>
        <v>0</v>
      </c>
      <c r="CP192" s="61">
        <f t="shared" si="69"/>
        <v>0</v>
      </c>
      <c r="CQ192" s="61">
        <f t="shared" si="69"/>
        <v>0</v>
      </c>
      <c r="CR192" s="61">
        <f t="shared" si="69"/>
        <v>0</v>
      </c>
      <c r="CS192" s="61">
        <f t="shared" si="69"/>
        <v>0</v>
      </c>
      <c r="CT192" s="61">
        <f t="shared" si="69"/>
        <v>0</v>
      </c>
      <c r="CU192" s="61">
        <f t="shared" si="69"/>
        <v>0</v>
      </c>
      <c r="CV192" s="61">
        <f t="shared" si="69"/>
        <v>0</v>
      </c>
      <c r="CW192" s="61">
        <f t="shared" si="69"/>
        <v>0</v>
      </c>
      <c r="CX192" s="61">
        <f t="shared" si="69"/>
        <v>0</v>
      </c>
      <c r="CY192" s="61">
        <f t="shared" si="69"/>
        <v>0</v>
      </c>
      <c r="CZ192" s="391"/>
    </row>
    <row r="193" spans="2:104" x14ac:dyDescent="0.25">
      <c r="B193" s="393"/>
      <c r="C193" s="390"/>
      <c r="D193" s="50"/>
      <c r="E193" s="50"/>
      <c r="F193" s="50"/>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c r="CC193" s="50"/>
      <c r="CD193" s="50"/>
      <c r="CE193" s="50"/>
      <c r="CF193" s="50"/>
      <c r="CG193" s="50"/>
      <c r="CH193" s="50"/>
      <c r="CI193" s="50"/>
      <c r="CJ193" s="50"/>
      <c r="CK193" s="50"/>
      <c r="CL193" s="50"/>
      <c r="CM193" s="50"/>
      <c r="CN193" s="50"/>
      <c r="CO193" s="50"/>
      <c r="CP193" s="50"/>
      <c r="CQ193" s="50"/>
      <c r="CR193" s="50"/>
      <c r="CS193" s="50"/>
      <c r="CT193" s="50"/>
      <c r="CU193" s="50"/>
      <c r="CV193" s="50"/>
      <c r="CW193" s="50"/>
      <c r="CX193" s="50"/>
      <c r="CY193" s="50"/>
      <c r="CZ193" s="391"/>
    </row>
    <row r="194" spans="2:104" x14ac:dyDescent="0.25">
      <c r="B194" s="404" t="s">
        <v>432</v>
      </c>
      <c r="C194" s="9" t="s">
        <v>1117</v>
      </c>
      <c r="D194" s="61">
        <f>IF('Data Input - BAT'!$F$37="Yes",D192+D13,D188)</f>
        <v>0</v>
      </c>
      <c r="E194" s="61">
        <f>IF('Data Input - BAT'!$F$37="Yes",E192+E13,E188)</f>
        <v>0</v>
      </c>
      <c r="F194" s="61">
        <f>IF('Data Input - BAT'!$F$37="Yes",F192+F13,F188)</f>
        <v>0</v>
      </c>
      <c r="G194" s="61">
        <f>IF('Data Input - BAT'!$F$37="Yes",G192+G13,G188)</f>
        <v>0</v>
      </c>
      <c r="H194" s="61">
        <f>IF('Data Input - BAT'!$F$37="Yes",H192+H13,H188)</f>
        <v>0</v>
      </c>
      <c r="I194" s="61">
        <f>IF('Data Input - BAT'!$F$37="Yes",I192+I13,I188)</f>
        <v>0</v>
      </c>
      <c r="J194" s="61">
        <f>IF('Data Input - BAT'!$F$37="Yes",J192+J13,J188)</f>
        <v>0</v>
      </c>
      <c r="K194" s="61">
        <f>IF('Data Input - BAT'!$F$37="Yes",K192+K13,K188)</f>
        <v>0</v>
      </c>
      <c r="L194" s="61">
        <f>IF('Data Input - BAT'!$F$37="Yes",L192+L13,L188)</f>
        <v>0</v>
      </c>
      <c r="M194" s="61">
        <f>IF('Data Input - BAT'!$F$37="Yes",M192+M13,M188)</f>
        <v>0</v>
      </c>
      <c r="N194" s="61">
        <f>IF('Data Input - BAT'!$F$37="Yes",N192+N13,N188)</f>
        <v>0</v>
      </c>
      <c r="O194" s="61">
        <f>IF('Data Input - BAT'!$F$37="Yes",O192+O13,O188)</f>
        <v>0</v>
      </c>
      <c r="P194" s="61">
        <f>IF('Data Input - BAT'!$F$37="Yes",P192+P13,P188)</f>
        <v>0</v>
      </c>
      <c r="Q194" s="61">
        <f>IF('Data Input - BAT'!$F$37="Yes",Q192+Q13,Q188)</f>
        <v>0</v>
      </c>
      <c r="R194" s="61">
        <f>IF('Data Input - BAT'!$F$37="Yes",R192+R13,R188)</f>
        <v>0</v>
      </c>
      <c r="S194" s="61">
        <f>IF('Data Input - BAT'!$F$37="Yes",S192+S13,S188)</f>
        <v>0</v>
      </c>
      <c r="T194" s="61">
        <f>IF('Data Input - BAT'!$F$37="Yes",T192+T13,T188)</f>
        <v>0</v>
      </c>
      <c r="U194" s="61">
        <f>IF('Data Input - BAT'!$F$37="Yes",U192+U13,U188)</f>
        <v>0</v>
      </c>
      <c r="V194" s="61">
        <f>IF('Data Input - BAT'!$F$37="Yes",V192+V13,V188)</f>
        <v>0</v>
      </c>
      <c r="W194" s="61">
        <f>IF('Data Input - BAT'!$F$37="Yes",W192+W13,W188)</f>
        <v>0</v>
      </c>
      <c r="X194" s="61">
        <f>IF('Data Input - BAT'!$F$37="Yes",X192+X13,X188)</f>
        <v>0</v>
      </c>
      <c r="Y194" s="61">
        <f>IF('Data Input - BAT'!$F$37="Yes",Y192+Y13,Y188)</f>
        <v>0</v>
      </c>
      <c r="Z194" s="61">
        <f>IF('Data Input - BAT'!$F$37="Yes",Z192+Z13,Z188)</f>
        <v>0</v>
      </c>
      <c r="AA194" s="61">
        <f>IF('Data Input - BAT'!$F$37="Yes",AA192+AA13,AA188)</f>
        <v>0</v>
      </c>
      <c r="AB194" s="61">
        <f>IF('Data Input - BAT'!$F$37="Yes",AB192+AB13,AB188)</f>
        <v>0</v>
      </c>
      <c r="AC194" s="61">
        <f>IF('Data Input - BAT'!$F$37="Yes",AC192+AC13,AC188)</f>
        <v>0</v>
      </c>
      <c r="AD194" s="61">
        <f>IF('Data Input - BAT'!$F$37="Yes",AD192+AD13,AD188)</f>
        <v>0</v>
      </c>
      <c r="AE194" s="61">
        <f>IF('Data Input - BAT'!$F$37="Yes",AE192+AE13,AE188)</f>
        <v>0</v>
      </c>
      <c r="AF194" s="61">
        <f>IF('Data Input - BAT'!$F$37="Yes",AF192+AF13,AF188)</f>
        <v>0</v>
      </c>
      <c r="AG194" s="61">
        <f>IF('Data Input - BAT'!$F$37="Yes",AG192+AG13,AG188)</f>
        <v>0</v>
      </c>
      <c r="AH194" s="61">
        <f>IF('Data Input - BAT'!$F$37="Yes",AH192+AH13,AH188)</f>
        <v>0</v>
      </c>
      <c r="AI194" s="61">
        <f>IF('Data Input - BAT'!$F$37="Yes",AI192+AI13,AI188)</f>
        <v>0</v>
      </c>
      <c r="AJ194" s="61">
        <f>IF('Data Input - BAT'!$F$37="Yes",AJ192+AJ13,AJ188)</f>
        <v>0</v>
      </c>
      <c r="AK194" s="61">
        <f>IF('Data Input - BAT'!$F$37="Yes",AK192+AK13,AK188)</f>
        <v>0</v>
      </c>
      <c r="AL194" s="61">
        <f>IF('Data Input - BAT'!$F$37="Yes",AL192+AL13,AL188)</f>
        <v>0</v>
      </c>
      <c r="AM194" s="61">
        <f>IF('Data Input - BAT'!$F$37="Yes",AM192+AM13,AM188)</f>
        <v>0</v>
      </c>
      <c r="AN194" s="61">
        <f>IF('Data Input - BAT'!$F$37="Yes",AN192+AN13,AN188)</f>
        <v>0</v>
      </c>
      <c r="AO194" s="61">
        <f>IF('Data Input - BAT'!$F$37="Yes",AO192+AO13,AO188)</f>
        <v>0</v>
      </c>
      <c r="AP194" s="61">
        <f>IF('Data Input - BAT'!$F$37="Yes",AP192+AP13,AP188)</f>
        <v>0</v>
      </c>
      <c r="AQ194" s="61">
        <f>IF('Data Input - BAT'!$F$37="Yes",AQ192+AQ13,AQ188)</f>
        <v>0</v>
      </c>
      <c r="AR194" s="61">
        <f>IF('Data Input - BAT'!$F$37="Yes",AR192+AR13,AR188)</f>
        <v>0</v>
      </c>
      <c r="AS194" s="61">
        <f>IF('Data Input - BAT'!$F$37="Yes",AS192+AS13,AS188)</f>
        <v>0</v>
      </c>
      <c r="AT194" s="61">
        <f>IF('Data Input - BAT'!$F$37="Yes",AT192+AT13,AT188)</f>
        <v>0</v>
      </c>
      <c r="AU194" s="61">
        <f>IF('Data Input - BAT'!$F$37="Yes",AU192+AU13,AU188)</f>
        <v>0</v>
      </c>
      <c r="AV194" s="61">
        <f>IF('Data Input - BAT'!$F$37="Yes",AV192+AV13,AV188)</f>
        <v>0</v>
      </c>
      <c r="AW194" s="61">
        <f>IF('Data Input - BAT'!$F$37="Yes",AW192+AW13,AW188)</f>
        <v>0</v>
      </c>
      <c r="AX194" s="61">
        <f>IF('Data Input - BAT'!$F$37="Yes",AX192+AX13,AX188)</f>
        <v>0</v>
      </c>
      <c r="AY194" s="61">
        <f>IF('Data Input - BAT'!$F$37="Yes",AY192+AY13,AY188)</f>
        <v>0</v>
      </c>
      <c r="AZ194" s="61">
        <f>IF('Data Input - BAT'!$F$37="Yes",AZ192+AZ13,AZ188)</f>
        <v>0</v>
      </c>
      <c r="BA194" s="61">
        <f>IF('Data Input - BAT'!$F$37="Yes",BA192+BA13,BA188)</f>
        <v>0</v>
      </c>
      <c r="BB194" s="61">
        <f>IF('Data Input - BAT'!$F$37="Yes",BB192+BB13,BB188)</f>
        <v>0</v>
      </c>
      <c r="BC194" s="61">
        <f>IF('Data Input - BAT'!$F$37="Yes",BC192+BC13,BC188)</f>
        <v>0</v>
      </c>
      <c r="BD194" s="61">
        <f>IF('Data Input - BAT'!$F$37="Yes",BD192+BD13,BD188)</f>
        <v>0</v>
      </c>
      <c r="BE194" s="61">
        <f>IF('Data Input - BAT'!$F$37="Yes",BE192+BE13,BE188)</f>
        <v>0</v>
      </c>
      <c r="BF194" s="61">
        <f>IF('Data Input - BAT'!$F$37="Yes",BF192+BF13,BF188)</f>
        <v>0</v>
      </c>
      <c r="BG194" s="61">
        <f>IF('Data Input - BAT'!$F$37="Yes",BG192+BG13,BG188)</f>
        <v>0</v>
      </c>
      <c r="BH194" s="61">
        <f>IF('Data Input - BAT'!$F$37="Yes",BH192+BH13,BH188)</f>
        <v>0</v>
      </c>
      <c r="BI194" s="61">
        <f>IF('Data Input - BAT'!$F$37="Yes",BI192+BI13,BI188)</f>
        <v>0</v>
      </c>
      <c r="BJ194" s="61">
        <f>IF('Data Input - BAT'!$F$37="Yes",BJ192+BJ13,BJ188)</f>
        <v>0</v>
      </c>
      <c r="BK194" s="61">
        <f>IF('Data Input - BAT'!$F$37="Yes",BK192+BK13,BK188)</f>
        <v>0</v>
      </c>
      <c r="BL194" s="61">
        <f>IF('Data Input - BAT'!$F$37="Yes",BL192+BL13,BL188)</f>
        <v>0</v>
      </c>
      <c r="BM194" s="61">
        <f>IF('Data Input - BAT'!$F$37="Yes",BM192+BM13,BM188)</f>
        <v>0</v>
      </c>
      <c r="BN194" s="61">
        <f>IF('Data Input - BAT'!$F$37="Yes",BN192+BN13,BN188)</f>
        <v>0</v>
      </c>
      <c r="BO194" s="61">
        <f>IF('Data Input - BAT'!$F$37="Yes",BO192+BO13,BO188)</f>
        <v>0</v>
      </c>
      <c r="BP194" s="61">
        <f>IF('Data Input - BAT'!$F$37="Yes",BP192+BP13,BP188)</f>
        <v>0</v>
      </c>
      <c r="BQ194" s="61">
        <f>IF('Data Input - BAT'!$F$37="Yes",BQ192+BQ13,BQ188)</f>
        <v>0</v>
      </c>
      <c r="BR194" s="61">
        <f>IF('Data Input - BAT'!$F$37="Yes",BR192+BR13,BR188)</f>
        <v>0</v>
      </c>
      <c r="BS194" s="61">
        <f>IF('Data Input - BAT'!$F$37="Yes",BS192+BS13,BS188)</f>
        <v>0</v>
      </c>
      <c r="BT194" s="61">
        <f>IF('Data Input - BAT'!$F$37="Yes",BT192+BT13,BT188)</f>
        <v>0</v>
      </c>
      <c r="BU194" s="61">
        <f>IF('Data Input - BAT'!$F$37="Yes",BU192+BU13,BU188)</f>
        <v>0</v>
      </c>
      <c r="BV194" s="61">
        <f>IF('Data Input - BAT'!$F$37="Yes",BV192+BV13,BV188)</f>
        <v>0</v>
      </c>
      <c r="BW194" s="61">
        <f>IF('Data Input - BAT'!$F$37="Yes",BW192+BW13,BW188)</f>
        <v>0</v>
      </c>
      <c r="BX194" s="61">
        <f>IF('Data Input - BAT'!$F$37="Yes",BX192+BX13,BX188)</f>
        <v>0</v>
      </c>
      <c r="BY194" s="61">
        <f>IF('Data Input - BAT'!$F$37="Yes",BY192+BY13,BY188)</f>
        <v>0</v>
      </c>
      <c r="BZ194" s="61">
        <f>IF('Data Input - BAT'!$F$37="Yes",BZ192+BZ13,BZ188)</f>
        <v>0</v>
      </c>
      <c r="CA194" s="61">
        <f>IF('Data Input - BAT'!$F$37="Yes",CA192+CA13,CA188)</f>
        <v>0</v>
      </c>
      <c r="CB194" s="61">
        <f>IF('Data Input - BAT'!$F$37="Yes",CB192+CB13,CB188)</f>
        <v>0</v>
      </c>
      <c r="CC194" s="61">
        <f>IF('Data Input - BAT'!$F$37="Yes",CC192+CC13,CC188)</f>
        <v>0</v>
      </c>
      <c r="CD194" s="61">
        <f>IF('Data Input - BAT'!$F$37="Yes",CD192+CD13,CD188)</f>
        <v>0</v>
      </c>
      <c r="CE194" s="61">
        <f>IF('Data Input - BAT'!$F$37="Yes",CE192+CE13,CE188)</f>
        <v>0</v>
      </c>
      <c r="CF194" s="61">
        <f>IF('Data Input - BAT'!$F$37="Yes",CF192+CF13,CF188)</f>
        <v>0</v>
      </c>
      <c r="CG194" s="61">
        <f>IF('Data Input - BAT'!$F$37="Yes",CG192+CG13,CG188)</f>
        <v>0</v>
      </c>
      <c r="CH194" s="61">
        <f>IF('Data Input - BAT'!$F$37="Yes",CH192+CH13,CH188)</f>
        <v>0</v>
      </c>
      <c r="CI194" s="61">
        <f>IF('Data Input - BAT'!$F$37="Yes",CI192+CI13,CI188)</f>
        <v>0</v>
      </c>
      <c r="CJ194" s="61">
        <f>IF('Data Input - BAT'!$F$37="Yes",CJ192+CJ13,CJ188)</f>
        <v>0</v>
      </c>
      <c r="CK194" s="61">
        <f>IF('Data Input - BAT'!$F$37="Yes",CK192+CK13,CK188)</f>
        <v>0</v>
      </c>
      <c r="CL194" s="61">
        <f>IF('Data Input - BAT'!$F$37="Yes",CL192+CL13,CL188)</f>
        <v>0</v>
      </c>
      <c r="CM194" s="61">
        <f>IF('Data Input - BAT'!$F$37="Yes",CM192+CM13,CM188)</f>
        <v>0</v>
      </c>
      <c r="CN194" s="61">
        <f>IF('Data Input - BAT'!$F$37="Yes",CN192+CN13,CN188)</f>
        <v>0</v>
      </c>
      <c r="CO194" s="61">
        <f>IF('Data Input - BAT'!$F$37="Yes",CO192+CO13,CO188)</f>
        <v>0</v>
      </c>
      <c r="CP194" s="61">
        <f>IF('Data Input - BAT'!$F$37="Yes",CP192+CP13,CP188)</f>
        <v>0</v>
      </c>
      <c r="CQ194" s="61">
        <f>IF('Data Input - BAT'!$F$37="Yes",CQ192+CQ13,CQ188)</f>
        <v>0</v>
      </c>
      <c r="CR194" s="61">
        <f>IF('Data Input - BAT'!$F$37="Yes",CR192+CR13,CR188)</f>
        <v>0</v>
      </c>
      <c r="CS194" s="61">
        <f>IF('Data Input - BAT'!$F$37="Yes",CS192+CS13,CS188)</f>
        <v>0</v>
      </c>
      <c r="CT194" s="61">
        <f>IF('Data Input - BAT'!$F$37="Yes",CT192+CT13,CT188)</f>
        <v>0</v>
      </c>
      <c r="CU194" s="61">
        <f>IF('Data Input - BAT'!$F$37="Yes",CU192+CU13,CU188)</f>
        <v>0</v>
      </c>
      <c r="CV194" s="61">
        <f>IF('Data Input - BAT'!$F$37="Yes",CV192+CV13,CV188)</f>
        <v>0</v>
      </c>
      <c r="CW194" s="61">
        <f>IF('Data Input - BAT'!$F$37="Yes",CW192+CW13,CW188)</f>
        <v>0</v>
      </c>
      <c r="CX194" s="61">
        <f>IF('Data Input - BAT'!$F$37="Yes",CX192+CX13,CX188)</f>
        <v>0</v>
      </c>
      <c r="CY194" s="61">
        <f>IF('Data Input - BAT'!$F$37="Yes",CY192+CY13,CY188)</f>
        <v>0</v>
      </c>
      <c r="CZ194" s="391"/>
    </row>
    <row r="195" spans="2:104" x14ac:dyDescent="0.25">
      <c r="B195" s="393"/>
      <c r="C195" s="390"/>
      <c r="D195" s="50"/>
      <c r="E195" s="50"/>
      <c r="F195" s="401"/>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c r="CV195" s="50"/>
      <c r="CW195" s="50"/>
      <c r="CX195" s="50"/>
      <c r="CY195" s="50"/>
      <c r="CZ195" s="391"/>
    </row>
    <row r="196" spans="2:104" x14ac:dyDescent="0.25">
      <c r="B196" s="406" t="s">
        <v>312</v>
      </c>
      <c r="C196" s="390" t="s">
        <v>404</v>
      </c>
      <c r="D196" s="62">
        <f>'Data Input - General'!H16</f>
        <v>0</v>
      </c>
      <c r="E196" s="414"/>
      <c r="F196" s="414"/>
      <c r="G196" s="416"/>
      <c r="H196" s="414"/>
      <c r="I196" s="414"/>
      <c r="J196" s="414"/>
      <c r="K196" s="414"/>
      <c r="L196" s="414"/>
      <c r="M196" s="414"/>
      <c r="N196" s="414"/>
      <c r="O196" s="414"/>
      <c r="P196" s="414"/>
      <c r="Q196" s="414"/>
      <c r="R196" s="414"/>
      <c r="S196" s="414"/>
      <c r="T196" s="414"/>
      <c r="U196" s="414"/>
      <c r="V196" s="414"/>
      <c r="W196" s="414"/>
      <c r="X196" s="414"/>
      <c r="Y196" s="414"/>
      <c r="Z196" s="414"/>
      <c r="AA196" s="414"/>
      <c r="AB196" s="414"/>
      <c r="AC196" s="414"/>
      <c r="AD196" s="414"/>
      <c r="AE196" s="414"/>
      <c r="AF196" s="414"/>
      <c r="AG196" s="414"/>
      <c r="AH196" s="414"/>
      <c r="AI196" s="414"/>
      <c r="AJ196" s="414"/>
      <c r="AK196" s="414"/>
      <c r="AL196" s="414"/>
      <c r="AM196" s="414"/>
      <c r="AN196" s="414"/>
      <c r="AO196" s="414"/>
      <c r="AP196" s="414"/>
      <c r="AQ196" s="414"/>
      <c r="AR196" s="414"/>
      <c r="AS196" s="414"/>
      <c r="AT196" s="414"/>
      <c r="AU196" s="414"/>
      <c r="AV196" s="414"/>
      <c r="AW196" s="414"/>
      <c r="AX196" s="414"/>
      <c r="AY196" s="414"/>
      <c r="AZ196" s="414"/>
      <c r="BA196" s="414"/>
      <c r="BB196" s="414"/>
      <c r="BC196" s="414"/>
      <c r="BD196" s="414"/>
      <c r="BE196" s="414"/>
      <c r="BF196" s="414"/>
      <c r="BG196" s="414"/>
      <c r="BH196" s="414"/>
      <c r="BI196" s="414"/>
      <c r="BJ196" s="414"/>
      <c r="BK196" s="414"/>
      <c r="BL196" s="414"/>
      <c r="BM196" s="414"/>
      <c r="BN196" s="414"/>
      <c r="BO196" s="414"/>
      <c r="BP196" s="414"/>
      <c r="BQ196" s="414"/>
      <c r="BR196" s="414"/>
      <c r="BS196" s="414"/>
      <c r="BT196" s="414"/>
      <c r="BU196" s="414"/>
      <c r="BV196" s="414"/>
      <c r="BW196" s="414"/>
      <c r="BX196" s="414"/>
      <c r="BY196" s="414"/>
      <c r="BZ196" s="414"/>
      <c r="CA196" s="414"/>
      <c r="CB196" s="414"/>
      <c r="CC196" s="414"/>
      <c r="CD196" s="414"/>
      <c r="CE196" s="414"/>
      <c r="CF196" s="414"/>
      <c r="CG196" s="414"/>
      <c r="CH196" s="414"/>
      <c r="CI196" s="414"/>
      <c r="CJ196" s="414"/>
      <c r="CK196" s="414"/>
      <c r="CL196" s="414"/>
      <c r="CM196" s="414"/>
      <c r="CN196" s="414"/>
      <c r="CO196" s="414"/>
      <c r="CP196" s="414"/>
      <c r="CQ196" s="414"/>
      <c r="CR196" s="414"/>
      <c r="CS196" s="414"/>
      <c r="CT196" s="414"/>
      <c r="CU196" s="414"/>
      <c r="CV196" s="414"/>
      <c r="CW196" s="414"/>
      <c r="CX196" s="414"/>
      <c r="CY196" s="414"/>
      <c r="CZ196" s="391"/>
    </row>
    <row r="197" spans="2:104" x14ac:dyDescent="0.25">
      <c r="B197" s="393" t="s">
        <v>181</v>
      </c>
      <c r="C197" s="9" t="s">
        <v>1117</v>
      </c>
      <c r="D197" s="59">
        <f>IFERROR(-PMT($D$196,SUM('Data Input - General'!$H$26:$H$28),D20*1000)/1000,0)</f>
        <v>0</v>
      </c>
      <c r="E197" s="401"/>
      <c r="F197" s="401"/>
      <c r="G197" s="401"/>
      <c r="H197" s="401"/>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c r="CC197" s="50"/>
      <c r="CD197" s="50"/>
      <c r="CE197" s="50"/>
      <c r="CF197" s="50"/>
      <c r="CG197" s="50"/>
      <c r="CH197" s="50"/>
      <c r="CI197" s="50"/>
      <c r="CJ197" s="50"/>
      <c r="CK197" s="50"/>
      <c r="CL197" s="50"/>
      <c r="CM197" s="50"/>
      <c r="CN197" s="50"/>
      <c r="CO197" s="50"/>
      <c r="CP197" s="50"/>
      <c r="CQ197" s="50"/>
      <c r="CR197" s="50"/>
      <c r="CS197" s="50"/>
      <c r="CT197" s="50"/>
      <c r="CU197" s="50"/>
      <c r="CV197" s="50"/>
      <c r="CW197" s="50"/>
      <c r="CX197" s="50"/>
      <c r="CY197" s="50"/>
      <c r="CZ197" s="391"/>
    </row>
    <row r="198" spans="2:104" x14ac:dyDescent="0.25">
      <c r="B198" s="393" t="s">
        <v>182</v>
      </c>
      <c r="C198" s="9" t="s">
        <v>1117</v>
      </c>
      <c r="D198" s="59">
        <f>IF(SUM($D$12:D$12)=0,0,$D$197)</f>
        <v>0</v>
      </c>
      <c r="E198" s="59">
        <f>IF(SUM($D$12:E$12)=0,0,$D$197)</f>
        <v>0</v>
      </c>
      <c r="F198" s="59">
        <f>IF(SUM($D$12:F$12)=0,0,$D$197)</f>
        <v>0</v>
      </c>
      <c r="G198" s="59">
        <f>IF(SUM($D$12:G$12)=0,0,$D$197)</f>
        <v>0</v>
      </c>
      <c r="H198" s="59">
        <f>IF(SUM($D$12:H$12)=0,0,$D$197)</f>
        <v>0</v>
      </c>
      <c r="I198" s="59">
        <f>IF(SUM($D$12:I$12)=0,0,$D$197)</f>
        <v>0</v>
      </c>
      <c r="J198" s="59">
        <f>IF(SUM($D$12:J$12)=0,0,$D$197)</f>
        <v>0</v>
      </c>
      <c r="K198" s="59">
        <f>IF(SUM($D$12:K$12)=0,0,$D$197)</f>
        <v>0</v>
      </c>
      <c r="L198" s="59">
        <f>IF(SUM($D$12:L$12)=0,0,$D$197)</f>
        <v>0</v>
      </c>
      <c r="M198" s="59">
        <f>IF(SUM($D$12:M$12)=0,0,$D$197)</f>
        <v>0</v>
      </c>
      <c r="N198" s="59">
        <f>IF(SUM($D$12:N$12)=0,0,$D$197)</f>
        <v>0</v>
      </c>
      <c r="O198" s="59">
        <f>IF(SUM($D$12:O$12)=0,0,$D$197)</f>
        <v>0</v>
      </c>
      <c r="P198" s="59">
        <f>IF(SUM($D$12:P$12)=0,0,$D$197)</f>
        <v>0</v>
      </c>
      <c r="Q198" s="59">
        <f>IF(SUM($D$12:Q$12)=0,0,$D$197)</f>
        <v>0</v>
      </c>
      <c r="R198" s="59">
        <f>IF(SUM($D$12:R$12)=0,0,$D$197)</f>
        <v>0</v>
      </c>
      <c r="S198" s="59">
        <f>IF(SUM($D$12:S$12)=0,0,$D$197)</f>
        <v>0</v>
      </c>
      <c r="T198" s="59">
        <f>IF(SUM($D$12:T$12)=0,0,$D$197)</f>
        <v>0</v>
      </c>
      <c r="U198" s="59">
        <f>IF(SUM($D$12:U$12)=0,0,$D$197)</f>
        <v>0</v>
      </c>
      <c r="V198" s="59">
        <f>IF(SUM($D$12:V$12)=0,0,$D$197)</f>
        <v>0</v>
      </c>
      <c r="W198" s="59">
        <f>IF(SUM($D$12:W$12)=0,0,$D$197)</f>
        <v>0</v>
      </c>
      <c r="X198" s="59">
        <f>IF(SUM($D$12:X$12)=0,0,$D$197)</f>
        <v>0</v>
      </c>
      <c r="Y198" s="59">
        <f>IF(SUM($D$12:Y$12)=0,0,$D$197)</f>
        <v>0</v>
      </c>
      <c r="Z198" s="59">
        <f>IF(SUM($D$12:Z$12)=0,0,$D$197)</f>
        <v>0</v>
      </c>
      <c r="AA198" s="59">
        <f>IF(SUM($D$12:AA$12)=0,0,$D$197)</f>
        <v>0</v>
      </c>
      <c r="AB198" s="59">
        <f>IF(SUM($D$12:AB$12)=0,0,$D$197)</f>
        <v>0</v>
      </c>
      <c r="AC198" s="59">
        <f>IF(SUM($D$12:AC$12)=0,0,$D$197)</f>
        <v>0</v>
      </c>
      <c r="AD198" s="59">
        <f>IF(SUM($D$12:AD$12)=0,0,$D$197)</f>
        <v>0</v>
      </c>
      <c r="AE198" s="59">
        <f>IF(SUM($D$12:AE$12)=0,0,$D$197)</f>
        <v>0</v>
      </c>
      <c r="AF198" s="59">
        <f>IF(SUM($D$12:AF$12)=0,0,$D$197)</f>
        <v>0</v>
      </c>
      <c r="AG198" s="59">
        <f>IF(SUM($D$12:AG$12)=0,0,$D$197)</f>
        <v>0</v>
      </c>
      <c r="AH198" s="59">
        <f>IF(SUM($D$12:AH$12)=0,0,$D$197)</f>
        <v>0</v>
      </c>
      <c r="AI198" s="59">
        <f>IF(SUM($D$12:AI$12)=0,0,$D$197)</f>
        <v>0</v>
      </c>
      <c r="AJ198" s="59">
        <f>IF(SUM($D$12:AJ$12)=0,0,$D$197)</f>
        <v>0</v>
      </c>
      <c r="AK198" s="59">
        <f>IF(SUM($D$12:AK$12)=0,0,$D$197)</f>
        <v>0</v>
      </c>
      <c r="AL198" s="59">
        <f>IF(SUM($D$12:AL$12)=0,0,$D$197)</f>
        <v>0</v>
      </c>
      <c r="AM198" s="59">
        <f>IF(SUM($D$12:AM$12)=0,0,$D$197)</f>
        <v>0</v>
      </c>
      <c r="AN198" s="59">
        <f>IF(SUM($D$12:AN$12)=0,0,$D$197)</f>
        <v>0</v>
      </c>
      <c r="AO198" s="59">
        <f>IF(SUM($D$12:AO$12)=0,0,$D$197)</f>
        <v>0</v>
      </c>
      <c r="AP198" s="59">
        <f>IF(SUM($D$12:AP$12)=0,0,$D$197)</f>
        <v>0</v>
      </c>
      <c r="AQ198" s="59">
        <f>IF(SUM($D$12:AQ$12)=0,0,$D$197)</f>
        <v>0</v>
      </c>
      <c r="AR198" s="59">
        <f>IF(SUM($D$12:AR$12)=0,0,$D$197)</f>
        <v>0</v>
      </c>
      <c r="AS198" s="59">
        <f>IF(SUM($D$12:AS$12)=0,0,$D$197)</f>
        <v>0</v>
      </c>
      <c r="AT198" s="59">
        <f>IF(SUM($D$12:AT$12)=0,0,$D$197)</f>
        <v>0</v>
      </c>
      <c r="AU198" s="59">
        <f>IF(SUM($D$12:AU$12)=0,0,$D$197)</f>
        <v>0</v>
      </c>
      <c r="AV198" s="59">
        <f>IF(SUM($D$12:AV$12)=0,0,$D$197)</f>
        <v>0</v>
      </c>
      <c r="AW198" s="59">
        <f>IF(SUM($D$12:AW$12)=0,0,$D$197)</f>
        <v>0</v>
      </c>
      <c r="AX198" s="59">
        <f>IF(SUM($D$12:AX$12)=0,0,$D$197)</f>
        <v>0</v>
      </c>
      <c r="AY198" s="59">
        <f>IF(SUM($D$12:AY$12)=0,0,$D$197)</f>
        <v>0</v>
      </c>
      <c r="AZ198" s="59">
        <f>IF(SUM($D$12:AZ$12)=0,0,$D$197)</f>
        <v>0</v>
      </c>
      <c r="BA198" s="59">
        <f>IF(SUM($D$12:BA$12)=0,0,$D$197)</f>
        <v>0</v>
      </c>
      <c r="BB198" s="59">
        <f>IF(SUM($D$12:BB$12)=0,0,$D$197)</f>
        <v>0</v>
      </c>
      <c r="BC198" s="59">
        <f>IF(SUM($D$12:BC$12)=0,0,$D$197)</f>
        <v>0</v>
      </c>
      <c r="BD198" s="59">
        <f>IF(SUM($D$12:BD$12)=0,0,$D$197)</f>
        <v>0</v>
      </c>
      <c r="BE198" s="59">
        <f>IF(SUM($D$12:BE$12)=0,0,$D$197)</f>
        <v>0</v>
      </c>
      <c r="BF198" s="59">
        <f>IF(SUM($D$12:BF$12)=0,0,$D$197)</f>
        <v>0</v>
      </c>
      <c r="BG198" s="59">
        <f>IF(SUM($D$12:BG$12)=0,0,$D$197)</f>
        <v>0</v>
      </c>
      <c r="BH198" s="59">
        <f>IF(SUM($D$12:BH$12)=0,0,$D$197)</f>
        <v>0</v>
      </c>
      <c r="BI198" s="59">
        <f>IF(SUM($D$12:BI$12)=0,0,$D$197)</f>
        <v>0</v>
      </c>
      <c r="BJ198" s="59">
        <f>IF(SUM($D$12:BJ$12)=0,0,$D$197)</f>
        <v>0</v>
      </c>
      <c r="BK198" s="59">
        <f>IF(SUM($D$12:BK$12)=0,0,$D$197)</f>
        <v>0</v>
      </c>
      <c r="BL198" s="59">
        <f>IF(SUM($D$12:BL$12)=0,0,$D$197)</f>
        <v>0</v>
      </c>
      <c r="BM198" s="59">
        <f>IF(SUM($D$12:BM$12)=0,0,$D$197)</f>
        <v>0</v>
      </c>
      <c r="BN198" s="59">
        <f>IF(SUM($D$12:BN$12)=0,0,$D$197)</f>
        <v>0</v>
      </c>
      <c r="BO198" s="59">
        <f>IF(SUM($D$12:BO$12)=0,0,$D$197)</f>
        <v>0</v>
      </c>
      <c r="BP198" s="59">
        <f>IF(SUM($D$12:BP$12)=0,0,$D$197)</f>
        <v>0</v>
      </c>
      <c r="BQ198" s="59">
        <f>IF(SUM($D$12:BQ$12)=0,0,$D$197)</f>
        <v>0</v>
      </c>
      <c r="BR198" s="59">
        <f>IF(SUM($D$12:BR$12)=0,0,$D$197)</f>
        <v>0</v>
      </c>
      <c r="BS198" s="59">
        <f>IF(SUM($D$12:BS$12)=0,0,$D$197)</f>
        <v>0</v>
      </c>
      <c r="BT198" s="59">
        <f>IF(SUM($D$12:BT$12)=0,0,$D$197)</f>
        <v>0</v>
      </c>
      <c r="BU198" s="59">
        <f>IF(SUM($D$12:BU$12)=0,0,$D$197)</f>
        <v>0</v>
      </c>
      <c r="BV198" s="59">
        <f>IF(SUM($D$12:BV$12)=0,0,$D$197)</f>
        <v>0</v>
      </c>
      <c r="BW198" s="59">
        <f>IF(SUM($D$12:BW$12)=0,0,$D$197)</f>
        <v>0</v>
      </c>
      <c r="BX198" s="59">
        <f>IF(SUM($D$12:BX$12)=0,0,$D$197)</f>
        <v>0</v>
      </c>
      <c r="BY198" s="59">
        <f>IF(SUM($D$12:BY$12)=0,0,$D$197)</f>
        <v>0</v>
      </c>
      <c r="BZ198" s="59">
        <f>IF(SUM($D$12:BZ$12)=0,0,$D$197)</f>
        <v>0</v>
      </c>
      <c r="CA198" s="59">
        <f>IF(SUM($D$12:CA$12)=0,0,$D$197)</f>
        <v>0</v>
      </c>
      <c r="CB198" s="59">
        <f>IF(SUM($D$12:CB$12)=0,0,$D$197)</f>
        <v>0</v>
      </c>
      <c r="CC198" s="59">
        <f>IF(SUM($D$12:CC$12)=0,0,$D$197)</f>
        <v>0</v>
      </c>
      <c r="CD198" s="59">
        <f>IF(SUM($D$12:CD$12)=0,0,$D$197)</f>
        <v>0</v>
      </c>
      <c r="CE198" s="59">
        <f>IF(SUM($D$12:CE$12)=0,0,$D$197)</f>
        <v>0</v>
      </c>
      <c r="CF198" s="59">
        <f>IF(SUM($D$12:CF$12)=0,0,$D$197)</f>
        <v>0</v>
      </c>
      <c r="CG198" s="59">
        <f>IF(SUM($D$12:CG$12)=0,0,$D$197)</f>
        <v>0</v>
      </c>
      <c r="CH198" s="59">
        <f>IF(SUM($D$12:CH$12)=0,0,$D$197)</f>
        <v>0</v>
      </c>
      <c r="CI198" s="59">
        <f>IF(SUM($D$12:CI$12)=0,0,$D$197)</f>
        <v>0</v>
      </c>
      <c r="CJ198" s="59">
        <f>IF(SUM($D$12:CJ$12)=0,0,$D$197)</f>
        <v>0</v>
      </c>
      <c r="CK198" s="59">
        <f>IF(SUM($D$12:CK$12)=0,0,$D$197)</f>
        <v>0</v>
      </c>
      <c r="CL198" s="59">
        <f>IF(SUM($D$12:CL$12)=0,0,$D$197)</f>
        <v>0</v>
      </c>
      <c r="CM198" s="59">
        <f>IF(SUM($D$12:CM$12)=0,0,$D$197)</f>
        <v>0</v>
      </c>
      <c r="CN198" s="59">
        <f>IF(SUM($D$12:CN$12)=0,0,$D$197)</f>
        <v>0</v>
      </c>
      <c r="CO198" s="59">
        <f>IF(SUM($D$12:CO$12)=0,0,$D$197)</f>
        <v>0</v>
      </c>
      <c r="CP198" s="59">
        <f>IF(SUM($D$12:CP$12)=0,0,$D$197)</f>
        <v>0</v>
      </c>
      <c r="CQ198" s="59">
        <f>IF(SUM($D$12:CQ$12)=0,0,$D$197)</f>
        <v>0</v>
      </c>
      <c r="CR198" s="59">
        <f>IF(SUM($D$12:CR$12)=0,0,$D$197)</f>
        <v>0</v>
      </c>
      <c r="CS198" s="59">
        <f>IF(SUM($D$12:CS$12)=0,0,$D$197)</f>
        <v>0</v>
      </c>
      <c r="CT198" s="59">
        <f>IF(SUM($D$12:CT$12)=0,0,$D$197)</f>
        <v>0</v>
      </c>
      <c r="CU198" s="59">
        <f>IF(SUM($D$12:CU$12)=0,0,$D$197)</f>
        <v>0</v>
      </c>
      <c r="CV198" s="59">
        <f>IF(SUM($D$12:CV$12)=0,0,$D$197)</f>
        <v>0</v>
      </c>
      <c r="CW198" s="59">
        <f>IF(SUM($D$12:CW$12)=0,0,$D$197)</f>
        <v>0</v>
      </c>
      <c r="CX198" s="59">
        <f>IF(SUM($D$12:CX$12)=0,0,$D$197)</f>
        <v>0</v>
      </c>
      <c r="CY198" s="59">
        <f>IF(SUM($D$12:CY$12)=0,0,$D$197)</f>
        <v>0</v>
      </c>
      <c r="CZ198" s="391"/>
    </row>
    <row r="199" spans="2:104" x14ac:dyDescent="0.25">
      <c r="B199" s="393" t="s">
        <v>186</v>
      </c>
      <c r="C199" s="9" t="s">
        <v>1117</v>
      </c>
      <c r="D199" s="59">
        <f t="shared" ref="D199:BO199" si="70">D198*D$7</f>
        <v>0</v>
      </c>
      <c r="E199" s="59">
        <f t="shared" si="70"/>
        <v>0</v>
      </c>
      <c r="F199" s="59">
        <f t="shared" si="70"/>
        <v>0</v>
      </c>
      <c r="G199" s="59">
        <f t="shared" si="70"/>
        <v>0</v>
      </c>
      <c r="H199" s="59">
        <f t="shared" si="70"/>
        <v>0</v>
      </c>
      <c r="I199" s="59">
        <f t="shared" si="70"/>
        <v>0</v>
      </c>
      <c r="J199" s="59">
        <f t="shared" si="70"/>
        <v>0</v>
      </c>
      <c r="K199" s="59">
        <f t="shared" si="70"/>
        <v>0</v>
      </c>
      <c r="L199" s="59">
        <f t="shared" si="70"/>
        <v>0</v>
      </c>
      <c r="M199" s="59">
        <f t="shared" si="70"/>
        <v>0</v>
      </c>
      <c r="N199" s="59">
        <f t="shared" si="70"/>
        <v>0</v>
      </c>
      <c r="O199" s="59">
        <f t="shared" si="70"/>
        <v>0</v>
      </c>
      <c r="P199" s="59">
        <f t="shared" si="70"/>
        <v>0</v>
      </c>
      <c r="Q199" s="59">
        <f t="shared" si="70"/>
        <v>0</v>
      </c>
      <c r="R199" s="59">
        <f t="shared" si="70"/>
        <v>0</v>
      </c>
      <c r="S199" s="59">
        <f t="shared" si="70"/>
        <v>0</v>
      </c>
      <c r="T199" s="59">
        <f t="shared" si="70"/>
        <v>0</v>
      </c>
      <c r="U199" s="59">
        <f t="shared" si="70"/>
        <v>0</v>
      </c>
      <c r="V199" s="59">
        <f t="shared" si="70"/>
        <v>0</v>
      </c>
      <c r="W199" s="59">
        <f t="shared" si="70"/>
        <v>0</v>
      </c>
      <c r="X199" s="59">
        <f t="shared" si="70"/>
        <v>0</v>
      </c>
      <c r="Y199" s="59">
        <f t="shared" si="70"/>
        <v>0</v>
      </c>
      <c r="Z199" s="59">
        <f t="shared" si="70"/>
        <v>0</v>
      </c>
      <c r="AA199" s="59">
        <f t="shared" si="70"/>
        <v>0</v>
      </c>
      <c r="AB199" s="59">
        <f t="shared" si="70"/>
        <v>0</v>
      </c>
      <c r="AC199" s="59">
        <f t="shared" si="70"/>
        <v>0</v>
      </c>
      <c r="AD199" s="59">
        <f t="shared" si="70"/>
        <v>0</v>
      </c>
      <c r="AE199" s="59">
        <f t="shared" si="70"/>
        <v>0</v>
      </c>
      <c r="AF199" s="59">
        <f t="shared" si="70"/>
        <v>0</v>
      </c>
      <c r="AG199" s="59">
        <f t="shared" si="70"/>
        <v>0</v>
      </c>
      <c r="AH199" s="59">
        <f t="shared" si="70"/>
        <v>0</v>
      </c>
      <c r="AI199" s="59">
        <f t="shared" si="70"/>
        <v>0</v>
      </c>
      <c r="AJ199" s="59">
        <f t="shared" si="70"/>
        <v>0</v>
      </c>
      <c r="AK199" s="59">
        <f t="shared" si="70"/>
        <v>0</v>
      </c>
      <c r="AL199" s="59">
        <f t="shared" si="70"/>
        <v>0</v>
      </c>
      <c r="AM199" s="59">
        <f t="shared" si="70"/>
        <v>0</v>
      </c>
      <c r="AN199" s="59">
        <f t="shared" si="70"/>
        <v>0</v>
      </c>
      <c r="AO199" s="59">
        <f t="shared" si="70"/>
        <v>0</v>
      </c>
      <c r="AP199" s="59">
        <f t="shared" si="70"/>
        <v>0</v>
      </c>
      <c r="AQ199" s="59">
        <f t="shared" si="70"/>
        <v>0</v>
      </c>
      <c r="AR199" s="59">
        <f t="shared" si="70"/>
        <v>0</v>
      </c>
      <c r="AS199" s="59">
        <f t="shared" si="70"/>
        <v>0</v>
      </c>
      <c r="AT199" s="59">
        <f t="shared" si="70"/>
        <v>0</v>
      </c>
      <c r="AU199" s="59">
        <f t="shared" si="70"/>
        <v>0</v>
      </c>
      <c r="AV199" s="59">
        <f t="shared" si="70"/>
        <v>0</v>
      </c>
      <c r="AW199" s="59">
        <f t="shared" si="70"/>
        <v>0</v>
      </c>
      <c r="AX199" s="59">
        <f t="shared" si="70"/>
        <v>0</v>
      </c>
      <c r="AY199" s="59">
        <f t="shared" si="70"/>
        <v>0</v>
      </c>
      <c r="AZ199" s="59">
        <f t="shared" si="70"/>
        <v>0</v>
      </c>
      <c r="BA199" s="59">
        <f t="shared" si="70"/>
        <v>0</v>
      </c>
      <c r="BB199" s="59">
        <f t="shared" si="70"/>
        <v>0</v>
      </c>
      <c r="BC199" s="59">
        <f t="shared" si="70"/>
        <v>0</v>
      </c>
      <c r="BD199" s="59">
        <f t="shared" si="70"/>
        <v>0</v>
      </c>
      <c r="BE199" s="59">
        <f t="shared" si="70"/>
        <v>0</v>
      </c>
      <c r="BF199" s="59">
        <f t="shared" si="70"/>
        <v>0</v>
      </c>
      <c r="BG199" s="59">
        <f t="shared" si="70"/>
        <v>0</v>
      </c>
      <c r="BH199" s="59">
        <f t="shared" si="70"/>
        <v>0</v>
      </c>
      <c r="BI199" s="59">
        <f t="shared" si="70"/>
        <v>0</v>
      </c>
      <c r="BJ199" s="59">
        <f t="shared" si="70"/>
        <v>0</v>
      </c>
      <c r="BK199" s="59">
        <f t="shared" si="70"/>
        <v>0</v>
      </c>
      <c r="BL199" s="59">
        <f t="shared" si="70"/>
        <v>0</v>
      </c>
      <c r="BM199" s="59">
        <f t="shared" si="70"/>
        <v>0</v>
      </c>
      <c r="BN199" s="59">
        <f t="shared" si="70"/>
        <v>0</v>
      </c>
      <c r="BO199" s="59">
        <f t="shared" si="70"/>
        <v>0</v>
      </c>
      <c r="BP199" s="59">
        <f t="shared" ref="BP199:CY199" si="71">BP198*BP$7</f>
        <v>0</v>
      </c>
      <c r="BQ199" s="59">
        <f t="shared" si="71"/>
        <v>0</v>
      </c>
      <c r="BR199" s="59">
        <f t="shared" si="71"/>
        <v>0</v>
      </c>
      <c r="BS199" s="59">
        <f t="shared" si="71"/>
        <v>0</v>
      </c>
      <c r="BT199" s="59">
        <f t="shared" si="71"/>
        <v>0</v>
      </c>
      <c r="BU199" s="59">
        <f t="shared" si="71"/>
        <v>0</v>
      </c>
      <c r="BV199" s="59">
        <f t="shared" si="71"/>
        <v>0</v>
      </c>
      <c r="BW199" s="59">
        <f t="shared" si="71"/>
        <v>0</v>
      </c>
      <c r="BX199" s="59">
        <f t="shared" si="71"/>
        <v>0</v>
      </c>
      <c r="BY199" s="59">
        <f t="shared" si="71"/>
        <v>0</v>
      </c>
      <c r="BZ199" s="59">
        <f t="shared" si="71"/>
        <v>0</v>
      </c>
      <c r="CA199" s="59">
        <f t="shared" si="71"/>
        <v>0</v>
      </c>
      <c r="CB199" s="59">
        <f t="shared" si="71"/>
        <v>0</v>
      </c>
      <c r="CC199" s="59">
        <f t="shared" si="71"/>
        <v>0</v>
      </c>
      <c r="CD199" s="59">
        <f t="shared" si="71"/>
        <v>0</v>
      </c>
      <c r="CE199" s="59">
        <f t="shared" si="71"/>
        <v>0</v>
      </c>
      <c r="CF199" s="59">
        <f t="shared" si="71"/>
        <v>0</v>
      </c>
      <c r="CG199" s="59">
        <f t="shared" si="71"/>
        <v>0</v>
      </c>
      <c r="CH199" s="59">
        <f t="shared" si="71"/>
        <v>0</v>
      </c>
      <c r="CI199" s="59">
        <f t="shared" si="71"/>
        <v>0</v>
      </c>
      <c r="CJ199" s="59">
        <f t="shared" si="71"/>
        <v>0</v>
      </c>
      <c r="CK199" s="59">
        <f t="shared" si="71"/>
        <v>0</v>
      </c>
      <c r="CL199" s="59">
        <f t="shared" si="71"/>
        <v>0</v>
      </c>
      <c r="CM199" s="59">
        <f t="shared" si="71"/>
        <v>0</v>
      </c>
      <c r="CN199" s="59">
        <f t="shared" si="71"/>
        <v>0</v>
      </c>
      <c r="CO199" s="59">
        <f t="shared" si="71"/>
        <v>0</v>
      </c>
      <c r="CP199" s="59">
        <f t="shared" si="71"/>
        <v>0</v>
      </c>
      <c r="CQ199" s="59">
        <f t="shared" si="71"/>
        <v>0</v>
      </c>
      <c r="CR199" s="59">
        <f t="shared" si="71"/>
        <v>0</v>
      </c>
      <c r="CS199" s="59">
        <f t="shared" si="71"/>
        <v>0</v>
      </c>
      <c r="CT199" s="59">
        <f t="shared" si="71"/>
        <v>0</v>
      </c>
      <c r="CU199" s="59">
        <f t="shared" si="71"/>
        <v>0</v>
      </c>
      <c r="CV199" s="59">
        <f t="shared" si="71"/>
        <v>0</v>
      </c>
      <c r="CW199" s="59">
        <f t="shared" si="71"/>
        <v>0</v>
      </c>
      <c r="CX199" s="59">
        <f t="shared" si="71"/>
        <v>0</v>
      </c>
      <c r="CY199" s="59">
        <f t="shared" si="71"/>
        <v>0</v>
      </c>
      <c r="CZ199" s="391"/>
    </row>
    <row r="200" spans="2:104" x14ac:dyDescent="0.25">
      <c r="B200" s="393"/>
      <c r="C200" s="39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c r="CV200" s="50"/>
      <c r="CW200" s="50"/>
      <c r="CX200" s="50"/>
      <c r="CY200" s="50"/>
      <c r="CZ200" s="391"/>
    </row>
    <row r="201" spans="2:104" x14ac:dyDescent="0.25">
      <c r="B201" s="415" t="s">
        <v>429</v>
      </c>
      <c r="C201" s="39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c r="CC201" s="50"/>
      <c r="CD201" s="50"/>
      <c r="CE201" s="50"/>
      <c r="CF201" s="50"/>
      <c r="CG201" s="50"/>
      <c r="CH201" s="50"/>
      <c r="CI201" s="50"/>
      <c r="CJ201" s="50"/>
      <c r="CK201" s="50"/>
      <c r="CL201" s="50"/>
      <c r="CM201" s="50"/>
      <c r="CN201" s="50"/>
      <c r="CO201" s="50"/>
      <c r="CP201" s="50"/>
      <c r="CQ201" s="50"/>
      <c r="CR201" s="50"/>
      <c r="CS201" s="50"/>
      <c r="CT201" s="50"/>
      <c r="CU201" s="50"/>
      <c r="CV201" s="50"/>
      <c r="CW201" s="50"/>
      <c r="CX201" s="50"/>
      <c r="CY201" s="50"/>
      <c r="CZ201" s="391"/>
    </row>
    <row r="202" spans="2:104" x14ac:dyDescent="0.25">
      <c r="B202" s="403" t="s">
        <v>430</v>
      </c>
      <c r="C202" s="9" t="s">
        <v>1117</v>
      </c>
      <c r="D202" s="58">
        <f>'Data Input - BAT'!H42</f>
        <v>0</v>
      </c>
      <c r="E202" s="58">
        <f>'Data Input - BAT'!I42</f>
        <v>0</v>
      </c>
      <c r="F202" s="58">
        <f>'Data Input - BAT'!J42</f>
        <v>0</v>
      </c>
      <c r="G202" s="58">
        <f>'Data Input - BAT'!K42</f>
        <v>0</v>
      </c>
      <c r="H202" s="58">
        <f>'Data Input - BAT'!L42</f>
        <v>0</v>
      </c>
      <c r="I202" s="58">
        <f>'Data Input - BAT'!M42</f>
        <v>0</v>
      </c>
      <c r="J202" s="58">
        <f>'Data Input - BAT'!N42</f>
        <v>0</v>
      </c>
      <c r="K202" s="58">
        <f>'Data Input - BAT'!O42</f>
        <v>0</v>
      </c>
      <c r="L202" s="58">
        <f>'Data Input - BAT'!P42</f>
        <v>0</v>
      </c>
      <c r="M202" s="58">
        <f>'Data Input - BAT'!Q42</f>
        <v>0</v>
      </c>
      <c r="N202" s="58">
        <f>'Data Input - BAT'!R42</f>
        <v>0</v>
      </c>
      <c r="O202" s="58">
        <f>'Data Input - BAT'!S42</f>
        <v>0</v>
      </c>
      <c r="P202" s="58">
        <f>'Data Input - BAT'!T42</f>
        <v>0</v>
      </c>
      <c r="Q202" s="58">
        <f>'Data Input - BAT'!U42</f>
        <v>0</v>
      </c>
      <c r="R202" s="58">
        <f>'Data Input - BAT'!V42</f>
        <v>0</v>
      </c>
      <c r="S202" s="58">
        <f>'Data Input - BAT'!W42</f>
        <v>0</v>
      </c>
      <c r="T202" s="58">
        <f>'Data Input - BAT'!X42</f>
        <v>0</v>
      </c>
      <c r="U202" s="58">
        <f>'Data Input - BAT'!Y42</f>
        <v>0</v>
      </c>
      <c r="V202" s="58">
        <f>'Data Input - BAT'!Z42</f>
        <v>0</v>
      </c>
      <c r="W202" s="58">
        <f>'Data Input - BAT'!AA42</f>
        <v>0</v>
      </c>
      <c r="X202" s="58">
        <f>'Data Input - BAT'!AB42</f>
        <v>0</v>
      </c>
      <c r="Y202" s="58">
        <f>'Data Input - BAT'!AC42</f>
        <v>0</v>
      </c>
      <c r="Z202" s="58">
        <f>'Data Input - BAT'!AD42</f>
        <v>0</v>
      </c>
      <c r="AA202" s="58">
        <f>'Data Input - BAT'!AE42</f>
        <v>0</v>
      </c>
      <c r="AB202" s="58">
        <f>'Data Input - BAT'!AF42</f>
        <v>0</v>
      </c>
      <c r="AC202" s="58">
        <f>'Data Input - BAT'!AG42</f>
        <v>0</v>
      </c>
      <c r="AD202" s="58">
        <f>'Data Input - BAT'!AH42</f>
        <v>0</v>
      </c>
      <c r="AE202" s="58">
        <f>'Data Input - BAT'!AI42</f>
        <v>0</v>
      </c>
      <c r="AF202" s="58">
        <f>'Data Input - BAT'!AJ42</f>
        <v>0</v>
      </c>
      <c r="AG202" s="58">
        <f>'Data Input - BAT'!AK42</f>
        <v>0</v>
      </c>
      <c r="AH202" s="58">
        <f>'Data Input - BAT'!AL42</f>
        <v>0</v>
      </c>
      <c r="AI202" s="58">
        <f>'Data Input - BAT'!AM42</f>
        <v>0</v>
      </c>
      <c r="AJ202" s="58">
        <f>'Data Input - BAT'!AN42</f>
        <v>0</v>
      </c>
      <c r="AK202" s="58">
        <f>'Data Input - BAT'!AO42</f>
        <v>0</v>
      </c>
      <c r="AL202" s="58">
        <f>'Data Input - BAT'!AP42</f>
        <v>0</v>
      </c>
      <c r="AM202" s="58">
        <f>'Data Input - BAT'!AQ42</f>
        <v>0</v>
      </c>
      <c r="AN202" s="58">
        <f>'Data Input - BAT'!AR42</f>
        <v>0</v>
      </c>
      <c r="AO202" s="58">
        <f>'Data Input - BAT'!AS42</f>
        <v>0</v>
      </c>
      <c r="AP202" s="58">
        <f>'Data Input - BAT'!AT42</f>
        <v>0</v>
      </c>
      <c r="AQ202" s="58">
        <f>'Data Input - BAT'!AU42</f>
        <v>0</v>
      </c>
      <c r="AR202" s="58">
        <f>'Data Input - BAT'!AV42</f>
        <v>0</v>
      </c>
      <c r="AS202" s="58">
        <f>'Data Input - BAT'!AW42</f>
        <v>0</v>
      </c>
      <c r="AT202" s="58">
        <f>'Data Input - BAT'!AX42</f>
        <v>0</v>
      </c>
      <c r="AU202" s="58">
        <f>'Data Input - BAT'!AY42</f>
        <v>0</v>
      </c>
      <c r="AV202" s="58">
        <f>'Data Input - BAT'!AZ42</f>
        <v>0</v>
      </c>
      <c r="AW202" s="58">
        <f>'Data Input - BAT'!BA42</f>
        <v>0</v>
      </c>
      <c r="AX202" s="58">
        <f>'Data Input - BAT'!BB42</f>
        <v>0</v>
      </c>
      <c r="AY202" s="58">
        <f>'Data Input - BAT'!BC42</f>
        <v>0</v>
      </c>
      <c r="AZ202" s="58">
        <f>'Data Input - BAT'!BD42</f>
        <v>0</v>
      </c>
      <c r="BA202" s="58">
        <f>'Data Input - BAT'!BE42</f>
        <v>0</v>
      </c>
      <c r="BB202" s="58">
        <f>'Data Input - BAT'!BF42</f>
        <v>0</v>
      </c>
      <c r="BC202" s="58">
        <f>'Data Input - BAT'!BG42</f>
        <v>0</v>
      </c>
      <c r="BD202" s="58">
        <f>'Data Input - BAT'!BH42</f>
        <v>0</v>
      </c>
      <c r="BE202" s="58">
        <f>'Data Input - BAT'!BI42</f>
        <v>0</v>
      </c>
      <c r="BF202" s="58">
        <f>'Data Input - BAT'!BJ42</f>
        <v>0</v>
      </c>
      <c r="BG202" s="58">
        <f>'Data Input - BAT'!BK42</f>
        <v>0</v>
      </c>
      <c r="BH202" s="58">
        <f>'Data Input - BAT'!BL42</f>
        <v>0</v>
      </c>
      <c r="BI202" s="58">
        <f>'Data Input - BAT'!BM42</f>
        <v>0</v>
      </c>
      <c r="BJ202" s="58">
        <f>'Data Input - BAT'!BN42</f>
        <v>0</v>
      </c>
      <c r="BK202" s="58">
        <f>'Data Input - BAT'!BO42</f>
        <v>0</v>
      </c>
      <c r="BL202" s="58">
        <f>'Data Input - BAT'!BP42</f>
        <v>0</v>
      </c>
      <c r="BM202" s="58">
        <f>'Data Input - BAT'!BQ42</f>
        <v>0</v>
      </c>
      <c r="BN202" s="58">
        <f>'Data Input - BAT'!BR42</f>
        <v>0</v>
      </c>
      <c r="BO202" s="58">
        <f>'Data Input - BAT'!BS42</f>
        <v>0</v>
      </c>
      <c r="BP202" s="58">
        <f>'Data Input - BAT'!BT42</f>
        <v>0</v>
      </c>
      <c r="BQ202" s="58">
        <f>'Data Input - BAT'!BU42</f>
        <v>0</v>
      </c>
      <c r="BR202" s="58">
        <f>'Data Input - BAT'!BV42</f>
        <v>0</v>
      </c>
      <c r="BS202" s="58">
        <f>'Data Input - BAT'!BW42</f>
        <v>0</v>
      </c>
      <c r="BT202" s="58">
        <f>'Data Input - BAT'!BX42</f>
        <v>0</v>
      </c>
      <c r="BU202" s="58">
        <f>'Data Input - BAT'!BY42</f>
        <v>0</v>
      </c>
      <c r="BV202" s="58">
        <f>'Data Input - BAT'!BZ42</f>
        <v>0</v>
      </c>
      <c r="BW202" s="58">
        <f>'Data Input - BAT'!CA42</f>
        <v>0</v>
      </c>
      <c r="BX202" s="58">
        <f>'Data Input - BAT'!CB42</f>
        <v>0</v>
      </c>
      <c r="BY202" s="58">
        <f>'Data Input - BAT'!CC42</f>
        <v>0</v>
      </c>
      <c r="BZ202" s="58">
        <f>'Data Input - BAT'!CD42</f>
        <v>0</v>
      </c>
      <c r="CA202" s="58">
        <f>'Data Input - BAT'!CE42</f>
        <v>0</v>
      </c>
      <c r="CB202" s="58">
        <f>'Data Input - BAT'!CF42</f>
        <v>0</v>
      </c>
      <c r="CC202" s="58">
        <f>'Data Input - BAT'!CG42</f>
        <v>0</v>
      </c>
      <c r="CD202" s="58">
        <f>'Data Input - BAT'!CH42</f>
        <v>0</v>
      </c>
      <c r="CE202" s="58">
        <f>'Data Input - BAT'!CI42</f>
        <v>0</v>
      </c>
      <c r="CF202" s="58">
        <f>'Data Input - BAT'!CJ42</f>
        <v>0</v>
      </c>
      <c r="CG202" s="58">
        <f>'Data Input - BAT'!CK42</f>
        <v>0</v>
      </c>
      <c r="CH202" s="58">
        <f>'Data Input - BAT'!CL42</f>
        <v>0</v>
      </c>
      <c r="CI202" s="58">
        <f>'Data Input - BAT'!CM42</f>
        <v>0</v>
      </c>
      <c r="CJ202" s="58">
        <f>'Data Input - BAT'!CN42</f>
        <v>0</v>
      </c>
      <c r="CK202" s="58">
        <f>'Data Input - BAT'!CO42</f>
        <v>0</v>
      </c>
      <c r="CL202" s="58">
        <f>'Data Input - BAT'!CP42</f>
        <v>0</v>
      </c>
      <c r="CM202" s="58">
        <f>'Data Input - BAT'!CQ42</f>
        <v>0</v>
      </c>
      <c r="CN202" s="58">
        <f>'Data Input - BAT'!CR42</f>
        <v>0</v>
      </c>
      <c r="CO202" s="58">
        <f>'Data Input - BAT'!CS42</f>
        <v>0</v>
      </c>
      <c r="CP202" s="58">
        <f>'Data Input - BAT'!CT42</f>
        <v>0</v>
      </c>
      <c r="CQ202" s="58">
        <f>'Data Input - BAT'!CU42</f>
        <v>0</v>
      </c>
      <c r="CR202" s="58">
        <f>'Data Input - BAT'!CV42</f>
        <v>0</v>
      </c>
      <c r="CS202" s="58">
        <f>'Data Input - BAT'!CW42</f>
        <v>0</v>
      </c>
      <c r="CT202" s="58">
        <f>'Data Input - BAT'!CX42</f>
        <v>0</v>
      </c>
      <c r="CU202" s="58">
        <f>'Data Input - BAT'!CY42</f>
        <v>0</v>
      </c>
      <c r="CV202" s="58">
        <f>'Data Input - BAT'!CZ42</f>
        <v>0</v>
      </c>
      <c r="CW202" s="58">
        <f>'Data Input - BAT'!DA42</f>
        <v>0</v>
      </c>
      <c r="CX202" s="58">
        <f>'Data Input - BAT'!DB42</f>
        <v>0</v>
      </c>
      <c r="CY202" s="58">
        <f>'Data Input - BAT'!DC42</f>
        <v>0</v>
      </c>
      <c r="CZ202" s="391"/>
    </row>
    <row r="203" spans="2:104" x14ac:dyDescent="0.25">
      <c r="B203" s="403" t="s">
        <v>1060</v>
      </c>
      <c r="C203" s="9" t="s">
        <v>1117</v>
      </c>
      <c r="D203" s="59">
        <f t="shared" ref="D203:BO203" si="72">D202*D$7</f>
        <v>0</v>
      </c>
      <c r="E203" s="59">
        <f t="shared" si="72"/>
        <v>0</v>
      </c>
      <c r="F203" s="59">
        <f t="shared" si="72"/>
        <v>0</v>
      </c>
      <c r="G203" s="59">
        <f t="shared" si="72"/>
        <v>0</v>
      </c>
      <c r="H203" s="59">
        <f t="shared" si="72"/>
        <v>0</v>
      </c>
      <c r="I203" s="59">
        <f t="shared" si="72"/>
        <v>0</v>
      </c>
      <c r="J203" s="59">
        <f t="shared" si="72"/>
        <v>0</v>
      </c>
      <c r="K203" s="59">
        <f t="shared" si="72"/>
        <v>0</v>
      </c>
      <c r="L203" s="59">
        <f t="shared" si="72"/>
        <v>0</v>
      </c>
      <c r="M203" s="59">
        <f t="shared" si="72"/>
        <v>0</v>
      </c>
      <c r="N203" s="59">
        <f t="shared" si="72"/>
        <v>0</v>
      </c>
      <c r="O203" s="59">
        <f t="shared" si="72"/>
        <v>0</v>
      </c>
      <c r="P203" s="59">
        <f t="shared" si="72"/>
        <v>0</v>
      </c>
      <c r="Q203" s="59">
        <f t="shared" si="72"/>
        <v>0</v>
      </c>
      <c r="R203" s="59">
        <f t="shared" si="72"/>
        <v>0</v>
      </c>
      <c r="S203" s="59">
        <f t="shared" si="72"/>
        <v>0</v>
      </c>
      <c r="T203" s="59">
        <f t="shared" si="72"/>
        <v>0</v>
      </c>
      <c r="U203" s="59">
        <f t="shared" si="72"/>
        <v>0</v>
      </c>
      <c r="V203" s="59">
        <f t="shared" si="72"/>
        <v>0</v>
      </c>
      <c r="W203" s="59">
        <f t="shared" si="72"/>
        <v>0</v>
      </c>
      <c r="X203" s="59">
        <f t="shared" si="72"/>
        <v>0</v>
      </c>
      <c r="Y203" s="59">
        <f t="shared" si="72"/>
        <v>0</v>
      </c>
      <c r="Z203" s="59">
        <f t="shared" si="72"/>
        <v>0</v>
      </c>
      <c r="AA203" s="59">
        <f t="shared" si="72"/>
        <v>0</v>
      </c>
      <c r="AB203" s="59">
        <f t="shared" si="72"/>
        <v>0</v>
      </c>
      <c r="AC203" s="59">
        <f t="shared" si="72"/>
        <v>0</v>
      </c>
      <c r="AD203" s="59">
        <f t="shared" si="72"/>
        <v>0</v>
      </c>
      <c r="AE203" s="59">
        <f t="shared" si="72"/>
        <v>0</v>
      </c>
      <c r="AF203" s="59">
        <f t="shared" si="72"/>
        <v>0</v>
      </c>
      <c r="AG203" s="59">
        <f t="shared" si="72"/>
        <v>0</v>
      </c>
      <c r="AH203" s="59">
        <f t="shared" si="72"/>
        <v>0</v>
      </c>
      <c r="AI203" s="59">
        <f t="shared" si="72"/>
        <v>0</v>
      </c>
      <c r="AJ203" s="59">
        <f t="shared" si="72"/>
        <v>0</v>
      </c>
      <c r="AK203" s="59">
        <f t="shared" si="72"/>
        <v>0</v>
      </c>
      <c r="AL203" s="59">
        <f t="shared" si="72"/>
        <v>0</v>
      </c>
      <c r="AM203" s="59">
        <f t="shared" si="72"/>
        <v>0</v>
      </c>
      <c r="AN203" s="59">
        <f t="shared" si="72"/>
        <v>0</v>
      </c>
      <c r="AO203" s="59">
        <f t="shared" si="72"/>
        <v>0</v>
      </c>
      <c r="AP203" s="59">
        <f t="shared" si="72"/>
        <v>0</v>
      </c>
      <c r="AQ203" s="59">
        <f t="shared" si="72"/>
        <v>0</v>
      </c>
      <c r="AR203" s="59">
        <f t="shared" si="72"/>
        <v>0</v>
      </c>
      <c r="AS203" s="59">
        <f t="shared" si="72"/>
        <v>0</v>
      </c>
      <c r="AT203" s="59">
        <f t="shared" si="72"/>
        <v>0</v>
      </c>
      <c r="AU203" s="59">
        <f t="shared" si="72"/>
        <v>0</v>
      </c>
      <c r="AV203" s="59">
        <f t="shared" si="72"/>
        <v>0</v>
      </c>
      <c r="AW203" s="59">
        <f t="shared" si="72"/>
        <v>0</v>
      </c>
      <c r="AX203" s="59">
        <f t="shared" si="72"/>
        <v>0</v>
      </c>
      <c r="AY203" s="59">
        <f t="shared" si="72"/>
        <v>0</v>
      </c>
      <c r="AZ203" s="59">
        <f t="shared" si="72"/>
        <v>0</v>
      </c>
      <c r="BA203" s="59">
        <f t="shared" si="72"/>
        <v>0</v>
      </c>
      <c r="BB203" s="59">
        <f t="shared" si="72"/>
        <v>0</v>
      </c>
      <c r="BC203" s="59">
        <f t="shared" si="72"/>
        <v>0</v>
      </c>
      <c r="BD203" s="59">
        <f t="shared" si="72"/>
        <v>0</v>
      </c>
      <c r="BE203" s="59">
        <f t="shared" si="72"/>
        <v>0</v>
      </c>
      <c r="BF203" s="59">
        <f t="shared" si="72"/>
        <v>0</v>
      </c>
      <c r="BG203" s="59">
        <f t="shared" si="72"/>
        <v>0</v>
      </c>
      <c r="BH203" s="59">
        <f t="shared" si="72"/>
        <v>0</v>
      </c>
      <c r="BI203" s="59">
        <f t="shared" si="72"/>
        <v>0</v>
      </c>
      <c r="BJ203" s="59">
        <f t="shared" si="72"/>
        <v>0</v>
      </c>
      <c r="BK203" s="59">
        <f t="shared" si="72"/>
        <v>0</v>
      </c>
      <c r="BL203" s="59">
        <f t="shared" si="72"/>
        <v>0</v>
      </c>
      <c r="BM203" s="59">
        <f t="shared" si="72"/>
        <v>0</v>
      </c>
      <c r="BN203" s="59">
        <f t="shared" si="72"/>
        <v>0</v>
      </c>
      <c r="BO203" s="59">
        <f t="shared" si="72"/>
        <v>0</v>
      </c>
      <c r="BP203" s="59">
        <f t="shared" ref="BP203:CY203" si="73">BP202*BP$7</f>
        <v>0</v>
      </c>
      <c r="BQ203" s="59">
        <f t="shared" si="73"/>
        <v>0</v>
      </c>
      <c r="BR203" s="59">
        <f t="shared" si="73"/>
        <v>0</v>
      </c>
      <c r="BS203" s="59">
        <f t="shared" si="73"/>
        <v>0</v>
      </c>
      <c r="BT203" s="59">
        <f t="shared" si="73"/>
        <v>0</v>
      </c>
      <c r="BU203" s="59">
        <f t="shared" si="73"/>
        <v>0</v>
      </c>
      <c r="BV203" s="59">
        <f t="shared" si="73"/>
        <v>0</v>
      </c>
      <c r="BW203" s="59">
        <f t="shared" si="73"/>
        <v>0</v>
      </c>
      <c r="BX203" s="59">
        <f t="shared" si="73"/>
        <v>0</v>
      </c>
      <c r="BY203" s="59">
        <f t="shared" si="73"/>
        <v>0</v>
      </c>
      <c r="BZ203" s="59">
        <f t="shared" si="73"/>
        <v>0</v>
      </c>
      <c r="CA203" s="59">
        <f t="shared" si="73"/>
        <v>0</v>
      </c>
      <c r="CB203" s="59">
        <f t="shared" si="73"/>
        <v>0</v>
      </c>
      <c r="CC203" s="59">
        <f t="shared" si="73"/>
        <v>0</v>
      </c>
      <c r="CD203" s="59">
        <f t="shared" si="73"/>
        <v>0</v>
      </c>
      <c r="CE203" s="59">
        <f t="shared" si="73"/>
        <v>0</v>
      </c>
      <c r="CF203" s="59">
        <f t="shared" si="73"/>
        <v>0</v>
      </c>
      <c r="CG203" s="59">
        <f t="shared" si="73"/>
        <v>0</v>
      </c>
      <c r="CH203" s="59">
        <f t="shared" si="73"/>
        <v>0</v>
      </c>
      <c r="CI203" s="59">
        <f t="shared" si="73"/>
        <v>0</v>
      </c>
      <c r="CJ203" s="59">
        <f t="shared" si="73"/>
        <v>0</v>
      </c>
      <c r="CK203" s="59">
        <f t="shared" si="73"/>
        <v>0</v>
      </c>
      <c r="CL203" s="59">
        <f t="shared" si="73"/>
        <v>0</v>
      </c>
      <c r="CM203" s="59">
        <f t="shared" si="73"/>
        <v>0</v>
      </c>
      <c r="CN203" s="59">
        <f t="shared" si="73"/>
        <v>0</v>
      </c>
      <c r="CO203" s="59">
        <f t="shared" si="73"/>
        <v>0</v>
      </c>
      <c r="CP203" s="59">
        <f t="shared" si="73"/>
        <v>0</v>
      </c>
      <c r="CQ203" s="59">
        <f t="shared" si="73"/>
        <v>0</v>
      </c>
      <c r="CR203" s="59">
        <f t="shared" si="73"/>
        <v>0</v>
      </c>
      <c r="CS203" s="59">
        <f t="shared" si="73"/>
        <v>0</v>
      </c>
      <c r="CT203" s="59">
        <f t="shared" si="73"/>
        <v>0</v>
      </c>
      <c r="CU203" s="59">
        <f t="shared" si="73"/>
        <v>0</v>
      </c>
      <c r="CV203" s="59">
        <f t="shared" si="73"/>
        <v>0</v>
      </c>
      <c r="CW203" s="59">
        <f t="shared" si="73"/>
        <v>0</v>
      </c>
      <c r="CX203" s="59">
        <f t="shared" si="73"/>
        <v>0</v>
      </c>
      <c r="CY203" s="59">
        <f t="shared" si="73"/>
        <v>0</v>
      </c>
      <c r="CZ203" s="391"/>
    </row>
    <row r="204" spans="2:104" x14ac:dyDescent="0.25">
      <c r="B204" s="393"/>
      <c r="C204" s="39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c r="CC204" s="50"/>
      <c r="CD204" s="50"/>
      <c r="CE204" s="50"/>
      <c r="CF204" s="50"/>
      <c r="CG204" s="50"/>
      <c r="CH204" s="50"/>
      <c r="CI204" s="50"/>
      <c r="CJ204" s="50"/>
      <c r="CK204" s="50"/>
      <c r="CL204" s="50"/>
      <c r="CM204" s="50"/>
      <c r="CN204" s="50"/>
      <c r="CO204" s="50"/>
      <c r="CP204" s="50"/>
      <c r="CQ204" s="50"/>
      <c r="CR204" s="50"/>
      <c r="CS204" s="50"/>
      <c r="CT204" s="50"/>
      <c r="CU204" s="50"/>
      <c r="CV204" s="50"/>
      <c r="CW204" s="50"/>
      <c r="CX204" s="50"/>
      <c r="CY204" s="50"/>
      <c r="CZ204" s="391"/>
    </row>
    <row r="205" spans="2:104" x14ac:dyDescent="0.25">
      <c r="B205" s="404" t="s">
        <v>432</v>
      </c>
      <c r="C205" s="9" t="s">
        <v>1117</v>
      </c>
      <c r="D205" s="59">
        <f>IF('Data Input - BAT'!$F$37="Yes",D203+D13,D199)</f>
        <v>0</v>
      </c>
      <c r="E205" s="59">
        <f>IF('Data Input - BAT'!$F$37="Yes",E203+E13,E199)</f>
        <v>0</v>
      </c>
      <c r="F205" s="59">
        <f>IF('Data Input - BAT'!$F$37="Yes",F203+F13,F199)</f>
        <v>0</v>
      </c>
      <c r="G205" s="59">
        <f>IF('Data Input - BAT'!$F$37="Yes",G203+G13,G199)</f>
        <v>0</v>
      </c>
      <c r="H205" s="59">
        <f>IF('Data Input - BAT'!$F$37="Yes",H203+H13,H199)</f>
        <v>0</v>
      </c>
      <c r="I205" s="59">
        <f>IF('Data Input - BAT'!$F$37="Yes",I203+I13,I199)</f>
        <v>0</v>
      </c>
      <c r="J205" s="59">
        <f>IF('Data Input - BAT'!$F$37="Yes",J203+J13,J199)</f>
        <v>0</v>
      </c>
      <c r="K205" s="59">
        <f>IF('Data Input - BAT'!$F$37="Yes",K203+K13,K199)</f>
        <v>0</v>
      </c>
      <c r="L205" s="59">
        <f>IF('Data Input - BAT'!$F$37="Yes",L203+L13,L199)</f>
        <v>0</v>
      </c>
      <c r="M205" s="59">
        <f>IF('Data Input - BAT'!$F$37="Yes",M203+M13,M199)</f>
        <v>0</v>
      </c>
      <c r="N205" s="59">
        <f>IF('Data Input - BAT'!$F$37="Yes",N203+N13,N199)</f>
        <v>0</v>
      </c>
      <c r="O205" s="59">
        <f>IF('Data Input - BAT'!$F$37="Yes",O203+O13,O199)</f>
        <v>0</v>
      </c>
      <c r="P205" s="59">
        <f>IF('Data Input - BAT'!$F$37="Yes",P203+P13,P199)</f>
        <v>0</v>
      </c>
      <c r="Q205" s="59">
        <f>IF('Data Input - BAT'!$F$37="Yes",Q203+Q13,Q199)</f>
        <v>0</v>
      </c>
      <c r="R205" s="59">
        <f>IF('Data Input - BAT'!$F$37="Yes",R203+R13,R199)</f>
        <v>0</v>
      </c>
      <c r="S205" s="59">
        <f>IF('Data Input - BAT'!$F$37="Yes",S203+S13,S199)</f>
        <v>0</v>
      </c>
      <c r="T205" s="59">
        <f>IF('Data Input - BAT'!$F$37="Yes",T203+T13,T199)</f>
        <v>0</v>
      </c>
      <c r="U205" s="59">
        <f>IF('Data Input - BAT'!$F$37="Yes",U203+U13,U199)</f>
        <v>0</v>
      </c>
      <c r="V205" s="59">
        <f>IF('Data Input - BAT'!$F$37="Yes",V203+V13,V199)</f>
        <v>0</v>
      </c>
      <c r="W205" s="59">
        <f>IF('Data Input - BAT'!$F$37="Yes",W203+W13,W199)</f>
        <v>0</v>
      </c>
      <c r="X205" s="59">
        <f>IF('Data Input - BAT'!$F$37="Yes",X203+X13,X199)</f>
        <v>0</v>
      </c>
      <c r="Y205" s="59">
        <f>IF('Data Input - BAT'!$F$37="Yes",Y203+Y13,Y199)</f>
        <v>0</v>
      </c>
      <c r="Z205" s="59">
        <f>IF('Data Input - BAT'!$F$37="Yes",Z203+Z13,Z199)</f>
        <v>0</v>
      </c>
      <c r="AA205" s="59">
        <f>IF('Data Input - BAT'!$F$37="Yes",AA203+AA13,AA199)</f>
        <v>0</v>
      </c>
      <c r="AB205" s="59">
        <f>IF('Data Input - BAT'!$F$37="Yes",AB203+AB13,AB199)</f>
        <v>0</v>
      </c>
      <c r="AC205" s="59">
        <f>IF('Data Input - BAT'!$F$37="Yes",AC203+AC13,AC199)</f>
        <v>0</v>
      </c>
      <c r="AD205" s="59">
        <f>IF('Data Input - BAT'!$F$37="Yes",AD203+AD13,AD199)</f>
        <v>0</v>
      </c>
      <c r="AE205" s="59">
        <f>IF('Data Input - BAT'!$F$37="Yes",AE203+AE13,AE199)</f>
        <v>0</v>
      </c>
      <c r="AF205" s="59">
        <f>IF('Data Input - BAT'!$F$37="Yes",AF203+AF13,AF199)</f>
        <v>0</v>
      </c>
      <c r="AG205" s="59">
        <f>IF('Data Input - BAT'!$F$37="Yes",AG203+AG13,AG199)</f>
        <v>0</v>
      </c>
      <c r="AH205" s="59">
        <f>IF('Data Input - BAT'!$F$37="Yes",AH203+AH13,AH199)</f>
        <v>0</v>
      </c>
      <c r="AI205" s="59">
        <f>IF('Data Input - BAT'!$F$37="Yes",AI203+AI13,AI199)</f>
        <v>0</v>
      </c>
      <c r="AJ205" s="59">
        <f>IF('Data Input - BAT'!$F$37="Yes",AJ203+AJ13,AJ199)</f>
        <v>0</v>
      </c>
      <c r="AK205" s="59">
        <f>IF('Data Input - BAT'!$F$37="Yes",AK203+AK13,AK199)</f>
        <v>0</v>
      </c>
      <c r="AL205" s="59">
        <f>IF('Data Input - BAT'!$F$37="Yes",AL203+AL13,AL199)</f>
        <v>0</v>
      </c>
      <c r="AM205" s="59">
        <f>IF('Data Input - BAT'!$F$37="Yes",AM203+AM13,AM199)</f>
        <v>0</v>
      </c>
      <c r="AN205" s="59">
        <f>IF('Data Input - BAT'!$F$37="Yes",AN203+AN13,AN199)</f>
        <v>0</v>
      </c>
      <c r="AO205" s="59">
        <f>IF('Data Input - BAT'!$F$37="Yes",AO203+AO13,AO199)</f>
        <v>0</v>
      </c>
      <c r="AP205" s="59">
        <f>IF('Data Input - BAT'!$F$37="Yes",AP203+AP13,AP199)</f>
        <v>0</v>
      </c>
      <c r="AQ205" s="59">
        <f>IF('Data Input - BAT'!$F$37="Yes",AQ203+AQ13,AQ199)</f>
        <v>0</v>
      </c>
      <c r="AR205" s="59">
        <f>IF('Data Input - BAT'!$F$37="Yes",AR203+AR13,AR199)</f>
        <v>0</v>
      </c>
      <c r="AS205" s="59">
        <f>IF('Data Input - BAT'!$F$37="Yes",AS203+AS13,AS199)</f>
        <v>0</v>
      </c>
      <c r="AT205" s="59">
        <f>IF('Data Input - BAT'!$F$37="Yes",AT203+AT13,AT199)</f>
        <v>0</v>
      </c>
      <c r="AU205" s="59">
        <f>IF('Data Input - BAT'!$F$37="Yes",AU203+AU13,AU199)</f>
        <v>0</v>
      </c>
      <c r="AV205" s="59">
        <f>IF('Data Input - BAT'!$F$37="Yes",AV203+AV13,AV199)</f>
        <v>0</v>
      </c>
      <c r="AW205" s="59">
        <f>IF('Data Input - BAT'!$F$37="Yes",AW203+AW13,AW199)</f>
        <v>0</v>
      </c>
      <c r="AX205" s="59">
        <f>IF('Data Input - BAT'!$F$37="Yes",AX203+AX13,AX199)</f>
        <v>0</v>
      </c>
      <c r="AY205" s="59">
        <f>IF('Data Input - BAT'!$F$37="Yes",AY203+AY13,AY199)</f>
        <v>0</v>
      </c>
      <c r="AZ205" s="59">
        <f>IF('Data Input - BAT'!$F$37="Yes",AZ203+AZ13,AZ199)</f>
        <v>0</v>
      </c>
      <c r="BA205" s="59">
        <f>IF('Data Input - BAT'!$F$37="Yes",BA203+BA13,BA199)</f>
        <v>0</v>
      </c>
      <c r="BB205" s="59">
        <f>IF('Data Input - BAT'!$F$37="Yes",BB203+BB13,BB199)</f>
        <v>0</v>
      </c>
      <c r="BC205" s="59">
        <f>IF('Data Input - BAT'!$F$37="Yes",BC203+BC13,BC199)</f>
        <v>0</v>
      </c>
      <c r="BD205" s="59">
        <f>IF('Data Input - BAT'!$F$37="Yes",BD203+BD13,BD199)</f>
        <v>0</v>
      </c>
      <c r="BE205" s="59">
        <f>IF('Data Input - BAT'!$F$37="Yes",BE203+BE13,BE199)</f>
        <v>0</v>
      </c>
      <c r="BF205" s="59">
        <f>IF('Data Input - BAT'!$F$37="Yes",BF203+BF13,BF199)</f>
        <v>0</v>
      </c>
      <c r="BG205" s="59">
        <f>IF('Data Input - BAT'!$F$37="Yes",BG203+BG13,BG199)</f>
        <v>0</v>
      </c>
      <c r="BH205" s="59">
        <f>IF('Data Input - BAT'!$F$37="Yes",BH203+BH13,BH199)</f>
        <v>0</v>
      </c>
      <c r="BI205" s="59">
        <f>IF('Data Input - BAT'!$F$37="Yes",BI203+BI13,BI199)</f>
        <v>0</v>
      </c>
      <c r="BJ205" s="59">
        <f>IF('Data Input - BAT'!$F$37="Yes",BJ203+BJ13,BJ199)</f>
        <v>0</v>
      </c>
      <c r="BK205" s="59">
        <f>IF('Data Input - BAT'!$F$37="Yes",BK203+BK13,BK199)</f>
        <v>0</v>
      </c>
      <c r="BL205" s="59">
        <f>IF('Data Input - BAT'!$F$37="Yes",BL203+BL13,BL199)</f>
        <v>0</v>
      </c>
      <c r="BM205" s="59">
        <f>IF('Data Input - BAT'!$F$37="Yes",BM203+BM13,BM199)</f>
        <v>0</v>
      </c>
      <c r="BN205" s="59">
        <f>IF('Data Input - BAT'!$F$37="Yes",BN203+BN13,BN199)</f>
        <v>0</v>
      </c>
      <c r="BO205" s="59">
        <f>IF('Data Input - BAT'!$F$37="Yes",BO203+BO13,BO199)</f>
        <v>0</v>
      </c>
      <c r="BP205" s="59">
        <f>IF('Data Input - BAT'!$F$37="Yes",BP203+BP13,BP199)</f>
        <v>0</v>
      </c>
      <c r="BQ205" s="59">
        <f>IF('Data Input - BAT'!$F$37="Yes",BQ203+BQ13,BQ199)</f>
        <v>0</v>
      </c>
      <c r="BR205" s="59">
        <f>IF('Data Input - BAT'!$F$37="Yes",BR203+BR13,BR199)</f>
        <v>0</v>
      </c>
      <c r="BS205" s="59">
        <f>IF('Data Input - BAT'!$F$37="Yes",BS203+BS13,BS199)</f>
        <v>0</v>
      </c>
      <c r="BT205" s="59">
        <f>IF('Data Input - BAT'!$F$37="Yes",BT203+BT13,BT199)</f>
        <v>0</v>
      </c>
      <c r="BU205" s="59">
        <f>IF('Data Input - BAT'!$F$37="Yes",BU203+BU13,BU199)</f>
        <v>0</v>
      </c>
      <c r="BV205" s="59">
        <f>IF('Data Input - BAT'!$F$37="Yes",BV203+BV13,BV199)</f>
        <v>0</v>
      </c>
      <c r="BW205" s="59">
        <f>IF('Data Input - BAT'!$F$37="Yes",BW203+BW13,BW199)</f>
        <v>0</v>
      </c>
      <c r="BX205" s="59">
        <f>IF('Data Input - BAT'!$F$37="Yes",BX203+BX13,BX199)</f>
        <v>0</v>
      </c>
      <c r="BY205" s="59">
        <f>IF('Data Input - BAT'!$F$37="Yes",BY203+BY13,BY199)</f>
        <v>0</v>
      </c>
      <c r="BZ205" s="59">
        <f>IF('Data Input - BAT'!$F$37="Yes",BZ203+BZ13,BZ199)</f>
        <v>0</v>
      </c>
      <c r="CA205" s="59">
        <f>IF('Data Input - BAT'!$F$37="Yes",CA203+CA13,CA199)</f>
        <v>0</v>
      </c>
      <c r="CB205" s="59">
        <f>IF('Data Input - BAT'!$F$37="Yes",CB203+CB13,CB199)</f>
        <v>0</v>
      </c>
      <c r="CC205" s="59">
        <f>IF('Data Input - BAT'!$F$37="Yes",CC203+CC13,CC199)</f>
        <v>0</v>
      </c>
      <c r="CD205" s="59">
        <f>IF('Data Input - BAT'!$F$37="Yes",CD203+CD13,CD199)</f>
        <v>0</v>
      </c>
      <c r="CE205" s="59">
        <f>IF('Data Input - BAT'!$F$37="Yes",CE203+CE13,CE199)</f>
        <v>0</v>
      </c>
      <c r="CF205" s="59">
        <f>IF('Data Input - BAT'!$F$37="Yes",CF203+CF13,CF199)</f>
        <v>0</v>
      </c>
      <c r="CG205" s="59">
        <f>IF('Data Input - BAT'!$F$37="Yes",CG203+CG13,CG199)</f>
        <v>0</v>
      </c>
      <c r="CH205" s="59">
        <f>IF('Data Input - BAT'!$F$37="Yes",CH203+CH13,CH199)</f>
        <v>0</v>
      </c>
      <c r="CI205" s="59">
        <f>IF('Data Input - BAT'!$F$37="Yes",CI203+CI13,CI199)</f>
        <v>0</v>
      </c>
      <c r="CJ205" s="59">
        <f>IF('Data Input - BAT'!$F$37="Yes",CJ203+CJ13,CJ199)</f>
        <v>0</v>
      </c>
      <c r="CK205" s="59">
        <f>IF('Data Input - BAT'!$F$37="Yes",CK203+CK13,CK199)</f>
        <v>0</v>
      </c>
      <c r="CL205" s="59">
        <f>IF('Data Input - BAT'!$F$37="Yes",CL203+CL13,CL199)</f>
        <v>0</v>
      </c>
      <c r="CM205" s="59">
        <f>IF('Data Input - BAT'!$F$37="Yes",CM203+CM13,CM199)</f>
        <v>0</v>
      </c>
      <c r="CN205" s="59">
        <f>IF('Data Input - BAT'!$F$37="Yes",CN203+CN13,CN199)</f>
        <v>0</v>
      </c>
      <c r="CO205" s="59">
        <f>IF('Data Input - BAT'!$F$37="Yes",CO203+CO13,CO199)</f>
        <v>0</v>
      </c>
      <c r="CP205" s="59">
        <f>IF('Data Input - BAT'!$F$37="Yes",CP203+CP13,CP199)</f>
        <v>0</v>
      </c>
      <c r="CQ205" s="59">
        <f>IF('Data Input - BAT'!$F$37="Yes",CQ203+CQ13,CQ199)</f>
        <v>0</v>
      </c>
      <c r="CR205" s="59">
        <f>IF('Data Input - BAT'!$F$37="Yes",CR203+CR13,CR199)</f>
        <v>0</v>
      </c>
      <c r="CS205" s="59">
        <f>IF('Data Input - BAT'!$F$37="Yes",CS203+CS13,CS199)</f>
        <v>0</v>
      </c>
      <c r="CT205" s="59">
        <f>IF('Data Input - BAT'!$F$37="Yes",CT203+CT13,CT199)</f>
        <v>0</v>
      </c>
      <c r="CU205" s="59">
        <f>IF('Data Input - BAT'!$F$37="Yes",CU203+CU13,CU199)</f>
        <v>0</v>
      </c>
      <c r="CV205" s="59">
        <f>IF('Data Input - BAT'!$F$37="Yes",CV203+CV13,CV199)</f>
        <v>0</v>
      </c>
      <c r="CW205" s="59">
        <f>IF('Data Input - BAT'!$F$37="Yes",CW203+CW13,CW199)</f>
        <v>0</v>
      </c>
      <c r="CX205" s="59">
        <f>IF('Data Input - BAT'!$F$37="Yes",CX203+CX13,CX199)</f>
        <v>0</v>
      </c>
      <c r="CY205" s="59">
        <f>IF('Data Input - BAT'!$F$37="Yes",CY203+CY13,CY199)</f>
        <v>0</v>
      </c>
      <c r="CZ205" s="391"/>
    </row>
    <row r="206" spans="2:104" x14ac:dyDescent="0.25">
      <c r="B206" s="393"/>
      <c r="C206" s="390"/>
      <c r="D206" s="50"/>
      <c r="E206" s="50"/>
      <c r="F206" s="401"/>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c r="CC206" s="50"/>
      <c r="CD206" s="50"/>
      <c r="CE206" s="50"/>
      <c r="CF206" s="50"/>
      <c r="CG206" s="50"/>
      <c r="CH206" s="50"/>
      <c r="CI206" s="50"/>
      <c r="CJ206" s="50"/>
      <c r="CK206" s="50"/>
      <c r="CL206" s="50"/>
      <c r="CM206" s="50"/>
      <c r="CN206" s="50"/>
      <c r="CO206" s="50"/>
      <c r="CP206" s="50"/>
      <c r="CQ206" s="50"/>
      <c r="CR206" s="50"/>
      <c r="CS206" s="50"/>
      <c r="CT206" s="50"/>
      <c r="CU206" s="50"/>
      <c r="CV206" s="50"/>
      <c r="CW206" s="50"/>
      <c r="CX206" s="50"/>
      <c r="CY206" s="50"/>
      <c r="CZ206" s="391"/>
    </row>
    <row r="207" spans="2:104" x14ac:dyDescent="0.25">
      <c r="B207" s="411" t="s">
        <v>1057</v>
      </c>
      <c r="C207" s="269"/>
      <c r="D207" s="412"/>
      <c r="E207" s="412"/>
      <c r="F207" s="412"/>
      <c r="G207" s="412"/>
      <c r="H207" s="412"/>
      <c r="I207" s="412"/>
      <c r="J207" s="412"/>
      <c r="K207" s="412"/>
      <c r="L207" s="412"/>
      <c r="M207" s="412"/>
      <c r="N207" s="412"/>
      <c r="O207" s="412"/>
      <c r="P207" s="412"/>
      <c r="Q207" s="412"/>
      <c r="R207" s="412"/>
      <c r="S207" s="412"/>
      <c r="T207" s="412"/>
      <c r="U207" s="412"/>
      <c r="V207" s="412"/>
      <c r="W207" s="412"/>
      <c r="X207" s="412"/>
      <c r="Y207" s="412"/>
      <c r="Z207" s="412"/>
      <c r="AA207" s="412"/>
      <c r="AB207" s="412"/>
      <c r="AC207" s="412"/>
      <c r="AD207" s="412"/>
      <c r="AE207" s="412"/>
      <c r="AF207" s="412"/>
      <c r="AG207" s="412"/>
      <c r="AH207" s="412"/>
      <c r="AI207" s="412"/>
      <c r="AJ207" s="412"/>
      <c r="AK207" s="412"/>
      <c r="AL207" s="412"/>
      <c r="AM207" s="412"/>
      <c r="AN207" s="412"/>
      <c r="AO207" s="412"/>
      <c r="AP207" s="412"/>
      <c r="AQ207" s="412"/>
      <c r="AR207" s="412"/>
      <c r="AS207" s="412"/>
      <c r="AT207" s="412"/>
      <c r="AU207" s="412"/>
      <c r="AV207" s="412"/>
      <c r="AW207" s="412"/>
      <c r="AX207" s="412"/>
      <c r="AY207" s="412"/>
      <c r="AZ207" s="412"/>
      <c r="BA207" s="412"/>
      <c r="BB207" s="412"/>
      <c r="BC207" s="412"/>
      <c r="BD207" s="412"/>
      <c r="BE207" s="412"/>
      <c r="BF207" s="412"/>
      <c r="BG207" s="412"/>
      <c r="BH207" s="412"/>
      <c r="BI207" s="412"/>
      <c r="BJ207" s="412"/>
      <c r="BK207" s="412"/>
      <c r="BL207" s="412"/>
      <c r="BM207" s="412"/>
      <c r="BN207" s="412"/>
      <c r="BO207" s="412"/>
      <c r="BP207" s="412"/>
      <c r="BQ207" s="412"/>
      <c r="BR207" s="412"/>
      <c r="BS207" s="412"/>
      <c r="BT207" s="412"/>
      <c r="BU207" s="412"/>
      <c r="BV207" s="412"/>
      <c r="BW207" s="412"/>
      <c r="BX207" s="412"/>
      <c r="BY207" s="412"/>
      <c r="BZ207" s="412"/>
      <c r="CA207" s="412"/>
      <c r="CB207" s="412"/>
      <c r="CC207" s="412"/>
      <c r="CD207" s="412"/>
      <c r="CE207" s="412"/>
      <c r="CF207" s="412"/>
      <c r="CG207" s="412"/>
      <c r="CH207" s="412"/>
      <c r="CI207" s="412"/>
      <c r="CJ207" s="412"/>
      <c r="CK207" s="412"/>
      <c r="CL207" s="412"/>
      <c r="CM207" s="412"/>
      <c r="CN207" s="412"/>
      <c r="CO207" s="412"/>
      <c r="CP207" s="412"/>
      <c r="CQ207" s="412"/>
      <c r="CR207" s="412"/>
      <c r="CS207" s="412"/>
      <c r="CT207" s="412"/>
      <c r="CU207" s="412"/>
      <c r="CV207" s="412"/>
      <c r="CW207" s="412"/>
      <c r="CX207" s="412"/>
      <c r="CY207" s="412"/>
      <c r="CZ207" s="413"/>
    </row>
    <row r="208" spans="2:104" x14ac:dyDescent="0.25">
      <c r="B208" s="392"/>
      <c r="C208" s="39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c r="CV208" s="50"/>
      <c r="CW208" s="50"/>
      <c r="CX208" s="50"/>
      <c r="CY208" s="50"/>
      <c r="CZ208" s="391"/>
    </row>
    <row r="209" spans="2:104" x14ac:dyDescent="0.25">
      <c r="B209" s="393" t="s">
        <v>311</v>
      </c>
      <c r="C209" s="390" t="s">
        <v>404</v>
      </c>
      <c r="D209" s="62">
        <f>'Data Input - General'!F16</f>
        <v>0</v>
      </c>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c r="CV209" s="50"/>
      <c r="CW209" s="50"/>
      <c r="CX209" s="50"/>
      <c r="CY209" s="50"/>
      <c r="CZ209" s="391"/>
    </row>
    <row r="210" spans="2:104" x14ac:dyDescent="0.25">
      <c r="B210" s="393" t="s">
        <v>181</v>
      </c>
      <c r="C210" s="9" t="s">
        <v>1117</v>
      </c>
      <c r="D210" s="61">
        <f>IFERROR(-PMT($D$185,SUM('Data Input - General'!$H$26:$H$28),D20*(1-D177)*1000)/1000,0)</f>
        <v>0</v>
      </c>
      <c r="E210" s="401"/>
      <c r="F210" s="401"/>
      <c r="G210" s="401"/>
      <c r="H210" s="401"/>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c r="CV210" s="50"/>
      <c r="CW210" s="50"/>
      <c r="CX210" s="50"/>
      <c r="CY210" s="50"/>
      <c r="CZ210" s="391"/>
    </row>
    <row r="211" spans="2:104" x14ac:dyDescent="0.25">
      <c r="B211" s="393" t="s">
        <v>182</v>
      </c>
      <c r="C211" s="9" t="s">
        <v>1117</v>
      </c>
      <c r="D211" s="59">
        <f>IF(SUM($D$12:D$12)=0,0,$D$210)</f>
        <v>0</v>
      </c>
      <c r="E211" s="59">
        <f>IF(SUM($D$12:E$12)=0,0,$D$210)</f>
        <v>0</v>
      </c>
      <c r="F211" s="59">
        <f>IF(SUM($D$12:F$12)=0,0,$D$210)</f>
        <v>0</v>
      </c>
      <c r="G211" s="59">
        <f>IF(SUM($D$12:G$12)=0,0,$D$210)</f>
        <v>0</v>
      </c>
      <c r="H211" s="59">
        <f>IF(SUM($D$12:H$12)=0,0,$D$210)</f>
        <v>0</v>
      </c>
      <c r="I211" s="59">
        <f>IF(SUM($D$12:I$12)=0,0,$D$210)</f>
        <v>0</v>
      </c>
      <c r="J211" s="59">
        <f>IF(SUM($D$12:J$12)=0,0,$D$210)</f>
        <v>0</v>
      </c>
      <c r="K211" s="59">
        <f>IF(SUM($D$12:K$12)=0,0,$D$210)</f>
        <v>0</v>
      </c>
      <c r="L211" s="59">
        <f>IF(SUM($D$12:L$12)=0,0,$D$210)</f>
        <v>0</v>
      </c>
      <c r="M211" s="59">
        <f>IF(SUM($D$12:M$12)=0,0,$D$210)</f>
        <v>0</v>
      </c>
      <c r="N211" s="59">
        <f>IF(SUM($D$12:N$12)=0,0,$D$210)</f>
        <v>0</v>
      </c>
      <c r="O211" s="59">
        <f>IF(SUM($D$12:O$12)=0,0,$D$210)</f>
        <v>0</v>
      </c>
      <c r="P211" s="59">
        <f>IF(SUM($D$12:P$12)=0,0,$D$210)</f>
        <v>0</v>
      </c>
      <c r="Q211" s="59">
        <f>IF(SUM($D$12:Q$12)=0,0,$D$210)</f>
        <v>0</v>
      </c>
      <c r="R211" s="59">
        <f>IF(SUM($D$12:R$12)=0,0,$D$210)</f>
        <v>0</v>
      </c>
      <c r="S211" s="59">
        <f>IF(SUM($D$12:S$12)=0,0,$D$210)</f>
        <v>0</v>
      </c>
      <c r="T211" s="59">
        <f>IF(SUM($D$12:T$12)=0,0,$D$210)</f>
        <v>0</v>
      </c>
      <c r="U211" s="59">
        <f>IF(SUM($D$12:U$12)=0,0,$D$210)</f>
        <v>0</v>
      </c>
      <c r="V211" s="59">
        <f>IF(SUM($D$12:V$12)=0,0,$D$210)</f>
        <v>0</v>
      </c>
      <c r="W211" s="59">
        <f>IF(SUM($D$12:W$12)=0,0,$D$210)</f>
        <v>0</v>
      </c>
      <c r="X211" s="59">
        <f>IF(SUM($D$12:X$12)=0,0,$D$210)</f>
        <v>0</v>
      </c>
      <c r="Y211" s="59">
        <f>IF(SUM($D$12:Y$12)=0,0,$D$210)</f>
        <v>0</v>
      </c>
      <c r="Z211" s="59">
        <f>IF(SUM($D$12:Z$12)=0,0,$D$210)</f>
        <v>0</v>
      </c>
      <c r="AA211" s="59">
        <f>IF(SUM($D$12:AA$12)=0,0,$D$210)</f>
        <v>0</v>
      </c>
      <c r="AB211" s="59">
        <f>IF(SUM($D$12:AB$12)=0,0,$D$210)</f>
        <v>0</v>
      </c>
      <c r="AC211" s="59">
        <f>IF(SUM($D$12:AC$12)=0,0,$D$210)</f>
        <v>0</v>
      </c>
      <c r="AD211" s="59">
        <f>IF(SUM($D$12:AD$12)=0,0,$D$210)</f>
        <v>0</v>
      </c>
      <c r="AE211" s="59">
        <f>IF(SUM($D$12:AE$12)=0,0,$D$210)</f>
        <v>0</v>
      </c>
      <c r="AF211" s="59">
        <f>IF(SUM($D$12:AF$12)=0,0,$D$210)</f>
        <v>0</v>
      </c>
      <c r="AG211" s="59">
        <f>IF(SUM($D$12:AG$12)=0,0,$D$210)</f>
        <v>0</v>
      </c>
      <c r="AH211" s="59">
        <f>IF(SUM($D$12:AH$12)=0,0,$D$210)</f>
        <v>0</v>
      </c>
      <c r="AI211" s="59">
        <f>IF(SUM($D$12:AI$12)=0,0,$D$210)</f>
        <v>0</v>
      </c>
      <c r="AJ211" s="59">
        <f>IF(SUM($D$12:AJ$12)=0,0,$D$210)</f>
        <v>0</v>
      </c>
      <c r="AK211" s="59">
        <f>IF(SUM($D$12:AK$12)=0,0,$D$210)</f>
        <v>0</v>
      </c>
      <c r="AL211" s="59">
        <f>IF(SUM($D$12:AL$12)=0,0,$D$210)</f>
        <v>0</v>
      </c>
      <c r="AM211" s="59">
        <f>IF(SUM($D$12:AM$12)=0,0,$D$210)</f>
        <v>0</v>
      </c>
      <c r="AN211" s="59">
        <f>IF(SUM($D$12:AN$12)=0,0,$D$210)</f>
        <v>0</v>
      </c>
      <c r="AO211" s="59">
        <f>IF(SUM($D$12:AO$12)=0,0,$D$210)</f>
        <v>0</v>
      </c>
      <c r="AP211" s="59">
        <f>IF(SUM($D$12:AP$12)=0,0,$D$210)</f>
        <v>0</v>
      </c>
      <c r="AQ211" s="59">
        <f>IF(SUM($D$12:AQ$12)=0,0,$D$210)</f>
        <v>0</v>
      </c>
      <c r="AR211" s="59">
        <f>IF(SUM($D$12:AR$12)=0,0,$D$210)</f>
        <v>0</v>
      </c>
      <c r="AS211" s="59">
        <f>IF(SUM($D$12:AS$12)=0,0,$D$210)</f>
        <v>0</v>
      </c>
      <c r="AT211" s="59">
        <f>IF(SUM($D$12:AT$12)=0,0,$D$210)</f>
        <v>0</v>
      </c>
      <c r="AU211" s="59">
        <f>IF(SUM($D$12:AU$12)=0,0,$D$210)</f>
        <v>0</v>
      </c>
      <c r="AV211" s="59">
        <f>IF(SUM($D$12:AV$12)=0,0,$D$210)</f>
        <v>0</v>
      </c>
      <c r="AW211" s="59">
        <f>IF(SUM($D$12:AW$12)=0,0,$D$210)</f>
        <v>0</v>
      </c>
      <c r="AX211" s="59">
        <f>IF(SUM($D$12:AX$12)=0,0,$D$210)</f>
        <v>0</v>
      </c>
      <c r="AY211" s="59">
        <f>IF(SUM($D$12:AY$12)=0,0,$D$210)</f>
        <v>0</v>
      </c>
      <c r="AZ211" s="59">
        <f>IF(SUM($D$12:AZ$12)=0,0,$D$210)</f>
        <v>0</v>
      </c>
      <c r="BA211" s="59">
        <f>IF(SUM($D$12:BA$12)=0,0,$D$210)</f>
        <v>0</v>
      </c>
      <c r="BB211" s="59">
        <f>IF(SUM($D$12:BB$12)=0,0,$D$210)</f>
        <v>0</v>
      </c>
      <c r="BC211" s="59">
        <f>IF(SUM($D$12:BC$12)=0,0,$D$210)</f>
        <v>0</v>
      </c>
      <c r="BD211" s="59">
        <f>IF(SUM($D$12:BD$12)=0,0,$D$210)</f>
        <v>0</v>
      </c>
      <c r="BE211" s="59">
        <f>IF(SUM($D$12:BE$12)=0,0,$D$210)</f>
        <v>0</v>
      </c>
      <c r="BF211" s="59">
        <f>IF(SUM($D$12:BF$12)=0,0,$D$210)</f>
        <v>0</v>
      </c>
      <c r="BG211" s="59">
        <f>IF(SUM($D$12:BG$12)=0,0,$D$210)</f>
        <v>0</v>
      </c>
      <c r="BH211" s="59">
        <f>IF(SUM($D$12:BH$12)=0,0,$D$210)</f>
        <v>0</v>
      </c>
      <c r="BI211" s="59">
        <f>IF(SUM($D$12:BI$12)=0,0,$D$210)</f>
        <v>0</v>
      </c>
      <c r="BJ211" s="59">
        <f>IF(SUM($D$12:BJ$12)=0,0,$D$210)</f>
        <v>0</v>
      </c>
      <c r="BK211" s="59">
        <f>IF(SUM($D$12:BK$12)=0,0,$D$210)</f>
        <v>0</v>
      </c>
      <c r="BL211" s="59">
        <f>IF(SUM($D$12:BL$12)=0,0,$D$210)</f>
        <v>0</v>
      </c>
      <c r="BM211" s="59">
        <f>IF(SUM($D$12:BM$12)=0,0,$D$210)</f>
        <v>0</v>
      </c>
      <c r="BN211" s="59">
        <f>IF(SUM($D$12:BN$12)=0,0,$D$210)</f>
        <v>0</v>
      </c>
      <c r="BO211" s="59">
        <f>IF(SUM($D$12:BO$12)=0,0,$D$210)</f>
        <v>0</v>
      </c>
      <c r="BP211" s="59">
        <f>IF(SUM($D$12:BP$12)=0,0,$D$210)</f>
        <v>0</v>
      </c>
      <c r="BQ211" s="59">
        <f>IF(SUM($D$12:BQ$12)=0,0,$D$210)</f>
        <v>0</v>
      </c>
      <c r="BR211" s="59">
        <f>IF(SUM($D$12:BR$12)=0,0,$D$210)</f>
        <v>0</v>
      </c>
      <c r="BS211" s="59">
        <f>IF(SUM($D$12:BS$12)=0,0,$D$210)</f>
        <v>0</v>
      </c>
      <c r="BT211" s="59">
        <f>IF(SUM($D$12:BT$12)=0,0,$D$210)</f>
        <v>0</v>
      </c>
      <c r="BU211" s="59">
        <f>IF(SUM($D$12:BU$12)=0,0,$D$210)</f>
        <v>0</v>
      </c>
      <c r="BV211" s="59">
        <f>IF(SUM($D$12:BV$12)=0,0,$D$210)</f>
        <v>0</v>
      </c>
      <c r="BW211" s="59">
        <f>IF(SUM($D$12:BW$12)=0,0,$D$210)</f>
        <v>0</v>
      </c>
      <c r="BX211" s="59">
        <f>IF(SUM($D$12:BX$12)=0,0,$D$210)</f>
        <v>0</v>
      </c>
      <c r="BY211" s="59">
        <f>IF(SUM($D$12:BY$12)=0,0,$D$210)</f>
        <v>0</v>
      </c>
      <c r="BZ211" s="59">
        <f>IF(SUM($D$12:BZ$12)=0,0,$D$210)</f>
        <v>0</v>
      </c>
      <c r="CA211" s="59">
        <f>IF(SUM($D$12:CA$12)=0,0,$D$210)</f>
        <v>0</v>
      </c>
      <c r="CB211" s="59">
        <f>IF(SUM($D$12:CB$12)=0,0,$D$210)</f>
        <v>0</v>
      </c>
      <c r="CC211" s="59">
        <f>IF(SUM($D$12:CC$12)=0,0,$D$210)</f>
        <v>0</v>
      </c>
      <c r="CD211" s="59">
        <f>IF(SUM($D$12:CD$12)=0,0,$D$210)</f>
        <v>0</v>
      </c>
      <c r="CE211" s="59">
        <f>IF(SUM($D$12:CE$12)=0,0,$D$210)</f>
        <v>0</v>
      </c>
      <c r="CF211" s="59">
        <f>IF(SUM($D$12:CF$12)=0,0,$D$210)</f>
        <v>0</v>
      </c>
      <c r="CG211" s="59">
        <f>IF(SUM($D$12:CG$12)=0,0,$D$210)</f>
        <v>0</v>
      </c>
      <c r="CH211" s="59">
        <f>IF(SUM($D$12:CH$12)=0,0,$D$210)</f>
        <v>0</v>
      </c>
      <c r="CI211" s="59">
        <f>IF(SUM($D$12:CI$12)=0,0,$D$210)</f>
        <v>0</v>
      </c>
      <c r="CJ211" s="59">
        <f>IF(SUM($D$12:CJ$12)=0,0,$D$210)</f>
        <v>0</v>
      </c>
      <c r="CK211" s="59">
        <f>IF(SUM($D$12:CK$12)=0,0,$D$210)</f>
        <v>0</v>
      </c>
      <c r="CL211" s="59">
        <f>IF(SUM($D$12:CL$12)=0,0,$D$210)</f>
        <v>0</v>
      </c>
      <c r="CM211" s="59">
        <f>IF(SUM($D$12:CM$12)=0,0,$D$210)</f>
        <v>0</v>
      </c>
      <c r="CN211" s="59">
        <f>IF(SUM($D$12:CN$12)=0,0,$D$210)</f>
        <v>0</v>
      </c>
      <c r="CO211" s="59">
        <f>IF(SUM($D$12:CO$12)=0,0,$D$210)</f>
        <v>0</v>
      </c>
      <c r="CP211" s="59">
        <f>IF(SUM($D$12:CP$12)=0,0,$D$210)</f>
        <v>0</v>
      </c>
      <c r="CQ211" s="59">
        <f>IF(SUM($D$12:CQ$12)=0,0,$D$210)</f>
        <v>0</v>
      </c>
      <c r="CR211" s="59">
        <f>IF(SUM($D$12:CR$12)=0,0,$D$210)</f>
        <v>0</v>
      </c>
      <c r="CS211" s="59">
        <f>IF(SUM($D$12:CS$12)=0,0,$D$210)</f>
        <v>0</v>
      </c>
      <c r="CT211" s="59">
        <f>IF(SUM($D$12:CT$12)=0,0,$D$210)</f>
        <v>0</v>
      </c>
      <c r="CU211" s="59">
        <f>IF(SUM($D$12:CU$12)=0,0,$D$210)</f>
        <v>0</v>
      </c>
      <c r="CV211" s="59">
        <f>IF(SUM($D$12:CV$12)=0,0,$D$210)</f>
        <v>0</v>
      </c>
      <c r="CW211" s="59">
        <f>IF(SUM($D$12:CW$12)=0,0,$D$210)</f>
        <v>0</v>
      </c>
      <c r="CX211" s="59">
        <f>IF(SUM($D$12:CX$12)=0,0,$D$210)</f>
        <v>0</v>
      </c>
      <c r="CY211" s="59">
        <f>IF(SUM($D$12:CY$12)=0,0,$D$210)</f>
        <v>0</v>
      </c>
      <c r="CZ211" s="391"/>
    </row>
    <row r="212" spans="2:104" x14ac:dyDescent="0.25">
      <c r="B212" s="393" t="s">
        <v>186</v>
      </c>
      <c r="C212" s="9" t="s">
        <v>1117</v>
      </c>
      <c r="D212" s="61">
        <f t="shared" ref="D212:BO212" si="74">D211*D$7</f>
        <v>0</v>
      </c>
      <c r="E212" s="61">
        <f t="shared" si="74"/>
        <v>0</v>
      </c>
      <c r="F212" s="61">
        <f t="shared" si="74"/>
        <v>0</v>
      </c>
      <c r="G212" s="61">
        <f t="shared" si="74"/>
        <v>0</v>
      </c>
      <c r="H212" s="61">
        <f t="shared" si="74"/>
        <v>0</v>
      </c>
      <c r="I212" s="61">
        <f t="shared" si="74"/>
        <v>0</v>
      </c>
      <c r="J212" s="61">
        <f t="shared" si="74"/>
        <v>0</v>
      </c>
      <c r="K212" s="61">
        <f t="shared" si="74"/>
        <v>0</v>
      </c>
      <c r="L212" s="61">
        <f t="shared" si="74"/>
        <v>0</v>
      </c>
      <c r="M212" s="61">
        <f t="shared" si="74"/>
        <v>0</v>
      </c>
      <c r="N212" s="61">
        <f t="shared" si="74"/>
        <v>0</v>
      </c>
      <c r="O212" s="61">
        <f t="shared" si="74"/>
        <v>0</v>
      </c>
      <c r="P212" s="61">
        <f t="shared" si="74"/>
        <v>0</v>
      </c>
      <c r="Q212" s="61">
        <f t="shared" si="74"/>
        <v>0</v>
      </c>
      <c r="R212" s="61">
        <f t="shared" si="74"/>
        <v>0</v>
      </c>
      <c r="S212" s="61">
        <f t="shared" si="74"/>
        <v>0</v>
      </c>
      <c r="T212" s="61">
        <f t="shared" si="74"/>
        <v>0</v>
      </c>
      <c r="U212" s="61">
        <f t="shared" si="74"/>
        <v>0</v>
      </c>
      <c r="V212" s="61">
        <f t="shared" si="74"/>
        <v>0</v>
      </c>
      <c r="W212" s="61">
        <f t="shared" si="74"/>
        <v>0</v>
      </c>
      <c r="X212" s="61">
        <f t="shared" si="74"/>
        <v>0</v>
      </c>
      <c r="Y212" s="61">
        <f t="shared" si="74"/>
        <v>0</v>
      </c>
      <c r="Z212" s="61">
        <f t="shared" si="74"/>
        <v>0</v>
      </c>
      <c r="AA212" s="61">
        <f t="shared" si="74"/>
        <v>0</v>
      </c>
      <c r="AB212" s="61">
        <f t="shared" si="74"/>
        <v>0</v>
      </c>
      <c r="AC212" s="61">
        <f t="shared" si="74"/>
        <v>0</v>
      </c>
      <c r="AD212" s="61">
        <f t="shared" si="74"/>
        <v>0</v>
      </c>
      <c r="AE212" s="61">
        <f t="shared" si="74"/>
        <v>0</v>
      </c>
      <c r="AF212" s="61">
        <f t="shared" si="74"/>
        <v>0</v>
      </c>
      <c r="AG212" s="61">
        <f t="shared" si="74"/>
        <v>0</v>
      </c>
      <c r="AH212" s="61">
        <f t="shared" si="74"/>
        <v>0</v>
      </c>
      <c r="AI212" s="61">
        <f t="shared" si="74"/>
        <v>0</v>
      </c>
      <c r="AJ212" s="61">
        <f t="shared" si="74"/>
        <v>0</v>
      </c>
      <c r="AK212" s="61">
        <f t="shared" si="74"/>
        <v>0</v>
      </c>
      <c r="AL212" s="61">
        <f t="shared" si="74"/>
        <v>0</v>
      </c>
      <c r="AM212" s="61">
        <f t="shared" si="74"/>
        <v>0</v>
      </c>
      <c r="AN212" s="61">
        <f t="shared" si="74"/>
        <v>0</v>
      </c>
      <c r="AO212" s="61">
        <f t="shared" si="74"/>
        <v>0</v>
      </c>
      <c r="AP212" s="61">
        <f t="shared" si="74"/>
        <v>0</v>
      </c>
      <c r="AQ212" s="61">
        <f t="shared" si="74"/>
        <v>0</v>
      </c>
      <c r="AR212" s="61">
        <f t="shared" si="74"/>
        <v>0</v>
      </c>
      <c r="AS212" s="61">
        <f t="shared" si="74"/>
        <v>0</v>
      </c>
      <c r="AT212" s="61">
        <f t="shared" si="74"/>
        <v>0</v>
      </c>
      <c r="AU212" s="61">
        <f t="shared" si="74"/>
        <v>0</v>
      </c>
      <c r="AV212" s="61">
        <f t="shared" si="74"/>
        <v>0</v>
      </c>
      <c r="AW212" s="61">
        <f t="shared" si="74"/>
        <v>0</v>
      </c>
      <c r="AX212" s="61">
        <f t="shared" si="74"/>
        <v>0</v>
      </c>
      <c r="AY212" s="61">
        <f t="shared" si="74"/>
        <v>0</v>
      </c>
      <c r="AZ212" s="61">
        <f t="shared" si="74"/>
        <v>0</v>
      </c>
      <c r="BA212" s="61">
        <f t="shared" si="74"/>
        <v>0</v>
      </c>
      <c r="BB212" s="61">
        <f t="shared" si="74"/>
        <v>0</v>
      </c>
      <c r="BC212" s="61">
        <f t="shared" si="74"/>
        <v>0</v>
      </c>
      <c r="BD212" s="61">
        <f t="shared" si="74"/>
        <v>0</v>
      </c>
      <c r="BE212" s="61">
        <f t="shared" si="74"/>
        <v>0</v>
      </c>
      <c r="BF212" s="61">
        <f t="shared" si="74"/>
        <v>0</v>
      </c>
      <c r="BG212" s="61">
        <f t="shared" si="74"/>
        <v>0</v>
      </c>
      <c r="BH212" s="61">
        <f t="shared" si="74"/>
        <v>0</v>
      </c>
      <c r="BI212" s="61">
        <f t="shared" si="74"/>
        <v>0</v>
      </c>
      <c r="BJ212" s="61">
        <f t="shared" si="74"/>
        <v>0</v>
      </c>
      <c r="BK212" s="61">
        <f t="shared" si="74"/>
        <v>0</v>
      </c>
      <c r="BL212" s="61">
        <f t="shared" si="74"/>
        <v>0</v>
      </c>
      <c r="BM212" s="61">
        <f t="shared" si="74"/>
        <v>0</v>
      </c>
      <c r="BN212" s="61">
        <f t="shared" si="74"/>
        <v>0</v>
      </c>
      <c r="BO212" s="61">
        <f t="shared" si="74"/>
        <v>0</v>
      </c>
      <c r="BP212" s="61">
        <f t="shared" ref="BP212:CY212" si="75">BP211*BP$7</f>
        <v>0</v>
      </c>
      <c r="BQ212" s="61">
        <f t="shared" si="75"/>
        <v>0</v>
      </c>
      <c r="BR212" s="61">
        <f t="shared" si="75"/>
        <v>0</v>
      </c>
      <c r="BS212" s="61">
        <f t="shared" si="75"/>
        <v>0</v>
      </c>
      <c r="BT212" s="61">
        <f t="shared" si="75"/>
        <v>0</v>
      </c>
      <c r="BU212" s="61">
        <f t="shared" si="75"/>
        <v>0</v>
      </c>
      <c r="BV212" s="61">
        <f t="shared" si="75"/>
        <v>0</v>
      </c>
      <c r="BW212" s="61">
        <f t="shared" si="75"/>
        <v>0</v>
      </c>
      <c r="BX212" s="61">
        <f t="shared" si="75"/>
        <v>0</v>
      </c>
      <c r="BY212" s="61">
        <f t="shared" si="75"/>
        <v>0</v>
      </c>
      <c r="BZ212" s="61">
        <f t="shared" si="75"/>
        <v>0</v>
      </c>
      <c r="CA212" s="61">
        <f t="shared" si="75"/>
        <v>0</v>
      </c>
      <c r="CB212" s="61">
        <f t="shared" si="75"/>
        <v>0</v>
      </c>
      <c r="CC212" s="61">
        <f t="shared" si="75"/>
        <v>0</v>
      </c>
      <c r="CD212" s="61">
        <f t="shared" si="75"/>
        <v>0</v>
      </c>
      <c r="CE212" s="61">
        <f t="shared" si="75"/>
        <v>0</v>
      </c>
      <c r="CF212" s="61">
        <f t="shared" si="75"/>
        <v>0</v>
      </c>
      <c r="CG212" s="61">
        <f t="shared" si="75"/>
        <v>0</v>
      </c>
      <c r="CH212" s="61">
        <f t="shared" si="75"/>
        <v>0</v>
      </c>
      <c r="CI212" s="61">
        <f t="shared" si="75"/>
        <v>0</v>
      </c>
      <c r="CJ212" s="61">
        <f t="shared" si="75"/>
        <v>0</v>
      </c>
      <c r="CK212" s="61">
        <f t="shared" si="75"/>
        <v>0</v>
      </c>
      <c r="CL212" s="61">
        <f t="shared" si="75"/>
        <v>0</v>
      </c>
      <c r="CM212" s="61">
        <f t="shared" si="75"/>
        <v>0</v>
      </c>
      <c r="CN212" s="61">
        <f t="shared" si="75"/>
        <v>0</v>
      </c>
      <c r="CO212" s="61">
        <f t="shared" si="75"/>
        <v>0</v>
      </c>
      <c r="CP212" s="61">
        <f t="shared" si="75"/>
        <v>0</v>
      </c>
      <c r="CQ212" s="61">
        <f t="shared" si="75"/>
        <v>0</v>
      </c>
      <c r="CR212" s="61">
        <f t="shared" si="75"/>
        <v>0</v>
      </c>
      <c r="CS212" s="61">
        <f t="shared" si="75"/>
        <v>0</v>
      </c>
      <c r="CT212" s="61">
        <f t="shared" si="75"/>
        <v>0</v>
      </c>
      <c r="CU212" s="61">
        <f t="shared" si="75"/>
        <v>0</v>
      </c>
      <c r="CV212" s="61">
        <f t="shared" si="75"/>
        <v>0</v>
      </c>
      <c r="CW212" s="61">
        <f t="shared" si="75"/>
        <v>0</v>
      </c>
      <c r="CX212" s="61">
        <f t="shared" si="75"/>
        <v>0</v>
      </c>
      <c r="CY212" s="61">
        <f t="shared" si="75"/>
        <v>0</v>
      </c>
      <c r="CZ212" s="391"/>
    </row>
    <row r="213" spans="2:104" x14ac:dyDescent="0.25">
      <c r="B213" s="406"/>
      <c r="C213" s="390"/>
      <c r="D213" s="414"/>
      <c r="E213" s="414"/>
      <c r="F213" s="414"/>
      <c r="G213" s="414"/>
      <c r="H213" s="414"/>
      <c r="I213" s="414"/>
      <c r="J213" s="414"/>
      <c r="K213" s="414"/>
      <c r="L213" s="414"/>
      <c r="M213" s="414"/>
      <c r="N213" s="414"/>
      <c r="O213" s="414"/>
      <c r="P213" s="414"/>
      <c r="Q213" s="414"/>
      <c r="R213" s="414"/>
      <c r="S213" s="414"/>
      <c r="T213" s="414"/>
      <c r="U213" s="414"/>
      <c r="V213" s="414"/>
      <c r="W213" s="414"/>
      <c r="X213" s="414"/>
      <c r="Y213" s="414"/>
      <c r="Z213" s="414"/>
      <c r="AA213" s="414"/>
      <c r="AB213" s="414"/>
      <c r="AC213" s="414"/>
      <c r="AD213" s="414"/>
      <c r="AE213" s="414"/>
      <c r="AF213" s="414"/>
      <c r="AG213" s="414"/>
      <c r="AH213" s="414"/>
      <c r="AI213" s="414"/>
      <c r="AJ213" s="414"/>
      <c r="AK213" s="414"/>
      <c r="AL213" s="414"/>
      <c r="AM213" s="414"/>
      <c r="AN213" s="414"/>
      <c r="AO213" s="414"/>
      <c r="AP213" s="414"/>
      <c r="AQ213" s="414"/>
      <c r="AR213" s="414"/>
      <c r="AS213" s="414"/>
      <c r="AT213" s="414"/>
      <c r="AU213" s="414"/>
      <c r="AV213" s="414"/>
      <c r="AW213" s="414"/>
      <c r="AX213" s="414"/>
      <c r="AY213" s="414"/>
      <c r="AZ213" s="414"/>
      <c r="BA213" s="414"/>
      <c r="BB213" s="414"/>
      <c r="BC213" s="414"/>
      <c r="BD213" s="414"/>
      <c r="BE213" s="414"/>
      <c r="BF213" s="414"/>
      <c r="BG213" s="414"/>
      <c r="BH213" s="414"/>
      <c r="BI213" s="414"/>
      <c r="BJ213" s="414"/>
      <c r="BK213" s="414"/>
      <c r="BL213" s="414"/>
      <c r="BM213" s="414"/>
      <c r="BN213" s="414"/>
      <c r="BO213" s="414"/>
      <c r="BP213" s="414"/>
      <c r="BQ213" s="414"/>
      <c r="BR213" s="414"/>
      <c r="BS213" s="414"/>
      <c r="BT213" s="414"/>
      <c r="BU213" s="414"/>
      <c r="BV213" s="414"/>
      <c r="BW213" s="414"/>
      <c r="BX213" s="414"/>
      <c r="BY213" s="414"/>
      <c r="BZ213" s="414"/>
      <c r="CA213" s="414"/>
      <c r="CB213" s="414"/>
      <c r="CC213" s="414"/>
      <c r="CD213" s="414"/>
      <c r="CE213" s="414"/>
      <c r="CF213" s="414"/>
      <c r="CG213" s="414"/>
      <c r="CH213" s="414"/>
      <c r="CI213" s="414"/>
      <c r="CJ213" s="414"/>
      <c r="CK213" s="414"/>
      <c r="CL213" s="414"/>
      <c r="CM213" s="414"/>
      <c r="CN213" s="414"/>
      <c r="CO213" s="414"/>
      <c r="CP213" s="414"/>
      <c r="CQ213" s="414"/>
      <c r="CR213" s="414"/>
      <c r="CS213" s="414"/>
      <c r="CT213" s="414"/>
      <c r="CU213" s="414"/>
      <c r="CV213" s="414"/>
      <c r="CW213" s="414"/>
      <c r="CX213" s="414"/>
      <c r="CY213" s="414"/>
      <c r="CZ213" s="391"/>
    </row>
    <row r="214" spans="2:104" x14ac:dyDescent="0.25">
      <c r="B214" s="415" t="s">
        <v>429</v>
      </c>
      <c r="C214" s="39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c r="CV214" s="50"/>
      <c r="CW214" s="50"/>
      <c r="CX214" s="50"/>
      <c r="CY214" s="50"/>
      <c r="CZ214" s="391"/>
    </row>
    <row r="215" spans="2:104" x14ac:dyDescent="0.25">
      <c r="B215" s="403" t="s">
        <v>430</v>
      </c>
      <c r="C215" s="9" t="s">
        <v>1117</v>
      </c>
      <c r="D215" s="58">
        <f>'Data Input - BAT'!H41</f>
        <v>0</v>
      </c>
      <c r="E215" s="58">
        <f>'Data Input - BAT'!I41</f>
        <v>0</v>
      </c>
      <c r="F215" s="58">
        <f>'Data Input - BAT'!J41</f>
        <v>0</v>
      </c>
      <c r="G215" s="58">
        <f>'Data Input - BAT'!K41</f>
        <v>0</v>
      </c>
      <c r="H215" s="58">
        <f>'Data Input - BAT'!L41</f>
        <v>0</v>
      </c>
      <c r="I215" s="58">
        <f>'Data Input - BAT'!M41</f>
        <v>0</v>
      </c>
      <c r="J215" s="58">
        <f>'Data Input - BAT'!N41</f>
        <v>0</v>
      </c>
      <c r="K215" s="58">
        <f>'Data Input - BAT'!O41</f>
        <v>0</v>
      </c>
      <c r="L215" s="58">
        <f>'Data Input - BAT'!P41</f>
        <v>0</v>
      </c>
      <c r="M215" s="58">
        <f>'Data Input - BAT'!Q41</f>
        <v>0</v>
      </c>
      <c r="N215" s="58">
        <f>'Data Input - BAT'!R41</f>
        <v>0</v>
      </c>
      <c r="O215" s="58">
        <f>'Data Input - BAT'!S41</f>
        <v>0</v>
      </c>
      <c r="P215" s="58">
        <f>'Data Input - BAT'!T41</f>
        <v>0</v>
      </c>
      <c r="Q215" s="58">
        <f>'Data Input - BAT'!U41</f>
        <v>0</v>
      </c>
      <c r="R215" s="58">
        <f>'Data Input - BAT'!V41</f>
        <v>0</v>
      </c>
      <c r="S215" s="58">
        <f>'Data Input - BAT'!W41</f>
        <v>0</v>
      </c>
      <c r="T215" s="58">
        <f>'Data Input - BAT'!X41</f>
        <v>0</v>
      </c>
      <c r="U215" s="58">
        <f>'Data Input - BAT'!Y41</f>
        <v>0</v>
      </c>
      <c r="V215" s="58">
        <f>'Data Input - BAT'!Z41</f>
        <v>0</v>
      </c>
      <c r="W215" s="58">
        <f>'Data Input - BAT'!AA41</f>
        <v>0</v>
      </c>
      <c r="X215" s="58">
        <f>'Data Input - BAT'!AB41</f>
        <v>0</v>
      </c>
      <c r="Y215" s="58">
        <f>'Data Input - BAT'!AC41</f>
        <v>0</v>
      </c>
      <c r="Z215" s="58">
        <f>'Data Input - BAT'!AD41</f>
        <v>0</v>
      </c>
      <c r="AA215" s="58">
        <f>'Data Input - BAT'!AE41</f>
        <v>0</v>
      </c>
      <c r="AB215" s="58">
        <f>'Data Input - BAT'!AF41</f>
        <v>0</v>
      </c>
      <c r="AC215" s="58">
        <f>'Data Input - BAT'!AG41</f>
        <v>0</v>
      </c>
      <c r="AD215" s="58">
        <f>'Data Input - BAT'!AH41</f>
        <v>0</v>
      </c>
      <c r="AE215" s="58">
        <f>'Data Input - BAT'!AI41</f>
        <v>0</v>
      </c>
      <c r="AF215" s="58">
        <f>'Data Input - BAT'!AJ41</f>
        <v>0</v>
      </c>
      <c r="AG215" s="58">
        <f>'Data Input - BAT'!AK41</f>
        <v>0</v>
      </c>
      <c r="AH215" s="58">
        <f>'Data Input - BAT'!AL41</f>
        <v>0</v>
      </c>
      <c r="AI215" s="58">
        <f>'Data Input - BAT'!AM41</f>
        <v>0</v>
      </c>
      <c r="AJ215" s="58">
        <f>'Data Input - BAT'!AN41</f>
        <v>0</v>
      </c>
      <c r="AK215" s="58">
        <f>'Data Input - BAT'!AO41</f>
        <v>0</v>
      </c>
      <c r="AL215" s="58">
        <f>'Data Input - BAT'!AP41</f>
        <v>0</v>
      </c>
      <c r="AM215" s="58">
        <f>'Data Input - BAT'!AQ41</f>
        <v>0</v>
      </c>
      <c r="AN215" s="58">
        <f>'Data Input - BAT'!AR41</f>
        <v>0</v>
      </c>
      <c r="AO215" s="58">
        <f>'Data Input - BAT'!AS41</f>
        <v>0</v>
      </c>
      <c r="AP215" s="58">
        <f>'Data Input - BAT'!AT41</f>
        <v>0</v>
      </c>
      <c r="AQ215" s="58">
        <f>'Data Input - BAT'!AU41</f>
        <v>0</v>
      </c>
      <c r="AR215" s="58">
        <f>'Data Input - BAT'!AV41</f>
        <v>0</v>
      </c>
      <c r="AS215" s="58">
        <f>'Data Input - BAT'!AW41</f>
        <v>0</v>
      </c>
      <c r="AT215" s="58">
        <f>'Data Input - BAT'!AX41</f>
        <v>0</v>
      </c>
      <c r="AU215" s="58">
        <f>'Data Input - BAT'!AY41</f>
        <v>0</v>
      </c>
      <c r="AV215" s="58">
        <f>'Data Input - BAT'!AZ41</f>
        <v>0</v>
      </c>
      <c r="AW215" s="58">
        <f>'Data Input - BAT'!BA41</f>
        <v>0</v>
      </c>
      <c r="AX215" s="58">
        <f>'Data Input - BAT'!BB41</f>
        <v>0</v>
      </c>
      <c r="AY215" s="58">
        <f>'Data Input - BAT'!BC41</f>
        <v>0</v>
      </c>
      <c r="AZ215" s="58">
        <f>'Data Input - BAT'!BD41</f>
        <v>0</v>
      </c>
      <c r="BA215" s="58">
        <f>'Data Input - BAT'!BE41</f>
        <v>0</v>
      </c>
      <c r="BB215" s="58">
        <f>'Data Input - BAT'!BF41</f>
        <v>0</v>
      </c>
      <c r="BC215" s="58">
        <f>'Data Input - BAT'!BG41</f>
        <v>0</v>
      </c>
      <c r="BD215" s="58">
        <f>'Data Input - BAT'!BH41</f>
        <v>0</v>
      </c>
      <c r="BE215" s="58">
        <f>'Data Input - BAT'!BI41</f>
        <v>0</v>
      </c>
      <c r="BF215" s="58">
        <f>'Data Input - BAT'!BJ41</f>
        <v>0</v>
      </c>
      <c r="BG215" s="58">
        <f>'Data Input - BAT'!BK41</f>
        <v>0</v>
      </c>
      <c r="BH215" s="58">
        <f>'Data Input - BAT'!BL41</f>
        <v>0</v>
      </c>
      <c r="BI215" s="58">
        <f>'Data Input - BAT'!BM41</f>
        <v>0</v>
      </c>
      <c r="BJ215" s="58">
        <f>'Data Input - BAT'!BN41</f>
        <v>0</v>
      </c>
      <c r="BK215" s="58">
        <f>'Data Input - BAT'!BO41</f>
        <v>0</v>
      </c>
      <c r="BL215" s="58">
        <f>'Data Input - BAT'!BP41</f>
        <v>0</v>
      </c>
      <c r="BM215" s="58">
        <f>'Data Input - BAT'!BQ41</f>
        <v>0</v>
      </c>
      <c r="BN215" s="58">
        <f>'Data Input - BAT'!BR41</f>
        <v>0</v>
      </c>
      <c r="BO215" s="58">
        <f>'Data Input - BAT'!BS41</f>
        <v>0</v>
      </c>
      <c r="BP215" s="58">
        <f>'Data Input - BAT'!BT41</f>
        <v>0</v>
      </c>
      <c r="BQ215" s="58">
        <f>'Data Input - BAT'!BU41</f>
        <v>0</v>
      </c>
      <c r="BR215" s="58">
        <f>'Data Input - BAT'!BV41</f>
        <v>0</v>
      </c>
      <c r="BS215" s="58">
        <f>'Data Input - BAT'!BW41</f>
        <v>0</v>
      </c>
      <c r="BT215" s="58">
        <f>'Data Input - BAT'!BX41</f>
        <v>0</v>
      </c>
      <c r="BU215" s="58">
        <f>'Data Input - BAT'!BY41</f>
        <v>0</v>
      </c>
      <c r="BV215" s="58">
        <f>'Data Input - BAT'!BZ41</f>
        <v>0</v>
      </c>
      <c r="BW215" s="58">
        <f>'Data Input - BAT'!CA41</f>
        <v>0</v>
      </c>
      <c r="BX215" s="58">
        <f>'Data Input - BAT'!CB41</f>
        <v>0</v>
      </c>
      <c r="BY215" s="58">
        <f>'Data Input - BAT'!CC41</f>
        <v>0</v>
      </c>
      <c r="BZ215" s="58">
        <f>'Data Input - BAT'!CD41</f>
        <v>0</v>
      </c>
      <c r="CA215" s="58">
        <f>'Data Input - BAT'!CE41</f>
        <v>0</v>
      </c>
      <c r="CB215" s="58">
        <f>'Data Input - BAT'!CF41</f>
        <v>0</v>
      </c>
      <c r="CC215" s="58">
        <f>'Data Input - BAT'!CG41</f>
        <v>0</v>
      </c>
      <c r="CD215" s="58">
        <f>'Data Input - BAT'!CH41</f>
        <v>0</v>
      </c>
      <c r="CE215" s="58">
        <f>'Data Input - BAT'!CI41</f>
        <v>0</v>
      </c>
      <c r="CF215" s="58">
        <f>'Data Input - BAT'!CJ41</f>
        <v>0</v>
      </c>
      <c r="CG215" s="58">
        <f>'Data Input - BAT'!CK41</f>
        <v>0</v>
      </c>
      <c r="CH215" s="58">
        <f>'Data Input - BAT'!CL41</f>
        <v>0</v>
      </c>
      <c r="CI215" s="58">
        <f>'Data Input - BAT'!CM41</f>
        <v>0</v>
      </c>
      <c r="CJ215" s="58">
        <f>'Data Input - BAT'!CN41</f>
        <v>0</v>
      </c>
      <c r="CK215" s="58">
        <f>'Data Input - BAT'!CO41</f>
        <v>0</v>
      </c>
      <c r="CL215" s="58">
        <f>'Data Input - BAT'!CP41</f>
        <v>0</v>
      </c>
      <c r="CM215" s="58">
        <f>'Data Input - BAT'!CQ41</f>
        <v>0</v>
      </c>
      <c r="CN215" s="58">
        <f>'Data Input - BAT'!CR41</f>
        <v>0</v>
      </c>
      <c r="CO215" s="58">
        <f>'Data Input - BAT'!CS41</f>
        <v>0</v>
      </c>
      <c r="CP215" s="58">
        <f>'Data Input - BAT'!CT41</f>
        <v>0</v>
      </c>
      <c r="CQ215" s="58">
        <f>'Data Input - BAT'!CU41</f>
        <v>0</v>
      </c>
      <c r="CR215" s="58">
        <f>'Data Input - BAT'!CV41</f>
        <v>0</v>
      </c>
      <c r="CS215" s="58">
        <f>'Data Input - BAT'!CW41</f>
        <v>0</v>
      </c>
      <c r="CT215" s="58">
        <f>'Data Input - BAT'!CX41</f>
        <v>0</v>
      </c>
      <c r="CU215" s="58">
        <f>'Data Input - BAT'!CY41</f>
        <v>0</v>
      </c>
      <c r="CV215" s="58">
        <f>'Data Input - BAT'!CZ41</f>
        <v>0</v>
      </c>
      <c r="CW215" s="58">
        <f>'Data Input - BAT'!DA41</f>
        <v>0</v>
      </c>
      <c r="CX215" s="58">
        <f>'Data Input - BAT'!DB41</f>
        <v>0</v>
      </c>
      <c r="CY215" s="58">
        <f>'Data Input - BAT'!DC41</f>
        <v>0</v>
      </c>
      <c r="CZ215" s="391"/>
    </row>
    <row r="216" spans="2:104" x14ac:dyDescent="0.25">
      <c r="B216" s="403" t="s">
        <v>1060</v>
      </c>
      <c r="C216" s="9" t="s">
        <v>1117</v>
      </c>
      <c r="D216" s="61">
        <f t="shared" ref="D216:BO216" si="76">D215*D$7</f>
        <v>0</v>
      </c>
      <c r="E216" s="61">
        <f t="shared" si="76"/>
        <v>0</v>
      </c>
      <c r="F216" s="61">
        <f t="shared" si="76"/>
        <v>0</v>
      </c>
      <c r="G216" s="61">
        <f t="shared" si="76"/>
        <v>0</v>
      </c>
      <c r="H216" s="61">
        <f t="shared" si="76"/>
        <v>0</v>
      </c>
      <c r="I216" s="61">
        <f t="shared" si="76"/>
        <v>0</v>
      </c>
      <c r="J216" s="61">
        <f t="shared" si="76"/>
        <v>0</v>
      </c>
      <c r="K216" s="61">
        <f t="shared" si="76"/>
        <v>0</v>
      </c>
      <c r="L216" s="61">
        <f t="shared" si="76"/>
        <v>0</v>
      </c>
      <c r="M216" s="61">
        <f t="shared" si="76"/>
        <v>0</v>
      </c>
      <c r="N216" s="61">
        <f t="shared" si="76"/>
        <v>0</v>
      </c>
      <c r="O216" s="61">
        <f t="shared" si="76"/>
        <v>0</v>
      </c>
      <c r="P216" s="61">
        <f t="shared" si="76"/>
        <v>0</v>
      </c>
      <c r="Q216" s="61">
        <f t="shared" si="76"/>
        <v>0</v>
      </c>
      <c r="R216" s="61">
        <f t="shared" si="76"/>
        <v>0</v>
      </c>
      <c r="S216" s="61">
        <f t="shared" si="76"/>
        <v>0</v>
      </c>
      <c r="T216" s="61">
        <f t="shared" si="76"/>
        <v>0</v>
      </c>
      <c r="U216" s="61">
        <f t="shared" si="76"/>
        <v>0</v>
      </c>
      <c r="V216" s="61">
        <f t="shared" si="76"/>
        <v>0</v>
      </c>
      <c r="W216" s="61">
        <f t="shared" si="76"/>
        <v>0</v>
      </c>
      <c r="X216" s="61">
        <f t="shared" si="76"/>
        <v>0</v>
      </c>
      <c r="Y216" s="61">
        <f t="shared" si="76"/>
        <v>0</v>
      </c>
      <c r="Z216" s="61">
        <f t="shared" si="76"/>
        <v>0</v>
      </c>
      <c r="AA216" s="61">
        <f t="shared" si="76"/>
        <v>0</v>
      </c>
      <c r="AB216" s="61">
        <f t="shared" si="76"/>
        <v>0</v>
      </c>
      <c r="AC216" s="61">
        <f t="shared" si="76"/>
        <v>0</v>
      </c>
      <c r="AD216" s="61">
        <f t="shared" si="76"/>
        <v>0</v>
      </c>
      <c r="AE216" s="61">
        <f t="shared" si="76"/>
        <v>0</v>
      </c>
      <c r="AF216" s="61">
        <f t="shared" si="76"/>
        <v>0</v>
      </c>
      <c r="AG216" s="61">
        <f t="shared" si="76"/>
        <v>0</v>
      </c>
      <c r="AH216" s="61">
        <f t="shared" si="76"/>
        <v>0</v>
      </c>
      <c r="AI216" s="61">
        <f t="shared" si="76"/>
        <v>0</v>
      </c>
      <c r="AJ216" s="61">
        <f t="shared" si="76"/>
        <v>0</v>
      </c>
      <c r="AK216" s="61">
        <f t="shared" si="76"/>
        <v>0</v>
      </c>
      <c r="AL216" s="61">
        <f t="shared" si="76"/>
        <v>0</v>
      </c>
      <c r="AM216" s="61">
        <f t="shared" si="76"/>
        <v>0</v>
      </c>
      <c r="AN216" s="61">
        <f t="shared" si="76"/>
        <v>0</v>
      </c>
      <c r="AO216" s="61">
        <f t="shared" si="76"/>
        <v>0</v>
      </c>
      <c r="AP216" s="61">
        <f t="shared" si="76"/>
        <v>0</v>
      </c>
      <c r="AQ216" s="61">
        <f t="shared" si="76"/>
        <v>0</v>
      </c>
      <c r="AR216" s="61">
        <f t="shared" si="76"/>
        <v>0</v>
      </c>
      <c r="AS216" s="61">
        <f t="shared" si="76"/>
        <v>0</v>
      </c>
      <c r="AT216" s="61">
        <f t="shared" si="76"/>
        <v>0</v>
      </c>
      <c r="AU216" s="61">
        <f t="shared" si="76"/>
        <v>0</v>
      </c>
      <c r="AV216" s="61">
        <f t="shared" si="76"/>
        <v>0</v>
      </c>
      <c r="AW216" s="61">
        <f t="shared" si="76"/>
        <v>0</v>
      </c>
      <c r="AX216" s="61">
        <f t="shared" si="76"/>
        <v>0</v>
      </c>
      <c r="AY216" s="61">
        <f t="shared" si="76"/>
        <v>0</v>
      </c>
      <c r="AZ216" s="61">
        <f t="shared" si="76"/>
        <v>0</v>
      </c>
      <c r="BA216" s="61">
        <f t="shared" si="76"/>
        <v>0</v>
      </c>
      <c r="BB216" s="61">
        <f t="shared" si="76"/>
        <v>0</v>
      </c>
      <c r="BC216" s="61">
        <f t="shared" si="76"/>
        <v>0</v>
      </c>
      <c r="BD216" s="61">
        <f t="shared" si="76"/>
        <v>0</v>
      </c>
      <c r="BE216" s="61">
        <f t="shared" si="76"/>
        <v>0</v>
      </c>
      <c r="BF216" s="61">
        <f t="shared" si="76"/>
        <v>0</v>
      </c>
      <c r="BG216" s="61">
        <f t="shared" si="76"/>
        <v>0</v>
      </c>
      <c r="BH216" s="61">
        <f t="shared" si="76"/>
        <v>0</v>
      </c>
      <c r="BI216" s="61">
        <f t="shared" si="76"/>
        <v>0</v>
      </c>
      <c r="BJ216" s="61">
        <f t="shared" si="76"/>
        <v>0</v>
      </c>
      <c r="BK216" s="61">
        <f t="shared" si="76"/>
        <v>0</v>
      </c>
      <c r="BL216" s="61">
        <f t="shared" si="76"/>
        <v>0</v>
      </c>
      <c r="BM216" s="61">
        <f t="shared" si="76"/>
        <v>0</v>
      </c>
      <c r="BN216" s="61">
        <f t="shared" si="76"/>
        <v>0</v>
      </c>
      <c r="BO216" s="61">
        <f t="shared" si="76"/>
        <v>0</v>
      </c>
      <c r="BP216" s="61">
        <f t="shared" ref="BP216:CY216" si="77">BP215*BP$7</f>
        <v>0</v>
      </c>
      <c r="BQ216" s="61">
        <f t="shared" si="77"/>
        <v>0</v>
      </c>
      <c r="BR216" s="61">
        <f t="shared" si="77"/>
        <v>0</v>
      </c>
      <c r="BS216" s="61">
        <f t="shared" si="77"/>
        <v>0</v>
      </c>
      <c r="BT216" s="61">
        <f t="shared" si="77"/>
        <v>0</v>
      </c>
      <c r="BU216" s="61">
        <f t="shared" si="77"/>
        <v>0</v>
      </c>
      <c r="BV216" s="61">
        <f t="shared" si="77"/>
        <v>0</v>
      </c>
      <c r="BW216" s="61">
        <f t="shared" si="77"/>
        <v>0</v>
      </c>
      <c r="BX216" s="61">
        <f t="shared" si="77"/>
        <v>0</v>
      </c>
      <c r="BY216" s="61">
        <f t="shared" si="77"/>
        <v>0</v>
      </c>
      <c r="BZ216" s="61">
        <f t="shared" si="77"/>
        <v>0</v>
      </c>
      <c r="CA216" s="61">
        <f t="shared" si="77"/>
        <v>0</v>
      </c>
      <c r="CB216" s="61">
        <f t="shared" si="77"/>
        <v>0</v>
      </c>
      <c r="CC216" s="61">
        <f t="shared" si="77"/>
        <v>0</v>
      </c>
      <c r="CD216" s="61">
        <f t="shared" si="77"/>
        <v>0</v>
      </c>
      <c r="CE216" s="61">
        <f t="shared" si="77"/>
        <v>0</v>
      </c>
      <c r="CF216" s="61">
        <f t="shared" si="77"/>
        <v>0</v>
      </c>
      <c r="CG216" s="61">
        <f t="shared" si="77"/>
        <v>0</v>
      </c>
      <c r="CH216" s="61">
        <f t="shared" si="77"/>
        <v>0</v>
      </c>
      <c r="CI216" s="61">
        <f t="shared" si="77"/>
        <v>0</v>
      </c>
      <c r="CJ216" s="61">
        <f t="shared" si="77"/>
        <v>0</v>
      </c>
      <c r="CK216" s="61">
        <f t="shared" si="77"/>
        <v>0</v>
      </c>
      <c r="CL216" s="61">
        <f t="shared" si="77"/>
        <v>0</v>
      </c>
      <c r="CM216" s="61">
        <f t="shared" si="77"/>
        <v>0</v>
      </c>
      <c r="CN216" s="61">
        <f t="shared" si="77"/>
        <v>0</v>
      </c>
      <c r="CO216" s="61">
        <f t="shared" si="77"/>
        <v>0</v>
      </c>
      <c r="CP216" s="61">
        <f t="shared" si="77"/>
        <v>0</v>
      </c>
      <c r="CQ216" s="61">
        <f t="shared" si="77"/>
        <v>0</v>
      </c>
      <c r="CR216" s="61">
        <f t="shared" si="77"/>
        <v>0</v>
      </c>
      <c r="CS216" s="61">
        <f t="shared" si="77"/>
        <v>0</v>
      </c>
      <c r="CT216" s="61">
        <f t="shared" si="77"/>
        <v>0</v>
      </c>
      <c r="CU216" s="61">
        <f t="shared" si="77"/>
        <v>0</v>
      </c>
      <c r="CV216" s="61">
        <f t="shared" si="77"/>
        <v>0</v>
      </c>
      <c r="CW216" s="61">
        <f t="shared" si="77"/>
        <v>0</v>
      </c>
      <c r="CX216" s="61">
        <f t="shared" si="77"/>
        <v>0</v>
      </c>
      <c r="CY216" s="61">
        <f t="shared" si="77"/>
        <v>0</v>
      </c>
      <c r="CZ216" s="391"/>
    </row>
    <row r="217" spans="2:104" x14ac:dyDescent="0.25">
      <c r="B217" s="393"/>
      <c r="C217" s="39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c r="CV217" s="50"/>
      <c r="CW217" s="50"/>
      <c r="CX217" s="50"/>
      <c r="CY217" s="50"/>
      <c r="CZ217" s="391"/>
    </row>
    <row r="218" spans="2:104" x14ac:dyDescent="0.25">
      <c r="B218" s="404" t="s">
        <v>432</v>
      </c>
      <c r="C218" s="9" t="s">
        <v>1117</v>
      </c>
      <c r="D218" s="61">
        <f>IF('Data Input - BAT'!$F$37="Yes",D216+D13*(1-$D$177),D212)</f>
        <v>0</v>
      </c>
      <c r="E218" s="61">
        <f>IF('Data Input - BAT'!$F$37="Yes",E216+E13*(1-$D$177),E212)</f>
        <v>0</v>
      </c>
      <c r="F218" s="61">
        <f>IF('Data Input - BAT'!$F$37="Yes",F216+F13*(1-$D$177),F212)</f>
        <v>0</v>
      </c>
      <c r="G218" s="61">
        <f>IF('Data Input - BAT'!$F$37="Yes",G216+G13*(1-$D$177),G212)</f>
        <v>0</v>
      </c>
      <c r="H218" s="61">
        <f>IF('Data Input - BAT'!$F$37="Yes",H216+H13*(1-$D$177),H212)</f>
        <v>0</v>
      </c>
      <c r="I218" s="61">
        <f>IF('Data Input - BAT'!$F$37="Yes",I216+I13*(1-$D$177),I212)</f>
        <v>0</v>
      </c>
      <c r="J218" s="61">
        <f>IF('Data Input - BAT'!$F$37="Yes",J216+J13*(1-$D$177),J212)</f>
        <v>0</v>
      </c>
      <c r="K218" s="61">
        <f>IF('Data Input - BAT'!$F$37="Yes",K216+K13*(1-$D$177),K212)</f>
        <v>0</v>
      </c>
      <c r="L218" s="61">
        <f>IF('Data Input - BAT'!$F$37="Yes",L216+L13*(1-$D$177),L212)</f>
        <v>0</v>
      </c>
      <c r="M218" s="61">
        <f>IF('Data Input - BAT'!$F$37="Yes",M216+M13*(1-$D$177),M212)</f>
        <v>0</v>
      </c>
      <c r="N218" s="61">
        <f>IF('Data Input - BAT'!$F$37="Yes",N216+N13*(1-$D$177),N212)</f>
        <v>0</v>
      </c>
      <c r="O218" s="61">
        <f>IF('Data Input - BAT'!$F$37="Yes",O216+O13*(1-$D$177),O212)</f>
        <v>0</v>
      </c>
      <c r="P218" s="61">
        <f>IF('Data Input - BAT'!$F$37="Yes",P216+P13*(1-$D$177),P212)</f>
        <v>0</v>
      </c>
      <c r="Q218" s="61">
        <f>IF('Data Input - BAT'!$F$37="Yes",Q216+Q13*(1-$D$177),Q212)</f>
        <v>0</v>
      </c>
      <c r="R218" s="61">
        <f>IF('Data Input - BAT'!$F$37="Yes",R216+R13*(1-$D$177),R212)</f>
        <v>0</v>
      </c>
      <c r="S218" s="61">
        <f>IF('Data Input - BAT'!$F$37="Yes",S216+S13*(1-$D$177),S212)</f>
        <v>0</v>
      </c>
      <c r="T218" s="61">
        <f>IF('Data Input - BAT'!$F$37="Yes",T216+T13*(1-$D$177),T212)</f>
        <v>0</v>
      </c>
      <c r="U218" s="61">
        <f>IF('Data Input - BAT'!$F$37="Yes",U216+U13*(1-$D$177),U212)</f>
        <v>0</v>
      </c>
      <c r="V218" s="61">
        <f>IF('Data Input - BAT'!$F$37="Yes",V216+V13*(1-$D$177),V212)</f>
        <v>0</v>
      </c>
      <c r="W218" s="61">
        <f>IF('Data Input - BAT'!$F$37="Yes",W216+W13*(1-$D$177),W212)</f>
        <v>0</v>
      </c>
      <c r="X218" s="61">
        <f>IF('Data Input - BAT'!$F$37="Yes",X216+X13*(1-$D$177),X212)</f>
        <v>0</v>
      </c>
      <c r="Y218" s="61">
        <f>IF('Data Input - BAT'!$F$37="Yes",Y216+Y13*(1-$D$177),Y212)</f>
        <v>0</v>
      </c>
      <c r="Z218" s="61">
        <f>IF('Data Input - BAT'!$F$37="Yes",Z216+Z13*(1-$D$177),Z212)</f>
        <v>0</v>
      </c>
      <c r="AA218" s="61">
        <f>IF('Data Input - BAT'!$F$37="Yes",AA216+AA13*(1-$D$177),AA212)</f>
        <v>0</v>
      </c>
      <c r="AB218" s="61">
        <f>IF('Data Input - BAT'!$F$37="Yes",AB216+AB13*(1-$D$177),AB212)</f>
        <v>0</v>
      </c>
      <c r="AC218" s="61">
        <f>IF('Data Input - BAT'!$F$37="Yes",AC216+AC13*(1-$D$177),AC212)</f>
        <v>0</v>
      </c>
      <c r="AD218" s="61">
        <f>IF('Data Input - BAT'!$F$37="Yes",AD216+AD13*(1-$D$177),AD212)</f>
        <v>0</v>
      </c>
      <c r="AE218" s="61">
        <f>IF('Data Input - BAT'!$F$37="Yes",AE216+AE13*(1-$D$177),AE212)</f>
        <v>0</v>
      </c>
      <c r="AF218" s="61">
        <f>IF('Data Input - BAT'!$F$37="Yes",AF216+AF13*(1-$D$177),AF212)</f>
        <v>0</v>
      </c>
      <c r="AG218" s="61">
        <f>IF('Data Input - BAT'!$F$37="Yes",AG216+AG13*(1-$D$177),AG212)</f>
        <v>0</v>
      </c>
      <c r="AH218" s="61">
        <f>IF('Data Input - BAT'!$F$37="Yes",AH216+AH13*(1-$D$177),AH212)</f>
        <v>0</v>
      </c>
      <c r="AI218" s="61">
        <f>IF('Data Input - BAT'!$F$37="Yes",AI216+AI13*(1-$D$177),AI212)</f>
        <v>0</v>
      </c>
      <c r="AJ218" s="61">
        <f>IF('Data Input - BAT'!$F$37="Yes",AJ216+AJ13*(1-$D$177),AJ212)</f>
        <v>0</v>
      </c>
      <c r="AK218" s="61">
        <f>IF('Data Input - BAT'!$F$37="Yes",AK216+AK13*(1-$D$177),AK212)</f>
        <v>0</v>
      </c>
      <c r="AL218" s="61">
        <f>IF('Data Input - BAT'!$F$37="Yes",AL216+AL13*(1-$D$177),AL212)</f>
        <v>0</v>
      </c>
      <c r="AM218" s="61">
        <f>IF('Data Input - BAT'!$F$37="Yes",AM216+AM13*(1-$D$177),AM212)</f>
        <v>0</v>
      </c>
      <c r="AN218" s="61">
        <f>IF('Data Input - BAT'!$F$37="Yes",AN216+AN13*(1-$D$177),AN212)</f>
        <v>0</v>
      </c>
      <c r="AO218" s="61">
        <f>IF('Data Input - BAT'!$F$37="Yes",AO216+AO13*(1-$D$177),AO212)</f>
        <v>0</v>
      </c>
      <c r="AP218" s="61">
        <f>IF('Data Input - BAT'!$F$37="Yes",AP216+AP13*(1-$D$177),AP212)</f>
        <v>0</v>
      </c>
      <c r="AQ218" s="61">
        <f>IF('Data Input - BAT'!$F$37="Yes",AQ216+AQ13*(1-$D$177),AQ212)</f>
        <v>0</v>
      </c>
      <c r="AR218" s="61">
        <f>IF('Data Input - BAT'!$F$37="Yes",AR216+AR13*(1-$D$177),AR212)</f>
        <v>0</v>
      </c>
      <c r="AS218" s="61">
        <f>IF('Data Input - BAT'!$F$37="Yes",AS216+AS13*(1-$D$177),AS212)</f>
        <v>0</v>
      </c>
      <c r="AT218" s="61">
        <f>IF('Data Input - BAT'!$F$37="Yes",AT216+AT13*(1-$D$177),AT212)</f>
        <v>0</v>
      </c>
      <c r="AU218" s="61">
        <f>IF('Data Input - BAT'!$F$37="Yes",AU216+AU13*(1-$D$177),AU212)</f>
        <v>0</v>
      </c>
      <c r="AV218" s="61">
        <f>IF('Data Input - BAT'!$F$37="Yes",AV216+AV13*(1-$D$177),AV212)</f>
        <v>0</v>
      </c>
      <c r="AW218" s="61">
        <f>IF('Data Input - BAT'!$F$37="Yes",AW216+AW13*(1-$D$177),AW212)</f>
        <v>0</v>
      </c>
      <c r="AX218" s="61">
        <f>IF('Data Input - BAT'!$F$37="Yes",AX216+AX13*(1-$D$177),AX212)</f>
        <v>0</v>
      </c>
      <c r="AY218" s="61">
        <f>IF('Data Input - BAT'!$F$37="Yes",AY216+AY13*(1-$D$177),AY212)</f>
        <v>0</v>
      </c>
      <c r="AZ218" s="61">
        <f>IF('Data Input - BAT'!$F$37="Yes",AZ216+AZ13*(1-$D$177),AZ212)</f>
        <v>0</v>
      </c>
      <c r="BA218" s="61">
        <f>IF('Data Input - BAT'!$F$37="Yes",BA216+BA13*(1-$D$177),BA212)</f>
        <v>0</v>
      </c>
      <c r="BB218" s="61">
        <f>IF('Data Input - BAT'!$F$37="Yes",BB216+BB13*(1-$D$177),BB212)</f>
        <v>0</v>
      </c>
      <c r="BC218" s="61">
        <f>IF('Data Input - BAT'!$F$37="Yes",BC216+BC13*(1-$D$177),BC212)</f>
        <v>0</v>
      </c>
      <c r="BD218" s="61">
        <f>IF('Data Input - BAT'!$F$37="Yes",BD216+BD13*(1-$D$177),BD212)</f>
        <v>0</v>
      </c>
      <c r="BE218" s="61">
        <f>IF('Data Input - BAT'!$F$37="Yes",BE216+BE13*(1-$D$177),BE212)</f>
        <v>0</v>
      </c>
      <c r="BF218" s="61">
        <f>IF('Data Input - BAT'!$F$37="Yes",BF216+BF13*(1-$D$177),BF212)</f>
        <v>0</v>
      </c>
      <c r="BG218" s="61">
        <f>IF('Data Input - BAT'!$F$37="Yes",BG216+BG13*(1-$D$177),BG212)</f>
        <v>0</v>
      </c>
      <c r="BH218" s="61">
        <f>IF('Data Input - BAT'!$F$37="Yes",BH216+BH13*(1-$D$177),BH212)</f>
        <v>0</v>
      </c>
      <c r="BI218" s="61">
        <f>IF('Data Input - BAT'!$F$37="Yes",BI216+BI13*(1-$D$177),BI212)</f>
        <v>0</v>
      </c>
      <c r="BJ218" s="61">
        <f>IF('Data Input - BAT'!$F$37="Yes",BJ216+BJ13*(1-$D$177),BJ212)</f>
        <v>0</v>
      </c>
      <c r="BK218" s="61">
        <f>IF('Data Input - BAT'!$F$37="Yes",BK216+BK13*(1-$D$177),BK212)</f>
        <v>0</v>
      </c>
      <c r="BL218" s="61">
        <f>IF('Data Input - BAT'!$F$37="Yes",BL216+BL13*(1-$D$177),BL212)</f>
        <v>0</v>
      </c>
      <c r="BM218" s="61">
        <f>IF('Data Input - BAT'!$F$37="Yes",BM216+BM13*(1-$D$177),BM212)</f>
        <v>0</v>
      </c>
      <c r="BN218" s="61">
        <f>IF('Data Input - BAT'!$F$37="Yes",BN216+BN13*(1-$D$177),BN212)</f>
        <v>0</v>
      </c>
      <c r="BO218" s="61">
        <f>IF('Data Input - BAT'!$F$37="Yes",BO216+BO13*(1-$D$177),BO212)</f>
        <v>0</v>
      </c>
      <c r="BP218" s="61">
        <f>IF('Data Input - BAT'!$F$37="Yes",BP216+BP13*(1-$D$177),BP212)</f>
        <v>0</v>
      </c>
      <c r="BQ218" s="61">
        <f>IF('Data Input - BAT'!$F$37="Yes",BQ216+BQ13*(1-$D$177),BQ212)</f>
        <v>0</v>
      </c>
      <c r="BR218" s="61">
        <f>IF('Data Input - BAT'!$F$37="Yes",BR216+BR13*(1-$D$177),BR212)</f>
        <v>0</v>
      </c>
      <c r="BS218" s="61">
        <f>IF('Data Input - BAT'!$F$37="Yes",BS216+BS13*(1-$D$177),BS212)</f>
        <v>0</v>
      </c>
      <c r="BT218" s="61">
        <f>IF('Data Input - BAT'!$F$37="Yes",BT216+BT13*(1-$D$177),BT212)</f>
        <v>0</v>
      </c>
      <c r="BU218" s="61">
        <f>IF('Data Input - BAT'!$F$37="Yes",BU216+BU13*(1-$D$177),BU212)</f>
        <v>0</v>
      </c>
      <c r="BV218" s="61">
        <f>IF('Data Input - BAT'!$F$37="Yes",BV216+BV13*(1-$D$177),BV212)</f>
        <v>0</v>
      </c>
      <c r="BW218" s="61">
        <f>IF('Data Input - BAT'!$F$37="Yes",BW216+BW13*(1-$D$177),BW212)</f>
        <v>0</v>
      </c>
      <c r="BX218" s="61">
        <f>IF('Data Input - BAT'!$F$37="Yes",BX216+BX13*(1-$D$177),BX212)</f>
        <v>0</v>
      </c>
      <c r="BY218" s="61">
        <f>IF('Data Input - BAT'!$F$37="Yes",BY216+BY13*(1-$D$177),BY212)</f>
        <v>0</v>
      </c>
      <c r="BZ218" s="61">
        <f>IF('Data Input - BAT'!$F$37="Yes",BZ216+BZ13*(1-$D$177),BZ212)</f>
        <v>0</v>
      </c>
      <c r="CA218" s="61">
        <f>IF('Data Input - BAT'!$F$37="Yes",CA216+CA13*(1-$D$177),CA212)</f>
        <v>0</v>
      </c>
      <c r="CB218" s="61">
        <f>IF('Data Input - BAT'!$F$37="Yes",CB216+CB13*(1-$D$177),CB212)</f>
        <v>0</v>
      </c>
      <c r="CC218" s="61">
        <f>IF('Data Input - BAT'!$F$37="Yes",CC216+CC13*(1-$D$177),CC212)</f>
        <v>0</v>
      </c>
      <c r="CD218" s="61">
        <f>IF('Data Input - BAT'!$F$37="Yes",CD216+CD13*(1-$D$177),CD212)</f>
        <v>0</v>
      </c>
      <c r="CE218" s="61">
        <f>IF('Data Input - BAT'!$F$37="Yes",CE216+CE13*(1-$D$177),CE212)</f>
        <v>0</v>
      </c>
      <c r="CF218" s="61">
        <f>IF('Data Input - BAT'!$F$37="Yes",CF216+CF13*(1-$D$177),CF212)</f>
        <v>0</v>
      </c>
      <c r="CG218" s="61">
        <f>IF('Data Input - BAT'!$F$37="Yes",CG216+CG13*(1-$D$177),CG212)</f>
        <v>0</v>
      </c>
      <c r="CH218" s="61">
        <f>IF('Data Input - BAT'!$F$37="Yes",CH216+CH13*(1-$D$177),CH212)</f>
        <v>0</v>
      </c>
      <c r="CI218" s="61">
        <f>IF('Data Input - BAT'!$F$37="Yes",CI216+CI13*(1-$D$177),CI212)</f>
        <v>0</v>
      </c>
      <c r="CJ218" s="61">
        <f>IF('Data Input - BAT'!$F$37="Yes",CJ216+CJ13*(1-$D$177),CJ212)</f>
        <v>0</v>
      </c>
      <c r="CK218" s="61">
        <f>IF('Data Input - BAT'!$F$37="Yes",CK216+CK13*(1-$D$177),CK212)</f>
        <v>0</v>
      </c>
      <c r="CL218" s="61">
        <f>IF('Data Input - BAT'!$F$37="Yes",CL216+CL13*(1-$D$177),CL212)</f>
        <v>0</v>
      </c>
      <c r="CM218" s="61">
        <f>IF('Data Input - BAT'!$F$37="Yes",CM216+CM13*(1-$D$177),CM212)</f>
        <v>0</v>
      </c>
      <c r="CN218" s="61">
        <f>IF('Data Input - BAT'!$F$37="Yes",CN216+CN13*(1-$D$177),CN212)</f>
        <v>0</v>
      </c>
      <c r="CO218" s="61">
        <f>IF('Data Input - BAT'!$F$37="Yes",CO216+CO13*(1-$D$177),CO212)</f>
        <v>0</v>
      </c>
      <c r="CP218" s="61">
        <f>IF('Data Input - BAT'!$F$37="Yes",CP216+CP13*(1-$D$177),CP212)</f>
        <v>0</v>
      </c>
      <c r="CQ218" s="61">
        <f>IF('Data Input - BAT'!$F$37="Yes",CQ216+CQ13*(1-$D$177),CQ212)</f>
        <v>0</v>
      </c>
      <c r="CR218" s="61">
        <f>IF('Data Input - BAT'!$F$37="Yes",CR216+CR13*(1-$D$177),CR212)</f>
        <v>0</v>
      </c>
      <c r="CS218" s="61">
        <f>IF('Data Input - BAT'!$F$37="Yes",CS216+CS13*(1-$D$177),CS212)</f>
        <v>0</v>
      </c>
      <c r="CT218" s="61">
        <f>IF('Data Input - BAT'!$F$37="Yes",CT216+CT13*(1-$D$177),CT212)</f>
        <v>0</v>
      </c>
      <c r="CU218" s="61">
        <f>IF('Data Input - BAT'!$F$37="Yes",CU216+CU13*(1-$D$177),CU212)</f>
        <v>0</v>
      </c>
      <c r="CV218" s="61">
        <f>IF('Data Input - BAT'!$F$37="Yes",CV216+CV13*(1-$D$177),CV212)</f>
        <v>0</v>
      </c>
      <c r="CW218" s="61">
        <f>IF('Data Input - BAT'!$F$37="Yes",CW216+CW13*(1-$D$177),CW212)</f>
        <v>0</v>
      </c>
      <c r="CX218" s="61">
        <f>IF('Data Input - BAT'!$F$37="Yes",CX216+CX13*(1-$D$177),CX212)</f>
        <v>0</v>
      </c>
      <c r="CY218" s="61">
        <f>IF('Data Input - BAT'!$F$37="Yes",CY216+CY13*(1-$D$177),CY212)</f>
        <v>0</v>
      </c>
      <c r="CZ218" s="391"/>
    </row>
    <row r="219" spans="2:104" x14ac:dyDescent="0.25">
      <c r="B219" s="393"/>
      <c r="C219" s="390"/>
      <c r="D219" s="50"/>
      <c r="E219" s="50"/>
      <c r="F219" s="401"/>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c r="CC219" s="50"/>
      <c r="CD219" s="50"/>
      <c r="CE219" s="50"/>
      <c r="CF219" s="50"/>
      <c r="CG219" s="50"/>
      <c r="CH219" s="50"/>
      <c r="CI219" s="50"/>
      <c r="CJ219" s="50"/>
      <c r="CK219" s="50"/>
      <c r="CL219" s="50"/>
      <c r="CM219" s="50"/>
      <c r="CN219" s="50"/>
      <c r="CO219" s="50"/>
      <c r="CP219" s="50"/>
      <c r="CQ219" s="50"/>
      <c r="CR219" s="50"/>
      <c r="CS219" s="50"/>
      <c r="CT219" s="50"/>
      <c r="CU219" s="50"/>
      <c r="CV219" s="50"/>
      <c r="CW219" s="50"/>
      <c r="CX219" s="50"/>
      <c r="CY219" s="50"/>
      <c r="CZ219" s="391"/>
    </row>
    <row r="220" spans="2:104" x14ac:dyDescent="0.25">
      <c r="B220" s="406" t="s">
        <v>312</v>
      </c>
      <c r="C220" s="390" t="s">
        <v>404</v>
      </c>
      <c r="D220" s="62">
        <f>'Data Input - General'!H16</f>
        <v>0</v>
      </c>
      <c r="E220" s="414"/>
      <c r="F220" s="414"/>
      <c r="G220" s="416"/>
      <c r="H220" s="414"/>
      <c r="I220" s="414"/>
      <c r="J220" s="414"/>
      <c r="K220" s="414"/>
      <c r="L220" s="414"/>
      <c r="M220" s="414"/>
      <c r="N220" s="414"/>
      <c r="O220" s="414"/>
      <c r="P220" s="414"/>
      <c r="Q220" s="414"/>
      <c r="R220" s="414"/>
      <c r="S220" s="414"/>
      <c r="T220" s="414"/>
      <c r="U220" s="414"/>
      <c r="V220" s="414"/>
      <c r="W220" s="414"/>
      <c r="X220" s="414"/>
      <c r="Y220" s="414"/>
      <c r="Z220" s="414"/>
      <c r="AA220" s="414"/>
      <c r="AB220" s="414"/>
      <c r="AC220" s="414"/>
      <c r="AD220" s="414"/>
      <c r="AE220" s="414"/>
      <c r="AF220" s="414"/>
      <c r="AG220" s="414"/>
      <c r="AH220" s="414"/>
      <c r="AI220" s="414"/>
      <c r="AJ220" s="414"/>
      <c r="AK220" s="414"/>
      <c r="AL220" s="414"/>
      <c r="AM220" s="414"/>
      <c r="AN220" s="414"/>
      <c r="AO220" s="414"/>
      <c r="AP220" s="414"/>
      <c r="AQ220" s="414"/>
      <c r="AR220" s="414"/>
      <c r="AS220" s="414"/>
      <c r="AT220" s="414"/>
      <c r="AU220" s="414"/>
      <c r="AV220" s="414"/>
      <c r="AW220" s="414"/>
      <c r="AX220" s="414"/>
      <c r="AY220" s="414"/>
      <c r="AZ220" s="414"/>
      <c r="BA220" s="414"/>
      <c r="BB220" s="414"/>
      <c r="BC220" s="414"/>
      <c r="BD220" s="414"/>
      <c r="BE220" s="414"/>
      <c r="BF220" s="414"/>
      <c r="BG220" s="414"/>
      <c r="BH220" s="414"/>
      <c r="BI220" s="414"/>
      <c r="BJ220" s="414"/>
      <c r="BK220" s="414"/>
      <c r="BL220" s="414"/>
      <c r="BM220" s="414"/>
      <c r="BN220" s="414"/>
      <c r="BO220" s="414"/>
      <c r="BP220" s="414"/>
      <c r="BQ220" s="414"/>
      <c r="BR220" s="414"/>
      <c r="BS220" s="414"/>
      <c r="BT220" s="414"/>
      <c r="BU220" s="414"/>
      <c r="BV220" s="414"/>
      <c r="BW220" s="414"/>
      <c r="BX220" s="414"/>
      <c r="BY220" s="414"/>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391"/>
    </row>
    <row r="221" spans="2:104" x14ac:dyDescent="0.25">
      <c r="B221" s="393" t="s">
        <v>181</v>
      </c>
      <c r="C221" s="9" t="s">
        <v>1117</v>
      </c>
      <c r="D221" s="59">
        <f>IFERROR(-PMT($D$196,SUM('Data Input - General'!$H$26:$H$28),D20*(1+D177)*1000)/1000,0)</f>
        <v>0</v>
      </c>
      <c r="E221" s="401"/>
      <c r="F221" s="401"/>
      <c r="G221" s="401"/>
      <c r="H221" s="401"/>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c r="CC221" s="50"/>
      <c r="CD221" s="50"/>
      <c r="CE221" s="50"/>
      <c r="CF221" s="50"/>
      <c r="CG221" s="50"/>
      <c r="CH221" s="50"/>
      <c r="CI221" s="50"/>
      <c r="CJ221" s="50"/>
      <c r="CK221" s="50"/>
      <c r="CL221" s="50"/>
      <c r="CM221" s="50"/>
      <c r="CN221" s="50"/>
      <c r="CO221" s="50"/>
      <c r="CP221" s="50"/>
      <c r="CQ221" s="50"/>
      <c r="CR221" s="50"/>
      <c r="CS221" s="50"/>
      <c r="CT221" s="50"/>
      <c r="CU221" s="50"/>
      <c r="CV221" s="50"/>
      <c r="CW221" s="50"/>
      <c r="CX221" s="50"/>
      <c r="CY221" s="50"/>
      <c r="CZ221" s="391"/>
    </row>
    <row r="222" spans="2:104" x14ac:dyDescent="0.25">
      <c r="B222" s="393" t="s">
        <v>182</v>
      </c>
      <c r="C222" s="9" t="s">
        <v>1117</v>
      </c>
      <c r="D222" s="59">
        <f>IF(SUM($D$12:D$12)=0,0,$D$221)</f>
        <v>0</v>
      </c>
      <c r="E222" s="59">
        <f>IF(SUM($D$12:E$12)=0,0,$D$221)</f>
        <v>0</v>
      </c>
      <c r="F222" s="59">
        <f>IF(SUM($D$12:F$12)=0,0,$D$221)</f>
        <v>0</v>
      </c>
      <c r="G222" s="59">
        <f>IF(SUM($D$12:G$12)=0,0,$D$221)</f>
        <v>0</v>
      </c>
      <c r="H222" s="59">
        <f>IF(SUM($D$12:H$12)=0,0,$D$221)</f>
        <v>0</v>
      </c>
      <c r="I222" s="59">
        <f>IF(SUM($D$12:I$12)=0,0,$D$221)</f>
        <v>0</v>
      </c>
      <c r="J222" s="59">
        <f>IF(SUM($D$12:J$12)=0,0,$D$221)</f>
        <v>0</v>
      </c>
      <c r="K222" s="59">
        <f>IF(SUM($D$12:K$12)=0,0,$D$221)</f>
        <v>0</v>
      </c>
      <c r="L222" s="59">
        <f>IF(SUM($D$12:L$12)=0,0,$D$221)</f>
        <v>0</v>
      </c>
      <c r="M222" s="59">
        <f>IF(SUM($D$12:M$12)=0,0,$D$221)</f>
        <v>0</v>
      </c>
      <c r="N222" s="59">
        <f>IF(SUM($D$12:N$12)=0,0,$D$221)</f>
        <v>0</v>
      </c>
      <c r="O222" s="59">
        <f>IF(SUM($D$12:O$12)=0,0,$D$221)</f>
        <v>0</v>
      </c>
      <c r="P222" s="59">
        <f>IF(SUM($D$12:P$12)=0,0,$D$221)</f>
        <v>0</v>
      </c>
      <c r="Q222" s="59">
        <f>IF(SUM($D$12:Q$12)=0,0,$D$221)</f>
        <v>0</v>
      </c>
      <c r="R222" s="59">
        <f>IF(SUM($D$12:R$12)=0,0,$D$221)</f>
        <v>0</v>
      </c>
      <c r="S222" s="59">
        <f>IF(SUM($D$12:S$12)=0,0,$D$221)</f>
        <v>0</v>
      </c>
      <c r="T222" s="59">
        <f>IF(SUM($D$12:T$12)=0,0,$D$221)</f>
        <v>0</v>
      </c>
      <c r="U222" s="59">
        <f>IF(SUM($D$12:U$12)=0,0,$D$221)</f>
        <v>0</v>
      </c>
      <c r="V222" s="59">
        <f>IF(SUM($D$12:V$12)=0,0,$D$221)</f>
        <v>0</v>
      </c>
      <c r="W222" s="59">
        <f>IF(SUM($D$12:W$12)=0,0,$D$221)</f>
        <v>0</v>
      </c>
      <c r="X222" s="59">
        <f>IF(SUM($D$12:X$12)=0,0,$D$221)</f>
        <v>0</v>
      </c>
      <c r="Y222" s="59">
        <f>IF(SUM($D$12:Y$12)=0,0,$D$221)</f>
        <v>0</v>
      </c>
      <c r="Z222" s="59">
        <f>IF(SUM($D$12:Z$12)=0,0,$D$221)</f>
        <v>0</v>
      </c>
      <c r="AA222" s="59">
        <f>IF(SUM($D$12:AA$12)=0,0,$D$221)</f>
        <v>0</v>
      </c>
      <c r="AB222" s="59">
        <f>IF(SUM($D$12:AB$12)=0,0,$D$221)</f>
        <v>0</v>
      </c>
      <c r="AC222" s="59">
        <f>IF(SUM($D$12:AC$12)=0,0,$D$221)</f>
        <v>0</v>
      </c>
      <c r="AD222" s="59">
        <f>IF(SUM($D$12:AD$12)=0,0,$D$221)</f>
        <v>0</v>
      </c>
      <c r="AE222" s="59">
        <f>IF(SUM($D$12:AE$12)=0,0,$D$221)</f>
        <v>0</v>
      </c>
      <c r="AF222" s="59">
        <f>IF(SUM($D$12:AF$12)=0,0,$D$221)</f>
        <v>0</v>
      </c>
      <c r="AG222" s="59">
        <f>IF(SUM($D$12:AG$12)=0,0,$D$221)</f>
        <v>0</v>
      </c>
      <c r="AH222" s="59">
        <f>IF(SUM($D$12:AH$12)=0,0,$D$221)</f>
        <v>0</v>
      </c>
      <c r="AI222" s="59">
        <f>IF(SUM($D$12:AI$12)=0,0,$D$221)</f>
        <v>0</v>
      </c>
      <c r="AJ222" s="59">
        <f>IF(SUM($D$12:AJ$12)=0,0,$D$221)</f>
        <v>0</v>
      </c>
      <c r="AK222" s="59">
        <f>IF(SUM($D$12:AK$12)=0,0,$D$221)</f>
        <v>0</v>
      </c>
      <c r="AL222" s="59">
        <f>IF(SUM($D$12:AL$12)=0,0,$D$221)</f>
        <v>0</v>
      </c>
      <c r="AM222" s="59">
        <f>IF(SUM($D$12:AM$12)=0,0,$D$221)</f>
        <v>0</v>
      </c>
      <c r="AN222" s="59">
        <f>IF(SUM($D$12:AN$12)=0,0,$D$221)</f>
        <v>0</v>
      </c>
      <c r="AO222" s="59">
        <f>IF(SUM($D$12:AO$12)=0,0,$D$221)</f>
        <v>0</v>
      </c>
      <c r="AP222" s="59">
        <f>IF(SUM($D$12:AP$12)=0,0,$D$221)</f>
        <v>0</v>
      </c>
      <c r="AQ222" s="59">
        <f>IF(SUM($D$12:AQ$12)=0,0,$D$221)</f>
        <v>0</v>
      </c>
      <c r="AR222" s="59">
        <f>IF(SUM($D$12:AR$12)=0,0,$D$221)</f>
        <v>0</v>
      </c>
      <c r="AS222" s="59">
        <f>IF(SUM($D$12:AS$12)=0,0,$D$221)</f>
        <v>0</v>
      </c>
      <c r="AT222" s="59">
        <f>IF(SUM($D$12:AT$12)=0,0,$D$221)</f>
        <v>0</v>
      </c>
      <c r="AU222" s="59">
        <f>IF(SUM($D$12:AU$12)=0,0,$D$221)</f>
        <v>0</v>
      </c>
      <c r="AV222" s="59">
        <f>IF(SUM($D$12:AV$12)=0,0,$D$221)</f>
        <v>0</v>
      </c>
      <c r="AW222" s="59">
        <f>IF(SUM($D$12:AW$12)=0,0,$D$221)</f>
        <v>0</v>
      </c>
      <c r="AX222" s="59">
        <f>IF(SUM($D$12:AX$12)=0,0,$D$221)</f>
        <v>0</v>
      </c>
      <c r="AY222" s="59">
        <f>IF(SUM($D$12:AY$12)=0,0,$D$221)</f>
        <v>0</v>
      </c>
      <c r="AZ222" s="59">
        <f>IF(SUM($D$12:AZ$12)=0,0,$D$221)</f>
        <v>0</v>
      </c>
      <c r="BA222" s="59">
        <f>IF(SUM($D$12:BA$12)=0,0,$D$221)</f>
        <v>0</v>
      </c>
      <c r="BB222" s="59">
        <f>IF(SUM($D$12:BB$12)=0,0,$D$221)</f>
        <v>0</v>
      </c>
      <c r="BC222" s="59">
        <f>IF(SUM($D$12:BC$12)=0,0,$D$221)</f>
        <v>0</v>
      </c>
      <c r="BD222" s="59">
        <f>IF(SUM($D$12:BD$12)=0,0,$D$221)</f>
        <v>0</v>
      </c>
      <c r="BE222" s="59">
        <f>IF(SUM($D$12:BE$12)=0,0,$D$221)</f>
        <v>0</v>
      </c>
      <c r="BF222" s="59">
        <f>IF(SUM($D$12:BF$12)=0,0,$D$221)</f>
        <v>0</v>
      </c>
      <c r="BG222" s="59">
        <f>IF(SUM($D$12:BG$12)=0,0,$D$221)</f>
        <v>0</v>
      </c>
      <c r="BH222" s="59">
        <f>IF(SUM($D$12:BH$12)=0,0,$D$221)</f>
        <v>0</v>
      </c>
      <c r="BI222" s="59">
        <f>IF(SUM($D$12:BI$12)=0,0,$D$221)</f>
        <v>0</v>
      </c>
      <c r="BJ222" s="59">
        <f>IF(SUM($D$12:BJ$12)=0,0,$D$221)</f>
        <v>0</v>
      </c>
      <c r="BK222" s="59">
        <f>IF(SUM($D$12:BK$12)=0,0,$D$221)</f>
        <v>0</v>
      </c>
      <c r="BL222" s="59">
        <f>IF(SUM($D$12:BL$12)=0,0,$D$221)</f>
        <v>0</v>
      </c>
      <c r="BM222" s="59">
        <f>IF(SUM($D$12:BM$12)=0,0,$D$221)</f>
        <v>0</v>
      </c>
      <c r="BN222" s="59">
        <f>IF(SUM($D$12:BN$12)=0,0,$D$221)</f>
        <v>0</v>
      </c>
      <c r="BO222" s="59">
        <f>IF(SUM($D$12:BO$12)=0,0,$D$221)</f>
        <v>0</v>
      </c>
      <c r="BP222" s="59">
        <f>IF(SUM($D$12:BP$12)=0,0,$D$221)</f>
        <v>0</v>
      </c>
      <c r="BQ222" s="59">
        <f>IF(SUM($D$12:BQ$12)=0,0,$D$221)</f>
        <v>0</v>
      </c>
      <c r="BR222" s="59">
        <f>IF(SUM($D$12:BR$12)=0,0,$D$221)</f>
        <v>0</v>
      </c>
      <c r="BS222" s="59">
        <f>IF(SUM($D$12:BS$12)=0,0,$D$221)</f>
        <v>0</v>
      </c>
      <c r="BT222" s="59">
        <f>IF(SUM($D$12:BT$12)=0,0,$D$221)</f>
        <v>0</v>
      </c>
      <c r="BU222" s="59">
        <f>IF(SUM($D$12:BU$12)=0,0,$D$221)</f>
        <v>0</v>
      </c>
      <c r="BV222" s="59">
        <f>IF(SUM($D$12:BV$12)=0,0,$D$221)</f>
        <v>0</v>
      </c>
      <c r="BW222" s="59">
        <f>IF(SUM($D$12:BW$12)=0,0,$D$221)</f>
        <v>0</v>
      </c>
      <c r="BX222" s="59">
        <f>IF(SUM($D$12:BX$12)=0,0,$D$221)</f>
        <v>0</v>
      </c>
      <c r="BY222" s="59">
        <f>IF(SUM($D$12:BY$12)=0,0,$D$221)</f>
        <v>0</v>
      </c>
      <c r="BZ222" s="59">
        <f>IF(SUM($D$12:BZ$12)=0,0,$D$221)</f>
        <v>0</v>
      </c>
      <c r="CA222" s="59">
        <f>IF(SUM($D$12:CA$12)=0,0,$D$221)</f>
        <v>0</v>
      </c>
      <c r="CB222" s="59">
        <f>IF(SUM($D$12:CB$12)=0,0,$D$221)</f>
        <v>0</v>
      </c>
      <c r="CC222" s="59">
        <f>IF(SUM($D$12:CC$12)=0,0,$D$221)</f>
        <v>0</v>
      </c>
      <c r="CD222" s="59">
        <f>IF(SUM($D$12:CD$12)=0,0,$D$221)</f>
        <v>0</v>
      </c>
      <c r="CE222" s="59">
        <f>IF(SUM($D$12:CE$12)=0,0,$D$221)</f>
        <v>0</v>
      </c>
      <c r="CF222" s="59">
        <f>IF(SUM($D$12:CF$12)=0,0,$D$221)</f>
        <v>0</v>
      </c>
      <c r="CG222" s="59">
        <f>IF(SUM($D$12:CG$12)=0,0,$D$221)</f>
        <v>0</v>
      </c>
      <c r="CH222" s="59">
        <f>IF(SUM($D$12:CH$12)=0,0,$D$221)</f>
        <v>0</v>
      </c>
      <c r="CI222" s="59">
        <f>IF(SUM($D$12:CI$12)=0,0,$D$221)</f>
        <v>0</v>
      </c>
      <c r="CJ222" s="59">
        <f>IF(SUM($D$12:CJ$12)=0,0,$D$221)</f>
        <v>0</v>
      </c>
      <c r="CK222" s="59">
        <f>IF(SUM($D$12:CK$12)=0,0,$D$221)</f>
        <v>0</v>
      </c>
      <c r="CL222" s="59">
        <f>IF(SUM($D$12:CL$12)=0,0,$D$221)</f>
        <v>0</v>
      </c>
      <c r="CM222" s="59">
        <f>IF(SUM($D$12:CM$12)=0,0,$D$221)</f>
        <v>0</v>
      </c>
      <c r="CN222" s="59">
        <f>IF(SUM($D$12:CN$12)=0,0,$D$221)</f>
        <v>0</v>
      </c>
      <c r="CO222" s="59">
        <f>IF(SUM($D$12:CO$12)=0,0,$D$221)</f>
        <v>0</v>
      </c>
      <c r="CP222" s="59">
        <f>IF(SUM($D$12:CP$12)=0,0,$D$221)</f>
        <v>0</v>
      </c>
      <c r="CQ222" s="59">
        <f>IF(SUM($D$12:CQ$12)=0,0,$D$221)</f>
        <v>0</v>
      </c>
      <c r="CR222" s="59">
        <f>IF(SUM($D$12:CR$12)=0,0,$D$221)</f>
        <v>0</v>
      </c>
      <c r="CS222" s="59">
        <f>IF(SUM($D$12:CS$12)=0,0,$D$221)</f>
        <v>0</v>
      </c>
      <c r="CT222" s="59">
        <f>IF(SUM($D$12:CT$12)=0,0,$D$221)</f>
        <v>0</v>
      </c>
      <c r="CU222" s="59">
        <f>IF(SUM($D$12:CU$12)=0,0,$D$221)</f>
        <v>0</v>
      </c>
      <c r="CV222" s="59">
        <f>IF(SUM($D$12:CV$12)=0,0,$D$221)</f>
        <v>0</v>
      </c>
      <c r="CW222" s="59">
        <f>IF(SUM($D$12:CW$12)=0,0,$D$221)</f>
        <v>0</v>
      </c>
      <c r="CX222" s="59">
        <f>IF(SUM($D$12:CX$12)=0,0,$D$221)</f>
        <v>0</v>
      </c>
      <c r="CY222" s="59">
        <f>IF(SUM($D$12:CY$12)=0,0,$D$221)</f>
        <v>0</v>
      </c>
      <c r="CZ222" s="391"/>
    </row>
    <row r="223" spans="2:104" x14ac:dyDescent="0.25">
      <c r="B223" s="393" t="s">
        <v>186</v>
      </c>
      <c r="C223" s="9" t="s">
        <v>1117</v>
      </c>
      <c r="D223" s="59">
        <f>D222*D$7</f>
        <v>0</v>
      </c>
      <c r="E223" s="59">
        <f t="shared" ref="E223:BO223" si="78">E222*E$7</f>
        <v>0</v>
      </c>
      <c r="F223" s="59">
        <f t="shared" si="78"/>
        <v>0</v>
      </c>
      <c r="G223" s="59">
        <f t="shared" si="78"/>
        <v>0</v>
      </c>
      <c r="H223" s="59">
        <f t="shared" si="78"/>
        <v>0</v>
      </c>
      <c r="I223" s="59">
        <f t="shared" si="78"/>
        <v>0</v>
      </c>
      <c r="J223" s="59">
        <f t="shared" si="78"/>
        <v>0</v>
      </c>
      <c r="K223" s="59">
        <f t="shared" si="78"/>
        <v>0</v>
      </c>
      <c r="L223" s="59">
        <f t="shared" si="78"/>
        <v>0</v>
      </c>
      <c r="M223" s="59">
        <f t="shared" si="78"/>
        <v>0</v>
      </c>
      <c r="N223" s="59">
        <f t="shared" si="78"/>
        <v>0</v>
      </c>
      <c r="O223" s="59">
        <f t="shared" si="78"/>
        <v>0</v>
      </c>
      <c r="P223" s="59">
        <f t="shared" si="78"/>
        <v>0</v>
      </c>
      <c r="Q223" s="59">
        <f t="shared" si="78"/>
        <v>0</v>
      </c>
      <c r="R223" s="59">
        <f t="shared" si="78"/>
        <v>0</v>
      </c>
      <c r="S223" s="59">
        <f t="shared" si="78"/>
        <v>0</v>
      </c>
      <c r="T223" s="59">
        <f t="shared" si="78"/>
        <v>0</v>
      </c>
      <c r="U223" s="59">
        <f t="shared" si="78"/>
        <v>0</v>
      </c>
      <c r="V223" s="59">
        <f t="shared" si="78"/>
        <v>0</v>
      </c>
      <c r="W223" s="59">
        <f t="shared" si="78"/>
        <v>0</v>
      </c>
      <c r="X223" s="59">
        <f t="shared" si="78"/>
        <v>0</v>
      </c>
      <c r="Y223" s="59">
        <f t="shared" si="78"/>
        <v>0</v>
      </c>
      <c r="Z223" s="59">
        <f t="shared" si="78"/>
        <v>0</v>
      </c>
      <c r="AA223" s="59">
        <f t="shared" si="78"/>
        <v>0</v>
      </c>
      <c r="AB223" s="59">
        <f t="shared" si="78"/>
        <v>0</v>
      </c>
      <c r="AC223" s="59">
        <f t="shared" si="78"/>
        <v>0</v>
      </c>
      <c r="AD223" s="59">
        <f t="shared" si="78"/>
        <v>0</v>
      </c>
      <c r="AE223" s="59">
        <f t="shared" si="78"/>
        <v>0</v>
      </c>
      <c r="AF223" s="59">
        <f t="shared" si="78"/>
        <v>0</v>
      </c>
      <c r="AG223" s="59">
        <f t="shared" si="78"/>
        <v>0</v>
      </c>
      <c r="AH223" s="59">
        <f t="shared" si="78"/>
        <v>0</v>
      </c>
      <c r="AI223" s="59">
        <f t="shared" si="78"/>
        <v>0</v>
      </c>
      <c r="AJ223" s="59">
        <f t="shared" si="78"/>
        <v>0</v>
      </c>
      <c r="AK223" s="59">
        <f t="shared" si="78"/>
        <v>0</v>
      </c>
      <c r="AL223" s="59">
        <f t="shared" si="78"/>
        <v>0</v>
      </c>
      <c r="AM223" s="59">
        <f t="shared" si="78"/>
        <v>0</v>
      </c>
      <c r="AN223" s="59">
        <f t="shared" si="78"/>
        <v>0</v>
      </c>
      <c r="AO223" s="59">
        <f t="shared" si="78"/>
        <v>0</v>
      </c>
      <c r="AP223" s="59">
        <f t="shared" si="78"/>
        <v>0</v>
      </c>
      <c r="AQ223" s="59">
        <f t="shared" si="78"/>
        <v>0</v>
      </c>
      <c r="AR223" s="59">
        <f t="shared" si="78"/>
        <v>0</v>
      </c>
      <c r="AS223" s="59">
        <f t="shared" si="78"/>
        <v>0</v>
      </c>
      <c r="AT223" s="59">
        <f t="shared" si="78"/>
        <v>0</v>
      </c>
      <c r="AU223" s="59">
        <f t="shared" si="78"/>
        <v>0</v>
      </c>
      <c r="AV223" s="59">
        <f t="shared" si="78"/>
        <v>0</v>
      </c>
      <c r="AW223" s="59">
        <f t="shared" si="78"/>
        <v>0</v>
      </c>
      <c r="AX223" s="59">
        <f t="shared" si="78"/>
        <v>0</v>
      </c>
      <c r="AY223" s="59">
        <f t="shared" si="78"/>
        <v>0</v>
      </c>
      <c r="AZ223" s="59">
        <f t="shared" si="78"/>
        <v>0</v>
      </c>
      <c r="BA223" s="59">
        <f t="shared" si="78"/>
        <v>0</v>
      </c>
      <c r="BB223" s="59">
        <f t="shared" si="78"/>
        <v>0</v>
      </c>
      <c r="BC223" s="59">
        <f t="shared" si="78"/>
        <v>0</v>
      </c>
      <c r="BD223" s="59">
        <f t="shared" si="78"/>
        <v>0</v>
      </c>
      <c r="BE223" s="59">
        <f t="shared" si="78"/>
        <v>0</v>
      </c>
      <c r="BF223" s="59">
        <f t="shared" si="78"/>
        <v>0</v>
      </c>
      <c r="BG223" s="59">
        <f t="shared" si="78"/>
        <v>0</v>
      </c>
      <c r="BH223" s="59">
        <f t="shared" si="78"/>
        <v>0</v>
      </c>
      <c r="BI223" s="59">
        <f t="shared" si="78"/>
        <v>0</v>
      </c>
      <c r="BJ223" s="59">
        <f t="shared" si="78"/>
        <v>0</v>
      </c>
      <c r="BK223" s="59">
        <f t="shared" si="78"/>
        <v>0</v>
      </c>
      <c r="BL223" s="59">
        <f t="shared" si="78"/>
        <v>0</v>
      </c>
      <c r="BM223" s="59">
        <f t="shared" si="78"/>
        <v>0</v>
      </c>
      <c r="BN223" s="59">
        <f t="shared" si="78"/>
        <v>0</v>
      </c>
      <c r="BO223" s="59">
        <f t="shared" si="78"/>
        <v>0</v>
      </c>
      <c r="BP223" s="59">
        <f t="shared" ref="BP223:CY223" si="79">BP222*BP$7</f>
        <v>0</v>
      </c>
      <c r="BQ223" s="59">
        <f t="shared" si="79"/>
        <v>0</v>
      </c>
      <c r="BR223" s="59">
        <f t="shared" si="79"/>
        <v>0</v>
      </c>
      <c r="BS223" s="59">
        <f t="shared" si="79"/>
        <v>0</v>
      </c>
      <c r="BT223" s="59">
        <f t="shared" si="79"/>
        <v>0</v>
      </c>
      <c r="BU223" s="59">
        <f t="shared" si="79"/>
        <v>0</v>
      </c>
      <c r="BV223" s="59">
        <f t="shared" si="79"/>
        <v>0</v>
      </c>
      <c r="BW223" s="59">
        <f t="shared" si="79"/>
        <v>0</v>
      </c>
      <c r="BX223" s="59">
        <f t="shared" si="79"/>
        <v>0</v>
      </c>
      <c r="BY223" s="59">
        <f t="shared" si="79"/>
        <v>0</v>
      </c>
      <c r="BZ223" s="59">
        <f t="shared" si="79"/>
        <v>0</v>
      </c>
      <c r="CA223" s="59">
        <f t="shared" si="79"/>
        <v>0</v>
      </c>
      <c r="CB223" s="59">
        <f t="shared" si="79"/>
        <v>0</v>
      </c>
      <c r="CC223" s="59">
        <f t="shared" si="79"/>
        <v>0</v>
      </c>
      <c r="CD223" s="59">
        <f t="shared" si="79"/>
        <v>0</v>
      </c>
      <c r="CE223" s="59">
        <f t="shared" si="79"/>
        <v>0</v>
      </c>
      <c r="CF223" s="59">
        <f t="shared" si="79"/>
        <v>0</v>
      </c>
      <c r="CG223" s="59">
        <f t="shared" si="79"/>
        <v>0</v>
      </c>
      <c r="CH223" s="59">
        <f t="shared" si="79"/>
        <v>0</v>
      </c>
      <c r="CI223" s="59">
        <f t="shared" si="79"/>
        <v>0</v>
      </c>
      <c r="CJ223" s="59">
        <f t="shared" si="79"/>
        <v>0</v>
      </c>
      <c r="CK223" s="59">
        <f t="shared" si="79"/>
        <v>0</v>
      </c>
      <c r="CL223" s="59">
        <f t="shared" si="79"/>
        <v>0</v>
      </c>
      <c r="CM223" s="59">
        <f t="shared" si="79"/>
        <v>0</v>
      </c>
      <c r="CN223" s="59">
        <f t="shared" si="79"/>
        <v>0</v>
      </c>
      <c r="CO223" s="59">
        <f t="shared" si="79"/>
        <v>0</v>
      </c>
      <c r="CP223" s="59">
        <f t="shared" si="79"/>
        <v>0</v>
      </c>
      <c r="CQ223" s="59">
        <f t="shared" si="79"/>
        <v>0</v>
      </c>
      <c r="CR223" s="59">
        <f t="shared" si="79"/>
        <v>0</v>
      </c>
      <c r="CS223" s="59">
        <f t="shared" si="79"/>
        <v>0</v>
      </c>
      <c r="CT223" s="59">
        <f t="shared" si="79"/>
        <v>0</v>
      </c>
      <c r="CU223" s="59">
        <f t="shared" si="79"/>
        <v>0</v>
      </c>
      <c r="CV223" s="59">
        <f t="shared" si="79"/>
        <v>0</v>
      </c>
      <c r="CW223" s="59">
        <f t="shared" si="79"/>
        <v>0</v>
      </c>
      <c r="CX223" s="59">
        <f t="shared" si="79"/>
        <v>0</v>
      </c>
      <c r="CY223" s="59">
        <f t="shared" si="79"/>
        <v>0</v>
      </c>
      <c r="CZ223" s="391"/>
    </row>
    <row r="224" spans="2:104" x14ac:dyDescent="0.25">
      <c r="B224" s="393"/>
      <c r="C224" s="39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c r="CC224" s="50"/>
      <c r="CD224" s="50"/>
      <c r="CE224" s="50"/>
      <c r="CF224" s="50"/>
      <c r="CG224" s="50"/>
      <c r="CH224" s="50"/>
      <c r="CI224" s="50"/>
      <c r="CJ224" s="50"/>
      <c r="CK224" s="50"/>
      <c r="CL224" s="50"/>
      <c r="CM224" s="50"/>
      <c r="CN224" s="50"/>
      <c r="CO224" s="50"/>
      <c r="CP224" s="50"/>
      <c r="CQ224" s="50"/>
      <c r="CR224" s="50"/>
      <c r="CS224" s="50"/>
      <c r="CT224" s="50"/>
      <c r="CU224" s="50"/>
      <c r="CV224" s="50"/>
      <c r="CW224" s="50"/>
      <c r="CX224" s="50"/>
      <c r="CY224" s="50"/>
      <c r="CZ224" s="391"/>
    </row>
    <row r="225" spans="2:104" x14ac:dyDescent="0.25">
      <c r="B225" s="415" t="s">
        <v>429</v>
      </c>
      <c r="C225" s="39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c r="CC225" s="50"/>
      <c r="CD225" s="50"/>
      <c r="CE225" s="50"/>
      <c r="CF225" s="50"/>
      <c r="CG225" s="50"/>
      <c r="CH225" s="50"/>
      <c r="CI225" s="50"/>
      <c r="CJ225" s="50"/>
      <c r="CK225" s="50"/>
      <c r="CL225" s="50"/>
      <c r="CM225" s="50"/>
      <c r="CN225" s="50"/>
      <c r="CO225" s="50"/>
      <c r="CP225" s="50"/>
      <c r="CQ225" s="50"/>
      <c r="CR225" s="50"/>
      <c r="CS225" s="50"/>
      <c r="CT225" s="50"/>
      <c r="CU225" s="50"/>
      <c r="CV225" s="50"/>
      <c r="CW225" s="50"/>
      <c r="CX225" s="50"/>
      <c r="CY225" s="50"/>
      <c r="CZ225" s="391"/>
    </row>
    <row r="226" spans="2:104" x14ac:dyDescent="0.25">
      <c r="B226" s="403" t="s">
        <v>430</v>
      </c>
      <c r="C226" s="9" t="s">
        <v>1117</v>
      </c>
      <c r="D226" s="58">
        <f>'Data Input - BAT'!H42</f>
        <v>0</v>
      </c>
      <c r="E226" s="58">
        <f>'Data Input - BAT'!I42</f>
        <v>0</v>
      </c>
      <c r="F226" s="58">
        <f>'Data Input - BAT'!J42</f>
        <v>0</v>
      </c>
      <c r="G226" s="58">
        <f>'Data Input - BAT'!K42</f>
        <v>0</v>
      </c>
      <c r="H226" s="58">
        <f>'Data Input - BAT'!L42</f>
        <v>0</v>
      </c>
      <c r="I226" s="58">
        <f>'Data Input - BAT'!M42</f>
        <v>0</v>
      </c>
      <c r="J226" s="58">
        <f>'Data Input - BAT'!N42</f>
        <v>0</v>
      </c>
      <c r="K226" s="58">
        <f>'Data Input - BAT'!O42</f>
        <v>0</v>
      </c>
      <c r="L226" s="58">
        <f>'Data Input - BAT'!P42</f>
        <v>0</v>
      </c>
      <c r="M226" s="58">
        <f>'Data Input - BAT'!Q42</f>
        <v>0</v>
      </c>
      <c r="N226" s="58">
        <f>'Data Input - BAT'!R42</f>
        <v>0</v>
      </c>
      <c r="O226" s="58">
        <f>'Data Input - BAT'!S42</f>
        <v>0</v>
      </c>
      <c r="P226" s="58">
        <f>'Data Input - BAT'!T42</f>
        <v>0</v>
      </c>
      <c r="Q226" s="58">
        <f>'Data Input - BAT'!U42</f>
        <v>0</v>
      </c>
      <c r="R226" s="58">
        <f>'Data Input - BAT'!V42</f>
        <v>0</v>
      </c>
      <c r="S226" s="58">
        <f>'Data Input - BAT'!W42</f>
        <v>0</v>
      </c>
      <c r="T226" s="58">
        <f>'Data Input - BAT'!X42</f>
        <v>0</v>
      </c>
      <c r="U226" s="58">
        <f>'Data Input - BAT'!Y42</f>
        <v>0</v>
      </c>
      <c r="V226" s="58">
        <f>'Data Input - BAT'!Z42</f>
        <v>0</v>
      </c>
      <c r="W226" s="58">
        <f>'Data Input - BAT'!AA42</f>
        <v>0</v>
      </c>
      <c r="X226" s="58">
        <f>'Data Input - BAT'!AB42</f>
        <v>0</v>
      </c>
      <c r="Y226" s="58">
        <f>'Data Input - BAT'!AC42</f>
        <v>0</v>
      </c>
      <c r="Z226" s="58">
        <f>'Data Input - BAT'!AD42</f>
        <v>0</v>
      </c>
      <c r="AA226" s="58">
        <f>'Data Input - BAT'!AE42</f>
        <v>0</v>
      </c>
      <c r="AB226" s="58">
        <f>'Data Input - BAT'!AF42</f>
        <v>0</v>
      </c>
      <c r="AC226" s="58">
        <f>'Data Input - BAT'!AG42</f>
        <v>0</v>
      </c>
      <c r="AD226" s="58">
        <f>'Data Input - BAT'!AH42</f>
        <v>0</v>
      </c>
      <c r="AE226" s="58">
        <f>'Data Input - BAT'!AI42</f>
        <v>0</v>
      </c>
      <c r="AF226" s="58">
        <f>'Data Input - BAT'!AJ42</f>
        <v>0</v>
      </c>
      <c r="AG226" s="58">
        <f>'Data Input - BAT'!AK42</f>
        <v>0</v>
      </c>
      <c r="AH226" s="58">
        <f>'Data Input - BAT'!AL42</f>
        <v>0</v>
      </c>
      <c r="AI226" s="58">
        <f>'Data Input - BAT'!AM42</f>
        <v>0</v>
      </c>
      <c r="AJ226" s="58">
        <f>'Data Input - BAT'!AN42</f>
        <v>0</v>
      </c>
      <c r="AK226" s="58">
        <f>'Data Input - BAT'!AO42</f>
        <v>0</v>
      </c>
      <c r="AL226" s="58">
        <f>'Data Input - BAT'!AP42</f>
        <v>0</v>
      </c>
      <c r="AM226" s="58">
        <f>'Data Input - BAT'!AQ42</f>
        <v>0</v>
      </c>
      <c r="AN226" s="58">
        <f>'Data Input - BAT'!AR42</f>
        <v>0</v>
      </c>
      <c r="AO226" s="58">
        <f>'Data Input - BAT'!AS42</f>
        <v>0</v>
      </c>
      <c r="AP226" s="58">
        <f>'Data Input - BAT'!AT42</f>
        <v>0</v>
      </c>
      <c r="AQ226" s="58">
        <f>'Data Input - BAT'!AU42</f>
        <v>0</v>
      </c>
      <c r="AR226" s="58">
        <f>'Data Input - BAT'!AV42</f>
        <v>0</v>
      </c>
      <c r="AS226" s="58">
        <f>'Data Input - BAT'!AW42</f>
        <v>0</v>
      </c>
      <c r="AT226" s="58">
        <f>'Data Input - BAT'!AX42</f>
        <v>0</v>
      </c>
      <c r="AU226" s="58">
        <f>'Data Input - BAT'!AY42</f>
        <v>0</v>
      </c>
      <c r="AV226" s="58">
        <f>'Data Input - BAT'!AZ42</f>
        <v>0</v>
      </c>
      <c r="AW226" s="58">
        <f>'Data Input - BAT'!BA42</f>
        <v>0</v>
      </c>
      <c r="AX226" s="58">
        <f>'Data Input - BAT'!BB42</f>
        <v>0</v>
      </c>
      <c r="AY226" s="58">
        <f>'Data Input - BAT'!BC42</f>
        <v>0</v>
      </c>
      <c r="AZ226" s="58">
        <f>'Data Input - BAT'!BD42</f>
        <v>0</v>
      </c>
      <c r="BA226" s="58">
        <f>'Data Input - BAT'!BE42</f>
        <v>0</v>
      </c>
      <c r="BB226" s="58">
        <f>'Data Input - BAT'!BF42</f>
        <v>0</v>
      </c>
      <c r="BC226" s="58">
        <f>'Data Input - BAT'!BG42</f>
        <v>0</v>
      </c>
      <c r="BD226" s="58">
        <f>'Data Input - BAT'!BH42</f>
        <v>0</v>
      </c>
      <c r="BE226" s="58">
        <f>'Data Input - BAT'!BI42</f>
        <v>0</v>
      </c>
      <c r="BF226" s="58">
        <f>'Data Input - BAT'!BJ42</f>
        <v>0</v>
      </c>
      <c r="BG226" s="58">
        <f>'Data Input - BAT'!BK42</f>
        <v>0</v>
      </c>
      <c r="BH226" s="58">
        <f>'Data Input - BAT'!BL42</f>
        <v>0</v>
      </c>
      <c r="BI226" s="58">
        <f>'Data Input - BAT'!BM42</f>
        <v>0</v>
      </c>
      <c r="BJ226" s="58">
        <f>'Data Input - BAT'!BN42</f>
        <v>0</v>
      </c>
      <c r="BK226" s="58">
        <f>'Data Input - BAT'!BO42</f>
        <v>0</v>
      </c>
      <c r="BL226" s="58">
        <f>'Data Input - BAT'!BP42</f>
        <v>0</v>
      </c>
      <c r="BM226" s="58">
        <f>'Data Input - BAT'!BQ42</f>
        <v>0</v>
      </c>
      <c r="BN226" s="58">
        <f>'Data Input - BAT'!BR42</f>
        <v>0</v>
      </c>
      <c r="BO226" s="58">
        <f>'Data Input - BAT'!BS42</f>
        <v>0</v>
      </c>
      <c r="BP226" s="58">
        <f>'Data Input - BAT'!BT42</f>
        <v>0</v>
      </c>
      <c r="BQ226" s="58">
        <f>'Data Input - BAT'!BU42</f>
        <v>0</v>
      </c>
      <c r="BR226" s="58">
        <f>'Data Input - BAT'!BV42</f>
        <v>0</v>
      </c>
      <c r="BS226" s="58">
        <f>'Data Input - BAT'!BW42</f>
        <v>0</v>
      </c>
      <c r="BT226" s="58">
        <f>'Data Input - BAT'!BX42</f>
        <v>0</v>
      </c>
      <c r="BU226" s="58">
        <f>'Data Input - BAT'!BY42</f>
        <v>0</v>
      </c>
      <c r="BV226" s="58">
        <f>'Data Input - BAT'!BZ42</f>
        <v>0</v>
      </c>
      <c r="BW226" s="58">
        <f>'Data Input - BAT'!CA42</f>
        <v>0</v>
      </c>
      <c r="BX226" s="58">
        <f>'Data Input - BAT'!CB42</f>
        <v>0</v>
      </c>
      <c r="BY226" s="58">
        <f>'Data Input - BAT'!CC42</f>
        <v>0</v>
      </c>
      <c r="BZ226" s="58">
        <f>'Data Input - BAT'!CD42</f>
        <v>0</v>
      </c>
      <c r="CA226" s="58">
        <f>'Data Input - BAT'!CE42</f>
        <v>0</v>
      </c>
      <c r="CB226" s="58">
        <f>'Data Input - BAT'!CF42</f>
        <v>0</v>
      </c>
      <c r="CC226" s="58">
        <f>'Data Input - BAT'!CG42</f>
        <v>0</v>
      </c>
      <c r="CD226" s="58">
        <f>'Data Input - BAT'!CH42</f>
        <v>0</v>
      </c>
      <c r="CE226" s="58">
        <f>'Data Input - BAT'!CI42</f>
        <v>0</v>
      </c>
      <c r="CF226" s="58">
        <f>'Data Input - BAT'!CJ42</f>
        <v>0</v>
      </c>
      <c r="CG226" s="58">
        <f>'Data Input - BAT'!CK42</f>
        <v>0</v>
      </c>
      <c r="CH226" s="58">
        <f>'Data Input - BAT'!CL42</f>
        <v>0</v>
      </c>
      <c r="CI226" s="58">
        <f>'Data Input - BAT'!CM42</f>
        <v>0</v>
      </c>
      <c r="CJ226" s="58">
        <f>'Data Input - BAT'!CN42</f>
        <v>0</v>
      </c>
      <c r="CK226" s="58">
        <f>'Data Input - BAT'!CO42</f>
        <v>0</v>
      </c>
      <c r="CL226" s="58">
        <f>'Data Input - BAT'!CP42</f>
        <v>0</v>
      </c>
      <c r="CM226" s="58">
        <f>'Data Input - BAT'!CQ42</f>
        <v>0</v>
      </c>
      <c r="CN226" s="58">
        <f>'Data Input - BAT'!CR42</f>
        <v>0</v>
      </c>
      <c r="CO226" s="58">
        <f>'Data Input - BAT'!CS42</f>
        <v>0</v>
      </c>
      <c r="CP226" s="58">
        <f>'Data Input - BAT'!CT42</f>
        <v>0</v>
      </c>
      <c r="CQ226" s="58">
        <f>'Data Input - BAT'!CU42</f>
        <v>0</v>
      </c>
      <c r="CR226" s="58">
        <f>'Data Input - BAT'!CV42</f>
        <v>0</v>
      </c>
      <c r="CS226" s="58">
        <f>'Data Input - BAT'!CW42</f>
        <v>0</v>
      </c>
      <c r="CT226" s="58">
        <f>'Data Input - BAT'!CX42</f>
        <v>0</v>
      </c>
      <c r="CU226" s="58">
        <f>'Data Input - BAT'!CY42</f>
        <v>0</v>
      </c>
      <c r="CV226" s="58">
        <f>'Data Input - BAT'!CZ42</f>
        <v>0</v>
      </c>
      <c r="CW226" s="58">
        <f>'Data Input - BAT'!DA42</f>
        <v>0</v>
      </c>
      <c r="CX226" s="58">
        <f>'Data Input - BAT'!DB42</f>
        <v>0</v>
      </c>
      <c r="CY226" s="58">
        <f>'Data Input - BAT'!DC42</f>
        <v>0</v>
      </c>
      <c r="CZ226" s="391"/>
    </row>
    <row r="227" spans="2:104" x14ac:dyDescent="0.25">
      <c r="B227" s="403" t="s">
        <v>1060</v>
      </c>
      <c r="C227" s="9" t="s">
        <v>1117</v>
      </c>
      <c r="D227" s="59">
        <f>D226*D$7</f>
        <v>0</v>
      </c>
      <c r="E227" s="59">
        <f t="shared" ref="E227:BO227" si="80">E226*E$7</f>
        <v>0</v>
      </c>
      <c r="F227" s="59">
        <f t="shared" si="80"/>
        <v>0</v>
      </c>
      <c r="G227" s="59">
        <f t="shared" si="80"/>
        <v>0</v>
      </c>
      <c r="H227" s="59">
        <f t="shared" si="80"/>
        <v>0</v>
      </c>
      <c r="I227" s="59">
        <f t="shared" si="80"/>
        <v>0</v>
      </c>
      <c r="J227" s="59">
        <f t="shared" si="80"/>
        <v>0</v>
      </c>
      <c r="K227" s="59">
        <f t="shared" si="80"/>
        <v>0</v>
      </c>
      <c r="L227" s="59">
        <f t="shared" si="80"/>
        <v>0</v>
      </c>
      <c r="M227" s="59">
        <f t="shared" si="80"/>
        <v>0</v>
      </c>
      <c r="N227" s="59">
        <f t="shared" si="80"/>
        <v>0</v>
      </c>
      <c r="O227" s="59">
        <f t="shared" si="80"/>
        <v>0</v>
      </c>
      <c r="P227" s="59">
        <f t="shared" si="80"/>
        <v>0</v>
      </c>
      <c r="Q227" s="59">
        <f t="shared" si="80"/>
        <v>0</v>
      </c>
      <c r="R227" s="59">
        <f t="shared" si="80"/>
        <v>0</v>
      </c>
      <c r="S227" s="59">
        <f t="shared" si="80"/>
        <v>0</v>
      </c>
      <c r="T227" s="59">
        <f t="shared" si="80"/>
        <v>0</v>
      </c>
      <c r="U227" s="59">
        <f t="shared" si="80"/>
        <v>0</v>
      </c>
      <c r="V227" s="59">
        <f t="shared" si="80"/>
        <v>0</v>
      </c>
      <c r="W227" s="59">
        <f t="shared" si="80"/>
        <v>0</v>
      </c>
      <c r="X227" s="59">
        <f t="shared" si="80"/>
        <v>0</v>
      </c>
      <c r="Y227" s="59">
        <f t="shared" si="80"/>
        <v>0</v>
      </c>
      <c r="Z227" s="59">
        <f t="shared" si="80"/>
        <v>0</v>
      </c>
      <c r="AA227" s="59">
        <f t="shared" si="80"/>
        <v>0</v>
      </c>
      <c r="AB227" s="59">
        <f t="shared" si="80"/>
        <v>0</v>
      </c>
      <c r="AC227" s="59">
        <f t="shared" si="80"/>
        <v>0</v>
      </c>
      <c r="AD227" s="59">
        <f t="shared" si="80"/>
        <v>0</v>
      </c>
      <c r="AE227" s="59">
        <f t="shared" si="80"/>
        <v>0</v>
      </c>
      <c r="AF227" s="59">
        <f t="shared" si="80"/>
        <v>0</v>
      </c>
      <c r="AG227" s="59">
        <f t="shared" si="80"/>
        <v>0</v>
      </c>
      <c r="AH227" s="59">
        <f t="shared" si="80"/>
        <v>0</v>
      </c>
      <c r="AI227" s="59">
        <f t="shared" si="80"/>
        <v>0</v>
      </c>
      <c r="AJ227" s="59">
        <f t="shared" si="80"/>
        <v>0</v>
      </c>
      <c r="AK227" s="59">
        <f t="shared" si="80"/>
        <v>0</v>
      </c>
      <c r="AL227" s="59">
        <f t="shared" si="80"/>
        <v>0</v>
      </c>
      <c r="AM227" s="59">
        <f t="shared" si="80"/>
        <v>0</v>
      </c>
      <c r="AN227" s="59">
        <f t="shared" si="80"/>
        <v>0</v>
      </c>
      <c r="AO227" s="59">
        <f t="shared" si="80"/>
        <v>0</v>
      </c>
      <c r="AP227" s="59">
        <f t="shared" si="80"/>
        <v>0</v>
      </c>
      <c r="AQ227" s="59">
        <f t="shared" si="80"/>
        <v>0</v>
      </c>
      <c r="AR227" s="59">
        <f t="shared" si="80"/>
        <v>0</v>
      </c>
      <c r="AS227" s="59">
        <f t="shared" si="80"/>
        <v>0</v>
      </c>
      <c r="AT227" s="59">
        <f t="shared" si="80"/>
        <v>0</v>
      </c>
      <c r="AU227" s="59">
        <f t="shared" si="80"/>
        <v>0</v>
      </c>
      <c r="AV227" s="59">
        <f t="shared" si="80"/>
        <v>0</v>
      </c>
      <c r="AW227" s="59">
        <f t="shared" si="80"/>
        <v>0</v>
      </c>
      <c r="AX227" s="59">
        <f t="shared" si="80"/>
        <v>0</v>
      </c>
      <c r="AY227" s="59">
        <f t="shared" si="80"/>
        <v>0</v>
      </c>
      <c r="AZ227" s="59">
        <f t="shared" si="80"/>
        <v>0</v>
      </c>
      <c r="BA227" s="59">
        <f t="shared" si="80"/>
        <v>0</v>
      </c>
      <c r="BB227" s="59">
        <f t="shared" si="80"/>
        <v>0</v>
      </c>
      <c r="BC227" s="59">
        <f t="shared" si="80"/>
        <v>0</v>
      </c>
      <c r="BD227" s="59">
        <f t="shared" si="80"/>
        <v>0</v>
      </c>
      <c r="BE227" s="59">
        <f t="shared" si="80"/>
        <v>0</v>
      </c>
      <c r="BF227" s="59">
        <f t="shared" si="80"/>
        <v>0</v>
      </c>
      <c r="BG227" s="59">
        <f t="shared" si="80"/>
        <v>0</v>
      </c>
      <c r="BH227" s="59">
        <f t="shared" si="80"/>
        <v>0</v>
      </c>
      <c r="BI227" s="59">
        <f t="shared" si="80"/>
        <v>0</v>
      </c>
      <c r="BJ227" s="59">
        <f t="shared" si="80"/>
        <v>0</v>
      </c>
      <c r="BK227" s="59">
        <f t="shared" si="80"/>
        <v>0</v>
      </c>
      <c r="BL227" s="59">
        <f t="shared" si="80"/>
        <v>0</v>
      </c>
      <c r="BM227" s="59">
        <f t="shared" si="80"/>
        <v>0</v>
      </c>
      <c r="BN227" s="59">
        <f t="shared" si="80"/>
        <v>0</v>
      </c>
      <c r="BO227" s="59">
        <f t="shared" si="80"/>
        <v>0</v>
      </c>
      <c r="BP227" s="59">
        <f t="shared" ref="BP227:CY227" si="81">BP226*BP$7</f>
        <v>0</v>
      </c>
      <c r="BQ227" s="59">
        <f t="shared" si="81"/>
        <v>0</v>
      </c>
      <c r="BR227" s="59">
        <f t="shared" si="81"/>
        <v>0</v>
      </c>
      <c r="BS227" s="59">
        <f t="shared" si="81"/>
        <v>0</v>
      </c>
      <c r="BT227" s="59">
        <f t="shared" si="81"/>
        <v>0</v>
      </c>
      <c r="BU227" s="59">
        <f t="shared" si="81"/>
        <v>0</v>
      </c>
      <c r="BV227" s="59">
        <f t="shared" si="81"/>
        <v>0</v>
      </c>
      <c r="BW227" s="59">
        <f t="shared" si="81"/>
        <v>0</v>
      </c>
      <c r="BX227" s="59">
        <f t="shared" si="81"/>
        <v>0</v>
      </c>
      <c r="BY227" s="59">
        <f t="shared" si="81"/>
        <v>0</v>
      </c>
      <c r="BZ227" s="59">
        <f t="shared" si="81"/>
        <v>0</v>
      </c>
      <c r="CA227" s="59">
        <f t="shared" si="81"/>
        <v>0</v>
      </c>
      <c r="CB227" s="59">
        <f t="shared" si="81"/>
        <v>0</v>
      </c>
      <c r="CC227" s="59">
        <f t="shared" si="81"/>
        <v>0</v>
      </c>
      <c r="CD227" s="59">
        <f t="shared" si="81"/>
        <v>0</v>
      </c>
      <c r="CE227" s="59">
        <f t="shared" si="81"/>
        <v>0</v>
      </c>
      <c r="CF227" s="59">
        <f t="shared" si="81"/>
        <v>0</v>
      </c>
      <c r="CG227" s="59">
        <f t="shared" si="81"/>
        <v>0</v>
      </c>
      <c r="CH227" s="59">
        <f t="shared" si="81"/>
        <v>0</v>
      </c>
      <c r="CI227" s="59">
        <f t="shared" si="81"/>
        <v>0</v>
      </c>
      <c r="CJ227" s="59">
        <f t="shared" si="81"/>
        <v>0</v>
      </c>
      <c r="CK227" s="59">
        <f t="shared" si="81"/>
        <v>0</v>
      </c>
      <c r="CL227" s="59">
        <f t="shared" si="81"/>
        <v>0</v>
      </c>
      <c r="CM227" s="59">
        <f t="shared" si="81"/>
        <v>0</v>
      </c>
      <c r="CN227" s="59">
        <f t="shared" si="81"/>
        <v>0</v>
      </c>
      <c r="CO227" s="59">
        <f t="shared" si="81"/>
        <v>0</v>
      </c>
      <c r="CP227" s="59">
        <f t="shared" si="81"/>
        <v>0</v>
      </c>
      <c r="CQ227" s="59">
        <f t="shared" si="81"/>
        <v>0</v>
      </c>
      <c r="CR227" s="59">
        <f t="shared" si="81"/>
        <v>0</v>
      </c>
      <c r="CS227" s="59">
        <f t="shared" si="81"/>
        <v>0</v>
      </c>
      <c r="CT227" s="59">
        <f t="shared" si="81"/>
        <v>0</v>
      </c>
      <c r="CU227" s="59">
        <f t="shared" si="81"/>
        <v>0</v>
      </c>
      <c r="CV227" s="59">
        <f t="shared" si="81"/>
        <v>0</v>
      </c>
      <c r="CW227" s="59">
        <f t="shared" si="81"/>
        <v>0</v>
      </c>
      <c r="CX227" s="59">
        <f t="shared" si="81"/>
        <v>0</v>
      </c>
      <c r="CY227" s="59">
        <f t="shared" si="81"/>
        <v>0</v>
      </c>
      <c r="CZ227" s="391"/>
    </row>
    <row r="228" spans="2:104" x14ac:dyDescent="0.25">
      <c r="B228" s="393"/>
      <c r="C228" s="390"/>
      <c r="D228" s="50"/>
      <c r="E228" s="50"/>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c r="CC228" s="50"/>
      <c r="CD228" s="50"/>
      <c r="CE228" s="50"/>
      <c r="CF228" s="50"/>
      <c r="CG228" s="50"/>
      <c r="CH228" s="50"/>
      <c r="CI228" s="50"/>
      <c r="CJ228" s="50"/>
      <c r="CK228" s="50"/>
      <c r="CL228" s="50"/>
      <c r="CM228" s="50"/>
      <c r="CN228" s="50"/>
      <c r="CO228" s="50"/>
      <c r="CP228" s="50"/>
      <c r="CQ228" s="50"/>
      <c r="CR228" s="50"/>
      <c r="CS228" s="50"/>
      <c r="CT228" s="50"/>
      <c r="CU228" s="50"/>
      <c r="CV228" s="50"/>
      <c r="CW228" s="50"/>
      <c r="CX228" s="50"/>
      <c r="CY228" s="50"/>
      <c r="CZ228" s="391"/>
    </row>
    <row r="229" spans="2:104" x14ac:dyDescent="0.25">
      <c r="B229" s="404" t="s">
        <v>432</v>
      </c>
      <c r="C229" s="9" t="s">
        <v>1117</v>
      </c>
      <c r="D229" s="59">
        <f>IF('Data Input - BAT'!$F$37="Yes",D227+D13*(1+$D$177),D223)</f>
        <v>0</v>
      </c>
      <c r="E229" s="59">
        <f>IF('Data Input - BAT'!$F$37="Yes",E227+E13*(1+$D$177),E223)</f>
        <v>0</v>
      </c>
      <c r="F229" s="59">
        <f>IF('Data Input - BAT'!$F$37="Yes",F227+F13*(1+$D$177),F223)</f>
        <v>0</v>
      </c>
      <c r="G229" s="59">
        <f>IF('Data Input - BAT'!$F$37="Yes",G227+G13*(1+$D$177),G223)</f>
        <v>0</v>
      </c>
      <c r="H229" s="59">
        <f>IF('Data Input - BAT'!$F$37="Yes",H227+H13*(1+$D$177),H223)</f>
        <v>0</v>
      </c>
      <c r="I229" s="59">
        <f>IF('Data Input - BAT'!$F$37="Yes",I227+I13*(1+$D$177),I223)</f>
        <v>0</v>
      </c>
      <c r="J229" s="59">
        <f>IF('Data Input - BAT'!$F$37="Yes",J227+J13*(1+$D$177),J223)</f>
        <v>0</v>
      </c>
      <c r="K229" s="59">
        <f>IF('Data Input - BAT'!$F$37="Yes",K227+K13*(1+$D$177),K223)</f>
        <v>0</v>
      </c>
      <c r="L229" s="59">
        <f>IF('Data Input - BAT'!$F$37="Yes",L227+L13*(1+$D$177),L223)</f>
        <v>0</v>
      </c>
      <c r="M229" s="59">
        <f>IF('Data Input - BAT'!$F$37="Yes",M227+M13*(1+$D$177),M223)</f>
        <v>0</v>
      </c>
      <c r="N229" s="59">
        <f>IF('Data Input - BAT'!$F$37="Yes",N227+N13*(1+$D$177),N223)</f>
        <v>0</v>
      </c>
      <c r="O229" s="59">
        <f>IF('Data Input - BAT'!$F$37="Yes",O227+O13*(1+$D$177),O223)</f>
        <v>0</v>
      </c>
      <c r="P229" s="59">
        <f>IF('Data Input - BAT'!$F$37="Yes",P227+P13*(1+$D$177),P223)</f>
        <v>0</v>
      </c>
      <c r="Q229" s="59">
        <f>IF('Data Input - BAT'!$F$37="Yes",Q227+Q13*(1+$D$177),Q223)</f>
        <v>0</v>
      </c>
      <c r="R229" s="59">
        <f>IF('Data Input - BAT'!$F$37="Yes",R227+R13*(1+$D$177),R223)</f>
        <v>0</v>
      </c>
      <c r="S229" s="59">
        <f>IF('Data Input - BAT'!$F$37="Yes",S227+S13*(1+$D$177),S223)</f>
        <v>0</v>
      </c>
      <c r="T229" s="59">
        <f>IF('Data Input - BAT'!$F$37="Yes",T227+T13*(1+$D$177),T223)</f>
        <v>0</v>
      </c>
      <c r="U229" s="59">
        <f>IF('Data Input - BAT'!$F$37="Yes",U227+U13*(1+$D$177),U223)</f>
        <v>0</v>
      </c>
      <c r="V229" s="59">
        <f>IF('Data Input - BAT'!$F$37="Yes",V227+V13*(1+$D$177),V223)</f>
        <v>0</v>
      </c>
      <c r="W229" s="59">
        <f>IF('Data Input - BAT'!$F$37="Yes",W227+W13*(1+$D$177),W223)</f>
        <v>0</v>
      </c>
      <c r="X229" s="59">
        <f>IF('Data Input - BAT'!$F$37="Yes",X227+X13*(1+$D$177),X223)</f>
        <v>0</v>
      </c>
      <c r="Y229" s="59">
        <f>IF('Data Input - BAT'!$F$37="Yes",Y227+Y13*(1+$D$177),Y223)</f>
        <v>0</v>
      </c>
      <c r="Z229" s="59">
        <f>IF('Data Input - BAT'!$F$37="Yes",Z227+Z13*(1+$D$177),Z223)</f>
        <v>0</v>
      </c>
      <c r="AA229" s="59">
        <f>IF('Data Input - BAT'!$F$37="Yes",AA227+AA13*(1+$D$177),AA223)</f>
        <v>0</v>
      </c>
      <c r="AB229" s="59">
        <f>IF('Data Input - BAT'!$F$37="Yes",AB227+AB13*(1+$D$177),AB223)</f>
        <v>0</v>
      </c>
      <c r="AC229" s="59">
        <f>IF('Data Input - BAT'!$F$37="Yes",AC227+AC13*(1+$D$177),AC223)</f>
        <v>0</v>
      </c>
      <c r="AD229" s="59">
        <f>IF('Data Input - BAT'!$F$37="Yes",AD227+AD13*(1+$D$177),AD223)</f>
        <v>0</v>
      </c>
      <c r="AE229" s="59">
        <f>IF('Data Input - BAT'!$F$37="Yes",AE227+AE13*(1+$D$177),AE223)</f>
        <v>0</v>
      </c>
      <c r="AF229" s="59">
        <f>IF('Data Input - BAT'!$F$37="Yes",AF227+AF13*(1+$D$177),AF223)</f>
        <v>0</v>
      </c>
      <c r="AG229" s="59">
        <f>IF('Data Input - BAT'!$F$37="Yes",AG227+AG13*(1+$D$177),AG223)</f>
        <v>0</v>
      </c>
      <c r="AH229" s="59">
        <f>IF('Data Input - BAT'!$F$37="Yes",AH227+AH13*(1+$D$177),AH223)</f>
        <v>0</v>
      </c>
      <c r="AI229" s="59">
        <f>IF('Data Input - BAT'!$F$37="Yes",AI227+AI13*(1+$D$177),AI223)</f>
        <v>0</v>
      </c>
      <c r="AJ229" s="59">
        <f>IF('Data Input - BAT'!$F$37="Yes",AJ227+AJ13*(1+$D$177),AJ223)</f>
        <v>0</v>
      </c>
      <c r="AK229" s="59">
        <f>IF('Data Input - BAT'!$F$37="Yes",AK227+AK13*(1+$D$177),AK223)</f>
        <v>0</v>
      </c>
      <c r="AL229" s="59">
        <f>IF('Data Input - BAT'!$F$37="Yes",AL227+AL13*(1+$D$177),AL223)</f>
        <v>0</v>
      </c>
      <c r="AM229" s="59">
        <f>IF('Data Input - BAT'!$F$37="Yes",AM227+AM13*(1+$D$177),AM223)</f>
        <v>0</v>
      </c>
      <c r="AN229" s="59">
        <f>IF('Data Input - BAT'!$F$37="Yes",AN227+AN13*(1+$D$177),AN223)</f>
        <v>0</v>
      </c>
      <c r="AO229" s="59">
        <f>IF('Data Input - BAT'!$F$37="Yes",AO227+AO13*(1+$D$177),AO223)</f>
        <v>0</v>
      </c>
      <c r="AP229" s="59">
        <f>IF('Data Input - BAT'!$F$37="Yes",AP227+AP13*(1+$D$177),AP223)</f>
        <v>0</v>
      </c>
      <c r="AQ229" s="59">
        <f>IF('Data Input - BAT'!$F$37="Yes",AQ227+AQ13*(1+$D$177),AQ223)</f>
        <v>0</v>
      </c>
      <c r="AR229" s="59">
        <f>IF('Data Input - BAT'!$F$37="Yes",AR227+AR13*(1+$D$177),AR223)</f>
        <v>0</v>
      </c>
      <c r="AS229" s="59">
        <f>IF('Data Input - BAT'!$F$37="Yes",AS227+AS13*(1+$D$177),AS223)</f>
        <v>0</v>
      </c>
      <c r="AT229" s="59">
        <f>IF('Data Input - BAT'!$F$37="Yes",AT227+AT13*(1+$D$177),AT223)</f>
        <v>0</v>
      </c>
      <c r="AU229" s="59">
        <f>IF('Data Input - BAT'!$F$37="Yes",AU227+AU13*(1+$D$177),AU223)</f>
        <v>0</v>
      </c>
      <c r="AV229" s="59">
        <f>IF('Data Input - BAT'!$F$37="Yes",AV227+AV13*(1+$D$177),AV223)</f>
        <v>0</v>
      </c>
      <c r="AW229" s="59">
        <f>IF('Data Input - BAT'!$F$37="Yes",AW227+AW13*(1+$D$177),AW223)</f>
        <v>0</v>
      </c>
      <c r="AX229" s="59">
        <f>IF('Data Input - BAT'!$F$37="Yes",AX227+AX13*(1+$D$177),AX223)</f>
        <v>0</v>
      </c>
      <c r="AY229" s="59">
        <f>IF('Data Input - BAT'!$F$37="Yes",AY227+AY13*(1+$D$177),AY223)</f>
        <v>0</v>
      </c>
      <c r="AZ229" s="59">
        <f>IF('Data Input - BAT'!$F$37="Yes",AZ227+AZ13*(1+$D$177),AZ223)</f>
        <v>0</v>
      </c>
      <c r="BA229" s="59">
        <f>IF('Data Input - BAT'!$F$37="Yes",BA227+BA13*(1+$D$177),BA223)</f>
        <v>0</v>
      </c>
      <c r="BB229" s="59">
        <f>IF('Data Input - BAT'!$F$37="Yes",BB227+BB13*(1+$D$177),BB223)</f>
        <v>0</v>
      </c>
      <c r="BC229" s="59">
        <f>IF('Data Input - BAT'!$F$37="Yes",BC227+BC13*(1+$D$177),BC223)</f>
        <v>0</v>
      </c>
      <c r="BD229" s="59">
        <f>IF('Data Input - BAT'!$F$37="Yes",BD227+BD13*(1+$D$177),BD223)</f>
        <v>0</v>
      </c>
      <c r="BE229" s="59">
        <f>IF('Data Input - BAT'!$F$37="Yes",BE227+BE13*(1+$D$177),BE223)</f>
        <v>0</v>
      </c>
      <c r="BF229" s="59">
        <f>IF('Data Input - BAT'!$F$37="Yes",BF227+BF13*(1+$D$177),BF223)</f>
        <v>0</v>
      </c>
      <c r="BG229" s="59">
        <f>IF('Data Input - BAT'!$F$37="Yes",BG227+BG13*(1+$D$177),BG223)</f>
        <v>0</v>
      </c>
      <c r="BH229" s="59">
        <f>IF('Data Input - BAT'!$F$37="Yes",BH227+BH13*(1+$D$177),BH223)</f>
        <v>0</v>
      </c>
      <c r="BI229" s="59">
        <f>IF('Data Input - BAT'!$F$37="Yes",BI227+BI13*(1+$D$177),BI223)</f>
        <v>0</v>
      </c>
      <c r="BJ229" s="59">
        <f>IF('Data Input - BAT'!$F$37="Yes",BJ227+BJ13*(1+$D$177),BJ223)</f>
        <v>0</v>
      </c>
      <c r="BK229" s="59">
        <f>IF('Data Input - BAT'!$F$37="Yes",BK227+BK13*(1+$D$177),BK223)</f>
        <v>0</v>
      </c>
      <c r="BL229" s="59">
        <f>IF('Data Input - BAT'!$F$37="Yes",BL227+BL13*(1+$D$177),BL223)</f>
        <v>0</v>
      </c>
      <c r="BM229" s="59">
        <f>IF('Data Input - BAT'!$F$37="Yes",BM227+BM13*(1+$D$177),BM223)</f>
        <v>0</v>
      </c>
      <c r="BN229" s="59">
        <f>IF('Data Input - BAT'!$F$37="Yes",BN227+BN13*(1+$D$177),BN223)</f>
        <v>0</v>
      </c>
      <c r="BO229" s="59">
        <f>IF('Data Input - BAT'!$F$37="Yes",BO227+BO13*(1+$D$177),BO223)</f>
        <v>0</v>
      </c>
      <c r="BP229" s="59">
        <f>IF('Data Input - BAT'!$F$37="Yes",BP227+BP13*(1+$D$177),BP223)</f>
        <v>0</v>
      </c>
      <c r="BQ229" s="59">
        <f>IF('Data Input - BAT'!$F$37="Yes",BQ227+BQ13*(1+$D$177),BQ223)</f>
        <v>0</v>
      </c>
      <c r="BR229" s="59">
        <f>IF('Data Input - BAT'!$F$37="Yes",BR227+BR13*(1+$D$177),BR223)</f>
        <v>0</v>
      </c>
      <c r="BS229" s="59">
        <f>IF('Data Input - BAT'!$F$37="Yes",BS227+BS13*(1+$D$177),BS223)</f>
        <v>0</v>
      </c>
      <c r="BT229" s="59">
        <f>IF('Data Input - BAT'!$F$37="Yes",BT227+BT13*(1+$D$177),BT223)</f>
        <v>0</v>
      </c>
      <c r="BU229" s="59">
        <f>IF('Data Input - BAT'!$F$37="Yes",BU227+BU13*(1+$D$177),BU223)</f>
        <v>0</v>
      </c>
      <c r="BV229" s="59">
        <f>IF('Data Input - BAT'!$F$37="Yes",BV227+BV13*(1+$D$177),BV223)</f>
        <v>0</v>
      </c>
      <c r="BW229" s="59">
        <f>IF('Data Input - BAT'!$F$37="Yes",BW227+BW13*(1+$D$177),BW223)</f>
        <v>0</v>
      </c>
      <c r="BX229" s="59">
        <f>IF('Data Input - BAT'!$F$37="Yes",BX227+BX13*(1+$D$177),BX223)</f>
        <v>0</v>
      </c>
      <c r="BY229" s="59">
        <f>IF('Data Input - BAT'!$F$37="Yes",BY227+BY13*(1+$D$177),BY223)</f>
        <v>0</v>
      </c>
      <c r="BZ229" s="59">
        <f>IF('Data Input - BAT'!$F$37="Yes",BZ227+BZ13*(1+$D$177),BZ223)</f>
        <v>0</v>
      </c>
      <c r="CA229" s="59">
        <f>IF('Data Input - BAT'!$F$37="Yes",CA227+CA13*(1+$D$177),CA223)</f>
        <v>0</v>
      </c>
      <c r="CB229" s="59">
        <f>IF('Data Input - BAT'!$F$37="Yes",CB227+CB13*(1+$D$177),CB223)</f>
        <v>0</v>
      </c>
      <c r="CC229" s="59">
        <f>IF('Data Input - BAT'!$F$37="Yes",CC227+CC13*(1+$D$177),CC223)</f>
        <v>0</v>
      </c>
      <c r="CD229" s="59">
        <f>IF('Data Input - BAT'!$F$37="Yes",CD227+CD13*(1+$D$177),CD223)</f>
        <v>0</v>
      </c>
      <c r="CE229" s="59">
        <f>IF('Data Input - BAT'!$F$37="Yes",CE227+CE13*(1+$D$177),CE223)</f>
        <v>0</v>
      </c>
      <c r="CF229" s="59">
        <f>IF('Data Input - BAT'!$F$37="Yes",CF227+CF13*(1+$D$177),CF223)</f>
        <v>0</v>
      </c>
      <c r="CG229" s="59">
        <f>IF('Data Input - BAT'!$F$37="Yes",CG227+CG13*(1+$D$177),CG223)</f>
        <v>0</v>
      </c>
      <c r="CH229" s="59">
        <f>IF('Data Input - BAT'!$F$37="Yes",CH227+CH13*(1+$D$177),CH223)</f>
        <v>0</v>
      </c>
      <c r="CI229" s="59">
        <f>IF('Data Input - BAT'!$F$37="Yes",CI227+CI13*(1+$D$177),CI223)</f>
        <v>0</v>
      </c>
      <c r="CJ229" s="59">
        <f>IF('Data Input - BAT'!$F$37="Yes",CJ227+CJ13*(1+$D$177),CJ223)</f>
        <v>0</v>
      </c>
      <c r="CK229" s="59">
        <f>IF('Data Input - BAT'!$F$37="Yes",CK227+CK13*(1+$D$177),CK223)</f>
        <v>0</v>
      </c>
      <c r="CL229" s="59">
        <f>IF('Data Input - BAT'!$F$37="Yes",CL227+CL13*(1+$D$177),CL223)</f>
        <v>0</v>
      </c>
      <c r="CM229" s="59">
        <f>IF('Data Input - BAT'!$F$37="Yes",CM227+CM13*(1+$D$177),CM223)</f>
        <v>0</v>
      </c>
      <c r="CN229" s="59">
        <f>IF('Data Input - BAT'!$F$37="Yes",CN227+CN13*(1+$D$177),CN223)</f>
        <v>0</v>
      </c>
      <c r="CO229" s="59">
        <f>IF('Data Input - BAT'!$F$37="Yes",CO227+CO13*(1+$D$177),CO223)</f>
        <v>0</v>
      </c>
      <c r="CP229" s="59">
        <f>IF('Data Input - BAT'!$F$37="Yes",CP227+CP13*(1+$D$177),CP223)</f>
        <v>0</v>
      </c>
      <c r="CQ229" s="59">
        <f>IF('Data Input - BAT'!$F$37="Yes",CQ227+CQ13*(1+$D$177),CQ223)</f>
        <v>0</v>
      </c>
      <c r="CR229" s="59">
        <f>IF('Data Input - BAT'!$F$37="Yes",CR227+CR13*(1+$D$177),CR223)</f>
        <v>0</v>
      </c>
      <c r="CS229" s="59">
        <f>IF('Data Input - BAT'!$F$37="Yes",CS227+CS13*(1+$D$177),CS223)</f>
        <v>0</v>
      </c>
      <c r="CT229" s="59">
        <f>IF('Data Input - BAT'!$F$37="Yes",CT227+CT13*(1+$D$177),CT223)</f>
        <v>0</v>
      </c>
      <c r="CU229" s="59">
        <f>IF('Data Input - BAT'!$F$37="Yes",CU227+CU13*(1+$D$177),CU223)</f>
        <v>0</v>
      </c>
      <c r="CV229" s="59">
        <f>IF('Data Input - BAT'!$F$37="Yes",CV227+CV13*(1+$D$177),CV223)</f>
        <v>0</v>
      </c>
      <c r="CW229" s="59">
        <f>IF('Data Input - BAT'!$F$37="Yes",CW227+CW13*(1+$D$177),CW223)</f>
        <v>0</v>
      </c>
      <c r="CX229" s="59">
        <f>IF('Data Input - BAT'!$F$37="Yes",CX227+CX13*(1+$D$177),CX223)</f>
        <v>0</v>
      </c>
      <c r="CY229" s="59">
        <f>IF('Data Input - BAT'!$F$37="Yes",CY227+CY13*(1+$D$177),CY223)</f>
        <v>0</v>
      </c>
      <c r="CZ229" s="391"/>
    </row>
    <row r="230" spans="2:104" x14ac:dyDescent="0.25">
      <c r="B230" s="393"/>
      <c r="C230" s="390"/>
      <c r="D230" s="50"/>
      <c r="E230" s="50"/>
      <c r="F230" s="401"/>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c r="BA230" s="50"/>
      <c r="BB230" s="50"/>
      <c r="BC230" s="50"/>
      <c r="BD230" s="50"/>
      <c r="BE230" s="50"/>
      <c r="BF230" s="50"/>
      <c r="BG230" s="50"/>
      <c r="BH230" s="50"/>
      <c r="BI230" s="50"/>
      <c r="BJ230" s="50"/>
      <c r="BK230" s="50"/>
      <c r="BL230" s="50"/>
      <c r="BM230" s="50"/>
      <c r="BN230" s="50"/>
      <c r="BO230" s="50"/>
      <c r="BP230" s="50"/>
      <c r="BQ230" s="50"/>
      <c r="BR230" s="50"/>
      <c r="BS230" s="50"/>
      <c r="BT230" s="50"/>
      <c r="BU230" s="50"/>
      <c r="BV230" s="50"/>
      <c r="BW230" s="50"/>
      <c r="BX230" s="50"/>
      <c r="BY230" s="50"/>
      <c r="BZ230" s="50"/>
      <c r="CA230" s="50"/>
      <c r="CB230" s="50"/>
      <c r="CC230" s="50"/>
      <c r="CD230" s="50"/>
      <c r="CE230" s="50"/>
      <c r="CF230" s="50"/>
      <c r="CG230" s="50"/>
      <c r="CH230" s="50"/>
      <c r="CI230" s="50"/>
      <c r="CJ230" s="50"/>
      <c r="CK230" s="50"/>
      <c r="CL230" s="50"/>
      <c r="CM230" s="50"/>
      <c r="CN230" s="50"/>
      <c r="CO230" s="50"/>
      <c r="CP230" s="50"/>
      <c r="CQ230" s="50"/>
      <c r="CR230" s="50"/>
      <c r="CS230" s="50"/>
      <c r="CT230" s="50"/>
      <c r="CU230" s="50"/>
      <c r="CV230" s="50"/>
      <c r="CW230" s="50"/>
      <c r="CX230" s="50"/>
      <c r="CY230" s="50"/>
      <c r="CZ230" s="391"/>
    </row>
    <row r="231" spans="2:104" x14ac:dyDescent="0.25">
      <c r="B231" s="395" t="s">
        <v>192</v>
      </c>
      <c r="C231" s="396"/>
      <c r="D231" s="397"/>
      <c r="E231" s="397"/>
      <c r="F231" s="397"/>
      <c r="G231" s="397"/>
      <c r="H231" s="397"/>
      <c r="I231" s="397"/>
      <c r="J231" s="397"/>
      <c r="K231" s="397"/>
      <c r="L231" s="397"/>
      <c r="M231" s="397"/>
      <c r="N231" s="397"/>
      <c r="O231" s="397"/>
      <c r="P231" s="397"/>
      <c r="Q231" s="397"/>
      <c r="R231" s="397"/>
      <c r="S231" s="397"/>
      <c r="T231" s="397"/>
      <c r="U231" s="397"/>
      <c r="V231" s="397"/>
      <c r="W231" s="397"/>
      <c r="X231" s="397"/>
      <c r="Y231" s="397"/>
      <c r="Z231" s="397"/>
      <c r="AA231" s="397"/>
      <c r="AB231" s="397"/>
      <c r="AC231" s="397"/>
      <c r="AD231" s="397"/>
      <c r="AE231" s="397"/>
      <c r="AF231" s="397"/>
      <c r="AG231" s="397"/>
      <c r="AH231" s="397"/>
      <c r="AI231" s="397"/>
      <c r="AJ231" s="397"/>
      <c r="AK231" s="397"/>
      <c r="AL231" s="397"/>
      <c r="AM231" s="397"/>
      <c r="AN231" s="397"/>
      <c r="AO231" s="397"/>
      <c r="AP231" s="397"/>
      <c r="AQ231" s="397"/>
      <c r="AR231" s="397"/>
      <c r="AS231" s="397"/>
      <c r="AT231" s="397"/>
      <c r="AU231" s="397"/>
      <c r="AV231" s="397"/>
      <c r="AW231" s="397"/>
      <c r="AX231" s="397"/>
      <c r="AY231" s="397"/>
      <c r="AZ231" s="397"/>
      <c r="BA231" s="397"/>
      <c r="BB231" s="397"/>
      <c r="BC231" s="397"/>
      <c r="BD231" s="397"/>
      <c r="BE231" s="397"/>
      <c r="BF231" s="397"/>
      <c r="BG231" s="397"/>
      <c r="BH231" s="397"/>
      <c r="BI231" s="397"/>
      <c r="BJ231" s="397"/>
      <c r="BK231" s="397"/>
      <c r="BL231" s="397"/>
      <c r="BM231" s="397"/>
      <c r="BN231" s="397"/>
      <c r="BO231" s="397"/>
      <c r="BP231" s="397"/>
      <c r="BQ231" s="397"/>
      <c r="BR231" s="397"/>
      <c r="BS231" s="397"/>
      <c r="BT231" s="397"/>
      <c r="BU231" s="397"/>
      <c r="BV231" s="397"/>
      <c r="BW231" s="397"/>
      <c r="BX231" s="397"/>
      <c r="BY231" s="397"/>
      <c r="BZ231" s="397"/>
      <c r="CA231" s="397"/>
      <c r="CB231" s="397"/>
      <c r="CC231" s="397"/>
      <c r="CD231" s="397"/>
      <c r="CE231" s="397"/>
      <c r="CF231" s="397"/>
      <c r="CG231" s="397"/>
      <c r="CH231" s="397"/>
      <c r="CI231" s="397"/>
      <c r="CJ231" s="397"/>
      <c r="CK231" s="397"/>
      <c r="CL231" s="397"/>
      <c r="CM231" s="397"/>
      <c r="CN231" s="397"/>
      <c r="CO231" s="397"/>
      <c r="CP231" s="397"/>
      <c r="CQ231" s="397"/>
      <c r="CR231" s="397"/>
      <c r="CS231" s="397"/>
      <c r="CT231" s="397"/>
      <c r="CU231" s="397"/>
      <c r="CV231" s="397"/>
      <c r="CW231" s="397"/>
      <c r="CX231" s="397"/>
      <c r="CY231" s="397"/>
      <c r="CZ231" s="398"/>
    </row>
    <row r="232" spans="2:104" x14ac:dyDescent="0.25">
      <c r="B232" s="389"/>
      <c r="C232" s="390"/>
      <c r="D232" s="50"/>
      <c r="E232" s="50"/>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c r="CC232" s="50"/>
      <c r="CD232" s="50"/>
      <c r="CE232" s="50"/>
      <c r="CF232" s="50"/>
      <c r="CG232" s="50"/>
      <c r="CH232" s="50"/>
      <c r="CI232" s="50"/>
      <c r="CJ232" s="50"/>
      <c r="CK232" s="50"/>
      <c r="CL232" s="50"/>
      <c r="CM232" s="50"/>
      <c r="CN232" s="50"/>
      <c r="CO232" s="50"/>
      <c r="CP232" s="50"/>
      <c r="CQ232" s="50"/>
      <c r="CR232" s="50"/>
      <c r="CS232" s="50"/>
      <c r="CT232" s="50"/>
      <c r="CU232" s="50"/>
      <c r="CV232" s="50"/>
      <c r="CW232" s="50"/>
      <c r="CX232" s="50"/>
      <c r="CY232" s="50"/>
      <c r="CZ232" s="391"/>
    </row>
    <row r="233" spans="2:104" s="109" customFormat="1" x14ac:dyDescent="0.25">
      <c r="B233" s="402" t="s">
        <v>407</v>
      </c>
      <c r="C233" s="417"/>
      <c r="D233" s="417" t="s">
        <v>20</v>
      </c>
      <c r="E233" s="417" t="s">
        <v>309</v>
      </c>
      <c r="F233" s="417" t="s">
        <v>310</v>
      </c>
      <c r="G233" s="417" t="s">
        <v>44</v>
      </c>
      <c r="H233" s="417"/>
      <c r="I233" s="417" t="s">
        <v>333</v>
      </c>
      <c r="J233" s="417" t="s">
        <v>341</v>
      </c>
      <c r="K233" s="417" t="s">
        <v>311</v>
      </c>
      <c r="L233" s="417" t="s">
        <v>312</v>
      </c>
      <c r="M233" s="417" t="s">
        <v>1058</v>
      </c>
      <c r="N233" s="417" t="s">
        <v>1059</v>
      </c>
      <c r="O233" s="417"/>
      <c r="P233" s="417"/>
      <c r="Q233" s="417"/>
      <c r="R233" s="417"/>
      <c r="S233" s="417"/>
      <c r="T233" s="417"/>
      <c r="U233" s="417"/>
      <c r="V233" s="417"/>
      <c r="W233" s="417"/>
      <c r="X233" s="417"/>
      <c r="Y233" s="417"/>
      <c r="Z233" s="417"/>
      <c r="AA233" s="417"/>
      <c r="AB233" s="417"/>
      <c r="AC233" s="417"/>
      <c r="AD233" s="417"/>
      <c r="AE233" s="417"/>
      <c r="AF233" s="417"/>
      <c r="AG233" s="417"/>
      <c r="AH233" s="417"/>
      <c r="AI233" s="417"/>
      <c r="AJ233" s="417"/>
      <c r="AK233" s="417"/>
      <c r="AL233" s="417"/>
      <c r="AM233" s="417"/>
      <c r="AN233" s="417"/>
      <c r="AO233" s="417"/>
      <c r="AP233" s="417"/>
      <c r="AQ233" s="417"/>
      <c r="AR233" s="417"/>
      <c r="AS233" s="417"/>
      <c r="AT233" s="417"/>
      <c r="AU233" s="417"/>
      <c r="AV233" s="417"/>
      <c r="AW233" s="417"/>
      <c r="AX233" s="417"/>
      <c r="AY233" s="417"/>
      <c r="AZ233" s="417"/>
      <c r="BA233" s="417"/>
      <c r="BB233" s="417"/>
      <c r="BC233" s="417"/>
      <c r="BD233" s="417"/>
      <c r="BE233" s="417"/>
      <c r="BF233" s="417"/>
      <c r="BG233" s="417"/>
      <c r="BH233" s="417"/>
      <c r="BI233" s="417"/>
      <c r="BJ233" s="417"/>
      <c r="BK233" s="417"/>
      <c r="BL233" s="417"/>
      <c r="BM233" s="417"/>
      <c r="BN233" s="417"/>
      <c r="BO233" s="417"/>
      <c r="BP233" s="417"/>
      <c r="BQ233" s="417"/>
      <c r="BR233" s="417"/>
      <c r="BS233" s="417"/>
      <c r="BT233" s="417"/>
      <c r="BU233" s="417"/>
      <c r="BV233" s="417"/>
      <c r="BW233" s="417"/>
      <c r="BX233" s="417"/>
      <c r="BY233" s="417"/>
      <c r="BZ233" s="417"/>
      <c r="CA233" s="417"/>
      <c r="CB233" s="417"/>
      <c r="CC233" s="417"/>
      <c r="CD233" s="417"/>
      <c r="CE233" s="417"/>
      <c r="CF233" s="417"/>
      <c r="CG233" s="417"/>
      <c r="CH233" s="417"/>
      <c r="CI233" s="417"/>
      <c r="CJ233" s="417"/>
      <c r="CK233" s="417"/>
      <c r="CL233" s="417"/>
      <c r="CM233" s="417"/>
      <c r="CN233" s="417"/>
      <c r="CO233" s="417"/>
      <c r="CP233" s="417"/>
      <c r="CQ233" s="417"/>
      <c r="CR233" s="417"/>
      <c r="CS233" s="417"/>
      <c r="CT233" s="417"/>
      <c r="CU233" s="417"/>
      <c r="CV233" s="417"/>
      <c r="CW233" s="417"/>
      <c r="CX233" s="417"/>
      <c r="CY233" s="417"/>
      <c r="CZ233" s="418"/>
    </row>
    <row r="234" spans="2:104" x14ac:dyDescent="0.25">
      <c r="B234" s="393" t="s">
        <v>57</v>
      </c>
      <c r="C234" s="9" t="s">
        <v>1117</v>
      </c>
      <c r="D234" s="59">
        <f>SUM(D36:CY36)</f>
        <v>0</v>
      </c>
      <c r="E234" s="50"/>
      <c r="F234" s="50"/>
      <c r="G234" s="419"/>
      <c r="H234" s="639"/>
      <c r="I234" s="59">
        <f>D234*(1-$D$177)</f>
        <v>0</v>
      </c>
      <c r="J234" s="59">
        <f>D234*(1+$D$177)</f>
        <v>0</v>
      </c>
      <c r="K234" s="59">
        <f>SUM(D194:CY194)</f>
        <v>0</v>
      </c>
      <c r="L234" s="59">
        <f>SUM(D205:CY205)</f>
        <v>0</v>
      </c>
      <c r="M234" s="59">
        <f>SUM(D218:CY218)</f>
        <v>0</v>
      </c>
      <c r="N234" s="59">
        <f>SUM(D229:CY229)</f>
        <v>0</v>
      </c>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391"/>
    </row>
    <row r="235" spans="2:104" x14ac:dyDescent="0.25">
      <c r="B235" s="393" t="s">
        <v>58</v>
      </c>
      <c r="C235" s="9" t="s">
        <v>1117</v>
      </c>
      <c r="D235" s="59">
        <f>SUM(D40:CY40)</f>
        <v>0</v>
      </c>
      <c r="E235" s="50"/>
      <c r="F235" s="50"/>
      <c r="G235" s="419"/>
      <c r="H235" s="639"/>
      <c r="I235" s="59">
        <f>$D$235*(1-$D$181)</f>
        <v>0</v>
      </c>
      <c r="J235" s="59">
        <f>$D$235*(1+$D$181)</f>
        <v>0</v>
      </c>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c r="CC235" s="50"/>
      <c r="CD235" s="50"/>
      <c r="CE235" s="50"/>
      <c r="CF235" s="50"/>
      <c r="CG235" s="50"/>
      <c r="CH235" s="50"/>
      <c r="CI235" s="50"/>
      <c r="CJ235" s="50"/>
      <c r="CK235" s="50"/>
      <c r="CL235" s="50"/>
      <c r="CM235" s="50"/>
      <c r="CN235" s="50"/>
      <c r="CO235" s="50"/>
      <c r="CP235" s="50"/>
      <c r="CQ235" s="50"/>
      <c r="CR235" s="50"/>
      <c r="CS235" s="50"/>
      <c r="CT235" s="50"/>
      <c r="CU235" s="50"/>
      <c r="CV235" s="50"/>
      <c r="CW235" s="50"/>
      <c r="CX235" s="50"/>
      <c r="CY235" s="50"/>
      <c r="CZ235" s="391"/>
    </row>
    <row r="236" spans="2:104" x14ac:dyDescent="0.25">
      <c r="B236" s="393" t="s">
        <v>27</v>
      </c>
      <c r="C236" s="9" t="s">
        <v>1117</v>
      </c>
      <c r="D236" s="59">
        <f>SUM(D44:CY44)</f>
        <v>0</v>
      </c>
      <c r="E236" s="419"/>
      <c r="F236" s="419"/>
      <c r="G236" s="419"/>
      <c r="H236" s="639"/>
      <c r="I236" s="419"/>
      <c r="J236" s="419"/>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391"/>
    </row>
    <row r="237" spans="2:104" x14ac:dyDescent="0.25">
      <c r="B237" s="393" t="s">
        <v>52</v>
      </c>
      <c r="C237" s="9" t="s">
        <v>1117</v>
      </c>
      <c r="D237" s="59">
        <f>SUM(D48:CY48)</f>
        <v>0</v>
      </c>
      <c r="E237" s="59">
        <f>SUM(D101:CY101)+SUM(D49:CY49)</f>
        <v>0</v>
      </c>
      <c r="F237" s="59">
        <f>SUM(D135:CY135)+SUM(D49:CY49)</f>
        <v>0</v>
      </c>
      <c r="G237" s="419"/>
      <c r="H237" s="639"/>
      <c r="I237" s="419"/>
      <c r="J237" s="419"/>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391"/>
    </row>
    <row r="238" spans="2:104" x14ac:dyDescent="0.25">
      <c r="B238" s="393" t="s">
        <v>37</v>
      </c>
      <c r="C238" s="9" t="s">
        <v>1117</v>
      </c>
      <c r="D238" s="59">
        <f>SUM(D72:CY72)</f>
        <v>0</v>
      </c>
      <c r="E238" s="59">
        <f>SUM(D115:CY115)</f>
        <v>0</v>
      </c>
      <c r="F238" s="59">
        <f>SUM(D149:CY149)</f>
        <v>0</v>
      </c>
      <c r="G238" s="59">
        <f>SUM(D173:CY173)</f>
        <v>0</v>
      </c>
      <c r="H238" s="8"/>
      <c r="I238" s="419"/>
      <c r="J238" s="419"/>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391"/>
    </row>
    <row r="239" spans="2:104" x14ac:dyDescent="0.25">
      <c r="B239" s="393" t="s">
        <v>59</v>
      </c>
      <c r="C239" s="9" t="s">
        <v>1117</v>
      </c>
      <c r="D239" s="59">
        <f>SUM(D87:CY87)</f>
        <v>0</v>
      </c>
      <c r="E239" s="59">
        <f>SUM(D122:CY122)</f>
        <v>0</v>
      </c>
      <c r="F239" s="59">
        <f>SUM(D156:CY156)</f>
        <v>0</v>
      </c>
      <c r="G239" s="419"/>
      <c r="H239" s="419"/>
      <c r="I239" s="419"/>
      <c r="J239" s="419"/>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391"/>
    </row>
    <row r="240" spans="2:104" x14ac:dyDescent="0.25">
      <c r="B240" s="393" t="s">
        <v>383</v>
      </c>
      <c r="C240" s="9" t="s">
        <v>1117</v>
      </c>
      <c r="D240" s="50"/>
      <c r="E240" s="50"/>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391"/>
    </row>
    <row r="241" spans="2:104" x14ac:dyDescent="0.25">
      <c r="B241" s="393"/>
      <c r="C241" s="390"/>
      <c r="D241" s="50"/>
      <c r="E241" s="50"/>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c r="CC241" s="50"/>
      <c r="CD241" s="50"/>
      <c r="CE241" s="50"/>
      <c r="CF241" s="50"/>
      <c r="CG241" s="50"/>
      <c r="CH241" s="50"/>
      <c r="CI241" s="50"/>
      <c r="CJ241" s="50"/>
      <c r="CK241" s="50"/>
      <c r="CL241" s="50"/>
      <c r="CM241" s="50"/>
      <c r="CN241" s="50"/>
      <c r="CO241" s="50"/>
      <c r="CP241" s="50"/>
      <c r="CQ241" s="50"/>
      <c r="CR241" s="50"/>
      <c r="CS241" s="50"/>
      <c r="CT241" s="50"/>
      <c r="CU241" s="50"/>
      <c r="CV241" s="50"/>
      <c r="CW241" s="50"/>
      <c r="CX241" s="50"/>
      <c r="CY241" s="50"/>
      <c r="CZ241" s="391"/>
    </row>
    <row r="242" spans="2:104" s="109" customFormat="1" x14ac:dyDescent="0.25">
      <c r="B242" s="402" t="s">
        <v>55</v>
      </c>
      <c r="C242" s="417"/>
      <c r="D242" s="417" t="s">
        <v>306</v>
      </c>
      <c r="E242" s="417" t="s">
        <v>334</v>
      </c>
      <c r="F242" s="417" t="s">
        <v>307</v>
      </c>
      <c r="G242" s="417" t="s">
        <v>308</v>
      </c>
      <c r="H242" s="417" t="s">
        <v>335</v>
      </c>
      <c r="I242" s="417" t="s">
        <v>336</v>
      </c>
      <c r="J242" s="417" t="s">
        <v>337</v>
      </c>
      <c r="K242" s="417" t="s">
        <v>338</v>
      </c>
      <c r="L242" s="417" t="s">
        <v>339</v>
      </c>
      <c r="M242" s="417" t="s">
        <v>340</v>
      </c>
      <c r="N242" s="417" t="s">
        <v>311</v>
      </c>
      <c r="O242" s="417" t="s">
        <v>312</v>
      </c>
      <c r="P242" s="50"/>
      <c r="Q242" s="50"/>
      <c r="R242" s="50"/>
      <c r="S242" s="50"/>
      <c r="T242" s="417"/>
      <c r="U242" s="417"/>
      <c r="V242" s="417"/>
      <c r="W242" s="417"/>
      <c r="X242" s="417"/>
      <c r="Y242" s="417"/>
      <c r="Z242" s="417"/>
      <c r="AA242" s="417"/>
      <c r="AB242" s="417"/>
      <c r="AC242" s="417"/>
      <c r="AD242" s="417"/>
      <c r="AE242" s="417"/>
      <c r="AF242" s="417"/>
      <c r="AG242" s="417"/>
      <c r="AH242" s="417"/>
      <c r="AI242" s="417"/>
      <c r="AJ242" s="417"/>
      <c r="AK242" s="417"/>
      <c r="AL242" s="417"/>
      <c r="AM242" s="417"/>
      <c r="AN242" s="417"/>
      <c r="AO242" s="417"/>
      <c r="AP242" s="417"/>
      <c r="AQ242" s="417"/>
      <c r="AR242" s="417"/>
      <c r="AS242" s="417"/>
      <c r="AT242" s="417"/>
      <c r="AU242" s="417"/>
      <c r="AV242" s="417"/>
      <c r="AW242" s="417"/>
      <c r="AX242" s="417"/>
      <c r="AY242" s="417"/>
      <c r="AZ242" s="417"/>
      <c r="BA242" s="417"/>
      <c r="BB242" s="417"/>
      <c r="BC242" s="417"/>
      <c r="BD242" s="417"/>
      <c r="BE242" s="417"/>
      <c r="BF242" s="417"/>
      <c r="BG242" s="417"/>
      <c r="BH242" s="417"/>
      <c r="BI242" s="417"/>
      <c r="BJ242" s="417"/>
      <c r="BK242" s="417"/>
      <c r="BL242" s="417"/>
      <c r="BM242" s="417"/>
      <c r="BN242" s="417"/>
      <c r="BO242" s="417"/>
      <c r="BP242" s="417"/>
      <c r="BQ242" s="417"/>
      <c r="BR242" s="417"/>
      <c r="BS242" s="417"/>
      <c r="BT242" s="417"/>
      <c r="BU242" s="417"/>
      <c r="BV242" s="417"/>
      <c r="BW242" s="417"/>
      <c r="BX242" s="417"/>
      <c r="BY242" s="417"/>
      <c r="BZ242" s="417"/>
      <c r="CA242" s="417"/>
      <c r="CB242" s="417"/>
      <c r="CC242" s="417"/>
      <c r="CD242" s="417"/>
      <c r="CE242" s="417"/>
      <c r="CF242" s="417"/>
      <c r="CG242" s="417"/>
      <c r="CH242" s="417"/>
      <c r="CI242" s="417"/>
      <c r="CJ242" s="417"/>
      <c r="CK242" s="417"/>
      <c r="CL242" s="417"/>
      <c r="CM242" s="417"/>
      <c r="CN242" s="417"/>
      <c r="CO242" s="417"/>
      <c r="CP242" s="417"/>
      <c r="CQ242" s="417"/>
      <c r="CR242" s="417"/>
      <c r="CS242" s="417"/>
      <c r="CT242" s="417"/>
      <c r="CU242" s="417"/>
      <c r="CV242" s="417"/>
      <c r="CW242" s="417"/>
      <c r="CX242" s="417"/>
      <c r="CY242" s="417"/>
      <c r="CZ242" s="418"/>
    </row>
    <row r="243" spans="2:104" x14ac:dyDescent="0.25">
      <c r="B243" s="393" t="s">
        <v>57</v>
      </c>
      <c r="C243" s="9" t="s">
        <v>1117</v>
      </c>
      <c r="D243" s="832">
        <f>I234</f>
        <v>0</v>
      </c>
      <c r="E243" s="832">
        <f>J234</f>
        <v>0</v>
      </c>
      <c r="F243" s="58">
        <f t="shared" ref="F243:M243" si="82">$D234</f>
        <v>0</v>
      </c>
      <c r="G243" s="58">
        <f t="shared" si="82"/>
        <v>0</v>
      </c>
      <c r="H243" s="58">
        <f t="shared" si="82"/>
        <v>0</v>
      </c>
      <c r="I243" s="58">
        <f t="shared" si="82"/>
        <v>0</v>
      </c>
      <c r="J243" s="58">
        <f t="shared" si="82"/>
        <v>0</v>
      </c>
      <c r="K243" s="58">
        <f t="shared" si="82"/>
        <v>0</v>
      </c>
      <c r="L243" s="58">
        <f t="shared" si="82"/>
        <v>0</v>
      </c>
      <c r="M243" s="58">
        <f t="shared" si="82"/>
        <v>0</v>
      </c>
      <c r="N243" s="832">
        <f>K234</f>
        <v>0</v>
      </c>
      <c r="O243" s="832">
        <f>L234</f>
        <v>0</v>
      </c>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c r="CC243" s="50"/>
      <c r="CD243" s="50"/>
      <c r="CE243" s="50"/>
      <c r="CF243" s="50"/>
      <c r="CG243" s="50"/>
      <c r="CH243" s="50"/>
      <c r="CI243" s="50"/>
      <c r="CJ243" s="50"/>
      <c r="CK243" s="50"/>
      <c r="CL243" s="50"/>
      <c r="CM243" s="50"/>
      <c r="CN243" s="50"/>
      <c r="CO243" s="50"/>
      <c r="CP243" s="50"/>
      <c r="CQ243" s="50"/>
      <c r="CR243" s="50"/>
      <c r="CS243" s="50"/>
      <c r="CT243" s="50"/>
      <c r="CU243" s="50"/>
      <c r="CV243" s="50"/>
      <c r="CW243" s="50"/>
      <c r="CX243" s="50"/>
      <c r="CY243" s="50"/>
      <c r="CZ243" s="391"/>
    </row>
    <row r="244" spans="2:104" x14ac:dyDescent="0.25">
      <c r="B244" s="393" t="s">
        <v>58</v>
      </c>
      <c r="C244" s="9" t="s">
        <v>1117</v>
      </c>
      <c r="D244" s="58">
        <f t="shared" ref="D244:E248" si="83">$D235</f>
        <v>0</v>
      </c>
      <c r="E244" s="58">
        <f t="shared" si="83"/>
        <v>0</v>
      </c>
      <c r="F244" s="930">
        <f>I235</f>
        <v>0</v>
      </c>
      <c r="G244" s="930">
        <f>J235</f>
        <v>0</v>
      </c>
      <c r="H244" s="58">
        <f t="shared" ref="H244:O245" si="84">$D235</f>
        <v>0</v>
      </c>
      <c r="I244" s="58">
        <f t="shared" si="84"/>
        <v>0</v>
      </c>
      <c r="J244" s="58">
        <f t="shared" si="84"/>
        <v>0</v>
      </c>
      <c r="K244" s="58">
        <f t="shared" si="84"/>
        <v>0</v>
      </c>
      <c r="L244" s="58">
        <f t="shared" si="84"/>
        <v>0</v>
      </c>
      <c r="M244" s="58">
        <f t="shared" si="84"/>
        <v>0</v>
      </c>
      <c r="N244" s="58">
        <f t="shared" si="84"/>
        <v>0</v>
      </c>
      <c r="O244" s="58">
        <f t="shared" si="84"/>
        <v>0</v>
      </c>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c r="CC244" s="50"/>
      <c r="CD244" s="50"/>
      <c r="CE244" s="50"/>
      <c r="CF244" s="50"/>
      <c r="CG244" s="50"/>
      <c r="CH244" s="50"/>
      <c r="CI244" s="50"/>
      <c r="CJ244" s="50"/>
      <c r="CK244" s="50"/>
      <c r="CL244" s="50"/>
      <c r="CM244" s="50"/>
      <c r="CN244" s="50"/>
      <c r="CO244" s="50"/>
      <c r="CP244" s="50"/>
      <c r="CQ244" s="50"/>
      <c r="CR244" s="50"/>
      <c r="CS244" s="50"/>
      <c r="CT244" s="50"/>
      <c r="CU244" s="50"/>
      <c r="CV244" s="50"/>
      <c r="CW244" s="50"/>
      <c r="CX244" s="50"/>
      <c r="CY244" s="50"/>
      <c r="CZ244" s="391"/>
    </row>
    <row r="245" spans="2:104" x14ac:dyDescent="0.25">
      <c r="B245" s="393" t="s">
        <v>27</v>
      </c>
      <c r="C245" s="9" t="s">
        <v>1117</v>
      </c>
      <c r="D245" s="58">
        <f t="shared" si="83"/>
        <v>0</v>
      </c>
      <c r="E245" s="58">
        <f t="shared" si="83"/>
        <v>0</v>
      </c>
      <c r="F245" s="58">
        <f t="shared" ref="F245:G248" si="85">$D236</f>
        <v>0</v>
      </c>
      <c r="G245" s="58">
        <f t="shared" si="85"/>
        <v>0</v>
      </c>
      <c r="H245" s="58">
        <f t="shared" si="84"/>
        <v>0</v>
      </c>
      <c r="I245" s="58">
        <f t="shared" si="84"/>
        <v>0</v>
      </c>
      <c r="J245" s="58">
        <f t="shared" si="84"/>
        <v>0</v>
      </c>
      <c r="K245" s="58">
        <f t="shared" si="84"/>
        <v>0</v>
      </c>
      <c r="L245" s="58">
        <f t="shared" si="84"/>
        <v>0</v>
      </c>
      <c r="M245" s="58">
        <f t="shared" si="84"/>
        <v>0</v>
      </c>
      <c r="N245" s="58">
        <f t="shared" si="84"/>
        <v>0</v>
      </c>
      <c r="O245" s="58">
        <f t="shared" si="84"/>
        <v>0</v>
      </c>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c r="BO245" s="50"/>
      <c r="BP245" s="50"/>
      <c r="BQ245" s="50"/>
      <c r="BR245" s="50"/>
      <c r="BS245" s="50"/>
      <c r="BT245" s="50"/>
      <c r="BU245" s="50"/>
      <c r="BV245" s="50"/>
      <c r="BW245" s="50"/>
      <c r="BX245" s="50"/>
      <c r="BY245" s="50"/>
      <c r="BZ245" s="50"/>
      <c r="CA245" s="50"/>
      <c r="CB245" s="50"/>
      <c r="CC245" s="50"/>
      <c r="CD245" s="50"/>
      <c r="CE245" s="50"/>
      <c r="CF245" s="50"/>
      <c r="CG245" s="50"/>
      <c r="CH245" s="50"/>
      <c r="CI245" s="50"/>
      <c r="CJ245" s="50"/>
      <c r="CK245" s="50"/>
      <c r="CL245" s="50"/>
      <c r="CM245" s="50"/>
      <c r="CN245" s="50"/>
      <c r="CO245" s="50"/>
      <c r="CP245" s="50"/>
      <c r="CQ245" s="50"/>
      <c r="CR245" s="50"/>
      <c r="CS245" s="50"/>
      <c r="CT245" s="50"/>
      <c r="CU245" s="50"/>
      <c r="CV245" s="50"/>
      <c r="CW245" s="50"/>
      <c r="CX245" s="50"/>
      <c r="CY245" s="50"/>
      <c r="CZ245" s="391"/>
    </row>
    <row r="246" spans="2:104" x14ac:dyDescent="0.25">
      <c r="B246" s="393" t="s">
        <v>52</v>
      </c>
      <c r="C246" s="9" t="s">
        <v>1117</v>
      </c>
      <c r="D246" s="58">
        <f t="shared" si="83"/>
        <v>0</v>
      </c>
      <c r="E246" s="58">
        <f t="shared" si="83"/>
        <v>0</v>
      </c>
      <c r="F246" s="58">
        <f t="shared" si="85"/>
        <v>0</v>
      </c>
      <c r="G246" s="58">
        <f t="shared" si="85"/>
        <v>0</v>
      </c>
      <c r="H246" s="930">
        <f>E237</f>
        <v>0</v>
      </c>
      <c r="I246" s="930">
        <f>F237</f>
        <v>0</v>
      </c>
      <c r="J246" s="58">
        <f t="shared" ref="J246:O246" si="86">$D237</f>
        <v>0</v>
      </c>
      <c r="K246" s="58">
        <f t="shared" si="86"/>
        <v>0</v>
      </c>
      <c r="L246" s="58">
        <f t="shared" si="86"/>
        <v>0</v>
      </c>
      <c r="M246" s="58">
        <f t="shared" si="86"/>
        <v>0</v>
      </c>
      <c r="N246" s="58">
        <f t="shared" si="86"/>
        <v>0</v>
      </c>
      <c r="O246" s="58">
        <f t="shared" si="86"/>
        <v>0</v>
      </c>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c r="BO246" s="50"/>
      <c r="BP246" s="50"/>
      <c r="BQ246" s="50"/>
      <c r="BR246" s="50"/>
      <c r="BS246" s="50"/>
      <c r="BT246" s="50"/>
      <c r="BU246" s="50"/>
      <c r="BV246" s="50"/>
      <c r="BW246" s="50"/>
      <c r="BX246" s="50"/>
      <c r="BY246" s="50"/>
      <c r="BZ246" s="50"/>
      <c r="CA246" s="50"/>
      <c r="CB246" s="50"/>
      <c r="CC246" s="50"/>
      <c r="CD246" s="50"/>
      <c r="CE246" s="50"/>
      <c r="CF246" s="50"/>
      <c r="CG246" s="50"/>
      <c r="CH246" s="50"/>
      <c r="CI246" s="50"/>
      <c r="CJ246" s="50"/>
      <c r="CK246" s="50"/>
      <c r="CL246" s="50"/>
      <c r="CM246" s="50"/>
      <c r="CN246" s="50"/>
      <c r="CO246" s="50"/>
      <c r="CP246" s="50"/>
      <c r="CQ246" s="50"/>
      <c r="CR246" s="50"/>
      <c r="CS246" s="50"/>
      <c r="CT246" s="50"/>
      <c r="CU246" s="50"/>
      <c r="CV246" s="50"/>
      <c r="CW246" s="50"/>
      <c r="CX246" s="50"/>
      <c r="CY246" s="50"/>
      <c r="CZ246" s="391"/>
    </row>
    <row r="247" spans="2:104" x14ac:dyDescent="0.25">
      <c r="B247" s="393" t="s">
        <v>37</v>
      </c>
      <c r="C247" s="9" t="s">
        <v>1117</v>
      </c>
      <c r="D247" s="58">
        <f t="shared" si="83"/>
        <v>0</v>
      </c>
      <c r="E247" s="58">
        <f t="shared" si="83"/>
        <v>0</v>
      </c>
      <c r="F247" s="58">
        <f t="shared" si="85"/>
        <v>0</v>
      </c>
      <c r="G247" s="58">
        <f t="shared" si="85"/>
        <v>0</v>
      </c>
      <c r="H247" s="58">
        <f>$D238</f>
        <v>0</v>
      </c>
      <c r="I247" s="58">
        <f>$D238</f>
        <v>0</v>
      </c>
      <c r="J247" s="930">
        <f>E238</f>
        <v>0</v>
      </c>
      <c r="K247" s="930">
        <f>F238</f>
        <v>0</v>
      </c>
      <c r="L247" s="930">
        <f>G238</f>
        <v>0</v>
      </c>
      <c r="M247" s="930">
        <f>H238</f>
        <v>0</v>
      </c>
      <c r="N247" s="58">
        <f>$D238</f>
        <v>0</v>
      </c>
      <c r="O247" s="58">
        <f>$D238</f>
        <v>0</v>
      </c>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c r="BO247" s="50"/>
      <c r="BP247" s="50"/>
      <c r="BQ247" s="50"/>
      <c r="BR247" s="50"/>
      <c r="BS247" s="50"/>
      <c r="BT247" s="50"/>
      <c r="BU247" s="50"/>
      <c r="BV247" s="50"/>
      <c r="BW247" s="50"/>
      <c r="BX247" s="50"/>
      <c r="BY247" s="50"/>
      <c r="BZ247" s="50"/>
      <c r="CA247" s="50"/>
      <c r="CB247" s="50"/>
      <c r="CC247" s="50"/>
      <c r="CD247" s="50"/>
      <c r="CE247" s="50"/>
      <c r="CF247" s="50"/>
      <c r="CG247" s="50"/>
      <c r="CH247" s="50"/>
      <c r="CI247" s="50"/>
      <c r="CJ247" s="50"/>
      <c r="CK247" s="50"/>
      <c r="CL247" s="50"/>
      <c r="CM247" s="50"/>
      <c r="CN247" s="50"/>
      <c r="CO247" s="50"/>
      <c r="CP247" s="50"/>
      <c r="CQ247" s="50"/>
      <c r="CR247" s="50"/>
      <c r="CS247" s="50"/>
      <c r="CT247" s="50"/>
      <c r="CU247" s="50"/>
      <c r="CV247" s="50"/>
      <c r="CW247" s="50"/>
      <c r="CX247" s="50"/>
      <c r="CY247" s="50"/>
      <c r="CZ247" s="391"/>
    </row>
    <row r="248" spans="2:104" x14ac:dyDescent="0.25">
      <c r="B248" s="393" t="s">
        <v>59</v>
      </c>
      <c r="C248" s="9" t="s">
        <v>1117</v>
      </c>
      <c r="D248" s="58">
        <f t="shared" si="83"/>
        <v>0</v>
      </c>
      <c r="E248" s="58">
        <f t="shared" si="83"/>
        <v>0</v>
      </c>
      <c r="F248" s="58">
        <f t="shared" si="85"/>
        <v>0</v>
      </c>
      <c r="G248" s="58">
        <f t="shared" si="85"/>
        <v>0</v>
      </c>
      <c r="H248" s="58">
        <f>$D239</f>
        <v>0</v>
      </c>
      <c r="I248" s="58">
        <f>$D239</f>
        <v>0</v>
      </c>
      <c r="J248" s="58">
        <f>$D239</f>
        <v>0</v>
      </c>
      <c r="K248" s="58">
        <f>$D239</f>
        <v>0</v>
      </c>
      <c r="L248" s="58">
        <f>$D239</f>
        <v>0</v>
      </c>
      <c r="M248" s="58">
        <f>$D239</f>
        <v>0</v>
      </c>
      <c r="N248" s="58">
        <f>$D239</f>
        <v>0</v>
      </c>
      <c r="O248" s="58">
        <f>$D239</f>
        <v>0</v>
      </c>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c r="BO248" s="50"/>
      <c r="BP248" s="50"/>
      <c r="BQ248" s="50"/>
      <c r="BR248" s="50"/>
      <c r="BS248" s="50"/>
      <c r="BT248" s="50"/>
      <c r="BU248" s="50"/>
      <c r="BV248" s="50"/>
      <c r="BW248" s="50"/>
      <c r="BX248" s="50"/>
      <c r="BY248" s="50"/>
      <c r="BZ248" s="50"/>
      <c r="CA248" s="50"/>
      <c r="CB248" s="50"/>
      <c r="CC248" s="50"/>
      <c r="CD248" s="50"/>
      <c r="CE248" s="50"/>
      <c r="CF248" s="50"/>
      <c r="CG248" s="50"/>
      <c r="CH248" s="50"/>
      <c r="CI248" s="50"/>
      <c r="CJ248" s="50"/>
      <c r="CK248" s="50"/>
      <c r="CL248" s="50"/>
      <c r="CM248" s="50"/>
      <c r="CN248" s="50"/>
      <c r="CO248" s="50"/>
      <c r="CP248" s="50"/>
      <c r="CQ248" s="50"/>
      <c r="CR248" s="50"/>
      <c r="CS248" s="50"/>
      <c r="CT248" s="50"/>
      <c r="CU248" s="50"/>
      <c r="CV248" s="50"/>
      <c r="CW248" s="50"/>
      <c r="CX248" s="50"/>
      <c r="CY248" s="50"/>
      <c r="CZ248" s="391"/>
    </row>
    <row r="249" spans="2:104" x14ac:dyDescent="0.25">
      <c r="B249" s="392"/>
      <c r="C249" s="390"/>
      <c r="D249" s="50"/>
      <c r="E249" s="50"/>
      <c r="F249" s="50"/>
      <c r="G249" s="50"/>
      <c r="H249" s="50"/>
      <c r="I249" s="5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c r="BO249" s="50"/>
      <c r="BP249" s="50"/>
      <c r="BQ249" s="50"/>
      <c r="BR249" s="50"/>
      <c r="BS249" s="50"/>
      <c r="BT249" s="50"/>
      <c r="BU249" s="50"/>
      <c r="BV249" s="50"/>
      <c r="BW249" s="50"/>
      <c r="BX249" s="50"/>
      <c r="BY249" s="50"/>
      <c r="BZ249" s="50"/>
      <c r="CA249" s="50"/>
      <c r="CB249" s="50"/>
      <c r="CC249" s="50"/>
      <c r="CD249" s="50"/>
      <c r="CE249" s="50"/>
      <c r="CF249" s="50"/>
      <c r="CG249" s="50"/>
      <c r="CH249" s="50"/>
      <c r="CI249" s="50"/>
      <c r="CJ249" s="50"/>
      <c r="CK249" s="50"/>
      <c r="CL249" s="50"/>
      <c r="CM249" s="50"/>
      <c r="CN249" s="50"/>
      <c r="CO249" s="50"/>
      <c r="CP249" s="50"/>
      <c r="CQ249" s="50"/>
      <c r="CR249" s="50"/>
      <c r="CS249" s="50"/>
      <c r="CT249" s="50"/>
      <c r="CU249" s="50"/>
      <c r="CV249" s="50"/>
      <c r="CW249" s="50"/>
      <c r="CX249" s="50"/>
      <c r="CY249" s="50"/>
      <c r="CZ249" s="391"/>
    </row>
    <row r="250" spans="2:104" s="109" customFormat="1" x14ac:dyDescent="0.25">
      <c r="B250" s="402" t="s">
        <v>411</v>
      </c>
      <c r="C250" s="417"/>
      <c r="D250" s="417" t="s">
        <v>324</v>
      </c>
      <c r="E250" s="417" t="s">
        <v>325</v>
      </c>
      <c r="F250" s="50"/>
      <c r="G250" s="50"/>
      <c r="H250" s="50"/>
      <c r="I250" s="50"/>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417"/>
      <c r="AJ250" s="417"/>
      <c r="AK250" s="417"/>
      <c r="AL250" s="417"/>
      <c r="AM250" s="417"/>
      <c r="AN250" s="417"/>
      <c r="AO250" s="417"/>
      <c r="AP250" s="417"/>
      <c r="AQ250" s="417"/>
      <c r="AR250" s="417"/>
      <c r="AS250" s="417"/>
      <c r="AT250" s="417"/>
      <c r="AU250" s="417"/>
      <c r="AV250" s="417"/>
      <c r="AW250" s="417"/>
      <c r="AX250" s="417"/>
      <c r="AY250" s="417"/>
      <c r="AZ250" s="417"/>
      <c r="BA250" s="417"/>
      <c r="BB250" s="417"/>
      <c r="BC250" s="417"/>
      <c r="BD250" s="417"/>
      <c r="BE250" s="417"/>
      <c r="BF250" s="417"/>
      <c r="BG250" s="417"/>
      <c r="BH250" s="417"/>
      <c r="BI250" s="417"/>
      <c r="BJ250" s="417"/>
      <c r="BK250" s="417"/>
      <c r="BL250" s="417"/>
      <c r="BM250" s="417"/>
      <c r="BN250" s="417"/>
      <c r="BO250" s="417"/>
      <c r="BP250" s="417"/>
      <c r="BQ250" s="417"/>
      <c r="BR250" s="417"/>
      <c r="BS250" s="417"/>
      <c r="BT250" s="417"/>
      <c r="BU250" s="417"/>
      <c r="BV250" s="417"/>
      <c r="BW250" s="417"/>
      <c r="BX250" s="417"/>
      <c r="BY250" s="417"/>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8"/>
    </row>
    <row r="251" spans="2:104" x14ac:dyDescent="0.25">
      <c r="B251" s="393" t="s">
        <v>57</v>
      </c>
      <c r="C251" s="9" t="s">
        <v>1117</v>
      </c>
      <c r="D251" s="58">
        <f>N234</f>
        <v>0</v>
      </c>
      <c r="E251" s="58">
        <f>M234</f>
        <v>0</v>
      </c>
      <c r="F251" s="50"/>
      <c r="G251" s="50"/>
      <c r="H251" s="50"/>
      <c r="I251" s="5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c r="BO251" s="50"/>
      <c r="BP251" s="50"/>
      <c r="BQ251" s="50"/>
      <c r="BR251" s="50"/>
      <c r="BS251" s="50"/>
      <c r="BT251" s="50"/>
      <c r="BU251" s="50"/>
      <c r="BV251" s="50"/>
      <c r="BW251" s="50"/>
      <c r="BX251" s="50"/>
      <c r="BY251" s="50"/>
      <c r="BZ251" s="50"/>
      <c r="CA251" s="50"/>
      <c r="CB251" s="50"/>
      <c r="CC251" s="50"/>
      <c r="CD251" s="50"/>
      <c r="CE251" s="50"/>
      <c r="CF251" s="50"/>
      <c r="CG251" s="50"/>
      <c r="CH251" s="50"/>
      <c r="CI251" s="50"/>
      <c r="CJ251" s="50"/>
      <c r="CK251" s="50"/>
      <c r="CL251" s="50"/>
      <c r="CM251" s="50"/>
      <c r="CN251" s="50"/>
      <c r="CO251" s="50"/>
      <c r="CP251" s="50"/>
      <c r="CQ251" s="50"/>
      <c r="CR251" s="50"/>
      <c r="CS251" s="50"/>
      <c r="CT251" s="50"/>
      <c r="CU251" s="50"/>
      <c r="CV251" s="50"/>
      <c r="CW251" s="50"/>
      <c r="CX251" s="50"/>
      <c r="CY251" s="50"/>
      <c r="CZ251" s="391"/>
    </row>
    <row r="252" spans="2:104" x14ac:dyDescent="0.25">
      <c r="B252" s="393" t="s">
        <v>58</v>
      </c>
      <c r="C252" s="9" t="s">
        <v>1117</v>
      </c>
      <c r="D252" s="58">
        <f>J235</f>
        <v>0</v>
      </c>
      <c r="E252" s="58">
        <f>I235</f>
        <v>0</v>
      </c>
      <c r="F252" s="50"/>
      <c r="G252" s="50"/>
      <c r="H252" s="50"/>
      <c r="I252" s="5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c r="BO252" s="50"/>
      <c r="BP252" s="50"/>
      <c r="BQ252" s="50"/>
      <c r="BR252" s="50"/>
      <c r="BS252" s="50"/>
      <c r="BT252" s="50"/>
      <c r="BU252" s="50"/>
      <c r="BV252" s="50"/>
      <c r="BW252" s="50"/>
      <c r="BX252" s="50"/>
      <c r="BY252" s="50"/>
      <c r="BZ252" s="50"/>
      <c r="CA252" s="50"/>
      <c r="CB252" s="50"/>
      <c r="CC252" s="50"/>
      <c r="CD252" s="50"/>
      <c r="CE252" s="50"/>
      <c r="CF252" s="50"/>
      <c r="CG252" s="50"/>
      <c r="CH252" s="50"/>
      <c r="CI252" s="50"/>
      <c r="CJ252" s="50"/>
      <c r="CK252" s="50"/>
      <c r="CL252" s="50"/>
      <c r="CM252" s="50"/>
      <c r="CN252" s="50"/>
      <c r="CO252" s="50"/>
      <c r="CP252" s="50"/>
      <c r="CQ252" s="50"/>
      <c r="CR252" s="50"/>
      <c r="CS252" s="50"/>
      <c r="CT252" s="50"/>
      <c r="CU252" s="50"/>
      <c r="CV252" s="50"/>
      <c r="CW252" s="50"/>
      <c r="CX252" s="50"/>
      <c r="CY252" s="50"/>
      <c r="CZ252" s="391"/>
    </row>
    <row r="253" spans="2:104" x14ac:dyDescent="0.25">
      <c r="B253" s="393" t="s">
        <v>27</v>
      </c>
      <c r="C253" s="9" t="s">
        <v>1117</v>
      </c>
      <c r="D253" s="58">
        <f>$D$236</f>
        <v>0</v>
      </c>
      <c r="E253" s="58">
        <f>$D$236</f>
        <v>0</v>
      </c>
      <c r="F253" s="50"/>
      <c r="G253" s="50"/>
      <c r="H253" s="50"/>
      <c r="I253" s="5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c r="CC253" s="50"/>
      <c r="CD253" s="50"/>
      <c r="CE253" s="50"/>
      <c r="CF253" s="50"/>
      <c r="CG253" s="50"/>
      <c r="CH253" s="50"/>
      <c r="CI253" s="50"/>
      <c r="CJ253" s="50"/>
      <c r="CK253" s="50"/>
      <c r="CL253" s="50"/>
      <c r="CM253" s="50"/>
      <c r="CN253" s="50"/>
      <c r="CO253" s="50"/>
      <c r="CP253" s="50"/>
      <c r="CQ253" s="50"/>
      <c r="CR253" s="50"/>
      <c r="CS253" s="50"/>
      <c r="CT253" s="50"/>
      <c r="CU253" s="50"/>
      <c r="CV253" s="50"/>
      <c r="CW253" s="50"/>
      <c r="CX253" s="50"/>
      <c r="CY253" s="50"/>
      <c r="CZ253" s="391"/>
    </row>
    <row r="254" spans="2:104" x14ac:dyDescent="0.25">
      <c r="B254" s="393" t="s">
        <v>52</v>
      </c>
      <c r="C254" s="9" t="s">
        <v>1117</v>
      </c>
      <c r="D254" s="58">
        <f>F237</f>
        <v>0</v>
      </c>
      <c r="E254" s="58">
        <f>E237</f>
        <v>0</v>
      </c>
      <c r="F254" s="50"/>
      <c r="G254" s="50"/>
      <c r="H254" s="50"/>
      <c r="I254" s="5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c r="CC254" s="50"/>
      <c r="CD254" s="50"/>
      <c r="CE254" s="50"/>
      <c r="CF254" s="50"/>
      <c r="CG254" s="50"/>
      <c r="CH254" s="50"/>
      <c r="CI254" s="50"/>
      <c r="CJ254" s="50"/>
      <c r="CK254" s="50"/>
      <c r="CL254" s="50"/>
      <c r="CM254" s="50"/>
      <c r="CN254" s="50"/>
      <c r="CO254" s="50"/>
      <c r="CP254" s="50"/>
      <c r="CQ254" s="50"/>
      <c r="CR254" s="50"/>
      <c r="CS254" s="50"/>
      <c r="CT254" s="50"/>
      <c r="CU254" s="50"/>
      <c r="CV254" s="50"/>
      <c r="CW254" s="50"/>
      <c r="CX254" s="50"/>
      <c r="CY254" s="50"/>
      <c r="CZ254" s="391"/>
    </row>
    <row r="255" spans="2:104" x14ac:dyDescent="0.25">
      <c r="B255" s="393" t="s">
        <v>37</v>
      </c>
      <c r="C255" s="9" t="s">
        <v>1117</v>
      </c>
      <c r="D255" s="58">
        <f>E238</f>
        <v>0</v>
      </c>
      <c r="E255" s="58">
        <f>F238</f>
        <v>0</v>
      </c>
      <c r="F255" s="50"/>
      <c r="G255" s="50"/>
      <c r="H255" s="50"/>
      <c r="I255" s="5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c r="CC255" s="50"/>
      <c r="CD255" s="50"/>
      <c r="CE255" s="50"/>
      <c r="CF255" s="50"/>
      <c r="CG255" s="50"/>
      <c r="CH255" s="50"/>
      <c r="CI255" s="50"/>
      <c r="CJ255" s="50"/>
      <c r="CK255" s="50"/>
      <c r="CL255" s="50"/>
      <c r="CM255" s="50"/>
      <c r="CN255" s="50"/>
      <c r="CO255" s="50"/>
      <c r="CP255" s="50"/>
      <c r="CQ255" s="50"/>
      <c r="CR255" s="50"/>
      <c r="CS255" s="50"/>
      <c r="CT255" s="50"/>
      <c r="CU255" s="50"/>
      <c r="CV255" s="50"/>
      <c r="CW255" s="50"/>
      <c r="CX255" s="50"/>
      <c r="CY255" s="50"/>
      <c r="CZ255" s="391"/>
    </row>
    <row r="256" spans="2:104" x14ac:dyDescent="0.25">
      <c r="B256" s="393" t="s">
        <v>59</v>
      </c>
      <c r="C256" s="9" t="s">
        <v>1117</v>
      </c>
      <c r="D256" s="58">
        <f>E239</f>
        <v>0</v>
      </c>
      <c r="E256" s="58">
        <f>F239</f>
        <v>0</v>
      </c>
      <c r="F256" s="50"/>
      <c r="G256" s="50"/>
      <c r="H256" s="50"/>
      <c r="I256" s="5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c r="CC256" s="50"/>
      <c r="CD256" s="50"/>
      <c r="CE256" s="50"/>
      <c r="CF256" s="50"/>
      <c r="CG256" s="50"/>
      <c r="CH256" s="50"/>
      <c r="CI256" s="50"/>
      <c r="CJ256" s="50"/>
      <c r="CK256" s="50"/>
      <c r="CL256" s="50"/>
      <c r="CM256" s="50"/>
      <c r="CN256" s="50"/>
      <c r="CO256" s="50"/>
      <c r="CP256" s="50"/>
      <c r="CQ256" s="50"/>
      <c r="CR256" s="50"/>
      <c r="CS256" s="50"/>
      <c r="CT256" s="50"/>
      <c r="CU256" s="50"/>
      <c r="CV256" s="50"/>
      <c r="CW256" s="50"/>
      <c r="CX256" s="50"/>
      <c r="CY256" s="50"/>
      <c r="CZ256" s="391"/>
    </row>
    <row r="257" spans="2:104" x14ac:dyDescent="0.25">
      <c r="B257" s="392"/>
      <c r="C257" s="390"/>
      <c r="D257" s="50"/>
      <c r="E257" s="50"/>
      <c r="F257" s="50"/>
      <c r="G257" s="50"/>
      <c r="H257" s="50"/>
      <c r="I257" s="5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c r="CC257" s="50"/>
      <c r="CD257" s="50"/>
      <c r="CE257" s="50"/>
      <c r="CF257" s="50"/>
      <c r="CG257" s="50"/>
      <c r="CH257" s="50"/>
      <c r="CI257" s="50"/>
      <c r="CJ257" s="50"/>
      <c r="CK257" s="50"/>
      <c r="CL257" s="50"/>
      <c r="CM257" s="50"/>
      <c r="CN257" s="50"/>
      <c r="CO257" s="50"/>
      <c r="CP257" s="50"/>
      <c r="CQ257" s="50"/>
      <c r="CR257" s="50"/>
      <c r="CS257" s="50"/>
      <c r="CT257" s="50"/>
      <c r="CU257" s="50"/>
      <c r="CV257" s="50"/>
      <c r="CW257" s="50"/>
      <c r="CX257" s="50"/>
      <c r="CY257" s="50"/>
      <c r="CZ257" s="391"/>
    </row>
    <row r="258" spans="2:104" x14ac:dyDescent="0.25">
      <c r="B258" s="411" t="s">
        <v>357</v>
      </c>
      <c r="C258" s="269"/>
      <c r="D258" s="412"/>
      <c r="E258" s="412"/>
      <c r="F258" s="412"/>
      <c r="G258" s="412"/>
      <c r="H258" s="412"/>
      <c r="I258" s="412"/>
      <c r="J258" s="412"/>
      <c r="K258" s="412"/>
      <c r="L258" s="412"/>
      <c r="M258" s="412"/>
      <c r="N258" s="412"/>
      <c r="O258" s="412"/>
      <c r="P258" s="412"/>
      <c r="Q258" s="412"/>
      <c r="R258" s="412"/>
      <c r="S258" s="412"/>
      <c r="T258" s="412"/>
      <c r="U258" s="412"/>
      <c r="V258" s="412"/>
      <c r="W258" s="412"/>
      <c r="X258" s="412"/>
      <c r="Y258" s="412"/>
      <c r="Z258" s="412"/>
      <c r="AA258" s="412"/>
      <c r="AB258" s="412"/>
      <c r="AC258" s="412"/>
      <c r="AD258" s="412"/>
      <c r="AE258" s="412"/>
      <c r="AF258" s="412"/>
      <c r="AG258" s="412"/>
      <c r="AH258" s="412"/>
      <c r="AI258" s="412"/>
      <c r="AJ258" s="412"/>
      <c r="AK258" s="412"/>
      <c r="AL258" s="412"/>
      <c r="AM258" s="412"/>
      <c r="AN258" s="412"/>
      <c r="AO258" s="412"/>
      <c r="AP258" s="412"/>
      <c r="AQ258" s="412"/>
      <c r="AR258" s="412"/>
      <c r="AS258" s="412"/>
      <c r="AT258" s="412"/>
      <c r="AU258" s="412"/>
      <c r="AV258" s="412"/>
      <c r="AW258" s="412"/>
      <c r="AX258" s="412"/>
      <c r="AY258" s="412"/>
      <c r="AZ258" s="412"/>
      <c r="BA258" s="412"/>
      <c r="BB258" s="412"/>
      <c r="BC258" s="412"/>
      <c r="BD258" s="412"/>
      <c r="BE258" s="412"/>
      <c r="BF258" s="412"/>
      <c r="BG258" s="412"/>
      <c r="BH258" s="412"/>
      <c r="BI258" s="412"/>
      <c r="BJ258" s="412"/>
      <c r="BK258" s="412"/>
      <c r="BL258" s="412"/>
      <c r="BM258" s="412"/>
      <c r="BN258" s="412"/>
      <c r="BO258" s="412"/>
      <c r="BP258" s="412"/>
      <c r="BQ258" s="412"/>
      <c r="BR258" s="412"/>
      <c r="BS258" s="412"/>
      <c r="BT258" s="412"/>
      <c r="BU258" s="412"/>
      <c r="BV258" s="412"/>
      <c r="BW258" s="412"/>
      <c r="BX258" s="412"/>
      <c r="BY258" s="412"/>
      <c r="BZ258" s="412"/>
      <c r="CA258" s="412"/>
      <c r="CB258" s="412"/>
      <c r="CC258" s="412"/>
      <c r="CD258" s="412"/>
      <c r="CE258" s="412"/>
      <c r="CF258" s="412"/>
      <c r="CG258" s="412"/>
      <c r="CH258" s="412"/>
      <c r="CI258" s="412"/>
      <c r="CJ258" s="412"/>
      <c r="CK258" s="412"/>
      <c r="CL258" s="412"/>
      <c r="CM258" s="412"/>
      <c r="CN258" s="412"/>
      <c r="CO258" s="412"/>
      <c r="CP258" s="412"/>
      <c r="CQ258" s="412"/>
      <c r="CR258" s="412"/>
      <c r="CS258" s="412"/>
      <c r="CT258" s="412"/>
      <c r="CU258" s="412"/>
      <c r="CV258" s="412"/>
      <c r="CW258" s="412"/>
      <c r="CX258" s="412"/>
      <c r="CY258" s="412"/>
      <c r="CZ258" s="413"/>
    </row>
    <row r="259" spans="2:104" x14ac:dyDescent="0.25">
      <c r="B259" s="392"/>
      <c r="C259" s="390"/>
      <c r="D259" s="50"/>
      <c r="E259" s="50"/>
      <c r="F259" s="50"/>
      <c r="G259" s="50"/>
      <c r="H259" s="50"/>
      <c r="I259" s="5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c r="CC259" s="50"/>
      <c r="CD259" s="50"/>
      <c r="CE259" s="50"/>
      <c r="CF259" s="50"/>
      <c r="CG259" s="50"/>
      <c r="CH259" s="50"/>
      <c r="CI259" s="50"/>
      <c r="CJ259" s="50"/>
      <c r="CK259" s="50"/>
      <c r="CL259" s="50"/>
      <c r="CM259" s="50"/>
      <c r="CN259" s="50"/>
      <c r="CO259" s="50"/>
      <c r="CP259" s="50"/>
      <c r="CQ259" s="50"/>
      <c r="CR259" s="50"/>
      <c r="CS259" s="50"/>
      <c r="CT259" s="50"/>
      <c r="CU259" s="50"/>
      <c r="CV259" s="50"/>
      <c r="CW259" s="50"/>
      <c r="CX259" s="50"/>
      <c r="CY259" s="50"/>
      <c r="CZ259" s="391"/>
    </row>
    <row r="260" spans="2:104" s="109" customFormat="1" x14ac:dyDescent="0.25">
      <c r="B260" s="402" t="s">
        <v>407</v>
      </c>
      <c r="C260" s="417"/>
      <c r="D260" s="417" t="s">
        <v>20</v>
      </c>
      <c r="E260" s="417" t="s">
        <v>309</v>
      </c>
      <c r="F260" s="417" t="s">
        <v>310</v>
      </c>
      <c r="G260" s="417" t="s">
        <v>44</v>
      </c>
      <c r="H260" s="417" t="s">
        <v>313</v>
      </c>
      <c r="I260" s="417" t="s">
        <v>333</v>
      </c>
      <c r="J260" s="417" t="s">
        <v>341</v>
      </c>
      <c r="K260" s="417" t="s">
        <v>311</v>
      </c>
      <c r="L260" s="417" t="s">
        <v>312</v>
      </c>
      <c r="M260" s="417" t="s">
        <v>1058</v>
      </c>
      <c r="N260" s="417" t="s">
        <v>1059</v>
      </c>
      <c r="O260" s="50"/>
      <c r="P260" s="417"/>
      <c r="Q260" s="417"/>
      <c r="R260" s="417"/>
      <c r="S260" s="417"/>
      <c r="T260" s="417"/>
      <c r="U260" s="417"/>
      <c r="V260" s="417"/>
      <c r="W260" s="417"/>
      <c r="X260" s="417"/>
      <c r="Y260" s="417"/>
      <c r="Z260" s="417"/>
      <c r="AA260" s="417"/>
      <c r="AB260" s="417"/>
      <c r="AC260" s="417"/>
      <c r="AD260" s="417"/>
      <c r="AE260" s="417"/>
      <c r="AF260" s="417"/>
      <c r="AG260" s="417"/>
      <c r="AH260" s="417"/>
      <c r="AI260" s="417"/>
      <c r="AJ260" s="417"/>
      <c r="AK260" s="417"/>
      <c r="AL260" s="417"/>
      <c r="AM260" s="417"/>
      <c r="AN260" s="417"/>
      <c r="AO260" s="417"/>
      <c r="AP260" s="417"/>
      <c r="AQ260" s="417"/>
      <c r="AR260" s="417"/>
      <c r="AS260" s="417"/>
      <c r="AT260" s="417"/>
      <c r="AU260" s="417"/>
      <c r="AV260" s="417"/>
      <c r="AW260" s="417"/>
      <c r="AX260" s="417"/>
      <c r="AY260" s="417"/>
      <c r="AZ260" s="417"/>
      <c r="BA260" s="417"/>
      <c r="BB260" s="417"/>
      <c r="BC260" s="417"/>
      <c r="BD260" s="417"/>
      <c r="BE260" s="417"/>
      <c r="BF260" s="417"/>
      <c r="BG260" s="417"/>
      <c r="BH260" s="417"/>
      <c r="BI260" s="417"/>
      <c r="BJ260" s="417"/>
      <c r="BK260" s="417"/>
      <c r="BL260" s="417"/>
      <c r="BM260" s="417"/>
      <c r="BN260" s="417"/>
      <c r="BO260" s="417"/>
      <c r="BP260" s="417"/>
      <c r="BQ260" s="417"/>
      <c r="BR260" s="417"/>
      <c r="BS260" s="417"/>
      <c r="BT260" s="417"/>
      <c r="BU260" s="417"/>
      <c r="BV260" s="417"/>
      <c r="BW260" s="417"/>
      <c r="BX260" s="417"/>
      <c r="BY260" s="417"/>
      <c r="BZ260" s="417"/>
      <c r="CA260" s="417"/>
      <c r="CB260" s="417"/>
      <c r="CC260" s="417"/>
      <c r="CD260" s="417"/>
      <c r="CE260" s="417"/>
      <c r="CF260" s="417"/>
      <c r="CG260" s="417"/>
      <c r="CH260" s="417"/>
      <c r="CI260" s="417"/>
      <c r="CJ260" s="417"/>
      <c r="CK260" s="417"/>
      <c r="CL260" s="417"/>
      <c r="CM260" s="417"/>
      <c r="CN260" s="417"/>
      <c r="CO260" s="417"/>
      <c r="CP260" s="417"/>
      <c r="CQ260" s="417"/>
      <c r="CR260" s="417"/>
      <c r="CS260" s="417"/>
      <c r="CT260" s="417"/>
      <c r="CU260" s="417"/>
      <c r="CV260" s="417"/>
      <c r="CW260" s="417"/>
      <c r="CX260" s="417"/>
      <c r="CY260" s="417"/>
      <c r="CZ260" s="418"/>
    </row>
    <row r="261" spans="2:104" x14ac:dyDescent="0.25">
      <c r="B261" s="393" t="s">
        <v>57</v>
      </c>
      <c r="C261" s="390" t="s">
        <v>184</v>
      </c>
      <c r="D261" s="59">
        <f t="shared" ref="D261:N261" si="87">D234/1000</f>
        <v>0</v>
      </c>
      <c r="E261" s="59">
        <f t="shared" si="87"/>
        <v>0</v>
      </c>
      <c r="F261" s="59">
        <f t="shared" si="87"/>
        <v>0</v>
      </c>
      <c r="G261" s="59">
        <f t="shared" si="87"/>
        <v>0</v>
      </c>
      <c r="H261" s="59">
        <f t="shared" si="87"/>
        <v>0</v>
      </c>
      <c r="I261" s="59">
        <f t="shared" si="87"/>
        <v>0</v>
      </c>
      <c r="J261" s="59">
        <f t="shared" si="87"/>
        <v>0</v>
      </c>
      <c r="K261" s="59">
        <f t="shared" si="87"/>
        <v>0</v>
      </c>
      <c r="L261" s="59">
        <f t="shared" si="87"/>
        <v>0</v>
      </c>
      <c r="M261" s="59">
        <f t="shared" si="87"/>
        <v>0</v>
      </c>
      <c r="N261" s="59">
        <f t="shared" si="87"/>
        <v>0</v>
      </c>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c r="CC261" s="50"/>
      <c r="CD261" s="50"/>
      <c r="CE261" s="50"/>
      <c r="CF261" s="50"/>
      <c r="CG261" s="50"/>
      <c r="CH261" s="50"/>
      <c r="CI261" s="50"/>
      <c r="CJ261" s="50"/>
      <c r="CK261" s="50"/>
      <c r="CL261" s="50"/>
      <c r="CM261" s="50"/>
      <c r="CN261" s="50"/>
      <c r="CO261" s="50"/>
      <c r="CP261" s="50"/>
      <c r="CQ261" s="50"/>
      <c r="CR261" s="50"/>
      <c r="CS261" s="50"/>
      <c r="CT261" s="50"/>
      <c r="CU261" s="50"/>
      <c r="CV261" s="50"/>
      <c r="CW261" s="50"/>
      <c r="CX261" s="50"/>
      <c r="CY261" s="50"/>
      <c r="CZ261" s="391"/>
    </row>
    <row r="262" spans="2:104" x14ac:dyDescent="0.25">
      <c r="B262" s="393" t="s">
        <v>58</v>
      </c>
      <c r="C262" s="390" t="s">
        <v>184</v>
      </c>
      <c r="D262" s="59">
        <f t="shared" ref="D262:N262" si="88">D235/1000</f>
        <v>0</v>
      </c>
      <c r="E262" s="59">
        <f t="shared" si="88"/>
        <v>0</v>
      </c>
      <c r="F262" s="59">
        <f t="shared" si="88"/>
        <v>0</v>
      </c>
      <c r="G262" s="59">
        <f t="shared" si="88"/>
        <v>0</v>
      </c>
      <c r="H262" s="59">
        <f t="shared" si="88"/>
        <v>0</v>
      </c>
      <c r="I262" s="59">
        <f t="shared" si="88"/>
        <v>0</v>
      </c>
      <c r="J262" s="59">
        <f t="shared" si="88"/>
        <v>0</v>
      </c>
      <c r="K262" s="59">
        <f t="shared" si="88"/>
        <v>0</v>
      </c>
      <c r="L262" s="59">
        <f t="shared" si="88"/>
        <v>0</v>
      </c>
      <c r="M262" s="59">
        <f t="shared" si="88"/>
        <v>0</v>
      </c>
      <c r="N262" s="59">
        <f t="shared" si="88"/>
        <v>0</v>
      </c>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c r="CC262" s="50"/>
      <c r="CD262" s="50"/>
      <c r="CE262" s="50"/>
      <c r="CF262" s="50"/>
      <c r="CG262" s="50"/>
      <c r="CH262" s="50"/>
      <c r="CI262" s="50"/>
      <c r="CJ262" s="50"/>
      <c r="CK262" s="50"/>
      <c r="CL262" s="50"/>
      <c r="CM262" s="50"/>
      <c r="CN262" s="50"/>
      <c r="CO262" s="50"/>
      <c r="CP262" s="50"/>
      <c r="CQ262" s="50"/>
      <c r="CR262" s="50"/>
      <c r="CS262" s="50"/>
      <c r="CT262" s="50"/>
      <c r="CU262" s="50"/>
      <c r="CV262" s="50"/>
      <c r="CW262" s="50"/>
      <c r="CX262" s="50"/>
      <c r="CY262" s="50"/>
      <c r="CZ262" s="391"/>
    </row>
    <row r="263" spans="2:104" x14ac:dyDescent="0.25">
      <c r="B263" s="393" t="s">
        <v>27</v>
      </c>
      <c r="C263" s="390" t="s">
        <v>184</v>
      </c>
      <c r="D263" s="59">
        <f t="shared" ref="D263:N263" si="89">D236/1000</f>
        <v>0</v>
      </c>
      <c r="E263" s="59">
        <f t="shared" si="89"/>
        <v>0</v>
      </c>
      <c r="F263" s="59">
        <f t="shared" si="89"/>
        <v>0</v>
      </c>
      <c r="G263" s="59">
        <f t="shared" si="89"/>
        <v>0</v>
      </c>
      <c r="H263" s="59">
        <f t="shared" si="89"/>
        <v>0</v>
      </c>
      <c r="I263" s="59">
        <f t="shared" si="89"/>
        <v>0</v>
      </c>
      <c r="J263" s="59">
        <f t="shared" si="89"/>
        <v>0</v>
      </c>
      <c r="K263" s="59">
        <f t="shared" si="89"/>
        <v>0</v>
      </c>
      <c r="L263" s="59">
        <f t="shared" si="89"/>
        <v>0</v>
      </c>
      <c r="M263" s="59">
        <f t="shared" si="89"/>
        <v>0</v>
      </c>
      <c r="N263" s="59">
        <f t="shared" si="89"/>
        <v>0</v>
      </c>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c r="BO263" s="50"/>
      <c r="BP263" s="50"/>
      <c r="BQ263" s="50"/>
      <c r="BR263" s="50"/>
      <c r="BS263" s="50"/>
      <c r="BT263" s="50"/>
      <c r="BU263" s="50"/>
      <c r="BV263" s="50"/>
      <c r="BW263" s="50"/>
      <c r="BX263" s="50"/>
      <c r="BY263" s="50"/>
      <c r="BZ263" s="50"/>
      <c r="CA263" s="50"/>
      <c r="CB263" s="50"/>
      <c r="CC263" s="50"/>
      <c r="CD263" s="50"/>
      <c r="CE263" s="50"/>
      <c r="CF263" s="50"/>
      <c r="CG263" s="50"/>
      <c r="CH263" s="50"/>
      <c r="CI263" s="50"/>
      <c r="CJ263" s="50"/>
      <c r="CK263" s="50"/>
      <c r="CL263" s="50"/>
      <c r="CM263" s="50"/>
      <c r="CN263" s="50"/>
      <c r="CO263" s="50"/>
      <c r="CP263" s="50"/>
      <c r="CQ263" s="50"/>
      <c r="CR263" s="50"/>
      <c r="CS263" s="50"/>
      <c r="CT263" s="50"/>
      <c r="CU263" s="50"/>
      <c r="CV263" s="50"/>
      <c r="CW263" s="50"/>
      <c r="CX263" s="50"/>
      <c r="CY263" s="50"/>
      <c r="CZ263" s="391"/>
    </row>
    <row r="264" spans="2:104" x14ac:dyDescent="0.25">
      <c r="B264" s="393" t="s">
        <v>52</v>
      </c>
      <c r="C264" s="390" t="s">
        <v>184</v>
      </c>
      <c r="D264" s="59">
        <f t="shared" ref="D264:N264" si="90">D237/1000</f>
        <v>0</v>
      </c>
      <c r="E264" s="59">
        <f t="shared" si="90"/>
        <v>0</v>
      </c>
      <c r="F264" s="59">
        <f t="shared" si="90"/>
        <v>0</v>
      </c>
      <c r="G264" s="59">
        <f t="shared" si="90"/>
        <v>0</v>
      </c>
      <c r="H264" s="59">
        <f t="shared" si="90"/>
        <v>0</v>
      </c>
      <c r="I264" s="59">
        <f t="shared" si="90"/>
        <v>0</v>
      </c>
      <c r="J264" s="59">
        <f t="shared" si="90"/>
        <v>0</v>
      </c>
      <c r="K264" s="59">
        <f t="shared" si="90"/>
        <v>0</v>
      </c>
      <c r="L264" s="59">
        <f t="shared" si="90"/>
        <v>0</v>
      </c>
      <c r="M264" s="59">
        <f t="shared" si="90"/>
        <v>0</v>
      </c>
      <c r="N264" s="59">
        <f t="shared" si="90"/>
        <v>0</v>
      </c>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c r="BO264" s="50"/>
      <c r="BP264" s="50"/>
      <c r="BQ264" s="50"/>
      <c r="BR264" s="50"/>
      <c r="BS264" s="50"/>
      <c r="BT264" s="50"/>
      <c r="BU264" s="50"/>
      <c r="BV264" s="50"/>
      <c r="BW264" s="50"/>
      <c r="BX264" s="50"/>
      <c r="BY264" s="50"/>
      <c r="BZ264" s="50"/>
      <c r="CA264" s="50"/>
      <c r="CB264" s="50"/>
      <c r="CC264" s="50"/>
      <c r="CD264" s="50"/>
      <c r="CE264" s="50"/>
      <c r="CF264" s="50"/>
      <c r="CG264" s="50"/>
      <c r="CH264" s="50"/>
      <c r="CI264" s="50"/>
      <c r="CJ264" s="50"/>
      <c r="CK264" s="50"/>
      <c r="CL264" s="50"/>
      <c r="CM264" s="50"/>
      <c r="CN264" s="50"/>
      <c r="CO264" s="50"/>
      <c r="CP264" s="50"/>
      <c r="CQ264" s="50"/>
      <c r="CR264" s="50"/>
      <c r="CS264" s="50"/>
      <c r="CT264" s="50"/>
      <c r="CU264" s="50"/>
      <c r="CV264" s="50"/>
      <c r="CW264" s="50"/>
      <c r="CX264" s="50"/>
      <c r="CY264" s="50"/>
      <c r="CZ264" s="391"/>
    </row>
    <row r="265" spans="2:104" x14ac:dyDescent="0.25">
      <c r="B265" s="393" t="s">
        <v>37</v>
      </c>
      <c r="C265" s="390" t="s">
        <v>184</v>
      </c>
      <c r="D265" s="59">
        <f t="shared" ref="D265:N265" si="91">D238/1000</f>
        <v>0</v>
      </c>
      <c r="E265" s="59">
        <f t="shared" si="91"/>
        <v>0</v>
      </c>
      <c r="F265" s="59">
        <f t="shared" si="91"/>
        <v>0</v>
      </c>
      <c r="G265" s="59">
        <f t="shared" si="91"/>
        <v>0</v>
      </c>
      <c r="H265" s="59">
        <f t="shared" si="91"/>
        <v>0</v>
      </c>
      <c r="I265" s="59">
        <f t="shared" si="91"/>
        <v>0</v>
      </c>
      <c r="J265" s="59">
        <f t="shared" si="91"/>
        <v>0</v>
      </c>
      <c r="K265" s="59">
        <f t="shared" si="91"/>
        <v>0</v>
      </c>
      <c r="L265" s="59">
        <f t="shared" si="91"/>
        <v>0</v>
      </c>
      <c r="M265" s="59">
        <f t="shared" si="91"/>
        <v>0</v>
      </c>
      <c r="N265" s="59">
        <f t="shared" si="91"/>
        <v>0</v>
      </c>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c r="BO265" s="50"/>
      <c r="BP265" s="50"/>
      <c r="BQ265" s="50"/>
      <c r="BR265" s="50"/>
      <c r="BS265" s="50"/>
      <c r="BT265" s="50"/>
      <c r="BU265" s="50"/>
      <c r="BV265" s="50"/>
      <c r="BW265" s="50"/>
      <c r="BX265" s="50"/>
      <c r="BY265" s="50"/>
      <c r="BZ265" s="50"/>
      <c r="CA265" s="50"/>
      <c r="CB265" s="50"/>
      <c r="CC265" s="50"/>
      <c r="CD265" s="50"/>
      <c r="CE265" s="50"/>
      <c r="CF265" s="50"/>
      <c r="CG265" s="50"/>
      <c r="CH265" s="50"/>
      <c r="CI265" s="50"/>
      <c r="CJ265" s="50"/>
      <c r="CK265" s="50"/>
      <c r="CL265" s="50"/>
      <c r="CM265" s="50"/>
      <c r="CN265" s="50"/>
      <c r="CO265" s="50"/>
      <c r="CP265" s="50"/>
      <c r="CQ265" s="50"/>
      <c r="CR265" s="50"/>
      <c r="CS265" s="50"/>
      <c r="CT265" s="50"/>
      <c r="CU265" s="50"/>
      <c r="CV265" s="50"/>
      <c r="CW265" s="50"/>
      <c r="CX265" s="50"/>
      <c r="CY265" s="50"/>
      <c r="CZ265" s="391"/>
    </row>
    <row r="266" spans="2:104" x14ac:dyDescent="0.25">
      <c r="B266" s="393" t="s">
        <v>59</v>
      </c>
      <c r="C266" s="390" t="s">
        <v>184</v>
      </c>
      <c r="D266" s="59">
        <f t="shared" ref="D266:N266" si="92">D239/1000</f>
        <v>0</v>
      </c>
      <c r="E266" s="59">
        <f t="shared" si="92"/>
        <v>0</v>
      </c>
      <c r="F266" s="59">
        <f t="shared" si="92"/>
        <v>0</v>
      </c>
      <c r="G266" s="59">
        <f t="shared" si="92"/>
        <v>0</v>
      </c>
      <c r="H266" s="59">
        <f t="shared" si="92"/>
        <v>0</v>
      </c>
      <c r="I266" s="59">
        <f t="shared" si="92"/>
        <v>0</v>
      </c>
      <c r="J266" s="59">
        <f t="shared" si="92"/>
        <v>0</v>
      </c>
      <c r="K266" s="59">
        <f t="shared" si="92"/>
        <v>0</v>
      </c>
      <c r="L266" s="59">
        <f t="shared" si="92"/>
        <v>0</v>
      </c>
      <c r="M266" s="59">
        <f t="shared" si="92"/>
        <v>0</v>
      </c>
      <c r="N266" s="59">
        <f t="shared" si="92"/>
        <v>0</v>
      </c>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391"/>
    </row>
    <row r="267" spans="2:104" x14ac:dyDescent="0.25">
      <c r="B267" s="393" t="s">
        <v>383</v>
      </c>
      <c r="C267" s="390" t="s">
        <v>184</v>
      </c>
      <c r="D267" s="59">
        <f t="shared" ref="D267:N267" si="93">D240/1000</f>
        <v>0</v>
      </c>
      <c r="E267" s="59">
        <f t="shared" si="93"/>
        <v>0</v>
      </c>
      <c r="F267" s="59">
        <f t="shared" si="93"/>
        <v>0</v>
      </c>
      <c r="G267" s="59">
        <f t="shared" si="93"/>
        <v>0</v>
      </c>
      <c r="H267" s="59">
        <f t="shared" si="93"/>
        <v>0</v>
      </c>
      <c r="I267" s="59">
        <f t="shared" si="93"/>
        <v>0</v>
      </c>
      <c r="J267" s="59">
        <f t="shared" si="93"/>
        <v>0</v>
      </c>
      <c r="K267" s="59">
        <f t="shared" si="93"/>
        <v>0</v>
      </c>
      <c r="L267" s="59">
        <f t="shared" si="93"/>
        <v>0</v>
      </c>
      <c r="M267" s="59">
        <f t="shared" si="93"/>
        <v>0</v>
      </c>
      <c r="N267" s="59">
        <f t="shared" si="93"/>
        <v>0</v>
      </c>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c r="BO267" s="50"/>
      <c r="BP267" s="50"/>
      <c r="BQ267" s="50"/>
      <c r="BR267" s="50"/>
      <c r="BS267" s="50"/>
      <c r="BT267" s="50"/>
      <c r="BU267" s="50"/>
      <c r="BV267" s="50"/>
      <c r="BW267" s="50"/>
      <c r="BX267" s="50"/>
      <c r="BY267" s="50"/>
      <c r="BZ267" s="50"/>
      <c r="CA267" s="50"/>
      <c r="CB267" s="50"/>
      <c r="CC267" s="50"/>
      <c r="CD267" s="50"/>
      <c r="CE267" s="50"/>
      <c r="CF267" s="50"/>
      <c r="CG267" s="50"/>
      <c r="CH267" s="50"/>
      <c r="CI267" s="50"/>
      <c r="CJ267" s="50"/>
      <c r="CK267" s="50"/>
      <c r="CL267" s="50"/>
      <c r="CM267" s="50"/>
      <c r="CN267" s="50"/>
      <c r="CO267" s="50"/>
      <c r="CP267" s="50"/>
      <c r="CQ267" s="50"/>
      <c r="CR267" s="50"/>
      <c r="CS267" s="50"/>
      <c r="CT267" s="50"/>
      <c r="CU267" s="50"/>
      <c r="CV267" s="50"/>
      <c r="CW267" s="50"/>
      <c r="CX267" s="50"/>
      <c r="CY267" s="50"/>
      <c r="CZ267" s="391"/>
    </row>
    <row r="268" spans="2:104" x14ac:dyDescent="0.25">
      <c r="B268" s="392"/>
      <c r="C268" s="390"/>
      <c r="D268" s="50"/>
      <c r="E268" s="50"/>
      <c r="F268" s="50"/>
      <c r="G268" s="50"/>
      <c r="H268" s="50"/>
      <c r="I268" s="50"/>
      <c r="J268" s="50"/>
      <c r="K268" s="50"/>
      <c r="L268" s="50"/>
      <c r="M268" s="50"/>
      <c r="N268" s="50"/>
      <c r="O268" s="50"/>
      <c r="P268" s="50"/>
      <c r="Q268" s="50"/>
      <c r="R268" s="8"/>
      <c r="S268" s="8"/>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c r="BO268" s="50"/>
      <c r="BP268" s="50"/>
      <c r="BQ268" s="50"/>
      <c r="BR268" s="50"/>
      <c r="BS268" s="50"/>
      <c r="BT268" s="50"/>
      <c r="BU268" s="50"/>
      <c r="BV268" s="50"/>
      <c r="BW268" s="50"/>
      <c r="BX268" s="50"/>
      <c r="BY268" s="50"/>
      <c r="BZ268" s="50"/>
      <c r="CA268" s="50"/>
      <c r="CB268" s="50"/>
      <c r="CC268" s="50"/>
      <c r="CD268" s="50"/>
      <c r="CE268" s="50"/>
      <c r="CF268" s="50"/>
      <c r="CG268" s="50"/>
      <c r="CH268" s="50"/>
      <c r="CI268" s="50"/>
      <c r="CJ268" s="50"/>
      <c r="CK268" s="50"/>
      <c r="CL268" s="50"/>
      <c r="CM268" s="50"/>
      <c r="CN268" s="50"/>
      <c r="CO268" s="50"/>
      <c r="CP268" s="50"/>
      <c r="CQ268" s="50"/>
      <c r="CR268" s="50"/>
      <c r="CS268" s="50"/>
      <c r="CT268" s="50"/>
      <c r="CU268" s="50"/>
      <c r="CV268" s="50"/>
      <c r="CW268" s="50"/>
      <c r="CX268" s="50"/>
      <c r="CY268" s="50"/>
      <c r="CZ268" s="391"/>
    </row>
    <row r="269" spans="2:104" s="109" customFormat="1" x14ac:dyDescent="0.25">
      <c r="B269" s="402" t="s">
        <v>55</v>
      </c>
      <c r="C269" s="417"/>
      <c r="D269" s="417" t="s">
        <v>306</v>
      </c>
      <c r="E269" s="417" t="s">
        <v>334</v>
      </c>
      <c r="F269" s="417" t="s">
        <v>307</v>
      </c>
      <c r="G269" s="417" t="s">
        <v>308</v>
      </c>
      <c r="H269" s="417" t="s">
        <v>335</v>
      </c>
      <c r="I269" s="417" t="s">
        <v>336</v>
      </c>
      <c r="J269" s="417" t="s">
        <v>337</v>
      </c>
      <c r="K269" s="417" t="s">
        <v>338</v>
      </c>
      <c r="L269" s="417" t="s">
        <v>339</v>
      </c>
      <c r="M269" s="417" t="s">
        <v>340</v>
      </c>
      <c r="N269" s="417" t="s">
        <v>311</v>
      </c>
      <c r="O269" s="417" t="s">
        <v>312</v>
      </c>
      <c r="P269" s="50"/>
      <c r="Q269" s="50"/>
      <c r="R269" s="50"/>
      <c r="S269" s="50"/>
      <c r="T269" s="417"/>
      <c r="U269" s="417"/>
      <c r="V269" s="417"/>
      <c r="W269" s="417"/>
      <c r="X269" s="417"/>
      <c r="Y269" s="417"/>
      <c r="Z269" s="417"/>
      <c r="AA269" s="417"/>
      <c r="AB269" s="417"/>
      <c r="AC269" s="417"/>
      <c r="AD269" s="417"/>
      <c r="AE269" s="417"/>
      <c r="AF269" s="417"/>
      <c r="AG269" s="417"/>
      <c r="AH269" s="417"/>
      <c r="AI269" s="417"/>
      <c r="AJ269" s="417"/>
      <c r="AK269" s="417"/>
      <c r="AL269" s="417"/>
      <c r="AM269" s="417"/>
      <c r="AN269" s="417"/>
      <c r="AO269" s="417"/>
      <c r="AP269" s="417"/>
      <c r="AQ269" s="417"/>
      <c r="AR269" s="417"/>
      <c r="AS269" s="417"/>
      <c r="AT269" s="417"/>
      <c r="AU269" s="417"/>
      <c r="AV269" s="417"/>
      <c r="AW269" s="417"/>
      <c r="AX269" s="417"/>
      <c r="AY269" s="417"/>
      <c r="AZ269" s="417"/>
      <c r="BA269" s="417"/>
      <c r="BB269" s="417"/>
      <c r="BC269" s="417"/>
      <c r="BD269" s="417"/>
      <c r="BE269" s="417"/>
      <c r="BF269" s="417"/>
      <c r="BG269" s="417"/>
      <c r="BH269" s="417"/>
      <c r="BI269" s="417"/>
      <c r="BJ269" s="417"/>
      <c r="BK269" s="417"/>
      <c r="BL269" s="417"/>
      <c r="BM269" s="417"/>
      <c r="BN269" s="417"/>
      <c r="BO269" s="417"/>
      <c r="BP269" s="417"/>
      <c r="BQ269" s="417"/>
      <c r="BR269" s="417"/>
      <c r="BS269" s="417"/>
      <c r="BT269" s="417"/>
      <c r="BU269" s="417"/>
      <c r="BV269" s="417"/>
      <c r="BW269" s="417"/>
      <c r="BX269" s="417"/>
      <c r="BY269" s="417"/>
      <c r="BZ269" s="417"/>
      <c r="CA269" s="417"/>
      <c r="CB269" s="417"/>
      <c r="CC269" s="417"/>
      <c r="CD269" s="417"/>
      <c r="CE269" s="417"/>
      <c r="CF269" s="417"/>
      <c r="CG269" s="417"/>
      <c r="CH269" s="417"/>
      <c r="CI269" s="417"/>
      <c r="CJ269" s="417"/>
      <c r="CK269" s="417"/>
      <c r="CL269" s="417"/>
      <c r="CM269" s="417"/>
      <c r="CN269" s="417"/>
      <c r="CO269" s="417"/>
      <c r="CP269" s="417"/>
      <c r="CQ269" s="417"/>
      <c r="CR269" s="417"/>
      <c r="CS269" s="417"/>
      <c r="CT269" s="417"/>
      <c r="CU269" s="417"/>
      <c r="CV269" s="417"/>
      <c r="CW269" s="417"/>
      <c r="CX269" s="417"/>
      <c r="CY269" s="417"/>
      <c r="CZ269" s="418"/>
    </row>
    <row r="270" spans="2:104" x14ac:dyDescent="0.25">
      <c r="B270" s="393" t="s">
        <v>57</v>
      </c>
      <c r="C270" s="390" t="s">
        <v>184</v>
      </c>
      <c r="D270" s="59">
        <f t="shared" ref="D270:O270" si="94">D243/1000</f>
        <v>0</v>
      </c>
      <c r="E270" s="59">
        <f t="shared" si="94"/>
        <v>0</v>
      </c>
      <c r="F270" s="59">
        <f t="shared" si="94"/>
        <v>0</v>
      </c>
      <c r="G270" s="59">
        <f t="shared" si="94"/>
        <v>0</v>
      </c>
      <c r="H270" s="59">
        <f t="shared" si="94"/>
        <v>0</v>
      </c>
      <c r="I270" s="59">
        <f t="shared" si="94"/>
        <v>0</v>
      </c>
      <c r="J270" s="59">
        <f t="shared" si="94"/>
        <v>0</v>
      </c>
      <c r="K270" s="59">
        <f t="shared" si="94"/>
        <v>0</v>
      </c>
      <c r="L270" s="59">
        <f t="shared" si="94"/>
        <v>0</v>
      </c>
      <c r="M270" s="59">
        <f t="shared" si="94"/>
        <v>0</v>
      </c>
      <c r="N270" s="59">
        <f t="shared" si="94"/>
        <v>0</v>
      </c>
      <c r="O270" s="59">
        <f t="shared" si="94"/>
        <v>0</v>
      </c>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c r="BO270" s="50"/>
      <c r="BP270" s="50"/>
      <c r="BQ270" s="50"/>
      <c r="BR270" s="50"/>
      <c r="BS270" s="50"/>
      <c r="BT270" s="50"/>
      <c r="BU270" s="50"/>
      <c r="BV270" s="50"/>
      <c r="BW270" s="50"/>
      <c r="BX270" s="50"/>
      <c r="BY270" s="50"/>
      <c r="BZ270" s="50"/>
      <c r="CA270" s="50"/>
      <c r="CB270" s="50"/>
      <c r="CC270" s="50"/>
      <c r="CD270" s="50"/>
      <c r="CE270" s="50"/>
      <c r="CF270" s="50"/>
      <c r="CG270" s="50"/>
      <c r="CH270" s="50"/>
      <c r="CI270" s="50"/>
      <c r="CJ270" s="50"/>
      <c r="CK270" s="50"/>
      <c r="CL270" s="50"/>
      <c r="CM270" s="50"/>
      <c r="CN270" s="50"/>
      <c r="CO270" s="50"/>
      <c r="CP270" s="50"/>
      <c r="CQ270" s="50"/>
      <c r="CR270" s="50"/>
      <c r="CS270" s="50"/>
      <c r="CT270" s="50"/>
      <c r="CU270" s="50"/>
      <c r="CV270" s="50"/>
      <c r="CW270" s="50"/>
      <c r="CX270" s="50"/>
      <c r="CY270" s="50"/>
      <c r="CZ270" s="391"/>
    </row>
    <row r="271" spans="2:104" x14ac:dyDescent="0.25">
      <c r="B271" s="393" t="s">
        <v>58</v>
      </c>
      <c r="C271" s="390" t="s">
        <v>184</v>
      </c>
      <c r="D271" s="59">
        <f t="shared" ref="D271:O271" si="95">D244/1000</f>
        <v>0</v>
      </c>
      <c r="E271" s="59">
        <f t="shared" si="95"/>
        <v>0</v>
      </c>
      <c r="F271" s="59">
        <f t="shared" si="95"/>
        <v>0</v>
      </c>
      <c r="G271" s="59">
        <f t="shared" si="95"/>
        <v>0</v>
      </c>
      <c r="H271" s="59">
        <f t="shared" si="95"/>
        <v>0</v>
      </c>
      <c r="I271" s="59">
        <f t="shared" si="95"/>
        <v>0</v>
      </c>
      <c r="J271" s="59">
        <f t="shared" si="95"/>
        <v>0</v>
      </c>
      <c r="K271" s="59">
        <f t="shared" si="95"/>
        <v>0</v>
      </c>
      <c r="L271" s="59">
        <f t="shared" si="95"/>
        <v>0</v>
      </c>
      <c r="M271" s="59">
        <f t="shared" si="95"/>
        <v>0</v>
      </c>
      <c r="N271" s="59">
        <f t="shared" si="95"/>
        <v>0</v>
      </c>
      <c r="O271" s="59">
        <f t="shared" si="95"/>
        <v>0</v>
      </c>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c r="BO271" s="50"/>
      <c r="BP271" s="50"/>
      <c r="BQ271" s="50"/>
      <c r="BR271" s="50"/>
      <c r="BS271" s="50"/>
      <c r="BT271" s="50"/>
      <c r="BU271" s="50"/>
      <c r="BV271" s="50"/>
      <c r="BW271" s="50"/>
      <c r="BX271" s="50"/>
      <c r="BY271" s="50"/>
      <c r="BZ271" s="50"/>
      <c r="CA271" s="50"/>
      <c r="CB271" s="50"/>
      <c r="CC271" s="50"/>
      <c r="CD271" s="50"/>
      <c r="CE271" s="50"/>
      <c r="CF271" s="50"/>
      <c r="CG271" s="50"/>
      <c r="CH271" s="50"/>
      <c r="CI271" s="50"/>
      <c r="CJ271" s="50"/>
      <c r="CK271" s="50"/>
      <c r="CL271" s="50"/>
      <c r="CM271" s="50"/>
      <c r="CN271" s="50"/>
      <c r="CO271" s="50"/>
      <c r="CP271" s="50"/>
      <c r="CQ271" s="50"/>
      <c r="CR271" s="50"/>
      <c r="CS271" s="50"/>
      <c r="CT271" s="50"/>
      <c r="CU271" s="50"/>
      <c r="CV271" s="50"/>
      <c r="CW271" s="50"/>
      <c r="CX271" s="50"/>
      <c r="CY271" s="50"/>
      <c r="CZ271" s="391"/>
    </row>
    <row r="272" spans="2:104" x14ac:dyDescent="0.25">
      <c r="B272" s="393" t="s">
        <v>27</v>
      </c>
      <c r="C272" s="390" t="s">
        <v>184</v>
      </c>
      <c r="D272" s="59">
        <f t="shared" ref="D272:O272" si="96">D245/1000</f>
        <v>0</v>
      </c>
      <c r="E272" s="59">
        <f t="shared" si="96"/>
        <v>0</v>
      </c>
      <c r="F272" s="59">
        <f t="shared" si="96"/>
        <v>0</v>
      </c>
      <c r="G272" s="59">
        <f t="shared" si="96"/>
        <v>0</v>
      </c>
      <c r="H272" s="59">
        <f t="shared" si="96"/>
        <v>0</v>
      </c>
      <c r="I272" s="59">
        <f t="shared" si="96"/>
        <v>0</v>
      </c>
      <c r="J272" s="59">
        <f t="shared" si="96"/>
        <v>0</v>
      </c>
      <c r="K272" s="59">
        <f t="shared" si="96"/>
        <v>0</v>
      </c>
      <c r="L272" s="59">
        <f t="shared" si="96"/>
        <v>0</v>
      </c>
      <c r="M272" s="59">
        <f t="shared" si="96"/>
        <v>0</v>
      </c>
      <c r="N272" s="59">
        <f t="shared" si="96"/>
        <v>0</v>
      </c>
      <c r="O272" s="59">
        <f t="shared" si="96"/>
        <v>0</v>
      </c>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c r="BO272" s="50"/>
      <c r="BP272" s="50"/>
      <c r="BQ272" s="50"/>
      <c r="BR272" s="50"/>
      <c r="BS272" s="50"/>
      <c r="BT272" s="50"/>
      <c r="BU272" s="50"/>
      <c r="BV272" s="50"/>
      <c r="BW272" s="50"/>
      <c r="BX272" s="50"/>
      <c r="BY272" s="50"/>
      <c r="BZ272" s="50"/>
      <c r="CA272" s="50"/>
      <c r="CB272" s="50"/>
      <c r="CC272" s="50"/>
      <c r="CD272" s="50"/>
      <c r="CE272" s="50"/>
      <c r="CF272" s="50"/>
      <c r="CG272" s="50"/>
      <c r="CH272" s="50"/>
      <c r="CI272" s="50"/>
      <c r="CJ272" s="50"/>
      <c r="CK272" s="50"/>
      <c r="CL272" s="50"/>
      <c r="CM272" s="50"/>
      <c r="CN272" s="50"/>
      <c r="CO272" s="50"/>
      <c r="CP272" s="50"/>
      <c r="CQ272" s="50"/>
      <c r="CR272" s="50"/>
      <c r="CS272" s="50"/>
      <c r="CT272" s="50"/>
      <c r="CU272" s="50"/>
      <c r="CV272" s="50"/>
      <c r="CW272" s="50"/>
      <c r="CX272" s="50"/>
      <c r="CY272" s="50"/>
      <c r="CZ272" s="391"/>
    </row>
    <row r="273" spans="2:104" x14ac:dyDescent="0.25">
      <c r="B273" s="393" t="s">
        <v>52</v>
      </c>
      <c r="C273" s="390" t="s">
        <v>184</v>
      </c>
      <c r="D273" s="59">
        <f t="shared" ref="D273:O273" si="97">D246/1000</f>
        <v>0</v>
      </c>
      <c r="E273" s="59">
        <f t="shared" si="97"/>
        <v>0</v>
      </c>
      <c r="F273" s="59">
        <f t="shared" si="97"/>
        <v>0</v>
      </c>
      <c r="G273" s="59">
        <f t="shared" si="97"/>
        <v>0</v>
      </c>
      <c r="H273" s="59">
        <f t="shared" si="97"/>
        <v>0</v>
      </c>
      <c r="I273" s="59">
        <f t="shared" si="97"/>
        <v>0</v>
      </c>
      <c r="J273" s="59">
        <f t="shared" si="97"/>
        <v>0</v>
      </c>
      <c r="K273" s="59">
        <f t="shared" si="97"/>
        <v>0</v>
      </c>
      <c r="L273" s="59">
        <f t="shared" si="97"/>
        <v>0</v>
      </c>
      <c r="M273" s="59">
        <f t="shared" si="97"/>
        <v>0</v>
      </c>
      <c r="N273" s="59">
        <f t="shared" si="97"/>
        <v>0</v>
      </c>
      <c r="O273" s="59">
        <f t="shared" si="97"/>
        <v>0</v>
      </c>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c r="BO273" s="50"/>
      <c r="BP273" s="50"/>
      <c r="BQ273" s="50"/>
      <c r="BR273" s="50"/>
      <c r="BS273" s="50"/>
      <c r="BT273" s="50"/>
      <c r="BU273" s="50"/>
      <c r="BV273" s="50"/>
      <c r="BW273" s="50"/>
      <c r="BX273" s="50"/>
      <c r="BY273" s="50"/>
      <c r="BZ273" s="50"/>
      <c r="CA273" s="50"/>
      <c r="CB273" s="50"/>
      <c r="CC273" s="50"/>
      <c r="CD273" s="50"/>
      <c r="CE273" s="50"/>
      <c r="CF273" s="50"/>
      <c r="CG273" s="50"/>
      <c r="CH273" s="50"/>
      <c r="CI273" s="50"/>
      <c r="CJ273" s="50"/>
      <c r="CK273" s="50"/>
      <c r="CL273" s="50"/>
      <c r="CM273" s="50"/>
      <c r="CN273" s="50"/>
      <c r="CO273" s="50"/>
      <c r="CP273" s="50"/>
      <c r="CQ273" s="50"/>
      <c r="CR273" s="50"/>
      <c r="CS273" s="50"/>
      <c r="CT273" s="50"/>
      <c r="CU273" s="50"/>
      <c r="CV273" s="50"/>
      <c r="CW273" s="50"/>
      <c r="CX273" s="50"/>
      <c r="CY273" s="50"/>
      <c r="CZ273" s="391"/>
    </row>
    <row r="274" spans="2:104" x14ac:dyDescent="0.25">
      <c r="B274" s="393" t="s">
        <v>37</v>
      </c>
      <c r="C274" s="390" t="s">
        <v>184</v>
      </c>
      <c r="D274" s="59">
        <f t="shared" ref="D274:O274" si="98">D247/1000</f>
        <v>0</v>
      </c>
      <c r="E274" s="59">
        <f t="shared" si="98"/>
        <v>0</v>
      </c>
      <c r="F274" s="59">
        <f t="shared" si="98"/>
        <v>0</v>
      </c>
      <c r="G274" s="59">
        <f t="shared" si="98"/>
        <v>0</v>
      </c>
      <c r="H274" s="59">
        <f t="shared" si="98"/>
        <v>0</v>
      </c>
      <c r="I274" s="59">
        <f t="shared" si="98"/>
        <v>0</v>
      </c>
      <c r="J274" s="59">
        <f t="shared" si="98"/>
        <v>0</v>
      </c>
      <c r="K274" s="59">
        <f t="shared" si="98"/>
        <v>0</v>
      </c>
      <c r="L274" s="59">
        <f t="shared" si="98"/>
        <v>0</v>
      </c>
      <c r="M274" s="59">
        <f t="shared" si="98"/>
        <v>0</v>
      </c>
      <c r="N274" s="59">
        <f t="shared" si="98"/>
        <v>0</v>
      </c>
      <c r="O274" s="59">
        <f t="shared" si="98"/>
        <v>0</v>
      </c>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c r="CC274" s="50"/>
      <c r="CD274" s="50"/>
      <c r="CE274" s="50"/>
      <c r="CF274" s="50"/>
      <c r="CG274" s="50"/>
      <c r="CH274" s="50"/>
      <c r="CI274" s="50"/>
      <c r="CJ274" s="50"/>
      <c r="CK274" s="50"/>
      <c r="CL274" s="50"/>
      <c r="CM274" s="50"/>
      <c r="CN274" s="50"/>
      <c r="CO274" s="50"/>
      <c r="CP274" s="50"/>
      <c r="CQ274" s="50"/>
      <c r="CR274" s="50"/>
      <c r="CS274" s="50"/>
      <c r="CT274" s="50"/>
      <c r="CU274" s="50"/>
      <c r="CV274" s="50"/>
      <c r="CW274" s="50"/>
      <c r="CX274" s="50"/>
      <c r="CY274" s="50"/>
      <c r="CZ274" s="391"/>
    </row>
    <row r="275" spans="2:104" x14ac:dyDescent="0.25">
      <c r="B275" s="393" t="s">
        <v>59</v>
      </c>
      <c r="C275" s="390" t="s">
        <v>184</v>
      </c>
      <c r="D275" s="59">
        <f t="shared" ref="D275:O275" si="99">D248/1000</f>
        <v>0</v>
      </c>
      <c r="E275" s="59">
        <f t="shared" si="99"/>
        <v>0</v>
      </c>
      <c r="F275" s="59">
        <f t="shared" si="99"/>
        <v>0</v>
      </c>
      <c r="G275" s="59">
        <f t="shared" si="99"/>
        <v>0</v>
      </c>
      <c r="H275" s="59">
        <f t="shared" si="99"/>
        <v>0</v>
      </c>
      <c r="I275" s="59">
        <f t="shared" si="99"/>
        <v>0</v>
      </c>
      <c r="J275" s="59">
        <f t="shared" si="99"/>
        <v>0</v>
      </c>
      <c r="K275" s="59">
        <f t="shared" si="99"/>
        <v>0</v>
      </c>
      <c r="L275" s="59">
        <f t="shared" si="99"/>
        <v>0</v>
      </c>
      <c r="M275" s="59">
        <f t="shared" si="99"/>
        <v>0</v>
      </c>
      <c r="N275" s="59">
        <f t="shared" si="99"/>
        <v>0</v>
      </c>
      <c r="O275" s="59">
        <f t="shared" si="99"/>
        <v>0</v>
      </c>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c r="CC275" s="50"/>
      <c r="CD275" s="50"/>
      <c r="CE275" s="50"/>
      <c r="CF275" s="50"/>
      <c r="CG275" s="50"/>
      <c r="CH275" s="50"/>
      <c r="CI275" s="50"/>
      <c r="CJ275" s="50"/>
      <c r="CK275" s="50"/>
      <c r="CL275" s="50"/>
      <c r="CM275" s="50"/>
      <c r="CN275" s="50"/>
      <c r="CO275" s="50"/>
      <c r="CP275" s="50"/>
      <c r="CQ275" s="50"/>
      <c r="CR275" s="50"/>
      <c r="CS275" s="50"/>
      <c r="CT275" s="50"/>
      <c r="CU275" s="50"/>
      <c r="CV275" s="50"/>
      <c r="CW275" s="50"/>
      <c r="CX275" s="50"/>
      <c r="CY275" s="50"/>
      <c r="CZ275" s="391"/>
    </row>
    <row r="276" spans="2:104" x14ac:dyDescent="0.25">
      <c r="B276" s="392"/>
      <c r="C276" s="390"/>
      <c r="D276" s="420"/>
      <c r="E276" s="50"/>
      <c r="F276" s="50"/>
      <c r="G276" s="50"/>
      <c r="H276" s="50"/>
      <c r="I276" s="5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c r="CC276" s="50"/>
      <c r="CD276" s="50"/>
      <c r="CE276" s="50"/>
      <c r="CF276" s="50"/>
      <c r="CG276" s="50"/>
      <c r="CH276" s="50"/>
      <c r="CI276" s="50"/>
      <c r="CJ276" s="50"/>
      <c r="CK276" s="50"/>
      <c r="CL276" s="50"/>
      <c r="CM276" s="50"/>
      <c r="CN276" s="50"/>
      <c r="CO276" s="50"/>
      <c r="CP276" s="50"/>
      <c r="CQ276" s="50"/>
      <c r="CR276" s="50"/>
      <c r="CS276" s="50"/>
      <c r="CT276" s="50"/>
      <c r="CU276" s="50"/>
      <c r="CV276" s="50"/>
      <c r="CW276" s="50"/>
      <c r="CX276" s="50"/>
      <c r="CY276" s="50"/>
      <c r="CZ276" s="391"/>
    </row>
    <row r="277" spans="2:104" s="109" customFormat="1" x14ac:dyDescent="0.25">
      <c r="B277" s="402" t="s">
        <v>411</v>
      </c>
      <c r="C277" s="417"/>
      <c r="D277" s="417" t="str">
        <f>D250</f>
        <v>H Cost/L Benefit</v>
      </c>
      <c r="E277" s="417" t="str">
        <f>E250</f>
        <v>L Cost/H benefit</v>
      </c>
      <c r="F277" s="50"/>
      <c r="G277" s="50"/>
      <c r="H277" s="50"/>
      <c r="I277" s="50"/>
      <c r="J277" s="417"/>
      <c r="K277" s="417"/>
      <c r="L277" s="417"/>
      <c r="M277" s="417"/>
      <c r="N277" s="417"/>
      <c r="O277" s="417"/>
      <c r="P277" s="50"/>
      <c r="Q277" s="50"/>
      <c r="R277" s="50"/>
      <c r="S277" s="50"/>
      <c r="T277" s="417"/>
      <c r="U277" s="417"/>
      <c r="V277" s="417"/>
      <c r="W277" s="417"/>
      <c r="X277" s="417"/>
      <c r="Y277" s="417"/>
      <c r="Z277" s="417"/>
      <c r="AA277" s="417"/>
      <c r="AB277" s="417"/>
      <c r="AC277" s="417"/>
      <c r="AD277" s="417"/>
      <c r="AE277" s="417"/>
      <c r="AF277" s="417"/>
      <c r="AG277" s="417"/>
      <c r="AH277" s="417"/>
      <c r="AI277" s="417"/>
      <c r="AJ277" s="417"/>
      <c r="AK277" s="417"/>
      <c r="AL277" s="417"/>
      <c r="AM277" s="417"/>
      <c r="AN277" s="417"/>
      <c r="AO277" s="417"/>
      <c r="AP277" s="417"/>
      <c r="AQ277" s="417"/>
      <c r="AR277" s="417"/>
      <c r="AS277" s="417"/>
      <c r="AT277" s="417"/>
      <c r="AU277" s="417"/>
      <c r="AV277" s="417"/>
      <c r="AW277" s="417"/>
      <c r="AX277" s="417"/>
      <c r="AY277" s="417"/>
      <c r="AZ277" s="417"/>
      <c r="BA277" s="417"/>
      <c r="BB277" s="417"/>
      <c r="BC277" s="417"/>
      <c r="BD277" s="417"/>
      <c r="BE277" s="417"/>
      <c r="BF277" s="417"/>
      <c r="BG277" s="417"/>
      <c r="BH277" s="417"/>
      <c r="BI277" s="417"/>
      <c r="BJ277" s="417"/>
      <c r="BK277" s="417"/>
      <c r="BL277" s="417"/>
      <c r="BM277" s="417"/>
      <c r="BN277" s="417"/>
      <c r="BO277" s="417"/>
      <c r="BP277" s="417"/>
      <c r="BQ277" s="417"/>
      <c r="BR277" s="417"/>
      <c r="BS277" s="417"/>
      <c r="BT277" s="417"/>
      <c r="BU277" s="417"/>
      <c r="BV277" s="417"/>
      <c r="BW277" s="417"/>
      <c r="BX277" s="417"/>
      <c r="BY277" s="417"/>
      <c r="BZ277" s="417"/>
      <c r="CA277" s="417"/>
      <c r="CB277" s="417"/>
      <c r="CC277" s="417"/>
      <c r="CD277" s="417"/>
      <c r="CE277" s="417"/>
      <c r="CF277" s="417"/>
      <c r="CG277" s="417"/>
      <c r="CH277" s="417"/>
      <c r="CI277" s="417"/>
      <c r="CJ277" s="417"/>
      <c r="CK277" s="417"/>
      <c r="CL277" s="417"/>
      <c r="CM277" s="417"/>
      <c r="CN277" s="417"/>
      <c r="CO277" s="417"/>
      <c r="CP277" s="417"/>
      <c r="CQ277" s="417"/>
      <c r="CR277" s="417"/>
      <c r="CS277" s="417"/>
      <c r="CT277" s="417"/>
      <c r="CU277" s="417"/>
      <c r="CV277" s="417"/>
      <c r="CW277" s="417"/>
      <c r="CX277" s="417"/>
      <c r="CY277" s="417"/>
      <c r="CZ277" s="418"/>
    </row>
    <row r="278" spans="2:104" x14ac:dyDescent="0.25">
      <c r="B278" s="393" t="s">
        <v>57</v>
      </c>
      <c r="C278" s="390" t="s">
        <v>184</v>
      </c>
      <c r="D278" s="59">
        <f>D251/1000</f>
        <v>0</v>
      </c>
      <c r="E278" s="59">
        <f t="shared" ref="D278:E283" si="100">E251/1000</f>
        <v>0</v>
      </c>
      <c r="F278" s="50"/>
      <c r="G278" s="50"/>
      <c r="H278" s="50"/>
      <c r="I278" s="5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c r="CC278" s="50"/>
      <c r="CD278" s="50"/>
      <c r="CE278" s="50"/>
      <c r="CF278" s="50"/>
      <c r="CG278" s="50"/>
      <c r="CH278" s="50"/>
      <c r="CI278" s="50"/>
      <c r="CJ278" s="50"/>
      <c r="CK278" s="50"/>
      <c r="CL278" s="50"/>
      <c r="CM278" s="50"/>
      <c r="CN278" s="50"/>
      <c r="CO278" s="50"/>
      <c r="CP278" s="50"/>
      <c r="CQ278" s="50"/>
      <c r="CR278" s="50"/>
      <c r="CS278" s="50"/>
      <c r="CT278" s="50"/>
      <c r="CU278" s="50"/>
      <c r="CV278" s="50"/>
      <c r="CW278" s="50"/>
      <c r="CX278" s="50"/>
      <c r="CY278" s="50"/>
      <c r="CZ278" s="391"/>
    </row>
    <row r="279" spans="2:104" x14ac:dyDescent="0.25">
      <c r="B279" s="393" t="s">
        <v>58</v>
      </c>
      <c r="C279" s="390" t="s">
        <v>184</v>
      </c>
      <c r="D279" s="59">
        <f t="shared" si="100"/>
        <v>0</v>
      </c>
      <c r="E279" s="59">
        <f t="shared" si="100"/>
        <v>0</v>
      </c>
      <c r="F279" s="50"/>
      <c r="G279" s="50"/>
      <c r="H279" s="50"/>
      <c r="I279" s="5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c r="CC279" s="50"/>
      <c r="CD279" s="50"/>
      <c r="CE279" s="50"/>
      <c r="CF279" s="50"/>
      <c r="CG279" s="50"/>
      <c r="CH279" s="50"/>
      <c r="CI279" s="50"/>
      <c r="CJ279" s="50"/>
      <c r="CK279" s="50"/>
      <c r="CL279" s="50"/>
      <c r="CM279" s="50"/>
      <c r="CN279" s="50"/>
      <c r="CO279" s="50"/>
      <c r="CP279" s="50"/>
      <c r="CQ279" s="50"/>
      <c r="CR279" s="50"/>
      <c r="CS279" s="50"/>
      <c r="CT279" s="50"/>
      <c r="CU279" s="50"/>
      <c r="CV279" s="50"/>
      <c r="CW279" s="50"/>
      <c r="CX279" s="50"/>
      <c r="CY279" s="50"/>
      <c r="CZ279" s="391"/>
    </row>
    <row r="280" spans="2:104" x14ac:dyDescent="0.25">
      <c r="B280" s="393" t="s">
        <v>27</v>
      </c>
      <c r="C280" s="390" t="s">
        <v>184</v>
      </c>
      <c r="D280" s="59">
        <f t="shared" si="100"/>
        <v>0</v>
      </c>
      <c r="E280" s="59">
        <f t="shared" si="100"/>
        <v>0</v>
      </c>
      <c r="F280" s="50"/>
      <c r="G280" s="50"/>
      <c r="H280" s="50"/>
      <c r="I280" s="5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c r="CC280" s="50"/>
      <c r="CD280" s="50"/>
      <c r="CE280" s="50"/>
      <c r="CF280" s="50"/>
      <c r="CG280" s="50"/>
      <c r="CH280" s="50"/>
      <c r="CI280" s="50"/>
      <c r="CJ280" s="50"/>
      <c r="CK280" s="50"/>
      <c r="CL280" s="50"/>
      <c r="CM280" s="50"/>
      <c r="CN280" s="50"/>
      <c r="CO280" s="50"/>
      <c r="CP280" s="50"/>
      <c r="CQ280" s="50"/>
      <c r="CR280" s="50"/>
      <c r="CS280" s="50"/>
      <c r="CT280" s="50"/>
      <c r="CU280" s="50"/>
      <c r="CV280" s="50"/>
      <c r="CW280" s="50"/>
      <c r="CX280" s="50"/>
      <c r="CY280" s="50"/>
      <c r="CZ280" s="391"/>
    </row>
    <row r="281" spans="2:104" x14ac:dyDescent="0.25">
      <c r="B281" s="393" t="s">
        <v>52</v>
      </c>
      <c r="C281" s="390" t="s">
        <v>184</v>
      </c>
      <c r="D281" s="59">
        <f t="shared" si="100"/>
        <v>0</v>
      </c>
      <c r="E281" s="59">
        <f t="shared" si="100"/>
        <v>0</v>
      </c>
      <c r="F281" s="50"/>
      <c r="G281" s="50"/>
      <c r="H281" s="50"/>
      <c r="I281" s="5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c r="CC281" s="50"/>
      <c r="CD281" s="50"/>
      <c r="CE281" s="50"/>
      <c r="CF281" s="50"/>
      <c r="CG281" s="50"/>
      <c r="CH281" s="50"/>
      <c r="CI281" s="50"/>
      <c r="CJ281" s="50"/>
      <c r="CK281" s="50"/>
      <c r="CL281" s="50"/>
      <c r="CM281" s="50"/>
      <c r="CN281" s="50"/>
      <c r="CO281" s="50"/>
      <c r="CP281" s="50"/>
      <c r="CQ281" s="50"/>
      <c r="CR281" s="50"/>
      <c r="CS281" s="50"/>
      <c r="CT281" s="50"/>
      <c r="CU281" s="50"/>
      <c r="CV281" s="50"/>
      <c r="CW281" s="50"/>
      <c r="CX281" s="50"/>
      <c r="CY281" s="50"/>
      <c r="CZ281" s="391"/>
    </row>
    <row r="282" spans="2:104" x14ac:dyDescent="0.25">
      <c r="B282" s="393" t="s">
        <v>37</v>
      </c>
      <c r="C282" s="390" t="s">
        <v>184</v>
      </c>
      <c r="D282" s="59">
        <f t="shared" si="100"/>
        <v>0</v>
      </c>
      <c r="E282" s="59">
        <f t="shared" si="100"/>
        <v>0</v>
      </c>
      <c r="F282" s="50"/>
      <c r="G282" s="50"/>
      <c r="H282" s="50"/>
      <c r="I282" s="5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c r="CC282" s="50"/>
      <c r="CD282" s="50"/>
      <c r="CE282" s="50"/>
      <c r="CF282" s="50"/>
      <c r="CG282" s="50"/>
      <c r="CH282" s="50"/>
      <c r="CI282" s="50"/>
      <c r="CJ282" s="50"/>
      <c r="CK282" s="50"/>
      <c r="CL282" s="50"/>
      <c r="CM282" s="50"/>
      <c r="CN282" s="50"/>
      <c r="CO282" s="50"/>
      <c r="CP282" s="50"/>
      <c r="CQ282" s="50"/>
      <c r="CR282" s="50"/>
      <c r="CS282" s="50"/>
      <c r="CT282" s="50"/>
      <c r="CU282" s="50"/>
      <c r="CV282" s="50"/>
      <c r="CW282" s="50"/>
      <c r="CX282" s="50"/>
      <c r="CY282" s="50"/>
      <c r="CZ282" s="391"/>
    </row>
    <row r="283" spans="2:104" x14ac:dyDescent="0.25">
      <c r="B283" s="393" t="s">
        <v>59</v>
      </c>
      <c r="C283" s="390" t="s">
        <v>184</v>
      </c>
      <c r="D283" s="59">
        <f t="shared" si="100"/>
        <v>0</v>
      </c>
      <c r="E283" s="59">
        <f t="shared" si="100"/>
        <v>0</v>
      </c>
      <c r="F283" s="50"/>
      <c r="G283" s="50"/>
      <c r="H283" s="50"/>
      <c r="I283" s="5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c r="CC283" s="50"/>
      <c r="CD283" s="50"/>
      <c r="CE283" s="50"/>
      <c r="CF283" s="50"/>
      <c r="CG283" s="50"/>
      <c r="CH283" s="50"/>
      <c r="CI283" s="50"/>
      <c r="CJ283" s="50"/>
      <c r="CK283" s="50"/>
      <c r="CL283" s="50"/>
      <c r="CM283" s="50"/>
      <c r="CN283" s="50"/>
      <c r="CO283" s="50"/>
      <c r="CP283" s="50"/>
      <c r="CQ283" s="50"/>
      <c r="CR283" s="50"/>
      <c r="CS283" s="50"/>
      <c r="CT283" s="50"/>
      <c r="CU283" s="50"/>
      <c r="CV283" s="50"/>
      <c r="CW283" s="50"/>
      <c r="CX283" s="50"/>
      <c r="CY283" s="50"/>
      <c r="CZ283" s="391"/>
    </row>
    <row r="284" spans="2:104" x14ac:dyDescent="0.25">
      <c r="B284" s="392"/>
      <c r="C284" s="390"/>
      <c r="D284" s="50"/>
      <c r="E284" s="50"/>
      <c r="F284" s="50"/>
      <c r="G284" s="50"/>
      <c r="H284" s="50"/>
      <c r="I284" s="5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c r="CC284" s="50"/>
      <c r="CD284" s="50"/>
      <c r="CE284" s="50"/>
      <c r="CF284" s="50"/>
      <c r="CG284" s="50"/>
      <c r="CH284" s="50"/>
      <c r="CI284" s="50"/>
      <c r="CJ284" s="50"/>
      <c r="CK284" s="50"/>
      <c r="CL284" s="50"/>
      <c r="CM284" s="50"/>
      <c r="CN284" s="50"/>
      <c r="CO284" s="50"/>
      <c r="CP284" s="50"/>
      <c r="CQ284" s="50"/>
      <c r="CR284" s="50"/>
      <c r="CS284" s="50"/>
      <c r="CT284" s="50"/>
      <c r="CU284" s="50"/>
      <c r="CV284" s="50"/>
      <c r="CW284" s="50"/>
      <c r="CX284" s="50"/>
      <c r="CY284" s="50"/>
      <c r="CZ284" s="391"/>
    </row>
    <row r="285" spans="2:104" ht="15.75" thickBot="1" x14ac:dyDescent="0.3">
      <c r="B285" s="421"/>
      <c r="C285" s="422"/>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423"/>
      <c r="AJ285" s="423"/>
      <c r="AK285" s="423"/>
      <c r="AL285" s="423"/>
      <c r="AM285" s="423"/>
      <c r="AN285" s="423"/>
      <c r="AO285" s="423"/>
      <c r="AP285" s="423"/>
      <c r="AQ285" s="423"/>
      <c r="AR285" s="423"/>
      <c r="AS285" s="423"/>
      <c r="AT285" s="423"/>
      <c r="AU285" s="423"/>
      <c r="AV285" s="423"/>
      <c r="AW285" s="423"/>
      <c r="AX285" s="423"/>
      <c r="AY285" s="423"/>
      <c r="AZ285" s="423"/>
      <c r="BA285" s="423"/>
      <c r="BB285" s="423"/>
      <c r="BC285" s="423"/>
      <c r="BD285" s="423"/>
      <c r="BE285" s="423"/>
      <c r="BF285" s="423"/>
      <c r="BG285" s="423"/>
      <c r="BH285" s="423"/>
      <c r="BI285" s="423"/>
      <c r="BJ285" s="423"/>
      <c r="BK285" s="423"/>
      <c r="BL285" s="423"/>
      <c r="BM285" s="423"/>
      <c r="BN285" s="423"/>
      <c r="BO285" s="423"/>
      <c r="BP285" s="423"/>
      <c r="BQ285" s="423"/>
      <c r="BR285" s="423"/>
      <c r="BS285" s="423"/>
      <c r="BT285" s="423"/>
      <c r="BU285" s="423"/>
      <c r="BV285" s="423"/>
      <c r="BW285" s="423"/>
      <c r="BX285" s="423"/>
      <c r="BY285" s="423"/>
      <c r="BZ285" s="423"/>
      <c r="CA285" s="423"/>
      <c r="CB285" s="423"/>
      <c r="CC285" s="423"/>
      <c r="CD285" s="423"/>
      <c r="CE285" s="423"/>
      <c r="CF285" s="423"/>
      <c r="CG285" s="423"/>
      <c r="CH285" s="423"/>
      <c r="CI285" s="423"/>
      <c r="CJ285" s="423"/>
      <c r="CK285" s="423"/>
      <c r="CL285" s="423"/>
      <c r="CM285" s="423"/>
      <c r="CN285" s="423"/>
      <c r="CO285" s="423"/>
      <c r="CP285" s="423"/>
      <c r="CQ285" s="423"/>
      <c r="CR285" s="423"/>
      <c r="CS285" s="423"/>
      <c r="CT285" s="423"/>
      <c r="CU285" s="423"/>
      <c r="CV285" s="423"/>
      <c r="CW285" s="423"/>
      <c r="CX285" s="423"/>
      <c r="CY285" s="423"/>
      <c r="CZ285" s="424"/>
    </row>
  </sheetData>
  <sheetProtection algorithmName="SHA-512" hashValue="1HnjDRIKO0Unp1StAbzq3/4k6IySCb1IG8AkSj/YLKESiL3GigtaVUNDPH/hEmgwiDU4nhI9hDIB86EwCcR/cg==" saltValue="mh7olneUugdbYCUFceTU0w==" spinCount="100000" sheet="1" objects="1" scenarios="1"/>
  <hyperlinks>
    <hyperlink ref="C2" location="'Data Input - BAT'!A1" display="&lt;&lt; BACK to Data Input" xr:uid="{00000000-0004-0000-1500-000000000000}"/>
  </hyperlinks>
  <pageMargins left="0.7" right="0.7" top="0.75" bottom="0.75" header="0.3" footer="0.3"/>
  <pageSetup paperSize="9" orientation="portrait"/>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rgb="FFFFFF00"/>
    <pageSetUpPr autoPageBreaks="0"/>
  </sheetPr>
  <dimension ref="A1:CZ285"/>
  <sheetViews>
    <sheetView showRowColHeaders="0" zoomScale="80" zoomScaleNormal="80" workbookViewId="0">
      <pane xSplit="3" ySplit="7" topLeftCell="D220" activePane="bottomRight" state="frozen"/>
      <selection activeCell="O248" sqref="D243:O248"/>
      <selection pane="topRight" activeCell="O248" sqref="D243:O248"/>
      <selection pane="bottomLeft" activeCell="O248" sqref="D243:O248"/>
      <selection pane="bottomRight" activeCell="D265" sqref="D265"/>
    </sheetView>
  </sheetViews>
  <sheetFormatPr defaultColWidth="9.140625" defaultRowHeight="15" x14ac:dyDescent="0.25"/>
  <cols>
    <col min="1" max="1" width="1.7109375" style="91" customWidth="1"/>
    <col min="2" max="2" width="55.5703125" style="91" bestFit="1" customWidth="1"/>
    <col min="3" max="3" width="20.28515625" style="388" bestFit="1" customWidth="1"/>
    <col min="4" max="7" width="24.140625" style="92" customWidth="1"/>
    <col min="8" max="10" width="25.140625" style="92" customWidth="1"/>
    <col min="11" max="11" width="15.7109375" style="92" bestFit="1" customWidth="1"/>
    <col min="12" max="12" width="16.28515625" style="92" bestFit="1" customWidth="1"/>
    <col min="13" max="14" width="15.7109375" style="92" bestFit="1" customWidth="1"/>
    <col min="15" max="15" width="15.42578125" style="92" bestFit="1" customWidth="1"/>
    <col min="16" max="16" width="23.7109375" style="92" bestFit="1" customWidth="1"/>
    <col min="17" max="17" width="24.28515625" style="92" bestFit="1" customWidth="1"/>
    <col min="18" max="18" width="18.5703125" style="92" bestFit="1" customWidth="1"/>
    <col min="19" max="19" width="37.85546875" style="92" bestFit="1" customWidth="1"/>
    <col min="20" max="20" width="14.42578125" style="92" customWidth="1"/>
    <col min="21" max="21" width="12.7109375" style="92" customWidth="1"/>
    <col min="22" max="62" width="14.42578125" style="92" bestFit="1" customWidth="1"/>
    <col min="63" max="63" width="15" style="92" bestFit="1" customWidth="1"/>
    <col min="64" max="16384" width="9.140625" style="92"/>
  </cols>
  <sheetData>
    <row r="1" spans="2:104" ht="9" customHeight="1" thickBot="1" x14ac:dyDescent="0.3"/>
    <row r="2" spans="2:104" ht="33" customHeight="1" x14ac:dyDescent="0.25">
      <c r="B2" s="601" t="s">
        <v>634</v>
      </c>
      <c r="C2" s="602" t="s">
        <v>587</v>
      </c>
      <c r="D2" s="603"/>
      <c r="E2" s="603"/>
      <c r="F2" s="603"/>
      <c r="G2" s="603"/>
      <c r="H2" s="603"/>
      <c r="I2" s="603"/>
      <c r="J2" s="603"/>
      <c r="K2" s="603"/>
      <c r="L2" s="603"/>
      <c r="M2" s="603"/>
      <c r="N2" s="603"/>
      <c r="O2" s="603"/>
      <c r="P2" s="603"/>
      <c r="Q2" s="603"/>
      <c r="R2" s="603"/>
      <c r="S2" s="603"/>
      <c r="T2" s="603"/>
      <c r="U2" s="603"/>
      <c r="V2" s="603"/>
      <c r="W2" s="603"/>
      <c r="X2" s="603"/>
      <c r="Y2" s="603"/>
      <c r="Z2" s="603"/>
      <c r="AA2" s="603"/>
      <c r="AB2" s="603"/>
      <c r="AC2" s="603"/>
      <c r="AD2" s="603"/>
      <c r="AE2" s="603"/>
      <c r="AF2" s="603"/>
      <c r="AG2" s="603"/>
      <c r="AH2" s="603"/>
      <c r="AI2" s="603"/>
      <c r="AJ2" s="603"/>
      <c r="AK2" s="603"/>
      <c r="AL2" s="603"/>
      <c r="AM2" s="603"/>
      <c r="AN2" s="603"/>
      <c r="AO2" s="603"/>
      <c r="AP2" s="603"/>
      <c r="AQ2" s="603"/>
      <c r="AR2" s="603"/>
      <c r="AS2" s="603"/>
      <c r="AT2" s="603"/>
      <c r="AU2" s="603"/>
      <c r="AV2" s="603"/>
      <c r="AW2" s="603"/>
      <c r="AX2" s="603"/>
      <c r="AY2" s="603"/>
      <c r="AZ2" s="603"/>
      <c r="BA2" s="603"/>
      <c r="BB2" s="603"/>
      <c r="BC2" s="603"/>
      <c r="BD2" s="603"/>
      <c r="BE2" s="603"/>
      <c r="BF2" s="603"/>
      <c r="BG2" s="603"/>
      <c r="BH2" s="603"/>
      <c r="BI2" s="603"/>
      <c r="BJ2" s="603"/>
      <c r="BK2" s="603"/>
      <c r="BL2" s="603"/>
      <c r="BM2" s="603"/>
      <c r="BN2" s="603"/>
      <c r="BO2" s="603"/>
      <c r="BP2" s="603"/>
      <c r="BQ2" s="603"/>
      <c r="BR2" s="603"/>
      <c r="BS2" s="603"/>
      <c r="BT2" s="603"/>
      <c r="BU2" s="603"/>
      <c r="BV2" s="603"/>
      <c r="BW2" s="603"/>
      <c r="BX2" s="603"/>
      <c r="BY2" s="603"/>
      <c r="BZ2" s="603"/>
      <c r="CA2" s="603"/>
      <c r="CB2" s="603"/>
      <c r="CC2" s="603"/>
      <c r="CD2" s="603"/>
      <c r="CE2" s="603"/>
      <c r="CF2" s="603"/>
      <c r="CG2" s="603"/>
      <c r="CH2" s="603"/>
      <c r="CI2" s="603"/>
      <c r="CJ2" s="603"/>
      <c r="CK2" s="603"/>
      <c r="CL2" s="603"/>
      <c r="CM2" s="603"/>
      <c r="CN2" s="603"/>
      <c r="CO2" s="603"/>
      <c r="CP2" s="603"/>
      <c r="CQ2" s="603"/>
      <c r="CR2" s="603"/>
      <c r="CS2" s="603"/>
      <c r="CT2" s="603"/>
      <c r="CU2" s="603"/>
      <c r="CV2" s="603"/>
      <c r="CW2" s="603"/>
      <c r="CX2" s="603"/>
      <c r="CY2" s="603"/>
      <c r="CZ2" s="604"/>
    </row>
    <row r="3" spans="2:104" ht="18.75" x14ac:dyDescent="0.25">
      <c r="B3" s="605" t="str">
        <f>IF(ISBLANK('Data Input - Case description'!G20),"Option not selected",'Data Input - Case description'!G20)</f>
        <v>Option not selected</v>
      </c>
      <c r="C3" s="39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391"/>
    </row>
    <row r="4" spans="2:104" x14ac:dyDescent="0.25">
      <c r="B4" s="393" t="s">
        <v>453</v>
      </c>
      <c r="C4" s="390">
        <f>IF('Data Input - General'!F25=0,'Data Input - General'!F22,'Data Input - General'!F25)</f>
        <v>0</v>
      </c>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391"/>
    </row>
    <row r="5" spans="2:104" x14ac:dyDescent="0.25">
      <c r="B5" s="393" t="s">
        <v>74</v>
      </c>
      <c r="C5" s="390"/>
      <c r="D5" s="79">
        <v>0</v>
      </c>
      <c r="E5" s="79">
        <v>1</v>
      </c>
      <c r="F5" s="79">
        <v>2</v>
      </c>
      <c r="G5" s="79">
        <v>3</v>
      </c>
      <c r="H5" s="79">
        <v>4</v>
      </c>
      <c r="I5" s="79">
        <v>5</v>
      </c>
      <c r="J5" s="79">
        <v>6</v>
      </c>
      <c r="K5" s="79">
        <v>7</v>
      </c>
      <c r="L5" s="79">
        <v>8</v>
      </c>
      <c r="M5" s="79">
        <v>9</v>
      </c>
      <c r="N5" s="79">
        <v>10</v>
      </c>
      <c r="O5" s="79">
        <v>11</v>
      </c>
      <c r="P5" s="79">
        <v>12</v>
      </c>
      <c r="Q5" s="79">
        <v>13</v>
      </c>
      <c r="R5" s="79">
        <v>14</v>
      </c>
      <c r="S5" s="79">
        <v>15</v>
      </c>
      <c r="T5" s="79">
        <v>16</v>
      </c>
      <c r="U5" s="79">
        <v>17</v>
      </c>
      <c r="V5" s="79">
        <v>18</v>
      </c>
      <c r="W5" s="79">
        <v>19</v>
      </c>
      <c r="X5" s="79">
        <v>20</v>
      </c>
      <c r="Y5" s="79">
        <v>21</v>
      </c>
      <c r="Z5" s="79">
        <v>22</v>
      </c>
      <c r="AA5" s="79">
        <v>23</v>
      </c>
      <c r="AB5" s="79">
        <v>24</v>
      </c>
      <c r="AC5" s="79">
        <v>25</v>
      </c>
      <c r="AD5" s="79">
        <v>26</v>
      </c>
      <c r="AE5" s="79">
        <v>27</v>
      </c>
      <c r="AF5" s="79">
        <v>28</v>
      </c>
      <c r="AG5" s="79">
        <v>29</v>
      </c>
      <c r="AH5" s="79">
        <v>30</v>
      </c>
      <c r="AI5" s="79">
        <v>31</v>
      </c>
      <c r="AJ5" s="79">
        <v>32</v>
      </c>
      <c r="AK5" s="79">
        <v>33</v>
      </c>
      <c r="AL5" s="79">
        <v>34</v>
      </c>
      <c r="AM5" s="79">
        <v>35</v>
      </c>
      <c r="AN5" s="79">
        <v>36</v>
      </c>
      <c r="AO5" s="79">
        <v>37</v>
      </c>
      <c r="AP5" s="79">
        <v>38</v>
      </c>
      <c r="AQ5" s="79">
        <v>39</v>
      </c>
      <c r="AR5" s="79">
        <v>40</v>
      </c>
      <c r="AS5" s="79">
        <v>41</v>
      </c>
      <c r="AT5" s="79">
        <v>42</v>
      </c>
      <c r="AU5" s="79">
        <v>43</v>
      </c>
      <c r="AV5" s="79">
        <v>44</v>
      </c>
      <c r="AW5" s="79">
        <v>45</v>
      </c>
      <c r="AX5" s="79">
        <v>46</v>
      </c>
      <c r="AY5" s="79">
        <v>47</v>
      </c>
      <c r="AZ5" s="79">
        <v>48</v>
      </c>
      <c r="BA5" s="79">
        <v>49</v>
      </c>
      <c r="BB5" s="79">
        <v>50</v>
      </c>
      <c r="BC5" s="79">
        <v>51</v>
      </c>
      <c r="BD5" s="79">
        <v>52</v>
      </c>
      <c r="BE5" s="79">
        <v>53</v>
      </c>
      <c r="BF5" s="79">
        <v>54</v>
      </c>
      <c r="BG5" s="79">
        <v>55</v>
      </c>
      <c r="BH5" s="79">
        <v>56</v>
      </c>
      <c r="BI5" s="79">
        <v>57</v>
      </c>
      <c r="BJ5" s="79">
        <v>58</v>
      </c>
      <c r="BK5" s="79">
        <v>59</v>
      </c>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50"/>
      <c r="CR5" s="50"/>
      <c r="CS5" s="50"/>
      <c r="CT5" s="50"/>
      <c r="CU5" s="50"/>
      <c r="CV5" s="50"/>
      <c r="CW5" s="50"/>
      <c r="CX5" s="50"/>
      <c r="CY5" s="50"/>
      <c r="CZ5" s="391"/>
    </row>
    <row r="6" spans="2:104" x14ac:dyDescent="0.25">
      <c r="B6" s="393" t="s">
        <v>33</v>
      </c>
      <c r="C6" s="390"/>
      <c r="D6" s="58">
        <f>'Data Input - Option 3'!H7</f>
        <v>0</v>
      </c>
      <c r="E6" s="58">
        <f>'Data Input - Option 3'!I7</f>
        <v>0</v>
      </c>
      <c r="F6" s="58">
        <f>'Data Input - Option 3'!J7</f>
        <v>0</v>
      </c>
      <c r="G6" s="58">
        <f>'Data Input - Option 3'!K7</f>
        <v>0</v>
      </c>
      <c r="H6" s="58">
        <f>'Data Input - Option 3'!L7</f>
        <v>0</v>
      </c>
      <c r="I6" s="58">
        <f>'Data Input - Option 3'!M7</f>
        <v>0</v>
      </c>
      <c r="J6" s="58">
        <f>'Data Input - Option 3'!N7</f>
        <v>0</v>
      </c>
      <c r="K6" s="58">
        <f>'Data Input - Option 3'!O7</f>
        <v>0</v>
      </c>
      <c r="L6" s="58">
        <f>'Data Input - Option 3'!P7</f>
        <v>0</v>
      </c>
      <c r="M6" s="58">
        <f>'Data Input - Option 3'!Q7</f>
        <v>0</v>
      </c>
      <c r="N6" s="58">
        <f>'Data Input - Option 3'!R7</f>
        <v>0</v>
      </c>
      <c r="O6" s="58">
        <f>'Data Input - Option 3'!S7</f>
        <v>0</v>
      </c>
      <c r="P6" s="58">
        <f>'Data Input - Option 3'!T7</f>
        <v>0</v>
      </c>
      <c r="Q6" s="58">
        <f>'Data Input - Option 3'!U7</f>
        <v>0</v>
      </c>
      <c r="R6" s="58">
        <f>'Data Input - Option 3'!V7</f>
        <v>0</v>
      </c>
      <c r="S6" s="58">
        <f>'Data Input - Option 3'!W7</f>
        <v>0</v>
      </c>
      <c r="T6" s="58">
        <f>'Data Input - Option 3'!X7</f>
        <v>0</v>
      </c>
      <c r="U6" s="58">
        <f>'Data Input - Option 3'!Y7</f>
        <v>0</v>
      </c>
      <c r="V6" s="58">
        <f>'Data Input - Option 3'!Z7</f>
        <v>0</v>
      </c>
      <c r="W6" s="58">
        <f>'Data Input - Option 3'!AA7</f>
        <v>0</v>
      </c>
      <c r="X6" s="58">
        <f>'Data Input - Option 3'!AB7</f>
        <v>0</v>
      </c>
      <c r="Y6" s="58">
        <f>'Data Input - Option 3'!AC7</f>
        <v>0</v>
      </c>
      <c r="Z6" s="58">
        <f>'Data Input - Option 3'!AD7</f>
        <v>0</v>
      </c>
      <c r="AA6" s="58">
        <f>'Data Input - Option 3'!AE7</f>
        <v>0</v>
      </c>
      <c r="AB6" s="58">
        <f>'Data Input - Option 3'!AF7</f>
        <v>0</v>
      </c>
      <c r="AC6" s="58">
        <f>'Data Input - Option 3'!AG7</f>
        <v>0</v>
      </c>
      <c r="AD6" s="58">
        <f>'Data Input - Option 3'!AH7</f>
        <v>0</v>
      </c>
      <c r="AE6" s="58">
        <f>'Data Input - Option 3'!AI7</f>
        <v>0</v>
      </c>
      <c r="AF6" s="58">
        <f>'Data Input - Option 3'!AJ7</f>
        <v>0</v>
      </c>
      <c r="AG6" s="58">
        <f>'Data Input - Option 3'!AK7</f>
        <v>0</v>
      </c>
      <c r="AH6" s="58">
        <f>'Data Input - Option 3'!AL7</f>
        <v>0</v>
      </c>
      <c r="AI6" s="58">
        <f>'Data Input - Option 3'!AM7</f>
        <v>0</v>
      </c>
      <c r="AJ6" s="58">
        <f>'Data Input - Option 3'!AN7</f>
        <v>0</v>
      </c>
      <c r="AK6" s="58">
        <f>'Data Input - Option 3'!AO7</f>
        <v>0</v>
      </c>
      <c r="AL6" s="58">
        <f>'Data Input - Option 3'!AP7</f>
        <v>0</v>
      </c>
      <c r="AM6" s="58">
        <f>'Data Input - Option 3'!AQ7</f>
        <v>0</v>
      </c>
      <c r="AN6" s="58">
        <f>'Data Input - Option 3'!AR7</f>
        <v>0</v>
      </c>
      <c r="AO6" s="58">
        <f>'Data Input - Option 3'!AS7</f>
        <v>0</v>
      </c>
      <c r="AP6" s="58">
        <f>'Data Input - Option 3'!AT7</f>
        <v>0</v>
      </c>
      <c r="AQ6" s="58">
        <f>'Data Input - Option 3'!AU7</f>
        <v>0</v>
      </c>
      <c r="AR6" s="58">
        <f>'Data Input - Option 3'!AV7</f>
        <v>0</v>
      </c>
      <c r="AS6" s="58">
        <f>'Data Input - Option 3'!AW7</f>
        <v>0</v>
      </c>
      <c r="AT6" s="58">
        <f>'Data Input - Option 3'!AX7</f>
        <v>0</v>
      </c>
      <c r="AU6" s="58">
        <f>'Data Input - Option 3'!AY7</f>
        <v>0</v>
      </c>
      <c r="AV6" s="58">
        <f>'Data Input - Option 3'!AZ7</f>
        <v>0</v>
      </c>
      <c r="AW6" s="58">
        <f>'Data Input - Option 3'!BA7</f>
        <v>0</v>
      </c>
      <c r="AX6" s="58">
        <f>'Data Input - Option 3'!BB7</f>
        <v>0</v>
      </c>
      <c r="AY6" s="58">
        <f>'Data Input - Option 3'!BC7</f>
        <v>0</v>
      </c>
      <c r="AZ6" s="58">
        <f>'Data Input - Option 3'!BD7</f>
        <v>0</v>
      </c>
      <c r="BA6" s="58">
        <f>'Data Input - Option 3'!BE7</f>
        <v>0</v>
      </c>
      <c r="BB6" s="58">
        <f>'Data Input - Option 3'!BF7</f>
        <v>0</v>
      </c>
      <c r="BC6" s="58">
        <f>'Data Input - Option 3'!BG7</f>
        <v>0</v>
      </c>
      <c r="BD6" s="58">
        <f>'Data Input - Option 3'!BH7</f>
        <v>0</v>
      </c>
      <c r="BE6" s="58">
        <f>'Data Input - Option 3'!BI7</f>
        <v>0</v>
      </c>
      <c r="BF6" s="58">
        <f>'Data Input - Option 3'!BJ7</f>
        <v>0</v>
      </c>
      <c r="BG6" s="58">
        <f>'Data Input - Option 3'!BK7</f>
        <v>0</v>
      </c>
      <c r="BH6" s="58">
        <f>'Data Input - Option 3'!BL7</f>
        <v>0</v>
      </c>
      <c r="BI6" s="58">
        <f>'Data Input - Option 3'!BM7</f>
        <v>0</v>
      </c>
      <c r="BJ6" s="58">
        <f>'Data Input - Option 3'!BN7</f>
        <v>0</v>
      </c>
      <c r="BK6" s="58">
        <f>'Data Input - Option 3'!BO7</f>
        <v>0</v>
      </c>
      <c r="BL6" s="58">
        <f>'Data Input - Option 3'!BP7</f>
        <v>0</v>
      </c>
      <c r="BM6" s="58">
        <f>'Data Input - Option 3'!BQ7</f>
        <v>0</v>
      </c>
      <c r="BN6" s="58">
        <f>'Data Input - Option 3'!BR7</f>
        <v>0</v>
      </c>
      <c r="BO6" s="58">
        <f>'Data Input - Option 3'!BS7</f>
        <v>0</v>
      </c>
      <c r="BP6" s="58">
        <f>'Data Input - Option 3'!BT7</f>
        <v>0</v>
      </c>
      <c r="BQ6" s="58">
        <f>'Data Input - Option 3'!BU7</f>
        <v>0</v>
      </c>
      <c r="BR6" s="58">
        <f>'Data Input - Option 3'!BV7</f>
        <v>0</v>
      </c>
      <c r="BS6" s="58">
        <f>'Data Input - Option 3'!BW7</f>
        <v>0</v>
      </c>
      <c r="BT6" s="58">
        <f>'Data Input - Option 3'!BX7</f>
        <v>0</v>
      </c>
      <c r="BU6" s="58">
        <f>'Data Input - Option 3'!BY7</f>
        <v>0</v>
      </c>
      <c r="BV6" s="58">
        <f>'Data Input - Option 3'!BZ7</f>
        <v>0</v>
      </c>
      <c r="BW6" s="58">
        <f>'Data Input - Option 3'!CA7</f>
        <v>0</v>
      </c>
      <c r="BX6" s="58">
        <f>'Data Input - Option 3'!CB7</f>
        <v>0</v>
      </c>
      <c r="BY6" s="58">
        <f>'Data Input - Option 3'!CC7</f>
        <v>0</v>
      </c>
      <c r="BZ6" s="58">
        <f>'Data Input - Option 3'!CD7</f>
        <v>0</v>
      </c>
      <c r="CA6" s="58">
        <f>'Data Input - Option 3'!CE7</f>
        <v>0</v>
      </c>
      <c r="CB6" s="58">
        <f>'Data Input - Option 3'!CF7</f>
        <v>0</v>
      </c>
      <c r="CC6" s="58">
        <f>'Data Input - Option 3'!CG7</f>
        <v>0</v>
      </c>
      <c r="CD6" s="58">
        <f>'Data Input - Option 3'!CH7</f>
        <v>0</v>
      </c>
      <c r="CE6" s="58">
        <f>'Data Input - Option 3'!CI7</f>
        <v>0</v>
      </c>
      <c r="CF6" s="58">
        <f>'Data Input - Option 3'!CJ7</f>
        <v>0</v>
      </c>
      <c r="CG6" s="58">
        <f>'Data Input - Option 3'!CK7</f>
        <v>0</v>
      </c>
      <c r="CH6" s="58">
        <f>'Data Input - Option 3'!CL7</f>
        <v>0</v>
      </c>
      <c r="CI6" s="58">
        <f>'Data Input - Option 3'!CM7</f>
        <v>0</v>
      </c>
      <c r="CJ6" s="58">
        <f>'Data Input - Option 3'!CN7</f>
        <v>0</v>
      </c>
      <c r="CK6" s="58">
        <f>'Data Input - Option 3'!CO7</f>
        <v>0</v>
      </c>
      <c r="CL6" s="58">
        <f>'Data Input - Option 3'!CP7</f>
        <v>0</v>
      </c>
      <c r="CM6" s="58">
        <f>'Data Input - Option 3'!CQ7</f>
        <v>0</v>
      </c>
      <c r="CN6" s="58">
        <f>'Data Input - Option 3'!CR7</f>
        <v>0</v>
      </c>
      <c r="CO6" s="58">
        <f>'Data Input - Option 3'!CS7</f>
        <v>0</v>
      </c>
      <c r="CP6" s="58">
        <f>'Data Input - Option 3'!CT7</f>
        <v>0</v>
      </c>
      <c r="CQ6" s="58">
        <f>'Data Input - Option 3'!CU7</f>
        <v>0</v>
      </c>
      <c r="CR6" s="58">
        <f>'Data Input - Option 3'!CV7</f>
        <v>0</v>
      </c>
      <c r="CS6" s="58">
        <f>'Data Input - Option 3'!CW7</f>
        <v>0</v>
      </c>
      <c r="CT6" s="58">
        <f>'Data Input - Option 3'!CX7</f>
        <v>0</v>
      </c>
      <c r="CU6" s="58">
        <f>'Data Input - Option 3'!CY7</f>
        <v>0</v>
      </c>
      <c r="CV6" s="58">
        <f>'Data Input - Option 3'!CZ7</f>
        <v>0</v>
      </c>
      <c r="CW6" s="58">
        <f>'Data Input - Option 3'!DA7</f>
        <v>0</v>
      </c>
      <c r="CX6" s="58">
        <f>'Data Input - Option 3'!DB7</f>
        <v>0</v>
      </c>
      <c r="CY6" s="58">
        <f>'Data Input - Option 3'!DC7</f>
        <v>0</v>
      </c>
      <c r="CZ6" s="391"/>
    </row>
    <row r="7" spans="2:104" x14ac:dyDescent="0.25">
      <c r="B7" s="394" t="s">
        <v>88</v>
      </c>
      <c r="C7" s="49"/>
      <c r="D7" s="59">
        <f>IF(D6=0,0,'Discount and deflators'!F12)</f>
        <v>0</v>
      </c>
      <c r="E7" s="59">
        <f>IF(E6=0,0,'Discount and deflators'!G12)</f>
        <v>0</v>
      </c>
      <c r="F7" s="59">
        <f>IF(F6=0,0,'Discount and deflators'!H12)</f>
        <v>0</v>
      </c>
      <c r="G7" s="59">
        <f>IF(G6=0,0,'Discount and deflators'!I12)</f>
        <v>0</v>
      </c>
      <c r="H7" s="59">
        <f>IF(H6=0,0,'Discount and deflators'!J12)</f>
        <v>0</v>
      </c>
      <c r="I7" s="59">
        <f>IF(I6=0,0,'Discount and deflators'!K12)</f>
        <v>0</v>
      </c>
      <c r="J7" s="59">
        <f>IF(J6=0,0,'Discount and deflators'!L12)</f>
        <v>0</v>
      </c>
      <c r="K7" s="59">
        <f>IF(K6=0,0,'Discount and deflators'!M12)</f>
        <v>0</v>
      </c>
      <c r="L7" s="59">
        <f>IF(L6=0,0,'Discount and deflators'!N12)</f>
        <v>0</v>
      </c>
      <c r="M7" s="59">
        <f>IF(M6=0,0,'Discount and deflators'!O12)</f>
        <v>0</v>
      </c>
      <c r="N7" s="59">
        <f>IF(N6=0,0,'Discount and deflators'!P12)</f>
        <v>0</v>
      </c>
      <c r="O7" s="59">
        <f>IF(O6=0,0,'Discount and deflators'!Q12)</f>
        <v>0</v>
      </c>
      <c r="P7" s="59">
        <f>IF(P6=0,0,'Discount and deflators'!R12)</f>
        <v>0</v>
      </c>
      <c r="Q7" s="59">
        <f>IF(Q6=0,0,'Discount and deflators'!S12)</f>
        <v>0</v>
      </c>
      <c r="R7" s="59">
        <f>IF(R6=0,0,'Discount and deflators'!T12)</f>
        <v>0</v>
      </c>
      <c r="S7" s="59">
        <f>IF(S6=0,0,'Discount and deflators'!U12)</f>
        <v>0</v>
      </c>
      <c r="T7" s="59">
        <f>IF(T6=0,0,'Discount and deflators'!V12)</f>
        <v>0</v>
      </c>
      <c r="U7" s="59">
        <f>IF(U6=0,0,'Discount and deflators'!W12)</f>
        <v>0</v>
      </c>
      <c r="V7" s="59">
        <f>IF(V6=0,0,'Discount and deflators'!X12)</f>
        <v>0</v>
      </c>
      <c r="W7" s="59">
        <f>IF(W6=0,0,'Discount and deflators'!Y12)</f>
        <v>0</v>
      </c>
      <c r="X7" s="59">
        <f>IF(X6=0,0,'Discount and deflators'!Z12)</f>
        <v>0</v>
      </c>
      <c r="Y7" s="59">
        <f>IF(Y6=0,0,'Discount and deflators'!AA12)</f>
        <v>0</v>
      </c>
      <c r="Z7" s="59">
        <f>IF(Z6=0,0,'Discount and deflators'!AB12)</f>
        <v>0</v>
      </c>
      <c r="AA7" s="59">
        <f>IF(AA6=0,0,'Discount and deflators'!AC12)</f>
        <v>0</v>
      </c>
      <c r="AB7" s="59">
        <f>IF(AB6=0,0,'Discount and deflators'!AD12)</f>
        <v>0</v>
      </c>
      <c r="AC7" s="59">
        <f>IF(AC6=0,0,'Discount and deflators'!AE12)</f>
        <v>0</v>
      </c>
      <c r="AD7" s="59">
        <f>IF(AD6=0,0,'Discount and deflators'!AF12)</f>
        <v>0</v>
      </c>
      <c r="AE7" s="59">
        <f>IF(AE6=0,0,'Discount and deflators'!AG12)</f>
        <v>0</v>
      </c>
      <c r="AF7" s="59">
        <f>IF(AF6=0,0,'Discount and deflators'!AH12)</f>
        <v>0</v>
      </c>
      <c r="AG7" s="59">
        <f>IF(AG6=0,0,'Discount and deflators'!AI12)</f>
        <v>0</v>
      </c>
      <c r="AH7" s="59">
        <f>IF(AH6=0,0,'Discount and deflators'!AJ12)</f>
        <v>0</v>
      </c>
      <c r="AI7" s="59">
        <f>IF(AI6=0,0,'Discount and deflators'!AK12)</f>
        <v>0</v>
      </c>
      <c r="AJ7" s="59">
        <f>IF(AJ6=0,0,'Discount and deflators'!AL12)</f>
        <v>0</v>
      </c>
      <c r="AK7" s="59">
        <f>IF(AK6=0,0,'Discount and deflators'!AM12)</f>
        <v>0</v>
      </c>
      <c r="AL7" s="59">
        <f>IF(AL6=0,0,'Discount and deflators'!AN12)</f>
        <v>0</v>
      </c>
      <c r="AM7" s="59">
        <f>IF(AM6=0,0,'Discount and deflators'!AO12)</f>
        <v>0</v>
      </c>
      <c r="AN7" s="59">
        <f>IF(AN6=0,0,'Discount and deflators'!AP12)</f>
        <v>0</v>
      </c>
      <c r="AO7" s="59">
        <f>IF(AO6=0,0,'Discount and deflators'!AQ12)</f>
        <v>0</v>
      </c>
      <c r="AP7" s="59">
        <f>IF(AP6=0,0,'Discount and deflators'!AR12)</f>
        <v>0</v>
      </c>
      <c r="AQ7" s="59">
        <f>IF(AQ6=0,0,'Discount and deflators'!AS12)</f>
        <v>0</v>
      </c>
      <c r="AR7" s="59">
        <f>IF(AR6=0,0,'Discount and deflators'!AT12)</f>
        <v>0</v>
      </c>
      <c r="AS7" s="59">
        <f>IF(AS6=0,0,'Discount and deflators'!AU12)</f>
        <v>0</v>
      </c>
      <c r="AT7" s="59">
        <f>IF(AT6=0,0,'Discount and deflators'!AV12)</f>
        <v>0</v>
      </c>
      <c r="AU7" s="59">
        <f>IF(AU6=0,0,'Discount and deflators'!AW12)</f>
        <v>0</v>
      </c>
      <c r="AV7" s="59">
        <f>IF(AV6=0,0,'Discount and deflators'!AX12)</f>
        <v>0</v>
      </c>
      <c r="AW7" s="59">
        <f>IF(AW6=0,0,'Discount and deflators'!AY12)</f>
        <v>0</v>
      </c>
      <c r="AX7" s="59">
        <f>IF(AX6=0,0,'Discount and deflators'!AZ12)</f>
        <v>0</v>
      </c>
      <c r="AY7" s="59">
        <f>IF(AY6=0,0,'Discount and deflators'!BA12)</f>
        <v>0</v>
      </c>
      <c r="AZ7" s="59">
        <f>IF(AZ6=0,0,'Discount and deflators'!BB12)</f>
        <v>0</v>
      </c>
      <c r="BA7" s="59">
        <f>IF(BA6=0,0,'Discount and deflators'!BC12)</f>
        <v>0</v>
      </c>
      <c r="BB7" s="59">
        <f>IF(BB6=0,0,'Discount and deflators'!BD12)</f>
        <v>0</v>
      </c>
      <c r="BC7" s="59">
        <f>IF(BC6=0,0,'Discount and deflators'!BE12)</f>
        <v>0</v>
      </c>
      <c r="BD7" s="59">
        <f>IF(BD6=0,0,'Discount and deflators'!BF12)</f>
        <v>0</v>
      </c>
      <c r="BE7" s="59">
        <f>IF(BE6=0,0,'Discount and deflators'!BG12)</f>
        <v>0</v>
      </c>
      <c r="BF7" s="59">
        <f>IF(BF6=0,0,'Discount and deflators'!BH12)</f>
        <v>0</v>
      </c>
      <c r="BG7" s="59">
        <f>IF(BG6=0,0,'Discount and deflators'!BI12)</f>
        <v>0</v>
      </c>
      <c r="BH7" s="59">
        <f>IF(BH6=0,0,'Discount and deflators'!BJ12)</f>
        <v>0</v>
      </c>
      <c r="BI7" s="59">
        <f>IF(BI6=0,0,'Discount and deflators'!BK12)</f>
        <v>0</v>
      </c>
      <c r="BJ7" s="59">
        <f>IF(BJ6=0,0,'Discount and deflators'!BL12)</f>
        <v>0</v>
      </c>
      <c r="BK7" s="59">
        <f>IF(BK6=0,0,'Discount and deflators'!BM12)</f>
        <v>0</v>
      </c>
      <c r="BL7" s="59">
        <f>IF(BL6=0,0,'Discount and deflators'!BN12)</f>
        <v>0</v>
      </c>
      <c r="BM7" s="59">
        <f>IF(BM6=0,0,'Discount and deflators'!BO12)</f>
        <v>0</v>
      </c>
      <c r="BN7" s="59">
        <f>IF(BN6=0,0,'Discount and deflators'!BP12)</f>
        <v>0</v>
      </c>
      <c r="BO7" s="59">
        <f>IF(BO6=0,0,'Discount and deflators'!BQ12)</f>
        <v>0</v>
      </c>
      <c r="BP7" s="59">
        <f>IF(BP6=0,0,'Discount and deflators'!BR12)</f>
        <v>0</v>
      </c>
      <c r="BQ7" s="59">
        <f>IF(BQ6=0,0,'Discount and deflators'!BS12)</f>
        <v>0</v>
      </c>
      <c r="BR7" s="59">
        <f>IF(BR6=0,0,'Discount and deflators'!BT12)</f>
        <v>0</v>
      </c>
      <c r="BS7" s="59">
        <f>IF(BS6=0,0,'Discount and deflators'!BU12)</f>
        <v>0</v>
      </c>
      <c r="BT7" s="59">
        <f>IF(BT6=0,0,'Discount and deflators'!BV12)</f>
        <v>0</v>
      </c>
      <c r="BU7" s="59">
        <f>IF(BU6=0,0,'Discount and deflators'!BW12)</f>
        <v>0</v>
      </c>
      <c r="BV7" s="59">
        <f>IF(BV6=0,0,'Discount and deflators'!BX12)</f>
        <v>0</v>
      </c>
      <c r="BW7" s="59">
        <f>IF(BW6=0,0,'Discount and deflators'!BY12)</f>
        <v>0</v>
      </c>
      <c r="BX7" s="59">
        <f>IF(BX6=0,0,'Discount and deflators'!BZ12)</f>
        <v>0</v>
      </c>
      <c r="BY7" s="59">
        <f>IF(BY6=0,0,'Discount and deflators'!CA12)</f>
        <v>0</v>
      </c>
      <c r="BZ7" s="59">
        <f>IF(BZ6=0,0,'Discount and deflators'!CB12)</f>
        <v>0</v>
      </c>
      <c r="CA7" s="59">
        <f>IF(CA6=0,0,'Discount and deflators'!CC12)</f>
        <v>0</v>
      </c>
      <c r="CB7" s="59">
        <f>IF(CB6=0,0,'Discount and deflators'!CD12)</f>
        <v>0</v>
      </c>
      <c r="CC7" s="59">
        <f>IF(CC6=0,0,'Discount and deflators'!CE12)</f>
        <v>0</v>
      </c>
      <c r="CD7" s="59">
        <f>IF(CD6=0,0,'Discount and deflators'!CF12)</f>
        <v>0</v>
      </c>
      <c r="CE7" s="59">
        <f>IF(CE6=0,0,'Discount and deflators'!CG12)</f>
        <v>0</v>
      </c>
      <c r="CF7" s="59">
        <f>IF(CF6=0,0,'Discount and deflators'!CH12)</f>
        <v>0</v>
      </c>
      <c r="CG7" s="59">
        <f>IF(CG6=0,0,'Discount and deflators'!CI12)</f>
        <v>0</v>
      </c>
      <c r="CH7" s="59">
        <f>IF(CH6=0,0,'Discount and deflators'!CJ12)</f>
        <v>0</v>
      </c>
      <c r="CI7" s="59">
        <f>IF(CI6=0,0,'Discount and deflators'!CK12)</f>
        <v>0</v>
      </c>
      <c r="CJ7" s="59">
        <f>IF(CJ6=0,0,'Discount and deflators'!CL12)</f>
        <v>0</v>
      </c>
      <c r="CK7" s="59">
        <f>IF(CK6=0,0,'Discount and deflators'!CM12)</f>
        <v>0</v>
      </c>
      <c r="CL7" s="59">
        <f>IF(CL6=0,0,'Discount and deflators'!CN12)</f>
        <v>0</v>
      </c>
      <c r="CM7" s="59">
        <f>IF(CM6=0,0,'Discount and deflators'!CO12)</f>
        <v>0</v>
      </c>
      <c r="CN7" s="59">
        <f>IF(CN6=0,0,'Discount and deflators'!CP12)</f>
        <v>0</v>
      </c>
      <c r="CO7" s="59">
        <f>IF(CO6=0,0,'Discount and deflators'!CQ12)</f>
        <v>0</v>
      </c>
      <c r="CP7" s="59">
        <f>IF(CP6=0,0,'Discount and deflators'!CR12)</f>
        <v>0</v>
      </c>
      <c r="CQ7" s="59">
        <f>IF(CQ6=0,0,'Discount and deflators'!CS12)</f>
        <v>0</v>
      </c>
      <c r="CR7" s="59">
        <f>IF(CR6=0,0,'Discount and deflators'!CT12)</f>
        <v>0</v>
      </c>
      <c r="CS7" s="59">
        <f>IF(CS6=0,0,'Discount and deflators'!CU12)</f>
        <v>0</v>
      </c>
      <c r="CT7" s="59">
        <f>IF(CT6=0,0,'Discount and deflators'!CV12)</f>
        <v>0</v>
      </c>
      <c r="CU7" s="59">
        <f>IF(CU6=0,0,'Discount and deflators'!CW12)</f>
        <v>0</v>
      </c>
      <c r="CV7" s="59">
        <f>IF(CV6=0,0,'Discount and deflators'!CX12)</f>
        <v>0</v>
      </c>
      <c r="CW7" s="59">
        <f>IF(CW6=0,0,'Discount and deflators'!CY12)</f>
        <v>0</v>
      </c>
      <c r="CX7" s="59">
        <f>IF(CX6=0,0,'Discount and deflators'!CZ12)</f>
        <v>0</v>
      </c>
      <c r="CY7" s="59">
        <f>IF(CY6=0,0,'Discount and deflators'!DA12)</f>
        <v>0</v>
      </c>
      <c r="CZ7" s="391"/>
    </row>
    <row r="8" spans="2:104" x14ac:dyDescent="0.25">
      <c r="B8" s="392"/>
      <c r="C8" s="39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391"/>
    </row>
    <row r="9" spans="2:104" x14ac:dyDescent="0.25">
      <c r="B9" s="395" t="s">
        <v>321</v>
      </c>
      <c r="C9" s="396"/>
      <c r="D9" s="397"/>
      <c r="E9" s="397"/>
      <c r="F9" s="397"/>
      <c r="G9" s="397"/>
      <c r="H9" s="397"/>
      <c r="I9" s="397"/>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c r="BH9" s="397"/>
      <c r="BI9" s="397"/>
      <c r="BJ9" s="397"/>
      <c r="BK9" s="397"/>
      <c r="BL9" s="397"/>
      <c r="BM9" s="397"/>
      <c r="BN9" s="397"/>
      <c r="BO9" s="397"/>
      <c r="BP9" s="397"/>
      <c r="BQ9" s="397"/>
      <c r="BR9" s="397"/>
      <c r="BS9" s="397"/>
      <c r="BT9" s="397"/>
      <c r="BU9" s="397"/>
      <c r="BV9" s="397"/>
      <c r="BW9" s="397"/>
      <c r="BX9" s="397"/>
      <c r="BY9" s="397"/>
      <c r="BZ9" s="397"/>
      <c r="CA9" s="397"/>
      <c r="CB9" s="397"/>
      <c r="CC9" s="397"/>
      <c r="CD9" s="397"/>
      <c r="CE9" s="397"/>
      <c r="CF9" s="397"/>
      <c r="CG9" s="397"/>
      <c r="CH9" s="397"/>
      <c r="CI9" s="397"/>
      <c r="CJ9" s="397"/>
      <c r="CK9" s="397"/>
      <c r="CL9" s="397"/>
      <c r="CM9" s="397"/>
      <c r="CN9" s="397"/>
      <c r="CO9" s="397"/>
      <c r="CP9" s="397"/>
      <c r="CQ9" s="397"/>
      <c r="CR9" s="397"/>
      <c r="CS9" s="397"/>
      <c r="CT9" s="397"/>
      <c r="CU9" s="397"/>
      <c r="CV9" s="397"/>
      <c r="CW9" s="397"/>
      <c r="CX9" s="397"/>
      <c r="CY9" s="397"/>
      <c r="CZ9" s="398"/>
    </row>
    <row r="10" spans="2:104" x14ac:dyDescent="0.25">
      <c r="B10" s="399"/>
      <c r="C10" s="49"/>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c r="CW10" s="50"/>
      <c r="CX10" s="50"/>
      <c r="CY10" s="50"/>
      <c r="CZ10" s="391"/>
    </row>
    <row r="11" spans="2:104" x14ac:dyDescent="0.25">
      <c r="B11" s="389" t="s">
        <v>75</v>
      </c>
      <c r="C11" s="39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c r="CW11" s="50"/>
      <c r="CX11" s="50"/>
      <c r="CY11" s="50"/>
      <c r="CZ11" s="391"/>
    </row>
    <row r="12" spans="2:104" x14ac:dyDescent="0.25">
      <c r="B12" s="393" t="s">
        <v>196</v>
      </c>
      <c r="C12" s="9" t="s">
        <v>1117</v>
      </c>
      <c r="D12" s="58">
        <f>'Data Input - Option 3'!H30</f>
        <v>0</v>
      </c>
      <c r="E12" s="58">
        <f>'Data Input - Option 3'!I30</f>
        <v>0</v>
      </c>
      <c r="F12" s="58">
        <f>'Data Input - Option 3'!J30</f>
        <v>0</v>
      </c>
      <c r="G12" s="58">
        <f>'Data Input - Option 3'!K30</f>
        <v>0</v>
      </c>
      <c r="H12" s="58">
        <f>'Data Input - Option 3'!L30</f>
        <v>0</v>
      </c>
      <c r="I12" s="58">
        <f>'Data Input - Option 3'!M30</f>
        <v>0</v>
      </c>
      <c r="J12" s="58">
        <f>'Data Input - Option 3'!N30</f>
        <v>0</v>
      </c>
      <c r="K12" s="58">
        <f>'Data Input - Option 3'!O30</f>
        <v>0</v>
      </c>
      <c r="L12" s="58">
        <f>'Data Input - Option 3'!P30</f>
        <v>0</v>
      </c>
      <c r="M12" s="58">
        <f>'Data Input - Option 3'!Q30</f>
        <v>0</v>
      </c>
      <c r="N12" s="58">
        <f>'Data Input - Option 3'!R30</f>
        <v>0</v>
      </c>
      <c r="O12" s="58">
        <f>'Data Input - Option 3'!S30</f>
        <v>0</v>
      </c>
      <c r="P12" s="58">
        <f>'Data Input - Option 3'!T30</f>
        <v>0</v>
      </c>
      <c r="Q12" s="58">
        <f>'Data Input - Option 3'!U30</f>
        <v>0</v>
      </c>
      <c r="R12" s="58">
        <f>'Data Input - Option 3'!V30</f>
        <v>0</v>
      </c>
      <c r="S12" s="58">
        <f>'Data Input - Option 3'!W30</f>
        <v>0</v>
      </c>
      <c r="T12" s="58">
        <f>'Data Input - Option 3'!X30</f>
        <v>0</v>
      </c>
      <c r="U12" s="58">
        <f>'Data Input - Option 3'!Y30</f>
        <v>0</v>
      </c>
      <c r="V12" s="58">
        <f>'Data Input - Option 3'!Z30</f>
        <v>0</v>
      </c>
      <c r="W12" s="58">
        <f>'Data Input - Option 3'!AA30</f>
        <v>0</v>
      </c>
      <c r="X12" s="58">
        <f>'Data Input - Option 3'!AB30</f>
        <v>0</v>
      </c>
      <c r="Y12" s="58">
        <f>'Data Input - Option 3'!AC30</f>
        <v>0</v>
      </c>
      <c r="Z12" s="58">
        <f>'Data Input - Option 3'!AD30</f>
        <v>0</v>
      </c>
      <c r="AA12" s="58">
        <f>'Data Input - Option 3'!AE30</f>
        <v>0</v>
      </c>
      <c r="AB12" s="58">
        <f>'Data Input - Option 3'!AF30</f>
        <v>0</v>
      </c>
      <c r="AC12" s="58">
        <f>'Data Input - Option 3'!AG30</f>
        <v>0</v>
      </c>
      <c r="AD12" s="58">
        <f>'Data Input - Option 3'!AH30</f>
        <v>0</v>
      </c>
      <c r="AE12" s="58">
        <f>'Data Input - Option 3'!AI30</f>
        <v>0</v>
      </c>
      <c r="AF12" s="58">
        <f>'Data Input - Option 3'!AJ30</f>
        <v>0</v>
      </c>
      <c r="AG12" s="58">
        <f>'Data Input - Option 3'!AK30</f>
        <v>0</v>
      </c>
      <c r="AH12" s="58">
        <f>'Data Input - Option 3'!AL30</f>
        <v>0</v>
      </c>
      <c r="AI12" s="58">
        <f>'Data Input - Option 3'!AM30</f>
        <v>0</v>
      </c>
      <c r="AJ12" s="58">
        <f>'Data Input - Option 3'!AN30</f>
        <v>0</v>
      </c>
      <c r="AK12" s="58">
        <f>'Data Input - Option 3'!AO30</f>
        <v>0</v>
      </c>
      <c r="AL12" s="58">
        <f>'Data Input - Option 3'!AP30</f>
        <v>0</v>
      </c>
      <c r="AM12" s="58">
        <f>'Data Input - Option 3'!AQ30</f>
        <v>0</v>
      </c>
      <c r="AN12" s="58">
        <f>'Data Input - Option 3'!AR30</f>
        <v>0</v>
      </c>
      <c r="AO12" s="58">
        <f>'Data Input - Option 3'!AS30</f>
        <v>0</v>
      </c>
      <c r="AP12" s="58">
        <f>'Data Input - Option 3'!AT30</f>
        <v>0</v>
      </c>
      <c r="AQ12" s="58">
        <f>'Data Input - Option 3'!AU30</f>
        <v>0</v>
      </c>
      <c r="AR12" s="58">
        <f>'Data Input - Option 3'!AV30</f>
        <v>0</v>
      </c>
      <c r="AS12" s="58">
        <f>'Data Input - Option 3'!AW30</f>
        <v>0</v>
      </c>
      <c r="AT12" s="58">
        <f>'Data Input - Option 3'!AX30</f>
        <v>0</v>
      </c>
      <c r="AU12" s="58">
        <f>'Data Input - Option 3'!AY30</f>
        <v>0</v>
      </c>
      <c r="AV12" s="58">
        <f>'Data Input - Option 3'!AZ30</f>
        <v>0</v>
      </c>
      <c r="AW12" s="58">
        <f>'Data Input - Option 3'!BA30</f>
        <v>0</v>
      </c>
      <c r="AX12" s="58">
        <f>'Data Input - Option 3'!BB30</f>
        <v>0</v>
      </c>
      <c r="AY12" s="58">
        <f>'Data Input - Option 3'!BC30</f>
        <v>0</v>
      </c>
      <c r="AZ12" s="58">
        <f>'Data Input - Option 3'!BD30</f>
        <v>0</v>
      </c>
      <c r="BA12" s="58">
        <f>'Data Input - Option 3'!BE30</f>
        <v>0</v>
      </c>
      <c r="BB12" s="58">
        <f>'Data Input - Option 3'!BF30</f>
        <v>0</v>
      </c>
      <c r="BC12" s="58">
        <f>'Data Input - Option 3'!BG30</f>
        <v>0</v>
      </c>
      <c r="BD12" s="58">
        <f>'Data Input - Option 3'!BH30</f>
        <v>0</v>
      </c>
      <c r="BE12" s="58">
        <f>'Data Input - Option 3'!BI30</f>
        <v>0</v>
      </c>
      <c r="BF12" s="58">
        <f>'Data Input - Option 3'!BJ30</f>
        <v>0</v>
      </c>
      <c r="BG12" s="58">
        <f>'Data Input - Option 3'!BK30</f>
        <v>0</v>
      </c>
      <c r="BH12" s="58">
        <f>'Data Input - Option 3'!BL30</f>
        <v>0</v>
      </c>
      <c r="BI12" s="58">
        <f>'Data Input - Option 3'!BM30</f>
        <v>0</v>
      </c>
      <c r="BJ12" s="58">
        <f>'Data Input - Option 3'!BN30</f>
        <v>0</v>
      </c>
      <c r="BK12" s="58">
        <f>'Data Input - Option 3'!BO30</f>
        <v>0</v>
      </c>
      <c r="BL12" s="58">
        <f>'Data Input - Option 3'!BP30</f>
        <v>0</v>
      </c>
      <c r="BM12" s="58">
        <f>'Data Input - Option 3'!BQ30</f>
        <v>0</v>
      </c>
      <c r="BN12" s="58">
        <f>'Data Input - Option 3'!BR30</f>
        <v>0</v>
      </c>
      <c r="BO12" s="58">
        <f>'Data Input - Option 3'!BS30</f>
        <v>0</v>
      </c>
      <c r="BP12" s="58">
        <f>'Data Input - Option 3'!BT30</f>
        <v>0</v>
      </c>
      <c r="BQ12" s="58">
        <f>'Data Input - Option 3'!BU30</f>
        <v>0</v>
      </c>
      <c r="BR12" s="58">
        <f>'Data Input - Option 3'!BV30</f>
        <v>0</v>
      </c>
      <c r="BS12" s="58">
        <f>'Data Input - Option 3'!BW30</f>
        <v>0</v>
      </c>
      <c r="BT12" s="58">
        <f>'Data Input - Option 3'!BX30</f>
        <v>0</v>
      </c>
      <c r="BU12" s="58">
        <f>'Data Input - Option 3'!BY30</f>
        <v>0</v>
      </c>
      <c r="BV12" s="58">
        <f>'Data Input - Option 3'!BZ30</f>
        <v>0</v>
      </c>
      <c r="BW12" s="58">
        <f>'Data Input - Option 3'!CA30</f>
        <v>0</v>
      </c>
      <c r="BX12" s="58">
        <f>'Data Input - Option 3'!CB30</f>
        <v>0</v>
      </c>
      <c r="BY12" s="58">
        <f>'Data Input - Option 3'!CC30</f>
        <v>0</v>
      </c>
      <c r="BZ12" s="58">
        <f>'Data Input - Option 3'!CD30</f>
        <v>0</v>
      </c>
      <c r="CA12" s="58">
        <f>'Data Input - Option 3'!CE30</f>
        <v>0</v>
      </c>
      <c r="CB12" s="58">
        <f>'Data Input - Option 3'!CF30</f>
        <v>0</v>
      </c>
      <c r="CC12" s="58">
        <f>'Data Input - Option 3'!CG30</f>
        <v>0</v>
      </c>
      <c r="CD12" s="58">
        <f>'Data Input - Option 3'!CH30</f>
        <v>0</v>
      </c>
      <c r="CE12" s="58">
        <f>'Data Input - Option 3'!CI30</f>
        <v>0</v>
      </c>
      <c r="CF12" s="58">
        <f>'Data Input - Option 3'!CJ30</f>
        <v>0</v>
      </c>
      <c r="CG12" s="58">
        <f>'Data Input - Option 3'!CK30</f>
        <v>0</v>
      </c>
      <c r="CH12" s="58">
        <f>'Data Input - Option 3'!CL30</f>
        <v>0</v>
      </c>
      <c r="CI12" s="58">
        <f>'Data Input - Option 3'!CM30</f>
        <v>0</v>
      </c>
      <c r="CJ12" s="58">
        <f>'Data Input - Option 3'!CN30</f>
        <v>0</v>
      </c>
      <c r="CK12" s="58">
        <f>'Data Input - Option 3'!CO30</f>
        <v>0</v>
      </c>
      <c r="CL12" s="58">
        <f>'Data Input - Option 3'!CP30</f>
        <v>0</v>
      </c>
      <c r="CM12" s="58">
        <f>'Data Input - Option 3'!CQ30</f>
        <v>0</v>
      </c>
      <c r="CN12" s="58">
        <f>'Data Input - Option 3'!CR30</f>
        <v>0</v>
      </c>
      <c r="CO12" s="58">
        <f>'Data Input - Option 3'!CS30</f>
        <v>0</v>
      </c>
      <c r="CP12" s="58">
        <f>'Data Input - Option 3'!CT30</f>
        <v>0</v>
      </c>
      <c r="CQ12" s="58">
        <f>'Data Input - Option 3'!CU30</f>
        <v>0</v>
      </c>
      <c r="CR12" s="58">
        <f>'Data Input - Option 3'!CV30</f>
        <v>0</v>
      </c>
      <c r="CS12" s="58">
        <f>'Data Input - Option 3'!CW30</f>
        <v>0</v>
      </c>
      <c r="CT12" s="58">
        <f>'Data Input - Option 3'!CX30</f>
        <v>0</v>
      </c>
      <c r="CU12" s="58">
        <f>'Data Input - Option 3'!CY30</f>
        <v>0</v>
      </c>
      <c r="CV12" s="58">
        <f>'Data Input - Option 3'!CZ30</f>
        <v>0</v>
      </c>
      <c r="CW12" s="58">
        <f>'Data Input - Option 3'!DA30</f>
        <v>0</v>
      </c>
      <c r="CX12" s="58">
        <f>'Data Input - Option 3'!DB30</f>
        <v>0</v>
      </c>
      <c r="CY12" s="58">
        <f>'Data Input - Option 3'!DC30</f>
        <v>0</v>
      </c>
      <c r="CZ12" s="391"/>
    </row>
    <row r="13" spans="2:104" x14ac:dyDescent="0.25">
      <c r="B13" s="393" t="s">
        <v>441</v>
      </c>
      <c r="C13" s="9" t="s">
        <v>1117</v>
      </c>
      <c r="D13" s="59">
        <f>D12*D$7</f>
        <v>0</v>
      </c>
      <c r="E13" s="59">
        <f t="shared" ref="E13:BP13" si="0">E12*E$7</f>
        <v>0</v>
      </c>
      <c r="F13" s="59">
        <f t="shared" si="0"/>
        <v>0</v>
      </c>
      <c r="G13" s="59">
        <f t="shared" si="0"/>
        <v>0</v>
      </c>
      <c r="H13" s="59">
        <f t="shared" si="0"/>
        <v>0</v>
      </c>
      <c r="I13" s="59">
        <f t="shared" si="0"/>
        <v>0</v>
      </c>
      <c r="J13" s="59">
        <f t="shared" si="0"/>
        <v>0</v>
      </c>
      <c r="K13" s="59">
        <f t="shared" si="0"/>
        <v>0</v>
      </c>
      <c r="L13" s="59">
        <f t="shared" si="0"/>
        <v>0</v>
      </c>
      <c r="M13" s="59">
        <f t="shared" si="0"/>
        <v>0</v>
      </c>
      <c r="N13" s="59">
        <f t="shared" si="0"/>
        <v>0</v>
      </c>
      <c r="O13" s="59">
        <f t="shared" si="0"/>
        <v>0</v>
      </c>
      <c r="P13" s="59">
        <f t="shared" si="0"/>
        <v>0</v>
      </c>
      <c r="Q13" s="59">
        <f t="shared" si="0"/>
        <v>0</v>
      </c>
      <c r="R13" s="59">
        <f t="shared" si="0"/>
        <v>0</v>
      </c>
      <c r="S13" s="59">
        <f t="shared" si="0"/>
        <v>0</v>
      </c>
      <c r="T13" s="59">
        <f t="shared" si="0"/>
        <v>0</v>
      </c>
      <c r="U13" s="59">
        <f t="shared" si="0"/>
        <v>0</v>
      </c>
      <c r="V13" s="59">
        <f t="shared" si="0"/>
        <v>0</v>
      </c>
      <c r="W13" s="59">
        <f t="shared" si="0"/>
        <v>0</v>
      </c>
      <c r="X13" s="59">
        <f t="shared" si="0"/>
        <v>0</v>
      </c>
      <c r="Y13" s="59">
        <f t="shared" si="0"/>
        <v>0</v>
      </c>
      <c r="Z13" s="59">
        <f t="shared" si="0"/>
        <v>0</v>
      </c>
      <c r="AA13" s="59">
        <f t="shared" si="0"/>
        <v>0</v>
      </c>
      <c r="AB13" s="59">
        <f t="shared" si="0"/>
        <v>0</v>
      </c>
      <c r="AC13" s="59">
        <f t="shared" si="0"/>
        <v>0</v>
      </c>
      <c r="AD13" s="59">
        <f t="shared" si="0"/>
        <v>0</v>
      </c>
      <c r="AE13" s="59">
        <f t="shared" si="0"/>
        <v>0</v>
      </c>
      <c r="AF13" s="59">
        <f t="shared" si="0"/>
        <v>0</v>
      </c>
      <c r="AG13" s="59">
        <f t="shared" si="0"/>
        <v>0</v>
      </c>
      <c r="AH13" s="59">
        <f t="shared" si="0"/>
        <v>0</v>
      </c>
      <c r="AI13" s="59">
        <f t="shared" si="0"/>
        <v>0</v>
      </c>
      <c r="AJ13" s="59">
        <f t="shared" si="0"/>
        <v>0</v>
      </c>
      <c r="AK13" s="59">
        <f t="shared" si="0"/>
        <v>0</v>
      </c>
      <c r="AL13" s="59">
        <f t="shared" si="0"/>
        <v>0</v>
      </c>
      <c r="AM13" s="59">
        <f t="shared" si="0"/>
        <v>0</v>
      </c>
      <c r="AN13" s="59">
        <f t="shared" si="0"/>
        <v>0</v>
      </c>
      <c r="AO13" s="59">
        <f t="shared" si="0"/>
        <v>0</v>
      </c>
      <c r="AP13" s="59">
        <f t="shared" si="0"/>
        <v>0</v>
      </c>
      <c r="AQ13" s="59">
        <f t="shared" si="0"/>
        <v>0</v>
      </c>
      <c r="AR13" s="59">
        <f t="shared" si="0"/>
        <v>0</v>
      </c>
      <c r="AS13" s="59">
        <f t="shared" si="0"/>
        <v>0</v>
      </c>
      <c r="AT13" s="59">
        <f t="shared" si="0"/>
        <v>0</v>
      </c>
      <c r="AU13" s="59">
        <f t="shared" si="0"/>
        <v>0</v>
      </c>
      <c r="AV13" s="59">
        <f t="shared" si="0"/>
        <v>0</v>
      </c>
      <c r="AW13" s="59">
        <f t="shared" si="0"/>
        <v>0</v>
      </c>
      <c r="AX13" s="59">
        <f t="shared" si="0"/>
        <v>0</v>
      </c>
      <c r="AY13" s="59">
        <f t="shared" si="0"/>
        <v>0</v>
      </c>
      <c r="AZ13" s="59">
        <f t="shared" si="0"/>
        <v>0</v>
      </c>
      <c r="BA13" s="59">
        <f t="shared" si="0"/>
        <v>0</v>
      </c>
      <c r="BB13" s="59">
        <f t="shared" si="0"/>
        <v>0</v>
      </c>
      <c r="BC13" s="59">
        <f t="shared" si="0"/>
        <v>0</v>
      </c>
      <c r="BD13" s="59">
        <f t="shared" si="0"/>
        <v>0</v>
      </c>
      <c r="BE13" s="59">
        <f t="shared" si="0"/>
        <v>0</v>
      </c>
      <c r="BF13" s="59">
        <f t="shared" si="0"/>
        <v>0</v>
      </c>
      <c r="BG13" s="59">
        <f t="shared" si="0"/>
        <v>0</v>
      </c>
      <c r="BH13" s="59">
        <f t="shared" si="0"/>
        <v>0</v>
      </c>
      <c r="BI13" s="59">
        <f t="shared" si="0"/>
        <v>0</v>
      </c>
      <c r="BJ13" s="59">
        <f t="shared" si="0"/>
        <v>0</v>
      </c>
      <c r="BK13" s="59">
        <f t="shared" si="0"/>
        <v>0</v>
      </c>
      <c r="BL13" s="59">
        <f t="shared" si="0"/>
        <v>0</v>
      </c>
      <c r="BM13" s="59">
        <f t="shared" si="0"/>
        <v>0</v>
      </c>
      <c r="BN13" s="59">
        <f t="shared" si="0"/>
        <v>0</v>
      </c>
      <c r="BO13" s="59">
        <f t="shared" si="0"/>
        <v>0</v>
      </c>
      <c r="BP13" s="59">
        <f t="shared" si="0"/>
        <v>0</v>
      </c>
      <c r="BQ13" s="59">
        <f t="shared" ref="BQ13:CY13" si="1">BQ12*BQ$7</f>
        <v>0</v>
      </c>
      <c r="BR13" s="59">
        <f t="shared" si="1"/>
        <v>0</v>
      </c>
      <c r="BS13" s="59">
        <f t="shared" si="1"/>
        <v>0</v>
      </c>
      <c r="BT13" s="59">
        <f t="shared" si="1"/>
        <v>0</v>
      </c>
      <c r="BU13" s="59">
        <f t="shared" si="1"/>
        <v>0</v>
      </c>
      <c r="BV13" s="59">
        <f t="shared" si="1"/>
        <v>0</v>
      </c>
      <c r="BW13" s="59">
        <f t="shared" si="1"/>
        <v>0</v>
      </c>
      <c r="BX13" s="59">
        <f t="shared" si="1"/>
        <v>0</v>
      </c>
      <c r="BY13" s="59">
        <f t="shared" si="1"/>
        <v>0</v>
      </c>
      <c r="BZ13" s="59">
        <f t="shared" si="1"/>
        <v>0</v>
      </c>
      <c r="CA13" s="59">
        <f t="shared" si="1"/>
        <v>0</v>
      </c>
      <c r="CB13" s="59">
        <f t="shared" si="1"/>
        <v>0</v>
      </c>
      <c r="CC13" s="59">
        <f t="shared" si="1"/>
        <v>0</v>
      </c>
      <c r="CD13" s="59">
        <f t="shared" si="1"/>
        <v>0</v>
      </c>
      <c r="CE13" s="59">
        <f t="shared" si="1"/>
        <v>0</v>
      </c>
      <c r="CF13" s="59">
        <f t="shared" si="1"/>
        <v>0</v>
      </c>
      <c r="CG13" s="59">
        <f t="shared" si="1"/>
        <v>0</v>
      </c>
      <c r="CH13" s="59">
        <f t="shared" si="1"/>
        <v>0</v>
      </c>
      <c r="CI13" s="59">
        <f t="shared" si="1"/>
        <v>0</v>
      </c>
      <c r="CJ13" s="59">
        <f t="shared" si="1"/>
        <v>0</v>
      </c>
      <c r="CK13" s="59">
        <f t="shared" si="1"/>
        <v>0</v>
      </c>
      <c r="CL13" s="59">
        <f t="shared" si="1"/>
        <v>0</v>
      </c>
      <c r="CM13" s="59">
        <f t="shared" si="1"/>
        <v>0</v>
      </c>
      <c r="CN13" s="59">
        <f t="shared" si="1"/>
        <v>0</v>
      </c>
      <c r="CO13" s="59">
        <f t="shared" si="1"/>
        <v>0</v>
      </c>
      <c r="CP13" s="59">
        <f t="shared" si="1"/>
        <v>0</v>
      </c>
      <c r="CQ13" s="59">
        <f t="shared" si="1"/>
        <v>0</v>
      </c>
      <c r="CR13" s="59">
        <f t="shared" si="1"/>
        <v>0</v>
      </c>
      <c r="CS13" s="59">
        <f t="shared" si="1"/>
        <v>0</v>
      </c>
      <c r="CT13" s="59">
        <f t="shared" si="1"/>
        <v>0</v>
      </c>
      <c r="CU13" s="59">
        <f t="shared" si="1"/>
        <v>0</v>
      </c>
      <c r="CV13" s="59">
        <f t="shared" si="1"/>
        <v>0</v>
      </c>
      <c r="CW13" s="59">
        <f t="shared" si="1"/>
        <v>0</v>
      </c>
      <c r="CX13" s="59">
        <f t="shared" si="1"/>
        <v>0</v>
      </c>
      <c r="CY13" s="59">
        <f t="shared" si="1"/>
        <v>0</v>
      </c>
      <c r="CZ13" s="391"/>
    </row>
    <row r="14" spans="2:104" x14ac:dyDescent="0.25">
      <c r="B14" s="393"/>
      <c r="C14" s="39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391"/>
    </row>
    <row r="15" spans="2:104" x14ac:dyDescent="0.25">
      <c r="B15" s="393" t="s">
        <v>667</v>
      </c>
      <c r="C15" s="9"/>
      <c r="D15" s="628" t="b">
        <f>IF(D12&lt;&gt;0,TRUE,FALSE)</f>
        <v>0</v>
      </c>
      <c r="E15" s="628" t="b">
        <f>IF(D15=TRUE,"ALREADY FOUND",IF(E12&lt;&gt;0,TRUE,FALSE))</f>
        <v>0</v>
      </c>
      <c r="F15" s="628" t="b">
        <f>IF(E15="ALREADY FOUND","ALREADY FOUND",IF(E15=TRUE,"ALREADY FOUND",IF(F12&lt;&gt;0,TRUE,FALSE)))</f>
        <v>0</v>
      </c>
      <c r="G15" s="628" t="b">
        <f t="shared" ref="G15:BR15" si="2">IF(F15="ALREADY FOUND","ALREADY FOUND",IF(F15=TRUE,"ALREADY FOUND",IF(G12&lt;&gt;0,TRUE,FALSE)))</f>
        <v>0</v>
      </c>
      <c r="H15" s="628" t="b">
        <f t="shared" si="2"/>
        <v>0</v>
      </c>
      <c r="I15" s="628" t="b">
        <f t="shared" si="2"/>
        <v>0</v>
      </c>
      <c r="J15" s="628" t="b">
        <f t="shared" si="2"/>
        <v>0</v>
      </c>
      <c r="K15" s="628" t="b">
        <f t="shared" si="2"/>
        <v>0</v>
      </c>
      <c r="L15" s="628" t="b">
        <f t="shared" si="2"/>
        <v>0</v>
      </c>
      <c r="M15" s="628" t="b">
        <f t="shared" si="2"/>
        <v>0</v>
      </c>
      <c r="N15" s="628" t="b">
        <f t="shared" si="2"/>
        <v>0</v>
      </c>
      <c r="O15" s="628" t="b">
        <f t="shared" si="2"/>
        <v>0</v>
      </c>
      <c r="P15" s="628" t="b">
        <f t="shared" si="2"/>
        <v>0</v>
      </c>
      <c r="Q15" s="628" t="b">
        <f t="shared" si="2"/>
        <v>0</v>
      </c>
      <c r="R15" s="628" t="b">
        <f t="shared" si="2"/>
        <v>0</v>
      </c>
      <c r="S15" s="628" t="b">
        <f t="shared" si="2"/>
        <v>0</v>
      </c>
      <c r="T15" s="628" t="b">
        <f t="shared" si="2"/>
        <v>0</v>
      </c>
      <c r="U15" s="628" t="b">
        <f t="shared" si="2"/>
        <v>0</v>
      </c>
      <c r="V15" s="628" t="b">
        <f t="shared" si="2"/>
        <v>0</v>
      </c>
      <c r="W15" s="628" t="b">
        <f t="shared" si="2"/>
        <v>0</v>
      </c>
      <c r="X15" s="628" t="b">
        <f t="shared" si="2"/>
        <v>0</v>
      </c>
      <c r="Y15" s="628" t="b">
        <f t="shared" si="2"/>
        <v>0</v>
      </c>
      <c r="Z15" s="628" t="b">
        <f t="shared" si="2"/>
        <v>0</v>
      </c>
      <c r="AA15" s="628" t="b">
        <f t="shared" si="2"/>
        <v>0</v>
      </c>
      <c r="AB15" s="628" t="b">
        <f t="shared" si="2"/>
        <v>0</v>
      </c>
      <c r="AC15" s="628" t="b">
        <f t="shared" si="2"/>
        <v>0</v>
      </c>
      <c r="AD15" s="628" t="b">
        <f t="shared" si="2"/>
        <v>0</v>
      </c>
      <c r="AE15" s="628" t="b">
        <f t="shared" si="2"/>
        <v>0</v>
      </c>
      <c r="AF15" s="628" t="b">
        <f t="shared" si="2"/>
        <v>0</v>
      </c>
      <c r="AG15" s="628" t="b">
        <f t="shared" si="2"/>
        <v>0</v>
      </c>
      <c r="AH15" s="628" t="b">
        <f t="shared" si="2"/>
        <v>0</v>
      </c>
      <c r="AI15" s="628" t="b">
        <f t="shared" si="2"/>
        <v>0</v>
      </c>
      <c r="AJ15" s="628" t="b">
        <f t="shared" si="2"/>
        <v>0</v>
      </c>
      <c r="AK15" s="628" t="b">
        <f t="shared" si="2"/>
        <v>0</v>
      </c>
      <c r="AL15" s="628" t="b">
        <f t="shared" si="2"/>
        <v>0</v>
      </c>
      <c r="AM15" s="628" t="b">
        <f t="shared" si="2"/>
        <v>0</v>
      </c>
      <c r="AN15" s="628" t="b">
        <f t="shared" si="2"/>
        <v>0</v>
      </c>
      <c r="AO15" s="628" t="b">
        <f t="shared" si="2"/>
        <v>0</v>
      </c>
      <c r="AP15" s="628" t="b">
        <f t="shared" si="2"/>
        <v>0</v>
      </c>
      <c r="AQ15" s="628" t="b">
        <f t="shared" si="2"/>
        <v>0</v>
      </c>
      <c r="AR15" s="628" t="b">
        <f t="shared" si="2"/>
        <v>0</v>
      </c>
      <c r="AS15" s="628" t="b">
        <f t="shared" si="2"/>
        <v>0</v>
      </c>
      <c r="AT15" s="628" t="b">
        <f t="shared" si="2"/>
        <v>0</v>
      </c>
      <c r="AU15" s="628" t="b">
        <f t="shared" si="2"/>
        <v>0</v>
      </c>
      <c r="AV15" s="628" t="b">
        <f t="shared" si="2"/>
        <v>0</v>
      </c>
      <c r="AW15" s="628" t="b">
        <f t="shared" si="2"/>
        <v>0</v>
      </c>
      <c r="AX15" s="628" t="b">
        <f t="shared" si="2"/>
        <v>0</v>
      </c>
      <c r="AY15" s="628" t="b">
        <f t="shared" si="2"/>
        <v>0</v>
      </c>
      <c r="AZ15" s="628" t="b">
        <f t="shared" si="2"/>
        <v>0</v>
      </c>
      <c r="BA15" s="628" t="b">
        <f t="shared" si="2"/>
        <v>0</v>
      </c>
      <c r="BB15" s="628" t="b">
        <f t="shared" si="2"/>
        <v>0</v>
      </c>
      <c r="BC15" s="628" t="b">
        <f t="shared" si="2"/>
        <v>0</v>
      </c>
      <c r="BD15" s="628" t="b">
        <f t="shared" si="2"/>
        <v>0</v>
      </c>
      <c r="BE15" s="628" t="b">
        <f t="shared" si="2"/>
        <v>0</v>
      </c>
      <c r="BF15" s="628" t="b">
        <f t="shared" si="2"/>
        <v>0</v>
      </c>
      <c r="BG15" s="628" t="b">
        <f t="shared" si="2"/>
        <v>0</v>
      </c>
      <c r="BH15" s="628" t="b">
        <f t="shared" si="2"/>
        <v>0</v>
      </c>
      <c r="BI15" s="628" t="b">
        <f t="shared" si="2"/>
        <v>0</v>
      </c>
      <c r="BJ15" s="628" t="b">
        <f t="shared" si="2"/>
        <v>0</v>
      </c>
      <c r="BK15" s="628" t="b">
        <f t="shared" si="2"/>
        <v>0</v>
      </c>
      <c r="BL15" s="628" t="b">
        <f t="shared" si="2"/>
        <v>0</v>
      </c>
      <c r="BM15" s="628" t="b">
        <f t="shared" si="2"/>
        <v>0</v>
      </c>
      <c r="BN15" s="628" t="b">
        <f t="shared" si="2"/>
        <v>0</v>
      </c>
      <c r="BO15" s="628" t="b">
        <f t="shared" si="2"/>
        <v>0</v>
      </c>
      <c r="BP15" s="628" t="b">
        <f t="shared" si="2"/>
        <v>0</v>
      </c>
      <c r="BQ15" s="628" t="b">
        <f t="shared" si="2"/>
        <v>0</v>
      </c>
      <c r="BR15" s="628" t="b">
        <f t="shared" si="2"/>
        <v>0</v>
      </c>
      <c r="BS15" s="628" t="b">
        <f t="shared" ref="BS15:CX15" si="3">IF(BR15="ALREADY FOUND","ALREADY FOUND",IF(BR15=TRUE,"ALREADY FOUND",IF(BS12&lt;&gt;0,TRUE,FALSE)))</f>
        <v>0</v>
      </c>
      <c r="BT15" s="628" t="b">
        <f t="shared" si="3"/>
        <v>0</v>
      </c>
      <c r="BU15" s="628" t="b">
        <f t="shared" si="3"/>
        <v>0</v>
      </c>
      <c r="BV15" s="628" t="b">
        <f t="shared" si="3"/>
        <v>0</v>
      </c>
      <c r="BW15" s="628" t="b">
        <f t="shared" si="3"/>
        <v>0</v>
      </c>
      <c r="BX15" s="628" t="b">
        <f t="shared" si="3"/>
        <v>0</v>
      </c>
      <c r="BY15" s="628" t="b">
        <f t="shared" si="3"/>
        <v>0</v>
      </c>
      <c r="BZ15" s="628" t="b">
        <f t="shared" si="3"/>
        <v>0</v>
      </c>
      <c r="CA15" s="628" t="b">
        <f t="shared" si="3"/>
        <v>0</v>
      </c>
      <c r="CB15" s="628" t="b">
        <f t="shared" si="3"/>
        <v>0</v>
      </c>
      <c r="CC15" s="628" t="b">
        <f t="shared" si="3"/>
        <v>0</v>
      </c>
      <c r="CD15" s="628" t="b">
        <f t="shared" si="3"/>
        <v>0</v>
      </c>
      <c r="CE15" s="628" t="b">
        <f t="shared" si="3"/>
        <v>0</v>
      </c>
      <c r="CF15" s="628" t="b">
        <f t="shared" si="3"/>
        <v>0</v>
      </c>
      <c r="CG15" s="628" t="b">
        <f t="shared" si="3"/>
        <v>0</v>
      </c>
      <c r="CH15" s="628" t="b">
        <f t="shared" si="3"/>
        <v>0</v>
      </c>
      <c r="CI15" s="628" t="b">
        <f t="shared" si="3"/>
        <v>0</v>
      </c>
      <c r="CJ15" s="628" t="b">
        <f t="shared" si="3"/>
        <v>0</v>
      </c>
      <c r="CK15" s="628" t="b">
        <f t="shared" si="3"/>
        <v>0</v>
      </c>
      <c r="CL15" s="628" t="b">
        <f t="shared" si="3"/>
        <v>0</v>
      </c>
      <c r="CM15" s="628" t="b">
        <f t="shared" si="3"/>
        <v>0</v>
      </c>
      <c r="CN15" s="628" t="b">
        <f t="shared" si="3"/>
        <v>0</v>
      </c>
      <c r="CO15" s="628" t="b">
        <f t="shared" si="3"/>
        <v>0</v>
      </c>
      <c r="CP15" s="628" t="b">
        <f t="shared" si="3"/>
        <v>0</v>
      </c>
      <c r="CQ15" s="628" t="b">
        <f t="shared" si="3"/>
        <v>0</v>
      </c>
      <c r="CR15" s="628" t="b">
        <f t="shared" si="3"/>
        <v>0</v>
      </c>
      <c r="CS15" s="628" t="b">
        <f t="shared" si="3"/>
        <v>0</v>
      </c>
      <c r="CT15" s="628" t="b">
        <f t="shared" si="3"/>
        <v>0</v>
      </c>
      <c r="CU15" s="628" t="b">
        <f t="shared" si="3"/>
        <v>0</v>
      </c>
      <c r="CV15" s="628" t="b">
        <f t="shared" si="3"/>
        <v>0</v>
      </c>
      <c r="CW15" s="628" t="b">
        <f t="shared" si="3"/>
        <v>0</v>
      </c>
      <c r="CX15" s="628" t="b">
        <f t="shared" si="3"/>
        <v>0</v>
      </c>
      <c r="CY15" s="8"/>
      <c r="CZ15" s="391"/>
    </row>
    <row r="16" spans="2:104" x14ac:dyDescent="0.25">
      <c r="B16" s="393" t="s">
        <v>668</v>
      </c>
      <c r="C16" s="9"/>
      <c r="D16" s="631" t="e">
        <f>INDEX($D$6:$CX$6,MATCH(TRUE,$D$15:$CX$15,0))</f>
        <v>#N/A</v>
      </c>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8"/>
      <c r="CZ16" s="391"/>
    </row>
    <row r="17" spans="1:104" x14ac:dyDescent="0.25">
      <c r="B17" s="393" t="s">
        <v>669</v>
      </c>
      <c r="C17" s="9"/>
      <c r="D17" s="625" t="e">
        <f>IF(D6&lt;$D$16,FALSE,IF(D12+E12=0,TRUE,FALSE))</f>
        <v>#N/A</v>
      </c>
      <c r="E17" s="625" t="e">
        <f>IF(D17=TRUE,"N/A",IF(D17="N/A","N/A",IF(E6&lt;$D$16,FALSE,IF(E12+F12=0,TRUE,FALSE))))</f>
        <v>#N/A</v>
      </c>
      <c r="F17" s="625" t="e">
        <f>IF(E17=TRUE,"N/A",IF(E17="N/A","N/A",IF(F6&lt;$D$16,FALSE,IF(F12+G12=0,TRUE,FALSE))))</f>
        <v>#N/A</v>
      </c>
      <c r="G17" s="625" t="e">
        <f>IF(F17=TRUE,"N/A",IF(F17="N/A","N/A",IF(G6&lt;$D$16,FALSE,IF(G12+H12=0,TRUE,FALSE))))</f>
        <v>#N/A</v>
      </c>
      <c r="H17" s="625" t="e">
        <f>IF(G17=TRUE,"N/A",IF(G17="N/A","N/A",IF(H6&lt;$D$16,FALSE,IF(H12+I12=0,TRUE,FALSE))))</f>
        <v>#N/A</v>
      </c>
      <c r="I17" s="625" t="e">
        <f>IF(H17=TRUE,"N/A",IF(H17="N/A","N/A",IF(I6&lt;$D$16,FALSE,IF(I12+J12=0,TRUE,FALSE))))</f>
        <v>#N/A</v>
      </c>
      <c r="J17" s="625" t="e">
        <f t="shared" ref="J17:BU17" si="4">IF(I17=TRUE,"N/A",IF(I17="N/A","N/A",IF(J6&lt;$D$16,FALSE,IF(J12+K12=0,TRUE,FALSE))))</f>
        <v>#N/A</v>
      </c>
      <c r="K17" s="625" t="e">
        <f t="shared" si="4"/>
        <v>#N/A</v>
      </c>
      <c r="L17" s="625" t="e">
        <f t="shared" si="4"/>
        <v>#N/A</v>
      </c>
      <c r="M17" s="625" t="e">
        <f t="shared" si="4"/>
        <v>#N/A</v>
      </c>
      <c r="N17" s="625" t="e">
        <f t="shared" si="4"/>
        <v>#N/A</v>
      </c>
      <c r="O17" s="625" t="e">
        <f t="shared" si="4"/>
        <v>#N/A</v>
      </c>
      <c r="P17" s="625" t="e">
        <f t="shared" si="4"/>
        <v>#N/A</v>
      </c>
      <c r="Q17" s="625" t="e">
        <f t="shared" si="4"/>
        <v>#N/A</v>
      </c>
      <c r="R17" s="625" t="e">
        <f t="shared" si="4"/>
        <v>#N/A</v>
      </c>
      <c r="S17" s="625" t="e">
        <f t="shared" si="4"/>
        <v>#N/A</v>
      </c>
      <c r="T17" s="625" t="e">
        <f t="shared" si="4"/>
        <v>#N/A</v>
      </c>
      <c r="U17" s="625" t="e">
        <f t="shared" si="4"/>
        <v>#N/A</v>
      </c>
      <c r="V17" s="625" t="e">
        <f t="shared" si="4"/>
        <v>#N/A</v>
      </c>
      <c r="W17" s="625" t="e">
        <f t="shared" si="4"/>
        <v>#N/A</v>
      </c>
      <c r="X17" s="625" t="e">
        <f t="shared" si="4"/>
        <v>#N/A</v>
      </c>
      <c r="Y17" s="625" t="e">
        <f t="shared" si="4"/>
        <v>#N/A</v>
      </c>
      <c r="Z17" s="625" t="e">
        <f t="shared" si="4"/>
        <v>#N/A</v>
      </c>
      <c r="AA17" s="625" t="e">
        <f t="shared" si="4"/>
        <v>#N/A</v>
      </c>
      <c r="AB17" s="625" t="e">
        <f t="shared" si="4"/>
        <v>#N/A</v>
      </c>
      <c r="AC17" s="625" t="e">
        <f t="shared" si="4"/>
        <v>#N/A</v>
      </c>
      <c r="AD17" s="625" t="e">
        <f t="shared" si="4"/>
        <v>#N/A</v>
      </c>
      <c r="AE17" s="625" t="e">
        <f t="shared" si="4"/>
        <v>#N/A</v>
      </c>
      <c r="AF17" s="625" t="e">
        <f t="shared" si="4"/>
        <v>#N/A</v>
      </c>
      <c r="AG17" s="625" t="e">
        <f t="shared" si="4"/>
        <v>#N/A</v>
      </c>
      <c r="AH17" s="625" t="e">
        <f t="shared" si="4"/>
        <v>#N/A</v>
      </c>
      <c r="AI17" s="625" t="e">
        <f t="shared" si="4"/>
        <v>#N/A</v>
      </c>
      <c r="AJ17" s="625" t="e">
        <f t="shared" si="4"/>
        <v>#N/A</v>
      </c>
      <c r="AK17" s="625" t="e">
        <f t="shared" si="4"/>
        <v>#N/A</v>
      </c>
      <c r="AL17" s="625" t="e">
        <f t="shared" si="4"/>
        <v>#N/A</v>
      </c>
      <c r="AM17" s="625" t="e">
        <f t="shared" si="4"/>
        <v>#N/A</v>
      </c>
      <c r="AN17" s="625" t="e">
        <f t="shared" si="4"/>
        <v>#N/A</v>
      </c>
      <c r="AO17" s="625" t="e">
        <f t="shared" si="4"/>
        <v>#N/A</v>
      </c>
      <c r="AP17" s="625" t="e">
        <f t="shared" si="4"/>
        <v>#N/A</v>
      </c>
      <c r="AQ17" s="625" t="e">
        <f t="shared" si="4"/>
        <v>#N/A</v>
      </c>
      <c r="AR17" s="625" t="e">
        <f t="shared" si="4"/>
        <v>#N/A</v>
      </c>
      <c r="AS17" s="625" t="e">
        <f t="shared" si="4"/>
        <v>#N/A</v>
      </c>
      <c r="AT17" s="625" t="e">
        <f t="shared" si="4"/>
        <v>#N/A</v>
      </c>
      <c r="AU17" s="625" t="e">
        <f t="shared" si="4"/>
        <v>#N/A</v>
      </c>
      <c r="AV17" s="625" t="e">
        <f t="shared" si="4"/>
        <v>#N/A</v>
      </c>
      <c r="AW17" s="625" t="e">
        <f t="shared" si="4"/>
        <v>#N/A</v>
      </c>
      <c r="AX17" s="625" t="e">
        <f t="shared" si="4"/>
        <v>#N/A</v>
      </c>
      <c r="AY17" s="625" t="e">
        <f t="shared" si="4"/>
        <v>#N/A</v>
      </c>
      <c r="AZ17" s="625" t="e">
        <f t="shared" si="4"/>
        <v>#N/A</v>
      </c>
      <c r="BA17" s="625" t="e">
        <f t="shared" si="4"/>
        <v>#N/A</v>
      </c>
      <c r="BB17" s="625" t="e">
        <f t="shared" si="4"/>
        <v>#N/A</v>
      </c>
      <c r="BC17" s="625" t="e">
        <f t="shared" si="4"/>
        <v>#N/A</v>
      </c>
      <c r="BD17" s="625" t="e">
        <f t="shared" si="4"/>
        <v>#N/A</v>
      </c>
      <c r="BE17" s="625" t="e">
        <f t="shared" si="4"/>
        <v>#N/A</v>
      </c>
      <c r="BF17" s="625" t="e">
        <f t="shared" si="4"/>
        <v>#N/A</v>
      </c>
      <c r="BG17" s="625" t="e">
        <f t="shared" si="4"/>
        <v>#N/A</v>
      </c>
      <c r="BH17" s="625" t="e">
        <f t="shared" si="4"/>
        <v>#N/A</v>
      </c>
      <c r="BI17" s="625" t="e">
        <f t="shared" si="4"/>
        <v>#N/A</v>
      </c>
      <c r="BJ17" s="625" t="e">
        <f t="shared" si="4"/>
        <v>#N/A</v>
      </c>
      <c r="BK17" s="625" t="e">
        <f t="shared" si="4"/>
        <v>#N/A</v>
      </c>
      <c r="BL17" s="625" t="e">
        <f t="shared" si="4"/>
        <v>#N/A</v>
      </c>
      <c r="BM17" s="625" t="e">
        <f t="shared" si="4"/>
        <v>#N/A</v>
      </c>
      <c r="BN17" s="625" t="e">
        <f t="shared" si="4"/>
        <v>#N/A</v>
      </c>
      <c r="BO17" s="625" t="e">
        <f t="shared" si="4"/>
        <v>#N/A</v>
      </c>
      <c r="BP17" s="625" t="e">
        <f t="shared" si="4"/>
        <v>#N/A</v>
      </c>
      <c r="BQ17" s="625" t="e">
        <f t="shared" si="4"/>
        <v>#N/A</v>
      </c>
      <c r="BR17" s="625" t="e">
        <f t="shared" si="4"/>
        <v>#N/A</v>
      </c>
      <c r="BS17" s="625" t="e">
        <f t="shared" si="4"/>
        <v>#N/A</v>
      </c>
      <c r="BT17" s="625" t="e">
        <f t="shared" si="4"/>
        <v>#N/A</v>
      </c>
      <c r="BU17" s="625" t="e">
        <f t="shared" si="4"/>
        <v>#N/A</v>
      </c>
      <c r="BV17" s="625" t="e">
        <f t="shared" ref="BV17:CX17" si="5">IF(BU17=TRUE,"N/A",IF(BU17="N/A","N/A",IF(BV6&lt;$D$16,FALSE,IF(BV12+BW12=0,TRUE,FALSE))))</f>
        <v>#N/A</v>
      </c>
      <c r="BW17" s="625" t="e">
        <f t="shared" si="5"/>
        <v>#N/A</v>
      </c>
      <c r="BX17" s="625" t="e">
        <f t="shared" si="5"/>
        <v>#N/A</v>
      </c>
      <c r="BY17" s="625" t="e">
        <f t="shared" si="5"/>
        <v>#N/A</v>
      </c>
      <c r="BZ17" s="625" t="e">
        <f t="shared" si="5"/>
        <v>#N/A</v>
      </c>
      <c r="CA17" s="625" t="e">
        <f t="shared" si="5"/>
        <v>#N/A</v>
      </c>
      <c r="CB17" s="625" t="e">
        <f t="shared" si="5"/>
        <v>#N/A</v>
      </c>
      <c r="CC17" s="625" t="e">
        <f t="shared" si="5"/>
        <v>#N/A</v>
      </c>
      <c r="CD17" s="625" t="e">
        <f t="shared" si="5"/>
        <v>#N/A</v>
      </c>
      <c r="CE17" s="625" t="e">
        <f t="shared" si="5"/>
        <v>#N/A</v>
      </c>
      <c r="CF17" s="625" t="e">
        <f t="shared" si="5"/>
        <v>#N/A</v>
      </c>
      <c r="CG17" s="625" t="e">
        <f t="shared" si="5"/>
        <v>#N/A</v>
      </c>
      <c r="CH17" s="625" t="e">
        <f t="shared" si="5"/>
        <v>#N/A</v>
      </c>
      <c r="CI17" s="625" t="e">
        <f t="shared" si="5"/>
        <v>#N/A</v>
      </c>
      <c r="CJ17" s="625" t="e">
        <f t="shared" si="5"/>
        <v>#N/A</v>
      </c>
      <c r="CK17" s="625" t="e">
        <f t="shared" si="5"/>
        <v>#N/A</v>
      </c>
      <c r="CL17" s="625" t="e">
        <f t="shared" si="5"/>
        <v>#N/A</v>
      </c>
      <c r="CM17" s="625" t="e">
        <f t="shared" si="5"/>
        <v>#N/A</v>
      </c>
      <c r="CN17" s="625" t="e">
        <f t="shared" si="5"/>
        <v>#N/A</v>
      </c>
      <c r="CO17" s="625" t="e">
        <f t="shared" si="5"/>
        <v>#N/A</v>
      </c>
      <c r="CP17" s="625" t="e">
        <f t="shared" si="5"/>
        <v>#N/A</v>
      </c>
      <c r="CQ17" s="625" t="e">
        <f t="shared" si="5"/>
        <v>#N/A</v>
      </c>
      <c r="CR17" s="625" t="e">
        <f t="shared" si="5"/>
        <v>#N/A</v>
      </c>
      <c r="CS17" s="625" t="e">
        <f t="shared" si="5"/>
        <v>#N/A</v>
      </c>
      <c r="CT17" s="625" t="e">
        <f t="shared" si="5"/>
        <v>#N/A</v>
      </c>
      <c r="CU17" s="625" t="e">
        <f t="shared" si="5"/>
        <v>#N/A</v>
      </c>
      <c r="CV17" s="625" t="e">
        <f t="shared" si="5"/>
        <v>#N/A</v>
      </c>
      <c r="CW17" s="625" t="e">
        <f t="shared" si="5"/>
        <v>#N/A</v>
      </c>
      <c r="CX17" s="625" t="e">
        <f t="shared" si="5"/>
        <v>#N/A</v>
      </c>
      <c r="CY17" s="629"/>
      <c r="CZ17" s="391"/>
    </row>
    <row r="18" spans="1:104" x14ac:dyDescent="0.25">
      <c r="B18" s="393" t="s">
        <v>670</v>
      </c>
      <c r="C18" s="9"/>
      <c r="D18" s="632" t="e">
        <f>INDEX($D$6:$CX$6,MATCH(TRUE,$D$17:$CX$17,0))</f>
        <v>#N/A</v>
      </c>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391"/>
    </row>
    <row r="19" spans="1:104" x14ac:dyDescent="0.25">
      <c r="A19" s="92"/>
      <c r="B19" s="393" t="s">
        <v>790</v>
      </c>
      <c r="C19" s="8"/>
      <c r="D19" s="626" t="e">
        <f>IF(AND(OR(D6=$D$16,D6&gt;$D$16),OR(D6=$D$18,D6&lt;$D$18)),D12,0)</f>
        <v>#N/A</v>
      </c>
      <c r="E19" s="626" t="e">
        <f>IF(AND(OR(E6=$D$16,E6&gt;$D$16),OR(E6=$D$18,E6&lt;$D$18)),E12,0)</f>
        <v>#N/A</v>
      </c>
      <c r="F19" s="626" t="e">
        <f>IF(AND(OR(F6=$D$16,F6&gt;$D$16),OR(F6=$D$18,F6&lt;$D$18)),F12,0)</f>
        <v>#N/A</v>
      </c>
      <c r="G19" s="626" t="e">
        <f>IF(AND(OR(G6=$D$16,G6&gt;$D$16),OR(G6=$D$18,G6&lt;$D$18)),G12,0)</f>
        <v>#N/A</v>
      </c>
      <c r="H19" s="626" t="e">
        <f>IF(AND(OR(H6=$D$16,H6&gt;$D$16),OR(H6=$D$18,H6&lt;$D$18)),H12,0)</f>
        <v>#N/A</v>
      </c>
      <c r="I19" s="626" t="e">
        <f t="shared" ref="I19:BT19" si="6">IF(AND(OR(I6=$D$16,I6&gt;$D$16),OR(I6=$D$18,I6&lt;$D$18)),I12,0)</f>
        <v>#N/A</v>
      </c>
      <c r="J19" s="626" t="e">
        <f t="shared" si="6"/>
        <v>#N/A</v>
      </c>
      <c r="K19" s="626" t="e">
        <f t="shared" si="6"/>
        <v>#N/A</v>
      </c>
      <c r="L19" s="626" t="e">
        <f t="shared" si="6"/>
        <v>#N/A</v>
      </c>
      <c r="M19" s="626" t="e">
        <f t="shared" si="6"/>
        <v>#N/A</v>
      </c>
      <c r="N19" s="626" t="e">
        <f t="shared" si="6"/>
        <v>#N/A</v>
      </c>
      <c r="O19" s="626" t="e">
        <f t="shared" si="6"/>
        <v>#N/A</v>
      </c>
      <c r="P19" s="626" t="e">
        <f t="shared" si="6"/>
        <v>#N/A</v>
      </c>
      <c r="Q19" s="626" t="e">
        <f t="shared" si="6"/>
        <v>#N/A</v>
      </c>
      <c r="R19" s="626" t="e">
        <f t="shared" si="6"/>
        <v>#N/A</v>
      </c>
      <c r="S19" s="626" t="e">
        <f t="shared" si="6"/>
        <v>#N/A</v>
      </c>
      <c r="T19" s="626" t="e">
        <f t="shared" si="6"/>
        <v>#N/A</v>
      </c>
      <c r="U19" s="626" t="e">
        <f t="shared" si="6"/>
        <v>#N/A</v>
      </c>
      <c r="V19" s="626" t="e">
        <f t="shared" si="6"/>
        <v>#N/A</v>
      </c>
      <c r="W19" s="626" t="e">
        <f t="shared" si="6"/>
        <v>#N/A</v>
      </c>
      <c r="X19" s="626" t="e">
        <f t="shared" si="6"/>
        <v>#N/A</v>
      </c>
      <c r="Y19" s="626" t="e">
        <f t="shared" si="6"/>
        <v>#N/A</v>
      </c>
      <c r="Z19" s="626" t="e">
        <f t="shared" si="6"/>
        <v>#N/A</v>
      </c>
      <c r="AA19" s="626" t="e">
        <f t="shared" si="6"/>
        <v>#N/A</v>
      </c>
      <c r="AB19" s="626" t="e">
        <f t="shared" si="6"/>
        <v>#N/A</v>
      </c>
      <c r="AC19" s="626" t="e">
        <f t="shared" si="6"/>
        <v>#N/A</v>
      </c>
      <c r="AD19" s="626" t="e">
        <f t="shared" si="6"/>
        <v>#N/A</v>
      </c>
      <c r="AE19" s="626" t="e">
        <f t="shared" si="6"/>
        <v>#N/A</v>
      </c>
      <c r="AF19" s="626" t="e">
        <f t="shared" si="6"/>
        <v>#N/A</v>
      </c>
      <c r="AG19" s="626" t="e">
        <f t="shared" si="6"/>
        <v>#N/A</v>
      </c>
      <c r="AH19" s="626" t="e">
        <f t="shared" si="6"/>
        <v>#N/A</v>
      </c>
      <c r="AI19" s="626" t="e">
        <f t="shared" si="6"/>
        <v>#N/A</v>
      </c>
      <c r="AJ19" s="626" t="e">
        <f t="shared" si="6"/>
        <v>#N/A</v>
      </c>
      <c r="AK19" s="626" t="e">
        <f t="shared" si="6"/>
        <v>#N/A</v>
      </c>
      <c r="AL19" s="626" t="e">
        <f t="shared" si="6"/>
        <v>#N/A</v>
      </c>
      <c r="AM19" s="626" t="e">
        <f t="shared" si="6"/>
        <v>#N/A</v>
      </c>
      <c r="AN19" s="626" t="e">
        <f t="shared" si="6"/>
        <v>#N/A</v>
      </c>
      <c r="AO19" s="626" t="e">
        <f t="shared" si="6"/>
        <v>#N/A</v>
      </c>
      <c r="AP19" s="626" t="e">
        <f t="shared" si="6"/>
        <v>#N/A</v>
      </c>
      <c r="AQ19" s="626" t="e">
        <f t="shared" si="6"/>
        <v>#N/A</v>
      </c>
      <c r="AR19" s="626" t="e">
        <f t="shared" si="6"/>
        <v>#N/A</v>
      </c>
      <c r="AS19" s="626" t="e">
        <f t="shared" si="6"/>
        <v>#N/A</v>
      </c>
      <c r="AT19" s="626" t="e">
        <f t="shared" si="6"/>
        <v>#N/A</v>
      </c>
      <c r="AU19" s="626" t="e">
        <f t="shared" si="6"/>
        <v>#N/A</v>
      </c>
      <c r="AV19" s="626" t="e">
        <f t="shared" si="6"/>
        <v>#N/A</v>
      </c>
      <c r="AW19" s="626" t="e">
        <f t="shared" si="6"/>
        <v>#N/A</v>
      </c>
      <c r="AX19" s="626" t="e">
        <f t="shared" si="6"/>
        <v>#N/A</v>
      </c>
      <c r="AY19" s="626" t="e">
        <f t="shared" si="6"/>
        <v>#N/A</v>
      </c>
      <c r="AZ19" s="626" t="e">
        <f t="shared" si="6"/>
        <v>#N/A</v>
      </c>
      <c r="BA19" s="626" t="e">
        <f t="shared" si="6"/>
        <v>#N/A</v>
      </c>
      <c r="BB19" s="626" t="e">
        <f t="shared" si="6"/>
        <v>#N/A</v>
      </c>
      <c r="BC19" s="626" t="e">
        <f t="shared" si="6"/>
        <v>#N/A</v>
      </c>
      <c r="BD19" s="626" t="e">
        <f t="shared" si="6"/>
        <v>#N/A</v>
      </c>
      <c r="BE19" s="626" t="e">
        <f t="shared" si="6"/>
        <v>#N/A</v>
      </c>
      <c r="BF19" s="626" t="e">
        <f t="shared" si="6"/>
        <v>#N/A</v>
      </c>
      <c r="BG19" s="626" t="e">
        <f t="shared" si="6"/>
        <v>#N/A</v>
      </c>
      <c r="BH19" s="626" t="e">
        <f t="shared" si="6"/>
        <v>#N/A</v>
      </c>
      <c r="BI19" s="626" t="e">
        <f t="shared" si="6"/>
        <v>#N/A</v>
      </c>
      <c r="BJ19" s="626" t="e">
        <f t="shared" si="6"/>
        <v>#N/A</v>
      </c>
      <c r="BK19" s="626" t="e">
        <f t="shared" si="6"/>
        <v>#N/A</v>
      </c>
      <c r="BL19" s="626" t="e">
        <f t="shared" si="6"/>
        <v>#N/A</v>
      </c>
      <c r="BM19" s="626" t="e">
        <f t="shared" si="6"/>
        <v>#N/A</v>
      </c>
      <c r="BN19" s="626" t="e">
        <f t="shared" si="6"/>
        <v>#N/A</v>
      </c>
      <c r="BO19" s="626" t="e">
        <f t="shared" si="6"/>
        <v>#N/A</v>
      </c>
      <c r="BP19" s="626" t="e">
        <f t="shared" si="6"/>
        <v>#N/A</v>
      </c>
      <c r="BQ19" s="626" t="e">
        <f t="shared" si="6"/>
        <v>#N/A</v>
      </c>
      <c r="BR19" s="626" t="e">
        <f t="shared" si="6"/>
        <v>#N/A</v>
      </c>
      <c r="BS19" s="626" t="e">
        <f t="shared" si="6"/>
        <v>#N/A</v>
      </c>
      <c r="BT19" s="626" t="e">
        <f t="shared" si="6"/>
        <v>#N/A</v>
      </c>
      <c r="BU19" s="626" t="e">
        <f t="shared" ref="BU19:CX19" si="7">IF(AND(OR(BU6=$D$16,BU6&gt;$D$16),OR(BU6=$D$18,BU6&lt;$D$18)),BU12,0)</f>
        <v>#N/A</v>
      </c>
      <c r="BV19" s="626" t="e">
        <f t="shared" si="7"/>
        <v>#N/A</v>
      </c>
      <c r="BW19" s="626" t="e">
        <f t="shared" si="7"/>
        <v>#N/A</v>
      </c>
      <c r="BX19" s="626" t="e">
        <f t="shared" si="7"/>
        <v>#N/A</v>
      </c>
      <c r="BY19" s="626" t="e">
        <f t="shared" si="7"/>
        <v>#N/A</v>
      </c>
      <c r="BZ19" s="626" t="e">
        <f t="shared" si="7"/>
        <v>#N/A</v>
      </c>
      <c r="CA19" s="626" t="e">
        <f t="shared" si="7"/>
        <v>#N/A</v>
      </c>
      <c r="CB19" s="626" t="e">
        <f t="shared" si="7"/>
        <v>#N/A</v>
      </c>
      <c r="CC19" s="626" t="e">
        <f t="shared" si="7"/>
        <v>#N/A</v>
      </c>
      <c r="CD19" s="626" t="e">
        <f t="shared" si="7"/>
        <v>#N/A</v>
      </c>
      <c r="CE19" s="626" t="e">
        <f t="shared" si="7"/>
        <v>#N/A</v>
      </c>
      <c r="CF19" s="626" t="e">
        <f t="shared" si="7"/>
        <v>#N/A</v>
      </c>
      <c r="CG19" s="626" t="e">
        <f t="shared" si="7"/>
        <v>#N/A</v>
      </c>
      <c r="CH19" s="626" t="e">
        <f t="shared" si="7"/>
        <v>#N/A</v>
      </c>
      <c r="CI19" s="626" t="e">
        <f t="shared" si="7"/>
        <v>#N/A</v>
      </c>
      <c r="CJ19" s="626" t="e">
        <f t="shared" si="7"/>
        <v>#N/A</v>
      </c>
      <c r="CK19" s="626" t="e">
        <f t="shared" si="7"/>
        <v>#N/A</v>
      </c>
      <c r="CL19" s="626" t="e">
        <f t="shared" si="7"/>
        <v>#N/A</v>
      </c>
      <c r="CM19" s="626" t="e">
        <f t="shared" si="7"/>
        <v>#N/A</v>
      </c>
      <c r="CN19" s="626" t="e">
        <f t="shared" si="7"/>
        <v>#N/A</v>
      </c>
      <c r="CO19" s="626" t="e">
        <f t="shared" si="7"/>
        <v>#N/A</v>
      </c>
      <c r="CP19" s="626" t="e">
        <f t="shared" si="7"/>
        <v>#N/A</v>
      </c>
      <c r="CQ19" s="626" t="e">
        <f t="shared" si="7"/>
        <v>#N/A</v>
      </c>
      <c r="CR19" s="626" t="e">
        <f t="shared" si="7"/>
        <v>#N/A</v>
      </c>
      <c r="CS19" s="626" t="e">
        <f t="shared" si="7"/>
        <v>#N/A</v>
      </c>
      <c r="CT19" s="626" t="e">
        <f t="shared" si="7"/>
        <v>#N/A</v>
      </c>
      <c r="CU19" s="626" t="e">
        <f t="shared" si="7"/>
        <v>#N/A</v>
      </c>
      <c r="CV19" s="626" t="e">
        <f t="shared" si="7"/>
        <v>#N/A</v>
      </c>
      <c r="CW19" s="626" t="e">
        <f t="shared" si="7"/>
        <v>#N/A</v>
      </c>
      <c r="CX19" s="626" t="e">
        <f t="shared" si="7"/>
        <v>#N/A</v>
      </c>
      <c r="CY19" s="630"/>
      <c r="CZ19" s="391"/>
    </row>
    <row r="20" spans="1:104" x14ac:dyDescent="0.25">
      <c r="B20" s="393" t="s">
        <v>666</v>
      </c>
      <c r="C20" s="9"/>
      <c r="D20" s="627" t="e">
        <f>SUM(D19:CX19)</f>
        <v>#N/A</v>
      </c>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391"/>
    </row>
    <row r="21" spans="1:104" x14ac:dyDescent="0.25">
      <c r="B21" s="393" t="s">
        <v>1120</v>
      </c>
      <c r="C21" s="9"/>
      <c r="D21" s="826"/>
      <c r="E21" s="826"/>
      <c r="F21" s="826"/>
      <c r="G21" s="625" t="b">
        <f>IF(OR(AND(SUM(D12:F12)=0,G12&gt;0,G15="ALREADY FOUND"),AND(F21=TRUE,G12&gt;0),AND(F21=TRUE,SUM(H12:I12)&gt;0)),TRUE,FALSE)</f>
        <v>0</v>
      </c>
      <c r="H21" s="625" t="b">
        <f t="shared" ref="H21:BS21" si="8">IF(OR(AND(SUM(E12:G12)=0,H12&gt;0,H15="ALREADY FOUND"),AND(G21=TRUE,H12&gt;0),AND(G21=TRUE,SUM(I12:J12)&gt;0)),TRUE,FALSE)</f>
        <v>0</v>
      </c>
      <c r="I21" s="625" t="b">
        <f t="shared" si="8"/>
        <v>0</v>
      </c>
      <c r="J21" s="625" t="b">
        <f t="shared" si="8"/>
        <v>0</v>
      </c>
      <c r="K21" s="625" t="b">
        <f t="shared" si="8"/>
        <v>0</v>
      </c>
      <c r="L21" s="625" t="b">
        <f t="shared" si="8"/>
        <v>0</v>
      </c>
      <c r="M21" s="625" t="b">
        <f t="shared" si="8"/>
        <v>0</v>
      </c>
      <c r="N21" s="625" t="b">
        <f t="shared" si="8"/>
        <v>0</v>
      </c>
      <c r="O21" s="625" t="b">
        <f t="shared" si="8"/>
        <v>0</v>
      </c>
      <c r="P21" s="625" t="b">
        <f t="shared" si="8"/>
        <v>0</v>
      </c>
      <c r="Q21" s="625" t="b">
        <f t="shared" si="8"/>
        <v>0</v>
      </c>
      <c r="R21" s="625" t="b">
        <f t="shared" si="8"/>
        <v>0</v>
      </c>
      <c r="S21" s="625" t="b">
        <f t="shared" si="8"/>
        <v>0</v>
      </c>
      <c r="T21" s="625" t="b">
        <f t="shared" si="8"/>
        <v>0</v>
      </c>
      <c r="U21" s="625" t="b">
        <f t="shared" si="8"/>
        <v>0</v>
      </c>
      <c r="V21" s="625" t="b">
        <f t="shared" si="8"/>
        <v>0</v>
      </c>
      <c r="W21" s="625" t="b">
        <f t="shared" si="8"/>
        <v>0</v>
      </c>
      <c r="X21" s="625" t="b">
        <f t="shared" si="8"/>
        <v>0</v>
      </c>
      <c r="Y21" s="625" t="b">
        <f t="shared" si="8"/>
        <v>0</v>
      </c>
      <c r="Z21" s="625" t="b">
        <f t="shared" si="8"/>
        <v>0</v>
      </c>
      <c r="AA21" s="625" t="b">
        <f t="shared" si="8"/>
        <v>0</v>
      </c>
      <c r="AB21" s="625" t="b">
        <f t="shared" si="8"/>
        <v>0</v>
      </c>
      <c r="AC21" s="625" t="b">
        <f t="shared" si="8"/>
        <v>0</v>
      </c>
      <c r="AD21" s="625" t="b">
        <f t="shared" si="8"/>
        <v>0</v>
      </c>
      <c r="AE21" s="625" t="b">
        <f t="shared" si="8"/>
        <v>0</v>
      </c>
      <c r="AF21" s="625" t="b">
        <f t="shared" si="8"/>
        <v>0</v>
      </c>
      <c r="AG21" s="625" t="b">
        <f t="shared" si="8"/>
        <v>0</v>
      </c>
      <c r="AH21" s="625" t="b">
        <f t="shared" si="8"/>
        <v>0</v>
      </c>
      <c r="AI21" s="625" t="b">
        <f t="shared" si="8"/>
        <v>0</v>
      </c>
      <c r="AJ21" s="625" t="b">
        <f t="shared" si="8"/>
        <v>0</v>
      </c>
      <c r="AK21" s="625" t="b">
        <f t="shared" si="8"/>
        <v>0</v>
      </c>
      <c r="AL21" s="625" t="b">
        <f t="shared" si="8"/>
        <v>0</v>
      </c>
      <c r="AM21" s="625" t="b">
        <f t="shared" si="8"/>
        <v>0</v>
      </c>
      <c r="AN21" s="625" t="b">
        <f t="shared" si="8"/>
        <v>0</v>
      </c>
      <c r="AO21" s="625" t="b">
        <f t="shared" si="8"/>
        <v>0</v>
      </c>
      <c r="AP21" s="625" t="b">
        <f t="shared" si="8"/>
        <v>0</v>
      </c>
      <c r="AQ21" s="625" t="b">
        <f t="shared" si="8"/>
        <v>0</v>
      </c>
      <c r="AR21" s="625" t="b">
        <f t="shared" si="8"/>
        <v>0</v>
      </c>
      <c r="AS21" s="625" t="b">
        <f t="shared" si="8"/>
        <v>0</v>
      </c>
      <c r="AT21" s="625" t="b">
        <f t="shared" si="8"/>
        <v>0</v>
      </c>
      <c r="AU21" s="625" t="b">
        <f t="shared" si="8"/>
        <v>0</v>
      </c>
      <c r="AV21" s="625" t="b">
        <f t="shared" si="8"/>
        <v>0</v>
      </c>
      <c r="AW21" s="625" t="b">
        <f t="shared" si="8"/>
        <v>0</v>
      </c>
      <c r="AX21" s="625" t="b">
        <f t="shared" si="8"/>
        <v>0</v>
      </c>
      <c r="AY21" s="625" t="b">
        <f t="shared" si="8"/>
        <v>0</v>
      </c>
      <c r="AZ21" s="625" t="b">
        <f t="shared" si="8"/>
        <v>0</v>
      </c>
      <c r="BA21" s="625" t="b">
        <f t="shared" si="8"/>
        <v>0</v>
      </c>
      <c r="BB21" s="625" t="b">
        <f t="shared" si="8"/>
        <v>0</v>
      </c>
      <c r="BC21" s="625" t="b">
        <f t="shared" si="8"/>
        <v>0</v>
      </c>
      <c r="BD21" s="625" t="b">
        <f t="shared" si="8"/>
        <v>0</v>
      </c>
      <c r="BE21" s="625" t="b">
        <f t="shared" si="8"/>
        <v>0</v>
      </c>
      <c r="BF21" s="625" t="b">
        <f t="shared" si="8"/>
        <v>0</v>
      </c>
      <c r="BG21" s="625" t="b">
        <f t="shared" si="8"/>
        <v>0</v>
      </c>
      <c r="BH21" s="625" t="b">
        <f t="shared" si="8"/>
        <v>0</v>
      </c>
      <c r="BI21" s="625" t="b">
        <f t="shared" si="8"/>
        <v>0</v>
      </c>
      <c r="BJ21" s="625" t="b">
        <f t="shared" si="8"/>
        <v>0</v>
      </c>
      <c r="BK21" s="625" t="b">
        <f t="shared" si="8"/>
        <v>0</v>
      </c>
      <c r="BL21" s="625" t="b">
        <f t="shared" si="8"/>
        <v>0</v>
      </c>
      <c r="BM21" s="625" t="b">
        <f t="shared" si="8"/>
        <v>0</v>
      </c>
      <c r="BN21" s="625" t="b">
        <f t="shared" si="8"/>
        <v>0</v>
      </c>
      <c r="BO21" s="625" t="b">
        <f t="shared" si="8"/>
        <v>0</v>
      </c>
      <c r="BP21" s="625" t="b">
        <f t="shared" si="8"/>
        <v>0</v>
      </c>
      <c r="BQ21" s="625" t="b">
        <f t="shared" si="8"/>
        <v>0</v>
      </c>
      <c r="BR21" s="625" t="b">
        <f t="shared" si="8"/>
        <v>0</v>
      </c>
      <c r="BS21" s="625" t="b">
        <f t="shared" si="8"/>
        <v>0</v>
      </c>
      <c r="BT21" s="625" t="b">
        <f t="shared" ref="BT21:CX21" si="9">IF(OR(AND(SUM(BQ12:BS12)=0,BT12&gt;0,BT15="ALREADY FOUND"),AND(BS21=TRUE,BT12&gt;0),AND(BS21=TRUE,SUM(BU12:BV12)&gt;0)),TRUE,FALSE)</f>
        <v>0</v>
      </c>
      <c r="BU21" s="625" t="b">
        <f t="shared" si="9"/>
        <v>0</v>
      </c>
      <c r="BV21" s="625" t="b">
        <f t="shared" si="9"/>
        <v>0</v>
      </c>
      <c r="BW21" s="625" t="b">
        <f t="shared" si="9"/>
        <v>0</v>
      </c>
      <c r="BX21" s="625" t="b">
        <f t="shared" si="9"/>
        <v>0</v>
      </c>
      <c r="BY21" s="625" t="b">
        <f t="shared" si="9"/>
        <v>0</v>
      </c>
      <c r="BZ21" s="625" t="b">
        <f t="shared" si="9"/>
        <v>0</v>
      </c>
      <c r="CA21" s="625" t="b">
        <f t="shared" si="9"/>
        <v>0</v>
      </c>
      <c r="CB21" s="625" t="b">
        <f t="shared" si="9"/>
        <v>0</v>
      </c>
      <c r="CC21" s="625" t="b">
        <f t="shared" si="9"/>
        <v>0</v>
      </c>
      <c r="CD21" s="625" t="b">
        <f t="shared" si="9"/>
        <v>0</v>
      </c>
      <c r="CE21" s="625" t="b">
        <f t="shared" si="9"/>
        <v>0</v>
      </c>
      <c r="CF21" s="625" t="b">
        <f t="shared" si="9"/>
        <v>0</v>
      </c>
      <c r="CG21" s="625" t="b">
        <f t="shared" si="9"/>
        <v>0</v>
      </c>
      <c r="CH21" s="625" t="b">
        <f t="shared" si="9"/>
        <v>0</v>
      </c>
      <c r="CI21" s="625" t="b">
        <f t="shared" si="9"/>
        <v>0</v>
      </c>
      <c r="CJ21" s="625" t="b">
        <f t="shared" si="9"/>
        <v>0</v>
      </c>
      <c r="CK21" s="625" t="b">
        <f t="shared" si="9"/>
        <v>0</v>
      </c>
      <c r="CL21" s="625" t="b">
        <f t="shared" si="9"/>
        <v>0</v>
      </c>
      <c r="CM21" s="625" t="b">
        <f t="shared" si="9"/>
        <v>0</v>
      </c>
      <c r="CN21" s="625" t="b">
        <f t="shared" si="9"/>
        <v>0</v>
      </c>
      <c r="CO21" s="625" t="b">
        <f t="shared" si="9"/>
        <v>0</v>
      </c>
      <c r="CP21" s="625" t="b">
        <f t="shared" si="9"/>
        <v>0</v>
      </c>
      <c r="CQ21" s="625" t="b">
        <f t="shared" si="9"/>
        <v>0</v>
      </c>
      <c r="CR21" s="625" t="b">
        <f t="shared" si="9"/>
        <v>0</v>
      </c>
      <c r="CS21" s="625" t="b">
        <f t="shared" si="9"/>
        <v>0</v>
      </c>
      <c r="CT21" s="625" t="b">
        <f t="shared" si="9"/>
        <v>0</v>
      </c>
      <c r="CU21" s="625" t="b">
        <f t="shared" si="9"/>
        <v>0</v>
      </c>
      <c r="CV21" s="625" t="b">
        <f t="shared" si="9"/>
        <v>0</v>
      </c>
      <c r="CW21" s="625" t="b">
        <f t="shared" si="9"/>
        <v>0</v>
      </c>
      <c r="CX21" s="625" t="b">
        <f t="shared" si="9"/>
        <v>0</v>
      </c>
      <c r="CY21" s="8"/>
      <c r="CZ21" s="391"/>
    </row>
    <row r="22" spans="1:104" x14ac:dyDescent="0.25">
      <c r="B22" s="393" t="s">
        <v>1121</v>
      </c>
      <c r="C22" s="9"/>
      <c r="D22" s="826"/>
      <c r="E22" s="826"/>
      <c r="F22" s="826"/>
      <c r="G22" s="625">
        <f>IF(G21=FALSE,0,IF(F22&lt;&gt;0,F22,MAX($D$22:F22)+1))</f>
        <v>0</v>
      </c>
      <c r="H22" s="625">
        <f>IF(H21=FALSE,0,IF(G22&lt;&gt;0,G22,MAX($D$22:G22)+1))</f>
        <v>0</v>
      </c>
      <c r="I22" s="625">
        <f>IF(I21=FALSE,0,IF(H22&lt;&gt;0,H22,MAX($D$22:H22)+1))</f>
        <v>0</v>
      </c>
      <c r="J22" s="625">
        <f>IF(J21=FALSE,0,IF(I22&lt;&gt;0,I22,MAX($D$22:I22)+1))</f>
        <v>0</v>
      </c>
      <c r="K22" s="625">
        <f>IF(K21=FALSE,0,IF(J22&lt;&gt;0,J22,MAX($D$22:J22)+1))</f>
        <v>0</v>
      </c>
      <c r="L22" s="625">
        <f>IF(L21=FALSE,0,IF(K22&lt;&gt;0,K22,MAX($D$22:K22)+1))</f>
        <v>0</v>
      </c>
      <c r="M22" s="625">
        <f>IF(M21=FALSE,0,IF(L22&lt;&gt;0,L22,MAX($D$22:L22)+1))</f>
        <v>0</v>
      </c>
      <c r="N22" s="625">
        <f>IF(N21=FALSE,0,IF(M22&lt;&gt;0,M22,MAX($D$22:M22)+1))</f>
        <v>0</v>
      </c>
      <c r="O22" s="625">
        <f>IF(O21=FALSE,0,IF(N22&lt;&gt;0,N22,MAX($D$22:N22)+1))</f>
        <v>0</v>
      </c>
      <c r="P22" s="625">
        <f>IF(P21=FALSE,0,IF(O22&lt;&gt;0,O22,MAX($D$22:O22)+1))</f>
        <v>0</v>
      </c>
      <c r="Q22" s="625">
        <f>IF(Q21=FALSE,0,IF(P22&lt;&gt;0,P22,MAX($D$22:P22)+1))</f>
        <v>0</v>
      </c>
      <c r="R22" s="625">
        <f>IF(R21=FALSE,0,IF(Q22&lt;&gt;0,Q22,MAX($D$22:Q22)+1))</f>
        <v>0</v>
      </c>
      <c r="S22" s="625">
        <f>IF(S21=FALSE,0,IF(R22&lt;&gt;0,R22,MAX($D$22:R22)+1))</f>
        <v>0</v>
      </c>
      <c r="T22" s="625">
        <f>IF(T21=FALSE,0,IF(S22&lt;&gt;0,S22,MAX($D$22:S22)+1))</f>
        <v>0</v>
      </c>
      <c r="U22" s="625">
        <f>IF(U21=FALSE,0,IF(T22&lt;&gt;0,T22,MAX($D$22:T22)+1))</f>
        <v>0</v>
      </c>
      <c r="V22" s="625">
        <f>IF(V21=FALSE,0,IF(U22&lt;&gt;0,U22,MAX($D$22:U22)+1))</f>
        <v>0</v>
      </c>
      <c r="W22" s="625">
        <f>IF(W21=FALSE,0,IF(V22&lt;&gt;0,V22,MAX($D$22:V22)+1))</f>
        <v>0</v>
      </c>
      <c r="X22" s="625">
        <f>IF(X21=FALSE,0,IF(W22&lt;&gt;0,W22,MAX($D$22:W22)+1))</f>
        <v>0</v>
      </c>
      <c r="Y22" s="625">
        <f>IF(Y21=FALSE,0,IF(X22&lt;&gt;0,X22,MAX($D$22:X22)+1))</f>
        <v>0</v>
      </c>
      <c r="Z22" s="625">
        <f>IF(Z21=FALSE,0,IF(Y22&lt;&gt;0,Y22,MAX($D$22:Y22)+1))</f>
        <v>0</v>
      </c>
      <c r="AA22" s="625">
        <f>IF(AA21=FALSE,0,IF(Z22&lt;&gt;0,Z22,MAX($D$22:Z22)+1))</f>
        <v>0</v>
      </c>
      <c r="AB22" s="625">
        <f>IF(AB21=FALSE,0,IF(AA22&lt;&gt;0,AA22,MAX($D$22:AA22)+1))</f>
        <v>0</v>
      </c>
      <c r="AC22" s="625">
        <f>IF(AC21=FALSE,0,IF(AB22&lt;&gt;0,AB22,MAX($D$22:AB22)+1))</f>
        <v>0</v>
      </c>
      <c r="AD22" s="625">
        <f>IF(AD21=FALSE,0,IF(AC22&lt;&gt;0,AC22,MAX($D$22:AC22)+1))</f>
        <v>0</v>
      </c>
      <c r="AE22" s="625">
        <f>IF(AE21=FALSE,0,IF(AD22&lt;&gt;0,AD22,MAX($D$22:AD22)+1))</f>
        <v>0</v>
      </c>
      <c r="AF22" s="625">
        <f>IF(AF21=FALSE,0,IF(AE22&lt;&gt;0,AE22,MAX($D$22:AE22)+1))</f>
        <v>0</v>
      </c>
      <c r="AG22" s="625">
        <f>IF(AG21=FALSE,0,IF(AF22&lt;&gt;0,AF22,MAX($D$22:AF22)+1))</f>
        <v>0</v>
      </c>
      <c r="AH22" s="625">
        <f>IF(AH21=FALSE,0,IF(AG22&lt;&gt;0,AG22,MAX($D$22:AG22)+1))</f>
        <v>0</v>
      </c>
      <c r="AI22" s="625">
        <f>IF(AI21=FALSE,0,IF(AH22&lt;&gt;0,AH22,MAX($D$22:AH22)+1))</f>
        <v>0</v>
      </c>
      <c r="AJ22" s="625">
        <f>IF(AJ21=FALSE,0,IF(AI22&lt;&gt;0,AI22,MAX($D$22:AI22)+1))</f>
        <v>0</v>
      </c>
      <c r="AK22" s="625">
        <f>IF(AK21=FALSE,0,IF(AJ22&lt;&gt;0,AJ22,MAX($D$22:AJ22)+1))</f>
        <v>0</v>
      </c>
      <c r="AL22" s="625">
        <f>IF(AL21=FALSE,0,IF(AK22&lt;&gt;0,AK22,MAX($D$22:AK22)+1))</f>
        <v>0</v>
      </c>
      <c r="AM22" s="625">
        <f>IF(AM21=FALSE,0,IF(AL22&lt;&gt;0,AL22,MAX($D$22:AL22)+1))</f>
        <v>0</v>
      </c>
      <c r="AN22" s="625">
        <f>IF(AN21=FALSE,0,IF(AM22&lt;&gt;0,AM22,MAX($D$22:AM22)+1))</f>
        <v>0</v>
      </c>
      <c r="AO22" s="625">
        <f>IF(AO21=FALSE,0,IF(AN22&lt;&gt;0,AN22,MAX($D$22:AN22)+1))</f>
        <v>0</v>
      </c>
      <c r="AP22" s="625">
        <f>IF(AP21=FALSE,0,IF(AO22&lt;&gt;0,AO22,MAX($D$22:AO22)+1))</f>
        <v>0</v>
      </c>
      <c r="AQ22" s="625">
        <f>IF(AQ21=FALSE,0,IF(AP22&lt;&gt;0,AP22,MAX($D$22:AP22)+1))</f>
        <v>0</v>
      </c>
      <c r="AR22" s="625">
        <f>IF(AR21=FALSE,0,IF(AQ22&lt;&gt;0,AQ22,MAX($D$22:AQ22)+1))</f>
        <v>0</v>
      </c>
      <c r="AS22" s="625">
        <f>IF(AS21=FALSE,0,IF(AR22&lt;&gt;0,AR22,MAX($D$22:AR22)+1))</f>
        <v>0</v>
      </c>
      <c r="AT22" s="625">
        <f>IF(AT21=FALSE,0,IF(AS22&lt;&gt;0,AS22,MAX($D$22:AS22)+1))</f>
        <v>0</v>
      </c>
      <c r="AU22" s="625">
        <f>IF(AU21=FALSE,0,IF(AT22&lt;&gt;0,AT22,MAX($D$22:AT22)+1))</f>
        <v>0</v>
      </c>
      <c r="AV22" s="625">
        <f>IF(AV21=FALSE,0,IF(AU22&lt;&gt;0,AU22,MAX($D$22:AU22)+1))</f>
        <v>0</v>
      </c>
      <c r="AW22" s="625">
        <f>IF(AW21=FALSE,0,IF(AV22&lt;&gt;0,AV22,MAX($D$22:AV22)+1))</f>
        <v>0</v>
      </c>
      <c r="AX22" s="625">
        <f>IF(AX21=FALSE,0,IF(AW22&lt;&gt;0,AW22,MAX($D$22:AW22)+1))</f>
        <v>0</v>
      </c>
      <c r="AY22" s="625">
        <f>IF(AY21=FALSE,0,IF(AX22&lt;&gt;0,AX22,MAX($D$22:AX22)+1))</f>
        <v>0</v>
      </c>
      <c r="AZ22" s="625">
        <f>IF(AZ21=FALSE,0,IF(AY22&lt;&gt;0,AY22,MAX($D$22:AY22)+1))</f>
        <v>0</v>
      </c>
      <c r="BA22" s="625">
        <f>IF(BA21=FALSE,0,IF(AZ22&lt;&gt;0,AZ22,MAX($D$22:AZ22)+1))</f>
        <v>0</v>
      </c>
      <c r="BB22" s="625">
        <f>IF(BB21=FALSE,0,IF(BA22&lt;&gt;0,BA22,MAX($D$22:BA22)+1))</f>
        <v>0</v>
      </c>
      <c r="BC22" s="625">
        <f>IF(BC21=FALSE,0,IF(BB22&lt;&gt;0,BB22,MAX($D$22:BB22)+1))</f>
        <v>0</v>
      </c>
      <c r="BD22" s="625">
        <f>IF(BD21=FALSE,0,IF(BC22&lt;&gt;0,BC22,MAX($D$22:BC22)+1))</f>
        <v>0</v>
      </c>
      <c r="BE22" s="625">
        <f>IF(BE21=FALSE,0,IF(BD22&lt;&gt;0,BD22,MAX($D$22:BD22)+1))</f>
        <v>0</v>
      </c>
      <c r="BF22" s="625">
        <f>IF(BF21=FALSE,0,IF(BE22&lt;&gt;0,BE22,MAX($D$22:BE22)+1))</f>
        <v>0</v>
      </c>
      <c r="BG22" s="625">
        <f>IF(BG21=FALSE,0,IF(BF22&lt;&gt;0,BF22,MAX($D$22:BF22)+1))</f>
        <v>0</v>
      </c>
      <c r="BH22" s="625">
        <f>IF(BH21=FALSE,0,IF(BG22&lt;&gt;0,BG22,MAX($D$22:BG22)+1))</f>
        <v>0</v>
      </c>
      <c r="BI22" s="625">
        <f>IF(BI21=FALSE,0,IF(BH22&lt;&gt;0,BH22,MAX($D$22:BH22)+1))</f>
        <v>0</v>
      </c>
      <c r="BJ22" s="625">
        <f>IF(BJ21=FALSE,0,IF(BI22&lt;&gt;0,BI22,MAX($D$22:BI22)+1))</f>
        <v>0</v>
      </c>
      <c r="BK22" s="625">
        <f>IF(BK21=FALSE,0,IF(BJ22&lt;&gt;0,BJ22,MAX($D$22:BJ22)+1))</f>
        <v>0</v>
      </c>
      <c r="BL22" s="625">
        <f>IF(BL21=FALSE,0,IF(BK22&lt;&gt;0,BK22,MAX($D$22:BK22)+1))</f>
        <v>0</v>
      </c>
      <c r="BM22" s="625">
        <f>IF(BM21=FALSE,0,IF(BL22&lt;&gt;0,BL22,MAX($D$22:BL22)+1))</f>
        <v>0</v>
      </c>
      <c r="BN22" s="625">
        <f>IF(BN21=FALSE,0,IF(BM22&lt;&gt;0,BM22,MAX($D$22:BM22)+1))</f>
        <v>0</v>
      </c>
      <c r="BO22" s="625">
        <f>IF(BO21=FALSE,0,IF(BN22&lt;&gt;0,BN22,MAX($D$22:BN22)+1))</f>
        <v>0</v>
      </c>
      <c r="BP22" s="625">
        <f>IF(BP21=FALSE,0,IF(BO22&lt;&gt;0,BO22,MAX($D$22:BO22)+1))</f>
        <v>0</v>
      </c>
      <c r="BQ22" s="625">
        <f>IF(BQ21=FALSE,0,IF(BP22&lt;&gt;0,BP22,MAX($D$22:BP22)+1))</f>
        <v>0</v>
      </c>
      <c r="BR22" s="625">
        <f>IF(BR21=FALSE,0,IF(BQ22&lt;&gt;0,BQ22,MAX($D$22:BQ22)+1))</f>
        <v>0</v>
      </c>
      <c r="BS22" s="625">
        <f>IF(BS21=FALSE,0,IF(BR22&lt;&gt;0,BR22,MAX($D$22:BR22)+1))</f>
        <v>0</v>
      </c>
      <c r="BT22" s="625">
        <f>IF(BT21=FALSE,0,IF(BS22&lt;&gt;0,BS22,MAX($D$22:BS22)+1))</f>
        <v>0</v>
      </c>
      <c r="BU22" s="625">
        <f>IF(BU21=FALSE,0,IF(BT22&lt;&gt;0,BT22,MAX($D$22:BT22)+1))</f>
        <v>0</v>
      </c>
      <c r="BV22" s="625">
        <f>IF(BV21=FALSE,0,IF(BU22&lt;&gt;0,BU22,MAX($D$22:BU22)+1))</f>
        <v>0</v>
      </c>
      <c r="BW22" s="625">
        <f>IF(BW21=FALSE,0,IF(BV22&lt;&gt;0,BV22,MAX($D$22:BV22)+1))</f>
        <v>0</v>
      </c>
      <c r="BX22" s="625">
        <f>IF(BX21=FALSE,0,IF(BW22&lt;&gt;0,BW22,MAX($D$22:BW22)+1))</f>
        <v>0</v>
      </c>
      <c r="BY22" s="625">
        <f>IF(BY21=FALSE,0,IF(BX22&lt;&gt;0,BX22,MAX($D$22:BX22)+1))</f>
        <v>0</v>
      </c>
      <c r="BZ22" s="625">
        <f>IF(BZ21=FALSE,0,IF(BY22&lt;&gt;0,BY22,MAX($D$22:BY22)+1))</f>
        <v>0</v>
      </c>
      <c r="CA22" s="625">
        <f>IF(CA21=FALSE,0,IF(BZ22&lt;&gt;0,BZ22,MAX($D$22:BZ22)+1))</f>
        <v>0</v>
      </c>
      <c r="CB22" s="625">
        <f>IF(CB21=FALSE,0,IF(CA22&lt;&gt;0,CA22,MAX($D$22:CA22)+1))</f>
        <v>0</v>
      </c>
      <c r="CC22" s="625">
        <f>IF(CC21=FALSE,0,IF(CB22&lt;&gt;0,CB22,MAX($D$22:CB22)+1))</f>
        <v>0</v>
      </c>
      <c r="CD22" s="625">
        <f>IF(CD21=FALSE,0,IF(CC22&lt;&gt;0,CC22,MAX($D$22:CC22)+1))</f>
        <v>0</v>
      </c>
      <c r="CE22" s="625">
        <f>IF(CE21=FALSE,0,IF(CD22&lt;&gt;0,CD22,MAX($D$22:CD22)+1))</f>
        <v>0</v>
      </c>
      <c r="CF22" s="625">
        <f>IF(CF21=FALSE,0,IF(CE22&lt;&gt;0,CE22,MAX($D$22:CE22)+1))</f>
        <v>0</v>
      </c>
      <c r="CG22" s="625">
        <f>IF(CG21=FALSE,0,IF(CF22&lt;&gt;0,CF22,MAX($D$22:CF22)+1))</f>
        <v>0</v>
      </c>
      <c r="CH22" s="625">
        <f>IF(CH21=FALSE,0,IF(CG22&lt;&gt;0,CG22,MAX($D$22:CG22)+1))</f>
        <v>0</v>
      </c>
      <c r="CI22" s="625">
        <f>IF(CI21=FALSE,0,IF(CH22&lt;&gt;0,CH22,MAX($D$22:CH22)+1))</f>
        <v>0</v>
      </c>
      <c r="CJ22" s="625">
        <f>IF(CJ21=FALSE,0,IF(CI22&lt;&gt;0,CI22,MAX($D$22:CI22)+1))</f>
        <v>0</v>
      </c>
      <c r="CK22" s="625">
        <f>IF(CK21=FALSE,0,IF(CJ22&lt;&gt;0,CJ22,MAX($D$22:CJ22)+1))</f>
        <v>0</v>
      </c>
      <c r="CL22" s="625">
        <f>IF(CL21=FALSE,0,IF(CK22&lt;&gt;0,CK22,MAX($D$22:CK22)+1))</f>
        <v>0</v>
      </c>
      <c r="CM22" s="625">
        <f>IF(CM21=FALSE,0,IF(CL22&lt;&gt;0,CL22,MAX($D$22:CL22)+1))</f>
        <v>0</v>
      </c>
      <c r="CN22" s="625">
        <f>IF(CN21=FALSE,0,IF(CM22&lt;&gt;0,CM22,MAX($D$22:CM22)+1))</f>
        <v>0</v>
      </c>
      <c r="CO22" s="625">
        <f>IF(CO21=FALSE,0,IF(CN22&lt;&gt;0,CN22,MAX($D$22:CN22)+1))</f>
        <v>0</v>
      </c>
      <c r="CP22" s="625">
        <f>IF(CP21=FALSE,0,IF(CO22&lt;&gt;0,CO22,MAX($D$22:CO22)+1))</f>
        <v>0</v>
      </c>
      <c r="CQ22" s="625">
        <f>IF(CQ21=FALSE,0,IF(CP22&lt;&gt;0,CP22,MAX($D$22:CP22)+1))</f>
        <v>0</v>
      </c>
      <c r="CR22" s="625">
        <f>IF(CR21=FALSE,0,IF(CQ22&lt;&gt;0,CQ22,MAX($D$22:CQ22)+1))</f>
        <v>0</v>
      </c>
      <c r="CS22" s="625">
        <f>IF(CS21=FALSE,0,IF(CR22&lt;&gt;0,CR22,MAX($D$22:CR22)+1))</f>
        <v>0</v>
      </c>
      <c r="CT22" s="625">
        <f>IF(CT21=FALSE,0,IF(CS22&lt;&gt;0,CS22,MAX($D$22:CS22)+1))</f>
        <v>0</v>
      </c>
      <c r="CU22" s="625">
        <f>IF(CU21=FALSE,0,IF(CT22&lt;&gt;0,CT22,MAX($D$22:CT22)+1))</f>
        <v>0</v>
      </c>
      <c r="CV22" s="625">
        <f>IF(CV21=FALSE,0,IF(CU22&lt;&gt;0,CU22,MAX($D$22:CU22)+1))</f>
        <v>0</v>
      </c>
      <c r="CW22" s="625">
        <f>IF(CW21=FALSE,0,IF(CV22&lt;&gt;0,CV22,MAX($D$22:CV22)+1))</f>
        <v>0</v>
      </c>
      <c r="CX22" s="625">
        <f>IF(CX21=FALSE,0,IF(CW22&lt;&gt;0,CW22,MAX($D$22:CW22)+1))</f>
        <v>0</v>
      </c>
      <c r="CY22" s="8"/>
      <c r="CZ22" s="391"/>
    </row>
    <row r="23" spans="1:104" x14ac:dyDescent="0.25">
      <c r="B23" s="393" t="s">
        <v>1122</v>
      </c>
      <c r="C23" s="390"/>
      <c r="D23" s="827"/>
      <c r="E23" s="827"/>
      <c r="F23" s="828"/>
      <c r="G23" s="825">
        <f>IF(G21=TRUE,SUMIF($G$22:$CX$22,G22,$G$13:$CY$13),0)</f>
        <v>0</v>
      </c>
      <c r="H23" s="825">
        <f t="shared" ref="H23:V23" si="10">IF(H21=TRUE,SUMIF($G$22:$CX$22,H22,$G$13:$CY$13),0)</f>
        <v>0</v>
      </c>
      <c r="I23" s="825">
        <f t="shared" si="10"/>
        <v>0</v>
      </c>
      <c r="J23" s="825">
        <f t="shared" si="10"/>
        <v>0</v>
      </c>
      <c r="K23" s="825">
        <f t="shared" si="10"/>
        <v>0</v>
      </c>
      <c r="L23" s="825">
        <f t="shared" si="10"/>
        <v>0</v>
      </c>
      <c r="M23" s="825">
        <f t="shared" si="10"/>
        <v>0</v>
      </c>
      <c r="N23" s="825">
        <f t="shared" si="10"/>
        <v>0</v>
      </c>
      <c r="O23" s="825">
        <f t="shared" si="10"/>
        <v>0</v>
      </c>
      <c r="P23" s="825">
        <f t="shared" si="10"/>
        <v>0</v>
      </c>
      <c r="Q23" s="825">
        <f t="shared" si="10"/>
        <v>0</v>
      </c>
      <c r="R23" s="825">
        <f t="shared" si="10"/>
        <v>0</v>
      </c>
      <c r="S23" s="825">
        <f t="shared" si="10"/>
        <v>0</v>
      </c>
      <c r="T23" s="825">
        <f t="shared" si="10"/>
        <v>0</v>
      </c>
      <c r="U23" s="825">
        <f t="shared" si="10"/>
        <v>0</v>
      </c>
      <c r="V23" s="825">
        <f t="shared" si="10"/>
        <v>0</v>
      </c>
      <c r="W23" s="825">
        <f>IF(W21=TRUE,SUMIF($G$22:$CX$22,W22,$G$13:$CY$13),0)</f>
        <v>0</v>
      </c>
      <c r="X23" s="825">
        <f t="shared" ref="X23:CI23" si="11">IF(X21=TRUE,SUMIF($G$22:$CX$22,X22,$G$13:$CY$13),0)</f>
        <v>0</v>
      </c>
      <c r="Y23" s="825">
        <f t="shared" si="11"/>
        <v>0</v>
      </c>
      <c r="Z23" s="825">
        <f t="shared" si="11"/>
        <v>0</v>
      </c>
      <c r="AA23" s="825">
        <f t="shared" si="11"/>
        <v>0</v>
      </c>
      <c r="AB23" s="825">
        <f t="shared" si="11"/>
        <v>0</v>
      </c>
      <c r="AC23" s="825">
        <f t="shared" si="11"/>
        <v>0</v>
      </c>
      <c r="AD23" s="825">
        <f t="shared" si="11"/>
        <v>0</v>
      </c>
      <c r="AE23" s="825">
        <f t="shared" si="11"/>
        <v>0</v>
      </c>
      <c r="AF23" s="825">
        <f t="shared" si="11"/>
        <v>0</v>
      </c>
      <c r="AG23" s="825">
        <f t="shared" si="11"/>
        <v>0</v>
      </c>
      <c r="AH23" s="825">
        <f t="shared" si="11"/>
        <v>0</v>
      </c>
      <c r="AI23" s="825">
        <f t="shared" si="11"/>
        <v>0</v>
      </c>
      <c r="AJ23" s="825">
        <f t="shared" si="11"/>
        <v>0</v>
      </c>
      <c r="AK23" s="825">
        <f t="shared" si="11"/>
        <v>0</v>
      </c>
      <c r="AL23" s="825">
        <f t="shared" si="11"/>
        <v>0</v>
      </c>
      <c r="AM23" s="825">
        <f t="shared" si="11"/>
        <v>0</v>
      </c>
      <c r="AN23" s="825">
        <f t="shared" si="11"/>
        <v>0</v>
      </c>
      <c r="AO23" s="825">
        <f t="shared" si="11"/>
        <v>0</v>
      </c>
      <c r="AP23" s="825">
        <f t="shared" si="11"/>
        <v>0</v>
      </c>
      <c r="AQ23" s="825">
        <f t="shared" si="11"/>
        <v>0</v>
      </c>
      <c r="AR23" s="825">
        <f t="shared" si="11"/>
        <v>0</v>
      </c>
      <c r="AS23" s="825">
        <f t="shared" si="11"/>
        <v>0</v>
      </c>
      <c r="AT23" s="825">
        <f t="shared" si="11"/>
        <v>0</v>
      </c>
      <c r="AU23" s="825">
        <f t="shared" si="11"/>
        <v>0</v>
      </c>
      <c r="AV23" s="825">
        <f t="shared" si="11"/>
        <v>0</v>
      </c>
      <c r="AW23" s="825">
        <f t="shared" si="11"/>
        <v>0</v>
      </c>
      <c r="AX23" s="825">
        <f t="shared" si="11"/>
        <v>0</v>
      </c>
      <c r="AY23" s="825">
        <f t="shared" si="11"/>
        <v>0</v>
      </c>
      <c r="AZ23" s="825">
        <f t="shared" si="11"/>
        <v>0</v>
      </c>
      <c r="BA23" s="825">
        <f t="shared" si="11"/>
        <v>0</v>
      </c>
      <c r="BB23" s="825">
        <f t="shared" si="11"/>
        <v>0</v>
      </c>
      <c r="BC23" s="825">
        <f t="shared" si="11"/>
        <v>0</v>
      </c>
      <c r="BD23" s="825">
        <f t="shared" si="11"/>
        <v>0</v>
      </c>
      <c r="BE23" s="825">
        <f t="shared" si="11"/>
        <v>0</v>
      </c>
      <c r="BF23" s="825">
        <f t="shared" si="11"/>
        <v>0</v>
      </c>
      <c r="BG23" s="825">
        <f t="shared" si="11"/>
        <v>0</v>
      </c>
      <c r="BH23" s="825">
        <f t="shared" si="11"/>
        <v>0</v>
      </c>
      <c r="BI23" s="825">
        <f t="shared" si="11"/>
        <v>0</v>
      </c>
      <c r="BJ23" s="825">
        <f t="shared" si="11"/>
        <v>0</v>
      </c>
      <c r="BK23" s="825">
        <f t="shared" si="11"/>
        <v>0</v>
      </c>
      <c r="BL23" s="825">
        <f t="shared" si="11"/>
        <v>0</v>
      </c>
      <c r="BM23" s="825">
        <f t="shared" si="11"/>
        <v>0</v>
      </c>
      <c r="BN23" s="825">
        <f t="shared" si="11"/>
        <v>0</v>
      </c>
      <c r="BO23" s="825">
        <f t="shared" si="11"/>
        <v>0</v>
      </c>
      <c r="BP23" s="825">
        <f t="shared" si="11"/>
        <v>0</v>
      </c>
      <c r="BQ23" s="825">
        <f t="shared" si="11"/>
        <v>0</v>
      </c>
      <c r="BR23" s="825">
        <f t="shared" si="11"/>
        <v>0</v>
      </c>
      <c r="BS23" s="825">
        <f t="shared" si="11"/>
        <v>0</v>
      </c>
      <c r="BT23" s="825">
        <f t="shared" si="11"/>
        <v>0</v>
      </c>
      <c r="BU23" s="825">
        <f t="shared" si="11"/>
        <v>0</v>
      </c>
      <c r="BV23" s="825">
        <f t="shared" si="11"/>
        <v>0</v>
      </c>
      <c r="BW23" s="825">
        <f t="shared" si="11"/>
        <v>0</v>
      </c>
      <c r="BX23" s="825">
        <f t="shared" si="11"/>
        <v>0</v>
      </c>
      <c r="BY23" s="825">
        <f t="shared" si="11"/>
        <v>0</v>
      </c>
      <c r="BZ23" s="825">
        <f t="shared" si="11"/>
        <v>0</v>
      </c>
      <c r="CA23" s="825">
        <f t="shared" si="11"/>
        <v>0</v>
      </c>
      <c r="CB23" s="825">
        <f t="shared" si="11"/>
        <v>0</v>
      </c>
      <c r="CC23" s="825">
        <f t="shared" si="11"/>
        <v>0</v>
      </c>
      <c r="CD23" s="825">
        <f t="shared" si="11"/>
        <v>0</v>
      </c>
      <c r="CE23" s="825">
        <f t="shared" si="11"/>
        <v>0</v>
      </c>
      <c r="CF23" s="825">
        <f t="shared" si="11"/>
        <v>0</v>
      </c>
      <c r="CG23" s="825">
        <f t="shared" si="11"/>
        <v>0</v>
      </c>
      <c r="CH23" s="825">
        <f t="shared" si="11"/>
        <v>0</v>
      </c>
      <c r="CI23" s="825">
        <f t="shared" si="11"/>
        <v>0</v>
      </c>
      <c r="CJ23" s="825">
        <f t="shared" ref="CJ23:CX23" si="12">IF(CJ21=TRUE,SUMIF($G$22:$CX$22,CJ22,$G$13:$CY$13),0)</f>
        <v>0</v>
      </c>
      <c r="CK23" s="825">
        <f t="shared" si="12"/>
        <v>0</v>
      </c>
      <c r="CL23" s="825">
        <f t="shared" si="12"/>
        <v>0</v>
      </c>
      <c r="CM23" s="825">
        <f t="shared" si="12"/>
        <v>0</v>
      </c>
      <c r="CN23" s="825">
        <f t="shared" si="12"/>
        <v>0</v>
      </c>
      <c r="CO23" s="825">
        <f t="shared" si="12"/>
        <v>0</v>
      </c>
      <c r="CP23" s="825">
        <f t="shared" si="12"/>
        <v>0</v>
      </c>
      <c r="CQ23" s="825">
        <f t="shared" si="12"/>
        <v>0</v>
      </c>
      <c r="CR23" s="825">
        <f t="shared" si="12"/>
        <v>0</v>
      </c>
      <c r="CS23" s="825">
        <f t="shared" si="12"/>
        <v>0</v>
      </c>
      <c r="CT23" s="825">
        <f t="shared" si="12"/>
        <v>0</v>
      </c>
      <c r="CU23" s="825">
        <f t="shared" si="12"/>
        <v>0</v>
      </c>
      <c r="CV23" s="825">
        <f t="shared" si="12"/>
        <v>0</v>
      </c>
      <c r="CW23" s="825">
        <f t="shared" si="12"/>
        <v>0</v>
      </c>
      <c r="CX23" s="825">
        <f t="shared" si="12"/>
        <v>0</v>
      </c>
      <c r="CY23" s="50"/>
      <c r="CZ23" s="391"/>
    </row>
    <row r="24" spans="1:104" x14ac:dyDescent="0.25">
      <c r="B24" s="393"/>
      <c r="C24" s="9"/>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391"/>
    </row>
    <row r="25" spans="1:104" x14ac:dyDescent="0.25">
      <c r="B25" s="400" t="s">
        <v>180</v>
      </c>
      <c r="C25" s="390"/>
      <c r="D25" s="401"/>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391"/>
    </row>
    <row r="26" spans="1:104" x14ac:dyDescent="0.25">
      <c r="B26" s="393" t="s">
        <v>181</v>
      </c>
      <c r="C26" s="9" t="s">
        <v>1117</v>
      </c>
      <c r="D26" s="59">
        <f>IFERROR(-PMT('Data Input - General'!$G$16,SUM('Data Input - General'!$I$26:$I$28),D20*1000)/1000,0)</f>
        <v>0</v>
      </c>
      <c r="E26" s="401"/>
      <c r="F26" s="401"/>
      <c r="G26" s="401"/>
      <c r="H26" s="401"/>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391"/>
    </row>
    <row r="27" spans="1:104" x14ac:dyDescent="0.25">
      <c r="B27" s="393" t="s">
        <v>1123</v>
      </c>
      <c r="C27" s="9" t="s">
        <v>1117</v>
      </c>
      <c r="D27" s="827">
        <v>0</v>
      </c>
      <c r="E27" s="827">
        <v>0</v>
      </c>
      <c r="F27" s="831">
        <v>0</v>
      </c>
      <c r="G27" s="830">
        <f>IFERROR(IF(G15=FALSE,0,IF(G21=TRUE,-PMT('Data Input - General'!$G$16,SUM('Data Input - General'!$I$26:$I$28),G23*1000)/1000,0)),0)</f>
        <v>0</v>
      </c>
      <c r="H27" s="830">
        <f>IFERROR(IF(H15=FALSE,0,IF(H21=TRUE,-PMT('Data Input - General'!$G$16,SUM('Data Input - General'!$I$26:$I$28),H23*1000)/1000,0)),0)</f>
        <v>0</v>
      </c>
      <c r="I27" s="830">
        <f>IFERROR(IF(I15=FALSE,0,IF(I21=TRUE,-PMT('Data Input - General'!$G$16,SUM('Data Input - General'!$I$26:$I$28),I23*1000)/1000,0)),0)</f>
        <v>0</v>
      </c>
      <c r="J27" s="830">
        <f>IFERROR(IF(J15=FALSE,0,IF(J21=TRUE,-PMT('Data Input - General'!$G$16,SUM('Data Input - General'!$I$26:$I$28),J23*1000)/1000,0)),0)</f>
        <v>0</v>
      </c>
      <c r="K27" s="830">
        <f>IFERROR(IF(K15=FALSE,0,IF(K21=TRUE,-PMT('Data Input - General'!$G$16,SUM('Data Input - General'!$I$26:$I$28),K23*1000)/1000,0)),0)</f>
        <v>0</v>
      </c>
      <c r="L27" s="830">
        <f>IFERROR(IF(L15=FALSE,0,IF(L21=TRUE,-PMT('Data Input - General'!$G$16,SUM('Data Input - General'!$I$26:$I$28),L23*1000)/1000,0)),0)</f>
        <v>0</v>
      </c>
      <c r="M27" s="830">
        <f>IFERROR(IF(M15=FALSE,0,IF(M21=TRUE,-PMT('Data Input - General'!$G$16,SUM('Data Input - General'!$I$26:$I$28),M23*1000)/1000,0)),0)</f>
        <v>0</v>
      </c>
      <c r="N27" s="830">
        <f>IFERROR(IF(N15=FALSE,0,IF(N21=TRUE,-PMT('Data Input - General'!$G$16,SUM('Data Input - General'!$I$26:$I$28),N23*1000)/1000,0)),0)</f>
        <v>0</v>
      </c>
      <c r="O27" s="830">
        <f>IFERROR(IF(O15=FALSE,0,IF(O21=TRUE,-PMT('Data Input - General'!$G$16,SUM('Data Input - General'!$I$26:$I$28),O23*1000)/1000,0)),0)</f>
        <v>0</v>
      </c>
      <c r="P27" s="830">
        <f>IFERROR(IF(P15=FALSE,0,IF(P21=TRUE,-PMT('Data Input - General'!$G$16,SUM('Data Input - General'!$I$26:$I$28),P23*1000)/1000,0)),0)</f>
        <v>0</v>
      </c>
      <c r="Q27" s="830">
        <f>IFERROR(IF(Q15=FALSE,0,IF(Q21=TRUE,-PMT('Data Input - General'!$G$16,SUM('Data Input - General'!$I$26:$I$28),Q23*1000)/1000,0)),0)</f>
        <v>0</v>
      </c>
      <c r="R27" s="830">
        <f>IFERROR(IF(R15=FALSE,0,IF(R21=TRUE,-PMT('Data Input - General'!$G$16,SUM('Data Input - General'!$I$26:$I$28),R23*1000)/1000,0)),0)</f>
        <v>0</v>
      </c>
      <c r="S27" s="830">
        <f>IFERROR(IF(S15=FALSE,0,IF(S21=TRUE,-PMT('Data Input - General'!$G$16,SUM('Data Input - General'!$I$26:$I$28),S23*1000)/1000,0)),0)</f>
        <v>0</v>
      </c>
      <c r="T27" s="830">
        <f>IFERROR(IF(T15=FALSE,0,IF(T21=TRUE,-PMT('Data Input - General'!$G$16,SUM('Data Input - General'!$I$26:$I$28),T23*1000)/1000,0)),0)</f>
        <v>0</v>
      </c>
      <c r="U27" s="830">
        <f>IFERROR(IF(U15=FALSE,0,IF(U21=TRUE,-PMT('Data Input - General'!$G$16,SUM('Data Input - General'!$I$26:$I$28),U23*1000)/1000,0)),0)</f>
        <v>0</v>
      </c>
      <c r="V27" s="830">
        <f>IFERROR(IF(V15=FALSE,0,IF(V21=TRUE,-PMT('Data Input - General'!$G$16,SUM('Data Input - General'!$I$26:$I$28),V23*1000)/1000,0)),0)</f>
        <v>0</v>
      </c>
      <c r="W27" s="830">
        <f>IFERROR(IF(W15=FALSE,0,IF(W21=TRUE,-PMT('Data Input - General'!$G$16,SUM('Data Input - General'!$I$26:$I$28),W23*1000)/1000,0)),0)</f>
        <v>0</v>
      </c>
      <c r="X27" s="830">
        <f>IFERROR(IF(X15=FALSE,0,IF(X21=TRUE,-PMT('Data Input - General'!$G$16,SUM('Data Input - General'!$I$26:$I$28),X23*1000)/1000,0)),0)</f>
        <v>0</v>
      </c>
      <c r="Y27" s="830">
        <f>IFERROR(IF(Y15=FALSE,0,IF(Y21=TRUE,-PMT('Data Input - General'!$G$16,SUM('Data Input - General'!$I$26:$I$28),Y23*1000)/1000,0)),0)</f>
        <v>0</v>
      </c>
      <c r="Z27" s="830">
        <f>IFERROR(IF(Z15=FALSE,0,IF(Z21=TRUE,-PMT('Data Input - General'!$G$16,SUM('Data Input - General'!$I$26:$I$28),Z23*1000)/1000,0)),0)</f>
        <v>0</v>
      </c>
      <c r="AA27" s="830">
        <f>IFERROR(IF(AA15=FALSE,0,IF(AA21=TRUE,-PMT('Data Input - General'!$G$16,SUM('Data Input - General'!$I$26:$I$28),AA23*1000)/1000,0)),0)</f>
        <v>0</v>
      </c>
      <c r="AB27" s="830">
        <f>IFERROR(IF(AB15=FALSE,0,IF(AB21=TRUE,-PMT('Data Input - General'!$G$16,SUM('Data Input - General'!$I$26:$I$28),AB23*1000)/1000,0)),0)</f>
        <v>0</v>
      </c>
      <c r="AC27" s="830">
        <f>IFERROR(IF(AC15=FALSE,0,IF(AC21=TRUE,-PMT('Data Input - General'!$G$16,SUM('Data Input - General'!$I$26:$I$28),AC23*1000)/1000,0)),0)</f>
        <v>0</v>
      </c>
      <c r="AD27" s="830">
        <f>IFERROR(IF(AD15=FALSE,0,IF(AD21=TRUE,-PMT('Data Input - General'!$G$16,SUM('Data Input - General'!$I$26:$I$28),AD23*1000)/1000,0)),0)</f>
        <v>0</v>
      </c>
      <c r="AE27" s="830">
        <f>IFERROR(IF(AE15=FALSE,0,IF(AE21=TRUE,-PMT('Data Input - General'!$G$16,SUM('Data Input - General'!$I$26:$I$28),AE23*1000)/1000,0)),0)</f>
        <v>0</v>
      </c>
      <c r="AF27" s="830">
        <f>IFERROR(IF(AF15=FALSE,0,IF(AF21=TRUE,-PMT('Data Input - General'!$G$16,SUM('Data Input - General'!$I$26:$I$28),AF23*1000)/1000,0)),0)</f>
        <v>0</v>
      </c>
      <c r="AG27" s="830">
        <f>IFERROR(IF(AG15=FALSE,0,IF(AG21=TRUE,-PMT('Data Input - General'!$G$16,SUM('Data Input - General'!$I$26:$I$28),AG23*1000)/1000,0)),0)</f>
        <v>0</v>
      </c>
      <c r="AH27" s="830">
        <f>IFERROR(IF(AH15=FALSE,0,IF(AH21=TRUE,-PMT('Data Input - General'!$G$16,SUM('Data Input - General'!$I$26:$I$28),AH23*1000)/1000,0)),0)</f>
        <v>0</v>
      </c>
      <c r="AI27" s="830">
        <f>IFERROR(IF(AI15=FALSE,0,IF(AI21=TRUE,-PMT('Data Input - General'!$G$16,SUM('Data Input - General'!$I$26:$I$28),AI23*1000)/1000,0)),0)</f>
        <v>0</v>
      </c>
      <c r="AJ27" s="830">
        <f>IFERROR(IF(AJ15=FALSE,0,IF(AJ21=TRUE,-PMT('Data Input - General'!$G$16,SUM('Data Input - General'!$I$26:$I$28),AJ23*1000)/1000,0)),0)</f>
        <v>0</v>
      </c>
      <c r="AK27" s="830">
        <f>IFERROR(IF(AK15=FALSE,0,IF(AK21=TRUE,-PMT('Data Input - General'!$G$16,SUM('Data Input - General'!$I$26:$I$28),AK23*1000)/1000,0)),0)</f>
        <v>0</v>
      </c>
      <c r="AL27" s="830">
        <f>IFERROR(IF(AL15=FALSE,0,IF(AL21=TRUE,-PMT('Data Input - General'!$G$16,SUM('Data Input - General'!$I$26:$I$28),AL23*1000)/1000,0)),0)</f>
        <v>0</v>
      </c>
      <c r="AM27" s="830">
        <f>IFERROR(IF(AM15=FALSE,0,IF(AM21=TRUE,-PMT('Data Input - General'!$G$16,SUM('Data Input - General'!$I$26:$I$28),AM23*1000)/1000,0)),0)</f>
        <v>0</v>
      </c>
      <c r="AN27" s="830">
        <f>IFERROR(IF(AN15=FALSE,0,IF(AN21=TRUE,-PMT('Data Input - General'!$G$16,SUM('Data Input - General'!$I$26:$I$28),AN23*1000)/1000,0)),0)</f>
        <v>0</v>
      </c>
      <c r="AO27" s="830">
        <f>IFERROR(IF(AO15=FALSE,0,IF(AO21=TRUE,-PMT('Data Input - General'!$G$16,SUM('Data Input - General'!$I$26:$I$28),AO23*1000)/1000,0)),0)</f>
        <v>0</v>
      </c>
      <c r="AP27" s="830">
        <f>IFERROR(IF(AP15=FALSE,0,IF(AP21=TRUE,-PMT('Data Input - General'!$G$16,SUM('Data Input - General'!$I$26:$I$28),AP23*1000)/1000,0)),0)</f>
        <v>0</v>
      </c>
      <c r="AQ27" s="830">
        <f>IFERROR(IF(AQ15=FALSE,0,IF(AQ21=TRUE,-PMT('Data Input - General'!$G$16,SUM('Data Input - General'!$I$26:$I$28),AQ23*1000)/1000,0)),0)</f>
        <v>0</v>
      </c>
      <c r="AR27" s="830">
        <f>IFERROR(IF(AR15=FALSE,0,IF(AR21=TRUE,-PMT('Data Input - General'!$G$16,SUM('Data Input - General'!$I$26:$I$28),AR23*1000)/1000,0)),0)</f>
        <v>0</v>
      </c>
      <c r="AS27" s="830">
        <f>IFERROR(IF(AS15=FALSE,0,IF(AS21=TRUE,-PMT('Data Input - General'!$G$16,SUM('Data Input - General'!$I$26:$I$28),AS23*1000)/1000,0)),0)</f>
        <v>0</v>
      </c>
      <c r="AT27" s="830">
        <f>IFERROR(IF(AT15=FALSE,0,IF(AT21=TRUE,-PMT('Data Input - General'!$G$16,SUM('Data Input - General'!$I$26:$I$28),AT23*1000)/1000,0)),0)</f>
        <v>0</v>
      </c>
      <c r="AU27" s="830">
        <f>IFERROR(IF(AU15=FALSE,0,IF(AU21=TRUE,-PMT('Data Input - General'!$G$16,SUM('Data Input - General'!$I$26:$I$28),AU23*1000)/1000,0)),0)</f>
        <v>0</v>
      </c>
      <c r="AV27" s="830">
        <f>IFERROR(IF(AV15=FALSE,0,IF(AV21=TRUE,-PMT('Data Input - General'!$G$16,SUM('Data Input - General'!$I$26:$I$28),AV23*1000)/1000,0)),0)</f>
        <v>0</v>
      </c>
      <c r="AW27" s="830">
        <f>IFERROR(IF(AW15=FALSE,0,IF(AW21=TRUE,-PMT('Data Input - General'!$G$16,SUM('Data Input - General'!$I$26:$I$28),AW23*1000)/1000,0)),0)</f>
        <v>0</v>
      </c>
      <c r="AX27" s="830">
        <f>IFERROR(IF(AX15=FALSE,0,IF(AX21=TRUE,-PMT('Data Input - General'!$G$16,SUM('Data Input - General'!$I$26:$I$28),AX23*1000)/1000,0)),0)</f>
        <v>0</v>
      </c>
      <c r="AY27" s="830">
        <f>IFERROR(IF(AY15=FALSE,0,IF(AY21=TRUE,-PMT('Data Input - General'!$G$16,SUM('Data Input - General'!$I$26:$I$28),AY23*1000)/1000,0)),0)</f>
        <v>0</v>
      </c>
      <c r="AZ27" s="830">
        <f>IFERROR(IF(AZ15=FALSE,0,IF(AZ21=TRUE,-PMT('Data Input - General'!$G$16,SUM('Data Input - General'!$I$26:$I$28),AZ23*1000)/1000,0)),0)</f>
        <v>0</v>
      </c>
      <c r="BA27" s="830">
        <f>IFERROR(IF(BA15=FALSE,0,IF(BA21=TRUE,-PMT('Data Input - General'!$G$16,SUM('Data Input - General'!$I$26:$I$28),BA23*1000)/1000,0)),0)</f>
        <v>0</v>
      </c>
      <c r="BB27" s="830">
        <f>IFERROR(IF(BB15=FALSE,0,IF(BB21=TRUE,-PMT('Data Input - General'!$G$16,SUM('Data Input - General'!$I$26:$I$28),BB23*1000)/1000,0)),0)</f>
        <v>0</v>
      </c>
      <c r="BC27" s="830">
        <f>IFERROR(IF(BC15=FALSE,0,IF(BC21=TRUE,-PMT('Data Input - General'!$G$16,SUM('Data Input - General'!$I$26:$I$28),BC23*1000)/1000,0)),0)</f>
        <v>0</v>
      </c>
      <c r="BD27" s="830">
        <f>IFERROR(IF(BD15=FALSE,0,IF(BD21=TRUE,-PMT('Data Input - General'!$G$16,SUM('Data Input - General'!$I$26:$I$28),BD23*1000)/1000,0)),0)</f>
        <v>0</v>
      </c>
      <c r="BE27" s="830">
        <f>IFERROR(IF(BE15=FALSE,0,IF(BE21=TRUE,-PMT('Data Input - General'!$G$16,SUM('Data Input - General'!$I$26:$I$28),BE23*1000)/1000,0)),0)</f>
        <v>0</v>
      </c>
      <c r="BF27" s="830">
        <f>IFERROR(IF(BF15=FALSE,0,IF(BF21=TRUE,-PMT('Data Input - General'!$G$16,SUM('Data Input - General'!$I$26:$I$28),BF23*1000)/1000,0)),0)</f>
        <v>0</v>
      </c>
      <c r="BG27" s="830">
        <f>IFERROR(IF(BG15=FALSE,0,IF(BG21=TRUE,-PMT('Data Input - General'!$G$16,SUM('Data Input - General'!$I$26:$I$28),BG23*1000)/1000,0)),0)</f>
        <v>0</v>
      </c>
      <c r="BH27" s="830">
        <f>IFERROR(IF(BH15=FALSE,0,IF(BH21=TRUE,-PMT('Data Input - General'!$G$16,SUM('Data Input - General'!$I$26:$I$28),BH23*1000)/1000,0)),0)</f>
        <v>0</v>
      </c>
      <c r="BI27" s="830">
        <f>IFERROR(IF(BI15=FALSE,0,IF(BI21=TRUE,-PMT('Data Input - General'!$G$16,SUM('Data Input - General'!$I$26:$I$28),BI23*1000)/1000,0)),0)</f>
        <v>0</v>
      </c>
      <c r="BJ27" s="830">
        <f>IFERROR(IF(BJ15=FALSE,0,IF(BJ21=TRUE,-PMT('Data Input - General'!$G$16,SUM('Data Input - General'!$I$26:$I$28),BJ23*1000)/1000,0)),0)</f>
        <v>0</v>
      </c>
      <c r="BK27" s="830">
        <f>IFERROR(IF(BK15=FALSE,0,IF(BK21=TRUE,-PMT('Data Input - General'!$G$16,SUM('Data Input - General'!$I$26:$I$28),BK23*1000)/1000,0)),0)</f>
        <v>0</v>
      </c>
      <c r="BL27" s="830">
        <f>IFERROR(IF(BL15=FALSE,0,IF(BL21=TRUE,-PMT('Data Input - General'!$G$16,SUM('Data Input - General'!$I$26:$I$28),BL23*1000)/1000,0)),0)</f>
        <v>0</v>
      </c>
      <c r="BM27" s="830">
        <f>IFERROR(IF(BM15=FALSE,0,IF(BM21=TRUE,-PMT('Data Input - General'!$G$16,SUM('Data Input - General'!$I$26:$I$28),BM23*1000)/1000,0)),0)</f>
        <v>0</v>
      </c>
      <c r="BN27" s="830">
        <f>IFERROR(IF(BN15=FALSE,0,IF(BN21=TRUE,-PMT('Data Input - General'!$G$16,SUM('Data Input - General'!$I$26:$I$28),BN23*1000)/1000,0)),0)</f>
        <v>0</v>
      </c>
      <c r="BO27" s="830">
        <f>IFERROR(IF(BO15=FALSE,0,IF(BO21=TRUE,-PMT('Data Input - General'!$G$16,SUM('Data Input - General'!$I$26:$I$28),BO23*1000)/1000,0)),0)</f>
        <v>0</v>
      </c>
      <c r="BP27" s="830">
        <f>IFERROR(IF(BP15=FALSE,0,IF(BP21=TRUE,-PMT('Data Input - General'!$G$16,SUM('Data Input - General'!$I$26:$I$28),BP23*1000)/1000,0)),0)</f>
        <v>0</v>
      </c>
      <c r="BQ27" s="830">
        <f>IFERROR(IF(BQ15=FALSE,0,IF(BQ21=TRUE,-PMT('Data Input - General'!$G$16,SUM('Data Input - General'!$I$26:$I$28),BQ23*1000)/1000,0)),0)</f>
        <v>0</v>
      </c>
      <c r="BR27" s="830">
        <f>IFERROR(IF(BR15=FALSE,0,IF(BR21=TRUE,-PMT('Data Input - General'!$G$16,SUM('Data Input - General'!$I$26:$I$28),BR23*1000)/1000,0)),0)</f>
        <v>0</v>
      </c>
      <c r="BS27" s="830">
        <f>IFERROR(IF(BS15=FALSE,0,IF(BS21=TRUE,-PMT('Data Input - General'!$G$16,SUM('Data Input - General'!$I$26:$I$28),BS23*1000)/1000,0)),0)</f>
        <v>0</v>
      </c>
      <c r="BT27" s="830">
        <f>IFERROR(IF(BT15=FALSE,0,IF(BT21=TRUE,-PMT('Data Input - General'!$G$16,SUM('Data Input - General'!$I$26:$I$28),BT23*1000)/1000,0)),0)</f>
        <v>0</v>
      </c>
      <c r="BU27" s="830">
        <f>IFERROR(IF(BU15=FALSE,0,IF(BU21=TRUE,-PMT('Data Input - General'!$G$16,SUM('Data Input - General'!$I$26:$I$28),BU23*1000)/1000,0)),0)</f>
        <v>0</v>
      </c>
      <c r="BV27" s="830">
        <f>IFERROR(IF(BV15=FALSE,0,IF(BV21=TRUE,-PMT('Data Input - General'!$G$16,SUM('Data Input - General'!$I$26:$I$28),BV23*1000)/1000,0)),0)</f>
        <v>0</v>
      </c>
      <c r="BW27" s="830">
        <f>IFERROR(IF(BW15=FALSE,0,IF(BW21=TRUE,-PMT('Data Input - General'!$G$16,SUM('Data Input - General'!$I$26:$I$28),BW23*1000)/1000,0)),0)</f>
        <v>0</v>
      </c>
      <c r="BX27" s="830">
        <f>IFERROR(IF(BX15=FALSE,0,IF(BX21=TRUE,-PMT('Data Input - General'!$G$16,SUM('Data Input - General'!$I$26:$I$28),BX23*1000)/1000,0)),0)</f>
        <v>0</v>
      </c>
      <c r="BY27" s="830">
        <f>IFERROR(IF(BY15=FALSE,0,IF(BY21=TRUE,-PMT('Data Input - General'!$G$16,SUM('Data Input - General'!$I$26:$I$28),BY23*1000)/1000,0)),0)</f>
        <v>0</v>
      </c>
      <c r="BZ27" s="830">
        <f>IFERROR(IF(BZ15=FALSE,0,IF(BZ21=TRUE,-PMT('Data Input - General'!$G$16,SUM('Data Input - General'!$I$26:$I$28),BZ23*1000)/1000,0)),0)</f>
        <v>0</v>
      </c>
      <c r="CA27" s="830">
        <f>IFERROR(IF(CA15=FALSE,0,IF(CA21=TRUE,-PMT('Data Input - General'!$G$16,SUM('Data Input - General'!$I$26:$I$28),CA23*1000)/1000,0)),0)</f>
        <v>0</v>
      </c>
      <c r="CB27" s="830">
        <f>IFERROR(IF(CB15=FALSE,0,IF(CB21=TRUE,-PMT('Data Input - General'!$G$16,SUM('Data Input - General'!$I$26:$I$28),CB23*1000)/1000,0)),0)</f>
        <v>0</v>
      </c>
      <c r="CC27" s="830">
        <f>IFERROR(IF(CC15=FALSE,0,IF(CC21=TRUE,-PMT('Data Input - General'!$G$16,SUM('Data Input - General'!$I$26:$I$28),CC23*1000)/1000,0)),0)</f>
        <v>0</v>
      </c>
      <c r="CD27" s="830">
        <f>IFERROR(IF(CD15=FALSE,0,IF(CD21=TRUE,-PMT('Data Input - General'!$G$16,SUM('Data Input - General'!$I$26:$I$28),CD23*1000)/1000,0)),0)</f>
        <v>0</v>
      </c>
      <c r="CE27" s="830">
        <f>IFERROR(IF(CE15=FALSE,0,IF(CE21=TRUE,-PMT('Data Input - General'!$G$16,SUM('Data Input - General'!$I$26:$I$28),CE23*1000)/1000,0)),0)</f>
        <v>0</v>
      </c>
      <c r="CF27" s="830">
        <f>IFERROR(IF(CF15=FALSE,0,IF(CF21=TRUE,-PMT('Data Input - General'!$G$16,SUM('Data Input - General'!$I$26:$I$28),CF23*1000)/1000,0)),0)</f>
        <v>0</v>
      </c>
      <c r="CG27" s="830">
        <f>IFERROR(IF(CG15=FALSE,0,IF(CG21=TRUE,-PMT('Data Input - General'!$G$16,SUM('Data Input - General'!$I$26:$I$28),CG23*1000)/1000,0)),0)</f>
        <v>0</v>
      </c>
      <c r="CH27" s="830">
        <f>IFERROR(IF(CH15=FALSE,0,IF(CH21=TRUE,-PMT('Data Input - General'!$G$16,SUM('Data Input - General'!$I$26:$I$28),CH23*1000)/1000,0)),0)</f>
        <v>0</v>
      </c>
      <c r="CI27" s="830">
        <f>IFERROR(IF(CI15=FALSE,0,IF(CI21=TRUE,-PMT('Data Input - General'!$G$16,SUM('Data Input - General'!$I$26:$I$28),CI23*1000)/1000,0)),0)</f>
        <v>0</v>
      </c>
      <c r="CJ27" s="830">
        <f>IFERROR(IF(CJ15=FALSE,0,IF(CJ21=TRUE,-PMT('Data Input - General'!$G$16,SUM('Data Input - General'!$I$26:$I$28),CJ23*1000)/1000,0)),0)</f>
        <v>0</v>
      </c>
      <c r="CK27" s="830">
        <f>IFERROR(IF(CK15=FALSE,0,IF(CK21=TRUE,-PMT('Data Input - General'!$G$16,SUM('Data Input - General'!$I$26:$I$28),CK23*1000)/1000,0)),0)</f>
        <v>0</v>
      </c>
      <c r="CL27" s="830">
        <f>IFERROR(IF(CL15=FALSE,0,IF(CL21=TRUE,-PMT('Data Input - General'!$G$16,SUM('Data Input - General'!$I$26:$I$28),CL23*1000)/1000,0)),0)</f>
        <v>0</v>
      </c>
      <c r="CM27" s="830">
        <f>IFERROR(IF(CM15=FALSE,0,IF(CM21=TRUE,-PMT('Data Input - General'!$G$16,SUM('Data Input - General'!$I$26:$I$28),CM23*1000)/1000,0)),0)</f>
        <v>0</v>
      </c>
      <c r="CN27" s="830">
        <f>IFERROR(IF(CN15=FALSE,0,IF(CN21=TRUE,-PMT('Data Input - General'!$G$16,SUM('Data Input - General'!$I$26:$I$28),CN23*1000)/1000,0)),0)</f>
        <v>0</v>
      </c>
      <c r="CO27" s="830">
        <f>IFERROR(IF(CO15=FALSE,0,IF(CO21=TRUE,-PMT('Data Input - General'!$G$16,SUM('Data Input - General'!$I$26:$I$28),CO23*1000)/1000,0)),0)</f>
        <v>0</v>
      </c>
      <c r="CP27" s="830">
        <f>IFERROR(IF(CP15=FALSE,0,IF(CP21=TRUE,-PMT('Data Input - General'!$G$16,SUM('Data Input - General'!$I$26:$I$28),CP23*1000)/1000,0)),0)</f>
        <v>0</v>
      </c>
      <c r="CQ27" s="830">
        <f>IFERROR(IF(CQ15=FALSE,0,IF(CQ21=TRUE,-PMT('Data Input - General'!$G$16,SUM('Data Input - General'!$I$26:$I$28),CQ23*1000)/1000,0)),0)</f>
        <v>0</v>
      </c>
      <c r="CR27" s="830">
        <f>IFERROR(IF(CR15=FALSE,0,IF(CR21=TRUE,-PMT('Data Input - General'!$G$16,SUM('Data Input - General'!$I$26:$I$28),CR23*1000)/1000,0)),0)</f>
        <v>0</v>
      </c>
      <c r="CS27" s="830">
        <f>IFERROR(IF(CS15=FALSE,0,IF(CS21=TRUE,-PMT('Data Input - General'!$G$16,SUM('Data Input - General'!$I$26:$I$28),CS23*1000)/1000,0)),0)</f>
        <v>0</v>
      </c>
      <c r="CT27" s="830">
        <f>IFERROR(IF(CT15=FALSE,0,IF(CT21=TRUE,-PMT('Data Input - General'!$G$16,SUM('Data Input - General'!$I$26:$I$28),CT23*1000)/1000,0)),0)</f>
        <v>0</v>
      </c>
      <c r="CU27" s="830">
        <f>IFERROR(IF(CU15=FALSE,0,IF(CU21=TRUE,-PMT('Data Input - General'!$G$16,SUM('Data Input - General'!$I$26:$I$28),CU23*1000)/1000,0)),0)</f>
        <v>0</v>
      </c>
      <c r="CV27" s="830">
        <f>IFERROR(IF(CV15=FALSE,0,IF(CV21=TRUE,-PMT('Data Input - General'!$G$16,SUM('Data Input - General'!$I$26:$I$28),CV23*1000)/1000,0)),0)</f>
        <v>0</v>
      </c>
      <c r="CW27" s="830">
        <f>IFERROR(IF(CW15=FALSE,0,IF(CW21=TRUE,-PMT('Data Input - General'!$G$16,SUM('Data Input - General'!$I$26:$I$28),CW23*1000)/1000,0)),0)</f>
        <v>0</v>
      </c>
      <c r="CX27" s="830">
        <f>IFERROR(IF(CX15=FALSE,0,IF(CX21=TRUE,-PMT('Data Input - General'!$G$16,SUM('Data Input - General'!$I$26:$I$28),CX23*1000)/1000,0)),0)</f>
        <v>0</v>
      </c>
      <c r="CY27" s="830">
        <f>IFERROR(IF(CY15=FALSE,0,IF(CY21=TRUE,-PMT('Data Input - General'!$G$16,SUM('Data Input - General'!$I$26:$I$28),CY23*1000)/1000,0)),0)</f>
        <v>0</v>
      </c>
      <c r="CZ27" s="391"/>
    </row>
    <row r="28" spans="1:104" x14ac:dyDescent="0.25">
      <c r="B28" s="393" t="s">
        <v>1112</v>
      </c>
      <c r="C28" s="9" t="s">
        <v>1117</v>
      </c>
      <c r="D28" s="827">
        <v>0</v>
      </c>
      <c r="E28" s="827">
        <v>0</v>
      </c>
      <c r="F28" s="831">
        <v>0</v>
      </c>
      <c r="G28" s="830">
        <f>IF(G27=0,F28,IF(F27=G27,F28,F28+G27))</f>
        <v>0</v>
      </c>
      <c r="H28" s="830">
        <f t="shared" ref="H28:BS28" si="13">IF(H27=0,G28,IF(G27=H27,G28,G28+H27))</f>
        <v>0</v>
      </c>
      <c r="I28" s="830">
        <f t="shared" si="13"/>
        <v>0</v>
      </c>
      <c r="J28" s="830">
        <f t="shared" si="13"/>
        <v>0</v>
      </c>
      <c r="K28" s="830">
        <f t="shared" si="13"/>
        <v>0</v>
      </c>
      <c r="L28" s="830">
        <f t="shared" si="13"/>
        <v>0</v>
      </c>
      <c r="M28" s="830">
        <f t="shared" si="13"/>
        <v>0</v>
      </c>
      <c r="N28" s="830">
        <f t="shared" si="13"/>
        <v>0</v>
      </c>
      <c r="O28" s="830">
        <f t="shared" si="13"/>
        <v>0</v>
      </c>
      <c r="P28" s="830">
        <f t="shared" si="13"/>
        <v>0</v>
      </c>
      <c r="Q28" s="830">
        <f t="shared" si="13"/>
        <v>0</v>
      </c>
      <c r="R28" s="830">
        <f t="shared" si="13"/>
        <v>0</v>
      </c>
      <c r="S28" s="830">
        <f t="shared" si="13"/>
        <v>0</v>
      </c>
      <c r="T28" s="830">
        <f t="shared" si="13"/>
        <v>0</v>
      </c>
      <c r="U28" s="830">
        <f t="shared" si="13"/>
        <v>0</v>
      </c>
      <c r="V28" s="830">
        <f t="shared" si="13"/>
        <v>0</v>
      </c>
      <c r="W28" s="830">
        <f t="shared" si="13"/>
        <v>0</v>
      </c>
      <c r="X28" s="830">
        <f t="shared" si="13"/>
        <v>0</v>
      </c>
      <c r="Y28" s="830">
        <f t="shared" si="13"/>
        <v>0</v>
      </c>
      <c r="Z28" s="830">
        <f t="shared" si="13"/>
        <v>0</v>
      </c>
      <c r="AA28" s="830">
        <f t="shared" si="13"/>
        <v>0</v>
      </c>
      <c r="AB28" s="830">
        <f t="shared" si="13"/>
        <v>0</v>
      </c>
      <c r="AC28" s="830">
        <f t="shared" si="13"/>
        <v>0</v>
      </c>
      <c r="AD28" s="830">
        <f t="shared" si="13"/>
        <v>0</v>
      </c>
      <c r="AE28" s="830">
        <f t="shared" si="13"/>
        <v>0</v>
      </c>
      <c r="AF28" s="830">
        <f t="shared" si="13"/>
        <v>0</v>
      </c>
      <c r="AG28" s="830">
        <f t="shared" si="13"/>
        <v>0</v>
      </c>
      <c r="AH28" s="830">
        <f t="shared" si="13"/>
        <v>0</v>
      </c>
      <c r="AI28" s="830">
        <f t="shared" si="13"/>
        <v>0</v>
      </c>
      <c r="AJ28" s="830">
        <f t="shared" si="13"/>
        <v>0</v>
      </c>
      <c r="AK28" s="830">
        <f t="shared" si="13"/>
        <v>0</v>
      </c>
      <c r="AL28" s="830">
        <f t="shared" si="13"/>
        <v>0</v>
      </c>
      <c r="AM28" s="830">
        <f t="shared" si="13"/>
        <v>0</v>
      </c>
      <c r="AN28" s="830">
        <f t="shared" si="13"/>
        <v>0</v>
      </c>
      <c r="AO28" s="830">
        <f t="shared" si="13"/>
        <v>0</v>
      </c>
      <c r="AP28" s="830">
        <f t="shared" si="13"/>
        <v>0</v>
      </c>
      <c r="AQ28" s="830">
        <f t="shared" si="13"/>
        <v>0</v>
      </c>
      <c r="AR28" s="830">
        <f t="shared" si="13"/>
        <v>0</v>
      </c>
      <c r="AS28" s="830">
        <f t="shared" si="13"/>
        <v>0</v>
      </c>
      <c r="AT28" s="830">
        <f t="shared" si="13"/>
        <v>0</v>
      </c>
      <c r="AU28" s="830">
        <f t="shared" si="13"/>
        <v>0</v>
      </c>
      <c r="AV28" s="830">
        <f t="shared" si="13"/>
        <v>0</v>
      </c>
      <c r="AW28" s="830">
        <f t="shared" si="13"/>
        <v>0</v>
      </c>
      <c r="AX28" s="830">
        <f t="shared" si="13"/>
        <v>0</v>
      </c>
      <c r="AY28" s="830">
        <f t="shared" si="13"/>
        <v>0</v>
      </c>
      <c r="AZ28" s="830">
        <f t="shared" si="13"/>
        <v>0</v>
      </c>
      <c r="BA28" s="830">
        <f t="shared" si="13"/>
        <v>0</v>
      </c>
      <c r="BB28" s="830">
        <f t="shared" si="13"/>
        <v>0</v>
      </c>
      <c r="BC28" s="830">
        <f t="shared" si="13"/>
        <v>0</v>
      </c>
      <c r="BD28" s="830">
        <f t="shared" si="13"/>
        <v>0</v>
      </c>
      <c r="BE28" s="830">
        <f t="shared" si="13"/>
        <v>0</v>
      </c>
      <c r="BF28" s="830">
        <f t="shared" si="13"/>
        <v>0</v>
      </c>
      <c r="BG28" s="830">
        <f t="shared" si="13"/>
        <v>0</v>
      </c>
      <c r="BH28" s="830">
        <f t="shared" si="13"/>
        <v>0</v>
      </c>
      <c r="BI28" s="830">
        <f t="shared" si="13"/>
        <v>0</v>
      </c>
      <c r="BJ28" s="830">
        <f t="shared" si="13"/>
        <v>0</v>
      </c>
      <c r="BK28" s="830">
        <f t="shared" si="13"/>
        <v>0</v>
      </c>
      <c r="BL28" s="830">
        <f t="shared" si="13"/>
        <v>0</v>
      </c>
      <c r="BM28" s="830">
        <f t="shared" si="13"/>
        <v>0</v>
      </c>
      <c r="BN28" s="830">
        <f t="shared" si="13"/>
        <v>0</v>
      </c>
      <c r="BO28" s="830">
        <f t="shared" si="13"/>
        <v>0</v>
      </c>
      <c r="BP28" s="830">
        <f t="shared" si="13"/>
        <v>0</v>
      </c>
      <c r="BQ28" s="830">
        <f t="shared" si="13"/>
        <v>0</v>
      </c>
      <c r="BR28" s="830">
        <f t="shared" si="13"/>
        <v>0</v>
      </c>
      <c r="BS28" s="830">
        <f t="shared" si="13"/>
        <v>0</v>
      </c>
      <c r="BT28" s="830">
        <f t="shared" ref="BT28:CY28" si="14">IF(BT27=0,BS28,IF(BS27=BT27,BS28,BS28+BT27))</f>
        <v>0</v>
      </c>
      <c r="BU28" s="830">
        <f t="shared" si="14"/>
        <v>0</v>
      </c>
      <c r="BV28" s="830">
        <f t="shared" si="14"/>
        <v>0</v>
      </c>
      <c r="BW28" s="830">
        <f t="shared" si="14"/>
        <v>0</v>
      </c>
      <c r="BX28" s="830">
        <f t="shared" si="14"/>
        <v>0</v>
      </c>
      <c r="BY28" s="830">
        <f t="shared" si="14"/>
        <v>0</v>
      </c>
      <c r="BZ28" s="830">
        <f t="shared" si="14"/>
        <v>0</v>
      </c>
      <c r="CA28" s="830">
        <f t="shared" si="14"/>
        <v>0</v>
      </c>
      <c r="CB28" s="830">
        <f t="shared" si="14"/>
        <v>0</v>
      </c>
      <c r="CC28" s="830">
        <f t="shared" si="14"/>
        <v>0</v>
      </c>
      <c r="CD28" s="830">
        <f t="shared" si="14"/>
        <v>0</v>
      </c>
      <c r="CE28" s="830">
        <f t="shared" si="14"/>
        <v>0</v>
      </c>
      <c r="CF28" s="830">
        <f t="shared" si="14"/>
        <v>0</v>
      </c>
      <c r="CG28" s="830">
        <f t="shared" si="14"/>
        <v>0</v>
      </c>
      <c r="CH28" s="830">
        <f t="shared" si="14"/>
        <v>0</v>
      </c>
      <c r="CI28" s="830">
        <f t="shared" si="14"/>
        <v>0</v>
      </c>
      <c r="CJ28" s="830">
        <f t="shared" si="14"/>
        <v>0</v>
      </c>
      <c r="CK28" s="830">
        <f t="shared" si="14"/>
        <v>0</v>
      </c>
      <c r="CL28" s="830">
        <f t="shared" si="14"/>
        <v>0</v>
      </c>
      <c r="CM28" s="830">
        <f t="shared" si="14"/>
        <v>0</v>
      </c>
      <c r="CN28" s="830">
        <f t="shared" si="14"/>
        <v>0</v>
      </c>
      <c r="CO28" s="830">
        <f t="shared" si="14"/>
        <v>0</v>
      </c>
      <c r="CP28" s="830">
        <f t="shared" si="14"/>
        <v>0</v>
      </c>
      <c r="CQ28" s="830">
        <f t="shared" si="14"/>
        <v>0</v>
      </c>
      <c r="CR28" s="830">
        <f t="shared" si="14"/>
        <v>0</v>
      </c>
      <c r="CS28" s="830">
        <f t="shared" si="14"/>
        <v>0</v>
      </c>
      <c r="CT28" s="830">
        <f t="shared" si="14"/>
        <v>0</v>
      </c>
      <c r="CU28" s="830">
        <f t="shared" si="14"/>
        <v>0</v>
      </c>
      <c r="CV28" s="830">
        <f t="shared" si="14"/>
        <v>0</v>
      </c>
      <c r="CW28" s="830">
        <f t="shared" si="14"/>
        <v>0</v>
      </c>
      <c r="CX28" s="830">
        <f t="shared" si="14"/>
        <v>0</v>
      </c>
      <c r="CY28" s="830">
        <f t="shared" si="14"/>
        <v>0</v>
      </c>
      <c r="CZ28" s="391"/>
    </row>
    <row r="29" spans="1:104" x14ac:dyDescent="0.25">
      <c r="B29" s="393" t="s">
        <v>402</v>
      </c>
      <c r="C29" s="9" t="s">
        <v>1117</v>
      </c>
      <c r="D29" s="59">
        <f>IF(D15=FALSE,0,IF(D28=0,$D$26,D28))</f>
        <v>0</v>
      </c>
      <c r="E29" s="59">
        <f t="shared" ref="E29:BP29" si="15">IF(E15=FALSE,0,IF(E28=0,$D$26,E28))</f>
        <v>0</v>
      </c>
      <c r="F29" s="59">
        <f t="shared" si="15"/>
        <v>0</v>
      </c>
      <c r="G29" s="59">
        <f t="shared" si="15"/>
        <v>0</v>
      </c>
      <c r="H29" s="59">
        <f t="shared" si="15"/>
        <v>0</v>
      </c>
      <c r="I29" s="59">
        <f t="shared" si="15"/>
        <v>0</v>
      </c>
      <c r="J29" s="59">
        <f t="shared" si="15"/>
        <v>0</v>
      </c>
      <c r="K29" s="59">
        <f t="shared" si="15"/>
        <v>0</v>
      </c>
      <c r="L29" s="59">
        <f t="shared" si="15"/>
        <v>0</v>
      </c>
      <c r="M29" s="59">
        <f t="shared" si="15"/>
        <v>0</v>
      </c>
      <c r="N29" s="59">
        <f t="shared" si="15"/>
        <v>0</v>
      </c>
      <c r="O29" s="59">
        <f t="shared" si="15"/>
        <v>0</v>
      </c>
      <c r="P29" s="59">
        <f t="shared" si="15"/>
        <v>0</v>
      </c>
      <c r="Q29" s="59">
        <f t="shared" si="15"/>
        <v>0</v>
      </c>
      <c r="R29" s="59">
        <f t="shared" si="15"/>
        <v>0</v>
      </c>
      <c r="S29" s="59">
        <f t="shared" si="15"/>
        <v>0</v>
      </c>
      <c r="T29" s="59">
        <f t="shared" si="15"/>
        <v>0</v>
      </c>
      <c r="U29" s="59">
        <f t="shared" si="15"/>
        <v>0</v>
      </c>
      <c r="V29" s="59">
        <f t="shared" si="15"/>
        <v>0</v>
      </c>
      <c r="W29" s="59">
        <f t="shared" si="15"/>
        <v>0</v>
      </c>
      <c r="X29" s="59">
        <f t="shared" si="15"/>
        <v>0</v>
      </c>
      <c r="Y29" s="59">
        <f t="shared" si="15"/>
        <v>0</v>
      </c>
      <c r="Z29" s="59">
        <f t="shared" si="15"/>
        <v>0</v>
      </c>
      <c r="AA29" s="59">
        <f t="shared" si="15"/>
        <v>0</v>
      </c>
      <c r="AB29" s="59">
        <f t="shared" si="15"/>
        <v>0</v>
      </c>
      <c r="AC29" s="59">
        <f t="shared" si="15"/>
        <v>0</v>
      </c>
      <c r="AD29" s="59">
        <f t="shared" si="15"/>
        <v>0</v>
      </c>
      <c r="AE29" s="59">
        <f t="shared" si="15"/>
        <v>0</v>
      </c>
      <c r="AF29" s="59">
        <f t="shared" si="15"/>
        <v>0</v>
      </c>
      <c r="AG29" s="59">
        <f t="shared" si="15"/>
        <v>0</v>
      </c>
      <c r="AH29" s="59">
        <f t="shared" si="15"/>
        <v>0</v>
      </c>
      <c r="AI29" s="59">
        <f t="shared" si="15"/>
        <v>0</v>
      </c>
      <c r="AJ29" s="59">
        <f t="shared" si="15"/>
        <v>0</v>
      </c>
      <c r="AK29" s="59">
        <f t="shared" si="15"/>
        <v>0</v>
      </c>
      <c r="AL29" s="59">
        <f t="shared" si="15"/>
        <v>0</v>
      </c>
      <c r="AM29" s="59">
        <f t="shared" si="15"/>
        <v>0</v>
      </c>
      <c r="AN29" s="59">
        <f t="shared" si="15"/>
        <v>0</v>
      </c>
      <c r="AO29" s="59">
        <f t="shared" si="15"/>
        <v>0</v>
      </c>
      <c r="AP29" s="59">
        <f t="shared" si="15"/>
        <v>0</v>
      </c>
      <c r="AQ29" s="59">
        <f t="shared" si="15"/>
        <v>0</v>
      </c>
      <c r="AR29" s="59">
        <f t="shared" si="15"/>
        <v>0</v>
      </c>
      <c r="AS29" s="59">
        <f t="shared" si="15"/>
        <v>0</v>
      </c>
      <c r="AT29" s="59">
        <f t="shared" si="15"/>
        <v>0</v>
      </c>
      <c r="AU29" s="59">
        <f t="shared" si="15"/>
        <v>0</v>
      </c>
      <c r="AV29" s="59">
        <f t="shared" si="15"/>
        <v>0</v>
      </c>
      <c r="AW29" s="59">
        <f t="shared" si="15"/>
        <v>0</v>
      </c>
      <c r="AX29" s="59">
        <f t="shared" si="15"/>
        <v>0</v>
      </c>
      <c r="AY29" s="59">
        <f t="shared" si="15"/>
        <v>0</v>
      </c>
      <c r="AZ29" s="59">
        <f t="shared" si="15"/>
        <v>0</v>
      </c>
      <c r="BA29" s="59">
        <f t="shared" si="15"/>
        <v>0</v>
      </c>
      <c r="BB29" s="59">
        <f t="shared" si="15"/>
        <v>0</v>
      </c>
      <c r="BC29" s="59">
        <f t="shared" si="15"/>
        <v>0</v>
      </c>
      <c r="BD29" s="59">
        <f t="shared" si="15"/>
        <v>0</v>
      </c>
      <c r="BE29" s="59">
        <f t="shared" si="15"/>
        <v>0</v>
      </c>
      <c r="BF29" s="59">
        <f t="shared" si="15"/>
        <v>0</v>
      </c>
      <c r="BG29" s="59">
        <f t="shared" si="15"/>
        <v>0</v>
      </c>
      <c r="BH29" s="59">
        <f t="shared" si="15"/>
        <v>0</v>
      </c>
      <c r="BI29" s="59">
        <f t="shared" si="15"/>
        <v>0</v>
      </c>
      <c r="BJ29" s="59">
        <f t="shared" si="15"/>
        <v>0</v>
      </c>
      <c r="BK29" s="59">
        <f t="shared" si="15"/>
        <v>0</v>
      </c>
      <c r="BL29" s="59">
        <f t="shared" si="15"/>
        <v>0</v>
      </c>
      <c r="BM29" s="59">
        <f t="shared" si="15"/>
        <v>0</v>
      </c>
      <c r="BN29" s="59">
        <f t="shared" si="15"/>
        <v>0</v>
      </c>
      <c r="BO29" s="59">
        <f t="shared" si="15"/>
        <v>0</v>
      </c>
      <c r="BP29" s="59">
        <f t="shared" si="15"/>
        <v>0</v>
      </c>
      <c r="BQ29" s="59">
        <f t="shared" ref="BQ29:CY29" si="16">IF(BQ15=FALSE,0,IF(BQ28=0,$D$26,BQ28))</f>
        <v>0</v>
      </c>
      <c r="BR29" s="59">
        <f t="shared" si="16"/>
        <v>0</v>
      </c>
      <c r="BS29" s="59">
        <f t="shared" si="16"/>
        <v>0</v>
      </c>
      <c r="BT29" s="59">
        <f t="shared" si="16"/>
        <v>0</v>
      </c>
      <c r="BU29" s="59">
        <f t="shared" si="16"/>
        <v>0</v>
      </c>
      <c r="BV29" s="59">
        <f t="shared" si="16"/>
        <v>0</v>
      </c>
      <c r="BW29" s="59">
        <f t="shared" si="16"/>
        <v>0</v>
      </c>
      <c r="BX29" s="59">
        <f t="shared" si="16"/>
        <v>0</v>
      </c>
      <c r="BY29" s="59">
        <f t="shared" si="16"/>
        <v>0</v>
      </c>
      <c r="BZ29" s="59">
        <f t="shared" si="16"/>
        <v>0</v>
      </c>
      <c r="CA29" s="59">
        <f t="shared" si="16"/>
        <v>0</v>
      </c>
      <c r="CB29" s="59">
        <f t="shared" si="16"/>
        <v>0</v>
      </c>
      <c r="CC29" s="59">
        <f t="shared" si="16"/>
        <v>0</v>
      </c>
      <c r="CD29" s="59">
        <f t="shared" si="16"/>
        <v>0</v>
      </c>
      <c r="CE29" s="59">
        <f t="shared" si="16"/>
        <v>0</v>
      </c>
      <c r="CF29" s="59">
        <f t="shared" si="16"/>
        <v>0</v>
      </c>
      <c r="CG29" s="59">
        <f t="shared" si="16"/>
        <v>0</v>
      </c>
      <c r="CH29" s="59">
        <f t="shared" si="16"/>
        <v>0</v>
      </c>
      <c r="CI29" s="59">
        <f t="shared" si="16"/>
        <v>0</v>
      </c>
      <c r="CJ29" s="59">
        <f t="shared" si="16"/>
        <v>0</v>
      </c>
      <c r="CK29" s="59">
        <f t="shared" si="16"/>
        <v>0</v>
      </c>
      <c r="CL29" s="59">
        <f t="shared" si="16"/>
        <v>0</v>
      </c>
      <c r="CM29" s="59">
        <f t="shared" si="16"/>
        <v>0</v>
      </c>
      <c r="CN29" s="59">
        <f t="shared" si="16"/>
        <v>0</v>
      </c>
      <c r="CO29" s="59">
        <f t="shared" si="16"/>
        <v>0</v>
      </c>
      <c r="CP29" s="59">
        <f t="shared" si="16"/>
        <v>0</v>
      </c>
      <c r="CQ29" s="59">
        <f t="shared" si="16"/>
        <v>0</v>
      </c>
      <c r="CR29" s="59">
        <f t="shared" si="16"/>
        <v>0</v>
      </c>
      <c r="CS29" s="59">
        <f t="shared" si="16"/>
        <v>0</v>
      </c>
      <c r="CT29" s="59">
        <f t="shared" si="16"/>
        <v>0</v>
      </c>
      <c r="CU29" s="59">
        <f t="shared" si="16"/>
        <v>0</v>
      </c>
      <c r="CV29" s="59">
        <f t="shared" si="16"/>
        <v>0</v>
      </c>
      <c r="CW29" s="59">
        <f t="shared" si="16"/>
        <v>0</v>
      </c>
      <c r="CX29" s="59">
        <f t="shared" si="16"/>
        <v>0</v>
      </c>
      <c r="CY29" s="59">
        <f t="shared" si="16"/>
        <v>0</v>
      </c>
      <c r="CZ29" s="391"/>
    </row>
    <row r="30" spans="1:104" x14ac:dyDescent="0.25">
      <c r="B30" s="393" t="s">
        <v>505</v>
      </c>
      <c r="C30" s="9" t="s">
        <v>1117</v>
      </c>
      <c r="D30" s="59">
        <f>D29*D$7</f>
        <v>0</v>
      </c>
      <c r="E30" s="59">
        <f t="shared" ref="E30:BP30" si="17">E29*E$7</f>
        <v>0</v>
      </c>
      <c r="F30" s="59">
        <f t="shared" si="17"/>
        <v>0</v>
      </c>
      <c r="G30" s="59">
        <f t="shared" si="17"/>
        <v>0</v>
      </c>
      <c r="H30" s="59">
        <f t="shared" si="17"/>
        <v>0</v>
      </c>
      <c r="I30" s="59">
        <f t="shared" si="17"/>
        <v>0</v>
      </c>
      <c r="J30" s="59">
        <f t="shared" si="17"/>
        <v>0</v>
      </c>
      <c r="K30" s="59">
        <f t="shared" si="17"/>
        <v>0</v>
      </c>
      <c r="L30" s="59">
        <f t="shared" si="17"/>
        <v>0</v>
      </c>
      <c r="M30" s="59">
        <f t="shared" si="17"/>
        <v>0</v>
      </c>
      <c r="N30" s="59">
        <f t="shared" si="17"/>
        <v>0</v>
      </c>
      <c r="O30" s="59">
        <f t="shared" si="17"/>
        <v>0</v>
      </c>
      <c r="P30" s="59">
        <f t="shared" si="17"/>
        <v>0</v>
      </c>
      <c r="Q30" s="59">
        <f t="shared" si="17"/>
        <v>0</v>
      </c>
      <c r="R30" s="59">
        <f t="shared" si="17"/>
        <v>0</v>
      </c>
      <c r="S30" s="59">
        <f t="shared" si="17"/>
        <v>0</v>
      </c>
      <c r="T30" s="59">
        <f t="shared" si="17"/>
        <v>0</v>
      </c>
      <c r="U30" s="59">
        <f t="shared" si="17"/>
        <v>0</v>
      </c>
      <c r="V30" s="59">
        <f t="shared" si="17"/>
        <v>0</v>
      </c>
      <c r="W30" s="59">
        <f t="shared" si="17"/>
        <v>0</v>
      </c>
      <c r="X30" s="59">
        <f t="shared" si="17"/>
        <v>0</v>
      </c>
      <c r="Y30" s="59">
        <f t="shared" si="17"/>
        <v>0</v>
      </c>
      <c r="Z30" s="59">
        <f t="shared" si="17"/>
        <v>0</v>
      </c>
      <c r="AA30" s="59">
        <f t="shared" si="17"/>
        <v>0</v>
      </c>
      <c r="AB30" s="59">
        <f t="shared" si="17"/>
        <v>0</v>
      </c>
      <c r="AC30" s="59">
        <f t="shared" si="17"/>
        <v>0</v>
      </c>
      <c r="AD30" s="59">
        <f t="shared" si="17"/>
        <v>0</v>
      </c>
      <c r="AE30" s="59">
        <f t="shared" si="17"/>
        <v>0</v>
      </c>
      <c r="AF30" s="59">
        <f t="shared" si="17"/>
        <v>0</v>
      </c>
      <c r="AG30" s="59">
        <f t="shared" si="17"/>
        <v>0</v>
      </c>
      <c r="AH30" s="59">
        <f t="shared" si="17"/>
        <v>0</v>
      </c>
      <c r="AI30" s="59">
        <f t="shared" si="17"/>
        <v>0</v>
      </c>
      <c r="AJ30" s="59">
        <f t="shared" si="17"/>
        <v>0</v>
      </c>
      <c r="AK30" s="59">
        <f t="shared" si="17"/>
        <v>0</v>
      </c>
      <c r="AL30" s="59">
        <f t="shared" si="17"/>
        <v>0</v>
      </c>
      <c r="AM30" s="59">
        <f t="shared" si="17"/>
        <v>0</v>
      </c>
      <c r="AN30" s="59">
        <f t="shared" si="17"/>
        <v>0</v>
      </c>
      <c r="AO30" s="59">
        <f t="shared" si="17"/>
        <v>0</v>
      </c>
      <c r="AP30" s="59">
        <f t="shared" si="17"/>
        <v>0</v>
      </c>
      <c r="AQ30" s="59">
        <f t="shared" si="17"/>
        <v>0</v>
      </c>
      <c r="AR30" s="59">
        <f t="shared" si="17"/>
        <v>0</v>
      </c>
      <c r="AS30" s="59">
        <f t="shared" si="17"/>
        <v>0</v>
      </c>
      <c r="AT30" s="59">
        <f t="shared" si="17"/>
        <v>0</v>
      </c>
      <c r="AU30" s="59">
        <f t="shared" si="17"/>
        <v>0</v>
      </c>
      <c r="AV30" s="59">
        <f t="shared" si="17"/>
        <v>0</v>
      </c>
      <c r="AW30" s="59">
        <f t="shared" si="17"/>
        <v>0</v>
      </c>
      <c r="AX30" s="59">
        <f t="shared" si="17"/>
        <v>0</v>
      </c>
      <c r="AY30" s="59">
        <f t="shared" si="17"/>
        <v>0</v>
      </c>
      <c r="AZ30" s="59">
        <f t="shared" si="17"/>
        <v>0</v>
      </c>
      <c r="BA30" s="59">
        <f t="shared" si="17"/>
        <v>0</v>
      </c>
      <c r="BB30" s="59">
        <f t="shared" si="17"/>
        <v>0</v>
      </c>
      <c r="BC30" s="59">
        <f t="shared" si="17"/>
        <v>0</v>
      </c>
      <c r="BD30" s="59">
        <f t="shared" si="17"/>
        <v>0</v>
      </c>
      <c r="BE30" s="59">
        <f t="shared" si="17"/>
        <v>0</v>
      </c>
      <c r="BF30" s="59">
        <f t="shared" si="17"/>
        <v>0</v>
      </c>
      <c r="BG30" s="59">
        <f t="shared" si="17"/>
        <v>0</v>
      </c>
      <c r="BH30" s="59">
        <f t="shared" si="17"/>
        <v>0</v>
      </c>
      <c r="BI30" s="59">
        <f t="shared" si="17"/>
        <v>0</v>
      </c>
      <c r="BJ30" s="59">
        <f t="shared" si="17"/>
        <v>0</v>
      </c>
      <c r="BK30" s="59">
        <f t="shared" si="17"/>
        <v>0</v>
      </c>
      <c r="BL30" s="59">
        <f t="shared" si="17"/>
        <v>0</v>
      </c>
      <c r="BM30" s="59">
        <f t="shared" si="17"/>
        <v>0</v>
      </c>
      <c r="BN30" s="59">
        <f t="shared" si="17"/>
        <v>0</v>
      </c>
      <c r="BO30" s="59">
        <f t="shared" si="17"/>
        <v>0</v>
      </c>
      <c r="BP30" s="59">
        <f t="shared" si="17"/>
        <v>0</v>
      </c>
      <c r="BQ30" s="59">
        <f t="shared" ref="BQ30:CY30" si="18">BQ29*BQ$7</f>
        <v>0</v>
      </c>
      <c r="BR30" s="59">
        <f t="shared" si="18"/>
        <v>0</v>
      </c>
      <c r="BS30" s="59">
        <f t="shared" si="18"/>
        <v>0</v>
      </c>
      <c r="BT30" s="59">
        <f t="shared" si="18"/>
        <v>0</v>
      </c>
      <c r="BU30" s="59">
        <f t="shared" si="18"/>
        <v>0</v>
      </c>
      <c r="BV30" s="59">
        <f t="shared" si="18"/>
        <v>0</v>
      </c>
      <c r="BW30" s="59">
        <f t="shared" si="18"/>
        <v>0</v>
      </c>
      <c r="BX30" s="59">
        <f t="shared" si="18"/>
        <v>0</v>
      </c>
      <c r="BY30" s="59">
        <f t="shared" si="18"/>
        <v>0</v>
      </c>
      <c r="BZ30" s="59">
        <f t="shared" si="18"/>
        <v>0</v>
      </c>
      <c r="CA30" s="59">
        <f t="shared" si="18"/>
        <v>0</v>
      </c>
      <c r="CB30" s="59">
        <f t="shared" si="18"/>
        <v>0</v>
      </c>
      <c r="CC30" s="59">
        <f t="shared" si="18"/>
        <v>0</v>
      </c>
      <c r="CD30" s="59">
        <f t="shared" si="18"/>
        <v>0</v>
      </c>
      <c r="CE30" s="59">
        <f t="shared" si="18"/>
        <v>0</v>
      </c>
      <c r="CF30" s="59">
        <f t="shared" si="18"/>
        <v>0</v>
      </c>
      <c r="CG30" s="59">
        <f t="shared" si="18"/>
        <v>0</v>
      </c>
      <c r="CH30" s="59">
        <f t="shared" si="18"/>
        <v>0</v>
      </c>
      <c r="CI30" s="59">
        <f t="shared" si="18"/>
        <v>0</v>
      </c>
      <c r="CJ30" s="59">
        <f t="shared" si="18"/>
        <v>0</v>
      </c>
      <c r="CK30" s="59">
        <f t="shared" si="18"/>
        <v>0</v>
      </c>
      <c r="CL30" s="59">
        <f t="shared" si="18"/>
        <v>0</v>
      </c>
      <c r="CM30" s="59">
        <f t="shared" si="18"/>
        <v>0</v>
      </c>
      <c r="CN30" s="59">
        <f t="shared" si="18"/>
        <v>0</v>
      </c>
      <c r="CO30" s="59">
        <f t="shared" si="18"/>
        <v>0</v>
      </c>
      <c r="CP30" s="59">
        <f t="shared" si="18"/>
        <v>0</v>
      </c>
      <c r="CQ30" s="59">
        <f t="shared" si="18"/>
        <v>0</v>
      </c>
      <c r="CR30" s="59">
        <f t="shared" si="18"/>
        <v>0</v>
      </c>
      <c r="CS30" s="59">
        <f t="shared" si="18"/>
        <v>0</v>
      </c>
      <c r="CT30" s="59">
        <f t="shared" si="18"/>
        <v>0</v>
      </c>
      <c r="CU30" s="59">
        <f t="shared" si="18"/>
        <v>0</v>
      </c>
      <c r="CV30" s="59">
        <f t="shared" si="18"/>
        <v>0</v>
      </c>
      <c r="CW30" s="59">
        <f t="shared" si="18"/>
        <v>0</v>
      </c>
      <c r="CX30" s="59">
        <f t="shared" si="18"/>
        <v>0</v>
      </c>
      <c r="CY30" s="59">
        <f t="shared" si="18"/>
        <v>0</v>
      </c>
      <c r="CZ30" s="391"/>
    </row>
    <row r="31" spans="1:104" x14ac:dyDescent="0.25">
      <c r="B31" s="393"/>
      <c r="C31" s="39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50"/>
      <c r="CZ31" s="391"/>
    </row>
    <row r="32" spans="1:104" x14ac:dyDescent="0.25">
      <c r="B32" s="402" t="s">
        <v>506</v>
      </c>
      <c r="C32" s="39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c r="CW32" s="50"/>
      <c r="CX32" s="50"/>
      <c r="CY32" s="50"/>
      <c r="CZ32" s="391"/>
    </row>
    <row r="33" spans="2:104" x14ac:dyDescent="0.25">
      <c r="B33" s="403" t="s">
        <v>514</v>
      </c>
      <c r="C33" s="9" t="s">
        <v>1117</v>
      </c>
      <c r="D33" s="58">
        <f>'Data Input - Option 3'!H39</f>
        <v>0</v>
      </c>
      <c r="E33" s="58">
        <f>'Data Input - Option 3'!I39</f>
        <v>0</v>
      </c>
      <c r="F33" s="58">
        <f>'Data Input - Option 3'!J39</f>
        <v>0</v>
      </c>
      <c r="G33" s="58">
        <f>'Data Input - Option 3'!K39</f>
        <v>0</v>
      </c>
      <c r="H33" s="58">
        <f>'Data Input - Option 3'!L39</f>
        <v>0</v>
      </c>
      <c r="I33" s="58">
        <f>'Data Input - Option 3'!M39</f>
        <v>0</v>
      </c>
      <c r="J33" s="58">
        <f>'Data Input - Option 3'!N39</f>
        <v>0</v>
      </c>
      <c r="K33" s="58">
        <f>'Data Input - Option 3'!O39</f>
        <v>0</v>
      </c>
      <c r="L33" s="58">
        <f>'Data Input - Option 3'!P39</f>
        <v>0</v>
      </c>
      <c r="M33" s="58">
        <f>'Data Input - Option 3'!Q39</f>
        <v>0</v>
      </c>
      <c r="N33" s="58">
        <f>'Data Input - Option 3'!R39</f>
        <v>0</v>
      </c>
      <c r="O33" s="58">
        <f>'Data Input - Option 3'!S39</f>
        <v>0</v>
      </c>
      <c r="P33" s="58">
        <f>'Data Input - Option 3'!T39</f>
        <v>0</v>
      </c>
      <c r="Q33" s="58">
        <f>'Data Input - Option 3'!U39</f>
        <v>0</v>
      </c>
      <c r="R33" s="58">
        <f>'Data Input - Option 3'!V39</f>
        <v>0</v>
      </c>
      <c r="S33" s="58">
        <f>'Data Input - Option 3'!W39</f>
        <v>0</v>
      </c>
      <c r="T33" s="58">
        <f>'Data Input - Option 3'!X39</f>
        <v>0</v>
      </c>
      <c r="U33" s="58">
        <f>'Data Input - Option 3'!Y39</f>
        <v>0</v>
      </c>
      <c r="V33" s="58">
        <f>'Data Input - Option 3'!Z39</f>
        <v>0</v>
      </c>
      <c r="W33" s="58">
        <f>'Data Input - Option 3'!AA39</f>
        <v>0</v>
      </c>
      <c r="X33" s="58">
        <f>'Data Input - Option 3'!AB39</f>
        <v>0</v>
      </c>
      <c r="Y33" s="58">
        <f>'Data Input - Option 3'!AC39</f>
        <v>0</v>
      </c>
      <c r="Z33" s="58">
        <f>'Data Input - Option 3'!AD39</f>
        <v>0</v>
      </c>
      <c r="AA33" s="58">
        <f>'Data Input - Option 3'!AE39</f>
        <v>0</v>
      </c>
      <c r="AB33" s="58">
        <f>'Data Input - Option 3'!AF39</f>
        <v>0</v>
      </c>
      <c r="AC33" s="58">
        <f>'Data Input - Option 3'!AG39</f>
        <v>0</v>
      </c>
      <c r="AD33" s="58">
        <f>'Data Input - Option 3'!AH39</f>
        <v>0</v>
      </c>
      <c r="AE33" s="58">
        <f>'Data Input - Option 3'!AI39</f>
        <v>0</v>
      </c>
      <c r="AF33" s="58">
        <f>'Data Input - Option 3'!AJ39</f>
        <v>0</v>
      </c>
      <c r="AG33" s="58">
        <f>'Data Input - Option 3'!AK39</f>
        <v>0</v>
      </c>
      <c r="AH33" s="58">
        <f>'Data Input - Option 3'!AL39</f>
        <v>0</v>
      </c>
      <c r="AI33" s="58">
        <f>'Data Input - Option 3'!AM39</f>
        <v>0</v>
      </c>
      <c r="AJ33" s="58">
        <f>'Data Input - Option 3'!AN39</f>
        <v>0</v>
      </c>
      <c r="AK33" s="58">
        <f>'Data Input - Option 3'!AO39</f>
        <v>0</v>
      </c>
      <c r="AL33" s="58">
        <f>'Data Input - Option 3'!AP39</f>
        <v>0</v>
      </c>
      <c r="AM33" s="58">
        <f>'Data Input - Option 3'!AQ39</f>
        <v>0</v>
      </c>
      <c r="AN33" s="58">
        <f>'Data Input - Option 3'!AR39</f>
        <v>0</v>
      </c>
      <c r="AO33" s="58">
        <f>'Data Input - Option 3'!AS39</f>
        <v>0</v>
      </c>
      <c r="AP33" s="58">
        <f>'Data Input - Option 3'!AT39</f>
        <v>0</v>
      </c>
      <c r="AQ33" s="58">
        <f>'Data Input - Option 3'!AU39</f>
        <v>0</v>
      </c>
      <c r="AR33" s="58">
        <f>'Data Input - Option 3'!AV39</f>
        <v>0</v>
      </c>
      <c r="AS33" s="58">
        <f>'Data Input - Option 3'!AW39</f>
        <v>0</v>
      </c>
      <c r="AT33" s="58">
        <f>'Data Input - Option 3'!AX39</f>
        <v>0</v>
      </c>
      <c r="AU33" s="58">
        <f>'Data Input - Option 3'!AY39</f>
        <v>0</v>
      </c>
      <c r="AV33" s="58">
        <f>'Data Input - Option 3'!AZ39</f>
        <v>0</v>
      </c>
      <c r="AW33" s="58">
        <f>'Data Input - Option 3'!BA39</f>
        <v>0</v>
      </c>
      <c r="AX33" s="58">
        <f>'Data Input - Option 3'!BB39</f>
        <v>0</v>
      </c>
      <c r="AY33" s="58">
        <f>'Data Input - Option 3'!BC39</f>
        <v>0</v>
      </c>
      <c r="AZ33" s="58">
        <f>'Data Input - Option 3'!BD39</f>
        <v>0</v>
      </c>
      <c r="BA33" s="58">
        <f>'Data Input - Option 3'!BE39</f>
        <v>0</v>
      </c>
      <c r="BB33" s="58">
        <f>'Data Input - Option 3'!BF39</f>
        <v>0</v>
      </c>
      <c r="BC33" s="58">
        <f>'Data Input - Option 3'!BG39</f>
        <v>0</v>
      </c>
      <c r="BD33" s="58">
        <f>'Data Input - Option 3'!BH39</f>
        <v>0</v>
      </c>
      <c r="BE33" s="58">
        <f>'Data Input - Option 3'!BI39</f>
        <v>0</v>
      </c>
      <c r="BF33" s="58">
        <f>'Data Input - Option 3'!BJ39</f>
        <v>0</v>
      </c>
      <c r="BG33" s="58">
        <f>'Data Input - Option 3'!BK39</f>
        <v>0</v>
      </c>
      <c r="BH33" s="58">
        <f>'Data Input - Option 3'!BL39</f>
        <v>0</v>
      </c>
      <c r="BI33" s="58">
        <f>'Data Input - Option 3'!BM39</f>
        <v>0</v>
      </c>
      <c r="BJ33" s="58">
        <f>'Data Input - Option 3'!BN39</f>
        <v>0</v>
      </c>
      <c r="BK33" s="58">
        <f>'Data Input - Option 3'!BO39</f>
        <v>0</v>
      </c>
      <c r="BL33" s="58">
        <f>'Data Input - Option 3'!BP39</f>
        <v>0</v>
      </c>
      <c r="BM33" s="58">
        <f>'Data Input - Option 3'!BQ39</f>
        <v>0</v>
      </c>
      <c r="BN33" s="58">
        <f>'Data Input - Option 3'!BR39</f>
        <v>0</v>
      </c>
      <c r="BO33" s="58">
        <f>'Data Input - Option 3'!BS39</f>
        <v>0</v>
      </c>
      <c r="BP33" s="58">
        <f>'Data Input - Option 3'!BT39</f>
        <v>0</v>
      </c>
      <c r="BQ33" s="58">
        <f>'Data Input - Option 3'!BU39</f>
        <v>0</v>
      </c>
      <c r="BR33" s="58">
        <f>'Data Input - Option 3'!BV39</f>
        <v>0</v>
      </c>
      <c r="BS33" s="58">
        <f>'Data Input - Option 3'!BW39</f>
        <v>0</v>
      </c>
      <c r="BT33" s="58">
        <f>'Data Input - Option 3'!BX39</f>
        <v>0</v>
      </c>
      <c r="BU33" s="58">
        <f>'Data Input - Option 3'!BY39</f>
        <v>0</v>
      </c>
      <c r="BV33" s="58">
        <f>'Data Input - Option 3'!BZ39</f>
        <v>0</v>
      </c>
      <c r="BW33" s="58">
        <f>'Data Input - Option 3'!CA39</f>
        <v>0</v>
      </c>
      <c r="BX33" s="58">
        <f>'Data Input - Option 3'!CB39</f>
        <v>0</v>
      </c>
      <c r="BY33" s="58">
        <f>'Data Input - Option 3'!CC39</f>
        <v>0</v>
      </c>
      <c r="BZ33" s="58">
        <f>'Data Input - Option 3'!CD39</f>
        <v>0</v>
      </c>
      <c r="CA33" s="58">
        <f>'Data Input - Option 3'!CE39</f>
        <v>0</v>
      </c>
      <c r="CB33" s="58">
        <f>'Data Input - Option 3'!CF39</f>
        <v>0</v>
      </c>
      <c r="CC33" s="58">
        <f>'Data Input - Option 3'!CG39</f>
        <v>0</v>
      </c>
      <c r="CD33" s="58">
        <f>'Data Input - Option 3'!CH39</f>
        <v>0</v>
      </c>
      <c r="CE33" s="58">
        <f>'Data Input - Option 3'!CI39</f>
        <v>0</v>
      </c>
      <c r="CF33" s="58">
        <f>'Data Input - Option 3'!CJ39</f>
        <v>0</v>
      </c>
      <c r="CG33" s="58">
        <f>'Data Input - Option 3'!CK39</f>
        <v>0</v>
      </c>
      <c r="CH33" s="58">
        <f>'Data Input - Option 3'!CL39</f>
        <v>0</v>
      </c>
      <c r="CI33" s="58">
        <f>'Data Input - Option 3'!CM39</f>
        <v>0</v>
      </c>
      <c r="CJ33" s="58">
        <f>'Data Input - Option 3'!CN39</f>
        <v>0</v>
      </c>
      <c r="CK33" s="58">
        <f>'Data Input - Option 3'!CO39</f>
        <v>0</v>
      </c>
      <c r="CL33" s="58">
        <f>'Data Input - Option 3'!CP39</f>
        <v>0</v>
      </c>
      <c r="CM33" s="58">
        <f>'Data Input - Option 3'!CQ39</f>
        <v>0</v>
      </c>
      <c r="CN33" s="58">
        <f>'Data Input - Option 3'!CR39</f>
        <v>0</v>
      </c>
      <c r="CO33" s="58">
        <f>'Data Input - Option 3'!CS39</f>
        <v>0</v>
      </c>
      <c r="CP33" s="58">
        <f>'Data Input - Option 3'!CT39</f>
        <v>0</v>
      </c>
      <c r="CQ33" s="58">
        <f>'Data Input - Option 3'!CU39</f>
        <v>0</v>
      </c>
      <c r="CR33" s="58">
        <f>'Data Input - Option 3'!CV39</f>
        <v>0</v>
      </c>
      <c r="CS33" s="58">
        <f>'Data Input - Option 3'!CW39</f>
        <v>0</v>
      </c>
      <c r="CT33" s="58">
        <f>'Data Input - Option 3'!CX39</f>
        <v>0</v>
      </c>
      <c r="CU33" s="58">
        <f>'Data Input - Option 3'!CY39</f>
        <v>0</v>
      </c>
      <c r="CV33" s="58">
        <f>'Data Input - Option 3'!CZ39</f>
        <v>0</v>
      </c>
      <c r="CW33" s="58">
        <f>'Data Input - Option 3'!DA39</f>
        <v>0</v>
      </c>
      <c r="CX33" s="58">
        <f>'Data Input - Option 3'!DB39</f>
        <v>0</v>
      </c>
      <c r="CY33" s="58">
        <f>'Data Input - Option 3'!DC39</f>
        <v>0</v>
      </c>
      <c r="CZ33" s="391"/>
    </row>
    <row r="34" spans="2:104" x14ac:dyDescent="0.25">
      <c r="B34" s="403" t="s">
        <v>1060</v>
      </c>
      <c r="C34" s="9" t="s">
        <v>1117</v>
      </c>
      <c r="D34" s="59">
        <f>D33*D$7</f>
        <v>0</v>
      </c>
      <c r="E34" s="59">
        <f t="shared" ref="E34:BP34" si="19">E33*E$7</f>
        <v>0</v>
      </c>
      <c r="F34" s="59">
        <f>F33*F$7</f>
        <v>0</v>
      </c>
      <c r="G34" s="59">
        <f t="shared" si="19"/>
        <v>0</v>
      </c>
      <c r="H34" s="59">
        <f t="shared" si="19"/>
        <v>0</v>
      </c>
      <c r="I34" s="59">
        <f t="shared" si="19"/>
        <v>0</v>
      </c>
      <c r="J34" s="59">
        <f t="shared" si="19"/>
        <v>0</v>
      </c>
      <c r="K34" s="59">
        <f t="shared" si="19"/>
        <v>0</v>
      </c>
      <c r="L34" s="59">
        <f t="shared" si="19"/>
        <v>0</v>
      </c>
      <c r="M34" s="59">
        <f t="shared" si="19"/>
        <v>0</v>
      </c>
      <c r="N34" s="59">
        <f t="shared" si="19"/>
        <v>0</v>
      </c>
      <c r="O34" s="59">
        <f t="shared" si="19"/>
        <v>0</v>
      </c>
      <c r="P34" s="59">
        <f t="shared" si="19"/>
        <v>0</v>
      </c>
      <c r="Q34" s="59">
        <f t="shared" si="19"/>
        <v>0</v>
      </c>
      <c r="R34" s="59">
        <f t="shared" si="19"/>
        <v>0</v>
      </c>
      <c r="S34" s="59">
        <f t="shared" si="19"/>
        <v>0</v>
      </c>
      <c r="T34" s="59">
        <f t="shared" si="19"/>
        <v>0</v>
      </c>
      <c r="U34" s="59">
        <f t="shared" si="19"/>
        <v>0</v>
      </c>
      <c r="V34" s="59">
        <f t="shared" si="19"/>
        <v>0</v>
      </c>
      <c r="W34" s="59">
        <f t="shared" si="19"/>
        <v>0</v>
      </c>
      <c r="X34" s="59">
        <f t="shared" si="19"/>
        <v>0</v>
      </c>
      <c r="Y34" s="59">
        <f t="shared" si="19"/>
        <v>0</v>
      </c>
      <c r="Z34" s="59">
        <f t="shared" si="19"/>
        <v>0</v>
      </c>
      <c r="AA34" s="59">
        <f t="shared" si="19"/>
        <v>0</v>
      </c>
      <c r="AB34" s="59">
        <f t="shared" si="19"/>
        <v>0</v>
      </c>
      <c r="AC34" s="59">
        <f t="shared" si="19"/>
        <v>0</v>
      </c>
      <c r="AD34" s="59">
        <f t="shared" si="19"/>
        <v>0</v>
      </c>
      <c r="AE34" s="59">
        <f t="shared" si="19"/>
        <v>0</v>
      </c>
      <c r="AF34" s="59">
        <f t="shared" si="19"/>
        <v>0</v>
      </c>
      <c r="AG34" s="59">
        <f t="shared" si="19"/>
        <v>0</v>
      </c>
      <c r="AH34" s="59">
        <f t="shared" si="19"/>
        <v>0</v>
      </c>
      <c r="AI34" s="59">
        <f t="shared" si="19"/>
        <v>0</v>
      </c>
      <c r="AJ34" s="59">
        <f t="shared" si="19"/>
        <v>0</v>
      </c>
      <c r="AK34" s="59">
        <f t="shared" si="19"/>
        <v>0</v>
      </c>
      <c r="AL34" s="59">
        <f t="shared" si="19"/>
        <v>0</v>
      </c>
      <c r="AM34" s="59">
        <f t="shared" si="19"/>
        <v>0</v>
      </c>
      <c r="AN34" s="59">
        <f t="shared" si="19"/>
        <v>0</v>
      </c>
      <c r="AO34" s="59">
        <f t="shared" si="19"/>
        <v>0</v>
      </c>
      <c r="AP34" s="59">
        <f t="shared" si="19"/>
        <v>0</v>
      </c>
      <c r="AQ34" s="59">
        <f t="shared" si="19"/>
        <v>0</v>
      </c>
      <c r="AR34" s="59">
        <f t="shared" si="19"/>
        <v>0</v>
      </c>
      <c r="AS34" s="59">
        <f t="shared" si="19"/>
        <v>0</v>
      </c>
      <c r="AT34" s="59">
        <f t="shared" si="19"/>
        <v>0</v>
      </c>
      <c r="AU34" s="59">
        <f t="shared" si="19"/>
        <v>0</v>
      </c>
      <c r="AV34" s="59">
        <f t="shared" si="19"/>
        <v>0</v>
      </c>
      <c r="AW34" s="59">
        <f t="shared" si="19"/>
        <v>0</v>
      </c>
      <c r="AX34" s="59">
        <f t="shared" si="19"/>
        <v>0</v>
      </c>
      <c r="AY34" s="59">
        <f t="shared" si="19"/>
        <v>0</v>
      </c>
      <c r="AZ34" s="59">
        <f t="shared" si="19"/>
        <v>0</v>
      </c>
      <c r="BA34" s="59">
        <f t="shared" si="19"/>
        <v>0</v>
      </c>
      <c r="BB34" s="59">
        <f t="shared" si="19"/>
        <v>0</v>
      </c>
      <c r="BC34" s="59">
        <f t="shared" si="19"/>
        <v>0</v>
      </c>
      <c r="BD34" s="59">
        <f t="shared" si="19"/>
        <v>0</v>
      </c>
      <c r="BE34" s="59">
        <f t="shared" si="19"/>
        <v>0</v>
      </c>
      <c r="BF34" s="59">
        <f t="shared" si="19"/>
        <v>0</v>
      </c>
      <c r="BG34" s="59">
        <f t="shared" si="19"/>
        <v>0</v>
      </c>
      <c r="BH34" s="59">
        <f t="shared" si="19"/>
        <v>0</v>
      </c>
      <c r="BI34" s="59">
        <f t="shared" si="19"/>
        <v>0</v>
      </c>
      <c r="BJ34" s="59">
        <f t="shared" si="19"/>
        <v>0</v>
      </c>
      <c r="BK34" s="59">
        <f t="shared" si="19"/>
        <v>0</v>
      </c>
      <c r="BL34" s="59">
        <f t="shared" si="19"/>
        <v>0</v>
      </c>
      <c r="BM34" s="59">
        <f t="shared" si="19"/>
        <v>0</v>
      </c>
      <c r="BN34" s="59">
        <f t="shared" si="19"/>
        <v>0</v>
      </c>
      <c r="BO34" s="59">
        <f t="shared" si="19"/>
        <v>0</v>
      </c>
      <c r="BP34" s="59">
        <f t="shared" si="19"/>
        <v>0</v>
      </c>
      <c r="BQ34" s="59">
        <f t="shared" ref="BQ34:CY34" si="20">BQ33*BQ$7</f>
        <v>0</v>
      </c>
      <c r="BR34" s="59">
        <f t="shared" si="20"/>
        <v>0</v>
      </c>
      <c r="BS34" s="59">
        <f t="shared" si="20"/>
        <v>0</v>
      </c>
      <c r="BT34" s="59">
        <f t="shared" si="20"/>
        <v>0</v>
      </c>
      <c r="BU34" s="59">
        <f t="shared" si="20"/>
        <v>0</v>
      </c>
      <c r="BV34" s="59">
        <f t="shared" si="20"/>
        <v>0</v>
      </c>
      <c r="BW34" s="59">
        <f t="shared" si="20"/>
        <v>0</v>
      </c>
      <c r="BX34" s="59">
        <f t="shared" si="20"/>
        <v>0</v>
      </c>
      <c r="BY34" s="59">
        <f t="shared" si="20"/>
        <v>0</v>
      </c>
      <c r="BZ34" s="59">
        <f t="shared" si="20"/>
        <v>0</v>
      </c>
      <c r="CA34" s="59">
        <f t="shared" si="20"/>
        <v>0</v>
      </c>
      <c r="CB34" s="59">
        <f t="shared" si="20"/>
        <v>0</v>
      </c>
      <c r="CC34" s="59">
        <f t="shared" si="20"/>
        <v>0</v>
      </c>
      <c r="CD34" s="59">
        <f t="shared" si="20"/>
        <v>0</v>
      </c>
      <c r="CE34" s="59">
        <f t="shared" si="20"/>
        <v>0</v>
      </c>
      <c r="CF34" s="59">
        <f t="shared" si="20"/>
        <v>0</v>
      </c>
      <c r="CG34" s="59">
        <f t="shared" si="20"/>
        <v>0</v>
      </c>
      <c r="CH34" s="59">
        <f t="shared" si="20"/>
        <v>0</v>
      </c>
      <c r="CI34" s="59">
        <f t="shared" si="20"/>
        <v>0</v>
      </c>
      <c r="CJ34" s="59">
        <f t="shared" si="20"/>
        <v>0</v>
      </c>
      <c r="CK34" s="59">
        <f t="shared" si="20"/>
        <v>0</v>
      </c>
      <c r="CL34" s="59">
        <f t="shared" si="20"/>
        <v>0</v>
      </c>
      <c r="CM34" s="59">
        <f t="shared" si="20"/>
        <v>0</v>
      </c>
      <c r="CN34" s="59">
        <f t="shared" si="20"/>
        <v>0</v>
      </c>
      <c r="CO34" s="59">
        <f t="shared" si="20"/>
        <v>0</v>
      </c>
      <c r="CP34" s="59">
        <f t="shared" si="20"/>
        <v>0</v>
      </c>
      <c r="CQ34" s="59">
        <f t="shared" si="20"/>
        <v>0</v>
      </c>
      <c r="CR34" s="59">
        <f t="shared" si="20"/>
        <v>0</v>
      </c>
      <c r="CS34" s="59">
        <f t="shared" si="20"/>
        <v>0</v>
      </c>
      <c r="CT34" s="59">
        <f t="shared" si="20"/>
        <v>0</v>
      </c>
      <c r="CU34" s="59">
        <f t="shared" si="20"/>
        <v>0</v>
      </c>
      <c r="CV34" s="59">
        <f t="shared" si="20"/>
        <v>0</v>
      </c>
      <c r="CW34" s="59">
        <f t="shared" si="20"/>
        <v>0</v>
      </c>
      <c r="CX34" s="59">
        <f t="shared" si="20"/>
        <v>0</v>
      </c>
      <c r="CY34" s="59">
        <f t="shared" si="20"/>
        <v>0</v>
      </c>
      <c r="CZ34" s="391"/>
    </row>
    <row r="35" spans="2:104" x14ac:dyDescent="0.25">
      <c r="B35" s="393"/>
      <c r="C35" s="39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50"/>
      <c r="CZ35" s="391"/>
    </row>
    <row r="36" spans="2:104" x14ac:dyDescent="0.25">
      <c r="B36" s="404" t="s">
        <v>432</v>
      </c>
      <c r="C36" s="9" t="s">
        <v>1117</v>
      </c>
      <c r="D36" s="59">
        <f>IF('Data Input - Option 3'!$F$37="Yes",D34+D13,D30)</f>
        <v>0</v>
      </c>
      <c r="E36" s="59">
        <f>IF('Data Input - Option 3'!$F$37="Yes",E34+E13,E30)</f>
        <v>0</v>
      </c>
      <c r="F36" s="59">
        <f>IF('Data Input - Option 3'!$F$37="Yes",F34+F13,F30)</f>
        <v>0</v>
      </c>
      <c r="G36" s="59">
        <f>IF('Data Input - Option 3'!$F$37="Yes",G34+G13,G30)</f>
        <v>0</v>
      </c>
      <c r="H36" s="59">
        <f>IF('Data Input - Option 3'!$F$37="Yes",H34+H13,H30)</f>
        <v>0</v>
      </c>
      <c r="I36" s="59">
        <f>IF('Data Input - Option 3'!$F$37="Yes",I34+I13,I30)</f>
        <v>0</v>
      </c>
      <c r="J36" s="59">
        <f>IF('Data Input - Option 3'!$F$37="Yes",J34+J13,J30)</f>
        <v>0</v>
      </c>
      <c r="K36" s="59">
        <f>IF('Data Input - Option 3'!$F$37="Yes",K34+K13,K30)</f>
        <v>0</v>
      </c>
      <c r="L36" s="59">
        <f>IF('Data Input - Option 3'!$F$37="Yes",L34+L13,L30)</f>
        <v>0</v>
      </c>
      <c r="M36" s="59">
        <f>IF('Data Input - Option 3'!$F$37="Yes",M34+M13,M30)</f>
        <v>0</v>
      </c>
      <c r="N36" s="59">
        <f>IF('Data Input - Option 3'!$F$37="Yes",N34+N13,N30)</f>
        <v>0</v>
      </c>
      <c r="O36" s="59">
        <f>IF('Data Input - Option 3'!$F$37="Yes",O34+O13,O30)</f>
        <v>0</v>
      </c>
      <c r="P36" s="59">
        <f>IF('Data Input - Option 3'!$F$37="Yes",P34+P13,P30)</f>
        <v>0</v>
      </c>
      <c r="Q36" s="59">
        <f>IF('Data Input - Option 3'!$F$37="Yes",Q34+Q13,Q30)</f>
        <v>0</v>
      </c>
      <c r="R36" s="59">
        <f>IF('Data Input - Option 3'!$F$37="Yes",R34+R13,R30)</f>
        <v>0</v>
      </c>
      <c r="S36" s="59">
        <f>IF('Data Input - Option 3'!$F$37="Yes",S34+S13,S30)</f>
        <v>0</v>
      </c>
      <c r="T36" s="59">
        <f>IF('Data Input - Option 3'!$F$37="Yes",T34+T13,T30)</f>
        <v>0</v>
      </c>
      <c r="U36" s="59">
        <f>IF('Data Input - Option 3'!$F$37="Yes",U34+U13,U30)</f>
        <v>0</v>
      </c>
      <c r="V36" s="59">
        <f>IF('Data Input - Option 3'!$F$37="Yes",V34+V13,V30)</f>
        <v>0</v>
      </c>
      <c r="W36" s="59">
        <f>IF('Data Input - Option 3'!$F$37="Yes",W34+W13,W30)</f>
        <v>0</v>
      </c>
      <c r="X36" s="59">
        <f>IF('Data Input - Option 3'!$F$37="Yes",X34+X13,X30)</f>
        <v>0</v>
      </c>
      <c r="Y36" s="59">
        <f>IF('Data Input - Option 3'!$F$37="Yes",Y34+Y13,Y30)</f>
        <v>0</v>
      </c>
      <c r="Z36" s="59">
        <f>IF('Data Input - Option 3'!$F$37="Yes",Z34+Z13,Z30)</f>
        <v>0</v>
      </c>
      <c r="AA36" s="59">
        <f>IF('Data Input - Option 3'!$F$37="Yes",AA34+AA13,AA30)</f>
        <v>0</v>
      </c>
      <c r="AB36" s="59">
        <f>IF('Data Input - Option 3'!$F$37="Yes",AB34+AB13,AB30)</f>
        <v>0</v>
      </c>
      <c r="AC36" s="59">
        <f>IF('Data Input - Option 3'!$F$37="Yes",AC34+AC13,AC30)</f>
        <v>0</v>
      </c>
      <c r="AD36" s="59">
        <f>IF('Data Input - Option 3'!$F$37="Yes",AD34+AD13,AD30)</f>
        <v>0</v>
      </c>
      <c r="AE36" s="59">
        <f>IF('Data Input - Option 3'!$F$37="Yes",AE34+AE13,AE30)</f>
        <v>0</v>
      </c>
      <c r="AF36" s="59">
        <f>IF('Data Input - Option 3'!$F$37="Yes",AF34+AF13,AF30)</f>
        <v>0</v>
      </c>
      <c r="AG36" s="59">
        <f>IF('Data Input - Option 3'!$F$37="Yes",AG34+AG13,AG30)</f>
        <v>0</v>
      </c>
      <c r="AH36" s="59">
        <f>IF('Data Input - Option 3'!$F$37="Yes",AH34+AH13,AH30)</f>
        <v>0</v>
      </c>
      <c r="AI36" s="59">
        <f>IF('Data Input - Option 3'!$F$37="Yes",AI34+AI13,AI30)</f>
        <v>0</v>
      </c>
      <c r="AJ36" s="59">
        <f>IF('Data Input - Option 3'!$F$37="Yes",AJ34+AJ13,AJ30)</f>
        <v>0</v>
      </c>
      <c r="AK36" s="59">
        <f>IF('Data Input - Option 3'!$F$37="Yes",AK34+AK13,AK30)</f>
        <v>0</v>
      </c>
      <c r="AL36" s="59">
        <f>IF('Data Input - Option 3'!$F$37="Yes",AL34+AL13,AL30)</f>
        <v>0</v>
      </c>
      <c r="AM36" s="59">
        <f>IF('Data Input - Option 3'!$F$37="Yes",AM34+AM13,AM30)</f>
        <v>0</v>
      </c>
      <c r="AN36" s="59">
        <f>IF('Data Input - Option 3'!$F$37="Yes",AN34+AN13,AN30)</f>
        <v>0</v>
      </c>
      <c r="AO36" s="59">
        <f>IF('Data Input - Option 3'!$F$37="Yes",AO34+AO13,AO30)</f>
        <v>0</v>
      </c>
      <c r="AP36" s="59">
        <f>IF('Data Input - Option 3'!$F$37="Yes",AP34+AP13,AP30)</f>
        <v>0</v>
      </c>
      <c r="AQ36" s="59">
        <f>IF('Data Input - Option 3'!$F$37="Yes",AQ34+AQ13,AQ30)</f>
        <v>0</v>
      </c>
      <c r="AR36" s="59">
        <f>IF('Data Input - Option 3'!$F$37="Yes",AR34+AR13,AR30)</f>
        <v>0</v>
      </c>
      <c r="AS36" s="59">
        <f>IF('Data Input - Option 3'!$F$37="Yes",AS34+AS13,AS30)</f>
        <v>0</v>
      </c>
      <c r="AT36" s="59">
        <f>IF('Data Input - Option 3'!$F$37="Yes",AT34+AT13,AT30)</f>
        <v>0</v>
      </c>
      <c r="AU36" s="59">
        <f>IF('Data Input - Option 3'!$F$37="Yes",AU34+AU13,AU30)</f>
        <v>0</v>
      </c>
      <c r="AV36" s="59">
        <f>IF('Data Input - Option 3'!$F$37="Yes",AV34+AV13,AV30)</f>
        <v>0</v>
      </c>
      <c r="AW36" s="59">
        <f>IF('Data Input - Option 3'!$F$37="Yes",AW34+AW13,AW30)</f>
        <v>0</v>
      </c>
      <c r="AX36" s="59">
        <f>IF('Data Input - Option 3'!$F$37="Yes",AX34+AX13,AX30)</f>
        <v>0</v>
      </c>
      <c r="AY36" s="59">
        <f>IF('Data Input - Option 3'!$F$37="Yes",AY34+AY13,AY30)</f>
        <v>0</v>
      </c>
      <c r="AZ36" s="59">
        <f>IF('Data Input - Option 3'!$F$37="Yes",AZ34+AZ13,AZ30)</f>
        <v>0</v>
      </c>
      <c r="BA36" s="59">
        <f>IF('Data Input - Option 3'!$F$37="Yes",BA34+BA13,BA30)</f>
        <v>0</v>
      </c>
      <c r="BB36" s="59">
        <f>IF('Data Input - Option 3'!$F$37="Yes",BB34+BB13,BB30)</f>
        <v>0</v>
      </c>
      <c r="BC36" s="59">
        <f>IF('Data Input - Option 3'!$F$37="Yes",BC34+BC13,BC30)</f>
        <v>0</v>
      </c>
      <c r="BD36" s="59">
        <f>IF('Data Input - Option 3'!$F$37="Yes",BD34+BD13,BD30)</f>
        <v>0</v>
      </c>
      <c r="BE36" s="59">
        <f>IF('Data Input - Option 3'!$F$37="Yes",BE34+BE13,BE30)</f>
        <v>0</v>
      </c>
      <c r="BF36" s="59">
        <f>IF('Data Input - Option 3'!$F$37="Yes",BF34+BF13,BF30)</f>
        <v>0</v>
      </c>
      <c r="BG36" s="59">
        <f>IF('Data Input - Option 3'!$F$37="Yes",BG34+BG13,BG30)</f>
        <v>0</v>
      </c>
      <c r="BH36" s="59">
        <f>IF('Data Input - Option 3'!$F$37="Yes",BH34+BH13,BH30)</f>
        <v>0</v>
      </c>
      <c r="BI36" s="59">
        <f>IF('Data Input - Option 3'!$F$37="Yes",BI34+BI13,BI30)</f>
        <v>0</v>
      </c>
      <c r="BJ36" s="59">
        <f>IF('Data Input - Option 3'!$F$37="Yes",BJ34+BJ13,BJ30)</f>
        <v>0</v>
      </c>
      <c r="BK36" s="59">
        <f>IF('Data Input - Option 3'!$F$37="Yes",BK34+BK13,BK30)</f>
        <v>0</v>
      </c>
      <c r="BL36" s="59">
        <f>IF('Data Input - Option 3'!$F$37="Yes",BL34+BL13,BL30)</f>
        <v>0</v>
      </c>
      <c r="BM36" s="59">
        <f>IF('Data Input - Option 3'!$F$37="Yes",BM34+BM13,BM30)</f>
        <v>0</v>
      </c>
      <c r="BN36" s="59">
        <f>IF('Data Input - Option 3'!$F$37="Yes",BN34+BN13,BN30)</f>
        <v>0</v>
      </c>
      <c r="BO36" s="59">
        <f>IF('Data Input - Option 3'!$F$37="Yes",BO34+BO13,BO30)</f>
        <v>0</v>
      </c>
      <c r="BP36" s="59">
        <f>IF('Data Input - Option 3'!$F$37="Yes",BP34+BP13,BP30)</f>
        <v>0</v>
      </c>
      <c r="BQ36" s="59">
        <f>IF('Data Input - Option 3'!$F$37="Yes",BQ34+BQ13,BQ30)</f>
        <v>0</v>
      </c>
      <c r="BR36" s="59">
        <f>IF('Data Input - Option 3'!$F$37="Yes",BR34+BR13,BR30)</f>
        <v>0</v>
      </c>
      <c r="BS36" s="59">
        <f>IF('Data Input - Option 3'!$F$37="Yes",BS34+BS13,BS30)</f>
        <v>0</v>
      </c>
      <c r="BT36" s="59">
        <f>IF('Data Input - Option 3'!$F$37="Yes",BT34+BT13,BT30)</f>
        <v>0</v>
      </c>
      <c r="BU36" s="59">
        <f>IF('Data Input - Option 3'!$F$37="Yes",BU34+BU13,BU30)</f>
        <v>0</v>
      </c>
      <c r="BV36" s="59">
        <f>IF('Data Input - Option 3'!$F$37="Yes",BV34+BV13,BV30)</f>
        <v>0</v>
      </c>
      <c r="BW36" s="59">
        <f>IF('Data Input - Option 3'!$F$37="Yes",BW34+BW13,BW30)</f>
        <v>0</v>
      </c>
      <c r="BX36" s="59">
        <f>IF('Data Input - Option 3'!$F$37="Yes",BX34+BX13,BX30)</f>
        <v>0</v>
      </c>
      <c r="BY36" s="59">
        <f>IF('Data Input - Option 3'!$F$37="Yes",BY34+BY13,BY30)</f>
        <v>0</v>
      </c>
      <c r="BZ36" s="59">
        <f>IF('Data Input - Option 3'!$F$37="Yes",BZ34+BZ13,BZ30)</f>
        <v>0</v>
      </c>
      <c r="CA36" s="59">
        <f>IF('Data Input - Option 3'!$F$37="Yes",CA34+CA13,CA30)</f>
        <v>0</v>
      </c>
      <c r="CB36" s="59">
        <f>IF('Data Input - Option 3'!$F$37="Yes",CB34+CB13,CB30)</f>
        <v>0</v>
      </c>
      <c r="CC36" s="59">
        <f>IF('Data Input - Option 3'!$F$37="Yes",CC34+CC13,CC30)</f>
        <v>0</v>
      </c>
      <c r="CD36" s="59">
        <f>IF('Data Input - Option 3'!$F$37="Yes",CD34+CD13,CD30)</f>
        <v>0</v>
      </c>
      <c r="CE36" s="59">
        <f>IF('Data Input - Option 3'!$F$37="Yes",CE34+CE13,CE30)</f>
        <v>0</v>
      </c>
      <c r="CF36" s="59">
        <f>IF('Data Input - Option 3'!$F$37="Yes",CF34+CF13,CF30)</f>
        <v>0</v>
      </c>
      <c r="CG36" s="59">
        <f>IF('Data Input - Option 3'!$F$37="Yes",CG34+CG13,CG30)</f>
        <v>0</v>
      </c>
      <c r="CH36" s="59">
        <f>IF('Data Input - Option 3'!$F$37="Yes",CH34+CH13,CH30)</f>
        <v>0</v>
      </c>
      <c r="CI36" s="59">
        <f>IF('Data Input - Option 3'!$F$37="Yes",CI34+CI13,CI30)</f>
        <v>0</v>
      </c>
      <c r="CJ36" s="59">
        <f>IF('Data Input - Option 3'!$F$37="Yes",CJ34+CJ13,CJ30)</f>
        <v>0</v>
      </c>
      <c r="CK36" s="59">
        <f>IF('Data Input - Option 3'!$F$37="Yes",CK34+CK13,CK30)</f>
        <v>0</v>
      </c>
      <c r="CL36" s="59">
        <f>IF('Data Input - Option 3'!$F$37="Yes",CL34+CL13,CL30)</f>
        <v>0</v>
      </c>
      <c r="CM36" s="59">
        <f>IF('Data Input - Option 3'!$F$37="Yes",CM34+CM13,CM30)</f>
        <v>0</v>
      </c>
      <c r="CN36" s="59">
        <f>IF('Data Input - Option 3'!$F$37="Yes",CN34+CN13,CN30)</f>
        <v>0</v>
      </c>
      <c r="CO36" s="59">
        <f>IF('Data Input - Option 3'!$F$37="Yes",CO34+CO13,CO30)</f>
        <v>0</v>
      </c>
      <c r="CP36" s="59">
        <f>IF('Data Input - Option 3'!$F$37="Yes",CP34+CP13,CP30)</f>
        <v>0</v>
      </c>
      <c r="CQ36" s="59">
        <f>IF('Data Input - Option 3'!$F$37="Yes",CQ34+CQ13,CQ30)</f>
        <v>0</v>
      </c>
      <c r="CR36" s="59">
        <f>IF('Data Input - Option 3'!$F$37="Yes",CR34+CR13,CR30)</f>
        <v>0</v>
      </c>
      <c r="CS36" s="59">
        <f>IF('Data Input - Option 3'!$F$37="Yes",CS34+CS13,CS30)</f>
        <v>0</v>
      </c>
      <c r="CT36" s="59">
        <f>IF('Data Input - Option 3'!$F$37="Yes",CT34+CT13,CT30)</f>
        <v>0</v>
      </c>
      <c r="CU36" s="59">
        <f>IF('Data Input - Option 3'!$F$37="Yes",CU34+CU13,CU30)</f>
        <v>0</v>
      </c>
      <c r="CV36" s="59">
        <f>IF('Data Input - Option 3'!$F$37="Yes",CV34+CV13,CV30)</f>
        <v>0</v>
      </c>
      <c r="CW36" s="59">
        <f>IF('Data Input - Option 3'!$F$37="Yes",CW34+CW13,CW30)</f>
        <v>0</v>
      </c>
      <c r="CX36" s="59">
        <f>IF('Data Input - Option 3'!$F$37="Yes",CX34+CX13,CX30)</f>
        <v>0</v>
      </c>
      <c r="CY36" s="59">
        <f>IF('Data Input - Option 3'!$F$37="Yes",CY34+CY13,CY30)</f>
        <v>0</v>
      </c>
      <c r="CZ36" s="391"/>
    </row>
    <row r="37" spans="2:104" x14ac:dyDescent="0.25">
      <c r="B37" s="393"/>
      <c r="C37" s="390"/>
      <c r="D37" s="50"/>
      <c r="E37" s="50"/>
      <c r="F37" s="401"/>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391"/>
    </row>
    <row r="38" spans="2:104" x14ac:dyDescent="0.25">
      <c r="B38" s="389" t="s">
        <v>76</v>
      </c>
      <c r="C38" s="39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391"/>
    </row>
    <row r="39" spans="2:104" x14ac:dyDescent="0.25">
      <c r="B39" s="393" t="s">
        <v>82</v>
      </c>
      <c r="C39" s="9" t="s">
        <v>1117</v>
      </c>
      <c r="D39" s="58">
        <f>'Data Input - Option 3'!H50</f>
        <v>0</v>
      </c>
      <c r="E39" s="58">
        <f>'Data Input - Option 3'!I50</f>
        <v>0</v>
      </c>
      <c r="F39" s="58">
        <f>'Data Input - Option 3'!J50</f>
        <v>0</v>
      </c>
      <c r="G39" s="58">
        <f>'Data Input - Option 3'!K50</f>
        <v>0</v>
      </c>
      <c r="H39" s="58">
        <f>'Data Input - Option 3'!L50</f>
        <v>0</v>
      </c>
      <c r="I39" s="58">
        <f>'Data Input - Option 3'!M50</f>
        <v>0</v>
      </c>
      <c r="J39" s="58">
        <f>'Data Input - Option 3'!N50</f>
        <v>0</v>
      </c>
      <c r="K39" s="58">
        <f>'Data Input - Option 3'!O50</f>
        <v>0</v>
      </c>
      <c r="L39" s="58">
        <f>'Data Input - Option 3'!P50</f>
        <v>0</v>
      </c>
      <c r="M39" s="58">
        <f>'Data Input - Option 3'!Q50</f>
        <v>0</v>
      </c>
      <c r="N39" s="58">
        <f>'Data Input - Option 3'!R50</f>
        <v>0</v>
      </c>
      <c r="O39" s="58">
        <f>'Data Input - Option 3'!S50</f>
        <v>0</v>
      </c>
      <c r="P39" s="58">
        <f>'Data Input - Option 3'!T50</f>
        <v>0</v>
      </c>
      <c r="Q39" s="58">
        <f>'Data Input - Option 3'!U50</f>
        <v>0</v>
      </c>
      <c r="R39" s="58">
        <f>'Data Input - Option 3'!V50</f>
        <v>0</v>
      </c>
      <c r="S39" s="58">
        <f>'Data Input - Option 3'!W50</f>
        <v>0</v>
      </c>
      <c r="T39" s="58">
        <f>'Data Input - Option 3'!X50</f>
        <v>0</v>
      </c>
      <c r="U39" s="58">
        <f>'Data Input - Option 3'!Y50</f>
        <v>0</v>
      </c>
      <c r="V39" s="58">
        <f>'Data Input - Option 3'!Z50</f>
        <v>0</v>
      </c>
      <c r="W39" s="58">
        <f>'Data Input - Option 3'!AA50</f>
        <v>0</v>
      </c>
      <c r="X39" s="58">
        <f>'Data Input - Option 3'!AB50</f>
        <v>0</v>
      </c>
      <c r="Y39" s="58">
        <f>'Data Input - Option 3'!AC50</f>
        <v>0</v>
      </c>
      <c r="Z39" s="58">
        <f>'Data Input - Option 3'!AD50</f>
        <v>0</v>
      </c>
      <c r="AA39" s="58">
        <f>'Data Input - Option 3'!AE50</f>
        <v>0</v>
      </c>
      <c r="AB39" s="58">
        <f>'Data Input - Option 3'!AF50</f>
        <v>0</v>
      </c>
      <c r="AC39" s="58">
        <f>'Data Input - Option 3'!AG50</f>
        <v>0</v>
      </c>
      <c r="AD39" s="58">
        <f>'Data Input - Option 3'!AH50</f>
        <v>0</v>
      </c>
      <c r="AE39" s="58">
        <f>'Data Input - Option 3'!AI50</f>
        <v>0</v>
      </c>
      <c r="AF39" s="58">
        <f>'Data Input - Option 3'!AJ50</f>
        <v>0</v>
      </c>
      <c r="AG39" s="58">
        <f>'Data Input - Option 3'!AK50</f>
        <v>0</v>
      </c>
      <c r="AH39" s="58">
        <f>'Data Input - Option 3'!AL50</f>
        <v>0</v>
      </c>
      <c r="AI39" s="58">
        <f>'Data Input - Option 3'!AM50</f>
        <v>0</v>
      </c>
      <c r="AJ39" s="58">
        <f>'Data Input - Option 3'!AN50</f>
        <v>0</v>
      </c>
      <c r="AK39" s="58">
        <f>'Data Input - Option 3'!AO50</f>
        <v>0</v>
      </c>
      <c r="AL39" s="58">
        <f>'Data Input - Option 3'!AP50</f>
        <v>0</v>
      </c>
      <c r="AM39" s="58">
        <f>'Data Input - Option 3'!AQ50</f>
        <v>0</v>
      </c>
      <c r="AN39" s="58">
        <f>'Data Input - Option 3'!AR50</f>
        <v>0</v>
      </c>
      <c r="AO39" s="58">
        <f>'Data Input - Option 3'!AS50</f>
        <v>0</v>
      </c>
      <c r="AP39" s="58">
        <f>'Data Input - Option 3'!AT50</f>
        <v>0</v>
      </c>
      <c r="AQ39" s="58">
        <f>'Data Input - Option 3'!AU50</f>
        <v>0</v>
      </c>
      <c r="AR39" s="58">
        <f>'Data Input - Option 3'!AV50</f>
        <v>0</v>
      </c>
      <c r="AS39" s="58">
        <f>'Data Input - Option 3'!AW50</f>
        <v>0</v>
      </c>
      <c r="AT39" s="58">
        <f>'Data Input - Option 3'!AX50</f>
        <v>0</v>
      </c>
      <c r="AU39" s="58">
        <f>'Data Input - Option 3'!AY50</f>
        <v>0</v>
      </c>
      <c r="AV39" s="58">
        <f>'Data Input - Option 3'!AZ50</f>
        <v>0</v>
      </c>
      <c r="AW39" s="58">
        <f>'Data Input - Option 3'!BA50</f>
        <v>0</v>
      </c>
      <c r="AX39" s="58">
        <f>'Data Input - Option 3'!BB50</f>
        <v>0</v>
      </c>
      <c r="AY39" s="58">
        <f>'Data Input - Option 3'!BC50</f>
        <v>0</v>
      </c>
      <c r="AZ39" s="58">
        <f>'Data Input - Option 3'!BD50</f>
        <v>0</v>
      </c>
      <c r="BA39" s="58">
        <f>'Data Input - Option 3'!BE50</f>
        <v>0</v>
      </c>
      <c r="BB39" s="58">
        <f>'Data Input - Option 3'!BF50</f>
        <v>0</v>
      </c>
      <c r="BC39" s="58">
        <f>'Data Input - Option 3'!BG50</f>
        <v>0</v>
      </c>
      <c r="BD39" s="58">
        <f>'Data Input - Option 3'!BH50</f>
        <v>0</v>
      </c>
      <c r="BE39" s="58">
        <f>'Data Input - Option 3'!BI50</f>
        <v>0</v>
      </c>
      <c r="BF39" s="58">
        <f>'Data Input - Option 3'!BJ50</f>
        <v>0</v>
      </c>
      <c r="BG39" s="58">
        <f>'Data Input - Option 3'!BK50</f>
        <v>0</v>
      </c>
      <c r="BH39" s="58">
        <f>'Data Input - Option 3'!BL50</f>
        <v>0</v>
      </c>
      <c r="BI39" s="58">
        <f>'Data Input - Option 3'!BM50</f>
        <v>0</v>
      </c>
      <c r="BJ39" s="58">
        <f>'Data Input - Option 3'!BN50</f>
        <v>0</v>
      </c>
      <c r="BK39" s="58">
        <f>'Data Input - Option 3'!BO50</f>
        <v>0</v>
      </c>
      <c r="BL39" s="58">
        <f>'Data Input - Option 3'!BP50</f>
        <v>0</v>
      </c>
      <c r="BM39" s="58">
        <f>'Data Input - Option 3'!BQ50</f>
        <v>0</v>
      </c>
      <c r="BN39" s="58">
        <f>'Data Input - Option 3'!BR50</f>
        <v>0</v>
      </c>
      <c r="BO39" s="58">
        <f>'Data Input - Option 3'!BS50</f>
        <v>0</v>
      </c>
      <c r="BP39" s="58">
        <f>'Data Input - Option 3'!BT50</f>
        <v>0</v>
      </c>
      <c r="BQ39" s="58">
        <f>'Data Input - Option 3'!BU50</f>
        <v>0</v>
      </c>
      <c r="BR39" s="58">
        <f>'Data Input - Option 3'!BV50</f>
        <v>0</v>
      </c>
      <c r="BS39" s="58">
        <f>'Data Input - Option 3'!BW50</f>
        <v>0</v>
      </c>
      <c r="BT39" s="58">
        <f>'Data Input - Option 3'!BX50</f>
        <v>0</v>
      </c>
      <c r="BU39" s="58">
        <f>'Data Input - Option 3'!BY50</f>
        <v>0</v>
      </c>
      <c r="BV39" s="58">
        <f>'Data Input - Option 3'!BZ50</f>
        <v>0</v>
      </c>
      <c r="BW39" s="58">
        <f>'Data Input - Option 3'!CA50</f>
        <v>0</v>
      </c>
      <c r="BX39" s="58">
        <f>'Data Input - Option 3'!CB50</f>
        <v>0</v>
      </c>
      <c r="BY39" s="58">
        <f>'Data Input - Option 3'!CC50</f>
        <v>0</v>
      </c>
      <c r="BZ39" s="58">
        <f>'Data Input - Option 3'!CD50</f>
        <v>0</v>
      </c>
      <c r="CA39" s="58">
        <f>'Data Input - Option 3'!CE50</f>
        <v>0</v>
      </c>
      <c r="CB39" s="58">
        <f>'Data Input - Option 3'!CF50</f>
        <v>0</v>
      </c>
      <c r="CC39" s="58">
        <f>'Data Input - Option 3'!CG50</f>
        <v>0</v>
      </c>
      <c r="CD39" s="58">
        <f>'Data Input - Option 3'!CH50</f>
        <v>0</v>
      </c>
      <c r="CE39" s="58">
        <f>'Data Input - Option 3'!CI50</f>
        <v>0</v>
      </c>
      <c r="CF39" s="58">
        <f>'Data Input - Option 3'!CJ50</f>
        <v>0</v>
      </c>
      <c r="CG39" s="58">
        <f>'Data Input - Option 3'!CK50</f>
        <v>0</v>
      </c>
      <c r="CH39" s="58">
        <f>'Data Input - Option 3'!CL50</f>
        <v>0</v>
      </c>
      <c r="CI39" s="58">
        <f>'Data Input - Option 3'!CM50</f>
        <v>0</v>
      </c>
      <c r="CJ39" s="58">
        <f>'Data Input - Option 3'!CN50</f>
        <v>0</v>
      </c>
      <c r="CK39" s="58">
        <f>'Data Input - Option 3'!CO50</f>
        <v>0</v>
      </c>
      <c r="CL39" s="58">
        <f>'Data Input - Option 3'!CP50</f>
        <v>0</v>
      </c>
      <c r="CM39" s="58">
        <f>'Data Input - Option 3'!CQ50</f>
        <v>0</v>
      </c>
      <c r="CN39" s="58">
        <f>'Data Input - Option 3'!CR50</f>
        <v>0</v>
      </c>
      <c r="CO39" s="58">
        <f>'Data Input - Option 3'!CS50</f>
        <v>0</v>
      </c>
      <c r="CP39" s="58">
        <f>'Data Input - Option 3'!CT50</f>
        <v>0</v>
      </c>
      <c r="CQ39" s="58">
        <f>'Data Input - Option 3'!CU50</f>
        <v>0</v>
      </c>
      <c r="CR39" s="58">
        <f>'Data Input - Option 3'!CV50</f>
        <v>0</v>
      </c>
      <c r="CS39" s="58">
        <f>'Data Input - Option 3'!CW50</f>
        <v>0</v>
      </c>
      <c r="CT39" s="58">
        <f>'Data Input - Option 3'!CX50</f>
        <v>0</v>
      </c>
      <c r="CU39" s="58">
        <f>'Data Input - Option 3'!CY50</f>
        <v>0</v>
      </c>
      <c r="CV39" s="58">
        <f>'Data Input - Option 3'!CZ50</f>
        <v>0</v>
      </c>
      <c r="CW39" s="58">
        <f>'Data Input - Option 3'!DA50</f>
        <v>0</v>
      </c>
      <c r="CX39" s="58">
        <f>'Data Input - Option 3'!DB50</f>
        <v>0</v>
      </c>
      <c r="CY39" s="58">
        <f>'Data Input - Option 3'!DC50</f>
        <v>0</v>
      </c>
      <c r="CZ39" s="391"/>
    </row>
    <row r="40" spans="2:104" x14ac:dyDescent="0.25">
      <c r="B40" s="393" t="s">
        <v>187</v>
      </c>
      <c r="C40" s="9" t="s">
        <v>1117</v>
      </c>
      <c r="D40" s="59">
        <f>D39*D$7</f>
        <v>0</v>
      </c>
      <c r="E40" s="59">
        <f t="shared" ref="E40:BP40" si="21">E39*E$7</f>
        <v>0</v>
      </c>
      <c r="F40" s="59">
        <f t="shared" si="21"/>
        <v>0</v>
      </c>
      <c r="G40" s="59">
        <f t="shared" si="21"/>
        <v>0</v>
      </c>
      <c r="H40" s="59">
        <f t="shared" si="21"/>
        <v>0</v>
      </c>
      <c r="I40" s="59">
        <f t="shared" si="21"/>
        <v>0</v>
      </c>
      <c r="J40" s="59">
        <f t="shared" si="21"/>
        <v>0</v>
      </c>
      <c r="K40" s="59">
        <f t="shared" si="21"/>
        <v>0</v>
      </c>
      <c r="L40" s="59">
        <f t="shared" si="21"/>
        <v>0</v>
      </c>
      <c r="M40" s="59">
        <f t="shared" si="21"/>
        <v>0</v>
      </c>
      <c r="N40" s="59">
        <f t="shared" si="21"/>
        <v>0</v>
      </c>
      <c r="O40" s="59">
        <f t="shared" si="21"/>
        <v>0</v>
      </c>
      <c r="P40" s="59">
        <f t="shared" si="21"/>
        <v>0</v>
      </c>
      <c r="Q40" s="59">
        <f t="shared" si="21"/>
        <v>0</v>
      </c>
      <c r="R40" s="59">
        <f t="shared" si="21"/>
        <v>0</v>
      </c>
      <c r="S40" s="59">
        <f t="shared" si="21"/>
        <v>0</v>
      </c>
      <c r="T40" s="59">
        <f t="shared" si="21"/>
        <v>0</v>
      </c>
      <c r="U40" s="59">
        <f t="shared" si="21"/>
        <v>0</v>
      </c>
      <c r="V40" s="59">
        <f t="shared" si="21"/>
        <v>0</v>
      </c>
      <c r="W40" s="59">
        <f t="shared" si="21"/>
        <v>0</v>
      </c>
      <c r="X40" s="59">
        <f t="shared" si="21"/>
        <v>0</v>
      </c>
      <c r="Y40" s="59">
        <f t="shared" si="21"/>
        <v>0</v>
      </c>
      <c r="Z40" s="59">
        <f t="shared" si="21"/>
        <v>0</v>
      </c>
      <c r="AA40" s="59">
        <f t="shared" si="21"/>
        <v>0</v>
      </c>
      <c r="AB40" s="59">
        <f t="shared" si="21"/>
        <v>0</v>
      </c>
      <c r="AC40" s="59">
        <f t="shared" si="21"/>
        <v>0</v>
      </c>
      <c r="AD40" s="59">
        <f t="shared" si="21"/>
        <v>0</v>
      </c>
      <c r="AE40" s="59">
        <f t="shared" si="21"/>
        <v>0</v>
      </c>
      <c r="AF40" s="59">
        <f t="shared" si="21"/>
        <v>0</v>
      </c>
      <c r="AG40" s="59">
        <f t="shared" si="21"/>
        <v>0</v>
      </c>
      <c r="AH40" s="59">
        <f t="shared" si="21"/>
        <v>0</v>
      </c>
      <c r="AI40" s="59">
        <f t="shared" si="21"/>
        <v>0</v>
      </c>
      <c r="AJ40" s="59">
        <f t="shared" si="21"/>
        <v>0</v>
      </c>
      <c r="AK40" s="59">
        <f t="shared" si="21"/>
        <v>0</v>
      </c>
      <c r="AL40" s="59">
        <f t="shared" si="21"/>
        <v>0</v>
      </c>
      <c r="AM40" s="59">
        <f t="shared" si="21"/>
        <v>0</v>
      </c>
      <c r="AN40" s="59">
        <f t="shared" si="21"/>
        <v>0</v>
      </c>
      <c r="AO40" s="59">
        <f t="shared" si="21"/>
        <v>0</v>
      </c>
      <c r="AP40" s="59">
        <f t="shared" si="21"/>
        <v>0</v>
      </c>
      <c r="AQ40" s="59">
        <f t="shared" si="21"/>
        <v>0</v>
      </c>
      <c r="AR40" s="59">
        <f t="shared" si="21"/>
        <v>0</v>
      </c>
      <c r="AS40" s="59">
        <f t="shared" si="21"/>
        <v>0</v>
      </c>
      <c r="AT40" s="59">
        <f t="shared" si="21"/>
        <v>0</v>
      </c>
      <c r="AU40" s="59">
        <f t="shared" si="21"/>
        <v>0</v>
      </c>
      <c r="AV40" s="59">
        <f t="shared" si="21"/>
        <v>0</v>
      </c>
      <c r="AW40" s="59">
        <f t="shared" si="21"/>
        <v>0</v>
      </c>
      <c r="AX40" s="59">
        <f t="shared" si="21"/>
        <v>0</v>
      </c>
      <c r="AY40" s="59">
        <f t="shared" si="21"/>
        <v>0</v>
      </c>
      <c r="AZ40" s="59">
        <f t="shared" si="21"/>
        <v>0</v>
      </c>
      <c r="BA40" s="59">
        <f t="shared" si="21"/>
        <v>0</v>
      </c>
      <c r="BB40" s="59">
        <f t="shared" si="21"/>
        <v>0</v>
      </c>
      <c r="BC40" s="59">
        <f t="shared" si="21"/>
        <v>0</v>
      </c>
      <c r="BD40" s="59">
        <f t="shared" si="21"/>
        <v>0</v>
      </c>
      <c r="BE40" s="59">
        <f t="shared" si="21"/>
        <v>0</v>
      </c>
      <c r="BF40" s="59">
        <f t="shared" si="21"/>
        <v>0</v>
      </c>
      <c r="BG40" s="59">
        <f t="shared" si="21"/>
        <v>0</v>
      </c>
      <c r="BH40" s="59">
        <f t="shared" si="21"/>
        <v>0</v>
      </c>
      <c r="BI40" s="59">
        <f t="shared" si="21"/>
        <v>0</v>
      </c>
      <c r="BJ40" s="59">
        <f t="shared" si="21"/>
        <v>0</v>
      </c>
      <c r="BK40" s="59">
        <f t="shared" si="21"/>
        <v>0</v>
      </c>
      <c r="BL40" s="59">
        <f t="shared" si="21"/>
        <v>0</v>
      </c>
      <c r="BM40" s="59">
        <f t="shared" si="21"/>
        <v>0</v>
      </c>
      <c r="BN40" s="59">
        <f t="shared" si="21"/>
        <v>0</v>
      </c>
      <c r="BO40" s="59">
        <f t="shared" si="21"/>
        <v>0</v>
      </c>
      <c r="BP40" s="59">
        <f t="shared" si="21"/>
        <v>0</v>
      </c>
      <c r="BQ40" s="59">
        <f t="shared" ref="BQ40:CY40" si="22">BQ39*BQ$7</f>
        <v>0</v>
      </c>
      <c r="BR40" s="59">
        <f t="shared" si="22"/>
        <v>0</v>
      </c>
      <c r="BS40" s="59">
        <f t="shared" si="22"/>
        <v>0</v>
      </c>
      <c r="BT40" s="59">
        <f t="shared" si="22"/>
        <v>0</v>
      </c>
      <c r="BU40" s="59">
        <f t="shared" si="22"/>
        <v>0</v>
      </c>
      <c r="BV40" s="59">
        <f t="shared" si="22"/>
        <v>0</v>
      </c>
      <c r="BW40" s="59">
        <f t="shared" si="22"/>
        <v>0</v>
      </c>
      <c r="BX40" s="59">
        <f t="shared" si="22"/>
        <v>0</v>
      </c>
      <c r="BY40" s="59">
        <f t="shared" si="22"/>
        <v>0</v>
      </c>
      <c r="BZ40" s="59">
        <f t="shared" si="22"/>
        <v>0</v>
      </c>
      <c r="CA40" s="59">
        <f t="shared" si="22"/>
        <v>0</v>
      </c>
      <c r="CB40" s="59">
        <f t="shared" si="22"/>
        <v>0</v>
      </c>
      <c r="CC40" s="59">
        <f t="shared" si="22"/>
        <v>0</v>
      </c>
      <c r="CD40" s="59">
        <f t="shared" si="22"/>
        <v>0</v>
      </c>
      <c r="CE40" s="59">
        <f t="shared" si="22"/>
        <v>0</v>
      </c>
      <c r="CF40" s="59">
        <f t="shared" si="22"/>
        <v>0</v>
      </c>
      <c r="CG40" s="59">
        <f t="shared" si="22"/>
        <v>0</v>
      </c>
      <c r="CH40" s="59">
        <f t="shared" si="22"/>
        <v>0</v>
      </c>
      <c r="CI40" s="59">
        <f t="shared" si="22"/>
        <v>0</v>
      </c>
      <c r="CJ40" s="59">
        <f t="shared" si="22"/>
        <v>0</v>
      </c>
      <c r="CK40" s="59">
        <f t="shared" si="22"/>
        <v>0</v>
      </c>
      <c r="CL40" s="59">
        <f t="shared" si="22"/>
        <v>0</v>
      </c>
      <c r="CM40" s="59">
        <f t="shared" si="22"/>
        <v>0</v>
      </c>
      <c r="CN40" s="59">
        <f t="shared" si="22"/>
        <v>0</v>
      </c>
      <c r="CO40" s="59">
        <f t="shared" si="22"/>
        <v>0</v>
      </c>
      <c r="CP40" s="59">
        <f t="shared" si="22"/>
        <v>0</v>
      </c>
      <c r="CQ40" s="59">
        <f t="shared" si="22"/>
        <v>0</v>
      </c>
      <c r="CR40" s="59">
        <f t="shared" si="22"/>
        <v>0</v>
      </c>
      <c r="CS40" s="59">
        <f t="shared" si="22"/>
        <v>0</v>
      </c>
      <c r="CT40" s="59">
        <f t="shared" si="22"/>
        <v>0</v>
      </c>
      <c r="CU40" s="59">
        <f t="shared" si="22"/>
        <v>0</v>
      </c>
      <c r="CV40" s="59">
        <f t="shared" si="22"/>
        <v>0</v>
      </c>
      <c r="CW40" s="59">
        <f t="shared" si="22"/>
        <v>0</v>
      </c>
      <c r="CX40" s="59">
        <f t="shared" si="22"/>
        <v>0</v>
      </c>
      <c r="CY40" s="59">
        <f t="shared" si="22"/>
        <v>0</v>
      </c>
      <c r="CZ40" s="391"/>
    </row>
    <row r="41" spans="2:104" x14ac:dyDescent="0.25">
      <c r="B41" s="392"/>
      <c r="C41" s="39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50"/>
      <c r="CZ41" s="391"/>
    </row>
    <row r="42" spans="2:104" x14ac:dyDescent="0.25">
      <c r="B42" s="389" t="s">
        <v>78</v>
      </c>
      <c r="C42" s="39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50"/>
      <c r="CZ42" s="391"/>
    </row>
    <row r="43" spans="2:104" x14ac:dyDescent="0.25">
      <c r="B43" s="393" t="s">
        <v>167</v>
      </c>
      <c r="C43" s="9" t="s">
        <v>1117</v>
      </c>
      <c r="D43" s="58">
        <f>'Data Input - Option 3'!H79</f>
        <v>0</v>
      </c>
      <c r="E43" s="58">
        <f>'Data Input - Option 3'!I79</f>
        <v>0</v>
      </c>
      <c r="F43" s="58">
        <f>'Data Input - Option 3'!J79</f>
        <v>0</v>
      </c>
      <c r="G43" s="58">
        <f>'Data Input - Option 3'!K79</f>
        <v>0</v>
      </c>
      <c r="H43" s="58">
        <f>'Data Input - Option 3'!L79</f>
        <v>0</v>
      </c>
      <c r="I43" s="58">
        <f>'Data Input - Option 3'!M79</f>
        <v>0</v>
      </c>
      <c r="J43" s="58">
        <f>'Data Input - Option 3'!N79</f>
        <v>0</v>
      </c>
      <c r="K43" s="58">
        <f>'Data Input - Option 3'!O79</f>
        <v>0</v>
      </c>
      <c r="L43" s="58">
        <f>'Data Input - Option 3'!P79</f>
        <v>0</v>
      </c>
      <c r="M43" s="58">
        <f>'Data Input - Option 3'!Q79</f>
        <v>0</v>
      </c>
      <c r="N43" s="58">
        <f>'Data Input - Option 3'!R79</f>
        <v>0</v>
      </c>
      <c r="O43" s="58">
        <f>'Data Input - Option 3'!S79</f>
        <v>0</v>
      </c>
      <c r="P43" s="58">
        <f>'Data Input - Option 3'!T79</f>
        <v>0</v>
      </c>
      <c r="Q43" s="58">
        <f>'Data Input - Option 3'!U79</f>
        <v>0</v>
      </c>
      <c r="R43" s="58">
        <f>'Data Input - Option 3'!V79</f>
        <v>0</v>
      </c>
      <c r="S43" s="58">
        <f>'Data Input - Option 3'!W79</f>
        <v>0</v>
      </c>
      <c r="T43" s="58">
        <f>'Data Input - Option 3'!X79</f>
        <v>0</v>
      </c>
      <c r="U43" s="58">
        <f>'Data Input - Option 3'!Y79</f>
        <v>0</v>
      </c>
      <c r="V43" s="58">
        <f>'Data Input - Option 3'!Z79</f>
        <v>0</v>
      </c>
      <c r="W43" s="58">
        <f>'Data Input - Option 3'!AA79</f>
        <v>0</v>
      </c>
      <c r="X43" s="58">
        <f>'Data Input - Option 3'!AB79</f>
        <v>0</v>
      </c>
      <c r="Y43" s="58">
        <f>'Data Input - Option 3'!AC79</f>
        <v>0</v>
      </c>
      <c r="Z43" s="58">
        <f>'Data Input - Option 3'!AD79</f>
        <v>0</v>
      </c>
      <c r="AA43" s="58">
        <f>'Data Input - Option 3'!AE79</f>
        <v>0</v>
      </c>
      <c r="AB43" s="58">
        <f>'Data Input - Option 3'!AF79</f>
        <v>0</v>
      </c>
      <c r="AC43" s="58">
        <f>'Data Input - Option 3'!AG79</f>
        <v>0</v>
      </c>
      <c r="AD43" s="58">
        <f>'Data Input - Option 3'!AH79</f>
        <v>0</v>
      </c>
      <c r="AE43" s="58">
        <f>'Data Input - Option 3'!AI79</f>
        <v>0</v>
      </c>
      <c r="AF43" s="58">
        <f>'Data Input - Option 3'!AJ79</f>
        <v>0</v>
      </c>
      <c r="AG43" s="58">
        <f>'Data Input - Option 3'!AK79</f>
        <v>0</v>
      </c>
      <c r="AH43" s="58">
        <f>'Data Input - Option 3'!AL79</f>
        <v>0</v>
      </c>
      <c r="AI43" s="58">
        <f>'Data Input - Option 3'!AM79</f>
        <v>0</v>
      </c>
      <c r="AJ43" s="58">
        <f>'Data Input - Option 3'!AN79</f>
        <v>0</v>
      </c>
      <c r="AK43" s="58">
        <f>'Data Input - Option 3'!AO79</f>
        <v>0</v>
      </c>
      <c r="AL43" s="58">
        <f>'Data Input - Option 3'!AP79</f>
        <v>0</v>
      </c>
      <c r="AM43" s="58">
        <f>'Data Input - Option 3'!AQ79</f>
        <v>0</v>
      </c>
      <c r="AN43" s="58">
        <f>'Data Input - Option 3'!AR79</f>
        <v>0</v>
      </c>
      <c r="AO43" s="58">
        <f>'Data Input - Option 3'!AS79</f>
        <v>0</v>
      </c>
      <c r="AP43" s="58">
        <f>'Data Input - Option 3'!AT79</f>
        <v>0</v>
      </c>
      <c r="AQ43" s="58">
        <f>'Data Input - Option 3'!AU79</f>
        <v>0</v>
      </c>
      <c r="AR43" s="58">
        <f>'Data Input - Option 3'!AV79</f>
        <v>0</v>
      </c>
      <c r="AS43" s="58">
        <f>'Data Input - Option 3'!AW79</f>
        <v>0</v>
      </c>
      <c r="AT43" s="58">
        <f>'Data Input - Option 3'!AX79</f>
        <v>0</v>
      </c>
      <c r="AU43" s="58">
        <f>'Data Input - Option 3'!AY79</f>
        <v>0</v>
      </c>
      <c r="AV43" s="58">
        <f>'Data Input - Option 3'!AZ79</f>
        <v>0</v>
      </c>
      <c r="AW43" s="58">
        <f>'Data Input - Option 3'!BA79</f>
        <v>0</v>
      </c>
      <c r="AX43" s="58">
        <f>'Data Input - Option 3'!BB79</f>
        <v>0</v>
      </c>
      <c r="AY43" s="58">
        <f>'Data Input - Option 3'!BC79</f>
        <v>0</v>
      </c>
      <c r="AZ43" s="58">
        <f>'Data Input - Option 3'!BD79</f>
        <v>0</v>
      </c>
      <c r="BA43" s="58">
        <f>'Data Input - Option 3'!BE79</f>
        <v>0</v>
      </c>
      <c r="BB43" s="58">
        <f>'Data Input - Option 3'!BF79</f>
        <v>0</v>
      </c>
      <c r="BC43" s="58">
        <f>'Data Input - Option 3'!BG79</f>
        <v>0</v>
      </c>
      <c r="BD43" s="58">
        <f>'Data Input - Option 3'!BH79</f>
        <v>0</v>
      </c>
      <c r="BE43" s="58">
        <f>'Data Input - Option 3'!BI79</f>
        <v>0</v>
      </c>
      <c r="BF43" s="58">
        <f>'Data Input - Option 3'!BJ79</f>
        <v>0</v>
      </c>
      <c r="BG43" s="58">
        <f>'Data Input - Option 3'!BK79</f>
        <v>0</v>
      </c>
      <c r="BH43" s="58">
        <f>'Data Input - Option 3'!BL79</f>
        <v>0</v>
      </c>
      <c r="BI43" s="58">
        <f>'Data Input - Option 3'!BM79</f>
        <v>0</v>
      </c>
      <c r="BJ43" s="58">
        <f>'Data Input - Option 3'!BN79</f>
        <v>0</v>
      </c>
      <c r="BK43" s="58">
        <f>'Data Input - Option 3'!BO79</f>
        <v>0</v>
      </c>
      <c r="BL43" s="58">
        <f>'Data Input - Option 3'!BP79</f>
        <v>0</v>
      </c>
      <c r="BM43" s="58">
        <f>'Data Input - Option 3'!BQ79</f>
        <v>0</v>
      </c>
      <c r="BN43" s="58">
        <f>'Data Input - Option 3'!BR79</f>
        <v>0</v>
      </c>
      <c r="BO43" s="58">
        <f>'Data Input - Option 3'!BS79</f>
        <v>0</v>
      </c>
      <c r="BP43" s="58">
        <f>'Data Input - Option 3'!BT79</f>
        <v>0</v>
      </c>
      <c r="BQ43" s="58">
        <f>'Data Input - Option 3'!BU79</f>
        <v>0</v>
      </c>
      <c r="BR43" s="58">
        <f>'Data Input - Option 3'!BV79</f>
        <v>0</v>
      </c>
      <c r="BS43" s="58">
        <f>'Data Input - Option 3'!BW79</f>
        <v>0</v>
      </c>
      <c r="BT43" s="58">
        <f>'Data Input - Option 3'!BX79</f>
        <v>0</v>
      </c>
      <c r="BU43" s="58">
        <f>'Data Input - Option 3'!BY79</f>
        <v>0</v>
      </c>
      <c r="BV43" s="58">
        <f>'Data Input - Option 3'!BZ79</f>
        <v>0</v>
      </c>
      <c r="BW43" s="58">
        <f>'Data Input - Option 3'!CA79</f>
        <v>0</v>
      </c>
      <c r="BX43" s="58">
        <f>'Data Input - Option 3'!CB79</f>
        <v>0</v>
      </c>
      <c r="BY43" s="58">
        <f>'Data Input - Option 3'!CC79</f>
        <v>0</v>
      </c>
      <c r="BZ43" s="58">
        <f>'Data Input - Option 3'!CD79</f>
        <v>0</v>
      </c>
      <c r="CA43" s="58">
        <f>'Data Input - Option 3'!CE79</f>
        <v>0</v>
      </c>
      <c r="CB43" s="58">
        <f>'Data Input - Option 3'!CF79</f>
        <v>0</v>
      </c>
      <c r="CC43" s="58">
        <f>'Data Input - Option 3'!CG79</f>
        <v>0</v>
      </c>
      <c r="CD43" s="58">
        <f>'Data Input - Option 3'!CH79</f>
        <v>0</v>
      </c>
      <c r="CE43" s="58">
        <f>'Data Input - Option 3'!CI79</f>
        <v>0</v>
      </c>
      <c r="CF43" s="58">
        <f>'Data Input - Option 3'!CJ79</f>
        <v>0</v>
      </c>
      <c r="CG43" s="58">
        <f>'Data Input - Option 3'!CK79</f>
        <v>0</v>
      </c>
      <c r="CH43" s="58">
        <f>'Data Input - Option 3'!CL79</f>
        <v>0</v>
      </c>
      <c r="CI43" s="58">
        <f>'Data Input - Option 3'!CM79</f>
        <v>0</v>
      </c>
      <c r="CJ43" s="58">
        <f>'Data Input - Option 3'!CN79</f>
        <v>0</v>
      </c>
      <c r="CK43" s="58">
        <f>'Data Input - Option 3'!CO79</f>
        <v>0</v>
      </c>
      <c r="CL43" s="58">
        <f>'Data Input - Option 3'!CP79</f>
        <v>0</v>
      </c>
      <c r="CM43" s="58">
        <f>'Data Input - Option 3'!CQ79</f>
        <v>0</v>
      </c>
      <c r="CN43" s="58">
        <f>'Data Input - Option 3'!CR79</f>
        <v>0</v>
      </c>
      <c r="CO43" s="58">
        <f>'Data Input - Option 3'!CS79</f>
        <v>0</v>
      </c>
      <c r="CP43" s="58">
        <f>'Data Input - Option 3'!CT79</f>
        <v>0</v>
      </c>
      <c r="CQ43" s="58">
        <f>'Data Input - Option 3'!CU79</f>
        <v>0</v>
      </c>
      <c r="CR43" s="58">
        <f>'Data Input - Option 3'!CV79</f>
        <v>0</v>
      </c>
      <c r="CS43" s="58">
        <f>'Data Input - Option 3'!CW79</f>
        <v>0</v>
      </c>
      <c r="CT43" s="58">
        <f>'Data Input - Option 3'!CX79</f>
        <v>0</v>
      </c>
      <c r="CU43" s="58">
        <f>'Data Input - Option 3'!CY79</f>
        <v>0</v>
      </c>
      <c r="CV43" s="58">
        <f>'Data Input - Option 3'!CZ79</f>
        <v>0</v>
      </c>
      <c r="CW43" s="58">
        <f>'Data Input - Option 3'!DA79</f>
        <v>0</v>
      </c>
      <c r="CX43" s="58">
        <f>'Data Input - Option 3'!DB79</f>
        <v>0</v>
      </c>
      <c r="CY43" s="58">
        <f>'Data Input - Option 3'!DC79</f>
        <v>0</v>
      </c>
      <c r="CZ43" s="391"/>
    </row>
    <row r="44" spans="2:104" x14ac:dyDescent="0.25">
      <c r="B44" s="393" t="s">
        <v>188</v>
      </c>
      <c r="C44" s="9" t="s">
        <v>1117</v>
      </c>
      <c r="D44" s="59">
        <f>D43*D$7</f>
        <v>0</v>
      </c>
      <c r="E44" s="59">
        <f t="shared" ref="E44:BP44" si="23">E43*E$7</f>
        <v>0</v>
      </c>
      <c r="F44" s="59">
        <f t="shared" si="23"/>
        <v>0</v>
      </c>
      <c r="G44" s="59">
        <f t="shared" si="23"/>
        <v>0</v>
      </c>
      <c r="H44" s="59">
        <f t="shared" si="23"/>
        <v>0</v>
      </c>
      <c r="I44" s="59">
        <f t="shared" si="23"/>
        <v>0</v>
      </c>
      <c r="J44" s="59">
        <f t="shared" si="23"/>
        <v>0</v>
      </c>
      <c r="K44" s="59">
        <f t="shared" si="23"/>
        <v>0</v>
      </c>
      <c r="L44" s="59">
        <f t="shared" si="23"/>
        <v>0</v>
      </c>
      <c r="M44" s="59">
        <f t="shared" si="23"/>
        <v>0</v>
      </c>
      <c r="N44" s="59">
        <f t="shared" si="23"/>
        <v>0</v>
      </c>
      <c r="O44" s="59">
        <f t="shared" si="23"/>
        <v>0</v>
      </c>
      <c r="P44" s="59">
        <f t="shared" si="23"/>
        <v>0</v>
      </c>
      <c r="Q44" s="59">
        <f t="shared" si="23"/>
        <v>0</v>
      </c>
      <c r="R44" s="59">
        <f t="shared" si="23"/>
        <v>0</v>
      </c>
      <c r="S44" s="59">
        <f t="shared" si="23"/>
        <v>0</v>
      </c>
      <c r="T44" s="59">
        <f t="shared" si="23"/>
        <v>0</v>
      </c>
      <c r="U44" s="59">
        <f t="shared" si="23"/>
        <v>0</v>
      </c>
      <c r="V44" s="59">
        <f t="shared" si="23"/>
        <v>0</v>
      </c>
      <c r="W44" s="59">
        <f t="shared" si="23"/>
        <v>0</v>
      </c>
      <c r="X44" s="59">
        <f t="shared" si="23"/>
        <v>0</v>
      </c>
      <c r="Y44" s="59">
        <f t="shared" si="23"/>
        <v>0</v>
      </c>
      <c r="Z44" s="59">
        <f t="shared" si="23"/>
        <v>0</v>
      </c>
      <c r="AA44" s="59">
        <f t="shared" si="23"/>
        <v>0</v>
      </c>
      <c r="AB44" s="59">
        <f t="shared" si="23"/>
        <v>0</v>
      </c>
      <c r="AC44" s="59">
        <f t="shared" si="23"/>
        <v>0</v>
      </c>
      <c r="AD44" s="59">
        <f t="shared" si="23"/>
        <v>0</v>
      </c>
      <c r="AE44" s="59">
        <f t="shared" si="23"/>
        <v>0</v>
      </c>
      <c r="AF44" s="59">
        <f t="shared" si="23"/>
        <v>0</v>
      </c>
      <c r="AG44" s="59">
        <f t="shared" si="23"/>
        <v>0</v>
      </c>
      <c r="AH44" s="59">
        <f t="shared" si="23"/>
        <v>0</v>
      </c>
      <c r="AI44" s="59">
        <f t="shared" si="23"/>
        <v>0</v>
      </c>
      <c r="AJ44" s="59">
        <f t="shared" si="23"/>
        <v>0</v>
      </c>
      <c r="AK44" s="59">
        <f t="shared" si="23"/>
        <v>0</v>
      </c>
      <c r="AL44" s="59">
        <f t="shared" si="23"/>
        <v>0</v>
      </c>
      <c r="AM44" s="59">
        <f t="shared" si="23"/>
        <v>0</v>
      </c>
      <c r="AN44" s="59">
        <f t="shared" si="23"/>
        <v>0</v>
      </c>
      <c r="AO44" s="59">
        <f t="shared" si="23"/>
        <v>0</v>
      </c>
      <c r="AP44" s="59">
        <f t="shared" si="23"/>
        <v>0</v>
      </c>
      <c r="AQ44" s="59">
        <f t="shared" si="23"/>
        <v>0</v>
      </c>
      <c r="AR44" s="59">
        <f t="shared" si="23"/>
        <v>0</v>
      </c>
      <c r="AS44" s="59">
        <f t="shared" si="23"/>
        <v>0</v>
      </c>
      <c r="AT44" s="59">
        <f t="shared" si="23"/>
        <v>0</v>
      </c>
      <c r="AU44" s="59">
        <f t="shared" si="23"/>
        <v>0</v>
      </c>
      <c r="AV44" s="59">
        <f t="shared" si="23"/>
        <v>0</v>
      </c>
      <c r="AW44" s="59">
        <f t="shared" si="23"/>
        <v>0</v>
      </c>
      <c r="AX44" s="59">
        <f t="shared" si="23"/>
        <v>0</v>
      </c>
      <c r="AY44" s="59">
        <f t="shared" si="23"/>
        <v>0</v>
      </c>
      <c r="AZ44" s="59">
        <f t="shared" si="23"/>
        <v>0</v>
      </c>
      <c r="BA44" s="59">
        <f t="shared" si="23"/>
        <v>0</v>
      </c>
      <c r="BB44" s="59">
        <f t="shared" si="23"/>
        <v>0</v>
      </c>
      <c r="BC44" s="59">
        <f t="shared" si="23"/>
        <v>0</v>
      </c>
      <c r="BD44" s="59">
        <f t="shared" si="23"/>
        <v>0</v>
      </c>
      <c r="BE44" s="59">
        <f t="shared" si="23"/>
        <v>0</v>
      </c>
      <c r="BF44" s="59">
        <f t="shared" si="23"/>
        <v>0</v>
      </c>
      <c r="BG44" s="59">
        <f t="shared" si="23"/>
        <v>0</v>
      </c>
      <c r="BH44" s="59">
        <f t="shared" si="23"/>
        <v>0</v>
      </c>
      <c r="BI44" s="59">
        <f t="shared" si="23"/>
        <v>0</v>
      </c>
      <c r="BJ44" s="59">
        <f t="shared" si="23"/>
        <v>0</v>
      </c>
      <c r="BK44" s="59">
        <f t="shared" si="23"/>
        <v>0</v>
      </c>
      <c r="BL44" s="59">
        <f t="shared" si="23"/>
        <v>0</v>
      </c>
      <c r="BM44" s="59">
        <f t="shared" si="23"/>
        <v>0</v>
      </c>
      <c r="BN44" s="59">
        <f t="shared" si="23"/>
        <v>0</v>
      </c>
      <c r="BO44" s="59">
        <f t="shared" si="23"/>
        <v>0</v>
      </c>
      <c r="BP44" s="59">
        <f t="shared" si="23"/>
        <v>0</v>
      </c>
      <c r="BQ44" s="59">
        <f t="shared" ref="BQ44:CY44" si="24">BQ43*BQ$7</f>
        <v>0</v>
      </c>
      <c r="BR44" s="59">
        <f t="shared" si="24"/>
        <v>0</v>
      </c>
      <c r="BS44" s="59">
        <f t="shared" si="24"/>
        <v>0</v>
      </c>
      <c r="BT44" s="59">
        <f t="shared" si="24"/>
        <v>0</v>
      </c>
      <c r="BU44" s="59">
        <f t="shared" si="24"/>
        <v>0</v>
      </c>
      <c r="BV44" s="59">
        <f t="shared" si="24"/>
        <v>0</v>
      </c>
      <c r="BW44" s="59">
        <f t="shared" si="24"/>
        <v>0</v>
      </c>
      <c r="BX44" s="59">
        <f t="shared" si="24"/>
        <v>0</v>
      </c>
      <c r="BY44" s="59">
        <f t="shared" si="24"/>
        <v>0</v>
      </c>
      <c r="BZ44" s="59">
        <f t="shared" si="24"/>
        <v>0</v>
      </c>
      <c r="CA44" s="59">
        <f t="shared" si="24"/>
        <v>0</v>
      </c>
      <c r="CB44" s="59">
        <f t="shared" si="24"/>
        <v>0</v>
      </c>
      <c r="CC44" s="59">
        <f t="shared" si="24"/>
        <v>0</v>
      </c>
      <c r="CD44" s="59">
        <f t="shared" si="24"/>
        <v>0</v>
      </c>
      <c r="CE44" s="59">
        <f t="shared" si="24"/>
        <v>0</v>
      </c>
      <c r="CF44" s="59">
        <f t="shared" si="24"/>
        <v>0</v>
      </c>
      <c r="CG44" s="59">
        <f t="shared" si="24"/>
        <v>0</v>
      </c>
      <c r="CH44" s="59">
        <f t="shared" si="24"/>
        <v>0</v>
      </c>
      <c r="CI44" s="59">
        <f t="shared" si="24"/>
        <v>0</v>
      </c>
      <c r="CJ44" s="59">
        <f t="shared" si="24"/>
        <v>0</v>
      </c>
      <c r="CK44" s="59">
        <f t="shared" si="24"/>
        <v>0</v>
      </c>
      <c r="CL44" s="59">
        <f t="shared" si="24"/>
        <v>0</v>
      </c>
      <c r="CM44" s="59">
        <f t="shared" si="24"/>
        <v>0</v>
      </c>
      <c r="CN44" s="59">
        <f t="shared" si="24"/>
        <v>0</v>
      </c>
      <c r="CO44" s="59">
        <f t="shared" si="24"/>
        <v>0</v>
      </c>
      <c r="CP44" s="59">
        <f t="shared" si="24"/>
        <v>0</v>
      </c>
      <c r="CQ44" s="59">
        <f t="shared" si="24"/>
        <v>0</v>
      </c>
      <c r="CR44" s="59">
        <f t="shared" si="24"/>
        <v>0</v>
      </c>
      <c r="CS44" s="59">
        <f t="shared" si="24"/>
        <v>0</v>
      </c>
      <c r="CT44" s="59">
        <f t="shared" si="24"/>
        <v>0</v>
      </c>
      <c r="CU44" s="59">
        <f t="shared" si="24"/>
        <v>0</v>
      </c>
      <c r="CV44" s="59">
        <f t="shared" si="24"/>
        <v>0</v>
      </c>
      <c r="CW44" s="59">
        <f t="shared" si="24"/>
        <v>0</v>
      </c>
      <c r="CX44" s="59">
        <f t="shared" si="24"/>
        <v>0</v>
      </c>
      <c r="CY44" s="59">
        <f t="shared" si="24"/>
        <v>0</v>
      </c>
      <c r="CZ44" s="391"/>
    </row>
    <row r="45" spans="2:104" x14ac:dyDescent="0.25">
      <c r="B45" s="393"/>
      <c r="C45" s="39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391"/>
    </row>
    <row r="46" spans="2:104" x14ac:dyDescent="0.25">
      <c r="B46" s="389" t="s">
        <v>77</v>
      </c>
      <c r="C46" s="39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c r="CW46" s="50"/>
      <c r="CX46" s="50"/>
      <c r="CY46" s="50"/>
      <c r="CZ46" s="391"/>
    </row>
    <row r="47" spans="2:104" x14ac:dyDescent="0.25">
      <c r="B47" s="393" t="s">
        <v>167</v>
      </c>
      <c r="C47" s="9" t="s">
        <v>1117</v>
      </c>
      <c r="D47" s="58">
        <f>'Data Input - Option 3'!H100</f>
        <v>0</v>
      </c>
      <c r="E47" s="58">
        <f>'Data Input - Option 3'!I100</f>
        <v>0</v>
      </c>
      <c r="F47" s="58">
        <f>'Data Input - Option 3'!J100</f>
        <v>0</v>
      </c>
      <c r="G47" s="58">
        <f>'Data Input - Option 3'!K100</f>
        <v>0</v>
      </c>
      <c r="H47" s="58">
        <f>'Data Input - Option 3'!L100</f>
        <v>0</v>
      </c>
      <c r="I47" s="58">
        <f>'Data Input - Option 3'!M100</f>
        <v>0</v>
      </c>
      <c r="J47" s="58">
        <f>'Data Input - Option 3'!N100</f>
        <v>0</v>
      </c>
      <c r="K47" s="58">
        <f>'Data Input - Option 3'!O100</f>
        <v>0</v>
      </c>
      <c r="L47" s="58">
        <f>'Data Input - Option 3'!P100</f>
        <v>0</v>
      </c>
      <c r="M47" s="58">
        <f>'Data Input - Option 3'!Q100</f>
        <v>0</v>
      </c>
      <c r="N47" s="58">
        <f>'Data Input - Option 3'!R100</f>
        <v>0</v>
      </c>
      <c r="O47" s="58">
        <f>'Data Input - Option 3'!S100</f>
        <v>0</v>
      </c>
      <c r="P47" s="58">
        <f>'Data Input - Option 3'!T100</f>
        <v>0</v>
      </c>
      <c r="Q47" s="58">
        <f>'Data Input - Option 3'!U100</f>
        <v>0</v>
      </c>
      <c r="R47" s="58">
        <f>'Data Input - Option 3'!V100</f>
        <v>0</v>
      </c>
      <c r="S47" s="58">
        <f>'Data Input - Option 3'!W100</f>
        <v>0</v>
      </c>
      <c r="T47" s="58">
        <f>'Data Input - Option 3'!X100</f>
        <v>0</v>
      </c>
      <c r="U47" s="58">
        <f>'Data Input - Option 3'!Y100</f>
        <v>0</v>
      </c>
      <c r="V47" s="58">
        <f>'Data Input - Option 3'!Z100</f>
        <v>0</v>
      </c>
      <c r="W47" s="58">
        <f>'Data Input - Option 3'!AA100</f>
        <v>0</v>
      </c>
      <c r="X47" s="58">
        <f>'Data Input - Option 3'!AB100</f>
        <v>0</v>
      </c>
      <c r="Y47" s="58">
        <f>'Data Input - Option 3'!AC100</f>
        <v>0</v>
      </c>
      <c r="Z47" s="58">
        <f>'Data Input - Option 3'!AD100</f>
        <v>0</v>
      </c>
      <c r="AA47" s="58">
        <f>'Data Input - Option 3'!AE100</f>
        <v>0</v>
      </c>
      <c r="AB47" s="58">
        <f>'Data Input - Option 3'!AF100</f>
        <v>0</v>
      </c>
      <c r="AC47" s="58">
        <f>'Data Input - Option 3'!AG100</f>
        <v>0</v>
      </c>
      <c r="AD47" s="58">
        <f>'Data Input - Option 3'!AH100</f>
        <v>0</v>
      </c>
      <c r="AE47" s="58">
        <f>'Data Input - Option 3'!AI100</f>
        <v>0</v>
      </c>
      <c r="AF47" s="58">
        <f>'Data Input - Option 3'!AJ100</f>
        <v>0</v>
      </c>
      <c r="AG47" s="58">
        <f>'Data Input - Option 3'!AK100</f>
        <v>0</v>
      </c>
      <c r="AH47" s="58">
        <f>'Data Input - Option 3'!AL100</f>
        <v>0</v>
      </c>
      <c r="AI47" s="58">
        <f>'Data Input - Option 3'!AM100</f>
        <v>0</v>
      </c>
      <c r="AJ47" s="58">
        <f>'Data Input - Option 3'!AN100</f>
        <v>0</v>
      </c>
      <c r="AK47" s="58">
        <f>'Data Input - Option 3'!AO100</f>
        <v>0</v>
      </c>
      <c r="AL47" s="58">
        <f>'Data Input - Option 3'!AP100</f>
        <v>0</v>
      </c>
      <c r="AM47" s="58">
        <f>'Data Input - Option 3'!AQ100</f>
        <v>0</v>
      </c>
      <c r="AN47" s="58">
        <f>'Data Input - Option 3'!AR100</f>
        <v>0</v>
      </c>
      <c r="AO47" s="58">
        <f>'Data Input - Option 3'!AS100</f>
        <v>0</v>
      </c>
      <c r="AP47" s="58">
        <f>'Data Input - Option 3'!AT100</f>
        <v>0</v>
      </c>
      <c r="AQ47" s="58">
        <f>'Data Input - Option 3'!AU100</f>
        <v>0</v>
      </c>
      <c r="AR47" s="58">
        <f>'Data Input - Option 3'!AV100</f>
        <v>0</v>
      </c>
      <c r="AS47" s="58">
        <f>'Data Input - Option 3'!AW100</f>
        <v>0</v>
      </c>
      <c r="AT47" s="58">
        <f>'Data Input - Option 3'!AX100</f>
        <v>0</v>
      </c>
      <c r="AU47" s="58">
        <f>'Data Input - Option 3'!AY100</f>
        <v>0</v>
      </c>
      <c r="AV47" s="58">
        <f>'Data Input - Option 3'!AZ100</f>
        <v>0</v>
      </c>
      <c r="AW47" s="58">
        <f>'Data Input - Option 3'!BA100</f>
        <v>0</v>
      </c>
      <c r="AX47" s="58">
        <f>'Data Input - Option 3'!BB100</f>
        <v>0</v>
      </c>
      <c r="AY47" s="58">
        <f>'Data Input - Option 3'!BC100</f>
        <v>0</v>
      </c>
      <c r="AZ47" s="58">
        <f>'Data Input - Option 3'!BD100</f>
        <v>0</v>
      </c>
      <c r="BA47" s="58">
        <f>'Data Input - Option 3'!BE100</f>
        <v>0</v>
      </c>
      <c r="BB47" s="58">
        <f>'Data Input - Option 3'!BF100</f>
        <v>0</v>
      </c>
      <c r="BC47" s="58">
        <f>'Data Input - Option 3'!BG100</f>
        <v>0</v>
      </c>
      <c r="BD47" s="58">
        <f>'Data Input - Option 3'!BH100</f>
        <v>0</v>
      </c>
      <c r="BE47" s="58">
        <f>'Data Input - Option 3'!BI100</f>
        <v>0</v>
      </c>
      <c r="BF47" s="58">
        <f>'Data Input - Option 3'!BJ100</f>
        <v>0</v>
      </c>
      <c r="BG47" s="58">
        <f>'Data Input - Option 3'!BK100</f>
        <v>0</v>
      </c>
      <c r="BH47" s="58">
        <f>'Data Input - Option 3'!BL100</f>
        <v>0</v>
      </c>
      <c r="BI47" s="58">
        <f>'Data Input - Option 3'!BM100</f>
        <v>0</v>
      </c>
      <c r="BJ47" s="58">
        <f>'Data Input - Option 3'!BN100</f>
        <v>0</v>
      </c>
      <c r="BK47" s="58">
        <f>'Data Input - Option 3'!BO100</f>
        <v>0</v>
      </c>
      <c r="BL47" s="58">
        <f>'Data Input - Option 3'!BP100</f>
        <v>0</v>
      </c>
      <c r="BM47" s="58">
        <f>'Data Input - Option 3'!BQ100</f>
        <v>0</v>
      </c>
      <c r="BN47" s="58">
        <f>'Data Input - Option 3'!BR100</f>
        <v>0</v>
      </c>
      <c r="BO47" s="58">
        <f>'Data Input - Option 3'!BS100</f>
        <v>0</v>
      </c>
      <c r="BP47" s="58">
        <f>'Data Input - Option 3'!BT100</f>
        <v>0</v>
      </c>
      <c r="BQ47" s="58">
        <f>'Data Input - Option 3'!BU100</f>
        <v>0</v>
      </c>
      <c r="BR47" s="58">
        <f>'Data Input - Option 3'!BV100</f>
        <v>0</v>
      </c>
      <c r="BS47" s="58">
        <f>'Data Input - Option 3'!BW100</f>
        <v>0</v>
      </c>
      <c r="BT47" s="58">
        <f>'Data Input - Option 3'!BX100</f>
        <v>0</v>
      </c>
      <c r="BU47" s="58">
        <f>'Data Input - Option 3'!BY100</f>
        <v>0</v>
      </c>
      <c r="BV47" s="58">
        <f>'Data Input - Option 3'!BZ100</f>
        <v>0</v>
      </c>
      <c r="BW47" s="58">
        <f>'Data Input - Option 3'!CA100</f>
        <v>0</v>
      </c>
      <c r="BX47" s="58">
        <f>'Data Input - Option 3'!CB100</f>
        <v>0</v>
      </c>
      <c r="BY47" s="58">
        <f>'Data Input - Option 3'!CC100</f>
        <v>0</v>
      </c>
      <c r="BZ47" s="58">
        <f>'Data Input - Option 3'!CD100</f>
        <v>0</v>
      </c>
      <c r="CA47" s="58">
        <f>'Data Input - Option 3'!CE100</f>
        <v>0</v>
      </c>
      <c r="CB47" s="58">
        <f>'Data Input - Option 3'!CF100</f>
        <v>0</v>
      </c>
      <c r="CC47" s="58">
        <f>'Data Input - Option 3'!CG100</f>
        <v>0</v>
      </c>
      <c r="CD47" s="58">
        <f>'Data Input - Option 3'!CH100</f>
        <v>0</v>
      </c>
      <c r="CE47" s="58">
        <f>'Data Input - Option 3'!CI100</f>
        <v>0</v>
      </c>
      <c r="CF47" s="58">
        <f>'Data Input - Option 3'!CJ100</f>
        <v>0</v>
      </c>
      <c r="CG47" s="58">
        <f>'Data Input - Option 3'!CK100</f>
        <v>0</v>
      </c>
      <c r="CH47" s="58">
        <f>'Data Input - Option 3'!CL100</f>
        <v>0</v>
      </c>
      <c r="CI47" s="58">
        <f>'Data Input - Option 3'!CM100</f>
        <v>0</v>
      </c>
      <c r="CJ47" s="58">
        <f>'Data Input - Option 3'!CN100</f>
        <v>0</v>
      </c>
      <c r="CK47" s="58">
        <f>'Data Input - Option 3'!CO100</f>
        <v>0</v>
      </c>
      <c r="CL47" s="58">
        <f>'Data Input - Option 3'!CP100</f>
        <v>0</v>
      </c>
      <c r="CM47" s="58">
        <f>'Data Input - Option 3'!CQ100</f>
        <v>0</v>
      </c>
      <c r="CN47" s="58">
        <f>'Data Input - Option 3'!CR100</f>
        <v>0</v>
      </c>
      <c r="CO47" s="58">
        <f>'Data Input - Option 3'!CS100</f>
        <v>0</v>
      </c>
      <c r="CP47" s="58">
        <f>'Data Input - Option 3'!CT100</f>
        <v>0</v>
      </c>
      <c r="CQ47" s="58">
        <f>'Data Input - Option 3'!CU100</f>
        <v>0</v>
      </c>
      <c r="CR47" s="58">
        <f>'Data Input - Option 3'!CV100</f>
        <v>0</v>
      </c>
      <c r="CS47" s="58">
        <f>'Data Input - Option 3'!CW100</f>
        <v>0</v>
      </c>
      <c r="CT47" s="58">
        <f>'Data Input - Option 3'!CX100</f>
        <v>0</v>
      </c>
      <c r="CU47" s="58">
        <f>'Data Input - Option 3'!CY100</f>
        <v>0</v>
      </c>
      <c r="CV47" s="58">
        <f>'Data Input - Option 3'!CZ100</f>
        <v>0</v>
      </c>
      <c r="CW47" s="58">
        <f>'Data Input - Option 3'!DA100</f>
        <v>0</v>
      </c>
      <c r="CX47" s="58">
        <f>'Data Input - Option 3'!DB100</f>
        <v>0</v>
      </c>
      <c r="CY47" s="58">
        <f>'Data Input - Option 3'!DC100</f>
        <v>0</v>
      </c>
      <c r="CZ47" s="391"/>
    </row>
    <row r="48" spans="2:104" x14ac:dyDescent="0.25">
      <c r="B48" s="393" t="s">
        <v>189</v>
      </c>
      <c r="C48" s="9" t="s">
        <v>1117</v>
      </c>
      <c r="D48" s="59">
        <f>D47*D$7</f>
        <v>0</v>
      </c>
      <c r="E48" s="59">
        <f t="shared" ref="E48:BP48" si="25">E47*E$7</f>
        <v>0</v>
      </c>
      <c r="F48" s="59">
        <f t="shared" si="25"/>
        <v>0</v>
      </c>
      <c r="G48" s="59">
        <f t="shared" si="25"/>
        <v>0</v>
      </c>
      <c r="H48" s="59">
        <f t="shared" si="25"/>
        <v>0</v>
      </c>
      <c r="I48" s="59">
        <f t="shared" si="25"/>
        <v>0</v>
      </c>
      <c r="J48" s="59">
        <f t="shared" si="25"/>
        <v>0</v>
      </c>
      <c r="K48" s="59">
        <f t="shared" si="25"/>
        <v>0</v>
      </c>
      <c r="L48" s="59">
        <f t="shared" si="25"/>
        <v>0</v>
      </c>
      <c r="M48" s="59">
        <f t="shared" si="25"/>
        <v>0</v>
      </c>
      <c r="N48" s="59">
        <f t="shared" si="25"/>
        <v>0</v>
      </c>
      <c r="O48" s="59">
        <f t="shared" si="25"/>
        <v>0</v>
      </c>
      <c r="P48" s="59">
        <f t="shared" si="25"/>
        <v>0</v>
      </c>
      <c r="Q48" s="59">
        <f t="shared" si="25"/>
        <v>0</v>
      </c>
      <c r="R48" s="59">
        <f t="shared" si="25"/>
        <v>0</v>
      </c>
      <c r="S48" s="59">
        <f t="shared" si="25"/>
        <v>0</v>
      </c>
      <c r="T48" s="59">
        <f t="shared" si="25"/>
        <v>0</v>
      </c>
      <c r="U48" s="59">
        <f t="shared" si="25"/>
        <v>0</v>
      </c>
      <c r="V48" s="59">
        <f t="shared" si="25"/>
        <v>0</v>
      </c>
      <c r="W48" s="59">
        <f t="shared" si="25"/>
        <v>0</v>
      </c>
      <c r="X48" s="59">
        <f t="shared" si="25"/>
        <v>0</v>
      </c>
      <c r="Y48" s="59">
        <f t="shared" si="25"/>
        <v>0</v>
      </c>
      <c r="Z48" s="59">
        <f t="shared" si="25"/>
        <v>0</v>
      </c>
      <c r="AA48" s="59">
        <f t="shared" si="25"/>
        <v>0</v>
      </c>
      <c r="AB48" s="59">
        <f t="shared" si="25"/>
        <v>0</v>
      </c>
      <c r="AC48" s="59">
        <f t="shared" si="25"/>
        <v>0</v>
      </c>
      <c r="AD48" s="59">
        <f t="shared" si="25"/>
        <v>0</v>
      </c>
      <c r="AE48" s="59">
        <f t="shared" si="25"/>
        <v>0</v>
      </c>
      <c r="AF48" s="59">
        <f t="shared" si="25"/>
        <v>0</v>
      </c>
      <c r="AG48" s="59">
        <f t="shared" si="25"/>
        <v>0</v>
      </c>
      <c r="AH48" s="59">
        <f t="shared" si="25"/>
        <v>0</v>
      </c>
      <c r="AI48" s="59">
        <f t="shared" si="25"/>
        <v>0</v>
      </c>
      <c r="AJ48" s="59">
        <f t="shared" si="25"/>
        <v>0</v>
      </c>
      <c r="AK48" s="59">
        <f t="shared" si="25"/>
        <v>0</v>
      </c>
      <c r="AL48" s="59">
        <f t="shared" si="25"/>
        <v>0</v>
      </c>
      <c r="AM48" s="59">
        <f t="shared" si="25"/>
        <v>0</v>
      </c>
      <c r="AN48" s="59">
        <f t="shared" si="25"/>
        <v>0</v>
      </c>
      <c r="AO48" s="59">
        <f t="shared" si="25"/>
        <v>0</v>
      </c>
      <c r="AP48" s="59">
        <f t="shared" si="25"/>
        <v>0</v>
      </c>
      <c r="AQ48" s="59">
        <f t="shared" si="25"/>
        <v>0</v>
      </c>
      <c r="AR48" s="59">
        <f t="shared" si="25"/>
        <v>0</v>
      </c>
      <c r="AS48" s="59">
        <f t="shared" si="25"/>
        <v>0</v>
      </c>
      <c r="AT48" s="59">
        <f t="shared" si="25"/>
        <v>0</v>
      </c>
      <c r="AU48" s="59">
        <f t="shared" si="25"/>
        <v>0</v>
      </c>
      <c r="AV48" s="59">
        <f t="shared" si="25"/>
        <v>0</v>
      </c>
      <c r="AW48" s="59">
        <f t="shared" si="25"/>
        <v>0</v>
      </c>
      <c r="AX48" s="59">
        <f t="shared" si="25"/>
        <v>0</v>
      </c>
      <c r="AY48" s="59">
        <f t="shared" si="25"/>
        <v>0</v>
      </c>
      <c r="AZ48" s="59">
        <f t="shared" si="25"/>
        <v>0</v>
      </c>
      <c r="BA48" s="59">
        <f t="shared" si="25"/>
        <v>0</v>
      </c>
      <c r="BB48" s="59">
        <f t="shared" si="25"/>
        <v>0</v>
      </c>
      <c r="BC48" s="59">
        <f t="shared" si="25"/>
        <v>0</v>
      </c>
      <c r="BD48" s="59">
        <f t="shared" si="25"/>
        <v>0</v>
      </c>
      <c r="BE48" s="59">
        <f t="shared" si="25"/>
        <v>0</v>
      </c>
      <c r="BF48" s="59">
        <f t="shared" si="25"/>
        <v>0</v>
      </c>
      <c r="BG48" s="59">
        <f t="shared" si="25"/>
        <v>0</v>
      </c>
      <c r="BH48" s="59">
        <f t="shared" si="25"/>
        <v>0</v>
      </c>
      <c r="BI48" s="59">
        <f t="shared" si="25"/>
        <v>0</v>
      </c>
      <c r="BJ48" s="59">
        <f t="shared" si="25"/>
        <v>0</v>
      </c>
      <c r="BK48" s="59">
        <f t="shared" si="25"/>
        <v>0</v>
      </c>
      <c r="BL48" s="59">
        <f t="shared" si="25"/>
        <v>0</v>
      </c>
      <c r="BM48" s="59">
        <f t="shared" si="25"/>
        <v>0</v>
      </c>
      <c r="BN48" s="59">
        <f t="shared" si="25"/>
        <v>0</v>
      </c>
      <c r="BO48" s="59">
        <f t="shared" si="25"/>
        <v>0</v>
      </c>
      <c r="BP48" s="59">
        <f t="shared" si="25"/>
        <v>0</v>
      </c>
      <c r="BQ48" s="59">
        <f t="shared" ref="BQ48:CY48" si="26">BQ47*BQ$7</f>
        <v>0</v>
      </c>
      <c r="BR48" s="59">
        <f t="shared" si="26"/>
        <v>0</v>
      </c>
      <c r="BS48" s="59">
        <f t="shared" si="26"/>
        <v>0</v>
      </c>
      <c r="BT48" s="59">
        <f t="shared" si="26"/>
        <v>0</v>
      </c>
      <c r="BU48" s="59">
        <f t="shared" si="26"/>
        <v>0</v>
      </c>
      <c r="BV48" s="59">
        <f t="shared" si="26"/>
        <v>0</v>
      </c>
      <c r="BW48" s="59">
        <f t="shared" si="26"/>
        <v>0</v>
      </c>
      <c r="BX48" s="59">
        <f t="shared" si="26"/>
        <v>0</v>
      </c>
      <c r="BY48" s="59">
        <f t="shared" si="26"/>
        <v>0</v>
      </c>
      <c r="BZ48" s="59">
        <f t="shared" si="26"/>
        <v>0</v>
      </c>
      <c r="CA48" s="59">
        <f t="shared" si="26"/>
        <v>0</v>
      </c>
      <c r="CB48" s="59">
        <f t="shared" si="26"/>
        <v>0</v>
      </c>
      <c r="CC48" s="59">
        <f t="shared" si="26"/>
        <v>0</v>
      </c>
      <c r="CD48" s="59">
        <f t="shared" si="26"/>
        <v>0</v>
      </c>
      <c r="CE48" s="59">
        <f t="shared" si="26"/>
        <v>0</v>
      </c>
      <c r="CF48" s="59">
        <f t="shared" si="26"/>
        <v>0</v>
      </c>
      <c r="CG48" s="59">
        <f t="shared" si="26"/>
        <v>0</v>
      </c>
      <c r="CH48" s="59">
        <f t="shared" si="26"/>
        <v>0</v>
      </c>
      <c r="CI48" s="59">
        <f t="shared" si="26"/>
        <v>0</v>
      </c>
      <c r="CJ48" s="59">
        <f t="shared" si="26"/>
        <v>0</v>
      </c>
      <c r="CK48" s="59">
        <f t="shared" si="26"/>
        <v>0</v>
      </c>
      <c r="CL48" s="59">
        <f t="shared" si="26"/>
        <v>0</v>
      </c>
      <c r="CM48" s="59">
        <f t="shared" si="26"/>
        <v>0</v>
      </c>
      <c r="CN48" s="59">
        <f t="shared" si="26"/>
        <v>0</v>
      </c>
      <c r="CO48" s="59">
        <f t="shared" si="26"/>
        <v>0</v>
      </c>
      <c r="CP48" s="59">
        <f t="shared" si="26"/>
        <v>0</v>
      </c>
      <c r="CQ48" s="59">
        <f t="shared" si="26"/>
        <v>0</v>
      </c>
      <c r="CR48" s="59">
        <f t="shared" si="26"/>
        <v>0</v>
      </c>
      <c r="CS48" s="59">
        <f t="shared" si="26"/>
        <v>0</v>
      </c>
      <c r="CT48" s="59">
        <f t="shared" si="26"/>
        <v>0</v>
      </c>
      <c r="CU48" s="59">
        <f t="shared" si="26"/>
        <v>0</v>
      </c>
      <c r="CV48" s="59">
        <f t="shared" si="26"/>
        <v>0</v>
      </c>
      <c r="CW48" s="59">
        <f t="shared" si="26"/>
        <v>0</v>
      </c>
      <c r="CX48" s="59">
        <f t="shared" si="26"/>
        <v>0</v>
      </c>
      <c r="CY48" s="59">
        <f t="shared" si="26"/>
        <v>0</v>
      </c>
      <c r="CZ48" s="391"/>
    </row>
    <row r="49" spans="2:104" x14ac:dyDescent="0.25">
      <c r="B49" s="393" t="s">
        <v>403</v>
      </c>
      <c r="C49" s="9" t="s">
        <v>1117</v>
      </c>
      <c r="D49" s="59">
        <f>('Data Input - Option 3'!H100-SUM('Data Input - Option 3'!H92:H97))*Calc_Option3!D$7</f>
        <v>0</v>
      </c>
      <c r="E49" s="59">
        <f>('Data Input - Option 3'!I100-SUM('Data Input - Option 3'!I92:I97))*Calc_Option3!E$7</f>
        <v>0</v>
      </c>
      <c r="F49" s="59">
        <f>('Data Input - Option 3'!J100-SUM('Data Input - Option 3'!J92:J97))*Calc_Option3!F$7</f>
        <v>0</v>
      </c>
      <c r="G49" s="59">
        <f>('Data Input - Option 3'!K100-SUM('Data Input - Option 3'!K92:K97))*Calc_Option3!G$7</f>
        <v>0</v>
      </c>
      <c r="H49" s="59">
        <f>('Data Input - Option 3'!L100-SUM('Data Input - Option 3'!L92:L97))*Calc_Option3!H$7</f>
        <v>0</v>
      </c>
      <c r="I49" s="59">
        <f>('Data Input - Option 3'!M100-SUM('Data Input - Option 3'!M92:M97))*Calc_Option3!I$7</f>
        <v>0</v>
      </c>
      <c r="J49" s="59">
        <f>('Data Input - Option 3'!N100-SUM('Data Input - Option 3'!N92:N97))*Calc_Option3!J$7</f>
        <v>0</v>
      </c>
      <c r="K49" s="59">
        <f>('Data Input - Option 3'!O100-SUM('Data Input - Option 3'!O92:O97))*Calc_Option3!K$7</f>
        <v>0</v>
      </c>
      <c r="L49" s="59">
        <f>('Data Input - Option 3'!P100-SUM('Data Input - Option 3'!P92:P97))*Calc_Option3!L$7</f>
        <v>0</v>
      </c>
      <c r="M49" s="59">
        <f>('Data Input - Option 3'!Q100-SUM('Data Input - Option 3'!Q92:Q97))*Calc_Option3!M$7</f>
        <v>0</v>
      </c>
      <c r="N49" s="59">
        <f>('Data Input - Option 3'!R100-SUM('Data Input - Option 3'!R92:R97))*Calc_Option3!N$7</f>
        <v>0</v>
      </c>
      <c r="O49" s="59">
        <f>('Data Input - Option 3'!S100-SUM('Data Input - Option 3'!S92:S97))*Calc_Option3!O$7</f>
        <v>0</v>
      </c>
      <c r="P49" s="59">
        <f>('Data Input - Option 3'!T100-SUM('Data Input - Option 3'!T92:T97))*Calc_Option3!P$7</f>
        <v>0</v>
      </c>
      <c r="Q49" s="59">
        <f>('Data Input - Option 3'!U100-SUM('Data Input - Option 3'!U92:U97))*Calc_Option3!Q$7</f>
        <v>0</v>
      </c>
      <c r="R49" s="59">
        <f>('Data Input - Option 3'!V100-SUM('Data Input - Option 3'!V92:V97))*Calc_Option3!R$7</f>
        <v>0</v>
      </c>
      <c r="S49" s="59">
        <f>('Data Input - Option 3'!W100-SUM('Data Input - Option 3'!W92:W97))*Calc_Option3!S$7</f>
        <v>0</v>
      </c>
      <c r="T49" s="59">
        <f>('Data Input - Option 3'!X100-SUM('Data Input - Option 3'!X92:X97))*Calc_Option3!T$7</f>
        <v>0</v>
      </c>
      <c r="U49" s="59">
        <f>('Data Input - Option 3'!Y100-SUM('Data Input - Option 3'!Y92:Y97))*Calc_Option3!U$7</f>
        <v>0</v>
      </c>
      <c r="V49" s="59">
        <f>('Data Input - Option 3'!Z100-SUM('Data Input - Option 3'!Z92:Z97))*Calc_Option3!V$7</f>
        <v>0</v>
      </c>
      <c r="W49" s="59">
        <f>('Data Input - Option 3'!AA100-SUM('Data Input - Option 3'!AA92:AA97))*Calc_Option3!W$7</f>
        <v>0</v>
      </c>
      <c r="X49" s="59">
        <f>('Data Input - Option 3'!AB100-SUM('Data Input - Option 3'!AB92:AB97))*Calc_Option3!X$7</f>
        <v>0</v>
      </c>
      <c r="Y49" s="59">
        <f>('Data Input - Option 3'!AC100-SUM('Data Input - Option 3'!AC92:AC97))*Calc_Option3!Y$7</f>
        <v>0</v>
      </c>
      <c r="Z49" s="59">
        <f>('Data Input - Option 3'!AD100-SUM('Data Input - Option 3'!AD92:AD97))*Calc_Option3!Z$7</f>
        <v>0</v>
      </c>
      <c r="AA49" s="59">
        <f>('Data Input - Option 3'!AE100-SUM('Data Input - Option 3'!AE92:AE97))*Calc_Option3!AA$7</f>
        <v>0</v>
      </c>
      <c r="AB49" s="59">
        <f>('Data Input - Option 3'!AF100-SUM('Data Input - Option 3'!AF92:AF97))*Calc_Option3!AB$7</f>
        <v>0</v>
      </c>
      <c r="AC49" s="59">
        <f>('Data Input - Option 3'!AG100-SUM('Data Input - Option 3'!AG92:AG97))*Calc_Option3!AC$7</f>
        <v>0</v>
      </c>
      <c r="AD49" s="59">
        <f>('Data Input - Option 3'!AH100-SUM('Data Input - Option 3'!AH92:AH97))*Calc_Option3!AD$7</f>
        <v>0</v>
      </c>
      <c r="AE49" s="59">
        <f>('Data Input - Option 3'!AI100-SUM('Data Input - Option 3'!AI92:AI97))*Calc_Option3!AE$7</f>
        <v>0</v>
      </c>
      <c r="AF49" s="59">
        <f>('Data Input - Option 3'!AJ100-SUM('Data Input - Option 3'!AJ92:AJ97))*Calc_Option3!AF$7</f>
        <v>0</v>
      </c>
      <c r="AG49" s="59">
        <f>('Data Input - Option 3'!AK100-SUM('Data Input - Option 3'!AK92:AK97))*Calc_Option3!AG$7</f>
        <v>0</v>
      </c>
      <c r="AH49" s="59">
        <f>('Data Input - Option 3'!AL100-SUM('Data Input - Option 3'!AL92:AL97))*Calc_Option3!AH$7</f>
        <v>0</v>
      </c>
      <c r="AI49" s="59">
        <f>('Data Input - Option 3'!AM100-SUM('Data Input - Option 3'!AM92:AM97))*Calc_Option3!AI$7</f>
        <v>0</v>
      </c>
      <c r="AJ49" s="59">
        <f>('Data Input - Option 3'!AN100-SUM('Data Input - Option 3'!AN92:AN97))*Calc_Option3!AJ$7</f>
        <v>0</v>
      </c>
      <c r="AK49" s="59">
        <f>('Data Input - Option 3'!AO100-SUM('Data Input - Option 3'!AO92:AO97))*Calc_Option3!AK$7</f>
        <v>0</v>
      </c>
      <c r="AL49" s="59">
        <f>('Data Input - Option 3'!AP100-SUM('Data Input - Option 3'!AP92:AP97))*Calc_Option3!AL$7</f>
        <v>0</v>
      </c>
      <c r="AM49" s="59">
        <f>('Data Input - Option 3'!AQ100-SUM('Data Input - Option 3'!AQ92:AQ97))*Calc_Option3!AM$7</f>
        <v>0</v>
      </c>
      <c r="AN49" s="59">
        <f>('Data Input - Option 3'!AR100-SUM('Data Input - Option 3'!AR92:AR97))*Calc_Option3!AN$7</f>
        <v>0</v>
      </c>
      <c r="AO49" s="59">
        <f>('Data Input - Option 3'!AS100-SUM('Data Input - Option 3'!AS92:AS97))*Calc_Option3!AO$7</f>
        <v>0</v>
      </c>
      <c r="AP49" s="59">
        <f>('Data Input - Option 3'!AT100-SUM('Data Input - Option 3'!AT92:AT97))*Calc_Option3!AP$7</f>
        <v>0</v>
      </c>
      <c r="AQ49" s="59">
        <f>('Data Input - Option 3'!AU100-SUM('Data Input - Option 3'!AU92:AU97))*Calc_Option3!AQ$7</f>
        <v>0</v>
      </c>
      <c r="AR49" s="59">
        <f>('Data Input - Option 3'!AV100-SUM('Data Input - Option 3'!AV92:AV97))*Calc_Option3!AR$7</f>
        <v>0</v>
      </c>
      <c r="AS49" s="59">
        <f>('Data Input - Option 3'!AW100-SUM('Data Input - Option 3'!AW92:AW97))*Calc_Option3!AS$7</f>
        <v>0</v>
      </c>
      <c r="AT49" s="59">
        <f>('Data Input - Option 3'!AX100-SUM('Data Input - Option 3'!AX92:AX97))*Calc_Option3!AT$7</f>
        <v>0</v>
      </c>
      <c r="AU49" s="59">
        <f>('Data Input - Option 3'!AY100-SUM('Data Input - Option 3'!AY92:AY97))*Calc_Option3!AU$7</f>
        <v>0</v>
      </c>
      <c r="AV49" s="59">
        <f>('Data Input - Option 3'!AZ100-SUM('Data Input - Option 3'!AZ92:AZ97))*Calc_Option3!AV$7</f>
        <v>0</v>
      </c>
      <c r="AW49" s="59">
        <f>('Data Input - Option 3'!BA100-SUM('Data Input - Option 3'!BA92:BA97))*Calc_Option3!AW$7</f>
        <v>0</v>
      </c>
      <c r="AX49" s="59">
        <f>('Data Input - Option 3'!BB100-SUM('Data Input - Option 3'!BB92:BB97))*Calc_Option3!AX$7</f>
        <v>0</v>
      </c>
      <c r="AY49" s="59">
        <f>('Data Input - Option 3'!BC100-SUM('Data Input - Option 3'!BC92:BC97))*Calc_Option3!AY$7</f>
        <v>0</v>
      </c>
      <c r="AZ49" s="59">
        <f>('Data Input - Option 3'!BD100-SUM('Data Input - Option 3'!BD92:BD97))*Calc_Option3!AZ$7</f>
        <v>0</v>
      </c>
      <c r="BA49" s="59">
        <f>('Data Input - Option 3'!BE100-SUM('Data Input - Option 3'!BE92:BE97))*Calc_Option3!BA$7</f>
        <v>0</v>
      </c>
      <c r="BB49" s="59">
        <f>('Data Input - Option 3'!BF100-SUM('Data Input - Option 3'!BF92:BF97))*Calc_Option3!BB$7</f>
        <v>0</v>
      </c>
      <c r="BC49" s="59">
        <f>('Data Input - Option 3'!BG100-SUM('Data Input - Option 3'!BG92:BG97))*Calc_Option3!BC$7</f>
        <v>0</v>
      </c>
      <c r="BD49" s="59">
        <f>('Data Input - Option 3'!BH100-SUM('Data Input - Option 3'!BH92:BH97))*Calc_Option3!BD$7</f>
        <v>0</v>
      </c>
      <c r="BE49" s="59">
        <f>('Data Input - Option 3'!BI100-SUM('Data Input - Option 3'!BI92:BI97))*Calc_Option3!BE$7</f>
        <v>0</v>
      </c>
      <c r="BF49" s="59">
        <f>('Data Input - Option 3'!BJ100-SUM('Data Input - Option 3'!BJ92:BJ97))*Calc_Option3!BF$7</f>
        <v>0</v>
      </c>
      <c r="BG49" s="59">
        <f>('Data Input - Option 3'!BK100-SUM('Data Input - Option 3'!BK92:BK97))*Calc_Option3!BG$7</f>
        <v>0</v>
      </c>
      <c r="BH49" s="59">
        <f>('Data Input - Option 3'!BL100-SUM('Data Input - Option 3'!BL92:BL97))*Calc_Option3!BH$7</f>
        <v>0</v>
      </c>
      <c r="BI49" s="59">
        <f>('Data Input - Option 3'!BM100-SUM('Data Input - Option 3'!BM92:BM97))*Calc_Option3!BI$7</f>
        <v>0</v>
      </c>
      <c r="BJ49" s="59">
        <f>('Data Input - Option 3'!BN100-SUM('Data Input - Option 3'!BN92:BN97))*Calc_Option3!BJ$7</f>
        <v>0</v>
      </c>
      <c r="BK49" s="59">
        <f>('Data Input - Option 3'!BO100-SUM('Data Input - Option 3'!BO92:BO97))*Calc_Option3!BK$7</f>
        <v>0</v>
      </c>
      <c r="BL49" s="59">
        <f>('Data Input - Option 3'!BP100-SUM('Data Input - Option 3'!BP92:BP97))*Calc_Option3!BL$7</f>
        <v>0</v>
      </c>
      <c r="BM49" s="59">
        <f>('Data Input - Option 3'!BQ100-SUM('Data Input - Option 3'!BQ92:BQ97))*Calc_Option3!BM$7</f>
        <v>0</v>
      </c>
      <c r="BN49" s="59">
        <f>('Data Input - Option 3'!BR100-SUM('Data Input - Option 3'!BR92:BR97))*Calc_Option3!BN$7</f>
        <v>0</v>
      </c>
      <c r="BO49" s="59">
        <f>('Data Input - Option 3'!BS100-SUM('Data Input - Option 3'!BS92:BS97))*Calc_Option3!BO$7</f>
        <v>0</v>
      </c>
      <c r="BP49" s="59">
        <f>('Data Input - Option 3'!BT100-SUM('Data Input - Option 3'!BT92:BT97))*Calc_Option3!BP$7</f>
        <v>0</v>
      </c>
      <c r="BQ49" s="59">
        <f>('Data Input - Option 3'!BU100-SUM('Data Input - Option 3'!BU92:BU97))*Calc_Option3!BQ$7</f>
        <v>0</v>
      </c>
      <c r="BR49" s="59">
        <f>('Data Input - Option 3'!BV100-SUM('Data Input - Option 3'!BV92:BV97))*Calc_Option3!BR$7</f>
        <v>0</v>
      </c>
      <c r="BS49" s="59">
        <f>('Data Input - Option 3'!BW100-SUM('Data Input - Option 3'!BW92:BW97))*Calc_Option3!BS$7</f>
        <v>0</v>
      </c>
      <c r="BT49" s="59">
        <f>('Data Input - Option 3'!BX100-SUM('Data Input - Option 3'!BX92:BX97))*Calc_Option3!BT$7</f>
        <v>0</v>
      </c>
      <c r="BU49" s="59">
        <f>('Data Input - Option 3'!BY100-SUM('Data Input - Option 3'!BY92:BY97))*Calc_Option3!BU$7</f>
        <v>0</v>
      </c>
      <c r="BV49" s="59">
        <f>('Data Input - Option 3'!BZ100-SUM('Data Input - Option 3'!BZ92:BZ97))*Calc_Option3!BV$7</f>
        <v>0</v>
      </c>
      <c r="BW49" s="59">
        <f>('Data Input - Option 3'!CA100-SUM('Data Input - Option 3'!CA92:CA97))*Calc_Option3!BW$7</f>
        <v>0</v>
      </c>
      <c r="BX49" s="59">
        <f>('Data Input - Option 3'!CB100-SUM('Data Input - Option 3'!CB92:CB97))*Calc_Option3!BX$7</f>
        <v>0</v>
      </c>
      <c r="BY49" s="59">
        <f>('Data Input - Option 3'!CC100-SUM('Data Input - Option 3'!CC92:CC97))*Calc_Option3!BY$7</f>
        <v>0</v>
      </c>
      <c r="BZ49" s="59">
        <f>('Data Input - Option 3'!CD100-SUM('Data Input - Option 3'!CD92:CD97))*Calc_Option3!BZ$7</f>
        <v>0</v>
      </c>
      <c r="CA49" s="59">
        <f>('Data Input - Option 3'!CE100-SUM('Data Input - Option 3'!CE92:CE97))*Calc_Option3!CA$7</f>
        <v>0</v>
      </c>
      <c r="CB49" s="59">
        <f>('Data Input - Option 3'!CF100-SUM('Data Input - Option 3'!CF92:CF97))*Calc_Option3!CB$7</f>
        <v>0</v>
      </c>
      <c r="CC49" s="59">
        <f>('Data Input - Option 3'!CG100-SUM('Data Input - Option 3'!CG92:CG97))*Calc_Option3!CC$7</f>
        <v>0</v>
      </c>
      <c r="CD49" s="59">
        <f>('Data Input - Option 3'!CH100-SUM('Data Input - Option 3'!CH92:CH97))*Calc_Option3!CD$7</f>
        <v>0</v>
      </c>
      <c r="CE49" s="59">
        <f>('Data Input - Option 3'!CI100-SUM('Data Input - Option 3'!CI92:CI97))*Calc_Option3!CE$7</f>
        <v>0</v>
      </c>
      <c r="CF49" s="59">
        <f>('Data Input - Option 3'!CJ100-SUM('Data Input - Option 3'!CJ92:CJ97))*Calc_Option3!CF$7</f>
        <v>0</v>
      </c>
      <c r="CG49" s="59">
        <f>('Data Input - Option 3'!CK100-SUM('Data Input - Option 3'!CK92:CK97))*Calc_Option3!CG$7</f>
        <v>0</v>
      </c>
      <c r="CH49" s="59">
        <f>('Data Input - Option 3'!CL100-SUM('Data Input - Option 3'!CL92:CL97))*Calc_Option3!CH$7</f>
        <v>0</v>
      </c>
      <c r="CI49" s="59">
        <f>('Data Input - Option 3'!CM100-SUM('Data Input - Option 3'!CM92:CM97))*Calc_Option3!CI$7</f>
        <v>0</v>
      </c>
      <c r="CJ49" s="59">
        <f>('Data Input - Option 3'!CN100-SUM('Data Input - Option 3'!CN92:CN97))*Calc_Option3!CJ$7</f>
        <v>0</v>
      </c>
      <c r="CK49" s="59">
        <f>('Data Input - Option 3'!CO100-SUM('Data Input - Option 3'!CO92:CO97))*Calc_Option3!CK$7</f>
        <v>0</v>
      </c>
      <c r="CL49" s="59">
        <f>('Data Input - Option 3'!CP100-SUM('Data Input - Option 3'!CP92:CP97))*Calc_Option3!CL$7</f>
        <v>0</v>
      </c>
      <c r="CM49" s="59">
        <f>('Data Input - Option 3'!CQ100-SUM('Data Input - Option 3'!CQ92:CQ97))*Calc_Option3!CM$7</f>
        <v>0</v>
      </c>
      <c r="CN49" s="59">
        <f>('Data Input - Option 3'!CR100-SUM('Data Input - Option 3'!CR92:CR97))*Calc_Option3!CN$7</f>
        <v>0</v>
      </c>
      <c r="CO49" s="59">
        <f>('Data Input - Option 3'!CS100-SUM('Data Input - Option 3'!CS92:CS97))*Calc_Option3!CO$7</f>
        <v>0</v>
      </c>
      <c r="CP49" s="59">
        <f>('Data Input - Option 3'!CT100-SUM('Data Input - Option 3'!CT92:CT97))*Calc_Option3!CP$7</f>
        <v>0</v>
      </c>
      <c r="CQ49" s="59">
        <f>('Data Input - Option 3'!CU100-SUM('Data Input - Option 3'!CU92:CU97))*Calc_Option3!CQ$7</f>
        <v>0</v>
      </c>
      <c r="CR49" s="59">
        <f>('Data Input - Option 3'!CV100-SUM('Data Input - Option 3'!CV92:CV97))*Calc_Option3!CR$7</f>
        <v>0</v>
      </c>
      <c r="CS49" s="59">
        <f>('Data Input - Option 3'!CW100-SUM('Data Input - Option 3'!CW92:CW97))*Calc_Option3!CS$7</f>
        <v>0</v>
      </c>
      <c r="CT49" s="59">
        <f>('Data Input - Option 3'!CX100-SUM('Data Input - Option 3'!CX92:CX97))*Calc_Option3!CT$7</f>
        <v>0</v>
      </c>
      <c r="CU49" s="59">
        <f>('Data Input - Option 3'!CY100-SUM('Data Input - Option 3'!CY92:CY97))*Calc_Option3!CU$7</f>
        <v>0</v>
      </c>
      <c r="CV49" s="59">
        <f>('Data Input - Option 3'!CZ100-SUM('Data Input - Option 3'!CZ92:CZ97))*Calc_Option3!CV$7</f>
        <v>0</v>
      </c>
      <c r="CW49" s="59">
        <f>('Data Input - Option 3'!DA100-SUM('Data Input - Option 3'!DA92:DA97))*Calc_Option3!CW$7</f>
        <v>0</v>
      </c>
      <c r="CX49" s="59">
        <f>('Data Input - Option 3'!DB100-SUM('Data Input - Option 3'!DB92:DB97))*Calc_Option3!CX$7</f>
        <v>0</v>
      </c>
      <c r="CY49" s="59">
        <f>('Data Input - Option 3'!DC100-SUM('Data Input - Option 3'!DC92:DC97))*Calc_Option3!CY$7</f>
        <v>0</v>
      </c>
      <c r="CZ49" s="391"/>
    </row>
    <row r="50" spans="2:104" x14ac:dyDescent="0.25">
      <c r="B50" s="393"/>
      <c r="C50" s="39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c r="CZ50" s="391"/>
    </row>
    <row r="51" spans="2:104" x14ac:dyDescent="0.25">
      <c r="B51" s="389" t="s">
        <v>53</v>
      </c>
      <c r="C51" s="39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391"/>
    </row>
    <row r="52" spans="2:104" x14ac:dyDescent="0.25">
      <c r="B52" s="405" t="s">
        <v>37</v>
      </c>
      <c r="C52" s="39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391"/>
    </row>
    <row r="53" spans="2:104" x14ac:dyDescent="0.25">
      <c r="B53" s="406">
        <f>'Data Input - Option 3'!D105</f>
        <v>0</v>
      </c>
      <c r="C53" s="390" t="s">
        <v>83</v>
      </c>
      <c r="D53" s="295">
        <f>'Data Input - Option 3'!H105</f>
        <v>0</v>
      </c>
      <c r="E53" s="295">
        <f>'Data Input - Option 3'!I105</f>
        <v>0</v>
      </c>
      <c r="F53" s="295">
        <f>'Data Input - Option 3'!J105</f>
        <v>0</v>
      </c>
      <c r="G53" s="295">
        <f>'Data Input - Option 3'!K105</f>
        <v>0</v>
      </c>
      <c r="H53" s="295">
        <f>'Data Input - Option 3'!L105</f>
        <v>0</v>
      </c>
      <c r="I53" s="295">
        <f>'Data Input - Option 3'!M105</f>
        <v>0</v>
      </c>
      <c r="J53" s="295">
        <f>'Data Input - Option 3'!N105</f>
        <v>0</v>
      </c>
      <c r="K53" s="295">
        <f>'Data Input - Option 3'!O105</f>
        <v>0</v>
      </c>
      <c r="L53" s="295">
        <f>'Data Input - Option 3'!P105</f>
        <v>0</v>
      </c>
      <c r="M53" s="295">
        <f>'Data Input - Option 3'!Q105</f>
        <v>0</v>
      </c>
      <c r="N53" s="295">
        <f>'Data Input - Option 3'!R105</f>
        <v>0</v>
      </c>
      <c r="O53" s="295">
        <f>'Data Input - Option 3'!S105</f>
        <v>0</v>
      </c>
      <c r="P53" s="295">
        <f>'Data Input - Option 3'!T105</f>
        <v>0</v>
      </c>
      <c r="Q53" s="295">
        <f>'Data Input - Option 3'!U105</f>
        <v>0</v>
      </c>
      <c r="R53" s="295">
        <f>'Data Input - Option 3'!V105</f>
        <v>0</v>
      </c>
      <c r="S53" s="295">
        <f>'Data Input - Option 3'!W105</f>
        <v>0</v>
      </c>
      <c r="T53" s="295">
        <f>'Data Input - Option 3'!X105</f>
        <v>0</v>
      </c>
      <c r="U53" s="295">
        <f>'Data Input - Option 3'!Y105</f>
        <v>0</v>
      </c>
      <c r="V53" s="295">
        <f>'Data Input - Option 3'!Z105</f>
        <v>0</v>
      </c>
      <c r="W53" s="295">
        <f>'Data Input - Option 3'!AA105</f>
        <v>0</v>
      </c>
      <c r="X53" s="295">
        <f>'Data Input - Option 3'!AB105</f>
        <v>0</v>
      </c>
      <c r="Y53" s="295">
        <f>'Data Input - Option 3'!AC105</f>
        <v>0</v>
      </c>
      <c r="Z53" s="295">
        <f>'Data Input - Option 3'!AD105</f>
        <v>0</v>
      </c>
      <c r="AA53" s="295">
        <f>'Data Input - Option 3'!AE105</f>
        <v>0</v>
      </c>
      <c r="AB53" s="295">
        <f>'Data Input - Option 3'!AF105</f>
        <v>0</v>
      </c>
      <c r="AC53" s="295">
        <f>'Data Input - Option 3'!AG105</f>
        <v>0</v>
      </c>
      <c r="AD53" s="295">
        <f>'Data Input - Option 3'!AH105</f>
        <v>0</v>
      </c>
      <c r="AE53" s="295">
        <f>'Data Input - Option 3'!AI105</f>
        <v>0</v>
      </c>
      <c r="AF53" s="295">
        <f>'Data Input - Option 3'!AJ105</f>
        <v>0</v>
      </c>
      <c r="AG53" s="295">
        <f>'Data Input - Option 3'!AK105</f>
        <v>0</v>
      </c>
      <c r="AH53" s="295">
        <f>'Data Input - Option 3'!AL105</f>
        <v>0</v>
      </c>
      <c r="AI53" s="295">
        <f>'Data Input - Option 3'!AM105</f>
        <v>0</v>
      </c>
      <c r="AJ53" s="295">
        <f>'Data Input - Option 3'!AN105</f>
        <v>0</v>
      </c>
      <c r="AK53" s="295">
        <f>'Data Input - Option 3'!AO105</f>
        <v>0</v>
      </c>
      <c r="AL53" s="295">
        <f>'Data Input - Option 3'!AP105</f>
        <v>0</v>
      </c>
      <c r="AM53" s="295">
        <f>'Data Input - Option 3'!AQ105</f>
        <v>0</v>
      </c>
      <c r="AN53" s="295">
        <f>'Data Input - Option 3'!AR105</f>
        <v>0</v>
      </c>
      <c r="AO53" s="295">
        <f>'Data Input - Option 3'!AS105</f>
        <v>0</v>
      </c>
      <c r="AP53" s="295">
        <f>'Data Input - Option 3'!AT105</f>
        <v>0</v>
      </c>
      <c r="AQ53" s="295">
        <f>'Data Input - Option 3'!AU105</f>
        <v>0</v>
      </c>
      <c r="AR53" s="295">
        <f>'Data Input - Option 3'!AV105</f>
        <v>0</v>
      </c>
      <c r="AS53" s="295">
        <f>'Data Input - Option 3'!AW105</f>
        <v>0</v>
      </c>
      <c r="AT53" s="295">
        <f>'Data Input - Option 3'!AX105</f>
        <v>0</v>
      </c>
      <c r="AU53" s="295">
        <f>'Data Input - Option 3'!AY105</f>
        <v>0</v>
      </c>
      <c r="AV53" s="295">
        <f>'Data Input - Option 3'!AZ105</f>
        <v>0</v>
      </c>
      <c r="AW53" s="295">
        <f>'Data Input - Option 3'!BA105</f>
        <v>0</v>
      </c>
      <c r="AX53" s="295">
        <f>'Data Input - Option 3'!BB105</f>
        <v>0</v>
      </c>
      <c r="AY53" s="295">
        <f>'Data Input - Option 3'!BC105</f>
        <v>0</v>
      </c>
      <c r="AZ53" s="295">
        <f>'Data Input - Option 3'!BD105</f>
        <v>0</v>
      </c>
      <c r="BA53" s="295">
        <f>'Data Input - Option 3'!BE105</f>
        <v>0</v>
      </c>
      <c r="BB53" s="295">
        <f>'Data Input - Option 3'!BF105</f>
        <v>0</v>
      </c>
      <c r="BC53" s="295">
        <f>'Data Input - Option 3'!BG105</f>
        <v>0</v>
      </c>
      <c r="BD53" s="295">
        <f>'Data Input - Option 3'!BH105</f>
        <v>0</v>
      </c>
      <c r="BE53" s="295">
        <f>'Data Input - Option 3'!BI105</f>
        <v>0</v>
      </c>
      <c r="BF53" s="295">
        <f>'Data Input - Option 3'!BJ105</f>
        <v>0</v>
      </c>
      <c r="BG53" s="295">
        <f>'Data Input - Option 3'!BK105</f>
        <v>0</v>
      </c>
      <c r="BH53" s="295">
        <f>'Data Input - Option 3'!BL105</f>
        <v>0</v>
      </c>
      <c r="BI53" s="295">
        <f>'Data Input - Option 3'!BM105</f>
        <v>0</v>
      </c>
      <c r="BJ53" s="295">
        <f>'Data Input - Option 3'!BN105</f>
        <v>0</v>
      </c>
      <c r="BK53" s="295">
        <f>'Data Input - Option 3'!BO105</f>
        <v>0</v>
      </c>
      <c r="BL53" s="295">
        <f>'Data Input - Option 3'!BP105</f>
        <v>0</v>
      </c>
      <c r="BM53" s="295">
        <f>'Data Input - Option 3'!BQ105</f>
        <v>0</v>
      </c>
      <c r="BN53" s="295">
        <f>'Data Input - Option 3'!BR105</f>
        <v>0</v>
      </c>
      <c r="BO53" s="295">
        <f>'Data Input - Option 3'!BS105</f>
        <v>0</v>
      </c>
      <c r="BP53" s="295">
        <f>'Data Input - Option 3'!BT105</f>
        <v>0</v>
      </c>
      <c r="BQ53" s="295">
        <f>'Data Input - Option 3'!BU105</f>
        <v>0</v>
      </c>
      <c r="BR53" s="295">
        <f>'Data Input - Option 3'!BV105</f>
        <v>0</v>
      </c>
      <c r="BS53" s="295">
        <f>'Data Input - Option 3'!BW105</f>
        <v>0</v>
      </c>
      <c r="BT53" s="295">
        <f>'Data Input - Option 3'!BX105</f>
        <v>0</v>
      </c>
      <c r="BU53" s="295">
        <f>'Data Input - Option 3'!BY105</f>
        <v>0</v>
      </c>
      <c r="BV53" s="295">
        <f>'Data Input - Option 3'!BZ105</f>
        <v>0</v>
      </c>
      <c r="BW53" s="295">
        <f>'Data Input - Option 3'!CA105</f>
        <v>0</v>
      </c>
      <c r="BX53" s="295">
        <f>'Data Input - Option 3'!CB105</f>
        <v>0</v>
      </c>
      <c r="BY53" s="295">
        <f>'Data Input - Option 3'!CC105</f>
        <v>0</v>
      </c>
      <c r="BZ53" s="295">
        <f>'Data Input - Option 3'!CD105</f>
        <v>0</v>
      </c>
      <c r="CA53" s="295">
        <f>'Data Input - Option 3'!CE105</f>
        <v>0</v>
      </c>
      <c r="CB53" s="295">
        <f>'Data Input - Option 3'!CF105</f>
        <v>0</v>
      </c>
      <c r="CC53" s="295">
        <f>'Data Input - Option 3'!CG105</f>
        <v>0</v>
      </c>
      <c r="CD53" s="295">
        <f>'Data Input - Option 3'!CH105</f>
        <v>0</v>
      </c>
      <c r="CE53" s="295">
        <f>'Data Input - Option 3'!CI105</f>
        <v>0</v>
      </c>
      <c r="CF53" s="295">
        <f>'Data Input - Option 3'!CJ105</f>
        <v>0</v>
      </c>
      <c r="CG53" s="295">
        <f>'Data Input - Option 3'!CK105</f>
        <v>0</v>
      </c>
      <c r="CH53" s="295">
        <f>'Data Input - Option 3'!CL105</f>
        <v>0</v>
      </c>
      <c r="CI53" s="295">
        <f>'Data Input - Option 3'!CM105</f>
        <v>0</v>
      </c>
      <c r="CJ53" s="295">
        <f>'Data Input - Option 3'!CN105</f>
        <v>0</v>
      </c>
      <c r="CK53" s="295">
        <f>'Data Input - Option 3'!CO105</f>
        <v>0</v>
      </c>
      <c r="CL53" s="295">
        <f>'Data Input - Option 3'!CP105</f>
        <v>0</v>
      </c>
      <c r="CM53" s="295">
        <f>'Data Input - Option 3'!CQ105</f>
        <v>0</v>
      </c>
      <c r="CN53" s="295">
        <f>'Data Input - Option 3'!CR105</f>
        <v>0</v>
      </c>
      <c r="CO53" s="295">
        <f>'Data Input - Option 3'!CS105</f>
        <v>0</v>
      </c>
      <c r="CP53" s="295">
        <f>'Data Input - Option 3'!CT105</f>
        <v>0</v>
      </c>
      <c r="CQ53" s="295">
        <f>'Data Input - Option 3'!CU105</f>
        <v>0</v>
      </c>
      <c r="CR53" s="295">
        <f>'Data Input - Option 3'!CV105</f>
        <v>0</v>
      </c>
      <c r="CS53" s="295">
        <f>'Data Input - Option 3'!CW105</f>
        <v>0</v>
      </c>
      <c r="CT53" s="295">
        <f>'Data Input - Option 3'!CX105</f>
        <v>0</v>
      </c>
      <c r="CU53" s="295">
        <f>'Data Input - Option 3'!CY105</f>
        <v>0</v>
      </c>
      <c r="CV53" s="295">
        <f>'Data Input - Option 3'!CZ105</f>
        <v>0</v>
      </c>
      <c r="CW53" s="295">
        <f>'Data Input - Option 3'!DA105</f>
        <v>0</v>
      </c>
      <c r="CX53" s="295">
        <f>'Data Input - Option 3'!DB105</f>
        <v>0</v>
      </c>
      <c r="CY53" s="295">
        <f>'Data Input - Option 3'!DC105</f>
        <v>0</v>
      </c>
      <c r="CZ53" s="391"/>
    </row>
    <row r="54" spans="2:104" x14ac:dyDescent="0.25">
      <c r="B54" s="406">
        <f>'Data Input - Option 3'!D106</f>
        <v>0</v>
      </c>
      <c r="C54" s="390" t="s">
        <v>83</v>
      </c>
      <c r="D54" s="295">
        <f>'Data Input - Option 3'!H106</f>
        <v>0</v>
      </c>
      <c r="E54" s="295">
        <f>'Data Input - Option 3'!I106</f>
        <v>0</v>
      </c>
      <c r="F54" s="295">
        <f>'Data Input - Option 3'!J106</f>
        <v>0</v>
      </c>
      <c r="G54" s="295">
        <f>'Data Input - Option 3'!K106</f>
        <v>0</v>
      </c>
      <c r="H54" s="295">
        <f>'Data Input - Option 3'!L106</f>
        <v>0</v>
      </c>
      <c r="I54" s="295">
        <f>'Data Input - Option 3'!M106</f>
        <v>0</v>
      </c>
      <c r="J54" s="295">
        <f>'Data Input - Option 3'!N106</f>
        <v>0</v>
      </c>
      <c r="K54" s="295">
        <f>'Data Input - Option 3'!O106</f>
        <v>0</v>
      </c>
      <c r="L54" s="295">
        <f>'Data Input - Option 3'!P106</f>
        <v>0</v>
      </c>
      <c r="M54" s="295">
        <f>'Data Input - Option 3'!Q106</f>
        <v>0</v>
      </c>
      <c r="N54" s="295">
        <f>'Data Input - Option 3'!R106</f>
        <v>0</v>
      </c>
      <c r="O54" s="295">
        <f>'Data Input - Option 3'!S106</f>
        <v>0</v>
      </c>
      <c r="P54" s="295">
        <f>'Data Input - Option 3'!T106</f>
        <v>0</v>
      </c>
      <c r="Q54" s="295">
        <f>'Data Input - Option 3'!U106</f>
        <v>0</v>
      </c>
      <c r="R54" s="295">
        <f>'Data Input - Option 3'!V106</f>
        <v>0</v>
      </c>
      <c r="S54" s="295">
        <f>'Data Input - Option 3'!W106</f>
        <v>0</v>
      </c>
      <c r="T54" s="295">
        <f>'Data Input - Option 3'!X106</f>
        <v>0</v>
      </c>
      <c r="U54" s="295">
        <f>'Data Input - Option 3'!Y106</f>
        <v>0</v>
      </c>
      <c r="V54" s="295">
        <f>'Data Input - Option 3'!Z106</f>
        <v>0</v>
      </c>
      <c r="W54" s="295">
        <f>'Data Input - Option 3'!AA106</f>
        <v>0</v>
      </c>
      <c r="X54" s="295">
        <f>'Data Input - Option 3'!AB106</f>
        <v>0</v>
      </c>
      <c r="Y54" s="295">
        <f>'Data Input - Option 3'!AC106</f>
        <v>0</v>
      </c>
      <c r="Z54" s="295">
        <f>'Data Input - Option 3'!AD106</f>
        <v>0</v>
      </c>
      <c r="AA54" s="295">
        <f>'Data Input - Option 3'!AE106</f>
        <v>0</v>
      </c>
      <c r="AB54" s="295">
        <f>'Data Input - Option 3'!AF106</f>
        <v>0</v>
      </c>
      <c r="AC54" s="295">
        <f>'Data Input - Option 3'!AG106</f>
        <v>0</v>
      </c>
      <c r="AD54" s="295">
        <f>'Data Input - Option 3'!AH106</f>
        <v>0</v>
      </c>
      <c r="AE54" s="295">
        <f>'Data Input - Option 3'!AI106</f>
        <v>0</v>
      </c>
      <c r="AF54" s="295">
        <f>'Data Input - Option 3'!AJ106</f>
        <v>0</v>
      </c>
      <c r="AG54" s="295">
        <f>'Data Input - Option 3'!AK106</f>
        <v>0</v>
      </c>
      <c r="AH54" s="295">
        <f>'Data Input - Option 3'!AL106</f>
        <v>0</v>
      </c>
      <c r="AI54" s="295">
        <f>'Data Input - Option 3'!AM106</f>
        <v>0</v>
      </c>
      <c r="AJ54" s="295">
        <f>'Data Input - Option 3'!AN106</f>
        <v>0</v>
      </c>
      <c r="AK54" s="295">
        <f>'Data Input - Option 3'!AO106</f>
        <v>0</v>
      </c>
      <c r="AL54" s="295">
        <f>'Data Input - Option 3'!AP106</f>
        <v>0</v>
      </c>
      <c r="AM54" s="295">
        <f>'Data Input - Option 3'!AQ106</f>
        <v>0</v>
      </c>
      <c r="AN54" s="295">
        <f>'Data Input - Option 3'!AR106</f>
        <v>0</v>
      </c>
      <c r="AO54" s="295">
        <f>'Data Input - Option 3'!AS106</f>
        <v>0</v>
      </c>
      <c r="AP54" s="295">
        <f>'Data Input - Option 3'!AT106</f>
        <v>0</v>
      </c>
      <c r="AQ54" s="295">
        <f>'Data Input - Option 3'!AU106</f>
        <v>0</v>
      </c>
      <c r="AR54" s="295">
        <f>'Data Input - Option 3'!AV106</f>
        <v>0</v>
      </c>
      <c r="AS54" s="295">
        <f>'Data Input - Option 3'!AW106</f>
        <v>0</v>
      </c>
      <c r="AT54" s="295">
        <f>'Data Input - Option 3'!AX106</f>
        <v>0</v>
      </c>
      <c r="AU54" s="295">
        <f>'Data Input - Option 3'!AY106</f>
        <v>0</v>
      </c>
      <c r="AV54" s="295">
        <f>'Data Input - Option 3'!AZ106</f>
        <v>0</v>
      </c>
      <c r="AW54" s="295">
        <f>'Data Input - Option 3'!BA106</f>
        <v>0</v>
      </c>
      <c r="AX54" s="295">
        <f>'Data Input - Option 3'!BB106</f>
        <v>0</v>
      </c>
      <c r="AY54" s="295">
        <f>'Data Input - Option 3'!BC106</f>
        <v>0</v>
      </c>
      <c r="AZ54" s="295">
        <f>'Data Input - Option 3'!BD106</f>
        <v>0</v>
      </c>
      <c r="BA54" s="295">
        <f>'Data Input - Option 3'!BE106</f>
        <v>0</v>
      </c>
      <c r="BB54" s="295">
        <f>'Data Input - Option 3'!BF106</f>
        <v>0</v>
      </c>
      <c r="BC54" s="295">
        <f>'Data Input - Option 3'!BG106</f>
        <v>0</v>
      </c>
      <c r="BD54" s="295">
        <f>'Data Input - Option 3'!BH106</f>
        <v>0</v>
      </c>
      <c r="BE54" s="295">
        <f>'Data Input - Option 3'!BI106</f>
        <v>0</v>
      </c>
      <c r="BF54" s="295">
        <f>'Data Input - Option 3'!BJ106</f>
        <v>0</v>
      </c>
      <c r="BG54" s="295">
        <f>'Data Input - Option 3'!BK106</f>
        <v>0</v>
      </c>
      <c r="BH54" s="295">
        <f>'Data Input - Option 3'!BL106</f>
        <v>0</v>
      </c>
      <c r="BI54" s="295">
        <f>'Data Input - Option 3'!BM106</f>
        <v>0</v>
      </c>
      <c r="BJ54" s="295">
        <f>'Data Input - Option 3'!BN106</f>
        <v>0</v>
      </c>
      <c r="BK54" s="295">
        <f>'Data Input - Option 3'!BO106</f>
        <v>0</v>
      </c>
      <c r="BL54" s="295">
        <f>'Data Input - Option 3'!BP106</f>
        <v>0</v>
      </c>
      <c r="BM54" s="295">
        <f>'Data Input - Option 3'!BQ106</f>
        <v>0</v>
      </c>
      <c r="BN54" s="295">
        <f>'Data Input - Option 3'!BR106</f>
        <v>0</v>
      </c>
      <c r="BO54" s="295">
        <f>'Data Input - Option 3'!BS106</f>
        <v>0</v>
      </c>
      <c r="BP54" s="295">
        <f>'Data Input - Option 3'!BT106</f>
        <v>0</v>
      </c>
      <c r="BQ54" s="295">
        <f>'Data Input - Option 3'!BU106</f>
        <v>0</v>
      </c>
      <c r="BR54" s="295">
        <f>'Data Input - Option 3'!BV106</f>
        <v>0</v>
      </c>
      <c r="BS54" s="295">
        <f>'Data Input - Option 3'!BW106</f>
        <v>0</v>
      </c>
      <c r="BT54" s="295">
        <f>'Data Input - Option 3'!BX106</f>
        <v>0</v>
      </c>
      <c r="BU54" s="295">
        <f>'Data Input - Option 3'!BY106</f>
        <v>0</v>
      </c>
      <c r="BV54" s="295">
        <f>'Data Input - Option 3'!BZ106</f>
        <v>0</v>
      </c>
      <c r="BW54" s="295">
        <f>'Data Input - Option 3'!CA106</f>
        <v>0</v>
      </c>
      <c r="BX54" s="295">
        <f>'Data Input - Option 3'!CB106</f>
        <v>0</v>
      </c>
      <c r="BY54" s="295">
        <f>'Data Input - Option 3'!CC106</f>
        <v>0</v>
      </c>
      <c r="BZ54" s="295">
        <f>'Data Input - Option 3'!CD106</f>
        <v>0</v>
      </c>
      <c r="CA54" s="295">
        <f>'Data Input - Option 3'!CE106</f>
        <v>0</v>
      </c>
      <c r="CB54" s="295">
        <f>'Data Input - Option 3'!CF106</f>
        <v>0</v>
      </c>
      <c r="CC54" s="295">
        <f>'Data Input - Option 3'!CG106</f>
        <v>0</v>
      </c>
      <c r="CD54" s="295">
        <f>'Data Input - Option 3'!CH106</f>
        <v>0</v>
      </c>
      <c r="CE54" s="295">
        <f>'Data Input - Option 3'!CI106</f>
        <v>0</v>
      </c>
      <c r="CF54" s="295">
        <f>'Data Input - Option 3'!CJ106</f>
        <v>0</v>
      </c>
      <c r="CG54" s="295">
        <f>'Data Input - Option 3'!CK106</f>
        <v>0</v>
      </c>
      <c r="CH54" s="295">
        <f>'Data Input - Option 3'!CL106</f>
        <v>0</v>
      </c>
      <c r="CI54" s="295">
        <f>'Data Input - Option 3'!CM106</f>
        <v>0</v>
      </c>
      <c r="CJ54" s="295">
        <f>'Data Input - Option 3'!CN106</f>
        <v>0</v>
      </c>
      <c r="CK54" s="295">
        <f>'Data Input - Option 3'!CO106</f>
        <v>0</v>
      </c>
      <c r="CL54" s="295">
        <f>'Data Input - Option 3'!CP106</f>
        <v>0</v>
      </c>
      <c r="CM54" s="295">
        <f>'Data Input - Option 3'!CQ106</f>
        <v>0</v>
      </c>
      <c r="CN54" s="295">
        <f>'Data Input - Option 3'!CR106</f>
        <v>0</v>
      </c>
      <c r="CO54" s="295">
        <f>'Data Input - Option 3'!CS106</f>
        <v>0</v>
      </c>
      <c r="CP54" s="295">
        <f>'Data Input - Option 3'!CT106</f>
        <v>0</v>
      </c>
      <c r="CQ54" s="295">
        <f>'Data Input - Option 3'!CU106</f>
        <v>0</v>
      </c>
      <c r="CR54" s="295">
        <f>'Data Input - Option 3'!CV106</f>
        <v>0</v>
      </c>
      <c r="CS54" s="295">
        <f>'Data Input - Option 3'!CW106</f>
        <v>0</v>
      </c>
      <c r="CT54" s="295">
        <f>'Data Input - Option 3'!CX106</f>
        <v>0</v>
      </c>
      <c r="CU54" s="295">
        <f>'Data Input - Option 3'!CY106</f>
        <v>0</v>
      </c>
      <c r="CV54" s="295">
        <f>'Data Input - Option 3'!CZ106</f>
        <v>0</v>
      </c>
      <c r="CW54" s="295">
        <f>'Data Input - Option 3'!DA106</f>
        <v>0</v>
      </c>
      <c r="CX54" s="295">
        <f>'Data Input - Option 3'!DB106</f>
        <v>0</v>
      </c>
      <c r="CY54" s="295">
        <f>'Data Input - Option 3'!DC106</f>
        <v>0</v>
      </c>
      <c r="CZ54" s="391"/>
    </row>
    <row r="55" spans="2:104" x14ac:dyDescent="0.25">
      <c r="B55" s="406">
        <f>'Data Input - Option 3'!D107</f>
        <v>0</v>
      </c>
      <c r="C55" s="390" t="s">
        <v>83</v>
      </c>
      <c r="D55" s="295">
        <f>'Data Input - Option 3'!H107</f>
        <v>0</v>
      </c>
      <c r="E55" s="295">
        <f>'Data Input - Option 3'!I107</f>
        <v>0</v>
      </c>
      <c r="F55" s="295">
        <f>'Data Input - Option 3'!J107</f>
        <v>0</v>
      </c>
      <c r="G55" s="295">
        <f>'Data Input - Option 3'!K107</f>
        <v>0</v>
      </c>
      <c r="H55" s="295">
        <f>'Data Input - Option 3'!L107</f>
        <v>0</v>
      </c>
      <c r="I55" s="295">
        <f>'Data Input - Option 3'!M107</f>
        <v>0</v>
      </c>
      <c r="J55" s="295">
        <f>'Data Input - Option 3'!N107</f>
        <v>0</v>
      </c>
      <c r="K55" s="295">
        <f>'Data Input - Option 3'!O107</f>
        <v>0</v>
      </c>
      <c r="L55" s="295">
        <f>'Data Input - Option 3'!P107</f>
        <v>0</v>
      </c>
      <c r="M55" s="295">
        <f>'Data Input - Option 3'!Q107</f>
        <v>0</v>
      </c>
      <c r="N55" s="295">
        <f>'Data Input - Option 3'!R107</f>
        <v>0</v>
      </c>
      <c r="O55" s="295">
        <f>'Data Input - Option 3'!S107</f>
        <v>0</v>
      </c>
      <c r="P55" s="295">
        <f>'Data Input - Option 3'!T107</f>
        <v>0</v>
      </c>
      <c r="Q55" s="295">
        <f>'Data Input - Option 3'!U107</f>
        <v>0</v>
      </c>
      <c r="R55" s="295">
        <f>'Data Input - Option 3'!V107</f>
        <v>0</v>
      </c>
      <c r="S55" s="295">
        <f>'Data Input - Option 3'!W107</f>
        <v>0</v>
      </c>
      <c r="T55" s="295">
        <f>'Data Input - Option 3'!X107</f>
        <v>0</v>
      </c>
      <c r="U55" s="295">
        <f>'Data Input - Option 3'!Y107</f>
        <v>0</v>
      </c>
      <c r="V55" s="295">
        <f>'Data Input - Option 3'!Z107</f>
        <v>0</v>
      </c>
      <c r="W55" s="295">
        <f>'Data Input - Option 3'!AA107</f>
        <v>0</v>
      </c>
      <c r="X55" s="295">
        <f>'Data Input - Option 3'!AB107</f>
        <v>0</v>
      </c>
      <c r="Y55" s="295">
        <f>'Data Input - Option 3'!AC107</f>
        <v>0</v>
      </c>
      <c r="Z55" s="295">
        <f>'Data Input - Option 3'!AD107</f>
        <v>0</v>
      </c>
      <c r="AA55" s="295">
        <f>'Data Input - Option 3'!AE107</f>
        <v>0</v>
      </c>
      <c r="AB55" s="295">
        <f>'Data Input - Option 3'!AF107</f>
        <v>0</v>
      </c>
      <c r="AC55" s="295">
        <f>'Data Input - Option 3'!AG107</f>
        <v>0</v>
      </c>
      <c r="AD55" s="295">
        <f>'Data Input - Option 3'!AH107</f>
        <v>0</v>
      </c>
      <c r="AE55" s="295">
        <f>'Data Input - Option 3'!AI107</f>
        <v>0</v>
      </c>
      <c r="AF55" s="295">
        <f>'Data Input - Option 3'!AJ107</f>
        <v>0</v>
      </c>
      <c r="AG55" s="295">
        <f>'Data Input - Option 3'!AK107</f>
        <v>0</v>
      </c>
      <c r="AH55" s="295">
        <f>'Data Input - Option 3'!AL107</f>
        <v>0</v>
      </c>
      <c r="AI55" s="295">
        <f>'Data Input - Option 3'!AM107</f>
        <v>0</v>
      </c>
      <c r="AJ55" s="295">
        <f>'Data Input - Option 3'!AN107</f>
        <v>0</v>
      </c>
      <c r="AK55" s="295">
        <f>'Data Input - Option 3'!AO107</f>
        <v>0</v>
      </c>
      <c r="AL55" s="295">
        <f>'Data Input - Option 3'!AP107</f>
        <v>0</v>
      </c>
      <c r="AM55" s="295">
        <f>'Data Input - Option 3'!AQ107</f>
        <v>0</v>
      </c>
      <c r="AN55" s="295">
        <f>'Data Input - Option 3'!AR107</f>
        <v>0</v>
      </c>
      <c r="AO55" s="295">
        <f>'Data Input - Option 3'!AS107</f>
        <v>0</v>
      </c>
      <c r="AP55" s="295">
        <f>'Data Input - Option 3'!AT107</f>
        <v>0</v>
      </c>
      <c r="AQ55" s="295">
        <f>'Data Input - Option 3'!AU107</f>
        <v>0</v>
      </c>
      <c r="AR55" s="295">
        <f>'Data Input - Option 3'!AV107</f>
        <v>0</v>
      </c>
      <c r="AS55" s="295">
        <f>'Data Input - Option 3'!AW107</f>
        <v>0</v>
      </c>
      <c r="AT55" s="295">
        <f>'Data Input - Option 3'!AX107</f>
        <v>0</v>
      </c>
      <c r="AU55" s="295">
        <f>'Data Input - Option 3'!AY107</f>
        <v>0</v>
      </c>
      <c r="AV55" s="295">
        <f>'Data Input - Option 3'!AZ107</f>
        <v>0</v>
      </c>
      <c r="AW55" s="295">
        <f>'Data Input - Option 3'!BA107</f>
        <v>0</v>
      </c>
      <c r="AX55" s="295">
        <f>'Data Input - Option 3'!BB107</f>
        <v>0</v>
      </c>
      <c r="AY55" s="295">
        <f>'Data Input - Option 3'!BC107</f>
        <v>0</v>
      </c>
      <c r="AZ55" s="295">
        <f>'Data Input - Option 3'!BD107</f>
        <v>0</v>
      </c>
      <c r="BA55" s="295">
        <f>'Data Input - Option 3'!BE107</f>
        <v>0</v>
      </c>
      <c r="BB55" s="295">
        <f>'Data Input - Option 3'!BF107</f>
        <v>0</v>
      </c>
      <c r="BC55" s="295">
        <f>'Data Input - Option 3'!BG107</f>
        <v>0</v>
      </c>
      <c r="BD55" s="295">
        <f>'Data Input - Option 3'!BH107</f>
        <v>0</v>
      </c>
      <c r="BE55" s="295">
        <f>'Data Input - Option 3'!BI107</f>
        <v>0</v>
      </c>
      <c r="BF55" s="295">
        <f>'Data Input - Option 3'!BJ107</f>
        <v>0</v>
      </c>
      <c r="BG55" s="295">
        <f>'Data Input - Option 3'!BK107</f>
        <v>0</v>
      </c>
      <c r="BH55" s="295">
        <f>'Data Input - Option 3'!BL107</f>
        <v>0</v>
      </c>
      <c r="BI55" s="295">
        <f>'Data Input - Option 3'!BM107</f>
        <v>0</v>
      </c>
      <c r="BJ55" s="295">
        <f>'Data Input - Option 3'!BN107</f>
        <v>0</v>
      </c>
      <c r="BK55" s="295">
        <f>'Data Input - Option 3'!BO107</f>
        <v>0</v>
      </c>
      <c r="BL55" s="295">
        <f>'Data Input - Option 3'!BP107</f>
        <v>0</v>
      </c>
      <c r="BM55" s="295">
        <f>'Data Input - Option 3'!BQ107</f>
        <v>0</v>
      </c>
      <c r="BN55" s="295">
        <f>'Data Input - Option 3'!BR107</f>
        <v>0</v>
      </c>
      <c r="BO55" s="295">
        <f>'Data Input - Option 3'!BS107</f>
        <v>0</v>
      </c>
      <c r="BP55" s="295">
        <f>'Data Input - Option 3'!BT107</f>
        <v>0</v>
      </c>
      <c r="BQ55" s="295">
        <f>'Data Input - Option 3'!BU107</f>
        <v>0</v>
      </c>
      <c r="BR55" s="295">
        <f>'Data Input - Option 3'!BV107</f>
        <v>0</v>
      </c>
      <c r="BS55" s="295">
        <f>'Data Input - Option 3'!BW107</f>
        <v>0</v>
      </c>
      <c r="BT55" s="295">
        <f>'Data Input - Option 3'!BX107</f>
        <v>0</v>
      </c>
      <c r="BU55" s="295">
        <f>'Data Input - Option 3'!BY107</f>
        <v>0</v>
      </c>
      <c r="BV55" s="295">
        <f>'Data Input - Option 3'!BZ107</f>
        <v>0</v>
      </c>
      <c r="BW55" s="295">
        <f>'Data Input - Option 3'!CA107</f>
        <v>0</v>
      </c>
      <c r="BX55" s="295">
        <f>'Data Input - Option 3'!CB107</f>
        <v>0</v>
      </c>
      <c r="BY55" s="295">
        <f>'Data Input - Option 3'!CC107</f>
        <v>0</v>
      </c>
      <c r="BZ55" s="295">
        <f>'Data Input - Option 3'!CD107</f>
        <v>0</v>
      </c>
      <c r="CA55" s="295">
        <f>'Data Input - Option 3'!CE107</f>
        <v>0</v>
      </c>
      <c r="CB55" s="295">
        <f>'Data Input - Option 3'!CF107</f>
        <v>0</v>
      </c>
      <c r="CC55" s="295">
        <f>'Data Input - Option 3'!CG107</f>
        <v>0</v>
      </c>
      <c r="CD55" s="295">
        <f>'Data Input - Option 3'!CH107</f>
        <v>0</v>
      </c>
      <c r="CE55" s="295">
        <f>'Data Input - Option 3'!CI107</f>
        <v>0</v>
      </c>
      <c r="CF55" s="295">
        <f>'Data Input - Option 3'!CJ107</f>
        <v>0</v>
      </c>
      <c r="CG55" s="295">
        <f>'Data Input - Option 3'!CK107</f>
        <v>0</v>
      </c>
      <c r="CH55" s="295">
        <f>'Data Input - Option 3'!CL107</f>
        <v>0</v>
      </c>
      <c r="CI55" s="295">
        <f>'Data Input - Option 3'!CM107</f>
        <v>0</v>
      </c>
      <c r="CJ55" s="295">
        <f>'Data Input - Option 3'!CN107</f>
        <v>0</v>
      </c>
      <c r="CK55" s="295">
        <f>'Data Input - Option 3'!CO107</f>
        <v>0</v>
      </c>
      <c r="CL55" s="295">
        <f>'Data Input - Option 3'!CP107</f>
        <v>0</v>
      </c>
      <c r="CM55" s="295">
        <f>'Data Input - Option 3'!CQ107</f>
        <v>0</v>
      </c>
      <c r="CN55" s="295">
        <f>'Data Input - Option 3'!CR107</f>
        <v>0</v>
      </c>
      <c r="CO55" s="295">
        <f>'Data Input - Option 3'!CS107</f>
        <v>0</v>
      </c>
      <c r="CP55" s="295">
        <f>'Data Input - Option 3'!CT107</f>
        <v>0</v>
      </c>
      <c r="CQ55" s="295">
        <f>'Data Input - Option 3'!CU107</f>
        <v>0</v>
      </c>
      <c r="CR55" s="295">
        <f>'Data Input - Option 3'!CV107</f>
        <v>0</v>
      </c>
      <c r="CS55" s="295">
        <f>'Data Input - Option 3'!CW107</f>
        <v>0</v>
      </c>
      <c r="CT55" s="295">
        <f>'Data Input - Option 3'!CX107</f>
        <v>0</v>
      </c>
      <c r="CU55" s="295">
        <f>'Data Input - Option 3'!CY107</f>
        <v>0</v>
      </c>
      <c r="CV55" s="295">
        <f>'Data Input - Option 3'!CZ107</f>
        <v>0</v>
      </c>
      <c r="CW55" s="295">
        <f>'Data Input - Option 3'!DA107</f>
        <v>0</v>
      </c>
      <c r="CX55" s="295">
        <f>'Data Input - Option 3'!DB107</f>
        <v>0</v>
      </c>
      <c r="CY55" s="295">
        <f>'Data Input - Option 3'!DC107</f>
        <v>0</v>
      </c>
      <c r="CZ55" s="391"/>
    </row>
    <row r="56" spans="2:104" x14ac:dyDescent="0.25">
      <c r="B56" s="406">
        <f>'Data Input - Option 3'!D108</f>
        <v>0</v>
      </c>
      <c r="C56" s="390" t="s">
        <v>83</v>
      </c>
      <c r="D56" s="295">
        <f>'Data Input - Option 3'!H108</f>
        <v>0</v>
      </c>
      <c r="E56" s="295">
        <f>'Data Input - Option 3'!I108</f>
        <v>0</v>
      </c>
      <c r="F56" s="295">
        <f>'Data Input - Option 3'!J108</f>
        <v>0</v>
      </c>
      <c r="G56" s="295">
        <f>'Data Input - Option 3'!K108</f>
        <v>0</v>
      </c>
      <c r="H56" s="295">
        <f>'Data Input - Option 3'!L108</f>
        <v>0</v>
      </c>
      <c r="I56" s="295">
        <f>'Data Input - Option 3'!M108</f>
        <v>0</v>
      </c>
      <c r="J56" s="295">
        <f>'Data Input - Option 3'!N108</f>
        <v>0</v>
      </c>
      <c r="K56" s="295">
        <f>'Data Input - Option 3'!O108</f>
        <v>0</v>
      </c>
      <c r="L56" s="295">
        <f>'Data Input - Option 3'!P108</f>
        <v>0</v>
      </c>
      <c r="M56" s="295">
        <f>'Data Input - Option 3'!Q108</f>
        <v>0</v>
      </c>
      <c r="N56" s="295">
        <f>'Data Input - Option 3'!R108</f>
        <v>0</v>
      </c>
      <c r="O56" s="295">
        <f>'Data Input - Option 3'!S108</f>
        <v>0</v>
      </c>
      <c r="P56" s="295">
        <f>'Data Input - Option 3'!T108</f>
        <v>0</v>
      </c>
      <c r="Q56" s="295">
        <f>'Data Input - Option 3'!U108</f>
        <v>0</v>
      </c>
      <c r="R56" s="295">
        <f>'Data Input - Option 3'!V108</f>
        <v>0</v>
      </c>
      <c r="S56" s="295">
        <f>'Data Input - Option 3'!W108</f>
        <v>0</v>
      </c>
      <c r="T56" s="295">
        <f>'Data Input - Option 3'!X108</f>
        <v>0</v>
      </c>
      <c r="U56" s="295">
        <f>'Data Input - Option 3'!Y108</f>
        <v>0</v>
      </c>
      <c r="V56" s="295">
        <f>'Data Input - Option 3'!Z108</f>
        <v>0</v>
      </c>
      <c r="W56" s="295">
        <f>'Data Input - Option 3'!AA108</f>
        <v>0</v>
      </c>
      <c r="X56" s="295">
        <f>'Data Input - Option 3'!AB108</f>
        <v>0</v>
      </c>
      <c r="Y56" s="295">
        <f>'Data Input - Option 3'!AC108</f>
        <v>0</v>
      </c>
      <c r="Z56" s="295">
        <f>'Data Input - Option 3'!AD108</f>
        <v>0</v>
      </c>
      <c r="AA56" s="295">
        <f>'Data Input - Option 3'!AE108</f>
        <v>0</v>
      </c>
      <c r="AB56" s="295">
        <f>'Data Input - Option 3'!AF108</f>
        <v>0</v>
      </c>
      <c r="AC56" s="295">
        <f>'Data Input - Option 3'!AG108</f>
        <v>0</v>
      </c>
      <c r="AD56" s="295">
        <f>'Data Input - Option 3'!AH108</f>
        <v>0</v>
      </c>
      <c r="AE56" s="295">
        <f>'Data Input - Option 3'!AI108</f>
        <v>0</v>
      </c>
      <c r="AF56" s="295">
        <f>'Data Input - Option 3'!AJ108</f>
        <v>0</v>
      </c>
      <c r="AG56" s="295">
        <f>'Data Input - Option 3'!AK108</f>
        <v>0</v>
      </c>
      <c r="AH56" s="295">
        <f>'Data Input - Option 3'!AL108</f>
        <v>0</v>
      </c>
      <c r="AI56" s="295">
        <f>'Data Input - Option 3'!AM108</f>
        <v>0</v>
      </c>
      <c r="AJ56" s="295">
        <f>'Data Input - Option 3'!AN108</f>
        <v>0</v>
      </c>
      <c r="AK56" s="295">
        <f>'Data Input - Option 3'!AO108</f>
        <v>0</v>
      </c>
      <c r="AL56" s="295">
        <f>'Data Input - Option 3'!AP108</f>
        <v>0</v>
      </c>
      <c r="AM56" s="295">
        <f>'Data Input - Option 3'!AQ108</f>
        <v>0</v>
      </c>
      <c r="AN56" s="295">
        <f>'Data Input - Option 3'!AR108</f>
        <v>0</v>
      </c>
      <c r="AO56" s="295">
        <f>'Data Input - Option 3'!AS108</f>
        <v>0</v>
      </c>
      <c r="AP56" s="295">
        <f>'Data Input - Option 3'!AT108</f>
        <v>0</v>
      </c>
      <c r="AQ56" s="295">
        <f>'Data Input - Option 3'!AU108</f>
        <v>0</v>
      </c>
      <c r="AR56" s="295">
        <f>'Data Input - Option 3'!AV108</f>
        <v>0</v>
      </c>
      <c r="AS56" s="295">
        <f>'Data Input - Option 3'!AW108</f>
        <v>0</v>
      </c>
      <c r="AT56" s="295">
        <f>'Data Input - Option 3'!AX108</f>
        <v>0</v>
      </c>
      <c r="AU56" s="295">
        <f>'Data Input - Option 3'!AY108</f>
        <v>0</v>
      </c>
      <c r="AV56" s="295">
        <f>'Data Input - Option 3'!AZ108</f>
        <v>0</v>
      </c>
      <c r="AW56" s="295">
        <f>'Data Input - Option 3'!BA108</f>
        <v>0</v>
      </c>
      <c r="AX56" s="295">
        <f>'Data Input - Option 3'!BB108</f>
        <v>0</v>
      </c>
      <c r="AY56" s="295">
        <f>'Data Input - Option 3'!BC108</f>
        <v>0</v>
      </c>
      <c r="AZ56" s="295">
        <f>'Data Input - Option 3'!BD108</f>
        <v>0</v>
      </c>
      <c r="BA56" s="295">
        <f>'Data Input - Option 3'!BE108</f>
        <v>0</v>
      </c>
      <c r="BB56" s="295">
        <f>'Data Input - Option 3'!BF108</f>
        <v>0</v>
      </c>
      <c r="BC56" s="295">
        <f>'Data Input - Option 3'!BG108</f>
        <v>0</v>
      </c>
      <c r="BD56" s="295">
        <f>'Data Input - Option 3'!BH108</f>
        <v>0</v>
      </c>
      <c r="BE56" s="295">
        <f>'Data Input - Option 3'!BI108</f>
        <v>0</v>
      </c>
      <c r="BF56" s="295">
        <f>'Data Input - Option 3'!BJ108</f>
        <v>0</v>
      </c>
      <c r="BG56" s="295">
        <f>'Data Input - Option 3'!BK108</f>
        <v>0</v>
      </c>
      <c r="BH56" s="295">
        <f>'Data Input - Option 3'!BL108</f>
        <v>0</v>
      </c>
      <c r="BI56" s="295">
        <f>'Data Input - Option 3'!BM108</f>
        <v>0</v>
      </c>
      <c r="BJ56" s="295">
        <f>'Data Input - Option 3'!BN108</f>
        <v>0</v>
      </c>
      <c r="BK56" s="295">
        <f>'Data Input - Option 3'!BO108</f>
        <v>0</v>
      </c>
      <c r="BL56" s="295">
        <f>'Data Input - Option 3'!BP108</f>
        <v>0</v>
      </c>
      <c r="BM56" s="295">
        <f>'Data Input - Option 3'!BQ108</f>
        <v>0</v>
      </c>
      <c r="BN56" s="295">
        <f>'Data Input - Option 3'!BR108</f>
        <v>0</v>
      </c>
      <c r="BO56" s="295">
        <f>'Data Input - Option 3'!BS108</f>
        <v>0</v>
      </c>
      <c r="BP56" s="295">
        <f>'Data Input - Option 3'!BT108</f>
        <v>0</v>
      </c>
      <c r="BQ56" s="295">
        <f>'Data Input - Option 3'!BU108</f>
        <v>0</v>
      </c>
      <c r="BR56" s="295">
        <f>'Data Input - Option 3'!BV108</f>
        <v>0</v>
      </c>
      <c r="BS56" s="295">
        <f>'Data Input - Option 3'!BW108</f>
        <v>0</v>
      </c>
      <c r="BT56" s="295">
        <f>'Data Input - Option 3'!BX108</f>
        <v>0</v>
      </c>
      <c r="BU56" s="295">
        <f>'Data Input - Option 3'!BY108</f>
        <v>0</v>
      </c>
      <c r="BV56" s="295">
        <f>'Data Input - Option 3'!BZ108</f>
        <v>0</v>
      </c>
      <c r="BW56" s="295">
        <f>'Data Input - Option 3'!CA108</f>
        <v>0</v>
      </c>
      <c r="BX56" s="295">
        <f>'Data Input - Option 3'!CB108</f>
        <v>0</v>
      </c>
      <c r="BY56" s="295">
        <f>'Data Input - Option 3'!CC108</f>
        <v>0</v>
      </c>
      <c r="BZ56" s="295">
        <f>'Data Input - Option 3'!CD108</f>
        <v>0</v>
      </c>
      <c r="CA56" s="295">
        <f>'Data Input - Option 3'!CE108</f>
        <v>0</v>
      </c>
      <c r="CB56" s="295">
        <f>'Data Input - Option 3'!CF108</f>
        <v>0</v>
      </c>
      <c r="CC56" s="295">
        <f>'Data Input - Option 3'!CG108</f>
        <v>0</v>
      </c>
      <c r="CD56" s="295">
        <f>'Data Input - Option 3'!CH108</f>
        <v>0</v>
      </c>
      <c r="CE56" s="295">
        <f>'Data Input - Option 3'!CI108</f>
        <v>0</v>
      </c>
      <c r="CF56" s="295">
        <f>'Data Input - Option 3'!CJ108</f>
        <v>0</v>
      </c>
      <c r="CG56" s="295">
        <f>'Data Input - Option 3'!CK108</f>
        <v>0</v>
      </c>
      <c r="CH56" s="295">
        <f>'Data Input - Option 3'!CL108</f>
        <v>0</v>
      </c>
      <c r="CI56" s="295">
        <f>'Data Input - Option 3'!CM108</f>
        <v>0</v>
      </c>
      <c r="CJ56" s="295">
        <f>'Data Input - Option 3'!CN108</f>
        <v>0</v>
      </c>
      <c r="CK56" s="295">
        <f>'Data Input - Option 3'!CO108</f>
        <v>0</v>
      </c>
      <c r="CL56" s="295">
        <f>'Data Input - Option 3'!CP108</f>
        <v>0</v>
      </c>
      <c r="CM56" s="295">
        <f>'Data Input - Option 3'!CQ108</f>
        <v>0</v>
      </c>
      <c r="CN56" s="295">
        <f>'Data Input - Option 3'!CR108</f>
        <v>0</v>
      </c>
      <c r="CO56" s="295">
        <f>'Data Input - Option 3'!CS108</f>
        <v>0</v>
      </c>
      <c r="CP56" s="295">
        <f>'Data Input - Option 3'!CT108</f>
        <v>0</v>
      </c>
      <c r="CQ56" s="295">
        <f>'Data Input - Option 3'!CU108</f>
        <v>0</v>
      </c>
      <c r="CR56" s="295">
        <f>'Data Input - Option 3'!CV108</f>
        <v>0</v>
      </c>
      <c r="CS56" s="295">
        <f>'Data Input - Option 3'!CW108</f>
        <v>0</v>
      </c>
      <c r="CT56" s="295">
        <f>'Data Input - Option 3'!CX108</f>
        <v>0</v>
      </c>
      <c r="CU56" s="295">
        <f>'Data Input - Option 3'!CY108</f>
        <v>0</v>
      </c>
      <c r="CV56" s="295">
        <f>'Data Input - Option 3'!CZ108</f>
        <v>0</v>
      </c>
      <c r="CW56" s="295">
        <f>'Data Input - Option 3'!DA108</f>
        <v>0</v>
      </c>
      <c r="CX56" s="295">
        <f>'Data Input - Option 3'!DB108</f>
        <v>0</v>
      </c>
      <c r="CY56" s="295">
        <f>'Data Input - Option 3'!DC108</f>
        <v>0</v>
      </c>
      <c r="CZ56" s="391"/>
    </row>
    <row r="57" spans="2:104" x14ac:dyDescent="0.25">
      <c r="B57" s="406">
        <f>'Data Input - Option 3'!D109</f>
        <v>0</v>
      </c>
      <c r="C57" s="390" t="s">
        <v>83</v>
      </c>
      <c r="D57" s="295">
        <f>'Data Input - Option 3'!H109</f>
        <v>0</v>
      </c>
      <c r="E57" s="295">
        <f>'Data Input - Option 3'!I109</f>
        <v>0</v>
      </c>
      <c r="F57" s="295">
        <f>'Data Input - Option 3'!J109</f>
        <v>0</v>
      </c>
      <c r="G57" s="295">
        <f>'Data Input - Option 3'!K109</f>
        <v>0</v>
      </c>
      <c r="H57" s="295">
        <f>'Data Input - Option 3'!L109</f>
        <v>0</v>
      </c>
      <c r="I57" s="295">
        <f>'Data Input - Option 3'!M109</f>
        <v>0</v>
      </c>
      <c r="J57" s="295">
        <f>'Data Input - Option 3'!N109</f>
        <v>0</v>
      </c>
      <c r="K57" s="295">
        <f>'Data Input - Option 3'!O109</f>
        <v>0</v>
      </c>
      <c r="L57" s="295">
        <f>'Data Input - Option 3'!P109</f>
        <v>0</v>
      </c>
      <c r="M57" s="295">
        <f>'Data Input - Option 3'!Q109</f>
        <v>0</v>
      </c>
      <c r="N57" s="295">
        <f>'Data Input - Option 3'!R109</f>
        <v>0</v>
      </c>
      <c r="O57" s="295">
        <f>'Data Input - Option 3'!S109</f>
        <v>0</v>
      </c>
      <c r="P57" s="295">
        <f>'Data Input - Option 3'!T109</f>
        <v>0</v>
      </c>
      <c r="Q57" s="295">
        <f>'Data Input - Option 3'!U109</f>
        <v>0</v>
      </c>
      <c r="R57" s="295">
        <f>'Data Input - Option 3'!V109</f>
        <v>0</v>
      </c>
      <c r="S57" s="295">
        <f>'Data Input - Option 3'!W109</f>
        <v>0</v>
      </c>
      <c r="T57" s="295">
        <f>'Data Input - Option 3'!X109</f>
        <v>0</v>
      </c>
      <c r="U57" s="295">
        <f>'Data Input - Option 3'!Y109</f>
        <v>0</v>
      </c>
      <c r="V57" s="295">
        <f>'Data Input - Option 3'!Z109</f>
        <v>0</v>
      </c>
      <c r="W57" s="295">
        <f>'Data Input - Option 3'!AA109</f>
        <v>0</v>
      </c>
      <c r="X57" s="295">
        <f>'Data Input - Option 3'!AB109</f>
        <v>0</v>
      </c>
      <c r="Y57" s="295">
        <f>'Data Input - Option 3'!AC109</f>
        <v>0</v>
      </c>
      <c r="Z57" s="295">
        <f>'Data Input - Option 3'!AD109</f>
        <v>0</v>
      </c>
      <c r="AA57" s="295">
        <f>'Data Input - Option 3'!AE109</f>
        <v>0</v>
      </c>
      <c r="AB57" s="295">
        <f>'Data Input - Option 3'!AF109</f>
        <v>0</v>
      </c>
      <c r="AC57" s="295">
        <f>'Data Input - Option 3'!AG109</f>
        <v>0</v>
      </c>
      <c r="AD57" s="295">
        <f>'Data Input - Option 3'!AH109</f>
        <v>0</v>
      </c>
      <c r="AE57" s="295">
        <f>'Data Input - Option 3'!AI109</f>
        <v>0</v>
      </c>
      <c r="AF57" s="295">
        <f>'Data Input - Option 3'!AJ109</f>
        <v>0</v>
      </c>
      <c r="AG57" s="295">
        <f>'Data Input - Option 3'!AK109</f>
        <v>0</v>
      </c>
      <c r="AH57" s="295">
        <f>'Data Input - Option 3'!AL109</f>
        <v>0</v>
      </c>
      <c r="AI57" s="295">
        <f>'Data Input - Option 3'!AM109</f>
        <v>0</v>
      </c>
      <c r="AJ57" s="295">
        <f>'Data Input - Option 3'!AN109</f>
        <v>0</v>
      </c>
      <c r="AK57" s="295">
        <f>'Data Input - Option 3'!AO109</f>
        <v>0</v>
      </c>
      <c r="AL57" s="295">
        <f>'Data Input - Option 3'!AP109</f>
        <v>0</v>
      </c>
      <c r="AM57" s="295">
        <f>'Data Input - Option 3'!AQ109</f>
        <v>0</v>
      </c>
      <c r="AN57" s="295">
        <f>'Data Input - Option 3'!AR109</f>
        <v>0</v>
      </c>
      <c r="AO57" s="295">
        <f>'Data Input - Option 3'!AS109</f>
        <v>0</v>
      </c>
      <c r="AP57" s="295">
        <f>'Data Input - Option 3'!AT109</f>
        <v>0</v>
      </c>
      <c r="AQ57" s="295">
        <f>'Data Input - Option 3'!AU109</f>
        <v>0</v>
      </c>
      <c r="AR57" s="295">
        <f>'Data Input - Option 3'!AV109</f>
        <v>0</v>
      </c>
      <c r="AS57" s="295">
        <f>'Data Input - Option 3'!AW109</f>
        <v>0</v>
      </c>
      <c r="AT57" s="295">
        <f>'Data Input - Option 3'!AX109</f>
        <v>0</v>
      </c>
      <c r="AU57" s="295">
        <f>'Data Input - Option 3'!AY109</f>
        <v>0</v>
      </c>
      <c r="AV57" s="295">
        <f>'Data Input - Option 3'!AZ109</f>
        <v>0</v>
      </c>
      <c r="AW57" s="295">
        <f>'Data Input - Option 3'!BA109</f>
        <v>0</v>
      </c>
      <c r="AX57" s="295">
        <f>'Data Input - Option 3'!BB109</f>
        <v>0</v>
      </c>
      <c r="AY57" s="295">
        <f>'Data Input - Option 3'!BC109</f>
        <v>0</v>
      </c>
      <c r="AZ57" s="295">
        <f>'Data Input - Option 3'!BD109</f>
        <v>0</v>
      </c>
      <c r="BA57" s="295">
        <f>'Data Input - Option 3'!BE109</f>
        <v>0</v>
      </c>
      <c r="BB57" s="295">
        <f>'Data Input - Option 3'!BF109</f>
        <v>0</v>
      </c>
      <c r="BC57" s="295">
        <f>'Data Input - Option 3'!BG109</f>
        <v>0</v>
      </c>
      <c r="BD57" s="295">
        <f>'Data Input - Option 3'!BH109</f>
        <v>0</v>
      </c>
      <c r="BE57" s="295">
        <f>'Data Input - Option 3'!BI109</f>
        <v>0</v>
      </c>
      <c r="BF57" s="295">
        <f>'Data Input - Option 3'!BJ109</f>
        <v>0</v>
      </c>
      <c r="BG57" s="295">
        <f>'Data Input - Option 3'!BK109</f>
        <v>0</v>
      </c>
      <c r="BH57" s="295">
        <f>'Data Input - Option 3'!BL109</f>
        <v>0</v>
      </c>
      <c r="BI57" s="295">
        <f>'Data Input - Option 3'!BM109</f>
        <v>0</v>
      </c>
      <c r="BJ57" s="295">
        <f>'Data Input - Option 3'!BN109</f>
        <v>0</v>
      </c>
      <c r="BK57" s="295">
        <f>'Data Input - Option 3'!BO109</f>
        <v>0</v>
      </c>
      <c r="BL57" s="295">
        <f>'Data Input - Option 3'!BP109</f>
        <v>0</v>
      </c>
      <c r="BM57" s="295">
        <f>'Data Input - Option 3'!BQ109</f>
        <v>0</v>
      </c>
      <c r="BN57" s="295">
        <f>'Data Input - Option 3'!BR109</f>
        <v>0</v>
      </c>
      <c r="BO57" s="295">
        <f>'Data Input - Option 3'!BS109</f>
        <v>0</v>
      </c>
      <c r="BP57" s="295">
        <f>'Data Input - Option 3'!BT109</f>
        <v>0</v>
      </c>
      <c r="BQ57" s="295">
        <f>'Data Input - Option 3'!BU109</f>
        <v>0</v>
      </c>
      <c r="BR57" s="295">
        <f>'Data Input - Option 3'!BV109</f>
        <v>0</v>
      </c>
      <c r="BS57" s="295">
        <f>'Data Input - Option 3'!BW109</f>
        <v>0</v>
      </c>
      <c r="BT57" s="295">
        <f>'Data Input - Option 3'!BX109</f>
        <v>0</v>
      </c>
      <c r="BU57" s="295">
        <f>'Data Input - Option 3'!BY109</f>
        <v>0</v>
      </c>
      <c r="BV57" s="295">
        <f>'Data Input - Option 3'!BZ109</f>
        <v>0</v>
      </c>
      <c r="BW57" s="295">
        <f>'Data Input - Option 3'!CA109</f>
        <v>0</v>
      </c>
      <c r="BX57" s="295">
        <f>'Data Input - Option 3'!CB109</f>
        <v>0</v>
      </c>
      <c r="BY57" s="295">
        <f>'Data Input - Option 3'!CC109</f>
        <v>0</v>
      </c>
      <c r="BZ57" s="295">
        <f>'Data Input - Option 3'!CD109</f>
        <v>0</v>
      </c>
      <c r="CA57" s="295">
        <f>'Data Input - Option 3'!CE109</f>
        <v>0</v>
      </c>
      <c r="CB57" s="295">
        <f>'Data Input - Option 3'!CF109</f>
        <v>0</v>
      </c>
      <c r="CC57" s="295">
        <f>'Data Input - Option 3'!CG109</f>
        <v>0</v>
      </c>
      <c r="CD57" s="295">
        <f>'Data Input - Option 3'!CH109</f>
        <v>0</v>
      </c>
      <c r="CE57" s="295">
        <f>'Data Input - Option 3'!CI109</f>
        <v>0</v>
      </c>
      <c r="CF57" s="295">
        <f>'Data Input - Option 3'!CJ109</f>
        <v>0</v>
      </c>
      <c r="CG57" s="295">
        <f>'Data Input - Option 3'!CK109</f>
        <v>0</v>
      </c>
      <c r="CH57" s="295">
        <f>'Data Input - Option 3'!CL109</f>
        <v>0</v>
      </c>
      <c r="CI57" s="295">
        <f>'Data Input - Option 3'!CM109</f>
        <v>0</v>
      </c>
      <c r="CJ57" s="295">
        <f>'Data Input - Option 3'!CN109</f>
        <v>0</v>
      </c>
      <c r="CK57" s="295">
        <f>'Data Input - Option 3'!CO109</f>
        <v>0</v>
      </c>
      <c r="CL57" s="295">
        <f>'Data Input - Option 3'!CP109</f>
        <v>0</v>
      </c>
      <c r="CM57" s="295">
        <f>'Data Input - Option 3'!CQ109</f>
        <v>0</v>
      </c>
      <c r="CN57" s="295">
        <f>'Data Input - Option 3'!CR109</f>
        <v>0</v>
      </c>
      <c r="CO57" s="295">
        <f>'Data Input - Option 3'!CS109</f>
        <v>0</v>
      </c>
      <c r="CP57" s="295">
        <f>'Data Input - Option 3'!CT109</f>
        <v>0</v>
      </c>
      <c r="CQ57" s="295">
        <f>'Data Input - Option 3'!CU109</f>
        <v>0</v>
      </c>
      <c r="CR57" s="295">
        <f>'Data Input - Option 3'!CV109</f>
        <v>0</v>
      </c>
      <c r="CS57" s="295">
        <f>'Data Input - Option 3'!CW109</f>
        <v>0</v>
      </c>
      <c r="CT57" s="295">
        <f>'Data Input - Option 3'!CX109</f>
        <v>0</v>
      </c>
      <c r="CU57" s="295">
        <f>'Data Input - Option 3'!CY109</f>
        <v>0</v>
      </c>
      <c r="CV57" s="295">
        <f>'Data Input - Option 3'!CZ109</f>
        <v>0</v>
      </c>
      <c r="CW57" s="295">
        <f>'Data Input - Option 3'!DA109</f>
        <v>0</v>
      </c>
      <c r="CX57" s="295">
        <f>'Data Input - Option 3'!DB109</f>
        <v>0</v>
      </c>
      <c r="CY57" s="295">
        <f>'Data Input - Option 3'!DC109</f>
        <v>0</v>
      </c>
      <c r="CZ57" s="391"/>
    </row>
    <row r="58" spans="2:104" x14ac:dyDescent="0.25">
      <c r="B58" s="406">
        <f>'Data Input - Option 3'!D110</f>
        <v>0</v>
      </c>
      <c r="C58" s="390" t="s">
        <v>83</v>
      </c>
      <c r="D58" s="295">
        <f>'Data Input - Option 3'!H110</f>
        <v>0</v>
      </c>
      <c r="E58" s="295">
        <f>'Data Input - Option 3'!I110</f>
        <v>0</v>
      </c>
      <c r="F58" s="295">
        <f>'Data Input - Option 3'!J110</f>
        <v>0</v>
      </c>
      <c r="G58" s="295">
        <f>'Data Input - Option 3'!K110</f>
        <v>0</v>
      </c>
      <c r="H58" s="295">
        <f>'Data Input - Option 3'!L110</f>
        <v>0</v>
      </c>
      <c r="I58" s="295">
        <f>'Data Input - Option 3'!M110</f>
        <v>0</v>
      </c>
      <c r="J58" s="295">
        <f>'Data Input - Option 3'!N110</f>
        <v>0</v>
      </c>
      <c r="K58" s="295">
        <f>'Data Input - Option 3'!O110</f>
        <v>0</v>
      </c>
      <c r="L58" s="295">
        <f>'Data Input - Option 3'!P110</f>
        <v>0</v>
      </c>
      <c r="M58" s="295">
        <f>'Data Input - Option 3'!Q110</f>
        <v>0</v>
      </c>
      <c r="N58" s="295">
        <f>'Data Input - Option 3'!R110</f>
        <v>0</v>
      </c>
      <c r="O58" s="295">
        <f>'Data Input - Option 3'!S110</f>
        <v>0</v>
      </c>
      <c r="P58" s="295">
        <f>'Data Input - Option 3'!T110</f>
        <v>0</v>
      </c>
      <c r="Q58" s="295">
        <f>'Data Input - Option 3'!U110</f>
        <v>0</v>
      </c>
      <c r="R58" s="295">
        <f>'Data Input - Option 3'!V110</f>
        <v>0</v>
      </c>
      <c r="S58" s="295">
        <f>'Data Input - Option 3'!W110</f>
        <v>0</v>
      </c>
      <c r="T58" s="295">
        <f>'Data Input - Option 3'!X110</f>
        <v>0</v>
      </c>
      <c r="U58" s="295">
        <f>'Data Input - Option 3'!Y110</f>
        <v>0</v>
      </c>
      <c r="V58" s="295">
        <f>'Data Input - Option 3'!Z110</f>
        <v>0</v>
      </c>
      <c r="W58" s="295">
        <f>'Data Input - Option 3'!AA110</f>
        <v>0</v>
      </c>
      <c r="X58" s="295">
        <f>'Data Input - Option 3'!AB110</f>
        <v>0</v>
      </c>
      <c r="Y58" s="295">
        <f>'Data Input - Option 3'!AC110</f>
        <v>0</v>
      </c>
      <c r="Z58" s="295">
        <f>'Data Input - Option 3'!AD110</f>
        <v>0</v>
      </c>
      <c r="AA58" s="295">
        <f>'Data Input - Option 3'!AE110</f>
        <v>0</v>
      </c>
      <c r="AB58" s="295">
        <f>'Data Input - Option 3'!AF110</f>
        <v>0</v>
      </c>
      <c r="AC58" s="295">
        <f>'Data Input - Option 3'!AG110</f>
        <v>0</v>
      </c>
      <c r="AD58" s="295">
        <f>'Data Input - Option 3'!AH110</f>
        <v>0</v>
      </c>
      <c r="AE58" s="295">
        <f>'Data Input - Option 3'!AI110</f>
        <v>0</v>
      </c>
      <c r="AF58" s="295">
        <f>'Data Input - Option 3'!AJ110</f>
        <v>0</v>
      </c>
      <c r="AG58" s="295">
        <f>'Data Input - Option 3'!AK110</f>
        <v>0</v>
      </c>
      <c r="AH58" s="295">
        <f>'Data Input - Option 3'!AL110</f>
        <v>0</v>
      </c>
      <c r="AI58" s="295">
        <f>'Data Input - Option 3'!AM110</f>
        <v>0</v>
      </c>
      <c r="AJ58" s="295">
        <f>'Data Input - Option 3'!AN110</f>
        <v>0</v>
      </c>
      <c r="AK58" s="295">
        <f>'Data Input - Option 3'!AO110</f>
        <v>0</v>
      </c>
      <c r="AL58" s="295">
        <f>'Data Input - Option 3'!AP110</f>
        <v>0</v>
      </c>
      <c r="AM58" s="295">
        <f>'Data Input - Option 3'!AQ110</f>
        <v>0</v>
      </c>
      <c r="AN58" s="295">
        <f>'Data Input - Option 3'!AR110</f>
        <v>0</v>
      </c>
      <c r="AO58" s="295">
        <f>'Data Input - Option 3'!AS110</f>
        <v>0</v>
      </c>
      <c r="AP58" s="295">
        <f>'Data Input - Option 3'!AT110</f>
        <v>0</v>
      </c>
      <c r="AQ58" s="295">
        <f>'Data Input - Option 3'!AU110</f>
        <v>0</v>
      </c>
      <c r="AR58" s="295">
        <f>'Data Input - Option 3'!AV110</f>
        <v>0</v>
      </c>
      <c r="AS58" s="295">
        <f>'Data Input - Option 3'!AW110</f>
        <v>0</v>
      </c>
      <c r="AT58" s="295">
        <f>'Data Input - Option 3'!AX110</f>
        <v>0</v>
      </c>
      <c r="AU58" s="295">
        <f>'Data Input - Option 3'!AY110</f>
        <v>0</v>
      </c>
      <c r="AV58" s="295">
        <f>'Data Input - Option 3'!AZ110</f>
        <v>0</v>
      </c>
      <c r="AW58" s="295">
        <f>'Data Input - Option 3'!BA110</f>
        <v>0</v>
      </c>
      <c r="AX58" s="295">
        <f>'Data Input - Option 3'!BB110</f>
        <v>0</v>
      </c>
      <c r="AY58" s="295">
        <f>'Data Input - Option 3'!BC110</f>
        <v>0</v>
      </c>
      <c r="AZ58" s="295">
        <f>'Data Input - Option 3'!BD110</f>
        <v>0</v>
      </c>
      <c r="BA58" s="295">
        <f>'Data Input - Option 3'!BE110</f>
        <v>0</v>
      </c>
      <c r="BB58" s="295">
        <f>'Data Input - Option 3'!BF110</f>
        <v>0</v>
      </c>
      <c r="BC58" s="295">
        <f>'Data Input - Option 3'!BG110</f>
        <v>0</v>
      </c>
      <c r="BD58" s="295">
        <f>'Data Input - Option 3'!BH110</f>
        <v>0</v>
      </c>
      <c r="BE58" s="295">
        <f>'Data Input - Option 3'!BI110</f>
        <v>0</v>
      </c>
      <c r="BF58" s="295">
        <f>'Data Input - Option 3'!BJ110</f>
        <v>0</v>
      </c>
      <c r="BG58" s="295">
        <f>'Data Input - Option 3'!BK110</f>
        <v>0</v>
      </c>
      <c r="BH58" s="295">
        <f>'Data Input - Option 3'!BL110</f>
        <v>0</v>
      </c>
      <c r="BI58" s="295">
        <f>'Data Input - Option 3'!BM110</f>
        <v>0</v>
      </c>
      <c r="BJ58" s="295">
        <f>'Data Input - Option 3'!BN110</f>
        <v>0</v>
      </c>
      <c r="BK58" s="295">
        <f>'Data Input - Option 3'!BO110</f>
        <v>0</v>
      </c>
      <c r="BL58" s="295">
        <f>'Data Input - Option 3'!BP110</f>
        <v>0</v>
      </c>
      <c r="BM58" s="295">
        <f>'Data Input - Option 3'!BQ110</f>
        <v>0</v>
      </c>
      <c r="BN58" s="295">
        <f>'Data Input - Option 3'!BR110</f>
        <v>0</v>
      </c>
      <c r="BO58" s="295">
        <f>'Data Input - Option 3'!BS110</f>
        <v>0</v>
      </c>
      <c r="BP58" s="295">
        <f>'Data Input - Option 3'!BT110</f>
        <v>0</v>
      </c>
      <c r="BQ58" s="295">
        <f>'Data Input - Option 3'!BU110</f>
        <v>0</v>
      </c>
      <c r="BR58" s="295">
        <f>'Data Input - Option 3'!BV110</f>
        <v>0</v>
      </c>
      <c r="BS58" s="295">
        <f>'Data Input - Option 3'!BW110</f>
        <v>0</v>
      </c>
      <c r="BT58" s="295">
        <f>'Data Input - Option 3'!BX110</f>
        <v>0</v>
      </c>
      <c r="BU58" s="295">
        <f>'Data Input - Option 3'!BY110</f>
        <v>0</v>
      </c>
      <c r="BV58" s="295">
        <f>'Data Input - Option 3'!BZ110</f>
        <v>0</v>
      </c>
      <c r="BW58" s="295">
        <f>'Data Input - Option 3'!CA110</f>
        <v>0</v>
      </c>
      <c r="BX58" s="295">
        <f>'Data Input - Option 3'!CB110</f>
        <v>0</v>
      </c>
      <c r="BY58" s="295">
        <f>'Data Input - Option 3'!CC110</f>
        <v>0</v>
      </c>
      <c r="BZ58" s="295">
        <f>'Data Input - Option 3'!CD110</f>
        <v>0</v>
      </c>
      <c r="CA58" s="295">
        <f>'Data Input - Option 3'!CE110</f>
        <v>0</v>
      </c>
      <c r="CB58" s="295">
        <f>'Data Input - Option 3'!CF110</f>
        <v>0</v>
      </c>
      <c r="CC58" s="295">
        <f>'Data Input - Option 3'!CG110</f>
        <v>0</v>
      </c>
      <c r="CD58" s="295">
        <f>'Data Input - Option 3'!CH110</f>
        <v>0</v>
      </c>
      <c r="CE58" s="295">
        <f>'Data Input - Option 3'!CI110</f>
        <v>0</v>
      </c>
      <c r="CF58" s="295">
        <f>'Data Input - Option 3'!CJ110</f>
        <v>0</v>
      </c>
      <c r="CG58" s="295">
        <f>'Data Input - Option 3'!CK110</f>
        <v>0</v>
      </c>
      <c r="CH58" s="295">
        <f>'Data Input - Option 3'!CL110</f>
        <v>0</v>
      </c>
      <c r="CI58" s="295">
        <f>'Data Input - Option 3'!CM110</f>
        <v>0</v>
      </c>
      <c r="CJ58" s="295">
        <f>'Data Input - Option 3'!CN110</f>
        <v>0</v>
      </c>
      <c r="CK58" s="295">
        <f>'Data Input - Option 3'!CO110</f>
        <v>0</v>
      </c>
      <c r="CL58" s="295">
        <f>'Data Input - Option 3'!CP110</f>
        <v>0</v>
      </c>
      <c r="CM58" s="295">
        <f>'Data Input - Option 3'!CQ110</f>
        <v>0</v>
      </c>
      <c r="CN58" s="295">
        <f>'Data Input - Option 3'!CR110</f>
        <v>0</v>
      </c>
      <c r="CO58" s="295">
        <f>'Data Input - Option 3'!CS110</f>
        <v>0</v>
      </c>
      <c r="CP58" s="295">
        <f>'Data Input - Option 3'!CT110</f>
        <v>0</v>
      </c>
      <c r="CQ58" s="295">
        <f>'Data Input - Option 3'!CU110</f>
        <v>0</v>
      </c>
      <c r="CR58" s="295">
        <f>'Data Input - Option 3'!CV110</f>
        <v>0</v>
      </c>
      <c r="CS58" s="295">
        <f>'Data Input - Option 3'!CW110</f>
        <v>0</v>
      </c>
      <c r="CT58" s="295">
        <f>'Data Input - Option 3'!CX110</f>
        <v>0</v>
      </c>
      <c r="CU58" s="295">
        <f>'Data Input - Option 3'!CY110</f>
        <v>0</v>
      </c>
      <c r="CV58" s="295">
        <f>'Data Input - Option 3'!CZ110</f>
        <v>0</v>
      </c>
      <c r="CW58" s="295">
        <f>'Data Input - Option 3'!DA110</f>
        <v>0</v>
      </c>
      <c r="CX58" s="295">
        <f>'Data Input - Option 3'!DB110</f>
        <v>0</v>
      </c>
      <c r="CY58" s="295">
        <f>'Data Input - Option 3'!DC110</f>
        <v>0</v>
      </c>
      <c r="CZ58" s="391"/>
    </row>
    <row r="59" spans="2:104" x14ac:dyDescent="0.25">
      <c r="B59" s="392"/>
      <c r="C59" s="39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50"/>
      <c r="CZ59" s="391"/>
    </row>
    <row r="60" spans="2:104" x14ac:dyDescent="0.25">
      <c r="B60" s="405" t="s">
        <v>168</v>
      </c>
      <c r="C60" s="39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50"/>
      <c r="CZ60" s="391"/>
    </row>
    <row r="61" spans="2:104" x14ac:dyDescent="0.25">
      <c r="B61" s="406">
        <f t="shared" ref="B61:B66" si="27">B53</f>
        <v>0</v>
      </c>
      <c r="C61" s="9" t="s">
        <v>1117</v>
      </c>
      <c r="D61" s="59" t="str">
        <f>IFERROR(IF(OR($C$67=FALSE,LEFT($B61,3)&lt;&gt;"NOX"),D53*INDEX('Damage costs'!$P$18:$P$70,MATCH($B61,'Damage costs'!$C$18:$C$70,0))/1000,D53*INDEX('Damage costs'!$T$18:$T$70,MATCH($B61,'Damage costs'!$C$18:$C$70,0))/1000),"")</f>
        <v/>
      </c>
      <c r="E61" s="59" t="str">
        <f>IFERROR(IF(OR($C$67=FALSE,LEFT($B61,3)&lt;&gt;"NOX"),E53*INDEX('Damage costs'!$P$18:$P$70,MATCH($B61,'Damage costs'!$C$18:$C$70,0))/1000,E53*INDEX('Damage costs'!$T$18:$T$70,MATCH($B61,'Damage costs'!$C$18:$C$70,0))/1000),"")</f>
        <v/>
      </c>
      <c r="F61" s="59" t="str">
        <f>IFERROR(IF(OR($C$67=FALSE,LEFT($B61,3)&lt;&gt;"NOX"),F53*INDEX('Damage costs'!$P$18:$P$70,MATCH($B61,'Damage costs'!$C$18:$C$70,0))/1000,F53*INDEX('Damage costs'!$T$18:$T$70,MATCH($B61,'Damage costs'!$C$18:$C$70,0))/1000),"")</f>
        <v/>
      </c>
      <c r="G61" s="59" t="str">
        <f>IFERROR(IF(OR($C$67=FALSE,LEFT($B61,3)&lt;&gt;"NOX"),G53*INDEX('Damage costs'!$P$18:$P$70,MATCH($B61,'Damage costs'!$C$18:$C$70,0))/1000,G53*INDEX('Damage costs'!$T$18:$T$70,MATCH($B61,'Damage costs'!$C$18:$C$70,0))/1000),"")</f>
        <v/>
      </c>
      <c r="H61" s="59" t="str">
        <f>IFERROR(IF(OR($C$67=FALSE,LEFT($B61,3)&lt;&gt;"NOX"),H53*INDEX('Damage costs'!$P$18:$P$70,MATCH($B61,'Damage costs'!$C$18:$C$70,0))/1000,H53*INDEX('Damage costs'!$T$18:$T$70,MATCH($B61,'Damage costs'!$C$18:$C$70,0))/1000),"")</f>
        <v/>
      </c>
      <c r="I61" s="59" t="str">
        <f>IFERROR(IF(OR($C$67=FALSE,LEFT($B61,3)&lt;&gt;"NOX"),I53*INDEX('Damage costs'!$P$18:$P$70,MATCH($B61,'Damage costs'!$C$18:$C$70,0))/1000,I53*INDEX('Damage costs'!$T$18:$T$70,MATCH($B61,'Damage costs'!$C$18:$C$70,0))/1000),"")</f>
        <v/>
      </c>
      <c r="J61" s="59" t="str">
        <f>IFERROR(IF(OR($C$67=FALSE,LEFT($B61,3)&lt;&gt;"NOX"),J53*INDEX('Damage costs'!$P$18:$P$70,MATCH($B61,'Damage costs'!$C$18:$C$70,0))/1000,J53*INDEX('Damage costs'!$T$18:$T$70,MATCH($B61,'Damage costs'!$C$18:$C$70,0))/1000),"")</f>
        <v/>
      </c>
      <c r="K61" s="59" t="str">
        <f>IFERROR(IF(OR($C$67=FALSE,LEFT($B61,3)&lt;&gt;"NOX"),K53*INDEX('Damage costs'!$P$18:$P$70,MATCH($B61,'Damage costs'!$C$18:$C$70,0))/1000,K53*INDEX('Damage costs'!$T$18:$T$70,MATCH($B61,'Damage costs'!$C$18:$C$70,0))/1000),"")</f>
        <v/>
      </c>
      <c r="L61" s="59" t="str">
        <f>IFERROR(IF(OR($C$67=FALSE,LEFT($B61,3)&lt;&gt;"NOX"),L53*INDEX('Damage costs'!$P$18:$P$70,MATCH($B61,'Damage costs'!$C$18:$C$70,0))/1000,L53*INDEX('Damage costs'!$T$18:$T$70,MATCH($B61,'Damage costs'!$C$18:$C$70,0))/1000),"")</f>
        <v/>
      </c>
      <c r="M61" s="59" t="str">
        <f>IFERROR(IF(OR($C$67=FALSE,LEFT($B61,3)&lt;&gt;"NOX"),M53*INDEX('Damage costs'!$P$18:$P$70,MATCH($B61,'Damage costs'!$C$18:$C$70,0))/1000,M53*INDEX('Damage costs'!$T$18:$T$70,MATCH($B61,'Damage costs'!$C$18:$C$70,0))/1000),"")</f>
        <v/>
      </c>
      <c r="N61" s="59" t="str">
        <f>IFERROR(IF(OR($C$67=FALSE,LEFT($B61,3)&lt;&gt;"NOX"),N53*INDEX('Damage costs'!$P$18:$P$70,MATCH($B61,'Damage costs'!$C$18:$C$70,0))/1000,N53*INDEX('Damage costs'!$T$18:$T$70,MATCH($B61,'Damage costs'!$C$18:$C$70,0))/1000),"")</f>
        <v/>
      </c>
      <c r="O61" s="59" t="str">
        <f>IFERROR(IF(OR($C$67=FALSE,LEFT($B61,3)&lt;&gt;"NOX"),O53*INDEX('Damage costs'!$P$18:$P$70,MATCH($B61,'Damage costs'!$C$18:$C$70,0))/1000,O53*INDEX('Damage costs'!$T$18:$T$70,MATCH($B61,'Damage costs'!$C$18:$C$70,0))/1000),"")</f>
        <v/>
      </c>
      <c r="P61" s="59" t="str">
        <f>IFERROR(IF(OR($C$67=FALSE,LEFT($B61,3)&lt;&gt;"NOX"),P53*INDEX('Damage costs'!$P$18:$P$70,MATCH($B61,'Damage costs'!$C$18:$C$70,0))/1000,P53*INDEX('Damage costs'!$T$18:$T$70,MATCH($B61,'Damage costs'!$C$18:$C$70,0))/1000),"")</f>
        <v/>
      </c>
      <c r="Q61" s="59" t="str">
        <f>IFERROR(IF(OR($C$67=FALSE,LEFT($B61,3)&lt;&gt;"NOX"),Q53*INDEX('Damage costs'!$P$18:$P$70,MATCH($B61,'Damage costs'!$C$18:$C$70,0))/1000,Q53*INDEX('Damage costs'!$T$18:$T$70,MATCH($B61,'Damage costs'!$C$18:$C$70,0))/1000),"")</f>
        <v/>
      </c>
      <c r="R61" s="59" t="str">
        <f>IFERROR(IF(OR($C$67=FALSE,LEFT($B61,3)&lt;&gt;"NOX"),R53*INDEX('Damage costs'!$P$18:$P$70,MATCH($B61,'Damage costs'!$C$18:$C$70,0))/1000,R53*INDEX('Damage costs'!$T$18:$T$70,MATCH($B61,'Damage costs'!$C$18:$C$70,0))/1000),"")</f>
        <v/>
      </c>
      <c r="S61" s="59" t="str">
        <f>IFERROR(IF(OR($C$67=FALSE,LEFT($B61,3)&lt;&gt;"NOX"),S53*INDEX('Damage costs'!$P$18:$P$70,MATCH($B61,'Damage costs'!$C$18:$C$70,0))/1000,S53*INDEX('Damage costs'!$T$18:$T$70,MATCH($B61,'Damage costs'!$C$18:$C$70,0))/1000),"")</f>
        <v/>
      </c>
      <c r="T61" s="59" t="str">
        <f>IFERROR(IF(OR($C$67=FALSE,LEFT($B61,3)&lt;&gt;"NOX"),T53*INDEX('Damage costs'!$P$18:$P$70,MATCH($B61,'Damage costs'!$C$18:$C$70,0))/1000,T53*INDEX('Damage costs'!$T$18:$T$70,MATCH($B61,'Damage costs'!$C$18:$C$70,0))/1000),"")</f>
        <v/>
      </c>
      <c r="U61" s="59" t="str">
        <f>IFERROR(IF(OR($C$67=FALSE,LEFT($B61,3)&lt;&gt;"NOX"),U53*INDEX('Damage costs'!$P$18:$P$70,MATCH($B61,'Damage costs'!$C$18:$C$70,0))/1000,U53*INDEX('Damage costs'!$T$18:$T$70,MATCH($B61,'Damage costs'!$C$18:$C$70,0))/1000),"")</f>
        <v/>
      </c>
      <c r="V61" s="59" t="str">
        <f>IFERROR(IF(OR($C$67=FALSE,LEFT($B61,3)&lt;&gt;"NOX"),V53*INDEX('Damage costs'!$P$18:$P$70,MATCH($B61,'Damage costs'!$C$18:$C$70,0))/1000,V53*INDEX('Damage costs'!$T$18:$T$70,MATCH($B61,'Damage costs'!$C$18:$C$70,0))/1000),"")</f>
        <v/>
      </c>
      <c r="W61" s="59" t="str">
        <f>IFERROR(IF(OR($C$67=FALSE,LEFT($B61,3)&lt;&gt;"NOX"),W53*INDEX('Damage costs'!$P$18:$P$70,MATCH($B61,'Damage costs'!$C$18:$C$70,0))/1000,W53*INDEX('Damage costs'!$T$18:$T$70,MATCH($B61,'Damage costs'!$C$18:$C$70,0))/1000),"")</f>
        <v/>
      </c>
      <c r="X61" s="59" t="str">
        <f>IFERROR(IF(OR($C$67=FALSE,LEFT($B61,3)&lt;&gt;"NOX"),X53*INDEX('Damage costs'!$P$18:$P$70,MATCH($B61,'Damage costs'!$C$18:$C$70,0))/1000,X53*INDEX('Damage costs'!$T$18:$T$70,MATCH($B61,'Damage costs'!$C$18:$C$70,0))/1000),"")</f>
        <v/>
      </c>
      <c r="Y61" s="59" t="str">
        <f>IFERROR(IF(OR($C$67=FALSE,LEFT($B61,3)&lt;&gt;"NOX"),Y53*INDEX('Damage costs'!$P$18:$P$70,MATCH($B61,'Damage costs'!$C$18:$C$70,0))/1000,Y53*INDEX('Damage costs'!$T$18:$T$70,MATCH($B61,'Damage costs'!$C$18:$C$70,0))/1000),"")</f>
        <v/>
      </c>
      <c r="Z61" s="59" t="str">
        <f>IFERROR(IF(OR($C$67=FALSE,LEFT($B61,3)&lt;&gt;"NOX"),Z53*INDEX('Damage costs'!$P$18:$P$70,MATCH($B61,'Damage costs'!$C$18:$C$70,0))/1000,Z53*INDEX('Damage costs'!$T$18:$T$70,MATCH($B61,'Damage costs'!$C$18:$C$70,0))/1000),"")</f>
        <v/>
      </c>
      <c r="AA61" s="59" t="str">
        <f>IFERROR(IF(OR($C$67=FALSE,LEFT($B61,3)&lt;&gt;"NOX"),AA53*INDEX('Damage costs'!$P$18:$P$70,MATCH($B61,'Damage costs'!$C$18:$C$70,0))/1000,AA53*INDEX('Damage costs'!$T$18:$T$70,MATCH($B61,'Damage costs'!$C$18:$C$70,0))/1000),"")</f>
        <v/>
      </c>
      <c r="AB61" s="59" t="str">
        <f>IFERROR(IF(OR($C$67=FALSE,LEFT($B61,3)&lt;&gt;"NOX"),AB53*INDEX('Damage costs'!$P$18:$P$70,MATCH($B61,'Damage costs'!$C$18:$C$70,0))/1000,AB53*INDEX('Damage costs'!$T$18:$T$70,MATCH($B61,'Damage costs'!$C$18:$C$70,0))/1000),"")</f>
        <v/>
      </c>
      <c r="AC61" s="59" t="str">
        <f>IFERROR(IF(OR($C$67=FALSE,LEFT($B61,3)&lt;&gt;"NOX"),AC53*INDEX('Damage costs'!$P$18:$P$70,MATCH($B61,'Damage costs'!$C$18:$C$70,0))/1000,AC53*INDEX('Damage costs'!$T$18:$T$70,MATCH($B61,'Damage costs'!$C$18:$C$70,0))/1000),"")</f>
        <v/>
      </c>
      <c r="AD61" s="59" t="str">
        <f>IFERROR(IF(OR($C$67=FALSE,LEFT($B61,3)&lt;&gt;"NOX"),AD53*INDEX('Damage costs'!$P$18:$P$70,MATCH($B61,'Damage costs'!$C$18:$C$70,0))/1000,AD53*INDEX('Damage costs'!$T$18:$T$70,MATCH($B61,'Damage costs'!$C$18:$C$70,0))/1000),"")</f>
        <v/>
      </c>
      <c r="AE61" s="59" t="str">
        <f>IFERROR(IF(OR($C$67=FALSE,LEFT($B61,3)&lt;&gt;"NOX"),AE53*INDEX('Damage costs'!$P$18:$P$70,MATCH($B61,'Damage costs'!$C$18:$C$70,0))/1000,AE53*INDEX('Damage costs'!$T$18:$T$70,MATCH($B61,'Damage costs'!$C$18:$C$70,0))/1000),"")</f>
        <v/>
      </c>
      <c r="AF61" s="59" t="str">
        <f>IFERROR(IF(OR($C$67=FALSE,LEFT($B61,3)&lt;&gt;"NOX"),AF53*INDEX('Damage costs'!$P$18:$P$70,MATCH($B61,'Damage costs'!$C$18:$C$70,0))/1000,AF53*INDEX('Damage costs'!$T$18:$T$70,MATCH($B61,'Damage costs'!$C$18:$C$70,0))/1000),"")</f>
        <v/>
      </c>
      <c r="AG61" s="59" t="str">
        <f>IFERROR(IF(OR($C$67=FALSE,LEFT($B61,3)&lt;&gt;"NOX"),AG53*INDEX('Damage costs'!$P$18:$P$70,MATCH($B61,'Damage costs'!$C$18:$C$70,0))/1000,AG53*INDEX('Damage costs'!$T$18:$T$70,MATCH($B61,'Damage costs'!$C$18:$C$70,0))/1000),"")</f>
        <v/>
      </c>
      <c r="AH61" s="59" t="str">
        <f>IFERROR(IF(OR($C$67=FALSE,LEFT($B61,3)&lt;&gt;"NOX"),AH53*INDEX('Damage costs'!$P$18:$P$70,MATCH($B61,'Damage costs'!$C$18:$C$70,0))/1000,AH53*INDEX('Damage costs'!$T$18:$T$70,MATCH($B61,'Damage costs'!$C$18:$C$70,0))/1000),"")</f>
        <v/>
      </c>
      <c r="AI61" s="59" t="str">
        <f>IFERROR(IF(OR($C$67=FALSE,LEFT($B61,3)&lt;&gt;"NOX"),AI53*INDEX('Damage costs'!$P$18:$P$70,MATCH($B61,'Damage costs'!$C$18:$C$70,0))/1000,AI53*INDEX('Damage costs'!$T$18:$T$70,MATCH($B61,'Damage costs'!$C$18:$C$70,0))/1000),"")</f>
        <v/>
      </c>
      <c r="AJ61" s="59" t="str">
        <f>IFERROR(IF(OR($C$67=FALSE,LEFT($B61,3)&lt;&gt;"NOX"),AJ53*INDEX('Damage costs'!$P$18:$P$70,MATCH($B61,'Damage costs'!$C$18:$C$70,0))/1000,AJ53*INDEX('Damage costs'!$T$18:$T$70,MATCH($B61,'Damage costs'!$C$18:$C$70,0))/1000),"")</f>
        <v/>
      </c>
      <c r="AK61" s="59" t="str">
        <f>IFERROR(IF(OR($C$67=FALSE,LEFT($B61,3)&lt;&gt;"NOX"),AK53*INDEX('Damage costs'!$P$18:$P$70,MATCH($B61,'Damage costs'!$C$18:$C$70,0))/1000,AK53*INDEX('Damage costs'!$T$18:$T$70,MATCH($B61,'Damage costs'!$C$18:$C$70,0))/1000),"")</f>
        <v/>
      </c>
      <c r="AL61" s="59" t="str">
        <f>IFERROR(IF(OR($C$67=FALSE,LEFT($B61,3)&lt;&gt;"NOX"),AL53*INDEX('Damage costs'!$P$18:$P$70,MATCH($B61,'Damage costs'!$C$18:$C$70,0))/1000,AL53*INDEX('Damage costs'!$T$18:$T$70,MATCH($B61,'Damage costs'!$C$18:$C$70,0))/1000),"")</f>
        <v/>
      </c>
      <c r="AM61" s="59" t="str">
        <f>IFERROR(IF(OR($C$67=FALSE,LEFT($B61,3)&lt;&gt;"NOX"),AM53*INDEX('Damage costs'!$P$18:$P$70,MATCH($B61,'Damage costs'!$C$18:$C$70,0))/1000,AM53*INDEX('Damage costs'!$T$18:$T$70,MATCH($B61,'Damage costs'!$C$18:$C$70,0))/1000),"")</f>
        <v/>
      </c>
      <c r="AN61" s="59" t="str">
        <f>IFERROR(IF(OR($C$67=FALSE,LEFT($B61,3)&lt;&gt;"NOX"),AN53*INDEX('Damage costs'!$P$18:$P$70,MATCH($B61,'Damage costs'!$C$18:$C$70,0))/1000,AN53*INDEX('Damage costs'!$T$18:$T$70,MATCH($B61,'Damage costs'!$C$18:$C$70,0))/1000),"")</f>
        <v/>
      </c>
      <c r="AO61" s="59" t="str">
        <f>IFERROR(IF(OR($C$67=FALSE,LEFT($B61,3)&lt;&gt;"NOX"),AO53*INDEX('Damage costs'!$P$18:$P$70,MATCH($B61,'Damage costs'!$C$18:$C$70,0))/1000,AO53*INDEX('Damage costs'!$T$18:$T$70,MATCH($B61,'Damage costs'!$C$18:$C$70,0))/1000),"")</f>
        <v/>
      </c>
      <c r="AP61" s="59" t="str">
        <f>IFERROR(IF(OR($C$67=FALSE,LEFT($B61,3)&lt;&gt;"NOX"),AP53*INDEX('Damage costs'!$P$18:$P$70,MATCH($B61,'Damage costs'!$C$18:$C$70,0))/1000,AP53*INDEX('Damage costs'!$T$18:$T$70,MATCH($B61,'Damage costs'!$C$18:$C$70,0))/1000),"")</f>
        <v/>
      </c>
      <c r="AQ61" s="59" t="str">
        <f>IFERROR(IF(OR($C$67=FALSE,LEFT($B61,3)&lt;&gt;"NOX"),AQ53*INDEX('Damage costs'!$P$18:$P$70,MATCH($B61,'Damage costs'!$C$18:$C$70,0))/1000,AQ53*INDEX('Damage costs'!$T$18:$T$70,MATCH($B61,'Damage costs'!$C$18:$C$70,0))/1000),"")</f>
        <v/>
      </c>
      <c r="AR61" s="59" t="str">
        <f>IFERROR(IF(OR($C$67=FALSE,LEFT($B61,3)&lt;&gt;"NOX"),AR53*INDEX('Damage costs'!$P$18:$P$70,MATCH($B61,'Damage costs'!$C$18:$C$70,0))/1000,AR53*INDEX('Damage costs'!$T$18:$T$70,MATCH($B61,'Damage costs'!$C$18:$C$70,0))/1000),"")</f>
        <v/>
      </c>
      <c r="AS61" s="59" t="str">
        <f>IFERROR(IF(OR($C$67=FALSE,LEFT($B61,3)&lt;&gt;"NOX"),AS53*INDEX('Damage costs'!$P$18:$P$70,MATCH($B61,'Damage costs'!$C$18:$C$70,0))/1000,AS53*INDEX('Damage costs'!$T$18:$T$70,MATCH($B61,'Damage costs'!$C$18:$C$70,0))/1000),"")</f>
        <v/>
      </c>
      <c r="AT61" s="59" t="str">
        <f>IFERROR(IF(OR($C$67=FALSE,LEFT($B61,3)&lt;&gt;"NOX"),AT53*INDEX('Damage costs'!$P$18:$P$70,MATCH($B61,'Damage costs'!$C$18:$C$70,0))/1000,AT53*INDEX('Damage costs'!$T$18:$T$70,MATCH($B61,'Damage costs'!$C$18:$C$70,0))/1000),"")</f>
        <v/>
      </c>
      <c r="AU61" s="59" t="str">
        <f>IFERROR(IF(OR($C$67=FALSE,LEFT($B61,3)&lt;&gt;"NOX"),AU53*INDEX('Damage costs'!$P$18:$P$70,MATCH($B61,'Damage costs'!$C$18:$C$70,0))/1000,AU53*INDEX('Damage costs'!$T$18:$T$70,MATCH($B61,'Damage costs'!$C$18:$C$70,0))/1000),"")</f>
        <v/>
      </c>
      <c r="AV61" s="59" t="str">
        <f>IFERROR(IF(OR($C$67=FALSE,LEFT($B61,3)&lt;&gt;"NOX"),AV53*INDEX('Damage costs'!$P$18:$P$70,MATCH($B61,'Damage costs'!$C$18:$C$70,0))/1000,AV53*INDEX('Damage costs'!$T$18:$T$70,MATCH($B61,'Damage costs'!$C$18:$C$70,0))/1000),"")</f>
        <v/>
      </c>
      <c r="AW61" s="59" t="str">
        <f>IFERROR(IF(OR($C$67=FALSE,LEFT($B61,3)&lt;&gt;"NOX"),AW53*INDEX('Damage costs'!$P$18:$P$70,MATCH($B61,'Damage costs'!$C$18:$C$70,0))/1000,AW53*INDEX('Damage costs'!$T$18:$T$70,MATCH($B61,'Damage costs'!$C$18:$C$70,0))/1000),"")</f>
        <v/>
      </c>
      <c r="AX61" s="59" t="str">
        <f>IFERROR(IF(OR($C$67=FALSE,LEFT($B61,3)&lt;&gt;"NOX"),AX53*INDEX('Damage costs'!$P$18:$P$70,MATCH($B61,'Damage costs'!$C$18:$C$70,0))/1000,AX53*INDEX('Damage costs'!$T$18:$T$70,MATCH($B61,'Damage costs'!$C$18:$C$70,0))/1000),"")</f>
        <v/>
      </c>
      <c r="AY61" s="59" t="str">
        <f>IFERROR(IF(OR($C$67=FALSE,LEFT($B61,3)&lt;&gt;"NOX"),AY53*INDEX('Damage costs'!$P$18:$P$70,MATCH($B61,'Damage costs'!$C$18:$C$70,0))/1000,AY53*INDEX('Damage costs'!$T$18:$T$70,MATCH($B61,'Damage costs'!$C$18:$C$70,0))/1000),"")</f>
        <v/>
      </c>
      <c r="AZ61" s="59" t="str">
        <f>IFERROR(IF(OR($C$67=FALSE,LEFT($B61,3)&lt;&gt;"NOX"),AZ53*INDEX('Damage costs'!$P$18:$P$70,MATCH($B61,'Damage costs'!$C$18:$C$70,0))/1000,AZ53*INDEX('Damage costs'!$T$18:$T$70,MATCH($B61,'Damage costs'!$C$18:$C$70,0))/1000),"")</f>
        <v/>
      </c>
      <c r="BA61" s="59" t="str">
        <f>IFERROR(IF(OR($C$67=FALSE,LEFT($B61,3)&lt;&gt;"NOX"),BA53*INDEX('Damage costs'!$P$18:$P$70,MATCH($B61,'Damage costs'!$C$18:$C$70,0))/1000,BA53*INDEX('Damage costs'!$T$18:$T$70,MATCH($B61,'Damage costs'!$C$18:$C$70,0))/1000),"")</f>
        <v/>
      </c>
      <c r="BB61" s="59" t="str">
        <f>IFERROR(IF(OR($C$67=FALSE,LEFT($B61,3)&lt;&gt;"NOX"),BB53*INDEX('Damage costs'!$P$18:$P$70,MATCH($B61,'Damage costs'!$C$18:$C$70,0))/1000,BB53*INDEX('Damage costs'!$T$18:$T$70,MATCH($B61,'Damage costs'!$C$18:$C$70,0))/1000),"")</f>
        <v/>
      </c>
      <c r="BC61" s="59" t="str">
        <f>IFERROR(IF(OR($C$67=FALSE,LEFT($B61,3)&lt;&gt;"NOX"),BC53*INDEX('Damage costs'!$P$18:$P$70,MATCH($B61,'Damage costs'!$C$18:$C$70,0))/1000,BC53*INDEX('Damage costs'!$T$18:$T$70,MATCH($B61,'Damage costs'!$C$18:$C$70,0))/1000),"")</f>
        <v/>
      </c>
      <c r="BD61" s="59" t="str">
        <f>IFERROR(IF(OR($C$67=FALSE,LEFT($B61,3)&lt;&gt;"NOX"),BD53*INDEX('Damage costs'!$P$18:$P$70,MATCH($B61,'Damage costs'!$C$18:$C$70,0))/1000,BD53*INDEX('Damage costs'!$T$18:$T$70,MATCH($B61,'Damage costs'!$C$18:$C$70,0))/1000),"")</f>
        <v/>
      </c>
      <c r="BE61" s="59" t="str">
        <f>IFERROR(IF(OR($C$67=FALSE,LEFT($B61,3)&lt;&gt;"NOX"),BE53*INDEX('Damage costs'!$P$18:$P$70,MATCH($B61,'Damage costs'!$C$18:$C$70,0))/1000,BE53*INDEX('Damage costs'!$T$18:$T$70,MATCH($B61,'Damage costs'!$C$18:$C$70,0))/1000),"")</f>
        <v/>
      </c>
      <c r="BF61" s="59" t="str">
        <f>IFERROR(IF(OR($C$67=FALSE,LEFT($B61,3)&lt;&gt;"NOX"),BF53*INDEX('Damage costs'!$P$18:$P$70,MATCH($B61,'Damage costs'!$C$18:$C$70,0))/1000,BF53*INDEX('Damage costs'!$T$18:$T$70,MATCH($B61,'Damage costs'!$C$18:$C$70,0))/1000),"")</f>
        <v/>
      </c>
      <c r="BG61" s="59" t="str">
        <f>IFERROR(IF(OR($C$67=FALSE,LEFT($B61,3)&lt;&gt;"NOX"),BG53*INDEX('Damage costs'!$P$18:$P$70,MATCH($B61,'Damage costs'!$C$18:$C$70,0))/1000,BG53*INDEX('Damage costs'!$T$18:$T$70,MATCH($B61,'Damage costs'!$C$18:$C$70,0))/1000),"")</f>
        <v/>
      </c>
      <c r="BH61" s="59" t="str">
        <f>IFERROR(IF(OR($C$67=FALSE,LEFT($B61,3)&lt;&gt;"NOX"),BH53*INDEX('Damage costs'!$P$18:$P$70,MATCH($B61,'Damage costs'!$C$18:$C$70,0))/1000,BH53*INDEX('Damage costs'!$T$18:$T$70,MATCH($B61,'Damage costs'!$C$18:$C$70,0))/1000),"")</f>
        <v/>
      </c>
      <c r="BI61" s="59" t="str">
        <f>IFERROR(IF(OR($C$67=FALSE,LEFT($B61,3)&lt;&gt;"NOX"),BI53*INDEX('Damage costs'!$P$18:$P$70,MATCH($B61,'Damage costs'!$C$18:$C$70,0))/1000,BI53*INDEX('Damage costs'!$T$18:$T$70,MATCH($B61,'Damage costs'!$C$18:$C$70,0))/1000),"")</f>
        <v/>
      </c>
      <c r="BJ61" s="59" t="str">
        <f>IFERROR(IF(OR($C$67=FALSE,LEFT($B61,3)&lt;&gt;"NOX"),BJ53*INDEX('Damage costs'!$P$18:$P$70,MATCH($B61,'Damage costs'!$C$18:$C$70,0))/1000,BJ53*INDEX('Damage costs'!$T$18:$T$70,MATCH($B61,'Damage costs'!$C$18:$C$70,0))/1000),"")</f>
        <v/>
      </c>
      <c r="BK61" s="59" t="str">
        <f>IFERROR(IF(OR($C$67=FALSE,LEFT($B61,3)&lt;&gt;"NOX"),BK53*INDEX('Damage costs'!$P$18:$P$70,MATCH($B61,'Damage costs'!$C$18:$C$70,0))/1000,BK53*INDEX('Damage costs'!$T$18:$T$70,MATCH($B61,'Damage costs'!$C$18:$C$70,0))/1000),"")</f>
        <v/>
      </c>
      <c r="BL61" s="59" t="str">
        <f>IFERROR(IF(OR($C$67=FALSE,LEFT($B61,3)&lt;&gt;"NOX"),BL53*INDEX('Damage costs'!$P$18:$P$70,MATCH($B61,'Damage costs'!$C$18:$C$70,0))/1000,BL53*INDEX('Damage costs'!$T$18:$T$70,MATCH($B61,'Damage costs'!$C$18:$C$70,0))/1000),"")</f>
        <v/>
      </c>
      <c r="BM61" s="59" t="str">
        <f>IFERROR(IF(OR($C$67=FALSE,LEFT($B61,3)&lt;&gt;"NOX"),BM53*INDEX('Damage costs'!$P$18:$P$70,MATCH($B61,'Damage costs'!$C$18:$C$70,0))/1000,BM53*INDEX('Damage costs'!$T$18:$T$70,MATCH($B61,'Damage costs'!$C$18:$C$70,0))/1000),"")</f>
        <v/>
      </c>
      <c r="BN61" s="59" t="str">
        <f>IFERROR(IF(OR($C$67=FALSE,LEFT($B61,3)&lt;&gt;"NOX"),BN53*INDEX('Damage costs'!$P$18:$P$70,MATCH($B61,'Damage costs'!$C$18:$C$70,0))/1000,BN53*INDEX('Damage costs'!$T$18:$T$70,MATCH($B61,'Damage costs'!$C$18:$C$70,0))/1000),"")</f>
        <v/>
      </c>
      <c r="BO61" s="59" t="str">
        <f>IFERROR(IF(OR($C$67=FALSE,LEFT($B61,3)&lt;&gt;"NOX"),BO53*INDEX('Damage costs'!$P$18:$P$70,MATCH($B61,'Damage costs'!$C$18:$C$70,0))/1000,BO53*INDEX('Damage costs'!$T$18:$T$70,MATCH($B61,'Damage costs'!$C$18:$C$70,0))/1000),"")</f>
        <v/>
      </c>
      <c r="BP61" s="59" t="str">
        <f>IFERROR(IF(OR($C$67=FALSE,LEFT($B61,3)&lt;&gt;"NOX"),BP53*INDEX('Damage costs'!$P$18:$P$70,MATCH($B61,'Damage costs'!$C$18:$C$70,0))/1000,BP53*INDEX('Damage costs'!$T$18:$T$70,MATCH($B61,'Damage costs'!$C$18:$C$70,0))/1000),"")</f>
        <v/>
      </c>
      <c r="BQ61" s="59" t="str">
        <f>IFERROR(IF(OR($C$67=FALSE,LEFT($B61,3)&lt;&gt;"NOX"),BQ53*INDEX('Damage costs'!$P$18:$P$70,MATCH($B61,'Damage costs'!$C$18:$C$70,0))/1000,BQ53*INDEX('Damage costs'!$T$18:$T$70,MATCH($B61,'Damage costs'!$C$18:$C$70,0))/1000),"")</f>
        <v/>
      </c>
      <c r="BR61" s="59" t="str">
        <f>IFERROR(IF(OR($C$67=FALSE,LEFT($B61,3)&lt;&gt;"NOX"),BR53*INDEX('Damage costs'!$P$18:$P$70,MATCH($B61,'Damage costs'!$C$18:$C$70,0))/1000,BR53*INDEX('Damage costs'!$T$18:$T$70,MATCH($B61,'Damage costs'!$C$18:$C$70,0))/1000),"")</f>
        <v/>
      </c>
      <c r="BS61" s="59" t="str">
        <f>IFERROR(IF(OR($C$67=FALSE,LEFT($B61,3)&lt;&gt;"NOX"),BS53*INDEX('Damage costs'!$P$18:$P$70,MATCH($B61,'Damage costs'!$C$18:$C$70,0))/1000,BS53*INDEX('Damage costs'!$T$18:$T$70,MATCH($B61,'Damage costs'!$C$18:$C$70,0))/1000),"")</f>
        <v/>
      </c>
      <c r="BT61" s="59" t="str">
        <f>IFERROR(IF(OR($C$67=FALSE,LEFT($B61,3)&lt;&gt;"NOX"),BT53*INDEX('Damage costs'!$P$18:$P$70,MATCH($B61,'Damage costs'!$C$18:$C$70,0))/1000,BT53*INDEX('Damage costs'!$T$18:$T$70,MATCH($B61,'Damage costs'!$C$18:$C$70,0))/1000),"")</f>
        <v/>
      </c>
      <c r="BU61" s="59" t="str">
        <f>IFERROR(IF(OR($C$67=FALSE,LEFT($B61,3)&lt;&gt;"NOX"),BU53*INDEX('Damage costs'!$P$18:$P$70,MATCH($B61,'Damage costs'!$C$18:$C$70,0))/1000,BU53*INDEX('Damage costs'!$T$18:$T$70,MATCH($B61,'Damage costs'!$C$18:$C$70,0))/1000),"")</f>
        <v/>
      </c>
      <c r="BV61" s="59" t="str">
        <f>IFERROR(IF(OR($C$67=FALSE,LEFT($B61,3)&lt;&gt;"NOX"),BV53*INDEX('Damage costs'!$P$18:$P$70,MATCH($B61,'Damage costs'!$C$18:$C$70,0))/1000,BV53*INDEX('Damage costs'!$T$18:$T$70,MATCH($B61,'Damage costs'!$C$18:$C$70,0))/1000),"")</f>
        <v/>
      </c>
      <c r="BW61" s="59" t="str">
        <f>IFERROR(IF(OR($C$67=FALSE,LEFT($B61,3)&lt;&gt;"NOX"),BW53*INDEX('Damage costs'!$P$18:$P$70,MATCH($B61,'Damage costs'!$C$18:$C$70,0))/1000,BW53*INDEX('Damage costs'!$T$18:$T$70,MATCH($B61,'Damage costs'!$C$18:$C$70,0))/1000),"")</f>
        <v/>
      </c>
      <c r="BX61" s="59" t="str">
        <f>IFERROR(IF(OR($C$67=FALSE,LEFT($B61,3)&lt;&gt;"NOX"),BX53*INDEX('Damage costs'!$P$18:$P$70,MATCH($B61,'Damage costs'!$C$18:$C$70,0))/1000,BX53*INDEX('Damage costs'!$T$18:$T$70,MATCH($B61,'Damage costs'!$C$18:$C$70,0))/1000),"")</f>
        <v/>
      </c>
      <c r="BY61" s="59" t="str">
        <f>IFERROR(IF(OR($C$67=FALSE,LEFT($B61,3)&lt;&gt;"NOX"),BY53*INDEX('Damage costs'!$P$18:$P$70,MATCH($B61,'Damage costs'!$C$18:$C$70,0))/1000,BY53*INDEX('Damage costs'!$T$18:$T$70,MATCH($B61,'Damage costs'!$C$18:$C$70,0))/1000),"")</f>
        <v/>
      </c>
      <c r="BZ61" s="59" t="str">
        <f>IFERROR(IF(OR($C$67=FALSE,LEFT($B61,3)&lt;&gt;"NOX"),BZ53*INDEX('Damage costs'!$P$18:$P$70,MATCH($B61,'Damage costs'!$C$18:$C$70,0))/1000,BZ53*INDEX('Damage costs'!$T$18:$T$70,MATCH($B61,'Damage costs'!$C$18:$C$70,0))/1000),"")</f>
        <v/>
      </c>
      <c r="CA61" s="59" t="str">
        <f>IFERROR(IF(OR($C$67=FALSE,LEFT($B61,3)&lt;&gt;"NOX"),CA53*INDEX('Damage costs'!$P$18:$P$70,MATCH($B61,'Damage costs'!$C$18:$C$70,0))/1000,CA53*INDEX('Damage costs'!$T$18:$T$70,MATCH($B61,'Damage costs'!$C$18:$C$70,0))/1000),"")</f>
        <v/>
      </c>
      <c r="CB61" s="59" t="str">
        <f>IFERROR(IF(OR($C$67=FALSE,LEFT($B61,3)&lt;&gt;"NOX"),CB53*INDEX('Damage costs'!$P$18:$P$70,MATCH($B61,'Damage costs'!$C$18:$C$70,0))/1000,CB53*INDEX('Damage costs'!$T$18:$T$70,MATCH($B61,'Damage costs'!$C$18:$C$70,0))/1000),"")</f>
        <v/>
      </c>
      <c r="CC61" s="59" t="str">
        <f>IFERROR(IF(OR($C$67=FALSE,LEFT($B61,3)&lt;&gt;"NOX"),CC53*INDEX('Damage costs'!$P$18:$P$70,MATCH($B61,'Damage costs'!$C$18:$C$70,0))/1000,CC53*INDEX('Damage costs'!$T$18:$T$70,MATCH($B61,'Damage costs'!$C$18:$C$70,0))/1000),"")</f>
        <v/>
      </c>
      <c r="CD61" s="59" t="str">
        <f>IFERROR(IF(OR($C$67=FALSE,LEFT($B61,3)&lt;&gt;"NOX"),CD53*INDEX('Damage costs'!$P$18:$P$70,MATCH($B61,'Damage costs'!$C$18:$C$70,0))/1000,CD53*INDEX('Damage costs'!$T$18:$T$70,MATCH($B61,'Damage costs'!$C$18:$C$70,0))/1000),"")</f>
        <v/>
      </c>
      <c r="CE61" s="59" t="str">
        <f>IFERROR(IF(OR($C$67=FALSE,LEFT($B61,3)&lt;&gt;"NOX"),CE53*INDEX('Damage costs'!$P$18:$P$70,MATCH($B61,'Damage costs'!$C$18:$C$70,0))/1000,CE53*INDEX('Damage costs'!$T$18:$T$70,MATCH($B61,'Damage costs'!$C$18:$C$70,0))/1000),"")</f>
        <v/>
      </c>
      <c r="CF61" s="59" t="str">
        <f>IFERROR(IF(OR($C$67=FALSE,LEFT($B61,3)&lt;&gt;"NOX"),CF53*INDEX('Damage costs'!$P$18:$P$70,MATCH($B61,'Damage costs'!$C$18:$C$70,0))/1000,CF53*INDEX('Damage costs'!$T$18:$T$70,MATCH($B61,'Damage costs'!$C$18:$C$70,0))/1000),"")</f>
        <v/>
      </c>
      <c r="CG61" s="59" t="str">
        <f>IFERROR(IF(OR($C$67=FALSE,LEFT($B61,3)&lt;&gt;"NOX"),CG53*INDEX('Damage costs'!$P$18:$P$70,MATCH($B61,'Damage costs'!$C$18:$C$70,0))/1000,CG53*INDEX('Damage costs'!$T$18:$T$70,MATCH($B61,'Damage costs'!$C$18:$C$70,0))/1000),"")</f>
        <v/>
      </c>
      <c r="CH61" s="59" t="str">
        <f>IFERROR(IF(OR($C$67=FALSE,LEFT($B61,3)&lt;&gt;"NOX"),CH53*INDEX('Damage costs'!$P$18:$P$70,MATCH($B61,'Damage costs'!$C$18:$C$70,0))/1000,CH53*INDEX('Damage costs'!$T$18:$T$70,MATCH($B61,'Damage costs'!$C$18:$C$70,0))/1000),"")</f>
        <v/>
      </c>
      <c r="CI61" s="59" t="str">
        <f>IFERROR(IF(OR($C$67=FALSE,LEFT($B61,3)&lt;&gt;"NOX"),CI53*INDEX('Damage costs'!$P$18:$P$70,MATCH($B61,'Damage costs'!$C$18:$C$70,0))/1000,CI53*INDEX('Damage costs'!$T$18:$T$70,MATCH($B61,'Damage costs'!$C$18:$C$70,0))/1000),"")</f>
        <v/>
      </c>
      <c r="CJ61" s="59" t="str">
        <f>IFERROR(IF(OR($C$67=FALSE,LEFT($B61,3)&lt;&gt;"NOX"),CJ53*INDEX('Damage costs'!$P$18:$P$70,MATCH($B61,'Damage costs'!$C$18:$C$70,0))/1000,CJ53*INDEX('Damage costs'!$T$18:$T$70,MATCH($B61,'Damage costs'!$C$18:$C$70,0))/1000),"")</f>
        <v/>
      </c>
      <c r="CK61" s="59" t="str">
        <f>IFERROR(IF(OR($C$67=FALSE,LEFT($B61,3)&lt;&gt;"NOX"),CK53*INDEX('Damage costs'!$P$18:$P$70,MATCH($B61,'Damage costs'!$C$18:$C$70,0))/1000,CK53*INDEX('Damage costs'!$T$18:$T$70,MATCH($B61,'Damage costs'!$C$18:$C$70,0))/1000),"")</f>
        <v/>
      </c>
      <c r="CL61" s="59" t="str">
        <f>IFERROR(IF(OR($C$67=FALSE,LEFT($B61,3)&lt;&gt;"NOX"),CL53*INDEX('Damage costs'!$P$18:$P$70,MATCH($B61,'Damage costs'!$C$18:$C$70,0))/1000,CL53*INDEX('Damage costs'!$T$18:$T$70,MATCH($B61,'Damage costs'!$C$18:$C$70,0))/1000),"")</f>
        <v/>
      </c>
      <c r="CM61" s="59" t="str">
        <f>IFERROR(IF(OR($C$67=FALSE,LEFT($B61,3)&lt;&gt;"NOX"),CM53*INDEX('Damage costs'!$P$18:$P$70,MATCH($B61,'Damage costs'!$C$18:$C$70,0))/1000,CM53*INDEX('Damage costs'!$T$18:$T$70,MATCH($B61,'Damage costs'!$C$18:$C$70,0))/1000),"")</f>
        <v/>
      </c>
      <c r="CN61" s="59" t="str">
        <f>IFERROR(IF(OR($C$67=FALSE,LEFT($B61,3)&lt;&gt;"NOX"),CN53*INDEX('Damage costs'!$P$18:$P$70,MATCH($B61,'Damage costs'!$C$18:$C$70,0))/1000,CN53*INDEX('Damage costs'!$T$18:$T$70,MATCH($B61,'Damage costs'!$C$18:$C$70,0))/1000),"")</f>
        <v/>
      </c>
      <c r="CO61" s="59" t="str">
        <f>IFERROR(IF(OR($C$67=FALSE,LEFT($B61,3)&lt;&gt;"NOX"),CO53*INDEX('Damage costs'!$P$18:$P$70,MATCH($B61,'Damage costs'!$C$18:$C$70,0))/1000,CO53*INDEX('Damage costs'!$T$18:$T$70,MATCH($B61,'Damage costs'!$C$18:$C$70,0))/1000),"")</f>
        <v/>
      </c>
      <c r="CP61" s="59" t="str">
        <f>IFERROR(IF(OR($C$67=FALSE,LEFT($B61,3)&lt;&gt;"NOX"),CP53*INDEX('Damage costs'!$P$18:$P$70,MATCH($B61,'Damage costs'!$C$18:$C$70,0))/1000,CP53*INDEX('Damage costs'!$T$18:$T$70,MATCH($B61,'Damage costs'!$C$18:$C$70,0))/1000),"")</f>
        <v/>
      </c>
      <c r="CQ61" s="59" t="str">
        <f>IFERROR(IF(OR($C$67=FALSE,LEFT($B61,3)&lt;&gt;"NOX"),CQ53*INDEX('Damage costs'!$P$18:$P$70,MATCH($B61,'Damage costs'!$C$18:$C$70,0))/1000,CQ53*INDEX('Damage costs'!$T$18:$T$70,MATCH($B61,'Damage costs'!$C$18:$C$70,0))/1000),"")</f>
        <v/>
      </c>
      <c r="CR61" s="59" t="str">
        <f>IFERROR(IF(OR($C$67=FALSE,LEFT($B61,3)&lt;&gt;"NOX"),CR53*INDEX('Damage costs'!$P$18:$P$70,MATCH($B61,'Damage costs'!$C$18:$C$70,0))/1000,CR53*INDEX('Damage costs'!$T$18:$T$70,MATCH($B61,'Damage costs'!$C$18:$C$70,0))/1000),"")</f>
        <v/>
      </c>
      <c r="CS61" s="59" t="str">
        <f>IFERROR(IF(OR($C$67=FALSE,LEFT($B61,3)&lt;&gt;"NOX"),CS53*INDEX('Damage costs'!$P$18:$P$70,MATCH($B61,'Damage costs'!$C$18:$C$70,0))/1000,CS53*INDEX('Damage costs'!$T$18:$T$70,MATCH($B61,'Damage costs'!$C$18:$C$70,0))/1000),"")</f>
        <v/>
      </c>
      <c r="CT61" s="59" t="str">
        <f>IFERROR(IF(OR($C$67=FALSE,LEFT($B61,3)&lt;&gt;"NOX"),CT53*INDEX('Damage costs'!$P$18:$P$70,MATCH($B61,'Damage costs'!$C$18:$C$70,0))/1000,CT53*INDEX('Damage costs'!$T$18:$T$70,MATCH($B61,'Damage costs'!$C$18:$C$70,0))/1000),"")</f>
        <v/>
      </c>
      <c r="CU61" s="59" t="str">
        <f>IFERROR(IF(OR($C$67=FALSE,LEFT($B61,3)&lt;&gt;"NOX"),CU53*INDEX('Damage costs'!$P$18:$P$70,MATCH($B61,'Damage costs'!$C$18:$C$70,0))/1000,CU53*INDEX('Damage costs'!$T$18:$T$70,MATCH($B61,'Damage costs'!$C$18:$C$70,0))/1000),"")</f>
        <v/>
      </c>
      <c r="CV61" s="59" t="str">
        <f>IFERROR(IF(OR($C$67=FALSE,LEFT($B61,3)&lt;&gt;"NOX"),CV53*INDEX('Damage costs'!$P$18:$P$70,MATCH($B61,'Damage costs'!$C$18:$C$70,0))/1000,CV53*INDEX('Damage costs'!$T$18:$T$70,MATCH($B61,'Damage costs'!$C$18:$C$70,0))/1000),"")</f>
        <v/>
      </c>
      <c r="CW61" s="59" t="str">
        <f>IFERROR(IF(OR($C$67=FALSE,LEFT($B61,3)&lt;&gt;"NOX"),CW53*INDEX('Damage costs'!$P$18:$P$70,MATCH($B61,'Damage costs'!$C$18:$C$70,0))/1000,CW53*INDEX('Damage costs'!$T$18:$T$70,MATCH($B61,'Damage costs'!$C$18:$C$70,0))/1000),"")</f>
        <v/>
      </c>
      <c r="CX61" s="59" t="str">
        <f>IFERROR(IF(OR($C$67=FALSE,LEFT($B61,3)&lt;&gt;"NOX"),CX53*INDEX('Damage costs'!$P$18:$P$70,MATCH($B61,'Damage costs'!$C$18:$C$70,0))/1000,CX53*INDEX('Damage costs'!$T$18:$T$70,MATCH($B61,'Damage costs'!$C$18:$C$70,0))/1000),"")</f>
        <v/>
      </c>
      <c r="CY61" s="59" t="str">
        <f>IFERROR(IF(OR($C$67=FALSE,LEFT($B61,3)&lt;&gt;"NOX"),CY53*INDEX('Damage costs'!$P$18:$P$70,MATCH($B61,'Damage costs'!$C$18:$C$70,0))/1000,CY53*INDEX('Damage costs'!$T$18:$T$70,MATCH($B61,'Damage costs'!$C$18:$C$70,0))/1000),"")</f>
        <v/>
      </c>
      <c r="CZ61" s="391"/>
    </row>
    <row r="62" spans="2:104" x14ac:dyDescent="0.25">
      <c r="B62" s="406">
        <f t="shared" si="27"/>
        <v>0</v>
      </c>
      <c r="C62" s="9" t="s">
        <v>1117</v>
      </c>
      <c r="D62" s="59" t="str">
        <f>IFERROR(IF(OR($C$67=FALSE,LEFT($B62,3)&lt;&gt;"NOX"),D54*INDEX('Damage costs'!$P$18:$P$70,MATCH($B62,'Damage costs'!$C$18:$C$70,0))/1000,D54*INDEX('Damage costs'!$T$18:$T$70,MATCH($B62,'Damage costs'!$C$18:$C$70,0))/1000),"")</f>
        <v/>
      </c>
      <c r="E62" s="59" t="str">
        <f>IFERROR(IF(OR($C$67=FALSE,LEFT($B62,3)&lt;&gt;"NOX"),E54*INDEX('Damage costs'!$P$18:$P$70,MATCH($B62,'Damage costs'!$C$18:$C$70,0))/1000,E54*INDEX('Damage costs'!$T$18:$T$70,MATCH($B62,'Damage costs'!$C$18:$C$70,0))/1000),"")</f>
        <v/>
      </c>
      <c r="F62" s="59" t="str">
        <f>IFERROR(IF(OR($C$67=FALSE,LEFT($B62,3)&lt;&gt;"NOX"),F54*INDEX('Damage costs'!$P$18:$P$70,MATCH($B62,'Damage costs'!$C$18:$C$70,0))/1000,F54*INDEX('Damage costs'!$T$18:$T$70,MATCH($B62,'Damage costs'!$C$18:$C$70,0))/1000),"")</f>
        <v/>
      </c>
      <c r="G62" s="59" t="str">
        <f>IFERROR(IF(OR($C$67=FALSE,LEFT($B62,3)&lt;&gt;"NOX"),G54*INDEX('Damage costs'!$P$18:$P$70,MATCH($B62,'Damage costs'!$C$18:$C$70,0))/1000,G54*INDEX('Damage costs'!$T$18:$T$70,MATCH($B62,'Damage costs'!$C$18:$C$70,0))/1000),"")</f>
        <v/>
      </c>
      <c r="H62" s="59" t="str">
        <f>IFERROR(IF(OR($C$67=FALSE,LEFT($B62,3)&lt;&gt;"NOX"),H54*INDEX('Damage costs'!$P$18:$P$70,MATCH($B62,'Damage costs'!$C$18:$C$70,0))/1000,H54*INDEX('Damage costs'!$T$18:$T$70,MATCH($B62,'Damage costs'!$C$18:$C$70,0))/1000),"")</f>
        <v/>
      </c>
      <c r="I62" s="59" t="str">
        <f>IFERROR(IF(OR($C$67=FALSE,LEFT($B62,3)&lt;&gt;"NOX"),I54*INDEX('Damage costs'!$P$18:$P$70,MATCH($B62,'Damage costs'!$C$18:$C$70,0))/1000,I54*INDEX('Damage costs'!$T$18:$T$70,MATCH($B62,'Damage costs'!$C$18:$C$70,0))/1000),"")</f>
        <v/>
      </c>
      <c r="J62" s="59" t="str">
        <f>IFERROR(IF(OR($C$67=FALSE,LEFT($B62,3)&lt;&gt;"NOX"),J54*INDEX('Damage costs'!$P$18:$P$70,MATCH($B62,'Damage costs'!$C$18:$C$70,0))/1000,J54*INDEX('Damage costs'!$T$18:$T$70,MATCH($B62,'Damage costs'!$C$18:$C$70,0))/1000),"")</f>
        <v/>
      </c>
      <c r="K62" s="59" t="str">
        <f>IFERROR(IF(OR($C$67=FALSE,LEFT($B62,3)&lt;&gt;"NOX"),K54*INDEX('Damage costs'!$P$18:$P$70,MATCH($B62,'Damage costs'!$C$18:$C$70,0))/1000,K54*INDEX('Damage costs'!$T$18:$T$70,MATCH($B62,'Damage costs'!$C$18:$C$70,0))/1000),"")</f>
        <v/>
      </c>
      <c r="L62" s="59" t="str">
        <f>IFERROR(IF(OR($C$67=FALSE,LEFT($B62,3)&lt;&gt;"NOX"),L54*INDEX('Damage costs'!$P$18:$P$70,MATCH($B62,'Damage costs'!$C$18:$C$70,0))/1000,L54*INDEX('Damage costs'!$T$18:$T$70,MATCH($B62,'Damage costs'!$C$18:$C$70,0))/1000),"")</f>
        <v/>
      </c>
      <c r="M62" s="59" t="str">
        <f>IFERROR(IF(OR($C$67=FALSE,LEFT($B62,3)&lt;&gt;"NOX"),M54*INDEX('Damage costs'!$P$18:$P$70,MATCH($B62,'Damage costs'!$C$18:$C$70,0))/1000,M54*INDEX('Damage costs'!$T$18:$T$70,MATCH($B62,'Damage costs'!$C$18:$C$70,0))/1000),"")</f>
        <v/>
      </c>
      <c r="N62" s="59" t="str">
        <f>IFERROR(IF(OR($C$67=FALSE,LEFT($B62,3)&lt;&gt;"NOX"),N54*INDEX('Damage costs'!$P$18:$P$70,MATCH($B62,'Damage costs'!$C$18:$C$70,0))/1000,N54*INDEX('Damage costs'!$T$18:$T$70,MATCH($B62,'Damage costs'!$C$18:$C$70,0))/1000),"")</f>
        <v/>
      </c>
      <c r="O62" s="59" t="str">
        <f>IFERROR(IF(OR($C$67=FALSE,LEFT($B62,3)&lt;&gt;"NOX"),O54*INDEX('Damage costs'!$P$18:$P$70,MATCH($B62,'Damage costs'!$C$18:$C$70,0))/1000,O54*INDEX('Damage costs'!$T$18:$T$70,MATCH($B62,'Damage costs'!$C$18:$C$70,0))/1000),"")</f>
        <v/>
      </c>
      <c r="P62" s="59" t="str">
        <f>IFERROR(IF(OR($C$67=FALSE,LEFT($B62,3)&lt;&gt;"NOX"),P54*INDEX('Damage costs'!$P$18:$P$70,MATCH($B62,'Damage costs'!$C$18:$C$70,0))/1000,P54*INDEX('Damage costs'!$T$18:$T$70,MATCH($B62,'Damage costs'!$C$18:$C$70,0))/1000),"")</f>
        <v/>
      </c>
      <c r="Q62" s="59" t="str">
        <f>IFERROR(IF(OR($C$67=FALSE,LEFT($B62,3)&lt;&gt;"NOX"),Q54*INDEX('Damage costs'!$P$18:$P$70,MATCH($B62,'Damage costs'!$C$18:$C$70,0))/1000,Q54*INDEX('Damage costs'!$T$18:$T$70,MATCH($B62,'Damage costs'!$C$18:$C$70,0))/1000),"")</f>
        <v/>
      </c>
      <c r="R62" s="59" t="str">
        <f>IFERROR(IF(OR($C$67=FALSE,LEFT($B62,3)&lt;&gt;"NOX"),R54*INDEX('Damage costs'!$P$18:$P$70,MATCH($B62,'Damage costs'!$C$18:$C$70,0))/1000,R54*INDEX('Damage costs'!$T$18:$T$70,MATCH($B62,'Damage costs'!$C$18:$C$70,0))/1000),"")</f>
        <v/>
      </c>
      <c r="S62" s="59" t="str">
        <f>IFERROR(IF(OR($C$67=FALSE,LEFT($B62,3)&lt;&gt;"NOX"),S54*INDEX('Damage costs'!$P$18:$P$70,MATCH($B62,'Damage costs'!$C$18:$C$70,0))/1000,S54*INDEX('Damage costs'!$T$18:$T$70,MATCH($B62,'Damage costs'!$C$18:$C$70,0))/1000),"")</f>
        <v/>
      </c>
      <c r="T62" s="59" t="str">
        <f>IFERROR(IF(OR($C$67=FALSE,LEFT($B62,3)&lt;&gt;"NOX"),T54*INDEX('Damage costs'!$P$18:$P$70,MATCH($B62,'Damage costs'!$C$18:$C$70,0))/1000,T54*INDEX('Damage costs'!$T$18:$T$70,MATCH($B62,'Damage costs'!$C$18:$C$70,0))/1000),"")</f>
        <v/>
      </c>
      <c r="U62" s="59" t="str">
        <f>IFERROR(IF(OR($C$67=FALSE,LEFT($B62,3)&lt;&gt;"NOX"),U54*INDEX('Damage costs'!$P$18:$P$70,MATCH($B62,'Damage costs'!$C$18:$C$70,0))/1000,U54*INDEX('Damage costs'!$T$18:$T$70,MATCH($B62,'Damage costs'!$C$18:$C$70,0))/1000),"")</f>
        <v/>
      </c>
      <c r="V62" s="59" t="str">
        <f>IFERROR(IF(OR($C$67=FALSE,LEFT($B62,3)&lt;&gt;"NOX"),V54*INDEX('Damage costs'!$P$18:$P$70,MATCH($B62,'Damage costs'!$C$18:$C$70,0))/1000,V54*INDEX('Damage costs'!$T$18:$T$70,MATCH($B62,'Damage costs'!$C$18:$C$70,0))/1000),"")</f>
        <v/>
      </c>
      <c r="W62" s="59" t="str">
        <f>IFERROR(IF(OR($C$67=FALSE,LEFT($B62,3)&lt;&gt;"NOX"),W54*INDEX('Damage costs'!$P$18:$P$70,MATCH($B62,'Damage costs'!$C$18:$C$70,0))/1000,W54*INDEX('Damage costs'!$T$18:$T$70,MATCH($B62,'Damage costs'!$C$18:$C$70,0))/1000),"")</f>
        <v/>
      </c>
      <c r="X62" s="59" t="str">
        <f>IFERROR(IF(OR($C$67=FALSE,LEFT($B62,3)&lt;&gt;"NOX"),X54*INDEX('Damage costs'!$P$18:$P$70,MATCH($B62,'Damage costs'!$C$18:$C$70,0))/1000,X54*INDEX('Damage costs'!$T$18:$T$70,MATCH($B62,'Damage costs'!$C$18:$C$70,0))/1000),"")</f>
        <v/>
      </c>
      <c r="Y62" s="59" t="str">
        <f>IFERROR(IF(OR($C$67=FALSE,LEFT($B62,3)&lt;&gt;"NOX"),Y54*INDEX('Damage costs'!$P$18:$P$70,MATCH($B62,'Damage costs'!$C$18:$C$70,0))/1000,Y54*INDEX('Damage costs'!$T$18:$T$70,MATCH($B62,'Damage costs'!$C$18:$C$70,0))/1000),"")</f>
        <v/>
      </c>
      <c r="Z62" s="59" t="str">
        <f>IFERROR(IF(OR($C$67=FALSE,LEFT($B62,3)&lt;&gt;"NOX"),Z54*INDEX('Damage costs'!$P$18:$P$70,MATCH($B62,'Damage costs'!$C$18:$C$70,0))/1000,Z54*INDEX('Damage costs'!$T$18:$T$70,MATCH($B62,'Damage costs'!$C$18:$C$70,0))/1000),"")</f>
        <v/>
      </c>
      <c r="AA62" s="59" t="str">
        <f>IFERROR(IF(OR($C$67=FALSE,LEFT($B62,3)&lt;&gt;"NOX"),AA54*INDEX('Damage costs'!$P$18:$P$70,MATCH($B62,'Damage costs'!$C$18:$C$70,0))/1000,AA54*INDEX('Damage costs'!$T$18:$T$70,MATCH($B62,'Damage costs'!$C$18:$C$70,0))/1000),"")</f>
        <v/>
      </c>
      <c r="AB62" s="59" t="str">
        <f>IFERROR(IF(OR($C$67=FALSE,LEFT($B62,3)&lt;&gt;"NOX"),AB54*INDEX('Damage costs'!$P$18:$P$70,MATCH($B62,'Damage costs'!$C$18:$C$70,0))/1000,AB54*INDEX('Damage costs'!$T$18:$T$70,MATCH($B62,'Damage costs'!$C$18:$C$70,0))/1000),"")</f>
        <v/>
      </c>
      <c r="AC62" s="59" t="str">
        <f>IFERROR(IF(OR($C$67=FALSE,LEFT($B62,3)&lt;&gt;"NOX"),AC54*INDEX('Damage costs'!$P$18:$P$70,MATCH($B62,'Damage costs'!$C$18:$C$70,0))/1000,AC54*INDEX('Damage costs'!$T$18:$T$70,MATCH($B62,'Damage costs'!$C$18:$C$70,0))/1000),"")</f>
        <v/>
      </c>
      <c r="AD62" s="59" t="str">
        <f>IFERROR(IF(OR($C$67=FALSE,LEFT($B62,3)&lt;&gt;"NOX"),AD54*INDEX('Damage costs'!$P$18:$P$70,MATCH($B62,'Damage costs'!$C$18:$C$70,0))/1000,AD54*INDEX('Damage costs'!$T$18:$T$70,MATCH($B62,'Damage costs'!$C$18:$C$70,0))/1000),"")</f>
        <v/>
      </c>
      <c r="AE62" s="59" t="str">
        <f>IFERROR(IF(OR($C$67=FALSE,LEFT($B62,3)&lt;&gt;"NOX"),AE54*INDEX('Damage costs'!$P$18:$P$70,MATCH($B62,'Damage costs'!$C$18:$C$70,0))/1000,AE54*INDEX('Damage costs'!$T$18:$T$70,MATCH($B62,'Damage costs'!$C$18:$C$70,0))/1000),"")</f>
        <v/>
      </c>
      <c r="AF62" s="59" t="str">
        <f>IFERROR(IF(OR($C$67=FALSE,LEFT($B62,3)&lt;&gt;"NOX"),AF54*INDEX('Damage costs'!$P$18:$P$70,MATCH($B62,'Damage costs'!$C$18:$C$70,0))/1000,AF54*INDEX('Damage costs'!$T$18:$T$70,MATCH($B62,'Damage costs'!$C$18:$C$70,0))/1000),"")</f>
        <v/>
      </c>
      <c r="AG62" s="59" t="str">
        <f>IFERROR(IF(OR($C$67=FALSE,LEFT($B62,3)&lt;&gt;"NOX"),AG54*INDEX('Damage costs'!$P$18:$P$70,MATCH($B62,'Damage costs'!$C$18:$C$70,0))/1000,AG54*INDEX('Damage costs'!$T$18:$T$70,MATCH($B62,'Damage costs'!$C$18:$C$70,0))/1000),"")</f>
        <v/>
      </c>
      <c r="AH62" s="59" t="str">
        <f>IFERROR(IF(OR($C$67=FALSE,LEFT($B62,3)&lt;&gt;"NOX"),AH54*INDEX('Damage costs'!$P$18:$P$70,MATCH($B62,'Damage costs'!$C$18:$C$70,0))/1000,AH54*INDEX('Damage costs'!$T$18:$T$70,MATCH($B62,'Damage costs'!$C$18:$C$70,0))/1000),"")</f>
        <v/>
      </c>
      <c r="AI62" s="59" t="str">
        <f>IFERROR(IF(OR($C$67=FALSE,LEFT($B62,3)&lt;&gt;"NOX"),AI54*INDEX('Damage costs'!$P$18:$P$70,MATCH($B62,'Damage costs'!$C$18:$C$70,0))/1000,AI54*INDEX('Damage costs'!$T$18:$T$70,MATCH($B62,'Damage costs'!$C$18:$C$70,0))/1000),"")</f>
        <v/>
      </c>
      <c r="AJ62" s="59" t="str">
        <f>IFERROR(IF(OR($C$67=FALSE,LEFT($B62,3)&lt;&gt;"NOX"),AJ54*INDEX('Damage costs'!$P$18:$P$70,MATCH($B62,'Damage costs'!$C$18:$C$70,0))/1000,AJ54*INDEX('Damage costs'!$T$18:$T$70,MATCH($B62,'Damage costs'!$C$18:$C$70,0))/1000),"")</f>
        <v/>
      </c>
      <c r="AK62" s="59" t="str">
        <f>IFERROR(IF(OR($C$67=FALSE,LEFT($B62,3)&lt;&gt;"NOX"),AK54*INDEX('Damage costs'!$P$18:$P$70,MATCH($B62,'Damage costs'!$C$18:$C$70,0))/1000,AK54*INDEX('Damage costs'!$T$18:$T$70,MATCH($B62,'Damage costs'!$C$18:$C$70,0))/1000),"")</f>
        <v/>
      </c>
      <c r="AL62" s="59" t="str">
        <f>IFERROR(IF(OR($C$67=FALSE,LEFT($B62,3)&lt;&gt;"NOX"),AL54*INDEX('Damage costs'!$P$18:$P$70,MATCH($B62,'Damage costs'!$C$18:$C$70,0))/1000,AL54*INDEX('Damage costs'!$T$18:$T$70,MATCH($B62,'Damage costs'!$C$18:$C$70,0))/1000),"")</f>
        <v/>
      </c>
      <c r="AM62" s="59" t="str">
        <f>IFERROR(IF(OR($C$67=FALSE,LEFT($B62,3)&lt;&gt;"NOX"),AM54*INDEX('Damage costs'!$P$18:$P$70,MATCH($B62,'Damage costs'!$C$18:$C$70,0))/1000,AM54*INDEX('Damage costs'!$T$18:$T$70,MATCH($B62,'Damage costs'!$C$18:$C$70,0))/1000),"")</f>
        <v/>
      </c>
      <c r="AN62" s="59" t="str">
        <f>IFERROR(IF(OR($C$67=FALSE,LEFT($B62,3)&lt;&gt;"NOX"),AN54*INDEX('Damage costs'!$P$18:$P$70,MATCH($B62,'Damage costs'!$C$18:$C$70,0))/1000,AN54*INDEX('Damage costs'!$T$18:$T$70,MATCH($B62,'Damage costs'!$C$18:$C$70,0))/1000),"")</f>
        <v/>
      </c>
      <c r="AO62" s="59" t="str">
        <f>IFERROR(IF(OR($C$67=FALSE,LEFT($B62,3)&lt;&gt;"NOX"),AO54*INDEX('Damage costs'!$P$18:$P$70,MATCH($B62,'Damage costs'!$C$18:$C$70,0))/1000,AO54*INDEX('Damage costs'!$T$18:$T$70,MATCH($B62,'Damage costs'!$C$18:$C$70,0))/1000),"")</f>
        <v/>
      </c>
      <c r="AP62" s="59" t="str">
        <f>IFERROR(IF(OR($C$67=FALSE,LEFT($B62,3)&lt;&gt;"NOX"),AP54*INDEX('Damage costs'!$P$18:$P$70,MATCH($B62,'Damage costs'!$C$18:$C$70,0))/1000,AP54*INDEX('Damage costs'!$T$18:$T$70,MATCH($B62,'Damage costs'!$C$18:$C$70,0))/1000),"")</f>
        <v/>
      </c>
      <c r="AQ62" s="59" t="str">
        <f>IFERROR(IF(OR($C$67=FALSE,LEFT($B62,3)&lt;&gt;"NOX"),AQ54*INDEX('Damage costs'!$P$18:$P$70,MATCH($B62,'Damage costs'!$C$18:$C$70,0))/1000,AQ54*INDEX('Damage costs'!$T$18:$T$70,MATCH($B62,'Damage costs'!$C$18:$C$70,0))/1000),"")</f>
        <v/>
      </c>
      <c r="AR62" s="59" t="str">
        <f>IFERROR(IF(OR($C$67=FALSE,LEFT($B62,3)&lt;&gt;"NOX"),AR54*INDEX('Damage costs'!$P$18:$P$70,MATCH($B62,'Damage costs'!$C$18:$C$70,0))/1000,AR54*INDEX('Damage costs'!$T$18:$T$70,MATCH($B62,'Damage costs'!$C$18:$C$70,0))/1000),"")</f>
        <v/>
      </c>
      <c r="AS62" s="59" t="str">
        <f>IFERROR(IF(OR($C$67=FALSE,LEFT($B62,3)&lt;&gt;"NOX"),AS54*INDEX('Damage costs'!$P$18:$P$70,MATCH($B62,'Damage costs'!$C$18:$C$70,0))/1000,AS54*INDEX('Damage costs'!$T$18:$T$70,MATCH($B62,'Damage costs'!$C$18:$C$70,0))/1000),"")</f>
        <v/>
      </c>
      <c r="AT62" s="59" t="str">
        <f>IFERROR(IF(OR($C$67=FALSE,LEFT($B62,3)&lt;&gt;"NOX"),AT54*INDEX('Damage costs'!$P$18:$P$70,MATCH($B62,'Damage costs'!$C$18:$C$70,0))/1000,AT54*INDEX('Damage costs'!$T$18:$T$70,MATCH($B62,'Damage costs'!$C$18:$C$70,0))/1000),"")</f>
        <v/>
      </c>
      <c r="AU62" s="59" t="str">
        <f>IFERROR(IF(OR($C$67=FALSE,LEFT($B62,3)&lt;&gt;"NOX"),AU54*INDEX('Damage costs'!$P$18:$P$70,MATCH($B62,'Damage costs'!$C$18:$C$70,0))/1000,AU54*INDEX('Damage costs'!$T$18:$T$70,MATCH($B62,'Damage costs'!$C$18:$C$70,0))/1000),"")</f>
        <v/>
      </c>
      <c r="AV62" s="59" t="str">
        <f>IFERROR(IF(OR($C$67=FALSE,LEFT($B62,3)&lt;&gt;"NOX"),AV54*INDEX('Damage costs'!$P$18:$P$70,MATCH($B62,'Damage costs'!$C$18:$C$70,0))/1000,AV54*INDEX('Damage costs'!$T$18:$T$70,MATCH($B62,'Damage costs'!$C$18:$C$70,0))/1000),"")</f>
        <v/>
      </c>
      <c r="AW62" s="59" t="str">
        <f>IFERROR(IF(OR($C$67=FALSE,LEFT($B62,3)&lt;&gt;"NOX"),AW54*INDEX('Damage costs'!$P$18:$P$70,MATCH($B62,'Damage costs'!$C$18:$C$70,0))/1000,AW54*INDEX('Damage costs'!$T$18:$T$70,MATCH($B62,'Damage costs'!$C$18:$C$70,0))/1000),"")</f>
        <v/>
      </c>
      <c r="AX62" s="59" t="str">
        <f>IFERROR(IF(OR($C$67=FALSE,LEFT($B62,3)&lt;&gt;"NOX"),AX54*INDEX('Damage costs'!$P$18:$P$70,MATCH($B62,'Damage costs'!$C$18:$C$70,0))/1000,AX54*INDEX('Damage costs'!$T$18:$T$70,MATCH($B62,'Damage costs'!$C$18:$C$70,0))/1000),"")</f>
        <v/>
      </c>
      <c r="AY62" s="59" t="str">
        <f>IFERROR(IF(OR($C$67=FALSE,LEFT($B62,3)&lt;&gt;"NOX"),AY54*INDEX('Damage costs'!$P$18:$P$70,MATCH($B62,'Damage costs'!$C$18:$C$70,0))/1000,AY54*INDEX('Damage costs'!$T$18:$T$70,MATCH($B62,'Damage costs'!$C$18:$C$70,0))/1000),"")</f>
        <v/>
      </c>
      <c r="AZ62" s="59" t="str">
        <f>IFERROR(IF(OR($C$67=FALSE,LEFT($B62,3)&lt;&gt;"NOX"),AZ54*INDEX('Damage costs'!$P$18:$P$70,MATCH($B62,'Damage costs'!$C$18:$C$70,0))/1000,AZ54*INDEX('Damage costs'!$T$18:$T$70,MATCH($B62,'Damage costs'!$C$18:$C$70,0))/1000),"")</f>
        <v/>
      </c>
      <c r="BA62" s="59" t="str">
        <f>IFERROR(IF(OR($C$67=FALSE,LEFT($B62,3)&lt;&gt;"NOX"),BA54*INDEX('Damage costs'!$P$18:$P$70,MATCH($B62,'Damage costs'!$C$18:$C$70,0))/1000,BA54*INDEX('Damage costs'!$T$18:$T$70,MATCH($B62,'Damage costs'!$C$18:$C$70,0))/1000),"")</f>
        <v/>
      </c>
      <c r="BB62" s="59" t="str">
        <f>IFERROR(IF(OR($C$67=FALSE,LEFT($B62,3)&lt;&gt;"NOX"),BB54*INDEX('Damage costs'!$P$18:$P$70,MATCH($B62,'Damage costs'!$C$18:$C$70,0))/1000,BB54*INDEX('Damage costs'!$T$18:$T$70,MATCH($B62,'Damage costs'!$C$18:$C$70,0))/1000),"")</f>
        <v/>
      </c>
      <c r="BC62" s="59" t="str">
        <f>IFERROR(IF(OR($C$67=FALSE,LEFT($B62,3)&lt;&gt;"NOX"),BC54*INDEX('Damage costs'!$P$18:$P$70,MATCH($B62,'Damage costs'!$C$18:$C$70,0))/1000,BC54*INDEX('Damage costs'!$T$18:$T$70,MATCH($B62,'Damage costs'!$C$18:$C$70,0))/1000),"")</f>
        <v/>
      </c>
      <c r="BD62" s="59" t="str">
        <f>IFERROR(IF(OR($C$67=FALSE,LEFT($B62,3)&lt;&gt;"NOX"),BD54*INDEX('Damage costs'!$P$18:$P$70,MATCH($B62,'Damage costs'!$C$18:$C$70,0))/1000,BD54*INDEX('Damage costs'!$T$18:$T$70,MATCH($B62,'Damage costs'!$C$18:$C$70,0))/1000),"")</f>
        <v/>
      </c>
      <c r="BE62" s="59" t="str">
        <f>IFERROR(IF(OR($C$67=FALSE,LEFT($B62,3)&lt;&gt;"NOX"),BE54*INDEX('Damage costs'!$P$18:$P$70,MATCH($B62,'Damage costs'!$C$18:$C$70,0))/1000,BE54*INDEX('Damage costs'!$T$18:$T$70,MATCH($B62,'Damage costs'!$C$18:$C$70,0))/1000),"")</f>
        <v/>
      </c>
      <c r="BF62" s="59" t="str">
        <f>IFERROR(IF(OR($C$67=FALSE,LEFT($B62,3)&lt;&gt;"NOX"),BF54*INDEX('Damage costs'!$P$18:$P$70,MATCH($B62,'Damage costs'!$C$18:$C$70,0))/1000,BF54*INDEX('Damage costs'!$T$18:$T$70,MATCH($B62,'Damage costs'!$C$18:$C$70,0))/1000),"")</f>
        <v/>
      </c>
      <c r="BG62" s="59" t="str">
        <f>IFERROR(IF(OR($C$67=FALSE,LEFT($B62,3)&lt;&gt;"NOX"),BG54*INDEX('Damage costs'!$P$18:$P$70,MATCH($B62,'Damage costs'!$C$18:$C$70,0))/1000,BG54*INDEX('Damage costs'!$T$18:$T$70,MATCH($B62,'Damage costs'!$C$18:$C$70,0))/1000),"")</f>
        <v/>
      </c>
      <c r="BH62" s="59" t="str">
        <f>IFERROR(IF(OR($C$67=FALSE,LEFT($B62,3)&lt;&gt;"NOX"),BH54*INDEX('Damage costs'!$P$18:$P$70,MATCH($B62,'Damage costs'!$C$18:$C$70,0))/1000,BH54*INDEX('Damage costs'!$T$18:$T$70,MATCH($B62,'Damage costs'!$C$18:$C$70,0))/1000),"")</f>
        <v/>
      </c>
      <c r="BI62" s="59" t="str">
        <f>IFERROR(IF(OR($C$67=FALSE,LEFT($B62,3)&lt;&gt;"NOX"),BI54*INDEX('Damage costs'!$P$18:$P$70,MATCH($B62,'Damage costs'!$C$18:$C$70,0))/1000,BI54*INDEX('Damage costs'!$T$18:$T$70,MATCH($B62,'Damage costs'!$C$18:$C$70,0))/1000),"")</f>
        <v/>
      </c>
      <c r="BJ62" s="59" t="str">
        <f>IFERROR(IF(OR($C$67=FALSE,LEFT($B62,3)&lt;&gt;"NOX"),BJ54*INDEX('Damage costs'!$P$18:$P$70,MATCH($B62,'Damage costs'!$C$18:$C$70,0))/1000,BJ54*INDEX('Damage costs'!$T$18:$T$70,MATCH($B62,'Damage costs'!$C$18:$C$70,0))/1000),"")</f>
        <v/>
      </c>
      <c r="BK62" s="59" t="str">
        <f>IFERROR(IF(OR($C$67=FALSE,LEFT($B62,3)&lt;&gt;"NOX"),BK54*INDEX('Damage costs'!$P$18:$P$70,MATCH($B62,'Damage costs'!$C$18:$C$70,0))/1000,BK54*INDEX('Damage costs'!$T$18:$T$70,MATCH($B62,'Damage costs'!$C$18:$C$70,0))/1000),"")</f>
        <v/>
      </c>
      <c r="BL62" s="59" t="str">
        <f>IFERROR(IF(OR($C$67=FALSE,LEFT($B62,3)&lt;&gt;"NOX"),BL54*INDEX('Damage costs'!$P$18:$P$70,MATCH($B62,'Damage costs'!$C$18:$C$70,0))/1000,BL54*INDEX('Damage costs'!$T$18:$T$70,MATCH($B62,'Damage costs'!$C$18:$C$70,0))/1000),"")</f>
        <v/>
      </c>
      <c r="BM62" s="59" t="str">
        <f>IFERROR(IF(OR($C$67=FALSE,LEFT($B62,3)&lt;&gt;"NOX"),BM54*INDEX('Damage costs'!$P$18:$P$70,MATCH($B62,'Damage costs'!$C$18:$C$70,0))/1000,BM54*INDEX('Damage costs'!$T$18:$T$70,MATCH($B62,'Damage costs'!$C$18:$C$70,0))/1000),"")</f>
        <v/>
      </c>
      <c r="BN62" s="59" t="str">
        <f>IFERROR(IF(OR($C$67=FALSE,LEFT($B62,3)&lt;&gt;"NOX"),BN54*INDEX('Damage costs'!$P$18:$P$70,MATCH($B62,'Damage costs'!$C$18:$C$70,0))/1000,BN54*INDEX('Damage costs'!$T$18:$T$70,MATCH($B62,'Damage costs'!$C$18:$C$70,0))/1000),"")</f>
        <v/>
      </c>
      <c r="BO62" s="59" t="str">
        <f>IFERROR(IF(OR($C$67=FALSE,LEFT($B62,3)&lt;&gt;"NOX"),BO54*INDEX('Damage costs'!$P$18:$P$70,MATCH($B62,'Damage costs'!$C$18:$C$70,0))/1000,BO54*INDEX('Damage costs'!$T$18:$T$70,MATCH($B62,'Damage costs'!$C$18:$C$70,0))/1000),"")</f>
        <v/>
      </c>
      <c r="BP62" s="59" t="str">
        <f>IFERROR(IF(OR($C$67=FALSE,LEFT($B62,3)&lt;&gt;"NOX"),BP54*INDEX('Damage costs'!$P$18:$P$70,MATCH($B62,'Damage costs'!$C$18:$C$70,0))/1000,BP54*INDEX('Damage costs'!$T$18:$T$70,MATCH($B62,'Damage costs'!$C$18:$C$70,0))/1000),"")</f>
        <v/>
      </c>
      <c r="BQ62" s="59" t="str">
        <f>IFERROR(IF(OR($C$67=FALSE,LEFT($B62,3)&lt;&gt;"NOX"),BQ54*INDEX('Damage costs'!$P$18:$P$70,MATCH($B62,'Damage costs'!$C$18:$C$70,0))/1000,BQ54*INDEX('Damage costs'!$T$18:$T$70,MATCH($B62,'Damage costs'!$C$18:$C$70,0))/1000),"")</f>
        <v/>
      </c>
      <c r="BR62" s="59" t="str">
        <f>IFERROR(IF(OR($C$67=FALSE,LEFT($B62,3)&lt;&gt;"NOX"),BR54*INDEX('Damage costs'!$P$18:$P$70,MATCH($B62,'Damage costs'!$C$18:$C$70,0))/1000,BR54*INDEX('Damage costs'!$T$18:$T$70,MATCH($B62,'Damage costs'!$C$18:$C$70,0))/1000),"")</f>
        <v/>
      </c>
      <c r="BS62" s="59" t="str">
        <f>IFERROR(IF(OR($C$67=FALSE,LEFT($B62,3)&lt;&gt;"NOX"),BS54*INDEX('Damage costs'!$P$18:$P$70,MATCH($B62,'Damage costs'!$C$18:$C$70,0))/1000,BS54*INDEX('Damage costs'!$T$18:$T$70,MATCH($B62,'Damage costs'!$C$18:$C$70,0))/1000),"")</f>
        <v/>
      </c>
      <c r="BT62" s="59" t="str">
        <f>IFERROR(IF(OR($C$67=FALSE,LEFT($B62,3)&lt;&gt;"NOX"),BT54*INDEX('Damage costs'!$P$18:$P$70,MATCH($B62,'Damage costs'!$C$18:$C$70,0))/1000,BT54*INDEX('Damage costs'!$T$18:$T$70,MATCH($B62,'Damage costs'!$C$18:$C$70,0))/1000),"")</f>
        <v/>
      </c>
      <c r="BU62" s="59" t="str">
        <f>IFERROR(IF(OR($C$67=FALSE,LEFT($B62,3)&lt;&gt;"NOX"),BU54*INDEX('Damage costs'!$P$18:$P$70,MATCH($B62,'Damage costs'!$C$18:$C$70,0))/1000,BU54*INDEX('Damage costs'!$T$18:$T$70,MATCH($B62,'Damage costs'!$C$18:$C$70,0))/1000),"")</f>
        <v/>
      </c>
      <c r="BV62" s="59" t="str">
        <f>IFERROR(IF(OR($C$67=FALSE,LEFT($B62,3)&lt;&gt;"NOX"),BV54*INDEX('Damage costs'!$P$18:$P$70,MATCH($B62,'Damage costs'!$C$18:$C$70,0))/1000,BV54*INDEX('Damage costs'!$T$18:$T$70,MATCH($B62,'Damage costs'!$C$18:$C$70,0))/1000),"")</f>
        <v/>
      </c>
      <c r="BW62" s="59" t="str">
        <f>IFERROR(IF(OR($C$67=FALSE,LEFT($B62,3)&lt;&gt;"NOX"),BW54*INDEX('Damage costs'!$P$18:$P$70,MATCH($B62,'Damage costs'!$C$18:$C$70,0))/1000,BW54*INDEX('Damage costs'!$T$18:$T$70,MATCH($B62,'Damage costs'!$C$18:$C$70,0))/1000),"")</f>
        <v/>
      </c>
      <c r="BX62" s="59" t="str">
        <f>IFERROR(IF(OR($C$67=FALSE,LEFT($B62,3)&lt;&gt;"NOX"),BX54*INDEX('Damage costs'!$P$18:$P$70,MATCH($B62,'Damage costs'!$C$18:$C$70,0))/1000,BX54*INDEX('Damage costs'!$T$18:$T$70,MATCH($B62,'Damage costs'!$C$18:$C$70,0))/1000),"")</f>
        <v/>
      </c>
      <c r="BY62" s="59" t="str">
        <f>IFERROR(IF(OR($C$67=FALSE,LEFT($B62,3)&lt;&gt;"NOX"),BY54*INDEX('Damage costs'!$P$18:$P$70,MATCH($B62,'Damage costs'!$C$18:$C$70,0))/1000,BY54*INDEX('Damage costs'!$T$18:$T$70,MATCH($B62,'Damage costs'!$C$18:$C$70,0))/1000),"")</f>
        <v/>
      </c>
      <c r="BZ62" s="59" t="str">
        <f>IFERROR(IF(OR($C$67=FALSE,LEFT($B62,3)&lt;&gt;"NOX"),BZ54*INDEX('Damage costs'!$P$18:$P$70,MATCH($B62,'Damage costs'!$C$18:$C$70,0))/1000,BZ54*INDEX('Damage costs'!$T$18:$T$70,MATCH($B62,'Damage costs'!$C$18:$C$70,0))/1000),"")</f>
        <v/>
      </c>
      <c r="CA62" s="59" t="str">
        <f>IFERROR(IF(OR($C$67=FALSE,LEFT($B62,3)&lt;&gt;"NOX"),CA54*INDEX('Damage costs'!$P$18:$P$70,MATCH($B62,'Damage costs'!$C$18:$C$70,0))/1000,CA54*INDEX('Damage costs'!$T$18:$T$70,MATCH($B62,'Damage costs'!$C$18:$C$70,0))/1000),"")</f>
        <v/>
      </c>
      <c r="CB62" s="59" t="str">
        <f>IFERROR(IF(OR($C$67=FALSE,LEFT($B62,3)&lt;&gt;"NOX"),CB54*INDEX('Damage costs'!$P$18:$P$70,MATCH($B62,'Damage costs'!$C$18:$C$70,0))/1000,CB54*INDEX('Damage costs'!$T$18:$T$70,MATCH($B62,'Damage costs'!$C$18:$C$70,0))/1000),"")</f>
        <v/>
      </c>
      <c r="CC62" s="59" t="str">
        <f>IFERROR(IF(OR($C$67=FALSE,LEFT($B62,3)&lt;&gt;"NOX"),CC54*INDEX('Damage costs'!$P$18:$P$70,MATCH($B62,'Damage costs'!$C$18:$C$70,0))/1000,CC54*INDEX('Damage costs'!$T$18:$T$70,MATCH($B62,'Damage costs'!$C$18:$C$70,0))/1000),"")</f>
        <v/>
      </c>
      <c r="CD62" s="59" t="str">
        <f>IFERROR(IF(OR($C$67=FALSE,LEFT($B62,3)&lt;&gt;"NOX"),CD54*INDEX('Damage costs'!$P$18:$P$70,MATCH($B62,'Damage costs'!$C$18:$C$70,0))/1000,CD54*INDEX('Damage costs'!$T$18:$T$70,MATCH($B62,'Damage costs'!$C$18:$C$70,0))/1000),"")</f>
        <v/>
      </c>
      <c r="CE62" s="59" t="str">
        <f>IFERROR(IF(OR($C$67=FALSE,LEFT($B62,3)&lt;&gt;"NOX"),CE54*INDEX('Damage costs'!$P$18:$P$70,MATCH($B62,'Damage costs'!$C$18:$C$70,0))/1000,CE54*INDEX('Damage costs'!$T$18:$T$70,MATCH($B62,'Damage costs'!$C$18:$C$70,0))/1000),"")</f>
        <v/>
      </c>
      <c r="CF62" s="59" t="str">
        <f>IFERROR(IF(OR($C$67=FALSE,LEFT($B62,3)&lt;&gt;"NOX"),CF54*INDEX('Damage costs'!$P$18:$P$70,MATCH($B62,'Damage costs'!$C$18:$C$70,0))/1000,CF54*INDEX('Damage costs'!$T$18:$T$70,MATCH($B62,'Damage costs'!$C$18:$C$70,0))/1000),"")</f>
        <v/>
      </c>
      <c r="CG62" s="59" t="str">
        <f>IFERROR(IF(OR($C$67=FALSE,LEFT($B62,3)&lt;&gt;"NOX"),CG54*INDEX('Damage costs'!$P$18:$P$70,MATCH($B62,'Damage costs'!$C$18:$C$70,0))/1000,CG54*INDEX('Damage costs'!$T$18:$T$70,MATCH($B62,'Damage costs'!$C$18:$C$70,0))/1000),"")</f>
        <v/>
      </c>
      <c r="CH62" s="59" t="str">
        <f>IFERROR(IF(OR($C$67=FALSE,LEFT($B62,3)&lt;&gt;"NOX"),CH54*INDEX('Damage costs'!$P$18:$P$70,MATCH($B62,'Damage costs'!$C$18:$C$70,0))/1000,CH54*INDEX('Damage costs'!$T$18:$T$70,MATCH($B62,'Damage costs'!$C$18:$C$70,0))/1000),"")</f>
        <v/>
      </c>
      <c r="CI62" s="59" t="str">
        <f>IFERROR(IF(OR($C$67=FALSE,LEFT($B62,3)&lt;&gt;"NOX"),CI54*INDEX('Damage costs'!$P$18:$P$70,MATCH($B62,'Damage costs'!$C$18:$C$70,0))/1000,CI54*INDEX('Damage costs'!$T$18:$T$70,MATCH($B62,'Damage costs'!$C$18:$C$70,0))/1000),"")</f>
        <v/>
      </c>
      <c r="CJ62" s="59" t="str">
        <f>IFERROR(IF(OR($C$67=FALSE,LEFT($B62,3)&lt;&gt;"NOX"),CJ54*INDEX('Damage costs'!$P$18:$P$70,MATCH($B62,'Damage costs'!$C$18:$C$70,0))/1000,CJ54*INDEX('Damage costs'!$T$18:$T$70,MATCH($B62,'Damage costs'!$C$18:$C$70,0))/1000),"")</f>
        <v/>
      </c>
      <c r="CK62" s="59" t="str">
        <f>IFERROR(IF(OR($C$67=FALSE,LEFT($B62,3)&lt;&gt;"NOX"),CK54*INDEX('Damage costs'!$P$18:$P$70,MATCH($B62,'Damage costs'!$C$18:$C$70,0))/1000,CK54*INDEX('Damage costs'!$T$18:$T$70,MATCH($B62,'Damage costs'!$C$18:$C$70,0))/1000),"")</f>
        <v/>
      </c>
      <c r="CL62" s="59" t="str">
        <f>IFERROR(IF(OR($C$67=FALSE,LEFT($B62,3)&lt;&gt;"NOX"),CL54*INDEX('Damage costs'!$P$18:$P$70,MATCH($B62,'Damage costs'!$C$18:$C$70,0))/1000,CL54*INDEX('Damage costs'!$T$18:$T$70,MATCH($B62,'Damage costs'!$C$18:$C$70,0))/1000),"")</f>
        <v/>
      </c>
      <c r="CM62" s="59" t="str">
        <f>IFERROR(IF(OR($C$67=FALSE,LEFT($B62,3)&lt;&gt;"NOX"),CM54*INDEX('Damage costs'!$P$18:$P$70,MATCH($B62,'Damage costs'!$C$18:$C$70,0))/1000,CM54*INDEX('Damage costs'!$T$18:$T$70,MATCH($B62,'Damage costs'!$C$18:$C$70,0))/1000),"")</f>
        <v/>
      </c>
      <c r="CN62" s="59" t="str">
        <f>IFERROR(IF(OR($C$67=FALSE,LEFT($B62,3)&lt;&gt;"NOX"),CN54*INDEX('Damage costs'!$P$18:$P$70,MATCH($B62,'Damage costs'!$C$18:$C$70,0))/1000,CN54*INDEX('Damage costs'!$T$18:$T$70,MATCH($B62,'Damage costs'!$C$18:$C$70,0))/1000),"")</f>
        <v/>
      </c>
      <c r="CO62" s="59" t="str">
        <f>IFERROR(IF(OR($C$67=FALSE,LEFT($B62,3)&lt;&gt;"NOX"),CO54*INDEX('Damage costs'!$P$18:$P$70,MATCH($B62,'Damage costs'!$C$18:$C$70,0))/1000,CO54*INDEX('Damage costs'!$T$18:$T$70,MATCH($B62,'Damage costs'!$C$18:$C$70,0))/1000),"")</f>
        <v/>
      </c>
      <c r="CP62" s="59" t="str">
        <f>IFERROR(IF(OR($C$67=FALSE,LEFT($B62,3)&lt;&gt;"NOX"),CP54*INDEX('Damage costs'!$P$18:$P$70,MATCH($B62,'Damage costs'!$C$18:$C$70,0))/1000,CP54*INDEX('Damage costs'!$T$18:$T$70,MATCH($B62,'Damage costs'!$C$18:$C$70,0))/1000),"")</f>
        <v/>
      </c>
      <c r="CQ62" s="59" t="str">
        <f>IFERROR(IF(OR($C$67=FALSE,LEFT($B62,3)&lt;&gt;"NOX"),CQ54*INDEX('Damage costs'!$P$18:$P$70,MATCH($B62,'Damage costs'!$C$18:$C$70,0))/1000,CQ54*INDEX('Damage costs'!$T$18:$T$70,MATCH($B62,'Damage costs'!$C$18:$C$70,0))/1000),"")</f>
        <v/>
      </c>
      <c r="CR62" s="59" t="str">
        <f>IFERROR(IF(OR($C$67=FALSE,LEFT($B62,3)&lt;&gt;"NOX"),CR54*INDEX('Damage costs'!$P$18:$P$70,MATCH($B62,'Damage costs'!$C$18:$C$70,0))/1000,CR54*INDEX('Damage costs'!$T$18:$T$70,MATCH($B62,'Damage costs'!$C$18:$C$70,0))/1000),"")</f>
        <v/>
      </c>
      <c r="CS62" s="59" t="str">
        <f>IFERROR(IF(OR($C$67=FALSE,LEFT($B62,3)&lt;&gt;"NOX"),CS54*INDEX('Damage costs'!$P$18:$P$70,MATCH($B62,'Damage costs'!$C$18:$C$70,0))/1000,CS54*INDEX('Damage costs'!$T$18:$T$70,MATCH($B62,'Damage costs'!$C$18:$C$70,0))/1000),"")</f>
        <v/>
      </c>
      <c r="CT62" s="59" t="str">
        <f>IFERROR(IF(OR($C$67=FALSE,LEFT($B62,3)&lt;&gt;"NOX"),CT54*INDEX('Damage costs'!$P$18:$P$70,MATCH($B62,'Damage costs'!$C$18:$C$70,0))/1000,CT54*INDEX('Damage costs'!$T$18:$T$70,MATCH($B62,'Damage costs'!$C$18:$C$70,0))/1000),"")</f>
        <v/>
      </c>
      <c r="CU62" s="59" t="str">
        <f>IFERROR(IF(OR($C$67=FALSE,LEFT($B62,3)&lt;&gt;"NOX"),CU54*INDEX('Damage costs'!$P$18:$P$70,MATCH($B62,'Damage costs'!$C$18:$C$70,0))/1000,CU54*INDEX('Damage costs'!$T$18:$T$70,MATCH($B62,'Damage costs'!$C$18:$C$70,0))/1000),"")</f>
        <v/>
      </c>
      <c r="CV62" s="59" t="str">
        <f>IFERROR(IF(OR($C$67=FALSE,LEFT($B62,3)&lt;&gt;"NOX"),CV54*INDEX('Damage costs'!$P$18:$P$70,MATCH($B62,'Damage costs'!$C$18:$C$70,0))/1000,CV54*INDEX('Damage costs'!$T$18:$T$70,MATCH($B62,'Damage costs'!$C$18:$C$70,0))/1000),"")</f>
        <v/>
      </c>
      <c r="CW62" s="59" t="str">
        <f>IFERROR(IF(OR($C$67=FALSE,LEFT($B62,3)&lt;&gt;"NOX"),CW54*INDEX('Damage costs'!$P$18:$P$70,MATCH($B62,'Damage costs'!$C$18:$C$70,0))/1000,CW54*INDEX('Damage costs'!$T$18:$T$70,MATCH($B62,'Damage costs'!$C$18:$C$70,0))/1000),"")</f>
        <v/>
      </c>
      <c r="CX62" s="59" t="str">
        <f>IFERROR(IF(OR($C$67=FALSE,LEFT($B62,3)&lt;&gt;"NOX"),CX54*INDEX('Damage costs'!$P$18:$P$70,MATCH($B62,'Damage costs'!$C$18:$C$70,0))/1000,CX54*INDEX('Damage costs'!$T$18:$T$70,MATCH($B62,'Damage costs'!$C$18:$C$70,0))/1000),"")</f>
        <v/>
      </c>
      <c r="CY62" s="59" t="str">
        <f>IFERROR(IF(OR($C$67=FALSE,LEFT($B62,3)&lt;&gt;"NOX"),CY54*INDEX('Damage costs'!$P$18:$P$70,MATCH($B62,'Damage costs'!$C$18:$C$70,0))/1000,CY54*INDEX('Damage costs'!$T$18:$T$70,MATCH($B62,'Damage costs'!$C$18:$C$70,0))/1000),"")</f>
        <v/>
      </c>
      <c r="CZ62" s="391"/>
    </row>
    <row r="63" spans="2:104" x14ac:dyDescent="0.25">
      <c r="B63" s="406">
        <f t="shared" si="27"/>
        <v>0</v>
      </c>
      <c r="C63" s="9" t="s">
        <v>1117</v>
      </c>
      <c r="D63" s="59" t="str">
        <f>IFERROR(IF(OR($C$67=FALSE,LEFT($B63,3)&lt;&gt;"NOX"),D55*INDEX('Damage costs'!$P$18:$P$70,MATCH($B63,'Damage costs'!$C$18:$C$70,0))/1000,D55*INDEX('Damage costs'!$T$18:$T$70,MATCH($B63,'Damage costs'!$C$18:$C$70,0))/1000),"")</f>
        <v/>
      </c>
      <c r="E63" s="59" t="str">
        <f>IFERROR(IF(OR($C$67=FALSE,LEFT($B63,3)&lt;&gt;"NOX"),E55*INDEX('Damage costs'!$P$18:$P$70,MATCH($B63,'Damage costs'!$C$18:$C$70,0))/1000,E55*INDEX('Damage costs'!$T$18:$T$70,MATCH($B63,'Damage costs'!$C$18:$C$70,0))/1000),"")</f>
        <v/>
      </c>
      <c r="F63" s="59" t="str">
        <f>IFERROR(IF(OR($C$67=FALSE,LEFT($B63,3)&lt;&gt;"NOX"),F55*INDEX('Damage costs'!$P$18:$P$70,MATCH($B63,'Damage costs'!$C$18:$C$70,0))/1000,F55*INDEX('Damage costs'!$T$18:$T$70,MATCH($B63,'Damage costs'!$C$18:$C$70,0))/1000),"")</f>
        <v/>
      </c>
      <c r="G63" s="59" t="str">
        <f>IFERROR(IF(OR($C$67=FALSE,LEFT($B63,3)&lt;&gt;"NOX"),G55*INDEX('Damage costs'!$P$18:$P$70,MATCH($B63,'Damage costs'!$C$18:$C$70,0))/1000,G55*INDEX('Damage costs'!$T$18:$T$70,MATCH($B63,'Damage costs'!$C$18:$C$70,0))/1000),"")</f>
        <v/>
      </c>
      <c r="H63" s="59" t="str">
        <f>IFERROR(IF(OR($C$67=FALSE,LEFT($B63,3)&lt;&gt;"NOX"),H55*INDEX('Damage costs'!$P$18:$P$70,MATCH($B63,'Damage costs'!$C$18:$C$70,0))/1000,H55*INDEX('Damage costs'!$T$18:$T$70,MATCH($B63,'Damage costs'!$C$18:$C$70,0))/1000),"")</f>
        <v/>
      </c>
      <c r="I63" s="59" t="str">
        <f>IFERROR(IF(OR($C$67=FALSE,LEFT($B63,3)&lt;&gt;"NOX"),I55*INDEX('Damage costs'!$P$18:$P$70,MATCH($B63,'Damage costs'!$C$18:$C$70,0))/1000,I55*INDEX('Damage costs'!$T$18:$T$70,MATCH($B63,'Damage costs'!$C$18:$C$70,0))/1000),"")</f>
        <v/>
      </c>
      <c r="J63" s="59" t="str">
        <f>IFERROR(IF(OR($C$67=FALSE,LEFT($B63,3)&lt;&gt;"NOX"),J55*INDEX('Damage costs'!$P$18:$P$70,MATCH($B63,'Damage costs'!$C$18:$C$70,0))/1000,J55*INDEX('Damage costs'!$T$18:$T$70,MATCH($B63,'Damage costs'!$C$18:$C$70,0))/1000),"")</f>
        <v/>
      </c>
      <c r="K63" s="59" t="str">
        <f>IFERROR(IF(OR($C$67=FALSE,LEFT($B63,3)&lt;&gt;"NOX"),K55*INDEX('Damage costs'!$P$18:$P$70,MATCH($B63,'Damage costs'!$C$18:$C$70,0))/1000,K55*INDEX('Damage costs'!$T$18:$T$70,MATCH($B63,'Damage costs'!$C$18:$C$70,0))/1000),"")</f>
        <v/>
      </c>
      <c r="L63" s="59" t="str">
        <f>IFERROR(IF(OR($C$67=FALSE,LEFT($B63,3)&lt;&gt;"NOX"),L55*INDEX('Damage costs'!$P$18:$P$70,MATCH($B63,'Damage costs'!$C$18:$C$70,0))/1000,L55*INDEX('Damage costs'!$T$18:$T$70,MATCH($B63,'Damage costs'!$C$18:$C$70,0))/1000),"")</f>
        <v/>
      </c>
      <c r="M63" s="59" t="str">
        <f>IFERROR(IF(OR($C$67=FALSE,LEFT($B63,3)&lt;&gt;"NOX"),M55*INDEX('Damage costs'!$P$18:$P$70,MATCH($B63,'Damage costs'!$C$18:$C$70,0))/1000,M55*INDEX('Damage costs'!$T$18:$T$70,MATCH($B63,'Damage costs'!$C$18:$C$70,0))/1000),"")</f>
        <v/>
      </c>
      <c r="N63" s="59" t="str">
        <f>IFERROR(IF(OR($C$67=FALSE,LEFT($B63,3)&lt;&gt;"NOX"),N55*INDEX('Damage costs'!$P$18:$P$70,MATCH($B63,'Damage costs'!$C$18:$C$70,0))/1000,N55*INDEX('Damage costs'!$T$18:$T$70,MATCH($B63,'Damage costs'!$C$18:$C$70,0))/1000),"")</f>
        <v/>
      </c>
      <c r="O63" s="59" t="str">
        <f>IFERROR(IF(OR($C$67=FALSE,LEFT($B63,3)&lt;&gt;"NOX"),O55*INDEX('Damage costs'!$P$18:$P$70,MATCH($B63,'Damage costs'!$C$18:$C$70,0))/1000,O55*INDEX('Damage costs'!$T$18:$T$70,MATCH($B63,'Damage costs'!$C$18:$C$70,0))/1000),"")</f>
        <v/>
      </c>
      <c r="P63" s="59" t="str">
        <f>IFERROR(IF(OR($C$67=FALSE,LEFT($B63,3)&lt;&gt;"NOX"),P55*INDEX('Damage costs'!$P$18:$P$70,MATCH($B63,'Damage costs'!$C$18:$C$70,0))/1000,P55*INDEX('Damage costs'!$T$18:$T$70,MATCH($B63,'Damage costs'!$C$18:$C$70,0))/1000),"")</f>
        <v/>
      </c>
      <c r="Q63" s="59" t="str">
        <f>IFERROR(IF(OR($C$67=FALSE,LEFT($B63,3)&lt;&gt;"NOX"),Q55*INDEX('Damage costs'!$P$18:$P$70,MATCH($B63,'Damage costs'!$C$18:$C$70,0))/1000,Q55*INDEX('Damage costs'!$T$18:$T$70,MATCH($B63,'Damage costs'!$C$18:$C$70,0))/1000),"")</f>
        <v/>
      </c>
      <c r="R63" s="59" t="str">
        <f>IFERROR(IF(OR($C$67=FALSE,LEFT($B63,3)&lt;&gt;"NOX"),R55*INDEX('Damage costs'!$P$18:$P$70,MATCH($B63,'Damage costs'!$C$18:$C$70,0))/1000,R55*INDEX('Damage costs'!$T$18:$T$70,MATCH($B63,'Damage costs'!$C$18:$C$70,0))/1000),"")</f>
        <v/>
      </c>
      <c r="S63" s="59" t="str">
        <f>IFERROR(IF(OR($C$67=FALSE,LEFT($B63,3)&lt;&gt;"NOX"),S55*INDEX('Damage costs'!$P$18:$P$70,MATCH($B63,'Damage costs'!$C$18:$C$70,0))/1000,S55*INDEX('Damage costs'!$T$18:$T$70,MATCH($B63,'Damage costs'!$C$18:$C$70,0))/1000),"")</f>
        <v/>
      </c>
      <c r="T63" s="59" t="str">
        <f>IFERROR(IF(OR($C$67=FALSE,LEFT($B63,3)&lt;&gt;"NOX"),T55*INDEX('Damage costs'!$P$18:$P$70,MATCH($B63,'Damage costs'!$C$18:$C$70,0))/1000,T55*INDEX('Damage costs'!$T$18:$T$70,MATCH($B63,'Damage costs'!$C$18:$C$70,0))/1000),"")</f>
        <v/>
      </c>
      <c r="U63" s="59" t="str">
        <f>IFERROR(IF(OR($C$67=FALSE,LEFT($B63,3)&lt;&gt;"NOX"),U55*INDEX('Damage costs'!$P$18:$P$70,MATCH($B63,'Damage costs'!$C$18:$C$70,0))/1000,U55*INDEX('Damage costs'!$T$18:$T$70,MATCH($B63,'Damage costs'!$C$18:$C$70,0))/1000),"")</f>
        <v/>
      </c>
      <c r="V63" s="59" t="str">
        <f>IFERROR(IF(OR($C$67=FALSE,LEFT($B63,3)&lt;&gt;"NOX"),V55*INDEX('Damage costs'!$P$18:$P$70,MATCH($B63,'Damage costs'!$C$18:$C$70,0))/1000,V55*INDEX('Damage costs'!$T$18:$T$70,MATCH($B63,'Damage costs'!$C$18:$C$70,0))/1000),"")</f>
        <v/>
      </c>
      <c r="W63" s="59" t="str">
        <f>IFERROR(IF(OR($C$67=FALSE,LEFT($B63,3)&lt;&gt;"NOX"),W55*INDEX('Damage costs'!$P$18:$P$70,MATCH($B63,'Damage costs'!$C$18:$C$70,0))/1000,W55*INDEX('Damage costs'!$T$18:$T$70,MATCH($B63,'Damage costs'!$C$18:$C$70,0))/1000),"")</f>
        <v/>
      </c>
      <c r="X63" s="59" t="str">
        <f>IFERROR(IF(OR($C$67=FALSE,LEFT($B63,3)&lt;&gt;"NOX"),X55*INDEX('Damage costs'!$P$18:$P$70,MATCH($B63,'Damage costs'!$C$18:$C$70,0))/1000,X55*INDEX('Damage costs'!$T$18:$T$70,MATCH($B63,'Damage costs'!$C$18:$C$70,0))/1000),"")</f>
        <v/>
      </c>
      <c r="Y63" s="59" t="str">
        <f>IFERROR(IF(OR($C$67=FALSE,LEFT($B63,3)&lt;&gt;"NOX"),Y55*INDEX('Damage costs'!$P$18:$P$70,MATCH($B63,'Damage costs'!$C$18:$C$70,0))/1000,Y55*INDEX('Damage costs'!$T$18:$T$70,MATCH($B63,'Damage costs'!$C$18:$C$70,0))/1000),"")</f>
        <v/>
      </c>
      <c r="Z63" s="59" t="str">
        <f>IFERROR(IF(OR($C$67=FALSE,LEFT($B63,3)&lt;&gt;"NOX"),Z55*INDEX('Damage costs'!$P$18:$P$70,MATCH($B63,'Damage costs'!$C$18:$C$70,0))/1000,Z55*INDEX('Damage costs'!$T$18:$T$70,MATCH($B63,'Damage costs'!$C$18:$C$70,0))/1000),"")</f>
        <v/>
      </c>
      <c r="AA63" s="59" t="str">
        <f>IFERROR(IF(OR($C$67=FALSE,LEFT($B63,3)&lt;&gt;"NOX"),AA55*INDEX('Damage costs'!$P$18:$P$70,MATCH($B63,'Damage costs'!$C$18:$C$70,0))/1000,AA55*INDEX('Damage costs'!$T$18:$T$70,MATCH($B63,'Damage costs'!$C$18:$C$70,0))/1000),"")</f>
        <v/>
      </c>
      <c r="AB63" s="59" t="str">
        <f>IFERROR(IF(OR($C$67=FALSE,LEFT($B63,3)&lt;&gt;"NOX"),AB55*INDEX('Damage costs'!$P$18:$P$70,MATCH($B63,'Damage costs'!$C$18:$C$70,0))/1000,AB55*INDEX('Damage costs'!$T$18:$T$70,MATCH($B63,'Damage costs'!$C$18:$C$70,0))/1000),"")</f>
        <v/>
      </c>
      <c r="AC63" s="59" t="str">
        <f>IFERROR(IF(OR($C$67=FALSE,LEFT($B63,3)&lt;&gt;"NOX"),AC55*INDEX('Damage costs'!$P$18:$P$70,MATCH($B63,'Damage costs'!$C$18:$C$70,0))/1000,AC55*INDEX('Damage costs'!$T$18:$T$70,MATCH($B63,'Damage costs'!$C$18:$C$70,0))/1000),"")</f>
        <v/>
      </c>
      <c r="AD63" s="59" t="str">
        <f>IFERROR(IF(OR($C$67=FALSE,LEFT($B63,3)&lt;&gt;"NOX"),AD55*INDEX('Damage costs'!$P$18:$P$70,MATCH($B63,'Damage costs'!$C$18:$C$70,0))/1000,AD55*INDEX('Damage costs'!$T$18:$T$70,MATCH($B63,'Damage costs'!$C$18:$C$70,0))/1000),"")</f>
        <v/>
      </c>
      <c r="AE63" s="59" t="str">
        <f>IFERROR(IF(OR($C$67=FALSE,LEFT($B63,3)&lt;&gt;"NOX"),AE55*INDEX('Damage costs'!$P$18:$P$70,MATCH($B63,'Damage costs'!$C$18:$C$70,0))/1000,AE55*INDEX('Damage costs'!$T$18:$T$70,MATCH($B63,'Damage costs'!$C$18:$C$70,0))/1000),"")</f>
        <v/>
      </c>
      <c r="AF63" s="59" t="str">
        <f>IFERROR(IF(OR($C$67=FALSE,LEFT($B63,3)&lt;&gt;"NOX"),AF55*INDEX('Damage costs'!$P$18:$P$70,MATCH($B63,'Damage costs'!$C$18:$C$70,0))/1000,AF55*INDEX('Damage costs'!$T$18:$T$70,MATCH($B63,'Damage costs'!$C$18:$C$70,0))/1000),"")</f>
        <v/>
      </c>
      <c r="AG63" s="59" t="str">
        <f>IFERROR(IF(OR($C$67=FALSE,LEFT($B63,3)&lt;&gt;"NOX"),AG55*INDEX('Damage costs'!$P$18:$P$70,MATCH($B63,'Damage costs'!$C$18:$C$70,0))/1000,AG55*INDEX('Damage costs'!$T$18:$T$70,MATCH($B63,'Damage costs'!$C$18:$C$70,0))/1000),"")</f>
        <v/>
      </c>
      <c r="AH63" s="59" t="str">
        <f>IFERROR(IF(OR($C$67=FALSE,LEFT($B63,3)&lt;&gt;"NOX"),AH55*INDEX('Damage costs'!$P$18:$P$70,MATCH($B63,'Damage costs'!$C$18:$C$70,0))/1000,AH55*INDEX('Damage costs'!$T$18:$T$70,MATCH($B63,'Damage costs'!$C$18:$C$70,0))/1000),"")</f>
        <v/>
      </c>
      <c r="AI63" s="59" t="str">
        <f>IFERROR(IF(OR($C$67=FALSE,LEFT($B63,3)&lt;&gt;"NOX"),AI55*INDEX('Damage costs'!$P$18:$P$70,MATCH($B63,'Damage costs'!$C$18:$C$70,0))/1000,AI55*INDEX('Damage costs'!$T$18:$T$70,MATCH($B63,'Damage costs'!$C$18:$C$70,0))/1000),"")</f>
        <v/>
      </c>
      <c r="AJ63" s="59" t="str">
        <f>IFERROR(IF(OR($C$67=FALSE,LEFT($B63,3)&lt;&gt;"NOX"),AJ55*INDEX('Damage costs'!$P$18:$P$70,MATCH($B63,'Damage costs'!$C$18:$C$70,0))/1000,AJ55*INDEX('Damage costs'!$T$18:$T$70,MATCH($B63,'Damage costs'!$C$18:$C$70,0))/1000),"")</f>
        <v/>
      </c>
      <c r="AK63" s="59" t="str">
        <f>IFERROR(IF(OR($C$67=FALSE,LEFT($B63,3)&lt;&gt;"NOX"),AK55*INDEX('Damage costs'!$P$18:$P$70,MATCH($B63,'Damage costs'!$C$18:$C$70,0))/1000,AK55*INDEX('Damage costs'!$T$18:$T$70,MATCH($B63,'Damage costs'!$C$18:$C$70,0))/1000),"")</f>
        <v/>
      </c>
      <c r="AL63" s="59" t="str">
        <f>IFERROR(IF(OR($C$67=FALSE,LEFT($B63,3)&lt;&gt;"NOX"),AL55*INDEX('Damage costs'!$P$18:$P$70,MATCH($B63,'Damage costs'!$C$18:$C$70,0))/1000,AL55*INDEX('Damage costs'!$T$18:$T$70,MATCH($B63,'Damage costs'!$C$18:$C$70,0))/1000),"")</f>
        <v/>
      </c>
      <c r="AM63" s="59" t="str">
        <f>IFERROR(IF(OR($C$67=FALSE,LEFT($B63,3)&lt;&gt;"NOX"),AM55*INDEX('Damage costs'!$P$18:$P$70,MATCH($B63,'Damage costs'!$C$18:$C$70,0))/1000,AM55*INDEX('Damage costs'!$T$18:$T$70,MATCH($B63,'Damage costs'!$C$18:$C$70,0))/1000),"")</f>
        <v/>
      </c>
      <c r="AN63" s="59" t="str">
        <f>IFERROR(IF(OR($C$67=FALSE,LEFT($B63,3)&lt;&gt;"NOX"),AN55*INDEX('Damage costs'!$P$18:$P$70,MATCH($B63,'Damage costs'!$C$18:$C$70,0))/1000,AN55*INDEX('Damage costs'!$T$18:$T$70,MATCH($B63,'Damage costs'!$C$18:$C$70,0))/1000),"")</f>
        <v/>
      </c>
      <c r="AO63" s="59" t="str">
        <f>IFERROR(IF(OR($C$67=FALSE,LEFT($B63,3)&lt;&gt;"NOX"),AO55*INDEX('Damage costs'!$P$18:$P$70,MATCH($B63,'Damage costs'!$C$18:$C$70,0))/1000,AO55*INDEX('Damage costs'!$T$18:$T$70,MATCH($B63,'Damage costs'!$C$18:$C$70,0))/1000),"")</f>
        <v/>
      </c>
      <c r="AP63" s="59" t="str">
        <f>IFERROR(IF(OR($C$67=FALSE,LEFT($B63,3)&lt;&gt;"NOX"),AP55*INDEX('Damage costs'!$P$18:$P$70,MATCH($B63,'Damage costs'!$C$18:$C$70,0))/1000,AP55*INDEX('Damage costs'!$T$18:$T$70,MATCH($B63,'Damage costs'!$C$18:$C$70,0))/1000),"")</f>
        <v/>
      </c>
      <c r="AQ63" s="59" t="str">
        <f>IFERROR(IF(OR($C$67=FALSE,LEFT($B63,3)&lt;&gt;"NOX"),AQ55*INDEX('Damage costs'!$P$18:$P$70,MATCH($B63,'Damage costs'!$C$18:$C$70,0))/1000,AQ55*INDEX('Damage costs'!$T$18:$T$70,MATCH($B63,'Damage costs'!$C$18:$C$70,0))/1000),"")</f>
        <v/>
      </c>
      <c r="AR63" s="59" t="str">
        <f>IFERROR(IF(OR($C$67=FALSE,LEFT($B63,3)&lt;&gt;"NOX"),AR55*INDEX('Damage costs'!$P$18:$P$70,MATCH($B63,'Damage costs'!$C$18:$C$70,0))/1000,AR55*INDEX('Damage costs'!$T$18:$T$70,MATCH($B63,'Damage costs'!$C$18:$C$70,0))/1000),"")</f>
        <v/>
      </c>
      <c r="AS63" s="59" t="str">
        <f>IFERROR(IF(OR($C$67=FALSE,LEFT($B63,3)&lt;&gt;"NOX"),AS55*INDEX('Damage costs'!$P$18:$P$70,MATCH($B63,'Damage costs'!$C$18:$C$70,0))/1000,AS55*INDEX('Damage costs'!$T$18:$T$70,MATCH($B63,'Damage costs'!$C$18:$C$70,0))/1000),"")</f>
        <v/>
      </c>
      <c r="AT63" s="59" t="str">
        <f>IFERROR(IF(OR($C$67=FALSE,LEFT($B63,3)&lt;&gt;"NOX"),AT55*INDEX('Damage costs'!$P$18:$P$70,MATCH($B63,'Damage costs'!$C$18:$C$70,0))/1000,AT55*INDEX('Damage costs'!$T$18:$T$70,MATCH($B63,'Damage costs'!$C$18:$C$70,0))/1000),"")</f>
        <v/>
      </c>
      <c r="AU63" s="59" t="str">
        <f>IFERROR(IF(OR($C$67=FALSE,LEFT($B63,3)&lt;&gt;"NOX"),AU55*INDEX('Damage costs'!$P$18:$P$70,MATCH($B63,'Damage costs'!$C$18:$C$70,0))/1000,AU55*INDEX('Damage costs'!$T$18:$T$70,MATCH($B63,'Damage costs'!$C$18:$C$70,0))/1000),"")</f>
        <v/>
      </c>
      <c r="AV63" s="59" t="str">
        <f>IFERROR(IF(OR($C$67=FALSE,LEFT($B63,3)&lt;&gt;"NOX"),AV55*INDEX('Damage costs'!$P$18:$P$70,MATCH($B63,'Damage costs'!$C$18:$C$70,0))/1000,AV55*INDEX('Damage costs'!$T$18:$T$70,MATCH($B63,'Damage costs'!$C$18:$C$70,0))/1000),"")</f>
        <v/>
      </c>
      <c r="AW63" s="59" t="str">
        <f>IFERROR(IF(OR($C$67=FALSE,LEFT($B63,3)&lt;&gt;"NOX"),AW55*INDEX('Damage costs'!$P$18:$P$70,MATCH($B63,'Damage costs'!$C$18:$C$70,0))/1000,AW55*INDEX('Damage costs'!$T$18:$T$70,MATCH($B63,'Damage costs'!$C$18:$C$70,0))/1000),"")</f>
        <v/>
      </c>
      <c r="AX63" s="59" t="str">
        <f>IFERROR(IF(OR($C$67=FALSE,LEFT($B63,3)&lt;&gt;"NOX"),AX55*INDEX('Damage costs'!$P$18:$P$70,MATCH($B63,'Damage costs'!$C$18:$C$70,0))/1000,AX55*INDEX('Damage costs'!$T$18:$T$70,MATCH($B63,'Damage costs'!$C$18:$C$70,0))/1000),"")</f>
        <v/>
      </c>
      <c r="AY63" s="59" t="str">
        <f>IFERROR(IF(OR($C$67=FALSE,LEFT($B63,3)&lt;&gt;"NOX"),AY55*INDEX('Damage costs'!$P$18:$P$70,MATCH($B63,'Damage costs'!$C$18:$C$70,0))/1000,AY55*INDEX('Damage costs'!$T$18:$T$70,MATCH($B63,'Damage costs'!$C$18:$C$70,0))/1000),"")</f>
        <v/>
      </c>
      <c r="AZ63" s="59" t="str">
        <f>IFERROR(IF(OR($C$67=FALSE,LEFT($B63,3)&lt;&gt;"NOX"),AZ55*INDEX('Damage costs'!$P$18:$P$70,MATCH($B63,'Damage costs'!$C$18:$C$70,0))/1000,AZ55*INDEX('Damage costs'!$T$18:$T$70,MATCH($B63,'Damage costs'!$C$18:$C$70,0))/1000),"")</f>
        <v/>
      </c>
      <c r="BA63" s="59" t="str">
        <f>IFERROR(IF(OR($C$67=FALSE,LEFT($B63,3)&lt;&gt;"NOX"),BA55*INDEX('Damage costs'!$P$18:$P$70,MATCH($B63,'Damage costs'!$C$18:$C$70,0))/1000,BA55*INDEX('Damage costs'!$T$18:$T$70,MATCH($B63,'Damage costs'!$C$18:$C$70,0))/1000),"")</f>
        <v/>
      </c>
      <c r="BB63" s="59" t="str">
        <f>IFERROR(IF(OR($C$67=FALSE,LEFT($B63,3)&lt;&gt;"NOX"),BB55*INDEX('Damage costs'!$P$18:$P$70,MATCH($B63,'Damage costs'!$C$18:$C$70,0))/1000,BB55*INDEX('Damage costs'!$T$18:$T$70,MATCH($B63,'Damage costs'!$C$18:$C$70,0))/1000),"")</f>
        <v/>
      </c>
      <c r="BC63" s="59" t="str">
        <f>IFERROR(IF(OR($C$67=FALSE,LEFT($B63,3)&lt;&gt;"NOX"),BC55*INDEX('Damage costs'!$P$18:$P$70,MATCH($B63,'Damage costs'!$C$18:$C$70,0))/1000,BC55*INDEX('Damage costs'!$T$18:$T$70,MATCH($B63,'Damage costs'!$C$18:$C$70,0))/1000),"")</f>
        <v/>
      </c>
      <c r="BD63" s="59" t="str">
        <f>IFERROR(IF(OR($C$67=FALSE,LEFT($B63,3)&lt;&gt;"NOX"),BD55*INDEX('Damage costs'!$P$18:$P$70,MATCH($B63,'Damage costs'!$C$18:$C$70,0))/1000,BD55*INDEX('Damage costs'!$T$18:$T$70,MATCH($B63,'Damage costs'!$C$18:$C$70,0))/1000),"")</f>
        <v/>
      </c>
      <c r="BE63" s="59" t="str">
        <f>IFERROR(IF(OR($C$67=FALSE,LEFT($B63,3)&lt;&gt;"NOX"),BE55*INDEX('Damage costs'!$P$18:$P$70,MATCH($B63,'Damage costs'!$C$18:$C$70,0))/1000,BE55*INDEX('Damage costs'!$T$18:$T$70,MATCH($B63,'Damage costs'!$C$18:$C$70,0))/1000),"")</f>
        <v/>
      </c>
      <c r="BF63" s="59" t="str">
        <f>IFERROR(IF(OR($C$67=FALSE,LEFT($B63,3)&lt;&gt;"NOX"),BF55*INDEX('Damage costs'!$P$18:$P$70,MATCH($B63,'Damage costs'!$C$18:$C$70,0))/1000,BF55*INDEX('Damage costs'!$T$18:$T$70,MATCH($B63,'Damage costs'!$C$18:$C$70,0))/1000),"")</f>
        <v/>
      </c>
      <c r="BG63" s="59" t="str">
        <f>IFERROR(IF(OR($C$67=FALSE,LEFT($B63,3)&lt;&gt;"NOX"),BG55*INDEX('Damage costs'!$P$18:$P$70,MATCH($B63,'Damage costs'!$C$18:$C$70,0))/1000,BG55*INDEX('Damage costs'!$T$18:$T$70,MATCH($B63,'Damage costs'!$C$18:$C$70,0))/1000),"")</f>
        <v/>
      </c>
      <c r="BH63" s="59" t="str">
        <f>IFERROR(IF(OR($C$67=FALSE,LEFT($B63,3)&lt;&gt;"NOX"),BH55*INDEX('Damage costs'!$P$18:$P$70,MATCH($B63,'Damage costs'!$C$18:$C$70,0))/1000,BH55*INDEX('Damage costs'!$T$18:$T$70,MATCH($B63,'Damage costs'!$C$18:$C$70,0))/1000),"")</f>
        <v/>
      </c>
      <c r="BI63" s="59" t="str">
        <f>IFERROR(IF(OR($C$67=FALSE,LEFT($B63,3)&lt;&gt;"NOX"),BI55*INDEX('Damage costs'!$P$18:$P$70,MATCH($B63,'Damage costs'!$C$18:$C$70,0))/1000,BI55*INDEX('Damage costs'!$T$18:$T$70,MATCH($B63,'Damage costs'!$C$18:$C$70,0))/1000),"")</f>
        <v/>
      </c>
      <c r="BJ63" s="59" t="str">
        <f>IFERROR(IF(OR($C$67=FALSE,LEFT($B63,3)&lt;&gt;"NOX"),BJ55*INDEX('Damage costs'!$P$18:$P$70,MATCH($B63,'Damage costs'!$C$18:$C$70,0))/1000,BJ55*INDEX('Damage costs'!$T$18:$T$70,MATCH($B63,'Damage costs'!$C$18:$C$70,0))/1000),"")</f>
        <v/>
      </c>
      <c r="BK63" s="59" t="str">
        <f>IFERROR(IF(OR($C$67=FALSE,LEFT($B63,3)&lt;&gt;"NOX"),BK55*INDEX('Damage costs'!$P$18:$P$70,MATCH($B63,'Damage costs'!$C$18:$C$70,0))/1000,BK55*INDEX('Damage costs'!$T$18:$T$70,MATCH($B63,'Damage costs'!$C$18:$C$70,0))/1000),"")</f>
        <v/>
      </c>
      <c r="BL63" s="59" t="str">
        <f>IFERROR(IF(OR($C$67=FALSE,LEFT($B63,3)&lt;&gt;"NOX"),BL55*INDEX('Damage costs'!$P$18:$P$70,MATCH($B63,'Damage costs'!$C$18:$C$70,0))/1000,BL55*INDEX('Damage costs'!$T$18:$T$70,MATCH($B63,'Damage costs'!$C$18:$C$70,0))/1000),"")</f>
        <v/>
      </c>
      <c r="BM63" s="59" t="str">
        <f>IFERROR(IF(OR($C$67=FALSE,LEFT($B63,3)&lt;&gt;"NOX"),BM55*INDEX('Damage costs'!$P$18:$P$70,MATCH($B63,'Damage costs'!$C$18:$C$70,0))/1000,BM55*INDEX('Damage costs'!$T$18:$T$70,MATCH($B63,'Damage costs'!$C$18:$C$70,0))/1000),"")</f>
        <v/>
      </c>
      <c r="BN63" s="59" t="str">
        <f>IFERROR(IF(OR($C$67=FALSE,LEFT($B63,3)&lt;&gt;"NOX"),BN55*INDEX('Damage costs'!$P$18:$P$70,MATCH($B63,'Damage costs'!$C$18:$C$70,0))/1000,BN55*INDEX('Damage costs'!$T$18:$T$70,MATCH($B63,'Damage costs'!$C$18:$C$70,0))/1000),"")</f>
        <v/>
      </c>
      <c r="BO63" s="59" t="str">
        <f>IFERROR(IF(OR($C$67=FALSE,LEFT($B63,3)&lt;&gt;"NOX"),BO55*INDEX('Damage costs'!$P$18:$P$70,MATCH($B63,'Damage costs'!$C$18:$C$70,0))/1000,BO55*INDEX('Damage costs'!$T$18:$T$70,MATCH($B63,'Damage costs'!$C$18:$C$70,0))/1000),"")</f>
        <v/>
      </c>
      <c r="BP63" s="59" t="str">
        <f>IFERROR(IF(OR($C$67=FALSE,LEFT($B63,3)&lt;&gt;"NOX"),BP55*INDEX('Damage costs'!$P$18:$P$70,MATCH($B63,'Damage costs'!$C$18:$C$70,0))/1000,BP55*INDEX('Damage costs'!$T$18:$T$70,MATCH($B63,'Damage costs'!$C$18:$C$70,0))/1000),"")</f>
        <v/>
      </c>
      <c r="BQ63" s="59" t="str">
        <f>IFERROR(IF(OR($C$67=FALSE,LEFT($B63,3)&lt;&gt;"NOX"),BQ55*INDEX('Damage costs'!$P$18:$P$70,MATCH($B63,'Damage costs'!$C$18:$C$70,0))/1000,BQ55*INDEX('Damage costs'!$T$18:$T$70,MATCH($B63,'Damage costs'!$C$18:$C$70,0))/1000),"")</f>
        <v/>
      </c>
      <c r="BR63" s="59" t="str">
        <f>IFERROR(IF(OR($C$67=FALSE,LEFT($B63,3)&lt;&gt;"NOX"),BR55*INDEX('Damage costs'!$P$18:$P$70,MATCH($B63,'Damage costs'!$C$18:$C$70,0))/1000,BR55*INDEX('Damage costs'!$T$18:$T$70,MATCH($B63,'Damage costs'!$C$18:$C$70,0))/1000),"")</f>
        <v/>
      </c>
      <c r="BS63" s="59" t="str">
        <f>IFERROR(IF(OR($C$67=FALSE,LEFT($B63,3)&lt;&gt;"NOX"),BS55*INDEX('Damage costs'!$P$18:$P$70,MATCH($B63,'Damage costs'!$C$18:$C$70,0))/1000,BS55*INDEX('Damage costs'!$T$18:$T$70,MATCH($B63,'Damage costs'!$C$18:$C$70,0))/1000),"")</f>
        <v/>
      </c>
      <c r="BT63" s="59" t="str">
        <f>IFERROR(IF(OR($C$67=FALSE,LEFT($B63,3)&lt;&gt;"NOX"),BT55*INDEX('Damage costs'!$P$18:$P$70,MATCH($B63,'Damage costs'!$C$18:$C$70,0))/1000,BT55*INDEX('Damage costs'!$T$18:$T$70,MATCH($B63,'Damage costs'!$C$18:$C$70,0))/1000),"")</f>
        <v/>
      </c>
      <c r="BU63" s="59" t="str">
        <f>IFERROR(IF(OR($C$67=FALSE,LEFT($B63,3)&lt;&gt;"NOX"),BU55*INDEX('Damage costs'!$P$18:$P$70,MATCH($B63,'Damage costs'!$C$18:$C$70,0))/1000,BU55*INDEX('Damage costs'!$T$18:$T$70,MATCH($B63,'Damage costs'!$C$18:$C$70,0))/1000),"")</f>
        <v/>
      </c>
      <c r="BV63" s="59" t="str">
        <f>IFERROR(IF(OR($C$67=FALSE,LEFT($B63,3)&lt;&gt;"NOX"),BV55*INDEX('Damage costs'!$P$18:$P$70,MATCH($B63,'Damage costs'!$C$18:$C$70,0))/1000,BV55*INDEX('Damage costs'!$T$18:$T$70,MATCH($B63,'Damage costs'!$C$18:$C$70,0))/1000),"")</f>
        <v/>
      </c>
      <c r="BW63" s="59" t="str">
        <f>IFERROR(IF(OR($C$67=FALSE,LEFT($B63,3)&lt;&gt;"NOX"),BW55*INDEX('Damage costs'!$P$18:$P$70,MATCH($B63,'Damage costs'!$C$18:$C$70,0))/1000,BW55*INDEX('Damage costs'!$T$18:$T$70,MATCH($B63,'Damage costs'!$C$18:$C$70,0))/1000),"")</f>
        <v/>
      </c>
      <c r="BX63" s="59" t="str">
        <f>IFERROR(IF(OR($C$67=FALSE,LEFT($B63,3)&lt;&gt;"NOX"),BX55*INDEX('Damage costs'!$P$18:$P$70,MATCH($B63,'Damage costs'!$C$18:$C$70,0))/1000,BX55*INDEX('Damage costs'!$T$18:$T$70,MATCH($B63,'Damage costs'!$C$18:$C$70,0))/1000),"")</f>
        <v/>
      </c>
      <c r="BY63" s="59" t="str">
        <f>IFERROR(IF(OR($C$67=FALSE,LEFT($B63,3)&lt;&gt;"NOX"),BY55*INDEX('Damage costs'!$P$18:$P$70,MATCH($B63,'Damage costs'!$C$18:$C$70,0))/1000,BY55*INDEX('Damage costs'!$T$18:$T$70,MATCH($B63,'Damage costs'!$C$18:$C$70,0))/1000),"")</f>
        <v/>
      </c>
      <c r="BZ63" s="59" t="str">
        <f>IFERROR(IF(OR($C$67=FALSE,LEFT($B63,3)&lt;&gt;"NOX"),BZ55*INDEX('Damage costs'!$P$18:$P$70,MATCH($B63,'Damage costs'!$C$18:$C$70,0))/1000,BZ55*INDEX('Damage costs'!$T$18:$T$70,MATCH($B63,'Damage costs'!$C$18:$C$70,0))/1000),"")</f>
        <v/>
      </c>
      <c r="CA63" s="59" t="str">
        <f>IFERROR(IF(OR($C$67=FALSE,LEFT($B63,3)&lt;&gt;"NOX"),CA55*INDEX('Damage costs'!$P$18:$P$70,MATCH($B63,'Damage costs'!$C$18:$C$70,0))/1000,CA55*INDEX('Damage costs'!$T$18:$T$70,MATCH($B63,'Damage costs'!$C$18:$C$70,0))/1000),"")</f>
        <v/>
      </c>
      <c r="CB63" s="59" t="str">
        <f>IFERROR(IF(OR($C$67=FALSE,LEFT($B63,3)&lt;&gt;"NOX"),CB55*INDEX('Damage costs'!$P$18:$P$70,MATCH($B63,'Damage costs'!$C$18:$C$70,0))/1000,CB55*INDEX('Damage costs'!$T$18:$T$70,MATCH($B63,'Damage costs'!$C$18:$C$70,0))/1000),"")</f>
        <v/>
      </c>
      <c r="CC63" s="59" t="str">
        <f>IFERROR(IF(OR($C$67=FALSE,LEFT($B63,3)&lt;&gt;"NOX"),CC55*INDEX('Damage costs'!$P$18:$P$70,MATCH($B63,'Damage costs'!$C$18:$C$70,0))/1000,CC55*INDEX('Damage costs'!$T$18:$T$70,MATCH($B63,'Damage costs'!$C$18:$C$70,0))/1000),"")</f>
        <v/>
      </c>
      <c r="CD63" s="59" t="str">
        <f>IFERROR(IF(OR($C$67=FALSE,LEFT($B63,3)&lt;&gt;"NOX"),CD55*INDEX('Damage costs'!$P$18:$P$70,MATCH($B63,'Damage costs'!$C$18:$C$70,0))/1000,CD55*INDEX('Damage costs'!$T$18:$T$70,MATCH($B63,'Damage costs'!$C$18:$C$70,0))/1000),"")</f>
        <v/>
      </c>
      <c r="CE63" s="59" t="str">
        <f>IFERROR(IF(OR($C$67=FALSE,LEFT($B63,3)&lt;&gt;"NOX"),CE55*INDEX('Damage costs'!$P$18:$P$70,MATCH($B63,'Damage costs'!$C$18:$C$70,0))/1000,CE55*INDEX('Damage costs'!$T$18:$T$70,MATCH($B63,'Damage costs'!$C$18:$C$70,0))/1000),"")</f>
        <v/>
      </c>
      <c r="CF63" s="59" t="str">
        <f>IFERROR(IF(OR($C$67=FALSE,LEFT($B63,3)&lt;&gt;"NOX"),CF55*INDEX('Damage costs'!$P$18:$P$70,MATCH($B63,'Damage costs'!$C$18:$C$70,0))/1000,CF55*INDEX('Damage costs'!$T$18:$T$70,MATCH($B63,'Damage costs'!$C$18:$C$70,0))/1000),"")</f>
        <v/>
      </c>
      <c r="CG63" s="59" t="str">
        <f>IFERROR(IF(OR($C$67=FALSE,LEFT($B63,3)&lt;&gt;"NOX"),CG55*INDEX('Damage costs'!$P$18:$P$70,MATCH($B63,'Damage costs'!$C$18:$C$70,0))/1000,CG55*INDEX('Damage costs'!$T$18:$T$70,MATCH($B63,'Damage costs'!$C$18:$C$70,0))/1000),"")</f>
        <v/>
      </c>
      <c r="CH63" s="59" t="str">
        <f>IFERROR(IF(OR($C$67=FALSE,LEFT($B63,3)&lt;&gt;"NOX"),CH55*INDEX('Damage costs'!$P$18:$P$70,MATCH($B63,'Damage costs'!$C$18:$C$70,0))/1000,CH55*INDEX('Damage costs'!$T$18:$T$70,MATCH($B63,'Damage costs'!$C$18:$C$70,0))/1000),"")</f>
        <v/>
      </c>
      <c r="CI63" s="59" t="str">
        <f>IFERROR(IF(OR($C$67=FALSE,LEFT($B63,3)&lt;&gt;"NOX"),CI55*INDEX('Damage costs'!$P$18:$P$70,MATCH($B63,'Damage costs'!$C$18:$C$70,0))/1000,CI55*INDEX('Damage costs'!$T$18:$T$70,MATCH($B63,'Damage costs'!$C$18:$C$70,0))/1000),"")</f>
        <v/>
      </c>
      <c r="CJ63" s="59" t="str">
        <f>IFERROR(IF(OR($C$67=FALSE,LEFT($B63,3)&lt;&gt;"NOX"),CJ55*INDEX('Damage costs'!$P$18:$P$70,MATCH($B63,'Damage costs'!$C$18:$C$70,0))/1000,CJ55*INDEX('Damage costs'!$T$18:$T$70,MATCH($B63,'Damage costs'!$C$18:$C$70,0))/1000),"")</f>
        <v/>
      </c>
      <c r="CK63" s="59" t="str">
        <f>IFERROR(IF(OR($C$67=FALSE,LEFT($B63,3)&lt;&gt;"NOX"),CK55*INDEX('Damage costs'!$P$18:$P$70,MATCH($B63,'Damage costs'!$C$18:$C$70,0))/1000,CK55*INDEX('Damage costs'!$T$18:$T$70,MATCH($B63,'Damage costs'!$C$18:$C$70,0))/1000),"")</f>
        <v/>
      </c>
      <c r="CL63" s="59" t="str">
        <f>IFERROR(IF(OR($C$67=FALSE,LEFT($B63,3)&lt;&gt;"NOX"),CL55*INDEX('Damage costs'!$P$18:$P$70,MATCH($B63,'Damage costs'!$C$18:$C$70,0))/1000,CL55*INDEX('Damage costs'!$T$18:$T$70,MATCH($B63,'Damage costs'!$C$18:$C$70,0))/1000),"")</f>
        <v/>
      </c>
      <c r="CM63" s="59" t="str">
        <f>IFERROR(IF(OR($C$67=FALSE,LEFT($B63,3)&lt;&gt;"NOX"),CM55*INDEX('Damage costs'!$P$18:$P$70,MATCH($B63,'Damage costs'!$C$18:$C$70,0))/1000,CM55*INDEX('Damage costs'!$T$18:$T$70,MATCH($B63,'Damage costs'!$C$18:$C$70,0))/1000),"")</f>
        <v/>
      </c>
      <c r="CN63" s="59" t="str">
        <f>IFERROR(IF(OR($C$67=FALSE,LEFT($B63,3)&lt;&gt;"NOX"),CN55*INDEX('Damage costs'!$P$18:$P$70,MATCH($B63,'Damage costs'!$C$18:$C$70,0))/1000,CN55*INDEX('Damage costs'!$T$18:$T$70,MATCH($B63,'Damage costs'!$C$18:$C$70,0))/1000),"")</f>
        <v/>
      </c>
      <c r="CO63" s="59" t="str">
        <f>IFERROR(IF(OR($C$67=FALSE,LEFT($B63,3)&lt;&gt;"NOX"),CO55*INDEX('Damage costs'!$P$18:$P$70,MATCH($B63,'Damage costs'!$C$18:$C$70,0))/1000,CO55*INDEX('Damage costs'!$T$18:$T$70,MATCH($B63,'Damage costs'!$C$18:$C$70,0))/1000),"")</f>
        <v/>
      </c>
      <c r="CP63" s="59" t="str">
        <f>IFERROR(IF(OR($C$67=FALSE,LEFT($B63,3)&lt;&gt;"NOX"),CP55*INDEX('Damage costs'!$P$18:$P$70,MATCH($B63,'Damage costs'!$C$18:$C$70,0))/1000,CP55*INDEX('Damage costs'!$T$18:$T$70,MATCH($B63,'Damage costs'!$C$18:$C$70,0))/1000),"")</f>
        <v/>
      </c>
      <c r="CQ63" s="59" t="str">
        <f>IFERROR(IF(OR($C$67=FALSE,LEFT($B63,3)&lt;&gt;"NOX"),CQ55*INDEX('Damage costs'!$P$18:$P$70,MATCH($B63,'Damage costs'!$C$18:$C$70,0))/1000,CQ55*INDEX('Damage costs'!$T$18:$T$70,MATCH($B63,'Damage costs'!$C$18:$C$70,0))/1000),"")</f>
        <v/>
      </c>
      <c r="CR63" s="59" t="str">
        <f>IFERROR(IF(OR($C$67=FALSE,LEFT($B63,3)&lt;&gt;"NOX"),CR55*INDEX('Damage costs'!$P$18:$P$70,MATCH($B63,'Damage costs'!$C$18:$C$70,0))/1000,CR55*INDEX('Damage costs'!$T$18:$T$70,MATCH($B63,'Damage costs'!$C$18:$C$70,0))/1000),"")</f>
        <v/>
      </c>
      <c r="CS63" s="59" t="str">
        <f>IFERROR(IF(OR($C$67=FALSE,LEFT($B63,3)&lt;&gt;"NOX"),CS55*INDEX('Damage costs'!$P$18:$P$70,MATCH($B63,'Damage costs'!$C$18:$C$70,0))/1000,CS55*INDEX('Damage costs'!$T$18:$T$70,MATCH($B63,'Damage costs'!$C$18:$C$70,0))/1000),"")</f>
        <v/>
      </c>
      <c r="CT63" s="59" t="str">
        <f>IFERROR(IF(OR($C$67=FALSE,LEFT($B63,3)&lt;&gt;"NOX"),CT55*INDEX('Damage costs'!$P$18:$P$70,MATCH($B63,'Damage costs'!$C$18:$C$70,0))/1000,CT55*INDEX('Damage costs'!$T$18:$T$70,MATCH($B63,'Damage costs'!$C$18:$C$70,0))/1000),"")</f>
        <v/>
      </c>
      <c r="CU63" s="59" t="str">
        <f>IFERROR(IF(OR($C$67=FALSE,LEFT($B63,3)&lt;&gt;"NOX"),CU55*INDEX('Damage costs'!$P$18:$P$70,MATCH($B63,'Damage costs'!$C$18:$C$70,0))/1000,CU55*INDEX('Damage costs'!$T$18:$T$70,MATCH($B63,'Damage costs'!$C$18:$C$70,0))/1000),"")</f>
        <v/>
      </c>
      <c r="CV63" s="59" t="str">
        <f>IFERROR(IF(OR($C$67=FALSE,LEFT($B63,3)&lt;&gt;"NOX"),CV55*INDEX('Damage costs'!$P$18:$P$70,MATCH($B63,'Damage costs'!$C$18:$C$70,0))/1000,CV55*INDEX('Damage costs'!$T$18:$T$70,MATCH($B63,'Damage costs'!$C$18:$C$70,0))/1000),"")</f>
        <v/>
      </c>
      <c r="CW63" s="59" t="str">
        <f>IFERROR(IF(OR($C$67=FALSE,LEFT($B63,3)&lt;&gt;"NOX"),CW55*INDEX('Damage costs'!$P$18:$P$70,MATCH($B63,'Damage costs'!$C$18:$C$70,0))/1000,CW55*INDEX('Damage costs'!$T$18:$T$70,MATCH($B63,'Damage costs'!$C$18:$C$70,0))/1000),"")</f>
        <v/>
      </c>
      <c r="CX63" s="59" t="str">
        <f>IFERROR(IF(OR($C$67=FALSE,LEFT($B63,3)&lt;&gt;"NOX"),CX55*INDEX('Damage costs'!$P$18:$P$70,MATCH($B63,'Damage costs'!$C$18:$C$70,0))/1000,CX55*INDEX('Damage costs'!$T$18:$T$70,MATCH($B63,'Damage costs'!$C$18:$C$70,0))/1000),"")</f>
        <v/>
      </c>
      <c r="CY63" s="59" t="str">
        <f>IFERROR(IF(OR($C$67=FALSE,LEFT($B63,3)&lt;&gt;"NOX"),CY55*INDEX('Damage costs'!$P$18:$P$70,MATCH($B63,'Damage costs'!$C$18:$C$70,0))/1000,CY55*INDEX('Damage costs'!$T$18:$T$70,MATCH($B63,'Damage costs'!$C$18:$C$70,0))/1000),"")</f>
        <v/>
      </c>
      <c r="CZ63" s="391"/>
    </row>
    <row r="64" spans="2:104" x14ac:dyDescent="0.25">
      <c r="B64" s="406">
        <f t="shared" si="27"/>
        <v>0</v>
      </c>
      <c r="C64" s="9" t="s">
        <v>1117</v>
      </c>
      <c r="D64" s="59" t="str">
        <f>IFERROR(IF(OR($C$67=FALSE,LEFT($B64,3)&lt;&gt;"NOX"),D56*INDEX('Damage costs'!$P$18:$P$70,MATCH($B64,'Damage costs'!$C$18:$C$70,0))/1000,D56*INDEX('Damage costs'!$T$18:$T$70,MATCH($B64,'Damage costs'!$C$18:$C$70,0))/1000),"")</f>
        <v/>
      </c>
      <c r="E64" s="59" t="str">
        <f>IFERROR(IF(OR($C$67=FALSE,LEFT($B64,3)&lt;&gt;"NOX"),E56*INDEX('Damage costs'!$P$18:$P$70,MATCH($B64,'Damage costs'!$C$18:$C$70,0))/1000,E56*INDEX('Damage costs'!$T$18:$T$70,MATCH($B64,'Damage costs'!$C$18:$C$70,0))/1000),"")</f>
        <v/>
      </c>
      <c r="F64" s="59" t="str">
        <f>IFERROR(IF(OR($C$67=FALSE,LEFT($B64,3)&lt;&gt;"NOX"),F56*INDEX('Damage costs'!$P$18:$P$70,MATCH($B64,'Damage costs'!$C$18:$C$70,0))/1000,F56*INDEX('Damage costs'!$T$18:$T$70,MATCH($B64,'Damage costs'!$C$18:$C$70,0))/1000),"")</f>
        <v/>
      </c>
      <c r="G64" s="59" t="str">
        <f>IFERROR(IF(OR($C$67=FALSE,LEFT($B64,3)&lt;&gt;"NOX"),G56*INDEX('Damage costs'!$P$18:$P$70,MATCH($B64,'Damage costs'!$C$18:$C$70,0))/1000,G56*INDEX('Damage costs'!$T$18:$T$70,MATCH($B64,'Damage costs'!$C$18:$C$70,0))/1000),"")</f>
        <v/>
      </c>
      <c r="H64" s="59" t="str">
        <f>IFERROR(IF(OR($C$67=FALSE,LEFT($B64,3)&lt;&gt;"NOX"),H56*INDEX('Damage costs'!$P$18:$P$70,MATCH($B64,'Damage costs'!$C$18:$C$70,0))/1000,H56*INDEX('Damage costs'!$T$18:$T$70,MATCH($B64,'Damage costs'!$C$18:$C$70,0))/1000),"")</f>
        <v/>
      </c>
      <c r="I64" s="59" t="str">
        <f>IFERROR(IF(OR($C$67=FALSE,LEFT($B64,3)&lt;&gt;"NOX"),I56*INDEX('Damage costs'!$P$18:$P$70,MATCH($B64,'Damage costs'!$C$18:$C$70,0))/1000,I56*INDEX('Damage costs'!$T$18:$T$70,MATCH($B64,'Damage costs'!$C$18:$C$70,0))/1000),"")</f>
        <v/>
      </c>
      <c r="J64" s="59" t="str">
        <f>IFERROR(IF(OR($C$67=FALSE,LEFT($B64,3)&lt;&gt;"NOX"),J56*INDEX('Damage costs'!$P$18:$P$70,MATCH($B64,'Damage costs'!$C$18:$C$70,0))/1000,J56*INDEX('Damage costs'!$T$18:$T$70,MATCH($B64,'Damage costs'!$C$18:$C$70,0))/1000),"")</f>
        <v/>
      </c>
      <c r="K64" s="59" t="str">
        <f>IFERROR(IF(OR($C$67=FALSE,LEFT($B64,3)&lt;&gt;"NOX"),K56*INDEX('Damage costs'!$P$18:$P$70,MATCH($B64,'Damage costs'!$C$18:$C$70,0))/1000,K56*INDEX('Damage costs'!$T$18:$T$70,MATCH($B64,'Damage costs'!$C$18:$C$70,0))/1000),"")</f>
        <v/>
      </c>
      <c r="L64" s="59" t="str">
        <f>IFERROR(IF(OR($C$67=FALSE,LEFT($B64,3)&lt;&gt;"NOX"),L56*INDEX('Damage costs'!$P$18:$P$70,MATCH($B64,'Damage costs'!$C$18:$C$70,0))/1000,L56*INDEX('Damage costs'!$T$18:$T$70,MATCH($B64,'Damage costs'!$C$18:$C$70,0))/1000),"")</f>
        <v/>
      </c>
      <c r="M64" s="59" t="str">
        <f>IFERROR(IF(OR($C$67=FALSE,LEFT($B64,3)&lt;&gt;"NOX"),M56*INDEX('Damage costs'!$P$18:$P$70,MATCH($B64,'Damage costs'!$C$18:$C$70,0))/1000,M56*INDEX('Damage costs'!$T$18:$T$70,MATCH($B64,'Damage costs'!$C$18:$C$70,0))/1000),"")</f>
        <v/>
      </c>
      <c r="N64" s="59" t="str">
        <f>IFERROR(IF(OR($C$67=FALSE,LEFT($B64,3)&lt;&gt;"NOX"),N56*INDEX('Damage costs'!$P$18:$P$70,MATCH($B64,'Damage costs'!$C$18:$C$70,0))/1000,N56*INDEX('Damage costs'!$T$18:$T$70,MATCH($B64,'Damage costs'!$C$18:$C$70,0))/1000),"")</f>
        <v/>
      </c>
      <c r="O64" s="59" t="str">
        <f>IFERROR(IF(OR($C$67=FALSE,LEFT($B64,3)&lt;&gt;"NOX"),O56*INDEX('Damage costs'!$P$18:$P$70,MATCH($B64,'Damage costs'!$C$18:$C$70,0))/1000,O56*INDEX('Damage costs'!$T$18:$T$70,MATCH($B64,'Damage costs'!$C$18:$C$70,0))/1000),"")</f>
        <v/>
      </c>
      <c r="P64" s="59" t="str">
        <f>IFERROR(IF(OR($C$67=FALSE,LEFT($B64,3)&lt;&gt;"NOX"),P56*INDEX('Damage costs'!$P$18:$P$70,MATCH($B64,'Damage costs'!$C$18:$C$70,0))/1000,P56*INDEX('Damage costs'!$T$18:$T$70,MATCH($B64,'Damage costs'!$C$18:$C$70,0))/1000),"")</f>
        <v/>
      </c>
      <c r="Q64" s="59" t="str">
        <f>IFERROR(IF(OR($C$67=FALSE,LEFT($B64,3)&lt;&gt;"NOX"),Q56*INDEX('Damage costs'!$P$18:$P$70,MATCH($B64,'Damage costs'!$C$18:$C$70,0))/1000,Q56*INDEX('Damage costs'!$T$18:$T$70,MATCH($B64,'Damage costs'!$C$18:$C$70,0))/1000),"")</f>
        <v/>
      </c>
      <c r="R64" s="59" t="str">
        <f>IFERROR(IF(OR($C$67=FALSE,LEFT($B64,3)&lt;&gt;"NOX"),R56*INDEX('Damage costs'!$P$18:$P$70,MATCH($B64,'Damage costs'!$C$18:$C$70,0))/1000,R56*INDEX('Damage costs'!$T$18:$T$70,MATCH($B64,'Damage costs'!$C$18:$C$70,0))/1000),"")</f>
        <v/>
      </c>
      <c r="S64" s="59" t="str">
        <f>IFERROR(IF(OR($C$67=FALSE,LEFT($B64,3)&lt;&gt;"NOX"),S56*INDEX('Damage costs'!$P$18:$P$70,MATCH($B64,'Damage costs'!$C$18:$C$70,0))/1000,S56*INDEX('Damage costs'!$T$18:$T$70,MATCH($B64,'Damage costs'!$C$18:$C$70,0))/1000),"")</f>
        <v/>
      </c>
      <c r="T64" s="59" t="str">
        <f>IFERROR(IF(OR($C$67=FALSE,LEFT($B64,3)&lt;&gt;"NOX"),T56*INDEX('Damage costs'!$P$18:$P$70,MATCH($B64,'Damage costs'!$C$18:$C$70,0))/1000,T56*INDEX('Damage costs'!$T$18:$T$70,MATCH($B64,'Damage costs'!$C$18:$C$70,0))/1000),"")</f>
        <v/>
      </c>
      <c r="U64" s="59" t="str">
        <f>IFERROR(IF(OR($C$67=FALSE,LEFT($B64,3)&lt;&gt;"NOX"),U56*INDEX('Damage costs'!$P$18:$P$70,MATCH($B64,'Damage costs'!$C$18:$C$70,0))/1000,U56*INDEX('Damage costs'!$T$18:$T$70,MATCH($B64,'Damage costs'!$C$18:$C$70,0))/1000),"")</f>
        <v/>
      </c>
      <c r="V64" s="59" t="str">
        <f>IFERROR(IF(OR($C$67=FALSE,LEFT($B64,3)&lt;&gt;"NOX"),V56*INDEX('Damage costs'!$P$18:$P$70,MATCH($B64,'Damage costs'!$C$18:$C$70,0))/1000,V56*INDEX('Damage costs'!$T$18:$T$70,MATCH($B64,'Damage costs'!$C$18:$C$70,0))/1000),"")</f>
        <v/>
      </c>
      <c r="W64" s="59" t="str">
        <f>IFERROR(IF(OR($C$67=FALSE,LEFT($B64,3)&lt;&gt;"NOX"),W56*INDEX('Damage costs'!$P$18:$P$70,MATCH($B64,'Damage costs'!$C$18:$C$70,0))/1000,W56*INDEX('Damage costs'!$T$18:$T$70,MATCH($B64,'Damage costs'!$C$18:$C$70,0))/1000),"")</f>
        <v/>
      </c>
      <c r="X64" s="59" t="str">
        <f>IFERROR(IF(OR($C$67=FALSE,LEFT($B64,3)&lt;&gt;"NOX"),X56*INDEX('Damage costs'!$P$18:$P$70,MATCH($B64,'Damage costs'!$C$18:$C$70,0))/1000,X56*INDEX('Damage costs'!$T$18:$T$70,MATCH($B64,'Damage costs'!$C$18:$C$70,0))/1000),"")</f>
        <v/>
      </c>
      <c r="Y64" s="59" t="str">
        <f>IFERROR(IF(OR($C$67=FALSE,LEFT($B64,3)&lt;&gt;"NOX"),Y56*INDEX('Damage costs'!$P$18:$P$70,MATCH($B64,'Damage costs'!$C$18:$C$70,0))/1000,Y56*INDEX('Damage costs'!$T$18:$T$70,MATCH($B64,'Damage costs'!$C$18:$C$70,0))/1000),"")</f>
        <v/>
      </c>
      <c r="Z64" s="59" t="str">
        <f>IFERROR(IF(OR($C$67=FALSE,LEFT($B64,3)&lt;&gt;"NOX"),Z56*INDEX('Damage costs'!$P$18:$P$70,MATCH($B64,'Damage costs'!$C$18:$C$70,0))/1000,Z56*INDEX('Damage costs'!$T$18:$T$70,MATCH($B64,'Damage costs'!$C$18:$C$70,0))/1000),"")</f>
        <v/>
      </c>
      <c r="AA64" s="59" t="str">
        <f>IFERROR(IF(OR($C$67=FALSE,LEFT($B64,3)&lt;&gt;"NOX"),AA56*INDEX('Damage costs'!$P$18:$P$70,MATCH($B64,'Damage costs'!$C$18:$C$70,0))/1000,AA56*INDEX('Damage costs'!$T$18:$T$70,MATCH($B64,'Damage costs'!$C$18:$C$70,0))/1000),"")</f>
        <v/>
      </c>
      <c r="AB64" s="59" t="str">
        <f>IFERROR(IF(OR($C$67=FALSE,LEFT($B64,3)&lt;&gt;"NOX"),AB56*INDEX('Damage costs'!$P$18:$P$70,MATCH($B64,'Damage costs'!$C$18:$C$70,0))/1000,AB56*INDEX('Damage costs'!$T$18:$T$70,MATCH($B64,'Damage costs'!$C$18:$C$70,0))/1000),"")</f>
        <v/>
      </c>
      <c r="AC64" s="59" t="str">
        <f>IFERROR(IF(OR($C$67=FALSE,LEFT($B64,3)&lt;&gt;"NOX"),AC56*INDEX('Damage costs'!$P$18:$P$70,MATCH($B64,'Damage costs'!$C$18:$C$70,0))/1000,AC56*INDEX('Damage costs'!$T$18:$T$70,MATCH($B64,'Damage costs'!$C$18:$C$70,0))/1000),"")</f>
        <v/>
      </c>
      <c r="AD64" s="59" t="str">
        <f>IFERROR(IF(OR($C$67=FALSE,LEFT($B64,3)&lt;&gt;"NOX"),AD56*INDEX('Damage costs'!$P$18:$P$70,MATCH($B64,'Damage costs'!$C$18:$C$70,0))/1000,AD56*INDEX('Damage costs'!$T$18:$T$70,MATCH($B64,'Damage costs'!$C$18:$C$70,0))/1000),"")</f>
        <v/>
      </c>
      <c r="AE64" s="59" t="str">
        <f>IFERROR(IF(OR($C$67=FALSE,LEFT($B64,3)&lt;&gt;"NOX"),AE56*INDEX('Damage costs'!$P$18:$P$70,MATCH($B64,'Damage costs'!$C$18:$C$70,0))/1000,AE56*INDEX('Damage costs'!$T$18:$T$70,MATCH($B64,'Damage costs'!$C$18:$C$70,0))/1000),"")</f>
        <v/>
      </c>
      <c r="AF64" s="59" t="str">
        <f>IFERROR(IF(OR($C$67=FALSE,LEFT($B64,3)&lt;&gt;"NOX"),AF56*INDEX('Damage costs'!$P$18:$P$70,MATCH($B64,'Damage costs'!$C$18:$C$70,0))/1000,AF56*INDEX('Damage costs'!$T$18:$T$70,MATCH($B64,'Damage costs'!$C$18:$C$70,0))/1000),"")</f>
        <v/>
      </c>
      <c r="AG64" s="59" t="str">
        <f>IFERROR(IF(OR($C$67=FALSE,LEFT($B64,3)&lt;&gt;"NOX"),AG56*INDEX('Damage costs'!$P$18:$P$70,MATCH($B64,'Damage costs'!$C$18:$C$70,0))/1000,AG56*INDEX('Damage costs'!$T$18:$T$70,MATCH($B64,'Damage costs'!$C$18:$C$70,0))/1000),"")</f>
        <v/>
      </c>
      <c r="AH64" s="59" t="str">
        <f>IFERROR(IF(OR($C$67=FALSE,LEFT($B64,3)&lt;&gt;"NOX"),AH56*INDEX('Damage costs'!$P$18:$P$70,MATCH($B64,'Damage costs'!$C$18:$C$70,0))/1000,AH56*INDEX('Damage costs'!$T$18:$T$70,MATCH($B64,'Damage costs'!$C$18:$C$70,0))/1000),"")</f>
        <v/>
      </c>
      <c r="AI64" s="59" t="str">
        <f>IFERROR(IF(OR($C$67=FALSE,LEFT($B64,3)&lt;&gt;"NOX"),AI56*INDEX('Damage costs'!$P$18:$P$70,MATCH($B64,'Damage costs'!$C$18:$C$70,0))/1000,AI56*INDEX('Damage costs'!$T$18:$T$70,MATCH($B64,'Damage costs'!$C$18:$C$70,0))/1000),"")</f>
        <v/>
      </c>
      <c r="AJ64" s="59" t="str">
        <f>IFERROR(IF(OR($C$67=FALSE,LEFT($B64,3)&lt;&gt;"NOX"),AJ56*INDEX('Damage costs'!$P$18:$P$70,MATCH($B64,'Damage costs'!$C$18:$C$70,0))/1000,AJ56*INDEX('Damage costs'!$T$18:$T$70,MATCH($B64,'Damage costs'!$C$18:$C$70,0))/1000),"")</f>
        <v/>
      </c>
      <c r="AK64" s="59" t="str">
        <f>IFERROR(IF(OR($C$67=FALSE,LEFT($B64,3)&lt;&gt;"NOX"),AK56*INDEX('Damage costs'!$P$18:$P$70,MATCH($B64,'Damage costs'!$C$18:$C$70,0))/1000,AK56*INDEX('Damage costs'!$T$18:$T$70,MATCH($B64,'Damage costs'!$C$18:$C$70,0))/1000),"")</f>
        <v/>
      </c>
      <c r="AL64" s="59" t="str">
        <f>IFERROR(IF(OR($C$67=FALSE,LEFT($B64,3)&lt;&gt;"NOX"),AL56*INDEX('Damage costs'!$P$18:$P$70,MATCH($B64,'Damage costs'!$C$18:$C$70,0))/1000,AL56*INDEX('Damage costs'!$T$18:$T$70,MATCH($B64,'Damage costs'!$C$18:$C$70,0))/1000),"")</f>
        <v/>
      </c>
      <c r="AM64" s="59" t="str">
        <f>IFERROR(IF(OR($C$67=FALSE,LEFT($B64,3)&lt;&gt;"NOX"),AM56*INDEX('Damage costs'!$P$18:$P$70,MATCH($B64,'Damage costs'!$C$18:$C$70,0))/1000,AM56*INDEX('Damage costs'!$T$18:$T$70,MATCH($B64,'Damage costs'!$C$18:$C$70,0))/1000),"")</f>
        <v/>
      </c>
      <c r="AN64" s="59" t="str">
        <f>IFERROR(IF(OR($C$67=FALSE,LEFT($B64,3)&lt;&gt;"NOX"),AN56*INDEX('Damage costs'!$P$18:$P$70,MATCH($B64,'Damage costs'!$C$18:$C$70,0))/1000,AN56*INDEX('Damage costs'!$T$18:$T$70,MATCH($B64,'Damage costs'!$C$18:$C$70,0))/1000),"")</f>
        <v/>
      </c>
      <c r="AO64" s="59" t="str">
        <f>IFERROR(IF(OR($C$67=FALSE,LEFT($B64,3)&lt;&gt;"NOX"),AO56*INDEX('Damage costs'!$P$18:$P$70,MATCH($B64,'Damage costs'!$C$18:$C$70,0))/1000,AO56*INDEX('Damage costs'!$T$18:$T$70,MATCH($B64,'Damage costs'!$C$18:$C$70,0))/1000),"")</f>
        <v/>
      </c>
      <c r="AP64" s="59" t="str">
        <f>IFERROR(IF(OR($C$67=FALSE,LEFT($B64,3)&lt;&gt;"NOX"),AP56*INDEX('Damage costs'!$P$18:$P$70,MATCH($B64,'Damage costs'!$C$18:$C$70,0))/1000,AP56*INDEX('Damage costs'!$T$18:$T$70,MATCH($B64,'Damage costs'!$C$18:$C$70,0))/1000),"")</f>
        <v/>
      </c>
      <c r="AQ64" s="59" t="str">
        <f>IFERROR(IF(OR($C$67=FALSE,LEFT($B64,3)&lt;&gt;"NOX"),AQ56*INDEX('Damage costs'!$P$18:$P$70,MATCH($B64,'Damage costs'!$C$18:$C$70,0))/1000,AQ56*INDEX('Damage costs'!$T$18:$T$70,MATCH($B64,'Damage costs'!$C$18:$C$70,0))/1000),"")</f>
        <v/>
      </c>
      <c r="AR64" s="59" t="str">
        <f>IFERROR(IF(OR($C$67=FALSE,LEFT($B64,3)&lt;&gt;"NOX"),AR56*INDEX('Damage costs'!$P$18:$P$70,MATCH($B64,'Damage costs'!$C$18:$C$70,0))/1000,AR56*INDEX('Damage costs'!$T$18:$T$70,MATCH($B64,'Damage costs'!$C$18:$C$70,0))/1000),"")</f>
        <v/>
      </c>
      <c r="AS64" s="59" t="str">
        <f>IFERROR(IF(OR($C$67=FALSE,LEFT($B64,3)&lt;&gt;"NOX"),AS56*INDEX('Damage costs'!$P$18:$P$70,MATCH($B64,'Damage costs'!$C$18:$C$70,0))/1000,AS56*INDEX('Damage costs'!$T$18:$T$70,MATCH($B64,'Damage costs'!$C$18:$C$70,0))/1000),"")</f>
        <v/>
      </c>
      <c r="AT64" s="59" t="str">
        <f>IFERROR(IF(OR($C$67=FALSE,LEFT($B64,3)&lt;&gt;"NOX"),AT56*INDEX('Damage costs'!$P$18:$P$70,MATCH($B64,'Damage costs'!$C$18:$C$70,0))/1000,AT56*INDEX('Damage costs'!$T$18:$T$70,MATCH($B64,'Damage costs'!$C$18:$C$70,0))/1000),"")</f>
        <v/>
      </c>
      <c r="AU64" s="59" t="str">
        <f>IFERROR(IF(OR($C$67=FALSE,LEFT($B64,3)&lt;&gt;"NOX"),AU56*INDEX('Damage costs'!$P$18:$P$70,MATCH($B64,'Damage costs'!$C$18:$C$70,0))/1000,AU56*INDEX('Damage costs'!$T$18:$T$70,MATCH($B64,'Damage costs'!$C$18:$C$70,0))/1000),"")</f>
        <v/>
      </c>
      <c r="AV64" s="59" t="str">
        <f>IFERROR(IF(OR($C$67=FALSE,LEFT($B64,3)&lt;&gt;"NOX"),AV56*INDEX('Damage costs'!$P$18:$P$70,MATCH($B64,'Damage costs'!$C$18:$C$70,0))/1000,AV56*INDEX('Damage costs'!$T$18:$T$70,MATCH($B64,'Damage costs'!$C$18:$C$70,0))/1000),"")</f>
        <v/>
      </c>
      <c r="AW64" s="59" t="str">
        <f>IFERROR(IF(OR($C$67=FALSE,LEFT($B64,3)&lt;&gt;"NOX"),AW56*INDEX('Damage costs'!$P$18:$P$70,MATCH($B64,'Damage costs'!$C$18:$C$70,0))/1000,AW56*INDEX('Damage costs'!$T$18:$T$70,MATCH($B64,'Damage costs'!$C$18:$C$70,0))/1000),"")</f>
        <v/>
      </c>
      <c r="AX64" s="59" t="str">
        <f>IFERROR(IF(OR($C$67=FALSE,LEFT($B64,3)&lt;&gt;"NOX"),AX56*INDEX('Damage costs'!$P$18:$P$70,MATCH($B64,'Damage costs'!$C$18:$C$70,0))/1000,AX56*INDEX('Damage costs'!$T$18:$T$70,MATCH($B64,'Damage costs'!$C$18:$C$70,0))/1000),"")</f>
        <v/>
      </c>
      <c r="AY64" s="59" t="str">
        <f>IFERROR(IF(OR($C$67=FALSE,LEFT($B64,3)&lt;&gt;"NOX"),AY56*INDEX('Damage costs'!$P$18:$P$70,MATCH($B64,'Damage costs'!$C$18:$C$70,0))/1000,AY56*INDEX('Damage costs'!$T$18:$T$70,MATCH($B64,'Damage costs'!$C$18:$C$70,0))/1000),"")</f>
        <v/>
      </c>
      <c r="AZ64" s="59" t="str">
        <f>IFERROR(IF(OR($C$67=FALSE,LEFT($B64,3)&lt;&gt;"NOX"),AZ56*INDEX('Damage costs'!$P$18:$P$70,MATCH($B64,'Damage costs'!$C$18:$C$70,0))/1000,AZ56*INDEX('Damage costs'!$T$18:$T$70,MATCH($B64,'Damage costs'!$C$18:$C$70,0))/1000),"")</f>
        <v/>
      </c>
      <c r="BA64" s="59" t="str">
        <f>IFERROR(IF(OR($C$67=FALSE,LEFT($B64,3)&lt;&gt;"NOX"),BA56*INDEX('Damage costs'!$P$18:$P$70,MATCH($B64,'Damage costs'!$C$18:$C$70,0))/1000,BA56*INDEX('Damage costs'!$T$18:$T$70,MATCH($B64,'Damage costs'!$C$18:$C$70,0))/1000),"")</f>
        <v/>
      </c>
      <c r="BB64" s="59" t="str">
        <f>IFERROR(IF(OR($C$67=FALSE,LEFT($B64,3)&lt;&gt;"NOX"),BB56*INDEX('Damage costs'!$P$18:$P$70,MATCH($B64,'Damage costs'!$C$18:$C$70,0))/1000,BB56*INDEX('Damage costs'!$T$18:$T$70,MATCH($B64,'Damage costs'!$C$18:$C$70,0))/1000),"")</f>
        <v/>
      </c>
      <c r="BC64" s="59" t="str">
        <f>IFERROR(IF(OR($C$67=FALSE,LEFT($B64,3)&lt;&gt;"NOX"),BC56*INDEX('Damage costs'!$P$18:$P$70,MATCH($B64,'Damage costs'!$C$18:$C$70,0))/1000,BC56*INDEX('Damage costs'!$T$18:$T$70,MATCH($B64,'Damage costs'!$C$18:$C$70,0))/1000),"")</f>
        <v/>
      </c>
      <c r="BD64" s="59" t="str">
        <f>IFERROR(IF(OR($C$67=FALSE,LEFT($B64,3)&lt;&gt;"NOX"),BD56*INDEX('Damage costs'!$P$18:$P$70,MATCH($B64,'Damage costs'!$C$18:$C$70,0))/1000,BD56*INDEX('Damage costs'!$T$18:$T$70,MATCH($B64,'Damage costs'!$C$18:$C$70,0))/1000),"")</f>
        <v/>
      </c>
      <c r="BE64" s="59" t="str">
        <f>IFERROR(IF(OR($C$67=FALSE,LEFT($B64,3)&lt;&gt;"NOX"),BE56*INDEX('Damage costs'!$P$18:$P$70,MATCH($B64,'Damage costs'!$C$18:$C$70,0))/1000,BE56*INDEX('Damage costs'!$T$18:$T$70,MATCH($B64,'Damage costs'!$C$18:$C$70,0))/1000),"")</f>
        <v/>
      </c>
      <c r="BF64" s="59" t="str">
        <f>IFERROR(IF(OR($C$67=FALSE,LEFT($B64,3)&lt;&gt;"NOX"),BF56*INDEX('Damage costs'!$P$18:$P$70,MATCH($B64,'Damage costs'!$C$18:$C$70,0))/1000,BF56*INDEX('Damage costs'!$T$18:$T$70,MATCH($B64,'Damage costs'!$C$18:$C$70,0))/1000),"")</f>
        <v/>
      </c>
      <c r="BG64" s="59" t="str">
        <f>IFERROR(IF(OR($C$67=FALSE,LEFT($B64,3)&lt;&gt;"NOX"),BG56*INDEX('Damage costs'!$P$18:$P$70,MATCH($B64,'Damage costs'!$C$18:$C$70,0))/1000,BG56*INDEX('Damage costs'!$T$18:$T$70,MATCH($B64,'Damage costs'!$C$18:$C$70,0))/1000),"")</f>
        <v/>
      </c>
      <c r="BH64" s="59" t="str">
        <f>IFERROR(IF(OR($C$67=FALSE,LEFT($B64,3)&lt;&gt;"NOX"),BH56*INDEX('Damage costs'!$P$18:$P$70,MATCH($B64,'Damage costs'!$C$18:$C$70,0))/1000,BH56*INDEX('Damage costs'!$T$18:$T$70,MATCH($B64,'Damage costs'!$C$18:$C$70,0))/1000),"")</f>
        <v/>
      </c>
      <c r="BI64" s="59" t="str">
        <f>IFERROR(IF(OR($C$67=FALSE,LEFT($B64,3)&lt;&gt;"NOX"),BI56*INDEX('Damage costs'!$P$18:$P$70,MATCH($B64,'Damage costs'!$C$18:$C$70,0))/1000,BI56*INDEX('Damage costs'!$T$18:$T$70,MATCH($B64,'Damage costs'!$C$18:$C$70,0))/1000),"")</f>
        <v/>
      </c>
      <c r="BJ64" s="59" t="str">
        <f>IFERROR(IF(OR($C$67=FALSE,LEFT($B64,3)&lt;&gt;"NOX"),BJ56*INDEX('Damage costs'!$P$18:$P$70,MATCH($B64,'Damage costs'!$C$18:$C$70,0))/1000,BJ56*INDEX('Damage costs'!$T$18:$T$70,MATCH($B64,'Damage costs'!$C$18:$C$70,0))/1000),"")</f>
        <v/>
      </c>
      <c r="BK64" s="59" t="str">
        <f>IFERROR(IF(OR($C$67=FALSE,LEFT($B64,3)&lt;&gt;"NOX"),BK56*INDEX('Damage costs'!$P$18:$P$70,MATCH($B64,'Damage costs'!$C$18:$C$70,0))/1000,BK56*INDEX('Damage costs'!$T$18:$T$70,MATCH($B64,'Damage costs'!$C$18:$C$70,0))/1000),"")</f>
        <v/>
      </c>
      <c r="BL64" s="59" t="str">
        <f>IFERROR(IF(OR($C$67=FALSE,LEFT($B64,3)&lt;&gt;"NOX"),BL56*INDEX('Damage costs'!$P$18:$P$70,MATCH($B64,'Damage costs'!$C$18:$C$70,0))/1000,BL56*INDEX('Damage costs'!$T$18:$T$70,MATCH($B64,'Damage costs'!$C$18:$C$70,0))/1000),"")</f>
        <v/>
      </c>
      <c r="BM64" s="59" t="str">
        <f>IFERROR(IF(OR($C$67=FALSE,LEFT($B64,3)&lt;&gt;"NOX"),BM56*INDEX('Damage costs'!$P$18:$P$70,MATCH($B64,'Damage costs'!$C$18:$C$70,0))/1000,BM56*INDEX('Damage costs'!$T$18:$T$70,MATCH($B64,'Damage costs'!$C$18:$C$70,0))/1000),"")</f>
        <v/>
      </c>
      <c r="BN64" s="59" t="str">
        <f>IFERROR(IF(OR($C$67=FALSE,LEFT($B64,3)&lt;&gt;"NOX"),BN56*INDEX('Damage costs'!$P$18:$P$70,MATCH($B64,'Damage costs'!$C$18:$C$70,0))/1000,BN56*INDEX('Damage costs'!$T$18:$T$70,MATCH($B64,'Damage costs'!$C$18:$C$70,0))/1000),"")</f>
        <v/>
      </c>
      <c r="BO64" s="59" t="str">
        <f>IFERROR(IF(OR($C$67=FALSE,LEFT($B64,3)&lt;&gt;"NOX"),BO56*INDEX('Damage costs'!$P$18:$P$70,MATCH($B64,'Damage costs'!$C$18:$C$70,0))/1000,BO56*INDEX('Damage costs'!$T$18:$T$70,MATCH($B64,'Damage costs'!$C$18:$C$70,0))/1000),"")</f>
        <v/>
      </c>
      <c r="BP64" s="59" t="str">
        <f>IFERROR(IF(OR($C$67=FALSE,LEFT($B64,3)&lt;&gt;"NOX"),BP56*INDEX('Damage costs'!$P$18:$P$70,MATCH($B64,'Damage costs'!$C$18:$C$70,0))/1000,BP56*INDEX('Damage costs'!$T$18:$T$70,MATCH($B64,'Damage costs'!$C$18:$C$70,0))/1000),"")</f>
        <v/>
      </c>
      <c r="BQ64" s="59" t="str">
        <f>IFERROR(IF(OR($C$67=FALSE,LEFT($B64,3)&lt;&gt;"NOX"),BQ56*INDEX('Damage costs'!$P$18:$P$70,MATCH($B64,'Damage costs'!$C$18:$C$70,0))/1000,BQ56*INDEX('Damage costs'!$T$18:$T$70,MATCH($B64,'Damage costs'!$C$18:$C$70,0))/1000),"")</f>
        <v/>
      </c>
      <c r="BR64" s="59" t="str">
        <f>IFERROR(IF(OR($C$67=FALSE,LEFT($B64,3)&lt;&gt;"NOX"),BR56*INDEX('Damage costs'!$P$18:$P$70,MATCH($B64,'Damage costs'!$C$18:$C$70,0))/1000,BR56*INDEX('Damage costs'!$T$18:$T$70,MATCH($B64,'Damage costs'!$C$18:$C$70,0))/1000),"")</f>
        <v/>
      </c>
      <c r="BS64" s="59" t="str">
        <f>IFERROR(IF(OR($C$67=FALSE,LEFT($B64,3)&lt;&gt;"NOX"),BS56*INDEX('Damage costs'!$P$18:$P$70,MATCH($B64,'Damage costs'!$C$18:$C$70,0))/1000,BS56*INDEX('Damage costs'!$T$18:$T$70,MATCH($B64,'Damage costs'!$C$18:$C$70,0))/1000),"")</f>
        <v/>
      </c>
      <c r="BT64" s="59" t="str">
        <f>IFERROR(IF(OR($C$67=FALSE,LEFT($B64,3)&lt;&gt;"NOX"),BT56*INDEX('Damage costs'!$P$18:$P$70,MATCH($B64,'Damage costs'!$C$18:$C$70,0))/1000,BT56*INDEX('Damage costs'!$T$18:$T$70,MATCH($B64,'Damage costs'!$C$18:$C$70,0))/1000),"")</f>
        <v/>
      </c>
      <c r="BU64" s="59" t="str">
        <f>IFERROR(IF(OR($C$67=FALSE,LEFT($B64,3)&lt;&gt;"NOX"),BU56*INDEX('Damage costs'!$P$18:$P$70,MATCH($B64,'Damage costs'!$C$18:$C$70,0))/1000,BU56*INDEX('Damage costs'!$T$18:$T$70,MATCH($B64,'Damage costs'!$C$18:$C$70,0))/1000),"")</f>
        <v/>
      </c>
      <c r="BV64" s="59" t="str">
        <f>IFERROR(IF(OR($C$67=FALSE,LEFT($B64,3)&lt;&gt;"NOX"),BV56*INDEX('Damage costs'!$P$18:$P$70,MATCH($B64,'Damage costs'!$C$18:$C$70,0))/1000,BV56*INDEX('Damage costs'!$T$18:$T$70,MATCH($B64,'Damage costs'!$C$18:$C$70,0))/1000),"")</f>
        <v/>
      </c>
      <c r="BW64" s="59" t="str">
        <f>IFERROR(IF(OR($C$67=FALSE,LEFT($B64,3)&lt;&gt;"NOX"),BW56*INDEX('Damage costs'!$P$18:$P$70,MATCH($B64,'Damage costs'!$C$18:$C$70,0))/1000,BW56*INDEX('Damage costs'!$T$18:$T$70,MATCH($B64,'Damage costs'!$C$18:$C$70,0))/1000),"")</f>
        <v/>
      </c>
      <c r="BX64" s="59" t="str">
        <f>IFERROR(IF(OR($C$67=FALSE,LEFT($B64,3)&lt;&gt;"NOX"),BX56*INDEX('Damage costs'!$P$18:$P$70,MATCH($B64,'Damage costs'!$C$18:$C$70,0))/1000,BX56*INDEX('Damage costs'!$T$18:$T$70,MATCH($B64,'Damage costs'!$C$18:$C$70,0))/1000),"")</f>
        <v/>
      </c>
      <c r="BY64" s="59" t="str">
        <f>IFERROR(IF(OR($C$67=FALSE,LEFT($B64,3)&lt;&gt;"NOX"),BY56*INDEX('Damage costs'!$P$18:$P$70,MATCH($B64,'Damage costs'!$C$18:$C$70,0))/1000,BY56*INDEX('Damage costs'!$T$18:$T$70,MATCH($B64,'Damage costs'!$C$18:$C$70,0))/1000),"")</f>
        <v/>
      </c>
      <c r="BZ64" s="59" t="str">
        <f>IFERROR(IF(OR($C$67=FALSE,LEFT($B64,3)&lt;&gt;"NOX"),BZ56*INDEX('Damage costs'!$P$18:$P$70,MATCH($B64,'Damage costs'!$C$18:$C$70,0))/1000,BZ56*INDEX('Damage costs'!$T$18:$T$70,MATCH($B64,'Damage costs'!$C$18:$C$70,0))/1000),"")</f>
        <v/>
      </c>
      <c r="CA64" s="59" t="str">
        <f>IFERROR(IF(OR($C$67=FALSE,LEFT($B64,3)&lt;&gt;"NOX"),CA56*INDEX('Damage costs'!$P$18:$P$70,MATCH($B64,'Damage costs'!$C$18:$C$70,0))/1000,CA56*INDEX('Damage costs'!$T$18:$T$70,MATCH($B64,'Damage costs'!$C$18:$C$70,0))/1000),"")</f>
        <v/>
      </c>
      <c r="CB64" s="59" t="str">
        <f>IFERROR(IF(OR($C$67=FALSE,LEFT($B64,3)&lt;&gt;"NOX"),CB56*INDEX('Damage costs'!$P$18:$P$70,MATCH($B64,'Damage costs'!$C$18:$C$70,0))/1000,CB56*INDEX('Damage costs'!$T$18:$T$70,MATCH($B64,'Damage costs'!$C$18:$C$70,0))/1000),"")</f>
        <v/>
      </c>
      <c r="CC64" s="59" t="str">
        <f>IFERROR(IF(OR($C$67=FALSE,LEFT($B64,3)&lt;&gt;"NOX"),CC56*INDEX('Damage costs'!$P$18:$P$70,MATCH($B64,'Damage costs'!$C$18:$C$70,0))/1000,CC56*INDEX('Damage costs'!$T$18:$T$70,MATCH($B64,'Damage costs'!$C$18:$C$70,0))/1000),"")</f>
        <v/>
      </c>
      <c r="CD64" s="59" t="str">
        <f>IFERROR(IF(OR($C$67=FALSE,LEFT($B64,3)&lt;&gt;"NOX"),CD56*INDEX('Damage costs'!$P$18:$P$70,MATCH($B64,'Damage costs'!$C$18:$C$70,0))/1000,CD56*INDEX('Damage costs'!$T$18:$T$70,MATCH($B64,'Damage costs'!$C$18:$C$70,0))/1000),"")</f>
        <v/>
      </c>
      <c r="CE64" s="59" t="str">
        <f>IFERROR(IF(OR($C$67=FALSE,LEFT($B64,3)&lt;&gt;"NOX"),CE56*INDEX('Damage costs'!$P$18:$P$70,MATCH($B64,'Damage costs'!$C$18:$C$70,0))/1000,CE56*INDEX('Damage costs'!$T$18:$T$70,MATCH($B64,'Damage costs'!$C$18:$C$70,0))/1000),"")</f>
        <v/>
      </c>
      <c r="CF64" s="59" t="str">
        <f>IFERROR(IF(OR($C$67=FALSE,LEFT($B64,3)&lt;&gt;"NOX"),CF56*INDEX('Damage costs'!$P$18:$P$70,MATCH($B64,'Damage costs'!$C$18:$C$70,0))/1000,CF56*INDEX('Damage costs'!$T$18:$T$70,MATCH($B64,'Damage costs'!$C$18:$C$70,0))/1000),"")</f>
        <v/>
      </c>
      <c r="CG64" s="59" t="str">
        <f>IFERROR(IF(OR($C$67=FALSE,LEFT($B64,3)&lt;&gt;"NOX"),CG56*INDEX('Damage costs'!$P$18:$P$70,MATCH($B64,'Damage costs'!$C$18:$C$70,0))/1000,CG56*INDEX('Damage costs'!$T$18:$T$70,MATCH($B64,'Damage costs'!$C$18:$C$70,0))/1000),"")</f>
        <v/>
      </c>
      <c r="CH64" s="59" t="str">
        <f>IFERROR(IF(OR($C$67=FALSE,LEFT($B64,3)&lt;&gt;"NOX"),CH56*INDEX('Damage costs'!$P$18:$P$70,MATCH($B64,'Damage costs'!$C$18:$C$70,0))/1000,CH56*INDEX('Damage costs'!$T$18:$T$70,MATCH($B64,'Damage costs'!$C$18:$C$70,0))/1000),"")</f>
        <v/>
      </c>
      <c r="CI64" s="59" t="str">
        <f>IFERROR(IF(OR($C$67=FALSE,LEFT($B64,3)&lt;&gt;"NOX"),CI56*INDEX('Damage costs'!$P$18:$P$70,MATCH($B64,'Damage costs'!$C$18:$C$70,0))/1000,CI56*INDEX('Damage costs'!$T$18:$T$70,MATCH($B64,'Damage costs'!$C$18:$C$70,0))/1000),"")</f>
        <v/>
      </c>
      <c r="CJ64" s="59" t="str">
        <f>IFERROR(IF(OR($C$67=FALSE,LEFT($B64,3)&lt;&gt;"NOX"),CJ56*INDEX('Damage costs'!$P$18:$P$70,MATCH($B64,'Damage costs'!$C$18:$C$70,0))/1000,CJ56*INDEX('Damage costs'!$T$18:$T$70,MATCH($B64,'Damage costs'!$C$18:$C$70,0))/1000),"")</f>
        <v/>
      </c>
      <c r="CK64" s="59" t="str">
        <f>IFERROR(IF(OR($C$67=FALSE,LEFT($B64,3)&lt;&gt;"NOX"),CK56*INDEX('Damage costs'!$P$18:$P$70,MATCH($B64,'Damage costs'!$C$18:$C$70,0))/1000,CK56*INDEX('Damage costs'!$T$18:$T$70,MATCH($B64,'Damage costs'!$C$18:$C$70,0))/1000),"")</f>
        <v/>
      </c>
      <c r="CL64" s="59" t="str">
        <f>IFERROR(IF(OR($C$67=FALSE,LEFT($B64,3)&lt;&gt;"NOX"),CL56*INDEX('Damage costs'!$P$18:$P$70,MATCH($B64,'Damage costs'!$C$18:$C$70,0))/1000,CL56*INDEX('Damage costs'!$T$18:$T$70,MATCH($B64,'Damage costs'!$C$18:$C$70,0))/1000),"")</f>
        <v/>
      </c>
      <c r="CM64" s="59" t="str">
        <f>IFERROR(IF(OR($C$67=FALSE,LEFT($B64,3)&lt;&gt;"NOX"),CM56*INDEX('Damage costs'!$P$18:$P$70,MATCH($B64,'Damage costs'!$C$18:$C$70,0))/1000,CM56*INDEX('Damage costs'!$T$18:$T$70,MATCH($B64,'Damage costs'!$C$18:$C$70,0))/1000),"")</f>
        <v/>
      </c>
      <c r="CN64" s="59" t="str">
        <f>IFERROR(IF(OR($C$67=FALSE,LEFT($B64,3)&lt;&gt;"NOX"),CN56*INDEX('Damage costs'!$P$18:$P$70,MATCH($B64,'Damage costs'!$C$18:$C$70,0))/1000,CN56*INDEX('Damage costs'!$T$18:$T$70,MATCH($B64,'Damage costs'!$C$18:$C$70,0))/1000),"")</f>
        <v/>
      </c>
      <c r="CO64" s="59" t="str">
        <f>IFERROR(IF(OR($C$67=FALSE,LEFT($B64,3)&lt;&gt;"NOX"),CO56*INDEX('Damage costs'!$P$18:$P$70,MATCH($B64,'Damage costs'!$C$18:$C$70,0))/1000,CO56*INDEX('Damage costs'!$T$18:$T$70,MATCH($B64,'Damage costs'!$C$18:$C$70,0))/1000),"")</f>
        <v/>
      </c>
      <c r="CP64" s="59" t="str">
        <f>IFERROR(IF(OR($C$67=FALSE,LEFT($B64,3)&lt;&gt;"NOX"),CP56*INDEX('Damage costs'!$P$18:$P$70,MATCH($B64,'Damage costs'!$C$18:$C$70,0))/1000,CP56*INDEX('Damage costs'!$T$18:$T$70,MATCH($B64,'Damage costs'!$C$18:$C$70,0))/1000),"")</f>
        <v/>
      </c>
      <c r="CQ64" s="59" t="str">
        <f>IFERROR(IF(OR($C$67=FALSE,LEFT($B64,3)&lt;&gt;"NOX"),CQ56*INDEX('Damage costs'!$P$18:$P$70,MATCH($B64,'Damage costs'!$C$18:$C$70,0))/1000,CQ56*INDEX('Damage costs'!$T$18:$T$70,MATCH($B64,'Damage costs'!$C$18:$C$70,0))/1000),"")</f>
        <v/>
      </c>
      <c r="CR64" s="59" t="str">
        <f>IFERROR(IF(OR($C$67=FALSE,LEFT($B64,3)&lt;&gt;"NOX"),CR56*INDEX('Damage costs'!$P$18:$P$70,MATCH($B64,'Damage costs'!$C$18:$C$70,0))/1000,CR56*INDEX('Damage costs'!$T$18:$T$70,MATCH($B64,'Damage costs'!$C$18:$C$70,0))/1000),"")</f>
        <v/>
      </c>
      <c r="CS64" s="59" t="str">
        <f>IFERROR(IF(OR($C$67=FALSE,LEFT($B64,3)&lt;&gt;"NOX"),CS56*INDEX('Damage costs'!$P$18:$P$70,MATCH($B64,'Damage costs'!$C$18:$C$70,0))/1000,CS56*INDEX('Damage costs'!$T$18:$T$70,MATCH($B64,'Damage costs'!$C$18:$C$70,0))/1000),"")</f>
        <v/>
      </c>
      <c r="CT64" s="59" t="str">
        <f>IFERROR(IF(OR($C$67=FALSE,LEFT($B64,3)&lt;&gt;"NOX"),CT56*INDEX('Damage costs'!$P$18:$P$70,MATCH($B64,'Damage costs'!$C$18:$C$70,0))/1000,CT56*INDEX('Damage costs'!$T$18:$T$70,MATCH($B64,'Damage costs'!$C$18:$C$70,0))/1000),"")</f>
        <v/>
      </c>
      <c r="CU64" s="59" t="str">
        <f>IFERROR(IF(OR($C$67=FALSE,LEFT($B64,3)&lt;&gt;"NOX"),CU56*INDEX('Damage costs'!$P$18:$P$70,MATCH($B64,'Damage costs'!$C$18:$C$70,0))/1000,CU56*INDEX('Damage costs'!$T$18:$T$70,MATCH($B64,'Damage costs'!$C$18:$C$70,0))/1000),"")</f>
        <v/>
      </c>
      <c r="CV64" s="59" t="str">
        <f>IFERROR(IF(OR($C$67=FALSE,LEFT($B64,3)&lt;&gt;"NOX"),CV56*INDEX('Damage costs'!$P$18:$P$70,MATCH($B64,'Damage costs'!$C$18:$C$70,0))/1000,CV56*INDEX('Damage costs'!$T$18:$T$70,MATCH($B64,'Damage costs'!$C$18:$C$70,0))/1000),"")</f>
        <v/>
      </c>
      <c r="CW64" s="59" t="str">
        <f>IFERROR(IF(OR($C$67=FALSE,LEFT($B64,3)&lt;&gt;"NOX"),CW56*INDEX('Damage costs'!$P$18:$P$70,MATCH($B64,'Damage costs'!$C$18:$C$70,0))/1000,CW56*INDEX('Damage costs'!$T$18:$T$70,MATCH($B64,'Damage costs'!$C$18:$C$70,0))/1000),"")</f>
        <v/>
      </c>
      <c r="CX64" s="59" t="str">
        <f>IFERROR(IF(OR($C$67=FALSE,LEFT($B64,3)&lt;&gt;"NOX"),CX56*INDEX('Damage costs'!$P$18:$P$70,MATCH($B64,'Damage costs'!$C$18:$C$70,0))/1000,CX56*INDEX('Damage costs'!$T$18:$T$70,MATCH($B64,'Damage costs'!$C$18:$C$70,0))/1000),"")</f>
        <v/>
      </c>
      <c r="CY64" s="59" t="str">
        <f>IFERROR(IF(OR($C$67=FALSE,LEFT($B64,3)&lt;&gt;"NOX"),CY56*INDEX('Damage costs'!$P$18:$P$70,MATCH($B64,'Damage costs'!$C$18:$C$70,0))/1000,CY56*INDEX('Damage costs'!$T$18:$T$70,MATCH($B64,'Damage costs'!$C$18:$C$70,0))/1000),"")</f>
        <v/>
      </c>
      <c r="CZ64" s="391"/>
    </row>
    <row r="65" spans="2:104" x14ac:dyDescent="0.25">
      <c r="B65" s="406">
        <f t="shared" si="27"/>
        <v>0</v>
      </c>
      <c r="C65" s="9" t="s">
        <v>1117</v>
      </c>
      <c r="D65" s="59" t="str">
        <f>IFERROR(IF(OR($C$67=FALSE,LEFT($B65,3)&lt;&gt;"NOX"),D57*INDEX('Damage costs'!$P$18:$P$70,MATCH($B65,'Damage costs'!$C$18:$C$70,0))/1000,D57*INDEX('Damage costs'!$T$18:$T$70,MATCH($B65,'Damage costs'!$C$18:$C$70,0))/1000),"")</f>
        <v/>
      </c>
      <c r="E65" s="59" t="str">
        <f>IFERROR(IF(OR($C$67=FALSE,LEFT($B65,3)&lt;&gt;"NOX"),E57*INDEX('Damage costs'!$P$18:$P$70,MATCH($B65,'Damage costs'!$C$18:$C$70,0))/1000,E57*INDEX('Damage costs'!$T$18:$T$70,MATCH($B65,'Damage costs'!$C$18:$C$70,0))/1000),"")</f>
        <v/>
      </c>
      <c r="F65" s="59" t="str">
        <f>IFERROR(IF(OR($C$67=FALSE,LEFT($B65,3)&lt;&gt;"NOX"),F57*INDEX('Damage costs'!$P$18:$P$70,MATCH($B65,'Damage costs'!$C$18:$C$70,0))/1000,F57*INDEX('Damage costs'!$T$18:$T$70,MATCH($B65,'Damage costs'!$C$18:$C$70,0))/1000),"")</f>
        <v/>
      </c>
      <c r="G65" s="59" t="str">
        <f>IFERROR(IF(OR($C$67=FALSE,LEFT($B65,3)&lt;&gt;"NOX"),G57*INDEX('Damage costs'!$P$18:$P$70,MATCH($B65,'Damage costs'!$C$18:$C$70,0))/1000,G57*INDEX('Damage costs'!$T$18:$T$70,MATCH($B65,'Damage costs'!$C$18:$C$70,0))/1000),"")</f>
        <v/>
      </c>
      <c r="H65" s="59" t="str">
        <f>IFERROR(IF(OR($C$67=FALSE,LEFT($B65,3)&lt;&gt;"NOX"),H57*INDEX('Damage costs'!$P$18:$P$70,MATCH($B65,'Damage costs'!$C$18:$C$70,0))/1000,H57*INDEX('Damage costs'!$T$18:$T$70,MATCH($B65,'Damage costs'!$C$18:$C$70,0))/1000),"")</f>
        <v/>
      </c>
      <c r="I65" s="59" t="str">
        <f>IFERROR(IF(OR($C$67=FALSE,LEFT($B65,3)&lt;&gt;"NOX"),I57*INDEX('Damage costs'!$P$18:$P$70,MATCH($B65,'Damage costs'!$C$18:$C$70,0))/1000,I57*INDEX('Damage costs'!$T$18:$T$70,MATCH($B65,'Damage costs'!$C$18:$C$70,0))/1000),"")</f>
        <v/>
      </c>
      <c r="J65" s="59" t="str">
        <f>IFERROR(IF(OR($C$67=FALSE,LEFT($B65,3)&lt;&gt;"NOX"),J57*INDEX('Damage costs'!$P$18:$P$70,MATCH($B65,'Damage costs'!$C$18:$C$70,0))/1000,J57*INDEX('Damage costs'!$T$18:$T$70,MATCH($B65,'Damage costs'!$C$18:$C$70,0))/1000),"")</f>
        <v/>
      </c>
      <c r="K65" s="59" t="str">
        <f>IFERROR(IF(OR($C$67=FALSE,LEFT($B65,3)&lt;&gt;"NOX"),K57*INDEX('Damage costs'!$P$18:$P$70,MATCH($B65,'Damage costs'!$C$18:$C$70,0))/1000,K57*INDEX('Damage costs'!$T$18:$T$70,MATCH($B65,'Damage costs'!$C$18:$C$70,0))/1000),"")</f>
        <v/>
      </c>
      <c r="L65" s="59" t="str">
        <f>IFERROR(IF(OR($C$67=FALSE,LEFT($B65,3)&lt;&gt;"NOX"),L57*INDEX('Damage costs'!$P$18:$P$70,MATCH($B65,'Damage costs'!$C$18:$C$70,0))/1000,L57*INDEX('Damage costs'!$T$18:$T$70,MATCH($B65,'Damage costs'!$C$18:$C$70,0))/1000),"")</f>
        <v/>
      </c>
      <c r="M65" s="59" t="str">
        <f>IFERROR(IF(OR($C$67=FALSE,LEFT($B65,3)&lt;&gt;"NOX"),M57*INDEX('Damage costs'!$P$18:$P$70,MATCH($B65,'Damage costs'!$C$18:$C$70,0))/1000,M57*INDEX('Damage costs'!$T$18:$T$70,MATCH($B65,'Damage costs'!$C$18:$C$70,0))/1000),"")</f>
        <v/>
      </c>
      <c r="N65" s="59" t="str">
        <f>IFERROR(IF(OR($C$67=FALSE,LEFT($B65,3)&lt;&gt;"NOX"),N57*INDEX('Damage costs'!$P$18:$P$70,MATCH($B65,'Damage costs'!$C$18:$C$70,0))/1000,N57*INDEX('Damage costs'!$T$18:$T$70,MATCH($B65,'Damage costs'!$C$18:$C$70,0))/1000),"")</f>
        <v/>
      </c>
      <c r="O65" s="59" t="str">
        <f>IFERROR(IF(OR($C$67=FALSE,LEFT($B65,3)&lt;&gt;"NOX"),O57*INDEX('Damage costs'!$P$18:$P$70,MATCH($B65,'Damage costs'!$C$18:$C$70,0))/1000,O57*INDEX('Damage costs'!$T$18:$T$70,MATCH($B65,'Damage costs'!$C$18:$C$70,0))/1000),"")</f>
        <v/>
      </c>
      <c r="P65" s="59" t="str">
        <f>IFERROR(IF(OR($C$67=FALSE,LEFT($B65,3)&lt;&gt;"NOX"),P57*INDEX('Damage costs'!$P$18:$P$70,MATCH($B65,'Damage costs'!$C$18:$C$70,0))/1000,P57*INDEX('Damage costs'!$T$18:$T$70,MATCH($B65,'Damage costs'!$C$18:$C$70,0))/1000),"")</f>
        <v/>
      </c>
      <c r="Q65" s="59" t="str">
        <f>IFERROR(IF(OR($C$67=FALSE,LEFT($B65,3)&lt;&gt;"NOX"),Q57*INDEX('Damage costs'!$P$18:$P$70,MATCH($B65,'Damage costs'!$C$18:$C$70,0))/1000,Q57*INDEX('Damage costs'!$T$18:$T$70,MATCH($B65,'Damage costs'!$C$18:$C$70,0))/1000),"")</f>
        <v/>
      </c>
      <c r="R65" s="59" t="str">
        <f>IFERROR(IF(OR($C$67=FALSE,LEFT($B65,3)&lt;&gt;"NOX"),R57*INDEX('Damage costs'!$P$18:$P$70,MATCH($B65,'Damage costs'!$C$18:$C$70,0))/1000,R57*INDEX('Damage costs'!$T$18:$T$70,MATCH($B65,'Damage costs'!$C$18:$C$70,0))/1000),"")</f>
        <v/>
      </c>
      <c r="S65" s="59" t="str">
        <f>IFERROR(IF(OR($C$67=FALSE,LEFT($B65,3)&lt;&gt;"NOX"),S57*INDEX('Damage costs'!$P$18:$P$70,MATCH($B65,'Damage costs'!$C$18:$C$70,0))/1000,S57*INDEX('Damage costs'!$T$18:$T$70,MATCH($B65,'Damage costs'!$C$18:$C$70,0))/1000),"")</f>
        <v/>
      </c>
      <c r="T65" s="59" t="str">
        <f>IFERROR(IF(OR($C$67=FALSE,LEFT($B65,3)&lt;&gt;"NOX"),T57*INDEX('Damage costs'!$P$18:$P$70,MATCH($B65,'Damage costs'!$C$18:$C$70,0))/1000,T57*INDEX('Damage costs'!$T$18:$T$70,MATCH($B65,'Damage costs'!$C$18:$C$70,0))/1000),"")</f>
        <v/>
      </c>
      <c r="U65" s="59" t="str">
        <f>IFERROR(IF(OR($C$67=FALSE,LEFT($B65,3)&lt;&gt;"NOX"),U57*INDEX('Damage costs'!$P$18:$P$70,MATCH($B65,'Damage costs'!$C$18:$C$70,0))/1000,U57*INDEX('Damage costs'!$T$18:$T$70,MATCH($B65,'Damage costs'!$C$18:$C$70,0))/1000),"")</f>
        <v/>
      </c>
      <c r="V65" s="59" t="str">
        <f>IFERROR(IF(OR($C$67=FALSE,LEFT($B65,3)&lt;&gt;"NOX"),V57*INDEX('Damage costs'!$P$18:$P$70,MATCH($B65,'Damage costs'!$C$18:$C$70,0))/1000,V57*INDEX('Damage costs'!$T$18:$T$70,MATCH($B65,'Damage costs'!$C$18:$C$70,0))/1000),"")</f>
        <v/>
      </c>
      <c r="W65" s="59" t="str">
        <f>IFERROR(IF(OR($C$67=FALSE,LEFT($B65,3)&lt;&gt;"NOX"),W57*INDEX('Damage costs'!$P$18:$P$70,MATCH($B65,'Damage costs'!$C$18:$C$70,0))/1000,W57*INDEX('Damage costs'!$T$18:$T$70,MATCH($B65,'Damage costs'!$C$18:$C$70,0))/1000),"")</f>
        <v/>
      </c>
      <c r="X65" s="59" t="str">
        <f>IFERROR(IF(OR($C$67=FALSE,LEFT($B65,3)&lt;&gt;"NOX"),X57*INDEX('Damage costs'!$P$18:$P$70,MATCH($B65,'Damage costs'!$C$18:$C$70,0))/1000,X57*INDEX('Damage costs'!$T$18:$T$70,MATCH($B65,'Damage costs'!$C$18:$C$70,0))/1000),"")</f>
        <v/>
      </c>
      <c r="Y65" s="59" t="str">
        <f>IFERROR(IF(OR($C$67=FALSE,LEFT($B65,3)&lt;&gt;"NOX"),Y57*INDEX('Damage costs'!$P$18:$P$70,MATCH($B65,'Damage costs'!$C$18:$C$70,0))/1000,Y57*INDEX('Damage costs'!$T$18:$T$70,MATCH($B65,'Damage costs'!$C$18:$C$70,0))/1000),"")</f>
        <v/>
      </c>
      <c r="Z65" s="59" t="str">
        <f>IFERROR(IF(OR($C$67=FALSE,LEFT($B65,3)&lt;&gt;"NOX"),Z57*INDEX('Damage costs'!$P$18:$P$70,MATCH($B65,'Damage costs'!$C$18:$C$70,0))/1000,Z57*INDEX('Damage costs'!$T$18:$T$70,MATCH($B65,'Damage costs'!$C$18:$C$70,0))/1000),"")</f>
        <v/>
      </c>
      <c r="AA65" s="59" t="str">
        <f>IFERROR(IF(OR($C$67=FALSE,LEFT($B65,3)&lt;&gt;"NOX"),AA57*INDEX('Damage costs'!$P$18:$P$70,MATCH($B65,'Damage costs'!$C$18:$C$70,0))/1000,AA57*INDEX('Damage costs'!$T$18:$T$70,MATCH($B65,'Damage costs'!$C$18:$C$70,0))/1000),"")</f>
        <v/>
      </c>
      <c r="AB65" s="59" t="str">
        <f>IFERROR(IF(OR($C$67=FALSE,LEFT($B65,3)&lt;&gt;"NOX"),AB57*INDEX('Damage costs'!$P$18:$P$70,MATCH($B65,'Damage costs'!$C$18:$C$70,0))/1000,AB57*INDEX('Damage costs'!$T$18:$T$70,MATCH($B65,'Damage costs'!$C$18:$C$70,0))/1000),"")</f>
        <v/>
      </c>
      <c r="AC65" s="59" t="str">
        <f>IFERROR(IF(OR($C$67=FALSE,LEFT($B65,3)&lt;&gt;"NOX"),AC57*INDEX('Damage costs'!$P$18:$P$70,MATCH($B65,'Damage costs'!$C$18:$C$70,0))/1000,AC57*INDEX('Damage costs'!$T$18:$T$70,MATCH($B65,'Damage costs'!$C$18:$C$70,0))/1000),"")</f>
        <v/>
      </c>
      <c r="AD65" s="59" t="str">
        <f>IFERROR(IF(OR($C$67=FALSE,LEFT($B65,3)&lt;&gt;"NOX"),AD57*INDEX('Damage costs'!$P$18:$P$70,MATCH($B65,'Damage costs'!$C$18:$C$70,0))/1000,AD57*INDEX('Damage costs'!$T$18:$T$70,MATCH($B65,'Damage costs'!$C$18:$C$70,0))/1000),"")</f>
        <v/>
      </c>
      <c r="AE65" s="59" t="str">
        <f>IFERROR(IF(OR($C$67=FALSE,LEFT($B65,3)&lt;&gt;"NOX"),AE57*INDEX('Damage costs'!$P$18:$P$70,MATCH($B65,'Damage costs'!$C$18:$C$70,0))/1000,AE57*INDEX('Damage costs'!$T$18:$T$70,MATCH($B65,'Damage costs'!$C$18:$C$70,0))/1000),"")</f>
        <v/>
      </c>
      <c r="AF65" s="59" t="str">
        <f>IFERROR(IF(OR($C$67=FALSE,LEFT($B65,3)&lt;&gt;"NOX"),AF57*INDEX('Damage costs'!$P$18:$P$70,MATCH($B65,'Damage costs'!$C$18:$C$70,0))/1000,AF57*INDEX('Damage costs'!$T$18:$T$70,MATCH($B65,'Damage costs'!$C$18:$C$70,0))/1000),"")</f>
        <v/>
      </c>
      <c r="AG65" s="59" t="str">
        <f>IFERROR(IF(OR($C$67=FALSE,LEFT($B65,3)&lt;&gt;"NOX"),AG57*INDEX('Damage costs'!$P$18:$P$70,MATCH($B65,'Damage costs'!$C$18:$C$70,0))/1000,AG57*INDEX('Damage costs'!$T$18:$T$70,MATCH($B65,'Damage costs'!$C$18:$C$70,0))/1000),"")</f>
        <v/>
      </c>
      <c r="AH65" s="59" t="str">
        <f>IFERROR(IF(OR($C$67=FALSE,LEFT($B65,3)&lt;&gt;"NOX"),AH57*INDEX('Damage costs'!$P$18:$P$70,MATCH($B65,'Damage costs'!$C$18:$C$70,0))/1000,AH57*INDEX('Damage costs'!$T$18:$T$70,MATCH($B65,'Damage costs'!$C$18:$C$70,0))/1000),"")</f>
        <v/>
      </c>
      <c r="AI65" s="59" t="str">
        <f>IFERROR(IF(OR($C$67=FALSE,LEFT($B65,3)&lt;&gt;"NOX"),AI57*INDEX('Damage costs'!$P$18:$P$70,MATCH($B65,'Damage costs'!$C$18:$C$70,0))/1000,AI57*INDEX('Damage costs'!$T$18:$T$70,MATCH($B65,'Damage costs'!$C$18:$C$70,0))/1000),"")</f>
        <v/>
      </c>
      <c r="AJ65" s="59" t="str">
        <f>IFERROR(IF(OR($C$67=FALSE,LEFT($B65,3)&lt;&gt;"NOX"),AJ57*INDEX('Damage costs'!$P$18:$P$70,MATCH($B65,'Damage costs'!$C$18:$C$70,0))/1000,AJ57*INDEX('Damage costs'!$T$18:$T$70,MATCH($B65,'Damage costs'!$C$18:$C$70,0))/1000),"")</f>
        <v/>
      </c>
      <c r="AK65" s="59" t="str">
        <f>IFERROR(IF(OR($C$67=FALSE,LEFT($B65,3)&lt;&gt;"NOX"),AK57*INDEX('Damage costs'!$P$18:$P$70,MATCH($B65,'Damage costs'!$C$18:$C$70,0))/1000,AK57*INDEX('Damage costs'!$T$18:$T$70,MATCH($B65,'Damage costs'!$C$18:$C$70,0))/1000),"")</f>
        <v/>
      </c>
      <c r="AL65" s="59" t="str">
        <f>IFERROR(IF(OR($C$67=FALSE,LEFT($B65,3)&lt;&gt;"NOX"),AL57*INDEX('Damage costs'!$P$18:$P$70,MATCH($B65,'Damage costs'!$C$18:$C$70,0))/1000,AL57*INDEX('Damage costs'!$T$18:$T$70,MATCH($B65,'Damage costs'!$C$18:$C$70,0))/1000),"")</f>
        <v/>
      </c>
      <c r="AM65" s="59" t="str">
        <f>IFERROR(IF(OR($C$67=FALSE,LEFT($B65,3)&lt;&gt;"NOX"),AM57*INDEX('Damage costs'!$P$18:$P$70,MATCH($B65,'Damage costs'!$C$18:$C$70,0))/1000,AM57*INDEX('Damage costs'!$T$18:$T$70,MATCH($B65,'Damage costs'!$C$18:$C$70,0))/1000),"")</f>
        <v/>
      </c>
      <c r="AN65" s="59" t="str">
        <f>IFERROR(IF(OR($C$67=FALSE,LEFT($B65,3)&lt;&gt;"NOX"),AN57*INDEX('Damage costs'!$P$18:$P$70,MATCH($B65,'Damage costs'!$C$18:$C$70,0))/1000,AN57*INDEX('Damage costs'!$T$18:$T$70,MATCH($B65,'Damage costs'!$C$18:$C$70,0))/1000),"")</f>
        <v/>
      </c>
      <c r="AO65" s="59" t="str">
        <f>IFERROR(IF(OR($C$67=FALSE,LEFT($B65,3)&lt;&gt;"NOX"),AO57*INDEX('Damage costs'!$P$18:$P$70,MATCH($B65,'Damage costs'!$C$18:$C$70,0))/1000,AO57*INDEX('Damage costs'!$T$18:$T$70,MATCH($B65,'Damage costs'!$C$18:$C$70,0))/1000),"")</f>
        <v/>
      </c>
      <c r="AP65" s="59" t="str">
        <f>IFERROR(IF(OR($C$67=FALSE,LEFT($B65,3)&lt;&gt;"NOX"),AP57*INDEX('Damage costs'!$P$18:$P$70,MATCH($B65,'Damage costs'!$C$18:$C$70,0))/1000,AP57*INDEX('Damage costs'!$T$18:$T$70,MATCH($B65,'Damage costs'!$C$18:$C$70,0))/1000),"")</f>
        <v/>
      </c>
      <c r="AQ65" s="59" t="str">
        <f>IFERROR(IF(OR($C$67=FALSE,LEFT($B65,3)&lt;&gt;"NOX"),AQ57*INDEX('Damage costs'!$P$18:$P$70,MATCH($B65,'Damage costs'!$C$18:$C$70,0))/1000,AQ57*INDEX('Damage costs'!$T$18:$T$70,MATCH($B65,'Damage costs'!$C$18:$C$70,0))/1000),"")</f>
        <v/>
      </c>
      <c r="AR65" s="59" t="str">
        <f>IFERROR(IF(OR($C$67=FALSE,LEFT($B65,3)&lt;&gt;"NOX"),AR57*INDEX('Damage costs'!$P$18:$P$70,MATCH($B65,'Damage costs'!$C$18:$C$70,0))/1000,AR57*INDEX('Damage costs'!$T$18:$T$70,MATCH($B65,'Damage costs'!$C$18:$C$70,0))/1000),"")</f>
        <v/>
      </c>
      <c r="AS65" s="59" t="str">
        <f>IFERROR(IF(OR($C$67=FALSE,LEFT($B65,3)&lt;&gt;"NOX"),AS57*INDEX('Damage costs'!$P$18:$P$70,MATCH($B65,'Damage costs'!$C$18:$C$70,0))/1000,AS57*INDEX('Damage costs'!$T$18:$T$70,MATCH($B65,'Damage costs'!$C$18:$C$70,0))/1000),"")</f>
        <v/>
      </c>
      <c r="AT65" s="59" t="str">
        <f>IFERROR(IF(OR($C$67=FALSE,LEFT($B65,3)&lt;&gt;"NOX"),AT57*INDEX('Damage costs'!$P$18:$P$70,MATCH($B65,'Damage costs'!$C$18:$C$70,0))/1000,AT57*INDEX('Damage costs'!$T$18:$T$70,MATCH($B65,'Damage costs'!$C$18:$C$70,0))/1000),"")</f>
        <v/>
      </c>
      <c r="AU65" s="59" t="str">
        <f>IFERROR(IF(OR($C$67=FALSE,LEFT($B65,3)&lt;&gt;"NOX"),AU57*INDEX('Damage costs'!$P$18:$P$70,MATCH($B65,'Damage costs'!$C$18:$C$70,0))/1000,AU57*INDEX('Damage costs'!$T$18:$T$70,MATCH($B65,'Damage costs'!$C$18:$C$70,0))/1000),"")</f>
        <v/>
      </c>
      <c r="AV65" s="59" t="str">
        <f>IFERROR(IF(OR($C$67=FALSE,LEFT($B65,3)&lt;&gt;"NOX"),AV57*INDEX('Damage costs'!$P$18:$P$70,MATCH($B65,'Damage costs'!$C$18:$C$70,0))/1000,AV57*INDEX('Damage costs'!$T$18:$T$70,MATCH($B65,'Damage costs'!$C$18:$C$70,0))/1000),"")</f>
        <v/>
      </c>
      <c r="AW65" s="59" t="str">
        <f>IFERROR(IF(OR($C$67=FALSE,LEFT($B65,3)&lt;&gt;"NOX"),AW57*INDEX('Damage costs'!$P$18:$P$70,MATCH($B65,'Damage costs'!$C$18:$C$70,0))/1000,AW57*INDEX('Damage costs'!$T$18:$T$70,MATCH($B65,'Damage costs'!$C$18:$C$70,0))/1000),"")</f>
        <v/>
      </c>
      <c r="AX65" s="59" t="str">
        <f>IFERROR(IF(OR($C$67=FALSE,LEFT($B65,3)&lt;&gt;"NOX"),AX57*INDEX('Damage costs'!$P$18:$P$70,MATCH($B65,'Damage costs'!$C$18:$C$70,0))/1000,AX57*INDEX('Damage costs'!$T$18:$T$70,MATCH($B65,'Damage costs'!$C$18:$C$70,0))/1000),"")</f>
        <v/>
      </c>
      <c r="AY65" s="59" t="str">
        <f>IFERROR(IF(OR($C$67=FALSE,LEFT($B65,3)&lt;&gt;"NOX"),AY57*INDEX('Damage costs'!$P$18:$P$70,MATCH($B65,'Damage costs'!$C$18:$C$70,0))/1000,AY57*INDEX('Damage costs'!$T$18:$T$70,MATCH($B65,'Damage costs'!$C$18:$C$70,0))/1000),"")</f>
        <v/>
      </c>
      <c r="AZ65" s="59" t="str">
        <f>IFERROR(IF(OR($C$67=FALSE,LEFT($B65,3)&lt;&gt;"NOX"),AZ57*INDEX('Damage costs'!$P$18:$P$70,MATCH($B65,'Damage costs'!$C$18:$C$70,0))/1000,AZ57*INDEX('Damage costs'!$T$18:$T$70,MATCH($B65,'Damage costs'!$C$18:$C$70,0))/1000),"")</f>
        <v/>
      </c>
      <c r="BA65" s="59" t="str">
        <f>IFERROR(IF(OR($C$67=FALSE,LEFT($B65,3)&lt;&gt;"NOX"),BA57*INDEX('Damage costs'!$P$18:$P$70,MATCH($B65,'Damage costs'!$C$18:$C$70,0))/1000,BA57*INDEX('Damage costs'!$T$18:$T$70,MATCH($B65,'Damage costs'!$C$18:$C$70,0))/1000),"")</f>
        <v/>
      </c>
      <c r="BB65" s="59" t="str">
        <f>IFERROR(IF(OR($C$67=FALSE,LEFT($B65,3)&lt;&gt;"NOX"),BB57*INDEX('Damage costs'!$P$18:$P$70,MATCH($B65,'Damage costs'!$C$18:$C$70,0))/1000,BB57*INDEX('Damage costs'!$T$18:$T$70,MATCH($B65,'Damage costs'!$C$18:$C$70,0))/1000),"")</f>
        <v/>
      </c>
      <c r="BC65" s="59" t="str">
        <f>IFERROR(IF(OR($C$67=FALSE,LEFT($B65,3)&lt;&gt;"NOX"),BC57*INDEX('Damage costs'!$P$18:$P$70,MATCH($B65,'Damage costs'!$C$18:$C$70,0))/1000,BC57*INDEX('Damage costs'!$T$18:$T$70,MATCH($B65,'Damage costs'!$C$18:$C$70,0))/1000),"")</f>
        <v/>
      </c>
      <c r="BD65" s="59" t="str">
        <f>IFERROR(IF(OR($C$67=FALSE,LEFT($B65,3)&lt;&gt;"NOX"),BD57*INDEX('Damage costs'!$P$18:$P$70,MATCH($B65,'Damage costs'!$C$18:$C$70,0))/1000,BD57*INDEX('Damage costs'!$T$18:$T$70,MATCH($B65,'Damage costs'!$C$18:$C$70,0))/1000),"")</f>
        <v/>
      </c>
      <c r="BE65" s="59" t="str">
        <f>IFERROR(IF(OR($C$67=FALSE,LEFT($B65,3)&lt;&gt;"NOX"),BE57*INDEX('Damage costs'!$P$18:$P$70,MATCH($B65,'Damage costs'!$C$18:$C$70,0))/1000,BE57*INDEX('Damage costs'!$T$18:$T$70,MATCH($B65,'Damage costs'!$C$18:$C$70,0))/1000),"")</f>
        <v/>
      </c>
      <c r="BF65" s="59" t="str">
        <f>IFERROR(IF(OR($C$67=FALSE,LEFT($B65,3)&lt;&gt;"NOX"),BF57*INDEX('Damage costs'!$P$18:$P$70,MATCH($B65,'Damage costs'!$C$18:$C$70,0))/1000,BF57*INDEX('Damage costs'!$T$18:$T$70,MATCH($B65,'Damage costs'!$C$18:$C$70,0))/1000),"")</f>
        <v/>
      </c>
      <c r="BG65" s="59" t="str">
        <f>IFERROR(IF(OR($C$67=FALSE,LEFT($B65,3)&lt;&gt;"NOX"),BG57*INDEX('Damage costs'!$P$18:$P$70,MATCH($B65,'Damage costs'!$C$18:$C$70,0))/1000,BG57*INDEX('Damage costs'!$T$18:$T$70,MATCH($B65,'Damage costs'!$C$18:$C$70,0))/1000),"")</f>
        <v/>
      </c>
      <c r="BH65" s="59" t="str">
        <f>IFERROR(IF(OR($C$67=FALSE,LEFT($B65,3)&lt;&gt;"NOX"),BH57*INDEX('Damage costs'!$P$18:$P$70,MATCH($B65,'Damage costs'!$C$18:$C$70,0))/1000,BH57*INDEX('Damage costs'!$T$18:$T$70,MATCH($B65,'Damage costs'!$C$18:$C$70,0))/1000),"")</f>
        <v/>
      </c>
      <c r="BI65" s="59" t="str">
        <f>IFERROR(IF(OR($C$67=FALSE,LEFT($B65,3)&lt;&gt;"NOX"),BI57*INDEX('Damage costs'!$P$18:$P$70,MATCH($B65,'Damage costs'!$C$18:$C$70,0))/1000,BI57*INDEX('Damage costs'!$T$18:$T$70,MATCH($B65,'Damage costs'!$C$18:$C$70,0))/1000),"")</f>
        <v/>
      </c>
      <c r="BJ65" s="59" t="str">
        <f>IFERROR(IF(OR($C$67=FALSE,LEFT($B65,3)&lt;&gt;"NOX"),BJ57*INDEX('Damage costs'!$P$18:$P$70,MATCH($B65,'Damage costs'!$C$18:$C$70,0))/1000,BJ57*INDEX('Damage costs'!$T$18:$T$70,MATCH($B65,'Damage costs'!$C$18:$C$70,0))/1000),"")</f>
        <v/>
      </c>
      <c r="BK65" s="59" t="str">
        <f>IFERROR(IF(OR($C$67=FALSE,LEFT($B65,3)&lt;&gt;"NOX"),BK57*INDEX('Damage costs'!$P$18:$P$70,MATCH($B65,'Damage costs'!$C$18:$C$70,0))/1000,BK57*INDEX('Damage costs'!$T$18:$T$70,MATCH($B65,'Damage costs'!$C$18:$C$70,0))/1000),"")</f>
        <v/>
      </c>
      <c r="BL65" s="59" t="str">
        <f>IFERROR(IF(OR($C$67=FALSE,LEFT($B65,3)&lt;&gt;"NOX"),BL57*INDEX('Damage costs'!$P$18:$P$70,MATCH($B65,'Damage costs'!$C$18:$C$70,0))/1000,BL57*INDEX('Damage costs'!$T$18:$T$70,MATCH($B65,'Damage costs'!$C$18:$C$70,0))/1000),"")</f>
        <v/>
      </c>
      <c r="BM65" s="59" t="str">
        <f>IFERROR(IF(OR($C$67=FALSE,LEFT($B65,3)&lt;&gt;"NOX"),BM57*INDEX('Damage costs'!$P$18:$P$70,MATCH($B65,'Damage costs'!$C$18:$C$70,0))/1000,BM57*INDEX('Damage costs'!$T$18:$T$70,MATCH($B65,'Damage costs'!$C$18:$C$70,0))/1000),"")</f>
        <v/>
      </c>
      <c r="BN65" s="59" t="str">
        <f>IFERROR(IF(OR($C$67=FALSE,LEFT($B65,3)&lt;&gt;"NOX"),BN57*INDEX('Damage costs'!$P$18:$P$70,MATCH($B65,'Damage costs'!$C$18:$C$70,0))/1000,BN57*INDEX('Damage costs'!$T$18:$T$70,MATCH($B65,'Damage costs'!$C$18:$C$70,0))/1000),"")</f>
        <v/>
      </c>
      <c r="BO65" s="59" t="str">
        <f>IFERROR(IF(OR($C$67=FALSE,LEFT($B65,3)&lt;&gt;"NOX"),BO57*INDEX('Damage costs'!$P$18:$P$70,MATCH($B65,'Damage costs'!$C$18:$C$70,0))/1000,BO57*INDEX('Damage costs'!$T$18:$T$70,MATCH($B65,'Damage costs'!$C$18:$C$70,0))/1000),"")</f>
        <v/>
      </c>
      <c r="BP65" s="59" t="str">
        <f>IFERROR(IF(OR($C$67=FALSE,LEFT($B65,3)&lt;&gt;"NOX"),BP57*INDEX('Damage costs'!$P$18:$P$70,MATCH($B65,'Damage costs'!$C$18:$C$70,0))/1000,BP57*INDEX('Damage costs'!$T$18:$T$70,MATCH($B65,'Damage costs'!$C$18:$C$70,0))/1000),"")</f>
        <v/>
      </c>
      <c r="BQ65" s="59" t="str">
        <f>IFERROR(IF(OR($C$67=FALSE,LEFT($B65,3)&lt;&gt;"NOX"),BQ57*INDEX('Damage costs'!$P$18:$P$70,MATCH($B65,'Damage costs'!$C$18:$C$70,0))/1000,BQ57*INDEX('Damage costs'!$T$18:$T$70,MATCH($B65,'Damage costs'!$C$18:$C$70,0))/1000),"")</f>
        <v/>
      </c>
      <c r="BR65" s="59" t="str">
        <f>IFERROR(IF(OR($C$67=FALSE,LEFT($B65,3)&lt;&gt;"NOX"),BR57*INDEX('Damage costs'!$P$18:$P$70,MATCH($B65,'Damage costs'!$C$18:$C$70,0))/1000,BR57*INDEX('Damage costs'!$T$18:$T$70,MATCH($B65,'Damage costs'!$C$18:$C$70,0))/1000),"")</f>
        <v/>
      </c>
      <c r="BS65" s="59" t="str">
        <f>IFERROR(IF(OR($C$67=FALSE,LEFT($B65,3)&lt;&gt;"NOX"),BS57*INDEX('Damage costs'!$P$18:$P$70,MATCH($B65,'Damage costs'!$C$18:$C$70,0))/1000,BS57*INDEX('Damage costs'!$T$18:$T$70,MATCH($B65,'Damage costs'!$C$18:$C$70,0))/1000),"")</f>
        <v/>
      </c>
      <c r="BT65" s="59" t="str">
        <f>IFERROR(IF(OR($C$67=FALSE,LEFT($B65,3)&lt;&gt;"NOX"),BT57*INDEX('Damage costs'!$P$18:$P$70,MATCH($B65,'Damage costs'!$C$18:$C$70,0))/1000,BT57*INDEX('Damage costs'!$T$18:$T$70,MATCH($B65,'Damage costs'!$C$18:$C$70,0))/1000),"")</f>
        <v/>
      </c>
      <c r="BU65" s="59" t="str">
        <f>IFERROR(IF(OR($C$67=FALSE,LEFT($B65,3)&lt;&gt;"NOX"),BU57*INDEX('Damage costs'!$P$18:$P$70,MATCH($B65,'Damage costs'!$C$18:$C$70,0))/1000,BU57*INDEX('Damage costs'!$T$18:$T$70,MATCH($B65,'Damage costs'!$C$18:$C$70,0))/1000),"")</f>
        <v/>
      </c>
      <c r="BV65" s="59" t="str">
        <f>IFERROR(IF(OR($C$67=FALSE,LEFT($B65,3)&lt;&gt;"NOX"),BV57*INDEX('Damage costs'!$P$18:$P$70,MATCH($B65,'Damage costs'!$C$18:$C$70,0))/1000,BV57*INDEX('Damage costs'!$T$18:$T$70,MATCH($B65,'Damage costs'!$C$18:$C$70,0))/1000),"")</f>
        <v/>
      </c>
      <c r="BW65" s="59" t="str">
        <f>IFERROR(IF(OR($C$67=FALSE,LEFT($B65,3)&lt;&gt;"NOX"),BW57*INDEX('Damage costs'!$P$18:$P$70,MATCH($B65,'Damage costs'!$C$18:$C$70,0))/1000,BW57*INDEX('Damage costs'!$T$18:$T$70,MATCH($B65,'Damage costs'!$C$18:$C$70,0))/1000),"")</f>
        <v/>
      </c>
      <c r="BX65" s="59" t="str">
        <f>IFERROR(IF(OR($C$67=FALSE,LEFT($B65,3)&lt;&gt;"NOX"),BX57*INDEX('Damage costs'!$P$18:$P$70,MATCH($B65,'Damage costs'!$C$18:$C$70,0))/1000,BX57*INDEX('Damage costs'!$T$18:$T$70,MATCH($B65,'Damage costs'!$C$18:$C$70,0))/1000),"")</f>
        <v/>
      </c>
      <c r="BY65" s="59" t="str">
        <f>IFERROR(IF(OR($C$67=FALSE,LEFT($B65,3)&lt;&gt;"NOX"),BY57*INDEX('Damage costs'!$P$18:$P$70,MATCH($B65,'Damage costs'!$C$18:$C$70,0))/1000,BY57*INDEX('Damage costs'!$T$18:$T$70,MATCH($B65,'Damage costs'!$C$18:$C$70,0))/1000),"")</f>
        <v/>
      </c>
      <c r="BZ65" s="59" t="str">
        <f>IFERROR(IF(OR($C$67=FALSE,LEFT($B65,3)&lt;&gt;"NOX"),BZ57*INDEX('Damage costs'!$P$18:$P$70,MATCH($B65,'Damage costs'!$C$18:$C$70,0))/1000,BZ57*INDEX('Damage costs'!$T$18:$T$70,MATCH($B65,'Damage costs'!$C$18:$C$70,0))/1000),"")</f>
        <v/>
      </c>
      <c r="CA65" s="59" t="str">
        <f>IFERROR(IF(OR($C$67=FALSE,LEFT($B65,3)&lt;&gt;"NOX"),CA57*INDEX('Damage costs'!$P$18:$P$70,MATCH($B65,'Damage costs'!$C$18:$C$70,0))/1000,CA57*INDEX('Damage costs'!$T$18:$T$70,MATCH($B65,'Damage costs'!$C$18:$C$70,0))/1000),"")</f>
        <v/>
      </c>
      <c r="CB65" s="59" t="str">
        <f>IFERROR(IF(OR($C$67=FALSE,LEFT($B65,3)&lt;&gt;"NOX"),CB57*INDEX('Damage costs'!$P$18:$P$70,MATCH($B65,'Damage costs'!$C$18:$C$70,0))/1000,CB57*INDEX('Damage costs'!$T$18:$T$70,MATCH($B65,'Damage costs'!$C$18:$C$70,0))/1000),"")</f>
        <v/>
      </c>
      <c r="CC65" s="59" t="str">
        <f>IFERROR(IF(OR($C$67=FALSE,LEFT($B65,3)&lt;&gt;"NOX"),CC57*INDEX('Damage costs'!$P$18:$P$70,MATCH($B65,'Damage costs'!$C$18:$C$70,0))/1000,CC57*INDEX('Damage costs'!$T$18:$T$70,MATCH($B65,'Damage costs'!$C$18:$C$70,0))/1000),"")</f>
        <v/>
      </c>
      <c r="CD65" s="59" t="str">
        <f>IFERROR(IF(OR($C$67=FALSE,LEFT($B65,3)&lt;&gt;"NOX"),CD57*INDEX('Damage costs'!$P$18:$P$70,MATCH($B65,'Damage costs'!$C$18:$C$70,0))/1000,CD57*INDEX('Damage costs'!$T$18:$T$70,MATCH($B65,'Damage costs'!$C$18:$C$70,0))/1000),"")</f>
        <v/>
      </c>
      <c r="CE65" s="59" t="str">
        <f>IFERROR(IF(OR($C$67=FALSE,LEFT($B65,3)&lt;&gt;"NOX"),CE57*INDEX('Damage costs'!$P$18:$P$70,MATCH($B65,'Damage costs'!$C$18:$C$70,0))/1000,CE57*INDEX('Damage costs'!$T$18:$T$70,MATCH($B65,'Damage costs'!$C$18:$C$70,0))/1000),"")</f>
        <v/>
      </c>
      <c r="CF65" s="59" t="str">
        <f>IFERROR(IF(OR($C$67=FALSE,LEFT($B65,3)&lt;&gt;"NOX"),CF57*INDEX('Damage costs'!$P$18:$P$70,MATCH($B65,'Damage costs'!$C$18:$C$70,0))/1000,CF57*INDEX('Damage costs'!$T$18:$T$70,MATCH($B65,'Damage costs'!$C$18:$C$70,0))/1000),"")</f>
        <v/>
      </c>
      <c r="CG65" s="59" t="str">
        <f>IFERROR(IF(OR($C$67=FALSE,LEFT($B65,3)&lt;&gt;"NOX"),CG57*INDEX('Damage costs'!$P$18:$P$70,MATCH($B65,'Damage costs'!$C$18:$C$70,0))/1000,CG57*INDEX('Damage costs'!$T$18:$T$70,MATCH($B65,'Damage costs'!$C$18:$C$70,0))/1000),"")</f>
        <v/>
      </c>
      <c r="CH65" s="59" t="str">
        <f>IFERROR(IF(OR($C$67=FALSE,LEFT($B65,3)&lt;&gt;"NOX"),CH57*INDEX('Damage costs'!$P$18:$P$70,MATCH($B65,'Damage costs'!$C$18:$C$70,0))/1000,CH57*INDEX('Damage costs'!$T$18:$T$70,MATCH($B65,'Damage costs'!$C$18:$C$70,0))/1000),"")</f>
        <v/>
      </c>
      <c r="CI65" s="59" t="str">
        <f>IFERROR(IF(OR($C$67=FALSE,LEFT($B65,3)&lt;&gt;"NOX"),CI57*INDEX('Damage costs'!$P$18:$P$70,MATCH($B65,'Damage costs'!$C$18:$C$70,0))/1000,CI57*INDEX('Damage costs'!$T$18:$T$70,MATCH($B65,'Damage costs'!$C$18:$C$70,0))/1000),"")</f>
        <v/>
      </c>
      <c r="CJ65" s="59" t="str">
        <f>IFERROR(IF(OR($C$67=FALSE,LEFT($B65,3)&lt;&gt;"NOX"),CJ57*INDEX('Damage costs'!$P$18:$P$70,MATCH($B65,'Damage costs'!$C$18:$C$70,0))/1000,CJ57*INDEX('Damage costs'!$T$18:$T$70,MATCH($B65,'Damage costs'!$C$18:$C$70,0))/1000),"")</f>
        <v/>
      </c>
      <c r="CK65" s="59" t="str">
        <f>IFERROR(IF(OR($C$67=FALSE,LEFT($B65,3)&lt;&gt;"NOX"),CK57*INDEX('Damage costs'!$P$18:$P$70,MATCH($B65,'Damage costs'!$C$18:$C$70,0))/1000,CK57*INDEX('Damage costs'!$T$18:$T$70,MATCH($B65,'Damage costs'!$C$18:$C$70,0))/1000),"")</f>
        <v/>
      </c>
      <c r="CL65" s="59" t="str">
        <f>IFERROR(IF(OR($C$67=FALSE,LEFT($B65,3)&lt;&gt;"NOX"),CL57*INDEX('Damage costs'!$P$18:$P$70,MATCH($B65,'Damage costs'!$C$18:$C$70,0))/1000,CL57*INDEX('Damage costs'!$T$18:$T$70,MATCH($B65,'Damage costs'!$C$18:$C$70,0))/1000),"")</f>
        <v/>
      </c>
      <c r="CM65" s="59" t="str">
        <f>IFERROR(IF(OR($C$67=FALSE,LEFT($B65,3)&lt;&gt;"NOX"),CM57*INDEX('Damage costs'!$P$18:$P$70,MATCH($B65,'Damage costs'!$C$18:$C$70,0))/1000,CM57*INDEX('Damage costs'!$T$18:$T$70,MATCH($B65,'Damage costs'!$C$18:$C$70,0))/1000),"")</f>
        <v/>
      </c>
      <c r="CN65" s="59" t="str">
        <f>IFERROR(IF(OR($C$67=FALSE,LEFT($B65,3)&lt;&gt;"NOX"),CN57*INDEX('Damage costs'!$P$18:$P$70,MATCH($B65,'Damage costs'!$C$18:$C$70,0))/1000,CN57*INDEX('Damage costs'!$T$18:$T$70,MATCH($B65,'Damage costs'!$C$18:$C$70,0))/1000),"")</f>
        <v/>
      </c>
      <c r="CO65" s="59" t="str">
        <f>IFERROR(IF(OR($C$67=FALSE,LEFT($B65,3)&lt;&gt;"NOX"),CO57*INDEX('Damage costs'!$P$18:$P$70,MATCH($B65,'Damage costs'!$C$18:$C$70,0))/1000,CO57*INDEX('Damage costs'!$T$18:$T$70,MATCH($B65,'Damage costs'!$C$18:$C$70,0))/1000),"")</f>
        <v/>
      </c>
      <c r="CP65" s="59" t="str">
        <f>IFERROR(IF(OR($C$67=FALSE,LEFT($B65,3)&lt;&gt;"NOX"),CP57*INDEX('Damage costs'!$P$18:$P$70,MATCH($B65,'Damage costs'!$C$18:$C$70,0))/1000,CP57*INDEX('Damage costs'!$T$18:$T$70,MATCH($B65,'Damage costs'!$C$18:$C$70,0))/1000),"")</f>
        <v/>
      </c>
      <c r="CQ65" s="59" t="str">
        <f>IFERROR(IF(OR($C$67=FALSE,LEFT($B65,3)&lt;&gt;"NOX"),CQ57*INDEX('Damage costs'!$P$18:$P$70,MATCH($B65,'Damage costs'!$C$18:$C$70,0))/1000,CQ57*INDEX('Damage costs'!$T$18:$T$70,MATCH($B65,'Damage costs'!$C$18:$C$70,0))/1000),"")</f>
        <v/>
      </c>
      <c r="CR65" s="59" t="str">
        <f>IFERROR(IF(OR($C$67=FALSE,LEFT($B65,3)&lt;&gt;"NOX"),CR57*INDEX('Damage costs'!$P$18:$P$70,MATCH($B65,'Damage costs'!$C$18:$C$70,0))/1000,CR57*INDEX('Damage costs'!$T$18:$T$70,MATCH($B65,'Damage costs'!$C$18:$C$70,0))/1000),"")</f>
        <v/>
      </c>
      <c r="CS65" s="59" t="str">
        <f>IFERROR(IF(OR($C$67=FALSE,LEFT($B65,3)&lt;&gt;"NOX"),CS57*INDEX('Damage costs'!$P$18:$P$70,MATCH($B65,'Damage costs'!$C$18:$C$70,0))/1000,CS57*INDEX('Damage costs'!$T$18:$T$70,MATCH($B65,'Damage costs'!$C$18:$C$70,0))/1000),"")</f>
        <v/>
      </c>
      <c r="CT65" s="59" t="str">
        <f>IFERROR(IF(OR($C$67=FALSE,LEFT($B65,3)&lt;&gt;"NOX"),CT57*INDEX('Damage costs'!$P$18:$P$70,MATCH($B65,'Damage costs'!$C$18:$C$70,0))/1000,CT57*INDEX('Damage costs'!$T$18:$T$70,MATCH($B65,'Damage costs'!$C$18:$C$70,0))/1000),"")</f>
        <v/>
      </c>
      <c r="CU65" s="59" t="str">
        <f>IFERROR(IF(OR($C$67=FALSE,LEFT($B65,3)&lt;&gt;"NOX"),CU57*INDEX('Damage costs'!$P$18:$P$70,MATCH($B65,'Damage costs'!$C$18:$C$70,0))/1000,CU57*INDEX('Damage costs'!$T$18:$T$70,MATCH($B65,'Damage costs'!$C$18:$C$70,0))/1000),"")</f>
        <v/>
      </c>
      <c r="CV65" s="59" t="str">
        <f>IFERROR(IF(OR($C$67=FALSE,LEFT($B65,3)&lt;&gt;"NOX"),CV57*INDEX('Damage costs'!$P$18:$P$70,MATCH($B65,'Damage costs'!$C$18:$C$70,0))/1000,CV57*INDEX('Damage costs'!$T$18:$T$70,MATCH($B65,'Damage costs'!$C$18:$C$70,0))/1000),"")</f>
        <v/>
      </c>
      <c r="CW65" s="59" t="str">
        <f>IFERROR(IF(OR($C$67=FALSE,LEFT($B65,3)&lt;&gt;"NOX"),CW57*INDEX('Damage costs'!$P$18:$P$70,MATCH($B65,'Damage costs'!$C$18:$C$70,0))/1000,CW57*INDEX('Damage costs'!$T$18:$T$70,MATCH($B65,'Damage costs'!$C$18:$C$70,0))/1000),"")</f>
        <v/>
      </c>
      <c r="CX65" s="59" t="str">
        <f>IFERROR(IF(OR($C$67=FALSE,LEFT($B65,3)&lt;&gt;"NOX"),CX57*INDEX('Damage costs'!$P$18:$P$70,MATCH($B65,'Damage costs'!$C$18:$C$70,0))/1000,CX57*INDEX('Damage costs'!$T$18:$T$70,MATCH($B65,'Damage costs'!$C$18:$C$70,0))/1000),"")</f>
        <v/>
      </c>
      <c r="CY65" s="59" t="str">
        <f>IFERROR(IF(OR($C$67=FALSE,LEFT($B65,3)&lt;&gt;"NOX"),CY57*INDEX('Damage costs'!$P$18:$P$70,MATCH($B65,'Damage costs'!$C$18:$C$70,0))/1000,CY57*INDEX('Damage costs'!$T$18:$T$70,MATCH($B65,'Damage costs'!$C$18:$C$70,0))/1000),"")</f>
        <v/>
      </c>
      <c r="CZ65" s="391"/>
    </row>
    <row r="66" spans="2:104" x14ac:dyDescent="0.25">
      <c r="B66" s="406">
        <f t="shared" si="27"/>
        <v>0</v>
      </c>
      <c r="C66" s="9" t="s">
        <v>1117</v>
      </c>
      <c r="D66" s="59" t="str">
        <f>IFERROR(IF(OR($C$67=FALSE,LEFT($B66,3)&lt;&gt;"NOX"),D58*INDEX('Damage costs'!$P$18:$P$70,MATCH($B66,'Damage costs'!$C$18:$C$70,0))/1000,D58*INDEX('Damage costs'!$T$18:$T$70,MATCH($B66,'Damage costs'!$C$18:$C$70,0))/1000),"")</f>
        <v/>
      </c>
      <c r="E66" s="59" t="str">
        <f>IFERROR(IF(OR($C$67=FALSE,LEFT($B66,3)&lt;&gt;"NOX"),E58*INDEX('Damage costs'!$P$18:$P$70,MATCH($B66,'Damage costs'!$C$18:$C$70,0))/1000,E58*INDEX('Damage costs'!$T$18:$T$70,MATCH($B66,'Damage costs'!$C$18:$C$70,0))/1000),"")</f>
        <v/>
      </c>
      <c r="F66" s="59" t="str">
        <f>IFERROR(IF(OR($C$67=FALSE,LEFT($B66,3)&lt;&gt;"NOX"),F58*INDEX('Damage costs'!$P$18:$P$70,MATCH($B66,'Damage costs'!$C$18:$C$70,0))/1000,F58*INDEX('Damage costs'!$T$18:$T$70,MATCH($B66,'Damage costs'!$C$18:$C$70,0))/1000),"")</f>
        <v/>
      </c>
      <c r="G66" s="59" t="str">
        <f>IFERROR(IF(OR($C$67=FALSE,LEFT($B66,3)&lt;&gt;"NOX"),G58*INDEX('Damage costs'!$P$18:$P$70,MATCH($B66,'Damage costs'!$C$18:$C$70,0))/1000,G58*INDEX('Damage costs'!$T$18:$T$70,MATCH($B66,'Damage costs'!$C$18:$C$70,0))/1000),"")</f>
        <v/>
      </c>
      <c r="H66" s="59" t="str">
        <f>IFERROR(IF(OR($C$67=FALSE,LEFT($B66,3)&lt;&gt;"NOX"),H58*INDEX('Damage costs'!$P$18:$P$70,MATCH($B66,'Damage costs'!$C$18:$C$70,0))/1000,H58*INDEX('Damage costs'!$T$18:$T$70,MATCH($B66,'Damage costs'!$C$18:$C$70,0))/1000),"")</f>
        <v/>
      </c>
      <c r="I66" s="59" t="str">
        <f>IFERROR(IF(OR($C$67=FALSE,LEFT($B66,3)&lt;&gt;"NOX"),I58*INDEX('Damage costs'!$P$18:$P$70,MATCH($B66,'Damage costs'!$C$18:$C$70,0))/1000,I58*INDEX('Damage costs'!$T$18:$T$70,MATCH($B66,'Damage costs'!$C$18:$C$70,0))/1000),"")</f>
        <v/>
      </c>
      <c r="J66" s="59" t="str">
        <f>IFERROR(IF(OR($C$67=FALSE,LEFT($B66,3)&lt;&gt;"NOX"),J58*INDEX('Damage costs'!$P$18:$P$70,MATCH($B66,'Damage costs'!$C$18:$C$70,0))/1000,J58*INDEX('Damage costs'!$T$18:$T$70,MATCH($B66,'Damage costs'!$C$18:$C$70,0))/1000),"")</f>
        <v/>
      </c>
      <c r="K66" s="59" t="str">
        <f>IFERROR(IF(OR($C$67=FALSE,LEFT($B66,3)&lt;&gt;"NOX"),K58*INDEX('Damage costs'!$P$18:$P$70,MATCH($B66,'Damage costs'!$C$18:$C$70,0))/1000,K58*INDEX('Damage costs'!$T$18:$T$70,MATCH($B66,'Damage costs'!$C$18:$C$70,0))/1000),"")</f>
        <v/>
      </c>
      <c r="L66" s="59" t="str">
        <f>IFERROR(IF(OR($C$67=FALSE,LEFT($B66,3)&lt;&gt;"NOX"),L58*INDEX('Damage costs'!$P$18:$P$70,MATCH($B66,'Damage costs'!$C$18:$C$70,0))/1000,L58*INDEX('Damage costs'!$T$18:$T$70,MATCH($B66,'Damage costs'!$C$18:$C$70,0))/1000),"")</f>
        <v/>
      </c>
      <c r="M66" s="59" t="str">
        <f>IFERROR(IF(OR($C$67=FALSE,LEFT($B66,3)&lt;&gt;"NOX"),M58*INDEX('Damage costs'!$P$18:$P$70,MATCH($B66,'Damage costs'!$C$18:$C$70,0))/1000,M58*INDEX('Damage costs'!$T$18:$T$70,MATCH($B66,'Damage costs'!$C$18:$C$70,0))/1000),"")</f>
        <v/>
      </c>
      <c r="N66" s="59" t="str">
        <f>IFERROR(IF(OR($C$67=FALSE,LEFT($B66,3)&lt;&gt;"NOX"),N58*INDEX('Damage costs'!$P$18:$P$70,MATCH($B66,'Damage costs'!$C$18:$C$70,0))/1000,N58*INDEX('Damage costs'!$T$18:$T$70,MATCH($B66,'Damage costs'!$C$18:$C$70,0))/1000),"")</f>
        <v/>
      </c>
      <c r="O66" s="59" t="str">
        <f>IFERROR(IF(OR($C$67=FALSE,LEFT($B66,3)&lt;&gt;"NOX"),O58*INDEX('Damage costs'!$P$18:$P$70,MATCH($B66,'Damage costs'!$C$18:$C$70,0))/1000,O58*INDEX('Damage costs'!$T$18:$T$70,MATCH($B66,'Damage costs'!$C$18:$C$70,0))/1000),"")</f>
        <v/>
      </c>
      <c r="P66" s="59" t="str">
        <f>IFERROR(IF(OR($C$67=FALSE,LEFT($B66,3)&lt;&gt;"NOX"),P58*INDEX('Damage costs'!$P$18:$P$70,MATCH($B66,'Damage costs'!$C$18:$C$70,0))/1000,P58*INDEX('Damage costs'!$T$18:$T$70,MATCH($B66,'Damage costs'!$C$18:$C$70,0))/1000),"")</f>
        <v/>
      </c>
      <c r="Q66" s="59" t="str">
        <f>IFERROR(IF(OR($C$67=FALSE,LEFT($B66,3)&lt;&gt;"NOX"),Q58*INDEX('Damage costs'!$P$18:$P$70,MATCH($B66,'Damage costs'!$C$18:$C$70,0))/1000,Q58*INDEX('Damage costs'!$T$18:$T$70,MATCH($B66,'Damage costs'!$C$18:$C$70,0))/1000),"")</f>
        <v/>
      </c>
      <c r="R66" s="59" t="str">
        <f>IFERROR(IF(OR($C$67=FALSE,LEFT($B66,3)&lt;&gt;"NOX"),R58*INDEX('Damage costs'!$P$18:$P$70,MATCH($B66,'Damage costs'!$C$18:$C$70,0))/1000,R58*INDEX('Damage costs'!$T$18:$T$70,MATCH($B66,'Damage costs'!$C$18:$C$70,0))/1000),"")</f>
        <v/>
      </c>
      <c r="S66" s="59" t="str">
        <f>IFERROR(IF(OR($C$67=FALSE,LEFT($B66,3)&lt;&gt;"NOX"),S58*INDEX('Damage costs'!$P$18:$P$70,MATCH($B66,'Damage costs'!$C$18:$C$70,0))/1000,S58*INDEX('Damage costs'!$T$18:$T$70,MATCH($B66,'Damage costs'!$C$18:$C$70,0))/1000),"")</f>
        <v/>
      </c>
      <c r="T66" s="59" t="str">
        <f>IFERROR(IF(OR($C$67=FALSE,LEFT($B66,3)&lt;&gt;"NOX"),T58*INDEX('Damage costs'!$P$18:$P$70,MATCH($B66,'Damage costs'!$C$18:$C$70,0))/1000,T58*INDEX('Damage costs'!$T$18:$T$70,MATCH($B66,'Damage costs'!$C$18:$C$70,0))/1000),"")</f>
        <v/>
      </c>
      <c r="U66" s="59" t="str">
        <f>IFERROR(IF(OR($C$67=FALSE,LEFT($B66,3)&lt;&gt;"NOX"),U58*INDEX('Damage costs'!$P$18:$P$70,MATCH($B66,'Damage costs'!$C$18:$C$70,0))/1000,U58*INDEX('Damage costs'!$T$18:$T$70,MATCH($B66,'Damage costs'!$C$18:$C$70,0))/1000),"")</f>
        <v/>
      </c>
      <c r="V66" s="59" t="str">
        <f>IFERROR(IF(OR($C$67=FALSE,LEFT($B66,3)&lt;&gt;"NOX"),V58*INDEX('Damage costs'!$P$18:$P$70,MATCH($B66,'Damage costs'!$C$18:$C$70,0))/1000,V58*INDEX('Damage costs'!$T$18:$T$70,MATCH($B66,'Damage costs'!$C$18:$C$70,0))/1000),"")</f>
        <v/>
      </c>
      <c r="W66" s="59" t="str">
        <f>IFERROR(IF(OR($C$67=FALSE,LEFT($B66,3)&lt;&gt;"NOX"),W58*INDEX('Damage costs'!$P$18:$P$70,MATCH($B66,'Damage costs'!$C$18:$C$70,0))/1000,W58*INDEX('Damage costs'!$T$18:$T$70,MATCH($B66,'Damage costs'!$C$18:$C$70,0))/1000),"")</f>
        <v/>
      </c>
      <c r="X66" s="59" t="str">
        <f>IFERROR(IF(OR($C$67=FALSE,LEFT($B66,3)&lt;&gt;"NOX"),X58*INDEX('Damage costs'!$P$18:$P$70,MATCH($B66,'Damage costs'!$C$18:$C$70,0))/1000,X58*INDEX('Damage costs'!$T$18:$T$70,MATCH($B66,'Damage costs'!$C$18:$C$70,0))/1000),"")</f>
        <v/>
      </c>
      <c r="Y66" s="59" t="str">
        <f>IFERROR(IF(OR($C$67=FALSE,LEFT($B66,3)&lt;&gt;"NOX"),Y58*INDEX('Damage costs'!$P$18:$P$70,MATCH($B66,'Damage costs'!$C$18:$C$70,0))/1000,Y58*INDEX('Damage costs'!$T$18:$T$70,MATCH($B66,'Damage costs'!$C$18:$C$70,0))/1000),"")</f>
        <v/>
      </c>
      <c r="Z66" s="59" t="str">
        <f>IFERROR(IF(OR($C$67=FALSE,LEFT($B66,3)&lt;&gt;"NOX"),Z58*INDEX('Damage costs'!$P$18:$P$70,MATCH($B66,'Damage costs'!$C$18:$C$70,0))/1000,Z58*INDEX('Damage costs'!$T$18:$T$70,MATCH($B66,'Damage costs'!$C$18:$C$70,0))/1000),"")</f>
        <v/>
      </c>
      <c r="AA66" s="59" t="str">
        <f>IFERROR(IF(OR($C$67=FALSE,LEFT($B66,3)&lt;&gt;"NOX"),AA58*INDEX('Damage costs'!$P$18:$P$70,MATCH($B66,'Damage costs'!$C$18:$C$70,0))/1000,AA58*INDEX('Damage costs'!$T$18:$T$70,MATCH($B66,'Damage costs'!$C$18:$C$70,0))/1000),"")</f>
        <v/>
      </c>
      <c r="AB66" s="59" t="str">
        <f>IFERROR(IF(OR($C$67=FALSE,LEFT($B66,3)&lt;&gt;"NOX"),AB58*INDEX('Damage costs'!$P$18:$P$70,MATCH($B66,'Damage costs'!$C$18:$C$70,0))/1000,AB58*INDEX('Damage costs'!$T$18:$T$70,MATCH($B66,'Damage costs'!$C$18:$C$70,0))/1000),"")</f>
        <v/>
      </c>
      <c r="AC66" s="59" t="str">
        <f>IFERROR(IF(OR($C$67=FALSE,LEFT($B66,3)&lt;&gt;"NOX"),AC58*INDEX('Damage costs'!$P$18:$P$70,MATCH($B66,'Damage costs'!$C$18:$C$70,0))/1000,AC58*INDEX('Damage costs'!$T$18:$T$70,MATCH($B66,'Damage costs'!$C$18:$C$70,0))/1000),"")</f>
        <v/>
      </c>
      <c r="AD66" s="59" t="str">
        <f>IFERROR(IF(OR($C$67=FALSE,LEFT($B66,3)&lt;&gt;"NOX"),AD58*INDEX('Damage costs'!$P$18:$P$70,MATCH($B66,'Damage costs'!$C$18:$C$70,0))/1000,AD58*INDEX('Damage costs'!$T$18:$T$70,MATCH($B66,'Damage costs'!$C$18:$C$70,0))/1000),"")</f>
        <v/>
      </c>
      <c r="AE66" s="59" t="str">
        <f>IFERROR(IF(OR($C$67=FALSE,LEFT($B66,3)&lt;&gt;"NOX"),AE58*INDEX('Damage costs'!$P$18:$P$70,MATCH($B66,'Damage costs'!$C$18:$C$70,0))/1000,AE58*INDEX('Damage costs'!$T$18:$T$70,MATCH($B66,'Damage costs'!$C$18:$C$70,0))/1000),"")</f>
        <v/>
      </c>
      <c r="AF66" s="59" t="str">
        <f>IFERROR(IF(OR($C$67=FALSE,LEFT($B66,3)&lt;&gt;"NOX"),AF58*INDEX('Damage costs'!$P$18:$P$70,MATCH($B66,'Damage costs'!$C$18:$C$70,0))/1000,AF58*INDEX('Damage costs'!$T$18:$T$70,MATCH($B66,'Damage costs'!$C$18:$C$70,0))/1000),"")</f>
        <v/>
      </c>
      <c r="AG66" s="59" t="str">
        <f>IFERROR(IF(OR($C$67=FALSE,LEFT($B66,3)&lt;&gt;"NOX"),AG58*INDEX('Damage costs'!$P$18:$P$70,MATCH($B66,'Damage costs'!$C$18:$C$70,0))/1000,AG58*INDEX('Damage costs'!$T$18:$T$70,MATCH($B66,'Damage costs'!$C$18:$C$70,0))/1000),"")</f>
        <v/>
      </c>
      <c r="AH66" s="59" t="str">
        <f>IFERROR(IF(OR($C$67=FALSE,LEFT($B66,3)&lt;&gt;"NOX"),AH58*INDEX('Damage costs'!$P$18:$P$70,MATCH($B66,'Damage costs'!$C$18:$C$70,0))/1000,AH58*INDEX('Damage costs'!$T$18:$T$70,MATCH($B66,'Damage costs'!$C$18:$C$70,0))/1000),"")</f>
        <v/>
      </c>
      <c r="AI66" s="59" t="str">
        <f>IFERROR(IF(OR($C$67=FALSE,LEFT($B66,3)&lt;&gt;"NOX"),AI58*INDEX('Damage costs'!$P$18:$P$70,MATCH($B66,'Damage costs'!$C$18:$C$70,0))/1000,AI58*INDEX('Damage costs'!$T$18:$T$70,MATCH($B66,'Damage costs'!$C$18:$C$70,0))/1000),"")</f>
        <v/>
      </c>
      <c r="AJ66" s="59" t="str">
        <f>IFERROR(IF(OR($C$67=FALSE,LEFT($B66,3)&lt;&gt;"NOX"),AJ58*INDEX('Damage costs'!$P$18:$P$70,MATCH($B66,'Damage costs'!$C$18:$C$70,0))/1000,AJ58*INDEX('Damage costs'!$T$18:$T$70,MATCH($B66,'Damage costs'!$C$18:$C$70,0))/1000),"")</f>
        <v/>
      </c>
      <c r="AK66" s="59" t="str">
        <f>IFERROR(IF(OR($C$67=FALSE,LEFT($B66,3)&lt;&gt;"NOX"),AK58*INDEX('Damage costs'!$P$18:$P$70,MATCH($B66,'Damage costs'!$C$18:$C$70,0))/1000,AK58*INDEX('Damage costs'!$T$18:$T$70,MATCH($B66,'Damage costs'!$C$18:$C$70,0))/1000),"")</f>
        <v/>
      </c>
      <c r="AL66" s="59" t="str">
        <f>IFERROR(IF(OR($C$67=FALSE,LEFT($B66,3)&lt;&gt;"NOX"),AL58*INDEX('Damage costs'!$P$18:$P$70,MATCH($B66,'Damage costs'!$C$18:$C$70,0))/1000,AL58*INDEX('Damage costs'!$T$18:$T$70,MATCH($B66,'Damage costs'!$C$18:$C$70,0))/1000),"")</f>
        <v/>
      </c>
      <c r="AM66" s="59" t="str">
        <f>IFERROR(IF(OR($C$67=FALSE,LEFT($B66,3)&lt;&gt;"NOX"),AM58*INDEX('Damage costs'!$P$18:$P$70,MATCH($B66,'Damage costs'!$C$18:$C$70,0))/1000,AM58*INDEX('Damage costs'!$T$18:$T$70,MATCH($B66,'Damage costs'!$C$18:$C$70,0))/1000),"")</f>
        <v/>
      </c>
      <c r="AN66" s="59" t="str">
        <f>IFERROR(IF(OR($C$67=FALSE,LEFT($B66,3)&lt;&gt;"NOX"),AN58*INDEX('Damage costs'!$P$18:$P$70,MATCH($B66,'Damage costs'!$C$18:$C$70,0))/1000,AN58*INDEX('Damage costs'!$T$18:$T$70,MATCH($B66,'Damage costs'!$C$18:$C$70,0))/1000),"")</f>
        <v/>
      </c>
      <c r="AO66" s="59" t="str">
        <f>IFERROR(IF(OR($C$67=FALSE,LEFT($B66,3)&lt;&gt;"NOX"),AO58*INDEX('Damage costs'!$P$18:$P$70,MATCH($B66,'Damage costs'!$C$18:$C$70,0))/1000,AO58*INDEX('Damage costs'!$T$18:$T$70,MATCH($B66,'Damage costs'!$C$18:$C$70,0))/1000),"")</f>
        <v/>
      </c>
      <c r="AP66" s="59" t="str">
        <f>IFERROR(IF(OR($C$67=FALSE,LEFT($B66,3)&lt;&gt;"NOX"),AP58*INDEX('Damage costs'!$P$18:$P$70,MATCH($B66,'Damage costs'!$C$18:$C$70,0))/1000,AP58*INDEX('Damage costs'!$T$18:$T$70,MATCH($B66,'Damage costs'!$C$18:$C$70,0))/1000),"")</f>
        <v/>
      </c>
      <c r="AQ66" s="59" t="str">
        <f>IFERROR(IF(OR($C$67=FALSE,LEFT($B66,3)&lt;&gt;"NOX"),AQ58*INDEX('Damage costs'!$P$18:$P$70,MATCH($B66,'Damage costs'!$C$18:$C$70,0))/1000,AQ58*INDEX('Damage costs'!$T$18:$T$70,MATCH($B66,'Damage costs'!$C$18:$C$70,0))/1000),"")</f>
        <v/>
      </c>
      <c r="AR66" s="59" t="str">
        <f>IFERROR(IF(OR($C$67=FALSE,LEFT($B66,3)&lt;&gt;"NOX"),AR58*INDEX('Damage costs'!$P$18:$P$70,MATCH($B66,'Damage costs'!$C$18:$C$70,0))/1000,AR58*INDEX('Damage costs'!$T$18:$T$70,MATCH($B66,'Damage costs'!$C$18:$C$70,0))/1000),"")</f>
        <v/>
      </c>
      <c r="AS66" s="59" t="str">
        <f>IFERROR(IF(OR($C$67=FALSE,LEFT($B66,3)&lt;&gt;"NOX"),AS58*INDEX('Damage costs'!$P$18:$P$70,MATCH($B66,'Damage costs'!$C$18:$C$70,0))/1000,AS58*INDEX('Damage costs'!$T$18:$T$70,MATCH($B66,'Damage costs'!$C$18:$C$70,0))/1000),"")</f>
        <v/>
      </c>
      <c r="AT66" s="59" t="str">
        <f>IFERROR(IF(OR($C$67=FALSE,LEFT($B66,3)&lt;&gt;"NOX"),AT58*INDEX('Damage costs'!$P$18:$P$70,MATCH($B66,'Damage costs'!$C$18:$C$70,0))/1000,AT58*INDEX('Damage costs'!$T$18:$T$70,MATCH($B66,'Damage costs'!$C$18:$C$70,0))/1000),"")</f>
        <v/>
      </c>
      <c r="AU66" s="59" t="str">
        <f>IFERROR(IF(OR($C$67=FALSE,LEFT($B66,3)&lt;&gt;"NOX"),AU58*INDEX('Damage costs'!$P$18:$P$70,MATCH($B66,'Damage costs'!$C$18:$C$70,0))/1000,AU58*INDEX('Damage costs'!$T$18:$T$70,MATCH($B66,'Damage costs'!$C$18:$C$70,0))/1000),"")</f>
        <v/>
      </c>
      <c r="AV66" s="59" t="str">
        <f>IFERROR(IF(OR($C$67=FALSE,LEFT($B66,3)&lt;&gt;"NOX"),AV58*INDEX('Damage costs'!$P$18:$P$70,MATCH($B66,'Damage costs'!$C$18:$C$70,0))/1000,AV58*INDEX('Damage costs'!$T$18:$T$70,MATCH($B66,'Damage costs'!$C$18:$C$70,0))/1000),"")</f>
        <v/>
      </c>
      <c r="AW66" s="59" t="str">
        <f>IFERROR(IF(OR($C$67=FALSE,LEFT($B66,3)&lt;&gt;"NOX"),AW58*INDEX('Damage costs'!$P$18:$P$70,MATCH($B66,'Damage costs'!$C$18:$C$70,0))/1000,AW58*INDEX('Damage costs'!$T$18:$T$70,MATCH($B66,'Damage costs'!$C$18:$C$70,0))/1000),"")</f>
        <v/>
      </c>
      <c r="AX66" s="59" t="str">
        <f>IFERROR(IF(OR($C$67=FALSE,LEFT($B66,3)&lt;&gt;"NOX"),AX58*INDEX('Damage costs'!$P$18:$P$70,MATCH($B66,'Damage costs'!$C$18:$C$70,0))/1000,AX58*INDEX('Damage costs'!$T$18:$T$70,MATCH($B66,'Damage costs'!$C$18:$C$70,0))/1000),"")</f>
        <v/>
      </c>
      <c r="AY66" s="59" t="str">
        <f>IFERROR(IF(OR($C$67=FALSE,LEFT($B66,3)&lt;&gt;"NOX"),AY58*INDEX('Damage costs'!$P$18:$P$70,MATCH($B66,'Damage costs'!$C$18:$C$70,0))/1000,AY58*INDEX('Damage costs'!$T$18:$T$70,MATCH($B66,'Damage costs'!$C$18:$C$70,0))/1000),"")</f>
        <v/>
      </c>
      <c r="AZ66" s="59" t="str">
        <f>IFERROR(IF(OR($C$67=FALSE,LEFT($B66,3)&lt;&gt;"NOX"),AZ58*INDEX('Damage costs'!$P$18:$P$70,MATCH($B66,'Damage costs'!$C$18:$C$70,0))/1000,AZ58*INDEX('Damage costs'!$T$18:$T$70,MATCH($B66,'Damage costs'!$C$18:$C$70,0))/1000),"")</f>
        <v/>
      </c>
      <c r="BA66" s="59" t="str">
        <f>IFERROR(IF(OR($C$67=FALSE,LEFT($B66,3)&lt;&gt;"NOX"),BA58*INDEX('Damage costs'!$P$18:$P$70,MATCH($B66,'Damage costs'!$C$18:$C$70,0))/1000,BA58*INDEX('Damage costs'!$T$18:$T$70,MATCH($B66,'Damage costs'!$C$18:$C$70,0))/1000),"")</f>
        <v/>
      </c>
      <c r="BB66" s="59" t="str">
        <f>IFERROR(IF(OR($C$67=FALSE,LEFT($B66,3)&lt;&gt;"NOX"),BB58*INDEX('Damage costs'!$P$18:$P$70,MATCH($B66,'Damage costs'!$C$18:$C$70,0))/1000,BB58*INDEX('Damage costs'!$T$18:$T$70,MATCH($B66,'Damage costs'!$C$18:$C$70,0))/1000),"")</f>
        <v/>
      </c>
      <c r="BC66" s="59" t="str">
        <f>IFERROR(IF(OR($C$67=FALSE,LEFT($B66,3)&lt;&gt;"NOX"),BC58*INDEX('Damage costs'!$P$18:$P$70,MATCH($B66,'Damage costs'!$C$18:$C$70,0))/1000,BC58*INDEX('Damage costs'!$T$18:$T$70,MATCH($B66,'Damage costs'!$C$18:$C$70,0))/1000),"")</f>
        <v/>
      </c>
      <c r="BD66" s="59" t="str">
        <f>IFERROR(IF(OR($C$67=FALSE,LEFT($B66,3)&lt;&gt;"NOX"),BD58*INDEX('Damage costs'!$P$18:$P$70,MATCH($B66,'Damage costs'!$C$18:$C$70,0))/1000,BD58*INDEX('Damage costs'!$T$18:$T$70,MATCH($B66,'Damage costs'!$C$18:$C$70,0))/1000),"")</f>
        <v/>
      </c>
      <c r="BE66" s="59" t="str">
        <f>IFERROR(IF(OR($C$67=FALSE,LEFT($B66,3)&lt;&gt;"NOX"),BE58*INDEX('Damage costs'!$P$18:$P$70,MATCH($B66,'Damage costs'!$C$18:$C$70,0))/1000,BE58*INDEX('Damage costs'!$T$18:$T$70,MATCH($B66,'Damage costs'!$C$18:$C$70,0))/1000),"")</f>
        <v/>
      </c>
      <c r="BF66" s="59" t="str">
        <f>IFERROR(IF(OR($C$67=FALSE,LEFT($B66,3)&lt;&gt;"NOX"),BF58*INDEX('Damage costs'!$P$18:$P$70,MATCH($B66,'Damage costs'!$C$18:$C$70,0))/1000,BF58*INDEX('Damage costs'!$T$18:$T$70,MATCH($B66,'Damage costs'!$C$18:$C$70,0))/1000),"")</f>
        <v/>
      </c>
      <c r="BG66" s="59" t="str">
        <f>IFERROR(IF(OR($C$67=FALSE,LEFT($B66,3)&lt;&gt;"NOX"),BG58*INDEX('Damage costs'!$P$18:$P$70,MATCH($B66,'Damage costs'!$C$18:$C$70,0))/1000,BG58*INDEX('Damage costs'!$T$18:$T$70,MATCH($B66,'Damage costs'!$C$18:$C$70,0))/1000),"")</f>
        <v/>
      </c>
      <c r="BH66" s="59" t="str">
        <f>IFERROR(IF(OR($C$67=FALSE,LEFT($B66,3)&lt;&gt;"NOX"),BH58*INDEX('Damage costs'!$P$18:$P$70,MATCH($B66,'Damage costs'!$C$18:$C$70,0))/1000,BH58*INDEX('Damage costs'!$T$18:$T$70,MATCH($B66,'Damage costs'!$C$18:$C$70,0))/1000),"")</f>
        <v/>
      </c>
      <c r="BI66" s="59" t="str">
        <f>IFERROR(IF(OR($C$67=FALSE,LEFT($B66,3)&lt;&gt;"NOX"),BI58*INDEX('Damage costs'!$P$18:$P$70,MATCH($B66,'Damage costs'!$C$18:$C$70,0))/1000,BI58*INDEX('Damage costs'!$T$18:$T$70,MATCH($B66,'Damage costs'!$C$18:$C$70,0))/1000),"")</f>
        <v/>
      </c>
      <c r="BJ66" s="59" t="str">
        <f>IFERROR(IF(OR($C$67=FALSE,LEFT($B66,3)&lt;&gt;"NOX"),BJ58*INDEX('Damage costs'!$P$18:$P$70,MATCH($B66,'Damage costs'!$C$18:$C$70,0))/1000,BJ58*INDEX('Damage costs'!$T$18:$T$70,MATCH($B66,'Damage costs'!$C$18:$C$70,0))/1000),"")</f>
        <v/>
      </c>
      <c r="BK66" s="59" t="str">
        <f>IFERROR(IF(OR($C$67=FALSE,LEFT($B66,3)&lt;&gt;"NOX"),BK58*INDEX('Damage costs'!$P$18:$P$70,MATCH($B66,'Damage costs'!$C$18:$C$70,0))/1000,BK58*INDEX('Damage costs'!$T$18:$T$70,MATCH($B66,'Damage costs'!$C$18:$C$70,0))/1000),"")</f>
        <v/>
      </c>
      <c r="BL66" s="59" t="str">
        <f>IFERROR(IF(OR($C$67=FALSE,LEFT($B66,3)&lt;&gt;"NOX"),BL58*INDEX('Damage costs'!$P$18:$P$70,MATCH($B66,'Damage costs'!$C$18:$C$70,0))/1000,BL58*INDEX('Damage costs'!$T$18:$T$70,MATCH($B66,'Damage costs'!$C$18:$C$70,0))/1000),"")</f>
        <v/>
      </c>
      <c r="BM66" s="59" t="str">
        <f>IFERROR(IF(OR($C$67=FALSE,LEFT($B66,3)&lt;&gt;"NOX"),BM58*INDEX('Damage costs'!$P$18:$P$70,MATCH($B66,'Damage costs'!$C$18:$C$70,0))/1000,BM58*INDEX('Damage costs'!$T$18:$T$70,MATCH($B66,'Damage costs'!$C$18:$C$70,0))/1000),"")</f>
        <v/>
      </c>
      <c r="BN66" s="59" t="str">
        <f>IFERROR(IF(OR($C$67=FALSE,LEFT($B66,3)&lt;&gt;"NOX"),BN58*INDEX('Damage costs'!$P$18:$P$70,MATCH($B66,'Damage costs'!$C$18:$C$70,0))/1000,BN58*INDEX('Damage costs'!$T$18:$T$70,MATCH($B66,'Damage costs'!$C$18:$C$70,0))/1000),"")</f>
        <v/>
      </c>
      <c r="BO66" s="59" t="str">
        <f>IFERROR(IF(OR($C$67=FALSE,LEFT($B66,3)&lt;&gt;"NOX"),BO58*INDEX('Damage costs'!$P$18:$P$70,MATCH($B66,'Damage costs'!$C$18:$C$70,0))/1000,BO58*INDEX('Damage costs'!$T$18:$T$70,MATCH($B66,'Damage costs'!$C$18:$C$70,0))/1000),"")</f>
        <v/>
      </c>
      <c r="BP66" s="59" t="str">
        <f>IFERROR(IF(OR($C$67=FALSE,LEFT($B66,3)&lt;&gt;"NOX"),BP58*INDEX('Damage costs'!$P$18:$P$70,MATCH($B66,'Damage costs'!$C$18:$C$70,0))/1000,BP58*INDEX('Damage costs'!$T$18:$T$70,MATCH($B66,'Damage costs'!$C$18:$C$70,0))/1000),"")</f>
        <v/>
      </c>
      <c r="BQ66" s="59" t="str">
        <f>IFERROR(IF(OR($C$67=FALSE,LEFT($B66,3)&lt;&gt;"NOX"),BQ58*INDEX('Damage costs'!$P$18:$P$70,MATCH($B66,'Damage costs'!$C$18:$C$70,0))/1000,BQ58*INDEX('Damage costs'!$T$18:$T$70,MATCH($B66,'Damage costs'!$C$18:$C$70,0))/1000),"")</f>
        <v/>
      </c>
      <c r="BR66" s="59" t="str">
        <f>IFERROR(IF(OR($C$67=FALSE,LEFT($B66,3)&lt;&gt;"NOX"),BR58*INDEX('Damage costs'!$P$18:$P$70,MATCH($B66,'Damage costs'!$C$18:$C$70,0))/1000,BR58*INDEX('Damage costs'!$T$18:$T$70,MATCH($B66,'Damage costs'!$C$18:$C$70,0))/1000),"")</f>
        <v/>
      </c>
      <c r="BS66" s="59" t="str">
        <f>IFERROR(IF(OR($C$67=FALSE,LEFT($B66,3)&lt;&gt;"NOX"),BS58*INDEX('Damage costs'!$P$18:$P$70,MATCH($B66,'Damage costs'!$C$18:$C$70,0))/1000,BS58*INDEX('Damage costs'!$T$18:$T$70,MATCH($B66,'Damage costs'!$C$18:$C$70,0))/1000),"")</f>
        <v/>
      </c>
      <c r="BT66" s="59" t="str">
        <f>IFERROR(IF(OR($C$67=FALSE,LEFT($B66,3)&lt;&gt;"NOX"),BT58*INDEX('Damage costs'!$P$18:$P$70,MATCH($B66,'Damage costs'!$C$18:$C$70,0))/1000,BT58*INDEX('Damage costs'!$T$18:$T$70,MATCH($B66,'Damage costs'!$C$18:$C$70,0))/1000),"")</f>
        <v/>
      </c>
      <c r="BU66" s="59" t="str">
        <f>IFERROR(IF(OR($C$67=FALSE,LEFT($B66,3)&lt;&gt;"NOX"),BU58*INDEX('Damage costs'!$P$18:$P$70,MATCH($B66,'Damage costs'!$C$18:$C$70,0))/1000,BU58*INDEX('Damage costs'!$T$18:$T$70,MATCH($B66,'Damage costs'!$C$18:$C$70,0))/1000),"")</f>
        <v/>
      </c>
      <c r="BV66" s="59" t="str">
        <f>IFERROR(IF(OR($C$67=FALSE,LEFT($B66,3)&lt;&gt;"NOX"),BV58*INDEX('Damage costs'!$P$18:$P$70,MATCH($B66,'Damage costs'!$C$18:$C$70,0))/1000,BV58*INDEX('Damage costs'!$T$18:$T$70,MATCH($B66,'Damage costs'!$C$18:$C$70,0))/1000),"")</f>
        <v/>
      </c>
      <c r="BW66" s="59" t="str">
        <f>IFERROR(IF(OR($C$67=FALSE,LEFT($B66,3)&lt;&gt;"NOX"),BW58*INDEX('Damage costs'!$P$18:$P$70,MATCH($B66,'Damage costs'!$C$18:$C$70,0))/1000,BW58*INDEX('Damage costs'!$T$18:$T$70,MATCH($B66,'Damage costs'!$C$18:$C$70,0))/1000),"")</f>
        <v/>
      </c>
      <c r="BX66" s="59" t="str">
        <f>IFERROR(IF(OR($C$67=FALSE,LEFT($B66,3)&lt;&gt;"NOX"),BX58*INDEX('Damage costs'!$P$18:$P$70,MATCH($B66,'Damage costs'!$C$18:$C$70,0))/1000,BX58*INDEX('Damage costs'!$T$18:$T$70,MATCH($B66,'Damage costs'!$C$18:$C$70,0))/1000),"")</f>
        <v/>
      </c>
      <c r="BY66" s="59" t="str">
        <f>IFERROR(IF(OR($C$67=FALSE,LEFT($B66,3)&lt;&gt;"NOX"),BY58*INDEX('Damage costs'!$P$18:$P$70,MATCH($B66,'Damage costs'!$C$18:$C$70,0))/1000,BY58*INDEX('Damage costs'!$T$18:$T$70,MATCH($B66,'Damage costs'!$C$18:$C$70,0))/1000),"")</f>
        <v/>
      </c>
      <c r="BZ66" s="59" t="str">
        <f>IFERROR(IF(OR($C$67=FALSE,LEFT($B66,3)&lt;&gt;"NOX"),BZ58*INDEX('Damage costs'!$P$18:$P$70,MATCH($B66,'Damage costs'!$C$18:$C$70,0))/1000,BZ58*INDEX('Damage costs'!$T$18:$T$70,MATCH($B66,'Damage costs'!$C$18:$C$70,0))/1000),"")</f>
        <v/>
      </c>
      <c r="CA66" s="59" t="str">
        <f>IFERROR(IF(OR($C$67=FALSE,LEFT($B66,3)&lt;&gt;"NOX"),CA58*INDEX('Damage costs'!$P$18:$P$70,MATCH($B66,'Damage costs'!$C$18:$C$70,0))/1000,CA58*INDEX('Damage costs'!$T$18:$T$70,MATCH($B66,'Damage costs'!$C$18:$C$70,0))/1000),"")</f>
        <v/>
      </c>
      <c r="CB66" s="59" t="str">
        <f>IFERROR(IF(OR($C$67=FALSE,LEFT($B66,3)&lt;&gt;"NOX"),CB58*INDEX('Damage costs'!$P$18:$P$70,MATCH($B66,'Damage costs'!$C$18:$C$70,0))/1000,CB58*INDEX('Damage costs'!$T$18:$T$70,MATCH($B66,'Damage costs'!$C$18:$C$70,0))/1000),"")</f>
        <v/>
      </c>
      <c r="CC66" s="59" t="str">
        <f>IFERROR(IF(OR($C$67=FALSE,LEFT($B66,3)&lt;&gt;"NOX"),CC58*INDEX('Damage costs'!$P$18:$P$70,MATCH($B66,'Damage costs'!$C$18:$C$70,0))/1000,CC58*INDEX('Damage costs'!$T$18:$T$70,MATCH($B66,'Damage costs'!$C$18:$C$70,0))/1000),"")</f>
        <v/>
      </c>
      <c r="CD66" s="59" t="str">
        <f>IFERROR(IF(OR($C$67=FALSE,LEFT($B66,3)&lt;&gt;"NOX"),CD58*INDEX('Damage costs'!$P$18:$P$70,MATCH($B66,'Damage costs'!$C$18:$C$70,0))/1000,CD58*INDEX('Damage costs'!$T$18:$T$70,MATCH($B66,'Damage costs'!$C$18:$C$70,0))/1000),"")</f>
        <v/>
      </c>
      <c r="CE66" s="59" t="str">
        <f>IFERROR(IF(OR($C$67=FALSE,LEFT($B66,3)&lt;&gt;"NOX"),CE58*INDEX('Damage costs'!$P$18:$P$70,MATCH($B66,'Damage costs'!$C$18:$C$70,0))/1000,CE58*INDEX('Damage costs'!$T$18:$T$70,MATCH($B66,'Damage costs'!$C$18:$C$70,0))/1000),"")</f>
        <v/>
      </c>
      <c r="CF66" s="59" t="str">
        <f>IFERROR(IF(OR($C$67=FALSE,LEFT($B66,3)&lt;&gt;"NOX"),CF58*INDEX('Damage costs'!$P$18:$P$70,MATCH($B66,'Damage costs'!$C$18:$C$70,0))/1000,CF58*INDEX('Damage costs'!$T$18:$T$70,MATCH($B66,'Damage costs'!$C$18:$C$70,0))/1000),"")</f>
        <v/>
      </c>
      <c r="CG66" s="59" t="str">
        <f>IFERROR(IF(OR($C$67=FALSE,LEFT($B66,3)&lt;&gt;"NOX"),CG58*INDEX('Damage costs'!$P$18:$P$70,MATCH($B66,'Damage costs'!$C$18:$C$70,0))/1000,CG58*INDEX('Damage costs'!$T$18:$T$70,MATCH($B66,'Damage costs'!$C$18:$C$70,0))/1000),"")</f>
        <v/>
      </c>
      <c r="CH66" s="59" t="str">
        <f>IFERROR(IF(OR($C$67=FALSE,LEFT($B66,3)&lt;&gt;"NOX"),CH58*INDEX('Damage costs'!$P$18:$P$70,MATCH($B66,'Damage costs'!$C$18:$C$70,0))/1000,CH58*INDEX('Damage costs'!$T$18:$T$70,MATCH($B66,'Damage costs'!$C$18:$C$70,0))/1000),"")</f>
        <v/>
      </c>
      <c r="CI66" s="59" t="str">
        <f>IFERROR(IF(OR($C$67=FALSE,LEFT($B66,3)&lt;&gt;"NOX"),CI58*INDEX('Damage costs'!$P$18:$P$70,MATCH($B66,'Damage costs'!$C$18:$C$70,0))/1000,CI58*INDEX('Damage costs'!$T$18:$T$70,MATCH($B66,'Damage costs'!$C$18:$C$70,0))/1000),"")</f>
        <v/>
      </c>
      <c r="CJ66" s="59" t="str">
        <f>IFERROR(IF(OR($C$67=FALSE,LEFT($B66,3)&lt;&gt;"NOX"),CJ58*INDEX('Damage costs'!$P$18:$P$70,MATCH($B66,'Damage costs'!$C$18:$C$70,0))/1000,CJ58*INDEX('Damage costs'!$T$18:$T$70,MATCH($B66,'Damage costs'!$C$18:$C$70,0))/1000),"")</f>
        <v/>
      </c>
      <c r="CK66" s="59" t="str">
        <f>IFERROR(IF(OR($C$67=FALSE,LEFT($B66,3)&lt;&gt;"NOX"),CK58*INDEX('Damage costs'!$P$18:$P$70,MATCH($B66,'Damage costs'!$C$18:$C$70,0))/1000,CK58*INDEX('Damage costs'!$T$18:$T$70,MATCH($B66,'Damage costs'!$C$18:$C$70,0))/1000),"")</f>
        <v/>
      </c>
      <c r="CL66" s="59" t="str">
        <f>IFERROR(IF(OR($C$67=FALSE,LEFT($B66,3)&lt;&gt;"NOX"),CL58*INDEX('Damage costs'!$P$18:$P$70,MATCH($B66,'Damage costs'!$C$18:$C$70,0))/1000,CL58*INDEX('Damage costs'!$T$18:$T$70,MATCH($B66,'Damage costs'!$C$18:$C$70,0))/1000),"")</f>
        <v/>
      </c>
      <c r="CM66" s="59" t="str">
        <f>IFERROR(IF(OR($C$67=FALSE,LEFT($B66,3)&lt;&gt;"NOX"),CM58*INDEX('Damage costs'!$P$18:$P$70,MATCH($B66,'Damage costs'!$C$18:$C$70,0))/1000,CM58*INDEX('Damage costs'!$T$18:$T$70,MATCH($B66,'Damage costs'!$C$18:$C$70,0))/1000),"")</f>
        <v/>
      </c>
      <c r="CN66" s="59" t="str">
        <f>IFERROR(IF(OR($C$67=FALSE,LEFT($B66,3)&lt;&gt;"NOX"),CN58*INDEX('Damage costs'!$P$18:$P$70,MATCH($B66,'Damage costs'!$C$18:$C$70,0))/1000,CN58*INDEX('Damage costs'!$T$18:$T$70,MATCH($B66,'Damage costs'!$C$18:$C$70,0))/1000),"")</f>
        <v/>
      </c>
      <c r="CO66" s="59" t="str">
        <f>IFERROR(IF(OR($C$67=FALSE,LEFT($B66,3)&lt;&gt;"NOX"),CO58*INDEX('Damage costs'!$P$18:$P$70,MATCH($B66,'Damage costs'!$C$18:$C$70,0))/1000,CO58*INDEX('Damage costs'!$T$18:$T$70,MATCH($B66,'Damage costs'!$C$18:$C$70,0))/1000),"")</f>
        <v/>
      </c>
      <c r="CP66" s="59" t="str">
        <f>IFERROR(IF(OR($C$67=FALSE,LEFT($B66,3)&lt;&gt;"NOX"),CP58*INDEX('Damage costs'!$P$18:$P$70,MATCH($B66,'Damage costs'!$C$18:$C$70,0))/1000,CP58*INDEX('Damage costs'!$T$18:$T$70,MATCH($B66,'Damage costs'!$C$18:$C$70,0))/1000),"")</f>
        <v/>
      </c>
      <c r="CQ66" s="59" t="str">
        <f>IFERROR(IF(OR($C$67=FALSE,LEFT($B66,3)&lt;&gt;"NOX"),CQ58*INDEX('Damage costs'!$P$18:$P$70,MATCH($B66,'Damage costs'!$C$18:$C$70,0))/1000,CQ58*INDEX('Damage costs'!$T$18:$T$70,MATCH($B66,'Damage costs'!$C$18:$C$70,0))/1000),"")</f>
        <v/>
      </c>
      <c r="CR66" s="59" t="str">
        <f>IFERROR(IF(OR($C$67=FALSE,LEFT($B66,3)&lt;&gt;"NOX"),CR58*INDEX('Damage costs'!$P$18:$P$70,MATCH($B66,'Damage costs'!$C$18:$C$70,0))/1000,CR58*INDEX('Damage costs'!$T$18:$T$70,MATCH($B66,'Damage costs'!$C$18:$C$70,0))/1000),"")</f>
        <v/>
      </c>
      <c r="CS66" s="59" t="str">
        <f>IFERROR(IF(OR($C$67=FALSE,LEFT($B66,3)&lt;&gt;"NOX"),CS58*INDEX('Damage costs'!$P$18:$P$70,MATCH($B66,'Damage costs'!$C$18:$C$70,0))/1000,CS58*INDEX('Damage costs'!$T$18:$T$70,MATCH($B66,'Damage costs'!$C$18:$C$70,0))/1000),"")</f>
        <v/>
      </c>
      <c r="CT66" s="59" t="str">
        <f>IFERROR(IF(OR($C$67=FALSE,LEFT($B66,3)&lt;&gt;"NOX"),CT58*INDEX('Damage costs'!$P$18:$P$70,MATCH($B66,'Damage costs'!$C$18:$C$70,0))/1000,CT58*INDEX('Damage costs'!$T$18:$T$70,MATCH($B66,'Damage costs'!$C$18:$C$70,0))/1000),"")</f>
        <v/>
      </c>
      <c r="CU66" s="59" t="str">
        <f>IFERROR(IF(OR($C$67=FALSE,LEFT($B66,3)&lt;&gt;"NOX"),CU58*INDEX('Damage costs'!$P$18:$P$70,MATCH($B66,'Damage costs'!$C$18:$C$70,0))/1000,CU58*INDEX('Damage costs'!$T$18:$T$70,MATCH($B66,'Damage costs'!$C$18:$C$70,0))/1000),"")</f>
        <v/>
      </c>
      <c r="CV66" s="59" t="str">
        <f>IFERROR(IF(OR($C$67=FALSE,LEFT($B66,3)&lt;&gt;"NOX"),CV58*INDEX('Damage costs'!$P$18:$P$70,MATCH($B66,'Damage costs'!$C$18:$C$70,0))/1000,CV58*INDEX('Damage costs'!$T$18:$T$70,MATCH($B66,'Damage costs'!$C$18:$C$70,0))/1000),"")</f>
        <v/>
      </c>
      <c r="CW66" s="59" t="str">
        <f>IFERROR(IF(OR($C$67=FALSE,LEFT($B66,3)&lt;&gt;"NOX"),CW58*INDEX('Damage costs'!$P$18:$P$70,MATCH($B66,'Damage costs'!$C$18:$C$70,0))/1000,CW58*INDEX('Damage costs'!$T$18:$T$70,MATCH($B66,'Damage costs'!$C$18:$C$70,0))/1000),"")</f>
        <v/>
      </c>
      <c r="CX66" s="59" t="str">
        <f>IFERROR(IF(OR($C$67=FALSE,LEFT($B66,3)&lt;&gt;"NOX"),CX58*INDEX('Damage costs'!$P$18:$P$70,MATCH($B66,'Damage costs'!$C$18:$C$70,0))/1000,CX58*INDEX('Damage costs'!$T$18:$T$70,MATCH($B66,'Damage costs'!$C$18:$C$70,0))/1000),"")</f>
        <v/>
      </c>
      <c r="CY66" s="59" t="str">
        <f>IFERROR(IF(OR($C$67=FALSE,LEFT($B66,3)&lt;&gt;"NOX"),CY58*INDEX('Damage costs'!$P$18:$P$70,MATCH($B66,'Damage costs'!$C$18:$C$70,0))/1000,CY58*INDEX('Damage costs'!$T$18:$T$70,MATCH($B66,'Damage costs'!$C$18:$C$70,0))/1000),"")</f>
        <v/>
      </c>
      <c r="CZ66" s="391"/>
    </row>
    <row r="67" spans="2:104" x14ac:dyDescent="0.25">
      <c r="B67" s="406" t="s">
        <v>618</v>
      </c>
      <c r="C67" s="553" t="b">
        <f>IF(OR(LEFT(B61,4)="PM10",LEFT(B62,4)="PM10",LEFT(B63,4)="PM10",LEFT(B64,4)="PM10",LEFT(B65,4)="PM10",LEFT(B66,4)="PM10"),TRUE,FALSE)</f>
        <v>0</v>
      </c>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391"/>
    </row>
    <row r="68" spans="2:104" x14ac:dyDescent="0.25">
      <c r="B68" s="392"/>
      <c r="C68" s="39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391"/>
    </row>
    <row r="69" spans="2:104" x14ac:dyDescent="0.25">
      <c r="B69" s="393" t="s">
        <v>405</v>
      </c>
      <c r="C69" s="390" t="s">
        <v>404</v>
      </c>
      <c r="D69" s="60">
        <f>'Discount and deflators'!$H$5</f>
        <v>0.02</v>
      </c>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391"/>
    </row>
    <row r="70" spans="2:104" x14ac:dyDescent="0.25">
      <c r="B70" s="393" t="s">
        <v>406</v>
      </c>
      <c r="C70" s="390"/>
      <c r="D70" s="59">
        <f>IF(D$6=0,0,(1+$D69)^(D$6-'Data Input - General'!$F$22))</f>
        <v>0</v>
      </c>
      <c r="E70" s="59">
        <f>IF(E$6=0,0,(1+$D69)^(E$6-'Data Input - General'!$F$22))</f>
        <v>0</v>
      </c>
      <c r="F70" s="59">
        <f>IF(F$6=0,0,(1+$D69)^(F$6-'Data Input - General'!$F$22))</f>
        <v>0</v>
      </c>
      <c r="G70" s="59">
        <f>IF(G$6=0,0,(1+$D69)^(G$6-'Data Input - General'!$F$22))</f>
        <v>0</v>
      </c>
      <c r="H70" s="59">
        <f>IF(H$6=0,0,(1+$D69)^(H$6-'Data Input - General'!$F$22))</f>
        <v>0</v>
      </c>
      <c r="I70" s="59">
        <f>IF(I$6=0,0,(1+$D69)^(I$6-'Data Input - General'!$F$22))</f>
        <v>0</v>
      </c>
      <c r="J70" s="59">
        <f>IF(J$6=0,0,(1+$D69)^(J$6-'Data Input - General'!$F$22))</f>
        <v>0</v>
      </c>
      <c r="K70" s="59">
        <f>IF(K$6=0,0,(1+$D69)^(K$6-'Data Input - General'!$F$22))</f>
        <v>0</v>
      </c>
      <c r="L70" s="59">
        <f>IF(L$6=0,0,(1+$D69)^(L$6-'Data Input - General'!$F$22))</f>
        <v>0</v>
      </c>
      <c r="M70" s="59">
        <f>IF(M$6=0,0,(1+$D69)^(M$6-'Data Input - General'!$F$22))</f>
        <v>0</v>
      </c>
      <c r="N70" s="59">
        <f>IF(N$6=0,0,(1+$D69)^(N$6-'Data Input - General'!$F$22))</f>
        <v>0</v>
      </c>
      <c r="O70" s="59">
        <f>IF(O$6=0,0,(1+$D69)^(O$6-'Data Input - General'!$F$22))</f>
        <v>0</v>
      </c>
      <c r="P70" s="59">
        <f>IF(P$6=0,0,(1+$D69)^(P$6-'Data Input - General'!$F$22))</f>
        <v>0</v>
      </c>
      <c r="Q70" s="59">
        <f>IF(Q$6=0,0,(1+$D69)^(Q$6-'Data Input - General'!$F$22))</f>
        <v>0</v>
      </c>
      <c r="R70" s="59">
        <f>IF(R$6=0,0,(1+$D69)^(R$6-'Data Input - General'!$F$22))</f>
        <v>0</v>
      </c>
      <c r="S70" s="59">
        <f>IF(S$6=0,0,(1+$D69)^(S$6-'Data Input - General'!$F$22))</f>
        <v>0</v>
      </c>
      <c r="T70" s="59">
        <f>IF(T$6=0,0,(1+$D69)^(T$6-'Data Input - General'!$F$22))</f>
        <v>0</v>
      </c>
      <c r="U70" s="59">
        <f>IF(U$6=0,0,(1+$D69)^(U$6-'Data Input - General'!$F$22))</f>
        <v>0</v>
      </c>
      <c r="V70" s="59">
        <f>IF(V$6=0,0,(1+$D69)^(V$6-'Data Input - General'!$F$22))</f>
        <v>0</v>
      </c>
      <c r="W70" s="59">
        <f>IF(W$6=0,0,(1+$D69)^(W$6-'Data Input - General'!$F$22))</f>
        <v>0</v>
      </c>
      <c r="X70" s="59">
        <f>IF(X$6=0,0,(1+$D69)^(X$6-'Data Input - General'!$F$22))</f>
        <v>0</v>
      </c>
      <c r="Y70" s="59">
        <f>IF(Y$6=0,0,(1+$D69)^(Y$6-'Data Input - General'!$F$22))</f>
        <v>0</v>
      </c>
      <c r="Z70" s="59">
        <f>IF(Z$6=0,0,(1+$D69)^(Z$6-'Data Input - General'!$F$22))</f>
        <v>0</v>
      </c>
      <c r="AA70" s="59">
        <f>IF(AA$6=0,0,(1+$D69)^(AA$6-'Data Input - General'!$F$22))</f>
        <v>0</v>
      </c>
      <c r="AB70" s="59">
        <f>IF(AB$6=0,0,(1+$D69)^(AB$6-'Data Input - General'!$F$22))</f>
        <v>0</v>
      </c>
      <c r="AC70" s="59">
        <f>IF(AC$6=0,0,(1+$D69)^(AC$6-'Data Input - General'!$F$22))</f>
        <v>0</v>
      </c>
      <c r="AD70" s="59">
        <f>IF(AD$6=0,0,(1+$D69)^(AD$6-'Data Input - General'!$F$22))</f>
        <v>0</v>
      </c>
      <c r="AE70" s="59">
        <f>IF(AE$6=0,0,(1+$D69)^(AE$6-'Data Input - General'!$F$22))</f>
        <v>0</v>
      </c>
      <c r="AF70" s="59">
        <f>IF(AF$6=0,0,(1+$D69)^(AF$6-'Data Input - General'!$F$22))</f>
        <v>0</v>
      </c>
      <c r="AG70" s="59">
        <f>IF(AG$6=0,0,(1+$D69)^(AG$6-'Data Input - General'!$F$22))</f>
        <v>0</v>
      </c>
      <c r="AH70" s="59">
        <f>IF(AH$6=0,0,(1+$D69)^(AH$6-'Data Input - General'!$F$22))</f>
        <v>0</v>
      </c>
      <c r="AI70" s="59">
        <f>IF(AI$6=0,0,(1+$D69)^(AI$6-'Data Input - General'!$F$22))</f>
        <v>0</v>
      </c>
      <c r="AJ70" s="59">
        <f>IF(AJ$6=0,0,(1+$D69)^(AJ$6-'Data Input - General'!$F$22))</f>
        <v>0</v>
      </c>
      <c r="AK70" s="59">
        <f>IF(AK$6=0,0,(1+$D69)^(AK$6-'Data Input - General'!$F$22))</f>
        <v>0</v>
      </c>
      <c r="AL70" s="59">
        <f>IF(AL$6=0,0,(1+$D69)^(AL$6-'Data Input - General'!$F$22))</f>
        <v>0</v>
      </c>
      <c r="AM70" s="59">
        <f>IF(AM$6=0,0,(1+$D69)^(AM$6-'Data Input - General'!$F$22))</f>
        <v>0</v>
      </c>
      <c r="AN70" s="59">
        <f>IF(AN$6=0,0,(1+$D69)^(AN$6-'Data Input - General'!$F$22))</f>
        <v>0</v>
      </c>
      <c r="AO70" s="59">
        <f>IF(AO$6=0,0,(1+$D69)^(AO$6-'Data Input - General'!$F$22))</f>
        <v>0</v>
      </c>
      <c r="AP70" s="59">
        <f>IF(AP$6=0,0,(1+$D69)^(AP$6-'Data Input - General'!$F$22))</f>
        <v>0</v>
      </c>
      <c r="AQ70" s="59">
        <f>IF(AQ$6=0,0,(1+$D69)^(AQ$6-'Data Input - General'!$F$22))</f>
        <v>0</v>
      </c>
      <c r="AR70" s="59">
        <f>IF(AR$6=0,0,(1+$D69)^(AR$6-'Data Input - General'!$F$22))</f>
        <v>0</v>
      </c>
      <c r="AS70" s="59">
        <f>IF(AS$6=0,0,(1+$D69)^(AS$6-'Data Input - General'!$F$22))</f>
        <v>0</v>
      </c>
      <c r="AT70" s="59">
        <f>IF(AT$6=0,0,(1+$D69)^(AT$6-'Data Input - General'!$F$22))</f>
        <v>0</v>
      </c>
      <c r="AU70" s="59">
        <f>IF(AU$6=0,0,(1+$D69)^(AU$6-'Data Input - General'!$F$22))</f>
        <v>0</v>
      </c>
      <c r="AV70" s="59">
        <f>IF(AV$6=0,0,(1+$D69)^(AV$6-'Data Input - General'!$F$22))</f>
        <v>0</v>
      </c>
      <c r="AW70" s="59">
        <f>IF(AW$6=0,0,(1+$D69)^(AW$6-'Data Input - General'!$F$22))</f>
        <v>0</v>
      </c>
      <c r="AX70" s="59">
        <f>IF(AX$6=0,0,(1+$D69)^(AX$6-'Data Input - General'!$F$22))</f>
        <v>0</v>
      </c>
      <c r="AY70" s="59">
        <f>IF(AY$6=0,0,(1+$D69)^(AY$6-'Data Input - General'!$F$22))</f>
        <v>0</v>
      </c>
      <c r="AZ70" s="59">
        <f>IF(AZ$6=0,0,(1+$D69)^(AZ$6-'Data Input - General'!$F$22))</f>
        <v>0</v>
      </c>
      <c r="BA70" s="59">
        <f>IF(BA$6=0,0,(1+$D69)^(BA$6-'Data Input - General'!$F$22))</f>
        <v>0</v>
      </c>
      <c r="BB70" s="59">
        <f>IF(BB$6=0,0,(1+$D69)^(BB$6-'Data Input - General'!$F$22))</f>
        <v>0</v>
      </c>
      <c r="BC70" s="59">
        <f>IF(BC$6=0,0,(1+$D69)^(BC$6-'Data Input - General'!$F$22))</f>
        <v>0</v>
      </c>
      <c r="BD70" s="59">
        <f>IF(BD$6=0,0,(1+$D69)^(BD$6-'Data Input - General'!$F$22))</f>
        <v>0</v>
      </c>
      <c r="BE70" s="59">
        <f>IF(BE$6=0,0,(1+$D69)^(BE$6-'Data Input - General'!$F$22))</f>
        <v>0</v>
      </c>
      <c r="BF70" s="59">
        <f>IF(BF$6=0,0,(1+$D69)^(BF$6-'Data Input - General'!$F$22))</f>
        <v>0</v>
      </c>
      <c r="BG70" s="59">
        <f>IF(BG$6=0,0,(1+$D69)^(BG$6-'Data Input - General'!$F$22))</f>
        <v>0</v>
      </c>
      <c r="BH70" s="59">
        <f>IF(BH$6=0,0,(1+$D69)^(BH$6-'Data Input - General'!$F$22))</f>
        <v>0</v>
      </c>
      <c r="BI70" s="59">
        <f>IF(BI$6=0,0,(1+$D69)^(BI$6-'Data Input - General'!$F$22))</f>
        <v>0</v>
      </c>
      <c r="BJ70" s="59">
        <f>IF(BJ$6=0,0,(1+$D69)^(BJ$6-'Data Input - General'!$F$22))</f>
        <v>0</v>
      </c>
      <c r="BK70" s="59">
        <f>IF(BK$6=0,0,(1+$D69)^(BK$6-'Data Input - General'!$F$22))</f>
        <v>0</v>
      </c>
      <c r="BL70" s="59">
        <f>IF(BL$6=0,0,(1+$D69)^(BL$6-'Data Input - General'!$F$22))</f>
        <v>0</v>
      </c>
      <c r="BM70" s="59">
        <f>IF(BM$6=0,0,(1+$D69)^(BM$6-'Data Input - General'!$F$22))</f>
        <v>0</v>
      </c>
      <c r="BN70" s="59">
        <f>IF(BN$6=0,0,(1+$D69)^(BN$6-'Data Input - General'!$F$22))</f>
        <v>0</v>
      </c>
      <c r="BO70" s="59">
        <f>IF(BO$6=0,0,(1+$D69)^(BO$6-'Data Input - General'!$F$22))</f>
        <v>0</v>
      </c>
      <c r="BP70" s="59">
        <f>IF(BP$6=0,0,(1+$D69)^(BP$6-'Data Input - General'!$F$22))</f>
        <v>0</v>
      </c>
      <c r="BQ70" s="59">
        <f>IF(BQ$6=0,0,(1+$D69)^(BQ$6-'Data Input - General'!$F$22))</f>
        <v>0</v>
      </c>
      <c r="BR70" s="59">
        <f>IF(BR$6=0,0,(1+$D69)^(BR$6-'Data Input - General'!$F$22))</f>
        <v>0</v>
      </c>
      <c r="BS70" s="59">
        <f>IF(BS$6=0,0,(1+$D69)^(BS$6-'Data Input - General'!$F$22))</f>
        <v>0</v>
      </c>
      <c r="BT70" s="59">
        <f>IF(BT$6=0,0,(1+$D69)^(BT$6-'Data Input - General'!$F$22))</f>
        <v>0</v>
      </c>
      <c r="BU70" s="59">
        <f>IF(BU$6=0,0,(1+$D69)^(BU$6-'Data Input - General'!$F$22))</f>
        <v>0</v>
      </c>
      <c r="BV70" s="59">
        <f>IF(BV$6=0,0,(1+$D69)^(BV$6-'Data Input - General'!$F$22))</f>
        <v>0</v>
      </c>
      <c r="BW70" s="59">
        <f>IF(BW$6=0,0,(1+$D69)^(BW$6-'Data Input - General'!$F$22))</f>
        <v>0</v>
      </c>
      <c r="BX70" s="59">
        <f>IF(BX$6=0,0,(1+$D69)^(BX$6-'Data Input - General'!$F$22))</f>
        <v>0</v>
      </c>
      <c r="BY70" s="59">
        <f>IF(BY$6=0,0,(1+$D69)^(BY$6-'Data Input - General'!$F$22))</f>
        <v>0</v>
      </c>
      <c r="BZ70" s="59">
        <f>IF(BZ$6=0,0,(1+$D69)^(BZ$6-'Data Input - General'!$F$22))</f>
        <v>0</v>
      </c>
      <c r="CA70" s="59">
        <f>IF(CA$6=0,0,(1+$D69)^(CA$6-'Data Input - General'!$F$22))</f>
        <v>0</v>
      </c>
      <c r="CB70" s="59">
        <f>IF(CB$6=0,0,(1+$D69)^(CB$6-'Data Input - General'!$F$22))</f>
        <v>0</v>
      </c>
      <c r="CC70" s="59">
        <f>IF(CC$6=0,0,(1+$D69)^(CC$6-'Data Input - General'!$F$22))</f>
        <v>0</v>
      </c>
      <c r="CD70" s="59">
        <f>IF(CD$6=0,0,(1+$D69)^(CD$6-'Data Input - General'!$F$22))</f>
        <v>0</v>
      </c>
      <c r="CE70" s="59">
        <f>IF(CE$6=0,0,(1+$D69)^(CE$6-'Data Input - General'!$F$22))</f>
        <v>0</v>
      </c>
      <c r="CF70" s="59">
        <f>IF(CF$6=0,0,(1+$D69)^(CF$6-'Data Input - General'!$F$22))</f>
        <v>0</v>
      </c>
      <c r="CG70" s="59">
        <f>IF(CG$6=0,0,(1+$D69)^(CG$6-'Data Input - General'!$F$22))</f>
        <v>0</v>
      </c>
      <c r="CH70" s="59">
        <f>IF(CH$6=0,0,(1+$D69)^(CH$6-'Data Input - General'!$F$22))</f>
        <v>0</v>
      </c>
      <c r="CI70" s="59">
        <f>IF(CI$6=0,0,(1+$D69)^(CI$6-'Data Input - General'!$F$22))</f>
        <v>0</v>
      </c>
      <c r="CJ70" s="59">
        <f>IF(CJ$6=0,0,(1+$D69)^(CJ$6-'Data Input - General'!$F$22))</f>
        <v>0</v>
      </c>
      <c r="CK70" s="59">
        <f>IF(CK$6=0,0,(1+$D69)^(CK$6-'Data Input - General'!$F$22))</f>
        <v>0</v>
      </c>
      <c r="CL70" s="59">
        <f>IF(CL$6=0,0,(1+$D69)^(CL$6-'Data Input - General'!$F$22))</f>
        <v>0</v>
      </c>
      <c r="CM70" s="59">
        <f>IF(CM$6=0,0,(1+$D69)^(CM$6-'Data Input - General'!$F$22))</f>
        <v>0</v>
      </c>
      <c r="CN70" s="59">
        <f>IF(CN$6=0,0,(1+$D69)^(CN$6-'Data Input - General'!$F$22))</f>
        <v>0</v>
      </c>
      <c r="CO70" s="59">
        <f>IF(CO$6=0,0,(1+$D69)^(CO$6-'Data Input - General'!$F$22))</f>
        <v>0</v>
      </c>
      <c r="CP70" s="59">
        <f>IF(CP$6=0,0,(1+$D69)^(CP$6-'Data Input - General'!$F$22))</f>
        <v>0</v>
      </c>
      <c r="CQ70" s="59">
        <f>IF(CQ$6=0,0,(1+$D69)^(CQ$6-'Data Input - General'!$F$22))</f>
        <v>0</v>
      </c>
      <c r="CR70" s="59">
        <f>IF(CR$6=0,0,(1+$D69)^(CR$6-'Data Input - General'!$F$22))</f>
        <v>0</v>
      </c>
      <c r="CS70" s="59">
        <f>IF(CS$6=0,0,(1+$D69)^(CS$6-'Data Input - General'!$F$22))</f>
        <v>0</v>
      </c>
      <c r="CT70" s="59">
        <f>IF(CT$6=0,0,(1+$D69)^(CT$6-'Data Input - General'!$F$22))</f>
        <v>0</v>
      </c>
      <c r="CU70" s="59">
        <f>IF(CU$6=0,0,(1+$D69)^(CU$6-'Data Input - General'!$F$22))</f>
        <v>0</v>
      </c>
      <c r="CV70" s="59">
        <f>IF(CV$6=0,0,(1+$D69)^(CV$6-'Data Input - General'!$F$22))</f>
        <v>0</v>
      </c>
      <c r="CW70" s="59">
        <f>IF(CW$6=0,0,(1+$D69)^(CW$6-'Data Input - General'!$F$22))</f>
        <v>0</v>
      </c>
      <c r="CX70" s="59">
        <f>IF(CX$6=0,0,(1+$D69)^(CX$6-'Data Input - General'!$F$22))</f>
        <v>0</v>
      </c>
      <c r="CY70" s="59">
        <f>IF(CY$6=0,0,(1+$D69)^(CY$6-'Data Input - General'!$F$22))</f>
        <v>0</v>
      </c>
      <c r="CZ70" s="391"/>
    </row>
    <row r="71" spans="2:104" x14ac:dyDescent="0.25">
      <c r="B71" s="393" t="s">
        <v>169</v>
      </c>
      <c r="C71" s="9" t="s">
        <v>1117</v>
      </c>
      <c r="D71" s="59">
        <f>SUM(D61:D66)*D70</f>
        <v>0</v>
      </c>
      <c r="E71" s="59">
        <f>SUM(E61:E66)*E70</f>
        <v>0</v>
      </c>
      <c r="F71" s="59">
        <f>SUM(F61:F66)*F70</f>
        <v>0</v>
      </c>
      <c r="G71" s="59">
        <f t="shared" ref="G71:AI71" si="28">SUM(G61:G66)*G70</f>
        <v>0</v>
      </c>
      <c r="H71" s="59">
        <f t="shared" si="28"/>
        <v>0</v>
      </c>
      <c r="I71" s="59">
        <f t="shared" si="28"/>
        <v>0</v>
      </c>
      <c r="J71" s="59">
        <f t="shared" si="28"/>
        <v>0</v>
      </c>
      <c r="K71" s="59">
        <f t="shared" si="28"/>
        <v>0</v>
      </c>
      <c r="L71" s="59">
        <f t="shared" si="28"/>
        <v>0</v>
      </c>
      <c r="M71" s="59">
        <f t="shared" si="28"/>
        <v>0</v>
      </c>
      <c r="N71" s="59">
        <f t="shared" si="28"/>
        <v>0</v>
      </c>
      <c r="O71" s="59">
        <f t="shared" si="28"/>
        <v>0</v>
      </c>
      <c r="P71" s="59">
        <f t="shared" si="28"/>
        <v>0</v>
      </c>
      <c r="Q71" s="59">
        <f t="shared" si="28"/>
        <v>0</v>
      </c>
      <c r="R71" s="59">
        <f t="shared" si="28"/>
        <v>0</v>
      </c>
      <c r="S71" s="59">
        <f t="shared" si="28"/>
        <v>0</v>
      </c>
      <c r="T71" s="59">
        <f t="shared" si="28"/>
        <v>0</v>
      </c>
      <c r="U71" s="59">
        <f t="shared" si="28"/>
        <v>0</v>
      </c>
      <c r="V71" s="59">
        <f t="shared" si="28"/>
        <v>0</v>
      </c>
      <c r="W71" s="59">
        <f t="shared" si="28"/>
        <v>0</v>
      </c>
      <c r="X71" s="59">
        <f t="shared" si="28"/>
        <v>0</v>
      </c>
      <c r="Y71" s="59">
        <f t="shared" si="28"/>
        <v>0</v>
      </c>
      <c r="Z71" s="59">
        <f t="shared" si="28"/>
        <v>0</v>
      </c>
      <c r="AA71" s="59">
        <f t="shared" si="28"/>
        <v>0</v>
      </c>
      <c r="AB71" s="59">
        <f t="shared" si="28"/>
        <v>0</v>
      </c>
      <c r="AC71" s="59">
        <f t="shared" si="28"/>
        <v>0</v>
      </c>
      <c r="AD71" s="59">
        <f t="shared" si="28"/>
        <v>0</v>
      </c>
      <c r="AE71" s="59">
        <f t="shared" si="28"/>
        <v>0</v>
      </c>
      <c r="AF71" s="59">
        <f t="shared" si="28"/>
        <v>0</v>
      </c>
      <c r="AG71" s="59">
        <f t="shared" si="28"/>
        <v>0</v>
      </c>
      <c r="AH71" s="59">
        <f t="shared" si="28"/>
        <v>0</v>
      </c>
      <c r="AI71" s="59">
        <f t="shared" si="28"/>
        <v>0</v>
      </c>
      <c r="AJ71" s="59">
        <f t="shared" ref="AJ71:BK71" si="29">SUM(AJ61:AJ66)*AJ70</f>
        <v>0</v>
      </c>
      <c r="AK71" s="59">
        <f t="shared" si="29"/>
        <v>0</v>
      </c>
      <c r="AL71" s="59">
        <f t="shared" si="29"/>
        <v>0</v>
      </c>
      <c r="AM71" s="59">
        <f t="shared" si="29"/>
        <v>0</v>
      </c>
      <c r="AN71" s="59">
        <f t="shared" si="29"/>
        <v>0</v>
      </c>
      <c r="AO71" s="59">
        <f t="shared" si="29"/>
        <v>0</v>
      </c>
      <c r="AP71" s="59">
        <f t="shared" si="29"/>
        <v>0</v>
      </c>
      <c r="AQ71" s="59">
        <f t="shared" si="29"/>
        <v>0</v>
      </c>
      <c r="AR71" s="59">
        <f t="shared" si="29"/>
        <v>0</v>
      </c>
      <c r="AS71" s="59">
        <f t="shared" si="29"/>
        <v>0</v>
      </c>
      <c r="AT71" s="59">
        <f t="shared" si="29"/>
        <v>0</v>
      </c>
      <c r="AU71" s="59">
        <f t="shared" si="29"/>
        <v>0</v>
      </c>
      <c r="AV71" s="59">
        <f t="shared" si="29"/>
        <v>0</v>
      </c>
      <c r="AW71" s="59">
        <f t="shared" si="29"/>
        <v>0</v>
      </c>
      <c r="AX71" s="59">
        <f t="shared" si="29"/>
        <v>0</v>
      </c>
      <c r="AY71" s="59">
        <f t="shared" si="29"/>
        <v>0</v>
      </c>
      <c r="AZ71" s="59">
        <f t="shared" si="29"/>
        <v>0</v>
      </c>
      <c r="BA71" s="59">
        <f t="shared" si="29"/>
        <v>0</v>
      </c>
      <c r="BB71" s="59">
        <f t="shared" si="29"/>
        <v>0</v>
      </c>
      <c r="BC71" s="59">
        <f t="shared" si="29"/>
        <v>0</v>
      </c>
      <c r="BD71" s="59">
        <f t="shared" si="29"/>
        <v>0</v>
      </c>
      <c r="BE71" s="59">
        <f t="shared" si="29"/>
        <v>0</v>
      </c>
      <c r="BF71" s="59">
        <f t="shared" si="29"/>
        <v>0</v>
      </c>
      <c r="BG71" s="59">
        <f t="shared" si="29"/>
        <v>0</v>
      </c>
      <c r="BH71" s="59">
        <f t="shared" si="29"/>
        <v>0</v>
      </c>
      <c r="BI71" s="59">
        <f t="shared" si="29"/>
        <v>0</v>
      </c>
      <c r="BJ71" s="59">
        <f t="shared" si="29"/>
        <v>0</v>
      </c>
      <c r="BK71" s="59">
        <f t="shared" si="29"/>
        <v>0</v>
      </c>
      <c r="BL71" s="59">
        <f t="shared" ref="BL71:CY71" si="30">SUM(BL61:BL66)*BL70</f>
        <v>0</v>
      </c>
      <c r="BM71" s="59">
        <f t="shared" si="30"/>
        <v>0</v>
      </c>
      <c r="BN71" s="59">
        <f t="shared" si="30"/>
        <v>0</v>
      </c>
      <c r="BO71" s="59">
        <f t="shared" si="30"/>
        <v>0</v>
      </c>
      <c r="BP71" s="59">
        <f t="shared" si="30"/>
        <v>0</v>
      </c>
      <c r="BQ71" s="59">
        <f t="shared" si="30"/>
        <v>0</v>
      </c>
      <c r="BR71" s="59">
        <f t="shared" si="30"/>
        <v>0</v>
      </c>
      <c r="BS71" s="59">
        <f t="shared" si="30"/>
        <v>0</v>
      </c>
      <c r="BT71" s="59">
        <f t="shared" si="30"/>
        <v>0</v>
      </c>
      <c r="BU71" s="59">
        <f t="shared" si="30"/>
        <v>0</v>
      </c>
      <c r="BV71" s="59">
        <f t="shared" si="30"/>
        <v>0</v>
      </c>
      <c r="BW71" s="59">
        <f t="shared" si="30"/>
        <v>0</v>
      </c>
      <c r="BX71" s="59">
        <f t="shared" si="30"/>
        <v>0</v>
      </c>
      <c r="BY71" s="59">
        <f t="shared" si="30"/>
        <v>0</v>
      </c>
      <c r="BZ71" s="59">
        <f t="shared" si="30"/>
        <v>0</v>
      </c>
      <c r="CA71" s="59">
        <f t="shared" si="30"/>
        <v>0</v>
      </c>
      <c r="CB71" s="59">
        <f t="shared" si="30"/>
        <v>0</v>
      </c>
      <c r="CC71" s="59">
        <f t="shared" si="30"/>
        <v>0</v>
      </c>
      <c r="CD71" s="59">
        <f t="shared" si="30"/>
        <v>0</v>
      </c>
      <c r="CE71" s="59">
        <f t="shared" si="30"/>
        <v>0</v>
      </c>
      <c r="CF71" s="59">
        <f t="shared" si="30"/>
        <v>0</v>
      </c>
      <c r="CG71" s="59">
        <f t="shared" si="30"/>
        <v>0</v>
      </c>
      <c r="CH71" s="59">
        <f t="shared" si="30"/>
        <v>0</v>
      </c>
      <c r="CI71" s="59">
        <f t="shared" si="30"/>
        <v>0</v>
      </c>
      <c r="CJ71" s="59">
        <f t="shared" si="30"/>
        <v>0</v>
      </c>
      <c r="CK71" s="59">
        <f t="shared" si="30"/>
        <v>0</v>
      </c>
      <c r="CL71" s="59">
        <f t="shared" si="30"/>
        <v>0</v>
      </c>
      <c r="CM71" s="59">
        <f t="shared" si="30"/>
        <v>0</v>
      </c>
      <c r="CN71" s="59">
        <f t="shared" si="30"/>
        <v>0</v>
      </c>
      <c r="CO71" s="59">
        <f t="shared" si="30"/>
        <v>0</v>
      </c>
      <c r="CP71" s="59">
        <f t="shared" si="30"/>
        <v>0</v>
      </c>
      <c r="CQ71" s="59">
        <f t="shared" si="30"/>
        <v>0</v>
      </c>
      <c r="CR71" s="59">
        <f t="shared" si="30"/>
        <v>0</v>
      </c>
      <c r="CS71" s="59">
        <f t="shared" si="30"/>
        <v>0</v>
      </c>
      <c r="CT71" s="59">
        <f t="shared" si="30"/>
        <v>0</v>
      </c>
      <c r="CU71" s="59">
        <f t="shared" si="30"/>
        <v>0</v>
      </c>
      <c r="CV71" s="59">
        <f t="shared" si="30"/>
        <v>0</v>
      </c>
      <c r="CW71" s="59">
        <f t="shared" si="30"/>
        <v>0</v>
      </c>
      <c r="CX71" s="59">
        <f t="shared" si="30"/>
        <v>0</v>
      </c>
      <c r="CY71" s="59">
        <f t="shared" si="30"/>
        <v>0</v>
      </c>
      <c r="CZ71" s="391"/>
    </row>
    <row r="72" spans="2:104" x14ac:dyDescent="0.25">
      <c r="B72" s="393" t="s">
        <v>190</v>
      </c>
      <c r="C72" s="9" t="s">
        <v>1117</v>
      </c>
      <c r="D72" s="59">
        <f>D71*D$7</f>
        <v>0</v>
      </c>
      <c r="E72" s="59">
        <f>E71*E$7</f>
        <v>0</v>
      </c>
      <c r="F72" s="59">
        <f t="shared" ref="F72:BQ72" si="31">F71*F$7</f>
        <v>0</v>
      </c>
      <c r="G72" s="59">
        <f t="shared" si="31"/>
        <v>0</v>
      </c>
      <c r="H72" s="59">
        <f t="shared" si="31"/>
        <v>0</v>
      </c>
      <c r="I72" s="59">
        <f t="shared" si="31"/>
        <v>0</v>
      </c>
      <c r="J72" s="59">
        <f t="shared" si="31"/>
        <v>0</v>
      </c>
      <c r="K72" s="59">
        <f t="shared" si="31"/>
        <v>0</v>
      </c>
      <c r="L72" s="59">
        <f t="shared" si="31"/>
        <v>0</v>
      </c>
      <c r="M72" s="59">
        <f t="shared" si="31"/>
        <v>0</v>
      </c>
      <c r="N72" s="59">
        <f t="shared" si="31"/>
        <v>0</v>
      </c>
      <c r="O72" s="59">
        <f t="shared" si="31"/>
        <v>0</v>
      </c>
      <c r="P72" s="59">
        <f t="shared" si="31"/>
        <v>0</v>
      </c>
      <c r="Q72" s="59">
        <f t="shared" si="31"/>
        <v>0</v>
      </c>
      <c r="R72" s="59">
        <f t="shared" si="31"/>
        <v>0</v>
      </c>
      <c r="S72" s="59">
        <f t="shared" si="31"/>
        <v>0</v>
      </c>
      <c r="T72" s="59">
        <f t="shared" si="31"/>
        <v>0</v>
      </c>
      <c r="U72" s="59">
        <f t="shared" si="31"/>
        <v>0</v>
      </c>
      <c r="V72" s="59">
        <f t="shared" si="31"/>
        <v>0</v>
      </c>
      <c r="W72" s="59">
        <f t="shared" si="31"/>
        <v>0</v>
      </c>
      <c r="X72" s="59">
        <f t="shared" si="31"/>
        <v>0</v>
      </c>
      <c r="Y72" s="59">
        <f t="shared" si="31"/>
        <v>0</v>
      </c>
      <c r="Z72" s="59">
        <f t="shared" si="31"/>
        <v>0</v>
      </c>
      <c r="AA72" s="59">
        <f t="shared" si="31"/>
        <v>0</v>
      </c>
      <c r="AB72" s="59">
        <f t="shared" si="31"/>
        <v>0</v>
      </c>
      <c r="AC72" s="59">
        <f t="shared" si="31"/>
        <v>0</v>
      </c>
      <c r="AD72" s="59">
        <f t="shared" si="31"/>
        <v>0</v>
      </c>
      <c r="AE72" s="59">
        <f t="shared" si="31"/>
        <v>0</v>
      </c>
      <c r="AF72" s="59">
        <f t="shared" si="31"/>
        <v>0</v>
      </c>
      <c r="AG72" s="59">
        <f t="shared" si="31"/>
        <v>0</v>
      </c>
      <c r="AH72" s="59">
        <f t="shared" si="31"/>
        <v>0</v>
      </c>
      <c r="AI72" s="59">
        <f t="shared" si="31"/>
        <v>0</v>
      </c>
      <c r="AJ72" s="59">
        <f t="shared" si="31"/>
        <v>0</v>
      </c>
      <c r="AK72" s="59">
        <f t="shared" si="31"/>
        <v>0</v>
      </c>
      <c r="AL72" s="59">
        <f t="shared" si="31"/>
        <v>0</v>
      </c>
      <c r="AM72" s="59">
        <f t="shared" si="31"/>
        <v>0</v>
      </c>
      <c r="AN72" s="59">
        <f t="shared" si="31"/>
        <v>0</v>
      </c>
      <c r="AO72" s="59">
        <f t="shared" si="31"/>
        <v>0</v>
      </c>
      <c r="AP72" s="59">
        <f t="shared" si="31"/>
        <v>0</v>
      </c>
      <c r="AQ72" s="59">
        <f t="shared" si="31"/>
        <v>0</v>
      </c>
      <c r="AR72" s="59">
        <f t="shared" si="31"/>
        <v>0</v>
      </c>
      <c r="AS72" s="59">
        <f t="shared" si="31"/>
        <v>0</v>
      </c>
      <c r="AT72" s="59">
        <f t="shared" si="31"/>
        <v>0</v>
      </c>
      <c r="AU72" s="59">
        <f t="shared" si="31"/>
        <v>0</v>
      </c>
      <c r="AV72" s="59">
        <f t="shared" si="31"/>
        <v>0</v>
      </c>
      <c r="AW72" s="59">
        <f t="shared" si="31"/>
        <v>0</v>
      </c>
      <c r="AX72" s="59">
        <f t="shared" si="31"/>
        <v>0</v>
      </c>
      <c r="AY72" s="59">
        <f t="shared" si="31"/>
        <v>0</v>
      </c>
      <c r="AZ72" s="59">
        <f t="shared" si="31"/>
        <v>0</v>
      </c>
      <c r="BA72" s="59">
        <f t="shared" si="31"/>
        <v>0</v>
      </c>
      <c r="BB72" s="59">
        <f t="shared" si="31"/>
        <v>0</v>
      </c>
      <c r="BC72" s="59">
        <f t="shared" si="31"/>
        <v>0</v>
      </c>
      <c r="BD72" s="59">
        <f t="shared" si="31"/>
        <v>0</v>
      </c>
      <c r="BE72" s="59">
        <f t="shared" si="31"/>
        <v>0</v>
      </c>
      <c r="BF72" s="59">
        <f t="shared" si="31"/>
        <v>0</v>
      </c>
      <c r="BG72" s="59">
        <f t="shared" si="31"/>
        <v>0</v>
      </c>
      <c r="BH72" s="59">
        <f t="shared" si="31"/>
        <v>0</v>
      </c>
      <c r="BI72" s="59">
        <f t="shared" si="31"/>
        <v>0</v>
      </c>
      <c r="BJ72" s="59">
        <f t="shared" si="31"/>
        <v>0</v>
      </c>
      <c r="BK72" s="59">
        <f t="shared" si="31"/>
        <v>0</v>
      </c>
      <c r="BL72" s="59">
        <f t="shared" si="31"/>
        <v>0</v>
      </c>
      <c r="BM72" s="59">
        <f t="shared" si="31"/>
        <v>0</v>
      </c>
      <c r="BN72" s="59">
        <f t="shared" si="31"/>
        <v>0</v>
      </c>
      <c r="BO72" s="59">
        <f t="shared" si="31"/>
        <v>0</v>
      </c>
      <c r="BP72" s="59">
        <f t="shared" si="31"/>
        <v>0</v>
      </c>
      <c r="BQ72" s="59">
        <f t="shared" si="31"/>
        <v>0</v>
      </c>
      <c r="BR72" s="59">
        <f t="shared" ref="BR72:CY72" si="32">BR71*BR$7</f>
        <v>0</v>
      </c>
      <c r="BS72" s="59">
        <f t="shared" si="32"/>
        <v>0</v>
      </c>
      <c r="BT72" s="59">
        <f t="shared" si="32"/>
        <v>0</v>
      </c>
      <c r="BU72" s="59">
        <f t="shared" si="32"/>
        <v>0</v>
      </c>
      <c r="BV72" s="59">
        <f t="shared" si="32"/>
        <v>0</v>
      </c>
      <c r="BW72" s="59">
        <f t="shared" si="32"/>
        <v>0</v>
      </c>
      <c r="BX72" s="59">
        <f t="shared" si="32"/>
        <v>0</v>
      </c>
      <c r="BY72" s="59">
        <f t="shared" si="32"/>
        <v>0</v>
      </c>
      <c r="BZ72" s="59">
        <f t="shared" si="32"/>
        <v>0</v>
      </c>
      <c r="CA72" s="59">
        <f t="shared" si="32"/>
        <v>0</v>
      </c>
      <c r="CB72" s="59">
        <f t="shared" si="32"/>
        <v>0</v>
      </c>
      <c r="CC72" s="59">
        <f t="shared" si="32"/>
        <v>0</v>
      </c>
      <c r="CD72" s="59">
        <f t="shared" si="32"/>
        <v>0</v>
      </c>
      <c r="CE72" s="59">
        <f t="shared" si="32"/>
        <v>0</v>
      </c>
      <c r="CF72" s="59">
        <f t="shared" si="32"/>
        <v>0</v>
      </c>
      <c r="CG72" s="59">
        <f t="shared" si="32"/>
        <v>0</v>
      </c>
      <c r="CH72" s="59">
        <f t="shared" si="32"/>
        <v>0</v>
      </c>
      <c r="CI72" s="59">
        <f t="shared" si="32"/>
        <v>0</v>
      </c>
      <c r="CJ72" s="59">
        <f t="shared" si="32"/>
        <v>0</v>
      </c>
      <c r="CK72" s="59">
        <f t="shared" si="32"/>
        <v>0</v>
      </c>
      <c r="CL72" s="59">
        <f t="shared" si="32"/>
        <v>0</v>
      </c>
      <c r="CM72" s="59">
        <f t="shared" si="32"/>
        <v>0</v>
      </c>
      <c r="CN72" s="59">
        <f t="shared" si="32"/>
        <v>0</v>
      </c>
      <c r="CO72" s="59">
        <f t="shared" si="32"/>
        <v>0</v>
      </c>
      <c r="CP72" s="59">
        <f t="shared" si="32"/>
        <v>0</v>
      </c>
      <c r="CQ72" s="59">
        <f t="shared" si="32"/>
        <v>0</v>
      </c>
      <c r="CR72" s="59">
        <f t="shared" si="32"/>
        <v>0</v>
      </c>
      <c r="CS72" s="59">
        <f t="shared" si="32"/>
        <v>0</v>
      </c>
      <c r="CT72" s="59">
        <f t="shared" si="32"/>
        <v>0</v>
      </c>
      <c r="CU72" s="59">
        <f t="shared" si="32"/>
        <v>0</v>
      </c>
      <c r="CV72" s="59">
        <f t="shared" si="32"/>
        <v>0</v>
      </c>
      <c r="CW72" s="59">
        <f t="shared" si="32"/>
        <v>0</v>
      </c>
      <c r="CX72" s="59">
        <f t="shared" si="32"/>
        <v>0</v>
      </c>
      <c r="CY72" s="59">
        <f t="shared" si="32"/>
        <v>0</v>
      </c>
      <c r="CZ72" s="391"/>
    </row>
    <row r="73" spans="2:104" x14ac:dyDescent="0.25">
      <c r="B73" s="392"/>
      <c r="C73" s="39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391"/>
    </row>
    <row r="74" spans="2:104" x14ac:dyDescent="0.25">
      <c r="B74" s="405" t="s">
        <v>63</v>
      </c>
      <c r="C74" s="39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50"/>
      <c r="CZ74" s="391"/>
    </row>
    <row r="75" spans="2:104" x14ac:dyDescent="0.25">
      <c r="B75" s="393" t="s">
        <v>170</v>
      </c>
      <c r="C75" s="390" t="s">
        <v>121</v>
      </c>
      <c r="D75" s="58">
        <f>'Data Input - Option 3'!H117</f>
        <v>0</v>
      </c>
      <c r="E75" s="58">
        <f>'Data Input - Option 3'!I117</f>
        <v>0</v>
      </c>
      <c r="F75" s="58">
        <f>'Data Input - Option 3'!J117</f>
        <v>0</v>
      </c>
      <c r="G75" s="58">
        <f>'Data Input - Option 3'!K117</f>
        <v>0</v>
      </c>
      <c r="H75" s="58">
        <f>'Data Input - Option 3'!L117</f>
        <v>0</v>
      </c>
      <c r="I75" s="58">
        <f>'Data Input - Option 3'!M117</f>
        <v>0</v>
      </c>
      <c r="J75" s="58">
        <f>'Data Input - Option 3'!N117</f>
        <v>0</v>
      </c>
      <c r="K75" s="58">
        <f>'Data Input - Option 3'!O117</f>
        <v>0</v>
      </c>
      <c r="L75" s="58">
        <f>'Data Input - Option 3'!P117</f>
        <v>0</v>
      </c>
      <c r="M75" s="58">
        <f>'Data Input - Option 3'!Q117</f>
        <v>0</v>
      </c>
      <c r="N75" s="58">
        <f>'Data Input - Option 3'!R117</f>
        <v>0</v>
      </c>
      <c r="O75" s="58">
        <f>'Data Input - Option 3'!S117</f>
        <v>0</v>
      </c>
      <c r="P75" s="58">
        <f>'Data Input - Option 3'!T117</f>
        <v>0</v>
      </c>
      <c r="Q75" s="58">
        <f>'Data Input - Option 3'!U117</f>
        <v>0</v>
      </c>
      <c r="R75" s="58">
        <f>'Data Input - Option 3'!V117</f>
        <v>0</v>
      </c>
      <c r="S75" s="58">
        <f>'Data Input - Option 3'!W117</f>
        <v>0</v>
      </c>
      <c r="T75" s="58">
        <f>'Data Input - Option 3'!X117</f>
        <v>0</v>
      </c>
      <c r="U75" s="58">
        <f>'Data Input - Option 3'!Y117</f>
        <v>0</v>
      </c>
      <c r="V75" s="58">
        <f>'Data Input - Option 3'!Z117</f>
        <v>0</v>
      </c>
      <c r="W75" s="58">
        <f>'Data Input - Option 3'!AA117</f>
        <v>0</v>
      </c>
      <c r="X75" s="58">
        <f>'Data Input - Option 3'!AB117</f>
        <v>0</v>
      </c>
      <c r="Y75" s="58">
        <f>'Data Input - Option 3'!AC117</f>
        <v>0</v>
      </c>
      <c r="Z75" s="58">
        <f>'Data Input - Option 3'!AD117</f>
        <v>0</v>
      </c>
      <c r="AA75" s="58">
        <f>'Data Input - Option 3'!AE117</f>
        <v>0</v>
      </c>
      <c r="AB75" s="58">
        <f>'Data Input - Option 3'!AF117</f>
        <v>0</v>
      </c>
      <c r="AC75" s="58">
        <f>'Data Input - Option 3'!AG117</f>
        <v>0</v>
      </c>
      <c r="AD75" s="58">
        <f>'Data Input - Option 3'!AH117</f>
        <v>0</v>
      </c>
      <c r="AE75" s="58">
        <f>'Data Input - Option 3'!AI117</f>
        <v>0</v>
      </c>
      <c r="AF75" s="58">
        <f>'Data Input - Option 3'!AJ117</f>
        <v>0</v>
      </c>
      <c r="AG75" s="58">
        <f>'Data Input - Option 3'!AK117</f>
        <v>0</v>
      </c>
      <c r="AH75" s="58">
        <f>'Data Input - Option 3'!AL117</f>
        <v>0</v>
      </c>
      <c r="AI75" s="58">
        <f>'Data Input - Option 3'!AM117</f>
        <v>0</v>
      </c>
      <c r="AJ75" s="58">
        <f>'Data Input - Option 3'!AN117</f>
        <v>0</v>
      </c>
      <c r="AK75" s="58">
        <f>'Data Input - Option 3'!AO117</f>
        <v>0</v>
      </c>
      <c r="AL75" s="58">
        <f>'Data Input - Option 3'!AP117</f>
        <v>0</v>
      </c>
      <c r="AM75" s="58">
        <f>'Data Input - Option 3'!AQ117</f>
        <v>0</v>
      </c>
      <c r="AN75" s="58">
        <f>'Data Input - Option 3'!AR117</f>
        <v>0</v>
      </c>
      <c r="AO75" s="58">
        <f>'Data Input - Option 3'!AS117</f>
        <v>0</v>
      </c>
      <c r="AP75" s="58">
        <f>'Data Input - Option 3'!AT117</f>
        <v>0</v>
      </c>
      <c r="AQ75" s="58">
        <f>'Data Input - Option 3'!AU117</f>
        <v>0</v>
      </c>
      <c r="AR75" s="58">
        <f>'Data Input - Option 3'!AV117</f>
        <v>0</v>
      </c>
      <c r="AS75" s="58">
        <f>'Data Input - Option 3'!AW117</f>
        <v>0</v>
      </c>
      <c r="AT75" s="58">
        <f>'Data Input - Option 3'!AX117</f>
        <v>0</v>
      </c>
      <c r="AU75" s="58">
        <f>'Data Input - Option 3'!AY117</f>
        <v>0</v>
      </c>
      <c r="AV75" s="58">
        <f>'Data Input - Option 3'!AZ117</f>
        <v>0</v>
      </c>
      <c r="AW75" s="58">
        <f>'Data Input - Option 3'!BA117</f>
        <v>0</v>
      </c>
      <c r="AX75" s="58">
        <f>'Data Input - Option 3'!BB117</f>
        <v>0</v>
      </c>
      <c r="AY75" s="58">
        <f>'Data Input - Option 3'!BC117</f>
        <v>0</v>
      </c>
      <c r="AZ75" s="58">
        <f>'Data Input - Option 3'!BD117</f>
        <v>0</v>
      </c>
      <c r="BA75" s="58">
        <f>'Data Input - Option 3'!BE117</f>
        <v>0</v>
      </c>
      <c r="BB75" s="58">
        <f>'Data Input - Option 3'!BF117</f>
        <v>0</v>
      </c>
      <c r="BC75" s="58">
        <f>'Data Input - Option 3'!BG117</f>
        <v>0</v>
      </c>
      <c r="BD75" s="58">
        <f>'Data Input - Option 3'!BH117</f>
        <v>0</v>
      </c>
      <c r="BE75" s="58">
        <f>'Data Input - Option 3'!BI117</f>
        <v>0</v>
      </c>
      <c r="BF75" s="58">
        <f>'Data Input - Option 3'!BJ117</f>
        <v>0</v>
      </c>
      <c r="BG75" s="58">
        <f>'Data Input - Option 3'!BK117</f>
        <v>0</v>
      </c>
      <c r="BH75" s="58">
        <f>'Data Input - Option 3'!BL117</f>
        <v>0</v>
      </c>
      <c r="BI75" s="58">
        <f>'Data Input - Option 3'!BM117</f>
        <v>0</v>
      </c>
      <c r="BJ75" s="58">
        <f>'Data Input - Option 3'!BN117</f>
        <v>0</v>
      </c>
      <c r="BK75" s="58">
        <f>'Data Input - Option 3'!BO117</f>
        <v>0</v>
      </c>
      <c r="BL75" s="58">
        <f>'Data Input - Option 3'!BP117</f>
        <v>0</v>
      </c>
      <c r="BM75" s="58">
        <f>'Data Input - Option 3'!BQ117</f>
        <v>0</v>
      </c>
      <c r="BN75" s="58">
        <f>'Data Input - Option 3'!BR117</f>
        <v>0</v>
      </c>
      <c r="BO75" s="58">
        <f>'Data Input - Option 3'!BS117</f>
        <v>0</v>
      </c>
      <c r="BP75" s="58">
        <f>'Data Input - Option 3'!BT117</f>
        <v>0</v>
      </c>
      <c r="BQ75" s="58">
        <f>'Data Input - Option 3'!BU117</f>
        <v>0</v>
      </c>
      <c r="BR75" s="58">
        <f>'Data Input - Option 3'!BV117</f>
        <v>0</v>
      </c>
      <c r="BS75" s="58">
        <f>'Data Input - Option 3'!BW117</f>
        <v>0</v>
      </c>
      <c r="BT75" s="58">
        <f>'Data Input - Option 3'!BX117</f>
        <v>0</v>
      </c>
      <c r="BU75" s="58">
        <f>'Data Input - Option 3'!BY117</f>
        <v>0</v>
      </c>
      <c r="BV75" s="58">
        <f>'Data Input - Option 3'!BZ117</f>
        <v>0</v>
      </c>
      <c r="BW75" s="58">
        <f>'Data Input - Option 3'!CA117</f>
        <v>0</v>
      </c>
      <c r="BX75" s="58">
        <f>'Data Input - Option 3'!CB117</f>
        <v>0</v>
      </c>
      <c r="BY75" s="58">
        <f>'Data Input - Option 3'!CC117</f>
        <v>0</v>
      </c>
      <c r="BZ75" s="58">
        <f>'Data Input - Option 3'!CD117</f>
        <v>0</v>
      </c>
      <c r="CA75" s="58">
        <f>'Data Input - Option 3'!CE117</f>
        <v>0</v>
      </c>
      <c r="CB75" s="58">
        <f>'Data Input - Option 3'!CF117</f>
        <v>0</v>
      </c>
      <c r="CC75" s="58">
        <f>'Data Input - Option 3'!CG117</f>
        <v>0</v>
      </c>
      <c r="CD75" s="58">
        <f>'Data Input - Option 3'!CH117</f>
        <v>0</v>
      </c>
      <c r="CE75" s="58">
        <f>'Data Input - Option 3'!CI117</f>
        <v>0</v>
      </c>
      <c r="CF75" s="58">
        <f>'Data Input - Option 3'!CJ117</f>
        <v>0</v>
      </c>
      <c r="CG75" s="58">
        <f>'Data Input - Option 3'!CK117</f>
        <v>0</v>
      </c>
      <c r="CH75" s="58">
        <f>'Data Input - Option 3'!CL117</f>
        <v>0</v>
      </c>
      <c r="CI75" s="58">
        <f>'Data Input - Option 3'!CM117</f>
        <v>0</v>
      </c>
      <c r="CJ75" s="58">
        <f>'Data Input - Option 3'!CN117</f>
        <v>0</v>
      </c>
      <c r="CK75" s="58">
        <f>'Data Input - Option 3'!CO117</f>
        <v>0</v>
      </c>
      <c r="CL75" s="58">
        <f>'Data Input - Option 3'!CP117</f>
        <v>0</v>
      </c>
      <c r="CM75" s="58">
        <f>'Data Input - Option 3'!CQ117</f>
        <v>0</v>
      </c>
      <c r="CN75" s="58">
        <f>'Data Input - Option 3'!CR117</f>
        <v>0</v>
      </c>
      <c r="CO75" s="58">
        <f>'Data Input - Option 3'!CS117</f>
        <v>0</v>
      </c>
      <c r="CP75" s="58">
        <f>'Data Input - Option 3'!CT117</f>
        <v>0</v>
      </c>
      <c r="CQ75" s="58">
        <f>'Data Input - Option 3'!CU117</f>
        <v>0</v>
      </c>
      <c r="CR75" s="58">
        <f>'Data Input - Option 3'!CV117</f>
        <v>0</v>
      </c>
      <c r="CS75" s="58">
        <f>'Data Input - Option 3'!CW117</f>
        <v>0</v>
      </c>
      <c r="CT75" s="58">
        <f>'Data Input - Option 3'!CX117</f>
        <v>0</v>
      </c>
      <c r="CU75" s="58">
        <f>'Data Input - Option 3'!CY117</f>
        <v>0</v>
      </c>
      <c r="CV75" s="58">
        <f>'Data Input - Option 3'!CZ117</f>
        <v>0</v>
      </c>
      <c r="CW75" s="58">
        <f>'Data Input - Option 3'!DA117</f>
        <v>0</v>
      </c>
      <c r="CX75" s="58">
        <f>'Data Input - Option 3'!DB117</f>
        <v>0</v>
      </c>
      <c r="CY75" s="58">
        <f>'Data Input - Option 3'!DC117</f>
        <v>0</v>
      </c>
      <c r="CZ75" s="391"/>
    </row>
    <row r="76" spans="2:104" x14ac:dyDescent="0.25">
      <c r="B76" s="393" t="s">
        <v>171</v>
      </c>
      <c r="C76" s="9" t="s">
        <v>1117</v>
      </c>
      <c r="D76" s="59">
        <f>IFERROR(IF('Data Input - General'!$F$12="Yes",HLOOKUP(Calc_Option3!D$6,'Carbon Prices'!$D$9:$CH$15,3,FALSE),HLOOKUP(Calc_Option3!D$6,'Carbon Prices'!$D$9:$CH$15,6,FALSE)),0)</f>
        <v>0</v>
      </c>
      <c r="E76" s="59">
        <f>IFERROR(IF('Data Input - General'!$F$12="Yes",HLOOKUP(Calc_Option3!E$6,'Carbon Prices'!$D$9:$CH$15,3,FALSE),HLOOKUP(Calc_Option3!E$6,'Carbon Prices'!$D$9:$CH$15,6,FALSE)),0)</f>
        <v>0</v>
      </c>
      <c r="F76" s="59">
        <f>IFERROR(IF('Data Input - General'!$F$12="Yes",HLOOKUP(Calc_Option3!F$6,'Carbon Prices'!$D$9:$CH$15,3,FALSE),HLOOKUP(Calc_Option3!F$6,'Carbon Prices'!$D$9:$CH$15,6,FALSE)),0)</f>
        <v>0</v>
      </c>
      <c r="G76" s="59">
        <f>IFERROR(IF('Data Input - General'!$F$12="Yes",HLOOKUP(Calc_Option3!G$6,'Carbon Prices'!$D$9:$CH$15,3,FALSE),HLOOKUP(Calc_Option3!G$6,'Carbon Prices'!$D$9:$CH$15,6,FALSE)),0)</f>
        <v>0</v>
      </c>
      <c r="H76" s="59">
        <f>IFERROR(IF('Data Input - General'!$F$12="Yes",HLOOKUP(Calc_Option3!H$6,'Carbon Prices'!$D$9:$CH$15,3,FALSE),HLOOKUP(Calc_Option3!H$6,'Carbon Prices'!$D$9:$CH$15,6,FALSE)),0)</f>
        <v>0</v>
      </c>
      <c r="I76" s="59">
        <f>IFERROR(IF('Data Input - General'!$F$12="Yes",HLOOKUP(Calc_Option3!I$6,'Carbon Prices'!$D$9:$CH$15,3,FALSE),HLOOKUP(Calc_Option3!I$6,'Carbon Prices'!$D$9:$CH$15,6,FALSE)),0)</f>
        <v>0</v>
      </c>
      <c r="J76" s="59">
        <f>IFERROR(IF('Data Input - General'!$F$12="Yes",HLOOKUP(Calc_Option3!J$6,'Carbon Prices'!$D$9:$CH$15,3,FALSE),HLOOKUP(Calc_Option3!J$6,'Carbon Prices'!$D$9:$CH$15,6,FALSE)),0)</f>
        <v>0</v>
      </c>
      <c r="K76" s="59">
        <f>IFERROR(IF('Data Input - General'!$F$12="Yes",HLOOKUP(Calc_Option3!K$6,'Carbon Prices'!$D$9:$CH$15,3,FALSE),HLOOKUP(Calc_Option3!K$6,'Carbon Prices'!$D$9:$CH$15,6,FALSE)),0)</f>
        <v>0</v>
      </c>
      <c r="L76" s="59">
        <f>IFERROR(IF('Data Input - General'!$F$12="Yes",HLOOKUP(Calc_Option3!L$6,'Carbon Prices'!$D$9:$CH$15,3,FALSE),HLOOKUP(Calc_Option3!L$6,'Carbon Prices'!$D$9:$CH$15,6,FALSE)),0)</f>
        <v>0</v>
      </c>
      <c r="M76" s="59">
        <f>IFERROR(IF('Data Input - General'!$F$12="Yes",HLOOKUP(Calc_Option3!M$6,'Carbon Prices'!$D$9:$CH$15,3,FALSE),HLOOKUP(Calc_Option3!M$6,'Carbon Prices'!$D$9:$CH$15,6,FALSE)),0)</f>
        <v>0</v>
      </c>
      <c r="N76" s="59">
        <f>IFERROR(IF('Data Input - General'!$F$12="Yes",HLOOKUP(Calc_Option3!N$6,'Carbon Prices'!$D$9:$CH$15,3,FALSE),HLOOKUP(Calc_Option3!N$6,'Carbon Prices'!$D$9:$CH$15,6,FALSE)),0)</f>
        <v>0</v>
      </c>
      <c r="O76" s="59">
        <f>IFERROR(IF('Data Input - General'!$F$12="Yes",HLOOKUP(Calc_Option3!O$6,'Carbon Prices'!$D$9:$CH$15,3,FALSE),HLOOKUP(Calc_Option3!O$6,'Carbon Prices'!$D$9:$CH$15,6,FALSE)),0)</f>
        <v>0</v>
      </c>
      <c r="P76" s="59">
        <f>IFERROR(IF('Data Input - General'!$F$12="Yes",HLOOKUP(Calc_Option3!P$6,'Carbon Prices'!$D$9:$CH$15,3,FALSE),HLOOKUP(Calc_Option3!P$6,'Carbon Prices'!$D$9:$CH$15,6,FALSE)),0)</f>
        <v>0</v>
      </c>
      <c r="Q76" s="59">
        <f>IFERROR(IF('Data Input - General'!$F$12="Yes",HLOOKUP(Calc_Option3!Q$6,'Carbon Prices'!$D$9:$CH$15,3,FALSE),HLOOKUP(Calc_Option3!Q$6,'Carbon Prices'!$D$9:$CH$15,6,FALSE)),0)</f>
        <v>0</v>
      </c>
      <c r="R76" s="59">
        <f>IFERROR(IF('Data Input - General'!$F$12="Yes",HLOOKUP(Calc_Option3!R$6,'Carbon Prices'!$D$9:$CH$15,3,FALSE),HLOOKUP(Calc_Option3!R$6,'Carbon Prices'!$D$9:$CH$15,6,FALSE)),0)</f>
        <v>0</v>
      </c>
      <c r="S76" s="59">
        <f>IFERROR(IF('Data Input - General'!$F$12="Yes",HLOOKUP(Calc_Option3!S$6,'Carbon Prices'!$D$9:$CH$15,3,FALSE),HLOOKUP(Calc_Option3!S$6,'Carbon Prices'!$D$9:$CH$15,6,FALSE)),0)</f>
        <v>0</v>
      </c>
      <c r="T76" s="59">
        <f>IFERROR(IF('Data Input - General'!$F$12="Yes",HLOOKUP(Calc_Option3!T$6,'Carbon Prices'!$D$9:$CH$15,3,FALSE),HLOOKUP(Calc_Option3!T$6,'Carbon Prices'!$D$9:$CH$15,6,FALSE)),0)</f>
        <v>0</v>
      </c>
      <c r="U76" s="59">
        <f>IFERROR(IF('Data Input - General'!$F$12="Yes",HLOOKUP(Calc_Option3!U$6,'Carbon Prices'!$D$9:$CH$15,3,FALSE),HLOOKUP(Calc_Option3!U$6,'Carbon Prices'!$D$9:$CH$15,6,FALSE)),0)</f>
        <v>0</v>
      </c>
      <c r="V76" s="59">
        <f>IFERROR(IF('Data Input - General'!$F$12="Yes",HLOOKUP(Calc_Option3!V$6,'Carbon Prices'!$D$9:$CH$15,3,FALSE),HLOOKUP(Calc_Option3!V$6,'Carbon Prices'!$D$9:$CH$15,6,FALSE)),0)</f>
        <v>0</v>
      </c>
      <c r="W76" s="59">
        <f>IFERROR(IF('Data Input - General'!$F$12="Yes",HLOOKUP(Calc_Option3!W$6,'Carbon Prices'!$D$9:$CH$15,3,FALSE),HLOOKUP(Calc_Option3!W$6,'Carbon Prices'!$D$9:$CH$15,6,FALSE)),0)</f>
        <v>0</v>
      </c>
      <c r="X76" s="59">
        <f>IFERROR(IF('Data Input - General'!$F$12="Yes",HLOOKUP(Calc_Option3!X$6,'Carbon Prices'!$D$9:$CH$15,3,FALSE),HLOOKUP(Calc_Option3!X$6,'Carbon Prices'!$D$9:$CH$15,6,FALSE)),0)</f>
        <v>0</v>
      </c>
      <c r="Y76" s="59">
        <f>IFERROR(IF('Data Input - General'!$F$12="Yes",HLOOKUP(Calc_Option3!Y$6,'Carbon Prices'!$D$9:$CH$15,3,FALSE),HLOOKUP(Calc_Option3!Y$6,'Carbon Prices'!$D$9:$CH$15,6,FALSE)),0)</f>
        <v>0</v>
      </c>
      <c r="Z76" s="59">
        <f>IFERROR(IF('Data Input - General'!$F$12="Yes",HLOOKUP(Calc_Option3!Z$6,'Carbon Prices'!$D$9:$CH$15,3,FALSE),HLOOKUP(Calc_Option3!Z$6,'Carbon Prices'!$D$9:$CH$15,6,FALSE)),0)</f>
        <v>0</v>
      </c>
      <c r="AA76" s="59">
        <f>IFERROR(IF('Data Input - General'!$F$12="Yes",HLOOKUP(Calc_Option3!AA$6,'Carbon Prices'!$D$9:$CH$15,3,FALSE),HLOOKUP(Calc_Option3!AA$6,'Carbon Prices'!$D$9:$CH$15,6,FALSE)),0)</f>
        <v>0</v>
      </c>
      <c r="AB76" s="59">
        <f>IFERROR(IF('Data Input - General'!$F$12="Yes",HLOOKUP(Calc_Option3!AB$6,'Carbon Prices'!$D$9:$CH$15,3,FALSE),HLOOKUP(Calc_Option3!AB$6,'Carbon Prices'!$D$9:$CH$15,6,FALSE)),0)</f>
        <v>0</v>
      </c>
      <c r="AC76" s="59">
        <f>IFERROR(IF('Data Input - General'!$F$12="Yes",HLOOKUP(Calc_Option3!AC$6,'Carbon Prices'!$D$9:$CH$15,3,FALSE),HLOOKUP(Calc_Option3!AC$6,'Carbon Prices'!$D$9:$CH$15,6,FALSE)),0)</f>
        <v>0</v>
      </c>
      <c r="AD76" s="59">
        <f>IFERROR(IF('Data Input - General'!$F$12="Yes",HLOOKUP(Calc_Option3!AD$6,'Carbon Prices'!$D$9:$CH$15,3,FALSE),HLOOKUP(Calc_Option3!AD$6,'Carbon Prices'!$D$9:$CH$15,6,FALSE)),0)</f>
        <v>0</v>
      </c>
      <c r="AE76" s="59">
        <f>IFERROR(IF('Data Input - General'!$F$12="Yes",HLOOKUP(Calc_Option3!AE$6,'Carbon Prices'!$D$9:$CH$15,3,FALSE),HLOOKUP(Calc_Option3!AE$6,'Carbon Prices'!$D$9:$CH$15,6,FALSE)),0)</f>
        <v>0</v>
      </c>
      <c r="AF76" s="59">
        <f>IFERROR(IF('Data Input - General'!$F$12="Yes",HLOOKUP(Calc_Option3!AF$6,'Carbon Prices'!$D$9:$CH$15,3,FALSE),HLOOKUP(Calc_Option3!AF$6,'Carbon Prices'!$D$9:$CH$15,6,FALSE)),0)</f>
        <v>0</v>
      </c>
      <c r="AG76" s="59">
        <f>IFERROR(IF('Data Input - General'!$F$12="Yes",HLOOKUP(Calc_Option3!AG$6,'Carbon Prices'!$D$9:$CH$15,3,FALSE),HLOOKUP(Calc_Option3!AG$6,'Carbon Prices'!$D$9:$CH$15,6,FALSE)),0)</f>
        <v>0</v>
      </c>
      <c r="AH76" s="59">
        <f>IFERROR(IF('Data Input - General'!$F$12="Yes",HLOOKUP(Calc_Option3!AH$6,'Carbon Prices'!$D$9:$CH$15,3,FALSE),HLOOKUP(Calc_Option3!AH$6,'Carbon Prices'!$D$9:$CH$15,6,FALSE)),0)</f>
        <v>0</v>
      </c>
      <c r="AI76" s="59">
        <f>IFERROR(IF('Data Input - General'!$F$12="Yes",HLOOKUP(Calc_Option3!AI$6,'Carbon Prices'!$D$9:$CH$15,3,FALSE),HLOOKUP(Calc_Option3!AI$6,'Carbon Prices'!$D$9:$CH$15,6,FALSE)),0)</f>
        <v>0</v>
      </c>
      <c r="AJ76" s="59">
        <f>IFERROR(IF('Data Input - General'!$F$12="Yes",HLOOKUP(Calc_Option3!AJ$6,'Carbon Prices'!$D$9:$CH$15,3,FALSE),HLOOKUP(Calc_Option3!AJ$6,'Carbon Prices'!$D$9:$CH$15,6,FALSE)),0)</f>
        <v>0</v>
      </c>
      <c r="AK76" s="59">
        <f>IFERROR(IF('Data Input - General'!$F$12="Yes",HLOOKUP(Calc_Option3!AK$6,'Carbon Prices'!$D$9:$CH$15,3,FALSE),HLOOKUP(Calc_Option3!AK$6,'Carbon Prices'!$D$9:$CH$15,6,FALSE)),0)</f>
        <v>0</v>
      </c>
      <c r="AL76" s="59">
        <f>IFERROR(IF('Data Input - General'!$F$12="Yes",HLOOKUP(Calc_Option3!AL$6,'Carbon Prices'!$D$9:$CH$15,3,FALSE),HLOOKUP(Calc_Option3!AL$6,'Carbon Prices'!$D$9:$CH$15,6,FALSE)),0)</f>
        <v>0</v>
      </c>
      <c r="AM76" s="59">
        <f>IFERROR(IF('Data Input - General'!$F$12="Yes",HLOOKUP(Calc_Option3!AM$6,'Carbon Prices'!$D$9:$CH$15,3,FALSE),HLOOKUP(Calc_Option3!AM$6,'Carbon Prices'!$D$9:$CH$15,6,FALSE)),0)</f>
        <v>0</v>
      </c>
      <c r="AN76" s="59">
        <f>IFERROR(IF('Data Input - General'!$F$12="Yes",HLOOKUP(Calc_Option3!AN$6,'Carbon Prices'!$D$9:$CH$15,3,FALSE),HLOOKUP(Calc_Option3!AN$6,'Carbon Prices'!$D$9:$CH$15,6,FALSE)),0)</f>
        <v>0</v>
      </c>
      <c r="AO76" s="59">
        <f>IFERROR(IF('Data Input - General'!$F$12="Yes",HLOOKUP(Calc_Option3!AO$6,'Carbon Prices'!$D$9:$CH$15,3,FALSE),HLOOKUP(Calc_Option3!AO$6,'Carbon Prices'!$D$9:$CH$15,6,FALSE)),0)</f>
        <v>0</v>
      </c>
      <c r="AP76" s="59">
        <f>IFERROR(IF('Data Input - General'!$F$12="Yes",HLOOKUP(Calc_Option3!AP$6,'Carbon Prices'!$D$9:$CH$15,3,FALSE),HLOOKUP(Calc_Option3!AP$6,'Carbon Prices'!$D$9:$CH$15,6,FALSE)),0)</f>
        <v>0</v>
      </c>
      <c r="AQ76" s="59">
        <f>IFERROR(IF('Data Input - General'!$F$12="Yes",HLOOKUP(Calc_Option3!AQ$6,'Carbon Prices'!$D$9:$CH$15,3,FALSE),HLOOKUP(Calc_Option3!AQ$6,'Carbon Prices'!$D$9:$CH$15,6,FALSE)),0)</f>
        <v>0</v>
      </c>
      <c r="AR76" s="59">
        <f>IFERROR(IF('Data Input - General'!$F$12="Yes",HLOOKUP(Calc_Option3!AR$6,'Carbon Prices'!$D$9:$CH$15,3,FALSE),HLOOKUP(Calc_Option3!AR$6,'Carbon Prices'!$D$9:$CH$15,6,FALSE)),0)</f>
        <v>0</v>
      </c>
      <c r="AS76" s="59">
        <f>IFERROR(IF('Data Input - General'!$F$12="Yes",HLOOKUP(Calc_Option3!AS$6,'Carbon Prices'!$D$9:$CH$15,3,FALSE),HLOOKUP(Calc_Option3!AS$6,'Carbon Prices'!$D$9:$CH$15,6,FALSE)),0)</f>
        <v>0</v>
      </c>
      <c r="AT76" s="59">
        <f>IFERROR(IF('Data Input - General'!$F$12="Yes",HLOOKUP(Calc_Option3!AT$6,'Carbon Prices'!$D$9:$CH$15,3,FALSE),HLOOKUP(Calc_Option3!AT$6,'Carbon Prices'!$D$9:$CH$15,6,FALSE)),0)</f>
        <v>0</v>
      </c>
      <c r="AU76" s="59">
        <f>IFERROR(IF('Data Input - General'!$F$12="Yes",HLOOKUP(Calc_Option3!AU$6,'Carbon Prices'!$D$9:$CH$15,3,FALSE),HLOOKUP(Calc_Option3!AU$6,'Carbon Prices'!$D$9:$CH$15,6,FALSE)),0)</f>
        <v>0</v>
      </c>
      <c r="AV76" s="59">
        <f>IFERROR(IF('Data Input - General'!$F$12="Yes",HLOOKUP(Calc_Option3!AV$6,'Carbon Prices'!$D$9:$CH$15,3,FALSE),HLOOKUP(Calc_Option3!AV$6,'Carbon Prices'!$D$9:$CH$15,6,FALSE)),0)</f>
        <v>0</v>
      </c>
      <c r="AW76" s="59">
        <f>IFERROR(IF('Data Input - General'!$F$12="Yes",HLOOKUP(Calc_Option3!AW$6,'Carbon Prices'!$D$9:$CH$15,3,FALSE),HLOOKUP(Calc_Option3!AW$6,'Carbon Prices'!$D$9:$CH$15,6,FALSE)),0)</f>
        <v>0</v>
      </c>
      <c r="AX76" s="59">
        <f>IFERROR(IF('Data Input - General'!$F$12="Yes",HLOOKUP(Calc_Option3!AX$6,'Carbon Prices'!$D$9:$CH$15,3,FALSE),HLOOKUP(Calc_Option3!AX$6,'Carbon Prices'!$D$9:$CH$15,6,FALSE)),0)</f>
        <v>0</v>
      </c>
      <c r="AY76" s="59">
        <f>IFERROR(IF('Data Input - General'!$F$12="Yes",HLOOKUP(Calc_Option3!AY$6,'Carbon Prices'!$D$9:$CH$15,3,FALSE),HLOOKUP(Calc_Option3!AY$6,'Carbon Prices'!$D$9:$CH$15,6,FALSE)),0)</f>
        <v>0</v>
      </c>
      <c r="AZ76" s="59">
        <f>IFERROR(IF('Data Input - General'!$F$12="Yes",HLOOKUP(Calc_Option3!AZ$6,'Carbon Prices'!$D$9:$CH$15,3,FALSE),HLOOKUP(Calc_Option3!AZ$6,'Carbon Prices'!$D$9:$CH$15,6,FALSE)),0)</f>
        <v>0</v>
      </c>
      <c r="BA76" s="59">
        <f>IFERROR(IF('Data Input - General'!$F$12="Yes",HLOOKUP(Calc_Option3!BA$6,'Carbon Prices'!$D$9:$CH$15,3,FALSE),HLOOKUP(Calc_Option3!BA$6,'Carbon Prices'!$D$9:$CH$15,6,FALSE)),0)</f>
        <v>0</v>
      </c>
      <c r="BB76" s="59">
        <f>IFERROR(IF('Data Input - General'!$F$12="Yes",HLOOKUP(Calc_Option3!BB$6,'Carbon Prices'!$D$9:$CH$15,3,FALSE),HLOOKUP(Calc_Option3!BB$6,'Carbon Prices'!$D$9:$CH$15,6,FALSE)),0)</f>
        <v>0</v>
      </c>
      <c r="BC76" s="59">
        <f>IFERROR(IF('Data Input - General'!$F$12="Yes",HLOOKUP(Calc_Option3!BC$6,'Carbon Prices'!$D$9:$CH$15,3,FALSE),HLOOKUP(Calc_Option3!BC$6,'Carbon Prices'!$D$9:$CH$15,6,FALSE)),0)</f>
        <v>0</v>
      </c>
      <c r="BD76" s="59">
        <f>IFERROR(IF('Data Input - General'!$F$12="Yes",HLOOKUP(Calc_Option3!BD$6,'Carbon Prices'!$D$9:$CH$15,3,FALSE),HLOOKUP(Calc_Option3!BD$6,'Carbon Prices'!$D$9:$CH$15,6,FALSE)),0)</f>
        <v>0</v>
      </c>
      <c r="BE76" s="59">
        <f>IFERROR(IF('Data Input - General'!$F$12="Yes",HLOOKUP(Calc_Option3!BE$6,'Carbon Prices'!$D$9:$CH$15,3,FALSE),HLOOKUP(Calc_Option3!BE$6,'Carbon Prices'!$D$9:$CH$15,6,FALSE)),0)</f>
        <v>0</v>
      </c>
      <c r="BF76" s="59">
        <f>IFERROR(IF('Data Input - General'!$F$12="Yes",HLOOKUP(Calc_Option3!BF$6,'Carbon Prices'!$D$9:$CH$15,3,FALSE),HLOOKUP(Calc_Option3!BF$6,'Carbon Prices'!$D$9:$CH$15,6,FALSE)),0)</f>
        <v>0</v>
      </c>
      <c r="BG76" s="59">
        <f>IFERROR(IF('Data Input - General'!$F$12="Yes",HLOOKUP(Calc_Option3!BG$6,'Carbon Prices'!$D$9:$CH$15,3,FALSE),HLOOKUP(Calc_Option3!BG$6,'Carbon Prices'!$D$9:$CH$15,6,FALSE)),0)</f>
        <v>0</v>
      </c>
      <c r="BH76" s="59">
        <f>IFERROR(IF('Data Input - General'!$F$12="Yes",HLOOKUP(Calc_Option3!BH$6,'Carbon Prices'!$D$9:$CH$15,3,FALSE),HLOOKUP(Calc_Option3!BH$6,'Carbon Prices'!$D$9:$CH$15,6,FALSE)),0)</f>
        <v>0</v>
      </c>
      <c r="BI76" s="59">
        <f>IFERROR(IF('Data Input - General'!$F$12="Yes",HLOOKUP(Calc_Option3!BI$6,'Carbon Prices'!$D$9:$CH$15,3,FALSE),HLOOKUP(Calc_Option3!BI$6,'Carbon Prices'!$D$9:$CH$15,6,FALSE)),0)</f>
        <v>0</v>
      </c>
      <c r="BJ76" s="59">
        <f>IFERROR(IF('Data Input - General'!$F$12="Yes",HLOOKUP(Calc_Option3!BJ$6,'Carbon Prices'!$D$9:$CH$15,3,FALSE),HLOOKUP(Calc_Option3!BJ$6,'Carbon Prices'!$D$9:$CH$15,6,FALSE)),0)</f>
        <v>0</v>
      </c>
      <c r="BK76" s="59">
        <f>IFERROR(IF('Data Input - General'!$F$12="Yes",HLOOKUP(Calc_Option3!BK$6,'Carbon Prices'!$D$9:$CH$15,3,FALSE),HLOOKUP(Calc_Option3!BK$6,'Carbon Prices'!$D$9:$CH$15,6,FALSE)),0)</f>
        <v>0</v>
      </c>
      <c r="BL76" s="59">
        <f>IFERROR(IF('Data Input - General'!$F$12="Yes",HLOOKUP(Calc_Option3!BL$6,'Carbon Prices'!$D$9:$CH$15,3,FALSE),HLOOKUP(Calc_Option3!BL$6,'Carbon Prices'!$D$9:$CH$15,6,FALSE)),0)</f>
        <v>0</v>
      </c>
      <c r="BM76" s="59">
        <f>IFERROR(IF('Data Input - General'!$F$12="Yes",HLOOKUP(Calc_Option3!BM$6,'Carbon Prices'!$D$9:$CH$15,3,FALSE),HLOOKUP(Calc_Option3!BM$6,'Carbon Prices'!$D$9:$CH$15,6,FALSE)),0)</f>
        <v>0</v>
      </c>
      <c r="BN76" s="59">
        <f>IFERROR(IF('Data Input - General'!$F$12="Yes",HLOOKUP(Calc_Option3!BN$6,'Carbon Prices'!$D$9:$CH$15,3,FALSE),HLOOKUP(Calc_Option3!BN$6,'Carbon Prices'!$D$9:$CH$15,6,FALSE)),0)</f>
        <v>0</v>
      </c>
      <c r="BO76" s="59">
        <f>IFERROR(IF('Data Input - General'!$F$12="Yes",HLOOKUP(Calc_Option3!BO$6,'Carbon Prices'!$D$9:$CH$15,3,FALSE),HLOOKUP(Calc_Option3!BO$6,'Carbon Prices'!$D$9:$CH$15,6,FALSE)),0)</f>
        <v>0</v>
      </c>
      <c r="BP76" s="59">
        <f>IFERROR(IF('Data Input - General'!$F$12="Yes",HLOOKUP(Calc_Option3!BP$6,'Carbon Prices'!$D$9:$CH$15,3,FALSE),HLOOKUP(Calc_Option3!BP$6,'Carbon Prices'!$D$9:$CH$15,6,FALSE)),0)</f>
        <v>0</v>
      </c>
      <c r="BQ76" s="59">
        <f>IFERROR(IF('Data Input - General'!$F$12="Yes",HLOOKUP(Calc_Option3!BQ$6,'Carbon Prices'!$D$9:$CH$15,3,FALSE),HLOOKUP(Calc_Option3!BQ$6,'Carbon Prices'!$D$9:$CH$15,6,FALSE)),0)</f>
        <v>0</v>
      </c>
      <c r="BR76" s="59">
        <f>IFERROR(IF('Data Input - General'!$F$12="Yes",HLOOKUP(Calc_Option3!BR$6,'Carbon Prices'!$D$9:$CH$15,3,FALSE),HLOOKUP(Calc_Option3!BR$6,'Carbon Prices'!$D$9:$CH$15,6,FALSE)),0)</f>
        <v>0</v>
      </c>
      <c r="BS76" s="59">
        <f>IFERROR(IF('Data Input - General'!$F$12="Yes",HLOOKUP(Calc_Option3!BS$6,'Carbon Prices'!$D$9:$CH$15,3,FALSE),HLOOKUP(Calc_Option3!BS$6,'Carbon Prices'!$D$9:$CH$15,6,FALSE)),0)</f>
        <v>0</v>
      </c>
      <c r="BT76" s="59">
        <f>IFERROR(IF('Data Input - General'!$F$12="Yes",HLOOKUP(Calc_Option3!BT$6,'Carbon Prices'!$D$9:$CH$15,3,FALSE),HLOOKUP(Calc_Option3!BT$6,'Carbon Prices'!$D$9:$CH$15,6,FALSE)),0)</f>
        <v>0</v>
      </c>
      <c r="BU76" s="59">
        <f>IFERROR(IF('Data Input - General'!$F$12="Yes",HLOOKUP(Calc_Option3!BU$6,'Carbon Prices'!$D$9:$CH$15,3,FALSE),HLOOKUP(Calc_Option3!BU$6,'Carbon Prices'!$D$9:$CH$15,6,FALSE)),0)</f>
        <v>0</v>
      </c>
      <c r="BV76" s="59">
        <f>IFERROR(IF('Data Input - General'!$F$12="Yes",HLOOKUP(Calc_Option3!BV$6,'Carbon Prices'!$D$9:$CH$15,3,FALSE),HLOOKUP(Calc_Option3!BV$6,'Carbon Prices'!$D$9:$CH$15,6,FALSE)),0)</f>
        <v>0</v>
      </c>
      <c r="BW76" s="59">
        <f>IFERROR(IF('Data Input - General'!$F$12="Yes",HLOOKUP(Calc_Option3!BW$6,'Carbon Prices'!$D$9:$CH$15,3,FALSE),HLOOKUP(Calc_Option3!BW$6,'Carbon Prices'!$D$9:$CH$15,6,FALSE)),0)</f>
        <v>0</v>
      </c>
      <c r="BX76" s="59">
        <f>IFERROR(IF('Data Input - General'!$F$12="Yes",HLOOKUP(Calc_Option3!BX$6,'Carbon Prices'!$D$9:$CH$15,3,FALSE),HLOOKUP(Calc_Option3!BX$6,'Carbon Prices'!$D$9:$CH$15,6,FALSE)),0)</f>
        <v>0</v>
      </c>
      <c r="BY76" s="59">
        <f>IFERROR(IF('Data Input - General'!$F$12="Yes",HLOOKUP(Calc_Option3!BY$6,'Carbon Prices'!$D$9:$CH$15,3,FALSE),HLOOKUP(Calc_Option3!BY$6,'Carbon Prices'!$D$9:$CH$15,6,FALSE)),0)</f>
        <v>0</v>
      </c>
      <c r="BZ76" s="59">
        <f>IFERROR(IF('Data Input - General'!$F$12="Yes",HLOOKUP(Calc_Option3!BZ$6,'Carbon Prices'!$D$9:$CH$15,3,FALSE),HLOOKUP(Calc_Option3!BZ$6,'Carbon Prices'!$D$9:$CH$15,6,FALSE)),0)</f>
        <v>0</v>
      </c>
      <c r="CA76" s="59">
        <f>IFERROR(IF('Data Input - General'!$F$12="Yes",HLOOKUP(Calc_Option3!CA$6,'Carbon Prices'!$D$9:$CH$15,3,FALSE),HLOOKUP(Calc_Option3!CA$6,'Carbon Prices'!$D$9:$CH$15,6,FALSE)),0)</f>
        <v>0</v>
      </c>
      <c r="CB76" s="59">
        <f>IFERROR(IF('Data Input - General'!$F$12="Yes",HLOOKUP(Calc_Option3!CB$6,'Carbon Prices'!$D$9:$CH$15,3,FALSE),HLOOKUP(Calc_Option3!CB$6,'Carbon Prices'!$D$9:$CH$15,6,FALSE)),0)</f>
        <v>0</v>
      </c>
      <c r="CC76" s="59">
        <f>IFERROR(IF('Data Input - General'!$F$12="Yes",HLOOKUP(Calc_Option3!CC$6,'Carbon Prices'!$D$9:$CH$15,3,FALSE),HLOOKUP(Calc_Option3!CC$6,'Carbon Prices'!$D$9:$CH$15,6,FALSE)),0)</f>
        <v>0</v>
      </c>
      <c r="CD76" s="59">
        <f>IFERROR(IF('Data Input - General'!$F$12="Yes",HLOOKUP(Calc_Option3!CD$6,'Carbon Prices'!$D$9:$CH$15,3,FALSE),HLOOKUP(Calc_Option3!CD$6,'Carbon Prices'!$D$9:$CH$15,6,FALSE)),0)</f>
        <v>0</v>
      </c>
      <c r="CE76" s="59">
        <f>IFERROR(IF('Data Input - General'!$F$12="Yes",HLOOKUP(Calc_Option3!CE$6,'Carbon Prices'!$D$9:$CH$15,3,FALSE),HLOOKUP(Calc_Option3!CE$6,'Carbon Prices'!$D$9:$CH$15,6,FALSE)),0)</f>
        <v>0</v>
      </c>
      <c r="CF76" s="59">
        <f>IFERROR(IF('Data Input - General'!$F$12="Yes",HLOOKUP(Calc_Option3!CF$6,'Carbon Prices'!$D$9:$CH$15,3,FALSE),HLOOKUP(Calc_Option3!CF$6,'Carbon Prices'!$D$9:$CH$15,6,FALSE)),0)</f>
        <v>0</v>
      </c>
      <c r="CG76" s="59">
        <f>IFERROR(IF('Data Input - General'!$F$12="Yes",HLOOKUP(Calc_Option3!CG$6,'Carbon Prices'!$D$9:$CH$15,3,FALSE),HLOOKUP(Calc_Option3!CG$6,'Carbon Prices'!$D$9:$CH$15,6,FALSE)),0)</f>
        <v>0</v>
      </c>
      <c r="CH76" s="59">
        <f>IFERROR(IF('Data Input - General'!$F$12="Yes",HLOOKUP(Calc_Option3!CH$6,'Carbon Prices'!$D$9:$CH$15,3,FALSE),HLOOKUP(Calc_Option3!CH$6,'Carbon Prices'!$D$9:$CH$15,6,FALSE)),0)</f>
        <v>0</v>
      </c>
      <c r="CI76" s="59">
        <f>IFERROR(IF('Data Input - General'!$F$12="Yes",HLOOKUP(Calc_Option3!CI$6,'Carbon Prices'!$D$9:$CH$15,3,FALSE),HLOOKUP(Calc_Option3!CI$6,'Carbon Prices'!$D$9:$CH$15,6,FALSE)),0)</f>
        <v>0</v>
      </c>
      <c r="CJ76" s="59">
        <f>IFERROR(IF('Data Input - General'!$F$12="Yes",HLOOKUP(Calc_Option3!CJ$6,'Carbon Prices'!$D$9:$CH$15,3,FALSE),HLOOKUP(Calc_Option3!CJ$6,'Carbon Prices'!$D$9:$CH$15,6,FALSE)),0)</f>
        <v>0</v>
      </c>
      <c r="CK76" s="59">
        <f>IFERROR(IF('Data Input - General'!$F$12="Yes",HLOOKUP(Calc_Option3!CK$6,'Carbon Prices'!$D$9:$CH$15,3,FALSE),HLOOKUP(Calc_Option3!CK$6,'Carbon Prices'!$D$9:$CH$15,6,FALSE)),0)</f>
        <v>0</v>
      </c>
      <c r="CL76" s="59">
        <f>IFERROR(IF('Data Input - General'!$F$12="Yes",HLOOKUP(Calc_Option3!CL$6,'Carbon Prices'!$D$9:$CH$15,3,FALSE),HLOOKUP(Calc_Option3!CL$6,'Carbon Prices'!$D$9:$CH$15,6,FALSE)),0)</f>
        <v>0</v>
      </c>
      <c r="CM76" s="59">
        <f>IFERROR(IF('Data Input - General'!$F$12="Yes",HLOOKUP(Calc_Option3!CM$6,'Carbon Prices'!$D$9:$CH$15,3,FALSE),HLOOKUP(Calc_Option3!CM$6,'Carbon Prices'!$D$9:$CH$15,6,FALSE)),0)</f>
        <v>0</v>
      </c>
      <c r="CN76" s="59">
        <f>IFERROR(IF('Data Input - General'!$F$12="Yes",HLOOKUP(Calc_Option3!CN$6,'Carbon Prices'!$D$9:$CH$15,3,FALSE),HLOOKUP(Calc_Option3!CN$6,'Carbon Prices'!$D$9:$CH$15,6,FALSE)),0)</f>
        <v>0</v>
      </c>
      <c r="CO76" s="59">
        <f>IFERROR(IF('Data Input - General'!$F$12="Yes",HLOOKUP(Calc_Option3!CO$6,'Carbon Prices'!$D$9:$CH$15,3,FALSE),HLOOKUP(Calc_Option3!CO$6,'Carbon Prices'!$D$9:$CH$15,6,FALSE)),0)</f>
        <v>0</v>
      </c>
      <c r="CP76" s="59">
        <f>IFERROR(IF('Data Input - General'!$F$12="Yes",HLOOKUP(Calc_Option3!CP$6,'Carbon Prices'!$D$9:$CH$15,3,FALSE),HLOOKUP(Calc_Option3!CP$6,'Carbon Prices'!$D$9:$CH$15,6,FALSE)),0)</f>
        <v>0</v>
      </c>
      <c r="CQ76" s="59">
        <f>IFERROR(IF('Data Input - General'!$F$12="Yes",HLOOKUP(Calc_Option3!CQ$6,'Carbon Prices'!$D$9:$CH$15,3,FALSE),HLOOKUP(Calc_Option3!CQ$6,'Carbon Prices'!$D$9:$CH$15,6,FALSE)),0)</f>
        <v>0</v>
      </c>
      <c r="CR76" s="59">
        <f>IFERROR(IF('Data Input - General'!$F$12="Yes",HLOOKUP(Calc_Option3!CR$6,'Carbon Prices'!$D$9:$CH$15,3,FALSE),HLOOKUP(Calc_Option3!CR$6,'Carbon Prices'!$D$9:$CH$15,6,FALSE)),0)</f>
        <v>0</v>
      </c>
      <c r="CS76" s="59">
        <f>IFERROR(IF('Data Input - General'!$F$12="Yes",HLOOKUP(Calc_Option3!CS$6,'Carbon Prices'!$D$9:$CH$15,3,FALSE),HLOOKUP(Calc_Option3!CS$6,'Carbon Prices'!$D$9:$CH$15,6,FALSE)),0)</f>
        <v>0</v>
      </c>
      <c r="CT76" s="59">
        <f>IFERROR(IF('Data Input - General'!$F$12="Yes",HLOOKUP(Calc_Option3!CT$6,'Carbon Prices'!$D$9:$CH$15,3,FALSE),HLOOKUP(Calc_Option3!CT$6,'Carbon Prices'!$D$9:$CH$15,6,FALSE)),0)</f>
        <v>0</v>
      </c>
      <c r="CU76" s="59">
        <f>IFERROR(IF('Data Input - General'!$F$12="Yes",HLOOKUP(Calc_Option3!CU$6,'Carbon Prices'!$D$9:$CH$15,3,FALSE),HLOOKUP(Calc_Option3!CU$6,'Carbon Prices'!$D$9:$CH$15,6,FALSE)),0)</f>
        <v>0</v>
      </c>
      <c r="CV76" s="59">
        <f>IFERROR(IF('Data Input - General'!$F$12="Yes",HLOOKUP(Calc_Option3!CV$6,'Carbon Prices'!$D$9:$CH$15,3,FALSE),HLOOKUP(Calc_Option3!CV$6,'Carbon Prices'!$D$9:$CH$15,6,FALSE)),0)</f>
        <v>0</v>
      </c>
      <c r="CW76" s="59">
        <f>IFERROR(IF('Data Input - General'!$F$12="Yes",HLOOKUP(Calc_Option3!CW$6,'Carbon Prices'!$D$9:$CH$15,3,FALSE),HLOOKUP(Calc_Option3!CW$6,'Carbon Prices'!$D$9:$CH$15,6,FALSE)),0)</f>
        <v>0</v>
      </c>
      <c r="CX76" s="59">
        <f>IFERROR(IF('Data Input - General'!$F$12="Yes",HLOOKUP(Calc_Option3!CX$6,'Carbon Prices'!$D$9:$CH$15,3,FALSE),HLOOKUP(Calc_Option3!CX$6,'Carbon Prices'!$D$9:$CH$15,6,FALSE)),0)</f>
        <v>0</v>
      </c>
      <c r="CY76" s="59">
        <f>IFERROR(IF('Data Input - General'!$F$12="Yes",HLOOKUP(Calc_Option3!CY$6,'Carbon Prices'!$D$9:$CH$15,3,FALSE),HLOOKUP(Calc_Option3!CY$6,'Carbon Prices'!$D$9:$CH$15,6,FALSE)),0)</f>
        <v>0</v>
      </c>
      <c r="CZ76" s="391"/>
    </row>
    <row r="77" spans="2:104" x14ac:dyDescent="0.25">
      <c r="B77" s="393" t="s">
        <v>169</v>
      </c>
      <c r="C77" s="9" t="s">
        <v>1117</v>
      </c>
      <c r="D77" s="59">
        <f>IFERROR(D75*D76,0)</f>
        <v>0</v>
      </c>
      <c r="E77" s="59">
        <f>IFERROR(E75*E76,0)</f>
        <v>0</v>
      </c>
      <c r="F77" s="59">
        <f>IFERROR(F75*F76,0)</f>
        <v>0</v>
      </c>
      <c r="G77" s="59">
        <f t="shared" ref="G77:BR77" si="33">IFERROR(G75*G76,0)</f>
        <v>0</v>
      </c>
      <c r="H77" s="59">
        <f t="shared" si="33"/>
        <v>0</v>
      </c>
      <c r="I77" s="59">
        <f t="shared" si="33"/>
        <v>0</v>
      </c>
      <c r="J77" s="59">
        <f t="shared" si="33"/>
        <v>0</v>
      </c>
      <c r="K77" s="59">
        <f t="shared" si="33"/>
        <v>0</v>
      </c>
      <c r="L77" s="59">
        <f t="shared" si="33"/>
        <v>0</v>
      </c>
      <c r="M77" s="59">
        <f t="shared" si="33"/>
        <v>0</v>
      </c>
      <c r="N77" s="59">
        <f t="shared" si="33"/>
        <v>0</v>
      </c>
      <c r="O77" s="59">
        <f t="shared" si="33"/>
        <v>0</v>
      </c>
      <c r="P77" s="59">
        <f t="shared" si="33"/>
        <v>0</v>
      </c>
      <c r="Q77" s="59">
        <f t="shared" si="33"/>
        <v>0</v>
      </c>
      <c r="R77" s="59">
        <f t="shared" si="33"/>
        <v>0</v>
      </c>
      <c r="S77" s="59">
        <f t="shared" si="33"/>
        <v>0</v>
      </c>
      <c r="T77" s="59">
        <f t="shared" si="33"/>
        <v>0</v>
      </c>
      <c r="U77" s="59">
        <f t="shared" si="33"/>
        <v>0</v>
      </c>
      <c r="V77" s="59">
        <f t="shared" si="33"/>
        <v>0</v>
      </c>
      <c r="W77" s="59">
        <f t="shared" si="33"/>
        <v>0</v>
      </c>
      <c r="X77" s="59">
        <f t="shared" si="33"/>
        <v>0</v>
      </c>
      <c r="Y77" s="59">
        <f t="shared" si="33"/>
        <v>0</v>
      </c>
      <c r="Z77" s="59">
        <f t="shared" si="33"/>
        <v>0</v>
      </c>
      <c r="AA77" s="59">
        <f t="shared" si="33"/>
        <v>0</v>
      </c>
      <c r="AB77" s="59">
        <f t="shared" si="33"/>
        <v>0</v>
      </c>
      <c r="AC77" s="59">
        <f t="shared" si="33"/>
        <v>0</v>
      </c>
      <c r="AD77" s="59">
        <f t="shared" si="33"/>
        <v>0</v>
      </c>
      <c r="AE77" s="59">
        <f t="shared" si="33"/>
        <v>0</v>
      </c>
      <c r="AF77" s="59">
        <f t="shared" si="33"/>
        <v>0</v>
      </c>
      <c r="AG77" s="59">
        <f t="shared" si="33"/>
        <v>0</v>
      </c>
      <c r="AH77" s="59">
        <f t="shared" si="33"/>
        <v>0</v>
      </c>
      <c r="AI77" s="59">
        <f t="shared" si="33"/>
        <v>0</v>
      </c>
      <c r="AJ77" s="59">
        <f t="shared" si="33"/>
        <v>0</v>
      </c>
      <c r="AK77" s="59">
        <f t="shared" si="33"/>
        <v>0</v>
      </c>
      <c r="AL77" s="59">
        <f t="shared" si="33"/>
        <v>0</v>
      </c>
      <c r="AM77" s="59">
        <f t="shared" si="33"/>
        <v>0</v>
      </c>
      <c r="AN77" s="59">
        <f t="shared" si="33"/>
        <v>0</v>
      </c>
      <c r="AO77" s="59">
        <f t="shared" si="33"/>
        <v>0</v>
      </c>
      <c r="AP77" s="59">
        <f t="shared" si="33"/>
        <v>0</v>
      </c>
      <c r="AQ77" s="59">
        <f t="shared" si="33"/>
        <v>0</v>
      </c>
      <c r="AR77" s="59">
        <f t="shared" si="33"/>
        <v>0</v>
      </c>
      <c r="AS77" s="59">
        <f t="shared" si="33"/>
        <v>0</v>
      </c>
      <c r="AT77" s="59">
        <f t="shared" si="33"/>
        <v>0</v>
      </c>
      <c r="AU77" s="59">
        <f t="shared" si="33"/>
        <v>0</v>
      </c>
      <c r="AV77" s="59">
        <f t="shared" si="33"/>
        <v>0</v>
      </c>
      <c r="AW77" s="59">
        <f t="shared" si="33"/>
        <v>0</v>
      </c>
      <c r="AX77" s="59">
        <f t="shared" si="33"/>
        <v>0</v>
      </c>
      <c r="AY77" s="59">
        <f t="shared" si="33"/>
        <v>0</v>
      </c>
      <c r="AZ77" s="59">
        <f t="shared" si="33"/>
        <v>0</v>
      </c>
      <c r="BA77" s="59">
        <f t="shared" si="33"/>
        <v>0</v>
      </c>
      <c r="BB77" s="59">
        <f t="shared" si="33"/>
        <v>0</v>
      </c>
      <c r="BC77" s="59">
        <f t="shared" si="33"/>
        <v>0</v>
      </c>
      <c r="BD77" s="59">
        <f t="shared" si="33"/>
        <v>0</v>
      </c>
      <c r="BE77" s="59">
        <f t="shared" si="33"/>
        <v>0</v>
      </c>
      <c r="BF77" s="59">
        <f t="shared" si="33"/>
        <v>0</v>
      </c>
      <c r="BG77" s="59">
        <f t="shared" si="33"/>
        <v>0</v>
      </c>
      <c r="BH77" s="59">
        <f t="shared" si="33"/>
        <v>0</v>
      </c>
      <c r="BI77" s="59">
        <f t="shared" si="33"/>
        <v>0</v>
      </c>
      <c r="BJ77" s="59">
        <f t="shared" si="33"/>
        <v>0</v>
      </c>
      <c r="BK77" s="59">
        <f t="shared" si="33"/>
        <v>0</v>
      </c>
      <c r="BL77" s="59">
        <f t="shared" si="33"/>
        <v>0</v>
      </c>
      <c r="BM77" s="59">
        <f t="shared" si="33"/>
        <v>0</v>
      </c>
      <c r="BN77" s="59">
        <f t="shared" si="33"/>
        <v>0</v>
      </c>
      <c r="BO77" s="59">
        <f t="shared" si="33"/>
        <v>0</v>
      </c>
      <c r="BP77" s="59">
        <f t="shared" si="33"/>
        <v>0</v>
      </c>
      <c r="BQ77" s="59">
        <f t="shared" si="33"/>
        <v>0</v>
      </c>
      <c r="BR77" s="59">
        <f t="shared" si="33"/>
        <v>0</v>
      </c>
      <c r="BS77" s="59">
        <f t="shared" ref="BS77:CY77" si="34">IFERROR(BS75*BS76,0)</f>
        <v>0</v>
      </c>
      <c r="BT77" s="59">
        <f t="shared" si="34"/>
        <v>0</v>
      </c>
      <c r="BU77" s="59">
        <f t="shared" si="34"/>
        <v>0</v>
      </c>
      <c r="BV77" s="59">
        <f t="shared" si="34"/>
        <v>0</v>
      </c>
      <c r="BW77" s="59">
        <f t="shared" si="34"/>
        <v>0</v>
      </c>
      <c r="BX77" s="59">
        <f t="shared" si="34"/>
        <v>0</v>
      </c>
      <c r="BY77" s="59">
        <f t="shared" si="34"/>
        <v>0</v>
      </c>
      <c r="BZ77" s="59">
        <f t="shared" si="34"/>
        <v>0</v>
      </c>
      <c r="CA77" s="59">
        <f t="shared" si="34"/>
        <v>0</v>
      </c>
      <c r="CB77" s="59">
        <f t="shared" si="34"/>
        <v>0</v>
      </c>
      <c r="CC77" s="59">
        <f t="shared" si="34"/>
        <v>0</v>
      </c>
      <c r="CD77" s="59">
        <f t="shared" si="34"/>
        <v>0</v>
      </c>
      <c r="CE77" s="59">
        <f t="shared" si="34"/>
        <v>0</v>
      </c>
      <c r="CF77" s="59">
        <f t="shared" si="34"/>
        <v>0</v>
      </c>
      <c r="CG77" s="59">
        <f t="shared" si="34"/>
        <v>0</v>
      </c>
      <c r="CH77" s="59">
        <f t="shared" si="34"/>
        <v>0</v>
      </c>
      <c r="CI77" s="59">
        <f t="shared" si="34"/>
        <v>0</v>
      </c>
      <c r="CJ77" s="59">
        <f t="shared" si="34"/>
        <v>0</v>
      </c>
      <c r="CK77" s="59">
        <f t="shared" si="34"/>
        <v>0</v>
      </c>
      <c r="CL77" s="59">
        <f t="shared" si="34"/>
        <v>0</v>
      </c>
      <c r="CM77" s="59">
        <f t="shared" si="34"/>
        <v>0</v>
      </c>
      <c r="CN77" s="59">
        <f t="shared" si="34"/>
        <v>0</v>
      </c>
      <c r="CO77" s="59">
        <f t="shared" si="34"/>
        <v>0</v>
      </c>
      <c r="CP77" s="59">
        <f t="shared" si="34"/>
        <v>0</v>
      </c>
      <c r="CQ77" s="59">
        <f t="shared" si="34"/>
        <v>0</v>
      </c>
      <c r="CR77" s="59">
        <f t="shared" si="34"/>
        <v>0</v>
      </c>
      <c r="CS77" s="59">
        <f t="shared" si="34"/>
        <v>0</v>
      </c>
      <c r="CT77" s="59">
        <f t="shared" si="34"/>
        <v>0</v>
      </c>
      <c r="CU77" s="59">
        <f t="shared" si="34"/>
        <v>0</v>
      </c>
      <c r="CV77" s="59">
        <f t="shared" si="34"/>
        <v>0</v>
      </c>
      <c r="CW77" s="59">
        <f t="shared" si="34"/>
        <v>0</v>
      </c>
      <c r="CX77" s="59">
        <f t="shared" si="34"/>
        <v>0</v>
      </c>
      <c r="CY77" s="59">
        <f t="shared" si="34"/>
        <v>0</v>
      </c>
      <c r="CZ77" s="391"/>
    </row>
    <row r="78" spans="2:104" x14ac:dyDescent="0.25">
      <c r="B78" s="392"/>
      <c r="C78" s="39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391"/>
    </row>
    <row r="79" spans="2:104" x14ac:dyDescent="0.25">
      <c r="B79" s="405" t="s">
        <v>172</v>
      </c>
      <c r="C79" s="39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c r="CZ79" s="391"/>
    </row>
    <row r="80" spans="2:104" x14ac:dyDescent="0.25">
      <c r="B80" s="393" t="s">
        <v>117</v>
      </c>
      <c r="C80" s="390" t="s">
        <v>121</v>
      </c>
      <c r="D80" s="58">
        <f>'Data Input - Option 3'!H120</f>
        <v>0</v>
      </c>
      <c r="E80" s="58">
        <f>'Data Input - Option 3'!I120</f>
        <v>0</v>
      </c>
      <c r="F80" s="58">
        <f>'Data Input - Option 3'!J120</f>
        <v>0</v>
      </c>
      <c r="G80" s="58">
        <f>'Data Input - Option 3'!K120</f>
        <v>0</v>
      </c>
      <c r="H80" s="58">
        <f>'Data Input - Option 3'!L120</f>
        <v>0</v>
      </c>
      <c r="I80" s="58">
        <f>'Data Input - Option 3'!M120</f>
        <v>0</v>
      </c>
      <c r="J80" s="58">
        <f>'Data Input - Option 3'!N120</f>
        <v>0</v>
      </c>
      <c r="K80" s="58">
        <f>'Data Input - Option 3'!O120</f>
        <v>0</v>
      </c>
      <c r="L80" s="58">
        <f>'Data Input - Option 3'!P120</f>
        <v>0</v>
      </c>
      <c r="M80" s="58">
        <f>'Data Input - Option 3'!Q120</f>
        <v>0</v>
      </c>
      <c r="N80" s="58">
        <f>'Data Input - Option 3'!R120</f>
        <v>0</v>
      </c>
      <c r="O80" s="58">
        <f>'Data Input - Option 3'!S120</f>
        <v>0</v>
      </c>
      <c r="P80" s="58">
        <f>'Data Input - Option 3'!T120</f>
        <v>0</v>
      </c>
      <c r="Q80" s="58">
        <f>'Data Input - Option 3'!U120</f>
        <v>0</v>
      </c>
      <c r="R80" s="58">
        <f>'Data Input - Option 3'!V120</f>
        <v>0</v>
      </c>
      <c r="S80" s="58">
        <f>'Data Input - Option 3'!W120</f>
        <v>0</v>
      </c>
      <c r="T80" s="58">
        <f>'Data Input - Option 3'!X120</f>
        <v>0</v>
      </c>
      <c r="U80" s="58">
        <f>'Data Input - Option 3'!Y120</f>
        <v>0</v>
      </c>
      <c r="V80" s="58">
        <f>'Data Input - Option 3'!Z120</f>
        <v>0</v>
      </c>
      <c r="W80" s="58">
        <f>'Data Input - Option 3'!AA120</f>
        <v>0</v>
      </c>
      <c r="X80" s="58">
        <f>'Data Input - Option 3'!AB120</f>
        <v>0</v>
      </c>
      <c r="Y80" s="58">
        <f>'Data Input - Option 3'!AC120</f>
        <v>0</v>
      </c>
      <c r="Z80" s="58">
        <f>'Data Input - Option 3'!AD120</f>
        <v>0</v>
      </c>
      <c r="AA80" s="58">
        <f>'Data Input - Option 3'!AE120</f>
        <v>0</v>
      </c>
      <c r="AB80" s="58">
        <f>'Data Input - Option 3'!AF120</f>
        <v>0</v>
      </c>
      <c r="AC80" s="58">
        <f>'Data Input - Option 3'!AG120</f>
        <v>0</v>
      </c>
      <c r="AD80" s="58">
        <f>'Data Input - Option 3'!AH120</f>
        <v>0</v>
      </c>
      <c r="AE80" s="58">
        <f>'Data Input - Option 3'!AI120</f>
        <v>0</v>
      </c>
      <c r="AF80" s="58">
        <f>'Data Input - Option 3'!AJ120</f>
        <v>0</v>
      </c>
      <c r="AG80" s="58">
        <f>'Data Input - Option 3'!AK120</f>
        <v>0</v>
      </c>
      <c r="AH80" s="58">
        <f>'Data Input - Option 3'!AL120</f>
        <v>0</v>
      </c>
      <c r="AI80" s="58">
        <f>'Data Input - Option 3'!AM120</f>
        <v>0</v>
      </c>
      <c r="AJ80" s="58">
        <f>'Data Input - Option 3'!AN120</f>
        <v>0</v>
      </c>
      <c r="AK80" s="58">
        <f>'Data Input - Option 3'!AO120</f>
        <v>0</v>
      </c>
      <c r="AL80" s="58">
        <f>'Data Input - Option 3'!AP120</f>
        <v>0</v>
      </c>
      <c r="AM80" s="58">
        <f>'Data Input - Option 3'!AQ120</f>
        <v>0</v>
      </c>
      <c r="AN80" s="58">
        <f>'Data Input - Option 3'!AR120</f>
        <v>0</v>
      </c>
      <c r="AO80" s="58">
        <f>'Data Input - Option 3'!AS120</f>
        <v>0</v>
      </c>
      <c r="AP80" s="58">
        <f>'Data Input - Option 3'!AT120</f>
        <v>0</v>
      </c>
      <c r="AQ80" s="58">
        <f>'Data Input - Option 3'!AU120</f>
        <v>0</v>
      </c>
      <c r="AR80" s="58">
        <f>'Data Input - Option 3'!AV120</f>
        <v>0</v>
      </c>
      <c r="AS80" s="58">
        <f>'Data Input - Option 3'!AW120</f>
        <v>0</v>
      </c>
      <c r="AT80" s="58">
        <f>'Data Input - Option 3'!AX120</f>
        <v>0</v>
      </c>
      <c r="AU80" s="58">
        <f>'Data Input - Option 3'!AY120</f>
        <v>0</v>
      </c>
      <c r="AV80" s="58">
        <f>'Data Input - Option 3'!AZ120</f>
        <v>0</v>
      </c>
      <c r="AW80" s="58">
        <f>'Data Input - Option 3'!BA120</f>
        <v>0</v>
      </c>
      <c r="AX80" s="58">
        <f>'Data Input - Option 3'!BB120</f>
        <v>0</v>
      </c>
      <c r="AY80" s="58">
        <f>'Data Input - Option 3'!BC120</f>
        <v>0</v>
      </c>
      <c r="AZ80" s="58">
        <f>'Data Input - Option 3'!BD120</f>
        <v>0</v>
      </c>
      <c r="BA80" s="58">
        <f>'Data Input - Option 3'!BE120</f>
        <v>0</v>
      </c>
      <c r="BB80" s="58">
        <f>'Data Input - Option 3'!BF120</f>
        <v>0</v>
      </c>
      <c r="BC80" s="58">
        <f>'Data Input - Option 3'!BG120</f>
        <v>0</v>
      </c>
      <c r="BD80" s="58">
        <f>'Data Input - Option 3'!BH120</f>
        <v>0</v>
      </c>
      <c r="BE80" s="58">
        <f>'Data Input - Option 3'!BI120</f>
        <v>0</v>
      </c>
      <c r="BF80" s="58">
        <f>'Data Input - Option 3'!BJ120</f>
        <v>0</v>
      </c>
      <c r="BG80" s="58">
        <f>'Data Input - Option 3'!BK120</f>
        <v>0</v>
      </c>
      <c r="BH80" s="58">
        <f>'Data Input - Option 3'!BL120</f>
        <v>0</v>
      </c>
      <c r="BI80" s="58">
        <f>'Data Input - Option 3'!BM120</f>
        <v>0</v>
      </c>
      <c r="BJ80" s="58">
        <f>'Data Input - Option 3'!BN120</f>
        <v>0</v>
      </c>
      <c r="BK80" s="58">
        <f>'Data Input - Option 3'!BO120</f>
        <v>0</v>
      </c>
      <c r="BL80" s="58">
        <f>'Data Input - Option 3'!BP120</f>
        <v>0</v>
      </c>
      <c r="BM80" s="58">
        <f>'Data Input - Option 3'!BQ120</f>
        <v>0</v>
      </c>
      <c r="BN80" s="58">
        <f>'Data Input - Option 3'!BR120</f>
        <v>0</v>
      </c>
      <c r="BO80" s="58">
        <f>'Data Input - Option 3'!BS120</f>
        <v>0</v>
      </c>
      <c r="BP80" s="58">
        <f>'Data Input - Option 3'!BT120</f>
        <v>0</v>
      </c>
      <c r="BQ80" s="58">
        <f>'Data Input - Option 3'!BU120</f>
        <v>0</v>
      </c>
      <c r="BR80" s="58">
        <f>'Data Input - Option 3'!BV120</f>
        <v>0</v>
      </c>
      <c r="BS80" s="58">
        <f>'Data Input - Option 3'!BW120</f>
        <v>0</v>
      </c>
      <c r="BT80" s="58">
        <f>'Data Input - Option 3'!BX120</f>
        <v>0</v>
      </c>
      <c r="BU80" s="58">
        <f>'Data Input - Option 3'!BY120</f>
        <v>0</v>
      </c>
      <c r="BV80" s="58">
        <f>'Data Input - Option 3'!BZ120</f>
        <v>0</v>
      </c>
      <c r="BW80" s="58">
        <f>'Data Input - Option 3'!CA120</f>
        <v>0</v>
      </c>
      <c r="BX80" s="58">
        <f>'Data Input - Option 3'!CB120</f>
        <v>0</v>
      </c>
      <c r="BY80" s="58">
        <f>'Data Input - Option 3'!CC120</f>
        <v>0</v>
      </c>
      <c r="BZ80" s="58">
        <f>'Data Input - Option 3'!CD120</f>
        <v>0</v>
      </c>
      <c r="CA80" s="58">
        <f>'Data Input - Option 3'!CE120</f>
        <v>0</v>
      </c>
      <c r="CB80" s="58">
        <f>'Data Input - Option 3'!CF120</f>
        <v>0</v>
      </c>
      <c r="CC80" s="58">
        <f>'Data Input - Option 3'!CG120</f>
        <v>0</v>
      </c>
      <c r="CD80" s="58">
        <f>'Data Input - Option 3'!CH120</f>
        <v>0</v>
      </c>
      <c r="CE80" s="58">
        <f>'Data Input - Option 3'!CI120</f>
        <v>0</v>
      </c>
      <c r="CF80" s="58">
        <f>'Data Input - Option 3'!CJ120</f>
        <v>0</v>
      </c>
      <c r="CG80" s="58">
        <f>'Data Input - Option 3'!CK120</f>
        <v>0</v>
      </c>
      <c r="CH80" s="58">
        <f>'Data Input - Option 3'!CL120</f>
        <v>0</v>
      </c>
      <c r="CI80" s="58">
        <f>'Data Input - Option 3'!CM120</f>
        <v>0</v>
      </c>
      <c r="CJ80" s="58">
        <f>'Data Input - Option 3'!CN120</f>
        <v>0</v>
      </c>
      <c r="CK80" s="58">
        <f>'Data Input - Option 3'!CO120</f>
        <v>0</v>
      </c>
      <c r="CL80" s="58">
        <f>'Data Input - Option 3'!CP120</f>
        <v>0</v>
      </c>
      <c r="CM80" s="58">
        <f>'Data Input - Option 3'!CQ120</f>
        <v>0</v>
      </c>
      <c r="CN80" s="58">
        <f>'Data Input - Option 3'!CR120</f>
        <v>0</v>
      </c>
      <c r="CO80" s="58">
        <f>'Data Input - Option 3'!CS120</f>
        <v>0</v>
      </c>
      <c r="CP80" s="58">
        <f>'Data Input - Option 3'!CT120</f>
        <v>0</v>
      </c>
      <c r="CQ80" s="58">
        <f>'Data Input - Option 3'!CU120</f>
        <v>0</v>
      </c>
      <c r="CR80" s="58">
        <f>'Data Input - Option 3'!CV120</f>
        <v>0</v>
      </c>
      <c r="CS80" s="58">
        <f>'Data Input - Option 3'!CW120</f>
        <v>0</v>
      </c>
      <c r="CT80" s="58">
        <f>'Data Input - Option 3'!CX120</f>
        <v>0</v>
      </c>
      <c r="CU80" s="58">
        <f>'Data Input - Option 3'!CY120</f>
        <v>0</v>
      </c>
      <c r="CV80" s="58">
        <f>'Data Input - Option 3'!CZ120</f>
        <v>0</v>
      </c>
      <c r="CW80" s="58">
        <f>'Data Input - Option 3'!DA120</f>
        <v>0</v>
      </c>
      <c r="CX80" s="58">
        <f>'Data Input - Option 3'!DB120</f>
        <v>0</v>
      </c>
      <c r="CY80" s="58">
        <f>'Data Input - Option 3'!DC120</f>
        <v>0</v>
      </c>
      <c r="CZ80" s="391"/>
    </row>
    <row r="81" spans="1:104" x14ac:dyDescent="0.25">
      <c r="B81" s="393" t="s">
        <v>175</v>
      </c>
      <c r="C81" s="390" t="s">
        <v>121</v>
      </c>
      <c r="D81" s="59">
        <f>'Data Input - Option 3'!H128-'Data Input - Option 3'!H120</f>
        <v>0</v>
      </c>
      <c r="E81" s="59">
        <f>'Data Input - Option 3'!I128-'Data Input - Option 3'!I120</f>
        <v>0</v>
      </c>
      <c r="F81" s="59">
        <f>'Data Input - Option 3'!J128-'Data Input - Option 3'!J120</f>
        <v>0</v>
      </c>
      <c r="G81" s="59">
        <f>'Data Input - Option 3'!K128-'Data Input - Option 3'!K120</f>
        <v>0</v>
      </c>
      <c r="H81" s="59">
        <f>'Data Input - Option 3'!L128-'Data Input - Option 3'!L120</f>
        <v>0</v>
      </c>
      <c r="I81" s="59">
        <f>'Data Input - Option 3'!M128-'Data Input - Option 3'!M120</f>
        <v>0</v>
      </c>
      <c r="J81" s="59">
        <f>'Data Input - Option 3'!N128-'Data Input - Option 3'!N120</f>
        <v>0</v>
      </c>
      <c r="K81" s="59">
        <f>'Data Input - Option 3'!O128-'Data Input - Option 3'!O120</f>
        <v>0</v>
      </c>
      <c r="L81" s="59">
        <f>'Data Input - Option 3'!P128-'Data Input - Option 3'!P120</f>
        <v>0</v>
      </c>
      <c r="M81" s="59">
        <f>'Data Input - Option 3'!Q128-'Data Input - Option 3'!Q120</f>
        <v>0</v>
      </c>
      <c r="N81" s="59">
        <f>'Data Input - Option 3'!R128-'Data Input - Option 3'!R120</f>
        <v>0</v>
      </c>
      <c r="O81" s="59">
        <f>'Data Input - Option 3'!S128-'Data Input - Option 3'!S120</f>
        <v>0</v>
      </c>
      <c r="P81" s="59">
        <f>'Data Input - Option 3'!T128-'Data Input - Option 3'!T120</f>
        <v>0</v>
      </c>
      <c r="Q81" s="59">
        <f>'Data Input - Option 3'!U128-'Data Input - Option 3'!U120</f>
        <v>0</v>
      </c>
      <c r="R81" s="59">
        <f>'Data Input - Option 3'!V128-'Data Input - Option 3'!V120</f>
        <v>0</v>
      </c>
      <c r="S81" s="59">
        <f>'Data Input - Option 3'!W128-'Data Input - Option 3'!W120</f>
        <v>0</v>
      </c>
      <c r="T81" s="59">
        <f>'Data Input - Option 3'!X128-'Data Input - Option 3'!X120</f>
        <v>0</v>
      </c>
      <c r="U81" s="59">
        <f>'Data Input - Option 3'!Y128-'Data Input - Option 3'!Y120</f>
        <v>0</v>
      </c>
      <c r="V81" s="59">
        <f>'Data Input - Option 3'!Z128-'Data Input - Option 3'!Z120</f>
        <v>0</v>
      </c>
      <c r="W81" s="59">
        <f>'Data Input - Option 3'!AA128-'Data Input - Option 3'!AA120</f>
        <v>0</v>
      </c>
      <c r="X81" s="59">
        <f>'Data Input - Option 3'!AB128-'Data Input - Option 3'!AB120</f>
        <v>0</v>
      </c>
      <c r="Y81" s="59">
        <f>'Data Input - Option 3'!AC128-'Data Input - Option 3'!AC120</f>
        <v>0</v>
      </c>
      <c r="Z81" s="59">
        <f>'Data Input - Option 3'!AD128-'Data Input - Option 3'!AD120</f>
        <v>0</v>
      </c>
      <c r="AA81" s="59">
        <f>'Data Input - Option 3'!AE128-'Data Input - Option 3'!AE120</f>
        <v>0</v>
      </c>
      <c r="AB81" s="59">
        <f>'Data Input - Option 3'!AF128-'Data Input - Option 3'!AF120</f>
        <v>0</v>
      </c>
      <c r="AC81" s="59">
        <f>'Data Input - Option 3'!AG128-'Data Input - Option 3'!AG120</f>
        <v>0</v>
      </c>
      <c r="AD81" s="59">
        <f>'Data Input - Option 3'!AH128-'Data Input - Option 3'!AH120</f>
        <v>0</v>
      </c>
      <c r="AE81" s="59">
        <f>'Data Input - Option 3'!AI128-'Data Input - Option 3'!AI120</f>
        <v>0</v>
      </c>
      <c r="AF81" s="59">
        <f>'Data Input - Option 3'!AJ128-'Data Input - Option 3'!AJ120</f>
        <v>0</v>
      </c>
      <c r="AG81" s="59">
        <f>'Data Input - Option 3'!AK128-'Data Input - Option 3'!AK120</f>
        <v>0</v>
      </c>
      <c r="AH81" s="59">
        <f>'Data Input - Option 3'!AL128-'Data Input - Option 3'!AL120</f>
        <v>0</v>
      </c>
      <c r="AI81" s="59">
        <f>'Data Input - Option 3'!AM128-'Data Input - Option 3'!AM120</f>
        <v>0</v>
      </c>
      <c r="AJ81" s="59">
        <f>'Data Input - Option 3'!AN128-'Data Input - Option 3'!AN120</f>
        <v>0</v>
      </c>
      <c r="AK81" s="59">
        <f>'Data Input - Option 3'!AO128-'Data Input - Option 3'!AO120</f>
        <v>0</v>
      </c>
      <c r="AL81" s="59">
        <f>'Data Input - Option 3'!AP128-'Data Input - Option 3'!AP120</f>
        <v>0</v>
      </c>
      <c r="AM81" s="59">
        <f>'Data Input - Option 3'!AQ128-'Data Input - Option 3'!AQ120</f>
        <v>0</v>
      </c>
      <c r="AN81" s="59">
        <f>'Data Input - Option 3'!AR128-'Data Input - Option 3'!AR120</f>
        <v>0</v>
      </c>
      <c r="AO81" s="59">
        <f>'Data Input - Option 3'!AS128-'Data Input - Option 3'!AS120</f>
        <v>0</v>
      </c>
      <c r="AP81" s="59">
        <f>'Data Input - Option 3'!AT128-'Data Input - Option 3'!AT120</f>
        <v>0</v>
      </c>
      <c r="AQ81" s="59">
        <f>'Data Input - Option 3'!AU128-'Data Input - Option 3'!AU120</f>
        <v>0</v>
      </c>
      <c r="AR81" s="59">
        <f>'Data Input - Option 3'!AV128-'Data Input - Option 3'!AV120</f>
        <v>0</v>
      </c>
      <c r="AS81" s="59">
        <f>'Data Input - Option 3'!AW128-'Data Input - Option 3'!AW120</f>
        <v>0</v>
      </c>
      <c r="AT81" s="59">
        <f>'Data Input - Option 3'!AX128-'Data Input - Option 3'!AX120</f>
        <v>0</v>
      </c>
      <c r="AU81" s="59">
        <f>'Data Input - Option 3'!AY128-'Data Input - Option 3'!AY120</f>
        <v>0</v>
      </c>
      <c r="AV81" s="59">
        <f>'Data Input - Option 3'!AZ128-'Data Input - Option 3'!AZ120</f>
        <v>0</v>
      </c>
      <c r="AW81" s="59">
        <f>'Data Input - Option 3'!BA128-'Data Input - Option 3'!BA120</f>
        <v>0</v>
      </c>
      <c r="AX81" s="59">
        <f>'Data Input - Option 3'!BB128-'Data Input - Option 3'!BB120</f>
        <v>0</v>
      </c>
      <c r="AY81" s="59">
        <f>'Data Input - Option 3'!BC128-'Data Input - Option 3'!BC120</f>
        <v>0</v>
      </c>
      <c r="AZ81" s="59">
        <f>'Data Input - Option 3'!BD128-'Data Input - Option 3'!BD120</f>
        <v>0</v>
      </c>
      <c r="BA81" s="59">
        <f>'Data Input - Option 3'!BE128-'Data Input - Option 3'!BE120</f>
        <v>0</v>
      </c>
      <c r="BB81" s="59">
        <f>'Data Input - Option 3'!BF128-'Data Input - Option 3'!BF120</f>
        <v>0</v>
      </c>
      <c r="BC81" s="59">
        <f>'Data Input - Option 3'!BG128-'Data Input - Option 3'!BG120</f>
        <v>0</v>
      </c>
      <c r="BD81" s="59">
        <f>'Data Input - Option 3'!BH128-'Data Input - Option 3'!BH120</f>
        <v>0</v>
      </c>
      <c r="BE81" s="59">
        <f>'Data Input - Option 3'!BI128-'Data Input - Option 3'!BI120</f>
        <v>0</v>
      </c>
      <c r="BF81" s="59">
        <f>'Data Input - Option 3'!BJ128-'Data Input - Option 3'!BJ120</f>
        <v>0</v>
      </c>
      <c r="BG81" s="59">
        <f>'Data Input - Option 3'!BK128-'Data Input - Option 3'!BK120</f>
        <v>0</v>
      </c>
      <c r="BH81" s="59">
        <f>'Data Input - Option 3'!BL128-'Data Input - Option 3'!BL120</f>
        <v>0</v>
      </c>
      <c r="BI81" s="59">
        <f>'Data Input - Option 3'!BM128-'Data Input - Option 3'!BM120</f>
        <v>0</v>
      </c>
      <c r="BJ81" s="59">
        <f>'Data Input - Option 3'!BN128-'Data Input - Option 3'!BN120</f>
        <v>0</v>
      </c>
      <c r="BK81" s="59">
        <f>'Data Input - Option 3'!BO128-'Data Input - Option 3'!BO120</f>
        <v>0</v>
      </c>
      <c r="BL81" s="59">
        <f>'Data Input - Option 3'!BP128-'Data Input - Option 3'!BP120</f>
        <v>0</v>
      </c>
      <c r="BM81" s="59">
        <f>'Data Input - Option 3'!BQ128-'Data Input - Option 3'!BQ120</f>
        <v>0</v>
      </c>
      <c r="BN81" s="59">
        <f>'Data Input - Option 3'!BR128-'Data Input - Option 3'!BR120</f>
        <v>0</v>
      </c>
      <c r="BO81" s="59">
        <f>'Data Input - Option 3'!BS128-'Data Input - Option 3'!BS120</f>
        <v>0</v>
      </c>
      <c r="BP81" s="59">
        <f>'Data Input - Option 3'!BT128-'Data Input - Option 3'!BT120</f>
        <v>0</v>
      </c>
      <c r="BQ81" s="59">
        <f>'Data Input - Option 3'!BU128-'Data Input - Option 3'!BU120</f>
        <v>0</v>
      </c>
      <c r="BR81" s="59">
        <f>'Data Input - Option 3'!BV128-'Data Input - Option 3'!BV120</f>
        <v>0</v>
      </c>
      <c r="BS81" s="59">
        <f>'Data Input - Option 3'!BW128-'Data Input - Option 3'!BW120</f>
        <v>0</v>
      </c>
      <c r="BT81" s="59">
        <f>'Data Input - Option 3'!BX128-'Data Input - Option 3'!BX120</f>
        <v>0</v>
      </c>
      <c r="BU81" s="59">
        <f>'Data Input - Option 3'!BY128-'Data Input - Option 3'!BY120</f>
        <v>0</v>
      </c>
      <c r="BV81" s="59">
        <f>'Data Input - Option 3'!BZ128-'Data Input - Option 3'!BZ120</f>
        <v>0</v>
      </c>
      <c r="BW81" s="59">
        <f>'Data Input - Option 3'!CA128-'Data Input - Option 3'!CA120</f>
        <v>0</v>
      </c>
      <c r="BX81" s="59">
        <f>'Data Input - Option 3'!CB128-'Data Input - Option 3'!CB120</f>
        <v>0</v>
      </c>
      <c r="BY81" s="59">
        <f>'Data Input - Option 3'!CC128-'Data Input - Option 3'!CC120</f>
        <v>0</v>
      </c>
      <c r="BZ81" s="59">
        <f>'Data Input - Option 3'!CD128-'Data Input - Option 3'!CD120</f>
        <v>0</v>
      </c>
      <c r="CA81" s="59">
        <f>'Data Input - Option 3'!CE128-'Data Input - Option 3'!CE120</f>
        <v>0</v>
      </c>
      <c r="CB81" s="59">
        <f>'Data Input - Option 3'!CF128-'Data Input - Option 3'!CF120</f>
        <v>0</v>
      </c>
      <c r="CC81" s="59">
        <f>'Data Input - Option 3'!CG128-'Data Input - Option 3'!CG120</f>
        <v>0</v>
      </c>
      <c r="CD81" s="59">
        <f>'Data Input - Option 3'!CH128-'Data Input - Option 3'!CH120</f>
        <v>0</v>
      </c>
      <c r="CE81" s="59">
        <f>'Data Input - Option 3'!CI128-'Data Input - Option 3'!CI120</f>
        <v>0</v>
      </c>
      <c r="CF81" s="59">
        <f>'Data Input - Option 3'!CJ128-'Data Input - Option 3'!CJ120</f>
        <v>0</v>
      </c>
      <c r="CG81" s="59">
        <f>'Data Input - Option 3'!CK128-'Data Input - Option 3'!CK120</f>
        <v>0</v>
      </c>
      <c r="CH81" s="59">
        <f>'Data Input - Option 3'!CL128-'Data Input - Option 3'!CL120</f>
        <v>0</v>
      </c>
      <c r="CI81" s="59">
        <f>'Data Input - Option 3'!CM128-'Data Input - Option 3'!CM120</f>
        <v>0</v>
      </c>
      <c r="CJ81" s="59">
        <f>'Data Input - Option 3'!CN128-'Data Input - Option 3'!CN120</f>
        <v>0</v>
      </c>
      <c r="CK81" s="59">
        <f>'Data Input - Option 3'!CO128-'Data Input - Option 3'!CO120</f>
        <v>0</v>
      </c>
      <c r="CL81" s="59">
        <f>'Data Input - Option 3'!CP128-'Data Input - Option 3'!CP120</f>
        <v>0</v>
      </c>
      <c r="CM81" s="59">
        <f>'Data Input - Option 3'!CQ128-'Data Input - Option 3'!CQ120</f>
        <v>0</v>
      </c>
      <c r="CN81" s="59">
        <f>'Data Input - Option 3'!CR128-'Data Input - Option 3'!CR120</f>
        <v>0</v>
      </c>
      <c r="CO81" s="59">
        <f>'Data Input - Option 3'!CS128-'Data Input - Option 3'!CS120</f>
        <v>0</v>
      </c>
      <c r="CP81" s="59">
        <f>'Data Input - Option 3'!CT128-'Data Input - Option 3'!CT120</f>
        <v>0</v>
      </c>
      <c r="CQ81" s="59">
        <f>'Data Input - Option 3'!CU128-'Data Input - Option 3'!CU120</f>
        <v>0</v>
      </c>
      <c r="CR81" s="59">
        <f>'Data Input - Option 3'!CV128-'Data Input - Option 3'!CV120</f>
        <v>0</v>
      </c>
      <c r="CS81" s="59">
        <f>'Data Input - Option 3'!CW128-'Data Input - Option 3'!CW120</f>
        <v>0</v>
      </c>
      <c r="CT81" s="59">
        <f>'Data Input - Option 3'!CX128-'Data Input - Option 3'!CX120</f>
        <v>0</v>
      </c>
      <c r="CU81" s="59">
        <f>'Data Input - Option 3'!CY128-'Data Input - Option 3'!CY120</f>
        <v>0</v>
      </c>
      <c r="CV81" s="59">
        <f>'Data Input - Option 3'!CZ128-'Data Input - Option 3'!CZ120</f>
        <v>0</v>
      </c>
      <c r="CW81" s="59">
        <f>'Data Input - Option 3'!DA128-'Data Input - Option 3'!DA120</f>
        <v>0</v>
      </c>
      <c r="CX81" s="59">
        <f>'Data Input - Option 3'!DB128-'Data Input - Option 3'!DB120</f>
        <v>0</v>
      </c>
      <c r="CY81" s="59">
        <f>'Data Input - Option 3'!DC128-'Data Input - Option 3'!DC120</f>
        <v>0</v>
      </c>
      <c r="CZ81" s="391"/>
    </row>
    <row r="82" spans="1:104" x14ac:dyDescent="0.25">
      <c r="B82" s="393" t="s">
        <v>176</v>
      </c>
      <c r="C82" s="9" t="s">
        <v>1117</v>
      </c>
      <c r="D82" s="59" t="e">
        <f>HLOOKUP(Calc_Option3!D$6,'Carbon Prices'!$D$9:$CH$15,3,FALSE)</f>
        <v>#N/A</v>
      </c>
      <c r="E82" s="59" t="e">
        <f>HLOOKUP(Calc_Option3!E$6,'Carbon Prices'!$D$9:$CH$15,3,FALSE)</f>
        <v>#N/A</v>
      </c>
      <c r="F82" s="59" t="e">
        <f>HLOOKUP(Calc_Option3!F$6,'Carbon Prices'!$D$9:$CH$15,3,FALSE)</f>
        <v>#N/A</v>
      </c>
      <c r="G82" s="59" t="e">
        <f>HLOOKUP(Calc_Option3!G$6,'Carbon Prices'!$D$9:$CH$15,3,FALSE)</f>
        <v>#N/A</v>
      </c>
      <c r="H82" s="59" t="e">
        <f>HLOOKUP(Calc_Option3!H$6,'Carbon Prices'!$D$9:$CH$15,3,FALSE)</f>
        <v>#N/A</v>
      </c>
      <c r="I82" s="59" t="e">
        <f>HLOOKUP(Calc_Option3!I$6,'Carbon Prices'!$D$9:$CH$15,3,FALSE)</f>
        <v>#N/A</v>
      </c>
      <c r="J82" s="59" t="e">
        <f>HLOOKUP(Calc_Option3!J$6,'Carbon Prices'!$D$9:$CH$15,3,FALSE)</f>
        <v>#N/A</v>
      </c>
      <c r="K82" s="59" t="e">
        <f>HLOOKUP(Calc_Option3!K$6,'Carbon Prices'!$D$9:$CH$15,3,FALSE)</f>
        <v>#N/A</v>
      </c>
      <c r="L82" s="59" t="e">
        <f>HLOOKUP(Calc_Option3!L$6,'Carbon Prices'!$D$9:$CH$15,3,FALSE)</f>
        <v>#N/A</v>
      </c>
      <c r="M82" s="59" t="e">
        <f>HLOOKUP(Calc_Option3!M$6,'Carbon Prices'!$D$9:$CH$15,3,FALSE)</f>
        <v>#N/A</v>
      </c>
      <c r="N82" s="59" t="e">
        <f>HLOOKUP(Calc_Option3!N$6,'Carbon Prices'!$D$9:$CH$15,3,FALSE)</f>
        <v>#N/A</v>
      </c>
      <c r="O82" s="59" t="e">
        <f>HLOOKUP(Calc_Option3!O$6,'Carbon Prices'!$D$9:$CH$15,3,FALSE)</f>
        <v>#N/A</v>
      </c>
      <c r="P82" s="59" t="e">
        <f>HLOOKUP(Calc_Option3!P$6,'Carbon Prices'!$D$9:$CH$15,3,FALSE)</f>
        <v>#N/A</v>
      </c>
      <c r="Q82" s="59" t="e">
        <f>HLOOKUP(Calc_Option3!Q$6,'Carbon Prices'!$D$9:$CH$15,3,FALSE)</f>
        <v>#N/A</v>
      </c>
      <c r="R82" s="59" t="e">
        <f>HLOOKUP(Calc_Option3!R$6,'Carbon Prices'!$D$9:$CH$15,3,FALSE)</f>
        <v>#N/A</v>
      </c>
      <c r="S82" s="59" t="e">
        <f>HLOOKUP(Calc_Option3!S$6,'Carbon Prices'!$D$9:$CH$15,3,FALSE)</f>
        <v>#N/A</v>
      </c>
      <c r="T82" s="59" t="e">
        <f>HLOOKUP(Calc_Option3!T$6,'Carbon Prices'!$D$9:$CH$15,3,FALSE)</f>
        <v>#N/A</v>
      </c>
      <c r="U82" s="59" t="e">
        <f>HLOOKUP(Calc_Option3!U$6,'Carbon Prices'!$D$9:$CH$15,3,FALSE)</f>
        <v>#N/A</v>
      </c>
      <c r="V82" s="59" t="e">
        <f>HLOOKUP(Calc_Option3!V$6,'Carbon Prices'!$D$9:$CH$15,3,FALSE)</f>
        <v>#N/A</v>
      </c>
      <c r="W82" s="59" t="e">
        <f>HLOOKUP(Calc_Option3!W$6,'Carbon Prices'!$D$9:$CH$15,3,FALSE)</f>
        <v>#N/A</v>
      </c>
      <c r="X82" s="59" t="e">
        <f>HLOOKUP(Calc_Option3!X$6,'Carbon Prices'!$D$9:$CH$15,3,FALSE)</f>
        <v>#N/A</v>
      </c>
      <c r="Y82" s="59" t="e">
        <f>HLOOKUP(Calc_Option3!Y$6,'Carbon Prices'!$D$9:$CH$15,3,FALSE)</f>
        <v>#N/A</v>
      </c>
      <c r="Z82" s="59" t="e">
        <f>HLOOKUP(Calc_Option3!Z$6,'Carbon Prices'!$D$9:$CH$15,3,FALSE)</f>
        <v>#N/A</v>
      </c>
      <c r="AA82" s="59" t="e">
        <f>HLOOKUP(Calc_Option3!AA$6,'Carbon Prices'!$D$9:$CH$15,3,FALSE)</f>
        <v>#N/A</v>
      </c>
      <c r="AB82" s="59" t="e">
        <f>HLOOKUP(Calc_Option3!AB$6,'Carbon Prices'!$D$9:$CH$15,3,FALSE)</f>
        <v>#N/A</v>
      </c>
      <c r="AC82" s="59" t="e">
        <f>HLOOKUP(Calc_Option3!AC$6,'Carbon Prices'!$D$9:$CH$15,3,FALSE)</f>
        <v>#N/A</v>
      </c>
      <c r="AD82" s="59" t="e">
        <f>HLOOKUP(Calc_Option3!AD$6,'Carbon Prices'!$D$9:$CH$15,3,FALSE)</f>
        <v>#N/A</v>
      </c>
      <c r="AE82" s="59" t="e">
        <f>HLOOKUP(Calc_Option3!AE$6,'Carbon Prices'!$D$9:$CH$15,3,FALSE)</f>
        <v>#N/A</v>
      </c>
      <c r="AF82" s="59" t="e">
        <f>HLOOKUP(Calc_Option3!AF$6,'Carbon Prices'!$D$9:$CH$15,3,FALSE)</f>
        <v>#N/A</v>
      </c>
      <c r="AG82" s="59" t="e">
        <f>HLOOKUP(Calc_Option3!AG$6,'Carbon Prices'!$D$9:$CH$15,3,FALSE)</f>
        <v>#N/A</v>
      </c>
      <c r="AH82" s="59" t="e">
        <f>HLOOKUP(Calc_Option3!AH$6,'Carbon Prices'!$D$9:$CH$15,3,FALSE)</f>
        <v>#N/A</v>
      </c>
      <c r="AI82" s="59" t="e">
        <f>HLOOKUP(Calc_Option3!AI$6,'Carbon Prices'!$D$9:$CH$15,3,FALSE)</f>
        <v>#N/A</v>
      </c>
      <c r="AJ82" s="59" t="e">
        <f>HLOOKUP(Calc_Option3!AJ$6,'Carbon Prices'!$D$9:$CH$15,3,FALSE)</f>
        <v>#N/A</v>
      </c>
      <c r="AK82" s="59" t="e">
        <f>HLOOKUP(Calc_Option3!AK$6,'Carbon Prices'!$D$9:$CH$15,3,FALSE)</f>
        <v>#N/A</v>
      </c>
      <c r="AL82" s="59" t="e">
        <f>HLOOKUP(Calc_Option3!AL$6,'Carbon Prices'!$D$9:$CH$15,3,FALSE)</f>
        <v>#N/A</v>
      </c>
      <c r="AM82" s="59" t="e">
        <f>HLOOKUP(Calc_Option3!AM$6,'Carbon Prices'!$D$9:$CH$15,3,FALSE)</f>
        <v>#N/A</v>
      </c>
      <c r="AN82" s="59" t="e">
        <f>HLOOKUP(Calc_Option3!AN$6,'Carbon Prices'!$D$9:$CH$15,3,FALSE)</f>
        <v>#N/A</v>
      </c>
      <c r="AO82" s="59" t="e">
        <f>HLOOKUP(Calc_Option3!AO$6,'Carbon Prices'!$D$9:$CH$15,3,FALSE)</f>
        <v>#N/A</v>
      </c>
      <c r="AP82" s="59" t="e">
        <f>HLOOKUP(Calc_Option3!AP$6,'Carbon Prices'!$D$9:$CH$15,3,FALSE)</f>
        <v>#N/A</v>
      </c>
      <c r="AQ82" s="59" t="e">
        <f>HLOOKUP(Calc_Option3!AQ$6,'Carbon Prices'!$D$9:$CH$15,3,FALSE)</f>
        <v>#N/A</v>
      </c>
      <c r="AR82" s="59" t="e">
        <f>HLOOKUP(Calc_Option3!AR$6,'Carbon Prices'!$D$9:$CH$15,3,FALSE)</f>
        <v>#N/A</v>
      </c>
      <c r="AS82" s="59" t="e">
        <f>HLOOKUP(Calc_Option3!AS$6,'Carbon Prices'!$D$9:$CH$15,3,FALSE)</f>
        <v>#N/A</v>
      </c>
      <c r="AT82" s="59" t="e">
        <f>HLOOKUP(Calc_Option3!AT$6,'Carbon Prices'!$D$9:$CH$15,3,FALSE)</f>
        <v>#N/A</v>
      </c>
      <c r="AU82" s="59" t="e">
        <f>HLOOKUP(Calc_Option3!AU$6,'Carbon Prices'!$D$9:$CH$15,3,FALSE)</f>
        <v>#N/A</v>
      </c>
      <c r="AV82" s="59" t="e">
        <f>HLOOKUP(Calc_Option3!AV$6,'Carbon Prices'!$D$9:$CH$15,3,FALSE)</f>
        <v>#N/A</v>
      </c>
      <c r="AW82" s="59" t="e">
        <f>HLOOKUP(Calc_Option3!AW$6,'Carbon Prices'!$D$9:$CH$15,3,FALSE)</f>
        <v>#N/A</v>
      </c>
      <c r="AX82" s="59" t="e">
        <f>HLOOKUP(Calc_Option3!AX$6,'Carbon Prices'!$D$9:$CH$15,3,FALSE)</f>
        <v>#N/A</v>
      </c>
      <c r="AY82" s="59" t="e">
        <f>HLOOKUP(Calc_Option3!AY$6,'Carbon Prices'!$D$9:$CH$15,3,FALSE)</f>
        <v>#N/A</v>
      </c>
      <c r="AZ82" s="59" t="e">
        <f>HLOOKUP(Calc_Option3!AZ$6,'Carbon Prices'!$D$9:$CH$15,3,FALSE)</f>
        <v>#N/A</v>
      </c>
      <c r="BA82" s="59" t="e">
        <f>HLOOKUP(Calc_Option3!BA$6,'Carbon Prices'!$D$9:$CH$15,3,FALSE)</f>
        <v>#N/A</v>
      </c>
      <c r="BB82" s="59" t="e">
        <f>HLOOKUP(Calc_Option3!BB$6,'Carbon Prices'!$D$9:$CH$15,3,FALSE)</f>
        <v>#N/A</v>
      </c>
      <c r="BC82" s="59" t="e">
        <f>HLOOKUP(Calc_Option3!BC$6,'Carbon Prices'!$D$9:$CH$15,3,FALSE)</f>
        <v>#N/A</v>
      </c>
      <c r="BD82" s="59" t="e">
        <f>HLOOKUP(Calc_Option3!BD$6,'Carbon Prices'!$D$9:$CH$15,3,FALSE)</f>
        <v>#N/A</v>
      </c>
      <c r="BE82" s="59" t="e">
        <f>HLOOKUP(Calc_Option3!BE$6,'Carbon Prices'!$D$9:$CH$15,3,FALSE)</f>
        <v>#N/A</v>
      </c>
      <c r="BF82" s="59" t="e">
        <f>HLOOKUP(Calc_Option3!BF$6,'Carbon Prices'!$D$9:$CH$15,3,FALSE)</f>
        <v>#N/A</v>
      </c>
      <c r="BG82" s="59" t="e">
        <f>HLOOKUP(Calc_Option3!BG$6,'Carbon Prices'!$D$9:$CH$15,3,FALSE)</f>
        <v>#N/A</v>
      </c>
      <c r="BH82" s="59" t="e">
        <f>HLOOKUP(Calc_Option3!BH$6,'Carbon Prices'!$D$9:$CH$15,3,FALSE)</f>
        <v>#N/A</v>
      </c>
      <c r="BI82" s="59" t="e">
        <f>HLOOKUP(Calc_Option3!BI$6,'Carbon Prices'!$D$9:$CH$15,3,FALSE)</f>
        <v>#N/A</v>
      </c>
      <c r="BJ82" s="59" t="e">
        <f>HLOOKUP(Calc_Option3!BJ$6,'Carbon Prices'!$D$9:$CH$15,3,FALSE)</f>
        <v>#N/A</v>
      </c>
      <c r="BK82" s="59" t="e">
        <f>HLOOKUP(Calc_Option3!BK$6,'Carbon Prices'!$D$9:$CH$15,3,FALSE)</f>
        <v>#N/A</v>
      </c>
      <c r="BL82" s="59" t="e">
        <f>HLOOKUP(Calc_Option3!BL$6,'Carbon Prices'!$D$9:$CH$15,3,FALSE)</f>
        <v>#N/A</v>
      </c>
      <c r="BM82" s="59" t="e">
        <f>HLOOKUP(Calc_Option3!BM$6,'Carbon Prices'!$D$9:$CH$15,3,FALSE)</f>
        <v>#N/A</v>
      </c>
      <c r="BN82" s="59" t="e">
        <f>HLOOKUP(Calc_Option3!BN$6,'Carbon Prices'!$D$9:$CH$15,3,FALSE)</f>
        <v>#N/A</v>
      </c>
      <c r="BO82" s="59" t="e">
        <f>HLOOKUP(Calc_Option3!BO$6,'Carbon Prices'!$D$9:$CH$15,3,FALSE)</f>
        <v>#N/A</v>
      </c>
      <c r="BP82" s="59" t="e">
        <f>HLOOKUP(Calc_Option3!BP$6,'Carbon Prices'!$D$9:$CH$15,3,FALSE)</f>
        <v>#N/A</v>
      </c>
      <c r="BQ82" s="59" t="e">
        <f>HLOOKUP(Calc_Option3!BQ$6,'Carbon Prices'!$D$9:$CH$15,3,FALSE)</f>
        <v>#N/A</v>
      </c>
      <c r="BR82" s="59" t="e">
        <f>HLOOKUP(Calc_Option3!BR$6,'Carbon Prices'!$D$9:$CH$15,3,FALSE)</f>
        <v>#N/A</v>
      </c>
      <c r="BS82" s="59" t="e">
        <f>HLOOKUP(Calc_Option3!BS$6,'Carbon Prices'!$D$9:$CH$15,3,FALSE)</f>
        <v>#N/A</v>
      </c>
      <c r="BT82" s="59" t="e">
        <f>HLOOKUP(Calc_Option3!BT$6,'Carbon Prices'!$D$9:$CH$15,3,FALSE)</f>
        <v>#N/A</v>
      </c>
      <c r="BU82" s="59" t="e">
        <f>HLOOKUP(Calc_Option3!BU$6,'Carbon Prices'!$D$9:$CH$15,3,FALSE)</f>
        <v>#N/A</v>
      </c>
      <c r="BV82" s="59" t="e">
        <f>HLOOKUP(Calc_Option3!BV$6,'Carbon Prices'!$D$9:$CH$15,3,FALSE)</f>
        <v>#N/A</v>
      </c>
      <c r="BW82" s="59" t="e">
        <f>HLOOKUP(Calc_Option3!BW$6,'Carbon Prices'!$D$9:$CH$15,3,FALSE)</f>
        <v>#N/A</v>
      </c>
      <c r="BX82" s="59" t="e">
        <f>HLOOKUP(Calc_Option3!BX$6,'Carbon Prices'!$D$9:$CH$15,3,FALSE)</f>
        <v>#N/A</v>
      </c>
      <c r="BY82" s="59" t="e">
        <f>HLOOKUP(Calc_Option3!BY$6,'Carbon Prices'!$D$9:$CH$15,3,FALSE)</f>
        <v>#N/A</v>
      </c>
      <c r="BZ82" s="59" t="e">
        <f>HLOOKUP(Calc_Option3!BZ$6,'Carbon Prices'!$D$9:$CH$15,3,FALSE)</f>
        <v>#N/A</v>
      </c>
      <c r="CA82" s="59" t="e">
        <f>HLOOKUP(Calc_Option3!CA$6,'Carbon Prices'!$D$9:$CH$15,3,FALSE)</f>
        <v>#N/A</v>
      </c>
      <c r="CB82" s="59" t="e">
        <f>HLOOKUP(Calc_Option3!CB$6,'Carbon Prices'!$D$9:$CH$15,3,FALSE)</f>
        <v>#N/A</v>
      </c>
      <c r="CC82" s="59" t="e">
        <f>HLOOKUP(Calc_Option3!CC$6,'Carbon Prices'!$D$9:$CH$15,3,FALSE)</f>
        <v>#N/A</v>
      </c>
      <c r="CD82" s="59" t="e">
        <f>HLOOKUP(Calc_Option3!CD$6,'Carbon Prices'!$D$9:$CH$15,3,FALSE)</f>
        <v>#N/A</v>
      </c>
      <c r="CE82" s="59" t="e">
        <f>HLOOKUP(Calc_Option3!CE$6,'Carbon Prices'!$D$9:$CH$15,3,FALSE)</f>
        <v>#N/A</v>
      </c>
      <c r="CF82" s="59" t="e">
        <f>HLOOKUP(Calc_Option3!CF$6,'Carbon Prices'!$D$9:$CH$15,3,FALSE)</f>
        <v>#N/A</v>
      </c>
      <c r="CG82" s="59" t="e">
        <f>HLOOKUP(Calc_Option3!CG$6,'Carbon Prices'!$D$9:$CH$15,3,FALSE)</f>
        <v>#N/A</v>
      </c>
      <c r="CH82" s="59" t="e">
        <f>HLOOKUP(Calc_Option3!CH$6,'Carbon Prices'!$D$9:$CH$15,3,FALSE)</f>
        <v>#N/A</v>
      </c>
      <c r="CI82" s="59" t="e">
        <f>HLOOKUP(Calc_Option3!CI$6,'Carbon Prices'!$D$9:$CH$15,3,FALSE)</f>
        <v>#N/A</v>
      </c>
      <c r="CJ82" s="59" t="e">
        <f>HLOOKUP(Calc_Option3!CJ$6,'Carbon Prices'!$D$9:$CH$15,3,FALSE)</f>
        <v>#N/A</v>
      </c>
      <c r="CK82" s="59" t="e">
        <f>HLOOKUP(Calc_Option3!CK$6,'Carbon Prices'!$D$9:$CH$15,3,FALSE)</f>
        <v>#N/A</v>
      </c>
      <c r="CL82" s="59" t="e">
        <f>HLOOKUP(Calc_Option3!CL$6,'Carbon Prices'!$D$9:$CH$15,3,FALSE)</f>
        <v>#N/A</v>
      </c>
      <c r="CM82" s="59" t="e">
        <f>HLOOKUP(Calc_Option3!CM$6,'Carbon Prices'!$D$9:$CH$15,3,FALSE)</f>
        <v>#N/A</v>
      </c>
      <c r="CN82" s="59" t="e">
        <f>HLOOKUP(Calc_Option3!CN$6,'Carbon Prices'!$D$9:$CH$15,3,FALSE)</f>
        <v>#N/A</v>
      </c>
      <c r="CO82" s="59" t="e">
        <f>HLOOKUP(Calc_Option3!CO$6,'Carbon Prices'!$D$9:$CH$15,3,FALSE)</f>
        <v>#N/A</v>
      </c>
      <c r="CP82" s="59" t="e">
        <f>HLOOKUP(Calc_Option3!CP$6,'Carbon Prices'!$D$9:$CH$15,3,FALSE)</f>
        <v>#N/A</v>
      </c>
      <c r="CQ82" s="59" t="e">
        <f>HLOOKUP(Calc_Option3!CQ$6,'Carbon Prices'!$D$9:$CH$15,3,FALSE)</f>
        <v>#N/A</v>
      </c>
      <c r="CR82" s="59" t="e">
        <f>HLOOKUP(Calc_Option3!CR$6,'Carbon Prices'!$D$9:$CH$15,3,FALSE)</f>
        <v>#N/A</v>
      </c>
      <c r="CS82" s="59" t="e">
        <f>HLOOKUP(Calc_Option3!CS$6,'Carbon Prices'!$D$9:$CH$15,3,FALSE)</f>
        <v>#N/A</v>
      </c>
      <c r="CT82" s="59" t="e">
        <f>HLOOKUP(Calc_Option3!CT$6,'Carbon Prices'!$D$9:$CH$15,3,FALSE)</f>
        <v>#N/A</v>
      </c>
      <c r="CU82" s="59" t="e">
        <f>HLOOKUP(Calc_Option3!CU$6,'Carbon Prices'!$D$9:$CH$15,3,FALSE)</f>
        <v>#N/A</v>
      </c>
      <c r="CV82" s="59" t="e">
        <f>HLOOKUP(Calc_Option3!CV$6,'Carbon Prices'!$D$9:$CH$15,3,FALSE)</f>
        <v>#N/A</v>
      </c>
      <c r="CW82" s="59" t="e">
        <f>HLOOKUP(Calc_Option3!CW$6,'Carbon Prices'!$D$9:$CH$15,3,FALSE)</f>
        <v>#N/A</v>
      </c>
      <c r="CX82" s="59" t="e">
        <f>HLOOKUP(Calc_Option3!CX$6,'Carbon Prices'!$D$9:$CH$15,3,FALSE)</f>
        <v>#N/A</v>
      </c>
      <c r="CY82" s="59" t="e">
        <f>HLOOKUP(Calc_Option3!CY$6,'Carbon Prices'!$D$9:$CH$15,3,FALSE)</f>
        <v>#N/A</v>
      </c>
      <c r="CZ82" s="391"/>
    </row>
    <row r="83" spans="1:104" x14ac:dyDescent="0.25">
      <c r="B83" s="393" t="s">
        <v>177</v>
      </c>
      <c r="C83" s="9" t="s">
        <v>1117</v>
      </c>
      <c r="D83" s="59" t="e">
        <f>IF('Data Input - General'!$F$10="Yes",HLOOKUP(Calc_Option3!D$6,'Carbon Prices'!$D$9:$CH$15,3,FALSE),HLOOKUP(Calc_Option3!D$6,'Carbon Prices'!$D$9:$CH$15,6,FALSE))</f>
        <v>#N/A</v>
      </c>
      <c r="E83" s="59" t="e">
        <f>IF('Data Input - General'!$F$10="Yes",HLOOKUP(Calc_Option3!E$6,'Carbon Prices'!$D$9:$CH$15,3,FALSE),HLOOKUP(Calc_Option3!E$6,'Carbon Prices'!$D$9:$CH$15,6,FALSE))</f>
        <v>#N/A</v>
      </c>
      <c r="F83" s="59" t="e">
        <f>IF('Data Input - General'!$F$10="Yes",HLOOKUP(Calc_Option3!F$6,'Carbon Prices'!$D$9:$CH$15,3,FALSE),HLOOKUP(Calc_Option3!F$6,'Carbon Prices'!$D$9:$CH$15,6,FALSE))</f>
        <v>#N/A</v>
      </c>
      <c r="G83" s="59" t="e">
        <f>IF('Data Input - General'!$F$10="Yes",HLOOKUP(Calc_Option3!G$6,'Carbon Prices'!$D$9:$CH$15,3,FALSE),HLOOKUP(Calc_Option3!G$6,'Carbon Prices'!$D$9:$CH$15,6,FALSE))</f>
        <v>#N/A</v>
      </c>
      <c r="H83" s="59" t="e">
        <f>IF('Data Input - General'!$F$10="Yes",HLOOKUP(Calc_Option3!H$6,'Carbon Prices'!$D$9:$CH$15,3,FALSE),HLOOKUP(Calc_Option3!H$6,'Carbon Prices'!$D$9:$CH$15,6,FALSE))</f>
        <v>#N/A</v>
      </c>
      <c r="I83" s="59" t="e">
        <f>IF('Data Input - General'!$F$10="Yes",HLOOKUP(Calc_Option3!I$6,'Carbon Prices'!$D$9:$CH$15,3,FALSE),HLOOKUP(Calc_Option3!I$6,'Carbon Prices'!$D$9:$CH$15,6,FALSE))</f>
        <v>#N/A</v>
      </c>
      <c r="J83" s="59" t="e">
        <f>IF('Data Input - General'!$F$10="Yes",HLOOKUP(Calc_Option3!J$6,'Carbon Prices'!$D$9:$CH$15,3,FALSE),HLOOKUP(Calc_Option3!J$6,'Carbon Prices'!$D$9:$CH$15,6,FALSE))</f>
        <v>#N/A</v>
      </c>
      <c r="K83" s="59" t="e">
        <f>IF('Data Input - General'!$F$10="Yes",HLOOKUP(Calc_Option3!K$6,'Carbon Prices'!$D$9:$CH$15,3,FALSE),HLOOKUP(Calc_Option3!K$6,'Carbon Prices'!$D$9:$CH$15,6,FALSE))</f>
        <v>#N/A</v>
      </c>
      <c r="L83" s="59" t="e">
        <f>IF('Data Input - General'!$F$10="Yes",HLOOKUP(Calc_Option3!L$6,'Carbon Prices'!$D$9:$CH$15,3,FALSE),HLOOKUP(Calc_Option3!L$6,'Carbon Prices'!$D$9:$CH$15,6,FALSE))</f>
        <v>#N/A</v>
      </c>
      <c r="M83" s="59" t="e">
        <f>IF('Data Input - General'!$F$10="Yes",HLOOKUP(Calc_Option3!M$6,'Carbon Prices'!$D$9:$CH$15,3,FALSE),HLOOKUP(Calc_Option3!M$6,'Carbon Prices'!$D$9:$CH$15,6,FALSE))</f>
        <v>#N/A</v>
      </c>
      <c r="N83" s="59" t="e">
        <f>IF('Data Input - General'!$F$10="Yes",HLOOKUP(Calc_Option3!N$6,'Carbon Prices'!$D$9:$CH$15,3,FALSE),HLOOKUP(Calc_Option3!N$6,'Carbon Prices'!$D$9:$CH$15,6,FALSE))</f>
        <v>#N/A</v>
      </c>
      <c r="O83" s="59" t="e">
        <f>IF('Data Input - General'!$F$10="Yes",HLOOKUP(Calc_Option3!O$6,'Carbon Prices'!$D$9:$CH$15,3,FALSE),HLOOKUP(Calc_Option3!O$6,'Carbon Prices'!$D$9:$CH$15,6,FALSE))</f>
        <v>#N/A</v>
      </c>
      <c r="P83" s="59" t="e">
        <f>IF('Data Input - General'!$F$10="Yes",HLOOKUP(Calc_Option3!P$6,'Carbon Prices'!$D$9:$CH$15,3,FALSE),HLOOKUP(Calc_Option3!P$6,'Carbon Prices'!$D$9:$CH$15,6,FALSE))</f>
        <v>#N/A</v>
      </c>
      <c r="Q83" s="59" t="e">
        <f>IF('Data Input - General'!$F$10="Yes",HLOOKUP(Calc_Option3!Q$6,'Carbon Prices'!$D$9:$CH$15,3,FALSE),HLOOKUP(Calc_Option3!Q$6,'Carbon Prices'!$D$9:$CH$15,6,FALSE))</f>
        <v>#N/A</v>
      </c>
      <c r="R83" s="59" t="e">
        <f>IF('Data Input - General'!$F$10="Yes",HLOOKUP(Calc_Option3!R$6,'Carbon Prices'!$D$9:$CH$15,3,FALSE),HLOOKUP(Calc_Option3!R$6,'Carbon Prices'!$D$9:$CH$15,6,FALSE))</f>
        <v>#N/A</v>
      </c>
      <c r="S83" s="59" t="e">
        <f>IF('Data Input - General'!$F$10="Yes",HLOOKUP(Calc_Option3!S$6,'Carbon Prices'!$D$9:$CH$15,3,FALSE),HLOOKUP(Calc_Option3!S$6,'Carbon Prices'!$D$9:$CH$15,6,FALSE))</f>
        <v>#N/A</v>
      </c>
      <c r="T83" s="59" t="e">
        <f>IF('Data Input - General'!$F$10="Yes",HLOOKUP(Calc_Option3!T$6,'Carbon Prices'!$D$9:$CH$15,3,FALSE),HLOOKUP(Calc_Option3!T$6,'Carbon Prices'!$D$9:$CH$15,6,FALSE))</f>
        <v>#N/A</v>
      </c>
      <c r="U83" s="59" t="e">
        <f>IF('Data Input - General'!$F$10="Yes",HLOOKUP(Calc_Option3!U$6,'Carbon Prices'!$D$9:$CH$15,3,FALSE),HLOOKUP(Calc_Option3!U$6,'Carbon Prices'!$D$9:$CH$15,6,FALSE))</f>
        <v>#N/A</v>
      </c>
      <c r="V83" s="59" t="e">
        <f>IF('Data Input - General'!$F$10="Yes",HLOOKUP(Calc_Option3!V$6,'Carbon Prices'!$D$9:$CH$15,3,FALSE),HLOOKUP(Calc_Option3!V$6,'Carbon Prices'!$D$9:$CH$15,6,FALSE))</f>
        <v>#N/A</v>
      </c>
      <c r="W83" s="59" t="e">
        <f>IF('Data Input - General'!$F$10="Yes",HLOOKUP(Calc_Option3!W$6,'Carbon Prices'!$D$9:$CH$15,3,FALSE),HLOOKUP(Calc_Option3!W$6,'Carbon Prices'!$D$9:$CH$15,6,FALSE))</f>
        <v>#N/A</v>
      </c>
      <c r="X83" s="59" t="e">
        <f>IF('Data Input - General'!$F$10="Yes",HLOOKUP(Calc_Option3!X$6,'Carbon Prices'!$D$9:$CH$15,3,FALSE),HLOOKUP(Calc_Option3!X$6,'Carbon Prices'!$D$9:$CH$15,6,FALSE))</f>
        <v>#N/A</v>
      </c>
      <c r="Y83" s="59" t="e">
        <f>IF('Data Input - General'!$F$10="Yes",HLOOKUP(Calc_Option3!Y$6,'Carbon Prices'!$D$9:$CH$15,3,FALSE),HLOOKUP(Calc_Option3!Y$6,'Carbon Prices'!$D$9:$CH$15,6,FALSE))</f>
        <v>#N/A</v>
      </c>
      <c r="Z83" s="59" t="e">
        <f>IF('Data Input - General'!$F$10="Yes",HLOOKUP(Calc_Option3!Z$6,'Carbon Prices'!$D$9:$CH$15,3,FALSE),HLOOKUP(Calc_Option3!Z$6,'Carbon Prices'!$D$9:$CH$15,6,FALSE))</f>
        <v>#N/A</v>
      </c>
      <c r="AA83" s="59" t="e">
        <f>IF('Data Input - General'!$F$10="Yes",HLOOKUP(Calc_Option3!AA$6,'Carbon Prices'!$D$9:$CH$15,3,FALSE),HLOOKUP(Calc_Option3!AA$6,'Carbon Prices'!$D$9:$CH$15,6,FALSE))</f>
        <v>#N/A</v>
      </c>
      <c r="AB83" s="59" t="e">
        <f>IF('Data Input - General'!$F$10="Yes",HLOOKUP(Calc_Option3!AB$6,'Carbon Prices'!$D$9:$CH$15,3,FALSE),HLOOKUP(Calc_Option3!AB$6,'Carbon Prices'!$D$9:$CH$15,6,FALSE))</f>
        <v>#N/A</v>
      </c>
      <c r="AC83" s="59" t="e">
        <f>IF('Data Input - General'!$F$10="Yes",HLOOKUP(Calc_Option3!AC$6,'Carbon Prices'!$D$9:$CH$15,3,FALSE),HLOOKUP(Calc_Option3!AC$6,'Carbon Prices'!$D$9:$CH$15,6,FALSE))</f>
        <v>#N/A</v>
      </c>
      <c r="AD83" s="59" t="e">
        <f>IF('Data Input - General'!$F$10="Yes",HLOOKUP(Calc_Option3!AD$6,'Carbon Prices'!$D$9:$CH$15,3,FALSE),HLOOKUP(Calc_Option3!AD$6,'Carbon Prices'!$D$9:$CH$15,6,FALSE))</f>
        <v>#N/A</v>
      </c>
      <c r="AE83" s="59" t="e">
        <f>IF('Data Input - General'!$F$10="Yes",HLOOKUP(Calc_Option3!AE$6,'Carbon Prices'!$D$9:$CH$15,3,FALSE),HLOOKUP(Calc_Option3!AE$6,'Carbon Prices'!$D$9:$CH$15,6,FALSE))</f>
        <v>#N/A</v>
      </c>
      <c r="AF83" s="59" t="e">
        <f>IF('Data Input - General'!$F$10="Yes",HLOOKUP(Calc_Option3!AF$6,'Carbon Prices'!$D$9:$CH$15,3,FALSE),HLOOKUP(Calc_Option3!AF$6,'Carbon Prices'!$D$9:$CH$15,6,FALSE))</f>
        <v>#N/A</v>
      </c>
      <c r="AG83" s="59" t="e">
        <f>IF('Data Input - General'!$F$10="Yes",HLOOKUP(Calc_Option3!AG$6,'Carbon Prices'!$D$9:$CH$15,3,FALSE),HLOOKUP(Calc_Option3!AG$6,'Carbon Prices'!$D$9:$CH$15,6,FALSE))</f>
        <v>#N/A</v>
      </c>
      <c r="AH83" s="59" t="e">
        <f>IF('Data Input - General'!$F$10="Yes",HLOOKUP(Calc_Option3!AH$6,'Carbon Prices'!$D$9:$CH$15,3,FALSE),HLOOKUP(Calc_Option3!AH$6,'Carbon Prices'!$D$9:$CH$15,6,FALSE))</f>
        <v>#N/A</v>
      </c>
      <c r="AI83" s="59" t="e">
        <f>IF('Data Input - General'!$F$10="Yes",HLOOKUP(Calc_Option3!AI$6,'Carbon Prices'!$D$9:$CH$15,3,FALSE),HLOOKUP(Calc_Option3!AI$6,'Carbon Prices'!$D$9:$CH$15,6,FALSE))</f>
        <v>#N/A</v>
      </c>
      <c r="AJ83" s="59" t="e">
        <f>IF('Data Input - General'!$F$10="Yes",HLOOKUP(Calc_Option3!AJ$6,'Carbon Prices'!$D$9:$CH$15,3,FALSE),HLOOKUP(Calc_Option3!AJ$6,'Carbon Prices'!$D$9:$CH$15,6,FALSE))</f>
        <v>#N/A</v>
      </c>
      <c r="AK83" s="59" t="e">
        <f>IF('Data Input - General'!$F$10="Yes",HLOOKUP(Calc_Option3!AK$6,'Carbon Prices'!$D$9:$CH$15,3,FALSE),HLOOKUP(Calc_Option3!AK$6,'Carbon Prices'!$D$9:$CH$15,6,FALSE))</f>
        <v>#N/A</v>
      </c>
      <c r="AL83" s="59" t="e">
        <f>IF('Data Input - General'!$F$10="Yes",HLOOKUP(Calc_Option3!AL$6,'Carbon Prices'!$D$9:$CH$15,3,FALSE),HLOOKUP(Calc_Option3!AL$6,'Carbon Prices'!$D$9:$CH$15,6,FALSE))</f>
        <v>#N/A</v>
      </c>
      <c r="AM83" s="59" t="e">
        <f>IF('Data Input - General'!$F$10="Yes",HLOOKUP(Calc_Option3!AM$6,'Carbon Prices'!$D$9:$CH$15,3,FALSE),HLOOKUP(Calc_Option3!AM$6,'Carbon Prices'!$D$9:$CH$15,6,FALSE))</f>
        <v>#N/A</v>
      </c>
      <c r="AN83" s="59" t="e">
        <f>IF('Data Input - General'!$F$10="Yes",HLOOKUP(Calc_Option3!AN$6,'Carbon Prices'!$D$9:$CH$15,3,FALSE),HLOOKUP(Calc_Option3!AN$6,'Carbon Prices'!$D$9:$CH$15,6,FALSE))</f>
        <v>#N/A</v>
      </c>
      <c r="AO83" s="59" t="e">
        <f>IF('Data Input - General'!$F$10="Yes",HLOOKUP(Calc_Option3!AO$6,'Carbon Prices'!$D$9:$CH$15,3,FALSE),HLOOKUP(Calc_Option3!AO$6,'Carbon Prices'!$D$9:$CH$15,6,FALSE))</f>
        <v>#N/A</v>
      </c>
      <c r="AP83" s="59" t="e">
        <f>IF('Data Input - General'!$F$10="Yes",HLOOKUP(Calc_Option3!AP$6,'Carbon Prices'!$D$9:$CH$15,3,FALSE),HLOOKUP(Calc_Option3!AP$6,'Carbon Prices'!$D$9:$CH$15,6,FALSE))</f>
        <v>#N/A</v>
      </c>
      <c r="AQ83" s="59" t="e">
        <f>IF('Data Input - General'!$F$10="Yes",HLOOKUP(Calc_Option3!AQ$6,'Carbon Prices'!$D$9:$CH$15,3,FALSE),HLOOKUP(Calc_Option3!AQ$6,'Carbon Prices'!$D$9:$CH$15,6,FALSE))</f>
        <v>#N/A</v>
      </c>
      <c r="AR83" s="59" t="e">
        <f>IF('Data Input - General'!$F$10="Yes",HLOOKUP(Calc_Option3!AR$6,'Carbon Prices'!$D$9:$CH$15,3,FALSE),HLOOKUP(Calc_Option3!AR$6,'Carbon Prices'!$D$9:$CH$15,6,FALSE))</f>
        <v>#N/A</v>
      </c>
      <c r="AS83" s="59" t="e">
        <f>IF('Data Input - General'!$F$10="Yes",HLOOKUP(Calc_Option3!AS$6,'Carbon Prices'!$D$9:$CH$15,3,FALSE),HLOOKUP(Calc_Option3!AS$6,'Carbon Prices'!$D$9:$CH$15,6,FALSE))</f>
        <v>#N/A</v>
      </c>
      <c r="AT83" s="59" t="e">
        <f>IF('Data Input - General'!$F$10="Yes",HLOOKUP(Calc_Option3!AT$6,'Carbon Prices'!$D$9:$CH$15,3,FALSE),HLOOKUP(Calc_Option3!AT$6,'Carbon Prices'!$D$9:$CH$15,6,FALSE))</f>
        <v>#N/A</v>
      </c>
      <c r="AU83" s="59" t="e">
        <f>IF('Data Input - General'!$F$10="Yes",HLOOKUP(Calc_Option3!AU$6,'Carbon Prices'!$D$9:$CH$15,3,FALSE),HLOOKUP(Calc_Option3!AU$6,'Carbon Prices'!$D$9:$CH$15,6,FALSE))</f>
        <v>#N/A</v>
      </c>
      <c r="AV83" s="59" t="e">
        <f>IF('Data Input - General'!$F$10="Yes",HLOOKUP(Calc_Option3!AV$6,'Carbon Prices'!$D$9:$CH$15,3,FALSE),HLOOKUP(Calc_Option3!AV$6,'Carbon Prices'!$D$9:$CH$15,6,FALSE))</f>
        <v>#N/A</v>
      </c>
      <c r="AW83" s="59" t="e">
        <f>IF('Data Input - General'!$F$10="Yes",HLOOKUP(Calc_Option3!AW$6,'Carbon Prices'!$D$9:$CH$15,3,FALSE),HLOOKUP(Calc_Option3!AW$6,'Carbon Prices'!$D$9:$CH$15,6,FALSE))</f>
        <v>#N/A</v>
      </c>
      <c r="AX83" s="59" t="e">
        <f>IF('Data Input - General'!$F$10="Yes",HLOOKUP(Calc_Option3!AX$6,'Carbon Prices'!$D$9:$CH$15,3,FALSE),HLOOKUP(Calc_Option3!AX$6,'Carbon Prices'!$D$9:$CH$15,6,FALSE))</f>
        <v>#N/A</v>
      </c>
      <c r="AY83" s="59" t="e">
        <f>IF('Data Input - General'!$F$10="Yes",HLOOKUP(Calc_Option3!AY$6,'Carbon Prices'!$D$9:$CH$15,3,FALSE),HLOOKUP(Calc_Option3!AY$6,'Carbon Prices'!$D$9:$CH$15,6,FALSE))</f>
        <v>#N/A</v>
      </c>
      <c r="AZ83" s="59" t="e">
        <f>IF('Data Input - General'!$F$10="Yes",HLOOKUP(Calc_Option3!AZ$6,'Carbon Prices'!$D$9:$CH$15,3,FALSE),HLOOKUP(Calc_Option3!AZ$6,'Carbon Prices'!$D$9:$CH$15,6,FALSE))</f>
        <v>#N/A</v>
      </c>
      <c r="BA83" s="59" t="e">
        <f>IF('Data Input - General'!$F$10="Yes",HLOOKUP(Calc_Option3!BA$6,'Carbon Prices'!$D$9:$CH$15,3,FALSE),HLOOKUP(Calc_Option3!BA$6,'Carbon Prices'!$D$9:$CH$15,6,FALSE))</f>
        <v>#N/A</v>
      </c>
      <c r="BB83" s="59" t="e">
        <f>IF('Data Input - General'!$F$10="Yes",HLOOKUP(Calc_Option3!BB$6,'Carbon Prices'!$D$9:$CH$15,3,FALSE),HLOOKUP(Calc_Option3!BB$6,'Carbon Prices'!$D$9:$CH$15,6,FALSE))</f>
        <v>#N/A</v>
      </c>
      <c r="BC83" s="59" t="e">
        <f>IF('Data Input - General'!$F$10="Yes",HLOOKUP(Calc_Option3!BC$6,'Carbon Prices'!$D$9:$CH$15,3,FALSE),HLOOKUP(Calc_Option3!BC$6,'Carbon Prices'!$D$9:$CH$15,6,FALSE))</f>
        <v>#N/A</v>
      </c>
      <c r="BD83" s="59" t="e">
        <f>IF('Data Input - General'!$F$10="Yes",HLOOKUP(Calc_Option3!BD$6,'Carbon Prices'!$D$9:$CH$15,3,FALSE),HLOOKUP(Calc_Option3!BD$6,'Carbon Prices'!$D$9:$CH$15,6,FALSE))</f>
        <v>#N/A</v>
      </c>
      <c r="BE83" s="59" t="e">
        <f>IF('Data Input - General'!$F$10="Yes",HLOOKUP(Calc_Option3!BE$6,'Carbon Prices'!$D$9:$CH$15,3,FALSE),HLOOKUP(Calc_Option3!BE$6,'Carbon Prices'!$D$9:$CH$15,6,FALSE))</f>
        <v>#N/A</v>
      </c>
      <c r="BF83" s="59" t="e">
        <f>IF('Data Input - General'!$F$10="Yes",HLOOKUP(Calc_Option3!BF$6,'Carbon Prices'!$D$9:$CH$15,3,FALSE),HLOOKUP(Calc_Option3!BF$6,'Carbon Prices'!$D$9:$CH$15,6,FALSE))</f>
        <v>#N/A</v>
      </c>
      <c r="BG83" s="59" t="e">
        <f>IF('Data Input - General'!$F$10="Yes",HLOOKUP(Calc_Option3!BG$6,'Carbon Prices'!$D$9:$CH$15,3,FALSE),HLOOKUP(Calc_Option3!BG$6,'Carbon Prices'!$D$9:$CH$15,6,FALSE))</f>
        <v>#N/A</v>
      </c>
      <c r="BH83" s="59" t="e">
        <f>IF('Data Input - General'!$F$10="Yes",HLOOKUP(Calc_Option3!BH$6,'Carbon Prices'!$D$9:$CH$15,3,FALSE),HLOOKUP(Calc_Option3!BH$6,'Carbon Prices'!$D$9:$CH$15,6,FALSE))</f>
        <v>#N/A</v>
      </c>
      <c r="BI83" s="59" t="e">
        <f>IF('Data Input - General'!$F$10="Yes",HLOOKUP(Calc_Option3!BI$6,'Carbon Prices'!$D$9:$CH$15,3,FALSE),HLOOKUP(Calc_Option3!BI$6,'Carbon Prices'!$D$9:$CH$15,6,FALSE))</f>
        <v>#N/A</v>
      </c>
      <c r="BJ83" s="59" t="e">
        <f>IF('Data Input - General'!$F$10="Yes",HLOOKUP(Calc_Option3!BJ$6,'Carbon Prices'!$D$9:$CH$15,3,FALSE),HLOOKUP(Calc_Option3!BJ$6,'Carbon Prices'!$D$9:$CH$15,6,FALSE))</f>
        <v>#N/A</v>
      </c>
      <c r="BK83" s="59" t="e">
        <f>IF('Data Input - General'!$F$10="Yes",HLOOKUP(Calc_Option3!BK$6,'Carbon Prices'!$D$9:$CH$15,3,FALSE),HLOOKUP(Calc_Option3!BK$6,'Carbon Prices'!$D$9:$CH$15,6,FALSE))</f>
        <v>#N/A</v>
      </c>
      <c r="BL83" s="59" t="e">
        <f>IF('Data Input - General'!$F$10="Yes",HLOOKUP(Calc_Option3!BL$6,'Carbon Prices'!$D$9:$CH$15,3,FALSE),HLOOKUP(Calc_Option3!BL$6,'Carbon Prices'!$D$9:$CH$15,6,FALSE))</f>
        <v>#N/A</v>
      </c>
      <c r="BM83" s="59" t="e">
        <f>IF('Data Input - General'!$F$10="Yes",HLOOKUP(Calc_Option3!BM$6,'Carbon Prices'!$D$9:$CH$15,3,FALSE),HLOOKUP(Calc_Option3!BM$6,'Carbon Prices'!$D$9:$CH$15,6,FALSE))</f>
        <v>#N/A</v>
      </c>
      <c r="BN83" s="59" t="e">
        <f>IF('Data Input - General'!$F$10="Yes",HLOOKUP(Calc_Option3!BN$6,'Carbon Prices'!$D$9:$CH$15,3,FALSE),HLOOKUP(Calc_Option3!BN$6,'Carbon Prices'!$D$9:$CH$15,6,FALSE))</f>
        <v>#N/A</v>
      </c>
      <c r="BO83" s="59" t="e">
        <f>IF('Data Input - General'!$F$10="Yes",HLOOKUP(Calc_Option3!BO$6,'Carbon Prices'!$D$9:$CH$15,3,FALSE),HLOOKUP(Calc_Option3!BO$6,'Carbon Prices'!$D$9:$CH$15,6,FALSE))</f>
        <v>#N/A</v>
      </c>
      <c r="BP83" s="59" t="e">
        <f>IF('Data Input - General'!$F$10="Yes",HLOOKUP(Calc_Option3!BP$6,'Carbon Prices'!$D$9:$CH$15,3,FALSE),HLOOKUP(Calc_Option3!BP$6,'Carbon Prices'!$D$9:$CH$15,6,FALSE))</f>
        <v>#N/A</v>
      </c>
      <c r="BQ83" s="59" t="e">
        <f>IF('Data Input - General'!$F$10="Yes",HLOOKUP(Calc_Option3!BQ$6,'Carbon Prices'!$D$9:$CH$15,3,FALSE),HLOOKUP(Calc_Option3!BQ$6,'Carbon Prices'!$D$9:$CH$15,6,FALSE))</f>
        <v>#N/A</v>
      </c>
      <c r="BR83" s="59" t="e">
        <f>IF('Data Input - General'!$F$10="Yes",HLOOKUP(Calc_Option3!BR$6,'Carbon Prices'!$D$9:$CH$15,3,FALSE),HLOOKUP(Calc_Option3!BR$6,'Carbon Prices'!$D$9:$CH$15,6,FALSE))</f>
        <v>#N/A</v>
      </c>
      <c r="BS83" s="59" t="e">
        <f>IF('Data Input - General'!$F$10="Yes",HLOOKUP(Calc_Option3!BS$6,'Carbon Prices'!$D$9:$CH$15,3,FALSE),HLOOKUP(Calc_Option3!BS$6,'Carbon Prices'!$D$9:$CH$15,6,FALSE))</f>
        <v>#N/A</v>
      </c>
      <c r="BT83" s="59" t="e">
        <f>IF('Data Input - General'!$F$10="Yes",HLOOKUP(Calc_Option3!BT$6,'Carbon Prices'!$D$9:$CH$15,3,FALSE),HLOOKUP(Calc_Option3!BT$6,'Carbon Prices'!$D$9:$CH$15,6,FALSE))</f>
        <v>#N/A</v>
      </c>
      <c r="BU83" s="59" t="e">
        <f>IF('Data Input - General'!$F$10="Yes",HLOOKUP(Calc_Option3!BU$6,'Carbon Prices'!$D$9:$CH$15,3,FALSE),HLOOKUP(Calc_Option3!BU$6,'Carbon Prices'!$D$9:$CH$15,6,FALSE))</f>
        <v>#N/A</v>
      </c>
      <c r="BV83" s="59" t="e">
        <f>IF('Data Input - General'!$F$10="Yes",HLOOKUP(Calc_Option3!BV$6,'Carbon Prices'!$D$9:$CH$15,3,FALSE),HLOOKUP(Calc_Option3!BV$6,'Carbon Prices'!$D$9:$CH$15,6,FALSE))</f>
        <v>#N/A</v>
      </c>
      <c r="BW83" s="59" t="e">
        <f>IF('Data Input - General'!$F$10="Yes",HLOOKUP(Calc_Option3!BW$6,'Carbon Prices'!$D$9:$CH$15,3,FALSE),HLOOKUP(Calc_Option3!BW$6,'Carbon Prices'!$D$9:$CH$15,6,FALSE))</f>
        <v>#N/A</v>
      </c>
      <c r="BX83" s="59" t="e">
        <f>IF('Data Input - General'!$F$10="Yes",HLOOKUP(Calc_Option3!BX$6,'Carbon Prices'!$D$9:$CH$15,3,FALSE),HLOOKUP(Calc_Option3!BX$6,'Carbon Prices'!$D$9:$CH$15,6,FALSE))</f>
        <v>#N/A</v>
      </c>
      <c r="BY83" s="59" t="e">
        <f>IF('Data Input - General'!$F$10="Yes",HLOOKUP(Calc_Option3!BY$6,'Carbon Prices'!$D$9:$CH$15,3,FALSE),HLOOKUP(Calc_Option3!BY$6,'Carbon Prices'!$D$9:$CH$15,6,FALSE))</f>
        <v>#N/A</v>
      </c>
      <c r="BZ83" s="59" t="e">
        <f>IF('Data Input - General'!$F$10="Yes",HLOOKUP(Calc_Option3!BZ$6,'Carbon Prices'!$D$9:$CH$15,3,FALSE),HLOOKUP(Calc_Option3!BZ$6,'Carbon Prices'!$D$9:$CH$15,6,FALSE))</f>
        <v>#N/A</v>
      </c>
      <c r="CA83" s="59" t="e">
        <f>IF('Data Input - General'!$F$10="Yes",HLOOKUP(Calc_Option3!CA$6,'Carbon Prices'!$D$9:$CH$15,3,FALSE),HLOOKUP(Calc_Option3!CA$6,'Carbon Prices'!$D$9:$CH$15,6,FALSE))</f>
        <v>#N/A</v>
      </c>
      <c r="CB83" s="59" t="e">
        <f>IF('Data Input - General'!$F$10="Yes",HLOOKUP(Calc_Option3!CB$6,'Carbon Prices'!$D$9:$CH$15,3,FALSE),HLOOKUP(Calc_Option3!CB$6,'Carbon Prices'!$D$9:$CH$15,6,FALSE))</f>
        <v>#N/A</v>
      </c>
      <c r="CC83" s="59" t="e">
        <f>IF('Data Input - General'!$F$10="Yes",HLOOKUP(Calc_Option3!CC$6,'Carbon Prices'!$D$9:$CH$15,3,FALSE),HLOOKUP(Calc_Option3!CC$6,'Carbon Prices'!$D$9:$CH$15,6,FALSE))</f>
        <v>#N/A</v>
      </c>
      <c r="CD83" s="59" t="e">
        <f>IF('Data Input - General'!$F$10="Yes",HLOOKUP(Calc_Option3!CD$6,'Carbon Prices'!$D$9:$CH$15,3,FALSE),HLOOKUP(Calc_Option3!CD$6,'Carbon Prices'!$D$9:$CH$15,6,FALSE))</f>
        <v>#N/A</v>
      </c>
      <c r="CE83" s="59" t="e">
        <f>IF('Data Input - General'!$F$10="Yes",HLOOKUP(Calc_Option3!CE$6,'Carbon Prices'!$D$9:$CH$15,3,FALSE),HLOOKUP(Calc_Option3!CE$6,'Carbon Prices'!$D$9:$CH$15,6,FALSE))</f>
        <v>#N/A</v>
      </c>
      <c r="CF83" s="59" t="e">
        <f>IF('Data Input - General'!$F$10="Yes",HLOOKUP(Calc_Option3!CF$6,'Carbon Prices'!$D$9:$CH$15,3,FALSE),HLOOKUP(Calc_Option3!CF$6,'Carbon Prices'!$D$9:$CH$15,6,FALSE))</f>
        <v>#N/A</v>
      </c>
      <c r="CG83" s="59" t="e">
        <f>IF('Data Input - General'!$F$10="Yes",HLOOKUP(Calc_Option3!CG$6,'Carbon Prices'!$D$9:$CH$15,3,FALSE),HLOOKUP(Calc_Option3!CG$6,'Carbon Prices'!$D$9:$CH$15,6,FALSE))</f>
        <v>#N/A</v>
      </c>
      <c r="CH83" s="59" t="e">
        <f>IF('Data Input - General'!$F$10="Yes",HLOOKUP(Calc_Option3!CH$6,'Carbon Prices'!$D$9:$CH$15,3,FALSE),HLOOKUP(Calc_Option3!CH$6,'Carbon Prices'!$D$9:$CH$15,6,FALSE))</f>
        <v>#N/A</v>
      </c>
      <c r="CI83" s="59" t="e">
        <f>IF('Data Input - General'!$F$10="Yes",HLOOKUP(Calc_Option3!CI$6,'Carbon Prices'!$D$9:$CH$15,3,FALSE),HLOOKUP(Calc_Option3!CI$6,'Carbon Prices'!$D$9:$CH$15,6,FALSE))</f>
        <v>#N/A</v>
      </c>
      <c r="CJ83" s="59" t="e">
        <f>IF('Data Input - General'!$F$10="Yes",HLOOKUP(Calc_Option3!CJ$6,'Carbon Prices'!$D$9:$CH$15,3,FALSE),HLOOKUP(Calc_Option3!CJ$6,'Carbon Prices'!$D$9:$CH$15,6,FALSE))</f>
        <v>#N/A</v>
      </c>
      <c r="CK83" s="59" t="e">
        <f>IF('Data Input - General'!$F$10="Yes",HLOOKUP(Calc_Option3!CK$6,'Carbon Prices'!$D$9:$CH$15,3,FALSE),HLOOKUP(Calc_Option3!CK$6,'Carbon Prices'!$D$9:$CH$15,6,FALSE))</f>
        <v>#N/A</v>
      </c>
      <c r="CL83" s="59" t="e">
        <f>IF('Data Input - General'!$F$10="Yes",HLOOKUP(Calc_Option3!CL$6,'Carbon Prices'!$D$9:$CH$15,3,FALSE),HLOOKUP(Calc_Option3!CL$6,'Carbon Prices'!$D$9:$CH$15,6,FALSE))</f>
        <v>#N/A</v>
      </c>
      <c r="CM83" s="59" t="e">
        <f>IF('Data Input - General'!$F$10="Yes",HLOOKUP(Calc_Option3!CM$6,'Carbon Prices'!$D$9:$CH$15,3,FALSE),HLOOKUP(Calc_Option3!CM$6,'Carbon Prices'!$D$9:$CH$15,6,FALSE))</f>
        <v>#N/A</v>
      </c>
      <c r="CN83" s="59" t="e">
        <f>IF('Data Input - General'!$F$10="Yes",HLOOKUP(Calc_Option3!CN$6,'Carbon Prices'!$D$9:$CH$15,3,FALSE),HLOOKUP(Calc_Option3!CN$6,'Carbon Prices'!$D$9:$CH$15,6,FALSE))</f>
        <v>#N/A</v>
      </c>
      <c r="CO83" s="59" t="e">
        <f>IF('Data Input - General'!$F$10="Yes",HLOOKUP(Calc_Option3!CO$6,'Carbon Prices'!$D$9:$CH$15,3,FALSE),HLOOKUP(Calc_Option3!CO$6,'Carbon Prices'!$D$9:$CH$15,6,FALSE))</f>
        <v>#N/A</v>
      </c>
      <c r="CP83" s="59" t="e">
        <f>IF('Data Input - General'!$F$10="Yes",HLOOKUP(Calc_Option3!CP$6,'Carbon Prices'!$D$9:$CH$15,3,FALSE),HLOOKUP(Calc_Option3!CP$6,'Carbon Prices'!$D$9:$CH$15,6,FALSE))</f>
        <v>#N/A</v>
      </c>
      <c r="CQ83" s="59" t="e">
        <f>IF('Data Input - General'!$F$10="Yes",HLOOKUP(Calc_Option3!CQ$6,'Carbon Prices'!$D$9:$CH$15,3,FALSE),HLOOKUP(Calc_Option3!CQ$6,'Carbon Prices'!$D$9:$CH$15,6,FALSE))</f>
        <v>#N/A</v>
      </c>
      <c r="CR83" s="59" t="e">
        <f>IF('Data Input - General'!$F$10="Yes",HLOOKUP(Calc_Option3!CR$6,'Carbon Prices'!$D$9:$CH$15,3,FALSE),HLOOKUP(Calc_Option3!CR$6,'Carbon Prices'!$D$9:$CH$15,6,FALSE))</f>
        <v>#N/A</v>
      </c>
      <c r="CS83" s="59" t="e">
        <f>IF('Data Input - General'!$F$10="Yes",HLOOKUP(Calc_Option3!CS$6,'Carbon Prices'!$D$9:$CH$15,3,FALSE),HLOOKUP(Calc_Option3!CS$6,'Carbon Prices'!$D$9:$CH$15,6,FALSE))</f>
        <v>#N/A</v>
      </c>
      <c r="CT83" s="59" t="e">
        <f>IF('Data Input - General'!$F$10="Yes",HLOOKUP(Calc_Option3!CT$6,'Carbon Prices'!$D$9:$CH$15,3,FALSE),HLOOKUP(Calc_Option3!CT$6,'Carbon Prices'!$D$9:$CH$15,6,FALSE))</f>
        <v>#N/A</v>
      </c>
      <c r="CU83" s="59" t="e">
        <f>IF('Data Input - General'!$F$10="Yes",HLOOKUP(Calc_Option3!CU$6,'Carbon Prices'!$D$9:$CH$15,3,FALSE),HLOOKUP(Calc_Option3!CU$6,'Carbon Prices'!$D$9:$CH$15,6,FALSE))</f>
        <v>#N/A</v>
      </c>
      <c r="CV83" s="59" t="e">
        <f>IF('Data Input - General'!$F$10="Yes",HLOOKUP(Calc_Option3!CV$6,'Carbon Prices'!$D$9:$CH$15,3,FALSE),HLOOKUP(Calc_Option3!CV$6,'Carbon Prices'!$D$9:$CH$15,6,FALSE))</f>
        <v>#N/A</v>
      </c>
      <c r="CW83" s="59" t="e">
        <f>IF('Data Input - General'!$F$10="Yes",HLOOKUP(Calc_Option3!CW$6,'Carbon Prices'!$D$9:$CH$15,3,FALSE),HLOOKUP(Calc_Option3!CW$6,'Carbon Prices'!$D$9:$CH$15,6,FALSE))</f>
        <v>#N/A</v>
      </c>
      <c r="CX83" s="59" t="e">
        <f>IF('Data Input - General'!$F$10="Yes",HLOOKUP(Calc_Option3!CX$6,'Carbon Prices'!$D$9:$CH$15,3,FALSE),HLOOKUP(Calc_Option3!CX$6,'Carbon Prices'!$D$9:$CH$15,6,FALSE))</f>
        <v>#N/A</v>
      </c>
      <c r="CY83" s="59" t="e">
        <f>IF('Data Input - General'!$F$10="Yes",HLOOKUP(Calc_Option3!CY$6,'Carbon Prices'!$D$9:$CH$15,3,FALSE),HLOOKUP(Calc_Option3!CY$6,'Carbon Prices'!$D$9:$CH$15,6,FALSE))</f>
        <v>#N/A</v>
      </c>
      <c r="CZ83" s="391"/>
    </row>
    <row r="84" spans="1:104" x14ac:dyDescent="0.25">
      <c r="B84" s="393" t="s">
        <v>178</v>
      </c>
      <c r="C84" s="9" t="s">
        <v>1117</v>
      </c>
      <c r="D84" s="59">
        <f>IFERROR(D80*D82,0)</f>
        <v>0</v>
      </c>
      <c r="E84" s="59">
        <f>IFERROR(E80*E82,0)</f>
        <v>0</v>
      </c>
      <c r="F84" s="59">
        <f t="shared" ref="F84:BQ85" si="35">IFERROR(F80*F82,0)</f>
        <v>0</v>
      </c>
      <c r="G84" s="59">
        <f t="shared" si="35"/>
        <v>0</v>
      </c>
      <c r="H84" s="59">
        <f t="shared" si="35"/>
        <v>0</v>
      </c>
      <c r="I84" s="59">
        <f t="shared" si="35"/>
        <v>0</v>
      </c>
      <c r="J84" s="59">
        <f t="shared" si="35"/>
        <v>0</v>
      </c>
      <c r="K84" s="59">
        <f t="shared" si="35"/>
        <v>0</v>
      </c>
      <c r="L84" s="59">
        <f t="shared" si="35"/>
        <v>0</v>
      </c>
      <c r="M84" s="59">
        <f t="shared" si="35"/>
        <v>0</v>
      </c>
      <c r="N84" s="59">
        <f t="shared" si="35"/>
        <v>0</v>
      </c>
      <c r="O84" s="59">
        <f t="shared" si="35"/>
        <v>0</v>
      </c>
      <c r="P84" s="59">
        <f t="shared" si="35"/>
        <v>0</v>
      </c>
      <c r="Q84" s="59">
        <f t="shared" si="35"/>
        <v>0</v>
      </c>
      <c r="R84" s="59">
        <f t="shared" si="35"/>
        <v>0</v>
      </c>
      <c r="S84" s="59">
        <f t="shared" si="35"/>
        <v>0</v>
      </c>
      <c r="T84" s="59">
        <f t="shared" si="35"/>
        <v>0</v>
      </c>
      <c r="U84" s="59">
        <f t="shared" si="35"/>
        <v>0</v>
      </c>
      <c r="V84" s="59">
        <f t="shared" si="35"/>
        <v>0</v>
      </c>
      <c r="W84" s="59">
        <f t="shared" si="35"/>
        <v>0</v>
      </c>
      <c r="X84" s="59">
        <f t="shared" si="35"/>
        <v>0</v>
      </c>
      <c r="Y84" s="59">
        <f t="shared" si="35"/>
        <v>0</v>
      </c>
      <c r="Z84" s="59">
        <f t="shared" si="35"/>
        <v>0</v>
      </c>
      <c r="AA84" s="59">
        <f t="shared" si="35"/>
        <v>0</v>
      </c>
      <c r="AB84" s="59">
        <f t="shared" si="35"/>
        <v>0</v>
      </c>
      <c r="AC84" s="59">
        <f t="shared" si="35"/>
        <v>0</v>
      </c>
      <c r="AD84" s="59">
        <f t="shared" si="35"/>
        <v>0</v>
      </c>
      <c r="AE84" s="59">
        <f t="shared" si="35"/>
        <v>0</v>
      </c>
      <c r="AF84" s="59">
        <f t="shared" si="35"/>
        <v>0</v>
      </c>
      <c r="AG84" s="59">
        <f t="shared" si="35"/>
        <v>0</v>
      </c>
      <c r="AH84" s="59">
        <f t="shared" si="35"/>
        <v>0</v>
      </c>
      <c r="AI84" s="59">
        <f t="shared" si="35"/>
        <v>0</v>
      </c>
      <c r="AJ84" s="59">
        <f t="shared" si="35"/>
        <v>0</v>
      </c>
      <c r="AK84" s="59">
        <f t="shared" si="35"/>
        <v>0</v>
      </c>
      <c r="AL84" s="59">
        <f t="shared" si="35"/>
        <v>0</v>
      </c>
      <c r="AM84" s="59">
        <f t="shared" si="35"/>
        <v>0</v>
      </c>
      <c r="AN84" s="59">
        <f t="shared" si="35"/>
        <v>0</v>
      </c>
      <c r="AO84" s="59">
        <f t="shared" si="35"/>
        <v>0</v>
      </c>
      <c r="AP84" s="59">
        <f t="shared" si="35"/>
        <v>0</v>
      </c>
      <c r="AQ84" s="59">
        <f t="shared" si="35"/>
        <v>0</v>
      </c>
      <c r="AR84" s="59">
        <f t="shared" si="35"/>
        <v>0</v>
      </c>
      <c r="AS84" s="59">
        <f t="shared" si="35"/>
        <v>0</v>
      </c>
      <c r="AT84" s="59">
        <f t="shared" si="35"/>
        <v>0</v>
      </c>
      <c r="AU84" s="59">
        <f t="shared" si="35"/>
        <v>0</v>
      </c>
      <c r="AV84" s="59">
        <f t="shared" si="35"/>
        <v>0</v>
      </c>
      <c r="AW84" s="59">
        <f t="shared" si="35"/>
        <v>0</v>
      </c>
      <c r="AX84" s="59">
        <f t="shared" si="35"/>
        <v>0</v>
      </c>
      <c r="AY84" s="59">
        <f t="shared" si="35"/>
        <v>0</v>
      </c>
      <c r="AZ84" s="59">
        <f t="shared" si="35"/>
        <v>0</v>
      </c>
      <c r="BA84" s="59">
        <f t="shared" si="35"/>
        <v>0</v>
      </c>
      <c r="BB84" s="59">
        <f t="shared" si="35"/>
        <v>0</v>
      </c>
      <c r="BC84" s="59">
        <f t="shared" si="35"/>
        <v>0</v>
      </c>
      <c r="BD84" s="59">
        <f t="shared" si="35"/>
        <v>0</v>
      </c>
      <c r="BE84" s="59">
        <f t="shared" si="35"/>
        <v>0</v>
      </c>
      <c r="BF84" s="59">
        <f t="shared" si="35"/>
        <v>0</v>
      </c>
      <c r="BG84" s="59">
        <f t="shared" si="35"/>
        <v>0</v>
      </c>
      <c r="BH84" s="59">
        <f t="shared" si="35"/>
        <v>0</v>
      </c>
      <c r="BI84" s="59">
        <f t="shared" si="35"/>
        <v>0</v>
      </c>
      <c r="BJ84" s="59">
        <f t="shared" si="35"/>
        <v>0</v>
      </c>
      <c r="BK84" s="59">
        <f t="shared" si="35"/>
        <v>0</v>
      </c>
      <c r="BL84" s="59">
        <f t="shared" si="35"/>
        <v>0</v>
      </c>
      <c r="BM84" s="59">
        <f t="shared" si="35"/>
        <v>0</v>
      </c>
      <c r="BN84" s="59">
        <f t="shared" si="35"/>
        <v>0</v>
      </c>
      <c r="BO84" s="59">
        <f t="shared" si="35"/>
        <v>0</v>
      </c>
      <c r="BP84" s="59">
        <f t="shared" si="35"/>
        <v>0</v>
      </c>
      <c r="BQ84" s="59">
        <f t="shared" si="35"/>
        <v>0</v>
      </c>
      <c r="BR84" s="59">
        <f t="shared" ref="BR84:CY85" si="36">IFERROR(BR80*BR82,0)</f>
        <v>0</v>
      </c>
      <c r="BS84" s="59">
        <f t="shared" si="36"/>
        <v>0</v>
      </c>
      <c r="BT84" s="59">
        <f t="shared" si="36"/>
        <v>0</v>
      </c>
      <c r="BU84" s="59">
        <f t="shared" si="36"/>
        <v>0</v>
      </c>
      <c r="BV84" s="59">
        <f t="shared" si="36"/>
        <v>0</v>
      </c>
      <c r="BW84" s="59">
        <f t="shared" si="36"/>
        <v>0</v>
      </c>
      <c r="BX84" s="59">
        <f t="shared" si="36"/>
        <v>0</v>
      </c>
      <c r="BY84" s="59">
        <f t="shared" si="36"/>
        <v>0</v>
      </c>
      <c r="BZ84" s="59">
        <f t="shared" si="36"/>
        <v>0</v>
      </c>
      <c r="CA84" s="59">
        <f t="shared" si="36"/>
        <v>0</v>
      </c>
      <c r="CB84" s="59">
        <f t="shared" si="36"/>
        <v>0</v>
      </c>
      <c r="CC84" s="59">
        <f t="shared" si="36"/>
        <v>0</v>
      </c>
      <c r="CD84" s="59">
        <f t="shared" si="36"/>
        <v>0</v>
      </c>
      <c r="CE84" s="59">
        <f t="shared" si="36"/>
        <v>0</v>
      </c>
      <c r="CF84" s="59">
        <f t="shared" si="36"/>
        <v>0</v>
      </c>
      <c r="CG84" s="59">
        <f t="shared" si="36"/>
        <v>0</v>
      </c>
      <c r="CH84" s="59">
        <f t="shared" si="36"/>
        <v>0</v>
      </c>
      <c r="CI84" s="59">
        <f t="shared" si="36"/>
        <v>0</v>
      </c>
      <c r="CJ84" s="59">
        <f t="shared" si="36"/>
        <v>0</v>
      </c>
      <c r="CK84" s="59">
        <f t="shared" si="36"/>
        <v>0</v>
      </c>
      <c r="CL84" s="59">
        <f t="shared" si="36"/>
        <v>0</v>
      </c>
      <c r="CM84" s="59">
        <f t="shared" si="36"/>
        <v>0</v>
      </c>
      <c r="CN84" s="59">
        <f t="shared" si="36"/>
        <v>0</v>
      </c>
      <c r="CO84" s="59">
        <f t="shared" si="36"/>
        <v>0</v>
      </c>
      <c r="CP84" s="59">
        <f t="shared" si="36"/>
        <v>0</v>
      </c>
      <c r="CQ84" s="59">
        <f t="shared" si="36"/>
        <v>0</v>
      </c>
      <c r="CR84" s="59">
        <f t="shared" si="36"/>
        <v>0</v>
      </c>
      <c r="CS84" s="59">
        <f t="shared" si="36"/>
        <v>0</v>
      </c>
      <c r="CT84" s="59">
        <f t="shared" si="36"/>
        <v>0</v>
      </c>
      <c r="CU84" s="59">
        <f t="shared" si="36"/>
        <v>0</v>
      </c>
      <c r="CV84" s="59">
        <f t="shared" si="36"/>
        <v>0</v>
      </c>
      <c r="CW84" s="59">
        <f t="shared" si="36"/>
        <v>0</v>
      </c>
      <c r="CX84" s="59">
        <f t="shared" si="36"/>
        <v>0</v>
      </c>
      <c r="CY84" s="59">
        <f t="shared" si="36"/>
        <v>0</v>
      </c>
      <c r="CZ84" s="391"/>
    </row>
    <row r="85" spans="1:104" x14ac:dyDescent="0.25">
      <c r="B85" s="393" t="s">
        <v>179</v>
      </c>
      <c r="C85" s="9" t="s">
        <v>1117</v>
      </c>
      <c r="D85" s="59">
        <f>IFERROR(D81*D83,0)</f>
        <v>0</v>
      </c>
      <c r="E85" s="59">
        <f t="shared" ref="E85:BK85" si="37">IFERROR(E81*E83,0)</f>
        <v>0</v>
      </c>
      <c r="F85" s="59">
        <f t="shared" si="37"/>
        <v>0</v>
      </c>
      <c r="G85" s="59">
        <f t="shared" si="37"/>
        <v>0</v>
      </c>
      <c r="H85" s="59">
        <f t="shared" si="37"/>
        <v>0</v>
      </c>
      <c r="I85" s="59">
        <f t="shared" si="37"/>
        <v>0</v>
      </c>
      <c r="J85" s="59">
        <f t="shared" si="37"/>
        <v>0</v>
      </c>
      <c r="K85" s="59">
        <f t="shared" si="37"/>
        <v>0</v>
      </c>
      <c r="L85" s="59">
        <f t="shared" si="37"/>
        <v>0</v>
      </c>
      <c r="M85" s="59">
        <f t="shared" si="37"/>
        <v>0</v>
      </c>
      <c r="N85" s="59">
        <f t="shared" si="37"/>
        <v>0</v>
      </c>
      <c r="O85" s="59">
        <f t="shared" si="37"/>
        <v>0</v>
      </c>
      <c r="P85" s="59">
        <f t="shared" si="37"/>
        <v>0</v>
      </c>
      <c r="Q85" s="59">
        <f t="shared" si="37"/>
        <v>0</v>
      </c>
      <c r="R85" s="59">
        <f t="shared" si="37"/>
        <v>0</v>
      </c>
      <c r="S85" s="59">
        <f t="shared" si="37"/>
        <v>0</v>
      </c>
      <c r="T85" s="59">
        <f t="shared" si="37"/>
        <v>0</v>
      </c>
      <c r="U85" s="59">
        <f t="shared" si="37"/>
        <v>0</v>
      </c>
      <c r="V85" s="59">
        <f t="shared" si="37"/>
        <v>0</v>
      </c>
      <c r="W85" s="59">
        <f t="shared" si="37"/>
        <v>0</v>
      </c>
      <c r="X85" s="59">
        <f t="shared" si="37"/>
        <v>0</v>
      </c>
      <c r="Y85" s="59">
        <f t="shared" si="37"/>
        <v>0</v>
      </c>
      <c r="Z85" s="59">
        <f t="shared" si="37"/>
        <v>0</v>
      </c>
      <c r="AA85" s="59">
        <f t="shared" si="37"/>
        <v>0</v>
      </c>
      <c r="AB85" s="59">
        <f t="shared" si="37"/>
        <v>0</v>
      </c>
      <c r="AC85" s="59">
        <f t="shared" si="37"/>
        <v>0</v>
      </c>
      <c r="AD85" s="59">
        <f t="shared" si="37"/>
        <v>0</v>
      </c>
      <c r="AE85" s="59">
        <f t="shared" si="37"/>
        <v>0</v>
      </c>
      <c r="AF85" s="59">
        <f t="shared" si="37"/>
        <v>0</v>
      </c>
      <c r="AG85" s="59">
        <f t="shared" si="37"/>
        <v>0</v>
      </c>
      <c r="AH85" s="59">
        <f t="shared" si="37"/>
        <v>0</v>
      </c>
      <c r="AI85" s="59">
        <f t="shared" si="37"/>
        <v>0</v>
      </c>
      <c r="AJ85" s="59">
        <f t="shared" si="37"/>
        <v>0</v>
      </c>
      <c r="AK85" s="59">
        <f t="shared" si="37"/>
        <v>0</v>
      </c>
      <c r="AL85" s="59">
        <f t="shared" si="37"/>
        <v>0</v>
      </c>
      <c r="AM85" s="59">
        <f t="shared" si="37"/>
        <v>0</v>
      </c>
      <c r="AN85" s="59">
        <f t="shared" si="37"/>
        <v>0</v>
      </c>
      <c r="AO85" s="59">
        <f t="shared" si="37"/>
        <v>0</v>
      </c>
      <c r="AP85" s="59">
        <f t="shared" si="37"/>
        <v>0</v>
      </c>
      <c r="AQ85" s="59">
        <f t="shared" si="37"/>
        <v>0</v>
      </c>
      <c r="AR85" s="59">
        <f t="shared" si="37"/>
        <v>0</v>
      </c>
      <c r="AS85" s="59">
        <f t="shared" si="37"/>
        <v>0</v>
      </c>
      <c r="AT85" s="59">
        <f t="shared" si="37"/>
        <v>0</v>
      </c>
      <c r="AU85" s="59">
        <f t="shared" si="37"/>
        <v>0</v>
      </c>
      <c r="AV85" s="59">
        <f t="shared" si="37"/>
        <v>0</v>
      </c>
      <c r="AW85" s="59">
        <f t="shared" si="37"/>
        <v>0</v>
      </c>
      <c r="AX85" s="59">
        <f t="shared" si="37"/>
        <v>0</v>
      </c>
      <c r="AY85" s="59">
        <f t="shared" si="37"/>
        <v>0</v>
      </c>
      <c r="AZ85" s="59">
        <f t="shared" si="37"/>
        <v>0</v>
      </c>
      <c r="BA85" s="59">
        <f t="shared" si="37"/>
        <v>0</v>
      </c>
      <c r="BB85" s="59">
        <f t="shared" si="37"/>
        <v>0</v>
      </c>
      <c r="BC85" s="59">
        <f t="shared" si="37"/>
        <v>0</v>
      </c>
      <c r="BD85" s="59">
        <f t="shared" si="37"/>
        <v>0</v>
      </c>
      <c r="BE85" s="59">
        <f t="shared" si="37"/>
        <v>0</v>
      </c>
      <c r="BF85" s="59">
        <f t="shared" si="37"/>
        <v>0</v>
      </c>
      <c r="BG85" s="59">
        <f t="shared" si="37"/>
        <v>0</v>
      </c>
      <c r="BH85" s="59">
        <f t="shared" si="37"/>
        <v>0</v>
      </c>
      <c r="BI85" s="59">
        <f t="shared" si="37"/>
        <v>0</v>
      </c>
      <c r="BJ85" s="59">
        <f t="shared" si="37"/>
        <v>0</v>
      </c>
      <c r="BK85" s="59">
        <f t="shared" si="37"/>
        <v>0</v>
      </c>
      <c r="BL85" s="59">
        <f t="shared" si="35"/>
        <v>0</v>
      </c>
      <c r="BM85" s="59">
        <f t="shared" si="35"/>
        <v>0</v>
      </c>
      <c r="BN85" s="59">
        <f t="shared" si="35"/>
        <v>0</v>
      </c>
      <c r="BO85" s="59">
        <f t="shared" si="35"/>
        <v>0</v>
      </c>
      <c r="BP85" s="59">
        <f t="shared" si="35"/>
        <v>0</v>
      </c>
      <c r="BQ85" s="59">
        <f t="shared" si="35"/>
        <v>0</v>
      </c>
      <c r="BR85" s="59">
        <f t="shared" si="36"/>
        <v>0</v>
      </c>
      <c r="BS85" s="59">
        <f t="shared" si="36"/>
        <v>0</v>
      </c>
      <c r="BT85" s="59">
        <f t="shared" si="36"/>
        <v>0</v>
      </c>
      <c r="BU85" s="59">
        <f t="shared" si="36"/>
        <v>0</v>
      </c>
      <c r="BV85" s="59">
        <f t="shared" si="36"/>
        <v>0</v>
      </c>
      <c r="BW85" s="59">
        <f t="shared" si="36"/>
        <v>0</v>
      </c>
      <c r="BX85" s="59">
        <f t="shared" si="36"/>
        <v>0</v>
      </c>
      <c r="BY85" s="59">
        <f t="shared" si="36"/>
        <v>0</v>
      </c>
      <c r="BZ85" s="59">
        <f t="shared" si="36"/>
        <v>0</v>
      </c>
      <c r="CA85" s="59">
        <f t="shared" si="36"/>
        <v>0</v>
      </c>
      <c r="CB85" s="59">
        <f t="shared" si="36"/>
        <v>0</v>
      </c>
      <c r="CC85" s="59">
        <f t="shared" si="36"/>
        <v>0</v>
      </c>
      <c r="CD85" s="59">
        <f t="shared" si="36"/>
        <v>0</v>
      </c>
      <c r="CE85" s="59">
        <f t="shared" si="36"/>
        <v>0</v>
      </c>
      <c r="CF85" s="59">
        <f t="shared" si="36"/>
        <v>0</v>
      </c>
      <c r="CG85" s="59">
        <f t="shared" si="36"/>
        <v>0</v>
      </c>
      <c r="CH85" s="59">
        <f t="shared" si="36"/>
        <v>0</v>
      </c>
      <c r="CI85" s="59">
        <f t="shared" si="36"/>
        <v>0</v>
      </c>
      <c r="CJ85" s="59">
        <f t="shared" si="36"/>
        <v>0</v>
      </c>
      <c r="CK85" s="59">
        <f t="shared" si="36"/>
        <v>0</v>
      </c>
      <c r="CL85" s="59">
        <f t="shared" si="36"/>
        <v>0</v>
      </c>
      <c r="CM85" s="59">
        <f t="shared" si="36"/>
        <v>0</v>
      </c>
      <c r="CN85" s="59">
        <f t="shared" si="36"/>
        <v>0</v>
      </c>
      <c r="CO85" s="59">
        <f t="shared" si="36"/>
        <v>0</v>
      </c>
      <c r="CP85" s="59">
        <f t="shared" si="36"/>
        <v>0</v>
      </c>
      <c r="CQ85" s="59">
        <f t="shared" si="36"/>
        <v>0</v>
      </c>
      <c r="CR85" s="59">
        <f t="shared" si="36"/>
        <v>0</v>
      </c>
      <c r="CS85" s="59">
        <f t="shared" si="36"/>
        <v>0</v>
      </c>
      <c r="CT85" s="59">
        <f t="shared" si="36"/>
        <v>0</v>
      </c>
      <c r="CU85" s="59">
        <f t="shared" si="36"/>
        <v>0</v>
      </c>
      <c r="CV85" s="59">
        <f t="shared" si="36"/>
        <v>0</v>
      </c>
      <c r="CW85" s="59">
        <f t="shared" si="36"/>
        <v>0</v>
      </c>
      <c r="CX85" s="59">
        <f t="shared" si="36"/>
        <v>0</v>
      </c>
      <c r="CY85" s="59">
        <f t="shared" si="36"/>
        <v>0</v>
      </c>
      <c r="CZ85" s="391"/>
    </row>
    <row r="86" spans="1:104" x14ac:dyDescent="0.25">
      <c r="B86" s="392"/>
      <c r="C86" s="39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c r="CW86" s="50"/>
      <c r="CX86" s="50"/>
      <c r="CY86" s="50"/>
      <c r="CZ86" s="391"/>
    </row>
    <row r="87" spans="1:104" x14ac:dyDescent="0.25">
      <c r="B87" s="393" t="s">
        <v>191</v>
      </c>
      <c r="C87" s="9" t="s">
        <v>1117</v>
      </c>
      <c r="D87" s="59">
        <f>SUM(D84:D85,D77)*D$7/1000</f>
        <v>0</v>
      </c>
      <c r="E87" s="59">
        <f t="shared" ref="E87:BP87" si="38">SUM(E84:E85,E77)*E$7/1000</f>
        <v>0</v>
      </c>
      <c r="F87" s="59">
        <f t="shared" si="38"/>
        <v>0</v>
      </c>
      <c r="G87" s="59">
        <f t="shared" si="38"/>
        <v>0</v>
      </c>
      <c r="H87" s="59">
        <f t="shared" si="38"/>
        <v>0</v>
      </c>
      <c r="I87" s="59">
        <f t="shared" si="38"/>
        <v>0</v>
      </c>
      <c r="J87" s="59">
        <f t="shared" si="38"/>
        <v>0</v>
      </c>
      <c r="K87" s="59">
        <f t="shared" si="38"/>
        <v>0</v>
      </c>
      <c r="L87" s="59">
        <f t="shared" si="38"/>
        <v>0</v>
      </c>
      <c r="M87" s="59">
        <f t="shared" si="38"/>
        <v>0</v>
      </c>
      <c r="N87" s="59">
        <f t="shared" si="38"/>
        <v>0</v>
      </c>
      <c r="O87" s="59">
        <f t="shared" si="38"/>
        <v>0</v>
      </c>
      <c r="P87" s="59">
        <f t="shared" si="38"/>
        <v>0</v>
      </c>
      <c r="Q87" s="59">
        <f t="shared" si="38"/>
        <v>0</v>
      </c>
      <c r="R87" s="59">
        <f t="shared" si="38"/>
        <v>0</v>
      </c>
      <c r="S87" s="59">
        <f t="shared" si="38"/>
        <v>0</v>
      </c>
      <c r="T87" s="59">
        <f t="shared" si="38"/>
        <v>0</v>
      </c>
      <c r="U87" s="59">
        <f t="shared" si="38"/>
        <v>0</v>
      </c>
      <c r="V87" s="59">
        <f t="shared" si="38"/>
        <v>0</v>
      </c>
      <c r="W87" s="59">
        <f t="shared" si="38"/>
        <v>0</v>
      </c>
      <c r="X87" s="59">
        <f t="shared" si="38"/>
        <v>0</v>
      </c>
      <c r="Y87" s="59">
        <f t="shared" si="38"/>
        <v>0</v>
      </c>
      <c r="Z87" s="59">
        <f t="shared" si="38"/>
        <v>0</v>
      </c>
      <c r="AA87" s="59">
        <f t="shared" si="38"/>
        <v>0</v>
      </c>
      <c r="AB87" s="59">
        <f t="shared" si="38"/>
        <v>0</v>
      </c>
      <c r="AC87" s="59">
        <f t="shared" si="38"/>
        <v>0</v>
      </c>
      <c r="AD87" s="59">
        <f t="shared" si="38"/>
        <v>0</v>
      </c>
      <c r="AE87" s="59">
        <f t="shared" si="38"/>
        <v>0</v>
      </c>
      <c r="AF87" s="59">
        <f t="shared" si="38"/>
        <v>0</v>
      </c>
      <c r="AG87" s="59">
        <f t="shared" si="38"/>
        <v>0</v>
      </c>
      <c r="AH87" s="59">
        <f t="shared" si="38"/>
        <v>0</v>
      </c>
      <c r="AI87" s="59">
        <f t="shared" si="38"/>
        <v>0</v>
      </c>
      <c r="AJ87" s="59">
        <f t="shared" si="38"/>
        <v>0</v>
      </c>
      <c r="AK87" s="59">
        <f t="shared" si="38"/>
        <v>0</v>
      </c>
      <c r="AL87" s="59">
        <f t="shared" si="38"/>
        <v>0</v>
      </c>
      <c r="AM87" s="59">
        <f t="shared" si="38"/>
        <v>0</v>
      </c>
      <c r="AN87" s="59">
        <f t="shared" si="38"/>
        <v>0</v>
      </c>
      <c r="AO87" s="59">
        <f t="shared" si="38"/>
        <v>0</v>
      </c>
      <c r="AP87" s="59">
        <f t="shared" si="38"/>
        <v>0</v>
      </c>
      <c r="AQ87" s="59">
        <f t="shared" si="38"/>
        <v>0</v>
      </c>
      <c r="AR87" s="59">
        <f t="shared" si="38"/>
        <v>0</v>
      </c>
      <c r="AS87" s="59">
        <f t="shared" si="38"/>
        <v>0</v>
      </c>
      <c r="AT87" s="59">
        <f t="shared" si="38"/>
        <v>0</v>
      </c>
      <c r="AU87" s="59">
        <f t="shared" si="38"/>
        <v>0</v>
      </c>
      <c r="AV87" s="59">
        <f t="shared" si="38"/>
        <v>0</v>
      </c>
      <c r="AW87" s="59">
        <f t="shared" si="38"/>
        <v>0</v>
      </c>
      <c r="AX87" s="59">
        <f t="shared" si="38"/>
        <v>0</v>
      </c>
      <c r="AY87" s="59">
        <f t="shared" si="38"/>
        <v>0</v>
      </c>
      <c r="AZ87" s="59">
        <f t="shared" si="38"/>
        <v>0</v>
      </c>
      <c r="BA87" s="59">
        <f t="shared" si="38"/>
        <v>0</v>
      </c>
      <c r="BB87" s="59">
        <f t="shared" si="38"/>
        <v>0</v>
      </c>
      <c r="BC87" s="59">
        <f t="shared" si="38"/>
        <v>0</v>
      </c>
      <c r="BD87" s="59">
        <f t="shared" si="38"/>
        <v>0</v>
      </c>
      <c r="BE87" s="59">
        <f t="shared" si="38"/>
        <v>0</v>
      </c>
      <c r="BF87" s="59">
        <f t="shared" si="38"/>
        <v>0</v>
      </c>
      <c r="BG87" s="59">
        <f t="shared" si="38"/>
        <v>0</v>
      </c>
      <c r="BH87" s="59">
        <f t="shared" si="38"/>
        <v>0</v>
      </c>
      <c r="BI87" s="59">
        <f t="shared" si="38"/>
        <v>0</v>
      </c>
      <c r="BJ87" s="59">
        <f t="shared" si="38"/>
        <v>0</v>
      </c>
      <c r="BK87" s="59">
        <f t="shared" si="38"/>
        <v>0</v>
      </c>
      <c r="BL87" s="59">
        <f t="shared" si="38"/>
        <v>0</v>
      </c>
      <c r="BM87" s="59">
        <f t="shared" si="38"/>
        <v>0</v>
      </c>
      <c r="BN87" s="59">
        <f t="shared" si="38"/>
        <v>0</v>
      </c>
      <c r="BO87" s="59">
        <f t="shared" si="38"/>
        <v>0</v>
      </c>
      <c r="BP87" s="59">
        <f t="shared" si="38"/>
        <v>0</v>
      </c>
      <c r="BQ87" s="59">
        <f t="shared" ref="BQ87:CY87" si="39">SUM(BQ84:BQ85,BQ77)*BQ$7/1000</f>
        <v>0</v>
      </c>
      <c r="BR87" s="59">
        <f t="shared" si="39"/>
        <v>0</v>
      </c>
      <c r="BS87" s="59">
        <f t="shared" si="39"/>
        <v>0</v>
      </c>
      <c r="BT87" s="59">
        <f t="shared" si="39"/>
        <v>0</v>
      </c>
      <c r="BU87" s="59">
        <f t="shared" si="39"/>
        <v>0</v>
      </c>
      <c r="BV87" s="59">
        <f t="shared" si="39"/>
        <v>0</v>
      </c>
      <c r="BW87" s="59">
        <f t="shared" si="39"/>
        <v>0</v>
      </c>
      <c r="BX87" s="59">
        <f t="shared" si="39"/>
        <v>0</v>
      </c>
      <c r="BY87" s="59">
        <f t="shared" si="39"/>
        <v>0</v>
      </c>
      <c r="BZ87" s="59">
        <f t="shared" si="39"/>
        <v>0</v>
      </c>
      <c r="CA87" s="59">
        <f t="shared" si="39"/>
        <v>0</v>
      </c>
      <c r="CB87" s="59">
        <f t="shared" si="39"/>
        <v>0</v>
      </c>
      <c r="CC87" s="59">
        <f t="shared" si="39"/>
        <v>0</v>
      </c>
      <c r="CD87" s="59">
        <f t="shared" si="39"/>
        <v>0</v>
      </c>
      <c r="CE87" s="59">
        <f t="shared" si="39"/>
        <v>0</v>
      </c>
      <c r="CF87" s="59">
        <f t="shared" si="39"/>
        <v>0</v>
      </c>
      <c r="CG87" s="59">
        <f t="shared" si="39"/>
        <v>0</v>
      </c>
      <c r="CH87" s="59">
        <f t="shared" si="39"/>
        <v>0</v>
      </c>
      <c r="CI87" s="59">
        <f t="shared" si="39"/>
        <v>0</v>
      </c>
      <c r="CJ87" s="59">
        <f t="shared" si="39"/>
        <v>0</v>
      </c>
      <c r="CK87" s="59">
        <f t="shared" si="39"/>
        <v>0</v>
      </c>
      <c r="CL87" s="59">
        <f t="shared" si="39"/>
        <v>0</v>
      </c>
      <c r="CM87" s="59">
        <f t="shared" si="39"/>
        <v>0</v>
      </c>
      <c r="CN87" s="59">
        <f t="shared" si="39"/>
        <v>0</v>
      </c>
      <c r="CO87" s="59">
        <f t="shared" si="39"/>
        <v>0</v>
      </c>
      <c r="CP87" s="59">
        <f t="shared" si="39"/>
        <v>0</v>
      </c>
      <c r="CQ87" s="59">
        <f t="shared" si="39"/>
        <v>0</v>
      </c>
      <c r="CR87" s="59">
        <f t="shared" si="39"/>
        <v>0</v>
      </c>
      <c r="CS87" s="59">
        <f t="shared" si="39"/>
        <v>0</v>
      </c>
      <c r="CT87" s="59">
        <f t="shared" si="39"/>
        <v>0</v>
      </c>
      <c r="CU87" s="59">
        <f t="shared" si="39"/>
        <v>0</v>
      </c>
      <c r="CV87" s="59">
        <f t="shared" si="39"/>
        <v>0</v>
      </c>
      <c r="CW87" s="59">
        <f t="shared" si="39"/>
        <v>0</v>
      </c>
      <c r="CX87" s="59">
        <f t="shared" si="39"/>
        <v>0</v>
      </c>
      <c r="CY87" s="59">
        <f t="shared" si="39"/>
        <v>0</v>
      </c>
      <c r="CZ87" s="391"/>
    </row>
    <row r="88" spans="1:104" x14ac:dyDescent="0.25">
      <c r="B88" s="392"/>
      <c r="C88" s="39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391"/>
    </row>
    <row r="89" spans="1:104" s="113" customFormat="1" x14ac:dyDescent="0.25">
      <c r="A89" s="93"/>
      <c r="B89" s="395" t="s">
        <v>322</v>
      </c>
      <c r="C89" s="407"/>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08"/>
      <c r="AQ89" s="408"/>
      <c r="AR89" s="408"/>
      <c r="AS89" s="408"/>
      <c r="AT89" s="408"/>
      <c r="AU89" s="408"/>
      <c r="AV89" s="408"/>
      <c r="AW89" s="408"/>
      <c r="AX89" s="408"/>
      <c r="AY89" s="408"/>
      <c r="AZ89" s="408"/>
      <c r="BA89" s="408"/>
      <c r="BB89" s="408"/>
      <c r="BC89" s="408"/>
      <c r="BD89" s="408"/>
      <c r="BE89" s="408"/>
      <c r="BF89" s="408"/>
      <c r="BG89" s="408"/>
      <c r="BH89" s="408"/>
      <c r="BI89" s="408"/>
      <c r="BJ89" s="408"/>
      <c r="BK89" s="408"/>
      <c r="BL89" s="408"/>
      <c r="BM89" s="408"/>
      <c r="BN89" s="408"/>
      <c r="BO89" s="408"/>
      <c r="BP89" s="408"/>
      <c r="BQ89" s="408"/>
      <c r="BR89" s="408"/>
      <c r="BS89" s="408"/>
      <c r="BT89" s="408"/>
      <c r="BU89" s="408"/>
      <c r="BV89" s="408"/>
      <c r="BW89" s="408"/>
      <c r="BX89" s="408"/>
      <c r="BY89" s="408"/>
      <c r="BZ89" s="408"/>
      <c r="CA89" s="408"/>
      <c r="CB89" s="408"/>
      <c r="CC89" s="408"/>
      <c r="CD89" s="408"/>
      <c r="CE89" s="408"/>
      <c r="CF89" s="408"/>
      <c r="CG89" s="408"/>
      <c r="CH89" s="408"/>
      <c r="CI89" s="408"/>
      <c r="CJ89" s="408"/>
      <c r="CK89" s="408"/>
      <c r="CL89" s="408"/>
      <c r="CM89" s="408"/>
      <c r="CN89" s="408"/>
      <c r="CO89" s="408"/>
      <c r="CP89" s="408"/>
      <c r="CQ89" s="408"/>
      <c r="CR89" s="408"/>
      <c r="CS89" s="408"/>
      <c r="CT89" s="408"/>
      <c r="CU89" s="408"/>
      <c r="CV89" s="408"/>
      <c r="CW89" s="408"/>
      <c r="CX89" s="408"/>
      <c r="CY89" s="408"/>
      <c r="CZ89" s="409"/>
    </row>
    <row r="90" spans="1:104" x14ac:dyDescent="0.25">
      <c r="B90" s="393"/>
      <c r="C90" s="39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391"/>
    </row>
    <row r="91" spans="1:104" x14ac:dyDescent="0.25">
      <c r="B91" s="411" t="s">
        <v>309</v>
      </c>
      <c r="C91" s="270"/>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c r="BD91" s="412"/>
      <c r="BE91" s="412"/>
      <c r="BF91" s="412"/>
      <c r="BG91" s="412"/>
      <c r="BH91" s="412"/>
      <c r="BI91" s="412"/>
      <c r="BJ91" s="412"/>
      <c r="BK91" s="412"/>
      <c r="BL91" s="412"/>
      <c r="BM91" s="412"/>
      <c r="BN91" s="412"/>
      <c r="BO91" s="412"/>
      <c r="BP91" s="412"/>
      <c r="BQ91" s="412"/>
      <c r="BR91" s="412"/>
      <c r="BS91" s="412"/>
      <c r="BT91" s="412"/>
      <c r="BU91" s="412"/>
      <c r="BV91" s="412"/>
      <c r="BW91" s="412"/>
      <c r="BX91" s="412"/>
      <c r="BY91" s="412"/>
      <c r="BZ91" s="412"/>
      <c r="CA91" s="412"/>
      <c r="CB91" s="412"/>
      <c r="CC91" s="412"/>
      <c r="CD91" s="412"/>
      <c r="CE91" s="412"/>
      <c r="CF91" s="412"/>
      <c r="CG91" s="412"/>
      <c r="CH91" s="412"/>
      <c r="CI91" s="412"/>
      <c r="CJ91" s="412"/>
      <c r="CK91" s="412"/>
      <c r="CL91" s="412"/>
      <c r="CM91" s="412"/>
      <c r="CN91" s="412"/>
      <c r="CO91" s="412"/>
      <c r="CP91" s="412"/>
      <c r="CQ91" s="412"/>
      <c r="CR91" s="412"/>
      <c r="CS91" s="412"/>
      <c r="CT91" s="412"/>
      <c r="CU91" s="412"/>
      <c r="CV91" s="412"/>
      <c r="CW91" s="412"/>
      <c r="CX91" s="412"/>
      <c r="CY91" s="412"/>
      <c r="CZ91" s="413"/>
    </row>
    <row r="92" spans="1:104" x14ac:dyDescent="0.25">
      <c r="B92" s="392"/>
      <c r="C92" s="41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391"/>
    </row>
    <row r="93" spans="1:104" x14ac:dyDescent="0.25">
      <c r="B93" s="389" t="s">
        <v>77</v>
      </c>
      <c r="C93" s="41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391"/>
    </row>
    <row r="94" spans="1:104" x14ac:dyDescent="0.25">
      <c r="B94" s="393" t="s">
        <v>18</v>
      </c>
      <c r="C94" s="9" t="s">
        <v>1117</v>
      </c>
      <c r="D94" s="61" t="str">
        <f>IFERROR('Data Input - Option 3'!H84*INDEX('Energy Prices'!$F$19:$CJ$24,MATCH($B94,'Energy Prices'!$C$19:$C$24,0),MATCH(Calc_Option3!D$6,'Energy Prices'!$F$11:$CJ$11,0))/100000,"")</f>
        <v/>
      </c>
      <c r="E94" s="61" t="str">
        <f>IFERROR('Data Input - Option 3'!I84*INDEX('Energy Prices'!$F$19:$CJ$24,MATCH($B94,'Energy Prices'!$C$19:$C$24,0),MATCH(Calc_Option3!E$6,'Energy Prices'!$F$11:$CJ$11,0))/100000,"")</f>
        <v/>
      </c>
      <c r="F94" s="61" t="str">
        <f>IFERROR('Data Input - Option 3'!J84*INDEX('Energy Prices'!$F$19:$CJ$24,MATCH($B94,'Energy Prices'!$C$19:$C$24,0),MATCH(Calc_Option3!F$6,'Energy Prices'!$F$11:$CJ$11,0))/100000,"")</f>
        <v/>
      </c>
      <c r="G94" s="61" t="str">
        <f>IFERROR('Data Input - Option 3'!K84*INDEX('Energy Prices'!$F$19:$CJ$24,MATCH($B94,'Energy Prices'!$C$19:$C$24,0),MATCH(Calc_Option3!G$6,'Energy Prices'!$F$11:$CJ$11,0))/100000,"")</f>
        <v/>
      </c>
      <c r="H94" s="61" t="str">
        <f>IFERROR('Data Input - Option 3'!L84*INDEX('Energy Prices'!$F$19:$CJ$24,MATCH($B94,'Energy Prices'!$C$19:$C$24,0),MATCH(Calc_Option3!H$6,'Energy Prices'!$F$11:$CJ$11,0))/100000,"")</f>
        <v/>
      </c>
      <c r="I94" s="61" t="str">
        <f>IFERROR('Data Input - Option 3'!M84*INDEX('Energy Prices'!$F$19:$CJ$24,MATCH($B94,'Energy Prices'!$C$19:$C$24,0),MATCH(Calc_Option3!I$6,'Energy Prices'!$F$11:$CJ$11,0))/100000,"")</f>
        <v/>
      </c>
      <c r="J94" s="61" t="str">
        <f>IFERROR('Data Input - Option 3'!N84*INDEX('Energy Prices'!$F$19:$CJ$24,MATCH($B94,'Energy Prices'!$C$19:$C$24,0),MATCH(Calc_Option3!J$6,'Energy Prices'!$F$11:$CJ$11,0))/100000,"")</f>
        <v/>
      </c>
      <c r="K94" s="61" t="str">
        <f>IFERROR('Data Input - Option 3'!O84*INDEX('Energy Prices'!$F$19:$CJ$24,MATCH($B94,'Energy Prices'!$C$19:$C$24,0),MATCH(Calc_Option3!K$6,'Energy Prices'!$F$11:$CJ$11,0))/100000,"")</f>
        <v/>
      </c>
      <c r="L94" s="61" t="str">
        <f>IFERROR('Data Input - Option 3'!P84*INDEX('Energy Prices'!$F$19:$CJ$24,MATCH($B94,'Energy Prices'!$C$19:$C$24,0),MATCH(Calc_Option3!L$6,'Energy Prices'!$F$11:$CJ$11,0))/100000,"")</f>
        <v/>
      </c>
      <c r="M94" s="61" t="str">
        <f>IFERROR('Data Input - Option 3'!Q84*INDEX('Energy Prices'!$F$19:$CJ$24,MATCH($B94,'Energy Prices'!$C$19:$C$24,0),MATCH(Calc_Option3!M$6,'Energy Prices'!$F$11:$CJ$11,0))/100000,"")</f>
        <v/>
      </c>
      <c r="N94" s="61" t="str">
        <f>IFERROR('Data Input - Option 3'!R84*INDEX('Energy Prices'!$F$19:$CJ$24,MATCH($B94,'Energy Prices'!$C$19:$C$24,0),MATCH(Calc_Option3!N$6,'Energy Prices'!$F$11:$CJ$11,0))/100000,"")</f>
        <v/>
      </c>
      <c r="O94" s="61" t="str">
        <f>IFERROR('Data Input - Option 3'!S84*INDEX('Energy Prices'!$F$19:$CJ$24,MATCH($B94,'Energy Prices'!$C$19:$C$24,0),MATCH(Calc_Option3!O$6,'Energy Prices'!$F$11:$CJ$11,0))/100000,"")</f>
        <v/>
      </c>
      <c r="P94" s="61" t="str">
        <f>IFERROR('Data Input - Option 3'!T84*INDEX('Energy Prices'!$F$19:$CJ$24,MATCH($B94,'Energy Prices'!$C$19:$C$24,0),MATCH(Calc_Option3!P$6,'Energy Prices'!$F$11:$CJ$11,0))/100000,"")</f>
        <v/>
      </c>
      <c r="Q94" s="61" t="str">
        <f>IFERROR('Data Input - Option 3'!U84*INDEX('Energy Prices'!$F$19:$CJ$24,MATCH($B94,'Energy Prices'!$C$19:$C$24,0),MATCH(Calc_Option3!Q$6,'Energy Prices'!$F$11:$CJ$11,0))/100000,"")</f>
        <v/>
      </c>
      <c r="R94" s="61" t="str">
        <f>IFERROR('Data Input - Option 3'!V84*INDEX('Energy Prices'!$F$19:$CJ$24,MATCH($B94,'Energy Prices'!$C$19:$C$24,0),MATCH(Calc_Option3!R$6,'Energy Prices'!$F$11:$CJ$11,0))/100000,"")</f>
        <v/>
      </c>
      <c r="S94" s="61" t="str">
        <f>IFERROR('Data Input - Option 3'!W84*INDEX('Energy Prices'!$F$19:$CJ$24,MATCH($B94,'Energy Prices'!$C$19:$C$24,0),MATCH(Calc_Option3!S$6,'Energy Prices'!$F$11:$CJ$11,0))/100000,"")</f>
        <v/>
      </c>
      <c r="T94" s="61" t="str">
        <f>IFERROR('Data Input - Option 3'!X84*INDEX('Energy Prices'!$F$19:$CJ$24,MATCH($B94,'Energy Prices'!$C$19:$C$24,0),MATCH(Calc_Option3!T$6,'Energy Prices'!$F$11:$CJ$11,0))/100000,"")</f>
        <v/>
      </c>
      <c r="U94" s="61" t="str">
        <f>IFERROR('Data Input - Option 3'!Y84*INDEX('Energy Prices'!$F$19:$CJ$24,MATCH($B94,'Energy Prices'!$C$19:$C$24,0),MATCH(Calc_Option3!U$6,'Energy Prices'!$F$11:$CJ$11,0))/100000,"")</f>
        <v/>
      </c>
      <c r="V94" s="61" t="str">
        <f>IFERROR('Data Input - Option 3'!Z84*INDEX('Energy Prices'!$F$19:$CJ$24,MATCH($B94,'Energy Prices'!$C$19:$C$24,0),MATCH(Calc_Option3!V$6,'Energy Prices'!$F$11:$CJ$11,0))/100000,"")</f>
        <v/>
      </c>
      <c r="W94" s="61" t="str">
        <f>IFERROR('Data Input - Option 3'!AA84*INDEX('Energy Prices'!$F$19:$CJ$24,MATCH($B94,'Energy Prices'!$C$19:$C$24,0),MATCH(Calc_Option3!W$6,'Energy Prices'!$F$11:$CJ$11,0))/100000,"")</f>
        <v/>
      </c>
      <c r="X94" s="61" t="str">
        <f>IFERROR('Data Input - Option 3'!AB84*INDEX('Energy Prices'!$F$19:$CJ$24,MATCH($B94,'Energy Prices'!$C$19:$C$24,0),MATCH(Calc_Option3!X$6,'Energy Prices'!$F$11:$CJ$11,0))/100000,"")</f>
        <v/>
      </c>
      <c r="Y94" s="61" t="str">
        <f>IFERROR('Data Input - Option 3'!AC84*INDEX('Energy Prices'!$F$19:$CJ$24,MATCH($B94,'Energy Prices'!$C$19:$C$24,0),MATCH(Calc_Option3!Y$6,'Energy Prices'!$F$11:$CJ$11,0))/100000,"")</f>
        <v/>
      </c>
      <c r="Z94" s="61" t="str">
        <f>IFERROR('Data Input - Option 3'!AD84*INDEX('Energy Prices'!$F$19:$CJ$24,MATCH($B94,'Energy Prices'!$C$19:$C$24,0),MATCH(Calc_Option3!Z$6,'Energy Prices'!$F$11:$CJ$11,0))/100000,"")</f>
        <v/>
      </c>
      <c r="AA94" s="61" t="str">
        <f>IFERROR('Data Input - Option 3'!AE84*INDEX('Energy Prices'!$F$19:$CJ$24,MATCH($B94,'Energy Prices'!$C$19:$C$24,0),MATCH(Calc_Option3!AA$6,'Energy Prices'!$F$11:$CJ$11,0))/100000,"")</f>
        <v/>
      </c>
      <c r="AB94" s="61" t="str">
        <f>IFERROR('Data Input - Option 3'!AF84*INDEX('Energy Prices'!$F$19:$CJ$24,MATCH($B94,'Energy Prices'!$C$19:$C$24,0),MATCH(Calc_Option3!AB$6,'Energy Prices'!$F$11:$CJ$11,0))/100000,"")</f>
        <v/>
      </c>
      <c r="AC94" s="61" t="str">
        <f>IFERROR('Data Input - Option 3'!AG84*INDEX('Energy Prices'!$F$19:$CJ$24,MATCH($B94,'Energy Prices'!$C$19:$C$24,0),MATCH(Calc_Option3!AC$6,'Energy Prices'!$F$11:$CJ$11,0))/100000,"")</f>
        <v/>
      </c>
      <c r="AD94" s="61" t="str">
        <f>IFERROR('Data Input - Option 3'!AH84*INDEX('Energy Prices'!$F$19:$CJ$24,MATCH($B94,'Energy Prices'!$C$19:$C$24,0),MATCH(Calc_Option3!AD$6,'Energy Prices'!$F$11:$CJ$11,0))/100000,"")</f>
        <v/>
      </c>
      <c r="AE94" s="61" t="str">
        <f>IFERROR('Data Input - Option 3'!AI84*INDEX('Energy Prices'!$F$19:$CJ$24,MATCH($B94,'Energy Prices'!$C$19:$C$24,0),MATCH(Calc_Option3!AE$6,'Energy Prices'!$F$11:$CJ$11,0))/100000,"")</f>
        <v/>
      </c>
      <c r="AF94" s="61" t="str">
        <f>IFERROR('Data Input - Option 3'!AJ84*INDEX('Energy Prices'!$F$19:$CJ$24,MATCH($B94,'Energy Prices'!$C$19:$C$24,0),MATCH(Calc_Option3!AF$6,'Energy Prices'!$F$11:$CJ$11,0))/100000,"")</f>
        <v/>
      </c>
      <c r="AG94" s="61" t="str">
        <f>IFERROR('Data Input - Option 3'!AK84*INDEX('Energy Prices'!$F$19:$CJ$24,MATCH($B94,'Energy Prices'!$C$19:$C$24,0),MATCH(Calc_Option3!AG$6,'Energy Prices'!$F$11:$CJ$11,0))/100000,"")</f>
        <v/>
      </c>
      <c r="AH94" s="61" t="str">
        <f>IFERROR('Data Input - Option 3'!AL84*INDEX('Energy Prices'!$F$19:$CJ$24,MATCH($B94,'Energy Prices'!$C$19:$C$24,0),MATCH(Calc_Option3!AH$6,'Energy Prices'!$F$11:$CJ$11,0))/100000,"")</f>
        <v/>
      </c>
      <c r="AI94" s="61" t="str">
        <f>IFERROR('Data Input - Option 3'!AM84*INDEX('Energy Prices'!$F$19:$CJ$24,MATCH($B94,'Energy Prices'!$C$19:$C$24,0),MATCH(Calc_Option3!AI$6,'Energy Prices'!$F$11:$CJ$11,0))/100000,"")</f>
        <v/>
      </c>
      <c r="AJ94" s="61" t="str">
        <f>IFERROR('Data Input - Option 3'!AN84*INDEX('Energy Prices'!$F$19:$CJ$24,MATCH($B94,'Energy Prices'!$C$19:$C$24,0),MATCH(Calc_Option3!AJ$6,'Energy Prices'!$F$11:$CJ$11,0))/100000,"")</f>
        <v/>
      </c>
      <c r="AK94" s="61" t="str">
        <f>IFERROR('Data Input - Option 3'!AO84*INDEX('Energy Prices'!$F$19:$CJ$24,MATCH($B94,'Energy Prices'!$C$19:$C$24,0),MATCH(Calc_Option3!AK$6,'Energy Prices'!$F$11:$CJ$11,0))/100000,"")</f>
        <v/>
      </c>
      <c r="AL94" s="61" t="str">
        <f>IFERROR('Data Input - Option 3'!AP84*INDEX('Energy Prices'!$F$19:$CJ$24,MATCH($B94,'Energy Prices'!$C$19:$C$24,0),MATCH(Calc_Option3!AL$6,'Energy Prices'!$F$11:$CJ$11,0))/100000,"")</f>
        <v/>
      </c>
      <c r="AM94" s="61" t="str">
        <f>IFERROR('Data Input - Option 3'!AQ84*INDEX('Energy Prices'!$F$19:$CJ$24,MATCH($B94,'Energy Prices'!$C$19:$C$24,0),MATCH(Calc_Option3!AM$6,'Energy Prices'!$F$11:$CJ$11,0))/100000,"")</f>
        <v/>
      </c>
      <c r="AN94" s="61" t="str">
        <f>IFERROR('Data Input - Option 3'!AR84*INDEX('Energy Prices'!$F$19:$CJ$24,MATCH($B94,'Energy Prices'!$C$19:$C$24,0),MATCH(Calc_Option3!AN$6,'Energy Prices'!$F$11:$CJ$11,0))/100000,"")</f>
        <v/>
      </c>
      <c r="AO94" s="61" t="str">
        <f>IFERROR('Data Input - Option 3'!AS84*INDEX('Energy Prices'!$F$19:$CJ$24,MATCH($B94,'Energy Prices'!$C$19:$C$24,0),MATCH(Calc_Option3!AO$6,'Energy Prices'!$F$11:$CJ$11,0))/100000,"")</f>
        <v/>
      </c>
      <c r="AP94" s="61" t="str">
        <f>IFERROR('Data Input - Option 3'!AT84*INDEX('Energy Prices'!$F$19:$CJ$24,MATCH($B94,'Energy Prices'!$C$19:$C$24,0),MATCH(Calc_Option3!AP$6,'Energy Prices'!$F$11:$CJ$11,0))/100000,"")</f>
        <v/>
      </c>
      <c r="AQ94" s="61" t="str">
        <f>IFERROR('Data Input - Option 3'!AU84*INDEX('Energy Prices'!$F$19:$CJ$24,MATCH($B94,'Energy Prices'!$C$19:$C$24,0),MATCH(Calc_Option3!AQ$6,'Energy Prices'!$F$11:$CJ$11,0))/100000,"")</f>
        <v/>
      </c>
      <c r="AR94" s="61" t="str">
        <f>IFERROR('Data Input - Option 3'!AV84*INDEX('Energy Prices'!$F$19:$CJ$24,MATCH($B94,'Energy Prices'!$C$19:$C$24,0),MATCH(Calc_Option3!AR$6,'Energy Prices'!$F$11:$CJ$11,0))/100000,"")</f>
        <v/>
      </c>
      <c r="AS94" s="61" t="str">
        <f>IFERROR('Data Input - Option 3'!AW84*INDEX('Energy Prices'!$F$19:$CJ$24,MATCH($B94,'Energy Prices'!$C$19:$C$24,0),MATCH(Calc_Option3!AS$6,'Energy Prices'!$F$11:$CJ$11,0))/100000,"")</f>
        <v/>
      </c>
      <c r="AT94" s="61" t="str">
        <f>IFERROR('Data Input - Option 3'!AX84*INDEX('Energy Prices'!$F$19:$CJ$24,MATCH($B94,'Energy Prices'!$C$19:$C$24,0),MATCH(Calc_Option3!AT$6,'Energy Prices'!$F$11:$CJ$11,0))/100000,"")</f>
        <v/>
      </c>
      <c r="AU94" s="61" t="str">
        <f>IFERROR('Data Input - Option 3'!AY84*INDEX('Energy Prices'!$F$19:$CJ$24,MATCH($B94,'Energy Prices'!$C$19:$C$24,0),MATCH(Calc_Option3!AU$6,'Energy Prices'!$F$11:$CJ$11,0))/100000,"")</f>
        <v/>
      </c>
      <c r="AV94" s="61" t="str">
        <f>IFERROR('Data Input - Option 3'!AZ84*INDEX('Energy Prices'!$F$19:$CJ$24,MATCH($B94,'Energy Prices'!$C$19:$C$24,0),MATCH(Calc_Option3!AV$6,'Energy Prices'!$F$11:$CJ$11,0))/100000,"")</f>
        <v/>
      </c>
      <c r="AW94" s="61" t="str">
        <f>IFERROR('Data Input - Option 3'!BA84*INDEX('Energy Prices'!$F$19:$CJ$24,MATCH($B94,'Energy Prices'!$C$19:$C$24,0),MATCH(Calc_Option3!AW$6,'Energy Prices'!$F$11:$CJ$11,0))/100000,"")</f>
        <v/>
      </c>
      <c r="AX94" s="61" t="str">
        <f>IFERROR('Data Input - Option 3'!BB84*INDEX('Energy Prices'!$F$19:$CJ$24,MATCH($B94,'Energy Prices'!$C$19:$C$24,0),MATCH(Calc_Option3!AX$6,'Energy Prices'!$F$11:$CJ$11,0))/100000,"")</f>
        <v/>
      </c>
      <c r="AY94" s="61" t="str">
        <f>IFERROR('Data Input - Option 3'!BC84*INDEX('Energy Prices'!$F$19:$CJ$24,MATCH($B94,'Energy Prices'!$C$19:$C$24,0),MATCH(Calc_Option3!AY$6,'Energy Prices'!$F$11:$CJ$11,0))/100000,"")</f>
        <v/>
      </c>
      <c r="AZ94" s="61" t="str">
        <f>IFERROR('Data Input - Option 3'!BD84*INDEX('Energy Prices'!$F$19:$CJ$24,MATCH($B94,'Energy Prices'!$C$19:$C$24,0),MATCH(Calc_Option3!AZ$6,'Energy Prices'!$F$11:$CJ$11,0))/100000,"")</f>
        <v/>
      </c>
      <c r="BA94" s="61" t="str">
        <f>IFERROR('Data Input - Option 3'!BE84*INDEX('Energy Prices'!$F$19:$CJ$24,MATCH($B94,'Energy Prices'!$C$19:$C$24,0),MATCH(Calc_Option3!BA$6,'Energy Prices'!$F$11:$CJ$11,0))/100000,"")</f>
        <v/>
      </c>
      <c r="BB94" s="61" t="str">
        <f>IFERROR('Data Input - Option 3'!BF84*INDEX('Energy Prices'!$F$19:$CJ$24,MATCH($B94,'Energy Prices'!$C$19:$C$24,0),MATCH(Calc_Option3!BB$6,'Energy Prices'!$F$11:$CJ$11,0))/100000,"")</f>
        <v/>
      </c>
      <c r="BC94" s="61" t="str">
        <f>IFERROR('Data Input - Option 3'!BG84*INDEX('Energy Prices'!$F$19:$CJ$24,MATCH($B94,'Energy Prices'!$C$19:$C$24,0),MATCH(Calc_Option3!BC$6,'Energy Prices'!$F$11:$CJ$11,0))/100000,"")</f>
        <v/>
      </c>
      <c r="BD94" s="61" t="str">
        <f>IFERROR('Data Input - Option 3'!BH84*INDEX('Energy Prices'!$F$19:$CJ$24,MATCH($B94,'Energy Prices'!$C$19:$C$24,0),MATCH(Calc_Option3!BD$6,'Energy Prices'!$F$11:$CJ$11,0))/100000,"")</f>
        <v/>
      </c>
      <c r="BE94" s="61" t="str">
        <f>IFERROR('Data Input - Option 3'!BI84*INDEX('Energy Prices'!$F$19:$CJ$24,MATCH($B94,'Energy Prices'!$C$19:$C$24,0),MATCH(Calc_Option3!BE$6,'Energy Prices'!$F$11:$CJ$11,0))/100000,"")</f>
        <v/>
      </c>
      <c r="BF94" s="61" t="str">
        <f>IFERROR('Data Input - Option 3'!BJ84*INDEX('Energy Prices'!$F$19:$CJ$24,MATCH($B94,'Energy Prices'!$C$19:$C$24,0),MATCH(Calc_Option3!BF$6,'Energy Prices'!$F$11:$CJ$11,0))/100000,"")</f>
        <v/>
      </c>
      <c r="BG94" s="61" t="str">
        <f>IFERROR('Data Input - Option 3'!BK84*INDEX('Energy Prices'!$F$19:$CJ$24,MATCH($B94,'Energy Prices'!$C$19:$C$24,0),MATCH(Calc_Option3!BG$6,'Energy Prices'!$F$11:$CJ$11,0))/100000,"")</f>
        <v/>
      </c>
      <c r="BH94" s="61" t="str">
        <f>IFERROR('Data Input - Option 3'!BL84*INDEX('Energy Prices'!$F$19:$CJ$24,MATCH($B94,'Energy Prices'!$C$19:$C$24,0),MATCH(Calc_Option3!BH$6,'Energy Prices'!$F$11:$CJ$11,0))/100000,"")</f>
        <v/>
      </c>
      <c r="BI94" s="61" t="str">
        <f>IFERROR('Data Input - Option 3'!BM84*INDEX('Energy Prices'!$F$19:$CJ$24,MATCH($B94,'Energy Prices'!$C$19:$C$24,0),MATCH(Calc_Option3!BI$6,'Energy Prices'!$F$11:$CJ$11,0))/100000,"")</f>
        <v/>
      </c>
      <c r="BJ94" s="61" t="str">
        <f>IFERROR('Data Input - Option 3'!BN84*INDEX('Energy Prices'!$F$19:$CJ$24,MATCH($B94,'Energy Prices'!$C$19:$C$24,0),MATCH(Calc_Option3!BJ$6,'Energy Prices'!$F$11:$CJ$11,0))/100000,"")</f>
        <v/>
      </c>
      <c r="BK94" s="61" t="str">
        <f>IFERROR('Data Input - Option 3'!BO84*INDEX('Energy Prices'!$F$19:$CJ$24,MATCH($B94,'Energy Prices'!$C$19:$C$24,0),MATCH(Calc_Option3!BK$6,'Energy Prices'!$F$11:$CJ$11,0))/100000,"")</f>
        <v/>
      </c>
      <c r="BL94" s="61" t="str">
        <f>IFERROR('Data Input - Option 3'!BP84*INDEX('Energy Prices'!$F$19:$CJ$24,MATCH($B94,'Energy Prices'!$C$19:$C$24,0),MATCH(Calc_Option3!BL$6,'Energy Prices'!$F$11:$CJ$11,0))/100000,"")</f>
        <v/>
      </c>
      <c r="BM94" s="61" t="str">
        <f>IFERROR('Data Input - Option 3'!BQ84*INDEX('Energy Prices'!$F$19:$CJ$24,MATCH($B94,'Energy Prices'!$C$19:$C$24,0),MATCH(Calc_Option3!BM$6,'Energy Prices'!$F$11:$CJ$11,0))/100000,"")</f>
        <v/>
      </c>
      <c r="BN94" s="61" t="str">
        <f>IFERROR('Data Input - Option 3'!BR84*INDEX('Energy Prices'!$F$19:$CJ$24,MATCH($B94,'Energy Prices'!$C$19:$C$24,0),MATCH(Calc_Option3!BN$6,'Energy Prices'!$F$11:$CJ$11,0))/100000,"")</f>
        <v/>
      </c>
      <c r="BO94" s="61" t="str">
        <f>IFERROR('Data Input - Option 3'!BS84*INDEX('Energy Prices'!$F$19:$CJ$24,MATCH($B94,'Energy Prices'!$C$19:$C$24,0),MATCH(Calc_Option3!BO$6,'Energy Prices'!$F$11:$CJ$11,0))/100000,"")</f>
        <v/>
      </c>
      <c r="BP94" s="61" t="str">
        <f>IFERROR('Data Input - Option 3'!BT84*INDEX('Energy Prices'!$F$19:$CJ$24,MATCH($B94,'Energy Prices'!$C$19:$C$24,0),MATCH(Calc_Option3!BP$6,'Energy Prices'!$F$11:$CJ$11,0))/100000,"")</f>
        <v/>
      </c>
      <c r="BQ94" s="61" t="str">
        <f>IFERROR('Data Input - Option 3'!BU84*INDEX('Energy Prices'!$F$19:$CJ$24,MATCH($B94,'Energy Prices'!$C$19:$C$24,0),MATCH(Calc_Option3!BQ$6,'Energy Prices'!$F$11:$CJ$11,0))/100000,"")</f>
        <v/>
      </c>
      <c r="BR94" s="61" t="str">
        <f>IFERROR('Data Input - Option 3'!BV84*INDEX('Energy Prices'!$F$19:$CJ$24,MATCH($B94,'Energy Prices'!$C$19:$C$24,0),MATCH(Calc_Option3!BR$6,'Energy Prices'!$F$11:$CJ$11,0))/100000,"")</f>
        <v/>
      </c>
      <c r="BS94" s="61" t="str">
        <f>IFERROR('Data Input - Option 3'!BW84*INDEX('Energy Prices'!$F$19:$CJ$24,MATCH($B94,'Energy Prices'!$C$19:$C$24,0),MATCH(Calc_Option3!BS$6,'Energy Prices'!$F$11:$CJ$11,0))/100000,"")</f>
        <v/>
      </c>
      <c r="BT94" s="61" t="str">
        <f>IFERROR('Data Input - Option 3'!BX84*INDEX('Energy Prices'!$F$19:$CJ$24,MATCH($B94,'Energy Prices'!$C$19:$C$24,0),MATCH(Calc_Option3!BT$6,'Energy Prices'!$F$11:$CJ$11,0))/100000,"")</f>
        <v/>
      </c>
      <c r="BU94" s="61" t="str">
        <f>IFERROR('Data Input - Option 3'!BY84*INDEX('Energy Prices'!$F$19:$CJ$24,MATCH($B94,'Energy Prices'!$C$19:$C$24,0),MATCH(Calc_Option3!BU$6,'Energy Prices'!$F$11:$CJ$11,0))/100000,"")</f>
        <v/>
      </c>
      <c r="BV94" s="61" t="str">
        <f>IFERROR('Data Input - Option 3'!BZ84*INDEX('Energy Prices'!$F$19:$CJ$24,MATCH($B94,'Energy Prices'!$C$19:$C$24,0),MATCH(Calc_Option3!BV$6,'Energy Prices'!$F$11:$CJ$11,0))/100000,"")</f>
        <v/>
      </c>
      <c r="BW94" s="61" t="str">
        <f>IFERROR('Data Input - Option 3'!CA84*INDEX('Energy Prices'!$F$19:$CJ$24,MATCH($B94,'Energy Prices'!$C$19:$C$24,0),MATCH(Calc_Option3!BW$6,'Energy Prices'!$F$11:$CJ$11,0))/100000,"")</f>
        <v/>
      </c>
      <c r="BX94" s="61" t="str">
        <f>IFERROR('Data Input - Option 3'!CB84*INDEX('Energy Prices'!$F$19:$CJ$24,MATCH($B94,'Energy Prices'!$C$19:$C$24,0),MATCH(Calc_Option3!BX$6,'Energy Prices'!$F$11:$CJ$11,0))/100000,"")</f>
        <v/>
      </c>
      <c r="BY94" s="61" t="str">
        <f>IFERROR('Data Input - Option 3'!CC84*INDEX('Energy Prices'!$F$19:$CJ$24,MATCH($B94,'Energy Prices'!$C$19:$C$24,0),MATCH(Calc_Option3!BY$6,'Energy Prices'!$F$11:$CJ$11,0))/100000,"")</f>
        <v/>
      </c>
      <c r="BZ94" s="61" t="str">
        <f>IFERROR('Data Input - Option 3'!CD84*INDEX('Energy Prices'!$F$19:$CJ$24,MATCH($B94,'Energy Prices'!$C$19:$C$24,0),MATCH(Calc_Option3!BZ$6,'Energy Prices'!$F$11:$CJ$11,0))/100000,"")</f>
        <v/>
      </c>
      <c r="CA94" s="61" t="str">
        <f>IFERROR('Data Input - Option 3'!CE84*INDEX('Energy Prices'!$F$19:$CJ$24,MATCH($B94,'Energy Prices'!$C$19:$C$24,0),MATCH(Calc_Option3!CA$6,'Energy Prices'!$F$11:$CJ$11,0))/100000,"")</f>
        <v/>
      </c>
      <c r="CB94" s="61" t="str">
        <f>IFERROR('Data Input - Option 3'!CF84*INDEX('Energy Prices'!$F$19:$CJ$24,MATCH($B94,'Energy Prices'!$C$19:$C$24,0),MATCH(Calc_Option3!CB$6,'Energy Prices'!$F$11:$CJ$11,0))/100000,"")</f>
        <v/>
      </c>
      <c r="CC94" s="61" t="str">
        <f>IFERROR('Data Input - Option 3'!CG84*INDEX('Energy Prices'!$F$19:$CJ$24,MATCH($B94,'Energy Prices'!$C$19:$C$24,0),MATCH(Calc_Option3!CC$6,'Energy Prices'!$F$11:$CJ$11,0))/100000,"")</f>
        <v/>
      </c>
      <c r="CD94" s="61" t="str">
        <f>IFERROR('Data Input - Option 3'!CH84*INDEX('Energy Prices'!$F$19:$CJ$24,MATCH($B94,'Energy Prices'!$C$19:$C$24,0),MATCH(Calc_Option3!CD$6,'Energy Prices'!$F$11:$CJ$11,0))/100000,"")</f>
        <v/>
      </c>
      <c r="CE94" s="61" t="str">
        <f>IFERROR('Data Input - Option 3'!CI84*INDEX('Energy Prices'!$F$19:$CJ$24,MATCH($B94,'Energy Prices'!$C$19:$C$24,0),MATCH(Calc_Option3!CE$6,'Energy Prices'!$F$11:$CJ$11,0))/100000,"")</f>
        <v/>
      </c>
      <c r="CF94" s="61" t="str">
        <f>IFERROR('Data Input - Option 3'!CJ84*INDEX('Energy Prices'!$F$19:$CJ$24,MATCH($B94,'Energy Prices'!$C$19:$C$24,0),MATCH(Calc_Option3!CF$6,'Energy Prices'!$F$11:$CJ$11,0))/100000,"")</f>
        <v/>
      </c>
      <c r="CG94" s="61" t="str">
        <f>IFERROR('Data Input - Option 3'!CK84*INDEX('Energy Prices'!$F$19:$CJ$24,MATCH($B94,'Energy Prices'!$C$19:$C$24,0),MATCH(Calc_Option3!CG$6,'Energy Prices'!$F$11:$CJ$11,0))/100000,"")</f>
        <v/>
      </c>
      <c r="CH94" s="61" t="str">
        <f>IFERROR('Data Input - Option 3'!CL84*INDEX('Energy Prices'!$F$19:$CJ$24,MATCH($B94,'Energy Prices'!$C$19:$C$24,0),MATCH(Calc_Option3!CH$6,'Energy Prices'!$F$11:$CJ$11,0))/100000,"")</f>
        <v/>
      </c>
      <c r="CI94" s="61" t="str">
        <f>IFERROR('Data Input - Option 3'!CM84*INDEX('Energy Prices'!$F$19:$CJ$24,MATCH($B94,'Energy Prices'!$C$19:$C$24,0),MATCH(Calc_Option3!CI$6,'Energy Prices'!$F$11:$CJ$11,0))/100000,"")</f>
        <v/>
      </c>
      <c r="CJ94" s="61" t="str">
        <f>IFERROR('Data Input - Option 3'!CN84*INDEX('Energy Prices'!$F$19:$CJ$24,MATCH($B94,'Energy Prices'!$C$19:$C$24,0),MATCH(Calc_Option3!CJ$6,'Energy Prices'!$F$11:$CJ$11,0))/100000,"")</f>
        <v/>
      </c>
      <c r="CK94" s="61" t="str">
        <f>IFERROR('Data Input - Option 3'!CO84*INDEX('Energy Prices'!$F$19:$CJ$24,MATCH($B94,'Energy Prices'!$C$19:$C$24,0),MATCH(Calc_Option3!CK$6,'Energy Prices'!$F$11:$CJ$11,0))/100000,"")</f>
        <v/>
      </c>
      <c r="CL94" s="61" t="str">
        <f>IFERROR('Data Input - Option 3'!CP84*INDEX('Energy Prices'!$F$19:$CJ$24,MATCH($B94,'Energy Prices'!$C$19:$C$24,0),MATCH(Calc_Option3!CL$6,'Energy Prices'!$F$11:$CJ$11,0))/100000,"")</f>
        <v/>
      </c>
      <c r="CM94" s="61" t="str">
        <f>IFERROR('Data Input - Option 3'!CQ84*INDEX('Energy Prices'!$F$19:$CJ$24,MATCH($B94,'Energy Prices'!$C$19:$C$24,0),MATCH(Calc_Option3!CM$6,'Energy Prices'!$F$11:$CJ$11,0))/100000,"")</f>
        <v/>
      </c>
      <c r="CN94" s="61" t="str">
        <f>IFERROR('Data Input - Option 3'!CR84*INDEX('Energy Prices'!$F$19:$CJ$24,MATCH($B94,'Energy Prices'!$C$19:$C$24,0),MATCH(Calc_Option3!CN$6,'Energy Prices'!$F$11:$CJ$11,0))/100000,"")</f>
        <v/>
      </c>
      <c r="CO94" s="61" t="str">
        <f>IFERROR('Data Input - Option 3'!CS84*INDEX('Energy Prices'!$F$19:$CJ$24,MATCH($B94,'Energy Prices'!$C$19:$C$24,0),MATCH(Calc_Option3!CO$6,'Energy Prices'!$F$11:$CJ$11,0))/100000,"")</f>
        <v/>
      </c>
      <c r="CP94" s="61" t="str">
        <f>IFERROR('Data Input - Option 3'!CT84*INDEX('Energy Prices'!$F$19:$CJ$24,MATCH($B94,'Energy Prices'!$C$19:$C$24,0),MATCH(Calc_Option3!CP$6,'Energy Prices'!$F$11:$CJ$11,0))/100000,"")</f>
        <v/>
      </c>
      <c r="CQ94" s="61" t="str">
        <f>IFERROR('Data Input - Option 3'!CU84*INDEX('Energy Prices'!$F$19:$CJ$24,MATCH($B94,'Energy Prices'!$C$19:$C$24,0),MATCH(Calc_Option3!CQ$6,'Energy Prices'!$F$11:$CJ$11,0))/100000,"")</f>
        <v/>
      </c>
      <c r="CR94" s="61" t="str">
        <f>IFERROR('Data Input - Option 3'!CV84*INDEX('Energy Prices'!$F$19:$CJ$24,MATCH($B94,'Energy Prices'!$C$19:$C$24,0),MATCH(Calc_Option3!CR$6,'Energy Prices'!$F$11:$CJ$11,0))/100000,"")</f>
        <v/>
      </c>
      <c r="CS94" s="61" t="str">
        <f>IFERROR('Data Input - Option 3'!CW84*INDEX('Energy Prices'!$F$19:$CJ$24,MATCH($B94,'Energy Prices'!$C$19:$C$24,0),MATCH(Calc_Option3!CS$6,'Energy Prices'!$F$11:$CJ$11,0))/100000,"")</f>
        <v/>
      </c>
      <c r="CT94" s="61" t="str">
        <f>IFERROR('Data Input - Option 3'!CX84*INDEX('Energy Prices'!$F$19:$CJ$24,MATCH($B94,'Energy Prices'!$C$19:$C$24,0),MATCH(Calc_Option3!CT$6,'Energy Prices'!$F$11:$CJ$11,0))/100000,"")</f>
        <v/>
      </c>
      <c r="CU94" s="61" t="str">
        <f>IFERROR('Data Input - Option 3'!CY84*INDEX('Energy Prices'!$F$19:$CJ$24,MATCH($B94,'Energy Prices'!$C$19:$C$24,0),MATCH(Calc_Option3!CU$6,'Energy Prices'!$F$11:$CJ$11,0))/100000,"")</f>
        <v/>
      </c>
      <c r="CV94" s="61" t="str">
        <f>IFERROR('Data Input - Option 3'!CZ84*INDEX('Energy Prices'!$F$19:$CJ$24,MATCH($B94,'Energy Prices'!$C$19:$C$24,0),MATCH(Calc_Option3!CV$6,'Energy Prices'!$F$11:$CJ$11,0))/100000,"")</f>
        <v/>
      </c>
      <c r="CW94" s="61" t="str">
        <f>IFERROR('Data Input - Option 3'!DA84*INDEX('Energy Prices'!$F$19:$CJ$24,MATCH($B94,'Energy Prices'!$C$19:$C$24,0),MATCH(Calc_Option3!CW$6,'Energy Prices'!$F$11:$CJ$11,0))/100000,"")</f>
        <v/>
      </c>
      <c r="CX94" s="61" t="str">
        <f>IFERROR('Data Input - Option 3'!DB84*INDEX('Energy Prices'!$F$19:$CJ$24,MATCH($B94,'Energy Prices'!$C$19:$C$24,0),MATCH(Calc_Option3!CX$6,'Energy Prices'!$F$11:$CJ$11,0))/100000,"")</f>
        <v/>
      </c>
      <c r="CY94" s="61" t="str">
        <f>IFERROR('Data Input - Option 3'!DC84*INDEX('Energy Prices'!$F$19:$CJ$24,MATCH($B94,'Energy Prices'!$C$19:$C$24,0),MATCH(Calc_Option3!CY$6,'Energy Prices'!$F$11:$CJ$11,0))/100000,"")</f>
        <v/>
      </c>
      <c r="CZ94" s="391"/>
    </row>
    <row r="95" spans="1:104" x14ac:dyDescent="0.25">
      <c r="B95" s="393" t="s">
        <v>114</v>
      </c>
      <c r="C95" s="9" t="s">
        <v>1117</v>
      </c>
      <c r="D95" s="61" t="str">
        <f>IFERROR('Data Input - Option 3'!H85*INDEX('Energy Prices'!$F$19:$CJ$24,MATCH($B95,'Energy Prices'!$C$19:$C$24,0),MATCH(Calc_Option3!D$6,'Energy Prices'!$F$11:$CJ$11,0))/100000,"")</f>
        <v/>
      </c>
      <c r="E95" s="61" t="str">
        <f>IFERROR('Data Input - Option 3'!I85*INDEX('Energy Prices'!$F$19:$CJ$24,MATCH($B95,'Energy Prices'!$C$19:$C$24,0),MATCH(Calc_Option3!E$6,'Energy Prices'!$F$11:$CJ$11,0))/100000,"")</f>
        <v/>
      </c>
      <c r="F95" s="61" t="str">
        <f>IFERROR('Data Input - Option 3'!J85*INDEX('Energy Prices'!$F$19:$CJ$24,MATCH($B95,'Energy Prices'!$C$19:$C$24,0),MATCH(Calc_Option3!F$6,'Energy Prices'!$F$11:$CJ$11,0))/100000,"")</f>
        <v/>
      </c>
      <c r="G95" s="61" t="str">
        <f>IFERROR('Data Input - Option 3'!K85*INDEX('Energy Prices'!$F$19:$CJ$24,MATCH($B95,'Energy Prices'!$C$19:$C$24,0),MATCH(Calc_Option3!G$6,'Energy Prices'!$F$11:$CJ$11,0))/100000,"")</f>
        <v/>
      </c>
      <c r="H95" s="61" t="str">
        <f>IFERROR('Data Input - Option 3'!L85*INDEX('Energy Prices'!$F$19:$CJ$24,MATCH($B95,'Energy Prices'!$C$19:$C$24,0),MATCH(Calc_Option3!H$6,'Energy Prices'!$F$11:$CJ$11,0))/100000,"")</f>
        <v/>
      </c>
      <c r="I95" s="61" t="str">
        <f>IFERROR('Data Input - Option 3'!M85*INDEX('Energy Prices'!$F$19:$CJ$24,MATCH($B95,'Energy Prices'!$C$19:$C$24,0),MATCH(Calc_Option3!I$6,'Energy Prices'!$F$11:$CJ$11,0))/100000,"")</f>
        <v/>
      </c>
      <c r="J95" s="61" t="str">
        <f>IFERROR('Data Input - Option 3'!N85*INDEX('Energy Prices'!$F$19:$CJ$24,MATCH($B95,'Energy Prices'!$C$19:$C$24,0),MATCH(Calc_Option3!J$6,'Energy Prices'!$F$11:$CJ$11,0))/100000,"")</f>
        <v/>
      </c>
      <c r="K95" s="61" t="str">
        <f>IFERROR('Data Input - Option 3'!O85*INDEX('Energy Prices'!$F$19:$CJ$24,MATCH($B95,'Energy Prices'!$C$19:$C$24,0),MATCH(Calc_Option3!K$6,'Energy Prices'!$F$11:$CJ$11,0))/100000,"")</f>
        <v/>
      </c>
      <c r="L95" s="61" t="str">
        <f>IFERROR('Data Input - Option 3'!P85*INDEX('Energy Prices'!$F$19:$CJ$24,MATCH($B95,'Energy Prices'!$C$19:$C$24,0),MATCH(Calc_Option3!L$6,'Energy Prices'!$F$11:$CJ$11,0))/100000,"")</f>
        <v/>
      </c>
      <c r="M95" s="61" t="str">
        <f>IFERROR('Data Input - Option 3'!Q85*INDEX('Energy Prices'!$F$19:$CJ$24,MATCH($B95,'Energy Prices'!$C$19:$C$24,0),MATCH(Calc_Option3!M$6,'Energy Prices'!$F$11:$CJ$11,0))/100000,"")</f>
        <v/>
      </c>
      <c r="N95" s="61" t="str">
        <f>IFERROR('Data Input - Option 3'!R85*INDEX('Energy Prices'!$F$19:$CJ$24,MATCH($B95,'Energy Prices'!$C$19:$C$24,0),MATCH(Calc_Option3!N$6,'Energy Prices'!$F$11:$CJ$11,0))/100000,"")</f>
        <v/>
      </c>
      <c r="O95" s="61" t="str">
        <f>IFERROR('Data Input - Option 3'!S85*INDEX('Energy Prices'!$F$19:$CJ$24,MATCH($B95,'Energy Prices'!$C$19:$C$24,0),MATCH(Calc_Option3!O$6,'Energy Prices'!$F$11:$CJ$11,0))/100000,"")</f>
        <v/>
      </c>
      <c r="P95" s="61" t="str">
        <f>IFERROR('Data Input - Option 3'!T85*INDEX('Energy Prices'!$F$19:$CJ$24,MATCH($B95,'Energy Prices'!$C$19:$C$24,0),MATCH(Calc_Option3!P$6,'Energy Prices'!$F$11:$CJ$11,0))/100000,"")</f>
        <v/>
      </c>
      <c r="Q95" s="61" t="str">
        <f>IFERROR('Data Input - Option 3'!U85*INDEX('Energy Prices'!$F$19:$CJ$24,MATCH($B95,'Energy Prices'!$C$19:$C$24,0),MATCH(Calc_Option3!Q$6,'Energy Prices'!$F$11:$CJ$11,0))/100000,"")</f>
        <v/>
      </c>
      <c r="R95" s="61" t="str">
        <f>IFERROR('Data Input - Option 3'!V85*INDEX('Energy Prices'!$F$19:$CJ$24,MATCH($B95,'Energy Prices'!$C$19:$C$24,0),MATCH(Calc_Option3!R$6,'Energy Prices'!$F$11:$CJ$11,0))/100000,"")</f>
        <v/>
      </c>
      <c r="S95" s="61" t="str">
        <f>IFERROR('Data Input - Option 3'!W85*INDEX('Energy Prices'!$F$19:$CJ$24,MATCH($B95,'Energy Prices'!$C$19:$C$24,0),MATCH(Calc_Option3!S$6,'Energy Prices'!$F$11:$CJ$11,0))/100000,"")</f>
        <v/>
      </c>
      <c r="T95" s="61" t="str">
        <f>IFERROR('Data Input - Option 3'!X85*INDEX('Energy Prices'!$F$19:$CJ$24,MATCH($B95,'Energy Prices'!$C$19:$C$24,0),MATCH(Calc_Option3!T$6,'Energy Prices'!$F$11:$CJ$11,0))/100000,"")</f>
        <v/>
      </c>
      <c r="U95" s="61" t="str">
        <f>IFERROR('Data Input - Option 3'!Y85*INDEX('Energy Prices'!$F$19:$CJ$24,MATCH($B95,'Energy Prices'!$C$19:$C$24,0),MATCH(Calc_Option3!U$6,'Energy Prices'!$F$11:$CJ$11,0))/100000,"")</f>
        <v/>
      </c>
      <c r="V95" s="61" t="str">
        <f>IFERROR('Data Input - Option 3'!Z85*INDEX('Energy Prices'!$F$19:$CJ$24,MATCH($B95,'Energy Prices'!$C$19:$C$24,0),MATCH(Calc_Option3!V$6,'Energy Prices'!$F$11:$CJ$11,0))/100000,"")</f>
        <v/>
      </c>
      <c r="W95" s="61" t="str">
        <f>IFERROR('Data Input - Option 3'!AA85*INDEX('Energy Prices'!$F$19:$CJ$24,MATCH($B95,'Energy Prices'!$C$19:$C$24,0),MATCH(Calc_Option3!W$6,'Energy Prices'!$F$11:$CJ$11,0))/100000,"")</f>
        <v/>
      </c>
      <c r="X95" s="61" t="str">
        <f>IFERROR('Data Input - Option 3'!AB85*INDEX('Energy Prices'!$F$19:$CJ$24,MATCH($B95,'Energy Prices'!$C$19:$C$24,0),MATCH(Calc_Option3!X$6,'Energy Prices'!$F$11:$CJ$11,0))/100000,"")</f>
        <v/>
      </c>
      <c r="Y95" s="61" t="str">
        <f>IFERROR('Data Input - Option 3'!AC85*INDEX('Energy Prices'!$F$19:$CJ$24,MATCH($B95,'Energy Prices'!$C$19:$C$24,0),MATCH(Calc_Option3!Y$6,'Energy Prices'!$F$11:$CJ$11,0))/100000,"")</f>
        <v/>
      </c>
      <c r="Z95" s="61" t="str">
        <f>IFERROR('Data Input - Option 3'!AD85*INDEX('Energy Prices'!$F$19:$CJ$24,MATCH($B95,'Energy Prices'!$C$19:$C$24,0),MATCH(Calc_Option3!Z$6,'Energy Prices'!$F$11:$CJ$11,0))/100000,"")</f>
        <v/>
      </c>
      <c r="AA95" s="61" t="str">
        <f>IFERROR('Data Input - Option 3'!AE85*INDEX('Energy Prices'!$F$19:$CJ$24,MATCH($B95,'Energy Prices'!$C$19:$C$24,0),MATCH(Calc_Option3!AA$6,'Energy Prices'!$F$11:$CJ$11,0))/100000,"")</f>
        <v/>
      </c>
      <c r="AB95" s="61" t="str">
        <f>IFERROR('Data Input - Option 3'!AF85*INDEX('Energy Prices'!$F$19:$CJ$24,MATCH($B95,'Energy Prices'!$C$19:$C$24,0),MATCH(Calc_Option3!AB$6,'Energy Prices'!$F$11:$CJ$11,0))/100000,"")</f>
        <v/>
      </c>
      <c r="AC95" s="61" t="str">
        <f>IFERROR('Data Input - Option 3'!AG85*INDEX('Energy Prices'!$F$19:$CJ$24,MATCH($B95,'Energy Prices'!$C$19:$C$24,0),MATCH(Calc_Option3!AC$6,'Energy Prices'!$F$11:$CJ$11,0))/100000,"")</f>
        <v/>
      </c>
      <c r="AD95" s="61" t="str">
        <f>IFERROR('Data Input - Option 3'!AH85*INDEX('Energy Prices'!$F$19:$CJ$24,MATCH($B95,'Energy Prices'!$C$19:$C$24,0),MATCH(Calc_Option3!AD$6,'Energy Prices'!$F$11:$CJ$11,0))/100000,"")</f>
        <v/>
      </c>
      <c r="AE95" s="61" t="str">
        <f>IFERROR('Data Input - Option 3'!AI85*INDEX('Energy Prices'!$F$19:$CJ$24,MATCH($B95,'Energy Prices'!$C$19:$C$24,0),MATCH(Calc_Option3!AE$6,'Energy Prices'!$F$11:$CJ$11,0))/100000,"")</f>
        <v/>
      </c>
      <c r="AF95" s="61" t="str">
        <f>IFERROR('Data Input - Option 3'!AJ85*INDEX('Energy Prices'!$F$19:$CJ$24,MATCH($B95,'Energy Prices'!$C$19:$C$24,0),MATCH(Calc_Option3!AF$6,'Energy Prices'!$F$11:$CJ$11,0))/100000,"")</f>
        <v/>
      </c>
      <c r="AG95" s="61" t="str">
        <f>IFERROR('Data Input - Option 3'!AK85*INDEX('Energy Prices'!$F$19:$CJ$24,MATCH($B95,'Energy Prices'!$C$19:$C$24,0),MATCH(Calc_Option3!AG$6,'Energy Prices'!$F$11:$CJ$11,0))/100000,"")</f>
        <v/>
      </c>
      <c r="AH95" s="61" t="str">
        <f>IFERROR('Data Input - Option 3'!AL85*INDEX('Energy Prices'!$F$19:$CJ$24,MATCH($B95,'Energy Prices'!$C$19:$C$24,0),MATCH(Calc_Option3!AH$6,'Energy Prices'!$F$11:$CJ$11,0))/100000,"")</f>
        <v/>
      </c>
      <c r="AI95" s="61" t="str">
        <f>IFERROR('Data Input - Option 3'!AM85*INDEX('Energy Prices'!$F$19:$CJ$24,MATCH($B95,'Energy Prices'!$C$19:$C$24,0),MATCH(Calc_Option3!AI$6,'Energy Prices'!$F$11:$CJ$11,0))/100000,"")</f>
        <v/>
      </c>
      <c r="AJ95" s="61" t="str">
        <f>IFERROR('Data Input - Option 3'!AN85*INDEX('Energy Prices'!$F$19:$CJ$24,MATCH($B95,'Energy Prices'!$C$19:$C$24,0),MATCH(Calc_Option3!AJ$6,'Energy Prices'!$F$11:$CJ$11,0))/100000,"")</f>
        <v/>
      </c>
      <c r="AK95" s="61" t="str">
        <f>IFERROR('Data Input - Option 3'!AO85*INDEX('Energy Prices'!$F$19:$CJ$24,MATCH($B95,'Energy Prices'!$C$19:$C$24,0),MATCH(Calc_Option3!AK$6,'Energy Prices'!$F$11:$CJ$11,0))/100000,"")</f>
        <v/>
      </c>
      <c r="AL95" s="61" t="str">
        <f>IFERROR('Data Input - Option 3'!AP85*INDEX('Energy Prices'!$F$19:$CJ$24,MATCH($B95,'Energy Prices'!$C$19:$C$24,0),MATCH(Calc_Option3!AL$6,'Energy Prices'!$F$11:$CJ$11,0))/100000,"")</f>
        <v/>
      </c>
      <c r="AM95" s="61" t="str">
        <f>IFERROR('Data Input - Option 3'!AQ85*INDEX('Energy Prices'!$F$19:$CJ$24,MATCH($B95,'Energy Prices'!$C$19:$C$24,0),MATCH(Calc_Option3!AM$6,'Energy Prices'!$F$11:$CJ$11,0))/100000,"")</f>
        <v/>
      </c>
      <c r="AN95" s="61" t="str">
        <f>IFERROR('Data Input - Option 3'!AR85*INDEX('Energy Prices'!$F$19:$CJ$24,MATCH($B95,'Energy Prices'!$C$19:$C$24,0),MATCH(Calc_Option3!AN$6,'Energy Prices'!$F$11:$CJ$11,0))/100000,"")</f>
        <v/>
      </c>
      <c r="AO95" s="61" t="str">
        <f>IFERROR('Data Input - Option 3'!AS85*INDEX('Energy Prices'!$F$19:$CJ$24,MATCH($B95,'Energy Prices'!$C$19:$C$24,0),MATCH(Calc_Option3!AO$6,'Energy Prices'!$F$11:$CJ$11,0))/100000,"")</f>
        <v/>
      </c>
      <c r="AP95" s="61" t="str">
        <f>IFERROR('Data Input - Option 3'!AT85*INDEX('Energy Prices'!$F$19:$CJ$24,MATCH($B95,'Energy Prices'!$C$19:$C$24,0),MATCH(Calc_Option3!AP$6,'Energy Prices'!$F$11:$CJ$11,0))/100000,"")</f>
        <v/>
      </c>
      <c r="AQ95" s="61" t="str">
        <f>IFERROR('Data Input - Option 3'!AU85*INDEX('Energy Prices'!$F$19:$CJ$24,MATCH($B95,'Energy Prices'!$C$19:$C$24,0),MATCH(Calc_Option3!AQ$6,'Energy Prices'!$F$11:$CJ$11,0))/100000,"")</f>
        <v/>
      </c>
      <c r="AR95" s="61" t="str">
        <f>IFERROR('Data Input - Option 3'!AV85*INDEX('Energy Prices'!$F$19:$CJ$24,MATCH($B95,'Energy Prices'!$C$19:$C$24,0),MATCH(Calc_Option3!AR$6,'Energy Prices'!$F$11:$CJ$11,0))/100000,"")</f>
        <v/>
      </c>
      <c r="AS95" s="61" t="str">
        <f>IFERROR('Data Input - Option 3'!AW85*INDEX('Energy Prices'!$F$19:$CJ$24,MATCH($B95,'Energy Prices'!$C$19:$C$24,0),MATCH(Calc_Option3!AS$6,'Energy Prices'!$F$11:$CJ$11,0))/100000,"")</f>
        <v/>
      </c>
      <c r="AT95" s="61" t="str">
        <f>IFERROR('Data Input - Option 3'!AX85*INDEX('Energy Prices'!$F$19:$CJ$24,MATCH($B95,'Energy Prices'!$C$19:$C$24,0),MATCH(Calc_Option3!AT$6,'Energy Prices'!$F$11:$CJ$11,0))/100000,"")</f>
        <v/>
      </c>
      <c r="AU95" s="61" t="str">
        <f>IFERROR('Data Input - Option 3'!AY85*INDEX('Energy Prices'!$F$19:$CJ$24,MATCH($B95,'Energy Prices'!$C$19:$C$24,0),MATCH(Calc_Option3!AU$6,'Energy Prices'!$F$11:$CJ$11,0))/100000,"")</f>
        <v/>
      </c>
      <c r="AV95" s="61" t="str">
        <f>IFERROR('Data Input - Option 3'!AZ85*INDEX('Energy Prices'!$F$19:$CJ$24,MATCH($B95,'Energy Prices'!$C$19:$C$24,0),MATCH(Calc_Option3!AV$6,'Energy Prices'!$F$11:$CJ$11,0))/100000,"")</f>
        <v/>
      </c>
      <c r="AW95" s="61" t="str">
        <f>IFERROR('Data Input - Option 3'!BA85*INDEX('Energy Prices'!$F$19:$CJ$24,MATCH($B95,'Energy Prices'!$C$19:$C$24,0),MATCH(Calc_Option3!AW$6,'Energy Prices'!$F$11:$CJ$11,0))/100000,"")</f>
        <v/>
      </c>
      <c r="AX95" s="61" t="str">
        <f>IFERROR('Data Input - Option 3'!BB85*INDEX('Energy Prices'!$F$19:$CJ$24,MATCH($B95,'Energy Prices'!$C$19:$C$24,0),MATCH(Calc_Option3!AX$6,'Energy Prices'!$F$11:$CJ$11,0))/100000,"")</f>
        <v/>
      </c>
      <c r="AY95" s="61" t="str">
        <f>IFERROR('Data Input - Option 3'!BC85*INDEX('Energy Prices'!$F$19:$CJ$24,MATCH($B95,'Energy Prices'!$C$19:$C$24,0),MATCH(Calc_Option3!AY$6,'Energy Prices'!$F$11:$CJ$11,0))/100000,"")</f>
        <v/>
      </c>
      <c r="AZ95" s="61" t="str">
        <f>IFERROR('Data Input - Option 3'!BD85*INDEX('Energy Prices'!$F$19:$CJ$24,MATCH($B95,'Energy Prices'!$C$19:$C$24,0),MATCH(Calc_Option3!AZ$6,'Energy Prices'!$F$11:$CJ$11,0))/100000,"")</f>
        <v/>
      </c>
      <c r="BA95" s="61" t="str">
        <f>IFERROR('Data Input - Option 3'!BE85*INDEX('Energy Prices'!$F$19:$CJ$24,MATCH($B95,'Energy Prices'!$C$19:$C$24,0),MATCH(Calc_Option3!BA$6,'Energy Prices'!$F$11:$CJ$11,0))/100000,"")</f>
        <v/>
      </c>
      <c r="BB95" s="61" t="str">
        <f>IFERROR('Data Input - Option 3'!BF85*INDEX('Energy Prices'!$F$19:$CJ$24,MATCH($B95,'Energy Prices'!$C$19:$C$24,0),MATCH(Calc_Option3!BB$6,'Energy Prices'!$F$11:$CJ$11,0))/100000,"")</f>
        <v/>
      </c>
      <c r="BC95" s="61" t="str">
        <f>IFERROR('Data Input - Option 3'!BG85*INDEX('Energy Prices'!$F$19:$CJ$24,MATCH($B95,'Energy Prices'!$C$19:$C$24,0),MATCH(Calc_Option3!BC$6,'Energy Prices'!$F$11:$CJ$11,0))/100000,"")</f>
        <v/>
      </c>
      <c r="BD95" s="61" t="str">
        <f>IFERROR('Data Input - Option 3'!BH85*INDEX('Energy Prices'!$F$19:$CJ$24,MATCH($B95,'Energy Prices'!$C$19:$C$24,0),MATCH(Calc_Option3!BD$6,'Energy Prices'!$F$11:$CJ$11,0))/100000,"")</f>
        <v/>
      </c>
      <c r="BE95" s="61" t="str">
        <f>IFERROR('Data Input - Option 3'!BI85*INDEX('Energy Prices'!$F$19:$CJ$24,MATCH($B95,'Energy Prices'!$C$19:$C$24,0),MATCH(Calc_Option3!BE$6,'Energy Prices'!$F$11:$CJ$11,0))/100000,"")</f>
        <v/>
      </c>
      <c r="BF95" s="61" t="str">
        <f>IFERROR('Data Input - Option 3'!BJ85*INDEX('Energy Prices'!$F$19:$CJ$24,MATCH($B95,'Energy Prices'!$C$19:$C$24,0),MATCH(Calc_Option3!BF$6,'Energy Prices'!$F$11:$CJ$11,0))/100000,"")</f>
        <v/>
      </c>
      <c r="BG95" s="61" t="str">
        <f>IFERROR('Data Input - Option 3'!BK85*INDEX('Energy Prices'!$F$19:$CJ$24,MATCH($B95,'Energy Prices'!$C$19:$C$24,0),MATCH(Calc_Option3!BG$6,'Energy Prices'!$F$11:$CJ$11,0))/100000,"")</f>
        <v/>
      </c>
      <c r="BH95" s="61" t="str">
        <f>IFERROR('Data Input - Option 3'!BL85*INDEX('Energy Prices'!$F$19:$CJ$24,MATCH($B95,'Energy Prices'!$C$19:$C$24,0),MATCH(Calc_Option3!BH$6,'Energy Prices'!$F$11:$CJ$11,0))/100000,"")</f>
        <v/>
      </c>
      <c r="BI95" s="61" t="str">
        <f>IFERROR('Data Input - Option 3'!BM85*INDEX('Energy Prices'!$F$19:$CJ$24,MATCH($B95,'Energy Prices'!$C$19:$C$24,0),MATCH(Calc_Option3!BI$6,'Energy Prices'!$F$11:$CJ$11,0))/100000,"")</f>
        <v/>
      </c>
      <c r="BJ95" s="61" t="str">
        <f>IFERROR('Data Input - Option 3'!BN85*INDEX('Energy Prices'!$F$19:$CJ$24,MATCH($B95,'Energy Prices'!$C$19:$C$24,0),MATCH(Calc_Option3!BJ$6,'Energy Prices'!$F$11:$CJ$11,0))/100000,"")</f>
        <v/>
      </c>
      <c r="BK95" s="61" t="str">
        <f>IFERROR('Data Input - Option 3'!BO85*INDEX('Energy Prices'!$F$19:$CJ$24,MATCH($B95,'Energy Prices'!$C$19:$C$24,0),MATCH(Calc_Option3!BK$6,'Energy Prices'!$F$11:$CJ$11,0))/100000,"")</f>
        <v/>
      </c>
      <c r="BL95" s="61" t="str">
        <f>IFERROR('Data Input - Option 3'!BP85*INDEX('Energy Prices'!$F$19:$CJ$24,MATCH($B95,'Energy Prices'!$C$19:$C$24,0),MATCH(Calc_Option3!BL$6,'Energy Prices'!$F$11:$CJ$11,0))/100000,"")</f>
        <v/>
      </c>
      <c r="BM95" s="61" t="str">
        <f>IFERROR('Data Input - Option 3'!BQ85*INDEX('Energy Prices'!$F$19:$CJ$24,MATCH($B95,'Energy Prices'!$C$19:$C$24,0),MATCH(Calc_Option3!BM$6,'Energy Prices'!$F$11:$CJ$11,0))/100000,"")</f>
        <v/>
      </c>
      <c r="BN95" s="61" t="str">
        <f>IFERROR('Data Input - Option 3'!BR85*INDEX('Energy Prices'!$F$19:$CJ$24,MATCH($B95,'Energy Prices'!$C$19:$C$24,0),MATCH(Calc_Option3!BN$6,'Energy Prices'!$F$11:$CJ$11,0))/100000,"")</f>
        <v/>
      </c>
      <c r="BO95" s="61" t="str">
        <f>IFERROR('Data Input - Option 3'!BS85*INDEX('Energy Prices'!$F$19:$CJ$24,MATCH($B95,'Energy Prices'!$C$19:$C$24,0),MATCH(Calc_Option3!BO$6,'Energy Prices'!$F$11:$CJ$11,0))/100000,"")</f>
        <v/>
      </c>
      <c r="BP95" s="61" t="str">
        <f>IFERROR('Data Input - Option 3'!BT85*INDEX('Energy Prices'!$F$19:$CJ$24,MATCH($B95,'Energy Prices'!$C$19:$C$24,0),MATCH(Calc_Option3!BP$6,'Energy Prices'!$F$11:$CJ$11,0))/100000,"")</f>
        <v/>
      </c>
      <c r="BQ95" s="61" t="str">
        <f>IFERROR('Data Input - Option 3'!BU85*INDEX('Energy Prices'!$F$19:$CJ$24,MATCH($B95,'Energy Prices'!$C$19:$C$24,0),MATCH(Calc_Option3!BQ$6,'Energy Prices'!$F$11:$CJ$11,0))/100000,"")</f>
        <v/>
      </c>
      <c r="BR95" s="61" t="str">
        <f>IFERROR('Data Input - Option 3'!BV85*INDEX('Energy Prices'!$F$19:$CJ$24,MATCH($B95,'Energy Prices'!$C$19:$C$24,0),MATCH(Calc_Option3!BR$6,'Energy Prices'!$F$11:$CJ$11,0))/100000,"")</f>
        <v/>
      </c>
      <c r="BS95" s="61" t="str">
        <f>IFERROR('Data Input - Option 3'!BW85*INDEX('Energy Prices'!$F$19:$CJ$24,MATCH($B95,'Energy Prices'!$C$19:$C$24,0),MATCH(Calc_Option3!BS$6,'Energy Prices'!$F$11:$CJ$11,0))/100000,"")</f>
        <v/>
      </c>
      <c r="BT95" s="61" t="str">
        <f>IFERROR('Data Input - Option 3'!BX85*INDEX('Energy Prices'!$F$19:$CJ$24,MATCH($B95,'Energy Prices'!$C$19:$C$24,0),MATCH(Calc_Option3!BT$6,'Energy Prices'!$F$11:$CJ$11,0))/100000,"")</f>
        <v/>
      </c>
      <c r="BU95" s="61" t="str">
        <f>IFERROR('Data Input - Option 3'!BY85*INDEX('Energy Prices'!$F$19:$CJ$24,MATCH($B95,'Energy Prices'!$C$19:$C$24,0),MATCH(Calc_Option3!BU$6,'Energy Prices'!$F$11:$CJ$11,0))/100000,"")</f>
        <v/>
      </c>
      <c r="BV95" s="61" t="str">
        <f>IFERROR('Data Input - Option 3'!BZ85*INDEX('Energy Prices'!$F$19:$CJ$24,MATCH($B95,'Energy Prices'!$C$19:$C$24,0),MATCH(Calc_Option3!BV$6,'Energy Prices'!$F$11:$CJ$11,0))/100000,"")</f>
        <v/>
      </c>
      <c r="BW95" s="61" t="str">
        <f>IFERROR('Data Input - Option 3'!CA85*INDEX('Energy Prices'!$F$19:$CJ$24,MATCH($B95,'Energy Prices'!$C$19:$C$24,0),MATCH(Calc_Option3!BW$6,'Energy Prices'!$F$11:$CJ$11,0))/100000,"")</f>
        <v/>
      </c>
      <c r="BX95" s="61" t="str">
        <f>IFERROR('Data Input - Option 3'!CB85*INDEX('Energy Prices'!$F$19:$CJ$24,MATCH($B95,'Energy Prices'!$C$19:$C$24,0),MATCH(Calc_Option3!BX$6,'Energy Prices'!$F$11:$CJ$11,0))/100000,"")</f>
        <v/>
      </c>
      <c r="BY95" s="61" t="str">
        <f>IFERROR('Data Input - Option 3'!CC85*INDEX('Energy Prices'!$F$19:$CJ$24,MATCH($B95,'Energy Prices'!$C$19:$C$24,0),MATCH(Calc_Option3!BY$6,'Energy Prices'!$F$11:$CJ$11,0))/100000,"")</f>
        <v/>
      </c>
      <c r="BZ95" s="61" t="str">
        <f>IFERROR('Data Input - Option 3'!CD85*INDEX('Energy Prices'!$F$19:$CJ$24,MATCH($B95,'Energy Prices'!$C$19:$C$24,0),MATCH(Calc_Option3!BZ$6,'Energy Prices'!$F$11:$CJ$11,0))/100000,"")</f>
        <v/>
      </c>
      <c r="CA95" s="61" t="str">
        <f>IFERROR('Data Input - Option 3'!CE85*INDEX('Energy Prices'!$F$19:$CJ$24,MATCH($B95,'Energy Prices'!$C$19:$C$24,0),MATCH(Calc_Option3!CA$6,'Energy Prices'!$F$11:$CJ$11,0))/100000,"")</f>
        <v/>
      </c>
      <c r="CB95" s="61" t="str">
        <f>IFERROR('Data Input - Option 3'!CF85*INDEX('Energy Prices'!$F$19:$CJ$24,MATCH($B95,'Energy Prices'!$C$19:$C$24,0),MATCH(Calc_Option3!CB$6,'Energy Prices'!$F$11:$CJ$11,0))/100000,"")</f>
        <v/>
      </c>
      <c r="CC95" s="61" t="str">
        <f>IFERROR('Data Input - Option 3'!CG85*INDEX('Energy Prices'!$F$19:$CJ$24,MATCH($B95,'Energy Prices'!$C$19:$C$24,0),MATCH(Calc_Option3!CC$6,'Energy Prices'!$F$11:$CJ$11,0))/100000,"")</f>
        <v/>
      </c>
      <c r="CD95" s="61" t="str">
        <f>IFERROR('Data Input - Option 3'!CH85*INDEX('Energy Prices'!$F$19:$CJ$24,MATCH($B95,'Energy Prices'!$C$19:$C$24,0),MATCH(Calc_Option3!CD$6,'Energy Prices'!$F$11:$CJ$11,0))/100000,"")</f>
        <v/>
      </c>
      <c r="CE95" s="61" t="str">
        <f>IFERROR('Data Input - Option 3'!CI85*INDEX('Energy Prices'!$F$19:$CJ$24,MATCH($B95,'Energy Prices'!$C$19:$C$24,0),MATCH(Calc_Option3!CE$6,'Energy Prices'!$F$11:$CJ$11,0))/100000,"")</f>
        <v/>
      </c>
      <c r="CF95" s="61" t="str">
        <f>IFERROR('Data Input - Option 3'!CJ85*INDEX('Energy Prices'!$F$19:$CJ$24,MATCH($B95,'Energy Prices'!$C$19:$C$24,0),MATCH(Calc_Option3!CF$6,'Energy Prices'!$F$11:$CJ$11,0))/100000,"")</f>
        <v/>
      </c>
      <c r="CG95" s="61" t="str">
        <f>IFERROR('Data Input - Option 3'!CK85*INDEX('Energy Prices'!$F$19:$CJ$24,MATCH($B95,'Energy Prices'!$C$19:$C$24,0),MATCH(Calc_Option3!CG$6,'Energy Prices'!$F$11:$CJ$11,0))/100000,"")</f>
        <v/>
      </c>
      <c r="CH95" s="61" t="str">
        <f>IFERROR('Data Input - Option 3'!CL85*INDEX('Energy Prices'!$F$19:$CJ$24,MATCH($B95,'Energy Prices'!$C$19:$C$24,0),MATCH(Calc_Option3!CH$6,'Energy Prices'!$F$11:$CJ$11,0))/100000,"")</f>
        <v/>
      </c>
      <c r="CI95" s="61" t="str">
        <f>IFERROR('Data Input - Option 3'!CM85*INDEX('Energy Prices'!$F$19:$CJ$24,MATCH($B95,'Energy Prices'!$C$19:$C$24,0),MATCH(Calc_Option3!CI$6,'Energy Prices'!$F$11:$CJ$11,0))/100000,"")</f>
        <v/>
      </c>
      <c r="CJ95" s="61" t="str">
        <f>IFERROR('Data Input - Option 3'!CN85*INDEX('Energy Prices'!$F$19:$CJ$24,MATCH($B95,'Energy Prices'!$C$19:$C$24,0),MATCH(Calc_Option3!CJ$6,'Energy Prices'!$F$11:$CJ$11,0))/100000,"")</f>
        <v/>
      </c>
      <c r="CK95" s="61" t="str">
        <f>IFERROR('Data Input - Option 3'!CO85*INDEX('Energy Prices'!$F$19:$CJ$24,MATCH($B95,'Energy Prices'!$C$19:$C$24,0),MATCH(Calc_Option3!CK$6,'Energy Prices'!$F$11:$CJ$11,0))/100000,"")</f>
        <v/>
      </c>
      <c r="CL95" s="61" t="str">
        <f>IFERROR('Data Input - Option 3'!CP85*INDEX('Energy Prices'!$F$19:$CJ$24,MATCH($B95,'Energy Prices'!$C$19:$C$24,0),MATCH(Calc_Option3!CL$6,'Energy Prices'!$F$11:$CJ$11,0))/100000,"")</f>
        <v/>
      </c>
      <c r="CM95" s="61" t="str">
        <f>IFERROR('Data Input - Option 3'!CQ85*INDEX('Energy Prices'!$F$19:$CJ$24,MATCH($B95,'Energy Prices'!$C$19:$C$24,0),MATCH(Calc_Option3!CM$6,'Energy Prices'!$F$11:$CJ$11,0))/100000,"")</f>
        <v/>
      </c>
      <c r="CN95" s="61" t="str">
        <f>IFERROR('Data Input - Option 3'!CR85*INDEX('Energy Prices'!$F$19:$CJ$24,MATCH($B95,'Energy Prices'!$C$19:$C$24,0),MATCH(Calc_Option3!CN$6,'Energy Prices'!$F$11:$CJ$11,0))/100000,"")</f>
        <v/>
      </c>
      <c r="CO95" s="61" t="str">
        <f>IFERROR('Data Input - Option 3'!CS85*INDEX('Energy Prices'!$F$19:$CJ$24,MATCH($B95,'Energy Prices'!$C$19:$C$24,0),MATCH(Calc_Option3!CO$6,'Energy Prices'!$F$11:$CJ$11,0))/100000,"")</f>
        <v/>
      </c>
      <c r="CP95" s="61" t="str">
        <f>IFERROR('Data Input - Option 3'!CT85*INDEX('Energy Prices'!$F$19:$CJ$24,MATCH($B95,'Energy Prices'!$C$19:$C$24,0),MATCH(Calc_Option3!CP$6,'Energy Prices'!$F$11:$CJ$11,0))/100000,"")</f>
        <v/>
      </c>
      <c r="CQ95" s="61" t="str">
        <f>IFERROR('Data Input - Option 3'!CU85*INDEX('Energy Prices'!$F$19:$CJ$24,MATCH($B95,'Energy Prices'!$C$19:$C$24,0),MATCH(Calc_Option3!CQ$6,'Energy Prices'!$F$11:$CJ$11,0))/100000,"")</f>
        <v/>
      </c>
      <c r="CR95" s="61" t="str">
        <f>IFERROR('Data Input - Option 3'!CV85*INDEX('Energy Prices'!$F$19:$CJ$24,MATCH($B95,'Energy Prices'!$C$19:$C$24,0),MATCH(Calc_Option3!CR$6,'Energy Prices'!$F$11:$CJ$11,0))/100000,"")</f>
        <v/>
      </c>
      <c r="CS95" s="61" t="str">
        <f>IFERROR('Data Input - Option 3'!CW85*INDEX('Energy Prices'!$F$19:$CJ$24,MATCH($B95,'Energy Prices'!$C$19:$C$24,0),MATCH(Calc_Option3!CS$6,'Energy Prices'!$F$11:$CJ$11,0))/100000,"")</f>
        <v/>
      </c>
      <c r="CT95" s="61" t="str">
        <f>IFERROR('Data Input - Option 3'!CX85*INDEX('Energy Prices'!$F$19:$CJ$24,MATCH($B95,'Energy Prices'!$C$19:$C$24,0),MATCH(Calc_Option3!CT$6,'Energy Prices'!$F$11:$CJ$11,0))/100000,"")</f>
        <v/>
      </c>
      <c r="CU95" s="61" t="str">
        <f>IFERROR('Data Input - Option 3'!CY85*INDEX('Energy Prices'!$F$19:$CJ$24,MATCH($B95,'Energy Prices'!$C$19:$C$24,0),MATCH(Calc_Option3!CU$6,'Energy Prices'!$F$11:$CJ$11,0))/100000,"")</f>
        <v/>
      </c>
      <c r="CV95" s="61" t="str">
        <f>IFERROR('Data Input - Option 3'!CZ85*INDEX('Energy Prices'!$F$19:$CJ$24,MATCH($B95,'Energy Prices'!$C$19:$C$24,0),MATCH(Calc_Option3!CV$6,'Energy Prices'!$F$11:$CJ$11,0))/100000,"")</f>
        <v/>
      </c>
      <c r="CW95" s="61" t="str">
        <f>IFERROR('Data Input - Option 3'!DA85*INDEX('Energy Prices'!$F$19:$CJ$24,MATCH($B95,'Energy Prices'!$C$19:$C$24,0),MATCH(Calc_Option3!CW$6,'Energy Prices'!$F$11:$CJ$11,0))/100000,"")</f>
        <v/>
      </c>
      <c r="CX95" s="61" t="str">
        <f>IFERROR('Data Input - Option 3'!DB85*INDEX('Energy Prices'!$F$19:$CJ$24,MATCH($B95,'Energy Prices'!$C$19:$C$24,0),MATCH(Calc_Option3!CX$6,'Energy Prices'!$F$11:$CJ$11,0))/100000,"")</f>
        <v/>
      </c>
      <c r="CY95" s="61" t="str">
        <f>IFERROR('Data Input - Option 3'!DC85*INDEX('Energy Prices'!$F$19:$CJ$24,MATCH($B95,'Energy Prices'!$C$19:$C$24,0),MATCH(Calc_Option3!CY$6,'Energy Prices'!$F$11:$CJ$11,0))/100000,"")</f>
        <v/>
      </c>
      <c r="CZ95" s="391"/>
    </row>
    <row r="96" spans="1:104" x14ac:dyDescent="0.25">
      <c r="B96" s="393" t="s">
        <v>115</v>
      </c>
      <c r="C96" s="9" t="s">
        <v>1117</v>
      </c>
      <c r="D96" s="61" t="str">
        <f>IFERROR('Data Input - Option 3'!H86*INDEX('Energy Prices'!$F$19:$CJ$24,MATCH($B96,'Energy Prices'!$C$19:$C$24,0),MATCH(Calc_Option3!D$6,'Energy Prices'!$F$11:$CJ$11,0))/100000,"")</f>
        <v/>
      </c>
      <c r="E96" s="61" t="str">
        <f>IFERROR('Data Input - Option 3'!I86*INDEX('Energy Prices'!$F$19:$CJ$24,MATCH($B96,'Energy Prices'!$C$19:$C$24,0),MATCH(Calc_Option3!E$6,'Energy Prices'!$F$11:$CJ$11,0))/100000,"")</f>
        <v/>
      </c>
      <c r="F96" s="61" t="str">
        <f>IFERROR('Data Input - Option 3'!J86*INDEX('Energy Prices'!$F$19:$CJ$24,MATCH($B96,'Energy Prices'!$C$19:$C$24,0),MATCH(Calc_Option3!F$6,'Energy Prices'!$F$11:$CJ$11,0))/100000,"")</f>
        <v/>
      </c>
      <c r="G96" s="61" t="str">
        <f>IFERROR('Data Input - Option 3'!K86*INDEX('Energy Prices'!$F$19:$CJ$24,MATCH($B96,'Energy Prices'!$C$19:$C$24,0),MATCH(Calc_Option3!G$6,'Energy Prices'!$F$11:$CJ$11,0))/100000,"")</f>
        <v/>
      </c>
      <c r="H96" s="61" t="str">
        <f>IFERROR('Data Input - Option 3'!L86*INDEX('Energy Prices'!$F$19:$CJ$24,MATCH($B96,'Energy Prices'!$C$19:$C$24,0),MATCH(Calc_Option3!H$6,'Energy Prices'!$F$11:$CJ$11,0))/100000,"")</f>
        <v/>
      </c>
      <c r="I96" s="61" t="str">
        <f>IFERROR('Data Input - Option 3'!M86*INDEX('Energy Prices'!$F$19:$CJ$24,MATCH($B96,'Energy Prices'!$C$19:$C$24,0),MATCH(Calc_Option3!I$6,'Energy Prices'!$F$11:$CJ$11,0))/100000,"")</f>
        <v/>
      </c>
      <c r="J96" s="61" t="str">
        <f>IFERROR('Data Input - Option 3'!N86*INDEX('Energy Prices'!$F$19:$CJ$24,MATCH($B96,'Energy Prices'!$C$19:$C$24,0),MATCH(Calc_Option3!J$6,'Energy Prices'!$F$11:$CJ$11,0))/100000,"")</f>
        <v/>
      </c>
      <c r="K96" s="61" t="str">
        <f>IFERROR('Data Input - Option 3'!O86*INDEX('Energy Prices'!$F$19:$CJ$24,MATCH($B96,'Energy Prices'!$C$19:$C$24,0),MATCH(Calc_Option3!K$6,'Energy Prices'!$F$11:$CJ$11,0))/100000,"")</f>
        <v/>
      </c>
      <c r="L96" s="61" t="str">
        <f>IFERROR('Data Input - Option 3'!P86*INDEX('Energy Prices'!$F$19:$CJ$24,MATCH($B96,'Energy Prices'!$C$19:$C$24,0),MATCH(Calc_Option3!L$6,'Energy Prices'!$F$11:$CJ$11,0))/100000,"")</f>
        <v/>
      </c>
      <c r="M96" s="61" t="str">
        <f>IFERROR('Data Input - Option 3'!Q86*INDEX('Energy Prices'!$F$19:$CJ$24,MATCH($B96,'Energy Prices'!$C$19:$C$24,0),MATCH(Calc_Option3!M$6,'Energy Prices'!$F$11:$CJ$11,0))/100000,"")</f>
        <v/>
      </c>
      <c r="N96" s="61" t="str">
        <f>IFERROR('Data Input - Option 3'!R86*INDEX('Energy Prices'!$F$19:$CJ$24,MATCH($B96,'Energy Prices'!$C$19:$C$24,0),MATCH(Calc_Option3!N$6,'Energy Prices'!$F$11:$CJ$11,0))/100000,"")</f>
        <v/>
      </c>
      <c r="O96" s="61" t="str">
        <f>IFERROR('Data Input - Option 3'!S86*INDEX('Energy Prices'!$F$19:$CJ$24,MATCH($B96,'Energy Prices'!$C$19:$C$24,0),MATCH(Calc_Option3!O$6,'Energy Prices'!$F$11:$CJ$11,0))/100000,"")</f>
        <v/>
      </c>
      <c r="P96" s="61" t="str">
        <f>IFERROR('Data Input - Option 3'!T86*INDEX('Energy Prices'!$F$19:$CJ$24,MATCH($B96,'Energy Prices'!$C$19:$C$24,0),MATCH(Calc_Option3!P$6,'Energy Prices'!$F$11:$CJ$11,0))/100000,"")</f>
        <v/>
      </c>
      <c r="Q96" s="61" t="str">
        <f>IFERROR('Data Input - Option 3'!U86*INDEX('Energy Prices'!$F$19:$CJ$24,MATCH($B96,'Energy Prices'!$C$19:$C$24,0),MATCH(Calc_Option3!Q$6,'Energy Prices'!$F$11:$CJ$11,0))/100000,"")</f>
        <v/>
      </c>
      <c r="R96" s="61" t="str">
        <f>IFERROR('Data Input - Option 3'!V86*INDEX('Energy Prices'!$F$19:$CJ$24,MATCH($B96,'Energy Prices'!$C$19:$C$24,0),MATCH(Calc_Option3!R$6,'Energy Prices'!$F$11:$CJ$11,0))/100000,"")</f>
        <v/>
      </c>
      <c r="S96" s="61" t="str">
        <f>IFERROR('Data Input - Option 3'!W86*INDEX('Energy Prices'!$F$19:$CJ$24,MATCH($B96,'Energy Prices'!$C$19:$C$24,0),MATCH(Calc_Option3!S$6,'Energy Prices'!$F$11:$CJ$11,0))/100000,"")</f>
        <v/>
      </c>
      <c r="T96" s="61" t="str">
        <f>IFERROR('Data Input - Option 3'!X86*INDEX('Energy Prices'!$F$19:$CJ$24,MATCH($B96,'Energy Prices'!$C$19:$C$24,0),MATCH(Calc_Option3!T$6,'Energy Prices'!$F$11:$CJ$11,0))/100000,"")</f>
        <v/>
      </c>
      <c r="U96" s="61" t="str">
        <f>IFERROR('Data Input - Option 3'!Y86*INDEX('Energy Prices'!$F$19:$CJ$24,MATCH($B96,'Energy Prices'!$C$19:$C$24,0),MATCH(Calc_Option3!U$6,'Energy Prices'!$F$11:$CJ$11,0))/100000,"")</f>
        <v/>
      </c>
      <c r="V96" s="61" t="str">
        <f>IFERROR('Data Input - Option 3'!Z86*INDEX('Energy Prices'!$F$19:$CJ$24,MATCH($B96,'Energy Prices'!$C$19:$C$24,0),MATCH(Calc_Option3!V$6,'Energy Prices'!$F$11:$CJ$11,0))/100000,"")</f>
        <v/>
      </c>
      <c r="W96" s="61" t="str">
        <f>IFERROR('Data Input - Option 3'!AA86*INDEX('Energy Prices'!$F$19:$CJ$24,MATCH($B96,'Energy Prices'!$C$19:$C$24,0),MATCH(Calc_Option3!W$6,'Energy Prices'!$F$11:$CJ$11,0))/100000,"")</f>
        <v/>
      </c>
      <c r="X96" s="61" t="str">
        <f>IFERROR('Data Input - Option 3'!AB86*INDEX('Energy Prices'!$F$19:$CJ$24,MATCH($B96,'Energy Prices'!$C$19:$C$24,0),MATCH(Calc_Option3!X$6,'Energy Prices'!$F$11:$CJ$11,0))/100000,"")</f>
        <v/>
      </c>
      <c r="Y96" s="61" t="str">
        <f>IFERROR('Data Input - Option 3'!AC86*INDEX('Energy Prices'!$F$19:$CJ$24,MATCH($B96,'Energy Prices'!$C$19:$C$24,0),MATCH(Calc_Option3!Y$6,'Energy Prices'!$F$11:$CJ$11,0))/100000,"")</f>
        <v/>
      </c>
      <c r="Z96" s="61" t="str">
        <f>IFERROR('Data Input - Option 3'!AD86*INDEX('Energy Prices'!$F$19:$CJ$24,MATCH($B96,'Energy Prices'!$C$19:$C$24,0),MATCH(Calc_Option3!Z$6,'Energy Prices'!$F$11:$CJ$11,0))/100000,"")</f>
        <v/>
      </c>
      <c r="AA96" s="61" t="str">
        <f>IFERROR('Data Input - Option 3'!AE86*INDEX('Energy Prices'!$F$19:$CJ$24,MATCH($B96,'Energy Prices'!$C$19:$C$24,0),MATCH(Calc_Option3!AA$6,'Energy Prices'!$F$11:$CJ$11,0))/100000,"")</f>
        <v/>
      </c>
      <c r="AB96" s="61" t="str">
        <f>IFERROR('Data Input - Option 3'!AF86*INDEX('Energy Prices'!$F$19:$CJ$24,MATCH($B96,'Energy Prices'!$C$19:$C$24,0),MATCH(Calc_Option3!AB$6,'Energy Prices'!$F$11:$CJ$11,0))/100000,"")</f>
        <v/>
      </c>
      <c r="AC96" s="61" t="str">
        <f>IFERROR('Data Input - Option 3'!AG86*INDEX('Energy Prices'!$F$19:$CJ$24,MATCH($B96,'Energy Prices'!$C$19:$C$24,0),MATCH(Calc_Option3!AC$6,'Energy Prices'!$F$11:$CJ$11,0))/100000,"")</f>
        <v/>
      </c>
      <c r="AD96" s="61" t="str">
        <f>IFERROR('Data Input - Option 3'!AH86*INDEX('Energy Prices'!$F$19:$CJ$24,MATCH($B96,'Energy Prices'!$C$19:$C$24,0),MATCH(Calc_Option3!AD$6,'Energy Prices'!$F$11:$CJ$11,0))/100000,"")</f>
        <v/>
      </c>
      <c r="AE96" s="61" t="str">
        <f>IFERROR('Data Input - Option 3'!AI86*INDEX('Energy Prices'!$F$19:$CJ$24,MATCH($B96,'Energy Prices'!$C$19:$C$24,0),MATCH(Calc_Option3!AE$6,'Energy Prices'!$F$11:$CJ$11,0))/100000,"")</f>
        <v/>
      </c>
      <c r="AF96" s="61" t="str">
        <f>IFERROR('Data Input - Option 3'!AJ86*INDEX('Energy Prices'!$F$19:$CJ$24,MATCH($B96,'Energy Prices'!$C$19:$C$24,0),MATCH(Calc_Option3!AF$6,'Energy Prices'!$F$11:$CJ$11,0))/100000,"")</f>
        <v/>
      </c>
      <c r="AG96" s="61" t="str">
        <f>IFERROR('Data Input - Option 3'!AK86*INDEX('Energy Prices'!$F$19:$CJ$24,MATCH($B96,'Energy Prices'!$C$19:$C$24,0),MATCH(Calc_Option3!AG$6,'Energy Prices'!$F$11:$CJ$11,0))/100000,"")</f>
        <v/>
      </c>
      <c r="AH96" s="61" t="str">
        <f>IFERROR('Data Input - Option 3'!AL86*INDEX('Energy Prices'!$F$19:$CJ$24,MATCH($B96,'Energy Prices'!$C$19:$C$24,0),MATCH(Calc_Option3!AH$6,'Energy Prices'!$F$11:$CJ$11,0))/100000,"")</f>
        <v/>
      </c>
      <c r="AI96" s="61" t="str">
        <f>IFERROR('Data Input - Option 3'!AM86*INDEX('Energy Prices'!$F$19:$CJ$24,MATCH($B96,'Energy Prices'!$C$19:$C$24,0),MATCH(Calc_Option3!AI$6,'Energy Prices'!$F$11:$CJ$11,0))/100000,"")</f>
        <v/>
      </c>
      <c r="AJ96" s="61" t="str">
        <f>IFERROR('Data Input - Option 3'!AN86*INDEX('Energy Prices'!$F$19:$CJ$24,MATCH($B96,'Energy Prices'!$C$19:$C$24,0),MATCH(Calc_Option3!AJ$6,'Energy Prices'!$F$11:$CJ$11,0))/100000,"")</f>
        <v/>
      </c>
      <c r="AK96" s="61" t="str">
        <f>IFERROR('Data Input - Option 3'!AO86*INDEX('Energy Prices'!$F$19:$CJ$24,MATCH($B96,'Energy Prices'!$C$19:$C$24,0),MATCH(Calc_Option3!AK$6,'Energy Prices'!$F$11:$CJ$11,0))/100000,"")</f>
        <v/>
      </c>
      <c r="AL96" s="61" t="str">
        <f>IFERROR('Data Input - Option 3'!AP86*INDEX('Energy Prices'!$F$19:$CJ$24,MATCH($B96,'Energy Prices'!$C$19:$C$24,0),MATCH(Calc_Option3!AL$6,'Energy Prices'!$F$11:$CJ$11,0))/100000,"")</f>
        <v/>
      </c>
      <c r="AM96" s="61" t="str">
        <f>IFERROR('Data Input - Option 3'!AQ86*INDEX('Energy Prices'!$F$19:$CJ$24,MATCH($B96,'Energy Prices'!$C$19:$C$24,0),MATCH(Calc_Option3!AM$6,'Energy Prices'!$F$11:$CJ$11,0))/100000,"")</f>
        <v/>
      </c>
      <c r="AN96" s="61" t="str">
        <f>IFERROR('Data Input - Option 3'!AR86*INDEX('Energy Prices'!$F$19:$CJ$24,MATCH($B96,'Energy Prices'!$C$19:$C$24,0),MATCH(Calc_Option3!AN$6,'Energy Prices'!$F$11:$CJ$11,0))/100000,"")</f>
        <v/>
      </c>
      <c r="AO96" s="61" t="str">
        <f>IFERROR('Data Input - Option 3'!AS86*INDEX('Energy Prices'!$F$19:$CJ$24,MATCH($B96,'Energy Prices'!$C$19:$C$24,0),MATCH(Calc_Option3!AO$6,'Energy Prices'!$F$11:$CJ$11,0))/100000,"")</f>
        <v/>
      </c>
      <c r="AP96" s="61" t="str">
        <f>IFERROR('Data Input - Option 3'!AT86*INDEX('Energy Prices'!$F$19:$CJ$24,MATCH($B96,'Energy Prices'!$C$19:$C$24,0),MATCH(Calc_Option3!AP$6,'Energy Prices'!$F$11:$CJ$11,0))/100000,"")</f>
        <v/>
      </c>
      <c r="AQ96" s="61" t="str">
        <f>IFERROR('Data Input - Option 3'!AU86*INDEX('Energy Prices'!$F$19:$CJ$24,MATCH($B96,'Energy Prices'!$C$19:$C$24,0),MATCH(Calc_Option3!AQ$6,'Energy Prices'!$F$11:$CJ$11,0))/100000,"")</f>
        <v/>
      </c>
      <c r="AR96" s="61" t="str">
        <f>IFERROR('Data Input - Option 3'!AV86*INDEX('Energy Prices'!$F$19:$CJ$24,MATCH($B96,'Energy Prices'!$C$19:$C$24,0),MATCH(Calc_Option3!AR$6,'Energy Prices'!$F$11:$CJ$11,0))/100000,"")</f>
        <v/>
      </c>
      <c r="AS96" s="61" t="str">
        <f>IFERROR('Data Input - Option 3'!AW86*INDEX('Energy Prices'!$F$19:$CJ$24,MATCH($B96,'Energy Prices'!$C$19:$C$24,0),MATCH(Calc_Option3!AS$6,'Energy Prices'!$F$11:$CJ$11,0))/100000,"")</f>
        <v/>
      </c>
      <c r="AT96" s="61" t="str">
        <f>IFERROR('Data Input - Option 3'!AX86*INDEX('Energy Prices'!$F$19:$CJ$24,MATCH($B96,'Energy Prices'!$C$19:$C$24,0),MATCH(Calc_Option3!AT$6,'Energy Prices'!$F$11:$CJ$11,0))/100000,"")</f>
        <v/>
      </c>
      <c r="AU96" s="61" t="str">
        <f>IFERROR('Data Input - Option 3'!AY86*INDEX('Energy Prices'!$F$19:$CJ$24,MATCH($B96,'Energy Prices'!$C$19:$C$24,0),MATCH(Calc_Option3!AU$6,'Energy Prices'!$F$11:$CJ$11,0))/100000,"")</f>
        <v/>
      </c>
      <c r="AV96" s="61" t="str">
        <f>IFERROR('Data Input - Option 3'!AZ86*INDEX('Energy Prices'!$F$19:$CJ$24,MATCH($B96,'Energy Prices'!$C$19:$C$24,0),MATCH(Calc_Option3!AV$6,'Energy Prices'!$F$11:$CJ$11,0))/100000,"")</f>
        <v/>
      </c>
      <c r="AW96" s="61" t="str">
        <f>IFERROR('Data Input - Option 3'!BA86*INDEX('Energy Prices'!$F$19:$CJ$24,MATCH($B96,'Energy Prices'!$C$19:$C$24,0),MATCH(Calc_Option3!AW$6,'Energy Prices'!$F$11:$CJ$11,0))/100000,"")</f>
        <v/>
      </c>
      <c r="AX96" s="61" t="str">
        <f>IFERROR('Data Input - Option 3'!BB86*INDEX('Energy Prices'!$F$19:$CJ$24,MATCH($B96,'Energy Prices'!$C$19:$C$24,0),MATCH(Calc_Option3!AX$6,'Energy Prices'!$F$11:$CJ$11,0))/100000,"")</f>
        <v/>
      </c>
      <c r="AY96" s="61" t="str">
        <f>IFERROR('Data Input - Option 3'!BC86*INDEX('Energy Prices'!$F$19:$CJ$24,MATCH($B96,'Energy Prices'!$C$19:$C$24,0),MATCH(Calc_Option3!AY$6,'Energy Prices'!$F$11:$CJ$11,0))/100000,"")</f>
        <v/>
      </c>
      <c r="AZ96" s="61" t="str">
        <f>IFERROR('Data Input - Option 3'!BD86*INDEX('Energy Prices'!$F$19:$CJ$24,MATCH($B96,'Energy Prices'!$C$19:$C$24,0),MATCH(Calc_Option3!AZ$6,'Energy Prices'!$F$11:$CJ$11,0))/100000,"")</f>
        <v/>
      </c>
      <c r="BA96" s="61" t="str">
        <f>IFERROR('Data Input - Option 3'!BE86*INDEX('Energy Prices'!$F$19:$CJ$24,MATCH($B96,'Energy Prices'!$C$19:$C$24,0),MATCH(Calc_Option3!BA$6,'Energy Prices'!$F$11:$CJ$11,0))/100000,"")</f>
        <v/>
      </c>
      <c r="BB96" s="61" t="str">
        <f>IFERROR('Data Input - Option 3'!BF86*INDEX('Energy Prices'!$F$19:$CJ$24,MATCH($B96,'Energy Prices'!$C$19:$C$24,0),MATCH(Calc_Option3!BB$6,'Energy Prices'!$F$11:$CJ$11,0))/100000,"")</f>
        <v/>
      </c>
      <c r="BC96" s="61" t="str">
        <f>IFERROR('Data Input - Option 3'!BG86*INDEX('Energy Prices'!$F$19:$CJ$24,MATCH($B96,'Energy Prices'!$C$19:$C$24,0),MATCH(Calc_Option3!BC$6,'Energy Prices'!$F$11:$CJ$11,0))/100000,"")</f>
        <v/>
      </c>
      <c r="BD96" s="61" t="str">
        <f>IFERROR('Data Input - Option 3'!BH86*INDEX('Energy Prices'!$F$19:$CJ$24,MATCH($B96,'Energy Prices'!$C$19:$C$24,0),MATCH(Calc_Option3!BD$6,'Energy Prices'!$F$11:$CJ$11,0))/100000,"")</f>
        <v/>
      </c>
      <c r="BE96" s="61" t="str">
        <f>IFERROR('Data Input - Option 3'!BI86*INDEX('Energy Prices'!$F$19:$CJ$24,MATCH($B96,'Energy Prices'!$C$19:$C$24,0),MATCH(Calc_Option3!BE$6,'Energy Prices'!$F$11:$CJ$11,0))/100000,"")</f>
        <v/>
      </c>
      <c r="BF96" s="61" t="str">
        <f>IFERROR('Data Input - Option 3'!BJ86*INDEX('Energy Prices'!$F$19:$CJ$24,MATCH($B96,'Energy Prices'!$C$19:$C$24,0),MATCH(Calc_Option3!BF$6,'Energy Prices'!$F$11:$CJ$11,0))/100000,"")</f>
        <v/>
      </c>
      <c r="BG96" s="61" t="str">
        <f>IFERROR('Data Input - Option 3'!BK86*INDEX('Energy Prices'!$F$19:$CJ$24,MATCH($B96,'Energy Prices'!$C$19:$C$24,0),MATCH(Calc_Option3!BG$6,'Energy Prices'!$F$11:$CJ$11,0))/100000,"")</f>
        <v/>
      </c>
      <c r="BH96" s="61" t="str">
        <f>IFERROR('Data Input - Option 3'!BL86*INDEX('Energy Prices'!$F$19:$CJ$24,MATCH($B96,'Energy Prices'!$C$19:$C$24,0),MATCH(Calc_Option3!BH$6,'Energy Prices'!$F$11:$CJ$11,0))/100000,"")</f>
        <v/>
      </c>
      <c r="BI96" s="61" t="str">
        <f>IFERROR('Data Input - Option 3'!BM86*INDEX('Energy Prices'!$F$19:$CJ$24,MATCH($B96,'Energy Prices'!$C$19:$C$24,0),MATCH(Calc_Option3!BI$6,'Energy Prices'!$F$11:$CJ$11,0))/100000,"")</f>
        <v/>
      </c>
      <c r="BJ96" s="61" t="str">
        <f>IFERROR('Data Input - Option 3'!BN86*INDEX('Energy Prices'!$F$19:$CJ$24,MATCH($B96,'Energy Prices'!$C$19:$C$24,0),MATCH(Calc_Option3!BJ$6,'Energy Prices'!$F$11:$CJ$11,0))/100000,"")</f>
        <v/>
      </c>
      <c r="BK96" s="61" t="str">
        <f>IFERROR('Data Input - Option 3'!BO86*INDEX('Energy Prices'!$F$19:$CJ$24,MATCH($B96,'Energy Prices'!$C$19:$C$24,0),MATCH(Calc_Option3!BK$6,'Energy Prices'!$F$11:$CJ$11,0))/100000,"")</f>
        <v/>
      </c>
      <c r="BL96" s="61" t="str">
        <f>IFERROR('Data Input - Option 3'!BP86*INDEX('Energy Prices'!$F$19:$CJ$24,MATCH($B96,'Energy Prices'!$C$19:$C$24,0),MATCH(Calc_Option3!BL$6,'Energy Prices'!$F$11:$CJ$11,0))/100000,"")</f>
        <v/>
      </c>
      <c r="BM96" s="61" t="str">
        <f>IFERROR('Data Input - Option 3'!BQ86*INDEX('Energy Prices'!$F$19:$CJ$24,MATCH($B96,'Energy Prices'!$C$19:$C$24,0),MATCH(Calc_Option3!BM$6,'Energy Prices'!$F$11:$CJ$11,0))/100000,"")</f>
        <v/>
      </c>
      <c r="BN96" s="61" t="str">
        <f>IFERROR('Data Input - Option 3'!BR86*INDEX('Energy Prices'!$F$19:$CJ$24,MATCH($B96,'Energy Prices'!$C$19:$C$24,0),MATCH(Calc_Option3!BN$6,'Energy Prices'!$F$11:$CJ$11,0))/100000,"")</f>
        <v/>
      </c>
      <c r="BO96" s="61" t="str">
        <f>IFERROR('Data Input - Option 3'!BS86*INDEX('Energy Prices'!$F$19:$CJ$24,MATCH($B96,'Energy Prices'!$C$19:$C$24,0),MATCH(Calc_Option3!BO$6,'Energy Prices'!$F$11:$CJ$11,0))/100000,"")</f>
        <v/>
      </c>
      <c r="BP96" s="61" t="str">
        <f>IFERROR('Data Input - Option 3'!BT86*INDEX('Energy Prices'!$F$19:$CJ$24,MATCH($B96,'Energy Prices'!$C$19:$C$24,0),MATCH(Calc_Option3!BP$6,'Energy Prices'!$F$11:$CJ$11,0))/100000,"")</f>
        <v/>
      </c>
      <c r="BQ96" s="61" t="str">
        <f>IFERROR('Data Input - Option 3'!BU86*INDEX('Energy Prices'!$F$19:$CJ$24,MATCH($B96,'Energy Prices'!$C$19:$C$24,0),MATCH(Calc_Option3!BQ$6,'Energy Prices'!$F$11:$CJ$11,0))/100000,"")</f>
        <v/>
      </c>
      <c r="BR96" s="61" t="str">
        <f>IFERROR('Data Input - Option 3'!BV86*INDEX('Energy Prices'!$F$19:$CJ$24,MATCH($B96,'Energy Prices'!$C$19:$C$24,0),MATCH(Calc_Option3!BR$6,'Energy Prices'!$F$11:$CJ$11,0))/100000,"")</f>
        <v/>
      </c>
      <c r="BS96" s="61" t="str">
        <f>IFERROR('Data Input - Option 3'!BW86*INDEX('Energy Prices'!$F$19:$CJ$24,MATCH($B96,'Energy Prices'!$C$19:$C$24,0),MATCH(Calc_Option3!BS$6,'Energy Prices'!$F$11:$CJ$11,0))/100000,"")</f>
        <v/>
      </c>
      <c r="BT96" s="61" t="str">
        <f>IFERROR('Data Input - Option 3'!BX86*INDEX('Energy Prices'!$F$19:$CJ$24,MATCH($B96,'Energy Prices'!$C$19:$C$24,0),MATCH(Calc_Option3!BT$6,'Energy Prices'!$F$11:$CJ$11,0))/100000,"")</f>
        <v/>
      </c>
      <c r="BU96" s="61" t="str">
        <f>IFERROR('Data Input - Option 3'!BY86*INDEX('Energy Prices'!$F$19:$CJ$24,MATCH($B96,'Energy Prices'!$C$19:$C$24,0),MATCH(Calc_Option3!BU$6,'Energy Prices'!$F$11:$CJ$11,0))/100000,"")</f>
        <v/>
      </c>
      <c r="BV96" s="61" t="str">
        <f>IFERROR('Data Input - Option 3'!BZ86*INDEX('Energy Prices'!$F$19:$CJ$24,MATCH($B96,'Energy Prices'!$C$19:$C$24,0),MATCH(Calc_Option3!BV$6,'Energy Prices'!$F$11:$CJ$11,0))/100000,"")</f>
        <v/>
      </c>
      <c r="BW96" s="61" t="str">
        <f>IFERROR('Data Input - Option 3'!CA86*INDEX('Energy Prices'!$F$19:$CJ$24,MATCH($B96,'Energy Prices'!$C$19:$C$24,0),MATCH(Calc_Option3!BW$6,'Energy Prices'!$F$11:$CJ$11,0))/100000,"")</f>
        <v/>
      </c>
      <c r="BX96" s="61" t="str">
        <f>IFERROR('Data Input - Option 3'!CB86*INDEX('Energy Prices'!$F$19:$CJ$24,MATCH($B96,'Energy Prices'!$C$19:$C$24,0),MATCH(Calc_Option3!BX$6,'Energy Prices'!$F$11:$CJ$11,0))/100000,"")</f>
        <v/>
      </c>
      <c r="BY96" s="61" t="str">
        <f>IFERROR('Data Input - Option 3'!CC86*INDEX('Energy Prices'!$F$19:$CJ$24,MATCH($B96,'Energy Prices'!$C$19:$C$24,0),MATCH(Calc_Option3!BY$6,'Energy Prices'!$F$11:$CJ$11,0))/100000,"")</f>
        <v/>
      </c>
      <c r="BZ96" s="61" t="str">
        <f>IFERROR('Data Input - Option 3'!CD86*INDEX('Energy Prices'!$F$19:$CJ$24,MATCH($B96,'Energy Prices'!$C$19:$C$24,0),MATCH(Calc_Option3!BZ$6,'Energy Prices'!$F$11:$CJ$11,0))/100000,"")</f>
        <v/>
      </c>
      <c r="CA96" s="61" t="str">
        <f>IFERROR('Data Input - Option 3'!CE86*INDEX('Energy Prices'!$F$19:$CJ$24,MATCH($B96,'Energy Prices'!$C$19:$C$24,0),MATCH(Calc_Option3!CA$6,'Energy Prices'!$F$11:$CJ$11,0))/100000,"")</f>
        <v/>
      </c>
      <c r="CB96" s="61" t="str">
        <f>IFERROR('Data Input - Option 3'!CF86*INDEX('Energy Prices'!$F$19:$CJ$24,MATCH($B96,'Energy Prices'!$C$19:$C$24,0),MATCH(Calc_Option3!CB$6,'Energy Prices'!$F$11:$CJ$11,0))/100000,"")</f>
        <v/>
      </c>
      <c r="CC96" s="61" t="str">
        <f>IFERROR('Data Input - Option 3'!CG86*INDEX('Energy Prices'!$F$19:$CJ$24,MATCH($B96,'Energy Prices'!$C$19:$C$24,0),MATCH(Calc_Option3!CC$6,'Energy Prices'!$F$11:$CJ$11,0))/100000,"")</f>
        <v/>
      </c>
      <c r="CD96" s="61" t="str">
        <f>IFERROR('Data Input - Option 3'!CH86*INDEX('Energy Prices'!$F$19:$CJ$24,MATCH($B96,'Energy Prices'!$C$19:$C$24,0),MATCH(Calc_Option3!CD$6,'Energy Prices'!$F$11:$CJ$11,0))/100000,"")</f>
        <v/>
      </c>
      <c r="CE96" s="61" t="str">
        <f>IFERROR('Data Input - Option 3'!CI86*INDEX('Energy Prices'!$F$19:$CJ$24,MATCH($B96,'Energy Prices'!$C$19:$C$24,0),MATCH(Calc_Option3!CE$6,'Energy Prices'!$F$11:$CJ$11,0))/100000,"")</f>
        <v/>
      </c>
      <c r="CF96" s="61" t="str">
        <f>IFERROR('Data Input - Option 3'!CJ86*INDEX('Energy Prices'!$F$19:$CJ$24,MATCH($B96,'Energy Prices'!$C$19:$C$24,0),MATCH(Calc_Option3!CF$6,'Energy Prices'!$F$11:$CJ$11,0))/100000,"")</f>
        <v/>
      </c>
      <c r="CG96" s="61" t="str">
        <f>IFERROR('Data Input - Option 3'!CK86*INDEX('Energy Prices'!$F$19:$CJ$24,MATCH($B96,'Energy Prices'!$C$19:$C$24,0),MATCH(Calc_Option3!CG$6,'Energy Prices'!$F$11:$CJ$11,0))/100000,"")</f>
        <v/>
      </c>
      <c r="CH96" s="61" t="str">
        <f>IFERROR('Data Input - Option 3'!CL86*INDEX('Energy Prices'!$F$19:$CJ$24,MATCH($B96,'Energy Prices'!$C$19:$C$24,0),MATCH(Calc_Option3!CH$6,'Energy Prices'!$F$11:$CJ$11,0))/100000,"")</f>
        <v/>
      </c>
      <c r="CI96" s="61" t="str">
        <f>IFERROR('Data Input - Option 3'!CM86*INDEX('Energy Prices'!$F$19:$CJ$24,MATCH($B96,'Energy Prices'!$C$19:$C$24,0),MATCH(Calc_Option3!CI$6,'Energy Prices'!$F$11:$CJ$11,0))/100000,"")</f>
        <v/>
      </c>
      <c r="CJ96" s="61" t="str">
        <f>IFERROR('Data Input - Option 3'!CN86*INDEX('Energy Prices'!$F$19:$CJ$24,MATCH($B96,'Energy Prices'!$C$19:$C$24,0),MATCH(Calc_Option3!CJ$6,'Energy Prices'!$F$11:$CJ$11,0))/100000,"")</f>
        <v/>
      </c>
      <c r="CK96" s="61" t="str">
        <f>IFERROR('Data Input - Option 3'!CO86*INDEX('Energy Prices'!$F$19:$CJ$24,MATCH($B96,'Energy Prices'!$C$19:$C$24,0),MATCH(Calc_Option3!CK$6,'Energy Prices'!$F$11:$CJ$11,0))/100000,"")</f>
        <v/>
      </c>
      <c r="CL96" s="61" t="str">
        <f>IFERROR('Data Input - Option 3'!CP86*INDEX('Energy Prices'!$F$19:$CJ$24,MATCH($B96,'Energy Prices'!$C$19:$C$24,0),MATCH(Calc_Option3!CL$6,'Energy Prices'!$F$11:$CJ$11,0))/100000,"")</f>
        <v/>
      </c>
      <c r="CM96" s="61" t="str">
        <f>IFERROR('Data Input - Option 3'!CQ86*INDEX('Energy Prices'!$F$19:$CJ$24,MATCH($B96,'Energy Prices'!$C$19:$C$24,0),MATCH(Calc_Option3!CM$6,'Energy Prices'!$F$11:$CJ$11,0))/100000,"")</f>
        <v/>
      </c>
      <c r="CN96" s="61" t="str">
        <f>IFERROR('Data Input - Option 3'!CR86*INDEX('Energy Prices'!$F$19:$CJ$24,MATCH($B96,'Energy Prices'!$C$19:$C$24,0),MATCH(Calc_Option3!CN$6,'Energy Prices'!$F$11:$CJ$11,0))/100000,"")</f>
        <v/>
      </c>
      <c r="CO96" s="61" t="str">
        <f>IFERROR('Data Input - Option 3'!CS86*INDEX('Energy Prices'!$F$19:$CJ$24,MATCH($B96,'Energy Prices'!$C$19:$C$24,0),MATCH(Calc_Option3!CO$6,'Energy Prices'!$F$11:$CJ$11,0))/100000,"")</f>
        <v/>
      </c>
      <c r="CP96" s="61" t="str">
        <f>IFERROR('Data Input - Option 3'!CT86*INDEX('Energy Prices'!$F$19:$CJ$24,MATCH($B96,'Energy Prices'!$C$19:$C$24,0),MATCH(Calc_Option3!CP$6,'Energy Prices'!$F$11:$CJ$11,0))/100000,"")</f>
        <v/>
      </c>
      <c r="CQ96" s="61" t="str">
        <f>IFERROR('Data Input - Option 3'!CU86*INDEX('Energy Prices'!$F$19:$CJ$24,MATCH($B96,'Energy Prices'!$C$19:$C$24,0),MATCH(Calc_Option3!CQ$6,'Energy Prices'!$F$11:$CJ$11,0))/100000,"")</f>
        <v/>
      </c>
      <c r="CR96" s="61" t="str">
        <f>IFERROR('Data Input - Option 3'!CV86*INDEX('Energy Prices'!$F$19:$CJ$24,MATCH($B96,'Energy Prices'!$C$19:$C$24,0),MATCH(Calc_Option3!CR$6,'Energy Prices'!$F$11:$CJ$11,0))/100000,"")</f>
        <v/>
      </c>
      <c r="CS96" s="61" t="str">
        <f>IFERROR('Data Input - Option 3'!CW86*INDEX('Energy Prices'!$F$19:$CJ$24,MATCH($B96,'Energy Prices'!$C$19:$C$24,0),MATCH(Calc_Option3!CS$6,'Energy Prices'!$F$11:$CJ$11,0))/100000,"")</f>
        <v/>
      </c>
      <c r="CT96" s="61" t="str">
        <f>IFERROR('Data Input - Option 3'!CX86*INDEX('Energy Prices'!$F$19:$CJ$24,MATCH($B96,'Energy Prices'!$C$19:$C$24,0),MATCH(Calc_Option3!CT$6,'Energy Prices'!$F$11:$CJ$11,0))/100000,"")</f>
        <v/>
      </c>
      <c r="CU96" s="61" t="str">
        <f>IFERROR('Data Input - Option 3'!CY86*INDEX('Energy Prices'!$F$19:$CJ$24,MATCH($B96,'Energy Prices'!$C$19:$C$24,0),MATCH(Calc_Option3!CU$6,'Energy Prices'!$F$11:$CJ$11,0))/100000,"")</f>
        <v/>
      </c>
      <c r="CV96" s="61" t="str">
        <f>IFERROR('Data Input - Option 3'!CZ86*INDEX('Energy Prices'!$F$19:$CJ$24,MATCH($B96,'Energy Prices'!$C$19:$C$24,0),MATCH(Calc_Option3!CV$6,'Energy Prices'!$F$11:$CJ$11,0))/100000,"")</f>
        <v/>
      </c>
      <c r="CW96" s="61" t="str">
        <f>IFERROR('Data Input - Option 3'!DA86*INDEX('Energy Prices'!$F$19:$CJ$24,MATCH($B96,'Energy Prices'!$C$19:$C$24,0),MATCH(Calc_Option3!CW$6,'Energy Prices'!$F$11:$CJ$11,0))/100000,"")</f>
        <v/>
      </c>
      <c r="CX96" s="61" t="str">
        <f>IFERROR('Data Input - Option 3'!DB86*INDEX('Energy Prices'!$F$19:$CJ$24,MATCH($B96,'Energy Prices'!$C$19:$C$24,0),MATCH(Calc_Option3!CX$6,'Energy Prices'!$F$11:$CJ$11,0))/100000,"")</f>
        <v/>
      </c>
      <c r="CY96" s="61" t="str">
        <f>IFERROR('Data Input - Option 3'!DC86*INDEX('Energy Prices'!$F$19:$CJ$24,MATCH($B96,'Energy Prices'!$C$19:$C$24,0),MATCH(Calc_Option3!CY$6,'Energy Prices'!$F$11:$CJ$11,0))/100000,"")</f>
        <v/>
      </c>
      <c r="CZ96" s="391"/>
    </row>
    <row r="97" spans="2:104" x14ac:dyDescent="0.25">
      <c r="B97" s="393" t="s">
        <v>388</v>
      </c>
      <c r="C97" s="9" t="s">
        <v>1117</v>
      </c>
      <c r="D97" s="61" t="str">
        <f>IFERROR('Data Input - Option 3'!H87*INDEX('Energy Prices'!$F$19:$CJ$24,MATCH($B97,'Energy Prices'!$C$19:$C$24,0),MATCH(Calc_Option3!D$6,'Energy Prices'!$F$11:$CJ$11,0))/100000,"")</f>
        <v/>
      </c>
      <c r="E97" s="61" t="str">
        <f>IFERROR('Data Input - Option 3'!I87*INDEX('Energy Prices'!$F$19:$CJ$24,MATCH($B97,'Energy Prices'!$C$19:$C$24,0),MATCH(Calc_Option3!E$6,'Energy Prices'!$F$11:$CJ$11,0))/100000,"")</f>
        <v/>
      </c>
      <c r="F97" s="61" t="str">
        <f>IFERROR('Data Input - Option 3'!J87*INDEX('Energy Prices'!$F$19:$CJ$24,MATCH($B97,'Energy Prices'!$C$19:$C$24,0),MATCH(Calc_Option3!F$6,'Energy Prices'!$F$11:$CJ$11,0))/100000,"")</f>
        <v/>
      </c>
      <c r="G97" s="61" t="str">
        <f>IFERROR('Data Input - Option 3'!K87*INDEX('Energy Prices'!$F$19:$CJ$24,MATCH($B97,'Energy Prices'!$C$19:$C$24,0),MATCH(Calc_Option3!G$6,'Energy Prices'!$F$11:$CJ$11,0))/100000,"")</f>
        <v/>
      </c>
      <c r="H97" s="61" t="str">
        <f>IFERROR('Data Input - Option 3'!L87*INDEX('Energy Prices'!$F$19:$CJ$24,MATCH($B97,'Energy Prices'!$C$19:$C$24,0),MATCH(Calc_Option3!H$6,'Energy Prices'!$F$11:$CJ$11,0))/100000,"")</f>
        <v/>
      </c>
      <c r="I97" s="61" t="str">
        <f>IFERROR('Data Input - Option 3'!M87*INDEX('Energy Prices'!$F$19:$CJ$24,MATCH($B97,'Energy Prices'!$C$19:$C$24,0),MATCH(Calc_Option3!I$6,'Energy Prices'!$F$11:$CJ$11,0))/100000,"")</f>
        <v/>
      </c>
      <c r="J97" s="61" t="str">
        <f>IFERROR('Data Input - Option 3'!N87*INDEX('Energy Prices'!$F$19:$CJ$24,MATCH($B97,'Energy Prices'!$C$19:$C$24,0),MATCH(Calc_Option3!J$6,'Energy Prices'!$F$11:$CJ$11,0))/100000,"")</f>
        <v/>
      </c>
      <c r="K97" s="61" t="str">
        <f>IFERROR('Data Input - Option 3'!O87*INDEX('Energy Prices'!$F$19:$CJ$24,MATCH($B97,'Energy Prices'!$C$19:$C$24,0),MATCH(Calc_Option3!K$6,'Energy Prices'!$F$11:$CJ$11,0))/100000,"")</f>
        <v/>
      </c>
      <c r="L97" s="61" t="str">
        <f>IFERROR('Data Input - Option 3'!P87*INDEX('Energy Prices'!$F$19:$CJ$24,MATCH($B97,'Energy Prices'!$C$19:$C$24,0),MATCH(Calc_Option3!L$6,'Energy Prices'!$F$11:$CJ$11,0))/100000,"")</f>
        <v/>
      </c>
      <c r="M97" s="61" t="str">
        <f>IFERROR('Data Input - Option 3'!Q87*INDEX('Energy Prices'!$F$19:$CJ$24,MATCH($B97,'Energy Prices'!$C$19:$C$24,0),MATCH(Calc_Option3!M$6,'Energy Prices'!$F$11:$CJ$11,0))/100000,"")</f>
        <v/>
      </c>
      <c r="N97" s="61" t="str">
        <f>IFERROR('Data Input - Option 3'!R87*INDEX('Energy Prices'!$F$19:$CJ$24,MATCH($B97,'Energy Prices'!$C$19:$C$24,0),MATCH(Calc_Option3!N$6,'Energy Prices'!$F$11:$CJ$11,0))/100000,"")</f>
        <v/>
      </c>
      <c r="O97" s="61" t="str">
        <f>IFERROR('Data Input - Option 3'!S87*INDEX('Energy Prices'!$F$19:$CJ$24,MATCH($B97,'Energy Prices'!$C$19:$C$24,0),MATCH(Calc_Option3!O$6,'Energy Prices'!$F$11:$CJ$11,0))/100000,"")</f>
        <v/>
      </c>
      <c r="P97" s="61" t="str">
        <f>IFERROR('Data Input - Option 3'!T87*INDEX('Energy Prices'!$F$19:$CJ$24,MATCH($B97,'Energy Prices'!$C$19:$C$24,0),MATCH(Calc_Option3!P$6,'Energy Prices'!$F$11:$CJ$11,0))/100000,"")</f>
        <v/>
      </c>
      <c r="Q97" s="61" t="str">
        <f>IFERROR('Data Input - Option 3'!U87*INDEX('Energy Prices'!$F$19:$CJ$24,MATCH($B97,'Energy Prices'!$C$19:$C$24,0),MATCH(Calc_Option3!Q$6,'Energy Prices'!$F$11:$CJ$11,0))/100000,"")</f>
        <v/>
      </c>
      <c r="R97" s="61" t="str">
        <f>IFERROR('Data Input - Option 3'!V87*INDEX('Energy Prices'!$F$19:$CJ$24,MATCH($B97,'Energy Prices'!$C$19:$C$24,0),MATCH(Calc_Option3!R$6,'Energy Prices'!$F$11:$CJ$11,0))/100000,"")</f>
        <v/>
      </c>
      <c r="S97" s="61" t="str">
        <f>IFERROR('Data Input - Option 3'!W87*INDEX('Energy Prices'!$F$19:$CJ$24,MATCH($B97,'Energy Prices'!$C$19:$C$24,0),MATCH(Calc_Option3!S$6,'Energy Prices'!$F$11:$CJ$11,0))/100000,"")</f>
        <v/>
      </c>
      <c r="T97" s="61" t="str">
        <f>IFERROR('Data Input - Option 3'!X87*INDEX('Energy Prices'!$F$19:$CJ$24,MATCH($B97,'Energy Prices'!$C$19:$C$24,0),MATCH(Calc_Option3!T$6,'Energy Prices'!$F$11:$CJ$11,0))/100000,"")</f>
        <v/>
      </c>
      <c r="U97" s="61" t="str">
        <f>IFERROR('Data Input - Option 3'!Y87*INDEX('Energy Prices'!$F$19:$CJ$24,MATCH($B97,'Energy Prices'!$C$19:$C$24,0),MATCH(Calc_Option3!U$6,'Energy Prices'!$F$11:$CJ$11,0))/100000,"")</f>
        <v/>
      </c>
      <c r="V97" s="61" t="str">
        <f>IFERROR('Data Input - Option 3'!Z87*INDEX('Energy Prices'!$F$19:$CJ$24,MATCH($B97,'Energy Prices'!$C$19:$C$24,0),MATCH(Calc_Option3!V$6,'Energy Prices'!$F$11:$CJ$11,0))/100000,"")</f>
        <v/>
      </c>
      <c r="W97" s="61" t="str">
        <f>IFERROR('Data Input - Option 3'!AA87*INDEX('Energy Prices'!$F$19:$CJ$24,MATCH($B97,'Energy Prices'!$C$19:$C$24,0),MATCH(Calc_Option3!W$6,'Energy Prices'!$F$11:$CJ$11,0))/100000,"")</f>
        <v/>
      </c>
      <c r="X97" s="61" t="str">
        <f>IFERROR('Data Input - Option 3'!AB87*INDEX('Energy Prices'!$F$19:$CJ$24,MATCH($B97,'Energy Prices'!$C$19:$C$24,0),MATCH(Calc_Option3!X$6,'Energy Prices'!$F$11:$CJ$11,0))/100000,"")</f>
        <v/>
      </c>
      <c r="Y97" s="61" t="str">
        <f>IFERROR('Data Input - Option 3'!AC87*INDEX('Energy Prices'!$F$19:$CJ$24,MATCH($B97,'Energy Prices'!$C$19:$C$24,0),MATCH(Calc_Option3!Y$6,'Energy Prices'!$F$11:$CJ$11,0))/100000,"")</f>
        <v/>
      </c>
      <c r="Z97" s="61" t="str">
        <f>IFERROR('Data Input - Option 3'!AD87*INDEX('Energy Prices'!$F$19:$CJ$24,MATCH($B97,'Energy Prices'!$C$19:$C$24,0),MATCH(Calc_Option3!Z$6,'Energy Prices'!$F$11:$CJ$11,0))/100000,"")</f>
        <v/>
      </c>
      <c r="AA97" s="61" t="str">
        <f>IFERROR('Data Input - Option 3'!AE87*INDEX('Energy Prices'!$F$19:$CJ$24,MATCH($B97,'Energy Prices'!$C$19:$C$24,0),MATCH(Calc_Option3!AA$6,'Energy Prices'!$F$11:$CJ$11,0))/100000,"")</f>
        <v/>
      </c>
      <c r="AB97" s="61" t="str">
        <f>IFERROR('Data Input - Option 3'!AF87*INDEX('Energy Prices'!$F$19:$CJ$24,MATCH($B97,'Energy Prices'!$C$19:$C$24,0),MATCH(Calc_Option3!AB$6,'Energy Prices'!$F$11:$CJ$11,0))/100000,"")</f>
        <v/>
      </c>
      <c r="AC97" s="61" t="str">
        <f>IFERROR('Data Input - Option 3'!AG87*INDEX('Energy Prices'!$F$19:$CJ$24,MATCH($B97,'Energy Prices'!$C$19:$C$24,0),MATCH(Calc_Option3!AC$6,'Energy Prices'!$F$11:$CJ$11,0))/100000,"")</f>
        <v/>
      </c>
      <c r="AD97" s="61" t="str">
        <f>IFERROR('Data Input - Option 3'!AH87*INDEX('Energy Prices'!$F$19:$CJ$24,MATCH($B97,'Energy Prices'!$C$19:$C$24,0),MATCH(Calc_Option3!AD$6,'Energy Prices'!$F$11:$CJ$11,0))/100000,"")</f>
        <v/>
      </c>
      <c r="AE97" s="61" t="str">
        <f>IFERROR('Data Input - Option 3'!AI87*INDEX('Energy Prices'!$F$19:$CJ$24,MATCH($B97,'Energy Prices'!$C$19:$C$24,0),MATCH(Calc_Option3!AE$6,'Energy Prices'!$F$11:$CJ$11,0))/100000,"")</f>
        <v/>
      </c>
      <c r="AF97" s="61" t="str">
        <f>IFERROR('Data Input - Option 3'!AJ87*INDEX('Energy Prices'!$F$19:$CJ$24,MATCH($B97,'Energy Prices'!$C$19:$C$24,0),MATCH(Calc_Option3!AF$6,'Energy Prices'!$F$11:$CJ$11,0))/100000,"")</f>
        <v/>
      </c>
      <c r="AG97" s="61" t="str">
        <f>IFERROR('Data Input - Option 3'!AK87*INDEX('Energy Prices'!$F$19:$CJ$24,MATCH($B97,'Energy Prices'!$C$19:$C$24,0),MATCH(Calc_Option3!AG$6,'Energy Prices'!$F$11:$CJ$11,0))/100000,"")</f>
        <v/>
      </c>
      <c r="AH97" s="61" t="str">
        <f>IFERROR('Data Input - Option 3'!AL87*INDEX('Energy Prices'!$F$19:$CJ$24,MATCH($B97,'Energy Prices'!$C$19:$C$24,0),MATCH(Calc_Option3!AH$6,'Energy Prices'!$F$11:$CJ$11,0))/100000,"")</f>
        <v/>
      </c>
      <c r="AI97" s="61" t="str">
        <f>IFERROR('Data Input - Option 3'!AM87*INDEX('Energy Prices'!$F$19:$CJ$24,MATCH($B97,'Energy Prices'!$C$19:$C$24,0),MATCH(Calc_Option3!AI$6,'Energy Prices'!$F$11:$CJ$11,0))/100000,"")</f>
        <v/>
      </c>
      <c r="AJ97" s="61" t="str">
        <f>IFERROR('Data Input - Option 3'!AN87*INDEX('Energy Prices'!$F$19:$CJ$24,MATCH($B97,'Energy Prices'!$C$19:$C$24,0),MATCH(Calc_Option3!AJ$6,'Energy Prices'!$F$11:$CJ$11,0))/100000,"")</f>
        <v/>
      </c>
      <c r="AK97" s="61" t="str">
        <f>IFERROR('Data Input - Option 3'!AO87*INDEX('Energy Prices'!$F$19:$CJ$24,MATCH($B97,'Energy Prices'!$C$19:$C$24,0),MATCH(Calc_Option3!AK$6,'Energy Prices'!$F$11:$CJ$11,0))/100000,"")</f>
        <v/>
      </c>
      <c r="AL97" s="61" t="str">
        <f>IFERROR('Data Input - Option 3'!AP87*INDEX('Energy Prices'!$F$19:$CJ$24,MATCH($B97,'Energy Prices'!$C$19:$C$24,0),MATCH(Calc_Option3!AL$6,'Energy Prices'!$F$11:$CJ$11,0))/100000,"")</f>
        <v/>
      </c>
      <c r="AM97" s="61" t="str">
        <f>IFERROR('Data Input - Option 3'!AQ87*INDEX('Energy Prices'!$F$19:$CJ$24,MATCH($B97,'Energy Prices'!$C$19:$C$24,0),MATCH(Calc_Option3!AM$6,'Energy Prices'!$F$11:$CJ$11,0))/100000,"")</f>
        <v/>
      </c>
      <c r="AN97" s="61" t="str">
        <f>IFERROR('Data Input - Option 3'!AR87*INDEX('Energy Prices'!$F$19:$CJ$24,MATCH($B97,'Energy Prices'!$C$19:$C$24,0),MATCH(Calc_Option3!AN$6,'Energy Prices'!$F$11:$CJ$11,0))/100000,"")</f>
        <v/>
      </c>
      <c r="AO97" s="61" t="str">
        <f>IFERROR('Data Input - Option 3'!AS87*INDEX('Energy Prices'!$F$19:$CJ$24,MATCH($B97,'Energy Prices'!$C$19:$C$24,0),MATCH(Calc_Option3!AO$6,'Energy Prices'!$F$11:$CJ$11,0))/100000,"")</f>
        <v/>
      </c>
      <c r="AP97" s="61" t="str">
        <f>IFERROR('Data Input - Option 3'!AT87*INDEX('Energy Prices'!$F$19:$CJ$24,MATCH($B97,'Energy Prices'!$C$19:$C$24,0),MATCH(Calc_Option3!AP$6,'Energy Prices'!$F$11:$CJ$11,0))/100000,"")</f>
        <v/>
      </c>
      <c r="AQ97" s="61" t="str">
        <f>IFERROR('Data Input - Option 3'!AU87*INDEX('Energy Prices'!$F$19:$CJ$24,MATCH($B97,'Energy Prices'!$C$19:$C$24,0),MATCH(Calc_Option3!AQ$6,'Energy Prices'!$F$11:$CJ$11,0))/100000,"")</f>
        <v/>
      </c>
      <c r="AR97" s="61" t="str">
        <f>IFERROR('Data Input - Option 3'!AV87*INDEX('Energy Prices'!$F$19:$CJ$24,MATCH($B97,'Energy Prices'!$C$19:$C$24,0),MATCH(Calc_Option3!AR$6,'Energy Prices'!$F$11:$CJ$11,0))/100000,"")</f>
        <v/>
      </c>
      <c r="AS97" s="61" t="str">
        <f>IFERROR('Data Input - Option 3'!AW87*INDEX('Energy Prices'!$F$19:$CJ$24,MATCH($B97,'Energy Prices'!$C$19:$C$24,0),MATCH(Calc_Option3!AS$6,'Energy Prices'!$F$11:$CJ$11,0))/100000,"")</f>
        <v/>
      </c>
      <c r="AT97" s="61" t="str">
        <f>IFERROR('Data Input - Option 3'!AX87*INDEX('Energy Prices'!$F$19:$CJ$24,MATCH($B97,'Energy Prices'!$C$19:$C$24,0),MATCH(Calc_Option3!AT$6,'Energy Prices'!$F$11:$CJ$11,0))/100000,"")</f>
        <v/>
      </c>
      <c r="AU97" s="61" t="str">
        <f>IFERROR('Data Input - Option 3'!AY87*INDEX('Energy Prices'!$F$19:$CJ$24,MATCH($B97,'Energy Prices'!$C$19:$C$24,0),MATCH(Calc_Option3!AU$6,'Energy Prices'!$F$11:$CJ$11,0))/100000,"")</f>
        <v/>
      </c>
      <c r="AV97" s="61" t="str">
        <f>IFERROR('Data Input - Option 3'!AZ87*INDEX('Energy Prices'!$F$19:$CJ$24,MATCH($B97,'Energy Prices'!$C$19:$C$24,0),MATCH(Calc_Option3!AV$6,'Energy Prices'!$F$11:$CJ$11,0))/100000,"")</f>
        <v/>
      </c>
      <c r="AW97" s="61" t="str">
        <f>IFERROR('Data Input - Option 3'!BA87*INDEX('Energy Prices'!$F$19:$CJ$24,MATCH($B97,'Energy Prices'!$C$19:$C$24,0),MATCH(Calc_Option3!AW$6,'Energy Prices'!$F$11:$CJ$11,0))/100000,"")</f>
        <v/>
      </c>
      <c r="AX97" s="61" t="str">
        <f>IFERROR('Data Input - Option 3'!BB87*INDEX('Energy Prices'!$F$19:$CJ$24,MATCH($B97,'Energy Prices'!$C$19:$C$24,0),MATCH(Calc_Option3!AX$6,'Energy Prices'!$F$11:$CJ$11,0))/100000,"")</f>
        <v/>
      </c>
      <c r="AY97" s="61" t="str">
        <f>IFERROR('Data Input - Option 3'!BC87*INDEX('Energy Prices'!$F$19:$CJ$24,MATCH($B97,'Energy Prices'!$C$19:$C$24,0),MATCH(Calc_Option3!AY$6,'Energy Prices'!$F$11:$CJ$11,0))/100000,"")</f>
        <v/>
      </c>
      <c r="AZ97" s="61" t="str">
        <f>IFERROR('Data Input - Option 3'!BD87*INDEX('Energy Prices'!$F$19:$CJ$24,MATCH($B97,'Energy Prices'!$C$19:$C$24,0),MATCH(Calc_Option3!AZ$6,'Energy Prices'!$F$11:$CJ$11,0))/100000,"")</f>
        <v/>
      </c>
      <c r="BA97" s="61" t="str">
        <f>IFERROR('Data Input - Option 3'!BE87*INDEX('Energy Prices'!$F$19:$CJ$24,MATCH($B97,'Energy Prices'!$C$19:$C$24,0),MATCH(Calc_Option3!BA$6,'Energy Prices'!$F$11:$CJ$11,0))/100000,"")</f>
        <v/>
      </c>
      <c r="BB97" s="61" t="str">
        <f>IFERROR('Data Input - Option 3'!BF87*INDEX('Energy Prices'!$F$19:$CJ$24,MATCH($B97,'Energy Prices'!$C$19:$C$24,0),MATCH(Calc_Option3!BB$6,'Energy Prices'!$F$11:$CJ$11,0))/100000,"")</f>
        <v/>
      </c>
      <c r="BC97" s="61" t="str">
        <f>IFERROR('Data Input - Option 3'!BG87*INDEX('Energy Prices'!$F$19:$CJ$24,MATCH($B97,'Energy Prices'!$C$19:$C$24,0),MATCH(Calc_Option3!BC$6,'Energy Prices'!$F$11:$CJ$11,0))/100000,"")</f>
        <v/>
      </c>
      <c r="BD97" s="61" t="str">
        <f>IFERROR('Data Input - Option 3'!BH87*INDEX('Energy Prices'!$F$19:$CJ$24,MATCH($B97,'Energy Prices'!$C$19:$C$24,0),MATCH(Calc_Option3!BD$6,'Energy Prices'!$F$11:$CJ$11,0))/100000,"")</f>
        <v/>
      </c>
      <c r="BE97" s="61" t="str">
        <f>IFERROR('Data Input - Option 3'!BI87*INDEX('Energy Prices'!$F$19:$CJ$24,MATCH($B97,'Energy Prices'!$C$19:$C$24,0),MATCH(Calc_Option3!BE$6,'Energy Prices'!$F$11:$CJ$11,0))/100000,"")</f>
        <v/>
      </c>
      <c r="BF97" s="61" t="str">
        <f>IFERROR('Data Input - Option 3'!BJ87*INDEX('Energy Prices'!$F$19:$CJ$24,MATCH($B97,'Energy Prices'!$C$19:$C$24,0),MATCH(Calc_Option3!BF$6,'Energy Prices'!$F$11:$CJ$11,0))/100000,"")</f>
        <v/>
      </c>
      <c r="BG97" s="61" t="str">
        <f>IFERROR('Data Input - Option 3'!BK87*INDEX('Energy Prices'!$F$19:$CJ$24,MATCH($B97,'Energy Prices'!$C$19:$C$24,0),MATCH(Calc_Option3!BG$6,'Energy Prices'!$F$11:$CJ$11,0))/100000,"")</f>
        <v/>
      </c>
      <c r="BH97" s="61" t="str">
        <f>IFERROR('Data Input - Option 3'!BL87*INDEX('Energy Prices'!$F$19:$CJ$24,MATCH($B97,'Energy Prices'!$C$19:$C$24,0),MATCH(Calc_Option3!BH$6,'Energy Prices'!$F$11:$CJ$11,0))/100000,"")</f>
        <v/>
      </c>
      <c r="BI97" s="61" t="str">
        <f>IFERROR('Data Input - Option 3'!BM87*INDEX('Energy Prices'!$F$19:$CJ$24,MATCH($B97,'Energy Prices'!$C$19:$C$24,0),MATCH(Calc_Option3!BI$6,'Energy Prices'!$F$11:$CJ$11,0))/100000,"")</f>
        <v/>
      </c>
      <c r="BJ97" s="61" t="str">
        <f>IFERROR('Data Input - Option 3'!BN87*INDEX('Energy Prices'!$F$19:$CJ$24,MATCH($B97,'Energy Prices'!$C$19:$C$24,0),MATCH(Calc_Option3!BJ$6,'Energy Prices'!$F$11:$CJ$11,0))/100000,"")</f>
        <v/>
      </c>
      <c r="BK97" s="61" t="str">
        <f>IFERROR('Data Input - Option 3'!BO87*INDEX('Energy Prices'!$F$19:$CJ$24,MATCH($B97,'Energy Prices'!$C$19:$C$24,0),MATCH(Calc_Option3!BK$6,'Energy Prices'!$F$11:$CJ$11,0))/100000,"")</f>
        <v/>
      </c>
      <c r="BL97" s="61" t="str">
        <f>IFERROR('Data Input - Option 3'!BP87*INDEX('Energy Prices'!$F$19:$CJ$24,MATCH($B97,'Energy Prices'!$C$19:$C$24,0),MATCH(Calc_Option3!BL$6,'Energy Prices'!$F$11:$CJ$11,0))/100000,"")</f>
        <v/>
      </c>
      <c r="BM97" s="61" t="str">
        <f>IFERROR('Data Input - Option 3'!BQ87*INDEX('Energy Prices'!$F$19:$CJ$24,MATCH($B97,'Energy Prices'!$C$19:$C$24,0),MATCH(Calc_Option3!BM$6,'Energy Prices'!$F$11:$CJ$11,0))/100000,"")</f>
        <v/>
      </c>
      <c r="BN97" s="61" t="str">
        <f>IFERROR('Data Input - Option 3'!BR87*INDEX('Energy Prices'!$F$19:$CJ$24,MATCH($B97,'Energy Prices'!$C$19:$C$24,0),MATCH(Calc_Option3!BN$6,'Energy Prices'!$F$11:$CJ$11,0))/100000,"")</f>
        <v/>
      </c>
      <c r="BO97" s="61" t="str">
        <f>IFERROR('Data Input - Option 3'!BS87*INDEX('Energy Prices'!$F$19:$CJ$24,MATCH($B97,'Energy Prices'!$C$19:$C$24,0),MATCH(Calc_Option3!BO$6,'Energy Prices'!$F$11:$CJ$11,0))/100000,"")</f>
        <v/>
      </c>
      <c r="BP97" s="61" t="str">
        <f>IFERROR('Data Input - Option 3'!BT87*INDEX('Energy Prices'!$F$19:$CJ$24,MATCH($B97,'Energy Prices'!$C$19:$C$24,0),MATCH(Calc_Option3!BP$6,'Energy Prices'!$F$11:$CJ$11,0))/100000,"")</f>
        <v/>
      </c>
      <c r="BQ97" s="61" t="str">
        <f>IFERROR('Data Input - Option 3'!BU87*INDEX('Energy Prices'!$F$19:$CJ$24,MATCH($B97,'Energy Prices'!$C$19:$C$24,0),MATCH(Calc_Option3!BQ$6,'Energy Prices'!$F$11:$CJ$11,0))/100000,"")</f>
        <v/>
      </c>
      <c r="BR97" s="61" t="str">
        <f>IFERROR('Data Input - Option 3'!BV87*INDEX('Energy Prices'!$F$19:$CJ$24,MATCH($B97,'Energy Prices'!$C$19:$C$24,0),MATCH(Calc_Option3!BR$6,'Energy Prices'!$F$11:$CJ$11,0))/100000,"")</f>
        <v/>
      </c>
      <c r="BS97" s="61" t="str">
        <f>IFERROR('Data Input - Option 3'!BW87*INDEX('Energy Prices'!$F$19:$CJ$24,MATCH($B97,'Energy Prices'!$C$19:$C$24,0),MATCH(Calc_Option3!BS$6,'Energy Prices'!$F$11:$CJ$11,0))/100000,"")</f>
        <v/>
      </c>
      <c r="BT97" s="61" t="str">
        <f>IFERROR('Data Input - Option 3'!BX87*INDEX('Energy Prices'!$F$19:$CJ$24,MATCH($B97,'Energy Prices'!$C$19:$C$24,0),MATCH(Calc_Option3!BT$6,'Energy Prices'!$F$11:$CJ$11,0))/100000,"")</f>
        <v/>
      </c>
      <c r="BU97" s="61" t="str">
        <f>IFERROR('Data Input - Option 3'!BY87*INDEX('Energy Prices'!$F$19:$CJ$24,MATCH($B97,'Energy Prices'!$C$19:$C$24,0),MATCH(Calc_Option3!BU$6,'Energy Prices'!$F$11:$CJ$11,0))/100000,"")</f>
        <v/>
      </c>
      <c r="BV97" s="61" t="str">
        <f>IFERROR('Data Input - Option 3'!BZ87*INDEX('Energy Prices'!$F$19:$CJ$24,MATCH($B97,'Energy Prices'!$C$19:$C$24,0),MATCH(Calc_Option3!BV$6,'Energy Prices'!$F$11:$CJ$11,0))/100000,"")</f>
        <v/>
      </c>
      <c r="BW97" s="61" t="str">
        <f>IFERROR('Data Input - Option 3'!CA87*INDEX('Energy Prices'!$F$19:$CJ$24,MATCH($B97,'Energy Prices'!$C$19:$C$24,0),MATCH(Calc_Option3!BW$6,'Energy Prices'!$F$11:$CJ$11,0))/100000,"")</f>
        <v/>
      </c>
      <c r="BX97" s="61" t="str">
        <f>IFERROR('Data Input - Option 3'!CB87*INDEX('Energy Prices'!$F$19:$CJ$24,MATCH($B97,'Energy Prices'!$C$19:$C$24,0),MATCH(Calc_Option3!BX$6,'Energy Prices'!$F$11:$CJ$11,0))/100000,"")</f>
        <v/>
      </c>
      <c r="BY97" s="61" t="str">
        <f>IFERROR('Data Input - Option 3'!CC87*INDEX('Energy Prices'!$F$19:$CJ$24,MATCH($B97,'Energy Prices'!$C$19:$C$24,0),MATCH(Calc_Option3!BY$6,'Energy Prices'!$F$11:$CJ$11,0))/100000,"")</f>
        <v/>
      </c>
      <c r="BZ97" s="61" t="str">
        <f>IFERROR('Data Input - Option 3'!CD87*INDEX('Energy Prices'!$F$19:$CJ$24,MATCH($B97,'Energy Prices'!$C$19:$C$24,0),MATCH(Calc_Option3!BZ$6,'Energy Prices'!$F$11:$CJ$11,0))/100000,"")</f>
        <v/>
      </c>
      <c r="CA97" s="61" t="str">
        <f>IFERROR('Data Input - Option 3'!CE87*INDEX('Energy Prices'!$F$19:$CJ$24,MATCH($B97,'Energy Prices'!$C$19:$C$24,0),MATCH(Calc_Option3!CA$6,'Energy Prices'!$F$11:$CJ$11,0))/100000,"")</f>
        <v/>
      </c>
      <c r="CB97" s="61" t="str">
        <f>IFERROR('Data Input - Option 3'!CF87*INDEX('Energy Prices'!$F$19:$CJ$24,MATCH($B97,'Energy Prices'!$C$19:$C$24,0),MATCH(Calc_Option3!CB$6,'Energy Prices'!$F$11:$CJ$11,0))/100000,"")</f>
        <v/>
      </c>
      <c r="CC97" s="61" t="str">
        <f>IFERROR('Data Input - Option 3'!CG87*INDEX('Energy Prices'!$F$19:$CJ$24,MATCH($B97,'Energy Prices'!$C$19:$C$24,0),MATCH(Calc_Option3!CC$6,'Energy Prices'!$F$11:$CJ$11,0))/100000,"")</f>
        <v/>
      </c>
      <c r="CD97" s="61" t="str">
        <f>IFERROR('Data Input - Option 3'!CH87*INDEX('Energy Prices'!$F$19:$CJ$24,MATCH($B97,'Energy Prices'!$C$19:$C$24,0),MATCH(Calc_Option3!CD$6,'Energy Prices'!$F$11:$CJ$11,0))/100000,"")</f>
        <v/>
      </c>
      <c r="CE97" s="61" t="str">
        <f>IFERROR('Data Input - Option 3'!CI87*INDEX('Energy Prices'!$F$19:$CJ$24,MATCH($B97,'Energy Prices'!$C$19:$C$24,0),MATCH(Calc_Option3!CE$6,'Energy Prices'!$F$11:$CJ$11,0))/100000,"")</f>
        <v/>
      </c>
      <c r="CF97" s="61" t="str">
        <f>IFERROR('Data Input - Option 3'!CJ87*INDEX('Energy Prices'!$F$19:$CJ$24,MATCH($B97,'Energy Prices'!$C$19:$C$24,0),MATCH(Calc_Option3!CF$6,'Energy Prices'!$F$11:$CJ$11,0))/100000,"")</f>
        <v/>
      </c>
      <c r="CG97" s="61" t="str">
        <f>IFERROR('Data Input - Option 3'!CK87*INDEX('Energy Prices'!$F$19:$CJ$24,MATCH($B97,'Energy Prices'!$C$19:$C$24,0),MATCH(Calc_Option3!CG$6,'Energy Prices'!$F$11:$CJ$11,0))/100000,"")</f>
        <v/>
      </c>
      <c r="CH97" s="61" t="str">
        <f>IFERROR('Data Input - Option 3'!CL87*INDEX('Energy Prices'!$F$19:$CJ$24,MATCH($B97,'Energy Prices'!$C$19:$C$24,0),MATCH(Calc_Option3!CH$6,'Energy Prices'!$F$11:$CJ$11,0))/100000,"")</f>
        <v/>
      </c>
      <c r="CI97" s="61" t="str">
        <f>IFERROR('Data Input - Option 3'!CM87*INDEX('Energy Prices'!$F$19:$CJ$24,MATCH($B97,'Energy Prices'!$C$19:$C$24,0),MATCH(Calc_Option3!CI$6,'Energy Prices'!$F$11:$CJ$11,0))/100000,"")</f>
        <v/>
      </c>
      <c r="CJ97" s="61" t="str">
        <f>IFERROR('Data Input - Option 3'!CN87*INDEX('Energy Prices'!$F$19:$CJ$24,MATCH($B97,'Energy Prices'!$C$19:$C$24,0),MATCH(Calc_Option3!CJ$6,'Energy Prices'!$F$11:$CJ$11,0))/100000,"")</f>
        <v/>
      </c>
      <c r="CK97" s="61" t="str">
        <f>IFERROR('Data Input - Option 3'!CO87*INDEX('Energy Prices'!$F$19:$CJ$24,MATCH($B97,'Energy Prices'!$C$19:$C$24,0),MATCH(Calc_Option3!CK$6,'Energy Prices'!$F$11:$CJ$11,0))/100000,"")</f>
        <v/>
      </c>
      <c r="CL97" s="61" t="str">
        <f>IFERROR('Data Input - Option 3'!CP87*INDEX('Energy Prices'!$F$19:$CJ$24,MATCH($B97,'Energy Prices'!$C$19:$C$24,0),MATCH(Calc_Option3!CL$6,'Energy Prices'!$F$11:$CJ$11,0))/100000,"")</f>
        <v/>
      </c>
      <c r="CM97" s="61" t="str">
        <f>IFERROR('Data Input - Option 3'!CQ87*INDEX('Energy Prices'!$F$19:$CJ$24,MATCH($B97,'Energy Prices'!$C$19:$C$24,0),MATCH(Calc_Option3!CM$6,'Energy Prices'!$F$11:$CJ$11,0))/100000,"")</f>
        <v/>
      </c>
      <c r="CN97" s="61" t="str">
        <f>IFERROR('Data Input - Option 3'!CR87*INDEX('Energy Prices'!$F$19:$CJ$24,MATCH($B97,'Energy Prices'!$C$19:$C$24,0),MATCH(Calc_Option3!CN$6,'Energy Prices'!$F$11:$CJ$11,0))/100000,"")</f>
        <v/>
      </c>
      <c r="CO97" s="61" t="str">
        <f>IFERROR('Data Input - Option 3'!CS87*INDEX('Energy Prices'!$F$19:$CJ$24,MATCH($B97,'Energy Prices'!$C$19:$C$24,0),MATCH(Calc_Option3!CO$6,'Energy Prices'!$F$11:$CJ$11,0))/100000,"")</f>
        <v/>
      </c>
      <c r="CP97" s="61" t="str">
        <f>IFERROR('Data Input - Option 3'!CT87*INDEX('Energy Prices'!$F$19:$CJ$24,MATCH($B97,'Energy Prices'!$C$19:$C$24,0),MATCH(Calc_Option3!CP$6,'Energy Prices'!$F$11:$CJ$11,0))/100000,"")</f>
        <v/>
      </c>
      <c r="CQ97" s="61" t="str">
        <f>IFERROR('Data Input - Option 3'!CU87*INDEX('Energy Prices'!$F$19:$CJ$24,MATCH($B97,'Energy Prices'!$C$19:$C$24,0),MATCH(Calc_Option3!CQ$6,'Energy Prices'!$F$11:$CJ$11,0))/100000,"")</f>
        <v/>
      </c>
      <c r="CR97" s="61" t="str">
        <f>IFERROR('Data Input - Option 3'!CV87*INDEX('Energy Prices'!$F$19:$CJ$24,MATCH($B97,'Energy Prices'!$C$19:$C$24,0),MATCH(Calc_Option3!CR$6,'Energy Prices'!$F$11:$CJ$11,0))/100000,"")</f>
        <v/>
      </c>
      <c r="CS97" s="61" t="str">
        <f>IFERROR('Data Input - Option 3'!CW87*INDEX('Energy Prices'!$F$19:$CJ$24,MATCH($B97,'Energy Prices'!$C$19:$C$24,0),MATCH(Calc_Option3!CS$6,'Energy Prices'!$F$11:$CJ$11,0))/100000,"")</f>
        <v/>
      </c>
      <c r="CT97" s="61" t="str">
        <f>IFERROR('Data Input - Option 3'!CX87*INDEX('Energy Prices'!$F$19:$CJ$24,MATCH($B97,'Energy Prices'!$C$19:$C$24,0),MATCH(Calc_Option3!CT$6,'Energy Prices'!$F$11:$CJ$11,0))/100000,"")</f>
        <v/>
      </c>
      <c r="CU97" s="61" t="str">
        <f>IFERROR('Data Input - Option 3'!CY87*INDEX('Energy Prices'!$F$19:$CJ$24,MATCH($B97,'Energy Prices'!$C$19:$C$24,0),MATCH(Calc_Option3!CU$6,'Energy Prices'!$F$11:$CJ$11,0))/100000,"")</f>
        <v/>
      </c>
      <c r="CV97" s="61" t="str">
        <f>IFERROR('Data Input - Option 3'!CZ87*INDEX('Energy Prices'!$F$19:$CJ$24,MATCH($B97,'Energy Prices'!$C$19:$C$24,0),MATCH(Calc_Option3!CV$6,'Energy Prices'!$F$11:$CJ$11,0))/100000,"")</f>
        <v/>
      </c>
      <c r="CW97" s="61" t="str">
        <f>IFERROR('Data Input - Option 3'!DA87*INDEX('Energy Prices'!$F$19:$CJ$24,MATCH($B97,'Energy Prices'!$C$19:$C$24,0),MATCH(Calc_Option3!CW$6,'Energy Prices'!$F$11:$CJ$11,0))/100000,"")</f>
        <v/>
      </c>
      <c r="CX97" s="61" t="str">
        <f>IFERROR('Data Input - Option 3'!DB87*INDEX('Energy Prices'!$F$19:$CJ$24,MATCH($B97,'Energy Prices'!$C$19:$C$24,0),MATCH(Calc_Option3!CX$6,'Energy Prices'!$F$11:$CJ$11,0))/100000,"")</f>
        <v/>
      </c>
      <c r="CY97" s="61" t="str">
        <f>IFERROR('Data Input - Option 3'!DC87*INDEX('Energy Prices'!$F$19:$CJ$24,MATCH($B97,'Energy Prices'!$C$19:$C$24,0),MATCH(Calc_Option3!CY$6,'Energy Prices'!$F$11:$CJ$11,0))/100000,"")</f>
        <v/>
      </c>
      <c r="CZ97" s="391"/>
    </row>
    <row r="98" spans="2:104" x14ac:dyDescent="0.25">
      <c r="B98" s="393" t="s">
        <v>389</v>
      </c>
      <c r="C98" s="9" t="s">
        <v>1117</v>
      </c>
      <c r="D98" s="61" t="str">
        <f>IFERROR('Data Input - Option 3'!H88*INDEX('Energy Prices'!$F$19:$CJ$24,MATCH($B98,'Energy Prices'!$C$19:$C$24,0),MATCH(Calc_Option3!D$6,'Energy Prices'!$F$11:$CJ$11,0))/100000,"")</f>
        <v/>
      </c>
      <c r="E98" s="61" t="str">
        <f>IFERROR('Data Input - Option 3'!I88*INDEX('Energy Prices'!$F$19:$CJ$24,MATCH($B98,'Energy Prices'!$C$19:$C$24,0),MATCH(Calc_Option3!E$6,'Energy Prices'!$F$11:$CJ$11,0))/100000,"")</f>
        <v/>
      </c>
      <c r="F98" s="61" t="str">
        <f>IFERROR('Data Input - Option 3'!J88*INDEX('Energy Prices'!$F$19:$CJ$24,MATCH($B98,'Energy Prices'!$C$19:$C$24,0),MATCH(Calc_Option3!F$6,'Energy Prices'!$F$11:$CJ$11,0))/100000,"")</f>
        <v/>
      </c>
      <c r="G98" s="61" t="str">
        <f>IFERROR('Data Input - Option 3'!K88*INDEX('Energy Prices'!$F$19:$CJ$24,MATCH($B98,'Energy Prices'!$C$19:$C$24,0),MATCH(Calc_Option3!G$6,'Energy Prices'!$F$11:$CJ$11,0))/100000,"")</f>
        <v/>
      </c>
      <c r="H98" s="61" t="str">
        <f>IFERROR('Data Input - Option 3'!L88*INDEX('Energy Prices'!$F$19:$CJ$24,MATCH($B98,'Energy Prices'!$C$19:$C$24,0),MATCH(Calc_Option3!H$6,'Energy Prices'!$F$11:$CJ$11,0))/100000,"")</f>
        <v/>
      </c>
      <c r="I98" s="61" t="str">
        <f>IFERROR('Data Input - Option 3'!M88*INDEX('Energy Prices'!$F$19:$CJ$24,MATCH($B98,'Energy Prices'!$C$19:$C$24,0),MATCH(Calc_Option3!I$6,'Energy Prices'!$F$11:$CJ$11,0))/100000,"")</f>
        <v/>
      </c>
      <c r="J98" s="61" t="str">
        <f>IFERROR('Data Input - Option 3'!N88*INDEX('Energy Prices'!$F$19:$CJ$24,MATCH($B98,'Energy Prices'!$C$19:$C$24,0),MATCH(Calc_Option3!J$6,'Energy Prices'!$F$11:$CJ$11,0))/100000,"")</f>
        <v/>
      </c>
      <c r="K98" s="61" t="str">
        <f>IFERROR('Data Input - Option 3'!O88*INDEX('Energy Prices'!$F$19:$CJ$24,MATCH($B98,'Energy Prices'!$C$19:$C$24,0),MATCH(Calc_Option3!K$6,'Energy Prices'!$F$11:$CJ$11,0))/100000,"")</f>
        <v/>
      </c>
      <c r="L98" s="61" t="str">
        <f>IFERROR('Data Input - Option 3'!P88*INDEX('Energy Prices'!$F$19:$CJ$24,MATCH($B98,'Energy Prices'!$C$19:$C$24,0),MATCH(Calc_Option3!L$6,'Energy Prices'!$F$11:$CJ$11,0))/100000,"")</f>
        <v/>
      </c>
      <c r="M98" s="61" t="str">
        <f>IFERROR('Data Input - Option 3'!Q88*INDEX('Energy Prices'!$F$19:$CJ$24,MATCH($B98,'Energy Prices'!$C$19:$C$24,0),MATCH(Calc_Option3!M$6,'Energy Prices'!$F$11:$CJ$11,0))/100000,"")</f>
        <v/>
      </c>
      <c r="N98" s="61" t="str">
        <f>IFERROR('Data Input - Option 3'!R88*INDEX('Energy Prices'!$F$19:$CJ$24,MATCH($B98,'Energy Prices'!$C$19:$C$24,0),MATCH(Calc_Option3!N$6,'Energy Prices'!$F$11:$CJ$11,0))/100000,"")</f>
        <v/>
      </c>
      <c r="O98" s="61" t="str">
        <f>IFERROR('Data Input - Option 3'!S88*INDEX('Energy Prices'!$F$19:$CJ$24,MATCH($B98,'Energy Prices'!$C$19:$C$24,0),MATCH(Calc_Option3!O$6,'Energy Prices'!$F$11:$CJ$11,0))/100000,"")</f>
        <v/>
      </c>
      <c r="P98" s="61" t="str">
        <f>IFERROR('Data Input - Option 3'!T88*INDEX('Energy Prices'!$F$19:$CJ$24,MATCH($B98,'Energy Prices'!$C$19:$C$24,0),MATCH(Calc_Option3!P$6,'Energy Prices'!$F$11:$CJ$11,0))/100000,"")</f>
        <v/>
      </c>
      <c r="Q98" s="61" t="str">
        <f>IFERROR('Data Input - Option 3'!U88*INDEX('Energy Prices'!$F$19:$CJ$24,MATCH($B98,'Energy Prices'!$C$19:$C$24,0),MATCH(Calc_Option3!Q$6,'Energy Prices'!$F$11:$CJ$11,0))/100000,"")</f>
        <v/>
      </c>
      <c r="R98" s="61" t="str">
        <f>IFERROR('Data Input - Option 3'!V88*INDEX('Energy Prices'!$F$19:$CJ$24,MATCH($B98,'Energy Prices'!$C$19:$C$24,0),MATCH(Calc_Option3!R$6,'Energy Prices'!$F$11:$CJ$11,0))/100000,"")</f>
        <v/>
      </c>
      <c r="S98" s="61" t="str">
        <f>IFERROR('Data Input - Option 3'!W88*INDEX('Energy Prices'!$F$19:$CJ$24,MATCH($B98,'Energy Prices'!$C$19:$C$24,0),MATCH(Calc_Option3!S$6,'Energy Prices'!$F$11:$CJ$11,0))/100000,"")</f>
        <v/>
      </c>
      <c r="T98" s="61" t="str">
        <f>IFERROR('Data Input - Option 3'!X88*INDEX('Energy Prices'!$F$19:$CJ$24,MATCH($B98,'Energy Prices'!$C$19:$C$24,0),MATCH(Calc_Option3!T$6,'Energy Prices'!$F$11:$CJ$11,0))/100000,"")</f>
        <v/>
      </c>
      <c r="U98" s="61" t="str">
        <f>IFERROR('Data Input - Option 3'!Y88*INDEX('Energy Prices'!$F$19:$CJ$24,MATCH($B98,'Energy Prices'!$C$19:$C$24,0),MATCH(Calc_Option3!U$6,'Energy Prices'!$F$11:$CJ$11,0))/100000,"")</f>
        <v/>
      </c>
      <c r="V98" s="61" t="str">
        <f>IFERROR('Data Input - Option 3'!Z88*INDEX('Energy Prices'!$F$19:$CJ$24,MATCH($B98,'Energy Prices'!$C$19:$C$24,0),MATCH(Calc_Option3!V$6,'Energy Prices'!$F$11:$CJ$11,0))/100000,"")</f>
        <v/>
      </c>
      <c r="W98" s="61" t="str">
        <f>IFERROR('Data Input - Option 3'!AA88*INDEX('Energy Prices'!$F$19:$CJ$24,MATCH($B98,'Energy Prices'!$C$19:$C$24,0),MATCH(Calc_Option3!W$6,'Energy Prices'!$F$11:$CJ$11,0))/100000,"")</f>
        <v/>
      </c>
      <c r="X98" s="61" t="str">
        <f>IFERROR('Data Input - Option 3'!AB88*INDEX('Energy Prices'!$F$19:$CJ$24,MATCH($B98,'Energy Prices'!$C$19:$C$24,0),MATCH(Calc_Option3!X$6,'Energy Prices'!$F$11:$CJ$11,0))/100000,"")</f>
        <v/>
      </c>
      <c r="Y98" s="61" t="str">
        <f>IFERROR('Data Input - Option 3'!AC88*INDEX('Energy Prices'!$F$19:$CJ$24,MATCH($B98,'Energy Prices'!$C$19:$C$24,0),MATCH(Calc_Option3!Y$6,'Energy Prices'!$F$11:$CJ$11,0))/100000,"")</f>
        <v/>
      </c>
      <c r="Z98" s="61" t="str">
        <f>IFERROR('Data Input - Option 3'!AD88*INDEX('Energy Prices'!$F$19:$CJ$24,MATCH($B98,'Energy Prices'!$C$19:$C$24,0),MATCH(Calc_Option3!Z$6,'Energy Prices'!$F$11:$CJ$11,0))/100000,"")</f>
        <v/>
      </c>
      <c r="AA98" s="61" t="str">
        <f>IFERROR('Data Input - Option 3'!AE88*INDEX('Energy Prices'!$F$19:$CJ$24,MATCH($B98,'Energy Prices'!$C$19:$C$24,0),MATCH(Calc_Option3!AA$6,'Energy Prices'!$F$11:$CJ$11,0))/100000,"")</f>
        <v/>
      </c>
      <c r="AB98" s="61" t="str">
        <f>IFERROR('Data Input - Option 3'!AF88*INDEX('Energy Prices'!$F$19:$CJ$24,MATCH($B98,'Energy Prices'!$C$19:$C$24,0),MATCH(Calc_Option3!AB$6,'Energy Prices'!$F$11:$CJ$11,0))/100000,"")</f>
        <v/>
      </c>
      <c r="AC98" s="61" t="str">
        <f>IFERROR('Data Input - Option 3'!AG88*INDEX('Energy Prices'!$F$19:$CJ$24,MATCH($B98,'Energy Prices'!$C$19:$C$24,0),MATCH(Calc_Option3!AC$6,'Energy Prices'!$F$11:$CJ$11,0))/100000,"")</f>
        <v/>
      </c>
      <c r="AD98" s="61" t="str">
        <f>IFERROR('Data Input - Option 3'!AH88*INDEX('Energy Prices'!$F$19:$CJ$24,MATCH($B98,'Energy Prices'!$C$19:$C$24,0),MATCH(Calc_Option3!AD$6,'Energy Prices'!$F$11:$CJ$11,0))/100000,"")</f>
        <v/>
      </c>
      <c r="AE98" s="61" t="str">
        <f>IFERROR('Data Input - Option 3'!AI88*INDEX('Energy Prices'!$F$19:$CJ$24,MATCH($B98,'Energy Prices'!$C$19:$C$24,0),MATCH(Calc_Option3!AE$6,'Energy Prices'!$F$11:$CJ$11,0))/100000,"")</f>
        <v/>
      </c>
      <c r="AF98" s="61" t="str">
        <f>IFERROR('Data Input - Option 3'!AJ88*INDEX('Energy Prices'!$F$19:$CJ$24,MATCH($B98,'Energy Prices'!$C$19:$C$24,0),MATCH(Calc_Option3!AF$6,'Energy Prices'!$F$11:$CJ$11,0))/100000,"")</f>
        <v/>
      </c>
      <c r="AG98" s="61" t="str">
        <f>IFERROR('Data Input - Option 3'!AK88*INDEX('Energy Prices'!$F$19:$CJ$24,MATCH($B98,'Energy Prices'!$C$19:$C$24,0),MATCH(Calc_Option3!AG$6,'Energy Prices'!$F$11:$CJ$11,0))/100000,"")</f>
        <v/>
      </c>
      <c r="AH98" s="61" t="str">
        <f>IFERROR('Data Input - Option 3'!AL88*INDEX('Energy Prices'!$F$19:$CJ$24,MATCH($B98,'Energy Prices'!$C$19:$C$24,0),MATCH(Calc_Option3!AH$6,'Energy Prices'!$F$11:$CJ$11,0))/100000,"")</f>
        <v/>
      </c>
      <c r="AI98" s="61" t="str">
        <f>IFERROR('Data Input - Option 3'!AM88*INDEX('Energy Prices'!$F$19:$CJ$24,MATCH($B98,'Energy Prices'!$C$19:$C$24,0),MATCH(Calc_Option3!AI$6,'Energy Prices'!$F$11:$CJ$11,0))/100000,"")</f>
        <v/>
      </c>
      <c r="AJ98" s="61" t="str">
        <f>IFERROR('Data Input - Option 3'!AN88*INDEX('Energy Prices'!$F$19:$CJ$24,MATCH($B98,'Energy Prices'!$C$19:$C$24,0),MATCH(Calc_Option3!AJ$6,'Energy Prices'!$F$11:$CJ$11,0))/100000,"")</f>
        <v/>
      </c>
      <c r="AK98" s="61" t="str">
        <f>IFERROR('Data Input - Option 3'!AO88*INDEX('Energy Prices'!$F$19:$CJ$24,MATCH($B98,'Energy Prices'!$C$19:$C$24,0),MATCH(Calc_Option3!AK$6,'Energy Prices'!$F$11:$CJ$11,0))/100000,"")</f>
        <v/>
      </c>
      <c r="AL98" s="61" t="str">
        <f>IFERROR('Data Input - Option 3'!AP88*INDEX('Energy Prices'!$F$19:$CJ$24,MATCH($B98,'Energy Prices'!$C$19:$C$24,0),MATCH(Calc_Option3!AL$6,'Energy Prices'!$F$11:$CJ$11,0))/100000,"")</f>
        <v/>
      </c>
      <c r="AM98" s="61" t="str">
        <f>IFERROR('Data Input - Option 3'!AQ88*INDEX('Energy Prices'!$F$19:$CJ$24,MATCH($B98,'Energy Prices'!$C$19:$C$24,0),MATCH(Calc_Option3!AM$6,'Energy Prices'!$F$11:$CJ$11,0))/100000,"")</f>
        <v/>
      </c>
      <c r="AN98" s="61" t="str">
        <f>IFERROR('Data Input - Option 3'!AR88*INDEX('Energy Prices'!$F$19:$CJ$24,MATCH($B98,'Energy Prices'!$C$19:$C$24,0),MATCH(Calc_Option3!AN$6,'Energy Prices'!$F$11:$CJ$11,0))/100000,"")</f>
        <v/>
      </c>
      <c r="AO98" s="61" t="str">
        <f>IFERROR('Data Input - Option 3'!AS88*INDEX('Energy Prices'!$F$19:$CJ$24,MATCH($B98,'Energy Prices'!$C$19:$C$24,0),MATCH(Calc_Option3!AO$6,'Energy Prices'!$F$11:$CJ$11,0))/100000,"")</f>
        <v/>
      </c>
      <c r="AP98" s="61" t="str">
        <f>IFERROR('Data Input - Option 3'!AT88*INDEX('Energy Prices'!$F$19:$CJ$24,MATCH($B98,'Energy Prices'!$C$19:$C$24,0),MATCH(Calc_Option3!AP$6,'Energy Prices'!$F$11:$CJ$11,0))/100000,"")</f>
        <v/>
      </c>
      <c r="AQ98" s="61" t="str">
        <f>IFERROR('Data Input - Option 3'!AU88*INDEX('Energy Prices'!$F$19:$CJ$24,MATCH($B98,'Energy Prices'!$C$19:$C$24,0),MATCH(Calc_Option3!AQ$6,'Energy Prices'!$F$11:$CJ$11,0))/100000,"")</f>
        <v/>
      </c>
      <c r="AR98" s="61" t="str">
        <f>IFERROR('Data Input - Option 3'!AV88*INDEX('Energy Prices'!$F$19:$CJ$24,MATCH($B98,'Energy Prices'!$C$19:$C$24,0),MATCH(Calc_Option3!AR$6,'Energy Prices'!$F$11:$CJ$11,0))/100000,"")</f>
        <v/>
      </c>
      <c r="AS98" s="61" t="str">
        <f>IFERROR('Data Input - Option 3'!AW88*INDEX('Energy Prices'!$F$19:$CJ$24,MATCH($B98,'Energy Prices'!$C$19:$C$24,0),MATCH(Calc_Option3!AS$6,'Energy Prices'!$F$11:$CJ$11,0))/100000,"")</f>
        <v/>
      </c>
      <c r="AT98" s="61" t="str">
        <f>IFERROR('Data Input - Option 3'!AX88*INDEX('Energy Prices'!$F$19:$CJ$24,MATCH($B98,'Energy Prices'!$C$19:$C$24,0),MATCH(Calc_Option3!AT$6,'Energy Prices'!$F$11:$CJ$11,0))/100000,"")</f>
        <v/>
      </c>
      <c r="AU98" s="61" t="str">
        <f>IFERROR('Data Input - Option 3'!AY88*INDEX('Energy Prices'!$F$19:$CJ$24,MATCH($B98,'Energy Prices'!$C$19:$C$24,0),MATCH(Calc_Option3!AU$6,'Energy Prices'!$F$11:$CJ$11,0))/100000,"")</f>
        <v/>
      </c>
      <c r="AV98" s="61" t="str">
        <f>IFERROR('Data Input - Option 3'!AZ88*INDEX('Energy Prices'!$F$19:$CJ$24,MATCH($B98,'Energy Prices'!$C$19:$C$24,0),MATCH(Calc_Option3!AV$6,'Energy Prices'!$F$11:$CJ$11,0))/100000,"")</f>
        <v/>
      </c>
      <c r="AW98" s="61" t="str">
        <f>IFERROR('Data Input - Option 3'!BA88*INDEX('Energy Prices'!$F$19:$CJ$24,MATCH($B98,'Energy Prices'!$C$19:$C$24,0),MATCH(Calc_Option3!AW$6,'Energy Prices'!$F$11:$CJ$11,0))/100000,"")</f>
        <v/>
      </c>
      <c r="AX98" s="61" t="str">
        <f>IFERROR('Data Input - Option 3'!BB88*INDEX('Energy Prices'!$F$19:$CJ$24,MATCH($B98,'Energy Prices'!$C$19:$C$24,0),MATCH(Calc_Option3!AX$6,'Energy Prices'!$F$11:$CJ$11,0))/100000,"")</f>
        <v/>
      </c>
      <c r="AY98" s="61" t="str">
        <f>IFERROR('Data Input - Option 3'!BC88*INDEX('Energy Prices'!$F$19:$CJ$24,MATCH($B98,'Energy Prices'!$C$19:$C$24,0),MATCH(Calc_Option3!AY$6,'Energy Prices'!$F$11:$CJ$11,0))/100000,"")</f>
        <v/>
      </c>
      <c r="AZ98" s="61" t="str">
        <f>IFERROR('Data Input - Option 3'!BD88*INDEX('Energy Prices'!$F$19:$CJ$24,MATCH($B98,'Energy Prices'!$C$19:$C$24,0),MATCH(Calc_Option3!AZ$6,'Energy Prices'!$F$11:$CJ$11,0))/100000,"")</f>
        <v/>
      </c>
      <c r="BA98" s="61" t="str">
        <f>IFERROR('Data Input - Option 3'!BE88*INDEX('Energy Prices'!$F$19:$CJ$24,MATCH($B98,'Energy Prices'!$C$19:$C$24,0),MATCH(Calc_Option3!BA$6,'Energy Prices'!$F$11:$CJ$11,0))/100000,"")</f>
        <v/>
      </c>
      <c r="BB98" s="61" t="str">
        <f>IFERROR('Data Input - Option 3'!BF88*INDEX('Energy Prices'!$F$19:$CJ$24,MATCH($B98,'Energy Prices'!$C$19:$C$24,0),MATCH(Calc_Option3!BB$6,'Energy Prices'!$F$11:$CJ$11,0))/100000,"")</f>
        <v/>
      </c>
      <c r="BC98" s="61" t="str">
        <f>IFERROR('Data Input - Option 3'!BG88*INDEX('Energy Prices'!$F$19:$CJ$24,MATCH($B98,'Energy Prices'!$C$19:$C$24,0),MATCH(Calc_Option3!BC$6,'Energy Prices'!$F$11:$CJ$11,0))/100000,"")</f>
        <v/>
      </c>
      <c r="BD98" s="61" t="str">
        <f>IFERROR('Data Input - Option 3'!BH88*INDEX('Energy Prices'!$F$19:$CJ$24,MATCH($B98,'Energy Prices'!$C$19:$C$24,0),MATCH(Calc_Option3!BD$6,'Energy Prices'!$F$11:$CJ$11,0))/100000,"")</f>
        <v/>
      </c>
      <c r="BE98" s="61" t="str">
        <f>IFERROR('Data Input - Option 3'!BI88*INDEX('Energy Prices'!$F$19:$CJ$24,MATCH($B98,'Energy Prices'!$C$19:$C$24,0),MATCH(Calc_Option3!BE$6,'Energy Prices'!$F$11:$CJ$11,0))/100000,"")</f>
        <v/>
      </c>
      <c r="BF98" s="61" t="str">
        <f>IFERROR('Data Input - Option 3'!BJ88*INDEX('Energy Prices'!$F$19:$CJ$24,MATCH($B98,'Energy Prices'!$C$19:$C$24,0),MATCH(Calc_Option3!BF$6,'Energy Prices'!$F$11:$CJ$11,0))/100000,"")</f>
        <v/>
      </c>
      <c r="BG98" s="61" t="str">
        <f>IFERROR('Data Input - Option 3'!BK88*INDEX('Energy Prices'!$F$19:$CJ$24,MATCH($B98,'Energy Prices'!$C$19:$C$24,0),MATCH(Calc_Option3!BG$6,'Energy Prices'!$F$11:$CJ$11,0))/100000,"")</f>
        <v/>
      </c>
      <c r="BH98" s="61" t="str">
        <f>IFERROR('Data Input - Option 3'!BL88*INDEX('Energy Prices'!$F$19:$CJ$24,MATCH($B98,'Energy Prices'!$C$19:$C$24,0),MATCH(Calc_Option3!BH$6,'Energy Prices'!$F$11:$CJ$11,0))/100000,"")</f>
        <v/>
      </c>
      <c r="BI98" s="61" t="str">
        <f>IFERROR('Data Input - Option 3'!BM88*INDEX('Energy Prices'!$F$19:$CJ$24,MATCH($B98,'Energy Prices'!$C$19:$C$24,0),MATCH(Calc_Option3!BI$6,'Energy Prices'!$F$11:$CJ$11,0))/100000,"")</f>
        <v/>
      </c>
      <c r="BJ98" s="61" t="str">
        <f>IFERROR('Data Input - Option 3'!BN88*INDEX('Energy Prices'!$F$19:$CJ$24,MATCH($B98,'Energy Prices'!$C$19:$C$24,0),MATCH(Calc_Option3!BJ$6,'Energy Prices'!$F$11:$CJ$11,0))/100000,"")</f>
        <v/>
      </c>
      <c r="BK98" s="61" t="str">
        <f>IFERROR('Data Input - Option 3'!BO88*INDEX('Energy Prices'!$F$19:$CJ$24,MATCH($B98,'Energy Prices'!$C$19:$C$24,0),MATCH(Calc_Option3!BK$6,'Energy Prices'!$F$11:$CJ$11,0))/100000,"")</f>
        <v/>
      </c>
      <c r="BL98" s="61" t="str">
        <f>IFERROR('Data Input - Option 3'!BP88*INDEX('Energy Prices'!$F$19:$CJ$24,MATCH($B98,'Energy Prices'!$C$19:$C$24,0),MATCH(Calc_Option3!BL$6,'Energy Prices'!$F$11:$CJ$11,0))/100000,"")</f>
        <v/>
      </c>
      <c r="BM98" s="61" t="str">
        <f>IFERROR('Data Input - Option 3'!BQ88*INDEX('Energy Prices'!$F$19:$CJ$24,MATCH($B98,'Energy Prices'!$C$19:$C$24,0),MATCH(Calc_Option3!BM$6,'Energy Prices'!$F$11:$CJ$11,0))/100000,"")</f>
        <v/>
      </c>
      <c r="BN98" s="61" t="str">
        <f>IFERROR('Data Input - Option 3'!BR88*INDEX('Energy Prices'!$F$19:$CJ$24,MATCH($B98,'Energy Prices'!$C$19:$C$24,0),MATCH(Calc_Option3!BN$6,'Energy Prices'!$F$11:$CJ$11,0))/100000,"")</f>
        <v/>
      </c>
      <c r="BO98" s="61" t="str">
        <f>IFERROR('Data Input - Option 3'!BS88*INDEX('Energy Prices'!$F$19:$CJ$24,MATCH($B98,'Energy Prices'!$C$19:$C$24,0),MATCH(Calc_Option3!BO$6,'Energy Prices'!$F$11:$CJ$11,0))/100000,"")</f>
        <v/>
      </c>
      <c r="BP98" s="61" t="str">
        <f>IFERROR('Data Input - Option 3'!BT88*INDEX('Energy Prices'!$F$19:$CJ$24,MATCH($B98,'Energy Prices'!$C$19:$C$24,0),MATCH(Calc_Option3!BP$6,'Energy Prices'!$F$11:$CJ$11,0))/100000,"")</f>
        <v/>
      </c>
      <c r="BQ98" s="61" t="str">
        <f>IFERROR('Data Input - Option 3'!BU88*INDEX('Energy Prices'!$F$19:$CJ$24,MATCH($B98,'Energy Prices'!$C$19:$C$24,0),MATCH(Calc_Option3!BQ$6,'Energy Prices'!$F$11:$CJ$11,0))/100000,"")</f>
        <v/>
      </c>
      <c r="BR98" s="61" t="str">
        <f>IFERROR('Data Input - Option 3'!BV88*INDEX('Energy Prices'!$F$19:$CJ$24,MATCH($B98,'Energy Prices'!$C$19:$C$24,0),MATCH(Calc_Option3!BR$6,'Energy Prices'!$F$11:$CJ$11,0))/100000,"")</f>
        <v/>
      </c>
      <c r="BS98" s="61" t="str">
        <f>IFERROR('Data Input - Option 3'!BW88*INDEX('Energy Prices'!$F$19:$CJ$24,MATCH($B98,'Energy Prices'!$C$19:$C$24,0),MATCH(Calc_Option3!BS$6,'Energy Prices'!$F$11:$CJ$11,0))/100000,"")</f>
        <v/>
      </c>
      <c r="BT98" s="61" t="str">
        <f>IFERROR('Data Input - Option 3'!BX88*INDEX('Energy Prices'!$F$19:$CJ$24,MATCH($B98,'Energy Prices'!$C$19:$C$24,0),MATCH(Calc_Option3!BT$6,'Energy Prices'!$F$11:$CJ$11,0))/100000,"")</f>
        <v/>
      </c>
      <c r="BU98" s="61" t="str">
        <f>IFERROR('Data Input - Option 3'!BY88*INDEX('Energy Prices'!$F$19:$CJ$24,MATCH($B98,'Energy Prices'!$C$19:$C$24,0),MATCH(Calc_Option3!BU$6,'Energy Prices'!$F$11:$CJ$11,0))/100000,"")</f>
        <v/>
      </c>
      <c r="BV98" s="61" t="str">
        <f>IFERROR('Data Input - Option 3'!BZ88*INDEX('Energy Prices'!$F$19:$CJ$24,MATCH($B98,'Energy Prices'!$C$19:$C$24,0),MATCH(Calc_Option3!BV$6,'Energy Prices'!$F$11:$CJ$11,0))/100000,"")</f>
        <v/>
      </c>
      <c r="BW98" s="61" t="str">
        <f>IFERROR('Data Input - Option 3'!CA88*INDEX('Energy Prices'!$F$19:$CJ$24,MATCH($B98,'Energy Prices'!$C$19:$C$24,0),MATCH(Calc_Option3!BW$6,'Energy Prices'!$F$11:$CJ$11,0))/100000,"")</f>
        <v/>
      </c>
      <c r="BX98" s="61" t="str">
        <f>IFERROR('Data Input - Option 3'!CB88*INDEX('Energy Prices'!$F$19:$CJ$24,MATCH($B98,'Energy Prices'!$C$19:$C$24,0),MATCH(Calc_Option3!BX$6,'Energy Prices'!$F$11:$CJ$11,0))/100000,"")</f>
        <v/>
      </c>
      <c r="BY98" s="61" t="str">
        <f>IFERROR('Data Input - Option 3'!CC88*INDEX('Energy Prices'!$F$19:$CJ$24,MATCH($B98,'Energy Prices'!$C$19:$C$24,0),MATCH(Calc_Option3!BY$6,'Energy Prices'!$F$11:$CJ$11,0))/100000,"")</f>
        <v/>
      </c>
      <c r="BZ98" s="61" t="str">
        <f>IFERROR('Data Input - Option 3'!CD88*INDEX('Energy Prices'!$F$19:$CJ$24,MATCH($B98,'Energy Prices'!$C$19:$C$24,0),MATCH(Calc_Option3!BZ$6,'Energy Prices'!$F$11:$CJ$11,0))/100000,"")</f>
        <v/>
      </c>
      <c r="CA98" s="61" t="str">
        <f>IFERROR('Data Input - Option 3'!CE88*INDEX('Energy Prices'!$F$19:$CJ$24,MATCH($B98,'Energy Prices'!$C$19:$C$24,0),MATCH(Calc_Option3!CA$6,'Energy Prices'!$F$11:$CJ$11,0))/100000,"")</f>
        <v/>
      </c>
      <c r="CB98" s="61" t="str">
        <f>IFERROR('Data Input - Option 3'!CF88*INDEX('Energy Prices'!$F$19:$CJ$24,MATCH($B98,'Energy Prices'!$C$19:$C$24,0),MATCH(Calc_Option3!CB$6,'Energy Prices'!$F$11:$CJ$11,0))/100000,"")</f>
        <v/>
      </c>
      <c r="CC98" s="61" t="str">
        <f>IFERROR('Data Input - Option 3'!CG88*INDEX('Energy Prices'!$F$19:$CJ$24,MATCH($B98,'Energy Prices'!$C$19:$C$24,0),MATCH(Calc_Option3!CC$6,'Energy Prices'!$F$11:$CJ$11,0))/100000,"")</f>
        <v/>
      </c>
      <c r="CD98" s="61" t="str">
        <f>IFERROR('Data Input - Option 3'!CH88*INDEX('Energy Prices'!$F$19:$CJ$24,MATCH($B98,'Energy Prices'!$C$19:$C$24,0),MATCH(Calc_Option3!CD$6,'Energy Prices'!$F$11:$CJ$11,0))/100000,"")</f>
        <v/>
      </c>
      <c r="CE98" s="61" t="str">
        <f>IFERROR('Data Input - Option 3'!CI88*INDEX('Energy Prices'!$F$19:$CJ$24,MATCH($B98,'Energy Prices'!$C$19:$C$24,0),MATCH(Calc_Option3!CE$6,'Energy Prices'!$F$11:$CJ$11,0))/100000,"")</f>
        <v/>
      </c>
      <c r="CF98" s="61" t="str">
        <f>IFERROR('Data Input - Option 3'!CJ88*INDEX('Energy Prices'!$F$19:$CJ$24,MATCH($B98,'Energy Prices'!$C$19:$C$24,0),MATCH(Calc_Option3!CF$6,'Energy Prices'!$F$11:$CJ$11,0))/100000,"")</f>
        <v/>
      </c>
      <c r="CG98" s="61" t="str">
        <f>IFERROR('Data Input - Option 3'!CK88*INDEX('Energy Prices'!$F$19:$CJ$24,MATCH($B98,'Energy Prices'!$C$19:$C$24,0),MATCH(Calc_Option3!CG$6,'Energy Prices'!$F$11:$CJ$11,0))/100000,"")</f>
        <v/>
      </c>
      <c r="CH98" s="61" t="str">
        <f>IFERROR('Data Input - Option 3'!CL88*INDEX('Energy Prices'!$F$19:$CJ$24,MATCH($B98,'Energy Prices'!$C$19:$C$24,0),MATCH(Calc_Option3!CH$6,'Energy Prices'!$F$11:$CJ$11,0))/100000,"")</f>
        <v/>
      </c>
      <c r="CI98" s="61" t="str">
        <f>IFERROR('Data Input - Option 3'!CM88*INDEX('Energy Prices'!$F$19:$CJ$24,MATCH($B98,'Energy Prices'!$C$19:$C$24,0),MATCH(Calc_Option3!CI$6,'Energy Prices'!$F$11:$CJ$11,0))/100000,"")</f>
        <v/>
      </c>
      <c r="CJ98" s="61" t="str">
        <f>IFERROR('Data Input - Option 3'!CN88*INDEX('Energy Prices'!$F$19:$CJ$24,MATCH($B98,'Energy Prices'!$C$19:$C$24,0),MATCH(Calc_Option3!CJ$6,'Energy Prices'!$F$11:$CJ$11,0))/100000,"")</f>
        <v/>
      </c>
      <c r="CK98" s="61" t="str">
        <f>IFERROR('Data Input - Option 3'!CO88*INDEX('Energy Prices'!$F$19:$CJ$24,MATCH($B98,'Energy Prices'!$C$19:$C$24,0),MATCH(Calc_Option3!CK$6,'Energy Prices'!$F$11:$CJ$11,0))/100000,"")</f>
        <v/>
      </c>
      <c r="CL98" s="61" t="str">
        <f>IFERROR('Data Input - Option 3'!CP88*INDEX('Energy Prices'!$F$19:$CJ$24,MATCH($B98,'Energy Prices'!$C$19:$C$24,0),MATCH(Calc_Option3!CL$6,'Energy Prices'!$F$11:$CJ$11,0))/100000,"")</f>
        <v/>
      </c>
      <c r="CM98" s="61" t="str">
        <f>IFERROR('Data Input - Option 3'!CQ88*INDEX('Energy Prices'!$F$19:$CJ$24,MATCH($B98,'Energy Prices'!$C$19:$C$24,0),MATCH(Calc_Option3!CM$6,'Energy Prices'!$F$11:$CJ$11,0))/100000,"")</f>
        <v/>
      </c>
      <c r="CN98" s="61" t="str">
        <f>IFERROR('Data Input - Option 3'!CR88*INDEX('Energy Prices'!$F$19:$CJ$24,MATCH($B98,'Energy Prices'!$C$19:$C$24,0),MATCH(Calc_Option3!CN$6,'Energy Prices'!$F$11:$CJ$11,0))/100000,"")</f>
        <v/>
      </c>
      <c r="CO98" s="61" t="str">
        <f>IFERROR('Data Input - Option 3'!CS88*INDEX('Energy Prices'!$F$19:$CJ$24,MATCH($B98,'Energy Prices'!$C$19:$C$24,0),MATCH(Calc_Option3!CO$6,'Energy Prices'!$F$11:$CJ$11,0))/100000,"")</f>
        <v/>
      </c>
      <c r="CP98" s="61" t="str">
        <f>IFERROR('Data Input - Option 3'!CT88*INDEX('Energy Prices'!$F$19:$CJ$24,MATCH($B98,'Energy Prices'!$C$19:$C$24,0),MATCH(Calc_Option3!CP$6,'Energy Prices'!$F$11:$CJ$11,0))/100000,"")</f>
        <v/>
      </c>
      <c r="CQ98" s="61" t="str">
        <f>IFERROR('Data Input - Option 3'!CU88*INDEX('Energy Prices'!$F$19:$CJ$24,MATCH($B98,'Energy Prices'!$C$19:$C$24,0),MATCH(Calc_Option3!CQ$6,'Energy Prices'!$F$11:$CJ$11,0))/100000,"")</f>
        <v/>
      </c>
      <c r="CR98" s="61" t="str">
        <f>IFERROR('Data Input - Option 3'!CV88*INDEX('Energy Prices'!$F$19:$CJ$24,MATCH($B98,'Energy Prices'!$C$19:$C$24,0),MATCH(Calc_Option3!CR$6,'Energy Prices'!$F$11:$CJ$11,0))/100000,"")</f>
        <v/>
      </c>
      <c r="CS98" s="61" t="str">
        <f>IFERROR('Data Input - Option 3'!CW88*INDEX('Energy Prices'!$F$19:$CJ$24,MATCH($B98,'Energy Prices'!$C$19:$C$24,0),MATCH(Calc_Option3!CS$6,'Energy Prices'!$F$11:$CJ$11,0))/100000,"")</f>
        <v/>
      </c>
      <c r="CT98" s="61" t="str">
        <f>IFERROR('Data Input - Option 3'!CX88*INDEX('Energy Prices'!$F$19:$CJ$24,MATCH($B98,'Energy Prices'!$C$19:$C$24,0),MATCH(Calc_Option3!CT$6,'Energy Prices'!$F$11:$CJ$11,0))/100000,"")</f>
        <v/>
      </c>
      <c r="CU98" s="61" t="str">
        <f>IFERROR('Data Input - Option 3'!CY88*INDEX('Energy Prices'!$F$19:$CJ$24,MATCH($B98,'Energy Prices'!$C$19:$C$24,0),MATCH(Calc_Option3!CU$6,'Energy Prices'!$F$11:$CJ$11,0))/100000,"")</f>
        <v/>
      </c>
      <c r="CV98" s="61" t="str">
        <f>IFERROR('Data Input - Option 3'!CZ88*INDEX('Energy Prices'!$F$19:$CJ$24,MATCH($B98,'Energy Prices'!$C$19:$C$24,0),MATCH(Calc_Option3!CV$6,'Energy Prices'!$F$11:$CJ$11,0))/100000,"")</f>
        <v/>
      </c>
      <c r="CW98" s="61" t="str">
        <f>IFERROR('Data Input - Option 3'!DA88*INDEX('Energy Prices'!$F$19:$CJ$24,MATCH($B98,'Energy Prices'!$C$19:$C$24,0),MATCH(Calc_Option3!CW$6,'Energy Prices'!$F$11:$CJ$11,0))/100000,"")</f>
        <v/>
      </c>
      <c r="CX98" s="61" t="str">
        <f>IFERROR('Data Input - Option 3'!DB88*INDEX('Energy Prices'!$F$19:$CJ$24,MATCH($B98,'Energy Prices'!$C$19:$C$24,0),MATCH(Calc_Option3!CX$6,'Energy Prices'!$F$11:$CJ$11,0))/100000,"")</f>
        <v/>
      </c>
      <c r="CY98" s="61" t="str">
        <f>IFERROR('Data Input - Option 3'!DC88*INDEX('Energy Prices'!$F$19:$CJ$24,MATCH($B98,'Energy Prices'!$C$19:$C$24,0),MATCH(Calc_Option3!CY$6,'Energy Prices'!$F$11:$CJ$11,0))/100000,"")</f>
        <v/>
      </c>
      <c r="CZ98" s="391"/>
    </row>
    <row r="99" spans="2:104" x14ac:dyDescent="0.25">
      <c r="B99" s="393" t="s">
        <v>401</v>
      </c>
      <c r="C99" s="9" t="s">
        <v>1117</v>
      </c>
      <c r="D99" s="61" t="str">
        <f>IFERROR('Data Input - Option 3'!H89*INDEX('Energy Prices'!$F$19:$CJ$24,MATCH($B99,'Energy Prices'!$C$19:$C$24,0),MATCH(Calc_Option3!D$6,'Energy Prices'!$F$11:$CJ$11,0))/100000,"")</f>
        <v/>
      </c>
      <c r="E99" s="61" t="str">
        <f>IFERROR('Data Input - Option 3'!I89*INDEX('Energy Prices'!$F$19:$CJ$24,MATCH($B99,'Energy Prices'!$C$19:$C$24,0),MATCH(Calc_Option3!E$6,'Energy Prices'!$F$11:$CJ$11,0))/100000,"")</f>
        <v/>
      </c>
      <c r="F99" s="61" t="str">
        <f>IFERROR('Data Input - Option 3'!J89*INDEX('Energy Prices'!$F$19:$CJ$24,MATCH($B99,'Energy Prices'!$C$19:$C$24,0),MATCH(Calc_Option3!F$6,'Energy Prices'!$F$11:$CJ$11,0))/100000,"")</f>
        <v/>
      </c>
      <c r="G99" s="61" t="str">
        <f>IFERROR('Data Input - Option 3'!K89*INDEX('Energy Prices'!$F$19:$CJ$24,MATCH($B99,'Energy Prices'!$C$19:$C$24,0),MATCH(Calc_Option3!G$6,'Energy Prices'!$F$11:$CJ$11,0))/100000,"")</f>
        <v/>
      </c>
      <c r="H99" s="61" t="str">
        <f>IFERROR('Data Input - Option 3'!L89*INDEX('Energy Prices'!$F$19:$CJ$24,MATCH($B99,'Energy Prices'!$C$19:$C$24,0),MATCH(Calc_Option3!H$6,'Energy Prices'!$F$11:$CJ$11,0))/100000,"")</f>
        <v/>
      </c>
      <c r="I99" s="61" t="str">
        <f>IFERROR('Data Input - Option 3'!M89*INDEX('Energy Prices'!$F$19:$CJ$24,MATCH($B99,'Energy Prices'!$C$19:$C$24,0),MATCH(Calc_Option3!I$6,'Energy Prices'!$F$11:$CJ$11,0))/100000,"")</f>
        <v/>
      </c>
      <c r="J99" s="61" t="str">
        <f>IFERROR('Data Input - Option 3'!N89*INDEX('Energy Prices'!$F$19:$CJ$24,MATCH($B99,'Energy Prices'!$C$19:$C$24,0),MATCH(Calc_Option3!J$6,'Energy Prices'!$F$11:$CJ$11,0))/100000,"")</f>
        <v/>
      </c>
      <c r="K99" s="61" t="str">
        <f>IFERROR('Data Input - Option 3'!O89*INDEX('Energy Prices'!$F$19:$CJ$24,MATCH($B99,'Energy Prices'!$C$19:$C$24,0),MATCH(Calc_Option3!K$6,'Energy Prices'!$F$11:$CJ$11,0))/100000,"")</f>
        <v/>
      </c>
      <c r="L99" s="61" t="str">
        <f>IFERROR('Data Input - Option 3'!P89*INDEX('Energy Prices'!$F$19:$CJ$24,MATCH($B99,'Energy Prices'!$C$19:$C$24,0),MATCH(Calc_Option3!L$6,'Energy Prices'!$F$11:$CJ$11,0))/100000,"")</f>
        <v/>
      </c>
      <c r="M99" s="61" t="str">
        <f>IFERROR('Data Input - Option 3'!Q89*INDEX('Energy Prices'!$F$19:$CJ$24,MATCH($B99,'Energy Prices'!$C$19:$C$24,0),MATCH(Calc_Option3!M$6,'Energy Prices'!$F$11:$CJ$11,0))/100000,"")</f>
        <v/>
      </c>
      <c r="N99" s="61" t="str">
        <f>IFERROR('Data Input - Option 3'!R89*INDEX('Energy Prices'!$F$19:$CJ$24,MATCH($B99,'Energy Prices'!$C$19:$C$24,0),MATCH(Calc_Option3!N$6,'Energy Prices'!$F$11:$CJ$11,0))/100000,"")</f>
        <v/>
      </c>
      <c r="O99" s="61" t="str">
        <f>IFERROR('Data Input - Option 3'!S89*INDEX('Energy Prices'!$F$19:$CJ$24,MATCH($B99,'Energy Prices'!$C$19:$C$24,0),MATCH(Calc_Option3!O$6,'Energy Prices'!$F$11:$CJ$11,0))/100000,"")</f>
        <v/>
      </c>
      <c r="P99" s="61" t="str">
        <f>IFERROR('Data Input - Option 3'!T89*INDEX('Energy Prices'!$F$19:$CJ$24,MATCH($B99,'Energy Prices'!$C$19:$C$24,0),MATCH(Calc_Option3!P$6,'Energy Prices'!$F$11:$CJ$11,0))/100000,"")</f>
        <v/>
      </c>
      <c r="Q99" s="61" t="str">
        <f>IFERROR('Data Input - Option 3'!U89*INDEX('Energy Prices'!$F$19:$CJ$24,MATCH($B99,'Energy Prices'!$C$19:$C$24,0),MATCH(Calc_Option3!Q$6,'Energy Prices'!$F$11:$CJ$11,0))/100000,"")</f>
        <v/>
      </c>
      <c r="R99" s="61" t="str">
        <f>IFERROR('Data Input - Option 3'!V89*INDEX('Energy Prices'!$F$19:$CJ$24,MATCH($B99,'Energy Prices'!$C$19:$C$24,0),MATCH(Calc_Option3!R$6,'Energy Prices'!$F$11:$CJ$11,0))/100000,"")</f>
        <v/>
      </c>
      <c r="S99" s="61" t="str">
        <f>IFERROR('Data Input - Option 3'!W89*INDEX('Energy Prices'!$F$19:$CJ$24,MATCH($B99,'Energy Prices'!$C$19:$C$24,0),MATCH(Calc_Option3!S$6,'Energy Prices'!$F$11:$CJ$11,0))/100000,"")</f>
        <v/>
      </c>
      <c r="T99" s="61" t="str">
        <f>IFERROR('Data Input - Option 3'!X89*INDEX('Energy Prices'!$F$19:$CJ$24,MATCH($B99,'Energy Prices'!$C$19:$C$24,0),MATCH(Calc_Option3!T$6,'Energy Prices'!$F$11:$CJ$11,0))/100000,"")</f>
        <v/>
      </c>
      <c r="U99" s="61" t="str">
        <f>IFERROR('Data Input - Option 3'!Y89*INDEX('Energy Prices'!$F$19:$CJ$24,MATCH($B99,'Energy Prices'!$C$19:$C$24,0),MATCH(Calc_Option3!U$6,'Energy Prices'!$F$11:$CJ$11,0))/100000,"")</f>
        <v/>
      </c>
      <c r="V99" s="61" t="str">
        <f>IFERROR('Data Input - Option 3'!Z89*INDEX('Energy Prices'!$F$19:$CJ$24,MATCH($B99,'Energy Prices'!$C$19:$C$24,0),MATCH(Calc_Option3!V$6,'Energy Prices'!$F$11:$CJ$11,0))/100000,"")</f>
        <v/>
      </c>
      <c r="W99" s="61" t="str">
        <f>IFERROR('Data Input - Option 3'!AA89*INDEX('Energy Prices'!$F$19:$CJ$24,MATCH($B99,'Energy Prices'!$C$19:$C$24,0),MATCH(Calc_Option3!W$6,'Energy Prices'!$F$11:$CJ$11,0))/100000,"")</f>
        <v/>
      </c>
      <c r="X99" s="61" t="str">
        <f>IFERROR('Data Input - Option 3'!AB89*INDEX('Energy Prices'!$F$19:$CJ$24,MATCH($B99,'Energy Prices'!$C$19:$C$24,0),MATCH(Calc_Option3!X$6,'Energy Prices'!$F$11:$CJ$11,0))/100000,"")</f>
        <v/>
      </c>
      <c r="Y99" s="61" t="str">
        <f>IFERROR('Data Input - Option 3'!AC89*INDEX('Energy Prices'!$F$19:$CJ$24,MATCH($B99,'Energy Prices'!$C$19:$C$24,0),MATCH(Calc_Option3!Y$6,'Energy Prices'!$F$11:$CJ$11,0))/100000,"")</f>
        <v/>
      </c>
      <c r="Z99" s="61" t="str">
        <f>IFERROR('Data Input - Option 3'!AD89*INDEX('Energy Prices'!$F$19:$CJ$24,MATCH($B99,'Energy Prices'!$C$19:$C$24,0),MATCH(Calc_Option3!Z$6,'Energy Prices'!$F$11:$CJ$11,0))/100000,"")</f>
        <v/>
      </c>
      <c r="AA99" s="61" t="str">
        <f>IFERROR('Data Input - Option 3'!AE89*INDEX('Energy Prices'!$F$19:$CJ$24,MATCH($B99,'Energy Prices'!$C$19:$C$24,0),MATCH(Calc_Option3!AA$6,'Energy Prices'!$F$11:$CJ$11,0))/100000,"")</f>
        <v/>
      </c>
      <c r="AB99" s="61" t="str">
        <f>IFERROR('Data Input - Option 3'!AF89*INDEX('Energy Prices'!$F$19:$CJ$24,MATCH($B99,'Energy Prices'!$C$19:$C$24,0),MATCH(Calc_Option3!AB$6,'Energy Prices'!$F$11:$CJ$11,0))/100000,"")</f>
        <v/>
      </c>
      <c r="AC99" s="61" t="str">
        <f>IFERROR('Data Input - Option 3'!AG89*INDEX('Energy Prices'!$F$19:$CJ$24,MATCH($B99,'Energy Prices'!$C$19:$C$24,0),MATCH(Calc_Option3!AC$6,'Energy Prices'!$F$11:$CJ$11,0))/100000,"")</f>
        <v/>
      </c>
      <c r="AD99" s="61" t="str">
        <f>IFERROR('Data Input - Option 3'!AH89*INDEX('Energy Prices'!$F$19:$CJ$24,MATCH($B99,'Energy Prices'!$C$19:$C$24,0),MATCH(Calc_Option3!AD$6,'Energy Prices'!$F$11:$CJ$11,0))/100000,"")</f>
        <v/>
      </c>
      <c r="AE99" s="61" t="str">
        <f>IFERROR('Data Input - Option 3'!AI89*INDEX('Energy Prices'!$F$19:$CJ$24,MATCH($B99,'Energy Prices'!$C$19:$C$24,0),MATCH(Calc_Option3!AE$6,'Energy Prices'!$F$11:$CJ$11,0))/100000,"")</f>
        <v/>
      </c>
      <c r="AF99" s="61" t="str">
        <f>IFERROR('Data Input - Option 3'!AJ89*INDEX('Energy Prices'!$F$19:$CJ$24,MATCH($B99,'Energy Prices'!$C$19:$C$24,0),MATCH(Calc_Option3!AF$6,'Energy Prices'!$F$11:$CJ$11,0))/100000,"")</f>
        <v/>
      </c>
      <c r="AG99" s="61" t="str">
        <f>IFERROR('Data Input - Option 3'!AK89*INDEX('Energy Prices'!$F$19:$CJ$24,MATCH($B99,'Energy Prices'!$C$19:$C$24,0),MATCH(Calc_Option3!AG$6,'Energy Prices'!$F$11:$CJ$11,0))/100000,"")</f>
        <v/>
      </c>
      <c r="AH99" s="61" t="str">
        <f>IFERROR('Data Input - Option 3'!AL89*INDEX('Energy Prices'!$F$19:$CJ$24,MATCH($B99,'Energy Prices'!$C$19:$C$24,0),MATCH(Calc_Option3!AH$6,'Energy Prices'!$F$11:$CJ$11,0))/100000,"")</f>
        <v/>
      </c>
      <c r="AI99" s="61" t="str">
        <f>IFERROR('Data Input - Option 3'!AM89*INDEX('Energy Prices'!$F$19:$CJ$24,MATCH($B99,'Energy Prices'!$C$19:$C$24,0),MATCH(Calc_Option3!AI$6,'Energy Prices'!$F$11:$CJ$11,0))/100000,"")</f>
        <v/>
      </c>
      <c r="AJ99" s="61" t="str">
        <f>IFERROR('Data Input - Option 3'!AN89*INDEX('Energy Prices'!$F$19:$CJ$24,MATCH($B99,'Energy Prices'!$C$19:$C$24,0),MATCH(Calc_Option3!AJ$6,'Energy Prices'!$F$11:$CJ$11,0))/100000,"")</f>
        <v/>
      </c>
      <c r="AK99" s="61" t="str">
        <f>IFERROR('Data Input - Option 3'!AO89*INDEX('Energy Prices'!$F$19:$CJ$24,MATCH($B99,'Energy Prices'!$C$19:$C$24,0),MATCH(Calc_Option3!AK$6,'Energy Prices'!$F$11:$CJ$11,0))/100000,"")</f>
        <v/>
      </c>
      <c r="AL99" s="61" t="str">
        <f>IFERROR('Data Input - Option 3'!AP89*INDEX('Energy Prices'!$F$19:$CJ$24,MATCH($B99,'Energy Prices'!$C$19:$C$24,0),MATCH(Calc_Option3!AL$6,'Energy Prices'!$F$11:$CJ$11,0))/100000,"")</f>
        <v/>
      </c>
      <c r="AM99" s="61" t="str">
        <f>IFERROR('Data Input - Option 3'!AQ89*INDEX('Energy Prices'!$F$19:$CJ$24,MATCH($B99,'Energy Prices'!$C$19:$C$24,0),MATCH(Calc_Option3!AM$6,'Energy Prices'!$F$11:$CJ$11,0))/100000,"")</f>
        <v/>
      </c>
      <c r="AN99" s="61" t="str">
        <f>IFERROR('Data Input - Option 3'!AR89*INDEX('Energy Prices'!$F$19:$CJ$24,MATCH($B99,'Energy Prices'!$C$19:$C$24,0),MATCH(Calc_Option3!AN$6,'Energy Prices'!$F$11:$CJ$11,0))/100000,"")</f>
        <v/>
      </c>
      <c r="AO99" s="61" t="str">
        <f>IFERROR('Data Input - Option 3'!AS89*INDEX('Energy Prices'!$F$19:$CJ$24,MATCH($B99,'Energy Prices'!$C$19:$C$24,0),MATCH(Calc_Option3!AO$6,'Energy Prices'!$F$11:$CJ$11,0))/100000,"")</f>
        <v/>
      </c>
      <c r="AP99" s="61" t="str">
        <f>IFERROR('Data Input - Option 3'!AT89*INDEX('Energy Prices'!$F$19:$CJ$24,MATCH($B99,'Energy Prices'!$C$19:$C$24,0),MATCH(Calc_Option3!AP$6,'Energy Prices'!$F$11:$CJ$11,0))/100000,"")</f>
        <v/>
      </c>
      <c r="AQ99" s="61" t="str">
        <f>IFERROR('Data Input - Option 3'!AU89*INDEX('Energy Prices'!$F$19:$CJ$24,MATCH($B99,'Energy Prices'!$C$19:$C$24,0),MATCH(Calc_Option3!AQ$6,'Energy Prices'!$F$11:$CJ$11,0))/100000,"")</f>
        <v/>
      </c>
      <c r="AR99" s="61" t="str">
        <f>IFERROR('Data Input - Option 3'!AV89*INDEX('Energy Prices'!$F$19:$CJ$24,MATCH($B99,'Energy Prices'!$C$19:$C$24,0),MATCH(Calc_Option3!AR$6,'Energy Prices'!$F$11:$CJ$11,0))/100000,"")</f>
        <v/>
      </c>
      <c r="AS99" s="61" t="str">
        <f>IFERROR('Data Input - Option 3'!AW89*INDEX('Energy Prices'!$F$19:$CJ$24,MATCH($B99,'Energy Prices'!$C$19:$C$24,0),MATCH(Calc_Option3!AS$6,'Energy Prices'!$F$11:$CJ$11,0))/100000,"")</f>
        <v/>
      </c>
      <c r="AT99" s="61" t="str">
        <f>IFERROR('Data Input - Option 3'!AX89*INDEX('Energy Prices'!$F$19:$CJ$24,MATCH($B99,'Energy Prices'!$C$19:$C$24,0),MATCH(Calc_Option3!AT$6,'Energy Prices'!$F$11:$CJ$11,0))/100000,"")</f>
        <v/>
      </c>
      <c r="AU99" s="61" t="str">
        <f>IFERROR('Data Input - Option 3'!AY89*INDEX('Energy Prices'!$F$19:$CJ$24,MATCH($B99,'Energy Prices'!$C$19:$C$24,0),MATCH(Calc_Option3!AU$6,'Energy Prices'!$F$11:$CJ$11,0))/100000,"")</f>
        <v/>
      </c>
      <c r="AV99" s="61" t="str">
        <f>IFERROR('Data Input - Option 3'!AZ89*INDEX('Energy Prices'!$F$19:$CJ$24,MATCH($B99,'Energy Prices'!$C$19:$C$24,0),MATCH(Calc_Option3!AV$6,'Energy Prices'!$F$11:$CJ$11,0))/100000,"")</f>
        <v/>
      </c>
      <c r="AW99" s="61" t="str">
        <f>IFERROR('Data Input - Option 3'!BA89*INDEX('Energy Prices'!$F$19:$CJ$24,MATCH($B99,'Energy Prices'!$C$19:$C$24,0),MATCH(Calc_Option3!AW$6,'Energy Prices'!$F$11:$CJ$11,0))/100000,"")</f>
        <v/>
      </c>
      <c r="AX99" s="61" t="str">
        <f>IFERROR('Data Input - Option 3'!BB89*INDEX('Energy Prices'!$F$19:$CJ$24,MATCH($B99,'Energy Prices'!$C$19:$C$24,0),MATCH(Calc_Option3!AX$6,'Energy Prices'!$F$11:$CJ$11,0))/100000,"")</f>
        <v/>
      </c>
      <c r="AY99" s="61" t="str">
        <f>IFERROR('Data Input - Option 3'!BC89*INDEX('Energy Prices'!$F$19:$CJ$24,MATCH($B99,'Energy Prices'!$C$19:$C$24,0),MATCH(Calc_Option3!AY$6,'Energy Prices'!$F$11:$CJ$11,0))/100000,"")</f>
        <v/>
      </c>
      <c r="AZ99" s="61" t="str">
        <f>IFERROR('Data Input - Option 3'!BD89*INDEX('Energy Prices'!$F$19:$CJ$24,MATCH($B99,'Energy Prices'!$C$19:$C$24,0),MATCH(Calc_Option3!AZ$6,'Energy Prices'!$F$11:$CJ$11,0))/100000,"")</f>
        <v/>
      </c>
      <c r="BA99" s="61" t="str">
        <f>IFERROR('Data Input - Option 3'!BE89*INDEX('Energy Prices'!$F$19:$CJ$24,MATCH($B99,'Energy Prices'!$C$19:$C$24,0),MATCH(Calc_Option3!BA$6,'Energy Prices'!$F$11:$CJ$11,0))/100000,"")</f>
        <v/>
      </c>
      <c r="BB99" s="61" t="str">
        <f>IFERROR('Data Input - Option 3'!BF89*INDEX('Energy Prices'!$F$19:$CJ$24,MATCH($B99,'Energy Prices'!$C$19:$C$24,0),MATCH(Calc_Option3!BB$6,'Energy Prices'!$F$11:$CJ$11,0))/100000,"")</f>
        <v/>
      </c>
      <c r="BC99" s="61" t="str">
        <f>IFERROR('Data Input - Option 3'!BG89*INDEX('Energy Prices'!$F$19:$CJ$24,MATCH($B99,'Energy Prices'!$C$19:$C$24,0),MATCH(Calc_Option3!BC$6,'Energy Prices'!$F$11:$CJ$11,0))/100000,"")</f>
        <v/>
      </c>
      <c r="BD99" s="61" t="str">
        <f>IFERROR('Data Input - Option 3'!BH89*INDEX('Energy Prices'!$F$19:$CJ$24,MATCH($B99,'Energy Prices'!$C$19:$C$24,0),MATCH(Calc_Option3!BD$6,'Energy Prices'!$F$11:$CJ$11,0))/100000,"")</f>
        <v/>
      </c>
      <c r="BE99" s="61" t="str">
        <f>IFERROR('Data Input - Option 3'!BI89*INDEX('Energy Prices'!$F$19:$CJ$24,MATCH($B99,'Energy Prices'!$C$19:$C$24,0),MATCH(Calc_Option3!BE$6,'Energy Prices'!$F$11:$CJ$11,0))/100000,"")</f>
        <v/>
      </c>
      <c r="BF99" s="61" t="str">
        <f>IFERROR('Data Input - Option 3'!BJ89*INDEX('Energy Prices'!$F$19:$CJ$24,MATCH($B99,'Energy Prices'!$C$19:$C$24,0),MATCH(Calc_Option3!BF$6,'Energy Prices'!$F$11:$CJ$11,0))/100000,"")</f>
        <v/>
      </c>
      <c r="BG99" s="61" t="str">
        <f>IFERROR('Data Input - Option 3'!BK89*INDEX('Energy Prices'!$F$19:$CJ$24,MATCH($B99,'Energy Prices'!$C$19:$C$24,0),MATCH(Calc_Option3!BG$6,'Energy Prices'!$F$11:$CJ$11,0))/100000,"")</f>
        <v/>
      </c>
      <c r="BH99" s="61" t="str">
        <f>IFERROR('Data Input - Option 3'!BL89*INDEX('Energy Prices'!$F$19:$CJ$24,MATCH($B99,'Energy Prices'!$C$19:$C$24,0),MATCH(Calc_Option3!BH$6,'Energy Prices'!$F$11:$CJ$11,0))/100000,"")</f>
        <v/>
      </c>
      <c r="BI99" s="61" t="str">
        <f>IFERROR('Data Input - Option 3'!BM89*INDEX('Energy Prices'!$F$19:$CJ$24,MATCH($B99,'Energy Prices'!$C$19:$C$24,0),MATCH(Calc_Option3!BI$6,'Energy Prices'!$F$11:$CJ$11,0))/100000,"")</f>
        <v/>
      </c>
      <c r="BJ99" s="61" t="str">
        <f>IFERROR('Data Input - Option 3'!BN89*INDEX('Energy Prices'!$F$19:$CJ$24,MATCH($B99,'Energy Prices'!$C$19:$C$24,0),MATCH(Calc_Option3!BJ$6,'Energy Prices'!$F$11:$CJ$11,0))/100000,"")</f>
        <v/>
      </c>
      <c r="BK99" s="61" t="str">
        <f>IFERROR('Data Input - Option 3'!BO89*INDEX('Energy Prices'!$F$19:$CJ$24,MATCH($B99,'Energy Prices'!$C$19:$C$24,0),MATCH(Calc_Option3!BK$6,'Energy Prices'!$F$11:$CJ$11,0))/100000,"")</f>
        <v/>
      </c>
      <c r="BL99" s="61" t="str">
        <f>IFERROR('Data Input - Option 3'!BP89*INDEX('Energy Prices'!$F$19:$CJ$24,MATCH($B99,'Energy Prices'!$C$19:$C$24,0),MATCH(Calc_Option3!BL$6,'Energy Prices'!$F$11:$CJ$11,0))/100000,"")</f>
        <v/>
      </c>
      <c r="BM99" s="61" t="str">
        <f>IFERROR('Data Input - Option 3'!BQ89*INDEX('Energy Prices'!$F$19:$CJ$24,MATCH($B99,'Energy Prices'!$C$19:$C$24,0),MATCH(Calc_Option3!BM$6,'Energy Prices'!$F$11:$CJ$11,0))/100000,"")</f>
        <v/>
      </c>
      <c r="BN99" s="61" t="str">
        <f>IFERROR('Data Input - Option 3'!BR89*INDEX('Energy Prices'!$F$19:$CJ$24,MATCH($B99,'Energy Prices'!$C$19:$C$24,0),MATCH(Calc_Option3!BN$6,'Energy Prices'!$F$11:$CJ$11,0))/100000,"")</f>
        <v/>
      </c>
      <c r="BO99" s="61" t="str">
        <f>IFERROR('Data Input - Option 3'!BS89*INDEX('Energy Prices'!$F$19:$CJ$24,MATCH($B99,'Energy Prices'!$C$19:$C$24,0),MATCH(Calc_Option3!BO$6,'Energy Prices'!$F$11:$CJ$11,0))/100000,"")</f>
        <v/>
      </c>
      <c r="BP99" s="61" t="str">
        <f>IFERROR('Data Input - Option 3'!BT89*INDEX('Energy Prices'!$F$19:$CJ$24,MATCH($B99,'Energy Prices'!$C$19:$C$24,0),MATCH(Calc_Option3!BP$6,'Energy Prices'!$F$11:$CJ$11,0))/100000,"")</f>
        <v/>
      </c>
      <c r="BQ99" s="61" t="str">
        <f>IFERROR('Data Input - Option 3'!BU89*INDEX('Energy Prices'!$F$19:$CJ$24,MATCH($B99,'Energy Prices'!$C$19:$C$24,0),MATCH(Calc_Option3!BQ$6,'Energy Prices'!$F$11:$CJ$11,0))/100000,"")</f>
        <v/>
      </c>
      <c r="BR99" s="61" t="str">
        <f>IFERROR('Data Input - Option 3'!BV89*INDEX('Energy Prices'!$F$19:$CJ$24,MATCH($B99,'Energy Prices'!$C$19:$C$24,0),MATCH(Calc_Option3!BR$6,'Energy Prices'!$F$11:$CJ$11,0))/100000,"")</f>
        <v/>
      </c>
      <c r="BS99" s="61" t="str">
        <f>IFERROR('Data Input - Option 3'!BW89*INDEX('Energy Prices'!$F$19:$CJ$24,MATCH($B99,'Energy Prices'!$C$19:$C$24,0),MATCH(Calc_Option3!BS$6,'Energy Prices'!$F$11:$CJ$11,0))/100000,"")</f>
        <v/>
      </c>
      <c r="BT99" s="61" t="str">
        <f>IFERROR('Data Input - Option 3'!BX89*INDEX('Energy Prices'!$F$19:$CJ$24,MATCH($B99,'Energy Prices'!$C$19:$C$24,0),MATCH(Calc_Option3!BT$6,'Energy Prices'!$F$11:$CJ$11,0))/100000,"")</f>
        <v/>
      </c>
      <c r="BU99" s="61" t="str">
        <f>IFERROR('Data Input - Option 3'!BY89*INDEX('Energy Prices'!$F$19:$CJ$24,MATCH($B99,'Energy Prices'!$C$19:$C$24,0),MATCH(Calc_Option3!BU$6,'Energy Prices'!$F$11:$CJ$11,0))/100000,"")</f>
        <v/>
      </c>
      <c r="BV99" s="61" t="str">
        <f>IFERROR('Data Input - Option 3'!BZ89*INDEX('Energy Prices'!$F$19:$CJ$24,MATCH($B99,'Energy Prices'!$C$19:$C$24,0),MATCH(Calc_Option3!BV$6,'Energy Prices'!$F$11:$CJ$11,0))/100000,"")</f>
        <v/>
      </c>
      <c r="BW99" s="61" t="str">
        <f>IFERROR('Data Input - Option 3'!CA89*INDEX('Energy Prices'!$F$19:$CJ$24,MATCH($B99,'Energy Prices'!$C$19:$C$24,0),MATCH(Calc_Option3!BW$6,'Energy Prices'!$F$11:$CJ$11,0))/100000,"")</f>
        <v/>
      </c>
      <c r="BX99" s="61" t="str">
        <f>IFERROR('Data Input - Option 3'!CB89*INDEX('Energy Prices'!$F$19:$CJ$24,MATCH($B99,'Energy Prices'!$C$19:$C$24,0),MATCH(Calc_Option3!BX$6,'Energy Prices'!$F$11:$CJ$11,0))/100000,"")</f>
        <v/>
      </c>
      <c r="BY99" s="61" t="str">
        <f>IFERROR('Data Input - Option 3'!CC89*INDEX('Energy Prices'!$F$19:$CJ$24,MATCH($B99,'Energy Prices'!$C$19:$C$24,0),MATCH(Calc_Option3!BY$6,'Energy Prices'!$F$11:$CJ$11,0))/100000,"")</f>
        <v/>
      </c>
      <c r="BZ99" s="61" t="str">
        <f>IFERROR('Data Input - Option 3'!CD89*INDEX('Energy Prices'!$F$19:$CJ$24,MATCH($B99,'Energy Prices'!$C$19:$C$24,0),MATCH(Calc_Option3!BZ$6,'Energy Prices'!$F$11:$CJ$11,0))/100000,"")</f>
        <v/>
      </c>
      <c r="CA99" s="61" t="str">
        <f>IFERROR('Data Input - Option 3'!CE89*INDEX('Energy Prices'!$F$19:$CJ$24,MATCH($B99,'Energy Prices'!$C$19:$C$24,0),MATCH(Calc_Option3!CA$6,'Energy Prices'!$F$11:$CJ$11,0))/100000,"")</f>
        <v/>
      </c>
      <c r="CB99" s="61" t="str">
        <f>IFERROR('Data Input - Option 3'!CF89*INDEX('Energy Prices'!$F$19:$CJ$24,MATCH($B99,'Energy Prices'!$C$19:$C$24,0),MATCH(Calc_Option3!CB$6,'Energy Prices'!$F$11:$CJ$11,0))/100000,"")</f>
        <v/>
      </c>
      <c r="CC99" s="61" t="str">
        <f>IFERROR('Data Input - Option 3'!CG89*INDEX('Energy Prices'!$F$19:$CJ$24,MATCH($B99,'Energy Prices'!$C$19:$C$24,0),MATCH(Calc_Option3!CC$6,'Energy Prices'!$F$11:$CJ$11,0))/100000,"")</f>
        <v/>
      </c>
      <c r="CD99" s="61" t="str">
        <f>IFERROR('Data Input - Option 3'!CH89*INDEX('Energy Prices'!$F$19:$CJ$24,MATCH($B99,'Energy Prices'!$C$19:$C$24,0),MATCH(Calc_Option3!CD$6,'Energy Prices'!$F$11:$CJ$11,0))/100000,"")</f>
        <v/>
      </c>
      <c r="CE99" s="61" t="str">
        <f>IFERROR('Data Input - Option 3'!CI89*INDEX('Energy Prices'!$F$19:$CJ$24,MATCH($B99,'Energy Prices'!$C$19:$C$24,0),MATCH(Calc_Option3!CE$6,'Energy Prices'!$F$11:$CJ$11,0))/100000,"")</f>
        <v/>
      </c>
      <c r="CF99" s="61" t="str">
        <f>IFERROR('Data Input - Option 3'!CJ89*INDEX('Energy Prices'!$F$19:$CJ$24,MATCH($B99,'Energy Prices'!$C$19:$C$24,0),MATCH(Calc_Option3!CF$6,'Energy Prices'!$F$11:$CJ$11,0))/100000,"")</f>
        <v/>
      </c>
      <c r="CG99" s="61" t="str">
        <f>IFERROR('Data Input - Option 3'!CK89*INDEX('Energy Prices'!$F$19:$CJ$24,MATCH($B99,'Energy Prices'!$C$19:$C$24,0),MATCH(Calc_Option3!CG$6,'Energy Prices'!$F$11:$CJ$11,0))/100000,"")</f>
        <v/>
      </c>
      <c r="CH99" s="61" t="str">
        <f>IFERROR('Data Input - Option 3'!CL89*INDEX('Energy Prices'!$F$19:$CJ$24,MATCH($B99,'Energy Prices'!$C$19:$C$24,0),MATCH(Calc_Option3!CH$6,'Energy Prices'!$F$11:$CJ$11,0))/100000,"")</f>
        <v/>
      </c>
      <c r="CI99" s="61" t="str">
        <f>IFERROR('Data Input - Option 3'!CM89*INDEX('Energy Prices'!$F$19:$CJ$24,MATCH($B99,'Energy Prices'!$C$19:$C$24,0),MATCH(Calc_Option3!CI$6,'Energy Prices'!$F$11:$CJ$11,0))/100000,"")</f>
        <v/>
      </c>
      <c r="CJ99" s="61" t="str">
        <f>IFERROR('Data Input - Option 3'!CN89*INDEX('Energy Prices'!$F$19:$CJ$24,MATCH($B99,'Energy Prices'!$C$19:$C$24,0),MATCH(Calc_Option3!CJ$6,'Energy Prices'!$F$11:$CJ$11,0))/100000,"")</f>
        <v/>
      </c>
      <c r="CK99" s="61" t="str">
        <f>IFERROR('Data Input - Option 3'!CO89*INDEX('Energy Prices'!$F$19:$CJ$24,MATCH($B99,'Energy Prices'!$C$19:$C$24,0),MATCH(Calc_Option3!CK$6,'Energy Prices'!$F$11:$CJ$11,0))/100000,"")</f>
        <v/>
      </c>
      <c r="CL99" s="61" t="str">
        <f>IFERROR('Data Input - Option 3'!CP89*INDEX('Energy Prices'!$F$19:$CJ$24,MATCH($B99,'Energy Prices'!$C$19:$C$24,0),MATCH(Calc_Option3!CL$6,'Energy Prices'!$F$11:$CJ$11,0))/100000,"")</f>
        <v/>
      </c>
      <c r="CM99" s="61" t="str">
        <f>IFERROR('Data Input - Option 3'!CQ89*INDEX('Energy Prices'!$F$19:$CJ$24,MATCH($B99,'Energy Prices'!$C$19:$C$24,0),MATCH(Calc_Option3!CM$6,'Energy Prices'!$F$11:$CJ$11,0))/100000,"")</f>
        <v/>
      </c>
      <c r="CN99" s="61" t="str">
        <f>IFERROR('Data Input - Option 3'!CR89*INDEX('Energy Prices'!$F$19:$CJ$24,MATCH($B99,'Energy Prices'!$C$19:$C$24,0),MATCH(Calc_Option3!CN$6,'Energy Prices'!$F$11:$CJ$11,0))/100000,"")</f>
        <v/>
      </c>
      <c r="CO99" s="61" t="str">
        <f>IFERROR('Data Input - Option 3'!CS89*INDEX('Energy Prices'!$F$19:$CJ$24,MATCH($B99,'Energy Prices'!$C$19:$C$24,0),MATCH(Calc_Option3!CO$6,'Energy Prices'!$F$11:$CJ$11,0))/100000,"")</f>
        <v/>
      </c>
      <c r="CP99" s="61" t="str">
        <f>IFERROR('Data Input - Option 3'!CT89*INDEX('Energy Prices'!$F$19:$CJ$24,MATCH($B99,'Energy Prices'!$C$19:$C$24,0),MATCH(Calc_Option3!CP$6,'Energy Prices'!$F$11:$CJ$11,0))/100000,"")</f>
        <v/>
      </c>
      <c r="CQ99" s="61" t="str">
        <f>IFERROR('Data Input - Option 3'!CU89*INDEX('Energy Prices'!$F$19:$CJ$24,MATCH($B99,'Energy Prices'!$C$19:$C$24,0),MATCH(Calc_Option3!CQ$6,'Energy Prices'!$F$11:$CJ$11,0))/100000,"")</f>
        <v/>
      </c>
      <c r="CR99" s="61" t="str">
        <f>IFERROR('Data Input - Option 3'!CV89*INDEX('Energy Prices'!$F$19:$CJ$24,MATCH($B99,'Energy Prices'!$C$19:$C$24,0),MATCH(Calc_Option3!CR$6,'Energy Prices'!$F$11:$CJ$11,0))/100000,"")</f>
        <v/>
      </c>
      <c r="CS99" s="61" t="str">
        <f>IFERROR('Data Input - Option 3'!CW89*INDEX('Energy Prices'!$F$19:$CJ$24,MATCH($B99,'Energy Prices'!$C$19:$C$24,0),MATCH(Calc_Option3!CS$6,'Energy Prices'!$F$11:$CJ$11,0))/100000,"")</f>
        <v/>
      </c>
      <c r="CT99" s="61" t="str">
        <f>IFERROR('Data Input - Option 3'!CX89*INDEX('Energy Prices'!$F$19:$CJ$24,MATCH($B99,'Energy Prices'!$C$19:$C$24,0),MATCH(Calc_Option3!CT$6,'Energy Prices'!$F$11:$CJ$11,0))/100000,"")</f>
        <v/>
      </c>
      <c r="CU99" s="61" t="str">
        <f>IFERROR('Data Input - Option 3'!CY89*INDEX('Energy Prices'!$F$19:$CJ$24,MATCH($B99,'Energy Prices'!$C$19:$C$24,0),MATCH(Calc_Option3!CU$6,'Energy Prices'!$F$11:$CJ$11,0))/100000,"")</f>
        <v/>
      </c>
      <c r="CV99" s="61" t="str">
        <f>IFERROR('Data Input - Option 3'!CZ89*INDEX('Energy Prices'!$F$19:$CJ$24,MATCH($B99,'Energy Prices'!$C$19:$C$24,0),MATCH(Calc_Option3!CV$6,'Energy Prices'!$F$11:$CJ$11,0))/100000,"")</f>
        <v/>
      </c>
      <c r="CW99" s="61" t="str">
        <f>IFERROR('Data Input - Option 3'!DA89*INDEX('Energy Prices'!$F$19:$CJ$24,MATCH($B99,'Energy Prices'!$C$19:$C$24,0),MATCH(Calc_Option3!CW$6,'Energy Prices'!$F$11:$CJ$11,0))/100000,"")</f>
        <v/>
      </c>
      <c r="CX99" s="61" t="str">
        <f>IFERROR('Data Input - Option 3'!DB89*INDEX('Energy Prices'!$F$19:$CJ$24,MATCH($B99,'Energy Prices'!$C$19:$C$24,0),MATCH(Calc_Option3!CX$6,'Energy Prices'!$F$11:$CJ$11,0))/100000,"")</f>
        <v/>
      </c>
      <c r="CY99" s="61" t="str">
        <f>IFERROR('Data Input - Option 3'!DC89*INDEX('Energy Prices'!$F$19:$CJ$24,MATCH($B99,'Energy Prices'!$C$19:$C$24,0),MATCH(Calc_Option3!CY$6,'Energy Prices'!$F$11:$CJ$11,0))/100000,"")</f>
        <v/>
      </c>
      <c r="CZ99" s="391"/>
    </row>
    <row r="100" spans="2:104" x14ac:dyDescent="0.25">
      <c r="B100" s="392"/>
      <c r="C100" s="410"/>
      <c r="D100" s="50"/>
      <c r="E100" s="50"/>
      <c r="F100" s="50"/>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c r="CW100" s="50"/>
      <c r="CX100" s="50"/>
      <c r="CY100" s="50"/>
      <c r="CZ100" s="391"/>
    </row>
    <row r="101" spans="2:104" x14ac:dyDescent="0.25">
      <c r="B101" s="393" t="s">
        <v>302</v>
      </c>
      <c r="C101" s="9" t="s">
        <v>1117</v>
      </c>
      <c r="D101" s="61">
        <f>SUM(D94:D99)*D$7</f>
        <v>0</v>
      </c>
      <c r="E101" s="61">
        <f t="shared" ref="E101:BK101" si="40">SUM(E94:E99)*E$7</f>
        <v>0</v>
      </c>
      <c r="F101" s="61">
        <f t="shared" si="40"/>
        <v>0</v>
      </c>
      <c r="G101" s="61">
        <f t="shared" si="40"/>
        <v>0</v>
      </c>
      <c r="H101" s="61">
        <f t="shared" si="40"/>
        <v>0</v>
      </c>
      <c r="I101" s="61">
        <f t="shared" si="40"/>
        <v>0</v>
      </c>
      <c r="J101" s="61">
        <f t="shared" si="40"/>
        <v>0</v>
      </c>
      <c r="K101" s="61">
        <f t="shared" si="40"/>
        <v>0</v>
      </c>
      <c r="L101" s="61">
        <f t="shared" si="40"/>
        <v>0</v>
      </c>
      <c r="M101" s="61">
        <f t="shared" si="40"/>
        <v>0</v>
      </c>
      <c r="N101" s="61">
        <f t="shared" si="40"/>
        <v>0</v>
      </c>
      <c r="O101" s="61">
        <f t="shared" si="40"/>
        <v>0</v>
      </c>
      <c r="P101" s="61">
        <f t="shared" si="40"/>
        <v>0</v>
      </c>
      <c r="Q101" s="61">
        <f t="shared" si="40"/>
        <v>0</v>
      </c>
      <c r="R101" s="61">
        <f t="shared" si="40"/>
        <v>0</v>
      </c>
      <c r="S101" s="61">
        <f t="shared" si="40"/>
        <v>0</v>
      </c>
      <c r="T101" s="61">
        <f t="shared" si="40"/>
        <v>0</v>
      </c>
      <c r="U101" s="61">
        <f t="shared" si="40"/>
        <v>0</v>
      </c>
      <c r="V101" s="61">
        <f t="shared" si="40"/>
        <v>0</v>
      </c>
      <c r="W101" s="61">
        <f t="shared" si="40"/>
        <v>0</v>
      </c>
      <c r="X101" s="61">
        <f t="shared" si="40"/>
        <v>0</v>
      </c>
      <c r="Y101" s="61">
        <f t="shared" si="40"/>
        <v>0</v>
      </c>
      <c r="Z101" s="61">
        <f t="shared" si="40"/>
        <v>0</v>
      </c>
      <c r="AA101" s="61">
        <f t="shared" si="40"/>
        <v>0</v>
      </c>
      <c r="AB101" s="61">
        <f t="shared" si="40"/>
        <v>0</v>
      </c>
      <c r="AC101" s="61">
        <f t="shared" si="40"/>
        <v>0</v>
      </c>
      <c r="AD101" s="61">
        <f t="shared" si="40"/>
        <v>0</v>
      </c>
      <c r="AE101" s="61">
        <f t="shared" si="40"/>
        <v>0</v>
      </c>
      <c r="AF101" s="61">
        <f t="shared" si="40"/>
        <v>0</v>
      </c>
      <c r="AG101" s="61">
        <f t="shared" si="40"/>
        <v>0</v>
      </c>
      <c r="AH101" s="61">
        <f t="shared" si="40"/>
        <v>0</v>
      </c>
      <c r="AI101" s="61">
        <f t="shared" si="40"/>
        <v>0</v>
      </c>
      <c r="AJ101" s="61">
        <f t="shared" si="40"/>
        <v>0</v>
      </c>
      <c r="AK101" s="61">
        <f t="shared" si="40"/>
        <v>0</v>
      </c>
      <c r="AL101" s="61">
        <f t="shared" si="40"/>
        <v>0</v>
      </c>
      <c r="AM101" s="61">
        <f t="shared" si="40"/>
        <v>0</v>
      </c>
      <c r="AN101" s="61">
        <f t="shared" si="40"/>
        <v>0</v>
      </c>
      <c r="AO101" s="61">
        <f t="shared" si="40"/>
        <v>0</v>
      </c>
      <c r="AP101" s="61">
        <f t="shared" si="40"/>
        <v>0</v>
      </c>
      <c r="AQ101" s="61">
        <f t="shared" si="40"/>
        <v>0</v>
      </c>
      <c r="AR101" s="61">
        <f t="shared" si="40"/>
        <v>0</v>
      </c>
      <c r="AS101" s="61">
        <f t="shared" si="40"/>
        <v>0</v>
      </c>
      <c r="AT101" s="61">
        <f t="shared" si="40"/>
        <v>0</v>
      </c>
      <c r="AU101" s="61">
        <f t="shared" si="40"/>
        <v>0</v>
      </c>
      <c r="AV101" s="61">
        <f t="shared" si="40"/>
        <v>0</v>
      </c>
      <c r="AW101" s="61">
        <f t="shared" si="40"/>
        <v>0</v>
      </c>
      <c r="AX101" s="61">
        <f t="shared" si="40"/>
        <v>0</v>
      </c>
      <c r="AY101" s="61">
        <f t="shared" si="40"/>
        <v>0</v>
      </c>
      <c r="AZ101" s="61">
        <f t="shared" si="40"/>
        <v>0</v>
      </c>
      <c r="BA101" s="61">
        <f t="shared" si="40"/>
        <v>0</v>
      </c>
      <c r="BB101" s="61">
        <f t="shared" si="40"/>
        <v>0</v>
      </c>
      <c r="BC101" s="61">
        <f t="shared" si="40"/>
        <v>0</v>
      </c>
      <c r="BD101" s="61">
        <f t="shared" si="40"/>
        <v>0</v>
      </c>
      <c r="BE101" s="61">
        <f t="shared" si="40"/>
        <v>0</v>
      </c>
      <c r="BF101" s="61">
        <f t="shared" si="40"/>
        <v>0</v>
      </c>
      <c r="BG101" s="61">
        <f t="shared" si="40"/>
        <v>0</v>
      </c>
      <c r="BH101" s="61">
        <f t="shared" si="40"/>
        <v>0</v>
      </c>
      <c r="BI101" s="61">
        <f t="shared" si="40"/>
        <v>0</v>
      </c>
      <c r="BJ101" s="61">
        <f t="shared" si="40"/>
        <v>0</v>
      </c>
      <c r="BK101" s="61">
        <f t="shared" si="40"/>
        <v>0</v>
      </c>
      <c r="BL101" s="61">
        <f t="shared" ref="BL101:CY101" si="41">SUM(BL94:BL99)*BL$7</f>
        <v>0</v>
      </c>
      <c r="BM101" s="61">
        <f t="shared" si="41"/>
        <v>0</v>
      </c>
      <c r="BN101" s="61">
        <f t="shared" si="41"/>
        <v>0</v>
      </c>
      <c r="BO101" s="61">
        <f t="shared" si="41"/>
        <v>0</v>
      </c>
      <c r="BP101" s="61">
        <f t="shared" si="41"/>
        <v>0</v>
      </c>
      <c r="BQ101" s="61">
        <f t="shared" si="41"/>
        <v>0</v>
      </c>
      <c r="BR101" s="61">
        <f t="shared" si="41"/>
        <v>0</v>
      </c>
      <c r="BS101" s="61">
        <f t="shared" si="41"/>
        <v>0</v>
      </c>
      <c r="BT101" s="61">
        <f t="shared" si="41"/>
        <v>0</v>
      </c>
      <c r="BU101" s="61">
        <f t="shared" si="41"/>
        <v>0</v>
      </c>
      <c r="BV101" s="61">
        <f t="shared" si="41"/>
        <v>0</v>
      </c>
      <c r="BW101" s="61">
        <f t="shared" si="41"/>
        <v>0</v>
      </c>
      <c r="BX101" s="61">
        <f t="shared" si="41"/>
        <v>0</v>
      </c>
      <c r="BY101" s="61">
        <f t="shared" si="41"/>
        <v>0</v>
      </c>
      <c r="BZ101" s="61">
        <f t="shared" si="41"/>
        <v>0</v>
      </c>
      <c r="CA101" s="61">
        <f t="shared" si="41"/>
        <v>0</v>
      </c>
      <c r="CB101" s="61">
        <f t="shared" si="41"/>
        <v>0</v>
      </c>
      <c r="CC101" s="61">
        <f t="shared" si="41"/>
        <v>0</v>
      </c>
      <c r="CD101" s="61">
        <f t="shared" si="41"/>
        <v>0</v>
      </c>
      <c r="CE101" s="61">
        <f t="shared" si="41"/>
        <v>0</v>
      </c>
      <c r="CF101" s="61">
        <f t="shared" si="41"/>
        <v>0</v>
      </c>
      <c r="CG101" s="61">
        <f t="shared" si="41"/>
        <v>0</v>
      </c>
      <c r="CH101" s="61">
        <f t="shared" si="41"/>
        <v>0</v>
      </c>
      <c r="CI101" s="61">
        <f t="shared" si="41"/>
        <v>0</v>
      </c>
      <c r="CJ101" s="61">
        <f t="shared" si="41"/>
        <v>0</v>
      </c>
      <c r="CK101" s="61">
        <f t="shared" si="41"/>
        <v>0</v>
      </c>
      <c r="CL101" s="61">
        <f t="shared" si="41"/>
        <v>0</v>
      </c>
      <c r="CM101" s="61">
        <f t="shared" si="41"/>
        <v>0</v>
      </c>
      <c r="CN101" s="61">
        <f t="shared" si="41"/>
        <v>0</v>
      </c>
      <c r="CO101" s="61">
        <f t="shared" si="41"/>
        <v>0</v>
      </c>
      <c r="CP101" s="61">
        <f t="shared" si="41"/>
        <v>0</v>
      </c>
      <c r="CQ101" s="61">
        <f t="shared" si="41"/>
        <v>0</v>
      </c>
      <c r="CR101" s="61">
        <f t="shared" si="41"/>
        <v>0</v>
      </c>
      <c r="CS101" s="61">
        <f t="shared" si="41"/>
        <v>0</v>
      </c>
      <c r="CT101" s="61">
        <f t="shared" si="41"/>
        <v>0</v>
      </c>
      <c r="CU101" s="61">
        <f t="shared" si="41"/>
        <v>0</v>
      </c>
      <c r="CV101" s="61">
        <f t="shared" si="41"/>
        <v>0</v>
      </c>
      <c r="CW101" s="61">
        <f t="shared" si="41"/>
        <v>0</v>
      </c>
      <c r="CX101" s="61">
        <f t="shared" si="41"/>
        <v>0</v>
      </c>
      <c r="CY101" s="61">
        <f t="shared" si="41"/>
        <v>0</v>
      </c>
      <c r="CZ101" s="391"/>
    </row>
    <row r="102" spans="2:104" x14ac:dyDescent="0.25">
      <c r="B102" s="392"/>
      <c r="C102" s="390"/>
      <c r="D102" s="50"/>
      <c r="E102" s="50"/>
      <c r="F102" s="50"/>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50"/>
      <c r="CZ102" s="391"/>
    </row>
    <row r="103" spans="2:104" x14ac:dyDescent="0.25">
      <c r="B103" s="389" t="s">
        <v>168</v>
      </c>
      <c r="C103" s="390"/>
      <c r="D103" s="50"/>
      <c r="E103" s="50"/>
      <c r="F103" s="50"/>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c r="CW103" s="50"/>
      <c r="CX103" s="50"/>
      <c r="CY103" s="50"/>
      <c r="CZ103" s="391"/>
    </row>
    <row r="104" spans="2:104" x14ac:dyDescent="0.25">
      <c r="B104" s="406">
        <f t="shared" ref="B104:B109" si="42">B61</f>
        <v>0</v>
      </c>
      <c r="C104" s="9" t="s">
        <v>1117</v>
      </c>
      <c r="D104" s="59" t="str">
        <f>IFERROR(IF(OR($C$110=FALSE,LEFT($B104,3)&lt;&gt;"NOX"),D53*INDEX('Damage costs'!$X$18:$X$70,MATCH($B104,'Damage costs'!$C$18:$C$70,0))/1000,D53*INDEX('Damage costs'!$AB$18:$AB$70,MATCH($B104,'Damage costs'!$C$18:$C$70,0))/1000),"")</f>
        <v/>
      </c>
      <c r="E104" s="59" t="str">
        <f>IFERROR(IF(OR($C$110=FALSE,LEFT($B104,3)&lt;&gt;"NOX"),E53*INDEX('Damage costs'!$X$18:$X$70,MATCH($B104,'Damage costs'!$C$18:$C$70,0))/1000,E53*INDEX('Damage costs'!$AB$18:$AB$70,MATCH($B104,'Damage costs'!$C$18:$C$70,0))/1000),"")</f>
        <v/>
      </c>
      <c r="F104" s="59" t="str">
        <f>IFERROR(IF(OR($C$110=FALSE,LEFT($B104,3)&lt;&gt;"NOX"),F53*INDEX('Damage costs'!$X$18:$X$70,MATCH($B104,'Damage costs'!$C$18:$C$70,0))/1000,F53*INDEX('Damage costs'!$AB$18:$AB$70,MATCH($B104,'Damage costs'!$C$18:$C$70,0))/1000),"")</f>
        <v/>
      </c>
      <c r="G104" s="59" t="str">
        <f>IFERROR(IF(OR($C$110=FALSE,LEFT($B104,3)&lt;&gt;"NOX"),G53*INDEX('Damage costs'!$X$18:$X$70,MATCH($B104,'Damage costs'!$C$18:$C$70,0))/1000,G53*INDEX('Damage costs'!$AB$18:$AB$70,MATCH($B104,'Damage costs'!$C$18:$C$70,0))/1000),"")</f>
        <v/>
      </c>
      <c r="H104" s="59" t="str">
        <f>IFERROR(IF(OR($C$110=FALSE,LEFT($B104,3)&lt;&gt;"NOX"),H53*INDEX('Damage costs'!$X$18:$X$70,MATCH($B104,'Damage costs'!$C$18:$C$70,0))/1000,H53*INDEX('Damage costs'!$AB$18:$AB$70,MATCH($B104,'Damage costs'!$C$18:$C$70,0))/1000),"")</f>
        <v/>
      </c>
      <c r="I104" s="59" t="str">
        <f>IFERROR(IF(OR($C$110=FALSE,LEFT($B104,3)&lt;&gt;"NOX"),I53*INDEX('Damage costs'!$X$18:$X$70,MATCH($B104,'Damage costs'!$C$18:$C$70,0))/1000,I53*INDEX('Damage costs'!$AB$18:$AB$70,MATCH($B104,'Damage costs'!$C$18:$C$70,0))/1000),"")</f>
        <v/>
      </c>
      <c r="J104" s="59" t="str">
        <f>IFERROR(IF(OR($C$110=FALSE,LEFT($B104,3)&lt;&gt;"NOX"),J53*INDEX('Damage costs'!$X$18:$X$70,MATCH($B104,'Damage costs'!$C$18:$C$70,0))/1000,J53*INDEX('Damage costs'!$AB$18:$AB$70,MATCH($B104,'Damage costs'!$C$18:$C$70,0))/1000),"")</f>
        <v/>
      </c>
      <c r="K104" s="59" t="str">
        <f>IFERROR(IF(OR($C$110=FALSE,LEFT($B104,3)&lt;&gt;"NOX"),K53*INDEX('Damage costs'!$X$18:$X$70,MATCH($B104,'Damage costs'!$C$18:$C$70,0))/1000,K53*INDEX('Damage costs'!$AB$18:$AB$70,MATCH($B104,'Damage costs'!$C$18:$C$70,0))/1000),"")</f>
        <v/>
      </c>
      <c r="L104" s="59" t="str">
        <f>IFERROR(IF(OR($C$110=FALSE,LEFT($B104,3)&lt;&gt;"NOX"),L53*INDEX('Damage costs'!$X$18:$X$70,MATCH($B104,'Damage costs'!$C$18:$C$70,0))/1000,L53*INDEX('Damage costs'!$AB$18:$AB$70,MATCH($B104,'Damage costs'!$C$18:$C$70,0))/1000),"")</f>
        <v/>
      </c>
      <c r="M104" s="59" t="str">
        <f>IFERROR(IF(OR($C$110=FALSE,LEFT($B104,3)&lt;&gt;"NOX"),M53*INDEX('Damage costs'!$X$18:$X$70,MATCH($B104,'Damage costs'!$C$18:$C$70,0))/1000,M53*INDEX('Damage costs'!$AB$18:$AB$70,MATCH($B104,'Damage costs'!$C$18:$C$70,0))/1000),"")</f>
        <v/>
      </c>
      <c r="N104" s="59" t="str">
        <f>IFERROR(IF(OR($C$110=FALSE,LEFT($B104,3)&lt;&gt;"NOX"),N53*INDEX('Damage costs'!$X$18:$X$70,MATCH($B104,'Damage costs'!$C$18:$C$70,0))/1000,N53*INDEX('Damage costs'!$AB$18:$AB$70,MATCH($B104,'Damage costs'!$C$18:$C$70,0))/1000),"")</f>
        <v/>
      </c>
      <c r="O104" s="59" t="str">
        <f>IFERROR(IF(OR($C$110=FALSE,LEFT($B104,3)&lt;&gt;"NOX"),O53*INDEX('Damage costs'!$X$18:$X$70,MATCH($B104,'Damage costs'!$C$18:$C$70,0))/1000,O53*INDEX('Damage costs'!$AB$18:$AB$70,MATCH($B104,'Damage costs'!$C$18:$C$70,0))/1000),"")</f>
        <v/>
      </c>
      <c r="P104" s="59" t="str">
        <f>IFERROR(IF(OR($C$110=FALSE,LEFT($B104,3)&lt;&gt;"NOX"),P53*INDEX('Damage costs'!$X$18:$X$70,MATCH($B104,'Damage costs'!$C$18:$C$70,0))/1000,P53*INDEX('Damage costs'!$AB$18:$AB$70,MATCH($B104,'Damage costs'!$C$18:$C$70,0))/1000),"")</f>
        <v/>
      </c>
      <c r="Q104" s="59" t="str">
        <f>IFERROR(IF(OR($C$110=FALSE,LEFT($B104,3)&lt;&gt;"NOX"),Q53*INDEX('Damage costs'!$X$18:$X$70,MATCH($B104,'Damage costs'!$C$18:$C$70,0))/1000,Q53*INDEX('Damage costs'!$AB$18:$AB$70,MATCH($B104,'Damage costs'!$C$18:$C$70,0))/1000),"")</f>
        <v/>
      </c>
      <c r="R104" s="59" t="str">
        <f>IFERROR(IF(OR($C$110=FALSE,LEFT($B104,3)&lt;&gt;"NOX"),R53*INDEX('Damage costs'!$X$18:$X$70,MATCH($B104,'Damage costs'!$C$18:$C$70,0))/1000,R53*INDEX('Damage costs'!$AB$18:$AB$70,MATCH($B104,'Damage costs'!$C$18:$C$70,0))/1000),"")</f>
        <v/>
      </c>
      <c r="S104" s="59" t="str">
        <f>IFERROR(IF(OR($C$110=FALSE,LEFT($B104,3)&lt;&gt;"NOX"),S53*INDEX('Damage costs'!$X$18:$X$70,MATCH($B104,'Damage costs'!$C$18:$C$70,0))/1000,S53*INDEX('Damage costs'!$AB$18:$AB$70,MATCH($B104,'Damage costs'!$C$18:$C$70,0))/1000),"")</f>
        <v/>
      </c>
      <c r="T104" s="59" t="str">
        <f>IFERROR(IF(OR($C$110=FALSE,LEFT($B104,3)&lt;&gt;"NOX"),T53*INDEX('Damage costs'!$X$18:$X$70,MATCH($B104,'Damage costs'!$C$18:$C$70,0))/1000,T53*INDEX('Damage costs'!$AB$18:$AB$70,MATCH($B104,'Damage costs'!$C$18:$C$70,0))/1000),"")</f>
        <v/>
      </c>
      <c r="U104" s="59" t="str">
        <f>IFERROR(IF(OR($C$110=FALSE,LEFT($B104,3)&lt;&gt;"NOX"),U53*INDEX('Damage costs'!$X$18:$X$70,MATCH($B104,'Damage costs'!$C$18:$C$70,0))/1000,U53*INDEX('Damage costs'!$AB$18:$AB$70,MATCH($B104,'Damage costs'!$C$18:$C$70,0))/1000),"")</f>
        <v/>
      </c>
      <c r="V104" s="59" t="str">
        <f>IFERROR(IF(OR($C$110=FALSE,LEFT($B104,3)&lt;&gt;"NOX"),V53*INDEX('Damage costs'!$X$18:$X$70,MATCH($B104,'Damage costs'!$C$18:$C$70,0))/1000,V53*INDEX('Damage costs'!$AB$18:$AB$70,MATCH($B104,'Damage costs'!$C$18:$C$70,0))/1000),"")</f>
        <v/>
      </c>
      <c r="W104" s="59" t="str">
        <f>IFERROR(IF(OR($C$110=FALSE,LEFT($B104,3)&lt;&gt;"NOX"),W53*INDEX('Damage costs'!$X$18:$X$70,MATCH($B104,'Damage costs'!$C$18:$C$70,0))/1000,W53*INDEX('Damage costs'!$AB$18:$AB$70,MATCH($B104,'Damage costs'!$C$18:$C$70,0))/1000),"")</f>
        <v/>
      </c>
      <c r="X104" s="59" t="str">
        <f>IFERROR(IF(OR($C$110=FALSE,LEFT($B104,3)&lt;&gt;"NOX"),X53*INDEX('Damage costs'!$X$18:$X$70,MATCH($B104,'Damage costs'!$C$18:$C$70,0))/1000,X53*INDEX('Damage costs'!$AB$18:$AB$70,MATCH($B104,'Damage costs'!$C$18:$C$70,0))/1000),"")</f>
        <v/>
      </c>
      <c r="Y104" s="59" t="str">
        <f>IFERROR(IF(OR($C$110=FALSE,LEFT($B104,3)&lt;&gt;"NOX"),Y53*INDEX('Damage costs'!$X$18:$X$70,MATCH($B104,'Damage costs'!$C$18:$C$70,0))/1000,Y53*INDEX('Damage costs'!$AB$18:$AB$70,MATCH($B104,'Damage costs'!$C$18:$C$70,0))/1000),"")</f>
        <v/>
      </c>
      <c r="Z104" s="59" t="str">
        <f>IFERROR(IF(OR($C$110=FALSE,LEFT($B104,3)&lt;&gt;"NOX"),Z53*INDEX('Damage costs'!$X$18:$X$70,MATCH($B104,'Damage costs'!$C$18:$C$70,0))/1000,Z53*INDEX('Damage costs'!$AB$18:$AB$70,MATCH($B104,'Damage costs'!$C$18:$C$70,0))/1000),"")</f>
        <v/>
      </c>
      <c r="AA104" s="59" t="str">
        <f>IFERROR(IF(OR($C$110=FALSE,LEFT($B104,3)&lt;&gt;"NOX"),AA53*INDEX('Damage costs'!$X$18:$X$70,MATCH($B104,'Damage costs'!$C$18:$C$70,0))/1000,AA53*INDEX('Damage costs'!$AB$18:$AB$70,MATCH($B104,'Damage costs'!$C$18:$C$70,0))/1000),"")</f>
        <v/>
      </c>
      <c r="AB104" s="59" t="str">
        <f>IFERROR(IF(OR($C$110=FALSE,LEFT($B104,3)&lt;&gt;"NOX"),AB53*INDEX('Damage costs'!$X$18:$X$70,MATCH($B104,'Damage costs'!$C$18:$C$70,0))/1000,AB53*INDEX('Damage costs'!$AB$18:$AB$70,MATCH($B104,'Damage costs'!$C$18:$C$70,0))/1000),"")</f>
        <v/>
      </c>
      <c r="AC104" s="59" t="str">
        <f>IFERROR(IF(OR($C$110=FALSE,LEFT($B104,3)&lt;&gt;"NOX"),AC53*INDEX('Damage costs'!$X$18:$X$70,MATCH($B104,'Damage costs'!$C$18:$C$70,0))/1000,AC53*INDEX('Damage costs'!$AB$18:$AB$70,MATCH($B104,'Damage costs'!$C$18:$C$70,0))/1000),"")</f>
        <v/>
      </c>
      <c r="AD104" s="59" t="str">
        <f>IFERROR(IF(OR($C$110=FALSE,LEFT($B104,3)&lt;&gt;"NOX"),AD53*INDEX('Damage costs'!$X$18:$X$70,MATCH($B104,'Damage costs'!$C$18:$C$70,0))/1000,AD53*INDEX('Damage costs'!$AB$18:$AB$70,MATCH($B104,'Damage costs'!$C$18:$C$70,0))/1000),"")</f>
        <v/>
      </c>
      <c r="AE104" s="59" t="str">
        <f>IFERROR(IF(OR($C$110=FALSE,LEFT($B104,3)&lt;&gt;"NOX"),AE53*INDEX('Damage costs'!$X$18:$X$70,MATCH($B104,'Damage costs'!$C$18:$C$70,0))/1000,AE53*INDEX('Damage costs'!$AB$18:$AB$70,MATCH($B104,'Damage costs'!$C$18:$C$70,0))/1000),"")</f>
        <v/>
      </c>
      <c r="AF104" s="59" t="str">
        <f>IFERROR(IF(OR($C$110=FALSE,LEFT($B104,3)&lt;&gt;"NOX"),AF53*INDEX('Damage costs'!$X$18:$X$70,MATCH($B104,'Damage costs'!$C$18:$C$70,0))/1000,AF53*INDEX('Damage costs'!$AB$18:$AB$70,MATCH($B104,'Damage costs'!$C$18:$C$70,0))/1000),"")</f>
        <v/>
      </c>
      <c r="AG104" s="59" t="str">
        <f>IFERROR(IF(OR($C$110=FALSE,LEFT($B104,3)&lt;&gt;"NOX"),AG53*INDEX('Damage costs'!$X$18:$X$70,MATCH($B104,'Damage costs'!$C$18:$C$70,0))/1000,AG53*INDEX('Damage costs'!$AB$18:$AB$70,MATCH($B104,'Damage costs'!$C$18:$C$70,0))/1000),"")</f>
        <v/>
      </c>
      <c r="AH104" s="59" t="str">
        <f>IFERROR(IF(OR($C$110=FALSE,LEFT($B104,3)&lt;&gt;"NOX"),AH53*INDEX('Damage costs'!$X$18:$X$70,MATCH($B104,'Damage costs'!$C$18:$C$70,0))/1000,AH53*INDEX('Damage costs'!$AB$18:$AB$70,MATCH($B104,'Damage costs'!$C$18:$C$70,0))/1000),"")</f>
        <v/>
      </c>
      <c r="AI104" s="59" t="str">
        <f>IFERROR(IF(OR($C$110=FALSE,LEFT($B104,3)&lt;&gt;"NOX"),AI53*INDEX('Damage costs'!$X$18:$X$70,MATCH($B104,'Damage costs'!$C$18:$C$70,0))/1000,AI53*INDEX('Damage costs'!$AB$18:$AB$70,MATCH($B104,'Damage costs'!$C$18:$C$70,0))/1000),"")</f>
        <v/>
      </c>
      <c r="AJ104" s="59" t="str">
        <f>IFERROR(IF(OR($C$110=FALSE,LEFT($B104,3)&lt;&gt;"NOX"),AJ53*INDEX('Damage costs'!$X$18:$X$70,MATCH($B104,'Damage costs'!$C$18:$C$70,0))/1000,AJ53*INDEX('Damage costs'!$AB$18:$AB$70,MATCH($B104,'Damage costs'!$C$18:$C$70,0))/1000),"")</f>
        <v/>
      </c>
      <c r="AK104" s="59" t="str">
        <f>IFERROR(IF(OR($C$110=FALSE,LEFT($B104,3)&lt;&gt;"NOX"),AK53*INDEX('Damage costs'!$X$18:$X$70,MATCH($B104,'Damage costs'!$C$18:$C$70,0))/1000,AK53*INDEX('Damage costs'!$AB$18:$AB$70,MATCH($B104,'Damage costs'!$C$18:$C$70,0))/1000),"")</f>
        <v/>
      </c>
      <c r="AL104" s="59" t="str">
        <f>IFERROR(IF(OR($C$110=FALSE,LEFT($B104,3)&lt;&gt;"NOX"),AL53*INDEX('Damage costs'!$X$18:$X$70,MATCH($B104,'Damage costs'!$C$18:$C$70,0))/1000,AL53*INDEX('Damage costs'!$AB$18:$AB$70,MATCH($B104,'Damage costs'!$C$18:$C$70,0))/1000),"")</f>
        <v/>
      </c>
      <c r="AM104" s="59" t="str">
        <f>IFERROR(IF(OR($C$110=FALSE,LEFT($B104,3)&lt;&gt;"NOX"),AM53*INDEX('Damage costs'!$X$18:$X$70,MATCH($B104,'Damage costs'!$C$18:$C$70,0))/1000,AM53*INDEX('Damage costs'!$AB$18:$AB$70,MATCH($B104,'Damage costs'!$C$18:$C$70,0))/1000),"")</f>
        <v/>
      </c>
      <c r="AN104" s="59" t="str">
        <f>IFERROR(IF(OR($C$110=FALSE,LEFT($B104,3)&lt;&gt;"NOX"),AN53*INDEX('Damage costs'!$X$18:$X$70,MATCH($B104,'Damage costs'!$C$18:$C$70,0))/1000,AN53*INDEX('Damage costs'!$AB$18:$AB$70,MATCH($B104,'Damage costs'!$C$18:$C$70,0))/1000),"")</f>
        <v/>
      </c>
      <c r="AO104" s="59" t="str">
        <f>IFERROR(IF(OR($C$110=FALSE,LEFT($B104,3)&lt;&gt;"NOX"),AO53*INDEX('Damage costs'!$X$18:$X$70,MATCH($B104,'Damage costs'!$C$18:$C$70,0))/1000,AO53*INDEX('Damage costs'!$AB$18:$AB$70,MATCH($B104,'Damage costs'!$C$18:$C$70,0))/1000),"")</f>
        <v/>
      </c>
      <c r="AP104" s="59" t="str">
        <f>IFERROR(IF(OR($C$110=FALSE,LEFT($B104,3)&lt;&gt;"NOX"),AP53*INDEX('Damage costs'!$X$18:$X$70,MATCH($B104,'Damage costs'!$C$18:$C$70,0))/1000,AP53*INDEX('Damage costs'!$AB$18:$AB$70,MATCH($B104,'Damage costs'!$C$18:$C$70,0))/1000),"")</f>
        <v/>
      </c>
      <c r="AQ104" s="59" t="str">
        <f>IFERROR(IF(OR($C$110=FALSE,LEFT($B104,3)&lt;&gt;"NOX"),AQ53*INDEX('Damage costs'!$X$18:$X$70,MATCH($B104,'Damage costs'!$C$18:$C$70,0))/1000,AQ53*INDEX('Damage costs'!$AB$18:$AB$70,MATCH($B104,'Damage costs'!$C$18:$C$70,0))/1000),"")</f>
        <v/>
      </c>
      <c r="AR104" s="59" t="str">
        <f>IFERROR(IF(OR($C$110=FALSE,LEFT($B104,3)&lt;&gt;"NOX"),AR53*INDEX('Damage costs'!$X$18:$X$70,MATCH($B104,'Damage costs'!$C$18:$C$70,0))/1000,AR53*INDEX('Damage costs'!$AB$18:$AB$70,MATCH($B104,'Damage costs'!$C$18:$C$70,0))/1000),"")</f>
        <v/>
      </c>
      <c r="AS104" s="59" t="str">
        <f>IFERROR(IF(OR($C$110=FALSE,LEFT($B104,3)&lt;&gt;"NOX"),AS53*INDEX('Damage costs'!$X$18:$X$70,MATCH($B104,'Damage costs'!$C$18:$C$70,0))/1000,AS53*INDEX('Damage costs'!$AB$18:$AB$70,MATCH($B104,'Damage costs'!$C$18:$C$70,0))/1000),"")</f>
        <v/>
      </c>
      <c r="AT104" s="59" t="str">
        <f>IFERROR(IF(OR($C$110=FALSE,LEFT($B104,3)&lt;&gt;"NOX"),AT53*INDEX('Damage costs'!$X$18:$X$70,MATCH($B104,'Damage costs'!$C$18:$C$70,0))/1000,AT53*INDEX('Damage costs'!$AB$18:$AB$70,MATCH($B104,'Damage costs'!$C$18:$C$70,0))/1000),"")</f>
        <v/>
      </c>
      <c r="AU104" s="59" t="str">
        <f>IFERROR(IF(OR($C$110=FALSE,LEFT($B104,3)&lt;&gt;"NOX"),AU53*INDEX('Damage costs'!$X$18:$X$70,MATCH($B104,'Damage costs'!$C$18:$C$70,0))/1000,AU53*INDEX('Damage costs'!$AB$18:$AB$70,MATCH($B104,'Damage costs'!$C$18:$C$70,0))/1000),"")</f>
        <v/>
      </c>
      <c r="AV104" s="59" t="str">
        <f>IFERROR(IF(OR($C$110=FALSE,LEFT($B104,3)&lt;&gt;"NOX"),AV53*INDEX('Damage costs'!$X$18:$X$70,MATCH($B104,'Damage costs'!$C$18:$C$70,0))/1000,AV53*INDEX('Damage costs'!$AB$18:$AB$70,MATCH($B104,'Damage costs'!$C$18:$C$70,0))/1000),"")</f>
        <v/>
      </c>
      <c r="AW104" s="59" t="str">
        <f>IFERROR(IF(OR($C$110=FALSE,LEFT($B104,3)&lt;&gt;"NOX"),AW53*INDEX('Damage costs'!$X$18:$X$70,MATCH($B104,'Damage costs'!$C$18:$C$70,0))/1000,AW53*INDEX('Damage costs'!$AB$18:$AB$70,MATCH($B104,'Damage costs'!$C$18:$C$70,0))/1000),"")</f>
        <v/>
      </c>
      <c r="AX104" s="59" t="str">
        <f>IFERROR(IF(OR($C$110=FALSE,LEFT($B104,3)&lt;&gt;"NOX"),AX53*INDEX('Damage costs'!$X$18:$X$70,MATCH($B104,'Damage costs'!$C$18:$C$70,0))/1000,AX53*INDEX('Damage costs'!$AB$18:$AB$70,MATCH($B104,'Damage costs'!$C$18:$C$70,0))/1000),"")</f>
        <v/>
      </c>
      <c r="AY104" s="59" t="str">
        <f>IFERROR(IF(OR($C$110=FALSE,LEFT($B104,3)&lt;&gt;"NOX"),AY53*INDEX('Damage costs'!$X$18:$X$70,MATCH($B104,'Damage costs'!$C$18:$C$70,0))/1000,AY53*INDEX('Damage costs'!$AB$18:$AB$70,MATCH($B104,'Damage costs'!$C$18:$C$70,0))/1000),"")</f>
        <v/>
      </c>
      <c r="AZ104" s="59" t="str">
        <f>IFERROR(IF(OR($C$110=FALSE,LEFT($B104,3)&lt;&gt;"NOX"),AZ53*INDEX('Damage costs'!$X$18:$X$70,MATCH($B104,'Damage costs'!$C$18:$C$70,0))/1000,AZ53*INDEX('Damage costs'!$AB$18:$AB$70,MATCH($B104,'Damage costs'!$C$18:$C$70,0))/1000),"")</f>
        <v/>
      </c>
      <c r="BA104" s="59" t="str">
        <f>IFERROR(IF(OR($C$110=FALSE,LEFT($B104,3)&lt;&gt;"NOX"),BA53*INDEX('Damage costs'!$X$18:$X$70,MATCH($B104,'Damage costs'!$C$18:$C$70,0))/1000,BA53*INDEX('Damage costs'!$AB$18:$AB$70,MATCH($B104,'Damage costs'!$C$18:$C$70,0))/1000),"")</f>
        <v/>
      </c>
      <c r="BB104" s="59" t="str">
        <f>IFERROR(IF(OR($C$110=FALSE,LEFT($B104,3)&lt;&gt;"NOX"),BB53*INDEX('Damage costs'!$X$18:$X$70,MATCH($B104,'Damage costs'!$C$18:$C$70,0))/1000,BB53*INDEX('Damage costs'!$AB$18:$AB$70,MATCH($B104,'Damage costs'!$C$18:$C$70,0))/1000),"")</f>
        <v/>
      </c>
      <c r="BC104" s="59" t="str">
        <f>IFERROR(IF(OR($C$110=FALSE,LEFT($B104,3)&lt;&gt;"NOX"),BC53*INDEX('Damage costs'!$X$18:$X$70,MATCH($B104,'Damage costs'!$C$18:$C$70,0))/1000,BC53*INDEX('Damage costs'!$AB$18:$AB$70,MATCH($B104,'Damage costs'!$C$18:$C$70,0))/1000),"")</f>
        <v/>
      </c>
      <c r="BD104" s="59" t="str">
        <f>IFERROR(IF(OR($C$110=FALSE,LEFT($B104,3)&lt;&gt;"NOX"),BD53*INDEX('Damage costs'!$X$18:$X$70,MATCH($B104,'Damage costs'!$C$18:$C$70,0))/1000,BD53*INDEX('Damage costs'!$AB$18:$AB$70,MATCH($B104,'Damage costs'!$C$18:$C$70,0))/1000),"")</f>
        <v/>
      </c>
      <c r="BE104" s="59" t="str">
        <f>IFERROR(IF(OR($C$110=FALSE,LEFT($B104,3)&lt;&gt;"NOX"),BE53*INDEX('Damage costs'!$X$18:$X$70,MATCH($B104,'Damage costs'!$C$18:$C$70,0))/1000,BE53*INDEX('Damage costs'!$AB$18:$AB$70,MATCH($B104,'Damage costs'!$C$18:$C$70,0))/1000),"")</f>
        <v/>
      </c>
      <c r="BF104" s="59" t="str">
        <f>IFERROR(IF(OR($C$110=FALSE,LEFT($B104,3)&lt;&gt;"NOX"),BF53*INDEX('Damage costs'!$X$18:$X$70,MATCH($B104,'Damage costs'!$C$18:$C$70,0))/1000,BF53*INDEX('Damage costs'!$AB$18:$AB$70,MATCH($B104,'Damage costs'!$C$18:$C$70,0))/1000),"")</f>
        <v/>
      </c>
      <c r="BG104" s="59" t="str">
        <f>IFERROR(IF(OR($C$110=FALSE,LEFT($B104,3)&lt;&gt;"NOX"),BG53*INDEX('Damage costs'!$X$18:$X$70,MATCH($B104,'Damage costs'!$C$18:$C$70,0))/1000,BG53*INDEX('Damage costs'!$AB$18:$AB$70,MATCH($B104,'Damage costs'!$C$18:$C$70,0))/1000),"")</f>
        <v/>
      </c>
      <c r="BH104" s="59" t="str">
        <f>IFERROR(IF(OR($C$110=FALSE,LEFT($B104,3)&lt;&gt;"NOX"),BH53*INDEX('Damage costs'!$X$18:$X$70,MATCH($B104,'Damage costs'!$C$18:$C$70,0))/1000,BH53*INDEX('Damage costs'!$AB$18:$AB$70,MATCH($B104,'Damage costs'!$C$18:$C$70,0))/1000),"")</f>
        <v/>
      </c>
      <c r="BI104" s="59" t="str">
        <f>IFERROR(IF(OR($C$110=FALSE,LEFT($B104,3)&lt;&gt;"NOX"),BI53*INDEX('Damage costs'!$X$18:$X$70,MATCH($B104,'Damage costs'!$C$18:$C$70,0))/1000,BI53*INDEX('Damage costs'!$AB$18:$AB$70,MATCH($B104,'Damage costs'!$C$18:$C$70,0))/1000),"")</f>
        <v/>
      </c>
      <c r="BJ104" s="59" t="str">
        <f>IFERROR(IF(OR($C$110=FALSE,LEFT($B104,3)&lt;&gt;"NOX"),BJ53*INDEX('Damage costs'!$X$18:$X$70,MATCH($B104,'Damage costs'!$C$18:$C$70,0))/1000,BJ53*INDEX('Damage costs'!$AB$18:$AB$70,MATCH($B104,'Damage costs'!$C$18:$C$70,0))/1000),"")</f>
        <v/>
      </c>
      <c r="BK104" s="59" t="str">
        <f>IFERROR(IF(OR($C$110=FALSE,LEFT($B104,3)&lt;&gt;"NOX"),BK53*INDEX('Damage costs'!$X$18:$X$70,MATCH($B104,'Damage costs'!$C$18:$C$70,0))/1000,BK53*INDEX('Damage costs'!$AB$18:$AB$70,MATCH($B104,'Damage costs'!$C$18:$C$70,0))/1000),"")</f>
        <v/>
      </c>
      <c r="BL104" s="59" t="str">
        <f>IFERROR(IF(OR($C$110=FALSE,LEFT($B104,3)&lt;&gt;"NOX"),BL53*INDEX('Damage costs'!$X$18:$X$70,MATCH($B104,'Damage costs'!$C$18:$C$70,0))/1000,BL53*INDEX('Damage costs'!$AB$18:$AB$70,MATCH($B104,'Damage costs'!$C$18:$C$70,0))/1000),"")</f>
        <v/>
      </c>
      <c r="BM104" s="59" t="str">
        <f>IFERROR(IF(OR($C$110=FALSE,LEFT($B104,3)&lt;&gt;"NOX"),BM53*INDEX('Damage costs'!$X$18:$X$70,MATCH($B104,'Damage costs'!$C$18:$C$70,0))/1000,BM53*INDEX('Damage costs'!$AB$18:$AB$70,MATCH($B104,'Damage costs'!$C$18:$C$70,0))/1000),"")</f>
        <v/>
      </c>
      <c r="BN104" s="59" t="str">
        <f>IFERROR(IF(OR($C$110=FALSE,LEFT($B104,3)&lt;&gt;"NOX"),BN53*INDEX('Damage costs'!$X$18:$X$70,MATCH($B104,'Damage costs'!$C$18:$C$70,0))/1000,BN53*INDEX('Damage costs'!$AB$18:$AB$70,MATCH($B104,'Damage costs'!$C$18:$C$70,0))/1000),"")</f>
        <v/>
      </c>
      <c r="BO104" s="59" t="str">
        <f>IFERROR(IF(OR($C$110=FALSE,LEFT($B104,3)&lt;&gt;"NOX"),BO53*INDEX('Damage costs'!$X$18:$X$70,MATCH($B104,'Damage costs'!$C$18:$C$70,0))/1000,BO53*INDEX('Damage costs'!$AB$18:$AB$70,MATCH($B104,'Damage costs'!$C$18:$C$70,0))/1000),"")</f>
        <v/>
      </c>
      <c r="BP104" s="59" t="str">
        <f>IFERROR(IF(OR($C$110=FALSE,LEFT($B104,3)&lt;&gt;"NOX"),BP53*INDEX('Damage costs'!$X$18:$X$70,MATCH($B104,'Damage costs'!$C$18:$C$70,0))/1000,BP53*INDEX('Damage costs'!$AB$18:$AB$70,MATCH($B104,'Damage costs'!$C$18:$C$70,0))/1000),"")</f>
        <v/>
      </c>
      <c r="BQ104" s="59" t="str">
        <f>IFERROR(IF(OR($C$110=FALSE,LEFT($B104,3)&lt;&gt;"NOX"),BQ53*INDEX('Damage costs'!$X$18:$X$70,MATCH($B104,'Damage costs'!$C$18:$C$70,0))/1000,BQ53*INDEX('Damage costs'!$AB$18:$AB$70,MATCH($B104,'Damage costs'!$C$18:$C$70,0))/1000),"")</f>
        <v/>
      </c>
      <c r="BR104" s="59" t="str">
        <f>IFERROR(IF(OR($C$110=FALSE,LEFT($B104,3)&lt;&gt;"NOX"),BR53*INDEX('Damage costs'!$X$18:$X$70,MATCH($B104,'Damage costs'!$C$18:$C$70,0))/1000,BR53*INDEX('Damage costs'!$AB$18:$AB$70,MATCH($B104,'Damage costs'!$C$18:$C$70,0))/1000),"")</f>
        <v/>
      </c>
      <c r="BS104" s="59" t="str">
        <f>IFERROR(IF(OR($C$110=FALSE,LEFT($B104,3)&lt;&gt;"NOX"),BS53*INDEX('Damage costs'!$X$18:$X$70,MATCH($B104,'Damage costs'!$C$18:$C$70,0))/1000,BS53*INDEX('Damage costs'!$AB$18:$AB$70,MATCH($B104,'Damage costs'!$C$18:$C$70,0))/1000),"")</f>
        <v/>
      </c>
      <c r="BT104" s="59" t="str">
        <f>IFERROR(IF(OR($C$110=FALSE,LEFT($B104,3)&lt;&gt;"NOX"),BT53*INDEX('Damage costs'!$X$18:$X$70,MATCH($B104,'Damage costs'!$C$18:$C$70,0))/1000,BT53*INDEX('Damage costs'!$AB$18:$AB$70,MATCH($B104,'Damage costs'!$C$18:$C$70,0))/1000),"")</f>
        <v/>
      </c>
      <c r="BU104" s="59" t="str">
        <f>IFERROR(IF(OR($C$110=FALSE,LEFT($B104,3)&lt;&gt;"NOX"),BU53*INDEX('Damage costs'!$X$18:$X$70,MATCH($B104,'Damage costs'!$C$18:$C$70,0))/1000,BU53*INDEX('Damage costs'!$AB$18:$AB$70,MATCH($B104,'Damage costs'!$C$18:$C$70,0))/1000),"")</f>
        <v/>
      </c>
      <c r="BV104" s="59" t="str">
        <f>IFERROR(IF(OR($C$110=FALSE,LEFT($B104,3)&lt;&gt;"NOX"),BV53*INDEX('Damage costs'!$X$18:$X$70,MATCH($B104,'Damage costs'!$C$18:$C$70,0))/1000,BV53*INDEX('Damage costs'!$AB$18:$AB$70,MATCH($B104,'Damage costs'!$C$18:$C$70,0))/1000),"")</f>
        <v/>
      </c>
      <c r="BW104" s="59" t="str">
        <f>IFERROR(IF(OR($C$110=FALSE,LEFT($B104,3)&lt;&gt;"NOX"),BW53*INDEX('Damage costs'!$X$18:$X$70,MATCH($B104,'Damage costs'!$C$18:$C$70,0))/1000,BW53*INDEX('Damage costs'!$AB$18:$AB$70,MATCH($B104,'Damage costs'!$C$18:$C$70,0))/1000),"")</f>
        <v/>
      </c>
      <c r="BX104" s="59" t="str">
        <f>IFERROR(IF(OR($C$110=FALSE,LEFT($B104,3)&lt;&gt;"NOX"),BX53*INDEX('Damage costs'!$X$18:$X$70,MATCH($B104,'Damage costs'!$C$18:$C$70,0))/1000,BX53*INDEX('Damage costs'!$AB$18:$AB$70,MATCH($B104,'Damage costs'!$C$18:$C$70,0))/1000),"")</f>
        <v/>
      </c>
      <c r="BY104" s="59" t="str">
        <f>IFERROR(IF(OR($C$110=FALSE,LEFT($B104,3)&lt;&gt;"NOX"),BY53*INDEX('Damage costs'!$X$18:$X$70,MATCH($B104,'Damage costs'!$C$18:$C$70,0))/1000,BY53*INDEX('Damage costs'!$AB$18:$AB$70,MATCH($B104,'Damage costs'!$C$18:$C$70,0))/1000),"")</f>
        <v/>
      </c>
      <c r="BZ104" s="59" t="str">
        <f>IFERROR(IF(OR($C$110=FALSE,LEFT($B104,3)&lt;&gt;"NOX"),BZ53*INDEX('Damage costs'!$X$18:$X$70,MATCH($B104,'Damage costs'!$C$18:$C$70,0))/1000,BZ53*INDEX('Damage costs'!$AB$18:$AB$70,MATCH($B104,'Damage costs'!$C$18:$C$70,0))/1000),"")</f>
        <v/>
      </c>
      <c r="CA104" s="59" t="str">
        <f>IFERROR(IF(OR($C$110=FALSE,LEFT($B104,3)&lt;&gt;"NOX"),CA53*INDEX('Damage costs'!$X$18:$X$70,MATCH($B104,'Damage costs'!$C$18:$C$70,0))/1000,CA53*INDEX('Damage costs'!$AB$18:$AB$70,MATCH($B104,'Damage costs'!$C$18:$C$70,0))/1000),"")</f>
        <v/>
      </c>
      <c r="CB104" s="59" t="str">
        <f>IFERROR(IF(OR($C$110=FALSE,LEFT($B104,3)&lt;&gt;"NOX"),CB53*INDEX('Damage costs'!$X$18:$X$70,MATCH($B104,'Damage costs'!$C$18:$C$70,0))/1000,CB53*INDEX('Damage costs'!$AB$18:$AB$70,MATCH($B104,'Damage costs'!$C$18:$C$70,0))/1000),"")</f>
        <v/>
      </c>
      <c r="CC104" s="59" t="str">
        <f>IFERROR(IF(OR($C$110=FALSE,LEFT($B104,3)&lt;&gt;"NOX"),CC53*INDEX('Damage costs'!$X$18:$X$70,MATCH($B104,'Damage costs'!$C$18:$C$70,0))/1000,CC53*INDEX('Damage costs'!$AB$18:$AB$70,MATCH($B104,'Damage costs'!$C$18:$C$70,0))/1000),"")</f>
        <v/>
      </c>
      <c r="CD104" s="59" t="str">
        <f>IFERROR(IF(OR($C$110=FALSE,LEFT($B104,3)&lt;&gt;"NOX"),CD53*INDEX('Damage costs'!$X$18:$X$70,MATCH($B104,'Damage costs'!$C$18:$C$70,0))/1000,CD53*INDEX('Damage costs'!$AB$18:$AB$70,MATCH($B104,'Damage costs'!$C$18:$C$70,0))/1000),"")</f>
        <v/>
      </c>
      <c r="CE104" s="59" t="str">
        <f>IFERROR(IF(OR($C$110=FALSE,LEFT($B104,3)&lt;&gt;"NOX"),CE53*INDEX('Damage costs'!$X$18:$X$70,MATCH($B104,'Damage costs'!$C$18:$C$70,0))/1000,CE53*INDEX('Damage costs'!$AB$18:$AB$70,MATCH($B104,'Damage costs'!$C$18:$C$70,0))/1000),"")</f>
        <v/>
      </c>
      <c r="CF104" s="59" t="str">
        <f>IFERROR(IF(OR($C$110=FALSE,LEFT($B104,3)&lt;&gt;"NOX"),CF53*INDEX('Damage costs'!$X$18:$X$70,MATCH($B104,'Damage costs'!$C$18:$C$70,0))/1000,CF53*INDEX('Damage costs'!$AB$18:$AB$70,MATCH($B104,'Damage costs'!$C$18:$C$70,0))/1000),"")</f>
        <v/>
      </c>
      <c r="CG104" s="59" t="str">
        <f>IFERROR(IF(OR($C$110=FALSE,LEFT($B104,3)&lt;&gt;"NOX"),CG53*INDEX('Damage costs'!$X$18:$X$70,MATCH($B104,'Damage costs'!$C$18:$C$70,0))/1000,CG53*INDEX('Damage costs'!$AB$18:$AB$70,MATCH($B104,'Damage costs'!$C$18:$C$70,0))/1000),"")</f>
        <v/>
      </c>
      <c r="CH104" s="59" t="str">
        <f>IFERROR(IF(OR($C$110=FALSE,LEFT($B104,3)&lt;&gt;"NOX"),CH53*INDEX('Damage costs'!$X$18:$X$70,MATCH($B104,'Damage costs'!$C$18:$C$70,0))/1000,CH53*INDEX('Damage costs'!$AB$18:$AB$70,MATCH($B104,'Damage costs'!$C$18:$C$70,0))/1000),"")</f>
        <v/>
      </c>
      <c r="CI104" s="59" t="str">
        <f>IFERROR(IF(OR($C$110=FALSE,LEFT($B104,3)&lt;&gt;"NOX"),CI53*INDEX('Damage costs'!$X$18:$X$70,MATCH($B104,'Damage costs'!$C$18:$C$70,0))/1000,CI53*INDEX('Damage costs'!$AB$18:$AB$70,MATCH($B104,'Damage costs'!$C$18:$C$70,0))/1000),"")</f>
        <v/>
      </c>
      <c r="CJ104" s="59" t="str">
        <f>IFERROR(IF(OR($C$110=FALSE,LEFT($B104,3)&lt;&gt;"NOX"),CJ53*INDEX('Damage costs'!$X$18:$X$70,MATCH($B104,'Damage costs'!$C$18:$C$70,0))/1000,CJ53*INDEX('Damage costs'!$AB$18:$AB$70,MATCH($B104,'Damage costs'!$C$18:$C$70,0))/1000),"")</f>
        <v/>
      </c>
      <c r="CK104" s="59" t="str">
        <f>IFERROR(IF(OR($C$110=FALSE,LEFT($B104,3)&lt;&gt;"NOX"),CK53*INDEX('Damage costs'!$X$18:$X$70,MATCH($B104,'Damage costs'!$C$18:$C$70,0))/1000,CK53*INDEX('Damage costs'!$AB$18:$AB$70,MATCH($B104,'Damage costs'!$C$18:$C$70,0))/1000),"")</f>
        <v/>
      </c>
      <c r="CL104" s="59" t="str">
        <f>IFERROR(IF(OR($C$110=FALSE,LEFT($B104,3)&lt;&gt;"NOX"),CL53*INDEX('Damage costs'!$X$18:$X$70,MATCH($B104,'Damage costs'!$C$18:$C$70,0))/1000,CL53*INDEX('Damage costs'!$AB$18:$AB$70,MATCH($B104,'Damage costs'!$C$18:$C$70,0))/1000),"")</f>
        <v/>
      </c>
      <c r="CM104" s="59" t="str">
        <f>IFERROR(IF(OR($C$110=FALSE,LEFT($B104,3)&lt;&gt;"NOX"),CM53*INDEX('Damage costs'!$X$18:$X$70,MATCH($B104,'Damage costs'!$C$18:$C$70,0))/1000,CM53*INDEX('Damage costs'!$AB$18:$AB$70,MATCH($B104,'Damage costs'!$C$18:$C$70,0))/1000),"")</f>
        <v/>
      </c>
      <c r="CN104" s="59" t="str">
        <f>IFERROR(IF(OR($C$110=FALSE,LEFT($B104,3)&lt;&gt;"NOX"),CN53*INDEX('Damage costs'!$X$18:$X$70,MATCH($B104,'Damage costs'!$C$18:$C$70,0))/1000,CN53*INDEX('Damage costs'!$AB$18:$AB$70,MATCH($B104,'Damage costs'!$C$18:$C$70,0))/1000),"")</f>
        <v/>
      </c>
      <c r="CO104" s="59" t="str">
        <f>IFERROR(IF(OR($C$110=FALSE,LEFT($B104,3)&lt;&gt;"NOX"),CO53*INDEX('Damage costs'!$X$18:$X$70,MATCH($B104,'Damage costs'!$C$18:$C$70,0))/1000,CO53*INDEX('Damage costs'!$AB$18:$AB$70,MATCH($B104,'Damage costs'!$C$18:$C$70,0))/1000),"")</f>
        <v/>
      </c>
      <c r="CP104" s="59" t="str">
        <f>IFERROR(IF(OR($C$110=FALSE,LEFT($B104,3)&lt;&gt;"NOX"),CP53*INDEX('Damage costs'!$X$18:$X$70,MATCH($B104,'Damage costs'!$C$18:$C$70,0))/1000,CP53*INDEX('Damage costs'!$AB$18:$AB$70,MATCH($B104,'Damage costs'!$C$18:$C$70,0))/1000),"")</f>
        <v/>
      </c>
      <c r="CQ104" s="59" t="str">
        <f>IFERROR(IF(OR($C$110=FALSE,LEFT($B104,3)&lt;&gt;"NOX"),CQ53*INDEX('Damage costs'!$X$18:$X$70,MATCH($B104,'Damage costs'!$C$18:$C$70,0))/1000,CQ53*INDEX('Damage costs'!$AB$18:$AB$70,MATCH($B104,'Damage costs'!$C$18:$C$70,0))/1000),"")</f>
        <v/>
      </c>
      <c r="CR104" s="59" t="str">
        <f>IFERROR(IF(OR($C$110=FALSE,LEFT($B104,3)&lt;&gt;"NOX"),CR53*INDEX('Damage costs'!$X$18:$X$70,MATCH($B104,'Damage costs'!$C$18:$C$70,0))/1000,CR53*INDEX('Damage costs'!$AB$18:$AB$70,MATCH($B104,'Damage costs'!$C$18:$C$70,0))/1000),"")</f>
        <v/>
      </c>
      <c r="CS104" s="59" t="str">
        <f>IFERROR(IF(OR($C$110=FALSE,LEFT($B104,3)&lt;&gt;"NOX"),CS53*INDEX('Damage costs'!$X$18:$X$70,MATCH($B104,'Damage costs'!$C$18:$C$70,0))/1000,CS53*INDEX('Damage costs'!$AB$18:$AB$70,MATCH($B104,'Damage costs'!$C$18:$C$70,0))/1000),"")</f>
        <v/>
      </c>
      <c r="CT104" s="59" t="str">
        <f>IFERROR(IF(OR($C$110=FALSE,LEFT($B104,3)&lt;&gt;"NOX"),CT53*INDEX('Damage costs'!$X$18:$X$70,MATCH($B104,'Damage costs'!$C$18:$C$70,0))/1000,CT53*INDEX('Damage costs'!$AB$18:$AB$70,MATCH($B104,'Damage costs'!$C$18:$C$70,0))/1000),"")</f>
        <v/>
      </c>
      <c r="CU104" s="59" t="str">
        <f>IFERROR(IF(OR($C$110=FALSE,LEFT($B104,3)&lt;&gt;"NOX"),CU53*INDEX('Damage costs'!$X$18:$X$70,MATCH($B104,'Damage costs'!$C$18:$C$70,0))/1000,CU53*INDEX('Damage costs'!$AB$18:$AB$70,MATCH($B104,'Damage costs'!$C$18:$C$70,0))/1000),"")</f>
        <v/>
      </c>
      <c r="CV104" s="59" t="str">
        <f>IFERROR(IF(OR($C$110=FALSE,LEFT($B104,3)&lt;&gt;"NOX"),CV53*INDEX('Damage costs'!$X$18:$X$70,MATCH($B104,'Damage costs'!$C$18:$C$70,0))/1000,CV53*INDEX('Damage costs'!$AB$18:$AB$70,MATCH($B104,'Damage costs'!$C$18:$C$70,0))/1000),"")</f>
        <v/>
      </c>
      <c r="CW104" s="59" t="str">
        <f>IFERROR(IF(OR($C$110=FALSE,LEFT($B104,3)&lt;&gt;"NOX"),CW53*INDEX('Damage costs'!$X$18:$X$70,MATCH($B104,'Damage costs'!$C$18:$C$70,0))/1000,CW53*INDEX('Damage costs'!$AB$18:$AB$70,MATCH($B104,'Damage costs'!$C$18:$C$70,0))/1000),"")</f>
        <v/>
      </c>
      <c r="CX104" s="59" t="str">
        <f>IFERROR(IF(OR($C$110=FALSE,LEFT($B104,3)&lt;&gt;"NOX"),CX53*INDEX('Damage costs'!$X$18:$X$70,MATCH($B104,'Damage costs'!$C$18:$C$70,0))/1000,CX53*INDEX('Damage costs'!$AB$18:$AB$70,MATCH($B104,'Damage costs'!$C$18:$C$70,0))/1000),"")</f>
        <v/>
      </c>
      <c r="CY104" s="59" t="str">
        <f>IFERROR(IF(OR($C$110=FALSE,LEFT($B104,3)&lt;&gt;"NOX"),CY53*INDEX('Damage costs'!$X$18:$X$70,MATCH($B104,'Damage costs'!$C$18:$C$70,0))/1000,CY53*INDEX('Damage costs'!$AB$18:$AB$70,MATCH($B104,'Damage costs'!$C$18:$C$70,0))/1000),"")</f>
        <v/>
      </c>
      <c r="CZ104" s="391"/>
    </row>
    <row r="105" spans="2:104" x14ac:dyDescent="0.25">
      <c r="B105" s="406">
        <f t="shared" si="42"/>
        <v>0</v>
      </c>
      <c r="C105" s="9" t="s">
        <v>1117</v>
      </c>
      <c r="D105" s="59" t="str">
        <f>IFERROR(IF(OR($C$110=FALSE,LEFT($B105,3)&lt;&gt;"NOX"),D54*INDEX('Damage costs'!$X$18:$X$70,MATCH($B105,'Damage costs'!$C$18:$C$70,0))/1000,D54*INDEX('Damage costs'!$AB$18:$AB$70,MATCH($B105,'Damage costs'!$C$18:$C$70,0))/1000),"")</f>
        <v/>
      </c>
      <c r="E105" s="59" t="str">
        <f>IFERROR(IF(OR($C$110=FALSE,LEFT($B105,3)&lt;&gt;"NOX"),E54*INDEX('Damage costs'!$X$18:$X$70,MATCH($B105,'Damage costs'!$C$18:$C$70,0))/1000,E54*INDEX('Damage costs'!$AB$18:$AB$70,MATCH($B105,'Damage costs'!$C$18:$C$70,0))/1000),"")</f>
        <v/>
      </c>
      <c r="F105" s="59" t="str">
        <f>IFERROR(IF(OR($C$110=FALSE,LEFT($B105,3)&lt;&gt;"NOX"),F54*INDEX('Damage costs'!$X$18:$X$70,MATCH($B105,'Damage costs'!$C$18:$C$70,0))/1000,F54*INDEX('Damage costs'!$AB$18:$AB$70,MATCH($B105,'Damage costs'!$C$18:$C$70,0))/1000),"")</f>
        <v/>
      </c>
      <c r="G105" s="59" t="str">
        <f>IFERROR(IF(OR($C$110=FALSE,LEFT($B105,3)&lt;&gt;"NOX"),G54*INDEX('Damage costs'!$X$18:$X$70,MATCH($B105,'Damage costs'!$C$18:$C$70,0))/1000,G54*INDEX('Damage costs'!$AB$18:$AB$70,MATCH($B105,'Damage costs'!$C$18:$C$70,0))/1000),"")</f>
        <v/>
      </c>
      <c r="H105" s="59" t="str">
        <f>IFERROR(IF(OR($C$110=FALSE,LEFT($B105,3)&lt;&gt;"NOX"),H54*INDEX('Damage costs'!$X$18:$X$70,MATCH($B105,'Damage costs'!$C$18:$C$70,0))/1000,H54*INDEX('Damage costs'!$AB$18:$AB$70,MATCH($B105,'Damage costs'!$C$18:$C$70,0))/1000),"")</f>
        <v/>
      </c>
      <c r="I105" s="59" t="str">
        <f>IFERROR(IF(OR($C$110=FALSE,LEFT($B105,3)&lt;&gt;"NOX"),I54*INDEX('Damage costs'!$X$18:$X$70,MATCH($B105,'Damage costs'!$C$18:$C$70,0))/1000,I54*INDEX('Damage costs'!$AB$18:$AB$70,MATCH($B105,'Damage costs'!$C$18:$C$70,0))/1000),"")</f>
        <v/>
      </c>
      <c r="J105" s="59" t="str">
        <f>IFERROR(IF(OR($C$110=FALSE,LEFT($B105,3)&lt;&gt;"NOX"),J54*INDEX('Damage costs'!$X$18:$X$70,MATCH($B105,'Damage costs'!$C$18:$C$70,0))/1000,J54*INDEX('Damage costs'!$AB$18:$AB$70,MATCH($B105,'Damage costs'!$C$18:$C$70,0))/1000),"")</f>
        <v/>
      </c>
      <c r="K105" s="59" t="str">
        <f>IFERROR(IF(OR($C$110=FALSE,LEFT($B105,3)&lt;&gt;"NOX"),K54*INDEX('Damage costs'!$X$18:$X$70,MATCH($B105,'Damage costs'!$C$18:$C$70,0))/1000,K54*INDEX('Damage costs'!$AB$18:$AB$70,MATCH($B105,'Damage costs'!$C$18:$C$70,0))/1000),"")</f>
        <v/>
      </c>
      <c r="L105" s="59" t="str">
        <f>IFERROR(IF(OR($C$110=FALSE,LEFT($B105,3)&lt;&gt;"NOX"),L54*INDEX('Damage costs'!$X$18:$X$70,MATCH($B105,'Damage costs'!$C$18:$C$70,0))/1000,L54*INDEX('Damage costs'!$AB$18:$AB$70,MATCH($B105,'Damage costs'!$C$18:$C$70,0))/1000),"")</f>
        <v/>
      </c>
      <c r="M105" s="59" t="str">
        <f>IFERROR(IF(OR($C$110=FALSE,LEFT($B105,3)&lt;&gt;"NOX"),M54*INDEX('Damage costs'!$X$18:$X$70,MATCH($B105,'Damage costs'!$C$18:$C$70,0))/1000,M54*INDEX('Damage costs'!$AB$18:$AB$70,MATCH($B105,'Damage costs'!$C$18:$C$70,0))/1000),"")</f>
        <v/>
      </c>
      <c r="N105" s="59" t="str">
        <f>IFERROR(IF(OR($C$110=FALSE,LEFT($B105,3)&lt;&gt;"NOX"),N54*INDEX('Damage costs'!$X$18:$X$70,MATCH($B105,'Damage costs'!$C$18:$C$70,0))/1000,N54*INDEX('Damage costs'!$AB$18:$AB$70,MATCH($B105,'Damage costs'!$C$18:$C$70,0))/1000),"")</f>
        <v/>
      </c>
      <c r="O105" s="59" t="str">
        <f>IFERROR(IF(OR($C$110=FALSE,LEFT($B105,3)&lt;&gt;"NOX"),O54*INDEX('Damage costs'!$X$18:$X$70,MATCH($B105,'Damage costs'!$C$18:$C$70,0))/1000,O54*INDEX('Damage costs'!$AB$18:$AB$70,MATCH($B105,'Damage costs'!$C$18:$C$70,0))/1000),"")</f>
        <v/>
      </c>
      <c r="P105" s="59" t="str">
        <f>IFERROR(IF(OR($C$110=FALSE,LEFT($B105,3)&lt;&gt;"NOX"),P54*INDEX('Damage costs'!$X$18:$X$70,MATCH($B105,'Damage costs'!$C$18:$C$70,0))/1000,P54*INDEX('Damage costs'!$AB$18:$AB$70,MATCH($B105,'Damage costs'!$C$18:$C$70,0))/1000),"")</f>
        <v/>
      </c>
      <c r="Q105" s="59" t="str">
        <f>IFERROR(IF(OR($C$110=FALSE,LEFT($B105,3)&lt;&gt;"NOX"),Q54*INDEX('Damage costs'!$X$18:$X$70,MATCH($B105,'Damage costs'!$C$18:$C$70,0))/1000,Q54*INDEX('Damage costs'!$AB$18:$AB$70,MATCH($B105,'Damage costs'!$C$18:$C$70,0))/1000),"")</f>
        <v/>
      </c>
      <c r="R105" s="59" t="str">
        <f>IFERROR(IF(OR($C$110=FALSE,LEFT($B105,3)&lt;&gt;"NOX"),R54*INDEX('Damage costs'!$X$18:$X$70,MATCH($B105,'Damage costs'!$C$18:$C$70,0))/1000,R54*INDEX('Damage costs'!$AB$18:$AB$70,MATCH($B105,'Damage costs'!$C$18:$C$70,0))/1000),"")</f>
        <v/>
      </c>
      <c r="S105" s="59" t="str">
        <f>IFERROR(IF(OR($C$110=FALSE,LEFT($B105,3)&lt;&gt;"NOX"),S54*INDEX('Damage costs'!$X$18:$X$70,MATCH($B105,'Damage costs'!$C$18:$C$70,0))/1000,S54*INDEX('Damage costs'!$AB$18:$AB$70,MATCH($B105,'Damage costs'!$C$18:$C$70,0))/1000),"")</f>
        <v/>
      </c>
      <c r="T105" s="59" t="str">
        <f>IFERROR(IF(OR($C$110=FALSE,LEFT($B105,3)&lt;&gt;"NOX"),T54*INDEX('Damage costs'!$X$18:$X$70,MATCH($B105,'Damage costs'!$C$18:$C$70,0))/1000,T54*INDEX('Damage costs'!$AB$18:$AB$70,MATCH($B105,'Damage costs'!$C$18:$C$70,0))/1000),"")</f>
        <v/>
      </c>
      <c r="U105" s="59" t="str">
        <f>IFERROR(IF(OR($C$110=FALSE,LEFT($B105,3)&lt;&gt;"NOX"),U54*INDEX('Damage costs'!$X$18:$X$70,MATCH($B105,'Damage costs'!$C$18:$C$70,0))/1000,U54*INDEX('Damage costs'!$AB$18:$AB$70,MATCH($B105,'Damage costs'!$C$18:$C$70,0))/1000),"")</f>
        <v/>
      </c>
      <c r="V105" s="59" t="str">
        <f>IFERROR(IF(OR($C$110=FALSE,LEFT($B105,3)&lt;&gt;"NOX"),V54*INDEX('Damage costs'!$X$18:$X$70,MATCH($B105,'Damage costs'!$C$18:$C$70,0))/1000,V54*INDEX('Damage costs'!$AB$18:$AB$70,MATCH($B105,'Damage costs'!$C$18:$C$70,0))/1000),"")</f>
        <v/>
      </c>
      <c r="W105" s="59" t="str">
        <f>IFERROR(IF(OR($C$110=FALSE,LEFT($B105,3)&lt;&gt;"NOX"),W54*INDEX('Damage costs'!$X$18:$X$70,MATCH($B105,'Damage costs'!$C$18:$C$70,0))/1000,W54*INDEX('Damage costs'!$AB$18:$AB$70,MATCH($B105,'Damage costs'!$C$18:$C$70,0))/1000),"")</f>
        <v/>
      </c>
      <c r="X105" s="59" t="str">
        <f>IFERROR(IF(OR($C$110=FALSE,LEFT($B105,3)&lt;&gt;"NOX"),X54*INDEX('Damage costs'!$X$18:$X$70,MATCH($B105,'Damage costs'!$C$18:$C$70,0))/1000,X54*INDEX('Damage costs'!$AB$18:$AB$70,MATCH($B105,'Damage costs'!$C$18:$C$70,0))/1000),"")</f>
        <v/>
      </c>
      <c r="Y105" s="59" t="str">
        <f>IFERROR(IF(OR($C$110=FALSE,LEFT($B105,3)&lt;&gt;"NOX"),Y54*INDEX('Damage costs'!$X$18:$X$70,MATCH($B105,'Damage costs'!$C$18:$C$70,0))/1000,Y54*INDEX('Damage costs'!$AB$18:$AB$70,MATCH($B105,'Damage costs'!$C$18:$C$70,0))/1000),"")</f>
        <v/>
      </c>
      <c r="Z105" s="59" t="str">
        <f>IFERROR(IF(OR($C$110=FALSE,LEFT($B105,3)&lt;&gt;"NOX"),Z54*INDEX('Damage costs'!$X$18:$X$70,MATCH($B105,'Damage costs'!$C$18:$C$70,0))/1000,Z54*INDEX('Damage costs'!$AB$18:$AB$70,MATCH($B105,'Damage costs'!$C$18:$C$70,0))/1000),"")</f>
        <v/>
      </c>
      <c r="AA105" s="59" t="str">
        <f>IFERROR(IF(OR($C$110=FALSE,LEFT($B105,3)&lt;&gt;"NOX"),AA54*INDEX('Damage costs'!$X$18:$X$70,MATCH($B105,'Damage costs'!$C$18:$C$70,0))/1000,AA54*INDEX('Damage costs'!$AB$18:$AB$70,MATCH($B105,'Damage costs'!$C$18:$C$70,0))/1000),"")</f>
        <v/>
      </c>
      <c r="AB105" s="59" t="str">
        <f>IFERROR(IF(OR($C$110=FALSE,LEFT($B105,3)&lt;&gt;"NOX"),AB54*INDEX('Damage costs'!$X$18:$X$70,MATCH($B105,'Damage costs'!$C$18:$C$70,0))/1000,AB54*INDEX('Damage costs'!$AB$18:$AB$70,MATCH($B105,'Damage costs'!$C$18:$C$70,0))/1000),"")</f>
        <v/>
      </c>
      <c r="AC105" s="59" t="str">
        <f>IFERROR(IF(OR($C$110=FALSE,LEFT($B105,3)&lt;&gt;"NOX"),AC54*INDEX('Damage costs'!$X$18:$X$70,MATCH($B105,'Damage costs'!$C$18:$C$70,0))/1000,AC54*INDEX('Damage costs'!$AB$18:$AB$70,MATCH($B105,'Damage costs'!$C$18:$C$70,0))/1000),"")</f>
        <v/>
      </c>
      <c r="AD105" s="59" t="str">
        <f>IFERROR(IF(OR($C$110=FALSE,LEFT($B105,3)&lt;&gt;"NOX"),AD54*INDEX('Damage costs'!$X$18:$X$70,MATCH($B105,'Damage costs'!$C$18:$C$70,0))/1000,AD54*INDEX('Damage costs'!$AB$18:$AB$70,MATCH($B105,'Damage costs'!$C$18:$C$70,0))/1000),"")</f>
        <v/>
      </c>
      <c r="AE105" s="59" t="str">
        <f>IFERROR(IF(OR($C$110=FALSE,LEFT($B105,3)&lt;&gt;"NOX"),AE54*INDEX('Damage costs'!$X$18:$X$70,MATCH($B105,'Damage costs'!$C$18:$C$70,0))/1000,AE54*INDEX('Damage costs'!$AB$18:$AB$70,MATCH($B105,'Damage costs'!$C$18:$C$70,0))/1000),"")</f>
        <v/>
      </c>
      <c r="AF105" s="59" t="str">
        <f>IFERROR(IF(OR($C$110=FALSE,LEFT($B105,3)&lt;&gt;"NOX"),AF54*INDEX('Damage costs'!$X$18:$X$70,MATCH($B105,'Damage costs'!$C$18:$C$70,0))/1000,AF54*INDEX('Damage costs'!$AB$18:$AB$70,MATCH($B105,'Damage costs'!$C$18:$C$70,0))/1000),"")</f>
        <v/>
      </c>
      <c r="AG105" s="59" t="str">
        <f>IFERROR(IF(OR($C$110=FALSE,LEFT($B105,3)&lt;&gt;"NOX"),AG54*INDEX('Damage costs'!$X$18:$X$70,MATCH($B105,'Damage costs'!$C$18:$C$70,0))/1000,AG54*INDEX('Damage costs'!$AB$18:$AB$70,MATCH($B105,'Damage costs'!$C$18:$C$70,0))/1000),"")</f>
        <v/>
      </c>
      <c r="AH105" s="59" t="str">
        <f>IFERROR(IF(OR($C$110=FALSE,LEFT($B105,3)&lt;&gt;"NOX"),AH54*INDEX('Damage costs'!$X$18:$X$70,MATCH($B105,'Damage costs'!$C$18:$C$70,0))/1000,AH54*INDEX('Damage costs'!$AB$18:$AB$70,MATCH($B105,'Damage costs'!$C$18:$C$70,0))/1000),"")</f>
        <v/>
      </c>
      <c r="AI105" s="59" t="str">
        <f>IFERROR(IF(OR($C$110=FALSE,LEFT($B105,3)&lt;&gt;"NOX"),AI54*INDEX('Damage costs'!$X$18:$X$70,MATCH($B105,'Damage costs'!$C$18:$C$70,0))/1000,AI54*INDEX('Damage costs'!$AB$18:$AB$70,MATCH($B105,'Damage costs'!$C$18:$C$70,0))/1000),"")</f>
        <v/>
      </c>
      <c r="AJ105" s="59" t="str">
        <f>IFERROR(IF(OR($C$110=FALSE,LEFT($B105,3)&lt;&gt;"NOX"),AJ54*INDEX('Damage costs'!$X$18:$X$70,MATCH($B105,'Damage costs'!$C$18:$C$70,0))/1000,AJ54*INDEX('Damage costs'!$AB$18:$AB$70,MATCH($B105,'Damage costs'!$C$18:$C$70,0))/1000),"")</f>
        <v/>
      </c>
      <c r="AK105" s="59" t="str">
        <f>IFERROR(IF(OR($C$110=FALSE,LEFT($B105,3)&lt;&gt;"NOX"),AK54*INDEX('Damage costs'!$X$18:$X$70,MATCH($B105,'Damage costs'!$C$18:$C$70,0))/1000,AK54*INDEX('Damage costs'!$AB$18:$AB$70,MATCH($B105,'Damage costs'!$C$18:$C$70,0))/1000),"")</f>
        <v/>
      </c>
      <c r="AL105" s="59" t="str">
        <f>IFERROR(IF(OR($C$110=FALSE,LEFT($B105,3)&lt;&gt;"NOX"),AL54*INDEX('Damage costs'!$X$18:$X$70,MATCH($B105,'Damage costs'!$C$18:$C$70,0))/1000,AL54*INDEX('Damage costs'!$AB$18:$AB$70,MATCH($B105,'Damage costs'!$C$18:$C$70,0))/1000),"")</f>
        <v/>
      </c>
      <c r="AM105" s="59" t="str">
        <f>IFERROR(IF(OR($C$110=FALSE,LEFT($B105,3)&lt;&gt;"NOX"),AM54*INDEX('Damage costs'!$X$18:$X$70,MATCH($B105,'Damage costs'!$C$18:$C$70,0))/1000,AM54*INDEX('Damage costs'!$AB$18:$AB$70,MATCH($B105,'Damage costs'!$C$18:$C$70,0))/1000),"")</f>
        <v/>
      </c>
      <c r="AN105" s="59" t="str">
        <f>IFERROR(IF(OR($C$110=FALSE,LEFT($B105,3)&lt;&gt;"NOX"),AN54*INDEX('Damage costs'!$X$18:$X$70,MATCH($B105,'Damage costs'!$C$18:$C$70,0))/1000,AN54*INDEX('Damage costs'!$AB$18:$AB$70,MATCH($B105,'Damage costs'!$C$18:$C$70,0))/1000),"")</f>
        <v/>
      </c>
      <c r="AO105" s="59" t="str">
        <f>IFERROR(IF(OR($C$110=FALSE,LEFT($B105,3)&lt;&gt;"NOX"),AO54*INDEX('Damage costs'!$X$18:$X$70,MATCH($B105,'Damage costs'!$C$18:$C$70,0))/1000,AO54*INDEX('Damage costs'!$AB$18:$AB$70,MATCH($B105,'Damage costs'!$C$18:$C$70,0))/1000),"")</f>
        <v/>
      </c>
      <c r="AP105" s="59" t="str">
        <f>IFERROR(IF(OR($C$110=FALSE,LEFT($B105,3)&lt;&gt;"NOX"),AP54*INDEX('Damage costs'!$X$18:$X$70,MATCH($B105,'Damage costs'!$C$18:$C$70,0))/1000,AP54*INDEX('Damage costs'!$AB$18:$AB$70,MATCH($B105,'Damage costs'!$C$18:$C$70,0))/1000),"")</f>
        <v/>
      </c>
      <c r="AQ105" s="59" t="str">
        <f>IFERROR(IF(OR($C$110=FALSE,LEFT($B105,3)&lt;&gt;"NOX"),AQ54*INDEX('Damage costs'!$X$18:$X$70,MATCH($B105,'Damage costs'!$C$18:$C$70,0))/1000,AQ54*INDEX('Damage costs'!$AB$18:$AB$70,MATCH($B105,'Damage costs'!$C$18:$C$70,0))/1000),"")</f>
        <v/>
      </c>
      <c r="AR105" s="59" t="str">
        <f>IFERROR(IF(OR($C$110=FALSE,LEFT($B105,3)&lt;&gt;"NOX"),AR54*INDEX('Damage costs'!$X$18:$X$70,MATCH($B105,'Damage costs'!$C$18:$C$70,0))/1000,AR54*INDEX('Damage costs'!$AB$18:$AB$70,MATCH($B105,'Damage costs'!$C$18:$C$70,0))/1000),"")</f>
        <v/>
      </c>
      <c r="AS105" s="59" t="str">
        <f>IFERROR(IF(OR($C$110=FALSE,LEFT($B105,3)&lt;&gt;"NOX"),AS54*INDEX('Damage costs'!$X$18:$X$70,MATCH($B105,'Damage costs'!$C$18:$C$70,0))/1000,AS54*INDEX('Damage costs'!$AB$18:$AB$70,MATCH($B105,'Damage costs'!$C$18:$C$70,0))/1000),"")</f>
        <v/>
      </c>
      <c r="AT105" s="59" t="str">
        <f>IFERROR(IF(OR($C$110=FALSE,LEFT($B105,3)&lt;&gt;"NOX"),AT54*INDEX('Damage costs'!$X$18:$X$70,MATCH($B105,'Damage costs'!$C$18:$C$70,0))/1000,AT54*INDEX('Damage costs'!$AB$18:$AB$70,MATCH($B105,'Damage costs'!$C$18:$C$70,0))/1000),"")</f>
        <v/>
      </c>
      <c r="AU105" s="59" t="str">
        <f>IFERROR(IF(OR($C$110=FALSE,LEFT($B105,3)&lt;&gt;"NOX"),AU54*INDEX('Damage costs'!$X$18:$X$70,MATCH($B105,'Damage costs'!$C$18:$C$70,0))/1000,AU54*INDEX('Damage costs'!$AB$18:$AB$70,MATCH($B105,'Damage costs'!$C$18:$C$70,0))/1000),"")</f>
        <v/>
      </c>
      <c r="AV105" s="59" t="str">
        <f>IFERROR(IF(OR($C$110=FALSE,LEFT($B105,3)&lt;&gt;"NOX"),AV54*INDEX('Damage costs'!$X$18:$X$70,MATCH($B105,'Damage costs'!$C$18:$C$70,0))/1000,AV54*INDEX('Damage costs'!$AB$18:$AB$70,MATCH($B105,'Damage costs'!$C$18:$C$70,0))/1000),"")</f>
        <v/>
      </c>
      <c r="AW105" s="59" t="str">
        <f>IFERROR(IF(OR($C$110=FALSE,LEFT($B105,3)&lt;&gt;"NOX"),AW54*INDEX('Damage costs'!$X$18:$X$70,MATCH($B105,'Damage costs'!$C$18:$C$70,0))/1000,AW54*INDEX('Damage costs'!$AB$18:$AB$70,MATCH($B105,'Damage costs'!$C$18:$C$70,0))/1000),"")</f>
        <v/>
      </c>
      <c r="AX105" s="59" t="str">
        <f>IFERROR(IF(OR($C$110=FALSE,LEFT($B105,3)&lt;&gt;"NOX"),AX54*INDEX('Damage costs'!$X$18:$X$70,MATCH($B105,'Damage costs'!$C$18:$C$70,0))/1000,AX54*INDEX('Damage costs'!$AB$18:$AB$70,MATCH($B105,'Damage costs'!$C$18:$C$70,0))/1000),"")</f>
        <v/>
      </c>
      <c r="AY105" s="59" t="str">
        <f>IFERROR(IF(OR($C$110=FALSE,LEFT($B105,3)&lt;&gt;"NOX"),AY54*INDEX('Damage costs'!$X$18:$X$70,MATCH($B105,'Damage costs'!$C$18:$C$70,0))/1000,AY54*INDEX('Damage costs'!$AB$18:$AB$70,MATCH($B105,'Damage costs'!$C$18:$C$70,0))/1000),"")</f>
        <v/>
      </c>
      <c r="AZ105" s="59" t="str">
        <f>IFERROR(IF(OR($C$110=FALSE,LEFT($B105,3)&lt;&gt;"NOX"),AZ54*INDEX('Damage costs'!$X$18:$X$70,MATCH($B105,'Damage costs'!$C$18:$C$70,0))/1000,AZ54*INDEX('Damage costs'!$AB$18:$AB$70,MATCH($B105,'Damage costs'!$C$18:$C$70,0))/1000),"")</f>
        <v/>
      </c>
      <c r="BA105" s="59" t="str">
        <f>IFERROR(IF(OR($C$110=FALSE,LEFT($B105,3)&lt;&gt;"NOX"),BA54*INDEX('Damage costs'!$X$18:$X$70,MATCH($B105,'Damage costs'!$C$18:$C$70,0))/1000,BA54*INDEX('Damage costs'!$AB$18:$AB$70,MATCH($B105,'Damage costs'!$C$18:$C$70,0))/1000),"")</f>
        <v/>
      </c>
      <c r="BB105" s="59" t="str">
        <f>IFERROR(IF(OR($C$110=FALSE,LEFT($B105,3)&lt;&gt;"NOX"),BB54*INDEX('Damage costs'!$X$18:$X$70,MATCH($B105,'Damage costs'!$C$18:$C$70,0))/1000,BB54*INDEX('Damage costs'!$AB$18:$AB$70,MATCH($B105,'Damage costs'!$C$18:$C$70,0))/1000),"")</f>
        <v/>
      </c>
      <c r="BC105" s="59" t="str">
        <f>IFERROR(IF(OR($C$110=FALSE,LEFT($B105,3)&lt;&gt;"NOX"),BC54*INDEX('Damage costs'!$X$18:$X$70,MATCH($B105,'Damage costs'!$C$18:$C$70,0))/1000,BC54*INDEX('Damage costs'!$AB$18:$AB$70,MATCH($B105,'Damage costs'!$C$18:$C$70,0))/1000),"")</f>
        <v/>
      </c>
      <c r="BD105" s="59" t="str">
        <f>IFERROR(IF(OR($C$110=FALSE,LEFT($B105,3)&lt;&gt;"NOX"),BD54*INDEX('Damage costs'!$X$18:$X$70,MATCH($B105,'Damage costs'!$C$18:$C$70,0))/1000,BD54*INDEX('Damage costs'!$AB$18:$AB$70,MATCH($B105,'Damage costs'!$C$18:$C$70,0))/1000),"")</f>
        <v/>
      </c>
      <c r="BE105" s="59" t="str">
        <f>IFERROR(IF(OR($C$110=FALSE,LEFT($B105,3)&lt;&gt;"NOX"),BE54*INDEX('Damage costs'!$X$18:$X$70,MATCH($B105,'Damage costs'!$C$18:$C$70,0))/1000,BE54*INDEX('Damage costs'!$AB$18:$AB$70,MATCH($B105,'Damage costs'!$C$18:$C$70,0))/1000),"")</f>
        <v/>
      </c>
      <c r="BF105" s="59" t="str">
        <f>IFERROR(IF(OR($C$110=FALSE,LEFT($B105,3)&lt;&gt;"NOX"),BF54*INDEX('Damage costs'!$X$18:$X$70,MATCH($B105,'Damage costs'!$C$18:$C$70,0))/1000,BF54*INDEX('Damage costs'!$AB$18:$AB$70,MATCH($B105,'Damage costs'!$C$18:$C$70,0))/1000),"")</f>
        <v/>
      </c>
      <c r="BG105" s="59" t="str">
        <f>IFERROR(IF(OR($C$110=FALSE,LEFT($B105,3)&lt;&gt;"NOX"),BG54*INDEX('Damage costs'!$X$18:$X$70,MATCH($B105,'Damage costs'!$C$18:$C$70,0))/1000,BG54*INDEX('Damage costs'!$AB$18:$AB$70,MATCH($B105,'Damage costs'!$C$18:$C$70,0))/1000),"")</f>
        <v/>
      </c>
      <c r="BH105" s="59" t="str">
        <f>IFERROR(IF(OR($C$110=FALSE,LEFT($B105,3)&lt;&gt;"NOX"),BH54*INDEX('Damage costs'!$X$18:$X$70,MATCH($B105,'Damage costs'!$C$18:$C$70,0))/1000,BH54*INDEX('Damage costs'!$AB$18:$AB$70,MATCH($B105,'Damage costs'!$C$18:$C$70,0))/1000),"")</f>
        <v/>
      </c>
      <c r="BI105" s="59" t="str">
        <f>IFERROR(IF(OR($C$110=FALSE,LEFT($B105,3)&lt;&gt;"NOX"),BI54*INDEX('Damage costs'!$X$18:$X$70,MATCH($B105,'Damage costs'!$C$18:$C$70,0))/1000,BI54*INDEX('Damage costs'!$AB$18:$AB$70,MATCH($B105,'Damage costs'!$C$18:$C$70,0))/1000),"")</f>
        <v/>
      </c>
      <c r="BJ105" s="59" t="str">
        <f>IFERROR(IF(OR($C$110=FALSE,LEFT($B105,3)&lt;&gt;"NOX"),BJ54*INDEX('Damage costs'!$X$18:$X$70,MATCH($B105,'Damage costs'!$C$18:$C$70,0))/1000,BJ54*INDEX('Damage costs'!$AB$18:$AB$70,MATCH($B105,'Damage costs'!$C$18:$C$70,0))/1000),"")</f>
        <v/>
      </c>
      <c r="BK105" s="59" t="str">
        <f>IFERROR(IF(OR($C$110=FALSE,LEFT($B105,3)&lt;&gt;"NOX"),BK54*INDEX('Damage costs'!$X$18:$X$70,MATCH($B105,'Damage costs'!$C$18:$C$70,0))/1000,BK54*INDEX('Damage costs'!$AB$18:$AB$70,MATCH($B105,'Damage costs'!$C$18:$C$70,0))/1000),"")</f>
        <v/>
      </c>
      <c r="BL105" s="59" t="str">
        <f>IFERROR(IF(OR($C$110=FALSE,LEFT($B105,3)&lt;&gt;"NOX"),BL54*INDEX('Damage costs'!$X$18:$X$70,MATCH($B105,'Damage costs'!$C$18:$C$70,0))/1000,BL54*INDEX('Damage costs'!$AB$18:$AB$70,MATCH($B105,'Damage costs'!$C$18:$C$70,0))/1000),"")</f>
        <v/>
      </c>
      <c r="BM105" s="59" t="str">
        <f>IFERROR(IF(OR($C$110=FALSE,LEFT($B105,3)&lt;&gt;"NOX"),BM54*INDEX('Damage costs'!$X$18:$X$70,MATCH($B105,'Damage costs'!$C$18:$C$70,0))/1000,BM54*INDEX('Damage costs'!$AB$18:$AB$70,MATCH($B105,'Damage costs'!$C$18:$C$70,0))/1000),"")</f>
        <v/>
      </c>
      <c r="BN105" s="59" t="str">
        <f>IFERROR(IF(OR($C$110=FALSE,LEFT($B105,3)&lt;&gt;"NOX"),BN54*INDEX('Damage costs'!$X$18:$X$70,MATCH($B105,'Damage costs'!$C$18:$C$70,0))/1000,BN54*INDEX('Damage costs'!$AB$18:$AB$70,MATCH($B105,'Damage costs'!$C$18:$C$70,0))/1000),"")</f>
        <v/>
      </c>
      <c r="BO105" s="59" t="str">
        <f>IFERROR(IF(OR($C$110=FALSE,LEFT($B105,3)&lt;&gt;"NOX"),BO54*INDEX('Damage costs'!$X$18:$X$70,MATCH($B105,'Damage costs'!$C$18:$C$70,0))/1000,BO54*INDEX('Damage costs'!$AB$18:$AB$70,MATCH($B105,'Damage costs'!$C$18:$C$70,0))/1000),"")</f>
        <v/>
      </c>
      <c r="BP105" s="59" t="str">
        <f>IFERROR(IF(OR($C$110=FALSE,LEFT($B105,3)&lt;&gt;"NOX"),BP54*INDEX('Damage costs'!$X$18:$X$70,MATCH($B105,'Damage costs'!$C$18:$C$70,0))/1000,BP54*INDEX('Damage costs'!$AB$18:$AB$70,MATCH($B105,'Damage costs'!$C$18:$C$70,0))/1000),"")</f>
        <v/>
      </c>
      <c r="BQ105" s="59" t="str">
        <f>IFERROR(IF(OR($C$110=FALSE,LEFT($B105,3)&lt;&gt;"NOX"),BQ54*INDEX('Damage costs'!$X$18:$X$70,MATCH($B105,'Damage costs'!$C$18:$C$70,0))/1000,BQ54*INDEX('Damage costs'!$AB$18:$AB$70,MATCH($B105,'Damage costs'!$C$18:$C$70,0))/1000),"")</f>
        <v/>
      </c>
      <c r="BR105" s="59" t="str">
        <f>IFERROR(IF(OR($C$110=FALSE,LEFT($B105,3)&lt;&gt;"NOX"),BR54*INDEX('Damage costs'!$X$18:$X$70,MATCH($B105,'Damage costs'!$C$18:$C$70,0))/1000,BR54*INDEX('Damage costs'!$AB$18:$AB$70,MATCH($B105,'Damage costs'!$C$18:$C$70,0))/1000),"")</f>
        <v/>
      </c>
      <c r="BS105" s="59" t="str">
        <f>IFERROR(IF(OR($C$110=FALSE,LEFT($B105,3)&lt;&gt;"NOX"),BS54*INDEX('Damage costs'!$X$18:$X$70,MATCH($B105,'Damage costs'!$C$18:$C$70,0))/1000,BS54*INDEX('Damage costs'!$AB$18:$AB$70,MATCH($B105,'Damage costs'!$C$18:$C$70,0))/1000),"")</f>
        <v/>
      </c>
      <c r="BT105" s="59" t="str">
        <f>IFERROR(IF(OR($C$110=FALSE,LEFT($B105,3)&lt;&gt;"NOX"),BT54*INDEX('Damage costs'!$X$18:$X$70,MATCH($B105,'Damage costs'!$C$18:$C$70,0))/1000,BT54*INDEX('Damage costs'!$AB$18:$AB$70,MATCH($B105,'Damage costs'!$C$18:$C$70,0))/1000),"")</f>
        <v/>
      </c>
      <c r="BU105" s="59" t="str">
        <f>IFERROR(IF(OR($C$110=FALSE,LEFT($B105,3)&lt;&gt;"NOX"),BU54*INDEX('Damage costs'!$X$18:$X$70,MATCH($B105,'Damage costs'!$C$18:$C$70,0))/1000,BU54*INDEX('Damage costs'!$AB$18:$AB$70,MATCH($B105,'Damage costs'!$C$18:$C$70,0))/1000),"")</f>
        <v/>
      </c>
      <c r="BV105" s="59" t="str">
        <f>IFERROR(IF(OR($C$110=FALSE,LEFT($B105,3)&lt;&gt;"NOX"),BV54*INDEX('Damage costs'!$X$18:$X$70,MATCH($B105,'Damage costs'!$C$18:$C$70,0))/1000,BV54*INDEX('Damage costs'!$AB$18:$AB$70,MATCH($B105,'Damage costs'!$C$18:$C$70,0))/1000),"")</f>
        <v/>
      </c>
      <c r="BW105" s="59" t="str">
        <f>IFERROR(IF(OR($C$110=FALSE,LEFT($B105,3)&lt;&gt;"NOX"),BW54*INDEX('Damage costs'!$X$18:$X$70,MATCH($B105,'Damage costs'!$C$18:$C$70,0))/1000,BW54*INDEX('Damage costs'!$AB$18:$AB$70,MATCH($B105,'Damage costs'!$C$18:$C$70,0))/1000),"")</f>
        <v/>
      </c>
      <c r="BX105" s="59" t="str">
        <f>IFERROR(IF(OR($C$110=FALSE,LEFT($B105,3)&lt;&gt;"NOX"),BX54*INDEX('Damage costs'!$X$18:$X$70,MATCH($B105,'Damage costs'!$C$18:$C$70,0))/1000,BX54*INDEX('Damage costs'!$AB$18:$AB$70,MATCH($B105,'Damage costs'!$C$18:$C$70,0))/1000),"")</f>
        <v/>
      </c>
      <c r="BY105" s="59" t="str">
        <f>IFERROR(IF(OR($C$110=FALSE,LEFT($B105,3)&lt;&gt;"NOX"),BY54*INDEX('Damage costs'!$X$18:$X$70,MATCH($B105,'Damage costs'!$C$18:$C$70,0))/1000,BY54*INDEX('Damage costs'!$AB$18:$AB$70,MATCH($B105,'Damage costs'!$C$18:$C$70,0))/1000),"")</f>
        <v/>
      </c>
      <c r="BZ105" s="59" t="str">
        <f>IFERROR(IF(OR($C$110=FALSE,LEFT($B105,3)&lt;&gt;"NOX"),BZ54*INDEX('Damage costs'!$X$18:$X$70,MATCH($B105,'Damage costs'!$C$18:$C$70,0))/1000,BZ54*INDEX('Damage costs'!$AB$18:$AB$70,MATCH($B105,'Damage costs'!$C$18:$C$70,0))/1000),"")</f>
        <v/>
      </c>
      <c r="CA105" s="59" t="str">
        <f>IFERROR(IF(OR($C$110=FALSE,LEFT($B105,3)&lt;&gt;"NOX"),CA54*INDEX('Damage costs'!$X$18:$X$70,MATCH($B105,'Damage costs'!$C$18:$C$70,0))/1000,CA54*INDEX('Damage costs'!$AB$18:$AB$70,MATCH($B105,'Damage costs'!$C$18:$C$70,0))/1000),"")</f>
        <v/>
      </c>
      <c r="CB105" s="59" t="str">
        <f>IFERROR(IF(OR($C$110=FALSE,LEFT($B105,3)&lt;&gt;"NOX"),CB54*INDEX('Damage costs'!$X$18:$X$70,MATCH($B105,'Damage costs'!$C$18:$C$70,0))/1000,CB54*INDEX('Damage costs'!$AB$18:$AB$70,MATCH($B105,'Damage costs'!$C$18:$C$70,0))/1000),"")</f>
        <v/>
      </c>
      <c r="CC105" s="59" t="str">
        <f>IFERROR(IF(OR($C$110=FALSE,LEFT($B105,3)&lt;&gt;"NOX"),CC54*INDEX('Damage costs'!$X$18:$X$70,MATCH($B105,'Damage costs'!$C$18:$C$70,0))/1000,CC54*INDEX('Damage costs'!$AB$18:$AB$70,MATCH($B105,'Damage costs'!$C$18:$C$70,0))/1000),"")</f>
        <v/>
      </c>
      <c r="CD105" s="59" t="str">
        <f>IFERROR(IF(OR($C$110=FALSE,LEFT($B105,3)&lt;&gt;"NOX"),CD54*INDEX('Damage costs'!$X$18:$X$70,MATCH($B105,'Damage costs'!$C$18:$C$70,0))/1000,CD54*INDEX('Damage costs'!$AB$18:$AB$70,MATCH($B105,'Damage costs'!$C$18:$C$70,0))/1000),"")</f>
        <v/>
      </c>
      <c r="CE105" s="59" t="str">
        <f>IFERROR(IF(OR($C$110=FALSE,LEFT($B105,3)&lt;&gt;"NOX"),CE54*INDEX('Damage costs'!$X$18:$X$70,MATCH($B105,'Damage costs'!$C$18:$C$70,0))/1000,CE54*INDEX('Damage costs'!$AB$18:$AB$70,MATCH($B105,'Damage costs'!$C$18:$C$70,0))/1000),"")</f>
        <v/>
      </c>
      <c r="CF105" s="59" t="str">
        <f>IFERROR(IF(OR($C$110=FALSE,LEFT($B105,3)&lt;&gt;"NOX"),CF54*INDEX('Damage costs'!$X$18:$X$70,MATCH($B105,'Damage costs'!$C$18:$C$70,0))/1000,CF54*INDEX('Damage costs'!$AB$18:$AB$70,MATCH($B105,'Damage costs'!$C$18:$C$70,0))/1000),"")</f>
        <v/>
      </c>
      <c r="CG105" s="59" t="str">
        <f>IFERROR(IF(OR($C$110=FALSE,LEFT($B105,3)&lt;&gt;"NOX"),CG54*INDEX('Damage costs'!$X$18:$X$70,MATCH($B105,'Damage costs'!$C$18:$C$70,0))/1000,CG54*INDEX('Damage costs'!$AB$18:$AB$70,MATCH($B105,'Damage costs'!$C$18:$C$70,0))/1000),"")</f>
        <v/>
      </c>
      <c r="CH105" s="59" t="str">
        <f>IFERROR(IF(OR($C$110=FALSE,LEFT($B105,3)&lt;&gt;"NOX"),CH54*INDEX('Damage costs'!$X$18:$X$70,MATCH($B105,'Damage costs'!$C$18:$C$70,0))/1000,CH54*INDEX('Damage costs'!$AB$18:$AB$70,MATCH($B105,'Damage costs'!$C$18:$C$70,0))/1000),"")</f>
        <v/>
      </c>
      <c r="CI105" s="59" t="str">
        <f>IFERROR(IF(OR($C$110=FALSE,LEFT($B105,3)&lt;&gt;"NOX"),CI54*INDEX('Damage costs'!$X$18:$X$70,MATCH($B105,'Damage costs'!$C$18:$C$70,0))/1000,CI54*INDEX('Damage costs'!$AB$18:$AB$70,MATCH($B105,'Damage costs'!$C$18:$C$70,0))/1000),"")</f>
        <v/>
      </c>
      <c r="CJ105" s="59" t="str">
        <f>IFERROR(IF(OR($C$110=FALSE,LEFT($B105,3)&lt;&gt;"NOX"),CJ54*INDEX('Damage costs'!$X$18:$X$70,MATCH($B105,'Damage costs'!$C$18:$C$70,0))/1000,CJ54*INDEX('Damage costs'!$AB$18:$AB$70,MATCH($B105,'Damage costs'!$C$18:$C$70,0))/1000),"")</f>
        <v/>
      </c>
      <c r="CK105" s="59" t="str">
        <f>IFERROR(IF(OR($C$110=FALSE,LEFT($B105,3)&lt;&gt;"NOX"),CK54*INDEX('Damage costs'!$X$18:$X$70,MATCH($B105,'Damage costs'!$C$18:$C$70,0))/1000,CK54*INDEX('Damage costs'!$AB$18:$AB$70,MATCH($B105,'Damage costs'!$C$18:$C$70,0))/1000),"")</f>
        <v/>
      </c>
      <c r="CL105" s="59" t="str">
        <f>IFERROR(IF(OR($C$110=FALSE,LEFT($B105,3)&lt;&gt;"NOX"),CL54*INDEX('Damage costs'!$X$18:$X$70,MATCH($B105,'Damage costs'!$C$18:$C$70,0))/1000,CL54*INDEX('Damage costs'!$AB$18:$AB$70,MATCH($B105,'Damage costs'!$C$18:$C$70,0))/1000),"")</f>
        <v/>
      </c>
      <c r="CM105" s="59" t="str">
        <f>IFERROR(IF(OR($C$110=FALSE,LEFT($B105,3)&lt;&gt;"NOX"),CM54*INDEX('Damage costs'!$X$18:$X$70,MATCH($B105,'Damage costs'!$C$18:$C$70,0))/1000,CM54*INDEX('Damage costs'!$AB$18:$AB$70,MATCH($B105,'Damage costs'!$C$18:$C$70,0))/1000),"")</f>
        <v/>
      </c>
      <c r="CN105" s="59" t="str">
        <f>IFERROR(IF(OR($C$110=FALSE,LEFT($B105,3)&lt;&gt;"NOX"),CN54*INDEX('Damage costs'!$X$18:$X$70,MATCH($B105,'Damage costs'!$C$18:$C$70,0))/1000,CN54*INDEX('Damage costs'!$AB$18:$AB$70,MATCH($B105,'Damage costs'!$C$18:$C$70,0))/1000),"")</f>
        <v/>
      </c>
      <c r="CO105" s="59" t="str">
        <f>IFERROR(IF(OR($C$110=FALSE,LEFT($B105,3)&lt;&gt;"NOX"),CO54*INDEX('Damage costs'!$X$18:$X$70,MATCH($B105,'Damage costs'!$C$18:$C$70,0))/1000,CO54*INDEX('Damage costs'!$AB$18:$AB$70,MATCH($B105,'Damage costs'!$C$18:$C$70,0))/1000),"")</f>
        <v/>
      </c>
      <c r="CP105" s="59" t="str">
        <f>IFERROR(IF(OR($C$110=FALSE,LEFT($B105,3)&lt;&gt;"NOX"),CP54*INDEX('Damage costs'!$X$18:$X$70,MATCH($B105,'Damage costs'!$C$18:$C$70,0))/1000,CP54*INDEX('Damage costs'!$AB$18:$AB$70,MATCH($B105,'Damage costs'!$C$18:$C$70,0))/1000),"")</f>
        <v/>
      </c>
      <c r="CQ105" s="59" t="str">
        <f>IFERROR(IF(OR($C$110=FALSE,LEFT($B105,3)&lt;&gt;"NOX"),CQ54*INDEX('Damage costs'!$X$18:$X$70,MATCH($B105,'Damage costs'!$C$18:$C$70,0))/1000,CQ54*INDEX('Damage costs'!$AB$18:$AB$70,MATCH($B105,'Damage costs'!$C$18:$C$70,0))/1000),"")</f>
        <v/>
      </c>
      <c r="CR105" s="59" t="str">
        <f>IFERROR(IF(OR($C$110=FALSE,LEFT($B105,3)&lt;&gt;"NOX"),CR54*INDEX('Damage costs'!$X$18:$X$70,MATCH($B105,'Damage costs'!$C$18:$C$70,0))/1000,CR54*INDEX('Damage costs'!$AB$18:$AB$70,MATCH($B105,'Damage costs'!$C$18:$C$70,0))/1000),"")</f>
        <v/>
      </c>
      <c r="CS105" s="59" t="str">
        <f>IFERROR(IF(OR($C$110=FALSE,LEFT($B105,3)&lt;&gt;"NOX"),CS54*INDEX('Damage costs'!$X$18:$X$70,MATCH($B105,'Damage costs'!$C$18:$C$70,0))/1000,CS54*INDEX('Damage costs'!$AB$18:$AB$70,MATCH($B105,'Damage costs'!$C$18:$C$70,0))/1000),"")</f>
        <v/>
      </c>
      <c r="CT105" s="59" t="str">
        <f>IFERROR(IF(OR($C$110=FALSE,LEFT($B105,3)&lt;&gt;"NOX"),CT54*INDEX('Damage costs'!$X$18:$X$70,MATCH($B105,'Damage costs'!$C$18:$C$70,0))/1000,CT54*INDEX('Damage costs'!$AB$18:$AB$70,MATCH($B105,'Damage costs'!$C$18:$C$70,0))/1000),"")</f>
        <v/>
      </c>
      <c r="CU105" s="59" t="str">
        <f>IFERROR(IF(OR($C$110=FALSE,LEFT($B105,3)&lt;&gt;"NOX"),CU54*INDEX('Damage costs'!$X$18:$X$70,MATCH($B105,'Damage costs'!$C$18:$C$70,0))/1000,CU54*INDEX('Damage costs'!$AB$18:$AB$70,MATCH($B105,'Damage costs'!$C$18:$C$70,0))/1000),"")</f>
        <v/>
      </c>
      <c r="CV105" s="59" t="str">
        <f>IFERROR(IF(OR($C$110=FALSE,LEFT($B105,3)&lt;&gt;"NOX"),CV54*INDEX('Damage costs'!$X$18:$X$70,MATCH($B105,'Damage costs'!$C$18:$C$70,0))/1000,CV54*INDEX('Damage costs'!$AB$18:$AB$70,MATCH($B105,'Damage costs'!$C$18:$C$70,0))/1000),"")</f>
        <v/>
      </c>
      <c r="CW105" s="59" t="str">
        <f>IFERROR(IF(OR($C$110=FALSE,LEFT($B105,3)&lt;&gt;"NOX"),CW54*INDEX('Damage costs'!$X$18:$X$70,MATCH($B105,'Damage costs'!$C$18:$C$70,0))/1000,CW54*INDEX('Damage costs'!$AB$18:$AB$70,MATCH($B105,'Damage costs'!$C$18:$C$70,0))/1000),"")</f>
        <v/>
      </c>
      <c r="CX105" s="59" t="str">
        <f>IFERROR(IF(OR($C$110=FALSE,LEFT($B105,3)&lt;&gt;"NOX"),CX54*INDEX('Damage costs'!$X$18:$X$70,MATCH($B105,'Damage costs'!$C$18:$C$70,0))/1000,CX54*INDEX('Damage costs'!$AB$18:$AB$70,MATCH($B105,'Damage costs'!$C$18:$C$70,0))/1000),"")</f>
        <v/>
      </c>
      <c r="CY105" s="59" t="str">
        <f>IFERROR(IF(OR($C$110=FALSE,LEFT($B105,3)&lt;&gt;"NOX"),CY54*INDEX('Damage costs'!$X$18:$X$70,MATCH($B105,'Damage costs'!$C$18:$C$70,0))/1000,CY54*INDEX('Damage costs'!$AB$18:$AB$70,MATCH($B105,'Damage costs'!$C$18:$C$70,0))/1000),"")</f>
        <v/>
      </c>
      <c r="CZ105" s="391"/>
    </row>
    <row r="106" spans="2:104" x14ac:dyDescent="0.25">
      <c r="B106" s="406">
        <f t="shared" si="42"/>
        <v>0</v>
      </c>
      <c r="C106" s="9" t="s">
        <v>1117</v>
      </c>
      <c r="D106" s="59" t="str">
        <f>IFERROR(IF(OR($C$110=FALSE,LEFT($B106,3)&lt;&gt;"NOX"),D55*INDEX('Damage costs'!$X$18:$X$70,MATCH($B106,'Damage costs'!$C$18:$C$70,0))/1000,D55*INDEX('Damage costs'!$AB$18:$AB$70,MATCH($B106,'Damage costs'!$C$18:$C$70,0))/1000),"")</f>
        <v/>
      </c>
      <c r="E106" s="59" t="str">
        <f>IFERROR(IF(OR($C$110=FALSE,LEFT($B106,3)&lt;&gt;"NOX"),E55*INDEX('Damage costs'!$X$18:$X$70,MATCH($B106,'Damage costs'!$C$18:$C$70,0))/1000,E55*INDEX('Damage costs'!$AB$18:$AB$70,MATCH($B106,'Damage costs'!$C$18:$C$70,0))/1000),"")</f>
        <v/>
      </c>
      <c r="F106" s="59" t="str">
        <f>IFERROR(IF(OR($C$110=FALSE,LEFT($B106,3)&lt;&gt;"NOX"),F55*INDEX('Damage costs'!$X$18:$X$70,MATCH($B106,'Damage costs'!$C$18:$C$70,0))/1000,F55*INDEX('Damage costs'!$AB$18:$AB$70,MATCH($B106,'Damage costs'!$C$18:$C$70,0))/1000),"")</f>
        <v/>
      </c>
      <c r="G106" s="59" t="str">
        <f>IFERROR(IF(OR($C$110=FALSE,LEFT($B106,3)&lt;&gt;"NOX"),G55*INDEX('Damage costs'!$X$18:$X$70,MATCH($B106,'Damage costs'!$C$18:$C$70,0))/1000,G55*INDEX('Damage costs'!$AB$18:$AB$70,MATCH($B106,'Damage costs'!$C$18:$C$70,0))/1000),"")</f>
        <v/>
      </c>
      <c r="H106" s="59" t="str">
        <f>IFERROR(IF(OR($C$110=FALSE,LEFT($B106,3)&lt;&gt;"NOX"),H55*INDEX('Damage costs'!$X$18:$X$70,MATCH($B106,'Damage costs'!$C$18:$C$70,0))/1000,H55*INDEX('Damage costs'!$AB$18:$AB$70,MATCH($B106,'Damage costs'!$C$18:$C$70,0))/1000),"")</f>
        <v/>
      </c>
      <c r="I106" s="59" t="str">
        <f>IFERROR(IF(OR($C$110=FALSE,LEFT($B106,3)&lt;&gt;"NOX"),I55*INDEX('Damage costs'!$X$18:$X$70,MATCH($B106,'Damage costs'!$C$18:$C$70,0))/1000,I55*INDEX('Damage costs'!$AB$18:$AB$70,MATCH($B106,'Damage costs'!$C$18:$C$70,0))/1000),"")</f>
        <v/>
      </c>
      <c r="J106" s="59" t="str">
        <f>IFERROR(IF(OR($C$110=FALSE,LEFT($B106,3)&lt;&gt;"NOX"),J55*INDEX('Damage costs'!$X$18:$X$70,MATCH($B106,'Damage costs'!$C$18:$C$70,0))/1000,J55*INDEX('Damage costs'!$AB$18:$AB$70,MATCH($B106,'Damage costs'!$C$18:$C$70,0))/1000),"")</f>
        <v/>
      </c>
      <c r="K106" s="59" t="str">
        <f>IFERROR(IF(OR($C$110=FALSE,LEFT($B106,3)&lt;&gt;"NOX"),K55*INDEX('Damage costs'!$X$18:$X$70,MATCH($B106,'Damage costs'!$C$18:$C$70,0))/1000,K55*INDEX('Damage costs'!$AB$18:$AB$70,MATCH($B106,'Damage costs'!$C$18:$C$70,0))/1000),"")</f>
        <v/>
      </c>
      <c r="L106" s="59" t="str">
        <f>IFERROR(IF(OR($C$110=FALSE,LEFT($B106,3)&lt;&gt;"NOX"),L55*INDEX('Damage costs'!$X$18:$X$70,MATCH($B106,'Damage costs'!$C$18:$C$70,0))/1000,L55*INDEX('Damage costs'!$AB$18:$AB$70,MATCH($B106,'Damage costs'!$C$18:$C$70,0))/1000),"")</f>
        <v/>
      </c>
      <c r="M106" s="59" t="str">
        <f>IFERROR(IF(OR($C$110=FALSE,LEFT($B106,3)&lt;&gt;"NOX"),M55*INDEX('Damage costs'!$X$18:$X$70,MATCH($B106,'Damage costs'!$C$18:$C$70,0))/1000,M55*INDEX('Damage costs'!$AB$18:$AB$70,MATCH($B106,'Damage costs'!$C$18:$C$70,0))/1000),"")</f>
        <v/>
      </c>
      <c r="N106" s="59" t="str">
        <f>IFERROR(IF(OR($C$110=FALSE,LEFT($B106,3)&lt;&gt;"NOX"),N55*INDEX('Damage costs'!$X$18:$X$70,MATCH($B106,'Damage costs'!$C$18:$C$70,0))/1000,N55*INDEX('Damage costs'!$AB$18:$AB$70,MATCH($B106,'Damage costs'!$C$18:$C$70,0))/1000),"")</f>
        <v/>
      </c>
      <c r="O106" s="59" t="str">
        <f>IFERROR(IF(OR($C$110=FALSE,LEFT($B106,3)&lt;&gt;"NOX"),O55*INDEX('Damage costs'!$X$18:$X$70,MATCH($B106,'Damage costs'!$C$18:$C$70,0))/1000,O55*INDEX('Damage costs'!$AB$18:$AB$70,MATCH($B106,'Damage costs'!$C$18:$C$70,0))/1000),"")</f>
        <v/>
      </c>
      <c r="P106" s="59" t="str">
        <f>IFERROR(IF(OR($C$110=FALSE,LEFT($B106,3)&lt;&gt;"NOX"),P55*INDEX('Damage costs'!$X$18:$X$70,MATCH($B106,'Damage costs'!$C$18:$C$70,0))/1000,P55*INDEX('Damage costs'!$AB$18:$AB$70,MATCH($B106,'Damage costs'!$C$18:$C$70,0))/1000),"")</f>
        <v/>
      </c>
      <c r="Q106" s="59" t="str">
        <f>IFERROR(IF(OR($C$110=FALSE,LEFT($B106,3)&lt;&gt;"NOX"),Q55*INDEX('Damage costs'!$X$18:$X$70,MATCH($B106,'Damage costs'!$C$18:$C$70,0))/1000,Q55*INDEX('Damage costs'!$AB$18:$AB$70,MATCH($B106,'Damage costs'!$C$18:$C$70,0))/1000),"")</f>
        <v/>
      </c>
      <c r="R106" s="59" t="str">
        <f>IFERROR(IF(OR($C$110=FALSE,LEFT($B106,3)&lt;&gt;"NOX"),R55*INDEX('Damage costs'!$X$18:$X$70,MATCH($B106,'Damage costs'!$C$18:$C$70,0))/1000,R55*INDEX('Damage costs'!$AB$18:$AB$70,MATCH($B106,'Damage costs'!$C$18:$C$70,0))/1000),"")</f>
        <v/>
      </c>
      <c r="S106" s="59" t="str">
        <f>IFERROR(IF(OR($C$110=FALSE,LEFT($B106,3)&lt;&gt;"NOX"),S55*INDEX('Damage costs'!$X$18:$X$70,MATCH($B106,'Damage costs'!$C$18:$C$70,0))/1000,S55*INDEX('Damage costs'!$AB$18:$AB$70,MATCH($B106,'Damage costs'!$C$18:$C$70,0))/1000),"")</f>
        <v/>
      </c>
      <c r="T106" s="59" t="str">
        <f>IFERROR(IF(OR($C$110=FALSE,LEFT($B106,3)&lt;&gt;"NOX"),T55*INDEX('Damage costs'!$X$18:$X$70,MATCH($B106,'Damage costs'!$C$18:$C$70,0))/1000,T55*INDEX('Damage costs'!$AB$18:$AB$70,MATCH($B106,'Damage costs'!$C$18:$C$70,0))/1000),"")</f>
        <v/>
      </c>
      <c r="U106" s="59" t="str">
        <f>IFERROR(IF(OR($C$110=FALSE,LEFT($B106,3)&lt;&gt;"NOX"),U55*INDEX('Damage costs'!$X$18:$X$70,MATCH($B106,'Damage costs'!$C$18:$C$70,0))/1000,U55*INDEX('Damage costs'!$AB$18:$AB$70,MATCH($B106,'Damage costs'!$C$18:$C$70,0))/1000),"")</f>
        <v/>
      </c>
      <c r="V106" s="59" t="str">
        <f>IFERROR(IF(OR($C$110=FALSE,LEFT($B106,3)&lt;&gt;"NOX"),V55*INDEX('Damage costs'!$X$18:$X$70,MATCH($B106,'Damage costs'!$C$18:$C$70,0))/1000,V55*INDEX('Damage costs'!$AB$18:$AB$70,MATCH($B106,'Damage costs'!$C$18:$C$70,0))/1000),"")</f>
        <v/>
      </c>
      <c r="W106" s="59" t="str">
        <f>IFERROR(IF(OR($C$110=FALSE,LEFT($B106,3)&lt;&gt;"NOX"),W55*INDEX('Damage costs'!$X$18:$X$70,MATCH($B106,'Damage costs'!$C$18:$C$70,0))/1000,W55*INDEX('Damage costs'!$AB$18:$AB$70,MATCH($B106,'Damage costs'!$C$18:$C$70,0))/1000),"")</f>
        <v/>
      </c>
      <c r="X106" s="59" t="str">
        <f>IFERROR(IF(OR($C$110=FALSE,LEFT($B106,3)&lt;&gt;"NOX"),X55*INDEX('Damage costs'!$X$18:$X$70,MATCH($B106,'Damage costs'!$C$18:$C$70,0))/1000,X55*INDEX('Damage costs'!$AB$18:$AB$70,MATCH($B106,'Damage costs'!$C$18:$C$70,0))/1000),"")</f>
        <v/>
      </c>
      <c r="Y106" s="59" t="str">
        <f>IFERROR(IF(OR($C$110=FALSE,LEFT($B106,3)&lt;&gt;"NOX"),Y55*INDEX('Damage costs'!$X$18:$X$70,MATCH($B106,'Damage costs'!$C$18:$C$70,0))/1000,Y55*INDEX('Damage costs'!$AB$18:$AB$70,MATCH($B106,'Damage costs'!$C$18:$C$70,0))/1000),"")</f>
        <v/>
      </c>
      <c r="Z106" s="59" t="str">
        <f>IFERROR(IF(OR($C$110=FALSE,LEFT($B106,3)&lt;&gt;"NOX"),Z55*INDEX('Damage costs'!$X$18:$X$70,MATCH($B106,'Damage costs'!$C$18:$C$70,0))/1000,Z55*INDEX('Damage costs'!$AB$18:$AB$70,MATCH($B106,'Damage costs'!$C$18:$C$70,0))/1000),"")</f>
        <v/>
      </c>
      <c r="AA106" s="59" t="str">
        <f>IFERROR(IF(OR($C$110=FALSE,LEFT($B106,3)&lt;&gt;"NOX"),AA55*INDEX('Damage costs'!$X$18:$X$70,MATCH($B106,'Damage costs'!$C$18:$C$70,0))/1000,AA55*INDEX('Damage costs'!$AB$18:$AB$70,MATCH($B106,'Damage costs'!$C$18:$C$70,0))/1000),"")</f>
        <v/>
      </c>
      <c r="AB106" s="59" t="str">
        <f>IFERROR(IF(OR($C$110=FALSE,LEFT($B106,3)&lt;&gt;"NOX"),AB55*INDEX('Damage costs'!$X$18:$X$70,MATCH($B106,'Damage costs'!$C$18:$C$70,0))/1000,AB55*INDEX('Damage costs'!$AB$18:$AB$70,MATCH($B106,'Damage costs'!$C$18:$C$70,0))/1000),"")</f>
        <v/>
      </c>
      <c r="AC106" s="59" t="str">
        <f>IFERROR(IF(OR($C$110=FALSE,LEFT($B106,3)&lt;&gt;"NOX"),AC55*INDEX('Damage costs'!$X$18:$X$70,MATCH($B106,'Damage costs'!$C$18:$C$70,0))/1000,AC55*INDEX('Damage costs'!$AB$18:$AB$70,MATCH($B106,'Damage costs'!$C$18:$C$70,0))/1000),"")</f>
        <v/>
      </c>
      <c r="AD106" s="59" t="str">
        <f>IFERROR(IF(OR($C$110=FALSE,LEFT($B106,3)&lt;&gt;"NOX"),AD55*INDEX('Damage costs'!$X$18:$X$70,MATCH($B106,'Damage costs'!$C$18:$C$70,0))/1000,AD55*INDEX('Damage costs'!$AB$18:$AB$70,MATCH($B106,'Damage costs'!$C$18:$C$70,0))/1000),"")</f>
        <v/>
      </c>
      <c r="AE106" s="59" t="str">
        <f>IFERROR(IF(OR($C$110=FALSE,LEFT($B106,3)&lt;&gt;"NOX"),AE55*INDEX('Damage costs'!$X$18:$X$70,MATCH($B106,'Damage costs'!$C$18:$C$70,0))/1000,AE55*INDEX('Damage costs'!$AB$18:$AB$70,MATCH($B106,'Damage costs'!$C$18:$C$70,0))/1000),"")</f>
        <v/>
      </c>
      <c r="AF106" s="59" t="str">
        <f>IFERROR(IF(OR($C$110=FALSE,LEFT($B106,3)&lt;&gt;"NOX"),AF55*INDEX('Damage costs'!$X$18:$X$70,MATCH($B106,'Damage costs'!$C$18:$C$70,0))/1000,AF55*INDEX('Damage costs'!$AB$18:$AB$70,MATCH($B106,'Damage costs'!$C$18:$C$70,0))/1000),"")</f>
        <v/>
      </c>
      <c r="AG106" s="59" t="str">
        <f>IFERROR(IF(OR($C$110=FALSE,LEFT($B106,3)&lt;&gt;"NOX"),AG55*INDEX('Damage costs'!$X$18:$X$70,MATCH($B106,'Damage costs'!$C$18:$C$70,0))/1000,AG55*INDEX('Damage costs'!$AB$18:$AB$70,MATCH($B106,'Damage costs'!$C$18:$C$70,0))/1000),"")</f>
        <v/>
      </c>
      <c r="AH106" s="59" t="str">
        <f>IFERROR(IF(OR($C$110=FALSE,LEFT($B106,3)&lt;&gt;"NOX"),AH55*INDEX('Damage costs'!$X$18:$X$70,MATCH($B106,'Damage costs'!$C$18:$C$70,0))/1000,AH55*INDEX('Damage costs'!$AB$18:$AB$70,MATCH($B106,'Damage costs'!$C$18:$C$70,0))/1000),"")</f>
        <v/>
      </c>
      <c r="AI106" s="59" t="str">
        <f>IFERROR(IF(OR($C$110=FALSE,LEFT($B106,3)&lt;&gt;"NOX"),AI55*INDEX('Damage costs'!$X$18:$X$70,MATCH($B106,'Damage costs'!$C$18:$C$70,0))/1000,AI55*INDEX('Damage costs'!$AB$18:$AB$70,MATCH($B106,'Damage costs'!$C$18:$C$70,0))/1000),"")</f>
        <v/>
      </c>
      <c r="AJ106" s="59" t="str">
        <f>IFERROR(IF(OR($C$110=FALSE,LEFT($B106,3)&lt;&gt;"NOX"),AJ55*INDEX('Damage costs'!$X$18:$X$70,MATCH($B106,'Damage costs'!$C$18:$C$70,0))/1000,AJ55*INDEX('Damage costs'!$AB$18:$AB$70,MATCH($B106,'Damage costs'!$C$18:$C$70,0))/1000),"")</f>
        <v/>
      </c>
      <c r="AK106" s="59" t="str">
        <f>IFERROR(IF(OR($C$110=FALSE,LEFT($B106,3)&lt;&gt;"NOX"),AK55*INDEX('Damage costs'!$X$18:$X$70,MATCH($B106,'Damage costs'!$C$18:$C$70,0))/1000,AK55*INDEX('Damage costs'!$AB$18:$AB$70,MATCH($B106,'Damage costs'!$C$18:$C$70,0))/1000),"")</f>
        <v/>
      </c>
      <c r="AL106" s="59" t="str">
        <f>IFERROR(IF(OR($C$110=FALSE,LEFT($B106,3)&lt;&gt;"NOX"),AL55*INDEX('Damage costs'!$X$18:$X$70,MATCH($B106,'Damage costs'!$C$18:$C$70,0))/1000,AL55*INDEX('Damage costs'!$AB$18:$AB$70,MATCH($B106,'Damage costs'!$C$18:$C$70,0))/1000),"")</f>
        <v/>
      </c>
      <c r="AM106" s="59" t="str">
        <f>IFERROR(IF(OR($C$110=FALSE,LEFT($B106,3)&lt;&gt;"NOX"),AM55*INDEX('Damage costs'!$X$18:$X$70,MATCH($B106,'Damage costs'!$C$18:$C$70,0))/1000,AM55*INDEX('Damage costs'!$AB$18:$AB$70,MATCH($B106,'Damage costs'!$C$18:$C$70,0))/1000),"")</f>
        <v/>
      </c>
      <c r="AN106" s="59" t="str">
        <f>IFERROR(IF(OR($C$110=FALSE,LEFT($B106,3)&lt;&gt;"NOX"),AN55*INDEX('Damage costs'!$X$18:$X$70,MATCH($B106,'Damage costs'!$C$18:$C$70,0))/1000,AN55*INDEX('Damage costs'!$AB$18:$AB$70,MATCH($B106,'Damage costs'!$C$18:$C$70,0))/1000),"")</f>
        <v/>
      </c>
      <c r="AO106" s="59" t="str">
        <f>IFERROR(IF(OR($C$110=FALSE,LEFT($B106,3)&lt;&gt;"NOX"),AO55*INDEX('Damage costs'!$X$18:$X$70,MATCH($B106,'Damage costs'!$C$18:$C$70,0))/1000,AO55*INDEX('Damage costs'!$AB$18:$AB$70,MATCH($B106,'Damage costs'!$C$18:$C$70,0))/1000),"")</f>
        <v/>
      </c>
      <c r="AP106" s="59" t="str">
        <f>IFERROR(IF(OR($C$110=FALSE,LEFT($B106,3)&lt;&gt;"NOX"),AP55*INDEX('Damage costs'!$X$18:$X$70,MATCH($B106,'Damage costs'!$C$18:$C$70,0))/1000,AP55*INDEX('Damage costs'!$AB$18:$AB$70,MATCH($B106,'Damage costs'!$C$18:$C$70,0))/1000),"")</f>
        <v/>
      </c>
      <c r="AQ106" s="59" t="str">
        <f>IFERROR(IF(OR($C$110=FALSE,LEFT($B106,3)&lt;&gt;"NOX"),AQ55*INDEX('Damage costs'!$X$18:$X$70,MATCH($B106,'Damage costs'!$C$18:$C$70,0))/1000,AQ55*INDEX('Damage costs'!$AB$18:$AB$70,MATCH($B106,'Damage costs'!$C$18:$C$70,0))/1000),"")</f>
        <v/>
      </c>
      <c r="AR106" s="59" t="str">
        <f>IFERROR(IF(OR($C$110=FALSE,LEFT($B106,3)&lt;&gt;"NOX"),AR55*INDEX('Damage costs'!$X$18:$X$70,MATCH($B106,'Damage costs'!$C$18:$C$70,0))/1000,AR55*INDEX('Damage costs'!$AB$18:$AB$70,MATCH($B106,'Damage costs'!$C$18:$C$70,0))/1000),"")</f>
        <v/>
      </c>
      <c r="AS106" s="59" t="str">
        <f>IFERROR(IF(OR($C$110=FALSE,LEFT($B106,3)&lt;&gt;"NOX"),AS55*INDEX('Damage costs'!$X$18:$X$70,MATCH($B106,'Damage costs'!$C$18:$C$70,0))/1000,AS55*INDEX('Damage costs'!$AB$18:$AB$70,MATCH($B106,'Damage costs'!$C$18:$C$70,0))/1000),"")</f>
        <v/>
      </c>
      <c r="AT106" s="59" t="str">
        <f>IFERROR(IF(OR($C$110=FALSE,LEFT($B106,3)&lt;&gt;"NOX"),AT55*INDEX('Damage costs'!$X$18:$X$70,MATCH($B106,'Damage costs'!$C$18:$C$70,0))/1000,AT55*INDEX('Damage costs'!$AB$18:$AB$70,MATCH($B106,'Damage costs'!$C$18:$C$70,0))/1000),"")</f>
        <v/>
      </c>
      <c r="AU106" s="59" t="str">
        <f>IFERROR(IF(OR($C$110=FALSE,LEFT($B106,3)&lt;&gt;"NOX"),AU55*INDEX('Damage costs'!$X$18:$X$70,MATCH($B106,'Damage costs'!$C$18:$C$70,0))/1000,AU55*INDEX('Damage costs'!$AB$18:$AB$70,MATCH($B106,'Damage costs'!$C$18:$C$70,0))/1000),"")</f>
        <v/>
      </c>
      <c r="AV106" s="59" t="str">
        <f>IFERROR(IF(OR($C$110=FALSE,LEFT($B106,3)&lt;&gt;"NOX"),AV55*INDEX('Damage costs'!$X$18:$X$70,MATCH($B106,'Damage costs'!$C$18:$C$70,0))/1000,AV55*INDEX('Damage costs'!$AB$18:$AB$70,MATCH($B106,'Damage costs'!$C$18:$C$70,0))/1000),"")</f>
        <v/>
      </c>
      <c r="AW106" s="59" t="str">
        <f>IFERROR(IF(OR($C$110=FALSE,LEFT($B106,3)&lt;&gt;"NOX"),AW55*INDEX('Damage costs'!$X$18:$X$70,MATCH($B106,'Damage costs'!$C$18:$C$70,0))/1000,AW55*INDEX('Damage costs'!$AB$18:$AB$70,MATCH($B106,'Damage costs'!$C$18:$C$70,0))/1000),"")</f>
        <v/>
      </c>
      <c r="AX106" s="59" t="str">
        <f>IFERROR(IF(OR($C$110=FALSE,LEFT($B106,3)&lt;&gt;"NOX"),AX55*INDEX('Damage costs'!$X$18:$X$70,MATCH($B106,'Damage costs'!$C$18:$C$70,0))/1000,AX55*INDEX('Damage costs'!$AB$18:$AB$70,MATCH($B106,'Damage costs'!$C$18:$C$70,0))/1000),"")</f>
        <v/>
      </c>
      <c r="AY106" s="59" t="str">
        <f>IFERROR(IF(OR($C$110=FALSE,LEFT($B106,3)&lt;&gt;"NOX"),AY55*INDEX('Damage costs'!$X$18:$X$70,MATCH($B106,'Damage costs'!$C$18:$C$70,0))/1000,AY55*INDEX('Damage costs'!$AB$18:$AB$70,MATCH($B106,'Damage costs'!$C$18:$C$70,0))/1000),"")</f>
        <v/>
      </c>
      <c r="AZ106" s="59" t="str">
        <f>IFERROR(IF(OR($C$110=FALSE,LEFT($B106,3)&lt;&gt;"NOX"),AZ55*INDEX('Damage costs'!$X$18:$X$70,MATCH($B106,'Damage costs'!$C$18:$C$70,0))/1000,AZ55*INDEX('Damage costs'!$AB$18:$AB$70,MATCH($B106,'Damage costs'!$C$18:$C$70,0))/1000),"")</f>
        <v/>
      </c>
      <c r="BA106" s="59" t="str">
        <f>IFERROR(IF(OR($C$110=FALSE,LEFT($B106,3)&lt;&gt;"NOX"),BA55*INDEX('Damage costs'!$X$18:$X$70,MATCH($B106,'Damage costs'!$C$18:$C$70,0))/1000,BA55*INDEX('Damage costs'!$AB$18:$AB$70,MATCH($B106,'Damage costs'!$C$18:$C$70,0))/1000),"")</f>
        <v/>
      </c>
      <c r="BB106" s="59" t="str">
        <f>IFERROR(IF(OR($C$110=FALSE,LEFT($B106,3)&lt;&gt;"NOX"),BB55*INDEX('Damage costs'!$X$18:$X$70,MATCH($B106,'Damage costs'!$C$18:$C$70,0))/1000,BB55*INDEX('Damage costs'!$AB$18:$AB$70,MATCH($B106,'Damage costs'!$C$18:$C$70,0))/1000),"")</f>
        <v/>
      </c>
      <c r="BC106" s="59" t="str">
        <f>IFERROR(IF(OR($C$110=FALSE,LEFT($B106,3)&lt;&gt;"NOX"),BC55*INDEX('Damage costs'!$X$18:$X$70,MATCH($B106,'Damage costs'!$C$18:$C$70,0))/1000,BC55*INDEX('Damage costs'!$AB$18:$AB$70,MATCH($B106,'Damage costs'!$C$18:$C$70,0))/1000),"")</f>
        <v/>
      </c>
      <c r="BD106" s="59" t="str">
        <f>IFERROR(IF(OR($C$110=FALSE,LEFT($B106,3)&lt;&gt;"NOX"),BD55*INDEX('Damage costs'!$X$18:$X$70,MATCH($B106,'Damage costs'!$C$18:$C$70,0))/1000,BD55*INDEX('Damage costs'!$AB$18:$AB$70,MATCH($B106,'Damage costs'!$C$18:$C$70,0))/1000),"")</f>
        <v/>
      </c>
      <c r="BE106" s="59" t="str">
        <f>IFERROR(IF(OR($C$110=FALSE,LEFT($B106,3)&lt;&gt;"NOX"),BE55*INDEX('Damage costs'!$X$18:$X$70,MATCH($B106,'Damage costs'!$C$18:$C$70,0))/1000,BE55*INDEX('Damage costs'!$AB$18:$AB$70,MATCH($B106,'Damage costs'!$C$18:$C$70,0))/1000),"")</f>
        <v/>
      </c>
      <c r="BF106" s="59" t="str">
        <f>IFERROR(IF(OR($C$110=FALSE,LEFT($B106,3)&lt;&gt;"NOX"),BF55*INDEX('Damage costs'!$X$18:$X$70,MATCH($B106,'Damage costs'!$C$18:$C$70,0))/1000,BF55*INDEX('Damage costs'!$AB$18:$AB$70,MATCH($B106,'Damage costs'!$C$18:$C$70,0))/1000),"")</f>
        <v/>
      </c>
      <c r="BG106" s="59" t="str">
        <f>IFERROR(IF(OR($C$110=FALSE,LEFT($B106,3)&lt;&gt;"NOX"),BG55*INDEX('Damage costs'!$X$18:$X$70,MATCH($B106,'Damage costs'!$C$18:$C$70,0))/1000,BG55*INDEX('Damage costs'!$AB$18:$AB$70,MATCH($B106,'Damage costs'!$C$18:$C$70,0))/1000),"")</f>
        <v/>
      </c>
      <c r="BH106" s="59" t="str">
        <f>IFERROR(IF(OR($C$110=FALSE,LEFT($B106,3)&lt;&gt;"NOX"),BH55*INDEX('Damage costs'!$X$18:$X$70,MATCH($B106,'Damage costs'!$C$18:$C$70,0))/1000,BH55*INDEX('Damage costs'!$AB$18:$AB$70,MATCH($B106,'Damage costs'!$C$18:$C$70,0))/1000),"")</f>
        <v/>
      </c>
      <c r="BI106" s="59" t="str">
        <f>IFERROR(IF(OR($C$110=FALSE,LEFT($B106,3)&lt;&gt;"NOX"),BI55*INDEX('Damage costs'!$X$18:$X$70,MATCH($B106,'Damage costs'!$C$18:$C$70,0))/1000,BI55*INDEX('Damage costs'!$AB$18:$AB$70,MATCH($B106,'Damage costs'!$C$18:$C$70,0))/1000),"")</f>
        <v/>
      </c>
      <c r="BJ106" s="59" t="str">
        <f>IFERROR(IF(OR($C$110=FALSE,LEFT($B106,3)&lt;&gt;"NOX"),BJ55*INDEX('Damage costs'!$X$18:$X$70,MATCH($B106,'Damage costs'!$C$18:$C$70,0))/1000,BJ55*INDEX('Damage costs'!$AB$18:$AB$70,MATCH($B106,'Damage costs'!$C$18:$C$70,0))/1000),"")</f>
        <v/>
      </c>
      <c r="BK106" s="59" t="str">
        <f>IFERROR(IF(OR($C$110=FALSE,LEFT($B106,3)&lt;&gt;"NOX"),BK55*INDEX('Damage costs'!$X$18:$X$70,MATCH($B106,'Damage costs'!$C$18:$C$70,0))/1000,BK55*INDEX('Damage costs'!$AB$18:$AB$70,MATCH($B106,'Damage costs'!$C$18:$C$70,0))/1000),"")</f>
        <v/>
      </c>
      <c r="BL106" s="59" t="str">
        <f>IFERROR(IF(OR($C$110=FALSE,LEFT($B106,3)&lt;&gt;"NOX"),BL55*INDEX('Damage costs'!$X$18:$X$70,MATCH($B106,'Damage costs'!$C$18:$C$70,0))/1000,BL55*INDEX('Damage costs'!$AB$18:$AB$70,MATCH($B106,'Damage costs'!$C$18:$C$70,0))/1000),"")</f>
        <v/>
      </c>
      <c r="BM106" s="59" t="str">
        <f>IFERROR(IF(OR($C$110=FALSE,LEFT($B106,3)&lt;&gt;"NOX"),BM55*INDEX('Damage costs'!$X$18:$X$70,MATCH($B106,'Damage costs'!$C$18:$C$70,0))/1000,BM55*INDEX('Damage costs'!$AB$18:$AB$70,MATCH($B106,'Damage costs'!$C$18:$C$70,0))/1000),"")</f>
        <v/>
      </c>
      <c r="BN106" s="59" t="str">
        <f>IFERROR(IF(OR($C$110=FALSE,LEFT($B106,3)&lt;&gt;"NOX"),BN55*INDEX('Damage costs'!$X$18:$X$70,MATCH($B106,'Damage costs'!$C$18:$C$70,0))/1000,BN55*INDEX('Damage costs'!$AB$18:$AB$70,MATCH($B106,'Damage costs'!$C$18:$C$70,0))/1000),"")</f>
        <v/>
      </c>
      <c r="BO106" s="59" t="str">
        <f>IFERROR(IF(OR($C$110=FALSE,LEFT($B106,3)&lt;&gt;"NOX"),BO55*INDEX('Damage costs'!$X$18:$X$70,MATCH($B106,'Damage costs'!$C$18:$C$70,0))/1000,BO55*INDEX('Damage costs'!$AB$18:$AB$70,MATCH($B106,'Damage costs'!$C$18:$C$70,0))/1000),"")</f>
        <v/>
      </c>
      <c r="BP106" s="59" t="str">
        <f>IFERROR(IF(OR($C$110=FALSE,LEFT($B106,3)&lt;&gt;"NOX"),BP55*INDEX('Damage costs'!$X$18:$X$70,MATCH($B106,'Damage costs'!$C$18:$C$70,0))/1000,BP55*INDEX('Damage costs'!$AB$18:$AB$70,MATCH($B106,'Damage costs'!$C$18:$C$70,0))/1000),"")</f>
        <v/>
      </c>
      <c r="BQ106" s="59" t="str">
        <f>IFERROR(IF(OR($C$110=FALSE,LEFT($B106,3)&lt;&gt;"NOX"),BQ55*INDEX('Damage costs'!$X$18:$X$70,MATCH($B106,'Damage costs'!$C$18:$C$70,0))/1000,BQ55*INDEX('Damage costs'!$AB$18:$AB$70,MATCH($B106,'Damage costs'!$C$18:$C$70,0))/1000),"")</f>
        <v/>
      </c>
      <c r="BR106" s="59" t="str">
        <f>IFERROR(IF(OR($C$110=FALSE,LEFT($B106,3)&lt;&gt;"NOX"),BR55*INDEX('Damage costs'!$X$18:$X$70,MATCH($B106,'Damage costs'!$C$18:$C$70,0))/1000,BR55*INDEX('Damage costs'!$AB$18:$AB$70,MATCH($B106,'Damage costs'!$C$18:$C$70,0))/1000),"")</f>
        <v/>
      </c>
      <c r="BS106" s="59" t="str">
        <f>IFERROR(IF(OR($C$110=FALSE,LEFT($B106,3)&lt;&gt;"NOX"),BS55*INDEX('Damage costs'!$X$18:$X$70,MATCH($B106,'Damage costs'!$C$18:$C$70,0))/1000,BS55*INDEX('Damage costs'!$AB$18:$AB$70,MATCH($B106,'Damage costs'!$C$18:$C$70,0))/1000),"")</f>
        <v/>
      </c>
      <c r="BT106" s="59" t="str">
        <f>IFERROR(IF(OR($C$110=FALSE,LEFT($B106,3)&lt;&gt;"NOX"),BT55*INDEX('Damage costs'!$X$18:$X$70,MATCH($B106,'Damage costs'!$C$18:$C$70,0))/1000,BT55*INDEX('Damage costs'!$AB$18:$AB$70,MATCH($B106,'Damage costs'!$C$18:$C$70,0))/1000),"")</f>
        <v/>
      </c>
      <c r="BU106" s="59" t="str">
        <f>IFERROR(IF(OR($C$110=FALSE,LEFT($B106,3)&lt;&gt;"NOX"),BU55*INDEX('Damage costs'!$X$18:$X$70,MATCH($B106,'Damage costs'!$C$18:$C$70,0))/1000,BU55*INDEX('Damage costs'!$AB$18:$AB$70,MATCH($B106,'Damage costs'!$C$18:$C$70,0))/1000),"")</f>
        <v/>
      </c>
      <c r="BV106" s="59" t="str">
        <f>IFERROR(IF(OR($C$110=FALSE,LEFT($B106,3)&lt;&gt;"NOX"),BV55*INDEX('Damage costs'!$X$18:$X$70,MATCH($B106,'Damage costs'!$C$18:$C$70,0))/1000,BV55*INDEX('Damage costs'!$AB$18:$AB$70,MATCH($B106,'Damage costs'!$C$18:$C$70,0))/1000),"")</f>
        <v/>
      </c>
      <c r="BW106" s="59" t="str">
        <f>IFERROR(IF(OR($C$110=FALSE,LEFT($B106,3)&lt;&gt;"NOX"),BW55*INDEX('Damage costs'!$X$18:$X$70,MATCH($B106,'Damage costs'!$C$18:$C$70,0))/1000,BW55*INDEX('Damage costs'!$AB$18:$AB$70,MATCH($B106,'Damage costs'!$C$18:$C$70,0))/1000),"")</f>
        <v/>
      </c>
      <c r="BX106" s="59" t="str">
        <f>IFERROR(IF(OR($C$110=FALSE,LEFT($B106,3)&lt;&gt;"NOX"),BX55*INDEX('Damage costs'!$X$18:$X$70,MATCH($B106,'Damage costs'!$C$18:$C$70,0))/1000,BX55*INDEX('Damage costs'!$AB$18:$AB$70,MATCH($B106,'Damage costs'!$C$18:$C$70,0))/1000),"")</f>
        <v/>
      </c>
      <c r="BY106" s="59" t="str">
        <f>IFERROR(IF(OR($C$110=FALSE,LEFT($B106,3)&lt;&gt;"NOX"),BY55*INDEX('Damage costs'!$X$18:$X$70,MATCH($B106,'Damage costs'!$C$18:$C$70,0))/1000,BY55*INDEX('Damage costs'!$AB$18:$AB$70,MATCH($B106,'Damage costs'!$C$18:$C$70,0))/1000),"")</f>
        <v/>
      </c>
      <c r="BZ106" s="59" t="str">
        <f>IFERROR(IF(OR($C$110=FALSE,LEFT($B106,3)&lt;&gt;"NOX"),BZ55*INDEX('Damage costs'!$X$18:$X$70,MATCH($B106,'Damage costs'!$C$18:$C$70,0))/1000,BZ55*INDEX('Damage costs'!$AB$18:$AB$70,MATCH($B106,'Damage costs'!$C$18:$C$70,0))/1000),"")</f>
        <v/>
      </c>
      <c r="CA106" s="59" t="str">
        <f>IFERROR(IF(OR($C$110=FALSE,LEFT($B106,3)&lt;&gt;"NOX"),CA55*INDEX('Damage costs'!$X$18:$X$70,MATCH($B106,'Damage costs'!$C$18:$C$70,0))/1000,CA55*INDEX('Damage costs'!$AB$18:$AB$70,MATCH($B106,'Damage costs'!$C$18:$C$70,0))/1000),"")</f>
        <v/>
      </c>
      <c r="CB106" s="59" t="str">
        <f>IFERROR(IF(OR($C$110=FALSE,LEFT($B106,3)&lt;&gt;"NOX"),CB55*INDEX('Damage costs'!$X$18:$X$70,MATCH($B106,'Damage costs'!$C$18:$C$70,0))/1000,CB55*INDEX('Damage costs'!$AB$18:$AB$70,MATCH($B106,'Damage costs'!$C$18:$C$70,0))/1000),"")</f>
        <v/>
      </c>
      <c r="CC106" s="59" t="str">
        <f>IFERROR(IF(OR($C$110=FALSE,LEFT($B106,3)&lt;&gt;"NOX"),CC55*INDEX('Damage costs'!$X$18:$X$70,MATCH($B106,'Damage costs'!$C$18:$C$70,0))/1000,CC55*INDEX('Damage costs'!$AB$18:$AB$70,MATCH($B106,'Damage costs'!$C$18:$C$70,0))/1000),"")</f>
        <v/>
      </c>
      <c r="CD106" s="59" t="str">
        <f>IFERROR(IF(OR($C$110=FALSE,LEFT($B106,3)&lt;&gt;"NOX"),CD55*INDEX('Damage costs'!$X$18:$X$70,MATCH($B106,'Damage costs'!$C$18:$C$70,0))/1000,CD55*INDEX('Damage costs'!$AB$18:$AB$70,MATCH($B106,'Damage costs'!$C$18:$C$70,0))/1000),"")</f>
        <v/>
      </c>
      <c r="CE106" s="59" t="str">
        <f>IFERROR(IF(OR($C$110=FALSE,LEFT($B106,3)&lt;&gt;"NOX"),CE55*INDEX('Damage costs'!$X$18:$X$70,MATCH($B106,'Damage costs'!$C$18:$C$70,0))/1000,CE55*INDEX('Damage costs'!$AB$18:$AB$70,MATCH($B106,'Damage costs'!$C$18:$C$70,0))/1000),"")</f>
        <v/>
      </c>
      <c r="CF106" s="59" t="str">
        <f>IFERROR(IF(OR($C$110=FALSE,LEFT($B106,3)&lt;&gt;"NOX"),CF55*INDEX('Damage costs'!$X$18:$X$70,MATCH($B106,'Damage costs'!$C$18:$C$70,0))/1000,CF55*INDEX('Damage costs'!$AB$18:$AB$70,MATCH($B106,'Damage costs'!$C$18:$C$70,0))/1000),"")</f>
        <v/>
      </c>
      <c r="CG106" s="59" t="str">
        <f>IFERROR(IF(OR($C$110=FALSE,LEFT($B106,3)&lt;&gt;"NOX"),CG55*INDEX('Damage costs'!$X$18:$X$70,MATCH($B106,'Damage costs'!$C$18:$C$70,0))/1000,CG55*INDEX('Damage costs'!$AB$18:$AB$70,MATCH($B106,'Damage costs'!$C$18:$C$70,0))/1000),"")</f>
        <v/>
      </c>
      <c r="CH106" s="59" t="str">
        <f>IFERROR(IF(OR($C$110=FALSE,LEFT($B106,3)&lt;&gt;"NOX"),CH55*INDEX('Damage costs'!$X$18:$X$70,MATCH($B106,'Damage costs'!$C$18:$C$70,0))/1000,CH55*INDEX('Damage costs'!$AB$18:$AB$70,MATCH($B106,'Damage costs'!$C$18:$C$70,0))/1000),"")</f>
        <v/>
      </c>
      <c r="CI106" s="59" t="str">
        <f>IFERROR(IF(OR($C$110=FALSE,LEFT($B106,3)&lt;&gt;"NOX"),CI55*INDEX('Damage costs'!$X$18:$X$70,MATCH($B106,'Damage costs'!$C$18:$C$70,0))/1000,CI55*INDEX('Damage costs'!$AB$18:$AB$70,MATCH($B106,'Damage costs'!$C$18:$C$70,0))/1000),"")</f>
        <v/>
      </c>
      <c r="CJ106" s="59" t="str">
        <f>IFERROR(IF(OR($C$110=FALSE,LEFT($B106,3)&lt;&gt;"NOX"),CJ55*INDEX('Damage costs'!$X$18:$X$70,MATCH($B106,'Damage costs'!$C$18:$C$70,0))/1000,CJ55*INDEX('Damage costs'!$AB$18:$AB$70,MATCH($B106,'Damage costs'!$C$18:$C$70,0))/1000),"")</f>
        <v/>
      </c>
      <c r="CK106" s="59" t="str">
        <f>IFERROR(IF(OR($C$110=FALSE,LEFT($B106,3)&lt;&gt;"NOX"),CK55*INDEX('Damage costs'!$X$18:$X$70,MATCH($B106,'Damage costs'!$C$18:$C$70,0))/1000,CK55*INDEX('Damage costs'!$AB$18:$AB$70,MATCH($B106,'Damage costs'!$C$18:$C$70,0))/1000),"")</f>
        <v/>
      </c>
      <c r="CL106" s="59" t="str">
        <f>IFERROR(IF(OR($C$110=FALSE,LEFT($B106,3)&lt;&gt;"NOX"),CL55*INDEX('Damage costs'!$X$18:$X$70,MATCH($B106,'Damage costs'!$C$18:$C$70,0))/1000,CL55*INDEX('Damage costs'!$AB$18:$AB$70,MATCH($B106,'Damage costs'!$C$18:$C$70,0))/1000),"")</f>
        <v/>
      </c>
      <c r="CM106" s="59" t="str">
        <f>IFERROR(IF(OR($C$110=FALSE,LEFT($B106,3)&lt;&gt;"NOX"),CM55*INDEX('Damage costs'!$X$18:$X$70,MATCH($B106,'Damage costs'!$C$18:$C$70,0))/1000,CM55*INDEX('Damage costs'!$AB$18:$AB$70,MATCH($B106,'Damage costs'!$C$18:$C$70,0))/1000),"")</f>
        <v/>
      </c>
      <c r="CN106" s="59" t="str">
        <f>IFERROR(IF(OR($C$110=FALSE,LEFT($B106,3)&lt;&gt;"NOX"),CN55*INDEX('Damage costs'!$X$18:$X$70,MATCH($B106,'Damage costs'!$C$18:$C$70,0))/1000,CN55*INDEX('Damage costs'!$AB$18:$AB$70,MATCH($B106,'Damage costs'!$C$18:$C$70,0))/1000),"")</f>
        <v/>
      </c>
      <c r="CO106" s="59" t="str">
        <f>IFERROR(IF(OR($C$110=FALSE,LEFT($B106,3)&lt;&gt;"NOX"),CO55*INDEX('Damage costs'!$X$18:$X$70,MATCH($B106,'Damage costs'!$C$18:$C$70,0))/1000,CO55*INDEX('Damage costs'!$AB$18:$AB$70,MATCH($B106,'Damage costs'!$C$18:$C$70,0))/1000),"")</f>
        <v/>
      </c>
      <c r="CP106" s="59" t="str">
        <f>IFERROR(IF(OR($C$110=FALSE,LEFT($B106,3)&lt;&gt;"NOX"),CP55*INDEX('Damage costs'!$X$18:$X$70,MATCH($B106,'Damage costs'!$C$18:$C$70,0))/1000,CP55*INDEX('Damage costs'!$AB$18:$AB$70,MATCH($B106,'Damage costs'!$C$18:$C$70,0))/1000),"")</f>
        <v/>
      </c>
      <c r="CQ106" s="59" t="str">
        <f>IFERROR(IF(OR($C$110=FALSE,LEFT($B106,3)&lt;&gt;"NOX"),CQ55*INDEX('Damage costs'!$X$18:$X$70,MATCH($B106,'Damage costs'!$C$18:$C$70,0))/1000,CQ55*INDEX('Damage costs'!$AB$18:$AB$70,MATCH($B106,'Damage costs'!$C$18:$C$70,0))/1000),"")</f>
        <v/>
      </c>
      <c r="CR106" s="59" t="str">
        <f>IFERROR(IF(OR($C$110=FALSE,LEFT($B106,3)&lt;&gt;"NOX"),CR55*INDEX('Damage costs'!$X$18:$X$70,MATCH($B106,'Damage costs'!$C$18:$C$70,0))/1000,CR55*INDEX('Damage costs'!$AB$18:$AB$70,MATCH($B106,'Damage costs'!$C$18:$C$70,0))/1000),"")</f>
        <v/>
      </c>
      <c r="CS106" s="59" t="str">
        <f>IFERROR(IF(OR($C$110=FALSE,LEFT($B106,3)&lt;&gt;"NOX"),CS55*INDEX('Damage costs'!$X$18:$X$70,MATCH($B106,'Damage costs'!$C$18:$C$70,0))/1000,CS55*INDEX('Damage costs'!$AB$18:$AB$70,MATCH($B106,'Damage costs'!$C$18:$C$70,0))/1000),"")</f>
        <v/>
      </c>
      <c r="CT106" s="59" t="str">
        <f>IFERROR(IF(OR($C$110=FALSE,LEFT($B106,3)&lt;&gt;"NOX"),CT55*INDEX('Damage costs'!$X$18:$X$70,MATCH($B106,'Damage costs'!$C$18:$C$70,0))/1000,CT55*INDEX('Damage costs'!$AB$18:$AB$70,MATCH($B106,'Damage costs'!$C$18:$C$70,0))/1000),"")</f>
        <v/>
      </c>
      <c r="CU106" s="59" t="str">
        <f>IFERROR(IF(OR($C$110=FALSE,LEFT($B106,3)&lt;&gt;"NOX"),CU55*INDEX('Damage costs'!$X$18:$X$70,MATCH($B106,'Damage costs'!$C$18:$C$70,0))/1000,CU55*INDEX('Damage costs'!$AB$18:$AB$70,MATCH($B106,'Damage costs'!$C$18:$C$70,0))/1000),"")</f>
        <v/>
      </c>
      <c r="CV106" s="59" t="str">
        <f>IFERROR(IF(OR($C$110=FALSE,LEFT($B106,3)&lt;&gt;"NOX"),CV55*INDEX('Damage costs'!$X$18:$X$70,MATCH($B106,'Damage costs'!$C$18:$C$70,0))/1000,CV55*INDEX('Damage costs'!$AB$18:$AB$70,MATCH($B106,'Damage costs'!$C$18:$C$70,0))/1000),"")</f>
        <v/>
      </c>
      <c r="CW106" s="59" t="str">
        <f>IFERROR(IF(OR($C$110=FALSE,LEFT($B106,3)&lt;&gt;"NOX"),CW55*INDEX('Damage costs'!$X$18:$X$70,MATCH($B106,'Damage costs'!$C$18:$C$70,0))/1000,CW55*INDEX('Damage costs'!$AB$18:$AB$70,MATCH($B106,'Damage costs'!$C$18:$C$70,0))/1000),"")</f>
        <v/>
      </c>
      <c r="CX106" s="59" t="str">
        <f>IFERROR(IF(OR($C$110=FALSE,LEFT($B106,3)&lt;&gt;"NOX"),CX55*INDEX('Damage costs'!$X$18:$X$70,MATCH($B106,'Damage costs'!$C$18:$C$70,0))/1000,CX55*INDEX('Damage costs'!$AB$18:$AB$70,MATCH($B106,'Damage costs'!$C$18:$C$70,0))/1000),"")</f>
        <v/>
      </c>
      <c r="CY106" s="59" t="str">
        <f>IFERROR(IF(OR($C$110=FALSE,LEFT($B106,3)&lt;&gt;"NOX"),CY55*INDEX('Damage costs'!$X$18:$X$70,MATCH($B106,'Damage costs'!$C$18:$C$70,0))/1000,CY55*INDEX('Damage costs'!$AB$18:$AB$70,MATCH($B106,'Damage costs'!$C$18:$C$70,0))/1000),"")</f>
        <v/>
      </c>
      <c r="CZ106" s="391"/>
    </row>
    <row r="107" spans="2:104" x14ac:dyDescent="0.25">
      <c r="B107" s="406">
        <f t="shared" si="42"/>
        <v>0</v>
      </c>
      <c r="C107" s="9" t="s">
        <v>1117</v>
      </c>
      <c r="D107" s="59" t="str">
        <f>IFERROR(IF(OR($C$110=FALSE,LEFT($B107,3)&lt;&gt;"NOX"),D56*INDEX('Damage costs'!$X$18:$X$70,MATCH($B107,'Damage costs'!$C$18:$C$70,0))/1000,D56*INDEX('Damage costs'!$AB$18:$AB$70,MATCH($B107,'Damage costs'!$C$18:$C$70,0))/1000),"")</f>
        <v/>
      </c>
      <c r="E107" s="59" t="str">
        <f>IFERROR(IF(OR($C$110=FALSE,LEFT($B107,3)&lt;&gt;"NOX"),E56*INDEX('Damage costs'!$X$18:$X$70,MATCH($B107,'Damage costs'!$C$18:$C$70,0))/1000,E56*INDEX('Damage costs'!$AB$18:$AB$70,MATCH($B107,'Damage costs'!$C$18:$C$70,0))/1000),"")</f>
        <v/>
      </c>
      <c r="F107" s="59" t="str">
        <f>IFERROR(IF(OR($C$110=FALSE,LEFT($B107,3)&lt;&gt;"NOX"),F56*INDEX('Damage costs'!$X$18:$X$70,MATCH($B107,'Damage costs'!$C$18:$C$70,0))/1000,F56*INDEX('Damage costs'!$AB$18:$AB$70,MATCH($B107,'Damage costs'!$C$18:$C$70,0))/1000),"")</f>
        <v/>
      </c>
      <c r="G107" s="59" t="str">
        <f>IFERROR(IF(OR($C$110=FALSE,LEFT($B107,3)&lt;&gt;"NOX"),G56*INDEX('Damage costs'!$X$18:$X$70,MATCH($B107,'Damage costs'!$C$18:$C$70,0))/1000,G56*INDEX('Damage costs'!$AB$18:$AB$70,MATCH($B107,'Damage costs'!$C$18:$C$70,0))/1000),"")</f>
        <v/>
      </c>
      <c r="H107" s="59" t="str">
        <f>IFERROR(IF(OR($C$110=FALSE,LEFT($B107,3)&lt;&gt;"NOX"),H56*INDEX('Damage costs'!$X$18:$X$70,MATCH($B107,'Damage costs'!$C$18:$C$70,0))/1000,H56*INDEX('Damage costs'!$AB$18:$AB$70,MATCH($B107,'Damage costs'!$C$18:$C$70,0))/1000),"")</f>
        <v/>
      </c>
      <c r="I107" s="59" t="str">
        <f>IFERROR(IF(OR($C$110=FALSE,LEFT($B107,3)&lt;&gt;"NOX"),I56*INDEX('Damage costs'!$X$18:$X$70,MATCH($B107,'Damage costs'!$C$18:$C$70,0))/1000,I56*INDEX('Damage costs'!$AB$18:$AB$70,MATCH($B107,'Damage costs'!$C$18:$C$70,0))/1000),"")</f>
        <v/>
      </c>
      <c r="J107" s="59" t="str">
        <f>IFERROR(IF(OR($C$110=FALSE,LEFT($B107,3)&lt;&gt;"NOX"),J56*INDEX('Damage costs'!$X$18:$X$70,MATCH($B107,'Damage costs'!$C$18:$C$70,0))/1000,J56*INDEX('Damage costs'!$AB$18:$AB$70,MATCH($B107,'Damage costs'!$C$18:$C$70,0))/1000),"")</f>
        <v/>
      </c>
      <c r="K107" s="59" t="str">
        <f>IFERROR(IF(OR($C$110=FALSE,LEFT($B107,3)&lt;&gt;"NOX"),K56*INDEX('Damage costs'!$X$18:$X$70,MATCH($B107,'Damage costs'!$C$18:$C$70,0))/1000,K56*INDEX('Damage costs'!$AB$18:$AB$70,MATCH($B107,'Damage costs'!$C$18:$C$70,0))/1000),"")</f>
        <v/>
      </c>
      <c r="L107" s="59" t="str">
        <f>IFERROR(IF(OR($C$110=FALSE,LEFT($B107,3)&lt;&gt;"NOX"),L56*INDEX('Damage costs'!$X$18:$X$70,MATCH($B107,'Damage costs'!$C$18:$C$70,0))/1000,L56*INDEX('Damage costs'!$AB$18:$AB$70,MATCH($B107,'Damage costs'!$C$18:$C$70,0))/1000),"")</f>
        <v/>
      </c>
      <c r="M107" s="59" t="str">
        <f>IFERROR(IF(OR($C$110=FALSE,LEFT($B107,3)&lt;&gt;"NOX"),M56*INDEX('Damage costs'!$X$18:$X$70,MATCH($B107,'Damage costs'!$C$18:$C$70,0))/1000,M56*INDEX('Damage costs'!$AB$18:$AB$70,MATCH($B107,'Damage costs'!$C$18:$C$70,0))/1000),"")</f>
        <v/>
      </c>
      <c r="N107" s="59" t="str">
        <f>IFERROR(IF(OR($C$110=FALSE,LEFT($B107,3)&lt;&gt;"NOX"),N56*INDEX('Damage costs'!$X$18:$X$70,MATCH($B107,'Damage costs'!$C$18:$C$70,0))/1000,N56*INDEX('Damage costs'!$AB$18:$AB$70,MATCH($B107,'Damage costs'!$C$18:$C$70,0))/1000),"")</f>
        <v/>
      </c>
      <c r="O107" s="59" t="str">
        <f>IFERROR(IF(OR($C$110=FALSE,LEFT($B107,3)&lt;&gt;"NOX"),O56*INDEX('Damage costs'!$X$18:$X$70,MATCH($B107,'Damage costs'!$C$18:$C$70,0))/1000,O56*INDEX('Damage costs'!$AB$18:$AB$70,MATCH($B107,'Damage costs'!$C$18:$C$70,0))/1000),"")</f>
        <v/>
      </c>
      <c r="P107" s="59" t="str">
        <f>IFERROR(IF(OR($C$110=FALSE,LEFT($B107,3)&lt;&gt;"NOX"),P56*INDEX('Damage costs'!$X$18:$X$70,MATCH($B107,'Damage costs'!$C$18:$C$70,0))/1000,P56*INDEX('Damage costs'!$AB$18:$AB$70,MATCH($B107,'Damage costs'!$C$18:$C$70,0))/1000),"")</f>
        <v/>
      </c>
      <c r="Q107" s="59" t="str">
        <f>IFERROR(IF(OR($C$110=FALSE,LEFT($B107,3)&lt;&gt;"NOX"),Q56*INDEX('Damage costs'!$X$18:$X$70,MATCH($B107,'Damage costs'!$C$18:$C$70,0))/1000,Q56*INDEX('Damage costs'!$AB$18:$AB$70,MATCH($B107,'Damage costs'!$C$18:$C$70,0))/1000),"")</f>
        <v/>
      </c>
      <c r="R107" s="59" t="str">
        <f>IFERROR(IF(OR($C$110=FALSE,LEFT($B107,3)&lt;&gt;"NOX"),R56*INDEX('Damage costs'!$X$18:$X$70,MATCH($B107,'Damage costs'!$C$18:$C$70,0))/1000,R56*INDEX('Damage costs'!$AB$18:$AB$70,MATCH($B107,'Damage costs'!$C$18:$C$70,0))/1000),"")</f>
        <v/>
      </c>
      <c r="S107" s="59" t="str">
        <f>IFERROR(IF(OR($C$110=FALSE,LEFT($B107,3)&lt;&gt;"NOX"),S56*INDEX('Damage costs'!$X$18:$X$70,MATCH($B107,'Damage costs'!$C$18:$C$70,0))/1000,S56*INDEX('Damage costs'!$AB$18:$AB$70,MATCH($B107,'Damage costs'!$C$18:$C$70,0))/1000),"")</f>
        <v/>
      </c>
      <c r="T107" s="59" t="str">
        <f>IFERROR(IF(OR($C$110=FALSE,LEFT($B107,3)&lt;&gt;"NOX"),T56*INDEX('Damage costs'!$X$18:$X$70,MATCH($B107,'Damage costs'!$C$18:$C$70,0))/1000,T56*INDEX('Damage costs'!$AB$18:$AB$70,MATCH($B107,'Damage costs'!$C$18:$C$70,0))/1000),"")</f>
        <v/>
      </c>
      <c r="U107" s="59" t="str">
        <f>IFERROR(IF(OR($C$110=FALSE,LEFT($B107,3)&lt;&gt;"NOX"),U56*INDEX('Damage costs'!$X$18:$X$70,MATCH($B107,'Damage costs'!$C$18:$C$70,0))/1000,U56*INDEX('Damage costs'!$AB$18:$AB$70,MATCH($B107,'Damage costs'!$C$18:$C$70,0))/1000),"")</f>
        <v/>
      </c>
      <c r="V107" s="59" t="str">
        <f>IFERROR(IF(OR($C$110=FALSE,LEFT($B107,3)&lt;&gt;"NOX"),V56*INDEX('Damage costs'!$X$18:$X$70,MATCH($B107,'Damage costs'!$C$18:$C$70,0))/1000,V56*INDEX('Damage costs'!$AB$18:$AB$70,MATCH($B107,'Damage costs'!$C$18:$C$70,0))/1000),"")</f>
        <v/>
      </c>
      <c r="W107" s="59" t="str">
        <f>IFERROR(IF(OR($C$110=FALSE,LEFT($B107,3)&lt;&gt;"NOX"),W56*INDEX('Damage costs'!$X$18:$X$70,MATCH($B107,'Damage costs'!$C$18:$C$70,0))/1000,W56*INDEX('Damage costs'!$AB$18:$AB$70,MATCH($B107,'Damage costs'!$C$18:$C$70,0))/1000),"")</f>
        <v/>
      </c>
      <c r="X107" s="59" t="str">
        <f>IFERROR(IF(OR($C$110=FALSE,LEFT($B107,3)&lt;&gt;"NOX"),X56*INDEX('Damage costs'!$X$18:$X$70,MATCH($B107,'Damage costs'!$C$18:$C$70,0))/1000,X56*INDEX('Damage costs'!$AB$18:$AB$70,MATCH($B107,'Damage costs'!$C$18:$C$70,0))/1000),"")</f>
        <v/>
      </c>
      <c r="Y107" s="59" t="str">
        <f>IFERROR(IF(OR($C$110=FALSE,LEFT($B107,3)&lt;&gt;"NOX"),Y56*INDEX('Damage costs'!$X$18:$X$70,MATCH($B107,'Damage costs'!$C$18:$C$70,0))/1000,Y56*INDEX('Damage costs'!$AB$18:$AB$70,MATCH($B107,'Damage costs'!$C$18:$C$70,0))/1000),"")</f>
        <v/>
      </c>
      <c r="Z107" s="59" t="str">
        <f>IFERROR(IF(OR($C$110=FALSE,LEFT($B107,3)&lt;&gt;"NOX"),Z56*INDEX('Damage costs'!$X$18:$X$70,MATCH($B107,'Damage costs'!$C$18:$C$70,0))/1000,Z56*INDEX('Damage costs'!$AB$18:$AB$70,MATCH($B107,'Damage costs'!$C$18:$C$70,0))/1000),"")</f>
        <v/>
      </c>
      <c r="AA107" s="59" t="str">
        <f>IFERROR(IF(OR($C$110=FALSE,LEFT($B107,3)&lt;&gt;"NOX"),AA56*INDEX('Damage costs'!$X$18:$X$70,MATCH($B107,'Damage costs'!$C$18:$C$70,0))/1000,AA56*INDEX('Damage costs'!$AB$18:$AB$70,MATCH($B107,'Damage costs'!$C$18:$C$70,0))/1000),"")</f>
        <v/>
      </c>
      <c r="AB107" s="59" t="str">
        <f>IFERROR(IF(OR($C$110=FALSE,LEFT($B107,3)&lt;&gt;"NOX"),AB56*INDEX('Damage costs'!$X$18:$X$70,MATCH($B107,'Damage costs'!$C$18:$C$70,0))/1000,AB56*INDEX('Damage costs'!$AB$18:$AB$70,MATCH($B107,'Damage costs'!$C$18:$C$70,0))/1000),"")</f>
        <v/>
      </c>
      <c r="AC107" s="59" t="str">
        <f>IFERROR(IF(OR($C$110=FALSE,LEFT($B107,3)&lt;&gt;"NOX"),AC56*INDEX('Damage costs'!$X$18:$X$70,MATCH($B107,'Damage costs'!$C$18:$C$70,0))/1000,AC56*INDEX('Damage costs'!$AB$18:$AB$70,MATCH($B107,'Damage costs'!$C$18:$C$70,0))/1000),"")</f>
        <v/>
      </c>
      <c r="AD107" s="59" t="str">
        <f>IFERROR(IF(OR($C$110=FALSE,LEFT($B107,3)&lt;&gt;"NOX"),AD56*INDEX('Damage costs'!$X$18:$X$70,MATCH($B107,'Damage costs'!$C$18:$C$70,0))/1000,AD56*INDEX('Damage costs'!$AB$18:$AB$70,MATCH($B107,'Damage costs'!$C$18:$C$70,0))/1000),"")</f>
        <v/>
      </c>
      <c r="AE107" s="59" t="str">
        <f>IFERROR(IF(OR($C$110=FALSE,LEFT($B107,3)&lt;&gt;"NOX"),AE56*INDEX('Damage costs'!$X$18:$X$70,MATCH($B107,'Damage costs'!$C$18:$C$70,0))/1000,AE56*INDEX('Damage costs'!$AB$18:$AB$70,MATCH($B107,'Damage costs'!$C$18:$C$70,0))/1000),"")</f>
        <v/>
      </c>
      <c r="AF107" s="59" t="str">
        <f>IFERROR(IF(OR($C$110=FALSE,LEFT($B107,3)&lt;&gt;"NOX"),AF56*INDEX('Damage costs'!$X$18:$X$70,MATCH($B107,'Damage costs'!$C$18:$C$70,0))/1000,AF56*INDEX('Damage costs'!$AB$18:$AB$70,MATCH($B107,'Damage costs'!$C$18:$C$70,0))/1000),"")</f>
        <v/>
      </c>
      <c r="AG107" s="59" t="str">
        <f>IFERROR(IF(OR($C$110=FALSE,LEFT($B107,3)&lt;&gt;"NOX"),AG56*INDEX('Damage costs'!$X$18:$X$70,MATCH($B107,'Damage costs'!$C$18:$C$70,0))/1000,AG56*INDEX('Damage costs'!$AB$18:$AB$70,MATCH($B107,'Damage costs'!$C$18:$C$70,0))/1000),"")</f>
        <v/>
      </c>
      <c r="AH107" s="59" t="str">
        <f>IFERROR(IF(OR($C$110=FALSE,LEFT($B107,3)&lt;&gt;"NOX"),AH56*INDEX('Damage costs'!$X$18:$X$70,MATCH($B107,'Damage costs'!$C$18:$C$70,0))/1000,AH56*INDEX('Damage costs'!$AB$18:$AB$70,MATCH($B107,'Damage costs'!$C$18:$C$70,0))/1000),"")</f>
        <v/>
      </c>
      <c r="AI107" s="59" t="str">
        <f>IFERROR(IF(OR($C$110=FALSE,LEFT($B107,3)&lt;&gt;"NOX"),AI56*INDEX('Damage costs'!$X$18:$X$70,MATCH($B107,'Damage costs'!$C$18:$C$70,0))/1000,AI56*INDEX('Damage costs'!$AB$18:$AB$70,MATCH($B107,'Damage costs'!$C$18:$C$70,0))/1000),"")</f>
        <v/>
      </c>
      <c r="AJ107" s="59" t="str">
        <f>IFERROR(IF(OR($C$110=FALSE,LEFT($B107,3)&lt;&gt;"NOX"),AJ56*INDEX('Damage costs'!$X$18:$X$70,MATCH($B107,'Damage costs'!$C$18:$C$70,0))/1000,AJ56*INDEX('Damage costs'!$AB$18:$AB$70,MATCH($B107,'Damage costs'!$C$18:$C$70,0))/1000),"")</f>
        <v/>
      </c>
      <c r="AK107" s="59" t="str">
        <f>IFERROR(IF(OR($C$110=FALSE,LEFT($B107,3)&lt;&gt;"NOX"),AK56*INDEX('Damage costs'!$X$18:$X$70,MATCH($B107,'Damage costs'!$C$18:$C$70,0))/1000,AK56*INDEX('Damage costs'!$AB$18:$AB$70,MATCH($B107,'Damage costs'!$C$18:$C$70,0))/1000),"")</f>
        <v/>
      </c>
      <c r="AL107" s="59" t="str">
        <f>IFERROR(IF(OR($C$110=FALSE,LEFT($B107,3)&lt;&gt;"NOX"),AL56*INDEX('Damage costs'!$X$18:$X$70,MATCH($B107,'Damage costs'!$C$18:$C$70,0))/1000,AL56*INDEX('Damage costs'!$AB$18:$AB$70,MATCH($B107,'Damage costs'!$C$18:$C$70,0))/1000),"")</f>
        <v/>
      </c>
      <c r="AM107" s="59" t="str">
        <f>IFERROR(IF(OR($C$110=FALSE,LEFT($B107,3)&lt;&gt;"NOX"),AM56*INDEX('Damage costs'!$X$18:$X$70,MATCH($B107,'Damage costs'!$C$18:$C$70,0))/1000,AM56*INDEX('Damage costs'!$AB$18:$AB$70,MATCH($B107,'Damage costs'!$C$18:$C$70,0))/1000),"")</f>
        <v/>
      </c>
      <c r="AN107" s="59" t="str">
        <f>IFERROR(IF(OR($C$110=FALSE,LEFT($B107,3)&lt;&gt;"NOX"),AN56*INDEX('Damage costs'!$X$18:$X$70,MATCH($B107,'Damage costs'!$C$18:$C$70,0))/1000,AN56*INDEX('Damage costs'!$AB$18:$AB$70,MATCH($B107,'Damage costs'!$C$18:$C$70,0))/1000),"")</f>
        <v/>
      </c>
      <c r="AO107" s="59" t="str">
        <f>IFERROR(IF(OR($C$110=FALSE,LEFT($B107,3)&lt;&gt;"NOX"),AO56*INDEX('Damage costs'!$X$18:$X$70,MATCH($B107,'Damage costs'!$C$18:$C$70,0))/1000,AO56*INDEX('Damage costs'!$AB$18:$AB$70,MATCH($B107,'Damage costs'!$C$18:$C$70,0))/1000),"")</f>
        <v/>
      </c>
      <c r="AP107" s="59" t="str">
        <f>IFERROR(IF(OR($C$110=FALSE,LEFT($B107,3)&lt;&gt;"NOX"),AP56*INDEX('Damage costs'!$X$18:$X$70,MATCH($B107,'Damage costs'!$C$18:$C$70,0))/1000,AP56*INDEX('Damage costs'!$AB$18:$AB$70,MATCH($B107,'Damage costs'!$C$18:$C$70,0))/1000),"")</f>
        <v/>
      </c>
      <c r="AQ107" s="59" t="str">
        <f>IFERROR(IF(OR($C$110=FALSE,LEFT($B107,3)&lt;&gt;"NOX"),AQ56*INDEX('Damage costs'!$X$18:$X$70,MATCH($B107,'Damage costs'!$C$18:$C$70,0))/1000,AQ56*INDEX('Damage costs'!$AB$18:$AB$70,MATCH($B107,'Damage costs'!$C$18:$C$70,0))/1000),"")</f>
        <v/>
      </c>
      <c r="AR107" s="59" t="str">
        <f>IFERROR(IF(OR($C$110=FALSE,LEFT($B107,3)&lt;&gt;"NOX"),AR56*INDEX('Damage costs'!$X$18:$X$70,MATCH($B107,'Damage costs'!$C$18:$C$70,0))/1000,AR56*INDEX('Damage costs'!$AB$18:$AB$70,MATCH($B107,'Damage costs'!$C$18:$C$70,0))/1000),"")</f>
        <v/>
      </c>
      <c r="AS107" s="59" t="str">
        <f>IFERROR(IF(OR($C$110=FALSE,LEFT($B107,3)&lt;&gt;"NOX"),AS56*INDEX('Damage costs'!$X$18:$X$70,MATCH($B107,'Damage costs'!$C$18:$C$70,0))/1000,AS56*INDEX('Damage costs'!$AB$18:$AB$70,MATCH($B107,'Damage costs'!$C$18:$C$70,0))/1000),"")</f>
        <v/>
      </c>
      <c r="AT107" s="59" t="str">
        <f>IFERROR(IF(OR($C$110=FALSE,LEFT($B107,3)&lt;&gt;"NOX"),AT56*INDEX('Damage costs'!$X$18:$X$70,MATCH($B107,'Damage costs'!$C$18:$C$70,0))/1000,AT56*INDEX('Damage costs'!$AB$18:$AB$70,MATCH($B107,'Damage costs'!$C$18:$C$70,0))/1000),"")</f>
        <v/>
      </c>
      <c r="AU107" s="59" t="str">
        <f>IFERROR(IF(OR($C$110=FALSE,LEFT($B107,3)&lt;&gt;"NOX"),AU56*INDEX('Damage costs'!$X$18:$X$70,MATCH($B107,'Damage costs'!$C$18:$C$70,0))/1000,AU56*INDEX('Damage costs'!$AB$18:$AB$70,MATCH($B107,'Damage costs'!$C$18:$C$70,0))/1000),"")</f>
        <v/>
      </c>
      <c r="AV107" s="59" t="str">
        <f>IFERROR(IF(OR($C$110=FALSE,LEFT($B107,3)&lt;&gt;"NOX"),AV56*INDEX('Damage costs'!$X$18:$X$70,MATCH($B107,'Damage costs'!$C$18:$C$70,0))/1000,AV56*INDEX('Damage costs'!$AB$18:$AB$70,MATCH($B107,'Damage costs'!$C$18:$C$70,0))/1000),"")</f>
        <v/>
      </c>
      <c r="AW107" s="59" t="str">
        <f>IFERROR(IF(OR($C$110=FALSE,LEFT($B107,3)&lt;&gt;"NOX"),AW56*INDEX('Damage costs'!$X$18:$X$70,MATCH($B107,'Damage costs'!$C$18:$C$70,0))/1000,AW56*INDEX('Damage costs'!$AB$18:$AB$70,MATCH($B107,'Damage costs'!$C$18:$C$70,0))/1000),"")</f>
        <v/>
      </c>
      <c r="AX107" s="59" t="str">
        <f>IFERROR(IF(OR($C$110=FALSE,LEFT($B107,3)&lt;&gt;"NOX"),AX56*INDEX('Damage costs'!$X$18:$X$70,MATCH($B107,'Damage costs'!$C$18:$C$70,0))/1000,AX56*INDEX('Damage costs'!$AB$18:$AB$70,MATCH($B107,'Damage costs'!$C$18:$C$70,0))/1000),"")</f>
        <v/>
      </c>
      <c r="AY107" s="59" t="str">
        <f>IFERROR(IF(OR($C$110=FALSE,LEFT($B107,3)&lt;&gt;"NOX"),AY56*INDEX('Damage costs'!$X$18:$X$70,MATCH($B107,'Damage costs'!$C$18:$C$70,0))/1000,AY56*INDEX('Damage costs'!$AB$18:$AB$70,MATCH($B107,'Damage costs'!$C$18:$C$70,0))/1000),"")</f>
        <v/>
      </c>
      <c r="AZ107" s="59" t="str">
        <f>IFERROR(IF(OR($C$110=FALSE,LEFT($B107,3)&lt;&gt;"NOX"),AZ56*INDEX('Damage costs'!$X$18:$X$70,MATCH($B107,'Damage costs'!$C$18:$C$70,0))/1000,AZ56*INDEX('Damage costs'!$AB$18:$AB$70,MATCH($B107,'Damage costs'!$C$18:$C$70,0))/1000),"")</f>
        <v/>
      </c>
      <c r="BA107" s="59" t="str">
        <f>IFERROR(IF(OR($C$110=FALSE,LEFT($B107,3)&lt;&gt;"NOX"),BA56*INDEX('Damage costs'!$X$18:$X$70,MATCH($B107,'Damage costs'!$C$18:$C$70,0))/1000,BA56*INDEX('Damage costs'!$AB$18:$AB$70,MATCH($B107,'Damage costs'!$C$18:$C$70,0))/1000),"")</f>
        <v/>
      </c>
      <c r="BB107" s="59" t="str">
        <f>IFERROR(IF(OR($C$110=FALSE,LEFT($B107,3)&lt;&gt;"NOX"),BB56*INDEX('Damage costs'!$X$18:$X$70,MATCH($B107,'Damage costs'!$C$18:$C$70,0))/1000,BB56*INDEX('Damage costs'!$AB$18:$AB$70,MATCH($B107,'Damage costs'!$C$18:$C$70,0))/1000),"")</f>
        <v/>
      </c>
      <c r="BC107" s="59" t="str">
        <f>IFERROR(IF(OR($C$110=FALSE,LEFT($B107,3)&lt;&gt;"NOX"),BC56*INDEX('Damage costs'!$X$18:$X$70,MATCH($B107,'Damage costs'!$C$18:$C$70,0))/1000,BC56*INDEX('Damage costs'!$AB$18:$AB$70,MATCH($B107,'Damage costs'!$C$18:$C$70,0))/1000),"")</f>
        <v/>
      </c>
      <c r="BD107" s="59" t="str">
        <f>IFERROR(IF(OR($C$110=FALSE,LEFT($B107,3)&lt;&gt;"NOX"),BD56*INDEX('Damage costs'!$X$18:$X$70,MATCH($B107,'Damage costs'!$C$18:$C$70,0))/1000,BD56*INDEX('Damage costs'!$AB$18:$AB$70,MATCH($B107,'Damage costs'!$C$18:$C$70,0))/1000),"")</f>
        <v/>
      </c>
      <c r="BE107" s="59" t="str">
        <f>IFERROR(IF(OR($C$110=FALSE,LEFT($B107,3)&lt;&gt;"NOX"),BE56*INDEX('Damage costs'!$X$18:$X$70,MATCH($B107,'Damage costs'!$C$18:$C$70,0))/1000,BE56*INDEX('Damage costs'!$AB$18:$AB$70,MATCH($B107,'Damage costs'!$C$18:$C$70,0))/1000),"")</f>
        <v/>
      </c>
      <c r="BF107" s="59" t="str">
        <f>IFERROR(IF(OR($C$110=FALSE,LEFT($B107,3)&lt;&gt;"NOX"),BF56*INDEX('Damage costs'!$X$18:$X$70,MATCH($B107,'Damage costs'!$C$18:$C$70,0))/1000,BF56*INDEX('Damage costs'!$AB$18:$AB$70,MATCH($B107,'Damage costs'!$C$18:$C$70,0))/1000),"")</f>
        <v/>
      </c>
      <c r="BG107" s="59" t="str">
        <f>IFERROR(IF(OR($C$110=FALSE,LEFT($B107,3)&lt;&gt;"NOX"),BG56*INDEX('Damage costs'!$X$18:$X$70,MATCH($B107,'Damage costs'!$C$18:$C$70,0))/1000,BG56*INDEX('Damage costs'!$AB$18:$AB$70,MATCH($B107,'Damage costs'!$C$18:$C$70,0))/1000),"")</f>
        <v/>
      </c>
      <c r="BH107" s="59" t="str">
        <f>IFERROR(IF(OR($C$110=FALSE,LEFT($B107,3)&lt;&gt;"NOX"),BH56*INDEX('Damage costs'!$X$18:$X$70,MATCH($B107,'Damage costs'!$C$18:$C$70,0))/1000,BH56*INDEX('Damage costs'!$AB$18:$AB$70,MATCH($B107,'Damage costs'!$C$18:$C$70,0))/1000),"")</f>
        <v/>
      </c>
      <c r="BI107" s="59" t="str">
        <f>IFERROR(IF(OR($C$110=FALSE,LEFT($B107,3)&lt;&gt;"NOX"),BI56*INDEX('Damage costs'!$X$18:$X$70,MATCH($B107,'Damage costs'!$C$18:$C$70,0))/1000,BI56*INDEX('Damage costs'!$AB$18:$AB$70,MATCH($B107,'Damage costs'!$C$18:$C$70,0))/1000),"")</f>
        <v/>
      </c>
      <c r="BJ107" s="59" t="str">
        <f>IFERROR(IF(OR($C$110=FALSE,LEFT($B107,3)&lt;&gt;"NOX"),BJ56*INDEX('Damage costs'!$X$18:$X$70,MATCH($B107,'Damage costs'!$C$18:$C$70,0))/1000,BJ56*INDEX('Damage costs'!$AB$18:$AB$70,MATCH($B107,'Damage costs'!$C$18:$C$70,0))/1000),"")</f>
        <v/>
      </c>
      <c r="BK107" s="59" t="str">
        <f>IFERROR(IF(OR($C$110=FALSE,LEFT($B107,3)&lt;&gt;"NOX"),BK56*INDEX('Damage costs'!$X$18:$X$70,MATCH($B107,'Damage costs'!$C$18:$C$70,0))/1000,BK56*INDEX('Damage costs'!$AB$18:$AB$70,MATCH($B107,'Damage costs'!$C$18:$C$70,0))/1000),"")</f>
        <v/>
      </c>
      <c r="BL107" s="59" t="str">
        <f>IFERROR(IF(OR($C$110=FALSE,LEFT($B107,3)&lt;&gt;"NOX"),BL56*INDEX('Damage costs'!$X$18:$X$70,MATCH($B107,'Damage costs'!$C$18:$C$70,0))/1000,BL56*INDEX('Damage costs'!$AB$18:$AB$70,MATCH($B107,'Damage costs'!$C$18:$C$70,0))/1000),"")</f>
        <v/>
      </c>
      <c r="BM107" s="59" t="str">
        <f>IFERROR(IF(OR($C$110=FALSE,LEFT($B107,3)&lt;&gt;"NOX"),BM56*INDEX('Damage costs'!$X$18:$X$70,MATCH($B107,'Damage costs'!$C$18:$C$70,0))/1000,BM56*INDEX('Damage costs'!$AB$18:$AB$70,MATCH($B107,'Damage costs'!$C$18:$C$70,0))/1000),"")</f>
        <v/>
      </c>
      <c r="BN107" s="59" t="str">
        <f>IFERROR(IF(OR($C$110=FALSE,LEFT($B107,3)&lt;&gt;"NOX"),BN56*INDEX('Damage costs'!$X$18:$X$70,MATCH($B107,'Damage costs'!$C$18:$C$70,0))/1000,BN56*INDEX('Damage costs'!$AB$18:$AB$70,MATCH($B107,'Damage costs'!$C$18:$C$70,0))/1000),"")</f>
        <v/>
      </c>
      <c r="BO107" s="59" t="str">
        <f>IFERROR(IF(OR($C$110=FALSE,LEFT($B107,3)&lt;&gt;"NOX"),BO56*INDEX('Damage costs'!$X$18:$X$70,MATCH($B107,'Damage costs'!$C$18:$C$70,0))/1000,BO56*INDEX('Damage costs'!$AB$18:$AB$70,MATCH($B107,'Damage costs'!$C$18:$C$70,0))/1000),"")</f>
        <v/>
      </c>
      <c r="BP107" s="59" t="str">
        <f>IFERROR(IF(OR($C$110=FALSE,LEFT($B107,3)&lt;&gt;"NOX"),BP56*INDEX('Damage costs'!$X$18:$X$70,MATCH($B107,'Damage costs'!$C$18:$C$70,0))/1000,BP56*INDEX('Damage costs'!$AB$18:$AB$70,MATCH($B107,'Damage costs'!$C$18:$C$70,0))/1000),"")</f>
        <v/>
      </c>
      <c r="BQ107" s="59" t="str">
        <f>IFERROR(IF(OR($C$110=FALSE,LEFT($B107,3)&lt;&gt;"NOX"),BQ56*INDEX('Damage costs'!$X$18:$X$70,MATCH($B107,'Damage costs'!$C$18:$C$70,0))/1000,BQ56*INDEX('Damage costs'!$AB$18:$AB$70,MATCH($B107,'Damage costs'!$C$18:$C$70,0))/1000),"")</f>
        <v/>
      </c>
      <c r="BR107" s="59" t="str">
        <f>IFERROR(IF(OR($C$110=FALSE,LEFT($B107,3)&lt;&gt;"NOX"),BR56*INDEX('Damage costs'!$X$18:$X$70,MATCH($B107,'Damage costs'!$C$18:$C$70,0))/1000,BR56*INDEX('Damage costs'!$AB$18:$AB$70,MATCH($B107,'Damage costs'!$C$18:$C$70,0))/1000),"")</f>
        <v/>
      </c>
      <c r="BS107" s="59" t="str">
        <f>IFERROR(IF(OR($C$110=FALSE,LEFT($B107,3)&lt;&gt;"NOX"),BS56*INDEX('Damage costs'!$X$18:$X$70,MATCH($B107,'Damage costs'!$C$18:$C$70,0))/1000,BS56*INDEX('Damage costs'!$AB$18:$AB$70,MATCH($B107,'Damage costs'!$C$18:$C$70,0))/1000),"")</f>
        <v/>
      </c>
      <c r="BT107" s="59" t="str">
        <f>IFERROR(IF(OR($C$110=FALSE,LEFT($B107,3)&lt;&gt;"NOX"),BT56*INDEX('Damage costs'!$X$18:$X$70,MATCH($B107,'Damage costs'!$C$18:$C$70,0))/1000,BT56*INDEX('Damage costs'!$AB$18:$AB$70,MATCH($B107,'Damage costs'!$C$18:$C$70,0))/1000),"")</f>
        <v/>
      </c>
      <c r="BU107" s="59" t="str">
        <f>IFERROR(IF(OR($C$110=FALSE,LEFT($B107,3)&lt;&gt;"NOX"),BU56*INDEX('Damage costs'!$X$18:$X$70,MATCH($B107,'Damage costs'!$C$18:$C$70,0))/1000,BU56*INDEX('Damage costs'!$AB$18:$AB$70,MATCH($B107,'Damage costs'!$C$18:$C$70,0))/1000),"")</f>
        <v/>
      </c>
      <c r="BV107" s="59" t="str">
        <f>IFERROR(IF(OR($C$110=FALSE,LEFT($B107,3)&lt;&gt;"NOX"),BV56*INDEX('Damage costs'!$X$18:$X$70,MATCH($B107,'Damage costs'!$C$18:$C$70,0))/1000,BV56*INDEX('Damage costs'!$AB$18:$AB$70,MATCH($B107,'Damage costs'!$C$18:$C$70,0))/1000),"")</f>
        <v/>
      </c>
      <c r="BW107" s="59" t="str">
        <f>IFERROR(IF(OR($C$110=FALSE,LEFT($B107,3)&lt;&gt;"NOX"),BW56*INDEX('Damage costs'!$X$18:$X$70,MATCH($B107,'Damage costs'!$C$18:$C$70,0))/1000,BW56*INDEX('Damage costs'!$AB$18:$AB$70,MATCH($B107,'Damage costs'!$C$18:$C$70,0))/1000),"")</f>
        <v/>
      </c>
      <c r="BX107" s="59" t="str">
        <f>IFERROR(IF(OR($C$110=FALSE,LEFT($B107,3)&lt;&gt;"NOX"),BX56*INDEX('Damage costs'!$X$18:$X$70,MATCH($B107,'Damage costs'!$C$18:$C$70,0))/1000,BX56*INDEX('Damage costs'!$AB$18:$AB$70,MATCH($B107,'Damage costs'!$C$18:$C$70,0))/1000),"")</f>
        <v/>
      </c>
      <c r="BY107" s="59" t="str">
        <f>IFERROR(IF(OR($C$110=FALSE,LEFT($B107,3)&lt;&gt;"NOX"),BY56*INDEX('Damage costs'!$X$18:$X$70,MATCH($B107,'Damage costs'!$C$18:$C$70,0))/1000,BY56*INDEX('Damage costs'!$AB$18:$AB$70,MATCH($B107,'Damage costs'!$C$18:$C$70,0))/1000),"")</f>
        <v/>
      </c>
      <c r="BZ107" s="59" t="str">
        <f>IFERROR(IF(OR($C$110=FALSE,LEFT($B107,3)&lt;&gt;"NOX"),BZ56*INDEX('Damage costs'!$X$18:$X$70,MATCH($B107,'Damage costs'!$C$18:$C$70,0))/1000,BZ56*INDEX('Damage costs'!$AB$18:$AB$70,MATCH($B107,'Damage costs'!$C$18:$C$70,0))/1000),"")</f>
        <v/>
      </c>
      <c r="CA107" s="59" t="str">
        <f>IFERROR(IF(OR($C$110=FALSE,LEFT($B107,3)&lt;&gt;"NOX"),CA56*INDEX('Damage costs'!$X$18:$X$70,MATCH($B107,'Damage costs'!$C$18:$C$70,0))/1000,CA56*INDEX('Damage costs'!$AB$18:$AB$70,MATCH($B107,'Damage costs'!$C$18:$C$70,0))/1000),"")</f>
        <v/>
      </c>
      <c r="CB107" s="59" t="str">
        <f>IFERROR(IF(OR($C$110=FALSE,LEFT($B107,3)&lt;&gt;"NOX"),CB56*INDEX('Damage costs'!$X$18:$X$70,MATCH($B107,'Damage costs'!$C$18:$C$70,0))/1000,CB56*INDEX('Damage costs'!$AB$18:$AB$70,MATCH($B107,'Damage costs'!$C$18:$C$70,0))/1000),"")</f>
        <v/>
      </c>
      <c r="CC107" s="59" t="str">
        <f>IFERROR(IF(OR($C$110=FALSE,LEFT($B107,3)&lt;&gt;"NOX"),CC56*INDEX('Damage costs'!$X$18:$X$70,MATCH($B107,'Damage costs'!$C$18:$C$70,0))/1000,CC56*INDEX('Damage costs'!$AB$18:$AB$70,MATCH($B107,'Damage costs'!$C$18:$C$70,0))/1000),"")</f>
        <v/>
      </c>
      <c r="CD107" s="59" t="str">
        <f>IFERROR(IF(OR($C$110=FALSE,LEFT($B107,3)&lt;&gt;"NOX"),CD56*INDEX('Damage costs'!$X$18:$X$70,MATCH($B107,'Damage costs'!$C$18:$C$70,0))/1000,CD56*INDEX('Damage costs'!$AB$18:$AB$70,MATCH($B107,'Damage costs'!$C$18:$C$70,0))/1000),"")</f>
        <v/>
      </c>
      <c r="CE107" s="59" t="str">
        <f>IFERROR(IF(OR($C$110=FALSE,LEFT($B107,3)&lt;&gt;"NOX"),CE56*INDEX('Damage costs'!$X$18:$X$70,MATCH($B107,'Damage costs'!$C$18:$C$70,0))/1000,CE56*INDEX('Damage costs'!$AB$18:$AB$70,MATCH($B107,'Damage costs'!$C$18:$C$70,0))/1000),"")</f>
        <v/>
      </c>
      <c r="CF107" s="59" t="str">
        <f>IFERROR(IF(OR($C$110=FALSE,LEFT($B107,3)&lt;&gt;"NOX"),CF56*INDEX('Damage costs'!$X$18:$X$70,MATCH($B107,'Damage costs'!$C$18:$C$70,0))/1000,CF56*INDEX('Damage costs'!$AB$18:$AB$70,MATCH($B107,'Damage costs'!$C$18:$C$70,0))/1000),"")</f>
        <v/>
      </c>
      <c r="CG107" s="59" t="str">
        <f>IFERROR(IF(OR($C$110=FALSE,LEFT($B107,3)&lt;&gt;"NOX"),CG56*INDEX('Damage costs'!$X$18:$X$70,MATCH($B107,'Damage costs'!$C$18:$C$70,0))/1000,CG56*INDEX('Damage costs'!$AB$18:$AB$70,MATCH($B107,'Damage costs'!$C$18:$C$70,0))/1000),"")</f>
        <v/>
      </c>
      <c r="CH107" s="59" t="str">
        <f>IFERROR(IF(OR($C$110=FALSE,LEFT($B107,3)&lt;&gt;"NOX"),CH56*INDEX('Damage costs'!$X$18:$X$70,MATCH($B107,'Damage costs'!$C$18:$C$70,0))/1000,CH56*INDEX('Damage costs'!$AB$18:$AB$70,MATCH($B107,'Damage costs'!$C$18:$C$70,0))/1000),"")</f>
        <v/>
      </c>
      <c r="CI107" s="59" t="str">
        <f>IFERROR(IF(OR($C$110=FALSE,LEFT($B107,3)&lt;&gt;"NOX"),CI56*INDEX('Damage costs'!$X$18:$X$70,MATCH($B107,'Damage costs'!$C$18:$C$70,0))/1000,CI56*INDEX('Damage costs'!$AB$18:$AB$70,MATCH($B107,'Damage costs'!$C$18:$C$70,0))/1000),"")</f>
        <v/>
      </c>
      <c r="CJ107" s="59" t="str">
        <f>IFERROR(IF(OR($C$110=FALSE,LEFT($B107,3)&lt;&gt;"NOX"),CJ56*INDEX('Damage costs'!$X$18:$X$70,MATCH($B107,'Damage costs'!$C$18:$C$70,0))/1000,CJ56*INDEX('Damage costs'!$AB$18:$AB$70,MATCH($B107,'Damage costs'!$C$18:$C$70,0))/1000),"")</f>
        <v/>
      </c>
      <c r="CK107" s="59" t="str">
        <f>IFERROR(IF(OR($C$110=FALSE,LEFT($B107,3)&lt;&gt;"NOX"),CK56*INDEX('Damage costs'!$X$18:$X$70,MATCH($B107,'Damage costs'!$C$18:$C$70,0))/1000,CK56*INDEX('Damage costs'!$AB$18:$AB$70,MATCH($B107,'Damage costs'!$C$18:$C$70,0))/1000),"")</f>
        <v/>
      </c>
      <c r="CL107" s="59" t="str">
        <f>IFERROR(IF(OR($C$110=FALSE,LEFT($B107,3)&lt;&gt;"NOX"),CL56*INDEX('Damage costs'!$X$18:$X$70,MATCH($B107,'Damage costs'!$C$18:$C$70,0))/1000,CL56*INDEX('Damage costs'!$AB$18:$AB$70,MATCH($B107,'Damage costs'!$C$18:$C$70,0))/1000),"")</f>
        <v/>
      </c>
      <c r="CM107" s="59" t="str">
        <f>IFERROR(IF(OR($C$110=FALSE,LEFT($B107,3)&lt;&gt;"NOX"),CM56*INDEX('Damage costs'!$X$18:$X$70,MATCH($B107,'Damage costs'!$C$18:$C$70,0))/1000,CM56*INDEX('Damage costs'!$AB$18:$AB$70,MATCH($B107,'Damage costs'!$C$18:$C$70,0))/1000),"")</f>
        <v/>
      </c>
      <c r="CN107" s="59" t="str">
        <f>IFERROR(IF(OR($C$110=FALSE,LEFT($B107,3)&lt;&gt;"NOX"),CN56*INDEX('Damage costs'!$X$18:$X$70,MATCH($B107,'Damage costs'!$C$18:$C$70,0))/1000,CN56*INDEX('Damage costs'!$AB$18:$AB$70,MATCH($B107,'Damage costs'!$C$18:$C$70,0))/1000),"")</f>
        <v/>
      </c>
      <c r="CO107" s="59" t="str">
        <f>IFERROR(IF(OR($C$110=FALSE,LEFT($B107,3)&lt;&gt;"NOX"),CO56*INDEX('Damage costs'!$X$18:$X$70,MATCH($B107,'Damage costs'!$C$18:$C$70,0))/1000,CO56*INDEX('Damage costs'!$AB$18:$AB$70,MATCH($B107,'Damage costs'!$C$18:$C$70,0))/1000),"")</f>
        <v/>
      </c>
      <c r="CP107" s="59" t="str">
        <f>IFERROR(IF(OR($C$110=FALSE,LEFT($B107,3)&lt;&gt;"NOX"),CP56*INDEX('Damage costs'!$X$18:$X$70,MATCH($B107,'Damage costs'!$C$18:$C$70,0))/1000,CP56*INDEX('Damage costs'!$AB$18:$AB$70,MATCH($B107,'Damage costs'!$C$18:$C$70,0))/1000),"")</f>
        <v/>
      </c>
      <c r="CQ107" s="59" t="str">
        <f>IFERROR(IF(OR($C$110=FALSE,LEFT($B107,3)&lt;&gt;"NOX"),CQ56*INDEX('Damage costs'!$X$18:$X$70,MATCH($B107,'Damage costs'!$C$18:$C$70,0))/1000,CQ56*INDEX('Damage costs'!$AB$18:$AB$70,MATCH($B107,'Damage costs'!$C$18:$C$70,0))/1000),"")</f>
        <v/>
      </c>
      <c r="CR107" s="59" t="str">
        <f>IFERROR(IF(OR($C$110=FALSE,LEFT($B107,3)&lt;&gt;"NOX"),CR56*INDEX('Damage costs'!$X$18:$X$70,MATCH($B107,'Damage costs'!$C$18:$C$70,0))/1000,CR56*INDEX('Damage costs'!$AB$18:$AB$70,MATCH($B107,'Damage costs'!$C$18:$C$70,0))/1000),"")</f>
        <v/>
      </c>
      <c r="CS107" s="59" t="str">
        <f>IFERROR(IF(OR($C$110=FALSE,LEFT($B107,3)&lt;&gt;"NOX"),CS56*INDEX('Damage costs'!$X$18:$X$70,MATCH($B107,'Damage costs'!$C$18:$C$70,0))/1000,CS56*INDEX('Damage costs'!$AB$18:$AB$70,MATCH($B107,'Damage costs'!$C$18:$C$70,0))/1000),"")</f>
        <v/>
      </c>
      <c r="CT107" s="59" t="str">
        <f>IFERROR(IF(OR($C$110=FALSE,LEFT($B107,3)&lt;&gt;"NOX"),CT56*INDEX('Damage costs'!$X$18:$X$70,MATCH($B107,'Damage costs'!$C$18:$C$70,0))/1000,CT56*INDEX('Damage costs'!$AB$18:$AB$70,MATCH($B107,'Damage costs'!$C$18:$C$70,0))/1000),"")</f>
        <v/>
      </c>
      <c r="CU107" s="59" t="str">
        <f>IFERROR(IF(OR($C$110=FALSE,LEFT($B107,3)&lt;&gt;"NOX"),CU56*INDEX('Damage costs'!$X$18:$X$70,MATCH($B107,'Damage costs'!$C$18:$C$70,0))/1000,CU56*INDEX('Damage costs'!$AB$18:$AB$70,MATCH($B107,'Damage costs'!$C$18:$C$70,0))/1000),"")</f>
        <v/>
      </c>
      <c r="CV107" s="59" t="str">
        <f>IFERROR(IF(OR($C$110=FALSE,LEFT($B107,3)&lt;&gt;"NOX"),CV56*INDEX('Damage costs'!$X$18:$X$70,MATCH($B107,'Damage costs'!$C$18:$C$70,0))/1000,CV56*INDEX('Damage costs'!$AB$18:$AB$70,MATCH($B107,'Damage costs'!$C$18:$C$70,0))/1000),"")</f>
        <v/>
      </c>
      <c r="CW107" s="59" t="str">
        <f>IFERROR(IF(OR($C$110=FALSE,LEFT($B107,3)&lt;&gt;"NOX"),CW56*INDEX('Damage costs'!$X$18:$X$70,MATCH($B107,'Damage costs'!$C$18:$C$70,0))/1000,CW56*INDEX('Damage costs'!$AB$18:$AB$70,MATCH($B107,'Damage costs'!$C$18:$C$70,0))/1000),"")</f>
        <v/>
      </c>
      <c r="CX107" s="59" t="str">
        <f>IFERROR(IF(OR($C$110=FALSE,LEFT($B107,3)&lt;&gt;"NOX"),CX56*INDEX('Damage costs'!$X$18:$X$70,MATCH($B107,'Damage costs'!$C$18:$C$70,0))/1000,CX56*INDEX('Damage costs'!$AB$18:$AB$70,MATCH($B107,'Damage costs'!$C$18:$C$70,0))/1000),"")</f>
        <v/>
      </c>
      <c r="CY107" s="59" t="str">
        <f>IFERROR(IF(OR($C$110=FALSE,LEFT($B107,3)&lt;&gt;"NOX"),CY56*INDEX('Damage costs'!$X$18:$X$70,MATCH($B107,'Damage costs'!$C$18:$C$70,0))/1000,CY56*INDEX('Damage costs'!$AB$18:$AB$70,MATCH($B107,'Damage costs'!$C$18:$C$70,0))/1000),"")</f>
        <v/>
      </c>
      <c r="CZ107" s="391"/>
    </row>
    <row r="108" spans="2:104" x14ac:dyDescent="0.25">
      <c r="B108" s="406">
        <f t="shared" si="42"/>
        <v>0</v>
      </c>
      <c r="C108" s="9" t="s">
        <v>1117</v>
      </c>
      <c r="D108" s="59" t="str">
        <f>IFERROR(IF(OR($C$110=FALSE,LEFT($B108,3)&lt;&gt;"NOX"),D57*INDEX('Damage costs'!$X$18:$X$70,MATCH($B108,'Damage costs'!$C$18:$C$70,0))/1000,D57*INDEX('Damage costs'!$AB$18:$AB$70,MATCH($B108,'Damage costs'!$C$18:$C$70,0))/1000),"")</f>
        <v/>
      </c>
      <c r="E108" s="59" t="str">
        <f>IFERROR(IF(OR($C$110=FALSE,LEFT($B108,3)&lt;&gt;"NOX"),E57*INDEX('Damage costs'!$X$18:$X$70,MATCH($B108,'Damage costs'!$C$18:$C$70,0))/1000,E57*INDEX('Damage costs'!$AB$18:$AB$70,MATCH($B108,'Damage costs'!$C$18:$C$70,0))/1000),"")</f>
        <v/>
      </c>
      <c r="F108" s="59" t="str">
        <f>IFERROR(IF(OR($C$110=FALSE,LEFT($B108,3)&lt;&gt;"NOX"),F57*INDEX('Damage costs'!$X$18:$X$70,MATCH($B108,'Damage costs'!$C$18:$C$70,0))/1000,F57*INDEX('Damage costs'!$AB$18:$AB$70,MATCH($B108,'Damage costs'!$C$18:$C$70,0))/1000),"")</f>
        <v/>
      </c>
      <c r="G108" s="59" t="str">
        <f>IFERROR(IF(OR($C$110=FALSE,LEFT($B108,3)&lt;&gt;"NOX"),G57*INDEX('Damage costs'!$X$18:$X$70,MATCH($B108,'Damage costs'!$C$18:$C$70,0))/1000,G57*INDEX('Damage costs'!$AB$18:$AB$70,MATCH($B108,'Damage costs'!$C$18:$C$70,0))/1000),"")</f>
        <v/>
      </c>
      <c r="H108" s="59" t="str">
        <f>IFERROR(IF(OR($C$110=FALSE,LEFT($B108,3)&lt;&gt;"NOX"),H57*INDEX('Damage costs'!$X$18:$X$70,MATCH($B108,'Damage costs'!$C$18:$C$70,0))/1000,H57*INDEX('Damage costs'!$AB$18:$AB$70,MATCH($B108,'Damage costs'!$C$18:$C$70,0))/1000),"")</f>
        <v/>
      </c>
      <c r="I108" s="59" t="str">
        <f>IFERROR(IF(OR($C$110=FALSE,LEFT($B108,3)&lt;&gt;"NOX"),I57*INDEX('Damage costs'!$X$18:$X$70,MATCH($B108,'Damage costs'!$C$18:$C$70,0))/1000,I57*INDEX('Damage costs'!$AB$18:$AB$70,MATCH($B108,'Damage costs'!$C$18:$C$70,0))/1000),"")</f>
        <v/>
      </c>
      <c r="J108" s="59" t="str">
        <f>IFERROR(IF(OR($C$110=FALSE,LEFT($B108,3)&lt;&gt;"NOX"),J57*INDEX('Damage costs'!$X$18:$X$70,MATCH($B108,'Damage costs'!$C$18:$C$70,0))/1000,J57*INDEX('Damage costs'!$AB$18:$AB$70,MATCH($B108,'Damage costs'!$C$18:$C$70,0))/1000),"")</f>
        <v/>
      </c>
      <c r="K108" s="59" t="str">
        <f>IFERROR(IF(OR($C$110=FALSE,LEFT($B108,3)&lt;&gt;"NOX"),K57*INDEX('Damage costs'!$X$18:$X$70,MATCH($B108,'Damage costs'!$C$18:$C$70,0))/1000,K57*INDEX('Damage costs'!$AB$18:$AB$70,MATCH($B108,'Damage costs'!$C$18:$C$70,0))/1000),"")</f>
        <v/>
      </c>
      <c r="L108" s="59" t="str">
        <f>IFERROR(IF(OR($C$110=FALSE,LEFT($B108,3)&lt;&gt;"NOX"),L57*INDEX('Damage costs'!$X$18:$X$70,MATCH($B108,'Damage costs'!$C$18:$C$70,0))/1000,L57*INDEX('Damage costs'!$AB$18:$AB$70,MATCH($B108,'Damage costs'!$C$18:$C$70,0))/1000),"")</f>
        <v/>
      </c>
      <c r="M108" s="59" t="str">
        <f>IFERROR(IF(OR($C$110=FALSE,LEFT($B108,3)&lt;&gt;"NOX"),M57*INDEX('Damage costs'!$X$18:$X$70,MATCH($B108,'Damage costs'!$C$18:$C$70,0))/1000,M57*INDEX('Damage costs'!$AB$18:$AB$70,MATCH($B108,'Damage costs'!$C$18:$C$70,0))/1000),"")</f>
        <v/>
      </c>
      <c r="N108" s="59" t="str">
        <f>IFERROR(IF(OR($C$110=FALSE,LEFT($B108,3)&lt;&gt;"NOX"),N57*INDEX('Damage costs'!$X$18:$X$70,MATCH($B108,'Damage costs'!$C$18:$C$70,0))/1000,N57*INDEX('Damage costs'!$AB$18:$AB$70,MATCH($B108,'Damage costs'!$C$18:$C$70,0))/1000),"")</f>
        <v/>
      </c>
      <c r="O108" s="59" t="str">
        <f>IFERROR(IF(OR($C$110=FALSE,LEFT($B108,3)&lt;&gt;"NOX"),O57*INDEX('Damage costs'!$X$18:$X$70,MATCH($B108,'Damage costs'!$C$18:$C$70,0))/1000,O57*INDEX('Damage costs'!$AB$18:$AB$70,MATCH($B108,'Damage costs'!$C$18:$C$70,0))/1000),"")</f>
        <v/>
      </c>
      <c r="P108" s="59" t="str">
        <f>IFERROR(IF(OR($C$110=FALSE,LEFT($B108,3)&lt;&gt;"NOX"),P57*INDEX('Damage costs'!$X$18:$X$70,MATCH($B108,'Damage costs'!$C$18:$C$70,0))/1000,P57*INDEX('Damage costs'!$AB$18:$AB$70,MATCH($B108,'Damage costs'!$C$18:$C$70,0))/1000),"")</f>
        <v/>
      </c>
      <c r="Q108" s="59" t="str">
        <f>IFERROR(IF(OR($C$110=FALSE,LEFT($B108,3)&lt;&gt;"NOX"),Q57*INDEX('Damage costs'!$X$18:$X$70,MATCH($B108,'Damage costs'!$C$18:$C$70,0))/1000,Q57*INDEX('Damage costs'!$AB$18:$AB$70,MATCH($B108,'Damage costs'!$C$18:$C$70,0))/1000),"")</f>
        <v/>
      </c>
      <c r="R108" s="59" t="str">
        <f>IFERROR(IF(OR($C$110=FALSE,LEFT($B108,3)&lt;&gt;"NOX"),R57*INDEX('Damage costs'!$X$18:$X$70,MATCH($B108,'Damage costs'!$C$18:$C$70,0))/1000,R57*INDEX('Damage costs'!$AB$18:$AB$70,MATCH($B108,'Damage costs'!$C$18:$C$70,0))/1000),"")</f>
        <v/>
      </c>
      <c r="S108" s="59" t="str">
        <f>IFERROR(IF(OR($C$110=FALSE,LEFT($B108,3)&lt;&gt;"NOX"),S57*INDEX('Damage costs'!$X$18:$X$70,MATCH($B108,'Damage costs'!$C$18:$C$70,0))/1000,S57*INDEX('Damage costs'!$AB$18:$AB$70,MATCH($B108,'Damage costs'!$C$18:$C$70,0))/1000),"")</f>
        <v/>
      </c>
      <c r="T108" s="59" t="str">
        <f>IFERROR(IF(OR($C$110=FALSE,LEFT($B108,3)&lt;&gt;"NOX"),T57*INDEX('Damage costs'!$X$18:$X$70,MATCH($B108,'Damage costs'!$C$18:$C$70,0))/1000,T57*INDEX('Damage costs'!$AB$18:$AB$70,MATCH($B108,'Damage costs'!$C$18:$C$70,0))/1000),"")</f>
        <v/>
      </c>
      <c r="U108" s="59" t="str">
        <f>IFERROR(IF(OR($C$110=FALSE,LEFT($B108,3)&lt;&gt;"NOX"),U57*INDEX('Damage costs'!$X$18:$X$70,MATCH($B108,'Damage costs'!$C$18:$C$70,0))/1000,U57*INDEX('Damage costs'!$AB$18:$AB$70,MATCH($B108,'Damage costs'!$C$18:$C$70,0))/1000),"")</f>
        <v/>
      </c>
      <c r="V108" s="59" t="str">
        <f>IFERROR(IF(OR($C$110=FALSE,LEFT($B108,3)&lt;&gt;"NOX"),V57*INDEX('Damage costs'!$X$18:$X$70,MATCH($B108,'Damage costs'!$C$18:$C$70,0))/1000,V57*INDEX('Damage costs'!$AB$18:$AB$70,MATCH($B108,'Damage costs'!$C$18:$C$70,0))/1000),"")</f>
        <v/>
      </c>
      <c r="W108" s="59" t="str">
        <f>IFERROR(IF(OR($C$110=FALSE,LEFT($B108,3)&lt;&gt;"NOX"),W57*INDEX('Damage costs'!$X$18:$X$70,MATCH($B108,'Damage costs'!$C$18:$C$70,0))/1000,W57*INDEX('Damage costs'!$AB$18:$AB$70,MATCH($B108,'Damage costs'!$C$18:$C$70,0))/1000),"")</f>
        <v/>
      </c>
      <c r="X108" s="59" t="str">
        <f>IFERROR(IF(OR($C$110=FALSE,LEFT($B108,3)&lt;&gt;"NOX"),X57*INDEX('Damage costs'!$X$18:$X$70,MATCH($B108,'Damage costs'!$C$18:$C$70,0))/1000,X57*INDEX('Damage costs'!$AB$18:$AB$70,MATCH($B108,'Damage costs'!$C$18:$C$70,0))/1000),"")</f>
        <v/>
      </c>
      <c r="Y108" s="59" t="str">
        <f>IFERROR(IF(OR($C$110=FALSE,LEFT($B108,3)&lt;&gt;"NOX"),Y57*INDEX('Damage costs'!$X$18:$X$70,MATCH($B108,'Damage costs'!$C$18:$C$70,0))/1000,Y57*INDEX('Damage costs'!$AB$18:$AB$70,MATCH($B108,'Damage costs'!$C$18:$C$70,0))/1000),"")</f>
        <v/>
      </c>
      <c r="Z108" s="59" t="str">
        <f>IFERROR(IF(OR($C$110=FALSE,LEFT($B108,3)&lt;&gt;"NOX"),Z57*INDEX('Damage costs'!$X$18:$X$70,MATCH($B108,'Damage costs'!$C$18:$C$70,0))/1000,Z57*INDEX('Damage costs'!$AB$18:$AB$70,MATCH($B108,'Damage costs'!$C$18:$C$70,0))/1000),"")</f>
        <v/>
      </c>
      <c r="AA108" s="59" t="str">
        <f>IFERROR(IF(OR($C$110=FALSE,LEFT($B108,3)&lt;&gt;"NOX"),AA57*INDEX('Damage costs'!$X$18:$X$70,MATCH($B108,'Damage costs'!$C$18:$C$70,0))/1000,AA57*INDEX('Damage costs'!$AB$18:$AB$70,MATCH($B108,'Damage costs'!$C$18:$C$70,0))/1000),"")</f>
        <v/>
      </c>
      <c r="AB108" s="59" t="str">
        <f>IFERROR(IF(OR($C$110=FALSE,LEFT($B108,3)&lt;&gt;"NOX"),AB57*INDEX('Damage costs'!$X$18:$X$70,MATCH($B108,'Damage costs'!$C$18:$C$70,0))/1000,AB57*INDEX('Damage costs'!$AB$18:$AB$70,MATCH($B108,'Damage costs'!$C$18:$C$70,0))/1000),"")</f>
        <v/>
      </c>
      <c r="AC108" s="59" t="str">
        <f>IFERROR(IF(OR($C$110=FALSE,LEFT($B108,3)&lt;&gt;"NOX"),AC57*INDEX('Damage costs'!$X$18:$X$70,MATCH($B108,'Damage costs'!$C$18:$C$70,0))/1000,AC57*INDEX('Damage costs'!$AB$18:$AB$70,MATCH($B108,'Damage costs'!$C$18:$C$70,0))/1000),"")</f>
        <v/>
      </c>
      <c r="AD108" s="59" t="str">
        <f>IFERROR(IF(OR($C$110=FALSE,LEFT($B108,3)&lt;&gt;"NOX"),AD57*INDEX('Damage costs'!$X$18:$X$70,MATCH($B108,'Damage costs'!$C$18:$C$70,0))/1000,AD57*INDEX('Damage costs'!$AB$18:$AB$70,MATCH($B108,'Damage costs'!$C$18:$C$70,0))/1000),"")</f>
        <v/>
      </c>
      <c r="AE108" s="59" t="str">
        <f>IFERROR(IF(OR($C$110=FALSE,LEFT($B108,3)&lt;&gt;"NOX"),AE57*INDEX('Damage costs'!$X$18:$X$70,MATCH($B108,'Damage costs'!$C$18:$C$70,0))/1000,AE57*INDEX('Damage costs'!$AB$18:$AB$70,MATCH($B108,'Damage costs'!$C$18:$C$70,0))/1000),"")</f>
        <v/>
      </c>
      <c r="AF108" s="59" t="str">
        <f>IFERROR(IF(OR($C$110=FALSE,LEFT($B108,3)&lt;&gt;"NOX"),AF57*INDEX('Damage costs'!$X$18:$X$70,MATCH($B108,'Damage costs'!$C$18:$C$70,0))/1000,AF57*INDEX('Damage costs'!$AB$18:$AB$70,MATCH($B108,'Damage costs'!$C$18:$C$70,0))/1000),"")</f>
        <v/>
      </c>
      <c r="AG108" s="59" t="str">
        <f>IFERROR(IF(OR($C$110=FALSE,LEFT($B108,3)&lt;&gt;"NOX"),AG57*INDEX('Damage costs'!$X$18:$X$70,MATCH($B108,'Damage costs'!$C$18:$C$70,0))/1000,AG57*INDEX('Damage costs'!$AB$18:$AB$70,MATCH($B108,'Damage costs'!$C$18:$C$70,0))/1000),"")</f>
        <v/>
      </c>
      <c r="AH108" s="59" t="str">
        <f>IFERROR(IF(OR($C$110=FALSE,LEFT($B108,3)&lt;&gt;"NOX"),AH57*INDEX('Damage costs'!$X$18:$X$70,MATCH($B108,'Damage costs'!$C$18:$C$70,0))/1000,AH57*INDEX('Damage costs'!$AB$18:$AB$70,MATCH($B108,'Damage costs'!$C$18:$C$70,0))/1000),"")</f>
        <v/>
      </c>
      <c r="AI108" s="59" t="str">
        <f>IFERROR(IF(OR($C$110=FALSE,LEFT($B108,3)&lt;&gt;"NOX"),AI57*INDEX('Damage costs'!$X$18:$X$70,MATCH($B108,'Damage costs'!$C$18:$C$70,0))/1000,AI57*INDEX('Damage costs'!$AB$18:$AB$70,MATCH($B108,'Damage costs'!$C$18:$C$70,0))/1000),"")</f>
        <v/>
      </c>
      <c r="AJ108" s="59" t="str">
        <f>IFERROR(IF(OR($C$110=FALSE,LEFT($B108,3)&lt;&gt;"NOX"),AJ57*INDEX('Damage costs'!$X$18:$X$70,MATCH($B108,'Damage costs'!$C$18:$C$70,0))/1000,AJ57*INDEX('Damage costs'!$AB$18:$AB$70,MATCH($B108,'Damage costs'!$C$18:$C$70,0))/1000),"")</f>
        <v/>
      </c>
      <c r="AK108" s="59" t="str">
        <f>IFERROR(IF(OR($C$110=FALSE,LEFT($B108,3)&lt;&gt;"NOX"),AK57*INDEX('Damage costs'!$X$18:$X$70,MATCH($B108,'Damage costs'!$C$18:$C$70,0))/1000,AK57*INDEX('Damage costs'!$AB$18:$AB$70,MATCH($B108,'Damage costs'!$C$18:$C$70,0))/1000),"")</f>
        <v/>
      </c>
      <c r="AL108" s="59" t="str">
        <f>IFERROR(IF(OR($C$110=FALSE,LEFT($B108,3)&lt;&gt;"NOX"),AL57*INDEX('Damage costs'!$X$18:$X$70,MATCH($B108,'Damage costs'!$C$18:$C$70,0))/1000,AL57*INDEX('Damage costs'!$AB$18:$AB$70,MATCH($B108,'Damage costs'!$C$18:$C$70,0))/1000),"")</f>
        <v/>
      </c>
      <c r="AM108" s="59" t="str">
        <f>IFERROR(IF(OR($C$110=FALSE,LEFT($B108,3)&lt;&gt;"NOX"),AM57*INDEX('Damage costs'!$X$18:$X$70,MATCH($B108,'Damage costs'!$C$18:$C$70,0))/1000,AM57*INDEX('Damage costs'!$AB$18:$AB$70,MATCH($B108,'Damage costs'!$C$18:$C$70,0))/1000),"")</f>
        <v/>
      </c>
      <c r="AN108" s="59" t="str">
        <f>IFERROR(IF(OR($C$110=FALSE,LEFT($B108,3)&lt;&gt;"NOX"),AN57*INDEX('Damage costs'!$X$18:$X$70,MATCH($B108,'Damage costs'!$C$18:$C$70,0))/1000,AN57*INDEX('Damage costs'!$AB$18:$AB$70,MATCH($B108,'Damage costs'!$C$18:$C$70,0))/1000),"")</f>
        <v/>
      </c>
      <c r="AO108" s="59" t="str">
        <f>IFERROR(IF(OR($C$110=FALSE,LEFT($B108,3)&lt;&gt;"NOX"),AO57*INDEX('Damage costs'!$X$18:$X$70,MATCH($B108,'Damage costs'!$C$18:$C$70,0))/1000,AO57*INDEX('Damage costs'!$AB$18:$AB$70,MATCH($B108,'Damage costs'!$C$18:$C$70,0))/1000),"")</f>
        <v/>
      </c>
      <c r="AP108" s="59" t="str">
        <f>IFERROR(IF(OR($C$110=FALSE,LEFT($B108,3)&lt;&gt;"NOX"),AP57*INDEX('Damage costs'!$X$18:$X$70,MATCH($B108,'Damage costs'!$C$18:$C$70,0))/1000,AP57*INDEX('Damage costs'!$AB$18:$AB$70,MATCH($B108,'Damage costs'!$C$18:$C$70,0))/1000),"")</f>
        <v/>
      </c>
      <c r="AQ108" s="59" t="str">
        <f>IFERROR(IF(OR($C$110=FALSE,LEFT($B108,3)&lt;&gt;"NOX"),AQ57*INDEX('Damage costs'!$X$18:$X$70,MATCH($B108,'Damage costs'!$C$18:$C$70,0))/1000,AQ57*INDEX('Damage costs'!$AB$18:$AB$70,MATCH($B108,'Damage costs'!$C$18:$C$70,0))/1000),"")</f>
        <v/>
      </c>
      <c r="AR108" s="59" t="str">
        <f>IFERROR(IF(OR($C$110=FALSE,LEFT($B108,3)&lt;&gt;"NOX"),AR57*INDEX('Damage costs'!$X$18:$X$70,MATCH($B108,'Damage costs'!$C$18:$C$70,0))/1000,AR57*INDEX('Damage costs'!$AB$18:$AB$70,MATCH($B108,'Damage costs'!$C$18:$C$70,0))/1000),"")</f>
        <v/>
      </c>
      <c r="AS108" s="59" t="str">
        <f>IFERROR(IF(OR($C$110=FALSE,LEFT($B108,3)&lt;&gt;"NOX"),AS57*INDEX('Damage costs'!$X$18:$X$70,MATCH($B108,'Damage costs'!$C$18:$C$70,0))/1000,AS57*INDEX('Damage costs'!$AB$18:$AB$70,MATCH($B108,'Damage costs'!$C$18:$C$70,0))/1000),"")</f>
        <v/>
      </c>
      <c r="AT108" s="59" t="str">
        <f>IFERROR(IF(OR($C$110=FALSE,LEFT($B108,3)&lt;&gt;"NOX"),AT57*INDEX('Damage costs'!$X$18:$X$70,MATCH($B108,'Damage costs'!$C$18:$C$70,0))/1000,AT57*INDEX('Damage costs'!$AB$18:$AB$70,MATCH($B108,'Damage costs'!$C$18:$C$70,0))/1000),"")</f>
        <v/>
      </c>
      <c r="AU108" s="59" t="str">
        <f>IFERROR(IF(OR($C$110=FALSE,LEFT($B108,3)&lt;&gt;"NOX"),AU57*INDEX('Damage costs'!$X$18:$X$70,MATCH($B108,'Damage costs'!$C$18:$C$70,0))/1000,AU57*INDEX('Damage costs'!$AB$18:$AB$70,MATCH($B108,'Damage costs'!$C$18:$C$70,0))/1000),"")</f>
        <v/>
      </c>
      <c r="AV108" s="59" t="str">
        <f>IFERROR(IF(OR($C$110=FALSE,LEFT($B108,3)&lt;&gt;"NOX"),AV57*INDEX('Damage costs'!$X$18:$X$70,MATCH($B108,'Damage costs'!$C$18:$C$70,0))/1000,AV57*INDEX('Damage costs'!$AB$18:$AB$70,MATCH($B108,'Damage costs'!$C$18:$C$70,0))/1000),"")</f>
        <v/>
      </c>
      <c r="AW108" s="59" t="str">
        <f>IFERROR(IF(OR($C$110=FALSE,LEFT($B108,3)&lt;&gt;"NOX"),AW57*INDEX('Damage costs'!$X$18:$X$70,MATCH($B108,'Damage costs'!$C$18:$C$70,0))/1000,AW57*INDEX('Damage costs'!$AB$18:$AB$70,MATCH($B108,'Damage costs'!$C$18:$C$70,0))/1000),"")</f>
        <v/>
      </c>
      <c r="AX108" s="59" t="str">
        <f>IFERROR(IF(OR($C$110=FALSE,LEFT($B108,3)&lt;&gt;"NOX"),AX57*INDEX('Damage costs'!$X$18:$X$70,MATCH($B108,'Damage costs'!$C$18:$C$70,0))/1000,AX57*INDEX('Damage costs'!$AB$18:$AB$70,MATCH($B108,'Damage costs'!$C$18:$C$70,0))/1000),"")</f>
        <v/>
      </c>
      <c r="AY108" s="59" t="str">
        <f>IFERROR(IF(OR($C$110=FALSE,LEFT($B108,3)&lt;&gt;"NOX"),AY57*INDEX('Damage costs'!$X$18:$X$70,MATCH($B108,'Damage costs'!$C$18:$C$70,0))/1000,AY57*INDEX('Damage costs'!$AB$18:$AB$70,MATCH($B108,'Damage costs'!$C$18:$C$70,0))/1000),"")</f>
        <v/>
      </c>
      <c r="AZ108" s="59" t="str">
        <f>IFERROR(IF(OR($C$110=FALSE,LEFT($B108,3)&lt;&gt;"NOX"),AZ57*INDEX('Damage costs'!$X$18:$X$70,MATCH($B108,'Damage costs'!$C$18:$C$70,0))/1000,AZ57*INDEX('Damage costs'!$AB$18:$AB$70,MATCH($B108,'Damage costs'!$C$18:$C$70,0))/1000),"")</f>
        <v/>
      </c>
      <c r="BA108" s="59" t="str">
        <f>IFERROR(IF(OR($C$110=FALSE,LEFT($B108,3)&lt;&gt;"NOX"),BA57*INDEX('Damage costs'!$X$18:$X$70,MATCH($B108,'Damage costs'!$C$18:$C$70,0))/1000,BA57*INDEX('Damage costs'!$AB$18:$AB$70,MATCH($B108,'Damage costs'!$C$18:$C$70,0))/1000),"")</f>
        <v/>
      </c>
      <c r="BB108" s="59" t="str">
        <f>IFERROR(IF(OR($C$110=FALSE,LEFT($B108,3)&lt;&gt;"NOX"),BB57*INDEX('Damage costs'!$X$18:$X$70,MATCH($B108,'Damage costs'!$C$18:$C$70,0))/1000,BB57*INDEX('Damage costs'!$AB$18:$AB$70,MATCH($B108,'Damage costs'!$C$18:$C$70,0))/1000),"")</f>
        <v/>
      </c>
      <c r="BC108" s="59" t="str">
        <f>IFERROR(IF(OR($C$110=FALSE,LEFT($B108,3)&lt;&gt;"NOX"),BC57*INDEX('Damage costs'!$X$18:$X$70,MATCH($B108,'Damage costs'!$C$18:$C$70,0))/1000,BC57*INDEX('Damage costs'!$AB$18:$AB$70,MATCH($B108,'Damage costs'!$C$18:$C$70,0))/1000),"")</f>
        <v/>
      </c>
      <c r="BD108" s="59" t="str">
        <f>IFERROR(IF(OR($C$110=FALSE,LEFT($B108,3)&lt;&gt;"NOX"),BD57*INDEX('Damage costs'!$X$18:$X$70,MATCH($B108,'Damage costs'!$C$18:$C$70,0))/1000,BD57*INDEX('Damage costs'!$AB$18:$AB$70,MATCH($B108,'Damage costs'!$C$18:$C$70,0))/1000),"")</f>
        <v/>
      </c>
      <c r="BE108" s="59" t="str">
        <f>IFERROR(IF(OR($C$110=FALSE,LEFT($B108,3)&lt;&gt;"NOX"),BE57*INDEX('Damage costs'!$X$18:$X$70,MATCH($B108,'Damage costs'!$C$18:$C$70,0))/1000,BE57*INDEX('Damage costs'!$AB$18:$AB$70,MATCH($B108,'Damage costs'!$C$18:$C$70,0))/1000),"")</f>
        <v/>
      </c>
      <c r="BF108" s="59" t="str">
        <f>IFERROR(IF(OR($C$110=FALSE,LEFT($B108,3)&lt;&gt;"NOX"),BF57*INDEX('Damage costs'!$X$18:$X$70,MATCH($B108,'Damage costs'!$C$18:$C$70,0))/1000,BF57*INDEX('Damage costs'!$AB$18:$AB$70,MATCH($B108,'Damage costs'!$C$18:$C$70,0))/1000),"")</f>
        <v/>
      </c>
      <c r="BG108" s="59" t="str">
        <f>IFERROR(IF(OR($C$110=FALSE,LEFT($B108,3)&lt;&gt;"NOX"),BG57*INDEX('Damage costs'!$X$18:$X$70,MATCH($B108,'Damage costs'!$C$18:$C$70,0))/1000,BG57*INDEX('Damage costs'!$AB$18:$AB$70,MATCH($B108,'Damage costs'!$C$18:$C$70,0))/1000),"")</f>
        <v/>
      </c>
      <c r="BH108" s="59" t="str">
        <f>IFERROR(IF(OR($C$110=FALSE,LEFT($B108,3)&lt;&gt;"NOX"),BH57*INDEX('Damage costs'!$X$18:$X$70,MATCH($B108,'Damage costs'!$C$18:$C$70,0))/1000,BH57*INDEX('Damage costs'!$AB$18:$AB$70,MATCH($B108,'Damage costs'!$C$18:$C$70,0))/1000),"")</f>
        <v/>
      </c>
      <c r="BI108" s="59" t="str">
        <f>IFERROR(IF(OR($C$110=FALSE,LEFT($B108,3)&lt;&gt;"NOX"),BI57*INDEX('Damage costs'!$X$18:$X$70,MATCH($B108,'Damage costs'!$C$18:$C$70,0))/1000,BI57*INDEX('Damage costs'!$AB$18:$AB$70,MATCH($B108,'Damage costs'!$C$18:$C$70,0))/1000),"")</f>
        <v/>
      </c>
      <c r="BJ108" s="59" t="str">
        <f>IFERROR(IF(OR($C$110=FALSE,LEFT($B108,3)&lt;&gt;"NOX"),BJ57*INDEX('Damage costs'!$X$18:$X$70,MATCH($B108,'Damage costs'!$C$18:$C$70,0))/1000,BJ57*INDEX('Damage costs'!$AB$18:$AB$70,MATCH($B108,'Damage costs'!$C$18:$C$70,0))/1000),"")</f>
        <v/>
      </c>
      <c r="BK108" s="59" t="str">
        <f>IFERROR(IF(OR($C$110=FALSE,LEFT($B108,3)&lt;&gt;"NOX"),BK57*INDEX('Damage costs'!$X$18:$X$70,MATCH($B108,'Damage costs'!$C$18:$C$70,0))/1000,BK57*INDEX('Damage costs'!$AB$18:$AB$70,MATCH($B108,'Damage costs'!$C$18:$C$70,0))/1000),"")</f>
        <v/>
      </c>
      <c r="BL108" s="59" t="str">
        <f>IFERROR(IF(OR($C$110=FALSE,LEFT($B108,3)&lt;&gt;"NOX"),BL57*INDEX('Damage costs'!$X$18:$X$70,MATCH($B108,'Damage costs'!$C$18:$C$70,0))/1000,BL57*INDEX('Damage costs'!$AB$18:$AB$70,MATCH($B108,'Damage costs'!$C$18:$C$70,0))/1000),"")</f>
        <v/>
      </c>
      <c r="BM108" s="59" t="str">
        <f>IFERROR(IF(OR($C$110=FALSE,LEFT($B108,3)&lt;&gt;"NOX"),BM57*INDEX('Damage costs'!$X$18:$X$70,MATCH($B108,'Damage costs'!$C$18:$C$70,0))/1000,BM57*INDEX('Damage costs'!$AB$18:$AB$70,MATCH($B108,'Damage costs'!$C$18:$C$70,0))/1000),"")</f>
        <v/>
      </c>
      <c r="BN108" s="59" t="str">
        <f>IFERROR(IF(OR($C$110=FALSE,LEFT($B108,3)&lt;&gt;"NOX"),BN57*INDEX('Damage costs'!$X$18:$X$70,MATCH($B108,'Damage costs'!$C$18:$C$70,0))/1000,BN57*INDEX('Damage costs'!$AB$18:$AB$70,MATCH($B108,'Damage costs'!$C$18:$C$70,0))/1000),"")</f>
        <v/>
      </c>
      <c r="BO108" s="59" t="str">
        <f>IFERROR(IF(OR($C$110=FALSE,LEFT($B108,3)&lt;&gt;"NOX"),BO57*INDEX('Damage costs'!$X$18:$X$70,MATCH($B108,'Damage costs'!$C$18:$C$70,0))/1000,BO57*INDEX('Damage costs'!$AB$18:$AB$70,MATCH($B108,'Damage costs'!$C$18:$C$70,0))/1000),"")</f>
        <v/>
      </c>
      <c r="BP108" s="59" t="str">
        <f>IFERROR(IF(OR($C$110=FALSE,LEFT($B108,3)&lt;&gt;"NOX"),BP57*INDEX('Damage costs'!$X$18:$X$70,MATCH($B108,'Damage costs'!$C$18:$C$70,0))/1000,BP57*INDEX('Damage costs'!$AB$18:$AB$70,MATCH($B108,'Damage costs'!$C$18:$C$70,0))/1000),"")</f>
        <v/>
      </c>
      <c r="BQ108" s="59" t="str">
        <f>IFERROR(IF(OR($C$110=FALSE,LEFT($B108,3)&lt;&gt;"NOX"),BQ57*INDEX('Damage costs'!$X$18:$X$70,MATCH($B108,'Damage costs'!$C$18:$C$70,0))/1000,BQ57*INDEX('Damage costs'!$AB$18:$AB$70,MATCH($B108,'Damage costs'!$C$18:$C$70,0))/1000),"")</f>
        <v/>
      </c>
      <c r="BR108" s="59" t="str">
        <f>IFERROR(IF(OR($C$110=FALSE,LEFT($B108,3)&lt;&gt;"NOX"),BR57*INDEX('Damage costs'!$X$18:$X$70,MATCH($B108,'Damage costs'!$C$18:$C$70,0))/1000,BR57*INDEX('Damage costs'!$AB$18:$AB$70,MATCH($B108,'Damage costs'!$C$18:$C$70,0))/1000),"")</f>
        <v/>
      </c>
      <c r="BS108" s="59" t="str">
        <f>IFERROR(IF(OR($C$110=FALSE,LEFT($B108,3)&lt;&gt;"NOX"),BS57*INDEX('Damage costs'!$X$18:$X$70,MATCH($B108,'Damage costs'!$C$18:$C$70,0))/1000,BS57*INDEX('Damage costs'!$AB$18:$AB$70,MATCH($B108,'Damage costs'!$C$18:$C$70,0))/1000),"")</f>
        <v/>
      </c>
      <c r="BT108" s="59" t="str">
        <f>IFERROR(IF(OR($C$110=FALSE,LEFT($B108,3)&lt;&gt;"NOX"),BT57*INDEX('Damage costs'!$X$18:$X$70,MATCH($B108,'Damage costs'!$C$18:$C$70,0))/1000,BT57*INDEX('Damage costs'!$AB$18:$AB$70,MATCH($B108,'Damage costs'!$C$18:$C$70,0))/1000),"")</f>
        <v/>
      </c>
      <c r="BU108" s="59" t="str">
        <f>IFERROR(IF(OR($C$110=FALSE,LEFT($B108,3)&lt;&gt;"NOX"),BU57*INDEX('Damage costs'!$X$18:$X$70,MATCH($B108,'Damage costs'!$C$18:$C$70,0))/1000,BU57*INDEX('Damage costs'!$AB$18:$AB$70,MATCH($B108,'Damage costs'!$C$18:$C$70,0))/1000),"")</f>
        <v/>
      </c>
      <c r="BV108" s="59" t="str">
        <f>IFERROR(IF(OR($C$110=FALSE,LEFT($B108,3)&lt;&gt;"NOX"),BV57*INDEX('Damage costs'!$X$18:$X$70,MATCH($B108,'Damage costs'!$C$18:$C$70,0))/1000,BV57*INDEX('Damage costs'!$AB$18:$AB$70,MATCH($B108,'Damage costs'!$C$18:$C$70,0))/1000),"")</f>
        <v/>
      </c>
      <c r="BW108" s="59" t="str">
        <f>IFERROR(IF(OR($C$110=FALSE,LEFT($B108,3)&lt;&gt;"NOX"),BW57*INDEX('Damage costs'!$X$18:$X$70,MATCH($B108,'Damage costs'!$C$18:$C$70,0))/1000,BW57*INDEX('Damage costs'!$AB$18:$AB$70,MATCH($B108,'Damage costs'!$C$18:$C$70,0))/1000),"")</f>
        <v/>
      </c>
      <c r="BX108" s="59" t="str">
        <f>IFERROR(IF(OR($C$110=FALSE,LEFT($B108,3)&lt;&gt;"NOX"),BX57*INDEX('Damage costs'!$X$18:$X$70,MATCH($B108,'Damage costs'!$C$18:$C$70,0))/1000,BX57*INDEX('Damage costs'!$AB$18:$AB$70,MATCH($B108,'Damage costs'!$C$18:$C$70,0))/1000),"")</f>
        <v/>
      </c>
      <c r="BY108" s="59" t="str">
        <f>IFERROR(IF(OR($C$110=FALSE,LEFT($B108,3)&lt;&gt;"NOX"),BY57*INDEX('Damage costs'!$X$18:$X$70,MATCH($B108,'Damage costs'!$C$18:$C$70,0))/1000,BY57*INDEX('Damage costs'!$AB$18:$AB$70,MATCH($B108,'Damage costs'!$C$18:$C$70,0))/1000),"")</f>
        <v/>
      </c>
      <c r="BZ108" s="59" t="str">
        <f>IFERROR(IF(OR($C$110=FALSE,LEFT($B108,3)&lt;&gt;"NOX"),BZ57*INDEX('Damage costs'!$X$18:$X$70,MATCH($B108,'Damage costs'!$C$18:$C$70,0))/1000,BZ57*INDEX('Damage costs'!$AB$18:$AB$70,MATCH($B108,'Damage costs'!$C$18:$C$70,0))/1000),"")</f>
        <v/>
      </c>
      <c r="CA108" s="59" t="str">
        <f>IFERROR(IF(OR($C$110=FALSE,LEFT($B108,3)&lt;&gt;"NOX"),CA57*INDEX('Damage costs'!$X$18:$X$70,MATCH($B108,'Damage costs'!$C$18:$C$70,0))/1000,CA57*INDEX('Damage costs'!$AB$18:$AB$70,MATCH($B108,'Damage costs'!$C$18:$C$70,0))/1000),"")</f>
        <v/>
      </c>
      <c r="CB108" s="59" t="str">
        <f>IFERROR(IF(OR($C$110=FALSE,LEFT($B108,3)&lt;&gt;"NOX"),CB57*INDEX('Damage costs'!$X$18:$X$70,MATCH($B108,'Damage costs'!$C$18:$C$70,0))/1000,CB57*INDEX('Damage costs'!$AB$18:$AB$70,MATCH($B108,'Damage costs'!$C$18:$C$70,0))/1000),"")</f>
        <v/>
      </c>
      <c r="CC108" s="59" t="str">
        <f>IFERROR(IF(OR($C$110=FALSE,LEFT($B108,3)&lt;&gt;"NOX"),CC57*INDEX('Damage costs'!$X$18:$X$70,MATCH($B108,'Damage costs'!$C$18:$C$70,0))/1000,CC57*INDEX('Damage costs'!$AB$18:$AB$70,MATCH($B108,'Damage costs'!$C$18:$C$70,0))/1000),"")</f>
        <v/>
      </c>
      <c r="CD108" s="59" t="str">
        <f>IFERROR(IF(OR($C$110=FALSE,LEFT($B108,3)&lt;&gt;"NOX"),CD57*INDEX('Damage costs'!$X$18:$X$70,MATCH($B108,'Damage costs'!$C$18:$C$70,0))/1000,CD57*INDEX('Damage costs'!$AB$18:$AB$70,MATCH($B108,'Damage costs'!$C$18:$C$70,0))/1000),"")</f>
        <v/>
      </c>
      <c r="CE108" s="59" t="str">
        <f>IFERROR(IF(OR($C$110=FALSE,LEFT($B108,3)&lt;&gt;"NOX"),CE57*INDEX('Damage costs'!$X$18:$X$70,MATCH($B108,'Damage costs'!$C$18:$C$70,0))/1000,CE57*INDEX('Damage costs'!$AB$18:$AB$70,MATCH($B108,'Damage costs'!$C$18:$C$70,0))/1000),"")</f>
        <v/>
      </c>
      <c r="CF108" s="59" t="str">
        <f>IFERROR(IF(OR($C$110=FALSE,LEFT($B108,3)&lt;&gt;"NOX"),CF57*INDEX('Damage costs'!$X$18:$X$70,MATCH($B108,'Damage costs'!$C$18:$C$70,0))/1000,CF57*INDEX('Damage costs'!$AB$18:$AB$70,MATCH($B108,'Damage costs'!$C$18:$C$70,0))/1000),"")</f>
        <v/>
      </c>
      <c r="CG108" s="59" t="str">
        <f>IFERROR(IF(OR($C$110=FALSE,LEFT($B108,3)&lt;&gt;"NOX"),CG57*INDEX('Damage costs'!$X$18:$X$70,MATCH($B108,'Damage costs'!$C$18:$C$70,0))/1000,CG57*INDEX('Damage costs'!$AB$18:$AB$70,MATCH($B108,'Damage costs'!$C$18:$C$70,0))/1000),"")</f>
        <v/>
      </c>
      <c r="CH108" s="59" t="str">
        <f>IFERROR(IF(OR($C$110=FALSE,LEFT($B108,3)&lt;&gt;"NOX"),CH57*INDEX('Damage costs'!$X$18:$X$70,MATCH($B108,'Damage costs'!$C$18:$C$70,0))/1000,CH57*INDEX('Damage costs'!$AB$18:$AB$70,MATCH($B108,'Damage costs'!$C$18:$C$70,0))/1000),"")</f>
        <v/>
      </c>
      <c r="CI108" s="59" t="str">
        <f>IFERROR(IF(OR($C$110=FALSE,LEFT($B108,3)&lt;&gt;"NOX"),CI57*INDEX('Damage costs'!$X$18:$X$70,MATCH($B108,'Damage costs'!$C$18:$C$70,0))/1000,CI57*INDEX('Damage costs'!$AB$18:$AB$70,MATCH($B108,'Damage costs'!$C$18:$C$70,0))/1000),"")</f>
        <v/>
      </c>
      <c r="CJ108" s="59" t="str">
        <f>IFERROR(IF(OR($C$110=FALSE,LEFT($B108,3)&lt;&gt;"NOX"),CJ57*INDEX('Damage costs'!$X$18:$X$70,MATCH($B108,'Damage costs'!$C$18:$C$70,0))/1000,CJ57*INDEX('Damage costs'!$AB$18:$AB$70,MATCH($B108,'Damage costs'!$C$18:$C$70,0))/1000),"")</f>
        <v/>
      </c>
      <c r="CK108" s="59" t="str">
        <f>IFERROR(IF(OR($C$110=FALSE,LEFT($B108,3)&lt;&gt;"NOX"),CK57*INDEX('Damage costs'!$X$18:$X$70,MATCH($B108,'Damage costs'!$C$18:$C$70,0))/1000,CK57*INDEX('Damage costs'!$AB$18:$AB$70,MATCH($B108,'Damage costs'!$C$18:$C$70,0))/1000),"")</f>
        <v/>
      </c>
      <c r="CL108" s="59" t="str">
        <f>IFERROR(IF(OR($C$110=FALSE,LEFT($B108,3)&lt;&gt;"NOX"),CL57*INDEX('Damage costs'!$X$18:$X$70,MATCH($B108,'Damage costs'!$C$18:$C$70,0))/1000,CL57*INDEX('Damage costs'!$AB$18:$AB$70,MATCH($B108,'Damage costs'!$C$18:$C$70,0))/1000),"")</f>
        <v/>
      </c>
      <c r="CM108" s="59" t="str">
        <f>IFERROR(IF(OR($C$110=FALSE,LEFT($B108,3)&lt;&gt;"NOX"),CM57*INDEX('Damage costs'!$X$18:$X$70,MATCH($B108,'Damage costs'!$C$18:$C$70,0))/1000,CM57*INDEX('Damage costs'!$AB$18:$AB$70,MATCH($B108,'Damage costs'!$C$18:$C$70,0))/1000),"")</f>
        <v/>
      </c>
      <c r="CN108" s="59" t="str">
        <f>IFERROR(IF(OR($C$110=FALSE,LEFT($B108,3)&lt;&gt;"NOX"),CN57*INDEX('Damage costs'!$X$18:$X$70,MATCH($B108,'Damage costs'!$C$18:$C$70,0))/1000,CN57*INDEX('Damage costs'!$AB$18:$AB$70,MATCH($B108,'Damage costs'!$C$18:$C$70,0))/1000),"")</f>
        <v/>
      </c>
      <c r="CO108" s="59" t="str">
        <f>IFERROR(IF(OR($C$110=FALSE,LEFT($B108,3)&lt;&gt;"NOX"),CO57*INDEX('Damage costs'!$X$18:$X$70,MATCH($B108,'Damage costs'!$C$18:$C$70,0))/1000,CO57*INDEX('Damage costs'!$AB$18:$AB$70,MATCH($B108,'Damage costs'!$C$18:$C$70,0))/1000),"")</f>
        <v/>
      </c>
      <c r="CP108" s="59" t="str">
        <f>IFERROR(IF(OR($C$110=FALSE,LEFT($B108,3)&lt;&gt;"NOX"),CP57*INDEX('Damage costs'!$X$18:$X$70,MATCH($B108,'Damage costs'!$C$18:$C$70,0))/1000,CP57*INDEX('Damage costs'!$AB$18:$AB$70,MATCH($B108,'Damage costs'!$C$18:$C$70,0))/1000),"")</f>
        <v/>
      </c>
      <c r="CQ108" s="59" t="str">
        <f>IFERROR(IF(OR($C$110=FALSE,LEFT($B108,3)&lt;&gt;"NOX"),CQ57*INDEX('Damage costs'!$X$18:$X$70,MATCH($B108,'Damage costs'!$C$18:$C$70,0))/1000,CQ57*INDEX('Damage costs'!$AB$18:$AB$70,MATCH($B108,'Damage costs'!$C$18:$C$70,0))/1000),"")</f>
        <v/>
      </c>
      <c r="CR108" s="59" t="str">
        <f>IFERROR(IF(OR($C$110=FALSE,LEFT($B108,3)&lt;&gt;"NOX"),CR57*INDEX('Damage costs'!$X$18:$X$70,MATCH($B108,'Damage costs'!$C$18:$C$70,0))/1000,CR57*INDEX('Damage costs'!$AB$18:$AB$70,MATCH($B108,'Damage costs'!$C$18:$C$70,0))/1000),"")</f>
        <v/>
      </c>
      <c r="CS108" s="59" t="str">
        <f>IFERROR(IF(OR($C$110=FALSE,LEFT($B108,3)&lt;&gt;"NOX"),CS57*INDEX('Damage costs'!$X$18:$X$70,MATCH($B108,'Damage costs'!$C$18:$C$70,0))/1000,CS57*INDEX('Damage costs'!$AB$18:$AB$70,MATCH($B108,'Damage costs'!$C$18:$C$70,0))/1000),"")</f>
        <v/>
      </c>
      <c r="CT108" s="59" t="str">
        <f>IFERROR(IF(OR($C$110=FALSE,LEFT($B108,3)&lt;&gt;"NOX"),CT57*INDEX('Damage costs'!$X$18:$X$70,MATCH($B108,'Damage costs'!$C$18:$C$70,0))/1000,CT57*INDEX('Damage costs'!$AB$18:$AB$70,MATCH($B108,'Damage costs'!$C$18:$C$70,0))/1000),"")</f>
        <v/>
      </c>
      <c r="CU108" s="59" t="str">
        <f>IFERROR(IF(OR($C$110=FALSE,LEFT($B108,3)&lt;&gt;"NOX"),CU57*INDEX('Damage costs'!$X$18:$X$70,MATCH($B108,'Damage costs'!$C$18:$C$70,0))/1000,CU57*INDEX('Damage costs'!$AB$18:$AB$70,MATCH($B108,'Damage costs'!$C$18:$C$70,0))/1000),"")</f>
        <v/>
      </c>
      <c r="CV108" s="59" t="str">
        <f>IFERROR(IF(OR($C$110=FALSE,LEFT($B108,3)&lt;&gt;"NOX"),CV57*INDEX('Damage costs'!$X$18:$X$70,MATCH($B108,'Damage costs'!$C$18:$C$70,0))/1000,CV57*INDEX('Damage costs'!$AB$18:$AB$70,MATCH($B108,'Damage costs'!$C$18:$C$70,0))/1000),"")</f>
        <v/>
      </c>
      <c r="CW108" s="59" t="str">
        <f>IFERROR(IF(OR($C$110=FALSE,LEFT($B108,3)&lt;&gt;"NOX"),CW57*INDEX('Damage costs'!$X$18:$X$70,MATCH($B108,'Damage costs'!$C$18:$C$70,0))/1000,CW57*INDEX('Damage costs'!$AB$18:$AB$70,MATCH($B108,'Damage costs'!$C$18:$C$70,0))/1000),"")</f>
        <v/>
      </c>
      <c r="CX108" s="59" t="str">
        <f>IFERROR(IF(OR($C$110=FALSE,LEFT($B108,3)&lt;&gt;"NOX"),CX57*INDEX('Damage costs'!$X$18:$X$70,MATCH($B108,'Damage costs'!$C$18:$C$70,0))/1000,CX57*INDEX('Damage costs'!$AB$18:$AB$70,MATCH($B108,'Damage costs'!$C$18:$C$70,0))/1000),"")</f>
        <v/>
      </c>
      <c r="CY108" s="59" t="str">
        <f>IFERROR(IF(OR($C$110=FALSE,LEFT($B108,3)&lt;&gt;"NOX"),CY57*INDEX('Damage costs'!$X$18:$X$70,MATCH($B108,'Damage costs'!$C$18:$C$70,0))/1000,CY57*INDEX('Damage costs'!$AB$18:$AB$70,MATCH($B108,'Damage costs'!$C$18:$C$70,0))/1000),"")</f>
        <v/>
      </c>
      <c r="CZ108" s="391"/>
    </row>
    <row r="109" spans="2:104" x14ac:dyDescent="0.25">
      <c r="B109" s="406">
        <f t="shared" si="42"/>
        <v>0</v>
      </c>
      <c r="C109" s="9" t="s">
        <v>1117</v>
      </c>
      <c r="D109" s="59" t="str">
        <f>IFERROR(IF(OR($C$110=FALSE,LEFT($B109,3)&lt;&gt;"NOX"),D58*INDEX('Damage costs'!$X$18:$X$70,MATCH($B109,'Damage costs'!$C$18:$C$70,0))/1000,D58*INDEX('Damage costs'!$AB$18:$AB$70,MATCH($B109,'Damage costs'!$C$18:$C$70,0))/1000),"")</f>
        <v/>
      </c>
      <c r="E109" s="59" t="str">
        <f>IFERROR(IF(OR($C$110=FALSE,LEFT($B109,3)&lt;&gt;"NOX"),E58*INDEX('Damage costs'!$X$18:$X$70,MATCH($B109,'Damage costs'!$C$18:$C$70,0))/1000,E58*INDEX('Damage costs'!$AB$18:$AB$70,MATCH($B109,'Damage costs'!$C$18:$C$70,0))/1000),"")</f>
        <v/>
      </c>
      <c r="F109" s="59" t="str">
        <f>IFERROR(IF(OR($C$110=FALSE,LEFT($B109,3)&lt;&gt;"NOX"),F58*INDEX('Damage costs'!$X$18:$X$70,MATCH($B109,'Damage costs'!$C$18:$C$70,0))/1000,F58*INDEX('Damage costs'!$AB$18:$AB$70,MATCH($B109,'Damage costs'!$C$18:$C$70,0))/1000),"")</f>
        <v/>
      </c>
      <c r="G109" s="59" t="str">
        <f>IFERROR(IF(OR($C$110=FALSE,LEFT($B109,3)&lt;&gt;"NOX"),G58*INDEX('Damage costs'!$X$18:$X$70,MATCH($B109,'Damage costs'!$C$18:$C$70,0))/1000,G58*INDEX('Damage costs'!$AB$18:$AB$70,MATCH($B109,'Damage costs'!$C$18:$C$70,0))/1000),"")</f>
        <v/>
      </c>
      <c r="H109" s="59" t="str">
        <f>IFERROR(IF(OR($C$110=FALSE,LEFT($B109,3)&lt;&gt;"NOX"),H58*INDEX('Damage costs'!$X$18:$X$70,MATCH($B109,'Damage costs'!$C$18:$C$70,0))/1000,H58*INDEX('Damage costs'!$AB$18:$AB$70,MATCH($B109,'Damage costs'!$C$18:$C$70,0))/1000),"")</f>
        <v/>
      </c>
      <c r="I109" s="59" t="str">
        <f>IFERROR(IF(OR($C$110=FALSE,LEFT($B109,3)&lt;&gt;"NOX"),I58*INDEX('Damage costs'!$X$18:$X$70,MATCH($B109,'Damage costs'!$C$18:$C$70,0))/1000,I58*INDEX('Damage costs'!$AB$18:$AB$70,MATCH($B109,'Damage costs'!$C$18:$C$70,0))/1000),"")</f>
        <v/>
      </c>
      <c r="J109" s="59" t="str">
        <f>IFERROR(IF(OR($C$110=FALSE,LEFT($B109,3)&lt;&gt;"NOX"),J58*INDEX('Damage costs'!$X$18:$X$70,MATCH($B109,'Damage costs'!$C$18:$C$70,0))/1000,J58*INDEX('Damage costs'!$AB$18:$AB$70,MATCH($B109,'Damage costs'!$C$18:$C$70,0))/1000),"")</f>
        <v/>
      </c>
      <c r="K109" s="59" t="str">
        <f>IFERROR(IF(OR($C$110=FALSE,LEFT($B109,3)&lt;&gt;"NOX"),K58*INDEX('Damage costs'!$X$18:$X$70,MATCH($B109,'Damage costs'!$C$18:$C$70,0))/1000,K58*INDEX('Damage costs'!$AB$18:$AB$70,MATCH($B109,'Damage costs'!$C$18:$C$70,0))/1000),"")</f>
        <v/>
      </c>
      <c r="L109" s="59" t="str">
        <f>IFERROR(IF(OR($C$110=FALSE,LEFT($B109,3)&lt;&gt;"NOX"),L58*INDEX('Damage costs'!$X$18:$X$70,MATCH($B109,'Damage costs'!$C$18:$C$70,0))/1000,L58*INDEX('Damage costs'!$AB$18:$AB$70,MATCH($B109,'Damage costs'!$C$18:$C$70,0))/1000),"")</f>
        <v/>
      </c>
      <c r="M109" s="59" t="str">
        <f>IFERROR(IF(OR($C$110=FALSE,LEFT($B109,3)&lt;&gt;"NOX"),M58*INDEX('Damage costs'!$X$18:$X$70,MATCH($B109,'Damage costs'!$C$18:$C$70,0))/1000,M58*INDEX('Damage costs'!$AB$18:$AB$70,MATCH($B109,'Damage costs'!$C$18:$C$70,0))/1000),"")</f>
        <v/>
      </c>
      <c r="N109" s="59" t="str">
        <f>IFERROR(IF(OR($C$110=FALSE,LEFT($B109,3)&lt;&gt;"NOX"),N58*INDEX('Damage costs'!$X$18:$X$70,MATCH($B109,'Damage costs'!$C$18:$C$70,0))/1000,N58*INDEX('Damage costs'!$AB$18:$AB$70,MATCH($B109,'Damage costs'!$C$18:$C$70,0))/1000),"")</f>
        <v/>
      </c>
      <c r="O109" s="59" t="str">
        <f>IFERROR(IF(OR($C$110=FALSE,LEFT($B109,3)&lt;&gt;"NOX"),O58*INDEX('Damage costs'!$X$18:$X$70,MATCH($B109,'Damage costs'!$C$18:$C$70,0))/1000,O58*INDEX('Damage costs'!$AB$18:$AB$70,MATCH($B109,'Damage costs'!$C$18:$C$70,0))/1000),"")</f>
        <v/>
      </c>
      <c r="P109" s="59" t="str">
        <f>IFERROR(IF(OR($C$110=FALSE,LEFT($B109,3)&lt;&gt;"NOX"),P58*INDEX('Damage costs'!$X$18:$X$70,MATCH($B109,'Damage costs'!$C$18:$C$70,0))/1000,P58*INDEX('Damage costs'!$AB$18:$AB$70,MATCH($B109,'Damage costs'!$C$18:$C$70,0))/1000),"")</f>
        <v/>
      </c>
      <c r="Q109" s="59" t="str">
        <f>IFERROR(IF(OR($C$110=FALSE,LEFT($B109,3)&lt;&gt;"NOX"),Q58*INDEX('Damage costs'!$X$18:$X$70,MATCH($B109,'Damage costs'!$C$18:$C$70,0))/1000,Q58*INDEX('Damage costs'!$AB$18:$AB$70,MATCH($B109,'Damage costs'!$C$18:$C$70,0))/1000),"")</f>
        <v/>
      </c>
      <c r="R109" s="59" t="str">
        <f>IFERROR(IF(OR($C$110=FALSE,LEFT($B109,3)&lt;&gt;"NOX"),R58*INDEX('Damage costs'!$X$18:$X$70,MATCH($B109,'Damage costs'!$C$18:$C$70,0))/1000,R58*INDEX('Damage costs'!$AB$18:$AB$70,MATCH($B109,'Damage costs'!$C$18:$C$70,0))/1000),"")</f>
        <v/>
      </c>
      <c r="S109" s="59" t="str">
        <f>IFERROR(IF(OR($C$110=FALSE,LEFT($B109,3)&lt;&gt;"NOX"),S58*INDEX('Damage costs'!$X$18:$X$70,MATCH($B109,'Damage costs'!$C$18:$C$70,0))/1000,S58*INDEX('Damage costs'!$AB$18:$AB$70,MATCH($B109,'Damage costs'!$C$18:$C$70,0))/1000),"")</f>
        <v/>
      </c>
      <c r="T109" s="59" t="str">
        <f>IFERROR(IF(OR($C$110=FALSE,LEFT($B109,3)&lt;&gt;"NOX"),T58*INDEX('Damage costs'!$X$18:$X$70,MATCH($B109,'Damage costs'!$C$18:$C$70,0))/1000,T58*INDEX('Damage costs'!$AB$18:$AB$70,MATCH($B109,'Damage costs'!$C$18:$C$70,0))/1000),"")</f>
        <v/>
      </c>
      <c r="U109" s="59" t="str">
        <f>IFERROR(IF(OR($C$110=FALSE,LEFT($B109,3)&lt;&gt;"NOX"),U58*INDEX('Damage costs'!$X$18:$X$70,MATCH($B109,'Damage costs'!$C$18:$C$70,0))/1000,U58*INDEX('Damage costs'!$AB$18:$AB$70,MATCH($B109,'Damage costs'!$C$18:$C$70,0))/1000),"")</f>
        <v/>
      </c>
      <c r="V109" s="59" t="str">
        <f>IFERROR(IF(OR($C$110=FALSE,LEFT($B109,3)&lt;&gt;"NOX"),V58*INDEX('Damage costs'!$X$18:$X$70,MATCH($B109,'Damage costs'!$C$18:$C$70,0))/1000,V58*INDEX('Damage costs'!$AB$18:$AB$70,MATCH($B109,'Damage costs'!$C$18:$C$70,0))/1000),"")</f>
        <v/>
      </c>
      <c r="W109" s="59" t="str">
        <f>IFERROR(IF(OR($C$110=FALSE,LEFT($B109,3)&lt;&gt;"NOX"),W58*INDEX('Damage costs'!$X$18:$X$70,MATCH($B109,'Damage costs'!$C$18:$C$70,0))/1000,W58*INDEX('Damage costs'!$AB$18:$AB$70,MATCH($B109,'Damage costs'!$C$18:$C$70,0))/1000),"")</f>
        <v/>
      </c>
      <c r="X109" s="59" t="str">
        <f>IFERROR(IF(OR($C$110=FALSE,LEFT($B109,3)&lt;&gt;"NOX"),X58*INDEX('Damage costs'!$X$18:$X$70,MATCH($B109,'Damage costs'!$C$18:$C$70,0))/1000,X58*INDEX('Damage costs'!$AB$18:$AB$70,MATCH($B109,'Damage costs'!$C$18:$C$70,0))/1000),"")</f>
        <v/>
      </c>
      <c r="Y109" s="59" t="str">
        <f>IFERROR(IF(OR($C$110=FALSE,LEFT($B109,3)&lt;&gt;"NOX"),Y58*INDEX('Damage costs'!$X$18:$X$70,MATCH($B109,'Damage costs'!$C$18:$C$70,0))/1000,Y58*INDEX('Damage costs'!$AB$18:$AB$70,MATCH($B109,'Damage costs'!$C$18:$C$70,0))/1000),"")</f>
        <v/>
      </c>
      <c r="Z109" s="59" t="str">
        <f>IFERROR(IF(OR($C$110=FALSE,LEFT($B109,3)&lt;&gt;"NOX"),Z58*INDEX('Damage costs'!$X$18:$X$70,MATCH($B109,'Damage costs'!$C$18:$C$70,0))/1000,Z58*INDEX('Damage costs'!$AB$18:$AB$70,MATCH($B109,'Damage costs'!$C$18:$C$70,0))/1000),"")</f>
        <v/>
      </c>
      <c r="AA109" s="59" t="str">
        <f>IFERROR(IF(OR($C$110=FALSE,LEFT($B109,3)&lt;&gt;"NOX"),AA58*INDEX('Damage costs'!$X$18:$X$70,MATCH($B109,'Damage costs'!$C$18:$C$70,0))/1000,AA58*INDEX('Damage costs'!$AB$18:$AB$70,MATCH($B109,'Damage costs'!$C$18:$C$70,0))/1000),"")</f>
        <v/>
      </c>
      <c r="AB109" s="59" t="str">
        <f>IFERROR(IF(OR($C$110=FALSE,LEFT($B109,3)&lt;&gt;"NOX"),AB58*INDEX('Damage costs'!$X$18:$X$70,MATCH($B109,'Damage costs'!$C$18:$C$70,0))/1000,AB58*INDEX('Damage costs'!$AB$18:$AB$70,MATCH($B109,'Damage costs'!$C$18:$C$70,0))/1000),"")</f>
        <v/>
      </c>
      <c r="AC109" s="59" t="str">
        <f>IFERROR(IF(OR($C$110=FALSE,LEFT($B109,3)&lt;&gt;"NOX"),AC58*INDEX('Damage costs'!$X$18:$X$70,MATCH($B109,'Damage costs'!$C$18:$C$70,0))/1000,AC58*INDEX('Damage costs'!$AB$18:$AB$70,MATCH($B109,'Damage costs'!$C$18:$C$70,0))/1000),"")</f>
        <v/>
      </c>
      <c r="AD109" s="59" t="str">
        <f>IFERROR(IF(OR($C$110=FALSE,LEFT($B109,3)&lt;&gt;"NOX"),AD58*INDEX('Damage costs'!$X$18:$X$70,MATCH($B109,'Damage costs'!$C$18:$C$70,0))/1000,AD58*INDEX('Damage costs'!$AB$18:$AB$70,MATCH($B109,'Damage costs'!$C$18:$C$70,0))/1000),"")</f>
        <v/>
      </c>
      <c r="AE109" s="59" t="str">
        <f>IFERROR(IF(OR($C$110=FALSE,LEFT($B109,3)&lt;&gt;"NOX"),AE58*INDEX('Damage costs'!$X$18:$X$70,MATCH($B109,'Damage costs'!$C$18:$C$70,0))/1000,AE58*INDEX('Damage costs'!$AB$18:$AB$70,MATCH($B109,'Damage costs'!$C$18:$C$70,0))/1000),"")</f>
        <v/>
      </c>
      <c r="AF109" s="59" t="str">
        <f>IFERROR(IF(OR($C$110=FALSE,LEFT($B109,3)&lt;&gt;"NOX"),AF58*INDEX('Damage costs'!$X$18:$X$70,MATCH($B109,'Damage costs'!$C$18:$C$70,0))/1000,AF58*INDEX('Damage costs'!$AB$18:$AB$70,MATCH($B109,'Damage costs'!$C$18:$C$70,0))/1000),"")</f>
        <v/>
      </c>
      <c r="AG109" s="59" t="str">
        <f>IFERROR(IF(OR($C$110=FALSE,LEFT($B109,3)&lt;&gt;"NOX"),AG58*INDEX('Damage costs'!$X$18:$X$70,MATCH($B109,'Damage costs'!$C$18:$C$70,0))/1000,AG58*INDEX('Damage costs'!$AB$18:$AB$70,MATCH($B109,'Damage costs'!$C$18:$C$70,0))/1000),"")</f>
        <v/>
      </c>
      <c r="AH109" s="59" t="str">
        <f>IFERROR(IF(OR($C$110=FALSE,LEFT($B109,3)&lt;&gt;"NOX"),AH58*INDEX('Damage costs'!$X$18:$X$70,MATCH($B109,'Damage costs'!$C$18:$C$70,0))/1000,AH58*INDEX('Damage costs'!$AB$18:$AB$70,MATCH($B109,'Damage costs'!$C$18:$C$70,0))/1000),"")</f>
        <v/>
      </c>
      <c r="AI109" s="59" t="str">
        <f>IFERROR(IF(OR($C$110=FALSE,LEFT($B109,3)&lt;&gt;"NOX"),AI58*INDEX('Damage costs'!$X$18:$X$70,MATCH($B109,'Damage costs'!$C$18:$C$70,0))/1000,AI58*INDEX('Damage costs'!$AB$18:$AB$70,MATCH($B109,'Damage costs'!$C$18:$C$70,0))/1000),"")</f>
        <v/>
      </c>
      <c r="AJ109" s="59" t="str">
        <f>IFERROR(IF(OR($C$110=FALSE,LEFT($B109,3)&lt;&gt;"NOX"),AJ58*INDEX('Damage costs'!$X$18:$X$70,MATCH($B109,'Damage costs'!$C$18:$C$70,0))/1000,AJ58*INDEX('Damage costs'!$AB$18:$AB$70,MATCH($B109,'Damage costs'!$C$18:$C$70,0))/1000),"")</f>
        <v/>
      </c>
      <c r="AK109" s="59" t="str">
        <f>IFERROR(IF(OR($C$110=FALSE,LEFT($B109,3)&lt;&gt;"NOX"),AK58*INDEX('Damage costs'!$X$18:$X$70,MATCH($B109,'Damage costs'!$C$18:$C$70,0))/1000,AK58*INDEX('Damage costs'!$AB$18:$AB$70,MATCH($B109,'Damage costs'!$C$18:$C$70,0))/1000),"")</f>
        <v/>
      </c>
      <c r="AL109" s="59" t="str">
        <f>IFERROR(IF(OR($C$110=FALSE,LEFT($B109,3)&lt;&gt;"NOX"),AL58*INDEX('Damage costs'!$X$18:$X$70,MATCH($B109,'Damage costs'!$C$18:$C$70,0))/1000,AL58*INDEX('Damage costs'!$AB$18:$AB$70,MATCH($B109,'Damage costs'!$C$18:$C$70,0))/1000),"")</f>
        <v/>
      </c>
      <c r="AM109" s="59" t="str">
        <f>IFERROR(IF(OR($C$110=FALSE,LEFT($B109,3)&lt;&gt;"NOX"),AM58*INDEX('Damage costs'!$X$18:$X$70,MATCH($B109,'Damage costs'!$C$18:$C$70,0))/1000,AM58*INDEX('Damage costs'!$AB$18:$AB$70,MATCH($B109,'Damage costs'!$C$18:$C$70,0))/1000),"")</f>
        <v/>
      </c>
      <c r="AN109" s="59" t="str">
        <f>IFERROR(IF(OR($C$110=FALSE,LEFT($B109,3)&lt;&gt;"NOX"),AN58*INDEX('Damage costs'!$X$18:$X$70,MATCH($B109,'Damage costs'!$C$18:$C$70,0))/1000,AN58*INDEX('Damage costs'!$AB$18:$AB$70,MATCH($B109,'Damage costs'!$C$18:$C$70,0))/1000),"")</f>
        <v/>
      </c>
      <c r="AO109" s="59" t="str">
        <f>IFERROR(IF(OR($C$110=FALSE,LEFT($B109,3)&lt;&gt;"NOX"),AO58*INDEX('Damage costs'!$X$18:$X$70,MATCH($B109,'Damage costs'!$C$18:$C$70,0))/1000,AO58*INDEX('Damage costs'!$AB$18:$AB$70,MATCH($B109,'Damage costs'!$C$18:$C$70,0))/1000),"")</f>
        <v/>
      </c>
      <c r="AP109" s="59" t="str">
        <f>IFERROR(IF(OR($C$110=FALSE,LEFT($B109,3)&lt;&gt;"NOX"),AP58*INDEX('Damage costs'!$X$18:$X$70,MATCH($B109,'Damage costs'!$C$18:$C$70,0))/1000,AP58*INDEX('Damage costs'!$AB$18:$AB$70,MATCH($B109,'Damage costs'!$C$18:$C$70,0))/1000),"")</f>
        <v/>
      </c>
      <c r="AQ109" s="59" t="str">
        <f>IFERROR(IF(OR($C$110=FALSE,LEFT($B109,3)&lt;&gt;"NOX"),AQ58*INDEX('Damage costs'!$X$18:$X$70,MATCH($B109,'Damage costs'!$C$18:$C$70,0))/1000,AQ58*INDEX('Damage costs'!$AB$18:$AB$70,MATCH($B109,'Damage costs'!$C$18:$C$70,0))/1000),"")</f>
        <v/>
      </c>
      <c r="AR109" s="59" t="str">
        <f>IFERROR(IF(OR($C$110=FALSE,LEFT($B109,3)&lt;&gt;"NOX"),AR58*INDEX('Damage costs'!$X$18:$X$70,MATCH($B109,'Damage costs'!$C$18:$C$70,0))/1000,AR58*INDEX('Damage costs'!$AB$18:$AB$70,MATCH($B109,'Damage costs'!$C$18:$C$70,0))/1000),"")</f>
        <v/>
      </c>
      <c r="AS109" s="59" t="str">
        <f>IFERROR(IF(OR($C$110=FALSE,LEFT($B109,3)&lt;&gt;"NOX"),AS58*INDEX('Damage costs'!$X$18:$X$70,MATCH($B109,'Damage costs'!$C$18:$C$70,0))/1000,AS58*INDEX('Damage costs'!$AB$18:$AB$70,MATCH($B109,'Damage costs'!$C$18:$C$70,0))/1000),"")</f>
        <v/>
      </c>
      <c r="AT109" s="59" t="str">
        <f>IFERROR(IF(OR($C$110=FALSE,LEFT($B109,3)&lt;&gt;"NOX"),AT58*INDEX('Damage costs'!$X$18:$X$70,MATCH($B109,'Damage costs'!$C$18:$C$70,0))/1000,AT58*INDEX('Damage costs'!$AB$18:$AB$70,MATCH($B109,'Damage costs'!$C$18:$C$70,0))/1000),"")</f>
        <v/>
      </c>
      <c r="AU109" s="59" t="str">
        <f>IFERROR(IF(OR($C$110=FALSE,LEFT($B109,3)&lt;&gt;"NOX"),AU58*INDEX('Damage costs'!$X$18:$X$70,MATCH($B109,'Damage costs'!$C$18:$C$70,0))/1000,AU58*INDEX('Damage costs'!$AB$18:$AB$70,MATCH($B109,'Damage costs'!$C$18:$C$70,0))/1000),"")</f>
        <v/>
      </c>
      <c r="AV109" s="59" t="str">
        <f>IFERROR(IF(OR($C$110=FALSE,LEFT($B109,3)&lt;&gt;"NOX"),AV58*INDEX('Damage costs'!$X$18:$X$70,MATCH($B109,'Damage costs'!$C$18:$C$70,0))/1000,AV58*INDEX('Damage costs'!$AB$18:$AB$70,MATCH($B109,'Damage costs'!$C$18:$C$70,0))/1000),"")</f>
        <v/>
      </c>
      <c r="AW109" s="59" t="str">
        <f>IFERROR(IF(OR($C$110=FALSE,LEFT($B109,3)&lt;&gt;"NOX"),AW58*INDEX('Damage costs'!$X$18:$X$70,MATCH($B109,'Damage costs'!$C$18:$C$70,0))/1000,AW58*INDEX('Damage costs'!$AB$18:$AB$70,MATCH($B109,'Damage costs'!$C$18:$C$70,0))/1000),"")</f>
        <v/>
      </c>
      <c r="AX109" s="59" t="str">
        <f>IFERROR(IF(OR($C$110=FALSE,LEFT($B109,3)&lt;&gt;"NOX"),AX58*INDEX('Damage costs'!$X$18:$X$70,MATCH($B109,'Damage costs'!$C$18:$C$70,0))/1000,AX58*INDEX('Damage costs'!$AB$18:$AB$70,MATCH($B109,'Damage costs'!$C$18:$C$70,0))/1000),"")</f>
        <v/>
      </c>
      <c r="AY109" s="59" t="str">
        <f>IFERROR(IF(OR($C$110=FALSE,LEFT($B109,3)&lt;&gt;"NOX"),AY58*INDEX('Damage costs'!$X$18:$X$70,MATCH($B109,'Damage costs'!$C$18:$C$70,0))/1000,AY58*INDEX('Damage costs'!$AB$18:$AB$70,MATCH($B109,'Damage costs'!$C$18:$C$70,0))/1000),"")</f>
        <v/>
      </c>
      <c r="AZ109" s="59" t="str">
        <f>IFERROR(IF(OR($C$110=FALSE,LEFT($B109,3)&lt;&gt;"NOX"),AZ58*INDEX('Damage costs'!$X$18:$X$70,MATCH($B109,'Damage costs'!$C$18:$C$70,0))/1000,AZ58*INDEX('Damage costs'!$AB$18:$AB$70,MATCH($B109,'Damage costs'!$C$18:$C$70,0))/1000),"")</f>
        <v/>
      </c>
      <c r="BA109" s="59" t="str">
        <f>IFERROR(IF(OR($C$110=FALSE,LEFT($B109,3)&lt;&gt;"NOX"),BA58*INDEX('Damage costs'!$X$18:$X$70,MATCH($B109,'Damage costs'!$C$18:$C$70,0))/1000,BA58*INDEX('Damage costs'!$AB$18:$AB$70,MATCH($B109,'Damage costs'!$C$18:$C$70,0))/1000),"")</f>
        <v/>
      </c>
      <c r="BB109" s="59" t="str">
        <f>IFERROR(IF(OR($C$110=FALSE,LEFT($B109,3)&lt;&gt;"NOX"),BB58*INDEX('Damage costs'!$X$18:$X$70,MATCH($B109,'Damage costs'!$C$18:$C$70,0))/1000,BB58*INDEX('Damage costs'!$AB$18:$AB$70,MATCH($B109,'Damage costs'!$C$18:$C$70,0))/1000),"")</f>
        <v/>
      </c>
      <c r="BC109" s="59" t="str">
        <f>IFERROR(IF(OR($C$110=FALSE,LEFT($B109,3)&lt;&gt;"NOX"),BC58*INDEX('Damage costs'!$X$18:$X$70,MATCH($B109,'Damage costs'!$C$18:$C$70,0))/1000,BC58*INDEX('Damage costs'!$AB$18:$AB$70,MATCH($B109,'Damage costs'!$C$18:$C$70,0))/1000),"")</f>
        <v/>
      </c>
      <c r="BD109" s="59" t="str">
        <f>IFERROR(IF(OR($C$110=FALSE,LEFT($B109,3)&lt;&gt;"NOX"),BD58*INDEX('Damage costs'!$X$18:$X$70,MATCH($B109,'Damage costs'!$C$18:$C$70,0))/1000,BD58*INDEX('Damage costs'!$AB$18:$AB$70,MATCH($B109,'Damage costs'!$C$18:$C$70,0))/1000),"")</f>
        <v/>
      </c>
      <c r="BE109" s="59" t="str">
        <f>IFERROR(IF(OR($C$110=FALSE,LEFT($B109,3)&lt;&gt;"NOX"),BE58*INDEX('Damage costs'!$X$18:$X$70,MATCH($B109,'Damage costs'!$C$18:$C$70,0))/1000,BE58*INDEX('Damage costs'!$AB$18:$AB$70,MATCH($B109,'Damage costs'!$C$18:$C$70,0))/1000),"")</f>
        <v/>
      </c>
      <c r="BF109" s="59" t="str">
        <f>IFERROR(IF(OR($C$110=FALSE,LEFT($B109,3)&lt;&gt;"NOX"),BF58*INDEX('Damage costs'!$X$18:$X$70,MATCH($B109,'Damage costs'!$C$18:$C$70,0))/1000,BF58*INDEX('Damage costs'!$AB$18:$AB$70,MATCH($B109,'Damage costs'!$C$18:$C$70,0))/1000),"")</f>
        <v/>
      </c>
      <c r="BG109" s="59" t="str">
        <f>IFERROR(IF(OR($C$110=FALSE,LEFT($B109,3)&lt;&gt;"NOX"),BG58*INDEX('Damage costs'!$X$18:$X$70,MATCH($B109,'Damage costs'!$C$18:$C$70,0))/1000,BG58*INDEX('Damage costs'!$AB$18:$AB$70,MATCH($B109,'Damage costs'!$C$18:$C$70,0))/1000),"")</f>
        <v/>
      </c>
      <c r="BH109" s="59" t="str">
        <f>IFERROR(IF(OR($C$110=FALSE,LEFT($B109,3)&lt;&gt;"NOX"),BH58*INDEX('Damage costs'!$X$18:$X$70,MATCH($B109,'Damage costs'!$C$18:$C$70,0))/1000,BH58*INDEX('Damage costs'!$AB$18:$AB$70,MATCH($B109,'Damage costs'!$C$18:$C$70,0))/1000),"")</f>
        <v/>
      </c>
      <c r="BI109" s="59" t="str">
        <f>IFERROR(IF(OR($C$110=FALSE,LEFT($B109,3)&lt;&gt;"NOX"),BI58*INDEX('Damage costs'!$X$18:$X$70,MATCH($B109,'Damage costs'!$C$18:$C$70,0))/1000,BI58*INDEX('Damage costs'!$AB$18:$AB$70,MATCH($B109,'Damage costs'!$C$18:$C$70,0))/1000),"")</f>
        <v/>
      </c>
      <c r="BJ109" s="59" t="str">
        <f>IFERROR(IF(OR($C$110=FALSE,LEFT($B109,3)&lt;&gt;"NOX"),BJ58*INDEX('Damage costs'!$X$18:$X$70,MATCH($B109,'Damage costs'!$C$18:$C$70,0))/1000,BJ58*INDEX('Damage costs'!$AB$18:$AB$70,MATCH($B109,'Damage costs'!$C$18:$C$70,0))/1000),"")</f>
        <v/>
      </c>
      <c r="BK109" s="59" t="str">
        <f>IFERROR(IF(OR($C$110=FALSE,LEFT($B109,3)&lt;&gt;"NOX"),BK58*INDEX('Damage costs'!$X$18:$X$70,MATCH($B109,'Damage costs'!$C$18:$C$70,0))/1000,BK58*INDEX('Damage costs'!$AB$18:$AB$70,MATCH($B109,'Damage costs'!$C$18:$C$70,0))/1000),"")</f>
        <v/>
      </c>
      <c r="BL109" s="59" t="str">
        <f>IFERROR(IF(OR($C$110=FALSE,LEFT($B109,3)&lt;&gt;"NOX"),BL58*INDEX('Damage costs'!$X$18:$X$70,MATCH($B109,'Damage costs'!$C$18:$C$70,0))/1000,BL58*INDEX('Damage costs'!$AB$18:$AB$70,MATCH($B109,'Damage costs'!$C$18:$C$70,0))/1000),"")</f>
        <v/>
      </c>
      <c r="BM109" s="59" t="str">
        <f>IFERROR(IF(OR($C$110=FALSE,LEFT($B109,3)&lt;&gt;"NOX"),BM58*INDEX('Damage costs'!$X$18:$X$70,MATCH($B109,'Damage costs'!$C$18:$C$70,0))/1000,BM58*INDEX('Damage costs'!$AB$18:$AB$70,MATCH($B109,'Damage costs'!$C$18:$C$70,0))/1000),"")</f>
        <v/>
      </c>
      <c r="BN109" s="59" t="str">
        <f>IFERROR(IF(OR($C$110=FALSE,LEFT($B109,3)&lt;&gt;"NOX"),BN58*INDEX('Damage costs'!$X$18:$X$70,MATCH($B109,'Damage costs'!$C$18:$C$70,0))/1000,BN58*INDEX('Damage costs'!$AB$18:$AB$70,MATCH($B109,'Damage costs'!$C$18:$C$70,0))/1000),"")</f>
        <v/>
      </c>
      <c r="BO109" s="59" t="str">
        <f>IFERROR(IF(OR($C$110=FALSE,LEFT($B109,3)&lt;&gt;"NOX"),BO58*INDEX('Damage costs'!$X$18:$X$70,MATCH($B109,'Damage costs'!$C$18:$C$70,0))/1000,BO58*INDEX('Damage costs'!$AB$18:$AB$70,MATCH($B109,'Damage costs'!$C$18:$C$70,0))/1000),"")</f>
        <v/>
      </c>
      <c r="BP109" s="59" t="str">
        <f>IFERROR(IF(OR($C$110=FALSE,LEFT($B109,3)&lt;&gt;"NOX"),BP58*INDEX('Damage costs'!$X$18:$X$70,MATCH($B109,'Damage costs'!$C$18:$C$70,0))/1000,BP58*INDEX('Damage costs'!$AB$18:$AB$70,MATCH($B109,'Damage costs'!$C$18:$C$70,0))/1000),"")</f>
        <v/>
      </c>
      <c r="BQ109" s="59" t="str">
        <f>IFERROR(IF(OR($C$110=FALSE,LEFT($B109,3)&lt;&gt;"NOX"),BQ58*INDEX('Damage costs'!$X$18:$X$70,MATCH($B109,'Damage costs'!$C$18:$C$70,0))/1000,BQ58*INDEX('Damage costs'!$AB$18:$AB$70,MATCH($B109,'Damage costs'!$C$18:$C$70,0))/1000),"")</f>
        <v/>
      </c>
      <c r="BR109" s="59" t="str">
        <f>IFERROR(IF(OR($C$110=FALSE,LEFT($B109,3)&lt;&gt;"NOX"),BR58*INDEX('Damage costs'!$X$18:$X$70,MATCH($B109,'Damage costs'!$C$18:$C$70,0))/1000,BR58*INDEX('Damage costs'!$AB$18:$AB$70,MATCH($B109,'Damage costs'!$C$18:$C$70,0))/1000),"")</f>
        <v/>
      </c>
      <c r="BS109" s="59" t="str">
        <f>IFERROR(IF(OR($C$110=FALSE,LEFT($B109,3)&lt;&gt;"NOX"),BS58*INDEX('Damage costs'!$X$18:$X$70,MATCH($B109,'Damage costs'!$C$18:$C$70,0))/1000,BS58*INDEX('Damage costs'!$AB$18:$AB$70,MATCH($B109,'Damage costs'!$C$18:$C$70,0))/1000),"")</f>
        <v/>
      </c>
      <c r="BT109" s="59" t="str">
        <f>IFERROR(IF(OR($C$110=FALSE,LEFT($B109,3)&lt;&gt;"NOX"),BT58*INDEX('Damage costs'!$X$18:$X$70,MATCH($B109,'Damage costs'!$C$18:$C$70,0))/1000,BT58*INDEX('Damage costs'!$AB$18:$AB$70,MATCH($B109,'Damage costs'!$C$18:$C$70,0))/1000),"")</f>
        <v/>
      </c>
      <c r="BU109" s="59" t="str">
        <f>IFERROR(IF(OR($C$110=FALSE,LEFT($B109,3)&lt;&gt;"NOX"),BU58*INDEX('Damage costs'!$X$18:$X$70,MATCH($B109,'Damage costs'!$C$18:$C$70,0))/1000,BU58*INDEX('Damage costs'!$AB$18:$AB$70,MATCH($B109,'Damage costs'!$C$18:$C$70,0))/1000),"")</f>
        <v/>
      </c>
      <c r="BV109" s="59" t="str">
        <f>IFERROR(IF(OR($C$110=FALSE,LEFT($B109,3)&lt;&gt;"NOX"),BV58*INDEX('Damage costs'!$X$18:$X$70,MATCH($B109,'Damage costs'!$C$18:$C$70,0))/1000,BV58*INDEX('Damage costs'!$AB$18:$AB$70,MATCH($B109,'Damage costs'!$C$18:$C$70,0))/1000),"")</f>
        <v/>
      </c>
      <c r="BW109" s="59" t="str">
        <f>IFERROR(IF(OR($C$110=FALSE,LEFT($B109,3)&lt;&gt;"NOX"),BW58*INDEX('Damage costs'!$X$18:$X$70,MATCH($B109,'Damage costs'!$C$18:$C$70,0))/1000,BW58*INDEX('Damage costs'!$AB$18:$AB$70,MATCH($B109,'Damage costs'!$C$18:$C$70,0))/1000),"")</f>
        <v/>
      </c>
      <c r="BX109" s="59" t="str">
        <f>IFERROR(IF(OR($C$110=FALSE,LEFT($B109,3)&lt;&gt;"NOX"),BX58*INDEX('Damage costs'!$X$18:$X$70,MATCH($B109,'Damage costs'!$C$18:$C$70,0))/1000,BX58*INDEX('Damage costs'!$AB$18:$AB$70,MATCH($B109,'Damage costs'!$C$18:$C$70,0))/1000),"")</f>
        <v/>
      </c>
      <c r="BY109" s="59" t="str">
        <f>IFERROR(IF(OR($C$110=FALSE,LEFT($B109,3)&lt;&gt;"NOX"),BY58*INDEX('Damage costs'!$X$18:$X$70,MATCH($B109,'Damage costs'!$C$18:$C$70,0))/1000,BY58*INDEX('Damage costs'!$AB$18:$AB$70,MATCH($B109,'Damage costs'!$C$18:$C$70,0))/1000),"")</f>
        <v/>
      </c>
      <c r="BZ109" s="59" t="str">
        <f>IFERROR(IF(OR($C$110=FALSE,LEFT($B109,3)&lt;&gt;"NOX"),BZ58*INDEX('Damage costs'!$X$18:$X$70,MATCH($B109,'Damage costs'!$C$18:$C$70,0))/1000,BZ58*INDEX('Damage costs'!$AB$18:$AB$70,MATCH($B109,'Damage costs'!$C$18:$C$70,0))/1000),"")</f>
        <v/>
      </c>
      <c r="CA109" s="59" t="str">
        <f>IFERROR(IF(OR($C$110=FALSE,LEFT($B109,3)&lt;&gt;"NOX"),CA58*INDEX('Damage costs'!$X$18:$X$70,MATCH($B109,'Damage costs'!$C$18:$C$70,0))/1000,CA58*INDEX('Damage costs'!$AB$18:$AB$70,MATCH($B109,'Damage costs'!$C$18:$C$70,0))/1000),"")</f>
        <v/>
      </c>
      <c r="CB109" s="59" t="str">
        <f>IFERROR(IF(OR($C$110=FALSE,LEFT($B109,3)&lt;&gt;"NOX"),CB58*INDEX('Damage costs'!$X$18:$X$70,MATCH($B109,'Damage costs'!$C$18:$C$70,0))/1000,CB58*INDEX('Damage costs'!$AB$18:$AB$70,MATCH($B109,'Damage costs'!$C$18:$C$70,0))/1000),"")</f>
        <v/>
      </c>
      <c r="CC109" s="59" t="str">
        <f>IFERROR(IF(OR($C$110=FALSE,LEFT($B109,3)&lt;&gt;"NOX"),CC58*INDEX('Damage costs'!$X$18:$X$70,MATCH($B109,'Damage costs'!$C$18:$C$70,0))/1000,CC58*INDEX('Damage costs'!$AB$18:$AB$70,MATCH($B109,'Damage costs'!$C$18:$C$70,0))/1000),"")</f>
        <v/>
      </c>
      <c r="CD109" s="59" t="str">
        <f>IFERROR(IF(OR($C$110=FALSE,LEFT($B109,3)&lt;&gt;"NOX"),CD58*INDEX('Damage costs'!$X$18:$X$70,MATCH($B109,'Damage costs'!$C$18:$C$70,0))/1000,CD58*INDEX('Damage costs'!$AB$18:$AB$70,MATCH($B109,'Damage costs'!$C$18:$C$70,0))/1000),"")</f>
        <v/>
      </c>
      <c r="CE109" s="59" t="str">
        <f>IFERROR(IF(OR($C$110=FALSE,LEFT($B109,3)&lt;&gt;"NOX"),CE58*INDEX('Damage costs'!$X$18:$X$70,MATCH($B109,'Damage costs'!$C$18:$C$70,0))/1000,CE58*INDEX('Damage costs'!$AB$18:$AB$70,MATCH($B109,'Damage costs'!$C$18:$C$70,0))/1000),"")</f>
        <v/>
      </c>
      <c r="CF109" s="59" t="str">
        <f>IFERROR(IF(OR($C$110=FALSE,LEFT($B109,3)&lt;&gt;"NOX"),CF58*INDEX('Damage costs'!$X$18:$X$70,MATCH($B109,'Damage costs'!$C$18:$C$70,0))/1000,CF58*INDEX('Damage costs'!$AB$18:$AB$70,MATCH($B109,'Damage costs'!$C$18:$C$70,0))/1000),"")</f>
        <v/>
      </c>
      <c r="CG109" s="59" t="str">
        <f>IFERROR(IF(OR($C$110=FALSE,LEFT($B109,3)&lt;&gt;"NOX"),CG58*INDEX('Damage costs'!$X$18:$X$70,MATCH($B109,'Damage costs'!$C$18:$C$70,0))/1000,CG58*INDEX('Damage costs'!$AB$18:$AB$70,MATCH($B109,'Damage costs'!$C$18:$C$70,0))/1000),"")</f>
        <v/>
      </c>
      <c r="CH109" s="59" t="str">
        <f>IFERROR(IF(OR($C$110=FALSE,LEFT($B109,3)&lt;&gt;"NOX"),CH58*INDEX('Damage costs'!$X$18:$X$70,MATCH($B109,'Damage costs'!$C$18:$C$70,0))/1000,CH58*INDEX('Damage costs'!$AB$18:$AB$70,MATCH($B109,'Damage costs'!$C$18:$C$70,0))/1000),"")</f>
        <v/>
      </c>
      <c r="CI109" s="59" t="str">
        <f>IFERROR(IF(OR($C$110=FALSE,LEFT($B109,3)&lt;&gt;"NOX"),CI58*INDEX('Damage costs'!$X$18:$X$70,MATCH($B109,'Damage costs'!$C$18:$C$70,0))/1000,CI58*INDEX('Damage costs'!$AB$18:$AB$70,MATCH($B109,'Damage costs'!$C$18:$C$70,0))/1000),"")</f>
        <v/>
      </c>
      <c r="CJ109" s="59" t="str">
        <f>IFERROR(IF(OR($C$110=FALSE,LEFT($B109,3)&lt;&gt;"NOX"),CJ58*INDEX('Damage costs'!$X$18:$X$70,MATCH($B109,'Damage costs'!$C$18:$C$70,0))/1000,CJ58*INDEX('Damage costs'!$AB$18:$AB$70,MATCH($B109,'Damage costs'!$C$18:$C$70,0))/1000),"")</f>
        <v/>
      </c>
      <c r="CK109" s="59" t="str">
        <f>IFERROR(IF(OR($C$110=FALSE,LEFT($B109,3)&lt;&gt;"NOX"),CK58*INDEX('Damage costs'!$X$18:$X$70,MATCH($B109,'Damage costs'!$C$18:$C$70,0))/1000,CK58*INDEX('Damage costs'!$AB$18:$AB$70,MATCH($B109,'Damage costs'!$C$18:$C$70,0))/1000),"")</f>
        <v/>
      </c>
      <c r="CL109" s="59" t="str">
        <f>IFERROR(IF(OR($C$110=FALSE,LEFT($B109,3)&lt;&gt;"NOX"),CL58*INDEX('Damage costs'!$X$18:$X$70,MATCH($B109,'Damage costs'!$C$18:$C$70,0))/1000,CL58*INDEX('Damage costs'!$AB$18:$AB$70,MATCH($B109,'Damage costs'!$C$18:$C$70,0))/1000),"")</f>
        <v/>
      </c>
      <c r="CM109" s="59" t="str">
        <f>IFERROR(IF(OR($C$110=FALSE,LEFT($B109,3)&lt;&gt;"NOX"),CM58*INDEX('Damage costs'!$X$18:$X$70,MATCH($B109,'Damage costs'!$C$18:$C$70,0))/1000,CM58*INDEX('Damage costs'!$AB$18:$AB$70,MATCH($B109,'Damage costs'!$C$18:$C$70,0))/1000),"")</f>
        <v/>
      </c>
      <c r="CN109" s="59" t="str">
        <f>IFERROR(IF(OR($C$110=FALSE,LEFT($B109,3)&lt;&gt;"NOX"),CN58*INDEX('Damage costs'!$X$18:$X$70,MATCH($B109,'Damage costs'!$C$18:$C$70,0))/1000,CN58*INDEX('Damage costs'!$AB$18:$AB$70,MATCH($B109,'Damage costs'!$C$18:$C$70,0))/1000),"")</f>
        <v/>
      </c>
      <c r="CO109" s="59" t="str">
        <f>IFERROR(IF(OR($C$110=FALSE,LEFT($B109,3)&lt;&gt;"NOX"),CO58*INDEX('Damage costs'!$X$18:$X$70,MATCH($B109,'Damage costs'!$C$18:$C$70,0))/1000,CO58*INDEX('Damage costs'!$AB$18:$AB$70,MATCH($B109,'Damage costs'!$C$18:$C$70,0))/1000),"")</f>
        <v/>
      </c>
      <c r="CP109" s="59" t="str">
        <f>IFERROR(IF(OR($C$110=FALSE,LEFT($B109,3)&lt;&gt;"NOX"),CP58*INDEX('Damage costs'!$X$18:$X$70,MATCH($B109,'Damage costs'!$C$18:$C$70,0))/1000,CP58*INDEX('Damage costs'!$AB$18:$AB$70,MATCH($B109,'Damage costs'!$C$18:$C$70,0))/1000),"")</f>
        <v/>
      </c>
      <c r="CQ109" s="59" t="str">
        <f>IFERROR(IF(OR($C$110=FALSE,LEFT($B109,3)&lt;&gt;"NOX"),CQ58*INDEX('Damage costs'!$X$18:$X$70,MATCH($B109,'Damage costs'!$C$18:$C$70,0))/1000,CQ58*INDEX('Damage costs'!$AB$18:$AB$70,MATCH($B109,'Damage costs'!$C$18:$C$70,0))/1000),"")</f>
        <v/>
      </c>
      <c r="CR109" s="59" t="str">
        <f>IFERROR(IF(OR($C$110=FALSE,LEFT($B109,3)&lt;&gt;"NOX"),CR58*INDEX('Damage costs'!$X$18:$X$70,MATCH($B109,'Damage costs'!$C$18:$C$70,0))/1000,CR58*INDEX('Damage costs'!$AB$18:$AB$70,MATCH($B109,'Damage costs'!$C$18:$C$70,0))/1000),"")</f>
        <v/>
      </c>
      <c r="CS109" s="59" t="str">
        <f>IFERROR(IF(OR($C$110=FALSE,LEFT($B109,3)&lt;&gt;"NOX"),CS58*INDEX('Damage costs'!$X$18:$X$70,MATCH($B109,'Damage costs'!$C$18:$C$70,0))/1000,CS58*INDEX('Damage costs'!$AB$18:$AB$70,MATCH($B109,'Damage costs'!$C$18:$C$70,0))/1000),"")</f>
        <v/>
      </c>
      <c r="CT109" s="59" t="str">
        <f>IFERROR(IF(OR($C$110=FALSE,LEFT($B109,3)&lt;&gt;"NOX"),CT58*INDEX('Damage costs'!$X$18:$X$70,MATCH($B109,'Damage costs'!$C$18:$C$70,0))/1000,CT58*INDEX('Damage costs'!$AB$18:$AB$70,MATCH($B109,'Damage costs'!$C$18:$C$70,0))/1000),"")</f>
        <v/>
      </c>
      <c r="CU109" s="59" t="str">
        <f>IFERROR(IF(OR($C$110=FALSE,LEFT($B109,3)&lt;&gt;"NOX"),CU58*INDEX('Damage costs'!$X$18:$X$70,MATCH($B109,'Damage costs'!$C$18:$C$70,0))/1000,CU58*INDEX('Damage costs'!$AB$18:$AB$70,MATCH($B109,'Damage costs'!$C$18:$C$70,0))/1000),"")</f>
        <v/>
      </c>
      <c r="CV109" s="59" t="str">
        <f>IFERROR(IF(OR($C$110=FALSE,LEFT($B109,3)&lt;&gt;"NOX"),CV58*INDEX('Damage costs'!$X$18:$X$70,MATCH($B109,'Damage costs'!$C$18:$C$70,0))/1000,CV58*INDEX('Damage costs'!$AB$18:$AB$70,MATCH($B109,'Damage costs'!$C$18:$C$70,0))/1000),"")</f>
        <v/>
      </c>
      <c r="CW109" s="59" t="str">
        <f>IFERROR(IF(OR($C$110=FALSE,LEFT($B109,3)&lt;&gt;"NOX"),CW58*INDEX('Damage costs'!$X$18:$X$70,MATCH($B109,'Damage costs'!$C$18:$C$70,0))/1000,CW58*INDEX('Damage costs'!$AB$18:$AB$70,MATCH($B109,'Damage costs'!$C$18:$C$70,0))/1000),"")</f>
        <v/>
      </c>
      <c r="CX109" s="59" t="str">
        <f>IFERROR(IF(OR($C$110=FALSE,LEFT($B109,3)&lt;&gt;"NOX"),CX58*INDEX('Damage costs'!$X$18:$X$70,MATCH($B109,'Damage costs'!$C$18:$C$70,0))/1000,CX58*INDEX('Damage costs'!$AB$18:$AB$70,MATCH($B109,'Damage costs'!$C$18:$C$70,0))/1000),"")</f>
        <v/>
      </c>
      <c r="CY109" s="59" t="str">
        <f>IFERROR(IF(OR($C$110=FALSE,LEFT($B109,3)&lt;&gt;"NOX"),CY58*INDEX('Damage costs'!$X$18:$X$70,MATCH($B109,'Damage costs'!$C$18:$C$70,0))/1000,CY58*INDEX('Damage costs'!$AB$18:$AB$70,MATCH($B109,'Damage costs'!$C$18:$C$70,0))/1000),"")</f>
        <v/>
      </c>
      <c r="CZ109" s="391"/>
    </row>
    <row r="110" spans="2:104" x14ac:dyDescent="0.25">
      <c r="B110" s="406" t="s">
        <v>618</v>
      </c>
      <c r="C110" s="553" t="b">
        <f>IF(OR(LEFT(B104,4)="PM10",LEFT(B105,4)="PM10",LEFT(B106,4)="PM10",LEFT(B107,4)="PM10",LEFT(B108,4)="PM10",LEFT(B109,4)="PM10"),TRUE,FALSE)</f>
        <v>0</v>
      </c>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391"/>
    </row>
    <row r="111" spans="2:104" x14ac:dyDescent="0.25">
      <c r="B111" s="392"/>
      <c r="C111" s="390"/>
      <c r="D111" s="50"/>
      <c r="E111" s="50"/>
      <c r="F111" s="50"/>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391"/>
    </row>
    <row r="112" spans="2:104" x14ac:dyDescent="0.25">
      <c r="B112" s="393" t="s">
        <v>405</v>
      </c>
      <c r="C112" s="390" t="s">
        <v>404</v>
      </c>
      <c r="D112" s="60">
        <f>'Discount and deflators'!$H$5</f>
        <v>0.02</v>
      </c>
      <c r="E112" s="50"/>
      <c r="F112" s="50"/>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391"/>
    </row>
    <row r="113" spans="2:104" x14ac:dyDescent="0.25">
      <c r="B113" s="393" t="s">
        <v>406</v>
      </c>
      <c r="C113" s="390"/>
      <c r="D113" s="59">
        <f>IF(D$6=0,0,(1+$D112)^(D$6-'Data Input - General'!$F$22))</f>
        <v>0</v>
      </c>
      <c r="E113" s="59">
        <f>IF(E$6=0,0,(1+$D112)^(E$6-'Data Input - General'!$F$22))</f>
        <v>0</v>
      </c>
      <c r="F113" s="59">
        <f>IF(F$6=0,0,(1+$D112)^(F$6-'Data Input - General'!$F$22))</f>
        <v>0</v>
      </c>
      <c r="G113" s="59">
        <f>IF(G$6=0,0,(1+$D112)^(G$6-'Data Input - General'!$F$22))</f>
        <v>0</v>
      </c>
      <c r="H113" s="59">
        <f>IF(H$6=0,0,(1+$D112)^(H$6-'Data Input - General'!$F$22))</f>
        <v>0</v>
      </c>
      <c r="I113" s="59">
        <f>IF(I$6=0,0,(1+$D112)^(I$6-'Data Input - General'!$F$22))</f>
        <v>0</v>
      </c>
      <c r="J113" s="59">
        <f>IF(J$6=0,0,(1+$D112)^(J$6-'Data Input - General'!$F$22))</f>
        <v>0</v>
      </c>
      <c r="K113" s="59">
        <f>IF(K$6=0,0,(1+$D112)^(K$6-'Data Input - General'!$F$22))</f>
        <v>0</v>
      </c>
      <c r="L113" s="59">
        <f>IF(L$6=0,0,(1+$D112)^(L$6-'Data Input - General'!$F$22))</f>
        <v>0</v>
      </c>
      <c r="M113" s="59">
        <f>IF(M$6=0,0,(1+$D112)^(M$6-'Data Input - General'!$F$22))</f>
        <v>0</v>
      </c>
      <c r="N113" s="59">
        <f>IF(N$6=0,0,(1+$D112)^(N$6-'Data Input - General'!$F$22))</f>
        <v>0</v>
      </c>
      <c r="O113" s="59">
        <f>IF(O$6=0,0,(1+$D112)^(O$6-'Data Input - General'!$F$22))</f>
        <v>0</v>
      </c>
      <c r="P113" s="59">
        <f>IF(P$6=0,0,(1+$D112)^(P$6-'Data Input - General'!$F$22))</f>
        <v>0</v>
      </c>
      <c r="Q113" s="59">
        <f>IF(Q$6=0,0,(1+$D112)^(Q$6-'Data Input - General'!$F$22))</f>
        <v>0</v>
      </c>
      <c r="R113" s="59">
        <f>IF(R$6=0,0,(1+$D112)^(R$6-'Data Input - General'!$F$22))</f>
        <v>0</v>
      </c>
      <c r="S113" s="59">
        <f>IF(S$6=0,0,(1+$D112)^(S$6-'Data Input - General'!$F$22))</f>
        <v>0</v>
      </c>
      <c r="T113" s="59">
        <f>IF(T$6=0,0,(1+$D112)^(T$6-'Data Input - General'!$F$22))</f>
        <v>0</v>
      </c>
      <c r="U113" s="59">
        <f>IF(U$6=0,0,(1+$D112)^(U$6-'Data Input - General'!$F$22))</f>
        <v>0</v>
      </c>
      <c r="V113" s="59">
        <f>IF(V$6=0,0,(1+$D112)^(V$6-'Data Input - General'!$F$22))</f>
        <v>0</v>
      </c>
      <c r="W113" s="59">
        <f>IF(W$6=0,0,(1+$D112)^(W$6-'Data Input - General'!$F$22))</f>
        <v>0</v>
      </c>
      <c r="X113" s="59">
        <f>IF(X$6=0,0,(1+$D112)^(X$6-'Data Input - General'!$F$22))</f>
        <v>0</v>
      </c>
      <c r="Y113" s="59">
        <f>IF(Y$6=0,0,(1+$D112)^(Y$6-'Data Input - General'!$F$22))</f>
        <v>0</v>
      </c>
      <c r="Z113" s="59">
        <f>IF(Z$6=0,0,(1+$D112)^(Z$6-'Data Input - General'!$F$22))</f>
        <v>0</v>
      </c>
      <c r="AA113" s="59">
        <f>IF(AA$6=0,0,(1+$D112)^(AA$6-'Data Input - General'!$F$22))</f>
        <v>0</v>
      </c>
      <c r="AB113" s="59">
        <f>IF(AB$6=0,0,(1+$D112)^(AB$6-'Data Input - General'!$F$22))</f>
        <v>0</v>
      </c>
      <c r="AC113" s="59">
        <f>IF(AC$6=0,0,(1+$D112)^(AC$6-'Data Input - General'!$F$22))</f>
        <v>0</v>
      </c>
      <c r="AD113" s="59">
        <f>IF(AD$6=0,0,(1+$D112)^(AD$6-'Data Input - General'!$F$22))</f>
        <v>0</v>
      </c>
      <c r="AE113" s="59">
        <f>IF(AE$6=0,0,(1+$D112)^(AE$6-'Data Input - General'!$F$22))</f>
        <v>0</v>
      </c>
      <c r="AF113" s="59">
        <f>IF(AF$6=0,0,(1+$D112)^(AF$6-'Data Input - General'!$F$22))</f>
        <v>0</v>
      </c>
      <c r="AG113" s="59">
        <f>IF(AG$6=0,0,(1+$D112)^(AG$6-'Data Input - General'!$F$22))</f>
        <v>0</v>
      </c>
      <c r="AH113" s="59">
        <f>IF(AH$6=0,0,(1+$D112)^(AH$6-'Data Input - General'!$F$22))</f>
        <v>0</v>
      </c>
      <c r="AI113" s="59">
        <f>IF(AI$6=0,0,(1+$D112)^(AI$6-'Data Input - General'!$F$22))</f>
        <v>0</v>
      </c>
      <c r="AJ113" s="59">
        <f>IF(AJ$6=0,0,(1+$D112)^(AJ$6-'Data Input - General'!$F$22))</f>
        <v>0</v>
      </c>
      <c r="AK113" s="59">
        <f>IF(AK$6=0,0,(1+$D112)^(AK$6-'Data Input - General'!$F$22))</f>
        <v>0</v>
      </c>
      <c r="AL113" s="59">
        <f>IF(AL$6=0,0,(1+$D112)^(AL$6-'Data Input - General'!$F$22))</f>
        <v>0</v>
      </c>
      <c r="AM113" s="59">
        <f>IF(AM$6=0,0,(1+$D112)^(AM$6-'Data Input - General'!$F$22))</f>
        <v>0</v>
      </c>
      <c r="AN113" s="59">
        <f>IF(AN$6=0,0,(1+$D112)^(AN$6-'Data Input - General'!$F$22))</f>
        <v>0</v>
      </c>
      <c r="AO113" s="59">
        <f>IF(AO$6=0,0,(1+$D112)^(AO$6-'Data Input - General'!$F$22))</f>
        <v>0</v>
      </c>
      <c r="AP113" s="59">
        <f>IF(AP$6=0,0,(1+$D112)^(AP$6-'Data Input - General'!$F$22))</f>
        <v>0</v>
      </c>
      <c r="AQ113" s="59">
        <f>IF(AQ$6=0,0,(1+$D112)^(AQ$6-'Data Input - General'!$F$22))</f>
        <v>0</v>
      </c>
      <c r="AR113" s="59">
        <f>IF(AR$6=0,0,(1+$D112)^(AR$6-'Data Input - General'!$F$22))</f>
        <v>0</v>
      </c>
      <c r="AS113" s="59">
        <f>IF(AS$6=0,0,(1+$D112)^(AS$6-'Data Input - General'!$F$22))</f>
        <v>0</v>
      </c>
      <c r="AT113" s="59">
        <f>IF(AT$6=0,0,(1+$D112)^(AT$6-'Data Input - General'!$F$22))</f>
        <v>0</v>
      </c>
      <c r="AU113" s="59">
        <f>IF(AU$6=0,0,(1+$D112)^(AU$6-'Data Input - General'!$F$22))</f>
        <v>0</v>
      </c>
      <c r="AV113" s="59">
        <f>IF(AV$6=0,0,(1+$D112)^(AV$6-'Data Input - General'!$F$22))</f>
        <v>0</v>
      </c>
      <c r="AW113" s="59">
        <f>IF(AW$6=0,0,(1+$D112)^(AW$6-'Data Input - General'!$F$22))</f>
        <v>0</v>
      </c>
      <c r="AX113" s="59">
        <f>IF(AX$6=0,0,(1+$D112)^(AX$6-'Data Input - General'!$F$22))</f>
        <v>0</v>
      </c>
      <c r="AY113" s="59">
        <f>IF(AY$6=0,0,(1+$D112)^(AY$6-'Data Input - General'!$F$22))</f>
        <v>0</v>
      </c>
      <c r="AZ113" s="59">
        <f>IF(AZ$6=0,0,(1+$D112)^(AZ$6-'Data Input - General'!$F$22))</f>
        <v>0</v>
      </c>
      <c r="BA113" s="59">
        <f>IF(BA$6=0,0,(1+$D112)^(BA$6-'Data Input - General'!$F$22))</f>
        <v>0</v>
      </c>
      <c r="BB113" s="59">
        <f>IF(BB$6=0,0,(1+$D112)^(BB$6-'Data Input - General'!$F$22))</f>
        <v>0</v>
      </c>
      <c r="BC113" s="59">
        <f>IF(BC$6=0,0,(1+$D112)^(BC$6-'Data Input - General'!$F$22))</f>
        <v>0</v>
      </c>
      <c r="BD113" s="59">
        <f>IF(BD$6=0,0,(1+$D112)^(BD$6-'Data Input - General'!$F$22))</f>
        <v>0</v>
      </c>
      <c r="BE113" s="59">
        <f>IF(BE$6=0,0,(1+$D112)^(BE$6-'Data Input - General'!$F$22))</f>
        <v>0</v>
      </c>
      <c r="BF113" s="59">
        <f>IF(BF$6=0,0,(1+$D112)^(BF$6-'Data Input - General'!$F$22))</f>
        <v>0</v>
      </c>
      <c r="BG113" s="59">
        <f>IF(BG$6=0,0,(1+$D112)^(BG$6-'Data Input - General'!$F$22))</f>
        <v>0</v>
      </c>
      <c r="BH113" s="59">
        <f>IF(BH$6=0,0,(1+$D112)^(BH$6-'Data Input - General'!$F$22))</f>
        <v>0</v>
      </c>
      <c r="BI113" s="59">
        <f>IF(BI$6=0,0,(1+$D112)^(BI$6-'Data Input - General'!$F$22))</f>
        <v>0</v>
      </c>
      <c r="BJ113" s="59">
        <f>IF(BJ$6=0,0,(1+$D112)^(BJ$6-'Data Input - General'!$F$22))</f>
        <v>0</v>
      </c>
      <c r="BK113" s="59">
        <f>IF(BK$6=0,0,(1+$D112)^(BK$6-'Data Input - General'!$F$22))</f>
        <v>0</v>
      </c>
      <c r="BL113" s="59">
        <f>IF(BL$6=0,0,(1+$D112)^(BL$6-'Data Input - General'!$F$22))</f>
        <v>0</v>
      </c>
      <c r="BM113" s="59">
        <f>IF(BM$6=0,0,(1+$D112)^(BM$6-'Data Input - General'!$F$22))</f>
        <v>0</v>
      </c>
      <c r="BN113" s="59">
        <f>IF(BN$6=0,0,(1+$D112)^(BN$6-'Data Input - General'!$F$22))</f>
        <v>0</v>
      </c>
      <c r="BO113" s="59">
        <f>IF(BO$6=0,0,(1+$D112)^(BO$6-'Data Input - General'!$F$22))</f>
        <v>0</v>
      </c>
      <c r="BP113" s="59">
        <f>IF(BP$6=0,0,(1+$D112)^(BP$6-'Data Input - General'!$F$22))</f>
        <v>0</v>
      </c>
      <c r="BQ113" s="59">
        <f>IF(BQ$6=0,0,(1+$D112)^(BQ$6-'Data Input - General'!$F$22))</f>
        <v>0</v>
      </c>
      <c r="BR113" s="59">
        <f>IF(BR$6=0,0,(1+$D112)^(BR$6-'Data Input - General'!$F$22))</f>
        <v>0</v>
      </c>
      <c r="BS113" s="59">
        <f>IF(BS$6=0,0,(1+$D112)^(BS$6-'Data Input - General'!$F$22))</f>
        <v>0</v>
      </c>
      <c r="BT113" s="59">
        <f>IF(BT$6=0,0,(1+$D112)^(BT$6-'Data Input - General'!$F$22))</f>
        <v>0</v>
      </c>
      <c r="BU113" s="59">
        <f>IF(BU$6=0,0,(1+$D112)^(BU$6-'Data Input - General'!$F$22))</f>
        <v>0</v>
      </c>
      <c r="BV113" s="59">
        <f>IF(BV$6=0,0,(1+$D112)^(BV$6-'Data Input - General'!$F$22))</f>
        <v>0</v>
      </c>
      <c r="BW113" s="59">
        <f>IF(BW$6=0,0,(1+$D112)^(BW$6-'Data Input - General'!$F$22))</f>
        <v>0</v>
      </c>
      <c r="BX113" s="59">
        <f>IF(BX$6=0,0,(1+$D112)^(BX$6-'Data Input - General'!$F$22))</f>
        <v>0</v>
      </c>
      <c r="BY113" s="59">
        <f>IF(BY$6=0,0,(1+$D112)^(BY$6-'Data Input - General'!$F$22))</f>
        <v>0</v>
      </c>
      <c r="BZ113" s="59">
        <f>IF(BZ$6=0,0,(1+$D112)^(BZ$6-'Data Input - General'!$F$22))</f>
        <v>0</v>
      </c>
      <c r="CA113" s="59">
        <f>IF(CA$6=0,0,(1+$D112)^(CA$6-'Data Input - General'!$F$22))</f>
        <v>0</v>
      </c>
      <c r="CB113" s="59">
        <f>IF(CB$6=0,0,(1+$D112)^(CB$6-'Data Input - General'!$F$22))</f>
        <v>0</v>
      </c>
      <c r="CC113" s="59">
        <f>IF(CC$6=0,0,(1+$D112)^(CC$6-'Data Input - General'!$F$22))</f>
        <v>0</v>
      </c>
      <c r="CD113" s="59">
        <f>IF(CD$6=0,0,(1+$D112)^(CD$6-'Data Input - General'!$F$22))</f>
        <v>0</v>
      </c>
      <c r="CE113" s="59">
        <f>IF(CE$6=0,0,(1+$D112)^(CE$6-'Data Input - General'!$F$22))</f>
        <v>0</v>
      </c>
      <c r="CF113" s="59">
        <f>IF(CF$6=0,0,(1+$D112)^(CF$6-'Data Input - General'!$F$22))</f>
        <v>0</v>
      </c>
      <c r="CG113" s="59">
        <f>IF(CG$6=0,0,(1+$D112)^(CG$6-'Data Input - General'!$F$22))</f>
        <v>0</v>
      </c>
      <c r="CH113" s="59">
        <f>IF(CH$6=0,0,(1+$D112)^(CH$6-'Data Input - General'!$F$22))</f>
        <v>0</v>
      </c>
      <c r="CI113" s="59">
        <f>IF(CI$6=0,0,(1+$D112)^(CI$6-'Data Input - General'!$F$22))</f>
        <v>0</v>
      </c>
      <c r="CJ113" s="59">
        <f>IF(CJ$6=0,0,(1+$D112)^(CJ$6-'Data Input - General'!$F$22))</f>
        <v>0</v>
      </c>
      <c r="CK113" s="59">
        <f>IF(CK$6=0,0,(1+$D112)^(CK$6-'Data Input - General'!$F$22))</f>
        <v>0</v>
      </c>
      <c r="CL113" s="59">
        <f>IF(CL$6=0,0,(1+$D112)^(CL$6-'Data Input - General'!$F$22))</f>
        <v>0</v>
      </c>
      <c r="CM113" s="59">
        <f>IF(CM$6=0,0,(1+$D112)^(CM$6-'Data Input - General'!$F$22))</f>
        <v>0</v>
      </c>
      <c r="CN113" s="59">
        <f>IF(CN$6=0,0,(1+$D112)^(CN$6-'Data Input - General'!$F$22))</f>
        <v>0</v>
      </c>
      <c r="CO113" s="59">
        <f>IF(CO$6=0,0,(1+$D112)^(CO$6-'Data Input - General'!$F$22))</f>
        <v>0</v>
      </c>
      <c r="CP113" s="59">
        <f>IF(CP$6=0,0,(1+$D112)^(CP$6-'Data Input - General'!$F$22))</f>
        <v>0</v>
      </c>
      <c r="CQ113" s="59">
        <f>IF(CQ$6=0,0,(1+$D112)^(CQ$6-'Data Input - General'!$F$22))</f>
        <v>0</v>
      </c>
      <c r="CR113" s="59">
        <f>IF(CR$6=0,0,(1+$D112)^(CR$6-'Data Input - General'!$F$22))</f>
        <v>0</v>
      </c>
      <c r="CS113" s="59">
        <f>IF(CS$6=0,0,(1+$D112)^(CS$6-'Data Input - General'!$F$22))</f>
        <v>0</v>
      </c>
      <c r="CT113" s="59">
        <f>IF(CT$6=0,0,(1+$D112)^(CT$6-'Data Input - General'!$F$22))</f>
        <v>0</v>
      </c>
      <c r="CU113" s="59">
        <f>IF(CU$6=0,0,(1+$D112)^(CU$6-'Data Input - General'!$F$22))</f>
        <v>0</v>
      </c>
      <c r="CV113" s="59">
        <f>IF(CV$6=0,0,(1+$D112)^(CV$6-'Data Input - General'!$F$22))</f>
        <v>0</v>
      </c>
      <c r="CW113" s="59">
        <f>IF(CW$6=0,0,(1+$D112)^(CW$6-'Data Input - General'!$F$22))</f>
        <v>0</v>
      </c>
      <c r="CX113" s="59">
        <f>IF(CX$6=0,0,(1+$D112)^(CX$6-'Data Input - General'!$F$22))</f>
        <v>0</v>
      </c>
      <c r="CY113" s="59">
        <f>IF(CY$6=0,0,(1+$D112)^(CY$6-'Data Input - General'!$F$22))</f>
        <v>0</v>
      </c>
      <c r="CZ113" s="391"/>
    </row>
    <row r="114" spans="2:104" x14ac:dyDescent="0.25">
      <c r="B114" s="393" t="s">
        <v>169</v>
      </c>
      <c r="C114" s="9" t="s">
        <v>1117</v>
      </c>
      <c r="D114" s="61">
        <f>SUM(D104:D109)*D113</f>
        <v>0</v>
      </c>
      <c r="E114" s="61">
        <f>SUM(E104:E109)*E113</f>
        <v>0</v>
      </c>
      <c r="F114" s="61">
        <f t="shared" ref="F114:AI114" si="43">SUM(F104:F109)*F113</f>
        <v>0</v>
      </c>
      <c r="G114" s="61">
        <f t="shared" si="43"/>
        <v>0</v>
      </c>
      <c r="H114" s="61">
        <f t="shared" si="43"/>
        <v>0</v>
      </c>
      <c r="I114" s="61">
        <f t="shared" si="43"/>
        <v>0</v>
      </c>
      <c r="J114" s="61">
        <f t="shared" si="43"/>
        <v>0</v>
      </c>
      <c r="K114" s="61">
        <f t="shared" si="43"/>
        <v>0</v>
      </c>
      <c r="L114" s="61">
        <f t="shared" si="43"/>
        <v>0</v>
      </c>
      <c r="M114" s="61">
        <f t="shared" si="43"/>
        <v>0</v>
      </c>
      <c r="N114" s="61">
        <f t="shared" si="43"/>
        <v>0</v>
      </c>
      <c r="O114" s="61">
        <f t="shared" si="43"/>
        <v>0</v>
      </c>
      <c r="P114" s="61">
        <f t="shared" si="43"/>
        <v>0</v>
      </c>
      <c r="Q114" s="61">
        <f t="shared" si="43"/>
        <v>0</v>
      </c>
      <c r="R114" s="61">
        <f t="shared" si="43"/>
        <v>0</v>
      </c>
      <c r="S114" s="61">
        <f t="shared" si="43"/>
        <v>0</v>
      </c>
      <c r="T114" s="61">
        <f t="shared" si="43"/>
        <v>0</v>
      </c>
      <c r="U114" s="61">
        <f t="shared" si="43"/>
        <v>0</v>
      </c>
      <c r="V114" s="61">
        <f t="shared" si="43"/>
        <v>0</v>
      </c>
      <c r="W114" s="61">
        <f t="shared" si="43"/>
        <v>0</v>
      </c>
      <c r="X114" s="61">
        <f t="shared" si="43"/>
        <v>0</v>
      </c>
      <c r="Y114" s="61">
        <f t="shared" si="43"/>
        <v>0</v>
      </c>
      <c r="Z114" s="61">
        <f t="shared" si="43"/>
        <v>0</v>
      </c>
      <c r="AA114" s="61">
        <f t="shared" si="43"/>
        <v>0</v>
      </c>
      <c r="AB114" s="61">
        <f t="shared" si="43"/>
        <v>0</v>
      </c>
      <c r="AC114" s="61">
        <f t="shared" si="43"/>
        <v>0</v>
      </c>
      <c r="AD114" s="61">
        <f t="shared" si="43"/>
        <v>0</v>
      </c>
      <c r="AE114" s="61">
        <f t="shared" si="43"/>
        <v>0</v>
      </c>
      <c r="AF114" s="61">
        <f t="shared" si="43"/>
        <v>0</v>
      </c>
      <c r="AG114" s="61">
        <f t="shared" si="43"/>
        <v>0</v>
      </c>
      <c r="AH114" s="61">
        <f t="shared" si="43"/>
        <v>0</v>
      </c>
      <c r="AI114" s="61">
        <f t="shared" si="43"/>
        <v>0</v>
      </c>
      <c r="AJ114" s="61">
        <f t="shared" ref="AJ114:BK114" si="44">SUM(AJ104:AJ109)*AJ113</f>
        <v>0</v>
      </c>
      <c r="AK114" s="61">
        <f t="shared" si="44"/>
        <v>0</v>
      </c>
      <c r="AL114" s="61">
        <f t="shared" si="44"/>
        <v>0</v>
      </c>
      <c r="AM114" s="61">
        <f t="shared" si="44"/>
        <v>0</v>
      </c>
      <c r="AN114" s="61">
        <f t="shared" si="44"/>
        <v>0</v>
      </c>
      <c r="AO114" s="61">
        <f t="shared" si="44"/>
        <v>0</v>
      </c>
      <c r="AP114" s="61">
        <f t="shared" si="44"/>
        <v>0</v>
      </c>
      <c r="AQ114" s="61">
        <f t="shared" si="44"/>
        <v>0</v>
      </c>
      <c r="AR114" s="61">
        <f t="shared" si="44"/>
        <v>0</v>
      </c>
      <c r="AS114" s="61">
        <f t="shared" si="44"/>
        <v>0</v>
      </c>
      <c r="AT114" s="61">
        <f t="shared" si="44"/>
        <v>0</v>
      </c>
      <c r="AU114" s="61">
        <f t="shared" si="44"/>
        <v>0</v>
      </c>
      <c r="AV114" s="61">
        <f t="shared" si="44"/>
        <v>0</v>
      </c>
      <c r="AW114" s="61">
        <f t="shared" si="44"/>
        <v>0</v>
      </c>
      <c r="AX114" s="61">
        <f t="shared" si="44"/>
        <v>0</v>
      </c>
      <c r="AY114" s="61">
        <f t="shared" si="44"/>
        <v>0</v>
      </c>
      <c r="AZ114" s="61">
        <f t="shared" si="44"/>
        <v>0</v>
      </c>
      <c r="BA114" s="61">
        <f t="shared" si="44"/>
        <v>0</v>
      </c>
      <c r="BB114" s="61">
        <f t="shared" si="44"/>
        <v>0</v>
      </c>
      <c r="BC114" s="61">
        <f t="shared" si="44"/>
        <v>0</v>
      </c>
      <c r="BD114" s="61">
        <f t="shared" si="44"/>
        <v>0</v>
      </c>
      <c r="BE114" s="61">
        <f t="shared" si="44"/>
        <v>0</v>
      </c>
      <c r="BF114" s="61">
        <f t="shared" si="44"/>
        <v>0</v>
      </c>
      <c r="BG114" s="61">
        <f t="shared" si="44"/>
        <v>0</v>
      </c>
      <c r="BH114" s="61">
        <f t="shared" si="44"/>
        <v>0</v>
      </c>
      <c r="BI114" s="61">
        <f t="shared" si="44"/>
        <v>0</v>
      </c>
      <c r="BJ114" s="61">
        <f t="shared" si="44"/>
        <v>0</v>
      </c>
      <c r="BK114" s="61">
        <f t="shared" si="44"/>
        <v>0</v>
      </c>
      <c r="BL114" s="61">
        <f t="shared" ref="BL114:CY114" si="45">SUM(BL104:BL109)*BL113</f>
        <v>0</v>
      </c>
      <c r="BM114" s="61">
        <f t="shared" si="45"/>
        <v>0</v>
      </c>
      <c r="BN114" s="61">
        <f t="shared" si="45"/>
        <v>0</v>
      </c>
      <c r="BO114" s="61">
        <f t="shared" si="45"/>
        <v>0</v>
      </c>
      <c r="BP114" s="61">
        <f t="shared" si="45"/>
        <v>0</v>
      </c>
      <c r="BQ114" s="61">
        <f t="shared" si="45"/>
        <v>0</v>
      </c>
      <c r="BR114" s="61">
        <f t="shared" si="45"/>
        <v>0</v>
      </c>
      <c r="BS114" s="61">
        <f t="shared" si="45"/>
        <v>0</v>
      </c>
      <c r="BT114" s="61">
        <f t="shared" si="45"/>
        <v>0</v>
      </c>
      <c r="BU114" s="61">
        <f t="shared" si="45"/>
        <v>0</v>
      </c>
      <c r="BV114" s="61">
        <f t="shared" si="45"/>
        <v>0</v>
      </c>
      <c r="BW114" s="61">
        <f t="shared" si="45"/>
        <v>0</v>
      </c>
      <c r="BX114" s="61">
        <f t="shared" si="45"/>
        <v>0</v>
      </c>
      <c r="BY114" s="61">
        <f t="shared" si="45"/>
        <v>0</v>
      </c>
      <c r="BZ114" s="61">
        <f t="shared" si="45"/>
        <v>0</v>
      </c>
      <c r="CA114" s="61">
        <f t="shared" si="45"/>
        <v>0</v>
      </c>
      <c r="CB114" s="61">
        <f t="shared" si="45"/>
        <v>0</v>
      </c>
      <c r="CC114" s="61">
        <f t="shared" si="45"/>
        <v>0</v>
      </c>
      <c r="CD114" s="61">
        <f t="shared" si="45"/>
        <v>0</v>
      </c>
      <c r="CE114" s="61">
        <f t="shared" si="45"/>
        <v>0</v>
      </c>
      <c r="CF114" s="61">
        <f t="shared" si="45"/>
        <v>0</v>
      </c>
      <c r="CG114" s="61">
        <f t="shared" si="45"/>
        <v>0</v>
      </c>
      <c r="CH114" s="61">
        <f t="shared" si="45"/>
        <v>0</v>
      </c>
      <c r="CI114" s="61">
        <f t="shared" si="45"/>
        <v>0</v>
      </c>
      <c r="CJ114" s="61">
        <f t="shared" si="45"/>
        <v>0</v>
      </c>
      <c r="CK114" s="61">
        <f t="shared" si="45"/>
        <v>0</v>
      </c>
      <c r="CL114" s="61">
        <f t="shared" si="45"/>
        <v>0</v>
      </c>
      <c r="CM114" s="61">
        <f t="shared" si="45"/>
        <v>0</v>
      </c>
      <c r="CN114" s="61">
        <f t="shared" si="45"/>
        <v>0</v>
      </c>
      <c r="CO114" s="61">
        <f t="shared" si="45"/>
        <v>0</v>
      </c>
      <c r="CP114" s="61">
        <f t="shared" si="45"/>
        <v>0</v>
      </c>
      <c r="CQ114" s="61">
        <f t="shared" si="45"/>
        <v>0</v>
      </c>
      <c r="CR114" s="61">
        <f t="shared" si="45"/>
        <v>0</v>
      </c>
      <c r="CS114" s="61">
        <f t="shared" si="45"/>
        <v>0</v>
      </c>
      <c r="CT114" s="61">
        <f t="shared" si="45"/>
        <v>0</v>
      </c>
      <c r="CU114" s="61">
        <f t="shared" si="45"/>
        <v>0</v>
      </c>
      <c r="CV114" s="61">
        <f t="shared" si="45"/>
        <v>0</v>
      </c>
      <c r="CW114" s="61">
        <f t="shared" si="45"/>
        <v>0</v>
      </c>
      <c r="CX114" s="61">
        <f t="shared" si="45"/>
        <v>0</v>
      </c>
      <c r="CY114" s="61">
        <f t="shared" si="45"/>
        <v>0</v>
      </c>
      <c r="CZ114" s="391"/>
    </row>
    <row r="115" spans="2:104" x14ac:dyDescent="0.25">
      <c r="B115" s="393" t="s">
        <v>190</v>
      </c>
      <c r="C115" s="9" t="s">
        <v>1117</v>
      </c>
      <c r="D115" s="61">
        <f>D114*D$7</f>
        <v>0</v>
      </c>
      <c r="E115" s="61">
        <f>E114*E$7</f>
        <v>0</v>
      </c>
      <c r="F115" s="61">
        <f>F114*F$7</f>
        <v>0</v>
      </c>
      <c r="G115" s="61">
        <f t="shared" ref="G115:BR115" si="46">G114*G$7</f>
        <v>0</v>
      </c>
      <c r="H115" s="61">
        <f t="shared" si="46"/>
        <v>0</v>
      </c>
      <c r="I115" s="61">
        <f t="shared" si="46"/>
        <v>0</v>
      </c>
      <c r="J115" s="61">
        <f t="shared" si="46"/>
        <v>0</v>
      </c>
      <c r="K115" s="61">
        <f t="shared" si="46"/>
        <v>0</v>
      </c>
      <c r="L115" s="61">
        <f t="shared" si="46"/>
        <v>0</v>
      </c>
      <c r="M115" s="61">
        <f t="shared" si="46"/>
        <v>0</v>
      </c>
      <c r="N115" s="61">
        <f t="shared" si="46"/>
        <v>0</v>
      </c>
      <c r="O115" s="61">
        <f t="shared" si="46"/>
        <v>0</v>
      </c>
      <c r="P115" s="61">
        <f t="shared" si="46"/>
        <v>0</v>
      </c>
      <c r="Q115" s="61">
        <f t="shared" si="46"/>
        <v>0</v>
      </c>
      <c r="R115" s="61">
        <f t="shared" si="46"/>
        <v>0</v>
      </c>
      <c r="S115" s="61">
        <f t="shared" si="46"/>
        <v>0</v>
      </c>
      <c r="T115" s="61">
        <f t="shared" si="46"/>
        <v>0</v>
      </c>
      <c r="U115" s="61">
        <f t="shared" si="46"/>
        <v>0</v>
      </c>
      <c r="V115" s="61">
        <f t="shared" si="46"/>
        <v>0</v>
      </c>
      <c r="W115" s="61">
        <f t="shared" si="46"/>
        <v>0</v>
      </c>
      <c r="X115" s="61">
        <f t="shared" si="46"/>
        <v>0</v>
      </c>
      <c r="Y115" s="61">
        <f t="shared" si="46"/>
        <v>0</v>
      </c>
      <c r="Z115" s="61">
        <f t="shared" si="46"/>
        <v>0</v>
      </c>
      <c r="AA115" s="61">
        <f t="shared" si="46"/>
        <v>0</v>
      </c>
      <c r="AB115" s="61">
        <f t="shared" si="46"/>
        <v>0</v>
      </c>
      <c r="AC115" s="61">
        <f t="shared" si="46"/>
        <v>0</v>
      </c>
      <c r="AD115" s="61">
        <f t="shared" si="46"/>
        <v>0</v>
      </c>
      <c r="AE115" s="61">
        <f t="shared" si="46"/>
        <v>0</v>
      </c>
      <c r="AF115" s="61">
        <f t="shared" si="46"/>
        <v>0</v>
      </c>
      <c r="AG115" s="61">
        <f t="shared" si="46"/>
        <v>0</v>
      </c>
      <c r="AH115" s="61">
        <f t="shared" si="46"/>
        <v>0</v>
      </c>
      <c r="AI115" s="61">
        <f t="shared" si="46"/>
        <v>0</v>
      </c>
      <c r="AJ115" s="61">
        <f t="shared" si="46"/>
        <v>0</v>
      </c>
      <c r="AK115" s="61">
        <f t="shared" si="46"/>
        <v>0</v>
      </c>
      <c r="AL115" s="61">
        <f t="shared" si="46"/>
        <v>0</v>
      </c>
      <c r="AM115" s="61">
        <f t="shared" si="46"/>
        <v>0</v>
      </c>
      <c r="AN115" s="61">
        <f t="shared" si="46"/>
        <v>0</v>
      </c>
      <c r="AO115" s="61">
        <f t="shared" si="46"/>
        <v>0</v>
      </c>
      <c r="AP115" s="61">
        <f t="shared" si="46"/>
        <v>0</v>
      </c>
      <c r="AQ115" s="61">
        <f t="shared" si="46"/>
        <v>0</v>
      </c>
      <c r="AR115" s="61">
        <f t="shared" si="46"/>
        <v>0</v>
      </c>
      <c r="AS115" s="61">
        <f t="shared" si="46"/>
        <v>0</v>
      </c>
      <c r="AT115" s="61">
        <f t="shared" si="46"/>
        <v>0</v>
      </c>
      <c r="AU115" s="61">
        <f t="shared" si="46"/>
        <v>0</v>
      </c>
      <c r="AV115" s="61">
        <f t="shared" si="46"/>
        <v>0</v>
      </c>
      <c r="AW115" s="61">
        <f t="shared" si="46"/>
        <v>0</v>
      </c>
      <c r="AX115" s="61">
        <f t="shared" si="46"/>
        <v>0</v>
      </c>
      <c r="AY115" s="61">
        <f t="shared" si="46"/>
        <v>0</v>
      </c>
      <c r="AZ115" s="61">
        <f t="shared" si="46"/>
        <v>0</v>
      </c>
      <c r="BA115" s="61">
        <f t="shared" si="46"/>
        <v>0</v>
      </c>
      <c r="BB115" s="61">
        <f t="shared" si="46"/>
        <v>0</v>
      </c>
      <c r="BC115" s="61">
        <f t="shared" si="46"/>
        <v>0</v>
      </c>
      <c r="BD115" s="61">
        <f t="shared" si="46"/>
        <v>0</v>
      </c>
      <c r="BE115" s="61">
        <f t="shared" si="46"/>
        <v>0</v>
      </c>
      <c r="BF115" s="61">
        <f t="shared" si="46"/>
        <v>0</v>
      </c>
      <c r="BG115" s="61">
        <f t="shared" si="46"/>
        <v>0</v>
      </c>
      <c r="BH115" s="61">
        <f t="shared" si="46"/>
        <v>0</v>
      </c>
      <c r="BI115" s="61">
        <f t="shared" si="46"/>
        <v>0</v>
      </c>
      <c r="BJ115" s="61">
        <f t="shared" si="46"/>
        <v>0</v>
      </c>
      <c r="BK115" s="61">
        <f t="shared" si="46"/>
        <v>0</v>
      </c>
      <c r="BL115" s="61">
        <f t="shared" si="46"/>
        <v>0</v>
      </c>
      <c r="BM115" s="61">
        <f t="shared" si="46"/>
        <v>0</v>
      </c>
      <c r="BN115" s="61">
        <f t="shared" si="46"/>
        <v>0</v>
      </c>
      <c r="BO115" s="61">
        <f t="shared" si="46"/>
        <v>0</v>
      </c>
      <c r="BP115" s="61">
        <f t="shared" si="46"/>
        <v>0</v>
      </c>
      <c r="BQ115" s="61">
        <f t="shared" si="46"/>
        <v>0</v>
      </c>
      <c r="BR115" s="61">
        <f t="shared" si="46"/>
        <v>0</v>
      </c>
      <c r="BS115" s="61">
        <f t="shared" ref="BS115:CY115" si="47">BS114*BS$7</f>
        <v>0</v>
      </c>
      <c r="BT115" s="61">
        <f t="shared" si="47"/>
        <v>0</v>
      </c>
      <c r="BU115" s="61">
        <f t="shared" si="47"/>
        <v>0</v>
      </c>
      <c r="BV115" s="61">
        <f t="shared" si="47"/>
        <v>0</v>
      </c>
      <c r="BW115" s="61">
        <f t="shared" si="47"/>
        <v>0</v>
      </c>
      <c r="BX115" s="61">
        <f t="shared" si="47"/>
        <v>0</v>
      </c>
      <c r="BY115" s="61">
        <f t="shared" si="47"/>
        <v>0</v>
      </c>
      <c r="BZ115" s="61">
        <f t="shared" si="47"/>
        <v>0</v>
      </c>
      <c r="CA115" s="61">
        <f t="shared" si="47"/>
        <v>0</v>
      </c>
      <c r="CB115" s="61">
        <f t="shared" si="47"/>
        <v>0</v>
      </c>
      <c r="CC115" s="61">
        <f t="shared" si="47"/>
        <v>0</v>
      </c>
      <c r="CD115" s="61">
        <f t="shared" si="47"/>
        <v>0</v>
      </c>
      <c r="CE115" s="61">
        <f t="shared" si="47"/>
        <v>0</v>
      </c>
      <c r="CF115" s="61">
        <f t="shared" si="47"/>
        <v>0</v>
      </c>
      <c r="CG115" s="61">
        <f t="shared" si="47"/>
        <v>0</v>
      </c>
      <c r="CH115" s="61">
        <f t="shared" si="47"/>
        <v>0</v>
      </c>
      <c r="CI115" s="61">
        <f t="shared" si="47"/>
        <v>0</v>
      </c>
      <c r="CJ115" s="61">
        <f t="shared" si="47"/>
        <v>0</v>
      </c>
      <c r="CK115" s="61">
        <f t="shared" si="47"/>
        <v>0</v>
      </c>
      <c r="CL115" s="61">
        <f t="shared" si="47"/>
        <v>0</v>
      </c>
      <c r="CM115" s="61">
        <f t="shared" si="47"/>
        <v>0</v>
      </c>
      <c r="CN115" s="61">
        <f t="shared" si="47"/>
        <v>0</v>
      </c>
      <c r="CO115" s="61">
        <f t="shared" si="47"/>
        <v>0</v>
      </c>
      <c r="CP115" s="61">
        <f t="shared" si="47"/>
        <v>0</v>
      </c>
      <c r="CQ115" s="61">
        <f t="shared" si="47"/>
        <v>0</v>
      </c>
      <c r="CR115" s="61">
        <f t="shared" si="47"/>
        <v>0</v>
      </c>
      <c r="CS115" s="61">
        <f t="shared" si="47"/>
        <v>0</v>
      </c>
      <c r="CT115" s="61">
        <f t="shared" si="47"/>
        <v>0</v>
      </c>
      <c r="CU115" s="61">
        <f t="shared" si="47"/>
        <v>0</v>
      </c>
      <c r="CV115" s="61">
        <f t="shared" si="47"/>
        <v>0</v>
      </c>
      <c r="CW115" s="61">
        <f t="shared" si="47"/>
        <v>0</v>
      </c>
      <c r="CX115" s="61">
        <f t="shared" si="47"/>
        <v>0</v>
      </c>
      <c r="CY115" s="61">
        <f t="shared" si="47"/>
        <v>0</v>
      </c>
      <c r="CZ115" s="391"/>
    </row>
    <row r="116" spans="2:104" x14ac:dyDescent="0.25">
      <c r="B116" s="392"/>
      <c r="C116" s="390"/>
      <c r="D116" s="50"/>
      <c r="E116" s="50"/>
      <c r="F116" s="50"/>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391"/>
    </row>
    <row r="117" spans="2:104" x14ac:dyDescent="0.25">
      <c r="B117" s="389" t="s">
        <v>59</v>
      </c>
      <c r="C117" s="390"/>
      <c r="D117" s="50"/>
      <c r="E117" s="50"/>
      <c r="F117" s="50"/>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391"/>
    </row>
    <row r="118" spans="2:104" x14ac:dyDescent="0.25">
      <c r="B118" s="393" t="s">
        <v>29</v>
      </c>
      <c r="C118" s="390" t="s">
        <v>121</v>
      </c>
      <c r="D118" s="61">
        <f>D80+IF('Data Input - General'!$F$10="Yes",Calc_Option3!D$81,0)+IF('Data Input - General'!$F$12="Yes",Calc_Option3!D$75,0)</f>
        <v>0</v>
      </c>
      <c r="E118" s="61">
        <f>E80+IF('Data Input - General'!$F$10="Yes",Calc_Option3!E$81,0)+IF('Data Input - General'!$F$12="Yes",Calc_Option3!E$75,0)</f>
        <v>0</v>
      </c>
      <c r="F118" s="61">
        <f>F80+IF('Data Input - General'!$F$10="Yes",Calc_Option3!F$81,0)+IF('Data Input - General'!$F$12="Yes",Calc_Option3!F$75,0)</f>
        <v>0</v>
      </c>
      <c r="G118" s="61">
        <f>G80+IF('Data Input - General'!$F$10="Yes",Calc_Option3!G$81,0)+IF('Data Input - General'!$F$12="Yes",Calc_Option3!G$75,0)</f>
        <v>0</v>
      </c>
      <c r="H118" s="61">
        <f>H80+IF('Data Input - General'!$F$10="Yes",Calc_Option3!H$81,0)+IF('Data Input - General'!$F$12="Yes",Calc_Option3!H$75,0)</f>
        <v>0</v>
      </c>
      <c r="I118" s="61">
        <f>I80+IF('Data Input - General'!$F$10="Yes",Calc_Option3!I$81,0)+IF('Data Input - General'!$F$12="Yes",Calc_Option3!I$75,0)</f>
        <v>0</v>
      </c>
      <c r="J118" s="61">
        <f>J80+IF('Data Input - General'!$F$10="Yes",Calc_Option3!J$81,0)+IF('Data Input - General'!$F$12="Yes",Calc_Option3!J$75,0)</f>
        <v>0</v>
      </c>
      <c r="K118" s="61">
        <f>K80+IF('Data Input - General'!$F$10="Yes",Calc_Option3!K$81,0)+IF('Data Input - General'!$F$12="Yes",Calc_Option3!K$75,0)</f>
        <v>0</v>
      </c>
      <c r="L118" s="61">
        <f>L80+IF('Data Input - General'!$F$10="Yes",Calc_Option3!L$81,0)+IF('Data Input - General'!$F$12="Yes",Calc_Option3!L$75,0)</f>
        <v>0</v>
      </c>
      <c r="M118" s="61">
        <f>M80+IF('Data Input - General'!$F$10="Yes",Calc_Option3!M$81,0)+IF('Data Input - General'!$F$12="Yes",Calc_Option3!M$75,0)</f>
        <v>0</v>
      </c>
      <c r="N118" s="61">
        <f>N80+IF('Data Input - General'!$F$10="Yes",Calc_Option3!N$81,0)+IF('Data Input - General'!$F$12="Yes",Calc_Option3!N$75,0)</f>
        <v>0</v>
      </c>
      <c r="O118" s="61">
        <f>O80+IF('Data Input - General'!$F$10="Yes",Calc_Option3!O$81,0)+IF('Data Input - General'!$F$12="Yes",Calc_Option3!O$75,0)</f>
        <v>0</v>
      </c>
      <c r="P118" s="61">
        <f>P80+IF('Data Input - General'!$F$10="Yes",Calc_Option3!P$81,0)+IF('Data Input - General'!$F$12="Yes",Calc_Option3!P$75,0)</f>
        <v>0</v>
      </c>
      <c r="Q118" s="61">
        <f>Q80+IF('Data Input - General'!$F$10="Yes",Calc_Option3!Q$81,0)+IF('Data Input - General'!$F$12="Yes",Calc_Option3!Q$75,0)</f>
        <v>0</v>
      </c>
      <c r="R118" s="61">
        <f>R80+IF('Data Input - General'!$F$10="Yes",Calc_Option3!R$81,0)+IF('Data Input - General'!$F$12="Yes",Calc_Option3!R$75,0)</f>
        <v>0</v>
      </c>
      <c r="S118" s="61">
        <f>S80+IF('Data Input - General'!$F$10="Yes",Calc_Option3!S$81,0)+IF('Data Input - General'!$F$12="Yes",Calc_Option3!S$75,0)</f>
        <v>0</v>
      </c>
      <c r="T118" s="61">
        <f>T80+IF('Data Input - General'!$F$10="Yes",Calc_Option3!T$81,0)+IF('Data Input - General'!$F$12="Yes",Calc_Option3!T$75,0)</f>
        <v>0</v>
      </c>
      <c r="U118" s="61">
        <f>U80+IF('Data Input - General'!$F$10="Yes",Calc_Option3!U$81,0)+IF('Data Input - General'!$F$12="Yes",Calc_Option3!U$75,0)</f>
        <v>0</v>
      </c>
      <c r="V118" s="61">
        <f>V80+IF('Data Input - General'!$F$10="Yes",Calc_Option3!V$81,0)+IF('Data Input - General'!$F$12="Yes",Calc_Option3!V$75,0)</f>
        <v>0</v>
      </c>
      <c r="W118" s="61">
        <f>W80+IF('Data Input - General'!$F$10="Yes",Calc_Option3!W$81,0)+IF('Data Input - General'!$F$12="Yes",Calc_Option3!W$75,0)</f>
        <v>0</v>
      </c>
      <c r="X118" s="61">
        <f>X80+IF('Data Input - General'!$F$10="Yes",Calc_Option3!X$81,0)+IF('Data Input - General'!$F$12="Yes",Calc_Option3!X$75,0)</f>
        <v>0</v>
      </c>
      <c r="Y118" s="61">
        <f>Y80+IF('Data Input - General'!$F$10="Yes",Calc_Option3!Y$81,0)+IF('Data Input - General'!$F$12="Yes",Calc_Option3!Y$75,0)</f>
        <v>0</v>
      </c>
      <c r="Z118" s="61">
        <f>Z80+IF('Data Input - General'!$F$10="Yes",Calc_Option3!Z$81,0)+IF('Data Input - General'!$F$12="Yes",Calc_Option3!Z$75,0)</f>
        <v>0</v>
      </c>
      <c r="AA118" s="61">
        <f>AA80+IF('Data Input - General'!$F$10="Yes",Calc_Option3!AA$81,0)+IF('Data Input - General'!$F$12="Yes",Calc_Option3!AA$75,0)</f>
        <v>0</v>
      </c>
      <c r="AB118" s="61">
        <f>AB80+IF('Data Input - General'!$F$10="Yes",Calc_Option3!AB$81,0)+IF('Data Input - General'!$F$12="Yes",Calc_Option3!AB$75,0)</f>
        <v>0</v>
      </c>
      <c r="AC118" s="61">
        <f>AC80+IF('Data Input - General'!$F$10="Yes",Calc_Option3!AC$81,0)+IF('Data Input - General'!$F$12="Yes",Calc_Option3!AC$75,0)</f>
        <v>0</v>
      </c>
      <c r="AD118" s="61">
        <f>AD80+IF('Data Input - General'!$F$10="Yes",Calc_Option3!AD$81,0)+IF('Data Input - General'!$F$12="Yes",Calc_Option3!AD$75,0)</f>
        <v>0</v>
      </c>
      <c r="AE118" s="61">
        <f>AE80+IF('Data Input - General'!$F$10="Yes",Calc_Option3!AE$81,0)+IF('Data Input - General'!$F$12="Yes",Calc_Option3!AE$75,0)</f>
        <v>0</v>
      </c>
      <c r="AF118" s="61">
        <f>AF80+IF('Data Input - General'!$F$10="Yes",Calc_Option3!AF$81,0)+IF('Data Input - General'!$F$12="Yes",Calc_Option3!AF$75,0)</f>
        <v>0</v>
      </c>
      <c r="AG118" s="61">
        <f>AG80+IF('Data Input - General'!$F$10="Yes",Calc_Option3!AG$81,0)+IF('Data Input - General'!$F$12="Yes",Calc_Option3!AG$75,0)</f>
        <v>0</v>
      </c>
      <c r="AH118" s="61">
        <f>AH80+IF('Data Input - General'!$F$10="Yes",Calc_Option3!AH$81,0)+IF('Data Input - General'!$F$12="Yes",Calc_Option3!AH$75,0)</f>
        <v>0</v>
      </c>
      <c r="AI118" s="61">
        <f>AI80+IF('Data Input - General'!$F$10="Yes",Calc_Option3!AI$81,0)+IF('Data Input - General'!$F$12="Yes",Calc_Option3!AI$75,0)</f>
        <v>0</v>
      </c>
      <c r="AJ118" s="61">
        <f>AJ80+IF('Data Input - General'!$F$10="Yes",Calc_Option3!AJ$81,0)+IF('Data Input - General'!$F$12="Yes",Calc_Option3!AJ$75,0)</f>
        <v>0</v>
      </c>
      <c r="AK118" s="61">
        <f>AK80+IF('Data Input - General'!$F$10="Yes",Calc_Option3!AK$81,0)+IF('Data Input - General'!$F$12="Yes",Calc_Option3!AK$75,0)</f>
        <v>0</v>
      </c>
      <c r="AL118" s="61">
        <f>AL80+IF('Data Input - General'!$F$10="Yes",Calc_Option3!AL$81,0)+IF('Data Input - General'!$F$12="Yes",Calc_Option3!AL$75,0)</f>
        <v>0</v>
      </c>
      <c r="AM118" s="61">
        <f>AM80+IF('Data Input - General'!$F$10="Yes",Calc_Option3!AM$81,0)+IF('Data Input - General'!$F$12="Yes",Calc_Option3!AM$75,0)</f>
        <v>0</v>
      </c>
      <c r="AN118" s="61">
        <f>AN80+IF('Data Input - General'!$F$10="Yes",Calc_Option3!AN$81,0)+IF('Data Input - General'!$F$12="Yes",Calc_Option3!AN$75,0)</f>
        <v>0</v>
      </c>
      <c r="AO118" s="61">
        <f>AO80+IF('Data Input - General'!$F$10="Yes",Calc_Option3!AO$81,0)+IF('Data Input - General'!$F$12="Yes",Calc_Option3!AO$75,0)</f>
        <v>0</v>
      </c>
      <c r="AP118" s="61">
        <f>AP80+IF('Data Input - General'!$F$10="Yes",Calc_Option3!AP$81,0)+IF('Data Input - General'!$F$12="Yes",Calc_Option3!AP$75,0)</f>
        <v>0</v>
      </c>
      <c r="AQ118" s="61">
        <f>AQ80+IF('Data Input - General'!$F$10="Yes",Calc_Option3!AQ$81,0)+IF('Data Input - General'!$F$12="Yes",Calc_Option3!AQ$75,0)</f>
        <v>0</v>
      </c>
      <c r="AR118" s="61">
        <f>AR80+IF('Data Input - General'!$F$10="Yes",Calc_Option3!AR$81,0)+IF('Data Input - General'!$F$12="Yes",Calc_Option3!AR$75,0)</f>
        <v>0</v>
      </c>
      <c r="AS118" s="61">
        <f>AS80+IF('Data Input - General'!$F$10="Yes",Calc_Option3!AS$81,0)+IF('Data Input - General'!$F$12="Yes",Calc_Option3!AS$75,0)</f>
        <v>0</v>
      </c>
      <c r="AT118" s="61">
        <f>AT80+IF('Data Input - General'!$F$10="Yes",Calc_Option3!AT$81,0)+IF('Data Input - General'!$F$12="Yes",Calc_Option3!AT$75,0)</f>
        <v>0</v>
      </c>
      <c r="AU118" s="61">
        <f>AU80+IF('Data Input - General'!$F$10="Yes",Calc_Option3!AU$81,0)+IF('Data Input - General'!$F$12="Yes",Calc_Option3!AU$75,0)</f>
        <v>0</v>
      </c>
      <c r="AV118" s="61">
        <f>AV80+IF('Data Input - General'!$F$10="Yes",Calc_Option3!AV$81,0)+IF('Data Input - General'!$F$12="Yes",Calc_Option3!AV$75,0)</f>
        <v>0</v>
      </c>
      <c r="AW118" s="61">
        <f>AW80+IF('Data Input - General'!$F$10="Yes",Calc_Option3!AW$81,0)+IF('Data Input - General'!$F$12="Yes",Calc_Option3!AW$75,0)</f>
        <v>0</v>
      </c>
      <c r="AX118" s="61">
        <f>AX80+IF('Data Input - General'!$F$10="Yes",Calc_Option3!AX$81,0)+IF('Data Input - General'!$F$12="Yes",Calc_Option3!AX$75,0)</f>
        <v>0</v>
      </c>
      <c r="AY118" s="61">
        <f>AY80+IF('Data Input - General'!$F$10="Yes",Calc_Option3!AY$81,0)+IF('Data Input - General'!$F$12="Yes",Calc_Option3!AY$75,0)</f>
        <v>0</v>
      </c>
      <c r="AZ118" s="61">
        <f>AZ80+IF('Data Input - General'!$F$10="Yes",Calc_Option3!AZ$81,0)+IF('Data Input - General'!$F$12="Yes",Calc_Option3!AZ$75,0)</f>
        <v>0</v>
      </c>
      <c r="BA118" s="61">
        <f>BA80+IF('Data Input - General'!$F$10="Yes",Calc_Option3!BA$81,0)+IF('Data Input - General'!$F$12="Yes",Calc_Option3!BA$75,0)</f>
        <v>0</v>
      </c>
      <c r="BB118" s="61">
        <f>BB80+IF('Data Input - General'!$F$10="Yes",Calc_Option3!BB$81,0)+IF('Data Input - General'!$F$12="Yes",Calc_Option3!BB$75,0)</f>
        <v>0</v>
      </c>
      <c r="BC118" s="61">
        <f>BC80+IF('Data Input - General'!$F$10="Yes",Calc_Option3!BC$81,0)+IF('Data Input - General'!$F$12="Yes",Calc_Option3!BC$75,0)</f>
        <v>0</v>
      </c>
      <c r="BD118" s="61">
        <f>BD80+IF('Data Input - General'!$F$10="Yes",Calc_Option3!BD$81,0)+IF('Data Input - General'!$F$12="Yes",Calc_Option3!BD$75,0)</f>
        <v>0</v>
      </c>
      <c r="BE118" s="61">
        <f>BE80+IF('Data Input - General'!$F$10="Yes",Calc_Option3!BE$81,0)+IF('Data Input - General'!$F$12="Yes",Calc_Option3!BE$75,0)</f>
        <v>0</v>
      </c>
      <c r="BF118" s="61">
        <f>BF80+IF('Data Input - General'!$F$10="Yes",Calc_Option3!BF$81,0)+IF('Data Input - General'!$F$12="Yes",Calc_Option3!BF$75,0)</f>
        <v>0</v>
      </c>
      <c r="BG118" s="61">
        <f>BG80+IF('Data Input - General'!$F$10="Yes",Calc_Option3!BG$81,0)+IF('Data Input - General'!$F$12="Yes",Calc_Option3!BG$75,0)</f>
        <v>0</v>
      </c>
      <c r="BH118" s="61">
        <f>BH80+IF('Data Input - General'!$F$10="Yes",Calc_Option3!BH$81,0)+IF('Data Input - General'!$F$12="Yes",Calc_Option3!BH$75,0)</f>
        <v>0</v>
      </c>
      <c r="BI118" s="61">
        <f>BI80+IF('Data Input - General'!$F$10="Yes",Calc_Option3!BI$81,0)+IF('Data Input - General'!$F$12="Yes",Calc_Option3!BI$75,0)</f>
        <v>0</v>
      </c>
      <c r="BJ118" s="61">
        <f>BJ80+IF('Data Input - General'!$F$10="Yes",Calc_Option3!BJ$81,0)+IF('Data Input - General'!$F$12="Yes",Calc_Option3!BJ$75,0)</f>
        <v>0</v>
      </c>
      <c r="BK118" s="61">
        <f>BK80+IF('Data Input - General'!$F$10="Yes",Calc_Option3!BK$81,0)+IF('Data Input - General'!$F$12="Yes",Calc_Option3!BK$75,0)</f>
        <v>0</v>
      </c>
      <c r="BL118" s="61">
        <f>BL80+IF('Data Input - General'!$F$10="Yes",Calc_Option3!BL$81,0)+IF('Data Input - General'!$F$12="Yes",Calc_Option3!BL$75,0)</f>
        <v>0</v>
      </c>
      <c r="BM118" s="61">
        <f>BM80+IF('Data Input - General'!$F$10="Yes",Calc_Option3!BM$81,0)+IF('Data Input - General'!$F$12="Yes",Calc_Option3!BM$75,0)</f>
        <v>0</v>
      </c>
      <c r="BN118" s="61">
        <f>BN80+IF('Data Input - General'!$F$10="Yes",Calc_Option3!BN$81,0)+IF('Data Input - General'!$F$12="Yes",Calc_Option3!BN$75,0)</f>
        <v>0</v>
      </c>
      <c r="BO118" s="61">
        <f>BO80+IF('Data Input - General'!$F$10="Yes",Calc_Option3!BO$81,0)+IF('Data Input - General'!$F$12="Yes",Calc_Option3!BO$75,0)</f>
        <v>0</v>
      </c>
      <c r="BP118" s="61">
        <f>BP80+IF('Data Input - General'!$F$10="Yes",Calc_Option3!BP$81,0)+IF('Data Input - General'!$F$12="Yes",Calc_Option3!BP$75,0)</f>
        <v>0</v>
      </c>
      <c r="BQ118" s="61">
        <f>BQ80+IF('Data Input - General'!$F$10="Yes",Calc_Option3!BQ$81,0)+IF('Data Input - General'!$F$12="Yes",Calc_Option3!BQ$75,0)</f>
        <v>0</v>
      </c>
      <c r="BR118" s="61">
        <f>BR80+IF('Data Input - General'!$F$10="Yes",Calc_Option3!BR$81,0)+IF('Data Input - General'!$F$12="Yes",Calc_Option3!BR$75,0)</f>
        <v>0</v>
      </c>
      <c r="BS118" s="61">
        <f>BS80+IF('Data Input - General'!$F$10="Yes",Calc_Option3!BS$81,0)+IF('Data Input - General'!$F$12="Yes",Calc_Option3!BS$75,0)</f>
        <v>0</v>
      </c>
      <c r="BT118" s="61">
        <f>BT80+IF('Data Input - General'!$F$10="Yes",Calc_Option3!BT$81,0)+IF('Data Input - General'!$F$12="Yes",Calc_Option3!BT$75,0)</f>
        <v>0</v>
      </c>
      <c r="BU118" s="61">
        <f>BU80+IF('Data Input - General'!$F$10="Yes",Calc_Option3!BU$81,0)+IF('Data Input - General'!$F$12="Yes",Calc_Option3!BU$75,0)</f>
        <v>0</v>
      </c>
      <c r="BV118" s="61">
        <f>BV80+IF('Data Input - General'!$F$10="Yes",Calc_Option3!BV$81,0)+IF('Data Input - General'!$F$12="Yes",Calc_Option3!BV$75,0)</f>
        <v>0</v>
      </c>
      <c r="BW118" s="61">
        <f>BW80+IF('Data Input - General'!$F$10="Yes",Calc_Option3!BW$81,0)+IF('Data Input - General'!$F$12="Yes",Calc_Option3!BW$75,0)</f>
        <v>0</v>
      </c>
      <c r="BX118" s="61">
        <f>BX80+IF('Data Input - General'!$F$10="Yes",Calc_Option3!BX$81,0)+IF('Data Input - General'!$F$12="Yes",Calc_Option3!BX$75,0)</f>
        <v>0</v>
      </c>
      <c r="BY118" s="61">
        <f>BY80+IF('Data Input - General'!$F$10="Yes",Calc_Option3!BY$81,0)+IF('Data Input - General'!$F$12="Yes",Calc_Option3!BY$75,0)</f>
        <v>0</v>
      </c>
      <c r="BZ118" s="61">
        <f>BZ80+IF('Data Input - General'!$F$10="Yes",Calc_Option3!BZ$81,0)+IF('Data Input - General'!$F$12="Yes",Calc_Option3!BZ$75,0)</f>
        <v>0</v>
      </c>
      <c r="CA118" s="61">
        <f>CA80+IF('Data Input - General'!$F$10="Yes",Calc_Option3!CA$81,0)+IF('Data Input - General'!$F$12="Yes",Calc_Option3!CA$75,0)</f>
        <v>0</v>
      </c>
      <c r="CB118" s="61">
        <f>CB80+IF('Data Input - General'!$F$10="Yes",Calc_Option3!CB$81,0)+IF('Data Input - General'!$F$12="Yes",Calc_Option3!CB$75,0)</f>
        <v>0</v>
      </c>
      <c r="CC118" s="61">
        <f>CC80+IF('Data Input - General'!$F$10="Yes",Calc_Option3!CC$81,0)+IF('Data Input - General'!$F$12="Yes",Calc_Option3!CC$75,0)</f>
        <v>0</v>
      </c>
      <c r="CD118" s="61">
        <f>CD80+IF('Data Input - General'!$F$10="Yes",Calc_Option3!CD$81,0)+IF('Data Input - General'!$F$12="Yes",Calc_Option3!CD$75,0)</f>
        <v>0</v>
      </c>
      <c r="CE118" s="61">
        <f>CE80+IF('Data Input - General'!$F$10="Yes",Calc_Option3!CE$81,0)+IF('Data Input - General'!$F$12="Yes",Calc_Option3!CE$75,0)</f>
        <v>0</v>
      </c>
      <c r="CF118" s="61">
        <f>CF80+IF('Data Input - General'!$F$10="Yes",Calc_Option3!CF$81,0)+IF('Data Input - General'!$F$12="Yes",Calc_Option3!CF$75,0)</f>
        <v>0</v>
      </c>
      <c r="CG118" s="61">
        <f>CG80+IF('Data Input - General'!$F$10="Yes",Calc_Option3!CG$81,0)+IF('Data Input - General'!$F$12="Yes",Calc_Option3!CG$75,0)</f>
        <v>0</v>
      </c>
      <c r="CH118" s="61">
        <f>CH80+IF('Data Input - General'!$F$10="Yes",Calc_Option3!CH$81,0)+IF('Data Input - General'!$F$12="Yes",Calc_Option3!CH$75,0)</f>
        <v>0</v>
      </c>
      <c r="CI118" s="61">
        <f>CI80+IF('Data Input - General'!$F$10="Yes",Calc_Option3!CI$81,0)+IF('Data Input - General'!$F$12="Yes",Calc_Option3!CI$75,0)</f>
        <v>0</v>
      </c>
      <c r="CJ118" s="61">
        <f>CJ80+IF('Data Input - General'!$F$10="Yes",Calc_Option3!CJ$81,0)+IF('Data Input - General'!$F$12="Yes",Calc_Option3!CJ$75,0)</f>
        <v>0</v>
      </c>
      <c r="CK118" s="61">
        <f>CK80+IF('Data Input - General'!$F$10="Yes",Calc_Option3!CK$81,0)+IF('Data Input - General'!$F$12="Yes",Calc_Option3!CK$75,0)</f>
        <v>0</v>
      </c>
      <c r="CL118" s="61">
        <f>CL80+IF('Data Input - General'!$F$10="Yes",Calc_Option3!CL$81,0)+IF('Data Input - General'!$F$12="Yes",Calc_Option3!CL$75,0)</f>
        <v>0</v>
      </c>
      <c r="CM118" s="61">
        <f>CM80+IF('Data Input - General'!$F$10="Yes",Calc_Option3!CM$81,0)+IF('Data Input - General'!$F$12="Yes",Calc_Option3!CM$75,0)</f>
        <v>0</v>
      </c>
      <c r="CN118" s="61">
        <f>CN80+IF('Data Input - General'!$F$10="Yes",Calc_Option3!CN$81,0)+IF('Data Input - General'!$F$12="Yes",Calc_Option3!CN$75,0)</f>
        <v>0</v>
      </c>
      <c r="CO118" s="61">
        <f>CO80+IF('Data Input - General'!$F$10="Yes",Calc_Option3!CO$81,0)+IF('Data Input - General'!$F$12="Yes",Calc_Option3!CO$75,0)</f>
        <v>0</v>
      </c>
      <c r="CP118" s="61">
        <f>CP80+IF('Data Input - General'!$F$10="Yes",Calc_Option3!CP$81,0)+IF('Data Input - General'!$F$12="Yes",Calc_Option3!CP$75,0)</f>
        <v>0</v>
      </c>
      <c r="CQ118" s="61">
        <f>CQ80+IF('Data Input - General'!$F$10="Yes",Calc_Option3!CQ$81,0)+IF('Data Input - General'!$F$12="Yes",Calc_Option3!CQ$75,0)</f>
        <v>0</v>
      </c>
      <c r="CR118" s="61">
        <f>CR80+IF('Data Input - General'!$F$10="Yes",Calc_Option3!CR$81,0)+IF('Data Input - General'!$F$12="Yes",Calc_Option3!CR$75,0)</f>
        <v>0</v>
      </c>
      <c r="CS118" s="61">
        <f>CS80+IF('Data Input - General'!$F$10="Yes",Calc_Option3!CS$81,0)+IF('Data Input - General'!$F$12="Yes",Calc_Option3!CS$75,0)</f>
        <v>0</v>
      </c>
      <c r="CT118" s="61">
        <f>CT80+IF('Data Input - General'!$F$10="Yes",Calc_Option3!CT$81,0)+IF('Data Input - General'!$F$12="Yes",Calc_Option3!CT$75,0)</f>
        <v>0</v>
      </c>
      <c r="CU118" s="61">
        <f>CU80+IF('Data Input - General'!$F$10="Yes",Calc_Option3!CU$81,0)+IF('Data Input - General'!$F$12="Yes",Calc_Option3!CU$75,0)</f>
        <v>0</v>
      </c>
      <c r="CV118" s="61">
        <f>CV80+IF('Data Input - General'!$F$10="Yes",Calc_Option3!CV$81,0)+IF('Data Input - General'!$F$12="Yes",Calc_Option3!CV$75,0)</f>
        <v>0</v>
      </c>
      <c r="CW118" s="61">
        <f>CW80+IF('Data Input - General'!$F$10="Yes",Calc_Option3!CW$81,0)+IF('Data Input - General'!$F$12="Yes",Calc_Option3!CW$75,0)</f>
        <v>0</v>
      </c>
      <c r="CX118" s="61">
        <f>CX80+IF('Data Input - General'!$F$10="Yes",Calc_Option3!CX$81,0)+IF('Data Input - General'!$F$12="Yes",Calc_Option3!CX$75,0)</f>
        <v>0</v>
      </c>
      <c r="CY118" s="61">
        <f>CY80+IF('Data Input - General'!$F$10="Yes",Calc_Option3!CY$81,0)+IF('Data Input - General'!$F$12="Yes",Calc_Option3!CY$75,0)</f>
        <v>0</v>
      </c>
      <c r="CZ118" s="391"/>
    </row>
    <row r="119" spans="2:104" x14ac:dyDescent="0.25">
      <c r="B119" s="393" t="s">
        <v>30</v>
      </c>
      <c r="C119" s="390" t="s">
        <v>121</v>
      </c>
      <c r="D119" s="61">
        <f>IF('Data Input - General'!$F$10="Yes",0,Calc_Option3!D$81)+IF('Data Input - General'!$F$12="Yes",0,Calc_Option3!D$75)</f>
        <v>0</v>
      </c>
      <c r="E119" s="61">
        <f>IF('Data Input - General'!$F$10="Yes",0,Calc_Option3!E$81)+IF('Data Input - General'!$F$12="Yes",0,Calc_Option3!E$75)</f>
        <v>0</v>
      </c>
      <c r="F119" s="61">
        <f>IF('Data Input - General'!$F$10="Yes",0,Calc_Option3!F$81)+IF('Data Input - General'!$F$12="Yes",0,Calc_Option3!F$75)</f>
        <v>0</v>
      </c>
      <c r="G119" s="61">
        <f>IF('Data Input - General'!$F$10="Yes",0,Calc_Option3!G$81)+IF('Data Input - General'!$F$12="Yes",0,Calc_Option3!G$75)</f>
        <v>0</v>
      </c>
      <c r="H119" s="61">
        <f>IF('Data Input - General'!$F$10="Yes",0,Calc_Option3!H$81)+IF('Data Input - General'!$F$12="Yes",0,Calc_Option3!H$75)</f>
        <v>0</v>
      </c>
      <c r="I119" s="61">
        <f>IF('Data Input - General'!$F$10="Yes",0,Calc_Option3!I$81)+IF('Data Input - General'!$F$12="Yes",0,Calc_Option3!I$75)</f>
        <v>0</v>
      </c>
      <c r="J119" s="61">
        <f>IF('Data Input - General'!$F$10="Yes",0,Calc_Option3!J$81)+IF('Data Input - General'!$F$12="Yes",0,Calc_Option3!J$75)</f>
        <v>0</v>
      </c>
      <c r="K119" s="61">
        <f>IF('Data Input - General'!$F$10="Yes",0,Calc_Option3!K$81)+IF('Data Input - General'!$F$12="Yes",0,Calc_Option3!K$75)</f>
        <v>0</v>
      </c>
      <c r="L119" s="61">
        <f>IF('Data Input - General'!$F$10="Yes",0,Calc_Option3!L$81)+IF('Data Input - General'!$F$12="Yes",0,Calc_Option3!L$75)</f>
        <v>0</v>
      </c>
      <c r="M119" s="61">
        <f>IF('Data Input - General'!$F$10="Yes",0,Calc_Option3!M$81)+IF('Data Input - General'!$F$12="Yes",0,Calc_Option3!M$75)</f>
        <v>0</v>
      </c>
      <c r="N119" s="61">
        <f>IF('Data Input - General'!$F$10="Yes",0,Calc_Option3!N$81)+IF('Data Input - General'!$F$12="Yes",0,Calc_Option3!N$75)</f>
        <v>0</v>
      </c>
      <c r="O119" s="61">
        <f>IF('Data Input - General'!$F$10="Yes",0,Calc_Option3!O$81)+IF('Data Input - General'!$F$12="Yes",0,Calc_Option3!O$75)</f>
        <v>0</v>
      </c>
      <c r="P119" s="61">
        <f>IF('Data Input - General'!$F$10="Yes",0,Calc_Option3!P$81)+IF('Data Input - General'!$F$12="Yes",0,Calc_Option3!P$75)</f>
        <v>0</v>
      </c>
      <c r="Q119" s="61">
        <f>IF('Data Input - General'!$F$10="Yes",0,Calc_Option3!Q$81)+IF('Data Input - General'!$F$12="Yes",0,Calc_Option3!Q$75)</f>
        <v>0</v>
      </c>
      <c r="R119" s="61">
        <f>IF('Data Input - General'!$F$10="Yes",0,Calc_Option3!R$81)+IF('Data Input - General'!$F$12="Yes",0,Calc_Option3!R$75)</f>
        <v>0</v>
      </c>
      <c r="S119" s="61">
        <f>IF('Data Input - General'!$F$10="Yes",0,Calc_Option3!S$81)+IF('Data Input - General'!$F$12="Yes",0,Calc_Option3!S$75)</f>
        <v>0</v>
      </c>
      <c r="T119" s="61">
        <f>IF('Data Input - General'!$F$10="Yes",0,Calc_Option3!T$81)+IF('Data Input - General'!$F$12="Yes",0,Calc_Option3!T$75)</f>
        <v>0</v>
      </c>
      <c r="U119" s="61">
        <f>IF('Data Input - General'!$F$10="Yes",0,Calc_Option3!U$81)+IF('Data Input - General'!$F$12="Yes",0,Calc_Option3!U$75)</f>
        <v>0</v>
      </c>
      <c r="V119" s="61">
        <f>IF('Data Input - General'!$F$10="Yes",0,Calc_Option3!V$81)+IF('Data Input - General'!$F$12="Yes",0,Calc_Option3!V$75)</f>
        <v>0</v>
      </c>
      <c r="W119" s="61">
        <f>IF('Data Input - General'!$F$10="Yes",0,Calc_Option3!W$81)+IF('Data Input - General'!$F$12="Yes",0,Calc_Option3!W$75)</f>
        <v>0</v>
      </c>
      <c r="X119" s="61">
        <f>IF('Data Input - General'!$F$10="Yes",0,Calc_Option3!X$81)+IF('Data Input - General'!$F$12="Yes",0,Calc_Option3!X$75)</f>
        <v>0</v>
      </c>
      <c r="Y119" s="61">
        <f>IF('Data Input - General'!$F$10="Yes",0,Calc_Option3!Y$81)+IF('Data Input - General'!$F$12="Yes",0,Calc_Option3!Y$75)</f>
        <v>0</v>
      </c>
      <c r="Z119" s="61">
        <f>IF('Data Input - General'!$F$10="Yes",0,Calc_Option3!Z$81)+IF('Data Input - General'!$F$12="Yes",0,Calc_Option3!Z$75)</f>
        <v>0</v>
      </c>
      <c r="AA119" s="61">
        <f>IF('Data Input - General'!$F$10="Yes",0,Calc_Option3!AA$81)+IF('Data Input - General'!$F$12="Yes",0,Calc_Option3!AA$75)</f>
        <v>0</v>
      </c>
      <c r="AB119" s="61">
        <f>IF('Data Input - General'!$F$10="Yes",0,Calc_Option3!AB$81)+IF('Data Input - General'!$F$12="Yes",0,Calc_Option3!AB$75)</f>
        <v>0</v>
      </c>
      <c r="AC119" s="61">
        <f>IF('Data Input - General'!$F$10="Yes",0,Calc_Option3!AC$81)+IF('Data Input - General'!$F$12="Yes",0,Calc_Option3!AC$75)</f>
        <v>0</v>
      </c>
      <c r="AD119" s="61">
        <f>IF('Data Input - General'!$F$10="Yes",0,Calc_Option3!AD$81)+IF('Data Input - General'!$F$12="Yes",0,Calc_Option3!AD$75)</f>
        <v>0</v>
      </c>
      <c r="AE119" s="61">
        <f>IF('Data Input - General'!$F$10="Yes",0,Calc_Option3!AE$81)+IF('Data Input - General'!$F$12="Yes",0,Calc_Option3!AE$75)</f>
        <v>0</v>
      </c>
      <c r="AF119" s="61">
        <f>IF('Data Input - General'!$F$10="Yes",0,Calc_Option3!AF$81)+IF('Data Input - General'!$F$12="Yes",0,Calc_Option3!AF$75)</f>
        <v>0</v>
      </c>
      <c r="AG119" s="61">
        <f>IF('Data Input - General'!$F$10="Yes",0,Calc_Option3!AG$81)+IF('Data Input - General'!$F$12="Yes",0,Calc_Option3!AG$75)</f>
        <v>0</v>
      </c>
      <c r="AH119" s="61">
        <f>IF('Data Input - General'!$F$10="Yes",0,Calc_Option3!AH$81)+IF('Data Input - General'!$F$12="Yes",0,Calc_Option3!AH$75)</f>
        <v>0</v>
      </c>
      <c r="AI119" s="61">
        <f>IF('Data Input - General'!$F$10="Yes",0,Calc_Option3!AI$81)+IF('Data Input - General'!$F$12="Yes",0,Calc_Option3!AI$75)</f>
        <v>0</v>
      </c>
      <c r="AJ119" s="61">
        <f>IF('Data Input - General'!$F$10="Yes",0,Calc_Option3!AJ$81)+IF('Data Input - General'!$F$12="Yes",0,Calc_Option3!AJ$75)</f>
        <v>0</v>
      </c>
      <c r="AK119" s="61">
        <f>IF('Data Input - General'!$F$10="Yes",0,Calc_Option3!AK$81)+IF('Data Input - General'!$F$12="Yes",0,Calc_Option3!AK$75)</f>
        <v>0</v>
      </c>
      <c r="AL119" s="61">
        <f>IF('Data Input - General'!$F$10="Yes",0,Calc_Option3!AL$81)+IF('Data Input - General'!$F$12="Yes",0,Calc_Option3!AL$75)</f>
        <v>0</v>
      </c>
      <c r="AM119" s="61">
        <f>IF('Data Input - General'!$F$10="Yes",0,Calc_Option3!AM$81)+IF('Data Input - General'!$F$12="Yes",0,Calc_Option3!AM$75)</f>
        <v>0</v>
      </c>
      <c r="AN119" s="61">
        <f>IF('Data Input - General'!$F$10="Yes",0,Calc_Option3!AN$81)+IF('Data Input - General'!$F$12="Yes",0,Calc_Option3!AN$75)</f>
        <v>0</v>
      </c>
      <c r="AO119" s="61">
        <f>IF('Data Input - General'!$F$10="Yes",0,Calc_Option3!AO$81)+IF('Data Input - General'!$F$12="Yes",0,Calc_Option3!AO$75)</f>
        <v>0</v>
      </c>
      <c r="AP119" s="61">
        <f>IF('Data Input - General'!$F$10="Yes",0,Calc_Option3!AP$81)+IF('Data Input - General'!$F$12="Yes",0,Calc_Option3!AP$75)</f>
        <v>0</v>
      </c>
      <c r="AQ119" s="61">
        <f>IF('Data Input - General'!$F$10="Yes",0,Calc_Option3!AQ$81)+IF('Data Input - General'!$F$12="Yes",0,Calc_Option3!AQ$75)</f>
        <v>0</v>
      </c>
      <c r="AR119" s="61">
        <f>IF('Data Input - General'!$F$10="Yes",0,Calc_Option3!AR$81)+IF('Data Input - General'!$F$12="Yes",0,Calc_Option3!AR$75)</f>
        <v>0</v>
      </c>
      <c r="AS119" s="61">
        <f>IF('Data Input - General'!$F$10="Yes",0,Calc_Option3!AS$81)+IF('Data Input - General'!$F$12="Yes",0,Calc_Option3!AS$75)</f>
        <v>0</v>
      </c>
      <c r="AT119" s="61">
        <f>IF('Data Input - General'!$F$10="Yes",0,Calc_Option3!AT$81)+IF('Data Input - General'!$F$12="Yes",0,Calc_Option3!AT$75)</f>
        <v>0</v>
      </c>
      <c r="AU119" s="61">
        <f>IF('Data Input - General'!$F$10="Yes",0,Calc_Option3!AU$81)+IF('Data Input - General'!$F$12="Yes",0,Calc_Option3!AU$75)</f>
        <v>0</v>
      </c>
      <c r="AV119" s="61">
        <f>IF('Data Input - General'!$F$10="Yes",0,Calc_Option3!AV$81)+IF('Data Input - General'!$F$12="Yes",0,Calc_Option3!AV$75)</f>
        <v>0</v>
      </c>
      <c r="AW119" s="61">
        <f>IF('Data Input - General'!$F$10="Yes",0,Calc_Option3!AW$81)+IF('Data Input - General'!$F$12="Yes",0,Calc_Option3!AW$75)</f>
        <v>0</v>
      </c>
      <c r="AX119" s="61">
        <f>IF('Data Input - General'!$F$10="Yes",0,Calc_Option3!AX$81)+IF('Data Input - General'!$F$12="Yes",0,Calc_Option3!AX$75)</f>
        <v>0</v>
      </c>
      <c r="AY119" s="61">
        <f>IF('Data Input - General'!$F$10="Yes",0,Calc_Option3!AY$81)+IF('Data Input - General'!$F$12="Yes",0,Calc_Option3!AY$75)</f>
        <v>0</v>
      </c>
      <c r="AZ119" s="61">
        <f>IF('Data Input - General'!$F$10="Yes",0,Calc_Option3!AZ$81)+IF('Data Input - General'!$F$12="Yes",0,Calc_Option3!AZ$75)</f>
        <v>0</v>
      </c>
      <c r="BA119" s="61">
        <f>IF('Data Input - General'!$F$10="Yes",0,Calc_Option3!BA$81)+IF('Data Input - General'!$F$12="Yes",0,Calc_Option3!BA$75)</f>
        <v>0</v>
      </c>
      <c r="BB119" s="61">
        <f>IF('Data Input - General'!$F$10="Yes",0,Calc_Option3!BB$81)+IF('Data Input - General'!$F$12="Yes",0,Calc_Option3!BB$75)</f>
        <v>0</v>
      </c>
      <c r="BC119" s="61">
        <f>IF('Data Input - General'!$F$10="Yes",0,Calc_Option3!BC$81)+IF('Data Input - General'!$F$12="Yes",0,Calc_Option3!BC$75)</f>
        <v>0</v>
      </c>
      <c r="BD119" s="61">
        <f>IF('Data Input - General'!$F$10="Yes",0,Calc_Option3!BD$81)+IF('Data Input - General'!$F$12="Yes",0,Calc_Option3!BD$75)</f>
        <v>0</v>
      </c>
      <c r="BE119" s="61">
        <f>IF('Data Input - General'!$F$10="Yes",0,Calc_Option3!BE$81)+IF('Data Input - General'!$F$12="Yes",0,Calc_Option3!BE$75)</f>
        <v>0</v>
      </c>
      <c r="BF119" s="61">
        <f>IF('Data Input - General'!$F$10="Yes",0,Calc_Option3!BF$81)+IF('Data Input - General'!$F$12="Yes",0,Calc_Option3!BF$75)</f>
        <v>0</v>
      </c>
      <c r="BG119" s="61">
        <f>IF('Data Input - General'!$F$10="Yes",0,Calc_Option3!BG$81)+IF('Data Input - General'!$F$12="Yes",0,Calc_Option3!BG$75)</f>
        <v>0</v>
      </c>
      <c r="BH119" s="61">
        <f>IF('Data Input - General'!$F$10="Yes",0,Calc_Option3!BH$81)+IF('Data Input - General'!$F$12="Yes",0,Calc_Option3!BH$75)</f>
        <v>0</v>
      </c>
      <c r="BI119" s="61">
        <f>IF('Data Input - General'!$F$10="Yes",0,Calc_Option3!BI$81)+IF('Data Input - General'!$F$12="Yes",0,Calc_Option3!BI$75)</f>
        <v>0</v>
      </c>
      <c r="BJ119" s="61">
        <f>IF('Data Input - General'!$F$10="Yes",0,Calc_Option3!BJ$81)+IF('Data Input - General'!$F$12="Yes",0,Calc_Option3!BJ$75)</f>
        <v>0</v>
      </c>
      <c r="BK119" s="61">
        <f>IF('Data Input - General'!$F$10="Yes",0,Calc_Option3!BK$81)+IF('Data Input - General'!$F$12="Yes",0,Calc_Option3!BK$75)</f>
        <v>0</v>
      </c>
      <c r="BL119" s="61">
        <f>IF('Data Input - General'!$F$10="Yes",0,Calc_Option3!BL$81)+IF('Data Input - General'!$F$12="Yes",0,Calc_Option3!BL$75)</f>
        <v>0</v>
      </c>
      <c r="BM119" s="61">
        <f>IF('Data Input - General'!$F$10="Yes",0,Calc_Option3!BM$81)+IF('Data Input - General'!$F$12="Yes",0,Calc_Option3!BM$75)</f>
        <v>0</v>
      </c>
      <c r="BN119" s="61">
        <f>IF('Data Input - General'!$F$10="Yes",0,Calc_Option3!BN$81)+IF('Data Input - General'!$F$12="Yes",0,Calc_Option3!BN$75)</f>
        <v>0</v>
      </c>
      <c r="BO119" s="61">
        <f>IF('Data Input - General'!$F$10="Yes",0,Calc_Option3!BO$81)+IF('Data Input - General'!$F$12="Yes",0,Calc_Option3!BO$75)</f>
        <v>0</v>
      </c>
      <c r="BP119" s="61">
        <f>IF('Data Input - General'!$F$10="Yes",0,Calc_Option3!BP$81)+IF('Data Input - General'!$F$12="Yes",0,Calc_Option3!BP$75)</f>
        <v>0</v>
      </c>
      <c r="BQ119" s="61">
        <f>IF('Data Input - General'!$F$10="Yes",0,Calc_Option3!BQ$81)+IF('Data Input - General'!$F$12="Yes",0,Calc_Option3!BQ$75)</f>
        <v>0</v>
      </c>
      <c r="BR119" s="61">
        <f>IF('Data Input - General'!$F$10="Yes",0,Calc_Option3!BR$81)+IF('Data Input - General'!$F$12="Yes",0,Calc_Option3!BR$75)</f>
        <v>0</v>
      </c>
      <c r="BS119" s="61">
        <f>IF('Data Input - General'!$F$10="Yes",0,Calc_Option3!BS$81)+IF('Data Input - General'!$F$12="Yes",0,Calc_Option3!BS$75)</f>
        <v>0</v>
      </c>
      <c r="BT119" s="61">
        <f>IF('Data Input - General'!$F$10="Yes",0,Calc_Option3!BT$81)+IF('Data Input - General'!$F$12="Yes",0,Calc_Option3!BT$75)</f>
        <v>0</v>
      </c>
      <c r="BU119" s="61">
        <f>IF('Data Input - General'!$F$10="Yes",0,Calc_Option3!BU$81)+IF('Data Input - General'!$F$12="Yes",0,Calc_Option3!BU$75)</f>
        <v>0</v>
      </c>
      <c r="BV119" s="61">
        <f>IF('Data Input - General'!$F$10="Yes",0,Calc_Option3!BV$81)+IF('Data Input - General'!$F$12="Yes",0,Calc_Option3!BV$75)</f>
        <v>0</v>
      </c>
      <c r="BW119" s="61">
        <f>IF('Data Input - General'!$F$10="Yes",0,Calc_Option3!BW$81)+IF('Data Input - General'!$F$12="Yes",0,Calc_Option3!BW$75)</f>
        <v>0</v>
      </c>
      <c r="BX119" s="61">
        <f>IF('Data Input - General'!$F$10="Yes",0,Calc_Option3!BX$81)+IF('Data Input - General'!$F$12="Yes",0,Calc_Option3!BX$75)</f>
        <v>0</v>
      </c>
      <c r="BY119" s="61">
        <f>IF('Data Input - General'!$F$10="Yes",0,Calc_Option3!BY$81)+IF('Data Input - General'!$F$12="Yes",0,Calc_Option3!BY$75)</f>
        <v>0</v>
      </c>
      <c r="BZ119" s="61">
        <f>IF('Data Input - General'!$F$10="Yes",0,Calc_Option3!BZ$81)+IF('Data Input - General'!$F$12="Yes",0,Calc_Option3!BZ$75)</f>
        <v>0</v>
      </c>
      <c r="CA119" s="61">
        <f>IF('Data Input - General'!$F$10="Yes",0,Calc_Option3!CA$81)+IF('Data Input - General'!$F$12="Yes",0,Calc_Option3!CA$75)</f>
        <v>0</v>
      </c>
      <c r="CB119" s="61">
        <f>IF('Data Input - General'!$F$10="Yes",0,Calc_Option3!CB$81)+IF('Data Input - General'!$F$12="Yes",0,Calc_Option3!CB$75)</f>
        <v>0</v>
      </c>
      <c r="CC119" s="61">
        <f>IF('Data Input - General'!$F$10="Yes",0,Calc_Option3!CC$81)+IF('Data Input - General'!$F$12="Yes",0,Calc_Option3!CC$75)</f>
        <v>0</v>
      </c>
      <c r="CD119" s="61">
        <f>IF('Data Input - General'!$F$10="Yes",0,Calc_Option3!CD$81)+IF('Data Input - General'!$F$12="Yes",0,Calc_Option3!CD$75)</f>
        <v>0</v>
      </c>
      <c r="CE119" s="61">
        <f>IF('Data Input - General'!$F$10="Yes",0,Calc_Option3!CE$81)+IF('Data Input - General'!$F$12="Yes",0,Calc_Option3!CE$75)</f>
        <v>0</v>
      </c>
      <c r="CF119" s="61">
        <f>IF('Data Input - General'!$F$10="Yes",0,Calc_Option3!CF$81)+IF('Data Input - General'!$F$12="Yes",0,Calc_Option3!CF$75)</f>
        <v>0</v>
      </c>
      <c r="CG119" s="61">
        <f>IF('Data Input - General'!$F$10="Yes",0,Calc_Option3!CG$81)+IF('Data Input - General'!$F$12="Yes",0,Calc_Option3!CG$75)</f>
        <v>0</v>
      </c>
      <c r="CH119" s="61">
        <f>IF('Data Input - General'!$F$10="Yes",0,Calc_Option3!CH$81)+IF('Data Input - General'!$F$12="Yes",0,Calc_Option3!CH$75)</f>
        <v>0</v>
      </c>
      <c r="CI119" s="61">
        <f>IF('Data Input - General'!$F$10="Yes",0,Calc_Option3!CI$81)+IF('Data Input - General'!$F$12="Yes",0,Calc_Option3!CI$75)</f>
        <v>0</v>
      </c>
      <c r="CJ119" s="61">
        <f>IF('Data Input - General'!$F$10="Yes",0,Calc_Option3!CJ$81)+IF('Data Input - General'!$F$12="Yes",0,Calc_Option3!CJ$75)</f>
        <v>0</v>
      </c>
      <c r="CK119" s="61">
        <f>IF('Data Input - General'!$F$10="Yes",0,Calc_Option3!CK$81)+IF('Data Input - General'!$F$12="Yes",0,Calc_Option3!CK$75)</f>
        <v>0</v>
      </c>
      <c r="CL119" s="61">
        <f>IF('Data Input - General'!$F$10="Yes",0,Calc_Option3!CL$81)+IF('Data Input - General'!$F$12="Yes",0,Calc_Option3!CL$75)</f>
        <v>0</v>
      </c>
      <c r="CM119" s="61">
        <f>IF('Data Input - General'!$F$10="Yes",0,Calc_Option3!CM$81)+IF('Data Input - General'!$F$12="Yes",0,Calc_Option3!CM$75)</f>
        <v>0</v>
      </c>
      <c r="CN119" s="61">
        <f>IF('Data Input - General'!$F$10="Yes",0,Calc_Option3!CN$81)+IF('Data Input - General'!$F$12="Yes",0,Calc_Option3!CN$75)</f>
        <v>0</v>
      </c>
      <c r="CO119" s="61">
        <f>IF('Data Input - General'!$F$10="Yes",0,Calc_Option3!CO$81)+IF('Data Input - General'!$F$12="Yes",0,Calc_Option3!CO$75)</f>
        <v>0</v>
      </c>
      <c r="CP119" s="61">
        <f>IF('Data Input - General'!$F$10="Yes",0,Calc_Option3!CP$81)+IF('Data Input - General'!$F$12="Yes",0,Calc_Option3!CP$75)</f>
        <v>0</v>
      </c>
      <c r="CQ119" s="61">
        <f>IF('Data Input - General'!$F$10="Yes",0,Calc_Option3!CQ$81)+IF('Data Input - General'!$F$12="Yes",0,Calc_Option3!CQ$75)</f>
        <v>0</v>
      </c>
      <c r="CR119" s="61">
        <f>IF('Data Input - General'!$F$10="Yes",0,Calc_Option3!CR$81)+IF('Data Input - General'!$F$12="Yes",0,Calc_Option3!CR$75)</f>
        <v>0</v>
      </c>
      <c r="CS119" s="61">
        <f>IF('Data Input - General'!$F$10="Yes",0,Calc_Option3!CS$81)+IF('Data Input - General'!$F$12="Yes",0,Calc_Option3!CS$75)</f>
        <v>0</v>
      </c>
      <c r="CT119" s="61">
        <f>IF('Data Input - General'!$F$10="Yes",0,Calc_Option3!CT$81)+IF('Data Input - General'!$F$12="Yes",0,Calc_Option3!CT$75)</f>
        <v>0</v>
      </c>
      <c r="CU119" s="61">
        <f>IF('Data Input - General'!$F$10="Yes",0,Calc_Option3!CU$81)+IF('Data Input - General'!$F$12="Yes",0,Calc_Option3!CU$75)</f>
        <v>0</v>
      </c>
      <c r="CV119" s="61">
        <f>IF('Data Input - General'!$F$10="Yes",0,Calc_Option3!CV$81)+IF('Data Input - General'!$F$12="Yes",0,Calc_Option3!CV$75)</f>
        <v>0</v>
      </c>
      <c r="CW119" s="61">
        <f>IF('Data Input - General'!$F$10="Yes",0,Calc_Option3!CW$81)+IF('Data Input - General'!$F$12="Yes",0,Calc_Option3!CW$75)</f>
        <v>0</v>
      </c>
      <c r="CX119" s="61">
        <f>IF('Data Input - General'!$F$10="Yes",0,Calc_Option3!CX$81)+IF('Data Input - General'!$F$12="Yes",0,Calc_Option3!CX$75)</f>
        <v>0</v>
      </c>
      <c r="CY119" s="61">
        <f>IF('Data Input - General'!$F$10="Yes",0,Calc_Option3!CY$81)+IF('Data Input - General'!$F$12="Yes",0,Calc_Option3!CY$75)</f>
        <v>0</v>
      </c>
      <c r="CZ119" s="391"/>
    </row>
    <row r="120" spans="2:104" x14ac:dyDescent="0.25">
      <c r="B120" s="393" t="s">
        <v>327</v>
      </c>
      <c r="C120" s="9" t="s">
        <v>1117</v>
      </c>
      <c r="D120" s="61">
        <f>IFERROR(INDEX('Carbon Prices'!$D$10:$CH$15,1,MATCH(Calc_Option3!D$6,'Carbon Prices'!$D$9:$CH$9,0))/1000,0)</f>
        <v>0</v>
      </c>
      <c r="E120" s="61">
        <f>IFERROR(INDEX('Carbon Prices'!$D$10:$CH$15,1,MATCH(Calc_Option3!E$6,'Carbon Prices'!$D$9:$CH$9,0))/1000,0)</f>
        <v>0</v>
      </c>
      <c r="F120" s="61">
        <f>IFERROR(INDEX('Carbon Prices'!$D$10:$CH$15,1,MATCH(Calc_Option3!F$6,'Carbon Prices'!$D$9:$CH$9,0))/1000,0)</f>
        <v>0</v>
      </c>
      <c r="G120" s="61">
        <f>IFERROR(INDEX('Carbon Prices'!$D$10:$CH$15,1,MATCH(Calc_Option3!G$6,'Carbon Prices'!$D$9:$CH$9,0))/1000,0)</f>
        <v>0</v>
      </c>
      <c r="H120" s="61">
        <f>IFERROR(INDEX('Carbon Prices'!$D$10:$CH$15,1,MATCH(Calc_Option3!H$6,'Carbon Prices'!$D$9:$CH$9,0))/1000,0)</f>
        <v>0</v>
      </c>
      <c r="I120" s="61">
        <f>IFERROR(INDEX('Carbon Prices'!$D$10:$CH$15,1,MATCH(Calc_Option3!I$6,'Carbon Prices'!$D$9:$CH$9,0))/1000,0)</f>
        <v>0</v>
      </c>
      <c r="J120" s="61">
        <f>IFERROR(INDEX('Carbon Prices'!$D$10:$CH$15,1,MATCH(Calc_Option3!J$6,'Carbon Prices'!$D$9:$CH$9,0))/1000,0)</f>
        <v>0</v>
      </c>
      <c r="K120" s="61">
        <f>IFERROR(INDEX('Carbon Prices'!$D$10:$CH$15,1,MATCH(Calc_Option3!K$6,'Carbon Prices'!$D$9:$CH$9,0))/1000,0)</f>
        <v>0</v>
      </c>
      <c r="L120" s="61">
        <f>IFERROR(INDEX('Carbon Prices'!$D$10:$CH$15,1,MATCH(Calc_Option3!L$6,'Carbon Prices'!$D$9:$CH$9,0))/1000,0)</f>
        <v>0</v>
      </c>
      <c r="M120" s="61">
        <f>IFERROR(INDEX('Carbon Prices'!$D$10:$CH$15,1,MATCH(Calc_Option3!M$6,'Carbon Prices'!$D$9:$CH$9,0))/1000,0)</f>
        <v>0</v>
      </c>
      <c r="N120" s="61">
        <f>IFERROR(INDEX('Carbon Prices'!$D$10:$CH$15,1,MATCH(Calc_Option3!N$6,'Carbon Prices'!$D$9:$CH$9,0))/1000,0)</f>
        <v>0</v>
      </c>
      <c r="O120" s="61">
        <f>IFERROR(INDEX('Carbon Prices'!$D$10:$CH$15,1,MATCH(Calc_Option3!O$6,'Carbon Prices'!$D$9:$CH$9,0))/1000,0)</f>
        <v>0</v>
      </c>
      <c r="P120" s="61">
        <f>IFERROR(INDEX('Carbon Prices'!$D$10:$CH$15,1,MATCH(Calc_Option3!P$6,'Carbon Prices'!$D$9:$CH$9,0))/1000,0)</f>
        <v>0</v>
      </c>
      <c r="Q120" s="61">
        <f>IFERROR(INDEX('Carbon Prices'!$D$10:$CH$15,1,MATCH(Calc_Option3!Q$6,'Carbon Prices'!$D$9:$CH$9,0))/1000,0)</f>
        <v>0</v>
      </c>
      <c r="R120" s="61">
        <f>IFERROR(INDEX('Carbon Prices'!$D$10:$CH$15,1,MATCH(Calc_Option3!R$6,'Carbon Prices'!$D$9:$CH$9,0))/1000,0)</f>
        <v>0</v>
      </c>
      <c r="S120" s="61">
        <f>IFERROR(INDEX('Carbon Prices'!$D$10:$CH$15,1,MATCH(Calc_Option3!S$6,'Carbon Prices'!$D$9:$CH$9,0))/1000,0)</f>
        <v>0</v>
      </c>
      <c r="T120" s="61">
        <f>IFERROR(INDEX('Carbon Prices'!$D$10:$CH$15,1,MATCH(Calc_Option3!T$6,'Carbon Prices'!$D$9:$CH$9,0))/1000,0)</f>
        <v>0</v>
      </c>
      <c r="U120" s="61">
        <f>IFERROR(INDEX('Carbon Prices'!$D$10:$CH$15,1,MATCH(Calc_Option3!U$6,'Carbon Prices'!$D$9:$CH$9,0))/1000,0)</f>
        <v>0</v>
      </c>
      <c r="V120" s="61">
        <f>IFERROR(INDEX('Carbon Prices'!$D$10:$CH$15,1,MATCH(Calc_Option3!V$6,'Carbon Prices'!$D$9:$CH$9,0))/1000,0)</f>
        <v>0</v>
      </c>
      <c r="W120" s="61">
        <f>IFERROR(INDEX('Carbon Prices'!$D$10:$CH$15,1,MATCH(Calc_Option3!W$6,'Carbon Prices'!$D$9:$CH$9,0))/1000,0)</f>
        <v>0</v>
      </c>
      <c r="X120" s="61">
        <f>IFERROR(INDEX('Carbon Prices'!$D$10:$CH$15,1,MATCH(Calc_Option3!X$6,'Carbon Prices'!$D$9:$CH$9,0))/1000,0)</f>
        <v>0</v>
      </c>
      <c r="Y120" s="61">
        <f>IFERROR(INDEX('Carbon Prices'!$D$10:$CH$15,1,MATCH(Calc_Option3!Y$6,'Carbon Prices'!$D$9:$CH$9,0))/1000,0)</f>
        <v>0</v>
      </c>
      <c r="Z120" s="61">
        <f>IFERROR(INDEX('Carbon Prices'!$D$10:$CH$15,1,MATCH(Calc_Option3!Z$6,'Carbon Prices'!$D$9:$CH$9,0))/1000,0)</f>
        <v>0</v>
      </c>
      <c r="AA120" s="61">
        <f>IFERROR(INDEX('Carbon Prices'!$D$10:$CH$15,1,MATCH(Calc_Option3!AA$6,'Carbon Prices'!$D$9:$CH$9,0))/1000,0)</f>
        <v>0</v>
      </c>
      <c r="AB120" s="61">
        <f>IFERROR(INDEX('Carbon Prices'!$D$10:$CH$15,1,MATCH(Calc_Option3!AB$6,'Carbon Prices'!$D$9:$CH$9,0))/1000,0)</f>
        <v>0</v>
      </c>
      <c r="AC120" s="61">
        <f>IFERROR(INDEX('Carbon Prices'!$D$10:$CH$15,1,MATCH(Calc_Option3!AC$6,'Carbon Prices'!$D$9:$CH$9,0))/1000,0)</f>
        <v>0</v>
      </c>
      <c r="AD120" s="61">
        <f>IFERROR(INDEX('Carbon Prices'!$D$10:$CH$15,1,MATCH(Calc_Option3!AD$6,'Carbon Prices'!$D$9:$CH$9,0))/1000,0)</f>
        <v>0</v>
      </c>
      <c r="AE120" s="61">
        <f>IFERROR(INDEX('Carbon Prices'!$D$10:$CH$15,1,MATCH(Calc_Option3!AE$6,'Carbon Prices'!$D$9:$CH$9,0))/1000,0)</f>
        <v>0</v>
      </c>
      <c r="AF120" s="61">
        <f>IFERROR(INDEX('Carbon Prices'!$D$10:$CH$15,1,MATCH(Calc_Option3!AF$6,'Carbon Prices'!$D$9:$CH$9,0))/1000,0)</f>
        <v>0</v>
      </c>
      <c r="AG120" s="61">
        <f>IFERROR(INDEX('Carbon Prices'!$D$10:$CH$15,1,MATCH(Calc_Option3!AG$6,'Carbon Prices'!$D$9:$CH$9,0))/1000,0)</f>
        <v>0</v>
      </c>
      <c r="AH120" s="61">
        <f>IFERROR(INDEX('Carbon Prices'!$D$10:$CH$15,1,MATCH(Calc_Option3!AH$6,'Carbon Prices'!$D$9:$CH$9,0))/1000,0)</f>
        <v>0</v>
      </c>
      <c r="AI120" s="61">
        <f>IFERROR(INDEX('Carbon Prices'!$D$10:$CH$15,1,MATCH(Calc_Option3!AI$6,'Carbon Prices'!$D$9:$CH$9,0))/1000,0)</f>
        <v>0</v>
      </c>
      <c r="AJ120" s="61">
        <f>IFERROR(INDEX('Carbon Prices'!$D$10:$CH$15,1,MATCH(Calc_Option3!AJ$6,'Carbon Prices'!$D$9:$CH$9,0))/1000,0)</f>
        <v>0</v>
      </c>
      <c r="AK120" s="61">
        <f>IFERROR(INDEX('Carbon Prices'!$D$10:$CH$15,1,MATCH(Calc_Option3!AK$6,'Carbon Prices'!$D$9:$CH$9,0))/1000,0)</f>
        <v>0</v>
      </c>
      <c r="AL120" s="61">
        <f>IFERROR(INDEX('Carbon Prices'!$D$10:$CH$15,1,MATCH(Calc_Option3!AL$6,'Carbon Prices'!$D$9:$CH$9,0))/1000,0)</f>
        <v>0</v>
      </c>
      <c r="AM120" s="61">
        <f>IFERROR(INDEX('Carbon Prices'!$D$10:$CH$15,1,MATCH(Calc_Option3!AM$6,'Carbon Prices'!$D$9:$CH$9,0))/1000,0)</f>
        <v>0</v>
      </c>
      <c r="AN120" s="61">
        <f>IFERROR(INDEX('Carbon Prices'!$D$10:$CH$15,1,MATCH(Calc_Option3!AN$6,'Carbon Prices'!$D$9:$CH$9,0))/1000,0)</f>
        <v>0</v>
      </c>
      <c r="AO120" s="61">
        <f>IFERROR(INDEX('Carbon Prices'!$D$10:$CH$15,1,MATCH(Calc_Option3!AO$6,'Carbon Prices'!$D$9:$CH$9,0))/1000,0)</f>
        <v>0</v>
      </c>
      <c r="AP120" s="61">
        <f>IFERROR(INDEX('Carbon Prices'!$D$10:$CH$15,1,MATCH(Calc_Option3!AP$6,'Carbon Prices'!$D$9:$CH$9,0))/1000,0)</f>
        <v>0</v>
      </c>
      <c r="AQ120" s="61">
        <f>IFERROR(INDEX('Carbon Prices'!$D$10:$CH$15,1,MATCH(Calc_Option3!AQ$6,'Carbon Prices'!$D$9:$CH$9,0))/1000,0)</f>
        <v>0</v>
      </c>
      <c r="AR120" s="61">
        <f>IFERROR(INDEX('Carbon Prices'!$D$10:$CH$15,1,MATCH(Calc_Option3!AR$6,'Carbon Prices'!$D$9:$CH$9,0))/1000,0)</f>
        <v>0</v>
      </c>
      <c r="AS120" s="61">
        <f>IFERROR(INDEX('Carbon Prices'!$D$10:$CH$15,1,MATCH(Calc_Option3!AS$6,'Carbon Prices'!$D$9:$CH$9,0))/1000,0)</f>
        <v>0</v>
      </c>
      <c r="AT120" s="61">
        <f>IFERROR(INDEX('Carbon Prices'!$D$10:$CH$15,1,MATCH(Calc_Option3!AT$6,'Carbon Prices'!$D$9:$CH$9,0))/1000,0)</f>
        <v>0</v>
      </c>
      <c r="AU120" s="61">
        <f>IFERROR(INDEX('Carbon Prices'!$D$10:$CH$15,1,MATCH(Calc_Option3!AU$6,'Carbon Prices'!$D$9:$CH$9,0))/1000,0)</f>
        <v>0</v>
      </c>
      <c r="AV120" s="61">
        <f>IFERROR(INDEX('Carbon Prices'!$D$10:$CH$15,1,MATCH(Calc_Option3!AV$6,'Carbon Prices'!$D$9:$CH$9,0))/1000,0)</f>
        <v>0</v>
      </c>
      <c r="AW120" s="61">
        <f>IFERROR(INDEX('Carbon Prices'!$D$10:$CH$15,1,MATCH(Calc_Option3!AW$6,'Carbon Prices'!$D$9:$CH$9,0))/1000,0)</f>
        <v>0</v>
      </c>
      <c r="AX120" s="61">
        <f>IFERROR(INDEX('Carbon Prices'!$D$10:$CH$15,1,MATCH(Calc_Option3!AX$6,'Carbon Prices'!$D$9:$CH$9,0))/1000,0)</f>
        <v>0</v>
      </c>
      <c r="AY120" s="61">
        <f>IFERROR(INDEX('Carbon Prices'!$D$10:$CH$15,1,MATCH(Calc_Option3!AY$6,'Carbon Prices'!$D$9:$CH$9,0))/1000,0)</f>
        <v>0</v>
      </c>
      <c r="AZ120" s="61">
        <f>IFERROR(INDEX('Carbon Prices'!$D$10:$CH$15,1,MATCH(Calc_Option3!AZ$6,'Carbon Prices'!$D$9:$CH$9,0))/1000,0)</f>
        <v>0</v>
      </c>
      <c r="BA120" s="61">
        <f>IFERROR(INDEX('Carbon Prices'!$D$10:$CH$15,1,MATCH(Calc_Option3!BA$6,'Carbon Prices'!$D$9:$CH$9,0))/1000,0)</f>
        <v>0</v>
      </c>
      <c r="BB120" s="61">
        <f>IFERROR(INDEX('Carbon Prices'!$D$10:$CH$15,1,MATCH(Calc_Option3!BB$6,'Carbon Prices'!$D$9:$CH$9,0))/1000,0)</f>
        <v>0</v>
      </c>
      <c r="BC120" s="61">
        <f>IFERROR(INDEX('Carbon Prices'!$D$10:$CH$15,1,MATCH(Calc_Option3!BC$6,'Carbon Prices'!$D$9:$CH$9,0))/1000,0)</f>
        <v>0</v>
      </c>
      <c r="BD120" s="61">
        <f>IFERROR(INDEX('Carbon Prices'!$D$10:$CH$15,1,MATCH(Calc_Option3!BD$6,'Carbon Prices'!$D$9:$CH$9,0))/1000,0)</f>
        <v>0</v>
      </c>
      <c r="BE120" s="61">
        <f>IFERROR(INDEX('Carbon Prices'!$D$10:$CH$15,1,MATCH(Calc_Option3!BE$6,'Carbon Prices'!$D$9:$CH$9,0))/1000,0)</f>
        <v>0</v>
      </c>
      <c r="BF120" s="61">
        <f>IFERROR(INDEX('Carbon Prices'!$D$10:$CH$15,1,MATCH(Calc_Option3!BF$6,'Carbon Prices'!$D$9:$CH$9,0))/1000,0)</f>
        <v>0</v>
      </c>
      <c r="BG120" s="61">
        <f>IFERROR(INDEX('Carbon Prices'!$D$10:$CH$15,1,MATCH(Calc_Option3!BG$6,'Carbon Prices'!$D$9:$CH$9,0))/1000,0)</f>
        <v>0</v>
      </c>
      <c r="BH120" s="61">
        <f>IFERROR(INDEX('Carbon Prices'!$D$10:$CH$15,1,MATCH(Calc_Option3!BH$6,'Carbon Prices'!$D$9:$CH$9,0))/1000,0)</f>
        <v>0</v>
      </c>
      <c r="BI120" s="61">
        <f>IFERROR(INDEX('Carbon Prices'!$D$10:$CH$15,1,MATCH(Calc_Option3!BI$6,'Carbon Prices'!$D$9:$CH$9,0))/1000,0)</f>
        <v>0</v>
      </c>
      <c r="BJ120" s="61">
        <f>IFERROR(INDEX('Carbon Prices'!$D$10:$CH$15,1,MATCH(Calc_Option3!BJ$6,'Carbon Prices'!$D$9:$CH$9,0))/1000,0)</f>
        <v>0</v>
      </c>
      <c r="BK120" s="61">
        <f>IFERROR(INDEX('Carbon Prices'!$D$10:$CH$15,1,MATCH(Calc_Option3!BK$6,'Carbon Prices'!$D$9:$CH$9,0))/1000,0)</f>
        <v>0</v>
      </c>
      <c r="BL120" s="61">
        <f>IFERROR(INDEX('Carbon Prices'!$D$10:$CH$15,1,MATCH(Calc_Option3!BL$6,'Carbon Prices'!$D$9:$CH$9,0))/1000,0)</f>
        <v>0</v>
      </c>
      <c r="BM120" s="61">
        <f>IFERROR(INDEX('Carbon Prices'!$D$10:$CH$15,1,MATCH(Calc_Option3!BM$6,'Carbon Prices'!$D$9:$CH$9,0))/1000,0)</f>
        <v>0</v>
      </c>
      <c r="BN120" s="61">
        <f>IFERROR(INDEX('Carbon Prices'!$D$10:$CH$15,1,MATCH(Calc_Option3!BN$6,'Carbon Prices'!$D$9:$CH$9,0))/1000,0)</f>
        <v>0</v>
      </c>
      <c r="BO120" s="61">
        <f>IFERROR(INDEX('Carbon Prices'!$D$10:$CH$15,1,MATCH(Calc_Option3!BO$6,'Carbon Prices'!$D$9:$CH$9,0))/1000,0)</f>
        <v>0</v>
      </c>
      <c r="BP120" s="61">
        <f>IFERROR(INDEX('Carbon Prices'!$D$10:$CH$15,1,MATCH(Calc_Option3!BP$6,'Carbon Prices'!$D$9:$CH$9,0))/1000,0)</f>
        <v>0</v>
      </c>
      <c r="BQ120" s="61">
        <f>IFERROR(INDEX('Carbon Prices'!$D$10:$CH$15,1,MATCH(Calc_Option3!BQ$6,'Carbon Prices'!$D$9:$CH$9,0))/1000,0)</f>
        <v>0</v>
      </c>
      <c r="BR120" s="61">
        <f>IFERROR(INDEX('Carbon Prices'!$D$10:$CH$15,1,MATCH(Calc_Option3!BR$6,'Carbon Prices'!$D$9:$CH$9,0))/1000,0)</f>
        <v>0</v>
      </c>
      <c r="BS120" s="61">
        <f>IFERROR(INDEX('Carbon Prices'!$D$10:$CH$15,1,MATCH(Calc_Option3!BS$6,'Carbon Prices'!$D$9:$CH$9,0))/1000,0)</f>
        <v>0</v>
      </c>
      <c r="BT120" s="61">
        <f>IFERROR(INDEX('Carbon Prices'!$D$10:$CH$15,1,MATCH(Calc_Option3!BT$6,'Carbon Prices'!$D$9:$CH$9,0))/1000,0)</f>
        <v>0</v>
      </c>
      <c r="BU120" s="61">
        <f>IFERROR(INDEX('Carbon Prices'!$D$10:$CH$15,1,MATCH(Calc_Option3!BU$6,'Carbon Prices'!$D$9:$CH$9,0))/1000,0)</f>
        <v>0</v>
      </c>
      <c r="BV120" s="61">
        <f>IFERROR(INDEX('Carbon Prices'!$D$10:$CH$15,1,MATCH(Calc_Option3!BV$6,'Carbon Prices'!$D$9:$CH$9,0))/1000,0)</f>
        <v>0</v>
      </c>
      <c r="BW120" s="61">
        <f>IFERROR(INDEX('Carbon Prices'!$D$10:$CH$15,1,MATCH(Calc_Option3!BW$6,'Carbon Prices'!$D$9:$CH$9,0))/1000,0)</f>
        <v>0</v>
      </c>
      <c r="BX120" s="61">
        <f>IFERROR(INDEX('Carbon Prices'!$D$10:$CH$15,1,MATCH(Calc_Option3!BX$6,'Carbon Prices'!$D$9:$CH$9,0))/1000,0)</f>
        <v>0</v>
      </c>
      <c r="BY120" s="61">
        <f>IFERROR(INDEX('Carbon Prices'!$D$10:$CH$15,1,MATCH(Calc_Option3!BY$6,'Carbon Prices'!$D$9:$CH$9,0))/1000,0)</f>
        <v>0</v>
      </c>
      <c r="BZ120" s="61">
        <f>IFERROR(INDEX('Carbon Prices'!$D$10:$CH$15,1,MATCH(Calc_Option3!BZ$6,'Carbon Prices'!$D$9:$CH$9,0))/1000,0)</f>
        <v>0</v>
      </c>
      <c r="CA120" s="61">
        <f>IFERROR(INDEX('Carbon Prices'!$D$10:$CH$15,1,MATCH(Calc_Option3!CA$6,'Carbon Prices'!$D$9:$CH$9,0))/1000,0)</f>
        <v>0</v>
      </c>
      <c r="CB120" s="61">
        <f>IFERROR(INDEX('Carbon Prices'!$D$10:$CH$15,1,MATCH(Calc_Option3!CB$6,'Carbon Prices'!$D$9:$CH$9,0))/1000,0)</f>
        <v>0</v>
      </c>
      <c r="CC120" s="61">
        <f>IFERROR(INDEX('Carbon Prices'!$D$10:$CH$15,1,MATCH(Calc_Option3!CC$6,'Carbon Prices'!$D$9:$CH$9,0))/1000,0)</f>
        <v>0</v>
      </c>
      <c r="CD120" s="61">
        <f>IFERROR(INDEX('Carbon Prices'!$D$10:$CH$15,1,MATCH(Calc_Option3!CD$6,'Carbon Prices'!$D$9:$CH$9,0))/1000,0)</f>
        <v>0</v>
      </c>
      <c r="CE120" s="61">
        <f>IFERROR(INDEX('Carbon Prices'!$D$10:$CH$15,1,MATCH(Calc_Option3!CE$6,'Carbon Prices'!$D$9:$CH$9,0))/1000,0)</f>
        <v>0</v>
      </c>
      <c r="CF120" s="61">
        <f>IFERROR(INDEX('Carbon Prices'!$D$10:$CH$15,1,MATCH(Calc_Option3!CF$6,'Carbon Prices'!$D$9:$CH$9,0))/1000,0)</f>
        <v>0</v>
      </c>
      <c r="CG120" s="61">
        <f>IFERROR(INDEX('Carbon Prices'!$D$10:$CH$15,1,MATCH(Calc_Option3!CG$6,'Carbon Prices'!$D$9:$CH$9,0))/1000,0)</f>
        <v>0</v>
      </c>
      <c r="CH120" s="61">
        <f>IFERROR(INDEX('Carbon Prices'!$D$10:$CH$15,1,MATCH(Calc_Option3!CH$6,'Carbon Prices'!$D$9:$CH$9,0))/1000,0)</f>
        <v>0</v>
      </c>
      <c r="CI120" s="61">
        <f>IFERROR(INDEX('Carbon Prices'!$D$10:$CH$15,1,MATCH(Calc_Option3!CI$6,'Carbon Prices'!$D$9:$CH$9,0))/1000,0)</f>
        <v>0</v>
      </c>
      <c r="CJ120" s="61">
        <f>IFERROR(INDEX('Carbon Prices'!$D$10:$CH$15,1,MATCH(Calc_Option3!CJ$6,'Carbon Prices'!$D$9:$CH$9,0))/1000,0)</f>
        <v>0</v>
      </c>
      <c r="CK120" s="61">
        <f>IFERROR(INDEX('Carbon Prices'!$D$10:$CH$15,1,MATCH(Calc_Option3!CK$6,'Carbon Prices'!$D$9:$CH$9,0))/1000,0)</f>
        <v>0</v>
      </c>
      <c r="CL120" s="61">
        <f>IFERROR(INDEX('Carbon Prices'!$D$10:$CH$15,1,MATCH(Calc_Option3!CL$6,'Carbon Prices'!$D$9:$CH$9,0))/1000,0)</f>
        <v>0</v>
      </c>
      <c r="CM120" s="61">
        <f>IFERROR(INDEX('Carbon Prices'!$D$10:$CH$15,1,MATCH(Calc_Option3!CM$6,'Carbon Prices'!$D$9:$CH$9,0))/1000,0)</f>
        <v>0</v>
      </c>
      <c r="CN120" s="61">
        <f>IFERROR(INDEX('Carbon Prices'!$D$10:$CH$15,1,MATCH(Calc_Option3!CN$6,'Carbon Prices'!$D$9:$CH$9,0))/1000,0)</f>
        <v>0</v>
      </c>
      <c r="CO120" s="61">
        <f>IFERROR(INDEX('Carbon Prices'!$D$10:$CH$15,1,MATCH(Calc_Option3!CO$6,'Carbon Prices'!$D$9:$CH$9,0))/1000,0)</f>
        <v>0</v>
      </c>
      <c r="CP120" s="61">
        <f>IFERROR(INDEX('Carbon Prices'!$D$10:$CH$15,1,MATCH(Calc_Option3!CP$6,'Carbon Prices'!$D$9:$CH$9,0))/1000,0)</f>
        <v>0</v>
      </c>
      <c r="CQ120" s="61">
        <f>IFERROR(INDEX('Carbon Prices'!$D$10:$CH$15,1,MATCH(Calc_Option3!CQ$6,'Carbon Prices'!$D$9:$CH$9,0))/1000,0)</f>
        <v>0</v>
      </c>
      <c r="CR120" s="61">
        <f>IFERROR(INDEX('Carbon Prices'!$D$10:$CH$15,1,MATCH(Calc_Option3!CR$6,'Carbon Prices'!$D$9:$CH$9,0))/1000,0)</f>
        <v>0</v>
      </c>
      <c r="CS120" s="61">
        <f>IFERROR(INDEX('Carbon Prices'!$D$10:$CH$15,1,MATCH(Calc_Option3!CS$6,'Carbon Prices'!$D$9:$CH$9,0))/1000,0)</f>
        <v>0</v>
      </c>
      <c r="CT120" s="61">
        <f>IFERROR(INDEX('Carbon Prices'!$D$10:$CH$15,1,MATCH(Calc_Option3!CT$6,'Carbon Prices'!$D$9:$CH$9,0))/1000,0)</f>
        <v>0</v>
      </c>
      <c r="CU120" s="61">
        <f>IFERROR(INDEX('Carbon Prices'!$D$10:$CH$15,1,MATCH(Calc_Option3!CU$6,'Carbon Prices'!$D$9:$CH$9,0))/1000,0)</f>
        <v>0</v>
      </c>
      <c r="CV120" s="61">
        <f>IFERROR(INDEX('Carbon Prices'!$D$10:$CH$15,1,MATCH(Calc_Option3!CV$6,'Carbon Prices'!$D$9:$CH$9,0))/1000,0)</f>
        <v>0</v>
      </c>
      <c r="CW120" s="61">
        <f>IFERROR(INDEX('Carbon Prices'!$D$10:$CH$15,1,MATCH(Calc_Option3!CW$6,'Carbon Prices'!$D$9:$CH$9,0))/1000,0)</f>
        <v>0</v>
      </c>
      <c r="CX120" s="61">
        <f>IFERROR(INDEX('Carbon Prices'!$D$10:$CH$15,1,MATCH(Calc_Option3!CX$6,'Carbon Prices'!$D$9:$CH$9,0))/1000,0)</f>
        <v>0</v>
      </c>
      <c r="CY120" s="61">
        <f>IFERROR(INDEX('Carbon Prices'!$D$10:$CH$15,1,MATCH(Calc_Option3!CY$6,'Carbon Prices'!$D$9:$CH$9,0))/1000,0)</f>
        <v>0</v>
      </c>
      <c r="CZ120" s="391"/>
    </row>
    <row r="121" spans="2:104" x14ac:dyDescent="0.25">
      <c r="B121" s="393" t="s">
        <v>328</v>
      </c>
      <c r="C121" s="9" t="s">
        <v>1117</v>
      </c>
      <c r="D121" s="61">
        <f>IFERROR(INDEX('Carbon Prices'!$D$10:$CH$15,4,MATCH(Calc_Option3!D$6,'Carbon Prices'!$D$9:$CH$9,0))/1000,0)</f>
        <v>0</v>
      </c>
      <c r="E121" s="61">
        <f>IFERROR(INDEX('Carbon Prices'!$D$10:$CH$15,4,MATCH(Calc_Option3!E$6,'Carbon Prices'!$D$9:$CH$9,0))/1000,0)</f>
        <v>0</v>
      </c>
      <c r="F121" s="61">
        <f>IFERROR(INDEX('Carbon Prices'!$D$10:$CH$15,4,MATCH(Calc_Option3!F$6,'Carbon Prices'!$D$9:$CH$9,0))/1000,0)</f>
        <v>0</v>
      </c>
      <c r="G121" s="61">
        <f>IFERROR(INDEX('Carbon Prices'!$D$10:$CH$15,4,MATCH(Calc_Option3!G$6,'Carbon Prices'!$D$9:$CH$9,0))/1000,0)</f>
        <v>0</v>
      </c>
      <c r="H121" s="61">
        <f>IFERROR(INDEX('Carbon Prices'!$D$10:$CH$15,4,MATCH(Calc_Option3!H$6,'Carbon Prices'!$D$9:$CH$9,0))/1000,0)</f>
        <v>0</v>
      </c>
      <c r="I121" s="61">
        <f>IFERROR(INDEX('Carbon Prices'!$D$10:$CH$15,4,MATCH(Calc_Option3!I$6,'Carbon Prices'!$D$9:$CH$9,0))/1000,0)</f>
        <v>0</v>
      </c>
      <c r="J121" s="61">
        <f>IFERROR(INDEX('Carbon Prices'!$D$10:$CH$15,4,MATCH(Calc_Option3!J$6,'Carbon Prices'!$D$9:$CH$9,0))/1000,0)</f>
        <v>0</v>
      </c>
      <c r="K121" s="61">
        <f>IFERROR(INDEX('Carbon Prices'!$D$10:$CH$15,4,MATCH(Calc_Option3!K$6,'Carbon Prices'!$D$9:$CH$9,0))/1000,0)</f>
        <v>0</v>
      </c>
      <c r="L121" s="61">
        <f>IFERROR(INDEX('Carbon Prices'!$D$10:$CH$15,4,MATCH(Calc_Option3!L$6,'Carbon Prices'!$D$9:$CH$9,0))/1000,0)</f>
        <v>0</v>
      </c>
      <c r="M121" s="61">
        <f>IFERROR(INDEX('Carbon Prices'!$D$10:$CH$15,4,MATCH(Calc_Option3!M$6,'Carbon Prices'!$D$9:$CH$9,0))/1000,0)</f>
        <v>0</v>
      </c>
      <c r="N121" s="61">
        <f>IFERROR(INDEX('Carbon Prices'!$D$10:$CH$15,4,MATCH(Calc_Option3!N$6,'Carbon Prices'!$D$9:$CH$9,0))/1000,0)</f>
        <v>0</v>
      </c>
      <c r="O121" s="61">
        <f>IFERROR(INDEX('Carbon Prices'!$D$10:$CH$15,4,MATCH(Calc_Option3!O$6,'Carbon Prices'!$D$9:$CH$9,0))/1000,0)</f>
        <v>0</v>
      </c>
      <c r="P121" s="61">
        <f>IFERROR(INDEX('Carbon Prices'!$D$10:$CH$15,4,MATCH(Calc_Option3!P$6,'Carbon Prices'!$D$9:$CH$9,0))/1000,0)</f>
        <v>0</v>
      </c>
      <c r="Q121" s="61">
        <f>IFERROR(INDEX('Carbon Prices'!$D$10:$CH$15,4,MATCH(Calc_Option3!Q$6,'Carbon Prices'!$D$9:$CH$9,0))/1000,0)</f>
        <v>0</v>
      </c>
      <c r="R121" s="61">
        <f>IFERROR(INDEX('Carbon Prices'!$D$10:$CH$15,4,MATCH(Calc_Option3!R$6,'Carbon Prices'!$D$9:$CH$9,0))/1000,0)</f>
        <v>0</v>
      </c>
      <c r="S121" s="61">
        <f>IFERROR(INDEX('Carbon Prices'!$D$10:$CH$15,4,MATCH(Calc_Option3!S$6,'Carbon Prices'!$D$9:$CH$9,0))/1000,0)</f>
        <v>0</v>
      </c>
      <c r="T121" s="61">
        <f>IFERROR(INDEX('Carbon Prices'!$D$10:$CH$15,4,MATCH(Calc_Option3!T$6,'Carbon Prices'!$D$9:$CH$9,0))/1000,0)</f>
        <v>0</v>
      </c>
      <c r="U121" s="61">
        <f>IFERROR(INDEX('Carbon Prices'!$D$10:$CH$15,4,MATCH(Calc_Option3!U$6,'Carbon Prices'!$D$9:$CH$9,0))/1000,0)</f>
        <v>0</v>
      </c>
      <c r="V121" s="61">
        <f>IFERROR(INDEX('Carbon Prices'!$D$10:$CH$15,4,MATCH(Calc_Option3!V$6,'Carbon Prices'!$D$9:$CH$9,0))/1000,0)</f>
        <v>0</v>
      </c>
      <c r="W121" s="61">
        <f>IFERROR(INDEX('Carbon Prices'!$D$10:$CH$15,4,MATCH(Calc_Option3!W$6,'Carbon Prices'!$D$9:$CH$9,0))/1000,0)</f>
        <v>0</v>
      </c>
      <c r="X121" s="61">
        <f>IFERROR(INDEX('Carbon Prices'!$D$10:$CH$15,4,MATCH(Calc_Option3!X$6,'Carbon Prices'!$D$9:$CH$9,0))/1000,0)</f>
        <v>0</v>
      </c>
      <c r="Y121" s="61">
        <f>IFERROR(INDEX('Carbon Prices'!$D$10:$CH$15,4,MATCH(Calc_Option3!Y$6,'Carbon Prices'!$D$9:$CH$9,0))/1000,0)</f>
        <v>0</v>
      </c>
      <c r="Z121" s="61">
        <f>IFERROR(INDEX('Carbon Prices'!$D$10:$CH$15,4,MATCH(Calc_Option3!Z$6,'Carbon Prices'!$D$9:$CH$9,0))/1000,0)</f>
        <v>0</v>
      </c>
      <c r="AA121" s="61">
        <f>IFERROR(INDEX('Carbon Prices'!$D$10:$CH$15,4,MATCH(Calc_Option3!AA$6,'Carbon Prices'!$D$9:$CH$9,0))/1000,0)</f>
        <v>0</v>
      </c>
      <c r="AB121" s="61">
        <f>IFERROR(INDEX('Carbon Prices'!$D$10:$CH$15,4,MATCH(Calc_Option3!AB$6,'Carbon Prices'!$D$9:$CH$9,0))/1000,0)</f>
        <v>0</v>
      </c>
      <c r="AC121" s="61">
        <f>IFERROR(INDEX('Carbon Prices'!$D$10:$CH$15,4,MATCH(Calc_Option3!AC$6,'Carbon Prices'!$D$9:$CH$9,0))/1000,0)</f>
        <v>0</v>
      </c>
      <c r="AD121" s="61">
        <f>IFERROR(INDEX('Carbon Prices'!$D$10:$CH$15,4,MATCH(Calc_Option3!AD$6,'Carbon Prices'!$D$9:$CH$9,0))/1000,0)</f>
        <v>0</v>
      </c>
      <c r="AE121" s="61">
        <f>IFERROR(INDEX('Carbon Prices'!$D$10:$CH$15,4,MATCH(Calc_Option3!AE$6,'Carbon Prices'!$D$9:$CH$9,0))/1000,0)</f>
        <v>0</v>
      </c>
      <c r="AF121" s="61">
        <f>IFERROR(INDEX('Carbon Prices'!$D$10:$CH$15,4,MATCH(Calc_Option3!AF$6,'Carbon Prices'!$D$9:$CH$9,0))/1000,0)</f>
        <v>0</v>
      </c>
      <c r="AG121" s="61">
        <f>IFERROR(INDEX('Carbon Prices'!$D$10:$CH$15,4,MATCH(Calc_Option3!AG$6,'Carbon Prices'!$D$9:$CH$9,0))/1000,0)</f>
        <v>0</v>
      </c>
      <c r="AH121" s="61">
        <f>IFERROR(INDEX('Carbon Prices'!$D$10:$CH$15,4,MATCH(Calc_Option3!AH$6,'Carbon Prices'!$D$9:$CH$9,0))/1000,0)</f>
        <v>0</v>
      </c>
      <c r="AI121" s="61">
        <f>IFERROR(INDEX('Carbon Prices'!$D$10:$CH$15,4,MATCH(Calc_Option3!AI$6,'Carbon Prices'!$D$9:$CH$9,0))/1000,0)</f>
        <v>0</v>
      </c>
      <c r="AJ121" s="61">
        <f>IFERROR(INDEX('Carbon Prices'!$D$10:$CH$15,4,MATCH(Calc_Option3!AJ$6,'Carbon Prices'!$D$9:$CH$9,0))/1000,0)</f>
        <v>0</v>
      </c>
      <c r="AK121" s="61">
        <f>IFERROR(INDEX('Carbon Prices'!$D$10:$CH$15,4,MATCH(Calc_Option3!AK$6,'Carbon Prices'!$D$9:$CH$9,0))/1000,0)</f>
        <v>0</v>
      </c>
      <c r="AL121" s="61">
        <f>IFERROR(INDEX('Carbon Prices'!$D$10:$CH$15,4,MATCH(Calc_Option3!AL$6,'Carbon Prices'!$D$9:$CH$9,0))/1000,0)</f>
        <v>0</v>
      </c>
      <c r="AM121" s="61">
        <f>IFERROR(INDEX('Carbon Prices'!$D$10:$CH$15,4,MATCH(Calc_Option3!AM$6,'Carbon Prices'!$D$9:$CH$9,0))/1000,0)</f>
        <v>0</v>
      </c>
      <c r="AN121" s="61">
        <f>IFERROR(INDEX('Carbon Prices'!$D$10:$CH$15,4,MATCH(Calc_Option3!AN$6,'Carbon Prices'!$D$9:$CH$9,0))/1000,0)</f>
        <v>0</v>
      </c>
      <c r="AO121" s="61">
        <f>IFERROR(INDEX('Carbon Prices'!$D$10:$CH$15,4,MATCH(Calc_Option3!AO$6,'Carbon Prices'!$D$9:$CH$9,0))/1000,0)</f>
        <v>0</v>
      </c>
      <c r="AP121" s="61">
        <f>IFERROR(INDEX('Carbon Prices'!$D$10:$CH$15,4,MATCH(Calc_Option3!AP$6,'Carbon Prices'!$D$9:$CH$9,0))/1000,0)</f>
        <v>0</v>
      </c>
      <c r="AQ121" s="61">
        <f>IFERROR(INDEX('Carbon Prices'!$D$10:$CH$15,4,MATCH(Calc_Option3!AQ$6,'Carbon Prices'!$D$9:$CH$9,0))/1000,0)</f>
        <v>0</v>
      </c>
      <c r="AR121" s="61">
        <f>IFERROR(INDEX('Carbon Prices'!$D$10:$CH$15,4,MATCH(Calc_Option3!AR$6,'Carbon Prices'!$D$9:$CH$9,0))/1000,0)</f>
        <v>0</v>
      </c>
      <c r="AS121" s="61">
        <f>IFERROR(INDEX('Carbon Prices'!$D$10:$CH$15,4,MATCH(Calc_Option3!AS$6,'Carbon Prices'!$D$9:$CH$9,0))/1000,0)</f>
        <v>0</v>
      </c>
      <c r="AT121" s="61">
        <f>IFERROR(INDEX('Carbon Prices'!$D$10:$CH$15,4,MATCH(Calc_Option3!AT$6,'Carbon Prices'!$D$9:$CH$9,0))/1000,0)</f>
        <v>0</v>
      </c>
      <c r="AU121" s="61">
        <f>IFERROR(INDEX('Carbon Prices'!$D$10:$CH$15,4,MATCH(Calc_Option3!AU$6,'Carbon Prices'!$D$9:$CH$9,0))/1000,0)</f>
        <v>0</v>
      </c>
      <c r="AV121" s="61">
        <f>IFERROR(INDEX('Carbon Prices'!$D$10:$CH$15,4,MATCH(Calc_Option3!AV$6,'Carbon Prices'!$D$9:$CH$9,0))/1000,0)</f>
        <v>0</v>
      </c>
      <c r="AW121" s="61">
        <f>IFERROR(INDEX('Carbon Prices'!$D$10:$CH$15,4,MATCH(Calc_Option3!AW$6,'Carbon Prices'!$D$9:$CH$9,0))/1000,0)</f>
        <v>0</v>
      </c>
      <c r="AX121" s="61">
        <f>IFERROR(INDEX('Carbon Prices'!$D$10:$CH$15,4,MATCH(Calc_Option3!AX$6,'Carbon Prices'!$D$9:$CH$9,0))/1000,0)</f>
        <v>0</v>
      </c>
      <c r="AY121" s="61">
        <f>IFERROR(INDEX('Carbon Prices'!$D$10:$CH$15,4,MATCH(Calc_Option3!AY$6,'Carbon Prices'!$D$9:$CH$9,0))/1000,0)</f>
        <v>0</v>
      </c>
      <c r="AZ121" s="61">
        <f>IFERROR(INDEX('Carbon Prices'!$D$10:$CH$15,4,MATCH(Calc_Option3!AZ$6,'Carbon Prices'!$D$9:$CH$9,0))/1000,0)</f>
        <v>0</v>
      </c>
      <c r="BA121" s="61">
        <f>IFERROR(INDEX('Carbon Prices'!$D$10:$CH$15,4,MATCH(Calc_Option3!BA$6,'Carbon Prices'!$D$9:$CH$9,0))/1000,0)</f>
        <v>0</v>
      </c>
      <c r="BB121" s="61">
        <f>IFERROR(INDEX('Carbon Prices'!$D$10:$CH$15,4,MATCH(Calc_Option3!BB$6,'Carbon Prices'!$D$9:$CH$9,0))/1000,0)</f>
        <v>0</v>
      </c>
      <c r="BC121" s="61">
        <f>IFERROR(INDEX('Carbon Prices'!$D$10:$CH$15,4,MATCH(Calc_Option3!BC$6,'Carbon Prices'!$D$9:$CH$9,0))/1000,0)</f>
        <v>0</v>
      </c>
      <c r="BD121" s="61">
        <f>IFERROR(INDEX('Carbon Prices'!$D$10:$CH$15,4,MATCH(Calc_Option3!BD$6,'Carbon Prices'!$D$9:$CH$9,0))/1000,0)</f>
        <v>0</v>
      </c>
      <c r="BE121" s="61">
        <f>IFERROR(INDEX('Carbon Prices'!$D$10:$CH$15,4,MATCH(Calc_Option3!BE$6,'Carbon Prices'!$D$9:$CH$9,0))/1000,0)</f>
        <v>0</v>
      </c>
      <c r="BF121" s="61">
        <f>IFERROR(INDEX('Carbon Prices'!$D$10:$CH$15,4,MATCH(Calc_Option3!BF$6,'Carbon Prices'!$D$9:$CH$9,0))/1000,0)</f>
        <v>0</v>
      </c>
      <c r="BG121" s="61">
        <f>IFERROR(INDEX('Carbon Prices'!$D$10:$CH$15,4,MATCH(Calc_Option3!BG$6,'Carbon Prices'!$D$9:$CH$9,0))/1000,0)</f>
        <v>0</v>
      </c>
      <c r="BH121" s="61">
        <f>IFERROR(INDEX('Carbon Prices'!$D$10:$CH$15,4,MATCH(Calc_Option3!BH$6,'Carbon Prices'!$D$9:$CH$9,0))/1000,0)</f>
        <v>0</v>
      </c>
      <c r="BI121" s="61">
        <f>IFERROR(INDEX('Carbon Prices'!$D$10:$CH$15,4,MATCH(Calc_Option3!BI$6,'Carbon Prices'!$D$9:$CH$9,0))/1000,0)</f>
        <v>0</v>
      </c>
      <c r="BJ121" s="61">
        <f>IFERROR(INDEX('Carbon Prices'!$D$10:$CH$15,4,MATCH(Calc_Option3!BJ$6,'Carbon Prices'!$D$9:$CH$9,0))/1000,0)</f>
        <v>0</v>
      </c>
      <c r="BK121" s="61">
        <f>IFERROR(INDEX('Carbon Prices'!$D$10:$CH$15,4,MATCH(Calc_Option3!BK$6,'Carbon Prices'!$D$9:$CH$9,0))/1000,0)</f>
        <v>0</v>
      </c>
      <c r="BL121" s="61">
        <f>IFERROR(INDEX('Carbon Prices'!$D$10:$CH$15,4,MATCH(Calc_Option3!BL$6,'Carbon Prices'!$D$9:$CH$9,0))/1000,0)</f>
        <v>0</v>
      </c>
      <c r="BM121" s="61">
        <f>IFERROR(INDEX('Carbon Prices'!$D$10:$CH$15,4,MATCH(Calc_Option3!BM$6,'Carbon Prices'!$D$9:$CH$9,0))/1000,0)</f>
        <v>0</v>
      </c>
      <c r="BN121" s="61">
        <f>IFERROR(INDEX('Carbon Prices'!$D$10:$CH$15,4,MATCH(Calc_Option3!BN$6,'Carbon Prices'!$D$9:$CH$9,0))/1000,0)</f>
        <v>0</v>
      </c>
      <c r="BO121" s="61">
        <f>IFERROR(INDEX('Carbon Prices'!$D$10:$CH$15,4,MATCH(Calc_Option3!BO$6,'Carbon Prices'!$D$9:$CH$9,0))/1000,0)</f>
        <v>0</v>
      </c>
      <c r="BP121" s="61">
        <f>IFERROR(INDEX('Carbon Prices'!$D$10:$CH$15,4,MATCH(Calc_Option3!BP$6,'Carbon Prices'!$D$9:$CH$9,0))/1000,0)</f>
        <v>0</v>
      </c>
      <c r="BQ121" s="61">
        <f>IFERROR(INDEX('Carbon Prices'!$D$10:$CH$15,4,MATCH(Calc_Option3!BQ$6,'Carbon Prices'!$D$9:$CH$9,0))/1000,0)</f>
        <v>0</v>
      </c>
      <c r="BR121" s="61">
        <f>IFERROR(INDEX('Carbon Prices'!$D$10:$CH$15,4,MATCH(Calc_Option3!BR$6,'Carbon Prices'!$D$9:$CH$9,0))/1000,0)</f>
        <v>0</v>
      </c>
      <c r="BS121" s="61">
        <f>IFERROR(INDEX('Carbon Prices'!$D$10:$CH$15,4,MATCH(Calc_Option3!BS$6,'Carbon Prices'!$D$9:$CH$9,0))/1000,0)</f>
        <v>0</v>
      </c>
      <c r="BT121" s="61">
        <f>IFERROR(INDEX('Carbon Prices'!$D$10:$CH$15,4,MATCH(Calc_Option3!BT$6,'Carbon Prices'!$D$9:$CH$9,0))/1000,0)</f>
        <v>0</v>
      </c>
      <c r="BU121" s="61">
        <f>IFERROR(INDEX('Carbon Prices'!$D$10:$CH$15,4,MATCH(Calc_Option3!BU$6,'Carbon Prices'!$D$9:$CH$9,0))/1000,0)</f>
        <v>0</v>
      </c>
      <c r="BV121" s="61">
        <f>IFERROR(INDEX('Carbon Prices'!$D$10:$CH$15,4,MATCH(Calc_Option3!BV$6,'Carbon Prices'!$D$9:$CH$9,0))/1000,0)</f>
        <v>0</v>
      </c>
      <c r="BW121" s="61">
        <f>IFERROR(INDEX('Carbon Prices'!$D$10:$CH$15,4,MATCH(Calc_Option3!BW$6,'Carbon Prices'!$D$9:$CH$9,0))/1000,0)</f>
        <v>0</v>
      </c>
      <c r="BX121" s="61">
        <f>IFERROR(INDEX('Carbon Prices'!$D$10:$CH$15,4,MATCH(Calc_Option3!BX$6,'Carbon Prices'!$D$9:$CH$9,0))/1000,0)</f>
        <v>0</v>
      </c>
      <c r="BY121" s="61">
        <f>IFERROR(INDEX('Carbon Prices'!$D$10:$CH$15,4,MATCH(Calc_Option3!BY$6,'Carbon Prices'!$D$9:$CH$9,0))/1000,0)</f>
        <v>0</v>
      </c>
      <c r="BZ121" s="61">
        <f>IFERROR(INDEX('Carbon Prices'!$D$10:$CH$15,4,MATCH(Calc_Option3!BZ$6,'Carbon Prices'!$D$9:$CH$9,0))/1000,0)</f>
        <v>0</v>
      </c>
      <c r="CA121" s="61">
        <f>IFERROR(INDEX('Carbon Prices'!$D$10:$CH$15,4,MATCH(Calc_Option3!CA$6,'Carbon Prices'!$D$9:$CH$9,0))/1000,0)</f>
        <v>0</v>
      </c>
      <c r="CB121" s="61">
        <f>IFERROR(INDEX('Carbon Prices'!$D$10:$CH$15,4,MATCH(Calc_Option3!CB$6,'Carbon Prices'!$D$9:$CH$9,0))/1000,0)</f>
        <v>0</v>
      </c>
      <c r="CC121" s="61">
        <f>IFERROR(INDEX('Carbon Prices'!$D$10:$CH$15,4,MATCH(Calc_Option3!CC$6,'Carbon Prices'!$D$9:$CH$9,0))/1000,0)</f>
        <v>0</v>
      </c>
      <c r="CD121" s="61">
        <f>IFERROR(INDEX('Carbon Prices'!$D$10:$CH$15,4,MATCH(Calc_Option3!CD$6,'Carbon Prices'!$D$9:$CH$9,0))/1000,0)</f>
        <v>0</v>
      </c>
      <c r="CE121" s="61">
        <f>IFERROR(INDEX('Carbon Prices'!$D$10:$CH$15,4,MATCH(Calc_Option3!CE$6,'Carbon Prices'!$D$9:$CH$9,0))/1000,0)</f>
        <v>0</v>
      </c>
      <c r="CF121" s="61">
        <f>IFERROR(INDEX('Carbon Prices'!$D$10:$CH$15,4,MATCH(Calc_Option3!CF$6,'Carbon Prices'!$D$9:$CH$9,0))/1000,0)</f>
        <v>0</v>
      </c>
      <c r="CG121" s="61">
        <f>IFERROR(INDEX('Carbon Prices'!$D$10:$CH$15,4,MATCH(Calc_Option3!CG$6,'Carbon Prices'!$D$9:$CH$9,0))/1000,0)</f>
        <v>0</v>
      </c>
      <c r="CH121" s="61">
        <f>IFERROR(INDEX('Carbon Prices'!$D$10:$CH$15,4,MATCH(Calc_Option3!CH$6,'Carbon Prices'!$D$9:$CH$9,0))/1000,0)</f>
        <v>0</v>
      </c>
      <c r="CI121" s="61">
        <f>IFERROR(INDEX('Carbon Prices'!$D$10:$CH$15,4,MATCH(Calc_Option3!CI$6,'Carbon Prices'!$D$9:$CH$9,0))/1000,0)</f>
        <v>0</v>
      </c>
      <c r="CJ121" s="61">
        <f>IFERROR(INDEX('Carbon Prices'!$D$10:$CH$15,4,MATCH(Calc_Option3!CJ$6,'Carbon Prices'!$D$9:$CH$9,0))/1000,0)</f>
        <v>0</v>
      </c>
      <c r="CK121" s="61">
        <f>IFERROR(INDEX('Carbon Prices'!$D$10:$CH$15,4,MATCH(Calc_Option3!CK$6,'Carbon Prices'!$D$9:$CH$9,0))/1000,0)</f>
        <v>0</v>
      </c>
      <c r="CL121" s="61">
        <f>IFERROR(INDEX('Carbon Prices'!$D$10:$CH$15,4,MATCH(Calc_Option3!CL$6,'Carbon Prices'!$D$9:$CH$9,0))/1000,0)</f>
        <v>0</v>
      </c>
      <c r="CM121" s="61">
        <f>IFERROR(INDEX('Carbon Prices'!$D$10:$CH$15,4,MATCH(Calc_Option3!CM$6,'Carbon Prices'!$D$9:$CH$9,0))/1000,0)</f>
        <v>0</v>
      </c>
      <c r="CN121" s="61">
        <f>IFERROR(INDEX('Carbon Prices'!$D$10:$CH$15,4,MATCH(Calc_Option3!CN$6,'Carbon Prices'!$D$9:$CH$9,0))/1000,0)</f>
        <v>0</v>
      </c>
      <c r="CO121" s="61">
        <f>IFERROR(INDEX('Carbon Prices'!$D$10:$CH$15,4,MATCH(Calc_Option3!CO$6,'Carbon Prices'!$D$9:$CH$9,0))/1000,0)</f>
        <v>0</v>
      </c>
      <c r="CP121" s="61">
        <f>IFERROR(INDEX('Carbon Prices'!$D$10:$CH$15,4,MATCH(Calc_Option3!CP$6,'Carbon Prices'!$D$9:$CH$9,0))/1000,0)</f>
        <v>0</v>
      </c>
      <c r="CQ121" s="61">
        <f>IFERROR(INDEX('Carbon Prices'!$D$10:$CH$15,4,MATCH(Calc_Option3!CQ$6,'Carbon Prices'!$D$9:$CH$9,0))/1000,0)</f>
        <v>0</v>
      </c>
      <c r="CR121" s="61">
        <f>IFERROR(INDEX('Carbon Prices'!$D$10:$CH$15,4,MATCH(Calc_Option3!CR$6,'Carbon Prices'!$D$9:$CH$9,0))/1000,0)</f>
        <v>0</v>
      </c>
      <c r="CS121" s="61">
        <f>IFERROR(INDEX('Carbon Prices'!$D$10:$CH$15,4,MATCH(Calc_Option3!CS$6,'Carbon Prices'!$D$9:$CH$9,0))/1000,0)</f>
        <v>0</v>
      </c>
      <c r="CT121" s="61">
        <f>IFERROR(INDEX('Carbon Prices'!$D$10:$CH$15,4,MATCH(Calc_Option3!CT$6,'Carbon Prices'!$D$9:$CH$9,0))/1000,0)</f>
        <v>0</v>
      </c>
      <c r="CU121" s="61">
        <f>IFERROR(INDEX('Carbon Prices'!$D$10:$CH$15,4,MATCH(Calc_Option3!CU$6,'Carbon Prices'!$D$9:$CH$9,0))/1000,0)</f>
        <v>0</v>
      </c>
      <c r="CV121" s="61">
        <f>IFERROR(INDEX('Carbon Prices'!$D$10:$CH$15,4,MATCH(Calc_Option3!CV$6,'Carbon Prices'!$D$9:$CH$9,0))/1000,0)</f>
        <v>0</v>
      </c>
      <c r="CW121" s="61">
        <f>IFERROR(INDEX('Carbon Prices'!$D$10:$CH$15,4,MATCH(Calc_Option3!CW$6,'Carbon Prices'!$D$9:$CH$9,0))/1000,0)</f>
        <v>0</v>
      </c>
      <c r="CX121" s="61">
        <f>IFERROR(INDEX('Carbon Prices'!$D$10:$CH$15,4,MATCH(Calc_Option3!CX$6,'Carbon Prices'!$D$9:$CH$9,0))/1000,0)</f>
        <v>0</v>
      </c>
      <c r="CY121" s="61">
        <f>IFERROR(INDEX('Carbon Prices'!$D$10:$CH$15,4,MATCH(Calc_Option3!CY$6,'Carbon Prices'!$D$9:$CH$9,0))/1000,0)</f>
        <v>0</v>
      </c>
      <c r="CZ121" s="391"/>
    </row>
    <row r="122" spans="2:104" x14ac:dyDescent="0.25">
      <c r="B122" s="393" t="s">
        <v>303</v>
      </c>
      <c r="C122" s="9" t="s">
        <v>1117</v>
      </c>
      <c r="D122" s="61">
        <f>(D118*D120)+(D119*D121)*D$7</f>
        <v>0</v>
      </c>
      <c r="E122" s="61">
        <f t="shared" ref="E122:BP122" si="48">(E118*E120)+(E119*E121)*E$7</f>
        <v>0</v>
      </c>
      <c r="F122" s="61">
        <f t="shared" si="48"/>
        <v>0</v>
      </c>
      <c r="G122" s="61">
        <f t="shared" si="48"/>
        <v>0</v>
      </c>
      <c r="H122" s="61">
        <f t="shared" si="48"/>
        <v>0</v>
      </c>
      <c r="I122" s="61">
        <f t="shared" si="48"/>
        <v>0</v>
      </c>
      <c r="J122" s="61">
        <f t="shared" si="48"/>
        <v>0</v>
      </c>
      <c r="K122" s="61">
        <f t="shared" si="48"/>
        <v>0</v>
      </c>
      <c r="L122" s="61">
        <f t="shared" si="48"/>
        <v>0</v>
      </c>
      <c r="M122" s="61">
        <f t="shared" si="48"/>
        <v>0</v>
      </c>
      <c r="N122" s="61">
        <f t="shared" si="48"/>
        <v>0</v>
      </c>
      <c r="O122" s="61">
        <f t="shared" si="48"/>
        <v>0</v>
      </c>
      <c r="P122" s="61">
        <f t="shared" si="48"/>
        <v>0</v>
      </c>
      <c r="Q122" s="61">
        <f t="shared" si="48"/>
        <v>0</v>
      </c>
      <c r="R122" s="61">
        <f t="shared" si="48"/>
        <v>0</v>
      </c>
      <c r="S122" s="61">
        <f t="shared" si="48"/>
        <v>0</v>
      </c>
      <c r="T122" s="61">
        <f t="shared" si="48"/>
        <v>0</v>
      </c>
      <c r="U122" s="61">
        <f t="shared" si="48"/>
        <v>0</v>
      </c>
      <c r="V122" s="61">
        <f t="shared" si="48"/>
        <v>0</v>
      </c>
      <c r="W122" s="61">
        <f t="shared" si="48"/>
        <v>0</v>
      </c>
      <c r="X122" s="61">
        <f t="shared" si="48"/>
        <v>0</v>
      </c>
      <c r="Y122" s="61">
        <f t="shared" si="48"/>
        <v>0</v>
      </c>
      <c r="Z122" s="61">
        <f t="shared" si="48"/>
        <v>0</v>
      </c>
      <c r="AA122" s="61">
        <f t="shared" si="48"/>
        <v>0</v>
      </c>
      <c r="AB122" s="61">
        <f t="shared" si="48"/>
        <v>0</v>
      </c>
      <c r="AC122" s="61">
        <f t="shared" si="48"/>
        <v>0</v>
      </c>
      <c r="AD122" s="61">
        <f t="shared" si="48"/>
        <v>0</v>
      </c>
      <c r="AE122" s="61">
        <f t="shared" si="48"/>
        <v>0</v>
      </c>
      <c r="AF122" s="61">
        <f t="shared" si="48"/>
        <v>0</v>
      </c>
      <c r="AG122" s="61">
        <f t="shared" si="48"/>
        <v>0</v>
      </c>
      <c r="AH122" s="61">
        <f t="shared" si="48"/>
        <v>0</v>
      </c>
      <c r="AI122" s="61">
        <f t="shared" si="48"/>
        <v>0</v>
      </c>
      <c r="AJ122" s="61">
        <f t="shared" si="48"/>
        <v>0</v>
      </c>
      <c r="AK122" s="61">
        <f t="shared" si="48"/>
        <v>0</v>
      </c>
      <c r="AL122" s="61">
        <f t="shared" si="48"/>
        <v>0</v>
      </c>
      <c r="AM122" s="61">
        <f t="shared" si="48"/>
        <v>0</v>
      </c>
      <c r="AN122" s="61">
        <f t="shared" si="48"/>
        <v>0</v>
      </c>
      <c r="AO122" s="61">
        <f t="shared" si="48"/>
        <v>0</v>
      </c>
      <c r="AP122" s="61">
        <f t="shared" si="48"/>
        <v>0</v>
      </c>
      <c r="AQ122" s="61">
        <f t="shared" si="48"/>
        <v>0</v>
      </c>
      <c r="AR122" s="61">
        <f t="shared" si="48"/>
        <v>0</v>
      </c>
      <c r="AS122" s="61">
        <f t="shared" si="48"/>
        <v>0</v>
      </c>
      <c r="AT122" s="61">
        <f t="shared" si="48"/>
        <v>0</v>
      </c>
      <c r="AU122" s="61">
        <f t="shared" si="48"/>
        <v>0</v>
      </c>
      <c r="AV122" s="61">
        <f t="shared" si="48"/>
        <v>0</v>
      </c>
      <c r="AW122" s="61">
        <f t="shared" si="48"/>
        <v>0</v>
      </c>
      <c r="AX122" s="61">
        <f t="shared" si="48"/>
        <v>0</v>
      </c>
      <c r="AY122" s="61">
        <f t="shared" si="48"/>
        <v>0</v>
      </c>
      <c r="AZ122" s="61">
        <f t="shared" si="48"/>
        <v>0</v>
      </c>
      <c r="BA122" s="61">
        <f t="shared" si="48"/>
        <v>0</v>
      </c>
      <c r="BB122" s="61">
        <f t="shared" si="48"/>
        <v>0</v>
      </c>
      <c r="BC122" s="61">
        <f t="shared" si="48"/>
        <v>0</v>
      </c>
      <c r="BD122" s="61">
        <f t="shared" si="48"/>
        <v>0</v>
      </c>
      <c r="BE122" s="61">
        <f t="shared" si="48"/>
        <v>0</v>
      </c>
      <c r="BF122" s="61">
        <f t="shared" si="48"/>
        <v>0</v>
      </c>
      <c r="BG122" s="61">
        <f t="shared" si="48"/>
        <v>0</v>
      </c>
      <c r="BH122" s="61">
        <f t="shared" si="48"/>
        <v>0</v>
      </c>
      <c r="BI122" s="61">
        <f t="shared" si="48"/>
        <v>0</v>
      </c>
      <c r="BJ122" s="61">
        <f t="shared" si="48"/>
        <v>0</v>
      </c>
      <c r="BK122" s="61">
        <f t="shared" si="48"/>
        <v>0</v>
      </c>
      <c r="BL122" s="61">
        <f t="shared" si="48"/>
        <v>0</v>
      </c>
      <c r="BM122" s="61">
        <f t="shared" si="48"/>
        <v>0</v>
      </c>
      <c r="BN122" s="61">
        <f t="shared" si="48"/>
        <v>0</v>
      </c>
      <c r="BO122" s="61">
        <f t="shared" si="48"/>
        <v>0</v>
      </c>
      <c r="BP122" s="61">
        <f t="shared" si="48"/>
        <v>0</v>
      </c>
      <c r="BQ122" s="61">
        <f t="shared" ref="BQ122:CY122" si="49">(BQ118*BQ120)+(BQ119*BQ121)*BQ$7</f>
        <v>0</v>
      </c>
      <c r="BR122" s="61">
        <f t="shared" si="49"/>
        <v>0</v>
      </c>
      <c r="BS122" s="61">
        <f t="shared" si="49"/>
        <v>0</v>
      </c>
      <c r="BT122" s="61">
        <f t="shared" si="49"/>
        <v>0</v>
      </c>
      <c r="BU122" s="61">
        <f t="shared" si="49"/>
        <v>0</v>
      </c>
      <c r="BV122" s="61">
        <f t="shared" si="49"/>
        <v>0</v>
      </c>
      <c r="BW122" s="61">
        <f t="shared" si="49"/>
        <v>0</v>
      </c>
      <c r="BX122" s="61">
        <f t="shared" si="49"/>
        <v>0</v>
      </c>
      <c r="BY122" s="61">
        <f t="shared" si="49"/>
        <v>0</v>
      </c>
      <c r="BZ122" s="61">
        <f t="shared" si="49"/>
        <v>0</v>
      </c>
      <c r="CA122" s="61">
        <f t="shared" si="49"/>
        <v>0</v>
      </c>
      <c r="CB122" s="61">
        <f t="shared" si="49"/>
        <v>0</v>
      </c>
      <c r="CC122" s="61">
        <f t="shared" si="49"/>
        <v>0</v>
      </c>
      <c r="CD122" s="61">
        <f t="shared" si="49"/>
        <v>0</v>
      </c>
      <c r="CE122" s="61">
        <f t="shared" si="49"/>
        <v>0</v>
      </c>
      <c r="CF122" s="61">
        <f t="shared" si="49"/>
        <v>0</v>
      </c>
      <c r="CG122" s="61">
        <f t="shared" si="49"/>
        <v>0</v>
      </c>
      <c r="CH122" s="61">
        <f t="shared" si="49"/>
        <v>0</v>
      </c>
      <c r="CI122" s="61">
        <f t="shared" si="49"/>
        <v>0</v>
      </c>
      <c r="CJ122" s="61">
        <f t="shared" si="49"/>
        <v>0</v>
      </c>
      <c r="CK122" s="61">
        <f t="shared" si="49"/>
        <v>0</v>
      </c>
      <c r="CL122" s="61">
        <f t="shared" si="49"/>
        <v>0</v>
      </c>
      <c r="CM122" s="61">
        <f t="shared" si="49"/>
        <v>0</v>
      </c>
      <c r="CN122" s="61">
        <f t="shared" si="49"/>
        <v>0</v>
      </c>
      <c r="CO122" s="61">
        <f t="shared" si="49"/>
        <v>0</v>
      </c>
      <c r="CP122" s="61">
        <f t="shared" si="49"/>
        <v>0</v>
      </c>
      <c r="CQ122" s="61">
        <f t="shared" si="49"/>
        <v>0</v>
      </c>
      <c r="CR122" s="61">
        <f t="shared" si="49"/>
        <v>0</v>
      </c>
      <c r="CS122" s="61">
        <f t="shared" si="49"/>
        <v>0</v>
      </c>
      <c r="CT122" s="61">
        <f t="shared" si="49"/>
        <v>0</v>
      </c>
      <c r="CU122" s="61">
        <f t="shared" si="49"/>
        <v>0</v>
      </c>
      <c r="CV122" s="61">
        <f t="shared" si="49"/>
        <v>0</v>
      </c>
      <c r="CW122" s="61">
        <f t="shared" si="49"/>
        <v>0</v>
      </c>
      <c r="CX122" s="61">
        <f t="shared" si="49"/>
        <v>0</v>
      </c>
      <c r="CY122" s="61">
        <f t="shared" si="49"/>
        <v>0</v>
      </c>
      <c r="CZ122" s="391"/>
    </row>
    <row r="123" spans="2:104" x14ac:dyDescent="0.25">
      <c r="B123" s="393"/>
      <c r="C123" s="390"/>
      <c r="D123" s="50"/>
      <c r="E123" s="50"/>
      <c r="F123" s="50"/>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391"/>
    </row>
    <row r="124" spans="2:104" x14ac:dyDescent="0.25">
      <c r="B124" s="392"/>
      <c r="C124" s="390"/>
      <c r="D124" s="50"/>
      <c r="E124" s="50"/>
      <c r="F124" s="50"/>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391"/>
    </row>
    <row r="125" spans="2:104" x14ac:dyDescent="0.25">
      <c r="B125" s="411" t="s">
        <v>310</v>
      </c>
      <c r="C125" s="270"/>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c r="BD125" s="412"/>
      <c r="BE125" s="412"/>
      <c r="BF125" s="412"/>
      <c r="BG125" s="412"/>
      <c r="BH125" s="412"/>
      <c r="BI125" s="412"/>
      <c r="BJ125" s="412"/>
      <c r="BK125" s="412"/>
      <c r="BL125" s="412"/>
      <c r="BM125" s="412"/>
      <c r="BN125" s="412"/>
      <c r="BO125" s="412"/>
      <c r="BP125" s="412"/>
      <c r="BQ125" s="412"/>
      <c r="BR125" s="412"/>
      <c r="BS125" s="412"/>
      <c r="BT125" s="412"/>
      <c r="BU125" s="412"/>
      <c r="BV125" s="412"/>
      <c r="BW125" s="412"/>
      <c r="BX125" s="412"/>
      <c r="BY125" s="412"/>
      <c r="BZ125" s="412"/>
      <c r="CA125" s="412"/>
      <c r="CB125" s="412"/>
      <c r="CC125" s="412"/>
      <c r="CD125" s="412"/>
      <c r="CE125" s="412"/>
      <c r="CF125" s="412"/>
      <c r="CG125" s="412"/>
      <c r="CH125" s="412"/>
      <c r="CI125" s="412"/>
      <c r="CJ125" s="412"/>
      <c r="CK125" s="412"/>
      <c r="CL125" s="412"/>
      <c r="CM125" s="412"/>
      <c r="CN125" s="412"/>
      <c r="CO125" s="412"/>
      <c r="CP125" s="412"/>
      <c r="CQ125" s="412"/>
      <c r="CR125" s="412"/>
      <c r="CS125" s="412"/>
      <c r="CT125" s="412"/>
      <c r="CU125" s="412"/>
      <c r="CV125" s="412"/>
      <c r="CW125" s="412"/>
      <c r="CX125" s="412"/>
      <c r="CY125" s="412"/>
      <c r="CZ125" s="413"/>
    </row>
    <row r="126" spans="2:104" x14ac:dyDescent="0.25">
      <c r="B126" s="392"/>
      <c r="C126" s="410"/>
      <c r="D126" s="50"/>
      <c r="E126" s="50"/>
      <c r="F126" s="50"/>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391"/>
    </row>
    <row r="127" spans="2:104" x14ac:dyDescent="0.25">
      <c r="B127" s="389" t="s">
        <v>77</v>
      </c>
      <c r="C127" s="410"/>
      <c r="D127" s="50"/>
      <c r="E127" s="50"/>
      <c r="F127" s="50"/>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391"/>
    </row>
    <row r="128" spans="2:104" x14ac:dyDescent="0.25">
      <c r="B128" s="393" t="s">
        <v>18</v>
      </c>
      <c r="C128" s="9" t="s">
        <v>1117</v>
      </c>
      <c r="D128" s="61">
        <f>IFERROR('Data Input - Option 3'!H84*INDEX('Energy Prices'!$F$26:$CJ$31,MATCH($B128,'Energy Prices'!$C$26:$C$31,0),MATCH(Calc_Option3!D$6,'Energy Prices'!$F$11:$CJ$11,0))/100000,0)</f>
        <v>0</v>
      </c>
      <c r="E128" s="61">
        <f>IFERROR('Data Input - Option 3'!I84*INDEX('Energy Prices'!$F$26:$CJ$31,MATCH($B128,'Energy Prices'!$C$26:$C$31,0),MATCH(Calc_Option3!E$6,'Energy Prices'!$F$11:$CJ$11,0))/100000,0)</f>
        <v>0</v>
      </c>
      <c r="F128" s="61">
        <f>IFERROR('Data Input - Option 3'!J84*INDEX('Energy Prices'!$F$26:$CJ$31,MATCH($B128,'Energy Prices'!$C$26:$C$31,0),MATCH(Calc_Option3!F$6,'Energy Prices'!$F$11:$CJ$11,0))/100000,0)</f>
        <v>0</v>
      </c>
      <c r="G128" s="61">
        <f>IFERROR('Data Input - Option 3'!K84*INDEX('Energy Prices'!$F$26:$CJ$31,MATCH($B128,'Energy Prices'!$C$26:$C$31,0),MATCH(Calc_Option3!G$6,'Energy Prices'!$F$11:$CJ$11,0))/100000,0)</f>
        <v>0</v>
      </c>
      <c r="H128" s="61">
        <f>IFERROR('Data Input - Option 3'!L84*INDEX('Energy Prices'!$F$26:$CJ$31,MATCH($B128,'Energy Prices'!$C$26:$C$31,0),MATCH(Calc_Option3!H$6,'Energy Prices'!$F$11:$CJ$11,0))/100000,0)</f>
        <v>0</v>
      </c>
      <c r="I128" s="61">
        <f>IFERROR('Data Input - Option 3'!M84*INDEX('Energy Prices'!$F$26:$CJ$31,MATCH($B128,'Energy Prices'!$C$26:$C$31,0),MATCH(Calc_Option3!I$6,'Energy Prices'!$F$11:$CJ$11,0))/100000,0)</f>
        <v>0</v>
      </c>
      <c r="J128" s="61">
        <f>IFERROR('Data Input - Option 3'!N84*INDEX('Energy Prices'!$F$26:$CJ$31,MATCH($B128,'Energy Prices'!$C$26:$C$31,0),MATCH(Calc_Option3!J$6,'Energy Prices'!$F$11:$CJ$11,0))/100000,0)</f>
        <v>0</v>
      </c>
      <c r="K128" s="61">
        <f>IFERROR('Data Input - Option 3'!O84*INDEX('Energy Prices'!$F$26:$CJ$31,MATCH($B128,'Energy Prices'!$C$26:$C$31,0),MATCH(Calc_Option3!K$6,'Energy Prices'!$F$11:$CJ$11,0))/100000,0)</f>
        <v>0</v>
      </c>
      <c r="L128" s="61">
        <f>IFERROR('Data Input - Option 3'!P84*INDEX('Energy Prices'!$F$26:$CJ$31,MATCH($B128,'Energy Prices'!$C$26:$C$31,0),MATCH(Calc_Option3!L$6,'Energy Prices'!$F$11:$CJ$11,0))/100000,0)</f>
        <v>0</v>
      </c>
      <c r="M128" s="61">
        <f>IFERROR('Data Input - Option 3'!Q84*INDEX('Energy Prices'!$F$26:$CJ$31,MATCH($B128,'Energy Prices'!$C$26:$C$31,0),MATCH(Calc_Option3!M$6,'Energy Prices'!$F$11:$CJ$11,0))/100000,0)</f>
        <v>0</v>
      </c>
      <c r="N128" s="61">
        <f>IFERROR('Data Input - Option 3'!R84*INDEX('Energy Prices'!$F$26:$CJ$31,MATCH($B128,'Energy Prices'!$C$26:$C$31,0),MATCH(Calc_Option3!N$6,'Energy Prices'!$F$11:$CJ$11,0))/100000,0)</f>
        <v>0</v>
      </c>
      <c r="O128" s="61">
        <f>IFERROR('Data Input - Option 3'!S84*INDEX('Energy Prices'!$F$26:$CJ$31,MATCH($B128,'Energy Prices'!$C$26:$C$31,0),MATCH(Calc_Option3!O$6,'Energy Prices'!$F$11:$CJ$11,0))/100000,0)</f>
        <v>0</v>
      </c>
      <c r="P128" s="61">
        <f>IFERROR('Data Input - Option 3'!T84*INDEX('Energy Prices'!$F$26:$CJ$31,MATCH($B128,'Energy Prices'!$C$26:$C$31,0),MATCH(Calc_Option3!P$6,'Energy Prices'!$F$11:$CJ$11,0))/100000,0)</f>
        <v>0</v>
      </c>
      <c r="Q128" s="61">
        <f>IFERROR('Data Input - Option 3'!U84*INDEX('Energy Prices'!$F$26:$CJ$31,MATCH($B128,'Energy Prices'!$C$26:$C$31,0),MATCH(Calc_Option3!Q$6,'Energy Prices'!$F$11:$CJ$11,0))/100000,0)</f>
        <v>0</v>
      </c>
      <c r="R128" s="61">
        <f>IFERROR('Data Input - Option 3'!V84*INDEX('Energy Prices'!$F$26:$CJ$31,MATCH($B128,'Energy Prices'!$C$26:$C$31,0),MATCH(Calc_Option3!R$6,'Energy Prices'!$F$11:$CJ$11,0))/100000,0)</f>
        <v>0</v>
      </c>
      <c r="S128" s="61">
        <f>IFERROR('Data Input - Option 3'!W84*INDEX('Energy Prices'!$F$26:$CJ$31,MATCH($B128,'Energy Prices'!$C$26:$C$31,0),MATCH(Calc_Option3!S$6,'Energy Prices'!$F$11:$CJ$11,0))/100000,0)</f>
        <v>0</v>
      </c>
      <c r="T128" s="61">
        <f>IFERROR('Data Input - Option 3'!X84*INDEX('Energy Prices'!$F$26:$CJ$31,MATCH($B128,'Energy Prices'!$C$26:$C$31,0),MATCH(Calc_Option3!T$6,'Energy Prices'!$F$11:$CJ$11,0))/100000,0)</f>
        <v>0</v>
      </c>
      <c r="U128" s="61">
        <f>IFERROR('Data Input - Option 3'!Y84*INDEX('Energy Prices'!$F$26:$CJ$31,MATCH($B128,'Energy Prices'!$C$26:$C$31,0),MATCH(Calc_Option3!U$6,'Energy Prices'!$F$11:$CJ$11,0))/100000,0)</f>
        <v>0</v>
      </c>
      <c r="V128" s="61">
        <f>IFERROR('Data Input - Option 3'!Z84*INDEX('Energy Prices'!$F$26:$CJ$31,MATCH($B128,'Energy Prices'!$C$26:$C$31,0),MATCH(Calc_Option3!V$6,'Energy Prices'!$F$11:$CJ$11,0))/100000,0)</f>
        <v>0</v>
      </c>
      <c r="W128" s="61">
        <f>IFERROR('Data Input - Option 3'!AA84*INDEX('Energy Prices'!$F$26:$CJ$31,MATCH($B128,'Energy Prices'!$C$26:$C$31,0),MATCH(Calc_Option3!W$6,'Energy Prices'!$F$11:$CJ$11,0))/100000,0)</f>
        <v>0</v>
      </c>
      <c r="X128" s="61">
        <f>IFERROR('Data Input - Option 3'!AB84*INDEX('Energy Prices'!$F$26:$CJ$31,MATCH($B128,'Energy Prices'!$C$26:$C$31,0),MATCH(Calc_Option3!X$6,'Energy Prices'!$F$11:$CJ$11,0))/100000,0)</f>
        <v>0</v>
      </c>
      <c r="Y128" s="61">
        <f>IFERROR('Data Input - Option 3'!AC84*INDEX('Energy Prices'!$F$26:$CJ$31,MATCH($B128,'Energy Prices'!$C$26:$C$31,0),MATCH(Calc_Option3!Y$6,'Energy Prices'!$F$11:$CJ$11,0))/100000,0)</f>
        <v>0</v>
      </c>
      <c r="Z128" s="61">
        <f>IFERROR('Data Input - Option 3'!AD84*INDEX('Energy Prices'!$F$26:$CJ$31,MATCH($B128,'Energy Prices'!$C$26:$C$31,0),MATCH(Calc_Option3!Z$6,'Energy Prices'!$F$11:$CJ$11,0))/100000,0)</f>
        <v>0</v>
      </c>
      <c r="AA128" s="61">
        <f>IFERROR('Data Input - Option 3'!AE84*INDEX('Energy Prices'!$F$26:$CJ$31,MATCH($B128,'Energy Prices'!$C$26:$C$31,0),MATCH(Calc_Option3!AA$6,'Energy Prices'!$F$11:$CJ$11,0))/100000,0)</f>
        <v>0</v>
      </c>
      <c r="AB128" s="61">
        <f>IFERROR('Data Input - Option 3'!AF84*INDEX('Energy Prices'!$F$26:$CJ$31,MATCH($B128,'Energy Prices'!$C$26:$C$31,0),MATCH(Calc_Option3!AB$6,'Energy Prices'!$F$11:$CJ$11,0))/100000,0)</f>
        <v>0</v>
      </c>
      <c r="AC128" s="61">
        <f>IFERROR('Data Input - Option 3'!AG84*INDEX('Energy Prices'!$F$26:$CJ$31,MATCH($B128,'Energy Prices'!$C$26:$C$31,0),MATCH(Calc_Option3!AC$6,'Energy Prices'!$F$11:$CJ$11,0))/100000,0)</f>
        <v>0</v>
      </c>
      <c r="AD128" s="61">
        <f>IFERROR('Data Input - Option 3'!AH84*INDEX('Energy Prices'!$F$26:$CJ$31,MATCH($B128,'Energy Prices'!$C$26:$C$31,0),MATCH(Calc_Option3!AD$6,'Energy Prices'!$F$11:$CJ$11,0))/100000,0)</f>
        <v>0</v>
      </c>
      <c r="AE128" s="61">
        <f>IFERROR('Data Input - Option 3'!AI84*INDEX('Energy Prices'!$F$26:$CJ$31,MATCH($B128,'Energy Prices'!$C$26:$C$31,0),MATCH(Calc_Option3!AE$6,'Energy Prices'!$F$11:$CJ$11,0))/100000,0)</f>
        <v>0</v>
      </c>
      <c r="AF128" s="61">
        <f>IFERROR('Data Input - Option 3'!AJ84*INDEX('Energy Prices'!$F$26:$CJ$31,MATCH($B128,'Energy Prices'!$C$26:$C$31,0),MATCH(Calc_Option3!AF$6,'Energy Prices'!$F$11:$CJ$11,0))/100000,0)</f>
        <v>0</v>
      </c>
      <c r="AG128" s="61">
        <f>IFERROR('Data Input - Option 3'!AK84*INDEX('Energy Prices'!$F$26:$CJ$31,MATCH($B128,'Energy Prices'!$C$26:$C$31,0),MATCH(Calc_Option3!AG$6,'Energy Prices'!$F$11:$CJ$11,0))/100000,0)</f>
        <v>0</v>
      </c>
      <c r="AH128" s="61">
        <f>IFERROR('Data Input - Option 3'!AL84*INDEX('Energy Prices'!$F$26:$CJ$31,MATCH($B128,'Energy Prices'!$C$26:$C$31,0),MATCH(Calc_Option3!AH$6,'Energy Prices'!$F$11:$CJ$11,0))/100000,0)</f>
        <v>0</v>
      </c>
      <c r="AI128" s="61">
        <f>IFERROR('Data Input - Option 3'!AM84*INDEX('Energy Prices'!$F$26:$CJ$31,MATCH($B128,'Energy Prices'!$C$26:$C$31,0),MATCH(Calc_Option3!AI$6,'Energy Prices'!$F$11:$CJ$11,0))/100000,0)</f>
        <v>0</v>
      </c>
      <c r="AJ128" s="61">
        <f>IFERROR('Data Input - Option 3'!AN84*INDEX('Energy Prices'!$F$26:$CJ$31,MATCH($B128,'Energy Prices'!$C$26:$C$31,0),MATCH(Calc_Option3!AJ$6,'Energy Prices'!$F$11:$CJ$11,0))/100000,0)</f>
        <v>0</v>
      </c>
      <c r="AK128" s="61">
        <f>IFERROR('Data Input - Option 3'!AO84*INDEX('Energy Prices'!$F$26:$CJ$31,MATCH($B128,'Energy Prices'!$C$26:$C$31,0),MATCH(Calc_Option3!AK$6,'Energy Prices'!$F$11:$CJ$11,0))/100000,0)</f>
        <v>0</v>
      </c>
      <c r="AL128" s="61">
        <f>IFERROR('Data Input - Option 3'!AP84*INDEX('Energy Prices'!$F$26:$CJ$31,MATCH($B128,'Energy Prices'!$C$26:$C$31,0),MATCH(Calc_Option3!AL$6,'Energy Prices'!$F$11:$CJ$11,0))/100000,0)</f>
        <v>0</v>
      </c>
      <c r="AM128" s="61">
        <f>IFERROR('Data Input - Option 3'!AQ84*INDEX('Energy Prices'!$F$26:$CJ$31,MATCH($B128,'Energy Prices'!$C$26:$C$31,0),MATCH(Calc_Option3!AM$6,'Energy Prices'!$F$11:$CJ$11,0))/100000,0)</f>
        <v>0</v>
      </c>
      <c r="AN128" s="61">
        <f>IFERROR('Data Input - Option 3'!AR84*INDEX('Energy Prices'!$F$26:$CJ$31,MATCH($B128,'Energy Prices'!$C$26:$C$31,0),MATCH(Calc_Option3!AN$6,'Energy Prices'!$F$11:$CJ$11,0))/100000,0)</f>
        <v>0</v>
      </c>
      <c r="AO128" s="61">
        <f>IFERROR('Data Input - Option 3'!AS84*INDEX('Energy Prices'!$F$26:$CJ$31,MATCH($B128,'Energy Prices'!$C$26:$C$31,0),MATCH(Calc_Option3!AO$6,'Energy Prices'!$F$11:$CJ$11,0))/100000,0)</f>
        <v>0</v>
      </c>
      <c r="AP128" s="61">
        <f>IFERROR('Data Input - Option 3'!AT84*INDEX('Energy Prices'!$F$26:$CJ$31,MATCH($B128,'Energy Prices'!$C$26:$C$31,0),MATCH(Calc_Option3!AP$6,'Energy Prices'!$F$11:$CJ$11,0))/100000,0)</f>
        <v>0</v>
      </c>
      <c r="AQ128" s="61">
        <f>IFERROR('Data Input - Option 3'!AU84*INDEX('Energy Prices'!$F$26:$CJ$31,MATCH($B128,'Energy Prices'!$C$26:$C$31,0),MATCH(Calc_Option3!AQ$6,'Energy Prices'!$F$11:$CJ$11,0))/100000,0)</f>
        <v>0</v>
      </c>
      <c r="AR128" s="61">
        <f>IFERROR('Data Input - Option 3'!AV84*INDEX('Energy Prices'!$F$26:$CJ$31,MATCH($B128,'Energy Prices'!$C$26:$C$31,0),MATCH(Calc_Option3!AR$6,'Energy Prices'!$F$11:$CJ$11,0))/100000,0)</f>
        <v>0</v>
      </c>
      <c r="AS128" s="61">
        <f>IFERROR('Data Input - Option 3'!AW84*INDEX('Energy Prices'!$F$26:$CJ$31,MATCH($B128,'Energy Prices'!$C$26:$C$31,0),MATCH(Calc_Option3!AS$6,'Energy Prices'!$F$11:$CJ$11,0))/100000,0)</f>
        <v>0</v>
      </c>
      <c r="AT128" s="61">
        <f>IFERROR('Data Input - Option 3'!AX84*INDEX('Energy Prices'!$F$26:$CJ$31,MATCH($B128,'Energy Prices'!$C$26:$C$31,0),MATCH(Calc_Option3!AT$6,'Energy Prices'!$F$11:$CJ$11,0))/100000,0)</f>
        <v>0</v>
      </c>
      <c r="AU128" s="61">
        <f>IFERROR('Data Input - Option 3'!AY84*INDEX('Energy Prices'!$F$26:$CJ$31,MATCH($B128,'Energy Prices'!$C$26:$C$31,0),MATCH(Calc_Option3!AU$6,'Energy Prices'!$F$11:$CJ$11,0))/100000,0)</f>
        <v>0</v>
      </c>
      <c r="AV128" s="61">
        <f>IFERROR('Data Input - Option 3'!AZ84*INDEX('Energy Prices'!$F$26:$CJ$31,MATCH($B128,'Energy Prices'!$C$26:$C$31,0),MATCH(Calc_Option3!AV$6,'Energy Prices'!$F$11:$CJ$11,0))/100000,0)</f>
        <v>0</v>
      </c>
      <c r="AW128" s="61">
        <f>IFERROR('Data Input - Option 3'!BA84*INDEX('Energy Prices'!$F$26:$CJ$31,MATCH($B128,'Energy Prices'!$C$26:$C$31,0),MATCH(Calc_Option3!AW$6,'Energy Prices'!$F$11:$CJ$11,0))/100000,0)</f>
        <v>0</v>
      </c>
      <c r="AX128" s="61">
        <f>IFERROR('Data Input - Option 3'!BB84*INDEX('Energy Prices'!$F$26:$CJ$31,MATCH($B128,'Energy Prices'!$C$26:$C$31,0),MATCH(Calc_Option3!AX$6,'Energy Prices'!$F$11:$CJ$11,0))/100000,0)</f>
        <v>0</v>
      </c>
      <c r="AY128" s="61">
        <f>IFERROR('Data Input - Option 3'!BC84*INDEX('Energy Prices'!$F$26:$CJ$31,MATCH($B128,'Energy Prices'!$C$26:$C$31,0),MATCH(Calc_Option3!AY$6,'Energy Prices'!$F$11:$CJ$11,0))/100000,0)</f>
        <v>0</v>
      </c>
      <c r="AZ128" s="61">
        <f>IFERROR('Data Input - Option 3'!BD84*INDEX('Energy Prices'!$F$26:$CJ$31,MATCH($B128,'Energy Prices'!$C$26:$C$31,0),MATCH(Calc_Option3!AZ$6,'Energy Prices'!$F$11:$CJ$11,0))/100000,0)</f>
        <v>0</v>
      </c>
      <c r="BA128" s="61">
        <f>IFERROR('Data Input - Option 3'!BE84*INDEX('Energy Prices'!$F$26:$CJ$31,MATCH($B128,'Energy Prices'!$C$26:$C$31,0),MATCH(Calc_Option3!BA$6,'Energy Prices'!$F$11:$CJ$11,0))/100000,0)</f>
        <v>0</v>
      </c>
      <c r="BB128" s="61">
        <f>IFERROR('Data Input - Option 3'!BF84*INDEX('Energy Prices'!$F$26:$CJ$31,MATCH($B128,'Energy Prices'!$C$26:$C$31,0),MATCH(Calc_Option3!BB$6,'Energy Prices'!$F$11:$CJ$11,0))/100000,0)</f>
        <v>0</v>
      </c>
      <c r="BC128" s="61">
        <f>IFERROR('Data Input - Option 3'!BG84*INDEX('Energy Prices'!$F$26:$CJ$31,MATCH($B128,'Energy Prices'!$C$26:$C$31,0),MATCH(Calc_Option3!BC$6,'Energy Prices'!$F$11:$CJ$11,0))/100000,0)</f>
        <v>0</v>
      </c>
      <c r="BD128" s="61">
        <f>IFERROR('Data Input - Option 3'!BH84*INDEX('Energy Prices'!$F$26:$CJ$31,MATCH($B128,'Energy Prices'!$C$26:$C$31,0),MATCH(Calc_Option3!BD$6,'Energy Prices'!$F$11:$CJ$11,0))/100000,0)</f>
        <v>0</v>
      </c>
      <c r="BE128" s="61">
        <f>IFERROR('Data Input - Option 3'!BI84*INDEX('Energy Prices'!$F$26:$CJ$31,MATCH($B128,'Energy Prices'!$C$26:$C$31,0),MATCH(Calc_Option3!BE$6,'Energy Prices'!$F$11:$CJ$11,0))/100000,0)</f>
        <v>0</v>
      </c>
      <c r="BF128" s="61">
        <f>IFERROR('Data Input - Option 3'!BJ84*INDEX('Energy Prices'!$F$26:$CJ$31,MATCH($B128,'Energy Prices'!$C$26:$C$31,0),MATCH(Calc_Option3!BF$6,'Energy Prices'!$F$11:$CJ$11,0))/100000,0)</f>
        <v>0</v>
      </c>
      <c r="BG128" s="61">
        <f>IFERROR('Data Input - Option 3'!BK84*INDEX('Energy Prices'!$F$26:$CJ$31,MATCH($B128,'Energy Prices'!$C$26:$C$31,0),MATCH(Calc_Option3!BG$6,'Energy Prices'!$F$11:$CJ$11,0))/100000,0)</f>
        <v>0</v>
      </c>
      <c r="BH128" s="61">
        <f>IFERROR('Data Input - Option 3'!BL84*INDEX('Energy Prices'!$F$26:$CJ$31,MATCH($B128,'Energy Prices'!$C$26:$C$31,0),MATCH(Calc_Option3!BH$6,'Energy Prices'!$F$11:$CJ$11,0))/100000,0)</f>
        <v>0</v>
      </c>
      <c r="BI128" s="61">
        <f>IFERROR('Data Input - Option 3'!BM84*INDEX('Energy Prices'!$F$26:$CJ$31,MATCH($B128,'Energy Prices'!$C$26:$C$31,0),MATCH(Calc_Option3!BI$6,'Energy Prices'!$F$11:$CJ$11,0))/100000,0)</f>
        <v>0</v>
      </c>
      <c r="BJ128" s="61">
        <f>IFERROR('Data Input - Option 3'!BN84*INDEX('Energy Prices'!$F$26:$CJ$31,MATCH($B128,'Energy Prices'!$C$26:$C$31,0),MATCH(Calc_Option3!BJ$6,'Energy Prices'!$F$11:$CJ$11,0))/100000,0)</f>
        <v>0</v>
      </c>
      <c r="BK128" s="61">
        <f>IFERROR('Data Input - Option 3'!BO84*INDEX('Energy Prices'!$F$26:$CJ$31,MATCH($B128,'Energy Prices'!$C$26:$C$31,0),MATCH(Calc_Option3!BK$6,'Energy Prices'!$F$11:$CJ$11,0))/100000,0)</f>
        <v>0</v>
      </c>
      <c r="BL128" s="61">
        <f>IFERROR('Data Input - Option 3'!BP84*INDEX('Energy Prices'!$F$26:$CJ$31,MATCH($B128,'Energy Prices'!$C$26:$C$31,0),MATCH(Calc_Option3!BL$6,'Energy Prices'!$F$11:$CJ$11,0))/100000,0)</f>
        <v>0</v>
      </c>
      <c r="BM128" s="61">
        <f>IFERROR('Data Input - Option 3'!BQ84*INDEX('Energy Prices'!$F$26:$CJ$31,MATCH($B128,'Energy Prices'!$C$26:$C$31,0),MATCH(Calc_Option3!BM$6,'Energy Prices'!$F$11:$CJ$11,0))/100000,0)</f>
        <v>0</v>
      </c>
      <c r="BN128" s="61">
        <f>IFERROR('Data Input - Option 3'!BR84*INDEX('Energy Prices'!$F$26:$CJ$31,MATCH($B128,'Energy Prices'!$C$26:$C$31,0),MATCH(Calc_Option3!BN$6,'Energy Prices'!$F$11:$CJ$11,0))/100000,0)</f>
        <v>0</v>
      </c>
      <c r="BO128" s="61">
        <f>IFERROR('Data Input - Option 3'!BS84*INDEX('Energy Prices'!$F$26:$CJ$31,MATCH($B128,'Energy Prices'!$C$26:$C$31,0),MATCH(Calc_Option3!BO$6,'Energy Prices'!$F$11:$CJ$11,0))/100000,0)</f>
        <v>0</v>
      </c>
      <c r="BP128" s="61">
        <f>IFERROR('Data Input - Option 3'!BT84*INDEX('Energy Prices'!$F$26:$CJ$31,MATCH($B128,'Energy Prices'!$C$26:$C$31,0),MATCH(Calc_Option3!BP$6,'Energy Prices'!$F$11:$CJ$11,0))/100000,0)</f>
        <v>0</v>
      </c>
      <c r="BQ128" s="61">
        <f>IFERROR('Data Input - Option 3'!BU84*INDEX('Energy Prices'!$F$26:$CJ$31,MATCH($B128,'Energy Prices'!$C$26:$C$31,0),MATCH(Calc_Option3!BQ$6,'Energy Prices'!$F$11:$CJ$11,0))/100000,0)</f>
        <v>0</v>
      </c>
      <c r="BR128" s="61">
        <f>IFERROR('Data Input - Option 3'!BV84*INDEX('Energy Prices'!$F$26:$CJ$31,MATCH($B128,'Energy Prices'!$C$26:$C$31,0),MATCH(Calc_Option3!BR$6,'Energy Prices'!$F$11:$CJ$11,0))/100000,0)</f>
        <v>0</v>
      </c>
      <c r="BS128" s="61">
        <f>IFERROR('Data Input - Option 3'!BW84*INDEX('Energy Prices'!$F$26:$CJ$31,MATCH($B128,'Energy Prices'!$C$26:$C$31,0),MATCH(Calc_Option3!BS$6,'Energy Prices'!$F$11:$CJ$11,0))/100000,0)</f>
        <v>0</v>
      </c>
      <c r="BT128" s="61">
        <f>IFERROR('Data Input - Option 3'!BX84*INDEX('Energy Prices'!$F$26:$CJ$31,MATCH($B128,'Energy Prices'!$C$26:$C$31,0),MATCH(Calc_Option3!BT$6,'Energy Prices'!$F$11:$CJ$11,0))/100000,0)</f>
        <v>0</v>
      </c>
      <c r="BU128" s="61">
        <f>IFERROR('Data Input - Option 3'!BY84*INDEX('Energy Prices'!$F$26:$CJ$31,MATCH($B128,'Energy Prices'!$C$26:$C$31,0),MATCH(Calc_Option3!BU$6,'Energy Prices'!$F$11:$CJ$11,0))/100000,0)</f>
        <v>0</v>
      </c>
      <c r="BV128" s="61">
        <f>IFERROR('Data Input - Option 3'!BZ84*INDEX('Energy Prices'!$F$26:$CJ$31,MATCH($B128,'Energy Prices'!$C$26:$C$31,0),MATCH(Calc_Option3!BV$6,'Energy Prices'!$F$11:$CJ$11,0))/100000,0)</f>
        <v>0</v>
      </c>
      <c r="BW128" s="61">
        <f>IFERROR('Data Input - Option 3'!CA84*INDEX('Energy Prices'!$F$26:$CJ$31,MATCH($B128,'Energy Prices'!$C$26:$C$31,0),MATCH(Calc_Option3!BW$6,'Energy Prices'!$F$11:$CJ$11,0))/100000,0)</f>
        <v>0</v>
      </c>
      <c r="BX128" s="61">
        <f>IFERROR('Data Input - Option 3'!CB84*INDEX('Energy Prices'!$F$26:$CJ$31,MATCH($B128,'Energy Prices'!$C$26:$C$31,0),MATCH(Calc_Option3!BX$6,'Energy Prices'!$F$11:$CJ$11,0))/100000,0)</f>
        <v>0</v>
      </c>
      <c r="BY128" s="61">
        <f>IFERROR('Data Input - Option 3'!CC84*INDEX('Energy Prices'!$F$26:$CJ$31,MATCH($B128,'Energy Prices'!$C$26:$C$31,0),MATCH(Calc_Option3!BY$6,'Energy Prices'!$F$11:$CJ$11,0))/100000,0)</f>
        <v>0</v>
      </c>
      <c r="BZ128" s="61">
        <f>IFERROR('Data Input - Option 3'!CD84*INDEX('Energy Prices'!$F$26:$CJ$31,MATCH($B128,'Energy Prices'!$C$26:$C$31,0),MATCH(Calc_Option3!BZ$6,'Energy Prices'!$F$11:$CJ$11,0))/100000,0)</f>
        <v>0</v>
      </c>
      <c r="CA128" s="61">
        <f>IFERROR('Data Input - Option 3'!CE84*INDEX('Energy Prices'!$F$26:$CJ$31,MATCH($B128,'Energy Prices'!$C$26:$C$31,0),MATCH(Calc_Option3!CA$6,'Energy Prices'!$F$11:$CJ$11,0))/100000,0)</f>
        <v>0</v>
      </c>
      <c r="CB128" s="61">
        <f>IFERROR('Data Input - Option 3'!CF84*INDEX('Energy Prices'!$F$26:$CJ$31,MATCH($B128,'Energy Prices'!$C$26:$C$31,0),MATCH(Calc_Option3!CB$6,'Energy Prices'!$F$11:$CJ$11,0))/100000,0)</f>
        <v>0</v>
      </c>
      <c r="CC128" s="61">
        <f>IFERROR('Data Input - Option 3'!CG84*INDEX('Energy Prices'!$F$26:$CJ$31,MATCH($B128,'Energy Prices'!$C$26:$C$31,0),MATCH(Calc_Option3!CC$6,'Energy Prices'!$F$11:$CJ$11,0))/100000,0)</f>
        <v>0</v>
      </c>
      <c r="CD128" s="61">
        <f>IFERROR('Data Input - Option 3'!CH84*INDEX('Energy Prices'!$F$26:$CJ$31,MATCH($B128,'Energy Prices'!$C$26:$C$31,0),MATCH(Calc_Option3!CD$6,'Energy Prices'!$F$11:$CJ$11,0))/100000,0)</f>
        <v>0</v>
      </c>
      <c r="CE128" s="61">
        <f>IFERROR('Data Input - Option 3'!CI84*INDEX('Energy Prices'!$F$26:$CJ$31,MATCH($B128,'Energy Prices'!$C$26:$C$31,0),MATCH(Calc_Option3!CE$6,'Energy Prices'!$F$11:$CJ$11,0))/100000,0)</f>
        <v>0</v>
      </c>
      <c r="CF128" s="61">
        <f>IFERROR('Data Input - Option 3'!CJ84*INDEX('Energy Prices'!$F$26:$CJ$31,MATCH($B128,'Energy Prices'!$C$26:$C$31,0),MATCH(Calc_Option3!CF$6,'Energy Prices'!$F$11:$CJ$11,0))/100000,0)</f>
        <v>0</v>
      </c>
      <c r="CG128" s="61">
        <f>IFERROR('Data Input - Option 3'!CK84*INDEX('Energy Prices'!$F$26:$CJ$31,MATCH($B128,'Energy Prices'!$C$26:$C$31,0),MATCH(Calc_Option3!CG$6,'Energy Prices'!$F$11:$CJ$11,0))/100000,0)</f>
        <v>0</v>
      </c>
      <c r="CH128" s="61">
        <f>IFERROR('Data Input - Option 3'!CL84*INDEX('Energy Prices'!$F$26:$CJ$31,MATCH($B128,'Energy Prices'!$C$26:$C$31,0),MATCH(Calc_Option3!CH$6,'Energy Prices'!$F$11:$CJ$11,0))/100000,0)</f>
        <v>0</v>
      </c>
      <c r="CI128" s="61">
        <f>IFERROR('Data Input - Option 3'!CM84*INDEX('Energy Prices'!$F$26:$CJ$31,MATCH($B128,'Energy Prices'!$C$26:$C$31,0),MATCH(Calc_Option3!CI$6,'Energy Prices'!$F$11:$CJ$11,0))/100000,0)</f>
        <v>0</v>
      </c>
      <c r="CJ128" s="61">
        <f>IFERROR('Data Input - Option 3'!CN84*INDEX('Energy Prices'!$F$26:$CJ$31,MATCH($B128,'Energy Prices'!$C$26:$C$31,0),MATCH(Calc_Option3!CJ$6,'Energy Prices'!$F$11:$CJ$11,0))/100000,0)</f>
        <v>0</v>
      </c>
      <c r="CK128" s="61">
        <f>IFERROR('Data Input - Option 3'!CO84*INDEX('Energy Prices'!$F$26:$CJ$31,MATCH($B128,'Energy Prices'!$C$26:$C$31,0),MATCH(Calc_Option3!CK$6,'Energy Prices'!$F$11:$CJ$11,0))/100000,0)</f>
        <v>0</v>
      </c>
      <c r="CL128" s="61">
        <f>IFERROR('Data Input - Option 3'!CP84*INDEX('Energy Prices'!$F$26:$CJ$31,MATCH($B128,'Energy Prices'!$C$26:$C$31,0),MATCH(Calc_Option3!CL$6,'Energy Prices'!$F$11:$CJ$11,0))/100000,0)</f>
        <v>0</v>
      </c>
      <c r="CM128" s="61">
        <f>IFERROR('Data Input - Option 3'!CQ84*INDEX('Energy Prices'!$F$26:$CJ$31,MATCH($B128,'Energy Prices'!$C$26:$C$31,0),MATCH(Calc_Option3!CM$6,'Energy Prices'!$F$11:$CJ$11,0))/100000,0)</f>
        <v>0</v>
      </c>
      <c r="CN128" s="61">
        <f>IFERROR('Data Input - Option 3'!CR84*INDEX('Energy Prices'!$F$26:$CJ$31,MATCH($B128,'Energy Prices'!$C$26:$C$31,0),MATCH(Calc_Option3!CN$6,'Energy Prices'!$F$11:$CJ$11,0))/100000,0)</f>
        <v>0</v>
      </c>
      <c r="CO128" s="61">
        <f>IFERROR('Data Input - Option 3'!CS84*INDEX('Energy Prices'!$F$26:$CJ$31,MATCH($B128,'Energy Prices'!$C$26:$C$31,0),MATCH(Calc_Option3!CO$6,'Energy Prices'!$F$11:$CJ$11,0))/100000,0)</f>
        <v>0</v>
      </c>
      <c r="CP128" s="61">
        <f>IFERROR('Data Input - Option 3'!CT84*INDEX('Energy Prices'!$F$26:$CJ$31,MATCH($B128,'Energy Prices'!$C$26:$C$31,0),MATCH(Calc_Option3!CP$6,'Energy Prices'!$F$11:$CJ$11,0))/100000,0)</f>
        <v>0</v>
      </c>
      <c r="CQ128" s="61">
        <f>IFERROR('Data Input - Option 3'!CU84*INDEX('Energy Prices'!$F$26:$CJ$31,MATCH($B128,'Energy Prices'!$C$26:$C$31,0),MATCH(Calc_Option3!CQ$6,'Energy Prices'!$F$11:$CJ$11,0))/100000,0)</f>
        <v>0</v>
      </c>
      <c r="CR128" s="61">
        <f>IFERROR('Data Input - Option 3'!CV84*INDEX('Energy Prices'!$F$26:$CJ$31,MATCH($B128,'Energy Prices'!$C$26:$C$31,0),MATCH(Calc_Option3!CR$6,'Energy Prices'!$F$11:$CJ$11,0))/100000,0)</f>
        <v>0</v>
      </c>
      <c r="CS128" s="61">
        <f>IFERROR('Data Input - Option 3'!CW84*INDEX('Energy Prices'!$F$26:$CJ$31,MATCH($B128,'Energy Prices'!$C$26:$C$31,0),MATCH(Calc_Option3!CS$6,'Energy Prices'!$F$11:$CJ$11,0))/100000,0)</f>
        <v>0</v>
      </c>
      <c r="CT128" s="61">
        <f>IFERROR('Data Input - Option 3'!CX84*INDEX('Energy Prices'!$F$26:$CJ$31,MATCH($B128,'Energy Prices'!$C$26:$C$31,0),MATCH(Calc_Option3!CT$6,'Energy Prices'!$F$11:$CJ$11,0))/100000,0)</f>
        <v>0</v>
      </c>
      <c r="CU128" s="61">
        <f>IFERROR('Data Input - Option 3'!CY84*INDEX('Energy Prices'!$F$26:$CJ$31,MATCH($B128,'Energy Prices'!$C$26:$C$31,0),MATCH(Calc_Option3!CU$6,'Energy Prices'!$F$11:$CJ$11,0))/100000,0)</f>
        <v>0</v>
      </c>
      <c r="CV128" s="61">
        <f>IFERROR('Data Input - Option 3'!CZ84*INDEX('Energy Prices'!$F$26:$CJ$31,MATCH($B128,'Energy Prices'!$C$26:$C$31,0),MATCH(Calc_Option3!CV$6,'Energy Prices'!$F$11:$CJ$11,0))/100000,0)</f>
        <v>0</v>
      </c>
      <c r="CW128" s="61">
        <f>IFERROR('Data Input - Option 3'!DA84*INDEX('Energy Prices'!$F$26:$CJ$31,MATCH($B128,'Energy Prices'!$C$26:$C$31,0),MATCH(Calc_Option3!CW$6,'Energy Prices'!$F$11:$CJ$11,0))/100000,0)</f>
        <v>0</v>
      </c>
      <c r="CX128" s="61">
        <f>IFERROR('Data Input - Option 3'!DB84*INDEX('Energy Prices'!$F$26:$CJ$31,MATCH($B128,'Energy Prices'!$C$26:$C$31,0),MATCH(Calc_Option3!CX$6,'Energy Prices'!$F$11:$CJ$11,0))/100000,0)</f>
        <v>0</v>
      </c>
      <c r="CY128" s="61">
        <f>IFERROR('Data Input - Option 3'!DC84*INDEX('Energy Prices'!$F$26:$CJ$31,MATCH($B128,'Energy Prices'!$C$26:$C$31,0),MATCH(Calc_Option3!CY$6,'Energy Prices'!$F$11:$CJ$11,0))/100000,0)</f>
        <v>0</v>
      </c>
      <c r="CZ128" s="391"/>
    </row>
    <row r="129" spans="2:104" x14ac:dyDescent="0.25">
      <c r="B129" s="393" t="s">
        <v>114</v>
      </c>
      <c r="C129" s="9" t="s">
        <v>1117</v>
      </c>
      <c r="D129" s="61">
        <f>IFERROR('Data Input - Option 3'!H85*INDEX('Energy Prices'!$F$26:$CJ$31,MATCH($B129,'Energy Prices'!$C$26:$C$31,0),MATCH(Calc_Option3!D$6,'Energy Prices'!$F$11:$CJ$11,0))/100000,0)</f>
        <v>0</v>
      </c>
      <c r="E129" s="61">
        <f>IFERROR('Data Input - Option 3'!I85*INDEX('Energy Prices'!$F$26:$CJ$31,MATCH($B129,'Energy Prices'!$C$26:$C$31,0),MATCH(Calc_Option3!E$6,'Energy Prices'!$F$11:$CJ$11,0))/100000,0)</f>
        <v>0</v>
      </c>
      <c r="F129" s="61">
        <f>IFERROR('Data Input - Option 3'!J85*INDEX('Energy Prices'!$F$26:$CJ$31,MATCH($B129,'Energy Prices'!$C$26:$C$31,0),MATCH(Calc_Option3!F$6,'Energy Prices'!$F$11:$CJ$11,0))/100000,0)</f>
        <v>0</v>
      </c>
      <c r="G129" s="61">
        <f>IFERROR('Data Input - Option 3'!K85*INDEX('Energy Prices'!$F$26:$CJ$31,MATCH($B129,'Energy Prices'!$C$26:$C$31,0),MATCH(Calc_Option3!G$6,'Energy Prices'!$F$11:$CJ$11,0))/100000,0)</f>
        <v>0</v>
      </c>
      <c r="H129" s="61">
        <f>IFERROR('Data Input - Option 3'!L85*INDEX('Energy Prices'!$F$26:$CJ$31,MATCH($B129,'Energy Prices'!$C$26:$C$31,0),MATCH(Calc_Option3!H$6,'Energy Prices'!$F$11:$CJ$11,0))/100000,0)</f>
        <v>0</v>
      </c>
      <c r="I129" s="61">
        <f>IFERROR('Data Input - Option 3'!M85*INDEX('Energy Prices'!$F$26:$CJ$31,MATCH($B129,'Energy Prices'!$C$26:$C$31,0),MATCH(Calc_Option3!I$6,'Energy Prices'!$F$11:$CJ$11,0))/100000,0)</f>
        <v>0</v>
      </c>
      <c r="J129" s="61">
        <f>IFERROR('Data Input - Option 3'!N85*INDEX('Energy Prices'!$F$26:$CJ$31,MATCH($B129,'Energy Prices'!$C$26:$C$31,0),MATCH(Calc_Option3!J$6,'Energy Prices'!$F$11:$CJ$11,0))/100000,0)</f>
        <v>0</v>
      </c>
      <c r="K129" s="61">
        <f>IFERROR('Data Input - Option 3'!O85*INDEX('Energy Prices'!$F$26:$CJ$31,MATCH($B129,'Energy Prices'!$C$26:$C$31,0),MATCH(Calc_Option3!K$6,'Energy Prices'!$F$11:$CJ$11,0))/100000,0)</f>
        <v>0</v>
      </c>
      <c r="L129" s="61">
        <f>IFERROR('Data Input - Option 3'!P85*INDEX('Energy Prices'!$F$26:$CJ$31,MATCH($B129,'Energy Prices'!$C$26:$C$31,0),MATCH(Calc_Option3!L$6,'Energy Prices'!$F$11:$CJ$11,0))/100000,0)</f>
        <v>0</v>
      </c>
      <c r="M129" s="61">
        <f>IFERROR('Data Input - Option 3'!Q85*INDEX('Energy Prices'!$F$26:$CJ$31,MATCH($B129,'Energy Prices'!$C$26:$C$31,0),MATCH(Calc_Option3!M$6,'Energy Prices'!$F$11:$CJ$11,0))/100000,0)</f>
        <v>0</v>
      </c>
      <c r="N129" s="61">
        <f>IFERROR('Data Input - Option 3'!R85*INDEX('Energy Prices'!$F$26:$CJ$31,MATCH($B129,'Energy Prices'!$C$26:$C$31,0),MATCH(Calc_Option3!N$6,'Energy Prices'!$F$11:$CJ$11,0))/100000,0)</f>
        <v>0</v>
      </c>
      <c r="O129" s="61">
        <f>IFERROR('Data Input - Option 3'!S85*INDEX('Energy Prices'!$F$26:$CJ$31,MATCH($B129,'Energy Prices'!$C$26:$C$31,0),MATCH(Calc_Option3!O$6,'Energy Prices'!$F$11:$CJ$11,0))/100000,0)</f>
        <v>0</v>
      </c>
      <c r="P129" s="61">
        <f>IFERROR('Data Input - Option 3'!T85*INDEX('Energy Prices'!$F$26:$CJ$31,MATCH($B129,'Energy Prices'!$C$26:$C$31,0),MATCH(Calc_Option3!P$6,'Energy Prices'!$F$11:$CJ$11,0))/100000,0)</f>
        <v>0</v>
      </c>
      <c r="Q129" s="61">
        <f>IFERROR('Data Input - Option 3'!U85*INDEX('Energy Prices'!$F$26:$CJ$31,MATCH($B129,'Energy Prices'!$C$26:$C$31,0),MATCH(Calc_Option3!Q$6,'Energy Prices'!$F$11:$CJ$11,0))/100000,0)</f>
        <v>0</v>
      </c>
      <c r="R129" s="61">
        <f>IFERROR('Data Input - Option 3'!V85*INDEX('Energy Prices'!$F$26:$CJ$31,MATCH($B129,'Energy Prices'!$C$26:$C$31,0),MATCH(Calc_Option3!R$6,'Energy Prices'!$F$11:$CJ$11,0))/100000,0)</f>
        <v>0</v>
      </c>
      <c r="S129" s="61">
        <f>IFERROR('Data Input - Option 3'!W85*INDEX('Energy Prices'!$F$26:$CJ$31,MATCH($B129,'Energy Prices'!$C$26:$C$31,0),MATCH(Calc_Option3!S$6,'Energy Prices'!$F$11:$CJ$11,0))/100000,0)</f>
        <v>0</v>
      </c>
      <c r="T129" s="61">
        <f>IFERROR('Data Input - Option 3'!X85*INDEX('Energy Prices'!$F$26:$CJ$31,MATCH($B129,'Energy Prices'!$C$26:$C$31,0),MATCH(Calc_Option3!T$6,'Energy Prices'!$F$11:$CJ$11,0))/100000,0)</f>
        <v>0</v>
      </c>
      <c r="U129" s="61">
        <f>IFERROR('Data Input - Option 3'!Y85*INDEX('Energy Prices'!$F$26:$CJ$31,MATCH($B129,'Energy Prices'!$C$26:$C$31,0),MATCH(Calc_Option3!U$6,'Energy Prices'!$F$11:$CJ$11,0))/100000,0)</f>
        <v>0</v>
      </c>
      <c r="V129" s="61">
        <f>IFERROR('Data Input - Option 3'!Z85*INDEX('Energy Prices'!$F$26:$CJ$31,MATCH($B129,'Energy Prices'!$C$26:$C$31,0),MATCH(Calc_Option3!V$6,'Energy Prices'!$F$11:$CJ$11,0))/100000,0)</f>
        <v>0</v>
      </c>
      <c r="W129" s="61">
        <f>IFERROR('Data Input - Option 3'!AA85*INDEX('Energy Prices'!$F$26:$CJ$31,MATCH($B129,'Energy Prices'!$C$26:$C$31,0),MATCH(Calc_Option3!W$6,'Energy Prices'!$F$11:$CJ$11,0))/100000,0)</f>
        <v>0</v>
      </c>
      <c r="X129" s="61">
        <f>IFERROR('Data Input - Option 3'!AB85*INDEX('Energy Prices'!$F$26:$CJ$31,MATCH($B129,'Energy Prices'!$C$26:$C$31,0),MATCH(Calc_Option3!X$6,'Energy Prices'!$F$11:$CJ$11,0))/100000,0)</f>
        <v>0</v>
      </c>
      <c r="Y129" s="61">
        <f>IFERROR('Data Input - Option 3'!AC85*INDEX('Energy Prices'!$F$26:$CJ$31,MATCH($B129,'Energy Prices'!$C$26:$C$31,0),MATCH(Calc_Option3!Y$6,'Energy Prices'!$F$11:$CJ$11,0))/100000,0)</f>
        <v>0</v>
      </c>
      <c r="Z129" s="61">
        <f>IFERROR('Data Input - Option 3'!AD85*INDEX('Energy Prices'!$F$26:$CJ$31,MATCH($B129,'Energy Prices'!$C$26:$C$31,0),MATCH(Calc_Option3!Z$6,'Energy Prices'!$F$11:$CJ$11,0))/100000,0)</f>
        <v>0</v>
      </c>
      <c r="AA129" s="61">
        <f>IFERROR('Data Input - Option 3'!AE85*INDEX('Energy Prices'!$F$26:$CJ$31,MATCH($B129,'Energy Prices'!$C$26:$C$31,0),MATCH(Calc_Option3!AA$6,'Energy Prices'!$F$11:$CJ$11,0))/100000,0)</f>
        <v>0</v>
      </c>
      <c r="AB129" s="61">
        <f>IFERROR('Data Input - Option 3'!AF85*INDEX('Energy Prices'!$F$26:$CJ$31,MATCH($B129,'Energy Prices'!$C$26:$C$31,0),MATCH(Calc_Option3!AB$6,'Energy Prices'!$F$11:$CJ$11,0))/100000,0)</f>
        <v>0</v>
      </c>
      <c r="AC129" s="61">
        <f>IFERROR('Data Input - Option 3'!AG85*INDEX('Energy Prices'!$F$26:$CJ$31,MATCH($B129,'Energy Prices'!$C$26:$C$31,0),MATCH(Calc_Option3!AC$6,'Energy Prices'!$F$11:$CJ$11,0))/100000,0)</f>
        <v>0</v>
      </c>
      <c r="AD129" s="61">
        <f>IFERROR('Data Input - Option 3'!AH85*INDEX('Energy Prices'!$F$26:$CJ$31,MATCH($B129,'Energy Prices'!$C$26:$C$31,0),MATCH(Calc_Option3!AD$6,'Energy Prices'!$F$11:$CJ$11,0))/100000,0)</f>
        <v>0</v>
      </c>
      <c r="AE129" s="61">
        <f>IFERROR('Data Input - Option 3'!AI85*INDEX('Energy Prices'!$F$26:$CJ$31,MATCH($B129,'Energy Prices'!$C$26:$C$31,0),MATCH(Calc_Option3!AE$6,'Energy Prices'!$F$11:$CJ$11,0))/100000,0)</f>
        <v>0</v>
      </c>
      <c r="AF129" s="61">
        <f>IFERROR('Data Input - Option 3'!AJ85*INDEX('Energy Prices'!$F$26:$CJ$31,MATCH($B129,'Energy Prices'!$C$26:$C$31,0),MATCH(Calc_Option3!AF$6,'Energy Prices'!$F$11:$CJ$11,0))/100000,0)</f>
        <v>0</v>
      </c>
      <c r="AG129" s="61">
        <f>IFERROR('Data Input - Option 3'!AK85*INDEX('Energy Prices'!$F$26:$CJ$31,MATCH($B129,'Energy Prices'!$C$26:$C$31,0),MATCH(Calc_Option3!AG$6,'Energy Prices'!$F$11:$CJ$11,0))/100000,0)</f>
        <v>0</v>
      </c>
      <c r="AH129" s="61">
        <f>IFERROR('Data Input - Option 3'!AL85*INDEX('Energy Prices'!$F$26:$CJ$31,MATCH($B129,'Energy Prices'!$C$26:$C$31,0),MATCH(Calc_Option3!AH$6,'Energy Prices'!$F$11:$CJ$11,0))/100000,0)</f>
        <v>0</v>
      </c>
      <c r="AI129" s="61">
        <f>IFERROR('Data Input - Option 3'!AM85*INDEX('Energy Prices'!$F$26:$CJ$31,MATCH($B129,'Energy Prices'!$C$26:$C$31,0),MATCH(Calc_Option3!AI$6,'Energy Prices'!$F$11:$CJ$11,0))/100000,0)</f>
        <v>0</v>
      </c>
      <c r="AJ129" s="61">
        <f>IFERROR('Data Input - Option 3'!AN85*INDEX('Energy Prices'!$F$26:$CJ$31,MATCH($B129,'Energy Prices'!$C$26:$C$31,0),MATCH(Calc_Option3!AJ$6,'Energy Prices'!$F$11:$CJ$11,0))/100000,0)</f>
        <v>0</v>
      </c>
      <c r="AK129" s="61">
        <f>IFERROR('Data Input - Option 3'!AO85*INDEX('Energy Prices'!$F$26:$CJ$31,MATCH($B129,'Energy Prices'!$C$26:$C$31,0),MATCH(Calc_Option3!AK$6,'Energy Prices'!$F$11:$CJ$11,0))/100000,0)</f>
        <v>0</v>
      </c>
      <c r="AL129" s="61">
        <f>IFERROR('Data Input - Option 3'!AP85*INDEX('Energy Prices'!$F$26:$CJ$31,MATCH($B129,'Energy Prices'!$C$26:$C$31,0),MATCH(Calc_Option3!AL$6,'Energy Prices'!$F$11:$CJ$11,0))/100000,0)</f>
        <v>0</v>
      </c>
      <c r="AM129" s="61">
        <f>IFERROR('Data Input - Option 3'!AQ85*INDEX('Energy Prices'!$F$26:$CJ$31,MATCH($B129,'Energy Prices'!$C$26:$C$31,0),MATCH(Calc_Option3!AM$6,'Energy Prices'!$F$11:$CJ$11,0))/100000,0)</f>
        <v>0</v>
      </c>
      <c r="AN129" s="61">
        <f>IFERROR('Data Input - Option 3'!AR85*INDEX('Energy Prices'!$F$26:$CJ$31,MATCH($B129,'Energy Prices'!$C$26:$C$31,0),MATCH(Calc_Option3!AN$6,'Energy Prices'!$F$11:$CJ$11,0))/100000,0)</f>
        <v>0</v>
      </c>
      <c r="AO129" s="61">
        <f>IFERROR('Data Input - Option 3'!AS85*INDEX('Energy Prices'!$F$26:$CJ$31,MATCH($B129,'Energy Prices'!$C$26:$C$31,0),MATCH(Calc_Option3!AO$6,'Energy Prices'!$F$11:$CJ$11,0))/100000,0)</f>
        <v>0</v>
      </c>
      <c r="AP129" s="61">
        <f>IFERROR('Data Input - Option 3'!AT85*INDEX('Energy Prices'!$F$26:$CJ$31,MATCH($B129,'Energy Prices'!$C$26:$C$31,0),MATCH(Calc_Option3!AP$6,'Energy Prices'!$F$11:$CJ$11,0))/100000,0)</f>
        <v>0</v>
      </c>
      <c r="AQ129" s="61">
        <f>IFERROR('Data Input - Option 3'!AU85*INDEX('Energy Prices'!$F$26:$CJ$31,MATCH($B129,'Energy Prices'!$C$26:$C$31,0),MATCH(Calc_Option3!AQ$6,'Energy Prices'!$F$11:$CJ$11,0))/100000,0)</f>
        <v>0</v>
      </c>
      <c r="AR129" s="61">
        <f>IFERROR('Data Input - Option 3'!AV85*INDEX('Energy Prices'!$F$26:$CJ$31,MATCH($B129,'Energy Prices'!$C$26:$C$31,0),MATCH(Calc_Option3!AR$6,'Energy Prices'!$F$11:$CJ$11,0))/100000,0)</f>
        <v>0</v>
      </c>
      <c r="AS129" s="61">
        <f>IFERROR('Data Input - Option 3'!AW85*INDEX('Energy Prices'!$F$26:$CJ$31,MATCH($B129,'Energy Prices'!$C$26:$C$31,0),MATCH(Calc_Option3!AS$6,'Energy Prices'!$F$11:$CJ$11,0))/100000,0)</f>
        <v>0</v>
      </c>
      <c r="AT129" s="61">
        <f>IFERROR('Data Input - Option 3'!AX85*INDEX('Energy Prices'!$F$26:$CJ$31,MATCH($B129,'Energy Prices'!$C$26:$C$31,0),MATCH(Calc_Option3!AT$6,'Energy Prices'!$F$11:$CJ$11,0))/100000,0)</f>
        <v>0</v>
      </c>
      <c r="AU129" s="61">
        <f>IFERROR('Data Input - Option 3'!AY85*INDEX('Energy Prices'!$F$26:$CJ$31,MATCH($B129,'Energy Prices'!$C$26:$C$31,0),MATCH(Calc_Option3!AU$6,'Energy Prices'!$F$11:$CJ$11,0))/100000,0)</f>
        <v>0</v>
      </c>
      <c r="AV129" s="61">
        <f>IFERROR('Data Input - Option 3'!AZ85*INDEX('Energy Prices'!$F$26:$CJ$31,MATCH($B129,'Energy Prices'!$C$26:$C$31,0),MATCH(Calc_Option3!AV$6,'Energy Prices'!$F$11:$CJ$11,0))/100000,0)</f>
        <v>0</v>
      </c>
      <c r="AW129" s="61">
        <f>IFERROR('Data Input - Option 3'!BA85*INDEX('Energy Prices'!$F$26:$CJ$31,MATCH($B129,'Energy Prices'!$C$26:$C$31,0),MATCH(Calc_Option3!AW$6,'Energy Prices'!$F$11:$CJ$11,0))/100000,0)</f>
        <v>0</v>
      </c>
      <c r="AX129" s="61">
        <f>IFERROR('Data Input - Option 3'!BB85*INDEX('Energy Prices'!$F$26:$CJ$31,MATCH($B129,'Energy Prices'!$C$26:$C$31,0),MATCH(Calc_Option3!AX$6,'Energy Prices'!$F$11:$CJ$11,0))/100000,0)</f>
        <v>0</v>
      </c>
      <c r="AY129" s="61">
        <f>IFERROR('Data Input - Option 3'!BC85*INDEX('Energy Prices'!$F$26:$CJ$31,MATCH($B129,'Energy Prices'!$C$26:$C$31,0),MATCH(Calc_Option3!AY$6,'Energy Prices'!$F$11:$CJ$11,0))/100000,0)</f>
        <v>0</v>
      </c>
      <c r="AZ129" s="61">
        <f>IFERROR('Data Input - Option 3'!BD85*INDEX('Energy Prices'!$F$26:$CJ$31,MATCH($B129,'Energy Prices'!$C$26:$C$31,0),MATCH(Calc_Option3!AZ$6,'Energy Prices'!$F$11:$CJ$11,0))/100000,0)</f>
        <v>0</v>
      </c>
      <c r="BA129" s="61">
        <f>IFERROR('Data Input - Option 3'!BE85*INDEX('Energy Prices'!$F$26:$CJ$31,MATCH($B129,'Energy Prices'!$C$26:$C$31,0),MATCH(Calc_Option3!BA$6,'Energy Prices'!$F$11:$CJ$11,0))/100000,0)</f>
        <v>0</v>
      </c>
      <c r="BB129" s="61">
        <f>IFERROR('Data Input - Option 3'!BF85*INDEX('Energy Prices'!$F$26:$CJ$31,MATCH($B129,'Energy Prices'!$C$26:$C$31,0),MATCH(Calc_Option3!BB$6,'Energy Prices'!$F$11:$CJ$11,0))/100000,0)</f>
        <v>0</v>
      </c>
      <c r="BC129" s="61">
        <f>IFERROR('Data Input - Option 3'!BG85*INDEX('Energy Prices'!$F$26:$CJ$31,MATCH($B129,'Energy Prices'!$C$26:$C$31,0),MATCH(Calc_Option3!BC$6,'Energy Prices'!$F$11:$CJ$11,0))/100000,0)</f>
        <v>0</v>
      </c>
      <c r="BD129" s="61">
        <f>IFERROR('Data Input - Option 3'!BH85*INDEX('Energy Prices'!$F$26:$CJ$31,MATCH($B129,'Energy Prices'!$C$26:$C$31,0),MATCH(Calc_Option3!BD$6,'Energy Prices'!$F$11:$CJ$11,0))/100000,0)</f>
        <v>0</v>
      </c>
      <c r="BE129" s="61">
        <f>IFERROR('Data Input - Option 3'!BI85*INDEX('Energy Prices'!$F$26:$CJ$31,MATCH($B129,'Energy Prices'!$C$26:$C$31,0),MATCH(Calc_Option3!BE$6,'Energy Prices'!$F$11:$CJ$11,0))/100000,0)</f>
        <v>0</v>
      </c>
      <c r="BF129" s="61">
        <f>IFERROR('Data Input - Option 3'!BJ85*INDEX('Energy Prices'!$F$26:$CJ$31,MATCH($B129,'Energy Prices'!$C$26:$C$31,0),MATCH(Calc_Option3!BF$6,'Energy Prices'!$F$11:$CJ$11,0))/100000,0)</f>
        <v>0</v>
      </c>
      <c r="BG129" s="61">
        <f>IFERROR('Data Input - Option 3'!BK85*INDEX('Energy Prices'!$F$26:$CJ$31,MATCH($B129,'Energy Prices'!$C$26:$C$31,0),MATCH(Calc_Option3!BG$6,'Energy Prices'!$F$11:$CJ$11,0))/100000,0)</f>
        <v>0</v>
      </c>
      <c r="BH129" s="61">
        <f>IFERROR('Data Input - Option 3'!BL85*INDEX('Energy Prices'!$F$26:$CJ$31,MATCH($B129,'Energy Prices'!$C$26:$C$31,0),MATCH(Calc_Option3!BH$6,'Energy Prices'!$F$11:$CJ$11,0))/100000,0)</f>
        <v>0</v>
      </c>
      <c r="BI129" s="61">
        <f>IFERROR('Data Input - Option 3'!BM85*INDEX('Energy Prices'!$F$26:$CJ$31,MATCH($B129,'Energy Prices'!$C$26:$C$31,0),MATCH(Calc_Option3!BI$6,'Energy Prices'!$F$11:$CJ$11,0))/100000,0)</f>
        <v>0</v>
      </c>
      <c r="BJ129" s="61">
        <f>IFERROR('Data Input - Option 3'!BN85*INDEX('Energy Prices'!$F$26:$CJ$31,MATCH($B129,'Energy Prices'!$C$26:$C$31,0),MATCH(Calc_Option3!BJ$6,'Energy Prices'!$F$11:$CJ$11,0))/100000,0)</f>
        <v>0</v>
      </c>
      <c r="BK129" s="61">
        <f>IFERROR('Data Input - Option 3'!BO85*INDEX('Energy Prices'!$F$26:$CJ$31,MATCH($B129,'Energy Prices'!$C$26:$C$31,0),MATCH(Calc_Option3!BK$6,'Energy Prices'!$F$11:$CJ$11,0))/100000,0)</f>
        <v>0</v>
      </c>
      <c r="BL129" s="61">
        <f>IFERROR('Data Input - Option 3'!BP85*INDEX('Energy Prices'!$F$26:$CJ$31,MATCH($B129,'Energy Prices'!$C$26:$C$31,0),MATCH(Calc_Option3!BL$6,'Energy Prices'!$F$11:$CJ$11,0))/100000,0)</f>
        <v>0</v>
      </c>
      <c r="BM129" s="61">
        <f>IFERROR('Data Input - Option 3'!BQ85*INDEX('Energy Prices'!$F$26:$CJ$31,MATCH($B129,'Energy Prices'!$C$26:$C$31,0),MATCH(Calc_Option3!BM$6,'Energy Prices'!$F$11:$CJ$11,0))/100000,0)</f>
        <v>0</v>
      </c>
      <c r="BN129" s="61">
        <f>IFERROR('Data Input - Option 3'!BR85*INDEX('Energy Prices'!$F$26:$CJ$31,MATCH($B129,'Energy Prices'!$C$26:$C$31,0),MATCH(Calc_Option3!BN$6,'Energy Prices'!$F$11:$CJ$11,0))/100000,0)</f>
        <v>0</v>
      </c>
      <c r="BO129" s="61">
        <f>IFERROR('Data Input - Option 3'!BS85*INDEX('Energy Prices'!$F$26:$CJ$31,MATCH($B129,'Energy Prices'!$C$26:$C$31,0),MATCH(Calc_Option3!BO$6,'Energy Prices'!$F$11:$CJ$11,0))/100000,0)</f>
        <v>0</v>
      </c>
      <c r="BP129" s="61">
        <f>IFERROR('Data Input - Option 3'!BT85*INDEX('Energy Prices'!$F$26:$CJ$31,MATCH($B129,'Energy Prices'!$C$26:$C$31,0),MATCH(Calc_Option3!BP$6,'Energy Prices'!$F$11:$CJ$11,0))/100000,0)</f>
        <v>0</v>
      </c>
      <c r="BQ129" s="61">
        <f>IFERROR('Data Input - Option 3'!BU85*INDEX('Energy Prices'!$F$26:$CJ$31,MATCH($B129,'Energy Prices'!$C$26:$C$31,0),MATCH(Calc_Option3!BQ$6,'Energy Prices'!$F$11:$CJ$11,0))/100000,0)</f>
        <v>0</v>
      </c>
      <c r="BR129" s="61">
        <f>IFERROR('Data Input - Option 3'!BV85*INDEX('Energy Prices'!$F$26:$CJ$31,MATCH($B129,'Energy Prices'!$C$26:$C$31,0),MATCH(Calc_Option3!BR$6,'Energy Prices'!$F$11:$CJ$11,0))/100000,0)</f>
        <v>0</v>
      </c>
      <c r="BS129" s="61">
        <f>IFERROR('Data Input - Option 3'!BW85*INDEX('Energy Prices'!$F$26:$CJ$31,MATCH($B129,'Energy Prices'!$C$26:$C$31,0),MATCH(Calc_Option3!BS$6,'Energy Prices'!$F$11:$CJ$11,0))/100000,0)</f>
        <v>0</v>
      </c>
      <c r="BT129" s="61">
        <f>IFERROR('Data Input - Option 3'!BX85*INDEX('Energy Prices'!$F$26:$CJ$31,MATCH($B129,'Energy Prices'!$C$26:$C$31,0),MATCH(Calc_Option3!BT$6,'Energy Prices'!$F$11:$CJ$11,0))/100000,0)</f>
        <v>0</v>
      </c>
      <c r="BU129" s="61">
        <f>IFERROR('Data Input - Option 3'!BY85*INDEX('Energy Prices'!$F$26:$CJ$31,MATCH($B129,'Energy Prices'!$C$26:$C$31,0),MATCH(Calc_Option3!BU$6,'Energy Prices'!$F$11:$CJ$11,0))/100000,0)</f>
        <v>0</v>
      </c>
      <c r="BV129" s="61">
        <f>IFERROR('Data Input - Option 3'!BZ85*INDEX('Energy Prices'!$F$26:$CJ$31,MATCH($B129,'Energy Prices'!$C$26:$C$31,0),MATCH(Calc_Option3!BV$6,'Energy Prices'!$F$11:$CJ$11,0))/100000,0)</f>
        <v>0</v>
      </c>
      <c r="BW129" s="61">
        <f>IFERROR('Data Input - Option 3'!CA85*INDEX('Energy Prices'!$F$26:$CJ$31,MATCH($B129,'Energy Prices'!$C$26:$C$31,0),MATCH(Calc_Option3!BW$6,'Energy Prices'!$F$11:$CJ$11,0))/100000,0)</f>
        <v>0</v>
      </c>
      <c r="BX129" s="61">
        <f>IFERROR('Data Input - Option 3'!CB85*INDEX('Energy Prices'!$F$26:$CJ$31,MATCH($B129,'Energy Prices'!$C$26:$C$31,0),MATCH(Calc_Option3!BX$6,'Energy Prices'!$F$11:$CJ$11,0))/100000,0)</f>
        <v>0</v>
      </c>
      <c r="BY129" s="61">
        <f>IFERROR('Data Input - Option 3'!CC85*INDEX('Energy Prices'!$F$26:$CJ$31,MATCH($B129,'Energy Prices'!$C$26:$C$31,0),MATCH(Calc_Option3!BY$6,'Energy Prices'!$F$11:$CJ$11,0))/100000,0)</f>
        <v>0</v>
      </c>
      <c r="BZ129" s="61">
        <f>IFERROR('Data Input - Option 3'!CD85*INDEX('Energy Prices'!$F$26:$CJ$31,MATCH($B129,'Energy Prices'!$C$26:$C$31,0),MATCH(Calc_Option3!BZ$6,'Energy Prices'!$F$11:$CJ$11,0))/100000,0)</f>
        <v>0</v>
      </c>
      <c r="CA129" s="61">
        <f>IFERROR('Data Input - Option 3'!CE85*INDEX('Energy Prices'!$F$26:$CJ$31,MATCH($B129,'Energy Prices'!$C$26:$C$31,0),MATCH(Calc_Option3!CA$6,'Energy Prices'!$F$11:$CJ$11,0))/100000,0)</f>
        <v>0</v>
      </c>
      <c r="CB129" s="61">
        <f>IFERROR('Data Input - Option 3'!CF85*INDEX('Energy Prices'!$F$26:$CJ$31,MATCH($B129,'Energy Prices'!$C$26:$C$31,0),MATCH(Calc_Option3!CB$6,'Energy Prices'!$F$11:$CJ$11,0))/100000,0)</f>
        <v>0</v>
      </c>
      <c r="CC129" s="61">
        <f>IFERROR('Data Input - Option 3'!CG85*INDEX('Energy Prices'!$F$26:$CJ$31,MATCH($B129,'Energy Prices'!$C$26:$C$31,0),MATCH(Calc_Option3!CC$6,'Energy Prices'!$F$11:$CJ$11,0))/100000,0)</f>
        <v>0</v>
      </c>
      <c r="CD129" s="61">
        <f>IFERROR('Data Input - Option 3'!CH85*INDEX('Energy Prices'!$F$26:$CJ$31,MATCH($B129,'Energy Prices'!$C$26:$C$31,0),MATCH(Calc_Option3!CD$6,'Energy Prices'!$F$11:$CJ$11,0))/100000,0)</f>
        <v>0</v>
      </c>
      <c r="CE129" s="61">
        <f>IFERROR('Data Input - Option 3'!CI85*INDEX('Energy Prices'!$F$26:$CJ$31,MATCH($B129,'Energy Prices'!$C$26:$C$31,0),MATCH(Calc_Option3!CE$6,'Energy Prices'!$F$11:$CJ$11,0))/100000,0)</f>
        <v>0</v>
      </c>
      <c r="CF129" s="61">
        <f>IFERROR('Data Input - Option 3'!CJ85*INDEX('Energy Prices'!$F$26:$CJ$31,MATCH($B129,'Energy Prices'!$C$26:$C$31,0),MATCH(Calc_Option3!CF$6,'Energy Prices'!$F$11:$CJ$11,0))/100000,0)</f>
        <v>0</v>
      </c>
      <c r="CG129" s="61">
        <f>IFERROR('Data Input - Option 3'!CK85*INDEX('Energy Prices'!$F$26:$CJ$31,MATCH($B129,'Energy Prices'!$C$26:$C$31,0),MATCH(Calc_Option3!CG$6,'Energy Prices'!$F$11:$CJ$11,0))/100000,0)</f>
        <v>0</v>
      </c>
      <c r="CH129" s="61">
        <f>IFERROR('Data Input - Option 3'!CL85*INDEX('Energy Prices'!$F$26:$CJ$31,MATCH($B129,'Energy Prices'!$C$26:$C$31,0),MATCH(Calc_Option3!CH$6,'Energy Prices'!$F$11:$CJ$11,0))/100000,0)</f>
        <v>0</v>
      </c>
      <c r="CI129" s="61">
        <f>IFERROR('Data Input - Option 3'!CM85*INDEX('Energy Prices'!$F$26:$CJ$31,MATCH($B129,'Energy Prices'!$C$26:$C$31,0),MATCH(Calc_Option3!CI$6,'Energy Prices'!$F$11:$CJ$11,0))/100000,0)</f>
        <v>0</v>
      </c>
      <c r="CJ129" s="61">
        <f>IFERROR('Data Input - Option 3'!CN85*INDEX('Energy Prices'!$F$26:$CJ$31,MATCH($B129,'Energy Prices'!$C$26:$C$31,0),MATCH(Calc_Option3!CJ$6,'Energy Prices'!$F$11:$CJ$11,0))/100000,0)</f>
        <v>0</v>
      </c>
      <c r="CK129" s="61">
        <f>IFERROR('Data Input - Option 3'!CO85*INDEX('Energy Prices'!$F$26:$CJ$31,MATCH($B129,'Energy Prices'!$C$26:$C$31,0),MATCH(Calc_Option3!CK$6,'Energy Prices'!$F$11:$CJ$11,0))/100000,0)</f>
        <v>0</v>
      </c>
      <c r="CL129" s="61">
        <f>IFERROR('Data Input - Option 3'!CP85*INDEX('Energy Prices'!$F$26:$CJ$31,MATCH($B129,'Energy Prices'!$C$26:$C$31,0),MATCH(Calc_Option3!CL$6,'Energy Prices'!$F$11:$CJ$11,0))/100000,0)</f>
        <v>0</v>
      </c>
      <c r="CM129" s="61">
        <f>IFERROR('Data Input - Option 3'!CQ85*INDEX('Energy Prices'!$F$26:$CJ$31,MATCH($B129,'Energy Prices'!$C$26:$C$31,0),MATCH(Calc_Option3!CM$6,'Energy Prices'!$F$11:$CJ$11,0))/100000,0)</f>
        <v>0</v>
      </c>
      <c r="CN129" s="61">
        <f>IFERROR('Data Input - Option 3'!CR85*INDEX('Energy Prices'!$F$26:$CJ$31,MATCH($B129,'Energy Prices'!$C$26:$C$31,0),MATCH(Calc_Option3!CN$6,'Energy Prices'!$F$11:$CJ$11,0))/100000,0)</f>
        <v>0</v>
      </c>
      <c r="CO129" s="61">
        <f>IFERROR('Data Input - Option 3'!CS85*INDEX('Energy Prices'!$F$26:$CJ$31,MATCH($B129,'Energy Prices'!$C$26:$C$31,0),MATCH(Calc_Option3!CO$6,'Energy Prices'!$F$11:$CJ$11,0))/100000,0)</f>
        <v>0</v>
      </c>
      <c r="CP129" s="61">
        <f>IFERROR('Data Input - Option 3'!CT85*INDEX('Energy Prices'!$F$26:$CJ$31,MATCH($B129,'Energy Prices'!$C$26:$C$31,0),MATCH(Calc_Option3!CP$6,'Energy Prices'!$F$11:$CJ$11,0))/100000,0)</f>
        <v>0</v>
      </c>
      <c r="CQ129" s="61">
        <f>IFERROR('Data Input - Option 3'!CU85*INDEX('Energy Prices'!$F$26:$CJ$31,MATCH($B129,'Energy Prices'!$C$26:$C$31,0),MATCH(Calc_Option3!CQ$6,'Energy Prices'!$F$11:$CJ$11,0))/100000,0)</f>
        <v>0</v>
      </c>
      <c r="CR129" s="61">
        <f>IFERROR('Data Input - Option 3'!CV85*INDEX('Energy Prices'!$F$26:$CJ$31,MATCH($B129,'Energy Prices'!$C$26:$C$31,0),MATCH(Calc_Option3!CR$6,'Energy Prices'!$F$11:$CJ$11,0))/100000,0)</f>
        <v>0</v>
      </c>
      <c r="CS129" s="61">
        <f>IFERROR('Data Input - Option 3'!CW85*INDEX('Energy Prices'!$F$26:$CJ$31,MATCH($B129,'Energy Prices'!$C$26:$C$31,0),MATCH(Calc_Option3!CS$6,'Energy Prices'!$F$11:$CJ$11,0))/100000,0)</f>
        <v>0</v>
      </c>
      <c r="CT129" s="61">
        <f>IFERROR('Data Input - Option 3'!CX85*INDEX('Energy Prices'!$F$26:$CJ$31,MATCH($B129,'Energy Prices'!$C$26:$C$31,0),MATCH(Calc_Option3!CT$6,'Energy Prices'!$F$11:$CJ$11,0))/100000,0)</f>
        <v>0</v>
      </c>
      <c r="CU129" s="61">
        <f>IFERROR('Data Input - Option 3'!CY85*INDEX('Energy Prices'!$F$26:$CJ$31,MATCH($B129,'Energy Prices'!$C$26:$C$31,0),MATCH(Calc_Option3!CU$6,'Energy Prices'!$F$11:$CJ$11,0))/100000,0)</f>
        <v>0</v>
      </c>
      <c r="CV129" s="61">
        <f>IFERROR('Data Input - Option 3'!CZ85*INDEX('Energy Prices'!$F$26:$CJ$31,MATCH($B129,'Energy Prices'!$C$26:$C$31,0),MATCH(Calc_Option3!CV$6,'Energy Prices'!$F$11:$CJ$11,0))/100000,0)</f>
        <v>0</v>
      </c>
      <c r="CW129" s="61">
        <f>IFERROR('Data Input - Option 3'!DA85*INDEX('Energy Prices'!$F$26:$CJ$31,MATCH($B129,'Energy Prices'!$C$26:$C$31,0),MATCH(Calc_Option3!CW$6,'Energy Prices'!$F$11:$CJ$11,0))/100000,0)</f>
        <v>0</v>
      </c>
      <c r="CX129" s="61">
        <f>IFERROR('Data Input - Option 3'!DB85*INDEX('Energy Prices'!$F$26:$CJ$31,MATCH($B129,'Energy Prices'!$C$26:$C$31,0),MATCH(Calc_Option3!CX$6,'Energy Prices'!$F$11:$CJ$11,0))/100000,0)</f>
        <v>0</v>
      </c>
      <c r="CY129" s="61">
        <f>IFERROR('Data Input - Option 3'!DC85*INDEX('Energy Prices'!$F$26:$CJ$31,MATCH($B129,'Energy Prices'!$C$26:$C$31,0),MATCH(Calc_Option3!CY$6,'Energy Prices'!$F$11:$CJ$11,0))/100000,0)</f>
        <v>0</v>
      </c>
      <c r="CZ129" s="391"/>
    </row>
    <row r="130" spans="2:104" x14ac:dyDescent="0.25">
      <c r="B130" s="393" t="s">
        <v>115</v>
      </c>
      <c r="C130" s="9" t="s">
        <v>1117</v>
      </c>
      <c r="D130" s="61">
        <f>IFERROR('Data Input - Option 3'!H86*INDEX('Energy Prices'!$F$26:$CJ$31,MATCH($B130,'Energy Prices'!$C$26:$C$31,0),MATCH(Calc_Option3!D$6,'Energy Prices'!$F$11:$CJ$11,0))/100000,0)</f>
        <v>0</v>
      </c>
      <c r="E130" s="61">
        <f>IFERROR('Data Input - Option 3'!I86*INDEX('Energy Prices'!$F$26:$CJ$31,MATCH($B130,'Energy Prices'!$C$26:$C$31,0),MATCH(Calc_Option3!E$6,'Energy Prices'!$F$11:$CJ$11,0))/100000,0)</f>
        <v>0</v>
      </c>
      <c r="F130" s="61">
        <f>IFERROR('Data Input - Option 3'!J86*INDEX('Energy Prices'!$F$26:$CJ$31,MATCH($B130,'Energy Prices'!$C$26:$C$31,0),MATCH(Calc_Option3!F$6,'Energy Prices'!$F$11:$CJ$11,0))/100000,0)</f>
        <v>0</v>
      </c>
      <c r="G130" s="61">
        <f>IFERROR('Data Input - Option 3'!K86*INDEX('Energy Prices'!$F$26:$CJ$31,MATCH($B130,'Energy Prices'!$C$26:$C$31,0),MATCH(Calc_Option3!G$6,'Energy Prices'!$F$11:$CJ$11,0))/100000,0)</f>
        <v>0</v>
      </c>
      <c r="H130" s="61">
        <f>IFERROR('Data Input - Option 3'!L86*INDEX('Energy Prices'!$F$26:$CJ$31,MATCH($B130,'Energy Prices'!$C$26:$C$31,0),MATCH(Calc_Option3!H$6,'Energy Prices'!$F$11:$CJ$11,0))/100000,0)</f>
        <v>0</v>
      </c>
      <c r="I130" s="61">
        <f>IFERROR('Data Input - Option 3'!M86*INDEX('Energy Prices'!$F$26:$CJ$31,MATCH($B130,'Energy Prices'!$C$26:$C$31,0),MATCH(Calc_Option3!I$6,'Energy Prices'!$F$11:$CJ$11,0))/100000,0)</f>
        <v>0</v>
      </c>
      <c r="J130" s="61">
        <f>IFERROR('Data Input - Option 3'!N86*INDEX('Energy Prices'!$F$26:$CJ$31,MATCH($B130,'Energy Prices'!$C$26:$C$31,0),MATCH(Calc_Option3!J$6,'Energy Prices'!$F$11:$CJ$11,0))/100000,0)</f>
        <v>0</v>
      </c>
      <c r="K130" s="61">
        <f>IFERROR('Data Input - Option 3'!O86*INDEX('Energy Prices'!$F$26:$CJ$31,MATCH($B130,'Energy Prices'!$C$26:$C$31,0),MATCH(Calc_Option3!K$6,'Energy Prices'!$F$11:$CJ$11,0))/100000,0)</f>
        <v>0</v>
      </c>
      <c r="L130" s="61">
        <f>IFERROR('Data Input - Option 3'!P86*INDEX('Energy Prices'!$F$26:$CJ$31,MATCH($B130,'Energy Prices'!$C$26:$C$31,0),MATCH(Calc_Option3!L$6,'Energy Prices'!$F$11:$CJ$11,0))/100000,0)</f>
        <v>0</v>
      </c>
      <c r="M130" s="61">
        <f>IFERROR('Data Input - Option 3'!Q86*INDEX('Energy Prices'!$F$26:$CJ$31,MATCH($B130,'Energy Prices'!$C$26:$C$31,0),MATCH(Calc_Option3!M$6,'Energy Prices'!$F$11:$CJ$11,0))/100000,0)</f>
        <v>0</v>
      </c>
      <c r="N130" s="61">
        <f>IFERROR('Data Input - Option 3'!R86*INDEX('Energy Prices'!$F$26:$CJ$31,MATCH($B130,'Energy Prices'!$C$26:$C$31,0),MATCH(Calc_Option3!N$6,'Energy Prices'!$F$11:$CJ$11,0))/100000,0)</f>
        <v>0</v>
      </c>
      <c r="O130" s="61">
        <f>IFERROR('Data Input - Option 3'!S86*INDEX('Energy Prices'!$F$26:$CJ$31,MATCH($B130,'Energy Prices'!$C$26:$C$31,0),MATCH(Calc_Option3!O$6,'Energy Prices'!$F$11:$CJ$11,0))/100000,0)</f>
        <v>0</v>
      </c>
      <c r="P130" s="61">
        <f>IFERROR('Data Input - Option 3'!T86*INDEX('Energy Prices'!$F$26:$CJ$31,MATCH($B130,'Energy Prices'!$C$26:$C$31,0),MATCH(Calc_Option3!P$6,'Energy Prices'!$F$11:$CJ$11,0))/100000,0)</f>
        <v>0</v>
      </c>
      <c r="Q130" s="61">
        <f>IFERROR('Data Input - Option 3'!U86*INDEX('Energy Prices'!$F$26:$CJ$31,MATCH($B130,'Energy Prices'!$C$26:$C$31,0),MATCH(Calc_Option3!Q$6,'Energy Prices'!$F$11:$CJ$11,0))/100000,0)</f>
        <v>0</v>
      </c>
      <c r="R130" s="61">
        <f>IFERROR('Data Input - Option 3'!V86*INDEX('Energy Prices'!$F$26:$CJ$31,MATCH($B130,'Energy Prices'!$C$26:$C$31,0),MATCH(Calc_Option3!R$6,'Energy Prices'!$F$11:$CJ$11,0))/100000,0)</f>
        <v>0</v>
      </c>
      <c r="S130" s="61">
        <f>IFERROR('Data Input - Option 3'!W86*INDEX('Energy Prices'!$F$26:$CJ$31,MATCH($B130,'Energy Prices'!$C$26:$C$31,0),MATCH(Calc_Option3!S$6,'Energy Prices'!$F$11:$CJ$11,0))/100000,0)</f>
        <v>0</v>
      </c>
      <c r="T130" s="61">
        <f>IFERROR('Data Input - Option 3'!X86*INDEX('Energy Prices'!$F$26:$CJ$31,MATCH($B130,'Energy Prices'!$C$26:$C$31,0),MATCH(Calc_Option3!T$6,'Energy Prices'!$F$11:$CJ$11,0))/100000,0)</f>
        <v>0</v>
      </c>
      <c r="U130" s="61">
        <f>IFERROR('Data Input - Option 3'!Y86*INDEX('Energy Prices'!$F$26:$CJ$31,MATCH($B130,'Energy Prices'!$C$26:$C$31,0),MATCH(Calc_Option3!U$6,'Energy Prices'!$F$11:$CJ$11,0))/100000,0)</f>
        <v>0</v>
      </c>
      <c r="V130" s="61">
        <f>IFERROR('Data Input - Option 3'!Z86*INDEX('Energy Prices'!$F$26:$CJ$31,MATCH($B130,'Energy Prices'!$C$26:$C$31,0),MATCH(Calc_Option3!V$6,'Energy Prices'!$F$11:$CJ$11,0))/100000,0)</f>
        <v>0</v>
      </c>
      <c r="W130" s="61">
        <f>IFERROR('Data Input - Option 3'!AA86*INDEX('Energy Prices'!$F$26:$CJ$31,MATCH($B130,'Energy Prices'!$C$26:$C$31,0),MATCH(Calc_Option3!W$6,'Energy Prices'!$F$11:$CJ$11,0))/100000,0)</f>
        <v>0</v>
      </c>
      <c r="X130" s="61">
        <f>IFERROR('Data Input - Option 3'!AB86*INDEX('Energy Prices'!$F$26:$CJ$31,MATCH($B130,'Energy Prices'!$C$26:$C$31,0),MATCH(Calc_Option3!X$6,'Energy Prices'!$F$11:$CJ$11,0))/100000,0)</f>
        <v>0</v>
      </c>
      <c r="Y130" s="61">
        <f>IFERROR('Data Input - Option 3'!AC86*INDEX('Energy Prices'!$F$26:$CJ$31,MATCH($B130,'Energy Prices'!$C$26:$C$31,0),MATCH(Calc_Option3!Y$6,'Energy Prices'!$F$11:$CJ$11,0))/100000,0)</f>
        <v>0</v>
      </c>
      <c r="Z130" s="61">
        <f>IFERROR('Data Input - Option 3'!AD86*INDEX('Energy Prices'!$F$26:$CJ$31,MATCH($B130,'Energy Prices'!$C$26:$C$31,0),MATCH(Calc_Option3!Z$6,'Energy Prices'!$F$11:$CJ$11,0))/100000,0)</f>
        <v>0</v>
      </c>
      <c r="AA130" s="61">
        <f>IFERROR('Data Input - Option 3'!AE86*INDEX('Energy Prices'!$F$26:$CJ$31,MATCH($B130,'Energy Prices'!$C$26:$C$31,0),MATCH(Calc_Option3!AA$6,'Energy Prices'!$F$11:$CJ$11,0))/100000,0)</f>
        <v>0</v>
      </c>
      <c r="AB130" s="61">
        <f>IFERROR('Data Input - Option 3'!AF86*INDEX('Energy Prices'!$F$26:$CJ$31,MATCH($B130,'Energy Prices'!$C$26:$C$31,0),MATCH(Calc_Option3!AB$6,'Energy Prices'!$F$11:$CJ$11,0))/100000,0)</f>
        <v>0</v>
      </c>
      <c r="AC130" s="61">
        <f>IFERROR('Data Input - Option 3'!AG86*INDEX('Energy Prices'!$F$26:$CJ$31,MATCH($B130,'Energy Prices'!$C$26:$C$31,0),MATCH(Calc_Option3!AC$6,'Energy Prices'!$F$11:$CJ$11,0))/100000,0)</f>
        <v>0</v>
      </c>
      <c r="AD130" s="61">
        <f>IFERROR('Data Input - Option 3'!AH86*INDEX('Energy Prices'!$F$26:$CJ$31,MATCH($B130,'Energy Prices'!$C$26:$C$31,0),MATCH(Calc_Option3!AD$6,'Energy Prices'!$F$11:$CJ$11,0))/100000,0)</f>
        <v>0</v>
      </c>
      <c r="AE130" s="61">
        <f>IFERROR('Data Input - Option 3'!AI86*INDEX('Energy Prices'!$F$26:$CJ$31,MATCH($B130,'Energy Prices'!$C$26:$C$31,0),MATCH(Calc_Option3!AE$6,'Energy Prices'!$F$11:$CJ$11,0))/100000,0)</f>
        <v>0</v>
      </c>
      <c r="AF130" s="61">
        <f>IFERROR('Data Input - Option 3'!AJ86*INDEX('Energy Prices'!$F$26:$CJ$31,MATCH($B130,'Energy Prices'!$C$26:$C$31,0),MATCH(Calc_Option3!AF$6,'Energy Prices'!$F$11:$CJ$11,0))/100000,0)</f>
        <v>0</v>
      </c>
      <c r="AG130" s="61">
        <f>IFERROR('Data Input - Option 3'!AK86*INDEX('Energy Prices'!$F$26:$CJ$31,MATCH($B130,'Energy Prices'!$C$26:$C$31,0),MATCH(Calc_Option3!AG$6,'Energy Prices'!$F$11:$CJ$11,0))/100000,0)</f>
        <v>0</v>
      </c>
      <c r="AH130" s="61">
        <f>IFERROR('Data Input - Option 3'!AL86*INDEX('Energy Prices'!$F$26:$CJ$31,MATCH($B130,'Energy Prices'!$C$26:$C$31,0),MATCH(Calc_Option3!AH$6,'Energy Prices'!$F$11:$CJ$11,0))/100000,0)</f>
        <v>0</v>
      </c>
      <c r="AI130" s="61">
        <f>IFERROR('Data Input - Option 3'!AM86*INDEX('Energy Prices'!$F$26:$CJ$31,MATCH($B130,'Energy Prices'!$C$26:$C$31,0),MATCH(Calc_Option3!AI$6,'Energy Prices'!$F$11:$CJ$11,0))/100000,0)</f>
        <v>0</v>
      </c>
      <c r="AJ130" s="61">
        <f>IFERROR('Data Input - Option 3'!AN86*INDEX('Energy Prices'!$F$26:$CJ$31,MATCH($B130,'Energy Prices'!$C$26:$C$31,0),MATCH(Calc_Option3!AJ$6,'Energy Prices'!$F$11:$CJ$11,0))/100000,0)</f>
        <v>0</v>
      </c>
      <c r="AK130" s="61">
        <f>IFERROR('Data Input - Option 3'!AO86*INDEX('Energy Prices'!$F$26:$CJ$31,MATCH($B130,'Energy Prices'!$C$26:$C$31,0),MATCH(Calc_Option3!AK$6,'Energy Prices'!$F$11:$CJ$11,0))/100000,0)</f>
        <v>0</v>
      </c>
      <c r="AL130" s="61">
        <f>IFERROR('Data Input - Option 3'!AP86*INDEX('Energy Prices'!$F$26:$CJ$31,MATCH($B130,'Energy Prices'!$C$26:$C$31,0),MATCH(Calc_Option3!AL$6,'Energy Prices'!$F$11:$CJ$11,0))/100000,0)</f>
        <v>0</v>
      </c>
      <c r="AM130" s="61">
        <f>IFERROR('Data Input - Option 3'!AQ86*INDEX('Energy Prices'!$F$26:$CJ$31,MATCH($B130,'Energy Prices'!$C$26:$C$31,0),MATCH(Calc_Option3!AM$6,'Energy Prices'!$F$11:$CJ$11,0))/100000,0)</f>
        <v>0</v>
      </c>
      <c r="AN130" s="61">
        <f>IFERROR('Data Input - Option 3'!AR86*INDEX('Energy Prices'!$F$26:$CJ$31,MATCH($B130,'Energy Prices'!$C$26:$C$31,0),MATCH(Calc_Option3!AN$6,'Energy Prices'!$F$11:$CJ$11,0))/100000,0)</f>
        <v>0</v>
      </c>
      <c r="AO130" s="61">
        <f>IFERROR('Data Input - Option 3'!AS86*INDEX('Energy Prices'!$F$26:$CJ$31,MATCH($B130,'Energy Prices'!$C$26:$C$31,0),MATCH(Calc_Option3!AO$6,'Energy Prices'!$F$11:$CJ$11,0))/100000,0)</f>
        <v>0</v>
      </c>
      <c r="AP130" s="61">
        <f>IFERROR('Data Input - Option 3'!AT86*INDEX('Energy Prices'!$F$26:$CJ$31,MATCH($B130,'Energy Prices'!$C$26:$C$31,0),MATCH(Calc_Option3!AP$6,'Energy Prices'!$F$11:$CJ$11,0))/100000,0)</f>
        <v>0</v>
      </c>
      <c r="AQ130" s="61">
        <f>IFERROR('Data Input - Option 3'!AU86*INDEX('Energy Prices'!$F$26:$CJ$31,MATCH($B130,'Energy Prices'!$C$26:$C$31,0),MATCH(Calc_Option3!AQ$6,'Energy Prices'!$F$11:$CJ$11,0))/100000,0)</f>
        <v>0</v>
      </c>
      <c r="AR130" s="61">
        <f>IFERROR('Data Input - Option 3'!AV86*INDEX('Energy Prices'!$F$26:$CJ$31,MATCH($B130,'Energy Prices'!$C$26:$C$31,0),MATCH(Calc_Option3!AR$6,'Energy Prices'!$F$11:$CJ$11,0))/100000,0)</f>
        <v>0</v>
      </c>
      <c r="AS130" s="61">
        <f>IFERROR('Data Input - Option 3'!AW86*INDEX('Energy Prices'!$F$26:$CJ$31,MATCH($B130,'Energy Prices'!$C$26:$C$31,0),MATCH(Calc_Option3!AS$6,'Energy Prices'!$F$11:$CJ$11,0))/100000,0)</f>
        <v>0</v>
      </c>
      <c r="AT130" s="61">
        <f>IFERROR('Data Input - Option 3'!AX86*INDEX('Energy Prices'!$F$26:$CJ$31,MATCH($B130,'Energy Prices'!$C$26:$C$31,0),MATCH(Calc_Option3!AT$6,'Energy Prices'!$F$11:$CJ$11,0))/100000,0)</f>
        <v>0</v>
      </c>
      <c r="AU130" s="61">
        <f>IFERROR('Data Input - Option 3'!AY86*INDEX('Energy Prices'!$F$26:$CJ$31,MATCH($B130,'Energy Prices'!$C$26:$C$31,0),MATCH(Calc_Option3!AU$6,'Energy Prices'!$F$11:$CJ$11,0))/100000,0)</f>
        <v>0</v>
      </c>
      <c r="AV130" s="61">
        <f>IFERROR('Data Input - Option 3'!AZ86*INDEX('Energy Prices'!$F$26:$CJ$31,MATCH($B130,'Energy Prices'!$C$26:$C$31,0),MATCH(Calc_Option3!AV$6,'Energy Prices'!$F$11:$CJ$11,0))/100000,0)</f>
        <v>0</v>
      </c>
      <c r="AW130" s="61">
        <f>IFERROR('Data Input - Option 3'!BA86*INDEX('Energy Prices'!$F$26:$CJ$31,MATCH($B130,'Energy Prices'!$C$26:$C$31,0),MATCH(Calc_Option3!AW$6,'Energy Prices'!$F$11:$CJ$11,0))/100000,0)</f>
        <v>0</v>
      </c>
      <c r="AX130" s="61">
        <f>IFERROR('Data Input - Option 3'!BB86*INDEX('Energy Prices'!$F$26:$CJ$31,MATCH($B130,'Energy Prices'!$C$26:$C$31,0),MATCH(Calc_Option3!AX$6,'Energy Prices'!$F$11:$CJ$11,0))/100000,0)</f>
        <v>0</v>
      </c>
      <c r="AY130" s="61">
        <f>IFERROR('Data Input - Option 3'!BC86*INDEX('Energy Prices'!$F$26:$CJ$31,MATCH($B130,'Energy Prices'!$C$26:$C$31,0),MATCH(Calc_Option3!AY$6,'Energy Prices'!$F$11:$CJ$11,0))/100000,0)</f>
        <v>0</v>
      </c>
      <c r="AZ130" s="61">
        <f>IFERROR('Data Input - Option 3'!BD86*INDEX('Energy Prices'!$F$26:$CJ$31,MATCH($B130,'Energy Prices'!$C$26:$C$31,0),MATCH(Calc_Option3!AZ$6,'Energy Prices'!$F$11:$CJ$11,0))/100000,0)</f>
        <v>0</v>
      </c>
      <c r="BA130" s="61">
        <f>IFERROR('Data Input - Option 3'!BE86*INDEX('Energy Prices'!$F$26:$CJ$31,MATCH($B130,'Energy Prices'!$C$26:$C$31,0),MATCH(Calc_Option3!BA$6,'Energy Prices'!$F$11:$CJ$11,0))/100000,0)</f>
        <v>0</v>
      </c>
      <c r="BB130" s="61">
        <f>IFERROR('Data Input - Option 3'!BF86*INDEX('Energy Prices'!$F$26:$CJ$31,MATCH($B130,'Energy Prices'!$C$26:$C$31,0),MATCH(Calc_Option3!BB$6,'Energy Prices'!$F$11:$CJ$11,0))/100000,0)</f>
        <v>0</v>
      </c>
      <c r="BC130" s="61">
        <f>IFERROR('Data Input - Option 3'!BG86*INDEX('Energy Prices'!$F$26:$CJ$31,MATCH($B130,'Energy Prices'!$C$26:$C$31,0),MATCH(Calc_Option3!BC$6,'Energy Prices'!$F$11:$CJ$11,0))/100000,0)</f>
        <v>0</v>
      </c>
      <c r="BD130" s="61">
        <f>IFERROR('Data Input - Option 3'!BH86*INDEX('Energy Prices'!$F$26:$CJ$31,MATCH($B130,'Energy Prices'!$C$26:$C$31,0),MATCH(Calc_Option3!BD$6,'Energy Prices'!$F$11:$CJ$11,0))/100000,0)</f>
        <v>0</v>
      </c>
      <c r="BE130" s="61">
        <f>IFERROR('Data Input - Option 3'!BI86*INDEX('Energy Prices'!$F$26:$CJ$31,MATCH($B130,'Energy Prices'!$C$26:$C$31,0),MATCH(Calc_Option3!BE$6,'Energy Prices'!$F$11:$CJ$11,0))/100000,0)</f>
        <v>0</v>
      </c>
      <c r="BF130" s="61">
        <f>IFERROR('Data Input - Option 3'!BJ86*INDEX('Energy Prices'!$F$26:$CJ$31,MATCH($B130,'Energy Prices'!$C$26:$C$31,0),MATCH(Calc_Option3!BF$6,'Energy Prices'!$F$11:$CJ$11,0))/100000,0)</f>
        <v>0</v>
      </c>
      <c r="BG130" s="61">
        <f>IFERROR('Data Input - Option 3'!BK86*INDEX('Energy Prices'!$F$26:$CJ$31,MATCH($B130,'Energy Prices'!$C$26:$C$31,0),MATCH(Calc_Option3!BG$6,'Energy Prices'!$F$11:$CJ$11,0))/100000,0)</f>
        <v>0</v>
      </c>
      <c r="BH130" s="61">
        <f>IFERROR('Data Input - Option 3'!BL86*INDEX('Energy Prices'!$F$26:$CJ$31,MATCH($B130,'Energy Prices'!$C$26:$C$31,0),MATCH(Calc_Option3!BH$6,'Energy Prices'!$F$11:$CJ$11,0))/100000,0)</f>
        <v>0</v>
      </c>
      <c r="BI130" s="61">
        <f>IFERROR('Data Input - Option 3'!BM86*INDEX('Energy Prices'!$F$26:$CJ$31,MATCH($B130,'Energy Prices'!$C$26:$C$31,0),MATCH(Calc_Option3!BI$6,'Energy Prices'!$F$11:$CJ$11,0))/100000,0)</f>
        <v>0</v>
      </c>
      <c r="BJ130" s="61">
        <f>IFERROR('Data Input - Option 3'!BN86*INDEX('Energy Prices'!$F$26:$CJ$31,MATCH($B130,'Energy Prices'!$C$26:$C$31,0),MATCH(Calc_Option3!BJ$6,'Energy Prices'!$F$11:$CJ$11,0))/100000,0)</f>
        <v>0</v>
      </c>
      <c r="BK130" s="61">
        <f>IFERROR('Data Input - Option 3'!BO86*INDEX('Energy Prices'!$F$26:$CJ$31,MATCH($B130,'Energy Prices'!$C$26:$C$31,0),MATCH(Calc_Option3!BK$6,'Energy Prices'!$F$11:$CJ$11,0))/100000,0)</f>
        <v>0</v>
      </c>
      <c r="BL130" s="61">
        <f>IFERROR('Data Input - Option 3'!BP86*INDEX('Energy Prices'!$F$26:$CJ$31,MATCH($B130,'Energy Prices'!$C$26:$C$31,0),MATCH(Calc_Option3!BL$6,'Energy Prices'!$F$11:$CJ$11,0))/100000,0)</f>
        <v>0</v>
      </c>
      <c r="BM130" s="61">
        <f>IFERROR('Data Input - Option 3'!BQ86*INDEX('Energy Prices'!$F$26:$CJ$31,MATCH($B130,'Energy Prices'!$C$26:$C$31,0),MATCH(Calc_Option3!BM$6,'Energy Prices'!$F$11:$CJ$11,0))/100000,0)</f>
        <v>0</v>
      </c>
      <c r="BN130" s="61">
        <f>IFERROR('Data Input - Option 3'!BR86*INDEX('Energy Prices'!$F$26:$CJ$31,MATCH($B130,'Energy Prices'!$C$26:$C$31,0),MATCH(Calc_Option3!BN$6,'Energy Prices'!$F$11:$CJ$11,0))/100000,0)</f>
        <v>0</v>
      </c>
      <c r="BO130" s="61">
        <f>IFERROR('Data Input - Option 3'!BS86*INDEX('Energy Prices'!$F$26:$CJ$31,MATCH($B130,'Energy Prices'!$C$26:$C$31,0),MATCH(Calc_Option3!BO$6,'Energy Prices'!$F$11:$CJ$11,0))/100000,0)</f>
        <v>0</v>
      </c>
      <c r="BP130" s="61">
        <f>IFERROR('Data Input - Option 3'!BT86*INDEX('Energy Prices'!$F$26:$CJ$31,MATCH($B130,'Energy Prices'!$C$26:$C$31,0),MATCH(Calc_Option3!BP$6,'Energy Prices'!$F$11:$CJ$11,0))/100000,0)</f>
        <v>0</v>
      </c>
      <c r="BQ130" s="61">
        <f>IFERROR('Data Input - Option 3'!BU86*INDEX('Energy Prices'!$F$26:$CJ$31,MATCH($B130,'Energy Prices'!$C$26:$C$31,0),MATCH(Calc_Option3!BQ$6,'Energy Prices'!$F$11:$CJ$11,0))/100000,0)</f>
        <v>0</v>
      </c>
      <c r="BR130" s="61">
        <f>IFERROR('Data Input - Option 3'!BV86*INDEX('Energy Prices'!$F$26:$CJ$31,MATCH($B130,'Energy Prices'!$C$26:$C$31,0),MATCH(Calc_Option3!BR$6,'Energy Prices'!$F$11:$CJ$11,0))/100000,0)</f>
        <v>0</v>
      </c>
      <c r="BS130" s="61">
        <f>IFERROR('Data Input - Option 3'!BW86*INDEX('Energy Prices'!$F$26:$CJ$31,MATCH($B130,'Energy Prices'!$C$26:$C$31,0),MATCH(Calc_Option3!BS$6,'Energy Prices'!$F$11:$CJ$11,0))/100000,0)</f>
        <v>0</v>
      </c>
      <c r="BT130" s="61">
        <f>IFERROR('Data Input - Option 3'!BX86*INDEX('Energy Prices'!$F$26:$CJ$31,MATCH($B130,'Energy Prices'!$C$26:$C$31,0),MATCH(Calc_Option3!BT$6,'Energy Prices'!$F$11:$CJ$11,0))/100000,0)</f>
        <v>0</v>
      </c>
      <c r="BU130" s="61">
        <f>IFERROR('Data Input - Option 3'!BY86*INDEX('Energy Prices'!$F$26:$CJ$31,MATCH($B130,'Energy Prices'!$C$26:$C$31,0),MATCH(Calc_Option3!BU$6,'Energy Prices'!$F$11:$CJ$11,0))/100000,0)</f>
        <v>0</v>
      </c>
      <c r="BV130" s="61">
        <f>IFERROR('Data Input - Option 3'!BZ86*INDEX('Energy Prices'!$F$26:$CJ$31,MATCH($B130,'Energy Prices'!$C$26:$C$31,0),MATCH(Calc_Option3!BV$6,'Energy Prices'!$F$11:$CJ$11,0))/100000,0)</f>
        <v>0</v>
      </c>
      <c r="BW130" s="61">
        <f>IFERROR('Data Input - Option 3'!CA86*INDEX('Energy Prices'!$F$26:$CJ$31,MATCH($B130,'Energy Prices'!$C$26:$C$31,0),MATCH(Calc_Option3!BW$6,'Energy Prices'!$F$11:$CJ$11,0))/100000,0)</f>
        <v>0</v>
      </c>
      <c r="BX130" s="61">
        <f>IFERROR('Data Input - Option 3'!CB86*INDEX('Energy Prices'!$F$26:$CJ$31,MATCH($B130,'Energy Prices'!$C$26:$C$31,0),MATCH(Calc_Option3!BX$6,'Energy Prices'!$F$11:$CJ$11,0))/100000,0)</f>
        <v>0</v>
      </c>
      <c r="BY130" s="61">
        <f>IFERROR('Data Input - Option 3'!CC86*INDEX('Energy Prices'!$F$26:$CJ$31,MATCH($B130,'Energy Prices'!$C$26:$C$31,0),MATCH(Calc_Option3!BY$6,'Energy Prices'!$F$11:$CJ$11,0))/100000,0)</f>
        <v>0</v>
      </c>
      <c r="BZ130" s="61">
        <f>IFERROR('Data Input - Option 3'!CD86*INDEX('Energy Prices'!$F$26:$CJ$31,MATCH($B130,'Energy Prices'!$C$26:$C$31,0),MATCH(Calc_Option3!BZ$6,'Energy Prices'!$F$11:$CJ$11,0))/100000,0)</f>
        <v>0</v>
      </c>
      <c r="CA130" s="61">
        <f>IFERROR('Data Input - Option 3'!CE86*INDEX('Energy Prices'!$F$26:$CJ$31,MATCH($B130,'Energy Prices'!$C$26:$C$31,0),MATCH(Calc_Option3!CA$6,'Energy Prices'!$F$11:$CJ$11,0))/100000,0)</f>
        <v>0</v>
      </c>
      <c r="CB130" s="61">
        <f>IFERROR('Data Input - Option 3'!CF86*INDEX('Energy Prices'!$F$26:$CJ$31,MATCH($B130,'Energy Prices'!$C$26:$C$31,0),MATCH(Calc_Option3!CB$6,'Energy Prices'!$F$11:$CJ$11,0))/100000,0)</f>
        <v>0</v>
      </c>
      <c r="CC130" s="61">
        <f>IFERROR('Data Input - Option 3'!CG86*INDEX('Energy Prices'!$F$26:$CJ$31,MATCH($B130,'Energy Prices'!$C$26:$C$31,0),MATCH(Calc_Option3!CC$6,'Energy Prices'!$F$11:$CJ$11,0))/100000,0)</f>
        <v>0</v>
      </c>
      <c r="CD130" s="61">
        <f>IFERROR('Data Input - Option 3'!CH86*INDEX('Energy Prices'!$F$26:$CJ$31,MATCH($B130,'Energy Prices'!$C$26:$C$31,0),MATCH(Calc_Option3!CD$6,'Energy Prices'!$F$11:$CJ$11,0))/100000,0)</f>
        <v>0</v>
      </c>
      <c r="CE130" s="61">
        <f>IFERROR('Data Input - Option 3'!CI86*INDEX('Energy Prices'!$F$26:$CJ$31,MATCH($B130,'Energy Prices'!$C$26:$C$31,0),MATCH(Calc_Option3!CE$6,'Energy Prices'!$F$11:$CJ$11,0))/100000,0)</f>
        <v>0</v>
      </c>
      <c r="CF130" s="61">
        <f>IFERROR('Data Input - Option 3'!CJ86*INDEX('Energy Prices'!$F$26:$CJ$31,MATCH($B130,'Energy Prices'!$C$26:$C$31,0),MATCH(Calc_Option3!CF$6,'Energy Prices'!$F$11:$CJ$11,0))/100000,0)</f>
        <v>0</v>
      </c>
      <c r="CG130" s="61">
        <f>IFERROR('Data Input - Option 3'!CK86*INDEX('Energy Prices'!$F$26:$CJ$31,MATCH($B130,'Energy Prices'!$C$26:$C$31,0),MATCH(Calc_Option3!CG$6,'Energy Prices'!$F$11:$CJ$11,0))/100000,0)</f>
        <v>0</v>
      </c>
      <c r="CH130" s="61">
        <f>IFERROR('Data Input - Option 3'!CL86*INDEX('Energy Prices'!$F$26:$CJ$31,MATCH($B130,'Energy Prices'!$C$26:$C$31,0),MATCH(Calc_Option3!CH$6,'Energy Prices'!$F$11:$CJ$11,0))/100000,0)</f>
        <v>0</v>
      </c>
      <c r="CI130" s="61">
        <f>IFERROR('Data Input - Option 3'!CM86*INDEX('Energy Prices'!$F$26:$CJ$31,MATCH($B130,'Energy Prices'!$C$26:$C$31,0),MATCH(Calc_Option3!CI$6,'Energy Prices'!$F$11:$CJ$11,0))/100000,0)</f>
        <v>0</v>
      </c>
      <c r="CJ130" s="61">
        <f>IFERROR('Data Input - Option 3'!CN86*INDEX('Energy Prices'!$F$26:$CJ$31,MATCH($B130,'Energy Prices'!$C$26:$C$31,0),MATCH(Calc_Option3!CJ$6,'Energy Prices'!$F$11:$CJ$11,0))/100000,0)</f>
        <v>0</v>
      </c>
      <c r="CK130" s="61">
        <f>IFERROR('Data Input - Option 3'!CO86*INDEX('Energy Prices'!$F$26:$CJ$31,MATCH($B130,'Energy Prices'!$C$26:$C$31,0),MATCH(Calc_Option3!CK$6,'Energy Prices'!$F$11:$CJ$11,0))/100000,0)</f>
        <v>0</v>
      </c>
      <c r="CL130" s="61">
        <f>IFERROR('Data Input - Option 3'!CP86*INDEX('Energy Prices'!$F$26:$CJ$31,MATCH($B130,'Energy Prices'!$C$26:$C$31,0),MATCH(Calc_Option3!CL$6,'Energy Prices'!$F$11:$CJ$11,0))/100000,0)</f>
        <v>0</v>
      </c>
      <c r="CM130" s="61">
        <f>IFERROR('Data Input - Option 3'!CQ86*INDEX('Energy Prices'!$F$26:$CJ$31,MATCH($B130,'Energy Prices'!$C$26:$C$31,0),MATCH(Calc_Option3!CM$6,'Energy Prices'!$F$11:$CJ$11,0))/100000,0)</f>
        <v>0</v>
      </c>
      <c r="CN130" s="61">
        <f>IFERROR('Data Input - Option 3'!CR86*INDEX('Energy Prices'!$F$26:$CJ$31,MATCH($B130,'Energy Prices'!$C$26:$C$31,0),MATCH(Calc_Option3!CN$6,'Energy Prices'!$F$11:$CJ$11,0))/100000,0)</f>
        <v>0</v>
      </c>
      <c r="CO130" s="61">
        <f>IFERROR('Data Input - Option 3'!CS86*INDEX('Energy Prices'!$F$26:$CJ$31,MATCH($B130,'Energy Prices'!$C$26:$C$31,0),MATCH(Calc_Option3!CO$6,'Energy Prices'!$F$11:$CJ$11,0))/100000,0)</f>
        <v>0</v>
      </c>
      <c r="CP130" s="61">
        <f>IFERROR('Data Input - Option 3'!CT86*INDEX('Energy Prices'!$F$26:$CJ$31,MATCH($B130,'Energy Prices'!$C$26:$C$31,0),MATCH(Calc_Option3!CP$6,'Energy Prices'!$F$11:$CJ$11,0))/100000,0)</f>
        <v>0</v>
      </c>
      <c r="CQ130" s="61">
        <f>IFERROR('Data Input - Option 3'!CU86*INDEX('Energy Prices'!$F$26:$CJ$31,MATCH($B130,'Energy Prices'!$C$26:$C$31,0),MATCH(Calc_Option3!CQ$6,'Energy Prices'!$F$11:$CJ$11,0))/100000,0)</f>
        <v>0</v>
      </c>
      <c r="CR130" s="61">
        <f>IFERROR('Data Input - Option 3'!CV86*INDEX('Energy Prices'!$F$26:$CJ$31,MATCH($B130,'Energy Prices'!$C$26:$C$31,0),MATCH(Calc_Option3!CR$6,'Energy Prices'!$F$11:$CJ$11,0))/100000,0)</f>
        <v>0</v>
      </c>
      <c r="CS130" s="61">
        <f>IFERROR('Data Input - Option 3'!CW86*INDEX('Energy Prices'!$F$26:$CJ$31,MATCH($B130,'Energy Prices'!$C$26:$C$31,0),MATCH(Calc_Option3!CS$6,'Energy Prices'!$F$11:$CJ$11,0))/100000,0)</f>
        <v>0</v>
      </c>
      <c r="CT130" s="61">
        <f>IFERROR('Data Input - Option 3'!CX86*INDEX('Energy Prices'!$F$26:$CJ$31,MATCH($B130,'Energy Prices'!$C$26:$C$31,0),MATCH(Calc_Option3!CT$6,'Energy Prices'!$F$11:$CJ$11,0))/100000,0)</f>
        <v>0</v>
      </c>
      <c r="CU130" s="61">
        <f>IFERROR('Data Input - Option 3'!CY86*INDEX('Energy Prices'!$F$26:$CJ$31,MATCH($B130,'Energy Prices'!$C$26:$C$31,0),MATCH(Calc_Option3!CU$6,'Energy Prices'!$F$11:$CJ$11,0))/100000,0)</f>
        <v>0</v>
      </c>
      <c r="CV130" s="61">
        <f>IFERROR('Data Input - Option 3'!CZ86*INDEX('Energy Prices'!$F$26:$CJ$31,MATCH($B130,'Energy Prices'!$C$26:$C$31,0),MATCH(Calc_Option3!CV$6,'Energy Prices'!$F$11:$CJ$11,0))/100000,0)</f>
        <v>0</v>
      </c>
      <c r="CW130" s="61">
        <f>IFERROR('Data Input - Option 3'!DA86*INDEX('Energy Prices'!$F$26:$CJ$31,MATCH($B130,'Energy Prices'!$C$26:$C$31,0),MATCH(Calc_Option3!CW$6,'Energy Prices'!$F$11:$CJ$11,0))/100000,0)</f>
        <v>0</v>
      </c>
      <c r="CX130" s="61">
        <f>IFERROR('Data Input - Option 3'!DB86*INDEX('Energy Prices'!$F$26:$CJ$31,MATCH($B130,'Energy Prices'!$C$26:$C$31,0),MATCH(Calc_Option3!CX$6,'Energy Prices'!$F$11:$CJ$11,0))/100000,0)</f>
        <v>0</v>
      </c>
      <c r="CY130" s="61">
        <f>IFERROR('Data Input - Option 3'!DC86*INDEX('Energy Prices'!$F$26:$CJ$31,MATCH($B130,'Energy Prices'!$C$26:$C$31,0),MATCH(Calc_Option3!CY$6,'Energy Prices'!$F$11:$CJ$11,0))/100000,0)</f>
        <v>0</v>
      </c>
      <c r="CZ130" s="391"/>
    </row>
    <row r="131" spans="2:104" x14ac:dyDescent="0.25">
      <c r="B131" s="393" t="s">
        <v>388</v>
      </c>
      <c r="C131" s="9" t="s">
        <v>1117</v>
      </c>
      <c r="D131" s="61">
        <f>IFERROR('Data Input - Option 3'!H87*INDEX('Energy Prices'!$F$26:$CJ$31,MATCH($B131,'Energy Prices'!$C$26:$C$31,0),MATCH(Calc_Option3!D$6,'Energy Prices'!$F$11:$CJ$11,0))/100000,0)</f>
        <v>0</v>
      </c>
      <c r="E131" s="61">
        <f>IFERROR('Data Input - Option 3'!I87*INDEX('Energy Prices'!$F$26:$CJ$31,MATCH($B131,'Energy Prices'!$C$26:$C$31,0),MATCH(Calc_Option3!E$6,'Energy Prices'!$F$11:$CJ$11,0))/100000,0)</f>
        <v>0</v>
      </c>
      <c r="F131" s="61">
        <f>IFERROR('Data Input - Option 3'!J87*INDEX('Energy Prices'!$F$26:$CJ$31,MATCH($B131,'Energy Prices'!$C$26:$C$31,0),MATCH(Calc_Option3!F$6,'Energy Prices'!$F$11:$CJ$11,0))/100000,0)</f>
        <v>0</v>
      </c>
      <c r="G131" s="61">
        <f>IFERROR('Data Input - Option 3'!K87*INDEX('Energy Prices'!$F$26:$CJ$31,MATCH($B131,'Energy Prices'!$C$26:$C$31,0),MATCH(Calc_Option3!G$6,'Energy Prices'!$F$11:$CJ$11,0))/100000,0)</f>
        <v>0</v>
      </c>
      <c r="H131" s="61">
        <f>IFERROR('Data Input - Option 3'!L87*INDEX('Energy Prices'!$F$26:$CJ$31,MATCH($B131,'Energy Prices'!$C$26:$C$31,0),MATCH(Calc_Option3!H$6,'Energy Prices'!$F$11:$CJ$11,0))/100000,0)</f>
        <v>0</v>
      </c>
      <c r="I131" s="61">
        <f>IFERROR('Data Input - Option 3'!M87*INDEX('Energy Prices'!$F$26:$CJ$31,MATCH($B131,'Energy Prices'!$C$26:$C$31,0),MATCH(Calc_Option3!I$6,'Energy Prices'!$F$11:$CJ$11,0))/100000,0)</f>
        <v>0</v>
      </c>
      <c r="J131" s="61">
        <f>IFERROR('Data Input - Option 3'!N87*INDEX('Energy Prices'!$F$26:$CJ$31,MATCH($B131,'Energy Prices'!$C$26:$C$31,0),MATCH(Calc_Option3!J$6,'Energy Prices'!$F$11:$CJ$11,0))/100000,0)</f>
        <v>0</v>
      </c>
      <c r="K131" s="61">
        <f>IFERROR('Data Input - Option 3'!O87*INDEX('Energy Prices'!$F$26:$CJ$31,MATCH($B131,'Energy Prices'!$C$26:$C$31,0),MATCH(Calc_Option3!K$6,'Energy Prices'!$F$11:$CJ$11,0))/100000,0)</f>
        <v>0</v>
      </c>
      <c r="L131" s="61">
        <f>IFERROR('Data Input - Option 3'!P87*INDEX('Energy Prices'!$F$26:$CJ$31,MATCH($B131,'Energy Prices'!$C$26:$C$31,0),MATCH(Calc_Option3!L$6,'Energy Prices'!$F$11:$CJ$11,0))/100000,0)</f>
        <v>0</v>
      </c>
      <c r="M131" s="61">
        <f>IFERROR('Data Input - Option 3'!Q87*INDEX('Energy Prices'!$F$26:$CJ$31,MATCH($B131,'Energy Prices'!$C$26:$C$31,0),MATCH(Calc_Option3!M$6,'Energy Prices'!$F$11:$CJ$11,0))/100000,0)</f>
        <v>0</v>
      </c>
      <c r="N131" s="61">
        <f>IFERROR('Data Input - Option 3'!R87*INDEX('Energy Prices'!$F$26:$CJ$31,MATCH($B131,'Energy Prices'!$C$26:$C$31,0),MATCH(Calc_Option3!N$6,'Energy Prices'!$F$11:$CJ$11,0))/100000,0)</f>
        <v>0</v>
      </c>
      <c r="O131" s="61">
        <f>IFERROR('Data Input - Option 3'!S87*INDEX('Energy Prices'!$F$26:$CJ$31,MATCH($B131,'Energy Prices'!$C$26:$C$31,0),MATCH(Calc_Option3!O$6,'Energy Prices'!$F$11:$CJ$11,0))/100000,0)</f>
        <v>0</v>
      </c>
      <c r="P131" s="61">
        <f>IFERROR('Data Input - Option 3'!T87*INDEX('Energy Prices'!$F$26:$CJ$31,MATCH($B131,'Energy Prices'!$C$26:$C$31,0),MATCH(Calc_Option3!P$6,'Energy Prices'!$F$11:$CJ$11,0))/100000,0)</f>
        <v>0</v>
      </c>
      <c r="Q131" s="61">
        <f>IFERROR('Data Input - Option 3'!U87*INDEX('Energy Prices'!$F$26:$CJ$31,MATCH($B131,'Energy Prices'!$C$26:$C$31,0),MATCH(Calc_Option3!Q$6,'Energy Prices'!$F$11:$CJ$11,0))/100000,0)</f>
        <v>0</v>
      </c>
      <c r="R131" s="61">
        <f>IFERROR('Data Input - Option 3'!V87*INDEX('Energy Prices'!$F$26:$CJ$31,MATCH($B131,'Energy Prices'!$C$26:$C$31,0),MATCH(Calc_Option3!R$6,'Energy Prices'!$F$11:$CJ$11,0))/100000,0)</f>
        <v>0</v>
      </c>
      <c r="S131" s="61">
        <f>IFERROR('Data Input - Option 3'!W87*INDEX('Energy Prices'!$F$26:$CJ$31,MATCH($B131,'Energy Prices'!$C$26:$C$31,0),MATCH(Calc_Option3!S$6,'Energy Prices'!$F$11:$CJ$11,0))/100000,0)</f>
        <v>0</v>
      </c>
      <c r="T131" s="61">
        <f>IFERROR('Data Input - Option 3'!X87*INDEX('Energy Prices'!$F$26:$CJ$31,MATCH($B131,'Energy Prices'!$C$26:$C$31,0),MATCH(Calc_Option3!T$6,'Energy Prices'!$F$11:$CJ$11,0))/100000,0)</f>
        <v>0</v>
      </c>
      <c r="U131" s="61">
        <f>IFERROR('Data Input - Option 3'!Y87*INDEX('Energy Prices'!$F$26:$CJ$31,MATCH($B131,'Energy Prices'!$C$26:$C$31,0),MATCH(Calc_Option3!U$6,'Energy Prices'!$F$11:$CJ$11,0))/100000,0)</f>
        <v>0</v>
      </c>
      <c r="V131" s="61">
        <f>IFERROR('Data Input - Option 3'!Z87*INDEX('Energy Prices'!$F$26:$CJ$31,MATCH($B131,'Energy Prices'!$C$26:$C$31,0),MATCH(Calc_Option3!V$6,'Energy Prices'!$F$11:$CJ$11,0))/100000,0)</f>
        <v>0</v>
      </c>
      <c r="W131" s="61">
        <f>IFERROR('Data Input - Option 3'!AA87*INDEX('Energy Prices'!$F$26:$CJ$31,MATCH($B131,'Energy Prices'!$C$26:$C$31,0),MATCH(Calc_Option3!W$6,'Energy Prices'!$F$11:$CJ$11,0))/100000,0)</f>
        <v>0</v>
      </c>
      <c r="X131" s="61">
        <f>IFERROR('Data Input - Option 3'!AB87*INDEX('Energy Prices'!$F$26:$CJ$31,MATCH($B131,'Energy Prices'!$C$26:$C$31,0),MATCH(Calc_Option3!X$6,'Energy Prices'!$F$11:$CJ$11,0))/100000,0)</f>
        <v>0</v>
      </c>
      <c r="Y131" s="61">
        <f>IFERROR('Data Input - Option 3'!AC87*INDEX('Energy Prices'!$F$26:$CJ$31,MATCH($B131,'Energy Prices'!$C$26:$C$31,0),MATCH(Calc_Option3!Y$6,'Energy Prices'!$F$11:$CJ$11,0))/100000,0)</f>
        <v>0</v>
      </c>
      <c r="Z131" s="61">
        <f>IFERROR('Data Input - Option 3'!AD87*INDEX('Energy Prices'!$F$26:$CJ$31,MATCH($B131,'Energy Prices'!$C$26:$C$31,0),MATCH(Calc_Option3!Z$6,'Energy Prices'!$F$11:$CJ$11,0))/100000,0)</f>
        <v>0</v>
      </c>
      <c r="AA131" s="61">
        <f>IFERROR('Data Input - Option 3'!AE87*INDEX('Energy Prices'!$F$26:$CJ$31,MATCH($B131,'Energy Prices'!$C$26:$C$31,0),MATCH(Calc_Option3!AA$6,'Energy Prices'!$F$11:$CJ$11,0))/100000,0)</f>
        <v>0</v>
      </c>
      <c r="AB131" s="61">
        <f>IFERROR('Data Input - Option 3'!AF87*INDEX('Energy Prices'!$F$26:$CJ$31,MATCH($B131,'Energy Prices'!$C$26:$C$31,0),MATCH(Calc_Option3!AB$6,'Energy Prices'!$F$11:$CJ$11,0))/100000,0)</f>
        <v>0</v>
      </c>
      <c r="AC131" s="61">
        <f>IFERROR('Data Input - Option 3'!AG87*INDEX('Energy Prices'!$F$26:$CJ$31,MATCH($B131,'Energy Prices'!$C$26:$C$31,0),MATCH(Calc_Option3!AC$6,'Energy Prices'!$F$11:$CJ$11,0))/100000,0)</f>
        <v>0</v>
      </c>
      <c r="AD131" s="61">
        <f>IFERROR('Data Input - Option 3'!AH87*INDEX('Energy Prices'!$F$26:$CJ$31,MATCH($B131,'Energy Prices'!$C$26:$C$31,0),MATCH(Calc_Option3!AD$6,'Energy Prices'!$F$11:$CJ$11,0))/100000,0)</f>
        <v>0</v>
      </c>
      <c r="AE131" s="61">
        <f>IFERROR('Data Input - Option 3'!AI87*INDEX('Energy Prices'!$F$26:$CJ$31,MATCH($B131,'Energy Prices'!$C$26:$C$31,0),MATCH(Calc_Option3!AE$6,'Energy Prices'!$F$11:$CJ$11,0))/100000,0)</f>
        <v>0</v>
      </c>
      <c r="AF131" s="61">
        <f>IFERROR('Data Input - Option 3'!AJ87*INDEX('Energy Prices'!$F$26:$CJ$31,MATCH($B131,'Energy Prices'!$C$26:$C$31,0),MATCH(Calc_Option3!AF$6,'Energy Prices'!$F$11:$CJ$11,0))/100000,0)</f>
        <v>0</v>
      </c>
      <c r="AG131" s="61">
        <f>IFERROR('Data Input - Option 3'!AK87*INDEX('Energy Prices'!$F$26:$CJ$31,MATCH($B131,'Energy Prices'!$C$26:$C$31,0),MATCH(Calc_Option3!AG$6,'Energy Prices'!$F$11:$CJ$11,0))/100000,0)</f>
        <v>0</v>
      </c>
      <c r="AH131" s="61">
        <f>IFERROR('Data Input - Option 3'!AL87*INDEX('Energy Prices'!$F$26:$CJ$31,MATCH($B131,'Energy Prices'!$C$26:$C$31,0),MATCH(Calc_Option3!AH$6,'Energy Prices'!$F$11:$CJ$11,0))/100000,0)</f>
        <v>0</v>
      </c>
      <c r="AI131" s="61">
        <f>IFERROR('Data Input - Option 3'!AM87*INDEX('Energy Prices'!$F$26:$CJ$31,MATCH($B131,'Energy Prices'!$C$26:$C$31,0),MATCH(Calc_Option3!AI$6,'Energy Prices'!$F$11:$CJ$11,0))/100000,0)</f>
        <v>0</v>
      </c>
      <c r="AJ131" s="61">
        <f>IFERROR('Data Input - Option 3'!AN87*INDEX('Energy Prices'!$F$26:$CJ$31,MATCH($B131,'Energy Prices'!$C$26:$C$31,0),MATCH(Calc_Option3!AJ$6,'Energy Prices'!$F$11:$CJ$11,0))/100000,0)</f>
        <v>0</v>
      </c>
      <c r="AK131" s="61">
        <f>IFERROR('Data Input - Option 3'!AO87*INDEX('Energy Prices'!$F$26:$CJ$31,MATCH($B131,'Energy Prices'!$C$26:$C$31,0),MATCH(Calc_Option3!AK$6,'Energy Prices'!$F$11:$CJ$11,0))/100000,0)</f>
        <v>0</v>
      </c>
      <c r="AL131" s="61">
        <f>IFERROR('Data Input - Option 3'!AP87*INDEX('Energy Prices'!$F$26:$CJ$31,MATCH($B131,'Energy Prices'!$C$26:$C$31,0),MATCH(Calc_Option3!AL$6,'Energy Prices'!$F$11:$CJ$11,0))/100000,0)</f>
        <v>0</v>
      </c>
      <c r="AM131" s="61">
        <f>IFERROR('Data Input - Option 3'!AQ87*INDEX('Energy Prices'!$F$26:$CJ$31,MATCH($B131,'Energy Prices'!$C$26:$C$31,0),MATCH(Calc_Option3!AM$6,'Energy Prices'!$F$11:$CJ$11,0))/100000,0)</f>
        <v>0</v>
      </c>
      <c r="AN131" s="61">
        <f>IFERROR('Data Input - Option 3'!AR87*INDEX('Energy Prices'!$F$26:$CJ$31,MATCH($B131,'Energy Prices'!$C$26:$C$31,0),MATCH(Calc_Option3!AN$6,'Energy Prices'!$F$11:$CJ$11,0))/100000,0)</f>
        <v>0</v>
      </c>
      <c r="AO131" s="61">
        <f>IFERROR('Data Input - Option 3'!AS87*INDEX('Energy Prices'!$F$26:$CJ$31,MATCH($B131,'Energy Prices'!$C$26:$C$31,0),MATCH(Calc_Option3!AO$6,'Energy Prices'!$F$11:$CJ$11,0))/100000,0)</f>
        <v>0</v>
      </c>
      <c r="AP131" s="61">
        <f>IFERROR('Data Input - Option 3'!AT87*INDEX('Energy Prices'!$F$26:$CJ$31,MATCH($B131,'Energy Prices'!$C$26:$C$31,0),MATCH(Calc_Option3!AP$6,'Energy Prices'!$F$11:$CJ$11,0))/100000,0)</f>
        <v>0</v>
      </c>
      <c r="AQ131" s="61">
        <f>IFERROR('Data Input - Option 3'!AU87*INDEX('Energy Prices'!$F$26:$CJ$31,MATCH($B131,'Energy Prices'!$C$26:$C$31,0),MATCH(Calc_Option3!AQ$6,'Energy Prices'!$F$11:$CJ$11,0))/100000,0)</f>
        <v>0</v>
      </c>
      <c r="AR131" s="61">
        <f>IFERROR('Data Input - Option 3'!AV87*INDEX('Energy Prices'!$F$26:$CJ$31,MATCH($B131,'Energy Prices'!$C$26:$C$31,0),MATCH(Calc_Option3!AR$6,'Energy Prices'!$F$11:$CJ$11,0))/100000,0)</f>
        <v>0</v>
      </c>
      <c r="AS131" s="61">
        <f>IFERROR('Data Input - Option 3'!AW87*INDEX('Energy Prices'!$F$26:$CJ$31,MATCH($B131,'Energy Prices'!$C$26:$C$31,0),MATCH(Calc_Option3!AS$6,'Energy Prices'!$F$11:$CJ$11,0))/100000,0)</f>
        <v>0</v>
      </c>
      <c r="AT131" s="61">
        <f>IFERROR('Data Input - Option 3'!AX87*INDEX('Energy Prices'!$F$26:$CJ$31,MATCH($B131,'Energy Prices'!$C$26:$C$31,0),MATCH(Calc_Option3!AT$6,'Energy Prices'!$F$11:$CJ$11,0))/100000,0)</f>
        <v>0</v>
      </c>
      <c r="AU131" s="61">
        <f>IFERROR('Data Input - Option 3'!AY87*INDEX('Energy Prices'!$F$26:$CJ$31,MATCH($B131,'Energy Prices'!$C$26:$C$31,0),MATCH(Calc_Option3!AU$6,'Energy Prices'!$F$11:$CJ$11,0))/100000,0)</f>
        <v>0</v>
      </c>
      <c r="AV131" s="61">
        <f>IFERROR('Data Input - Option 3'!AZ87*INDEX('Energy Prices'!$F$26:$CJ$31,MATCH($B131,'Energy Prices'!$C$26:$C$31,0),MATCH(Calc_Option3!AV$6,'Energy Prices'!$F$11:$CJ$11,0))/100000,0)</f>
        <v>0</v>
      </c>
      <c r="AW131" s="61">
        <f>IFERROR('Data Input - Option 3'!BA87*INDEX('Energy Prices'!$F$26:$CJ$31,MATCH($B131,'Energy Prices'!$C$26:$C$31,0),MATCH(Calc_Option3!AW$6,'Energy Prices'!$F$11:$CJ$11,0))/100000,0)</f>
        <v>0</v>
      </c>
      <c r="AX131" s="61">
        <f>IFERROR('Data Input - Option 3'!BB87*INDEX('Energy Prices'!$F$26:$CJ$31,MATCH($B131,'Energy Prices'!$C$26:$C$31,0),MATCH(Calc_Option3!AX$6,'Energy Prices'!$F$11:$CJ$11,0))/100000,0)</f>
        <v>0</v>
      </c>
      <c r="AY131" s="61">
        <f>IFERROR('Data Input - Option 3'!BC87*INDEX('Energy Prices'!$F$26:$CJ$31,MATCH($B131,'Energy Prices'!$C$26:$C$31,0),MATCH(Calc_Option3!AY$6,'Energy Prices'!$F$11:$CJ$11,0))/100000,0)</f>
        <v>0</v>
      </c>
      <c r="AZ131" s="61">
        <f>IFERROR('Data Input - Option 3'!BD87*INDEX('Energy Prices'!$F$26:$CJ$31,MATCH($B131,'Energy Prices'!$C$26:$C$31,0),MATCH(Calc_Option3!AZ$6,'Energy Prices'!$F$11:$CJ$11,0))/100000,0)</f>
        <v>0</v>
      </c>
      <c r="BA131" s="61">
        <f>IFERROR('Data Input - Option 3'!BE87*INDEX('Energy Prices'!$F$26:$CJ$31,MATCH($B131,'Energy Prices'!$C$26:$C$31,0),MATCH(Calc_Option3!BA$6,'Energy Prices'!$F$11:$CJ$11,0))/100000,0)</f>
        <v>0</v>
      </c>
      <c r="BB131" s="61">
        <f>IFERROR('Data Input - Option 3'!BF87*INDEX('Energy Prices'!$F$26:$CJ$31,MATCH($B131,'Energy Prices'!$C$26:$C$31,0),MATCH(Calc_Option3!BB$6,'Energy Prices'!$F$11:$CJ$11,0))/100000,0)</f>
        <v>0</v>
      </c>
      <c r="BC131" s="61">
        <f>IFERROR('Data Input - Option 3'!BG87*INDEX('Energy Prices'!$F$26:$CJ$31,MATCH($B131,'Energy Prices'!$C$26:$C$31,0),MATCH(Calc_Option3!BC$6,'Energy Prices'!$F$11:$CJ$11,0))/100000,0)</f>
        <v>0</v>
      </c>
      <c r="BD131" s="61">
        <f>IFERROR('Data Input - Option 3'!BH87*INDEX('Energy Prices'!$F$26:$CJ$31,MATCH($B131,'Energy Prices'!$C$26:$C$31,0),MATCH(Calc_Option3!BD$6,'Energy Prices'!$F$11:$CJ$11,0))/100000,0)</f>
        <v>0</v>
      </c>
      <c r="BE131" s="61">
        <f>IFERROR('Data Input - Option 3'!BI87*INDEX('Energy Prices'!$F$26:$CJ$31,MATCH($B131,'Energy Prices'!$C$26:$C$31,0),MATCH(Calc_Option3!BE$6,'Energy Prices'!$F$11:$CJ$11,0))/100000,0)</f>
        <v>0</v>
      </c>
      <c r="BF131" s="61">
        <f>IFERROR('Data Input - Option 3'!BJ87*INDEX('Energy Prices'!$F$26:$CJ$31,MATCH($B131,'Energy Prices'!$C$26:$C$31,0),MATCH(Calc_Option3!BF$6,'Energy Prices'!$F$11:$CJ$11,0))/100000,0)</f>
        <v>0</v>
      </c>
      <c r="BG131" s="61">
        <f>IFERROR('Data Input - Option 3'!BK87*INDEX('Energy Prices'!$F$26:$CJ$31,MATCH($B131,'Energy Prices'!$C$26:$C$31,0),MATCH(Calc_Option3!BG$6,'Energy Prices'!$F$11:$CJ$11,0))/100000,0)</f>
        <v>0</v>
      </c>
      <c r="BH131" s="61">
        <f>IFERROR('Data Input - Option 3'!BL87*INDEX('Energy Prices'!$F$26:$CJ$31,MATCH($B131,'Energy Prices'!$C$26:$C$31,0),MATCH(Calc_Option3!BH$6,'Energy Prices'!$F$11:$CJ$11,0))/100000,0)</f>
        <v>0</v>
      </c>
      <c r="BI131" s="61">
        <f>IFERROR('Data Input - Option 3'!BM87*INDEX('Energy Prices'!$F$26:$CJ$31,MATCH($B131,'Energy Prices'!$C$26:$C$31,0),MATCH(Calc_Option3!BI$6,'Energy Prices'!$F$11:$CJ$11,0))/100000,0)</f>
        <v>0</v>
      </c>
      <c r="BJ131" s="61">
        <f>IFERROR('Data Input - Option 3'!BN87*INDEX('Energy Prices'!$F$26:$CJ$31,MATCH($B131,'Energy Prices'!$C$26:$C$31,0),MATCH(Calc_Option3!BJ$6,'Energy Prices'!$F$11:$CJ$11,0))/100000,0)</f>
        <v>0</v>
      </c>
      <c r="BK131" s="61">
        <f>IFERROR('Data Input - Option 3'!BO87*INDEX('Energy Prices'!$F$26:$CJ$31,MATCH($B131,'Energy Prices'!$C$26:$C$31,0),MATCH(Calc_Option3!BK$6,'Energy Prices'!$F$11:$CJ$11,0))/100000,0)</f>
        <v>0</v>
      </c>
      <c r="BL131" s="61">
        <f>IFERROR('Data Input - Option 3'!BP87*INDEX('Energy Prices'!$F$26:$CJ$31,MATCH($B131,'Energy Prices'!$C$26:$C$31,0),MATCH(Calc_Option3!BL$6,'Energy Prices'!$F$11:$CJ$11,0))/100000,0)</f>
        <v>0</v>
      </c>
      <c r="BM131" s="61">
        <f>IFERROR('Data Input - Option 3'!BQ87*INDEX('Energy Prices'!$F$26:$CJ$31,MATCH($B131,'Energy Prices'!$C$26:$C$31,0),MATCH(Calc_Option3!BM$6,'Energy Prices'!$F$11:$CJ$11,0))/100000,0)</f>
        <v>0</v>
      </c>
      <c r="BN131" s="61">
        <f>IFERROR('Data Input - Option 3'!BR87*INDEX('Energy Prices'!$F$26:$CJ$31,MATCH($B131,'Energy Prices'!$C$26:$C$31,0),MATCH(Calc_Option3!BN$6,'Energy Prices'!$F$11:$CJ$11,0))/100000,0)</f>
        <v>0</v>
      </c>
      <c r="BO131" s="61">
        <f>IFERROR('Data Input - Option 3'!BS87*INDEX('Energy Prices'!$F$26:$CJ$31,MATCH($B131,'Energy Prices'!$C$26:$C$31,0),MATCH(Calc_Option3!BO$6,'Energy Prices'!$F$11:$CJ$11,0))/100000,0)</f>
        <v>0</v>
      </c>
      <c r="BP131" s="61">
        <f>IFERROR('Data Input - Option 3'!BT87*INDEX('Energy Prices'!$F$26:$CJ$31,MATCH($B131,'Energy Prices'!$C$26:$C$31,0),MATCH(Calc_Option3!BP$6,'Energy Prices'!$F$11:$CJ$11,0))/100000,0)</f>
        <v>0</v>
      </c>
      <c r="BQ131" s="61">
        <f>IFERROR('Data Input - Option 3'!BU87*INDEX('Energy Prices'!$F$26:$CJ$31,MATCH($B131,'Energy Prices'!$C$26:$C$31,0),MATCH(Calc_Option3!BQ$6,'Energy Prices'!$F$11:$CJ$11,0))/100000,0)</f>
        <v>0</v>
      </c>
      <c r="BR131" s="61">
        <f>IFERROR('Data Input - Option 3'!BV87*INDEX('Energy Prices'!$F$26:$CJ$31,MATCH($B131,'Energy Prices'!$C$26:$C$31,0),MATCH(Calc_Option3!BR$6,'Energy Prices'!$F$11:$CJ$11,0))/100000,0)</f>
        <v>0</v>
      </c>
      <c r="BS131" s="61">
        <f>IFERROR('Data Input - Option 3'!BW87*INDEX('Energy Prices'!$F$26:$CJ$31,MATCH($B131,'Energy Prices'!$C$26:$C$31,0),MATCH(Calc_Option3!BS$6,'Energy Prices'!$F$11:$CJ$11,0))/100000,0)</f>
        <v>0</v>
      </c>
      <c r="BT131" s="61">
        <f>IFERROR('Data Input - Option 3'!BX87*INDEX('Energy Prices'!$F$26:$CJ$31,MATCH($B131,'Energy Prices'!$C$26:$C$31,0),MATCH(Calc_Option3!BT$6,'Energy Prices'!$F$11:$CJ$11,0))/100000,0)</f>
        <v>0</v>
      </c>
      <c r="BU131" s="61">
        <f>IFERROR('Data Input - Option 3'!BY87*INDEX('Energy Prices'!$F$26:$CJ$31,MATCH($B131,'Energy Prices'!$C$26:$C$31,0),MATCH(Calc_Option3!BU$6,'Energy Prices'!$F$11:$CJ$11,0))/100000,0)</f>
        <v>0</v>
      </c>
      <c r="BV131" s="61">
        <f>IFERROR('Data Input - Option 3'!BZ87*INDEX('Energy Prices'!$F$26:$CJ$31,MATCH($B131,'Energy Prices'!$C$26:$C$31,0),MATCH(Calc_Option3!BV$6,'Energy Prices'!$F$11:$CJ$11,0))/100000,0)</f>
        <v>0</v>
      </c>
      <c r="BW131" s="61">
        <f>IFERROR('Data Input - Option 3'!CA87*INDEX('Energy Prices'!$F$26:$CJ$31,MATCH($B131,'Energy Prices'!$C$26:$C$31,0),MATCH(Calc_Option3!BW$6,'Energy Prices'!$F$11:$CJ$11,0))/100000,0)</f>
        <v>0</v>
      </c>
      <c r="BX131" s="61">
        <f>IFERROR('Data Input - Option 3'!CB87*INDEX('Energy Prices'!$F$26:$CJ$31,MATCH($B131,'Energy Prices'!$C$26:$C$31,0),MATCH(Calc_Option3!BX$6,'Energy Prices'!$F$11:$CJ$11,0))/100000,0)</f>
        <v>0</v>
      </c>
      <c r="BY131" s="61">
        <f>IFERROR('Data Input - Option 3'!CC87*INDEX('Energy Prices'!$F$26:$CJ$31,MATCH($B131,'Energy Prices'!$C$26:$C$31,0),MATCH(Calc_Option3!BY$6,'Energy Prices'!$F$11:$CJ$11,0))/100000,0)</f>
        <v>0</v>
      </c>
      <c r="BZ131" s="61">
        <f>IFERROR('Data Input - Option 3'!CD87*INDEX('Energy Prices'!$F$26:$CJ$31,MATCH($B131,'Energy Prices'!$C$26:$C$31,0),MATCH(Calc_Option3!BZ$6,'Energy Prices'!$F$11:$CJ$11,0))/100000,0)</f>
        <v>0</v>
      </c>
      <c r="CA131" s="61">
        <f>IFERROR('Data Input - Option 3'!CE87*INDEX('Energy Prices'!$F$26:$CJ$31,MATCH($B131,'Energy Prices'!$C$26:$C$31,0),MATCH(Calc_Option3!CA$6,'Energy Prices'!$F$11:$CJ$11,0))/100000,0)</f>
        <v>0</v>
      </c>
      <c r="CB131" s="61">
        <f>IFERROR('Data Input - Option 3'!CF87*INDEX('Energy Prices'!$F$26:$CJ$31,MATCH($B131,'Energy Prices'!$C$26:$C$31,0),MATCH(Calc_Option3!CB$6,'Energy Prices'!$F$11:$CJ$11,0))/100000,0)</f>
        <v>0</v>
      </c>
      <c r="CC131" s="61">
        <f>IFERROR('Data Input - Option 3'!CG87*INDEX('Energy Prices'!$F$26:$CJ$31,MATCH($B131,'Energy Prices'!$C$26:$C$31,0),MATCH(Calc_Option3!CC$6,'Energy Prices'!$F$11:$CJ$11,0))/100000,0)</f>
        <v>0</v>
      </c>
      <c r="CD131" s="61">
        <f>IFERROR('Data Input - Option 3'!CH87*INDEX('Energy Prices'!$F$26:$CJ$31,MATCH($B131,'Energy Prices'!$C$26:$C$31,0),MATCH(Calc_Option3!CD$6,'Energy Prices'!$F$11:$CJ$11,0))/100000,0)</f>
        <v>0</v>
      </c>
      <c r="CE131" s="61">
        <f>IFERROR('Data Input - Option 3'!CI87*INDEX('Energy Prices'!$F$26:$CJ$31,MATCH($B131,'Energy Prices'!$C$26:$C$31,0),MATCH(Calc_Option3!CE$6,'Energy Prices'!$F$11:$CJ$11,0))/100000,0)</f>
        <v>0</v>
      </c>
      <c r="CF131" s="61">
        <f>IFERROR('Data Input - Option 3'!CJ87*INDEX('Energy Prices'!$F$26:$CJ$31,MATCH($B131,'Energy Prices'!$C$26:$C$31,0),MATCH(Calc_Option3!CF$6,'Energy Prices'!$F$11:$CJ$11,0))/100000,0)</f>
        <v>0</v>
      </c>
      <c r="CG131" s="61">
        <f>IFERROR('Data Input - Option 3'!CK87*INDEX('Energy Prices'!$F$26:$CJ$31,MATCH($B131,'Energy Prices'!$C$26:$C$31,0),MATCH(Calc_Option3!CG$6,'Energy Prices'!$F$11:$CJ$11,0))/100000,0)</f>
        <v>0</v>
      </c>
      <c r="CH131" s="61">
        <f>IFERROR('Data Input - Option 3'!CL87*INDEX('Energy Prices'!$F$26:$CJ$31,MATCH($B131,'Energy Prices'!$C$26:$C$31,0),MATCH(Calc_Option3!CH$6,'Energy Prices'!$F$11:$CJ$11,0))/100000,0)</f>
        <v>0</v>
      </c>
      <c r="CI131" s="61">
        <f>IFERROR('Data Input - Option 3'!CM87*INDEX('Energy Prices'!$F$26:$CJ$31,MATCH($B131,'Energy Prices'!$C$26:$C$31,0),MATCH(Calc_Option3!CI$6,'Energy Prices'!$F$11:$CJ$11,0))/100000,0)</f>
        <v>0</v>
      </c>
      <c r="CJ131" s="61">
        <f>IFERROR('Data Input - Option 3'!CN87*INDEX('Energy Prices'!$F$26:$CJ$31,MATCH($B131,'Energy Prices'!$C$26:$C$31,0),MATCH(Calc_Option3!CJ$6,'Energy Prices'!$F$11:$CJ$11,0))/100000,0)</f>
        <v>0</v>
      </c>
      <c r="CK131" s="61">
        <f>IFERROR('Data Input - Option 3'!CO87*INDEX('Energy Prices'!$F$26:$CJ$31,MATCH($B131,'Energy Prices'!$C$26:$C$31,0),MATCH(Calc_Option3!CK$6,'Energy Prices'!$F$11:$CJ$11,0))/100000,0)</f>
        <v>0</v>
      </c>
      <c r="CL131" s="61">
        <f>IFERROR('Data Input - Option 3'!CP87*INDEX('Energy Prices'!$F$26:$CJ$31,MATCH($B131,'Energy Prices'!$C$26:$C$31,0),MATCH(Calc_Option3!CL$6,'Energy Prices'!$F$11:$CJ$11,0))/100000,0)</f>
        <v>0</v>
      </c>
      <c r="CM131" s="61">
        <f>IFERROR('Data Input - Option 3'!CQ87*INDEX('Energy Prices'!$F$26:$CJ$31,MATCH($B131,'Energy Prices'!$C$26:$C$31,0),MATCH(Calc_Option3!CM$6,'Energy Prices'!$F$11:$CJ$11,0))/100000,0)</f>
        <v>0</v>
      </c>
      <c r="CN131" s="61">
        <f>IFERROR('Data Input - Option 3'!CR87*INDEX('Energy Prices'!$F$26:$CJ$31,MATCH($B131,'Energy Prices'!$C$26:$C$31,0),MATCH(Calc_Option3!CN$6,'Energy Prices'!$F$11:$CJ$11,0))/100000,0)</f>
        <v>0</v>
      </c>
      <c r="CO131" s="61">
        <f>IFERROR('Data Input - Option 3'!CS87*INDEX('Energy Prices'!$F$26:$CJ$31,MATCH($B131,'Energy Prices'!$C$26:$C$31,0),MATCH(Calc_Option3!CO$6,'Energy Prices'!$F$11:$CJ$11,0))/100000,0)</f>
        <v>0</v>
      </c>
      <c r="CP131" s="61">
        <f>IFERROR('Data Input - Option 3'!CT87*INDEX('Energy Prices'!$F$26:$CJ$31,MATCH($B131,'Energy Prices'!$C$26:$C$31,0),MATCH(Calc_Option3!CP$6,'Energy Prices'!$F$11:$CJ$11,0))/100000,0)</f>
        <v>0</v>
      </c>
      <c r="CQ131" s="61">
        <f>IFERROR('Data Input - Option 3'!CU87*INDEX('Energy Prices'!$F$26:$CJ$31,MATCH($B131,'Energy Prices'!$C$26:$C$31,0),MATCH(Calc_Option3!CQ$6,'Energy Prices'!$F$11:$CJ$11,0))/100000,0)</f>
        <v>0</v>
      </c>
      <c r="CR131" s="61">
        <f>IFERROR('Data Input - Option 3'!CV87*INDEX('Energy Prices'!$F$26:$CJ$31,MATCH($B131,'Energy Prices'!$C$26:$C$31,0),MATCH(Calc_Option3!CR$6,'Energy Prices'!$F$11:$CJ$11,0))/100000,0)</f>
        <v>0</v>
      </c>
      <c r="CS131" s="61">
        <f>IFERROR('Data Input - Option 3'!CW87*INDEX('Energy Prices'!$F$26:$CJ$31,MATCH($B131,'Energy Prices'!$C$26:$C$31,0),MATCH(Calc_Option3!CS$6,'Energy Prices'!$F$11:$CJ$11,0))/100000,0)</f>
        <v>0</v>
      </c>
      <c r="CT131" s="61">
        <f>IFERROR('Data Input - Option 3'!CX87*INDEX('Energy Prices'!$F$26:$CJ$31,MATCH($B131,'Energy Prices'!$C$26:$C$31,0),MATCH(Calc_Option3!CT$6,'Energy Prices'!$F$11:$CJ$11,0))/100000,0)</f>
        <v>0</v>
      </c>
      <c r="CU131" s="61">
        <f>IFERROR('Data Input - Option 3'!CY87*INDEX('Energy Prices'!$F$26:$CJ$31,MATCH($B131,'Energy Prices'!$C$26:$C$31,0),MATCH(Calc_Option3!CU$6,'Energy Prices'!$F$11:$CJ$11,0))/100000,0)</f>
        <v>0</v>
      </c>
      <c r="CV131" s="61">
        <f>IFERROR('Data Input - Option 3'!CZ87*INDEX('Energy Prices'!$F$26:$CJ$31,MATCH($B131,'Energy Prices'!$C$26:$C$31,0),MATCH(Calc_Option3!CV$6,'Energy Prices'!$F$11:$CJ$11,0))/100000,0)</f>
        <v>0</v>
      </c>
      <c r="CW131" s="61">
        <f>IFERROR('Data Input - Option 3'!DA87*INDEX('Energy Prices'!$F$26:$CJ$31,MATCH($B131,'Energy Prices'!$C$26:$C$31,0),MATCH(Calc_Option3!CW$6,'Energy Prices'!$F$11:$CJ$11,0))/100000,0)</f>
        <v>0</v>
      </c>
      <c r="CX131" s="61">
        <f>IFERROR('Data Input - Option 3'!DB87*INDEX('Energy Prices'!$F$26:$CJ$31,MATCH($B131,'Energy Prices'!$C$26:$C$31,0),MATCH(Calc_Option3!CX$6,'Energy Prices'!$F$11:$CJ$11,0))/100000,0)</f>
        <v>0</v>
      </c>
      <c r="CY131" s="61">
        <f>IFERROR('Data Input - Option 3'!DC87*INDEX('Energy Prices'!$F$26:$CJ$31,MATCH($B131,'Energy Prices'!$C$26:$C$31,0),MATCH(Calc_Option3!CY$6,'Energy Prices'!$F$11:$CJ$11,0))/100000,0)</f>
        <v>0</v>
      </c>
      <c r="CZ131" s="391"/>
    </row>
    <row r="132" spans="2:104" x14ac:dyDescent="0.25">
      <c r="B132" s="393" t="s">
        <v>389</v>
      </c>
      <c r="C132" s="9" t="s">
        <v>1117</v>
      </c>
      <c r="D132" s="61">
        <f>IFERROR('Data Input - Option 3'!H88*INDEX('Energy Prices'!$F$26:$CJ$31,MATCH($B132,'Energy Prices'!$C$26:$C$31,0),MATCH(Calc_Option3!D$6,'Energy Prices'!$F$11:$CJ$11,0))/100000,0)</f>
        <v>0</v>
      </c>
      <c r="E132" s="61">
        <f>IFERROR('Data Input - Option 3'!I88*INDEX('Energy Prices'!$F$26:$CJ$31,MATCH($B132,'Energy Prices'!$C$26:$C$31,0),MATCH(Calc_Option3!E$6,'Energy Prices'!$F$11:$CJ$11,0))/100000,0)</f>
        <v>0</v>
      </c>
      <c r="F132" s="61">
        <f>IFERROR('Data Input - Option 3'!J88*INDEX('Energy Prices'!$F$26:$CJ$31,MATCH($B132,'Energy Prices'!$C$26:$C$31,0),MATCH(Calc_Option3!F$6,'Energy Prices'!$F$11:$CJ$11,0))/100000,0)</f>
        <v>0</v>
      </c>
      <c r="G132" s="61">
        <f>IFERROR('Data Input - Option 3'!K88*INDEX('Energy Prices'!$F$26:$CJ$31,MATCH($B132,'Energy Prices'!$C$26:$C$31,0),MATCH(Calc_Option3!G$6,'Energy Prices'!$F$11:$CJ$11,0))/100000,0)</f>
        <v>0</v>
      </c>
      <c r="H132" s="61">
        <f>IFERROR('Data Input - Option 3'!L88*INDEX('Energy Prices'!$F$26:$CJ$31,MATCH($B132,'Energy Prices'!$C$26:$C$31,0),MATCH(Calc_Option3!H$6,'Energy Prices'!$F$11:$CJ$11,0))/100000,0)</f>
        <v>0</v>
      </c>
      <c r="I132" s="61">
        <f>IFERROR('Data Input - Option 3'!M88*INDEX('Energy Prices'!$F$26:$CJ$31,MATCH($B132,'Energy Prices'!$C$26:$C$31,0),MATCH(Calc_Option3!I$6,'Energy Prices'!$F$11:$CJ$11,0))/100000,0)</f>
        <v>0</v>
      </c>
      <c r="J132" s="61">
        <f>IFERROR('Data Input - Option 3'!N88*INDEX('Energy Prices'!$F$26:$CJ$31,MATCH($B132,'Energy Prices'!$C$26:$C$31,0),MATCH(Calc_Option3!J$6,'Energy Prices'!$F$11:$CJ$11,0))/100000,0)</f>
        <v>0</v>
      </c>
      <c r="K132" s="61">
        <f>IFERROR('Data Input - Option 3'!O88*INDEX('Energy Prices'!$F$26:$CJ$31,MATCH($B132,'Energy Prices'!$C$26:$C$31,0),MATCH(Calc_Option3!K$6,'Energy Prices'!$F$11:$CJ$11,0))/100000,0)</f>
        <v>0</v>
      </c>
      <c r="L132" s="61">
        <f>IFERROR('Data Input - Option 3'!P88*INDEX('Energy Prices'!$F$26:$CJ$31,MATCH($B132,'Energy Prices'!$C$26:$C$31,0),MATCH(Calc_Option3!L$6,'Energy Prices'!$F$11:$CJ$11,0))/100000,0)</f>
        <v>0</v>
      </c>
      <c r="M132" s="61">
        <f>IFERROR('Data Input - Option 3'!Q88*INDEX('Energy Prices'!$F$26:$CJ$31,MATCH($B132,'Energy Prices'!$C$26:$C$31,0),MATCH(Calc_Option3!M$6,'Energy Prices'!$F$11:$CJ$11,0))/100000,0)</f>
        <v>0</v>
      </c>
      <c r="N132" s="61">
        <f>IFERROR('Data Input - Option 3'!R88*INDEX('Energy Prices'!$F$26:$CJ$31,MATCH($B132,'Energy Prices'!$C$26:$C$31,0),MATCH(Calc_Option3!N$6,'Energy Prices'!$F$11:$CJ$11,0))/100000,0)</f>
        <v>0</v>
      </c>
      <c r="O132" s="61">
        <f>IFERROR('Data Input - Option 3'!S88*INDEX('Energy Prices'!$F$26:$CJ$31,MATCH($B132,'Energy Prices'!$C$26:$C$31,0),MATCH(Calc_Option3!O$6,'Energy Prices'!$F$11:$CJ$11,0))/100000,0)</f>
        <v>0</v>
      </c>
      <c r="P132" s="61">
        <f>IFERROR('Data Input - Option 3'!T88*INDEX('Energy Prices'!$F$26:$CJ$31,MATCH($B132,'Energy Prices'!$C$26:$C$31,0),MATCH(Calc_Option3!P$6,'Energy Prices'!$F$11:$CJ$11,0))/100000,0)</f>
        <v>0</v>
      </c>
      <c r="Q132" s="61">
        <f>IFERROR('Data Input - Option 3'!U88*INDEX('Energy Prices'!$F$26:$CJ$31,MATCH($B132,'Energy Prices'!$C$26:$C$31,0),MATCH(Calc_Option3!Q$6,'Energy Prices'!$F$11:$CJ$11,0))/100000,0)</f>
        <v>0</v>
      </c>
      <c r="R132" s="61">
        <f>IFERROR('Data Input - Option 3'!V88*INDEX('Energy Prices'!$F$26:$CJ$31,MATCH($B132,'Energy Prices'!$C$26:$C$31,0),MATCH(Calc_Option3!R$6,'Energy Prices'!$F$11:$CJ$11,0))/100000,0)</f>
        <v>0</v>
      </c>
      <c r="S132" s="61">
        <f>IFERROR('Data Input - Option 3'!W88*INDEX('Energy Prices'!$F$26:$CJ$31,MATCH($B132,'Energy Prices'!$C$26:$C$31,0),MATCH(Calc_Option3!S$6,'Energy Prices'!$F$11:$CJ$11,0))/100000,0)</f>
        <v>0</v>
      </c>
      <c r="T132" s="61">
        <f>IFERROR('Data Input - Option 3'!X88*INDEX('Energy Prices'!$F$26:$CJ$31,MATCH($B132,'Energy Prices'!$C$26:$C$31,0),MATCH(Calc_Option3!T$6,'Energy Prices'!$F$11:$CJ$11,0))/100000,0)</f>
        <v>0</v>
      </c>
      <c r="U132" s="61">
        <f>IFERROR('Data Input - Option 3'!Y88*INDEX('Energy Prices'!$F$26:$CJ$31,MATCH($B132,'Energy Prices'!$C$26:$C$31,0),MATCH(Calc_Option3!U$6,'Energy Prices'!$F$11:$CJ$11,0))/100000,0)</f>
        <v>0</v>
      </c>
      <c r="V132" s="61">
        <f>IFERROR('Data Input - Option 3'!Z88*INDEX('Energy Prices'!$F$26:$CJ$31,MATCH($B132,'Energy Prices'!$C$26:$C$31,0),MATCH(Calc_Option3!V$6,'Energy Prices'!$F$11:$CJ$11,0))/100000,0)</f>
        <v>0</v>
      </c>
      <c r="W132" s="61">
        <f>IFERROR('Data Input - Option 3'!AA88*INDEX('Energy Prices'!$F$26:$CJ$31,MATCH($B132,'Energy Prices'!$C$26:$C$31,0),MATCH(Calc_Option3!W$6,'Energy Prices'!$F$11:$CJ$11,0))/100000,0)</f>
        <v>0</v>
      </c>
      <c r="X132" s="61">
        <f>IFERROR('Data Input - Option 3'!AB88*INDEX('Energy Prices'!$F$26:$CJ$31,MATCH($B132,'Energy Prices'!$C$26:$C$31,0),MATCH(Calc_Option3!X$6,'Energy Prices'!$F$11:$CJ$11,0))/100000,0)</f>
        <v>0</v>
      </c>
      <c r="Y132" s="61">
        <f>IFERROR('Data Input - Option 3'!AC88*INDEX('Energy Prices'!$F$26:$CJ$31,MATCH($B132,'Energy Prices'!$C$26:$C$31,0),MATCH(Calc_Option3!Y$6,'Energy Prices'!$F$11:$CJ$11,0))/100000,0)</f>
        <v>0</v>
      </c>
      <c r="Z132" s="61">
        <f>IFERROR('Data Input - Option 3'!AD88*INDEX('Energy Prices'!$F$26:$CJ$31,MATCH($B132,'Energy Prices'!$C$26:$C$31,0),MATCH(Calc_Option3!Z$6,'Energy Prices'!$F$11:$CJ$11,0))/100000,0)</f>
        <v>0</v>
      </c>
      <c r="AA132" s="61">
        <f>IFERROR('Data Input - Option 3'!AE88*INDEX('Energy Prices'!$F$26:$CJ$31,MATCH($B132,'Energy Prices'!$C$26:$C$31,0),MATCH(Calc_Option3!AA$6,'Energy Prices'!$F$11:$CJ$11,0))/100000,0)</f>
        <v>0</v>
      </c>
      <c r="AB132" s="61">
        <f>IFERROR('Data Input - Option 3'!AF88*INDEX('Energy Prices'!$F$26:$CJ$31,MATCH($B132,'Energy Prices'!$C$26:$C$31,0),MATCH(Calc_Option3!AB$6,'Energy Prices'!$F$11:$CJ$11,0))/100000,0)</f>
        <v>0</v>
      </c>
      <c r="AC132" s="61">
        <f>IFERROR('Data Input - Option 3'!AG88*INDEX('Energy Prices'!$F$26:$CJ$31,MATCH($B132,'Energy Prices'!$C$26:$C$31,0),MATCH(Calc_Option3!AC$6,'Energy Prices'!$F$11:$CJ$11,0))/100000,0)</f>
        <v>0</v>
      </c>
      <c r="AD132" s="61">
        <f>IFERROR('Data Input - Option 3'!AH88*INDEX('Energy Prices'!$F$26:$CJ$31,MATCH($B132,'Energy Prices'!$C$26:$C$31,0),MATCH(Calc_Option3!AD$6,'Energy Prices'!$F$11:$CJ$11,0))/100000,0)</f>
        <v>0</v>
      </c>
      <c r="AE132" s="61">
        <f>IFERROR('Data Input - Option 3'!AI88*INDEX('Energy Prices'!$F$26:$CJ$31,MATCH($B132,'Energy Prices'!$C$26:$C$31,0),MATCH(Calc_Option3!AE$6,'Energy Prices'!$F$11:$CJ$11,0))/100000,0)</f>
        <v>0</v>
      </c>
      <c r="AF132" s="61">
        <f>IFERROR('Data Input - Option 3'!AJ88*INDEX('Energy Prices'!$F$26:$CJ$31,MATCH($B132,'Energy Prices'!$C$26:$C$31,0),MATCH(Calc_Option3!AF$6,'Energy Prices'!$F$11:$CJ$11,0))/100000,0)</f>
        <v>0</v>
      </c>
      <c r="AG132" s="61">
        <f>IFERROR('Data Input - Option 3'!AK88*INDEX('Energy Prices'!$F$26:$CJ$31,MATCH($B132,'Energy Prices'!$C$26:$C$31,0),MATCH(Calc_Option3!AG$6,'Energy Prices'!$F$11:$CJ$11,0))/100000,0)</f>
        <v>0</v>
      </c>
      <c r="AH132" s="61">
        <f>IFERROR('Data Input - Option 3'!AL88*INDEX('Energy Prices'!$F$26:$CJ$31,MATCH($B132,'Energy Prices'!$C$26:$C$31,0),MATCH(Calc_Option3!AH$6,'Energy Prices'!$F$11:$CJ$11,0))/100000,0)</f>
        <v>0</v>
      </c>
      <c r="AI132" s="61">
        <f>IFERROR('Data Input - Option 3'!AM88*INDEX('Energy Prices'!$F$26:$CJ$31,MATCH($B132,'Energy Prices'!$C$26:$C$31,0),MATCH(Calc_Option3!AI$6,'Energy Prices'!$F$11:$CJ$11,0))/100000,0)</f>
        <v>0</v>
      </c>
      <c r="AJ132" s="61">
        <f>IFERROR('Data Input - Option 3'!AN88*INDEX('Energy Prices'!$F$26:$CJ$31,MATCH($B132,'Energy Prices'!$C$26:$C$31,0),MATCH(Calc_Option3!AJ$6,'Energy Prices'!$F$11:$CJ$11,0))/100000,0)</f>
        <v>0</v>
      </c>
      <c r="AK132" s="61">
        <f>IFERROR('Data Input - Option 3'!AO88*INDEX('Energy Prices'!$F$26:$CJ$31,MATCH($B132,'Energy Prices'!$C$26:$C$31,0),MATCH(Calc_Option3!AK$6,'Energy Prices'!$F$11:$CJ$11,0))/100000,0)</f>
        <v>0</v>
      </c>
      <c r="AL132" s="61">
        <f>IFERROR('Data Input - Option 3'!AP88*INDEX('Energy Prices'!$F$26:$CJ$31,MATCH($B132,'Energy Prices'!$C$26:$C$31,0),MATCH(Calc_Option3!AL$6,'Energy Prices'!$F$11:$CJ$11,0))/100000,0)</f>
        <v>0</v>
      </c>
      <c r="AM132" s="61">
        <f>IFERROR('Data Input - Option 3'!AQ88*INDEX('Energy Prices'!$F$26:$CJ$31,MATCH($B132,'Energy Prices'!$C$26:$C$31,0),MATCH(Calc_Option3!AM$6,'Energy Prices'!$F$11:$CJ$11,0))/100000,0)</f>
        <v>0</v>
      </c>
      <c r="AN132" s="61">
        <f>IFERROR('Data Input - Option 3'!AR88*INDEX('Energy Prices'!$F$26:$CJ$31,MATCH($B132,'Energy Prices'!$C$26:$C$31,0),MATCH(Calc_Option3!AN$6,'Energy Prices'!$F$11:$CJ$11,0))/100000,0)</f>
        <v>0</v>
      </c>
      <c r="AO132" s="61">
        <f>IFERROR('Data Input - Option 3'!AS88*INDEX('Energy Prices'!$F$26:$CJ$31,MATCH($B132,'Energy Prices'!$C$26:$C$31,0),MATCH(Calc_Option3!AO$6,'Energy Prices'!$F$11:$CJ$11,0))/100000,0)</f>
        <v>0</v>
      </c>
      <c r="AP132" s="61">
        <f>IFERROR('Data Input - Option 3'!AT88*INDEX('Energy Prices'!$F$26:$CJ$31,MATCH($B132,'Energy Prices'!$C$26:$C$31,0),MATCH(Calc_Option3!AP$6,'Energy Prices'!$F$11:$CJ$11,0))/100000,0)</f>
        <v>0</v>
      </c>
      <c r="AQ132" s="61">
        <f>IFERROR('Data Input - Option 3'!AU88*INDEX('Energy Prices'!$F$26:$CJ$31,MATCH($B132,'Energy Prices'!$C$26:$C$31,0),MATCH(Calc_Option3!AQ$6,'Energy Prices'!$F$11:$CJ$11,0))/100000,0)</f>
        <v>0</v>
      </c>
      <c r="AR132" s="61">
        <f>IFERROR('Data Input - Option 3'!AV88*INDEX('Energy Prices'!$F$26:$CJ$31,MATCH($B132,'Energy Prices'!$C$26:$C$31,0),MATCH(Calc_Option3!AR$6,'Energy Prices'!$F$11:$CJ$11,0))/100000,0)</f>
        <v>0</v>
      </c>
      <c r="AS132" s="61">
        <f>IFERROR('Data Input - Option 3'!AW88*INDEX('Energy Prices'!$F$26:$CJ$31,MATCH($B132,'Energy Prices'!$C$26:$C$31,0),MATCH(Calc_Option3!AS$6,'Energy Prices'!$F$11:$CJ$11,0))/100000,0)</f>
        <v>0</v>
      </c>
      <c r="AT132" s="61">
        <f>IFERROR('Data Input - Option 3'!AX88*INDEX('Energy Prices'!$F$26:$CJ$31,MATCH($B132,'Energy Prices'!$C$26:$C$31,0),MATCH(Calc_Option3!AT$6,'Energy Prices'!$F$11:$CJ$11,0))/100000,0)</f>
        <v>0</v>
      </c>
      <c r="AU132" s="61">
        <f>IFERROR('Data Input - Option 3'!AY88*INDEX('Energy Prices'!$F$26:$CJ$31,MATCH($B132,'Energy Prices'!$C$26:$C$31,0),MATCH(Calc_Option3!AU$6,'Energy Prices'!$F$11:$CJ$11,0))/100000,0)</f>
        <v>0</v>
      </c>
      <c r="AV132" s="61">
        <f>IFERROR('Data Input - Option 3'!AZ88*INDEX('Energy Prices'!$F$26:$CJ$31,MATCH($B132,'Energy Prices'!$C$26:$C$31,0),MATCH(Calc_Option3!AV$6,'Energy Prices'!$F$11:$CJ$11,0))/100000,0)</f>
        <v>0</v>
      </c>
      <c r="AW132" s="61">
        <f>IFERROR('Data Input - Option 3'!BA88*INDEX('Energy Prices'!$F$26:$CJ$31,MATCH($B132,'Energy Prices'!$C$26:$C$31,0),MATCH(Calc_Option3!AW$6,'Energy Prices'!$F$11:$CJ$11,0))/100000,0)</f>
        <v>0</v>
      </c>
      <c r="AX132" s="61">
        <f>IFERROR('Data Input - Option 3'!BB88*INDEX('Energy Prices'!$F$26:$CJ$31,MATCH($B132,'Energy Prices'!$C$26:$C$31,0),MATCH(Calc_Option3!AX$6,'Energy Prices'!$F$11:$CJ$11,0))/100000,0)</f>
        <v>0</v>
      </c>
      <c r="AY132" s="61">
        <f>IFERROR('Data Input - Option 3'!BC88*INDEX('Energy Prices'!$F$26:$CJ$31,MATCH($B132,'Energy Prices'!$C$26:$C$31,0),MATCH(Calc_Option3!AY$6,'Energy Prices'!$F$11:$CJ$11,0))/100000,0)</f>
        <v>0</v>
      </c>
      <c r="AZ132" s="61">
        <f>IFERROR('Data Input - Option 3'!BD88*INDEX('Energy Prices'!$F$26:$CJ$31,MATCH($B132,'Energy Prices'!$C$26:$C$31,0),MATCH(Calc_Option3!AZ$6,'Energy Prices'!$F$11:$CJ$11,0))/100000,0)</f>
        <v>0</v>
      </c>
      <c r="BA132" s="61">
        <f>IFERROR('Data Input - Option 3'!BE88*INDEX('Energy Prices'!$F$26:$CJ$31,MATCH($B132,'Energy Prices'!$C$26:$C$31,0),MATCH(Calc_Option3!BA$6,'Energy Prices'!$F$11:$CJ$11,0))/100000,0)</f>
        <v>0</v>
      </c>
      <c r="BB132" s="61">
        <f>IFERROR('Data Input - Option 3'!BF88*INDEX('Energy Prices'!$F$26:$CJ$31,MATCH($B132,'Energy Prices'!$C$26:$C$31,0),MATCH(Calc_Option3!BB$6,'Energy Prices'!$F$11:$CJ$11,0))/100000,0)</f>
        <v>0</v>
      </c>
      <c r="BC132" s="61">
        <f>IFERROR('Data Input - Option 3'!BG88*INDEX('Energy Prices'!$F$26:$CJ$31,MATCH($B132,'Energy Prices'!$C$26:$C$31,0),MATCH(Calc_Option3!BC$6,'Energy Prices'!$F$11:$CJ$11,0))/100000,0)</f>
        <v>0</v>
      </c>
      <c r="BD132" s="61">
        <f>IFERROR('Data Input - Option 3'!BH88*INDEX('Energy Prices'!$F$26:$CJ$31,MATCH($B132,'Energy Prices'!$C$26:$C$31,0),MATCH(Calc_Option3!BD$6,'Energy Prices'!$F$11:$CJ$11,0))/100000,0)</f>
        <v>0</v>
      </c>
      <c r="BE132" s="61">
        <f>IFERROR('Data Input - Option 3'!BI88*INDEX('Energy Prices'!$F$26:$CJ$31,MATCH($B132,'Energy Prices'!$C$26:$C$31,0),MATCH(Calc_Option3!BE$6,'Energy Prices'!$F$11:$CJ$11,0))/100000,0)</f>
        <v>0</v>
      </c>
      <c r="BF132" s="61">
        <f>IFERROR('Data Input - Option 3'!BJ88*INDEX('Energy Prices'!$F$26:$CJ$31,MATCH($B132,'Energy Prices'!$C$26:$C$31,0),MATCH(Calc_Option3!BF$6,'Energy Prices'!$F$11:$CJ$11,0))/100000,0)</f>
        <v>0</v>
      </c>
      <c r="BG132" s="61">
        <f>IFERROR('Data Input - Option 3'!BK88*INDEX('Energy Prices'!$F$26:$CJ$31,MATCH($B132,'Energy Prices'!$C$26:$C$31,0),MATCH(Calc_Option3!BG$6,'Energy Prices'!$F$11:$CJ$11,0))/100000,0)</f>
        <v>0</v>
      </c>
      <c r="BH132" s="61">
        <f>IFERROR('Data Input - Option 3'!BL88*INDEX('Energy Prices'!$F$26:$CJ$31,MATCH($B132,'Energy Prices'!$C$26:$C$31,0),MATCH(Calc_Option3!BH$6,'Energy Prices'!$F$11:$CJ$11,0))/100000,0)</f>
        <v>0</v>
      </c>
      <c r="BI132" s="61">
        <f>IFERROR('Data Input - Option 3'!BM88*INDEX('Energy Prices'!$F$26:$CJ$31,MATCH($B132,'Energy Prices'!$C$26:$C$31,0),MATCH(Calc_Option3!BI$6,'Energy Prices'!$F$11:$CJ$11,0))/100000,0)</f>
        <v>0</v>
      </c>
      <c r="BJ132" s="61">
        <f>IFERROR('Data Input - Option 3'!BN88*INDEX('Energy Prices'!$F$26:$CJ$31,MATCH($B132,'Energy Prices'!$C$26:$C$31,0),MATCH(Calc_Option3!BJ$6,'Energy Prices'!$F$11:$CJ$11,0))/100000,0)</f>
        <v>0</v>
      </c>
      <c r="BK132" s="61">
        <f>IFERROR('Data Input - Option 3'!BO88*INDEX('Energy Prices'!$F$26:$CJ$31,MATCH($B132,'Energy Prices'!$C$26:$C$31,0),MATCH(Calc_Option3!BK$6,'Energy Prices'!$F$11:$CJ$11,0))/100000,0)</f>
        <v>0</v>
      </c>
      <c r="BL132" s="61">
        <f>IFERROR('Data Input - Option 3'!BP88*INDEX('Energy Prices'!$F$26:$CJ$31,MATCH($B132,'Energy Prices'!$C$26:$C$31,0),MATCH(Calc_Option3!BL$6,'Energy Prices'!$F$11:$CJ$11,0))/100000,0)</f>
        <v>0</v>
      </c>
      <c r="BM132" s="61">
        <f>IFERROR('Data Input - Option 3'!BQ88*INDEX('Energy Prices'!$F$26:$CJ$31,MATCH($B132,'Energy Prices'!$C$26:$C$31,0),MATCH(Calc_Option3!BM$6,'Energy Prices'!$F$11:$CJ$11,0))/100000,0)</f>
        <v>0</v>
      </c>
      <c r="BN132" s="61">
        <f>IFERROR('Data Input - Option 3'!BR88*INDEX('Energy Prices'!$F$26:$CJ$31,MATCH($B132,'Energy Prices'!$C$26:$C$31,0),MATCH(Calc_Option3!BN$6,'Energy Prices'!$F$11:$CJ$11,0))/100000,0)</f>
        <v>0</v>
      </c>
      <c r="BO132" s="61">
        <f>IFERROR('Data Input - Option 3'!BS88*INDEX('Energy Prices'!$F$26:$CJ$31,MATCH($B132,'Energy Prices'!$C$26:$C$31,0),MATCH(Calc_Option3!BO$6,'Energy Prices'!$F$11:$CJ$11,0))/100000,0)</f>
        <v>0</v>
      </c>
      <c r="BP132" s="61">
        <f>IFERROR('Data Input - Option 3'!BT88*INDEX('Energy Prices'!$F$26:$CJ$31,MATCH($B132,'Energy Prices'!$C$26:$C$31,0),MATCH(Calc_Option3!BP$6,'Energy Prices'!$F$11:$CJ$11,0))/100000,0)</f>
        <v>0</v>
      </c>
      <c r="BQ132" s="61">
        <f>IFERROR('Data Input - Option 3'!BU88*INDEX('Energy Prices'!$F$26:$CJ$31,MATCH($B132,'Energy Prices'!$C$26:$C$31,0),MATCH(Calc_Option3!BQ$6,'Energy Prices'!$F$11:$CJ$11,0))/100000,0)</f>
        <v>0</v>
      </c>
      <c r="BR132" s="61">
        <f>IFERROR('Data Input - Option 3'!BV88*INDEX('Energy Prices'!$F$26:$CJ$31,MATCH($B132,'Energy Prices'!$C$26:$C$31,0),MATCH(Calc_Option3!BR$6,'Energy Prices'!$F$11:$CJ$11,0))/100000,0)</f>
        <v>0</v>
      </c>
      <c r="BS132" s="61">
        <f>IFERROR('Data Input - Option 3'!BW88*INDEX('Energy Prices'!$F$26:$CJ$31,MATCH($B132,'Energy Prices'!$C$26:$C$31,0),MATCH(Calc_Option3!BS$6,'Energy Prices'!$F$11:$CJ$11,0))/100000,0)</f>
        <v>0</v>
      </c>
      <c r="BT132" s="61">
        <f>IFERROR('Data Input - Option 3'!BX88*INDEX('Energy Prices'!$F$26:$CJ$31,MATCH($B132,'Energy Prices'!$C$26:$C$31,0),MATCH(Calc_Option3!BT$6,'Energy Prices'!$F$11:$CJ$11,0))/100000,0)</f>
        <v>0</v>
      </c>
      <c r="BU132" s="61">
        <f>IFERROR('Data Input - Option 3'!BY88*INDEX('Energy Prices'!$F$26:$CJ$31,MATCH($B132,'Energy Prices'!$C$26:$C$31,0),MATCH(Calc_Option3!BU$6,'Energy Prices'!$F$11:$CJ$11,0))/100000,0)</f>
        <v>0</v>
      </c>
      <c r="BV132" s="61">
        <f>IFERROR('Data Input - Option 3'!BZ88*INDEX('Energy Prices'!$F$26:$CJ$31,MATCH($B132,'Energy Prices'!$C$26:$C$31,0),MATCH(Calc_Option3!BV$6,'Energy Prices'!$F$11:$CJ$11,0))/100000,0)</f>
        <v>0</v>
      </c>
      <c r="BW132" s="61">
        <f>IFERROR('Data Input - Option 3'!CA88*INDEX('Energy Prices'!$F$26:$CJ$31,MATCH($B132,'Energy Prices'!$C$26:$C$31,0),MATCH(Calc_Option3!BW$6,'Energy Prices'!$F$11:$CJ$11,0))/100000,0)</f>
        <v>0</v>
      </c>
      <c r="BX132" s="61">
        <f>IFERROR('Data Input - Option 3'!CB88*INDEX('Energy Prices'!$F$26:$CJ$31,MATCH($B132,'Energy Prices'!$C$26:$C$31,0),MATCH(Calc_Option3!BX$6,'Energy Prices'!$F$11:$CJ$11,0))/100000,0)</f>
        <v>0</v>
      </c>
      <c r="BY132" s="61">
        <f>IFERROR('Data Input - Option 3'!CC88*INDEX('Energy Prices'!$F$26:$CJ$31,MATCH($B132,'Energy Prices'!$C$26:$C$31,0),MATCH(Calc_Option3!BY$6,'Energy Prices'!$F$11:$CJ$11,0))/100000,0)</f>
        <v>0</v>
      </c>
      <c r="BZ132" s="61">
        <f>IFERROR('Data Input - Option 3'!CD88*INDEX('Energy Prices'!$F$26:$CJ$31,MATCH($B132,'Energy Prices'!$C$26:$C$31,0),MATCH(Calc_Option3!BZ$6,'Energy Prices'!$F$11:$CJ$11,0))/100000,0)</f>
        <v>0</v>
      </c>
      <c r="CA132" s="61">
        <f>IFERROR('Data Input - Option 3'!CE88*INDEX('Energy Prices'!$F$26:$CJ$31,MATCH($B132,'Energy Prices'!$C$26:$C$31,0),MATCH(Calc_Option3!CA$6,'Energy Prices'!$F$11:$CJ$11,0))/100000,0)</f>
        <v>0</v>
      </c>
      <c r="CB132" s="61">
        <f>IFERROR('Data Input - Option 3'!CF88*INDEX('Energy Prices'!$F$26:$CJ$31,MATCH($B132,'Energy Prices'!$C$26:$C$31,0),MATCH(Calc_Option3!CB$6,'Energy Prices'!$F$11:$CJ$11,0))/100000,0)</f>
        <v>0</v>
      </c>
      <c r="CC132" s="61">
        <f>IFERROR('Data Input - Option 3'!CG88*INDEX('Energy Prices'!$F$26:$CJ$31,MATCH($B132,'Energy Prices'!$C$26:$C$31,0),MATCH(Calc_Option3!CC$6,'Energy Prices'!$F$11:$CJ$11,0))/100000,0)</f>
        <v>0</v>
      </c>
      <c r="CD132" s="61">
        <f>IFERROR('Data Input - Option 3'!CH88*INDEX('Energy Prices'!$F$26:$CJ$31,MATCH($B132,'Energy Prices'!$C$26:$C$31,0),MATCH(Calc_Option3!CD$6,'Energy Prices'!$F$11:$CJ$11,0))/100000,0)</f>
        <v>0</v>
      </c>
      <c r="CE132" s="61">
        <f>IFERROR('Data Input - Option 3'!CI88*INDEX('Energy Prices'!$F$26:$CJ$31,MATCH($B132,'Energy Prices'!$C$26:$C$31,0),MATCH(Calc_Option3!CE$6,'Energy Prices'!$F$11:$CJ$11,0))/100000,0)</f>
        <v>0</v>
      </c>
      <c r="CF132" s="61">
        <f>IFERROR('Data Input - Option 3'!CJ88*INDEX('Energy Prices'!$F$26:$CJ$31,MATCH($B132,'Energy Prices'!$C$26:$C$31,0),MATCH(Calc_Option3!CF$6,'Energy Prices'!$F$11:$CJ$11,0))/100000,0)</f>
        <v>0</v>
      </c>
      <c r="CG132" s="61">
        <f>IFERROR('Data Input - Option 3'!CK88*INDEX('Energy Prices'!$F$26:$CJ$31,MATCH($B132,'Energy Prices'!$C$26:$C$31,0),MATCH(Calc_Option3!CG$6,'Energy Prices'!$F$11:$CJ$11,0))/100000,0)</f>
        <v>0</v>
      </c>
      <c r="CH132" s="61">
        <f>IFERROR('Data Input - Option 3'!CL88*INDEX('Energy Prices'!$F$26:$CJ$31,MATCH($B132,'Energy Prices'!$C$26:$C$31,0),MATCH(Calc_Option3!CH$6,'Energy Prices'!$F$11:$CJ$11,0))/100000,0)</f>
        <v>0</v>
      </c>
      <c r="CI132" s="61">
        <f>IFERROR('Data Input - Option 3'!CM88*INDEX('Energy Prices'!$F$26:$CJ$31,MATCH($B132,'Energy Prices'!$C$26:$C$31,0),MATCH(Calc_Option3!CI$6,'Energy Prices'!$F$11:$CJ$11,0))/100000,0)</f>
        <v>0</v>
      </c>
      <c r="CJ132" s="61">
        <f>IFERROR('Data Input - Option 3'!CN88*INDEX('Energy Prices'!$F$26:$CJ$31,MATCH($B132,'Energy Prices'!$C$26:$C$31,0),MATCH(Calc_Option3!CJ$6,'Energy Prices'!$F$11:$CJ$11,0))/100000,0)</f>
        <v>0</v>
      </c>
      <c r="CK132" s="61">
        <f>IFERROR('Data Input - Option 3'!CO88*INDEX('Energy Prices'!$F$26:$CJ$31,MATCH($B132,'Energy Prices'!$C$26:$C$31,0),MATCH(Calc_Option3!CK$6,'Energy Prices'!$F$11:$CJ$11,0))/100000,0)</f>
        <v>0</v>
      </c>
      <c r="CL132" s="61">
        <f>IFERROR('Data Input - Option 3'!CP88*INDEX('Energy Prices'!$F$26:$CJ$31,MATCH($B132,'Energy Prices'!$C$26:$C$31,0),MATCH(Calc_Option3!CL$6,'Energy Prices'!$F$11:$CJ$11,0))/100000,0)</f>
        <v>0</v>
      </c>
      <c r="CM132" s="61">
        <f>IFERROR('Data Input - Option 3'!CQ88*INDEX('Energy Prices'!$F$26:$CJ$31,MATCH($B132,'Energy Prices'!$C$26:$C$31,0),MATCH(Calc_Option3!CM$6,'Energy Prices'!$F$11:$CJ$11,0))/100000,0)</f>
        <v>0</v>
      </c>
      <c r="CN132" s="61">
        <f>IFERROR('Data Input - Option 3'!CR88*INDEX('Energy Prices'!$F$26:$CJ$31,MATCH($B132,'Energy Prices'!$C$26:$C$31,0),MATCH(Calc_Option3!CN$6,'Energy Prices'!$F$11:$CJ$11,0))/100000,0)</f>
        <v>0</v>
      </c>
      <c r="CO132" s="61">
        <f>IFERROR('Data Input - Option 3'!CS88*INDEX('Energy Prices'!$F$26:$CJ$31,MATCH($B132,'Energy Prices'!$C$26:$C$31,0),MATCH(Calc_Option3!CO$6,'Energy Prices'!$F$11:$CJ$11,0))/100000,0)</f>
        <v>0</v>
      </c>
      <c r="CP132" s="61">
        <f>IFERROR('Data Input - Option 3'!CT88*INDEX('Energy Prices'!$F$26:$CJ$31,MATCH($B132,'Energy Prices'!$C$26:$C$31,0),MATCH(Calc_Option3!CP$6,'Energy Prices'!$F$11:$CJ$11,0))/100000,0)</f>
        <v>0</v>
      </c>
      <c r="CQ132" s="61">
        <f>IFERROR('Data Input - Option 3'!CU88*INDEX('Energy Prices'!$F$26:$CJ$31,MATCH($B132,'Energy Prices'!$C$26:$C$31,0),MATCH(Calc_Option3!CQ$6,'Energy Prices'!$F$11:$CJ$11,0))/100000,0)</f>
        <v>0</v>
      </c>
      <c r="CR132" s="61">
        <f>IFERROR('Data Input - Option 3'!CV88*INDEX('Energy Prices'!$F$26:$CJ$31,MATCH($B132,'Energy Prices'!$C$26:$C$31,0),MATCH(Calc_Option3!CR$6,'Energy Prices'!$F$11:$CJ$11,0))/100000,0)</f>
        <v>0</v>
      </c>
      <c r="CS132" s="61">
        <f>IFERROR('Data Input - Option 3'!CW88*INDEX('Energy Prices'!$F$26:$CJ$31,MATCH($B132,'Energy Prices'!$C$26:$C$31,0),MATCH(Calc_Option3!CS$6,'Energy Prices'!$F$11:$CJ$11,0))/100000,0)</f>
        <v>0</v>
      </c>
      <c r="CT132" s="61">
        <f>IFERROR('Data Input - Option 3'!CX88*INDEX('Energy Prices'!$F$26:$CJ$31,MATCH($B132,'Energy Prices'!$C$26:$C$31,0),MATCH(Calc_Option3!CT$6,'Energy Prices'!$F$11:$CJ$11,0))/100000,0)</f>
        <v>0</v>
      </c>
      <c r="CU132" s="61">
        <f>IFERROR('Data Input - Option 3'!CY88*INDEX('Energy Prices'!$F$26:$CJ$31,MATCH($B132,'Energy Prices'!$C$26:$C$31,0),MATCH(Calc_Option3!CU$6,'Energy Prices'!$F$11:$CJ$11,0))/100000,0)</f>
        <v>0</v>
      </c>
      <c r="CV132" s="61">
        <f>IFERROR('Data Input - Option 3'!CZ88*INDEX('Energy Prices'!$F$26:$CJ$31,MATCH($B132,'Energy Prices'!$C$26:$C$31,0),MATCH(Calc_Option3!CV$6,'Energy Prices'!$F$11:$CJ$11,0))/100000,0)</f>
        <v>0</v>
      </c>
      <c r="CW132" s="61">
        <f>IFERROR('Data Input - Option 3'!DA88*INDEX('Energy Prices'!$F$26:$CJ$31,MATCH($B132,'Energy Prices'!$C$26:$C$31,0),MATCH(Calc_Option3!CW$6,'Energy Prices'!$F$11:$CJ$11,0))/100000,0)</f>
        <v>0</v>
      </c>
      <c r="CX132" s="61">
        <f>IFERROR('Data Input - Option 3'!DB88*INDEX('Energy Prices'!$F$26:$CJ$31,MATCH($B132,'Energy Prices'!$C$26:$C$31,0),MATCH(Calc_Option3!CX$6,'Energy Prices'!$F$11:$CJ$11,0))/100000,0)</f>
        <v>0</v>
      </c>
      <c r="CY132" s="61">
        <f>IFERROR('Data Input - Option 3'!DC88*INDEX('Energy Prices'!$F$26:$CJ$31,MATCH($B132,'Energy Prices'!$C$26:$C$31,0),MATCH(Calc_Option3!CY$6,'Energy Prices'!$F$11:$CJ$11,0))/100000,0)</f>
        <v>0</v>
      </c>
      <c r="CZ132" s="391"/>
    </row>
    <row r="133" spans="2:104" x14ac:dyDescent="0.25">
      <c r="B133" s="393" t="s">
        <v>401</v>
      </c>
      <c r="C133" s="9" t="s">
        <v>1117</v>
      </c>
      <c r="D133" s="61">
        <f>IFERROR('Data Input - Option 3'!H89*INDEX('Energy Prices'!$F$26:$CJ$31,MATCH($B133,'Energy Prices'!$C$26:$C$31,0),MATCH(Calc_Option3!D$6,'Energy Prices'!$F$11:$CJ$11,0))/100000,0)</f>
        <v>0</v>
      </c>
      <c r="E133" s="61">
        <f>IFERROR('Data Input - Option 3'!I89*INDEX('Energy Prices'!$F$26:$CJ$31,MATCH($B133,'Energy Prices'!$C$26:$C$31,0),MATCH(Calc_Option3!E$6,'Energy Prices'!$F$11:$CJ$11,0))/100000,0)</f>
        <v>0</v>
      </c>
      <c r="F133" s="61">
        <f>IFERROR('Data Input - Option 3'!J89*INDEX('Energy Prices'!$F$26:$CJ$31,MATCH($B133,'Energy Prices'!$C$26:$C$31,0),MATCH(Calc_Option3!F$6,'Energy Prices'!$F$11:$CJ$11,0))/100000,0)</f>
        <v>0</v>
      </c>
      <c r="G133" s="61">
        <f>IFERROR('Data Input - Option 3'!K89*INDEX('Energy Prices'!$F$26:$CJ$31,MATCH($B133,'Energy Prices'!$C$26:$C$31,0),MATCH(Calc_Option3!G$6,'Energy Prices'!$F$11:$CJ$11,0))/100000,0)</f>
        <v>0</v>
      </c>
      <c r="H133" s="61">
        <f>IFERROR('Data Input - Option 3'!L89*INDEX('Energy Prices'!$F$26:$CJ$31,MATCH($B133,'Energy Prices'!$C$26:$C$31,0),MATCH(Calc_Option3!H$6,'Energy Prices'!$F$11:$CJ$11,0))/100000,0)</f>
        <v>0</v>
      </c>
      <c r="I133" s="61">
        <f>IFERROR('Data Input - Option 3'!M89*INDEX('Energy Prices'!$F$26:$CJ$31,MATCH($B133,'Energy Prices'!$C$26:$C$31,0),MATCH(Calc_Option3!I$6,'Energy Prices'!$F$11:$CJ$11,0))/100000,0)</f>
        <v>0</v>
      </c>
      <c r="J133" s="61">
        <f>IFERROR('Data Input - Option 3'!N89*INDEX('Energy Prices'!$F$26:$CJ$31,MATCH($B133,'Energy Prices'!$C$26:$C$31,0),MATCH(Calc_Option3!J$6,'Energy Prices'!$F$11:$CJ$11,0))/100000,0)</f>
        <v>0</v>
      </c>
      <c r="K133" s="61">
        <f>IFERROR('Data Input - Option 3'!O89*INDEX('Energy Prices'!$F$26:$CJ$31,MATCH($B133,'Energy Prices'!$C$26:$C$31,0),MATCH(Calc_Option3!K$6,'Energy Prices'!$F$11:$CJ$11,0))/100000,0)</f>
        <v>0</v>
      </c>
      <c r="L133" s="61">
        <f>IFERROR('Data Input - Option 3'!P89*INDEX('Energy Prices'!$F$26:$CJ$31,MATCH($B133,'Energy Prices'!$C$26:$C$31,0),MATCH(Calc_Option3!L$6,'Energy Prices'!$F$11:$CJ$11,0))/100000,0)</f>
        <v>0</v>
      </c>
      <c r="M133" s="61">
        <f>IFERROR('Data Input - Option 3'!Q89*INDEX('Energy Prices'!$F$26:$CJ$31,MATCH($B133,'Energy Prices'!$C$26:$C$31,0),MATCH(Calc_Option3!M$6,'Energy Prices'!$F$11:$CJ$11,0))/100000,0)</f>
        <v>0</v>
      </c>
      <c r="N133" s="61">
        <f>IFERROR('Data Input - Option 3'!R89*INDEX('Energy Prices'!$F$26:$CJ$31,MATCH($B133,'Energy Prices'!$C$26:$C$31,0),MATCH(Calc_Option3!N$6,'Energy Prices'!$F$11:$CJ$11,0))/100000,0)</f>
        <v>0</v>
      </c>
      <c r="O133" s="61">
        <f>IFERROR('Data Input - Option 3'!S89*INDEX('Energy Prices'!$F$26:$CJ$31,MATCH($B133,'Energy Prices'!$C$26:$C$31,0),MATCH(Calc_Option3!O$6,'Energy Prices'!$F$11:$CJ$11,0))/100000,0)</f>
        <v>0</v>
      </c>
      <c r="P133" s="61">
        <f>IFERROR('Data Input - Option 3'!T89*INDEX('Energy Prices'!$F$26:$CJ$31,MATCH($B133,'Energy Prices'!$C$26:$C$31,0),MATCH(Calc_Option3!P$6,'Energy Prices'!$F$11:$CJ$11,0))/100000,0)</f>
        <v>0</v>
      </c>
      <c r="Q133" s="61">
        <f>IFERROR('Data Input - Option 3'!U89*INDEX('Energy Prices'!$F$26:$CJ$31,MATCH($B133,'Energy Prices'!$C$26:$C$31,0),MATCH(Calc_Option3!Q$6,'Energy Prices'!$F$11:$CJ$11,0))/100000,0)</f>
        <v>0</v>
      </c>
      <c r="R133" s="61">
        <f>IFERROR('Data Input - Option 3'!V89*INDEX('Energy Prices'!$F$26:$CJ$31,MATCH($B133,'Energy Prices'!$C$26:$C$31,0),MATCH(Calc_Option3!R$6,'Energy Prices'!$F$11:$CJ$11,0))/100000,0)</f>
        <v>0</v>
      </c>
      <c r="S133" s="61">
        <f>IFERROR('Data Input - Option 3'!W89*INDEX('Energy Prices'!$F$26:$CJ$31,MATCH($B133,'Energy Prices'!$C$26:$C$31,0),MATCH(Calc_Option3!S$6,'Energy Prices'!$F$11:$CJ$11,0))/100000,0)</f>
        <v>0</v>
      </c>
      <c r="T133" s="61">
        <f>IFERROR('Data Input - Option 3'!X89*INDEX('Energy Prices'!$F$26:$CJ$31,MATCH($B133,'Energy Prices'!$C$26:$C$31,0),MATCH(Calc_Option3!T$6,'Energy Prices'!$F$11:$CJ$11,0))/100000,0)</f>
        <v>0</v>
      </c>
      <c r="U133" s="61">
        <f>IFERROR('Data Input - Option 3'!Y89*INDEX('Energy Prices'!$F$26:$CJ$31,MATCH($B133,'Energy Prices'!$C$26:$C$31,0),MATCH(Calc_Option3!U$6,'Energy Prices'!$F$11:$CJ$11,0))/100000,0)</f>
        <v>0</v>
      </c>
      <c r="V133" s="61">
        <f>IFERROR('Data Input - Option 3'!Z89*INDEX('Energy Prices'!$F$26:$CJ$31,MATCH($B133,'Energy Prices'!$C$26:$C$31,0),MATCH(Calc_Option3!V$6,'Energy Prices'!$F$11:$CJ$11,0))/100000,0)</f>
        <v>0</v>
      </c>
      <c r="W133" s="61">
        <f>IFERROR('Data Input - Option 3'!AA89*INDEX('Energy Prices'!$F$26:$CJ$31,MATCH($B133,'Energy Prices'!$C$26:$C$31,0),MATCH(Calc_Option3!W$6,'Energy Prices'!$F$11:$CJ$11,0))/100000,0)</f>
        <v>0</v>
      </c>
      <c r="X133" s="61">
        <f>IFERROR('Data Input - Option 3'!AB89*INDEX('Energy Prices'!$F$26:$CJ$31,MATCH($B133,'Energy Prices'!$C$26:$C$31,0),MATCH(Calc_Option3!X$6,'Energy Prices'!$F$11:$CJ$11,0))/100000,0)</f>
        <v>0</v>
      </c>
      <c r="Y133" s="61">
        <f>IFERROR('Data Input - Option 3'!AC89*INDEX('Energy Prices'!$F$26:$CJ$31,MATCH($B133,'Energy Prices'!$C$26:$C$31,0),MATCH(Calc_Option3!Y$6,'Energy Prices'!$F$11:$CJ$11,0))/100000,0)</f>
        <v>0</v>
      </c>
      <c r="Z133" s="61">
        <f>IFERROR('Data Input - Option 3'!AD89*INDEX('Energy Prices'!$F$26:$CJ$31,MATCH($B133,'Energy Prices'!$C$26:$C$31,0),MATCH(Calc_Option3!Z$6,'Energy Prices'!$F$11:$CJ$11,0))/100000,0)</f>
        <v>0</v>
      </c>
      <c r="AA133" s="61">
        <f>IFERROR('Data Input - Option 3'!AE89*INDEX('Energy Prices'!$F$26:$CJ$31,MATCH($B133,'Energy Prices'!$C$26:$C$31,0),MATCH(Calc_Option3!AA$6,'Energy Prices'!$F$11:$CJ$11,0))/100000,0)</f>
        <v>0</v>
      </c>
      <c r="AB133" s="61">
        <f>IFERROR('Data Input - Option 3'!AF89*INDEX('Energy Prices'!$F$26:$CJ$31,MATCH($B133,'Energy Prices'!$C$26:$C$31,0),MATCH(Calc_Option3!AB$6,'Energy Prices'!$F$11:$CJ$11,0))/100000,0)</f>
        <v>0</v>
      </c>
      <c r="AC133" s="61">
        <f>IFERROR('Data Input - Option 3'!AG89*INDEX('Energy Prices'!$F$26:$CJ$31,MATCH($B133,'Energy Prices'!$C$26:$C$31,0),MATCH(Calc_Option3!AC$6,'Energy Prices'!$F$11:$CJ$11,0))/100000,0)</f>
        <v>0</v>
      </c>
      <c r="AD133" s="61">
        <f>IFERROR('Data Input - Option 3'!AH89*INDEX('Energy Prices'!$F$26:$CJ$31,MATCH($B133,'Energy Prices'!$C$26:$C$31,0),MATCH(Calc_Option3!AD$6,'Energy Prices'!$F$11:$CJ$11,0))/100000,0)</f>
        <v>0</v>
      </c>
      <c r="AE133" s="61">
        <f>IFERROR('Data Input - Option 3'!AI89*INDEX('Energy Prices'!$F$26:$CJ$31,MATCH($B133,'Energy Prices'!$C$26:$C$31,0),MATCH(Calc_Option3!AE$6,'Energy Prices'!$F$11:$CJ$11,0))/100000,0)</f>
        <v>0</v>
      </c>
      <c r="AF133" s="61">
        <f>IFERROR('Data Input - Option 3'!AJ89*INDEX('Energy Prices'!$F$26:$CJ$31,MATCH($B133,'Energy Prices'!$C$26:$C$31,0),MATCH(Calc_Option3!AF$6,'Energy Prices'!$F$11:$CJ$11,0))/100000,0)</f>
        <v>0</v>
      </c>
      <c r="AG133" s="61">
        <f>IFERROR('Data Input - Option 3'!AK89*INDEX('Energy Prices'!$F$26:$CJ$31,MATCH($B133,'Energy Prices'!$C$26:$C$31,0),MATCH(Calc_Option3!AG$6,'Energy Prices'!$F$11:$CJ$11,0))/100000,0)</f>
        <v>0</v>
      </c>
      <c r="AH133" s="61">
        <f>IFERROR('Data Input - Option 3'!AL89*INDEX('Energy Prices'!$F$26:$CJ$31,MATCH($B133,'Energy Prices'!$C$26:$C$31,0),MATCH(Calc_Option3!AH$6,'Energy Prices'!$F$11:$CJ$11,0))/100000,0)</f>
        <v>0</v>
      </c>
      <c r="AI133" s="61">
        <f>IFERROR('Data Input - Option 3'!AM89*INDEX('Energy Prices'!$F$26:$CJ$31,MATCH($B133,'Energy Prices'!$C$26:$C$31,0),MATCH(Calc_Option3!AI$6,'Energy Prices'!$F$11:$CJ$11,0))/100000,0)</f>
        <v>0</v>
      </c>
      <c r="AJ133" s="61">
        <f>IFERROR('Data Input - Option 3'!AN89*INDEX('Energy Prices'!$F$26:$CJ$31,MATCH($B133,'Energy Prices'!$C$26:$C$31,0),MATCH(Calc_Option3!AJ$6,'Energy Prices'!$F$11:$CJ$11,0))/100000,0)</f>
        <v>0</v>
      </c>
      <c r="AK133" s="61">
        <f>IFERROR('Data Input - Option 3'!AO89*INDEX('Energy Prices'!$F$26:$CJ$31,MATCH($B133,'Energy Prices'!$C$26:$C$31,0),MATCH(Calc_Option3!AK$6,'Energy Prices'!$F$11:$CJ$11,0))/100000,0)</f>
        <v>0</v>
      </c>
      <c r="AL133" s="61">
        <f>IFERROR('Data Input - Option 3'!AP89*INDEX('Energy Prices'!$F$26:$CJ$31,MATCH($B133,'Energy Prices'!$C$26:$C$31,0),MATCH(Calc_Option3!AL$6,'Energy Prices'!$F$11:$CJ$11,0))/100000,0)</f>
        <v>0</v>
      </c>
      <c r="AM133" s="61">
        <f>IFERROR('Data Input - Option 3'!AQ89*INDEX('Energy Prices'!$F$26:$CJ$31,MATCH($B133,'Energy Prices'!$C$26:$C$31,0),MATCH(Calc_Option3!AM$6,'Energy Prices'!$F$11:$CJ$11,0))/100000,0)</f>
        <v>0</v>
      </c>
      <c r="AN133" s="61">
        <f>IFERROR('Data Input - Option 3'!AR89*INDEX('Energy Prices'!$F$26:$CJ$31,MATCH($B133,'Energy Prices'!$C$26:$C$31,0),MATCH(Calc_Option3!AN$6,'Energy Prices'!$F$11:$CJ$11,0))/100000,0)</f>
        <v>0</v>
      </c>
      <c r="AO133" s="61">
        <f>IFERROR('Data Input - Option 3'!AS89*INDEX('Energy Prices'!$F$26:$CJ$31,MATCH($B133,'Energy Prices'!$C$26:$C$31,0),MATCH(Calc_Option3!AO$6,'Energy Prices'!$F$11:$CJ$11,0))/100000,0)</f>
        <v>0</v>
      </c>
      <c r="AP133" s="61">
        <f>IFERROR('Data Input - Option 3'!AT89*INDEX('Energy Prices'!$F$26:$CJ$31,MATCH($B133,'Energy Prices'!$C$26:$C$31,0),MATCH(Calc_Option3!AP$6,'Energy Prices'!$F$11:$CJ$11,0))/100000,0)</f>
        <v>0</v>
      </c>
      <c r="AQ133" s="61">
        <f>IFERROR('Data Input - Option 3'!AU89*INDEX('Energy Prices'!$F$26:$CJ$31,MATCH($B133,'Energy Prices'!$C$26:$C$31,0),MATCH(Calc_Option3!AQ$6,'Energy Prices'!$F$11:$CJ$11,0))/100000,0)</f>
        <v>0</v>
      </c>
      <c r="AR133" s="61">
        <f>IFERROR('Data Input - Option 3'!AV89*INDEX('Energy Prices'!$F$26:$CJ$31,MATCH($B133,'Energy Prices'!$C$26:$C$31,0),MATCH(Calc_Option3!AR$6,'Energy Prices'!$F$11:$CJ$11,0))/100000,0)</f>
        <v>0</v>
      </c>
      <c r="AS133" s="61">
        <f>IFERROR('Data Input - Option 3'!AW89*INDEX('Energy Prices'!$F$26:$CJ$31,MATCH($B133,'Energy Prices'!$C$26:$C$31,0),MATCH(Calc_Option3!AS$6,'Energy Prices'!$F$11:$CJ$11,0))/100000,0)</f>
        <v>0</v>
      </c>
      <c r="AT133" s="61">
        <f>IFERROR('Data Input - Option 3'!AX89*INDEX('Energy Prices'!$F$26:$CJ$31,MATCH($B133,'Energy Prices'!$C$26:$C$31,0),MATCH(Calc_Option3!AT$6,'Energy Prices'!$F$11:$CJ$11,0))/100000,0)</f>
        <v>0</v>
      </c>
      <c r="AU133" s="61">
        <f>IFERROR('Data Input - Option 3'!AY89*INDEX('Energy Prices'!$F$26:$CJ$31,MATCH($B133,'Energy Prices'!$C$26:$C$31,0),MATCH(Calc_Option3!AU$6,'Energy Prices'!$F$11:$CJ$11,0))/100000,0)</f>
        <v>0</v>
      </c>
      <c r="AV133" s="61">
        <f>IFERROR('Data Input - Option 3'!AZ89*INDEX('Energy Prices'!$F$26:$CJ$31,MATCH($B133,'Energy Prices'!$C$26:$C$31,0),MATCH(Calc_Option3!AV$6,'Energy Prices'!$F$11:$CJ$11,0))/100000,0)</f>
        <v>0</v>
      </c>
      <c r="AW133" s="61">
        <f>IFERROR('Data Input - Option 3'!BA89*INDEX('Energy Prices'!$F$26:$CJ$31,MATCH($B133,'Energy Prices'!$C$26:$C$31,0),MATCH(Calc_Option3!AW$6,'Energy Prices'!$F$11:$CJ$11,0))/100000,0)</f>
        <v>0</v>
      </c>
      <c r="AX133" s="61">
        <f>IFERROR('Data Input - Option 3'!BB89*INDEX('Energy Prices'!$F$26:$CJ$31,MATCH($B133,'Energy Prices'!$C$26:$C$31,0),MATCH(Calc_Option3!AX$6,'Energy Prices'!$F$11:$CJ$11,0))/100000,0)</f>
        <v>0</v>
      </c>
      <c r="AY133" s="61">
        <f>IFERROR('Data Input - Option 3'!BC89*INDEX('Energy Prices'!$F$26:$CJ$31,MATCH($B133,'Energy Prices'!$C$26:$C$31,0),MATCH(Calc_Option3!AY$6,'Energy Prices'!$F$11:$CJ$11,0))/100000,0)</f>
        <v>0</v>
      </c>
      <c r="AZ133" s="61">
        <f>IFERROR('Data Input - Option 3'!BD89*INDEX('Energy Prices'!$F$26:$CJ$31,MATCH($B133,'Energy Prices'!$C$26:$C$31,0),MATCH(Calc_Option3!AZ$6,'Energy Prices'!$F$11:$CJ$11,0))/100000,0)</f>
        <v>0</v>
      </c>
      <c r="BA133" s="61">
        <f>IFERROR('Data Input - Option 3'!BE89*INDEX('Energy Prices'!$F$26:$CJ$31,MATCH($B133,'Energy Prices'!$C$26:$C$31,0),MATCH(Calc_Option3!BA$6,'Energy Prices'!$F$11:$CJ$11,0))/100000,0)</f>
        <v>0</v>
      </c>
      <c r="BB133" s="61">
        <f>IFERROR('Data Input - Option 3'!BF89*INDEX('Energy Prices'!$F$26:$CJ$31,MATCH($B133,'Energy Prices'!$C$26:$C$31,0),MATCH(Calc_Option3!BB$6,'Energy Prices'!$F$11:$CJ$11,0))/100000,0)</f>
        <v>0</v>
      </c>
      <c r="BC133" s="61">
        <f>IFERROR('Data Input - Option 3'!BG89*INDEX('Energy Prices'!$F$26:$CJ$31,MATCH($B133,'Energy Prices'!$C$26:$C$31,0),MATCH(Calc_Option3!BC$6,'Energy Prices'!$F$11:$CJ$11,0))/100000,0)</f>
        <v>0</v>
      </c>
      <c r="BD133" s="61">
        <f>IFERROR('Data Input - Option 3'!BH89*INDEX('Energy Prices'!$F$26:$CJ$31,MATCH($B133,'Energy Prices'!$C$26:$C$31,0),MATCH(Calc_Option3!BD$6,'Energy Prices'!$F$11:$CJ$11,0))/100000,0)</f>
        <v>0</v>
      </c>
      <c r="BE133" s="61">
        <f>IFERROR('Data Input - Option 3'!BI89*INDEX('Energy Prices'!$F$26:$CJ$31,MATCH($B133,'Energy Prices'!$C$26:$C$31,0),MATCH(Calc_Option3!BE$6,'Energy Prices'!$F$11:$CJ$11,0))/100000,0)</f>
        <v>0</v>
      </c>
      <c r="BF133" s="61">
        <f>IFERROR('Data Input - Option 3'!BJ89*INDEX('Energy Prices'!$F$26:$CJ$31,MATCH($B133,'Energy Prices'!$C$26:$C$31,0),MATCH(Calc_Option3!BF$6,'Energy Prices'!$F$11:$CJ$11,0))/100000,0)</f>
        <v>0</v>
      </c>
      <c r="BG133" s="61">
        <f>IFERROR('Data Input - Option 3'!BK89*INDEX('Energy Prices'!$F$26:$CJ$31,MATCH($B133,'Energy Prices'!$C$26:$C$31,0),MATCH(Calc_Option3!BG$6,'Energy Prices'!$F$11:$CJ$11,0))/100000,0)</f>
        <v>0</v>
      </c>
      <c r="BH133" s="61">
        <f>IFERROR('Data Input - Option 3'!BL89*INDEX('Energy Prices'!$F$26:$CJ$31,MATCH($B133,'Energy Prices'!$C$26:$C$31,0),MATCH(Calc_Option3!BH$6,'Energy Prices'!$F$11:$CJ$11,0))/100000,0)</f>
        <v>0</v>
      </c>
      <c r="BI133" s="61">
        <f>IFERROR('Data Input - Option 3'!BM89*INDEX('Energy Prices'!$F$26:$CJ$31,MATCH($B133,'Energy Prices'!$C$26:$C$31,0),MATCH(Calc_Option3!BI$6,'Energy Prices'!$F$11:$CJ$11,0))/100000,0)</f>
        <v>0</v>
      </c>
      <c r="BJ133" s="61">
        <f>IFERROR('Data Input - Option 3'!BN89*INDEX('Energy Prices'!$F$26:$CJ$31,MATCH($B133,'Energy Prices'!$C$26:$C$31,0),MATCH(Calc_Option3!BJ$6,'Energy Prices'!$F$11:$CJ$11,0))/100000,0)</f>
        <v>0</v>
      </c>
      <c r="BK133" s="61">
        <f>IFERROR('Data Input - Option 3'!BO89*INDEX('Energy Prices'!$F$26:$CJ$31,MATCH($B133,'Energy Prices'!$C$26:$C$31,0),MATCH(Calc_Option3!BK$6,'Energy Prices'!$F$11:$CJ$11,0))/100000,0)</f>
        <v>0</v>
      </c>
      <c r="BL133" s="61">
        <f>IFERROR('Data Input - Option 3'!BP89*INDEX('Energy Prices'!$F$26:$CJ$31,MATCH($B133,'Energy Prices'!$C$26:$C$31,0),MATCH(Calc_Option3!BL$6,'Energy Prices'!$F$11:$CJ$11,0))/100000,0)</f>
        <v>0</v>
      </c>
      <c r="BM133" s="61">
        <f>IFERROR('Data Input - Option 3'!BQ89*INDEX('Energy Prices'!$F$26:$CJ$31,MATCH($B133,'Energy Prices'!$C$26:$C$31,0),MATCH(Calc_Option3!BM$6,'Energy Prices'!$F$11:$CJ$11,0))/100000,0)</f>
        <v>0</v>
      </c>
      <c r="BN133" s="61">
        <f>IFERROR('Data Input - Option 3'!BR89*INDEX('Energy Prices'!$F$26:$CJ$31,MATCH($B133,'Energy Prices'!$C$26:$C$31,0),MATCH(Calc_Option3!BN$6,'Energy Prices'!$F$11:$CJ$11,0))/100000,0)</f>
        <v>0</v>
      </c>
      <c r="BO133" s="61">
        <f>IFERROR('Data Input - Option 3'!BS89*INDEX('Energy Prices'!$F$26:$CJ$31,MATCH($B133,'Energy Prices'!$C$26:$C$31,0),MATCH(Calc_Option3!BO$6,'Energy Prices'!$F$11:$CJ$11,0))/100000,0)</f>
        <v>0</v>
      </c>
      <c r="BP133" s="61">
        <f>IFERROR('Data Input - Option 3'!BT89*INDEX('Energy Prices'!$F$26:$CJ$31,MATCH($B133,'Energy Prices'!$C$26:$C$31,0),MATCH(Calc_Option3!BP$6,'Energy Prices'!$F$11:$CJ$11,0))/100000,0)</f>
        <v>0</v>
      </c>
      <c r="BQ133" s="61">
        <f>IFERROR('Data Input - Option 3'!BU89*INDEX('Energy Prices'!$F$26:$CJ$31,MATCH($B133,'Energy Prices'!$C$26:$C$31,0),MATCH(Calc_Option3!BQ$6,'Energy Prices'!$F$11:$CJ$11,0))/100000,0)</f>
        <v>0</v>
      </c>
      <c r="BR133" s="61">
        <f>IFERROR('Data Input - Option 3'!BV89*INDEX('Energy Prices'!$F$26:$CJ$31,MATCH($B133,'Energy Prices'!$C$26:$C$31,0),MATCH(Calc_Option3!BR$6,'Energy Prices'!$F$11:$CJ$11,0))/100000,0)</f>
        <v>0</v>
      </c>
      <c r="BS133" s="61">
        <f>IFERROR('Data Input - Option 3'!BW89*INDEX('Energy Prices'!$F$26:$CJ$31,MATCH($B133,'Energy Prices'!$C$26:$C$31,0),MATCH(Calc_Option3!BS$6,'Energy Prices'!$F$11:$CJ$11,0))/100000,0)</f>
        <v>0</v>
      </c>
      <c r="BT133" s="61">
        <f>IFERROR('Data Input - Option 3'!BX89*INDEX('Energy Prices'!$F$26:$CJ$31,MATCH($B133,'Energy Prices'!$C$26:$C$31,0),MATCH(Calc_Option3!BT$6,'Energy Prices'!$F$11:$CJ$11,0))/100000,0)</f>
        <v>0</v>
      </c>
      <c r="BU133" s="61">
        <f>IFERROR('Data Input - Option 3'!BY89*INDEX('Energy Prices'!$F$26:$CJ$31,MATCH($B133,'Energy Prices'!$C$26:$C$31,0),MATCH(Calc_Option3!BU$6,'Energy Prices'!$F$11:$CJ$11,0))/100000,0)</f>
        <v>0</v>
      </c>
      <c r="BV133" s="61">
        <f>IFERROR('Data Input - Option 3'!BZ89*INDEX('Energy Prices'!$F$26:$CJ$31,MATCH($B133,'Energy Prices'!$C$26:$C$31,0),MATCH(Calc_Option3!BV$6,'Energy Prices'!$F$11:$CJ$11,0))/100000,0)</f>
        <v>0</v>
      </c>
      <c r="BW133" s="61">
        <f>IFERROR('Data Input - Option 3'!CA89*INDEX('Energy Prices'!$F$26:$CJ$31,MATCH($B133,'Energy Prices'!$C$26:$C$31,0),MATCH(Calc_Option3!BW$6,'Energy Prices'!$F$11:$CJ$11,0))/100000,0)</f>
        <v>0</v>
      </c>
      <c r="BX133" s="61">
        <f>IFERROR('Data Input - Option 3'!CB89*INDEX('Energy Prices'!$F$26:$CJ$31,MATCH($B133,'Energy Prices'!$C$26:$C$31,0),MATCH(Calc_Option3!BX$6,'Energy Prices'!$F$11:$CJ$11,0))/100000,0)</f>
        <v>0</v>
      </c>
      <c r="BY133" s="61">
        <f>IFERROR('Data Input - Option 3'!CC89*INDEX('Energy Prices'!$F$26:$CJ$31,MATCH($B133,'Energy Prices'!$C$26:$C$31,0),MATCH(Calc_Option3!BY$6,'Energy Prices'!$F$11:$CJ$11,0))/100000,0)</f>
        <v>0</v>
      </c>
      <c r="BZ133" s="61">
        <f>IFERROR('Data Input - Option 3'!CD89*INDEX('Energy Prices'!$F$26:$CJ$31,MATCH($B133,'Energy Prices'!$C$26:$C$31,0),MATCH(Calc_Option3!BZ$6,'Energy Prices'!$F$11:$CJ$11,0))/100000,0)</f>
        <v>0</v>
      </c>
      <c r="CA133" s="61">
        <f>IFERROR('Data Input - Option 3'!CE89*INDEX('Energy Prices'!$F$26:$CJ$31,MATCH($B133,'Energy Prices'!$C$26:$C$31,0),MATCH(Calc_Option3!CA$6,'Energy Prices'!$F$11:$CJ$11,0))/100000,0)</f>
        <v>0</v>
      </c>
      <c r="CB133" s="61">
        <f>IFERROR('Data Input - Option 3'!CF89*INDEX('Energy Prices'!$F$26:$CJ$31,MATCH($B133,'Energy Prices'!$C$26:$C$31,0),MATCH(Calc_Option3!CB$6,'Energy Prices'!$F$11:$CJ$11,0))/100000,0)</f>
        <v>0</v>
      </c>
      <c r="CC133" s="61">
        <f>IFERROR('Data Input - Option 3'!CG89*INDEX('Energy Prices'!$F$26:$CJ$31,MATCH($B133,'Energy Prices'!$C$26:$C$31,0),MATCH(Calc_Option3!CC$6,'Energy Prices'!$F$11:$CJ$11,0))/100000,0)</f>
        <v>0</v>
      </c>
      <c r="CD133" s="61">
        <f>IFERROR('Data Input - Option 3'!CH89*INDEX('Energy Prices'!$F$26:$CJ$31,MATCH($B133,'Energy Prices'!$C$26:$C$31,0),MATCH(Calc_Option3!CD$6,'Energy Prices'!$F$11:$CJ$11,0))/100000,0)</f>
        <v>0</v>
      </c>
      <c r="CE133" s="61">
        <f>IFERROR('Data Input - Option 3'!CI89*INDEX('Energy Prices'!$F$26:$CJ$31,MATCH($B133,'Energy Prices'!$C$26:$C$31,0),MATCH(Calc_Option3!CE$6,'Energy Prices'!$F$11:$CJ$11,0))/100000,0)</f>
        <v>0</v>
      </c>
      <c r="CF133" s="61">
        <f>IFERROR('Data Input - Option 3'!CJ89*INDEX('Energy Prices'!$F$26:$CJ$31,MATCH($B133,'Energy Prices'!$C$26:$C$31,0),MATCH(Calc_Option3!CF$6,'Energy Prices'!$F$11:$CJ$11,0))/100000,0)</f>
        <v>0</v>
      </c>
      <c r="CG133" s="61">
        <f>IFERROR('Data Input - Option 3'!CK89*INDEX('Energy Prices'!$F$26:$CJ$31,MATCH($B133,'Energy Prices'!$C$26:$C$31,0),MATCH(Calc_Option3!CG$6,'Energy Prices'!$F$11:$CJ$11,0))/100000,0)</f>
        <v>0</v>
      </c>
      <c r="CH133" s="61">
        <f>IFERROR('Data Input - Option 3'!CL89*INDEX('Energy Prices'!$F$26:$CJ$31,MATCH($B133,'Energy Prices'!$C$26:$C$31,0),MATCH(Calc_Option3!CH$6,'Energy Prices'!$F$11:$CJ$11,0))/100000,0)</f>
        <v>0</v>
      </c>
      <c r="CI133" s="61">
        <f>IFERROR('Data Input - Option 3'!CM89*INDEX('Energy Prices'!$F$26:$CJ$31,MATCH($B133,'Energy Prices'!$C$26:$C$31,0),MATCH(Calc_Option3!CI$6,'Energy Prices'!$F$11:$CJ$11,0))/100000,0)</f>
        <v>0</v>
      </c>
      <c r="CJ133" s="61">
        <f>IFERROR('Data Input - Option 3'!CN89*INDEX('Energy Prices'!$F$26:$CJ$31,MATCH($B133,'Energy Prices'!$C$26:$C$31,0),MATCH(Calc_Option3!CJ$6,'Energy Prices'!$F$11:$CJ$11,0))/100000,0)</f>
        <v>0</v>
      </c>
      <c r="CK133" s="61">
        <f>IFERROR('Data Input - Option 3'!CO89*INDEX('Energy Prices'!$F$26:$CJ$31,MATCH($B133,'Energy Prices'!$C$26:$C$31,0),MATCH(Calc_Option3!CK$6,'Energy Prices'!$F$11:$CJ$11,0))/100000,0)</f>
        <v>0</v>
      </c>
      <c r="CL133" s="61">
        <f>IFERROR('Data Input - Option 3'!CP89*INDEX('Energy Prices'!$F$26:$CJ$31,MATCH($B133,'Energy Prices'!$C$26:$C$31,0),MATCH(Calc_Option3!CL$6,'Energy Prices'!$F$11:$CJ$11,0))/100000,0)</f>
        <v>0</v>
      </c>
      <c r="CM133" s="61">
        <f>IFERROR('Data Input - Option 3'!CQ89*INDEX('Energy Prices'!$F$26:$CJ$31,MATCH($B133,'Energy Prices'!$C$26:$C$31,0),MATCH(Calc_Option3!CM$6,'Energy Prices'!$F$11:$CJ$11,0))/100000,0)</f>
        <v>0</v>
      </c>
      <c r="CN133" s="61">
        <f>IFERROR('Data Input - Option 3'!CR89*INDEX('Energy Prices'!$F$26:$CJ$31,MATCH($B133,'Energy Prices'!$C$26:$C$31,0),MATCH(Calc_Option3!CN$6,'Energy Prices'!$F$11:$CJ$11,0))/100000,0)</f>
        <v>0</v>
      </c>
      <c r="CO133" s="61">
        <f>IFERROR('Data Input - Option 3'!CS89*INDEX('Energy Prices'!$F$26:$CJ$31,MATCH($B133,'Energy Prices'!$C$26:$C$31,0),MATCH(Calc_Option3!CO$6,'Energy Prices'!$F$11:$CJ$11,0))/100000,0)</f>
        <v>0</v>
      </c>
      <c r="CP133" s="61">
        <f>IFERROR('Data Input - Option 3'!CT89*INDEX('Energy Prices'!$F$26:$CJ$31,MATCH($B133,'Energy Prices'!$C$26:$C$31,0),MATCH(Calc_Option3!CP$6,'Energy Prices'!$F$11:$CJ$11,0))/100000,0)</f>
        <v>0</v>
      </c>
      <c r="CQ133" s="61">
        <f>IFERROR('Data Input - Option 3'!CU89*INDEX('Energy Prices'!$F$26:$CJ$31,MATCH($B133,'Energy Prices'!$C$26:$C$31,0),MATCH(Calc_Option3!CQ$6,'Energy Prices'!$F$11:$CJ$11,0))/100000,0)</f>
        <v>0</v>
      </c>
      <c r="CR133" s="61">
        <f>IFERROR('Data Input - Option 3'!CV89*INDEX('Energy Prices'!$F$26:$CJ$31,MATCH($B133,'Energy Prices'!$C$26:$C$31,0),MATCH(Calc_Option3!CR$6,'Energy Prices'!$F$11:$CJ$11,0))/100000,0)</f>
        <v>0</v>
      </c>
      <c r="CS133" s="61">
        <f>IFERROR('Data Input - Option 3'!CW89*INDEX('Energy Prices'!$F$26:$CJ$31,MATCH($B133,'Energy Prices'!$C$26:$C$31,0),MATCH(Calc_Option3!CS$6,'Energy Prices'!$F$11:$CJ$11,0))/100000,0)</f>
        <v>0</v>
      </c>
      <c r="CT133" s="61">
        <f>IFERROR('Data Input - Option 3'!CX89*INDEX('Energy Prices'!$F$26:$CJ$31,MATCH($B133,'Energy Prices'!$C$26:$C$31,0),MATCH(Calc_Option3!CT$6,'Energy Prices'!$F$11:$CJ$11,0))/100000,0)</f>
        <v>0</v>
      </c>
      <c r="CU133" s="61">
        <f>IFERROR('Data Input - Option 3'!CY89*INDEX('Energy Prices'!$F$26:$CJ$31,MATCH($B133,'Energy Prices'!$C$26:$C$31,0),MATCH(Calc_Option3!CU$6,'Energy Prices'!$F$11:$CJ$11,0))/100000,0)</f>
        <v>0</v>
      </c>
      <c r="CV133" s="61">
        <f>IFERROR('Data Input - Option 3'!CZ89*INDEX('Energy Prices'!$F$26:$CJ$31,MATCH($B133,'Energy Prices'!$C$26:$C$31,0),MATCH(Calc_Option3!CV$6,'Energy Prices'!$F$11:$CJ$11,0))/100000,0)</f>
        <v>0</v>
      </c>
      <c r="CW133" s="61">
        <f>IFERROR('Data Input - Option 3'!DA89*INDEX('Energy Prices'!$F$26:$CJ$31,MATCH($B133,'Energy Prices'!$C$26:$C$31,0),MATCH(Calc_Option3!CW$6,'Energy Prices'!$F$11:$CJ$11,0))/100000,0)</f>
        <v>0</v>
      </c>
      <c r="CX133" s="61">
        <f>IFERROR('Data Input - Option 3'!DB89*INDEX('Energy Prices'!$F$26:$CJ$31,MATCH($B133,'Energy Prices'!$C$26:$C$31,0),MATCH(Calc_Option3!CX$6,'Energy Prices'!$F$11:$CJ$11,0))/100000,0)</f>
        <v>0</v>
      </c>
      <c r="CY133" s="61">
        <f>IFERROR('Data Input - Option 3'!DC89*INDEX('Energy Prices'!$F$26:$CJ$31,MATCH($B133,'Energy Prices'!$C$26:$C$31,0),MATCH(Calc_Option3!CY$6,'Energy Prices'!$F$11:$CJ$11,0))/100000,0)</f>
        <v>0</v>
      </c>
      <c r="CZ133" s="391"/>
    </row>
    <row r="134" spans="2:104" x14ac:dyDescent="0.25">
      <c r="B134" s="392"/>
      <c r="C134" s="410"/>
      <c r="D134" s="50"/>
      <c r="E134" s="50"/>
      <c r="F134" s="50"/>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c r="CW134" s="50"/>
      <c r="CX134" s="50"/>
      <c r="CY134" s="50"/>
      <c r="CZ134" s="391"/>
    </row>
    <row r="135" spans="2:104" x14ac:dyDescent="0.25">
      <c r="B135" s="393" t="s">
        <v>302</v>
      </c>
      <c r="C135" s="9" t="s">
        <v>1117</v>
      </c>
      <c r="D135" s="61">
        <f>SUM(D128:D133)*D$7</f>
        <v>0</v>
      </c>
      <c r="E135" s="61">
        <f t="shared" ref="E135:BK135" si="50">SUM(E128:E133)*E$7</f>
        <v>0</v>
      </c>
      <c r="F135" s="61">
        <f t="shared" si="50"/>
        <v>0</v>
      </c>
      <c r="G135" s="61">
        <f t="shared" si="50"/>
        <v>0</v>
      </c>
      <c r="H135" s="61">
        <f t="shared" si="50"/>
        <v>0</v>
      </c>
      <c r="I135" s="61">
        <f t="shared" si="50"/>
        <v>0</v>
      </c>
      <c r="J135" s="61">
        <f t="shared" si="50"/>
        <v>0</v>
      </c>
      <c r="K135" s="61">
        <f t="shared" si="50"/>
        <v>0</v>
      </c>
      <c r="L135" s="61">
        <f t="shared" si="50"/>
        <v>0</v>
      </c>
      <c r="M135" s="61">
        <f t="shared" si="50"/>
        <v>0</v>
      </c>
      <c r="N135" s="61">
        <f t="shared" si="50"/>
        <v>0</v>
      </c>
      <c r="O135" s="61">
        <f t="shared" si="50"/>
        <v>0</v>
      </c>
      <c r="P135" s="61">
        <f t="shared" si="50"/>
        <v>0</v>
      </c>
      <c r="Q135" s="61">
        <f t="shared" si="50"/>
        <v>0</v>
      </c>
      <c r="R135" s="61">
        <f t="shared" si="50"/>
        <v>0</v>
      </c>
      <c r="S135" s="61">
        <f t="shared" si="50"/>
        <v>0</v>
      </c>
      <c r="T135" s="61">
        <f t="shared" si="50"/>
        <v>0</v>
      </c>
      <c r="U135" s="61">
        <f t="shared" si="50"/>
        <v>0</v>
      </c>
      <c r="V135" s="61">
        <f t="shared" si="50"/>
        <v>0</v>
      </c>
      <c r="W135" s="61">
        <f t="shared" si="50"/>
        <v>0</v>
      </c>
      <c r="X135" s="61">
        <f t="shared" si="50"/>
        <v>0</v>
      </c>
      <c r="Y135" s="61">
        <f t="shared" si="50"/>
        <v>0</v>
      </c>
      <c r="Z135" s="61">
        <f t="shared" si="50"/>
        <v>0</v>
      </c>
      <c r="AA135" s="61">
        <f t="shared" si="50"/>
        <v>0</v>
      </c>
      <c r="AB135" s="61">
        <f t="shared" si="50"/>
        <v>0</v>
      </c>
      <c r="AC135" s="61">
        <f t="shared" si="50"/>
        <v>0</v>
      </c>
      <c r="AD135" s="61">
        <f t="shared" si="50"/>
        <v>0</v>
      </c>
      <c r="AE135" s="61">
        <f t="shared" si="50"/>
        <v>0</v>
      </c>
      <c r="AF135" s="61">
        <f t="shared" si="50"/>
        <v>0</v>
      </c>
      <c r="AG135" s="61">
        <f t="shared" si="50"/>
        <v>0</v>
      </c>
      <c r="AH135" s="61">
        <f t="shared" si="50"/>
        <v>0</v>
      </c>
      <c r="AI135" s="61">
        <f t="shared" si="50"/>
        <v>0</v>
      </c>
      <c r="AJ135" s="61">
        <f t="shared" si="50"/>
        <v>0</v>
      </c>
      <c r="AK135" s="61">
        <f t="shared" si="50"/>
        <v>0</v>
      </c>
      <c r="AL135" s="61">
        <f t="shared" si="50"/>
        <v>0</v>
      </c>
      <c r="AM135" s="61">
        <f t="shared" si="50"/>
        <v>0</v>
      </c>
      <c r="AN135" s="61">
        <f t="shared" si="50"/>
        <v>0</v>
      </c>
      <c r="AO135" s="61">
        <f t="shared" si="50"/>
        <v>0</v>
      </c>
      <c r="AP135" s="61">
        <f t="shared" si="50"/>
        <v>0</v>
      </c>
      <c r="AQ135" s="61">
        <f t="shared" si="50"/>
        <v>0</v>
      </c>
      <c r="AR135" s="61">
        <f t="shared" si="50"/>
        <v>0</v>
      </c>
      <c r="AS135" s="61">
        <f t="shared" si="50"/>
        <v>0</v>
      </c>
      <c r="AT135" s="61">
        <f t="shared" si="50"/>
        <v>0</v>
      </c>
      <c r="AU135" s="61">
        <f t="shared" si="50"/>
        <v>0</v>
      </c>
      <c r="AV135" s="61">
        <f t="shared" si="50"/>
        <v>0</v>
      </c>
      <c r="AW135" s="61">
        <f t="shared" si="50"/>
        <v>0</v>
      </c>
      <c r="AX135" s="61">
        <f t="shared" si="50"/>
        <v>0</v>
      </c>
      <c r="AY135" s="61">
        <f t="shared" si="50"/>
        <v>0</v>
      </c>
      <c r="AZ135" s="61">
        <f t="shared" si="50"/>
        <v>0</v>
      </c>
      <c r="BA135" s="61">
        <f t="shared" si="50"/>
        <v>0</v>
      </c>
      <c r="BB135" s="61">
        <f t="shared" si="50"/>
        <v>0</v>
      </c>
      <c r="BC135" s="61">
        <f t="shared" si="50"/>
        <v>0</v>
      </c>
      <c r="BD135" s="61">
        <f t="shared" si="50"/>
        <v>0</v>
      </c>
      <c r="BE135" s="61">
        <f t="shared" si="50"/>
        <v>0</v>
      </c>
      <c r="BF135" s="61">
        <f t="shared" si="50"/>
        <v>0</v>
      </c>
      <c r="BG135" s="61">
        <f t="shared" si="50"/>
        <v>0</v>
      </c>
      <c r="BH135" s="61">
        <f t="shared" si="50"/>
        <v>0</v>
      </c>
      <c r="BI135" s="61">
        <f t="shared" si="50"/>
        <v>0</v>
      </c>
      <c r="BJ135" s="61">
        <f t="shared" si="50"/>
        <v>0</v>
      </c>
      <c r="BK135" s="61">
        <f t="shared" si="50"/>
        <v>0</v>
      </c>
      <c r="BL135" s="61">
        <f t="shared" ref="BL135:CY135" si="51">SUM(BL128:BL133)*BL$7</f>
        <v>0</v>
      </c>
      <c r="BM135" s="61">
        <f t="shared" si="51"/>
        <v>0</v>
      </c>
      <c r="BN135" s="61">
        <f t="shared" si="51"/>
        <v>0</v>
      </c>
      <c r="BO135" s="61">
        <f t="shared" si="51"/>
        <v>0</v>
      </c>
      <c r="BP135" s="61">
        <f t="shared" si="51"/>
        <v>0</v>
      </c>
      <c r="BQ135" s="61">
        <f t="shared" si="51"/>
        <v>0</v>
      </c>
      <c r="BR135" s="61">
        <f t="shared" si="51"/>
        <v>0</v>
      </c>
      <c r="BS135" s="61">
        <f t="shared" si="51"/>
        <v>0</v>
      </c>
      <c r="BT135" s="61">
        <f t="shared" si="51"/>
        <v>0</v>
      </c>
      <c r="BU135" s="61">
        <f t="shared" si="51"/>
        <v>0</v>
      </c>
      <c r="BV135" s="61">
        <f t="shared" si="51"/>
        <v>0</v>
      </c>
      <c r="BW135" s="61">
        <f t="shared" si="51"/>
        <v>0</v>
      </c>
      <c r="BX135" s="61">
        <f t="shared" si="51"/>
        <v>0</v>
      </c>
      <c r="BY135" s="61">
        <f t="shared" si="51"/>
        <v>0</v>
      </c>
      <c r="BZ135" s="61">
        <f t="shared" si="51"/>
        <v>0</v>
      </c>
      <c r="CA135" s="61">
        <f t="shared" si="51"/>
        <v>0</v>
      </c>
      <c r="CB135" s="61">
        <f t="shared" si="51"/>
        <v>0</v>
      </c>
      <c r="CC135" s="61">
        <f t="shared" si="51"/>
        <v>0</v>
      </c>
      <c r="CD135" s="61">
        <f t="shared" si="51"/>
        <v>0</v>
      </c>
      <c r="CE135" s="61">
        <f t="shared" si="51"/>
        <v>0</v>
      </c>
      <c r="CF135" s="61">
        <f t="shared" si="51"/>
        <v>0</v>
      </c>
      <c r="CG135" s="61">
        <f t="shared" si="51"/>
        <v>0</v>
      </c>
      <c r="CH135" s="61">
        <f t="shared" si="51"/>
        <v>0</v>
      </c>
      <c r="CI135" s="61">
        <f t="shared" si="51"/>
        <v>0</v>
      </c>
      <c r="CJ135" s="61">
        <f t="shared" si="51"/>
        <v>0</v>
      </c>
      <c r="CK135" s="61">
        <f t="shared" si="51"/>
        <v>0</v>
      </c>
      <c r="CL135" s="61">
        <f t="shared" si="51"/>
        <v>0</v>
      </c>
      <c r="CM135" s="61">
        <f t="shared" si="51"/>
        <v>0</v>
      </c>
      <c r="CN135" s="61">
        <f t="shared" si="51"/>
        <v>0</v>
      </c>
      <c r="CO135" s="61">
        <f t="shared" si="51"/>
        <v>0</v>
      </c>
      <c r="CP135" s="61">
        <f t="shared" si="51"/>
        <v>0</v>
      </c>
      <c r="CQ135" s="61">
        <f t="shared" si="51"/>
        <v>0</v>
      </c>
      <c r="CR135" s="61">
        <f t="shared" si="51"/>
        <v>0</v>
      </c>
      <c r="CS135" s="61">
        <f t="shared" si="51"/>
        <v>0</v>
      </c>
      <c r="CT135" s="61">
        <f t="shared" si="51"/>
        <v>0</v>
      </c>
      <c r="CU135" s="61">
        <f t="shared" si="51"/>
        <v>0</v>
      </c>
      <c r="CV135" s="61">
        <f t="shared" si="51"/>
        <v>0</v>
      </c>
      <c r="CW135" s="61">
        <f t="shared" si="51"/>
        <v>0</v>
      </c>
      <c r="CX135" s="61">
        <f t="shared" si="51"/>
        <v>0</v>
      </c>
      <c r="CY135" s="61">
        <f t="shared" si="51"/>
        <v>0</v>
      </c>
      <c r="CZ135" s="391"/>
    </row>
    <row r="136" spans="2:104" x14ac:dyDescent="0.25">
      <c r="B136" s="392"/>
      <c r="C136" s="390"/>
      <c r="D136" s="50"/>
      <c r="E136" s="50"/>
      <c r="F136" s="50"/>
      <c r="G136" s="50"/>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c r="CW136" s="50"/>
      <c r="CX136" s="50"/>
      <c r="CY136" s="50"/>
      <c r="CZ136" s="391"/>
    </row>
    <row r="137" spans="2:104" x14ac:dyDescent="0.25">
      <c r="B137" s="389" t="s">
        <v>168</v>
      </c>
      <c r="C137" s="390"/>
      <c r="D137" s="50"/>
      <c r="E137" s="50"/>
      <c r="F137" s="50"/>
      <c r="G137" s="50"/>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c r="CW137" s="50"/>
      <c r="CX137" s="50"/>
      <c r="CY137" s="50"/>
      <c r="CZ137" s="391"/>
    </row>
    <row r="138" spans="2:104" x14ac:dyDescent="0.25">
      <c r="B138" s="406">
        <f t="shared" ref="B138:B143" si="52">B53</f>
        <v>0</v>
      </c>
      <c r="C138" s="9" t="s">
        <v>1117</v>
      </c>
      <c r="D138" s="59" t="str">
        <f>IFERROR(IF(OR($C$144=FALSE,LEFT($B138,3)&lt;&gt;"NOX"),D53*INDEX('Damage costs'!$V$18:$V$70,MATCH($B138,'Damage costs'!$C$18:$C$70,0))/1000,D53*INDEX('Damage costs'!$Z$18:$Z$70,MATCH($B138,'Damage costs'!$C$18:$C$70,0))/1000),"")</f>
        <v/>
      </c>
      <c r="E138" s="59" t="str">
        <f>IFERROR(IF(OR($C$144=FALSE,LEFT($B138,3)&lt;&gt;"NOX"),E53*INDEX('Damage costs'!$V$18:$V$70,MATCH($B138,'Damage costs'!$C$18:$C$70,0))/1000,E53*INDEX('Damage costs'!$Z$18:$Z$70,MATCH($B138,'Damage costs'!$C$18:$C$70,0))/1000),"")</f>
        <v/>
      </c>
      <c r="F138" s="59" t="str">
        <f>IFERROR(IF(OR($C$144=FALSE,LEFT($B138,3)&lt;&gt;"NOX"),F53*INDEX('Damage costs'!$V$18:$V$70,MATCH($B138,'Damage costs'!$C$18:$C$70,0))/1000,F53*INDEX('Damage costs'!$Z$18:$Z$70,MATCH($B138,'Damage costs'!$C$18:$C$70,0))/1000),"")</f>
        <v/>
      </c>
      <c r="G138" s="59" t="str">
        <f>IFERROR(IF(OR($C$144=FALSE,LEFT($B138,3)&lt;&gt;"NOX"),G53*INDEX('Damage costs'!$V$18:$V$70,MATCH($B138,'Damage costs'!$C$18:$C$70,0))/1000,G53*INDEX('Damage costs'!$Z$18:$Z$70,MATCH($B138,'Damage costs'!$C$18:$C$70,0))/1000),"")</f>
        <v/>
      </c>
      <c r="H138" s="59" t="str">
        <f>IFERROR(IF(OR($C$144=FALSE,LEFT($B138,3)&lt;&gt;"NOX"),H53*INDEX('Damage costs'!$V$18:$V$70,MATCH($B138,'Damage costs'!$C$18:$C$70,0))/1000,H53*INDEX('Damage costs'!$Z$18:$Z$70,MATCH($B138,'Damage costs'!$C$18:$C$70,0))/1000),"")</f>
        <v/>
      </c>
      <c r="I138" s="59" t="str">
        <f>IFERROR(IF(OR($C$144=FALSE,LEFT($B138,3)&lt;&gt;"NOX"),I53*INDEX('Damage costs'!$V$18:$V$70,MATCH($B138,'Damage costs'!$C$18:$C$70,0))/1000,I53*INDEX('Damage costs'!$Z$18:$Z$70,MATCH($B138,'Damage costs'!$C$18:$C$70,0))/1000),"")</f>
        <v/>
      </c>
      <c r="J138" s="59" t="str">
        <f>IFERROR(IF(OR($C$144=FALSE,LEFT($B138,3)&lt;&gt;"NOX"),J53*INDEX('Damage costs'!$V$18:$V$70,MATCH($B138,'Damage costs'!$C$18:$C$70,0))/1000,J53*INDEX('Damage costs'!$Z$18:$Z$70,MATCH($B138,'Damage costs'!$C$18:$C$70,0))/1000),"")</f>
        <v/>
      </c>
      <c r="K138" s="59" t="str">
        <f>IFERROR(IF(OR($C$144=FALSE,LEFT($B138,3)&lt;&gt;"NOX"),K53*INDEX('Damage costs'!$V$18:$V$70,MATCH($B138,'Damage costs'!$C$18:$C$70,0))/1000,K53*INDEX('Damage costs'!$Z$18:$Z$70,MATCH($B138,'Damage costs'!$C$18:$C$70,0))/1000),"")</f>
        <v/>
      </c>
      <c r="L138" s="59" t="str">
        <f>IFERROR(IF(OR($C$144=FALSE,LEFT($B138,3)&lt;&gt;"NOX"),L53*INDEX('Damage costs'!$V$18:$V$70,MATCH($B138,'Damage costs'!$C$18:$C$70,0))/1000,L53*INDEX('Damage costs'!$Z$18:$Z$70,MATCH($B138,'Damage costs'!$C$18:$C$70,0))/1000),"")</f>
        <v/>
      </c>
      <c r="M138" s="59" t="str">
        <f>IFERROR(IF(OR($C$144=FALSE,LEFT($B138,3)&lt;&gt;"NOX"),M53*INDEX('Damage costs'!$V$18:$V$70,MATCH($B138,'Damage costs'!$C$18:$C$70,0))/1000,M53*INDEX('Damage costs'!$Z$18:$Z$70,MATCH($B138,'Damage costs'!$C$18:$C$70,0))/1000),"")</f>
        <v/>
      </c>
      <c r="N138" s="59" t="str">
        <f>IFERROR(IF(OR($C$144=FALSE,LEFT($B138,3)&lt;&gt;"NOX"),N53*INDEX('Damage costs'!$V$18:$V$70,MATCH($B138,'Damage costs'!$C$18:$C$70,0))/1000,N53*INDEX('Damage costs'!$Z$18:$Z$70,MATCH($B138,'Damage costs'!$C$18:$C$70,0))/1000),"")</f>
        <v/>
      </c>
      <c r="O138" s="59" t="str">
        <f>IFERROR(IF(OR($C$144=FALSE,LEFT($B138,3)&lt;&gt;"NOX"),O53*INDEX('Damage costs'!$V$18:$V$70,MATCH($B138,'Damage costs'!$C$18:$C$70,0))/1000,O53*INDEX('Damage costs'!$Z$18:$Z$70,MATCH($B138,'Damage costs'!$C$18:$C$70,0))/1000),"")</f>
        <v/>
      </c>
      <c r="P138" s="59" t="str">
        <f>IFERROR(IF(OR($C$144=FALSE,LEFT($B138,3)&lt;&gt;"NOX"),P53*INDEX('Damage costs'!$V$18:$V$70,MATCH($B138,'Damage costs'!$C$18:$C$70,0))/1000,P53*INDEX('Damage costs'!$Z$18:$Z$70,MATCH($B138,'Damage costs'!$C$18:$C$70,0))/1000),"")</f>
        <v/>
      </c>
      <c r="Q138" s="59" t="str">
        <f>IFERROR(IF(OR($C$144=FALSE,LEFT($B138,3)&lt;&gt;"NOX"),Q53*INDEX('Damage costs'!$V$18:$V$70,MATCH($B138,'Damage costs'!$C$18:$C$70,0))/1000,Q53*INDEX('Damage costs'!$Z$18:$Z$70,MATCH($B138,'Damage costs'!$C$18:$C$70,0))/1000),"")</f>
        <v/>
      </c>
      <c r="R138" s="59" t="str">
        <f>IFERROR(IF(OR($C$144=FALSE,LEFT($B138,3)&lt;&gt;"NOX"),R53*INDEX('Damage costs'!$V$18:$V$70,MATCH($B138,'Damage costs'!$C$18:$C$70,0))/1000,R53*INDEX('Damage costs'!$Z$18:$Z$70,MATCH($B138,'Damage costs'!$C$18:$C$70,0))/1000),"")</f>
        <v/>
      </c>
      <c r="S138" s="59" t="str">
        <f>IFERROR(IF(OR($C$144=FALSE,LEFT($B138,3)&lt;&gt;"NOX"),S53*INDEX('Damage costs'!$V$18:$V$70,MATCH($B138,'Damage costs'!$C$18:$C$70,0))/1000,S53*INDEX('Damage costs'!$Z$18:$Z$70,MATCH($B138,'Damage costs'!$C$18:$C$70,0))/1000),"")</f>
        <v/>
      </c>
      <c r="T138" s="59" t="str">
        <f>IFERROR(IF(OR($C$144=FALSE,LEFT($B138,3)&lt;&gt;"NOX"),T53*INDEX('Damage costs'!$V$18:$V$70,MATCH($B138,'Damage costs'!$C$18:$C$70,0))/1000,T53*INDEX('Damage costs'!$Z$18:$Z$70,MATCH($B138,'Damage costs'!$C$18:$C$70,0))/1000),"")</f>
        <v/>
      </c>
      <c r="U138" s="59" t="str">
        <f>IFERROR(IF(OR($C$144=FALSE,LEFT($B138,3)&lt;&gt;"NOX"),U53*INDEX('Damage costs'!$V$18:$V$70,MATCH($B138,'Damage costs'!$C$18:$C$70,0))/1000,U53*INDEX('Damage costs'!$Z$18:$Z$70,MATCH($B138,'Damage costs'!$C$18:$C$70,0))/1000),"")</f>
        <v/>
      </c>
      <c r="V138" s="59" t="str">
        <f>IFERROR(IF(OR($C$144=FALSE,LEFT($B138,3)&lt;&gt;"NOX"),V53*INDEX('Damage costs'!$V$18:$V$70,MATCH($B138,'Damage costs'!$C$18:$C$70,0))/1000,V53*INDEX('Damage costs'!$Z$18:$Z$70,MATCH($B138,'Damage costs'!$C$18:$C$70,0))/1000),"")</f>
        <v/>
      </c>
      <c r="W138" s="59" t="str">
        <f>IFERROR(IF(OR($C$144=FALSE,LEFT($B138,3)&lt;&gt;"NOX"),W53*INDEX('Damage costs'!$V$18:$V$70,MATCH($B138,'Damage costs'!$C$18:$C$70,0))/1000,W53*INDEX('Damage costs'!$Z$18:$Z$70,MATCH($B138,'Damage costs'!$C$18:$C$70,0))/1000),"")</f>
        <v/>
      </c>
      <c r="X138" s="59" t="str">
        <f>IFERROR(IF(OR($C$144=FALSE,LEFT($B138,3)&lt;&gt;"NOX"),X53*INDEX('Damage costs'!$V$18:$V$70,MATCH($B138,'Damage costs'!$C$18:$C$70,0))/1000,X53*INDEX('Damage costs'!$Z$18:$Z$70,MATCH($B138,'Damage costs'!$C$18:$C$70,0))/1000),"")</f>
        <v/>
      </c>
      <c r="Y138" s="59" t="str">
        <f>IFERROR(IF(OR($C$144=FALSE,LEFT($B138,3)&lt;&gt;"NOX"),Y53*INDEX('Damage costs'!$V$18:$V$70,MATCH($B138,'Damage costs'!$C$18:$C$70,0))/1000,Y53*INDEX('Damage costs'!$Z$18:$Z$70,MATCH($B138,'Damage costs'!$C$18:$C$70,0))/1000),"")</f>
        <v/>
      </c>
      <c r="Z138" s="59" t="str">
        <f>IFERROR(IF(OR($C$144=FALSE,LEFT($B138,3)&lt;&gt;"NOX"),Z53*INDEX('Damage costs'!$V$18:$V$70,MATCH($B138,'Damage costs'!$C$18:$C$70,0))/1000,Z53*INDEX('Damage costs'!$Z$18:$Z$70,MATCH($B138,'Damage costs'!$C$18:$C$70,0))/1000),"")</f>
        <v/>
      </c>
      <c r="AA138" s="59" t="str">
        <f>IFERROR(IF(OR($C$144=FALSE,LEFT($B138,3)&lt;&gt;"NOX"),AA53*INDEX('Damage costs'!$V$18:$V$70,MATCH($B138,'Damage costs'!$C$18:$C$70,0))/1000,AA53*INDEX('Damage costs'!$Z$18:$Z$70,MATCH($B138,'Damage costs'!$C$18:$C$70,0))/1000),"")</f>
        <v/>
      </c>
      <c r="AB138" s="59" t="str">
        <f>IFERROR(IF(OR($C$144=FALSE,LEFT($B138,3)&lt;&gt;"NOX"),AB53*INDEX('Damage costs'!$V$18:$V$70,MATCH($B138,'Damage costs'!$C$18:$C$70,0))/1000,AB53*INDEX('Damage costs'!$Z$18:$Z$70,MATCH($B138,'Damage costs'!$C$18:$C$70,0))/1000),"")</f>
        <v/>
      </c>
      <c r="AC138" s="59" t="str">
        <f>IFERROR(IF(OR($C$144=FALSE,LEFT($B138,3)&lt;&gt;"NOX"),AC53*INDEX('Damage costs'!$V$18:$V$70,MATCH($B138,'Damage costs'!$C$18:$C$70,0))/1000,AC53*INDEX('Damage costs'!$Z$18:$Z$70,MATCH($B138,'Damage costs'!$C$18:$C$70,0))/1000),"")</f>
        <v/>
      </c>
      <c r="AD138" s="59" t="str">
        <f>IFERROR(IF(OR($C$144=FALSE,LEFT($B138,3)&lt;&gt;"NOX"),AD53*INDEX('Damage costs'!$V$18:$V$70,MATCH($B138,'Damage costs'!$C$18:$C$70,0))/1000,AD53*INDEX('Damage costs'!$Z$18:$Z$70,MATCH($B138,'Damage costs'!$C$18:$C$70,0))/1000),"")</f>
        <v/>
      </c>
      <c r="AE138" s="59" t="str">
        <f>IFERROR(IF(OR($C$144=FALSE,LEFT($B138,3)&lt;&gt;"NOX"),AE53*INDEX('Damage costs'!$V$18:$V$70,MATCH($B138,'Damage costs'!$C$18:$C$70,0))/1000,AE53*INDEX('Damage costs'!$Z$18:$Z$70,MATCH($B138,'Damage costs'!$C$18:$C$70,0))/1000),"")</f>
        <v/>
      </c>
      <c r="AF138" s="59" t="str">
        <f>IFERROR(IF(OR($C$144=FALSE,LEFT($B138,3)&lt;&gt;"NOX"),AF53*INDEX('Damage costs'!$V$18:$V$70,MATCH($B138,'Damage costs'!$C$18:$C$70,0))/1000,AF53*INDEX('Damage costs'!$Z$18:$Z$70,MATCH($B138,'Damage costs'!$C$18:$C$70,0))/1000),"")</f>
        <v/>
      </c>
      <c r="AG138" s="59" t="str">
        <f>IFERROR(IF(OR($C$144=FALSE,LEFT($B138,3)&lt;&gt;"NOX"),AG53*INDEX('Damage costs'!$V$18:$V$70,MATCH($B138,'Damage costs'!$C$18:$C$70,0))/1000,AG53*INDEX('Damage costs'!$Z$18:$Z$70,MATCH($B138,'Damage costs'!$C$18:$C$70,0))/1000),"")</f>
        <v/>
      </c>
      <c r="AH138" s="59" t="str">
        <f>IFERROR(IF(OR($C$144=FALSE,LEFT($B138,3)&lt;&gt;"NOX"),AH53*INDEX('Damage costs'!$V$18:$V$70,MATCH($B138,'Damage costs'!$C$18:$C$70,0))/1000,AH53*INDEX('Damage costs'!$Z$18:$Z$70,MATCH($B138,'Damage costs'!$C$18:$C$70,0))/1000),"")</f>
        <v/>
      </c>
      <c r="AI138" s="59" t="str">
        <f>IFERROR(IF(OR($C$144=FALSE,LEFT($B138,3)&lt;&gt;"NOX"),AI53*INDEX('Damage costs'!$V$18:$V$70,MATCH($B138,'Damage costs'!$C$18:$C$70,0))/1000,AI53*INDEX('Damage costs'!$Z$18:$Z$70,MATCH($B138,'Damage costs'!$C$18:$C$70,0))/1000),"")</f>
        <v/>
      </c>
      <c r="AJ138" s="59" t="str">
        <f>IFERROR(IF(OR($C$144=FALSE,LEFT($B138,3)&lt;&gt;"NOX"),AJ53*INDEX('Damage costs'!$V$18:$V$70,MATCH($B138,'Damage costs'!$C$18:$C$70,0))/1000,AJ53*INDEX('Damage costs'!$Z$18:$Z$70,MATCH($B138,'Damage costs'!$C$18:$C$70,0))/1000),"")</f>
        <v/>
      </c>
      <c r="AK138" s="59" t="str">
        <f>IFERROR(IF(OR($C$144=FALSE,LEFT($B138,3)&lt;&gt;"NOX"),AK53*INDEX('Damage costs'!$V$18:$V$70,MATCH($B138,'Damage costs'!$C$18:$C$70,0))/1000,AK53*INDEX('Damage costs'!$Z$18:$Z$70,MATCH($B138,'Damage costs'!$C$18:$C$70,0))/1000),"")</f>
        <v/>
      </c>
      <c r="AL138" s="59" t="str">
        <f>IFERROR(IF(OR($C$144=FALSE,LEFT($B138,3)&lt;&gt;"NOX"),AL53*INDEX('Damage costs'!$V$18:$V$70,MATCH($B138,'Damage costs'!$C$18:$C$70,0))/1000,AL53*INDEX('Damage costs'!$Z$18:$Z$70,MATCH($B138,'Damage costs'!$C$18:$C$70,0))/1000),"")</f>
        <v/>
      </c>
      <c r="AM138" s="59" t="str">
        <f>IFERROR(IF(OR($C$144=FALSE,LEFT($B138,3)&lt;&gt;"NOX"),AM53*INDEX('Damage costs'!$V$18:$V$70,MATCH($B138,'Damage costs'!$C$18:$C$70,0))/1000,AM53*INDEX('Damage costs'!$Z$18:$Z$70,MATCH($B138,'Damage costs'!$C$18:$C$70,0))/1000),"")</f>
        <v/>
      </c>
      <c r="AN138" s="59" t="str">
        <f>IFERROR(IF(OR($C$144=FALSE,LEFT($B138,3)&lt;&gt;"NOX"),AN53*INDEX('Damage costs'!$V$18:$V$70,MATCH($B138,'Damage costs'!$C$18:$C$70,0))/1000,AN53*INDEX('Damage costs'!$Z$18:$Z$70,MATCH($B138,'Damage costs'!$C$18:$C$70,0))/1000),"")</f>
        <v/>
      </c>
      <c r="AO138" s="59" t="str">
        <f>IFERROR(IF(OR($C$144=FALSE,LEFT($B138,3)&lt;&gt;"NOX"),AO53*INDEX('Damage costs'!$V$18:$V$70,MATCH($B138,'Damage costs'!$C$18:$C$70,0))/1000,AO53*INDEX('Damage costs'!$Z$18:$Z$70,MATCH($B138,'Damage costs'!$C$18:$C$70,0))/1000),"")</f>
        <v/>
      </c>
      <c r="AP138" s="59" t="str">
        <f>IFERROR(IF(OR($C$144=FALSE,LEFT($B138,3)&lt;&gt;"NOX"),AP53*INDEX('Damage costs'!$V$18:$V$70,MATCH($B138,'Damage costs'!$C$18:$C$70,0))/1000,AP53*INDEX('Damage costs'!$Z$18:$Z$70,MATCH($B138,'Damage costs'!$C$18:$C$70,0))/1000),"")</f>
        <v/>
      </c>
      <c r="AQ138" s="59" t="str">
        <f>IFERROR(IF(OR($C$144=FALSE,LEFT($B138,3)&lt;&gt;"NOX"),AQ53*INDEX('Damage costs'!$V$18:$V$70,MATCH($B138,'Damage costs'!$C$18:$C$70,0))/1000,AQ53*INDEX('Damage costs'!$Z$18:$Z$70,MATCH($B138,'Damage costs'!$C$18:$C$70,0))/1000),"")</f>
        <v/>
      </c>
      <c r="AR138" s="59" t="str">
        <f>IFERROR(IF(OR($C$144=FALSE,LEFT($B138,3)&lt;&gt;"NOX"),AR53*INDEX('Damage costs'!$V$18:$V$70,MATCH($B138,'Damage costs'!$C$18:$C$70,0))/1000,AR53*INDEX('Damage costs'!$Z$18:$Z$70,MATCH($B138,'Damage costs'!$C$18:$C$70,0))/1000),"")</f>
        <v/>
      </c>
      <c r="AS138" s="59" t="str">
        <f>IFERROR(IF(OR($C$144=FALSE,LEFT($B138,3)&lt;&gt;"NOX"),AS53*INDEX('Damage costs'!$V$18:$V$70,MATCH($B138,'Damage costs'!$C$18:$C$70,0))/1000,AS53*INDEX('Damage costs'!$Z$18:$Z$70,MATCH($B138,'Damage costs'!$C$18:$C$70,0))/1000),"")</f>
        <v/>
      </c>
      <c r="AT138" s="59" t="str">
        <f>IFERROR(IF(OR($C$144=FALSE,LEFT($B138,3)&lt;&gt;"NOX"),AT53*INDEX('Damage costs'!$V$18:$V$70,MATCH($B138,'Damage costs'!$C$18:$C$70,0))/1000,AT53*INDEX('Damage costs'!$Z$18:$Z$70,MATCH($B138,'Damage costs'!$C$18:$C$70,0))/1000),"")</f>
        <v/>
      </c>
      <c r="AU138" s="59" t="str">
        <f>IFERROR(IF(OR($C$144=FALSE,LEFT($B138,3)&lt;&gt;"NOX"),AU53*INDEX('Damage costs'!$V$18:$V$70,MATCH($B138,'Damage costs'!$C$18:$C$70,0))/1000,AU53*INDEX('Damage costs'!$Z$18:$Z$70,MATCH($B138,'Damage costs'!$C$18:$C$70,0))/1000),"")</f>
        <v/>
      </c>
      <c r="AV138" s="59" t="str">
        <f>IFERROR(IF(OR($C$144=FALSE,LEFT($B138,3)&lt;&gt;"NOX"),AV53*INDEX('Damage costs'!$V$18:$V$70,MATCH($B138,'Damage costs'!$C$18:$C$70,0))/1000,AV53*INDEX('Damage costs'!$Z$18:$Z$70,MATCH($B138,'Damage costs'!$C$18:$C$70,0))/1000),"")</f>
        <v/>
      </c>
      <c r="AW138" s="59" t="str">
        <f>IFERROR(IF(OR($C$144=FALSE,LEFT($B138,3)&lt;&gt;"NOX"),AW53*INDEX('Damage costs'!$V$18:$V$70,MATCH($B138,'Damage costs'!$C$18:$C$70,0))/1000,AW53*INDEX('Damage costs'!$Z$18:$Z$70,MATCH($B138,'Damage costs'!$C$18:$C$70,0))/1000),"")</f>
        <v/>
      </c>
      <c r="AX138" s="59" t="str">
        <f>IFERROR(IF(OR($C$144=FALSE,LEFT($B138,3)&lt;&gt;"NOX"),AX53*INDEX('Damage costs'!$V$18:$V$70,MATCH($B138,'Damage costs'!$C$18:$C$70,0))/1000,AX53*INDEX('Damage costs'!$Z$18:$Z$70,MATCH($B138,'Damage costs'!$C$18:$C$70,0))/1000),"")</f>
        <v/>
      </c>
      <c r="AY138" s="59" t="str">
        <f>IFERROR(IF(OR($C$144=FALSE,LEFT($B138,3)&lt;&gt;"NOX"),AY53*INDEX('Damage costs'!$V$18:$V$70,MATCH($B138,'Damage costs'!$C$18:$C$70,0))/1000,AY53*INDEX('Damage costs'!$Z$18:$Z$70,MATCH($B138,'Damage costs'!$C$18:$C$70,0))/1000),"")</f>
        <v/>
      </c>
      <c r="AZ138" s="59" t="str">
        <f>IFERROR(IF(OR($C$144=FALSE,LEFT($B138,3)&lt;&gt;"NOX"),AZ53*INDEX('Damage costs'!$V$18:$V$70,MATCH($B138,'Damage costs'!$C$18:$C$70,0))/1000,AZ53*INDEX('Damage costs'!$Z$18:$Z$70,MATCH($B138,'Damage costs'!$C$18:$C$70,0))/1000),"")</f>
        <v/>
      </c>
      <c r="BA138" s="59" t="str">
        <f>IFERROR(IF(OR($C$144=FALSE,LEFT($B138,3)&lt;&gt;"NOX"),BA53*INDEX('Damage costs'!$V$18:$V$70,MATCH($B138,'Damage costs'!$C$18:$C$70,0))/1000,BA53*INDEX('Damage costs'!$Z$18:$Z$70,MATCH($B138,'Damage costs'!$C$18:$C$70,0))/1000),"")</f>
        <v/>
      </c>
      <c r="BB138" s="59" t="str">
        <f>IFERROR(IF(OR($C$144=FALSE,LEFT($B138,3)&lt;&gt;"NOX"),BB53*INDEX('Damage costs'!$V$18:$V$70,MATCH($B138,'Damage costs'!$C$18:$C$70,0))/1000,BB53*INDEX('Damage costs'!$Z$18:$Z$70,MATCH($B138,'Damage costs'!$C$18:$C$70,0))/1000),"")</f>
        <v/>
      </c>
      <c r="BC138" s="59" t="str">
        <f>IFERROR(IF(OR($C$144=FALSE,LEFT($B138,3)&lt;&gt;"NOX"),BC53*INDEX('Damage costs'!$V$18:$V$70,MATCH($B138,'Damage costs'!$C$18:$C$70,0))/1000,BC53*INDEX('Damage costs'!$Z$18:$Z$70,MATCH($B138,'Damage costs'!$C$18:$C$70,0))/1000),"")</f>
        <v/>
      </c>
      <c r="BD138" s="59" t="str">
        <f>IFERROR(IF(OR($C$144=FALSE,LEFT($B138,3)&lt;&gt;"NOX"),BD53*INDEX('Damage costs'!$V$18:$V$70,MATCH($B138,'Damage costs'!$C$18:$C$70,0))/1000,BD53*INDEX('Damage costs'!$Z$18:$Z$70,MATCH($B138,'Damage costs'!$C$18:$C$70,0))/1000),"")</f>
        <v/>
      </c>
      <c r="BE138" s="59" t="str">
        <f>IFERROR(IF(OR($C$144=FALSE,LEFT($B138,3)&lt;&gt;"NOX"),BE53*INDEX('Damage costs'!$V$18:$V$70,MATCH($B138,'Damage costs'!$C$18:$C$70,0))/1000,BE53*INDEX('Damage costs'!$Z$18:$Z$70,MATCH($B138,'Damage costs'!$C$18:$C$70,0))/1000),"")</f>
        <v/>
      </c>
      <c r="BF138" s="59" t="str">
        <f>IFERROR(IF(OR($C$144=FALSE,LEFT($B138,3)&lt;&gt;"NOX"),BF53*INDEX('Damage costs'!$V$18:$V$70,MATCH($B138,'Damage costs'!$C$18:$C$70,0))/1000,BF53*INDEX('Damage costs'!$Z$18:$Z$70,MATCH($B138,'Damage costs'!$C$18:$C$70,0))/1000),"")</f>
        <v/>
      </c>
      <c r="BG138" s="59" t="str">
        <f>IFERROR(IF(OR($C$144=FALSE,LEFT($B138,3)&lt;&gt;"NOX"),BG53*INDEX('Damage costs'!$V$18:$V$70,MATCH($B138,'Damage costs'!$C$18:$C$70,0))/1000,BG53*INDEX('Damage costs'!$Z$18:$Z$70,MATCH($B138,'Damage costs'!$C$18:$C$70,0))/1000),"")</f>
        <v/>
      </c>
      <c r="BH138" s="59" t="str">
        <f>IFERROR(IF(OR($C$144=FALSE,LEFT($B138,3)&lt;&gt;"NOX"),BH53*INDEX('Damage costs'!$V$18:$V$70,MATCH($B138,'Damage costs'!$C$18:$C$70,0))/1000,BH53*INDEX('Damage costs'!$Z$18:$Z$70,MATCH($B138,'Damage costs'!$C$18:$C$70,0))/1000),"")</f>
        <v/>
      </c>
      <c r="BI138" s="59" t="str">
        <f>IFERROR(IF(OR($C$144=FALSE,LEFT($B138,3)&lt;&gt;"NOX"),BI53*INDEX('Damage costs'!$V$18:$V$70,MATCH($B138,'Damage costs'!$C$18:$C$70,0))/1000,BI53*INDEX('Damage costs'!$Z$18:$Z$70,MATCH($B138,'Damage costs'!$C$18:$C$70,0))/1000),"")</f>
        <v/>
      </c>
      <c r="BJ138" s="59" t="str">
        <f>IFERROR(IF(OR($C$144=FALSE,LEFT($B138,3)&lt;&gt;"NOX"),BJ53*INDEX('Damage costs'!$V$18:$V$70,MATCH($B138,'Damage costs'!$C$18:$C$70,0))/1000,BJ53*INDEX('Damage costs'!$Z$18:$Z$70,MATCH($B138,'Damage costs'!$C$18:$C$70,0))/1000),"")</f>
        <v/>
      </c>
      <c r="BK138" s="59" t="str">
        <f>IFERROR(IF(OR($C$144=FALSE,LEFT($B138,3)&lt;&gt;"NOX"),BK53*INDEX('Damage costs'!$V$18:$V$70,MATCH($B138,'Damage costs'!$C$18:$C$70,0))/1000,BK53*INDEX('Damage costs'!$Z$18:$Z$70,MATCH($B138,'Damage costs'!$C$18:$C$70,0))/1000),"")</f>
        <v/>
      </c>
      <c r="BL138" s="59" t="str">
        <f>IFERROR(IF(OR($C$144=FALSE,LEFT($B138,3)&lt;&gt;"NOX"),BL53*INDEX('Damage costs'!$V$18:$V$70,MATCH($B138,'Damage costs'!$C$18:$C$70,0))/1000,BL53*INDEX('Damage costs'!$Z$18:$Z$70,MATCH($B138,'Damage costs'!$C$18:$C$70,0))/1000),"")</f>
        <v/>
      </c>
      <c r="BM138" s="59" t="str">
        <f>IFERROR(IF(OR($C$144=FALSE,LEFT($B138,3)&lt;&gt;"NOX"),BM53*INDEX('Damage costs'!$V$18:$V$70,MATCH($B138,'Damage costs'!$C$18:$C$70,0))/1000,BM53*INDEX('Damage costs'!$Z$18:$Z$70,MATCH($B138,'Damage costs'!$C$18:$C$70,0))/1000),"")</f>
        <v/>
      </c>
      <c r="BN138" s="59" t="str">
        <f>IFERROR(IF(OR($C$144=FALSE,LEFT($B138,3)&lt;&gt;"NOX"),BN53*INDEX('Damage costs'!$V$18:$V$70,MATCH($B138,'Damage costs'!$C$18:$C$70,0))/1000,BN53*INDEX('Damage costs'!$Z$18:$Z$70,MATCH($B138,'Damage costs'!$C$18:$C$70,0))/1000),"")</f>
        <v/>
      </c>
      <c r="BO138" s="59" t="str">
        <f>IFERROR(IF(OR($C$144=FALSE,LEFT($B138,3)&lt;&gt;"NOX"),BO53*INDEX('Damage costs'!$V$18:$V$70,MATCH($B138,'Damage costs'!$C$18:$C$70,0))/1000,BO53*INDEX('Damage costs'!$Z$18:$Z$70,MATCH($B138,'Damage costs'!$C$18:$C$70,0))/1000),"")</f>
        <v/>
      </c>
      <c r="BP138" s="59" t="str">
        <f>IFERROR(IF(OR($C$144=FALSE,LEFT($B138,3)&lt;&gt;"NOX"),BP53*INDEX('Damage costs'!$V$18:$V$70,MATCH($B138,'Damage costs'!$C$18:$C$70,0))/1000,BP53*INDEX('Damage costs'!$Z$18:$Z$70,MATCH($B138,'Damage costs'!$C$18:$C$70,0))/1000),"")</f>
        <v/>
      </c>
      <c r="BQ138" s="59" t="str">
        <f>IFERROR(IF(OR($C$144=FALSE,LEFT($B138,3)&lt;&gt;"NOX"),BQ53*INDEX('Damage costs'!$V$18:$V$70,MATCH($B138,'Damage costs'!$C$18:$C$70,0))/1000,BQ53*INDEX('Damage costs'!$Z$18:$Z$70,MATCH($B138,'Damage costs'!$C$18:$C$70,0))/1000),"")</f>
        <v/>
      </c>
      <c r="BR138" s="59" t="str">
        <f>IFERROR(IF(OR($C$144=FALSE,LEFT($B138,3)&lt;&gt;"NOX"),BR53*INDEX('Damage costs'!$V$18:$V$70,MATCH($B138,'Damage costs'!$C$18:$C$70,0))/1000,BR53*INDEX('Damage costs'!$Z$18:$Z$70,MATCH($B138,'Damage costs'!$C$18:$C$70,0))/1000),"")</f>
        <v/>
      </c>
      <c r="BS138" s="59" t="str">
        <f>IFERROR(IF(OR($C$144=FALSE,LEFT($B138,3)&lt;&gt;"NOX"),BS53*INDEX('Damage costs'!$V$18:$V$70,MATCH($B138,'Damage costs'!$C$18:$C$70,0))/1000,BS53*INDEX('Damage costs'!$Z$18:$Z$70,MATCH($B138,'Damage costs'!$C$18:$C$70,0))/1000),"")</f>
        <v/>
      </c>
      <c r="BT138" s="59" t="str">
        <f>IFERROR(IF(OR($C$144=FALSE,LEFT($B138,3)&lt;&gt;"NOX"),BT53*INDEX('Damage costs'!$V$18:$V$70,MATCH($B138,'Damage costs'!$C$18:$C$70,0))/1000,BT53*INDEX('Damage costs'!$Z$18:$Z$70,MATCH($B138,'Damage costs'!$C$18:$C$70,0))/1000),"")</f>
        <v/>
      </c>
      <c r="BU138" s="59" t="str">
        <f>IFERROR(IF(OR($C$144=FALSE,LEFT($B138,3)&lt;&gt;"NOX"),BU53*INDEX('Damage costs'!$V$18:$V$70,MATCH($B138,'Damage costs'!$C$18:$C$70,0))/1000,BU53*INDEX('Damage costs'!$Z$18:$Z$70,MATCH($B138,'Damage costs'!$C$18:$C$70,0))/1000),"")</f>
        <v/>
      </c>
      <c r="BV138" s="59" t="str">
        <f>IFERROR(IF(OR($C$144=FALSE,LEFT($B138,3)&lt;&gt;"NOX"),BV53*INDEX('Damage costs'!$V$18:$V$70,MATCH($B138,'Damage costs'!$C$18:$C$70,0))/1000,BV53*INDEX('Damage costs'!$Z$18:$Z$70,MATCH($B138,'Damage costs'!$C$18:$C$70,0))/1000),"")</f>
        <v/>
      </c>
      <c r="BW138" s="59" t="str">
        <f>IFERROR(IF(OR($C$144=FALSE,LEFT($B138,3)&lt;&gt;"NOX"),BW53*INDEX('Damage costs'!$V$18:$V$70,MATCH($B138,'Damage costs'!$C$18:$C$70,0))/1000,BW53*INDEX('Damage costs'!$Z$18:$Z$70,MATCH($B138,'Damage costs'!$C$18:$C$70,0))/1000),"")</f>
        <v/>
      </c>
      <c r="BX138" s="59" t="str">
        <f>IFERROR(IF(OR($C$144=FALSE,LEFT($B138,3)&lt;&gt;"NOX"),BX53*INDEX('Damage costs'!$V$18:$V$70,MATCH($B138,'Damage costs'!$C$18:$C$70,0))/1000,BX53*INDEX('Damage costs'!$Z$18:$Z$70,MATCH($B138,'Damage costs'!$C$18:$C$70,0))/1000),"")</f>
        <v/>
      </c>
      <c r="BY138" s="59" t="str">
        <f>IFERROR(IF(OR($C$144=FALSE,LEFT($B138,3)&lt;&gt;"NOX"),BY53*INDEX('Damage costs'!$V$18:$V$70,MATCH($B138,'Damage costs'!$C$18:$C$70,0))/1000,BY53*INDEX('Damage costs'!$Z$18:$Z$70,MATCH($B138,'Damage costs'!$C$18:$C$70,0))/1000),"")</f>
        <v/>
      </c>
      <c r="BZ138" s="59" t="str">
        <f>IFERROR(IF(OR($C$144=FALSE,LEFT($B138,3)&lt;&gt;"NOX"),BZ53*INDEX('Damage costs'!$V$18:$V$70,MATCH($B138,'Damage costs'!$C$18:$C$70,0))/1000,BZ53*INDEX('Damage costs'!$Z$18:$Z$70,MATCH($B138,'Damage costs'!$C$18:$C$70,0))/1000),"")</f>
        <v/>
      </c>
      <c r="CA138" s="59" t="str">
        <f>IFERROR(IF(OR($C$144=FALSE,LEFT($B138,3)&lt;&gt;"NOX"),CA53*INDEX('Damage costs'!$V$18:$V$70,MATCH($B138,'Damage costs'!$C$18:$C$70,0))/1000,CA53*INDEX('Damage costs'!$Z$18:$Z$70,MATCH($B138,'Damage costs'!$C$18:$C$70,0))/1000),"")</f>
        <v/>
      </c>
      <c r="CB138" s="59" t="str">
        <f>IFERROR(IF(OR($C$144=FALSE,LEFT($B138,3)&lt;&gt;"NOX"),CB53*INDEX('Damage costs'!$V$18:$V$70,MATCH($B138,'Damage costs'!$C$18:$C$70,0))/1000,CB53*INDEX('Damage costs'!$Z$18:$Z$70,MATCH($B138,'Damage costs'!$C$18:$C$70,0))/1000),"")</f>
        <v/>
      </c>
      <c r="CC138" s="59" t="str">
        <f>IFERROR(IF(OR($C$144=FALSE,LEFT($B138,3)&lt;&gt;"NOX"),CC53*INDEX('Damage costs'!$V$18:$V$70,MATCH($B138,'Damage costs'!$C$18:$C$70,0))/1000,CC53*INDEX('Damage costs'!$Z$18:$Z$70,MATCH($B138,'Damage costs'!$C$18:$C$70,0))/1000),"")</f>
        <v/>
      </c>
      <c r="CD138" s="59" t="str">
        <f>IFERROR(IF(OR($C$144=FALSE,LEFT($B138,3)&lt;&gt;"NOX"),CD53*INDEX('Damage costs'!$V$18:$V$70,MATCH($B138,'Damage costs'!$C$18:$C$70,0))/1000,CD53*INDEX('Damage costs'!$Z$18:$Z$70,MATCH($B138,'Damage costs'!$C$18:$C$70,0))/1000),"")</f>
        <v/>
      </c>
      <c r="CE138" s="59" t="str">
        <f>IFERROR(IF(OR($C$144=FALSE,LEFT($B138,3)&lt;&gt;"NOX"),CE53*INDEX('Damage costs'!$V$18:$V$70,MATCH($B138,'Damage costs'!$C$18:$C$70,0))/1000,CE53*INDEX('Damage costs'!$Z$18:$Z$70,MATCH($B138,'Damage costs'!$C$18:$C$70,0))/1000),"")</f>
        <v/>
      </c>
      <c r="CF138" s="59" t="str">
        <f>IFERROR(IF(OR($C$144=FALSE,LEFT($B138,3)&lt;&gt;"NOX"),CF53*INDEX('Damage costs'!$V$18:$V$70,MATCH($B138,'Damage costs'!$C$18:$C$70,0))/1000,CF53*INDEX('Damage costs'!$Z$18:$Z$70,MATCH($B138,'Damage costs'!$C$18:$C$70,0))/1000),"")</f>
        <v/>
      </c>
      <c r="CG138" s="59" t="str">
        <f>IFERROR(IF(OR($C$144=FALSE,LEFT($B138,3)&lt;&gt;"NOX"),CG53*INDEX('Damage costs'!$V$18:$V$70,MATCH($B138,'Damage costs'!$C$18:$C$70,0))/1000,CG53*INDEX('Damage costs'!$Z$18:$Z$70,MATCH($B138,'Damage costs'!$C$18:$C$70,0))/1000),"")</f>
        <v/>
      </c>
      <c r="CH138" s="59" t="str">
        <f>IFERROR(IF(OR($C$144=FALSE,LEFT($B138,3)&lt;&gt;"NOX"),CH53*INDEX('Damage costs'!$V$18:$V$70,MATCH($B138,'Damage costs'!$C$18:$C$70,0))/1000,CH53*INDEX('Damage costs'!$Z$18:$Z$70,MATCH($B138,'Damage costs'!$C$18:$C$70,0))/1000),"")</f>
        <v/>
      </c>
      <c r="CI138" s="59" t="str">
        <f>IFERROR(IF(OR($C$144=FALSE,LEFT($B138,3)&lt;&gt;"NOX"),CI53*INDEX('Damage costs'!$V$18:$V$70,MATCH($B138,'Damage costs'!$C$18:$C$70,0))/1000,CI53*INDEX('Damage costs'!$Z$18:$Z$70,MATCH($B138,'Damage costs'!$C$18:$C$70,0))/1000),"")</f>
        <v/>
      </c>
      <c r="CJ138" s="59" t="str">
        <f>IFERROR(IF(OR($C$144=FALSE,LEFT($B138,3)&lt;&gt;"NOX"),CJ53*INDEX('Damage costs'!$V$18:$V$70,MATCH($B138,'Damage costs'!$C$18:$C$70,0))/1000,CJ53*INDEX('Damage costs'!$Z$18:$Z$70,MATCH($B138,'Damage costs'!$C$18:$C$70,0))/1000),"")</f>
        <v/>
      </c>
      <c r="CK138" s="59" t="str">
        <f>IFERROR(IF(OR($C$144=FALSE,LEFT($B138,3)&lt;&gt;"NOX"),CK53*INDEX('Damage costs'!$V$18:$V$70,MATCH($B138,'Damage costs'!$C$18:$C$70,0))/1000,CK53*INDEX('Damage costs'!$Z$18:$Z$70,MATCH($B138,'Damage costs'!$C$18:$C$70,0))/1000),"")</f>
        <v/>
      </c>
      <c r="CL138" s="59" t="str">
        <f>IFERROR(IF(OR($C$144=FALSE,LEFT($B138,3)&lt;&gt;"NOX"),CL53*INDEX('Damage costs'!$V$18:$V$70,MATCH($B138,'Damage costs'!$C$18:$C$70,0))/1000,CL53*INDEX('Damage costs'!$Z$18:$Z$70,MATCH($B138,'Damage costs'!$C$18:$C$70,0))/1000),"")</f>
        <v/>
      </c>
      <c r="CM138" s="59" t="str">
        <f>IFERROR(IF(OR($C$144=FALSE,LEFT($B138,3)&lt;&gt;"NOX"),CM53*INDEX('Damage costs'!$V$18:$V$70,MATCH($B138,'Damage costs'!$C$18:$C$70,0))/1000,CM53*INDEX('Damage costs'!$Z$18:$Z$70,MATCH($B138,'Damage costs'!$C$18:$C$70,0))/1000),"")</f>
        <v/>
      </c>
      <c r="CN138" s="59" t="str">
        <f>IFERROR(IF(OR($C$144=FALSE,LEFT($B138,3)&lt;&gt;"NOX"),CN53*INDEX('Damage costs'!$V$18:$V$70,MATCH($B138,'Damage costs'!$C$18:$C$70,0))/1000,CN53*INDEX('Damage costs'!$Z$18:$Z$70,MATCH($B138,'Damage costs'!$C$18:$C$70,0))/1000),"")</f>
        <v/>
      </c>
      <c r="CO138" s="59" t="str">
        <f>IFERROR(IF(OR($C$144=FALSE,LEFT($B138,3)&lt;&gt;"NOX"),CO53*INDEX('Damage costs'!$V$18:$V$70,MATCH($B138,'Damage costs'!$C$18:$C$70,0))/1000,CO53*INDEX('Damage costs'!$Z$18:$Z$70,MATCH($B138,'Damage costs'!$C$18:$C$70,0))/1000),"")</f>
        <v/>
      </c>
      <c r="CP138" s="59" t="str">
        <f>IFERROR(IF(OR($C$144=FALSE,LEFT($B138,3)&lt;&gt;"NOX"),CP53*INDEX('Damage costs'!$V$18:$V$70,MATCH($B138,'Damage costs'!$C$18:$C$70,0))/1000,CP53*INDEX('Damage costs'!$Z$18:$Z$70,MATCH($B138,'Damage costs'!$C$18:$C$70,0))/1000),"")</f>
        <v/>
      </c>
      <c r="CQ138" s="59" t="str">
        <f>IFERROR(IF(OR($C$144=FALSE,LEFT($B138,3)&lt;&gt;"NOX"),CQ53*INDEX('Damage costs'!$V$18:$V$70,MATCH($B138,'Damage costs'!$C$18:$C$70,0))/1000,CQ53*INDEX('Damage costs'!$Z$18:$Z$70,MATCH($B138,'Damage costs'!$C$18:$C$70,0))/1000),"")</f>
        <v/>
      </c>
      <c r="CR138" s="59" t="str">
        <f>IFERROR(IF(OR($C$144=FALSE,LEFT($B138,3)&lt;&gt;"NOX"),CR53*INDEX('Damage costs'!$V$18:$V$70,MATCH($B138,'Damage costs'!$C$18:$C$70,0))/1000,CR53*INDEX('Damage costs'!$Z$18:$Z$70,MATCH($B138,'Damage costs'!$C$18:$C$70,0))/1000),"")</f>
        <v/>
      </c>
      <c r="CS138" s="59" t="str">
        <f>IFERROR(IF(OR($C$144=FALSE,LEFT($B138,3)&lt;&gt;"NOX"),CS53*INDEX('Damage costs'!$V$18:$V$70,MATCH($B138,'Damage costs'!$C$18:$C$70,0))/1000,CS53*INDEX('Damage costs'!$Z$18:$Z$70,MATCH($B138,'Damage costs'!$C$18:$C$70,0))/1000),"")</f>
        <v/>
      </c>
      <c r="CT138" s="59" t="str">
        <f>IFERROR(IF(OR($C$144=FALSE,LEFT($B138,3)&lt;&gt;"NOX"),CT53*INDEX('Damage costs'!$V$18:$V$70,MATCH($B138,'Damage costs'!$C$18:$C$70,0))/1000,CT53*INDEX('Damage costs'!$Z$18:$Z$70,MATCH($B138,'Damage costs'!$C$18:$C$70,0))/1000),"")</f>
        <v/>
      </c>
      <c r="CU138" s="59" t="str">
        <f>IFERROR(IF(OR($C$144=FALSE,LEFT($B138,3)&lt;&gt;"NOX"),CU53*INDEX('Damage costs'!$V$18:$V$70,MATCH($B138,'Damage costs'!$C$18:$C$70,0))/1000,CU53*INDEX('Damage costs'!$Z$18:$Z$70,MATCH($B138,'Damage costs'!$C$18:$C$70,0))/1000),"")</f>
        <v/>
      </c>
      <c r="CV138" s="59" t="str">
        <f>IFERROR(IF(OR($C$144=FALSE,LEFT($B138,3)&lt;&gt;"NOX"),CV53*INDEX('Damage costs'!$V$18:$V$70,MATCH($B138,'Damage costs'!$C$18:$C$70,0))/1000,CV53*INDEX('Damage costs'!$Z$18:$Z$70,MATCH($B138,'Damage costs'!$C$18:$C$70,0))/1000),"")</f>
        <v/>
      </c>
      <c r="CW138" s="59" t="str">
        <f>IFERROR(IF(OR($C$144=FALSE,LEFT($B138,3)&lt;&gt;"NOX"),CW53*INDEX('Damage costs'!$V$18:$V$70,MATCH($B138,'Damage costs'!$C$18:$C$70,0))/1000,CW53*INDEX('Damage costs'!$Z$18:$Z$70,MATCH($B138,'Damage costs'!$C$18:$C$70,0))/1000),"")</f>
        <v/>
      </c>
      <c r="CX138" s="59" t="str">
        <f>IFERROR(IF(OR($C$144=FALSE,LEFT($B138,3)&lt;&gt;"NOX"),CX53*INDEX('Damage costs'!$V$18:$V$70,MATCH($B138,'Damage costs'!$C$18:$C$70,0))/1000,CX53*INDEX('Damage costs'!$Z$18:$Z$70,MATCH($B138,'Damage costs'!$C$18:$C$70,0))/1000),"")</f>
        <v/>
      </c>
      <c r="CY138" s="59" t="str">
        <f>IFERROR(IF(OR($C$144=FALSE,LEFT($B138,3)&lt;&gt;"NOX"),CY53*INDEX('Damage costs'!$V$18:$V$70,MATCH($B138,'Damage costs'!$C$18:$C$70,0))/1000,CY53*INDEX('Damage costs'!$Z$18:$Z$70,MATCH($B138,'Damage costs'!$C$18:$C$70,0))/1000),"")</f>
        <v/>
      </c>
      <c r="CZ138" s="391"/>
    </row>
    <row r="139" spans="2:104" x14ac:dyDescent="0.25">
      <c r="B139" s="406">
        <f t="shared" si="52"/>
        <v>0</v>
      </c>
      <c r="C139" s="9" t="s">
        <v>1117</v>
      </c>
      <c r="D139" s="59" t="str">
        <f>IFERROR(IF(OR($C$144=FALSE,LEFT($B139,3)&lt;&gt;"NOX"),D54*INDEX('Damage costs'!$V$18:$V$70,MATCH($B139,'Damage costs'!$C$18:$C$70,0))/1000,D54*INDEX('Damage costs'!$Z$18:$Z$70,MATCH($B139,'Damage costs'!$C$18:$C$70,0))/1000),"")</f>
        <v/>
      </c>
      <c r="E139" s="59" t="str">
        <f>IFERROR(IF(OR($C$144=FALSE,LEFT($B139,3)&lt;&gt;"NOX"),E54*INDEX('Damage costs'!$V$18:$V$70,MATCH($B139,'Damage costs'!$C$18:$C$70,0))/1000,E54*INDEX('Damage costs'!$Z$18:$Z$70,MATCH($B139,'Damage costs'!$C$18:$C$70,0))/1000),"")</f>
        <v/>
      </c>
      <c r="F139" s="59" t="str">
        <f>IFERROR(IF(OR($C$144=FALSE,LEFT($B139,3)&lt;&gt;"NOX"),F54*INDEX('Damage costs'!$V$18:$V$70,MATCH($B139,'Damage costs'!$C$18:$C$70,0))/1000,F54*INDEX('Damage costs'!$Z$18:$Z$70,MATCH($B139,'Damage costs'!$C$18:$C$70,0))/1000),"")</f>
        <v/>
      </c>
      <c r="G139" s="59" t="str">
        <f>IFERROR(IF(OR($C$144=FALSE,LEFT($B139,3)&lt;&gt;"NOX"),G54*INDEX('Damage costs'!$V$18:$V$70,MATCH($B139,'Damage costs'!$C$18:$C$70,0))/1000,G54*INDEX('Damage costs'!$Z$18:$Z$70,MATCH($B139,'Damage costs'!$C$18:$C$70,0))/1000),"")</f>
        <v/>
      </c>
      <c r="H139" s="59" t="str">
        <f>IFERROR(IF(OR($C$144=FALSE,LEFT($B139,3)&lt;&gt;"NOX"),H54*INDEX('Damage costs'!$V$18:$V$70,MATCH($B139,'Damage costs'!$C$18:$C$70,0))/1000,H54*INDEX('Damage costs'!$Z$18:$Z$70,MATCH($B139,'Damage costs'!$C$18:$C$70,0))/1000),"")</f>
        <v/>
      </c>
      <c r="I139" s="59" t="str">
        <f>IFERROR(IF(OR($C$144=FALSE,LEFT($B139,3)&lt;&gt;"NOX"),I54*INDEX('Damage costs'!$V$18:$V$70,MATCH($B139,'Damage costs'!$C$18:$C$70,0))/1000,I54*INDEX('Damage costs'!$Z$18:$Z$70,MATCH($B139,'Damage costs'!$C$18:$C$70,0))/1000),"")</f>
        <v/>
      </c>
      <c r="J139" s="59" t="str">
        <f>IFERROR(IF(OR($C$144=FALSE,LEFT($B139,3)&lt;&gt;"NOX"),J54*INDEX('Damage costs'!$V$18:$V$70,MATCH($B139,'Damage costs'!$C$18:$C$70,0))/1000,J54*INDEX('Damage costs'!$Z$18:$Z$70,MATCH($B139,'Damage costs'!$C$18:$C$70,0))/1000),"")</f>
        <v/>
      </c>
      <c r="K139" s="59" t="str">
        <f>IFERROR(IF(OR($C$144=FALSE,LEFT($B139,3)&lt;&gt;"NOX"),K54*INDEX('Damage costs'!$V$18:$V$70,MATCH($B139,'Damage costs'!$C$18:$C$70,0))/1000,K54*INDEX('Damage costs'!$Z$18:$Z$70,MATCH($B139,'Damage costs'!$C$18:$C$70,0))/1000),"")</f>
        <v/>
      </c>
      <c r="L139" s="59" t="str">
        <f>IFERROR(IF(OR($C$144=FALSE,LEFT($B139,3)&lt;&gt;"NOX"),L54*INDEX('Damage costs'!$V$18:$V$70,MATCH($B139,'Damage costs'!$C$18:$C$70,0))/1000,L54*INDEX('Damage costs'!$Z$18:$Z$70,MATCH($B139,'Damage costs'!$C$18:$C$70,0))/1000),"")</f>
        <v/>
      </c>
      <c r="M139" s="59" t="str">
        <f>IFERROR(IF(OR($C$144=FALSE,LEFT($B139,3)&lt;&gt;"NOX"),M54*INDEX('Damage costs'!$V$18:$V$70,MATCH($B139,'Damage costs'!$C$18:$C$70,0))/1000,M54*INDEX('Damage costs'!$Z$18:$Z$70,MATCH($B139,'Damage costs'!$C$18:$C$70,0))/1000),"")</f>
        <v/>
      </c>
      <c r="N139" s="59" t="str">
        <f>IFERROR(IF(OR($C$144=FALSE,LEFT($B139,3)&lt;&gt;"NOX"),N54*INDEX('Damage costs'!$V$18:$V$70,MATCH($B139,'Damage costs'!$C$18:$C$70,0))/1000,N54*INDEX('Damage costs'!$Z$18:$Z$70,MATCH($B139,'Damage costs'!$C$18:$C$70,0))/1000),"")</f>
        <v/>
      </c>
      <c r="O139" s="59" t="str">
        <f>IFERROR(IF(OR($C$144=FALSE,LEFT($B139,3)&lt;&gt;"NOX"),O54*INDEX('Damage costs'!$V$18:$V$70,MATCH($B139,'Damage costs'!$C$18:$C$70,0))/1000,O54*INDEX('Damage costs'!$Z$18:$Z$70,MATCH($B139,'Damage costs'!$C$18:$C$70,0))/1000),"")</f>
        <v/>
      </c>
      <c r="P139" s="59" t="str">
        <f>IFERROR(IF(OR($C$144=FALSE,LEFT($B139,3)&lt;&gt;"NOX"),P54*INDEX('Damage costs'!$V$18:$V$70,MATCH($B139,'Damage costs'!$C$18:$C$70,0))/1000,P54*INDEX('Damage costs'!$Z$18:$Z$70,MATCH($B139,'Damage costs'!$C$18:$C$70,0))/1000),"")</f>
        <v/>
      </c>
      <c r="Q139" s="59" t="str">
        <f>IFERROR(IF(OR($C$144=FALSE,LEFT($B139,3)&lt;&gt;"NOX"),Q54*INDEX('Damage costs'!$V$18:$V$70,MATCH($B139,'Damage costs'!$C$18:$C$70,0))/1000,Q54*INDEX('Damage costs'!$Z$18:$Z$70,MATCH($B139,'Damage costs'!$C$18:$C$70,0))/1000),"")</f>
        <v/>
      </c>
      <c r="R139" s="59" t="str">
        <f>IFERROR(IF(OR($C$144=FALSE,LEFT($B139,3)&lt;&gt;"NOX"),R54*INDEX('Damage costs'!$V$18:$V$70,MATCH($B139,'Damage costs'!$C$18:$C$70,0))/1000,R54*INDEX('Damage costs'!$Z$18:$Z$70,MATCH($B139,'Damage costs'!$C$18:$C$70,0))/1000),"")</f>
        <v/>
      </c>
      <c r="S139" s="59" t="str">
        <f>IFERROR(IF(OR($C$144=FALSE,LEFT($B139,3)&lt;&gt;"NOX"),S54*INDEX('Damage costs'!$V$18:$V$70,MATCH($B139,'Damage costs'!$C$18:$C$70,0))/1000,S54*INDEX('Damage costs'!$Z$18:$Z$70,MATCH($B139,'Damage costs'!$C$18:$C$70,0))/1000),"")</f>
        <v/>
      </c>
      <c r="T139" s="59" t="str">
        <f>IFERROR(IF(OR($C$144=FALSE,LEFT($B139,3)&lt;&gt;"NOX"),T54*INDEX('Damage costs'!$V$18:$V$70,MATCH($B139,'Damage costs'!$C$18:$C$70,0))/1000,T54*INDEX('Damage costs'!$Z$18:$Z$70,MATCH($B139,'Damage costs'!$C$18:$C$70,0))/1000),"")</f>
        <v/>
      </c>
      <c r="U139" s="59" t="str">
        <f>IFERROR(IF(OR($C$144=FALSE,LEFT($B139,3)&lt;&gt;"NOX"),U54*INDEX('Damage costs'!$V$18:$V$70,MATCH($B139,'Damage costs'!$C$18:$C$70,0))/1000,U54*INDEX('Damage costs'!$Z$18:$Z$70,MATCH($B139,'Damage costs'!$C$18:$C$70,0))/1000),"")</f>
        <v/>
      </c>
      <c r="V139" s="59" t="str">
        <f>IFERROR(IF(OR($C$144=FALSE,LEFT($B139,3)&lt;&gt;"NOX"),V54*INDEX('Damage costs'!$V$18:$V$70,MATCH($B139,'Damage costs'!$C$18:$C$70,0))/1000,V54*INDEX('Damage costs'!$Z$18:$Z$70,MATCH($B139,'Damage costs'!$C$18:$C$70,0))/1000),"")</f>
        <v/>
      </c>
      <c r="W139" s="59" t="str">
        <f>IFERROR(IF(OR($C$144=FALSE,LEFT($B139,3)&lt;&gt;"NOX"),W54*INDEX('Damage costs'!$V$18:$V$70,MATCH($B139,'Damage costs'!$C$18:$C$70,0))/1000,W54*INDEX('Damage costs'!$Z$18:$Z$70,MATCH($B139,'Damage costs'!$C$18:$C$70,0))/1000),"")</f>
        <v/>
      </c>
      <c r="X139" s="59" t="str">
        <f>IFERROR(IF(OR($C$144=FALSE,LEFT($B139,3)&lt;&gt;"NOX"),X54*INDEX('Damage costs'!$V$18:$V$70,MATCH($B139,'Damage costs'!$C$18:$C$70,0))/1000,X54*INDEX('Damage costs'!$Z$18:$Z$70,MATCH($B139,'Damage costs'!$C$18:$C$70,0))/1000),"")</f>
        <v/>
      </c>
      <c r="Y139" s="59" t="str">
        <f>IFERROR(IF(OR($C$144=FALSE,LEFT($B139,3)&lt;&gt;"NOX"),Y54*INDEX('Damage costs'!$V$18:$V$70,MATCH($B139,'Damage costs'!$C$18:$C$70,0))/1000,Y54*INDEX('Damage costs'!$Z$18:$Z$70,MATCH($B139,'Damage costs'!$C$18:$C$70,0))/1000),"")</f>
        <v/>
      </c>
      <c r="Z139" s="59" t="str">
        <f>IFERROR(IF(OR($C$144=FALSE,LEFT($B139,3)&lt;&gt;"NOX"),Z54*INDEX('Damage costs'!$V$18:$V$70,MATCH($B139,'Damage costs'!$C$18:$C$70,0))/1000,Z54*INDEX('Damage costs'!$Z$18:$Z$70,MATCH($B139,'Damage costs'!$C$18:$C$70,0))/1000),"")</f>
        <v/>
      </c>
      <c r="AA139" s="59" t="str">
        <f>IFERROR(IF(OR($C$144=FALSE,LEFT($B139,3)&lt;&gt;"NOX"),AA54*INDEX('Damage costs'!$V$18:$V$70,MATCH($B139,'Damage costs'!$C$18:$C$70,0))/1000,AA54*INDEX('Damage costs'!$Z$18:$Z$70,MATCH($B139,'Damage costs'!$C$18:$C$70,0))/1000),"")</f>
        <v/>
      </c>
      <c r="AB139" s="59" t="str">
        <f>IFERROR(IF(OR($C$144=FALSE,LEFT($B139,3)&lt;&gt;"NOX"),AB54*INDEX('Damage costs'!$V$18:$V$70,MATCH($B139,'Damage costs'!$C$18:$C$70,0))/1000,AB54*INDEX('Damage costs'!$Z$18:$Z$70,MATCH($B139,'Damage costs'!$C$18:$C$70,0))/1000),"")</f>
        <v/>
      </c>
      <c r="AC139" s="59" t="str">
        <f>IFERROR(IF(OR($C$144=FALSE,LEFT($B139,3)&lt;&gt;"NOX"),AC54*INDEX('Damage costs'!$V$18:$V$70,MATCH($B139,'Damage costs'!$C$18:$C$70,0))/1000,AC54*INDEX('Damage costs'!$Z$18:$Z$70,MATCH($B139,'Damage costs'!$C$18:$C$70,0))/1000),"")</f>
        <v/>
      </c>
      <c r="AD139" s="59" t="str">
        <f>IFERROR(IF(OR($C$144=FALSE,LEFT($B139,3)&lt;&gt;"NOX"),AD54*INDEX('Damage costs'!$V$18:$V$70,MATCH($B139,'Damage costs'!$C$18:$C$70,0))/1000,AD54*INDEX('Damage costs'!$Z$18:$Z$70,MATCH($B139,'Damage costs'!$C$18:$C$70,0))/1000),"")</f>
        <v/>
      </c>
      <c r="AE139" s="59" t="str">
        <f>IFERROR(IF(OR($C$144=FALSE,LEFT($B139,3)&lt;&gt;"NOX"),AE54*INDEX('Damage costs'!$V$18:$V$70,MATCH($B139,'Damage costs'!$C$18:$C$70,0))/1000,AE54*INDEX('Damage costs'!$Z$18:$Z$70,MATCH($B139,'Damage costs'!$C$18:$C$70,0))/1000),"")</f>
        <v/>
      </c>
      <c r="AF139" s="59" t="str">
        <f>IFERROR(IF(OR($C$144=FALSE,LEFT($B139,3)&lt;&gt;"NOX"),AF54*INDEX('Damage costs'!$V$18:$V$70,MATCH($B139,'Damage costs'!$C$18:$C$70,0))/1000,AF54*INDEX('Damage costs'!$Z$18:$Z$70,MATCH($B139,'Damage costs'!$C$18:$C$70,0))/1000),"")</f>
        <v/>
      </c>
      <c r="AG139" s="59" t="str">
        <f>IFERROR(IF(OR($C$144=FALSE,LEFT($B139,3)&lt;&gt;"NOX"),AG54*INDEX('Damage costs'!$V$18:$V$70,MATCH($B139,'Damage costs'!$C$18:$C$70,0))/1000,AG54*INDEX('Damage costs'!$Z$18:$Z$70,MATCH($B139,'Damage costs'!$C$18:$C$70,0))/1000),"")</f>
        <v/>
      </c>
      <c r="AH139" s="59" t="str">
        <f>IFERROR(IF(OR($C$144=FALSE,LEFT($B139,3)&lt;&gt;"NOX"),AH54*INDEX('Damage costs'!$V$18:$V$70,MATCH($B139,'Damage costs'!$C$18:$C$70,0))/1000,AH54*INDEX('Damage costs'!$Z$18:$Z$70,MATCH($B139,'Damage costs'!$C$18:$C$70,0))/1000),"")</f>
        <v/>
      </c>
      <c r="AI139" s="59" t="str">
        <f>IFERROR(IF(OR($C$144=FALSE,LEFT($B139,3)&lt;&gt;"NOX"),AI54*INDEX('Damage costs'!$V$18:$V$70,MATCH($B139,'Damage costs'!$C$18:$C$70,0))/1000,AI54*INDEX('Damage costs'!$Z$18:$Z$70,MATCH($B139,'Damage costs'!$C$18:$C$70,0))/1000),"")</f>
        <v/>
      </c>
      <c r="AJ139" s="59" t="str">
        <f>IFERROR(IF(OR($C$144=FALSE,LEFT($B139,3)&lt;&gt;"NOX"),AJ54*INDEX('Damage costs'!$V$18:$V$70,MATCH($B139,'Damage costs'!$C$18:$C$70,0))/1000,AJ54*INDEX('Damage costs'!$Z$18:$Z$70,MATCH($B139,'Damage costs'!$C$18:$C$70,0))/1000),"")</f>
        <v/>
      </c>
      <c r="AK139" s="59" t="str">
        <f>IFERROR(IF(OR($C$144=FALSE,LEFT($B139,3)&lt;&gt;"NOX"),AK54*INDEX('Damage costs'!$V$18:$V$70,MATCH($B139,'Damage costs'!$C$18:$C$70,0))/1000,AK54*INDEX('Damage costs'!$Z$18:$Z$70,MATCH($B139,'Damage costs'!$C$18:$C$70,0))/1000),"")</f>
        <v/>
      </c>
      <c r="AL139" s="59" t="str">
        <f>IFERROR(IF(OR($C$144=FALSE,LEFT($B139,3)&lt;&gt;"NOX"),AL54*INDEX('Damage costs'!$V$18:$V$70,MATCH($B139,'Damage costs'!$C$18:$C$70,0))/1000,AL54*INDEX('Damage costs'!$Z$18:$Z$70,MATCH($B139,'Damage costs'!$C$18:$C$70,0))/1000),"")</f>
        <v/>
      </c>
      <c r="AM139" s="59" t="str">
        <f>IFERROR(IF(OR($C$144=FALSE,LEFT($B139,3)&lt;&gt;"NOX"),AM54*INDEX('Damage costs'!$V$18:$V$70,MATCH($B139,'Damage costs'!$C$18:$C$70,0))/1000,AM54*INDEX('Damage costs'!$Z$18:$Z$70,MATCH($B139,'Damage costs'!$C$18:$C$70,0))/1000),"")</f>
        <v/>
      </c>
      <c r="AN139" s="59" t="str">
        <f>IFERROR(IF(OR($C$144=FALSE,LEFT($B139,3)&lt;&gt;"NOX"),AN54*INDEX('Damage costs'!$V$18:$V$70,MATCH($B139,'Damage costs'!$C$18:$C$70,0))/1000,AN54*INDEX('Damage costs'!$Z$18:$Z$70,MATCH($B139,'Damage costs'!$C$18:$C$70,0))/1000),"")</f>
        <v/>
      </c>
      <c r="AO139" s="59" t="str">
        <f>IFERROR(IF(OR($C$144=FALSE,LEFT($B139,3)&lt;&gt;"NOX"),AO54*INDEX('Damage costs'!$V$18:$V$70,MATCH($B139,'Damage costs'!$C$18:$C$70,0))/1000,AO54*INDEX('Damage costs'!$Z$18:$Z$70,MATCH($B139,'Damage costs'!$C$18:$C$70,0))/1000),"")</f>
        <v/>
      </c>
      <c r="AP139" s="59" t="str">
        <f>IFERROR(IF(OR($C$144=FALSE,LEFT($B139,3)&lt;&gt;"NOX"),AP54*INDEX('Damage costs'!$V$18:$V$70,MATCH($B139,'Damage costs'!$C$18:$C$70,0))/1000,AP54*INDEX('Damage costs'!$Z$18:$Z$70,MATCH($B139,'Damage costs'!$C$18:$C$70,0))/1000),"")</f>
        <v/>
      </c>
      <c r="AQ139" s="59" t="str">
        <f>IFERROR(IF(OR($C$144=FALSE,LEFT($B139,3)&lt;&gt;"NOX"),AQ54*INDEX('Damage costs'!$V$18:$V$70,MATCH($B139,'Damage costs'!$C$18:$C$70,0))/1000,AQ54*INDEX('Damage costs'!$Z$18:$Z$70,MATCH($B139,'Damage costs'!$C$18:$C$70,0))/1000),"")</f>
        <v/>
      </c>
      <c r="AR139" s="59" t="str">
        <f>IFERROR(IF(OR($C$144=FALSE,LEFT($B139,3)&lt;&gt;"NOX"),AR54*INDEX('Damage costs'!$V$18:$V$70,MATCH($B139,'Damage costs'!$C$18:$C$70,0))/1000,AR54*INDEX('Damage costs'!$Z$18:$Z$70,MATCH($B139,'Damage costs'!$C$18:$C$70,0))/1000),"")</f>
        <v/>
      </c>
      <c r="AS139" s="59" t="str">
        <f>IFERROR(IF(OR($C$144=FALSE,LEFT($B139,3)&lt;&gt;"NOX"),AS54*INDEX('Damage costs'!$V$18:$V$70,MATCH($B139,'Damage costs'!$C$18:$C$70,0))/1000,AS54*INDEX('Damage costs'!$Z$18:$Z$70,MATCH($B139,'Damage costs'!$C$18:$C$70,0))/1000),"")</f>
        <v/>
      </c>
      <c r="AT139" s="59" t="str">
        <f>IFERROR(IF(OR($C$144=FALSE,LEFT($B139,3)&lt;&gt;"NOX"),AT54*INDEX('Damage costs'!$V$18:$V$70,MATCH($B139,'Damage costs'!$C$18:$C$70,0))/1000,AT54*INDEX('Damage costs'!$Z$18:$Z$70,MATCH($B139,'Damage costs'!$C$18:$C$70,0))/1000),"")</f>
        <v/>
      </c>
      <c r="AU139" s="59" t="str">
        <f>IFERROR(IF(OR($C$144=FALSE,LEFT($B139,3)&lt;&gt;"NOX"),AU54*INDEX('Damage costs'!$V$18:$V$70,MATCH($B139,'Damage costs'!$C$18:$C$70,0))/1000,AU54*INDEX('Damage costs'!$Z$18:$Z$70,MATCH($B139,'Damage costs'!$C$18:$C$70,0))/1000),"")</f>
        <v/>
      </c>
      <c r="AV139" s="59" t="str">
        <f>IFERROR(IF(OR($C$144=FALSE,LEFT($B139,3)&lt;&gt;"NOX"),AV54*INDEX('Damage costs'!$V$18:$V$70,MATCH($B139,'Damage costs'!$C$18:$C$70,0))/1000,AV54*INDEX('Damage costs'!$Z$18:$Z$70,MATCH($B139,'Damage costs'!$C$18:$C$70,0))/1000),"")</f>
        <v/>
      </c>
      <c r="AW139" s="59" t="str">
        <f>IFERROR(IF(OR($C$144=FALSE,LEFT($B139,3)&lt;&gt;"NOX"),AW54*INDEX('Damage costs'!$V$18:$V$70,MATCH($B139,'Damage costs'!$C$18:$C$70,0))/1000,AW54*INDEX('Damage costs'!$Z$18:$Z$70,MATCH($B139,'Damage costs'!$C$18:$C$70,0))/1000),"")</f>
        <v/>
      </c>
      <c r="AX139" s="59" t="str">
        <f>IFERROR(IF(OR($C$144=FALSE,LEFT($B139,3)&lt;&gt;"NOX"),AX54*INDEX('Damage costs'!$V$18:$V$70,MATCH($B139,'Damage costs'!$C$18:$C$70,0))/1000,AX54*INDEX('Damage costs'!$Z$18:$Z$70,MATCH($B139,'Damage costs'!$C$18:$C$70,0))/1000),"")</f>
        <v/>
      </c>
      <c r="AY139" s="59" t="str">
        <f>IFERROR(IF(OR($C$144=FALSE,LEFT($B139,3)&lt;&gt;"NOX"),AY54*INDEX('Damage costs'!$V$18:$V$70,MATCH($B139,'Damage costs'!$C$18:$C$70,0))/1000,AY54*INDEX('Damage costs'!$Z$18:$Z$70,MATCH($B139,'Damage costs'!$C$18:$C$70,0))/1000),"")</f>
        <v/>
      </c>
      <c r="AZ139" s="59" t="str">
        <f>IFERROR(IF(OR($C$144=FALSE,LEFT($B139,3)&lt;&gt;"NOX"),AZ54*INDEX('Damage costs'!$V$18:$V$70,MATCH($B139,'Damage costs'!$C$18:$C$70,0))/1000,AZ54*INDEX('Damage costs'!$Z$18:$Z$70,MATCH($B139,'Damage costs'!$C$18:$C$70,0))/1000),"")</f>
        <v/>
      </c>
      <c r="BA139" s="59" t="str">
        <f>IFERROR(IF(OR($C$144=FALSE,LEFT($B139,3)&lt;&gt;"NOX"),BA54*INDEX('Damage costs'!$V$18:$V$70,MATCH($B139,'Damage costs'!$C$18:$C$70,0))/1000,BA54*INDEX('Damage costs'!$Z$18:$Z$70,MATCH($B139,'Damage costs'!$C$18:$C$70,0))/1000),"")</f>
        <v/>
      </c>
      <c r="BB139" s="59" t="str">
        <f>IFERROR(IF(OR($C$144=FALSE,LEFT($B139,3)&lt;&gt;"NOX"),BB54*INDEX('Damage costs'!$V$18:$V$70,MATCH($B139,'Damage costs'!$C$18:$C$70,0))/1000,BB54*INDEX('Damage costs'!$Z$18:$Z$70,MATCH($B139,'Damage costs'!$C$18:$C$70,0))/1000),"")</f>
        <v/>
      </c>
      <c r="BC139" s="59" t="str">
        <f>IFERROR(IF(OR($C$144=FALSE,LEFT($B139,3)&lt;&gt;"NOX"),BC54*INDEX('Damage costs'!$V$18:$V$70,MATCH($B139,'Damage costs'!$C$18:$C$70,0))/1000,BC54*INDEX('Damage costs'!$Z$18:$Z$70,MATCH($B139,'Damage costs'!$C$18:$C$70,0))/1000),"")</f>
        <v/>
      </c>
      <c r="BD139" s="59" t="str">
        <f>IFERROR(IF(OR($C$144=FALSE,LEFT($B139,3)&lt;&gt;"NOX"),BD54*INDEX('Damage costs'!$V$18:$V$70,MATCH($B139,'Damage costs'!$C$18:$C$70,0))/1000,BD54*INDEX('Damage costs'!$Z$18:$Z$70,MATCH($B139,'Damage costs'!$C$18:$C$70,0))/1000),"")</f>
        <v/>
      </c>
      <c r="BE139" s="59" t="str">
        <f>IFERROR(IF(OR($C$144=FALSE,LEFT($B139,3)&lt;&gt;"NOX"),BE54*INDEX('Damage costs'!$V$18:$V$70,MATCH($B139,'Damage costs'!$C$18:$C$70,0))/1000,BE54*INDEX('Damage costs'!$Z$18:$Z$70,MATCH($B139,'Damage costs'!$C$18:$C$70,0))/1000),"")</f>
        <v/>
      </c>
      <c r="BF139" s="59" t="str">
        <f>IFERROR(IF(OR($C$144=FALSE,LEFT($B139,3)&lt;&gt;"NOX"),BF54*INDEX('Damage costs'!$V$18:$V$70,MATCH($B139,'Damage costs'!$C$18:$C$70,0))/1000,BF54*INDEX('Damage costs'!$Z$18:$Z$70,MATCH($B139,'Damage costs'!$C$18:$C$70,0))/1000),"")</f>
        <v/>
      </c>
      <c r="BG139" s="59" t="str">
        <f>IFERROR(IF(OR($C$144=FALSE,LEFT($B139,3)&lt;&gt;"NOX"),BG54*INDEX('Damage costs'!$V$18:$V$70,MATCH($B139,'Damage costs'!$C$18:$C$70,0))/1000,BG54*INDEX('Damage costs'!$Z$18:$Z$70,MATCH($B139,'Damage costs'!$C$18:$C$70,0))/1000),"")</f>
        <v/>
      </c>
      <c r="BH139" s="59" t="str">
        <f>IFERROR(IF(OR($C$144=FALSE,LEFT($B139,3)&lt;&gt;"NOX"),BH54*INDEX('Damage costs'!$V$18:$V$70,MATCH($B139,'Damage costs'!$C$18:$C$70,0))/1000,BH54*INDEX('Damage costs'!$Z$18:$Z$70,MATCH($B139,'Damage costs'!$C$18:$C$70,0))/1000),"")</f>
        <v/>
      </c>
      <c r="BI139" s="59" t="str">
        <f>IFERROR(IF(OR($C$144=FALSE,LEFT($B139,3)&lt;&gt;"NOX"),BI54*INDEX('Damage costs'!$V$18:$V$70,MATCH($B139,'Damage costs'!$C$18:$C$70,0))/1000,BI54*INDEX('Damage costs'!$Z$18:$Z$70,MATCH($B139,'Damage costs'!$C$18:$C$70,0))/1000),"")</f>
        <v/>
      </c>
      <c r="BJ139" s="59" t="str">
        <f>IFERROR(IF(OR($C$144=FALSE,LEFT($B139,3)&lt;&gt;"NOX"),BJ54*INDEX('Damage costs'!$V$18:$V$70,MATCH($B139,'Damage costs'!$C$18:$C$70,0))/1000,BJ54*INDEX('Damage costs'!$Z$18:$Z$70,MATCH($B139,'Damage costs'!$C$18:$C$70,0))/1000),"")</f>
        <v/>
      </c>
      <c r="BK139" s="59" t="str">
        <f>IFERROR(IF(OR($C$144=FALSE,LEFT($B139,3)&lt;&gt;"NOX"),BK54*INDEX('Damage costs'!$V$18:$V$70,MATCH($B139,'Damage costs'!$C$18:$C$70,0))/1000,BK54*INDEX('Damage costs'!$Z$18:$Z$70,MATCH($B139,'Damage costs'!$C$18:$C$70,0))/1000),"")</f>
        <v/>
      </c>
      <c r="BL139" s="59" t="str">
        <f>IFERROR(IF(OR($C$144=FALSE,LEFT($B139,3)&lt;&gt;"NOX"),BL54*INDEX('Damage costs'!$V$18:$V$70,MATCH($B139,'Damage costs'!$C$18:$C$70,0))/1000,BL54*INDEX('Damage costs'!$Z$18:$Z$70,MATCH($B139,'Damage costs'!$C$18:$C$70,0))/1000),"")</f>
        <v/>
      </c>
      <c r="BM139" s="59" t="str">
        <f>IFERROR(IF(OR($C$144=FALSE,LEFT($B139,3)&lt;&gt;"NOX"),BM54*INDEX('Damage costs'!$V$18:$V$70,MATCH($B139,'Damage costs'!$C$18:$C$70,0))/1000,BM54*INDEX('Damage costs'!$Z$18:$Z$70,MATCH($B139,'Damage costs'!$C$18:$C$70,0))/1000),"")</f>
        <v/>
      </c>
      <c r="BN139" s="59" t="str">
        <f>IFERROR(IF(OR($C$144=FALSE,LEFT($B139,3)&lt;&gt;"NOX"),BN54*INDEX('Damage costs'!$V$18:$V$70,MATCH($B139,'Damage costs'!$C$18:$C$70,0))/1000,BN54*INDEX('Damage costs'!$Z$18:$Z$70,MATCH($B139,'Damage costs'!$C$18:$C$70,0))/1000),"")</f>
        <v/>
      </c>
      <c r="BO139" s="59" t="str">
        <f>IFERROR(IF(OR($C$144=FALSE,LEFT($B139,3)&lt;&gt;"NOX"),BO54*INDEX('Damage costs'!$V$18:$V$70,MATCH($B139,'Damage costs'!$C$18:$C$70,0))/1000,BO54*INDEX('Damage costs'!$Z$18:$Z$70,MATCH($B139,'Damage costs'!$C$18:$C$70,0))/1000),"")</f>
        <v/>
      </c>
      <c r="BP139" s="59" t="str">
        <f>IFERROR(IF(OR($C$144=FALSE,LEFT($B139,3)&lt;&gt;"NOX"),BP54*INDEX('Damage costs'!$V$18:$V$70,MATCH($B139,'Damage costs'!$C$18:$C$70,0))/1000,BP54*INDEX('Damage costs'!$Z$18:$Z$70,MATCH($B139,'Damage costs'!$C$18:$C$70,0))/1000),"")</f>
        <v/>
      </c>
      <c r="BQ139" s="59" t="str">
        <f>IFERROR(IF(OR($C$144=FALSE,LEFT($B139,3)&lt;&gt;"NOX"),BQ54*INDEX('Damage costs'!$V$18:$V$70,MATCH($B139,'Damage costs'!$C$18:$C$70,0))/1000,BQ54*INDEX('Damage costs'!$Z$18:$Z$70,MATCH($B139,'Damage costs'!$C$18:$C$70,0))/1000),"")</f>
        <v/>
      </c>
      <c r="BR139" s="59" t="str">
        <f>IFERROR(IF(OR($C$144=FALSE,LEFT($B139,3)&lt;&gt;"NOX"),BR54*INDEX('Damage costs'!$V$18:$V$70,MATCH($B139,'Damage costs'!$C$18:$C$70,0))/1000,BR54*INDEX('Damage costs'!$Z$18:$Z$70,MATCH($B139,'Damage costs'!$C$18:$C$70,0))/1000),"")</f>
        <v/>
      </c>
      <c r="BS139" s="59" t="str">
        <f>IFERROR(IF(OR($C$144=FALSE,LEFT($B139,3)&lt;&gt;"NOX"),BS54*INDEX('Damage costs'!$V$18:$V$70,MATCH($B139,'Damage costs'!$C$18:$C$70,0))/1000,BS54*INDEX('Damage costs'!$Z$18:$Z$70,MATCH($B139,'Damage costs'!$C$18:$C$70,0))/1000),"")</f>
        <v/>
      </c>
      <c r="BT139" s="59" t="str">
        <f>IFERROR(IF(OR($C$144=FALSE,LEFT($B139,3)&lt;&gt;"NOX"),BT54*INDEX('Damage costs'!$V$18:$V$70,MATCH($B139,'Damage costs'!$C$18:$C$70,0))/1000,BT54*INDEX('Damage costs'!$Z$18:$Z$70,MATCH($B139,'Damage costs'!$C$18:$C$70,0))/1000),"")</f>
        <v/>
      </c>
      <c r="BU139" s="59" t="str">
        <f>IFERROR(IF(OR($C$144=FALSE,LEFT($B139,3)&lt;&gt;"NOX"),BU54*INDEX('Damage costs'!$V$18:$V$70,MATCH($B139,'Damage costs'!$C$18:$C$70,0))/1000,BU54*INDEX('Damage costs'!$Z$18:$Z$70,MATCH($B139,'Damage costs'!$C$18:$C$70,0))/1000),"")</f>
        <v/>
      </c>
      <c r="BV139" s="59" t="str">
        <f>IFERROR(IF(OR($C$144=FALSE,LEFT($B139,3)&lt;&gt;"NOX"),BV54*INDEX('Damage costs'!$V$18:$V$70,MATCH($B139,'Damage costs'!$C$18:$C$70,0))/1000,BV54*INDEX('Damage costs'!$Z$18:$Z$70,MATCH($B139,'Damage costs'!$C$18:$C$70,0))/1000),"")</f>
        <v/>
      </c>
      <c r="BW139" s="59" t="str">
        <f>IFERROR(IF(OR($C$144=FALSE,LEFT($B139,3)&lt;&gt;"NOX"),BW54*INDEX('Damage costs'!$V$18:$V$70,MATCH($B139,'Damage costs'!$C$18:$C$70,0))/1000,BW54*INDEX('Damage costs'!$Z$18:$Z$70,MATCH($B139,'Damage costs'!$C$18:$C$70,0))/1000),"")</f>
        <v/>
      </c>
      <c r="BX139" s="59" t="str">
        <f>IFERROR(IF(OR($C$144=FALSE,LEFT($B139,3)&lt;&gt;"NOX"),BX54*INDEX('Damage costs'!$V$18:$V$70,MATCH($B139,'Damage costs'!$C$18:$C$70,0))/1000,BX54*INDEX('Damage costs'!$Z$18:$Z$70,MATCH($B139,'Damage costs'!$C$18:$C$70,0))/1000),"")</f>
        <v/>
      </c>
      <c r="BY139" s="59" t="str">
        <f>IFERROR(IF(OR($C$144=FALSE,LEFT($B139,3)&lt;&gt;"NOX"),BY54*INDEX('Damage costs'!$V$18:$V$70,MATCH($B139,'Damage costs'!$C$18:$C$70,0))/1000,BY54*INDEX('Damage costs'!$Z$18:$Z$70,MATCH($B139,'Damage costs'!$C$18:$C$70,0))/1000),"")</f>
        <v/>
      </c>
      <c r="BZ139" s="59" t="str">
        <f>IFERROR(IF(OR($C$144=FALSE,LEFT($B139,3)&lt;&gt;"NOX"),BZ54*INDEX('Damage costs'!$V$18:$V$70,MATCH($B139,'Damage costs'!$C$18:$C$70,0))/1000,BZ54*INDEX('Damage costs'!$Z$18:$Z$70,MATCH($B139,'Damage costs'!$C$18:$C$70,0))/1000),"")</f>
        <v/>
      </c>
      <c r="CA139" s="59" t="str">
        <f>IFERROR(IF(OR($C$144=FALSE,LEFT($B139,3)&lt;&gt;"NOX"),CA54*INDEX('Damage costs'!$V$18:$V$70,MATCH($B139,'Damage costs'!$C$18:$C$70,0))/1000,CA54*INDEX('Damage costs'!$Z$18:$Z$70,MATCH($B139,'Damage costs'!$C$18:$C$70,0))/1000),"")</f>
        <v/>
      </c>
      <c r="CB139" s="59" t="str">
        <f>IFERROR(IF(OR($C$144=FALSE,LEFT($B139,3)&lt;&gt;"NOX"),CB54*INDEX('Damage costs'!$V$18:$V$70,MATCH($B139,'Damage costs'!$C$18:$C$70,0))/1000,CB54*INDEX('Damage costs'!$Z$18:$Z$70,MATCH($B139,'Damage costs'!$C$18:$C$70,0))/1000),"")</f>
        <v/>
      </c>
      <c r="CC139" s="59" t="str">
        <f>IFERROR(IF(OR($C$144=FALSE,LEFT($B139,3)&lt;&gt;"NOX"),CC54*INDEX('Damage costs'!$V$18:$V$70,MATCH($B139,'Damage costs'!$C$18:$C$70,0))/1000,CC54*INDEX('Damage costs'!$Z$18:$Z$70,MATCH($B139,'Damage costs'!$C$18:$C$70,0))/1000),"")</f>
        <v/>
      </c>
      <c r="CD139" s="59" t="str">
        <f>IFERROR(IF(OR($C$144=FALSE,LEFT($B139,3)&lt;&gt;"NOX"),CD54*INDEX('Damage costs'!$V$18:$V$70,MATCH($B139,'Damage costs'!$C$18:$C$70,0))/1000,CD54*INDEX('Damage costs'!$Z$18:$Z$70,MATCH($B139,'Damage costs'!$C$18:$C$70,0))/1000),"")</f>
        <v/>
      </c>
      <c r="CE139" s="59" t="str">
        <f>IFERROR(IF(OR($C$144=FALSE,LEFT($B139,3)&lt;&gt;"NOX"),CE54*INDEX('Damage costs'!$V$18:$V$70,MATCH($B139,'Damage costs'!$C$18:$C$70,0))/1000,CE54*INDEX('Damage costs'!$Z$18:$Z$70,MATCH($B139,'Damage costs'!$C$18:$C$70,0))/1000),"")</f>
        <v/>
      </c>
      <c r="CF139" s="59" t="str">
        <f>IFERROR(IF(OR($C$144=FALSE,LEFT($B139,3)&lt;&gt;"NOX"),CF54*INDEX('Damage costs'!$V$18:$V$70,MATCH($B139,'Damage costs'!$C$18:$C$70,0))/1000,CF54*INDEX('Damage costs'!$Z$18:$Z$70,MATCH($B139,'Damage costs'!$C$18:$C$70,0))/1000),"")</f>
        <v/>
      </c>
      <c r="CG139" s="59" t="str">
        <f>IFERROR(IF(OR($C$144=FALSE,LEFT($B139,3)&lt;&gt;"NOX"),CG54*INDEX('Damage costs'!$V$18:$V$70,MATCH($B139,'Damage costs'!$C$18:$C$70,0))/1000,CG54*INDEX('Damage costs'!$Z$18:$Z$70,MATCH($B139,'Damage costs'!$C$18:$C$70,0))/1000),"")</f>
        <v/>
      </c>
      <c r="CH139" s="59" t="str">
        <f>IFERROR(IF(OR($C$144=FALSE,LEFT($B139,3)&lt;&gt;"NOX"),CH54*INDEX('Damage costs'!$V$18:$V$70,MATCH($B139,'Damage costs'!$C$18:$C$70,0))/1000,CH54*INDEX('Damage costs'!$Z$18:$Z$70,MATCH($B139,'Damage costs'!$C$18:$C$70,0))/1000),"")</f>
        <v/>
      </c>
      <c r="CI139" s="59" t="str">
        <f>IFERROR(IF(OR($C$144=FALSE,LEFT($B139,3)&lt;&gt;"NOX"),CI54*INDEX('Damage costs'!$V$18:$V$70,MATCH($B139,'Damage costs'!$C$18:$C$70,0))/1000,CI54*INDEX('Damage costs'!$Z$18:$Z$70,MATCH($B139,'Damage costs'!$C$18:$C$70,0))/1000),"")</f>
        <v/>
      </c>
      <c r="CJ139" s="59" t="str">
        <f>IFERROR(IF(OR($C$144=FALSE,LEFT($B139,3)&lt;&gt;"NOX"),CJ54*INDEX('Damage costs'!$V$18:$V$70,MATCH($B139,'Damage costs'!$C$18:$C$70,0))/1000,CJ54*INDEX('Damage costs'!$Z$18:$Z$70,MATCH($B139,'Damage costs'!$C$18:$C$70,0))/1000),"")</f>
        <v/>
      </c>
      <c r="CK139" s="59" t="str">
        <f>IFERROR(IF(OR($C$144=FALSE,LEFT($B139,3)&lt;&gt;"NOX"),CK54*INDEX('Damage costs'!$V$18:$V$70,MATCH($B139,'Damage costs'!$C$18:$C$70,0))/1000,CK54*INDEX('Damage costs'!$Z$18:$Z$70,MATCH($B139,'Damage costs'!$C$18:$C$70,0))/1000),"")</f>
        <v/>
      </c>
      <c r="CL139" s="59" t="str">
        <f>IFERROR(IF(OR($C$144=FALSE,LEFT($B139,3)&lt;&gt;"NOX"),CL54*INDEX('Damage costs'!$V$18:$V$70,MATCH($B139,'Damage costs'!$C$18:$C$70,0))/1000,CL54*INDEX('Damage costs'!$Z$18:$Z$70,MATCH($B139,'Damage costs'!$C$18:$C$70,0))/1000),"")</f>
        <v/>
      </c>
      <c r="CM139" s="59" t="str">
        <f>IFERROR(IF(OR($C$144=FALSE,LEFT($B139,3)&lt;&gt;"NOX"),CM54*INDEX('Damage costs'!$V$18:$V$70,MATCH($B139,'Damage costs'!$C$18:$C$70,0))/1000,CM54*INDEX('Damage costs'!$Z$18:$Z$70,MATCH($B139,'Damage costs'!$C$18:$C$70,0))/1000),"")</f>
        <v/>
      </c>
      <c r="CN139" s="59" t="str">
        <f>IFERROR(IF(OR($C$144=FALSE,LEFT($B139,3)&lt;&gt;"NOX"),CN54*INDEX('Damage costs'!$V$18:$V$70,MATCH($B139,'Damage costs'!$C$18:$C$70,0))/1000,CN54*INDEX('Damage costs'!$Z$18:$Z$70,MATCH($B139,'Damage costs'!$C$18:$C$70,0))/1000),"")</f>
        <v/>
      </c>
      <c r="CO139" s="59" t="str">
        <f>IFERROR(IF(OR($C$144=FALSE,LEFT($B139,3)&lt;&gt;"NOX"),CO54*INDEX('Damage costs'!$V$18:$V$70,MATCH($B139,'Damage costs'!$C$18:$C$70,0))/1000,CO54*INDEX('Damage costs'!$Z$18:$Z$70,MATCH($B139,'Damage costs'!$C$18:$C$70,0))/1000),"")</f>
        <v/>
      </c>
      <c r="CP139" s="59" t="str">
        <f>IFERROR(IF(OR($C$144=FALSE,LEFT($B139,3)&lt;&gt;"NOX"),CP54*INDEX('Damage costs'!$V$18:$V$70,MATCH($B139,'Damage costs'!$C$18:$C$70,0))/1000,CP54*INDEX('Damage costs'!$Z$18:$Z$70,MATCH($B139,'Damage costs'!$C$18:$C$70,0))/1000),"")</f>
        <v/>
      </c>
      <c r="CQ139" s="59" t="str">
        <f>IFERROR(IF(OR($C$144=FALSE,LEFT($B139,3)&lt;&gt;"NOX"),CQ54*INDEX('Damage costs'!$V$18:$V$70,MATCH($B139,'Damage costs'!$C$18:$C$70,0))/1000,CQ54*INDEX('Damage costs'!$Z$18:$Z$70,MATCH($B139,'Damage costs'!$C$18:$C$70,0))/1000),"")</f>
        <v/>
      </c>
      <c r="CR139" s="59" t="str">
        <f>IFERROR(IF(OR($C$144=FALSE,LEFT($B139,3)&lt;&gt;"NOX"),CR54*INDEX('Damage costs'!$V$18:$V$70,MATCH($B139,'Damage costs'!$C$18:$C$70,0))/1000,CR54*INDEX('Damage costs'!$Z$18:$Z$70,MATCH($B139,'Damage costs'!$C$18:$C$70,0))/1000),"")</f>
        <v/>
      </c>
      <c r="CS139" s="59" t="str">
        <f>IFERROR(IF(OR($C$144=FALSE,LEFT($B139,3)&lt;&gt;"NOX"),CS54*INDEX('Damage costs'!$V$18:$V$70,MATCH($B139,'Damage costs'!$C$18:$C$70,0))/1000,CS54*INDEX('Damage costs'!$Z$18:$Z$70,MATCH($B139,'Damage costs'!$C$18:$C$70,0))/1000),"")</f>
        <v/>
      </c>
      <c r="CT139" s="59" t="str">
        <f>IFERROR(IF(OR($C$144=FALSE,LEFT($B139,3)&lt;&gt;"NOX"),CT54*INDEX('Damage costs'!$V$18:$V$70,MATCH($B139,'Damage costs'!$C$18:$C$70,0))/1000,CT54*INDEX('Damage costs'!$Z$18:$Z$70,MATCH($B139,'Damage costs'!$C$18:$C$70,0))/1000),"")</f>
        <v/>
      </c>
      <c r="CU139" s="59" t="str">
        <f>IFERROR(IF(OR($C$144=FALSE,LEFT($B139,3)&lt;&gt;"NOX"),CU54*INDEX('Damage costs'!$V$18:$V$70,MATCH($B139,'Damage costs'!$C$18:$C$70,0))/1000,CU54*INDEX('Damage costs'!$Z$18:$Z$70,MATCH($B139,'Damage costs'!$C$18:$C$70,0))/1000),"")</f>
        <v/>
      </c>
      <c r="CV139" s="59" t="str">
        <f>IFERROR(IF(OR($C$144=FALSE,LEFT($B139,3)&lt;&gt;"NOX"),CV54*INDEX('Damage costs'!$V$18:$V$70,MATCH($B139,'Damage costs'!$C$18:$C$70,0))/1000,CV54*INDEX('Damage costs'!$Z$18:$Z$70,MATCH($B139,'Damage costs'!$C$18:$C$70,0))/1000),"")</f>
        <v/>
      </c>
      <c r="CW139" s="59" t="str">
        <f>IFERROR(IF(OR($C$144=FALSE,LEFT($B139,3)&lt;&gt;"NOX"),CW54*INDEX('Damage costs'!$V$18:$V$70,MATCH($B139,'Damage costs'!$C$18:$C$70,0))/1000,CW54*INDEX('Damage costs'!$Z$18:$Z$70,MATCH($B139,'Damage costs'!$C$18:$C$70,0))/1000),"")</f>
        <v/>
      </c>
      <c r="CX139" s="59" t="str">
        <f>IFERROR(IF(OR($C$144=FALSE,LEFT($B139,3)&lt;&gt;"NOX"),CX54*INDEX('Damage costs'!$V$18:$V$70,MATCH($B139,'Damage costs'!$C$18:$C$70,0))/1000,CX54*INDEX('Damage costs'!$Z$18:$Z$70,MATCH($B139,'Damage costs'!$C$18:$C$70,0))/1000),"")</f>
        <v/>
      </c>
      <c r="CY139" s="59" t="str">
        <f>IFERROR(IF(OR($C$144=FALSE,LEFT($B139,3)&lt;&gt;"NOX"),CY54*INDEX('Damage costs'!$V$18:$V$70,MATCH($B139,'Damage costs'!$C$18:$C$70,0))/1000,CY54*INDEX('Damage costs'!$Z$18:$Z$70,MATCH($B139,'Damage costs'!$C$18:$C$70,0))/1000),"")</f>
        <v/>
      </c>
      <c r="CZ139" s="391"/>
    </row>
    <row r="140" spans="2:104" x14ac:dyDescent="0.25">
      <c r="B140" s="406">
        <f t="shared" si="52"/>
        <v>0</v>
      </c>
      <c r="C140" s="9" t="s">
        <v>1117</v>
      </c>
      <c r="D140" s="59" t="str">
        <f>IFERROR(IF(OR($C$144=FALSE,LEFT($B140,3)&lt;&gt;"NOX"),D55*INDEX('Damage costs'!$V$18:$V$70,MATCH($B140,'Damage costs'!$C$18:$C$70,0))/1000,D55*INDEX('Damage costs'!$Z$18:$Z$70,MATCH($B140,'Damage costs'!$C$18:$C$70,0))/1000),"")</f>
        <v/>
      </c>
      <c r="E140" s="59" t="str">
        <f>IFERROR(IF(OR($C$144=FALSE,LEFT($B140,3)&lt;&gt;"NOX"),E55*INDEX('Damage costs'!$V$18:$V$70,MATCH($B140,'Damage costs'!$C$18:$C$70,0))/1000,E55*INDEX('Damage costs'!$Z$18:$Z$70,MATCH($B140,'Damage costs'!$C$18:$C$70,0))/1000),"")</f>
        <v/>
      </c>
      <c r="F140" s="59" t="str">
        <f>IFERROR(IF(OR($C$144=FALSE,LEFT($B140,3)&lt;&gt;"NOX"),F55*INDEX('Damage costs'!$V$18:$V$70,MATCH($B140,'Damage costs'!$C$18:$C$70,0))/1000,F55*INDEX('Damage costs'!$Z$18:$Z$70,MATCH($B140,'Damage costs'!$C$18:$C$70,0))/1000),"")</f>
        <v/>
      </c>
      <c r="G140" s="59" t="str">
        <f>IFERROR(IF(OR($C$144=FALSE,LEFT($B140,3)&lt;&gt;"NOX"),G55*INDEX('Damage costs'!$V$18:$V$70,MATCH($B140,'Damage costs'!$C$18:$C$70,0))/1000,G55*INDEX('Damage costs'!$Z$18:$Z$70,MATCH($B140,'Damage costs'!$C$18:$C$70,0))/1000),"")</f>
        <v/>
      </c>
      <c r="H140" s="59" t="str">
        <f>IFERROR(IF(OR($C$144=FALSE,LEFT($B140,3)&lt;&gt;"NOX"),H55*INDEX('Damage costs'!$V$18:$V$70,MATCH($B140,'Damage costs'!$C$18:$C$70,0))/1000,H55*INDEX('Damage costs'!$Z$18:$Z$70,MATCH($B140,'Damage costs'!$C$18:$C$70,0))/1000),"")</f>
        <v/>
      </c>
      <c r="I140" s="59" t="str">
        <f>IFERROR(IF(OR($C$144=FALSE,LEFT($B140,3)&lt;&gt;"NOX"),I55*INDEX('Damage costs'!$V$18:$V$70,MATCH($B140,'Damage costs'!$C$18:$C$70,0))/1000,I55*INDEX('Damage costs'!$Z$18:$Z$70,MATCH($B140,'Damage costs'!$C$18:$C$70,0))/1000),"")</f>
        <v/>
      </c>
      <c r="J140" s="59" t="str">
        <f>IFERROR(IF(OR($C$144=FALSE,LEFT($B140,3)&lt;&gt;"NOX"),J55*INDEX('Damage costs'!$V$18:$V$70,MATCH($B140,'Damage costs'!$C$18:$C$70,0))/1000,J55*INDEX('Damage costs'!$Z$18:$Z$70,MATCH($B140,'Damage costs'!$C$18:$C$70,0))/1000),"")</f>
        <v/>
      </c>
      <c r="K140" s="59" t="str">
        <f>IFERROR(IF(OR($C$144=FALSE,LEFT($B140,3)&lt;&gt;"NOX"),K55*INDEX('Damage costs'!$V$18:$V$70,MATCH($B140,'Damage costs'!$C$18:$C$70,0))/1000,K55*INDEX('Damage costs'!$Z$18:$Z$70,MATCH($B140,'Damage costs'!$C$18:$C$70,0))/1000),"")</f>
        <v/>
      </c>
      <c r="L140" s="59" t="str">
        <f>IFERROR(IF(OR($C$144=FALSE,LEFT($B140,3)&lt;&gt;"NOX"),L55*INDEX('Damage costs'!$V$18:$V$70,MATCH($B140,'Damage costs'!$C$18:$C$70,0))/1000,L55*INDEX('Damage costs'!$Z$18:$Z$70,MATCH($B140,'Damage costs'!$C$18:$C$70,0))/1000),"")</f>
        <v/>
      </c>
      <c r="M140" s="59" t="str">
        <f>IFERROR(IF(OR($C$144=FALSE,LEFT($B140,3)&lt;&gt;"NOX"),M55*INDEX('Damage costs'!$V$18:$V$70,MATCH($B140,'Damage costs'!$C$18:$C$70,0))/1000,M55*INDEX('Damage costs'!$Z$18:$Z$70,MATCH($B140,'Damage costs'!$C$18:$C$70,0))/1000),"")</f>
        <v/>
      </c>
      <c r="N140" s="59" t="str">
        <f>IFERROR(IF(OR($C$144=FALSE,LEFT($B140,3)&lt;&gt;"NOX"),N55*INDEX('Damage costs'!$V$18:$V$70,MATCH($B140,'Damage costs'!$C$18:$C$70,0))/1000,N55*INDEX('Damage costs'!$Z$18:$Z$70,MATCH($B140,'Damage costs'!$C$18:$C$70,0))/1000),"")</f>
        <v/>
      </c>
      <c r="O140" s="59" t="str">
        <f>IFERROR(IF(OR($C$144=FALSE,LEFT($B140,3)&lt;&gt;"NOX"),O55*INDEX('Damage costs'!$V$18:$V$70,MATCH($B140,'Damage costs'!$C$18:$C$70,0))/1000,O55*INDEX('Damage costs'!$Z$18:$Z$70,MATCH($B140,'Damage costs'!$C$18:$C$70,0))/1000),"")</f>
        <v/>
      </c>
      <c r="P140" s="59" t="str">
        <f>IFERROR(IF(OR($C$144=FALSE,LEFT($B140,3)&lt;&gt;"NOX"),P55*INDEX('Damage costs'!$V$18:$V$70,MATCH($B140,'Damage costs'!$C$18:$C$70,0))/1000,P55*INDEX('Damage costs'!$Z$18:$Z$70,MATCH($B140,'Damage costs'!$C$18:$C$70,0))/1000),"")</f>
        <v/>
      </c>
      <c r="Q140" s="59" t="str">
        <f>IFERROR(IF(OR($C$144=FALSE,LEFT($B140,3)&lt;&gt;"NOX"),Q55*INDEX('Damage costs'!$V$18:$V$70,MATCH($B140,'Damage costs'!$C$18:$C$70,0))/1000,Q55*INDEX('Damage costs'!$Z$18:$Z$70,MATCH($B140,'Damage costs'!$C$18:$C$70,0))/1000),"")</f>
        <v/>
      </c>
      <c r="R140" s="59" t="str">
        <f>IFERROR(IF(OR($C$144=FALSE,LEFT($B140,3)&lt;&gt;"NOX"),R55*INDEX('Damage costs'!$V$18:$V$70,MATCH($B140,'Damage costs'!$C$18:$C$70,0))/1000,R55*INDEX('Damage costs'!$Z$18:$Z$70,MATCH($B140,'Damage costs'!$C$18:$C$70,0))/1000),"")</f>
        <v/>
      </c>
      <c r="S140" s="59" t="str">
        <f>IFERROR(IF(OR($C$144=FALSE,LEFT($B140,3)&lt;&gt;"NOX"),S55*INDEX('Damage costs'!$V$18:$V$70,MATCH($B140,'Damage costs'!$C$18:$C$70,0))/1000,S55*INDEX('Damage costs'!$Z$18:$Z$70,MATCH($B140,'Damage costs'!$C$18:$C$70,0))/1000),"")</f>
        <v/>
      </c>
      <c r="T140" s="59" t="str">
        <f>IFERROR(IF(OR($C$144=FALSE,LEFT($B140,3)&lt;&gt;"NOX"),T55*INDEX('Damage costs'!$V$18:$V$70,MATCH($B140,'Damage costs'!$C$18:$C$70,0))/1000,T55*INDEX('Damage costs'!$Z$18:$Z$70,MATCH($B140,'Damage costs'!$C$18:$C$70,0))/1000),"")</f>
        <v/>
      </c>
      <c r="U140" s="59" t="str">
        <f>IFERROR(IF(OR($C$144=FALSE,LEFT($B140,3)&lt;&gt;"NOX"),U55*INDEX('Damage costs'!$V$18:$V$70,MATCH($B140,'Damage costs'!$C$18:$C$70,0))/1000,U55*INDEX('Damage costs'!$Z$18:$Z$70,MATCH($B140,'Damage costs'!$C$18:$C$70,0))/1000),"")</f>
        <v/>
      </c>
      <c r="V140" s="59" t="str">
        <f>IFERROR(IF(OR($C$144=FALSE,LEFT($B140,3)&lt;&gt;"NOX"),V55*INDEX('Damage costs'!$V$18:$V$70,MATCH($B140,'Damage costs'!$C$18:$C$70,0))/1000,V55*INDEX('Damage costs'!$Z$18:$Z$70,MATCH($B140,'Damage costs'!$C$18:$C$70,0))/1000),"")</f>
        <v/>
      </c>
      <c r="W140" s="59" t="str">
        <f>IFERROR(IF(OR($C$144=FALSE,LEFT($B140,3)&lt;&gt;"NOX"),W55*INDEX('Damage costs'!$V$18:$V$70,MATCH($B140,'Damage costs'!$C$18:$C$70,0))/1000,W55*INDEX('Damage costs'!$Z$18:$Z$70,MATCH($B140,'Damage costs'!$C$18:$C$70,0))/1000),"")</f>
        <v/>
      </c>
      <c r="X140" s="59" t="str">
        <f>IFERROR(IF(OR($C$144=FALSE,LEFT($B140,3)&lt;&gt;"NOX"),X55*INDEX('Damage costs'!$V$18:$V$70,MATCH($B140,'Damage costs'!$C$18:$C$70,0))/1000,X55*INDEX('Damage costs'!$Z$18:$Z$70,MATCH($B140,'Damage costs'!$C$18:$C$70,0))/1000),"")</f>
        <v/>
      </c>
      <c r="Y140" s="59" t="str">
        <f>IFERROR(IF(OR($C$144=FALSE,LEFT($B140,3)&lt;&gt;"NOX"),Y55*INDEX('Damage costs'!$V$18:$V$70,MATCH($B140,'Damage costs'!$C$18:$C$70,0))/1000,Y55*INDEX('Damage costs'!$Z$18:$Z$70,MATCH($B140,'Damage costs'!$C$18:$C$70,0))/1000),"")</f>
        <v/>
      </c>
      <c r="Z140" s="59" t="str">
        <f>IFERROR(IF(OR($C$144=FALSE,LEFT($B140,3)&lt;&gt;"NOX"),Z55*INDEX('Damage costs'!$V$18:$V$70,MATCH($B140,'Damage costs'!$C$18:$C$70,0))/1000,Z55*INDEX('Damage costs'!$Z$18:$Z$70,MATCH($B140,'Damage costs'!$C$18:$C$70,0))/1000),"")</f>
        <v/>
      </c>
      <c r="AA140" s="59" t="str">
        <f>IFERROR(IF(OR($C$144=FALSE,LEFT($B140,3)&lt;&gt;"NOX"),AA55*INDEX('Damage costs'!$V$18:$V$70,MATCH($B140,'Damage costs'!$C$18:$C$70,0))/1000,AA55*INDEX('Damage costs'!$Z$18:$Z$70,MATCH($B140,'Damage costs'!$C$18:$C$70,0))/1000),"")</f>
        <v/>
      </c>
      <c r="AB140" s="59" t="str">
        <f>IFERROR(IF(OR($C$144=FALSE,LEFT($B140,3)&lt;&gt;"NOX"),AB55*INDEX('Damage costs'!$V$18:$V$70,MATCH($B140,'Damage costs'!$C$18:$C$70,0))/1000,AB55*INDEX('Damage costs'!$Z$18:$Z$70,MATCH($B140,'Damage costs'!$C$18:$C$70,0))/1000),"")</f>
        <v/>
      </c>
      <c r="AC140" s="59" t="str">
        <f>IFERROR(IF(OR($C$144=FALSE,LEFT($B140,3)&lt;&gt;"NOX"),AC55*INDEX('Damage costs'!$V$18:$V$70,MATCH($B140,'Damage costs'!$C$18:$C$70,0))/1000,AC55*INDEX('Damage costs'!$Z$18:$Z$70,MATCH($B140,'Damage costs'!$C$18:$C$70,0))/1000),"")</f>
        <v/>
      </c>
      <c r="AD140" s="59" t="str">
        <f>IFERROR(IF(OR($C$144=FALSE,LEFT($B140,3)&lt;&gt;"NOX"),AD55*INDEX('Damage costs'!$V$18:$V$70,MATCH($B140,'Damage costs'!$C$18:$C$70,0))/1000,AD55*INDEX('Damage costs'!$Z$18:$Z$70,MATCH($B140,'Damage costs'!$C$18:$C$70,0))/1000),"")</f>
        <v/>
      </c>
      <c r="AE140" s="59" t="str">
        <f>IFERROR(IF(OR($C$144=FALSE,LEFT($B140,3)&lt;&gt;"NOX"),AE55*INDEX('Damage costs'!$V$18:$V$70,MATCH($B140,'Damage costs'!$C$18:$C$70,0))/1000,AE55*INDEX('Damage costs'!$Z$18:$Z$70,MATCH($B140,'Damage costs'!$C$18:$C$70,0))/1000),"")</f>
        <v/>
      </c>
      <c r="AF140" s="59" t="str">
        <f>IFERROR(IF(OR($C$144=FALSE,LEFT($B140,3)&lt;&gt;"NOX"),AF55*INDEX('Damage costs'!$V$18:$V$70,MATCH($B140,'Damage costs'!$C$18:$C$70,0))/1000,AF55*INDEX('Damage costs'!$Z$18:$Z$70,MATCH($B140,'Damage costs'!$C$18:$C$70,0))/1000),"")</f>
        <v/>
      </c>
      <c r="AG140" s="59" t="str">
        <f>IFERROR(IF(OR($C$144=FALSE,LEFT($B140,3)&lt;&gt;"NOX"),AG55*INDEX('Damage costs'!$V$18:$V$70,MATCH($B140,'Damage costs'!$C$18:$C$70,0))/1000,AG55*INDEX('Damage costs'!$Z$18:$Z$70,MATCH($B140,'Damage costs'!$C$18:$C$70,0))/1000),"")</f>
        <v/>
      </c>
      <c r="AH140" s="59" t="str">
        <f>IFERROR(IF(OR($C$144=FALSE,LEFT($B140,3)&lt;&gt;"NOX"),AH55*INDEX('Damage costs'!$V$18:$V$70,MATCH($B140,'Damage costs'!$C$18:$C$70,0))/1000,AH55*INDEX('Damage costs'!$Z$18:$Z$70,MATCH($B140,'Damage costs'!$C$18:$C$70,0))/1000),"")</f>
        <v/>
      </c>
      <c r="AI140" s="59" t="str">
        <f>IFERROR(IF(OR($C$144=FALSE,LEFT($B140,3)&lt;&gt;"NOX"),AI55*INDEX('Damage costs'!$V$18:$V$70,MATCH($B140,'Damage costs'!$C$18:$C$70,0))/1000,AI55*INDEX('Damage costs'!$Z$18:$Z$70,MATCH($B140,'Damage costs'!$C$18:$C$70,0))/1000),"")</f>
        <v/>
      </c>
      <c r="AJ140" s="59" t="str">
        <f>IFERROR(IF(OR($C$144=FALSE,LEFT($B140,3)&lt;&gt;"NOX"),AJ55*INDEX('Damage costs'!$V$18:$V$70,MATCH($B140,'Damage costs'!$C$18:$C$70,0))/1000,AJ55*INDEX('Damage costs'!$Z$18:$Z$70,MATCH($B140,'Damage costs'!$C$18:$C$70,0))/1000),"")</f>
        <v/>
      </c>
      <c r="AK140" s="59" t="str">
        <f>IFERROR(IF(OR($C$144=FALSE,LEFT($B140,3)&lt;&gt;"NOX"),AK55*INDEX('Damage costs'!$V$18:$V$70,MATCH($B140,'Damage costs'!$C$18:$C$70,0))/1000,AK55*INDEX('Damage costs'!$Z$18:$Z$70,MATCH($B140,'Damage costs'!$C$18:$C$70,0))/1000),"")</f>
        <v/>
      </c>
      <c r="AL140" s="59" t="str">
        <f>IFERROR(IF(OR($C$144=FALSE,LEFT($B140,3)&lt;&gt;"NOX"),AL55*INDEX('Damage costs'!$V$18:$V$70,MATCH($B140,'Damage costs'!$C$18:$C$70,0))/1000,AL55*INDEX('Damage costs'!$Z$18:$Z$70,MATCH($B140,'Damage costs'!$C$18:$C$70,0))/1000),"")</f>
        <v/>
      </c>
      <c r="AM140" s="59" t="str">
        <f>IFERROR(IF(OR($C$144=FALSE,LEFT($B140,3)&lt;&gt;"NOX"),AM55*INDEX('Damage costs'!$V$18:$V$70,MATCH($B140,'Damage costs'!$C$18:$C$70,0))/1000,AM55*INDEX('Damage costs'!$Z$18:$Z$70,MATCH($B140,'Damage costs'!$C$18:$C$70,0))/1000),"")</f>
        <v/>
      </c>
      <c r="AN140" s="59" t="str">
        <f>IFERROR(IF(OR($C$144=FALSE,LEFT($B140,3)&lt;&gt;"NOX"),AN55*INDEX('Damage costs'!$V$18:$V$70,MATCH($B140,'Damage costs'!$C$18:$C$70,0))/1000,AN55*INDEX('Damage costs'!$Z$18:$Z$70,MATCH($B140,'Damage costs'!$C$18:$C$70,0))/1000),"")</f>
        <v/>
      </c>
      <c r="AO140" s="59" t="str">
        <f>IFERROR(IF(OR($C$144=FALSE,LEFT($B140,3)&lt;&gt;"NOX"),AO55*INDEX('Damage costs'!$V$18:$V$70,MATCH($B140,'Damage costs'!$C$18:$C$70,0))/1000,AO55*INDEX('Damage costs'!$Z$18:$Z$70,MATCH($B140,'Damage costs'!$C$18:$C$70,0))/1000),"")</f>
        <v/>
      </c>
      <c r="AP140" s="59" t="str">
        <f>IFERROR(IF(OR($C$144=FALSE,LEFT($B140,3)&lt;&gt;"NOX"),AP55*INDEX('Damage costs'!$V$18:$V$70,MATCH($B140,'Damage costs'!$C$18:$C$70,0))/1000,AP55*INDEX('Damage costs'!$Z$18:$Z$70,MATCH($B140,'Damage costs'!$C$18:$C$70,0))/1000),"")</f>
        <v/>
      </c>
      <c r="AQ140" s="59" t="str">
        <f>IFERROR(IF(OR($C$144=FALSE,LEFT($B140,3)&lt;&gt;"NOX"),AQ55*INDEX('Damage costs'!$V$18:$V$70,MATCH($B140,'Damage costs'!$C$18:$C$70,0))/1000,AQ55*INDEX('Damage costs'!$Z$18:$Z$70,MATCH($B140,'Damage costs'!$C$18:$C$70,0))/1000),"")</f>
        <v/>
      </c>
      <c r="AR140" s="59" t="str">
        <f>IFERROR(IF(OR($C$144=FALSE,LEFT($B140,3)&lt;&gt;"NOX"),AR55*INDEX('Damage costs'!$V$18:$V$70,MATCH($B140,'Damage costs'!$C$18:$C$70,0))/1000,AR55*INDEX('Damage costs'!$Z$18:$Z$70,MATCH($B140,'Damage costs'!$C$18:$C$70,0))/1000),"")</f>
        <v/>
      </c>
      <c r="AS140" s="59" t="str">
        <f>IFERROR(IF(OR($C$144=FALSE,LEFT($B140,3)&lt;&gt;"NOX"),AS55*INDEX('Damage costs'!$V$18:$V$70,MATCH($B140,'Damage costs'!$C$18:$C$70,0))/1000,AS55*INDEX('Damage costs'!$Z$18:$Z$70,MATCH($B140,'Damage costs'!$C$18:$C$70,0))/1000),"")</f>
        <v/>
      </c>
      <c r="AT140" s="59" t="str">
        <f>IFERROR(IF(OR($C$144=FALSE,LEFT($B140,3)&lt;&gt;"NOX"),AT55*INDEX('Damage costs'!$V$18:$V$70,MATCH($B140,'Damage costs'!$C$18:$C$70,0))/1000,AT55*INDEX('Damage costs'!$Z$18:$Z$70,MATCH($B140,'Damage costs'!$C$18:$C$70,0))/1000),"")</f>
        <v/>
      </c>
      <c r="AU140" s="59" t="str">
        <f>IFERROR(IF(OR($C$144=FALSE,LEFT($B140,3)&lt;&gt;"NOX"),AU55*INDEX('Damage costs'!$V$18:$V$70,MATCH($B140,'Damage costs'!$C$18:$C$70,0))/1000,AU55*INDEX('Damage costs'!$Z$18:$Z$70,MATCH($B140,'Damage costs'!$C$18:$C$70,0))/1000),"")</f>
        <v/>
      </c>
      <c r="AV140" s="59" t="str">
        <f>IFERROR(IF(OR($C$144=FALSE,LEFT($B140,3)&lt;&gt;"NOX"),AV55*INDEX('Damage costs'!$V$18:$V$70,MATCH($B140,'Damage costs'!$C$18:$C$70,0))/1000,AV55*INDEX('Damage costs'!$Z$18:$Z$70,MATCH($B140,'Damage costs'!$C$18:$C$70,0))/1000),"")</f>
        <v/>
      </c>
      <c r="AW140" s="59" t="str">
        <f>IFERROR(IF(OR($C$144=FALSE,LEFT($B140,3)&lt;&gt;"NOX"),AW55*INDEX('Damage costs'!$V$18:$V$70,MATCH($B140,'Damage costs'!$C$18:$C$70,0))/1000,AW55*INDEX('Damage costs'!$Z$18:$Z$70,MATCH($B140,'Damage costs'!$C$18:$C$70,0))/1000),"")</f>
        <v/>
      </c>
      <c r="AX140" s="59" t="str">
        <f>IFERROR(IF(OR($C$144=FALSE,LEFT($B140,3)&lt;&gt;"NOX"),AX55*INDEX('Damage costs'!$V$18:$V$70,MATCH($B140,'Damage costs'!$C$18:$C$70,0))/1000,AX55*INDEX('Damage costs'!$Z$18:$Z$70,MATCH($B140,'Damage costs'!$C$18:$C$70,0))/1000),"")</f>
        <v/>
      </c>
      <c r="AY140" s="59" t="str">
        <f>IFERROR(IF(OR($C$144=FALSE,LEFT($B140,3)&lt;&gt;"NOX"),AY55*INDEX('Damage costs'!$V$18:$V$70,MATCH($B140,'Damage costs'!$C$18:$C$70,0))/1000,AY55*INDEX('Damage costs'!$Z$18:$Z$70,MATCH($B140,'Damage costs'!$C$18:$C$70,0))/1000),"")</f>
        <v/>
      </c>
      <c r="AZ140" s="59" t="str">
        <f>IFERROR(IF(OR($C$144=FALSE,LEFT($B140,3)&lt;&gt;"NOX"),AZ55*INDEX('Damage costs'!$V$18:$V$70,MATCH($B140,'Damage costs'!$C$18:$C$70,0))/1000,AZ55*INDEX('Damage costs'!$Z$18:$Z$70,MATCH($B140,'Damage costs'!$C$18:$C$70,0))/1000),"")</f>
        <v/>
      </c>
      <c r="BA140" s="59" t="str">
        <f>IFERROR(IF(OR($C$144=FALSE,LEFT($B140,3)&lt;&gt;"NOX"),BA55*INDEX('Damage costs'!$V$18:$V$70,MATCH($B140,'Damage costs'!$C$18:$C$70,0))/1000,BA55*INDEX('Damage costs'!$Z$18:$Z$70,MATCH($B140,'Damage costs'!$C$18:$C$70,0))/1000),"")</f>
        <v/>
      </c>
      <c r="BB140" s="59" t="str">
        <f>IFERROR(IF(OR($C$144=FALSE,LEFT($B140,3)&lt;&gt;"NOX"),BB55*INDEX('Damage costs'!$V$18:$V$70,MATCH($B140,'Damage costs'!$C$18:$C$70,0))/1000,BB55*INDEX('Damage costs'!$Z$18:$Z$70,MATCH($B140,'Damage costs'!$C$18:$C$70,0))/1000),"")</f>
        <v/>
      </c>
      <c r="BC140" s="59" t="str">
        <f>IFERROR(IF(OR($C$144=FALSE,LEFT($B140,3)&lt;&gt;"NOX"),BC55*INDEX('Damage costs'!$V$18:$V$70,MATCH($B140,'Damage costs'!$C$18:$C$70,0))/1000,BC55*INDEX('Damage costs'!$Z$18:$Z$70,MATCH($B140,'Damage costs'!$C$18:$C$70,0))/1000),"")</f>
        <v/>
      </c>
      <c r="BD140" s="59" t="str">
        <f>IFERROR(IF(OR($C$144=FALSE,LEFT($B140,3)&lt;&gt;"NOX"),BD55*INDEX('Damage costs'!$V$18:$V$70,MATCH($B140,'Damage costs'!$C$18:$C$70,0))/1000,BD55*INDEX('Damage costs'!$Z$18:$Z$70,MATCH($B140,'Damage costs'!$C$18:$C$70,0))/1000),"")</f>
        <v/>
      </c>
      <c r="BE140" s="59" t="str">
        <f>IFERROR(IF(OR($C$144=FALSE,LEFT($B140,3)&lt;&gt;"NOX"),BE55*INDEX('Damage costs'!$V$18:$V$70,MATCH($B140,'Damage costs'!$C$18:$C$70,0))/1000,BE55*INDEX('Damage costs'!$Z$18:$Z$70,MATCH($B140,'Damage costs'!$C$18:$C$70,0))/1000),"")</f>
        <v/>
      </c>
      <c r="BF140" s="59" t="str">
        <f>IFERROR(IF(OR($C$144=FALSE,LEFT($B140,3)&lt;&gt;"NOX"),BF55*INDEX('Damage costs'!$V$18:$V$70,MATCH($B140,'Damage costs'!$C$18:$C$70,0))/1000,BF55*INDEX('Damage costs'!$Z$18:$Z$70,MATCH($B140,'Damage costs'!$C$18:$C$70,0))/1000),"")</f>
        <v/>
      </c>
      <c r="BG140" s="59" t="str">
        <f>IFERROR(IF(OR($C$144=FALSE,LEFT($B140,3)&lt;&gt;"NOX"),BG55*INDEX('Damage costs'!$V$18:$V$70,MATCH($B140,'Damage costs'!$C$18:$C$70,0))/1000,BG55*INDEX('Damage costs'!$Z$18:$Z$70,MATCH($B140,'Damage costs'!$C$18:$C$70,0))/1000),"")</f>
        <v/>
      </c>
      <c r="BH140" s="59" t="str">
        <f>IFERROR(IF(OR($C$144=FALSE,LEFT($B140,3)&lt;&gt;"NOX"),BH55*INDEX('Damage costs'!$V$18:$V$70,MATCH($B140,'Damage costs'!$C$18:$C$70,0))/1000,BH55*INDEX('Damage costs'!$Z$18:$Z$70,MATCH($B140,'Damage costs'!$C$18:$C$70,0))/1000),"")</f>
        <v/>
      </c>
      <c r="BI140" s="59" t="str">
        <f>IFERROR(IF(OR($C$144=FALSE,LEFT($B140,3)&lt;&gt;"NOX"),BI55*INDEX('Damage costs'!$V$18:$V$70,MATCH($B140,'Damage costs'!$C$18:$C$70,0))/1000,BI55*INDEX('Damage costs'!$Z$18:$Z$70,MATCH($B140,'Damage costs'!$C$18:$C$70,0))/1000),"")</f>
        <v/>
      </c>
      <c r="BJ140" s="59" t="str">
        <f>IFERROR(IF(OR($C$144=FALSE,LEFT($B140,3)&lt;&gt;"NOX"),BJ55*INDEX('Damage costs'!$V$18:$V$70,MATCH($B140,'Damage costs'!$C$18:$C$70,0))/1000,BJ55*INDEX('Damage costs'!$Z$18:$Z$70,MATCH($B140,'Damage costs'!$C$18:$C$70,0))/1000),"")</f>
        <v/>
      </c>
      <c r="BK140" s="59" t="str">
        <f>IFERROR(IF(OR($C$144=FALSE,LEFT($B140,3)&lt;&gt;"NOX"),BK55*INDEX('Damage costs'!$V$18:$V$70,MATCH($B140,'Damage costs'!$C$18:$C$70,0))/1000,BK55*INDEX('Damage costs'!$Z$18:$Z$70,MATCH($B140,'Damage costs'!$C$18:$C$70,0))/1000),"")</f>
        <v/>
      </c>
      <c r="BL140" s="59" t="str">
        <f>IFERROR(IF(OR($C$144=FALSE,LEFT($B140,3)&lt;&gt;"NOX"),BL55*INDEX('Damage costs'!$V$18:$V$70,MATCH($B140,'Damage costs'!$C$18:$C$70,0))/1000,BL55*INDEX('Damage costs'!$Z$18:$Z$70,MATCH($B140,'Damage costs'!$C$18:$C$70,0))/1000),"")</f>
        <v/>
      </c>
      <c r="BM140" s="59" t="str">
        <f>IFERROR(IF(OR($C$144=FALSE,LEFT($B140,3)&lt;&gt;"NOX"),BM55*INDEX('Damage costs'!$V$18:$V$70,MATCH($B140,'Damage costs'!$C$18:$C$70,0))/1000,BM55*INDEX('Damage costs'!$Z$18:$Z$70,MATCH($B140,'Damage costs'!$C$18:$C$70,0))/1000),"")</f>
        <v/>
      </c>
      <c r="BN140" s="59" t="str">
        <f>IFERROR(IF(OR($C$144=FALSE,LEFT($B140,3)&lt;&gt;"NOX"),BN55*INDEX('Damage costs'!$V$18:$V$70,MATCH($B140,'Damage costs'!$C$18:$C$70,0))/1000,BN55*INDEX('Damage costs'!$Z$18:$Z$70,MATCH($B140,'Damage costs'!$C$18:$C$70,0))/1000),"")</f>
        <v/>
      </c>
      <c r="BO140" s="59" t="str">
        <f>IFERROR(IF(OR($C$144=FALSE,LEFT($B140,3)&lt;&gt;"NOX"),BO55*INDEX('Damage costs'!$V$18:$V$70,MATCH($B140,'Damage costs'!$C$18:$C$70,0))/1000,BO55*INDEX('Damage costs'!$Z$18:$Z$70,MATCH($B140,'Damage costs'!$C$18:$C$70,0))/1000),"")</f>
        <v/>
      </c>
      <c r="BP140" s="59" t="str">
        <f>IFERROR(IF(OR($C$144=FALSE,LEFT($B140,3)&lt;&gt;"NOX"),BP55*INDEX('Damage costs'!$V$18:$V$70,MATCH($B140,'Damage costs'!$C$18:$C$70,0))/1000,BP55*INDEX('Damage costs'!$Z$18:$Z$70,MATCH($B140,'Damage costs'!$C$18:$C$70,0))/1000),"")</f>
        <v/>
      </c>
      <c r="BQ140" s="59" t="str">
        <f>IFERROR(IF(OR($C$144=FALSE,LEFT($B140,3)&lt;&gt;"NOX"),BQ55*INDEX('Damage costs'!$V$18:$V$70,MATCH($B140,'Damage costs'!$C$18:$C$70,0))/1000,BQ55*INDEX('Damage costs'!$Z$18:$Z$70,MATCH($B140,'Damage costs'!$C$18:$C$70,0))/1000),"")</f>
        <v/>
      </c>
      <c r="BR140" s="59" t="str">
        <f>IFERROR(IF(OR($C$144=FALSE,LEFT($B140,3)&lt;&gt;"NOX"),BR55*INDEX('Damage costs'!$V$18:$V$70,MATCH($B140,'Damage costs'!$C$18:$C$70,0))/1000,BR55*INDEX('Damage costs'!$Z$18:$Z$70,MATCH($B140,'Damage costs'!$C$18:$C$70,0))/1000),"")</f>
        <v/>
      </c>
      <c r="BS140" s="59" t="str">
        <f>IFERROR(IF(OR($C$144=FALSE,LEFT($B140,3)&lt;&gt;"NOX"),BS55*INDEX('Damage costs'!$V$18:$V$70,MATCH($B140,'Damage costs'!$C$18:$C$70,0))/1000,BS55*INDEX('Damage costs'!$Z$18:$Z$70,MATCH($B140,'Damage costs'!$C$18:$C$70,0))/1000),"")</f>
        <v/>
      </c>
      <c r="BT140" s="59" t="str">
        <f>IFERROR(IF(OR($C$144=FALSE,LEFT($B140,3)&lt;&gt;"NOX"),BT55*INDEX('Damage costs'!$V$18:$V$70,MATCH($B140,'Damage costs'!$C$18:$C$70,0))/1000,BT55*INDEX('Damage costs'!$Z$18:$Z$70,MATCH($B140,'Damage costs'!$C$18:$C$70,0))/1000),"")</f>
        <v/>
      </c>
      <c r="BU140" s="59" t="str">
        <f>IFERROR(IF(OR($C$144=FALSE,LEFT($B140,3)&lt;&gt;"NOX"),BU55*INDEX('Damage costs'!$V$18:$V$70,MATCH($B140,'Damage costs'!$C$18:$C$70,0))/1000,BU55*INDEX('Damage costs'!$Z$18:$Z$70,MATCH($B140,'Damage costs'!$C$18:$C$70,0))/1000),"")</f>
        <v/>
      </c>
      <c r="BV140" s="59" t="str">
        <f>IFERROR(IF(OR($C$144=FALSE,LEFT($B140,3)&lt;&gt;"NOX"),BV55*INDEX('Damage costs'!$V$18:$V$70,MATCH($B140,'Damage costs'!$C$18:$C$70,0))/1000,BV55*INDEX('Damage costs'!$Z$18:$Z$70,MATCH($B140,'Damage costs'!$C$18:$C$70,0))/1000),"")</f>
        <v/>
      </c>
      <c r="BW140" s="59" t="str">
        <f>IFERROR(IF(OR($C$144=FALSE,LEFT($B140,3)&lt;&gt;"NOX"),BW55*INDEX('Damage costs'!$V$18:$V$70,MATCH($B140,'Damage costs'!$C$18:$C$70,0))/1000,BW55*INDEX('Damage costs'!$Z$18:$Z$70,MATCH($B140,'Damage costs'!$C$18:$C$70,0))/1000),"")</f>
        <v/>
      </c>
      <c r="BX140" s="59" t="str">
        <f>IFERROR(IF(OR($C$144=FALSE,LEFT($B140,3)&lt;&gt;"NOX"),BX55*INDEX('Damage costs'!$V$18:$V$70,MATCH($B140,'Damage costs'!$C$18:$C$70,0))/1000,BX55*INDEX('Damage costs'!$Z$18:$Z$70,MATCH($B140,'Damage costs'!$C$18:$C$70,0))/1000),"")</f>
        <v/>
      </c>
      <c r="BY140" s="59" t="str">
        <f>IFERROR(IF(OR($C$144=FALSE,LEFT($B140,3)&lt;&gt;"NOX"),BY55*INDEX('Damage costs'!$V$18:$V$70,MATCH($B140,'Damage costs'!$C$18:$C$70,0))/1000,BY55*INDEX('Damage costs'!$Z$18:$Z$70,MATCH($B140,'Damage costs'!$C$18:$C$70,0))/1000),"")</f>
        <v/>
      </c>
      <c r="BZ140" s="59" t="str">
        <f>IFERROR(IF(OR($C$144=FALSE,LEFT($B140,3)&lt;&gt;"NOX"),BZ55*INDEX('Damage costs'!$V$18:$V$70,MATCH($B140,'Damage costs'!$C$18:$C$70,0))/1000,BZ55*INDEX('Damage costs'!$Z$18:$Z$70,MATCH($B140,'Damage costs'!$C$18:$C$70,0))/1000),"")</f>
        <v/>
      </c>
      <c r="CA140" s="59" t="str">
        <f>IFERROR(IF(OR($C$144=FALSE,LEFT($B140,3)&lt;&gt;"NOX"),CA55*INDEX('Damage costs'!$V$18:$V$70,MATCH($B140,'Damage costs'!$C$18:$C$70,0))/1000,CA55*INDEX('Damage costs'!$Z$18:$Z$70,MATCH($B140,'Damage costs'!$C$18:$C$70,0))/1000),"")</f>
        <v/>
      </c>
      <c r="CB140" s="59" t="str">
        <f>IFERROR(IF(OR($C$144=FALSE,LEFT($B140,3)&lt;&gt;"NOX"),CB55*INDEX('Damage costs'!$V$18:$V$70,MATCH($B140,'Damage costs'!$C$18:$C$70,0))/1000,CB55*INDEX('Damage costs'!$Z$18:$Z$70,MATCH($B140,'Damage costs'!$C$18:$C$70,0))/1000),"")</f>
        <v/>
      </c>
      <c r="CC140" s="59" t="str">
        <f>IFERROR(IF(OR($C$144=FALSE,LEFT($B140,3)&lt;&gt;"NOX"),CC55*INDEX('Damage costs'!$V$18:$V$70,MATCH($B140,'Damage costs'!$C$18:$C$70,0))/1000,CC55*INDEX('Damage costs'!$Z$18:$Z$70,MATCH($B140,'Damage costs'!$C$18:$C$70,0))/1000),"")</f>
        <v/>
      </c>
      <c r="CD140" s="59" t="str">
        <f>IFERROR(IF(OR($C$144=FALSE,LEFT($B140,3)&lt;&gt;"NOX"),CD55*INDEX('Damage costs'!$V$18:$V$70,MATCH($B140,'Damage costs'!$C$18:$C$70,0))/1000,CD55*INDEX('Damage costs'!$Z$18:$Z$70,MATCH($B140,'Damage costs'!$C$18:$C$70,0))/1000),"")</f>
        <v/>
      </c>
      <c r="CE140" s="59" t="str">
        <f>IFERROR(IF(OR($C$144=FALSE,LEFT($B140,3)&lt;&gt;"NOX"),CE55*INDEX('Damage costs'!$V$18:$V$70,MATCH($B140,'Damage costs'!$C$18:$C$70,0))/1000,CE55*INDEX('Damage costs'!$Z$18:$Z$70,MATCH($B140,'Damage costs'!$C$18:$C$70,0))/1000),"")</f>
        <v/>
      </c>
      <c r="CF140" s="59" t="str">
        <f>IFERROR(IF(OR($C$144=FALSE,LEFT($B140,3)&lt;&gt;"NOX"),CF55*INDEX('Damage costs'!$V$18:$V$70,MATCH($B140,'Damage costs'!$C$18:$C$70,0))/1000,CF55*INDEX('Damage costs'!$Z$18:$Z$70,MATCH($B140,'Damage costs'!$C$18:$C$70,0))/1000),"")</f>
        <v/>
      </c>
      <c r="CG140" s="59" t="str">
        <f>IFERROR(IF(OR($C$144=FALSE,LEFT($B140,3)&lt;&gt;"NOX"),CG55*INDEX('Damage costs'!$V$18:$V$70,MATCH($B140,'Damage costs'!$C$18:$C$70,0))/1000,CG55*INDEX('Damage costs'!$Z$18:$Z$70,MATCH($B140,'Damage costs'!$C$18:$C$70,0))/1000),"")</f>
        <v/>
      </c>
      <c r="CH140" s="59" t="str">
        <f>IFERROR(IF(OR($C$144=FALSE,LEFT($B140,3)&lt;&gt;"NOX"),CH55*INDEX('Damage costs'!$V$18:$V$70,MATCH($B140,'Damage costs'!$C$18:$C$70,0))/1000,CH55*INDEX('Damage costs'!$Z$18:$Z$70,MATCH($B140,'Damage costs'!$C$18:$C$70,0))/1000),"")</f>
        <v/>
      </c>
      <c r="CI140" s="59" t="str">
        <f>IFERROR(IF(OR($C$144=FALSE,LEFT($B140,3)&lt;&gt;"NOX"),CI55*INDEX('Damage costs'!$V$18:$V$70,MATCH($B140,'Damage costs'!$C$18:$C$70,0))/1000,CI55*INDEX('Damage costs'!$Z$18:$Z$70,MATCH($B140,'Damage costs'!$C$18:$C$70,0))/1000),"")</f>
        <v/>
      </c>
      <c r="CJ140" s="59" t="str">
        <f>IFERROR(IF(OR($C$144=FALSE,LEFT($B140,3)&lt;&gt;"NOX"),CJ55*INDEX('Damage costs'!$V$18:$V$70,MATCH($B140,'Damage costs'!$C$18:$C$70,0))/1000,CJ55*INDEX('Damage costs'!$Z$18:$Z$70,MATCH($B140,'Damage costs'!$C$18:$C$70,0))/1000),"")</f>
        <v/>
      </c>
      <c r="CK140" s="59" t="str">
        <f>IFERROR(IF(OR($C$144=FALSE,LEFT($B140,3)&lt;&gt;"NOX"),CK55*INDEX('Damage costs'!$V$18:$V$70,MATCH($B140,'Damage costs'!$C$18:$C$70,0))/1000,CK55*INDEX('Damage costs'!$Z$18:$Z$70,MATCH($B140,'Damage costs'!$C$18:$C$70,0))/1000),"")</f>
        <v/>
      </c>
      <c r="CL140" s="59" t="str">
        <f>IFERROR(IF(OR($C$144=FALSE,LEFT($B140,3)&lt;&gt;"NOX"),CL55*INDEX('Damage costs'!$V$18:$V$70,MATCH($B140,'Damage costs'!$C$18:$C$70,0))/1000,CL55*INDEX('Damage costs'!$Z$18:$Z$70,MATCH($B140,'Damage costs'!$C$18:$C$70,0))/1000),"")</f>
        <v/>
      </c>
      <c r="CM140" s="59" t="str">
        <f>IFERROR(IF(OR($C$144=FALSE,LEFT($B140,3)&lt;&gt;"NOX"),CM55*INDEX('Damage costs'!$V$18:$V$70,MATCH($B140,'Damage costs'!$C$18:$C$70,0))/1000,CM55*INDEX('Damage costs'!$Z$18:$Z$70,MATCH($B140,'Damage costs'!$C$18:$C$70,0))/1000),"")</f>
        <v/>
      </c>
      <c r="CN140" s="59" t="str">
        <f>IFERROR(IF(OR($C$144=FALSE,LEFT($B140,3)&lt;&gt;"NOX"),CN55*INDEX('Damage costs'!$V$18:$V$70,MATCH($B140,'Damage costs'!$C$18:$C$70,0))/1000,CN55*INDEX('Damage costs'!$Z$18:$Z$70,MATCH($B140,'Damage costs'!$C$18:$C$70,0))/1000),"")</f>
        <v/>
      </c>
      <c r="CO140" s="59" t="str">
        <f>IFERROR(IF(OR($C$144=FALSE,LEFT($B140,3)&lt;&gt;"NOX"),CO55*INDEX('Damage costs'!$V$18:$V$70,MATCH($B140,'Damage costs'!$C$18:$C$70,0))/1000,CO55*INDEX('Damage costs'!$Z$18:$Z$70,MATCH($B140,'Damage costs'!$C$18:$C$70,0))/1000),"")</f>
        <v/>
      </c>
      <c r="CP140" s="59" t="str">
        <f>IFERROR(IF(OR($C$144=FALSE,LEFT($B140,3)&lt;&gt;"NOX"),CP55*INDEX('Damage costs'!$V$18:$V$70,MATCH($B140,'Damage costs'!$C$18:$C$70,0))/1000,CP55*INDEX('Damage costs'!$Z$18:$Z$70,MATCH($B140,'Damage costs'!$C$18:$C$70,0))/1000),"")</f>
        <v/>
      </c>
      <c r="CQ140" s="59" t="str">
        <f>IFERROR(IF(OR($C$144=FALSE,LEFT($B140,3)&lt;&gt;"NOX"),CQ55*INDEX('Damage costs'!$V$18:$V$70,MATCH($B140,'Damage costs'!$C$18:$C$70,0))/1000,CQ55*INDEX('Damage costs'!$Z$18:$Z$70,MATCH($B140,'Damage costs'!$C$18:$C$70,0))/1000),"")</f>
        <v/>
      </c>
      <c r="CR140" s="59" t="str">
        <f>IFERROR(IF(OR($C$144=FALSE,LEFT($B140,3)&lt;&gt;"NOX"),CR55*INDEX('Damage costs'!$V$18:$V$70,MATCH($B140,'Damage costs'!$C$18:$C$70,0))/1000,CR55*INDEX('Damage costs'!$Z$18:$Z$70,MATCH($B140,'Damage costs'!$C$18:$C$70,0))/1000),"")</f>
        <v/>
      </c>
      <c r="CS140" s="59" t="str">
        <f>IFERROR(IF(OR($C$144=FALSE,LEFT($B140,3)&lt;&gt;"NOX"),CS55*INDEX('Damage costs'!$V$18:$V$70,MATCH($B140,'Damage costs'!$C$18:$C$70,0))/1000,CS55*INDEX('Damage costs'!$Z$18:$Z$70,MATCH($B140,'Damage costs'!$C$18:$C$70,0))/1000),"")</f>
        <v/>
      </c>
      <c r="CT140" s="59" t="str">
        <f>IFERROR(IF(OR($C$144=FALSE,LEFT($B140,3)&lt;&gt;"NOX"),CT55*INDEX('Damage costs'!$V$18:$V$70,MATCH($B140,'Damage costs'!$C$18:$C$70,0))/1000,CT55*INDEX('Damage costs'!$Z$18:$Z$70,MATCH($B140,'Damage costs'!$C$18:$C$70,0))/1000),"")</f>
        <v/>
      </c>
      <c r="CU140" s="59" t="str">
        <f>IFERROR(IF(OR($C$144=FALSE,LEFT($B140,3)&lt;&gt;"NOX"),CU55*INDEX('Damage costs'!$V$18:$V$70,MATCH($B140,'Damage costs'!$C$18:$C$70,0))/1000,CU55*INDEX('Damage costs'!$Z$18:$Z$70,MATCH($B140,'Damage costs'!$C$18:$C$70,0))/1000),"")</f>
        <v/>
      </c>
      <c r="CV140" s="59" t="str">
        <f>IFERROR(IF(OR($C$144=FALSE,LEFT($B140,3)&lt;&gt;"NOX"),CV55*INDEX('Damage costs'!$V$18:$V$70,MATCH($B140,'Damage costs'!$C$18:$C$70,0))/1000,CV55*INDEX('Damage costs'!$Z$18:$Z$70,MATCH($B140,'Damage costs'!$C$18:$C$70,0))/1000),"")</f>
        <v/>
      </c>
      <c r="CW140" s="59" t="str">
        <f>IFERROR(IF(OR($C$144=FALSE,LEFT($B140,3)&lt;&gt;"NOX"),CW55*INDEX('Damage costs'!$V$18:$V$70,MATCH($B140,'Damage costs'!$C$18:$C$70,0))/1000,CW55*INDEX('Damage costs'!$Z$18:$Z$70,MATCH($B140,'Damage costs'!$C$18:$C$70,0))/1000),"")</f>
        <v/>
      </c>
      <c r="CX140" s="59" t="str">
        <f>IFERROR(IF(OR($C$144=FALSE,LEFT($B140,3)&lt;&gt;"NOX"),CX55*INDEX('Damage costs'!$V$18:$V$70,MATCH($B140,'Damage costs'!$C$18:$C$70,0))/1000,CX55*INDEX('Damage costs'!$Z$18:$Z$70,MATCH($B140,'Damage costs'!$C$18:$C$70,0))/1000),"")</f>
        <v/>
      </c>
      <c r="CY140" s="59" t="str">
        <f>IFERROR(IF(OR($C$144=FALSE,LEFT($B140,3)&lt;&gt;"NOX"),CY55*INDEX('Damage costs'!$V$18:$V$70,MATCH($B140,'Damage costs'!$C$18:$C$70,0))/1000,CY55*INDEX('Damage costs'!$Z$18:$Z$70,MATCH($B140,'Damage costs'!$C$18:$C$70,0))/1000),"")</f>
        <v/>
      </c>
      <c r="CZ140" s="391"/>
    </row>
    <row r="141" spans="2:104" x14ac:dyDescent="0.25">
      <c r="B141" s="406">
        <f t="shared" si="52"/>
        <v>0</v>
      </c>
      <c r="C141" s="9" t="s">
        <v>1117</v>
      </c>
      <c r="D141" s="59" t="str">
        <f>IFERROR(IF(OR($C$144=FALSE,LEFT($B141,3)&lt;&gt;"NOX"),D56*INDEX('Damage costs'!$V$18:$V$70,MATCH($B141,'Damage costs'!$C$18:$C$70,0))/1000,D56*INDEX('Damage costs'!$Z$18:$Z$70,MATCH($B141,'Damage costs'!$C$18:$C$70,0))/1000),"")</f>
        <v/>
      </c>
      <c r="E141" s="59" t="str">
        <f>IFERROR(IF(OR($C$144=FALSE,LEFT($B141,3)&lt;&gt;"NOX"),E56*INDEX('Damage costs'!$V$18:$V$70,MATCH($B141,'Damage costs'!$C$18:$C$70,0))/1000,E56*INDEX('Damage costs'!$Z$18:$Z$70,MATCH($B141,'Damage costs'!$C$18:$C$70,0))/1000),"")</f>
        <v/>
      </c>
      <c r="F141" s="59" t="str">
        <f>IFERROR(IF(OR($C$144=FALSE,LEFT($B141,3)&lt;&gt;"NOX"),F56*INDEX('Damage costs'!$V$18:$V$70,MATCH($B141,'Damage costs'!$C$18:$C$70,0))/1000,F56*INDEX('Damage costs'!$Z$18:$Z$70,MATCH($B141,'Damage costs'!$C$18:$C$70,0))/1000),"")</f>
        <v/>
      </c>
      <c r="G141" s="59" t="str">
        <f>IFERROR(IF(OR($C$144=FALSE,LEFT($B141,3)&lt;&gt;"NOX"),G56*INDEX('Damage costs'!$V$18:$V$70,MATCH($B141,'Damage costs'!$C$18:$C$70,0))/1000,G56*INDEX('Damage costs'!$Z$18:$Z$70,MATCH($B141,'Damage costs'!$C$18:$C$70,0))/1000),"")</f>
        <v/>
      </c>
      <c r="H141" s="59" t="str">
        <f>IFERROR(IF(OR($C$144=FALSE,LEFT($B141,3)&lt;&gt;"NOX"),H56*INDEX('Damage costs'!$V$18:$V$70,MATCH($B141,'Damage costs'!$C$18:$C$70,0))/1000,H56*INDEX('Damage costs'!$Z$18:$Z$70,MATCH($B141,'Damage costs'!$C$18:$C$70,0))/1000),"")</f>
        <v/>
      </c>
      <c r="I141" s="59" t="str">
        <f>IFERROR(IF(OR($C$144=FALSE,LEFT($B141,3)&lt;&gt;"NOX"),I56*INDEX('Damage costs'!$V$18:$V$70,MATCH($B141,'Damage costs'!$C$18:$C$70,0))/1000,I56*INDEX('Damage costs'!$Z$18:$Z$70,MATCH($B141,'Damage costs'!$C$18:$C$70,0))/1000),"")</f>
        <v/>
      </c>
      <c r="J141" s="59" t="str">
        <f>IFERROR(IF(OR($C$144=FALSE,LEFT($B141,3)&lt;&gt;"NOX"),J56*INDEX('Damage costs'!$V$18:$V$70,MATCH($B141,'Damage costs'!$C$18:$C$70,0))/1000,J56*INDEX('Damage costs'!$Z$18:$Z$70,MATCH($B141,'Damage costs'!$C$18:$C$70,0))/1000),"")</f>
        <v/>
      </c>
      <c r="K141" s="59" t="str">
        <f>IFERROR(IF(OR($C$144=FALSE,LEFT($B141,3)&lt;&gt;"NOX"),K56*INDEX('Damage costs'!$V$18:$V$70,MATCH($B141,'Damage costs'!$C$18:$C$70,0))/1000,K56*INDEX('Damage costs'!$Z$18:$Z$70,MATCH($B141,'Damage costs'!$C$18:$C$70,0))/1000),"")</f>
        <v/>
      </c>
      <c r="L141" s="59" t="str">
        <f>IFERROR(IF(OR($C$144=FALSE,LEFT($B141,3)&lt;&gt;"NOX"),L56*INDEX('Damage costs'!$V$18:$V$70,MATCH($B141,'Damage costs'!$C$18:$C$70,0))/1000,L56*INDEX('Damage costs'!$Z$18:$Z$70,MATCH($B141,'Damage costs'!$C$18:$C$70,0))/1000),"")</f>
        <v/>
      </c>
      <c r="M141" s="59" t="str">
        <f>IFERROR(IF(OR($C$144=FALSE,LEFT($B141,3)&lt;&gt;"NOX"),M56*INDEX('Damage costs'!$V$18:$V$70,MATCH($B141,'Damage costs'!$C$18:$C$70,0))/1000,M56*INDEX('Damage costs'!$Z$18:$Z$70,MATCH($B141,'Damage costs'!$C$18:$C$70,0))/1000),"")</f>
        <v/>
      </c>
      <c r="N141" s="59" t="str">
        <f>IFERROR(IF(OR($C$144=FALSE,LEFT($B141,3)&lt;&gt;"NOX"),N56*INDEX('Damage costs'!$V$18:$V$70,MATCH($B141,'Damage costs'!$C$18:$C$70,0))/1000,N56*INDEX('Damage costs'!$Z$18:$Z$70,MATCH($B141,'Damage costs'!$C$18:$C$70,0))/1000),"")</f>
        <v/>
      </c>
      <c r="O141" s="59" t="str">
        <f>IFERROR(IF(OR($C$144=FALSE,LEFT($B141,3)&lt;&gt;"NOX"),O56*INDEX('Damage costs'!$V$18:$V$70,MATCH($B141,'Damage costs'!$C$18:$C$70,0))/1000,O56*INDEX('Damage costs'!$Z$18:$Z$70,MATCH($B141,'Damage costs'!$C$18:$C$70,0))/1000),"")</f>
        <v/>
      </c>
      <c r="P141" s="59" t="str">
        <f>IFERROR(IF(OR($C$144=FALSE,LEFT($B141,3)&lt;&gt;"NOX"),P56*INDEX('Damage costs'!$V$18:$V$70,MATCH($B141,'Damage costs'!$C$18:$C$70,0))/1000,P56*INDEX('Damage costs'!$Z$18:$Z$70,MATCH($B141,'Damage costs'!$C$18:$C$70,0))/1000),"")</f>
        <v/>
      </c>
      <c r="Q141" s="59" t="str">
        <f>IFERROR(IF(OR($C$144=FALSE,LEFT($B141,3)&lt;&gt;"NOX"),Q56*INDEX('Damage costs'!$V$18:$V$70,MATCH($B141,'Damage costs'!$C$18:$C$70,0))/1000,Q56*INDEX('Damage costs'!$Z$18:$Z$70,MATCH($B141,'Damage costs'!$C$18:$C$70,0))/1000),"")</f>
        <v/>
      </c>
      <c r="R141" s="59" t="str">
        <f>IFERROR(IF(OR($C$144=FALSE,LEFT($B141,3)&lt;&gt;"NOX"),R56*INDEX('Damage costs'!$V$18:$V$70,MATCH($B141,'Damage costs'!$C$18:$C$70,0))/1000,R56*INDEX('Damage costs'!$Z$18:$Z$70,MATCH($B141,'Damage costs'!$C$18:$C$70,0))/1000),"")</f>
        <v/>
      </c>
      <c r="S141" s="59" t="str">
        <f>IFERROR(IF(OR($C$144=FALSE,LEFT($B141,3)&lt;&gt;"NOX"),S56*INDEX('Damage costs'!$V$18:$V$70,MATCH($B141,'Damage costs'!$C$18:$C$70,0))/1000,S56*INDEX('Damage costs'!$Z$18:$Z$70,MATCH($B141,'Damage costs'!$C$18:$C$70,0))/1000),"")</f>
        <v/>
      </c>
      <c r="T141" s="59" t="str">
        <f>IFERROR(IF(OR($C$144=FALSE,LEFT($B141,3)&lt;&gt;"NOX"),T56*INDEX('Damage costs'!$V$18:$V$70,MATCH($B141,'Damage costs'!$C$18:$C$70,0))/1000,T56*INDEX('Damage costs'!$Z$18:$Z$70,MATCH($B141,'Damage costs'!$C$18:$C$70,0))/1000),"")</f>
        <v/>
      </c>
      <c r="U141" s="59" t="str">
        <f>IFERROR(IF(OR($C$144=FALSE,LEFT($B141,3)&lt;&gt;"NOX"),U56*INDEX('Damage costs'!$V$18:$V$70,MATCH($B141,'Damage costs'!$C$18:$C$70,0))/1000,U56*INDEX('Damage costs'!$Z$18:$Z$70,MATCH($B141,'Damage costs'!$C$18:$C$70,0))/1000),"")</f>
        <v/>
      </c>
      <c r="V141" s="59" t="str">
        <f>IFERROR(IF(OR($C$144=FALSE,LEFT($B141,3)&lt;&gt;"NOX"),V56*INDEX('Damage costs'!$V$18:$V$70,MATCH($B141,'Damage costs'!$C$18:$C$70,0))/1000,V56*INDEX('Damage costs'!$Z$18:$Z$70,MATCH($B141,'Damage costs'!$C$18:$C$70,0))/1000),"")</f>
        <v/>
      </c>
      <c r="W141" s="59" t="str">
        <f>IFERROR(IF(OR($C$144=FALSE,LEFT($B141,3)&lt;&gt;"NOX"),W56*INDEX('Damage costs'!$V$18:$V$70,MATCH($B141,'Damage costs'!$C$18:$C$70,0))/1000,W56*INDEX('Damage costs'!$Z$18:$Z$70,MATCH($B141,'Damage costs'!$C$18:$C$70,0))/1000),"")</f>
        <v/>
      </c>
      <c r="X141" s="59" t="str">
        <f>IFERROR(IF(OR($C$144=FALSE,LEFT($B141,3)&lt;&gt;"NOX"),X56*INDEX('Damage costs'!$V$18:$V$70,MATCH($B141,'Damage costs'!$C$18:$C$70,0))/1000,X56*INDEX('Damage costs'!$Z$18:$Z$70,MATCH($B141,'Damage costs'!$C$18:$C$70,0))/1000),"")</f>
        <v/>
      </c>
      <c r="Y141" s="59" t="str">
        <f>IFERROR(IF(OR($C$144=FALSE,LEFT($B141,3)&lt;&gt;"NOX"),Y56*INDEX('Damage costs'!$V$18:$V$70,MATCH($B141,'Damage costs'!$C$18:$C$70,0))/1000,Y56*INDEX('Damage costs'!$Z$18:$Z$70,MATCH($B141,'Damage costs'!$C$18:$C$70,0))/1000),"")</f>
        <v/>
      </c>
      <c r="Z141" s="59" t="str">
        <f>IFERROR(IF(OR($C$144=FALSE,LEFT($B141,3)&lt;&gt;"NOX"),Z56*INDEX('Damage costs'!$V$18:$V$70,MATCH($B141,'Damage costs'!$C$18:$C$70,0))/1000,Z56*INDEX('Damage costs'!$Z$18:$Z$70,MATCH($B141,'Damage costs'!$C$18:$C$70,0))/1000),"")</f>
        <v/>
      </c>
      <c r="AA141" s="59" t="str">
        <f>IFERROR(IF(OR($C$144=FALSE,LEFT($B141,3)&lt;&gt;"NOX"),AA56*INDEX('Damage costs'!$V$18:$V$70,MATCH($B141,'Damage costs'!$C$18:$C$70,0))/1000,AA56*INDEX('Damage costs'!$Z$18:$Z$70,MATCH($B141,'Damage costs'!$C$18:$C$70,0))/1000),"")</f>
        <v/>
      </c>
      <c r="AB141" s="59" t="str">
        <f>IFERROR(IF(OR($C$144=FALSE,LEFT($B141,3)&lt;&gt;"NOX"),AB56*INDEX('Damage costs'!$V$18:$V$70,MATCH($B141,'Damage costs'!$C$18:$C$70,0))/1000,AB56*INDEX('Damage costs'!$Z$18:$Z$70,MATCH($B141,'Damage costs'!$C$18:$C$70,0))/1000),"")</f>
        <v/>
      </c>
      <c r="AC141" s="59" t="str">
        <f>IFERROR(IF(OR($C$144=FALSE,LEFT($B141,3)&lt;&gt;"NOX"),AC56*INDEX('Damage costs'!$V$18:$V$70,MATCH($B141,'Damage costs'!$C$18:$C$70,0))/1000,AC56*INDEX('Damage costs'!$Z$18:$Z$70,MATCH($B141,'Damage costs'!$C$18:$C$70,0))/1000),"")</f>
        <v/>
      </c>
      <c r="AD141" s="59" t="str">
        <f>IFERROR(IF(OR($C$144=FALSE,LEFT($B141,3)&lt;&gt;"NOX"),AD56*INDEX('Damage costs'!$V$18:$V$70,MATCH($B141,'Damage costs'!$C$18:$C$70,0))/1000,AD56*INDEX('Damage costs'!$Z$18:$Z$70,MATCH($B141,'Damage costs'!$C$18:$C$70,0))/1000),"")</f>
        <v/>
      </c>
      <c r="AE141" s="59" t="str">
        <f>IFERROR(IF(OR($C$144=FALSE,LEFT($B141,3)&lt;&gt;"NOX"),AE56*INDEX('Damage costs'!$V$18:$V$70,MATCH($B141,'Damage costs'!$C$18:$C$70,0))/1000,AE56*INDEX('Damage costs'!$Z$18:$Z$70,MATCH($B141,'Damage costs'!$C$18:$C$70,0))/1000),"")</f>
        <v/>
      </c>
      <c r="AF141" s="59" t="str">
        <f>IFERROR(IF(OR($C$144=FALSE,LEFT($B141,3)&lt;&gt;"NOX"),AF56*INDEX('Damage costs'!$V$18:$V$70,MATCH($B141,'Damage costs'!$C$18:$C$70,0))/1000,AF56*INDEX('Damage costs'!$Z$18:$Z$70,MATCH($B141,'Damage costs'!$C$18:$C$70,0))/1000),"")</f>
        <v/>
      </c>
      <c r="AG141" s="59" t="str">
        <f>IFERROR(IF(OR($C$144=FALSE,LEFT($B141,3)&lt;&gt;"NOX"),AG56*INDEX('Damage costs'!$V$18:$V$70,MATCH($B141,'Damage costs'!$C$18:$C$70,0))/1000,AG56*INDEX('Damage costs'!$Z$18:$Z$70,MATCH($B141,'Damage costs'!$C$18:$C$70,0))/1000),"")</f>
        <v/>
      </c>
      <c r="AH141" s="59" t="str">
        <f>IFERROR(IF(OR($C$144=FALSE,LEFT($B141,3)&lt;&gt;"NOX"),AH56*INDEX('Damage costs'!$V$18:$V$70,MATCH($B141,'Damage costs'!$C$18:$C$70,0))/1000,AH56*INDEX('Damage costs'!$Z$18:$Z$70,MATCH($B141,'Damage costs'!$C$18:$C$70,0))/1000),"")</f>
        <v/>
      </c>
      <c r="AI141" s="59" t="str">
        <f>IFERROR(IF(OR($C$144=FALSE,LEFT($B141,3)&lt;&gt;"NOX"),AI56*INDEX('Damage costs'!$V$18:$V$70,MATCH($B141,'Damage costs'!$C$18:$C$70,0))/1000,AI56*INDEX('Damage costs'!$Z$18:$Z$70,MATCH($B141,'Damage costs'!$C$18:$C$70,0))/1000),"")</f>
        <v/>
      </c>
      <c r="AJ141" s="59" t="str">
        <f>IFERROR(IF(OR($C$144=FALSE,LEFT($B141,3)&lt;&gt;"NOX"),AJ56*INDEX('Damage costs'!$V$18:$V$70,MATCH($B141,'Damage costs'!$C$18:$C$70,0))/1000,AJ56*INDEX('Damage costs'!$Z$18:$Z$70,MATCH($B141,'Damage costs'!$C$18:$C$70,0))/1000),"")</f>
        <v/>
      </c>
      <c r="AK141" s="59" t="str">
        <f>IFERROR(IF(OR($C$144=FALSE,LEFT($B141,3)&lt;&gt;"NOX"),AK56*INDEX('Damage costs'!$V$18:$V$70,MATCH($B141,'Damage costs'!$C$18:$C$70,0))/1000,AK56*INDEX('Damage costs'!$Z$18:$Z$70,MATCH($B141,'Damage costs'!$C$18:$C$70,0))/1000),"")</f>
        <v/>
      </c>
      <c r="AL141" s="59" t="str">
        <f>IFERROR(IF(OR($C$144=FALSE,LEFT($B141,3)&lt;&gt;"NOX"),AL56*INDEX('Damage costs'!$V$18:$V$70,MATCH($B141,'Damage costs'!$C$18:$C$70,0))/1000,AL56*INDEX('Damage costs'!$Z$18:$Z$70,MATCH($B141,'Damage costs'!$C$18:$C$70,0))/1000),"")</f>
        <v/>
      </c>
      <c r="AM141" s="59" t="str">
        <f>IFERROR(IF(OR($C$144=FALSE,LEFT($B141,3)&lt;&gt;"NOX"),AM56*INDEX('Damage costs'!$V$18:$V$70,MATCH($B141,'Damage costs'!$C$18:$C$70,0))/1000,AM56*INDEX('Damage costs'!$Z$18:$Z$70,MATCH($B141,'Damage costs'!$C$18:$C$70,0))/1000),"")</f>
        <v/>
      </c>
      <c r="AN141" s="59" t="str">
        <f>IFERROR(IF(OR($C$144=FALSE,LEFT($B141,3)&lt;&gt;"NOX"),AN56*INDEX('Damage costs'!$V$18:$V$70,MATCH($B141,'Damage costs'!$C$18:$C$70,0))/1000,AN56*INDEX('Damage costs'!$Z$18:$Z$70,MATCH($B141,'Damage costs'!$C$18:$C$70,0))/1000),"")</f>
        <v/>
      </c>
      <c r="AO141" s="59" t="str">
        <f>IFERROR(IF(OR($C$144=FALSE,LEFT($B141,3)&lt;&gt;"NOX"),AO56*INDEX('Damage costs'!$V$18:$V$70,MATCH($B141,'Damage costs'!$C$18:$C$70,0))/1000,AO56*INDEX('Damage costs'!$Z$18:$Z$70,MATCH($B141,'Damage costs'!$C$18:$C$70,0))/1000),"")</f>
        <v/>
      </c>
      <c r="AP141" s="59" t="str">
        <f>IFERROR(IF(OR($C$144=FALSE,LEFT($B141,3)&lt;&gt;"NOX"),AP56*INDEX('Damage costs'!$V$18:$V$70,MATCH($B141,'Damage costs'!$C$18:$C$70,0))/1000,AP56*INDEX('Damage costs'!$Z$18:$Z$70,MATCH($B141,'Damage costs'!$C$18:$C$70,0))/1000),"")</f>
        <v/>
      </c>
      <c r="AQ141" s="59" t="str">
        <f>IFERROR(IF(OR($C$144=FALSE,LEFT($B141,3)&lt;&gt;"NOX"),AQ56*INDEX('Damage costs'!$V$18:$V$70,MATCH($B141,'Damage costs'!$C$18:$C$70,0))/1000,AQ56*INDEX('Damage costs'!$Z$18:$Z$70,MATCH($B141,'Damage costs'!$C$18:$C$70,0))/1000),"")</f>
        <v/>
      </c>
      <c r="AR141" s="59" t="str">
        <f>IFERROR(IF(OR($C$144=FALSE,LEFT($B141,3)&lt;&gt;"NOX"),AR56*INDEX('Damage costs'!$V$18:$V$70,MATCH($B141,'Damage costs'!$C$18:$C$70,0))/1000,AR56*INDEX('Damage costs'!$Z$18:$Z$70,MATCH($B141,'Damage costs'!$C$18:$C$70,0))/1000),"")</f>
        <v/>
      </c>
      <c r="AS141" s="59" t="str">
        <f>IFERROR(IF(OR($C$144=FALSE,LEFT($B141,3)&lt;&gt;"NOX"),AS56*INDEX('Damage costs'!$V$18:$V$70,MATCH($B141,'Damage costs'!$C$18:$C$70,0))/1000,AS56*INDEX('Damage costs'!$Z$18:$Z$70,MATCH($B141,'Damage costs'!$C$18:$C$70,0))/1000),"")</f>
        <v/>
      </c>
      <c r="AT141" s="59" t="str">
        <f>IFERROR(IF(OR($C$144=FALSE,LEFT($B141,3)&lt;&gt;"NOX"),AT56*INDEX('Damage costs'!$V$18:$V$70,MATCH($B141,'Damage costs'!$C$18:$C$70,0))/1000,AT56*INDEX('Damage costs'!$Z$18:$Z$70,MATCH($B141,'Damage costs'!$C$18:$C$70,0))/1000),"")</f>
        <v/>
      </c>
      <c r="AU141" s="59" t="str">
        <f>IFERROR(IF(OR($C$144=FALSE,LEFT($B141,3)&lt;&gt;"NOX"),AU56*INDEX('Damage costs'!$V$18:$V$70,MATCH($B141,'Damage costs'!$C$18:$C$70,0))/1000,AU56*INDEX('Damage costs'!$Z$18:$Z$70,MATCH($B141,'Damage costs'!$C$18:$C$70,0))/1000),"")</f>
        <v/>
      </c>
      <c r="AV141" s="59" t="str">
        <f>IFERROR(IF(OR($C$144=FALSE,LEFT($B141,3)&lt;&gt;"NOX"),AV56*INDEX('Damage costs'!$V$18:$V$70,MATCH($B141,'Damage costs'!$C$18:$C$70,0))/1000,AV56*INDEX('Damage costs'!$Z$18:$Z$70,MATCH($B141,'Damage costs'!$C$18:$C$70,0))/1000),"")</f>
        <v/>
      </c>
      <c r="AW141" s="59" t="str">
        <f>IFERROR(IF(OR($C$144=FALSE,LEFT($B141,3)&lt;&gt;"NOX"),AW56*INDEX('Damage costs'!$V$18:$V$70,MATCH($B141,'Damage costs'!$C$18:$C$70,0))/1000,AW56*INDEX('Damage costs'!$Z$18:$Z$70,MATCH($B141,'Damage costs'!$C$18:$C$70,0))/1000),"")</f>
        <v/>
      </c>
      <c r="AX141" s="59" t="str">
        <f>IFERROR(IF(OR($C$144=FALSE,LEFT($B141,3)&lt;&gt;"NOX"),AX56*INDEX('Damage costs'!$V$18:$V$70,MATCH($B141,'Damage costs'!$C$18:$C$70,0))/1000,AX56*INDEX('Damage costs'!$Z$18:$Z$70,MATCH($B141,'Damage costs'!$C$18:$C$70,0))/1000),"")</f>
        <v/>
      </c>
      <c r="AY141" s="59" t="str">
        <f>IFERROR(IF(OR($C$144=FALSE,LEFT($B141,3)&lt;&gt;"NOX"),AY56*INDEX('Damage costs'!$V$18:$V$70,MATCH($B141,'Damage costs'!$C$18:$C$70,0))/1000,AY56*INDEX('Damage costs'!$Z$18:$Z$70,MATCH($B141,'Damage costs'!$C$18:$C$70,0))/1000),"")</f>
        <v/>
      </c>
      <c r="AZ141" s="59" t="str">
        <f>IFERROR(IF(OR($C$144=FALSE,LEFT($B141,3)&lt;&gt;"NOX"),AZ56*INDEX('Damage costs'!$V$18:$V$70,MATCH($B141,'Damage costs'!$C$18:$C$70,0))/1000,AZ56*INDEX('Damage costs'!$Z$18:$Z$70,MATCH($B141,'Damage costs'!$C$18:$C$70,0))/1000),"")</f>
        <v/>
      </c>
      <c r="BA141" s="59" t="str">
        <f>IFERROR(IF(OR($C$144=FALSE,LEFT($B141,3)&lt;&gt;"NOX"),BA56*INDEX('Damage costs'!$V$18:$V$70,MATCH($B141,'Damage costs'!$C$18:$C$70,0))/1000,BA56*INDEX('Damage costs'!$Z$18:$Z$70,MATCH($B141,'Damage costs'!$C$18:$C$70,0))/1000),"")</f>
        <v/>
      </c>
      <c r="BB141" s="59" t="str">
        <f>IFERROR(IF(OR($C$144=FALSE,LEFT($B141,3)&lt;&gt;"NOX"),BB56*INDEX('Damage costs'!$V$18:$V$70,MATCH($B141,'Damage costs'!$C$18:$C$70,0))/1000,BB56*INDEX('Damage costs'!$Z$18:$Z$70,MATCH($B141,'Damage costs'!$C$18:$C$70,0))/1000),"")</f>
        <v/>
      </c>
      <c r="BC141" s="59" t="str">
        <f>IFERROR(IF(OR($C$144=FALSE,LEFT($B141,3)&lt;&gt;"NOX"),BC56*INDEX('Damage costs'!$V$18:$V$70,MATCH($B141,'Damage costs'!$C$18:$C$70,0))/1000,BC56*INDEX('Damage costs'!$Z$18:$Z$70,MATCH($B141,'Damage costs'!$C$18:$C$70,0))/1000),"")</f>
        <v/>
      </c>
      <c r="BD141" s="59" t="str">
        <f>IFERROR(IF(OR($C$144=FALSE,LEFT($B141,3)&lt;&gt;"NOX"),BD56*INDEX('Damage costs'!$V$18:$V$70,MATCH($B141,'Damage costs'!$C$18:$C$70,0))/1000,BD56*INDEX('Damage costs'!$Z$18:$Z$70,MATCH($B141,'Damage costs'!$C$18:$C$70,0))/1000),"")</f>
        <v/>
      </c>
      <c r="BE141" s="59" t="str">
        <f>IFERROR(IF(OR($C$144=FALSE,LEFT($B141,3)&lt;&gt;"NOX"),BE56*INDEX('Damage costs'!$V$18:$V$70,MATCH($B141,'Damage costs'!$C$18:$C$70,0))/1000,BE56*INDEX('Damage costs'!$Z$18:$Z$70,MATCH($B141,'Damage costs'!$C$18:$C$70,0))/1000),"")</f>
        <v/>
      </c>
      <c r="BF141" s="59" t="str">
        <f>IFERROR(IF(OR($C$144=FALSE,LEFT($B141,3)&lt;&gt;"NOX"),BF56*INDEX('Damage costs'!$V$18:$V$70,MATCH($B141,'Damage costs'!$C$18:$C$70,0))/1000,BF56*INDEX('Damage costs'!$Z$18:$Z$70,MATCH($B141,'Damage costs'!$C$18:$C$70,0))/1000),"")</f>
        <v/>
      </c>
      <c r="BG141" s="59" t="str">
        <f>IFERROR(IF(OR($C$144=FALSE,LEFT($B141,3)&lt;&gt;"NOX"),BG56*INDEX('Damage costs'!$V$18:$V$70,MATCH($B141,'Damage costs'!$C$18:$C$70,0))/1000,BG56*INDEX('Damage costs'!$Z$18:$Z$70,MATCH($B141,'Damage costs'!$C$18:$C$70,0))/1000),"")</f>
        <v/>
      </c>
      <c r="BH141" s="59" t="str">
        <f>IFERROR(IF(OR($C$144=FALSE,LEFT($B141,3)&lt;&gt;"NOX"),BH56*INDEX('Damage costs'!$V$18:$V$70,MATCH($B141,'Damage costs'!$C$18:$C$70,0))/1000,BH56*INDEX('Damage costs'!$Z$18:$Z$70,MATCH($B141,'Damage costs'!$C$18:$C$70,0))/1000),"")</f>
        <v/>
      </c>
      <c r="BI141" s="59" t="str">
        <f>IFERROR(IF(OR($C$144=FALSE,LEFT($B141,3)&lt;&gt;"NOX"),BI56*INDEX('Damage costs'!$V$18:$V$70,MATCH($B141,'Damage costs'!$C$18:$C$70,0))/1000,BI56*INDEX('Damage costs'!$Z$18:$Z$70,MATCH($B141,'Damage costs'!$C$18:$C$70,0))/1000),"")</f>
        <v/>
      </c>
      <c r="BJ141" s="59" t="str">
        <f>IFERROR(IF(OR($C$144=FALSE,LEFT($B141,3)&lt;&gt;"NOX"),BJ56*INDEX('Damage costs'!$V$18:$V$70,MATCH($B141,'Damage costs'!$C$18:$C$70,0))/1000,BJ56*INDEX('Damage costs'!$Z$18:$Z$70,MATCH($B141,'Damage costs'!$C$18:$C$70,0))/1000),"")</f>
        <v/>
      </c>
      <c r="BK141" s="59" t="str">
        <f>IFERROR(IF(OR($C$144=FALSE,LEFT($B141,3)&lt;&gt;"NOX"),BK56*INDEX('Damage costs'!$V$18:$V$70,MATCH($B141,'Damage costs'!$C$18:$C$70,0))/1000,BK56*INDEX('Damage costs'!$Z$18:$Z$70,MATCH($B141,'Damage costs'!$C$18:$C$70,0))/1000),"")</f>
        <v/>
      </c>
      <c r="BL141" s="59" t="str">
        <f>IFERROR(IF(OR($C$144=FALSE,LEFT($B141,3)&lt;&gt;"NOX"),BL56*INDEX('Damage costs'!$V$18:$V$70,MATCH($B141,'Damage costs'!$C$18:$C$70,0))/1000,BL56*INDEX('Damage costs'!$Z$18:$Z$70,MATCH($B141,'Damage costs'!$C$18:$C$70,0))/1000),"")</f>
        <v/>
      </c>
      <c r="BM141" s="59" t="str">
        <f>IFERROR(IF(OR($C$144=FALSE,LEFT($B141,3)&lt;&gt;"NOX"),BM56*INDEX('Damage costs'!$V$18:$V$70,MATCH($B141,'Damage costs'!$C$18:$C$70,0))/1000,BM56*INDEX('Damage costs'!$Z$18:$Z$70,MATCH($B141,'Damage costs'!$C$18:$C$70,0))/1000),"")</f>
        <v/>
      </c>
      <c r="BN141" s="59" t="str">
        <f>IFERROR(IF(OR($C$144=FALSE,LEFT($B141,3)&lt;&gt;"NOX"),BN56*INDEX('Damage costs'!$V$18:$V$70,MATCH($B141,'Damage costs'!$C$18:$C$70,0))/1000,BN56*INDEX('Damage costs'!$Z$18:$Z$70,MATCH($B141,'Damage costs'!$C$18:$C$70,0))/1000),"")</f>
        <v/>
      </c>
      <c r="BO141" s="59" t="str">
        <f>IFERROR(IF(OR($C$144=FALSE,LEFT($B141,3)&lt;&gt;"NOX"),BO56*INDEX('Damage costs'!$V$18:$V$70,MATCH($B141,'Damage costs'!$C$18:$C$70,0))/1000,BO56*INDEX('Damage costs'!$Z$18:$Z$70,MATCH($B141,'Damage costs'!$C$18:$C$70,0))/1000),"")</f>
        <v/>
      </c>
      <c r="BP141" s="59" t="str">
        <f>IFERROR(IF(OR($C$144=FALSE,LEFT($B141,3)&lt;&gt;"NOX"),BP56*INDEX('Damage costs'!$V$18:$V$70,MATCH($B141,'Damage costs'!$C$18:$C$70,0))/1000,BP56*INDEX('Damage costs'!$Z$18:$Z$70,MATCH($B141,'Damage costs'!$C$18:$C$70,0))/1000),"")</f>
        <v/>
      </c>
      <c r="BQ141" s="59" t="str">
        <f>IFERROR(IF(OR($C$144=FALSE,LEFT($B141,3)&lt;&gt;"NOX"),BQ56*INDEX('Damage costs'!$V$18:$V$70,MATCH($B141,'Damage costs'!$C$18:$C$70,0))/1000,BQ56*INDEX('Damage costs'!$Z$18:$Z$70,MATCH($B141,'Damage costs'!$C$18:$C$70,0))/1000),"")</f>
        <v/>
      </c>
      <c r="BR141" s="59" t="str">
        <f>IFERROR(IF(OR($C$144=FALSE,LEFT($B141,3)&lt;&gt;"NOX"),BR56*INDEX('Damage costs'!$V$18:$V$70,MATCH($B141,'Damage costs'!$C$18:$C$70,0))/1000,BR56*INDEX('Damage costs'!$Z$18:$Z$70,MATCH($B141,'Damage costs'!$C$18:$C$70,0))/1000),"")</f>
        <v/>
      </c>
      <c r="BS141" s="59" t="str">
        <f>IFERROR(IF(OR($C$144=FALSE,LEFT($B141,3)&lt;&gt;"NOX"),BS56*INDEX('Damage costs'!$V$18:$V$70,MATCH($B141,'Damage costs'!$C$18:$C$70,0))/1000,BS56*INDEX('Damage costs'!$Z$18:$Z$70,MATCH($B141,'Damage costs'!$C$18:$C$70,0))/1000),"")</f>
        <v/>
      </c>
      <c r="BT141" s="59" t="str">
        <f>IFERROR(IF(OR($C$144=FALSE,LEFT($B141,3)&lt;&gt;"NOX"),BT56*INDEX('Damage costs'!$V$18:$V$70,MATCH($B141,'Damage costs'!$C$18:$C$70,0))/1000,BT56*INDEX('Damage costs'!$Z$18:$Z$70,MATCH($B141,'Damage costs'!$C$18:$C$70,0))/1000),"")</f>
        <v/>
      </c>
      <c r="BU141" s="59" t="str">
        <f>IFERROR(IF(OR($C$144=FALSE,LEFT($B141,3)&lt;&gt;"NOX"),BU56*INDEX('Damage costs'!$V$18:$V$70,MATCH($B141,'Damage costs'!$C$18:$C$70,0))/1000,BU56*INDEX('Damage costs'!$Z$18:$Z$70,MATCH($B141,'Damage costs'!$C$18:$C$70,0))/1000),"")</f>
        <v/>
      </c>
      <c r="BV141" s="59" t="str">
        <f>IFERROR(IF(OR($C$144=FALSE,LEFT($B141,3)&lt;&gt;"NOX"),BV56*INDEX('Damage costs'!$V$18:$V$70,MATCH($B141,'Damage costs'!$C$18:$C$70,0))/1000,BV56*INDEX('Damage costs'!$Z$18:$Z$70,MATCH($B141,'Damage costs'!$C$18:$C$70,0))/1000),"")</f>
        <v/>
      </c>
      <c r="BW141" s="59" t="str">
        <f>IFERROR(IF(OR($C$144=FALSE,LEFT($B141,3)&lt;&gt;"NOX"),BW56*INDEX('Damage costs'!$V$18:$V$70,MATCH($B141,'Damage costs'!$C$18:$C$70,0))/1000,BW56*INDEX('Damage costs'!$Z$18:$Z$70,MATCH($B141,'Damage costs'!$C$18:$C$70,0))/1000),"")</f>
        <v/>
      </c>
      <c r="BX141" s="59" t="str">
        <f>IFERROR(IF(OR($C$144=FALSE,LEFT($B141,3)&lt;&gt;"NOX"),BX56*INDEX('Damage costs'!$V$18:$V$70,MATCH($B141,'Damage costs'!$C$18:$C$70,0))/1000,BX56*INDEX('Damage costs'!$Z$18:$Z$70,MATCH($B141,'Damage costs'!$C$18:$C$70,0))/1000),"")</f>
        <v/>
      </c>
      <c r="BY141" s="59" t="str">
        <f>IFERROR(IF(OR($C$144=FALSE,LEFT($B141,3)&lt;&gt;"NOX"),BY56*INDEX('Damage costs'!$V$18:$V$70,MATCH($B141,'Damage costs'!$C$18:$C$70,0))/1000,BY56*INDEX('Damage costs'!$Z$18:$Z$70,MATCH($B141,'Damage costs'!$C$18:$C$70,0))/1000),"")</f>
        <v/>
      </c>
      <c r="BZ141" s="59" t="str">
        <f>IFERROR(IF(OR($C$144=FALSE,LEFT($B141,3)&lt;&gt;"NOX"),BZ56*INDEX('Damage costs'!$V$18:$V$70,MATCH($B141,'Damage costs'!$C$18:$C$70,0))/1000,BZ56*INDEX('Damage costs'!$Z$18:$Z$70,MATCH($B141,'Damage costs'!$C$18:$C$70,0))/1000),"")</f>
        <v/>
      </c>
      <c r="CA141" s="59" t="str">
        <f>IFERROR(IF(OR($C$144=FALSE,LEFT($B141,3)&lt;&gt;"NOX"),CA56*INDEX('Damage costs'!$V$18:$V$70,MATCH($B141,'Damage costs'!$C$18:$C$70,0))/1000,CA56*INDEX('Damage costs'!$Z$18:$Z$70,MATCH($B141,'Damage costs'!$C$18:$C$70,0))/1000),"")</f>
        <v/>
      </c>
      <c r="CB141" s="59" t="str">
        <f>IFERROR(IF(OR($C$144=FALSE,LEFT($B141,3)&lt;&gt;"NOX"),CB56*INDEX('Damage costs'!$V$18:$V$70,MATCH($B141,'Damage costs'!$C$18:$C$70,0))/1000,CB56*INDEX('Damage costs'!$Z$18:$Z$70,MATCH($B141,'Damage costs'!$C$18:$C$70,0))/1000),"")</f>
        <v/>
      </c>
      <c r="CC141" s="59" t="str">
        <f>IFERROR(IF(OR($C$144=FALSE,LEFT($B141,3)&lt;&gt;"NOX"),CC56*INDEX('Damage costs'!$V$18:$V$70,MATCH($B141,'Damage costs'!$C$18:$C$70,0))/1000,CC56*INDEX('Damage costs'!$Z$18:$Z$70,MATCH($B141,'Damage costs'!$C$18:$C$70,0))/1000),"")</f>
        <v/>
      </c>
      <c r="CD141" s="59" t="str">
        <f>IFERROR(IF(OR($C$144=FALSE,LEFT($B141,3)&lt;&gt;"NOX"),CD56*INDEX('Damage costs'!$V$18:$V$70,MATCH($B141,'Damage costs'!$C$18:$C$70,0))/1000,CD56*INDEX('Damage costs'!$Z$18:$Z$70,MATCH($B141,'Damage costs'!$C$18:$C$70,0))/1000),"")</f>
        <v/>
      </c>
      <c r="CE141" s="59" t="str">
        <f>IFERROR(IF(OR($C$144=FALSE,LEFT($B141,3)&lt;&gt;"NOX"),CE56*INDEX('Damage costs'!$V$18:$V$70,MATCH($B141,'Damage costs'!$C$18:$C$70,0))/1000,CE56*INDEX('Damage costs'!$Z$18:$Z$70,MATCH($B141,'Damage costs'!$C$18:$C$70,0))/1000),"")</f>
        <v/>
      </c>
      <c r="CF141" s="59" t="str">
        <f>IFERROR(IF(OR($C$144=FALSE,LEFT($B141,3)&lt;&gt;"NOX"),CF56*INDEX('Damage costs'!$V$18:$V$70,MATCH($B141,'Damage costs'!$C$18:$C$70,0))/1000,CF56*INDEX('Damage costs'!$Z$18:$Z$70,MATCH($B141,'Damage costs'!$C$18:$C$70,0))/1000),"")</f>
        <v/>
      </c>
      <c r="CG141" s="59" t="str">
        <f>IFERROR(IF(OR($C$144=FALSE,LEFT($B141,3)&lt;&gt;"NOX"),CG56*INDEX('Damage costs'!$V$18:$V$70,MATCH($B141,'Damage costs'!$C$18:$C$70,0))/1000,CG56*INDEX('Damage costs'!$Z$18:$Z$70,MATCH($B141,'Damage costs'!$C$18:$C$70,0))/1000),"")</f>
        <v/>
      </c>
      <c r="CH141" s="59" t="str">
        <f>IFERROR(IF(OR($C$144=FALSE,LEFT($B141,3)&lt;&gt;"NOX"),CH56*INDEX('Damage costs'!$V$18:$V$70,MATCH($B141,'Damage costs'!$C$18:$C$70,0))/1000,CH56*INDEX('Damage costs'!$Z$18:$Z$70,MATCH($B141,'Damage costs'!$C$18:$C$70,0))/1000),"")</f>
        <v/>
      </c>
      <c r="CI141" s="59" t="str">
        <f>IFERROR(IF(OR($C$144=FALSE,LEFT($B141,3)&lt;&gt;"NOX"),CI56*INDEX('Damage costs'!$V$18:$V$70,MATCH($B141,'Damage costs'!$C$18:$C$70,0))/1000,CI56*INDEX('Damage costs'!$Z$18:$Z$70,MATCH($B141,'Damage costs'!$C$18:$C$70,0))/1000),"")</f>
        <v/>
      </c>
      <c r="CJ141" s="59" t="str">
        <f>IFERROR(IF(OR($C$144=FALSE,LEFT($B141,3)&lt;&gt;"NOX"),CJ56*INDEX('Damage costs'!$V$18:$V$70,MATCH($B141,'Damage costs'!$C$18:$C$70,0))/1000,CJ56*INDEX('Damage costs'!$Z$18:$Z$70,MATCH($B141,'Damage costs'!$C$18:$C$70,0))/1000),"")</f>
        <v/>
      </c>
      <c r="CK141" s="59" t="str">
        <f>IFERROR(IF(OR($C$144=FALSE,LEFT($B141,3)&lt;&gt;"NOX"),CK56*INDEX('Damage costs'!$V$18:$V$70,MATCH($B141,'Damage costs'!$C$18:$C$70,0))/1000,CK56*INDEX('Damage costs'!$Z$18:$Z$70,MATCH($B141,'Damage costs'!$C$18:$C$70,0))/1000),"")</f>
        <v/>
      </c>
      <c r="CL141" s="59" t="str">
        <f>IFERROR(IF(OR($C$144=FALSE,LEFT($B141,3)&lt;&gt;"NOX"),CL56*INDEX('Damage costs'!$V$18:$V$70,MATCH($B141,'Damage costs'!$C$18:$C$70,0))/1000,CL56*INDEX('Damage costs'!$Z$18:$Z$70,MATCH($B141,'Damage costs'!$C$18:$C$70,0))/1000),"")</f>
        <v/>
      </c>
      <c r="CM141" s="59" t="str">
        <f>IFERROR(IF(OR($C$144=FALSE,LEFT($B141,3)&lt;&gt;"NOX"),CM56*INDEX('Damage costs'!$V$18:$V$70,MATCH($B141,'Damage costs'!$C$18:$C$70,0))/1000,CM56*INDEX('Damage costs'!$Z$18:$Z$70,MATCH($B141,'Damage costs'!$C$18:$C$70,0))/1000),"")</f>
        <v/>
      </c>
      <c r="CN141" s="59" t="str">
        <f>IFERROR(IF(OR($C$144=FALSE,LEFT($B141,3)&lt;&gt;"NOX"),CN56*INDEX('Damage costs'!$V$18:$V$70,MATCH($B141,'Damage costs'!$C$18:$C$70,0))/1000,CN56*INDEX('Damage costs'!$Z$18:$Z$70,MATCH($B141,'Damage costs'!$C$18:$C$70,0))/1000),"")</f>
        <v/>
      </c>
      <c r="CO141" s="59" t="str">
        <f>IFERROR(IF(OR($C$144=FALSE,LEFT($B141,3)&lt;&gt;"NOX"),CO56*INDEX('Damage costs'!$V$18:$V$70,MATCH($B141,'Damage costs'!$C$18:$C$70,0))/1000,CO56*INDEX('Damage costs'!$Z$18:$Z$70,MATCH($B141,'Damage costs'!$C$18:$C$70,0))/1000),"")</f>
        <v/>
      </c>
      <c r="CP141" s="59" t="str">
        <f>IFERROR(IF(OR($C$144=FALSE,LEFT($B141,3)&lt;&gt;"NOX"),CP56*INDEX('Damage costs'!$V$18:$V$70,MATCH($B141,'Damage costs'!$C$18:$C$70,0))/1000,CP56*INDEX('Damage costs'!$Z$18:$Z$70,MATCH($B141,'Damage costs'!$C$18:$C$70,0))/1000),"")</f>
        <v/>
      </c>
      <c r="CQ141" s="59" t="str">
        <f>IFERROR(IF(OR($C$144=FALSE,LEFT($B141,3)&lt;&gt;"NOX"),CQ56*INDEX('Damage costs'!$V$18:$V$70,MATCH($B141,'Damage costs'!$C$18:$C$70,0))/1000,CQ56*INDEX('Damage costs'!$Z$18:$Z$70,MATCH($B141,'Damage costs'!$C$18:$C$70,0))/1000),"")</f>
        <v/>
      </c>
      <c r="CR141" s="59" t="str">
        <f>IFERROR(IF(OR($C$144=FALSE,LEFT($B141,3)&lt;&gt;"NOX"),CR56*INDEX('Damage costs'!$V$18:$V$70,MATCH($B141,'Damage costs'!$C$18:$C$70,0))/1000,CR56*INDEX('Damage costs'!$Z$18:$Z$70,MATCH($B141,'Damage costs'!$C$18:$C$70,0))/1000),"")</f>
        <v/>
      </c>
      <c r="CS141" s="59" t="str">
        <f>IFERROR(IF(OR($C$144=FALSE,LEFT($B141,3)&lt;&gt;"NOX"),CS56*INDEX('Damage costs'!$V$18:$V$70,MATCH($B141,'Damage costs'!$C$18:$C$70,0))/1000,CS56*INDEX('Damage costs'!$Z$18:$Z$70,MATCH($B141,'Damage costs'!$C$18:$C$70,0))/1000),"")</f>
        <v/>
      </c>
      <c r="CT141" s="59" t="str">
        <f>IFERROR(IF(OR($C$144=FALSE,LEFT($B141,3)&lt;&gt;"NOX"),CT56*INDEX('Damage costs'!$V$18:$V$70,MATCH($B141,'Damage costs'!$C$18:$C$70,0))/1000,CT56*INDEX('Damage costs'!$Z$18:$Z$70,MATCH($B141,'Damage costs'!$C$18:$C$70,0))/1000),"")</f>
        <v/>
      </c>
      <c r="CU141" s="59" t="str">
        <f>IFERROR(IF(OR($C$144=FALSE,LEFT($B141,3)&lt;&gt;"NOX"),CU56*INDEX('Damage costs'!$V$18:$V$70,MATCH($B141,'Damage costs'!$C$18:$C$70,0))/1000,CU56*INDEX('Damage costs'!$Z$18:$Z$70,MATCH($B141,'Damage costs'!$C$18:$C$70,0))/1000),"")</f>
        <v/>
      </c>
      <c r="CV141" s="59" t="str">
        <f>IFERROR(IF(OR($C$144=FALSE,LEFT($B141,3)&lt;&gt;"NOX"),CV56*INDEX('Damage costs'!$V$18:$V$70,MATCH($B141,'Damage costs'!$C$18:$C$70,0))/1000,CV56*INDEX('Damage costs'!$Z$18:$Z$70,MATCH($B141,'Damage costs'!$C$18:$C$70,0))/1000),"")</f>
        <v/>
      </c>
      <c r="CW141" s="59" t="str">
        <f>IFERROR(IF(OR($C$144=FALSE,LEFT($B141,3)&lt;&gt;"NOX"),CW56*INDEX('Damage costs'!$V$18:$V$70,MATCH($B141,'Damage costs'!$C$18:$C$70,0))/1000,CW56*INDEX('Damage costs'!$Z$18:$Z$70,MATCH($B141,'Damage costs'!$C$18:$C$70,0))/1000),"")</f>
        <v/>
      </c>
      <c r="CX141" s="59" t="str">
        <f>IFERROR(IF(OR($C$144=FALSE,LEFT($B141,3)&lt;&gt;"NOX"),CX56*INDEX('Damage costs'!$V$18:$V$70,MATCH($B141,'Damage costs'!$C$18:$C$70,0))/1000,CX56*INDEX('Damage costs'!$Z$18:$Z$70,MATCH($B141,'Damage costs'!$C$18:$C$70,0))/1000),"")</f>
        <v/>
      </c>
      <c r="CY141" s="59" t="str">
        <f>IFERROR(IF(OR($C$144=FALSE,LEFT($B141,3)&lt;&gt;"NOX"),CY56*INDEX('Damage costs'!$V$18:$V$70,MATCH($B141,'Damage costs'!$C$18:$C$70,0))/1000,CY56*INDEX('Damage costs'!$Z$18:$Z$70,MATCH($B141,'Damage costs'!$C$18:$C$70,0))/1000),"")</f>
        <v/>
      </c>
      <c r="CZ141" s="391"/>
    </row>
    <row r="142" spans="2:104" x14ac:dyDescent="0.25">
      <c r="B142" s="406">
        <f t="shared" si="52"/>
        <v>0</v>
      </c>
      <c r="C142" s="9" t="s">
        <v>1117</v>
      </c>
      <c r="D142" s="59" t="str">
        <f>IFERROR(IF(OR($C$144=FALSE,LEFT($B142,3)&lt;&gt;"NOX"),D57*INDEX('Damage costs'!$V$18:$V$70,MATCH($B142,'Damage costs'!$C$18:$C$70,0))/1000,D57*INDEX('Damage costs'!$Z$18:$Z$70,MATCH($B142,'Damage costs'!$C$18:$C$70,0))/1000),"")</f>
        <v/>
      </c>
      <c r="E142" s="59" t="str">
        <f>IFERROR(IF(OR($C$144=FALSE,LEFT($B142,3)&lt;&gt;"NOX"),E57*INDEX('Damage costs'!$V$18:$V$70,MATCH($B142,'Damage costs'!$C$18:$C$70,0))/1000,E57*INDEX('Damage costs'!$Z$18:$Z$70,MATCH($B142,'Damage costs'!$C$18:$C$70,0))/1000),"")</f>
        <v/>
      </c>
      <c r="F142" s="59" t="str">
        <f>IFERROR(IF(OR($C$144=FALSE,LEFT($B142,3)&lt;&gt;"NOX"),F57*INDEX('Damage costs'!$V$18:$V$70,MATCH($B142,'Damage costs'!$C$18:$C$70,0))/1000,F57*INDEX('Damage costs'!$Z$18:$Z$70,MATCH($B142,'Damage costs'!$C$18:$C$70,0))/1000),"")</f>
        <v/>
      </c>
      <c r="G142" s="59" t="str">
        <f>IFERROR(IF(OR($C$144=FALSE,LEFT($B142,3)&lt;&gt;"NOX"),G57*INDEX('Damage costs'!$V$18:$V$70,MATCH($B142,'Damage costs'!$C$18:$C$70,0))/1000,G57*INDEX('Damage costs'!$Z$18:$Z$70,MATCH($B142,'Damage costs'!$C$18:$C$70,0))/1000),"")</f>
        <v/>
      </c>
      <c r="H142" s="59" t="str">
        <f>IFERROR(IF(OR($C$144=FALSE,LEFT($B142,3)&lt;&gt;"NOX"),H57*INDEX('Damage costs'!$V$18:$V$70,MATCH($B142,'Damage costs'!$C$18:$C$70,0))/1000,H57*INDEX('Damage costs'!$Z$18:$Z$70,MATCH($B142,'Damage costs'!$C$18:$C$70,0))/1000),"")</f>
        <v/>
      </c>
      <c r="I142" s="59" t="str">
        <f>IFERROR(IF(OR($C$144=FALSE,LEFT($B142,3)&lt;&gt;"NOX"),I57*INDEX('Damage costs'!$V$18:$V$70,MATCH($B142,'Damage costs'!$C$18:$C$70,0))/1000,I57*INDEX('Damage costs'!$Z$18:$Z$70,MATCH($B142,'Damage costs'!$C$18:$C$70,0))/1000),"")</f>
        <v/>
      </c>
      <c r="J142" s="59" t="str">
        <f>IFERROR(IF(OR($C$144=FALSE,LEFT($B142,3)&lt;&gt;"NOX"),J57*INDEX('Damage costs'!$V$18:$V$70,MATCH($B142,'Damage costs'!$C$18:$C$70,0))/1000,J57*INDEX('Damage costs'!$Z$18:$Z$70,MATCH($B142,'Damage costs'!$C$18:$C$70,0))/1000),"")</f>
        <v/>
      </c>
      <c r="K142" s="59" t="str">
        <f>IFERROR(IF(OR($C$144=FALSE,LEFT($B142,3)&lt;&gt;"NOX"),K57*INDEX('Damage costs'!$V$18:$V$70,MATCH($B142,'Damage costs'!$C$18:$C$70,0))/1000,K57*INDEX('Damage costs'!$Z$18:$Z$70,MATCH($B142,'Damage costs'!$C$18:$C$70,0))/1000),"")</f>
        <v/>
      </c>
      <c r="L142" s="59" t="str">
        <f>IFERROR(IF(OR($C$144=FALSE,LEFT($B142,3)&lt;&gt;"NOX"),L57*INDEX('Damage costs'!$V$18:$V$70,MATCH($B142,'Damage costs'!$C$18:$C$70,0))/1000,L57*INDEX('Damage costs'!$Z$18:$Z$70,MATCH($B142,'Damage costs'!$C$18:$C$70,0))/1000),"")</f>
        <v/>
      </c>
      <c r="M142" s="59" t="str">
        <f>IFERROR(IF(OR($C$144=FALSE,LEFT($B142,3)&lt;&gt;"NOX"),M57*INDEX('Damage costs'!$V$18:$V$70,MATCH($B142,'Damage costs'!$C$18:$C$70,0))/1000,M57*INDEX('Damage costs'!$Z$18:$Z$70,MATCH($B142,'Damage costs'!$C$18:$C$70,0))/1000),"")</f>
        <v/>
      </c>
      <c r="N142" s="59" t="str">
        <f>IFERROR(IF(OR($C$144=FALSE,LEFT($B142,3)&lt;&gt;"NOX"),N57*INDEX('Damage costs'!$V$18:$V$70,MATCH($B142,'Damage costs'!$C$18:$C$70,0))/1000,N57*INDEX('Damage costs'!$Z$18:$Z$70,MATCH($B142,'Damage costs'!$C$18:$C$70,0))/1000),"")</f>
        <v/>
      </c>
      <c r="O142" s="59" t="str">
        <f>IFERROR(IF(OR($C$144=FALSE,LEFT($B142,3)&lt;&gt;"NOX"),O57*INDEX('Damage costs'!$V$18:$V$70,MATCH($B142,'Damage costs'!$C$18:$C$70,0))/1000,O57*INDEX('Damage costs'!$Z$18:$Z$70,MATCH($B142,'Damage costs'!$C$18:$C$70,0))/1000),"")</f>
        <v/>
      </c>
      <c r="P142" s="59" t="str">
        <f>IFERROR(IF(OR($C$144=FALSE,LEFT($B142,3)&lt;&gt;"NOX"),P57*INDEX('Damage costs'!$V$18:$V$70,MATCH($B142,'Damage costs'!$C$18:$C$70,0))/1000,P57*INDEX('Damage costs'!$Z$18:$Z$70,MATCH($B142,'Damage costs'!$C$18:$C$70,0))/1000),"")</f>
        <v/>
      </c>
      <c r="Q142" s="59" t="str">
        <f>IFERROR(IF(OR($C$144=FALSE,LEFT($B142,3)&lt;&gt;"NOX"),Q57*INDEX('Damage costs'!$V$18:$V$70,MATCH($B142,'Damage costs'!$C$18:$C$70,0))/1000,Q57*INDEX('Damage costs'!$Z$18:$Z$70,MATCH($B142,'Damage costs'!$C$18:$C$70,0))/1000),"")</f>
        <v/>
      </c>
      <c r="R142" s="59" t="str">
        <f>IFERROR(IF(OR($C$144=FALSE,LEFT($B142,3)&lt;&gt;"NOX"),R57*INDEX('Damage costs'!$V$18:$V$70,MATCH($B142,'Damage costs'!$C$18:$C$70,0))/1000,R57*INDEX('Damage costs'!$Z$18:$Z$70,MATCH($B142,'Damage costs'!$C$18:$C$70,0))/1000),"")</f>
        <v/>
      </c>
      <c r="S142" s="59" t="str">
        <f>IFERROR(IF(OR($C$144=FALSE,LEFT($B142,3)&lt;&gt;"NOX"),S57*INDEX('Damage costs'!$V$18:$V$70,MATCH($B142,'Damage costs'!$C$18:$C$70,0))/1000,S57*INDEX('Damage costs'!$Z$18:$Z$70,MATCH($B142,'Damage costs'!$C$18:$C$70,0))/1000),"")</f>
        <v/>
      </c>
      <c r="T142" s="59" t="str">
        <f>IFERROR(IF(OR($C$144=FALSE,LEFT($B142,3)&lt;&gt;"NOX"),T57*INDEX('Damage costs'!$V$18:$V$70,MATCH($B142,'Damage costs'!$C$18:$C$70,0))/1000,T57*INDEX('Damage costs'!$Z$18:$Z$70,MATCH($B142,'Damage costs'!$C$18:$C$70,0))/1000),"")</f>
        <v/>
      </c>
      <c r="U142" s="59" t="str">
        <f>IFERROR(IF(OR($C$144=FALSE,LEFT($B142,3)&lt;&gt;"NOX"),U57*INDEX('Damage costs'!$V$18:$V$70,MATCH($B142,'Damage costs'!$C$18:$C$70,0))/1000,U57*INDEX('Damage costs'!$Z$18:$Z$70,MATCH($B142,'Damage costs'!$C$18:$C$70,0))/1000),"")</f>
        <v/>
      </c>
      <c r="V142" s="59" t="str">
        <f>IFERROR(IF(OR($C$144=FALSE,LEFT($B142,3)&lt;&gt;"NOX"),V57*INDEX('Damage costs'!$V$18:$V$70,MATCH($B142,'Damage costs'!$C$18:$C$70,0))/1000,V57*INDEX('Damage costs'!$Z$18:$Z$70,MATCH($B142,'Damage costs'!$C$18:$C$70,0))/1000),"")</f>
        <v/>
      </c>
      <c r="W142" s="59" t="str">
        <f>IFERROR(IF(OR($C$144=FALSE,LEFT($B142,3)&lt;&gt;"NOX"),W57*INDEX('Damage costs'!$V$18:$V$70,MATCH($B142,'Damage costs'!$C$18:$C$70,0))/1000,W57*INDEX('Damage costs'!$Z$18:$Z$70,MATCH($B142,'Damage costs'!$C$18:$C$70,0))/1000),"")</f>
        <v/>
      </c>
      <c r="X142" s="59" t="str">
        <f>IFERROR(IF(OR($C$144=FALSE,LEFT($B142,3)&lt;&gt;"NOX"),X57*INDEX('Damage costs'!$V$18:$V$70,MATCH($B142,'Damage costs'!$C$18:$C$70,0))/1000,X57*INDEX('Damage costs'!$Z$18:$Z$70,MATCH($B142,'Damage costs'!$C$18:$C$70,0))/1000),"")</f>
        <v/>
      </c>
      <c r="Y142" s="59" t="str">
        <f>IFERROR(IF(OR($C$144=FALSE,LEFT($B142,3)&lt;&gt;"NOX"),Y57*INDEX('Damage costs'!$V$18:$V$70,MATCH($B142,'Damage costs'!$C$18:$C$70,0))/1000,Y57*INDEX('Damage costs'!$Z$18:$Z$70,MATCH($B142,'Damage costs'!$C$18:$C$70,0))/1000),"")</f>
        <v/>
      </c>
      <c r="Z142" s="59" t="str">
        <f>IFERROR(IF(OR($C$144=FALSE,LEFT($B142,3)&lt;&gt;"NOX"),Z57*INDEX('Damage costs'!$V$18:$V$70,MATCH($B142,'Damage costs'!$C$18:$C$70,0))/1000,Z57*INDEX('Damage costs'!$Z$18:$Z$70,MATCH($B142,'Damage costs'!$C$18:$C$70,0))/1000),"")</f>
        <v/>
      </c>
      <c r="AA142" s="59" t="str">
        <f>IFERROR(IF(OR($C$144=FALSE,LEFT($B142,3)&lt;&gt;"NOX"),AA57*INDEX('Damage costs'!$V$18:$V$70,MATCH($B142,'Damage costs'!$C$18:$C$70,0))/1000,AA57*INDEX('Damage costs'!$Z$18:$Z$70,MATCH($B142,'Damage costs'!$C$18:$C$70,0))/1000),"")</f>
        <v/>
      </c>
      <c r="AB142" s="59" t="str">
        <f>IFERROR(IF(OR($C$144=FALSE,LEFT($B142,3)&lt;&gt;"NOX"),AB57*INDEX('Damage costs'!$V$18:$V$70,MATCH($B142,'Damage costs'!$C$18:$C$70,0))/1000,AB57*INDEX('Damage costs'!$Z$18:$Z$70,MATCH($B142,'Damage costs'!$C$18:$C$70,0))/1000),"")</f>
        <v/>
      </c>
      <c r="AC142" s="59" t="str">
        <f>IFERROR(IF(OR($C$144=FALSE,LEFT($B142,3)&lt;&gt;"NOX"),AC57*INDEX('Damage costs'!$V$18:$V$70,MATCH($B142,'Damage costs'!$C$18:$C$70,0))/1000,AC57*INDEX('Damage costs'!$Z$18:$Z$70,MATCH($B142,'Damage costs'!$C$18:$C$70,0))/1000),"")</f>
        <v/>
      </c>
      <c r="AD142" s="59" t="str">
        <f>IFERROR(IF(OR($C$144=FALSE,LEFT($B142,3)&lt;&gt;"NOX"),AD57*INDEX('Damage costs'!$V$18:$V$70,MATCH($B142,'Damage costs'!$C$18:$C$70,0))/1000,AD57*INDEX('Damage costs'!$Z$18:$Z$70,MATCH($B142,'Damage costs'!$C$18:$C$70,0))/1000),"")</f>
        <v/>
      </c>
      <c r="AE142" s="59" t="str">
        <f>IFERROR(IF(OR($C$144=FALSE,LEFT($B142,3)&lt;&gt;"NOX"),AE57*INDEX('Damage costs'!$V$18:$V$70,MATCH($B142,'Damage costs'!$C$18:$C$70,0))/1000,AE57*INDEX('Damage costs'!$Z$18:$Z$70,MATCH($B142,'Damage costs'!$C$18:$C$70,0))/1000),"")</f>
        <v/>
      </c>
      <c r="AF142" s="59" t="str">
        <f>IFERROR(IF(OR($C$144=FALSE,LEFT($B142,3)&lt;&gt;"NOX"),AF57*INDEX('Damage costs'!$V$18:$V$70,MATCH($B142,'Damage costs'!$C$18:$C$70,0))/1000,AF57*INDEX('Damage costs'!$Z$18:$Z$70,MATCH($B142,'Damage costs'!$C$18:$C$70,0))/1000),"")</f>
        <v/>
      </c>
      <c r="AG142" s="59" t="str">
        <f>IFERROR(IF(OR($C$144=FALSE,LEFT($B142,3)&lt;&gt;"NOX"),AG57*INDEX('Damage costs'!$V$18:$V$70,MATCH($B142,'Damage costs'!$C$18:$C$70,0))/1000,AG57*INDEX('Damage costs'!$Z$18:$Z$70,MATCH($B142,'Damage costs'!$C$18:$C$70,0))/1000),"")</f>
        <v/>
      </c>
      <c r="AH142" s="59" t="str">
        <f>IFERROR(IF(OR($C$144=FALSE,LEFT($B142,3)&lt;&gt;"NOX"),AH57*INDEX('Damage costs'!$V$18:$V$70,MATCH($B142,'Damage costs'!$C$18:$C$70,0))/1000,AH57*INDEX('Damage costs'!$Z$18:$Z$70,MATCH($B142,'Damage costs'!$C$18:$C$70,0))/1000),"")</f>
        <v/>
      </c>
      <c r="AI142" s="59" t="str">
        <f>IFERROR(IF(OR($C$144=FALSE,LEFT($B142,3)&lt;&gt;"NOX"),AI57*INDEX('Damage costs'!$V$18:$V$70,MATCH($B142,'Damage costs'!$C$18:$C$70,0))/1000,AI57*INDEX('Damage costs'!$Z$18:$Z$70,MATCH($B142,'Damage costs'!$C$18:$C$70,0))/1000),"")</f>
        <v/>
      </c>
      <c r="AJ142" s="59" t="str">
        <f>IFERROR(IF(OR($C$144=FALSE,LEFT($B142,3)&lt;&gt;"NOX"),AJ57*INDEX('Damage costs'!$V$18:$V$70,MATCH($B142,'Damage costs'!$C$18:$C$70,0))/1000,AJ57*INDEX('Damage costs'!$Z$18:$Z$70,MATCH($B142,'Damage costs'!$C$18:$C$70,0))/1000),"")</f>
        <v/>
      </c>
      <c r="AK142" s="59" t="str">
        <f>IFERROR(IF(OR($C$144=FALSE,LEFT($B142,3)&lt;&gt;"NOX"),AK57*INDEX('Damage costs'!$V$18:$V$70,MATCH($B142,'Damage costs'!$C$18:$C$70,0))/1000,AK57*INDEX('Damage costs'!$Z$18:$Z$70,MATCH($B142,'Damage costs'!$C$18:$C$70,0))/1000),"")</f>
        <v/>
      </c>
      <c r="AL142" s="59" t="str">
        <f>IFERROR(IF(OR($C$144=FALSE,LEFT($B142,3)&lt;&gt;"NOX"),AL57*INDEX('Damage costs'!$V$18:$V$70,MATCH($B142,'Damage costs'!$C$18:$C$70,0))/1000,AL57*INDEX('Damage costs'!$Z$18:$Z$70,MATCH($B142,'Damage costs'!$C$18:$C$70,0))/1000),"")</f>
        <v/>
      </c>
      <c r="AM142" s="59" t="str">
        <f>IFERROR(IF(OR($C$144=FALSE,LEFT($B142,3)&lt;&gt;"NOX"),AM57*INDEX('Damage costs'!$V$18:$V$70,MATCH($B142,'Damage costs'!$C$18:$C$70,0))/1000,AM57*INDEX('Damage costs'!$Z$18:$Z$70,MATCH($B142,'Damage costs'!$C$18:$C$70,0))/1000),"")</f>
        <v/>
      </c>
      <c r="AN142" s="59" t="str">
        <f>IFERROR(IF(OR($C$144=FALSE,LEFT($B142,3)&lt;&gt;"NOX"),AN57*INDEX('Damage costs'!$V$18:$V$70,MATCH($B142,'Damage costs'!$C$18:$C$70,0))/1000,AN57*INDEX('Damage costs'!$Z$18:$Z$70,MATCH($B142,'Damage costs'!$C$18:$C$70,0))/1000),"")</f>
        <v/>
      </c>
      <c r="AO142" s="59" t="str">
        <f>IFERROR(IF(OR($C$144=FALSE,LEFT($B142,3)&lt;&gt;"NOX"),AO57*INDEX('Damage costs'!$V$18:$V$70,MATCH($B142,'Damage costs'!$C$18:$C$70,0))/1000,AO57*INDEX('Damage costs'!$Z$18:$Z$70,MATCH($B142,'Damage costs'!$C$18:$C$70,0))/1000),"")</f>
        <v/>
      </c>
      <c r="AP142" s="59" t="str">
        <f>IFERROR(IF(OR($C$144=FALSE,LEFT($B142,3)&lt;&gt;"NOX"),AP57*INDEX('Damage costs'!$V$18:$V$70,MATCH($B142,'Damage costs'!$C$18:$C$70,0))/1000,AP57*INDEX('Damage costs'!$Z$18:$Z$70,MATCH($B142,'Damage costs'!$C$18:$C$70,0))/1000),"")</f>
        <v/>
      </c>
      <c r="AQ142" s="59" t="str">
        <f>IFERROR(IF(OR($C$144=FALSE,LEFT($B142,3)&lt;&gt;"NOX"),AQ57*INDEX('Damage costs'!$V$18:$V$70,MATCH($B142,'Damage costs'!$C$18:$C$70,0))/1000,AQ57*INDEX('Damage costs'!$Z$18:$Z$70,MATCH($B142,'Damage costs'!$C$18:$C$70,0))/1000),"")</f>
        <v/>
      </c>
      <c r="AR142" s="59" t="str">
        <f>IFERROR(IF(OR($C$144=FALSE,LEFT($B142,3)&lt;&gt;"NOX"),AR57*INDEX('Damage costs'!$V$18:$V$70,MATCH($B142,'Damage costs'!$C$18:$C$70,0))/1000,AR57*INDEX('Damage costs'!$Z$18:$Z$70,MATCH($B142,'Damage costs'!$C$18:$C$70,0))/1000),"")</f>
        <v/>
      </c>
      <c r="AS142" s="59" t="str">
        <f>IFERROR(IF(OR($C$144=FALSE,LEFT($B142,3)&lt;&gt;"NOX"),AS57*INDEX('Damage costs'!$V$18:$V$70,MATCH($B142,'Damage costs'!$C$18:$C$70,0))/1000,AS57*INDEX('Damage costs'!$Z$18:$Z$70,MATCH($B142,'Damage costs'!$C$18:$C$70,0))/1000),"")</f>
        <v/>
      </c>
      <c r="AT142" s="59" t="str">
        <f>IFERROR(IF(OR($C$144=FALSE,LEFT($B142,3)&lt;&gt;"NOX"),AT57*INDEX('Damage costs'!$V$18:$V$70,MATCH($B142,'Damage costs'!$C$18:$C$70,0))/1000,AT57*INDEX('Damage costs'!$Z$18:$Z$70,MATCH($B142,'Damage costs'!$C$18:$C$70,0))/1000),"")</f>
        <v/>
      </c>
      <c r="AU142" s="59" t="str">
        <f>IFERROR(IF(OR($C$144=FALSE,LEFT($B142,3)&lt;&gt;"NOX"),AU57*INDEX('Damage costs'!$V$18:$V$70,MATCH($B142,'Damage costs'!$C$18:$C$70,0))/1000,AU57*INDEX('Damage costs'!$Z$18:$Z$70,MATCH($B142,'Damage costs'!$C$18:$C$70,0))/1000),"")</f>
        <v/>
      </c>
      <c r="AV142" s="59" t="str">
        <f>IFERROR(IF(OR($C$144=FALSE,LEFT($B142,3)&lt;&gt;"NOX"),AV57*INDEX('Damage costs'!$V$18:$V$70,MATCH($B142,'Damage costs'!$C$18:$C$70,0))/1000,AV57*INDEX('Damage costs'!$Z$18:$Z$70,MATCH($B142,'Damage costs'!$C$18:$C$70,0))/1000),"")</f>
        <v/>
      </c>
      <c r="AW142" s="59" t="str">
        <f>IFERROR(IF(OR($C$144=FALSE,LEFT($B142,3)&lt;&gt;"NOX"),AW57*INDEX('Damage costs'!$V$18:$V$70,MATCH($B142,'Damage costs'!$C$18:$C$70,0))/1000,AW57*INDEX('Damage costs'!$Z$18:$Z$70,MATCH($B142,'Damage costs'!$C$18:$C$70,0))/1000),"")</f>
        <v/>
      </c>
      <c r="AX142" s="59" t="str">
        <f>IFERROR(IF(OR($C$144=FALSE,LEFT($B142,3)&lt;&gt;"NOX"),AX57*INDEX('Damage costs'!$V$18:$V$70,MATCH($B142,'Damage costs'!$C$18:$C$70,0))/1000,AX57*INDEX('Damage costs'!$Z$18:$Z$70,MATCH($B142,'Damage costs'!$C$18:$C$70,0))/1000),"")</f>
        <v/>
      </c>
      <c r="AY142" s="59" t="str">
        <f>IFERROR(IF(OR($C$144=FALSE,LEFT($B142,3)&lt;&gt;"NOX"),AY57*INDEX('Damage costs'!$V$18:$V$70,MATCH($B142,'Damage costs'!$C$18:$C$70,0))/1000,AY57*INDEX('Damage costs'!$Z$18:$Z$70,MATCH($B142,'Damage costs'!$C$18:$C$70,0))/1000),"")</f>
        <v/>
      </c>
      <c r="AZ142" s="59" t="str">
        <f>IFERROR(IF(OR($C$144=FALSE,LEFT($B142,3)&lt;&gt;"NOX"),AZ57*INDEX('Damage costs'!$V$18:$V$70,MATCH($B142,'Damage costs'!$C$18:$C$70,0))/1000,AZ57*INDEX('Damage costs'!$Z$18:$Z$70,MATCH($B142,'Damage costs'!$C$18:$C$70,0))/1000),"")</f>
        <v/>
      </c>
      <c r="BA142" s="59" t="str">
        <f>IFERROR(IF(OR($C$144=FALSE,LEFT($B142,3)&lt;&gt;"NOX"),BA57*INDEX('Damage costs'!$V$18:$V$70,MATCH($B142,'Damage costs'!$C$18:$C$70,0))/1000,BA57*INDEX('Damage costs'!$Z$18:$Z$70,MATCH($B142,'Damage costs'!$C$18:$C$70,0))/1000),"")</f>
        <v/>
      </c>
      <c r="BB142" s="59" t="str">
        <f>IFERROR(IF(OR($C$144=FALSE,LEFT($B142,3)&lt;&gt;"NOX"),BB57*INDEX('Damage costs'!$V$18:$V$70,MATCH($B142,'Damage costs'!$C$18:$C$70,0))/1000,BB57*INDEX('Damage costs'!$Z$18:$Z$70,MATCH($B142,'Damage costs'!$C$18:$C$70,0))/1000),"")</f>
        <v/>
      </c>
      <c r="BC142" s="59" t="str">
        <f>IFERROR(IF(OR($C$144=FALSE,LEFT($B142,3)&lt;&gt;"NOX"),BC57*INDEX('Damage costs'!$V$18:$V$70,MATCH($B142,'Damage costs'!$C$18:$C$70,0))/1000,BC57*INDEX('Damage costs'!$Z$18:$Z$70,MATCH($B142,'Damage costs'!$C$18:$C$70,0))/1000),"")</f>
        <v/>
      </c>
      <c r="BD142" s="59" t="str">
        <f>IFERROR(IF(OR($C$144=FALSE,LEFT($B142,3)&lt;&gt;"NOX"),BD57*INDEX('Damage costs'!$V$18:$V$70,MATCH($B142,'Damage costs'!$C$18:$C$70,0))/1000,BD57*INDEX('Damage costs'!$Z$18:$Z$70,MATCH($B142,'Damage costs'!$C$18:$C$70,0))/1000),"")</f>
        <v/>
      </c>
      <c r="BE142" s="59" t="str">
        <f>IFERROR(IF(OR($C$144=FALSE,LEFT($B142,3)&lt;&gt;"NOX"),BE57*INDEX('Damage costs'!$V$18:$V$70,MATCH($B142,'Damage costs'!$C$18:$C$70,0))/1000,BE57*INDEX('Damage costs'!$Z$18:$Z$70,MATCH($B142,'Damage costs'!$C$18:$C$70,0))/1000),"")</f>
        <v/>
      </c>
      <c r="BF142" s="59" t="str">
        <f>IFERROR(IF(OR($C$144=FALSE,LEFT($B142,3)&lt;&gt;"NOX"),BF57*INDEX('Damage costs'!$V$18:$V$70,MATCH($B142,'Damage costs'!$C$18:$C$70,0))/1000,BF57*INDEX('Damage costs'!$Z$18:$Z$70,MATCH($B142,'Damage costs'!$C$18:$C$70,0))/1000),"")</f>
        <v/>
      </c>
      <c r="BG142" s="59" t="str">
        <f>IFERROR(IF(OR($C$144=FALSE,LEFT($B142,3)&lt;&gt;"NOX"),BG57*INDEX('Damage costs'!$V$18:$V$70,MATCH($B142,'Damage costs'!$C$18:$C$70,0))/1000,BG57*INDEX('Damage costs'!$Z$18:$Z$70,MATCH($B142,'Damage costs'!$C$18:$C$70,0))/1000),"")</f>
        <v/>
      </c>
      <c r="BH142" s="59" t="str">
        <f>IFERROR(IF(OR($C$144=FALSE,LEFT($B142,3)&lt;&gt;"NOX"),BH57*INDEX('Damage costs'!$V$18:$V$70,MATCH($B142,'Damage costs'!$C$18:$C$70,0))/1000,BH57*INDEX('Damage costs'!$Z$18:$Z$70,MATCH($B142,'Damage costs'!$C$18:$C$70,0))/1000),"")</f>
        <v/>
      </c>
      <c r="BI142" s="59" t="str">
        <f>IFERROR(IF(OR($C$144=FALSE,LEFT($B142,3)&lt;&gt;"NOX"),BI57*INDEX('Damage costs'!$V$18:$V$70,MATCH($B142,'Damage costs'!$C$18:$C$70,0))/1000,BI57*INDEX('Damage costs'!$Z$18:$Z$70,MATCH($B142,'Damage costs'!$C$18:$C$70,0))/1000),"")</f>
        <v/>
      </c>
      <c r="BJ142" s="59" t="str">
        <f>IFERROR(IF(OR($C$144=FALSE,LEFT($B142,3)&lt;&gt;"NOX"),BJ57*INDEX('Damage costs'!$V$18:$V$70,MATCH($B142,'Damage costs'!$C$18:$C$70,0))/1000,BJ57*INDEX('Damage costs'!$Z$18:$Z$70,MATCH($B142,'Damage costs'!$C$18:$C$70,0))/1000),"")</f>
        <v/>
      </c>
      <c r="BK142" s="59" t="str">
        <f>IFERROR(IF(OR($C$144=FALSE,LEFT($B142,3)&lt;&gt;"NOX"),BK57*INDEX('Damage costs'!$V$18:$V$70,MATCH($B142,'Damage costs'!$C$18:$C$70,0))/1000,BK57*INDEX('Damage costs'!$Z$18:$Z$70,MATCH($B142,'Damage costs'!$C$18:$C$70,0))/1000),"")</f>
        <v/>
      </c>
      <c r="BL142" s="59" t="str">
        <f>IFERROR(IF(OR($C$144=FALSE,LEFT($B142,3)&lt;&gt;"NOX"),BL57*INDEX('Damage costs'!$V$18:$V$70,MATCH($B142,'Damage costs'!$C$18:$C$70,0))/1000,BL57*INDEX('Damage costs'!$Z$18:$Z$70,MATCH($B142,'Damage costs'!$C$18:$C$70,0))/1000),"")</f>
        <v/>
      </c>
      <c r="BM142" s="59" t="str">
        <f>IFERROR(IF(OR($C$144=FALSE,LEFT($B142,3)&lt;&gt;"NOX"),BM57*INDEX('Damage costs'!$V$18:$V$70,MATCH($B142,'Damage costs'!$C$18:$C$70,0))/1000,BM57*INDEX('Damage costs'!$Z$18:$Z$70,MATCH($B142,'Damage costs'!$C$18:$C$70,0))/1000),"")</f>
        <v/>
      </c>
      <c r="BN142" s="59" t="str">
        <f>IFERROR(IF(OR($C$144=FALSE,LEFT($B142,3)&lt;&gt;"NOX"),BN57*INDEX('Damage costs'!$V$18:$V$70,MATCH($B142,'Damage costs'!$C$18:$C$70,0))/1000,BN57*INDEX('Damage costs'!$Z$18:$Z$70,MATCH($B142,'Damage costs'!$C$18:$C$70,0))/1000),"")</f>
        <v/>
      </c>
      <c r="BO142" s="59" t="str">
        <f>IFERROR(IF(OR($C$144=FALSE,LEFT($B142,3)&lt;&gt;"NOX"),BO57*INDEX('Damage costs'!$V$18:$V$70,MATCH($B142,'Damage costs'!$C$18:$C$70,0))/1000,BO57*INDEX('Damage costs'!$Z$18:$Z$70,MATCH($B142,'Damage costs'!$C$18:$C$70,0))/1000),"")</f>
        <v/>
      </c>
      <c r="BP142" s="59" t="str">
        <f>IFERROR(IF(OR($C$144=FALSE,LEFT($B142,3)&lt;&gt;"NOX"),BP57*INDEX('Damage costs'!$V$18:$V$70,MATCH($B142,'Damage costs'!$C$18:$C$70,0))/1000,BP57*INDEX('Damage costs'!$Z$18:$Z$70,MATCH($B142,'Damage costs'!$C$18:$C$70,0))/1000),"")</f>
        <v/>
      </c>
      <c r="BQ142" s="59" t="str">
        <f>IFERROR(IF(OR($C$144=FALSE,LEFT($B142,3)&lt;&gt;"NOX"),BQ57*INDEX('Damage costs'!$V$18:$V$70,MATCH($B142,'Damage costs'!$C$18:$C$70,0))/1000,BQ57*INDEX('Damage costs'!$Z$18:$Z$70,MATCH($B142,'Damage costs'!$C$18:$C$70,0))/1000),"")</f>
        <v/>
      </c>
      <c r="BR142" s="59" t="str">
        <f>IFERROR(IF(OR($C$144=FALSE,LEFT($B142,3)&lt;&gt;"NOX"),BR57*INDEX('Damage costs'!$V$18:$V$70,MATCH($B142,'Damage costs'!$C$18:$C$70,0))/1000,BR57*INDEX('Damage costs'!$Z$18:$Z$70,MATCH($B142,'Damage costs'!$C$18:$C$70,0))/1000),"")</f>
        <v/>
      </c>
      <c r="BS142" s="59" t="str">
        <f>IFERROR(IF(OR($C$144=FALSE,LEFT($B142,3)&lt;&gt;"NOX"),BS57*INDEX('Damage costs'!$V$18:$V$70,MATCH($B142,'Damage costs'!$C$18:$C$70,0))/1000,BS57*INDEX('Damage costs'!$Z$18:$Z$70,MATCH($B142,'Damage costs'!$C$18:$C$70,0))/1000),"")</f>
        <v/>
      </c>
      <c r="BT142" s="59" t="str">
        <f>IFERROR(IF(OR($C$144=FALSE,LEFT($B142,3)&lt;&gt;"NOX"),BT57*INDEX('Damage costs'!$V$18:$V$70,MATCH($B142,'Damage costs'!$C$18:$C$70,0))/1000,BT57*INDEX('Damage costs'!$Z$18:$Z$70,MATCH($B142,'Damage costs'!$C$18:$C$70,0))/1000),"")</f>
        <v/>
      </c>
      <c r="BU142" s="59" t="str">
        <f>IFERROR(IF(OR($C$144=FALSE,LEFT($B142,3)&lt;&gt;"NOX"),BU57*INDEX('Damage costs'!$V$18:$V$70,MATCH($B142,'Damage costs'!$C$18:$C$70,0))/1000,BU57*INDEX('Damage costs'!$Z$18:$Z$70,MATCH($B142,'Damage costs'!$C$18:$C$70,0))/1000),"")</f>
        <v/>
      </c>
      <c r="BV142" s="59" t="str">
        <f>IFERROR(IF(OR($C$144=FALSE,LEFT($B142,3)&lt;&gt;"NOX"),BV57*INDEX('Damage costs'!$V$18:$V$70,MATCH($B142,'Damage costs'!$C$18:$C$70,0))/1000,BV57*INDEX('Damage costs'!$Z$18:$Z$70,MATCH($B142,'Damage costs'!$C$18:$C$70,0))/1000),"")</f>
        <v/>
      </c>
      <c r="BW142" s="59" t="str">
        <f>IFERROR(IF(OR($C$144=FALSE,LEFT($B142,3)&lt;&gt;"NOX"),BW57*INDEX('Damage costs'!$V$18:$V$70,MATCH($B142,'Damage costs'!$C$18:$C$70,0))/1000,BW57*INDEX('Damage costs'!$Z$18:$Z$70,MATCH($B142,'Damage costs'!$C$18:$C$70,0))/1000),"")</f>
        <v/>
      </c>
      <c r="BX142" s="59" t="str">
        <f>IFERROR(IF(OR($C$144=FALSE,LEFT($B142,3)&lt;&gt;"NOX"),BX57*INDEX('Damage costs'!$V$18:$V$70,MATCH($B142,'Damage costs'!$C$18:$C$70,0))/1000,BX57*INDEX('Damage costs'!$Z$18:$Z$70,MATCH($B142,'Damage costs'!$C$18:$C$70,0))/1000),"")</f>
        <v/>
      </c>
      <c r="BY142" s="59" t="str">
        <f>IFERROR(IF(OR($C$144=FALSE,LEFT($B142,3)&lt;&gt;"NOX"),BY57*INDEX('Damage costs'!$V$18:$V$70,MATCH($B142,'Damage costs'!$C$18:$C$70,0))/1000,BY57*INDEX('Damage costs'!$Z$18:$Z$70,MATCH($B142,'Damage costs'!$C$18:$C$70,0))/1000),"")</f>
        <v/>
      </c>
      <c r="BZ142" s="59" t="str">
        <f>IFERROR(IF(OR($C$144=FALSE,LEFT($B142,3)&lt;&gt;"NOX"),BZ57*INDEX('Damage costs'!$V$18:$V$70,MATCH($B142,'Damage costs'!$C$18:$C$70,0))/1000,BZ57*INDEX('Damage costs'!$Z$18:$Z$70,MATCH($B142,'Damage costs'!$C$18:$C$70,0))/1000),"")</f>
        <v/>
      </c>
      <c r="CA142" s="59" t="str">
        <f>IFERROR(IF(OR($C$144=FALSE,LEFT($B142,3)&lt;&gt;"NOX"),CA57*INDEX('Damage costs'!$V$18:$V$70,MATCH($B142,'Damage costs'!$C$18:$C$70,0))/1000,CA57*INDEX('Damage costs'!$Z$18:$Z$70,MATCH($B142,'Damage costs'!$C$18:$C$70,0))/1000),"")</f>
        <v/>
      </c>
      <c r="CB142" s="59" t="str">
        <f>IFERROR(IF(OR($C$144=FALSE,LEFT($B142,3)&lt;&gt;"NOX"),CB57*INDEX('Damage costs'!$V$18:$V$70,MATCH($B142,'Damage costs'!$C$18:$C$70,0))/1000,CB57*INDEX('Damage costs'!$Z$18:$Z$70,MATCH($B142,'Damage costs'!$C$18:$C$70,0))/1000),"")</f>
        <v/>
      </c>
      <c r="CC142" s="59" t="str">
        <f>IFERROR(IF(OR($C$144=FALSE,LEFT($B142,3)&lt;&gt;"NOX"),CC57*INDEX('Damage costs'!$V$18:$V$70,MATCH($B142,'Damage costs'!$C$18:$C$70,0))/1000,CC57*INDEX('Damage costs'!$Z$18:$Z$70,MATCH($B142,'Damage costs'!$C$18:$C$70,0))/1000),"")</f>
        <v/>
      </c>
      <c r="CD142" s="59" t="str">
        <f>IFERROR(IF(OR($C$144=FALSE,LEFT($B142,3)&lt;&gt;"NOX"),CD57*INDEX('Damage costs'!$V$18:$V$70,MATCH($B142,'Damage costs'!$C$18:$C$70,0))/1000,CD57*INDEX('Damage costs'!$Z$18:$Z$70,MATCH($B142,'Damage costs'!$C$18:$C$70,0))/1000),"")</f>
        <v/>
      </c>
      <c r="CE142" s="59" t="str">
        <f>IFERROR(IF(OR($C$144=FALSE,LEFT($B142,3)&lt;&gt;"NOX"),CE57*INDEX('Damage costs'!$V$18:$V$70,MATCH($B142,'Damage costs'!$C$18:$C$70,0))/1000,CE57*INDEX('Damage costs'!$Z$18:$Z$70,MATCH($B142,'Damage costs'!$C$18:$C$70,0))/1000),"")</f>
        <v/>
      </c>
      <c r="CF142" s="59" t="str">
        <f>IFERROR(IF(OR($C$144=FALSE,LEFT($B142,3)&lt;&gt;"NOX"),CF57*INDEX('Damage costs'!$V$18:$V$70,MATCH($B142,'Damage costs'!$C$18:$C$70,0))/1000,CF57*INDEX('Damage costs'!$Z$18:$Z$70,MATCH($B142,'Damage costs'!$C$18:$C$70,0))/1000),"")</f>
        <v/>
      </c>
      <c r="CG142" s="59" t="str">
        <f>IFERROR(IF(OR($C$144=FALSE,LEFT($B142,3)&lt;&gt;"NOX"),CG57*INDEX('Damage costs'!$V$18:$V$70,MATCH($B142,'Damage costs'!$C$18:$C$70,0))/1000,CG57*INDEX('Damage costs'!$Z$18:$Z$70,MATCH($B142,'Damage costs'!$C$18:$C$70,0))/1000),"")</f>
        <v/>
      </c>
      <c r="CH142" s="59" t="str">
        <f>IFERROR(IF(OR($C$144=FALSE,LEFT($B142,3)&lt;&gt;"NOX"),CH57*INDEX('Damage costs'!$V$18:$V$70,MATCH($B142,'Damage costs'!$C$18:$C$70,0))/1000,CH57*INDEX('Damage costs'!$Z$18:$Z$70,MATCH($B142,'Damage costs'!$C$18:$C$70,0))/1000),"")</f>
        <v/>
      </c>
      <c r="CI142" s="59" t="str">
        <f>IFERROR(IF(OR($C$144=FALSE,LEFT($B142,3)&lt;&gt;"NOX"),CI57*INDEX('Damage costs'!$V$18:$V$70,MATCH($B142,'Damage costs'!$C$18:$C$70,0))/1000,CI57*INDEX('Damage costs'!$Z$18:$Z$70,MATCH($B142,'Damage costs'!$C$18:$C$70,0))/1000),"")</f>
        <v/>
      </c>
      <c r="CJ142" s="59" t="str">
        <f>IFERROR(IF(OR($C$144=FALSE,LEFT($B142,3)&lt;&gt;"NOX"),CJ57*INDEX('Damage costs'!$V$18:$V$70,MATCH($B142,'Damage costs'!$C$18:$C$70,0))/1000,CJ57*INDEX('Damage costs'!$Z$18:$Z$70,MATCH($B142,'Damage costs'!$C$18:$C$70,0))/1000),"")</f>
        <v/>
      </c>
      <c r="CK142" s="59" t="str">
        <f>IFERROR(IF(OR($C$144=FALSE,LEFT($B142,3)&lt;&gt;"NOX"),CK57*INDEX('Damage costs'!$V$18:$V$70,MATCH($B142,'Damage costs'!$C$18:$C$70,0))/1000,CK57*INDEX('Damage costs'!$Z$18:$Z$70,MATCH($B142,'Damage costs'!$C$18:$C$70,0))/1000),"")</f>
        <v/>
      </c>
      <c r="CL142" s="59" t="str">
        <f>IFERROR(IF(OR($C$144=FALSE,LEFT($B142,3)&lt;&gt;"NOX"),CL57*INDEX('Damage costs'!$V$18:$V$70,MATCH($B142,'Damage costs'!$C$18:$C$70,0))/1000,CL57*INDEX('Damage costs'!$Z$18:$Z$70,MATCH($B142,'Damage costs'!$C$18:$C$70,0))/1000),"")</f>
        <v/>
      </c>
      <c r="CM142" s="59" t="str">
        <f>IFERROR(IF(OR($C$144=FALSE,LEFT($B142,3)&lt;&gt;"NOX"),CM57*INDEX('Damage costs'!$V$18:$V$70,MATCH($B142,'Damage costs'!$C$18:$C$70,0))/1000,CM57*INDEX('Damage costs'!$Z$18:$Z$70,MATCH($B142,'Damage costs'!$C$18:$C$70,0))/1000),"")</f>
        <v/>
      </c>
      <c r="CN142" s="59" t="str">
        <f>IFERROR(IF(OR($C$144=FALSE,LEFT($B142,3)&lt;&gt;"NOX"),CN57*INDEX('Damage costs'!$V$18:$V$70,MATCH($B142,'Damage costs'!$C$18:$C$70,0))/1000,CN57*INDEX('Damage costs'!$Z$18:$Z$70,MATCH($B142,'Damage costs'!$C$18:$C$70,0))/1000),"")</f>
        <v/>
      </c>
      <c r="CO142" s="59" t="str">
        <f>IFERROR(IF(OR($C$144=FALSE,LEFT($B142,3)&lt;&gt;"NOX"),CO57*INDEX('Damage costs'!$V$18:$V$70,MATCH($B142,'Damage costs'!$C$18:$C$70,0))/1000,CO57*INDEX('Damage costs'!$Z$18:$Z$70,MATCH($B142,'Damage costs'!$C$18:$C$70,0))/1000),"")</f>
        <v/>
      </c>
      <c r="CP142" s="59" t="str">
        <f>IFERROR(IF(OR($C$144=FALSE,LEFT($B142,3)&lt;&gt;"NOX"),CP57*INDEX('Damage costs'!$V$18:$V$70,MATCH($B142,'Damage costs'!$C$18:$C$70,0))/1000,CP57*INDEX('Damage costs'!$Z$18:$Z$70,MATCH($B142,'Damage costs'!$C$18:$C$70,0))/1000),"")</f>
        <v/>
      </c>
      <c r="CQ142" s="59" t="str">
        <f>IFERROR(IF(OR($C$144=FALSE,LEFT($B142,3)&lt;&gt;"NOX"),CQ57*INDEX('Damage costs'!$V$18:$V$70,MATCH($B142,'Damage costs'!$C$18:$C$70,0))/1000,CQ57*INDEX('Damage costs'!$Z$18:$Z$70,MATCH($B142,'Damage costs'!$C$18:$C$70,0))/1000),"")</f>
        <v/>
      </c>
      <c r="CR142" s="59" t="str">
        <f>IFERROR(IF(OR($C$144=FALSE,LEFT($B142,3)&lt;&gt;"NOX"),CR57*INDEX('Damage costs'!$V$18:$V$70,MATCH($B142,'Damage costs'!$C$18:$C$70,0))/1000,CR57*INDEX('Damage costs'!$Z$18:$Z$70,MATCH($B142,'Damage costs'!$C$18:$C$70,0))/1000),"")</f>
        <v/>
      </c>
      <c r="CS142" s="59" t="str">
        <f>IFERROR(IF(OR($C$144=FALSE,LEFT($B142,3)&lt;&gt;"NOX"),CS57*INDEX('Damage costs'!$V$18:$V$70,MATCH($B142,'Damage costs'!$C$18:$C$70,0))/1000,CS57*INDEX('Damage costs'!$Z$18:$Z$70,MATCH($B142,'Damage costs'!$C$18:$C$70,0))/1000),"")</f>
        <v/>
      </c>
      <c r="CT142" s="59" t="str">
        <f>IFERROR(IF(OR($C$144=FALSE,LEFT($B142,3)&lt;&gt;"NOX"),CT57*INDEX('Damage costs'!$V$18:$V$70,MATCH($B142,'Damage costs'!$C$18:$C$70,0))/1000,CT57*INDEX('Damage costs'!$Z$18:$Z$70,MATCH($B142,'Damage costs'!$C$18:$C$70,0))/1000),"")</f>
        <v/>
      </c>
      <c r="CU142" s="59" t="str">
        <f>IFERROR(IF(OR($C$144=FALSE,LEFT($B142,3)&lt;&gt;"NOX"),CU57*INDEX('Damage costs'!$V$18:$V$70,MATCH($B142,'Damage costs'!$C$18:$C$70,0))/1000,CU57*INDEX('Damage costs'!$Z$18:$Z$70,MATCH($B142,'Damage costs'!$C$18:$C$70,0))/1000),"")</f>
        <v/>
      </c>
      <c r="CV142" s="59" t="str">
        <f>IFERROR(IF(OR($C$144=FALSE,LEFT($B142,3)&lt;&gt;"NOX"),CV57*INDEX('Damage costs'!$V$18:$V$70,MATCH($B142,'Damage costs'!$C$18:$C$70,0))/1000,CV57*INDEX('Damage costs'!$Z$18:$Z$70,MATCH($B142,'Damage costs'!$C$18:$C$70,0))/1000),"")</f>
        <v/>
      </c>
      <c r="CW142" s="59" t="str">
        <f>IFERROR(IF(OR($C$144=FALSE,LEFT($B142,3)&lt;&gt;"NOX"),CW57*INDEX('Damage costs'!$V$18:$V$70,MATCH($B142,'Damage costs'!$C$18:$C$70,0))/1000,CW57*INDEX('Damage costs'!$Z$18:$Z$70,MATCH($B142,'Damage costs'!$C$18:$C$70,0))/1000),"")</f>
        <v/>
      </c>
      <c r="CX142" s="59" t="str">
        <f>IFERROR(IF(OR($C$144=FALSE,LEFT($B142,3)&lt;&gt;"NOX"),CX57*INDEX('Damage costs'!$V$18:$V$70,MATCH($B142,'Damage costs'!$C$18:$C$70,0))/1000,CX57*INDEX('Damage costs'!$Z$18:$Z$70,MATCH($B142,'Damage costs'!$C$18:$C$70,0))/1000),"")</f>
        <v/>
      </c>
      <c r="CY142" s="59" t="str">
        <f>IFERROR(IF(OR($C$144=FALSE,LEFT($B142,3)&lt;&gt;"NOX"),CY57*INDEX('Damage costs'!$V$18:$V$70,MATCH($B142,'Damage costs'!$C$18:$C$70,0))/1000,CY57*INDEX('Damage costs'!$Z$18:$Z$70,MATCH($B142,'Damage costs'!$C$18:$C$70,0))/1000),"")</f>
        <v/>
      </c>
      <c r="CZ142" s="391"/>
    </row>
    <row r="143" spans="2:104" x14ac:dyDescent="0.25">
      <c r="B143" s="406">
        <f t="shared" si="52"/>
        <v>0</v>
      </c>
      <c r="C143" s="9" t="s">
        <v>1117</v>
      </c>
      <c r="D143" s="59" t="str">
        <f>IFERROR(IF(OR($C$144=FALSE,LEFT($B143,3)&lt;&gt;"NOX"),D58*INDEX('Damage costs'!$V$18:$V$70,MATCH($B143,'Damage costs'!$C$18:$C$70,0))/1000,D58*INDEX('Damage costs'!$Z$18:$Z$70,MATCH($B143,'Damage costs'!$C$18:$C$70,0))/1000),"")</f>
        <v/>
      </c>
      <c r="E143" s="59" t="str">
        <f>IFERROR(IF(OR($C$144=FALSE,LEFT($B143,3)&lt;&gt;"NOX"),E58*INDEX('Damage costs'!$V$18:$V$70,MATCH($B143,'Damage costs'!$C$18:$C$70,0))/1000,E58*INDEX('Damage costs'!$Z$18:$Z$70,MATCH($B143,'Damage costs'!$C$18:$C$70,0))/1000),"")</f>
        <v/>
      </c>
      <c r="F143" s="59" t="str">
        <f>IFERROR(IF(OR($C$144=FALSE,LEFT($B143,3)&lt;&gt;"NOX"),F58*INDEX('Damage costs'!$V$18:$V$70,MATCH($B143,'Damage costs'!$C$18:$C$70,0))/1000,F58*INDEX('Damage costs'!$Z$18:$Z$70,MATCH($B143,'Damage costs'!$C$18:$C$70,0))/1000),"")</f>
        <v/>
      </c>
      <c r="G143" s="59" t="str">
        <f>IFERROR(IF(OR($C$144=FALSE,LEFT($B143,3)&lt;&gt;"NOX"),G58*INDEX('Damage costs'!$V$18:$V$70,MATCH($B143,'Damage costs'!$C$18:$C$70,0))/1000,G58*INDEX('Damage costs'!$Z$18:$Z$70,MATCH($B143,'Damage costs'!$C$18:$C$70,0))/1000),"")</f>
        <v/>
      </c>
      <c r="H143" s="59" t="str">
        <f>IFERROR(IF(OR($C$144=FALSE,LEFT($B143,3)&lt;&gt;"NOX"),H58*INDEX('Damage costs'!$V$18:$V$70,MATCH($B143,'Damage costs'!$C$18:$C$70,0))/1000,H58*INDEX('Damage costs'!$Z$18:$Z$70,MATCH($B143,'Damage costs'!$C$18:$C$70,0))/1000),"")</f>
        <v/>
      </c>
      <c r="I143" s="59" t="str">
        <f>IFERROR(IF(OR($C$144=FALSE,LEFT($B143,3)&lt;&gt;"NOX"),I58*INDEX('Damage costs'!$V$18:$V$70,MATCH($B143,'Damage costs'!$C$18:$C$70,0))/1000,I58*INDEX('Damage costs'!$Z$18:$Z$70,MATCH($B143,'Damage costs'!$C$18:$C$70,0))/1000),"")</f>
        <v/>
      </c>
      <c r="J143" s="59" t="str">
        <f>IFERROR(IF(OR($C$144=FALSE,LEFT($B143,3)&lt;&gt;"NOX"),J58*INDEX('Damage costs'!$V$18:$V$70,MATCH($B143,'Damage costs'!$C$18:$C$70,0))/1000,J58*INDEX('Damage costs'!$Z$18:$Z$70,MATCH($B143,'Damage costs'!$C$18:$C$70,0))/1000),"")</f>
        <v/>
      </c>
      <c r="K143" s="59" t="str">
        <f>IFERROR(IF(OR($C$144=FALSE,LEFT($B143,3)&lt;&gt;"NOX"),K58*INDEX('Damage costs'!$V$18:$V$70,MATCH($B143,'Damage costs'!$C$18:$C$70,0))/1000,K58*INDEX('Damage costs'!$Z$18:$Z$70,MATCH($B143,'Damage costs'!$C$18:$C$70,0))/1000),"")</f>
        <v/>
      </c>
      <c r="L143" s="59" t="str">
        <f>IFERROR(IF(OR($C$144=FALSE,LEFT($B143,3)&lt;&gt;"NOX"),L58*INDEX('Damage costs'!$V$18:$V$70,MATCH($B143,'Damage costs'!$C$18:$C$70,0))/1000,L58*INDEX('Damage costs'!$Z$18:$Z$70,MATCH($B143,'Damage costs'!$C$18:$C$70,0))/1000),"")</f>
        <v/>
      </c>
      <c r="M143" s="59" t="str">
        <f>IFERROR(IF(OR($C$144=FALSE,LEFT($B143,3)&lt;&gt;"NOX"),M58*INDEX('Damage costs'!$V$18:$V$70,MATCH($B143,'Damage costs'!$C$18:$C$70,0))/1000,M58*INDEX('Damage costs'!$Z$18:$Z$70,MATCH($B143,'Damage costs'!$C$18:$C$70,0))/1000),"")</f>
        <v/>
      </c>
      <c r="N143" s="59" t="str">
        <f>IFERROR(IF(OR($C$144=FALSE,LEFT($B143,3)&lt;&gt;"NOX"),N58*INDEX('Damage costs'!$V$18:$V$70,MATCH($B143,'Damage costs'!$C$18:$C$70,0))/1000,N58*INDEX('Damage costs'!$Z$18:$Z$70,MATCH($B143,'Damage costs'!$C$18:$C$70,0))/1000),"")</f>
        <v/>
      </c>
      <c r="O143" s="59" t="str">
        <f>IFERROR(IF(OR($C$144=FALSE,LEFT($B143,3)&lt;&gt;"NOX"),O58*INDEX('Damage costs'!$V$18:$V$70,MATCH($B143,'Damage costs'!$C$18:$C$70,0))/1000,O58*INDEX('Damage costs'!$Z$18:$Z$70,MATCH($B143,'Damage costs'!$C$18:$C$70,0))/1000),"")</f>
        <v/>
      </c>
      <c r="P143" s="59" t="str">
        <f>IFERROR(IF(OR($C$144=FALSE,LEFT($B143,3)&lt;&gt;"NOX"),P58*INDEX('Damage costs'!$V$18:$V$70,MATCH($B143,'Damage costs'!$C$18:$C$70,0))/1000,P58*INDEX('Damage costs'!$Z$18:$Z$70,MATCH($B143,'Damage costs'!$C$18:$C$70,0))/1000),"")</f>
        <v/>
      </c>
      <c r="Q143" s="59" t="str">
        <f>IFERROR(IF(OR($C$144=FALSE,LEFT($B143,3)&lt;&gt;"NOX"),Q58*INDEX('Damage costs'!$V$18:$V$70,MATCH($B143,'Damage costs'!$C$18:$C$70,0))/1000,Q58*INDEX('Damage costs'!$Z$18:$Z$70,MATCH($B143,'Damage costs'!$C$18:$C$70,0))/1000),"")</f>
        <v/>
      </c>
      <c r="R143" s="59" t="str">
        <f>IFERROR(IF(OR($C$144=FALSE,LEFT($B143,3)&lt;&gt;"NOX"),R58*INDEX('Damage costs'!$V$18:$V$70,MATCH($B143,'Damage costs'!$C$18:$C$70,0))/1000,R58*INDEX('Damage costs'!$Z$18:$Z$70,MATCH($B143,'Damage costs'!$C$18:$C$70,0))/1000),"")</f>
        <v/>
      </c>
      <c r="S143" s="59" t="str">
        <f>IFERROR(IF(OR($C$144=FALSE,LEFT($B143,3)&lt;&gt;"NOX"),S58*INDEX('Damage costs'!$V$18:$V$70,MATCH($B143,'Damage costs'!$C$18:$C$70,0))/1000,S58*INDEX('Damage costs'!$Z$18:$Z$70,MATCH($B143,'Damage costs'!$C$18:$C$70,0))/1000),"")</f>
        <v/>
      </c>
      <c r="T143" s="59" t="str">
        <f>IFERROR(IF(OR($C$144=FALSE,LEFT($B143,3)&lt;&gt;"NOX"),T58*INDEX('Damage costs'!$V$18:$V$70,MATCH($B143,'Damage costs'!$C$18:$C$70,0))/1000,T58*INDEX('Damage costs'!$Z$18:$Z$70,MATCH($B143,'Damage costs'!$C$18:$C$70,0))/1000),"")</f>
        <v/>
      </c>
      <c r="U143" s="59" t="str">
        <f>IFERROR(IF(OR($C$144=FALSE,LEFT($B143,3)&lt;&gt;"NOX"),U58*INDEX('Damage costs'!$V$18:$V$70,MATCH($B143,'Damage costs'!$C$18:$C$70,0))/1000,U58*INDEX('Damage costs'!$Z$18:$Z$70,MATCH($B143,'Damage costs'!$C$18:$C$70,0))/1000),"")</f>
        <v/>
      </c>
      <c r="V143" s="59" t="str">
        <f>IFERROR(IF(OR($C$144=FALSE,LEFT($B143,3)&lt;&gt;"NOX"),V58*INDEX('Damage costs'!$V$18:$V$70,MATCH($B143,'Damage costs'!$C$18:$C$70,0))/1000,V58*INDEX('Damage costs'!$Z$18:$Z$70,MATCH($B143,'Damage costs'!$C$18:$C$70,0))/1000),"")</f>
        <v/>
      </c>
      <c r="W143" s="59" t="str">
        <f>IFERROR(IF(OR($C$144=FALSE,LEFT($B143,3)&lt;&gt;"NOX"),W58*INDEX('Damage costs'!$V$18:$V$70,MATCH($B143,'Damage costs'!$C$18:$C$70,0))/1000,W58*INDEX('Damage costs'!$Z$18:$Z$70,MATCH($B143,'Damage costs'!$C$18:$C$70,0))/1000),"")</f>
        <v/>
      </c>
      <c r="X143" s="59" t="str">
        <f>IFERROR(IF(OR($C$144=FALSE,LEFT($B143,3)&lt;&gt;"NOX"),X58*INDEX('Damage costs'!$V$18:$V$70,MATCH($B143,'Damage costs'!$C$18:$C$70,0))/1000,X58*INDEX('Damage costs'!$Z$18:$Z$70,MATCH($B143,'Damage costs'!$C$18:$C$70,0))/1000),"")</f>
        <v/>
      </c>
      <c r="Y143" s="59" t="str">
        <f>IFERROR(IF(OR($C$144=FALSE,LEFT($B143,3)&lt;&gt;"NOX"),Y58*INDEX('Damage costs'!$V$18:$V$70,MATCH($B143,'Damage costs'!$C$18:$C$70,0))/1000,Y58*INDEX('Damage costs'!$Z$18:$Z$70,MATCH($B143,'Damage costs'!$C$18:$C$70,0))/1000),"")</f>
        <v/>
      </c>
      <c r="Z143" s="59" t="str">
        <f>IFERROR(IF(OR($C$144=FALSE,LEFT($B143,3)&lt;&gt;"NOX"),Z58*INDEX('Damage costs'!$V$18:$V$70,MATCH($B143,'Damage costs'!$C$18:$C$70,0))/1000,Z58*INDEX('Damage costs'!$Z$18:$Z$70,MATCH($B143,'Damage costs'!$C$18:$C$70,0))/1000),"")</f>
        <v/>
      </c>
      <c r="AA143" s="59" t="str">
        <f>IFERROR(IF(OR($C$144=FALSE,LEFT($B143,3)&lt;&gt;"NOX"),AA58*INDEX('Damage costs'!$V$18:$V$70,MATCH($B143,'Damage costs'!$C$18:$C$70,0))/1000,AA58*INDEX('Damage costs'!$Z$18:$Z$70,MATCH($B143,'Damage costs'!$C$18:$C$70,0))/1000),"")</f>
        <v/>
      </c>
      <c r="AB143" s="59" t="str">
        <f>IFERROR(IF(OR($C$144=FALSE,LEFT($B143,3)&lt;&gt;"NOX"),AB58*INDEX('Damage costs'!$V$18:$V$70,MATCH($B143,'Damage costs'!$C$18:$C$70,0))/1000,AB58*INDEX('Damage costs'!$Z$18:$Z$70,MATCH($B143,'Damage costs'!$C$18:$C$70,0))/1000),"")</f>
        <v/>
      </c>
      <c r="AC143" s="59" t="str">
        <f>IFERROR(IF(OR($C$144=FALSE,LEFT($B143,3)&lt;&gt;"NOX"),AC58*INDEX('Damage costs'!$V$18:$V$70,MATCH($B143,'Damage costs'!$C$18:$C$70,0))/1000,AC58*INDEX('Damage costs'!$Z$18:$Z$70,MATCH($B143,'Damage costs'!$C$18:$C$70,0))/1000),"")</f>
        <v/>
      </c>
      <c r="AD143" s="59" t="str">
        <f>IFERROR(IF(OR($C$144=FALSE,LEFT($B143,3)&lt;&gt;"NOX"),AD58*INDEX('Damage costs'!$V$18:$V$70,MATCH($B143,'Damage costs'!$C$18:$C$70,0))/1000,AD58*INDEX('Damage costs'!$Z$18:$Z$70,MATCH($B143,'Damage costs'!$C$18:$C$70,0))/1000),"")</f>
        <v/>
      </c>
      <c r="AE143" s="59" t="str">
        <f>IFERROR(IF(OR($C$144=FALSE,LEFT($B143,3)&lt;&gt;"NOX"),AE58*INDEX('Damage costs'!$V$18:$V$70,MATCH($B143,'Damage costs'!$C$18:$C$70,0))/1000,AE58*INDEX('Damage costs'!$Z$18:$Z$70,MATCH($B143,'Damage costs'!$C$18:$C$70,0))/1000),"")</f>
        <v/>
      </c>
      <c r="AF143" s="59" t="str">
        <f>IFERROR(IF(OR($C$144=FALSE,LEFT($B143,3)&lt;&gt;"NOX"),AF58*INDEX('Damage costs'!$V$18:$V$70,MATCH($B143,'Damage costs'!$C$18:$C$70,0))/1000,AF58*INDEX('Damage costs'!$Z$18:$Z$70,MATCH($B143,'Damage costs'!$C$18:$C$70,0))/1000),"")</f>
        <v/>
      </c>
      <c r="AG143" s="59" t="str">
        <f>IFERROR(IF(OR($C$144=FALSE,LEFT($B143,3)&lt;&gt;"NOX"),AG58*INDEX('Damage costs'!$V$18:$V$70,MATCH($B143,'Damage costs'!$C$18:$C$70,0))/1000,AG58*INDEX('Damage costs'!$Z$18:$Z$70,MATCH($B143,'Damage costs'!$C$18:$C$70,0))/1000),"")</f>
        <v/>
      </c>
      <c r="AH143" s="59" t="str">
        <f>IFERROR(IF(OR($C$144=FALSE,LEFT($B143,3)&lt;&gt;"NOX"),AH58*INDEX('Damage costs'!$V$18:$V$70,MATCH($B143,'Damage costs'!$C$18:$C$70,0))/1000,AH58*INDEX('Damage costs'!$Z$18:$Z$70,MATCH($B143,'Damage costs'!$C$18:$C$70,0))/1000),"")</f>
        <v/>
      </c>
      <c r="AI143" s="59" t="str">
        <f>IFERROR(IF(OR($C$144=FALSE,LEFT($B143,3)&lt;&gt;"NOX"),AI58*INDEX('Damage costs'!$V$18:$V$70,MATCH($B143,'Damage costs'!$C$18:$C$70,0))/1000,AI58*INDEX('Damage costs'!$Z$18:$Z$70,MATCH($B143,'Damage costs'!$C$18:$C$70,0))/1000),"")</f>
        <v/>
      </c>
      <c r="AJ143" s="59" t="str">
        <f>IFERROR(IF(OR($C$144=FALSE,LEFT($B143,3)&lt;&gt;"NOX"),AJ58*INDEX('Damage costs'!$V$18:$V$70,MATCH($B143,'Damage costs'!$C$18:$C$70,0))/1000,AJ58*INDEX('Damage costs'!$Z$18:$Z$70,MATCH($B143,'Damage costs'!$C$18:$C$70,0))/1000),"")</f>
        <v/>
      </c>
      <c r="AK143" s="59" t="str">
        <f>IFERROR(IF(OR($C$144=FALSE,LEFT($B143,3)&lt;&gt;"NOX"),AK58*INDEX('Damage costs'!$V$18:$V$70,MATCH($B143,'Damage costs'!$C$18:$C$70,0))/1000,AK58*INDEX('Damage costs'!$Z$18:$Z$70,MATCH($B143,'Damage costs'!$C$18:$C$70,0))/1000),"")</f>
        <v/>
      </c>
      <c r="AL143" s="59" t="str">
        <f>IFERROR(IF(OR($C$144=FALSE,LEFT($B143,3)&lt;&gt;"NOX"),AL58*INDEX('Damage costs'!$V$18:$V$70,MATCH($B143,'Damage costs'!$C$18:$C$70,0))/1000,AL58*INDEX('Damage costs'!$Z$18:$Z$70,MATCH($B143,'Damage costs'!$C$18:$C$70,0))/1000),"")</f>
        <v/>
      </c>
      <c r="AM143" s="59" t="str">
        <f>IFERROR(IF(OR($C$144=FALSE,LEFT($B143,3)&lt;&gt;"NOX"),AM58*INDEX('Damage costs'!$V$18:$V$70,MATCH($B143,'Damage costs'!$C$18:$C$70,0))/1000,AM58*INDEX('Damage costs'!$Z$18:$Z$70,MATCH($B143,'Damage costs'!$C$18:$C$70,0))/1000),"")</f>
        <v/>
      </c>
      <c r="AN143" s="59" t="str">
        <f>IFERROR(IF(OR($C$144=FALSE,LEFT($B143,3)&lt;&gt;"NOX"),AN58*INDEX('Damage costs'!$V$18:$V$70,MATCH($B143,'Damage costs'!$C$18:$C$70,0))/1000,AN58*INDEX('Damage costs'!$Z$18:$Z$70,MATCH($B143,'Damage costs'!$C$18:$C$70,0))/1000),"")</f>
        <v/>
      </c>
      <c r="AO143" s="59" t="str">
        <f>IFERROR(IF(OR($C$144=FALSE,LEFT($B143,3)&lt;&gt;"NOX"),AO58*INDEX('Damage costs'!$V$18:$V$70,MATCH($B143,'Damage costs'!$C$18:$C$70,0))/1000,AO58*INDEX('Damage costs'!$Z$18:$Z$70,MATCH($B143,'Damage costs'!$C$18:$C$70,0))/1000),"")</f>
        <v/>
      </c>
      <c r="AP143" s="59" t="str">
        <f>IFERROR(IF(OR($C$144=FALSE,LEFT($B143,3)&lt;&gt;"NOX"),AP58*INDEX('Damage costs'!$V$18:$V$70,MATCH($B143,'Damage costs'!$C$18:$C$70,0))/1000,AP58*INDEX('Damage costs'!$Z$18:$Z$70,MATCH($B143,'Damage costs'!$C$18:$C$70,0))/1000),"")</f>
        <v/>
      </c>
      <c r="AQ143" s="59" t="str">
        <f>IFERROR(IF(OR($C$144=FALSE,LEFT($B143,3)&lt;&gt;"NOX"),AQ58*INDEX('Damage costs'!$V$18:$V$70,MATCH($B143,'Damage costs'!$C$18:$C$70,0))/1000,AQ58*INDEX('Damage costs'!$Z$18:$Z$70,MATCH($B143,'Damage costs'!$C$18:$C$70,0))/1000),"")</f>
        <v/>
      </c>
      <c r="AR143" s="59" t="str">
        <f>IFERROR(IF(OR($C$144=FALSE,LEFT($B143,3)&lt;&gt;"NOX"),AR58*INDEX('Damage costs'!$V$18:$V$70,MATCH($B143,'Damage costs'!$C$18:$C$70,0))/1000,AR58*INDEX('Damage costs'!$Z$18:$Z$70,MATCH($B143,'Damage costs'!$C$18:$C$70,0))/1000),"")</f>
        <v/>
      </c>
      <c r="AS143" s="59" t="str">
        <f>IFERROR(IF(OR($C$144=FALSE,LEFT($B143,3)&lt;&gt;"NOX"),AS58*INDEX('Damage costs'!$V$18:$V$70,MATCH($B143,'Damage costs'!$C$18:$C$70,0))/1000,AS58*INDEX('Damage costs'!$Z$18:$Z$70,MATCH($B143,'Damage costs'!$C$18:$C$70,0))/1000),"")</f>
        <v/>
      </c>
      <c r="AT143" s="59" t="str">
        <f>IFERROR(IF(OR($C$144=FALSE,LEFT($B143,3)&lt;&gt;"NOX"),AT58*INDEX('Damage costs'!$V$18:$V$70,MATCH($B143,'Damage costs'!$C$18:$C$70,0))/1000,AT58*INDEX('Damage costs'!$Z$18:$Z$70,MATCH($B143,'Damage costs'!$C$18:$C$70,0))/1000),"")</f>
        <v/>
      </c>
      <c r="AU143" s="59" t="str">
        <f>IFERROR(IF(OR($C$144=FALSE,LEFT($B143,3)&lt;&gt;"NOX"),AU58*INDEX('Damage costs'!$V$18:$V$70,MATCH($B143,'Damage costs'!$C$18:$C$70,0))/1000,AU58*INDEX('Damage costs'!$Z$18:$Z$70,MATCH($B143,'Damage costs'!$C$18:$C$70,0))/1000),"")</f>
        <v/>
      </c>
      <c r="AV143" s="59" t="str">
        <f>IFERROR(IF(OR($C$144=FALSE,LEFT($B143,3)&lt;&gt;"NOX"),AV58*INDEX('Damage costs'!$V$18:$V$70,MATCH($B143,'Damage costs'!$C$18:$C$70,0))/1000,AV58*INDEX('Damage costs'!$Z$18:$Z$70,MATCH($B143,'Damage costs'!$C$18:$C$70,0))/1000),"")</f>
        <v/>
      </c>
      <c r="AW143" s="59" t="str">
        <f>IFERROR(IF(OR($C$144=FALSE,LEFT($B143,3)&lt;&gt;"NOX"),AW58*INDEX('Damage costs'!$V$18:$V$70,MATCH($B143,'Damage costs'!$C$18:$C$70,0))/1000,AW58*INDEX('Damage costs'!$Z$18:$Z$70,MATCH($B143,'Damage costs'!$C$18:$C$70,0))/1000),"")</f>
        <v/>
      </c>
      <c r="AX143" s="59" t="str">
        <f>IFERROR(IF(OR($C$144=FALSE,LEFT($B143,3)&lt;&gt;"NOX"),AX58*INDEX('Damage costs'!$V$18:$V$70,MATCH($B143,'Damage costs'!$C$18:$C$70,0))/1000,AX58*INDEX('Damage costs'!$Z$18:$Z$70,MATCH($B143,'Damage costs'!$C$18:$C$70,0))/1000),"")</f>
        <v/>
      </c>
      <c r="AY143" s="59" t="str">
        <f>IFERROR(IF(OR($C$144=FALSE,LEFT($B143,3)&lt;&gt;"NOX"),AY58*INDEX('Damage costs'!$V$18:$V$70,MATCH($B143,'Damage costs'!$C$18:$C$70,0))/1000,AY58*INDEX('Damage costs'!$Z$18:$Z$70,MATCH($B143,'Damage costs'!$C$18:$C$70,0))/1000),"")</f>
        <v/>
      </c>
      <c r="AZ143" s="59" t="str">
        <f>IFERROR(IF(OR($C$144=FALSE,LEFT($B143,3)&lt;&gt;"NOX"),AZ58*INDEX('Damage costs'!$V$18:$V$70,MATCH($B143,'Damage costs'!$C$18:$C$70,0))/1000,AZ58*INDEX('Damage costs'!$Z$18:$Z$70,MATCH($B143,'Damage costs'!$C$18:$C$70,0))/1000),"")</f>
        <v/>
      </c>
      <c r="BA143" s="59" t="str">
        <f>IFERROR(IF(OR($C$144=FALSE,LEFT($B143,3)&lt;&gt;"NOX"),BA58*INDEX('Damage costs'!$V$18:$V$70,MATCH($B143,'Damage costs'!$C$18:$C$70,0))/1000,BA58*INDEX('Damage costs'!$Z$18:$Z$70,MATCH($B143,'Damage costs'!$C$18:$C$70,0))/1000),"")</f>
        <v/>
      </c>
      <c r="BB143" s="59" t="str">
        <f>IFERROR(IF(OR($C$144=FALSE,LEFT($B143,3)&lt;&gt;"NOX"),BB58*INDEX('Damage costs'!$V$18:$V$70,MATCH($B143,'Damage costs'!$C$18:$C$70,0))/1000,BB58*INDEX('Damage costs'!$Z$18:$Z$70,MATCH($B143,'Damage costs'!$C$18:$C$70,0))/1000),"")</f>
        <v/>
      </c>
      <c r="BC143" s="59" t="str">
        <f>IFERROR(IF(OR($C$144=FALSE,LEFT($B143,3)&lt;&gt;"NOX"),BC58*INDEX('Damage costs'!$V$18:$V$70,MATCH($B143,'Damage costs'!$C$18:$C$70,0))/1000,BC58*INDEX('Damage costs'!$Z$18:$Z$70,MATCH($B143,'Damage costs'!$C$18:$C$70,0))/1000),"")</f>
        <v/>
      </c>
      <c r="BD143" s="59" t="str">
        <f>IFERROR(IF(OR($C$144=FALSE,LEFT($B143,3)&lt;&gt;"NOX"),BD58*INDEX('Damage costs'!$V$18:$V$70,MATCH($B143,'Damage costs'!$C$18:$C$70,0))/1000,BD58*INDEX('Damage costs'!$Z$18:$Z$70,MATCH($B143,'Damage costs'!$C$18:$C$70,0))/1000),"")</f>
        <v/>
      </c>
      <c r="BE143" s="59" t="str">
        <f>IFERROR(IF(OR($C$144=FALSE,LEFT($B143,3)&lt;&gt;"NOX"),BE58*INDEX('Damage costs'!$V$18:$V$70,MATCH($B143,'Damage costs'!$C$18:$C$70,0))/1000,BE58*INDEX('Damage costs'!$Z$18:$Z$70,MATCH($B143,'Damage costs'!$C$18:$C$70,0))/1000),"")</f>
        <v/>
      </c>
      <c r="BF143" s="59" t="str">
        <f>IFERROR(IF(OR($C$144=FALSE,LEFT($B143,3)&lt;&gt;"NOX"),BF58*INDEX('Damage costs'!$V$18:$V$70,MATCH($B143,'Damage costs'!$C$18:$C$70,0))/1000,BF58*INDEX('Damage costs'!$Z$18:$Z$70,MATCH($B143,'Damage costs'!$C$18:$C$70,0))/1000),"")</f>
        <v/>
      </c>
      <c r="BG143" s="59" t="str">
        <f>IFERROR(IF(OR($C$144=FALSE,LEFT($B143,3)&lt;&gt;"NOX"),BG58*INDEX('Damage costs'!$V$18:$V$70,MATCH($B143,'Damage costs'!$C$18:$C$70,0))/1000,BG58*INDEX('Damage costs'!$Z$18:$Z$70,MATCH($B143,'Damage costs'!$C$18:$C$70,0))/1000),"")</f>
        <v/>
      </c>
      <c r="BH143" s="59" t="str">
        <f>IFERROR(IF(OR($C$144=FALSE,LEFT($B143,3)&lt;&gt;"NOX"),BH58*INDEX('Damage costs'!$V$18:$V$70,MATCH($B143,'Damage costs'!$C$18:$C$70,0))/1000,BH58*INDEX('Damage costs'!$Z$18:$Z$70,MATCH($B143,'Damage costs'!$C$18:$C$70,0))/1000),"")</f>
        <v/>
      </c>
      <c r="BI143" s="59" t="str">
        <f>IFERROR(IF(OR($C$144=FALSE,LEFT($B143,3)&lt;&gt;"NOX"),BI58*INDEX('Damage costs'!$V$18:$V$70,MATCH($B143,'Damage costs'!$C$18:$C$70,0))/1000,BI58*INDEX('Damage costs'!$Z$18:$Z$70,MATCH($B143,'Damage costs'!$C$18:$C$70,0))/1000),"")</f>
        <v/>
      </c>
      <c r="BJ143" s="59" t="str">
        <f>IFERROR(IF(OR($C$144=FALSE,LEFT($B143,3)&lt;&gt;"NOX"),BJ58*INDEX('Damage costs'!$V$18:$V$70,MATCH($B143,'Damage costs'!$C$18:$C$70,0))/1000,BJ58*INDEX('Damage costs'!$Z$18:$Z$70,MATCH($B143,'Damage costs'!$C$18:$C$70,0))/1000),"")</f>
        <v/>
      </c>
      <c r="BK143" s="59" t="str">
        <f>IFERROR(IF(OR($C$144=FALSE,LEFT($B143,3)&lt;&gt;"NOX"),BK58*INDEX('Damage costs'!$V$18:$V$70,MATCH($B143,'Damage costs'!$C$18:$C$70,0))/1000,BK58*INDEX('Damage costs'!$Z$18:$Z$70,MATCH($B143,'Damage costs'!$C$18:$C$70,0))/1000),"")</f>
        <v/>
      </c>
      <c r="BL143" s="59" t="str">
        <f>IFERROR(IF(OR($C$144=FALSE,LEFT($B143,3)&lt;&gt;"NOX"),BL58*INDEX('Damage costs'!$V$18:$V$70,MATCH($B143,'Damage costs'!$C$18:$C$70,0))/1000,BL58*INDEX('Damage costs'!$Z$18:$Z$70,MATCH($B143,'Damage costs'!$C$18:$C$70,0))/1000),"")</f>
        <v/>
      </c>
      <c r="BM143" s="59" t="str">
        <f>IFERROR(IF(OR($C$144=FALSE,LEFT($B143,3)&lt;&gt;"NOX"),BM58*INDEX('Damage costs'!$V$18:$V$70,MATCH($B143,'Damage costs'!$C$18:$C$70,0))/1000,BM58*INDEX('Damage costs'!$Z$18:$Z$70,MATCH($B143,'Damage costs'!$C$18:$C$70,0))/1000),"")</f>
        <v/>
      </c>
      <c r="BN143" s="59" t="str">
        <f>IFERROR(IF(OR($C$144=FALSE,LEFT($B143,3)&lt;&gt;"NOX"),BN58*INDEX('Damage costs'!$V$18:$V$70,MATCH($B143,'Damage costs'!$C$18:$C$70,0))/1000,BN58*INDEX('Damage costs'!$Z$18:$Z$70,MATCH($B143,'Damage costs'!$C$18:$C$70,0))/1000),"")</f>
        <v/>
      </c>
      <c r="BO143" s="59" t="str">
        <f>IFERROR(IF(OR($C$144=FALSE,LEFT($B143,3)&lt;&gt;"NOX"),BO58*INDEX('Damage costs'!$V$18:$V$70,MATCH($B143,'Damage costs'!$C$18:$C$70,0))/1000,BO58*INDEX('Damage costs'!$Z$18:$Z$70,MATCH($B143,'Damage costs'!$C$18:$C$70,0))/1000),"")</f>
        <v/>
      </c>
      <c r="BP143" s="59" t="str">
        <f>IFERROR(IF(OR($C$144=FALSE,LEFT($B143,3)&lt;&gt;"NOX"),BP58*INDEX('Damage costs'!$V$18:$V$70,MATCH($B143,'Damage costs'!$C$18:$C$70,0))/1000,BP58*INDEX('Damage costs'!$Z$18:$Z$70,MATCH($B143,'Damage costs'!$C$18:$C$70,0))/1000),"")</f>
        <v/>
      </c>
      <c r="BQ143" s="59" t="str">
        <f>IFERROR(IF(OR($C$144=FALSE,LEFT($B143,3)&lt;&gt;"NOX"),BQ58*INDEX('Damage costs'!$V$18:$V$70,MATCH($B143,'Damage costs'!$C$18:$C$70,0))/1000,BQ58*INDEX('Damage costs'!$Z$18:$Z$70,MATCH($B143,'Damage costs'!$C$18:$C$70,0))/1000),"")</f>
        <v/>
      </c>
      <c r="BR143" s="59" t="str">
        <f>IFERROR(IF(OR($C$144=FALSE,LEFT($B143,3)&lt;&gt;"NOX"),BR58*INDEX('Damage costs'!$V$18:$V$70,MATCH($B143,'Damage costs'!$C$18:$C$70,0))/1000,BR58*INDEX('Damage costs'!$Z$18:$Z$70,MATCH($B143,'Damage costs'!$C$18:$C$70,0))/1000),"")</f>
        <v/>
      </c>
      <c r="BS143" s="59" t="str">
        <f>IFERROR(IF(OR($C$144=FALSE,LEFT($B143,3)&lt;&gt;"NOX"),BS58*INDEX('Damage costs'!$V$18:$V$70,MATCH($B143,'Damage costs'!$C$18:$C$70,0))/1000,BS58*INDEX('Damage costs'!$Z$18:$Z$70,MATCH($B143,'Damage costs'!$C$18:$C$70,0))/1000),"")</f>
        <v/>
      </c>
      <c r="BT143" s="59" t="str">
        <f>IFERROR(IF(OR($C$144=FALSE,LEFT($B143,3)&lt;&gt;"NOX"),BT58*INDEX('Damage costs'!$V$18:$V$70,MATCH($B143,'Damage costs'!$C$18:$C$70,0))/1000,BT58*INDEX('Damage costs'!$Z$18:$Z$70,MATCH($B143,'Damage costs'!$C$18:$C$70,0))/1000),"")</f>
        <v/>
      </c>
      <c r="BU143" s="59" t="str">
        <f>IFERROR(IF(OR($C$144=FALSE,LEFT($B143,3)&lt;&gt;"NOX"),BU58*INDEX('Damage costs'!$V$18:$V$70,MATCH($B143,'Damage costs'!$C$18:$C$70,0))/1000,BU58*INDEX('Damage costs'!$Z$18:$Z$70,MATCH($B143,'Damage costs'!$C$18:$C$70,0))/1000),"")</f>
        <v/>
      </c>
      <c r="BV143" s="59" t="str">
        <f>IFERROR(IF(OR($C$144=FALSE,LEFT($B143,3)&lt;&gt;"NOX"),BV58*INDEX('Damage costs'!$V$18:$V$70,MATCH($B143,'Damage costs'!$C$18:$C$70,0))/1000,BV58*INDEX('Damage costs'!$Z$18:$Z$70,MATCH($B143,'Damage costs'!$C$18:$C$70,0))/1000),"")</f>
        <v/>
      </c>
      <c r="BW143" s="59" t="str">
        <f>IFERROR(IF(OR($C$144=FALSE,LEFT($B143,3)&lt;&gt;"NOX"),BW58*INDEX('Damage costs'!$V$18:$V$70,MATCH($B143,'Damage costs'!$C$18:$C$70,0))/1000,BW58*INDEX('Damage costs'!$Z$18:$Z$70,MATCH($B143,'Damage costs'!$C$18:$C$70,0))/1000),"")</f>
        <v/>
      </c>
      <c r="BX143" s="59" t="str">
        <f>IFERROR(IF(OR($C$144=FALSE,LEFT($B143,3)&lt;&gt;"NOX"),BX58*INDEX('Damage costs'!$V$18:$V$70,MATCH($B143,'Damage costs'!$C$18:$C$70,0))/1000,BX58*INDEX('Damage costs'!$Z$18:$Z$70,MATCH($B143,'Damage costs'!$C$18:$C$70,0))/1000),"")</f>
        <v/>
      </c>
      <c r="BY143" s="59" t="str">
        <f>IFERROR(IF(OR($C$144=FALSE,LEFT($B143,3)&lt;&gt;"NOX"),BY58*INDEX('Damage costs'!$V$18:$V$70,MATCH($B143,'Damage costs'!$C$18:$C$70,0))/1000,BY58*INDEX('Damage costs'!$Z$18:$Z$70,MATCH($B143,'Damage costs'!$C$18:$C$70,0))/1000),"")</f>
        <v/>
      </c>
      <c r="BZ143" s="59" t="str">
        <f>IFERROR(IF(OR($C$144=FALSE,LEFT($B143,3)&lt;&gt;"NOX"),BZ58*INDEX('Damage costs'!$V$18:$V$70,MATCH($B143,'Damage costs'!$C$18:$C$70,0))/1000,BZ58*INDEX('Damage costs'!$Z$18:$Z$70,MATCH($B143,'Damage costs'!$C$18:$C$70,0))/1000),"")</f>
        <v/>
      </c>
      <c r="CA143" s="59" t="str">
        <f>IFERROR(IF(OR($C$144=FALSE,LEFT($B143,3)&lt;&gt;"NOX"),CA58*INDEX('Damage costs'!$V$18:$V$70,MATCH($B143,'Damage costs'!$C$18:$C$70,0))/1000,CA58*INDEX('Damage costs'!$Z$18:$Z$70,MATCH($B143,'Damage costs'!$C$18:$C$70,0))/1000),"")</f>
        <v/>
      </c>
      <c r="CB143" s="59" t="str">
        <f>IFERROR(IF(OR($C$144=FALSE,LEFT($B143,3)&lt;&gt;"NOX"),CB58*INDEX('Damage costs'!$V$18:$V$70,MATCH($B143,'Damage costs'!$C$18:$C$70,0))/1000,CB58*INDEX('Damage costs'!$Z$18:$Z$70,MATCH($B143,'Damage costs'!$C$18:$C$70,0))/1000),"")</f>
        <v/>
      </c>
      <c r="CC143" s="59" t="str">
        <f>IFERROR(IF(OR($C$144=FALSE,LEFT($B143,3)&lt;&gt;"NOX"),CC58*INDEX('Damage costs'!$V$18:$V$70,MATCH($B143,'Damage costs'!$C$18:$C$70,0))/1000,CC58*INDEX('Damage costs'!$Z$18:$Z$70,MATCH($B143,'Damage costs'!$C$18:$C$70,0))/1000),"")</f>
        <v/>
      </c>
      <c r="CD143" s="59" t="str">
        <f>IFERROR(IF(OR($C$144=FALSE,LEFT($B143,3)&lt;&gt;"NOX"),CD58*INDEX('Damage costs'!$V$18:$V$70,MATCH($B143,'Damage costs'!$C$18:$C$70,0))/1000,CD58*INDEX('Damage costs'!$Z$18:$Z$70,MATCH($B143,'Damage costs'!$C$18:$C$70,0))/1000),"")</f>
        <v/>
      </c>
      <c r="CE143" s="59" t="str">
        <f>IFERROR(IF(OR($C$144=FALSE,LEFT($B143,3)&lt;&gt;"NOX"),CE58*INDEX('Damage costs'!$V$18:$V$70,MATCH($B143,'Damage costs'!$C$18:$C$70,0))/1000,CE58*INDEX('Damage costs'!$Z$18:$Z$70,MATCH($B143,'Damage costs'!$C$18:$C$70,0))/1000),"")</f>
        <v/>
      </c>
      <c r="CF143" s="59" t="str">
        <f>IFERROR(IF(OR($C$144=FALSE,LEFT($B143,3)&lt;&gt;"NOX"),CF58*INDEX('Damage costs'!$V$18:$V$70,MATCH($B143,'Damage costs'!$C$18:$C$70,0))/1000,CF58*INDEX('Damage costs'!$Z$18:$Z$70,MATCH($B143,'Damage costs'!$C$18:$C$70,0))/1000),"")</f>
        <v/>
      </c>
      <c r="CG143" s="59" t="str">
        <f>IFERROR(IF(OR($C$144=FALSE,LEFT($B143,3)&lt;&gt;"NOX"),CG58*INDEX('Damage costs'!$V$18:$V$70,MATCH($B143,'Damage costs'!$C$18:$C$70,0))/1000,CG58*INDEX('Damage costs'!$Z$18:$Z$70,MATCH($B143,'Damage costs'!$C$18:$C$70,0))/1000),"")</f>
        <v/>
      </c>
      <c r="CH143" s="59" t="str">
        <f>IFERROR(IF(OR($C$144=FALSE,LEFT($B143,3)&lt;&gt;"NOX"),CH58*INDEX('Damage costs'!$V$18:$V$70,MATCH($B143,'Damage costs'!$C$18:$C$70,0))/1000,CH58*INDEX('Damage costs'!$Z$18:$Z$70,MATCH($B143,'Damage costs'!$C$18:$C$70,0))/1000),"")</f>
        <v/>
      </c>
      <c r="CI143" s="59" t="str">
        <f>IFERROR(IF(OR($C$144=FALSE,LEFT($B143,3)&lt;&gt;"NOX"),CI58*INDEX('Damage costs'!$V$18:$V$70,MATCH($B143,'Damage costs'!$C$18:$C$70,0))/1000,CI58*INDEX('Damage costs'!$Z$18:$Z$70,MATCH($B143,'Damage costs'!$C$18:$C$70,0))/1000),"")</f>
        <v/>
      </c>
      <c r="CJ143" s="59" t="str">
        <f>IFERROR(IF(OR($C$144=FALSE,LEFT($B143,3)&lt;&gt;"NOX"),CJ58*INDEX('Damage costs'!$V$18:$V$70,MATCH($B143,'Damage costs'!$C$18:$C$70,0))/1000,CJ58*INDEX('Damage costs'!$Z$18:$Z$70,MATCH($B143,'Damage costs'!$C$18:$C$70,0))/1000),"")</f>
        <v/>
      </c>
      <c r="CK143" s="59" t="str">
        <f>IFERROR(IF(OR($C$144=FALSE,LEFT($B143,3)&lt;&gt;"NOX"),CK58*INDEX('Damage costs'!$V$18:$V$70,MATCH($B143,'Damage costs'!$C$18:$C$70,0))/1000,CK58*INDEX('Damage costs'!$Z$18:$Z$70,MATCH($B143,'Damage costs'!$C$18:$C$70,0))/1000),"")</f>
        <v/>
      </c>
      <c r="CL143" s="59" t="str">
        <f>IFERROR(IF(OR($C$144=FALSE,LEFT($B143,3)&lt;&gt;"NOX"),CL58*INDEX('Damage costs'!$V$18:$V$70,MATCH($B143,'Damage costs'!$C$18:$C$70,0))/1000,CL58*INDEX('Damage costs'!$Z$18:$Z$70,MATCH($B143,'Damage costs'!$C$18:$C$70,0))/1000),"")</f>
        <v/>
      </c>
      <c r="CM143" s="59" t="str">
        <f>IFERROR(IF(OR($C$144=FALSE,LEFT($B143,3)&lt;&gt;"NOX"),CM58*INDEX('Damage costs'!$V$18:$V$70,MATCH($B143,'Damage costs'!$C$18:$C$70,0))/1000,CM58*INDEX('Damage costs'!$Z$18:$Z$70,MATCH($B143,'Damage costs'!$C$18:$C$70,0))/1000),"")</f>
        <v/>
      </c>
      <c r="CN143" s="59" t="str">
        <f>IFERROR(IF(OR($C$144=FALSE,LEFT($B143,3)&lt;&gt;"NOX"),CN58*INDEX('Damage costs'!$V$18:$V$70,MATCH($B143,'Damage costs'!$C$18:$C$70,0))/1000,CN58*INDEX('Damage costs'!$Z$18:$Z$70,MATCH($B143,'Damage costs'!$C$18:$C$70,0))/1000),"")</f>
        <v/>
      </c>
      <c r="CO143" s="59" t="str">
        <f>IFERROR(IF(OR($C$144=FALSE,LEFT($B143,3)&lt;&gt;"NOX"),CO58*INDEX('Damage costs'!$V$18:$V$70,MATCH($B143,'Damage costs'!$C$18:$C$70,0))/1000,CO58*INDEX('Damage costs'!$Z$18:$Z$70,MATCH($B143,'Damage costs'!$C$18:$C$70,0))/1000),"")</f>
        <v/>
      </c>
      <c r="CP143" s="59" t="str">
        <f>IFERROR(IF(OR($C$144=FALSE,LEFT($B143,3)&lt;&gt;"NOX"),CP58*INDEX('Damage costs'!$V$18:$V$70,MATCH($B143,'Damage costs'!$C$18:$C$70,0))/1000,CP58*INDEX('Damage costs'!$Z$18:$Z$70,MATCH($B143,'Damage costs'!$C$18:$C$70,0))/1000),"")</f>
        <v/>
      </c>
      <c r="CQ143" s="59" t="str">
        <f>IFERROR(IF(OR($C$144=FALSE,LEFT($B143,3)&lt;&gt;"NOX"),CQ58*INDEX('Damage costs'!$V$18:$V$70,MATCH($B143,'Damage costs'!$C$18:$C$70,0))/1000,CQ58*INDEX('Damage costs'!$Z$18:$Z$70,MATCH($B143,'Damage costs'!$C$18:$C$70,0))/1000),"")</f>
        <v/>
      </c>
      <c r="CR143" s="59" t="str">
        <f>IFERROR(IF(OR($C$144=FALSE,LEFT($B143,3)&lt;&gt;"NOX"),CR58*INDEX('Damage costs'!$V$18:$V$70,MATCH($B143,'Damage costs'!$C$18:$C$70,0))/1000,CR58*INDEX('Damage costs'!$Z$18:$Z$70,MATCH($B143,'Damage costs'!$C$18:$C$70,0))/1000),"")</f>
        <v/>
      </c>
      <c r="CS143" s="59" t="str">
        <f>IFERROR(IF(OR($C$144=FALSE,LEFT($B143,3)&lt;&gt;"NOX"),CS58*INDEX('Damage costs'!$V$18:$V$70,MATCH($B143,'Damage costs'!$C$18:$C$70,0))/1000,CS58*INDEX('Damage costs'!$Z$18:$Z$70,MATCH($B143,'Damage costs'!$C$18:$C$70,0))/1000),"")</f>
        <v/>
      </c>
      <c r="CT143" s="59" t="str">
        <f>IFERROR(IF(OR($C$144=FALSE,LEFT($B143,3)&lt;&gt;"NOX"),CT58*INDEX('Damage costs'!$V$18:$V$70,MATCH($B143,'Damage costs'!$C$18:$C$70,0))/1000,CT58*INDEX('Damage costs'!$Z$18:$Z$70,MATCH($B143,'Damage costs'!$C$18:$C$70,0))/1000),"")</f>
        <v/>
      </c>
      <c r="CU143" s="59" t="str">
        <f>IFERROR(IF(OR($C$144=FALSE,LEFT($B143,3)&lt;&gt;"NOX"),CU58*INDEX('Damage costs'!$V$18:$V$70,MATCH($B143,'Damage costs'!$C$18:$C$70,0))/1000,CU58*INDEX('Damage costs'!$Z$18:$Z$70,MATCH($B143,'Damage costs'!$C$18:$C$70,0))/1000),"")</f>
        <v/>
      </c>
      <c r="CV143" s="59" t="str">
        <f>IFERROR(IF(OR($C$144=FALSE,LEFT($B143,3)&lt;&gt;"NOX"),CV58*INDEX('Damage costs'!$V$18:$V$70,MATCH($B143,'Damage costs'!$C$18:$C$70,0))/1000,CV58*INDEX('Damage costs'!$Z$18:$Z$70,MATCH($B143,'Damage costs'!$C$18:$C$70,0))/1000),"")</f>
        <v/>
      </c>
      <c r="CW143" s="59" t="str">
        <f>IFERROR(IF(OR($C$144=FALSE,LEFT($B143,3)&lt;&gt;"NOX"),CW58*INDEX('Damage costs'!$V$18:$V$70,MATCH($B143,'Damage costs'!$C$18:$C$70,0))/1000,CW58*INDEX('Damage costs'!$Z$18:$Z$70,MATCH($B143,'Damage costs'!$C$18:$C$70,0))/1000),"")</f>
        <v/>
      </c>
      <c r="CX143" s="59" t="str">
        <f>IFERROR(IF(OR($C$144=FALSE,LEFT($B143,3)&lt;&gt;"NOX"),CX58*INDEX('Damage costs'!$V$18:$V$70,MATCH($B143,'Damage costs'!$C$18:$C$70,0))/1000,CX58*INDEX('Damage costs'!$Z$18:$Z$70,MATCH($B143,'Damage costs'!$C$18:$C$70,0))/1000),"")</f>
        <v/>
      </c>
      <c r="CY143" s="59" t="str">
        <f>IFERROR(IF(OR($C$144=FALSE,LEFT($B143,3)&lt;&gt;"NOX"),CY58*INDEX('Damage costs'!$V$18:$V$70,MATCH($B143,'Damage costs'!$C$18:$C$70,0))/1000,CY58*INDEX('Damage costs'!$Z$18:$Z$70,MATCH($B143,'Damage costs'!$C$18:$C$70,0))/1000),"")</f>
        <v/>
      </c>
      <c r="CZ143" s="391"/>
    </row>
    <row r="144" spans="2:104" x14ac:dyDescent="0.25">
      <c r="B144" s="406" t="s">
        <v>618</v>
      </c>
      <c r="C144" s="553" t="b">
        <f>IF(OR(LEFT(B138,4)="PM10",LEFT(B139,4)="PM10",LEFT(B140,4)="PM10",LEFT(B141,4)="PM10",LEFT(B142,4)="PM10",LEFT(B143,4)="PM10"),TRUE,FALSE)</f>
        <v>0</v>
      </c>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391"/>
    </row>
    <row r="145" spans="2:104" x14ac:dyDescent="0.25">
      <c r="B145" s="392"/>
      <c r="C145" s="390"/>
      <c r="D145" s="50"/>
      <c r="E145" s="50"/>
      <c r="F145" s="50"/>
      <c r="G145" s="50"/>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391"/>
    </row>
    <row r="146" spans="2:104" x14ac:dyDescent="0.25">
      <c r="B146" s="393" t="s">
        <v>405</v>
      </c>
      <c r="C146" s="390" t="s">
        <v>404</v>
      </c>
      <c r="D146" s="60">
        <f>'Discount and deflators'!$H$5</f>
        <v>0.02</v>
      </c>
      <c r="E146" s="50"/>
      <c r="F146" s="50"/>
      <c r="G146" s="50"/>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391"/>
    </row>
    <row r="147" spans="2:104" x14ac:dyDescent="0.25">
      <c r="B147" s="393" t="s">
        <v>406</v>
      </c>
      <c r="C147" s="390"/>
      <c r="D147" s="59">
        <f>IF(D$6=0,0,(1+$D146)^(D$6-'Data Input - General'!$F$22))</f>
        <v>0</v>
      </c>
      <c r="E147" s="59">
        <f>IF(E$6=0,0,(1+$D146)^(E$6-'Data Input - General'!$F$22))</f>
        <v>0</v>
      </c>
      <c r="F147" s="59">
        <f>IF(F$6=0,0,(1+$D146)^(F$6-'Data Input - General'!$F$22))</f>
        <v>0</v>
      </c>
      <c r="G147" s="59">
        <f>IF(G$6=0,0,(1+$D146)^(G$6-'Data Input - General'!$F$22))</f>
        <v>0</v>
      </c>
      <c r="H147" s="59">
        <f>IF(H$6=0,0,(1+$D146)^(H$6-'Data Input - General'!$F$22))</f>
        <v>0</v>
      </c>
      <c r="I147" s="59">
        <f>IF(I$6=0,0,(1+$D146)^(I$6-'Data Input - General'!$F$22))</f>
        <v>0</v>
      </c>
      <c r="J147" s="59">
        <f>IF(J$6=0,0,(1+$D146)^(J$6-'Data Input - General'!$F$22))</f>
        <v>0</v>
      </c>
      <c r="K147" s="59">
        <f>IF(K$6=0,0,(1+$D146)^(K$6-'Data Input - General'!$F$22))</f>
        <v>0</v>
      </c>
      <c r="L147" s="59">
        <f>IF(L$6=0,0,(1+$D146)^(L$6-'Data Input - General'!$F$22))</f>
        <v>0</v>
      </c>
      <c r="M147" s="59">
        <f>IF(M$6=0,0,(1+$D146)^(M$6-'Data Input - General'!$F$22))</f>
        <v>0</v>
      </c>
      <c r="N147" s="59">
        <f>IF(N$6=0,0,(1+$D146)^(N$6-'Data Input - General'!$F$22))</f>
        <v>0</v>
      </c>
      <c r="O147" s="59">
        <f>IF(O$6=0,0,(1+$D146)^(O$6-'Data Input - General'!$F$22))</f>
        <v>0</v>
      </c>
      <c r="P147" s="59">
        <f>IF(P$6=0,0,(1+$D146)^(P$6-'Data Input - General'!$F$22))</f>
        <v>0</v>
      </c>
      <c r="Q147" s="59">
        <f>IF(Q$6=0,0,(1+$D146)^(Q$6-'Data Input - General'!$F$22))</f>
        <v>0</v>
      </c>
      <c r="R147" s="59">
        <f>IF(R$6=0,0,(1+$D146)^(R$6-'Data Input - General'!$F$22))</f>
        <v>0</v>
      </c>
      <c r="S147" s="59">
        <f>IF(S$6=0,0,(1+$D146)^(S$6-'Data Input - General'!$F$22))</f>
        <v>0</v>
      </c>
      <c r="T147" s="59">
        <f>IF(T$6=0,0,(1+$D146)^(T$6-'Data Input - General'!$F$22))</f>
        <v>0</v>
      </c>
      <c r="U147" s="59">
        <f>IF(U$6=0,0,(1+$D146)^(U$6-'Data Input - General'!$F$22))</f>
        <v>0</v>
      </c>
      <c r="V147" s="59">
        <f>IF(V$6=0,0,(1+$D146)^(V$6-'Data Input - General'!$F$22))</f>
        <v>0</v>
      </c>
      <c r="W147" s="59">
        <f>IF(W$6=0,0,(1+$D146)^(W$6-'Data Input - General'!$F$22))</f>
        <v>0</v>
      </c>
      <c r="X147" s="59">
        <f>IF(X$6=0,0,(1+$D146)^(X$6-'Data Input - General'!$F$22))</f>
        <v>0</v>
      </c>
      <c r="Y147" s="59">
        <f>IF(Y$6=0,0,(1+$D146)^(Y$6-'Data Input - General'!$F$22))</f>
        <v>0</v>
      </c>
      <c r="Z147" s="59">
        <f>IF(Z$6=0,0,(1+$D146)^(Z$6-'Data Input - General'!$F$22))</f>
        <v>0</v>
      </c>
      <c r="AA147" s="59">
        <f>IF(AA$6=0,0,(1+$D146)^(AA$6-'Data Input - General'!$F$22))</f>
        <v>0</v>
      </c>
      <c r="AB147" s="59">
        <f>IF(AB$6=0,0,(1+$D146)^(AB$6-'Data Input - General'!$F$22))</f>
        <v>0</v>
      </c>
      <c r="AC147" s="59">
        <f>IF(AC$6=0,0,(1+$D146)^(AC$6-'Data Input - General'!$F$22))</f>
        <v>0</v>
      </c>
      <c r="AD147" s="59">
        <f>IF(AD$6=0,0,(1+$D146)^(AD$6-'Data Input - General'!$F$22))</f>
        <v>0</v>
      </c>
      <c r="AE147" s="59">
        <f>IF(AE$6=0,0,(1+$D146)^(AE$6-'Data Input - General'!$F$22))</f>
        <v>0</v>
      </c>
      <c r="AF147" s="59">
        <f>IF(AF$6=0,0,(1+$D146)^(AF$6-'Data Input - General'!$F$22))</f>
        <v>0</v>
      </c>
      <c r="AG147" s="59">
        <f>IF(AG$6=0,0,(1+$D146)^(AG$6-'Data Input - General'!$F$22))</f>
        <v>0</v>
      </c>
      <c r="AH147" s="59">
        <f>IF(AH$6=0,0,(1+$D146)^(AH$6-'Data Input - General'!$F$22))</f>
        <v>0</v>
      </c>
      <c r="AI147" s="59">
        <f>IF(AI$6=0,0,(1+$D146)^(AI$6-'Data Input - General'!$F$22))</f>
        <v>0</v>
      </c>
      <c r="AJ147" s="59">
        <f>IF(AJ$6=0,0,(1+$D146)^(AJ$6-'Data Input - General'!$F$22))</f>
        <v>0</v>
      </c>
      <c r="AK147" s="59">
        <f>IF(AK$6=0,0,(1+$D146)^(AK$6-'Data Input - General'!$F$22))</f>
        <v>0</v>
      </c>
      <c r="AL147" s="59">
        <f>IF(AL$6=0,0,(1+$D146)^(AL$6-'Data Input - General'!$F$22))</f>
        <v>0</v>
      </c>
      <c r="AM147" s="59">
        <f>IF(AM$6=0,0,(1+$D146)^(AM$6-'Data Input - General'!$F$22))</f>
        <v>0</v>
      </c>
      <c r="AN147" s="59">
        <f>IF(AN$6=0,0,(1+$D146)^(AN$6-'Data Input - General'!$F$22))</f>
        <v>0</v>
      </c>
      <c r="AO147" s="59">
        <f>IF(AO$6=0,0,(1+$D146)^(AO$6-'Data Input - General'!$F$22))</f>
        <v>0</v>
      </c>
      <c r="AP147" s="59">
        <f>IF(AP$6=0,0,(1+$D146)^(AP$6-'Data Input - General'!$F$22))</f>
        <v>0</v>
      </c>
      <c r="AQ147" s="59">
        <f>IF(AQ$6=0,0,(1+$D146)^(AQ$6-'Data Input - General'!$F$22))</f>
        <v>0</v>
      </c>
      <c r="AR147" s="59">
        <f>IF(AR$6=0,0,(1+$D146)^(AR$6-'Data Input - General'!$F$22))</f>
        <v>0</v>
      </c>
      <c r="AS147" s="59">
        <f>IF(AS$6=0,0,(1+$D146)^(AS$6-'Data Input - General'!$F$22))</f>
        <v>0</v>
      </c>
      <c r="AT147" s="59">
        <f>IF(AT$6=0,0,(1+$D146)^(AT$6-'Data Input - General'!$F$22))</f>
        <v>0</v>
      </c>
      <c r="AU147" s="59">
        <f>IF(AU$6=0,0,(1+$D146)^(AU$6-'Data Input - General'!$F$22))</f>
        <v>0</v>
      </c>
      <c r="AV147" s="59">
        <f>IF(AV$6=0,0,(1+$D146)^(AV$6-'Data Input - General'!$F$22))</f>
        <v>0</v>
      </c>
      <c r="AW147" s="59">
        <f>IF(AW$6=0,0,(1+$D146)^(AW$6-'Data Input - General'!$F$22))</f>
        <v>0</v>
      </c>
      <c r="AX147" s="59">
        <f>IF(AX$6=0,0,(1+$D146)^(AX$6-'Data Input - General'!$F$22))</f>
        <v>0</v>
      </c>
      <c r="AY147" s="59">
        <f>IF(AY$6=0,0,(1+$D146)^(AY$6-'Data Input - General'!$F$22))</f>
        <v>0</v>
      </c>
      <c r="AZ147" s="59">
        <f>IF(AZ$6=0,0,(1+$D146)^(AZ$6-'Data Input - General'!$F$22))</f>
        <v>0</v>
      </c>
      <c r="BA147" s="59">
        <f>IF(BA$6=0,0,(1+$D146)^(BA$6-'Data Input - General'!$F$22))</f>
        <v>0</v>
      </c>
      <c r="BB147" s="59">
        <f>IF(BB$6=0,0,(1+$D146)^(BB$6-'Data Input - General'!$F$22))</f>
        <v>0</v>
      </c>
      <c r="BC147" s="59">
        <f>IF(BC$6=0,0,(1+$D146)^(BC$6-'Data Input - General'!$F$22))</f>
        <v>0</v>
      </c>
      <c r="BD147" s="59">
        <f>IF(BD$6=0,0,(1+$D146)^(BD$6-'Data Input - General'!$F$22))</f>
        <v>0</v>
      </c>
      <c r="BE147" s="59">
        <f>IF(BE$6=0,0,(1+$D146)^(BE$6-'Data Input - General'!$F$22))</f>
        <v>0</v>
      </c>
      <c r="BF147" s="59">
        <f>IF(BF$6=0,0,(1+$D146)^(BF$6-'Data Input - General'!$F$22))</f>
        <v>0</v>
      </c>
      <c r="BG147" s="59">
        <f>IF(BG$6=0,0,(1+$D146)^(BG$6-'Data Input - General'!$F$22))</f>
        <v>0</v>
      </c>
      <c r="BH147" s="59">
        <f>IF(BH$6=0,0,(1+$D146)^(BH$6-'Data Input - General'!$F$22))</f>
        <v>0</v>
      </c>
      <c r="BI147" s="59">
        <f>IF(BI$6=0,0,(1+$D146)^(BI$6-'Data Input - General'!$F$22))</f>
        <v>0</v>
      </c>
      <c r="BJ147" s="59">
        <f>IF(BJ$6=0,0,(1+$D146)^(BJ$6-'Data Input - General'!$F$22))</f>
        <v>0</v>
      </c>
      <c r="BK147" s="59">
        <f>IF(BK$6=0,0,(1+$D146)^(BK$6-'Data Input - General'!$F$22))</f>
        <v>0</v>
      </c>
      <c r="BL147" s="59">
        <f>IF(BL$6=0,0,(1+$D146)^(BL$6-'Data Input - General'!$F$22))</f>
        <v>0</v>
      </c>
      <c r="BM147" s="59">
        <f>IF(BM$6=0,0,(1+$D146)^(BM$6-'Data Input - General'!$F$22))</f>
        <v>0</v>
      </c>
      <c r="BN147" s="59">
        <f>IF(BN$6=0,0,(1+$D146)^(BN$6-'Data Input - General'!$F$22))</f>
        <v>0</v>
      </c>
      <c r="BO147" s="59">
        <f>IF(BO$6=0,0,(1+$D146)^(BO$6-'Data Input - General'!$F$22))</f>
        <v>0</v>
      </c>
      <c r="BP147" s="59">
        <f>IF(BP$6=0,0,(1+$D146)^(BP$6-'Data Input - General'!$F$22))</f>
        <v>0</v>
      </c>
      <c r="BQ147" s="59">
        <f>IF(BQ$6=0,0,(1+$D146)^(BQ$6-'Data Input - General'!$F$22))</f>
        <v>0</v>
      </c>
      <c r="BR147" s="59">
        <f>IF(BR$6=0,0,(1+$D146)^(BR$6-'Data Input - General'!$F$22))</f>
        <v>0</v>
      </c>
      <c r="BS147" s="59">
        <f>IF(BS$6=0,0,(1+$D146)^(BS$6-'Data Input - General'!$F$22))</f>
        <v>0</v>
      </c>
      <c r="BT147" s="59">
        <f>IF(BT$6=0,0,(1+$D146)^(BT$6-'Data Input - General'!$F$22))</f>
        <v>0</v>
      </c>
      <c r="BU147" s="59">
        <f>IF(BU$6=0,0,(1+$D146)^(BU$6-'Data Input - General'!$F$22))</f>
        <v>0</v>
      </c>
      <c r="BV147" s="59">
        <f>IF(BV$6=0,0,(1+$D146)^(BV$6-'Data Input - General'!$F$22))</f>
        <v>0</v>
      </c>
      <c r="BW147" s="59">
        <f>IF(BW$6=0,0,(1+$D146)^(BW$6-'Data Input - General'!$F$22))</f>
        <v>0</v>
      </c>
      <c r="BX147" s="59">
        <f>IF(BX$6=0,0,(1+$D146)^(BX$6-'Data Input - General'!$F$22))</f>
        <v>0</v>
      </c>
      <c r="BY147" s="59">
        <f>IF(BY$6=0,0,(1+$D146)^(BY$6-'Data Input - General'!$F$22))</f>
        <v>0</v>
      </c>
      <c r="BZ147" s="59">
        <f>IF(BZ$6=0,0,(1+$D146)^(BZ$6-'Data Input - General'!$F$22))</f>
        <v>0</v>
      </c>
      <c r="CA147" s="59">
        <f>IF(CA$6=0,0,(1+$D146)^(CA$6-'Data Input - General'!$F$22))</f>
        <v>0</v>
      </c>
      <c r="CB147" s="59">
        <f>IF(CB$6=0,0,(1+$D146)^(CB$6-'Data Input - General'!$F$22))</f>
        <v>0</v>
      </c>
      <c r="CC147" s="59">
        <f>IF(CC$6=0,0,(1+$D146)^(CC$6-'Data Input - General'!$F$22))</f>
        <v>0</v>
      </c>
      <c r="CD147" s="59">
        <f>IF(CD$6=0,0,(1+$D146)^(CD$6-'Data Input - General'!$F$22))</f>
        <v>0</v>
      </c>
      <c r="CE147" s="59">
        <f>IF(CE$6=0,0,(1+$D146)^(CE$6-'Data Input - General'!$F$22))</f>
        <v>0</v>
      </c>
      <c r="CF147" s="59">
        <f>IF(CF$6=0,0,(1+$D146)^(CF$6-'Data Input - General'!$F$22))</f>
        <v>0</v>
      </c>
      <c r="CG147" s="59">
        <f>IF(CG$6=0,0,(1+$D146)^(CG$6-'Data Input - General'!$F$22))</f>
        <v>0</v>
      </c>
      <c r="CH147" s="59">
        <f>IF(CH$6=0,0,(1+$D146)^(CH$6-'Data Input - General'!$F$22))</f>
        <v>0</v>
      </c>
      <c r="CI147" s="59">
        <f>IF(CI$6=0,0,(1+$D146)^(CI$6-'Data Input - General'!$F$22))</f>
        <v>0</v>
      </c>
      <c r="CJ147" s="59">
        <f>IF(CJ$6=0,0,(1+$D146)^(CJ$6-'Data Input - General'!$F$22))</f>
        <v>0</v>
      </c>
      <c r="CK147" s="59">
        <f>IF(CK$6=0,0,(1+$D146)^(CK$6-'Data Input - General'!$F$22))</f>
        <v>0</v>
      </c>
      <c r="CL147" s="59">
        <f>IF(CL$6=0,0,(1+$D146)^(CL$6-'Data Input - General'!$F$22))</f>
        <v>0</v>
      </c>
      <c r="CM147" s="59">
        <f>IF(CM$6=0,0,(1+$D146)^(CM$6-'Data Input - General'!$F$22))</f>
        <v>0</v>
      </c>
      <c r="CN147" s="59">
        <f>IF(CN$6=0,0,(1+$D146)^(CN$6-'Data Input - General'!$F$22))</f>
        <v>0</v>
      </c>
      <c r="CO147" s="59">
        <f>IF(CO$6=0,0,(1+$D146)^(CO$6-'Data Input - General'!$F$22))</f>
        <v>0</v>
      </c>
      <c r="CP147" s="59">
        <f>IF(CP$6=0,0,(1+$D146)^(CP$6-'Data Input - General'!$F$22))</f>
        <v>0</v>
      </c>
      <c r="CQ147" s="59">
        <f>IF(CQ$6=0,0,(1+$D146)^(CQ$6-'Data Input - General'!$F$22))</f>
        <v>0</v>
      </c>
      <c r="CR147" s="59">
        <f>IF(CR$6=0,0,(1+$D146)^(CR$6-'Data Input - General'!$F$22))</f>
        <v>0</v>
      </c>
      <c r="CS147" s="59">
        <f>IF(CS$6=0,0,(1+$D146)^(CS$6-'Data Input - General'!$F$22))</f>
        <v>0</v>
      </c>
      <c r="CT147" s="59">
        <f>IF(CT$6=0,0,(1+$D146)^(CT$6-'Data Input - General'!$F$22))</f>
        <v>0</v>
      </c>
      <c r="CU147" s="59">
        <f>IF(CU$6=0,0,(1+$D146)^(CU$6-'Data Input - General'!$F$22))</f>
        <v>0</v>
      </c>
      <c r="CV147" s="59">
        <f>IF(CV$6=0,0,(1+$D146)^(CV$6-'Data Input - General'!$F$22))</f>
        <v>0</v>
      </c>
      <c r="CW147" s="59">
        <f>IF(CW$6=0,0,(1+$D146)^(CW$6-'Data Input - General'!$F$22))</f>
        <v>0</v>
      </c>
      <c r="CX147" s="59">
        <f>IF(CX$6=0,0,(1+$D146)^(CX$6-'Data Input - General'!$F$22))</f>
        <v>0</v>
      </c>
      <c r="CY147" s="59">
        <f>IF(CY$6=0,0,(1+$D146)^(CY$6-'Data Input - General'!$F$22))</f>
        <v>0</v>
      </c>
      <c r="CZ147" s="391"/>
    </row>
    <row r="148" spans="2:104" x14ac:dyDescent="0.25">
      <c r="B148" s="393" t="s">
        <v>169</v>
      </c>
      <c r="C148" s="9" t="s">
        <v>1117</v>
      </c>
      <c r="D148" s="61">
        <f>SUM(D138:D143)*D147</f>
        <v>0</v>
      </c>
      <c r="E148" s="61">
        <f>SUM(E138:E143)*E147</f>
        <v>0</v>
      </c>
      <c r="F148" s="61">
        <f t="shared" ref="F148:AI148" si="53">SUM(F138:F143)*F147</f>
        <v>0</v>
      </c>
      <c r="G148" s="61">
        <f t="shared" si="53"/>
        <v>0</v>
      </c>
      <c r="H148" s="61">
        <f t="shared" si="53"/>
        <v>0</v>
      </c>
      <c r="I148" s="61">
        <f t="shared" si="53"/>
        <v>0</v>
      </c>
      <c r="J148" s="61">
        <f t="shared" si="53"/>
        <v>0</v>
      </c>
      <c r="K148" s="61">
        <f t="shared" si="53"/>
        <v>0</v>
      </c>
      <c r="L148" s="61">
        <f t="shared" si="53"/>
        <v>0</v>
      </c>
      <c r="M148" s="61">
        <f t="shared" si="53"/>
        <v>0</v>
      </c>
      <c r="N148" s="61">
        <f t="shared" si="53"/>
        <v>0</v>
      </c>
      <c r="O148" s="61">
        <f t="shared" si="53"/>
        <v>0</v>
      </c>
      <c r="P148" s="61">
        <f t="shared" si="53"/>
        <v>0</v>
      </c>
      <c r="Q148" s="61">
        <f t="shared" si="53"/>
        <v>0</v>
      </c>
      <c r="R148" s="61">
        <f t="shared" si="53"/>
        <v>0</v>
      </c>
      <c r="S148" s="61">
        <f t="shared" si="53"/>
        <v>0</v>
      </c>
      <c r="T148" s="61">
        <f t="shared" si="53"/>
        <v>0</v>
      </c>
      <c r="U148" s="61">
        <f t="shared" si="53"/>
        <v>0</v>
      </c>
      <c r="V148" s="61">
        <f t="shared" si="53"/>
        <v>0</v>
      </c>
      <c r="W148" s="61">
        <f t="shared" si="53"/>
        <v>0</v>
      </c>
      <c r="X148" s="61">
        <f t="shared" si="53"/>
        <v>0</v>
      </c>
      <c r="Y148" s="61">
        <f t="shared" si="53"/>
        <v>0</v>
      </c>
      <c r="Z148" s="61">
        <f t="shared" si="53"/>
        <v>0</v>
      </c>
      <c r="AA148" s="61">
        <f t="shared" si="53"/>
        <v>0</v>
      </c>
      <c r="AB148" s="61">
        <f t="shared" si="53"/>
        <v>0</v>
      </c>
      <c r="AC148" s="61">
        <f t="shared" si="53"/>
        <v>0</v>
      </c>
      <c r="AD148" s="61">
        <f t="shared" si="53"/>
        <v>0</v>
      </c>
      <c r="AE148" s="61">
        <f t="shared" si="53"/>
        <v>0</v>
      </c>
      <c r="AF148" s="61">
        <f t="shared" si="53"/>
        <v>0</v>
      </c>
      <c r="AG148" s="61">
        <f t="shared" si="53"/>
        <v>0</v>
      </c>
      <c r="AH148" s="61">
        <f t="shared" si="53"/>
        <v>0</v>
      </c>
      <c r="AI148" s="61">
        <f t="shared" si="53"/>
        <v>0</v>
      </c>
      <c r="AJ148" s="61">
        <f t="shared" ref="AJ148:BK148" si="54">SUM(AJ138:AJ143)*AJ147</f>
        <v>0</v>
      </c>
      <c r="AK148" s="61">
        <f t="shared" si="54"/>
        <v>0</v>
      </c>
      <c r="AL148" s="61">
        <f t="shared" si="54"/>
        <v>0</v>
      </c>
      <c r="AM148" s="61">
        <f t="shared" si="54"/>
        <v>0</v>
      </c>
      <c r="AN148" s="61">
        <f t="shared" si="54"/>
        <v>0</v>
      </c>
      <c r="AO148" s="61">
        <f t="shared" si="54"/>
        <v>0</v>
      </c>
      <c r="AP148" s="61">
        <f t="shared" si="54"/>
        <v>0</v>
      </c>
      <c r="AQ148" s="61">
        <f t="shared" si="54"/>
        <v>0</v>
      </c>
      <c r="AR148" s="61">
        <f t="shared" si="54"/>
        <v>0</v>
      </c>
      <c r="AS148" s="61">
        <f t="shared" si="54"/>
        <v>0</v>
      </c>
      <c r="AT148" s="61">
        <f t="shared" si="54"/>
        <v>0</v>
      </c>
      <c r="AU148" s="61">
        <f t="shared" si="54"/>
        <v>0</v>
      </c>
      <c r="AV148" s="61">
        <f t="shared" si="54"/>
        <v>0</v>
      </c>
      <c r="AW148" s="61">
        <f t="shared" si="54"/>
        <v>0</v>
      </c>
      <c r="AX148" s="61">
        <f t="shared" si="54"/>
        <v>0</v>
      </c>
      <c r="AY148" s="61">
        <f t="shared" si="54"/>
        <v>0</v>
      </c>
      <c r="AZ148" s="61">
        <f t="shared" si="54"/>
        <v>0</v>
      </c>
      <c r="BA148" s="61">
        <f t="shared" si="54"/>
        <v>0</v>
      </c>
      <c r="BB148" s="61">
        <f t="shared" si="54"/>
        <v>0</v>
      </c>
      <c r="BC148" s="61">
        <f t="shared" si="54"/>
        <v>0</v>
      </c>
      <c r="BD148" s="61">
        <f t="shared" si="54"/>
        <v>0</v>
      </c>
      <c r="BE148" s="61">
        <f t="shared" si="54"/>
        <v>0</v>
      </c>
      <c r="BF148" s="61">
        <f t="shared" si="54"/>
        <v>0</v>
      </c>
      <c r="BG148" s="61">
        <f t="shared" si="54"/>
        <v>0</v>
      </c>
      <c r="BH148" s="61">
        <f t="shared" si="54"/>
        <v>0</v>
      </c>
      <c r="BI148" s="61">
        <f t="shared" si="54"/>
        <v>0</v>
      </c>
      <c r="BJ148" s="61">
        <f t="shared" si="54"/>
        <v>0</v>
      </c>
      <c r="BK148" s="61">
        <f t="shared" si="54"/>
        <v>0</v>
      </c>
      <c r="BL148" s="61">
        <f t="shared" ref="BL148:CY148" si="55">SUM(BL138:BL143)*BL147</f>
        <v>0</v>
      </c>
      <c r="BM148" s="61">
        <f t="shared" si="55"/>
        <v>0</v>
      </c>
      <c r="BN148" s="61">
        <f t="shared" si="55"/>
        <v>0</v>
      </c>
      <c r="BO148" s="61">
        <f t="shared" si="55"/>
        <v>0</v>
      </c>
      <c r="BP148" s="61">
        <f t="shared" si="55"/>
        <v>0</v>
      </c>
      <c r="BQ148" s="61">
        <f t="shared" si="55"/>
        <v>0</v>
      </c>
      <c r="BR148" s="61">
        <f t="shared" si="55"/>
        <v>0</v>
      </c>
      <c r="BS148" s="61">
        <f t="shared" si="55"/>
        <v>0</v>
      </c>
      <c r="BT148" s="61">
        <f t="shared" si="55"/>
        <v>0</v>
      </c>
      <c r="BU148" s="61">
        <f t="shared" si="55"/>
        <v>0</v>
      </c>
      <c r="BV148" s="61">
        <f t="shared" si="55"/>
        <v>0</v>
      </c>
      <c r="BW148" s="61">
        <f t="shared" si="55"/>
        <v>0</v>
      </c>
      <c r="BX148" s="61">
        <f t="shared" si="55"/>
        <v>0</v>
      </c>
      <c r="BY148" s="61">
        <f t="shared" si="55"/>
        <v>0</v>
      </c>
      <c r="BZ148" s="61">
        <f t="shared" si="55"/>
        <v>0</v>
      </c>
      <c r="CA148" s="61">
        <f t="shared" si="55"/>
        <v>0</v>
      </c>
      <c r="CB148" s="61">
        <f t="shared" si="55"/>
        <v>0</v>
      </c>
      <c r="CC148" s="61">
        <f t="shared" si="55"/>
        <v>0</v>
      </c>
      <c r="CD148" s="61">
        <f t="shared" si="55"/>
        <v>0</v>
      </c>
      <c r="CE148" s="61">
        <f t="shared" si="55"/>
        <v>0</v>
      </c>
      <c r="CF148" s="61">
        <f t="shared" si="55"/>
        <v>0</v>
      </c>
      <c r="CG148" s="61">
        <f t="shared" si="55"/>
        <v>0</v>
      </c>
      <c r="CH148" s="61">
        <f t="shared" si="55"/>
        <v>0</v>
      </c>
      <c r="CI148" s="61">
        <f t="shared" si="55"/>
        <v>0</v>
      </c>
      <c r="CJ148" s="61">
        <f t="shared" si="55"/>
        <v>0</v>
      </c>
      <c r="CK148" s="61">
        <f t="shared" si="55"/>
        <v>0</v>
      </c>
      <c r="CL148" s="61">
        <f t="shared" si="55"/>
        <v>0</v>
      </c>
      <c r="CM148" s="61">
        <f t="shared" si="55"/>
        <v>0</v>
      </c>
      <c r="CN148" s="61">
        <f t="shared" si="55"/>
        <v>0</v>
      </c>
      <c r="CO148" s="61">
        <f t="shared" si="55"/>
        <v>0</v>
      </c>
      <c r="CP148" s="61">
        <f t="shared" si="55"/>
        <v>0</v>
      </c>
      <c r="CQ148" s="61">
        <f t="shared" si="55"/>
        <v>0</v>
      </c>
      <c r="CR148" s="61">
        <f t="shared" si="55"/>
        <v>0</v>
      </c>
      <c r="CS148" s="61">
        <f t="shared" si="55"/>
        <v>0</v>
      </c>
      <c r="CT148" s="61">
        <f t="shared" si="55"/>
        <v>0</v>
      </c>
      <c r="CU148" s="61">
        <f t="shared" si="55"/>
        <v>0</v>
      </c>
      <c r="CV148" s="61">
        <f t="shared" si="55"/>
        <v>0</v>
      </c>
      <c r="CW148" s="61">
        <f t="shared" si="55"/>
        <v>0</v>
      </c>
      <c r="CX148" s="61">
        <f t="shared" si="55"/>
        <v>0</v>
      </c>
      <c r="CY148" s="61">
        <f t="shared" si="55"/>
        <v>0</v>
      </c>
      <c r="CZ148" s="391"/>
    </row>
    <row r="149" spans="2:104" x14ac:dyDescent="0.25">
      <c r="B149" s="393" t="s">
        <v>190</v>
      </c>
      <c r="C149" s="9" t="s">
        <v>1117</v>
      </c>
      <c r="D149" s="61">
        <f t="shared" ref="D149:BO149" si="56">D148*D$7</f>
        <v>0</v>
      </c>
      <c r="E149" s="61">
        <f t="shared" si="56"/>
        <v>0</v>
      </c>
      <c r="F149" s="61">
        <f t="shared" si="56"/>
        <v>0</v>
      </c>
      <c r="G149" s="61">
        <f t="shared" si="56"/>
        <v>0</v>
      </c>
      <c r="H149" s="61">
        <f t="shared" si="56"/>
        <v>0</v>
      </c>
      <c r="I149" s="61">
        <f t="shared" si="56"/>
        <v>0</v>
      </c>
      <c r="J149" s="61">
        <f t="shared" si="56"/>
        <v>0</v>
      </c>
      <c r="K149" s="61">
        <f t="shared" si="56"/>
        <v>0</v>
      </c>
      <c r="L149" s="61">
        <f t="shared" si="56"/>
        <v>0</v>
      </c>
      <c r="M149" s="61">
        <f t="shared" si="56"/>
        <v>0</v>
      </c>
      <c r="N149" s="61">
        <f t="shared" si="56"/>
        <v>0</v>
      </c>
      <c r="O149" s="61">
        <f t="shared" si="56"/>
        <v>0</v>
      </c>
      <c r="P149" s="61">
        <f t="shared" si="56"/>
        <v>0</v>
      </c>
      <c r="Q149" s="61">
        <f t="shared" si="56"/>
        <v>0</v>
      </c>
      <c r="R149" s="61">
        <f t="shared" si="56"/>
        <v>0</v>
      </c>
      <c r="S149" s="61">
        <f t="shared" si="56"/>
        <v>0</v>
      </c>
      <c r="T149" s="61">
        <f t="shared" si="56"/>
        <v>0</v>
      </c>
      <c r="U149" s="61">
        <f t="shared" si="56"/>
        <v>0</v>
      </c>
      <c r="V149" s="61">
        <f t="shared" si="56"/>
        <v>0</v>
      </c>
      <c r="W149" s="61">
        <f t="shared" si="56"/>
        <v>0</v>
      </c>
      <c r="X149" s="61">
        <f t="shared" si="56"/>
        <v>0</v>
      </c>
      <c r="Y149" s="61">
        <f t="shared" si="56"/>
        <v>0</v>
      </c>
      <c r="Z149" s="61">
        <f t="shared" si="56"/>
        <v>0</v>
      </c>
      <c r="AA149" s="61">
        <f t="shared" si="56"/>
        <v>0</v>
      </c>
      <c r="AB149" s="61">
        <f t="shared" si="56"/>
        <v>0</v>
      </c>
      <c r="AC149" s="61">
        <f t="shared" si="56"/>
        <v>0</v>
      </c>
      <c r="AD149" s="61">
        <f t="shared" si="56"/>
        <v>0</v>
      </c>
      <c r="AE149" s="61">
        <f t="shared" si="56"/>
        <v>0</v>
      </c>
      <c r="AF149" s="61">
        <f t="shared" si="56"/>
        <v>0</v>
      </c>
      <c r="AG149" s="61">
        <f t="shared" si="56"/>
        <v>0</v>
      </c>
      <c r="AH149" s="61">
        <f t="shared" si="56"/>
        <v>0</v>
      </c>
      <c r="AI149" s="61">
        <f t="shared" si="56"/>
        <v>0</v>
      </c>
      <c r="AJ149" s="61">
        <f t="shared" si="56"/>
        <v>0</v>
      </c>
      <c r="AK149" s="61">
        <f t="shared" si="56"/>
        <v>0</v>
      </c>
      <c r="AL149" s="61">
        <f t="shared" si="56"/>
        <v>0</v>
      </c>
      <c r="AM149" s="61">
        <f t="shared" si="56"/>
        <v>0</v>
      </c>
      <c r="AN149" s="61">
        <f t="shared" si="56"/>
        <v>0</v>
      </c>
      <c r="AO149" s="61">
        <f t="shared" si="56"/>
        <v>0</v>
      </c>
      <c r="AP149" s="61">
        <f t="shared" si="56"/>
        <v>0</v>
      </c>
      <c r="AQ149" s="61">
        <f t="shared" si="56"/>
        <v>0</v>
      </c>
      <c r="AR149" s="61">
        <f t="shared" si="56"/>
        <v>0</v>
      </c>
      <c r="AS149" s="61">
        <f t="shared" si="56"/>
        <v>0</v>
      </c>
      <c r="AT149" s="61">
        <f t="shared" si="56"/>
        <v>0</v>
      </c>
      <c r="AU149" s="61">
        <f t="shared" si="56"/>
        <v>0</v>
      </c>
      <c r="AV149" s="61">
        <f t="shared" si="56"/>
        <v>0</v>
      </c>
      <c r="AW149" s="61">
        <f t="shared" si="56"/>
        <v>0</v>
      </c>
      <c r="AX149" s="61">
        <f t="shared" si="56"/>
        <v>0</v>
      </c>
      <c r="AY149" s="61">
        <f t="shared" si="56"/>
        <v>0</v>
      </c>
      <c r="AZ149" s="61">
        <f t="shared" si="56"/>
        <v>0</v>
      </c>
      <c r="BA149" s="61">
        <f t="shared" si="56"/>
        <v>0</v>
      </c>
      <c r="BB149" s="61">
        <f t="shared" si="56"/>
        <v>0</v>
      </c>
      <c r="BC149" s="61">
        <f t="shared" si="56"/>
        <v>0</v>
      </c>
      <c r="BD149" s="61">
        <f t="shared" si="56"/>
        <v>0</v>
      </c>
      <c r="BE149" s="61">
        <f t="shared" si="56"/>
        <v>0</v>
      </c>
      <c r="BF149" s="61">
        <f t="shared" si="56"/>
        <v>0</v>
      </c>
      <c r="BG149" s="61">
        <f t="shared" si="56"/>
        <v>0</v>
      </c>
      <c r="BH149" s="61">
        <f t="shared" si="56"/>
        <v>0</v>
      </c>
      <c r="BI149" s="61">
        <f t="shared" si="56"/>
        <v>0</v>
      </c>
      <c r="BJ149" s="61">
        <f t="shared" si="56"/>
        <v>0</v>
      </c>
      <c r="BK149" s="61">
        <f t="shared" si="56"/>
        <v>0</v>
      </c>
      <c r="BL149" s="61">
        <f t="shared" si="56"/>
        <v>0</v>
      </c>
      <c r="BM149" s="61">
        <f t="shared" si="56"/>
        <v>0</v>
      </c>
      <c r="BN149" s="61">
        <f t="shared" si="56"/>
        <v>0</v>
      </c>
      <c r="BO149" s="61">
        <f t="shared" si="56"/>
        <v>0</v>
      </c>
      <c r="BP149" s="61">
        <f t="shared" ref="BP149:CY149" si="57">BP148*BP$7</f>
        <v>0</v>
      </c>
      <c r="BQ149" s="61">
        <f t="shared" si="57"/>
        <v>0</v>
      </c>
      <c r="BR149" s="61">
        <f t="shared" si="57"/>
        <v>0</v>
      </c>
      <c r="BS149" s="61">
        <f t="shared" si="57"/>
        <v>0</v>
      </c>
      <c r="BT149" s="61">
        <f t="shared" si="57"/>
        <v>0</v>
      </c>
      <c r="BU149" s="61">
        <f t="shared" si="57"/>
        <v>0</v>
      </c>
      <c r="BV149" s="61">
        <f t="shared" si="57"/>
        <v>0</v>
      </c>
      <c r="BW149" s="61">
        <f t="shared" si="57"/>
        <v>0</v>
      </c>
      <c r="BX149" s="61">
        <f t="shared" si="57"/>
        <v>0</v>
      </c>
      <c r="BY149" s="61">
        <f t="shared" si="57"/>
        <v>0</v>
      </c>
      <c r="BZ149" s="61">
        <f t="shared" si="57"/>
        <v>0</v>
      </c>
      <c r="CA149" s="61">
        <f t="shared" si="57"/>
        <v>0</v>
      </c>
      <c r="CB149" s="61">
        <f t="shared" si="57"/>
        <v>0</v>
      </c>
      <c r="CC149" s="61">
        <f t="shared" si="57"/>
        <v>0</v>
      </c>
      <c r="CD149" s="61">
        <f t="shared" si="57"/>
        <v>0</v>
      </c>
      <c r="CE149" s="61">
        <f t="shared" si="57"/>
        <v>0</v>
      </c>
      <c r="CF149" s="61">
        <f t="shared" si="57"/>
        <v>0</v>
      </c>
      <c r="CG149" s="61">
        <f t="shared" si="57"/>
        <v>0</v>
      </c>
      <c r="CH149" s="61">
        <f t="shared" si="57"/>
        <v>0</v>
      </c>
      <c r="CI149" s="61">
        <f t="shared" si="57"/>
        <v>0</v>
      </c>
      <c r="CJ149" s="61">
        <f t="shared" si="57"/>
        <v>0</v>
      </c>
      <c r="CK149" s="61">
        <f t="shared" si="57"/>
        <v>0</v>
      </c>
      <c r="CL149" s="61">
        <f t="shared" si="57"/>
        <v>0</v>
      </c>
      <c r="CM149" s="61">
        <f t="shared" si="57"/>
        <v>0</v>
      </c>
      <c r="CN149" s="61">
        <f t="shared" si="57"/>
        <v>0</v>
      </c>
      <c r="CO149" s="61">
        <f t="shared" si="57"/>
        <v>0</v>
      </c>
      <c r="CP149" s="61">
        <f t="shared" si="57"/>
        <v>0</v>
      </c>
      <c r="CQ149" s="61">
        <f t="shared" si="57"/>
        <v>0</v>
      </c>
      <c r="CR149" s="61">
        <f t="shared" si="57"/>
        <v>0</v>
      </c>
      <c r="CS149" s="61">
        <f t="shared" si="57"/>
        <v>0</v>
      </c>
      <c r="CT149" s="61">
        <f t="shared" si="57"/>
        <v>0</v>
      </c>
      <c r="CU149" s="61">
        <f t="shared" si="57"/>
        <v>0</v>
      </c>
      <c r="CV149" s="61">
        <f t="shared" si="57"/>
        <v>0</v>
      </c>
      <c r="CW149" s="61">
        <f t="shared" si="57"/>
        <v>0</v>
      </c>
      <c r="CX149" s="61">
        <f t="shared" si="57"/>
        <v>0</v>
      </c>
      <c r="CY149" s="61">
        <f t="shared" si="57"/>
        <v>0</v>
      </c>
      <c r="CZ149" s="391"/>
    </row>
    <row r="150" spans="2:104" x14ac:dyDescent="0.25">
      <c r="B150" s="392"/>
      <c r="C150" s="390"/>
      <c r="D150" s="50"/>
      <c r="E150" s="50"/>
      <c r="F150" s="50"/>
      <c r="G150" s="50"/>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391"/>
    </row>
    <row r="151" spans="2:104" x14ac:dyDescent="0.25">
      <c r="B151" s="389" t="s">
        <v>59</v>
      </c>
      <c r="C151" s="390"/>
      <c r="D151" s="50"/>
      <c r="E151" s="50"/>
      <c r="F151" s="50"/>
      <c r="G151" s="50"/>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391"/>
    </row>
    <row r="152" spans="2:104" x14ac:dyDescent="0.25">
      <c r="B152" s="393" t="s">
        <v>29</v>
      </c>
      <c r="C152" s="390" t="s">
        <v>121</v>
      </c>
      <c r="D152" s="61">
        <f>D$80+IF('Data Input - General'!$F$10="Yes",Calc_Option3!D$81,0)+IF('Data Input - General'!$F$12="Yes",Calc_Option3!D$75,0)</f>
        <v>0</v>
      </c>
      <c r="E152" s="61">
        <f>E$80+IF('Data Input - General'!$F$10="Yes",Calc_Option3!E$81,0)+IF('Data Input - General'!$F$12="Yes",Calc_Option3!E$75,0)</f>
        <v>0</v>
      </c>
      <c r="F152" s="61">
        <f>F$80+IF('Data Input - General'!$F$10="Yes",Calc_Option3!F$81,0)+IF('Data Input - General'!$F$12="Yes",Calc_Option3!F$75,0)</f>
        <v>0</v>
      </c>
      <c r="G152" s="61">
        <f>G$80+IF('Data Input - General'!$F$10="Yes",Calc_Option3!G$81,0)+IF('Data Input - General'!$F$12="Yes",Calc_Option3!G$75,0)</f>
        <v>0</v>
      </c>
      <c r="H152" s="61">
        <f>H$80+IF('Data Input - General'!$F$10="Yes",Calc_Option3!H$81,0)+IF('Data Input - General'!$F$12="Yes",Calc_Option3!H$75,0)</f>
        <v>0</v>
      </c>
      <c r="I152" s="61">
        <f>I$80+IF('Data Input - General'!$F$10="Yes",Calc_Option3!I$81,0)+IF('Data Input - General'!$F$12="Yes",Calc_Option3!I$75,0)</f>
        <v>0</v>
      </c>
      <c r="J152" s="61">
        <f>J$80+IF('Data Input - General'!$F$10="Yes",Calc_Option3!J$81,0)+IF('Data Input - General'!$F$12="Yes",Calc_Option3!J$75,0)</f>
        <v>0</v>
      </c>
      <c r="K152" s="61">
        <f>K$80+IF('Data Input - General'!$F$10="Yes",Calc_Option3!K$81,0)+IF('Data Input - General'!$F$12="Yes",Calc_Option3!K$75,0)</f>
        <v>0</v>
      </c>
      <c r="L152" s="61">
        <f>L$80+IF('Data Input - General'!$F$10="Yes",Calc_Option3!L$81,0)+IF('Data Input - General'!$F$12="Yes",Calc_Option3!L$75,0)</f>
        <v>0</v>
      </c>
      <c r="M152" s="61">
        <f>M$80+IF('Data Input - General'!$F$10="Yes",Calc_Option3!M$81,0)+IF('Data Input - General'!$F$12="Yes",Calc_Option3!M$75,0)</f>
        <v>0</v>
      </c>
      <c r="N152" s="61">
        <f>N$80+IF('Data Input - General'!$F$10="Yes",Calc_Option3!N$81,0)+IF('Data Input - General'!$F$12="Yes",Calc_Option3!N$75,0)</f>
        <v>0</v>
      </c>
      <c r="O152" s="61">
        <f>O$80+IF('Data Input - General'!$F$10="Yes",Calc_Option3!O$81,0)+IF('Data Input - General'!$F$12="Yes",Calc_Option3!O$75,0)</f>
        <v>0</v>
      </c>
      <c r="P152" s="61">
        <f>P$80+IF('Data Input - General'!$F$10="Yes",Calc_Option3!P$81,0)+IF('Data Input - General'!$F$12="Yes",Calc_Option3!P$75,0)</f>
        <v>0</v>
      </c>
      <c r="Q152" s="61">
        <f>Q$80+IF('Data Input - General'!$F$10="Yes",Calc_Option3!Q$81,0)+IF('Data Input - General'!$F$12="Yes",Calc_Option3!Q$75,0)</f>
        <v>0</v>
      </c>
      <c r="R152" s="61">
        <f>R$80+IF('Data Input - General'!$F$10="Yes",Calc_Option3!R$81,0)+IF('Data Input - General'!$F$12="Yes",Calc_Option3!R$75,0)</f>
        <v>0</v>
      </c>
      <c r="S152" s="61">
        <f>S$80+IF('Data Input - General'!$F$10="Yes",Calc_Option3!S$81,0)+IF('Data Input - General'!$F$12="Yes",Calc_Option3!S$75,0)</f>
        <v>0</v>
      </c>
      <c r="T152" s="61">
        <f>T$80+IF('Data Input - General'!$F$10="Yes",Calc_Option3!T$81,0)+IF('Data Input - General'!$F$12="Yes",Calc_Option3!T$75,0)</f>
        <v>0</v>
      </c>
      <c r="U152" s="61">
        <f>U$80+IF('Data Input - General'!$F$10="Yes",Calc_Option3!U$81,0)+IF('Data Input - General'!$F$12="Yes",Calc_Option3!U$75,0)</f>
        <v>0</v>
      </c>
      <c r="V152" s="61">
        <f>V$80+IF('Data Input - General'!$F$10="Yes",Calc_Option3!V$81,0)+IF('Data Input - General'!$F$12="Yes",Calc_Option3!V$75,0)</f>
        <v>0</v>
      </c>
      <c r="W152" s="61">
        <f>W$80+IF('Data Input - General'!$F$10="Yes",Calc_Option3!W$81,0)+IF('Data Input - General'!$F$12="Yes",Calc_Option3!W$75,0)</f>
        <v>0</v>
      </c>
      <c r="X152" s="61">
        <f>X$80+IF('Data Input - General'!$F$10="Yes",Calc_Option3!X$81,0)+IF('Data Input - General'!$F$12="Yes",Calc_Option3!X$75,0)</f>
        <v>0</v>
      </c>
      <c r="Y152" s="61">
        <f>Y$80+IF('Data Input - General'!$F$10="Yes",Calc_Option3!Y$81,0)+IF('Data Input - General'!$F$12="Yes",Calc_Option3!Y$75,0)</f>
        <v>0</v>
      </c>
      <c r="Z152" s="61">
        <f>Z$80+IF('Data Input - General'!$F$10="Yes",Calc_Option3!Z$81,0)+IF('Data Input - General'!$F$12="Yes",Calc_Option3!Z$75,0)</f>
        <v>0</v>
      </c>
      <c r="AA152" s="61">
        <f>AA$80+IF('Data Input - General'!$F$10="Yes",Calc_Option3!AA$81,0)+IF('Data Input - General'!$F$12="Yes",Calc_Option3!AA$75,0)</f>
        <v>0</v>
      </c>
      <c r="AB152" s="61">
        <f>AB$80+IF('Data Input - General'!$F$10="Yes",Calc_Option3!AB$81,0)+IF('Data Input - General'!$F$12="Yes",Calc_Option3!AB$75,0)</f>
        <v>0</v>
      </c>
      <c r="AC152" s="61">
        <f>AC$80+IF('Data Input - General'!$F$10="Yes",Calc_Option3!AC$81,0)+IF('Data Input - General'!$F$12="Yes",Calc_Option3!AC$75,0)</f>
        <v>0</v>
      </c>
      <c r="AD152" s="61">
        <f>AD$80+IF('Data Input - General'!$F$10="Yes",Calc_Option3!AD$81,0)+IF('Data Input - General'!$F$12="Yes",Calc_Option3!AD$75,0)</f>
        <v>0</v>
      </c>
      <c r="AE152" s="61">
        <f>AE$80+IF('Data Input - General'!$F$10="Yes",Calc_Option3!AE$81,0)+IF('Data Input - General'!$F$12="Yes",Calc_Option3!AE$75,0)</f>
        <v>0</v>
      </c>
      <c r="AF152" s="61">
        <f>AF$80+IF('Data Input - General'!$F$10="Yes",Calc_Option3!AF$81,0)+IF('Data Input - General'!$F$12="Yes",Calc_Option3!AF$75,0)</f>
        <v>0</v>
      </c>
      <c r="AG152" s="61">
        <f>AG$80+IF('Data Input - General'!$F$10="Yes",Calc_Option3!AG$81,0)+IF('Data Input - General'!$F$12="Yes",Calc_Option3!AG$75,0)</f>
        <v>0</v>
      </c>
      <c r="AH152" s="61">
        <f>AH$80+IF('Data Input - General'!$F$10="Yes",Calc_Option3!AH$81,0)+IF('Data Input - General'!$F$12="Yes",Calc_Option3!AH$75,0)</f>
        <v>0</v>
      </c>
      <c r="AI152" s="61">
        <f>AI$80+IF('Data Input - General'!$F$10="Yes",Calc_Option3!AI$81,0)+IF('Data Input - General'!$F$12="Yes",Calc_Option3!AI$75,0)</f>
        <v>0</v>
      </c>
      <c r="AJ152" s="61">
        <f>AJ$80+IF('Data Input - General'!$F$10="Yes",Calc_Option3!AJ$81,0)+IF('Data Input - General'!$F$12="Yes",Calc_Option3!AJ$75,0)</f>
        <v>0</v>
      </c>
      <c r="AK152" s="61">
        <f>AK$80+IF('Data Input - General'!$F$10="Yes",Calc_Option3!AK$81,0)+IF('Data Input - General'!$F$12="Yes",Calc_Option3!AK$75,0)</f>
        <v>0</v>
      </c>
      <c r="AL152" s="61">
        <f>AL$80+IF('Data Input - General'!$F$10="Yes",Calc_Option3!AL$81,0)+IF('Data Input - General'!$F$12="Yes",Calc_Option3!AL$75,0)</f>
        <v>0</v>
      </c>
      <c r="AM152" s="61">
        <f>AM$80+IF('Data Input - General'!$F$10="Yes",Calc_Option3!AM$81,0)+IF('Data Input - General'!$F$12="Yes",Calc_Option3!AM$75,0)</f>
        <v>0</v>
      </c>
      <c r="AN152" s="61">
        <f>AN$80+IF('Data Input - General'!$F$10="Yes",Calc_Option3!AN$81,0)+IF('Data Input - General'!$F$12="Yes",Calc_Option3!AN$75,0)</f>
        <v>0</v>
      </c>
      <c r="AO152" s="61">
        <f>AO$80+IF('Data Input - General'!$F$10="Yes",Calc_Option3!AO$81,0)+IF('Data Input - General'!$F$12="Yes",Calc_Option3!AO$75,0)</f>
        <v>0</v>
      </c>
      <c r="AP152" s="61">
        <f>AP$80+IF('Data Input - General'!$F$10="Yes",Calc_Option3!AP$81,0)+IF('Data Input - General'!$F$12="Yes",Calc_Option3!AP$75,0)</f>
        <v>0</v>
      </c>
      <c r="AQ152" s="61">
        <f>AQ$80+IF('Data Input - General'!$F$10="Yes",Calc_Option3!AQ$81,0)+IF('Data Input - General'!$F$12="Yes",Calc_Option3!AQ$75,0)</f>
        <v>0</v>
      </c>
      <c r="AR152" s="61">
        <f>AR$80+IF('Data Input - General'!$F$10="Yes",Calc_Option3!AR$81,0)+IF('Data Input - General'!$F$12="Yes",Calc_Option3!AR$75,0)</f>
        <v>0</v>
      </c>
      <c r="AS152" s="61">
        <f>AS$80+IF('Data Input - General'!$F$10="Yes",Calc_Option3!AS$81,0)+IF('Data Input - General'!$F$12="Yes",Calc_Option3!AS$75,0)</f>
        <v>0</v>
      </c>
      <c r="AT152" s="61">
        <f>AT$80+IF('Data Input - General'!$F$10="Yes",Calc_Option3!AT$81,0)+IF('Data Input - General'!$F$12="Yes",Calc_Option3!AT$75,0)</f>
        <v>0</v>
      </c>
      <c r="AU152" s="61">
        <f>AU$80+IF('Data Input - General'!$F$10="Yes",Calc_Option3!AU$81,0)+IF('Data Input - General'!$F$12="Yes",Calc_Option3!AU$75,0)</f>
        <v>0</v>
      </c>
      <c r="AV152" s="61">
        <f>AV$80+IF('Data Input - General'!$F$10="Yes",Calc_Option3!AV$81,0)+IF('Data Input - General'!$F$12="Yes",Calc_Option3!AV$75,0)</f>
        <v>0</v>
      </c>
      <c r="AW152" s="61">
        <f>AW$80+IF('Data Input - General'!$F$10="Yes",Calc_Option3!AW$81,0)+IF('Data Input - General'!$F$12="Yes",Calc_Option3!AW$75,0)</f>
        <v>0</v>
      </c>
      <c r="AX152" s="61">
        <f>AX$80+IF('Data Input - General'!$F$10="Yes",Calc_Option3!AX$81,0)+IF('Data Input - General'!$F$12="Yes",Calc_Option3!AX$75,0)</f>
        <v>0</v>
      </c>
      <c r="AY152" s="61">
        <f>AY$80+IF('Data Input - General'!$F$10="Yes",Calc_Option3!AY$81,0)+IF('Data Input - General'!$F$12="Yes",Calc_Option3!AY$75,0)</f>
        <v>0</v>
      </c>
      <c r="AZ152" s="61">
        <f>AZ$80+IF('Data Input - General'!$F$10="Yes",Calc_Option3!AZ$81,0)+IF('Data Input - General'!$F$12="Yes",Calc_Option3!AZ$75,0)</f>
        <v>0</v>
      </c>
      <c r="BA152" s="61">
        <f>BA$80+IF('Data Input - General'!$F$10="Yes",Calc_Option3!BA$81,0)+IF('Data Input - General'!$F$12="Yes",Calc_Option3!BA$75,0)</f>
        <v>0</v>
      </c>
      <c r="BB152" s="61">
        <f>BB$80+IF('Data Input - General'!$F$10="Yes",Calc_Option3!BB$81,0)+IF('Data Input - General'!$F$12="Yes",Calc_Option3!BB$75,0)</f>
        <v>0</v>
      </c>
      <c r="BC152" s="61">
        <f>BC$80+IF('Data Input - General'!$F$10="Yes",Calc_Option3!BC$81,0)+IF('Data Input - General'!$F$12="Yes",Calc_Option3!BC$75,0)</f>
        <v>0</v>
      </c>
      <c r="BD152" s="61">
        <f>BD$80+IF('Data Input - General'!$F$10="Yes",Calc_Option3!BD$81,0)+IF('Data Input - General'!$F$12="Yes",Calc_Option3!BD$75,0)</f>
        <v>0</v>
      </c>
      <c r="BE152" s="61">
        <f>BE$80+IF('Data Input - General'!$F$10="Yes",Calc_Option3!BE$81,0)+IF('Data Input - General'!$F$12="Yes",Calc_Option3!BE$75,0)</f>
        <v>0</v>
      </c>
      <c r="BF152" s="61">
        <f>BF$80+IF('Data Input - General'!$F$10="Yes",Calc_Option3!BF$81,0)+IF('Data Input - General'!$F$12="Yes",Calc_Option3!BF$75,0)</f>
        <v>0</v>
      </c>
      <c r="BG152" s="61">
        <f>BG$80+IF('Data Input - General'!$F$10="Yes",Calc_Option3!BG$81,0)+IF('Data Input - General'!$F$12="Yes",Calc_Option3!BG$75,0)</f>
        <v>0</v>
      </c>
      <c r="BH152" s="61">
        <f>BH$80+IF('Data Input - General'!$F$10="Yes",Calc_Option3!BH$81,0)+IF('Data Input - General'!$F$12="Yes",Calc_Option3!BH$75,0)</f>
        <v>0</v>
      </c>
      <c r="BI152" s="61">
        <f>BI$80+IF('Data Input - General'!$F$10="Yes",Calc_Option3!BI$81,0)+IF('Data Input - General'!$F$12="Yes",Calc_Option3!BI$75,0)</f>
        <v>0</v>
      </c>
      <c r="BJ152" s="61">
        <f>BJ$80+IF('Data Input - General'!$F$10="Yes",Calc_Option3!BJ$81,0)+IF('Data Input - General'!$F$12="Yes",Calc_Option3!BJ$75,0)</f>
        <v>0</v>
      </c>
      <c r="BK152" s="61">
        <f>BK$80+IF('Data Input - General'!$F$10="Yes",Calc_Option3!BK$81,0)+IF('Data Input - General'!$F$12="Yes",Calc_Option3!BK$75,0)</f>
        <v>0</v>
      </c>
      <c r="BL152" s="61">
        <f>BL$80+IF('Data Input - General'!$F$10="Yes",Calc_Option3!BL$81,0)+IF('Data Input - General'!$F$12="Yes",Calc_Option3!BL$75,0)</f>
        <v>0</v>
      </c>
      <c r="BM152" s="61">
        <f>BM$80+IF('Data Input - General'!$F$10="Yes",Calc_Option3!BM$81,0)+IF('Data Input - General'!$F$12="Yes",Calc_Option3!BM$75,0)</f>
        <v>0</v>
      </c>
      <c r="BN152" s="61">
        <f>BN$80+IF('Data Input - General'!$F$10="Yes",Calc_Option3!BN$81,0)+IF('Data Input - General'!$F$12="Yes",Calc_Option3!BN$75,0)</f>
        <v>0</v>
      </c>
      <c r="BO152" s="61">
        <f>BO$80+IF('Data Input - General'!$F$10="Yes",Calc_Option3!BO$81,0)+IF('Data Input - General'!$F$12="Yes",Calc_Option3!BO$75,0)</f>
        <v>0</v>
      </c>
      <c r="BP152" s="61">
        <f>BP$80+IF('Data Input - General'!$F$10="Yes",Calc_Option3!BP$81,0)+IF('Data Input - General'!$F$12="Yes",Calc_Option3!BP$75,0)</f>
        <v>0</v>
      </c>
      <c r="BQ152" s="61">
        <f>BQ$80+IF('Data Input - General'!$F$10="Yes",Calc_Option3!BQ$81,0)+IF('Data Input - General'!$F$12="Yes",Calc_Option3!BQ$75,0)</f>
        <v>0</v>
      </c>
      <c r="BR152" s="61">
        <f>BR$80+IF('Data Input - General'!$F$10="Yes",Calc_Option3!BR$81,0)+IF('Data Input - General'!$F$12="Yes",Calc_Option3!BR$75,0)</f>
        <v>0</v>
      </c>
      <c r="BS152" s="61">
        <f>BS$80+IF('Data Input - General'!$F$10="Yes",Calc_Option3!BS$81,0)+IF('Data Input - General'!$F$12="Yes",Calc_Option3!BS$75,0)</f>
        <v>0</v>
      </c>
      <c r="BT152" s="61">
        <f>BT$80+IF('Data Input - General'!$F$10="Yes",Calc_Option3!BT$81,0)+IF('Data Input - General'!$F$12="Yes",Calc_Option3!BT$75,0)</f>
        <v>0</v>
      </c>
      <c r="BU152" s="61">
        <f>BU$80+IF('Data Input - General'!$F$10="Yes",Calc_Option3!BU$81,0)+IF('Data Input - General'!$F$12="Yes",Calc_Option3!BU$75,0)</f>
        <v>0</v>
      </c>
      <c r="BV152" s="61">
        <f>BV$80+IF('Data Input - General'!$F$10="Yes",Calc_Option3!BV$81,0)+IF('Data Input - General'!$F$12="Yes",Calc_Option3!BV$75,0)</f>
        <v>0</v>
      </c>
      <c r="BW152" s="61">
        <f>BW$80+IF('Data Input - General'!$F$10="Yes",Calc_Option3!BW$81,0)+IF('Data Input - General'!$F$12="Yes",Calc_Option3!BW$75,0)</f>
        <v>0</v>
      </c>
      <c r="BX152" s="61">
        <f>BX$80+IF('Data Input - General'!$F$10="Yes",Calc_Option3!BX$81,0)+IF('Data Input - General'!$F$12="Yes",Calc_Option3!BX$75,0)</f>
        <v>0</v>
      </c>
      <c r="BY152" s="61">
        <f>BY$80+IF('Data Input - General'!$F$10="Yes",Calc_Option3!BY$81,0)+IF('Data Input - General'!$F$12="Yes",Calc_Option3!BY$75,0)</f>
        <v>0</v>
      </c>
      <c r="BZ152" s="61">
        <f>BZ$80+IF('Data Input - General'!$F$10="Yes",Calc_Option3!BZ$81,0)+IF('Data Input - General'!$F$12="Yes",Calc_Option3!BZ$75,0)</f>
        <v>0</v>
      </c>
      <c r="CA152" s="61">
        <f>CA$80+IF('Data Input - General'!$F$10="Yes",Calc_Option3!CA$81,0)+IF('Data Input - General'!$F$12="Yes",Calc_Option3!CA$75,0)</f>
        <v>0</v>
      </c>
      <c r="CB152" s="61">
        <f>CB$80+IF('Data Input - General'!$F$10="Yes",Calc_Option3!CB$81,0)+IF('Data Input - General'!$F$12="Yes",Calc_Option3!CB$75,0)</f>
        <v>0</v>
      </c>
      <c r="CC152" s="61">
        <f>CC$80+IF('Data Input - General'!$F$10="Yes",Calc_Option3!CC$81,0)+IF('Data Input - General'!$F$12="Yes",Calc_Option3!CC$75,0)</f>
        <v>0</v>
      </c>
      <c r="CD152" s="61">
        <f>CD$80+IF('Data Input - General'!$F$10="Yes",Calc_Option3!CD$81,0)+IF('Data Input - General'!$F$12="Yes",Calc_Option3!CD$75,0)</f>
        <v>0</v>
      </c>
      <c r="CE152" s="61">
        <f>CE$80+IF('Data Input - General'!$F$10="Yes",Calc_Option3!CE$81,0)+IF('Data Input - General'!$F$12="Yes",Calc_Option3!CE$75,0)</f>
        <v>0</v>
      </c>
      <c r="CF152" s="61">
        <f>CF$80+IF('Data Input - General'!$F$10="Yes",Calc_Option3!CF$81,0)+IF('Data Input - General'!$F$12="Yes",Calc_Option3!CF$75,0)</f>
        <v>0</v>
      </c>
      <c r="CG152" s="61">
        <f>CG$80+IF('Data Input - General'!$F$10="Yes",Calc_Option3!CG$81,0)+IF('Data Input - General'!$F$12="Yes",Calc_Option3!CG$75,0)</f>
        <v>0</v>
      </c>
      <c r="CH152" s="61">
        <f>CH$80+IF('Data Input - General'!$F$10="Yes",Calc_Option3!CH$81,0)+IF('Data Input - General'!$F$12="Yes",Calc_Option3!CH$75,0)</f>
        <v>0</v>
      </c>
      <c r="CI152" s="61">
        <f>CI$80+IF('Data Input - General'!$F$10="Yes",Calc_Option3!CI$81,0)+IF('Data Input - General'!$F$12="Yes",Calc_Option3!CI$75,0)</f>
        <v>0</v>
      </c>
      <c r="CJ152" s="61">
        <f>CJ$80+IF('Data Input - General'!$F$10="Yes",Calc_Option3!CJ$81,0)+IF('Data Input - General'!$F$12="Yes",Calc_Option3!CJ$75,0)</f>
        <v>0</v>
      </c>
      <c r="CK152" s="61">
        <f>CK$80+IF('Data Input - General'!$F$10="Yes",Calc_Option3!CK$81,0)+IF('Data Input - General'!$F$12="Yes",Calc_Option3!CK$75,0)</f>
        <v>0</v>
      </c>
      <c r="CL152" s="61">
        <f>CL$80+IF('Data Input - General'!$F$10="Yes",Calc_Option3!CL$81,0)+IF('Data Input - General'!$F$12="Yes",Calc_Option3!CL$75,0)</f>
        <v>0</v>
      </c>
      <c r="CM152" s="61">
        <f>CM$80+IF('Data Input - General'!$F$10="Yes",Calc_Option3!CM$81,0)+IF('Data Input - General'!$F$12="Yes",Calc_Option3!CM$75,0)</f>
        <v>0</v>
      </c>
      <c r="CN152" s="61">
        <f>CN$80+IF('Data Input - General'!$F$10="Yes",Calc_Option3!CN$81,0)+IF('Data Input - General'!$F$12="Yes",Calc_Option3!CN$75,0)</f>
        <v>0</v>
      </c>
      <c r="CO152" s="61">
        <f>CO$80+IF('Data Input - General'!$F$10="Yes",Calc_Option3!CO$81,0)+IF('Data Input - General'!$F$12="Yes",Calc_Option3!CO$75,0)</f>
        <v>0</v>
      </c>
      <c r="CP152" s="61">
        <f>CP$80+IF('Data Input - General'!$F$10="Yes",Calc_Option3!CP$81,0)+IF('Data Input - General'!$F$12="Yes",Calc_Option3!CP$75,0)</f>
        <v>0</v>
      </c>
      <c r="CQ152" s="61">
        <f>CQ$80+IF('Data Input - General'!$F$10="Yes",Calc_Option3!CQ$81,0)+IF('Data Input - General'!$F$12="Yes",Calc_Option3!CQ$75,0)</f>
        <v>0</v>
      </c>
      <c r="CR152" s="61">
        <f>CR$80+IF('Data Input - General'!$F$10="Yes",Calc_Option3!CR$81,0)+IF('Data Input - General'!$F$12="Yes",Calc_Option3!CR$75,0)</f>
        <v>0</v>
      </c>
      <c r="CS152" s="61">
        <f>CS$80+IF('Data Input - General'!$F$10="Yes",Calc_Option3!CS$81,0)+IF('Data Input - General'!$F$12="Yes",Calc_Option3!CS$75,0)</f>
        <v>0</v>
      </c>
      <c r="CT152" s="61">
        <f>CT$80+IF('Data Input - General'!$F$10="Yes",Calc_Option3!CT$81,0)+IF('Data Input - General'!$F$12="Yes",Calc_Option3!CT$75,0)</f>
        <v>0</v>
      </c>
      <c r="CU152" s="61">
        <f>CU$80+IF('Data Input - General'!$F$10="Yes",Calc_Option3!CU$81,0)+IF('Data Input - General'!$F$12="Yes",Calc_Option3!CU$75,0)</f>
        <v>0</v>
      </c>
      <c r="CV152" s="61">
        <f>CV$80+IF('Data Input - General'!$F$10="Yes",Calc_Option3!CV$81,0)+IF('Data Input - General'!$F$12="Yes",Calc_Option3!CV$75,0)</f>
        <v>0</v>
      </c>
      <c r="CW152" s="61">
        <f>CW$80+IF('Data Input - General'!$F$10="Yes",Calc_Option3!CW$81,0)+IF('Data Input - General'!$F$12="Yes",Calc_Option3!CW$75,0)</f>
        <v>0</v>
      </c>
      <c r="CX152" s="61">
        <f>CX$80+IF('Data Input - General'!$F$10="Yes",Calc_Option3!CX$81,0)+IF('Data Input - General'!$F$12="Yes",Calc_Option3!CX$75,0)</f>
        <v>0</v>
      </c>
      <c r="CY152" s="61">
        <f>CY$80+IF('Data Input - General'!$F$10="Yes",Calc_Option3!CY$81,0)+IF('Data Input - General'!$F$12="Yes",Calc_Option3!CY$75,0)</f>
        <v>0</v>
      </c>
      <c r="CZ152" s="391"/>
    </row>
    <row r="153" spans="2:104" x14ac:dyDescent="0.25">
      <c r="B153" s="393" t="s">
        <v>30</v>
      </c>
      <c r="C153" s="390" t="s">
        <v>121</v>
      </c>
      <c r="D153" s="61">
        <f>IF('Data Input - General'!$F$10="Yes",0,Calc_Option3!D$81)+IF('Data Input - General'!$F$12="Yes",0,Calc_Option3!D$75)</f>
        <v>0</v>
      </c>
      <c r="E153" s="61">
        <f>IF('Data Input - General'!$F$10="Yes",0,Calc_Option3!E$81)+IF('Data Input - General'!$F$12="Yes",0,Calc_Option3!E$75)</f>
        <v>0</v>
      </c>
      <c r="F153" s="61">
        <f>IF('Data Input - General'!$F$10="Yes",0,Calc_Option3!F$81)+IF('Data Input - General'!$F$12="Yes",0,Calc_Option3!F$75)</f>
        <v>0</v>
      </c>
      <c r="G153" s="61">
        <f>IF('Data Input - General'!$F$10="Yes",0,Calc_Option3!G$81)+IF('Data Input - General'!$F$12="Yes",0,Calc_Option3!G$75)</f>
        <v>0</v>
      </c>
      <c r="H153" s="61">
        <f>IF('Data Input - General'!$F$10="Yes",0,Calc_Option3!H$81)+IF('Data Input - General'!$F$12="Yes",0,Calc_Option3!H$75)</f>
        <v>0</v>
      </c>
      <c r="I153" s="61">
        <f>IF('Data Input - General'!$F$10="Yes",0,Calc_Option3!I$81)+IF('Data Input - General'!$F$12="Yes",0,Calc_Option3!I$75)</f>
        <v>0</v>
      </c>
      <c r="J153" s="61">
        <f>IF('Data Input - General'!$F$10="Yes",0,Calc_Option3!J$81)+IF('Data Input - General'!$F$12="Yes",0,Calc_Option3!J$75)</f>
        <v>0</v>
      </c>
      <c r="K153" s="61">
        <f>IF('Data Input - General'!$F$10="Yes",0,Calc_Option3!K$81)+IF('Data Input - General'!$F$12="Yes",0,Calc_Option3!K$75)</f>
        <v>0</v>
      </c>
      <c r="L153" s="61">
        <f>IF('Data Input - General'!$F$10="Yes",0,Calc_Option3!L$81)+IF('Data Input - General'!$F$12="Yes",0,Calc_Option3!L$75)</f>
        <v>0</v>
      </c>
      <c r="M153" s="61">
        <f>IF('Data Input - General'!$F$10="Yes",0,Calc_Option3!M$81)+IF('Data Input - General'!$F$12="Yes",0,Calc_Option3!M$75)</f>
        <v>0</v>
      </c>
      <c r="N153" s="61">
        <f>IF('Data Input - General'!$F$10="Yes",0,Calc_Option3!N$81)+IF('Data Input - General'!$F$12="Yes",0,Calc_Option3!N$75)</f>
        <v>0</v>
      </c>
      <c r="O153" s="61">
        <f>IF('Data Input - General'!$F$10="Yes",0,Calc_Option3!O$81)+IF('Data Input - General'!$F$12="Yes",0,Calc_Option3!O$75)</f>
        <v>0</v>
      </c>
      <c r="P153" s="61">
        <f>IF('Data Input - General'!$F$10="Yes",0,Calc_Option3!P$81)+IF('Data Input - General'!$F$12="Yes",0,Calc_Option3!P$75)</f>
        <v>0</v>
      </c>
      <c r="Q153" s="61">
        <f>IF('Data Input - General'!$F$10="Yes",0,Calc_Option3!Q$81)+IF('Data Input - General'!$F$12="Yes",0,Calc_Option3!Q$75)</f>
        <v>0</v>
      </c>
      <c r="R153" s="61">
        <f>IF('Data Input - General'!$F$10="Yes",0,Calc_Option3!R$81)+IF('Data Input - General'!$F$12="Yes",0,Calc_Option3!R$75)</f>
        <v>0</v>
      </c>
      <c r="S153" s="61">
        <f>IF('Data Input - General'!$F$10="Yes",0,Calc_Option3!S$81)+IF('Data Input - General'!$F$12="Yes",0,Calc_Option3!S$75)</f>
        <v>0</v>
      </c>
      <c r="T153" s="61">
        <f>IF('Data Input - General'!$F$10="Yes",0,Calc_Option3!T$81)+IF('Data Input - General'!$F$12="Yes",0,Calc_Option3!T$75)</f>
        <v>0</v>
      </c>
      <c r="U153" s="61">
        <f>IF('Data Input - General'!$F$10="Yes",0,Calc_Option3!U$81)+IF('Data Input - General'!$F$12="Yes",0,Calc_Option3!U$75)</f>
        <v>0</v>
      </c>
      <c r="V153" s="61">
        <f>IF('Data Input - General'!$F$10="Yes",0,Calc_Option3!V$81)+IF('Data Input - General'!$F$12="Yes",0,Calc_Option3!V$75)</f>
        <v>0</v>
      </c>
      <c r="W153" s="61">
        <f>IF('Data Input - General'!$F$10="Yes",0,Calc_Option3!W$81)+IF('Data Input - General'!$F$12="Yes",0,Calc_Option3!W$75)</f>
        <v>0</v>
      </c>
      <c r="X153" s="61">
        <f>IF('Data Input - General'!$F$10="Yes",0,Calc_Option3!X$81)+IF('Data Input - General'!$F$12="Yes",0,Calc_Option3!X$75)</f>
        <v>0</v>
      </c>
      <c r="Y153" s="61">
        <f>IF('Data Input - General'!$F$10="Yes",0,Calc_Option3!Y$81)+IF('Data Input - General'!$F$12="Yes",0,Calc_Option3!Y$75)</f>
        <v>0</v>
      </c>
      <c r="Z153" s="61">
        <f>IF('Data Input - General'!$F$10="Yes",0,Calc_Option3!Z$81)+IF('Data Input - General'!$F$12="Yes",0,Calc_Option3!Z$75)</f>
        <v>0</v>
      </c>
      <c r="AA153" s="61">
        <f>IF('Data Input - General'!$F$10="Yes",0,Calc_Option3!AA$81)+IF('Data Input - General'!$F$12="Yes",0,Calc_Option3!AA$75)</f>
        <v>0</v>
      </c>
      <c r="AB153" s="61">
        <f>IF('Data Input - General'!$F$10="Yes",0,Calc_Option3!AB$81)+IF('Data Input - General'!$F$12="Yes",0,Calc_Option3!AB$75)</f>
        <v>0</v>
      </c>
      <c r="AC153" s="61">
        <f>IF('Data Input - General'!$F$10="Yes",0,Calc_Option3!AC$81)+IF('Data Input - General'!$F$12="Yes",0,Calc_Option3!AC$75)</f>
        <v>0</v>
      </c>
      <c r="AD153" s="61">
        <f>IF('Data Input - General'!$F$10="Yes",0,Calc_Option3!AD$81)+IF('Data Input - General'!$F$12="Yes",0,Calc_Option3!AD$75)</f>
        <v>0</v>
      </c>
      <c r="AE153" s="61">
        <f>IF('Data Input - General'!$F$10="Yes",0,Calc_Option3!AE$81)+IF('Data Input - General'!$F$12="Yes",0,Calc_Option3!AE$75)</f>
        <v>0</v>
      </c>
      <c r="AF153" s="61">
        <f>IF('Data Input - General'!$F$10="Yes",0,Calc_Option3!AF$81)+IF('Data Input - General'!$F$12="Yes",0,Calc_Option3!AF$75)</f>
        <v>0</v>
      </c>
      <c r="AG153" s="61">
        <f>IF('Data Input - General'!$F$10="Yes",0,Calc_Option3!AG$81)+IF('Data Input - General'!$F$12="Yes",0,Calc_Option3!AG$75)</f>
        <v>0</v>
      </c>
      <c r="AH153" s="61">
        <f>IF('Data Input - General'!$F$10="Yes",0,Calc_Option3!AH$81)+IF('Data Input - General'!$F$12="Yes",0,Calc_Option3!AH$75)</f>
        <v>0</v>
      </c>
      <c r="AI153" s="61">
        <f>IF('Data Input - General'!$F$10="Yes",0,Calc_Option3!AI$81)+IF('Data Input - General'!$F$12="Yes",0,Calc_Option3!AI$75)</f>
        <v>0</v>
      </c>
      <c r="AJ153" s="61">
        <f>IF('Data Input - General'!$F$10="Yes",0,Calc_Option3!AJ$81)+IF('Data Input - General'!$F$12="Yes",0,Calc_Option3!AJ$75)</f>
        <v>0</v>
      </c>
      <c r="AK153" s="61">
        <f>IF('Data Input - General'!$F$10="Yes",0,Calc_Option3!AK$81)+IF('Data Input - General'!$F$12="Yes",0,Calc_Option3!AK$75)</f>
        <v>0</v>
      </c>
      <c r="AL153" s="61">
        <f>IF('Data Input - General'!$F$10="Yes",0,Calc_Option3!AL$81)+IF('Data Input - General'!$F$12="Yes",0,Calc_Option3!AL$75)</f>
        <v>0</v>
      </c>
      <c r="AM153" s="61">
        <f>IF('Data Input - General'!$F$10="Yes",0,Calc_Option3!AM$81)+IF('Data Input - General'!$F$12="Yes",0,Calc_Option3!AM$75)</f>
        <v>0</v>
      </c>
      <c r="AN153" s="61">
        <f>IF('Data Input - General'!$F$10="Yes",0,Calc_Option3!AN$81)+IF('Data Input - General'!$F$12="Yes",0,Calc_Option3!AN$75)</f>
        <v>0</v>
      </c>
      <c r="AO153" s="61">
        <f>IF('Data Input - General'!$F$10="Yes",0,Calc_Option3!AO$81)+IF('Data Input - General'!$F$12="Yes",0,Calc_Option3!AO$75)</f>
        <v>0</v>
      </c>
      <c r="AP153" s="61">
        <f>IF('Data Input - General'!$F$10="Yes",0,Calc_Option3!AP$81)+IF('Data Input - General'!$F$12="Yes",0,Calc_Option3!AP$75)</f>
        <v>0</v>
      </c>
      <c r="AQ153" s="61">
        <f>IF('Data Input - General'!$F$10="Yes",0,Calc_Option3!AQ$81)+IF('Data Input - General'!$F$12="Yes",0,Calc_Option3!AQ$75)</f>
        <v>0</v>
      </c>
      <c r="AR153" s="61">
        <f>IF('Data Input - General'!$F$10="Yes",0,Calc_Option3!AR$81)+IF('Data Input - General'!$F$12="Yes",0,Calc_Option3!AR$75)</f>
        <v>0</v>
      </c>
      <c r="AS153" s="61">
        <f>IF('Data Input - General'!$F$10="Yes",0,Calc_Option3!AS$81)+IF('Data Input - General'!$F$12="Yes",0,Calc_Option3!AS$75)</f>
        <v>0</v>
      </c>
      <c r="AT153" s="61">
        <f>IF('Data Input - General'!$F$10="Yes",0,Calc_Option3!AT$81)+IF('Data Input - General'!$F$12="Yes",0,Calc_Option3!AT$75)</f>
        <v>0</v>
      </c>
      <c r="AU153" s="61">
        <f>IF('Data Input - General'!$F$10="Yes",0,Calc_Option3!AU$81)+IF('Data Input - General'!$F$12="Yes",0,Calc_Option3!AU$75)</f>
        <v>0</v>
      </c>
      <c r="AV153" s="61">
        <f>IF('Data Input - General'!$F$10="Yes",0,Calc_Option3!AV$81)+IF('Data Input - General'!$F$12="Yes",0,Calc_Option3!AV$75)</f>
        <v>0</v>
      </c>
      <c r="AW153" s="61">
        <f>IF('Data Input - General'!$F$10="Yes",0,Calc_Option3!AW$81)+IF('Data Input - General'!$F$12="Yes",0,Calc_Option3!AW$75)</f>
        <v>0</v>
      </c>
      <c r="AX153" s="61">
        <f>IF('Data Input - General'!$F$10="Yes",0,Calc_Option3!AX$81)+IF('Data Input - General'!$F$12="Yes",0,Calc_Option3!AX$75)</f>
        <v>0</v>
      </c>
      <c r="AY153" s="61">
        <f>IF('Data Input - General'!$F$10="Yes",0,Calc_Option3!AY$81)+IF('Data Input - General'!$F$12="Yes",0,Calc_Option3!AY$75)</f>
        <v>0</v>
      </c>
      <c r="AZ153" s="61">
        <f>IF('Data Input - General'!$F$10="Yes",0,Calc_Option3!AZ$81)+IF('Data Input - General'!$F$12="Yes",0,Calc_Option3!AZ$75)</f>
        <v>0</v>
      </c>
      <c r="BA153" s="61">
        <f>IF('Data Input - General'!$F$10="Yes",0,Calc_Option3!BA$81)+IF('Data Input - General'!$F$12="Yes",0,Calc_Option3!BA$75)</f>
        <v>0</v>
      </c>
      <c r="BB153" s="61">
        <f>IF('Data Input - General'!$F$10="Yes",0,Calc_Option3!BB$81)+IF('Data Input - General'!$F$12="Yes",0,Calc_Option3!BB$75)</f>
        <v>0</v>
      </c>
      <c r="BC153" s="61">
        <f>IF('Data Input - General'!$F$10="Yes",0,Calc_Option3!BC$81)+IF('Data Input - General'!$F$12="Yes",0,Calc_Option3!BC$75)</f>
        <v>0</v>
      </c>
      <c r="BD153" s="61">
        <f>IF('Data Input - General'!$F$10="Yes",0,Calc_Option3!BD$81)+IF('Data Input - General'!$F$12="Yes",0,Calc_Option3!BD$75)</f>
        <v>0</v>
      </c>
      <c r="BE153" s="61">
        <f>IF('Data Input - General'!$F$10="Yes",0,Calc_Option3!BE$81)+IF('Data Input - General'!$F$12="Yes",0,Calc_Option3!BE$75)</f>
        <v>0</v>
      </c>
      <c r="BF153" s="61">
        <f>IF('Data Input - General'!$F$10="Yes",0,Calc_Option3!BF$81)+IF('Data Input - General'!$F$12="Yes",0,Calc_Option3!BF$75)</f>
        <v>0</v>
      </c>
      <c r="BG153" s="61">
        <f>IF('Data Input - General'!$F$10="Yes",0,Calc_Option3!BG$81)+IF('Data Input - General'!$F$12="Yes",0,Calc_Option3!BG$75)</f>
        <v>0</v>
      </c>
      <c r="BH153" s="61">
        <f>IF('Data Input - General'!$F$10="Yes",0,Calc_Option3!BH$81)+IF('Data Input - General'!$F$12="Yes",0,Calc_Option3!BH$75)</f>
        <v>0</v>
      </c>
      <c r="BI153" s="61">
        <f>IF('Data Input - General'!$F$10="Yes",0,Calc_Option3!BI$81)+IF('Data Input - General'!$F$12="Yes",0,Calc_Option3!BI$75)</f>
        <v>0</v>
      </c>
      <c r="BJ153" s="61">
        <f>IF('Data Input - General'!$F$10="Yes",0,Calc_Option3!BJ$81)+IF('Data Input - General'!$F$12="Yes",0,Calc_Option3!BJ$75)</f>
        <v>0</v>
      </c>
      <c r="BK153" s="61">
        <f>IF('Data Input - General'!$F$10="Yes",0,Calc_Option3!BK$81)+IF('Data Input - General'!$F$12="Yes",0,Calc_Option3!BK$75)</f>
        <v>0</v>
      </c>
      <c r="BL153" s="61">
        <f>IF('Data Input - General'!$F$10="Yes",0,Calc_Option3!BL$81)+IF('Data Input - General'!$F$12="Yes",0,Calc_Option3!BL$75)</f>
        <v>0</v>
      </c>
      <c r="BM153" s="61">
        <f>IF('Data Input - General'!$F$10="Yes",0,Calc_Option3!BM$81)+IF('Data Input - General'!$F$12="Yes",0,Calc_Option3!BM$75)</f>
        <v>0</v>
      </c>
      <c r="BN153" s="61">
        <f>IF('Data Input - General'!$F$10="Yes",0,Calc_Option3!BN$81)+IF('Data Input - General'!$F$12="Yes",0,Calc_Option3!BN$75)</f>
        <v>0</v>
      </c>
      <c r="BO153" s="61">
        <f>IF('Data Input - General'!$F$10="Yes",0,Calc_Option3!BO$81)+IF('Data Input - General'!$F$12="Yes",0,Calc_Option3!BO$75)</f>
        <v>0</v>
      </c>
      <c r="BP153" s="61">
        <f>IF('Data Input - General'!$F$10="Yes",0,Calc_Option3!BP$81)+IF('Data Input - General'!$F$12="Yes",0,Calc_Option3!BP$75)</f>
        <v>0</v>
      </c>
      <c r="BQ153" s="61">
        <f>IF('Data Input - General'!$F$10="Yes",0,Calc_Option3!BQ$81)+IF('Data Input - General'!$F$12="Yes",0,Calc_Option3!BQ$75)</f>
        <v>0</v>
      </c>
      <c r="BR153" s="61">
        <f>IF('Data Input - General'!$F$10="Yes",0,Calc_Option3!BR$81)+IF('Data Input - General'!$F$12="Yes",0,Calc_Option3!BR$75)</f>
        <v>0</v>
      </c>
      <c r="BS153" s="61">
        <f>IF('Data Input - General'!$F$10="Yes",0,Calc_Option3!BS$81)+IF('Data Input - General'!$F$12="Yes",0,Calc_Option3!BS$75)</f>
        <v>0</v>
      </c>
      <c r="BT153" s="61">
        <f>IF('Data Input - General'!$F$10="Yes",0,Calc_Option3!BT$81)+IF('Data Input - General'!$F$12="Yes",0,Calc_Option3!BT$75)</f>
        <v>0</v>
      </c>
      <c r="BU153" s="61">
        <f>IF('Data Input - General'!$F$10="Yes",0,Calc_Option3!BU$81)+IF('Data Input - General'!$F$12="Yes",0,Calc_Option3!BU$75)</f>
        <v>0</v>
      </c>
      <c r="BV153" s="61">
        <f>IF('Data Input - General'!$F$10="Yes",0,Calc_Option3!BV$81)+IF('Data Input - General'!$F$12="Yes",0,Calc_Option3!BV$75)</f>
        <v>0</v>
      </c>
      <c r="BW153" s="61">
        <f>IF('Data Input - General'!$F$10="Yes",0,Calc_Option3!BW$81)+IF('Data Input - General'!$F$12="Yes",0,Calc_Option3!BW$75)</f>
        <v>0</v>
      </c>
      <c r="BX153" s="61">
        <f>IF('Data Input - General'!$F$10="Yes",0,Calc_Option3!BX$81)+IF('Data Input - General'!$F$12="Yes",0,Calc_Option3!BX$75)</f>
        <v>0</v>
      </c>
      <c r="BY153" s="61">
        <f>IF('Data Input - General'!$F$10="Yes",0,Calc_Option3!BY$81)+IF('Data Input - General'!$F$12="Yes",0,Calc_Option3!BY$75)</f>
        <v>0</v>
      </c>
      <c r="BZ153" s="61">
        <f>IF('Data Input - General'!$F$10="Yes",0,Calc_Option3!BZ$81)+IF('Data Input - General'!$F$12="Yes",0,Calc_Option3!BZ$75)</f>
        <v>0</v>
      </c>
      <c r="CA153" s="61">
        <f>IF('Data Input - General'!$F$10="Yes",0,Calc_Option3!CA$81)+IF('Data Input - General'!$F$12="Yes",0,Calc_Option3!CA$75)</f>
        <v>0</v>
      </c>
      <c r="CB153" s="61">
        <f>IF('Data Input - General'!$F$10="Yes",0,Calc_Option3!CB$81)+IF('Data Input - General'!$F$12="Yes",0,Calc_Option3!CB$75)</f>
        <v>0</v>
      </c>
      <c r="CC153" s="61">
        <f>IF('Data Input - General'!$F$10="Yes",0,Calc_Option3!CC$81)+IF('Data Input - General'!$F$12="Yes",0,Calc_Option3!CC$75)</f>
        <v>0</v>
      </c>
      <c r="CD153" s="61">
        <f>IF('Data Input - General'!$F$10="Yes",0,Calc_Option3!CD$81)+IF('Data Input - General'!$F$12="Yes",0,Calc_Option3!CD$75)</f>
        <v>0</v>
      </c>
      <c r="CE153" s="61">
        <f>IF('Data Input - General'!$F$10="Yes",0,Calc_Option3!CE$81)+IF('Data Input - General'!$F$12="Yes",0,Calc_Option3!CE$75)</f>
        <v>0</v>
      </c>
      <c r="CF153" s="61">
        <f>IF('Data Input - General'!$F$10="Yes",0,Calc_Option3!CF$81)+IF('Data Input - General'!$F$12="Yes",0,Calc_Option3!CF$75)</f>
        <v>0</v>
      </c>
      <c r="CG153" s="61">
        <f>IF('Data Input - General'!$F$10="Yes",0,Calc_Option3!CG$81)+IF('Data Input - General'!$F$12="Yes",0,Calc_Option3!CG$75)</f>
        <v>0</v>
      </c>
      <c r="CH153" s="61">
        <f>IF('Data Input - General'!$F$10="Yes",0,Calc_Option3!CH$81)+IF('Data Input - General'!$F$12="Yes",0,Calc_Option3!CH$75)</f>
        <v>0</v>
      </c>
      <c r="CI153" s="61">
        <f>IF('Data Input - General'!$F$10="Yes",0,Calc_Option3!CI$81)+IF('Data Input - General'!$F$12="Yes",0,Calc_Option3!CI$75)</f>
        <v>0</v>
      </c>
      <c r="CJ153" s="61">
        <f>IF('Data Input - General'!$F$10="Yes",0,Calc_Option3!CJ$81)+IF('Data Input - General'!$F$12="Yes",0,Calc_Option3!CJ$75)</f>
        <v>0</v>
      </c>
      <c r="CK153" s="61">
        <f>IF('Data Input - General'!$F$10="Yes",0,Calc_Option3!CK$81)+IF('Data Input - General'!$F$12="Yes",0,Calc_Option3!CK$75)</f>
        <v>0</v>
      </c>
      <c r="CL153" s="61">
        <f>IF('Data Input - General'!$F$10="Yes",0,Calc_Option3!CL$81)+IF('Data Input - General'!$F$12="Yes",0,Calc_Option3!CL$75)</f>
        <v>0</v>
      </c>
      <c r="CM153" s="61">
        <f>IF('Data Input - General'!$F$10="Yes",0,Calc_Option3!CM$81)+IF('Data Input - General'!$F$12="Yes",0,Calc_Option3!CM$75)</f>
        <v>0</v>
      </c>
      <c r="CN153" s="61">
        <f>IF('Data Input - General'!$F$10="Yes",0,Calc_Option3!CN$81)+IF('Data Input - General'!$F$12="Yes",0,Calc_Option3!CN$75)</f>
        <v>0</v>
      </c>
      <c r="CO153" s="61">
        <f>IF('Data Input - General'!$F$10="Yes",0,Calc_Option3!CO$81)+IF('Data Input - General'!$F$12="Yes",0,Calc_Option3!CO$75)</f>
        <v>0</v>
      </c>
      <c r="CP153" s="61">
        <f>IF('Data Input - General'!$F$10="Yes",0,Calc_Option3!CP$81)+IF('Data Input - General'!$F$12="Yes",0,Calc_Option3!CP$75)</f>
        <v>0</v>
      </c>
      <c r="CQ153" s="61">
        <f>IF('Data Input - General'!$F$10="Yes",0,Calc_Option3!CQ$81)+IF('Data Input - General'!$F$12="Yes",0,Calc_Option3!CQ$75)</f>
        <v>0</v>
      </c>
      <c r="CR153" s="61">
        <f>IF('Data Input - General'!$F$10="Yes",0,Calc_Option3!CR$81)+IF('Data Input - General'!$F$12="Yes",0,Calc_Option3!CR$75)</f>
        <v>0</v>
      </c>
      <c r="CS153" s="61">
        <f>IF('Data Input - General'!$F$10="Yes",0,Calc_Option3!CS$81)+IF('Data Input - General'!$F$12="Yes",0,Calc_Option3!CS$75)</f>
        <v>0</v>
      </c>
      <c r="CT153" s="61">
        <f>IF('Data Input - General'!$F$10="Yes",0,Calc_Option3!CT$81)+IF('Data Input - General'!$F$12="Yes",0,Calc_Option3!CT$75)</f>
        <v>0</v>
      </c>
      <c r="CU153" s="61">
        <f>IF('Data Input - General'!$F$10="Yes",0,Calc_Option3!CU$81)+IF('Data Input - General'!$F$12="Yes",0,Calc_Option3!CU$75)</f>
        <v>0</v>
      </c>
      <c r="CV153" s="61">
        <f>IF('Data Input - General'!$F$10="Yes",0,Calc_Option3!CV$81)+IF('Data Input - General'!$F$12="Yes",0,Calc_Option3!CV$75)</f>
        <v>0</v>
      </c>
      <c r="CW153" s="61">
        <f>IF('Data Input - General'!$F$10="Yes",0,Calc_Option3!CW$81)+IF('Data Input - General'!$F$12="Yes",0,Calc_Option3!CW$75)</f>
        <v>0</v>
      </c>
      <c r="CX153" s="61">
        <f>IF('Data Input - General'!$F$10="Yes",0,Calc_Option3!CX$81)+IF('Data Input - General'!$F$12="Yes",0,Calc_Option3!CX$75)</f>
        <v>0</v>
      </c>
      <c r="CY153" s="61">
        <f>IF('Data Input - General'!$F$10="Yes",0,Calc_Option3!CY$81)+IF('Data Input - General'!$F$12="Yes",0,Calc_Option3!CY$75)</f>
        <v>0</v>
      </c>
      <c r="CZ153" s="391"/>
    </row>
    <row r="154" spans="2:104" x14ac:dyDescent="0.25">
      <c r="B154" s="393" t="s">
        <v>177</v>
      </c>
      <c r="C154" s="9" t="s">
        <v>1117</v>
      </c>
      <c r="D154" s="61">
        <f>IFERROR(INDEX('Carbon Prices'!$D$10:$CH$15,3,MATCH(Calc_Option3!D$6,'Carbon Prices'!$D$9:$CH$9,0))/1000,0)</f>
        <v>0</v>
      </c>
      <c r="E154" s="61">
        <f>IFERROR(INDEX('Carbon Prices'!$D$10:$CH$15,3,MATCH(Calc_Option3!E$6,'Carbon Prices'!$D$9:$CH$9,0))/1000,0)</f>
        <v>0</v>
      </c>
      <c r="F154" s="61">
        <f>IFERROR(INDEX('Carbon Prices'!$D$10:$CH$15,3,MATCH(Calc_Option3!F$6,'Carbon Prices'!$D$9:$CH$9,0))/1000,0)</f>
        <v>0</v>
      </c>
      <c r="G154" s="61">
        <f>IFERROR(INDEX('Carbon Prices'!$D$10:$CH$15,3,MATCH(Calc_Option3!G$6,'Carbon Prices'!$D$9:$CH$9,0))/1000,0)</f>
        <v>0</v>
      </c>
      <c r="H154" s="61">
        <f>IFERROR(INDEX('Carbon Prices'!$D$10:$CH$15,3,MATCH(Calc_Option3!H$6,'Carbon Prices'!$D$9:$CH$9,0))/1000,0)</f>
        <v>0</v>
      </c>
      <c r="I154" s="61">
        <f>IFERROR(INDEX('Carbon Prices'!$D$10:$CH$15,3,MATCH(Calc_Option3!I$6,'Carbon Prices'!$D$9:$CH$9,0))/1000,0)</f>
        <v>0</v>
      </c>
      <c r="J154" s="61">
        <f>IFERROR(INDEX('Carbon Prices'!$D$10:$CH$15,3,MATCH(Calc_Option3!J$6,'Carbon Prices'!$D$9:$CH$9,0))/1000,0)</f>
        <v>0</v>
      </c>
      <c r="K154" s="61">
        <f>IFERROR(INDEX('Carbon Prices'!$D$10:$CH$15,3,MATCH(Calc_Option3!K$6,'Carbon Prices'!$D$9:$CH$9,0))/1000,0)</f>
        <v>0</v>
      </c>
      <c r="L154" s="61">
        <f>IFERROR(INDEX('Carbon Prices'!$D$10:$CH$15,3,MATCH(Calc_Option3!L$6,'Carbon Prices'!$D$9:$CH$9,0))/1000,0)</f>
        <v>0</v>
      </c>
      <c r="M154" s="61">
        <f>IFERROR(INDEX('Carbon Prices'!$D$10:$CH$15,3,MATCH(Calc_Option3!M$6,'Carbon Prices'!$D$9:$CH$9,0))/1000,0)</f>
        <v>0</v>
      </c>
      <c r="N154" s="61">
        <f>IFERROR(INDEX('Carbon Prices'!$D$10:$CH$15,3,MATCH(Calc_Option3!N$6,'Carbon Prices'!$D$9:$CH$9,0))/1000,0)</f>
        <v>0</v>
      </c>
      <c r="O154" s="61">
        <f>IFERROR(INDEX('Carbon Prices'!$D$10:$CH$15,3,MATCH(Calc_Option3!O$6,'Carbon Prices'!$D$9:$CH$9,0))/1000,0)</f>
        <v>0</v>
      </c>
      <c r="P154" s="61">
        <f>IFERROR(INDEX('Carbon Prices'!$D$10:$CH$15,3,MATCH(Calc_Option3!P$6,'Carbon Prices'!$D$9:$CH$9,0))/1000,0)</f>
        <v>0</v>
      </c>
      <c r="Q154" s="61">
        <f>IFERROR(INDEX('Carbon Prices'!$D$10:$CH$15,3,MATCH(Calc_Option3!Q$6,'Carbon Prices'!$D$9:$CH$9,0))/1000,0)</f>
        <v>0</v>
      </c>
      <c r="R154" s="61">
        <f>IFERROR(INDEX('Carbon Prices'!$D$10:$CH$15,3,MATCH(Calc_Option3!R$6,'Carbon Prices'!$D$9:$CH$9,0))/1000,0)</f>
        <v>0</v>
      </c>
      <c r="S154" s="61">
        <f>IFERROR(INDEX('Carbon Prices'!$D$10:$CH$15,3,MATCH(Calc_Option3!S$6,'Carbon Prices'!$D$9:$CH$9,0))/1000,0)</f>
        <v>0</v>
      </c>
      <c r="T154" s="61">
        <f>IFERROR(INDEX('Carbon Prices'!$D$10:$CH$15,3,MATCH(Calc_Option3!T$6,'Carbon Prices'!$D$9:$CH$9,0))/1000,0)</f>
        <v>0</v>
      </c>
      <c r="U154" s="61">
        <f>IFERROR(INDEX('Carbon Prices'!$D$10:$CH$15,3,MATCH(Calc_Option3!U$6,'Carbon Prices'!$D$9:$CH$9,0))/1000,0)</f>
        <v>0</v>
      </c>
      <c r="V154" s="61">
        <f>IFERROR(INDEX('Carbon Prices'!$D$10:$CH$15,3,MATCH(Calc_Option3!V$6,'Carbon Prices'!$D$9:$CH$9,0))/1000,0)</f>
        <v>0</v>
      </c>
      <c r="W154" s="61">
        <f>IFERROR(INDEX('Carbon Prices'!$D$10:$CH$15,3,MATCH(Calc_Option3!W$6,'Carbon Prices'!$D$9:$CH$9,0))/1000,0)</f>
        <v>0</v>
      </c>
      <c r="X154" s="61">
        <f>IFERROR(INDEX('Carbon Prices'!$D$10:$CH$15,3,MATCH(Calc_Option3!X$6,'Carbon Prices'!$D$9:$CH$9,0))/1000,0)</f>
        <v>0</v>
      </c>
      <c r="Y154" s="61">
        <f>IFERROR(INDEX('Carbon Prices'!$D$10:$CH$15,3,MATCH(Calc_Option3!Y$6,'Carbon Prices'!$D$9:$CH$9,0))/1000,0)</f>
        <v>0</v>
      </c>
      <c r="Z154" s="61">
        <f>IFERROR(INDEX('Carbon Prices'!$D$10:$CH$15,3,MATCH(Calc_Option3!Z$6,'Carbon Prices'!$D$9:$CH$9,0))/1000,0)</f>
        <v>0</v>
      </c>
      <c r="AA154" s="61">
        <f>IFERROR(INDEX('Carbon Prices'!$D$10:$CH$15,3,MATCH(Calc_Option3!AA$6,'Carbon Prices'!$D$9:$CH$9,0))/1000,0)</f>
        <v>0</v>
      </c>
      <c r="AB154" s="61">
        <f>IFERROR(INDEX('Carbon Prices'!$D$10:$CH$15,3,MATCH(Calc_Option3!AB$6,'Carbon Prices'!$D$9:$CH$9,0))/1000,0)</f>
        <v>0</v>
      </c>
      <c r="AC154" s="61">
        <f>IFERROR(INDEX('Carbon Prices'!$D$10:$CH$15,3,MATCH(Calc_Option3!AC$6,'Carbon Prices'!$D$9:$CH$9,0))/1000,0)</f>
        <v>0</v>
      </c>
      <c r="AD154" s="61">
        <f>IFERROR(INDEX('Carbon Prices'!$D$10:$CH$15,3,MATCH(Calc_Option3!AD$6,'Carbon Prices'!$D$9:$CH$9,0))/1000,0)</f>
        <v>0</v>
      </c>
      <c r="AE154" s="61">
        <f>IFERROR(INDEX('Carbon Prices'!$D$10:$CH$15,3,MATCH(Calc_Option3!AE$6,'Carbon Prices'!$D$9:$CH$9,0))/1000,0)</f>
        <v>0</v>
      </c>
      <c r="AF154" s="61">
        <f>IFERROR(INDEX('Carbon Prices'!$D$10:$CH$15,3,MATCH(Calc_Option3!AF$6,'Carbon Prices'!$D$9:$CH$9,0))/1000,0)</f>
        <v>0</v>
      </c>
      <c r="AG154" s="61">
        <f>IFERROR(INDEX('Carbon Prices'!$D$10:$CH$15,3,MATCH(Calc_Option3!AG$6,'Carbon Prices'!$D$9:$CH$9,0))/1000,0)</f>
        <v>0</v>
      </c>
      <c r="AH154" s="61">
        <f>IFERROR(INDEX('Carbon Prices'!$D$10:$CH$15,3,MATCH(Calc_Option3!AH$6,'Carbon Prices'!$D$9:$CH$9,0))/1000,0)</f>
        <v>0</v>
      </c>
      <c r="AI154" s="61">
        <f>IFERROR(INDEX('Carbon Prices'!$D$10:$CH$15,3,MATCH(Calc_Option3!AI$6,'Carbon Prices'!$D$9:$CH$9,0))/1000,0)</f>
        <v>0</v>
      </c>
      <c r="AJ154" s="61">
        <f>IFERROR(INDEX('Carbon Prices'!$D$10:$CH$15,3,MATCH(Calc_Option3!AJ$6,'Carbon Prices'!$D$9:$CH$9,0))/1000,0)</f>
        <v>0</v>
      </c>
      <c r="AK154" s="61">
        <f>IFERROR(INDEX('Carbon Prices'!$D$10:$CH$15,3,MATCH(Calc_Option3!AK$6,'Carbon Prices'!$D$9:$CH$9,0))/1000,0)</f>
        <v>0</v>
      </c>
      <c r="AL154" s="61">
        <f>IFERROR(INDEX('Carbon Prices'!$D$10:$CH$15,3,MATCH(Calc_Option3!AL$6,'Carbon Prices'!$D$9:$CH$9,0))/1000,0)</f>
        <v>0</v>
      </c>
      <c r="AM154" s="61">
        <f>IFERROR(INDEX('Carbon Prices'!$D$10:$CH$15,3,MATCH(Calc_Option3!AM$6,'Carbon Prices'!$D$9:$CH$9,0))/1000,0)</f>
        <v>0</v>
      </c>
      <c r="AN154" s="61">
        <f>IFERROR(INDEX('Carbon Prices'!$D$10:$CH$15,3,MATCH(Calc_Option3!AN$6,'Carbon Prices'!$D$9:$CH$9,0))/1000,0)</f>
        <v>0</v>
      </c>
      <c r="AO154" s="61">
        <f>IFERROR(INDEX('Carbon Prices'!$D$10:$CH$15,3,MATCH(Calc_Option3!AO$6,'Carbon Prices'!$D$9:$CH$9,0))/1000,0)</f>
        <v>0</v>
      </c>
      <c r="AP154" s="61">
        <f>IFERROR(INDEX('Carbon Prices'!$D$10:$CH$15,3,MATCH(Calc_Option3!AP$6,'Carbon Prices'!$D$9:$CH$9,0))/1000,0)</f>
        <v>0</v>
      </c>
      <c r="AQ154" s="61">
        <f>IFERROR(INDEX('Carbon Prices'!$D$10:$CH$15,3,MATCH(Calc_Option3!AQ$6,'Carbon Prices'!$D$9:$CH$9,0))/1000,0)</f>
        <v>0</v>
      </c>
      <c r="AR154" s="61">
        <f>IFERROR(INDEX('Carbon Prices'!$D$10:$CH$15,3,MATCH(Calc_Option3!AR$6,'Carbon Prices'!$D$9:$CH$9,0))/1000,0)</f>
        <v>0</v>
      </c>
      <c r="AS154" s="61">
        <f>IFERROR(INDEX('Carbon Prices'!$D$10:$CH$15,3,MATCH(Calc_Option3!AS$6,'Carbon Prices'!$D$9:$CH$9,0))/1000,0)</f>
        <v>0</v>
      </c>
      <c r="AT154" s="61">
        <f>IFERROR(INDEX('Carbon Prices'!$D$10:$CH$15,3,MATCH(Calc_Option3!AT$6,'Carbon Prices'!$D$9:$CH$9,0))/1000,0)</f>
        <v>0</v>
      </c>
      <c r="AU154" s="61">
        <f>IFERROR(INDEX('Carbon Prices'!$D$10:$CH$15,3,MATCH(Calc_Option3!AU$6,'Carbon Prices'!$D$9:$CH$9,0))/1000,0)</f>
        <v>0</v>
      </c>
      <c r="AV154" s="61">
        <f>IFERROR(INDEX('Carbon Prices'!$D$10:$CH$15,3,MATCH(Calc_Option3!AV$6,'Carbon Prices'!$D$9:$CH$9,0))/1000,0)</f>
        <v>0</v>
      </c>
      <c r="AW154" s="61">
        <f>IFERROR(INDEX('Carbon Prices'!$D$10:$CH$15,3,MATCH(Calc_Option3!AW$6,'Carbon Prices'!$D$9:$CH$9,0))/1000,0)</f>
        <v>0</v>
      </c>
      <c r="AX154" s="61">
        <f>IFERROR(INDEX('Carbon Prices'!$D$10:$CH$15,3,MATCH(Calc_Option3!AX$6,'Carbon Prices'!$D$9:$CH$9,0))/1000,0)</f>
        <v>0</v>
      </c>
      <c r="AY154" s="61">
        <f>IFERROR(INDEX('Carbon Prices'!$D$10:$CH$15,3,MATCH(Calc_Option3!AY$6,'Carbon Prices'!$D$9:$CH$9,0))/1000,0)</f>
        <v>0</v>
      </c>
      <c r="AZ154" s="61">
        <f>IFERROR(INDEX('Carbon Prices'!$D$10:$CH$15,3,MATCH(Calc_Option3!AZ$6,'Carbon Prices'!$D$9:$CH$9,0))/1000,0)</f>
        <v>0</v>
      </c>
      <c r="BA154" s="61">
        <f>IFERROR(INDEX('Carbon Prices'!$D$10:$CH$15,3,MATCH(Calc_Option3!BA$6,'Carbon Prices'!$D$9:$CH$9,0))/1000,0)</f>
        <v>0</v>
      </c>
      <c r="BB154" s="61">
        <f>IFERROR(INDEX('Carbon Prices'!$D$10:$CH$15,3,MATCH(Calc_Option3!BB$6,'Carbon Prices'!$D$9:$CH$9,0))/1000,0)</f>
        <v>0</v>
      </c>
      <c r="BC154" s="61">
        <f>IFERROR(INDEX('Carbon Prices'!$D$10:$CH$15,3,MATCH(Calc_Option3!BC$6,'Carbon Prices'!$D$9:$CH$9,0))/1000,0)</f>
        <v>0</v>
      </c>
      <c r="BD154" s="61">
        <f>IFERROR(INDEX('Carbon Prices'!$D$10:$CH$15,3,MATCH(Calc_Option3!BD$6,'Carbon Prices'!$D$9:$CH$9,0))/1000,0)</f>
        <v>0</v>
      </c>
      <c r="BE154" s="61">
        <f>IFERROR(INDEX('Carbon Prices'!$D$10:$CH$15,3,MATCH(Calc_Option3!BE$6,'Carbon Prices'!$D$9:$CH$9,0))/1000,0)</f>
        <v>0</v>
      </c>
      <c r="BF154" s="61">
        <f>IFERROR(INDEX('Carbon Prices'!$D$10:$CH$15,3,MATCH(Calc_Option3!BF$6,'Carbon Prices'!$D$9:$CH$9,0))/1000,0)</f>
        <v>0</v>
      </c>
      <c r="BG154" s="61">
        <f>IFERROR(INDEX('Carbon Prices'!$D$10:$CH$15,3,MATCH(Calc_Option3!BG$6,'Carbon Prices'!$D$9:$CH$9,0))/1000,0)</f>
        <v>0</v>
      </c>
      <c r="BH154" s="61">
        <f>IFERROR(INDEX('Carbon Prices'!$D$10:$CH$15,3,MATCH(Calc_Option3!BH$6,'Carbon Prices'!$D$9:$CH$9,0))/1000,0)</f>
        <v>0</v>
      </c>
      <c r="BI154" s="61">
        <f>IFERROR(INDEX('Carbon Prices'!$D$10:$CH$15,3,MATCH(Calc_Option3!BI$6,'Carbon Prices'!$D$9:$CH$9,0))/1000,0)</f>
        <v>0</v>
      </c>
      <c r="BJ154" s="61">
        <f>IFERROR(INDEX('Carbon Prices'!$D$10:$CH$15,3,MATCH(Calc_Option3!BJ$6,'Carbon Prices'!$D$9:$CH$9,0))/1000,0)</f>
        <v>0</v>
      </c>
      <c r="BK154" s="61">
        <f>IFERROR(INDEX('Carbon Prices'!$D$10:$CH$15,3,MATCH(Calc_Option3!BK$6,'Carbon Prices'!$D$9:$CH$9,0))/1000,0)</f>
        <v>0</v>
      </c>
      <c r="BL154" s="61">
        <f>IFERROR(INDEX('Carbon Prices'!$D$10:$CH$15,3,MATCH(Calc_Option3!BL$6,'Carbon Prices'!$D$9:$CH$9,0))/1000,0)</f>
        <v>0</v>
      </c>
      <c r="BM154" s="61">
        <f>IFERROR(INDEX('Carbon Prices'!$D$10:$CH$15,3,MATCH(Calc_Option3!BM$6,'Carbon Prices'!$D$9:$CH$9,0))/1000,0)</f>
        <v>0</v>
      </c>
      <c r="BN154" s="61">
        <f>IFERROR(INDEX('Carbon Prices'!$D$10:$CH$15,3,MATCH(Calc_Option3!BN$6,'Carbon Prices'!$D$9:$CH$9,0))/1000,0)</f>
        <v>0</v>
      </c>
      <c r="BO154" s="61">
        <f>IFERROR(INDEX('Carbon Prices'!$D$10:$CH$15,3,MATCH(Calc_Option3!BO$6,'Carbon Prices'!$D$9:$CH$9,0))/1000,0)</f>
        <v>0</v>
      </c>
      <c r="BP154" s="61">
        <f>IFERROR(INDEX('Carbon Prices'!$D$10:$CH$15,3,MATCH(Calc_Option3!BP$6,'Carbon Prices'!$D$9:$CH$9,0))/1000,0)</f>
        <v>0</v>
      </c>
      <c r="BQ154" s="61">
        <f>IFERROR(INDEX('Carbon Prices'!$D$10:$CH$15,3,MATCH(Calc_Option3!BQ$6,'Carbon Prices'!$D$9:$CH$9,0))/1000,0)</f>
        <v>0</v>
      </c>
      <c r="BR154" s="61">
        <f>IFERROR(INDEX('Carbon Prices'!$D$10:$CH$15,3,MATCH(Calc_Option3!BR$6,'Carbon Prices'!$D$9:$CH$9,0))/1000,0)</f>
        <v>0</v>
      </c>
      <c r="BS154" s="61">
        <f>IFERROR(INDEX('Carbon Prices'!$D$10:$CH$15,3,MATCH(Calc_Option3!BS$6,'Carbon Prices'!$D$9:$CH$9,0))/1000,0)</f>
        <v>0</v>
      </c>
      <c r="BT154" s="61">
        <f>IFERROR(INDEX('Carbon Prices'!$D$10:$CH$15,3,MATCH(Calc_Option3!BT$6,'Carbon Prices'!$D$9:$CH$9,0))/1000,0)</f>
        <v>0</v>
      </c>
      <c r="BU154" s="61">
        <f>IFERROR(INDEX('Carbon Prices'!$D$10:$CH$15,3,MATCH(Calc_Option3!BU$6,'Carbon Prices'!$D$9:$CH$9,0))/1000,0)</f>
        <v>0</v>
      </c>
      <c r="BV154" s="61">
        <f>IFERROR(INDEX('Carbon Prices'!$D$10:$CH$15,3,MATCH(Calc_Option3!BV$6,'Carbon Prices'!$D$9:$CH$9,0))/1000,0)</f>
        <v>0</v>
      </c>
      <c r="BW154" s="61">
        <f>IFERROR(INDEX('Carbon Prices'!$D$10:$CH$15,3,MATCH(Calc_Option3!BW$6,'Carbon Prices'!$D$9:$CH$9,0))/1000,0)</f>
        <v>0</v>
      </c>
      <c r="BX154" s="61">
        <f>IFERROR(INDEX('Carbon Prices'!$D$10:$CH$15,3,MATCH(Calc_Option3!BX$6,'Carbon Prices'!$D$9:$CH$9,0))/1000,0)</f>
        <v>0</v>
      </c>
      <c r="BY154" s="61">
        <f>IFERROR(INDEX('Carbon Prices'!$D$10:$CH$15,3,MATCH(Calc_Option3!BY$6,'Carbon Prices'!$D$9:$CH$9,0))/1000,0)</f>
        <v>0</v>
      </c>
      <c r="BZ154" s="61">
        <f>IFERROR(INDEX('Carbon Prices'!$D$10:$CH$15,3,MATCH(Calc_Option3!BZ$6,'Carbon Prices'!$D$9:$CH$9,0))/1000,0)</f>
        <v>0</v>
      </c>
      <c r="CA154" s="61">
        <f>IFERROR(INDEX('Carbon Prices'!$D$10:$CH$15,3,MATCH(Calc_Option3!CA$6,'Carbon Prices'!$D$9:$CH$9,0))/1000,0)</f>
        <v>0</v>
      </c>
      <c r="CB154" s="61">
        <f>IFERROR(INDEX('Carbon Prices'!$D$10:$CH$15,3,MATCH(Calc_Option3!CB$6,'Carbon Prices'!$D$9:$CH$9,0))/1000,0)</f>
        <v>0</v>
      </c>
      <c r="CC154" s="61">
        <f>IFERROR(INDEX('Carbon Prices'!$D$10:$CH$15,3,MATCH(Calc_Option3!CC$6,'Carbon Prices'!$D$9:$CH$9,0))/1000,0)</f>
        <v>0</v>
      </c>
      <c r="CD154" s="61">
        <f>IFERROR(INDEX('Carbon Prices'!$D$10:$CH$15,3,MATCH(Calc_Option3!CD$6,'Carbon Prices'!$D$9:$CH$9,0))/1000,0)</f>
        <v>0</v>
      </c>
      <c r="CE154" s="61">
        <f>IFERROR(INDEX('Carbon Prices'!$D$10:$CH$15,3,MATCH(Calc_Option3!CE$6,'Carbon Prices'!$D$9:$CH$9,0))/1000,0)</f>
        <v>0</v>
      </c>
      <c r="CF154" s="61">
        <f>IFERROR(INDEX('Carbon Prices'!$D$10:$CH$15,3,MATCH(Calc_Option3!CF$6,'Carbon Prices'!$D$9:$CH$9,0))/1000,0)</f>
        <v>0</v>
      </c>
      <c r="CG154" s="61">
        <f>IFERROR(INDEX('Carbon Prices'!$D$10:$CH$15,3,MATCH(Calc_Option3!CG$6,'Carbon Prices'!$D$9:$CH$9,0))/1000,0)</f>
        <v>0</v>
      </c>
      <c r="CH154" s="61">
        <f>IFERROR(INDEX('Carbon Prices'!$D$10:$CH$15,3,MATCH(Calc_Option3!CH$6,'Carbon Prices'!$D$9:$CH$9,0))/1000,0)</f>
        <v>0</v>
      </c>
      <c r="CI154" s="61">
        <f>IFERROR(INDEX('Carbon Prices'!$D$10:$CH$15,3,MATCH(Calc_Option3!CI$6,'Carbon Prices'!$D$9:$CH$9,0))/1000,0)</f>
        <v>0</v>
      </c>
      <c r="CJ154" s="61">
        <f>IFERROR(INDEX('Carbon Prices'!$D$10:$CH$15,3,MATCH(Calc_Option3!CJ$6,'Carbon Prices'!$D$9:$CH$9,0))/1000,0)</f>
        <v>0</v>
      </c>
      <c r="CK154" s="61">
        <f>IFERROR(INDEX('Carbon Prices'!$D$10:$CH$15,3,MATCH(Calc_Option3!CK$6,'Carbon Prices'!$D$9:$CH$9,0))/1000,0)</f>
        <v>0</v>
      </c>
      <c r="CL154" s="61">
        <f>IFERROR(INDEX('Carbon Prices'!$D$10:$CH$15,3,MATCH(Calc_Option3!CL$6,'Carbon Prices'!$D$9:$CH$9,0))/1000,0)</f>
        <v>0</v>
      </c>
      <c r="CM154" s="61">
        <f>IFERROR(INDEX('Carbon Prices'!$D$10:$CH$15,3,MATCH(Calc_Option3!CM$6,'Carbon Prices'!$D$9:$CH$9,0))/1000,0)</f>
        <v>0</v>
      </c>
      <c r="CN154" s="61">
        <f>IFERROR(INDEX('Carbon Prices'!$D$10:$CH$15,3,MATCH(Calc_Option3!CN$6,'Carbon Prices'!$D$9:$CH$9,0))/1000,0)</f>
        <v>0</v>
      </c>
      <c r="CO154" s="61">
        <f>IFERROR(INDEX('Carbon Prices'!$D$10:$CH$15,3,MATCH(Calc_Option3!CO$6,'Carbon Prices'!$D$9:$CH$9,0))/1000,0)</f>
        <v>0</v>
      </c>
      <c r="CP154" s="61">
        <f>IFERROR(INDEX('Carbon Prices'!$D$10:$CH$15,3,MATCH(Calc_Option3!CP$6,'Carbon Prices'!$D$9:$CH$9,0))/1000,0)</f>
        <v>0</v>
      </c>
      <c r="CQ154" s="61">
        <f>IFERROR(INDEX('Carbon Prices'!$D$10:$CH$15,3,MATCH(Calc_Option3!CQ$6,'Carbon Prices'!$D$9:$CH$9,0))/1000,0)</f>
        <v>0</v>
      </c>
      <c r="CR154" s="61">
        <f>IFERROR(INDEX('Carbon Prices'!$D$10:$CH$15,3,MATCH(Calc_Option3!CR$6,'Carbon Prices'!$D$9:$CH$9,0))/1000,0)</f>
        <v>0</v>
      </c>
      <c r="CS154" s="61">
        <f>IFERROR(INDEX('Carbon Prices'!$D$10:$CH$15,3,MATCH(Calc_Option3!CS$6,'Carbon Prices'!$D$9:$CH$9,0))/1000,0)</f>
        <v>0</v>
      </c>
      <c r="CT154" s="61">
        <f>IFERROR(INDEX('Carbon Prices'!$D$10:$CH$15,3,MATCH(Calc_Option3!CT$6,'Carbon Prices'!$D$9:$CH$9,0))/1000,0)</f>
        <v>0</v>
      </c>
      <c r="CU154" s="61">
        <f>IFERROR(INDEX('Carbon Prices'!$D$10:$CH$15,3,MATCH(Calc_Option3!CU$6,'Carbon Prices'!$D$9:$CH$9,0))/1000,0)</f>
        <v>0</v>
      </c>
      <c r="CV154" s="61">
        <f>IFERROR(INDEX('Carbon Prices'!$D$10:$CH$15,3,MATCH(Calc_Option3!CV$6,'Carbon Prices'!$D$9:$CH$9,0))/1000,0)</f>
        <v>0</v>
      </c>
      <c r="CW154" s="61">
        <f>IFERROR(INDEX('Carbon Prices'!$D$10:$CH$15,3,MATCH(Calc_Option3!CW$6,'Carbon Prices'!$D$9:$CH$9,0))/1000,0)</f>
        <v>0</v>
      </c>
      <c r="CX154" s="61">
        <f>IFERROR(INDEX('Carbon Prices'!$D$10:$CH$15,3,MATCH(Calc_Option3!CX$6,'Carbon Prices'!$D$9:$CH$9,0))/1000,0)</f>
        <v>0</v>
      </c>
      <c r="CY154" s="61">
        <f>IFERROR(INDEX('Carbon Prices'!$D$10:$CH$15,3,MATCH(Calc_Option3!CY$6,'Carbon Prices'!$D$9:$CH$9,0))/1000,0)</f>
        <v>0</v>
      </c>
      <c r="CZ154" s="391"/>
    </row>
    <row r="155" spans="2:104" x14ac:dyDescent="0.25">
      <c r="B155" s="393" t="s">
        <v>178</v>
      </c>
      <c r="C155" s="9" t="s">
        <v>1117</v>
      </c>
      <c r="D155" s="61">
        <f>IFERROR(INDEX('Carbon Prices'!$D$10:$CH$15,6,MATCH(Calc_Option3!D$6,'Carbon Prices'!$D$9:$CH$9,0))/1000,0)</f>
        <v>0</v>
      </c>
      <c r="E155" s="61">
        <f>IFERROR(INDEX('Carbon Prices'!$D$10:$CH$15,6,MATCH(Calc_Option3!E$6,'Carbon Prices'!$D$9:$CH$9,0))/1000,0)</f>
        <v>0</v>
      </c>
      <c r="F155" s="61">
        <f>IFERROR(INDEX('Carbon Prices'!$D$10:$CH$15,6,MATCH(Calc_Option3!F$6,'Carbon Prices'!$D$9:$CH$9,0))/1000,0)</f>
        <v>0</v>
      </c>
      <c r="G155" s="61">
        <f>IFERROR(INDEX('Carbon Prices'!$D$10:$CH$15,6,MATCH(Calc_Option3!G$6,'Carbon Prices'!$D$9:$CH$9,0))/1000,0)</f>
        <v>0</v>
      </c>
      <c r="H155" s="61">
        <f>IFERROR(INDEX('Carbon Prices'!$D$10:$CH$15,6,MATCH(Calc_Option3!H$6,'Carbon Prices'!$D$9:$CH$9,0))/1000,0)</f>
        <v>0</v>
      </c>
      <c r="I155" s="61">
        <f>IFERROR(INDEX('Carbon Prices'!$D$10:$CH$15,6,MATCH(Calc_Option3!I$6,'Carbon Prices'!$D$9:$CH$9,0))/1000,0)</f>
        <v>0</v>
      </c>
      <c r="J155" s="61">
        <f>IFERROR(INDEX('Carbon Prices'!$D$10:$CH$15,6,MATCH(Calc_Option3!J$6,'Carbon Prices'!$D$9:$CH$9,0))/1000,0)</f>
        <v>0</v>
      </c>
      <c r="K155" s="61">
        <f>IFERROR(INDEX('Carbon Prices'!$D$10:$CH$15,6,MATCH(Calc_Option3!K$6,'Carbon Prices'!$D$9:$CH$9,0))/1000,0)</f>
        <v>0</v>
      </c>
      <c r="L155" s="61">
        <f>IFERROR(INDEX('Carbon Prices'!$D$10:$CH$15,6,MATCH(Calc_Option3!L$6,'Carbon Prices'!$D$9:$CH$9,0))/1000,0)</f>
        <v>0</v>
      </c>
      <c r="M155" s="61">
        <f>IFERROR(INDEX('Carbon Prices'!$D$10:$CH$15,6,MATCH(Calc_Option3!M$6,'Carbon Prices'!$D$9:$CH$9,0))/1000,0)</f>
        <v>0</v>
      </c>
      <c r="N155" s="61">
        <f>IFERROR(INDEX('Carbon Prices'!$D$10:$CH$15,6,MATCH(Calc_Option3!N$6,'Carbon Prices'!$D$9:$CH$9,0))/1000,0)</f>
        <v>0</v>
      </c>
      <c r="O155" s="61">
        <f>IFERROR(INDEX('Carbon Prices'!$D$10:$CH$15,6,MATCH(Calc_Option3!O$6,'Carbon Prices'!$D$9:$CH$9,0))/1000,0)</f>
        <v>0</v>
      </c>
      <c r="P155" s="61">
        <f>IFERROR(INDEX('Carbon Prices'!$D$10:$CH$15,6,MATCH(Calc_Option3!P$6,'Carbon Prices'!$D$9:$CH$9,0))/1000,0)</f>
        <v>0</v>
      </c>
      <c r="Q155" s="61">
        <f>IFERROR(INDEX('Carbon Prices'!$D$10:$CH$15,6,MATCH(Calc_Option3!Q$6,'Carbon Prices'!$D$9:$CH$9,0))/1000,0)</f>
        <v>0</v>
      </c>
      <c r="R155" s="61">
        <f>IFERROR(INDEX('Carbon Prices'!$D$10:$CH$15,6,MATCH(Calc_Option3!R$6,'Carbon Prices'!$D$9:$CH$9,0))/1000,0)</f>
        <v>0</v>
      </c>
      <c r="S155" s="61">
        <f>IFERROR(INDEX('Carbon Prices'!$D$10:$CH$15,6,MATCH(Calc_Option3!S$6,'Carbon Prices'!$D$9:$CH$9,0))/1000,0)</f>
        <v>0</v>
      </c>
      <c r="T155" s="61">
        <f>IFERROR(INDEX('Carbon Prices'!$D$10:$CH$15,6,MATCH(Calc_Option3!T$6,'Carbon Prices'!$D$9:$CH$9,0))/1000,0)</f>
        <v>0</v>
      </c>
      <c r="U155" s="61">
        <f>IFERROR(INDEX('Carbon Prices'!$D$10:$CH$15,6,MATCH(Calc_Option3!U$6,'Carbon Prices'!$D$9:$CH$9,0))/1000,0)</f>
        <v>0</v>
      </c>
      <c r="V155" s="61">
        <f>IFERROR(INDEX('Carbon Prices'!$D$10:$CH$15,6,MATCH(Calc_Option3!V$6,'Carbon Prices'!$D$9:$CH$9,0))/1000,0)</f>
        <v>0</v>
      </c>
      <c r="W155" s="61">
        <f>IFERROR(INDEX('Carbon Prices'!$D$10:$CH$15,6,MATCH(Calc_Option3!W$6,'Carbon Prices'!$D$9:$CH$9,0))/1000,0)</f>
        <v>0</v>
      </c>
      <c r="X155" s="61">
        <f>IFERROR(INDEX('Carbon Prices'!$D$10:$CH$15,6,MATCH(Calc_Option3!X$6,'Carbon Prices'!$D$9:$CH$9,0))/1000,0)</f>
        <v>0</v>
      </c>
      <c r="Y155" s="61">
        <f>IFERROR(INDEX('Carbon Prices'!$D$10:$CH$15,6,MATCH(Calc_Option3!Y$6,'Carbon Prices'!$D$9:$CH$9,0))/1000,0)</f>
        <v>0</v>
      </c>
      <c r="Z155" s="61">
        <f>IFERROR(INDEX('Carbon Prices'!$D$10:$CH$15,6,MATCH(Calc_Option3!Z$6,'Carbon Prices'!$D$9:$CH$9,0))/1000,0)</f>
        <v>0</v>
      </c>
      <c r="AA155" s="61">
        <f>IFERROR(INDEX('Carbon Prices'!$D$10:$CH$15,6,MATCH(Calc_Option3!AA$6,'Carbon Prices'!$D$9:$CH$9,0))/1000,0)</f>
        <v>0</v>
      </c>
      <c r="AB155" s="61">
        <f>IFERROR(INDEX('Carbon Prices'!$D$10:$CH$15,6,MATCH(Calc_Option3!AB$6,'Carbon Prices'!$D$9:$CH$9,0))/1000,0)</f>
        <v>0</v>
      </c>
      <c r="AC155" s="61">
        <f>IFERROR(INDEX('Carbon Prices'!$D$10:$CH$15,6,MATCH(Calc_Option3!AC$6,'Carbon Prices'!$D$9:$CH$9,0))/1000,0)</f>
        <v>0</v>
      </c>
      <c r="AD155" s="61">
        <f>IFERROR(INDEX('Carbon Prices'!$D$10:$CH$15,6,MATCH(Calc_Option3!AD$6,'Carbon Prices'!$D$9:$CH$9,0))/1000,0)</f>
        <v>0</v>
      </c>
      <c r="AE155" s="61">
        <f>IFERROR(INDEX('Carbon Prices'!$D$10:$CH$15,6,MATCH(Calc_Option3!AE$6,'Carbon Prices'!$D$9:$CH$9,0))/1000,0)</f>
        <v>0</v>
      </c>
      <c r="AF155" s="61">
        <f>IFERROR(INDEX('Carbon Prices'!$D$10:$CH$15,6,MATCH(Calc_Option3!AF$6,'Carbon Prices'!$D$9:$CH$9,0))/1000,0)</f>
        <v>0</v>
      </c>
      <c r="AG155" s="61">
        <f>IFERROR(INDEX('Carbon Prices'!$D$10:$CH$15,6,MATCH(Calc_Option3!AG$6,'Carbon Prices'!$D$9:$CH$9,0))/1000,0)</f>
        <v>0</v>
      </c>
      <c r="AH155" s="61">
        <f>IFERROR(INDEX('Carbon Prices'!$D$10:$CH$15,6,MATCH(Calc_Option3!AH$6,'Carbon Prices'!$D$9:$CH$9,0))/1000,0)</f>
        <v>0</v>
      </c>
      <c r="AI155" s="61">
        <f>IFERROR(INDEX('Carbon Prices'!$D$10:$CH$15,6,MATCH(Calc_Option3!AI$6,'Carbon Prices'!$D$9:$CH$9,0))/1000,0)</f>
        <v>0</v>
      </c>
      <c r="AJ155" s="61">
        <f>IFERROR(INDEX('Carbon Prices'!$D$10:$CH$15,6,MATCH(Calc_Option3!AJ$6,'Carbon Prices'!$D$9:$CH$9,0))/1000,0)</f>
        <v>0</v>
      </c>
      <c r="AK155" s="61">
        <f>IFERROR(INDEX('Carbon Prices'!$D$10:$CH$15,6,MATCH(Calc_Option3!AK$6,'Carbon Prices'!$D$9:$CH$9,0))/1000,0)</f>
        <v>0</v>
      </c>
      <c r="AL155" s="61">
        <f>IFERROR(INDEX('Carbon Prices'!$D$10:$CH$15,6,MATCH(Calc_Option3!AL$6,'Carbon Prices'!$D$9:$CH$9,0))/1000,0)</f>
        <v>0</v>
      </c>
      <c r="AM155" s="61">
        <f>IFERROR(INDEX('Carbon Prices'!$D$10:$CH$15,6,MATCH(Calc_Option3!AM$6,'Carbon Prices'!$D$9:$CH$9,0))/1000,0)</f>
        <v>0</v>
      </c>
      <c r="AN155" s="61">
        <f>IFERROR(INDEX('Carbon Prices'!$D$10:$CH$15,6,MATCH(Calc_Option3!AN$6,'Carbon Prices'!$D$9:$CH$9,0))/1000,0)</f>
        <v>0</v>
      </c>
      <c r="AO155" s="61">
        <f>IFERROR(INDEX('Carbon Prices'!$D$10:$CH$15,6,MATCH(Calc_Option3!AO$6,'Carbon Prices'!$D$9:$CH$9,0))/1000,0)</f>
        <v>0</v>
      </c>
      <c r="AP155" s="61">
        <f>IFERROR(INDEX('Carbon Prices'!$D$10:$CH$15,6,MATCH(Calc_Option3!AP$6,'Carbon Prices'!$D$9:$CH$9,0))/1000,0)</f>
        <v>0</v>
      </c>
      <c r="AQ155" s="61">
        <f>IFERROR(INDEX('Carbon Prices'!$D$10:$CH$15,6,MATCH(Calc_Option3!AQ$6,'Carbon Prices'!$D$9:$CH$9,0))/1000,0)</f>
        <v>0</v>
      </c>
      <c r="AR155" s="61">
        <f>IFERROR(INDEX('Carbon Prices'!$D$10:$CH$15,6,MATCH(Calc_Option3!AR$6,'Carbon Prices'!$D$9:$CH$9,0))/1000,0)</f>
        <v>0</v>
      </c>
      <c r="AS155" s="61">
        <f>IFERROR(INDEX('Carbon Prices'!$D$10:$CH$15,6,MATCH(Calc_Option3!AS$6,'Carbon Prices'!$D$9:$CH$9,0))/1000,0)</f>
        <v>0</v>
      </c>
      <c r="AT155" s="61">
        <f>IFERROR(INDEX('Carbon Prices'!$D$10:$CH$15,6,MATCH(Calc_Option3!AT$6,'Carbon Prices'!$D$9:$CH$9,0))/1000,0)</f>
        <v>0</v>
      </c>
      <c r="AU155" s="61">
        <f>IFERROR(INDEX('Carbon Prices'!$D$10:$CH$15,6,MATCH(Calc_Option3!AU$6,'Carbon Prices'!$D$9:$CH$9,0))/1000,0)</f>
        <v>0</v>
      </c>
      <c r="AV155" s="61">
        <f>IFERROR(INDEX('Carbon Prices'!$D$10:$CH$15,6,MATCH(Calc_Option3!AV$6,'Carbon Prices'!$D$9:$CH$9,0))/1000,0)</f>
        <v>0</v>
      </c>
      <c r="AW155" s="61">
        <f>IFERROR(INDEX('Carbon Prices'!$D$10:$CH$15,6,MATCH(Calc_Option3!AW$6,'Carbon Prices'!$D$9:$CH$9,0))/1000,0)</f>
        <v>0</v>
      </c>
      <c r="AX155" s="61">
        <f>IFERROR(INDEX('Carbon Prices'!$D$10:$CH$15,6,MATCH(Calc_Option3!AX$6,'Carbon Prices'!$D$9:$CH$9,0))/1000,0)</f>
        <v>0</v>
      </c>
      <c r="AY155" s="61">
        <f>IFERROR(INDEX('Carbon Prices'!$D$10:$CH$15,6,MATCH(Calc_Option3!AY$6,'Carbon Prices'!$D$9:$CH$9,0))/1000,0)</f>
        <v>0</v>
      </c>
      <c r="AZ155" s="61">
        <f>IFERROR(INDEX('Carbon Prices'!$D$10:$CH$15,6,MATCH(Calc_Option3!AZ$6,'Carbon Prices'!$D$9:$CH$9,0))/1000,0)</f>
        <v>0</v>
      </c>
      <c r="BA155" s="61">
        <f>IFERROR(INDEX('Carbon Prices'!$D$10:$CH$15,6,MATCH(Calc_Option3!BA$6,'Carbon Prices'!$D$9:$CH$9,0))/1000,0)</f>
        <v>0</v>
      </c>
      <c r="BB155" s="61">
        <f>IFERROR(INDEX('Carbon Prices'!$D$10:$CH$15,6,MATCH(Calc_Option3!BB$6,'Carbon Prices'!$D$9:$CH$9,0))/1000,0)</f>
        <v>0</v>
      </c>
      <c r="BC155" s="61">
        <f>IFERROR(INDEX('Carbon Prices'!$D$10:$CH$15,6,MATCH(Calc_Option3!BC$6,'Carbon Prices'!$D$9:$CH$9,0))/1000,0)</f>
        <v>0</v>
      </c>
      <c r="BD155" s="61">
        <f>IFERROR(INDEX('Carbon Prices'!$D$10:$CH$15,6,MATCH(Calc_Option3!BD$6,'Carbon Prices'!$D$9:$CH$9,0))/1000,0)</f>
        <v>0</v>
      </c>
      <c r="BE155" s="61">
        <f>IFERROR(INDEX('Carbon Prices'!$D$10:$CH$15,6,MATCH(Calc_Option3!BE$6,'Carbon Prices'!$D$9:$CH$9,0))/1000,0)</f>
        <v>0</v>
      </c>
      <c r="BF155" s="61">
        <f>IFERROR(INDEX('Carbon Prices'!$D$10:$CH$15,6,MATCH(Calc_Option3!BF$6,'Carbon Prices'!$D$9:$CH$9,0))/1000,0)</f>
        <v>0</v>
      </c>
      <c r="BG155" s="61">
        <f>IFERROR(INDEX('Carbon Prices'!$D$10:$CH$15,6,MATCH(Calc_Option3!BG$6,'Carbon Prices'!$D$9:$CH$9,0))/1000,0)</f>
        <v>0</v>
      </c>
      <c r="BH155" s="61">
        <f>IFERROR(INDEX('Carbon Prices'!$D$10:$CH$15,6,MATCH(Calc_Option3!BH$6,'Carbon Prices'!$D$9:$CH$9,0))/1000,0)</f>
        <v>0</v>
      </c>
      <c r="BI155" s="61">
        <f>IFERROR(INDEX('Carbon Prices'!$D$10:$CH$15,6,MATCH(Calc_Option3!BI$6,'Carbon Prices'!$D$9:$CH$9,0))/1000,0)</f>
        <v>0</v>
      </c>
      <c r="BJ155" s="61">
        <f>IFERROR(INDEX('Carbon Prices'!$D$10:$CH$15,6,MATCH(Calc_Option3!BJ$6,'Carbon Prices'!$D$9:$CH$9,0))/1000,0)</f>
        <v>0</v>
      </c>
      <c r="BK155" s="61">
        <f>IFERROR(INDEX('Carbon Prices'!$D$10:$CH$15,6,MATCH(Calc_Option3!BK$6,'Carbon Prices'!$D$9:$CH$9,0))/1000,0)</f>
        <v>0</v>
      </c>
      <c r="BL155" s="61">
        <f>IFERROR(INDEX('Carbon Prices'!$D$10:$CH$15,6,MATCH(Calc_Option3!BL$6,'Carbon Prices'!$D$9:$CH$9,0))/1000,0)</f>
        <v>0</v>
      </c>
      <c r="BM155" s="61">
        <f>IFERROR(INDEX('Carbon Prices'!$D$10:$CH$15,6,MATCH(Calc_Option3!BM$6,'Carbon Prices'!$D$9:$CH$9,0))/1000,0)</f>
        <v>0</v>
      </c>
      <c r="BN155" s="61">
        <f>IFERROR(INDEX('Carbon Prices'!$D$10:$CH$15,6,MATCH(Calc_Option3!BN$6,'Carbon Prices'!$D$9:$CH$9,0))/1000,0)</f>
        <v>0</v>
      </c>
      <c r="BO155" s="61">
        <f>IFERROR(INDEX('Carbon Prices'!$D$10:$CH$15,6,MATCH(Calc_Option3!BO$6,'Carbon Prices'!$D$9:$CH$9,0))/1000,0)</f>
        <v>0</v>
      </c>
      <c r="BP155" s="61">
        <f>IFERROR(INDEX('Carbon Prices'!$D$10:$CH$15,6,MATCH(Calc_Option3!BP$6,'Carbon Prices'!$D$9:$CH$9,0))/1000,0)</f>
        <v>0</v>
      </c>
      <c r="BQ155" s="61">
        <f>IFERROR(INDEX('Carbon Prices'!$D$10:$CH$15,6,MATCH(Calc_Option3!BQ$6,'Carbon Prices'!$D$9:$CH$9,0))/1000,0)</f>
        <v>0</v>
      </c>
      <c r="BR155" s="61">
        <f>IFERROR(INDEX('Carbon Prices'!$D$10:$CH$15,6,MATCH(Calc_Option3!BR$6,'Carbon Prices'!$D$9:$CH$9,0))/1000,0)</f>
        <v>0</v>
      </c>
      <c r="BS155" s="61">
        <f>IFERROR(INDEX('Carbon Prices'!$D$10:$CH$15,6,MATCH(Calc_Option3!BS$6,'Carbon Prices'!$D$9:$CH$9,0))/1000,0)</f>
        <v>0</v>
      </c>
      <c r="BT155" s="61">
        <f>IFERROR(INDEX('Carbon Prices'!$D$10:$CH$15,6,MATCH(Calc_Option3!BT$6,'Carbon Prices'!$D$9:$CH$9,0))/1000,0)</f>
        <v>0</v>
      </c>
      <c r="BU155" s="61">
        <f>IFERROR(INDEX('Carbon Prices'!$D$10:$CH$15,6,MATCH(Calc_Option3!BU$6,'Carbon Prices'!$D$9:$CH$9,0))/1000,0)</f>
        <v>0</v>
      </c>
      <c r="BV155" s="61">
        <f>IFERROR(INDEX('Carbon Prices'!$D$10:$CH$15,6,MATCH(Calc_Option3!BV$6,'Carbon Prices'!$D$9:$CH$9,0))/1000,0)</f>
        <v>0</v>
      </c>
      <c r="BW155" s="61">
        <f>IFERROR(INDEX('Carbon Prices'!$D$10:$CH$15,6,MATCH(Calc_Option3!BW$6,'Carbon Prices'!$D$9:$CH$9,0))/1000,0)</f>
        <v>0</v>
      </c>
      <c r="BX155" s="61">
        <f>IFERROR(INDEX('Carbon Prices'!$D$10:$CH$15,6,MATCH(Calc_Option3!BX$6,'Carbon Prices'!$D$9:$CH$9,0))/1000,0)</f>
        <v>0</v>
      </c>
      <c r="BY155" s="61">
        <f>IFERROR(INDEX('Carbon Prices'!$D$10:$CH$15,6,MATCH(Calc_Option3!BY$6,'Carbon Prices'!$D$9:$CH$9,0))/1000,0)</f>
        <v>0</v>
      </c>
      <c r="BZ155" s="61">
        <f>IFERROR(INDEX('Carbon Prices'!$D$10:$CH$15,6,MATCH(Calc_Option3!BZ$6,'Carbon Prices'!$D$9:$CH$9,0))/1000,0)</f>
        <v>0</v>
      </c>
      <c r="CA155" s="61">
        <f>IFERROR(INDEX('Carbon Prices'!$D$10:$CH$15,6,MATCH(Calc_Option3!CA$6,'Carbon Prices'!$D$9:$CH$9,0))/1000,0)</f>
        <v>0</v>
      </c>
      <c r="CB155" s="61">
        <f>IFERROR(INDEX('Carbon Prices'!$D$10:$CH$15,6,MATCH(Calc_Option3!CB$6,'Carbon Prices'!$D$9:$CH$9,0))/1000,0)</f>
        <v>0</v>
      </c>
      <c r="CC155" s="61">
        <f>IFERROR(INDEX('Carbon Prices'!$D$10:$CH$15,6,MATCH(Calc_Option3!CC$6,'Carbon Prices'!$D$9:$CH$9,0))/1000,0)</f>
        <v>0</v>
      </c>
      <c r="CD155" s="61">
        <f>IFERROR(INDEX('Carbon Prices'!$D$10:$CH$15,6,MATCH(Calc_Option3!CD$6,'Carbon Prices'!$D$9:$CH$9,0))/1000,0)</f>
        <v>0</v>
      </c>
      <c r="CE155" s="61">
        <f>IFERROR(INDEX('Carbon Prices'!$D$10:$CH$15,6,MATCH(Calc_Option3!CE$6,'Carbon Prices'!$D$9:$CH$9,0))/1000,0)</f>
        <v>0</v>
      </c>
      <c r="CF155" s="61">
        <f>IFERROR(INDEX('Carbon Prices'!$D$10:$CH$15,6,MATCH(Calc_Option3!CF$6,'Carbon Prices'!$D$9:$CH$9,0))/1000,0)</f>
        <v>0</v>
      </c>
      <c r="CG155" s="61">
        <f>IFERROR(INDEX('Carbon Prices'!$D$10:$CH$15,6,MATCH(Calc_Option3!CG$6,'Carbon Prices'!$D$9:$CH$9,0))/1000,0)</f>
        <v>0</v>
      </c>
      <c r="CH155" s="61">
        <f>IFERROR(INDEX('Carbon Prices'!$D$10:$CH$15,6,MATCH(Calc_Option3!CH$6,'Carbon Prices'!$D$9:$CH$9,0))/1000,0)</f>
        <v>0</v>
      </c>
      <c r="CI155" s="61">
        <f>IFERROR(INDEX('Carbon Prices'!$D$10:$CH$15,6,MATCH(Calc_Option3!CI$6,'Carbon Prices'!$D$9:$CH$9,0))/1000,0)</f>
        <v>0</v>
      </c>
      <c r="CJ155" s="61">
        <f>IFERROR(INDEX('Carbon Prices'!$D$10:$CH$15,6,MATCH(Calc_Option3!CJ$6,'Carbon Prices'!$D$9:$CH$9,0))/1000,0)</f>
        <v>0</v>
      </c>
      <c r="CK155" s="61">
        <f>IFERROR(INDEX('Carbon Prices'!$D$10:$CH$15,6,MATCH(Calc_Option3!CK$6,'Carbon Prices'!$D$9:$CH$9,0))/1000,0)</f>
        <v>0</v>
      </c>
      <c r="CL155" s="61">
        <f>IFERROR(INDEX('Carbon Prices'!$D$10:$CH$15,6,MATCH(Calc_Option3!CL$6,'Carbon Prices'!$D$9:$CH$9,0))/1000,0)</f>
        <v>0</v>
      </c>
      <c r="CM155" s="61">
        <f>IFERROR(INDEX('Carbon Prices'!$D$10:$CH$15,6,MATCH(Calc_Option3!CM$6,'Carbon Prices'!$D$9:$CH$9,0))/1000,0)</f>
        <v>0</v>
      </c>
      <c r="CN155" s="61">
        <f>IFERROR(INDEX('Carbon Prices'!$D$10:$CH$15,6,MATCH(Calc_Option3!CN$6,'Carbon Prices'!$D$9:$CH$9,0))/1000,0)</f>
        <v>0</v>
      </c>
      <c r="CO155" s="61">
        <f>IFERROR(INDEX('Carbon Prices'!$D$10:$CH$15,6,MATCH(Calc_Option3!CO$6,'Carbon Prices'!$D$9:$CH$9,0))/1000,0)</f>
        <v>0</v>
      </c>
      <c r="CP155" s="61">
        <f>IFERROR(INDEX('Carbon Prices'!$D$10:$CH$15,6,MATCH(Calc_Option3!CP$6,'Carbon Prices'!$D$9:$CH$9,0))/1000,0)</f>
        <v>0</v>
      </c>
      <c r="CQ155" s="61">
        <f>IFERROR(INDEX('Carbon Prices'!$D$10:$CH$15,6,MATCH(Calc_Option3!CQ$6,'Carbon Prices'!$D$9:$CH$9,0))/1000,0)</f>
        <v>0</v>
      </c>
      <c r="CR155" s="61">
        <f>IFERROR(INDEX('Carbon Prices'!$D$10:$CH$15,6,MATCH(Calc_Option3!CR$6,'Carbon Prices'!$D$9:$CH$9,0))/1000,0)</f>
        <v>0</v>
      </c>
      <c r="CS155" s="61">
        <f>IFERROR(INDEX('Carbon Prices'!$D$10:$CH$15,6,MATCH(Calc_Option3!CS$6,'Carbon Prices'!$D$9:$CH$9,0))/1000,0)</f>
        <v>0</v>
      </c>
      <c r="CT155" s="61">
        <f>IFERROR(INDEX('Carbon Prices'!$D$10:$CH$15,6,MATCH(Calc_Option3!CT$6,'Carbon Prices'!$D$9:$CH$9,0))/1000,0)</f>
        <v>0</v>
      </c>
      <c r="CU155" s="61">
        <f>IFERROR(INDEX('Carbon Prices'!$D$10:$CH$15,6,MATCH(Calc_Option3!CU$6,'Carbon Prices'!$D$9:$CH$9,0))/1000,0)</f>
        <v>0</v>
      </c>
      <c r="CV155" s="61">
        <f>IFERROR(INDEX('Carbon Prices'!$D$10:$CH$15,6,MATCH(Calc_Option3!CV$6,'Carbon Prices'!$D$9:$CH$9,0))/1000,0)</f>
        <v>0</v>
      </c>
      <c r="CW155" s="61">
        <f>IFERROR(INDEX('Carbon Prices'!$D$10:$CH$15,6,MATCH(Calc_Option3!CW$6,'Carbon Prices'!$D$9:$CH$9,0))/1000,0)</f>
        <v>0</v>
      </c>
      <c r="CX155" s="61">
        <f>IFERROR(INDEX('Carbon Prices'!$D$10:$CH$15,6,MATCH(Calc_Option3!CX$6,'Carbon Prices'!$D$9:$CH$9,0))/1000,0)</f>
        <v>0</v>
      </c>
      <c r="CY155" s="61">
        <f>IFERROR(INDEX('Carbon Prices'!$D$10:$CH$15,6,MATCH(Calc_Option3!CY$6,'Carbon Prices'!$D$9:$CH$9,0))/1000,0)</f>
        <v>0</v>
      </c>
      <c r="CZ155" s="391"/>
    </row>
    <row r="156" spans="2:104" x14ac:dyDescent="0.25">
      <c r="B156" s="393" t="s">
        <v>303</v>
      </c>
      <c r="C156" s="9" t="s">
        <v>1117</v>
      </c>
      <c r="D156" s="61">
        <f>(D152*D154)+(D153*D155)*D$7</f>
        <v>0</v>
      </c>
      <c r="E156" s="61">
        <f t="shared" ref="E156:BP156" si="58">(E152*E154)+(E153*E155)*E$7</f>
        <v>0</v>
      </c>
      <c r="F156" s="61">
        <f t="shared" si="58"/>
        <v>0</v>
      </c>
      <c r="G156" s="61">
        <f t="shared" si="58"/>
        <v>0</v>
      </c>
      <c r="H156" s="61">
        <f t="shared" si="58"/>
        <v>0</v>
      </c>
      <c r="I156" s="61">
        <f t="shared" si="58"/>
        <v>0</v>
      </c>
      <c r="J156" s="61">
        <f t="shared" si="58"/>
        <v>0</v>
      </c>
      <c r="K156" s="61">
        <f t="shared" si="58"/>
        <v>0</v>
      </c>
      <c r="L156" s="61">
        <f t="shared" si="58"/>
        <v>0</v>
      </c>
      <c r="M156" s="61">
        <f t="shared" si="58"/>
        <v>0</v>
      </c>
      <c r="N156" s="61">
        <f t="shared" si="58"/>
        <v>0</v>
      </c>
      <c r="O156" s="61">
        <f t="shared" si="58"/>
        <v>0</v>
      </c>
      <c r="P156" s="61">
        <f t="shared" si="58"/>
        <v>0</v>
      </c>
      <c r="Q156" s="61">
        <f t="shared" si="58"/>
        <v>0</v>
      </c>
      <c r="R156" s="61">
        <f t="shared" si="58"/>
        <v>0</v>
      </c>
      <c r="S156" s="61">
        <f t="shared" si="58"/>
        <v>0</v>
      </c>
      <c r="T156" s="61">
        <f t="shared" si="58"/>
        <v>0</v>
      </c>
      <c r="U156" s="61">
        <f t="shared" si="58"/>
        <v>0</v>
      </c>
      <c r="V156" s="61">
        <f t="shared" si="58"/>
        <v>0</v>
      </c>
      <c r="W156" s="61">
        <f t="shared" si="58"/>
        <v>0</v>
      </c>
      <c r="X156" s="61">
        <f t="shared" si="58"/>
        <v>0</v>
      </c>
      <c r="Y156" s="61">
        <f t="shared" si="58"/>
        <v>0</v>
      </c>
      <c r="Z156" s="61">
        <f t="shared" si="58"/>
        <v>0</v>
      </c>
      <c r="AA156" s="61">
        <f t="shared" si="58"/>
        <v>0</v>
      </c>
      <c r="AB156" s="61">
        <f t="shared" si="58"/>
        <v>0</v>
      </c>
      <c r="AC156" s="61">
        <f t="shared" si="58"/>
        <v>0</v>
      </c>
      <c r="AD156" s="61">
        <f t="shared" si="58"/>
        <v>0</v>
      </c>
      <c r="AE156" s="61">
        <f t="shared" si="58"/>
        <v>0</v>
      </c>
      <c r="AF156" s="61">
        <f t="shared" si="58"/>
        <v>0</v>
      </c>
      <c r="AG156" s="61">
        <f t="shared" si="58"/>
        <v>0</v>
      </c>
      <c r="AH156" s="61">
        <f t="shared" si="58"/>
        <v>0</v>
      </c>
      <c r="AI156" s="61">
        <f t="shared" si="58"/>
        <v>0</v>
      </c>
      <c r="AJ156" s="61">
        <f t="shared" si="58"/>
        <v>0</v>
      </c>
      <c r="AK156" s="61">
        <f t="shared" si="58"/>
        <v>0</v>
      </c>
      <c r="AL156" s="61">
        <f t="shared" si="58"/>
        <v>0</v>
      </c>
      <c r="AM156" s="61">
        <f t="shared" si="58"/>
        <v>0</v>
      </c>
      <c r="AN156" s="61">
        <f t="shared" si="58"/>
        <v>0</v>
      </c>
      <c r="AO156" s="61">
        <f t="shared" si="58"/>
        <v>0</v>
      </c>
      <c r="AP156" s="61">
        <f t="shared" si="58"/>
        <v>0</v>
      </c>
      <c r="AQ156" s="61">
        <f t="shared" si="58"/>
        <v>0</v>
      </c>
      <c r="AR156" s="61">
        <f t="shared" si="58"/>
        <v>0</v>
      </c>
      <c r="AS156" s="61">
        <f t="shared" si="58"/>
        <v>0</v>
      </c>
      <c r="AT156" s="61">
        <f t="shared" si="58"/>
        <v>0</v>
      </c>
      <c r="AU156" s="61">
        <f t="shared" si="58"/>
        <v>0</v>
      </c>
      <c r="AV156" s="61">
        <f t="shared" si="58"/>
        <v>0</v>
      </c>
      <c r="AW156" s="61">
        <f t="shared" si="58"/>
        <v>0</v>
      </c>
      <c r="AX156" s="61">
        <f t="shared" si="58"/>
        <v>0</v>
      </c>
      <c r="AY156" s="61">
        <f t="shared" si="58"/>
        <v>0</v>
      </c>
      <c r="AZ156" s="61">
        <f t="shared" si="58"/>
        <v>0</v>
      </c>
      <c r="BA156" s="61">
        <f t="shared" si="58"/>
        <v>0</v>
      </c>
      <c r="BB156" s="61">
        <f t="shared" si="58"/>
        <v>0</v>
      </c>
      <c r="BC156" s="61">
        <f t="shared" si="58"/>
        <v>0</v>
      </c>
      <c r="BD156" s="61">
        <f t="shared" si="58"/>
        <v>0</v>
      </c>
      <c r="BE156" s="61">
        <f t="shared" si="58"/>
        <v>0</v>
      </c>
      <c r="BF156" s="61">
        <f t="shared" si="58"/>
        <v>0</v>
      </c>
      <c r="BG156" s="61">
        <f t="shared" si="58"/>
        <v>0</v>
      </c>
      <c r="BH156" s="61">
        <f t="shared" si="58"/>
        <v>0</v>
      </c>
      <c r="BI156" s="61">
        <f t="shared" si="58"/>
        <v>0</v>
      </c>
      <c r="BJ156" s="61">
        <f t="shared" si="58"/>
        <v>0</v>
      </c>
      <c r="BK156" s="61">
        <f t="shared" si="58"/>
        <v>0</v>
      </c>
      <c r="BL156" s="61">
        <f t="shared" si="58"/>
        <v>0</v>
      </c>
      <c r="BM156" s="61">
        <f t="shared" si="58"/>
        <v>0</v>
      </c>
      <c r="BN156" s="61">
        <f t="shared" si="58"/>
        <v>0</v>
      </c>
      <c r="BO156" s="61">
        <f t="shared" si="58"/>
        <v>0</v>
      </c>
      <c r="BP156" s="61">
        <f t="shared" si="58"/>
        <v>0</v>
      </c>
      <c r="BQ156" s="61">
        <f t="shared" ref="BQ156:CY156" si="59">(BQ152*BQ154)+(BQ153*BQ155)*BQ$7</f>
        <v>0</v>
      </c>
      <c r="BR156" s="61">
        <f t="shared" si="59"/>
        <v>0</v>
      </c>
      <c r="BS156" s="61">
        <f t="shared" si="59"/>
        <v>0</v>
      </c>
      <c r="BT156" s="61">
        <f t="shared" si="59"/>
        <v>0</v>
      </c>
      <c r="BU156" s="61">
        <f t="shared" si="59"/>
        <v>0</v>
      </c>
      <c r="BV156" s="61">
        <f t="shared" si="59"/>
        <v>0</v>
      </c>
      <c r="BW156" s="61">
        <f t="shared" si="59"/>
        <v>0</v>
      </c>
      <c r="BX156" s="61">
        <f t="shared" si="59"/>
        <v>0</v>
      </c>
      <c r="BY156" s="61">
        <f t="shared" si="59"/>
        <v>0</v>
      </c>
      <c r="BZ156" s="61">
        <f t="shared" si="59"/>
        <v>0</v>
      </c>
      <c r="CA156" s="61">
        <f t="shared" si="59"/>
        <v>0</v>
      </c>
      <c r="CB156" s="61">
        <f t="shared" si="59"/>
        <v>0</v>
      </c>
      <c r="CC156" s="61">
        <f t="shared" si="59"/>
        <v>0</v>
      </c>
      <c r="CD156" s="61">
        <f t="shared" si="59"/>
        <v>0</v>
      </c>
      <c r="CE156" s="61">
        <f t="shared" si="59"/>
        <v>0</v>
      </c>
      <c r="CF156" s="61">
        <f t="shared" si="59"/>
        <v>0</v>
      </c>
      <c r="CG156" s="61">
        <f t="shared" si="59"/>
        <v>0</v>
      </c>
      <c r="CH156" s="61">
        <f t="shared" si="59"/>
        <v>0</v>
      </c>
      <c r="CI156" s="61">
        <f t="shared" si="59"/>
        <v>0</v>
      </c>
      <c r="CJ156" s="61">
        <f t="shared" si="59"/>
        <v>0</v>
      </c>
      <c r="CK156" s="61">
        <f t="shared" si="59"/>
        <v>0</v>
      </c>
      <c r="CL156" s="61">
        <f t="shared" si="59"/>
        <v>0</v>
      </c>
      <c r="CM156" s="61">
        <f t="shared" si="59"/>
        <v>0</v>
      </c>
      <c r="CN156" s="61">
        <f t="shared" si="59"/>
        <v>0</v>
      </c>
      <c r="CO156" s="61">
        <f t="shared" si="59"/>
        <v>0</v>
      </c>
      <c r="CP156" s="61">
        <f t="shared" si="59"/>
        <v>0</v>
      </c>
      <c r="CQ156" s="61">
        <f t="shared" si="59"/>
        <v>0</v>
      </c>
      <c r="CR156" s="61">
        <f t="shared" si="59"/>
        <v>0</v>
      </c>
      <c r="CS156" s="61">
        <f t="shared" si="59"/>
        <v>0</v>
      </c>
      <c r="CT156" s="61">
        <f t="shared" si="59"/>
        <v>0</v>
      </c>
      <c r="CU156" s="61">
        <f t="shared" si="59"/>
        <v>0</v>
      </c>
      <c r="CV156" s="61">
        <f t="shared" si="59"/>
        <v>0</v>
      </c>
      <c r="CW156" s="61">
        <f t="shared" si="59"/>
        <v>0</v>
      </c>
      <c r="CX156" s="61">
        <f t="shared" si="59"/>
        <v>0</v>
      </c>
      <c r="CY156" s="61">
        <f t="shared" si="59"/>
        <v>0</v>
      </c>
      <c r="CZ156" s="391"/>
    </row>
    <row r="157" spans="2:104" x14ac:dyDescent="0.25">
      <c r="B157" s="393"/>
      <c r="C157" s="9"/>
      <c r="D157" s="50"/>
      <c r="E157" s="50"/>
      <c r="F157" s="50"/>
      <c r="G157" s="50"/>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391"/>
    </row>
    <row r="158" spans="2:104" x14ac:dyDescent="0.25">
      <c r="B158" s="392"/>
      <c r="C158" s="390"/>
      <c r="D158" s="50"/>
      <c r="E158" s="50"/>
      <c r="F158" s="50"/>
      <c r="G158" s="50"/>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391"/>
    </row>
    <row r="159" spans="2:104" x14ac:dyDescent="0.25">
      <c r="B159" s="411" t="s">
        <v>314</v>
      </c>
      <c r="C159" s="269"/>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c r="BD159" s="412"/>
      <c r="BE159" s="412"/>
      <c r="BF159" s="412"/>
      <c r="BG159" s="412"/>
      <c r="BH159" s="412"/>
      <c r="BI159" s="412"/>
      <c r="BJ159" s="412"/>
      <c r="BK159" s="412"/>
      <c r="BL159" s="412"/>
      <c r="BM159" s="412"/>
      <c r="BN159" s="412"/>
      <c r="BO159" s="412"/>
      <c r="BP159" s="412"/>
      <c r="BQ159" s="412"/>
      <c r="BR159" s="412"/>
      <c r="BS159" s="412"/>
      <c r="BT159" s="412"/>
      <c r="BU159" s="412"/>
      <c r="BV159" s="412"/>
      <c r="BW159" s="412"/>
      <c r="BX159" s="412"/>
      <c r="BY159" s="412"/>
      <c r="BZ159" s="412"/>
      <c r="CA159" s="412"/>
      <c r="CB159" s="412"/>
      <c r="CC159" s="412"/>
      <c r="CD159" s="412"/>
      <c r="CE159" s="412"/>
      <c r="CF159" s="412"/>
      <c r="CG159" s="412"/>
      <c r="CH159" s="412"/>
      <c r="CI159" s="412"/>
      <c r="CJ159" s="412"/>
      <c r="CK159" s="412"/>
      <c r="CL159" s="412"/>
      <c r="CM159" s="412"/>
      <c r="CN159" s="412"/>
      <c r="CO159" s="412"/>
      <c r="CP159" s="412"/>
      <c r="CQ159" s="412"/>
      <c r="CR159" s="412"/>
      <c r="CS159" s="412"/>
      <c r="CT159" s="412"/>
      <c r="CU159" s="412"/>
      <c r="CV159" s="412"/>
      <c r="CW159" s="412"/>
      <c r="CX159" s="412"/>
      <c r="CY159" s="412"/>
      <c r="CZ159" s="413"/>
    </row>
    <row r="160" spans="2:104" x14ac:dyDescent="0.25">
      <c r="B160" s="392"/>
      <c r="C160" s="390"/>
      <c r="D160" s="50"/>
      <c r="E160" s="50"/>
      <c r="F160" s="50"/>
      <c r="G160" s="50"/>
      <c r="H160" s="50"/>
      <c r="I160" s="5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391"/>
    </row>
    <row r="161" spans="2:104" x14ac:dyDescent="0.25">
      <c r="B161" s="389" t="s">
        <v>168</v>
      </c>
      <c r="C161" s="390"/>
      <c r="D161" s="50"/>
      <c r="E161" s="50"/>
      <c r="F161" s="50"/>
      <c r="G161" s="50"/>
      <c r="H161" s="50"/>
      <c r="I161" s="5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391"/>
    </row>
    <row r="162" spans="2:104" x14ac:dyDescent="0.25">
      <c r="B162" s="406">
        <f t="shared" ref="B162:B167" si="60">B138</f>
        <v>0</v>
      </c>
      <c r="C162" s="9" t="s">
        <v>1117</v>
      </c>
      <c r="D162" s="59" t="str">
        <f>IFERROR(IF(OR($C$168=FALSE,LEFT($B162,3)&lt;&gt;"NOX"),D53*INDEX('Damage costs'!$Q$18:$Q$70,MATCH($B162,'Damage costs'!$C$18:$C$70,0))/1000,D53*INDEX('Damage costs'!$U$18:$U$70,MATCH($B162,'Damage costs'!$C$18:$C$70,0))/1000),"")</f>
        <v/>
      </c>
      <c r="E162" s="59" t="str">
        <f>IFERROR(IF(OR($C$168=FALSE,LEFT($B162,3)&lt;&gt;"NOX"),E53*INDEX('Damage costs'!$Q$18:$Q$70,MATCH($B162,'Damage costs'!$C$18:$C$70,0))/1000,E53*INDEX('Damage costs'!$U$18:$U$70,MATCH($B162,'Damage costs'!$C$18:$C$70,0))/1000),"")</f>
        <v/>
      </c>
      <c r="F162" s="59" t="str">
        <f>IFERROR(IF(OR($C$168=FALSE,LEFT($B162,3)&lt;&gt;"NOX"),F53*INDEX('Damage costs'!$Q$18:$Q$70,MATCH($B162,'Damage costs'!$C$18:$C$70,0))/1000,F53*INDEX('Damage costs'!$U$18:$U$70,MATCH($B162,'Damage costs'!$C$18:$C$70,0))/1000),"")</f>
        <v/>
      </c>
      <c r="G162" s="59" t="str">
        <f>IFERROR(IF(OR($C$168=FALSE,LEFT($B162,3)&lt;&gt;"NOX"),G53*INDEX('Damage costs'!$Q$18:$Q$70,MATCH($B162,'Damage costs'!$C$18:$C$70,0))/1000,G53*INDEX('Damage costs'!$U$18:$U$70,MATCH($B162,'Damage costs'!$C$18:$C$70,0))/1000),"")</f>
        <v/>
      </c>
      <c r="H162" s="59" t="str">
        <f>IFERROR(IF(OR($C$168=FALSE,LEFT($B162,3)&lt;&gt;"NOX"),H53*INDEX('Damage costs'!$Q$18:$Q$70,MATCH($B162,'Damage costs'!$C$18:$C$70,0))/1000,H53*INDEX('Damage costs'!$U$18:$U$70,MATCH($B162,'Damage costs'!$C$18:$C$70,0))/1000),"")</f>
        <v/>
      </c>
      <c r="I162" s="59" t="str">
        <f>IFERROR(IF(OR($C$168=FALSE,LEFT($B162,3)&lt;&gt;"NOX"),I53*INDEX('Damage costs'!$Q$18:$Q$70,MATCH($B162,'Damage costs'!$C$18:$C$70,0))/1000,I53*INDEX('Damage costs'!$U$18:$U$70,MATCH($B162,'Damage costs'!$C$18:$C$70,0))/1000),"")</f>
        <v/>
      </c>
      <c r="J162" s="59" t="str">
        <f>IFERROR(IF(OR($C$168=FALSE,LEFT($B162,3)&lt;&gt;"NOX"),J53*INDEX('Damage costs'!$Q$18:$Q$70,MATCH($B162,'Damage costs'!$C$18:$C$70,0))/1000,J53*INDEX('Damage costs'!$U$18:$U$70,MATCH($B162,'Damage costs'!$C$18:$C$70,0))/1000),"")</f>
        <v/>
      </c>
      <c r="K162" s="59" t="str">
        <f>IFERROR(IF(OR($C$168=FALSE,LEFT($B162,3)&lt;&gt;"NOX"),K53*INDEX('Damage costs'!$Q$18:$Q$70,MATCH($B162,'Damage costs'!$C$18:$C$70,0))/1000,K53*INDEX('Damage costs'!$U$18:$U$70,MATCH($B162,'Damage costs'!$C$18:$C$70,0))/1000),"")</f>
        <v/>
      </c>
      <c r="L162" s="59" t="str">
        <f>IFERROR(IF(OR($C$168=FALSE,LEFT($B162,3)&lt;&gt;"NOX"),L53*INDEX('Damage costs'!$Q$18:$Q$70,MATCH($B162,'Damage costs'!$C$18:$C$70,0))/1000,L53*INDEX('Damage costs'!$U$18:$U$70,MATCH($B162,'Damage costs'!$C$18:$C$70,0))/1000),"")</f>
        <v/>
      </c>
      <c r="M162" s="59" t="str">
        <f>IFERROR(IF(OR($C$168=FALSE,LEFT($B162,3)&lt;&gt;"NOX"),M53*INDEX('Damage costs'!$Q$18:$Q$70,MATCH($B162,'Damage costs'!$C$18:$C$70,0))/1000,M53*INDEX('Damage costs'!$U$18:$U$70,MATCH($B162,'Damage costs'!$C$18:$C$70,0))/1000),"")</f>
        <v/>
      </c>
      <c r="N162" s="59" t="str">
        <f>IFERROR(IF(OR($C$168=FALSE,LEFT($B162,3)&lt;&gt;"NOX"),N53*INDEX('Damage costs'!$Q$18:$Q$70,MATCH($B162,'Damage costs'!$C$18:$C$70,0))/1000,N53*INDEX('Damage costs'!$U$18:$U$70,MATCH($B162,'Damage costs'!$C$18:$C$70,0))/1000),"")</f>
        <v/>
      </c>
      <c r="O162" s="59" t="str">
        <f>IFERROR(IF(OR($C$168=FALSE,LEFT($B162,3)&lt;&gt;"NOX"),O53*INDEX('Damage costs'!$Q$18:$Q$70,MATCH($B162,'Damage costs'!$C$18:$C$70,0))/1000,O53*INDEX('Damage costs'!$U$18:$U$70,MATCH($B162,'Damage costs'!$C$18:$C$70,0))/1000),"")</f>
        <v/>
      </c>
      <c r="P162" s="59" t="str">
        <f>IFERROR(IF(OR($C$168=FALSE,LEFT($B162,3)&lt;&gt;"NOX"),P53*INDEX('Damage costs'!$Q$18:$Q$70,MATCH($B162,'Damage costs'!$C$18:$C$70,0))/1000,P53*INDEX('Damage costs'!$U$18:$U$70,MATCH($B162,'Damage costs'!$C$18:$C$70,0))/1000),"")</f>
        <v/>
      </c>
      <c r="Q162" s="59" t="str">
        <f>IFERROR(IF(OR($C$168=FALSE,LEFT($B162,3)&lt;&gt;"NOX"),Q53*INDEX('Damage costs'!$Q$18:$Q$70,MATCH($B162,'Damage costs'!$C$18:$C$70,0))/1000,Q53*INDEX('Damage costs'!$U$18:$U$70,MATCH($B162,'Damage costs'!$C$18:$C$70,0))/1000),"")</f>
        <v/>
      </c>
      <c r="R162" s="59" t="str">
        <f>IFERROR(IF(OR($C$168=FALSE,LEFT($B162,3)&lt;&gt;"NOX"),R53*INDEX('Damage costs'!$Q$18:$Q$70,MATCH($B162,'Damage costs'!$C$18:$C$70,0))/1000,R53*INDEX('Damage costs'!$U$18:$U$70,MATCH($B162,'Damage costs'!$C$18:$C$70,0))/1000),"")</f>
        <v/>
      </c>
      <c r="S162" s="59" t="str">
        <f>IFERROR(IF(OR($C$168=FALSE,LEFT($B162,3)&lt;&gt;"NOX"),S53*INDEX('Damage costs'!$Q$18:$Q$70,MATCH($B162,'Damage costs'!$C$18:$C$70,0))/1000,S53*INDEX('Damage costs'!$U$18:$U$70,MATCH($B162,'Damage costs'!$C$18:$C$70,0))/1000),"")</f>
        <v/>
      </c>
      <c r="T162" s="59" t="str">
        <f>IFERROR(IF(OR($C$168=FALSE,LEFT($B162,3)&lt;&gt;"NOX"),T53*INDEX('Damage costs'!$Q$18:$Q$70,MATCH($B162,'Damage costs'!$C$18:$C$70,0))/1000,T53*INDEX('Damage costs'!$U$18:$U$70,MATCH($B162,'Damage costs'!$C$18:$C$70,0))/1000),"")</f>
        <v/>
      </c>
      <c r="U162" s="59" t="str">
        <f>IFERROR(IF(OR($C$168=FALSE,LEFT($B162,3)&lt;&gt;"NOX"),U53*INDEX('Damage costs'!$Q$18:$Q$70,MATCH($B162,'Damage costs'!$C$18:$C$70,0))/1000,U53*INDEX('Damage costs'!$U$18:$U$70,MATCH($B162,'Damage costs'!$C$18:$C$70,0))/1000),"")</f>
        <v/>
      </c>
      <c r="V162" s="59" t="str">
        <f>IFERROR(IF(OR($C$168=FALSE,LEFT($B162,3)&lt;&gt;"NOX"),V53*INDEX('Damage costs'!$Q$18:$Q$70,MATCH($B162,'Damage costs'!$C$18:$C$70,0))/1000,V53*INDEX('Damage costs'!$U$18:$U$70,MATCH($B162,'Damage costs'!$C$18:$C$70,0))/1000),"")</f>
        <v/>
      </c>
      <c r="W162" s="59" t="str">
        <f>IFERROR(IF(OR($C$168=FALSE,LEFT($B162,3)&lt;&gt;"NOX"),W53*INDEX('Damage costs'!$Q$18:$Q$70,MATCH($B162,'Damage costs'!$C$18:$C$70,0))/1000,W53*INDEX('Damage costs'!$U$18:$U$70,MATCH($B162,'Damage costs'!$C$18:$C$70,0))/1000),"")</f>
        <v/>
      </c>
      <c r="X162" s="59" t="str">
        <f>IFERROR(IF(OR($C$168=FALSE,LEFT($B162,3)&lt;&gt;"NOX"),X53*INDEX('Damage costs'!$Q$18:$Q$70,MATCH($B162,'Damage costs'!$C$18:$C$70,0))/1000,X53*INDEX('Damage costs'!$U$18:$U$70,MATCH($B162,'Damage costs'!$C$18:$C$70,0))/1000),"")</f>
        <v/>
      </c>
      <c r="Y162" s="59" t="str">
        <f>IFERROR(IF(OR($C$168=FALSE,LEFT($B162,3)&lt;&gt;"NOX"),Y53*INDEX('Damage costs'!$Q$18:$Q$70,MATCH($B162,'Damage costs'!$C$18:$C$70,0))/1000,Y53*INDEX('Damage costs'!$U$18:$U$70,MATCH($B162,'Damage costs'!$C$18:$C$70,0))/1000),"")</f>
        <v/>
      </c>
      <c r="Z162" s="59" t="str">
        <f>IFERROR(IF(OR($C$168=FALSE,LEFT($B162,3)&lt;&gt;"NOX"),Z53*INDEX('Damage costs'!$Q$18:$Q$70,MATCH($B162,'Damage costs'!$C$18:$C$70,0))/1000,Z53*INDEX('Damage costs'!$U$18:$U$70,MATCH($B162,'Damage costs'!$C$18:$C$70,0))/1000),"")</f>
        <v/>
      </c>
      <c r="AA162" s="59" t="str">
        <f>IFERROR(IF(OR($C$168=FALSE,LEFT($B162,3)&lt;&gt;"NOX"),AA53*INDEX('Damage costs'!$Q$18:$Q$70,MATCH($B162,'Damage costs'!$C$18:$C$70,0))/1000,AA53*INDEX('Damage costs'!$U$18:$U$70,MATCH($B162,'Damage costs'!$C$18:$C$70,0))/1000),"")</f>
        <v/>
      </c>
      <c r="AB162" s="59" t="str">
        <f>IFERROR(IF(OR($C$168=FALSE,LEFT($B162,3)&lt;&gt;"NOX"),AB53*INDEX('Damage costs'!$Q$18:$Q$70,MATCH($B162,'Damage costs'!$C$18:$C$70,0))/1000,AB53*INDEX('Damage costs'!$U$18:$U$70,MATCH($B162,'Damage costs'!$C$18:$C$70,0))/1000),"")</f>
        <v/>
      </c>
      <c r="AC162" s="59" t="str">
        <f>IFERROR(IF(OR($C$168=FALSE,LEFT($B162,3)&lt;&gt;"NOX"),AC53*INDEX('Damage costs'!$Q$18:$Q$70,MATCH($B162,'Damage costs'!$C$18:$C$70,0))/1000,AC53*INDEX('Damage costs'!$U$18:$U$70,MATCH($B162,'Damage costs'!$C$18:$C$70,0))/1000),"")</f>
        <v/>
      </c>
      <c r="AD162" s="59" t="str">
        <f>IFERROR(IF(OR($C$168=FALSE,LEFT($B162,3)&lt;&gt;"NOX"),AD53*INDEX('Damage costs'!$Q$18:$Q$70,MATCH($B162,'Damage costs'!$C$18:$C$70,0))/1000,AD53*INDEX('Damage costs'!$U$18:$U$70,MATCH($B162,'Damage costs'!$C$18:$C$70,0))/1000),"")</f>
        <v/>
      </c>
      <c r="AE162" s="59" t="str">
        <f>IFERROR(IF(OR($C$168=FALSE,LEFT($B162,3)&lt;&gt;"NOX"),AE53*INDEX('Damage costs'!$Q$18:$Q$70,MATCH($B162,'Damage costs'!$C$18:$C$70,0))/1000,AE53*INDEX('Damage costs'!$U$18:$U$70,MATCH($B162,'Damage costs'!$C$18:$C$70,0))/1000),"")</f>
        <v/>
      </c>
      <c r="AF162" s="59" t="str">
        <f>IFERROR(IF(OR($C$168=FALSE,LEFT($B162,3)&lt;&gt;"NOX"),AF53*INDEX('Damage costs'!$Q$18:$Q$70,MATCH($B162,'Damage costs'!$C$18:$C$70,0))/1000,AF53*INDEX('Damage costs'!$U$18:$U$70,MATCH($B162,'Damage costs'!$C$18:$C$70,0))/1000),"")</f>
        <v/>
      </c>
      <c r="AG162" s="59" t="str">
        <f>IFERROR(IF(OR($C$168=FALSE,LEFT($B162,3)&lt;&gt;"NOX"),AG53*INDEX('Damage costs'!$Q$18:$Q$70,MATCH($B162,'Damage costs'!$C$18:$C$70,0))/1000,AG53*INDEX('Damage costs'!$U$18:$U$70,MATCH($B162,'Damage costs'!$C$18:$C$70,0))/1000),"")</f>
        <v/>
      </c>
      <c r="AH162" s="59" t="str">
        <f>IFERROR(IF(OR($C$168=FALSE,LEFT($B162,3)&lt;&gt;"NOX"),AH53*INDEX('Damage costs'!$Q$18:$Q$70,MATCH($B162,'Damage costs'!$C$18:$C$70,0))/1000,AH53*INDEX('Damage costs'!$U$18:$U$70,MATCH($B162,'Damage costs'!$C$18:$C$70,0))/1000),"")</f>
        <v/>
      </c>
      <c r="AI162" s="59" t="str">
        <f>IFERROR(IF(OR($C$168=FALSE,LEFT($B162,3)&lt;&gt;"NOX"),AI53*INDEX('Damage costs'!$Q$18:$Q$70,MATCH($B162,'Damage costs'!$C$18:$C$70,0))/1000,AI53*INDEX('Damage costs'!$U$18:$U$70,MATCH($B162,'Damage costs'!$C$18:$C$70,0))/1000),"")</f>
        <v/>
      </c>
      <c r="AJ162" s="59" t="str">
        <f>IFERROR(IF(OR($C$168=FALSE,LEFT($B162,3)&lt;&gt;"NOX"),AJ53*INDEX('Damage costs'!$Q$18:$Q$70,MATCH($B162,'Damage costs'!$C$18:$C$70,0))/1000,AJ53*INDEX('Damage costs'!$U$18:$U$70,MATCH($B162,'Damage costs'!$C$18:$C$70,0))/1000),"")</f>
        <v/>
      </c>
      <c r="AK162" s="59" t="str">
        <f>IFERROR(IF(OR($C$168=FALSE,LEFT($B162,3)&lt;&gt;"NOX"),AK53*INDEX('Damage costs'!$Q$18:$Q$70,MATCH($B162,'Damage costs'!$C$18:$C$70,0))/1000,AK53*INDEX('Damage costs'!$U$18:$U$70,MATCH($B162,'Damage costs'!$C$18:$C$70,0))/1000),"")</f>
        <v/>
      </c>
      <c r="AL162" s="59" t="str">
        <f>IFERROR(IF(OR($C$168=FALSE,LEFT($B162,3)&lt;&gt;"NOX"),AL53*INDEX('Damage costs'!$Q$18:$Q$70,MATCH($B162,'Damage costs'!$C$18:$C$70,0))/1000,AL53*INDEX('Damage costs'!$U$18:$U$70,MATCH($B162,'Damage costs'!$C$18:$C$70,0))/1000),"")</f>
        <v/>
      </c>
      <c r="AM162" s="59" t="str">
        <f>IFERROR(IF(OR($C$168=FALSE,LEFT($B162,3)&lt;&gt;"NOX"),AM53*INDEX('Damage costs'!$Q$18:$Q$70,MATCH($B162,'Damage costs'!$C$18:$C$70,0))/1000,AM53*INDEX('Damage costs'!$U$18:$U$70,MATCH($B162,'Damage costs'!$C$18:$C$70,0))/1000),"")</f>
        <v/>
      </c>
      <c r="AN162" s="59" t="str">
        <f>IFERROR(IF(OR($C$168=FALSE,LEFT($B162,3)&lt;&gt;"NOX"),AN53*INDEX('Damage costs'!$Q$18:$Q$70,MATCH($B162,'Damage costs'!$C$18:$C$70,0))/1000,AN53*INDEX('Damage costs'!$U$18:$U$70,MATCH($B162,'Damage costs'!$C$18:$C$70,0))/1000),"")</f>
        <v/>
      </c>
      <c r="AO162" s="59" t="str">
        <f>IFERROR(IF(OR($C$168=FALSE,LEFT($B162,3)&lt;&gt;"NOX"),AO53*INDEX('Damage costs'!$Q$18:$Q$70,MATCH($B162,'Damage costs'!$C$18:$C$70,0))/1000,AO53*INDEX('Damage costs'!$U$18:$U$70,MATCH($B162,'Damage costs'!$C$18:$C$70,0))/1000),"")</f>
        <v/>
      </c>
      <c r="AP162" s="59" t="str">
        <f>IFERROR(IF(OR($C$168=FALSE,LEFT($B162,3)&lt;&gt;"NOX"),AP53*INDEX('Damage costs'!$Q$18:$Q$70,MATCH($B162,'Damage costs'!$C$18:$C$70,0))/1000,AP53*INDEX('Damage costs'!$U$18:$U$70,MATCH($B162,'Damage costs'!$C$18:$C$70,0))/1000),"")</f>
        <v/>
      </c>
      <c r="AQ162" s="59" t="str">
        <f>IFERROR(IF(OR($C$168=FALSE,LEFT($B162,3)&lt;&gt;"NOX"),AQ53*INDEX('Damage costs'!$Q$18:$Q$70,MATCH($B162,'Damage costs'!$C$18:$C$70,0))/1000,AQ53*INDEX('Damage costs'!$U$18:$U$70,MATCH($B162,'Damage costs'!$C$18:$C$70,0))/1000),"")</f>
        <v/>
      </c>
      <c r="AR162" s="59" t="str">
        <f>IFERROR(IF(OR($C$168=FALSE,LEFT($B162,3)&lt;&gt;"NOX"),AR53*INDEX('Damage costs'!$Q$18:$Q$70,MATCH($B162,'Damage costs'!$C$18:$C$70,0))/1000,AR53*INDEX('Damage costs'!$U$18:$U$70,MATCH($B162,'Damage costs'!$C$18:$C$70,0))/1000),"")</f>
        <v/>
      </c>
      <c r="AS162" s="59" t="str">
        <f>IFERROR(IF(OR($C$168=FALSE,LEFT($B162,3)&lt;&gt;"NOX"),AS53*INDEX('Damage costs'!$Q$18:$Q$70,MATCH($B162,'Damage costs'!$C$18:$C$70,0))/1000,AS53*INDEX('Damage costs'!$U$18:$U$70,MATCH($B162,'Damage costs'!$C$18:$C$70,0))/1000),"")</f>
        <v/>
      </c>
      <c r="AT162" s="59" t="str">
        <f>IFERROR(IF(OR($C$168=FALSE,LEFT($B162,3)&lt;&gt;"NOX"),AT53*INDEX('Damage costs'!$Q$18:$Q$70,MATCH($B162,'Damage costs'!$C$18:$C$70,0))/1000,AT53*INDEX('Damage costs'!$U$18:$U$70,MATCH($B162,'Damage costs'!$C$18:$C$70,0))/1000),"")</f>
        <v/>
      </c>
      <c r="AU162" s="59" t="str">
        <f>IFERROR(IF(OR($C$168=FALSE,LEFT($B162,3)&lt;&gt;"NOX"),AU53*INDEX('Damage costs'!$Q$18:$Q$70,MATCH($B162,'Damage costs'!$C$18:$C$70,0))/1000,AU53*INDEX('Damage costs'!$U$18:$U$70,MATCH($B162,'Damage costs'!$C$18:$C$70,0))/1000),"")</f>
        <v/>
      </c>
      <c r="AV162" s="59" t="str">
        <f>IFERROR(IF(OR($C$168=FALSE,LEFT($B162,3)&lt;&gt;"NOX"),AV53*INDEX('Damage costs'!$Q$18:$Q$70,MATCH($B162,'Damage costs'!$C$18:$C$70,0))/1000,AV53*INDEX('Damage costs'!$U$18:$U$70,MATCH($B162,'Damage costs'!$C$18:$C$70,0))/1000),"")</f>
        <v/>
      </c>
      <c r="AW162" s="59" t="str">
        <f>IFERROR(IF(OR($C$168=FALSE,LEFT($B162,3)&lt;&gt;"NOX"),AW53*INDEX('Damage costs'!$Q$18:$Q$70,MATCH($B162,'Damage costs'!$C$18:$C$70,0))/1000,AW53*INDEX('Damage costs'!$U$18:$U$70,MATCH($B162,'Damage costs'!$C$18:$C$70,0))/1000),"")</f>
        <v/>
      </c>
      <c r="AX162" s="59" t="str">
        <f>IFERROR(IF(OR($C$168=FALSE,LEFT($B162,3)&lt;&gt;"NOX"),AX53*INDEX('Damage costs'!$Q$18:$Q$70,MATCH($B162,'Damage costs'!$C$18:$C$70,0))/1000,AX53*INDEX('Damage costs'!$U$18:$U$70,MATCH($B162,'Damage costs'!$C$18:$C$70,0))/1000),"")</f>
        <v/>
      </c>
      <c r="AY162" s="59" t="str">
        <f>IFERROR(IF(OR($C$168=FALSE,LEFT($B162,3)&lt;&gt;"NOX"),AY53*INDEX('Damage costs'!$Q$18:$Q$70,MATCH($B162,'Damage costs'!$C$18:$C$70,0))/1000,AY53*INDEX('Damage costs'!$U$18:$U$70,MATCH($B162,'Damage costs'!$C$18:$C$70,0))/1000),"")</f>
        <v/>
      </c>
      <c r="AZ162" s="59" t="str">
        <f>IFERROR(IF(OR($C$168=FALSE,LEFT($B162,3)&lt;&gt;"NOX"),AZ53*INDEX('Damage costs'!$Q$18:$Q$70,MATCH($B162,'Damage costs'!$C$18:$C$70,0))/1000,AZ53*INDEX('Damage costs'!$U$18:$U$70,MATCH($B162,'Damage costs'!$C$18:$C$70,0))/1000),"")</f>
        <v/>
      </c>
      <c r="BA162" s="59" t="str">
        <f>IFERROR(IF(OR($C$168=FALSE,LEFT($B162,3)&lt;&gt;"NOX"),BA53*INDEX('Damage costs'!$Q$18:$Q$70,MATCH($B162,'Damage costs'!$C$18:$C$70,0))/1000,BA53*INDEX('Damage costs'!$U$18:$U$70,MATCH($B162,'Damage costs'!$C$18:$C$70,0))/1000),"")</f>
        <v/>
      </c>
      <c r="BB162" s="59" t="str">
        <f>IFERROR(IF(OR($C$168=FALSE,LEFT($B162,3)&lt;&gt;"NOX"),BB53*INDEX('Damage costs'!$Q$18:$Q$70,MATCH($B162,'Damage costs'!$C$18:$C$70,0))/1000,BB53*INDEX('Damage costs'!$U$18:$U$70,MATCH($B162,'Damage costs'!$C$18:$C$70,0))/1000),"")</f>
        <v/>
      </c>
      <c r="BC162" s="59" t="str">
        <f>IFERROR(IF(OR($C$168=FALSE,LEFT($B162,3)&lt;&gt;"NOX"),BC53*INDEX('Damage costs'!$Q$18:$Q$70,MATCH($B162,'Damage costs'!$C$18:$C$70,0))/1000,BC53*INDEX('Damage costs'!$U$18:$U$70,MATCH($B162,'Damage costs'!$C$18:$C$70,0))/1000),"")</f>
        <v/>
      </c>
      <c r="BD162" s="59" t="str">
        <f>IFERROR(IF(OR($C$168=FALSE,LEFT($B162,3)&lt;&gt;"NOX"),BD53*INDEX('Damage costs'!$Q$18:$Q$70,MATCH($B162,'Damage costs'!$C$18:$C$70,0))/1000,BD53*INDEX('Damage costs'!$U$18:$U$70,MATCH($B162,'Damage costs'!$C$18:$C$70,0))/1000),"")</f>
        <v/>
      </c>
      <c r="BE162" s="59" t="str">
        <f>IFERROR(IF(OR($C$168=FALSE,LEFT($B162,3)&lt;&gt;"NOX"),BE53*INDEX('Damage costs'!$Q$18:$Q$70,MATCH($B162,'Damage costs'!$C$18:$C$70,0))/1000,BE53*INDEX('Damage costs'!$U$18:$U$70,MATCH($B162,'Damage costs'!$C$18:$C$70,0))/1000),"")</f>
        <v/>
      </c>
      <c r="BF162" s="59" t="str">
        <f>IFERROR(IF(OR($C$168=FALSE,LEFT($B162,3)&lt;&gt;"NOX"),BF53*INDEX('Damage costs'!$Q$18:$Q$70,MATCH($B162,'Damage costs'!$C$18:$C$70,0))/1000,BF53*INDEX('Damage costs'!$U$18:$U$70,MATCH($B162,'Damage costs'!$C$18:$C$70,0))/1000),"")</f>
        <v/>
      </c>
      <c r="BG162" s="59" t="str">
        <f>IFERROR(IF(OR($C$168=FALSE,LEFT($B162,3)&lt;&gt;"NOX"),BG53*INDEX('Damage costs'!$Q$18:$Q$70,MATCH($B162,'Damage costs'!$C$18:$C$70,0))/1000,BG53*INDEX('Damage costs'!$U$18:$U$70,MATCH($B162,'Damage costs'!$C$18:$C$70,0))/1000),"")</f>
        <v/>
      </c>
      <c r="BH162" s="59" t="str">
        <f>IFERROR(IF(OR($C$168=FALSE,LEFT($B162,3)&lt;&gt;"NOX"),BH53*INDEX('Damage costs'!$Q$18:$Q$70,MATCH($B162,'Damage costs'!$C$18:$C$70,0))/1000,BH53*INDEX('Damage costs'!$U$18:$U$70,MATCH($B162,'Damage costs'!$C$18:$C$70,0))/1000),"")</f>
        <v/>
      </c>
      <c r="BI162" s="59" t="str">
        <f>IFERROR(IF(OR($C$168=FALSE,LEFT($B162,3)&lt;&gt;"NOX"),BI53*INDEX('Damage costs'!$Q$18:$Q$70,MATCH($B162,'Damage costs'!$C$18:$C$70,0))/1000,BI53*INDEX('Damage costs'!$U$18:$U$70,MATCH($B162,'Damage costs'!$C$18:$C$70,0))/1000),"")</f>
        <v/>
      </c>
      <c r="BJ162" s="59" t="str">
        <f>IFERROR(IF(OR($C$168=FALSE,LEFT($B162,3)&lt;&gt;"NOX"),BJ53*INDEX('Damage costs'!$Q$18:$Q$70,MATCH($B162,'Damage costs'!$C$18:$C$70,0))/1000,BJ53*INDEX('Damage costs'!$U$18:$U$70,MATCH($B162,'Damage costs'!$C$18:$C$70,0))/1000),"")</f>
        <v/>
      </c>
      <c r="BK162" s="59" t="str">
        <f>IFERROR(IF(OR($C$168=FALSE,LEFT($B162,3)&lt;&gt;"NOX"),BK53*INDEX('Damage costs'!$Q$18:$Q$70,MATCH($B162,'Damage costs'!$C$18:$C$70,0))/1000,BK53*INDEX('Damage costs'!$U$18:$U$70,MATCH($B162,'Damage costs'!$C$18:$C$70,0))/1000),"")</f>
        <v/>
      </c>
      <c r="BL162" s="59" t="str">
        <f>IFERROR(IF(OR($C$168=FALSE,LEFT($B162,3)&lt;&gt;"NOX"),BL53*INDEX('Damage costs'!$Q$18:$Q$70,MATCH($B162,'Damage costs'!$C$18:$C$70,0))/1000,BL53*INDEX('Damage costs'!$U$18:$U$70,MATCH($B162,'Damage costs'!$C$18:$C$70,0))/1000),"")</f>
        <v/>
      </c>
      <c r="BM162" s="59" t="str">
        <f>IFERROR(IF(OR($C$168=FALSE,LEFT($B162,3)&lt;&gt;"NOX"),BM53*INDEX('Damage costs'!$Q$18:$Q$70,MATCH($B162,'Damage costs'!$C$18:$C$70,0))/1000,BM53*INDEX('Damage costs'!$U$18:$U$70,MATCH($B162,'Damage costs'!$C$18:$C$70,0))/1000),"")</f>
        <v/>
      </c>
      <c r="BN162" s="59" t="str">
        <f>IFERROR(IF(OR($C$168=FALSE,LEFT($B162,3)&lt;&gt;"NOX"),BN53*INDEX('Damage costs'!$Q$18:$Q$70,MATCH($B162,'Damage costs'!$C$18:$C$70,0))/1000,BN53*INDEX('Damage costs'!$U$18:$U$70,MATCH($B162,'Damage costs'!$C$18:$C$70,0))/1000),"")</f>
        <v/>
      </c>
      <c r="BO162" s="59" t="str">
        <f>IFERROR(IF(OR($C$168=FALSE,LEFT($B162,3)&lt;&gt;"NOX"),BO53*INDEX('Damage costs'!$Q$18:$Q$70,MATCH($B162,'Damage costs'!$C$18:$C$70,0))/1000,BO53*INDEX('Damage costs'!$U$18:$U$70,MATCH($B162,'Damage costs'!$C$18:$C$70,0))/1000),"")</f>
        <v/>
      </c>
      <c r="BP162" s="59" t="str">
        <f>IFERROR(IF(OR($C$168=FALSE,LEFT($B162,3)&lt;&gt;"NOX"),BP53*INDEX('Damage costs'!$Q$18:$Q$70,MATCH($B162,'Damage costs'!$C$18:$C$70,0))/1000,BP53*INDEX('Damage costs'!$U$18:$U$70,MATCH($B162,'Damage costs'!$C$18:$C$70,0))/1000),"")</f>
        <v/>
      </c>
      <c r="BQ162" s="59" t="str">
        <f>IFERROR(IF(OR($C$168=FALSE,LEFT($B162,3)&lt;&gt;"NOX"),BQ53*INDEX('Damage costs'!$Q$18:$Q$70,MATCH($B162,'Damage costs'!$C$18:$C$70,0))/1000,BQ53*INDEX('Damage costs'!$U$18:$U$70,MATCH($B162,'Damage costs'!$C$18:$C$70,0))/1000),"")</f>
        <v/>
      </c>
      <c r="BR162" s="59" t="str">
        <f>IFERROR(IF(OR($C$168=FALSE,LEFT($B162,3)&lt;&gt;"NOX"),BR53*INDEX('Damage costs'!$Q$18:$Q$70,MATCH($B162,'Damage costs'!$C$18:$C$70,0))/1000,BR53*INDEX('Damage costs'!$U$18:$U$70,MATCH($B162,'Damage costs'!$C$18:$C$70,0))/1000),"")</f>
        <v/>
      </c>
      <c r="BS162" s="59" t="str">
        <f>IFERROR(IF(OR($C$168=FALSE,LEFT($B162,3)&lt;&gt;"NOX"),BS53*INDEX('Damage costs'!$Q$18:$Q$70,MATCH($B162,'Damage costs'!$C$18:$C$70,0))/1000,BS53*INDEX('Damage costs'!$U$18:$U$70,MATCH($B162,'Damage costs'!$C$18:$C$70,0))/1000),"")</f>
        <v/>
      </c>
      <c r="BT162" s="59" t="str">
        <f>IFERROR(IF(OR($C$168=FALSE,LEFT($B162,3)&lt;&gt;"NOX"),BT53*INDEX('Damage costs'!$Q$18:$Q$70,MATCH($B162,'Damage costs'!$C$18:$C$70,0))/1000,BT53*INDEX('Damage costs'!$U$18:$U$70,MATCH($B162,'Damage costs'!$C$18:$C$70,0))/1000),"")</f>
        <v/>
      </c>
      <c r="BU162" s="59" t="str">
        <f>IFERROR(IF(OR($C$168=FALSE,LEFT($B162,3)&lt;&gt;"NOX"),BU53*INDEX('Damage costs'!$Q$18:$Q$70,MATCH($B162,'Damage costs'!$C$18:$C$70,0))/1000,BU53*INDEX('Damage costs'!$U$18:$U$70,MATCH($B162,'Damage costs'!$C$18:$C$70,0))/1000),"")</f>
        <v/>
      </c>
      <c r="BV162" s="59" t="str">
        <f>IFERROR(IF(OR($C$168=FALSE,LEFT($B162,3)&lt;&gt;"NOX"),BV53*INDEX('Damage costs'!$Q$18:$Q$70,MATCH($B162,'Damage costs'!$C$18:$C$70,0))/1000,BV53*INDEX('Damage costs'!$U$18:$U$70,MATCH($B162,'Damage costs'!$C$18:$C$70,0))/1000),"")</f>
        <v/>
      </c>
      <c r="BW162" s="59" t="str">
        <f>IFERROR(IF(OR($C$168=FALSE,LEFT($B162,3)&lt;&gt;"NOX"),BW53*INDEX('Damage costs'!$Q$18:$Q$70,MATCH($B162,'Damage costs'!$C$18:$C$70,0))/1000,BW53*INDEX('Damage costs'!$U$18:$U$70,MATCH($B162,'Damage costs'!$C$18:$C$70,0))/1000),"")</f>
        <v/>
      </c>
      <c r="BX162" s="59" t="str">
        <f>IFERROR(IF(OR($C$168=FALSE,LEFT($B162,3)&lt;&gt;"NOX"),BX53*INDEX('Damage costs'!$Q$18:$Q$70,MATCH($B162,'Damage costs'!$C$18:$C$70,0))/1000,BX53*INDEX('Damage costs'!$U$18:$U$70,MATCH($B162,'Damage costs'!$C$18:$C$70,0))/1000),"")</f>
        <v/>
      </c>
      <c r="BY162" s="59" t="str">
        <f>IFERROR(IF(OR($C$168=FALSE,LEFT($B162,3)&lt;&gt;"NOX"),BY53*INDEX('Damage costs'!$Q$18:$Q$70,MATCH($B162,'Damage costs'!$C$18:$C$70,0))/1000,BY53*INDEX('Damage costs'!$U$18:$U$70,MATCH($B162,'Damage costs'!$C$18:$C$70,0))/1000),"")</f>
        <v/>
      </c>
      <c r="BZ162" s="59" t="str">
        <f>IFERROR(IF(OR($C$168=FALSE,LEFT($B162,3)&lt;&gt;"NOX"),BZ53*INDEX('Damage costs'!$Q$18:$Q$70,MATCH($B162,'Damage costs'!$C$18:$C$70,0))/1000,BZ53*INDEX('Damage costs'!$U$18:$U$70,MATCH($B162,'Damage costs'!$C$18:$C$70,0))/1000),"")</f>
        <v/>
      </c>
      <c r="CA162" s="59" t="str">
        <f>IFERROR(IF(OR($C$168=FALSE,LEFT($B162,3)&lt;&gt;"NOX"),CA53*INDEX('Damage costs'!$Q$18:$Q$70,MATCH($B162,'Damage costs'!$C$18:$C$70,0))/1000,CA53*INDEX('Damage costs'!$U$18:$U$70,MATCH($B162,'Damage costs'!$C$18:$C$70,0))/1000),"")</f>
        <v/>
      </c>
      <c r="CB162" s="59" t="str">
        <f>IFERROR(IF(OR($C$168=FALSE,LEFT($B162,3)&lt;&gt;"NOX"),CB53*INDEX('Damage costs'!$Q$18:$Q$70,MATCH($B162,'Damage costs'!$C$18:$C$70,0))/1000,CB53*INDEX('Damage costs'!$U$18:$U$70,MATCH($B162,'Damage costs'!$C$18:$C$70,0))/1000),"")</f>
        <v/>
      </c>
      <c r="CC162" s="59" t="str">
        <f>IFERROR(IF(OR($C$168=FALSE,LEFT($B162,3)&lt;&gt;"NOX"),CC53*INDEX('Damage costs'!$Q$18:$Q$70,MATCH($B162,'Damage costs'!$C$18:$C$70,0))/1000,CC53*INDEX('Damage costs'!$U$18:$U$70,MATCH($B162,'Damage costs'!$C$18:$C$70,0))/1000),"")</f>
        <v/>
      </c>
      <c r="CD162" s="59" t="str">
        <f>IFERROR(IF(OR($C$168=FALSE,LEFT($B162,3)&lt;&gt;"NOX"),CD53*INDEX('Damage costs'!$Q$18:$Q$70,MATCH($B162,'Damage costs'!$C$18:$C$70,0))/1000,CD53*INDEX('Damage costs'!$U$18:$U$70,MATCH($B162,'Damage costs'!$C$18:$C$70,0))/1000),"")</f>
        <v/>
      </c>
      <c r="CE162" s="59" t="str">
        <f>IFERROR(IF(OR($C$168=FALSE,LEFT($B162,3)&lt;&gt;"NOX"),CE53*INDEX('Damage costs'!$Q$18:$Q$70,MATCH($B162,'Damage costs'!$C$18:$C$70,0))/1000,CE53*INDEX('Damage costs'!$U$18:$U$70,MATCH($B162,'Damage costs'!$C$18:$C$70,0))/1000),"")</f>
        <v/>
      </c>
      <c r="CF162" s="59" t="str">
        <f>IFERROR(IF(OR($C$168=FALSE,LEFT($B162,3)&lt;&gt;"NOX"),CF53*INDEX('Damage costs'!$Q$18:$Q$70,MATCH($B162,'Damage costs'!$C$18:$C$70,0))/1000,CF53*INDEX('Damage costs'!$U$18:$U$70,MATCH($B162,'Damage costs'!$C$18:$C$70,0))/1000),"")</f>
        <v/>
      </c>
      <c r="CG162" s="59" t="str">
        <f>IFERROR(IF(OR($C$168=FALSE,LEFT($B162,3)&lt;&gt;"NOX"),CG53*INDEX('Damage costs'!$Q$18:$Q$70,MATCH($B162,'Damage costs'!$C$18:$C$70,0))/1000,CG53*INDEX('Damage costs'!$U$18:$U$70,MATCH($B162,'Damage costs'!$C$18:$C$70,0))/1000),"")</f>
        <v/>
      </c>
      <c r="CH162" s="59" t="str">
        <f>IFERROR(IF(OR($C$168=FALSE,LEFT($B162,3)&lt;&gt;"NOX"),CH53*INDEX('Damage costs'!$Q$18:$Q$70,MATCH($B162,'Damage costs'!$C$18:$C$70,0))/1000,CH53*INDEX('Damage costs'!$U$18:$U$70,MATCH($B162,'Damage costs'!$C$18:$C$70,0))/1000),"")</f>
        <v/>
      </c>
      <c r="CI162" s="59" t="str">
        <f>IFERROR(IF(OR($C$168=FALSE,LEFT($B162,3)&lt;&gt;"NOX"),CI53*INDEX('Damage costs'!$Q$18:$Q$70,MATCH($B162,'Damage costs'!$C$18:$C$70,0))/1000,CI53*INDEX('Damage costs'!$U$18:$U$70,MATCH($B162,'Damage costs'!$C$18:$C$70,0))/1000),"")</f>
        <v/>
      </c>
      <c r="CJ162" s="59" t="str">
        <f>IFERROR(IF(OR($C$168=FALSE,LEFT($B162,3)&lt;&gt;"NOX"),CJ53*INDEX('Damage costs'!$Q$18:$Q$70,MATCH($B162,'Damage costs'!$C$18:$C$70,0))/1000,CJ53*INDEX('Damage costs'!$U$18:$U$70,MATCH($B162,'Damage costs'!$C$18:$C$70,0))/1000),"")</f>
        <v/>
      </c>
      <c r="CK162" s="59" t="str">
        <f>IFERROR(IF(OR($C$168=FALSE,LEFT($B162,3)&lt;&gt;"NOX"),CK53*INDEX('Damage costs'!$Q$18:$Q$70,MATCH($B162,'Damage costs'!$C$18:$C$70,0))/1000,CK53*INDEX('Damage costs'!$U$18:$U$70,MATCH($B162,'Damage costs'!$C$18:$C$70,0))/1000),"")</f>
        <v/>
      </c>
      <c r="CL162" s="59" t="str">
        <f>IFERROR(IF(OR($C$168=FALSE,LEFT($B162,3)&lt;&gt;"NOX"),CL53*INDEX('Damage costs'!$Q$18:$Q$70,MATCH($B162,'Damage costs'!$C$18:$C$70,0))/1000,CL53*INDEX('Damage costs'!$U$18:$U$70,MATCH($B162,'Damage costs'!$C$18:$C$70,0))/1000),"")</f>
        <v/>
      </c>
      <c r="CM162" s="59" t="str">
        <f>IFERROR(IF(OR($C$168=FALSE,LEFT($B162,3)&lt;&gt;"NOX"),CM53*INDEX('Damage costs'!$Q$18:$Q$70,MATCH($B162,'Damage costs'!$C$18:$C$70,0))/1000,CM53*INDEX('Damage costs'!$U$18:$U$70,MATCH($B162,'Damage costs'!$C$18:$C$70,0))/1000),"")</f>
        <v/>
      </c>
      <c r="CN162" s="59" t="str">
        <f>IFERROR(IF(OR($C$168=FALSE,LEFT($B162,3)&lt;&gt;"NOX"),CN53*INDEX('Damage costs'!$Q$18:$Q$70,MATCH($B162,'Damage costs'!$C$18:$C$70,0))/1000,CN53*INDEX('Damage costs'!$U$18:$U$70,MATCH($B162,'Damage costs'!$C$18:$C$70,0))/1000),"")</f>
        <v/>
      </c>
      <c r="CO162" s="59" t="str">
        <f>IFERROR(IF(OR($C$168=FALSE,LEFT($B162,3)&lt;&gt;"NOX"),CO53*INDEX('Damage costs'!$Q$18:$Q$70,MATCH($B162,'Damage costs'!$C$18:$C$70,0))/1000,CO53*INDEX('Damage costs'!$U$18:$U$70,MATCH($B162,'Damage costs'!$C$18:$C$70,0))/1000),"")</f>
        <v/>
      </c>
      <c r="CP162" s="59" t="str">
        <f>IFERROR(IF(OR($C$168=FALSE,LEFT($B162,3)&lt;&gt;"NOX"),CP53*INDEX('Damage costs'!$Q$18:$Q$70,MATCH($B162,'Damage costs'!$C$18:$C$70,0))/1000,CP53*INDEX('Damage costs'!$U$18:$U$70,MATCH($B162,'Damage costs'!$C$18:$C$70,0))/1000),"")</f>
        <v/>
      </c>
      <c r="CQ162" s="59" t="str">
        <f>IFERROR(IF(OR($C$168=FALSE,LEFT($B162,3)&lt;&gt;"NOX"),CQ53*INDEX('Damage costs'!$Q$18:$Q$70,MATCH($B162,'Damage costs'!$C$18:$C$70,0))/1000,CQ53*INDEX('Damage costs'!$U$18:$U$70,MATCH($B162,'Damage costs'!$C$18:$C$70,0))/1000),"")</f>
        <v/>
      </c>
      <c r="CR162" s="59" t="str">
        <f>IFERROR(IF(OR($C$168=FALSE,LEFT($B162,3)&lt;&gt;"NOX"),CR53*INDEX('Damage costs'!$Q$18:$Q$70,MATCH($B162,'Damage costs'!$C$18:$C$70,0))/1000,CR53*INDEX('Damage costs'!$U$18:$U$70,MATCH($B162,'Damage costs'!$C$18:$C$70,0))/1000),"")</f>
        <v/>
      </c>
      <c r="CS162" s="59" t="str">
        <f>IFERROR(IF(OR($C$168=FALSE,LEFT($B162,3)&lt;&gt;"NOX"),CS53*INDEX('Damage costs'!$Q$18:$Q$70,MATCH($B162,'Damage costs'!$C$18:$C$70,0))/1000,CS53*INDEX('Damage costs'!$U$18:$U$70,MATCH($B162,'Damage costs'!$C$18:$C$70,0))/1000),"")</f>
        <v/>
      </c>
      <c r="CT162" s="59" t="str">
        <f>IFERROR(IF(OR($C$168=FALSE,LEFT($B162,3)&lt;&gt;"NOX"),CT53*INDEX('Damage costs'!$Q$18:$Q$70,MATCH($B162,'Damage costs'!$C$18:$C$70,0))/1000,CT53*INDEX('Damage costs'!$U$18:$U$70,MATCH($B162,'Damage costs'!$C$18:$C$70,0))/1000),"")</f>
        <v/>
      </c>
      <c r="CU162" s="59" t="str">
        <f>IFERROR(IF(OR($C$168=FALSE,LEFT($B162,3)&lt;&gt;"NOX"),CU53*INDEX('Damage costs'!$Q$18:$Q$70,MATCH($B162,'Damage costs'!$C$18:$C$70,0))/1000,CU53*INDEX('Damage costs'!$U$18:$U$70,MATCH($B162,'Damage costs'!$C$18:$C$70,0))/1000),"")</f>
        <v/>
      </c>
      <c r="CV162" s="59" t="str">
        <f>IFERROR(IF(OR($C$168=FALSE,LEFT($B162,3)&lt;&gt;"NOX"),CV53*INDEX('Damage costs'!$Q$18:$Q$70,MATCH($B162,'Damage costs'!$C$18:$C$70,0))/1000,CV53*INDEX('Damage costs'!$U$18:$U$70,MATCH($B162,'Damage costs'!$C$18:$C$70,0))/1000),"")</f>
        <v/>
      </c>
      <c r="CW162" s="59" t="str">
        <f>IFERROR(IF(OR($C$168=FALSE,LEFT($B162,3)&lt;&gt;"NOX"),CW53*INDEX('Damage costs'!$Q$18:$Q$70,MATCH($B162,'Damage costs'!$C$18:$C$70,0))/1000,CW53*INDEX('Damage costs'!$U$18:$U$70,MATCH($B162,'Damage costs'!$C$18:$C$70,0))/1000),"")</f>
        <v/>
      </c>
      <c r="CX162" s="59" t="str">
        <f>IFERROR(IF(OR($C$168=FALSE,LEFT($B162,3)&lt;&gt;"NOX"),CX53*INDEX('Damage costs'!$Q$18:$Q$70,MATCH($B162,'Damage costs'!$C$18:$C$70,0))/1000,CX53*INDEX('Damage costs'!$U$18:$U$70,MATCH($B162,'Damage costs'!$C$18:$C$70,0))/1000),"")</f>
        <v/>
      </c>
      <c r="CY162" s="59" t="str">
        <f>IFERROR(IF(OR($C$168=FALSE,LEFT($B162,3)&lt;&gt;"NOX"),CY53*INDEX('Damage costs'!$Q$18:$Q$70,MATCH($B162,'Damage costs'!$C$18:$C$70,0))/1000,CY53*INDEX('Damage costs'!$U$18:$U$70,MATCH($B162,'Damage costs'!$C$18:$C$70,0))/1000),"")</f>
        <v/>
      </c>
      <c r="CZ162" s="391"/>
    </row>
    <row r="163" spans="2:104" x14ac:dyDescent="0.25">
      <c r="B163" s="406">
        <f t="shared" si="60"/>
        <v>0</v>
      </c>
      <c r="C163" s="9" t="s">
        <v>1117</v>
      </c>
      <c r="D163" s="59" t="str">
        <f>IFERROR(IF(OR($C$168=FALSE,LEFT($B163,3)&lt;&gt;"NOX"),D54*INDEX('Damage costs'!$Q$18:$Q$70,MATCH($B163,'Damage costs'!$C$18:$C$70,0))/1000,D54*INDEX('Damage costs'!$U$18:$U$70,MATCH($B163,'Damage costs'!$C$18:$C$70,0))/1000),"")</f>
        <v/>
      </c>
      <c r="E163" s="59" t="str">
        <f>IFERROR(IF(OR($C$168=FALSE,LEFT($B163,3)&lt;&gt;"NOX"),E54*INDEX('Damage costs'!$Q$18:$Q$70,MATCH($B163,'Damage costs'!$C$18:$C$70,0))/1000,E54*INDEX('Damage costs'!$U$18:$U$70,MATCH($B163,'Damage costs'!$C$18:$C$70,0))/1000),"")</f>
        <v/>
      </c>
      <c r="F163" s="59" t="str">
        <f>IFERROR(IF(OR($C$168=FALSE,LEFT($B163,3)&lt;&gt;"NOX"),F54*INDEX('Damage costs'!$Q$18:$Q$70,MATCH($B163,'Damage costs'!$C$18:$C$70,0))/1000,F54*INDEX('Damage costs'!$U$18:$U$70,MATCH($B163,'Damage costs'!$C$18:$C$70,0))/1000),"")</f>
        <v/>
      </c>
      <c r="G163" s="59" t="str">
        <f>IFERROR(IF(OR($C$168=FALSE,LEFT($B163,3)&lt;&gt;"NOX"),G54*INDEX('Damage costs'!$Q$18:$Q$70,MATCH($B163,'Damage costs'!$C$18:$C$70,0))/1000,G54*INDEX('Damage costs'!$U$18:$U$70,MATCH($B163,'Damage costs'!$C$18:$C$70,0))/1000),"")</f>
        <v/>
      </c>
      <c r="H163" s="59" t="str">
        <f>IFERROR(IF(OR($C$168=FALSE,LEFT($B163,3)&lt;&gt;"NOX"),H54*INDEX('Damage costs'!$Q$18:$Q$70,MATCH($B163,'Damage costs'!$C$18:$C$70,0))/1000,H54*INDEX('Damage costs'!$U$18:$U$70,MATCH($B163,'Damage costs'!$C$18:$C$70,0))/1000),"")</f>
        <v/>
      </c>
      <c r="I163" s="59" t="str">
        <f>IFERROR(IF(OR($C$168=FALSE,LEFT($B163,3)&lt;&gt;"NOX"),I54*INDEX('Damage costs'!$Q$18:$Q$70,MATCH($B163,'Damage costs'!$C$18:$C$70,0))/1000,I54*INDEX('Damage costs'!$U$18:$U$70,MATCH($B163,'Damage costs'!$C$18:$C$70,0))/1000),"")</f>
        <v/>
      </c>
      <c r="J163" s="59" t="str">
        <f>IFERROR(IF(OR($C$168=FALSE,LEFT($B163,3)&lt;&gt;"NOX"),J54*INDEX('Damage costs'!$Q$18:$Q$70,MATCH($B163,'Damage costs'!$C$18:$C$70,0))/1000,J54*INDEX('Damage costs'!$U$18:$U$70,MATCH($B163,'Damage costs'!$C$18:$C$70,0))/1000),"")</f>
        <v/>
      </c>
      <c r="K163" s="59" t="str">
        <f>IFERROR(IF(OR($C$168=FALSE,LEFT($B163,3)&lt;&gt;"NOX"),K54*INDEX('Damage costs'!$Q$18:$Q$70,MATCH($B163,'Damage costs'!$C$18:$C$70,0))/1000,K54*INDEX('Damage costs'!$U$18:$U$70,MATCH($B163,'Damage costs'!$C$18:$C$70,0))/1000),"")</f>
        <v/>
      </c>
      <c r="L163" s="59" t="str">
        <f>IFERROR(IF(OR($C$168=FALSE,LEFT($B163,3)&lt;&gt;"NOX"),L54*INDEX('Damage costs'!$Q$18:$Q$70,MATCH($B163,'Damage costs'!$C$18:$C$70,0))/1000,L54*INDEX('Damage costs'!$U$18:$U$70,MATCH($B163,'Damage costs'!$C$18:$C$70,0))/1000),"")</f>
        <v/>
      </c>
      <c r="M163" s="59" t="str">
        <f>IFERROR(IF(OR($C$168=FALSE,LEFT($B163,3)&lt;&gt;"NOX"),M54*INDEX('Damage costs'!$Q$18:$Q$70,MATCH($B163,'Damage costs'!$C$18:$C$70,0))/1000,M54*INDEX('Damage costs'!$U$18:$U$70,MATCH($B163,'Damage costs'!$C$18:$C$70,0))/1000),"")</f>
        <v/>
      </c>
      <c r="N163" s="59" t="str">
        <f>IFERROR(IF(OR($C$168=FALSE,LEFT($B163,3)&lt;&gt;"NOX"),N54*INDEX('Damage costs'!$Q$18:$Q$70,MATCH($B163,'Damage costs'!$C$18:$C$70,0))/1000,N54*INDEX('Damage costs'!$U$18:$U$70,MATCH($B163,'Damage costs'!$C$18:$C$70,0))/1000),"")</f>
        <v/>
      </c>
      <c r="O163" s="59" t="str">
        <f>IFERROR(IF(OR($C$168=FALSE,LEFT($B163,3)&lt;&gt;"NOX"),O54*INDEX('Damage costs'!$Q$18:$Q$70,MATCH($B163,'Damage costs'!$C$18:$C$70,0))/1000,O54*INDEX('Damage costs'!$U$18:$U$70,MATCH($B163,'Damage costs'!$C$18:$C$70,0))/1000),"")</f>
        <v/>
      </c>
      <c r="P163" s="59" t="str">
        <f>IFERROR(IF(OR($C$168=FALSE,LEFT($B163,3)&lt;&gt;"NOX"),P54*INDEX('Damage costs'!$Q$18:$Q$70,MATCH($B163,'Damage costs'!$C$18:$C$70,0))/1000,P54*INDEX('Damage costs'!$U$18:$U$70,MATCH($B163,'Damage costs'!$C$18:$C$70,0))/1000),"")</f>
        <v/>
      </c>
      <c r="Q163" s="59" t="str">
        <f>IFERROR(IF(OR($C$168=FALSE,LEFT($B163,3)&lt;&gt;"NOX"),Q54*INDEX('Damage costs'!$Q$18:$Q$70,MATCH($B163,'Damage costs'!$C$18:$C$70,0))/1000,Q54*INDEX('Damage costs'!$U$18:$U$70,MATCH($B163,'Damage costs'!$C$18:$C$70,0))/1000),"")</f>
        <v/>
      </c>
      <c r="R163" s="59" t="str">
        <f>IFERROR(IF(OR($C$168=FALSE,LEFT($B163,3)&lt;&gt;"NOX"),R54*INDEX('Damage costs'!$Q$18:$Q$70,MATCH($B163,'Damage costs'!$C$18:$C$70,0))/1000,R54*INDEX('Damage costs'!$U$18:$U$70,MATCH($B163,'Damage costs'!$C$18:$C$70,0))/1000),"")</f>
        <v/>
      </c>
      <c r="S163" s="59" t="str">
        <f>IFERROR(IF(OR($C$168=FALSE,LEFT($B163,3)&lt;&gt;"NOX"),S54*INDEX('Damage costs'!$Q$18:$Q$70,MATCH($B163,'Damage costs'!$C$18:$C$70,0))/1000,S54*INDEX('Damage costs'!$U$18:$U$70,MATCH($B163,'Damage costs'!$C$18:$C$70,0))/1000),"")</f>
        <v/>
      </c>
      <c r="T163" s="59" t="str">
        <f>IFERROR(IF(OR($C$168=FALSE,LEFT($B163,3)&lt;&gt;"NOX"),T54*INDEX('Damage costs'!$Q$18:$Q$70,MATCH($B163,'Damage costs'!$C$18:$C$70,0))/1000,T54*INDEX('Damage costs'!$U$18:$U$70,MATCH($B163,'Damage costs'!$C$18:$C$70,0))/1000),"")</f>
        <v/>
      </c>
      <c r="U163" s="59" t="str">
        <f>IFERROR(IF(OR($C$168=FALSE,LEFT($B163,3)&lt;&gt;"NOX"),U54*INDEX('Damage costs'!$Q$18:$Q$70,MATCH($B163,'Damage costs'!$C$18:$C$70,0))/1000,U54*INDEX('Damage costs'!$U$18:$U$70,MATCH($B163,'Damage costs'!$C$18:$C$70,0))/1000),"")</f>
        <v/>
      </c>
      <c r="V163" s="59" t="str">
        <f>IFERROR(IF(OR($C$168=FALSE,LEFT($B163,3)&lt;&gt;"NOX"),V54*INDEX('Damage costs'!$Q$18:$Q$70,MATCH($B163,'Damage costs'!$C$18:$C$70,0))/1000,V54*INDEX('Damage costs'!$U$18:$U$70,MATCH($B163,'Damage costs'!$C$18:$C$70,0))/1000),"")</f>
        <v/>
      </c>
      <c r="W163" s="59" t="str">
        <f>IFERROR(IF(OR($C$168=FALSE,LEFT($B163,3)&lt;&gt;"NOX"),W54*INDEX('Damage costs'!$Q$18:$Q$70,MATCH($B163,'Damage costs'!$C$18:$C$70,0))/1000,W54*INDEX('Damage costs'!$U$18:$U$70,MATCH($B163,'Damage costs'!$C$18:$C$70,0))/1000),"")</f>
        <v/>
      </c>
      <c r="X163" s="59" t="str">
        <f>IFERROR(IF(OR($C$168=FALSE,LEFT($B163,3)&lt;&gt;"NOX"),X54*INDEX('Damage costs'!$Q$18:$Q$70,MATCH($B163,'Damage costs'!$C$18:$C$70,0))/1000,X54*INDEX('Damage costs'!$U$18:$U$70,MATCH($B163,'Damage costs'!$C$18:$C$70,0))/1000),"")</f>
        <v/>
      </c>
      <c r="Y163" s="59" t="str">
        <f>IFERROR(IF(OR($C$168=FALSE,LEFT($B163,3)&lt;&gt;"NOX"),Y54*INDEX('Damage costs'!$Q$18:$Q$70,MATCH($B163,'Damage costs'!$C$18:$C$70,0))/1000,Y54*INDEX('Damage costs'!$U$18:$U$70,MATCH($B163,'Damage costs'!$C$18:$C$70,0))/1000),"")</f>
        <v/>
      </c>
      <c r="Z163" s="59" t="str">
        <f>IFERROR(IF(OR($C$168=FALSE,LEFT($B163,3)&lt;&gt;"NOX"),Z54*INDEX('Damage costs'!$Q$18:$Q$70,MATCH($B163,'Damage costs'!$C$18:$C$70,0))/1000,Z54*INDEX('Damage costs'!$U$18:$U$70,MATCH($B163,'Damage costs'!$C$18:$C$70,0))/1000),"")</f>
        <v/>
      </c>
      <c r="AA163" s="59" t="str">
        <f>IFERROR(IF(OR($C$168=FALSE,LEFT($B163,3)&lt;&gt;"NOX"),AA54*INDEX('Damage costs'!$Q$18:$Q$70,MATCH($B163,'Damage costs'!$C$18:$C$70,0))/1000,AA54*INDEX('Damage costs'!$U$18:$U$70,MATCH($B163,'Damage costs'!$C$18:$C$70,0))/1000),"")</f>
        <v/>
      </c>
      <c r="AB163" s="59" t="str">
        <f>IFERROR(IF(OR($C$168=FALSE,LEFT($B163,3)&lt;&gt;"NOX"),AB54*INDEX('Damage costs'!$Q$18:$Q$70,MATCH($B163,'Damage costs'!$C$18:$C$70,0))/1000,AB54*INDEX('Damage costs'!$U$18:$U$70,MATCH($B163,'Damage costs'!$C$18:$C$70,0))/1000),"")</f>
        <v/>
      </c>
      <c r="AC163" s="59" t="str">
        <f>IFERROR(IF(OR($C$168=FALSE,LEFT($B163,3)&lt;&gt;"NOX"),AC54*INDEX('Damage costs'!$Q$18:$Q$70,MATCH($B163,'Damage costs'!$C$18:$C$70,0))/1000,AC54*INDEX('Damage costs'!$U$18:$U$70,MATCH($B163,'Damage costs'!$C$18:$C$70,0))/1000),"")</f>
        <v/>
      </c>
      <c r="AD163" s="59" t="str">
        <f>IFERROR(IF(OR($C$168=FALSE,LEFT($B163,3)&lt;&gt;"NOX"),AD54*INDEX('Damage costs'!$Q$18:$Q$70,MATCH($B163,'Damage costs'!$C$18:$C$70,0))/1000,AD54*INDEX('Damage costs'!$U$18:$U$70,MATCH($B163,'Damage costs'!$C$18:$C$70,0))/1000),"")</f>
        <v/>
      </c>
      <c r="AE163" s="59" t="str">
        <f>IFERROR(IF(OR($C$168=FALSE,LEFT($B163,3)&lt;&gt;"NOX"),AE54*INDEX('Damage costs'!$Q$18:$Q$70,MATCH($B163,'Damage costs'!$C$18:$C$70,0))/1000,AE54*INDEX('Damage costs'!$U$18:$U$70,MATCH($B163,'Damage costs'!$C$18:$C$70,0))/1000),"")</f>
        <v/>
      </c>
      <c r="AF163" s="59" t="str">
        <f>IFERROR(IF(OR($C$168=FALSE,LEFT($B163,3)&lt;&gt;"NOX"),AF54*INDEX('Damage costs'!$Q$18:$Q$70,MATCH($B163,'Damage costs'!$C$18:$C$70,0))/1000,AF54*INDEX('Damage costs'!$U$18:$U$70,MATCH($B163,'Damage costs'!$C$18:$C$70,0))/1000),"")</f>
        <v/>
      </c>
      <c r="AG163" s="59" t="str">
        <f>IFERROR(IF(OR($C$168=FALSE,LEFT($B163,3)&lt;&gt;"NOX"),AG54*INDEX('Damage costs'!$Q$18:$Q$70,MATCH($B163,'Damage costs'!$C$18:$C$70,0))/1000,AG54*INDEX('Damage costs'!$U$18:$U$70,MATCH($B163,'Damage costs'!$C$18:$C$70,0))/1000),"")</f>
        <v/>
      </c>
      <c r="AH163" s="59" t="str">
        <f>IFERROR(IF(OR($C$168=FALSE,LEFT($B163,3)&lt;&gt;"NOX"),AH54*INDEX('Damage costs'!$Q$18:$Q$70,MATCH($B163,'Damage costs'!$C$18:$C$70,0))/1000,AH54*INDEX('Damage costs'!$U$18:$U$70,MATCH($B163,'Damage costs'!$C$18:$C$70,0))/1000),"")</f>
        <v/>
      </c>
      <c r="AI163" s="59" t="str">
        <f>IFERROR(IF(OR($C$168=FALSE,LEFT($B163,3)&lt;&gt;"NOX"),AI54*INDEX('Damage costs'!$Q$18:$Q$70,MATCH($B163,'Damage costs'!$C$18:$C$70,0))/1000,AI54*INDEX('Damage costs'!$U$18:$U$70,MATCH($B163,'Damage costs'!$C$18:$C$70,0))/1000),"")</f>
        <v/>
      </c>
      <c r="AJ163" s="59" t="str">
        <f>IFERROR(IF(OR($C$168=FALSE,LEFT($B163,3)&lt;&gt;"NOX"),AJ54*INDEX('Damage costs'!$Q$18:$Q$70,MATCH($B163,'Damage costs'!$C$18:$C$70,0))/1000,AJ54*INDEX('Damage costs'!$U$18:$U$70,MATCH($B163,'Damage costs'!$C$18:$C$70,0))/1000),"")</f>
        <v/>
      </c>
      <c r="AK163" s="59" t="str">
        <f>IFERROR(IF(OR($C$168=FALSE,LEFT($B163,3)&lt;&gt;"NOX"),AK54*INDEX('Damage costs'!$Q$18:$Q$70,MATCH($B163,'Damage costs'!$C$18:$C$70,0))/1000,AK54*INDEX('Damage costs'!$U$18:$U$70,MATCH($B163,'Damage costs'!$C$18:$C$70,0))/1000),"")</f>
        <v/>
      </c>
      <c r="AL163" s="59" t="str">
        <f>IFERROR(IF(OR($C$168=FALSE,LEFT($B163,3)&lt;&gt;"NOX"),AL54*INDEX('Damage costs'!$Q$18:$Q$70,MATCH($B163,'Damage costs'!$C$18:$C$70,0))/1000,AL54*INDEX('Damage costs'!$U$18:$U$70,MATCH($B163,'Damage costs'!$C$18:$C$70,0))/1000),"")</f>
        <v/>
      </c>
      <c r="AM163" s="59" t="str">
        <f>IFERROR(IF(OR($C$168=FALSE,LEFT($B163,3)&lt;&gt;"NOX"),AM54*INDEX('Damage costs'!$Q$18:$Q$70,MATCH($B163,'Damage costs'!$C$18:$C$70,0))/1000,AM54*INDEX('Damage costs'!$U$18:$U$70,MATCH($B163,'Damage costs'!$C$18:$C$70,0))/1000),"")</f>
        <v/>
      </c>
      <c r="AN163" s="59" t="str">
        <f>IFERROR(IF(OR($C$168=FALSE,LEFT($B163,3)&lt;&gt;"NOX"),AN54*INDEX('Damage costs'!$Q$18:$Q$70,MATCH($B163,'Damage costs'!$C$18:$C$70,0))/1000,AN54*INDEX('Damage costs'!$U$18:$U$70,MATCH($B163,'Damage costs'!$C$18:$C$70,0))/1000),"")</f>
        <v/>
      </c>
      <c r="AO163" s="59" t="str">
        <f>IFERROR(IF(OR($C$168=FALSE,LEFT($B163,3)&lt;&gt;"NOX"),AO54*INDEX('Damage costs'!$Q$18:$Q$70,MATCH($B163,'Damage costs'!$C$18:$C$70,0))/1000,AO54*INDEX('Damage costs'!$U$18:$U$70,MATCH($B163,'Damage costs'!$C$18:$C$70,0))/1000),"")</f>
        <v/>
      </c>
      <c r="AP163" s="59" t="str">
        <f>IFERROR(IF(OR($C$168=FALSE,LEFT($B163,3)&lt;&gt;"NOX"),AP54*INDEX('Damage costs'!$Q$18:$Q$70,MATCH($B163,'Damage costs'!$C$18:$C$70,0))/1000,AP54*INDEX('Damage costs'!$U$18:$U$70,MATCH($B163,'Damage costs'!$C$18:$C$70,0))/1000),"")</f>
        <v/>
      </c>
      <c r="AQ163" s="59" t="str">
        <f>IFERROR(IF(OR($C$168=FALSE,LEFT($B163,3)&lt;&gt;"NOX"),AQ54*INDEX('Damage costs'!$Q$18:$Q$70,MATCH($B163,'Damage costs'!$C$18:$C$70,0))/1000,AQ54*INDEX('Damage costs'!$U$18:$U$70,MATCH($B163,'Damage costs'!$C$18:$C$70,0))/1000),"")</f>
        <v/>
      </c>
      <c r="AR163" s="59" t="str">
        <f>IFERROR(IF(OR($C$168=FALSE,LEFT($B163,3)&lt;&gt;"NOX"),AR54*INDEX('Damage costs'!$Q$18:$Q$70,MATCH($B163,'Damage costs'!$C$18:$C$70,0))/1000,AR54*INDEX('Damage costs'!$U$18:$U$70,MATCH($B163,'Damage costs'!$C$18:$C$70,0))/1000),"")</f>
        <v/>
      </c>
      <c r="AS163" s="59" t="str">
        <f>IFERROR(IF(OR($C$168=FALSE,LEFT($B163,3)&lt;&gt;"NOX"),AS54*INDEX('Damage costs'!$Q$18:$Q$70,MATCH($B163,'Damage costs'!$C$18:$C$70,0))/1000,AS54*INDEX('Damage costs'!$U$18:$U$70,MATCH($B163,'Damage costs'!$C$18:$C$70,0))/1000),"")</f>
        <v/>
      </c>
      <c r="AT163" s="59" t="str">
        <f>IFERROR(IF(OR($C$168=FALSE,LEFT($B163,3)&lt;&gt;"NOX"),AT54*INDEX('Damage costs'!$Q$18:$Q$70,MATCH($B163,'Damage costs'!$C$18:$C$70,0))/1000,AT54*INDEX('Damage costs'!$U$18:$U$70,MATCH($B163,'Damage costs'!$C$18:$C$70,0))/1000),"")</f>
        <v/>
      </c>
      <c r="AU163" s="59" t="str">
        <f>IFERROR(IF(OR($C$168=FALSE,LEFT($B163,3)&lt;&gt;"NOX"),AU54*INDEX('Damage costs'!$Q$18:$Q$70,MATCH($B163,'Damage costs'!$C$18:$C$70,0))/1000,AU54*INDEX('Damage costs'!$U$18:$U$70,MATCH($B163,'Damage costs'!$C$18:$C$70,0))/1000),"")</f>
        <v/>
      </c>
      <c r="AV163" s="59" t="str">
        <f>IFERROR(IF(OR($C$168=FALSE,LEFT($B163,3)&lt;&gt;"NOX"),AV54*INDEX('Damage costs'!$Q$18:$Q$70,MATCH($B163,'Damage costs'!$C$18:$C$70,0))/1000,AV54*INDEX('Damage costs'!$U$18:$U$70,MATCH($B163,'Damage costs'!$C$18:$C$70,0))/1000),"")</f>
        <v/>
      </c>
      <c r="AW163" s="59" t="str">
        <f>IFERROR(IF(OR($C$168=FALSE,LEFT($B163,3)&lt;&gt;"NOX"),AW54*INDEX('Damage costs'!$Q$18:$Q$70,MATCH($B163,'Damage costs'!$C$18:$C$70,0))/1000,AW54*INDEX('Damage costs'!$U$18:$U$70,MATCH($B163,'Damage costs'!$C$18:$C$70,0))/1000),"")</f>
        <v/>
      </c>
      <c r="AX163" s="59" t="str">
        <f>IFERROR(IF(OR($C$168=FALSE,LEFT($B163,3)&lt;&gt;"NOX"),AX54*INDEX('Damage costs'!$Q$18:$Q$70,MATCH($B163,'Damage costs'!$C$18:$C$70,0))/1000,AX54*INDEX('Damage costs'!$U$18:$U$70,MATCH($B163,'Damage costs'!$C$18:$C$70,0))/1000),"")</f>
        <v/>
      </c>
      <c r="AY163" s="59" t="str">
        <f>IFERROR(IF(OR($C$168=FALSE,LEFT($B163,3)&lt;&gt;"NOX"),AY54*INDEX('Damage costs'!$Q$18:$Q$70,MATCH($B163,'Damage costs'!$C$18:$C$70,0))/1000,AY54*INDEX('Damage costs'!$U$18:$U$70,MATCH($B163,'Damage costs'!$C$18:$C$70,0))/1000),"")</f>
        <v/>
      </c>
      <c r="AZ163" s="59" t="str">
        <f>IFERROR(IF(OR($C$168=FALSE,LEFT($B163,3)&lt;&gt;"NOX"),AZ54*INDEX('Damage costs'!$Q$18:$Q$70,MATCH($B163,'Damage costs'!$C$18:$C$70,0))/1000,AZ54*INDEX('Damage costs'!$U$18:$U$70,MATCH($B163,'Damage costs'!$C$18:$C$70,0))/1000),"")</f>
        <v/>
      </c>
      <c r="BA163" s="59" t="str">
        <f>IFERROR(IF(OR($C$168=FALSE,LEFT($B163,3)&lt;&gt;"NOX"),BA54*INDEX('Damage costs'!$Q$18:$Q$70,MATCH($B163,'Damage costs'!$C$18:$C$70,0))/1000,BA54*INDEX('Damage costs'!$U$18:$U$70,MATCH($B163,'Damage costs'!$C$18:$C$70,0))/1000),"")</f>
        <v/>
      </c>
      <c r="BB163" s="59" t="str">
        <f>IFERROR(IF(OR($C$168=FALSE,LEFT($B163,3)&lt;&gt;"NOX"),BB54*INDEX('Damage costs'!$Q$18:$Q$70,MATCH($B163,'Damage costs'!$C$18:$C$70,0))/1000,BB54*INDEX('Damage costs'!$U$18:$U$70,MATCH($B163,'Damage costs'!$C$18:$C$70,0))/1000),"")</f>
        <v/>
      </c>
      <c r="BC163" s="59" t="str">
        <f>IFERROR(IF(OR($C$168=FALSE,LEFT($B163,3)&lt;&gt;"NOX"),BC54*INDEX('Damage costs'!$Q$18:$Q$70,MATCH($B163,'Damage costs'!$C$18:$C$70,0))/1000,BC54*INDEX('Damage costs'!$U$18:$U$70,MATCH($B163,'Damage costs'!$C$18:$C$70,0))/1000),"")</f>
        <v/>
      </c>
      <c r="BD163" s="59" t="str">
        <f>IFERROR(IF(OR($C$168=FALSE,LEFT($B163,3)&lt;&gt;"NOX"),BD54*INDEX('Damage costs'!$Q$18:$Q$70,MATCH($B163,'Damage costs'!$C$18:$C$70,0))/1000,BD54*INDEX('Damage costs'!$U$18:$U$70,MATCH($B163,'Damage costs'!$C$18:$C$70,0))/1000),"")</f>
        <v/>
      </c>
      <c r="BE163" s="59" t="str">
        <f>IFERROR(IF(OR($C$168=FALSE,LEFT($B163,3)&lt;&gt;"NOX"),BE54*INDEX('Damage costs'!$Q$18:$Q$70,MATCH($B163,'Damage costs'!$C$18:$C$70,0))/1000,BE54*INDEX('Damage costs'!$U$18:$U$70,MATCH($B163,'Damage costs'!$C$18:$C$70,0))/1000),"")</f>
        <v/>
      </c>
      <c r="BF163" s="59" t="str">
        <f>IFERROR(IF(OR($C$168=FALSE,LEFT($B163,3)&lt;&gt;"NOX"),BF54*INDEX('Damage costs'!$Q$18:$Q$70,MATCH($B163,'Damage costs'!$C$18:$C$70,0))/1000,BF54*INDEX('Damage costs'!$U$18:$U$70,MATCH($B163,'Damage costs'!$C$18:$C$70,0))/1000),"")</f>
        <v/>
      </c>
      <c r="BG163" s="59" t="str">
        <f>IFERROR(IF(OR($C$168=FALSE,LEFT($B163,3)&lt;&gt;"NOX"),BG54*INDEX('Damage costs'!$Q$18:$Q$70,MATCH($B163,'Damage costs'!$C$18:$C$70,0))/1000,BG54*INDEX('Damage costs'!$U$18:$U$70,MATCH($B163,'Damage costs'!$C$18:$C$70,0))/1000),"")</f>
        <v/>
      </c>
      <c r="BH163" s="59" t="str">
        <f>IFERROR(IF(OR($C$168=FALSE,LEFT($B163,3)&lt;&gt;"NOX"),BH54*INDEX('Damage costs'!$Q$18:$Q$70,MATCH($B163,'Damage costs'!$C$18:$C$70,0))/1000,BH54*INDEX('Damage costs'!$U$18:$U$70,MATCH($B163,'Damage costs'!$C$18:$C$70,0))/1000),"")</f>
        <v/>
      </c>
      <c r="BI163" s="59" t="str">
        <f>IFERROR(IF(OR($C$168=FALSE,LEFT($B163,3)&lt;&gt;"NOX"),BI54*INDEX('Damage costs'!$Q$18:$Q$70,MATCH($B163,'Damage costs'!$C$18:$C$70,0))/1000,BI54*INDEX('Damage costs'!$U$18:$U$70,MATCH($B163,'Damage costs'!$C$18:$C$70,0))/1000),"")</f>
        <v/>
      </c>
      <c r="BJ163" s="59" t="str">
        <f>IFERROR(IF(OR($C$168=FALSE,LEFT($B163,3)&lt;&gt;"NOX"),BJ54*INDEX('Damage costs'!$Q$18:$Q$70,MATCH($B163,'Damage costs'!$C$18:$C$70,0))/1000,BJ54*INDEX('Damage costs'!$U$18:$U$70,MATCH($B163,'Damage costs'!$C$18:$C$70,0))/1000),"")</f>
        <v/>
      </c>
      <c r="BK163" s="59" t="str">
        <f>IFERROR(IF(OR($C$168=FALSE,LEFT($B163,3)&lt;&gt;"NOX"),BK54*INDEX('Damage costs'!$Q$18:$Q$70,MATCH($B163,'Damage costs'!$C$18:$C$70,0))/1000,BK54*INDEX('Damage costs'!$U$18:$U$70,MATCH($B163,'Damage costs'!$C$18:$C$70,0))/1000),"")</f>
        <v/>
      </c>
      <c r="BL163" s="59" t="str">
        <f>IFERROR(IF(OR($C$168=FALSE,LEFT($B163,3)&lt;&gt;"NOX"),BL54*INDEX('Damage costs'!$Q$18:$Q$70,MATCH($B163,'Damage costs'!$C$18:$C$70,0))/1000,BL54*INDEX('Damage costs'!$U$18:$U$70,MATCH($B163,'Damage costs'!$C$18:$C$70,0))/1000),"")</f>
        <v/>
      </c>
      <c r="BM163" s="59" t="str">
        <f>IFERROR(IF(OR($C$168=FALSE,LEFT($B163,3)&lt;&gt;"NOX"),BM54*INDEX('Damage costs'!$Q$18:$Q$70,MATCH($B163,'Damage costs'!$C$18:$C$70,0))/1000,BM54*INDEX('Damage costs'!$U$18:$U$70,MATCH($B163,'Damage costs'!$C$18:$C$70,0))/1000),"")</f>
        <v/>
      </c>
      <c r="BN163" s="59" t="str">
        <f>IFERROR(IF(OR($C$168=FALSE,LEFT($B163,3)&lt;&gt;"NOX"),BN54*INDEX('Damage costs'!$Q$18:$Q$70,MATCH($B163,'Damage costs'!$C$18:$C$70,0))/1000,BN54*INDEX('Damage costs'!$U$18:$U$70,MATCH($B163,'Damage costs'!$C$18:$C$70,0))/1000),"")</f>
        <v/>
      </c>
      <c r="BO163" s="59" t="str">
        <f>IFERROR(IF(OR($C$168=FALSE,LEFT($B163,3)&lt;&gt;"NOX"),BO54*INDEX('Damage costs'!$Q$18:$Q$70,MATCH($B163,'Damage costs'!$C$18:$C$70,0))/1000,BO54*INDEX('Damage costs'!$U$18:$U$70,MATCH($B163,'Damage costs'!$C$18:$C$70,0))/1000),"")</f>
        <v/>
      </c>
      <c r="BP163" s="59" t="str">
        <f>IFERROR(IF(OR($C$168=FALSE,LEFT($B163,3)&lt;&gt;"NOX"),BP54*INDEX('Damage costs'!$Q$18:$Q$70,MATCH($B163,'Damage costs'!$C$18:$C$70,0))/1000,BP54*INDEX('Damage costs'!$U$18:$U$70,MATCH($B163,'Damage costs'!$C$18:$C$70,0))/1000),"")</f>
        <v/>
      </c>
      <c r="BQ163" s="59" t="str">
        <f>IFERROR(IF(OR($C$168=FALSE,LEFT($B163,3)&lt;&gt;"NOX"),BQ54*INDEX('Damage costs'!$Q$18:$Q$70,MATCH($B163,'Damage costs'!$C$18:$C$70,0))/1000,BQ54*INDEX('Damage costs'!$U$18:$U$70,MATCH($B163,'Damage costs'!$C$18:$C$70,0))/1000),"")</f>
        <v/>
      </c>
      <c r="BR163" s="59" t="str">
        <f>IFERROR(IF(OR($C$168=FALSE,LEFT($B163,3)&lt;&gt;"NOX"),BR54*INDEX('Damage costs'!$Q$18:$Q$70,MATCH($B163,'Damage costs'!$C$18:$C$70,0))/1000,BR54*INDEX('Damage costs'!$U$18:$U$70,MATCH($B163,'Damage costs'!$C$18:$C$70,0))/1000),"")</f>
        <v/>
      </c>
      <c r="BS163" s="59" t="str">
        <f>IFERROR(IF(OR($C$168=FALSE,LEFT($B163,3)&lt;&gt;"NOX"),BS54*INDEX('Damage costs'!$Q$18:$Q$70,MATCH($B163,'Damage costs'!$C$18:$C$70,0))/1000,BS54*INDEX('Damage costs'!$U$18:$U$70,MATCH($B163,'Damage costs'!$C$18:$C$70,0))/1000),"")</f>
        <v/>
      </c>
      <c r="BT163" s="59" t="str">
        <f>IFERROR(IF(OR($C$168=FALSE,LEFT($B163,3)&lt;&gt;"NOX"),BT54*INDEX('Damage costs'!$Q$18:$Q$70,MATCH($B163,'Damage costs'!$C$18:$C$70,0))/1000,BT54*INDEX('Damage costs'!$U$18:$U$70,MATCH($B163,'Damage costs'!$C$18:$C$70,0))/1000),"")</f>
        <v/>
      </c>
      <c r="BU163" s="59" t="str">
        <f>IFERROR(IF(OR($C$168=FALSE,LEFT($B163,3)&lt;&gt;"NOX"),BU54*INDEX('Damage costs'!$Q$18:$Q$70,MATCH($B163,'Damage costs'!$C$18:$C$70,0))/1000,BU54*INDEX('Damage costs'!$U$18:$U$70,MATCH($B163,'Damage costs'!$C$18:$C$70,0))/1000),"")</f>
        <v/>
      </c>
      <c r="BV163" s="59" t="str">
        <f>IFERROR(IF(OR($C$168=FALSE,LEFT($B163,3)&lt;&gt;"NOX"),BV54*INDEX('Damage costs'!$Q$18:$Q$70,MATCH($B163,'Damage costs'!$C$18:$C$70,0))/1000,BV54*INDEX('Damage costs'!$U$18:$U$70,MATCH($B163,'Damage costs'!$C$18:$C$70,0))/1000),"")</f>
        <v/>
      </c>
      <c r="BW163" s="59" t="str">
        <f>IFERROR(IF(OR($C$168=FALSE,LEFT($B163,3)&lt;&gt;"NOX"),BW54*INDEX('Damage costs'!$Q$18:$Q$70,MATCH($B163,'Damage costs'!$C$18:$C$70,0))/1000,BW54*INDEX('Damage costs'!$U$18:$U$70,MATCH($B163,'Damage costs'!$C$18:$C$70,0))/1000),"")</f>
        <v/>
      </c>
      <c r="BX163" s="59" t="str">
        <f>IFERROR(IF(OR($C$168=FALSE,LEFT($B163,3)&lt;&gt;"NOX"),BX54*INDEX('Damage costs'!$Q$18:$Q$70,MATCH($B163,'Damage costs'!$C$18:$C$70,0))/1000,BX54*INDEX('Damage costs'!$U$18:$U$70,MATCH($B163,'Damage costs'!$C$18:$C$70,0))/1000),"")</f>
        <v/>
      </c>
      <c r="BY163" s="59" t="str">
        <f>IFERROR(IF(OR($C$168=FALSE,LEFT($B163,3)&lt;&gt;"NOX"),BY54*INDEX('Damage costs'!$Q$18:$Q$70,MATCH($B163,'Damage costs'!$C$18:$C$70,0))/1000,BY54*INDEX('Damage costs'!$U$18:$U$70,MATCH($B163,'Damage costs'!$C$18:$C$70,0))/1000),"")</f>
        <v/>
      </c>
      <c r="BZ163" s="59" t="str">
        <f>IFERROR(IF(OR($C$168=FALSE,LEFT($B163,3)&lt;&gt;"NOX"),BZ54*INDEX('Damage costs'!$Q$18:$Q$70,MATCH($B163,'Damage costs'!$C$18:$C$70,0))/1000,BZ54*INDEX('Damage costs'!$U$18:$U$70,MATCH($B163,'Damage costs'!$C$18:$C$70,0))/1000),"")</f>
        <v/>
      </c>
      <c r="CA163" s="59" t="str">
        <f>IFERROR(IF(OR($C$168=FALSE,LEFT($B163,3)&lt;&gt;"NOX"),CA54*INDEX('Damage costs'!$Q$18:$Q$70,MATCH($B163,'Damage costs'!$C$18:$C$70,0))/1000,CA54*INDEX('Damage costs'!$U$18:$U$70,MATCH($B163,'Damage costs'!$C$18:$C$70,0))/1000),"")</f>
        <v/>
      </c>
      <c r="CB163" s="59" t="str">
        <f>IFERROR(IF(OR($C$168=FALSE,LEFT($B163,3)&lt;&gt;"NOX"),CB54*INDEX('Damage costs'!$Q$18:$Q$70,MATCH($B163,'Damage costs'!$C$18:$C$70,0))/1000,CB54*INDEX('Damage costs'!$U$18:$U$70,MATCH($B163,'Damage costs'!$C$18:$C$70,0))/1000),"")</f>
        <v/>
      </c>
      <c r="CC163" s="59" t="str">
        <f>IFERROR(IF(OR($C$168=FALSE,LEFT($B163,3)&lt;&gt;"NOX"),CC54*INDEX('Damage costs'!$Q$18:$Q$70,MATCH($B163,'Damage costs'!$C$18:$C$70,0))/1000,CC54*INDEX('Damage costs'!$U$18:$U$70,MATCH($B163,'Damage costs'!$C$18:$C$70,0))/1000),"")</f>
        <v/>
      </c>
      <c r="CD163" s="59" t="str">
        <f>IFERROR(IF(OR($C$168=FALSE,LEFT($B163,3)&lt;&gt;"NOX"),CD54*INDEX('Damage costs'!$Q$18:$Q$70,MATCH($B163,'Damage costs'!$C$18:$C$70,0))/1000,CD54*INDEX('Damage costs'!$U$18:$U$70,MATCH($B163,'Damage costs'!$C$18:$C$70,0))/1000),"")</f>
        <v/>
      </c>
      <c r="CE163" s="59" t="str">
        <f>IFERROR(IF(OR($C$168=FALSE,LEFT($B163,3)&lt;&gt;"NOX"),CE54*INDEX('Damage costs'!$Q$18:$Q$70,MATCH($B163,'Damage costs'!$C$18:$C$70,0))/1000,CE54*INDEX('Damage costs'!$U$18:$U$70,MATCH($B163,'Damage costs'!$C$18:$C$70,0))/1000),"")</f>
        <v/>
      </c>
      <c r="CF163" s="59" t="str">
        <f>IFERROR(IF(OR($C$168=FALSE,LEFT($B163,3)&lt;&gt;"NOX"),CF54*INDEX('Damage costs'!$Q$18:$Q$70,MATCH($B163,'Damage costs'!$C$18:$C$70,0))/1000,CF54*INDEX('Damage costs'!$U$18:$U$70,MATCH($B163,'Damage costs'!$C$18:$C$70,0))/1000),"")</f>
        <v/>
      </c>
      <c r="CG163" s="59" t="str">
        <f>IFERROR(IF(OR($C$168=FALSE,LEFT($B163,3)&lt;&gt;"NOX"),CG54*INDEX('Damage costs'!$Q$18:$Q$70,MATCH($B163,'Damage costs'!$C$18:$C$70,0))/1000,CG54*INDEX('Damage costs'!$U$18:$U$70,MATCH($B163,'Damage costs'!$C$18:$C$70,0))/1000),"")</f>
        <v/>
      </c>
      <c r="CH163" s="59" t="str">
        <f>IFERROR(IF(OR($C$168=FALSE,LEFT($B163,3)&lt;&gt;"NOX"),CH54*INDEX('Damage costs'!$Q$18:$Q$70,MATCH($B163,'Damage costs'!$C$18:$C$70,0))/1000,CH54*INDEX('Damage costs'!$U$18:$U$70,MATCH($B163,'Damage costs'!$C$18:$C$70,0))/1000),"")</f>
        <v/>
      </c>
      <c r="CI163" s="59" t="str">
        <f>IFERROR(IF(OR($C$168=FALSE,LEFT($B163,3)&lt;&gt;"NOX"),CI54*INDEX('Damage costs'!$Q$18:$Q$70,MATCH($B163,'Damage costs'!$C$18:$C$70,0))/1000,CI54*INDEX('Damage costs'!$U$18:$U$70,MATCH($B163,'Damage costs'!$C$18:$C$70,0))/1000),"")</f>
        <v/>
      </c>
      <c r="CJ163" s="59" t="str">
        <f>IFERROR(IF(OR($C$168=FALSE,LEFT($B163,3)&lt;&gt;"NOX"),CJ54*INDEX('Damage costs'!$Q$18:$Q$70,MATCH($B163,'Damage costs'!$C$18:$C$70,0))/1000,CJ54*INDEX('Damage costs'!$U$18:$U$70,MATCH($B163,'Damage costs'!$C$18:$C$70,0))/1000),"")</f>
        <v/>
      </c>
      <c r="CK163" s="59" t="str">
        <f>IFERROR(IF(OR($C$168=FALSE,LEFT($B163,3)&lt;&gt;"NOX"),CK54*INDEX('Damage costs'!$Q$18:$Q$70,MATCH($B163,'Damage costs'!$C$18:$C$70,0))/1000,CK54*INDEX('Damage costs'!$U$18:$U$70,MATCH($B163,'Damage costs'!$C$18:$C$70,0))/1000),"")</f>
        <v/>
      </c>
      <c r="CL163" s="59" t="str">
        <f>IFERROR(IF(OR($C$168=FALSE,LEFT($B163,3)&lt;&gt;"NOX"),CL54*INDEX('Damage costs'!$Q$18:$Q$70,MATCH($B163,'Damage costs'!$C$18:$C$70,0))/1000,CL54*INDEX('Damage costs'!$U$18:$U$70,MATCH($B163,'Damage costs'!$C$18:$C$70,0))/1000),"")</f>
        <v/>
      </c>
      <c r="CM163" s="59" t="str">
        <f>IFERROR(IF(OR($C$168=FALSE,LEFT($B163,3)&lt;&gt;"NOX"),CM54*INDEX('Damage costs'!$Q$18:$Q$70,MATCH($B163,'Damage costs'!$C$18:$C$70,0))/1000,CM54*INDEX('Damage costs'!$U$18:$U$70,MATCH($B163,'Damage costs'!$C$18:$C$70,0))/1000),"")</f>
        <v/>
      </c>
      <c r="CN163" s="59" t="str">
        <f>IFERROR(IF(OR($C$168=FALSE,LEFT($B163,3)&lt;&gt;"NOX"),CN54*INDEX('Damage costs'!$Q$18:$Q$70,MATCH($B163,'Damage costs'!$C$18:$C$70,0))/1000,CN54*INDEX('Damage costs'!$U$18:$U$70,MATCH($B163,'Damage costs'!$C$18:$C$70,0))/1000),"")</f>
        <v/>
      </c>
      <c r="CO163" s="59" t="str">
        <f>IFERROR(IF(OR($C$168=FALSE,LEFT($B163,3)&lt;&gt;"NOX"),CO54*INDEX('Damage costs'!$Q$18:$Q$70,MATCH($B163,'Damage costs'!$C$18:$C$70,0))/1000,CO54*INDEX('Damage costs'!$U$18:$U$70,MATCH($B163,'Damage costs'!$C$18:$C$70,0))/1000),"")</f>
        <v/>
      </c>
      <c r="CP163" s="59" t="str">
        <f>IFERROR(IF(OR($C$168=FALSE,LEFT($B163,3)&lt;&gt;"NOX"),CP54*INDEX('Damage costs'!$Q$18:$Q$70,MATCH($B163,'Damage costs'!$C$18:$C$70,0))/1000,CP54*INDEX('Damage costs'!$U$18:$U$70,MATCH($B163,'Damage costs'!$C$18:$C$70,0))/1000),"")</f>
        <v/>
      </c>
      <c r="CQ163" s="59" t="str">
        <f>IFERROR(IF(OR($C$168=FALSE,LEFT($B163,3)&lt;&gt;"NOX"),CQ54*INDEX('Damage costs'!$Q$18:$Q$70,MATCH($B163,'Damage costs'!$C$18:$C$70,0))/1000,CQ54*INDEX('Damage costs'!$U$18:$U$70,MATCH($B163,'Damage costs'!$C$18:$C$70,0))/1000),"")</f>
        <v/>
      </c>
      <c r="CR163" s="59" t="str">
        <f>IFERROR(IF(OR($C$168=FALSE,LEFT($B163,3)&lt;&gt;"NOX"),CR54*INDEX('Damage costs'!$Q$18:$Q$70,MATCH($B163,'Damage costs'!$C$18:$C$70,0))/1000,CR54*INDEX('Damage costs'!$U$18:$U$70,MATCH($B163,'Damage costs'!$C$18:$C$70,0))/1000),"")</f>
        <v/>
      </c>
      <c r="CS163" s="59" t="str">
        <f>IFERROR(IF(OR($C$168=FALSE,LEFT($B163,3)&lt;&gt;"NOX"),CS54*INDEX('Damage costs'!$Q$18:$Q$70,MATCH($B163,'Damage costs'!$C$18:$C$70,0))/1000,CS54*INDEX('Damage costs'!$U$18:$U$70,MATCH($B163,'Damage costs'!$C$18:$C$70,0))/1000),"")</f>
        <v/>
      </c>
      <c r="CT163" s="59" t="str">
        <f>IFERROR(IF(OR($C$168=FALSE,LEFT($B163,3)&lt;&gt;"NOX"),CT54*INDEX('Damage costs'!$Q$18:$Q$70,MATCH($B163,'Damage costs'!$C$18:$C$70,0))/1000,CT54*INDEX('Damage costs'!$U$18:$U$70,MATCH($B163,'Damage costs'!$C$18:$C$70,0))/1000),"")</f>
        <v/>
      </c>
      <c r="CU163" s="59" t="str">
        <f>IFERROR(IF(OR($C$168=FALSE,LEFT($B163,3)&lt;&gt;"NOX"),CU54*INDEX('Damage costs'!$Q$18:$Q$70,MATCH($B163,'Damage costs'!$C$18:$C$70,0))/1000,CU54*INDEX('Damage costs'!$U$18:$U$70,MATCH($B163,'Damage costs'!$C$18:$C$70,0))/1000),"")</f>
        <v/>
      </c>
      <c r="CV163" s="59" t="str">
        <f>IFERROR(IF(OR($C$168=FALSE,LEFT($B163,3)&lt;&gt;"NOX"),CV54*INDEX('Damage costs'!$Q$18:$Q$70,MATCH($B163,'Damage costs'!$C$18:$C$70,0))/1000,CV54*INDEX('Damage costs'!$U$18:$U$70,MATCH($B163,'Damage costs'!$C$18:$C$70,0))/1000),"")</f>
        <v/>
      </c>
      <c r="CW163" s="59" t="str">
        <f>IFERROR(IF(OR($C$168=FALSE,LEFT($B163,3)&lt;&gt;"NOX"),CW54*INDEX('Damage costs'!$Q$18:$Q$70,MATCH($B163,'Damage costs'!$C$18:$C$70,0))/1000,CW54*INDEX('Damage costs'!$U$18:$U$70,MATCH($B163,'Damage costs'!$C$18:$C$70,0))/1000),"")</f>
        <v/>
      </c>
      <c r="CX163" s="59" t="str">
        <f>IFERROR(IF(OR($C$168=FALSE,LEFT($B163,3)&lt;&gt;"NOX"),CX54*INDEX('Damage costs'!$Q$18:$Q$70,MATCH($B163,'Damage costs'!$C$18:$C$70,0))/1000,CX54*INDEX('Damage costs'!$U$18:$U$70,MATCH($B163,'Damage costs'!$C$18:$C$70,0))/1000),"")</f>
        <v/>
      </c>
      <c r="CY163" s="59" t="str">
        <f>IFERROR(IF(OR($C$168=FALSE,LEFT($B163,3)&lt;&gt;"NOX"),CY54*INDEX('Damage costs'!$Q$18:$Q$70,MATCH($B163,'Damage costs'!$C$18:$C$70,0))/1000,CY54*INDEX('Damage costs'!$U$18:$U$70,MATCH($B163,'Damage costs'!$C$18:$C$70,0))/1000),"")</f>
        <v/>
      </c>
      <c r="CZ163" s="391"/>
    </row>
    <row r="164" spans="2:104" x14ac:dyDescent="0.25">
      <c r="B164" s="406">
        <f t="shared" si="60"/>
        <v>0</v>
      </c>
      <c r="C164" s="9" t="s">
        <v>1117</v>
      </c>
      <c r="D164" s="59" t="str">
        <f>IFERROR(IF(OR($C$168=FALSE,LEFT($B164,3)&lt;&gt;"NOX"),D55*INDEX('Damage costs'!$Q$18:$Q$70,MATCH($B164,'Damage costs'!$C$18:$C$70,0))/1000,D55*INDEX('Damage costs'!$U$18:$U$70,MATCH($B164,'Damage costs'!$C$18:$C$70,0))/1000),"")</f>
        <v/>
      </c>
      <c r="E164" s="59" t="str">
        <f>IFERROR(IF(OR($C$168=FALSE,LEFT($B164,3)&lt;&gt;"NOX"),E55*INDEX('Damage costs'!$Q$18:$Q$70,MATCH($B164,'Damage costs'!$C$18:$C$70,0))/1000,E55*INDEX('Damage costs'!$U$18:$U$70,MATCH($B164,'Damage costs'!$C$18:$C$70,0))/1000),"")</f>
        <v/>
      </c>
      <c r="F164" s="59" t="str">
        <f>IFERROR(IF(OR($C$168=FALSE,LEFT($B164,3)&lt;&gt;"NOX"),F55*INDEX('Damage costs'!$Q$18:$Q$70,MATCH($B164,'Damage costs'!$C$18:$C$70,0))/1000,F55*INDEX('Damage costs'!$U$18:$U$70,MATCH($B164,'Damage costs'!$C$18:$C$70,0))/1000),"")</f>
        <v/>
      </c>
      <c r="G164" s="59" t="str">
        <f>IFERROR(IF(OR($C$168=FALSE,LEFT($B164,3)&lt;&gt;"NOX"),G55*INDEX('Damage costs'!$Q$18:$Q$70,MATCH($B164,'Damage costs'!$C$18:$C$70,0))/1000,G55*INDEX('Damage costs'!$U$18:$U$70,MATCH($B164,'Damage costs'!$C$18:$C$70,0))/1000),"")</f>
        <v/>
      </c>
      <c r="H164" s="59" t="str">
        <f>IFERROR(IF(OR($C$168=FALSE,LEFT($B164,3)&lt;&gt;"NOX"),H55*INDEX('Damage costs'!$Q$18:$Q$70,MATCH($B164,'Damage costs'!$C$18:$C$70,0))/1000,H55*INDEX('Damage costs'!$U$18:$U$70,MATCH($B164,'Damage costs'!$C$18:$C$70,0))/1000),"")</f>
        <v/>
      </c>
      <c r="I164" s="59" t="str">
        <f>IFERROR(IF(OR($C$168=FALSE,LEFT($B164,3)&lt;&gt;"NOX"),I55*INDEX('Damage costs'!$Q$18:$Q$70,MATCH($B164,'Damage costs'!$C$18:$C$70,0))/1000,I55*INDEX('Damage costs'!$U$18:$U$70,MATCH($B164,'Damage costs'!$C$18:$C$70,0))/1000),"")</f>
        <v/>
      </c>
      <c r="J164" s="59" t="str">
        <f>IFERROR(IF(OR($C$168=FALSE,LEFT($B164,3)&lt;&gt;"NOX"),J55*INDEX('Damage costs'!$Q$18:$Q$70,MATCH($B164,'Damage costs'!$C$18:$C$70,0))/1000,J55*INDEX('Damage costs'!$U$18:$U$70,MATCH($B164,'Damage costs'!$C$18:$C$70,0))/1000),"")</f>
        <v/>
      </c>
      <c r="K164" s="59" t="str">
        <f>IFERROR(IF(OR($C$168=FALSE,LEFT($B164,3)&lt;&gt;"NOX"),K55*INDEX('Damage costs'!$Q$18:$Q$70,MATCH($B164,'Damage costs'!$C$18:$C$70,0))/1000,K55*INDEX('Damage costs'!$U$18:$U$70,MATCH($B164,'Damage costs'!$C$18:$C$70,0))/1000),"")</f>
        <v/>
      </c>
      <c r="L164" s="59" t="str">
        <f>IFERROR(IF(OR($C$168=FALSE,LEFT($B164,3)&lt;&gt;"NOX"),L55*INDEX('Damage costs'!$Q$18:$Q$70,MATCH($B164,'Damage costs'!$C$18:$C$70,0))/1000,L55*INDEX('Damage costs'!$U$18:$U$70,MATCH($B164,'Damage costs'!$C$18:$C$70,0))/1000),"")</f>
        <v/>
      </c>
      <c r="M164" s="59" t="str">
        <f>IFERROR(IF(OR($C$168=FALSE,LEFT($B164,3)&lt;&gt;"NOX"),M55*INDEX('Damage costs'!$Q$18:$Q$70,MATCH($B164,'Damage costs'!$C$18:$C$70,0))/1000,M55*INDEX('Damage costs'!$U$18:$U$70,MATCH($B164,'Damage costs'!$C$18:$C$70,0))/1000),"")</f>
        <v/>
      </c>
      <c r="N164" s="59" t="str">
        <f>IFERROR(IF(OR($C$168=FALSE,LEFT($B164,3)&lt;&gt;"NOX"),N55*INDEX('Damage costs'!$Q$18:$Q$70,MATCH($B164,'Damage costs'!$C$18:$C$70,0))/1000,N55*INDEX('Damage costs'!$U$18:$U$70,MATCH($B164,'Damage costs'!$C$18:$C$70,0))/1000),"")</f>
        <v/>
      </c>
      <c r="O164" s="59" t="str">
        <f>IFERROR(IF(OR($C$168=FALSE,LEFT($B164,3)&lt;&gt;"NOX"),O55*INDEX('Damage costs'!$Q$18:$Q$70,MATCH($B164,'Damage costs'!$C$18:$C$70,0))/1000,O55*INDEX('Damage costs'!$U$18:$U$70,MATCH($B164,'Damage costs'!$C$18:$C$70,0))/1000),"")</f>
        <v/>
      </c>
      <c r="P164" s="59" t="str">
        <f>IFERROR(IF(OR($C$168=FALSE,LEFT($B164,3)&lt;&gt;"NOX"),P55*INDEX('Damage costs'!$Q$18:$Q$70,MATCH($B164,'Damage costs'!$C$18:$C$70,0))/1000,P55*INDEX('Damage costs'!$U$18:$U$70,MATCH($B164,'Damage costs'!$C$18:$C$70,0))/1000),"")</f>
        <v/>
      </c>
      <c r="Q164" s="59" t="str">
        <f>IFERROR(IF(OR($C$168=FALSE,LEFT($B164,3)&lt;&gt;"NOX"),Q55*INDEX('Damage costs'!$Q$18:$Q$70,MATCH($B164,'Damage costs'!$C$18:$C$70,0))/1000,Q55*INDEX('Damage costs'!$U$18:$U$70,MATCH($B164,'Damage costs'!$C$18:$C$70,0))/1000),"")</f>
        <v/>
      </c>
      <c r="R164" s="59" t="str">
        <f>IFERROR(IF(OR($C$168=FALSE,LEFT($B164,3)&lt;&gt;"NOX"),R55*INDEX('Damage costs'!$Q$18:$Q$70,MATCH($B164,'Damage costs'!$C$18:$C$70,0))/1000,R55*INDEX('Damage costs'!$U$18:$U$70,MATCH($B164,'Damage costs'!$C$18:$C$70,0))/1000),"")</f>
        <v/>
      </c>
      <c r="S164" s="59" t="str">
        <f>IFERROR(IF(OR($C$168=FALSE,LEFT($B164,3)&lt;&gt;"NOX"),S55*INDEX('Damage costs'!$Q$18:$Q$70,MATCH($B164,'Damage costs'!$C$18:$C$70,0))/1000,S55*INDEX('Damage costs'!$U$18:$U$70,MATCH($B164,'Damage costs'!$C$18:$C$70,0))/1000),"")</f>
        <v/>
      </c>
      <c r="T164" s="59" t="str">
        <f>IFERROR(IF(OR($C$168=FALSE,LEFT($B164,3)&lt;&gt;"NOX"),T55*INDEX('Damage costs'!$Q$18:$Q$70,MATCH($B164,'Damage costs'!$C$18:$C$70,0))/1000,T55*INDEX('Damage costs'!$U$18:$U$70,MATCH($B164,'Damage costs'!$C$18:$C$70,0))/1000),"")</f>
        <v/>
      </c>
      <c r="U164" s="59" t="str">
        <f>IFERROR(IF(OR($C$168=FALSE,LEFT($B164,3)&lt;&gt;"NOX"),U55*INDEX('Damage costs'!$Q$18:$Q$70,MATCH($B164,'Damage costs'!$C$18:$C$70,0))/1000,U55*INDEX('Damage costs'!$U$18:$U$70,MATCH($B164,'Damage costs'!$C$18:$C$70,0))/1000),"")</f>
        <v/>
      </c>
      <c r="V164" s="59" t="str">
        <f>IFERROR(IF(OR($C$168=FALSE,LEFT($B164,3)&lt;&gt;"NOX"),V55*INDEX('Damage costs'!$Q$18:$Q$70,MATCH($B164,'Damage costs'!$C$18:$C$70,0))/1000,V55*INDEX('Damage costs'!$U$18:$U$70,MATCH($B164,'Damage costs'!$C$18:$C$70,0))/1000),"")</f>
        <v/>
      </c>
      <c r="W164" s="59" t="str">
        <f>IFERROR(IF(OR($C$168=FALSE,LEFT($B164,3)&lt;&gt;"NOX"),W55*INDEX('Damage costs'!$Q$18:$Q$70,MATCH($B164,'Damage costs'!$C$18:$C$70,0))/1000,W55*INDEX('Damage costs'!$U$18:$U$70,MATCH($B164,'Damage costs'!$C$18:$C$70,0))/1000),"")</f>
        <v/>
      </c>
      <c r="X164" s="59" t="str">
        <f>IFERROR(IF(OR($C$168=FALSE,LEFT($B164,3)&lt;&gt;"NOX"),X55*INDEX('Damage costs'!$Q$18:$Q$70,MATCH($B164,'Damage costs'!$C$18:$C$70,0))/1000,X55*INDEX('Damage costs'!$U$18:$U$70,MATCH($B164,'Damage costs'!$C$18:$C$70,0))/1000),"")</f>
        <v/>
      </c>
      <c r="Y164" s="59" t="str">
        <f>IFERROR(IF(OR($C$168=FALSE,LEFT($B164,3)&lt;&gt;"NOX"),Y55*INDEX('Damage costs'!$Q$18:$Q$70,MATCH($B164,'Damage costs'!$C$18:$C$70,0))/1000,Y55*INDEX('Damage costs'!$U$18:$U$70,MATCH($B164,'Damage costs'!$C$18:$C$70,0))/1000),"")</f>
        <v/>
      </c>
      <c r="Z164" s="59" t="str">
        <f>IFERROR(IF(OR($C$168=FALSE,LEFT($B164,3)&lt;&gt;"NOX"),Z55*INDEX('Damage costs'!$Q$18:$Q$70,MATCH($B164,'Damage costs'!$C$18:$C$70,0))/1000,Z55*INDEX('Damage costs'!$U$18:$U$70,MATCH($B164,'Damage costs'!$C$18:$C$70,0))/1000),"")</f>
        <v/>
      </c>
      <c r="AA164" s="59" t="str">
        <f>IFERROR(IF(OR($C$168=FALSE,LEFT($B164,3)&lt;&gt;"NOX"),AA55*INDEX('Damage costs'!$Q$18:$Q$70,MATCH($B164,'Damage costs'!$C$18:$C$70,0))/1000,AA55*INDEX('Damage costs'!$U$18:$U$70,MATCH($B164,'Damage costs'!$C$18:$C$70,0))/1000),"")</f>
        <v/>
      </c>
      <c r="AB164" s="59" t="str">
        <f>IFERROR(IF(OR($C$168=FALSE,LEFT($B164,3)&lt;&gt;"NOX"),AB55*INDEX('Damage costs'!$Q$18:$Q$70,MATCH($B164,'Damage costs'!$C$18:$C$70,0))/1000,AB55*INDEX('Damage costs'!$U$18:$U$70,MATCH($B164,'Damage costs'!$C$18:$C$70,0))/1000),"")</f>
        <v/>
      </c>
      <c r="AC164" s="59" t="str">
        <f>IFERROR(IF(OR($C$168=FALSE,LEFT($B164,3)&lt;&gt;"NOX"),AC55*INDEX('Damage costs'!$Q$18:$Q$70,MATCH($B164,'Damage costs'!$C$18:$C$70,0))/1000,AC55*INDEX('Damage costs'!$U$18:$U$70,MATCH($B164,'Damage costs'!$C$18:$C$70,0))/1000),"")</f>
        <v/>
      </c>
      <c r="AD164" s="59" t="str">
        <f>IFERROR(IF(OR($C$168=FALSE,LEFT($B164,3)&lt;&gt;"NOX"),AD55*INDEX('Damage costs'!$Q$18:$Q$70,MATCH($B164,'Damage costs'!$C$18:$C$70,0))/1000,AD55*INDEX('Damage costs'!$U$18:$U$70,MATCH($B164,'Damage costs'!$C$18:$C$70,0))/1000),"")</f>
        <v/>
      </c>
      <c r="AE164" s="59" t="str">
        <f>IFERROR(IF(OR($C$168=FALSE,LEFT($B164,3)&lt;&gt;"NOX"),AE55*INDEX('Damage costs'!$Q$18:$Q$70,MATCH($B164,'Damage costs'!$C$18:$C$70,0))/1000,AE55*INDEX('Damage costs'!$U$18:$U$70,MATCH($B164,'Damage costs'!$C$18:$C$70,0))/1000),"")</f>
        <v/>
      </c>
      <c r="AF164" s="59" t="str">
        <f>IFERROR(IF(OR($C$168=FALSE,LEFT($B164,3)&lt;&gt;"NOX"),AF55*INDEX('Damage costs'!$Q$18:$Q$70,MATCH($B164,'Damage costs'!$C$18:$C$70,0))/1000,AF55*INDEX('Damage costs'!$U$18:$U$70,MATCH($B164,'Damage costs'!$C$18:$C$70,0))/1000),"")</f>
        <v/>
      </c>
      <c r="AG164" s="59" t="str">
        <f>IFERROR(IF(OR($C$168=FALSE,LEFT($B164,3)&lt;&gt;"NOX"),AG55*INDEX('Damage costs'!$Q$18:$Q$70,MATCH($B164,'Damage costs'!$C$18:$C$70,0))/1000,AG55*INDEX('Damage costs'!$U$18:$U$70,MATCH($B164,'Damage costs'!$C$18:$C$70,0))/1000),"")</f>
        <v/>
      </c>
      <c r="AH164" s="59" t="str">
        <f>IFERROR(IF(OR($C$168=FALSE,LEFT($B164,3)&lt;&gt;"NOX"),AH55*INDEX('Damage costs'!$Q$18:$Q$70,MATCH($B164,'Damage costs'!$C$18:$C$70,0))/1000,AH55*INDEX('Damage costs'!$U$18:$U$70,MATCH($B164,'Damage costs'!$C$18:$C$70,0))/1000),"")</f>
        <v/>
      </c>
      <c r="AI164" s="59" t="str">
        <f>IFERROR(IF(OR($C$168=FALSE,LEFT($B164,3)&lt;&gt;"NOX"),AI55*INDEX('Damage costs'!$Q$18:$Q$70,MATCH($B164,'Damage costs'!$C$18:$C$70,0))/1000,AI55*INDEX('Damage costs'!$U$18:$U$70,MATCH($B164,'Damage costs'!$C$18:$C$70,0))/1000),"")</f>
        <v/>
      </c>
      <c r="AJ164" s="59" t="str">
        <f>IFERROR(IF(OR($C$168=FALSE,LEFT($B164,3)&lt;&gt;"NOX"),AJ55*INDEX('Damage costs'!$Q$18:$Q$70,MATCH($B164,'Damage costs'!$C$18:$C$70,0))/1000,AJ55*INDEX('Damage costs'!$U$18:$U$70,MATCH($B164,'Damage costs'!$C$18:$C$70,0))/1000),"")</f>
        <v/>
      </c>
      <c r="AK164" s="59" t="str">
        <f>IFERROR(IF(OR($C$168=FALSE,LEFT($B164,3)&lt;&gt;"NOX"),AK55*INDEX('Damage costs'!$Q$18:$Q$70,MATCH($B164,'Damage costs'!$C$18:$C$70,0))/1000,AK55*INDEX('Damage costs'!$U$18:$U$70,MATCH($B164,'Damage costs'!$C$18:$C$70,0))/1000),"")</f>
        <v/>
      </c>
      <c r="AL164" s="59" t="str">
        <f>IFERROR(IF(OR($C$168=FALSE,LEFT($B164,3)&lt;&gt;"NOX"),AL55*INDEX('Damage costs'!$Q$18:$Q$70,MATCH($B164,'Damage costs'!$C$18:$C$70,0))/1000,AL55*INDEX('Damage costs'!$U$18:$U$70,MATCH($B164,'Damage costs'!$C$18:$C$70,0))/1000),"")</f>
        <v/>
      </c>
      <c r="AM164" s="59" t="str">
        <f>IFERROR(IF(OR($C$168=FALSE,LEFT($B164,3)&lt;&gt;"NOX"),AM55*INDEX('Damage costs'!$Q$18:$Q$70,MATCH($B164,'Damage costs'!$C$18:$C$70,0))/1000,AM55*INDEX('Damage costs'!$U$18:$U$70,MATCH($B164,'Damage costs'!$C$18:$C$70,0))/1000),"")</f>
        <v/>
      </c>
      <c r="AN164" s="59" t="str">
        <f>IFERROR(IF(OR($C$168=FALSE,LEFT($B164,3)&lt;&gt;"NOX"),AN55*INDEX('Damage costs'!$Q$18:$Q$70,MATCH($B164,'Damage costs'!$C$18:$C$70,0))/1000,AN55*INDEX('Damage costs'!$U$18:$U$70,MATCH($B164,'Damage costs'!$C$18:$C$70,0))/1000),"")</f>
        <v/>
      </c>
      <c r="AO164" s="59" t="str">
        <f>IFERROR(IF(OR($C$168=FALSE,LEFT($B164,3)&lt;&gt;"NOX"),AO55*INDEX('Damage costs'!$Q$18:$Q$70,MATCH($B164,'Damage costs'!$C$18:$C$70,0))/1000,AO55*INDEX('Damage costs'!$U$18:$U$70,MATCH($B164,'Damage costs'!$C$18:$C$70,0))/1000),"")</f>
        <v/>
      </c>
      <c r="AP164" s="59" t="str">
        <f>IFERROR(IF(OR($C$168=FALSE,LEFT($B164,3)&lt;&gt;"NOX"),AP55*INDEX('Damage costs'!$Q$18:$Q$70,MATCH($B164,'Damage costs'!$C$18:$C$70,0))/1000,AP55*INDEX('Damage costs'!$U$18:$U$70,MATCH($B164,'Damage costs'!$C$18:$C$70,0))/1000),"")</f>
        <v/>
      </c>
      <c r="AQ164" s="59" t="str">
        <f>IFERROR(IF(OR($C$168=FALSE,LEFT($B164,3)&lt;&gt;"NOX"),AQ55*INDEX('Damage costs'!$Q$18:$Q$70,MATCH($B164,'Damage costs'!$C$18:$C$70,0))/1000,AQ55*INDEX('Damage costs'!$U$18:$U$70,MATCH($B164,'Damage costs'!$C$18:$C$70,0))/1000),"")</f>
        <v/>
      </c>
      <c r="AR164" s="59" t="str">
        <f>IFERROR(IF(OR($C$168=FALSE,LEFT($B164,3)&lt;&gt;"NOX"),AR55*INDEX('Damage costs'!$Q$18:$Q$70,MATCH($B164,'Damage costs'!$C$18:$C$70,0))/1000,AR55*INDEX('Damage costs'!$U$18:$U$70,MATCH($B164,'Damage costs'!$C$18:$C$70,0))/1000),"")</f>
        <v/>
      </c>
      <c r="AS164" s="59" t="str">
        <f>IFERROR(IF(OR($C$168=FALSE,LEFT($B164,3)&lt;&gt;"NOX"),AS55*INDEX('Damage costs'!$Q$18:$Q$70,MATCH($B164,'Damage costs'!$C$18:$C$70,0))/1000,AS55*INDEX('Damage costs'!$U$18:$U$70,MATCH($B164,'Damage costs'!$C$18:$C$70,0))/1000),"")</f>
        <v/>
      </c>
      <c r="AT164" s="59" t="str">
        <f>IFERROR(IF(OR($C$168=FALSE,LEFT($B164,3)&lt;&gt;"NOX"),AT55*INDEX('Damage costs'!$Q$18:$Q$70,MATCH($B164,'Damage costs'!$C$18:$C$70,0))/1000,AT55*INDEX('Damage costs'!$U$18:$U$70,MATCH($B164,'Damage costs'!$C$18:$C$70,0))/1000),"")</f>
        <v/>
      </c>
      <c r="AU164" s="59" t="str">
        <f>IFERROR(IF(OR($C$168=FALSE,LEFT($B164,3)&lt;&gt;"NOX"),AU55*INDEX('Damage costs'!$Q$18:$Q$70,MATCH($B164,'Damage costs'!$C$18:$C$70,0))/1000,AU55*INDEX('Damage costs'!$U$18:$U$70,MATCH($B164,'Damage costs'!$C$18:$C$70,0))/1000),"")</f>
        <v/>
      </c>
      <c r="AV164" s="59" t="str">
        <f>IFERROR(IF(OR($C$168=FALSE,LEFT($B164,3)&lt;&gt;"NOX"),AV55*INDEX('Damage costs'!$Q$18:$Q$70,MATCH($B164,'Damage costs'!$C$18:$C$70,0))/1000,AV55*INDEX('Damage costs'!$U$18:$U$70,MATCH($B164,'Damage costs'!$C$18:$C$70,0))/1000),"")</f>
        <v/>
      </c>
      <c r="AW164" s="59" t="str">
        <f>IFERROR(IF(OR($C$168=FALSE,LEFT($B164,3)&lt;&gt;"NOX"),AW55*INDEX('Damage costs'!$Q$18:$Q$70,MATCH($B164,'Damage costs'!$C$18:$C$70,0))/1000,AW55*INDEX('Damage costs'!$U$18:$U$70,MATCH($B164,'Damage costs'!$C$18:$C$70,0))/1000),"")</f>
        <v/>
      </c>
      <c r="AX164" s="59" t="str">
        <f>IFERROR(IF(OR($C$168=FALSE,LEFT($B164,3)&lt;&gt;"NOX"),AX55*INDEX('Damage costs'!$Q$18:$Q$70,MATCH($B164,'Damage costs'!$C$18:$C$70,0))/1000,AX55*INDEX('Damage costs'!$U$18:$U$70,MATCH($B164,'Damage costs'!$C$18:$C$70,0))/1000),"")</f>
        <v/>
      </c>
      <c r="AY164" s="59" t="str">
        <f>IFERROR(IF(OR($C$168=FALSE,LEFT($B164,3)&lt;&gt;"NOX"),AY55*INDEX('Damage costs'!$Q$18:$Q$70,MATCH($B164,'Damage costs'!$C$18:$C$70,0))/1000,AY55*INDEX('Damage costs'!$U$18:$U$70,MATCH($B164,'Damage costs'!$C$18:$C$70,0))/1000),"")</f>
        <v/>
      </c>
      <c r="AZ164" s="59" t="str">
        <f>IFERROR(IF(OR($C$168=FALSE,LEFT($B164,3)&lt;&gt;"NOX"),AZ55*INDEX('Damage costs'!$Q$18:$Q$70,MATCH($B164,'Damage costs'!$C$18:$C$70,0))/1000,AZ55*INDEX('Damage costs'!$U$18:$U$70,MATCH($B164,'Damage costs'!$C$18:$C$70,0))/1000),"")</f>
        <v/>
      </c>
      <c r="BA164" s="59" t="str">
        <f>IFERROR(IF(OR($C$168=FALSE,LEFT($B164,3)&lt;&gt;"NOX"),BA55*INDEX('Damage costs'!$Q$18:$Q$70,MATCH($B164,'Damage costs'!$C$18:$C$70,0))/1000,BA55*INDEX('Damage costs'!$U$18:$U$70,MATCH($B164,'Damage costs'!$C$18:$C$70,0))/1000),"")</f>
        <v/>
      </c>
      <c r="BB164" s="59" t="str">
        <f>IFERROR(IF(OR($C$168=FALSE,LEFT($B164,3)&lt;&gt;"NOX"),BB55*INDEX('Damage costs'!$Q$18:$Q$70,MATCH($B164,'Damage costs'!$C$18:$C$70,0))/1000,BB55*INDEX('Damage costs'!$U$18:$U$70,MATCH($B164,'Damage costs'!$C$18:$C$70,0))/1000),"")</f>
        <v/>
      </c>
      <c r="BC164" s="59" t="str">
        <f>IFERROR(IF(OR($C$168=FALSE,LEFT($B164,3)&lt;&gt;"NOX"),BC55*INDEX('Damage costs'!$Q$18:$Q$70,MATCH($B164,'Damage costs'!$C$18:$C$70,0))/1000,BC55*INDEX('Damage costs'!$U$18:$U$70,MATCH($B164,'Damage costs'!$C$18:$C$70,0))/1000),"")</f>
        <v/>
      </c>
      <c r="BD164" s="59" t="str">
        <f>IFERROR(IF(OR($C$168=FALSE,LEFT($B164,3)&lt;&gt;"NOX"),BD55*INDEX('Damage costs'!$Q$18:$Q$70,MATCH($B164,'Damage costs'!$C$18:$C$70,0))/1000,BD55*INDEX('Damage costs'!$U$18:$U$70,MATCH($B164,'Damage costs'!$C$18:$C$70,0))/1000),"")</f>
        <v/>
      </c>
      <c r="BE164" s="59" t="str">
        <f>IFERROR(IF(OR($C$168=FALSE,LEFT($B164,3)&lt;&gt;"NOX"),BE55*INDEX('Damage costs'!$Q$18:$Q$70,MATCH($B164,'Damage costs'!$C$18:$C$70,0))/1000,BE55*INDEX('Damage costs'!$U$18:$U$70,MATCH($B164,'Damage costs'!$C$18:$C$70,0))/1000),"")</f>
        <v/>
      </c>
      <c r="BF164" s="59" t="str">
        <f>IFERROR(IF(OR($C$168=FALSE,LEFT($B164,3)&lt;&gt;"NOX"),BF55*INDEX('Damage costs'!$Q$18:$Q$70,MATCH($B164,'Damage costs'!$C$18:$C$70,0))/1000,BF55*INDEX('Damage costs'!$U$18:$U$70,MATCH($B164,'Damage costs'!$C$18:$C$70,0))/1000),"")</f>
        <v/>
      </c>
      <c r="BG164" s="59" t="str">
        <f>IFERROR(IF(OR($C$168=FALSE,LEFT($B164,3)&lt;&gt;"NOX"),BG55*INDEX('Damage costs'!$Q$18:$Q$70,MATCH($B164,'Damage costs'!$C$18:$C$70,0))/1000,BG55*INDEX('Damage costs'!$U$18:$U$70,MATCH($B164,'Damage costs'!$C$18:$C$70,0))/1000),"")</f>
        <v/>
      </c>
      <c r="BH164" s="59" t="str">
        <f>IFERROR(IF(OR($C$168=FALSE,LEFT($B164,3)&lt;&gt;"NOX"),BH55*INDEX('Damage costs'!$Q$18:$Q$70,MATCH($B164,'Damage costs'!$C$18:$C$70,0))/1000,BH55*INDEX('Damage costs'!$U$18:$U$70,MATCH($B164,'Damage costs'!$C$18:$C$70,0))/1000),"")</f>
        <v/>
      </c>
      <c r="BI164" s="59" t="str">
        <f>IFERROR(IF(OR($C$168=FALSE,LEFT($B164,3)&lt;&gt;"NOX"),BI55*INDEX('Damage costs'!$Q$18:$Q$70,MATCH($B164,'Damage costs'!$C$18:$C$70,0))/1000,BI55*INDEX('Damage costs'!$U$18:$U$70,MATCH($B164,'Damage costs'!$C$18:$C$70,0))/1000),"")</f>
        <v/>
      </c>
      <c r="BJ164" s="59" t="str">
        <f>IFERROR(IF(OR($C$168=FALSE,LEFT($B164,3)&lt;&gt;"NOX"),BJ55*INDEX('Damage costs'!$Q$18:$Q$70,MATCH($B164,'Damage costs'!$C$18:$C$70,0))/1000,BJ55*INDEX('Damage costs'!$U$18:$U$70,MATCH($B164,'Damage costs'!$C$18:$C$70,0))/1000),"")</f>
        <v/>
      </c>
      <c r="BK164" s="59" t="str">
        <f>IFERROR(IF(OR($C$168=FALSE,LEFT($B164,3)&lt;&gt;"NOX"),BK55*INDEX('Damage costs'!$Q$18:$Q$70,MATCH($B164,'Damage costs'!$C$18:$C$70,0))/1000,BK55*INDEX('Damage costs'!$U$18:$U$70,MATCH($B164,'Damage costs'!$C$18:$C$70,0))/1000),"")</f>
        <v/>
      </c>
      <c r="BL164" s="59" t="str">
        <f>IFERROR(IF(OR($C$168=FALSE,LEFT($B164,3)&lt;&gt;"NOX"),BL55*INDEX('Damage costs'!$Q$18:$Q$70,MATCH($B164,'Damage costs'!$C$18:$C$70,0))/1000,BL55*INDEX('Damage costs'!$U$18:$U$70,MATCH($B164,'Damage costs'!$C$18:$C$70,0))/1000),"")</f>
        <v/>
      </c>
      <c r="BM164" s="59" t="str">
        <f>IFERROR(IF(OR($C$168=FALSE,LEFT($B164,3)&lt;&gt;"NOX"),BM55*INDEX('Damage costs'!$Q$18:$Q$70,MATCH($B164,'Damage costs'!$C$18:$C$70,0))/1000,BM55*INDEX('Damage costs'!$U$18:$U$70,MATCH($B164,'Damage costs'!$C$18:$C$70,0))/1000),"")</f>
        <v/>
      </c>
      <c r="BN164" s="59" t="str">
        <f>IFERROR(IF(OR($C$168=FALSE,LEFT($B164,3)&lt;&gt;"NOX"),BN55*INDEX('Damage costs'!$Q$18:$Q$70,MATCH($B164,'Damage costs'!$C$18:$C$70,0))/1000,BN55*INDEX('Damage costs'!$U$18:$U$70,MATCH($B164,'Damage costs'!$C$18:$C$70,0))/1000),"")</f>
        <v/>
      </c>
      <c r="BO164" s="59" t="str">
        <f>IFERROR(IF(OR($C$168=FALSE,LEFT($B164,3)&lt;&gt;"NOX"),BO55*INDEX('Damage costs'!$Q$18:$Q$70,MATCH($B164,'Damage costs'!$C$18:$C$70,0))/1000,BO55*INDEX('Damage costs'!$U$18:$U$70,MATCH($B164,'Damage costs'!$C$18:$C$70,0))/1000),"")</f>
        <v/>
      </c>
      <c r="BP164" s="59" t="str">
        <f>IFERROR(IF(OR($C$168=FALSE,LEFT($B164,3)&lt;&gt;"NOX"),BP55*INDEX('Damage costs'!$Q$18:$Q$70,MATCH($B164,'Damage costs'!$C$18:$C$70,0))/1000,BP55*INDEX('Damage costs'!$U$18:$U$70,MATCH($B164,'Damage costs'!$C$18:$C$70,0))/1000),"")</f>
        <v/>
      </c>
      <c r="BQ164" s="59" t="str">
        <f>IFERROR(IF(OR($C$168=FALSE,LEFT($B164,3)&lt;&gt;"NOX"),BQ55*INDEX('Damage costs'!$Q$18:$Q$70,MATCH($B164,'Damage costs'!$C$18:$C$70,0))/1000,BQ55*INDEX('Damage costs'!$U$18:$U$70,MATCH($B164,'Damage costs'!$C$18:$C$70,0))/1000),"")</f>
        <v/>
      </c>
      <c r="BR164" s="59" t="str">
        <f>IFERROR(IF(OR($C$168=FALSE,LEFT($B164,3)&lt;&gt;"NOX"),BR55*INDEX('Damage costs'!$Q$18:$Q$70,MATCH($B164,'Damage costs'!$C$18:$C$70,0))/1000,BR55*INDEX('Damage costs'!$U$18:$U$70,MATCH($B164,'Damage costs'!$C$18:$C$70,0))/1000),"")</f>
        <v/>
      </c>
      <c r="BS164" s="59" t="str">
        <f>IFERROR(IF(OR($C$168=FALSE,LEFT($B164,3)&lt;&gt;"NOX"),BS55*INDEX('Damage costs'!$Q$18:$Q$70,MATCH($B164,'Damage costs'!$C$18:$C$70,0))/1000,BS55*INDEX('Damage costs'!$U$18:$U$70,MATCH($B164,'Damage costs'!$C$18:$C$70,0))/1000),"")</f>
        <v/>
      </c>
      <c r="BT164" s="59" t="str">
        <f>IFERROR(IF(OR($C$168=FALSE,LEFT($B164,3)&lt;&gt;"NOX"),BT55*INDEX('Damage costs'!$Q$18:$Q$70,MATCH($B164,'Damage costs'!$C$18:$C$70,0))/1000,BT55*INDEX('Damage costs'!$U$18:$U$70,MATCH($B164,'Damage costs'!$C$18:$C$70,0))/1000),"")</f>
        <v/>
      </c>
      <c r="BU164" s="59" t="str">
        <f>IFERROR(IF(OR($C$168=FALSE,LEFT($B164,3)&lt;&gt;"NOX"),BU55*INDEX('Damage costs'!$Q$18:$Q$70,MATCH($B164,'Damage costs'!$C$18:$C$70,0))/1000,BU55*INDEX('Damage costs'!$U$18:$U$70,MATCH($B164,'Damage costs'!$C$18:$C$70,0))/1000),"")</f>
        <v/>
      </c>
      <c r="BV164" s="59" t="str">
        <f>IFERROR(IF(OR($C$168=FALSE,LEFT($B164,3)&lt;&gt;"NOX"),BV55*INDEX('Damage costs'!$Q$18:$Q$70,MATCH($B164,'Damage costs'!$C$18:$C$70,0))/1000,BV55*INDEX('Damage costs'!$U$18:$U$70,MATCH($B164,'Damage costs'!$C$18:$C$70,0))/1000),"")</f>
        <v/>
      </c>
      <c r="BW164" s="59" t="str">
        <f>IFERROR(IF(OR($C$168=FALSE,LEFT($B164,3)&lt;&gt;"NOX"),BW55*INDEX('Damage costs'!$Q$18:$Q$70,MATCH($B164,'Damage costs'!$C$18:$C$70,0))/1000,BW55*INDEX('Damage costs'!$U$18:$U$70,MATCH($B164,'Damage costs'!$C$18:$C$70,0))/1000),"")</f>
        <v/>
      </c>
      <c r="BX164" s="59" t="str">
        <f>IFERROR(IF(OR($C$168=FALSE,LEFT($B164,3)&lt;&gt;"NOX"),BX55*INDEX('Damage costs'!$Q$18:$Q$70,MATCH($B164,'Damage costs'!$C$18:$C$70,0))/1000,BX55*INDEX('Damage costs'!$U$18:$U$70,MATCH($B164,'Damage costs'!$C$18:$C$70,0))/1000),"")</f>
        <v/>
      </c>
      <c r="BY164" s="59" t="str">
        <f>IFERROR(IF(OR($C$168=FALSE,LEFT($B164,3)&lt;&gt;"NOX"),BY55*INDEX('Damage costs'!$Q$18:$Q$70,MATCH($B164,'Damage costs'!$C$18:$C$70,0))/1000,BY55*INDEX('Damage costs'!$U$18:$U$70,MATCH($B164,'Damage costs'!$C$18:$C$70,0))/1000),"")</f>
        <v/>
      </c>
      <c r="BZ164" s="59" t="str">
        <f>IFERROR(IF(OR($C$168=FALSE,LEFT($B164,3)&lt;&gt;"NOX"),BZ55*INDEX('Damage costs'!$Q$18:$Q$70,MATCH($B164,'Damage costs'!$C$18:$C$70,0))/1000,BZ55*INDEX('Damage costs'!$U$18:$U$70,MATCH($B164,'Damage costs'!$C$18:$C$70,0))/1000),"")</f>
        <v/>
      </c>
      <c r="CA164" s="59" t="str">
        <f>IFERROR(IF(OR($C$168=FALSE,LEFT($B164,3)&lt;&gt;"NOX"),CA55*INDEX('Damage costs'!$Q$18:$Q$70,MATCH($B164,'Damage costs'!$C$18:$C$70,0))/1000,CA55*INDEX('Damage costs'!$U$18:$U$70,MATCH($B164,'Damage costs'!$C$18:$C$70,0))/1000),"")</f>
        <v/>
      </c>
      <c r="CB164" s="59" t="str">
        <f>IFERROR(IF(OR($C$168=FALSE,LEFT($B164,3)&lt;&gt;"NOX"),CB55*INDEX('Damage costs'!$Q$18:$Q$70,MATCH($B164,'Damage costs'!$C$18:$C$70,0))/1000,CB55*INDEX('Damage costs'!$U$18:$U$70,MATCH($B164,'Damage costs'!$C$18:$C$70,0))/1000),"")</f>
        <v/>
      </c>
      <c r="CC164" s="59" t="str">
        <f>IFERROR(IF(OR($C$168=FALSE,LEFT($B164,3)&lt;&gt;"NOX"),CC55*INDEX('Damage costs'!$Q$18:$Q$70,MATCH($B164,'Damage costs'!$C$18:$C$70,0))/1000,CC55*INDEX('Damage costs'!$U$18:$U$70,MATCH($B164,'Damage costs'!$C$18:$C$70,0))/1000),"")</f>
        <v/>
      </c>
      <c r="CD164" s="59" t="str">
        <f>IFERROR(IF(OR($C$168=FALSE,LEFT($B164,3)&lt;&gt;"NOX"),CD55*INDEX('Damage costs'!$Q$18:$Q$70,MATCH($B164,'Damage costs'!$C$18:$C$70,0))/1000,CD55*INDEX('Damage costs'!$U$18:$U$70,MATCH($B164,'Damage costs'!$C$18:$C$70,0))/1000),"")</f>
        <v/>
      </c>
      <c r="CE164" s="59" t="str">
        <f>IFERROR(IF(OR($C$168=FALSE,LEFT($B164,3)&lt;&gt;"NOX"),CE55*INDEX('Damage costs'!$Q$18:$Q$70,MATCH($B164,'Damage costs'!$C$18:$C$70,0))/1000,CE55*INDEX('Damage costs'!$U$18:$U$70,MATCH($B164,'Damage costs'!$C$18:$C$70,0))/1000),"")</f>
        <v/>
      </c>
      <c r="CF164" s="59" t="str">
        <f>IFERROR(IF(OR($C$168=FALSE,LEFT($B164,3)&lt;&gt;"NOX"),CF55*INDEX('Damage costs'!$Q$18:$Q$70,MATCH($B164,'Damage costs'!$C$18:$C$70,0))/1000,CF55*INDEX('Damage costs'!$U$18:$U$70,MATCH($B164,'Damage costs'!$C$18:$C$70,0))/1000),"")</f>
        <v/>
      </c>
      <c r="CG164" s="59" t="str">
        <f>IFERROR(IF(OR($C$168=FALSE,LEFT($B164,3)&lt;&gt;"NOX"),CG55*INDEX('Damage costs'!$Q$18:$Q$70,MATCH($B164,'Damage costs'!$C$18:$C$70,0))/1000,CG55*INDEX('Damage costs'!$U$18:$U$70,MATCH($B164,'Damage costs'!$C$18:$C$70,0))/1000),"")</f>
        <v/>
      </c>
      <c r="CH164" s="59" t="str">
        <f>IFERROR(IF(OR($C$168=FALSE,LEFT($B164,3)&lt;&gt;"NOX"),CH55*INDEX('Damage costs'!$Q$18:$Q$70,MATCH($B164,'Damage costs'!$C$18:$C$70,0))/1000,CH55*INDEX('Damage costs'!$U$18:$U$70,MATCH($B164,'Damage costs'!$C$18:$C$70,0))/1000),"")</f>
        <v/>
      </c>
      <c r="CI164" s="59" t="str">
        <f>IFERROR(IF(OR($C$168=FALSE,LEFT($B164,3)&lt;&gt;"NOX"),CI55*INDEX('Damage costs'!$Q$18:$Q$70,MATCH($B164,'Damage costs'!$C$18:$C$70,0))/1000,CI55*INDEX('Damage costs'!$U$18:$U$70,MATCH($B164,'Damage costs'!$C$18:$C$70,0))/1000),"")</f>
        <v/>
      </c>
      <c r="CJ164" s="59" t="str">
        <f>IFERROR(IF(OR($C$168=FALSE,LEFT($B164,3)&lt;&gt;"NOX"),CJ55*INDEX('Damage costs'!$Q$18:$Q$70,MATCH($B164,'Damage costs'!$C$18:$C$70,0))/1000,CJ55*INDEX('Damage costs'!$U$18:$U$70,MATCH($B164,'Damage costs'!$C$18:$C$70,0))/1000),"")</f>
        <v/>
      </c>
      <c r="CK164" s="59" t="str">
        <f>IFERROR(IF(OR($C$168=FALSE,LEFT($B164,3)&lt;&gt;"NOX"),CK55*INDEX('Damage costs'!$Q$18:$Q$70,MATCH($B164,'Damage costs'!$C$18:$C$70,0))/1000,CK55*INDEX('Damage costs'!$U$18:$U$70,MATCH($B164,'Damage costs'!$C$18:$C$70,0))/1000),"")</f>
        <v/>
      </c>
      <c r="CL164" s="59" t="str">
        <f>IFERROR(IF(OR($C$168=FALSE,LEFT($B164,3)&lt;&gt;"NOX"),CL55*INDEX('Damage costs'!$Q$18:$Q$70,MATCH($B164,'Damage costs'!$C$18:$C$70,0))/1000,CL55*INDEX('Damage costs'!$U$18:$U$70,MATCH($B164,'Damage costs'!$C$18:$C$70,0))/1000),"")</f>
        <v/>
      </c>
      <c r="CM164" s="59" t="str">
        <f>IFERROR(IF(OR($C$168=FALSE,LEFT($B164,3)&lt;&gt;"NOX"),CM55*INDEX('Damage costs'!$Q$18:$Q$70,MATCH($B164,'Damage costs'!$C$18:$C$70,0))/1000,CM55*INDEX('Damage costs'!$U$18:$U$70,MATCH($B164,'Damage costs'!$C$18:$C$70,0))/1000),"")</f>
        <v/>
      </c>
      <c r="CN164" s="59" t="str">
        <f>IFERROR(IF(OR($C$168=FALSE,LEFT($B164,3)&lt;&gt;"NOX"),CN55*INDEX('Damage costs'!$Q$18:$Q$70,MATCH($B164,'Damage costs'!$C$18:$C$70,0))/1000,CN55*INDEX('Damage costs'!$U$18:$U$70,MATCH($B164,'Damage costs'!$C$18:$C$70,0))/1000),"")</f>
        <v/>
      </c>
      <c r="CO164" s="59" t="str">
        <f>IFERROR(IF(OR($C$168=FALSE,LEFT($B164,3)&lt;&gt;"NOX"),CO55*INDEX('Damage costs'!$Q$18:$Q$70,MATCH($B164,'Damage costs'!$C$18:$C$70,0))/1000,CO55*INDEX('Damage costs'!$U$18:$U$70,MATCH($B164,'Damage costs'!$C$18:$C$70,0))/1000),"")</f>
        <v/>
      </c>
      <c r="CP164" s="59" t="str">
        <f>IFERROR(IF(OR($C$168=FALSE,LEFT($B164,3)&lt;&gt;"NOX"),CP55*INDEX('Damage costs'!$Q$18:$Q$70,MATCH($B164,'Damage costs'!$C$18:$C$70,0))/1000,CP55*INDEX('Damage costs'!$U$18:$U$70,MATCH($B164,'Damage costs'!$C$18:$C$70,0))/1000),"")</f>
        <v/>
      </c>
      <c r="CQ164" s="59" t="str">
        <f>IFERROR(IF(OR($C$168=FALSE,LEFT($B164,3)&lt;&gt;"NOX"),CQ55*INDEX('Damage costs'!$Q$18:$Q$70,MATCH($B164,'Damage costs'!$C$18:$C$70,0))/1000,CQ55*INDEX('Damage costs'!$U$18:$U$70,MATCH($B164,'Damage costs'!$C$18:$C$70,0))/1000),"")</f>
        <v/>
      </c>
      <c r="CR164" s="59" t="str">
        <f>IFERROR(IF(OR($C$168=FALSE,LEFT($B164,3)&lt;&gt;"NOX"),CR55*INDEX('Damage costs'!$Q$18:$Q$70,MATCH($B164,'Damage costs'!$C$18:$C$70,0))/1000,CR55*INDEX('Damage costs'!$U$18:$U$70,MATCH($B164,'Damage costs'!$C$18:$C$70,0))/1000),"")</f>
        <v/>
      </c>
      <c r="CS164" s="59" t="str">
        <f>IFERROR(IF(OR($C$168=FALSE,LEFT($B164,3)&lt;&gt;"NOX"),CS55*INDEX('Damage costs'!$Q$18:$Q$70,MATCH($B164,'Damage costs'!$C$18:$C$70,0))/1000,CS55*INDEX('Damage costs'!$U$18:$U$70,MATCH($B164,'Damage costs'!$C$18:$C$70,0))/1000),"")</f>
        <v/>
      </c>
      <c r="CT164" s="59" t="str">
        <f>IFERROR(IF(OR($C$168=FALSE,LEFT($B164,3)&lt;&gt;"NOX"),CT55*INDEX('Damage costs'!$Q$18:$Q$70,MATCH($B164,'Damage costs'!$C$18:$C$70,0))/1000,CT55*INDEX('Damage costs'!$U$18:$U$70,MATCH($B164,'Damage costs'!$C$18:$C$70,0))/1000),"")</f>
        <v/>
      </c>
      <c r="CU164" s="59" t="str">
        <f>IFERROR(IF(OR($C$168=FALSE,LEFT($B164,3)&lt;&gt;"NOX"),CU55*INDEX('Damage costs'!$Q$18:$Q$70,MATCH($B164,'Damage costs'!$C$18:$C$70,0))/1000,CU55*INDEX('Damage costs'!$U$18:$U$70,MATCH($B164,'Damage costs'!$C$18:$C$70,0))/1000),"")</f>
        <v/>
      </c>
      <c r="CV164" s="59" t="str">
        <f>IFERROR(IF(OR($C$168=FALSE,LEFT($B164,3)&lt;&gt;"NOX"),CV55*INDEX('Damage costs'!$Q$18:$Q$70,MATCH($B164,'Damage costs'!$C$18:$C$70,0))/1000,CV55*INDEX('Damage costs'!$U$18:$U$70,MATCH($B164,'Damage costs'!$C$18:$C$70,0))/1000),"")</f>
        <v/>
      </c>
      <c r="CW164" s="59" t="str">
        <f>IFERROR(IF(OR($C$168=FALSE,LEFT($B164,3)&lt;&gt;"NOX"),CW55*INDEX('Damage costs'!$Q$18:$Q$70,MATCH($B164,'Damage costs'!$C$18:$C$70,0))/1000,CW55*INDEX('Damage costs'!$U$18:$U$70,MATCH($B164,'Damage costs'!$C$18:$C$70,0))/1000),"")</f>
        <v/>
      </c>
      <c r="CX164" s="59" t="str">
        <f>IFERROR(IF(OR($C$168=FALSE,LEFT($B164,3)&lt;&gt;"NOX"),CX55*INDEX('Damage costs'!$Q$18:$Q$70,MATCH($B164,'Damage costs'!$C$18:$C$70,0))/1000,CX55*INDEX('Damage costs'!$U$18:$U$70,MATCH($B164,'Damage costs'!$C$18:$C$70,0))/1000),"")</f>
        <v/>
      </c>
      <c r="CY164" s="59" t="str">
        <f>IFERROR(IF(OR($C$168=FALSE,LEFT($B164,3)&lt;&gt;"NOX"),CY55*INDEX('Damage costs'!$Q$18:$Q$70,MATCH($B164,'Damage costs'!$C$18:$C$70,0))/1000,CY55*INDEX('Damage costs'!$U$18:$U$70,MATCH($B164,'Damage costs'!$C$18:$C$70,0))/1000),"")</f>
        <v/>
      </c>
      <c r="CZ164" s="391"/>
    </row>
    <row r="165" spans="2:104" x14ac:dyDescent="0.25">
      <c r="B165" s="406">
        <f t="shared" si="60"/>
        <v>0</v>
      </c>
      <c r="C165" s="9" t="s">
        <v>1117</v>
      </c>
      <c r="D165" s="59" t="str">
        <f>IFERROR(IF(OR($C$168=FALSE,LEFT($B165,3)&lt;&gt;"NOX"),D56*INDEX('Damage costs'!$Q$18:$Q$70,MATCH($B165,'Damage costs'!$C$18:$C$70,0))/1000,D56*INDEX('Damage costs'!$U$18:$U$70,MATCH($B165,'Damage costs'!$C$18:$C$70,0))/1000),"")</f>
        <v/>
      </c>
      <c r="E165" s="59" t="str">
        <f>IFERROR(IF(OR($C$168=FALSE,LEFT($B165,3)&lt;&gt;"NOX"),E56*INDEX('Damage costs'!$Q$18:$Q$70,MATCH($B165,'Damage costs'!$C$18:$C$70,0))/1000,E56*INDEX('Damage costs'!$U$18:$U$70,MATCH($B165,'Damage costs'!$C$18:$C$70,0))/1000),"")</f>
        <v/>
      </c>
      <c r="F165" s="59" t="str">
        <f>IFERROR(IF(OR($C$168=FALSE,LEFT($B165,3)&lt;&gt;"NOX"),F56*INDEX('Damage costs'!$Q$18:$Q$70,MATCH($B165,'Damage costs'!$C$18:$C$70,0))/1000,F56*INDEX('Damage costs'!$U$18:$U$70,MATCH($B165,'Damage costs'!$C$18:$C$70,0))/1000),"")</f>
        <v/>
      </c>
      <c r="G165" s="59" t="str">
        <f>IFERROR(IF(OR($C$168=FALSE,LEFT($B165,3)&lt;&gt;"NOX"),G56*INDEX('Damage costs'!$Q$18:$Q$70,MATCH($B165,'Damage costs'!$C$18:$C$70,0))/1000,G56*INDEX('Damage costs'!$U$18:$U$70,MATCH($B165,'Damage costs'!$C$18:$C$70,0))/1000),"")</f>
        <v/>
      </c>
      <c r="H165" s="59" t="str">
        <f>IFERROR(IF(OR($C$168=FALSE,LEFT($B165,3)&lt;&gt;"NOX"),H56*INDEX('Damage costs'!$Q$18:$Q$70,MATCH($B165,'Damage costs'!$C$18:$C$70,0))/1000,H56*INDEX('Damage costs'!$U$18:$U$70,MATCH($B165,'Damage costs'!$C$18:$C$70,0))/1000),"")</f>
        <v/>
      </c>
      <c r="I165" s="59" t="str">
        <f>IFERROR(IF(OR($C$168=FALSE,LEFT($B165,3)&lt;&gt;"NOX"),I56*INDEX('Damage costs'!$Q$18:$Q$70,MATCH($B165,'Damage costs'!$C$18:$C$70,0))/1000,I56*INDEX('Damage costs'!$U$18:$U$70,MATCH($B165,'Damage costs'!$C$18:$C$70,0))/1000),"")</f>
        <v/>
      </c>
      <c r="J165" s="59" t="str">
        <f>IFERROR(IF(OR($C$168=FALSE,LEFT($B165,3)&lt;&gt;"NOX"),J56*INDEX('Damage costs'!$Q$18:$Q$70,MATCH($B165,'Damage costs'!$C$18:$C$70,0))/1000,J56*INDEX('Damage costs'!$U$18:$U$70,MATCH($B165,'Damage costs'!$C$18:$C$70,0))/1000),"")</f>
        <v/>
      </c>
      <c r="K165" s="59" t="str">
        <f>IFERROR(IF(OR($C$168=FALSE,LEFT($B165,3)&lt;&gt;"NOX"),K56*INDEX('Damage costs'!$Q$18:$Q$70,MATCH($B165,'Damage costs'!$C$18:$C$70,0))/1000,K56*INDEX('Damage costs'!$U$18:$U$70,MATCH($B165,'Damage costs'!$C$18:$C$70,0))/1000),"")</f>
        <v/>
      </c>
      <c r="L165" s="59" t="str">
        <f>IFERROR(IF(OR($C$168=FALSE,LEFT($B165,3)&lt;&gt;"NOX"),L56*INDEX('Damage costs'!$Q$18:$Q$70,MATCH($B165,'Damage costs'!$C$18:$C$70,0))/1000,L56*INDEX('Damage costs'!$U$18:$U$70,MATCH($B165,'Damage costs'!$C$18:$C$70,0))/1000),"")</f>
        <v/>
      </c>
      <c r="M165" s="59" t="str">
        <f>IFERROR(IF(OR($C$168=FALSE,LEFT($B165,3)&lt;&gt;"NOX"),M56*INDEX('Damage costs'!$Q$18:$Q$70,MATCH($B165,'Damage costs'!$C$18:$C$70,0))/1000,M56*INDEX('Damage costs'!$U$18:$U$70,MATCH($B165,'Damage costs'!$C$18:$C$70,0))/1000),"")</f>
        <v/>
      </c>
      <c r="N165" s="59" t="str">
        <f>IFERROR(IF(OR($C$168=FALSE,LEFT($B165,3)&lt;&gt;"NOX"),N56*INDEX('Damage costs'!$Q$18:$Q$70,MATCH($B165,'Damage costs'!$C$18:$C$70,0))/1000,N56*INDEX('Damage costs'!$U$18:$U$70,MATCH($B165,'Damage costs'!$C$18:$C$70,0))/1000),"")</f>
        <v/>
      </c>
      <c r="O165" s="59" t="str">
        <f>IFERROR(IF(OR($C$168=FALSE,LEFT($B165,3)&lt;&gt;"NOX"),O56*INDEX('Damage costs'!$Q$18:$Q$70,MATCH($B165,'Damage costs'!$C$18:$C$70,0))/1000,O56*INDEX('Damage costs'!$U$18:$U$70,MATCH($B165,'Damage costs'!$C$18:$C$70,0))/1000),"")</f>
        <v/>
      </c>
      <c r="P165" s="59" t="str">
        <f>IFERROR(IF(OR($C$168=FALSE,LEFT($B165,3)&lt;&gt;"NOX"),P56*INDEX('Damage costs'!$Q$18:$Q$70,MATCH($B165,'Damage costs'!$C$18:$C$70,0))/1000,P56*INDEX('Damage costs'!$U$18:$U$70,MATCH($B165,'Damage costs'!$C$18:$C$70,0))/1000),"")</f>
        <v/>
      </c>
      <c r="Q165" s="59" t="str">
        <f>IFERROR(IF(OR($C$168=FALSE,LEFT($B165,3)&lt;&gt;"NOX"),Q56*INDEX('Damage costs'!$Q$18:$Q$70,MATCH($B165,'Damage costs'!$C$18:$C$70,0))/1000,Q56*INDEX('Damage costs'!$U$18:$U$70,MATCH($B165,'Damage costs'!$C$18:$C$70,0))/1000),"")</f>
        <v/>
      </c>
      <c r="R165" s="59" t="str">
        <f>IFERROR(IF(OR($C$168=FALSE,LEFT($B165,3)&lt;&gt;"NOX"),R56*INDEX('Damage costs'!$Q$18:$Q$70,MATCH($B165,'Damage costs'!$C$18:$C$70,0))/1000,R56*INDEX('Damage costs'!$U$18:$U$70,MATCH($B165,'Damage costs'!$C$18:$C$70,0))/1000),"")</f>
        <v/>
      </c>
      <c r="S165" s="59" t="str">
        <f>IFERROR(IF(OR($C$168=FALSE,LEFT($B165,3)&lt;&gt;"NOX"),S56*INDEX('Damage costs'!$Q$18:$Q$70,MATCH($B165,'Damage costs'!$C$18:$C$70,0))/1000,S56*INDEX('Damage costs'!$U$18:$U$70,MATCH($B165,'Damage costs'!$C$18:$C$70,0))/1000),"")</f>
        <v/>
      </c>
      <c r="T165" s="59" t="str">
        <f>IFERROR(IF(OR($C$168=FALSE,LEFT($B165,3)&lt;&gt;"NOX"),T56*INDEX('Damage costs'!$Q$18:$Q$70,MATCH($B165,'Damage costs'!$C$18:$C$70,0))/1000,T56*INDEX('Damage costs'!$U$18:$U$70,MATCH($B165,'Damage costs'!$C$18:$C$70,0))/1000),"")</f>
        <v/>
      </c>
      <c r="U165" s="59" t="str">
        <f>IFERROR(IF(OR($C$168=FALSE,LEFT($B165,3)&lt;&gt;"NOX"),U56*INDEX('Damage costs'!$Q$18:$Q$70,MATCH($B165,'Damage costs'!$C$18:$C$70,0))/1000,U56*INDEX('Damage costs'!$U$18:$U$70,MATCH($B165,'Damage costs'!$C$18:$C$70,0))/1000),"")</f>
        <v/>
      </c>
      <c r="V165" s="59" t="str">
        <f>IFERROR(IF(OR($C$168=FALSE,LEFT($B165,3)&lt;&gt;"NOX"),V56*INDEX('Damage costs'!$Q$18:$Q$70,MATCH($B165,'Damage costs'!$C$18:$C$70,0))/1000,V56*INDEX('Damage costs'!$U$18:$U$70,MATCH($B165,'Damage costs'!$C$18:$C$70,0))/1000),"")</f>
        <v/>
      </c>
      <c r="W165" s="59" t="str">
        <f>IFERROR(IF(OR($C$168=FALSE,LEFT($B165,3)&lt;&gt;"NOX"),W56*INDEX('Damage costs'!$Q$18:$Q$70,MATCH($B165,'Damage costs'!$C$18:$C$70,0))/1000,W56*INDEX('Damage costs'!$U$18:$U$70,MATCH($B165,'Damage costs'!$C$18:$C$70,0))/1000),"")</f>
        <v/>
      </c>
      <c r="X165" s="59" t="str">
        <f>IFERROR(IF(OR($C$168=FALSE,LEFT($B165,3)&lt;&gt;"NOX"),X56*INDEX('Damage costs'!$Q$18:$Q$70,MATCH($B165,'Damage costs'!$C$18:$C$70,0))/1000,X56*INDEX('Damage costs'!$U$18:$U$70,MATCH($B165,'Damage costs'!$C$18:$C$70,0))/1000),"")</f>
        <v/>
      </c>
      <c r="Y165" s="59" t="str">
        <f>IFERROR(IF(OR($C$168=FALSE,LEFT($B165,3)&lt;&gt;"NOX"),Y56*INDEX('Damage costs'!$Q$18:$Q$70,MATCH($B165,'Damage costs'!$C$18:$C$70,0))/1000,Y56*INDEX('Damage costs'!$U$18:$U$70,MATCH($B165,'Damage costs'!$C$18:$C$70,0))/1000),"")</f>
        <v/>
      </c>
      <c r="Z165" s="59" t="str">
        <f>IFERROR(IF(OR($C$168=FALSE,LEFT($B165,3)&lt;&gt;"NOX"),Z56*INDEX('Damage costs'!$Q$18:$Q$70,MATCH($B165,'Damage costs'!$C$18:$C$70,0))/1000,Z56*INDEX('Damage costs'!$U$18:$U$70,MATCH($B165,'Damage costs'!$C$18:$C$70,0))/1000),"")</f>
        <v/>
      </c>
      <c r="AA165" s="59" t="str">
        <f>IFERROR(IF(OR($C$168=FALSE,LEFT($B165,3)&lt;&gt;"NOX"),AA56*INDEX('Damage costs'!$Q$18:$Q$70,MATCH($B165,'Damage costs'!$C$18:$C$70,0))/1000,AA56*INDEX('Damage costs'!$U$18:$U$70,MATCH($B165,'Damage costs'!$C$18:$C$70,0))/1000),"")</f>
        <v/>
      </c>
      <c r="AB165" s="59" t="str">
        <f>IFERROR(IF(OR($C$168=FALSE,LEFT($B165,3)&lt;&gt;"NOX"),AB56*INDEX('Damage costs'!$Q$18:$Q$70,MATCH($B165,'Damage costs'!$C$18:$C$70,0))/1000,AB56*INDEX('Damage costs'!$U$18:$U$70,MATCH($B165,'Damage costs'!$C$18:$C$70,0))/1000),"")</f>
        <v/>
      </c>
      <c r="AC165" s="59" t="str">
        <f>IFERROR(IF(OR($C$168=FALSE,LEFT($B165,3)&lt;&gt;"NOX"),AC56*INDEX('Damage costs'!$Q$18:$Q$70,MATCH($B165,'Damage costs'!$C$18:$C$70,0))/1000,AC56*INDEX('Damage costs'!$U$18:$U$70,MATCH($B165,'Damage costs'!$C$18:$C$70,0))/1000),"")</f>
        <v/>
      </c>
      <c r="AD165" s="59" t="str">
        <f>IFERROR(IF(OR($C$168=FALSE,LEFT($B165,3)&lt;&gt;"NOX"),AD56*INDEX('Damage costs'!$Q$18:$Q$70,MATCH($B165,'Damage costs'!$C$18:$C$70,0))/1000,AD56*INDEX('Damage costs'!$U$18:$U$70,MATCH($B165,'Damage costs'!$C$18:$C$70,0))/1000),"")</f>
        <v/>
      </c>
      <c r="AE165" s="59" t="str">
        <f>IFERROR(IF(OR($C$168=FALSE,LEFT($B165,3)&lt;&gt;"NOX"),AE56*INDEX('Damage costs'!$Q$18:$Q$70,MATCH($B165,'Damage costs'!$C$18:$C$70,0))/1000,AE56*INDEX('Damage costs'!$U$18:$U$70,MATCH($B165,'Damage costs'!$C$18:$C$70,0))/1000),"")</f>
        <v/>
      </c>
      <c r="AF165" s="59" t="str">
        <f>IFERROR(IF(OR($C$168=FALSE,LEFT($B165,3)&lt;&gt;"NOX"),AF56*INDEX('Damage costs'!$Q$18:$Q$70,MATCH($B165,'Damage costs'!$C$18:$C$70,0))/1000,AF56*INDEX('Damage costs'!$U$18:$U$70,MATCH($B165,'Damage costs'!$C$18:$C$70,0))/1000),"")</f>
        <v/>
      </c>
      <c r="AG165" s="59" t="str">
        <f>IFERROR(IF(OR($C$168=FALSE,LEFT($B165,3)&lt;&gt;"NOX"),AG56*INDEX('Damage costs'!$Q$18:$Q$70,MATCH($B165,'Damage costs'!$C$18:$C$70,0))/1000,AG56*INDEX('Damage costs'!$U$18:$U$70,MATCH($B165,'Damage costs'!$C$18:$C$70,0))/1000),"")</f>
        <v/>
      </c>
      <c r="AH165" s="59" t="str">
        <f>IFERROR(IF(OR($C$168=FALSE,LEFT($B165,3)&lt;&gt;"NOX"),AH56*INDEX('Damage costs'!$Q$18:$Q$70,MATCH($B165,'Damage costs'!$C$18:$C$70,0))/1000,AH56*INDEX('Damage costs'!$U$18:$U$70,MATCH($B165,'Damage costs'!$C$18:$C$70,0))/1000),"")</f>
        <v/>
      </c>
      <c r="AI165" s="59" t="str">
        <f>IFERROR(IF(OR($C$168=FALSE,LEFT($B165,3)&lt;&gt;"NOX"),AI56*INDEX('Damage costs'!$Q$18:$Q$70,MATCH($B165,'Damage costs'!$C$18:$C$70,0))/1000,AI56*INDEX('Damage costs'!$U$18:$U$70,MATCH($B165,'Damage costs'!$C$18:$C$70,0))/1000),"")</f>
        <v/>
      </c>
      <c r="AJ165" s="59" t="str">
        <f>IFERROR(IF(OR($C$168=FALSE,LEFT($B165,3)&lt;&gt;"NOX"),AJ56*INDEX('Damage costs'!$Q$18:$Q$70,MATCH($B165,'Damage costs'!$C$18:$C$70,0))/1000,AJ56*INDEX('Damage costs'!$U$18:$U$70,MATCH($B165,'Damage costs'!$C$18:$C$70,0))/1000),"")</f>
        <v/>
      </c>
      <c r="AK165" s="59" t="str">
        <f>IFERROR(IF(OR($C$168=FALSE,LEFT($B165,3)&lt;&gt;"NOX"),AK56*INDEX('Damage costs'!$Q$18:$Q$70,MATCH($B165,'Damage costs'!$C$18:$C$70,0))/1000,AK56*INDEX('Damage costs'!$U$18:$U$70,MATCH($B165,'Damage costs'!$C$18:$C$70,0))/1000),"")</f>
        <v/>
      </c>
      <c r="AL165" s="59" t="str">
        <f>IFERROR(IF(OR($C$168=FALSE,LEFT($B165,3)&lt;&gt;"NOX"),AL56*INDEX('Damage costs'!$Q$18:$Q$70,MATCH($B165,'Damage costs'!$C$18:$C$70,0))/1000,AL56*INDEX('Damage costs'!$U$18:$U$70,MATCH($B165,'Damage costs'!$C$18:$C$70,0))/1000),"")</f>
        <v/>
      </c>
      <c r="AM165" s="59" t="str">
        <f>IFERROR(IF(OR($C$168=FALSE,LEFT($B165,3)&lt;&gt;"NOX"),AM56*INDEX('Damage costs'!$Q$18:$Q$70,MATCH($B165,'Damage costs'!$C$18:$C$70,0))/1000,AM56*INDEX('Damage costs'!$U$18:$U$70,MATCH($B165,'Damage costs'!$C$18:$C$70,0))/1000),"")</f>
        <v/>
      </c>
      <c r="AN165" s="59" t="str">
        <f>IFERROR(IF(OR($C$168=FALSE,LEFT($B165,3)&lt;&gt;"NOX"),AN56*INDEX('Damage costs'!$Q$18:$Q$70,MATCH($B165,'Damage costs'!$C$18:$C$70,0))/1000,AN56*INDEX('Damage costs'!$U$18:$U$70,MATCH($B165,'Damage costs'!$C$18:$C$70,0))/1000),"")</f>
        <v/>
      </c>
      <c r="AO165" s="59" t="str">
        <f>IFERROR(IF(OR($C$168=FALSE,LEFT($B165,3)&lt;&gt;"NOX"),AO56*INDEX('Damage costs'!$Q$18:$Q$70,MATCH($B165,'Damage costs'!$C$18:$C$70,0))/1000,AO56*INDEX('Damage costs'!$U$18:$U$70,MATCH($B165,'Damage costs'!$C$18:$C$70,0))/1000),"")</f>
        <v/>
      </c>
      <c r="AP165" s="59" t="str">
        <f>IFERROR(IF(OR($C$168=FALSE,LEFT($B165,3)&lt;&gt;"NOX"),AP56*INDEX('Damage costs'!$Q$18:$Q$70,MATCH($B165,'Damage costs'!$C$18:$C$70,0))/1000,AP56*INDEX('Damage costs'!$U$18:$U$70,MATCH($B165,'Damage costs'!$C$18:$C$70,0))/1000),"")</f>
        <v/>
      </c>
      <c r="AQ165" s="59" t="str">
        <f>IFERROR(IF(OR($C$168=FALSE,LEFT($B165,3)&lt;&gt;"NOX"),AQ56*INDEX('Damage costs'!$Q$18:$Q$70,MATCH($B165,'Damage costs'!$C$18:$C$70,0))/1000,AQ56*INDEX('Damage costs'!$U$18:$U$70,MATCH($B165,'Damage costs'!$C$18:$C$70,0))/1000),"")</f>
        <v/>
      </c>
      <c r="AR165" s="59" t="str">
        <f>IFERROR(IF(OR($C$168=FALSE,LEFT($B165,3)&lt;&gt;"NOX"),AR56*INDEX('Damage costs'!$Q$18:$Q$70,MATCH($B165,'Damage costs'!$C$18:$C$70,0))/1000,AR56*INDEX('Damage costs'!$U$18:$U$70,MATCH($B165,'Damage costs'!$C$18:$C$70,0))/1000),"")</f>
        <v/>
      </c>
      <c r="AS165" s="59" t="str">
        <f>IFERROR(IF(OR($C$168=FALSE,LEFT($B165,3)&lt;&gt;"NOX"),AS56*INDEX('Damage costs'!$Q$18:$Q$70,MATCH($B165,'Damage costs'!$C$18:$C$70,0))/1000,AS56*INDEX('Damage costs'!$U$18:$U$70,MATCH($B165,'Damage costs'!$C$18:$C$70,0))/1000),"")</f>
        <v/>
      </c>
      <c r="AT165" s="59" t="str">
        <f>IFERROR(IF(OR($C$168=FALSE,LEFT($B165,3)&lt;&gt;"NOX"),AT56*INDEX('Damage costs'!$Q$18:$Q$70,MATCH($B165,'Damage costs'!$C$18:$C$70,0))/1000,AT56*INDEX('Damage costs'!$U$18:$U$70,MATCH($B165,'Damage costs'!$C$18:$C$70,0))/1000),"")</f>
        <v/>
      </c>
      <c r="AU165" s="59" t="str">
        <f>IFERROR(IF(OR($C$168=FALSE,LEFT($B165,3)&lt;&gt;"NOX"),AU56*INDEX('Damage costs'!$Q$18:$Q$70,MATCH($B165,'Damage costs'!$C$18:$C$70,0))/1000,AU56*INDEX('Damage costs'!$U$18:$U$70,MATCH($B165,'Damage costs'!$C$18:$C$70,0))/1000),"")</f>
        <v/>
      </c>
      <c r="AV165" s="59" t="str">
        <f>IFERROR(IF(OR($C$168=FALSE,LEFT($B165,3)&lt;&gt;"NOX"),AV56*INDEX('Damage costs'!$Q$18:$Q$70,MATCH($B165,'Damage costs'!$C$18:$C$70,0))/1000,AV56*INDEX('Damage costs'!$U$18:$U$70,MATCH($B165,'Damage costs'!$C$18:$C$70,0))/1000),"")</f>
        <v/>
      </c>
      <c r="AW165" s="59" t="str">
        <f>IFERROR(IF(OR($C$168=FALSE,LEFT($B165,3)&lt;&gt;"NOX"),AW56*INDEX('Damage costs'!$Q$18:$Q$70,MATCH($B165,'Damage costs'!$C$18:$C$70,0))/1000,AW56*INDEX('Damage costs'!$U$18:$U$70,MATCH($B165,'Damage costs'!$C$18:$C$70,0))/1000),"")</f>
        <v/>
      </c>
      <c r="AX165" s="59" t="str">
        <f>IFERROR(IF(OR($C$168=FALSE,LEFT($B165,3)&lt;&gt;"NOX"),AX56*INDEX('Damage costs'!$Q$18:$Q$70,MATCH($B165,'Damage costs'!$C$18:$C$70,0))/1000,AX56*INDEX('Damage costs'!$U$18:$U$70,MATCH($B165,'Damage costs'!$C$18:$C$70,0))/1000),"")</f>
        <v/>
      </c>
      <c r="AY165" s="59" t="str">
        <f>IFERROR(IF(OR($C$168=FALSE,LEFT($B165,3)&lt;&gt;"NOX"),AY56*INDEX('Damage costs'!$Q$18:$Q$70,MATCH($B165,'Damage costs'!$C$18:$C$70,0))/1000,AY56*INDEX('Damage costs'!$U$18:$U$70,MATCH($B165,'Damage costs'!$C$18:$C$70,0))/1000),"")</f>
        <v/>
      </c>
      <c r="AZ165" s="59" t="str">
        <f>IFERROR(IF(OR($C$168=FALSE,LEFT($B165,3)&lt;&gt;"NOX"),AZ56*INDEX('Damage costs'!$Q$18:$Q$70,MATCH($B165,'Damage costs'!$C$18:$C$70,0))/1000,AZ56*INDEX('Damage costs'!$U$18:$U$70,MATCH($B165,'Damage costs'!$C$18:$C$70,0))/1000),"")</f>
        <v/>
      </c>
      <c r="BA165" s="59" t="str">
        <f>IFERROR(IF(OR($C$168=FALSE,LEFT($B165,3)&lt;&gt;"NOX"),BA56*INDEX('Damage costs'!$Q$18:$Q$70,MATCH($B165,'Damage costs'!$C$18:$C$70,0))/1000,BA56*INDEX('Damage costs'!$U$18:$U$70,MATCH($B165,'Damage costs'!$C$18:$C$70,0))/1000),"")</f>
        <v/>
      </c>
      <c r="BB165" s="59" t="str">
        <f>IFERROR(IF(OR($C$168=FALSE,LEFT($B165,3)&lt;&gt;"NOX"),BB56*INDEX('Damage costs'!$Q$18:$Q$70,MATCH($B165,'Damage costs'!$C$18:$C$70,0))/1000,BB56*INDEX('Damage costs'!$U$18:$U$70,MATCH($B165,'Damage costs'!$C$18:$C$70,0))/1000),"")</f>
        <v/>
      </c>
      <c r="BC165" s="59" t="str">
        <f>IFERROR(IF(OR($C$168=FALSE,LEFT($B165,3)&lt;&gt;"NOX"),BC56*INDEX('Damage costs'!$Q$18:$Q$70,MATCH($B165,'Damage costs'!$C$18:$C$70,0))/1000,BC56*INDEX('Damage costs'!$U$18:$U$70,MATCH($B165,'Damage costs'!$C$18:$C$70,0))/1000),"")</f>
        <v/>
      </c>
      <c r="BD165" s="59" t="str">
        <f>IFERROR(IF(OR($C$168=FALSE,LEFT($B165,3)&lt;&gt;"NOX"),BD56*INDEX('Damage costs'!$Q$18:$Q$70,MATCH($B165,'Damage costs'!$C$18:$C$70,0))/1000,BD56*INDEX('Damage costs'!$U$18:$U$70,MATCH($B165,'Damage costs'!$C$18:$C$70,0))/1000),"")</f>
        <v/>
      </c>
      <c r="BE165" s="59" t="str">
        <f>IFERROR(IF(OR($C$168=FALSE,LEFT($B165,3)&lt;&gt;"NOX"),BE56*INDEX('Damage costs'!$Q$18:$Q$70,MATCH($B165,'Damage costs'!$C$18:$C$70,0))/1000,BE56*INDEX('Damage costs'!$U$18:$U$70,MATCH($B165,'Damage costs'!$C$18:$C$70,0))/1000),"")</f>
        <v/>
      </c>
      <c r="BF165" s="59" t="str">
        <f>IFERROR(IF(OR($C$168=FALSE,LEFT($B165,3)&lt;&gt;"NOX"),BF56*INDEX('Damage costs'!$Q$18:$Q$70,MATCH($B165,'Damage costs'!$C$18:$C$70,0))/1000,BF56*INDEX('Damage costs'!$U$18:$U$70,MATCH($B165,'Damage costs'!$C$18:$C$70,0))/1000),"")</f>
        <v/>
      </c>
      <c r="BG165" s="59" t="str">
        <f>IFERROR(IF(OR($C$168=FALSE,LEFT($B165,3)&lt;&gt;"NOX"),BG56*INDEX('Damage costs'!$Q$18:$Q$70,MATCH($B165,'Damage costs'!$C$18:$C$70,0))/1000,BG56*INDEX('Damage costs'!$U$18:$U$70,MATCH($B165,'Damage costs'!$C$18:$C$70,0))/1000),"")</f>
        <v/>
      </c>
      <c r="BH165" s="59" t="str">
        <f>IFERROR(IF(OR($C$168=FALSE,LEFT($B165,3)&lt;&gt;"NOX"),BH56*INDEX('Damage costs'!$Q$18:$Q$70,MATCH($B165,'Damage costs'!$C$18:$C$70,0))/1000,BH56*INDEX('Damage costs'!$U$18:$U$70,MATCH($B165,'Damage costs'!$C$18:$C$70,0))/1000),"")</f>
        <v/>
      </c>
      <c r="BI165" s="59" t="str">
        <f>IFERROR(IF(OR($C$168=FALSE,LEFT($B165,3)&lt;&gt;"NOX"),BI56*INDEX('Damage costs'!$Q$18:$Q$70,MATCH($B165,'Damage costs'!$C$18:$C$70,0))/1000,BI56*INDEX('Damage costs'!$U$18:$U$70,MATCH($B165,'Damage costs'!$C$18:$C$70,0))/1000),"")</f>
        <v/>
      </c>
      <c r="BJ165" s="59" t="str">
        <f>IFERROR(IF(OR($C$168=FALSE,LEFT($B165,3)&lt;&gt;"NOX"),BJ56*INDEX('Damage costs'!$Q$18:$Q$70,MATCH($B165,'Damage costs'!$C$18:$C$70,0))/1000,BJ56*INDEX('Damage costs'!$U$18:$U$70,MATCH($B165,'Damage costs'!$C$18:$C$70,0))/1000),"")</f>
        <v/>
      </c>
      <c r="BK165" s="59" t="str">
        <f>IFERROR(IF(OR($C$168=FALSE,LEFT($B165,3)&lt;&gt;"NOX"),BK56*INDEX('Damage costs'!$Q$18:$Q$70,MATCH($B165,'Damage costs'!$C$18:$C$70,0))/1000,BK56*INDEX('Damage costs'!$U$18:$U$70,MATCH($B165,'Damage costs'!$C$18:$C$70,0))/1000),"")</f>
        <v/>
      </c>
      <c r="BL165" s="59" t="str">
        <f>IFERROR(IF(OR($C$168=FALSE,LEFT($B165,3)&lt;&gt;"NOX"),BL56*INDEX('Damage costs'!$Q$18:$Q$70,MATCH($B165,'Damage costs'!$C$18:$C$70,0))/1000,BL56*INDEX('Damage costs'!$U$18:$U$70,MATCH($B165,'Damage costs'!$C$18:$C$70,0))/1000),"")</f>
        <v/>
      </c>
      <c r="BM165" s="59" t="str">
        <f>IFERROR(IF(OR($C$168=FALSE,LEFT($B165,3)&lt;&gt;"NOX"),BM56*INDEX('Damage costs'!$Q$18:$Q$70,MATCH($B165,'Damage costs'!$C$18:$C$70,0))/1000,BM56*INDEX('Damage costs'!$U$18:$U$70,MATCH($B165,'Damage costs'!$C$18:$C$70,0))/1000),"")</f>
        <v/>
      </c>
      <c r="BN165" s="59" t="str">
        <f>IFERROR(IF(OR($C$168=FALSE,LEFT($B165,3)&lt;&gt;"NOX"),BN56*INDEX('Damage costs'!$Q$18:$Q$70,MATCH($B165,'Damage costs'!$C$18:$C$70,0))/1000,BN56*INDEX('Damage costs'!$U$18:$U$70,MATCH($B165,'Damage costs'!$C$18:$C$70,0))/1000),"")</f>
        <v/>
      </c>
      <c r="BO165" s="59" t="str">
        <f>IFERROR(IF(OR($C$168=FALSE,LEFT($B165,3)&lt;&gt;"NOX"),BO56*INDEX('Damage costs'!$Q$18:$Q$70,MATCH($B165,'Damage costs'!$C$18:$C$70,0))/1000,BO56*INDEX('Damage costs'!$U$18:$U$70,MATCH($B165,'Damage costs'!$C$18:$C$70,0))/1000),"")</f>
        <v/>
      </c>
      <c r="BP165" s="59" t="str">
        <f>IFERROR(IF(OR($C$168=FALSE,LEFT($B165,3)&lt;&gt;"NOX"),BP56*INDEX('Damage costs'!$Q$18:$Q$70,MATCH($B165,'Damage costs'!$C$18:$C$70,0))/1000,BP56*INDEX('Damage costs'!$U$18:$U$70,MATCH($B165,'Damage costs'!$C$18:$C$70,0))/1000),"")</f>
        <v/>
      </c>
      <c r="BQ165" s="59" t="str">
        <f>IFERROR(IF(OR($C$168=FALSE,LEFT($B165,3)&lt;&gt;"NOX"),BQ56*INDEX('Damage costs'!$Q$18:$Q$70,MATCH($B165,'Damage costs'!$C$18:$C$70,0))/1000,BQ56*INDEX('Damage costs'!$U$18:$U$70,MATCH($B165,'Damage costs'!$C$18:$C$70,0))/1000),"")</f>
        <v/>
      </c>
      <c r="BR165" s="59" t="str">
        <f>IFERROR(IF(OR($C$168=FALSE,LEFT($B165,3)&lt;&gt;"NOX"),BR56*INDEX('Damage costs'!$Q$18:$Q$70,MATCH($B165,'Damage costs'!$C$18:$C$70,0))/1000,BR56*INDEX('Damage costs'!$U$18:$U$70,MATCH($B165,'Damage costs'!$C$18:$C$70,0))/1000),"")</f>
        <v/>
      </c>
      <c r="BS165" s="59" t="str">
        <f>IFERROR(IF(OR($C$168=FALSE,LEFT($B165,3)&lt;&gt;"NOX"),BS56*INDEX('Damage costs'!$Q$18:$Q$70,MATCH($B165,'Damage costs'!$C$18:$C$70,0))/1000,BS56*INDEX('Damage costs'!$U$18:$U$70,MATCH($B165,'Damage costs'!$C$18:$C$70,0))/1000),"")</f>
        <v/>
      </c>
      <c r="BT165" s="59" t="str">
        <f>IFERROR(IF(OR($C$168=FALSE,LEFT($B165,3)&lt;&gt;"NOX"),BT56*INDEX('Damage costs'!$Q$18:$Q$70,MATCH($B165,'Damage costs'!$C$18:$C$70,0))/1000,BT56*INDEX('Damage costs'!$U$18:$U$70,MATCH($B165,'Damage costs'!$C$18:$C$70,0))/1000),"")</f>
        <v/>
      </c>
      <c r="BU165" s="59" t="str">
        <f>IFERROR(IF(OR($C$168=FALSE,LEFT($B165,3)&lt;&gt;"NOX"),BU56*INDEX('Damage costs'!$Q$18:$Q$70,MATCH($B165,'Damage costs'!$C$18:$C$70,0))/1000,BU56*INDEX('Damage costs'!$U$18:$U$70,MATCH($B165,'Damage costs'!$C$18:$C$70,0))/1000),"")</f>
        <v/>
      </c>
      <c r="BV165" s="59" t="str">
        <f>IFERROR(IF(OR($C$168=FALSE,LEFT($B165,3)&lt;&gt;"NOX"),BV56*INDEX('Damage costs'!$Q$18:$Q$70,MATCH($B165,'Damage costs'!$C$18:$C$70,0))/1000,BV56*INDEX('Damage costs'!$U$18:$U$70,MATCH($B165,'Damage costs'!$C$18:$C$70,0))/1000),"")</f>
        <v/>
      </c>
      <c r="BW165" s="59" t="str">
        <f>IFERROR(IF(OR($C$168=FALSE,LEFT($B165,3)&lt;&gt;"NOX"),BW56*INDEX('Damage costs'!$Q$18:$Q$70,MATCH($B165,'Damage costs'!$C$18:$C$70,0))/1000,BW56*INDEX('Damage costs'!$U$18:$U$70,MATCH($B165,'Damage costs'!$C$18:$C$70,0))/1000),"")</f>
        <v/>
      </c>
      <c r="BX165" s="59" t="str">
        <f>IFERROR(IF(OR($C$168=FALSE,LEFT($B165,3)&lt;&gt;"NOX"),BX56*INDEX('Damage costs'!$Q$18:$Q$70,MATCH($B165,'Damage costs'!$C$18:$C$70,0))/1000,BX56*INDEX('Damage costs'!$U$18:$U$70,MATCH($B165,'Damage costs'!$C$18:$C$70,0))/1000),"")</f>
        <v/>
      </c>
      <c r="BY165" s="59" t="str">
        <f>IFERROR(IF(OR($C$168=FALSE,LEFT($B165,3)&lt;&gt;"NOX"),BY56*INDEX('Damage costs'!$Q$18:$Q$70,MATCH($B165,'Damage costs'!$C$18:$C$70,0))/1000,BY56*INDEX('Damage costs'!$U$18:$U$70,MATCH($B165,'Damage costs'!$C$18:$C$70,0))/1000),"")</f>
        <v/>
      </c>
      <c r="BZ165" s="59" t="str">
        <f>IFERROR(IF(OR($C$168=FALSE,LEFT($B165,3)&lt;&gt;"NOX"),BZ56*INDEX('Damage costs'!$Q$18:$Q$70,MATCH($B165,'Damage costs'!$C$18:$C$70,0))/1000,BZ56*INDEX('Damage costs'!$U$18:$U$70,MATCH($B165,'Damage costs'!$C$18:$C$70,0))/1000),"")</f>
        <v/>
      </c>
      <c r="CA165" s="59" t="str">
        <f>IFERROR(IF(OR($C$168=FALSE,LEFT($B165,3)&lt;&gt;"NOX"),CA56*INDEX('Damage costs'!$Q$18:$Q$70,MATCH($B165,'Damage costs'!$C$18:$C$70,0))/1000,CA56*INDEX('Damage costs'!$U$18:$U$70,MATCH($B165,'Damage costs'!$C$18:$C$70,0))/1000),"")</f>
        <v/>
      </c>
      <c r="CB165" s="59" t="str">
        <f>IFERROR(IF(OR($C$168=FALSE,LEFT($B165,3)&lt;&gt;"NOX"),CB56*INDEX('Damage costs'!$Q$18:$Q$70,MATCH($B165,'Damage costs'!$C$18:$C$70,0))/1000,CB56*INDEX('Damage costs'!$U$18:$U$70,MATCH($B165,'Damage costs'!$C$18:$C$70,0))/1000),"")</f>
        <v/>
      </c>
      <c r="CC165" s="59" t="str">
        <f>IFERROR(IF(OR($C$168=FALSE,LEFT($B165,3)&lt;&gt;"NOX"),CC56*INDEX('Damage costs'!$Q$18:$Q$70,MATCH($B165,'Damage costs'!$C$18:$C$70,0))/1000,CC56*INDEX('Damage costs'!$U$18:$U$70,MATCH($B165,'Damage costs'!$C$18:$C$70,0))/1000),"")</f>
        <v/>
      </c>
      <c r="CD165" s="59" t="str">
        <f>IFERROR(IF(OR($C$168=FALSE,LEFT($B165,3)&lt;&gt;"NOX"),CD56*INDEX('Damage costs'!$Q$18:$Q$70,MATCH($B165,'Damage costs'!$C$18:$C$70,0))/1000,CD56*INDEX('Damage costs'!$U$18:$U$70,MATCH($B165,'Damage costs'!$C$18:$C$70,0))/1000),"")</f>
        <v/>
      </c>
      <c r="CE165" s="59" t="str">
        <f>IFERROR(IF(OR($C$168=FALSE,LEFT($B165,3)&lt;&gt;"NOX"),CE56*INDEX('Damage costs'!$Q$18:$Q$70,MATCH($B165,'Damage costs'!$C$18:$C$70,0))/1000,CE56*INDEX('Damage costs'!$U$18:$U$70,MATCH($B165,'Damage costs'!$C$18:$C$70,0))/1000),"")</f>
        <v/>
      </c>
      <c r="CF165" s="59" t="str">
        <f>IFERROR(IF(OR($C$168=FALSE,LEFT($B165,3)&lt;&gt;"NOX"),CF56*INDEX('Damage costs'!$Q$18:$Q$70,MATCH($B165,'Damage costs'!$C$18:$C$70,0))/1000,CF56*INDEX('Damage costs'!$U$18:$U$70,MATCH($B165,'Damage costs'!$C$18:$C$70,0))/1000),"")</f>
        <v/>
      </c>
      <c r="CG165" s="59" t="str">
        <f>IFERROR(IF(OR($C$168=FALSE,LEFT($B165,3)&lt;&gt;"NOX"),CG56*INDEX('Damage costs'!$Q$18:$Q$70,MATCH($B165,'Damage costs'!$C$18:$C$70,0))/1000,CG56*INDEX('Damage costs'!$U$18:$U$70,MATCH($B165,'Damage costs'!$C$18:$C$70,0))/1000),"")</f>
        <v/>
      </c>
      <c r="CH165" s="59" t="str">
        <f>IFERROR(IF(OR($C$168=FALSE,LEFT($B165,3)&lt;&gt;"NOX"),CH56*INDEX('Damage costs'!$Q$18:$Q$70,MATCH($B165,'Damage costs'!$C$18:$C$70,0))/1000,CH56*INDEX('Damage costs'!$U$18:$U$70,MATCH($B165,'Damage costs'!$C$18:$C$70,0))/1000),"")</f>
        <v/>
      </c>
      <c r="CI165" s="59" t="str">
        <f>IFERROR(IF(OR($C$168=FALSE,LEFT($B165,3)&lt;&gt;"NOX"),CI56*INDEX('Damage costs'!$Q$18:$Q$70,MATCH($B165,'Damage costs'!$C$18:$C$70,0))/1000,CI56*INDEX('Damage costs'!$U$18:$U$70,MATCH($B165,'Damage costs'!$C$18:$C$70,0))/1000),"")</f>
        <v/>
      </c>
      <c r="CJ165" s="59" t="str">
        <f>IFERROR(IF(OR($C$168=FALSE,LEFT($B165,3)&lt;&gt;"NOX"),CJ56*INDEX('Damage costs'!$Q$18:$Q$70,MATCH($B165,'Damage costs'!$C$18:$C$70,0))/1000,CJ56*INDEX('Damage costs'!$U$18:$U$70,MATCH($B165,'Damage costs'!$C$18:$C$70,0))/1000),"")</f>
        <v/>
      </c>
      <c r="CK165" s="59" t="str">
        <f>IFERROR(IF(OR($C$168=FALSE,LEFT($B165,3)&lt;&gt;"NOX"),CK56*INDEX('Damage costs'!$Q$18:$Q$70,MATCH($B165,'Damage costs'!$C$18:$C$70,0))/1000,CK56*INDEX('Damage costs'!$U$18:$U$70,MATCH($B165,'Damage costs'!$C$18:$C$70,0))/1000),"")</f>
        <v/>
      </c>
      <c r="CL165" s="59" t="str">
        <f>IFERROR(IF(OR($C$168=FALSE,LEFT($B165,3)&lt;&gt;"NOX"),CL56*INDEX('Damage costs'!$Q$18:$Q$70,MATCH($B165,'Damage costs'!$C$18:$C$70,0))/1000,CL56*INDEX('Damage costs'!$U$18:$U$70,MATCH($B165,'Damage costs'!$C$18:$C$70,0))/1000),"")</f>
        <v/>
      </c>
      <c r="CM165" s="59" t="str">
        <f>IFERROR(IF(OR($C$168=FALSE,LEFT($B165,3)&lt;&gt;"NOX"),CM56*INDEX('Damage costs'!$Q$18:$Q$70,MATCH($B165,'Damage costs'!$C$18:$C$70,0))/1000,CM56*INDEX('Damage costs'!$U$18:$U$70,MATCH($B165,'Damage costs'!$C$18:$C$70,0))/1000),"")</f>
        <v/>
      </c>
      <c r="CN165" s="59" t="str">
        <f>IFERROR(IF(OR($C$168=FALSE,LEFT($B165,3)&lt;&gt;"NOX"),CN56*INDEX('Damage costs'!$Q$18:$Q$70,MATCH($B165,'Damage costs'!$C$18:$C$70,0))/1000,CN56*INDEX('Damage costs'!$U$18:$U$70,MATCH($B165,'Damage costs'!$C$18:$C$70,0))/1000),"")</f>
        <v/>
      </c>
      <c r="CO165" s="59" t="str">
        <f>IFERROR(IF(OR($C$168=FALSE,LEFT($B165,3)&lt;&gt;"NOX"),CO56*INDEX('Damage costs'!$Q$18:$Q$70,MATCH($B165,'Damage costs'!$C$18:$C$70,0))/1000,CO56*INDEX('Damage costs'!$U$18:$U$70,MATCH($B165,'Damage costs'!$C$18:$C$70,0))/1000),"")</f>
        <v/>
      </c>
      <c r="CP165" s="59" t="str">
        <f>IFERROR(IF(OR($C$168=FALSE,LEFT($B165,3)&lt;&gt;"NOX"),CP56*INDEX('Damage costs'!$Q$18:$Q$70,MATCH($B165,'Damage costs'!$C$18:$C$70,0))/1000,CP56*INDEX('Damage costs'!$U$18:$U$70,MATCH($B165,'Damage costs'!$C$18:$C$70,0))/1000),"")</f>
        <v/>
      </c>
      <c r="CQ165" s="59" t="str">
        <f>IFERROR(IF(OR($C$168=FALSE,LEFT($B165,3)&lt;&gt;"NOX"),CQ56*INDEX('Damage costs'!$Q$18:$Q$70,MATCH($B165,'Damage costs'!$C$18:$C$70,0))/1000,CQ56*INDEX('Damage costs'!$U$18:$U$70,MATCH($B165,'Damage costs'!$C$18:$C$70,0))/1000),"")</f>
        <v/>
      </c>
      <c r="CR165" s="59" t="str">
        <f>IFERROR(IF(OR($C$168=FALSE,LEFT($B165,3)&lt;&gt;"NOX"),CR56*INDEX('Damage costs'!$Q$18:$Q$70,MATCH($B165,'Damage costs'!$C$18:$C$70,0))/1000,CR56*INDEX('Damage costs'!$U$18:$U$70,MATCH($B165,'Damage costs'!$C$18:$C$70,0))/1000),"")</f>
        <v/>
      </c>
      <c r="CS165" s="59" t="str">
        <f>IFERROR(IF(OR($C$168=FALSE,LEFT($B165,3)&lt;&gt;"NOX"),CS56*INDEX('Damage costs'!$Q$18:$Q$70,MATCH($B165,'Damage costs'!$C$18:$C$70,0))/1000,CS56*INDEX('Damage costs'!$U$18:$U$70,MATCH($B165,'Damage costs'!$C$18:$C$70,0))/1000),"")</f>
        <v/>
      </c>
      <c r="CT165" s="59" t="str">
        <f>IFERROR(IF(OR($C$168=FALSE,LEFT($B165,3)&lt;&gt;"NOX"),CT56*INDEX('Damage costs'!$Q$18:$Q$70,MATCH($B165,'Damage costs'!$C$18:$C$70,0))/1000,CT56*INDEX('Damage costs'!$U$18:$U$70,MATCH($B165,'Damage costs'!$C$18:$C$70,0))/1000),"")</f>
        <v/>
      </c>
      <c r="CU165" s="59" t="str">
        <f>IFERROR(IF(OR($C$168=FALSE,LEFT($B165,3)&lt;&gt;"NOX"),CU56*INDEX('Damage costs'!$Q$18:$Q$70,MATCH($B165,'Damage costs'!$C$18:$C$70,0))/1000,CU56*INDEX('Damage costs'!$U$18:$U$70,MATCH($B165,'Damage costs'!$C$18:$C$70,0))/1000),"")</f>
        <v/>
      </c>
      <c r="CV165" s="59" t="str">
        <f>IFERROR(IF(OR($C$168=FALSE,LEFT($B165,3)&lt;&gt;"NOX"),CV56*INDEX('Damage costs'!$Q$18:$Q$70,MATCH($B165,'Damage costs'!$C$18:$C$70,0))/1000,CV56*INDEX('Damage costs'!$U$18:$U$70,MATCH($B165,'Damage costs'!$C$18:$C$70,0))/1000),"")</f>
        <v/>
      </c>
      <c r="CW165" s="59" t="str">
        <f>IFERROR(IF(OR($C$168=FALSE,LEFT($B165,3)&lt;&gt;"NOX"),CW56*INDEX('Damage costs'!$Q$18:$Q$70,MATCH($B165,'Damage costs'!$C$18:$C$70,0))/1000,CW56*INDEX('Damage costs'!$U$18:$U$70,MATCH($B165,'Damage costs'!$C$18:$C$70,0))/1000),"")</f>
        <v/>
      </c>
      <c r="CX165" s="59" t="str">
        <f>IFERROR(IF(OR($C$168=FALSE,LEFT($B165,3)&lt;&gt;"NOX"),CX56*INDEX('Damage costs'!$Q$18:$Q$70,MATCH($B165,'Damage costs'!$C$18:$C$70,0))/1000,CX56*INDEX('Damage costs'!$U$18:$U$70,MATCH($B165,'Damage costs'!$C$18:$C$70,0))/1000),"")</f>
        <v/>
      </c>
      <c r="CY165" s="59" t="str">
        <f>IFERROR(IF(OR($C$168=FALSE,LEFT($B165,3)&lt;&gt;"NOX"),CY56*INDEX('Damage costs'!$Q$18:$Q$70,MATCH($B165,'Damage costs'!$C$18:$C$70,0))/1000,CY56*INDEX('Damage costs'!$U$18:$U$70,MATCH($B165,'Damage costs'!$C$18:$C$70,0))/1000),"")</f>
        <v/>
      </c>
      <c r="CZ165" s="391"/>
    </row>
    <row r="166" spans="2:104" x14ac:dyDescent="0.25">
      <c r="B166" s="406">
        <f t="shared" si="60"/>
        <v>0</v>
      </c>
      <c r="C166" s="9" t="s">
        <v>1117</v>
      </c>
      <c r="D166" s="59" t="str">
        <f>IFERROR(IF(OR($C$168=FALSE,LEFT($B166,3)&lt;&gt;"NOX"),D57*INDEX('Damage costs'!$Q$18:$Q$70,MATCH($B166,'Damage costs'!$C$18:$C$70,0))/1000,D57*INDEX('Damage costs'!$U$18:$U$70,MATCH($B166,'Damage costs'!$C$18:$C$70,0))/1000),"")</f>
        <v/>
      </c>
      <c r="E166" s="59" t="str">
        <f>IFERROR(IF(OR($C$168=FALSE,LEFT($B166,3)&lt;&gt;"NOX"),E57*INDEX('Damage costs'!$Q$18:$Q$70,MATCH($B166,'Damage costs'!$C$18:$C$70,0))/1000,E57*INDEX('Damage costs'!$U$18:$U$70,MATCH($B166,'Damage costs'!$C$18:$C$70,0))/1000),"")</f>
        <v/>
      </c>
      <c r="F166" s="59" t="str">
        <f>IFERROR(IF(OR($C$168=FALSE,LEFT($B166,3)&lt;&gt;"NOX"),F57*INDEX('Damage costs'!$Q$18:$Q$70,MATCH($B166,'Damage costs'!$C$18:$C$70,0))/1000,F57*INDEX('Damage costs'!$U$18:$U$70,MATCH($B166,'Damage costs'!$C$18:$C$70,0))/1000),"")</f>
        <v/>
      </c>
      <c r="G166" s="59" t="str">
        <f>IFERROR(IF(OR($C$168=FALSE,LEFT($B166,3)&lt;&gt;"NOX"),G57*INDEX('Damage costs'!$Q$18:$Q$70,MATCH($B166,'Damage costs'!$C$18:$C$70,0))/1000,G57*INDEX('Damage costs'!$U$18:$U$70,MATCH($B166,'Damage costs'!$C$18:$C$70,0))/1000),"")</f>
        <v/>
      </c>
      <c r="H166" s="59" t="str">
        <f>IFERROR(IF(OR($C$168=FALSE,LEFT($B166,3)&lt;&gt;"NOX"),H57*INDEX('Damage costs'!$Q$18:$Q$70,MATCH($B166,'Damage costs'!$C$18:$C$70,0))/1000,H57*INDEX('Damage costs'!$U$18:$U$70,MATCH($B166,'Damage costs'!$C$18:$C$70,0))/1000),"")</f>
        <v/>
      </c>
      <c r="I166" s="59" t="str">
        <f>IFERROR(IF(OR($C$168=FALSE,LEFT($B166,3)&lt;&gt;"NOX"),I57*INDEX('Damage costs'!$Q$18:$Q$70,MATCH($B166,'Damage costs'!$C$18:$C$70,0))/1000,I57*INDEX('Damage costs'!$U$18:$U$70,MATCH($B166,'Damage costs'!$C$18:$C$70,0))/1000),"")</f>
        <v/>
      </c>
      <c r="J166" s="59" t="str">
        <f>IFERROR(IF(OR($C$168=FALSE,LEFT($B166,3)&lt;&gt;"NOX"),J57*INDEX('Damage costs'!$Q$18:$Q$70,MATCH($B166,'Damage costs'!$C$18:$C$70,0))/1000,J57*INDEX('Damage costs'!$U$18:$U$70,MATCH($B166,'Damage costs'!$C$18:$C$70,0))/1000),"")</f>
        <v/>
      </c>
      <c r="K166" s="59" t="str">
        <f>IFERROR(IF(OR($C$168=FALSE,LEFT($B166,3)&lt;&gt;"NOX"),K57*INDEX('Damage costs'!$Q$18:$Q$70,MATCH($B166,'Damage costs'!$C$18:$C$70,0))/1000,K57*INDEX('Damage costs'!$U$18:$U$70,MATCH($B166,'Damage costs'!$C$18:$C$70,0))/1000),"")</f>
        <v/>
      </c>
      <c r="L166" s="59" t="str">
        <f>IFERROR(IF(OR($C$168=FALSE,LEFT($B166,3)&lt;&gt;"NOX"),L57*INDEX('Damage costs'!$Q$18:$Q$70,MATCH($B166,'Damage costs'!$C$18:$C$70,0))/1000,L57*INDEX('Damage costs'!$U$18:$U$70,MATCH($B166,'Damage costs'!$C$18:$C$70,0))/1000),"")</f>
        <v/>
      </c>
      <c r="M166" s="59" t="str">
        <f>IFERROR(IF(OR($C$168=FALSE,LEFT($B166,3)&lt;&gt;"NOX"),M57*INDEX('Damage costs'!$Q$18:$Q$70,MATCH($B166,'Damage costs'!$C$18:$C$70,0))/1000,M57*INDEX('Damage costs'!$U$18:$U$70,MATCH($B166,'Damage costs'!$C$18:$C$70,0))/1000),"")</f>
        <v/>
      </c>
      <c r="N166" s="59" t="str">
        <f>IFERROR(IF(OR($C$168=FALSE,LEFT($B166,3)&lt;&gt;"NOX"),N57*INDEX('Damage costs'!$Q$18:$Q$70,MATCH($B166,'Damage costs'!$C$18:$C$70,0))/1000,N57*INDEX('Damage costs'!$U$18:$U$70,MATCH($B166,'Damage costs'!$C$18:$C$70,0))/1000),"")</f>
        <v/>
      </c>
      <c r="O166" s="59" t="str">
        <f>IFERROR(IF(OR($C$168=FALSE,LEFT($B166,3)&lt;&gt;"NOX"),O57*INDEX('Damage costs'!$Q$18:$Q$70,MATCH($B166,'Damage costs'!$C$18:$C$70,0))/1000,O57*INDEX('Damage costs'!$U$18:$U$70,MATCH($B166,'Damage costs'!$C$18:$C$70,0))/1000),"")</f>
        <v/>
      </c>
      <c r="P166" s="59" t="str">
        <f>IFERROR(IF(OR($C$168=FALSE,LEFT($B166,3)&lt;&gt;"NOX"),P57*INDEX('Damage costs'!$Q$18:$Q$70,MATCH($B166,'Damage costs'!$C$18:$C$70,0))/1000,P57*INDEX('Damage costs'!$U$18:$U$70,MATCH($B166,'Damage costs'!$C$18:$C$70,0))/1000),"")</f>
        <v/>
      </c>
      <c r="Q166" s="59" t="str">
        <f>IFERROR(IF(OR($C$168=FALSE,LEFT($B166,3)&lt;&gt;"NOX"),Q57*INDEX('Damage costs'!$Q$18:$Q$70,MATCH($B166,'Damage costs'!$C$18:$C$70,0))/1000,Q57*INDEX('Damage costs'!$U$18:$U$70,MATCH($B166,'Damage costs'!$C$18:$C$70,0))/1000),"")</f>
        <v/>
      </c>
      <c r="R166" s="59" t="str">
        <f>IFERROR(IF(OR($C$168=FALSE,LEFT($B166,3)&lt;&gt;"NOX"),R57*INDEX('Damage costs'!$Q$18:$Q$70,MATCH($B166,'Damage costs'!$C$18:$C$70,0))/1000,R57*INDEX('Damage costs'!$U$18:$U$70,MATCH($B166,'Damage costs'!$C$18:$C$70,0))/1000),"")</f>
        <v/>
      </c>
      <c r="S166" s="59" t="str">
        <f>IFERROR(IF(OR($C$168=FALSE,LEFT($B166,3)&lt;&gt;"NOX"),S57*INDEX('Damage costs'!$Q$18:$Q$70,MATCH($B166,'Damage costs'!$C$18:$C$70,0))/1000,S57*INDEX('Damage costs'!$U$18:$U$70,MATCH($B166,'Damage costs'!$C$18:$C$70,0))/1000),"")</f>
        <v/>
      </c>
      <c r="T166" s="59" t="str">
        <f>IFERROR(IF(OR($C$168=FALSE,LEFT($B166,3)&lt;&gt;"NOX"),T57*INDEX('Damage costs'!$Q$18:$Q$70,MATCH($B166,'Damage costs'!$C$18:$C$70,0))/1000,T57*INDEX('Damage costs'!$U$18:$U$70,MATCH($B166,'Damage costs'!$C$18:$C$70,0))/1000),"")</f>
        <v/>
      </c>
      <c r="U166" s="59" t="str">
        <f>IFERROR(IF(OR($C$168=FALSE,LEFT($B166,3)&lt;&gt;"NOX"),U57*INDEX('Damage costs'!$Q$18:$Q$70,MATCH($B166,'Damage costs'!$C$18:$C$70,0))/1000,U57*INDEX('Damage costs'!$U$18:$U$70,MATCH($B166,'Damage costs'!$C$18:$C$70,0))/1000),"")</f>
        <v/>
      </c>
      <c r="V166" s="59" t="str">
        <f>IFERROR(IF(OR($C$168=FALSE,LEFT($B166,3)&lt;&gt;"NOX"),V57*INDEX('Damage costs'!$Q$18:$Q$70,MATCH($B166,'Damage costs'!$C$18:$C$70,0))/1000,V57*INDEX('Damage costs'!$U$18:$U$70,MATCH($B166,'Damage costs'!$C$18:$C$70,0))/1000),"")</f>
        <v/>
      </c>
      <c r="W166" s="59" t="str">
        <f>IFERROR(IF(OR($C$168=FALSE,LEFT($B166,3)&lt;&gt;"NOX"),W57*INDEX('Damage costs'!$Q$18:$Q$70,MATCH($B166,'Damage costs'!$C$18:$C$70,0))/1000,W57*INDEX('Damage costs'!$U$18:$U$70,MATCH($B166,'Damage costs'!$C$18:$C$70,0))/1000),"")</f>
        <v/>
      </c>
      <c r="X166" s="59" t="str">
        <f>IFERROR(IF(OR($C$168=FALSE,LEFT($B166,3)&lt;&gt;"NOX"),X57*INDEX('Damage costs'!$Q$18:$Q$70,MATCH($B166,'Damage costs'!$C$18:$C$70,0))/1000,X57*INDEX('Damage costs'!$U$18:$U$70,MATCH($B166,'Damage costs'!$C$18:$C$70,0))/1000),"")</f>
        <v/>
      </c>
      <c r="Y166" s="59" t="str">
        <f>IFERROR(IF(OR($C$168=FALSE,LEFT($B166,3)&lt;&gt;"NOX"),Y57*INDEX('Damage costs'!$Q$18:$Q$70,MATCH($B166,'Damage costs'!$C$18:$C$70,0))/1000,Y57*INDEX('Damage costs'!$U$18:$U$70,MATCH($B166,'Damage costs'!$C$18:$C$70,0))/1000),"")</f>
        <v/>
      </c>
      <c r="Z166" s="59" t="str">
        <f>IFERROR(IF(OR($C$168=FALSE,LEFT($B166,3)&lt;&gt;"NOX"),Z57*INDEX('Damage costs'!$Q$18:$Q$70,MATCH($B166,'Damage costs'!$C$18:$C$70,0))/1000,Z57*INDEX('Damage costs'!$U$18:$U$70,MATCH($B166,'Damage costs'!$C$18:$C$70,0))/1000),"")</f>
        <v/>
      </c>
      <c r="AA166" s="59" t="str">
        <f>IFERROR(IF(OR($C$168=FALSE,LEFT($B166,3)&lt;&gt;"NOX"),AA57*INDEX('Damage costs'!$Q$18:$Q$70,MATCH($B166,'Damage costs'!$C$18:$C$70,0))/1000,AA57*INDEX('Damage costs'!$U$18:$U$70,MATCH($B166,'Damage costs'!$C$18:$C$70,0))/1000),"")</f>
        <v/>
      </c>
      <c r="AB166" s="59" t="str">
        <f>IFERROR(IF(OR($C$168=FALSE,LEFT($B166,3)&lt;&gt;"NOX"),AB57*INDEX('Damage costs'!$Q$18:$Q$70,MATCH($B166,'Damage costs'!$C$18:$C$70,0))/1000,AB57*INDEX('Damage costs'!$U$18:$U$70,MATCH($B166,'Damage costs'!$C$18:$C$70,0))/1000),"")</f>
        <v/>
      </c>
      <c r="AC166" s="59" t="str">
        <f>IFERROR(IF(OR($C$168=FALSE,LEFT($B166,3)&lt;&gt;"NOX"),AC57*INDEX('Damage costs'!$Q$18:$Q$70,MATCH($B166,'Damage costs'!$C$18:$C$70,0))/1000,AC57*INDEX('Damage costs'!$U$18:$U$70,MATCH($B166,'Damage costs'!$C$18:$C$70,0))/1000),"")</f>
        <v/>
      </c>
      <c r="AD166" s="59" t="str">
        <f>IFERROR(IF(OR($C$168=FALSE,LEFT($B166,3)&lt;&gt;"NOX"),AD57*INDEX('Damage costs'!$Q$18:$Q$70,MATCH($B166,'Damage costs'!$C$18:$C$70,0))/1000,AD57*INDEX('Damage costs'!$U$18:$U$70,MATCH($B166,'Damage costs'!$C$18:$C$70,0))/1000),"")</f>
        <v/>
      </c>
      <c r="AE166" s="59" t="str">
        <f>IFERROR(IF(OR($C$168=FALSE,LEFT($B166,3)&lt;&gt;"NOX"),AE57*INDEX('Damage costs'!$Q$18:$Q$70,MATCH($B166,'Damage costs'!$C$18:$C$70,0))/1000,AE57*INDEX('Damage costs'!$U$18:$U$70,MATCH($B166,'Damage costs'!$C$18:$C$70,0))/1000),"")</f>
        <v/>
      </c>
      <c r="AF166" s="59" t="str">
        <f>IFERROR(IF(OR($C$168=FALSE,LEFT($B166,3)&lt;&gt;"NOX"),AF57*INDEX('Damage costs'!$Q$18:$Q$70,MATCH($B166,'Damage costs'!$C$18:$C$70,0))/1000,AF57*INDEX('Damage costs'!$U$18:$U$70,MATCH($B166,'Damage costs'!$C$18:$C$70,0))/1000),"")</f>
        <v/>
      </c>
      <c r="AG166" s="59" t="str">
        <f>IFERROR(IF(OR($C$168=FALSE,LEFT($B166,3)&lt;&gt;"NOX"),AG57*INDEX('Damage costs'!$Q$18:$Q$70,MATCH($B166,'Damage costs'!$C$18:$C$70,0))/1000,AG57*INDEX('Damage costs'!$U$18:$U$70,MATCH($B166,'Damage costs'!$C$18:$C$70,0))/1000),"")</f>
        <v/>
      </c>
      <c r="AH166" s="59" t="str">
        <f>IFERROR(IF(OR($C$168=FALSE,LEFT($B166,3)&lt;&gt;"NOX"),AH57*INDEX('Damage costs'!$Q$18:$Q$70,MATCH($B166,'Damage costs'!$C$18:$C$70,0))/1000,AH57*INDEX('Damage costs'!$U$18:$U$70,MATCH($B166,'Damage costs'!$C$18:$C$70,0))/1000),"")</f>
        <v/>
      </c>
      <c r="AI166" s="59" t="str">
        <f>IFERROR(IF(OR($C$168=FALSE,LEFT($B166,3)&lt;&gt;"NOX"),AI57*INDEX('Damage costs'!$Q$18:$Q$70,MATCH($B166,'Damage costs'!$C$18:$C$70,0))/1000,AI57*INDEX('Damage costs'!$U$18:$U$70,MATCH($B166,'Damage costs'!$C$18:$C$70,0))/1000),"")</f>
        <v/>
      </c>
      <c r="AJ166" s="59" t="str">
        <f>IFERROR(IF(OR($C$168=FALSE,LEFT($B166,3)&lt;&gt;"NOX"),AJ57*INDEX('Damage costs'!$Q$18:$Q$70,MATCH($B166,'Damage costs'!$C$18:$C$70,0))/1000,AJ57*INDEX('Damage costs'!$U$18:$U$70,MATCH($B166,'Damage costs'!$C$18:$C$70,0))/1000),"")</f>
        <v/>
      </c>
      <c r="AK166" s="59" t="str">
        <f>IFERROR(IF(OR($C$168=FALSE,LEFT($B166,3)&lt;&gt;"NOX"),AK57*INDEX('Damage costs'!$Q$18:$Q$70,MATCH($B166,'Damage costs'!$C$18:$C$70,0))/1000,AK57*INDEX('Damage costs'!$U$18:$U$70,MATCH($B166,'Damage costs'!$C$18:$C$70,0))/1000),"")</f>
        <v/>
      </c>
      <c r="AL166" s="59" t="str">
        <f>IFERROR(IF(OR($C$168=FALSE,LEFT($B166,3)&lt;&gt;"NOX"),AL57*INDEX('Damage costs'!$Q$18:$Q$70,MATCH($B166,'Damage costs'!$C$18:$C$70,0))/1000,AL57*INDEX('Damage costs'!$U$18:$U$70,MATCH($B166,'Damage costs'!$C$18:$C$70,0))/1000),"")</f>
        <v/>
      </c>
      <c r="AM166" s="59" t="str">
        <f>IFERROR(IF(OR($C$168=FALSE,LEFT($B166,3)&lt;&gt;"NOX"),AM57*INDEX('Damage costs'!$Q$18:$Q$70,MATCH($B166,'Damage costs'!$C$18:$C$70,0))/1000,AM57*INDEX('Damage costs'!$U$18:$U$70,MATCH($B166,'Damage costs'!$C$18:$C$70,0))/1000),"")</f>
        <v/>
      </c>
      <c r="AN166" s="59" t="str">
        <f>IFERROR(IF(OR($C$168=FALSE,LEFT($B166,3)&lt;&gt;"NOX"),AN57*INDEX('Damage costs'!$Q$18:$Q$70,MATCH($B166,'Damage costs'!$C$18:$C$70,0))/1000,AN57*INDEX('Damage costs'!$U$18:$U$70,MATCH($B166,'Damage costs'!$C$18:$C$70,0))/1000),"")</f>
        <v/>
      </c>
      <c r="AO166" s="59" t="str">
        <f>IFERROR(IF(OR($C$168=FALSE,LEFT($B166,3)&lt;&gt;"NOX"),AO57*INDEX('Damage costs'!$Q$18:$Q$70,MATCH($B166,'Damage costs'!$C$18:$C$70,0))/1000,AO57*INDEX('Damage costs'!$U$18:$U$70,MATCH($B166,'Damage costs'!$C$18:$C$70,0))/1000),"")</f>
        <v/>
      </c>
      <c r="AP166" s="59" t="str">
        <f>IFERROR(IF(OR($C$168=FALSE,LEFT($B166,3)&lt;&gt;"NOX"),AP57*INDEX('Damage costs'!$Q$18:$Q$70,MATCH($B166,'Damage costs'!$C$18:$C$70,0))/1000,AP57*INDEX('Damage costs'!$U$18:$U$70,MATCH($B166,'Damage costs'!$C$18:$C$70,0))/1000),"")</f>
        <v/>
      </c>
      <c r="AQ166" s="59" t="str">
        <f>IFERROR(IF(OR($C$168=FALSE,LEFT($B166,3)&lt;&gt;"NOX"),AQ57*INDEX('Damage costs'!$Q$18:$Q$70,MATCH($B166,'Damage costs'!$C$18:$C$70,0))/1000,AQ57*INDEX('Damage costs'!$U$18:$U$70,MATCH($B166,'Damage costs'!$C$18:$C$70,0))/1000),"")</f>
        <v/>
      </c>
      <c r="AR166" s="59" t="str">
        <f>IFERROR(IF(OR($C$168=FALSE,LEFT($B166,3)&lt;&gt;"NOX"),AR57*INDEX('Damage costs'!$Q$18:$Q$70,MATCH($B166,'Damage costs'!$C$18:$C$70,0))/1000,AR57*INDEX('Damage costs'!$U$18:$U$70,MATCH($B166,'Damage costs'!$C$18:$C$70,0))/1000),"")</f>
        <v/>
      </c>
      <c r="AS166" s="59" t="str">
        <f>IFERROR(IF(OR($C$168=FALSE,LEFT($B166,3)&lt;&gt;"NOX"),AS57*INDEX('Damage costs'!$Q$18:$Q$70,MATCH($B166,'Damage costs'!$C$18:$C$70,0))/1000,AS57*INDEX('Damage costs'!$U$18:$U$70,MATCH($B166,'Damage costs'!$C$18:$C$70,0))/1000),"")</f>
        <v/>
      </c>
      <c r="AT166" s="59" t="str">
        <f>IFERROR(IF(OR($C$168=FALSE,LEFT($B166,3)&lt;&gt;"NOX"),AT57*INDEX('Damage costs'!$Q$18:$Q$70,MATCH($B166,'Damage costs'!$C$18:$C$70,0))/1000,AT57*INDEX('Damage costs'!$U$18:$U$70,MATCH($B166,'Damage costs'!$C$18:$C$70,0))/1000),"")</f>
        <v/>
      </c>
      <c r="AU166" s="59" t="str">
        <f>IFERROR(IF(OR($C$168=FALSE,LEFT($B166,3)&lt;&gt;"NOX"),AU57*INDEX('Damage costs'!$Q$18:$Q$70,MATCH($B166,'Damage costs'!$C$18:$C$70,0))/1000,AU57*INDEX('Damage costs'!$U$18:$U$70,MATCH($B166,'Damage costs'!$C$18:$C$70,0))/1000),"")</f>
        <v/>
      </c>
      <c r="AV166" s="59" t="str">
        <f>IFERROR(IF(OR($C$168=FALSE,LEFT($B166,3)&lt;&gt;"NOX"),AV57*INDEX('Damage costs'!$Q$18:$Q$70,MATCH($B166,'Damage costs'!$C$18:$C$70,0))/1000,AV57*INDEX('Damage costs'!$U$18:$U$70,MATCH($B166,'Damage costs'!$C$18:$C$70,0))/1000),"")</f>
        <v/>
      </c>
      <c r="AW166" s="59" t="str">
        <f>IFERROR(IF(OR($C$168=FALSE,LEFT($B166,3)&lt;&gt;"NOX"),AW57*INDEX('Damage costs'!$Q$18:$Q$70,MATCH($B166,'Damage costs'!$C$18:$C$70,0))/1000,AW57*INDEX('Damage costs'!$U$18:$U$70,MATCH($B166,'Damage costs'!$C$18:$C$70,0))/1000),"")</f>
        <v/>
      </c>
      <c r="AX166" s="59" t="str">
        <f>IFERROR(IF(OR($C$168=FALSE,LEFT($B166,3)&lt;&gt;"NOX"),AX57*INDEX('Damage costs'!$Q$18:$Q$70,MATCH($B166,'Damage costs'!$C$18:$C$70,0))/1000,AX57*INDEX('Damage costs'!$U$18:$U$70,MATCH($B166,'Damage costs'!$C$18:$C$70,0))/1000),"")</f>
        <v/>
      </c>
      <c r="AY166" s="59" t="str">
        <f>IFERROR(IF(OR($C$168=FALSE,LEFT($B166,3)&lt;&gt;"NOX"),AY57*INDEX('Damage costs'!$Q$18:$Q$70,MATCH($B166,'Damage costs'!$C$18:$C$70,0))/1000,AY57*INDEX('Damage costs'!$U$18:$U$70,MATCH($B166,'Damage costs'!$C$18:$C$70,0))/1000),"")</f>
        <v/>
      </c>
      <c r="AZ166" s="59" t="str">
        <f>IFERROR(IF(OR($C$168=FALSE,LEFT($B166,3)&lt;&gt;"NOX"),AZ57*INDEX('Damage costs'!$Q$18:$Q$70,MATCH($B166,'Damage costs'!$C$18:$C$70,0))/1000,AZ57*INDEX('Damage costs'!$U$18:$U$70,MATCH($B166,'Damage costs'!$C$18:$C$70,0))/1000),"")</f>
        <v/>
      </c>
      <c r="BA166" s="59" t="str">
        <f>IFERROR(IF(OR($C$168=FALSE,LEFT($B166,3)&lt;&gt;"NOX"),BA57*INDEX('Damage costs'!$Q$18:$Q$70,MATCH($B166,'Damage costs'!$C$18:$C$70,0))/1000,BA57*INDEX('Damage costs'!$U$18:$U$70,MATCH($B166,'Damage costs'!$C$18:$C$70,0))/1000),"")</f>
        <v/>
      </c>
      <c r="BB166" s="59" t="str">
        <f>IFERROR(IF(OR($C$168=FALSE,LEFT($B166,3)&lt;&gt;"NOX"),BB57*INDEX('Damage costs'!$Q$18:$Q$70,MATCH($B166,'Damage costs'!$C$18:$C$70,0))/1000,BB57*INDEX('Damage costs'!$U$18:$U$70,MATCH($B166,'Damage costs'!$C$18:$C$70,0))/1000),"")</f>
        <v/>
      </c>
      <c r="BC166" s="59" t="str">
        <f>IFERROR(IF(OR($C$168=FALSE,LEFT($B166,3)&lt;&gt;"NOX"),BC57*INDEX('Damage costs'!$Q$18:$Q$70,MATCH($B166,'Damage costs'!$C$18:$C$70,0))/1000,BC57*INDEX('Damage costs'!$U$18:$U$70,MATCH($B166,'Damage costs'!$C$18:$C$70,0))/1000),"")</f>
        <v/>
      </c>
      <c r="BD166" s="59" t="str">
        <f>IFERROR(IF(OR($C$168=FALSE,LEFT($B166,3)&lt;&gt;"NOX"),BD57*INDEX('Damage costs'!$Q$18:$Q$70,MATCH($B166,'Damage costs'!$C$18:$C$70,0))/1000,BD57*INDEX('Damage costs'!$U$18:$U$70,MATCH($B166,'Damage costs'!$C$18:$C$70,0))/1000),"")</f>
        <v/>
      </c>
      <c r="BE166" s="59" t="str">
        <f>IFERROR(IF(OR($C$168=FALSE,LEFT($B166,3)&lt;&gt;"NOX"),BE57*INDEX('Damage costs'!$Q$18:$Q$70,MATCH($B166,'Damage costs'!$C$18:$C$70,0))/1000,BE57*INDEX('Damage costs'!$U$18:$U$70,MATCH($B166,'Damage costs'!$C$18:$C$70,0))/1000),"")</f>
        <v/>
      </c>
      <c r="BF166" s="59" t="str">
        <f>IFERROR(IF(OR($C$168=FALSE,LEFT($B166,3)&lt;&gt;"NOX"),BF57*INDEX('Damage costs'!$Q$18:$Q$70,MATCH($B166,'Damage costs'!$C$18:$C$70,0))/1000,BF57*INDEX('Damage costs'!$U$18:$U$70,MATCH($B166,'Damage costs'!$C$18:$C$70,0))/1000),"")</f>
        <v/>
      </c>
      <c r="BG166" s="59" t="str">
        <f>IFERROR(IF(OR($C$168=FALSE,LEFT($B166,3)&lt;&gt;"NOX"),BG57*INDEX('Damage costs'!$Q$18:$Q$70,MATCH($B166,'Damage costs'!$C$18:$C$70,0))/1000,BG57*INDEX('Damage costs'!$U$18:$U$70,MATCH($B166,'Damage costs'!$C$18:$C$70,0))/1000),"")</f>
        <v/>
      </c>
      <c r="BH166" s="59" t="str">
        <f>IFERROR(IF(OR($C$168=FALSE,LEFT($B166,3)&lt;&gt;"NOX"),BH57*INDEX('Damage costs'!$Q$18:$Q$70,MATCH($B166,'Damage costs'!$C$18:$C$70,0))/1000,BH57*INDEX('Damage costs'!$U$18:$U$70,MATCH($B166,'Damage costs'!$C$18:$C$70,0))/1000),"")</f>
        <v/>
      </c>
      <c r="BI166" s="59" t="str">
        <f>IFERROR(IF(OR($C$168=FALSE,LEFT($B166,3)&lt;&gt;"NOX"),BI57*INDEX('Damage costs'!$Q$18:$Q$70,MATCH($B166,'Damage costs'!$C$18:$C$70,0))/1000,BI57*INDEX('Damage costs'!$U$18:$U$70,MATCH($B166,'Damage costs'!$C$18:$C$70,0))/1000),"")</f>
        <v/>
      </c>
      <c r="BJ166" s="59" t="str">
        <f>IFERROR(IF(OR($C$168=FALSE,LEFT($B166,3)&lt;&gt;"NOX"),BJ57*INDEX('Damage costs'!$Q$18:$Q$70,MATCH($B166,'Damage costs'!$C$18:$C$70,0))/1000,BJ57*INDEX('Damage costs'!$U$18:$U$70,MATCH($B166,'Damage costs'!$C$18:$C$70,0))/1000),"")</f>
        <v/>
      </c>
      <c r="BK166" s="59" t="str">
        <f>IFERROR(IF(OR($C$168=FALSE,LEFT($B166,3)&lt;&gt;"NOX"),BK57*INDEX('Damage costs'!$Q$18:$Q$70,MATCH($B166,'Damage costs'!$C$18:$C$70,0))/1000,BK57*INDEX('Damage costs'!$U$18:$U$70,MATCH($B166,'Damage costs'!$C$18:$C$70,0))/1000),"")</f>
        <v/>
      </c>
      <c r="BL166" s="59" t="str">
        <f>IFERROR(IF(OR($C$168=FALSE,LEFT($B166,3)&lt;&gt;"NOX"),BL57*INDEX('Damage costs'!$Q$18:$Q$70,MATCH($B166,'Damage costs'!$C$18:$C$70,0))/1000,BL57*INDEX('Damage costs'!$U$18:$U$70,MATCH($B166,'Damage costs'!$C$18:$C$70,0))/1000),"")</f>
        <v/>
      </c>
      <c r="BM166" s="59" t="str">
        <f>IFERROR(IF(OR($C$168=FALSE,LEFT($B166,3)&lt;&gt;"NOX"),BM57*INDEX('Damage costs'!$Q$18:$Q$70,MATCH($B166,'Damage costs'!$C$18:$C$70,0))/1000,BM57*INDEX('Damage costs'!$U$18:$U$70,MATCH($B166,'Damage costs'!$C$18:$C$70,0))/1000),"")</f>
        <v/>
      </c>
      <c r="BN166" s="59" t="str">
        <f>IFERROR(IF(OR($C$168=FALSE,LEFT($B166,3)&lt;&gt;"NOX"),BN57*INDEX('Damage costs'!$Q$18:$Q$70,MATCH($B166,'Damage costs'!$C$18:$C$70,0))/1000,BN57*INDEX('Damage costs'!$U$18:$U$70,MATCH($B166,'Damage costs'!$C$18:$C$70,0))/1000),"")</f>
        <v/>
      </c>
      <c r="BO166" s="59" t="str">
        <f>IFERROR(IF(OR($C$168=FALSE,LEFT($B166,3)&lt;&gt;"NOX"),BO57*INDEX('Damage costs'!$Q$18:$Q$70,MATCH($B166,'Damage costs'!$C$18:$C$70,0))/1000,BO57*INDEX('Damage costs'!$U$18:$U$70,MATCH($B166,'Damage costs'!$C$18:$C$70,0))/1000),"")</f>
        <v/>
      </c>
      <c r="BP166" s="59" t="str">
        <f>IFERROR(IF(OR($C$168=FALSE,LEFT($B166,3)&lt;&gt;"NOX"),BP57*INDEX('Damage costs'!$Q$18:$Q$70,MATCH($B166,'Damage costs'!$C$18:$C$70,0))/1000,BP57*INDEX('Damage costs'!$U$18:$U$70,MATCH($B166,'Damage costs'!$C$18:$C$70,0))/1000),"")</f>
        <v/>
      </c>
      <c r="BQ166" s="59" t="str">
        <f>IFERROR(IF(OR($C$168=FALSE,LEFT($B166,3)&lt;&gt;"NOX"),BQ57*INDEX('Damage costs'!$Q$18:$Q$70,MATCH($B166,'Damage costs'!$C$18:$C$70,0))/1000,BQ57*INDEX('Damage costs'!$U$18:$U$70,MATCH($B166,'Damage costs'!$C$18:$C$70,0))/1000),"")</f>
        <v/>
      </c>
      <c r="BR166" s="59" t="str">
        <f>IFERROR(IF(OR($C$168=FALSE,LEFT($B166,3)&lt;&gt;"NOX"),BR57*INDEX('Damage costs'!$Q$18:$Q$70,MATCH($B166,'Damage costs'!$C$18:$C$70,0))/1000,BR57*INDEX('Damage costs'!$U$18:$U$70,MATCH($B166,'Damage costs'!$C$18:$C$70,0))/1000),"")</f>
        <v/>
      </c>
      <c r="BS166" s="59" t="str">
        <f>IFERROR(IF(OR($C$168=FALSE,LEFT($B166,3)&lt;&gt;"NOX"),BS57*INDEX('Damage costs'!$Q$18:$Q$70,MATCH($B166,'Damage costs'!$C$18:$C$70,0))/1000,BS57*INDEX('Damage costs'!$U$18:$U$70,MATCH($B166,'Damage costs'!$C$18:$C$70,0))/1000),"")</f>
        <v/>
      </c>
      <c r="BT166" s="59" t="str">
        <f>IFERROR(IF(OR($C$168=FALSE,LEFT($B166,3)&lt;&gt;"NOX"),BT57*INDEX('Damage costs'!$Q$18:$Q$70,MATCH($B166,'Damage costs'!$C$18:$C$70,0))/1000,BT57*INDEX('Damage costs'!$U$18:$U$70,MATCH($B166,'Damage costs'!$C$18:$C$70,0))/1000),"")</f>
        <v/>
      </c>
      <c r="BU166" s="59" t="str">
        <f>IFERROR(IF(OR($C$168=FALSE,LEFT($B166,3)&lt;&gt;"NOX"),BU57*INDEX('Damage costs'!$Q$18:$Q$70,MATCH($B166,'Damage costs'!$C$18:$C$70,0))/1000,BU57*INDEX('Damage costs'!$U$18:$U$70,MATCH($B166,'Damage costs'!$C$18:$C$70,0))/1000),"")</f>
        <v/>
      </c>
      <c r="BV166" s="59" t="str">
        <f>IFERROR(IF(OR($C$168=FALSE,LEFT($B166,3)&lt;&gt;"NOX"),BV57*INDEX('Damage costs'!$Q$18:$Q$70,MATCH($B166,'Damage costs'!$C$18:$C$70,0))/1000,BV57*INDEX('Damage costs'!$U$18:$U$70,MATCH($B166,'Damage costs'!$C$18:$C$70,0))/1000),"")</f>
        <v/>
      </c>
      <c r="BW166" s="59" t="str">
        <f>IFERROR(IF(OR($C$168=FALSE,LEFT($B166,3)&lt;&gt;"NOX"),BW57*INDEX('Damage costs'!$Q$18:$Q$70,MATCH($B166,'Damage costs'!$C$18:$C$70,0))/1000,BW57*INDEX('Damage costs'!$U$18:$U$70,MATCH($B166,'Damage costs'!$C$18:$C$70,0))/1000),"")</f>
        <v/>
      </c>
      <c r="BX166" s="59" t="str">
        <f>IFERROR(IF(OR($C$168=FALSE,LEFT($B166,3)&lt;&gt;"NOX"),BX57*INDEX('Damage costs'!$Q$18:$Q$70,MATCH($B166,'Damage costs'!$C$18:$C$70,0))/1000,BX57*INDEX('Damage costs'!$U$18:$U$70,MATCH($B166,'Damage costs'!$C$18:$C$70,0))/1000),"")</f>
        <v/>
      </c>
      <c r="BY166" s="59" t="str">
        <f>IFERROR(IF(OR($C$168=FALSE,LEFT($B166,3)&lt;&gt;"NOX"),BY57*INDEX('Damage costs'!$Q$18:$Q$70,MATCH($B166,'Damage costs'!$C$18:$C$70,0))/1000,BY57*INDEX('Damage costs'!$U$18:$U$70,MATCH($B166,'Damage costs'!$C$18:$C$70,0))/1000),"")</f>
        <v/>
      </c>
      <c r="BZ166" s="59" t="str">
        <f>IFERROR(IF(OR($C$168=FALSE,LEFT($B166,3)&lt;&gt;"NOX"),BZ57*INDEX('Damage costs'!$Q$18:$Q$70,MATCH($B166,'Damage costs'!$C$18:$C$70,0))/1000,BZ57*INDEX('Damage costs'!$U$18:$U$70,MATCH($B166,'Damage costs'!$C$18:$C$70,0))/1000),"")</f>
        <v/>
      </c>
      <c r="CA166" s="59" t="str">
        <f>IFERROR(IF(OR($C$168=FALSE,LEFT($B166,3)&lt;&gt;"NOX"),CA57*INDEX('Damage costs'!$Q$18:$Q$70,MATCH($B166,'Damage costs'!$C$18:$C$70,0))/1000,CA57*INDEX('Damage costs'!$U$18:$U$70,MATCH($B166,'Damage costs'!$C$18:$C$70,0))/1000),"")</f>
        <v/>
      </c>
      <c r="CB166" s="59" t="str">
        <f>IFERROR(IF(OR($C$168=FALSE,LEFT($B166,3)&lt;&gt;"NOX"),CB57*INDEX('Damage costs'!$Q$18:$Q$70,MATCH($B166,'Damage costs'!$C$18:$C$70,0))/1000,CB57*INDEX('Damage costs'!$U$18:$U$70,MATCH($B166,'Damage costs'!$C$18:$C$70,0))/1000),"")</f>
        <v/>
      </c>
      <c r="CC166" s="59" t="str">
        <f>IFERROR(IF(OR($C$168=FALSE,LEFT($B166,3)&lt;&gt;"NOX"),CC57*INDEX('Damage costs'!$Q$18:$Q$70,MATCH($B166,'Damage costs'!$C$18:$C$70,0))/1000,CC57*INDEX('Damage costs'!$U$18:$U$70,MATCH($B166,'Damage costs'!$C$18:$C$70,0))/1000),"")</f>
        <v/>
      </c>
      <c r="CD166" s="59" t="str">
        <f>IFERROR(IF(OR($C$168=FALSE,LEFT($B166,3)&lt;&gt;"NOX"),CD57*INDEX('Damage costs'!$Q$18:$Q$70,MATCH($B166,'Damage costs'!$C$18:$C$70,0))/1000,CD57*INDEX('Damage costs'!$U$18:$U$70,MATCH($B166,'Damage costs'!$C$18:$C$70,0))/1000),"")</f>
        <v/>
      </c>
      <c r="CE166" s="59" t="str">
        <f>IFERROR(IF(OR($C$168=FALSE,LEFT($B166,3)&lt;&gt;"NOX"),CE57*INDEX('Damage costs'!$Q$18:$Q$70,MATCH($B166,'Damage costs'!$C$18:$C$70,0))/1000,CE57*INDEX('Damage costs'!$U$18:$U$70,MATCH($B166,'Damage costs'!$C$18:$C$70,0))/1000),"")</f>
        <v/>
      </c>
      <c r="CF166" s="59" t="str">
        <f>IFERROR(IF(OR($C$168=FALSE,LEFT($B166,3)&lt;&gt;"NOX"),CF57*INDEX('Damage costs'!$Q$18:$Q$70,MATCH($B166,'Damage costs'!$C$18:$C$70,0))/1000,CF57*INDEX('Damage costs'!$U$18:$U$70,MATCH($B166,'Damage costs'!$C$18:$C$70,0))/1000),"")</f>
        <v/>
      </c>
      <c r="CG166" s="59" t="str">
        <f>IFERROR(IF(OR($C$168=FALSE,LEFT($B166,3)&lt;&gt;"NOX"),CG57*INDEX('Damage costs'!$Q$18:$Q$70,MATCH($B166,'Damage costs'!$C$18:$C$70,0))/1000,CG57*INDEX('Damage costs'!$U$18:$U$70,MATCH($B166,'Damage costs'!$C$18:$C$70,0))/1000),"")</f>
        <v/>
      </c>
      <c r="CH166" s="59" t="str">
        <f>IFERROR(IF(OR($C$168=FALSE,LEFT($B166,3)&lt;&gt;"NOX"),CH57*INDEX('Damage costs'!$Q$18:$Q$70,MATCH($B166,'Damage costs'!$C$18:$C$70,0))/1000,CH57*INDEX('Damage costs'!$U$18:$U$70,MATCH($B166,'Damage costs'!$C$18:$C$70,0))/1000),"")</f>
        <v/>
      </c>
      <c r="CI166" s="59" t="str">
        <f>IFERROR(IF(OR($C$168=FALSE,LEFT($B166,3)&lt;&gt;"NOX"),CI57*INDEX('Damage costs'!$Q$18:$Q$70,MATCH($B166,'Damage costs'!$C$18:$C$70,0))/1000,CI57*INDEX('Damage costs'!$U$18:$U$70,MATCH($B166,'Damage costs'!$C$18:$C$70,0))/1000),"")</f>
        <v/>
      </c>
      <c r="CJ166" s="59" t="str">
        <f>IFERROR(IF(OR($C$168=FALSE,LEFT($B166,3)&lt;&gt;"NOX"),CJ57*INDEX('Damage costs'!$Q$18:$Q$70,MATCH($B166,'Damage costs'!$C$18:$C$70,0))/1000,CJ57*INDEX('Damage costs'!$U$18:$U$70,MATCH($B166,'Damage costs'!$C$18:$C$70,0))/1000),"")</f>
        <v/>
      </c>
      <c r="CK166" s="59" t="str">
        <f>IFERROR(IF(OR($C$168=FALSE,LEFT($B166,3)&lt;&gt;"NOX"),CK57*INDEX('Damage costs'!$Q$18:$Q$70,MATCH($B166,'Damage costs'!$C$18:$C$70,0))/1000,CK57*INDEX('Damage costs'!$U$18:$U$70,MATCH($B166,'Damage costs'!$C$18:$C$70,0))/1000),"")</f>
        <v/>
      </c>
      <c r="CL166" s="59" t="str">
        <f>IFERROR(IF(OR($C$168=FALSE,LEFT($B166,3)&lt;&gt;"NOX"),CL57*INDEX('Damage costs'!$Q$18:$Q$70,MATCH($B166,'Damage costs'!$C$18:$C$70,0))/1000,CL57*INDEX('Damage costs'!$U$18:$U$70,MATCH($B166,'Damage costs'!$C$18:$C$70,0))/1000),"")</f>
        <v/>
      </c>
      <c r="CM166" s="59" t="str">
        <f>IFERROR(IF(OR($C$168=FALSE,LEFT($B166,3)&lt;&gt;"NOX"),CM57*INDEX('Damage costs'!$Q$18:$Q$70,MATCH($B166,'Damage costs'!$C$18:$C$70,0))/1000,CM57*INDEX('Damage costs'!$U$18:$U$70,MATCH($B166,'Damage costs'!$C$18:$C$70,0))/1000),"")</f>
        <v/>
      </c>
      <c r="CN166" s="59" t="str">
        <f>IFERROR(IF(OR($C$168=FALSE,LEFT($B166,3)&lt;&gt;"NOX"),CN57*INDEX('Damage costs'!$Q$18:$Q$70,MATCH($B166,'Damage costs'!$C$18:$C$70,0))/1000,CN57*INDEX('Damage costs'!$U$18:$U$70,MATCH($B166,'Damage costs'!$C$18:$C$70,0))/1000),"")</f>
        <v/>
      </c>
      <c r="CO166" s="59" t="str">
        <f>IFERROR(IF(OR($C$168=FALSE,LEFT($B166,3)&lt;&gt;"NOX"),CO57*INDEX('Damage costs'!$Q$18:$Q$70,MATCH($B166,'Damage costs'!$C$18:$C$70,0))/1000,CO57*INDEX('Damage costs'!$U$18:$U$70,MATCH($B166,'Damage costs'!$C$18:$C$70,0))/1000),"")</f>
        <v/>
      </c>
      <c r="CP166" s="59" t="str">
        <f>IFERROR(IF(OR($C$168=FALSE,LEFT($B166,3)&lt;&gt;"NOX"),CP57*INDEX('Damage costs'!$Q$18:$Q$70,MATCH($B166,'Damage costs'!$C$18:$C$70,0))/1000,CP57*INDEX('Damage costs'!$U$18:$U$70,MATCH($B166,'Damage costs'!$C$18:$C$70,0))/1000),"")</f>
        <v/>
      </c>
      <c r="CQ166" s="59" t="str">
        <f>IFERROR(IF(OR($C$168=FALSE,LEFT($B166,3)&lt;&gt;"NOX"),CQ57*INDEX('Damage costs'!$Q$18:$Q$70,MATCH($B166,'Damage costs'!$C$18:$C$70,0))/1000,CQ57*INDEX('Damage costs'!$U$18:$U$70,MATCH($B166,'Damage costs'!$C$18:$C$70,0))/1000),"")</f>
        <v/>
      </c>
      <c r="CR166" s="59" t="str">
        <f>IFERROR(IF(OR($C$168=FALSE,LEFT($B166,3)&lt;&gt;"NOX"),CR57*INDEX('Damage costs'!$Q$18:$Q$70,MATCH($B166,'Damage costs'!$C$18:$C$70,0))/1000,CR57*INDEX('Damage costs'!$U$18:$U$70,MATCH($B166,'Damage costs'!$C$18:$C$70,0))/1000),"")</f>
        <v/>
      </c>
      <c r="CS166" s="59" t="str">
        <f>IFERROR(IF(OR($C$168=FALSE,LEFT($B166,3)&lt;&gt;"NOX"),CS57*INDEX('Damage costs'!$Q$18:$Q$70,MATCH($B166,'Damage costs'!$C$18:$C$70,0))/1000,CS57*INDEX('Damage costs'!$U$18:$U$70,MATCH($B166,'Damage costs'!$C$18:$C$70,0))/1000),"")</f>
        <v/>
      </c>
      <c r="CT166" s="59" t="str">
        <f>IFERROR(IF(OR($C$168=FALSE,LEFT($B166,3)&lt;&gt;"NOX"),CT57*INDEX('Damage costs'!$Q$18:$Q$70,MATCH($B166,'Damage costs'!$C$18:$C$70,0))/1000,CT57*INDEX('Damage costs'!$U$18:$U$70,MATCH($B166,'Damage costs'!$C$18:$C$70,0))/1000),"")</f>
        <v/>
      </c>
      <c r="CU166" s="59" t="str">
        <f>IFERROR(IF(OR($C$168=FALSE,LEFT($B166,3)&lt;&gt;"NOX"),CU57*INDEX('Damage costs'!$Q$18:$Q$70,MATCH($B166,'Damage costs'!$C$18:$C$70,0))/1000,CU57*INDEX('Damage costs'!$U$18:$U$70,MATCH($B166,'Damage costs'!$C$18:$C$70,0))/1000),"")</f>
        <v/>
      </c>
      <c r="CV166" s="59" t="str">
        <f>IFERROR(IF(OR($C$168=FALSE,LEFT($B166,3)&lt;&gt;"NOX"),CV57*INDEX('Damage costs'!$Q$18:$Q$70,MATCH($B166,'Damage costs'!$C$18:$C$70,0))/1000,CV57*INDEX('Damage costs'!$U$18:$U$70,MATCH($B166,'Damage costs'!$C$18:$C$70,0))/1000),"")</f>
        <v/>
      </c>
      <c r="CW166" s="59" t="str">
        <f>IFERROR(IF(OR($C$168=FALSE,LEFT($B166,3)&lt;&gt;"NOX"),CW57*INDEX('Damage costs'!$Q$18:$Q$70,MATCH($B166,'Damage costs'!$C$18:$C$70,0))/1000,CW57*INDEX('Damage costs'!$U$18:$U$70,MATCH($B166,'Damage costs'!$C$18:$C$70,0))/1000),"")</f>
        <v/>
      </c>
      <c r="CX166" s="59" t="str">
        <f>IFERROR(IF(OR($C$168=FALSE,LEFT($B166,3)&lt;&gt;"NOX"),CX57*INDEX('Damage costs'!$Q$18:$Q$70,MATCH($B166,'Damage costs'!$C$18:$C$70,0))/1000,CX57*INDEX('Damage costs'!$U$18:$U$70,MATCH($B166,'Damage costs'!$C$18:$C$70,0))/1000),"")</f>
        <v/>
      </c>
      <c r="CY166" s="59" t="str">
        <f>IFERROR(IF(OR($C$168=FALSE,LEFT($B166,3)&lt;&gt;"NOX"),CY57*INDEX('Damage costs'!$Q$18:$Q$70,MATCH($B166,'Damage costs'!$C$18:$C$70,0))/1000,CY57*INDEX('Damage costs'!$U$18:$U$70,MATCH($B166,'Damage costs'!$C$18:$C$70,0))/1000),"")</f>
        <v/>
      </c>
      <c r="CZ166" s="391"/>
    </row>
    <row r="167" spans="2:104" x14ac:dyDescent="0.25">
      <c r="B167" s="406">
        <f t="shared" si="60"/>
        <v>0</v>
      </c>
      <c r="C167" s="9" t="s">
        <v>1117</v>
      </c>
      <c r="D167" s="59" t="str">
        <f>IFERROR(IF(OR($C$168=FALSE,LEFT($B167,3)&lt;&gt;"NOX"),D58*INDEX('Damage costs'!$Q$18:$Q$70,MATCH($B167,'Damage costs'!$C$18:$C$70,0))/1000,D58*INDEX('Damage costs'!$U$18:$U$70,MATCH($B167,'Damage costs'!$C$18:$C$70,0))/1000),"")</f>
        <v/>
      </c>
      <c r="E167" s="59" t="str">
        <f>IFERROR(IF(OR($C$168=FALSE,LEFT($B167,3)&lt;&gt;"NOX"),E58*INDEX('Damage costs'!$Q$18:$Q$70,MATCH($B167,'Damage costs'!$C$18:$C$70,0))/1000,E58*INDEX('Damage costs'!$U$18:$U$70,MATCH($B167,'Damage costs'!$C$18:$C$70,0))/1000),"")</f>
        <v/>
      </c>
      <c r="F167" s="59" t="str">
        <f>IFERROR(IF(OR($C$168=FALSE,LEFT($B167,3)&lt;&gt;"NOX"),F58*INDEX('Damage costs'!$Q$18:$Q$70,MATCH($B167,'Damage costs'!$C$18:$C$70,0))/1000,F58*INDEX('Damage costs'!$U$18:$U$70,MATCH($B167,'Damage costs'!$C$18:$C$70,0))/1000),"")</f>
        <v/>
      </c>
      <c r="G167" s="59" t="str">
        <f>IFERROR(IF(OR($C$168=FALSE,LEFT($B167,3)&lt;&gt;"NOX"),G58*INDEX('Damage costs'!$Q$18:$Q$70,MATCH($B167,'Damage costs'!$C$18:$C$70,0))/1000,G58*INDEX('Damage costs'!$U$18:$U$70,MATCH($B167,'Damage costs'!$C$18:$C$70,0))/1000),"")</f>
        <v/>
      </c>
      <c r="H167" s="59" t="str">
        <f>IFERROR(IF(OR($C$168=FALSE,LEFT($B167,3)&lt;&gt;"NOX"),H58*INDEX('Damage costs'!$Q$18:$Q$70,MATCH($B167,'Damage costs'!$C$18:$C$70,0))/1000,H58*INDEX('Damage costs'!$U$18:$U$70,MATCH($B167,'Damage costs'!$C$18:$C$70,0))/1000),"")</f>
        <v/>
      </c>
      <c r="I167" s="59" t="str">
        <f>IFERROR(IF(OR($C$168=FALSE,LEFT($B167,3)&lt;&gt;"NOX"),I58*INDEX('Damage costs'!$Q$18:$Q$70,MATCH($B167,'Damage costs'!$C$18:$C$70,0))/1000,I58*INDEX('Damage costs'!$U$18:$U$70,MATCH($B167,'Damage costs'!$C$18:$C$70,0))/1000),"")</f>
        <v/>
      </c>
      <c r="J167" s="59" t="str">
        <f>IFERROR(IF(OR($C$168=FALSE,LEFT($B167,3)&lt;&gt;"NOX"),J58*INDEX('Damage costs'!$Q$18:$Q$70,MATCH($B167,'Damage costs'!$C$18:$C$70,0))/1000,J58*INDEX('Damage costs'!$U$18:$U$70,MATCH($B167,'Damage costs'!$C$18:$C$70,0))/1000),"")</f>
        <v/>
      </c>
      <c r="K167" s="59" t="str">
        <f>IFERROR(IF(OR($C$168=FALSE,LEFT($B167,3)&lt;&gt;"NOX"),K58*INDEX('Damage costs'!$Q$18:$Q$70,MATCH($B167,'Damage costs'!$C$18:$C$70,0))/1000,K58*INDEX('Damage costs'!$U$18:$U$70,MATCH($B167,'Damage costs'!$C$18:$C$70,0))/1000),"")</f>
        <v/>
      </c>
      <c r="L167" s="59" t="str">
        <f>IFERROR(IF(OR($C$168=FALSE,LEFT($B167,3)&lt;&gt;"NOX"),L58*INDEX('Damage costs'!$Q$18:$Q$70,MATCH($B167,'Damage costs'!$C$18:$C$70,0))/1000,L58*INDEX('Damage costs'!$U$18:$U$70,MATCH($B167,'Damage costs'!$C$18:$C$70,0))/1000),"")</f>
        <v/>
      </c>
      <c r="M167" s="59" t="str">
        <f>IFERROR(IF(OR($C$168=FALSE,LEFT($B167,3)&lt;&gt;"NOX"),M58*INDEX('Damage costs'!$Q$18:$Q$70,MATCH($B167,'Damage costs'!$C$18:$C$70,0))/1000,M58*INDEX('Damage costs'!$U$18:$U$70,MATCH($B167,'Damage costs'!$C$18:$C$70,0))/1000),"")</f>
        <v/>
      </c>
      <c r="N167" s="59" t="str">
        <f>IFERROR(IF(OR($C$168=FALSE,LEFT($B167,3)&lt;&gt;"NOX"),N58*INDEX('Damage costs'!$Q$18:$Q$70,MATCH($B167,'Damage costs'!$C$18:$C$70,0))/1000,N58*INDEX('Damage costs'!$U$18:$U$70,MATCH($B167,'Damage costs'!$C$18:$C$70,0))/1000),"")</f>
        <v/>
      </c>
      <c r="O167" s="59" t="str">
        <f>IFERROR(IF(OR($C$168=FALSE,LEFT($B167,3)&lt;&gt;"NOX"),O58*INDEX('Damage costs'!$Q$18:$Q$70,MATCH($B167,'Damage costs'!$C$18:$C$70,0))/1000,O58*INDEX('Damage costs'!$U$18:$U$70,MATCH($B167,'Damage costs'!$C$18:$C$70,0))/1000),"")</f>
        <v/>
      </c>
      <c r="P167" s="59" t="str">
        <f>IFERROR(IF(OR($C$168=FALSE,LEFT($B167,3)&lt;&gt;"NOX"),P58*INDEX('Damage costs'!$Q$18:$Q$70,MATCH($B167,'Damage costs'!$C$18:$C$70,0))/1000,P58*INDEX('Damage costs'!$U$18:$U$70,MATCH($B167,'Damage costs'!$C$18:$C$70,0))/1000),"")</f>
        <v/>
      </c>
      <c r="Q167" s="59" t="str">
        <f>IFERROR(IF(OR($C$168=FALSE,LEFT($B167,3)&lt;&gt;"NOX"),Q58*INDEX('Damage costs'!$Q$18:$Q$70,MATCH($B167,'Damage costs'!$C$18:$C$70,0))/1000,Q58*INDEX('Damage costs'!$U$18:$U$70,MATCH($B167,'Damage costs'!$C$18:$C$70,0))/1000),"")</f>
        <v/>
      </c>
      <c r="R167" s="59" t="str">
        <f>IFERROR(IF(OR($C$168=FALSE,LEFT($B167,3)&lt;&gt;"NOX"),R58*INDEX('Damage costs'!$Q$18:$Q$70,MATCH($B167,'Damage costs'!$C$18:$C$70,0))/1000,R58*INDEX('Damage costs'!$U$18:$U$70,MATCH($B167,'Damage costs'!$C$18:$C$70,0))/1000),"")</f>
        <v/>
      </c>
      <c r="S167" s="59" t="str">
        <f>IFERROR(IF(OR($C$168=FALSE,LEFT($B167,3)&lt;&gt;"NOX"),S58*INDEX('Damage costs'!$Q$18:$Q$70,MATCH($B167,'Damage costs'!$C$18:$C$70,0))/1000,S58*INDEX('Damage costs'!$U$18:$U$70,MATCH($B167,'Damage costs'!$C$18:$C$70,0))/1000),"")</f>
        <v/>
      </c>
      <c r="T167" s="59" t="str">
        <f>IFERROR(IF(OR($C$168=FALSE,LEFT($B167,3)&lt;&gt;"NOX"),T58*INDEX('Damage costs'!$Q$18:$Q$70,MATCH($B167,'Damage costs'!$C$18:$C$70,0))/1000,T58*INDEX('Damage costs'!$U$18:$U$70,MATCH($B167,'Damage costs'!$C$18:$C$70,0))/1000),"")</f>
        <v/>
      </c>
      <c r="U167" s="59" t="str">
        <f>IFERROR(IF(OR($C$168=FALSE,LEFT($B167,3)&lt;&gt;"NOX"),U58*INDEX('Damage costs'!$Q$18:$Q$70,MATCH($B167,'Damage costs'!$C$18:$C$70,0))/1000,U58*INDEX('Damage costs'!$U$18:$U$70,MATCH($B167,'Damage costs'!$C$18:$C$70,0))/1000),"")</f>
        <v/>
      </c>
      <c r="V167" s="59" t="str">
        <f>IFERROR(IF(OR($C$168=FALSE,LEFT($B167,3)&lt;&gt;"NOX"),V58*INDEX('Damage costs'!$Q$18:$Q$70,MATCH($B167,'Damage costs'!$C$18:$C$70,0))/1000,V58*INDEX('Damage costs'!$U$18:$U$70,MATCH($B167,'Damage costs'!$C$18:$C$70,0))/1000),"")</f>
        <v/>
      </c>
      <c r="W167" s="59" t="str">
        <f>IFERROR(IF(OR($C$168=FALSE,LEFT($B167,3)&lt;&gt;"NOX"),W58*INDEX('Damage costs'!$Q$18:$Q$70,MATCH($B167,'Damage costs'!$C$18:$C$70,0))/1000,W58*INDEX('Damage costs'!$U$18:$U$70,MATCH($B167,'Damage costs'!$C$18:$C$70,0))/1000),"")</f>
        <v/>
      </c>
      <c r="X167" s="59" t="str">
        <f>IFERROR(IF(OR($C$168=FALSE,LEFT($B167,3)&lt;&gt;"NOX"),X58*INDEX('Damage costs'!$Q$18:$Q$70,MATCH($B167,'Damage costs'!$C$18:$C$70,0))/1000,X58*INDEX('Damage costs'!$U$18:$U$70,MATCH($B167,'Damage costs'!$C$18:$C$70,0))/1000),"")</f>
        <v/>
      </c>
      <c r="Y167" s="59" t="str">
        <f>IFERROR(IF(OR($C$168=FALSE,LEFT($B167,3)&lt;&gt;"NOX"),Y58*INDEX('Damage costs'!$Q$18:$Q$70,MATCH($B167,'Damage costs'!$C$18:$C$70,0))/1000,Y58*INDEX('Damage costs'!$U$18:$U$70,MATCH($B167,'Damage costs'!$C$18:$C$70,0))/1000),"")</f>
        <v/>
      </c>
      <c r="Z167" s="59" t="str">
        <f>IFERROR(IF(OR($C$168=FALSE,LEFT($B167,3)&lt;&gt;"NOX"),Z58*INDEX('Damage costs'!$Q$18:$Q$70,MATCH($B167,'Damage costs'!$C$18:$C$70,0))/1000,Z58*INDEX('Damage costs'!$U$18:$U$70,MATCH($B167,'Damage costs'!$C$18:$C$70,0))/1000),"")</f>
        <v/>
      </c>
      <c r="AA167" s="59" t="str">
        <f>IFERROR(IF(OR($C$168=FALSE,LEFT($B167,3)&lt;&gt;"NOX"),AA58*INDEX('Damage costs'!$Q$18:$Q$70,MATCH($B167,'Damage costs'!$C$18:$C$70,0))/1000,AA58*INDEX('Damage costs'!$U$18:$U$70,MATCH($B167,'Damage costs'!$C$18:$C$70,0))/1000),"")</f>
        <v/>
      </c>
      <c r="AB167" s="59" t="str">
        <f>IFERROR(IF(OR($C$168=FALSE,LEFT($B167,3)&lt;&gt;"NOX"),AB58*INDEX('Damage costs'!$Q$18:$Q$70,MATCH($B167,'Damage costs'!$C$18:$C$70,0))/1000,AB58*INDEX('Damage costs'!$U$18:$U$70,MATCH($B167,'Damage costs'!$C$18:$C$70,0))/1000),"")</f>
        <v/>
      </c>
      <c r="AC167" s="59" t="str">
        <f>IFERROR(IF(OR($C$168=FALSE,LEFT($B167,3)&lt;&gt;"NOX"),AC58*INDEX('Damage costs'!$Q$18:$Q$70,MATCH($B167,'Damage costs'!$C$18:$C$70,0))/1000,AC58*INDEX('Damage costs'!$U$18:$U$70,MATCH($B167,'Damage costs'!$C$18:$C$70,0))/1000),"")</f>
        <v/>
      </c>
      <c r="AD167" s="59" t="str">
        <f>IFERROR(IF(OR($C$168=FALSE,LEFT($B167,3)&lt;&gt;"NOX"),AD58*INDEX('Damage costs'!$Q$18:$Q$70,MATCH($B167,'Damage costs'!$C$18:$C$70,0))/1000,AD58*INDEX('Damage costs'!$U$18:$U$70,MATCH($B167,'Damage costs'!$C$18:$C$70,0))/1000),"")</f>
        <v/>
      </c>
      <c r="AE167" s="59" t="str">
        <f>IFERROR(IF(OR($C$168=FALSE,LEFT($B167,3)&lt;&gt;"NOX"),AE58*INDEX('Damage costs'!$Q$18:$Q$70,MATCH($B167,'Damage costs'!$C$18:$C$70,0))/1000,AE58*INDEX('Damage costs'!$U$18:$U$70,MATCH($B167,'Damage costs'!$C$18:$C$70,0))/1000),"")</f>
        <v/>
      </c>
      <c r="AF167" s="59" t="str">
        <f>IFERROR(IF(OR($C$168=FALSE,LEFT($B167,3)&lt;&gt;"NOX"),AF58*INDEX('Damage costs'!$Q$18:$Q$70,MATCH($B167,'Damage costs'!$C$18:$C$70,0))/1000,AF58*INDEX('Damage costs'!$U$18:$U$70,MATCH($B167,'Damage costs'!$C$18:$C$70,0))/1000),"")</f>
        <v/>
      </c>
      <c r="AG167" s="59" t="str">
        <f>IFERROR(IF(OR($C$168=FALSE,LEFT($B167,3)&lt;&gt;"NOX"),AG58*INDEX('Damage costs'!$Q$18:$Q$70,MATCH($B167,'Damage costs'!$C$18:$C$70,0))/1000,AG58*INDEX('Damage costs'!$U$18:$U$70,MATCH($B167,'Damage costs'!$C$18:$C$70,0))/1000),"")</f>
        <v/>
      </c>
      <c r="AH167" s="59" t="str">
        <f>IFERROR(IF(OR($C$168=FALSE,LEFT($B167,3)&lt;&gt;"NOX"),AH58*INDEX('Damage costs'!$Q$18:$Q$70,MATCH($B167,'Damage costs'!$C$18:$C$70,0))/1000,AH58*INDEX('Damage costs'!$U$18:$U$70,MATCH($B167,'Damage costs'!$C$18:$C$70,0))/1000),"")</f>
        <v/>
      </c>
      <c r="AI167" s="59" t="str">
        <f>IFERROR(IF(OR($C$168=FALSE,LEFT($B167,3)&lt;&gt;"NOX"),AI58*INDEX('Damage costs'!$Q$18:$Q$70,MATCH($B167,'Damage costs'!$C$18:$C$70,0))/1000,AI58*INDEX('Damage costs'!$U$18:$U$70,MATCH($B167,'Damage costs'!$C$18:$C$70,0))/1000),"")</f>
        <v/>
      </c>
      <c r="AJ167" s="59" t="str">
        <f>IFERROR(IF(OR($C$168=FALSE,LEFT($B167,3)&lt;&gt;"NOX"),AJ58*INDEX('Damage costs'!$Q$18:$Q$70,MATCH($B167,'Damage costs'!$C$18:$C$70,0))/1000,AJ58*INDEX('Damage costs'!$U$18:$U$70,MATCH($B167,'Damage costs'!$C$18:$C$70,0))/1000),"")</f>
        <v/>
      </c>
      <c r="AK167" s="59" t="str">
        <f>IFERROR(IF(OR($C$168=FALSE,LEFT($B167,3)&lt;&gt;"NOX"),AK58*INDEX('Damage costs'!$Q$18:$Q$70,MATCH($B167,'Damage costs'!$C$18:$C$70,0))/1000,AK58*INDEX('Damage costs'!$U$18:$U$70,MATCH($B167,'Damage costs'!$C$18:$C$70,0))/1000),"")</f>
        <v/>
      </c>
      <c r="AL167" s="59" t="str">
        <f>IFERROR(IF(OR($C$168=FALSE,LEFT($B167,3)&lt;&gt;"NOX"),AL58*INDEX('Damage costs'!$Q$18:$Q$70,MATCH($B167,'Damage costs'!$C$18:$C$70,0))/1000,AL58*INDEX('Damage costs'!$U$18:$U$70,MATCH($B167,'Damage costs'!$C$18:$C$70,0))/1000),"")</f>
        <v/>
      </c>
      <c r="AM167" s="59" t="str">
        <f>IFERROR(IF(OR($C$168=FALSE,LEFT($B167,3)&lt;&gt;"NOX"),AM58*INDEX('Damage costs'!$Q$18:$Q$70,MATCH($B167,'Damage costs'!$C$18:$C$70,0))/1000,AM58*INDEX('Damage costs'!$U$18:$U$70,MATCH($B167,'Damage costs'!$C$18:$C$70,0))/1000),"")</f>
        <v/>
      </c>
      <c r="AN167" s="59" t="str">
        <f>IFERROR(IF(OR($C$168=FALSE,LEFT($B167,3)&lt;&gt;"NOX"),AN58*INDEX('Damage costs'!$Q$18:$Q$70,MATCH($B167,'Damage costs'!$C$18:$C$70,0))/1000,AN58*INDEX('Damage costs'!$U$18:$U$70,MATCH($B167,'Damage costs'!$C$18:$C$70,0))/1000),"")</f>
        <v/>
      </c>
      <c r="AO167" s="59" t="str">
        <f>IFERROR(IF(OR($C$168=FALSE,LEFT($B167,3)&lt;&gt;"NOX"),AO58*INDEX('Damage costs'!$Q$18:$Q$70,MATCH($B167,'Damage costs'!$C$18:$C$70,0))/1000,AO58*INDEX('Damage costs'!$U$18:$U$70,MATCH($B167,'Damage costs'!$C$18:$C$70,0))/1000),"")</f>
        <v/>
      </c>
      <c r="AP167" s="59" t="str">
        <f>IFERROR(IF(OR($C$168=FALSE,LEFT($B167,3)&lt;&gt;"NOX"),AP58*INDEX('Damage costs'!$Q$18:$Q$70,MATCH($B167,'Damage costs'!$C$18:$C$70,0))/1000,AP58*INDEX('Damage costs'!$U$18:$U$70,MATCH($B167,'Damage costs'!$C$18:$C$70,0))/1000),"")</f>
        <v/>
      </c>
      <c r="AQ167" s="59" t="str">
        <f>IFERROR(IF(OR($C$168=FALSE,LEFT($B167,3)&lt;&gt;"NOX"),AQ58*INDEX('Damage costs'!$Q$18:$Q$70,MATCH($B167,'Damage costs'!$C$18:$C$70,0))/1000,AQ58*INDEX('Damage costs'!$U$18:$U$70,MATCH($B167,'Damage costs'!$C$18:$C$70,0))/1000),"")</f>
        <v/>
      </c>
      <c r="AR167" s="59" t="str">
        <f>IFERROR(IF(OR($C$168=FALSE,LEFT($B167,3)&lt;&gt;"NOX"),AR58*INDEX('Damage costs'!$Q$18:$Q$70,MATCH($B167,'Damage costs'!$C$18:$C$70,0))/1000,AR58*INDEX('Damage costs'!$U$18:$U$70,MATCH($B167,'Damage costs'!$C$18:$C$70,0))/1000),"")</f>
        <v/>
      </c>
      <c r="AS167" s="59" t="str">
        <f>IFERROR(IF(OR($C$168=FALSE,LEFT($B167,3)&lt;&gt;"NOX"),AS58*INDEX('Damage costs'!$Q$18:$Q$70,MATCH($B167,'Damage costs'!$C$18:$C$70,0))/1000,AS58*INDEX('Damage costs'!$U$18:$U$70,MATCH($B167,'Damage costs'!$C$18:$C$70,0))/1000),"")</f>
        <v/>
      </c>
      <c r="AT167" s="59" t="str">
        <f>IFERROR(IF(OR($C$168=FALSE,LEFT($B167,3)&lt;&gt;"NOX"),AT58*INDEX('Damage costs'!$Q$18:$Q$70,MATCH($B167,'Damage costs'!$C$18:$C$70,0))/1000,AT58*INDEX('Damage costs'!$U$18:$U$70,MATCH($B167,'Damage costs'!$C$18:$C$70,0))/1000),"")</f>
        <v/>
      </c>
      <c r="AU167" s="59" t="str">
        <f>IFERROR(IF(OR($C$168=FALSE,LEFT($B167,3)&lt;&gt;"NOX"),AU58*INDEX('Damage costs'!$Q$18:$Q$70,MATCH($B167,'Damage costs'!$C$18:$C$70,0))/1000,AU58*INDEX('Damage costs'!$U$18:$U$70,MATCH($B167,'Damage costs'!$C$18:$C$70,0))/1000),"")</f>
        <v/>
      </c>
      <c r="AV167" s="59" t="str">
        <f>IFERROR(IF(OR($C$168=FALSE,LEFT($B167,3)&lt;&gt;"NOX"),AV58*INDEX('Damage costs'!$Q$18:$Q$70,MATCH($B167,'Damage costs'!$C$18:$C$70,0))/1000,AV58*INDEX('Damage costs'!$U$18:$U$70,MATCH($B167,'Damage costs'!$C$18:$C$70,0))/1000),"")</f>
        <v/>
      </c>
      <c r="AW167" s="59" t="str">
        <f>IFERROR(IF(OR($C$168=FALSE,LEFT($B167,3)&lt;&gt;"NOX"),AW58*INDEX('Damage costs'!$Q$18:$Q$70,MATCH($B167,'Damage costs'!$C$18:$C$70,0))/1000,AW58*INDEX('Damage costs'!$U$18:$U$70,MATCH($B167,'Damage costs'!$C$18:$C$70,0))/1000),"")</f>
        <v/>
      </c>
      <c r="AX167" s="59" t="str">
        <f>IFERROR(IF(OR($C$168=FALSE,LEFT($B167,3)&lt;&gt;"NOX"),AX58*INDEX('Damage costs'!$Q$18:$Q$70,MATCH($B167,'Damage costs'!$C$18:$C$70,0))/1000,AX58*INDEX('Damage costs'!$U$18:$U$70,MATCH($B167,'Damage costs'!$C$18:$C$70,0))/1000),"")</f>
        <v/>
      </c>
      <c r="AY167" s="59" t="str">
        <f>IFERROR(IF(OR($C$168=FALSE,LEFT($B167,3)&lt;&gt;"NOX"),AY58*INDEX('Damage costs'!$Q$18:$Q$70,MATCH($B167,'Damage costs'!$C$18:$C$70,0))/1000,AY58*INDEX('Damage costs'!$U$18:$U$70,MATCH($B167,'Damage costs'!$C$18:$C$70,0))/1000),"")</f>
        <v/>
      </c>
      <c r="AZ167" s="59" t="str">
        <f>IFERROR(IF(OR($C$168=FALSE,LEFT($B167,3)&lt;&gt;"NOX"),AZ58*INDEX('Damage costs'!$Q$18:$Q$70,MATCH($B167,'Damage costs'!$C$18:$C$70,0))/1000,AZ58*INDEX('Damage costs'!$U$18:$U$70,MATCH($B167,'Damage costs'!$C$18:$C$70,0))/1000),"")</f>
        <v/>
      </c>
      <c r="BA167" s="59" t="str">
        <f>IFERROR(IF(OR($C$168=FALSE,LEFT($B167,3)&lt;&gt;"NOX"),BA58*INDEX('Damage costs'!$Q$18:$Q$70,MATCH($B167,'Damage costs'!$C$18:$C$70,0))/1000,BA58*INDEX('Damage costs'!$U$18:$U$70,MATCH($B167,'Damage costs'!$C$18:$C$70,0))/1000),"")</f>
        <v/>
      </c>
      <c r="BB167" s="59" t="str">
        <f>IFERROR(IF(OR($C$168=FALSE,LEFT($B167,3)&lt;&gt;"NOX"),BB58*INDEX('Damage costs'!$Q$18:$Q$70,MATCH($B167,'Damage costs'!$C$18:$C$70,0))/1000,BB58*INDEX('Damage costs'!$U$18:$U$70,MATCH($B167,'Damage costs'!$C$18:$C$70,0))/1000),"")</f>
        <v/>
      </c>
      <c r="BC167" s="59" t="str">
        <f>IFERROR(IF(OR($C$168=FALSE,LEFT($B167,3)&lt;&gt;"NOX"),BC58*INDEX('Damage costs'!$Q$18:$Q$70,MATCH($B167,'Damage costs'!$C$18:$C$70,0))/1000,BC58*INDEX('Damage costs'!$U$18:$U$70,MATCH($B167,'Damage costs'!$C$18:$C$70,0))/1000),"")</f>
        <v/>
      </c>
      <c r="BD167" s="59" t="str">
        <f>IFERROR(IF(OR($C$168=FALSE,LEFT($B167,3)&lt;&gt;"NOX"),BD58*INDEX('Damage costs'!$Q$18:$Q$70,MATCH($B167,'Damage costs'!$C$18:$C$70,0))/1000,BD58*INDEX('Damage costs'!$U$18:$U$70,MATCH($B167,'Damage costs'!$C$18:$C$70,0))/1000),"")</f>
        <v/>
      </c>
      <c r="BE167" s="59" t="str">
        <f>IFERROR(IF(OR($C$168=FALSE,LEFT($B167,3)&lt;&gt;"NOX"),BE58*INDEX('Damage costs'!$Q$18:$Q$70,MATCH($B167,'Damage costs'!$C$18:$C$70,0))/1000,BE58*INDEX('Damage costs'!$U$18:$U$70,MATCH($B167,'Damage costs'!$C$18:$C$70,0))/1000),"")</f>
        <v/>
      </c>
      <c r="BF167" s="59" t="str">
        <f>IFERROR(IF(OR($C$168=FALSE,LEFT($B167,3)&lt;&gt;"NOX"),BF58*INDEX('Damage costs'!$Q$18:$Q$70,MATCH($B167,'Damage costs'!$C$18:$C$70,0))/1000,BF58*INDEX('Damage costs'!$U$18:$U$70,MATCH($B167,'Damage costs'!$C$18:$C$70,0))/1000),"")</f>
        <v/>
      </c>
      <c r="BG167" s="59" t="str">
        <f>IFERROR(IF(OR($C$168=FALSE,LEFT($B167,3)&lt;&gt;"NOX"),BG58*INDEX('Damage costs'!$Q$18:$Q$70,MATCH($B167,'Damage costs'!$C$18:$C$70,0))/1000,BG58*INDEX('Damage costs'!$U$18:$U$70,MATCH($B167,'Damage costs'!$C$18:$C$70,0))/1000),"")</f>
        <v/>
      </c>
      <c r="BH167" s="59" t="str">
        <f>IFERROR(IF(OR($C$168=FALSE,LEFT($B167,3)&lt;&gt;"NOX"),BH58*INDEX('Damage costs'!$Q$18:$Q$70,MATCH($B167,'Damage costs'!$C$18:$C$70,0))/1000,BH58*INDEX('Damage costs'!$U$18:$U$70,MATCH($B167,'Damage costs'!$C$18:$C$70,0))/1000),"")</f>
        <v/>
      </c>
      <c r="BI167" s="59" t="str">
        <f>IFERROR(IF(OR($C$168=FALSE,LEFT($B167,3)&lt;&gt;"NOX"),BI58*INDEX('Damage costs'!$Q$18:$Q$70,MATCH($B167,'Damage costs'!$C$18:$C$70,0))/1000,BI58*INDEX('Damage costs'!$U$18:$U$70,MATCH($B167,'Damage costs'!$C$18:$C$70,0))/1000),"")</f>
        <v/>
      </c>
      <c r="BJ167" s="59" t="str">
        <f>IFERROR(IF(OR($C$168=FALSE,LEFT($B167,3)&lt;&gt;"NOX"),BJ58*INDEX('Damage costs'!$Q$18:$Q$70,MATCH($B167,'Damage costs'!$C$18:$C$70,0))/1000,BJ58*INDEX('Damage costs'!$U$18:$U$70,MATCH($B167,'Damage costs'!$C$18:$C$70,0))/1000),"")</f>
        <v/>
      </c>
      <c r="BK167" s="59" t="str">
        <f>IFERROR(IF(OR($C$168=FALSE,LEFT($B167,3)&lt;&gt;"NOX"),BK58*INDEX('Damage costs'!$Q$18:$Q$70,MATCH($B167,'Damage costs'!$C$18:$C$70,0))/1000,BK58*INDEX('Damage costs'!$U$18:$U$70,MATCH($B167,'Damage costs'!$C$18:$C$70,0))/1000),"")</f>
        <v/>
      </c>
      <c r="BL167" s="59" t="str">
        <f>IFERROR(IF(OR($C$168=FALSE,LEFT($B167,3)&lt;&gt;"NOX"),BL58*INDEX('Damage costs'!$Q$18:$Q$70,MATCH($B167,'Damage costs'!$C$18:$C$70,0))/1000,BL58*INDEX('Damage costs'!$U$18:$U$70,MATCH($B167,'Damage costs'!$C$18:$C$70,0))/1000),"")</f>
        <v/>
      </c>
      <c r="BM167" s="59" t="str">
        <f>IFERROR(IF(OR($C$168=FALSE,LEFT($B167,3)&lt;&gt;"NOX"),BM58*INDEX('Damage costs'!$Q$18:$Q$70,MATCH($B167,'Damage costs'!$C$18:$C$70,0))/1000,BM58*INDEX('Damage costs'!$U$18:$U$70,MATCH($B167,'Damage costs'!$C$18:$C$70,0))/1000),"")</f>
        <v/>
      </c>
      <c r="BN167" s="59" t="str">
        <f>IFERROR(IF(OR($C$168=FALSE,LEFT($B167,3)&lt;&gt;"NOX"),BN58*INDEX('Damage costs'!$Q$18:$Q$70,MATCH($B167,'Damage costs'!$C$18:$C$70,0))/1000,BN58*INDEX('Damage costs'!$U$18:$U$70,MATCH($B167,'Damage costs'!$C$18:$C$70,0))/1000),"")</f>
        <v/>
      </c>
      <c r="BO167" s="59" t="str">
        <f>IFERROR(IF(OR($C$168=FALSE,LEFT($B167,3)&lt;&gt;"NOX"),BO58*INDEX('Damage costs'!$Q$18:$Q$70,MATCH($B167,'Damage costs'!$C$18:$C$70,0))/1000,BO58*INDEX('Damage costs'!$U$18:$U$70,MATCH($B167,'Damage costs'!$C$18:$C$70,0))/1000),"")</f>
        <v/>
      </c>
      <c r="BP167" s="59" t="str">
        <f>IFERROR(IF(OR($C$168=FALSE,LEFT($B167,3)&lt;&gt;"NOX"),BP58*INDEX('Damage costs'!$Q$18:$Q$70,MATCH($B167,'Damage costs'!$C$18:$C$70,0))/1000,BP58*INDEX('Damage costs'!$U$18:$U$70,MATCH($B167,'Damage costs'!$C$18:$C$70,0))/1000),"")</f>
        <v/>
      </c>
      <c r="BQ167" s="59" t="str">
        <f>IFERROR(IF(OR($C$168=FALSE,LEFT($B167,3)&lt;&gt;"NOX"),BQ58*INDEX('Damage costs'!$Q$18:$Q$70,MATCH($B167,'Damage costs'!$C$18:$C$70,0))/1000,BQ58*INDEX('Damage costs'!$U$18:$U$70,MATCH($B167,'Damage costs'!$C$18:$C$70,0))/1000),"")</f>
        <v/>
      </c>
      <c r="BR167" s="59" t="str">
        <f>IFERROR(IF(OR($C$168=FALSE,LEFT($B167,3)&lt;&gt;"NOX"),BR58*INDEX('Damage costs'!$Q$18:$Q$70,MATCH($B167,'Damage costs'!$C$18:$C$70,0))/1000,BR58*INDEX('Damage costs'!$U$18:$U$70,MATCH($B167,'Damage costs'!$C$18:$C$70,0))/1000),"")</f>
        <v/>
      </c>
      <c r="BS167" s="59" t="str">
        <f>IFERROR(IF(OR($C$168=FALSE,LEFT($B167,3)&lt;&gt;"NOX"),BS58*INDEX('Damage costs'!$Q$18:$Q$70,MATCH($B167,'Damage costs'!$C$18:$C$70,0))/1000,BS58*INDEX('Damage costs'!$U$18:$U$70,MATCH($B167,'Damage costs'!$C$18:$C$70,0))/1000),"")</f>
        <v/>
      </c>
      <c r="BT167" s="59" t="str">
        <f>IFERROR(IF(OR($C$168=FALSE,LEFT($B167,3)&lt;&gt;"NOX"),BT58*INDEX('Damage costs'!$Q$18:$Q$70,MATCH($B167,'Damage costs'!$C$18:$C$70,0))/1000,BT58*INDEX('Damage costs'!$U$18:$U$70,MATCH($B167,'Damage costs'!$C$18:$C$70,0))/1000),"")</f>
        <v/>
      </c>
      <c r="BU167" s="59" t="str">
        <f>IFERROR(IF(OR($C$168=FALSE,LEFT($B167,3)&lt;&gt;"NOX"),BU58*INDEX('Damage costs'!$Q$18:$Q$70,MATCH($B167,'Damage costs'!$C$18:$C$70,0))/1000,BU58*INDEX('Damage costs'!$U$18:$U$70,MATCH($B167,'Damage costs'!$C$18:$C$70,0))/1000),"")</f>
        <v/>
      </c>
      <c r="BV167" s="59" t="str">
        <f>IFERROR(IF(OR($C$168=FALSE,LEFT($B167,3)&lt;&gt;"NOX"),BV58*INDEX('Damage costs'!$Q$18:$Q$70,MATCH($B167,'Damage costs'!$C$18:$C$70,0))/1000,BV58*INDEX('Damage costs'!$U$18:$U$70,MATCH($B167,'Damage costs'!$C$18:$C$70,0))/1000),"")</f>
        <v/>
      </c>
      <c r="BW167" s="59" t="str">
        <f>IFERROR(IF(OR($C$168=FALSE,LEFT($B167,3)&lt;&gt;"NOX"),BW58*INDEX('Damage costs'!$Q$18:$Q$70,MATCH($B167,'Damage costs'!$C$18:$C$70,0))/1000,BW58*INDEX('Damage costs'!$U$18:$U$70,MATCH($B167,'Damage costs'!$C$18:$C$70,0))/1000),"")</f>
        <v/>
      </c>
      <c r="BX167" s="59" t="str">
        <f>IFERROR(IF(OR($C$168=FALSE,LEFT($B167,3)&lt;&gt;"NOX"),BX58*INDEX('Damage costs'!$Q$18:$Q$70,MATCH($B167,'Damage costs'!$C$18:$C$70,0))/1000,BX58*INDEX('Damage costs'!$U$18:$U$70,MATCH($B167,'Damage costs'!$C$18:$C$70,0))/1000),"")</f>
        <v/>
      </c>
      <c r="BY167" s="59" t="str">
        <f>IFERROR(IF(OR($C$168=FALSE,LEFT($B167,3)&lt;&gt;"NOX"),BY58*INDEX('Damage costs'!$Q$18:$Q$70,MATCH($B167,'Damage costs'!$C$18:$C$70,0))/1000,BY58*INDEX('Damage costs'!$U$18:$U$70,MATCH($B167,'Damage costs'!$C$18:$C$70,0))/1000),"")</f>
        <v/>
      </c>
      <c r="BZ167" s="59" t="str">
        <f>IFERROR(IF(OR($C$168=FALSE,LEFT($B167,3)&lt;&gt;"NOX"),BZ58*INDEX('Damage costs'!$Q$18:$Q$70,MATCH($B167,'Damage costs'!$C$18:$C$70,0))/1000,BZ58*INDEX('Damage costs'!$U$18:$U$70,MATCH($B167,'Damage costs'!$C$18:$C$70,0))/1000),"")</f>
        <v/>
      </c>
      <c r="CA167" s="59" t="str">
        <f>IFERROR(IF(OR($C$168=FALSE,LEFT($B167,3)&lt;&gt;"NOX"),CA58*INDEX('Damage costs'!$Q$18:$Q$70,MATCH($B167,'Damage costs'!$C$18:$C$70,0))/1000,CA58*INDEX('Damage costs'!$U$18:$U$70,MATCH($B167,'Damage costs'!$C$18:$C$70,0))/1000),"")</f>
        <v/>
      </c>
      <c r="CB167" s="59" t="str">
        <f>IFERROR(IF(OR($C$168=FALSE,LEFT($B167,3)&lt;&gt;"NOX"),CB58*INDEX('Damage costs'!$Q$18:$Q$70,MATCH($B167,'Damage costs'!$C$18:$C$70,0))/1000,CB58*INDEX('Damage costs'!$U$18:$U$70,MATCH($B167,'Damage costs'!$C$18:$C$70,0))/1000),"")</f>
        <v/>
      </c>
      <c r="CC167" s="59" t="str">
        <f>IFERROR(IF(OR($C$168=FALSE,LEFT($B167,3)&lt;&gt;"NOX"),CC58*INDEX('Damage costs'!$Q$18:$Q$70,MATCH($B167,'Damage costs'!$C$18:$C$70,0))/1000,CC58*INDEX('Damage costs'!$U$18:$U$70,MATCH($B167,'Damage costs'!$C$18:$C$70,0))/1000),"")</f>
        <v/>
      </c>
      <c r="CD167" s="59" t="str">
        <f>IFERROR(IF(OR($C$168=FALSE,LEFT($B167,3)&lt;&gt;"NOX"),CD58*INDEX('Damage costs'!$Q$18:$Q$70,MATCH($B167,'Damage costs'!$C$18:$C$70,0))/1000,CD58*INDEX('Damage costs'!$U$18:$U$70,MATCH($B167,'Damage costs'!$C$18:$C$70,0))/1000),"")</f>
        <v/>
      </c>
      <c r="CE167" s="59" t="str">
        <f>IFERROR(IF(OR($C$168=FALSE,LEFT($B167,3)&lt;&gt;"NOX"),CE58*INDEX('Damage costs'!$Q$18:$Q$70,MATCH($B167,'Damage costs'!$C$18:$C$70,0))/1000,CE58*INDEX('Damage costs'!$U$18:$U$70,MATCH($B167,'Damage costs'!$C$18:$C$70,0))/1000),"")</f>
        <v/>
      </c>
      <c r="CF167" s="59" t="str">
        <f>IFERROR(IF(OR($C$168=FALSE,LEFT($B167,3)&lt;&gt;"NOX"),CF58*INDEX('Damage costs'!$Q$18:$Q$70,MATCH($B167,'Damage costs'!$C$18:$C$70,0))/1000,CF58*INDEX('Damage costs'!$U$18:$U$70,MATCH($B167,'Damage costs'!$C$18:$C$70,0))/1000),"")</f>
        <v/>
      </c>
      <c r="CG167" s="59" t="str">
        <f>IFERROR(IF(OR($C$168=FALSE,LEFT($B167,3)&lt;&gt;"NOX"),CG58*INDEX('Damage costs'!$Q$18:$Q$70,MATCH($B167,'Damage costs'!$C$18:$C$70,0))/1000,CG58*INDEX('Damage costs'!$U$18:$U$70,MATCH($B167,'Damage costs'!$C$18:$C$70,0))/1000),"")</f>
        <v/>
      </c>
      <c r="CH167" s="59" t="str">
        <f>IFERROR(IF(OR($C$168=FALSE,LEFT($B167,3)&lt;&gt;"NOX"),CH58*INDEX('Damage costs'!$Q$18:$Q$70,MATCH($B167,'Damage costs'!$C$18:$C$70,0))/1000,CH58*INDEX('Damage costs'!$U$18:$U$70,MATCH($B167,'Damage costs'!$C$18:$C$70,0))/1000),"")</f>
        <v/>
      </c>
      <c r="CI167" s="59" t="str">
        <f>IFERROR(IF(OR($C$168=FALSE,LEFT($B167,3)&lt;&gt;"NOX"),CI58*INDEX('Damage costs'!$Q$18:$Q$70,MATCH($B167,'Damage costs'!$C$18:$C$70,0))/1000,CI58*INDEX('Damage costs'!$U$18:$U$70,MATCH($B167,'Damage costs'!$C$18:$C$70,0))/1000),"")</f>
        <v/>
      </c>
      <c r="CJ167" s="59" t="str">
        <f>IFERROR(IF(OR($C$168=FALSE,LEFT($B167,3)&lt;&gt;"NOX"),CJ58*INDEX('Damage costs'!$Q$18:$Q$70,MATCH($B167,'Damage costs'!$C$18:$C$70,0))/1000,CJ58*INDEX('Damage costs'!$U$18:$U$70,MATCH($B167,'Damage costs'!$C$18:$C$70,0))/1000),"")</f>
        <v/>
      </c>
      <c r="CK167" s="59" t="str">
        <f>IFERROR(IF(OR($C$168=FALSE,LEFT($B167,3)&lt;&gt;"NOX"),CK58*INDEX('Damage costs'!$Q$18:$Q$70,MATCH($B167,'Damage costs'!$C$18:$C$70,0))/1000,CK58*INDEX('Damage costs'!$U$18:$U$70,MATCH($B167,'Damage costs'!$C$18:$C$70,0))/1000),"")</f>
        <v/>
      </c>
      <c r="CL167" s="59" t="str">
        <f>IFERROR(IF(OR($C$168=FALSE,LEFT($B167,3)&lt;&gt;"NOX"),CL58*INDEX('Damage costs'!$Q$18:$Q$70,MATCH($B167,'Damage costs'!$C$18:$C$70,0))/1000,CL58*INDEX('Damage costs'!$U$18:$U$70,MATCH($B167,'Damage costs'!$C$18:$C$70,0))/1000),"")</f>
        <v/>
      </c>
      <c r="CM167" s="59" t="str">
        <f>IFERROR(IF(OR($C$168=FALSE,LEFT($B167,3)&lt;&gt;"NOX"),CM58*INDEX('Damage costs'!$Q$18:$Q$70,MATCH($B167,'Damage costs'!$C$18:$C$70,0))/1000,CM58*INDEX('Damage costs'!$U$18:$U$70,MATCH($B167,'Damage costs'!$C$18:$C$70,0))/1000),"")</f>
        <v/>
      </c>
      <c r="CN167" s="59" t="str">
        <f>IFERROR(IF(OR($C$168=FALSE,LEFT($B167,3)&lt;&gt;"NOX"),CN58*INDEX('Damage costs'!$Q$18:$Q$70,MATCH($B167,'Damage costs'!$C$18:$C$70,0))/1000,CN58*INDEX('Damage costs'!$U$18:$U$70,MATCH($B167,'Damage costs'!$C$18:$C$70,0))/1000),"")</f>
        <v/>
      </c>
      <c r="CO167" s="59" t="str">
        <f>IFERROR(IF(OR($C$168=FALSE,LEFT($B167,3)&lt;&gt;"NOX"),CO58*INDEX('Damage costs'!$Q$18:$Q$70,MATCH($B167,'Damage costs'!$C$18:$C$70,0))/1000,CO58*INDEX('Damage costs'!$U$18:$U$70,MATCH($B167,'Damage costs'!$C$18:$C$70,0))/1000),"")</f>
        <v/>
      </c>
      <c r="CP167" s="59" t="str">
        <f>IFERROR(IF(OR($C$168=FALSE,LEFT($B167,3)&lt;&gt;"NOX"),CP58*INDEX('Damage costs'!$Q$18:$Q$70,MATCH($B167,'Damage costs'!$C$18:$C$70,0))/1000,CP58*INDEX('Damage costs'!$U$18:$U$70,MATCH($B167,'Damage costs'!$C$18:$C$70,0))/1000),"")</f>
        <v/>
      </c>
      <c r="CQ167" s="59" t="str">
        <f>IFERROR(IF(OR($C$168=FALSE,LEFT($B167,3)&lt;&gt;"NOX"),CQ58*INDEX('Damage costs'!$Q$18:$Q$70,MATCH($B167,'Damage costs'!$C$18:$C$70,0))/1000,CQ58*INDEX('Damage costs'!$U$18:$U$70,MATCH($B167,'Damage costs'!$C$18:$C$70,0))/1000),"")</f>
        <v/>
      </c>
      <c r="CR167" s="59" t="str">
        <f>IFERROR(IF(OR($C$168=FALSE,LEFT($B167,3)&lt;&gt;"NOX"),CR58*INDEX('Damage costs'!$Q$18:$Q$70,MATCH($B167,'Damage costs'!$C$18:$C$70,0))/1000,CR58*INDEX('Damage costs'!$U$18:$U$70,MATCH($B167,'Damage costs'!$C$18:$C$70,0))/1000),"")</f>
        <v/>
      </c>
      <c r="CS167" s="59" t="str">
        <f>IFERROR(IF(OR($C$168=FALSE,LEFT($B167,3)&lt;&gt;"NOX"),CS58*INDEX('Damage costs'!$Q$18:$Q$70,MATCH($B167,'Damage costs'!$C$18:$C$70,0))/1000,CS58*INDEX('Damage costs'!$U$18:$U$70,MATCH($B167,'Damage costs'!$C$18:$C$70,0))/1000),"")</f>
        <v/>
      </c>
      <c r="CT167" s="59" t="str">
        <f>IFERROR(IF(OR($C$168=FALSE,LEFT($B167,3)&lt;&gt;"NOX"),CT58*INDEX('Damage costs'!$Q$18:$Q$70,MATCH($B167,'Damage costs'!$C$18:$C$70,0))/1000,CT58*INDEX('Damage costs'!$U$18:$U$70,MATCH($B167,'Damage costs'!$C$18:$C$70,0))/1000),"")</f>
        <v/>
      </c>
      <c r="CU167" s="59" t="str">
        <f>IFERROR(IF(OR($C$168=FALSE,LEFT($B167,3)&lt;&gt;"NOX"),CU58*INDEX('Damage costs'!$Q$18:$Q$70,MATCH($B167,'Damage costs'!$C$18:$C$70,0))/1000,CU58*INDEX('Damage costs'!$U$18:$U$70,MATCH($B167,'Damage costs'!$C$18:$C$70,0))/1000),"")</f>
        <v/>
      </c>
      <c r="CV167" s="59" t="str">
        <f>IFERROR(IF(OR($C$168=FALSE,LEFT($B167,3)&lt;&gt;"NOX"),CV58*INDEX('Damage costs'!$Q$18:$Q$70,MATCH($B167,'Damage costs'!$C$18:$C$70,0))/1000,CV58*INDEX('Damage costs'!$U$18:$U$70,MATCH($B167,'Damage costs'!$C$18:$C$70,0))/1000),"")</f>
        <v/>
      </c>
      <c r="CW167" s="59" t="str">
        <f>IFERROR(IF(OR($C$168=FALSE,LEFT($B167,3)&lt;&gt;"NOX"),CW58*INDEX('Damage costs'!$Q$18:$Q$70,MATCH($B167,'Damage costs'!$C$18:$C$70,0))/1000,CW58*INDEX('Damage costs'!$U$18:$U$70,MATCH($B167,'Damage costs'!$C$18:$C$70,0))/1000),"")</f>
        <v/>
      </c>
      <c r="CX167" s="59" t="str">
        <f>IFERROR(IF(OR($C$168=FALSE,LEFT($B167,3)&lt;&gt;"NOX"),CX58*INDEX('Damage costs'!$Q$18:$Q$70,MATCH($B167,'Damage costs'!$C$18:$C$70,0))/1000,CX58*INDEX('Damage costs'!$U$18:$U$70,MATCH($B167,'Damage costs'!$C$18:$C$70,0))/1000),"")</f>
        <v/>
      </c>
      <c r="CY167" s="59" t="str">
        <f>IFERROR(IF(OR($C$168=FALSE,LEFT($B167,3)&lt;&gt;"NOX"),CY58*INDEX('Damage costs'!$Q$18:$Q$70,MATCH($B167,'Damage costs'!$C$18:$C$70,0))/1000,CY58*INDEX('Damage costs'!$U$18:$U$70,MATCH($B167,'Damage costs'!$C$18:$C$70,0))/1000),"")</f>
        <v/>
      </c>
      <c r="CZ167" s="391"/>
    </row>
    <row r="168" spans="2:104" x14ac:dyDescent="0.25">
      <c r="B168" s="406" t="s">
        <v>618</v>
      </c>
      <c r="C168" s="553" t="b">
        <f>IF(OR(LEFT(B162,4)="PM10",LEFT(B163,4)="PM10",LEFT(B164,4)="PM10",LEFT(B165,4)="PM10",LEFT(B166,4)="PM10",LEFT(B167,4)="PM10"),TRUE,FALSE)</f>
        <v>0</v>
      </c>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391"/>
    </row>
    <row r="169" spans="2:104" x14ac:dyDescent="0.25">
      <c r="B169" s="392"/>
      <c r="C169" s="390"/>
      <c r="D169" s="50"/>
      <c r="E169" s="50"/>
      <c r="F169" s="50"/>
      <c r="G169" s="50"/>
      <c r="H169" s="50"/>
      <c r="I169" s="5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391"/>
    </row>
    <row r="170" spans="2:104" x14ac:dyDescent="0.25">
      <c r="B170" s="393" t="s">
        <v>405</v>
      </c>
      <c r="C170" s="390" t="s">
        <v>404</v>
      </c>
      <c r="D170" s="60">
        <f>'Discount and deflators'!$H$5</f>
        <v>0.02</v>
      </c>
      <c r="E170" s="50"/>
      <c r="F170" s="50"/>
      <c r="G170" s="50"/>
      <c r="H170" s="50"/>
      <c r="I170" s="5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391"/>
    </row>
    <row r="171" spans="2:104" x14ac:dyDescent="0.25">
      <c r="B171" s="393" t="s">
        <v>406</v>
      </c>
      <c r="C171" s="390"/>
      <c r="D171" s="59">
        <f>IF(D$6=0,0,(1+$D170)^(D$6-'Data Input - General'!$F$22))</f>
        <v>0</v>
      </c>
      <c r="E171" s="59">
        <f>IF(E$6=0,0,(1+$D170)^(E$6-'Data Input - General'!$F$22))</f>
        <v>0</v>
      </c>
      <c r="F171" s="59">
        <f>IF(F$6=0,0,(1+$D170)^(F$6-'Data Input - General'!$F$22))</f>
        <v>0</v>
      </c>
      <c r="G171" s="59">
        <f>IF(G$6=0,0,(1+$D170)^(G$6-'Data Input - General'!$F$22))</f>
        <v>0</v>
      </c>
      <c r="H171" s="59">
        <f>IF(H$6=0,0,(1+$D170)^(H$6-'Data Input - General'!$F$22))</f>
        <v>0</v>
      </c>
      <c r="I171" s="59">
        <f>IF(I$6=0,0,(1+$D170)^(I$6-'Data Input - General'!$F$22))</f>
        <v>0</v>
      </c>
      <c r="J171" s="59">
        <f>IF(J$6=0,0,(1+$D170)^(J$6-'Data Input - General'!$F$22))</f>
        <v>0</v>
      </c>
      <c r="K171" s="59">
        <f>IF(K$6=0,0,(1+$D170)^(K$6-'Data Input - General'!$F$22))</f>
        <v>0</v>
      </c>
      <c r="L171" s="59">
        <f>IF(L$6=0,0,(1+$D170)^(L$6-'Data Input - General'!$F$22))</f>
        <v>0</v>
      </c>
      <c r="M171" s="59">
        <f>IF(M$6=0,0,(1+$D170)^(M$6-'Data Input - General'!$F$22))</f>
        <v>0</v>
      </c>
      <c r="N171" s="59">
        <f>IF(N$6=0,0,(1+$D170)^(N$6-'Data Input - General'!$F$22))</f>
        <v>0</v>
      </c>
      <c r="O171" s="59">
        <f>IF(O$6=0,0,(1+$D170)^(O$6-'Data Input - General'!$F$22))</f>
        <v>0</v>
      </c>
      <c r="P171" s="59">
        <f>IF(P$6=0,0,(1+$D170)^(P$6-'Data Input - General'!$F$22))</f>
        <v>0</v>
      </c>
      <c r="Q171" s="59">
        <f>IF(Q$6=0,0,(1+$D170)^(Q$6-'Data Input - General'!$F$22))</f>
        <v>0</v>
      </c>
      <c r="R171" s="59">
        <f>IF(R$6=0,0,(1+$D170)^(R$6-'Data Input - General'!$F$22))</f>
        <v>0</v>
      </c>
      <c r="S171" s="59">
        <f>IF(S$6=0,0,(1+$D170)^(S$6-'Data Input - General'!$F$22))</f>
        <v>0</v>
      </c>
      <c r="T171" s="59">
        <f>IF(T$6=0,0,(1+$D170)^(T$6-'Data Input - General'!$F$22))</f>
        <v>0</v>
      </c>
      <c r="U171" s="59">
        <f>IF(U$6=0,0,(1+$D170)^(U$6-'Data Input - General'!$F$22))</f>
        <v>0</v>
      </c>
      <c r="V171" s="59">
        <f>IF(V$6=0,0,(1+$D170)^(V$6-'Data Input - General'!$F$22))</f>
        <v>0</v>
      </c>
      <c r="W171" s="59">
        <f>IF(W$6=0,0,(1+$D170)^(W$6-'Data Input - General'!$F$22))</f>
        <v>0</v>
      </c>
      <c r="X171" s="59">
        <f>IF(X$6=0,0,(1+$D170)^(X$6-'Data Input - General'!$F$22))</f>
        <v>0</v>
      </c>
      <c r="Y171" s="59">
        <f>IF(Y$6=0,0,(1+$D170)^(Y$6-'Data Input - General'!$F$22))</f>
        <v>0</v>
      </c>
      <c r="Z171" s="59">
        <f>IF(Z$6=0,0,(1+$D170)^(Z$6-'Data Input - General'!$F$22))</f>
        <v>0</v>
      </c>
      <c r="AA171" s="59">
        <f>IF(AA$6=0,0,(1+$D170)^(AA$6-'Data Input - General'!$F$22))</f>
        <v>0</v>
      </c>
      <c r="AB171" s="59">
        <f>IF(AB$6=0,0,(1+$D170)^(AB$6-'Data Input - General'!$F$22))</f>
        <v>0</v>
      </c>
      <c r="AC171" s="59">
        <f>IF(AC$6=0,0,(1+$D170)^(AC$6-'Data Input - General'!$F$22))</f>
        <v>0</v>
      </c>
      <c r="AD171" s="59">
        <f>IF(AD$6=0,0,(1+$D170)^(AD$6-'Data Input - General'!$F$22))</f>
        <v>0</v>
      </c>
      <c r="AE171" s="59">
        <f>IF(AE$6=0,0,(1+$D170)^(AE$6-'Data Input - General'!$F$22))</f>
        <v>0</v>
      </c>
      <c r="AF171" s="59">
        <f>IF(AF$6=0,0,(1+$D170)^(AF$6-'Data Input - General'!$F$22))</f>
        <v>0</v>
      </c>
      <c r="AG171" s="59">
        <f>IF(AG$6=0,0,(1+$D170)^(AG$6-'Data Input - General'!$F$22))</f>
        <v>0</v>
      </c>
      <c r="AH171" s="59">
        <f>IF(AH$6=0,0,(1+$D170)^(AH$6-'Data Input - General'!$F$22))</f>
        <v>0</v>
      </c>
      <c r="AI171" s="59">
        <f>IF(AI$6=0,0,(1+$D170)^(AI$6-'Data Input - General'!$F$22))</f>
        <v>0</v>
      </c>
      <c r="AJ171" s="59">
        <f>IF(AJ$6=0,0,(1+$D170)^(AJ$6-'Data Input - General'!$F$22))</f>
        <v>0</v>
      </c>
      <c r="AK171" s="59">
        <f>IF(AK$6=0,0,(1+$D170)^(AK$6-'Data Input - General'!$F$22))</f>
        <v>0</v>
      </c>
      <c r="AL171" s="59">
        <f>IF(AL$6=0,0,(1+$D170)^(AL$6-'Data Input - General'!$F$22))</f>
        <v>0</v>
      </c>
      <c r="AM171" s="59">
        <f>IF(AM$6=0,0,(1+$D170)^(AM$6-'Data Input - General'!$F$22))</f>
        <v>0</v>
      </c>
      <c r="AN171" s="59">
        <f>IF(AN$6=0,0,(1+$D170)^(AN$6-'Data Input - General'!$F$22))</f>
        <v>0</v>
      </c>
      <c r="AO171" s="59">
        <f>IF(AO$6=0,0,(1+$D170)^(AO$6-'Data Input - General'!$F$22))</f>
        <v>0</v>
      </c>
      <c r="AP171" s="59">
        <f>IF(AP$6=0,0,(1+$D170)^(AP$6-'Data Input - General'!$F$22))</f>
        <v>0</v>
      </c>
      <c r="AQ171" s="59">
        <f>IF(AQ$6=0,0,(1+$D170)^(AQ$6-'Data Input - General'!$F$22))</f>
        <v>0</v>
      </c>
      <c r="AR171" s="59">
        <f>IF(AR$6=0,0,(1+$D170)^(AR$6-'Data Input - General'!$F$22))</f>
        <v>0</v>
      </c>
      <c r="AS171" s="59">
        <f>IF(AS$6=0,0,(1+$D170)^(AS$6-'Data Input - General'!$F$22))</f>
        <v>0</v>
      </c>
      <c r="AT171" s="59">
        <f>IF(AT$6=0,0,(1+$D170)^(AT$6-'Data Input - General'!$F$22))</f>
        <v>0</v>
      </c>
      <c r="AU171" s="59">
        <f>IF(AU$6=0,0,(1+$D170)^(AU$6-'Data Input - General'!$F$22))</f>
        <v>0</v>
      </c>
      <c r="AV171" s="59">
        <f>IF(AV$6=0,0,(1+$D170)^(AV$6-'Data Input - General'!$F$22))</f>
        <v>0</v>
      </c>
      <c r="AW171" s="59">
        <f>IF(AW$6=0,0,(1+$D170)^(AW$6-'Data Input - General'!$F$22))</f>
        <v>0</v>
      </c>
      <c r="AX171" s="59">
        <f>IF(AX$6=0,0,(1+$D170)^(AX$6-'Data Input - General'!$F$22))</f>
        <v>0</v>
      </c>
      <c r="AY171" s="59">
        <f>IF(AY$6=0,0,(1+$D170)^(AY$6-'Data Input - General'!$F$22))</f>
        <v>0</v>
      </c>
      <c r="AZ171" s="59">
        <f>IF(AZ$6=0,0,(1+$D170)^(AZ$6-'Data Input - General'!$F$22))</f>
        <v>0</v>
      </c>
      <c r="BA171" s="59">
        <f>IF(BA$6=0,0,(1+$D170)^(BA$6-'Data Input - General'!$F$22))</f>
        <v>0</v>
      </c>
      <c r="BB171" s="59">
        <f>IF(BB$6=0,0,(1+$D170)^(BB$6-'Data Input - General'!$F$22))</f>
        <v>0</v>
      </c>
      <c r="BC171" s="59">
        <f>IF(BC$6=0,0,(1+$D170)^(BC$6-'Data Input - General'!$F$22))</f>
        <v>0</v>
      </c>
      <c r="BD171" s="59">
        <f>IF(BD$6=0,0,(1+$D170)^(BD$6-'Data Input - General'!$F$22))</f>
        <v>0</v>
      </c>
      <c r="BE171" s="59">
        <f>IF(BE$6=0,0,(1+$D170)^(BE$6-'Data Input - General'!$F$22))</f>
        <v>0</v>
      </c>
      <c r="BF171" s="59">
        <f>IF(BF$6=0,0,(1+$D170)^(BF$6-'Data Input - General'!$F$22))</f>
        <v>0</v>
      </c>
      <c r="BG171" s="59">
        <f>IF(BG$6=0,0,(1+$D170)^(BG$6-'Data Input - General'!$F$22))</f>
        <v>0</v>
      </c>
      <c r="BH171" s="59">
        <f>IF(BH$6=0,0,(1+$D170)^(BH$6-'Data Input - General'!$F$22))</f>
        <v>0</v>
      </c>
      <c r="BI171" s="59">
        <f>IF(BI$6=0,0,(1+$D170)^(BI$6-'Data Input - General'!$F$22))</f>
        <v>0</v>
      </c>
      <c r="BJ171" s="59">
        <f>IF(BJ$6=0,0,(1+$D170)^(BJ$6-'Data Input - General'!$F$22))</f>
        <v>0</v>
      </c>
      <c r="BK171" s="59">
        <f>IF(BK$6=0,0,(1+$D170)^(BK$6-'Data Input - General'!$F$22))</f>
        <v>0</v>
      </c>
      <c r="BL171" s="59">
        <f>IF(BL$6=0,0,(1+$D170)^(BL$6-'Data Input - General'!$F$22))</f>
        <v>0</v>
      </c>
      <c r="BM171" s="59">
        <f>IF(BM$6=0,0,(1+$D170)^(BM$6-'Data Input - General'!$F$22))</f>
        <v>0</v>
      </c>
      <c r="BN171" s="59">
        <f>IF(BN$6=0,0,(1+$D170)^(BN$6-'Data Input - General'!$F$22))</f>
        <v>0</v>
      </c>
      <c r="BO171" s="59">
        <f>IF(BO$6=0,0,(1+$D170)^(BO$6-'Data Input - General'!$F$22))</f>
        <v>0</v>
      </c>
      <c r="BP171" s="59">
        <f>IF(BP$6=0,0,(1+$D170)^(BP$6-'Data Input - General'!$F$22))</f>
        <v>0</v>
      </c>
      <c r="BQ171" s="59">
        <f>IF(BQ$6=0,0,(1+$D170)^(BQ$6-'Data Input - General'!$F$22))</f>
        <v>0</v>
      </c>
      <c r="BR171" s="59">
        <f>IF(BR$6=0,0,(1+$D170)^(BR$6-'Data Input - General'!$F$22))</f>
        <v>0</v>
      </c>
      <c r="BS171" s="59">
        <f>IF(BS$6=0,0,(1+$D170)^(BS$6-'Data Input - General'!$F$22))</f>
        <v>0</v>
      </c>
      <c r="BT171" s="59">
        <f>IF(BT$6=0,0,(1+$D170)^(BT$6-'Data Input - General'!$F$22))</f>
        <v>0</v>
      </c>
      <c r="BU171" s="59">
        <f>IF(BU$6=0,0,(1+$D170)^(BU$6-'Data Input - General'!$F$22))</f>
        <v>0</v>
      </c>
      <c r="BV171" s="59">
        <f>IF(BV$6=0,0,(1+$D170)^(BV$6-'Data Input - General'!$F$22))</f>
        <v>0</v>
      </c>
      <c r="BW171" s="59">
        <f>IF(BW$6=0,0,(1+$D170)^(BW$6-'Data Input - General'!$F$22))</f>
        <v>0</v>
      </c>
      <c r="BX171" s="59">
        <f>IF(BX$6=0,0,(1+$D170)^(BX$6-'Data Input - General'!$F$22))</f>
        <v>0</v>
      </c>
      <c r="BY171" s="59">
        <f>IF(BY$6=0,0,(1+$D170)^(BY$6-'Data Input - General'!$F$22))</f>
        <v>0</v>
      </c>
      <c r="BZ171" s="59">
        <f>IF(BZ$6=0,0,(1+$D170)^(BZ$6-'Data Input - General'!$F$22))</f>
        <v>0</v>
      </c>
      <c r="CA171" s="59">
        <f>IF(CA$6=0,0,(1+$D170)^(CA$6-'Data Input - General'!$F$22))</f>
        <v>0</v>
      </c>
      <c r="CB171" s="59">
        <f>IF(CB$6=0,0,(1+$D170)^(CB$6-'Data Input - General'!$F$22))</f>
        <v>0</v>
      </c>
      <c r="CC171" s="59">
        <f>IF(CC$6=0,0,(1+$D170)^(CC$6-'Data Input - General'!$F$22))</f>
        <v>0</v>
      </c>
      <c r="CD171" s="59">
        <f>IF(CD$6=0,0,(1+$D170)^(CD$6-'Data Input - General'!$F$22))</f>
        <v>0</v>
      </c>
      <c r="CE171" s="59">
        <f>IF(CE$6=0,0,(1+$D170)^(CE$6-'Data Input - General'!$F$22))</f>
        <v>0</v>
      </c>
      <c r="CF171" s="59">
        <f>IF(CF$6=0,0,(1+$D170)^(CF$6-'Data Input - General'!$F$22))</f>
        <v>0</v>
      </c>
      <c r="CG171" s="59">
        <f>IF(CG$6=0,0,(1+$D170)^(CG$6-'Data Input - General'!$F$22))</f>
        <v>0</v>
      </c>
      <c r="CH171" s="59">
        <f>IF(CH$6=0,0,(1+$D170)^(CH$6-'Data Input - General'!$F$22))</f>
        <v>0</v>
      </c>
      <c r="CI171" s="59">
        <f>IF(CI$6=0,0,(1+$D170)^(CI$6-'Data Input - General'!$F$22))</f>
        <v>0</v>
      </c>
      <c r="CJ171" s="59">
        <f>IF(CJ$6=0,0,(1+$D170)^(CJ$6-'Data Input - General'!$F$22))</f>
        <v>0</v>
      </c>
      <c r="CK171" s="59">
        <f>IF(CK$6=0,0,(1+$D170)^(CK$6-'Data Input - General'!$F$22))</f>
        <v>0</v>
      </c>
      <c r="CL171" s="59">
        <f>IF(CL$6=0,0,(1+$D170)^(CL$6-'Data Input - General'!$F$22))</f>
        <v>0</v>
      </c>
      <c r="CM171" s="59">
        <f>IF(CM$6=0,0,(1+$D170)^(CM$6-'Data Input - General'!$F$22))</f>
        <v>0</v>
      </c>
      <c r="CN171" s="59">
        <f>IF(CN$6=0,0,(1+$D170)^(CN$6-'Data Input - General'!$F$22))</f>
        <v>0</v>
      </c>
      <c r="CO171" s="59">
        <f>IF(CO$6=0,0,(1+$D170)^(CO$6-'Data Input - General'!$F$22))</f>
        <v>0</v>
      </c>
      <c r="CP171" s="59">
        <f>IF(CP$6=0,0,(1+$D170)^(CP$6-'Data Input - General'!$F$22))</f>
        <v>0</v>
      </c>
      <c r="CQ171" s="59">
        <f>IF(CQ$6=0,0,(1+$D170)^(CQ$6-'Data Input - General'!$F$22))</f>
        <v>0</v>
      </c>
      <c r="CR171" s="59">
        <f>IF(CR$6=0,0,(1+$D170)^(CR$6-'Data Input - General'!$F$22))</f>
        <v>0</v>
      </c>
      <c r="CS171" s="59">
        <f>IF(CS$6=0,0,(1+$D170)^(CS$6-'Data Input - General'!$F$22))</f>
        <v>0</v>
      </c>
      <c r="CT171" s="59">
        <f>IF(CT$6=0,0,(1+$D170)^(CT$6-'Data Input - General'!$F$22))</f>
        <v>0</v>
      </c>
      <c r="CU171" s="59">
        <f>IF(CU$6=0,0,(1+$D170)^(CU$6-'Data Input - General'!$F$22))</f>
        <v>0</v>
      </c>
      <c r="CV171" s="59">
        <f>IF(CV$6=0,0,(1+$D170)^(CV$6-'Data Input - General'!$F$22))</f>
        <v>0</v>
      </c>
      <c r="CW171" s="59">
        <f>IF(CW$6=0,0,(1+$D170)^(CW$6-'Data Input - General'!$F$22))</f>
        <v>0</v>
      </c>
      <c r="CX171" s="59">
        <f>IF(CX$6=0,0,(1+$D170)^(CX$6-'Data Input - General'!$F$22))</f>
        <v>0</v>
      </c>
      <c r="CY171" s="59">
        <f>IF(CY$6=0,0,(1+$D170)^(CY$6-'Data Input - General'!$F$22))</f>
        <v>0</v>
      </c>
      <c r="CZ171" s="391"/>
    </row>
    <row r="172" spans="2:104" x14ac:dyDescent="0.25">
      <c r="B172" s="393" t="s">
        <v>169</v>
      </c>
      <c r="C172" s="9" t="s">
        <v>1117</v>
      </c>
      <c r="D172" s="61">
        <f t="shared" ref="D172:AI172" si="61">SUM(D162:D167)*D171</f>
        <v>0</v>
      </c>
      <c r="E172" s="61">
        <f>SUM(E162:E167)*E171</f>
        <v>0</v>
      </c>
      <c r="F172" s="61">
        <f>SUM(F162:F167)*F171</f>
        <v>0</v>
      </c>
      <c r="G172" s="61">
        <f t="shared" si="61"/>
        <v>0</v>
      </c>
      <c r="H172" s="61">
        <f t="shared" si="61"/>
        <v>0</v>
      </c>
      <c r="I172" s="61">
        <f t="shared" si="61"/>
        <v>0</v>
      </c>
      <c r="J172" s="61">
        <f t="shared" si="61"/>
        <v>0</v>
      </c>
      <c r="K172" s="61">
        <f t="shared" si="61"/>
        <v>0</v>
      </c>
      <c r="L172" s="61">
        <f t="shared" si="61"/>
        <v>0</v>
      </c>
      <c r="M172" s="61">
        <f t="shared" si="61"/>
        <v>0</v>
      </c>
      <c r="N172" s="61">
        <f t="shared" si="61"/>
        <v>0</v>
      </c>
      <c r="O172" s="61">
        <f t="shared" si="61"/>
        <v>0</v>
      </c>
      <c r="P172" s="61">
        <f t="shared" si="61"/>
        <v>0</v>
      </c>
      <c r="Q172" s="61">
        <f t="shared" si="61"/>
        <v>0</v>
      </c>
      <c r="R172" s="61">
        <f t="shared" si="61"/>
        <v>0</v>
      </c>
      <c r="S172" s="61">
        <f t="shared" si="61"/>
        <v>0</v>
      </c>
      <c r="T172" s="61">
        <f t="shared" si="61"/>
        <v>0</v>
      </c>
      <c r="U172" s="61">
        <f t="shared" si="61"/>
        <v>0</v>
      </c>
      <c r="V172" s="61">
        <f t="shared" si="61"/>
        <v>0</v>
      </c>
      <c r="W172" s="61">
        <f t="shared" si="61"/>
        <v>0</v>
      </c>
      <c r="X172" s="61">
        <f t="shared" si="61"/>
        <v>0</v>
      </c>
      <c r="Y172" s="61">
        <f t="shared" si="61"/>
        <v>0</v>
      </c>
      <c r="Z172" s="61">
        <f t="shared" si="61"/>
        <v>0</v>
      </c>
      <c r="AA172" s="61">
        <f t="shared" si="61"/>
        <v>0</v>
      </c>
      <c r="AB172" s="61">
        <f t="shared" si="61"/>
        <v>0</v>
      </c>
      <c r="AC172" s="61">
        <f t="shared" si="61"/>
        <v>0</v>
      </c>
      <c r="AD172" s="61">
        <f t="shared" si="61"/>
        <v>0</v>
      </c>
      <c r="AE172" s="61">
        <f t="shared" si="61"/>
        <v>0</v>
      </c>
      <c r="AF172" s="61">
        <f t="shared" si="61"/>
        <v>0</v>
      </c>
      <c r="AG172" s="61">
        <f t="shared" si="61"/>
        <v>0</v>
      </c>
      <c r="AH172" s="61">
        <f t="shared" si="61"/>
        <v>0</v>
      </c>
      <c r="AI172" s="61">
        <f t="shared" si="61"/>
        <v>0</v>
      </c>
      <c r="AJ172" s="61">
        <f t="shared" ref="AJ172:BK172" si="62">SUM(AJ162:AJ167)*AJ171</f>
        <v>0</v>
      </c>
      <c r="AK172" s="61">
        <f t="shared" si="62"/>
        <v>0</v>
      </c>
      <c r="AL172" s="61">
        <f t="shared" si="62"/>
        <v>0</v>
      </c>
      <c r="AM172" s="61">
        <f t="shared" si="62"/>
        <v>0</v>
      </c>
      <c r="AN172" s="61">
        <f t="shared" si="62"/>
        <v>0</v>
      </c>
      <c r="AO172" s="61">
        <f t="shared" si="62"/>
        <v>0</v>
      </c>
      <c r="AP172" s="61">
        <f t="shared" si="62"/>
        <v>0</v>
      </c>
      <c r="AQ172" s="61">
        <f t="shared" si="62"/>
        <v>0</v>
      </c>
      <c r="AR172" s="61">
        <f t="shared" si="62"/>
        <v>0</v>
      </c>
      <c r="AS172" s="61">
        <f t="shared" si="62"/>
        <v>0</v>
      </c>
      <c r="AT172" s="61">
        <f t="shared" si="62"/>
        <v>0</v>
      </c>
      <c r="AU172" s="61">
        <f t="shared" si="62"/>
        <v>0</v>
      </c>
      <c r="AV172" s="61">
        <f t="shared" si="62"/>
        <v>0</v>
      </c>
      <c r="AW172" s="61">
        <f t="shared" si="62"/>
        <v>0</v>
      </c>
      <c r="AX172" s="61">
        <f t="shared" si="62"/>
        <v>0</v>
      </c>
      <c r="AY172" s="61">
        <f t="shared" si="62"/>
        <v>0</v>
      </c>
      <c r="AZ172" s="61">
        <f t="shared" si="62"/>
        <v>0</v>
      </c>
      <c r="BA172" s="61">
        <f t="shared" si="62"/>
        <v>0</v>
      </c>
      <c r="BB172" s="61">
        <f t="shared" si="62"/>
        <v>0</v>
      </c>
      <c r="BC172" s="61">
        <f t="shared" si="62"/>
        <v>0</v>
      </c>
      <c r="BD172" s="61">
        <f t="shared" si="62"/>
        <v>0</v>
      </c>
      <c r="BE172" s="61">
        <f t="shared" si="62"/>
        <v>0</v>
      </c>
      <c r="BF172" s="61">
        <f t="shared" si="62"/>
        <v>0</v>
      </c>
      <c r="BG172" s="61">
        <f t="shared" si="62"/>
        <v>0</v>
      </c>
      <c r="BH172" s="61">
        <f t="shared" si="62"/>
        <v>0</v>
      </c>
      <c r="BI172" s="61">
        <f t="shared" si="62"/>
        <v>0</v>
      </c>
      <c r="BJ172" s="61">
        <f t="shared" si="62"/>
        <v>0</v>
      </c>
      <c r="BK172" s="61">
        <f t="shared" si="62"/>
        <v>0</v>
      </c>
      <c r="BL172" s="61">
        <f t="shared" ref="BL172:CY172" si="63">SUM(BL162:BL167)*BL171</f>
        <v>0</v>
      </c>
      <c r="BM172" s="61">
        <f t="shared" si="63"/>
        <v>0</v>
      </c>
      <c r="BN172" s="61">
        <f t="shared" si="63"/>
        <v>0</v>
      </c>
      <c r="BO172" s="61">
        <f t="shared" si="63"/>
        <v>0</v>
      </c>
      <c r="BP172" s="61">
        <f t="shared" si="63"/>
        <v>0</v>
      </c>
      <c r="BQ172" s="61">
        <f t="shared" si="63"/>
        <v>0</v>
      </c>
      <c r="BR172" s="61">
        <f t="shared" si="63"/>
        <v>0</v>
      </c>
      <c r="BS172" s="61">
        <f t="shared" si="63"/>
        <v>0</v>
      </c>
      <c r="BT172" s="61">
        <f t="shared" si="63"/>
        <v>0</v>
      </c>
      <c r="BU172" s="61">
        <f t="shared" si="63"/>
        <v>0</v>
      </c>
      <c r="BV172" s="61">
        <f t="shared" si="63"/>
        <v>0</v>
      </c>
      <c r="BW172" s="61">
        <f t="shared" si="63"/>
        <v>0</v>
      </c>
      <c r="BX172" s="61">
        <f t="shared" si="63"/>
        <v>0</v>
      </c>
      <c r="BY172" s="61">
        <f t="shared" si="63"/>
        <v>0</v>
      </c>
      <c r="BZ172" s="61">
        <f t="shared" si="63"/>
        <v>0</v>
      </c>
      <c r="CA172" s="61">
        <f t="shared" si="63"/>
        <v>0</v>
      </c>
      <c r="CB172" s="61">
        <f t="shared" si="63"/>
        <v>0</v>
      </c>
      <c r="CC172" s="61">
        <f t="shared" si="63"/>
        <v>0</v>
      </c>
      <c r="CD172" s="61">
        <f t="shared" si="63"/>
        <v>0</v>
      </c>
      <c r="CE172" s="61">
        <f t="shared" si="63"/>
        <v>0</v>
      </c>
      <c r="CF172" s="61">
        <f t="shared" si="63"/>
        <v>0</v>
      </c>
      <c r="CG172" s="61">
        <f t="shared" si="63"/>
        <v>0</v>
      </c>
      <c r="CH172" s="61">
        <f t="shared" si="63"/>
        <v>0</v>
      </c>
      <c r="CI172" s="61">
        <f t="shared" si="63"/>
        <v>0</v>
      </c>
      <c r="CJ172" s="61">
        <f t="shared" si="63"/>
        <v>0</v>
      </c>
      <c r="CK172" s="61">
        <f t="shared" si="63"/>
        <v>0</v>
      </c>
      <c r="CL172" s="61">
        <f t="shared" si="63"/>
        <v>0</v>
      </c>
      <c r="CM172" s="61">
        <f t="shared" si="63"/>
        <v>0</v>
      </c>
      <c r="CN172" s="61">
        <f t="shared" si="63"/>
        <v>0</v>
      </c>
      <c r="CO172" s="61">
        <f t="shared" si="63"/>
        <v>0</v>
      </c>
      <c r="CP172" s="61">
        <f t="shared" si="63"/>
        <v>0</v>
      </c>
      <c r="CQ172" s="61">
        <f t="shared" si="63"/>
        <v>0</v>
      </c>
      <c r="CR172" s="61">
        <f t="shared" si="63"/>
        <v>0</v>
      </c>
      <c r="CS172" s="61">
        <f t="shared" si="63"/>
        <v>0</v>
      </c>
      <c r="CT172" s="61">
        <f t="shared" si="63"/>
        <v>0</v>
      </c>
      <c r="CU172" s="61">
        <f t="shared" si="63"/>
        <v>0</v>
      </c>
      <c r="CV172" s="61">
        <f t="shared" si="63"/>
        <v>0</v>
      </c>
      <c r="CW172" s="61">
        <f t="shared" si="63"/>
        <v>0</v>
      </c>
      <c r="CX172" s="61">
        <f t="shared" si="63"/>
        <v>0</v>
      </c>
      <c r="CY172" s="61">
        <f t="shared" si="63"/>
        <v>0</v>
      </c>
      <c r="CZ172" s="391"/>
    </row>
    <row r="173" spans="2:104" x14ac:dyDescent="0.25">
      <c r="B173" s="393" t="s">
        <v>190</v>
      </c>
      <c r="C173" s="9" t="s">
        <v>1117</v>
      </c>
      <c r="D173" s="61">
        <f t="shared" ref="D173:BO173" si="64">D172*D$7</f>
        <v>0</v>
      </c>
      <c r="E173" s="61">
        <f t="shared" si="64"/>
        <v>0</v>
      </c>
      <c r="F173" s="61">
        <f t="shared" si="64"/>
        <v>0</v>
      </c>
      <c r="G173" s="61">
        <f t="shared" si="64"/>
        <v>0</v>
      </c>
      <c r="H173" s="61">
        <f t="shared" si="64"/>
        <v>0</v>
      </c>
      <c r="I173" s="61">
        <f t="shared" si="64"/>
        <v>0</v>
      </c>
      <c r="J173" s="61">
        <f t="shared" si="64"/>
        <v>0</v>
      </c>
      <c r="K173" s="61">
        <f t="shared" si="64"/>
        <v>0</v>
      </c>
      <c r="L173" s="61">
        <f t="shared" si="64"/>
        <v>0</v>
      </c>
      <c r="M173" s="61">
        <f t="shared" si="64"/>
        <v>0</v>
      </c>
      <c r="N173" s="61">
        <f t="shared" si="64"/>
        <v>0</v>
      </c>
      <c r="O173" s="61">
        <f t="shared" si="64"/>
        <v>0</v>
      </c>
      <c r="P173" s="61">
        <f t="shared" si="64"/>
        <v>0</v>
      </c>
      <c r="Q173" s="61">
        <f t="shared" si="64"/>
        <v>0</v>
      </c>
      <c r="R173" s="61">
        <f t="shared" si="64"/>
        <v>0</v>
      </c>
      <c r="S173" s="61">
        <f t="shared" si="64"/>
        <v>0</v>
      </c>
      <c r="T173" s="61">
        <f t="shared" si="64"/>
        <v>0</v>
      </c>
      <c r="U173" s="61">
        <f t="shared" si="64"/>
        <v>0</v>
      </c>
      <c r="V173" s="61">
        <f t="shared" si="64"/>
        <v>0</v>
      </c>
      <c r="W173" s="61">
        <f t="shared" si="64"/>
        <v>0</v>
      </c>
      <c r="X173" s="61">
        <f t="shared" si="64"/>
        <v>0</v>
      </c>
      <c r="Y173" s="61">
        <f t="shared" si="64"/>
        <v>0</v>
      </c>
      <c r="Z173" s="61">
        <f t="shared" si="64"/>
        <v>0</v>
      </c>
      <c r="AA173" s="61">
        <f t="shared" si="64"/>
        <v>0</v>
      </c>
      <c r="AB173" s="61">
        <f t="shared" si="64"/>
        <v>0</v>
      </c>
      <c r="AC173" s="61">
        <f t="shared" si="64"/>
        <v>0</v>
      </c>
      <c r="AD173" s="61">
        <f t="shared" si="64"/>
        <v>0</v>
      </c>
      <c r="AE173" s="61">
        <f t="shared" si="64"/>
        <v>0</v>
      </c>
      <c r="AF173" s="61">
        <f t="shared" si="64"/>
        <v>0</v>
      </c>
      <c r="AG173" s="61">
        <f t="shared" si="64"/>
        <v>0</v>
      </c>
      <c r="AH173" s="61">
        <f t="shared" si="64"/>
        <v>0</v>
      </c>
      <c r="AI173" s="61">
        <f t="shared" si="64"/>
        <v>0</v>
      </c>
      <c r="AJ173" s="61">
        <f t="shared" si="64"/>
        <v>0</v>
      </c>
      <c r="AK173" s="61">
        <f t="shared" si="64"/>
        <v>0</v>
      </c>
      <c r="AL173" s="61">
        <f t="shared" si="64"/>
        <v>0</v>
      </c>
      <c r="AM173" s="61">
        <f t="shared" si="64"/>
        <v>0</v>
      </c>
      <c r="AN173" s="61">
        <f t="shared" si="64"/>
        <v>0</v>
      </c>
      <c r="AO173" s="61">
        <f t="shared" si="64"/>
        <v>0</v>
      </c>
      <c r="AP173" s="61">
        <f t="shared" si="64"/>
        <v>0</v>
      </c>
      <c r="AQ173" s="61">
        <f t="shared" si="64"/>
        <v>0</v>
      </c>
      <c r="AR173" s="61">
        <f t="shared" si="64"/>
        <v>0</v>
      </c>
      <c r="AS173" s="61">
        <f t="shared" si="64"/>
        <v>0</v>
      </c>
      <c r="AT173" s="61">
        <f t="shared" si="64"/>
        <v>0</v>
      </c>
      <c r="AU173" s="61">
        <f t="shared" si="64"/>
        <v>0</v>
      </c>
      <c r="AV173" s="61">
        <f t="shared" si="64"/>
        <v>0</v>
      </c>
      <c r="AW173" s="61">
        <f t="shared" si="64"/>
        <v>0</v>
      </c>
      <c r="AX173" s="61">
        <f t="shared" si="64"/>
        <v>0</v>
      </c>
      <c r="AY173" s="61">
        <f t="shared" si="64"/>
        <v>0</v>
      </c>
      <c r="AZ173" s="61">
        <f t="shared" si="64"/>
        <v>0</v>
      </c>
      <c r="BA173" s="61">
        <f t="shared" si="64"/>
        <v>0</v>
      </c>
      <c r="BB173" s="61">
        <f t="shared" si="64"/>
        <v>0</v>
      </c>
      <c r="BC173" s="61">
        <f t="shared" si="64"/>
        <v>0</v>
      </c>
      <c r="BD173" s="61">
        <f t="shared" si="64"/>
        <v>0</v>
      </c>
      <c r="BE173" s="61">
        <f t="shared" si="64"/>
        <v>0</v>
      </c>
      <c r="BF173" s="61">
        <f t="shared" si="64"/>
        <v>0</v>
      </c>
      <c r="BG173" s="61">
        <f t="shared" si="64"/>
        <v>0</v>
      </c>
      <c r="BH173" s="61">
        <f t="shared" si="64"/>
        <v>0</v>
      </c>
      <c r="BI173" s="61">
        <f t="shared" si="64"/>
        <v>0</v>
      </c>
      <c r="BJ173" s="61">
        <f t="shared" si="64"/>
        <v>0</v>
      </c>
      <c r="BK173" s="61">
        <f t="shared" si="64"/>
        <v>0</v>
      </c>
      <c r="BL173" s="61">
        <f t="shared" si="64"/>
        <v>0</v>
      </c>
      <c r="BM173" s="61">
        <f t="shared" si="64"/>
        <v>0</v>
      </c>
      <c r="BN173" s="61">
        <f t="shared" si="64"/>
        <v>0</v>
      </c>
      <c r="BO173" s="61">
        <f t="shared" si="64"/>
        <v>0</v>
      </c>
      <c r="BP173" s="61">
        <f t="shared" ref="BP173:CY173" si="65">BP172*BP$7</f>
        <v>0</v>
      </c>
      <c r="BQ173" s="61">
        <f t="shared" si="65"/>
        <v>0</v>
      </c>
      <c r="BR173" s="61">
        <f t="shared" si="65"/>
        <v>0</v>
      </c>
      <c r="BS173" s="61">
        <f t="shared" si="65"/>
        <v>0</v>
      </c>
      <c r="BT173" s="61">
        <f t="shared" si="65"/>
        <v>0</v>
      </c>
      <c r="BU173" s="61">
        <f t="shared" si="65"/>
        <v>0</v>
      </c>
      <c r="BV173" s="61">
        <f t="shared" si="65"/>
        <v>0</v>
      </c>
      <c r="BW173" s="61">
        <f t="shared" si="65"/>
        <v>0</v>
      </c>
      <c r="BX173" s="61">
        <f t="shared" si="65"/>
        <v>0</v>
      </c>
      <c r="BY173" s="61">
        <f t="shared" si="65"/>
        <v>0</v>
      </c>
      <c r="BZ173" s="61">
        <f t="shared" si="65"/>
        <v>0</v>
      </c>
      <c r="CA173" s="61">
        <f t="shared" si="65"/>
        <v>0</v>
      </c>
      <c r="CB173" s="61">
        <f t="shared" si="65"/>
        <v>0</v>
      </c>
      <c r="CC173" s="61">
        <f t="shared" si="65"/>
        <v>0</v>
      </c>
      <c r="CD173" s="61">
        <f t="shared" si="65"/>
        <v>0</v>
      </c>
      <c r="CE173" s="61">
        <f t="shared" si="65"/>
        <v>0</v>
      </c>
      <c r="CF173" s="61">
        <f t="shared" si="65"/>
        <v>0</v>
      </c>
      <c r="CG173" s="61">
        <f t="shared" si="65"/>
        <v>0</v>
      </c>
      <c r="CH173" s="61">
        <f t="shared" si="65"/>
        <v>0</v>
      </c>
      <c r="CI173" s="61">
        <f t="shared" si="65"/>
        <v>0</v>
      </c>
      <c r="CJ173" s="61">
        <f t="shared" si="65"/>
        <v>0</v>
      </c>
      <c r="CK173" s="61">
        <f t="shared" si="65"/>
        <v>0</v>
      </c>
      <c r="CL173" s="61">
        <f t="shared" si="65"/>
        <v>0</v>
      </c>
      <c r="CM173" s="61">
        <f t="shared" si="65"/>
        <v>0</v>
      </c>
      <c r="CN173" s="61">
        <f t="shared" si="65"/>
        <v>0</v>
      </c>
      <c r="CO173" s="61">
        <f t="shared" si="65"/>
        <v>0</v>
      </c>
      <c r="CP173" s="61">
        <f t="shared" si="65"/>
        <v>0</v>
      </c>
      <c r="CQ173" s="61">
        <f t="shared" si="65"/>
        <v>0</v>
      </c>
      <c r="CR173" s="61">
        <f t="shared" si="65"/>
        <v>0</v>
      </c>
      <c r="CS173" s="61">
        <f t="shared" si="65"/>
        <v>0</v>
      </c>
      <c r="CT173" s="61">
        <f t="shared" si="65"/>
        <v>0</v>
      </c>
      <c r="CU173" s="61">
        <f t="shared" si="65"/>
        <v>0</v>
      </c>
      <c r="CV173" s="61">
        <f t="shared" si="65"/>
        <v>0</v>
      </c>
      <c r="CW173" s="61">
        <f t="shared" si="65"/>
        <v>0</v>
      </c>
      <c r="CX173" s="61">
        <f t="shared" si="65"/>
        <v>0</v>
      </c>
      <c r="CY173" s="61">
        <f t="shared" si="65"/>
        <v>0</v>
      </c>
      <c r="CZ173" s="391"/>
    </row>
    <row r="174" spans="2:104" x14ac:dyDescent="0.25">
      <c r="B174" s="393"/>
      <c r="C174" s="390"/>
      <c r="D174" s="50"/>
      <c r="E174" s="50"/>
      <c r="F174" s="50"/>
      <c r="G174" s="50"/>
      <c r="H174" s="50"/>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391"/>
    </row>
    <row r="175" spans="2:104" x14ac:dyDescent="0.25">
      <c r="B175" s="411" t="s">
        <v>317</v>
      </c>
      <c r="C175" s="269"/>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c r="BD175" s="412"/>
      <c r="BE175" s="412"/>
      <c r="BF175" s="412"/>
      <c r="BG175" s="412"/>
      <c r="BH175" s="412"/>
      <c r="BI175" s="412"/>
      <c r="BJ175" s="412"/>
      <c r="BK175" s="412"/>
      <c r="BL175" s="412"/>
      <c r="BM175" s="412"/>
      <c r="BN175" s="412"/>
      <c r="BO175" s="412"/>
      <c r="BP175" s="412"/>
      <c r="BQ175" s="412"/>
      <c r="BR175" s="412"/>
      <c r="BS175" s="412"/>
      <c r="BT175" s="412"/>
      <c r="BU175" s="412"/>
      <c r="BV175" s="412"/>
      <c r="BW175" s="412"/>
      <c r="BX175" s="412"/>
      <c r="BY175" s="412"/>
      <c r="BZ175" s="412"/>
      <c r="CA175" s="412"/>
      <c r="CB175" s="412"/>
      <c r="CC175" s="412"/>
      <c r="CD175" s="412"/>
      <c r="CE175" s="412"/>
      <c r="CF175" s="412"/>
      <c r="CG175" s="412"/>
      <c r="CH175" s="412"/>
      <c r="CI175" s="412"/>
      <c r="CJ175" s="412"/>
      <c r="CK175" s="412"/>
      <c r="CL175" s="412"/>
      <c r="CM175" s="412"/>
      <c r="CN175" s="412"/>
      <c r="CO175" s="412"/>
      <c r="CP175" s="412"/>
      <c r="CQ175" s="412"/>
      <c r="CR175" s="412"/>
      <c r="CS175" s="412"/>
      <c r="CT175" s="412"/>
      <c r="CU175" s="412"/>
      <c r="CV175" s="412"/>
      <c r="CW175" s="412"/>
      <c r="CX175" s="412"/>
      <c r="CY175" s="412"/>
      <c r="CZ175" s="413"/>
    </row>
    <row r="176" spans="2:104" x14ac:dyDescent="0.25">
      <c r="B176" s="392"/>
      <c r="C176" s="390"/>
      <c r="D176" s="50"/>
      <c r="E176" s="50"/>
      <c r="F176" s="50"/>
      <c r="G176" s="50"/>
      <c r="H176" s="50"/>
      <c r="I176" s="5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391"/>
    </row>
    <row r="177" spans="2:104" x14ac:dyDescent="0.25">
      <c r="B177" s="393" t="s">
        <v>318</v>
      </c>
      <c r="C177" s="390" t="s">
        <v>404</v>
      </c>
      <c r="D177" s="62">
        <f>'Data Input - Option 3'!F34</f>
        <v>0</v>
      </c>
      <c r="E177" s="50"/>
      <c r="F177" s="50"/>
      <c r="G177" s="50"/>
      <c r="H177" s="50"/>
      <c r="I177" s="5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391"/>
    </row>
    <row r="178" spans="2:104" x14ac:dyDescent="0.25">
      <c r="B178" s="406"/>
      <c r="C178" s="390"/>
      <c r="D178" s="414"/>
      <c r="E178" s="414"/>
      <c r="F178" s="414"/>
      <c r="G178" s="414"/>
      <c r="H178" s="414"/>
      <c r="I178" s="414"/>
      <c r="J178" s="414"/>
      <c r="K178" s="414"/>
      <c r="L178" s="414"/>
      <c r="M178" s="414"/>
      <c r="N178" s="414"/>
      <c r="O178" s="414"/>
      <c r="P178" s="414"/>
      <c r="Q178" s="414"/>
      <c r="R178" s="414"/>
      <c r="S178" s="414"/>
      <c r="T178" s="414"/>
      <c r="U178" s="414"/>
      <c r="V178" s="414"/>
      <c r="W178" s="414"/>
      <c r="X178" s="414"/>
      <c r="Y178" s="414"/>
      <c r="Z178" s="414"/>
      <c r="AA178" s="414"/>
      <c r="AB178" s="414"/>
      <c r="AC178" s="414"/>
      <c r="AD178" s="414"/>
      <c r="AE178" s="414"/>
      <c r="AF178" s="414"/>
      <c r="AG178" s="414"/>
      <c r="AH178" s="414"/>
      <c r="AI178" s="414"/>
      <c r="AJ178" s="414"/>
      <c r="AK178" s="414"/>
      <c r="AL178" s="414"/>
      <c r="AM178" s="414"/>
      <c r="AN178" s="414"/>
      <c r="AO178" s="414"/>
      <c r="AP178" s="414"/>
      <c r="AQ178" s="414"/>
      <c r="AR178" s="414"/>
      <c r="AS178" s="414"/>
      <c r="AT178" s="414"/>
      <c r="AU178" s="414"/>
      <c r="AV178" s="414"/>
      <c r="AW178" s="414"/>
      <c r="AX178" s="414"/>
      <c r="AY178" s="414"/>
      <c r="AZ178" s="414"/>
      <c r="BA178" s="414"/>
      <c r="BB178" s="414"/>
      <c r="BC178" s="414"/>
      <c r="BD178" s="414"/>
      <c r="BE178" s="414"/>
      <c r="BF178" s="414"/>
      <c r="BG178" s="414"/>
      <c r="BH178" s="414"/>
      <c r="BI178" s="414"/>
      <c r="BJ178" s="414"/>
      <c r="BK178" s="414"/>
      <c r="BL178" s="414"/>
      <c r="BM178" s="414"/>
      <c r="BN178" s="414"/>
      <c r="BO178" s="414"/>
      <c r="BP178" s="414"/>
      <c r="BQ178" s="414"/>
      <c r="BR178" s="414"/>
      <c r="BS178" s="414"/>
      <c r="BT178" s="414"/>
      <c r="BU178" s="414"/>
      <c r="BV178" s="414"/>
      <c r="BW178" s="414"/>
      <c r="BX178" s="414"/>
      <c r="BY178" s="414"/>
      <c r="BZ178" s="414"/>
      <c r="CA178" s="414"/>
      <c r="CB178" s="414"/>
      <c r="CC178" s="414"/>
      <c r="CD178" s="414"/>
      <c r="CE178" s="414"/>
      <c r="CF178" s="414"/>
      <c r="CG178" s="414"/>
      <c r="CH178" s="414"/>
      <c r="CI178" s="414"/>
      <c r="CJ178" s="414"/>
      <c r="CK178" s="414"/>
      <c r="CL178" s="414"/>
      <c r="CM178" s="414"/>
      <c r="CN178" s="414"/>
      <c r="CO178" s="414"/>
      <c r="CP178" s="414"/>
      <c r="CQ178" s="414"/>
      <c r="CR178" s="414"/>
      <c r="CS178" s="414"/>
      <c r="CT178" s="414"/>
      <c r="CU178" s="414"/>
      <c r="CV178" s="414"/>
      <c r="CW178" s="414"/>
      <c r="CX178" s="414"/>
      <c r="CY178" s="414"/>
      <c r="CZ178" s="391"/>
    </row>
    <row r="179" spans="2:104" x14ac:dyDescent="0.25">
      <c r="B179" s="411" t="s">
        <v>329</v>
      </c>
      <c r="C179" s="269"/>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c r="BD179" s="412"/>
      <c r="BE179" s="412"/>
      <c r="BF179" s="412"/>
      <c r="BG179" s="412"/>
      <c r="BH179" s="412"/>
      <c r="BI179" s="412"/>
      <c r="BJ179" s="412"/>
      <c r="BK179" s="412"/>
      <c r="BL179" s="412"/>
      <c r="BM179" s="412"/>
      <c r="BN179" s="412"/>
      <c r="BO179" s="412"/>
      <c r="BP179" s="412"/>
      <c r="BQ179" s="412"/>
      <c r="BR179" s="412"/>
      <c r="BS179" s="412"/>
      <c r="BT179" s="412"/>
      <c r="BU179" s="412"/>
      <c r="BV179" s="412"/>
      <c r="BW179" s="412"/>
      <c r="BX179" s="412"/>
      <c r="BY179" s="412"/>
      <c r="BZ179" s="412"/>
      <c r="CA179" s="412"/>
      <c r="CB179" s="412"/>
      <c r="CC179" s="412"/>
      <c r="CD179" s="412"/>
      <c r="CE179" s="412"/>
      <c r="CF179" s="412"/>
      <c r="CG179" s="412"/>
      <c r="CH179" s="412"/>
      <c r="CI179" s="412"/>
      <c r="CJ179" s="412"/>
      <c r="CK179" s="412"/>
      <c r="CL179" s="412"/>
      <c r="CM179" s="412"/>
      <c r="CN179" s="412"/>
      <c r="CO179" s="412"/>
      <c r="CP179" s="412"/>
      <c r="CQ179" s="412"/>
      <c r="CR179" s="412"/>
      <c r="CS179" s="412"/>
      <c r="CT179" s="412"/>
      <c r="CU179" s="412"/>
      <c r="CV179" s="412"/>
      <c r="CW179" s="412"/>
      <c r="CX179" s="412"/>
      <c r="CY179" s="412"/>
      <c r="CZ179" s="413"/>
    </row>
    <row r="180" spans="2:104" x14ac:dyDescent="0.25">
      <c r="B180" s="392"/>
      <c r="C180" s="390"/>
      <c r="D180" s="50"/>
      <c r="E180" s="50"/>
      <c r="F180" s="50"/>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391"/>
    </row>
    <row r="181" spans="2:104" x14ac:dyDescent="0.25">
      <c r="B181" s="393" t="s">
        <v>318</v>
      </c>
      <c r="C181" s="390" t="s">
        <v>404</v>
      </c>
      <c r="D181" s="62">
        <f>'Data Input - Option 3'!F54</f>
        <v>0</v>
      </c>
      <c r="E181" s="50"/>
      <c r="F181" s="50"/>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391"/>
    </row>
    <row r="182" spans="2:104" x14ac:dyDescent="0.25">
      <c r="B182" s="406"/>
      <c r="C182" s="390"/>
      <c r="D182" s="414"/>
      <c r="E182" s="414"/>
      <c r="F182" s="414"/>
      <c r="G182" s="414"/>
      <c r="H182" s="414"/>
      <c r="I182" s="414"/>
      <c r="J182" s="414"/>
      <c r="K182" s="414"/>
      <c r="L182" s="414"/>
      <c r="M182" s="414"/>
      <c r="N182" s="414"/>
      <c r="O182" s="414"/>
      <c r="P182" s="414"/>
      <c r="Q182" s="414"/>
      <c r="R182" s="414"/>
      <c r="S182" s="414"/>
      <c r="T182" s="414"/>
      <c r="U182" s="414"/>
      <c r="V182" s="414"/>
      <c r="W182" s="414"/>
      <c r="X182" s="414"/>
      <c r="Y182" s="414"/>
      <c r="Z182" s="414"/>
      <c r="AA182" s="414"/>
      <c r="AB182" s="414"/>
      <c r="AC182" s="414"/>
      <c r="AD182" s="414"/>
      <c r="AE182" s="414"/>
      <c r="AF182" s="414"/>
      <c r="AG182" s="414"/>
      <c r="AH182" s="414"/>
      <c r="AI182" s="414"/>
      <c r="AJ182" s="414"/>
      <c r="AK182" s="414"/>
      <c r="AL182" s="414"/>
      <c r="AM182" s="414"/>
      <c r="AN182" s="414"/>
      <c r="AO182" s="414"/>
      <c r="AP182" s="414"/>
      <c r="AQ182" s="414"/>
      <c r="AR182" s="414"/>
      <c r="AS182" s="414"/>
      <c r="AT182" s="414"/>
      <c r="AU182" s="414"/>
      <c r="AV182" s="414"/>
      <c r="AW182" s="414"/>
      <c r="AX182" s="414"/>
      <c r="AY182" s="414"/>
      <c r="AZ182" s="414"/>
      <c r="BA182" s="414"/>
      <c r="BB182" s="414"/>
      <c r="BC182" s="414"/>
      <c r="BD182" s="414"/>
      <c r="BE182" s="414"/>
      <c r="BF182" s="414"/>
      <c r="BG182" s="414"/>
      <c r="BH182" s="414"/>
      <c r="BI182" s="414"/>
      <c r="BJ182" s="414"/>
      <c r="BK182" s="414"/>
      <c r="BL182" s="414"/>
      <c r="BM182" s="414"/>
      <c r="BN182" s="414"/>
      <c r="BO182" s="414"/>
      <c r="BP182" s="414"/>
      <c r="BQ182" s="414"/>
      <c r="BR182" s="414"/>
      <c r="BS182" s="414"/>
      <c r="BT182" s="414"/>
      <c r="BU182" s="414"/>
      <c r="BV182" s="414"/>
      <c r="BW182" s="414"/>
      <c r="BX182" s="414"/>
      <c r="BY182" s="414"/>
      <c r="BZ182" s="414"/>
      <c r="CA182" s="414"/>
      <c r="CB182" s="414"/>
      <c r="CC182" s="414"/>
      <c r="CD182" s="414"/>
      <c r="CE182" s="414"/>
      <c r="CF182" s="414"/>
      <c r="CG182" s="414"/>
      <c r="CH182" s="414"/>
      <c r="CI182" s="414"/>
      <c r="CJ182" s="414"/>
      <c r="CK182" s="414"/>
      <c r="CL182" s="414"/>
      <c r="CM182" s="414"/>
      <c r="CN182" s="414"/>
      <c r="CO182" s="414"/>
      <c r="CP182" s="414"/>
      <c r="CQ182" s="414"/>
      <c r="CR182" s="414"/>
      <c r="CS182" s="414"/>
      <c r="CT182" s="414"/>
      <c r="CU182" s="414"/>
      <c r="CV182" s="414"/>
      <c r="CW182" s="414"/>
      <c r="CX182" s="414"/>
      <c r="CY182" s="414"/>
      <c r="CZ182" s="391"/>
    </row>
    <row r="183" spans="2:104" x14ac:dyDescent="0.25">
      <c r="B183" s="411" t="s">
        <v>319</v>
      </c>
      <c r="C183" s="269"/>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c r="BD183" s="412"/>
      <c r="BE183" s="412"/>
      <c r="BF183" s="412"/>
      <c r="BG183" s="412"/>
      <c r="BH183" s="412"/>
      <c r="BI183" s="412"/>
      <c r="BJ183" s="412"/>
      <c r="BK183" s="412"/>
      <c r="BL183" s="412"/>
      <c r="BM183" s="412"/>
      <c r="BN183" s="412"/>
      <c r="BO183" s="412"/>
      <c r="BP183" s="412"/>
      <c r="BQ183" s="412"/>
      <c r="BR183" s="412"/>
      <c r="BS183" s="412"/>
      <c r="BT183" s="412"/>
      <c r="BU183" s="412"/>
      <c r="BV183" s="412"/>
      <c r="BW183" s="412"/>
      <c r="BX183" s="412"/>
      <c r="BY183" s="412"/>
      <c r="BZ183" s="412"/>
      <c r="CA183" s="412"/>
      <c r="CB183" s="412"/>
      <c r="CC183" s="412"/>
      <c r="CD183" s="412"/>
      <c r="CE183" s="412"/>
      <c r="CF183" s="412"/>
      <c r="CG183" s="412"/>
      <c r="CH183" s="412"/>
      <c r="CI183" s="412"/>
      <c r="CJ183" s="412"/>
      <c r="CK183" s="412"/>
      <c r="CL183" s="412"/>
      <c r="CM183" s="412"/>
      <c r="CN183" s="412"/>
      <c r="CO183" s="412"/>
      <c r="CP183" s="412"/>
      <c r="CQ183" s="412"/>
      <c r="CR183" s="412"/>
      <c r="CS183" s="412"/>
      <c r="CT183" s="412"/>
      <c r="CU183" s="412"/>
      <c r="CV183" s="412"/>
      <c r="CW183" s="412"/>
      <c r="CX183" s="412"/>
      <c r="CY183" s="412"/>
      <c r="CZ183" s="413"/>
    </row>
    <row r="184" spans="2:104" x14ac:dyDescent="0.25">
      <c r="B184" s="392"/>
      <c r="C184" s="390"/>
      <c r="D184" s="50"/>
      <c r="E184" s="50"/>
      <c r="F184" s="50"/>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391"/>
    </row>
    <row r="185" spans="2:104" x14ac:dyDescent="0.25">
      <c r="B185" s="393" t="s">
        <v>311</v>
      </c>
      <c r="C185" s="390" t="s">
        <v>404</v>
      </c>
      <c r="D185" s="62">
        <f>'Data Input - General'!F16</f>
        <v>0</v>
      </c>
      <c r="E185" s="50"/>
      <c r="F185" s="50"/>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c r="CW185" s="50"/>
      <c r="CX185" s="50"/>
      <c r="CY185" s="50"/>
      <c r="CZ185" s="391"/>
    </row>
    <row r="186" spans="2:104" x14ac:dyDescent="0.25">
      <c r="B186" s="393" t="s">
        <v>181</v>
      </c>
      <c r="C186" s="9" t="s">
        <v>1117</v>
      </c>
      <c r="D186" s="61">
        <f>IFERROR(-PMT($D$185,SUM('Data Input - General'!$I$26:$I$28),D20*1000)/1000,0)</f>
        <v>0</v>
      </c>
      <c r="E186" s="401"/>
      <c r="F186" s="401"/>
      <c r="G186" s="401"/>
      <c r="H186" s="401"/>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c r="CW186" s="50"/>
      <c r="CX186" s="50"/>
      <c r="CY186" s="50"/>
      <c r="CZ186" s="391"/>
    </row>
    <row r="187" spans="2:104" x14ac:dyDescent="0.25">
      <c r="B187" s="393" t="s">
        <v>182</v>
      </c>
      <c r="C187" s="9" t="s">
        <v>1117</v>
      </c>
      <c r="D187" s="59">
        <f>IF(SUM($D$12:D$12)=0,0,$D$186)</f>
        <v>0</v>
      </c>
      <c r="E187" s="59">
        <f>IF(SUM($D$12:E$12)=0,0,$D$186)</f>
        <v>0</v>
      </c>
      <c r="F187" s="59">
        <f>IF(SUM($D$12:F$12)=0,0,$D$186)</f>
        <v>0</v>
      </c>
      <c r="G187" s="59">
        <f>IF(SUM($D$12:G$12)=0,0,$D$186)</f>
        <v>0</v>
      </c>
      <c r="H187" s="59">
        <f>IF(SUM($D$12:H$12)=0,0,$D$186)</f>
        <v>0</v>
      </c>
      <c r="I187" s="59">
        <f>IF(SUM($D$12:I$12)=0,0,$D$186)</f>
        <v>0</v>
      </c>
      <c r="J187" s="59">
        <f>IF(SUM($D$12:J$12)=0,0,$D$186)</f>
        <v>0</v>
      </c>
      <c r="K187" s="59">
        <f>IF(SUM($D$12:K$12)=0,0,$D$186)</f>
        <v>0</v>
      </c>
      <c r="L187" s="59">
        <f>IF(SUM($D$12:L$12)=0,0,$D$186)</f>
        <v>0</v>
      </c>
      <c r="M187" s="59">
        <f>IF(SUM($D$12:M$12)=0,0,$D$186)</f>
        <v>0</v>
      </c>
      <c r="N187" s="59">
        <f>IF(SUM($D$12:N$12)=0,0,$D$186)</f>
        <v>0</v>
      </c>
      <c r="O187" s="59">
        <f>IF(SUM($D$12:O$12)=0,0,$D$186)</f>
        <v>0</v>
      </c>
      <c r="P187" s="59">
        <f>IF(SUM($D$12:P$12)=0,0,$D$186)</f>
        <v>0</v>
      </c>
      <c r="Q187" s="59">
        <f>IF(SUM($D$12:Q$12)=0,0,$D$186)</f>
        <v>0</v>
      </c>
      <c r="R187" s="59">
        <f>IF(SUM($D$12:R$12)=0,0,$D$186)</f>
        <v>0</v>
      </c>
      <c r="S187" s="59">
        <f>IF(SUM($D$12:S$12)=0,0,$D$186)</f>
        <v>0</v>
      </c>
      <c r="T187" s="59">
        <f>IF(SUM($D$12:T$12)=0,0,$D$186)</f>
        <v>0</v>
      </c>
      <c r="U187" s="59">
        <f>IF(SUM($D$12:U$12)=0,0,$D$186)</f>
        <v>0</v>
      </c>
      <c r="V187" s="59">
        <f>IF(SUM($D$12:V$12)=0,0,$D$186)</f>
        <v>0</v>
      </c>
      <c r="W187" s="59">
        <f>IF(SUM($D$12:W$12)=0,0,$D$186)</f>
        <v>0</v>
      </c>
      <c r="X187" s="59">
        <f>IF(SUM($D$12:X$12)=0,0,$D$186)</f>
        <v>0</v>
      </c>
      <c r="Y187" s="59">
        <f>IF(SUM($D$12:Y$12)=0,0,$D$186)</f>
        <v>0</v>
      </c>
      <c r="Z187" s="59">
        <f>IF(SUM($D$12:Z$12)=0,0,$D$186)</f>
        <v>0</v>
      </c>
      <c r="AA187" s="59">
        <f>IF(SUM($D$12:AA$12)=0,0,$D$186)</f>
        <v>0</v>
      </c>
      <c r="AB187" s="59">
        <f>IF(SUM($D$12:AB$12)=0,0,$D$186)</f>
        <v>0</v>
      </c>
      <c r="AC187" s="59">
        <f>IF(SUM($D$12:AC$12)=0,0,$D$186)</f>
        <v>0</v>
      </c>
      <c r="AD187" s="59">
        <f>IF(SUM($D$12:AD$12)=0,0,$D$186)</f>
        <v>0</v>
      </c>
      <c r="AE187" s="59">
        <f>IF(SUM($D$12:AE$12)=0,0,$D$186)</f>
        <v>0</v>
      </c>
      <c r="AF187" s="59">
        <f>IF(SUM($D$12:AF$12)=0,0,$D$186)</f>
        <v>0</v>
      </c>
      <c r="AG187" s="59">
        <f>IF(SUM($D$12:AG$12)=0,0,$D$186)</f>
        <v>0</v>
      </c>
      <c r="AH187" s="59">
        <f>IF(SUM($D$12:AH$12)=0,0,$D$186)</f>
        <v>0</v>
      </c>
      <c r="AI187" s="59">
        <f>IF(SUM($D$12:AI$12)=0,0,$D$186)</f>
        <v>0</v>
      </c>
      <c r="AJ187" s="59">
        <f>IF(SUM($D$12:AJ$12)=0,0,$D$186)</f>
        <v>0</v>
      </c>
      <c r="AK187" s="59">
        <f>IF(SUM($D$12:AK$12)=0,0,$D$186)</f>
        <v>0</v>
      </c>
      <c r="AL187" s="59">
        <f>IF(SUM($D$12:AL$12)=0,0,$D$186)</f>
        <v>0</v>
      </c>
      <c r="AM187" s="59">
        <f>IF(SUM($D$12:AM$12)=0,0,$D$186)</f>
        <v>0</v>
      </c>
      <c r="AN187" s="59">
        <f>IF(SUM($D$12:AN$12)=0,0,$D$186)</f>
        <v>0</v>
      </c>
      <c r="AO187" s="59">
        <f>IF(SUM($D$12:AO$12)=0,0,$D$186)</f>
        <v>0</v>
      </c>
      <c r="AP187" s="59">
        <f>IF(SUM($D$12:AP$12)=0,0,$D$186)</f>
        <v>0</v>
      </c>
      <c r="AQ187" s="59">
        <f>IF(SUM($D$12:AQ$12)=0,0,$D$186)</f>
        <v>0</v>
      </c>
      <c r="AR187" s="59">
        <f>IF(SUM($D$12:AR$12)=0,0,$D$186)</f>
        <v>0</v>
      </c>
      <c r="AS187" s="59">
        <f>IF(SUM($D$12:AS$12)=0,0,$D$186)</f>
        <v>0</v>
      </c>
      <c r="AT187" s="59">
        <f>IF(SUM($D$12:AT$12)=0,0,$D$186)</f>
        <v>0</v>
      </c>
      <c r="AU187" s="59">
        <f>IF(SUM($D$12:AU$12)=0,0,$D$186)</f>
        <v>0</v>
      </c>
      <c r="AV187" s="59">
        <f>IF(SUM($D$12:AV$12)=0,0,$D$186)</f>
        <v>0</v>
      </c>
      <c r="AW187" s="59">
        <f>IF(SUM($D$12:AW$12)=0,0,$D$186)</f>
        <v>0</v>
      </c>
      <c r="AX187" s="59">
        <f>IF(SUM($D$12:AX$12)=0,0,$D$186)</f>
        <v>0</v>
      </c>
      <c r="AY187" s="59">
        <f>IF(SUM($D$12:AY$12)=0,0,$D$186)</f>
        <v>0</v>
      </c>
      <c r="AZ187" s="59">
        <f>IF(SUM($D$12:AZ$12)=0,0,$D$186)</f>
        <v>0</v>
      </c>
      <c r="BA187" s="59">
        <f>IF(SUM($D$12:BA$12)=0,0,$D$186)</f>
        <v>0</v>
      </c>
      <c r="BB187" s="59">
        <f>IF(SUM($D$12:BB$12)=0,0,$D$186)</f>
        <v>0</v>
      </c>
      <c r="BC187" s="59">
        <f>IF(SUM($D$12:BC$12)=0,0,$D$186)</f>
        <v>0</v>
      </c>
      <c r="BD187" s="59">
        <f>IF(SUM($D$12:BD$12)=0,0,$D$186)</f>
        <v>0</v>
      </c>
      <c r="BE187" s="59">
        <f>IF(SUM($D$12:BE$12)=0,0,$D$186)</f>
        <v>0</v>
      </c>
      <c r="BF187" s="59">
        <f>IF(SUM($D$12:BF$12)=0,0,$D$186)</f>
        <v>0</v>
      </c>
      <c r="BG187" s="59">
        <f>IF(SUM($D$12:BG$12)=0,0,$D$186)</f>
        <v>0</v>
      </c>
      <c r="BH187" s="59">
        <f>IF(SUM($D$12:BH$12)=0,0,$D$186)</f>
        <v>0</v>
      </c>
      <c r="BI187" s="59">
        <f>IF(SUM($D$12:BI$12)=0,0,$D$186)</f>
        <v>0</v>
      </c>
      <c r="BJ187" s="59">
        <f>IF(SUM($D$12:BJ$12)=0,0,$D$186)</f>
        <v>0</v>
      </c>
      <c r="BK187" s="59">
        <f>IF(SUM($D$12:BK$12)=0,0,$D$186)</f>
        <v>0</v>
      </c>
      <c r="BL187" s="59">
        <f>IF(SUM($D$12:BL$12)=0,0,$D$186)</f>
        <v>0</v>
      </c>
      <c r="BM187" s="59">
        <f>IF(SUM($D$12:BM$12)=0,0,$D$186)</f>
        <v>0</v>
      </c>
      <c r="BN187" s="59">
        <f>IF(SUM($D$12:BN$12)=0,0,$D$186)</f>
        <v>0</v>
      </c>
      <c r="BO187" s="59">
        <f>IF(SUM($D$12:BO$12)=0,0,$D$186)</f>
        <v>0</v>
      </c>
      <c r="BP187" s="59">
        <f>IF(SUM($D$12:BP$12)=0,0,$D$186)</f>
        <v>0</v>
      </c>
      <c r="BQ187" s="59">
        <f>IF(SUM($D$12:BQ$12)=0,0,$D$186)</f>
        <v>0</v>
      </c>
      <c r="BR187" s="59">
        <f>IF(SUM($D$12:BR$12)=0,0,$D$186)</f>
        <v>0</v>
      </c>
      <c r="BS187" s="59">
        <f>IF(SUM($D$12:BS$12)=0,0,$D$186)</f>
        <v>0</v>
      </c>
      <c r="BT187" s="59">
        <f>IF(SUM($D$12:BT$12)=0,0,$D$186)</f>
        <v>0</v>
      </c>
      <c r="BU187" s="59">
        <f>IF(SUM($D$12:BU$12)=0,0,$D$186)</f>
        <v>0</v>
      </c>
      <c r="BV187" s="59">
        <f>IF(SUM($D$12:BV$12)=0,0,$D$186)</f>
        <v>0</v>
      </c>
      <c r="BW187" s="59">
        <f>IF(SUM($D$12:BW$12)=0,0,$D$186)</f>
        <v>0</v>
      </c>
      <c r="BX187" s="59">
        <f>IF(SUM($D$12:BX$12)=0,0,$D$186)</f>
        <v>0</v>
      </c>
      <c r="BY187" s="59">
        <f>IF(SUM($D$12:BY$12)=0,0,$D$186)</f>
        <v>0</v>
      </c>
      <c r="BZ187" s="59">
        <f>IF(SUM($D$12:BZ$12)=0,0,$D$186)</f>
        <v>0</v>
      </c>
      <c r="CA187" s="59">
        <f>IF(SUM($D$12:CA$12)=0,0,$D$186)</f>
        <v>0</v>
      </c>
      <c r="CB187" s="59">
        <f>IF(SUM($D$12:CB$12)=0,0,$D$186)</f>
        <v>0</v>
      </c>
      <c r="CC187" s="59">
        <f>IF(SUM($D$12:CC$12)=0,0,$D$186)</f>
        <v>0</v>
      </c>
      <c r="CD187" s="59">
        <f>IF(SUM($D$12:CD$12)=0,0,$D$186)</f>
        <v>0</v>
      </c>
      <c r="CE187" s="59">
        <f>IF(SUM($D$12:CE$12)=0,0,$D$186)</f>
        <v>0</v>
      </c>
      <c r="CF187" s="59">
        <f>IF(SUM($D$12:CF$12)=0,0,$D$186)</f>
        <v>0</v>
      </c>
      <c r="CG187" s="59">
        <f>IF(SUM($D$12:CG$12)=0,0,$D$186)</f>
        <v>0</v>
      </c>
      <c r="CH187" s="59">
        <f>IF(SUM($D$12:CH$12)=0,0,$D$186)</f>
        <v>0</v>
      </c>
      <c r="CI187" s="59">
        <f>IF(SUM($D$12:CI$12)=0,0,$D$186)</f>
        <v>0</v>
      </c>
      <c r="CJ187" s="59">
        <f>IF(SUM($D$12:CJ$12)=0,0,$D$186)</f>
        <v>0</v>
      </c>
      <c r="CK187" s="59">
        <f>IF(SUM($D$12:CK$12)=0,0,$D$186)</f>
        <v>0</v>
      </c>
      <c r="CL187" s="59">
        <f>IF(SUM($D$12:CL$12)=0,0,$D$186)</f>
        <v>0</v>
      </c>
      <c r="CM187" s="59">
        <f>IF(SUM($D$12:CM$12)=0,0,$D$186)</f>
        <v>0</v>
      </c>
      <c r="CN187" s="59">
        <f>IF(SUM($D$12:CN$12)=0,0,$D$186)</f>
        <v>0</v>
      </c>
      <c r="CO187" s="59">
        <f>IF(SUM($D$12:CO$12)=0,0,$D$186)</f>
        <v>0</v>
      </c>
      <c r="CP187" s="59">
        <f>IF(SUM($D$12:CP$12)=0,0,$D$186)</f>
        <v>0</v>
      </c>
      <c r="CQ187" s="59">
        <f>IF(SUM($D$12:CQ$12)=0,0,$D$186)</f>
        <v>0</v>
      </c>
      <c r="CR187" s="59">
        <f>IF(SUM($D$12:CR$12)=0,0,$D$186)</f>
        <v>0</v>
      </c>
      <c r="CS187" s="59">
        <f>IF(SUM($D$12:CS$12)=0,0,$D$186)</f>
        <v>0</v>
      </c>
      <c r="CT187" s="59">
        <f>IF(SUM($D$12:CT$12)=0,0,$D$186)</f>
        <v>0</v>
      </c>
      <c r="CU187" s="59">
        <f>IF(SUM($D$12:CU$12)=0,0,$D$186)</f>
        <v>0</v>
      </c>
      <c r="CV187" s="59">
        <f>IF(SUM($D$12:CV$12)=0,0,$D$186)</f>
        <v>0</v>
      </c>
      <c r="CW187" s="59">
        <f>IF(SUM($D$12:CW$12)=0,0,$D$186)</f>
        <v>0</v>
      </c>
      <c r="CX187" s="59">
        <f>IF(SUM($D$12:CX$12)=0,0,$D$186)</f>
        <v>0</v>
      </c>
      <c r="CY187" s="59">
        <f>IF(SUM($D$12:CY$12)=0,0,$D$186)</f>
        <v>0</v>
      </c>
      <c r="CZ187" s="391"/>
    </row>
    <row r="188" spans="2:104" x14ac:dyDescent="0.25">
      <c r="B188" s="393" t="s">
        <v>186</v>
      </c>
      <c r="C188" s="9" t="s">
        <v>1117</v>
      </c>
      <c r="D188" s="61">
        <f t="shared" ref="D188:BO188" si="66">D187*D$7</f>
        <v>0</v>
      </c>
      <c r="E188" s="61">
        <f t="shared" si="66"/>
        <v>0</v>
      </c>
      <c r="F188" s="61">
        <f t="shared" si="66"/>
        <v>0</v>
      </c>
      <c r="G188" s="61">
        <f t="shared" si="66"/>
        <v>0</v>
      </c>
      <c r="H188" s="61">
        <f t="shared" si="66"/>
        <v>0</v>
      </c>
      <c r="I188" s="61">
        <f t="shared" si="66"/>
        <v>0</v>
      </c>
      <c r="J188" s="61">
        <f t="shared" si="66"/>
        <v>0</v>
      </c>
      <c r="K188" s="61">
        <f t="shared" si="66"/>
        <v>0</v>
      </c>
      <c r="L188" s="61">
        <f t="shared" si="66"/>
        <v>0</v>
      </c>
      <c r="M188" s="61">
        <f t="shared" si="66"/>
        <v>0</v>
      </c>
      <c r="N188" s="61">
        <f t="shared" si="66"/>
        <v>0</v>
      </c>
      <c r="O188" s="61">
        <f t="shared" si="66"/>
        <v>0</v>
      </c>
      <c r="P188" s="61">
        <f t="shared" si="66"/>
        <v>0</v>
      </c>
      <c r="Q188" s="61">
        <f t="shared" si="66"/>
        <v>0</v>
      </c>
      <c r="R188" s="61">
        <f t="shared" si="66"/>
        <v>0</v>
      </c>
      <c r="S188" s="61">
        <f t="shared" si="66"/>
        <v>0</v>
      </c>
      <c r="T188" s="61">
        <f t="shared" si="66"/>
        <v>0</v>
      </c>
      <c r="U188" s="61">
        <f t="shared" si="66"/>
        <v>0</v>
      </c>
      <c r="V188" s="61">
        <f t="shared" si="66"/>
        <v>0</v>
      </c>
      <c r="W188" s="61">
        <f t="shared" si="66"/>
        <v>0</v>
      </c>
      <c r="X188" s="61">
        <f t="shared" si="66"/>
        <v>0</v>
      </c>
      <c r="Y188" s="61">
        <f t="shared" si="66"/>
        <v>0</v>
      </c>
      <c r="Z188" s="61">
        <f t="shared" si="66"/>
        <v>0</v>
      </c>
      <c r="AA188" s="61">
        <f t="shared" si="66"/>
        <v>0</v>
      </c>
      <c r="AB188" s="61">
        <f t="shared" si="66"/>
        <v>0</v>
      </c>
      <c r="AC188" s="61">
        <f t="shared" si="66"/>
        <v>0</v>
      </c>
      <c r="AD188" s="61">
        <f t="shared" si="66"/>
        <v>0</v>
      </c>
      <c r="AE188" s="61">
        <f t="shared" si="66"/>
        <v>0</v>
      </c>
      <c r="AF188" s="61">
        <f t="shared" si="66"/>
        <v>0</v>
      </c>
      <c r="AG188" s="61">
        <f t="shared" si="66"/>
        <v>0</v>
      </c>
      <c r="AH188" s="61">
        <f t="shared" si="66"/>
        <v>0</v>
      </c>
      <c r="AI188" s="61">
        <f t="shared" si="66"/>
        <v>0</v>
      </c>
      <c r="AJ188" s="61">
        <f t="shared" si="66"/>
        <v>0</v>
      </c>
      <c r="AK188" s="61">
        <f t="shared" si="66"/>
        <v>0</v>
      </c>
      <c r="AL188" s="61">
        <f t="shared" si="66"/>
        <v>0</v>
      </c>
      <c r="AM188" s="61">
        <f t="shared" si="66"/>
        <v>0</v>
      </c>
      <c r="AN188" s="61">
        <f t="shared" si="66"/>
        <v>0</v>
      </c>
      <c r="AO188" s="61">
        <f t="shared" si="66"/>
        <v>0</v>
      </c>
      <c r="AP188" s="61">
        <f t="shared" si="66"/>
        <v>0</v>
      </c>
      <c r="AQ188" s="61">
        <f t="shared" si="66"/>
        <v>0</v>
      </c>
      <c r="AR188" s="61">
        <f t="shared" si="66"/>
        <v>0</v>
      </c>
      <c r="AS188" s="61">
        <f t="shared" si="66"/>
        <v>0</v>
      </c>
      <c r="AT188" s="61">
        <f t="shared" si="66"/>
        <v>0</v>
      </c>
      <c r="AU188" s="61">
        <f t="shared" si="66"/>
        <v>0</v>
      </c>
      <c r="AV188" s="61">
        <f t="shared" si="66"/>
        <v>0</v>
      </c>
      <c r="AW188" s="61">
        <f t="shared" si="66"/>
        <v>0</v>
      </c>
      <c r="AX188" s="61">
        <f t="shared" si="66"/>
        <v>0</v>
      </c>
      <c r="AY188" s="61">
        <f t="shared" si="66"/>
        <v>0</v>
      </c>
      <c r="AZ188" s="61">
        <f t="shared" si="66"/>
        <v>0</v>
      </c>
      <c r="BA188" s="61">
        <f t="shared" si="66"/>
        <v>0</v>
      </c>
      <c r="BB188" s="61">
        <f t="shared" si="66"/>
        <v>0</v>
      </c>
      <c r="BC188" s="61">
        <f t="shared" si="66"/>
        <v>0</v>
      </c>
      <c r="BD188" s="61">
        <f t="shared" si="66"/>
        <v>0</v>
      </c>
      <c r="BE188" s="61">
        <f t="shared" si="66"/>
        <v>0</v>
      </c>
      <c r="BF188" s="61">
        <f t="shared" si="66"/>
        <v>0</v>
      </c>
      <c r="BG188" s="61">
        <f t="shared" si="66"/>
        <v>0</v>
      </c>
      <c r="BH188" s="61">
        <f t="shared" si="66"/>
        <v>0</v>
      </c>
      <c r="BI188" s="61">
        <f t="shared" si="66"/>
        <v>0</v>
      </c>
      <c r="BJ188" s="61">
        <f t="shared" si="66"/>
        <v>0</v>
      </c>
      <c r="BK188" s="61">
        <f t="shared" si="66"/>
        <v>0</v>
      </c>
      <c r="BL188" s="61">
        <f t="shared" si="66"/>
        <v>0</v>
      </c>
      <c r="BM188" s="61">
        <f t="shared" si="66"/>
        <v>0</v>
      </c>
      <c r="BN188" s="61">
        <f t="shared" si="66"/>
        <v>0</v>
      </c>
      <c r="BO188" s="61">
        <f t="shared" si="66"/>
        <v>0</v>
      </c>
      <c r="BP188" s="61">
        <f t="shared" ref="BP188:CY188" si="67">BP187*BP$7</f>
        <v>0</v>
      </c>
      <c r="BQ188" s="61">
        <f t="shared" si="67"/>
        <v>0</v>
      </c>
      <c r="BR188" s="61">
        <f t="shared" si="67"/>
        <v>0</v>
      </c>
      <c r="BS188" s="61">
        <f t="shared" si="67"/>
        <v>0</v>
      </c>
      <c r="BT188" s="61">
        <f t="shared" si="67"/>
        <v>0</v>
      </c>
      <c r="BU188" s="61">
        <f t="shared" si="67"/>
        <v>0</v>
      </c>
      <c r="BV188" s="61">
        <f t="shared" si="67"/>
        <v>0</v>
      </c>
      <c r="BW188" s="61">
        <f t="shared" si="67"/>
        <v>0</v>
      </c>
      <c r="BX188" s="61">
        <f t="shared" si="67"/>
        <v>0</v>
      </c>
      <c r="BY188" s="61">
        <f t="shared" si="67"/>
        <v>0</v>
      </c>
      <c r="BZ188" s="61">
        <f t="shared" si="67"/>
        <v>0</v>
      </c>
      <c r="CA188" s="61">
        <f t="shared" si="67"/>
        <v>0</v>
      </c>
      <c r="CB188" s="61">
        <f t="shared" si="67"/>
        <v>0</v>
      </c>
      <c r="CC188" s="61">
        <f t="shared" si="67"/>
        <v>0</v>
      </c>
      <c r="CD188" s="61">
        <f t="shared" si="67"/>
        <v>0</v>
      </c>
      <c r="CE188" s="61">
        <f t="shared" si="67"/>
        <v>0</v>
      </c>
      <c r="CF188" s="61">
        <f t="shared" si="67"/>
        <v>0</v>
      </c>
      <c r="CG188" s="61">
        <f t="shared" si="67"/>
        <v>0</v>
      </c>
      <c r="CH188" s="61">
        <f t="shared" si="67"/>
        <v>0</v>
      </c>
      <c r="CI188" s="61">
        <f t="shared" si="67"/>
        <v>0</v>
      </c>
      <c r="CJ188" s="61">
        <f t="shared" si="67"/>
        <v>0</v>
      </c>
      <c r="CK188" s="61">
        <f t="shared" si="67"/>
        <v>0</v>
      </c>
      <c r="CL188" s="61">
        <f t="shared" si="67"/>
        <v>0</v>
      </c>
      <c r="CM188" s="61">
        <f t="shared" si="67"/>
        <v>0</v>
      </c>
      <c r="CN188" s="61">
        <f t="shared" si="67"/>
        <v>0</v>
      </c>
      <c r="CO188" s="61">
        <f t="shared" si="67"/>
        <v>0</v>
      </c>
      <c r="CP188" s="61">
        <f t="shared" si="67"/>
        <v>0</v>
      </c>
      <c r="CQ188" s="61">
        <f t="shared" si="67"/>
        <v>0</v>
      </c>
      <c r="CR188" s="61">
        <f t="shared" si="67"/>
        <v>0</v>
      </c>
      <c r="CS188" s="61">
        <f t="shared" si="67"/>
        <v>0</v>
      </c>
      <c r="CT188" s="61">
        <f t="shared" si="67"/>
        <v>0</v>
      </c>
      <c r="CU188" s="61">
        <f t="shared" si="67"/>
        <v>0</v>
      </c>
      <c r="CV188" s="61">
        <f t="shared" si="67"/>
        <v>0</v>
      </c>
      <c r="CW188" s="61">
        <f t="shared" si="67"/>
        <v>0</v>
      </c>
      <c r="CX188" s="61">
        <f t="shared" si="67"/>
        <v>0</v>
      </c>
      <c r="CY188" s="61">
        <f t="shared" si="67"/>
        <v>0</v>
      </c>
      <c r="CZ188" s="391"/>
    </row>
    <row r="189" spans="2:104" x14ac:dyDescent="0.25">
      <c r="B189" s="406"/>
      <c r="C189" s="390"/>
      <c r="D189" s="414"/>
      <c r="E189" s="414"/>
      <c r="F189" s="414"/>
      <c r="G189" s="414"/>
      <c r="H189" s="414"/>
      <c r="I189" s="414"/>
      <c r="J189" s="414"/>
      <c r="K189" s="414"/>
      <c r="L189" s="414"/>
      <c r="M189" s="414"/>
      <c r="N189" s="414"/>
      <c r="O189" s="414"/>
      <c r="P189" s="414"/>
      <c r="Q189" s="414"/>
      <c r="R189" s="414"/>
      <c r="S189" s="414"/>
      <c r="T189" s="414"/>
      <c r="U189" s="414"/>
      <c r="V189" s="414"/>
      <c r="W189" s="414"/>
      <c r="X189" s="414"/>
      <c r="Y189" s="414"/>
      <c r="Z189" s="414"/>
      <c r="AA189" s="414"/>
      <c r="AB189" s="414"/>
      <c r="AC189" s="414"/>
      <c r="AD189" s="414"/>
      <c r="AE189" s="414"/>
      <c r="AF189" s="414"/>
      <c r="AG189" s="414"/>
      <c r="AH189" s="414"/>
      <c r="AI189" s="414"/>
      <c r="AJ189" s="414"/>
      <c r="AK189" s="414"/>
      <c r="AL189" s="414"/>
      <c r="AM189" s="414"/>
      <c r="AN189" s="414"/>
      <c r="AO189" s="414"/>
      <c r="AP189" s="414"/>
      <c r="AQ189" s="414"/>
      <c r="AR189" s="414"/>
      <c r="AS189" s="414"/>
      <c r="AT189" s="414"/>
      <c r="AU189" s="414"/>
      <c r="AV189" s="414"/>
      <c r="AW189" s="414"/>
      <c r="AX189" s="414"/>
      <c r="AY189" s="414"/>
      <c r="AZ189" s="414"/>
      <c r="BA189" s="414"/>
      <c r="BB189" s="414"/>
      <c r="BC189" s="414"/>
      <c r="BD189" s="414"/>
      <c r="BE189" s="414"/>
      <c r="BF189" s="414"/>
      <c r="BG189" s="414"/>
      <c r="BH189" s="414"/>
      <c r="BI189" s="414"/>
      <c r="BJ189" s="414"/>
      <c r="BK189" s="414"/>
      <c r="BL189" s="414"/>
      <c r="BM189" s="414"/>
      <c r="BN189" s="414"/>
      <c r="BO189" s="414"/>
      <c r="BP189" s="414"/>
      <c r="BQ189" s="414"/>
      <c r="BR189" s="414"/>
      <c r="BS189" s="414"/>
      <c r="BT189" s="414"/>
      <c r="BU189" s="414"/>
      <c r="BV189" s="414"/>
      <c r="BW189" s="414"/>
      <c r="BX189" s="414"/>
      <c r="BY189" s="414"/>
      <c r="BZ189" s="414"/>
      <c r="CA189" s="414"/>
      <c r="CB189" s="414"/>
      <c r="CC189" s="414"/>
      <c r="CD189" s="414"/>
      <c r="CE189" s="414"/>
      <c r="CF189" s="414"/>
      <c r="CG189" s="414"/>
      <c r="CH189" s="414"/>
      <c r="CI189" s="414"/>
      <c r="CJ189" s="414"/>
      <c r="CK189" s="414"/>
      <c r="CL189" s="414"/>
      <c r="CM189" s="414"/>
      <c r="CN189" s="414"/>
      <c r="CO189" s="414"/>
      <c r="CP189" s="414"/>
      <c r="CQ189" s="414"/>
      <c r="CR189" s="414"/>
      <c r="CS189" s="414"/>
      <c r="CT189" s="414"/>
      <c r="CU189" s="414"/>
      <c r="CV189" s="414"/>
      <c r="CW189" s="414"/>
      <c r="CX189" s="414"/>
      <c r="CY189" s="414"/>
      <c r="CZ189" s="391"/>
    </row>
    <row r="190" spans="2:104" x14ac:dyDescent="0.25">
      <c r="B190" s="415" t="s">
        <v>429</v>
      </c>
      <c r="C190" s="390"/>
      <c r="D190" s="50"/>
      <c r="E190" s="50"/>
      <c r="F190" s="50"/>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c r="CC190" s="50"/>
      <c r="CD190" s="50"/>
      <c r="CE190" s="50"/>
      <c r="CF190" s="50"/>
      <c r="CG190" s="50"/>
      <c r="CH190" s="50"/>
      <c r="CI190" s="50"/>
      <c r="CJ190" s="50"/>
      <c r="CK190" s="50"/>
      <c r="CL190" s="50"/>
      <c r="CM190" s="50"/>
      <c r="CN190" s="50"/>
      <c r="CO190" s="50"/>
      <c r="CP190" s="50"/>
      <c r="CQ190" s="50"/>
      <c r="CR190" s="50"/>
      <c r="CS190" s="50"/>
      <c r="CT190" s="50"/>
      <c r="CU190" s="50"/>
      <c r="CV190" s="50"/>
      <c r="CW190" s="50"/>
      <c r="CX190" s="50"/>
      <c r="CY190" s="50"/>
      <c r="CZ190" s="391"/>
    </row>
    <row r="191" spans="2:104" x14ac:dyDescent="0.25">
      <c r="B191" s="403" t="s">
        <v>430</v>
      </c>
      <c r="C191" s="9" t="s">
        <v>1117</v>
      </c>
      <c r="D191" s="58">
        <f>'Data Input - Option 3'!H41</f>
        <v>0</v>
      </c>
      <c r="E191" s="58">
        <f>'Data Input - Option 3'!I41</f>
        <v>0</v>
      </c>
      <c r="F191" s="58">
        <f>'Data Input - Option 3'!J41</f>
        <v>0</v>
      </c>
      <c r="G191" s="58">
        <f>'Data Input - Option 3'!K41</f>
        <v>0</v>
      </c>
      <c r="H191" s="58">
        <f>'Data Input - Option 3'!L41</f>
        <v>0</v>
      </c>
      <c r="I191" s="58">
        <f>'Data Input - Option 3'!M41</f>
        <v>0</v>
      </c>
      <c r="J191" s="58">
        <f>'Data Input - Option 3'!N41</f>
        <v>0</v>
      </c>
      <c r="K191" s="58">
        <f>'Data Input - Option 3'!O41</f>
        <v>0</v>
      </c>
      <c r="L191" s="58">
        <f>'Data Input - Option 3'!P41</f>
        <v>0</v>
      </c>
      <c r="M191" s="58">
        <f>'Data Input - Option 3'!Q41</f>
        <v>0</v>
      </c>
      <c r="N191" s="58">
        <f>'Data Input - Option 3'!R41</f>
        <v>0</v>
      </c>
      <c r="O191" s="58">
        <f>'Data Input - Option 3'!S41</f>
        <v>0</v>
      </c>
      <c r="P191" s="58">
        <f>'Data Input - Option 3'!T41</f>
        <v>0</v>
      </c>
      <c r="Q191" s="58">
        <f>'Data Input - Option 3'!U41</f>
        <v>0</v>
      </c>
      <c r="R191" s="58">
        <f>'Data Input - Option 3'!V41</f>
        <v>0</v>
      </c>
      <c r="S191" s="58">
        <f>'Data Input - Option 3'!W41</f>
        <v>0</v>
      </c>
      <c r="T191" s="58">
        <f>'Data Input - Option 3'!X41</f>
        <v>0</v>
      </c>
      <c r="U191" s="58">
        <f>'Data Input - Option 3'!Y41</f>
        <v>0</v>
      </c>
      <c r="V191" s="58">
        <f>'Data Input - Option 3'!Z41</f>
        <v>0</v>
      </c>
      <c r="W191" s="58">
        <f>'Data Input - Option 3'!AA41</f>
        <v>0</v>
      </c>
      <c r="X191" s="58">
        <f>'Data Input - Option 3'!AB41</f>
        <v>0</v>
      </c>
      <c r="Y191" s="58">
        <f>'Data Input - Option 3'!AC41</f>
        <v>0</v>
      </c>
      <c r="Z191" s="58">
        <f>'Data Input - Option 3'!AD41</f>
        <v>0</v>
      </c>
      <c r="AA191" s="58">
        <f>'Data Input - Option 3'!AE41</f>
        <v>0</v>
      </c>
      <c r="AB191" s="58">
        <f>'Data Input - Option 3'!AF41</f>
        <v>0</v>
      </c>
      <c r="AC191" s="58">
        <f>'Data Input - Option 3'!AG41</f>
        <v>0</v>
      </c>
      <c r="AD191" s="58">
        <f>'Data Input - Option 3'!AH41</f>
        <v>0</v>
      </c>
      <c r="AE191" s="58">
        <f>'Data Input - Option 3'!AI41</f>
        <v>0</v>
      </c>
      <c r="AF191" s="58">
        <f>'Data Input - Option 3'!AJ41</f>
        <v>0</v>
      </c>
      <c r="AG191" s="58">
        <f>'Data Input - Option 3'!AK41</f>
        <v>0</v>
      </c>
      <c r="AH191" s="58">
        <f>'Data Input - Option 3'!AL41</f>
        <v>0</v>
      </c>
      <c r="AI191" s="58">
        <f>'Data Input - Option 3'!AM41</f>
        <v>0</v>
      </c>
      <c r="AJ191" s="58">
        <f>'Data Input - Option 3'!AN41</f>
        <v>0</v>
      </c>
      <c r="AK191" s="58">
        <f>'Data Input - Option 3'!AO41</f>
        <v>0</v>
      </c>
      <c r="AL191" s="58">
        <f>'Data Input - Option 3'!AP41</f>
        <v>0</v>
      </c>
      <c r="AM191" s="58">
        <f>'Data Input - Option 3'!AQ41</f>
        <v>0</v>
      </c>
      <c r="AN191" s="58">
        <f>'Data Input - Option 3'!AR41</f>
        <v>0</v>
      </c>
      <c r="AO191" s="58">
        <f>'Data Input - Option 3'!AS41</f>
        <v>0</v>
      </c>
      <c r="AP191" s="58">
        <f>'Data Input - Option 3'!AT41</f>
        <v>0</v>
      </c>
      <c r="AQ191" s="58">
        <f>'Data Input - Option 3'!AU41</f>
        <v>0</v>
      </c>
      <c r="AR191" s="58">
        <f>'Data Input - Option 3'!AV41</f>
        <v>0</v>
      </c>
      <c r="AS191" s="58">
        <f>'Data Input - Option 3'!AW41</f>
        <v>0</v>
      </c>
      <c r="AT191" s="58">
        <f>'Data Input - Option 3'!AX41</f>
        <v>0</v>
      </c>
      <c r="AU191" s="58">
        <f>'Data Input - Option 3'!AY41</f>
        <v>0</v>
      </c>
      <c r="AV191" s="58">
        <f>'Data Input - Option 3'!AZ41</f>
        <v>0</v>
      </c>
      <c r="AW191" s="58">
        <f>'Data Input - Option 3'!BA41</f>
        <v>0</v>
      </c>
      <c r="AX191" s="58">
        <f>'Data Input - Option 3'!BB41</f>
        <v>0</v>
      </c>
      <c r="AY191" s="58">
        <f>'Data Input - Option 3'!BC41</f>
        <v>0</v>
      </c>
      <c r="AZ191" s="58">
        <f>'Data Input - Option 3'!BD41</f>
        <v>0</v>
      </c>
      <c r="BA191" s="58">
        <f>'Data Input - Option 3'!BE41</f>
        <v>0</v>
      </c>
      <c r="BB191" s="58">
        <f>'Data Input - Option 3'!BF41</f>
        <v>0</v>
      </c>
      <c r="BC191" s="58">
        <f>'Data Input - Option 3'!BG41</f>
        <v>0</v>
      </c>
      <c r="BD191" s="58">
        <f>'Data Input - Option 3'!BH41</f>
        <v>0</v>
      </c>
      <c r="BE191" s="58">
        <f>'Data Input - Option 3'!BI41</f>
        <v>0</v>
      </c>
      <c r="BF191" s="58">
        <f>'Data Input - Option 3'!BJ41</f>
        <v>0</v>
      </c>
      <c r="BG191" s="58">
        <f>'Data Input - Option 3'!BK41</f>
        <v>0</v>
      </c>
      <c r="BH191" s="58">
        <f>'Data Input - Option 3'!BL41</f>
        <v>0</v>
      </c>
      <c r="BI191" s="58">
        <f>'Data Input - Option 3'!BM41</f>
        <v>0</v>
      </c>
      <c r="BJ191" s="58">
        <f>'Data Input - Option 3'!BN41</f>
        <v>0</v>
      </c>
      <c r="BK191" s="58">
        <f>'Data Input - Option 3'!BO41</f>
        <v>0</v>
      </c>
      <c r="BL191" s="58">
        <f>'Data Input - Option 3'!BP41</f>
        <v>0</v>
      </c>
      <c r="BM191" s="58">
        <f>'Data Input - Option 3'!BQ41</f>
        <v>0</v>
      </c>
      <c r="BN191" s="58">
        <f>'Data Input - Option 3'!BR41</f>
        <v>0</v>
      </c>
      <c r="BO191" s="58">
        <f>'Data Input - Option 3'!BS41</f>
        <v>0</v>
      </c>
      <c r="BP191" s="58">
        <f>'Data Input - Option 3'!BT41</f>
        <v>0</v>
      </c>
      <c r="BQ191" s="58">
        <f>'Data Input - Option 3'!BU41</f>
        <v>0</v>
      </c>
      <c r="BR191" s="58">
        <f>'Data Input - Option 3'!BV41</f>
        <v>0</v>
      </c>
      <c r="BS191" s="58">
        <f>'Data Input - Option 3'!BW41</f>
        <v>0</v>
      </c>
      <c r="BT191" s="58">
        <f>'Data Input - Option 3'!BX41</f>
        <v>0</v>
      </c>
      <c r="BU191" s="58">
        <f>'Data Input - Option 3'!BY41</f>
        <v>0</v>
      </c>
      <c r="BV191" s="58">
        <f>'Data Input - Option 3'!BZ41</f>
        <v>0</v>
      </c>
      <c r="BW191" s="58">
        <f>'Data Input - Option 3'!CA41</f>
        <v>0</v>
      </c>
      <c r="BX191" s="58">
        <f>'Data Input - Option 3'!CB41</f>
        <v>0</v>
      </c>
      <c r="BY191" s="58">
        <f>'Data Input - Option 3'!CC41</f>
        <v>0</v>
      </c>
      <c r="BZ191" s="58">
        <f>'Data Input - Option 3'!CD41</f>
        <v>0</v>
      </c>
      <c r="CA191" s="58">
        <f>'Data Input - Option 3'!CE41</f>
        <v>0</v>
      </c>
      <c r="CB191" s="58">
        <f>'Data Input - Option 3'!CF41</f>
        <v>0</v>
      </c>
      <c r="CC191" s="58">
        <f>'Data Input - Option 3'!CG41</f>
        <v>0</v>
      </c>
      <c r="CD191" s="58">
        <f>'Data Input - Option 3'!CH41</f>
        <v>0</v>
      </c>
      <c r="CE191" s="58">
        <f>'Data Input - Option 3'!CI41</f>
        <v>0</v>
      </c>
      <c r="CF191" s="58">
        <f>'Data Input - Option 3'!CJ41</f>
        <v>0</v>
      </c>
      <c r="CG191" s="58">
        <f>'Data Input - Option 3'!CK41</f>
        <v>0</v>
      </c>
      <c r="CH191" s="58">
        <f>'Data Input - Option 3'!CL41</f>
        <v>0</v>
      </c>
      <c r="CI191" s="58">
        <f>'Data Input - Option 3'!CM41</f>
        <v>0</v>
      </c>
      <c r="CJ191" s="58">
        <f>'Data Input - Option 3'!CN41</f>
        <v>0</v>
      </c>
      <c r="CK191" s="58">
        <f>'Data Input - Option 3'!CO41</f>
        <v>0</v>
      </c>
      <c r="CL191" s="58">
        <f>'Data Input - Option 3'!CP41</f>
        <v>0</v>
      </c>
      <c r="CM191" s="58">
        <f>'Data Input - Option 3'!CQ41</f>
        <v>0</v>
      </c>
      <c r="CN191" s="58">
        <f>'Data Input - Option 3'!CR41</f>
        <v>0</v>
      </c>
      <c r="CO191" s="58">
        <f>'Data Input - Option 3'!CS41</f>
        <v>0</v>
      </c>
      <c r="CP191" s="58">
        <f>'Data Input - Option 3'!CT41</f>
        <v>0</v>
      </c>
      <c r="CQ191" s="58">
        <f>'Data Input - Option 3'!CU41</f>
        <v>0</v>
      </c>
      <c r="CR191" s="58">
        <f>'Data Input - Option 3'!CV41</f>
        <v>0</v>
      </c>
      <c r="CS191" s="58">
        <f>'Data Input - Option 3'!CW41</f>
        <v>0</v>
      </c>
      <c r="CT191" s="58">
        <f>'Data Input - Option 3'!CX41</f>
        <v>0</v>
      </c>
      <c r="CU191" s="58">
        <f>'Data Input - Option 3'!CY41</f>
        <v>0</v>
      </c>
      <c r="CV191" s="58">
        <f>'Data Input - Option 3'!CZ41</f>
        <v>0</v>
      </c>
      <c r="CW191" s="58">
        <f>'Data Input - Option 3'!DA41</f>
        <v>0</v>
      </c>
      <c r="CX191" s="58">
        <f>'Data Input - Option 3'!DB41</f>
        <v>0</v>
      </c>
      <c r="CY191" s="58">
        <f>'Data Input - Option 3'!DC41</f>
        <v>0</v>
      </c>
      <c r="CZ191" s="391"/>
    </row>
    <row r="192" spans="2:104" x14ac:dyDescent="0.25">
      <c r="B192" s="403" t="s">
        <v>1060</v>
      </c>
      <c r="C192" s="9" t="s">
        <v>1117</v>
      </c>
      <c r="D192" s="61">
        <f t="shared" ref="D192:BO192" si="68">D191*D$7</f>
        <v>0</v>
      </c>
      <c r="E192" s="61">
        <f t="shared" si="68"/>
        <v>0</v>
      </c>
      <c r="F192" s="61">
        <f t="shared" si="68"/>
        <v>0</v>
      </c>
      <c r="G192" s="61">
        <f t="shared" si="68"/>
        <v>0</v>
      </c>
      <c r="H192" s="61">
        <f t="shared" si="68"/>
        <v>0</v>
      </c>
      <c r="I192" s="61">
        <f t="shared" si="68"/>
        <v>0</v>
      </c>
      <c r="J192" s="61">
        <f t="shared" si="68"/>
        <v>0</v>
      </c>
      <c r="K192" s="61">
        <f t="shared" si="68"/>
        <v>0</v>
      </c>
      <c r="L192" s="61">
        <f t="shared" si="68"/>
        <v>0</v>
      </c>
      <c r="M192" s="61">
        <f t="shared" si="68"/>
        <v>0</v>
      </c>
      <c r="N192" s="61">
        <f t="shared" si="68"/>
        <v>0</v>
      </c>
      <c r="O192" s="61">
        <f t="shared" si="68"/>
        <v>0</v>
      </c>
      <c r="P192" s="61">
        <f t="shared" si="68"/>
        <v>0</v>
      </c>
      <c r="Q192" s="61">
        <f t="shared" si="68"/>
        <v>0</v>
      </c>
      <c r="R192" s="61">
        <f t="shared" si="68"/>
        <v>0</v>
      </c>
      <c r="S192" s="61">
        <f t="shared" si="68"/>
        <v>0</v>
      </c>
      <c r="T192" s="61">
        <f t="shared" si="68"/>
        <v>0</v>
      </c>
      <c r="U192" s="61">
        <f t="shared" si="68"/>
        <v>0</v>
      </c>
      <c r="V192" s="61">
        <f t="shared" si="68"/>
        <v>0</v>
      </c>
      <c r="W192" s="61">
        <f t="shared" si="68"/>
        <v>0</v>
      </c>
      <c r="X192" s="61">
        <f t="shared" si="68"/>
        <v>0</v>
      </c>
      <c r="Y192" s="61">
        <f t="shared" si="68"/>
        <v>0</v>
      </c>
      <c r="Z192" s="61">
        <f t="shared" si="68"/>
        <v>0</v>
      </c>
      <c r="AA192" s="61">
        <f t="shared" si="68"/>
        <v>0</v>
      </c>
      <c r="AB192" s="61">
        <f t="shared" si="68"/>
        <v>0</v>
      </c>
      <c r="AC192" s="61">
        <f t="shared" si="68"/>
        <v>0</v>
      </c>
      <c r="AD192" s="61">
        <f t="shared" si="68"/>
        <v>0</v>
      </c>
      <c r="AE192" s="61">
        <f t="shared" si="68"/>
        <v>0</v>
      </c>
      <c r="AF192" s="61">
        <f t="shared" si="68"/>
        <v>0</v>
      </c>
      <c r="AG192" s="61">
        <f t="shared" si="68"/>
        <v>0</v>
      </c>
      <c r="AH192" s="61">
        <f t="shared" si="68"/>
        <v>0</v>
      </c>
      <c r="AI192" s="61">
        <f t="shared" si="68"/>
        <v>0</v>
      </c>
      <c r="AJ192" s="61">
        <f t="shared" si="68"/>
        <v>0</v>
      </c>
      <c r="AK192" s="61">
        <f t="shared" si="68"/>
        <v>0</v>
      </c>
      <c r="AL192" s="61">
        <f t="shared" si="68"/>
        <v>0</v>
      </c>
      <c r="AM192" s="61">
        <f t="shared" si="68"/>
        <v>0</v>
      </c>
      <c r="AN192" s="61">
        <f t="shared" si="68"/>
        <v>0</v>
      </c>
      <c r="AO192" s="61">
        <f t="shared" si="68"/>
        <v>0</v>
      </c>
      <c r="AP192" s="61">
        <f t="shared" si="68"/>
        <v>0</v>
      </c>
      <c r="AQ192" s="61">
        <f t="shared" si="68"/>
        <v>0</v>
      </c>
      <c r="AR192" s="61">
        <f t="shared" si="68"/>
        <v>0</v>
      </c>
      <c r="AS192" s="61">
        <f t="shared" si="68"/>
        <v>0</v>
      </c>
      <c r="AT192" s="61">
        <f t="shared" si="68"/>
        <v>0</v>
      </c>
      <c r="AU192" s="61">
        <f t="shared" si="68"/>
        <v>0</v>
      </c>
      <c r="AV192" s="61">
        <f t="shared" si="68"/>
        <v>0</v>
      </c>
      <c r="AW192" s="61">
        <f t="shared" si="68"/>
        <v>0</v>
      </c>
      <c r="AX192" s="61">
        <f t="shared" si="68"/>
        <v>0</v>
      </c>
      <c r="AY192" s="61">
        <f t="shared" si="68"/>
        <v>0</v>
      </c>
      <c r="AZ192" s="61">
        <f t="shared" si="68"/>
        <v>0</v>
      </c>
      <c r="BA192" s="61">
        <f t="shared" si="68"/>
        <v>0</v>
      </c>
      <c r="BB192" s="61">
        <f t="shared" si="68"/>
        <v>0</v>
      </c>
      <c r="BC192" s="61">
        <f t="shared" si="68"/>
        <v>0</v>
      </c>
      <c r="BD192" s="61">
        <f t="shared" si="68"/>
        <v>0</v>
      </c>
      <c r="BE192" s="61">
        <f t="shared" si="68"/>
        <v>0</v>
      </c>
      <c r="BF192" s="61">
        <f t="shared" si="68"/>
        <v>0</v>
      </c>
      <c r="BG192" s="61">
        <f t="shared" si="68"/>
        <v>0</v>
      </c>
      <c r="BH192" s="61">
        <f t="shared" si="68"/>
        <v>0</v>
      </c>
      <c r="BI192" s="61">
        <f t="shared" si="68"/>
        <v>0</v>
      </c>
      <c r="BJ192" s="61">
        <f t="shared" si="68"/>
        <v>0</v>
      </c>
      <c r="BK192" s="61">
        <f t="shared" si="68"/>
        <v>0</v>
      </c>
      <c r="BL192" s="61">
        <f t="shared" si="68"/>
        <v>0</v>
      </c>
      <c r="BM192" s="61">
        <f t="shared" si="68"/>
        <v>0</v>
      </c>
      <c r="BN192" s="61">
        <f t="shared" si="68"/>
        <v>0</v>
      </c>
      <c r="BO192" s="61">
        <f t="shared" si="68"/>
        <v>0</v>
      </c>
      <c r="BP192" s="61">
        <f t="shared" ref="BP192:CY192" si="69">BP191*BP$7</f>
        <v>0</v>
      </c>
      <c r="BQ192" s="61">
        <f t="shared" si="69"/>
        <v>0</v>
      </c>
      <c r="BR192" s="61">
        <f t="shared" si="69"/>
        <v>0</v>
      </c>
      <c r="BS192" s="61">
        <f t="shared" si="69"/>
        <v>0</v>
      </c>
      <c r="BT192" s="61">
        <f t="shared" si="69"/>
        <v>0</v>
      </c>
      <c r="BU192" s="61">
        <f t="shared" si="69"/>
        <v>0</v>
      </c>
      <c r="BV192" s="61">
        <f t="shared" si="69"/>
        <v>0</v>
      </c>
      <c r="BW192" s="61">
        <f t="shared" si="69"/>
        <v>0</v>
      </c>
      <c r="BX192" s="61">
        <f t="shared" si="69"/>
        <v>0</v>
      </c>
      <c r="BY192" s="61">
        <f t="shared" si="69"/>
        <v>0</v>
      </c>
      <c r="BZ192" s="61">
        <f t="shared" si="69"/>
        <v>0</v>
      </c>
      <c r="CA192" s="61">
        <f t="shared" si="69"/>
        <v>0</v>
      </c>
      <c r="CB192" s="61">
        <f t="shared" si="69"/>
        <v>0</v>
      </c>
      <c r="CC192" s="61">
        <f t="shared" si="69"/>
        <v>0</v>
      </c>
      <c r="CD192" s="61">
        <f t="shared" si="69"/>
        <v>0</v>
      </c>
      <c r="CE192" s="61">
        <f t="shared" si="69"/>
        <v>0</v>
      </c>
      <c r="CF192" s="61">
        <f t="shared" si="69"/>
        <v>0</v>
      </c>
      <c r="CG192" s="61">
        <f t="shared" si="69"/>
        <v>0</v>
      </c>
      <c r="CH192" s="61">
        <f t="shared" si="69"/>
        <v>0</v>
      </c>
      <c r="CI192" s="61">
        <f t="shared" si="69"/>
        <v>0</v>
      </c>
      <c r="CJ192" s="61">
        <f t="shared" si="69"/>
        <v>0</v>
      </c>
      <c r="CK192" s="61">
        <f t="shared" si="69"/>
        <v>0</v>
      </c>
      <c r="CL192" s="61">
        <f t="shared" si="69"/>
        <v>0</v>
      </c>
      <c r="CM192" s="61">
        <f t="shared" si="69"/>
        <v>0</v>
      </c>
      <c r="CN192" s="61">
        <f t="shared" si="69"/>
        <v>0</v>
      </c>
      <c r="CO192" s="61">
        <f t="shared" si="69"/>
        <v>0</v>
      </c>
      <c r="CP192" s="61">
        <f t="shared" si="69"/>
        <v>0</v>
      </c>
      <c r="CQ192" s="61">
        <f t="shared" si="69"/>
        <v>0</v>
      </c>
      <c r="CR192" s="61">
        <f t="shared" si="69"/>
        <v>0</v>
      </c>
      <c r="CS192" s="61">
        <f t="shared" si="69"/>
        <v>0</v>
      </c>
      <c r="CT192" s="61">
        <f t="shared" si="69"/>
        <v>0</v>
      </c>
      <c r="CU192" s="61">
        <f t="shared" si="69"/>
        <v>0</v>
      </c>
      <c r="CV192" s="61">
        <f t="shared" si="69"/>
        <v>0</v>
      </c>
      <c r="CW192" s="61">
        <f t="shared" si="69"/>
        <v>0</v>
      </c>
      <c r="CX192" s="61">
        <f t="shared" si="69"/>
        <v>0</v>
      </c>
      <c r="CY192" s="61">
        <f t="shared" si="69"/>
        <v>0</v>
      </c>
      <c r="CZ192" s="391"/>
    </row>
    <row r="193" spans="2:104" x14ac:dyDescent="0.25">
      <c r="B193" s="393"/>
      <c r="C193" s="390"/>
      <c r="D193" s="50"/>
      <c r="E193" s="50"/>
      <c r="F193" s="50"/>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c r="CC193" s="50"/>
      <c r="CD193" s="50"/>
      <c r="CE193" s="50"/>
      <c r="CF193" s="50"/>
      <c r="CG193" s="50"/>
      <c r="CH193" s="50"/>
      <c r="CI193" s="50"/>
      <c r="CJ193" s="50"/>
      <c r="CK193" s="50"/>
      <c r="CL193" s="50"/>
      <c r="CM193" s="50"/>
      <c r="CN193" s="50"/>
      <c r="CO193" s="50"/>
      <c r="CP193" s="50"/>
      <c r="CQ193" s="50"/>
      <c r="CR193" s="50"/>
      <c r="CS193" s="50"/>
      <c r="CT193" s="50"/>
      <c r="CU193" s="50"/>
      <c r="CV193" s="50"/>
      <c r="CW193" s="50"/>
      <c r="CX193" s="50"/>
      <c r="CY193" s="50"/>
      <c r="CZ193" s="391"/>
    </row>
    <row r="194" spans="2:104" x14ac:dyDescent="0.25">
      <c r="B194" s="404" t="s">
        <v>432</v>
      </c>
      <c r="C194" s="9" t="s">
        <v>1117</v>
      </c>
      <c r="D194" s="61">
        <f>IF('Data Input - Option 3'!$F$37="Yes",D192+D13,D188)</f>
        <v>0</v>
      </c>
      <c r="E194" s="61">
        <f>IF('Data Input - Option 3'!$F$37="Yes",E192+E13,E188)</f>
        <v>0</v>
      </c>
      <c r="F194" s="61">
        <f>IF('Data Input - Option 3'!$F$37="Yes",F192+F13,F188)</f>
        <v>0</v>
      </c>
      <c r="G194" s="61">
        <f>IF('Data Input - Option 3'!$F$37="Yes",G192+G13,G188)</f>
        <v>0</v>
      </c>
      <c r="H194" s="61">
        <f>IF('Data Input - Option 3'!$F$37="Yes",H192+H13,H188)</f>
        <v>0</v>
      </c>
      <c r="I194" s="61">
        <f>IF('Data Input - Option 3'!$F$37="Yes",I192+I13,I188)</f>
        <v>0</v>
      </c>
      <c r="J194" s="61">
        <f>IF('Data Input - Option 3'!$F$37="Yes",J192+J13,J188)</f>
        <v>0</v>
      </c>
      <c r="K194" s="61">
        <f>IF('Data Input - Option 3'!$F$37="Yes",K192+K13,K188)</f>
        <v>0</v>
      </c>
      <c r="L194" s="61">
        <f>IF('Data Input - Option 3'!$F$37="Yes",L192+L13,L188)</f>
        <v>0</v>
      </c>
      <c r="M194" s="61">
        <f>IF('Data Input - Option 3'!$F$37="Yes",M192+M13,M188)</f>
        <v>0</v>
      </c>
      <c r="N194" s="61">
        <f>IF('Data Input - Option 3'!$F$37="Yes",N192+N13,N188)</f>
        <v>0</v>
      </c>
      <c r="O194" s="61">
        <f>IF('Data Input - Option 3'!$F$37="Yes",O192+O13,O188)</f>
        <v>0</v>
      </c>
      <c r="P194" s="61">
        <f>IF('Data Input - Option 3'!$F$37="Yes",P192+P13,P188)</f>
        <v>0</v>
      </c>
      <c r="Q194" s="61">
        <f>IF('Data Input - Option 3'!$F$37="Yes",Q192+Q13,Q188)</f>
        <v>0</v>
      </c>
      <c r="R194" s="61">
        <f>IF('Data Input - Option 3'!$F$37="Yes",R192+R13,R188)</f>
        <v>0</v>
      </c>
      <c r="S194" s="61">
        <f>IF('Data Input - Option 3'!$F$37="Yes",S192+S13,S188)</f>
        <v>0</v>
      </c>
      <c r="T194" s="61">
        <f>IF('Data Input - Option 3'!$F$37="Yes",T192+T13,T188)</f>
        <v>0</v>
      </c>
      <c r="U194" s="61">
        <f>IF('Data Input - Option 3'!$F$37="Yes",U192+U13,U188)</f>
        <v>0</v>
      </c>
      <c r="V194" s="61">
        <f>IF('Data Input - Option 3'!$F$37="Yes",V192+V13,V188)</f>
        <v>0</v>
      </c>
      <c r="W194" s="61">
        <f>IF('Data Input - Option 3'!$F$37="Yes",W192+W13,W188)</f>
        <v>0</v>
      </c>
      <c r="X194" s="61">
        <f>IF('Data Input - Option 3'!$F$37="Yes",X192+X13,X188)</f>
        <v>0</v>
      </c>
      <c r="Y194" s="61">
        <f>IF('Data Input - Option 3'!$F$37="Yes",Y192+Y13,Y188)</f>
        <v>0</v>
      </c>
      <c r="Z194" s="61">
        <f>IF('Data Input - Option 3'!$F$37="Yes",Z192+Z13,Z188)</f>
        <v>0</v>
      </c>
      <c r="AA194" s="61">
        <f>IF('Data Input - Option 3'!$F$37="Yes",AA192+AA13,AA188)</f>
        <v>0</v>
      </c>
      <c r="AB194" s="61">
        <f>IF('Data Input - Option 3'!$F$37="Yes",AB192+AB13,AB188)</f>
        <v>0</v>
      </c>
      <c r="AC194" s="61">
        <f>IF('Data Input - Option 3'!$F$37="Yes",AC192+AC13,AC188)</f>
        <v>0</v>
      </c>
      <c r="AD194" s="61">
        <f>IF('Data Input - Option 3'!$F$37="Yes",AD192+AD13,AD188)</f>
        <v>0</v>
      </c>
      <c r="AE194" s="61">
        <f>IF('Data Input - Option 3'!$F$37="Yes",AE192+AE13,AE188)</f>
        <v>0</v>
      </c>
      <c r="AF194" s="61">
        <f>IF('Data Input - Option 3'!$F$37="Yes",AF192+AF13,AF188)</f>
        <v>0</v>
      </c>
      <c r="AG194" s="61">
        <f>IF('Data Input - Option 3'!$F$37="Yes",AG192+AG13,AG188)</f>
        <v>0</v>
      </c>
      <c r="AH194" s="61">
        <f>IF('Data Input - Option 3'!$F$37="Yes",AH192+AH13,AH188)</f>
        <v>0</v>
      </c>
      <c r="AI194" s="61">
        <f>IF('Data Input - Option 3'!$F$37="Yes",AI192+AI13,AI188)</f>
        <v>0</v>
      </c>
      <c r="AJ194" s="61">
        <f>IF('Data Input - Option 3'!$F$37="Yes",AJ192+AJ13,AJ188)</f>
        <v>0</v>
      </c>
      <c r="AK194" s="61">
        <f>IF('Data Input - Option 3'!$F$37="Yes",AK192+AK13,AK188)</f>
        <v>0</v>
      </c>
      <c r="AL194" s="61">
        <f>IF('Data Input - Option 3'!$F$37="Yes",AL192+AL13,AL188)</f>
        <v>0</v>
      </c>
      <c r="AM194" s="61">
        <f>IF('Data Input - Option 3'!$F$37="Yes",AM192+AM13,AM188)</f>
        <v>0</v>
      </c>
      <c r="AN194" s="61">
        <f>IF('Data Input - Option 3'!$F$37="Yes",AN192+AN13,AN188)</f>
        <v>0</v>
      </c>
      <c r="AO194" s="61">
        <f>IF('Data Input - Option 3'!$F$37="Yes",AO192+AO13,AO188)</f>
        <v>0</v>
      </c>
      <c r="AP194" s="61">
        <f>IF('Data Input - Option 3'!$F$37="Yes",AP192+AP13,AP188)</f>
        <v>0</v>
      </c>
      <c r="AQ194" s="61">
        <f>IF('Data Input - Option 3'!$F$37="Yes",AQ192+AQ13,AQ188)</f>
        <v>0</v>
      </c>
      <c r="AR194" s="61">
        <f>IF('Data Input - Option 3'!$F$37="Yes",AR192+AR13,AR188)</f>
        <v>0</v>
      </c>
      <c r="AS194" s="61">
        <f>IF('Data Input - Option 3'!$F$37="Yes",AS192+AS13,AS188)</f>
        <v>0</v>
      </c>
      <c r="AT194" s="61">
        <f>IF('Data Input - Option 3'!$F$37="Yes",AT192+AT13,AT188)</f>
        <v>0</v>
      </c>
      <c r="AU194" s="61">
        <f>IF('Data Input - Option 3'!$F$37="Yes",AU192+AU13,AU188)</f>
        <v>0</v>
      </c>
      <c r="AV194" s="61">
        <f>IF('Data Input - Option 3'!$F$37="Yes",AV192+AV13,AV188)</f>
        <v>0</v>
      </c>
      <c r="AW194" s="61">
        <f>IF('Data Input - Option 3'!$F$37="Yes",AW192+AW13,AW188)</f>
        <v>0</v>
      </c>
      <c r="AX194" s="61">
        <f>IF('Data Input - Option 3'!$F$37="Yes",AX192+AX13,AX188)</f>
        <v>0</v>
      </c>
      <c r="AY194" s="61">
        <f>IF('Data Input - Option 3'!$F$37="Yes",AY192+AY13,AY188)</f>
        <v>0</v>
      </c>
      <c r="AZ194" s="61">
        <f>IF('Data Input - Option 3'!$F$37="Yes",AZ192+AZ13,AZ188)</f>
        <v>0</v>
      </c>
      <c r="BA194" s="61">
        <f>IF('Data Input - Option 3'!$F$37="Yes",BA192+BA13,BA188)</f>
        <v>0</v>
      </c>
      <c r="BB194" s="61">
        <f>IF('Data Input - Option 3'!$F$37="Yes",BB192+BB13,BB188)</f>
        <v>0</v>
      </c>
      <c r="BC194" s="61">
        <f>IF('Data Input - Option 3'!$F$37="Yes",BC192+BC13,BC188)</f>
        <v>0</v>
      </c>
      <c r="BD194" s="61">
        <f>IF('Data Input - Option 3'!$F$37="Yes",BD192+BD13,BD188)</f>
        <v>0</v>
      </c>
      <c r="BE194" s="61">
        <f>IF('Data Input - Option 3'!$F$37="Yes",BE192+BE13,BE188)</f>
        <v>0</v>
      </c>
      <c r="BF194" s="61">
        <f>IF('Data Input - Option 3'!$F$37="Yes",BF192+BF13,BF188)</f>
        <v>0</v>
      </c>
      <c r="BG194" s="61">
        <f>IF('Data Input - Option 3'!$F$37="Yes",BG192+BG13,BG188)</f>
        <v>0</v>
      </c>
      <c r="BH194" s="61">
        <f>IF('Data Input - Option 3'!$F$37="Yes",BH192+BH13,BH188)</f>
        <v>0</v>
      </c>
      <c r="BI194" s="61">
        <f>IF('Data Input - Option 3'!$F$37="Yes",BI192+BI13,BI188)</f>
        <v>0</v>
      </c>
      <c r="BJ194" s="61">
        <f>IF('Data Input - Option 3'!$F$37="Yes",BJ192+BJ13,BJ188)</f>
        <v>0</v>
      </c>
      <c r="BK194" s="61">
        <f>IF('Data Input - Option 3'!$F$37="Yes",BK192+BK13,BK188)</f>
        <v>0</v>
      </c>
      <c r="BL194" s="61">
        <f>IF('Data Input - Option 3'!$F$37="Yes",BL192+BL13,BL188)</f>
        <v>0</v>
      </c>
      <c r="BM194" s="61">
        <f>IF('Data Input - Option 3'!$F$37="Yes",BM192+BM13,BM188)</f>
        <v>0</v>
      </c>
      <c r="BN194" s="61">
        <f>IF('Data Input - Option 3'!$F$37="Yes",BN192+BN13,BN188)</f>
        <v>0</v>
      </c>
      <c r="BO194" s="61">
        <f>IF('Data Input - Option 3'!$F$37="Yes",BO192+BO13,BO188)</f>
        <v>0</v>
      </c>
      <c r="BP194" s="61">
        <f>IF('Data Input - Option 3'!$F$37="Yes",BP192+BP13,BP188)</f>
        <v>0</v>
      </c>
      <c r="BQ194" s="61">
        <f>IF('Data Input - Option 3'!$F$37="Yes",BQ192+BQ13,BQ188)</f>
        <v>0</v>
      </c>
      <c r="BR194" s="61">
        <f>IF('Data Input - Option 3'!$F$37="Yes",BR192+BR13,BR188)</f>
        <v>0</v>
      </c>
      <c r="BS194" s="61">
        <f>IF('Data Input - Option 3'!$F$37="Yes",BS192+BS13,BS188)</f>
        <v>0</v>
      </c>
      <c r="BT194" s="61">
        <f>IF('Data Input - Option 3'!$F$37="Yes",BT192+BT13,BT188)</f>
        <v>0</v>
      </c>
      <c r="BU194" s="61">
        <f>IF('Data Input - Option 3'!$F$37="Yes",BU192+BU13,BU188)</f>
        <v>0</v>
      </c>
      <c r="BV194" s="61">
        <f>IF('Data Input - Option 3'!$F$37="Yes",BV192+BV13,BV188)</f>
        <v>0</v>
      </c>
      <c r="BW194" s="61">
        <f>IF('Data Input - Option 3'!$F$37="Yes",BW192+BW13,BW188)</f>
        <v>0</v>
      </c>
      <c r="BX194" s="61">
        <f>IF('Data Input - Option 3'!$F$37="Yes",BX192+BX13,BX188)</f>
        <v>0</v>
      </c>
      <c r="BY194" s="61">
        <f>IF('Data Input - Option 3'!$F$37="Yes",BY192+BY13,BY188)</f>
        <v>0</v>
      </c>
      <c r="BZ194" s="61">
        <f>IF('Data Input - Option 3'!$F$37="Yes",BZ192+BZ13,BZ188)</f>
        <v>0</v>
      </c>
      <c r="CA194" s="61">
        <f>IF('Data Input - Option 3'!$F$37="Yes",CA192+CA13,CA188)</f>
        <v>0</v>
      </c>
      <c r="CB194" s="61">
        <f>IF('Data Input - Option 3'!$F$37="Yes",CB192+CB13,CB188)</f>
        <v>0</v>
      </c>
      <c r="CC194" s="61">
        <f>IF('Data Input - Option 3'!$F$37="Yes",CC192+CC13,CC188)</f>
        <v>0</v>
      </c>
      <c r="CD194" s="61">
        <f>IF('Data Input - Option 3'!$F$37="Yes",CD192+CD13,CD188)</f>
        <v>0</v>
      </c>
      <c r="CE194" s="61">
        <f>IF('Data Input - Option 3'!$F$37="Yes",CE192+CE13,CE188)</f>
        <v>0</v>
      </c>
      <c r="CF194" s="61">
        <f>IF('Data Input - Option 3'!$F$37="Yes",CF192+CF13,CF188)</f>
        <v>0</v>
      </c>
      <c r="CG194" s="61">
        <f>IF('Data Input - Option 3'!$F$37="Yes",CG192+CG13,CG188)</f>
        <v>0</v>
      </c>
      <c r="CH194" s="61">
        <f>IF('Data Input - Option 3'!$F$37="Yes",CH192+CH13,CH188)</f>
        <v>0</v>
      </c>
      <c r="CI194" s="61">
        <f>IF('Data Input - Option 3'!$F$37="Yes",CI192+CI13,CI188)</f>
        <v>0</v>
      </c>
      <c r="CJ194" s="61">
        <f>IF('Data Input - Option 3'!$F$37="Yes",CJ192+CJ13,CJ188)</f>
        <v>0</v>
      </c>
      <c r="CK194" s="61">
        <f>IF('Data Input - Option 3'!$F$37="Yes",CK192+CK13,CK188)</f>
        <v>0</v>
      </c>
      <c r="CL194" s="61">
        <f>IF('Data Input - Option 3'!$F$37="Yes",CL192+CL13,CL188)</f>
        <v>0</v>
      </c>
      <c r="CM194" s="61">
        <f>IF('Data Input - Option 3'!$F$37="Yes",CM192+CM13,CM188)</f>
        <v>0</v>
      </c>
      <c r="CN194" s="61">
        <f>IF('Data Input - Option 3'!$F$37="Yes",CN192+CN13,CN188)</f>
        <v>0</v>
      </c>
      <c r="CO194" s="61">
        <f>IF('Data Input - Option 3'!$F$37="Yes",CO192+CO13,CO188)</f>
        <v>0</v>
      </c>
      <c r="CP194" s="61">
        <f>IF('Data Input - Option 3'!$F$37="Yes",CP192+CP13,CP188)</f>
        <v>0</v>
      </c>
      <c r="CQ194" s="61">
        <f>IF('Data Input - Option 3'!$F$37="Yes",CQ192+CQ13,CQ188)</f>
        <v>0</v>
      </c>
      <c r="CR194" s="61">
        <f>IF('Data Input - Option 3'!$F$37="Yes",CR192+CR13,CR188)</f>
        <v>0</v>
      </c>
      <c r="CS194" s="61">
        <f>IF('Data Input - Option 3'!$F$37="Yes",CS192+CS13,CS188)</f>
        <v>0</v>
      </c>
      <c r="CT194" s="61">
        <f>IF('Data Input - Option 3'!$F$37="Yes",CT192+CT13,CT188)</f>
        <v>0</v>
      </c>
      <c r="CU194" s="61">
        <f>IF('Data Input - Option 3'!$F$37="Yes",CU192+CU13,CU188)</f>
        <v>0</v>
      </c>
      <c r="CV194" s="61">
        <f>IF('Data Input - Option 3'!$F$37="Yes",CV192+CV13,CV188)</f>
        <v>0</v>
      </c>
      <c r="CW194" s="61">
        <f>IF('Data Input - Option 3'!$F$37="Yes",CW192+CW13,CW188)</f>
        <v>0</v>
      </c>
      <c r="CX194" s="61">
        <f>IF('Data Input - Option 3'!$F$37="Yes",CX192+CX13,CX188)</f>
        <v>0</v>
      </c>
      <c r="CY194" s="61">
        <f>IF('Data Input - Option 3'!$F$37="Yes",CY192+CY13,CY188)</f>
        <v>0</v>
      </c>
      <c r="CZ194" s="391"/>
    </row>
    <row r="195" spans="2:104" x14ac:dyDescent="0.25">
      <c r="B195" s="393"/>
      <c r="C195" s="390"/>
      <c r="D195" s="50"/>
      <c r="E195" s="50"/>
      <c r="F195" s="401"/>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c r="CV195" s="50"/>
      <c r="CW195" s="50"/>
      <c r="CX195" s="50"/>
      <c r="CY195" s="50"/>
      <c r="CZ195" s="391"/>
    </row>
    <row r="196" spans="2:104" x14ac:dyDescent="0.25">
      <c r="B196" s="406" t="s">
        <v>312</v>
      </c>
      <c r="C196" s="390" t="s">
        <v>404</v>
      </c>
      <c r="D196" s="62">
        <f>'Data Input - General'!H16</f>
        <v>0</v>
      </c>
      <c r="E196" s="414"/>
      <c r="F196" s="414"/>
      <c r="G196" s="416"/>
      <c r="H196" s="414"/>
      <c r="I196" s="414"/>
      <c r="J196" s="414"/>
      <c r="K196" s="414"/>
      <c r="L196" s="414"/>
      <c r="M196" s="414"/>
      <c r="N196" s="414"/>
      <c r="O196" s="414"/>
      <c r="P196" s="414"/>
      <c r="Q196" s="414"/>
      <c r="R196" s="414"/>
      <c r="S196" s="414"/>
      <c r="T196" s="414"/>
      <c r="U196" s="414"/>
      <c r="V196" s="414"/>
      <c r="W196" s="414"/>
      <c r="X196" s="414"/>
      <c r="Y196" s="414"/>
      <c r="Z196" s="414"/>
      <c r="AA196" s="414"/>
      <c r="AB196" s="414"/>
      <c r="AC196" s="414"/>
      <c r="AD196" s="414"/>
      <c r="AE196" s="414"/>
      <c r="AF196" s="414"/>
      <c r="AG196" s="414"/>
      <c r="AH196" s="414"/>
      <c r="AI196" s="414"/>
      <c r="AJ196" s="414"/>
      <c r="AK196" s="414"/>
      <c r="AL196" s="414"/>
      <c r="AM196" s="414"/>
      <c r="AN196" s="414"/>
      <c r="AO196" s="414"/>
      <c r="AP196" s="414"/>
      <c r="AQ196" s="414"/>
      <c r="AR196" s="414"/>
      <c r="AS196" s="414"/>
      <c r="AT196" s="414"/>
      <c r="AU196" s="414"/>
      <c r="AV196" s="414"/>
      <c r="AW196" s="414"/>
      <c r="AX196" s="414"/>
      <c r="AY196" s="414"/>
      <c r="AZ196" s="414"/>
      <c r="BA196" s="414"/>
      <c r="BB196" s="414"/>
      <c r="BC196" s="414"/>
      <c r="BD196" s="414"/>
      <c r="BE196" s="414"/>
      <c r="BF196" s="414"/>
      <c r="BG196" s="414"/>
      <c r="BH196" s="414"/>
      <c r="BI196" s="414"/>
      <c r="BJ196" s="414"/>
      <c r="BK196" s="414"/>
      <c r="BL196" s="414"/>
      <c r="BM196" s="414"/>
      <c r="BN196" s="414"/>
      <c r="BO196" s="414"/>
      <c r="BP196" s="414"/>
      <c r="BQ196" s="414"/>
      <c r="BR196" s="414"/>
      <c r="BS196" s="414"/>
      <c r="BT196" s="414"/>
      <c r="BU196" s="414"/>
      <c r="BV196" s="414"/>
      <c r="BW196" s="414"/>
      <c r="BX196" s="414"/>
      <c r="BY196" s="414"/>
      <c r="BZ196" s="414"/>
      <c r="CA196" s="414"/>
      <c r="CB196" s="414"/>
      <c r="CC196" s="414"/>
      <c r="CD196" s="414"/>
      <c r="CE196" s="414"/>
      <c r="CF196" s="414"/>
      <c r="CG196" s="414"/>
      <c r="CH196" s="414"/>
      <c r="CI196" s="414"/>
      <c r="CJ196" s="414"/>
      <c r="CK196" s="414"/>
      <c r="CL196" s="414"/>
      <c r="CM196" s="414"/>
      <c r="CN196" s="414"/>
      <c r="CO196" s="414"/>
      <c r="CP196" s="414"/>
      <c r="CQ196" s="414"/>
      <c r="CR196" s="414"/>
      <c r="CS196" s="414"/>
      <c r="CT196" s="414"/>
      <c r="CU196" s="414"/>
      <c r="CV196" s="414"/>
      <c r="CW196" s="414"/>
      <c r="CX196" s="414"/>
      <c r="CY196" s="414"/>
      <c r="CZ196" s="391"/>
    </row>
    <row r="197" spans="2:104" x14ac:dyDescent="0.25">
      <c r="B197" s="393" t="s">
        <v>181</v>
      </c>
      <c r="C197" s="9" t="s">
        <v>1117</v>
      </c>
      <c r="D197" s="59">
        <f>IFERROR(-PMT($D$196,SUM('Data Input - General'!$I$26:$I$28),D20*1000)/1000,0)</f>
        <v>0</v>
      </c>
      <c r="E197" s="401"/>
      <c r="F197" s="401"/>
      <c r="G197" s="401"/>
      <c r="H197" s="401"/>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c r="CC197" s="50"/>
      <c r="CD197" s="50"/>
      <c r="CE197" s="50"/>
      <c r="CF197" s="50"/>
      <c r="CG197" s="50"/>
      <c r="CH197" s="50"/>
      <c r="CI197" s="50"/>
      <c r="CJ197" s="50"/>
      <c r="CK197" s="50"/>
      <c r="CL197" s="50"/>
      <c r="CM197" s="50"/>
      <c r="CN197" s="50"/>
      <c r="CO197" s="50"/>
      <c r="CP197" s="50"/>
      <c r="CQ197" s="50"/>
      <c r="CR197" s="50"/>
      <c r="CS197" s="50"/>
      <c r="CT197" s="50"/>
      <c r="CU197" s="50"/>
      <c r="CV197" s="50"/>
      <c r="CW197" s="50"/>
      <c r="CX197" s="50"/>
      <c r="CY197" s="50"/>
      <c r="CZ197" s="391"/>
    </row>
    <row r="198" spans="2:104" x14ac:dyDescent="0.25">
      <c r="B198" s="393" t="s">
        <v>182</v>
      </c>
      <c r="C198" s="9" t="s">
        <v>1117</v>
      </c>
      <c r="D198" s="59">
        <f>IF(SUM($D$12:D$12)=0,0,$D$197)</f>
        <v>0</v>
      </c>
      <c r="E198" s="59">
        <f>IF(SUM($D$12:E$12)=0,0,$D$197)</f>
        <v>0</v>
      </c>
      <c r="F198" s="59">
        <f>IF(SUM($D$12:F$12)=0,0,$D$197)</f>
        <v>0</v>
      </c>
      <c r="G198" s="59">
        <f>IF(SUM($D$12:G$12)=0,0,$D$197)</f>
        <v>0</v>
      </c>
      <c r="H198" s="59">
        <f>IF(SUM($D$12:H$12)=0,0,$D$197)</f>
        <v>0</v>
      </c>
      <c r="I198" s="59">
        <f>IF(SUM($D$12:I$12)=0,0,$D$197)</f>
        <v>0</v>
      </c>
      <c r="J198" s="59">
        <f>IF(SUM($D$12:J$12)=0,0,$D$197)</f>
        <v>0</v>
      </c>
      <c r="K198" s="59">
        <f>IF(SUM($D$12:K$12)=0,0,$D$197)</f>
        <v>0</v>
      </c>
      <c r="L198" s="59">
        <f>IF(SUM($D$12:L$12)=0,0,$D$197)</f>
        <v>0</v>
      </c>
      <c r="M198" s="59">
        <f>IF(SUM($D$12:M$12)=0,0,$D$197)</f>
        <v>0</v>
      </c>
      <c r="N198" s="59">
        <f>IF(SUM($D$12:N$12)=0,0,$D$197)</f>
        <v>0</v>
      </c>
      <c r="O198" s="59">
        <f>IF(SUM($D$12:O$12)=0,0,$D$197)</f>
        <v>0</v>
      </c>
      <c r="P198" s="59">
        <f>IF(SUM($D$12:P$12)=0,0,$D$197)</f>
        <v>0</v>
      </c>
      <c r="Q198" s="59">
        <f>IF(SUM($D$12:Q$12)=0,0,$D$197)</f>
        <v>0</v>
      </c>
      <c r="R198" s="59">
        <f>IF(SUM($D$12:R$12)=0,0,$D$197)</f>
        <v>0</v>
      </c>
      <c r="S198" s="59">
        <f>IF(SUM($D$12:S$12)=0,0,$D$197)</f>
        <v>0</v>
      </c>
      <c r="T198" s="59">
        <f>IF(SUM($D$12:T$12)=0,0,$D$197)</f>
        <v>0</v>
      </c>
      <c r="U198" s="59">
        <f>IF(SUM($D$12:U$12)=0,0,$D$197)</f>
        <v>0</v>
      </c>
      <c r="V198" s="59">
        <f>IF(SUM($D$12:V$12)=0,0,$D$197)</f>
        <v>0</v>
      </c>
      <c r="W198" s="59">
        <f>IF(SUM($D$12:W$12)=0,0,$D$197)</f>
        <v>0</v>
      </c>
      <c r="X198" s="59">
        <f>IF(SUM($D$12:X$12)=0,0,$D$197)</f>
        <v>0</v>
      </c>
      <c r="Y198" s="59">
        <f>IF(SUM($D$12:Y$12)=0,0,$D$197)</f>
        <v>0</v>
      </c>
      <c r="Z198" s="59">
        <f>IF(SUM($D$12:Z$12)=0,0,$D$197)</f>
        <v>0</v>
      </c>
      <c r="AA198" s="59">
        <f>IF(SUM($D$12:AA$12)=0,0,$D$197)</f>
        <v>0</v>
      </c>
      <c r="AB198" s="59">
        <f>IF(SUM($D$12:AB$12)=0,0,$D$197)</f>
        <v>0</v>
      </c>
      <c r="AC198" s="59">
        <f>IF(SUM($D$12:AC$12)=0,0,$D$197)</f>
        <v>0</v>
      </c>
      <c r="AD198" s="59">
        <f>IF(SUM($D$12:AD$12)=0,0,$D$197)</f>
        <v>0</v>
      </c>
      <c r="AE198" s="59">
        <f>IF(SUM($D$12:AE$12)=0,0,$D$197)</f>
        <v>0</v>
      </c>
      <c r="AF198" s="59">
        <f>IF(SUM($D$12:AF$12)=0,0,$D$197)</f>
        <v>0</v>
      </c>
      <c r="AG198" s="59">
        <f>IF(SUM($D$12:AG$12)=0,0,$D$197)</f>
        <v>0</v>
      </c>
      <c r="AH198" s="59">
        <f>IF(SUM($D$12:AH$12)=0,0,$D$197)</f>
        <v>0</v>
      </c>
      <c r="AI198" s="59">
        <f>IF(SUM($D$12:AI$12)=0,0,$D$197)</f>
        <v>0</v>
      </c>
      <c r="AJ198" s="59">
        <f>IF(SUM($D$12:AJ$12)=0,0,$D$197)</f>
        <v>0</v>
      </c>
      <c r="AK198" s="59">
        <f>IF(SUM($D$12:AK$12)=0,0,$D$197)</f>
        <v>0</v>
      </c>
      <c r="AL198" s="59">
        <f>IF(SUM($D$12:AL$12)=0,0,$D$197)</f>
        <v>0</v>
      </c>
      <c r="AM198" s="59">
        <f>IF(SUM($D$12:AM$12)=0,0,$D$197)</f>
        <v>0</v>
      </c>
      <c r="AN198" s="59">
        <f>IF(SUM($D$12:AN$12)=0,0,$D$197)</f>
        <v>0</v>
      </c>
      <c r="AO198" s="59">
        <f>IF(SUM($D$12:AO$12)=0,0,$D$197)</f>
        <v>0</v>
      </c>
      <c r="AP198" s="59">
        <f>IF(SUM($D$12:AP$12)=0,0,$D$197)</f>
        <v>0</v>
      </c>
      <c r="AQ198" s="59">
        <f>IF(SUM($D$12:AQ$12)=0,0,$D$197)</f>
        <v>0</v>
      </c>
      <c r="AR198" s="59">
        <f>IF(SUM($D$12:AR$12)=0,0,$D$197)</f>
        <v>0</v>
      </c>
      <c r="AS198" s="59">
        <f>IF(SUM($D$12:AS$12)=0,0,$D$197)</f>
        <v>0</v>
      </c>
      <c r="AT198" s="59">
        <f>IF(SUM($D$12:AT$12)=0,0,$D$197)</f>
        <v>0</v>
      </c>
      <c r="AU198" s="59">
        <f>IF(SUM($D$12:AU$12)=0,0,$D$197)</f>
        <v>0</v>
      </c>
      <c r="AV198" s="59">
        <f>IF(SUM($D$12:AV$12)=0,0,$D$197)</f>
        <v>0</v>
      </c>
      <c r="AW198" s="59">
        <f>IF(SUM($D$12:AW$12)=0,0,$D$197)</f>
        <v>0</v>
      </c>
      <c r="AX198" s="59">
        <f>IF(SUM($D$12:AX$12)=0,0,$D$197)</f>
        <v>0</v>
      </c>
      <c r="AY198" s="59">
        <f>IF(SUM($D$12:AY$12)=0,0,$D$197)</f>
        <v>0</v>
      </c>
      <c r="AZ198" s="59">
        <f>IF(SUM($D$12:AZ$12)=0,0,$D$197)</f>
        <v>0</v>
      </c>
      <c r="BA198" s="59">
        <f>IF(SUM($D$12:BA$12)=0,0,$D$197)</f>
        <v>0</v>
      </c>
      <c r="BB198" s="59">
        <f>IF(SUM($D$12:BB$12)=0,0,$D$197)</f>
        <v>0</v>
      </c>
      <c r="BC198" s="59">
        <f>IF(SUM($D$12:BC$12)=0,0,$D$197)</f>
        <v>0</v>
      </c>
      <c r="BD198" s="59">
        <f>IF(SUM($D$12:BD$12)=0,0,$D$197)</f>
        <v>0</v>
      </c>
      <c r="BE198" s="59">
        <f>IF(SUM($D$12:BE$12)=0,0,$D$197)</f>
        <v>0</v>
      </c>
      <c r="BF198" s="59">
        <f>IF(SUM($D$12:BF$12)=0,0,$D$197)</f>
        <v>0</v>
      </c>
      <c r="BG198" s="59">
        <f>IF(SUM($D$12:BG$12)=0,0,$D$197)</f>
        <v>0</v>
      </c>
      <c r="BH198" s="59">
        <f>IF(SUM($D$12:BH$12)=0,0,$D$197)</f>
        <v>0</v>
      </c>
      <c r="BI198" s="59">
        <f>IF(SUM($D$12:BI$12)=0,0,$D$197)</f>
        <v>0</v>
      </c>
      <c r="BJ198" s="59">
        <f>IF(SUM($D$12:BJ$12)=0,0,$D$197)</f>
        <v>0</v>
      </c>
      <c r="BK198" s="59">
        <f>IF(SUM($D$12:BK$12)=0,0,$D$197)</f>
        <v>0</v>
      </c>
      <c r="BL198" s="59">
        <f>IF(SUM($D$12:BL$12)=0,0,$D$197)</f>
        <v>0</v>
      </c>
      <c r="BM198" s="59">
        <f>IF(SUM($D$12:BM$12)=0,0,$D$197)</f>
        <v>0</v>
      </c>
      <c r="BN198" s="59">
        <f>IF(SUM($D$12:BN$12)=0,0,$D$197)</f>
        <v>0</v>
      </c>
      <c r="BO198" s="59">
        <f>IF(SUM($D$12:BO$12)=0,0,$D$197)</f>
        <v>0</v>
      </c>
      <c r="BP198" s="59">
        <f>IF(SUM($D$12:BP$12)=0,0,$D$197)</f>
        <v>0</v>
      </c>
      <c r="BQ198" s="59">
        <f>IF(SUM($D$12:BQ$12)=0,0,$D$197)</f>
        <v>0</v>
      </c>
      <c r="BR198" s="59">
        <f>IF(SUM($D$12:BR$12)=0,0,$D$197)</f>
        <v>0</v>
      </c>
      <c r="BS198" s="59">
        <f>IF(SUM($D$12:BS$12)=0,0,$D$197)</f>
        <v>0</v>
      </c>
      <c r="BT198" s="59">
        <f>IF(SUM($D$12:BT$12)=0,0,$D$197)</f>
        <v>0</v>
      </c>
      <c r="BU198" s="59">
        <f>IF(SUM($D$12:BU$12)=0,0,$D$197)</f>
        <v>0</v>
      </c>
      <c r="BV198" s="59">
        <f>IF(SUM($D$12:BV$12)=0,0,$D$197)</f>
        <v>0</v>
      </c>
      <c r="BW198" s="59">
        <f>IF(SUM($D$12:BW$12)=0,0,$D$197)</f>
        <v>0</v>
      </c>
      <c r="BX198" s="59">
        <f>IF(SUM($D$12:BX$12)=0,0,$D$197)</f>
        <v>0</v>
      </c>
      <c r="BY198" s="59">
        <f>IF(SUM($D$12:BY$12)=0,0,$D$197)</f>
        <v>0</v>
      </c>
      <c r="BZ198" s="59">
        <f>IF(SUM($D$12:BZ$12)=0,0,$D$197)</f>
        <v>0</v>
      </c>
      <c r="CA198" s="59">
        <f>IF(SUM($D$12:CA$12)=0,0,$D$197)</f>
        <v>0</v>
      </c>
      <c r="CB198" s="59">
        <f>IF(SUM($D$12:CB$12)=0,0,$D$197)</f>
        <v>0</v>
      </c>
      <c r="CC198" s="59">
        <f>IF(SUM($D$12:CC$12)=0,0,$D$197)</f>
        <v>0</v>
      </c>
      <c r="CD198" s="59">
        <f>IF(SUM($D$12:CD$12)=0,0,$D$197)</f>
        <v>0</v>
      </c>
      <c r="CE198" s="59">
        <f>IF(SUM($D$12:CE$12)=0,0,$D$197)</f>
        <v>0</v>
      </c>
      <c r="CF198" s="59">
        <f>IF(SUM($D$12:CF$12)=0,0,$D$197)</f>
        <v>0</v>
      </c>
      <c r="CG198" s="59">
        <f>IF(SUM($D$12:CG$12)=0,0,$D$197)</f>
        <v>0</v>
      </c>
      <c r="CH198" s="59">
        <f>IF(SUM($D$12:CH$12)=0,0,$D$197)</f>
        <v>0</v>
      </c>
      <c r="CI198" s="59">
        <f>IF(SUM($D$12:CI$12)=0,0,$D$197)</f>
        <v>0</v>
      </c>
      <c r="CJ198" s="59">
        <f>IF(SUM($D$12:CJ$12)=0,0,$D$197)</f>
        <v>0</v>
      </c>
      <c r="CK198" s="59">
        <f>IF(SUM($D$12:CK$12)=0,0,$D$197)</f>
        <v>0</v>
      </c>
      <c r="CL198" s="59">
        <f>IF(SUM($D$12:CL$12)=0,0,$D$197)</f>
        <v>0</v>
      </c>
      <c r="CM198" s="59">
        <f>IF(SUM($D$12:CM$12)=0,0,$D$197)</f>
        <v>0</v>
      </c>
      <c r="CN198" s="59">
        <f>IF(SUM($D$12:CN$12)=0,0,$D$197)</f>
        <v>0</v>
      </c>
      <c r="CO198" s="59">
        <f>IF(SUM($D$12:CO$12)=0,0,$D$197)</f>
        <v>0</v>
      </c>
      <c r="CP198" s="59">
        <f>IF(SUM($D$12:CP$12)=0,0,$D$197)</f>
        <v>0</v>
      </c>
      <c r="CQ198" s="59">
        <f>IF(SUM($D$12:CQ$12)=0,0,$D$197)</f>
        <v>0</v>
      </c>
      <c r="CR198" s="59">
        <f>IF(SUM($D$12:CR$12)=0,0,$D$197)</f>
        <v>0</v>
      </c>
      <c r="CS198" s="59">
        <f>IF(SUM($D$12:CS$12)=0,0,$D$197)</f>
        <v>0</v>
      </c>
      <c r="CT198" s="59">
        <f>IF(SUM($D$12:CT$12)=0,0,$D$197)</f>
        <v>0</v>
      </c>
      <c r="CU198" s="59">
        <f>IF(SUM($D$12:CU$12)=0,0,$D$197)</f>
        <v>0</v>
      </c>
      <c r="CV198" s="59">
        <f>IF(SUM($D$12:CV$12)=0,0,$D$197)</f>
        <v>0</v>
      </c>
      <c r="CW198" s="59">
        <f>IF(SUM($D$12:CW$12)=0,0,$D$197)</f>
        <v>0</v>
      </c>
      <c r="CX198" s="59">
        <f>IF(SUM($D$12:CX$12)=0,0,$D$197)</f>
        <v>0</v>
      </c>
      <c r="CY198" s="59">
        <f>IF(SUM($D$12:CY$12)=0,0,$D$197)</f>
        <v>0</v>
      </c>
      <c r="CZ198" s="391"/>
    </row>
    <row r="199" spans="2:104" x14ac:dyDescent="0.25">
      <c r="B199" s="393" t="s">
        <v>186</v>
      </c>
      <c r="C199" s="9" t="s">
        <v>1117</v>
      </c>
      <c r="D199" s="59">
        <f t="shared" ref="D199:BO199" si="70">D198*D$7</f>
        <v>0</v>
      </c>
      <c r="E199" s="59">
        <f t="shared" si="70"/>
        <v>0</v>
      </c>
      <c r="F199" s="59">
        <f t="shared" si="70"/>
        <v>0</v>
      </c>
      <c r="G199" s="59">
        <f t="shared" si="70"/>
        <v>0</v>
      </c>
      <c r="H199" s="59">
        <f t="shared" si="70"/>
        <v>0</v>
      </c>
      <c r="I199" s="59">
        <f t="shared" si="70"/>
        <v>0</v>
      </c>
      <c r="J199" s="59">
        <f t="shared" si="70"/>
        <v>0</v>
      </c>
      <c r="K199" s="59">
        <f t="shared" si="70"/>
        <v>0</v>
      </c>
      <c r="L199" s="59">
        <f t="shared" si="70"/>
        <v>0</v>
      </c>
      <c r="M199" s="59">
        <f t="shared" si="70"/>
        <v>0</v>
      </c>
      <c r="N199" s="59">
        <f t="shared" si="70"/>
        <v>0</v>
      </c>
      <c r="O199" s="59">
        <f t="shared" si="70"/>
        <v>0</v>
      </c>
      <c r="P199" s="59">
        <f t="shared" si="70"/>
        <v>0</v>
      </c>
      <c r="Q199" s="59">
        <f t="shared" si="70"/>
        <v>0</v>
      </c>
      <c r="R199" s="59">
        <f t="shared" si="70"/>
        <v>0</v>
      </c>
      <c r="S199" s="59">
        <f t="shared" si="70"/>
        <v>0</v>
      </c>
      <c r="T199" s="59">
        <f t="shared" si="70"/>
        <v>0</v>
      </c>
      <c r="U199" s="59">
        <f t="shared" si="70"/>
        <v>0</v>
      </c>
      <c r="V199" s="59">
        <f t="shared" si="70"/>
        <v>0</v>
      </c>
      <c r="W199" s="59">
        <f t="shared" si="70"/>
        <v>0</v>
      </c>
      <c r="X199" s="59">
        <f t="shared" si="70"/>
        <v>0</v>
      </c>
      <c r="Y199" s="59">
        <f t="shared" si="70"/>
        <v>0</v>
      </c>
      <c r="Z199" s="59">
        <f t="shared" si="70"/>
        <v>0</v>
      </c>
      <c r="AA199" s="59">
        <f t="shared" si="70"/>
        <v>0</v>
      </c>
      <c r="AB199" s="59">
        <f t="shared" si="70"/>
        <v>0</v>
      </c>
      <c r="AC199" s="59">
        <f t="shared" si="70"/>
        <v>0</v>
      </c>
      <c r="AD199" s="59">
        <f t="shared" si="70"/>
        <v>0</v>
      </c>
      <c r="AE199" s="59">
        <f t="shared" si="70"/>
        <v>0</v>
      </c>
      <c r="AF199" s="59">
        <f t="shared" si="70"/>
        <v>0</v>
      </c>
      <c r="AG199" s="59">
        <f t="shared" si="70"/>
        <v>0</v>
      </c>
      <c r="AH199" s="59">
        <f t="shared" si="70"/>
        <v>0</v>
      </c>
      <c r="AI199" s="59">
        <f t="shared" si="70"/>
        <v>0</v>
      </c>
      <c r="AJ199" s="59">
        <f t="shared" si="70"/>
        <v>0</v>
      </c>
      <c r="AK199" s="59">
        <f t="shared" si="70"/>
        <v>0</v>
      </c>
      <c r="AL199" s="59">
        <f t="shared" si="70"/>
        <v>0</v>
      </c>
      <c r="AM199" s="59">
        <f t="shared" si="70"/>
        <v>0</v>
      </c>
      <c r="AN199" s="59">
        <f t="shared" si="70"/>
        <v>0</v>
      </c>
      <c r="AO199" s="59">
        <f t="shared" si="70"/>
        <v>0</v>
      </c>
      <c r="AP199" s="59">
        <f t="shared" si="70"/>
        <v>0</v>
      </c>
      <c r="AQ199" s="59">
        <f t="shared" si="70"/>
        <v>0</v>
      </c>
      <c r="AR199" s="59">
        <f t="shared" si="70"/>
        <v>0</v>
      </c>
      <c r="AS199" s="59">
        <f t="shared" si="70"/>
        <v>0</v>
      </c>
      <c r="AT199" s="59">
        <f t="shared" si="70"/>
        <v>0</v>
      </c>
      <c r="AU199" s="59">
        <f t="shared" si="70"/>
        <v>0</v>
      </c>
      <c r="AV199" s="59">
        <f t="shared" si="70"/>
        <v>0</v>
      </c>
      <c r="AW199" s="59">
        <f t="shared" si="70"/>
        <v>0</v>
      </c>
      <c r="AX199" s="59">
        <f t="shared" si="70"/>
        <v>0</v>
      </c>
      <c r="AY199" s="59">
        <f t="shared" si="70"/>
        <v>0</v>
      </c>
      <c r="AZ199" s="59">
        <f t="shared" si="70"/>
        <v>0</v>
      </c>
      <c r="BA199" s="59">
        <f t="shared" si="70"/>
        <v>0</v>
      </c>
      <c r="BB199" s="59">
        <f t="shared" si="70"/>
        <v>0</v>
      </c>
      <c r="BC199" s="59">
        <f t="shared" si="70"/>
        <v>0</v>
      </c>
      <c r="BD199" s="59">
        <f t="shared" si="70"/>
        <v>0</v>
      </c>
      <c r="BE199" s="59">
        <f t="shared" si="70"/>
        <v>0</v>
      </c>
      <c r="BF199" s="59">
        <f t="shared" si="70"/>
        <v>0</v>
      </c>
      <c r="BG199" s="59">
        <f t="shared" si="70"/>
        <v>0</v>
      </c>
      <c r="BH199" s="59">
        <f t="shared" si="70"/>
        <v>0</v>
      </c>
      <c r="BI199" s="59">
        <f t="shared" si="70"/>
        <v>0</v>
      </c>
      <c r="BJ199" s="59">
        <f t="shared" si="70"/>
        <v>0</v>
      </c>
      <c r="BK199" s="59">
        <f t="shared" si="70"/>
        <v>0</v>
      </c>
      <c r="BL199" s="59">
        <f t="shared" si="70"/>
        <v>0</v>
      </c>
      <c r="BM199" s="59">
        <f t="shared" si="70"/>
        <v>0</v>
      </c>
      <c r="BN199" s="59">
        <f t="shared" si="70"/>
        <v>0</v>
      </c>
      <c r="BO199" s="59">
        <f t="shared" si="70"/>
        <v>0</v>
      </c>
      <c r="BP199" s="59">
        <f t="shared" ref="BP199:CY199" si="71">BP198*BP$7</f>
        <v>0</v>
      </c>
      <c r="BQ199" s="59">
        <f t="shared" si="71"/>
        <v>0</v>
      </c>
      <c r="BR199" s="59">
        <f t="shared" si="71"/>
        <v>0</v>
      </c>
      <c r="BS199" s="59">
        <f t="shared" si="71"/>
        <v>0</v>
      </c>
      <c r="BT199" s="59">
        <f t="shared" si="71"/>
        <v>0</v>
      </c>
      <c r="BU199" s="59">
        <f t="shared" si="71"/>
        <v>0</v>
      </c>
      <c r="BV199" s="59">
        <f t="shared" si="71"/>
        <v>0</v>
      </c>
      <c r="BW199" s="59">
        <f t="shared" si="71"/>
        <v>0</v>
      </c>
      <c r="BX199" s="59">
        <f t="shared" si="71"/>
        <v>0</v>
      </c>
      <c r="BY199" s="59">
        <f t="shared" si="71"/>
        <v>0</v>
      </c>
      <c r="BZ199" s="59">
        <f t="shared" si="71"/>
        <v>0</v>
      </c>
      <c r="CA199" s="59">
        <f t="shared" si="71"/>
        <v>0</v>
      </c>
      <c r="CB199" s="59">
        <f t="shared" si="71"/>
        <v>0</v>
      </c>
      <c r="CC199" s="59">
        <f t="shared" si="71"/>
        <v>0</v>
      </c>
      <c r="CD199" s="59">
        <f t="shared" si="71"/>
        <v>0</v>
      </c>
      <c r="CE199" s="59">
        <f t="shared" si="71"/>
        <v>0</v>
      </c>
      <c r="CF199" s="59">
        <f t="shared" si="71"/>
        <v>0</v>
      </c>
      <c r="CG199" s="59">
        <f t="shared" si="71"/>
        <v>0</v>
      </c>
      <c r="CH199" s="59">
        <f t="shared" si="71"/>
        <v>0</v>
      </c>
      <c r="CI199" s="59">
        <f t="shared" si="71"/>
        <v>0</v>
      </c>
      <c r="CJ199" s="59">
        <f t="shared" si="71"/>
        <v>0</v>
      </c>
      <c r="CK199" s="59">
        <f t="shared" si="71"/>
        <v>0</v>
      </c>
      <c r="CL199" s="59">
        <f t="shared" si="71"/>
        <v>0</v>
      </c>
      <c r="CM199" s="59">
        <f t="shared" si="71"/>
        <v>0</v>
      </c>
      <c r="CN199" s="59">
        <f t="shared" si="71"/>
        <v>0</v>
      </c>
      <c r="CO199" s="59">
        <f t="shared" si="71"/>
        <v>0</v>
      </c>
      <c r="CP199" s="59">
        <f t="shared" si="71"/>
        <v>0</v>
      </c>
      <c r="CQ199" s="59">
        <f t="shared" si="71"/>
        <v>0</v>
      </c>
      <c r="CR199" s="59">
        <f t="shared" si="71"/>
        <v>0</v>
      </c>
      <c r="CS199" s="59">
        <f t="shared" si="71"/>
        <v>0</v>
      </c>
      <c r="CT199" s="59">
        <f t="shared" si="71"/>
        <v>0</v>
      </c>
      <c r="CU199" s="59">
        <f t="shared" si="71"/>
        <v>0</v>
      </c>
      <c r="CV199" s="59">
        <f t="shared" si="71"/>
        <v>0</v>
      </c>
      <c r="CW199" s="59">
        <f t="shared" si="71"/>
        <v>0</v>
      </c>
      <c r="CX199" s="59">
        <f t="shared" si="71"/>
        <v>0</v>
      </c>
      <c r="CY199" s="59">
        <f t="shared" si="71"/>
        <v>0</v>
      </c>
      <c r="CZ199" s="391"/>
    </row>
    <row r="200" spans="2:104" x14ac:dyDescent="0.25">
      <c r="B200" s="393"/>
      <c r="C200" s="39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c r="CV200" s="50"/>
      <c r="CW200" s="50"/>
      <c r="CX200" s="50"/>
      <c r="CY200" s="50"/>
      <c r="CZ200" s="391"/>
    </row>
    <row r="201" spans="2:104" x14ac:dyDescent="0.25">
      <c r="B201" s="415" t="s">
        <v>429</v>
      </c>
      <c r="C201" s="39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c r="CC201" s="50"/>
      <c r="CD201" s="50"/>
      <c r="CE201" s="50"/>
      <c r="CF201" s="50"/>
      <c r="CG201" s="50"/>
      <c r="CH201" s="50"/>
      <c r="CI201" s="50"/>
      <c r="CJ201" s="50"/>
      <c r="CK201" s="50"/>
      <c r="CL201" s="50"/>
      <c r="CM201" s="50"/>
      <c r="CN201" s="50"/>
      <c r="CO201" s="50"/>
      <c r="CP201" s="50"/>
      <c r="CQ201" s="50"/>
      <c r="CR201" s="50"/>
      <c r="CS201" s="50"/>
      <c r="CT201" s="50"/>
      <c r="CU201" s="50"/>
      <c r="CV201" s="50"/>
      <c r="CW201" s="50"/>
      <c r="CX201" s="50"/>
      <c r="CY201" s="50"/>
      <c r="CZ201" s="391"/>
    </row>
    <row r="202" spans="2:104" x14ac:dyDescent="0.25">
      <c r="B202" s="403" t="s">
        <v>430</v>
      </c>
      <c r="C202" s="9" t="s">
        <v>1117</v>
      </c>
      <c r="D202" s="58">
        <f>'Data Input - Option 3'!H42</f>
        <v>0</v>
      </c>
      <c r="E202" s="58">
        <f>'Data Input - Option 3'!I42</f>
        <v>0</v>
      </c>
      <c r="F202" s="58">
        <f>'Data Input - Option 3'!J42</f>
        <v>0</v>
      </c>
      <c r="G202" s="58">
        <f>'Data Input - Option 3'!K42</f>
        <v>0</v>
      </c>
      <c r="H202" s="58">
        <f>'Data Input - Option 3'!L42</f>
        <v>0</v>
      </c>
      <c r="I202" s="58">
        <f>'Data Input - Option 3'!M42</f>
        <v>0</v>
      </c>
      <c r="J202" s="58">
        <f>'Data Input - Option 3'!N42</f>
        <v>0</v>
      </c>
      <c r="K202" s="58">
        <f>'Data Input - Option 3'!O42</f>
        <v>0</v>
      </c>
      <c r="L202" s="58">
        <f>'Data Input - Option 3'!P42</f>
        <v>0</v>
      </c>
      <c r="M202" s="58">
        <f>'Data Input - Option 3'!Q42</f>
        <v>0</v>
      </c>
      <c r="N202" s="58">
        <f>'Data Input - Option 3'!R42</f>
        <v>0</v>
      </c>
      <c r="O202" s="58">
        <f>'Data Input - Option 3'!S42</f>
        <v>0</v>
      </c>
      <c r="P202" s="58">
        <f>'Data Input - Option 3'!T42</f>
        <v>0</v>
      </c>
      <c r="Q202" s="58">
        <f>'Data Input - Option 3'!U42</f>
        <v>0</v>
      </c>
      <c r="R202" s="58">
        <f>'Data Input - Option 3'!V42</f>
        <v>0</v>
      </c>
      <c r="S202" s="58">
        <f>'Data Input - Option 3'!W42</f>
        <v>0</v>
      </c>
      <c r="T202" s="58">
        <f>'Data Input - Option 3'!X42</f>
        <v>0</v>
      </c>
      <c r="U202" s="58">
        <f>'Data Input - Option 3'!Y42</f>
        <v>0</v>
      </c>
      <c r="V202" s="58">
        <f>'Data Input - Option 3'!Z42</f>
        <v>0</v>
      </c>
      <c r="W202" s="58">
        <f>'Data Input - Option 3'!AA42</f>
        <v>0</v>
      </c>
      <c r="X202" s="58">
        <f>'Data Input - Option 3'!AB42</f>
        <v>0</v>
      </c>
      <c r="Y202" s="58">
        <f>'Data Input - Option 3'!AC42</f>
        <v>0</v>
      </c>
      <c r="Z202" s="58">
        <f>'Data Input - Option 3'!AD42</f>
        <v>0</v>
      </c>
      <c r="AA202" s="58">
        <f>'Data Input - Option 3'!AE42</f>
        <v>0</v>
      </c>
      <c r="AB202" s="58">
        <f>'Data Input - Option 3'!AF42</f>
        <v>0</v>
      </c>
      <c r="AC202" s="58">
        <f>'Data Input - Option 3'!AG42</f>
        <v>0</v>
      </c>
      <c r="AD202" s="58">
        <f>'Data Input - Option 3'!AH42</f>
        <v>0</v>
      </c>
      <c r="AE202" s="58">
        <f>'Data Input - Option 3'!AI42</f>
        <v>0</v>
      </c>
      <c r="AF202" s="58">
        <f>'Data Input - Option 3'!AJ42</f>
        <v>0</v>
      </c>
      <c r="AG202" s="58">
        <f>'Data Input - Option 3'!AK42</f>
        <v>0</v>
      </c>
      <c r="AH202" s="58">
        <f>'Data Input - Option 3'!AL42</f>
        <v>0</v>
      </c>
      <c r="AI202" s="58">
        <f>'Data Input - Option 3'!AM42</f>
        <v>0</v>
      </c>
      <c r="AJ202" s="58">
        <f>'Data Input - Option 3'!AN42</f>
        <v>0</v>
      </c>
      <c r="AK202" s="58">
        <f>'Data Input - Option 3'!AO42</f>
        <v>0</v>
      </c>
      <c r="AL202" s="58">
        <f>'Data Input - Option 3'!AP42</f>
        <v>0</v>
      </c>
      <c r="AM202" s="58">
        <f>'Data Input - Option 3'!AQ42</f>
        <v>0</v>
      </c>
      <c r="AN202" s="58">
        <f>'Data Input - Option 3'!AR42</f>
        <v>0</v>
      </c>
      <c r="AO202" s="58">
        <f>'Data Input - Option 3'!AS42</f>
        <v>0</v>
      </c>
      <c r="AP202" s="58">
        <f>'Data Input - Option 3'!AT42</f>
        <v>0</v>
      </c>
      <c r="AQ202" s="58">
        <f>'Data Input - Option 3'!AU42</f>
        <v>0</v>
      </c>
      <c r="AR202" s="58">
        <f>'Data Input - Option 3'!AV42</f>
        <v>0</v>
      </c>
      <c r="AS202" s="58">
        <f>'Data Input - Option 3'!AW42</f>
        <v>0</v>
      </c>
      <c r="AT202" s="58">
        <f>'Data Input - Option 3'!AX42</f>
        <v>0</v>
      </c>
      <c r="AU202" s="58">
        <f>'Data Input - Option 3'!AY42</f>
        <v>0</v>
      </c>
      <c r="AV202" s="58">
        <f>'Data Input - Option 3'!AZ42</f>
        <v>0</v>
      </c>
      <c r="AW202" s="58">
        <f>'Data Input - Option 3'!BA42</f>
        <v>0</v>
      </c>
      <c r="AX202" s="58">
        <f>'Data Input - Option 3'!BB42</f>
        <v>0</v>
      </c>
      <c r="AY202" s="58">
        <f>'Data Input - Option 3'!BC42</f>
        <v>0</v>
      </c>
      <c r="AZ202" s="58">
        <f>'Data Input - Option 3'!BD42</f>
        <v>0</v>
      </c>
      <c r="BA202" s="58">
        <f>'Data Input - Option 3'!BE42</f>
        <v>0</v>
      </c>
      <c r="BB202" s="58">
        <f>'Data Input - Option 3'!BF42</f>
        <v>0</v>
      </c>
      <c r="BC202" s="58">
        <f>'Data Input - Option 3'!BG42</f>
        <v>0</v>
      </c>
      <c r="BD202" s="58">
        <f>'Data Input - Option 3'!BH42</f>
        <v>0</v>
      </c>
      <c r="BE202" s="58">
        <f>'Data Input - Option 3'!BI42</f>
        <v>0</v>
      </c>
      <c r="BF202" s="58">
        <f>'Data Input - Option 3'!BJ42</f>
        <v>0</v>
      </c>
      <c r="BG202" s="58">
        <f>'Data Input - Option 3'!BK42</f>
        <v>0</v>
      </c>
      <c r="BH202" s="58">
        <f>'Data Input - Option 3'!BL42</f>
        <v>0</v>
      </c>
      <c r="BI202" s="58">
        <f>'Data Input - Option 3'!BM42</f>
        <v>0</v>
      </c>
      <c r="BJ202" s="58">
        <f>'Data Input - Option 3'!BN42</f>
        <v>0</v>
      </c>
      <c r="BK202" s="58">
        <f>'Data Input - Option 3'!BO42</f>
        <v>0</v>
      </c>
      <c r="BL202" s="58">
        <f>'Data Input - Option 3'!BP42</f>
        <v>0</v>
      </c>
      <c r="BM202" s="58">
        <f>'Data Input - Option 3'!BQ42</f>
        <v>0</v>
      </c>
      <c r="BN202" s="58">
        <f>'Data Input - Option 3'!BR42</f>
        <v>0</v>
      </c>
      <c r="BO202" s="58">
        <f>'Data Input - Option 3'!BS42</f>
        <v>0</v>
      </c>
      <c r="BP202" s="58">
        <f>'Data Input - Option 3'!BT42</f>
        <v>0</v>
      </c>
      <c r="BQ202" s="58">
        <f>'Data Input - Option 3'!BU42</f>
        <v>0</v>
      </c>
      <c r="BR202" s="58">
        <f>'Data Input - Option 3'!BV42</f>
        <v>0</v>
      </c>
      <c r="BS202" s="58">
        <f>'Data Input - Option 3'!BW42</f>
        <v>0</v>
      </c>
      <c r="BT202" s="58">
        <f>'Data Input - Option 3'!BX42</f>
        <v>0</v>
      </c>
      <c r="BU202" s="58">
        <f>'Data Input - Option 3'!BY42</f>
        <v>0</v>
      </c>
      <c r="BV202" s="58">
        <f>'Data Input - Option 3'!BZ42</f>
        <v>0</v>
      </c>
      <c r="BW202" s="58">
        <f>'Data Input - Option 3'!CA42</f>
        <v>0</v>
      </c>
      <c r="BX202" s="58">
        <f>'Data Input - Option 3'!CB42</f>
        <v>0</v>
      </c>
      <c r="BY202" s="58">
        <f>'Data Input - Option 3'!CC42</f>
        <v>0</v>
      </c>
      <c r="BZ202" s="58">
        <f>'Data Input - Option 3'!CD42</f>
        <v>0</v>
      </c>
      <c r="CA202" s="58">
        <f>'Data Input - Option 3'!CE42</f>
        <v>0</v>
      </c>
      <c r="CB202" s="58">
        <f>'Data Input - Option 3'!CF42</f>
        <v>0</v>
      </c>
      <c r="CC202" s="58">
        <f>'Data Input - Option 3'!CG42</f>
        <v>0</v>
      </c>
      <c r="CD202" s="58">
        <f>'Data Input - Option 3'!CH42</f>
        <v>0</v>
      </c>
      <c r="CE202" s="58">
        <f>'Data Input - Option 3'!CI42</f>
        <v>0</v>
      </c>
      <c r="CF202" s="58">
        <f>'Data Input - Option 3'!CJ42</f>
        <v>0</v>
      </c>
      <c r="CG202" s="58">
        <f>'Data Input - Option 3'!CK42</f>
        <v>0</v>
      </c>
      <c r="CH202" s="58">
        <f>'Data Input - Option 3'!CL42</f>
        <v>0</v>
      </c>
      <c r="CI202" s="58">
        <f>'Data Input - Option 3'!CM42</f>
        <v>0</v>
      </c>
      <c r="CJ202" s="58">
        <f>'Data Input - Option 3'!CN42</f>
        <v>0</v>
      </c>
      <c r="CK202" s="58">
        <f>'Data Input - Option 3'!CO42</f>
        <v>0</v>
      </c>
      <c r="CL202" s="58">
        <f>'Data Input - Option 3'!CP42</f>
        <v>0</v>
      </c>
      <c r="CM202" s="58">
        <f>'Data Input - Option 3'!CQ42</f>
        <v>0</v>
      </c>
      <c r="CN202" s="58">
        <f>'Data Input - Option 3'!CR42</f>
        <v>0</v>
      </c>
      <c r="CO202" s="58">
        <f>'Data Input - Option 3'!CS42</f>
        <v>0</v>
      </c>
      <c r="CP202" s="58">
        <f>'Data Input - Option 3'!CT42</f>
        <v>0</v>
      </c>
      <c r="CQ202" s="58">
        <f>'Data Input - Option 3'!CU42</f>
        <v>0</v>
      </c>
      <c r="CR202" s="58">
        <f>'Data Input - Option 3'!CV42</f>
        <v>0</v>
      </c>
      <c r="CS202" s="58">
        <f>'Data Input - Option 3'!CW42</f>
        <v>0</v>
      </c>
      <c r="CT202" s="58">
        <f>'Data Input - Option 3'!CX42</f>
        <v>0</v>
      </c>
      <c r="CU202" s="58">
        <f>'Data Input - Option 3'!CY42</f>
        <v>0</v>
      </c>
      <c r="CV202" s="58">
        <f>'Data Input - Option 3'!CZ42</f>
        <v>0</v>
      </c>
      <c r="CW202" s="58">
        <f>'Data Input - Option 3'!DA42</f>
        <v>0</v>
      </c>
      <c r="CX202" s="58">
        <f>'Data Input - Option 3'!DB42</f>
        <v>0</v>
      </c>
      <c r="CY202" s="58">
        <f>'Data Input - Option 3'!DC42</f>
        <v>0</v>
      </c>
      <c r="CZ202" s="391"/>
    </row>
    <row r="203" spans="2:104" x14ac:dyDescent="0.25">
      <c r="B203" s="403" t="s">
        <v>1060</v>
      </c>
      <c r="C203" s="9" t="s">
        <v>1117</v>
      </c>
      <c r="D203" s="59">
        <f t="shared" ref="D203:BO203" si="72">D202*D$7</f>
        <v>0</v>
      </c>
      <c r="E203" s="59">
        <f t="shared" si="72"/>
        <v>0</v>
      </c>
      <c r="F203" s="59">
        <f t="shared" si="72"/>
        <v>0</v>
      </c>
      <c r="G203" s="59">
        <f t="shared" si="72"/>
        <v>0</v>
      </c>
      <c r="H203" s="59">
        <f t="shared" si="72"/>
        <v>0</v>
      </c>
      <c r="I203" s="59">
        <f t="shared" si="72"/>
        <v>0</v>
      </c>
      <c r="J203" s="59">
        <f t="shared" si="72"/>
        <v>0</v>
      </c>
      <c r="K203" s="59">
        <f t="shared" si="72"/>
        <v>0</v>
      </c>
      <c r="L203" s="59">
        <f t="shared" si="72"/>
        <v>0</v>
      </c>
      <c r="M203" s="59">
        <f t="shared" si="72"/>
        <v>0</v>
      </c>
      <c r="N203" s="59">
        <f t="shared" si="72"/>
        <v>0</v>
      </c>
      <c r="O203" s="59">
        <f t="shared" si="72"/>
        <v>0</v>
      </c>
      <c r="P203" s="59">
        <f t="shared" si="72"/>
        <v>0</v>
      </c>
      <c r="Q203" s="59">
        <f t="shared" si="72"/>
        <v>0</v>
      </c>
      <c r="R203" s="59">
        <f t="shared" si="72"/>
        <v>0</v>
      </c>
      <c r="S203" s="59">
        <f t="shared" si="72"/>
        <v>0</v>
      </c>
      <c r="T203" s="59">
        <f t="shared" si="72"/>
        <v>0</v>
      </c>
      <c r="U203" s="59">
        <f t="shared" si="72"/>
        <v>0</v>
      </c>
      <c r="V203" s="59">
        <f t="shared" si="72"/>
        <v>0</v>
      </c>
      <c r="W203" s="59">
        <f t="shared" si="72"/>
        <v>0</v>
      </c>
      <c r="X203" s="59">
        <f t="shared" si="72"/>
        <v>0</v>
      </c>
      <c r="Y203" s="59">
        <f t="shared" si="72"/>
        <v>0</v>
      </c>
      <c r="Z203" s="59">
        <f t="shared" si="72"/>
        <v>0</v>
      </c>
      <c r="AA203" s="59">
        <f t="shared" si="72"/>
        <v>0</v>
      </c>
      <c r="AB203" s="59">
        <f t="shared" si="72"/>
        <v>0</v>
      </c>
      <c r="AC203" s="59">
        <f t="shared" si="72"/>
        <v>0</v>
      </c>
      <c r="AD203" s="59">
        <f t="shared" si="72"/>
        <v>0</v>
      </c>
      <c r="AE203" s="59">
        <f t="shared" si="72"/>
        <v>0</v>
      </c>
      <c r="AF203" s="59">
        <f t="shared" si="72"/>
        <v>0</v>
      </c>
      <c r="AG203" s="59">
        <f t="shared" si="72"/>
        <v>0</v>
      </c>
      <c r="AH203" s="59">
        <f t="shared" si="72"/>
        <v>0</v>
      </c>
      <c r="AI203" s="59">
        <f t="shared" si="72"/>
        <v>0</v>
      </c>
      <c r="AJ203" s="59">
        <f t="shared" si="72"/>
        <v>0</v>
      </c>
      <c r="AK203" s="59">
        <f t="shared" si="72"/>
        <v>0</v>
      </c>
      <c r="AL203" s="59">
        <f t="shared" si="72"/>
        <v>0</v>
      </c>
      <c r="AM203" s="59">
        <f t="shared" si="72"/>
        <v>0</v>
      </c>
      <c r="AN203" s="59">
        <f t="shared" si="72"/>
        <v>0</v>
      </c>
      <c r="AO203" s="59">
        <f t="shared" si="72"/>
        <v>0</v>
      </c>
      <c r="AP203" s="59">
        <f t="shared" si="72"/>
        <v>0</v>
      </c>
      <c r="AQ203" s="59">
        <f t="shared" si="72"/>
        <v>0</v>
      </c>
      <c r="AR203" s="59">
        <f t="shared" si="72"/>
        <v>0</v>
      </c>
      <c r="AS203" s="59">
        <f t="shared" si="72"/>
        <v>0</v>
      </c>
      <c r="AT203" s="59">
        <f t="shared" si="72"/>
        <v>0</v>
      </c>
      <c r="AU203" s="59">
        <f t="shared" si="72"/>
        <v>0</v>
      </c>
      <c r="AV203" s="59">
        <f t="shared" si="72"/>
        <v>0</v>
      </c>
      <c r="AW203" s="59">
        <f t="shared" si="72"/>
        <v>0</v>
      </c>
      <c r="AX203" s="59">
        <f t="shared" si="72"/>
        <v>0</v>
      </c>
      <c r="AY203" s="59">
        <f t="shared" si="72"/>
        <v>0</v>
      </c>
      <c r="AZ203" s="59">
        <f t="shared" si="72"/>
        <v>0</v>
      </c>
      <c r="BA203" s="59">
        <f t="shared" si="72"/>
        <v>0</v>
      </c>
      <c r="BB203" s="59">
        <f t="shared" si="72"/>
        <v>0</v>
      </c>
      <c r="BC203" s="59">
        <f t="shared" si="72"/>
        <v>0</v>
      </c>
      <c r="BD203" s="59">
        <f t="shared" si="72"/>
        <v>0</v>
      </c>
      <c r="BE203" s="59">
        <f t="shared" si="72"/>
        <v>0</v>
      </c>
      <c r="BF203" s="59">
        <f t="shared" si="72"/>
        <v>0</v>
      </c>
      <c r="BG203" s="59">
        <f t="shared" si="72"/>
        <v>0</v>
      </c>
      <c r="BH203" s="59">
        <f t="shared" si="72"/>
        <v>0</v>
      </c>
      <c r="BI203" s="59">
        <f t="shared" si="72"/>
        <v>0</v>
      </c>
      <c r="BJ203" s="59">
        <f t="shared" si="72"/>
        <v>0</v>
      </c>
      <c r="BK203" s="59">
        <f t="shared" si="72"/>
        <v>0</v>
      </c>
      <c r="BL203" s="59">
        <f t="shared" si="72"/>
        <v>0</v>
      </c>
      <c r="BM203" s="59">
        <f t="shared" si="72"/>
        <v>0</v>
      </c>
      <c r="BN203" s="59">
        <f t="shared" si="72"/>
        <v>0</v>
      </c>
      <c r="BO203" s="59">
        <f t="shared" si="72"/>
        <v>0</v>
      </c>
      <c r="BP203" s="59">
        <f t="shared" ref="BP203:CY203" si="73">BP202*BP$7</f>
        <v>0</v>
      </c>
      <c r="BQ203" s="59">
        <f t="shared" si="73"/>
        <v>0</v>
      </c>
      <c r="BR203" s="59">
        <f t="shared" si="73"/>
        <v>0</v>
      </c>
      <c r="BS203" s="59">
        <f t="shared" si="73"/>
        <v>0</v>
      </c>
      <c r="BT203" s="59">
        <f t="shared" si="73"/>
        <v>0</v>
      </c>
      <c r="BU203" s="59">
        <f t="shared" si="73"/>
        <v>0</v>
      </c>
      <c r="BV203" s="59">
        <f t="shared" si="73"/>
        <v>0</v>
      </c>
      <c r="BW203" s="59">
        <f t="shared" si="73"/>
        <v>0</v>
      </c>
      <c r="BX203" s="59">
        <f t="shared" si="73"/>
        <v>0</v>
      </c>
      <c r="BY203" s="59">
        <f t="shared" si="73"/>
        <v>0</v>
      </c>
      <c r="BZ203" s="59">
        <f t="shared" si="73"/>
        <v>0</v>
      </c>
      <c r="CA203" s="59">
        <f t="shared" si="73"/>
        <v>0</v>
      </c>
      <c r="CB203" s="59">
        <f t="shared" si="73"/>
        <v>0</v>
      </c>
      <c r="CC203" s="59">
        <f t="shared" si="73"/>
        <v>0</v>
      </c>
      <c r="CD203" s="59">
        <f t="shared" si="73"/>
        <v>0</v>
      </c>
      <c r="CE203" s="59">
        <f t="shared" si="73"/>
        <v>0</v>
      </c>
      <c r="CF203" s="59">
        <f t="shared" si="73"/>
        <v>0</v>
      </c>
      <c r="CG203" s="59">
        <f t="shared" si="73"/>
        <v>0</v>
      </c>
      <c r="CH203" s="59">
        <f t="shared" si="73"/>
        <v>0</v>
      </c>
      <c r="CI203" s="59">
        <f t="shared" si="73"/>
        <v>0</v>
      </c>
      <c r="CJ203" s="59">
        <f t="shared" si="73"/>
        <v>0</v>
      </c>
      <c r="CK203" s="59">
        <f t="shared" si="73"/>
        <v>0</v>
      </c>
      <c r="CL203" s="59">
        <f t="shared" si="73"/>
        <v>0</v>
      </c>
      <c r="CM203" s="59">
        <f t="shared" si="73"/>
        <v>0</v>
      </c>
      <c r="CN203" s="59">
        <f t="shared" si="73"/>
        <v>0</v>
      </c>
      <c r="CO203" s="59">
        <f t="shared" si="73"/>
        <v>0</v>
      </c>
      <c r="CP203" s="59">
        <f t="shared" si="73"/>
        <v>0</v>
      </c>
      <c r="CQ203" s="59">
        <f t="shared" si="73"/>
        <v>0</v>
      </c>
      <c r="CR203" s="59">
        <f t="shared" si="73"/>
        <v>0</v>
      </c>
      <c r="CS203" s="59">
        <f t="shared" si="73"/>
        <v>0</v>
      </c>
      <c r="CT203" s="59">
        <f t="shared" si="73"/>
        <v>0</v>
      </c>
      <c r="CU203" s="59">
        <f t="shared" si="73"/>
        <v>0</v>
      </c>
      <c r="CV203" s="59">
        <f t="shared" si="73"/>
        <v>0</v>
      </c>
      <c r="CW203" s="59">
        <f t="shared" si="73"/>
        <v>0</v>
      </c>
      <c r="CX203" s="59">
        <f t="shared" si="73"/>
        <v>0</v>
      </c>
      <c r="CY203" s="59">
        <f t="shared" si="73"/>
        <v>0</v>
      </c>
      <c r="CZ203" s="391"/>
    </row>
    <row r="204" spans="2:104" x14ac:dyDescent="0.25">
      <c r="B204" s="393"/>
      <c r="C204" s="39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c r="CC204" s="50"/>
      <c r="CD204" s="50"/>
      <c r="CE204" s="50"/>
      <c r="CF204" s="50"/>
      <c r="CG204" s="50"/>
      <c r="CH204" s="50"/>
      <c r="CI204" s="50"/>
      <c r="CJ204" s="50"/>
      <c r="CK204" s="50"/>
      <c r="CL204" s="50"/>
      <c r="CM204" s="50"/>
      <c r="CN204" s="50"/>
      <c r="CO204" s="50"/>
      <c r="CP204" s="50"/>
      <c r="CQ204" s="50"/>
      <c r="CR204" s="50"/>
      <c r="CS204" s="50"/>
      <c r="CT204" s="50"/>
      <c r="CU204" s="50"/>
      <c r="CV204" s="50"/>
      <c r="CW204" s="50"/>
      <c r="CX204" s="50"/>
      <c r="CY204" s="50"/>
      <c r="CZ204" s="391"/>
    </row>
    <row r="205" spans="2:104" x14ac:dyDescent="0.25">
      <c r="B205" s="404" t="s">
        <v>432</v>
      </c>
      <c r="C205" s="9" t="s">
        <v>1117</v>
      </c>
      <c r="D205" s="59">
        <f>IF('Data Input - Option 3'!$F$37="Yes",D203+D13,D199)</f>
        <v>0</v>
      </c>
      <c r="E205" s="59">
        <f>IF('Data Input - Option 3'!$F$37="Yes",E203+E13,E199)</f>
        <v>0</v>
      </c>
      <c r="F205" s="59">
        <f>IF('Data Input - Option 3'!$F$37="Yes",F203+F13,F199)</f>
        <v>0</v>
      </c>
      <c r="G205" s="59">
        <f>IF('Data Input - Option 3'!$F$37="Yes",G203+G13,G199)</f>
        <v>0</v>
      </c>
      <c r="H205" s="59">
        <f>IF('Data Input - Option 3'!$F$37="Yes",H203+H13,H199)</f>
        <v>0</v>
      </c>
      <c r="I205" s="59">
        <f>IF('Data Input - Option 3'!$F$37="Yes",I203+I13,I199)</f>
        <v>0</v>
      </c>
      <c r="J205" s="59">
        <f>IF('Data Input - Option 3'!$F$37="Yes",J203+J13,J199)</f>
        <v>0</v>
      </c>
      <c r="K205" s="59">
        <f>IF('Data Input - Option 3'!$F$37="Yes",K203+K13,K199)</f>
        <v>0</v>
      </c>
      <c r="L205" s="59">
        <f>IF('Data Input - Option 3'!$F$37="Yes",L203+L13,L199)</f>
        <v>0</v>
      </c>
      <c r="M205" s="59">
        <f>IF('Data Input - Option 3'!$F$37="Yes",M203+M13,M199)</f>
        <v>0</v>
      </c>
      <c r="N205" s="59">
        <f>IF('Data Input - Option 3'!$F$37="Yes",N203+N13,N199)</f>
        <v>0</v>
      </c>
      <c r="O205" s="59">
        <f>IF('Data Input - Option 3'!$F$37="Yes",O203+O13,O199)</f>
        <v>0</v>
      </c>
      <c r="P205" s="59">
        <f>IF('Data Input - Option 3'!$F$37="Yes",P203+P13,P199)</f>
        <v>0</v>
      </c>
      <c r="Q205" s="59">
        <f>IF('Data Input - Option 3'!$F$37="Yes",Q203+Q13,Q199)</f>
        <v>0</v>
      </c>
      <c r="R205" s="59">
        <f>IF('Data Input - Option 3'!$F$37="Yes",R203+R13,R199)</f>
        <v>0</v>
      </c>
      <c r="S205" s="59">
        <f>IF('Data Input - Option 3'!$F$37="Yes",S203+S13,S199)</f>
        <v>0</v>
      </c>
      <c r="T205" s="59">
        <f>IF('Data Input - Option 3'!$F$37="Yes",T203+T13,T199)</f>
        <v>0</v>
      </c>
      <c r="U205" s="59">
        <f>IF('Data Input - Option 3'!$F$37="Yes",U203+U13,U199)</f>
        <v>0</v>
      </c>
      <c r="V205" s="59">
        <f>IF('Data Input - Option 3'!$F$37="Yes",V203+V13,V199)</f>
        <v>0</v>
      </c>
      <c r="W205" s="59">
        <f>IF('Data Input - Option 3'!$F$37="Yes",W203+W13,W199)</f>
        <v>0</v>
      </c>
      <c r="X205" s="59">
        <f>IF('Data Input - Option 3'!$F$37="Yes",X203+X13,X199)</f>
        <v>0</v>
      </c>
      <c r="Y205" s="59">
        <f>IF('Data Input - Option 3'!$F$37="Yes",Y203+Y13,Y199)</f>
        <v>0</v>
      </c>
      <c r="Z205" s="59">
        <f>IF('Data Input - Option 3'!$F$37="Yes",Z203+Z13,Z199)</f>
        <v>0</v>
      </c>
      <c r="AA205" s="59">
        <f>IF('Data Input - Option 3'!$F$37="Yes",AA203+AA13,AA199)</f>
        <v>0</v>
      </c>
      <c r="AB205" s="59">
        <f>IF('Data Input - Option 3'!$F$37="Yes",AB203+AB13,AB199)</f>
        <v>0</v>
      </c>
      <c r="AC205" s="59">
        <f>IF('Data Input - Option 3'!$F$37="Yes",AC203+AC13,AC199)</f>
        <v>0</v>
      </c>
      <c r="AD205" s="59">
        <f>IF('Data Input - Option 3'!$F$37="Yes",AD203+AD13,AD199)</f>
        <v>0</v>
      </c>
      <c r="AE205" s="59">
        <f>IF('Data Input - Option 3'!$F$37="Yes",AE203+AE13,AE199)</f>
        <v>0</v>
      </c>
      <c r="AF205" s="59">
        <f>IF('Data Input - Option 3'!$F$37="Yes",AF203+AF13,AF199)</f>
        <v>0</v>
      </c>
      <c r="AG205" s="59">
        <f>IF('Data Input - Option 3'!$F$37="Yes",AG203+AG13,AG199)</f>
        <v>0</v>
      </c>
      <c r="AH205" s="59">
        <f>IF('Data Input - Option 3'!$F$37="Yes",AH203+AH13,AH199)</f>
        <v>0</v>
      </c>
      <c r="AI205" s="59">
        <f>IF('Data Input - Option 3'!$F$37="Yes",AI203+AI13,AI199)</f>
        <v>0</v>
      </c>
      <c r="AJ205" s="59">
        <f>IF('Data Input - Option 3'!$F$37="Yes",AJ203+AJ13,AJ199)</f>
        <v>0</v>
      </c>
      <c r="AK205" s="59">
        <f>IF('Data Input - Option 3'!$F$37="Yes",AK203+AK13,AK199)</f>
        <v>0</v>
      </c>
      <c r="AL205" s="59">
        <f>IF('Data Input - Option 3'!$F$37="Yes",AL203+AL13,AL199)</f>
        <v>0</v>
      </c>
      <c r="AM205" s="59">
        <f>IF('Data Input - Option 3'!$F$37="Yes",AM203+AM13,AM199)</f>
        <v>0</v>
      </c>
      <c r="AN205" s="59">
        <f>IF('Data Input - Option 3'!$F$37="Yes",AN203+AN13,AN199)</f>
        <v>0</v>
      </c>
      <c r="AO205" s="59">
        <f>IF('Data Input - Option 3'!$F$37="Yes",AO203+AO13,AO199)</f>
        <v>0</v>
      </c>
      <c r="AP205" s="59">
        <f>IF('Data Input - Option 3'!$F$37="Yes",AP203+AP13,AP199)</f>
        <v>0</v>
      </c>
      <c r="AQ205" s="59">
        <f>IF('Data Input - Option 3'!$F$37="Yes",AQ203+AQ13,AQ199)</f>
        <v>0</v>
      </c>
      <c r="AR205" s="59">
        <f>IF('Data Input - Option 3'!$F$37="Yes",AR203+AR13,AR199)</f>
        <v>0</v>
      </c>
      <c r="AS205" s="59">
        <f>IF('Data Input - Option 3'!$F$37="Yes",AS203+AS13,AS199)</f>
        <v>0</v>
      </c>
      <c r="AT205" s="59">
        <f>IF('Data Input - Option 3'!$F$37="Yes",AT203+AT13,AT199)</f>
        <v>0</v>
      </c>
      <c r="AU205" s="59">
        <f>IF('Data Input - Option 3'!$F$37="Yes",AU203+AU13,AU199)</f>
        <v>0</v>
      </c>
      <c r="AV205" s="59">
        <f>IF('Data Input - Option 3'!$F$37="Yes",AV203+AV13,AV199)</f>
        <v>0</v>
      </c>
      <c r="AW205" s="59">
        <f>IF('Data Input - Option 3'!$F$37="Yes",AW203+AW13,AW199)</f>
        <v>0</v>
      </c>
      <c r="AX205" s="59">
        <f>IF('Data Input - Option 3'!$F$37="Yes",AX203+AX13,AX199)</f>
        <v>0</v>
      </c>
      <c r="AY205" s="59">
        <f>IF('Data Input - Option 3'!$F$37="Yes",AY203+AY13,AY199)</f>
        <v>0</v>
      </c>
      <c r="AZ205" s="59">
        <f>IF('Data Input - Option 3'!$F$37="Yes",AZ203+AZ13,AZ199)</f>
        <v>0</v>
      </c>
      <c r="BA205" s="59">
        <f>IF('Data Input - Option 3'!$F$37="Yes",BA203+BA13,BA199)</f>
        <v>0</v>
      </c>
      <c r="BB205" s="59">
        <f>IF('Data Input - Option 3'!$F$37="Yes",BB203+BB13,BB199)</f>
        <v>0</v>
      </c>
      <c r="BC205" s="59">
        <f>IF('Data Input - Option 3'!$F$37="Yes",BC203+BC13,BC199)</f>
        <v>0</v>
      </c>
      <c r="BD205" s="59">
        <f>IF('Data Input - Option 3'!$F$37="Yes",BD203+BD13,BD199)</f>
        <v>0</v>
      </c>
      <c r="BE205" s="59">
        <f>IF('Data Input - Option 3'!$F$37="Yes",BE203+BE13,BE199)</f>
        <v>0</v>
      </c>
      <c r="BF205" s="59">
        <f>IF('Data Input - Option 3'!$F$37="Yes",BF203+BF13,BF199)</f>
        <v>0</v>
      </c>
      <c r="BG205" s="59">
        <f>IF('Data Input - Option 3'!$F$37="Yes",BG203+BG13,BG199)</f>
        <v>0</v>
      </c>
      <c r="BH205" s="59">
        <f>IF('Data Input - Option 3'!$F$37="Yes",BH203+BH13,BH199)</f>
        <v>0</v>
      </c>
      <c r="BI205" s="59">
        <f>IF('Data Input - Option 3'!$F$37="Yes",BI203+BI13,BI199)</f>
        <v>0</v>
      </c>
      <c r="BJ205" s="59">
        <f>IF('Data Input - Option 3'!$F$37="Yes",BJ203+BJ13,BJ199)</f>
        <v>0</v>
      </c>
      <c r="BK205" s="59">
        <f>IF('Data Input - Option 3'!$F$37="Yes",BK203+BK13,BK199)</f>
        <v>0</v>
      </c>
      <c r="BL205" s="59">
        <f>IF('Data Input - Option 3'!$F$37="Yes",BL203+BL13,BL199)</f>
        <v>0</v>
      </c>
      <c r="BM205" s="59">
        <f>IF('Data Input - Option 3'!$F$37="Yes",BM203+BM13,BM199)</f>
        <v>0</v>
      </c>
      <c r="BN205" s="59">
        <f>IF('Data Input - Option 3'!$F$37="Yes",BN203+BN13,BN199)</f>
        <v>0</v>
      </c>
      <c r="BO205" s="59">
        <f>IF('Data Input - Option 3'!$F$37="Yes",BO203+BO13,BO199)</f>
        <v>0</v>
      </c>
      <c r="BP205" s="59">
        <f>IF('Data Input - Option 3'!$F$37="Yes",BP203+BP13,BP199)</f>
        <v>0</v>
      </c>
      <c r="BQ205" s="59">
        <f>IF('Data Input - Option 3'!$F$37="Yes",BQ203+BQ13,BQ199)</f>
        <v>0</v>
      </c>
      <c r="BR205" s="59">
        <f>IF('Data Input - Option 3'!$F$37="Yes",BR203+BR13,BR199)</f>
        <v>0</v>
      </c>
      <c r="BS205" s="59">
        <f>IF('Data Input - Option 3'!$F$37="Yes",BS203+BS13,BS199)</f>
        <v>0</v>
      </c>
      <c r="BT205" s="59">
        <f>IF('Data Input - Option 3'!$F$37="Yes",BT203+BT13,BT199)</f>
        <v>0</v>
      </c>
      <c r="BU205" s="59">
        <f>IF('Data Input - Option 3'!$F$37="Yes",BU203+BU13,BU199)</f>
        <v>0</v>
      </c>
      <c r="BV205" s="59">
        <f>IF('Data Input - Option 3'!$F$37="Yes",BV203+BV13,BV199)</f>
        <v>0</v>
      </c>
      <c r="BW205" s="59">
        <f>IF('Data Input - Option 3'!$F$37="Yes",BW203+BW13,BW199)</f>
        <v>0</v>
      </c>
      <c r="BX205" s="59">
        <f>IF('Data Input - Option 3'!$F$37="Yes",BX203+BX13,BX199)</f>
        <v>0</v>
      </c>
      <c r="BY205" s="59">
        <f>IF('Data Input - Option 3'!$F$37="Yes",BY203+BY13,BY199)</f>
        <v>0</v>
      </c>
      <c r="BZ205" s="59">
        <f>IF('Data Input - Option 3'!$F$37="Yes",BZ203+BZ13,BZ199)</f>
        <v>0</v>
      </c>
      <c r="CA205" s="59">
        <f>IF('Data Input - Option 3'!$F$37="Yes",CA203+CA13,CA199)</f>
        <v>0</v>
      </c>
      <c r="CB205" s="59">
        <f>IF('Data Input - Option 3'!$F$37="Yes",CB203+CB13,CB199)</f>
        <v>0</v>
      </c>
      <c r="CC205" s="59">
        <f>IF('Data Input - Option 3'!$F$37="Yes",CC203+CC13,CC199)</f>
        <v>0</v>
      </c>
      <c r="CD205" s="59">
        <f>IF('Data Input - Option 3'!$F$37="Yes",CD203+CD13,CD199)</f>
        <v>0</v>
      </c>
      <c r="CE205" s="59">
        <f>IF('Data Input - Option 3'!$F$37="Yes",CE203+CE13,CE199)</f>
        <v>0</v>
      </c>
      <c r="CF205" s="59">
        <f>IF('Data Input - Option 3'!$F$37="Yes",CF203+CF13,CF199)</f>
        <v>0</v>
      </c>
      <c r="CG205" s="59">
        <f>IF('Data Input - Option 3'!$F$37="Yes",CG203+CG13,CG199)</f>
        <v>0</v>
      </c>
      <c r="CH205" s="59">
        <f>IF('Data Input - Option 3'!$F$37="Yes",CH203+CH13,CH199)</f>
        <v>0</v>
      </c>
      <c r="CI205" s="59">
        <f>IF('Data Input - Option 3'!$F$37="Yes",CI203+CI13,CI199)</f>
        <v>0</v>
      </c>
      <c r="CJ205" s="59">
        <f>IF('Data Input - Option 3'!$F$37="Yes",CJ203+CJ13,CJ199)</f>
        <v>0</v>
      </c>
      <c r="CK205" s="59">
        <f>IF('Data Input - Option 3'!$F$37="Yes",CK203+CK13,CK199)</f>
        <v>0</v>
      </c>
      <c r="CL205" s="59">
        <f>IF('Data Input - Option 3'!$F$37="Yes",CL203+CL13,CL199)</f>
        <v>0</v>
      </c>
      <c r="CM205" s="59">
        <f>IF('Data Input - Option 3'!$F$37="Yes",CM203+CM13,CM199)</f>
        <v>0</v>
      </c>
      <c r="CN205" s="59">
        <f>IF('Data Input - Option 3'!$F$37="Yes",CN203+CN13,CN199)</f>
        <v>0</v>
      </c>
      <c r="CO205" s="59">
        <f>IF('Data Input - Option 3'!$F$37="Yes",CO203+CO13,CO199)</f>
        <v>0</v>
      </c>
      <c r="CP205" s="59">
        <f>IF('Data Input - Option 3'!$F$37="Yes",CP203+CP13,CP199)</f>
        <v>0</v>
      </c>
      <c r="CQ205" s="59">
        <f>IF('Data Input - Option 3'!$F$37="Yes",CQ203+CQ13,CQ199)</f>
        <v>0</v>
      </c>
      <c r="CR205" s="59">
        <f>IF('Data Input - Option 3'!$F$37="Yes",CR203+CR13,CR199)</f>
        <v>0</v>
      </c>
      <c r="CS205" s="59">
        <f>IF('Data Input - Option 3'!$F$37="Yes",CS203+CS13,CS199)</f>
        <v>0</v>
      </c>
      <c r="CT205" s="59">
        <f>IF('Data Input - Option 3'!$F$37="Yes",CT203+CT13,CT199)</f>
        <v>0</v>
      </c>
      <c r="CU205" s="59">
        <f>IF('Data Input - Option 3'!$F$37="Yes",CU203+CU13,CU199)</f>
        <v>0</v>
      </c>
      <c r="CV205" s="59">
        <f>IF('Data Input - Option 3'!$F$37="Yes",CV203+CV13,CV199)</f>
        <v>0</v>
      </c>
      <c r="CW205" s="59">
        <f>IF('Data Input - Option 3'!$F$37="Yes",CW203+CW13,CW199)</f>
        <v>0</v>
      </c>
      <c r="CX205" s="59">
        <f>IF('Data Input - Option 3'!$F$37="Yes",CX203+CX13,CX199)</f>
        <v>0</v>
      </c>
      <c r="CY205" s="59">
        <f>IF('Data Input - Option 3'!$F$37="Yes",CY203+CY13,CY199)</f>
        <v>0</v>
      </c>
      <c r="CZ205" s="391"/>
    </row>
    <row r="206" spans="2:104" x14ac:dyDescent="0.25">
      <c r="B206" s="393"/>
      <c r="C206" s="390"/>
      <c r="D206" s="50"/>
      <c r="E206" s="50"/>
      <c r="F206" s="401"/>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c r="CC206" s="50"/>
      <c r="CD206" s="50"/>
      <c r="CE206" s="50"/>
      <c r="CF206" s="50"/>
      <c r="CG206" s="50"/>
      <c r="CH206" s="50"/>
      <c r="CI206" s="50"/>
      <c r="CJ206" s="50"/>
      <c r="CK206" s="50"/>
      <c r="CL206" s="50"/>
      <c r="CM206" s="50"/>
      <c r="CN206" s="50"/>
      <c r="CO206" s="50"/>
      <c r="CP206" s="50"/>
      <c r="CQ206" s="50"/>
      <c r="CR206" s="50"/>
      <c r="CS206" s="50"/>
      <c r="CT206" s="50"/>
      <c r="CU206" s="50"/>
      <c r="CV206" s="50"/>
      <c r="CW206" s="50"/>
      <c r="CX206" s="50"/>
      <c r="CY206" s="50"/>
      <c r="CZ206" s="391"/>
    </row>
    <row r="207" spans="2:104" x14ac:dyDescent="0.25">
      <c r="B207" s="411" t="s">
        <v>1057</v>
      </c>
      <c r="C207" s="269"/>
      <c r="D207" s="412"/>
      <c r="E207" s="412"/>
      <c r="F207" s="412"/>
      <c r="G207" s="412"/>
      <c r="H207" s="412"/>
      <c r="I207" s="412"/>
      <c r="J207" s="412"/>
      <c r="K207" s="412"/>
      <c r="L207" s="412"/>
      <c r="M207" s="412"/>
      <c r="N207" s="412"/>
      <c r="O207" s="412"/>
      <c r="P207" s="412"/>
      <c r="Q207" s="412"/>
      <c r="R207" s="412"/>
      <c r="S207" s="412"/>
      <c r="T207" s="412"/>
      <c r="U207" s="412"/>
      <c r="V207" s="412"/>
      <c r="W207" s="412"/>
      <c r="X207" s="412"/>
      <c r="Y207" s="412"/>
      <c r="Z207" s="412"/>
      <c r="AA207" s="412"/>
      <c r="AB207" s="412"/>
      <c r="AC207" s="412"/>
      <c r="AD207" s="412"/>
      <c r="AE207" s="412"/>
      <c r="AF207" s="412"/>
      <c r="AG207" s="412"/>
      <c r="AH207" s="412"/>
      <c r="AI207" s="412"/>
      <c r="AJ207" s="412"/>
      <c r="AK207" s="412"/>
      <c r="AL207" s="412"/>
      <c r="AM207" s="412"/>
      <c r="AN207" s="412"/>
      <c r="AO207" s="412"/>
      <c r="AP207" s="412"/>
      <c r="AQ207" s="412"/>
      <c r="AR207" s="412"/>
      <c r="AS207" s="412"/>
      <c r="AT207" s="412"/>
      <c r="AU207" s="412"/>
      <c r="AV207" s="412"/>
      <c r="AW207" s="412"/>
      <c r="AX207" s="412"/>
      <c r="AY207" s="412"/>
      <c r="AZ207" s="412"/>
      <c r="BA207" s="412"/>
      <c r="BB207" s="412"/>
      <c r="BC207" s="412"/>
      <c r="BD207" s="412"/>
      <c r="BE207" s="412"/>
      <c r="BF207" s="412"/>
      <c r="BG207" s="412"/>
      <c r="BH207" s="412"/>
      <c r="BI207" s="412"/>
      <c r="BJ207" s="412"/>
      <c r="BK207" s="412"/>
      <c r="BL207" s="412"/>
      <c r="BM207" s="412"/>
      <c r="BN207" s="412"/>
      <c r="BO207" s="412"/>
      <c r="BP207" s="412"/>
      <c r="BQ207" s="412"/>
      <c r="BR207" s="412"/>
      <c r="BS207" s="412"/>
      <c r="BT207" s="412"/>
      <c r="BU207" s="412"/>
      <c r="BV207" s="412"/>
      <c r="BW207" s="412"/>
      <c r="BX207" s="412"/>
      <c r="BY207" s="412"/>
      <c r="BZ207" s="412"/>
      <c r="CA207" s="412"/>
      <c r="CB207" s="412"/>
      <c r="CC207" s="412"/>
      <c r="CD207" s="412"/>
      <c r="CE207" s="412"/>
      <c r="CF207" s="412"/>
      <c r="CG207" s="412"/>
      <c r="CH207" s="412"/>
      <c r="CI207" s="412"/>
      <c r="CJ207" s="412"/>
      <c r="CK207" s="412"/>
      <c r="CL207" s="412"/>
      <c r="CM207" s="412"/>
      <c r="CN207" s="412"/>
      <c r="CO207" s="412"/>
      <c r="CP207" s="412"/>
      <c r="CQ207" s="412"/>
      <c r="CR207" s="412"/>
      <c r="CS207" s="412"/>
      <c r="CT207" s="412"/>
      <c r="CU207" s="412"/>
      <c r="CV207" s="412"/>
      <c r="CW207" s="412"/>
      <c r="CX207" s="412"/>
      <c r="CY207" s="412"/>
      <c r="CZ207" s="413"/>
    </row>
    <row r="208" spans="2:104" x14ac:dyDescent="0.25">
      <c r="B208" s="392"/>
      <c r="C208" s="39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c r="CV208" s="50"/>
      <c r="CW208" s="50"/>
      <c r="CX208" s="50"/>
      <c r="CY208" s="50"/>
      <c r="CZ208" s="391"/>
    </row>
    <row r="209" spans="2:104" x14ac:dyDescent="0.25">
      <c r="B209" s="393" t="s">
        <v>311</v>
      </c>
      <c r="C209" s="390" t="s">
        <v>404</v>
      </c>
      <c r="D209" s="62">
        <f>'Data Input - General'!F16</f>
        <v>0</v>
      </c>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c r="CV209" s="50"/>
      <c r="CW209" s="50"/>
      <c r="CX209" s="50"/>
      <c r="CY209" s="50"/>
      <c r="CZ209" s="391"/>
    </row>
    <row r="210" spans="2:104" x14ac:dyDescent="0.25">
      <c r="B210" s="393" t="s">
        <v>181</v>
      </c>
      <c r="C210" s="9" t="s">
        <v>1117</v>
      </c>
      <c r="D210" s="61">
        <f>IFERROR(-PMT($D$185,SUM('Data Input - General'!$H$26:$H$28),D20*(1-D177)*1000)/1000,0)</f>
        <v>0</v>
      </c>
      <c r="E210" s="401"/>
      <c r="F210" s="401"/>
      <c r="G210" s="401"/>
      <c r="H210" s="401"/>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c r="CV210" s="50"/>
      <c r="CW210" s="50"/>
      <c r="CX210" s="50"/>
      <c r="CY210" s="50"/>
      <c r="CZ210" s="391"/>
    </row>
    <row r="211" spans="2:104" x14ac:dyDescent="0.25">
      <c r="B211" s="393" t="s">
        <v>182</v>
      </c>
      <c r="C211" s="9" t="s">
        <v>1117</v>
      </c>
      <c r="D211" s="59">
        <f>IF(SUM($D$12:D$12)=0,0,$D$210)</f>
        <v>0</v>
      </c>
      <c r="E211" s="59">
        <f>IF(SUM($D$12:E$12)=0,0,$D$210)</f>
        <v>0</v>
      </c>
      <c r="F211" s="59">
        <f>IF(SUM($D$12:F$12)=0,0,$D$210)</f>
        <v>0</v>
      </c>
      <c r="G211" s="59">
        <f>IF(SUM($D$12:G$12)=0,0,$D$210)</f>
        <v>0</v>
      </c>
      <c r="H211" s="59">
        <f>IF(SUM($D$12:H$12)=0,0,$D$210)</f>
        <v>0</v>
      </c>
      <c r="I211" s="59">
        <f>IF(SUM($D$12:I$12)=0,0,$D$210)</f>
        <v>0</v>
      </c>
      <c r="J211" s="59">
        <f>IF(SUM($D$12:J$12)=0,0,$D$210)</f>
        <v>0</v>
      </c>
      <c r="K211" s="59">
        <f>IF(SUM($D$12:K$12)=0,0,$D$210)</f>
        <v>0</v>
      </c>
      <c r="L211" s="59">
        <f>IF(SUM($D$12:L$12)=0,0,$D$210)</f>
        <v>0</v>
      </c>
      <c r="M211" s="59">
        <f>IF(SUM($D$12:M$12)=0,0,$D$210)</f>
        <v>0</v>
      </c>
      <c r="N211" s="59">
        <f>IF(SUM($D$12:N$12)=0,0,$D$210)</f>
        <v>0</v>
      </c>
      <c r="O211" s="59">
        <f>IF(SUM($D$12:O$12)=0,0,$D$210)</f>
        <v>0</v>
      </c>
      <c r="P211" s="59">
        <f>IF(SUM($D$12:P$12)=0,0,$D$210)</f>
        <v>0</v>
      </c>
      <c r="Q211" s="59">
        <f>IF(SUM($D$12:Q$12)=0,0,$D$210)</f>
        <v>0</v>
      </c>
      <c r="R211" s="59">
        <f>IF(SUM($D$12:R$12)=0,0,$D$210)</f>
        <v>0</v>
      </c>
      <c r="S211" s="59">
        <f>IF(SUM($D$12:S$12)=0,0,$D$210)</f>
        <v>0</v>
      </c>
      <c r="T211" s="59">
        <f>IF(SUM($D$12:T$12)=0,0,$D$210)</f>
        <v>0</v>
      </c>
      <c r="U211" s="59">
        <f>IF(SUM($D$12:U$12)=0,0,$D$210)</f>
        <v>0</v>
      </c>
      <c r="V211" s="59">
        <f>IF(SUM($D$12:V$12)=0,0,$D$210)</f>
        <v>0</v>
      </c>
      <c r="W211" s="59">
        <f>IF(SUM($D$12:W$12)=0,0,$D$210)</f>
        <v>0</v>
      </c>
      <c r="X211" s="59">
        <f>IF(SUM($D$12:X$12)=0,0,$D$210)</f>
        <v>0</v>
      </c>
      <c r="Y211" s="59">
        <f>IF(SUM($D$12:Y$12)=0,0,$D$210)</f>
        <v>0</v>
      </c>
      <c r="Z211" s="59">
        <f>IF(SUM($D$12:Z$12)=0,0,$D$210)</f>
        <v>0</v>
      </c>
      <c r="AA211" s="59">
        <f>IF(SUM($D$12:AA$12)=0,0,$D$210)</f>
        <v>0</v>
      </c>
      <c r="AB211" s="59">
        <f>IF(SUM($D$12:AB$12)=0,0,$D$210)</f>
        <v>0</v>
      </c>
      <c r="AC211" s="59">
        <f>IF(SUM($D$12:AC$12)=0,0,$D$210)</f>
        <v>0</v>
      </c>
      <c r="AD211" s="59">
        <f>IF(SUM($D$12:AD$12)=0,0,$D$210)</f>
        <v>0</v>
      </c>
      <c r="AE211" s="59">
        <f>IF(SUM($D$12:AE$12)=0,0,$D$210)</f>
        <v>0</v>
      </c>
      <c r="AF211" s="59">
        <f>IF(SUM($D$12:AF$12)=0,0,$D$210)</f>
        <v>0</v>
      </c>
      <c r="AG211" s="59">
        <f>IF(SUM($D$12:AG$12)=0,0,$D$210)</f>
        <v>0</v>
      </c>
      <c r="AH211" s="59">
        <f>IF(SUM($D$12:AH$12)=0,0,$D$210)</f>
        <v>0</v>
      </c>
      <c r="AI211" s="59">
        <f>IF(SUM($D$12:AI$12)=0,0,$D$210)</f>
        <v>0</v>
      </c>
      <c r="AJ211" s="59">
        <f>IF(SUM($D$12:AJ$12)=0,0,$D$210)</f>
        <v>0</v>
      </c>
      <c r="AK211" s="59">
        <f>IF(SUM($D$12:AK$12)=0,0,$D$210)</f>
        <v>0</v>
      </c>
      <c r="AL211" s="59">
        <f>IF(SUM($D$12:AL$12)=0,0,$D$210)</f>
        <v>0</v>
      </c>
      <c r="AM211" s="59">
        <f>IF(SUM($D$12:AM$12)=0,0,$D$210)</f>
        <v>0</v>
      </c>
      <c r="AN211" s="59">
        <f>IF(SUM($D$12:AN$12)=0,0,$D$210)</f>
        <v>0</v>
      </c>
      <c r="AO211" s="59">
        <f>IF(SUM($D$12:AO$12)=0,0,$D$210)</f>
        <v>0</v>
      </c>
      <c r="AP211" s="59">
        <f>IF(SUM($D$12:AP$12)=0,0,$D$210)</f>
        <v>0</v>
      </c>
      <c r="AQ211" s="59">
        <f>IF(SUM($D$12:AQ$12)=0,0,$D$210)</f>
        <v>0</v>
      </c>
      <c r="AR211" s="59">
        <f>IF(SUM($D$12:AR$12)=0,0,$D$210)</f>
        <v>0</v>
      </c>
      <c r="AS211" s="59">
        <f>IF(SUM($D$12:AS$12)=0,0,$D$210)</f>
        <v>0</v>
      </c>
      <c r="AT211" s="59">
        <f>IF(SUM($D$12:AT$12)=0,0,$D$210)</f>
        <v>0</v>
      </c>
      <c r="AU211" s="59">
        <f>IF(SUM($D$12:AU$12)=0,0,$D$210)</f>
        <v>0</v>
      </c>
      <c r="AV211" s="59">
        <f>IF(SUM($D$12:AV$12)=0,0,$D$210)</f>
        <v>0</v>
      </c>
      <c r="AW211" s="59">
        <f>IF(SUM($D$12:AW$12)=0,0,$D$210)</f>
        <v>0</v>
      </c>
      <c r="AX211" s="59">
        <f>IF(SUM($D$12:AX$12)=0,0,$D$210)</f>
        <v>0</v>
      </c>
      <c r="AY211" s="59">
        <f>IF(SUM($D$12:AY$12)=0,0,$D$210)</f>
        <v>0</v>
      </c>
      <c r="AZ211" s="59">
        <f>IF(SUM($D$12:AZ$12)=0,0,$D$210)</f>
        <v>0</v>
      </c>
      <c r="BA211" s="59">
        <f>IF(SUM($D$12:BA$12)=0,0,$D$210)</f>
        <v>0</v>
      </c>
      <c r="BB211" s="59">
        <f>IF(SUM($D$12:BB$12)=0,0,$D$210)</f>
        <v>0</v>
      </c>
      <c r="BC211" s="59">
        <f>IF(SUM($D$12:BC$12)=0,0,$D$210)</f>
        <v>0</v>
      </c>
      <c r="BD211" s="59">
        <f>IF(SUM($D$12:BD$12)=0,0,$D$210)</f>
        <v>0</v>
      </c>
      <c r="BE211" s="59">
        <f>IF(SUM($D$12:BE$12)=0,0,$D$210)</f>
        <v>0</v>
      </c>
      <c r="BF211" s="59">
        <f>IF(SUM($D$12:BF$12)=0,0,$D$210)</f>
        <v>0</v>
      </c>
      <c r="BG211" s="59">
        <f>IF(SUM($D$12:BG$12)=0,0,$D$210)</f>
        <v>0</v>
      </c>
      <c r="BH211" s="59">
        <f>IF(SUM($D$12:BH$12)=0,0,$D$210)</f>
        <v>0</v>
      </c>
      <c r="BI211" s="59">
        <f>IF(SUM($D$12:BI$12)=0,0,$D$210)</f>
        <v>0</v>
      </c>
      <c r="BJ211" s="59">
        <f>IF(SUM($D$12:BJ$12)=0,0,$D$210)</f>
        <v>0</v>
      </c>
      <c r="BK211" s="59">
        <f>IF(SUM($D$12:BK$12)=0,0,$D$210)</f>
        <v>0</v>
      </c>
      <c r="BL211" s="59">
        <f>IF(SUM($D$12:BL$12)=0,0,$D$210)</f>
        <v>0</v>
      </c>
      <c r="BM211" s="59">
        <f>IF(SUM($D$12:BM$12)=0,0,$D$210)</f>
        <v>0</v>
      </c>
      <c r="BN211" s="59">
        <f>IF(SUM($D$12:BN$12)=0,0,$D$210)</f>
        <v>0</v>
      </c>
      <c r="BO211" s="59">
        <f>IF(SUM($D$12:BO$12)=0,0,$D$210)</f>
        <v>0</v>
      </c>
      <c r="BP211" s="59">
        <f>IF(SUM($D$12:BP$12)=0,0,$D$210)</f>
        <v>0</v>
      </c>
      <c r="BQ211" s="59">
        <f>IF(SUM($D$12:BQ$12)=0,0,$D$210)</f>
        <v>0</v>
      </c>
      <c r="BR211" s="59">
        <f>IF(SUM($D$12:BR$12)=0,0,$D$210)</f>
        <v>0</v>
      </c>
      <c r="BS211" s="59">
        <f>IF(SUM($D$12:BS$12)=0,0,$D$210)</f>
        <v>0</v>
      </c>
      <c r="BT211" s="59">
        <f>IF(SUM($D$12:BT$12)=0,0,$D$210)</f>
        <v>0</v>
      </c>
      <c r="BU211" s="59">
        <f>IF(SUM($D$12:BU$12)=0,0,$D$210)</f>
        <v>0</v>
      </c>
      <c r="BV211" s="59">
        <f>IF(SUM($D$12:BV$12)=0,0,$D$210)</f>
        <v>0</v>
      </c>
      <c r="BW211" s="59">
        <f>IF(SUM($D$12:BW$12)=0,0,$D$210)</f>
        <v>0</v>
      </c>
      <c r="BX211" s="59">
        <f>IF(SUM($D$12:BX$12)=0,0,$D$210)</f>
        <v>0</v>
      </c>
      <c r="BY211" s="59">
        <f>IF(SUM($D$12:BY$12)=0,0,$D$210)</f>
        <v>0</v>
      </c>
      <c r="BZ211" s="59">
        <f>IF(SUM($D$12:BZ$12)=0,0,$D$210)</f>
        <v>0</v>
      </c>
      <c r="CA211" s="59">
        <f>IF(SUM($D$12:CA$12)=0,0,$D$210)</f>
        <v>0</v>
      </c>
      <c r="CB211" s="59">
        <f>IF(SUM($D$12:CB$12)=0,0,$D$210)</f>
        <v>0</v>
      </c>
      <c r="CC211" s="59">
        <f>IF(SUM($D$12:CC$12)=0,0,$D$210)</f>
        <v>0</v>
      </c>
      <c r="CD211" s="59">
        <f>IF(SUM($D$12:CD$12)=0,0,$D$210)</f>
        <v>0</v>
      </c>
      <c r="CE211" s="59">
        <f>IF(SUM($D$12:CE$12)=0,0,$D$210)</f>
        <v>0</v>
      </c>
      <c r="CF211" s="59">
        <f>IF(SUM($D$12:CF$12)=0,0,$D$210)</f>
        <v>0</v>
      </c>
      <c r="CG211" s="59">
        <f>IF(SUM($D$12:CG$12)=0,0,$D$210)</f>
        <v>0</v>
      </c>
      <c r="CH211" s="59">
        <f>IF(SUM($D$12:CH$12)=0,0,$D$210)</f>
        <v>0</v>
      </c>
      <c r="CI211" s="59">
        <f>IF(SUM($D$12:CI$12)=0,0,$D$210)</f>
        <v>0</v>
      </c>
      <c r="CJ211" s="59">
        <f>IF(SUM($D$12:CJ$12)=0,0,$D$210)</f>
        <v>0</v>
      </c>
      <c r="CK211" s="59">
        <f>IF(SUM($D$12:CK$12)=0,0,$D$210)</f>
        <v>0</v>
      </c>
      <c r="CL211" s="59">
        <f>IF(SUM($D$12:CL$12)=0,0,$D$210)</f>
        <v>0</v>
      </c>
      <c r="CM211" s="59">
        <f>IF(SUM($D$12:CM$12)=0,0,$D$210)</f>
        <v>0</v>
      </c>
      <c r="CN211" s="59">
        <f>IF(SUM($D$12:CN$12)=0,0,$D$210)</f>
        <v>0</v>
      </c>
      <c r="CO211" s="59">
        <f>IF(SUM($D$12:CO$12)=0,0,$D$210)</f>
        <v>0</v>
      </c>
      <c r="CP211" s="59">
        <f>IF(SUM($D$12:CP$12)=0,0,$D$210)</f>
        <v>0</v>
      </c>
      <c r="CQ211" s="59">
        <f>IF(SUM($D$12:CQ$12)=0,0,$D$210)</f>
        <v>0</v>
      </c>
      <c r="CR211" s="59">
        <f>IF(SUM($D$12:CR$12)=0,0,$D$210)</f>
        <v>0</v>
      </c>
      <c r="CS211" s="59">
        <f>IF(SUM($D$12:CS$12)=0,0,$D$210)</f>
        <v>0</v>
      </c>
      <c r="CT211" s="59">
        <f>IF(SUM($D$12:CT$12)=0,0,$D$210)</f>
        <v>0</v>
      </c>
      <c r="CU211" s="59">
        <f>IF(SUM($D$12:CU$12)=0,0,$D$210)</f>
        <v>0</v>
      </c>
      <c r="CV211" s="59">
        <f>IF(SUM($D$12:CV$12)=0,0,$D$210)</f>
        <v>0</v>
      </c>
      <c r="CW211" s="59">
        <f>IF(SUM($D$12:CW$12)=0,0,$D$210)</f>
        <v>0</v>
      </c>
      <c r="CX211" s="59">
        <f>IF(SUM($D$12:CX$12)=0,0,$D$210)</f>
        <v>0</v>
      </c>
      <c r="CY211" s="59">
        <f>IF(SUM($D$12:CY$12)=0,0,$D$210)</f>
        <v>0</v>
      </c>
      <c r="CZ211" s="391"/>
    </row>
    <row r="212" spans="2:104" x14ac:dyDescent="0.25">
      <c r="B212" s="393" t="s">
        <v>186</v>
      </c>
      <c r="C212" s="9" t="s">
        <v>1117</v>
      </c>
      <c r="D212" s="61">
        <f t="shared" ref="D212:BO212" si="74">D211*D$7</f>
        <v>0</v>
      </c>
      <c r="E212" s="61">
        <f t="shared" si="74"/>
        <v>0</v>
      </c>
      <c r="F212" s="61">
        <f t="shared" si="74"/>
        <v>0</v>
      </c>
      <c r="G212" s="61">
        <f t="shared" si="74"/>
        <v>0</v>
      </c>
      <c r="H212" s="61">
        <f t="shared" si="74"/>
        <v>0</v>
      </c>
      <c r="I212" s="61">
        <f t="shared" si="74"/>
        <v>0</v>
      </c>
      <c r="J212" s="61">
        <f t="shared" si="74"/>
        <v>0</v>
      </c>
      <c r="K212" s="61">
        <f t="shared" si="74"/>
        <v>0</v>
      </c>
      <c r="L212" s="61">
        <f t="shared" si="74"/>
        <v>0</v>
      </c>
      <c r="M212" s="61">
        <f t="shared" si="74"/>
        <v>0</v>
      </c>
      <c r="N212" s="61">
        <f t="shared" si="74"/>
        <v>0</v>
      </c>
      <c r="O212" s="61">
        <f t="shared" si="74"/>
        <v>0</v>
      </c>
      <c r="P212" s="61">
        <f t="shared" si="74"/>
        <v>0</v>
      </c>
      <c r="Q212" s="61">
        <f t="shared" si="74"/>
        <v>0</v>
      </c>
      <c r="R212" s="61">
        <f t="shared" si="74"/>
        <v>0</v>
      </c>
      <c r="S212" s="61">
        <f t="shared" si="74"/>
        <v>0</v>
      </c>
      <c r="T212" s="61">
        <f t="shared" si="74"/>
        <v>0</v>
      </c>
      <c r="U212" s="61">
        <f t="shared" si="74"/>
        <v>0</v>
      </c>
      <c r="V212" s="61">
        <f t="shared" si="74"/>
        <v>0</v>
      </c>
      <c r="W212" s="61">
        <f t="shared" si="74"/>
        <v>0</v>
      </c>
      <c r="X212" s="61">
        <f t="shared" si="74"/>
        <v>0</v>
      </c>
      <c r="Y212" s="61">
        <f t="shared" si="74"/>
        <v>0</v>
      </c>
      <c r="Z212" s="61">
        <f t="shared" si="74"/>
        <v>0</v>
      </c>
      <c r="AA212" s="61">
        <f t="shared" si="74"/>
        <v>0</v>
      </c>
      <c r="AB212" s="61">
        <f t="shared" si="74"/>
        <v>0</v>
      </c>
      <c r="AC212" s="61">
        <f t="shared" si="74"/>
        <v>0</v>
      </c>
      <c r="AD212" s="61">
        <f t="shared" si="74"/>
        <v>0</v>
      </c>
      <c r="AE212" s="61">
        <f t="shared" si="74"/>
        <v>0</v>
      </c>
      <c r="AF212" s="61">
        <f t="shared" si="74"/>
        <v>0</v>
      </c>
      <c r="AG212" s="61">
        <f t="shared" si="74"/>
        <v>0</v>
      </c>
      <c r="AH212" s="61">
        <f t="shared" si="74"/>
        <v>0</v>
      </c>
      <c r="AI212" s="61">
        <f t="shared" si="74"/>
        <v>0</v>
      </c>
      <c r="AJ212" s="61">
        <f t="shared" si="74"/>
        <v>0</v>
      </c>
      <c r="AK212" s="61">
        <f t="shared" si="74"/>
        <v>0</v>
      </c>
      <c r="AL212" s="61">
        <f t="shared" si="74"/>
        <v>0</v>
      </c>
      <c r="AM212" s="61">
        <f t="shared" si="74"/>
        <v>0</v>
      </c>
      <c r="AN212" s="61">
        <f t="shared" si="74"/>
        <v>0</v>
      </c>
      <c r="AO212" s="61">
        <f t="shared" si="74"/>
        <v>0</v>
      </c>
      <c r="AP212" s="61">
        <f t="shared" si="74"/>
        <v>0</v>
      </c>
      <c r="AQ212" s="61">
        <f t="shared" si="74"/>
        <v>0</v>
      </c>
      <c r="AR212" s="61">
        <f t="shared" si="74"/>
        <v>0</v>
      </c>
      <c r="AS212" s="61">
        <f t="shared" si="74"/>
        <v>0</v>
      </c>
      <c r="AT212" s="61">
        <f t="shared" si="74"/>
        <v>0</v>
      </c>
      <c r="AU212" s="61">
        <f t="shared" si="74"/>
        <v>0</v>
      </c>
      <c r="AV212" s="61">
        <f t="shared" si="74"/>
        <v>0</v>
      </c>
      <c r="AW212" s="61">
        <f t="shared" si="74"/>
        <v>0</v>
      </c>
      <c r="AX212" s="61">
        <f t="shared" si="74"/>
        <v>0</v>
      </c>
      <c r="AY212" s="61">
        <f t="shared" si="74"/>
        <v>0</v>
      </c>
      <c r="AZ212" s="61">
        <f t="shared" si="74"/>
        <v>0</v>
      </c>
      <c r="BA212" s="61">
        <f t="shared" si="74"/>
        <v>0</v>
      </c>
      <c r="BB212" s="61">
        <f t="shared" si="74"/>
        <v>0</v>
      </c>
      <c r="BC212" s="61">
        <f t="shared" si="74"/>
        <v>0</v>
      </c>
      <c r="BD212" s="61">
        <f t="shared" si="74"/>
        <v>0</v>
      </c>
      <c r="BE212" s="61">
        <f t="shared" si="74"/>
        <v>0</v>
      </c>
      <c r="BF212" s="61">
        <f t="shared" si="74"/>
        <v>0</v>
      </c>
      <c r="BG212" s="61">
        <f t="shared" si="74"/>
        <v>0</v>
      </c>
      <c r="BH212" s="61">
        <f t="shared" si="74"/>
        <v>0</v>
      </c>
      <c r="BI212" s="61">
        <f t="shared" si="74"/>
        <v>0</v>
      </c>
      <c r="BJ212" s="61">
        <f t="shared" si="74"/>
        <v>0</v>
      </c>
      <c r="BK212" s="61">
        <f t="shared" si="74"/>
        <v>0</v>
      </c>
      <c r="BL212" s="61">
        <f t="shared" si="74"/>
        <v>0</v>
      </c>
      <c r="BM212" s="61">
        <f t="shared" si="74"/>
        <v>0</v>
      </c>
      <c r="BN212" s="61">
        <f t="shared" si="74"/>
        <v>0</v>
      </c>
      <c r="BO212" s="61">
        <f t="shared" si="74"/>
        <v>0</v>
      </c>
      <c r="BP212" s="61">
        <f t="shared" ref="BP212:CY212" si="75">BP211*BP$7</f>
        <v>0</v>
      </c>
      <c r="BQ212" s="61">
        <f t="shared" si="75"/>
        <v>0</v>
      </c>
      <c r="BR212" s="61">
        <f t="shared" si="75"/>
        <v>0</v>
      </c>
      <c r="BS212" s="61">
        <f t="shared" si="75"/>
        <v>0</v>
      </c>
      <c r="BT212" s="61">
        <f t="shared" si="75"/>
        <v>0</v>
      </c>
      <c r="BU212" s="61">
        <f t="shared" si="75"/>
        <v>0</v>
      </c>
      <c r="BV212" s="61">
        <f t="shared" si="75"/>
        <v>0</v>
      </c>
      <c r="BW212" s="61">
        <f t="shared" si="75"/>
        <v>0</v>
      </c>
      <c r="BX212" s="61">
        <f t="shared" si="75"/>
        <v>0</v>
      </c>
      <c r="BY212" s="61">
        <f t="shared" si="75"/>
        <v>0</v>
      </c>
      <c r="BZ212" s="61">
        <f t="shared" si="75"/>
        <v>0</v>
      </c>
      <c r="CA212" s="61">
        <f t="shared" si="75"/>
        <v>0</v>
      </c>
      <c r="CB212" s="61">
        <f t="shared" si="75"/>
        <v>0</v>
      </c>
      <c r="CC212" s="61">
        <f t="shared" si="75"/>
        <v>0</v>
      </c>
      <c r="CD212" s="61">
        <f t="shared" si="75"/>
        <v>0</v>
      </c>
      <c r="CE212" s="61">
        <f t="shared" si="75"/>
        <v>0</v>
      </c>
      <c r="CF212" s="61">
        <f t="shared" si="75"/>
        <v>0</v>
      </c>
      <c r="CG212" s="61">
        <f t="shared" si="75"/>
        <v>0</v>
      </c>
      <c r="CH212" s="61">
        <f t="shared" si="75"/>
        <v>0</v>
      </c>
      <c r="CI212" s="61">
        <f t="shared" si="75"/>
        <v>0</v>
      </c>
      <c r="CJ212" s="61">
        <f t="shared" si="75"/>
        <v>0</v>
      </c>
      <c r="CK212" s="61">
        <f t="shared" si="75"/>
        <v>0</v>
      </c>
      <c r="CL212" s="61">
        <f t="shared" si="75"/>
        <v>0</v>
      </c>
      <c r="CM212" s="61">
        <f t="shared" si="75"/>
        <v>0</v>
      </c>
      <c r="CN212" s="61">
        <f t="shared" si="75"/>
        <v>0</v>
      </c>
      <c r="CO212" s="61">
        <f t="shared" si="75"/>
        <v>0</v>
      </c>
      <c r="CP212" s="61">
        <f t="shared" si="75"/>
        <v>0</v>
      </c>
      <c r="CQ212" s="61">
        <f t="shared" si="75"/>
        <v>0</v>
      </c>
      <c r="CR212" s="61">
        <f t="shared" si="75"/>
        <v>0</v>
      </c>
      <c r="CS212" s="61">
        <f t="shared" si="75"/>
        <v>0</v>
      </c>
      <c r="CT212" s="61">
        <f t="shared" si="75"/>
        <v>0</v>
      </c>
      <c r="CU212" s="61">
        <f t="shared" si="75"/>
        <v>0</v>
      </c>
      <c r="CV212" s="61">
        <f t="shared" si="75"/>
        <v>0</v>
      </c>
      <c r="CW212" s="61">
        <f t="shared" si="75"/>
        <v>0</v>
      </c>
      <c r="CX212" s="61">
        <f t="shared" si="75"/>
        <v>0</v>
      </c>
      <c r="CY212" s="61">
        <f t="shared" si="75"/>
        <v>0</v>
      </c>
      <c r="CZ212" s="391"/>
    </row>
    <row r="213" spans="2:104" x14ac:dyDescent="0.25">
      <c r="B213" s="406"/>
      <c r="C213" s="390"/>
      <c r="D213" s="414"/>
      <c r="E213" s="414"/>
      <c r="F213" s="414"/>
      <c r="G213" s="414"/>
      <c r="H213" s="414"/>
      <c r="I213" s="414"/>
      <c r="J213" s="414"/>
      <c r="K213" s="414"/>
      <c r="L213" s="414"/>
      <c r="M213" s="414"/>
      <c r="N213" s="414"/>
      <c r="O213" s="414"/>
      <c r="P213" s="414"/>
      <c r="Q213" s="414"/>
      <c r="R213" s="414"/>
      <c r="S213" s="414"/>
      <c r="T213" s="414"/>
      <c r="U213" s="414"/>
      <c r="V213" s="414"/>
      <c r="W213" s="414"/>
      <c r="X213" s="414"/>
      <c r="Y213" s="414"/>
      <c r="Z213" s="414"/>
      <c r="AA213" s="414"/>
      <c r="AB213" s="414"/>
      <c r="AC213" s="414"/>
      <c r="AD213" s="414"/>
      <c r="AE213" s="414"/>
      <c r="AF213" s="414"/>
      <c r="AG213" s="414"/>
      <c r="AH213" s="414"/>
      <c r="AI213" s="414"/>
      <c r="AJ213" s="414"/>
      <c r="AK213" s="414"/>
      <c r="AL213" s="414"/>
      <c r="AM213" s="414"/>
      <c r="AN213" s="414"/>
      <c r="AO213" s="414"/>
      <c r="AP213" s="414"/>
      <c r="AQ213" s="414"/>
      <c r="AR213" s="414"/>
      <c r="AS213" s="414"/>
      <c r="AT213" s="414"/>
      <c r="AU213" s="414"/>
      <c r="AV213" s="414"/>
      <c r="AW213" s="414"/>
      <c r="AX213" s="414"/>
      <c r="AY213" s="414"/>
      <c r="AZ213" s="414"/>
      <c r="BA213" s="414"/>
      <c r="BB213" s="414"/>
      <c r="BC213" s="414"/>
      <c r="BD213" s="414"/>
      <c r="BE213" s="414"/>
      <c r="BF213" s="414"/>
      <c r="BG213" s="414"/>
      <c r="BH213" s="414"/>
      <c r="BI213" s="414"/>
      <c r="BJ213" s="414"/>
      <c r="BK213" s="414"/>
      <c r="BL213" s="414"/>
      <c r="BM213" s="414"/>
      <c r="BN213" s="414"/>
      <c r="BO213" s="414"/>
      <c r="BP213" s="414"/>
      <c r="BQ213" s="414"/>
      <c r="BR213" s="414"/>
      <c r="BS213" s="414"/>
      <c r="BT213" s="414"/>
      <c r="BU213" s="414"/>
      <c r="BV213" s="414"/>
      <c r="BW213" s="414"/>
      <c r="BX213" s="414"/>
      <c r="BY213" s="414"/>
      <c r="BZ213" s="414"/>
      <c r="CA213" s="414"/>
      <c r="CB213" s="414"/>
      <c r="CC213" s="414"/>
      <c r="CD213" s="414"/>
      <c r="CE213" s="414"/>
      <c r="CF213" s="414"/>
      <c r="CG213" s="414"/>
      <c r="CH213" s="414"/>
      <c r="CI213" s="414"/>
      <c r="CJ213" s="414"/>
      <c r="CK213" s="414"/>
      <c r="CL213" s="414"/>
      <c r="CM213" s="414"/>
      <c r="CN213" s="414"/>
      <c r="CO213" s="414"/>
      <c r="CP213" s="414"/>
      <c r="CQ213" s="414"/>
      <c r="CR213" s="414"/>
      <c r="CS213" s="414"/>
      <c r="CT213" s="414"/>
      <c r="CU213" s="414"/>
      <c r="CV213" s="414"/>
      <c r="CW213" s="414"/>
      <c r="CX213" s="414"/>
      <c r="CY213" s="414"/>
      <c r="CZ213" s="391"/>
    </row>
    <row r="214" spans="2:104" x14ac:dyDescent="0.25">
      <c r="B214" s="415" t="s">
        <v>429</v>
      </c>
      <c r="C214" s="39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c r="CV214" s="50"/>
      <c r="CW214" s="50"/>
      <c r="CX214" s="50"/>
      <c r="CY214" s="50"/>
      <c r="CZ214" s="391"/>
    </row>
    <row r="215" spans="2:104" x14ac:dyDescent="0.25">
      <c r="B215" s="403" t="s">
        <v>430</v>
      </c>
      <c r="C215" s="9" t="s">
        <v>1117</v>
      </c>
      <c r="D215" s="58">
        <f>'Data Input - Option 3'!H41</f>
        <v>0</v>
      </c>
      <c r="E215" s="58">
        <f>'Data Input - Option 3'!I41</f>
        <v>0</v>
      </c>
      <c r="F215" s="58">
        <f>'Data Input - Option 3'!J41</f>
        <v>0</v>
      </c>
      <c r="G215" s="58">
        <f>'Data Input - Option 3'!K41</f>
        <v>0</v>
      </c>
      <c r="H215" s="58">
        <f>'Data Input - Option 3'!L41</f>
        <v>0</v>
      </c>
      <c r="I215" s="58">
        <f>'Data Input - Option 3'!M41</f>
        <v>0</v>
      </c>
      <c r="J215" s="58">
        <f>'Data Input - Option 3'!N41</f>
        <v>0</v>
      </c>
      <c r="K215" s="58">
        <f>'Data Input - Option 3'!O41</f>
        <v>0</v>
      </c>
      <c r="L215" s="58">
        <f>'Data Input - Option 3'!P41</f>
        <v>0</v>
      </c>
      <c r="M215" s="58">
        <f>'Data Input - Option 3'!Q41</f>
        <v>0</v>
      </c>
      <c r="N215" s="58">
        <f>'Data Input - Option 3'!R41</f>
        <v>0</v>
      </c>
      <c r="O215" s="58">
        <f>'Data Input - Option 3'!S41</f>
        <v>0</v>
      </c>
      <c r="P215" s="58">
        <f>'Data Input - Option 3'!T41</f>
        <v>0</v>
      </c>
      <c r="Q215" s="58">
        <f>'Data Input - Option 3'!U41</f>
        <v>0</v>
      </c>
      <c r="R215" s="58">
        <f>'Data Input - Option 3'!V41</f>
        <v>0</v>
      </c>
      <c r="S215" s="58">
        <f>'Data Input - Option 3'!W41</f>
        <v>0</v>
      </c>
      <c r="T215" s="58">
        <f>'Data Input - Option 3'!X41</f>
        <v>0</v>
      </c>
      <c r="U215" s="58">
        <f>'Data Input - Option 3'!Y41</f>
        <v>0</v>
      </c>
      <c r="V215" s="58">
        <f>'Data Input - Option 3'!Z41</f>
        <v>0</v>
      </c>
      <c r="W215" s="58">
        <f>'Data Input - Option 3'!AA41</f>
        <v>0</v>
      </c>
      <c r="X215" s="58">
        <f>'Data Input - Option 3'!AB41</f>
        <v>0</v>
      </c>
      <c r="Y215" s="58">
        <f>'Data Input - Option 3'!AC41</f>
        <v>0</v>
      </c>
      <c r="Z215" s="58">
        <f>'Data Input - Option 3'!AD41</f>
        <v>0</v>
      </c>
      <c r="AA215" s="58">
        <f>'Data Input - Option 3'!AE41</f>
        <v>0</v>
      </c>
      <c r="AB215" s="58">
        <f>'Data Input - Option 3'!AF41</f>
        <v>0</v>
      </c>
      <c r="AC215" s="58">
        <f>'Data Input - Option 3'!AG41</f>
        <v>0</v>
      </c>
      <c r="AD215" s="58">
        <f>'Data Input - Option 3'!AH41</f>
        <v>0</v>
      </c>
      <c r="AE215" s="58">
        <f>'Data Input - Option 3'!AI41</f>
        <v>0</v>
      </c>
      <c r="AF215" s="58">
        <f>'Data Input - Option 3'!AJ41</f>
        <v>0</v>
      </c>
      <c r="AG215" s="58">
        <f>'Data Input - Option 3'!AK41</f>
        <v>0</v>
      </c>
      <c r="AH215" s="58">
        <f>'Data Input - Option 3'!AL41</f>
        <v>0</v>
      </c>
      <c r="AI215" s="58">
        <f>'Data Input - Option 3'!AM41</f>
        <v>0</v>
      </c>
      <c r="AJ215" s="58">
        <f>'Data Input - Option 3'!AN41</f>
        <v>0</v>
      </c>
      <c r="AK215" s="58">
        <f>'Data Input - Option 3'!AO41</f>
        <v>0</v>
      </c>
      <c r="AL215" s="58">
        <f>'Data Input - Option 3'!AP41</f>
        <v>0</v>
      </c>
      <c r="AM215" s="58">
        <f>'Data Input - Option 3'!AQ41</f>
        <v>0</v>
      </c>
      <c r="AN215" s="58">
        <f>'Data Input - Option 3'!AR41</f>
        <v>0</v>
      </c>
      <c r="AO215" s="58">
        <f>'Data Input - Option 3'!AS41</f>
        <v>0</v>
      </c>
      <c r="AP215" s="58">
        <f>'Data Input - Option 3'!AT41</f>
        <v>0</v>
      </c>
      <c r="AQ215" s="58">
        <f>'Data Input - Option 3'!AU41</f>
        <v>0</v>
      </c>
      <c r="AR215" s="58">
        <f>'Data Input - Option 3'!AV41</f>
        <v>0</v>
      </c>
      <c r="AS215" s="58">
        <f>'Data Input - Option 3'!AW41</f>
        <v>0</v>
      </c>
      <c r="AT215" s="58">
        <f>'Data Input - Option 3'!AX41</f>
        <v>0</v>
      </c>
      <c r="AU215" s="58">
        <f>'Data Input - Option 3'!AY41</f>
        <v>0</v>
      </c>
      <c r="AV215" s="58">
        <f>'Data Input - Option 3'!AZ41</f>
        <v>0</v>
      </c>
      <c r="AW215" s="58">
        <f>'Data Input - Option 3'!BA41</f>
        <v>0</v>
      </c>
      <c r="AX215" s="58">
        <f>'Data Input - Option 3'!BB41</f>
        <v>0</v>
      </c>
      <c r="AY215" s="58">
        <f>'Data Input - Option 3'!BC41</f>
        <v>0</v>
      </c>
      <c r="AZ215" s="58">
        <f>'Data Input - Option 3'!BD41</f>
        <v>0</v>
      </c>
      <c r="BA215" s="58">
        <f>'Data Input - Option 3'!BE41</f>
        <v>0</v>
      </c>
      <c r="BB215" s="58">
        <f>'Data Input - Option 3'!BF41</f>
        <v>0</v>
      </c>
      <c r="BC215" s="58">
        <f>'Data Input - Option 3'!BG41</f>
        <v>0</v>
      </c>
      <c r="BD215" s="58">
        <f>'Data Input - Option 3'!BH41</f>
        <v>0</v>
      </c>
      <c r="BE215" s="58">
        <f>'Data Input - Option 3'!BI41</f>
        <v>0</v>
      </c>
      <c r="BF215" s="58">
        <f>'Data Input - Option 3'!BJ41</f>
        <v>0</v>
      </c>
      <c r="BG215" s="58">
        <f>'Data Input - Option 3'!BK41</f>
        <v>0</v>
      </c>
      <c r="BH215" s="58">
        <f>'Data Input - Option 3'!BL41</f>
        <v>0</v>
      </c>
      <c r="BI215" s="58">
        <f>'Data Input - Option 3'!BM41</f>
        <v>0</v>
      </c>
      <c r="BJ215" s="58">
        <f>'Data Input - Option 3'!BN41</f>
        <v>0</v>
      </c>
      <c r="BK215" s="58">
        <f>'Data Input - Option 3'!BO41</f>
        <v>0</v>
      </c>
      <c r="BL215" s="58">
        <f>'Data Input - Option 3'!BP41</f>
        <v>0</v>
      </c>
      <c r="BM215" s="58">
        <f>'Data Input - Option 3'!BQ41</f>
        <v>0</v>
      </c>
      <c r="BN215" s="58">
        <f>'Data Input - Option 3'!BR41</f>
        <v>0</v>
      </c>
      <c r="BO215" s="58">
        <f>'Data Input - Option 3'!BS41</f>
        <v>0</v>
      </c>
      <c r="BP215" s="58">
        <f>'Data Input - Option 3'!BT41</f>
        <v>0</v>
      </c>
      <c r="BQ215" s="58">
        <f>'Data Input - Option 3'!BU41</f>
        <v>0</v>
      </c>
      <c r="BR215" s="58">
        <f>'Data Input - Option 3'!BV41</f>
        <v>0</v>
      </c>
      <c r="BS215" s="58">
        <f>'Data Input - Option 3'!BW41</f>
        <v>0</v>
      </c>
      <c r="BT215" s="58">
        <f>'Data Input - Option 3'!BX41</f>
        <v>0</v>
      </c>
      <c r="BU215" s="58">
        <f>'Data Input - Option 3'!BY41</f>
        <v>0</v>
      </c>
      <c r="BV215" s="58">
        <f>'Data Input - Option 3'!BZ41</f>
        <v>0</v>
      </c>
      <c r="BW215" s="58">
        <f>'Data Input - Option 3'!CA41</f>
        <v>0</v>
      </c>
      <c r="BX215" s="58">
        <f>'Data Input - Option 3'!CB41</f>
        <v>0</v>
      </c>
      <c r="BY215" s="58">
        <f>'Data Input - Option 3'!CC41</f>
        <v>0</v>
      </c>
      <c r="BZ215" s="58">
        <f>'Data Input - Option 3'!CD41</f>
        <v>0</v>
      </c>
      <c r="CA215" s="58">
        <f>'Data Input - Option 3'!CE41</f>
        <v>0</v>
      </c>
      <c r="CB215" s="58">
        <f>'Data Input - Option 3'!CF41</f>
        <v>0</v>
      </c>
      <c r="CC215" s="58">
        <f>'Data Input - Option 3'!CG41</f>
        <v>0</v>
      </c>
      <c r="CD215" s="58">
        <f>'Data Input - Option 3'!CH41</f>
        <v>0</v>
      </c>
      <c r="CE215" s="58">
        <f>'Data Input - Option 3'!CI41</f>
        <v>0</v>
      </c>
      <c r="CF215" s="58">
        <f>'Data Input - Option 3'!CJ41</f>
        <v>0</v>
      </c>
      <c r="CG215" s="58">
        <f>'Data Input - Option 3'!CK41</f>
        <v>0</v>
      </c>
      <c r="CH215" s="58">
        <f>'Data Input - Option 3'!CL41</f>
        <v>0</v>
      </c>
      <c r="CI215" s="58">
        <f>'Data Input - Option 3'!CM41</f>
        <v>0</v>
      </c>
      <c r="CJ215" s="58">
        <f>'Data Input - Option 3'!CN41</f>
        <v>0</v>
      </c>
      <c r="CK215" s="58">
        <f>'Data Input - Option 3'!CO41</f>
        <v>0</v>
      </c>
      <c r="CL215" s="58">
        <f>'Data Input - Option 3'!CP41</f>
        <v>0</v>
      </c>
      <c r="CM215" s="58">
        <f>'Data Input - Option 3'!CQ41</f>
        <v>0</v>
      </c>
      <c r="CN215" s="58">
        <f>'Data Input - Option 3'!CR41</f>
        <v>0</v>
      </c>
      <c r="CO215" s="58">
        <f>'Data Input - Option 3'!CS41</f>
        <v>0</v>
      </c>
      <c r="CP215" s="58">
        <f>'Data Input - Option 3'!CT41</f>
        <v>0</v>
      </c>
      <c r="CQ215" s="58">
        <f>'Data Input - Option 3'!CU41</f>
        <v>0</v>
      </c>
      <c r="CR215" s="58">
        <f>'Data Input - Option 3'!CV41</f>
        <v>0</v>
      </c>
      <c r="CS215" s="58">
        <f>'Data Input - Option 3'!CW41</f>
        <v>0</v>
      </c>
      <c r="CT215" s="58">
        <f>'Data Input - Option 3'!CX41</f>
        <v>0</v>
      </c>
      <c r="CU215" s="58">
        <f>'Data Input - Option 3'!CY41</f>
        <v>0</v>
      </c>
      <c r="CV215" s="58">
        <f>'Data Input - Option 3'!CZ41</f>
        <v>0</v>
      </c>
      <c r="CW215" s="58">
        <f>'Data Input - Option 3'!DA41</f>
        <v>0</v>
      </c>
      <c r="CX215" s="58">
        <f>'Data Input - Option 3'!DB41</f>
        <v>0</v>
      </c>
      <c r="CY215" s="58">
        <f>'Data Input - Option 3'!DC41</f>
        <v>0</v>
      </c>
      <c r="CZ215" s="391"/>
    </row>
    <row r="216" spans="2:104" x14ac:dyDescent="0.25">
      <c r="B216" s="403" t="s">
        <v>1060</v>
      </c>
      <c r="C216" s="9" t="s">
        <v>1117</v>
      </c>
      <c r="D216" s="61">
        <f>D215*D$7</f>
        <v>0</v>
      </c>
      <c r="E216" s="61">
        <f t="shared" ref="E216:BO216" si="76">E215*E$7</f>
        <v>0</v>
      </c>
      <c r="F216" s="61">
        <f t="shared" si="76"/>
        <v>0</v>
      </c>
      <c r="G216" s="61">
        <f t="shared" si="76"/>
        <v>0</v>
      </c>
      <c r="H216" s="61">
        <f t="shared" si="76"/>
        <v>0</v>
      </c>
      <c r="I216" s="61">
        <f t="shared" si="76"/>
        <v>0</v>
      </c>
      <c r="J216" s="61">
        <f t="shared" si="76"/>
        <v>0</v>
      </c>
      <c r="K216" s="61">
        <f t="shared" si="76"/>
        <v>0</v>
      </c>
      <c r="L216" s="61">
        <f t="shared" si="76"/>
        <v>0</v>
      </c>
      <c r="M216" s="61">
        <f t="shared" si="76"/>
        <v>0</v>
      </c>
      <c r="N216" s="61">
        <f t="shared" si="76"/>
        <v>0</v>
      </c>
      <c r="O216" s="61">
        <f t="shared" si="76"/>
        <v>0</v>
      </c>
      <c r="P216" s="61">
        <f t="shared" si="76"/>
        <v>0</v>
      </c>
      <c r="Q216" s="61">
        <f t="shared" si="76"/>
        <v>0</v>
      </c>
      <c r="R216" s="61">
        <f t="shared" si="76"/>
        <v>0</v>
      </c>
      <c r="S216" s="61">
        <f t="shared" si="76"/>
        <v>0</v>
      </c>
      <c r="T216" s="61">
        <f t="shared" si="76"/>
        <v>0</v>
      </c>
      <c r="U216" s="61">
        <f t="shared" si="76"/>
        <v>0</v>
      </c>
      <c r="V216" s="61">
        <f t="shared" si="76"/>
        <v>0</v>
      </c>
      <c r="W216" s="61">
        <f t="shared" si="76"/>
        <v>0</v>
      </c>
      <c r="X216" s="61">
        <f t="shared" si="76"/>
        <v>0</v>
      </c>
      <c r="Y216" s="61">
        <f t="shared" si="76"/>
        <v>0</v>
      </c>
      <c r="Z216" s="61">
        <f t="shared" si="76"/>
        <v>0</v>
      </c>
      <c r="AA216" s="61">
        <f t="shared" si="76"/>
        <v>0</v>
      </c>
      <c r="AB216" s="61">
        <f t="shared" si="76"/>
        <v>0</v>
      </c>
      <c r="AC216" s="61">
        <f t="shared" si="76"/>
        <v>0</v>
      </c>
      <c r="AD216" s="61">
        <f t="shared" si="76"/>
        <v>0</v>
      </c>
      <c r="AE216" s="61">
        <f t="shared" si="76"/>
        <v>0</v>
      </c>
      <c r="AF216" s="61">
        <f t="shared" si="76"/>
        <v>0</v>
      </c>
      <c r="AG216" s="61">
        <f t="shared" si="76"/>
        <v>0</v>
      </c>
      <c r="AH216" s="61">
        <f t="shared" si="76"/>
        <v>0</v>
      </c>
      <c r="AI216" s="61">
        <f t="shared" si="76"/>
        <v>0</v>
      </c>
      <c r="AJ216" s="61">
        <f t="shared" si="76"/>
        <v>0</v>
      </c>
      <c r="AK216" s="61">
        <f t="shared" si="76"/>
        <v>0</v>
      </c>
      <c r="AL216" s="61">
        <f t="shared" si="76"/>
        <v>0</v>
      </c>
      <c r="AM216" s="61">
        <f t="shared" si="76"/>
        <v>0</v>
      </c>
      <c r="AN216" s="61">
        <f t="shared" si="76"/>
        <v>0</v>
      </c>
      <c r="AO216" s="61">
        <f t="shared" si="76"/>
        <v>0</v>
      </c>
      <c r="AP216" s="61">
        <f t="shared" si="76"/>
        <v>0</v>
      </c>
      <c r="AQ216" s="61">
        <f t="shared" si="76"/>
        <v>0</v>
      </c>
      <c r="AR216" s="61">
        <f t="shared" si="76"/>
        <v>0</v>
      </c>
      <c r="AS216" s="61">
        <f t="shared" si="76"/>
        <v>0</v>
      </c>
      <c r="AT216" s="61">
        <f t="shared" si="76"/>
        <v>0</v>
      </c>
      <c r="AU216" s="61">
        <f t="shared" si="76"/>
        <v>0</v>
      </c>
      <c r="AV216" s="61">
        <f t="shared" si="76"/>
        <v>0</v>
      </c>
      <c r="AW216" s="61">
        <f t="shared" si="76"/>
        <v>0</v>
      </c>
      <c r="AX216" s="61">
        <f t="shared" si="76"/>
        <v>0</v>
      </c>
      <c r="AY216" s="61">
        <f t="shared" si="76"/>
        <v>0</v>
      </c>
      <c r="AZ216" s="61">
        <f t="shared" si="76"/>
        <v>0</v>
      </c>
      <c r="BA216" s="61">
        <f t="shared" si="76"/>
        <v>0</v>
      </c>
      <c r="BB216" s="61">
        <f t="shared" si="76"/>
        <v>0</v>
      </c>
      <c r="BC216" s="61">
        <f t="shared" si="76"/>
        <v>0</v>
      </c>
      <c r="BD216" s="61">
        <f t="shared" si="76"/>
        <v>0</v>
      </c>
      <c r="BE216" s="61">
        <f t="shared" si="76"/>
        <v>0</v>
      </c>
      <c r="BF216" s="61">
        <f t="shared" si="76"/>
        <v>0</v>
      </c>
      <c r="BG216" s="61">
        <f t="shared" si="76"/>
        <v>0</v>
      </c>
      <c r="BH216" s="61">
        <f t="shared" si="76"/>
        <v>0</v>
      </c>
      <c r="BI216" s="61">
        <f t="shared" si="76"/>
        <v>0</v>
      </c>
      <c r="BJ216" s="61">
        <f t="shared" si="76"/>
        <v>0</v>
      </c>
      <c r="BK216" s="61">
        <f t="shared" si="76"/>
        <v>0</v>
      </c>
      <c r="BL216" s="61">
        <f t="shared" si="76"/>
        <v>0</v>
      </c>
      <c r="BM216" s="61">
        <f t="shared" si="76"/>
        <v>0</v>
      </c>
      <c r="BN216" s="61">
        <f t="shared" si="76"/>
        <v>0</v>
      </c>
      <c r="BO216" s="61">
        <f t="shared" si="76"/>
        <v>0</v>
      </c>
      <c r="BP216" s="61">
        <f t="shared" ref="BP216:CY216" si="77">BP215*BP$7</f>
        <v>0</v>
      </c>
      <c r="BQ216" s="61">
        <f t="shared" si="77"/>
        <v>0</v>
      </c>
      <c r="BR216" s="61">
        <f t="shared" si="77"/>
        <v>0</v>
      </c>
      <c r="BS216" s="61">
        <f t="shared" si="77"/>
        <v>0</v>
      </c>
      <c r="BT216" s="61">
        <f t="shared" si="77"/>
        <v>0</v>
      </c>
      <c r="BU216" s="61">
        <f t="shared" si="77"/>
        <v>0</v>
      </c>
      <c r="BV216" s="61">
        <f t="shared" si="77"/>
        <v>0</v>
      </c>
      <c r="BW216" s="61">
        <f t="shared" si="77"/>
        <v>0</v>
      </c>
      <c r="BX216" s="61">
        <f t="shared" si="77"/>
        <v>0</v>
      </c>
      <c r="BY216" s="61">
        <f t="shared" si="77"/>
        <v>0</v>
      </c>
      <c r="BZ216" s="61">
        <f t="shared" si="77"/>
        <v>0</v>
      </c>
      <c r="CA216" s="61">
        <f t="shared" si="77"/>
        <v>0</v>
      </c>
      <c r="CB216" s="61">
        <f t="shared" si="77"/>
        <v>0</v>
      </c>
      <c r="CC216" s="61">
        <f t="shared" si="77"/>
        <v>0</v>
      </c>
      <c r="CD216" s="61">
        <f t="shared" si="77"/>
        <v>0</v>
      </c>
      <c r="CE216" s="61">
        <f t="shared" si="77"/>
        <v>0</v>
      </c>
      <c r="CF216" s="61">
        <f t="shared" si="77"/>
        <v>0</v>
      </c>
      <c r="CG216" s="61">
        <f t="shared" si="77"/>
        <v>0</v>
      </c>
      <c r="CH216" s="61">
        <f t="shared" si="77"/>
        <v>0</v>
      </c>
      <c r="CI216" s="61">
        <f t="shared" si="77"/>
        <v>0</v>
      </c>
      <c r="CJ216" s="61">
        <f t="shared" si="77"/>
        <v>0</v>
      </c>
      <c r="CK216" s="61">
        <f t="shared" si="77"/>
        <v>0</v>
      </c>
      <c r="CL216" s="61">
        <f t="shared" si="77"/>
        <v>0</v>
      </c>
      <c r="CM216" s="61">
        <f t="shared" si="77"/>
        <v>0</v>
      </c>
      <c r="CN216" s="61">
        <f t="shared" si="77"/>
        <v>0</v>
      </c>
      <c r="CO216" s="61">
        <f t="shared" si="77"/>
        <v>0</v>
      </c>
      <c r="CP216" s="61">
        <f t="shared" si="77"/>
        <v>0</v>
      </c>
      <c r="CQ216" s="61">
        <f t="shared" si="77"/>
        <v>0</v>
      </c>
      <c r="CR216" s="61">
        <f t="shared" si="77"/>
        <v>0</v>
      </c>
      <c r="CS216" s="61">
        <f t="shared" si="77"/>
        <v>0</v>
      </c>
      <c r="CT216" s="61">
        <f t="shared" si="77"/>
        <v>0</v>
      </c>
      <c r="CU216" s="61">
        <f t="shared" si="77"/>
        <v>0</v>
      </c>
      <c r="CV216" s="61">
        <f t="shared" si="77"/>
        <v>0</v>
      </c>
      <c r="CW216" s="61">
        <f t="shared" si="77"/>
        <v>0</v>
      </c>
      <c r="CX216" s="61">
        <f t="shared" si="77"/>
        <v>0</v>
      </c>
      <c r="CY216" s="61">
        <f t="shared" si="77"/>
        <v>0</v>
      </c>
      <c r="CZ216" s="391"/>
    </row>
    <row r="217" spans="2:104" x14ac:dyDescent="0.25">
      <c r="B217" s="393"/>
      <c r="C217" s="39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c r="CV217" s="50"/>
      <c r="CW217" s="50"/>
      <c r="CX217" s="50"/>
      <c r="CY217" s="50"/>
      <c r="CZ217" s="391"/>
    </row>
    <row r="218" spans="2:104" x14ac:dyDescent="0.25">
      <c r="B218" s="404" t="s">
        <v>432</v>
      </c>
      <c r="C218" s="9" t="s">
        <v>1117</v>
      </c>
      <c r="D218" s="61">
        <f>IF('Data Input - Option 3'!$F$37="Yes",D216+D13*(1-$D$177),D212)</f>
        <v>0</v>
      </c>
      <c r="E218" s="61">
        <f>IF('Data Input - Option 3'!$F$37="Yes",E216+E13*(1-$D$177),E212)</f>
        <v>0</v>
      </c>
      <c r="F218" s="61">
        <f>IF('Data Input - Option 3'!$F$37="Yes",F216+F13*(1-$D$177),F212)</f>
        <v>0</v>
      </c>
      <c r="G218" s="61">
        <f>IF('Data Input - Option 3'!$F$37="Yes",G216+G13*(1-$D$177),G212)</f>
        <v>0</v>
      </c>
      <c r="H218" s="61">
        <f>IF('Data Input - Option 3'!$F$37="Yes",H216+H13*(1-$D$177),H212)</f>
        <v>0</v>
      </c>
      <c r="I218" s="61">
        <f>IF('Data Input - Option 3'!$F$37="Yes",I216+I13*(1-$D$177),I212)</f>
        <v>0</v>
      </c>
      <c r="J218" s="61">
        <f>IF('Data Input - Option 3'!$F$37="Yes",J216+J13*(1-$D$177),J212)</f>
        <v>0</v>
      </c>
      <c r="K218" s="61">
        <f>IF('Data Input - Option 3'!$F$37="Yes",K216+K13*(1-$D$177),K212)</f>
        <v>0</v>
      </c>
      <c r="L218" s="61">
        <f>IF('Data Input - Option 3'!$F$37="Yes",L216+L13*(1-$D$177),L212)</f>
        <v>0</v>
      </c>
      <c r="M218" s="61">
        <f>IF('Data Input - Option 3'!$F$37="Yes",M216+M13*(1-$D$177),M212)</f>
        <v>0</v>
      </c>
      <c r="N218" s="61">
        <f>IF('Data Input - Option 3'!$F$37="Yes",N216+N13*(1-$D$177),N212)</f>
        <v>0</v>
      </c>
      <c r="O218" s="61">
        <f>IF('Data Input - Option 3'!$F$37="Yes",O216+O13*(1-$D$177),O212)</f>
        <v>0</v>
      </c>
      <c r="P218" s="61">
        <f>IF('Data Input - Option 3'!$F$37="Yes",P216+P13*(1-$D$177),P212)</f>
        <v>0</v>
      </c>
      <c r="Q218" s="61">
        <f>IF('Data Input - Option 3'!$F$37="Yes",Q216+Q13*(1-$D$177),Q212)</f>
        <v>0</v>
      </c>
      <c r="R218" s="61">
        <f>IF('Data Input - Option 3'!$F$37="Yes",R216+R13*(1-$D$177),R212)</f>
        <v>0</v>
      </c>
      <c r="S218" s="61">
        <f>IF('Data Input - Option 3'!$F$37="Yes",S216+S13*(1-$D$177),S212)</f>
        <v>0</v>
      </c>
      <c r="T218" s="61">
        <f>IF('Data Input - Option 3'!$F$37="Yes",T216+T13*(1-$D$177),T212)</f>
        <v>0</v>
      </c>
      <c r="U218" s="61">
        <f>IF('Data Input - Option 3'!$F$37="Yes",U216+U13*(1-$D$177),U212)</f>
        <v>0</v>
      </c>
      <c r="V218" s="61">
        <f>IF('Data Input - Option 3'!$F$37="Yes",V216+V13*(1-$D$177),V212)</f>
        <v>0</v>
      </c>
      <c r="W218" s="61">
        <f>IF('Data Input - Option 3'!$F$37="Yes",W216+W13*(1-$D$177),W212)</f>
        <v>0</v>
      </c>
      <c r="X218" s="61">
        <f>IF('Data Input - Option 3'!$F$37="Yes",X216+X13*(1-$D$177),X212)</f>
        <v>0</v>
      </c>
      <c r="Y218" s="61">
        <f>IF('Data Input - Option 3'!$F$37="Yes",Y216+Y13*(1-$D$177),Y212)</f>
        <v>0</v>
      </c>
      <c r="Z218" s="61">
        <f>IF('Data Input - Option 3'!$F$37="Yes",Z216+Z13*(1-$D$177),Z212)</f>
        <v>0</v>
      </c>
      <c r="AA218" s="61">
        <f>IF('Data Input - Option 3'!$F$37="Yes",AA216+AA13*(1-$D$177),AA212)</f>
        <v>0</v>
      </c>
      <c r="AB218" s="61">
        <f>IF('Data Input - Option 3'!$F$37="Yes",AB216+AB13*(1-$D$177),AB212)</f>
        <v>0</v>
      </c>
      <c r="AC218" s="61">
        <f>IF('Data Input - Option 3'!$F$37="Yes",AC216+AC13*(1-$D$177),AC212)</f>
        <v>0</v>
      </c>
      <c r="AD218" s="61">
        <f>IF('Data Input - Option 3'!$F$37="Yes",AD216+AD13*(1-$D$177),AD212)</f>
        <v>0</v>
      </c>
      <c r="AE218" s="61">
        <f>IF('Data Input - Option 3'!$F$37="Yes",AE216+AE13*(1-$D$177),AE212)</f>
        <v>0</v>
      </c>
      <c r="AF218" s="61">
        <f>IF('Data Input - Option 3'!$F$37="Yes",AF216+AF13*(1-$D$177),AF212)</f>
        <v>0</v>
      </c>
      <c r="AG218" s="61">
        <f>IF('Data Input - Option 3'!$F$37="Yes",AG216+AG13*(1-$D$177),AG212)</f>
        <v>0</v>
      </c>
      <c r="AH218" s="61">
        <f>IF('Data Input - Option 3'!$F$37="Yes",AH216+AH13*(1-$D$177),AH212)</f>
        <v>0</v>
      </c>
      <c r="AI218" s="61">
        <f>IF('Data Input - Option 3'!$F$37="Yes",AI216+AI13*(1-$D$177),AI212)</f>
        <v>0</v>
      </c>
      <c r="AJ218" s="61">
        <f>IF('Data Input - Option 3'!$F$37="Yes",AJ216+AJ13*(1-$D$177),AJ212)</f>
        <v>0</v>
      </c>
      <c r="AK218" s="61">
        <f>IF('Data Input - Option 3'!$F$37="Yes",AK216+AK13*(1-$D$177),AK212)</f>
        <v>0</v>
      </c>
      <c r="AL218" s="61">
        <f>IF('Data Input - Option 3'!$F$37="Yes",AL216+AL13*(1-$D$177),AL212)</f>
        <v>0</v>
      </c>
      <c r="AM218" s="61">
        <f>IF('Data Input - Option 3'!$F$37="Yes",AM216+AM13*(1-$D$177),AM212)</f>
        <v>0</v>
      </c>
      <c r="AN218" s="61">
        <f>IF('Data Input - Option 3'!$F$37="Yes",AN216+AN13*(1-$D$177),AN212)</f>
        <v>0</v>
      </c>
      <c r="AO218" s="61">
        <f>IF('Data Input - Option 3'!$F$37="Yes",AO216+AO13*(1-$D$177),AO212)</f>
        <v>0</v>
      </c>
      <c r="AP218" s="61">
        <f>IF('Data Input - Option 3'!$F$37="Yes",AP216+AP13*(1-$D$177),AP212)</f>
        <v>0</v>
      </c>
      <c r="AQ218" s="61">
        <f>IF('Data Input - Option 3'!$F$37="Yes",AQ216+AQ13*(1-$D$177),AQ212)</f>
        <v>0</v>
      </c>
      <c r="AR218" s="61">
        <f>IF('Data Input - Option 3'!$F$37="Yes",AR216+AR13*(1-$D$177),AR212)</f>
        <v>0</v>
      </c>
      <c r="AS218" s="61">
        <f>IF('Data Input - Option 3'!$F$37="Yes",AS216+AS13*(1-$D$177),AS212)</f>
        <v>0</v>
      </c>
      <c r="AT218" s="61">
        <f>IF('Data Input - Option 3'!$F$37="Yes",AT216+AT13*(1-$D$177),AT212)</f>
        <v>0</v>
      </c>
      <c r="AU218" s="61">
        <f>IF('Data Input - Option 3'!$F$37="Yes",AU216+AU13*(1-$D$177),AU212)</f>
        <v>0</v>
      </c>
      <c r="AV218" s="61">
        <f>IF('Data Input - Option 3'!$F$37="Yes",AV216+AV13*(1-$D$177),AV212)</f>
        <v>0</v>
      </c>
      <c r="AW218" s="61">
        <f>IF('Data Input - Option 3'!$F$37="Yes",AW216+AW13*(1-$D$177),AW212)</f>
        <v>0</v>
      </c>
      <c r="AX218" s="61">
        <f>IF('Data Input - Option 3'!$F$37="Yes",AX216+AX13*(1-$D$177),AX212)</f>
        <v>0</v>
      </c>
      <c r="AY218" s="61">
        <f>IF('Data Input - Option 3'!$F$37="Yes",AY216+AY13*(1-$D$177),AY212)</f>
        <v>0</v>
      </c>
      <c r="AZ218" s="61">
        <f>IF('Data Input - Option 3'!$F$37="Yes",AZ216+AZ13*(1-$D$177),AZ212)</f>
        <v>0</v>
      </c>
      <c r="BA218" s="61">
        <f>IF('Data Input - Option 3'!$F$37="Yes",BA216+BA13*(1-$D$177),BA212)</f>
        <v>0</v>
      </c>
      <c r="BB218" s="61">
        <f>IF('Data Input - Option 3'!$F$37="Yes",BB216+BB13*(1-$D$177),BB212)</f>
        <v>0</v>
      </c>
      <c r="BC218" s="61">
        <f>IF('Data Input - Option 3'!$F$37="Yes",BC216+BC13*(1-$D$177),BC212)</f>
        <v>0</v>
      </c>
      <c r="BD218" s="61">
        <f>IF('Data Input - Option 3'!$F$37="Yes",BD216+BD13*(1-$D$177),BD212)</f>
        <v>0</v>
      </c>
      <c r="BE218" s="61">
        <f>IF('Data Input - Option 3'!$F$37="Yes",BE216+BE13*(1-$D$177),BE212)</f>
        <v>0</v>
      </c>
      <c r="BF218" s="61">
        <f>IF('Data Input - Option 3'!$F$37="Yes",BF216+BF13*(1-$D$177),BF212)</f>
        <v>0</v>
      </c>
      <c r="BG218" s="61">
        <f>IF('Data Input - Option 3'!$F$37="Yes",BG216+BG13*(1-$D$177),BG212)</f>
        <v>0</v>
      </c>
      <c r="BH218" s="61">
        <f>IF('Data Input - Option 3'!$F$37="Yes",BH216+BH13*(1-$D$177),BH212)</f>
        <v>0</v>
      </c>
      <c r="BI218" s="61">
        <f>IF('Data Input - Option 3'!$F$37="Yes",BI216+BI13*(1-$D$177),BI212)</f>
        <v>0</v>
      </c>
      <c r="BJ218" s="61">
        <f>IF('Data Input - Option 3'!$F$37="Yes",BJ216+BJ13*(1-$D$177),BJ212)</f>
        <v>0</v>
      </c>
      <c r="BK218" s="61">
        <f>IF('Data Input - Option 3'!$F$37="Yes",BK216+BK13*(1-$D$177),BK212)</f>
        <v>0</v>
      </c>
      <c r="BL218" s="61">
        <f>IF('Data Input - Option 3'!$F$37="Yes",BL216+BL13*(1-$D$177),BL212)</f>
        <v>0</v>
      </c>
      <c r="BM218" s="61">
        <f>IF('Data Input - Option 3'!$F$37="Yes",BM216+BM13*(1-$D$177),BM212)</f>
        <v>0</v>
      </c>
      <c r="BN218" s="61">
        <f>IF('Data Input - Option 3'!$F$37="Yes",BN216+BN13*(1-$D$177),BN212)</f>
        <v>0</v>
      </c>
      <c r="BO218" s="61">
        <f>IF('Data Input - Option 3'!$F$37="Yes",BO216+BO13*(1-$D$177),BO212)</f>
        <v>0</v>
      </c>
      <c r="BP218" s="61">
        <f>IF('Data Input - Option 3'!$F$37="Yes",BP216+BP13*(1-$D$177),BP212)</f>
        <v>0</v>
      </c>
      <c r="BQ218" s="61">
        <f>IF('Data Input - Option 3'!$F$37="Yes",BQ216+BQ13*(1-$D$177),BQ212)</f>
        <v>0</v>
      </c>
      <c r="BR218" s="61">
        <f>IF('Data Input - Option 3'!$F$37="Yes",BR216+BR13*(1-$D$177),BR212)</f>
        <v>0</v>
      </c>
      <c r="BS218" s="61">
        <f>IF('Data Input - Option 3'!$F$37="Yes",BS216+BS13*(1-$D$177),BS212)</f>
        <v>0</v>
      </c>
      <c r="BT218" s="61">
        <f>IF('Data Input - Option 3'!$F$37="Yes",BT216+BT13*(1-$D$177),BT212)</f>
        <v>0</v>
      </c>
      <c r="BU218" s="61">
        <f>IF('Data Input - Option 3'!$F$37="Yes",BU216+BU13*(1-$D$177),BU212)</f>
        <v>0</v>
      </c>
      <c r="BV218" s="61">
        <f>IF('Data Input - Option 3'!$F$37="Yes",BV216+BV13*(1-$D$177),BV212)</f>
        <v>0</v>
      </c>
      <c r="BW218" s="61">
        <f>IF('Data Input - Option 3'!$F$37="Yes",BW216+BW13*(1-$D$177),BW212)</f>
        <v>0</v>
      </c>
      <c r="BX218" s="61">
        <f>IF('Data Input - Option 3'!$F$37="Yes",BX216+BX13*(1-$D$177),BX212)</f>
        <v>0</v>
      </c>
      <c r="BY218" s="61">
        <f>IF('Data Input - Option 3'!$F$37="Yes",BY216+BY13*(1-$D$177),BY212)</f>
        <v>0</v>
      </c>
      <c r="BZ218" s="61">
        <f>IF('Data Input - Option 3'!$F$37="Yes",BZ216+BZ13*(1-$D$177),BZ212)</f>
        <v>0</v>
      </c>
      <c r="CA218" s="61">
        <f>IF('Data Input - Option 3'!$F$37="Yes",CA216+CA13*(1-$D$177),CA212)</f>
        <v>0</v>
      </c>
      <c r="CB218" s="61">
        <f>IF('Data Input - Option 3'!$F$37="Yes",CB216+CB13*(1-$D$177),CB212)</f>
        <v>0</v>
      </c>
      <c r="CC218" s="61">
        <f>IF('Data Input - Option 3'!$F$37="Yes",CC216+CC13*(1-$D$177),CC212)</f>
        <v>0</v>
      </c>
      <c r="CD218" s="61">
        <f>IF('Data Input - Option 3'!$F$37="Yes",CD216+CD13*(1-$D$177),CD212)</f>
        <v>0</v>
      </c>
      <c r="CE218" s="61">
        <f>IF('Data Input - Option 3'!$F$37="Yes",CE216+CE13*(1-$D$177),CE212)</f>
        <v>0</v>
      </c>
      <c r="CF218" s="61">
        <f>IF('Data Input - Option 3'!$F$37="Yes",CF216+CF13*(1-$D$177),CF212)</f>
        <v>0</v>
      </c>
      <c r="CG218" s="61">
        <f>IF('Data Input - Option 3'!$F$37="Yes",CG216+CG13*(1-$D$177),CG212)</f>
        <v>0</v>
      </c>
      <c r="CH218" s="61">
        <f>IF('Data Input - Option 3'!$F$37="Yes",CH216+CH13*(1-$D$177),CH212)</f>
        <v>0</v>
      </c>
      <c r="CI218" s="61">
        <f>IF('Data Input - Option 3'!$F$37="Yes",CI216+CI13*(1-$D$177),CI212)</f>
        <v>0</v>
      </c>
      <c r="CJ218" s="61">
        <f>IF('Data Input - Option 3'!$F$37="Yes",CJ216+CJ13*(1-$D$177),CJ212)</f>
        <v>0</v>
      </c>
      <c r="CK218" s="61">
        <f>IF('Data Input - Option 3'!$F$37="Yes",CK216+CK13*(1-$D$177),CK212)</f>
        <v>0</v>
      </c>
      <c r="CL218" s="61">
        <f>IF('Data Input - Option 3'!$F$37="Yes",CL216+CL13*(1-$D$177),CL212)</f>
        <v>0</v>
      </c>
      <c r="CM218" s="61">
        <f>IF('Data Input - Option 3'!$F$37="Yes",CM216+CM13*(1-$D$177),CM212)</f>
        <v>0</v>
      </c>
      <c r="CN218" s="61">
        <f>IF('Data Input - Option 3'!$F$37="Yes",CN216+CN13*(1-$D$177),CN212)</f>
        <v>0</v>
      </c>
      <c r="CO218" s="61">
        <f>IF('Data Input - Option 3'!$F$37="Yes",CO216+CO13*(1-$D$177),CO212)</f>
        <v>0</v>
      </c>
      <c r="CP218" s="61">
        <f>IF('Data Input - Option 3'!$F$37="Yes",CP216+CP13*(1-$D$177),CP212)</f>
        <v>0</v>
      </c>
      <c r="CQ218" s="61">
        <f>IF('Data Input - Option 3'!$F$37="Yes",CQ216+CQ13*(1-$D$177),CQ212)</f>
        <v>0</v>
      </c>
      <c r="CR218" s="61">
        <f>IF('Data Input - Option 3'!$F$37="Yes",CR216+CR13*(1-$D$177),CR212)</f>
        <v>0</v>
      </c>
      <c r="CS218" s="61">
        <f>IF('Data Input - Option 3'!$F$37="Yes",CS216+CS13*(1-$D$177),CS212)</f>
        <v>0</v>
      </c>
      <c r="CT218" s="61">
        <f>IF('Data Input - Option 3'!$F$37="Yes",CT216+CT13*(1-$D$177),CT212)</f>
        <v>0</v>
      </c>
      <c r="CU218" s="61">
        <f>IF('Data Input - Option 3'!$F$37="Yes",CU216+CU13*(1-$D$177),CU212)</f>
        <v>0</v>
      </c>
      <c r="CV218" s="61">
        <f>IF('Data Input - Option 3'!$F$37="Yes",CV216+CV13*(1-$D$177),CV212)</f>
        <v>0</v>
      </c>
      <c r="CW218" s="61">
        <f>IF('Data Input - Option 3'!$F$37="Yes",CW216+CW13*(1-$D$177),CW212)</f>
        <v>0</v>
      </c>
      <c r="CX218" s="61">
        <f>IF('Data Input - Option 3'!$F$37="Yes",CX216+CX13*(1-$D$177),CX212)</f>
        <v>0</v>
      </c>
      <c r="CY218" s="61">
        <f>IF('Data Input - Option 3'!$F$37="Yes",CY216+CY13*(1-$D$177),CY212)</f>
        <v>0</v>
      </c>
      <c r="CZ218" s="391"/>
    </row>
    <row r="219" spans="2:104" x14ac:dyDescent="0.25">
      <c r="B219" s="393"/>
      <c r="C219" s="390"/>
      <c r="D219" s="50"/>
      <c r="E219" s="50"/>
      <c r="F219" s="401"/>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c r="CC219" s="50"/>
      <c r="CD219" s="50"/>
      <c r="CE219" s="50"/>
      <c r="CF219" s="50"/>
      <c r="CG219" s="50"/>
      <c r="CH219" s="50"/>
      <c r="CI219" s="50"/>
      <c r="CJ219" s="50"/>
      <c r="CK219" s="50"/>
      <c r="CL219" s="50"/>
      <c r="CM219" s="50"/>
      <c r="CN219" s="50"/>
      <c r="CO219" s="50"/>
      <c r="CP219" s="50"/>
      <c r="CQ219" s="50"/>
      <c r="CR219" s="50"/>
      <c r="CS219" s="50"/>
      <c r="CT219" s="50"/>
      <c r="CU219" s="50"/>
      <c r="CV219" s="50"/>
      <c r="CW219" s="50"/>
      <c r="CX219" s="50"/>
      <c r="CY219" s="50"/>
      <c r="CZ219" s="391"/>
    </row>
    <row r="220" spans="2:104" x14ac:dyDescent="0.25">
      <c r="B220" s="406" t="s">
        <v>312</v>
      </c>
      <c r="C220" s="390" t="s">
        <v>404</v>
      </c>
      <c r="D220" s="62">
        <f>'Data Input - General'!H16</f>
        <v>0</v>
      </c>
      <c r="E220" s="414"/>
      <c r="F220" s="414"/>
      <c r="G220" s="416"/>
      <c r="H220" s="414"/>
      <c r="I220" s="414"/>
      <c r="J220" s="414"/>
      <c r="K220" s="414"/>
      <c r="L220" s="414"/>
      <c r="M220" s="414"/>
      <c r="N220" s="414"/>
      <c r="O220" s="414"/>
      <c r="P220" s="414"/>
      <c r="Q220" s="414"/>
      <c r="R220" s="414"/>
      <c r="S220" s="414"/>
      <c r="T220" s="414"/>
      <c r="U220" s="414"/>
      <c r="V220" s="414"/>
      <c r="W220" s="414"/>
      <c r="X220" s="414"/>
      <c r="Y220" s="414"/>
      <c r="Z220" s="414"/>
      <c r="AA220" s="414"/>
      <c r="AB220" s="414"/>
      <c r="AC220" s="414"/>
      <c r="AD220" s="414"/>
      <c r="AE220" s="414"/>
      <c r="AF220" s="414"/>
      <c r="AG220" s="414"/>
      <c r="AH220" s="414"/>
      <c r="AI220" s="414"/>
      <c r="AJ220" s="414"/>
      <c r="AK220" s="414"/>
      <c r="AL220" s="414"/>
      <c r="AM220" s="414"/>
      <c r="AN220" s="414"/>
      <c r="AO220" s="414"/>
      <c r="AP220" s="414"/>
      <c r="AQ220" s="414"/>
      <c r="AR220" s="414"/>
      <c r="AS220" s="414"/>
      <c r="AT220" s="414"/>
      <c r="AU220" s="414"/>
      <c r="AV220" s="414"/>
      <c r="AW220" s="414"/>
      <c r="AX220" s="414"/>
      <c r="AY220" s="414"/>
      <c r="AZ220" s="414"/>
      <c r="BA220" s="414"/>
      <c r="BB220" s="414"/>
      <c r="BC220" s="414"/>
      <c r="BD220" s="414"/>
      <c r="BE220" s="414"/>
      <c r="BF220" s="414"/>
      <c r="BG220" s="414"/>
      <c r="BH220" s="414"/>
      <c r="BI220" s="414"/>
      <c r="BJ220" s="414"/>
      <c r="BK220" s="414"/>
      <c r="BL220" s="414"/>
      <c r="BM220" s="414"/>
      <c r="BN220" s="414"/>
      <c r="BO220" s="414"/>
      <c r="BP220" s="414"/>
      <c r="BQ220" s="414"/>
      <c r="BR220" s="414"/>
      <c r="BS220" s="414"/>
      <c r="BT220" s="414"/>
      <c r="BU220" s="414"/>
      <c r="BV220" s="414"/>
      <c r="BW220" s="414"/>
      <c r="BX220" s="414"/>
      <c r="BY220" s="414"/>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391"/>
    </row>
    <row r="221" spans="2:104" x14ac:dyDescent="0.25">
      <c r="B221" s="393" t="s">
        <v>181</v>
      </c>
      <c r="C221" s="9" t="s">
        <v>1117</v>
      </c>
      <c r="D221" s="59">
        <f>IFERROR(-PMT($D$196,SUM('Data Input - General'!$H$26:$H$28),D20*(1+D177)*1000)/1000,0)</f>
        <v>0</v>
      </c>
      <c r="E221" s="401"/>
      <c r="F221" s="401"/>
      <c r="G221" s="401"/>
      <c r="H221" s="401"/>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c r="CC221" s="50"/>
      <c r="CD221" s="50"/>
      <c r="CE221" s="50"/>
      <c r="CF221" s="50"/>
      <c r="CG221" s="50"/>
      <c r="CH221" s="50"/>
      <c r="CI221" s="50"/>
      <c r="CJ221" s="50"/>
      <c r="CK221" s="50"/>
      <c r="CL221" s="50"/>
      <c r="CM221" s="50"/>
      <c r="CN221" s="50"/>
      <c r="CO221" s="50"/>
      <c r="CP221" s="50"/>
      <c r="CQ221" s="50"/>
      <c r="CR221" s="50"/>
      <c r="CS221" s="50"/>
      <c r="CT221" s="50"/>
      <c r="CU221" s="50"/>
      <c r="CV221" s="50"/>
      <c r="CW221" s="50"/>
      <c r="CX221" s="50"/>
      <c r="CY221" s="50"/>
      <c r="CZ221" s="391"/>
    </row>
    <row r="222" spans="2:104" x14ac:dyDescent="0.25">
      <c r="B222" s="393" t="s">
        <v>182</v>
      </c>
      <c r="C222" s="9" t="s">
        <v>1117</v>
      </c>
      <c r="D222" s="59">
        <f>IF(SUM($D$12:D$12)=0,0,$D$221)</f>
        <v>0</v>
      </c>
      <c r="E222" s="59">
        <f>IF(SUM($D$12:E$12)=0,0,$D$221)</f>
        <v>0</v>
      </c>
      <c r="F222" s="59">
        <f>IF(SUM($D$12:F$12)=0,0,$D$221)</f>
        <v>0</v>
      </c>
      <c r="G222" s="59">
        <f>IF(SUM($D$12:G$12)=0,0,$D$221)</f>
        <v>0</v>
      </c>
      <c r="H222" s="59">
        <f>IF(SUM($D$12:H$12)=0,0,$D$221)</f>
        <v>0</v>
      </c>
      <c r="I222" s="59">
        <f>IF(SUM($D$12:I$12)=0,0,$D$221)</f>
        <v>0</v>
      </c>
      <c r="J222" s="59">
        <f>IF(SUM($D$12:J$12)=0,0,$D$221)</f>
        <v>0</v>
      </c>
      <c r="K222" s="59">
        <f>IF(SUM($D$12:K$12)=0,0,$D$221)</f>
        <v>0</v>
      </c>
      <c r="L222" s="59">
        <f>IF(SUM($D$12:L$12)=0,0,$D$221)</f>
        <v>0</v>
      </c>
      <c r="M222" s="59">
        <f>IF(SUM($D$12:M$12)=0,0,$D$221)</f>
        <v>0</v>
      </c>
      <c r="N222" s="59">
        <f>IF(SUM($D$12:N$12)=0,0,$D$221)</f>
        <v>0</v>
      </c>
      <c r="O222" s="59">
        <f>IF(SUM($D$12:O$12)=0,0,$D$221)</f>
        <v>0</v>
      </c>
      <c r="P222" s="59">
        <f>IF(SUM($D$12:P$12)=0,0,$D$221)</f>
        <v>0</v>
      </c>
      <c r="Q222" s="59">
        <f>IF(SUM($D$12:Q$12)=0,0,$D$221)</f>
        <v>0</v>
      </c>
      <c r="R222" s="59">
        <f>IF(SUM($D$12:R$12)=0,0,$D$221)</f>
        <v>0</v>
      </c>
      <c r="S222" s="59">
        <f>IF(SUM($D$12:S$12)=0,0,$D$221)</f>
        <v>0</v>
      </c>
      <c r="T222" s="59">
        <f>IF(SUM($D$12:T$12)=0,0,$D$221)</f>
        <v>0</v>
      </c>
      <c r="U222" s="59">
        <f>IF(SUM($D$12:U$12)=0,0,$D$221)</f>
        <v>0</v>
      </c>
      <c r="V222" s="59">
        <f>IF(SUM($D$12:V$12)=0,0,$D$221)</f>
        <v>0</v>
      </c>
      <c r="W222" s="59">
        <f>IF(SUM($D$12:W$12)=0,0,$D$221)</f>
        <v>0</v>
      </c>
      <c r="X222" s="59">
        <f>IF(SUM($D$12:X$12)=0,0,$D$221)</f>
        <v>0</v>
      </c>
      <c r="Y222" s="59">
        <f>IF(SUM($D$12:Y$12)=0,0,$D$221)</f>
        <v>0</v>
      </c>
      <c r="Z222" s="59">
        <f>IF(SUM($D$12:Z$12)=0,0,$D$221)</f>
        <v>0</v>
      </c>
      <c r="AA222" s="59">
        <f>IF(SUM($D$12:AA$12)=0,0,$D$221)</f>
        <v>0</v>
      </c>
      <c r="AB222" s="59">
        <f>IF(SUM($D$12:AB$12)=0,0,$D$221)</f>
        <v>0</v>
      </c>
      <c r="AC222" s="59">
        <f>IF(SUM($D$12:AC$12)=0,0,$D$221)</f>
        <v>0</v>
      </c>
      <c r="AD222" s="59">
        <f>IF(SUM($D$12:AD$12)=0,0,$D$221)</f>
        <v>0</v>
      </c>
      <c r="AE222" s="59">
        <f>IF(SUM($D$12:AE$12)=0,0,$D$221)</f>
        <v>0</v>
      </c>
      <c r="AF222" s="59">
        <f>IF(SUM($D$12:AF$12)=0,0,$D$221)</f>
        <v>0</v>
      </c>
      <c r="AG222" s="59">
        <f>IF(SUM($D$12:AG$12)=0,0,$D$221)</f>
        <v>0</v>
      </c>
      <c r="AH222" s="59">
        <f>IF(SUM($D$12:AH$12)=0,0,$D$221)</f>
        <v>0</v>
      </c>
      <c r="AI222" s="59">
        <f>IF(SUM($D$12:AI$12)=0,0,$D$221)</f>
        <v>0</v>
      </c>
      <c r="AJ222" s="59">
        <f>IF(SUM($D$12:AJ$12)=0,0,$D$221)</f>
        <v>0</v>
      </c>
      <c r="AK222" s="59">
        <f>IF(SUM($D$12:AK$12)=0,0,$D$221)</f>
        <v>0</v>
      </c>
      <c r="AL222" s="59">
        <f>IF(SUM($D$12:AL$12)=0,0,$D$221)</f>
        <v>0</v>
      </c>
      <c r="AM222" s="59">
        <f>IF(SUM($D$12:AM$12)=0,0,$D$221)</f>
        <v>0</v>
      </c>
      <c r="AN222" s="59">
        <f>IF(SUM($D$12:AN$12)=0,0,$D$221)</f>
        <v>0</v>
      </c>
      <c r="AO222" s="59">
        <f>IF(SUM($D$12:AO$12)=0,0,$D$221)</f>
        <v>0</v>
      </c>
      <c r="AP222" s="59">
        <f>IF(SUM($D$12:AP$12)=0,0,$D$221)</f>
        <v>0</v>
      </c>
      <c r="AQ222" s="59">
        <f>IF(SUM($D$12:AQ$12)=0,0,$D$221)</f>
        <v>0</v>
      </c>
      <c r="AR222" s="59">
        <f>IF(SUM($D$12:AR$12)=0,0,$D$221)</f>
        <v>0</v>
      </c>
      <c r="AS222" s="59">
        <f>IF(SUM($D$12:AS$12)=0,0,$D$221)</f>
        <v>0</v>
      </c>
      <c r="AT222" s="59">
        <f>IF(SUM($D$12:AT$12)=0,0,$D$221)</f>
        <v>0</v>
      </c>
      <c r="AU222" s="59">
        <f>IF(SUM($D$12:AU$12)=0,0,$D$221)</f>
        <v>0</v>
      </c>
      <c r="AV222" s="59">
        <f>IF(SUM($D$12:AV$12)=0,0,$D$221)</f>
        <v>0</v>
      </c>
      <c r="AW222" s="59">
        <f>IF(SUM($D$12:AW$12)=0,0,$D$221)</f>
        <v>0</v>
      </c>
      <c r="AX222" s="59">
        <f>IF(SUM($D$12:AX$12)=0,0,$D$221)</f>
        <v>0</v>
      </c>
      <c r="AY222" s="59">
        <f>IF(SUM($D$12:AY$12)=0,0,$D$221)</f>
        <v>0</v>
      </c>
      <c r="AZ222" s="59">
        <f>IF(SUM($D$12:AZ$12)=0,0,$D$221)</f>
        <v>0</v>
      </c>
      <c r="BA222" s="59">
        <f>IF(SUM($D$12:BA$12)=0,0,$D$221)</f>
        <v>0</v>
      </c>
      <c r="BB222" s="59">
        <f>IF(SUM($D$12:BB$12)=0,0,$D$221)</f>
        <v>0</v>
      </c>
      <c r="BC222" s="59">
        <f>IF(SUM($D$12:BC$12)=0,0,$D$221)</f>
        <v>0</v>
      </c>
      <c r="BD222" s="59">
        <f>IF(SUM($D$12:BD$12)=0,0,$D$221)</f>
        <v>0</v>
      </c>
      <c r="BE222" s="59">
        <f>IF(SUM($D$12:BE$12)=0,0,$D$221)</f>
        <v>0</v>
      </c>
      <c r="BF222" s="59">
        <f>IF(SUM($D$12:BF$12)=0,0,$D$221)</f>
        <v>0</v>
      </c>
      <c r="BG222" s="59">
        <f>IF(SUM($D$12:BG$12)=0,0,$D$221)</f>
        <v>0</v>
      </c>
      <c r="BH222" s="59">
        <f>IF(SUM($D$12:BH$12)=0,0,$D$221)</f>
        <v>0</v>
      </c>
      <c r="BI222" s="59">
        <f>IF(SUM($D$12:BI$12)=0,0,$D$221)</f>
        <v>0</v>
      </c>
      <c r="BJ222" s="59">
        <f>IF(SUM($D$12:BJ$12)=0,0,$D$221)</f>
        <v>0</v>
      </c>
      <c r="BK222" s="59">
        <f>IF(SUM($D$12:BK$12)=0,0,$D$221)</f>
        <v>0</v>
      </c>
      <c r="BL222" s="59">
        <f>IF(SUM($D$12:BL$12)=0,0,$D$221)</f>
        <v>0</v>
      </c>
      <c r="BM222" s="59">
        <f>IF(SUM($D$12:BM$12)=0,0,$D$221)</f>
        <v>0</v>
      </c>
      <c r="BN222" s="59">
        <f>IF(SUM($D$12:BN$12)=0,0,$D$221)</f>
        <v>0</v>
      </c>
      <c r="BO222" s="59">
        <f>IF(SUM($D$12:BO$12)=0,0,$D$221)</f>
        <v>0</v>
      </c>
      <c r="BP222" s="59">
        <f>IF(SUM($D$12:BP$12)=0,0,$D$221)</f>
        <v>0</v>
      </c>
      <c r="BQ222" s="59">
        <f>IF(SUM($D$12:BQ$12)=0,0,$D$221)</f>
        <v>0</v>
      </c>
      <c r="BR222" s="59">
        <f>IF(SUM($D$12:BR$12)=0,0,$D$221)</f>
        <v>0</v>
      </c>
      <c r="BS222" s="59">
        <f>IF(SUM($D$12:BS$12)=0,0,$D$221)</f>
        <v>0</v>
      </c>
      <c r="BT222" s="59">
        <f>IF(SUM($D$12:BT$12)=0,0,$D$221)</f>
        <v>0</v>
      </c>
      <c r="BU222" s="59">
        <f>IF(SUM($D$12:BU$12)=0,0,$D$221)</f>
        <v>0</v>
      </c>
      <c r="BV222" s="59">
        <f>IF(SUM($D$12:BV$12)=0,0,$D$221)</f>
        <v>0</v>
      </c>
      <c r="BW222" s="59">
        <f>IF(SUM($D$12:BW$12)=0,0,$D$221)</f>
        <v>0</v>
      </c>
      <c r="BX222" s="59">
        <f>IF(SUM($D$12:BX$12)=0,0,$D$221)</f>
        <v>0</v>
      </c>
      <c r="BY222" s="59">
        <f>IF(SUM($D$12:BY$12)=0,0,$D$221)</f>
        <v>0</v>
      </c>
      <c r="BZ222" s="59">
        <f>IF(SUM($D$12:BZ$12)=0,0,$D$221)</f>
        <v>0</v>
      </c>
      <c r="CA222" s="59">
        <f>IF(SUM($D$12:CA$12)=0,0,$D$221)</f>
        <v>0</v>
      </c>
      <c r="CB222" s="59">
        <f>IF(SUM($D$12:CB$12)=0,0,$D$221)</f>
        <v>0</v>
      </c>
      <c r="CC222" s="59">
        <f>IF(SUM($D$12:CC$12)=0,0,$D$221)</f>
        <v>0</v>
      </c>
      <c r="CD222" s="59">
        <f>IF(SUM($D$12:CD$12)=0,0,$D$221)</f>
        <v>0</v>
      </c>
      <c r="CE222" s="59">
        <f>IF(SUM($D$12:CE$12)=0,0,$D$221)</f>
        <v>0</v>
      </c>
      <c r="CF222" s="59">
        <f>IF(SUM($D$12:CF$12)=0,0,$D$221)</f>
        <v>0</v>
      </c>
      <c r="CG222" s="59">
        <f>IF(SUM($D$12:CG$12)=0,0,$D$221)</f>
        <v>0</v>
      </c>
      <c r="CH222" s="59">
        <f>IF(SUM($D$12:CH$12)=0,0,$D$221)</f>
        <v>0</v>
      </c>
      <c r="CI222" s="59">
        <f>IF(SUM($D$12:CI$12)=0,0,$D$221)</f>
        <v>0</v>
      </c>
      <c r="CJ222" s="59">
        <f>IF(SUM($D$12:CJ$12)=0,0,$D$221)</f>
        <v>0</v>
      </c>
      <c r="CK222" s="59">
        <f>IF(SUM($D$12:CK$12)=0,0,$D$221)</f>
        <v>0</v>
      </c>
      <c r="CL222" s="59">
        <f>IF(SUM($D$12:CL$12)=0,0,$D$221)</f>
        <v>0</v>
      </c>
      <c r="CM222" s="59">
        <f>IF(SUM($D$12:CM$12)=0,0,$D$221)</f>
        <v>0</v>
      </c>
      <c r="CN222" s="59">
        <f>IF(SUM($D$12:CN$12)=0,0,$D$221)</f>
        <v>0</v>
      </c>
      <c r="CO222" s="59">
        <f>IF(SUM($D$12:CO$12)=0,0,$D$221)</f>
        <v>0</v>
      </c>
      <c r="CP222" s="59">
        <f>IF(SUM($D$12:CP$12)=0,0,$D$221)</f>
        <v>0</v>
      </c>
      <c r="CQ222" s="59">
        <f>IF(SUM($D$12:CQ$12)=0,0,$D$221)</f>
        <v>0</v>
      </c>
      <c r="CR222" s="59">
        <f>IF(SUM($D$12:CR$12)=0,0,$D$221)</f>
        <v>0</v>
      </c>
      <c r="CS222" s="59">
        <f>IF(SUM($D$12:CS$12)=0,0,$D$221)</f>
        <v>0</v>
      </c>
      <c r="CT222" s="59">
        <f>IF(SUM($D$12:CT$12)=0,0,$D$221)</f>
        <v>0</v>
      </c>
      <c r="CU222" s="59">
        <f>IF(SUM($D$12:CU$12)=0,0,$D$221)</f>
        <v>0</v>
      </c>
      <c r="CV222" s="59">
        <f>IF(SUM($D$12:CV$12)=0,0,$D$221)</f>
        <v>0</v>
      </c>
      <c r="CW222" s="59">
        <f>IF(SUM($D$12:CW$12)=0,0,$D$221)</f>
        <v>0</v>
      </c>
      <c r="CX222" s="59">
        <f>IF(SUM($D$12:CX$12)=0,0,$D$221)</f>
        <v>0</v>
      </c>
      <c r="CY222" s="59">
        <f>IF(SUM($D$12:CY$12)=0,0,$D$221)</f>
        <v>0</v>
      </c>
      <c r="CZ222" s="391"/>
    </row>
    <row r="223" spans="2:104" x14ac:dyDescent="0.25">
      <c r="B223" s="393" t="s">
        <v>186</v>
      </c>
      <c r="C223" s="9" t="s">
        <v>1117</v>
      </c>
      <c r="D223" s="59">
        <f>D222*D$7</f>
        <v>0</v>
      </c>
      <c r="E223" s="59">
        <f t="shared" ref="E223:BP223" si="78">E222*E$7</f>
        <v>0</v>
      </c>
      <c r="F223" s="59">
        <f t="shared" si="78"/>
        <v>0</v>
      </c>
      <c r="G223" s="59">
        <f t="shared" si="78"/>
        <v>0</v>
      </c>
      <c r="H223" s="59">
        <f t="shared" si="78"/>
        <v>0</v>
      </c>
      <c r="I223" s="59">
        <f t="shared" si="78"/>
        <v>0</v>
      </c>
      <c r="J223" s="59">
        <f t="shared" si="78"/>
        <v>0</v>
      </c>
      <c r="K223" s="59">
        <f t="shared" si="78"/>
        <v>0</v>
      </c>
      <c r="L223" s="59">
        <f t="shared" si="78"/>
        <v>0</v>
      </c>
      <c r="M223" s="59">
        <f t="shared" si="78"/>
        <v>0</v>
      </c>
      <c r="N223" s="59">
        <f t="shared" si="78"/>
        <v>0</v>
      </c>
      <c r="O223" s="59">
        <f t="shared" si="78"/>
        <v>0</v>
      </c>
      <c r="P223" s="59">
        <f t="shared" si="78"/>
        <v>0</v>
      </c>
      <c r="Q223" s="59">
        <f t="shared" si="78"/>
        <v>0</v>
      </c>
      <c r="R223" s="59">
        <f t="shared" si="78"/>
        <v>0</v>
      </c>
      <c r="S223" s="59">
        <f t="shared" si="78"/>
        <v>0</v>
      </c>
      <c r="T223" s="59">
        <f t="shared" si="78"/>
        <v>0</v>
      </c>
      <c r="U223" s="59">
        <f t="shared" si="78"/>
        <v>0</v>
      </c>
      <c r="V223" s="59">
        <f t="shared" si="78"/>
        <v>0</v>
      </c>
      <c r="W223" s="59">
        <f t="shared" si="78"/>
        <v>0</v>
      </c>
      <c r="X223" s="59">
        <f t="shared" si="78"/>
        <v>0</v>
      </c>
      <c r="Y223" s="59">
        <f t="shared" si="78"/>
        <v>0</v>
      </c>
      <c r="Z223" s="59">
        <f t="shared" si="78"/>
        <v>0</v>
      </c>
      <c r="AA223" s="59">
        <f t="shared" si="78"/>
        <v>0</v>
      </c>
      <c r="AB223" s="59">
        <f t="shared" si="78"/>
        <v>0</v>
      </c>
      <c r="AC223" s="59">
        <f t="shared" si="78"/>
        <v>0</v>
      </c>
      <c r="AD223" s="59">
        <f t="shared" si="78"/>
        <v>0</v>
      </c>
      <c r="AE223" s="59">
        <f t="shared" si="78"/>
        <v>0</v>
      </c>
      <c r="AF223" s="59">
        <f t="shared" si="78"/>
        <v>0</v>
      </c>
      <c r="AG223" s="59">
        <f t="shared" si="78"/>
        <v>0</v>
      </c>
      <c r="AH223" s="59">
        <f t="shared" si="78"/>
        <v>0</v>
      </c>
      <c r="AI223" s="59">
        <f t="shared" si="78"/>
        <v>0</v>
      </c>
      <c r="AJ223" s="59">
        <f t="shared" si="78"/>
        <v>0</v>
      </c>
      <c r="AK223" s="59">
        <f t="shared" si="78"/>
        <v>0</v>
      </c>
      <c r="AL223" s="59">
        <f t="shared" si="78"/>
        <v>0</v>
      </c>
      <c r="AM223" s="59">
        <f t="shared" si="78"/>
        <v>0</v>
      </c>
      <c r="AN223" s="59">
        <f t="shared" si="78"/>
        <v>0</v>
      </c>
      <c r="AO223" s="59">
        <f t="shared" si="78"/>
        <v>0</v>
      </c>
      <c r="AP223" s="59">
        <f t="shared" si="78"/>
        <v>0</v>
      </c>
      <c r="AQ223" s="59">
        <f t="shared" si="78"/>
        <v>0</v>
      </c>
      <c r="AR223" s="59">
        <f t="shared" si="78"/>
        <v>0</v>
      </c>
      <c r="AS223" s="59">
        <f t="shared" si="78"/>
        <v>0</v>
      </c>
      <c r="AT223" s="59">
        <f t="shared" si="78"/>
        <v>0</v>
      </c>
      <c r="AU223" s="59">
        <f t="shared" si="78"/>
        <v>0</v>
      </c>
      <c r="AV223" s="59">
        <f t="shared" si="78"/>
        <v>0</v>
      </c>
      <c r="AW223" s="59">
        <f t="shared" si="78"/>
        <v>0</v>
      </c>
      <c r="AX223" s="59">
        <f t="shared" si="78"/>
        <v>0</v>
      </c>
      <c r="AY223" s="59">
        <f t="shared" si="78"/>
        <v>0</v>
      </c>
      <c r="AZ223" s="59">
        <f t="shared" si="78"/>
        <v>0</v>
      </c>
      <c r="BA223" s="59">
        <f t="shared" si="78"/>
        <v>0</v>
      </c>
      <c r="BB223" s="59">
        <f t="shared" si="78"/>
        <v>0</v>
      </c>
      <c r="BC223" s="59">
        <f t="shared" si="78"/>
        <v>0</v>
      </c>
      <c r="BD223" s="59">
        <f t="shared" si="78"/>
        <v>0</v>
      </c>
      <c r="BE223" s="59">
        <f t="shared" si="78"/>
        <v>0</v>
      </c>
      <c r="BF223" s="59">
        <f t="shared" si="78"/>
        <v>0</v>
      </c>
      <c r="BG223" s="59">
        <f t="shared" si="78"/>
        <v>0</v>
      </c>
      <c r="BH223" s="59">
        <f t="shared" si="78"/>
        <v>0</v>
      </c>
      <c r="BI223" s="59">
        <f t="shared" si="78"/>
        <v>0</v>
      </c>
      <c r="BJ223" s="59">
        <f t="shared" si="78"/>
        <v>0</v>
      </c>
      <c r="BK223" s="59">
        <f t="shared" si="78"/>
        <v>0</v>
      </c>
      <c r="BL223" s="59">
        <f t="shared" si="78"/>
        <v>0</v>
      </c>
      <c r="BM223" s="59">
        <f t="shared" si="78"/>
        <v>0</v>
      </c>
      <c r="BN223" s="59">
        <f t="shared" si="78"/>
        <v>0</v>
      </c>
      <c r="BO223" s="59">
        <f t="shared" si="78"/>
        <v>0</v>
      </c>
      <c r="BP223" s="59">
        <f t="shared" si="78"/>
        <v>0</v>
      </c>
      <c r="BQ223" s="59">
        <f t="shared" ref="BQ223:CY223" si="79">BQ222*BQ$7</f>
        <v>0</v>
      </c>
      <c r="BR223" s="59">
        <f t="shared" si="79"/>
        <v>0</v>
      </c>
      <c r="BS223" s="59">
        <f t="shared" si="79"/>
        <v>0</v>
      </c>
      <c r="BT223" s="59">
        <f t="shared" si="79"/>
        <v>0</v>
      </c>
      <c r="BU223" s="59">
        <f t="shared" si="79"/>
        <v>0</v>
      </c>
      <c r="BV223" s="59">
        <f t="shared" si="79"/>
        <v>0</v>
      </c>
      <c r="BW223" s="59">
        <f t="shared" si="79"/>
        <v>0</v>
      </c>
      <c r="BX223" s="59">
        <f t="shared" si="79"/>
        <v>0</v>
      </c>
      <c r="BY223" s="59">
        <f t="shared" si="79"/>
        <v>0</v>
      </c>
      <c r="BZ223" s="59">
        <f t="shared" si="79"/>
        <v>0</v>
      </c>
      <c r="CA223" s="59">
        <f t="shared" si="79"/>
        <v>0</v>
      </c>
      <c r="CB223" s="59">
        <f t="shared" si="79"/>
        <v>0</v>
      </c>
      <c r="CC223" s="59">
        <f t="shared" si="79"/>
        <v>0</v>
      </c>
      <c r="CD223" s="59">
        <f t="shared" si="79"/>
        <v>0</v>
      </c>
      <c r="CE223" s="59">
        <f t="shared" si="79"/>
        <v>0</v>
      </c>
      <c r="CF223" s="59">
        <f t="shared" si="79"/>
        <v>0</v>
      </c>
      <c r="CG223" s="59">
        <f t="shared" si="79"/>
        <v>0</v>
      </c>
      <c r="CH223" s="59">
        <f t="shared" si="79"/>
        <v>0</v>
      </c>
      <c r="CI223" s="59">
        <f t="shared" si="79"/>
        <v>0</v>
      </c>
      <c r="CJ223" s="59">
        <f t="shared" si="79"/>
        <v>0</v>
      </c>
      <c r="CK223" s="59">
        <f t="shared" si="79"/>
        <v>0</v>
      </c>
      <c r="CL223" s="59">
        <f t="shared" si="79"/>
        <v>0</v>
      </c>
      <c r="CM223" s="59">
        <f t="shared" si="79"/>
        <v>0</v>
      </c>
      <c r="CN223" s="59">
        <f t="shared" si="79"/>
        <v>0</v>
      </c>
      <c r="CO223" s="59">
        <f t="shared" si="79"/>
        <v>0</v>
      </c>
      <c r="CP223" s="59">
        <f t="shared" si="79"/>
        <v>0</v>
      </c>
      <c r="CQ223" s="59">
        <f t="shared" si="79"/>
        <v>0</v>
      </c>
      <c r="CR223" s="59">
        <f t="shared" si="79"/>
        <v>0</v>
      </c>
      <c r="CS223" s="59">
        <f t="shared" si="79"/>
        <v>0</v>
      </c>
      <c r="CT223" s="59">
        <f t="shared" si="79"/>
        <v>0</v>
      </c>
      <c r="CU223" s="59">
        <f t="shared" si="79"/>
        <v>0</v>
      </c>
      <c r="CV223" s="59">
        <f t="shared" si="79"/>
        <v>0</v>
      </c>
      <c r="CW223" s="59">
        <f t="shared" si="79"/>
        <v>0</v>
      </c>
      <c r="CX223" s="59">
        <f t="shared" si="79"/>
        <v>0</v>
      </c>
      <c r="CY223" s="59">
        <f t="shared" si="79"/>
        <v>0</v>
      </c>
      <c r="CZ223" s="391"/>
    </row>
    <row r="224" spans="2:104" x14ac:dyDescent="0.25">
      <c r="B224" s="393"/>
      <c r="C224" s="39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c r="CC224" s="50"/>
      <c r="CD224" s="50"/>
      <c r="CE224" s="50"/>
      <c r="CF224" s="50"/>
      <c r="CG224" s="50"/>
      <c r="CH224" s="50"/>
      <c r="CI224" s="50"/>
      <c r="CJ224" s="50"/>
      <c r="CK224" s="50"/>
      <c r="CL224" s="50"/>
      <c r="CM224" s="50"/>
      <c r="CN224" s="50"/>
      <c r="CO224" s="50"/>
      <c r="CP224" s="50"/>
      <c r="CQ224" s="50"/>
      <c r="CR224" s="50"/>
      <c r="CS224" s="50"/>
      <c r="CT224" s="50"/>
      <c r="CU224" s="50"/>
      <c r="CV224" s="50"/>
      <c r="CW224" s="50"/>
      <c r="CX224" s="50"/>
      <c r="CY224" s="50"/>
      <c r="CZ224" s="391"/>
    </row>
    <row r="225" spans="2:104" x14ac:dyDescent="0.25">
      <c r="B225" s="415" t="s">
        <v>429</v>
      </c>
      <c r="C225" s="39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c r="CC225" s="50"/>
      <c r="CD225" s="50"/>
      <c r="CE225" s="50"/>
      <c r="CF225" s="50"/>
      <c r="CG225" s="50"/>
      <c r="CH225" s="50"/>
      <c r="CI225" s="50"/>
      <c r="CJ225" s="50"/>
      <c r="CK225" s="50"/>
      <c r="CL225" s="50"/>
      <c r="CM225" s="50"/>
      <c r="CN225" s="50"/>
      <c r="CO225" s="50"/>
      <c r="CP225" s="50"/>
      <c r="CQ225" s="50"/>
      <c r="CR225" s="50"/>
      <c r="CS225" s="50"/>
      <c r="CT225" s="50"/>
      <c r="CU225" s="50"/>
      <c r="CV225" s="50"/>
      <c r="CW225" s="50"/>
      <c r="CX225" s="50"/>
      <c r="CY225" s="50"/>
      <c r="CZ225" s="391"/>
    </row>
    <row r="226" spans="2:104" x14ac:dyDescent="0.25">
      <c r="B226" s="403" t="s">
        <v>430</v>
      </c>
      <c r="C226" s="9" t="s">
        <v>1117</v>
      </c>
      <c r="D226" s="58">
        <f>'Data Input - Option 3'!H42</f>
        <v>0</v>
      </c>
      <c r="E226" s="58">
        <f>'Data Input - Option 3'!I42</f>
        <v>0</v>
      </c>
      <c r="F226" s="58">
        <f>'Data Input - Option 3'!J42</f>
        <v>0</v>
      </c>
      <c r="G226" s="58">
        <f>'Data Input - Option 3'!K42</f>
        <v>0</v>
      </c>
      <c r="H226" s="58">
        <f>'Data Input - Option 3'!L42</f>
        <v>0</v>
      </c>
      <c r="I226" s="58">
        <f>'Data Input - Option 3'!M42</f>
        <v>0</v>
      </c>
      <c r="J226" s="58">
        <f>'Data Input - Option 3'!N42</f>
        <v>0</v>
      </c>
      <c r="K226" s="58">
        <f>'Data Input - Option 3'!O42</f>
        <v>0</v>
      </c>
      <c r="L226" s="58">
        <f>'Data Input - Option 3'!P42</f>
        <v>0</v>
      </c>
      <c r="M226" s="58">
        <f>'Data Input - Option 3'!Q42</f>
        <v>0</v>
      </c>
      <c r="N226" s="58">
        <f>'Data Input - Option 3'!R42</f>
        <v>0</v>
      </c>
      <c r="O226" s="58">
        <f>'Data Input - Option 3'!S42</f>
        <v>0</v>
      </c>
      <c r="P226" s="58">
        <f>'Data Input - Option 3'!T42</f>
        <v>0</v>
      </c>
      <c r="Q226" s="58">
        <f>'Data Input - Option 3'!U42</f>
        <v>0</v>
      </c>
      <c r="R226" s="58">
        <f>'Data Input - Option 3'!V42</f>
        <v>0</v>
      </c>
      <c r="S226" s="58">
        <f>'Data Input - Option 3'!W42</f>
        <v>0</v>
      </c>
      <c r="T226" s="58">
        <f>'Data Input - Option 3'!X42</f>
        <v>0</v>
      </c>
      <c r="U226" s="58">
        <f>'Data Input - Option 3'!Y42</f>
        <v>0</v>
      </c>
      <c r="V226" s="58">
        <f>'Data Input - Option 3'!Z42</f>
        <v>0</v>
      </c>
      <c r="W226" s="58">
        <f>'Data Input - Option 3'!AA42</f>
        <v>0</v>
      </c>
      <c r="X226" s="58">
        <f>'Data Input - Option 3'!AB42</f>
        <v>0</v>
      </c>
      <c r="Y226" s="58">
        <f>'Data Input - Option 3'!AC42</f>
        <v>0</v>
      </c>
      <c r="Z226" s="58">
        <f>'Data Input - Option 3'!AD42</f>
        <v>0</v>
      </c>
      <c r="AA226" s="58">
        <f>'Data Input - Option 3'!AE42</f>
        <v>0</v>
      </c>
      <c r="AB226" s="58">
        <f>'Data Input - Option 3'!AF42</f>
        <v>0</v>
      </c>
      <c r="AC226" s="58">
        <f>'Data Input - Option 3'!AG42</f>
        <v>0</v>
      </c>
      <c r="AD226" s="58">
        <f>'Data Input - Option 3'!AH42</f>
        <v>0</v>
      </c>
      <c r="AE226" s="58">
        <f>'Data Input - Option 3'!AI42</f>
        <v>0</v>
      </c>
      <c r="AF226" s="58">
        <f>'Data Input - Option 3'!AJ42</f>
        <v>0</v>
      </c>
      <c r="AG226" s="58">
        <f>'Data Input - Option 3'!AK42</f>
        <v>0</v>
      </c>
      <c r="AH226" s="58">
        <f>'Data Input - Option 3'!AL42</f>
        <v>0</v>
      </c>
      <c r="AI226" s="58">
        <f>'Data Input - Option 3'!AM42</f>
        <v>0</v>
      </c>
      <c r="AJ226" s="58">
        <f>'Data Input - Option 3'!AN42</f>
        <v>0</v>
      </c>
      <c r="AK226" s="58">
        <f>'Data Input - Option 3'!AO42</f>
        <v>0</v>
      </c>
      <c r="AL226" s="58">
        <f>'Data Input - Option 3'!AP42</f>
        <v>0</v>
      </c>
      <c r="AM226" s="58">
        <f>'Data Input - Option 3'!AQ42</f>
        <v>0</v>
      </c>
      <c r="AN226" s="58">
        <f>'Data Input - Option 3'!AR42</f>
        <v>0</v>
      </c>
      <c r="AO226" s="58">
        <f>'Data Input - Option 3'!AS42</f>
        <v>0</v>
      </c>
      <c r="AP226" s="58">
        <f>'Data Input - Option 3'!AT42</f>
        <v>0</v>
      </c>
      <c r="AQ226" s="58">
        <f>'Data Input - Option 3'!AU42</f>
        <v>0</v>
      </c>
      <c r="AR226" s="58">
        <f>'Data Input - Option 3'!AV42</f>
        <v>0</v>
      </c>
      <c r="AS226" s="58">
        <f>'Data Input - Option 3'!AW42</f>
        <v>0</v>
      </c>
      <c r="AT226" s="58">
        <f>'Data Input - Option 3'!AX42</f>
        <v>0</v>
      </c>
      <c r="AU226" s="58">
        <f>'Data Input - Option 3'!AY42</f>
        <v>0</v>
      </c>
      <c r="AV226" s="58">
        <f>'Data Input - Option 3'!AZ42</f>
        <v>0</v>
      </c>
      <c r="AW226" s="58">
        <f>'Data Input - Option 3'!BA42</f>
        <v>0</v>
      </c>
      <c r="AX226" s="58">
        <f>'Data Input - Option 3'!BB42</f>
        <v>0</v>
      </c>
      <c r="AY226" s="58">
        <f>'Data Input - Option 3'!BC42</f>
        <v>0</v>
      </c>
      <c r="AZ226" s="58">
        <f>'Data Input - Option 3'!BD42</f>
        <v>0</v>
      </c>
      <c r="BA226" s="58">
        <f>'Data Input - Option 3'!BE42</f>
        <v>0</v>
      </c>
      <c r="BB226" s="58">
        <f>'Data Input - Option 3'!BF42</f>
        <v>0</v>
      </c>
      <c r="BC226" s="58">
        <f>'Data Input - Option 3'!BG42</f>
        <v>0</v>
      </c>
      <c r="BD226" s="58">
        <f>'Data Input - Option 3'!BH42</f>
        <v>0</v>
      </c>
      <c r="BE226" s="58">
        <f>'Data Input - Option 3'!BI42</f>
        <v>0</v>
      </c>
      <c r="BF226" s="58">
        <f>'Data Input - Option 3'!BJ42</f>
        <v>0</v>
      </c>
      <c r="BG226" s="58">
        <f>'Data Input - Option 3'!BK42</f>
        <v>0</v>
      </c>
      <c r="BH226" s="58">
        <f>'Data Input - Option 3'!BL42</f>
        <v>0</v>
      </c>
      <c r="BI226" s="58">
        <f>'Data Input - Option 3'!BM42</f>
        <v>0</v>
      </c>
      <c r="BJ226" s="58">
        <f>'Data Input - Option 3'!BN42</f>
        <v>0</v>
      </c>
      <c r="BK226" s="58">
        <f>'Data Input - Option 3'!BO42</f>
        <v>0</v>
      </c>
      <c r="BL226" s="58">
        <f>'Data Input - Option 3'!BP42</f>
        <v>0</v>
      </c>
      <c r="BM226" s="58">
        <f>'Data Input - Option 3'!BQ42</f>
        <v>0</v>
      </c>
      <c r="BN226" s="58">
        <f>'Data Input - Option 3'!BR42</f>
        <v>0</v>
      </c>
      <c r="BO226" s="58">
        <f>'Data Input - Option 3'!BS42</f>
        <v>0</v>
      </c>
      <c r="BP226" s="58">
        <f>'Data Input - Option 3'!BT42</f>
        <v>0</v>
      </c>
      <c r="BQ226" s="58">
        <f>'Data Input - Option 3'!BU42</f>
        <v>0</v>
      </c>
      <c r="BR226" s="58">
        <f>'Data Input - Option 3'!BV42</f>
        <v>0</v>
      </c>
      <c r="BS226" s="58">
        <f>'Data Input - Option 3'!BW42</f>
        <v>0</v>
      </c>
      <c r="BT226" s="58">
        <f>'Data Input - Option 3'!BX42</f>
        <v>0</v>
      </c>
      <c r="BU226" s="58">
        <f>'Data Input - Option 3'!BY42</f>
        <v>0</v>
      </c>
      <c r="BV226" s="58">
        <f>'Data Input - Option 3'!BZ42</f>
        <v>0</v>
      </c>
      <c r="BW226" s="58">
        <f>'Data Input - Option 3'!CA42</f>
        <v>0</v>
      </c>
      <c r="BX226" s="58">
        <f>'Data Input - Option 3'!CB42</f>
        <v>0</v>
      </c>
      <c r="BY226" s="58">
        <f>'Data Input - Option 3'!CC42</f>
        <v>0</v>
      </c>
      <c r="BZ226" s="58">
        <f>'Data Input - Option 3'!CD42</f>
        <v>0</v>
      </c>
      <c r="CA226" s="58">
        <f>'Data Input - Option 3'!CE42</f>
        <v>0</v>
      </c>
      <c r="CB226" s="58">
        <f>'Data Input - Option 3'!CF42</f>
        <v>0</v>
      </c>
      <c r="CC226" s="58">
        <f>'Data Input - Option 3'!CG42</f>
        <v>0</v>
      </c>
      <c r="CD226" s="58">
        <f>'Data Input - Option 3'!CH42</f>
        <v>0</v>
      </c>
      <c r="CE226" s="58">
        <f>'Data Input - Option 3'!CI42</f>
        <v>0</v>
      </c>
      <c r="CF226" s="58">
        <f>'Data Input - Option 3'!CJ42</f>
        <v>0</v>
      </c>
      <c r="CG226" s="58">
        <f>'Data Input - Option 3'!CK42</f>
        <v>0</v>
      </c>
      <c r="CH226" s="58">
        <f>'Data Input - Option 3'!CL42</f>
        <v>0</v>
      </c>
      <c r="CI226" s="58">
        <f>'Data Input - Option 3'!CM42</f>
        <v>0</v>
      </c>
      <c r="CJ226" s="58">
        <f>'Data Input - Option 3'!CN42</f>
        <v>0</v>
      </c>
      <c r="CK226" s="58">
        <f>'Data Input - Option 3'!CO42</f>
        <v>0</v>
      </c>
      <c r="CL226" s="58">
        <f>'Data Input - Option 3'!CP42</f>
        <v>0</v>
      </c>
      <c r="CM226" s="58">
        <f>'Data Input - Option 3'!CQ42</f>
        <v>0</v>
      </c>
      <c r="CN226" s="58">
        <f>'Data Input - Option 3'!CR42</f>
        <v>0</v>
      </c>
      <c r="CO226" s="58">
        <f>'Data Input - Option 3'!CS42</f>
        <v>0</v>
      </c>
      <c r="CP226" s="58">
        <f>'Data Input - Option 3'!CT42</f>
        <v>0</v>
      </c>
      <c r="CQ226" s="58">
        <f>'Data Input - Option 3'!CU42</f>
        <v>0</v>
      </c>
      <c r="CR226" s="58">
        <f>'Data Input - Option 3'!CV42</f>
        <v>0</v>
      </c>
      <c r="CS226" s="58">
        <f>'Data Input - Option 3'!CW42</f>
        <v>0</v>
      </c>
      <c r="CT226" s="58">
        <f>'Data Input - Option 3'!CX42</f>
        <v>0</v>
      </c>
      <c r="CU226" s="58">
        <f>'Data Input - Option 3'!CY42</f>
        <v>0</v>
      </c>
      <c r="CV226" s="58">
        <f>'Data Input - Option 3'!CZ42</f>
        <v>0</v>
      </c>
      <c r="CW226" s="58">
        <f>'Data Input - Option 3'!DA42</f>
        <v>0</v>
      </c>
      <c r="CX226" s="58">
        <f>'Data Input - Option 3'!DB42</f>
        <v>0</v>
      </c>
      <c r="CY226" s="58">
        <f>'Data Input - Option 3'!DC42</f>
        <v>0</v>
      </c>
      <c r="CZ226" s="391"/>
    </row>
    <row r="227" spans="2:104" x14ac:dyDescent="0.25">
      <c r="B227" s="403" t="s">
        <v>1060</v>
      </c>
      <c r="C227" s="9" t="s">
        <v>1117</v>
      </c>
      <c r="D227" s="59">
        <f>D226*D$7</f>
        <v>0</v>
      </c>
      <c r="E227" s="59">
        <f t="shared" ref="E227:BP227" si="80">E226*E$7</f>
        <v>0</v>
      </c>
      <c r="F227" s="59">
        <f t="shared" si="80"/>
        <v>0</v>
      </c>
      <c r="G227" s="59">
        <f t="shared" si="80"/>
        <v>0</v>
      </c>
      <c r="H227" s="59">
        <f t="shared" si="80"/>
        <v>0</v>
      </c>
      <c r="I227" s="59">
        <f t="shared" si="80"/>
        <v>0</v>
      </c>
      <c r="J227" s="59">
        <f t="shared" si="80"/>
        <v>0</v>
      </c>
      <c r="K227" s="59">
        <f t="shared" si="80"/>
        <v>0</v>
      </c>
      <c r="L227" s="59">
        <f t="shared" si="80"/>
        <v>0</v>
      </c>
      <c r="M227" s="59">
        <f t="shared" si="80"/>
        <v>0</v>
      </c>
      <c r="N227" s="59">
        <f t="shared" si="80"/>
        <v>0</v>
      </c>
      <c r="O227" s="59">
        <f t="shared" si="80"/>
        <v>0</v>
      </c>
      <c r="P227" s="59">
        <f t="shared" si="80"/>
        <v>0</v>
      </c>
      <c r="Q227" s="59">
        <f t="shared" si="80"/>
        <v>0</v>
      </c>
      <c r="R227" s="59">
        <f t="shared" si="80"/>
        <v>0</v>
      </c>
      <c r="S227" s="59">
        <f t="shared" si="80"/>
        <v>0</v>
      </c>
      <c r="T227" s="59">
        <f t="shared" si="80"/>
        <v>0</v>
      </c>
      <c r="U227" s="59">
        <f t="shared" si="80"/>
        <v>0</v>
      </c>
      <c r="V227" s="59">
        <f t="shared" si="80"/>
        <v>0</v>
      </c>
      <c r="W227" s="59">
        <f t="shared" si="80"/>
        <v>0</v>
      </c>
      <c r="X227" s="59">
        <f t="shared" si="80"/>
        <v>0</v>
      </c>
      <c r="Y227" s="59">
        <f t="shared" si="80"/>
        <v>0</v>
      </c>
      <c r="Z227" s="59">
        <f t="shared" si="80"/>
        <v>0</v>
      </c>
      <c r="AA227" s="59">
        <f t="shared" si="80"/>
        <v>0</v>
      </c>
      <c r="AB227" s="59">
        <f t="shared" si="80"/>
        <v>0</v>
      </c>
      <c r="AC227" s="59">
        <f t="shared" si="80"/>
        <v>0</v>
      </c>
      <c r="AD227" s="59">
        <f t="shared" si="80"/>
        <v>0</v>
      </c>
      <c r="AE227" s="59">
        <f t="shared" si="80"/>
        <v>0</v>
      </c>
      <c r="AF227" s="59">
        <f t="shared" si="80"/>
        <v>0</v>
      </c>
      <c r="AG227" s="59">
        <f t="shared" si="80"/>
        <v>0</v>
      </c>
      <c r="AH227" s="59">
        <f t="shared" si="80"/>
        <v>0</v>
      </c>
      <c r="AI227" s="59">
        <f t="shared" si="80"/>
        <v>0</v>
      </c>
      <c r="AJ227" s="59">
        <f t="shared" si="80"/>
        <v>0</v>
      </c>
      <c r="AK227" s="59">
        <f t="shared" si="80"/>
        <v>0</v>
      </c>
      <c r="AL227" s="59">
        <f t="shared" si="80"/>
        <v>0</v>
      </c>
      <c r="AM227" s="59">
        <f t="shared" si="80"/>
        <v>0</v>
      </c>
      <c r="AN227" s="59">
        <f t="shared" si="80"/>
        <v>0</v>
      </c>
      <c r="AO227" s="59">
        <f t="shared" si="80"/>
        <v>0</v>
      </c>
      <c r="AP227" s="59">
        <f t="shared" si="80"/>
        <v>0</v>
      </c>
      <c r="AQ227" s="59">
        <f t="shared" si="80"/>
        <v>0</v>
      </c>
      <c r="AR227" s="59">
        <f t="shared" si="80"/>
        <v>0</v>
      </c>
      <c r="AS227" s="59">
        <f t="shared" si="80"/>
        <v>0</v>
      </c>
      <c r="AT227" s="59">
        <f t="shared" si="80"/>
        <v>0</v>
      </c>
      <c r="AU227" s="59">
        <f t="shared" si="80"/>
        <v>0</v>
      </c>
      <c r="AV227" s="59">
        <f t="shared" si="80"/>
        <v>0</v>
      </c>
      <c r="AW227" s="59">
        <f t="shared" si="80"/>
        <v>0</v>
      </c>
      <c r="AX227" s="59">
        <f t="shared" si="80"/>
        <v>0</v>
      </c>
      <c r="AY227" s="59">
        <f t="shared" si="80"/>
        <v>0</v>
      </c>
      <c r="AZ227" s="59">
        <f t="shared" si="80"/>
        <v>0</v>
      </c>
      <c r="BA227" s="59">
        <f t="shared" si="80"/>
        <v>0</v>
      </c>
      <c r="BB227" s="59">
        <f t="shared" si="80"/>
        <v>0</v>
      </c>
      <c r="BC227" s="59">
        <f t="shared" si="80"/>
        <v>0</v>
      </c>
      <c r="BD227" s="59">
        <f t="shared" si="80"/>
        <v>0</v>
      </c>
      <c r="BE227" s="59">
        <f t="shared" si="80"/>
        <v>0</v>
      </c>
      <c r="BF227" s="59">
        <f t="shared" si="80"/>
        <v>0</v>
      </c>
      <c r="BG227" s="59">
        <f t="shared" si="80"/>
        <v>0</v>
      </c>
      <c r="BH227" s="59">
        <f t="shared" si="80"/>
        <v>0</v>
      </c>
      <c r="BI227" s="59">
        <f t="shared" si="80"/>
        <v>0</v>
      </c>
      <c r="BJ227" s="59">
        <f t="shared" si="80"/>
        <v>0</v>
      </c>
      <c r="BK227" s="59">
        <f t="shared" si="80"/>
        <v>0</v>
      </c>
      <c r="BL227" s="59">
        <f t="shared" si="80"/>
        <v>0</v>
      </c>
      <c r="BM227" s="59">
        <f t="shared" si="80"/>
        <v>0</v>
      </c>
      <c r="BN227" s="59">
        <f t="shared" si="80"/>
        <v>0</v>
      </c>
      <c r="BO227" s="59">
        <f t="shared" si="80"/>
        <v>0</v>
      </c>
      <c r="BP227" s="59">
        <f t="shared" si="80"/>
        <v>0</v>
      </c>
      <c r="BQ227" s="59">
        <f t="shared" ref="BQ227:CY227" si="81">BQ226*BQ$7</f>
        <v>0</v>
      </c>
      <c r="BR227" s="59">
        <f t="shared" si="81"/>
        <v>0</v>
      </c>
      <c r="BS227" s="59">
        <f t="shared" si="81"/>
        <v>0</v>
      </c>
      <c r="BT227" s="59">
        <f t="shared" si="81"/>
        <v>0</v>
      </c>
      <c r="BU227" s="59">
        <f t="shared" si="81"/>
        <v>0</v>
      </c>
      <c r="BV227" s="59">
        <f t="shared" si="81"/>
        <v>0</v>
      </c>
      <c r="BW227" s="59">
        <f t="shared" si="81"/>
        <v>0</v>
      </c>
      <c r="BX227" s="59">
        <f t="shared" si="81"/>
        <v>0</v>
      </c>
      <c r="BY227" s="59">
        <f t="shared" si="81"/>
        <v>0</v>
      </c>
      <c r="BZ227" s="59">
        <f t="shared" si="81"/>
        <v>0</v>
      </c>
      <c r="CA227" s="59">
        <f t="shared" si="81"/>
        <v>0</v>
      </c>
      <c r="CB227" s="59">
        <f t="shared" si="81"/>
        <v>0</v>
      </c>
      <c r="CC227" s="59">
        <f t="shared" si="81"/>
        <v>0</v>
      </c>
      <c r="CD227" s="59">
        <f t="shared" si="81"/>
        <v>0</v>
      </c>
      <c r="CE227" s="59">
        <f t="shared" si="81"/>
        <v>0</v>
      </c>
      <c r="CF227" s="59">
        <f t="shared" si="81"/>
        <v>0</v>
      </c>
      <c r="CG227" s="59">
        <f t="shared" si="81"/>
        <v>0</v>
      </c>
      <c r="CH227" s="59">
        <f t="shared" si="81"/>
        <v>0</v>
      </c>
      <c r="CI227" s="59">
        <f t="shared" si="81"/>
        <v>0</v>
      </c>
      <c r="CJ227" s="59">
        <f t="shared" si="81"/>
        <v>0</v>
      </c>
      <c r="CK227" s="59">
        <f t="shared" si="81"/>
        <v>0</v>
      </c>
      <c r="CL227" s="59">
        <f t="shared" si="81"/>
        <v>0</v>
      </c>
      <c r="CM227" s="59">
        <f t="shared" si="81"/>
        <v>0</v>
      </c>
      <c r="CN227" s="59">
        <f t="shared" si="81"/>
        <v>0</v>
      </c>
      <c r="CO227" s="59">
        <f t="shared" si="81"/>
        <v>0</v>
      </c>
      <c r="CP227" s="59">
        <f t="shared" si="81"/>
        <v>0</v>
      </c>
      <c r="CQ227" s="59">
        <f t="shared" si="81"/>
        <v>0</v>
      </c>
      <c r="CR227" s="59">
        <f t="shared" si="81"/>
        <v>0</v>
      </c>
      <c r="CS227" s="59">
        <f t="shared" si="81"/>
        <v>0</v>
      </c>
      <c r="CT227" s="59">
        <f t="shared" si="81"/>
        <v>0</v>
      </c>
      <c r="CU227" s="59">
        <f t="shared" si="81"/>
        <v>0</v>
      </c>
      <c r="CV227" s="59">
        <f t="shared" si="81"/>
        <v>0</v>
      </c>
      <c r="CW227" s="59">
        <f t="shared" si="81"/>
        <v>0</v>
      </c>
      <c r="CX227" s="59">
        <f t="shared" si="81"/>
        <v>0</v>
      </c>
      <c r="CY227" s="59">
        <f t="shared" si="81"/>
        <v>0</v>
      </c>
      <c r="CZ227" s="391"/>
    </row>
    <row r="228" spans="2:104" x14ac:dyDescent="0.25">
      <c r="B228" s="393"/>
      <c r="C228" s="390"/>
      <c r="D228" s="50"/>
      <c r="E228" s="50"/>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c r="CC228" s="50"/>
      <c r="CD228" s="50"/>
      <c r="CE228" s="50"/>
      <c r="CF228" s="50"/>
      <c r="CG228" s="50"/>
      <c r="CH228" s="50"/>
      <c r="CI228" s="50"/>
      <c r="CJ228" s="50"/>
      <c r="CK228" s="50"/>
      <c r="CL228" s="50"/>
      <c r="CM228" s="50"/>
      <c r="CN228" s="50"/>
      <c r="CO228" s="50"/>
      <c r="CP228" s="50"/>
      <c r="CQ228" s="50"/>
      <c r="CR228" s="50"/>
      <c r="CS228" s="50"/>
      <c r="CT228" s="50"/>
      <c r="CU228" s="50"/>
      <c r="CV228" s="50"/>
      <c r="CW228" s="50"/>
      <c r="CX228" s="50"/>
      <c r="CY228" s="50"/>
      <c r="CZ228" s="391"/>
    </row>
    <row r="229" spans="2:104" x14ac:dyDescent="0.25">
      <c r="B229" s="404" t="s">
        <v>432</v>
      </c>
      <c r="C229" s="9" t="s">
        <v>1117</v>
      </c>
      <c r="D229" s="59">
        <f>IF('Data Input - Option 3'!$F$37="Yes",D227+D13*(1+$D$177),D223)</f>
        <v>0</v>
      </c>
      <c r="E229" s="59">
        <f>IF('Data Input - Option 3'!$F$37="Yes",E227+E13*(1+$D$177),E223)</f>
        <v>0</v>
      </c>
      <c r="F229" s="59">
        <f>IF('Data Input - Option 3'!$F$37="Yes",F227+F13*(1+$D$177),F223)</f>
        <v>0</v>
      </c>
      <c r="G229" s="59">
        <f>IF('Data Input - Option 3'!$F$37="Yes",G227+G13*(1+$D$177),G223)</f>
        <v>0</v>
      </c>
      <c r="H229" s="59">
        <f>IF('Data Input - Option 3'!$F$37="Yes",H227+H13*(1+$D$177),H223)</f>
        <v>0</v>
      </c>
      <c r="I229" s="59">
        <f>IF('Data Input - Option 3'!$F$37="Yes",I227+I13*(1+$D$177),I223)</f>
        <v>0</v>
      </c>
      <c r="J229" s="59">
        <f>IF('Data Input - Option 3'!$F$37="Yes",J227+J13*(1+$D$177),J223)</f>
        <v>0</v>
      </c>
      <c r="K229" s="59">
        <f>IF('Data Input - Option 3'!$F$37="Yes",K227+K13*(1+$D$177),K223)</f>
        <v>0</v>
      </c>
      <c r="L229" s="59">
        <f>IF('Data Input - Option 3'!$F$37="Yes",L227+L13*(1+$D$177),L223)</f>
        <v>0</v>
      </c>
      <c r="M229" s="59">
        <f>IF('Data Input - Option 3'!$F$37="Yes",M227+M13*(1+$D$177),M223)</f>
        <v>0</v>
      </c>
      <c r="N229" s="59">
        <f>IF('Data Input - Option 3'!$F$37="Yes",N227+N13*(1+$D$177),N223)</f>
        <v>0</v>
      </c>
      <c r="O229" s="59">
        <f>IF('Data Input - Option 3'!$F$37="Yes",O227+O13*(1+$D$177),O223)</f>
        <v>0</v>
      </c>
      <c r="P229" s="59">
        <f>IF('Data Input - Option 3'!$F$37="Yes",P227+P13*(1+$D$177),P223)</f>
        <v>0</v>
      </c>
      <c r="Q229" s="59">
        <f>IF('Data Input - Option 3'!$F$37="Yes",Q227+Q13*(1+$D$177),Q223)</f>
        <v>0</v>
      </c>
      <c r="R229" s="59">
        <f>IF('Data Input - Option 3'!$F$37="Yes",R227+R13*(1+$D$177),R223)</f>
        <v>0</v>
      </c>
      <c r="S229" s="59">
        <f>IF('Data Input - Option 3'!$F$37="Yes",S227+S13*(1+$D$177),S223)</f>
        <v>0</v>
      </c>
      <c r="T229" s="59">
        <f>IF('Data Input - Option 3'!$F$37="Yes",T227+T13*(1+$D$177),T223)</f>
        <v>0</v>
      </c>
      <c r="U229" s="59">
        <f>IF('Data Input - Option 3'!$F$37="Yes",U227+U13*(1+$D$177),U223)</f>
        <v>0</v>
      </c>
      <c r="V229" s="59">
        <f>IF('Data Input - Option 3'!$F$37="Yes",V227+V13*(1+$D$177),V223)</f>
        <v>0</v>
      </c>
      <c r="W229" s="59">
        <f>IF('Data Input - Option 3'!$F$37="Yes",W227+W13*(1+$D$177),W223)</f>
        <v>0</v>
      </c>
      <c r="X229" s="59">
        <f>IF('Data Input - Option 3'!$F$37="Yes",X227+X13*(1+$D$177),X223)</f>
        <v>0</v>
      </c>
      <c r="Y229" s="59">
        <f>IF('Data Input - Option 3'!$F$37="Yes",Y227+Y13*(1+$D$177),Y223)</f>
        <v>0</v>
      </c>
      <c r="Z229" s="59">
        <f>IF('Data Input - Option 3'!$F$37="Yes",Z227+Z13*(1+$D$177),Z223)</f>
        <v>0</v>
      </c>
      <c r="AA229" s="59">
        <f>IF('Data Input - Option 3'!$F$37="Yes",AA227+AA13*(1+$D$177),AA223)</f>
        <v>0</v>
      </c>
      <c r="AB229" s="59">
        <f>IF('Data Input - Option 3'!$F$37="Yes",AB227+AB13*(1+$D$177),AB223)</f>
        <v>0</v>
      </c>
      <c r="AC229" s="59">
        <f>IF('Data Input - Option 3'!$F$37="Yes",AC227+AC13*(1+$D$177),AC223)</f>
        <v>0</v>
      </c>
      <c r="AD229" s="59">
        <f>IF('Data Input - Option 3'!$F$37="Yes",AD227+AD13*(1+$D$177),AD223)</f>
        <v>0</v>
      </c>
      <c r="AE229" s="59">
        <f>IF('Data Input - Option 3'!$F$37="Yes",AE227+AE13*(1+$D$177),AE223)</f>
        <v>0</v>
      </c>
      <c r="AF229" s="59">
        <f>IF('Data Input - Option 3'!$F$37="Yes",AF227+AF13*(1+$D$177),AF223)</f>
        <v>0</v>
      </c>
      <c r="AG229" s="59">
        <f>IF('Data Input - Option 3'!$F$37="Yes",AG227+AG13*(1+$D$177),AG223)</f>
        <v>0</v>
      </c>
      <c r="AH229" s="59">
        <f>IF('Data Input - Option 3'!$F$37="Yes",AH227+AH13*(1+$D$177),AH223)</f>
        <v>0</v>
      </c>
      <c r="AI229" s="59">
        <f>IF('Data Input - Option 3'!$F$37="Yes",AI227+AI13*(1+$D$177),AI223)</f>
        <v>0</v>
      </c>
      <c r="AJ229" s="59">
        <f>IF('Data Input - Option 3'!$F$37="Yes",AJ227+AJ13*(1+$D$177),AJ223)</f>
        <v>0</v>
      </c>
      <c r="AK229" s="59">
        <f>IF('Data Input - Option 3'!$F$37="Yes",AK227+AK13*(1+$D$177),AK223)</f>
        <v>0</v>
      </c>
      <c r="AL229" s="59">
        <f>IF('Data Input - Option 3'!$F$37="Yes",AL227+AL13*(1+$D$177),AL223)</f>
        <v>0</v>
      </c>
      <c r="AM229" s="59">
        <f>IF('Data Input - Option 3'!$F$37="Yes",AM227+AM13*(1+$D$177),AM223)</f>
        <v>0</v>
      </c>
      <c r="AN229" s="59">
        <f>IF('Data Input - Option 3'!$F$37="Yes",AN227+AN13*(1+$D$177),AN223)</f>
        <v>0</v>
      </c>
      <c r="AO229" s="59">
        <f>IF('Data Input - Option 3'!$F$37="Yes",AO227+AO13*(1+$D$177),AO223)</f>
        <v>0</v>
      </c>
      <c r="AP229" s="59">
        <f>IF('Data Input - Option 3'!$F$37="Yes",AP227+AP13*(1+$D$177),AP223)</f>
        <v>0</v>
      </c>
      <c r="AQ229" s="59">
        <f>IF('Data Input - Option 3'!$F$37="Yes",AQ227+AQ13*(1+$D$177),AQ223)</f>
        <v>0</v>
      </c>
      <c r="AR229" s="59">
        <f>IF('Data Input - Option 3'!$F$37="Yes",AR227+AR13*(1+$D$177),AR223)</f>
        <v>0</v>
      </c>
      <c r="AS229" s="59">
        <f>IF('Data Input - Option 3'!$F$37="Yes",AS227+AS13*(1+$D$177),AS223)</f>
        <v>0</v>
      </c>
      <c r="AT229" s="59">
        <f>IF('Data Input - Option 3'!$F$37="Yes",AT227+AT13*(1+$D$177),AT223)</f>
        <v>0</v>
      </c>
      <c r="AU229" s="59">
        <f>IF('Data Input - Option 3'!$F$37="Yes",AU227+AU13*(1+$D$177),AU223)</f>
        <v>0</v>
      </c>
      <c r="AV229" s="59">
        <f>IF('Data Input - Option 3'!$F$37="Yes",AV227+AV13*(1+$D$177),AV223)</f>
        <v>0</v>
      </c>
      <c r="AW229" s="59">
        <f>IF('Data Input - Option 3'!$F$37="Yes",AW227+AW13*(1+$D$177),AW223)</f>
        <v>0</v>
      </c>
      <c r="AX229" s="59">
        <f>IF('Data Input - Option 3'!$F$37="Yes",AX227+AX13*(1+$D$177),AX223)</f>
        <v>0</v>
      </c>
      <c r="AY229" s="59">
        <f>IF('Data Input - Option 3'!$F$37="Yes",AY227+AY13*(1+$D$177),AY223)</f>
        <v>0</v>
      </c>
      <c r="AZ229" s="59">
        <f>IF('Data Input - Option 3'!$F$37="Yes",AZ227+AZ13*(1+$D$177),AZ223)</f>
        <v>0</v>
      </c>
      <c r="BA229" s="59">
        <f>IF('Data Input - Option 3'!$F$37="Yes",BA227+BA13*(1+$D$177),BA223)</f>
        <v>0</v>
      </c>
      <c r="BB229" s="59">
        <f>IF('Data Input - Option 3'!$F$37="Yes",BB227+BB13*(1+$D$177),BB223)</f>
        <v>0</v>
      </c>
      <c r="BC229" s="59">
        <f>IF('Data Input - Option 3'!$F$37="Yes",BC227+BC13*(1+$D$177),BC223)</f>
        <v>0</v>
      </c>
      <c r="BD229" s="59">
        <f>IF('Data Input - Option 3'!$F$37="Yes",BD227+BD13*(1+$D$177),BD223)</f>
        <v>0</v>
      </c>
      <c r="BE229" s="59">
        <f>IF('Data Input - Option 3'!$F$37="Yes",BE227+BE13*(1+$D$177),BE223)</f>
        <v>0</v>
      </c>
      <c r="BF229" s="59">
        <f>IF('Data Input - Option 3'!$F$37="Yes",BF227+BF13*(1+$D$177),BF223)</f>
        <v>0</v>
      </c>
      <c r="BG229" s="59">
        <f>IF('Data Input - Option 3'!$F$37="Yes",BG227+BG13*(1+$D$177),BG223)</f>
        <v>0</v>
      </c>
      <c r="BH229" s="59">
        <f>IF('Data Input - Option 3'!$F$37="Yes",BH227+BH13*(1+$D$177),BH223)</f>
        <v>0</v>
      </c>
      <c r="BI229" s="59">
        <f>IF('Data Input - Option 3'!$F$37="Yes",BI227+BI13*(1+$D$177),BI223)</f>
        <v>0</v>
      </c>
      <c r="BJ229" s="59">
        <f>IF('Data Input - Option 3'!$F$37="Yes",BJ227+BJ13*(1+$D$177),BJ223)</f>
        <v>0</v>
      </c>
      <c r="BK229" s="59">
        <f>IF('Data Input - Option 3'!$F$37="Yes",BK227+BK13*(1+$D$177),BK223)</f>
        <v>0</v>
      </c>
      <c r="BL229" s="59">
        <f>IF('Data Input - Option 3'!$F$37="Yes",BL227+BL13*(1+$D$177),BL223)</f>
        <v>0</v>
      </c>
      <c r="BM229" s="59">
        <f>IF('Data Input - Option 3'!$F$37="Yes",BM227+BM13*(1+$D$177),BM223)</f>
        <v>0</v>
      </c>
      <c r="BN229" s="59">
        <f>IF('Data Input - Option 3'!$F$37="Yes",BN227+BN13*(1+$D$177),BN223)</f>
        <v>0</v>
      </c>
      <c r="BO229" s="59">
        <f>IF('Data Input - Option 3'!$F$37="Yes",BO227+BO13*(1+$D$177),BO223)</f>
        <v>0</v>
      </c>
      <c r="BP229" s="59">
        <f>IF('Data Input - Option 3'!$F$37="Yes",BP227+BP13*(1+$D$177),BP223)</f>
        <v>0</v>
      </c>
      <c r="BQ229" s="59">
        <f>IF('Data Input - Option 3'!$F$37="Yes",BQ227+BQ13*(1+$D$177),BQ223)</f>
        <v>0</v>
      </c>
      <c r="BR229" s="59">
        <f>IF('Data Input - Option 3'!$F$37="Yes",BR227+BR13*(1+$D$177),BR223)</f>
        <v>0</v>
      </c>
      <c r="BS229" s="59">
        <f>IF('Data Input - Option 3'!$F$37="Yes",BS227+BS13*(1+$D$177),BS223)</f>
        <v>0</v>
      </c>
      <c r="BT229" s="59">
        <f>IF('Data Input - Option 3'!$F$37="Yes",BT227+BT13*(1+$D$177),BT223)</f>
        <v>0</v>
      </c>
      <c r="BU229" s="59">
        <f>IF('Data Input - Option 3'!$F$37="Yes",BU227+BU13*(1+$D$177),BU223)</f>
        <v>0</v>
      </c>
      <c r="BV229" s="59">
        <f>IF('Data Input - Option 3'!$F$37="Yes",BV227+BV13*(1+$D$177),BV223)</f>
        <v>0</v>
      </c>
      <c r="BW229" s="59">
        <f>IF('Data Input - Option 3'!$F$37="Yes",BW227+BW13*(1+$D$177),BW223)</f>
        <v>0</v>
      </c>
      <c r="BX229" s="59">
        <f>IF('Data Input - Option 3'!$F$37="Yes",BX227+BX13*(1+$D$177),BX223)</f>
        <v>0</v>
      </c>
      <c r="BY229" s="59">
        <f>IF('Data Input - Option 3'!$F$37="Yes",BY227+BY13*(1+$D$177),BY223)</f>
        <v>0</v>
      </c>
      <c r="BZ229" s="59">
        <f>IF('Data Input - Option 3'!$F$37="Yes",BZ227+BZ13*(1+$D$177),BZ223)</f>
        <v>0</v>
      </c>
      <c r="CA229" s="59">
        <f>IF('Data Input - Option 3'!$F$37="Yes",CA227+CA13*(1+$D$177),CA223)</f>
        <v>0</v>
      </c>
      <c r="CB229" s="59">
        <f>IF('Data Input - Option 3'!$F$37="Yes",CB227+CB13*(1+$D$177),CB223)</f>
        <v>0</v>
      </c>
      <c r="CC229" s="59">
        <f>IF('Data Input - Option 3'!$F$37="Yes",CC227+CC13*(1+$D$177),CC223)</f>
        <v>0</v>
      </c>
      <c r="CD229" s="59">
        <f>IF('Data Input - Option 3'!$F$37="Yes",CD227+CD13*(1+$D$177),CD223)</f>
        <v>0</v>
      </c>
      <c r="CE229" s="59">
        <f>IF('Data Input - Option 3'!$F$37="Yes",CE227+CE13*(1+$D$177),CE223)</f>
        <v>0</v>
      </c>
      <c r="CF229" s="59">
        <f>IF('Data Input - Option 3'!$F$37="Yes",CF227+CF13*(1+$D$177),CF223)</f>
        <v>0</v>
      </c>
      <c r="CG229" s="59">
        <f>IF('Data Input - Option 3'!$F$37="Yes",CG227+CG13*(1+$D$177),CG223)</f>
        <v>0</v>
      </c>
      <c r="CH229" s="59">
        <f>IF('Data Input - Option 3'!$F$37="Yes",CH227+CH13*(1+$D$177),CH223)</f>
        <v>0</v>
      </c>
      <c r="CI229" s="59">
        <f>IF('Data Input - Option 3'!$F$37="Yes",CI227+CI13*(1+$D$177),CI223)</f>
        <v>0</v>
      </c>
      <c r="CJ229" s="59">
        <f>IF('Data Input - Option 3'!$F$37="Yes",CJ227+CJ13*(1+$D$177),CJ223)</f>
        <v>0</v>
      </c>
      <c r="CK229" s="59">
        <f>IF('Data Input - Option 3'!$F$37="Yes",CK227+CK13*(1+$D$177),CK223)</f>
        <v>0</v>
      </c>
      <c r="CL229" s="59">
        <f>IF('Data Input - Option 3'!$F$37="Yes",CL227+CL13*(1+$D$177),CL223)</f>
        <v>0</v>
      </c>
      <c r="CM229" s="59">
        <f>IF('Data Input - Option 3'!$F$37="Yes",CM227+CM13*(1+$D$177),CM223)</f>
        <v>0</v>
      </c>
      <c r="CN229" s="59">
        <f>IF('Data Input - Option 3'!$F$37="Yes",CN227+CN13*(1+$D$177),CN223)</f>
        <v>0</v>
      </c>
      <c r="CO229" s="59">
        <f>IF('Data Input - Option 3'!$F$37="Yes",CO227+CO13*(1+$D$177),CO223)</f>
        <v>0</v>
      </c>
      <c r="CP229" s="59">
        <f>IF('Data Input - Option 3'!$F$37="Yes",CP227+CP13*(1+$D$177),CP223)</f>
        <v>0</v>
      </c>
      <c r="CQ229" s="59">
        <f>IF('Data Input - Option 3'!$F$37="Yes",CQ227+CQ13*(1+$D$177),CQ223)</f>
        <v>0</v>
      </c>
      <c r="CR229" s="59">
        <f>IF('Data Input - Option 3'!$F$37="Yes",CR227+CR13*(1+$D$177),CR223)</f>
        <v>0</v>
      </c>
      <c r="CS229" s="59">
        <f>IF('Data Input - Option 3'!$F$37="Yes",CS227+CS13*(1+$D$177),CS223)</f>
        <v>0</v>
      </c>
      <c r="CT229" s="59">
        <f>IF('Data Input - Option 3'!$F$37="Yes",CT227+CT13*(1+$D$177),CT223)</f>
        <v>0</v>
      </c>
      <c r="CU229" s="59">
        <f>IF('Data Input - Option 3'!$F$37="Yes",CU227+CU13*(1+$D$177),CU223)</f>
        <v>0</v>
      </c>
      <c r="CV229" s="59">
        <f>IF('Data Input - Option 3'!$F$37="Yes",CV227+CV13*(1+$D$177),CV223)</f>
        <v>0</v>
      </c>
      <c r="CW229" s="59">
        <f>IF('Data Input - Option 3'!$F$37="Yes",CW227+CW13*(1+$D$177),CW223)</f>
        <v>0</v>
      </c>
      <c r="CX229" s="59">
        <f>IF('Data Input - Option 3'!$F$37="Yes",CX227+CX13*(1+$D$177),CX223)</f>
        <v>0</v>
      </c>
      <c r="CY229" s="59">
        <f>IF('Data Input - Option 3'!$F$37="Yes",CY227+CY13*(1+$D$177),CY223)</f>
        <v>0</v>
      </c>
      <c r="CZ229" s="391"/>
    </row>
    <row r="230" spans="2:104" x14ac:dyDescent="0.25">
      <c r="B230" s="393"/>
      <c r="C230" s="390"/>
      <c r="D230" s="50"/>
      <c r="E230" s="50"/>
      <c r="F230" s="401"/>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c r="BA230" s="50"/>
      <c r="BB230" s="50"/>
      <c r="BC230" s="50"/>
      <c r="BD230" s="50"/>
      <c r="BE230" s="50"/>
      <c r="BF230" s="50"/>
      <c r="BG230" s="50"/>
      <c r="BH230" s="50"/>
      <c r="BI230" s="50"/>
      <c r="BJ230" s="50"/>
      <c r="BK230" s="50"/>
      <c r="BL230" s="50"/>
      <c r="BM230" s="50"/>
      <c r="BN230" s="50"/>
      <c r="BO230" s="50"/>
      <c r="BP230" s="50"/>
      <c r="BQ230" s="50"/>
      <c r="BR230" s="50"/>
      <c r="BS230" s="50"/>
      <c r="BT230" s="50"/>
      <c r="BU230" s="50"/>
      <c r="BV230" s="50"/>
      <c r="BW230" s="50"/>
      <c r="BX230" s="50"/>
      <c r="BY230" s="50"/>
      <c r="BZ230" s="50"/>
      <c r="CA230" s="50"/>
      <c r="CB230" s="50"/>
      <c r="CC230" s="50"/>
      <c r="CD230" s="50"/>
      <c r="CE230" s="50"/>
      <c r="CF230" s="50"/>
      <c r="CG230" s="50"/>
      <c r="CH230" s="50"/>
      <c r="CI230" s="50"/>
      <c r="CJ230" s="50"/>
      <c r="CK230" s="50"/>
      <c r="CL230" s="50"/>
      <c r="CM230" s="50"/>
      <c r="CN230" s="50"/>
      <c r="CO230" s="50"/>
      <c r="CP230" s="50"/>
      <c r="CQ230" s="50"/>
      <c r="CR230" s="50"/>
      <c r="CS230" s="50"/>
      <c r="CT230" s="50"/>
      <c r="CU230" s="50"/>
      <c r="CV230" s="50"/>
      <c r="CW230" s="50"/>
      <c r="CX230" s="50"/>
      <c r="CY230" s="50"/>
      <c r="CZ230" s="391"/>
    </row>
    <row r="231" spans="2:104" x14ac:dyDescent="0.25">
      <c r="B231" s="395" t="s">
        <v>192</v>
      </c>
      <c r="C231" s="396"/>
      <c r="D231" s="397"/>
      <c r="E231" s="397"/>
      <c r="F231" s="397"/>
      <c r="G231" s="397"/>
      <c r="H231" s="397"/>
      <c r="I231" s="397"/>
      <c r="J231" s="397"/>
      <c r="K231" s="397"/>
      <c r="L231" s="397"/>
      <c r="M231" s="397"/>
      <c r="N231" s="397"/>
      <c r="O231" s="397"/>
      <c r="P231" s="397"/>
      <c r="Q231" s="397"/>
      <c r="R231" s="397"/>
      <c r="S231" s="397"/>
      <c r="T231" s="397"/>
      <c r="U231" s="397"/>
      <c r="V231" s="397"/>
      <c r="W231" s="397"/>
      <c r="X231" s="397"/>
      <c r="Y231" s="397"/>
      <c r="Z231" s="397"/>
      <c r="AA231" s="397"/>
      <c r="AB231" s="397"/>
      <c r="AC231" s="397"/>
      <c r="AD231" s="397"/>
      <c r="AE231" s="397"/>
      <c r="AF231" s="397"/>
      <c r="AG231" s="397"/>
      <c r="AH231" s="397"/>
      <c r="AI231" s="397"/>
      <c r="AJ231" s="397"/>
      <c r="AK231" s="397"/>
      <c r="AL231" s="397"/>
      <c r="AM231" s="397"/>
      <c r="AN231" s="397"/>
      <c r="AO231" s="397"/>
      <c r="AP231" s="397"/>
      <c r="AQ231" s="397"/>
      <c r="AR231" s="397"/>
      <c r="AS231" s="397"/>
      <c r="AT231" s="397"/>
      <c r="AU231" s="397"/>
      <c r="AV231" s="397"/>
      <c r="AW231" s="397"/>
      <c r="AX231" s="397"/>
      <c r="AY231" s="397"/>
      <c r="AZ231" s="397"/>
      <c r="BA231" s="397"/>
      <c r="BB231" s="397"/>
      <c r="BC231" s="397"/>
      <c r="BD231" s="397"/>
      <c r="BE231" s="397"/>
      <c r="BF231" s="397"/>
      <c r="BG231" s="397"/>
      <c r="BH231" s="397"/>
      <c r="BI231" s="397"/>
      <c r="BJ231" s="397"/>
      <c r="BK231" s="397"/>
      <c r="BL231" s="397"/>
      <c r="BM231" s="397"/>
      <c r="BN231" s="397"/>
      <c r="BO231" s="397"/>
      <c r="BP231" s="397"/>
      <c r="BQ231" s="397"/>
      <c r="BR231" s="397"/>
      <c r="BS231" s="397"/>
      <c r="BT231" s="397"/>
      <c r="BU231" s="397"/>
      <c r="BV231" s="397"/>
      <c r="BW231" s="397"/>
      <c r="BX231" s="397"/>
      <c r="BY231" s="397"/>
      <c r="BZ231" s="397"/>
      <c r="CA231" s="397"/>
      <c r="CB231" s="397"/>
      <c r="CC231" s="397"/>
      <c r="CD231" s="397"/>
      <c r="CE231" s="397"/>
      <c r="CF231" s="397"/>
      <c r="CG231" s="397"/>
      <c r="CH231" s="397"/>
      <c r="CI231" s="397"/>
      <c r="CJ231" s="397"/>
      <c r="CK231" s="397"/>
      <c r="CL231" s="397"/>
      <c r="CM231" s="397"/>
      <c r="CN231" s="397"/>
      <c r="CO231" s="397"/>
      <c r="CP231" s="397"/>
      <c r="CQ231" s="397"/>
      <c r="CR231" s="397"/>
      <c r="CS231" s="397"/>
      <c r="CT231" s="397"/>
      <c r="CU231" s="397"/>
      <c r="CV231" s="397"/>
      <c r="CW231" s="397"/>
      <c r="CX231" s="397"/>
      <c r="CY231" s="397"/>
      <c r="CZ231" s="398"/>
    </row>
    <row r="232" spans="2:104" x14ac:dyDescent="0.25">
      <c r="B232" s="389"/>
      <c r="C232" s="390"/>
      <c r="D232" s="50"/>
      <c r="E232" s="50"/>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c r="CC232" s="50"/>
      <c r="CD232" s="50"/>
      <c r="CE232" s="50"/>
      <c r="CF232" s="50"/>
      <c r="CG232" s="50"/>
      <c r="CH232" s="50"/>
      <c r="CI232" s="50"/>
      <c r="CJ232" s="50"/>
      <c r="CK232" s="50"/>
      <c r="CL232" s="50"/>
      <c r="CM232" s="50"/>
      <c r="CN232" s="50"/>
      <c r="CO232" s="50"/>
      <c r="CP232" s="50"/>
      <c r="CQ232" s="50"/>
      <c r="CR232" s="50"/>
      <c r="CS232" s="50"/>
      <c r="CT232" s="50"/>
      <c r="CU232" s="50"/>
      <c r="CV232" s="50"/>
      <c r="CW232" s="50"/>
      <c r="CX232" s="50"/>
      <c r="CY232" s="50"/>
      <c r="CZ232" s="391"/>
    </row>
    <row r="233" spans="2:104" s="109" customFormat="1" x14ac:dyDescent="0.25">
      <c r="B233" s="402" t="s">
        <v>407</v>
      </c>
      <c r="C233" s="417"/>
      <c r="D233" s="417" t="s">
        <v>20</v>
      </c>
      <c r="E233" s="417" t="s">
        <v>309</v>
      </c>
      <c r="F233" s="417" t="s">
        <v>310</v>
      </c>
      <c r="G233" s="417" t="s">
        <v>44</v>
      </c>
      <c r="H233" s="417"/>
      <c r="I233" s="417" t="s">
        <v>333</v>
      </c>
      <c r="J233" s="417" t="s">
        <v>341</v>
      </c>
      <c r="K233" s="417" t="s">
        <v>311</v>
      </c>
      <c r="L233" s="417" t="s">
        <v>312</v>
      </c>
      <c r="M233" s="417" t="s">
        <v>1058</v>
      </c>
      <c r="N233" s="417" t="s">
        <v>1059</v>
      </c>
      <c r="O233" s="417"/>
      <c r="P233" s="417"/>
      <c r="Q233" s="417"/>
      <c r="R233" s="417"/>
      <c r="S233" s="417"/>
      <c r="T233" s="417"/>
      <c r="U233" s="417"/>
      <c r="V233" s="417"/>
      <c r="W233" s="417"/>
      <c r="X233" s="417"/>
      <c r="Y233" s="417"/>
      <c r="Z233" s="417"/>
      <c r="AA233" s="417"/>
      <c r="AB233" s="417"/>
      <c r="AC233" s="417"/>
      <c r="AD233" s="417"/>
      <c r="AE233" s="417"/>
      <c r="AF233" s="417"/>
      <c r="AG233" s="417"/>
      <c r="AH233" s="417"/>
      <c r="AI233" s="417"/>
      <c r="AJ233" s="417"/>
      <c r="AK233" s="417"/>
      <c r="AL233" s="417"/>
      <c r="AM233" s="417"/>
      <c r="AN233" s="417"/>
      <c r="AO233" s="417"/>
      <c r="AP233" s="417"/>
      <c r="AQ233" s="417"/>
      <c r="AR233" s="417"/>
      <c r="AS233" s="417"/>
      <c r="AT233" s="417"/>
      <c r="AU233" s="417"/>
      <c r="AV233" s="417"/>
      <c r="AW233" s="417"/>
      <c r="AX233" s="417"/>
      <c r="AY233" s="417"/>
      <c r="AZ233" s="417"/>
      <c r="BA233" s="417"/>
      <c r="BB233" s="417"/>
      <c r="BC233" s="417"/>
      <c r="BD233" s="417"/>
      <c r="BE233" s="417"/>
      <c r="BF233" s="417"/>
      <c r="BG233" s="417"/>
      <c r="BH233" s="417"/>
      <c r="BI233" s="417"/>
      <c r="BJ233" s="417"/>
      <c r="BK233" s="417"/>
      <c r="BL233" s="417"/>
      <c r="BM233" s="417"/>
      <c r="BN233" s="417"/>
      <c r="BO233" s="417"/>
      <c r="BP233" s="417"/>
      <c r="BQ233" s="417"/>
      <c r="BR233" s="417"/>
      <c r="BS233" s="417"/>
      <c r="BT233" s="417"/>
      <c r="BU233" s="417"/>
      <c r="BV233" s="417"/>
      <c r="BW233" s="417"/>
      <c r="BX233" s="417"/>
      <c r="BY233" s="417"/>
      <c r="BZ233" s="417"/>
      <c r="CA233" s="417"/>
      <c r="CB233" s="417"/>
      <c r="CC233" s="417"/>
      <c r="CD233" s="417"/>
      <c r="CE233" s="417"/>
      <c r="CF233" s="417"/>
      <c r="CG233" s="417"/>
      <c r="CH233" s="417"/>
      <c r="CI233" s="417"/>
      <c r="CJ233" s="417"/>
      <c r="CK233" s="417"/>
      <c r="CL233" s="417"/>
      <c r="CM233" s="417"/>
      <c r="CN233" s="417"/>
      <c r="CO233" s="417"/>
      <c r="CP233" s="417"/>
      <c r="CQ233" s="417"/>
      <c r="CR233" s="417"/>
      <c r="CS233" s="417"/>
      <c r="CT233" s="417"/>
      <c r="CU233" s="417"/>
      <c r="CV233" s="417"/>
      <c r="CW233" s="417"/>
      <c r="CX233" s="417"/>
      <c r="CY233" s="417"/>
      <c r="CZ233" s="418"/>
    </row>
    <row r="234" spans="2:104" x14ac:dyDescent="0.25">
      <c r="B234" s="393" t="s">
        <v>57</v>
      </c>
      <c r="C234" s="9" t="s">
        <v>1117</v>
      </c>
      <c r="D234" s="59">
        <f>SUM(D36:CY36)</f>
        <v>0</v>
      </c>
      <c r="E234" s="50"/>
      <c r="F234" s="50"/>
      <c r="G234" s="419"/>
      <c r="H234" s="639"/>
      <c r="I234" s="59">
        <f>D234*(1-$D$177)</f>
        <v>0</v>
      </c>
      <c r="J234" s="640">
        <f>D234*(1+$D$177)</f>
        <v>0</v>
      </c>
      <c r="K234" s="59">
        <f>SUM(D194:CY194)</f>
        <v>0</v>
      </c>
      <c r="L234" s="59">
        <f>SUM(D205:CY205)</f>
        <v>0</v>
      </c>
      <c r="M234" s="59">
        <f>SUM(D218:CY218)</f>
        <v>0</v>
      </c>
      <c r="N234" s="59">
        <f>SUM(D229:CY229)</f>
        <v>0</v>
      </c>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391"/>
    </row>
    <row r="235" spans="2:104" x14ac:dyDescent="0.25">
      <c r="B235" s="393" t="s">
        <v>58</v>
      </c>
      <c r="C235" s="9" t="s">
        <v>1117</v>
      </c>
      <c r="D235" s="59">
        <f>SUM(D40:CY40)</f>
        <v>0</v>
      </c>
      <c r="E235" s="50"/>
      <c r="F235" s="50"/>
      <c r="G235" s="419"/>
      <c r="H235" s="639"/>
      <c r="I235" s="59">
        <f>$D$235*(1-$D$181)</f>
        <v>0</v>
      </c>
      <c r="J235" s="640">
        <f>$D$235*(1+$D$181)</f>
        <v>0</v>
      </c>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c r="CC235" s="50"/>
      <c r="CD235" s="50"/>
      <c r="CE235" s="50"/>
      <c r="CF235" s="50"/>
      <c r="CG235" s="50"/>
      <c r="CH235" s="50"/>
      <c r="CI235" s="50"/>
      <c r="CJ235" s="50"/>
      <c r="CK235" s="50"/>
      <c r="CL235" s="50"/>
      <c r="CM235" s="50"/>
      <c r="CN235" s="50"/>
      <c r="CO235" s="50"/>
      <c r="CP235" s="50"/>
      <c r="CQ235" s="50"/>
      <c r="CR235" s="50"/>
      <c r="CS235" s="50"/>
      <c r="CT235" s="50"/>
      <c r="CU235" s="50"/>
      <c r="CV235" s="50"/>
      <c r="CW235" s="50"/>
      <c r="CX235" s="50"/>
      <c r="CY235" s="50"/>
      <c r="CZ235" s="391"/>
    </row>
    <row r="236" spans="2:104" x14ac:dyDescent="0.25">
      <c r="B236" s="393" t="s">
        <v>27</v>
      </c>
      <c r="C236" s="9" t="s">
        <v>1117</v>
      </c>
      <c r="D236" s="59">
        <f>SUM(D44:CY44)</f>
        <v>0</v>
      </c>
      <c r="E236" s="419"/>
      <c r="F236" s="419"/>
      <c r="G236" s="419"/>
      <c r="H236" s="639"/>
      <c r="I236" s="419"/>
      <c r="J236" s="419"/>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391"/>
    </row>
    <row r="237" spans="2:104" x14ac:dyDescent="0.25">
      <c r="B237" s="393" t="s">
        <v>52</v>
      </c>
      <c r="C237" s="9" t="s">
        <v>1117</v>
      </c>
      <c r="D237" s="59">
        <f>SUM(D48:CY48)</f>
        <v>0</v>
      </c>
      <c r="E237" s="59">
        <f>SUM(D101:CY101)+SUM(D49:CY49)</f>
        <v>0</v>
      </c>
      <c r="F237" s="59">
        <f>SUM(D135:CY135)+SUM(D49:CY49)</f>
        <v>0</v>
      </c>
      <c r="G237" s="419"/>
      <c r="H237" s="639"/>
      <c r="I237" s="419"/>
      <c r="J237" s="419"/>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391"/>
    </row>
    <row r="238" spans="2:104" x14ac:dyDescent="0.25">
      <c r="B238" s="393" t="s">
        <v>37</v>
      </c>
      <c r="C238" s="9" t="s">
        <v>1117</v>
      </c>
      <c r="D238" s="59">
        <f>SUM(D72:CY72)</f>
        <v>0</v>
      </c>
      <c r="E238" s="59">
        <f>SUM(D115:CY115)</f>
        <v>0</v>
      </c>
      <c r="F238" s="641">
        <f>SUM(D149:CY149)</f>
        <v>0</v>
      </c>
      <c r="G238" s="59">
        <f>SUM(D173:CY173)</f>
        <v>0</v>
      </c>
      <c r="H238" s="8"/>
      <c r="I238" s="419"/>
      <c r="J238" s="419"/>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391"/>
    </row>
    <row r="239" spans="2:104" x14ac:dyDescent="0.25">
      <c r="B239" s="393" t="s">
        <v>59</v>
      </c>
      <c r="C239" s="9" t="s">
        <v>1117</v>
      </c>
      <c r="D239" s="59">
        <f>SUM(D87:CY87)</f>
        <v>0</v>
      </c>
      <c r="E239" s="59">
        <f>SUM(D122:CY122)</f>
        <v>0</v>
      </c>
      <c r="F239" s="59">
        <f>SUM(D156:CY156)</f>
        <v>0</v>
      </c>
      <c r="G239" s="419"/>
      <c r="H239" s="419"/>
      <c r="I239" s="419"/>
      <c r="J239" s="419"/>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391"/>
    </row>
    <row r="240" spans="2:104" x14ac:dyDescent="0.25">
      <c r="B240" s="393" t="s">
        <v>383</v>
      </c>
      <c r="C240" s="9" t="s">
        <v>1117</v>
      </c>
      <c r="D240" s="50"/>
      <c r="E240" s="50"/>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391"/>
    </row>
    <row r="241" spans="2:104" x14ac:dyDescent="0.25">
      <c r="B241" s="393"/>
      <c r="C241" s="390"/>
      <c r="D241" s="50"/>
      <c r="E241" s="50"/>
      <c r="F241" s="50"/>
      <c r="G241" s="50"/>
      <c r="H241" s="50"/>
      <c r="I241" s="50"/>
      <c r="J241" s="50"/>
      <c r="K241" s="50"/>
      <c r="L241" s="50"/>
      <c r="M241" s="50"/>
      <c r="N241" s="50"/>
      <c r="O241" s="50"/>
      <c r="P241" s="50"/>
      <c r="Q241" s="50"/>
      <c r="R241" s="8"/>
      <c r="S241" s="8"/>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c r="CC241" s="50"/>
      <c r="CD241" s="50"/>
      <c r="CE241" s="50"/>
      <c r="CF241" s="50"/>
      <c r="CG241" s="50"/>
      <c r="CH241" s="50"/>
      <c r="CI241" s="50"/>
      <c r="CJ241" s="50"/>
      <c r="CK241" s="50"/>
      <c r="CL241" s="50"/>
      <c r="CM241" s="50"/>
      <c r="CN241" s="50"/>
      <c r="CO241" s="50"/>
      <c r="CP241" s="50"/>
      <c r="CQ241" s="50"/>
      <c r="CR241" s="50"/>
      <c r="CS241" s="50"/>
      <c r="CT241" s="50"/>
      <c r="CU241" s="50"/>
      <c r="CV241" s="50"/>
      <c r="CW241" s="50"/>
      <c r="CX241" s="50"/>
      <c r="CY241" s="50"/>
      <c r="CZ241" s="391"/>
    </row>
    <row r="242" spans="2:104" s="109" customFormat="1" x14ac:dyDescent="0.25">
      <c r="B242" s="402" t="s">
        <v>55</v>
      </c>
      <c r="C242" s="417"/>
      <c r="D242" s="417" t="s">
        <v>306</v>
      </c>
      <c r="E242" s="417" t="s">
        <v>334</v>
      </c>
      <c r="F242" s="417" t="s">
        <v>307</v>
      </c>
      <c r="G242" s="417" t="s">
        <v>308</v>
      </c>
      <c r="H242" s="417" t="s">
        <v>335</v>
      </c>
      <c r="I242" s="417" t="s">
        <v>336</v>
      </c>
      <c r="J242" s="417" t="s">
        <v>337</v>
      </c>
      <c r="K242" s="417" t="s">
        <v>338</v>
      </c>
      <c r="L242" s="417" t="s">
        <v>339</v>
      </c>
      <c r="M242" s="417" t="s">
        <v>340</v>
      </c>
      <c r="N242" s="417" t="s">
        <v>311</v>
      </c>
      <c r="O242" s="417" t="s">
        <v>312</v>
      </c>
      <c r="P242" s="417"/>
      <c r="Q242" s="417"/>
      <c r="R242" s="390"/>
      <c r="S242" s="417"/>
      <c r="T242" s="417"/>
      <c r="U242" s="417"/>
      <c r="V242" s="417"/>
      <c r="W242" s="417"/>
      <c r="X242" s="417"/>
      <c r="Y242" s="417"/>
      <c r="Z242" s="417"/>
      <c r="AA242" s="417"/>
      <c r="AB242" s="417"/>
      <c r="AC242" s="417"/>
      <c r="AD242" s="417"/>
      <c r="AE242" s="417"/>
      <c r="AF242" s="417"/>
      <c r="AG242" s="417"/>
      <c r="AH242" s="417"/>
      <c r="AI242" s="417"/>
      <c r="AJ242" s="417"/>
      <c r="AK242" s="417"/>
      <c r="AL242" s="417"/>
      <c r="AM242" s="417"/>
      <c r="AN242" s="417"/>
      <c r="AO242" s="417"/>
      <c r="AP242" s="417"/>
      <c r="AQ242" s="417"/>
      <c r="AR242" s="417"/>
      <c r="AS242" s="417"/>
      <c r="AT242" s="417"/>
      <c r="AU242" s="417"/>
      <c r="AV242" s="417"/>
      <c r="AW242" s="417"/>
      <c r="AX242" s="417"/>
      <c r="AY242" s="417"/>
      <c r="AZ242" s="417"/>
      <c r="BA242" s="417"/>
      <c r="BB242" s="417"/>
      <c r="BC242" s="417"/>
      <c r="BD242" s="417"/>
      <c r="BE242" s="417"/>
      <c r="BF242" s="417"/>
      <c r="BG242" s="417"/>
      <c r="BH242" s="417"/>
      <c r="BI242" s="417"/>
      <c r="BJ242" s="417"/>
      <c r="BK242" s="417"/>
      <c r="BL242" s="417"/>
      <c r="BM242" s="417"/>
      <c r="BN242" s="417"/>
      <c r="BO242" s="417"/>
      <c r="BP242" s="417"/>
      <c r="BQ242" s="417"/>
      <c r="BR242" s="417"/>
      <c r="BS242" s="417"/>
      <c r="BT242" s="417"/>
      <c r="BU242" s="417"/>
      <c r="BV242" s="417"/>
      <c r="BW242" s="417"/>
      <c r="BX242" s="417"/>
      <c r="BY242" s="417"/>
      <c r="BZ242" s="417"/>
      <c r="CA242" s="417"/>
      <c r="CB242" s="417"/>
      <c r="CC242" s="417"/>
      <c r="CD242" s="417"/>
      <c r="CE242" s="417"/>
      <c r="CF242" s="417"/>
      <c r="CG242" s="417"/>
      <c r="CH242" s="417"/>
      <c r="CI242" s="417"/>
      <c r="CJ242" s="417"/>
      <c r="CK242" s="417"/>
      <c r="CL242" s="417"/>
      <c r="CM242" s="417"/>
      <c r="CN242" s="417"/>
      <c r="CO242" s="417"/>
      <c r="CP242" s="417"/>
      <c r="CQ242" s="417"/>
      <c r="CR242" s="417"/>
      <c r="CS242" s="417"/>
      <c r="CT242" s="417"/>
      <c r="CU242" s="417"/>
      <c r="CV242" s="417"/>
      <c r="CW242" s="417"/>
      <c r="CX242" s="417"/>
      <c r="CY242" s="417"/>
      <c r="CZ242" s="418"/>
    </row>
    <row r="243" spans="2:104" x14ac:dyDescent="0.25">
      <c r="B243" s="393" t="s">
        <v>57</v>
      </c>
      <c r="C243" s="9" t="s">
        <v>1117</v>
      </c>
      <c r="D243" s="832">
        <f>I234</f>
        <v>0</v>
      </c>
      <c r="E243" s="832">
        <f>J234</f>
        <v>0</v>
      </c>
      <c r="F243" s="58">
        <f t="shared" ref="F243:M243" si="82">$D234</f>
        <v>0</v>
      </c>
      <c r="G243" s="58">
        <f t="shared" si="82"/>
        <v>0</v>
      </c>
      <c r="H243" s="58">
        <f t="shared" si="82"/>
        <v>0</v>
      </c>
      <c r="I243" s="58">
        <f t="shared" si="82"/>
        <v>0</v>
      </c>
      <c r="J243" s="58">
        <f t="shared" si="82"/>
        <v>0</v>
      </c>
      <c r="K243" s="58">
        <f t="shared" si="82"/>
        <v>0</v>
      </c>
      <c r="L243" s="58">
        <f t="shared" si="82"/>
        <v>0</v>
      </c>
      <c r="M243" s="58">
        <f t="shared" si="82"/>
        <v>0</v>
      </c>
      <c r="N243" s="832">
        <f>K234</f>
        <v>0</v>
      </c>
      <c r="O243" s="832">
        <f>L234</f>
        <v>0</v>
      </c>
      <c r="P243" s="417"/>
      <c r="Q243" s="417"/>
      <c r="R243" s="417"/>
      <c r="S243" s="417"/>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c r="CC243" s="50"/>
      <c r="CD243" s="50"/>
      <c r="CE243" s="50"/>
      <c r="CF243" s="50"/>
      <c r="CG243" s="50"/>
      <c r="CH243" s="50"/>
      <c r="CI243" s="50"/>
      <c r="CJ243" s="50"/>
      <c r="CK243" s="50"/>
      <c r="CL243" s="50"/>
      <c r="CM243" s="50"/>
      <c r="CN243" s="50"/>
      <c r="CO243" s="50"/>
      <c r="CP243" s="50"/>
      <c r="CQ243" s="50"/>
      <c r="CR243" s="50"/>
      <c r="CS243" s="50"/>
      <c r="CT243" s="50"/>
      <c r="CU243" s="50"/>
      <c r="CV243" s="50"/>
      <c r="CW243" s="50"/>
      <c r="CX243" s="50"/>
      <c r="CY243" s="50"/>
      <c r="CZ243" s="391"/>
    </row>
    <row r="244" spans="2:104" x14ac:dyDescent="0.25">
      <c r="B244" s="393" t="s">
        <v>58</v>
      </c>
      <c r="C244" s="9" t="s">
        <v>1117</v>
      </c>
      <c r="D244" s="58">
        <f t="shared" ref="D244:E248" si="83">$D235</f>
        <v>0</v>
      </c>
      <c r="E244" s="58">
        <f t="shared" si="83"/>
        <v>0</v>
      </c>
      <c r="F244" s="930">
        <f>I235</f>
        <v>0</v>
      </c>
      <c r="G244" s="930">
        <f>J235</f>
        <v>0</v>
      </c>
      <c r="H244" s="58">
        <f t="shared" ref="H244:O245" si="84">$D235</f>
        <v>0</v>
      </c>
      <c r="I244" s="58">
        <f t="shared" si="84"/>
        <v>0</v>
      </c>
      <c r="J244" s="58">
        <f t="shared" si="84"/>
        <v>0</v>
      </c>
      <c r="K244" s="58">
        <f t="shared" si="84"/>
        <v>0</v>
      </c>
      <c r="L244" s="58">
        <f t="shared" si="84"/>
        <v>0</v>
      </c>
      <c r="M244" s="58">
        <f t="shared" si="84"/>
        <v>0</v>
      </c>
      <c r="N244" s="58">
        <f t="shared" si="84"/>
        <v>0</v>
      </c>
      <c r="O244" s="58">
        <f t="shared" si="84"/>
        <v>0</v>
      </c>
      <c r="P244" s="417"/>
      <c r="Q244" s="417"/>
      <c r="R244" s="417"/>
      <c r="S244" s="417"/>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c r="CC244" s="50"/>
      <c r="CD244" s="50"/>
      <c r="CE244" s="50"/>
      <c r="CF244" s="50"/>
      <c r="CG244" s="50"/>
      <c r="CH244" s="50"/>
      <c r="CI244" s="50"/>
      <c r="CJ244" s="50"/>
      <c r="CK244" s="50"/>
      <c r="CL244" s="50"/>
      <c r="CM244" s="50"/>
      <c r="CN244" s="50"/>
      <c r="CO244" s="50"/>
      <c r="CP244" s="50"/>
      <c r="CQ244" s="50"/>
      <c r="CR244" s="50"/>
      <c r="CS244" s="50"/>
      <c r="CT244" s="50"/>
      <c r="CU244" s="50"/>
      <c r="CV244" s="50"/>
      <c r="CW244" s="50"/>
      <c r="CX244" s="50"/>
      <c r="CY244" s="50"/>
      <c r="CZ244" s="391"/>
    </row>
    <row r="245" spans="2:104" x14ac:dyDescent="0.25">
      <c r="B245" s="393" t="s">
        <v>27</v>
      </c>
      <c r="C245" s="9" t="s">
        <v>1117</v>
      </c>
      <c r="D245" s="58">
        <f t="shared" si="83"/>
        <v>0</v>
      </c>
      <c r="E245" s="58">
        <f t="shared" si="83"/>
        <v>0</v>
      </c>
      <c r="F245" s="58">
        <f t="shared" ref="F245:G248" si="85">$D236</f>
        <v>0</v>
      </c>
      <c r="G245" s="58">
        <f t="shared" si="85"/>
        <v>0</v>
      </c>
      <c r="H245" s="58">
        <f t="shared" si="84"/>
        <v>0</v>
      </c>
      <c r="I245" s="58">
        <f t="shared" si="84"/>
        <v>0</v>
      </c>
      <c r="J245" s="58">
        <f t="shared" si="84"/>
        <v>0</v>
      </c>
      <c r="K245" s="58">
        <f t="shared" si="84"/>
        <v>0</v>
      </c>
      <c r="L245" s="58">
        <f t="shared" si="84"/>
        <v>0</v>
      </c>
      <c r="M245" s="58">
        <f t="shared" si="84"/>
        <v>0</v>
      </c>
      <c r="N245" s="58">
        <f t="shared" si="84"/>
        <v>0</v>
      </c>
      <c r="O245" s="58">
        <f t="shared" si="84"/>
        <v>0</v>
      </c>
      <c r="P245" s="417"/>
      <c r="Q245" s="417"/>
      <c r="R245" s="417"/>
      <c r="S245" s="417"/>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c r="BO245" s="50"/>
      <c r="BP245" s="50"/>
      <c r="BQ245" s="50"/>
      <c r="BR245" s="50"/>
      <c r="BS245" s="50"/>
      <c r="BT245" s="50"/>
      <c r="BU245" s="50"/>
      <c r="BV245" s="50"/>
      <c r="BW245" s="50"/>
      <c r="BX245" s="50"/>
      <c r="BY245" s="50"/>
      <c r="BZ245" s="50"/>
      <c r="CA245" s="50"/>
      <c r="CB245" s="50"/>
      <c r="CC245" s="50"/>
      <c r="CD245" s="50"/>
      <c r="CE245" s="50"/>
      <c r="CF245" s="50"/>
      <c r="CG245" s="50"/>
      <c r="CH245" s="50"/>
      <c r="CI245" s="50"/>
      <c r="CJ245" s="50"/>
      <c r="CK245" s="50"/>
      <c r="CL245" s="50"/>
      <c r="CM245" s="50"/>
      <c r="CN245" s="50"/>
      <c r="CO245" s="50"/>
      <c r="CP245" s="50"/>
      <c r="CQ245" s="50"/>
      <c r="CR245" s="50"/>
      <c r="CS245" s="50"/>
      <c r="CT245" s="50"/>
      <c r="CU245" s="50"/>
      <c r="CV245" s="50"/>
      <c r="CW245" s="50"/>
      <c r="CX245" s="50"/>
      <c r="CY245" s="50"/>
      <c r="CZ245" s="391"/>
    </row>
    <row r="246" spans="2:104" x14ac:dyDescent="0.25">
      <c r="B246" s="393" t="s">
        <v>52</v>
      </c>
      <c r="C246" s="9" t="s">
        <v>1117</v>
      </c>
      <c r="D246" s="58">
        <f t="shared" si="83"/>
        <v>0</v>
      </c>
      <c r="E246" s="58">
        <f t="shared" si="83"/>
        <v>0</v>
      </c>
      <c r="F246" s="58">
        <f t="shared" si="85"/>
        <v>0</v>
      </c>
      <c r="G246" s="58">
        <f t="shared" si="85"/>
        <v>0</v>
      </c>
      <c r="H246" s="930">
        <f>E237</f>
        <v>0</v>
      </c>
      <c r="I246" s="930">
        <f>F237</f>
        <v>0</v>
      </c>
      <c r="J246" s="58">
        <f t="shared" ref="J246:O246" si="86">$D237</f>
        <v>0</v>
      </c>
      <c r="K246" s="58">
        <f t="shared" si="86"/>
        <v>0</v>
      </c>
      <c r="L246" s="58">
        <f t="shared" si="86"/>
        <v>0</v>
      </c>
      <c r="M246" s="58">
        <f t="shared" si="86"/>
        <v>0</v>
      </c>
      <c r="N246" s="58">
        <f t="shared" si="86"/>
        <v>0</v>
      </c>
      <c r="O246" s="58">
        <f t="shared" si="86"/>
        <v>0</v>
      </c>
      <c r="P246" s="417"/>
      <c r="Q246" s="417"/>
      <c r="R246" s="417"/>
      <c r="S246" s="417"/>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c r="BO246" s="50"/>
      <c r="BP246" s="50"/>
      <c r="BQ246" s="50"/>
      <c r="BR246" s="50"/>
      <c r="BS246" s="50"/>
      <c r="BT246" s="50"/>
      <c r="BU246" s="50"/>
      <c r="BV246" s="50"/>
      <c r="BW246" s="50"/>
      <c r="BX246" s="50"/>
      <c r="BY246" s="50"/>
      <c r="BZ246" s="50"/>
      <c r="CA246" s="50"/>
      <c r="CB246" s="50"/>
      <c r="CC246" s="50"/>
      <c r="CD246" s="50"/>
      <c r="CE246" s="50"/>
      <c r="CF246" s="50"/>
      <c r="CG246" s="50"/>
      <c r="CH246" s="50"/>
      <c r="CI246" s="50"/>
      <c r="CJ246" s="50"/>
      <c r="CK246" s="50"/>
      <c r="CL246" s="50"/>
      <c r="CM246" s="50"/>
      <c r="CN246" s="50"/>
      <c r="CO246" s="50"/>
      <c r="CP246" s="50"/>
      <c r="CQ246" s="50"/>
      <c r="CR246" s="50"/>
      <c r="CS246" s="50"/>
      <c r="CT246" s="50"/>
      <c r="CU246" s="50"/>
      <c r="CV246" s="50"/>
      <c r="CW246" s="50"/>
      <c r="CX246" s="50"/>
      <c r="CY246" s="50"/>
      <c r="CZ246" s="391"/>
    </row>
    <row r="247" spans="2:104" x14ac:dyDescent="0.25">
      <c r="B247" s="393" t="s">
        <v>37</v>
      </c>
      <c r="C247" s="9" t="s">
        <v>1117</v>
      </c>
      <c r="D247" s="58">
        <f t="shared" si="83"/>
        <v>0</v>
      </c>
      <c r="E247" s="58">
        <f t="shared" si="83"/>
        <v>0</v>
      </c>
      <c r="F247" s="58">
        <f t="shared" si="85"/>
        <v>0</v>
      </c>
      <c r="G247" s="58">
        <f t="shared" si="85"/>
        <v>0</v>
      </c>
      <c r="H247" s="58">
        <f>$D238</f>
        <v>0</v>
      </c>
      <c r="I247" s="58">
        <f>$D238</f>
        <v>0</v>
      </c>
      <c r="J247" s="930">
        <f>E238</f>
        <v>0</v>
      </c>
      <c r="K247" s="930">
        <f>F238</f>
        <v>0</v>
      </c>
      <c r="L247" s="930">
        <f>G238</f>
        <v>0</v>
      </c>
      <c r="M247" s="930">
        <f>H238</f>
        <v>0</v>
      </c>
      <c r="N247" s="58">
        <f>$D238</f>
        <v>0</v>
      </c>
      <c r="O247" s="58">
        <f>$D238</f>
        <v>0</v>
      </c>
      <c r="P247" s="417"/>
      <c r="Q247" s="417"/>
      <c r="R247" s="417"/>
      <c r="S247" s="417"/>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c r="BO247" s="50"/>
      <c r="BP247" s="50"/>
      <c r="BQ247" s="50"/>
      <c r="BR247" s="50"/>
      <c r="BS247" s="50"/>
      <c r="BT247" s="50"/>
      <c r="BU247" s="50"/>
      <c r="BV247" s="50"/>
      <c r="BW247" s="50"/>
      <c r="BX247" s="50"/>
      <c r="BY247" s="50"/>
      <c r="BZ247" s="50"/>
      <c r="CA247" s="50"/>
      <c r="CB247" s="50"/>
      <c r="CC247" s="50"/>
      <c r="CD247" s="50"/>
      <c r="CE247" s="50"/>
      <c r="CF247" s="50"/>
      <c r="CG247" s="50"/>
      <c r="CH247" s="50"/>
      <c r="CI247" s="50"/>
      <c r="CJ247" s="50"/>
      <c r="CK247" s="50"/>
      <c r="CL247" s="50"/>
      <c r="CM247" s="50"/>
      <c r="CN247" s="50"/>
      <c r="CO247" s="50"/>
      <c r="CP247" s="50"/>
      <c r="CQ247" s="50"/>
      <c r="CR247" s="50"/>
      <c r="CS247" s="50"/>
      <c r="CT247" s="50"/>
      <c r="CU247" s="50"/>
      <c r="CV247" s="50"/>
      <c r="CW247" s="50"/>
      <c r="CX247" s="50"/>
      <c r="CY247" s="50"/>
      <c r="CZ247" s="391"/>
    </row>
    <row r="248" spans="2:104" x14ac:dyDescent="0.25">
      <c r="B248" s="393" t="s">
        <v>59</v>
      </c>
      <c r="C248" s="9" t="s">
        <v>1117</v>
      </c>
      <c r="D248" s="58">
        <f t="shared" si="83"/>
        <v>0</v>
      </c>
      <c r="E248" s="58">
        <f t="shared" si="83"/>
        <v>0</v>
      </c>
      <c r="F248" s="58">
        <f t="shared" si="85"/>
        <v>0</v>
      </c>
      <c r="G248" s="58">
        <f t="shared" si="85"/>
        <v>0</v>
      </c>
      <c r="H248" s="58">
        <f>$D239</f>
        <v>0</v>
      </c>
      <c r="I248" s="58">
        <f>$D239</f>
        <v>0</v>
      </c>
      <c r="J248" s="58">
        <f>$D239</f>
        <v>0</v>
      </c>
      <c r="K248" s="58">
        <f>$D239</f>
        <v>0</v>
      </c>
      <c r="L248" s="58">
        <f>$D239</f>
        <v>0</v>
      </c>
      <c r="M248" s="58">
        <f>$D239</f>
        <v>0</v>
      </c>
      <c r="N248" s="58">
        <f>$D239</f>
        <v>0</v>
      </c>
      <c r="O248" s="58">
        <f>$D239</f>
        <v>0</v>
      </c>
      <c r="P248" s="417"/>
      <c r="Q248" s="417"/>
      <c r="R248" s="417"/>
      <c r="S248" s="417"/>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c r="BO248" s="50"/>
      <c r="BP248" s="50"/>
      <c r="BQ248" s="50"/>
      <c r="BR248" s="50"/>
      <c r="BS248" s="50"/>
      <c r="BT248" s="50"/>
      <c r="BU248" s="50"/>
      <c r="BV248" s="50"/>
      <c r="BW248" s="50"/>
      <c r="BX248" s="50"/>
      <c r="BY248" s="50"/>
      <c r="BZ248" s="50"/>
      <c r="CA248" s="50"/>
      <c r="CB248" s="50"/>
      <c r="CC248" s="50"/>
      <c r="CD248" s="50"/>
      <c r="CE248" s="50"/>
      <c r="CF248" s="50"/>
      <c r="CG248" s="50"/>
      <c r="CH248" s="50"/>
      <c r="CI248" s="50"/>
      <c r="CJ248" s="50"/>
      <c r="CK248" s="50"/>
      <c r="CL248" s="50"/>
      <c r="CM248" s="50"/>
      <c r="CN248" s="50"/>
      <c r="CO248" s="50"/>
      <c r="CP248" s="50"/>
      <c r="CQ248" s="50"/>
      <c r="CR248" s="50"/>
      <c r="CS248" s="50"/>
      <c r="CT248" s="50"/>
      <c r="CU248" s="50"/>
      <c r="CV248" s="50"/>
      <c r="CW248" s="50"/>
      <c r="CX248" s="50"/>
      <c r="CY248" s="50"/>
      <c r="CZ248" s="391"/>
    </row>
    <row r="249" spans="2:104" x14ac:dyDescent="0.25">
      <c r="B249" s="392"/>
      <c r="C249" s="390"/>
      <c r="D249" s="50"/>
      <c r="E249" s="50"/>
      <c r="F249" s="50"/>
      <c r="G249" s="50"/>
      <c r="H249" s="50"/>
      <c r="I249" s="50"/>
      <c r="J249" s="50"/>
      <c r="K249" s="50"/>
      <c r="L249" s="50"/>
      <c r="M249" s="50"/>
      <c r="N249" s="50"/>
      <c r="O249" s="50"/>
      <c r="P249" s="417"/>
      <c r="Q249" s="417"/>
      <c r="R249" s="417"/>
      <c r="S249" s="417"/>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c r="BO249" s="50"/>
      <c r="BP249" s="50"/>
      <c r="BQ249" s="50"/>
      <c r="BR249" s="50"/>
      <c r="BS249" s="50"/>
      <c r="BT249" s="50"/>
      <c r="BU249" s="50"/>
      <c r="BV249" s="50"/>
      <c r="BW249" s="50"/>
      <c r="BX249" s="50"/>
      <c r="BY249" s="50"/>
      <c r="BZ249" s="50"/>
      <c r="CA249" s="50"/>
      <c r="CB249" s="50"/>
      <c r="CC249" s="50"/>
      <c r="CD249" s="50"/>
      <c r="CE249" s="50"/>
      <c r="CF249" s="50"/>
      <c r="CG249" s="50"/>
      <c r="CH249" s="50"/>
      <c r="CI249" s="50"/>
      <c r="CJ249" s="50"/>
      <c r="CK249" s="50"/>
      <c r="CL249" s="50"/>
      <c r="CM249" s="50"/>
      <c r="CN249" s="50"/>
      <c r="CO249" s="50"/>
      <c r="CP249" s="50"/>
      <c r="CQ249" s="50"/>
      <c r="CR249" s="50"/>
      <c r="CS249" s="50"/>
      <c r="CT249" s="50"/>
      <c r="CU249" s="50"/>
      <c r="CV249" s="50"/>
      <c r="CW249" s="50"/>
      <c r="CX249" s="50"/>
      <c r="CY249" s="50"/>
      <c r="CZ249" s="391"/>
    </row>
    <row r="250" spans="2:104" s="109" customFormat="1" x14ac:dyDescent="0.25">
      <c r="B250" s="402" t="s">
        <v>411</v>
      </c>
      <c r="C250" s="417"/>
      <c r="D250" s="417" t="s">
        <v>324</v>
      </c>
      <c r="E250" s="417" t="s">
        <v>325</v>
      </c>
      <c r="F250" s="417"/>
      <c r="G250" s="417"/>
      <c r="H250" s="417"/>
      <c r="I250" s="417"/>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417"/>
      <c r="AJ250" s="417"/>
      <c r="AK250" s="417"/>
      <c r="AL250" s="417"/>
      <c r="AM250" s="417"/>
      <c r="AN250" s="417"/>
      <c r="AO250" s="417"/>
      <c r="AP250" s="417"/>
      <c r="AQ250" s="417"/>
      <c r="AR250" s="417"/>
      <c r="AS250" s="417"/>
      <c r="AT250" s="417"/>
      <c r="AU250" s="417"/>
      <c r="AV250" s="417"/>
      <c r="AW250" s="417"/>
      <c r="AX250" s="417"/>
      <c r="AY250" s="417"/>
      <c r="AZ250" s="417"/>
      <c r="BA250" s="417"/>
      <c r="BB250" s="417"/>
      <c r="BC250" s="417"/>
      <c r="BD250" s="417"/>
      <c r="BE250" s="417"/>
      <c r="BF250" s="417"/>
      <c r="BG250" s="417"/>
      <c r="BH250" s="417"/>
      <c r="BI250" s="417"/>
      <c r="BJ250" s="417"/>
      <c r="BK250" s="417"/>
      <c r="BL250" s="417"/>
      <c r="BM250" s="417"/>
      <c r="BN250" s="417"/>
      <c r="BO250" s="417"/>
      <c r="BP250" s="417"/>
      <c r="BQ250" s="417"/>
      <c r="BR250" s="417"/>
      <c r="BS250" s="417"/>
      <c r="BT250" s="417"/>
      <c r="BU250" s="417"/>
      <c r="BV250" s="417"/>
      <c r="BW250" s="417"/>
      <c r="BX250" s="417"/>
      <c r="BY250" s="417"/>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8"/>
    </row>
    <row r="251" spans="2:104" x14ac:dyDescent="0.25">
      <c r="B251" s="393" t="s">
        <v>57</v>
      </c>
      <c r="C251" s="9" t="s">
        <v>1117</v>
      </c>
      <c r="D251" s="58">
        <f>N234</f>
        <v>0</v>
      </c>
      <c r="E251" s="58">
        <f>M234</f>
        <v>0</v>
      </c>
      <c r="F251" s="417"/>
      <c r="G251" s="417"/>
      <c r="H251" s="417"/>
      <c r="I251" s="417"/>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c r="BO251" s="50"/>
      <c r="BP251" s="50"/>
      <c r="BQ251" s="50"/>
      <c r="BR251" s="50"/>
      <c r="BS251" s="50"/>
      <c r="BT251" s="50"/>
      <c r="BU251" s="50"/>
      <c r="BV251" s="50"/>
      <c r="BW251" s="50"/>
      <c r="BX251" s="50"/>
      <c r="BY251" s="50"/>
      <c r="BZ251" s="50"/>
      <c r="CA251" s="50"/>
      <c r="CB251" s="50"/>
      <c r="CC251" s="50"/>
      <c r="CD251" s="50"/>
      <c r="CE251" s="50"/>
      <c r="CF251" s="50"/>
      <c r="CG251" s="50"/>
      <c r="CH251" s="50"/>
      <c r="CI251" s="50"/>
      <c r="CJ251" s="50"/>
      <c r="CK251" s="50"/>
      <c r="CL251" s="50"/>
      <c r="CM251" s="50"/>
      <c r="CN251" s="50"/>
      <c r="CO251" s="50"/>
      <c r="CP251" s="50"/>
      <c r="CQ251" s="50"/>
      <c r="CR251" s="50"/>
      <c r="CS251" s="50"/>
      <c r="CT251" s="50"/>
      <c r="CU251" s="50"/>
      <c r="CV251" s="50"/>
      <c r="CW251" s="50"/>
      <c r="CX251" s="50"/>
      <c r="CY251" s="50"/>
      <c r="CZ251" s="391"/>
    </row>
    <row r="252" spans="2:104" x14ac:dyDescent="0.25">
      <c r="B252" s="393" t="s">
        <v>58</v>
      </c>
      <c r="C252" s="9" t="s">
        <v>1117</v>
      </c>
      <c r="D252" s="58">
        <f>J235</f>
        <v>0</v>
      </c>
      <c r="E252" s="58">
        <f>I235</f>
        <v>0</v>
      </c>
      <c r="F252" s="417"/>
      <c r="G252" s="417"/>
      <c r="H252" s="417"/>
      <c r="I252" s="417"/>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c r="BO252" s="50"/>
      <c r="BP252" s="50"/>
      <c r="BQ252" s="50"/>
      <c r="BR252" s="50"/>
      <c r="BS252" s="50"/>
      <c r="BT252" s="50"/>
      <c r="BU252" s="50"/>
      <c r="BV252" s="50"/>
      <c r="BW252" s="50"/>
      <c r="BX252" s="50"/>
      <c r="BY252" s="50"/>
      <c r="BZ252" s="50"/>
      <c r="CA252" s="50"/>
      <c r="CB252" s="50"/>
      <c r="CC252" s="50"/>
      <c r="CD252" s="50"/>
      <c r="CE252" s="50"/>
      <c r="CF252" s="50"/>
      <c r="CG252" s="50"/>
      <c r="CH252" s="50"/>
      <c r="CI252" s="50"/>
      <c r="CJ252" s="50"/>
      <c r="CK252" s="50"/>
      <c r="CL252" s="50"/>
      <c r="CM252" s="50"/>
      <c r="CN252" s="50"/>
      <c r="CO252" s="50"/>
      <c r="CP252" s="50"/>
      <c r="CQ252" s="50"/>
      <c r="CR252" s="50"/>
      <c r="CS252" s="50"/>
      <c r="CT252" s="50"/>
      <c r="CU252" s="50"/>
      <c r="CV252" s="50"/>
      <c r="CW252" s="50"/>
      <c r="CX252" s="50"/>
      <c r="CY252" s="50"/>
      <c r="CZ252" s="391"/>
    </row>
    <row r="253" spans="2:104" x14ac:dyDescent="0.25">
      <c r="B253" s="393" t="s">
        <v>27</v>
      </c>
      <c r="C253" s="9" t="s">
        <v>1117</v>
      </c>
      <c r="D253" s="58">
        <f>$D$236</f>
        <v>0</v>
      </c>
      <c r="E253" s="58">
        <f>$D$236</f>
        <v>0</v>
      </c>
      <c r="F253" s="417"/>
      <c r="G253" s="417"/>
      <c r="H253" s="417"/>
      <c r="I253" s="417"/>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c r="CC253" s="50"/>
      <c r="CD253" s="50"/>
      <c r="CE253" s="50"/>
      <c r="CF253" s="50"/>
      <c r="CG253" s="50"/>
      <c r="CH253" s="50"/>
      <c r="CI253" s="50"/>
      <c r="CJ253" s="50"/>
      <c r="CK253" s="50"/>
      <c r="CL253" s="50"/>
      <c r="CM253" s="50"/>
      <c r="CN253" s="50"/>
      <c r="CO253" s="50"/>
      <c r="CP253" s="50"/>
      <c r="CQ253" s="50"/>
      <c r="CR253" s="50"/>
      <c r="CS253" s="50"/>
      <c r="CT253" s="50"/>
      <c r="CU253" s="50"/>
      <c r="CV253" s="50"/>
      <c r="CW253" s="50"/>
      <c r="CX253" s="50"/>
      <c r="CY253" s="50"/>
      <c r="CZ253" s="391"/>
    </row>
    <row r="254" spans="2:104" x14ac:dyDescent="0.25">
      <c r="B254" s="393" t="s">
        <v>52</v>
      </c>
      <c r="C254" s="9" t="s">
        <v>1117</v>
      </c>
      <c r="D254" s="58">
        <f>F237</f>
        <v>0</v>
      </c>
      <c r="E254" s="58">
        <f>E237</f>
        <v>0</v>
      </c>
      <c r="F254" s="417"/>
      <c r="G254" s="417"/>
      <c r="H254" s="417"/>
      <c r="I254" s="417"/>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c r="CC254" s="50"/>
      <c r="CD254" s="50"/>
      <c r="CE254" s="50"/>
      <c r="CF254" s="50"/>
      <c r="CG254" s="50"/>
      <c r="CH254" s="50"/>
      <c r="CI254" s="50"/>
      <c r="CJ254" s="50"/>
      <c r="CK254" s="50"/>
      <c r="CL254" s="50"/>
      <c r="CM254" s="50"/>
      <c r="CN254" s="50"/>
      <c r="CO254" s="50"/>
      <c r="CP254" s="50"/>
      <c r="CQ254" s="50"/>
      <c r="CR254" s="50"/>
      <c r="CS254" s="50"/>
      <c r="CT254" s="50"/>
      <c r="CU254" s="50"/>
      <c r="CV254" s="50"/>
      <c r="CW254" s="50"/>
      <c r="CX254" s="50"/>
      <c r="CY254" s="50"/>
      <c r="CZ254" s="391"/>
    </row>
    <row r="255" spans="2:104" x14ac:dyDescent="0.25">
      <c r="B255" s="393" t="s">
        <v>37</v>
      </c>
      <c r="C255" s="9" t="s">
        <v>1117</v>
      </c>
      <c r="D255" s="58">
        <f>E238</f>
        <v>0</v>
      </c>
      <c r="E255" s="58">
        <f>F238</f>
        <v>0</v>
      </c>
      <c r="F255" s="417"/>
      <c r="G255" s="417"/>
      <c r="H255" s="417"/>
      <c r="I255" s="417"/>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c r="CC255" s="50"/>
      <c r="CD255" s="50"/>
      <c r="CE255" s="50"/>
      <c r="CF255" s="50"/>
      <c r="CG255" s="50"/>
      <c r="CH255" s="50"/>
      <c r="CI255" s="50"/>
      <c r="CJ255" s="50"/>
      <c r="CK255" s="50"/>
      <c r="CL255" s="50"/>
      <c r="CM255" s="50"/>
      <c r="CN255" s="50"/>
      <c r="CO255" s="50"/>
      <c r="CP255" s="50"/>
      <c r="CQ255" s="50"/>
      <c r="CR255" s="50"/>
      <c r="CS255" s="50"/>
      <c r="CT255" s="50"/>
      <c r="CU255" s="50"/>
      <c r="CV255" s="50"/>
      <c r="CW255" s="50"/>
      <c r="CX255" s="50"/>
      <c r="CY255" s="50"/>
      <c r="CZ255" s="391"/>
    </row>
    <row r="256" spans="2:104" x14ac:dyDescent="0.25">
      <c r="B256" s="393" t="s">
        <v>59</v>
      </c>
      <c r="C256" s="9" t="s">
        <v>1117</v>
      </c>
      <c r="D256" s="58">
        <f>E239</f>
        <v>0</v>
      </c>
      <c r="E256" s="58">
        <f>F239</f>
        <v>0</v>
      </c>
      <c r="F256" s="417"/>
      <c r="G256" s="417"/>
      <c r="H256" s="417"/>
      <c r="I256" s="417"/>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c r="CC256" s="50"/>
      <c r="CD256" s="50"/>
      <c r="CE256" s="50"/>
      <c r="CF256" s="50"/>
      <c r="CG256" s="50"/>
      <c r="CH256" s="50"/>
      <c r="CI256" s="50"/>
      <c r="CJ256" s="50"/>
      <c r="CK256" s="50"/>
      <c r="CL256" s="50"/>
      <c r="CM256" s="50"/>
      <c r="CN256" s="50"/>
      <c r="CO256" s="50"/>
      <c r="CP256" s="50"/>
      <c r="CQ256" s="50"/>
      <c r="CR256" s="50"/>
      <c r="CS256" s="50"/>
      <c r="CT256" s="50"/>
      <c r="CU256" s="50"/>
      <c r="CV256" s="50"/>
      <c r="CW256" s="50"/>
      <c r="CX256" s="50"/>
      <c r="CY256" s="50"/>
      <c r="CZ256" s="391"/>
    </row>
    <row r="257" spans="2:104" x14ac:dyDescent="0.25">
      <c r="B257" s="392"/>
      <c r="C257" s="390"/>
      <c r="D257" s="50"/>
      <c r="E257" s="50"/>
      <c r="F257" s="50"/>
      <c r="G257" s="50"/>
      <c r="H257" s="50"/>
      <c r="I257" s="5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c r="CC257" s="50"/>
      <c r="CD257" s="50"/>
      <c r="CE257" s="50"/>
      <c r="CF257" s="50"/>
      <c r="CG257" s="50"/>
      <c r="CH257" s="50"/>
      <c r="CI257" s="50"/>
      <c r="CJ257" s="50"/>
      <c r="CK257" s="50"/>
      <c r="CL257" s="50"/>
      <c r="CM257" s="50"/>
      <c r="CN257" s="50"/>
      <c r="CO257" s="50"/>
      <c r="CP257" s="50"/>
      <c r="CQ257" s="50"/>
      <c r="CR257" s="50"/>
      <c r="CS257" s="50"/>
      <c r="CT257" s="50"/>
      <c r="CU257" s="50"/>
      <c r="CV257" s="50"/>
      <c r="CW257" s="50"/>
      <c r="CX257" s="50"/>
      <c r="CY257" s="50"/>
      <c r="CZ257" s="391"/>
    </row>
    <row r="258" spans="2:104" x14ac:dyDescent="0.25">
      <c r="B258" s="411" t="s">
        <v>357</v>
      </c>
      <c r="C258" s="269"/>
      <c r="D258" s="412"/>
      <c r="E258" s="412"/>
      <c r="F258" s="412"/>
      <c r="G258" s="412"/>
      <c r="H258" s="412"/>
      <c r="I258" s="412"/>
      <c r="J258" s="412"/>
      <c r="K258" s="412"/>
      <c r="L258" s="412"/>
      <c r="M258" s="412"/>
      <c r="N258" s="412"/>
      <c r="O258" s="412"/>
      <c r="P258" s="412"/>
      <c r="Q258" s="412"/>
      <c r="R258" s="412"/>
      <c r="S258" s="412"/>
      <c r="T258" s="412"/>
      <c r="U258" s="412"/>
      <c r="V258" s="412"/>
      <c r="W258" s="412"/>
      <c r="X258" s="412"/>
      <c r="Y258" s="412"/>
      <c r="Z258" s="412"/>
      <c r="AA258" s="412"/>
      <c r="AB258" s="412"/>
      <c r="AC258" s="412"/>
      <c r="AD258" s="412"/>
      <c r="AE258" s="412"/>
      <c r="AF258" s="412"/>
      <c r="AG258" s="412"/>
      <c r="AH258" s="412"/>
      <c r="AI258" s="412"/>
      <c r="AJ258" s="412"/>
      <c r="AK258" s="412"/>
      <c r="AL258" s="412"/>
      <c r="AM258" s="412"/>
      <c r="AN258" s="412"/>
      <c r="AO258" s="412"/>
      <c r="AP258" s="412"/>
      <c r="AQ258" s="412"/>
      <c r="AR258" s="412"/>
      <c r="AS258" s="412"/>
      <c r="AT258" s="412"/>
      <c r="AU258" s="412"/>
      <c r="AV258" s="412"/>
      <c r="AW258" s="412"/>
      <c r="AX258" s="412"/>
      <c r="AY258" s="412"/>
      <c r="AZ258" s="412"/>
      <c r="BA258" s="412"/>
      <c r="BB258" s="412"/>
      <c r="BC258" s="412"/>
      <c r="BD258" s="412"/>
      <c r="BE258" s="412"/>
      <c r="BF258" s="412"/>
      <c r="BG258" s="412"/>
      <c r="BH258" s="412"/>
      <c r="BI258" s="412"/>
      <c r="BJ258" s="412"/>
      <c r="BK258" s="412"/>
      <c r="BL258" s="412"/>
      <c r="BM258" s="412"/>
      <c r="BN258" s="412"/>
      <c r="BO258" s="412"/>
      <c r="BP258" s="412"/>
      <c r="BQ258" s="412"/>
      <c r="BR258" s="412"/>
      <c r="BS258" s="412"/>
      <c r="BT258" s="412"/>
      <c r="BU258" s="412"/>
      <c r="BV258" s="412"/>
      <c r="BW258" s="412"/>
      <c r="BX258" s="412"/>
      <c r="BY258" s="412"/>
      <c r="BZ258" s="412"/>
      <c r="CA258" s="412"/>
      <c r="CB258" s="412"/>
      <c r="CC258" s="412"/>
      <c r="CD258" s="412"/>
      <c r="CE258" s="412"/>
      <c r="CF258" s="412"/>
      <c r="CG258" s="412"/>
      <c r="CH258" s="412"/>
      <c r="CI258" s="412"/>
      <c r="CJ258" s="412"/>
      <c r="CK258" s="412"/>
      <c r="CL258" s="412"/>
      <c r="CM258" s="412"/>
      <c r="CN258" s="412"/>
      <c r="CO258" s="412"/>
      <c r="CP258" s="412"/>
      <c r="CQ258" s="412"/>
      <c r="CR258" s="412"/>
      <c r="CS258" s="412"/>
      <c r="CT258" s="412"/>
      <c r="CU258" s="412"/>
      <c r="CV258" s="412"/>
      <c r="CW258" s="412"/>
      <c r="CX258" s="412"/>
      <c r="CY258" s="412"/>
      <c r="CZ258" s="413"/>
    </row>
    <row r="259" spans="2:104" x14ac:dyDescent="0.25">
      <c r="B259" s="392"/>
      <c r="C259" s="390"/>
      <c r="D259" s="50"/>
      <c r="E259" s="50"/>
      <c r="F259" s="50"/>
      <c r="G259" s="50"/>
      <c r="H259" s="50"/>
      <c r="I259" s="5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c r="CC259" s="50"/>
      <c r="CD259" s="50"/>
      <c r="CE259" s="50"/>
      <c r="CF259" s="50"/>
      <c r="CG259" s="50"/>
      <c r="CH259" s="50"/>
      <c r="CI259" s="50"/>
      <c r="CJ259" s="50"/>
      <c r="CK259" s="50"/>
      <c r="CL259" s="50"/>
      <c r="CM259" s="50"/>
      <c r="CN259" s="50"/>
      <c r="CO259" s="50"/>
      <c r="CP259" s="50"/>
      <c r="CQ259" s="50"/>
      <c r="CR259" s="50"/>
      <c r="CS259" s="50"/>
      <c r="CT259" s="50"/>
      <c r="CU259" s="50"/>
      <c r="CV259" s="50"/>
      <c r="CW259" s="50"/>
      <c r="CX259" s="50"/>
      <c r="CY259" s="50"/>
      <c r="CZ259" s="391"/>
    </row>
    <row r="260" spans="2:104" s="109" customFormat="1" x14ac:dyDescent="0.25">
      <c r="B260" s="402" t="s">
        <v>407</v>
      </c>
      <c r="C260" s="417"/>
      <c r="D260" s="417" t="s">
        <v>20</v>
      </c>
      <c r="E260" s="417" t="s">
        <v>309</v>
      </c>
      <c r="F260" s="417" t="s">
        <v>310</v>
      </c>
      <c r="G260" s="417" t="s">
        <v>44</v>
      </c>
      <c r="H260" s="417" t="s">
        <v>313</v>
      </c>
      <c r="I260" s="417" t="s">
        <v>333</v>
      </c>
      <c r="J260" s="417" t="s">
        <v>341</v>
      </c>
      <c r="K260" s="417" t="s">
        <v>311</v>
      </c>
      <c r="L260" s="417" t="s">
        <v>312</v>
      </c>
      <c r="M260" s="417" t="s">
        <v>1058</v>
      </c>
      <c r="N260" s="417" t="s">
        <v>1059</v>
      </c>
      <c r="O260" s="50"/>
      <c r="P260" s="417"/>
      <c r="Q260" s="417"/>
      <c r="R260" s="417"/>
      <c r="S260" s="417"/>
      <c r="T260" s="417"/>
      <c r="U260" s="417"/>
      <c r="V260" s="417"/>
      <c r="W260" s="417"/>
      <c r="X260" s="417"/>
      <c r="Y260" s="417"/>
      <c r="Z260" s="417"/>
      <c r="AA260" s="417"/>
      <c r="AB260" s="417"/>
      <c r="AC260" s="417"/>
      <c r="AD260" s="417"/>
      <c r="AE260" s="417"/>
      <c r="AF260" s="417"/>
      <c r="AG260" s="417"/>
      <c r="AH260" s="417"/>
      <c r="AI260" s="417"/>
      <c r="AJ260" s="417"/>
      <c r="AK260" s="417"/>
      <c r="AL260" s="417"/>
      <c r="AM260" s="417"/>
      <c r="AN260" s="417"/>
      <c r="AO260" s="417"/>
      <c r="AP260" s="417"/>
      <c r="AQ260" s="417"/>
      <c r="AR260" s="417"/>
      <c r="AS260" s="417"/>
      <c r="AT260" s="417"/>
      <c r="AU260" s="417"/>
      <c r="AV260" s="417"/>
      <c r="AW260" s="417"/>
      <c r="AX260" s="417"/>
      <c r="AY260" s="417"/>
      <c r="AZ260" s="417"/>
      <c r="BA260" s="417"/>
      <c r="BB260" s="417"/>
      <c r="BC260" s="417"/>
      <c r="BD260" s="417"/>
      <c r="BE260" s="417"/>
      <c r="BF260" s="417"/>
      <c r="BG260" s="417"/>
      <c r="BH260" s="417"/>
      <c r="BI260" s="417"/>
      <c r="BJ260" s="417"/>
      <c r="BK260" s="417"/>
      <c r="BL260" s="417"/>
      <c r="BM260" s="417"/>
      <c r="BN260" s="417"/>
      <c r="BO260" s="417"/>
      <c r="BP260" s="417"/>
      <c r="BQ260" s="417"/>
      <c r="BR260" s="417"/>
      <c r="BS260" s="417"/>
      <c r="BT260" s="417"/>
      <c r="BU260" s="417"/>
      <c r="BV260" s="417"/>
      <c r="BW260" s="417"/>
      <c r="BX260" s="417"/>
      <c r="BY260" s="417"/>
      <c r="BZ260" s="417"/>
      <c r="CA260" s="417"/>
      <c r="CB260" s="417"/>
      <c r="CC260" s="417"/>
      <c r="CD260" s="417"/>
      <c r="CE260" s="417"/>
      <c r="CF260" s="417"/>
      <c r="CG260" s="417"/>
      <c r="CH260" s="417"/>
      <c r="CI260" s="417"/>
      <c r="CJ260" s="417"/>
      <c r="CK260" s="417"/>
      <c r="CL260" s="417"/>
      <c r="CM260" s="417"/>
      <c r="CN260" s="417"/>
      <c r="CO260" s="417"/>
      <c r="CP260" s="417"/>
      <c r="CQ260" s="417"/>
      <c r="CR260" s="417"/>
      <c r="CS260" s="417"/>
      <c r="CT260" s="417"/>
      <c r="CU260" s="417"/>
      <c r="CV260" s="417"/>
      <c r="CW260" s="417"/>
      <c r="CX260" s="417"/>
      <c r="CY260" s="417"/>
      <c r="CZ260" s="418"/>
    </row>
    <row r="261" spans="2:104" x14ac:dyDescent="0.25">
      <c r="B261" s="393" t="s">
        <v>57</v>
      </c>
      <c r="C261" s="390" t="s">
        <v>184</v>
      </c>
      <c r="D261" s="59">
        <f t="shared" ref="D261:N261" si="87">D234/1000</f>
        <v>0</v>
      </c>
      <c r="E261" s="59">
        <f t="shared" si="87"/>
        <v>0</v>
      </c>
      <c r="F261" s="59">
        <f t="shared" si="87"/>
        <v>0</v>
      </c>
      <c r="G261" s="59">
        <f t="shared" si="87"/>
        <v>0</v>
      </c>
      <c r="H261" s="59">
        <f t="shared" si="87"/>
        <v>0</v>
      </c>
      <c r="I261" s="59">
        <f t="shared" si="87"/>
        <v>0</v>
      </c>
      <c r="J261" s="59">
        <f t="shared" si="87"/>
        <v>0</v>
      </c>
      <c r="K261" s="59">
        <f t="shared" si="87"/>
        <v>0</v>
      </c>
      <c r="L261" s="59">
        <f t="shared" si="87"/>
        <v>0</v>
      </c>
      <c r="M261" s="59">
        <f t="shared" si="87"/>
        <v>0</v>
      </c>
      <c r="N261" s="59">
        <f t="shared" si="87"/>
        <v>0</v>
      </c>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c r="CC261" s="50"/>
      <c r="CD261" s="50"/>
      <c r="CE261" s="50"/>
      <c r="CF261" s="50"/>
      <c r="CG261" s="50"/>
      <c r="CH261" s="50"/>
      <c r="CI261" s="50"/>
      <c r="CJ261" s="50"/>
      <c r="CK261" s="50"/>
      <c r="CL261" s="50"/>
      <c r="CM261" s="50"/>
      <c r="CN261" s="50"/>
      <c r="CO261" s="50"/>
      <c r="CP261" s="50"/>
      <c r="CQ261" s="50"/>
      <c r="CR261" s="50"/>
      <c r="CS261" s="50"/>
      <c r="CT261" s="50"/>
      <c r="CU261" s="50"/>
      <c r="CV261" s="50"/>
      <c r="CW261" s="50"/>
      <c r="CX261" s="50"/>
      <c r="CY261" s="50"/>
      <c r="CZ261" s="391"/>
    </row>
    <row r="262" spans="2:104" x14ac:dyDescent="0.25">
      <c r="B262" s="393" t="s">
        <v>58</v>
      </c>
      <c r="C262" s="390" t="s">
        <v>184</v>
      </c>
      <c r="D262" s="59">
        <f t="shared" ref="D262:N262" si="88">D235/1000</f>
        <v>0</v>
      </c>
      <c r="E262" s="59">
        <f t="shared" si="88"/>
        <v>0</v>
      </c>
      <c r="F262" s="59">
        <f t="shared" si="88"/>
        <v>0</v>
      </c>
      <c r="G262" s="59">
        <f t="shared" si="88"/>
        <v>0</v>
      </c>
      <c r="H262" s="59">
        <f t="shared" si="88"/>
        <v>0</v>
      </c>
      <c r="I262" s="59">
        <f t="shared" si="88"/>
        <v>0</v>
      </c>
      <c r="J262" s="59">
        <f t="shared" si="88"/>
        <v>0</v>
      </c>
      <c r="K262" s="59">
        <f t="shared" si="88"/>
        <v>0</v>
      </c>
      <c r="L262" s="59">
        <f t="shared" si="88"/>
        <v>0</v>
      </c>
      <c r="M262" s="59">
        <f t="shared" si="88"/>
        <v>0</v>
      </c>
      <c r="N262" s="59">
        <f t="shared" si="88"/>
        <v>0</v>
      </c>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c r="CC262" s="50"/>
      <c r="CD262" s="50"/>
      <c r="CE262" s="50"/>
      <c r="CF262" s="50"/>
      <c r="CG262" s="50"/>
      <c r="CH262" s="50"/>
      <c r="CI262" s="50"/>
      <c r="CJ262" s="50"/>
      <c r="CK262" s="50"/>
      <c r="CL262" s="50"/>
      <c r="CM262" s="50"/>
      <c r="CN262" s="50"/>
      <c r="CO262" s="50"/>
      <c r="CP262" s="50"/>
      <c r="CQ262" s="50"/>
      <c r="CR262" s="50"/>
      <c r="CS262" s="50"/>
      <c r="CT262" s="50"/>
      <c r="CU262" s="50"/>
      <c r="CV262" s="50"/>
      <c r="CW262" s="50"/>
      <c r="CX262" s="50"/>
      <c r="CY262" s="50"/>
      <c r="CZ262" s="391"/>
    </row>
    <row r="263" spans="2:104" x14ac:dyDescent="0.25">
      <c r="B263" s="393" t="s">
        <v>27</v>
      </c>
      <c r="C263" s="390" t="s">
        <v>184</v>
      </c>
      <c r="D263" s="59">
        <f t="shared" ref="D263:N263" si="89">D236/1000</f>
        <v>0</v>
      </c>
      <c r="E263" s="59">
        <f t="shared" si="89"/>
        <v>0</v>
      </c>
      <c r="F263" s="59">
        <f t="shared" si="89"/>
        <v>0</v>
      </c>
      <c r="G263" s="59">
        <f t="shared" si="89"/>
        <v>0</v>
      </c>
      <c r="H263" s="59">
        <f t="shared" si="89"/>
        <v>0</v>
      </c>
      <c r="I263" s="59">
        <f t="shared" si="89"/>
        <v>0</v>
      </c>
      <c r="J263" s="59">
        <f t="shared" si="89"/>
        <v>0</v>
      </c>
      <c r="K263" s="59">
        <f t="shared" si="89"/>
        <v>0</v>
      </c>
      <c r="L263" s="59">
        <f t="shared" si="89"/>
        <v>0</v>
      </c>
      <c r="M263" s="59">
        <f t="shared" si="89"/>
        <v>0</v>
      </c>
      <c r="N263" s="59">
        <f t="shared" si="89"/>
        <v>0</v>
      </c>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c r="BO263" s="50"/>
      <c r="BP263" s="50"/>
      <c r="BQ263" s="50"/>
      <c r="BR263" s="50"/>
      <c r="BS263" s="50"/>
      <c r="BT263" s="50"/>
      <c r="BU263" s="50"/>
      <c r="BV263" s="50"/>
      <c r="BW263" s="50"/>
      <c r="BX263" s="50"/>
      <c r="BY263" s="50"/>
      <c r="BZ263" s="50"/>
      <c r="CA263" s="50"/>
      <c r="CB263" s="50"/>
      <c r="CC263" s="50"/>
      <c r="CD263" s="50"/>
      <c r="CE263" s="50"/>
      <c r="CF263" s="50"/>
      <c r="CG263" s="50"/>
      <c r="CH263" s="50"/>
      <c r="CI263" s="50"/>
      <c r="CJ263" s="50"/>
      <c r="CK263" s="50"/>
      <c r="CL263" s="50"/>
      <c r="CM263" s="50"/>
      <c r="CN263" s="50"/>
      <c r="CO263" s="50"/>
      <c r="CP263" s="50"/>
      <c r="CQ263" s="50"/>
      <c r="CR263" s="50"/>
      <c r="CS263" s="50"/>
      <c r="CT263" s="50"/>
      <c r="CU263" s="50"/>
      <c r="CV263" s="50"/>
      <c r="CW263" s="50"/>
      <c r="CX263" s="50"/>
      <c r="CY263" s="50"/>
      <c r="CZ263" s="391"/>
    </row>
    <row r="264" spans="2:104" x14ac:dyDescent="0.25">
      <c r="B264" s="393" t="s">
        <v>52</v>
      </c>
      <c r="C264" s="390" t="s">
        <v>184</v>
      </c>
      <c r="D264" s="59">
        <f t="shared" ref="D264:N264" si="90">D237/1000</f>
        <v>0</v>
      </c>
      <c r="E264" s="59">
        <f t="shared" si="90"/>
        <v>0</v>
      </c>
      <c r="F264" s="59">
        <f t="shared" si="90"/>
        <v>0</v>
      </c>
      <c r="G264" s="59">
        <f t="shared" si="90"/>
        <v>0</v>
      </c>
      <c r="H264" s="59">
        <f t="shared" si="90"/>
        <v>0</v>
      </c>
      <c r="I264" s="59">
        <f t="shared" si="90"/>
        <v>0</v>
      </c>
      <c r="J264" s="59">
        <f t="shared" si="90"/>
        <v>0</v>
      </c>
      <c r="K264" s="59">
        <f t="shared" si="90"/>
        <v>0</v>
      </c>
      <c r="L264" s="59">
        <f t="shared" si="90"/>
        <v>0</v>
      </c>
      <c r="M264" s="59">
        <f t="shared" si="90"/>
        <v>0</v>
      </c>
      <c r="N264" s="59">
        <f t="shared" si="90"/>
        <v>0</v>
      </c>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c r="BO264" s="50"/>
      <c r="BP264" s="50"/>
      <c r="BQ264" s="50"/>
      <c r="BR264" s="50"/>
      <c r="BS264" s="50"/>
      <c r="BT264" s="50"/>
      <c r="BU264" s="50"/>
      <c r="BV264" s="50"/>
      <c r="BW264" s="50"/>
      <c r="BX264" s="50"/>
      <c r="BY264" s="50"/>
      <c r="BZ264" s="50"/>
      <c r="CA264" s="50"/>
      <c r="CB264" s="50"/>
      <c r="CC264" s="50"/>
      <c r="CD264" s="50"/>
      <c r="CE264" s="50"/>
      <c r="CF264" s="50"/>
      <c r="CG264" s="50"/>
      <c r="CH264" s="50"/>
      <c r="CI264" s="50"/>
      <c r="CJ264" s="50"/>
      <c r="CK264" s="50"/>
      <c r="CL264" s="50"/>
      <c r="CM264" s="50"/>
      <c r="CN264" s="50"/>
      <c r="CO264" s="50"/>
      <c r="CP264" s="50"/>
      <c r="CQ264" s="50"/>
      <c r="CR264" s="50"/>
      <c r="CS264" s="50"/>
      <c r="CT264" s="50"/>
      <c r="CU264" s="50"/>
      <c r="CV264" s="50"/>
      <c r="CW264" s="50"/>
      <c r="CX264" s="50"/>
      <c r="CY264" s="50"/>
      <c r="CZ264" s="391"/>
    </row>
    <row r="265" spans="2:104" x14ac:dyDescent="0.25">
      <c r="B265" s="393" t="s">
        <v>37</v>
      </c>
      <c r="C265" s="390" t="s">
        <v>184</v>
      </c>
      <c r="D265" s="59">
        <f t="shared" ref="D265:N265" si="91">D238/1000</f>
        <v>0</v>
      </c>
      <c r="E265" s="59">
        <f t="shared" si="91"/>
        <v>0</v>
      </c>
      <c r="F265" s="59">
        <f t="shared" si="91"/>
        <v>0</v>
      </c>
      <c r="G265" s="59">
        <f t="shared" si="91"/>
        <v>0</v>
      </c>
      <c r="H265" s="59">
        <f t="shared" si="91"/>
        <v>0</v>
      </c>
      <c r="I265" s="59">
        <f t="shared" si="91"/>
        <v>0</v>
      </c>
      <c r="J265" s="59">
        <f t="shared" si="91"/>
        <v>0</v>
      </c>
      <c r="K265" s="59">
        <f t="shared" si="91"/>
        <v>0</v>
      </c>
      <c r="L265" s="59">
        <f t="shared" si="91"/>
        <v>0</v>
      </c>
      <c r="M265" s="59">
        <f t="shared" si="91"/>
        <v>0</v>
      </c>
      <c r="N265" s="59">
        <f t="shared" si="91"/>
        <v>0</v>
      </c>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c r="BO265" s="50"/>
      <c r="BP265" s="50"/>
      <c r="BQ265" s="50"/>
      <c r="BR265" s="50"/>
      <c r="BS265" s="50"/>
      <c r="BT265" s="50"/>
      <c r="BU265" s="50"/>
      <c r="BV265" s="50"/>
      <c r="BW265" s="50"/>
      <c r="BX265" s="50"/>
      <c r="BY265" s="50"/>
      <c r="BZ265" s="50"/>
      <c r="CA265" s="50"/>
      <c r="CB265" s="50"/>
      <c r="CC265" s="50"/>
      <c r="CD265" s="50"/>
      <c r="CE265" s="50"/>
      <c r="CF265" s="50"/>
      <c r="CG265" s="50"/>
      <c r="CH265" s="50"/>
      <c r="CI265" s="50"/>
      <c r="CJ265" s="50"/>
      <c r="CK265" s="50"/>
      <c r="CL265" s="50"/>
      <c r="CM265" s="50"/>
      <c r="CN265" s="50"/>
      <c r="CO265" s="50"/>
      <c r="CP265" s="50"/>
      <c r="CQ265" s="50"/>
      <c r="CR265" s="50"/>
      <c r="CS265" s="50"/>
      <c r="CT265" s="50"/>
      <c r="CU265" s="50"/>
      <c r="CV265" s="50"/>
      <c r="CW265" s="50"/>
      <c r="CX265" s="50"/>
      <c r="CY265" s="50"/>
      <c r="CZ265" s="391"/>
    </row>
    <row r="266" spans="2:104" x14ac:dyDescent="0.25">
      <c r="B266" s="393" t="s">
        <v>59</v>
      </c>
      <c r="C266" s="390" t="s">
        <v>184</v>
      </c>
      <c r="D266" s="59">
        <f t="shared" ref="D266:N266" si="92">D239/1000</f>
        <v>0</v>
      </c>
      <c r="E266" s="59">
        <f t="shared" si="92"/>
        <v>0</v>
      </c>
      <c r="F266" s="59">
        <f t="shared" si="92"/>
        <v>0</v>
      </c>
      <c r="G266" s="59">
        <f t="shared" si="92"/>
        <v>0</v>
      </c>
      <c r="H266" s="59">
        <f t="shared" si="92"/>
        <v>0</v>
      </c>
      <c r="I266" s="59">
        <f t="shared" si="92"/>
        <v>0</v>
      </c>
      <c r="J266" s="59">
        <f t="shared" si="92"/>
        <v>0</v>
      </c>
      <c r="K266" s="59">
        <f t="shared" si="92"/>
        <v>0</v>
      </c>
      <c r="L266" s="59">
        <f t="shared" si="92"/>
        <v>0</v>
      </c>
      <c r="M266" s="59">
        <f t="shared" si="92"/>
        <v>0</v>
      </c>
      <c r="N266" s="59">
        <f t="shared" si="92"/>
        <v>0</v>
      </c>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391"/>
    </row>
    <row r="267" spans="2:104" x14ac:dyDescent="0.25">
      <c r="B267" s="393" t="s">
        <v>383</v>
      </c>
      <c r="C267" s="390" t="s">
        <v>184</v>
      </c>
      <c r="D267" s="59">
        <f t="shared" ref="D267:N267" si="93">D240/1000</f>
        <v>0</v>
      </c>
      <c r="E267" s="59">
        <f t="shared" si="93"/>
        <v>0</v>
      </c>
      <c r="F267" s="59">
        <f t="shared" si="93"/>
        <v>0</v>
      </c>
      <c r="G267" s="59">
        <f t="shared" si="93"/>
        <v>0</v>
      </c>
      <c r="H267" s="59">
        <f t="shared" si="93"/>
        <v>0</v>
      </c>
      <c r="I267" s="59">
        <f>I240/1000</f>
        <v>0</v>
      </c>
      <c r="J267" s="59">
        <f t="shared" si="93"/>
        <v>0</v>
      </c>
      <c r="K267" s="59">
        <f t="shared" si="93"/>
        <v>0</v>
      </c>
      <c r="L267" s="59">
        <f t="shared" si="93"/>
        <v>0</v>
      </c>
      <c r="M267" s="59">
        <f t="shared" si="93"/>
        <v>0</v>
      </c>
      <c r="N267" s="59">
        <f t="shared" si="93"/>
        <v>0</v>
      </c>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c r="BO267" s="50"/>
      <c r="BP267" s="50"/>
      <c r="BQ267" s="50"/>
      <c r="BR267" s="50"/>
      <c r="BS267" s="50"/>
      <c r="BT267" s="50"/>
      <c r="BU267" s="50"/>
      <c r="BV267" s="50"/>
      <c r="BW267" s="50"/>
      <c r="BX267" s="50"/>
      <c r="BY267" s="50"/>
      <c r="BZ267" s="50"/>
      <c r="CA267" s="50"/>
      <c r="CB267" s="50"/>
      <c r="CC267" s="50"/>
      <c r="CD267" s="50"/>
      <c r="CE267" s="50"/>
      <c r="CF267" s="50"/>
      <c r="CG267" s="50"/>
      <c r="CH267" s="50"/>
      <c r="CI267" s="50"/>
      <c r="CJ267" s="50"/>
      <c r="CK267" s="50"/>
      <c r="CL267" s="50"/>
      <c r="CM267" s="50"/>
      <c r="CN267" s="50"/>
      <c r="CO267" s="50"/>
      <c r="CP267" s="50"/>
      <c r="CQ267" s="50"/>
      <c r="CR267" s="50"/>
      <c r="CS267" s="50"/>
      <c r="CT267" s="50"/>
      <c r="CU267" s="50"/>
      <c r="CV267" s="50"/>
      <c r="CW267" s="50"/>
      <c r="CX267" s="50"/>
      <c r="CY267" s="50"/>
      <c r="CZ267" s="391"/>
    </row>
    <row r="268" spans="2:104" x14ac:dyDescent="0.25">
      <c r="B268" s="392"/>
      <c r="C268" s="390"/>
      <c r="D268" s="50"/>
      <c r="E268" s="50"/>
      <c r="F268" s="50"/>
      <c r="G268" s="50"/>
      <c r="H268" s="50"/>
      <c r="I268" s="50"/>
      <c r="J268" s="50"/>
      <c r="K268" s="50"/>
      <c r="L268" s="50"/>
      <c r="M268" s="50"/>
      <c r="N268" s="50"/>
      <c r="O268" s="50"/>
      <c r="P268" s="50"/>
      <c r="Q268" s="50"/>
      <c r="R268" s="8"/>
      <c r="S268" s="8"/>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c r="BO268" s="50"/>
      <c r="BP268" s="50"/>
      <c r="BQ268" s="50"/>
      <c r="BR268" s="50"/>
      <c r="BS268" s="50"/>
      <c r="BT268" s="50"/>
      <c r="BU268" s="50"/>
      <c r="BV268" s="50"/>
      <c r="BW268" s="50"/>
      <c r="BX268" s="50"/>
      <c r="BY268" s="50"/>
      <c r="BZ268" s="50"/>
      <c r="CA268" s="50"/>
      <c r="CB268" s="50"/>
      <c r="CC268" s="50"/>
      <c r="CD268" s="50"/>
      <c r="CE268" s="50"/>
      <c r="CF268" s="50"/>
      <c r="CG268" s="50"/>
      <c r="CH268" s="50"/>
      <c r="CI268" s="50"/>
      <c r="CJ268" s="50"/>
      <c r="CK268" s="50"/>
      <c r="CL268" s="50"/>
      <c r="CM268" s="50"/>
      <c r="CN268" s="50"/>
      <c r="CO268" s="50"/>
      <c r="CP268" s="50"/>
      <c r="CQ268" s="50"/>
      <c r="CR268" s="50"/>
      <c r="CS268" s="50"/>
      <c r="CT268" s="50"/>
      <c r="CU268" s="50"/>
      <c r="CV268" s="50"/>
      <c r="CW268" s="50"/>
      <c r="CX268" s="50"/>
      <c r="CY268" s="50"/>
      <c r="CZ268" s="391"/>
    </row>
    <row r="269" spans="2:104" s="109" customFormat="1" x14ac:dyDescent="0.25">
      <c r="B269" s="402" t="s">
        <v>55</v>
      </c>
      <c r="C269" s="417"/>
      <c r="D269" s="417" t="s">
        <v>306</v>
      </c>
      <c r="E269" s="417" t="s">
        <v>334</v>
      </c>
      <c r="F269" s="417" t="s">
        <v>307</v>
      </c>
      <c r="G269" s="417" t="s">
        <v>308</v>
      </c>
      <c r="H269" s="417" t="s">
        <v>335</v>
      </c>
      <c r="I269" s="417" t="s">
        <v>336</v>
      </c>
      <c r="J269" s="417" t="s">
        <v>337</v>
      </c>
      <c r="K269" s="417" t="s">
        <v>338</v>
      </c>
      <c r="L269" s="417" t="s">
        <v>339</v>
      </c>
      <c r="M269" s="417" t="s">
        <v>340</v>
      </c>
      <c r="N269" s="417" t="s">
        <v>311</v>
      </c>
      <c r="O269" s="417" t="s">
        <v>312</v>
      </c>
      <c r="P269" s="50"/>
      <c r="Q269" s="50"/>
      <c r="R269" s="50"/>
      <c r="S269" s="50"/>
      <c r="T269" s="417"/>
      <c r="U269" s="417"/>
      <c r="V269" s="417"/>
      <c r="W269" s="417"/>
      <c r="X269" s="417"/>
      <c r="Y269" s="417"/>
      <c r="Z269" s="417"/>
      <c r="AA269" s="417"/>
      <c r="AB269" s="417"/>
      <c r="AC269" s="417"/>
      <c r="AD269" s="417"/>
      <c r="AE269" s="417"/>
      <c r="AF269" s="417"/>
      <c r="AG269" s="417"/>
      <c r="AH269" s="417"/>
      <c r="AI269" s="417"/>
      <c r="AJ269" s="417"/>
      <c r="AK269" s="417"/>
      <c r="AL269" s="417"/>
      <c r="AM269" s="417"/>
      <c r="AN269" s="417"/>
      <c r="AO269" s="417"/>
      <c r="AP269" s="417"/>
      <c r="AQ269" s="417"/>
      <c r="AR269" s="417"/>
      <c r="AS269" s="417"/>
      <c r="AT269" s="417"/>
      <c r="AU269" s="417"/>
      <c r="AV269" s="417"/>
      <c r="AW269" s="417"/>
      <c r="AX269" s="417"/>
      <c r="AY269" s="417"/>
      <c r="AZ269" s="417"/>
      <c r="BA269" s="417"/>
      <c r="BB269" s="417"/>
      <c r="BC269" s="417"/>
      <c r="BD269" s="417"/>
      <c r="BE269" s="417"/>
      <c r="BF269" s="417"/>
      <c r="BG269" s="417"/>
      <c r="BH269" s="417"/>
      <c r="BI269" s="417"/>
      <c r="BJ269" s="417"/>
      <c r="BK269" s="417"/>
      <c r="BL269" s="417"/>
      <c r="BM269" s="417"/>
      <c r="BN269" s="417"/>
      <c r="BO269" s="417"/>
      <c r="BP269" s="417"/>
      <c r="BQ269" s="417"/>
      <c r="BR269" s="417"/>
      <c r="BS269" s="417"/>
      <c r="BT269" s="417"/>
      <c r="BU269" s="417"/>
      <c r="BV269" s="417"/>
      <c r="BW269" s="417"/>
      <c r="BX269" s="417"/>
      <c r="BY269" s="417"/>
      <c r="BZ269" s="417"/>
      <c r="CA269" s="417"/>
      <c r="CB269" s="417"/>
      <c r="CC269" s="417"/>
      <c r="CD269" s="417"/>
      <c r="CE269" s="417"/>
      <c r="CF269" s="417"/>
      <c r="CG269" s="417"/>
      <c r="CH269" s="417"/>
      <c r="CI269" s="417"/>
      <c r="CJ269" s="417"/>
      <c r="CK269" s="417"/>
      <c r="CL269" s="417"/>
      <c r="CM269" s="417"/>
      <c r="CN269" s="417"/>
      <c r="CO269" s="417"/>
      <c r="CP269" s="417"/>
      <c r="CQ269" s="417"/>
      <c r="CR269" s="417"/>
      <c r="CS269" s="417"/>
      <c r="CT269" s="417"/>
      <c r="CU269" s="417"/>
      <c r="CV269" s="417"/>
      <c r="CW269" s="417"/>
      <c r="CX269" s="417"/>
      <c r="CY269" s="417"/>
      <c r="CZ269" s="418"/>
    </row>
    <row r="270" spans="2:104" x14ac:dyDescent="0.25">
      <c r="B270" s="393" t="s">
        <v>57</v>
      </c>
      <c r="C270" s="390" t="s">
        <v>184</v>
      </c>
      <c r="D270" s="78">
        <f t="shared" ref="D270:O270" si="94">D243/1000</f>
        <v>0</v>
      </c>
      <c r="E270" s="59">
        <f t="shared" si="94"/>
        <v>0</v>
      </c>
      <c r="F270" s="59">
        <f t="shared" si="94"/>
        <v>0</v>
      </c>
      <c r="G270" s="59">
        <f t="shared" si="94"/>
        <v>0</v>
      </c>
      <c r="H270" s="59">
        <f t="shared" si="94"/>
        <v>0</v>
      </c>
      <c r="I270" s="59">
        <f t="shared" si="94"/>
        <v>0</v>
      </c>
      <c r="J270" s="59">
        <f t="shared" si="94"/>
        <v>0</v>
      </c>
      <c r="K270" s="59">
        <f t="shared" si="94"/>
        <v>0</v>
      </c>
      <c r="L270" s="59">
        <f t="shared" si="94"/>
        <v>0</v>
      </c>
      <c r="M270" s="59">
        <f t="shared" si="94"/>
        <v>0</v>
      </c>
      <c r="N270" s="59">
        <f t="shared" si="94"/>
        <v>0</v>
      </c>
      <c r="O270" s="59">
        <f t="shared" si="94"/>
        <v>0</v>
      </c>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c r="BO270" s="50"/>
      <c r="BP270" s="50"/>
      <c r="BQ270" s="50"/>
      <c r="BR270" s="50"/>
      <c r="BS270" s="50"/>
      <c r="BT270" s="50"/>
      <c r="BU270" s="50"/>
      <c r="BV270" s="50"/>
      <c r="BW270" s="50"/>
      <c r="BX270" s="50"/>
      <c r="BY270" s="50"/>
      <c r="BZ270" s="50"/>
      <c r="CA270" s="50"/>
      <c r="CB270" s="50"/>
      <c r="CC270" s="50"/>
      <c r="CD270" s="50"/>
      <c r="CE270" s="50"/>
      <c r="CF270" s="50"/>
      <c r="CG270" s="50"/>
      <c r="CH270" s="50"/>
      <c r="CI270" s="50"/>
      <c r="CJ270" s="50"/>
      <c r="CK270" s="50"/>
      <c r="CL270" s="50"/>
      <c r="CM270" s="50"/>
      <c r="CN270" s="50"/>
      <c r="CO270" s="50"/>
      <c r="CP270" s="50"/>
      <c r="CQ270" s="50"/>
      <c r="CR270" s="50"/>
      <c r="CS270" s="50"/>
      <c r="CT270" s="50"/>
      <c r="CU270" s="50"/>
      <c r="CV270" s="50"/>
      <c r="CW270" s="50"/>
      <c r="CX270" s="50"/>
      <c r="CY270" s="50"/>
      <c r="CZ270" s="391"/>
    </row>
    <row r="271" spans="2:104" x14ac:dyDescent="0.25">
      <c r="B271" s="393" t="s">
        <v>58</v>
      </c>
      <c r="C271" s="390" t="s">
        <v>184</v>
      </c>
      <c r="D271" s="59">
        <f t="shared" ref="D271:O271" si="95">D244/1000</f>
        <v>0</v>
      </c>
      <c r="E271" s="59">
        <f t="shared" si="95"/>
        <v>0</v>
      </c>
      <c r="F271" s="59">
        <f t="shared" si="95"/>
        <v>0</v>
      </c>
      <c r="G271" s="59">
        <f t="shared" si="95"/>
        <v>0</v>
      </c>
      <c r="H271" s="59">
        <f t="shared" si="95"/>
        <v>0</v>
      </c>
      <c r="I271" s="59">
        <f t="shared" si="95"/>
        <v>0</v>
      </c>
      <c r="J271" s="59">
        <f t="shared" si="95"/>
        <v>0</v>
      </c>
      <c r="K271" s="59">
        <f t="shared" si="95"/>
        <v>0</v>
      </c>
      <c r="L271" s="59">
        <f t="shared" si="95"/>
        <v>0</v>
      </c>
      <c r="M271" s="59">
        <f t="shared" si="95"/>
        <v>0</v>
      </c>
      <c r="N271" s="59">
        <f t="shared" si="95"/>
        <v>0</v>
      </c>
      <c r="O271" s="59">
        <f t="shared" si="95"/>
        <v>0</v>
      </c>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c r="BO271" s="50"/>
      <c r="BP271" s="50"/>
      <c r="BQ271" s="50"/>
      <c r="BR271" s="50"/>
      <c r="BS271" s="50"/>
      <c r="BT271" s="50"/>
      <c r="BU271" s="50"/>
      <c r="BV271" s="50"/>
      <c r="BW271" s="50"/>
      <c r="BX271" s="50"/>
      <c r="BY271" s="50"/>
      <c r="BZ271" s="50"/>
      <c r="CA271" s="50"/>
      <c r="CB271" s="50"/>
      <c r="CC271" s="50"/>
      <c r="CD271" s="50"/>
      <c r="CE271" s="50"/>
      <c r="CF271" s="50"/>
      <c r="CG271" s="50"/>
      <c r="CH271" s="50"/>
      <c r="CI271" s="50"/>
      <c r="CJ271" s="50"/>
      <c r="CK271" s="50"/>
      <c r="CL271" s="50"/>
      <c r="CM271" s="50"/>
      <c r="CN271" s="50"/>
      <c r="CO271" s="50"/>
      <c r="CP271" s="50"/>
      <c r="CQ271" s="50"/>
      <c r="CR271" s="50"/>
      <c r="CS271" s="50"/>
      <c r="CT271" s="50"/>
      <c r="CU271" s="50"/>
      <c r="CV271" s="50"/>
      <c r="CW271" s="50"/>
      <c r="CX271" s="50"/>
      <c r="CY271" s="50"/>
      <c r="CZ271" s="391"/>
    </row>
    <row r="272" spans="2:104" x14ac:dyDescent="0.25">
      <c r="B272" s="393" t="s">
        <v>27</v>
      </c>
      <c r="C272" s="390" t="s">
        <v>184</v>
      </c>
      <c r="D272" s="59">
        <f t="shared" ref="D272:O272" si="96">D245/1000</f>
        <v>0</v>
      </c>
      <c r="E272" s="59">
        <f t="shared" si="96"/>
        <v>0</v>
      </c>
      <c r="F272" s="59">
        <f t="shared" si="96"/>
        <v>0</v>
      </c>
      <c r="G272" s="59">
        <f t="shared" si="96"/>
        <v>0</v>
      </c>
      <c r="H272" s="59">
        <f t="shared" si="96"/>
        <v>0</v>
      </c>
      <c r="I272" s="59">
        <f t="shared" si="96"/>
        <v>0</v>
      </c>
      <c r="J272" s="59">
        <f t="shared" si="96"/>
        <v>0</v>
      </c>
      <c r="K272" s="59">
        <f t="shared" si="96"/>
        <v>0</v>
      </c>
      <c r="L272" s="59">
        <f t="shared" si="96"/>
        <v>0</v>
      </c>
      <c r="M272" s="59">
        <f t="shared" si="96"/>
        <v>0</v>
      </c>
      <c r="N272" s="59">
        <f t="shared" si="96"/>
        <v>0</v>
      </c>
      <c r="O272" s="59">
        <f t="shared" si="96"/>
        <v>0</v>
      </c>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c r="BO272" s="50"/>
      <c r="BP272" s="50"/>
      <c r="BQ272" s="50"/>
      <c r="BR272" s="50"/>
      <c r="BS272" s="50"/>
      <c r="BT272" s="50"/>
      <c r="BU272" s="50"/>
      <c r="BV272" s="50"/>
      <c r="BW272" s="50"/>
      <c r="BX272" s="50"/>
      <c r="BY272" s="50"/>
      <c r="BZ272" s="50"/>
      <c r="CA272" s="50"/>
      <c r="CB272" s="50"/>
      <c r="CC272" s="50"/>
      <c r="CD272" s="50"/>
      <c r="CE272" s="50"/>
      <c r="CF272" s="50"/>
      <c r="CG272" s="50"/>
      <c r="CH272" s="50"/>
      <c r="CI272" s="50"/>
      <c r="CJ272" s="50"/>
      <c r="CK272" s="50"/>
      <c r="CL272" s="50"/>
      <c r="CM272" s="50"/>
      <c r="CN272" s="50"/>
      <c r="CO272" s="50"/>
      <c r="CP272" s="50"/>
      <c r="CQ272" s="50"/>
      <c r="CR272" s="50"/>
      <c r="CS272" s="50"/>
      <c r="CT272" s="50"/>
      <c r="CU272" s="50"/>
      <c r="CV272" s="50"/>
      <c r="CW272" s="50"/>
      <c r="CX272" s="50"/>
      <c r="CY272" s="50"/>
      <c r="CZ272" s="391"/>
    </row>
    <row r="273" spans="2:104" x14ac:dyDescent="0.25">
      <c r="B273" s="393" t="s">
        <v>52</v>
      </c>
      <c r="C273" s="390" t="s">
        <v>184</v>
      </c>
      <c r="D273" s="59">
        <f t="shared" ref="D273:O273" si="97">D246/1000</f>
        <v>0</v>
      </c>
      <c r="E273" s="59">
        <f t="shared" si="97"/>
        <v>0</v>
      </c>
      <c r="F273" s="59">
        <f t="shared" si="97"/>
        <v>0</v>
      </c>
      <c r="G273" s="59">
        <f t="shared" si="97"/>
        <v>0</v>
      </c>
      <c r="H273" s="59">
        <f t="shared" si="97"/>
        <v>0</v>
      </c>
      <c r="I273" s="59">
        <f t="shared" si="97"/>
        <v>0</v>
      </c>
      <c r="J273" s="59">
        <f t="shared" si="97"/>
        <v>0</v>
      </c>
      <c r="K273" s="59">
        <f t="shared" si="97"/>
        <v>0</v>
      </c>
      <c r="L273" s="59">
        <f t="shared" si="97"/>
        <v>0</v>
      </c>
      <c r="M273" s="59">
        <f t="shared" si="97"/>
        <v>0</v>
      </c>
      <c r="N273" s="59">
        <f t="shared" si="97"/>
        <v>0</v>
      </c>
      <c r="O273" s="59">
        <f t="shared" si="97"/>
        <v>0</v>
      </c>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c r="BO273" s="50"/>
      <c r="BP273" s="50"/>
      <c r="BQ273" s="50"/>
      <c r="BR273" s="50"/>
      <c r="BS273" s="50"/>
      <c r="BT273" s="50"/>
      <c r="BU273" s="50"/>
      <c r="BV273" s="50"/>
      <c r="BW273" s="50"/>
      <c r="BX273" s="50"/>
      <c r="BY273" s="50"/>
      <c r="BZ273" s="50"/>
      <c r="CA273" s="50"/>
      <c r="CB273" s="50"/>
      <c r="CC273" s="50"/>
      <c r="CD273" s="50"/>
      <c r="CE273" s="50"/>
      <c r="CF273" s="50"/>
      <c r="CG273" s="50"/>
      <c r="CH273" s="50"/>
      <c r="CI273" s="50"/>
      <c r="CJ273" s="50"/>
      <c r="CK273" s="50"/>
      <c r="CL273" s="50"/>
      <c r="CM273" s="50"/>
      <c r="CN273" s="50"/>
      <c r="CO273" s="50"/>
      <c r="CP273" s="50"/>
      <c r="CQ273" s="50"/>
      <c r="CR273" s="50"/>
      <c r="CS273" s="50"/>
      <c r="CT273" s="50"/>
      <c r="CU273" s="50"/>
      <c r="CV273" s="50"/>
      <c r="CW273" s="50"/>
      <c r="CX273" s="50"/>
      <c r="CY273" s="50"/>
      <c r="CZ273" s="391"/>
    </row>
    <row r="274" spans="2:104" x14ac:dyDescent="0.25">
      <c r="B274" s="393" t="s">
        <v>37</v>
      </c>
      <c r="C274" s="390" t="s">
        <v>184</v>
      </c>
      <c r="D274" s="59">
        <f t="shared" ref="D274:O274" si="98">D247/1000</f>
        <v>0</v>
      </c>
      <c r="E274" s="59">
        <f t="shared" si="98"/>
        <v>0</v>
      </c>
      <c r="F274" s="59">
        <f t="shared" si="98"/>
        <v>0</v>
      </c>
      <c r="G274" s="59">
        <f t="shared" si="98"/>
        <v>0</v>
      </c>
      <c r="H274" s="59">
        <f t="shared" si="98"/>
        <v>0</v>
      </c>
      <c r="I274" s="59">
        <f t="shared" si="98"/>
        <v>0</v>
      </c>
      <c r="J274" s="59">
        <f t="shared" si="98"/>
        <v>0</v>
      </c>
      <c r="K274" s="59">
        <f t="shared" si="98"/>
        <v>0</v>
      </c>
      <c r="L274" s="59">
        <f t="shared" si="98"/>
        <v>0</v>
      </c>
      <c r="M274" s="59">
        <f t="shared" si="98"/>
        <v>0</v>
      </c>
      <c r="N274" s="59">
        <f t="shared" si="98"/>
        <v>0</v>
      </c>
      <c r="O274" s="59">
        <f t="shared" si="98"/>
        <v>0</v>
      </c>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c r="CC274" s="50"/>
      <c r="CD274" s="50"/>
      <c r="CE274" s="50"/>
      <c r="CF274" s="50"/>
      <c r="CG274" s="50"/>
      <c r="CH274" s="50"/>
      <c r="CI274" s="50"/>
      <c r="CJ274" s="50"/>
      <c r="CK274" s="50"/>
      <c r="CL274" s="50"/>
      <c r="CM274" s="50"/>
      <c r="CN274" s="50"/>
      <c r="CO274" s="50"/>
      <c r="CP274" s="50"/>
      <c r="CQ274" s="50"/>
      <c r="CR274" s="50"/>
      <c r="CS274" s="50"/>
      <c r="CT274" s="50"/>
      <c r="CU274" s="50"/>
      <c r="CV274" s="50"/>
      <c r="CW274" s="50"/>
      <c r="CX274" s="50"/>
      <c r="CY274" s="50"/>
      <c r="CZ274" s="391"/>
    </row>
    <row r="275" spans="2:104" x14ac:dyDescent="0.25">
      <c r="B275" s="393" t="s">
        <v>59</v>
      </c>
      <c r="C275" s="390" t="s">
        <v>184</v>
      </c>
      <c r="D275" s="59">
        <f t="shared" ref="D275:O275" si="99">D248/1000</f>
        <v>0</v>
      </c>
      <c r="E275" s="59">
        <f t="shared" si="99"/>
        <v>0</v>
      </c>
      <c r="F275" s="59">
        <f t="shared" si="99"/>
        <v>0</v>
      </c>
      <c r="G275" s="59">
        <f t="shared" si="99"/>
        <v>0</v>
      </c>
      <c r="H275" s="59">
        <f t="shared" si="99"/>
        <v>0</v>
      </c>
      <c r="I275" s="59">
        <f t="shared" si="99"/>
        <v>0</v>
      </c>
      <c r="J275" s="59">
        <f t="shared" si="99"/>
        <v>0</v>
      </c>
      <c r="K275" s="59">
        <f t="shared" si="99"/>
        <v>0</v>
      </c>
      <c r="L275" s="59">
        <f t="shared" si="99"/>
        <v>0</v>
      </c>
      <c r="M275" s="59">
        <f t="shared" si="99"/>
        <v>0</v>
      </c>
      <c r="N275" s="59">
        <f t="shared" si="99"/>
        <v>0</v>
      </c>
      <c r="O275" s="59">
        <f t="shared" si="99"/>
        <v>0</v>
      </c>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c r="CC275" s="50"/>
      <c r="CD275" s="50"/>
      <c r="CE275" s="50"/>
      <c r="CF275" s="50"/>
      <c r="CG275" s="50"/>
      <c r="CH275" s="50"/>
      <c r="CI275" s="50"/>
      <c r="CJ275" s="50"/>
      <c r="CK275" s="50"/>
      <c r="CL275" s="50"/>
      <c r="CM275" s="50"/>
      <c r="CN275" s="50"/>
      <c r="CO275" s="50"/>
      <c r="CP275" s="50"/>
      <c r="CQ275" s="50"/>
      <c r="CR275" s="50"/>
      <c r="CS275" s="50"/>
      <c r="CT275" s="50"/>
      <c r="CU275" s="50"/>
      <c r="CV275" s="50"/>
      <c r="CW275" s="50"/>
      <c r="CX275" s="50"/>
      <c r="CY275" s="50"/>
      <c r="CZ275" s="391"/>
    </row>
    <row r="276" spans="2:104" x14ac:dyDescent="0.25">
      <c r="B276" s="392"/>
      <c r="C276" s="390"/>
      <c r="D276" s="420"/>
      <c r="E276" s="50"/>
      <c r="F276" s="50"/>
      <c r="G276" s="50"/>
      <c r="H276" s="50"/>
      <c r="I276" s="5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c r="CC276" s="50"/>
      <c r="CD276" s="50"/>
      <c r="CE276" s="50"/>
      <c r="CF276" s="50"/>
      <c r="CG276" s="50"/>
      <c r="CH276" s="50"/>
      <c r="CI276" s="50"/>
      <c r="CJ276" s="50"/>
      <c r="CK276" s="50"/>
      <c r="CL276" s="50"/>
      <c r="CM276" s="50"/>
      <c r="CN276" s="50"/>
      <c r="CO276" s="50"/>
      <c r="CP276" s="50"/>
      <c r="CQ276" s="50"/>
      <c r="CR276" s="50"/>
      <c r="CS276" s="50"/>
      <c r="CT276" s="50"/>
      <c r="CU276" s="50"/>
      <c r="CV276" s="50"/>
      <c r="CW276" s="50"/>
      <c r="CX276" s="50"/>
      <c r="CY276" s="50"/>
      <c r="CZ276" s="391"/>
    </row>
    <row r="277" spans="2:104" s="109" customFormat="1" x14ac:dyDescent="0.25">
      <c r="B277" s="402" t="s">
        <v>411</v>
      </c>
      <c r="C277" s="417"/>
      <c r="D277" s="417" t="str">
        <f>D250</f>
        <v>H Cost/L Benefit</v>
      </c>
      <c r="E277" s="417" t="str">
        <f>E250</f>
        <v>L Cost/H benefit</v>
      </c>
      <c r="F277" s="50"/>
      <c r="G277" s="50"/>
      <c r="H277" s="50"/>
      <c r="I277" s="50"/>
      <c r="J277" s="417"/>
      <c r="K277" s="417"/>
      <c r="L277" s="417"/>
      <c r="M277" s="417"/>
      <c r="N277" s="417"/>
      <c r="O277" s="417"/>
      <c r="P277" s="50"/>
      <c r="Q277" s="50"/>
      <c r="R277" s="50"/>
      <c r="S277" s="50"/>
      <c r="T277" s="417"/>
      <c r="U277" s="417"/>
      <c r="V277" s="417"/>
      <c r="W277" s="417"/>
      <c r="X277" s="417"/>
      <c r="Y277" s="417"/>
      <c r="Z277" s="417"/>
      <c r="AA277" s="417"/>
      <c r="AB277" s="417"/>
      <c r="AC277" s="417"/>
      <c r="AD277" s="417"/>
      <c r="AE277" s="417"/>
      <c r="AF277" s="417"/>
      <c r="AG277" s="417"/>
      <c r="AH277" s="417"/>
      <c r="AI277" s="417"/>
      <c r="AJ277" s="417"/>
      <c r="AK277" s="417"/>
      <c r="AL277" s="417"/>
      <c r="AM277" s="417"/>
      <c r="AN277" s="417"/>
      <c r="AO277" s="417"/>
      <c r="AP277" s="417"/>
      <c r="AQ277" s="417"/>
      <c r="AR277" s="417"/>
      <c r="AS277" s="417"/>
      <c r="AT277" s="417"/>
      <c r="AU277" s="417"/>
      <c r="AV277" s="417"/>
      <c r="AW277" s="417"/>
      <c r="AX277" s="417"/>
      <c r="AY277" s="417"/>
      <c r="AZ277" s="417"/>
      <c r="BA277" s="417"/>
      <c r="BB277" s="417"/>
      <c r="BC277" s="417"/>
      <c r="BD277" s="417"/>
      <c r="BE277" s="417"/>
      <c r="BF277" s="417"/>
      <c r="BG277" s="417"/>
      <c r="BH277" s="417"/>
      <c r="BI277" s="417"/>
      <c r="BJ277" s="417"/>
      <c r="BK277" s="417"/>
      <c r="BL277" s="417"/>
      <c r="BM277" s="417"/>
      <c r="BN277" s="417"/>
      <c r="BO277" s="417"/>
      <c r="BP277" s="417"/>
      <c r="BQ277" s="417"/>
      <c r="BR277" s="417"/>
      <c r="BS277" s="417"/>
      <c r="BT277" s="417"/>
      <c r="BU277" s="417"/>
      <c r="BV277" s="417"/>
      <c r="BW277" s="417"/>
      <c r="BX277" s="417"/>
      <c r="BY277" s="417"/>
      <c r="BZ277" s="417"/>
      <c r="CA277" s="417"/>
      <c r="CB277" s="417"/>
      <c r="CC277" s="417"/>
      <c r="CD277" s="417"/>
      <c r="CE277" s="417"/>
      <c r="CF277" s="417"/>
      <c r="CG277" s="417"/>
      <c r="CH277" s="417"/>
      <c r="CI277" s="417"/>
      <c r="CJ277" s="417"/>
      <c r="CK277" s="417"/>
      <c r="CL277" s="417"/>
      <c r="CM277" s="417"/>
      <c r="CN277" s="417"/>
      <c r="CO277" s="417"/>
      <c r="CP277" s="417"/>
      <c r="CQ277" s="417"/>
      <c r="CR277" s="417"/>
      <c r="CS277" s="417"/>
      <c r="CT277" s="417"/>
      <c r="CU277" s="417"/>
      <c r="CV277" s="417"/>
      <c r="CW277" s="417"/>
      <c r="CX277" s="417"/>
      <c r="CY277" s="417"/>
      <c r="CZ277" s="418"/>
    </row>
    <row r="278" spans="2:104" x14ac:dyDescent="0.25">
      <c r="B278" s="393" t="s">
        <v>57</v>
      </c>
      <c r="C278" s="390" t="s">
        <v>184</v>
      </c>
      <c r="D278" s="59">
        <f t="shared" ref="D278:E283" si="100">D251/1000</f>
        <v>0</v>
      </c>
      <c r="E278" s="59">
        <f t="shared" si="100"/>
        <v>0</v>
      </c>
      <c r="F278" s="50"/>
      <c r="G278" s="50"/>
      <c r="H278" s="50"/>
      <c r="I278" s="5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c r="CC278" s="50"/>
      <c r="CD278" s="50"/>
      <c r="CE278" s="50"/>
      <c r="CF278" s="50"/>
      <c r="CG278" s="50"/>
      <c r="CH278" s="50"/>
      <c r="CI278" s="50"/>
      <c r="CJ278" s="50"/>
      <c r="CK278" s="50"/>
      <c r="CL278" s="50"/>
      <c r="CM278" s="50"/>
      <c r="CN278" s="50"/>
      <c r="CO278" s="50"/>
      <c r="CP278" s="50"/>
      <c r="CQ278" s="50"/>
      <c r="CR278" s="50"/>
      <c r="CS278" s="50"/>
      <c r="CT278" s="50"/>
      <c r="CU278" s="50"/>
      <c r="CV278" s="50"/>
      <c r="CW278" s="50"/>
      <c r="CX278" s="50"/>
      <c r="CY278" s="50"/>
      <c r="CZ278" s="391"/>
    </row>
    <row r="279" spans="2:104" x14ac:dyDescent="0.25">
      <c r="B279" s="393" t="s">
        <v>58</v>
      </c>
      <c r="C279" s="390" t="s">
        <v>184</v>
      </c>
      <c r="D279" s="59">
        <f t="shared" si="100"/>
        <v>0</v>
      </c>
      <c r="E279" s="59">
        <f t="shared" si="100"/>
        <v>0</v>
      </c>
      <c r="F279" s="50"/>
      <c r="G279" s="50"/>
      <c r="H279" s="50"/>
      <c r="I279" s="5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c r="CC279" s="50"/>
      <c r="CD279" s="50"/>
      <c r="CE279" s="50"/>
      <c r="CF279" s="50"/>
      <c r="CG279" s="50"/>
      <c r="CH279" s="50"/>
      <c r="CI279" s="50"/>
      <c r="CJ279" s="50"/>
      <c r="CK279" s="50"/>
      <c r="CL279" s="50"/>
      <c r="CM279" s="50"/>
      <c r="CN279" s="50"/>
      <c r="CO279" s="50"/>
      <c r="CP279" s="50"/>
      <c r="CQ279" s="50"/>
      <c r="CR279" s="50"/>
      <c r="CS279" s="50"/>
      <c r="CT279" s="50"/>
      <c r="CU279" s="50"/>
      <c r="CV279" s="50"/>
      <c r="CW279" s="50"/>
      <c r="CX279" s="50"/>
      <c r="CY279" s="50"/>
      <c r="CZ279" s="391"/>
    </row>
    <row r="280" spans="2:104" x14ac:dyDescent="0.25">
      <c r="B280" s="393" t="s">
        <v>27</v>
      </c>
      <c r="C280" s="390" t="s">
        <v>184</v>
      </c>
      <c r="D280" s="59">
        <f t="shared" si="100"/>
        <v>0</v>
      </c>
      <c r="E280" s="59">
        <f t="shared" si="100"/>
        <v>0</v>
      </c>
      <c r="F280" s="50"/>
      <c r="G280" s="50"/>
      <c r="H280" s="50"/>
      <c r="I280" s="5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c r="CC280" s="50"/>
      <c r="CD280" s="50"/>
      <c r="CE280" s="50"/>
      <c r="CF280" s="50"/>
      <c r="CG280" s="50"/>
      <c r="CH280" s="50"/>
      <c r="CI280" s="50"/>
      <c r="CJ280" s="50"/>
      <c r="CK280" s="50"/>
      <c r="CL280" s="50"/>
      <c r="CM280" s="50"/>
      <c r="CN280" s="50"/>
      <c r="CO280" s="50"/>
      <c r="CP280" s="50"/>
      <c r="CQ280" s="50"/>
      <c r="CR280" s="50"/>
      <c r="CS280" s="50"/>
      <c r="CT280" s="50"/>
      <c r="CU280" s="50"/>
      <c r="CV280" s="50"/>
      <c r="CW280" s="50"/>
      <c r="CX280" s="50"/>
      <c r="CY280" s="50"/>
      <c r="CZ280" s="391"/>
    </row>
    <row r="281" spans="2:104" x14ac:dyDescent="0.25">
      <c r="B281" s="393" t="s">
        <v>52</v>
      </c>
      <c r="C281" s="390" t="s">
        <v>184</v>
      </c>
      <c r="D281" s="59">
        <f t="shared" si="100"/>
        <v>0</v>
      </c>
      <c r="E281" s="59">
        <f t="shared" si="100"/>
        <v>0</v>
      </c>
      <c r="F281" s="50"/>
      <c r="G281" s="50"/>
      <c r="H281" s="50"/>
      <c r="I281" s="5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c r="CC281" s="50"/>
      <c r="CD281" s="50"/>
      <c r="CE281" s="50"/>
      <c r="CF281" s="50"/>
      <c r="CG281" s="50"/>
      <c r="CH281" s="50"/>
      <c r="CI281" s="50"/>
      <c r="CJ281" s="50"/>
      <c r="CK281" s="50"/>
      <c r="CL281" s="50"/>
      <c r="CM281" s="50"/>
      <c r="CN281" s="50"/>
      <c r="CO281" s="50"/>
      <c r="CP281" s="50"/>
      <c r="CQ281" s="50"/>
      <c r="CR281" s="50"/>
      <c r="CS281" s="50"/>
      <c r="CT281" s="50"/>
      <c r="CU281" s="50"/>
      <c r="CV281" s="50"/>
      <c r="CW281" s="50"/>
      <c r="CX281" s="50"/>
      <c r="CY281" s="50"/>
      <c r="CZ281" s="391"/>
    </row>
    <row r="282" spans="2:104" x14ac:dyDescent="0.25">
      <c r="B282" s="393" t="s">
        <v>37</v>
      </c>
      <c r="C282" s="390" t="s">
        <v>184</v>
      </c>
      <c r="D282" s="59">
        <f t="shared" si="100"/>
        <v>0</v>
      </c>
      <c r="E282" s="59">
        <f t="shared" si="100"/>
        <v>0</v>
      </c>
      <c r="F282" s="50"/>
      <c r="G282" s="50"/>
      <c r="H282" s="50"/>
      <c r="I282" s="5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c r="CC282" s="50"/>
      <c r="CD282" s="50"/>
      <c r="CE282" s="50"/>
      <c r="CF282" s="50"/>
      <c r="CG282" s="50"/>
      <c r="CH282" s="50"/>
      <c r="CI282" s="50"/>
      <c r="CJ282" s="50"/>
      <c r="CK282" s="50"/>
      <c r="CL282" s="50"/>
      <c r="CM282" s="50"/>
      <c r="CN282" s="50"/>
      <c r="CO282" s="50"/>
      <c r="CP282" s="50"/>
      <c r="CQ282" s="50"/>
      <c r="CR282" s="50"/>
      <c r="CS282" s="50"/>
      <c r="CT282" s="50"/>
      <c r="CU282" s="50"/>
      <c r="CV282" s="50"/>
      <c r="CW282" s="50"/>
      <c r="CX282" s="50"/>
      <c r="CY282" s="50"/>
      <c r="CZ282" s="391"/>
    </row>
    <row r="283" spans="2:104" x14ac:dyDescent="0.25">
      <c r="B283" s="393" t="s">
        <v>59</v>
      </c>
      <c r="C283" s="390" t="s">
        <v>184</v>
      </c>
      <c r="D283" s="59">
        <f t="shared" si="100"/>
        <v>0</v>
      </c>
      <c r="E283" s="59">
        <f t="shared" si="100"/>
        <v>0</v>
      </c>
      <c r="F283" s="50"/>
      <c r="G283" s="50"/>
      <c r="H283" s="50"/>
      <c r="I283" s="5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c r="CC283" s="50"/>
      <c r="CD283" s="50"/>
      <c r="CE283" s="50"/>
      <c r="CF283" s="50"/>
      <c r="CG283" s="50"/>
      <c r="CH283" s="50"/>
      <c r="CI283" s="50"/>
      <c r="CJ283" s="50"/>
      <c r="CK283" s="50"/>
      <c r="CL283" s="50"/>
      <c r="CM283" s="50"/>
      <c r="CN283" s="50"/>
      <c r="CO283" s="50"/>
      <c r="CP283" s="50"/>
      <c r="CQ283" s="50"/>
      <c r="CR283" s="50"/>
      <c r="CS283" s="50"/>
      <c r="CT283" s="50"/>
      <c r="CU283" s="50"/>
      <c r="CV283" s="50"/>
      <c r="CW283" s="50"/>
      <c r="CX283" s="50"/>
      <c r="CY283" s="50"/>
      <c r="CZ283" s="391"/>
    </row>
    <row r="284" spans="2:104" x14ac:dyDescent="0.25">
      <c r="B284" s="392"/>
      <c r="C284" s="390"/>
      <c r="D284" s="50"/>
      <c r="E284" s="50"/>
      <c r="F284" s="50"/>
      <c r="G284" s="50"/>
      <c r="H284" s="50"/>
      <c r="I284" s="5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c r="CC284" s="50"/>
      <c r="CD284" s="50"/>
      <c r="CE284" s="50"/>
      <c r="CF284" s="50"/>
      <c r="CG284" s="50"/>
      <c r="CH284" s="50"/>
      <c r="CI284" s="50"/>
      <c r="CJ284" s="50"/>
      <c r="CK284" s="50"/>
      <c r="CL284" s="50"/>
      <c r="CM284" s="50"/>
      <c r="CN284" s="50"/>
      <c r="CO284" s="50"/>
      <c r="CP284" s="50"/>
      <c r="CQ284" s="50"/>
      <c r="CR284" s="50"/>
      <c r="CS284" s="50"/>
      <c r="CT284" s="50"/>
      <c r="CU284" s="50"/>
      <c r="CV284" s="50"/>
      <c r="CW284" s="50"/>
      <c r="CX284" s="50"/>
      <c r="CY284" s="50"/>
      <c r="CZ284" s="391"/>
    </row>
    <row r="285" spans="2:104" ht="15.75" thickBot="1" x14ac:dyDescent="0.3">
      <c r="B285" s="421"/>
      <c r="C285" s="422"/>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423"/>
      <c r="AJ285" s="423"/>
      <c r="AK285" s="423"/>
      <c r="AL285" s="423"/>
      <c r="AM285" s="423"/>
      <c r="AN285" s="423"/>
      <c r="AO285" s="423"/>
      <c r="AP285" s="423"/>
      <c r="AQ285" s="423"/>
      <c r="AR285" s="423"/>
      <c r="AS285" s="423"/>
      <c r="AT285" s="423"/>
      <c r="AU285" s="423"/>
      <c r="AV285" s="423"/>
      <c r="AW285" s="423"/>
      <c r="AX285" s="423"/>
      <c r="AY285" s="423"/>
      <c r="AZ285" s="423"/>
      <c r="BA285" s="423"/>
      <c r="BB285" s="423"/>
      <c r="BC285" s="423"/>
      <c r="BD285" s="423"/>
      <c r="BE285" s="423"/>
      <c r="BF285" s="423"/>
      <c r="BG285" s="423"/>
      <c r="BH285" s="423"/>
      <c r="BI285" s="423"/>
      <c r="BJ285" s="423"/>
      <c r="BK285" s="423"/>
      <c r="BL285" s="423"/>
      <c r="BM285" s="423"/>
      <c r="BN285" s="423"/>
      <c r="BO285" s="423"/>
      <c r="BP285" s="423"/>
      <c r="BQ285" s="423"/>
      <c r="BR285" s="423"/>
      <c r="BS285" s="423"/>
      <c r="BT285" s="423"/>
      <c r="BU285" s="423"/>
      <c r="BV285" s="423"/>
      <c r="BW285" s="423"/>
      <c r="BX285" s="423"/>
      <c r="BY285" s="423"/>
      <c r="BZ285" s="423"/>
      <c r="CA285" s="423"/>
      <c r="CB285" s="423"/>
      <c r="CC285" s="423"/>
      <c r="CD285" s="423"/>
      <c r="CE285" s="423"/>
      <c r="CF285" s="423"/>
      <c r="CG285" s="423"/>
      <c r="CH285" s="423"/>
      <c r="CI285" s="423"/>
      <c r="CJ285" s="423"/>
      <c r="CK285" s="423"/>
      <c r="CL285" s="423"/>
      <c r="CM285" s="423"/>
      <c r="CN285" s="423"/>
      <c r="CO285" s="423"/>
      <c r="CP285" s="423"/>
      <c r="CQ285" s="423"/>
      <c r="CR285" s="423"/>
      <c r="CS285" s="423"/>
      <c r="CT285" s="423"/>
      <c r="CU285" s="423"/>
      <c r="CV285" s="423"/>
      <c r="CW285" s="423"/>
      <c r="CX285" s="423"/>
      <c r="CY285" s="423"/>
      <c r="CZ285" s="424"/>
    </row>
  </sheetData>
  <sheetProtection algorithmName="SHA-512" hashValue="k2XwaLx0Uw6NkuYS52SUgoHE0v53KeUq5tkvH4STFVcnE9jL5ENa9yrJ8SqLGsWeSC60np94os29XFw3gWsEUQ==" saltValue="xtOIaoeZHwZb1mhaA3SdNQ==" spinCount="100000" sheet="1" objects="1" scenarios="1"/>
  <hyperlinks>
    <hyperlink ref="C2" location="'Data Input - Option 3'!A1" display="&lt;&lt; BACK to Data Input" xr:uid="{00000000-0004-0000-1600-000000000000}"/>
  </hyperlinks>
  <pageMargins left="0.7" right="0.7" top="0.75" bottom="0.75" header="0.3" footer="0.3"/>
  <pageSetup paperSize="9" orientation="portrait"/>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tabColor rgb="FFFFFF00"/>
    <pageSetUpPr autoPageBreaks="0"/>
  </sheetPr>
  <dimension ref="A1:CZ285"/>
  <sheetViews>
    <sheetView showRowColHeaders="0" zoomScale="80" zoomScaleNormal="80" workbookViewId="0">
      <pane xSplit="3" ySplit="7" topLeftCell="D227" activePane="bottomRight" state="frozen"/>
      <selection activeCell="O248" sqref="D243:O248"/>
      <selection pane="topRight" activeCell="O248" sqref="D243:O248"/>
      <selection pane="bottomLeft" activeCell="O248" sqref="D243:O248"/>
      <selection pane="bottomRight" activeCell="D82" sqref="D82:D83"/>
    </sheetView>
  </sheetViews>
  <sheetFormatPr defaultColWidth="9.140625" defaultRowHeight="15" x14ac:dyDescent="0.25"/>
  <cols>
    <col min="1" max="1" width="1.85546875" style="91" customWidth="1"/>
    <col min="2" max="2" width="55.5703125" style="91" bestFit="1" customWidth="1"/>
    <col min="3" max="3" width="20.28515625" style="388" bestFit="1" customWidth="1"/>
    <col min="4" max="7" width="24.140625" style="92" customWidth="1"/>
    <col min="8" max="10" width="25.140625" style="92" customWidth="1"/>
    <col min="11" max="11" width="15.7109375" style="92" bestFit="1" customWidth="1"/>
    <col min="12" max="12" width="16.28515625" style="92" bestFit="1" customWidth="1"/>
    <col min="13" max="14" width="15.7109375" style="92" bestFit="1" customWidth="1"/>
    <col min="15" max="15" width="15.42578125" style="92" bestFit="1" customWidth="1"/>
    <col min="16" max="16" width="23.7109375" style="92" bestFit="1" customWidth="1"/>
    <col min="17" max="17" width="24.28515625" style="92" bestFit="1" customWidth="1"/>
    <col min="18" max="18" width="18.5703125" style="92" bestFit="1" customWidth="1"/>
    <col min="19" max="19" width="37.85546875" style="92" bestFit="1" customWidth="1"/>
    <col min="20" max="20" width="14.42578125" style="92" customWidth="1"/>
    <col min="21" max="21" width="12.7109375" style="92" customWidth="1"/>
    <col min="22" max="62" width="14.42578125" style="92" bestFit="1" customWidth="1"/>
    <col min="63" max="63" width="15" style="92" bestFit="1" customWidth="1"/>
    <col min="64" max="16384" width="9.140625" style="92"/>
  </cols>
  <sheetData>
    <row r="1" spans="2:104" ht="14.25" customHeight="1" thickBot="1" x14ac:dyDescent="0.3"/>
    <row r="2" spans="2:104" ht="32.25" customHeight="1" x14ac:dyDescent="0.25">
      <c r="B2" s="386" t="s">
        <v>585</v>
      </c>
      <c r="C2" s="606" t="s">
        <v>587</v>
      </c>
      <c r="D2" s="596"/>
      <c r="E2" s="596"/>
      <c r="F2" s="596"/>
      <c r="G2" s="596"/>
      <c r="H2" s="596"/>
      <c r="I2" s="596"/>
      <c r="J2" s="596"/>
      <c r="K2" s="596"/>
      <c r="L2" s="596"/>
      <c r="M2" s="596"/>
      <c r="N2" s="596"/>
      <c r="O2" s="596"/>
      <c r="P2" s="596"/>
      <c r="Q2" s="596"/>
      <c r="R2" s="596"/>
      <c r="S2" s="596"/>
      <c r="T2" s="596"/>
      <c r="U2" s="596"/>
      <c r="V2" s="596"/>
      <c r="W2" s="596"/>
      <c r="X2" s="596"/>
      <c r="Y2" s="596"/>
      <c r="Z2" s="596"/>
      <c r="AA2" s="596"/>
      <c r="AB2" s="596"/>
      <c r="AC2" s="596"/>
      <c r="AD2" s="596"/>
      <c r="AE2" s="596"/>
      <c r="AF2" s="596"/>
      <c r="AG2" s="596"/>
      <c r="AH2" s="596"/>
      <c r="AI2" s="596"/>
      <c r="AJ2" s="596"/>
      <c r="AK2" s="596"/>
      <c r="AL2" s="596"/>
      <c r="AM2" s="596"/>
      <c r="AN2" s="596"/>
      <c r="AO2" s="596"/>
      <c r="AP2" s="596"/>
      <c r="AQ2" s="596"/>
      <c r="AR2" s="596"/>
      <c r="AS2" s="596"/>
      <c r="AT2" s="596"/>
      <c r="AU2" s="596"/>
      <c r="AV2" s="596"/>
      <c r="AW2" s="596"/>
      <c r="AX2" s="596"/>
      <c r="AY2" s="596"/>
      <c r="AZ2" s="596"/>
      <c r="BA2" s="596"/>
      <c r="BB2" s="596"/>
      <c r="BC2" s="596"/>
      <c r="BD2" s="596"/>
      <c r="BE2" s="596"/>
      <c r="BF2" s="596"/>
      <c r="BG2" s="596"/>
      <c r="BH2" s="596"/>
      <c r="BI2" s="596"/>
      <c r="BJ2" s="596"/>
      <c r="BK2" s="596"/>
      <c r="BL2" s="596"/>
      <c r="BM2" s="596"/>
      <c r="BN2" s="596"/>
      <c r="BO2" s="596"/>
      <c r="BP2" s="596"/>
      <c r="BQ2" s="596"/>
      <c r="BR2" s="596"/>
      <c r="BS2" s="596"/>
      <c r="BT2" s="596"/>
      <c r="BU2" s="596"/>
      <c r="BV2" s="596"/>
      <c r="BW2" s="596"/>
      <c r="BX2" s="596"/>
      <c r="BY2" s="596"/>
      <c r="BZ2" s="596"/>
      <c r="CA2" s="596"/>
      <c r="CB2" s="596"/>
      <c r="CC2" s="596"/>
      <c r="CD2" s="596"/>
      <c r="CE2" s="596"/>
      <c r="CF2" s="596"/>
      <c r="CG2" s="596"/>
      <c r="CH2" s="596"/>
      <c r="CI2" s="596"/>
      <c r="CJ2" s="596"/>
      <c r="CK2" s="596"/>
      <c r="CL2" s="596"/>
      <c r="CM2" s="596"/>
      <c r="CN2" s="596"/>
      <c r="CO2" s="596"/>
      <c r="CP2" s="596"/>
      <c r="CQ2" s="596"/>
      <c r="CR2" s="596"/>
      <c r="CS2" s="596"/>
      <c r="CT2" s="596"/>
      <c r="CU2" s="596"/>
      <c r="CV2" s="596"/>
      <c r="CW2" s="596"/>
      <c r="CX2" s="596"/>
      <c r="CY2" s="596"/>
      <c r="CZ2" s="597"/>
    </row>
    <row r="3" spans="2:104" ht="18.75" x14ac:dyDescent="0.25">
      <c r="B3" s="605" t="str">
        <f>IF(ISBLANK('Data Input - Case description'!G21),"Option not selected",'Data Input - Case description'!G21)</f>
        <v>Option not selected</v>
      </c>
      <c r="C3" s="39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391"/>
    </row>
    <row r="4" spans="2:104" x14ac:dyDescent="0.25">
      <c r="B4" s="393" t="s">
        <v>453</v>
      </c>
      <c r="C4" s="390">
        <f>IF('Data Input - General'!F25=0,'Data Input - General'!F22,'Data Input - General'!F25)</f>
        <v>0</v>
      </c>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391"/>
    </row>
    <row r="5" spans="2:104" x14ac:dyDescent="0.25">
      <c r="B5" s="393" t="s">
        <v>74</v>
      </c>
      <c r="C5" s="390"/>
      <c r="D5" s="79">
        <v>0</v>
      </c>
      <c r="E5" s="79">
        <v>1</v>
      </c>
      <c r="F5" s="79">
        <v>2</v>
      </c>
      <c r="G5" s="79">
        <v>3</v>
      </c>
      <c r="H5" s="79">
        <v>4</v>
      </c>
      <c r="I5" s="79">
        <v>5</v>
      </c>
      <c r="J5" s="79">
        <v>6</v>
      </c>
      <c r="K5" s="79">
        <v>7</v>
      </c>
      <c r="L5" s="79">
        <v>8</v>
      </c>
      <c r="M5" s="79">
        <v>9</v>
      </c>
      <c r="N5" s="79">
        <v>10</v>
      </c>
      <c r="O5" s="79">
        <v>11</v>
      </c>
      <c r="P5" s="79">
        <v>12</v>
      </c>
      <c r="Q5" s="79">
        <v>13</v>
      </c>
      <c r="R5" s="79">
        <v>14</v>
      </c>
      <c r="S5" s="79">
        <v>15</v>
      </c>
      <c r="T5" s="79">
        <v>16</v>
      </c>
      <c r="U5" s="79">
        <v>17</v>
      </c>
      <c r="V5" s="79">
        <v>18</v>
      </c>
      <c r="W5" s="79">
        <v>19</v>
      </c>
      <c r="X5" s="79">
        <v>20</v>
      </c>
      <c r="Y5" s="79">
        <v>21</v>
      </c>
      <c r="Z5" s="79">
        <v>22</v>
      </c>
      <c r="AA5" s="79">
        <v>23</v>
      </c>
      <c r="AB5" s="79">
        <v>24</v>
      </c>
      <c r="AC5" s="79">
        <v>25</v>
      </c>
      <c r="AD5" s="79">
        <v>26</v>
      </c>
      <c r="AE5" s="79">
        <v>27</v>
      </c>
      <c r="AF5" s="79">
        <v>28</v>
      </c>
      <c r="AG5" s="79">
        <v>29</v>
      </c>
      <c r="AH5" s="79">
        <v>30</v>
      </c>
      <c r="AI5" s="79">
        <v>31</v>
      </c>
      <c r="AJ5" s="79">
        <v>32</v>
      </c>
      <c r="AK5" s="79">
        <v>33</v>
      </c>
      <c r="AL5" s="79">
        <v>34</v>
      </c>
      <c r="AM5" s="79">
        <v>35</v>
      </c>
      <c r="AN5" s="79">
        <v>36</v>
      </c>
      <c r="AO5" s="79">
        <v>37</v>
      </c>
      <c r="AP5" s="79">
        <v>38</v>
      </c>
      <c r="AQ5" s="79">
        <v>39</v>
      </c>
      <c r="AR5" s="79">
        <v>40</v>
      </c>
      <c r="AS5" s="79">
        <v>41</v>
      </c>
      <c r="AT5" s="79">
        <v>42</v>
      </c>
      <c r="AU5" s="79">
        <v>43</v>
      </c>
      <c r="AV5" s="79">
        <v>44</v>
      </c>
      <c r="AW5" s="79">
        <v>45</v>
      </c>
      <c r="AX5" s="79">
        <v>46</v>
      </c>
      <c r="AY5" s="79">
        <v>47</v>
      </c>
      <c r="AZ5" s="79">
        <v>48</v>
      </c>
      <c r="BA5" s="79">
        <v>49</v>
      </c>
      <c r="BB5" s="79">
        <v>50</v>
      </c>
      <c r="BC5" s="79">
        <v>51</v>
      </c>
      <c r="BD5" s="79">
        <v>52</v>
      </c>
      <c r="BE5" s="79">
        <v>53</v>
      </c>
      <c r="BF5" s="79">
        <v>54</v>
      </c>
      <c r="BG5" s="79">
        <v>55</v>
      </c>
      <c r="BH5" s="79">
        <v>56</v>
      </c>
      <c r="BI5" s="79">
        <v>57</v>
      </c>
      <c r="BJ5" s="79">
        <v>58</v>
      </c>
      <c r="BK5" s="79">
        <v>59</v>
      </c>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50"/>
      <c r="CR5" s="50"/>
      <c r="CS5" s="50"/>
      <c r="CT5" s="50"/>
      <c r="CU5" s="50"/>
      <c r="CV5" s="50"/>
      <c r="CW5" s="50"/>
      <c r="CX5" s="50"/>
      <c r="CY5" s="50"/>
      <c r="CZ5" s="391"/>
    </row>
    <row r="6" spans="2:104" x14ac:dyDescent="0.25">
      <c r="B6" s="393" t="s">
        <v>33</v>
      </c>
      <c r="C6" s="390"/>
      <c r="D6" s="58">
        <f>'Data Input - Option 4'!H7</f>
        <v>0</v>
      </c>
      <c r="E6" s="58">
        <f>'Data Input - Option 4'!I7</f>
        <v>0</v>
      </c>
      <c r="F6" s="58">
        <f>'Data Input - Option 4'!J7</f>
        <v>0</v>
      </c>
      <c r="G6" s="58">
        <f>'Data Input - Option 4'!K7</f>
        <v>0</v>
      </c>
      <c r="H6" s="58">
        <f>'Data Input - Option 4'!L7</f>
        <v>0</v>
      </c>
      <c r="I6" s="58">
        <f>'Data Input - Option 4'!M7</f>
        <v>0</v>
      </c>
      <c r="J6" s="58">
        <f>'Data Input - Option 4'!N7</f>
        <v>0</v>
      </c>
      <c r="K6" s="58">
        <f>'Data Input - Option 4'!O7</f>
        <v>0</v>
      </c>
      <c r="L6" s="58">
        <f>'Data Input - Option 4'!P7</f>
        <v>0</v>
      </c>
      <c r="M6" s="58">
        <f>'Data Input - Option 4'!Q7</f>
        <v>0</v>
      </c>
      <c r="N6" s="58">
        <f>'Data Input - Option 4'!R7</f>
        <v>0</v>
      </c>
      <c r="O6" s="58">
        <f>'Data Input - Option 4'!S7</f>
        <v>0</v>
      </c>
      <c r="P6" s="58">
        <f>'Data Input - Option 4'!T7</f>
        <v>0</v>
      </c>
      <c r="Q6" s="58">
        <f>'Data Input - Option 4'!U7</f>
        <v>0</v>
      </c>
      <c r="R6" s="58">
        <f>'Data Input - Option 4'!V7</f>
        <v>0</v>
      </c>
      <c r="S6" s="58">
        <f>'Data Input - Option 4'!W7</f>
        <v>0</v>
      </c>
      <c r="T6" s="58">
        <f>'Data Input - Option 4'!X7</f>
        <v>0</v>
      </c>
      <c r="U6" s="58">
        <f>'Data Input - Option 4'!Y7</f>
        <v>0</v>
      </c>
      <c r="V6" s="58">
        <f>'Data Input - Option 4'!Z7</f>
        <v>0</v>
      </c>
      <c r="W6" s="58">
        <f>'Data Input - Option 4'!AA7</f>
        <v>0</v>
      </c>
      <c r="X6" s="58">
        <f>'Data Input - Option 4'!AB7</f>
        <v>0</v>
      </c>
      <c r="Y6" s="58">
        <f>'Data Input - Option 4'!AC7</f>
        <v>0</v>
      </c>
      <c r="Z6" s="58">
        <f>'Data Input - Option 4'!AD7</f>
        <v>0</v>
      </c>
      <c r="AA6" s="58">
        <f>'Data Input - Option 4'!AE7</f>
        <v>0</v>
      </c>
      <c r="AB6" s="58">
        <f>'Data Input - Option 4'!AF7</f>
        <v>0</v>
      </c>
      <c r="AC6" s="58">
        <f>'Data Input - Option 4'!AG7</f>
        <v>0</v>
      </c>
      <c r="AD6" s="58">
        <f>'Data Input - Option 4'!AH7</f>
        <v>0</v>
      </c>
      <c r="AE6" s="58">
        <f>'Data Input - Option 4'!AI7</f>
        <v>0</v>
      </c>
      <c r="AF6" s="58">
        <f>'Data Input - Option 4'!AJ7</f>
        <v>0</v>
      </c>
      <c r="AG6" s="58">
        <f>'Data Input - Option 4'!AK7</f>
        <v>0</v>
      </c>
      <c r="AH6" s="58">
        <f>'Data Input - Option 4'!AL7</f>
        <v>0</v>
      </c>
      <c r="AI6" s="58">
        <f>'Data Input - Option 4'!AM7</f>
        <v>0</v>
      </c>
      <c r="AJ6" s="58">
        <f>'Data Input - Option 4'!AN7</f>
        <v>0</v>
      </c>
      <c r="AK6" s="58">
        <f>'Data Input - Option 4'!AO7</f>
        <v>0</v>
      </c>
      <c r="AL6" s="58">
        <f>'Data Input - Option 4'!AP7</f>
        <v>0</v>
      </c>
      <c r="AM6" s="58">
        <f>'Data Input - Option 4'!AQ7</f>
        <v>0</v>
      </c>
      <c r="AN6" s="58">
        <f>'Data Input - Option 4'!AR7</f>
        <v>0</v>
      </c>
      <c r="AO6" s="58">
        <f>'Data Input - Option 4'!AS7</f>
        <v>0</v>
      </c>
      <c r="AP6" s="58">
        <f>'Data Input - Option 4'!AT7</f>
        <v>0</v>
      </c>
      <c r="AQ6" s="58">
        <f>'Data Input - Option 4'!AU7</f>
        <v>0</v>
      </c>
      <c r="AR6" s="58">
        <f>'Data Input - Option 4'!AV7</f>
        <v>0</v>
      </c>
      <c r="AS6" s="58">
        <f>'Data Input - Option 4'!AW7</f>
        <v>0</v>
      </c>
      <c r="AT6" s="58">
        <f>'Data Input - Option 4'!AX7</f>
        <v>0</v>
      </c>
      <c r="AU6" s="58">
        <f>'Data Input - Option 4'!AY7</f>
        <v>0</v>
      </c>
      <c r="AV6" s="58">
        <f>'Data Input - Option 4'!AZ7</f>
        <v>0</v>
      </c>
      <c r="AW6" s="58">
        <f>'Data Input - Option 4'!BA7</f>
        <v>0</v>
      </c>
      <c r="AX6" s="58">
        <f>'Data Input - Option 4'!BB7</f>
        <v>0</v>
      </c>
      <c r="AY6" s="58">
        <f>'Data Input - Option 4'!BC7</f>
        <v>0</v>
      </c>
      <c r="AZ6" s="58">
        <f>'Data Input - Option 4'!BD7</f>
        <v>0</v>
      </c>
      <c r="BA6" s="58">
        <f>'Data Input - Option 4'!BE7</f>
        <v>0</v>
      </c>
      <c r="BB6" s="58">
        <f>'Data Input - Option 4'!BF7</f>
        <v>0</v>
      </c>
      <c r="BC6" s="58">
        <f>'Data Input - Option 4'!BG7</f>
        <v>0</v>
      </c>
      <c r="BD6" s="58">
        <f>'Data Input - Option 4'!BH7</f>
        <v>0</v>
      </c>
      <c r="BE6" s="58">
        <f>'Data Input - Option 4'!BI7</f>
        <v>0</v>
      </c>
      <c r="BF6" s="58">
        <f>'Data Input - Option 4'!BJ7</f>
        <v>0</v>
      </c>
      <c r="BG6" s="58">
        <f>'Data Input - Option 4'!BK7</f>
        <v>0</v>
      </c>
      <c r="BH6" s="58">
        <f>'Data Input - Option 4'!BL7</f>
        <v>0</v>
      </c>
      <c r="BI6" s="58">
        <f>'Data Input - Option 4'!BM7</f>
        <v>0</v>
      </c>
      <c r="BJ6" s="58">
        <f>'Data Input - Option 4'!BN7</f>
        <v>0</v>
      </c>
      <c r="BK6" s="58">
        <f>'Data Input - Option 4'!BO7</f>
        <v>0</v>
      </c>
      <c r="BL6" s="58">
        <f>'Data Input - Option 4'!BP7</f>
        <v>0</v>
      </c>
      <c r="BM6" s="58">
        <f>'Data Input - Option 4'!BQ7</f>
        <v>0</v>
      </c>
      <c r="BN6" s="58">
        <f>'Data Input - Option 4'!BR7</f>
        <v>0</v>
      </c>
      <c r="BO6" s="58">
        <f>'Data Input - Option 4'!BS7</f>
        <v>0</v>
      </c>
      <c r="BP6" s="58">
        <f>'Data Input - Option 4'!BT7</f>
        <v>0</v>
      </c>
      <c r="BQ6" s="58">
        <f>'Data Input - Option 4'!BU7</f>
        <v>0</v>
      </c>
      <c r="BR6" s="58">
        <f>'Data Input - Option 4'!BV7</f>
        <v>0</v>
      </c>
      <c r="BS6" s="58">
        <f>'Data Input - Option 4'!BW7</f>
        <v>0</v>
      </c>
      <c r="BT6" s="58">
        <f>'Data Input - Option 4'!BX7</f>
        <v>0</v>
      </c>
      <c r="BU6" s="58">
        <f>'Data Input - Option 4'!BY7</f>
        <v>0</v>
      </c>
      <c r="BV6" s="58">
        <f>'Data Input - Option 4'!BZ7</f>
        <v>0</v>
      </c>
      <c r="BW6" s="58">
        <f>'Data Input - Option 4'!CA7</f>
        <v>0</v>
      </c>
      <c r="BX6" s="58">
        <f>'Data Input - Option 4'!CB7</f>
        <v>0</v>
      </c>
      <c r="BY6" s="58">
        <f>'Data Input - Option 4'!CC7</f>
        <v>0</v>
      </c>
      <c r="BZ6" s="58">
        <f>'Data Input - Option 4'!CD7</f>
        <v>0</v>
      </c>
      <c r="CA6" s="58">
        <f>'Data Input - Option 4'!CE7</f>
        <v>0</v>
      </c>
      <c r="CB6" s="58">
        <f>'Data Input - Option 4'!CF7</f>
        <v>0</v>
      </c>
      <c r="CC6" s="58">
        <f>'Data Input - Option 4'!CG7</f>
        <v>0</v>
      </c>
      <c r="CD6" s="58">
        <f>'Data Input - Option 4'!CH7</f>
        <v>0</v>
      </c>
      <c r="CE6" s="58">
        <f>'Data Input - Option 4'!CI7</f>
        <v>0</v>
      </c>
      <c r="CF6" s="58">
        <f>'Data Input - Option 4'!CJ7</f>
        <v>0</v>
      </c>
      <c r="CG6" s="58">
        <f>'Data Input - Option 4'!CK7</f>
        <v>0</v>
      </c>
      <c r="CH6" s="58">
        <f>'Data Input - Option 4'!CL7</f>
        <v>0</v>
      </c>
      <c r="CI6" s="58">
        <f>'Data Input - Option 4'!CM7</f>
        <v>0</v>
      </c>
      <c r="CJ6" s="58">
        <f>'Data Input - Option 4'!CN7</f>
        <v>0</v>
      </c>
      <c r="CK6" s="58">
        <f>'Data Input - Option 4'!CO7</f>
        <v>0</v>
      </c>
      <c r="CL6" s="58">
        <f>'Data Input - Option 4'!CP7</f>
        <v>0</v>
      </c>
      <c r="CM6" s="58">
        <f>'Data Input - Option 4'!CQ7</f>
        <v>0</v>
      </c>
      <c r="CN6" s="58">
        <f>'Data Input - Option 4'!CR7</f>
        <v>0</v>
      </c>
      <c r="CO6" s="58">
        <f>'Data Input - Option 4'!CS7</f>
        <v>0</v>
      </c>
      <c r="CP6" s="58">
        <f>'Data Input - Option 4'!CT7</f>
        <v>0</v>
      </c>
      <c r="CQ6" s="58">
        <f>'Data Input - Option 4'!CU7</f>
        <v>0</v>
      </c>
      <c r="CR6" s="58">
        <f>'Data Input - Option 4'!CV7</f>
        <v>0</v>
      </c>
      <c r="CS6" s="58">
        <f>'Data Input - Option 4'!CW7</f>
        <v>0</v>
      </c>
      <c r="CT6" s="58">
        <f>'Data Input - Option 4'!CX7</f>
        <v>0</v>
      </c>
      <c r="CU6" s="58">
        <f>'Data Input - Option 4'!CY7</f>
        <v>0</v>
      </c>
      <c r="CV6" s="58">
        <f>'Data Input - Option 4'!CZ7</f>
        <v>0</v>
      </c>
      <c r="CW6" s="58">
        <f>'Data Input - Option 4'!DA7</f>
        <v>0</v>
      </c>
      <c r="CX6" s="58">
        <f>'Data Input - Option 4'!DB7</f>
        <v>0</v>
      </c>
      <c r="CY6" s="58">
        <f>'Data Input - Option 4'!DC7</f>
        <v>0</v>
      </c>
      <c r="CZ6" s="391"/>
    </row>
    <row r="7" spans="2:104" x14ac:dyDescent="0.25">
      <c r="B7" s="394" t="s">
        <v>88</v>
      </c>
      <c r="C7" s="49"/>
      <c r="D7" s="59">
        <f>IF(D6=0,0,'Discount and deflators'!F12)</f>
        <v>0</v>
      </c>
      <c r="E7" s="59">
        <f>IF(E6=0,0,'Discount and deflators'!G12)</f>
        <v>0</v>
      </c>
      <c r="F7" s="59">
        <f>IF(F6=0,0,'Discount and deflators'!H12)</f>
        <v>0</v>
      </c>
      <c r="G7" s="59">
        <f>IF(G6=0,0,'Discount and deflators'!I12)</f>
        <v>0</v>
      </c>
      <c r="H7" s="59">
        <f>IF(H6=0,0,'Discount and deflators'!J12)</f>
        <v>0</v>
      </c>
      <c r="I7" s="59">
        <f>IF(I6=0,0,'Discount and deflators'!K12)</f>
        <v>0</v>
      </c>
      <c r="J7" s="59">
        <f>IF(J6=0,0,'Discount and deflators'!L12)</f>
        <v>0</v>
      </c>
      <c r="K7" s="59">
        <f>IF(K6=0,0,'Discount and deflators'!M12)</f>
        <v>0</v>
      </c>
      <c r="L7" s="59">
        <f>IF(L6=0,0,'Discount and deflators'!N12)</f>
        <v>0</v>
      </c>
      <c r="M7" s="59">
        <f>IF(M6=0,0,'Discount and deflators'!O12)</f>
        <v>0</v>
      </c>
      <c r="N7" s="59">
        <f>IF(N6=0,0,'Discount and deflators'!P12)</f>
        <v>0</v>
      </c>
      <c r="O7" s="59">
        <f>IF(O6=0,0,'Discount and deflators'!Q12)</f>
        <v>0</v>
      </c>
      <c r="P7" s="59">
        <f>IF(P6=0,0,'Discount and deflators'!R12)</f>
        <v>0</v>
      </c>
      <c r="Q7" s="59">
        <f>IF(Q6=0,0,'Discount and deflators'!S12)</f>
        <v>0</v>
      </c>
      <c r="R7" s="59">
        <f>IF(R6=0,0,'Discount and deflators'!T12)</f>
        <v>0</v>
      </c>
      <c r="S7" s="59">
        <f>IF(S6=0,0,'Discount and deflators'!U12)</f>
        <v>0</v>
      </c>
      <c r="T7" s="59">
        <f>IF(T6=0,0,'Discount and deflators'!V12)</f>
        <v>0</v>
      </c>
      <c r="U7" s="59">
        <f>IF(U6=0,0,'Discount and deflators'!W12)</f>
        <v>0</v>
      </c>
      <c r="V7" s="59">
        <f>IF(V6=0,0,'Discount and deflators'!X12)</f>
        <v>0</v>
      </c>
      <c r="W7" s="59">
        <f>IF(W6=0,0,'Discount and deflators'!Y12)</f>
        <v>0</v>
      </c>
      <c r="X7" s="59">
        <f>IF(X6=0,0,'Discount and deflators'!Z12)</f>
        <v>0</v>
      </c>
      <c r="Y7" s="59">
        <f>IF(Y6=0,0,'Discount and deflators'!AA12)</f>
        <v>0</v>
      </c>
      <c r="Z7" s="59">
        <f>IF(Z6=0,0,'Discount and deflators'!AB12)</f>
        <v>0</v>
      </c>
      <c r="AA7" s="59">
        <f>IF(AA6=0,0,'Discount and deflators'!AC12)</f>
        <v>0</v>
      </c>
      <c r="AB7" s="59">
        <f>IF(AB6=0,0,'Discount and deflators'!AD12)</f>
        <v>0</v>
      </c>
      <c r="AC7" s="59">
        <f>IF(AC6=0,0,'Discount and deflators'!AE12)</f>
        <v>0</v>
      </c>
      <c r="AD7" s="59">
        <f>IF(AD6=0,0,'Discount and deflators'!AF12)</f>
        <v>0</v>
      </c>
      <c r="AE7" s="59">
        <f>IF(AE6=0,0,'Discount and deflators'!AG12)</f>
        <v>0</v>
      </c>
      <c r="AF7" s="59">
        <f>IF(AF6=0,0,'Discount and deflators'!AH12)</f>
        <v>0</v>
      </c>
      <c r="AG7" s="59">
        <f>IF(AG6=0,0,'Discount and deflators'!AI12)</f>
        <v>0</v>
      </c>
      <c r="AH7" s="59">
        <f>IF(AH6=0,0,'Discount and deflators'!AJ12)</f>
        <v>0</v>
      </c>
      <c r="AI7" s="59">
        <f>IF(AI6=0,0,'Discount and deflators'!AK12)</f>
        <v>0</v>
      </c>
      <c r="AJ7" s="59">
        <f>IF(AJ6=0,0,'Discount and deflators'!AL12)</f>
        <v>0</v>
      </c>
      <c r="AK7" s="59">
        <f>IF(AK6=0,0,'Discount and deflators'!AM12)</f>
        <v>0</v>
      </c>
      <c r="AL7" s="59">
        <f>IF(AL6=0,0,'Discount and deflators'!AN12)</f>
        <v>0</v>
      </c>
      <c r="AM7" s="59">
        <f>IF(AM6=0,0,'Discount and deflators'!AO12)</f>
        <v>0</v>
      </c>
      <c r="AN7" s="59">
        <f>IF(AN6=0,0,'Discount and deflators'!AP12)</f>
        <v>0</v>
      </c>
      <c r="AO7" s="59">
        <f>IF(AO6=0,0,'Discount and deflators'!AQ12)</f>
        <v>0</v>
      </c>
      <c r="AP7" s="59">
        <f>IF(AP6=0,0,'Discount and deflators'!AR12)</f>
        <v>0</v>
      </c>
      <c r="AQ7" s="59">
        <f>IF(AQ6=0,0,'Discount and deflators'!AS12)</f>
        <v>0</v>
      </c>
      <c r="AR7" s="59">
        <f>IF(AR6=0,0,'Discount and deflators'!AT12)</f>
        <v>0</v>
      </c>
      <c r="AS7" s="59">
        <f>IF(AS6=0,0,'Discount and deflators'!AU12)</f>
        <v>0</v>
      </c>
      <c r="AT7" s="59">
        <f>IF(AT6=0,0,'Discount and deflators'!AV12)</f>
        <v>0</v>
      </c>
      <c r="AU7" s="59">
        <f>IF(AU6=0,0,'Discount and deflators'!AW12)</f>
        <v>0</v>
      </c>
      <c r="AV7" s="59">
        <f>IF(AV6=0,0,'Discount and deflators'!AX12)</f>
        <v>0</v>
      </c>
      <c r="AW7" s="59">
        <f>IF(AW6=0,0,'Discount and deflators'!AY12)</f>
        <v>0</v>
      </c>
      <c r="AX7" s="59">
        <f>IF(AX6=0,0,'Discount and deflators'!AZ12)</f>
        <v>0</v>
      </c>
      <c r="AY7" s="59">
        <f>IF(AY6=0,0,'Discount and deflators'!BA12)</f>
        <v>0</v>
      </c>
      <c r="AZ7" s="59">
        <f>IF(AZ6=0,0,'Discount and deflators'!BB12)</f>
        <v>0</v>
      </c>
      <c r="BA7" s="59">
        <f>IF(BA6=0,0,'Discount and deflators'!BC12)</f>
        <v>0</v>
      </c>
      <c r="BB7" s="59">
        <f>IF(BB6=0,0,'Discount and deflators'!BD12)</f>
        <v>0</v>
      </c>
      <c r="BC7" s="59">
        <f>IF(BC6=0,0,'Discount and deflators'!BE12)</f>
        <v>0</v>
      </c>
      <c r="BD7" s="59">
        <f>IF(BD6=0,0,'Discount and deflators'!BF12)</f>
        <v>0</v>
      </c>
      <c r="BE7" s="59">
        <f>IF(BE6=0,0,'Discount and deflators'!BG12)</f>
        <v>0</v>
      </c>
      <c r="BF7" s="59">
        <f>IF(BF6=0,0,'Discount and deflators'!BH12)</f>
        <v>0</v>
      </c>
      <c r="BG7" s="59">
        <f>IF(BG6=0,0,'Discount and deflators'!BI12)</f>
        <v>0</v>
      </c>
      <c r="BH7" s="59">
        <f>IF(BH6=0,0,'Discount and deflators'!BJ12)</f>
        <v>0</v>
      </c>
      <c r="BI7" s="59">
        <f>IF(BI6=0,0,'Discount and deflators'!BK12)</f>
        <v>0</v>
      </c>
      <c r="BJ7" s="59">
        <f>IF(BJ6=0,0,'Discount and deflators'!BL12)</f>
        <v>0</v>
      </c>
      <c r="BK7" s="59">
        <f>IF(BK6=0,0,'Discount and deflators'!BM12)</f>
        <v>0</v>
      </c>
      <c r="BL7" s="59">
        <f>IF(BL6=0,0,'Discount and deflators'!BN12)</f>
        <v>0</v>
      </c>
      <c r="BM7" s="59">
        <f>IF(BM6=0,0,'Discount and deflators'!BO12)</f>
        <v>0</v>
      </c>
      <c r="BN7" s="59">
        <f>IF(BN6=0,0,'Discount and deflators'!BP12)</f>
        <v>0</v>
      </c>
      <c r="BO7" s="59">
        <f>IF(BO6=0,0,'Discount and deflators'!BQ12)</f>
        <v>0</v>
      </c>
      <c r="BP7" s="59">
        <f>IF(BP6=0,0,'Discount and deflators'!BR12)</f>
        <v>0</v>
      </c>
      <c r="BQ7" s="59">
        <f>IF(BQ6=0,0,'Discount and deflators'!BS12)</f>
        <v>0</v>
      </c>
      <c r="BR7" s="59">
        <f>IF(BR6=0,0,'Discount and deflators'!BT12)</f>
        <v>0</v>
      </c>
      <c r="BS7" s="59">
        <f>IF(BS6=0,0,'Discount and deflators'!BU12)</f>
        <v>0</v>
      </c>
      <c r="BT7" s="59">
        <f>IF(BT6=0,0,'Discount and deflators'!BV12)</f>
        <v>0</v>
      </c>
      <c r="BU7" s="59">
        <f>IF(BU6=0,0,'Discount and deflators'!BW12)</f>
        <v>0</v>
      </c>
      <c r="BV7" s="59">
        <f>IF(BV6=0,0,'Discount and deflators'!BX12)</f>
        <v>0</v>
      </c>
      <c r="BW7" s="59">
        <f>IF(BW6=0,0,'Discount and deflators'!BY12)</f>
        <v>0</v>
      </c>
      <c r="BX7" s="59">
        <f>IF(BX6=0,0,'Discount and deflators'!BZ12)</f>
        <v>0</v>
      </c>
      <c r="BY7" s="59">
        <f>IF(BY6=0,0,'Discount and deflators'!CA12)</f>
        <v>0</v>
      </c>
      <c r="BZ7" s="59">
        <f>IF(BZ6=0,0,'Discount and deflators'!CB12)</f>
        <v>0</v>
      </c>
      <c r="CA7" s="59">
        <f>IF(CA6=0,0,'Discount and deflators'!CC12)</f>
        <v>0</v>
      </c>
      <c r="CB7" s="59">
        <f>IF(CB6=0,0,'Discount and deflators'!CD12)</f>
        <v>0</v>
      </c>
      <c r="CC7" s="59">
        <f>IF(CC6=0,0,'Discount and deflators'!CE12)</f>
        <v>0</v>
      </c>
      <c r="CD7" s="59">
        <f>IF(CD6=0,0,'Discount and deflators'!CF12)</f>
        <v>0</v>
      </c>
      <c r="CE7" s="59">
        <f>IF(CE6=0,0,'Discount and deflators'!CG12)</f>
        <v>0</v>
      </c>
      <c r="CF7" s="59">
        <f>IF(CF6=0,0,'Discount and deflators'!CH12)</f>
        <v>0</v>
      </c>
      <c r="CG7" s="59">
        <f>IF(CG6=0,0,'Discount and deflators'!CI12)</f>
        <v>0</v>
      </c>
      <c r="CH7" s="59">
        <f>IF(CH6=0,0,'Discount and deflators'!CJ12)</f>
        <v>0</v>
      </c>
      <c r="CI7" s="59">
        <f>IF(CI6=0,0,'Discount and deflators'!CK12)</f>
        <v>0</v>
      </c>
      <c r="CJ7" s="59">
        <f>IF(CJ6=0,0,'Discount and deflators'!CL12)</f>
        <v>0</v>
      </c>
      <c r="CK7" s="59">
        <f>IF(CK6=0,0,'Discount and deflators'!CM12)</f>
        <v>0</v>
      </c>
      <c r="CL7" s="59">
        <f>IF(CL6=0,0,'Discount and deflators'!CN12)</f>
        <v>0</v>
      </c>
      <c r="CM7" s="59">
        <f>IF(CM6=0,0,'Discount and deflators'!CO12)</f>
        <v>0</v>
      </c>
      <c r="CN7" s="59">
        <f>IF(CN6=0,0,'Discount and deflators'!CP12)</f>
        <v>0</v>
      </c>
      <c r="CO7" s="59">
        <f>IF(CO6=0,0,'Discount and deflators'!CQ12)</f>
        <v>0</v>
      </c>
      <c r="CP7" s="59">
        <f>IF(CP6=0,0,'Discount and deflators'!CR12)</f>
        <v>0</v>
      </c>
      <c r="CQ7" s="59">
        <f>IF(CQ6=0,0,'Discount and deflators'!CS12)</f>
        <v>0</v>
      </c>
      <c r="CR7" s="59">
        <f>IF(CR6=0,0,'Discount and deflators'!CT12)</f>
        <v>0</v>
      </c>
      <c r="CS7" s="59">
        <f>IF(CS6=0,0,'Discount and deflators'!CU12)</f>
        <v>0</v>
      </c>
      <c r="CT7" s="59">
        <f>IF(CT6=0,0,'Discount and deflators'!CV12)</f>
        <v>0</v>
      </c>
      <c r="CU7" s="59">
        <f>IF(CU6=0,0,'Discount and deflators'!CW12)</f>
        <v>0</v>
      </c>
      <c r="CV7" s="59">
        <f>IF(CV6=0,0,'Discount and deflators'!CX12)</f>
        <v>0</v>
      </c>
      <c r="CW7" s="59">
        <f>IF(CW6=0,0,'Discount and deflators'!CY12)</f>
        <v>0</v>
      </c>
      <c r="CX7" s="59">
        <f>IF(CX6=0,0,'Discount and deflators'!CZ12)</f>
        <v>0</v>
      </c>
      <c r="CY7" s="59">
        <f>IF(CY6=0,0,'Discount and deflators'!DA12)</f>
        <v>0</v>
      </c>
      <c r="CZ7" s="391"/>
    </row>
    <row r="8" spans="2:104" x14ac:dyDescent="0.25">
      <c r="B8" s="392"/>
      <c r="C8" s="39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391"/>
    </row>
    <row r="9" spans="2:104" x14ac:dyDescent="0.25">
      <c r="B9" s="395" t="s">
        <v>321</v>
      </c>
      <c r="C9" s="396"/>
      <c r="D9" s="397"/>
      <c r="E9" s="397"/>
      <c r="F9" s="397"/>
      <c r="G9" s="397"/>
      <c r="H9" s="397"/>
      <c r="I9" s="397"/>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c r="BH9" s="397"/>
      <c r="BI9" s="397"/>
      <c r="BJ9" s="397"/>
      <c r="BK9" s="397"/>
      <c r="BL9" s="397"/>
      <c r="BM9" s="397"/>
      <c r="BN9" s="397"/>
      <c r="BO9" s="397"/>
      <c r="BP9" s="397"/>
      <c r="BQ9" s="397"/>
      <c r="BR9" s="397"/>
      <c r="BS9" s="397"/>
      <c r="BT9" s="397"/>
      <c r="BU9" s="397"/>
      <c r="BV9" s="397"/>
      <c r="BW9" s="397"/>
      <c r="BX9" s="397"/>
      <c r="BY9" s="397"/>
      <c r="BZ9" s="397"/>
      <c r="CA9" s="397"/>
      <c r="CB9" s="397"/>
      <c r="CC9" s="397"/>
      <c r="CD9" s="397"/>
      <c r="CE9" s="397"/>
      <c r="CF9" s="397"/>
      <c r="CG9" s="397"/>
      <c r="CH9" s="397"/>
      <c r="CI9" s="397"/>
      <c r="CJ9" s="397"/>
      <c r="CK9" s="397"/>
      <c r="CL9" s="397"/>
      <c r="CM9" s="397"/>
      <c r="CN9" s="397"/>
      <c r="CO9" s="397"/>
      <c r="CP9" s="397"/>
      <c r="CQ9" s="397"/>
      <c r="CR9" s="397"/>
      <c r="CS9" s="397"/>
      <c r="CT9" s="397"/>
      <c r="CU9" s="397"/>
      <c r="CV9" s="397"/>
      <c r="CW9" s="397"/>
      <c r="CX9" s="397"/>
      <c r="CY9" s="397"/>
      <c r="CZ9" s="398"/>
    </row>
    <row r="10" spans="2:104" x14ac:dyDescent="0.25">
      <c r="B10" s="399"/>
      <c r="C10" s="49"/>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c r="CW10" s="50"/>
      <c r="CX10" s="50"/>
      <c r="CY10" s="50"/>
      <c r="CZ10" s="391"/>
    </row>
    <row r="11" spans="2:104" x14ac:dyDescent="0.25">
      <c r="B11" s="389" t="s">
        <v>75</v>
      </c>
      <c r="C11" s="39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c r="CW11" s="50"/>
      <c r="CX11" s="50"/>
      <c r="CY11" s="50"/>
      <c r="CZ11" s="391"/>
    </row>
    <row r="12" spans="2:104" x14ac:dyDescent="0.25">
      <c r="B12" s="393" t="s">
        <v>196</v>
      </c>
      <c r="C12" s="9" t="s">
        <v>1117</v>
      </c>
      <c r="D12" s="58">
        <f>'Data Input - Option 4'!H30</f>
        <v>0</v>
      </c>
      <c r="E12" s="58">
        <f>'Data Input - Option 4'!I30</f>
        <v>0</v>
      </c>
      <c r="F12" s="58">
        <f>'Data Input - Option 4'!J30</f>
        <v>0</v>
      </c>
      <c r="G12" s="58">
        <f>'Data Input - Option 4'!K30</f>
        <v>0</v>
      </c>
      <c r="H12" s="58">
        <f>'Data Input - Option 4'!L30</f>
        <v>0</v>
      </c>
      <c r="I12" s="58">
        <f>'Data Input - Option 4'!M30</f>
        <v>0</v>
      </c>
      <c r="J12" s="58">
        <f>'Data Input - Option 4'!N30</f>
        <v>0</v>
      </c>
      <c r="K12" s="58">
        <f>'Data Input - Option 4'!O30</f>
        <v>0</v>
      </c>
      <c r="L12" s="58">
        <f>'Data Input - Option 4'!P30</f>
        <v>0</v>
      </c>
      <c r="M12" s="58">
        <f>'Data Input - Option 4'!Q30</f>
        <v>0</v>
      </c>
      <c r="N12" s="58">
        <f>'Data Input - Option 4'!R30</f>
        <v>0</v>
      </c>
      <c r="O12" s="58">
        <f>'Data Input - Option 4'!S30</f>
        <v>0</v>
      </c>
      <c r="P12" s="58">
        <f>'Data Input - Option 4'!T30</f>
        <v>0</v>
      </c>
      <c r="Q12" s="58">
        <f>'Data Input - Option 4'!U30</f>
        <v>0</v>
      </c>
      <c r="R12" s="58">
        <f>'Data Input - Option 4'!V30</f>
        <v>0</v>
      </c>
      <c r="S12" s="58">
        <f>'Data Input - Option 4'!W30</f>
        <v>0</v>
      </c>
      <c r="T12" s="58">
        <f>'Data Input - Option 4'!X30</f>
        <v>0</v>
      </c>
      <c r="U12" s="58">
        <f>'Data Input - Option 4'!Y30</f>
        <v>0</v>
      </c>
      <c r="V12" s="58">
        <f>'Data Input - Option 4'!Z30</f>
        <v>0</v>
      </c>
      <c r="W12" s="58">
        <f>'Data Input - Option 4'!AA30</f>
        <v>0</v>
      </c>
      <c r="X12" s="58">
        <f>'Data Input - Option 4'!AB30</f>
        <v>0</v>
      </c>
      <c r="Y12" s="58">
        <f>'Data Input - Option 4'!AC30</f>
        <v>0</v>
      </c>
      <c r="Z12" s="58">
        <f>'Data Input - Option 4'!AD30</f>
        <v>0</v>
      </c>
      <c r="AA12" s="58">
        <f>'Data Input - Option 4'!AE30</f>
        <v>0</v>
      </c>
      <c r="AB12" s="58">
        <f>'Data Input - Option 4'!AF30</f>
        <v>0</v>
      </c>
      <c r="AC12" s="58">
        <f>'Data Input - Option 4'!AG30</f>
        <v>0</v>
      </c>
      <c r="AD12" s="58">
        <f>'Data Input - Option 4'!AH30</f>
        <v>0</v>
      </c>
      <c r="AE12" s="58">
        <f>'Data Input - Option 4'!AI30</f>
        <v>0</v>
      </c>
      <c r="AF12" s="58">
        <f>'Data Input - Option 4'!AJ30</f>
        <v>0</v>
      </c>
      <c r="AG12" s="58">
        <f>'Data Input - Option 4'!AK30</f>
        <v>0</v>
      </c>
      <c r="AH12" s="58">
        <f>'Data Input - Option 4'!AL30</f>
        <v>0</v>
      </c>
      <c r="AI12" s="58">
        <f>'Data Input - Option 4'!AM30</f>
        <v>0</v>
      </c>
      <c r="AJ12" s="58">
        <f>'Data Input - Option 4'!AN30</f>
        <v>0</v>
      </c>
      <c r="AK12" s="58">
        <f>'Data Input - Option 4'!AO30</f>
        <v>0</v>
      </c>
      <c r="AL12" s="58">
        <f>'Data Input - Option 4'!AP30</f>
        <v>0</v>
      </c>
      <c r="AM12" s="58">
        <f>'Data Input - Option 4'!AQ30</f>
        <v>0</v>
      </c>
      <c r="AN12" s="58">
        <f>'Data Input - Option 4'!AR30</f>
        <v>0</v>
      </c>
      <c r="AO12" s="58">
        <f>'Data Input - Option 4'!AS30</f>
        <v>0</v>
      </c>
      <c r="AP12" s="58">
        <f>'Data Input - Option 4'!AT30</f>
        <v>0</v>
      </c>
      <c r="AQ12" s="58">
        <f>'Data Input - Option 4'!AU30</f>
        <v>0</v>
      </c>
      <c r="AR12" s="58">
        <f>'Data Input - Option 4'!AV30</f>
        <v>0</v>
      </c>
      <c r="AS12" s="58">
        <f>'Data Input - Option 4'!AW30</f>
        <v>0</v>
      </c>
      <c r="AT12" s="58">
        <f>'Data Input - Option 4'!AX30</f>
        <v>0</v>
      </c>
      <c r="AU12" s="58">
        <f>'Data Input - Option 4'!AY30</f>
        <v>0</v>
      </c>
      <c r="AV12" s="58">
        <f>'Data Input - Option 4'!AZ30</f>
        <v>0</v>
      </c>
      <c r="AW12" s="58">
        <f>'Data Input - Option 4'!BA30</f>
        <v>0</v>
      </c>
      <c r="AX12" s="58">
        <f>'Data Input - Option 4'!BB30</f>
        <v>0</v>
      </c>
      <c r="AY12" s="58">
        <f>'Data Input - Option 4'!BC30</f>
        <v>0</v>
      </c>
      <c r="AZ12" s="58">
        <f>'Data Input - Option 4'!BD30</f>
        <v>0</v>
      </c>
      <c r="BA12" s="58">
        <f>'Data Input - Option 4'!BE30</f>
        <v>0</v>
      </c>
      <c r="BB12" s="58">
        <f>'Data Input - Option 4'!BF30</f>
        <v>0</v>
      </c>
      <c r="BC12" s="58">
        <f>'Data Input - Option 4'!BG30</f>
        <v>0</v>
      </c>
      <c r="BD12" s="58">
        <f>'Data Input - Option 4'!BH30</f>
        <v>0</v>
      </c>
      <c r="BE12" s="58">
        <f>'Data Input - Option 4'!BI30</f>
        <v>0</v>
      </c>
      <c r="BF12" s="58">
        <f>'Data Input - Option 4'!BJ30</f>
        <v>0</v>
      </c>
      <c r="BG12" s="58">
        <f>'Data Input - Option 4'!BK30</f>
        <v>0</v>
      </c>
      <c r="BH12" s="58">
        <f>'Data Input - Option 4'!BL30</f>
        <v>0</v>
      </c>
      <c r="BI12" s="58">
        <f>'Data Input - Option 4'!BM30</f>
        <v>0</v>
      </c>
      <c r="BJ12" s="58">
        <f>'Data Input - Option 4'!BN30</f>
        <v>0</v>
      </c>
      <c r="BK12" s="58">
        <f>'Data Input - Option 4'!BO30</f>
        <v>0</v>
      </c>
      <c r="BL12" s="58">
        <f>'Data Input - Option 4'!BP30</f>
        <v>0</v>
      </c>
      <c r="BM12" s="58">
        <f>'Data Input - Option 4'!BQ30</f>
        <v>0</v>
      </c>
      <c r="BN12" s="58">
        <f>'Data Input - Option 4'!BR30</f>
        <v>0</v>
      </c>
      <c r="BO12" s="58">
        <f>'Data Input - Option 4'!BS30</f>
        <v>0</v>
      </c>
      <c r="BP12" s="58">
        <f>'Data Input - Option 4'!BT30</f>
        <v>0</v>
      </c>
      <c r="BQ12" s="58">
        <f>'Data Input - Option 4'!BU30</f>
        <v>0</v>
      </c>
      <c r="BR12" s="58">
        <f>'Data Input - Option 4'!BV30</f>
        <v>0</v>
      </c>
      <c r="BS12" s="58">
        <f>'Data Input - Option 4'!BW30</f>
        <v>0</v>
      </c>
      <c r="BT12" s="58">
        <f>'Data Input - Option 4'!BX30</f>
        <v>0</v>
      </c>
      <c r="BU12" s="58">
        <f>'Data Input - Option 4'!BY30</f>
        <v>0</v>
      </c>
      <c r="BV12" s="58">
        <f>'Data Input - Option 4'!BZ30</f>
        <v>0</v>
      </c>
      <c r="BW12" s="58">
        <f>'Data Input - Option 4'!CA30</f>
        <v>0</v>
      </c>
      <c r="BX12" s="58">
        <f>'Data Input - Option 4'!CB30</f>
        <v>0</v>
      </c>
      <c r="BY12" s="58">
        <f>'Data Input - Option 4'!CC30</f>
        <v>0</v>
      </c>
      <c r="BZ12" s="58">
        <f>'Data Input - Option 4'!CD30</f>
        <v>0</v>
      </c>
      <c r="CA12" s="58">
        <f>'Data Input - Option 4'!CE30</f>
        <v>0</v>
      </c>
      <c r="CB12" s="58">
        <f>'Data Input - Option 4'!CF30</f>
        <v>0</v>
      </c>
      <c r="CC12" s="58">
        <f>'Data Input - Option 4'!CG30</f>
        <v>0</v>
      </c>
      <c r="CD12" s="58">
        <f>'Data Input - Option 4'!CH30</f>
        <v>0</v>
      </c>
      <c r="CE12" s="58">
        <f>'Data Input - Option 4'!CI30</f>
        <v>0</v>
      </c>
      <c r="CF12" s="58">
        <f>'Data Input - Option 4'!CJ30</f>
        <v>0</v>
      </c>
      <c r="CG12" s="58">
        <f>'Data Input - Option 4'!CK30</f>
        <v>0</v>
      </c>
      <c r="CH12" s="58">
        <f>'Data Input - Option 4'!CL30</f>
        <v>0</v>
      </c>
      <c r="CI12" s="58">
        <f>'Data Input - Option 4'!CM30</f>
        <v>0</v>
      </c>
      <c r="CJ12" s="58">
        <f>'Data Input - Option 4'!CN30</f>
        <v>0</v>
      </c>
      <c r="CK12" s="58">
        <f>'Data Input - Option 4'!CO30</f>
        <v>0</v>
      </c>
      <c r="CL12" s="58">
        <f>'Data Input - Option 4'!CP30</f>
        <v>0</v>
      </c>
      <c r="CM12" s="58">
        <f>'Data Input - Option 4'!CQ30</f>
        <v>0</v>
      </c>
      <c r="CN12" s="58">
        <f>'Data Input - Option 4'!CR30</f>
        <v>0</v>
      </c>
      <c r="CO12" s="58">
        <f>'Data Input - Option 4'!CS30</f>
        <v>0</v>
      </c>
      <c r="CP12" s="58">
        <f>'Data Input - Option 4'!CT30</f>
        <v>0</v>
      </c>
      <c r="CQ12" s="58">
        <f>'Data Input - Option 4'!CU30</f>
        <v>0</v>
      </c>
      <c r="CR12" s="58">
        <f>'Data Input - Option 4'!CV30</f>
        <v>0</v>
      </c>
      <c r="CS12" s="58">
        <f>'Data Input - Option 4'!CW30</f>
        <v>0</v>
      </c>
      <c r="CT12" s="58">
        <f>'Data Input - Option 4'!CX30</f>
        <v>0</v>
      </c>
      <c r="CU12" s="58">
        <f>'Data Input - Option 4'!CY30</f>
        <v>0</v>
      </c>
      <c r="CV12" s="58">
        <f>'Data Input - Option 4'!CZ30</f>
        <v>0</v>
      </c>
      <c r="CW12" s="58">
        <f>'Data Input - Option 4'!DA30</f>
        <v>0</v>
      </c>
      <c r="CX12" s="58">
        <f>'Data Input - Option 4'!DB30</f>
        <v>0</v>
      </c>
      <c r="CY12" s="58">
        <f>'Data Input - Option 4'!DC30</f>
        <v>0</v>
      </c>
      <c r="CZ12" s="391"/>
    </row>
    <row r="13" spans="2:104" x14ac:dyDescent="0.25">
      <c r="B13" s="393" t="s">
        <v>441</v>
      </c>
      <c r="C13" s="9" t="s">
        <v>1117</v>
      </c>
      <c r="D13" s="59">
        <f>D12*D$7</f>
        <v>0</v>
      </c>
      <c r="E13" s="59">
        <f t="shared" ref="E13:BP13" si="0">E12*E$7</f>
        <v>0</v>
      </c>
      <c r="F13" s="59">
        <f t="shared" si="0"/>
        <v>0</v>
      </c>
      <c r="G13" s="59">
        <f t="shared" si="0"/>
        <v>0</v>
      </c>
      <c r="H13" s="59">
        <f t="shared" si="0"/>
        <v>0</v>
      </c>
      <c r="I13" s="59">
        <f t="shared" si="0"/>
        <v>0</v>
      </c>
      <c r="J13" s="59">
        <f t="shared" si="0"/>
        <v>0</v>
      </c>
      <c r="K13" s="59">
        <f t="shared" si="0"/>
        <v>0</v>
      </c>
      <c r="L13" s="59">
        <f t="shared" si="0"/>
        <v>0</v>
      </c>
      <c r="M13" s="59">
        <f t="shared" si="0"/>
        <v>0</v>
      </c>
      <c r="N13" s="59">
        <f t="shared" si="0"/>
        <v>0</v>
      </c>
      <c r="O13" s="59">
        <f t="shared" si="0"/>
        <v>0</v>
      </c>
      <c r="P13" s="59">
        <f t="shared" si="0"/>
        <v>0</v>
      </c>
      <c r="Q13" s="59">
        <f t="shared" si="0"/>
        <v>0</v>
      </c>
      <c r="R13" s="59">
        <f t="shared" si="0"/>
        <v>0</v>
      </c>
      <c r="S13" s="59">
        <f t="shared" si="0"/>
        <v>0</v>
      </c>
      <c r="T13" s="59">
        <f t="shared" si="0"/>
        <v>0</v>
      </c>
      <c r="U13" s="59">
        <f t="shared" si="0"/>
        <v>0</v>
      </c>
      <c r="V13" s="59">
        <f t="shared" si="0"/>
        <v>0</v>
      </c>
      <c r="W13" s="59">
        <f t="shared" si="0"/>
        <v>0</v>
      </c>
      <c r="X13" s="59">
        <f t="shared" si="0"/>
        <v>0</v>
      </c>
      <c r="Y13" s="59">
        <f t="shared" si="0"/>
        <v>0</v>
      </c>
      <c r="Z13" s="59">
        <f t="shared" si="0"/>
        <v>0</v>
      </c>
      <c r="AA13" s="59">
        <f t="shared" si="0"/>
        <v>0</v>
      </c>
      <c r="AB13" s="59">
        <f t="shared" si="0"/>
        <v>0</v>
      </c>
      <c r="AC13" s="59">
        <f t="shared" si="0"/>
        <v>0</v>
      </c>
      <c r="AD13" s="59">
        <f t="shared" si="0"/>
        <v>0</v>
      </c>
      <c r="AE13" s="59">
        <f t="shared" si="0"/>
        <v>0</v>
      </c>
      <c r="AF13" s="59">
        <f t="shared" si="0"/>
        <v>0</v>
      </c>
      <c r="AG13" s="59">
        <f t="shared" si="0"/>
        <v>0</v>
      </c>
      <c r="AH13" s="59">
        <f t="shared" si="0"/>
        <v>0</v>
      </c>
      <c r="AI13" s="59">
        <f t="shared" si="0"/>
        <v>0</v>
      </c>
      <c r="AJ13" s="59">
        <f t="shared" si="0"/>
        <v>0</v>
      </c>
      <c r="AK13" s="59">
        <f t="shared" si="0"/>
        <v>0</v>
      </c>
      <c r="AL13" s="59">
        <f t="shared" si="0"/>
        <v>0</v>
      </c>
      <c r="AM13" s="59">
        <f t="shared" si="0"/>
        <v>0</v>
      </c>
      <c r="AN13" s="59">
        <f t="shared" si="0"/>
        <v>0</v>
      </c>
      <c r="AO13" s="59">
        <f t="shared" si="0"/>
        <v>0</v>
      </c>
      <c r="AP13" s="59">
        <f t="shared" si="0"/>
        <v>0</v>
      </c>
      <c r="AQ13" s="59">
        <f t="shared" si="0"/>
        <v>0</v>
      </c>
      <c r="AR13" s="59">
        <f t="shared" si="0"/>
        <v>0</v>
      </c>
      <c r="AS13" s="59">
        <f t="shared" si="0"/>
        <v>0</v>
      </c>
      <c r="AT13" s="59">
        <f t="shared" si="0"/>
        <v>0</v>
      </c>
      <c r="AU13" s="59">
        <f t="shared" si="0"/>
        <v>0</v>
      </c>
      <c r="AV13" s="59">
        <f t="shared" si="0"/>
        <v>0</v>
      </c>
      <c r="AW13" s="59">
        <f t="shared" si="0"/>
        <v>0</v>
      </c>
      <c r="AX13" s="59">
        <f t="shared" si="0"/>
        <v>0</v>
      </c>
      <c r="AY13" s="59">
        <f t="shared" si="0"/>
        <v>0</v>
      </c>
      <c r="AZ13" s="59">
        <f t="shared" si="0"/>
        <v>0</v>
      </c>
      <c r="BA13" s="59">
        <f t="shared" si="0"/>
        <v>0</v>
      </c>
      <c r="BB13" s="59">
        <f t="shared" si="0"/>
        <v>0</v>
      </c>
      <c r="BC13" s="59">
        <f t="shared" si="0"/>
        <v>0</v>
      </c>
      <c r="BD13" s="59">
        <f t="shared" si="0"/>
        <v>0</v>
      </c>
      <c r="BE13" s="59">
        <f t="shared" si="0"/>
        <v>0</v>
      </c>
      <c r="BF13" s="59">
        <f t="shared" si="0"/>
        <v>0</v>
      </c>
      <c r="BG13" s="59">
        <f t="shared" si="0"/>
        <v>0</v>
      </c>
      <c r="BH13" s="59">
        <f t="shared" si="0"/>
        <v>0</v>
      </c>
      <c r="BI13" s="59">
        <f t="shared" si="0"/>
        <v>0</v>
      </c>
      <c r="BJ13" s="59">
        <f t="shared" si="0"/>
        <v>0</v>
      </c>
      <c r="BK13" s="59">
        <f t="shared" si="0"/>
        <v>0</v>
      </c>
      <c r="BL13" s="59">
        <f t="shared" si="0"/>
        <v>0</v>
      </c>
      <c r="BM13" s="59">
        <f t="shared" si="0"/>
        <v>0</v>
      </c>
      <c r="BN13" s="59">
        <f t="shared" si="0"/>
        <v>0</v>
      </c>
      <c r="BO13" s="59">
        <f t="shared" si="0"/>
        <v>0</v>
      </c>
      <c r="BP13" s="59">
        <f t="shared" si="0"/>
        <v>0</v>
      </c>
      <c r="BQ13" s="59">
        <f t="shared" ref="BQ13:CY13" si="1">BQ12*BQ$7</f>
        <v>0</v>
      </c>
      <c r="BR13" s="59">
        <f t="shared" si="1"/>
        <v>0</v>
      </c>
      <c r="BS13" s="59">
        <f t="shared" si="1"/>
        <v>0</v>
      </c>
      <c r="BT13" s="59">
        <f t="shared" si="1"/>
        <v>0</v>
      </c>
      <c r="BU13" s="59">
        <f t="shared" si="1"/>
        <v>0</v>
      </c>
      <c r="BV13" s="59">
        <f t="shared" si="1"/>
        <v>0</v>
      </c>
      <c r="BW13" s="59">
        <f t="shared" si="1"/>
        <v>0</v>
      </c>
      <c r="BX13" s="59">
        <f t="shared" si="1"/>
        <v>0</v>
      </c>
      <c r="BY13" s="59">
        <f t="shared" si="1"/>
        <v>0</v>
      </c>
      <c r="BZ13" s="59">
        <f t="shared" si="1"/>
        <v>0</v>
      </c>
      <c r="CA13" s="59">
        <f t="shared" si="1"/>
        <v>0</v>
      </c>
      <c r="CB13" s="59">
        <f t="shared" si="1"/>
        <v>0</v>
      </c>
      <c r="CC13" s="59">
        <f t="shared" si="1"/>
        <v>0</v>
      </c>
      <c r="CD13" s="59">
        <f t="shared" si="1"/>
        <v>0</v>
      </c>
      <c r="CE13" s="59">
        <f t="shared" si="1"/>
        <v>0</v>
      </c>
      <c r="CF13" s="59">
        <f t="shared" si="1"/>
        <v>0</v>
      </c>
      <c r="CG13" s="59">
        <f t="shared" si="1"/>
        <v>0</v>
      </c>
      <c r="CH13" s="59">
        <f t="shared" si="1"/>
        <v>0</v>
      </c>
      <c r="CI13" s="59">
        <f t="shared" si="1"/>
        <v>0</v>
      </c>
      <c r="CJ13" s="59">
        <f t="shared" si="1"/>
        <v>0</v>
      </c>
      <c r="CK13" s="59">
        <f t="shared" si="1"/>
        <v>0</v>
      </c>
      <c r="CL13" s="59">
        <f t="shared" si="1"/>
        <v>0</v>
      </c>
      <c r="CM13" s="59">
        <f t="shared" si="1"/>
        <v>0</v>
      </c>
      <c r="CN13" s="59">
        <f t="shared" si="1"/>
        <v>0</v>
      </c>
      <c r="CO13" s="59">
        <f t="shared" si="1"/>
        <v>0</v>
      </c>
      <c r="CP13" s="59">
        <f t="shared" si="1"/>
        <v>0</v>
      </c>
      <c r="CQ13" s="59">
        <f t="shared" si="1"/>
        <v>0</v>
      </c>
      <c r="CR13" s="59">
        <f t="shared" si="1"/>
        <v>0</v>
      </c>
      <c r="CS13" s="59">
        <f t="shared" si="1"/>
        <v>0</v>
      </c>
      <c r="CT13" s="59">
        <f t="shared" si="1"/>
        <v>0</v>
      </c>
      <c r="CU13" s="59">
        <f t="shared" si="1"/>
        <v>0</v>
      </c>
      <c r="CV13" s="59">
        <f t="shared" si="1"/>
        <v>0</v>
      </c>
      <c r="CW13" s="59">
        <f t="shared" si="1"/>
        <v>0</v>
      </c>
      <c r="CX13" s="59">
        <f t="shared" si="1"/>
        <v>0</v>
      </c>
      <c r="CY13" s="59">
        <f t="shared" si="1"/>
        <v>0</v>
      </c>
      <c r="CZ13" s="391"/>
    </row>
    <row r="14" spans="2:104" x14ac:dyDescent="0.25">
      <c r="B14" s="393"/>
      <c r="C14" s="39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391"/>
    </row>
    <row r="15" spans="2:104" x14ac:dyDescent="0.25">
      <c r="B15" s="393" t="s">
        <v>667</v>
      </c>
      <c r="C15" s="9"/>
      <c r="D15" s="628" t="b">
        <f>IF(D12&lt;&gt;0,TRUE,FALSE)</f>
        <v>0</v>
      </c>
      <c r="E15" s="628" t="b">
        <f>IF(D15=TRUE,"ALREADY FOUND",IF(E12&lt;&gt;0,TRUE,FALSE))</f>
        <v>0</v>
      </c>
      <c r="F15" s="628" t="b">
        <f>IF(E15="ALREADY FOUND","ALREADY FOUND",IF(E15=TRUE,"ALREADY FOUND",IF(F12&lt;&gt;0,TRUE,FALSE)))</f>
        <v>0</v>
      </c>
      <c r="G15" s="628" t="b">
        <f t="shared" ref="G15:BR15" si="2">IF(F15="ALREADY FOUND","ALREADY FOUND",IF(F15=TRUE,"ALREADY FOUND",IF(G12&lt;&gt;0,TRUE,FALSE)))</f>
        <v>0</v>
      </c>
      <c r="H15" s="628" t="b">
        <f t="shared" si="2"/>
        <v>0</v>
      </c>
      <c r="I15" s="628" t="b">
        <f t="shared" si="2"/>
        <v>0</v>
      </c>
      <c r="J15" s="628" t="b">
        <f t="shared" si="2"/>
        <v>0</v>
      </c>
      <c r="K15" s="628" t="b">
        <f t="shared" si="2"/>
        <v>0</v>
      </c>
      <c r="L15" s="628" t="b">
        <f t="shared" si="2"/>
        <v>0</v>
      </c>
      <c r="M15" s="628" t="b">
        <f t="shared" si="2"/>
        <v>0</v>
      </c>
      <c r="N15" s="628" t="b">
        <f t="shared" si="2"/>
        <v>0</v>
      </c>
      <c r="O15" s="628" t="b">
        <f t="shared" si="2"/>
        <v>0</v>
      </c>
      <c r="P15" s="628" t="b">
        <f t="shared" si="2"/>
        <v>0</v>
      </c>
      <c r="Q15" s="628" t="b">
        <f t="shared" si="2"/>
        <v>0</v>
      </c>
      <c r="R15" s="628" t="b">
        <f t="shared" si="2"/>
        <v>0</v>
      </c>
      <c r="S15" s="628" t="b">
        <f t="shared" si="2"/>
        <v>0</v>
      </c>
      <c r="T15" s="628" t="b">
        <f t="shared" si="2"/>
        <v>0</v>
      </c>
      <c r="U15" s="628" t="b">
        <f t="shared" si="2"/>
        <v>0</v>
      </c>
      <c r="V15" s="628" t="b">
        <f t="shared" si="2"/>
        <v>0</v>
      </c>
      <c r="W15" s="628" t="b">
        <f t="shared" si="2"/>
        <v>0</v>
      </c>
      <c r="X15" s="628" t="b">
        <f t="shared" si="2"/>
        <v>0</v>
      </c>
      <c r="Y15" s="628" t="b">
        <f t="shared" si="2"/>
        <v>0</v>
      </c>
      <c r="Z15" s="628" t="b">
        <f t="shared" si="2"/>
        <v>0</v>
      </c>
      <c r="AA15" s="628" t="b">
        <f t="shared" si="2"/>
        <v>0</v>
      </c>
      <c r="AB15" s="628" t="b">
        <f t="shared" si="2"/>
        <v>0</v>
      </c>
      <c r="AC15" s="628" t="b">
        <f t="shared" si="2"/>
        <v>0</v>
      </c>
      <c r="AD15" s="628" t="b">
        <f t="shared" si="2"/>
        <v>0</v>
      </c>
      <c r="AE15" s="628" t="b">
        <f t="shared" si="2"/>
        <v>0</v>
      </c>
      <c r="AF15" s="628" t="b">
        <f t="shared" si="2"/>
        <v>0</v>
      </c>
      <c r="AG15" s="628" t="b">
        <f t="shared" si="2"/>
        <v>0</v>
      </c>
      <c r="AH15" s="628" t="b">
        <f t="shared" si="2"/>
        <v>0</v>
      </c>
      <c r="AI15" s="628" t="b">
        <f t="shared" si="2"/>
        <v>0</v>
      </c>
      <c r="AJ15" s="628" t="b">
        <f t="shared" si="2"/>
        <v>0</v>
      </c>
      <c r="AK15" s="628" t="b">
        <f t="shared" si="2"/>
        <v>0</v>
      </c>
      <c r="AL15" s="628" t="b">
        <f t="shared" si="2"/>
        <v>0</v>
      </c>
      <c r="AM15" s="628" t="b">
        <f t="shared" si="2"/>
        <v>0</v>
      </c>
      <c r="AN15" s="628" t="b">
        <f t="shared" si="2"/>
        <v>0</v>
      </c>
      <c r="AO15" s="628" t="b">
        <f t="shared" si="2"/>
        <v>0</v>
      </c>
      <c r="AP15" s="628" t="b">
        <f t="shared" si="2"/>
        <v>0</v>
      </c>
      <c r="AQ15" s="628" t="b">
        <f t="shared" si="2"/>
        <v>0</v>
      </c>
      <c r="AR15" s="628" t="b">
        <f t="shared" si="2"/>
        <v>0</v>
      </c>
      <c r="AS15" s="628" t="b">
        <f t="shared" si="2"/>
        <v>0</v>
      </c>
      <c r="AT15" s="628" t="b">
        <f t="shared" si="2"/>
        <v>0</v>
      </c>
      <c r="AU15" s="628" t="b">
        <f t="shared" si="2"/>
        <v>0</v>
      </c>
      <c r="AV15" s="628" t="b">
        <f t="shared" si="2"/>
        <v>0</v>
      </c>
      <c r="AW15" s="628" t="b">
        <f t="shared" si="2"/>
        <v>0</v>
      </c>
      <c r="AX15" s="628" t="b">
        <f t="shared" si="2"/>
        <v>0</v>
      </c>
      <c r="AY15" s="628" t="b">
        <f t="shared" si="2"/>
        <v>0</v>
      </c>
      <c r="AZ15" s="628" t="b">
        <f t="shared" si="2"/>
        <v>0</v>
      </c>
      <c r="BA15" s="628" t="b">
        <f t="shared" si="2"/>
        <v>0</v>
      </c>
      <c r="BB15" s="628" t="b">
        <f t="shared" si="2"/>
        <v>0</v>
      </c>
      <c r="BC15" s="628" t="b">
        <f t="shared" si="2"/>
        <v>0</v>
      </c>
      <c r="BD15" s="628" t="b">
        <f t="shared" si="2"/>
        <v>0</v>
      </c>
      <c r="BE15" s="628" t="b">
        <f t="shared" si="2"/>
        <v>0</v>
      </c>
      <c r="BF15" s="628" t="b">
        <f t="shared" si="2"/>
        <v>0</v>
      </c>
      <c r="BG15" s="628" t="b">
        <f t="shared" si="2"/>
        <v>0</v>
      </c>
      <c r="BH15" s="628" t="b">
        <f t="shared" si="2"/>
        <v>0</v>
      </c>
      <c r="BI15" s="628" t="b">
        <f t="shared" si="2"/>
        <v>0</v>
      </c>
      <c r="BJ15" s="628" t="b">
        <f t="shared" si="2"/>
        <v>0</v>
      </c>
      <c r="BK15" s="628" t="b">
        <f t="shared" si="2"/>
        <v>0</v>
      </c>
      <c r="BL15" s="628" t="b">
        <f t="shared" si="2"/>
        <v>0</v>
      </c>
      <c r="BM15" s="628" t="b">
        <f t="shared" si="2"/>
        <v>0</v>
      </c>
      <c r="BN15" s="628" t="b">
        <f t="shared" si="2"/>
        <v>0</v>
      </c>
      <c r="BO15" s="628" t="b">
        <f t="shared" si="2"/>
        <v>0</v>
      </c>
      <c r="BP15" s="628" t="b">
        <f t="shared" si="2"/>
        <v>0</v>
      </c>
      <c r="BQ15" s="628" t="b">
        <f t="shared" si="2"/>
        <v>0</v>
      </c>
      <c r="BR15" s="628" t="b">
        <f t="shared" si="2"/>
        <v>0</v>
      </c>
      <c r="BS15" s="628" t="b">
        <f t="shared" ref="BS15:CX15" si="3">IF(BR15="ALREADY FOUND","ALREADY FOUND",IF(BR15=TRUE,"ALREADY FOUND",IF(BS12&lt;&gt;0,TRUE,FALSE)))</f>
        <v>0</v>
      </c>
      <c r="BT15" s="628" t="b">
        <f t="shared" si="3"/>
        <v>0</v>
      </c>
      <c r="BU15" s="628" t="b">
        <f t="shared" si="3"/>
        <v>0</v>
      </c>
      <c r="BV15" s="628" t="b">
        <f t="shared" si="3"/>
        <v>0</v>
      </c>
      <c r="BW15" s="628" t="b">
        <f t="shared" si="3"/>
        <v>0</v>
      </c>
      <c r="BX15" s="628" t="b">
        <f t="shared" si="3"/>
        <v>0</v>
      </c>
      <c r="BY15" s="628" t="b">
        <f t="shared" si="3"/>
        <v>0</v>
      </c>
      <c r="BZ15" s="628" t="b">
        <f t="shared" si="3"/>
        <v>0</v>
      </c>
      <c r="CA15" s="628" t="b">
        <f t="shared" si="3"/>
        <v>0</v>
      </c>
      <c r="CB15" s="628" t="b">
        <f t="shared" si="3"/>
        <v>0</v>
      </c>
      <c r="CC15" s="628" t="b">
        <f t="shared" si="3"/>
        <v>0</v>
      </c>
      <c r="CD15" s="628" t="b">
        <f t="shared" si="3"/>
        <v>0</v>
      </c>
      <c r="CE15" s="628" t="b">
        <f t="shared" si="3"/>
        <v>0</v>
      </c>
      <c r="CF15" s="628" t="b">
        <f t="shared" si="3"/>
        <v>0</v>
      </c>
      <c r="CG15" s="628" t="b">
        <f t="shared" si="3"/>
        <v>0</v>
      </c>
      <c r="CH15" s="628" t="b">
        <f t="shared" si="3"/>
        <v>0</v>
      </c>
      <c r="CI15" s="628" t="b">
        <f t="shared" si="3"/>
        <v>0</v>
      </c>
      <c r="CJ15" s="628" t="b">
        <f t="shared" si="3"/>
        <v>0</v>
      </c>
      <c r="CK15" s="628" t="b">
        <f t="shared" si="3"/>
        <v>0</v>
      </c>
      <c r="CL15" s="628" t="b">
        <f t="shared" si="3"/>
        <v>0</v>
      </c>
      <c r="CM15" s="628" t="b">
        <f t="shared" si="3"/>
        <v>0</v>
      </c>
      <c r="CN15" s="628" t="b">
        <f t="shared" si="3"/>
        <v>0</v>
      </c>
      <c r="CO15" s="628" t="b">
        <f t="shared" si="3"/>
        <v>0</v>
      </c>
      <c r="CP15" s="628" t="b">
        <f t="shared" si="3"/>
        <v>0</v>
      </c>
      <c r="CQ15" s="628" t="b">
        <f t="shared" si="3"/>
        <v>0</v>
      </c>
      <c r="CR15" s="628" t="b">
        <f t="shared" si="3"/>
        <v>0</v>
      </c>
      <c r="CS15" s="628" t="b">
        <f t="shared" si="3"/>
        <v>0</v>
      </c>
      <c r="CT15" s="628" t="b">
        <f t="shared" si="3"/>
        <v>0</v>
      </c>
      <c r="CU15" s="628" t="b">
        <f t="shared" si="3"/>
        <v>0</v>
      </c>
      <c r="CV15" s="628" t="b">
        <f t="shared" si="3"/>
        <v>0</v>
      </c>
      <c r="CW15" s="628" t="b">
        <f t="shared" si="3"/>
        <v>0</v>
      </c>
      <c r="CX15" s="628" t="b">
        <f t="shared" si="3"/>
        <v>0</v>
      </c>
      <c r="CY15" s="8"/>
      <c r="CZ15" s="391"/>
    </row>
    <row r="16" spans="2:104" x14ac:dyDescent="0.25">
      <c r="B16" s="393" t="s">
        <v>668</v>
      </c>
      <c r="C16" s="9"/>
      <c r="D16" s="631" t="e">
        <f>INDEX($D$6:$CX$6,MATCH(TRUE,$D$15:$CX$15,0))</f>
        <v>#N/A</v>
      </c>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8"/>
      <c r="CZ16" s="391"/>
    </row>
    <row r="17" spans="1:104" x14ac:dyDescent="0.25">
      <c r="B17" s="393" t="s">
        <v>669</v>
      </c>
      <c r="C17" s="9"/>
      <c r="D17" s="625" t="e">
        <f>IF(D6&lt;$D$16,FALSE,IF(D12+E12=0,TRUE,FALSE))</f>
        <v>#N/A</v>
      </c>
      <c r="E17" s="625" t="e">
        <f>IF(D17=TRUE,"N/A",IF(D17="N/A","N/A",IF(E6&lt;$D$16,FALSE,IF(E12+F12=0,TRUE,FALSE))))</f>
        <v>#N/A</v>
      </c>
      <c r="F17" s="625" t="e">
        <f>IF(E17=TRUE,"N/A",IF(E17="N/A","N/A",IF(F6&lt;$D$16,FALSE,IF(F12+G12=0,TRUE,FALSE))))</f>
        <v>#N/A</v>
      </c>
      <c r="G17" s="625" t="e">
        <f>IF(F17=TRUE,"N/A",IF(F17="N/A","N/A",IF(G6&lt;$D$16,FALSE,IF(G12+H12=0,TRUE,FALSE))))</f>
        <v>#N/A</v>
      </c>
      <c r="H17" s="625" t="e">
        <f>IF(G17=TRUE,"N/A",IF(G17="N/A","N/A",IF(H6&lt;$D$16,FALSE,IF(H12+I12=0,TRUE,FALSE))))</f>
        <v>#N/A</v>
      </c>
      <c r="I17" s="625" t="e">
        <f>IF(H17=TRUE,"N/A",IF(H17="N/A","N/A",IF(I6&lt;$D$16,FALSE,IF(I12+J12=0,TRUE,FALSE))))</f>
        <v>#N/A</v>
      </c>
      <c r="J17" s="625" t="e">
        <f t="shared" ref="J17:BU17" si="4">IF(I17=TRUE,"N/A",IF(I17="N/A","N/A",IF(J6&lt;$D$16,FALSE,IF(J12+K12=0,TRUE,FALSE))))</f>
        <v>#N/A</v>
      </c>
      <c r="K17" s="625" t="e">
        <f t="shared" si="4"/>
        <v>#N/A</v>
      </c>
      <c r="L17" s="625" t="e">
        <f t="shared" si="4"/>
        <v>#N/A</v>
      </c>
      <c r="M17" s="625" t="e">
        <f t="shared" si="4"/>
        <v>#N/A</v>
      </c>
      <c r="N17" s="625" t="e">
        <f t="shared" si="4"/>
        <v>#N/A</v>
      </c>
      <c r="O17" s="625" t="e">
        <f t="shared" si="4"/>
        <v>#N/A</v>
      </c>
      <c r="P17" s="625" t="e">
        <f t="shared" si="4"/>
        <v>#N/A</v>
      </c>
      <c r="Q17" s="625" t="e">
        <f t="shared" si="4"/>
        <v>#N/A</v>
      </c>
      <c r="R17" s="625" t="e">
        <f t="shared" si="4"/>
        <v>#N/A</v>
      </c>
      <c r="S17" s="625" t="e">
        <f t="shared" si="4"/>
        <v>#N/A</v>
      </c>
      <c r="T17" s="625" t="e">
        <f t="shared" si="4"/>
        <v>#N/A</v>
      </c>
      <c r="U17" s="625" t="e">
        <f t="shared" si="4"/>
        <v>#N/A</v>
      </c>
      <c r="V17" s="625" t="e">
        <f t="shared" si="4"/>
        <v>#N/A</v>
      </c>
      <c r="W17" s="625" t="e">
        <f t="shared" si="4"/>
        <v>#N/A</v>
      </c>
      <c r="X17" s="625" t="e">
        <f t="shared" si="4"/>
        <v>#N/A</v>
      </c>
      <c r="Y17" s="625" t="e">
        <f t="shared" si="4"/>
        <v>#N/A</v>
      </c>
      <c r="Z17" s="625" t="e">
        <f t="shared" si="4"/>
        <v>#N/A</v>
      </c>
      <c r="AA17" s="625" t="e">
        <f t="shared" si="4"/>
        <v>#N/A</v>
      </c>
      <c r="AB17" s="625" t="e">
        <f t="shared" si="4"/>
        <v>#N/A</v>
      </c>
      <c r="AC17" s="625" t="e">
        <f t="shared" si="4"/>
        <v>#N/A</v>
      </c>
      <c r="AD17" s="625" t="e">
        <f t="shared" si="4"/>
        <v>#N/A</v>
      </c>
      <c r="AE17" s="625" t="e">
        <f t="shared" si="4"/>
        <v>#N/A</v>
      </c>
      <c r="AF17" s="625" t="e">
        <f t="shared" si="4"/>
        <v>#N/A</v>
      </c>
      <c r="AG17" s="625" t="e">
        <f t="shared" si="4"/>
        <v>#N/A</v>
      </c>
      <c r="AH17" s="625" t="e">
        <f t="shared" si="4"/>
        <v>#N/A</v>
      </c>
      <c r="AI17" s="625" t="e">
        <f t="shared" si="4"/>
        <v>#N/A</v>
      </c>
      <c r="AJ17" s="625" t="e">
        <f t="shared" si="4"/>
        <v>#N/A</v>
      </c>
      <c r="AK17" s="625" t="e">
        <f t="shared" si="4"/>
        <v>#N/A</v>
      </c>
      <c r="AL17" s="625" t="e">
        <f t="shared" si="4"/>
        <v>#N/A</v>
      </c>
      <c r="AM17" s="625" t="e">
        <f t="shared" si="4"/>
        <v>#N/A</v>
      </c>
      <c r="AN17" s="625" t="e">
        <f t="shared" si="4"/>
        <v>#N/A</v>
      </c>
      <c r="AO17" s="625" t="e">
        <f t="shared" si="4"/>
        <v>#N/A</v>
      </c>
      <c r="AP17" s="625" t="e">
        <f t="shared" si="4"/>
        <v>#N/A</v>
      </c>
      <c r="AQ17" s="625" t="e">
        <f t="shared" si="4"/>
        <v>#N/A</v>
      </c>
      <c r="AR17" s="625" t="e">
        <f t="shared" si="4"/>
        <v>#N/A</v>
      </c>
      <c r="AS17" s="625" t="e">
        <f t="shared" si="4"/>
        <v>#N/A</v>
      </c>
      <c r="AT17" s="625" t="e">
        <f t="shared" si="4"/>
        <v>#N/A</v>
      </c>
      <c r="AU17" s="625" t="e">
        <f t="shared" si="4"/>
        <v>#N/A</v>
      </c>
      <c r="AV17" s="625" t="e">
        <f t="shared" si="4"/>
        <v>#N/A</v>
      </c>
      <c r="AW17" s="625" t="e">
        <f t="shared" si="4"/>
        <v>#N/A</v>
      </c>
      <c r="AX17" s="625" t="e">
        <f t="shared" si="4"/>
        <v>#N/A</v>
      </c>
      <c r="AY17" s="625" t="e">
        <f t="shared" si="4"/>
        <v>#N/A</v>
      </c>
      <c r="AZ17" s="625" t="e">
        <f t="shared" si="4"/>
        <v>#N/A</v>
      </c>
      <c r="BA17" s="625" t="e">
        <f t="shared" si="4"/>
        <v>#N/A</v>
      </c>
      <c r="BB17" s="625" t="e">
        <f t="shared" si="4"/>
        <v>#N/A</v>
      </c>
      <c r="BC17" s="625" t="e">
        <f t="shared" si="4"/>
        <v>#N/A</v>
      </c>
      <c r="BD17" s="625" t="e">
        <f t="shared" si="4"/>
        <v>#N/A</v>
      </c>
      <c r="BE17" s="625" t="e">
        <f t="shared" si="4"/>
        <v>#N/A</v>
      </c>
      <c r="BF17" s="625" t="e">
        <f t="shared" si="4"/>
        <v>#N/A</v>
      </c>
      <c r="BG17" s="625" t="e">
        <f t="shared" si="4"/>
        <v>#N/A</v>
      </c>
      <c r="BH17" s="625" t="e">
        <f t="shared" si="4"/>
        <v>#N/A</v>
      </c>
      <c r="BI17" s="625" t="e">
        <f t="shared" si="4"/>
        <v>#N/A</v>
      </c>
      <c r="BJ17" s="625" t="e">
        <f t="shared" si="4"/>
        <v>#N/A</v>
      </c>
      <c r="BK17" s="625" t="e">
        <f t="shared" si="4"/>
        <v>#N/A</v>
      </c>
      <c r="BL17" s="625" t="e">
        <f t="shared" si="4"/>
        <v>#N/A</v>
      </c>
      <c r="BM17" s="625" t="e">
        <f t="shared" si="4"/>
        <v>#N/A</v>
      </c>
      <c r="BN17" s="625" t="e">
        <f t="shared" si="4"/>
        <v>#N/A</v>
      </c>
      <c r="BO17" s="625" t="e">
        <f t="shared" si="4"/>
        <v>#N/A</v>
      </c>
      <c r="BP17" s="625" t="e">
        <f t="shared" si="4"/>
        <v>#N/A</v>
      </c>
      <c r="BQ17" s="625" t="e">
        <f t="shared" si="4"/>
        <v>#N/A</v>
      </c>
      <c r="BR17" s="625" t="e">
        <f t="shared" si="4"/>
        <v>#N/A</v>
      </c>
      <c r="BS17" s="625" t="e">
        <f t="shared" si="4"/>
        <v>#N/A</v>
      </c>
      <c r="BT17" s="625" t="e">
        <f t="shared" si="4"/>
        <v>#N/A</v>
      </c>
      <c r="BU17" s="625" t="e">
        <f t="shared" si="4"/>
        <v>#N/A</v>
      </c>
      <c r="BV17" s="625" t="e">
        <f t="shared" ref="BV17:CX17" si="5">IF(BU17=TRUE,"N/A",IF(BU17="N/A","N/A",IF(BV6&lt;$D$16,FALSE,IF(BV12+BW12=0,TRUE,FALSE))))</f>
        <v>#N/A</v>
      </c>
      <c r="BW17" s="625" t="e">
        <f t="shared" si="5"/>
        <v>#N/A</v>
      </c>
      <c r="BX17" s="625" t="e">
        <f t="shared" si="5"/>
        <v>#N/A</v>
      </c>
      <c r="BY17" s="625" t="e">
        <f t="shared" si="5"/>
        <v>#N/A</v>
      </c>
      <c r="BZ17" s="625" t="e">
        <f t="shared" si="5"/>
        <v>#N/A</v>
      </c>
      <c r="CA17" s="625" t="e">
        <f t="shared" si="5"/>
        <v>#N/A</v>
      </c>
      <c r="CB17" s="625" t="e">
        <f t="shared" si="5"/>
        <v>#N/A</v>
      </c>
      <c r="CC17" s="625" t="e">
        <f t="shared" si="5"/>
        <v>#N/A</v>
      </c>
      <c r="CD17" s="625" t="e">
        <f t="shared" si="5"/>
        <v>#N/A</v>
      </c>
      <c r="CE17" s="625" t="e">
        <f t="shared" si="5"/>
        <v>#N/A</v>
      </c>
      <c r="CF17" s="625" t="e">
        <f t="shared" si="5"/>
        <v>#N/A</v>
      </c>
      <c r="CG17" s="625" t="e">
        <f t="shared" si="5"/>
        <v>#N/A</v>
      </c>
      <c r="CH17" s="625" t="e">
        <f t="shared" si="5"/>
        <v>#N/A</v>
      </c>
      <c r="CI17" s="625" t="e">
        <f t="shared" si="5"/>
        <v>#N/A</v>
      </c>
      <c r="CJ17" s="625" t="e">
        <f t="shared" si="5"/>
        <v>#N/A</v>
      </c>
      <c r="CK17" s="625" t="e">
        <f t="shared" si="5"/>
        <v>#N/A</v>
      </c>
      <c r="CL17" s="625" t="e">
        <f t="shared" si="5"/>
        <v>#N/A</v>
      </c>
      <c r="CM17" s="625" t="e">
        <f t="shared" si="5"/>
        <v>#N/A</v>
      </c>
      <c r="CN17" s="625" t="e">
        <f t="shared" si="5"/>
        <v>#N/A</v>
      </c>
      <c r="CO17" s="625" t="e">
        <f t="shared" si="5"/>
        <v>#N/A</v>
      </c>
      <c r="CP17" s="625" t="e">
        <f t="shared" si="5"/>
        <v>#N/A</v>
      </c>
      <c r="CQ17" s="625" t="e">
        <f t="shared" si="5"/>
        <v>#N/A</v>
      </c>
      <c r="CR17" s="625" t="e">
        <f t="shared" si="5"/>
        <v>#N/A</v>
      </c>
      <c r="CS17" s="625" t="e">
        <f t="shared" si="5"/>
        <v>#N/A</v>
      </c>
      <c r="CT17" s="625" t="e">
        <f t="shared" si="5"/>
        <v>#N/A</v>
      </c>
      <c r="CU17" s="625" t="e">
        <f t="shared" si="5"/>
        <v>#N/A</v>
      </c>
      <c r="CV17" s="625" t="e">
        <f t="shared" si="5"/>
        <v>#N/A</v>
      </c>
      <c r="CW17" s="625" t="e">
        <f t="shared" si="5"/>
        <v>#N/A</v>
      </c>
      <c r="CX17" s="625" t="e">
        <f t="shared" si="5"/>
        <v>#N/A</v>
      </c>
      <c r="CY17" s="629"/>
      <c r="CZ17" s="391"/>
    </row>
    <row r="18" spans="1:104" x14ac:dyDescent="0.25">
      <c r="B18" s="393" t="s">
        <v>670</v>
      </c>
      <c r="C18" s="9"/>
      <c r="D18" s="632" t="e">
        <f>INDEX($D$6:$CX$6,MATCH(TRUE,$D$17:$CX$17,0))</f>
        <v>#N/A</v>
      </c>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391"/>
    </row>
    <row r="19" spans="1:104" x14ac:dyDescent="0.25">
      <c r="A19" s="92"/>
      <c r="B19" s="393" t="s">
        <v>790</v>
      </c>
      <c r="C19" s="8"/>
      <c r="D19" s="626" t="e">
        <f>IF(AND(OR(D6=$D$16,D6&gt;$D$16),OR(D6=$D$18,D6&lt;$D$18)),D12,0)</f>
        <v>#N/A</v>
      </c>
      <c r="E19" s="626" t="e">
        <f>IF(AND(OR(E6=$D$16,E6&gt;$D$16),OR(E6=$D$18,E6&lt;$D$18)),E12,0)</f>
        <v>#N/A</v>
      </c>
      <c r="F19" s="626" t="e">
        <f>IF(AND(OR(F6=$D$16,F6&gt;$D$16),OR(F6=$D$18,F6&lt;$D$18)),F12,0)</f>
        <v>#N/A</v>
      </c>
      <c r="G19" s="626" t="e">
        <f>IF(AND(OR(G6=$D$16,G6&gt;$D$16),OR(G6=$D$18,G6&lt;$D$18)),G12,0)</f>
        <v>#N/A</v>
      </c>
      <c r="H19" s="626" t="e">
        <f>IF(AND(OR(H6=$D$16,H6&gt;$D$16),OR(H6=$D$18,H6&lt;$D$18)),H12,0)</f>
        <v>#N/A</v>
      </c>
      <c r="I19" s="626" t="e">
        <f t="shared" ref="I19:BT19" si="6">IF(AND(OR(I6=$D$16,I6&gt;$D$16),OR(I6=$D$18,I6&lt;$D$18)),I12,0)</f>
        <v>#N/A</v>
      </c>
      <c r="J19" s="626" t="e">
        <f t="shared" si="6"/>
        <v>#N/A</v>
      </c>
      <c r="K19" s="626" t="e">
        <f t="shared" si="6"/>
        <v>#N/A</v>
      </c>
      <c r="L19" s="626" t="e">
        <f t="shared" si="6"/>
        <v>#N/A</v>
      </c>
      <c r="M19" s="626" t="e">
        <f t="shared" si="6"/>
        <v>#N/A</v>
      </c>
      <c r="N19" s="626" t="e">
        <f t="shared" si="6"/>
        <v>#N/A</v>
      </c>
      <c r="O19" s="626" t="e">
        <f t="shared" si="6"/>
        <v>#N/A</v>
      </c>
      <c r="P19" s="626" t="e">
        <f t="shared" si="6"/>
        <v>#N/A</v>
      </c>
      <c r="Q19" s="626" t="e">
        <f t="shared" si="6"/>
        <v>#N/A</v>
      </c>
      <c r="R19" s="626" t="e">
        <f t="shared" si="6"/>
        <v>#N/A</v>
      </c>
      <c r="S19" s="626" t="e">
        <f t="shared" si="6"/>
        <v>#N/A</v>
      </c>
      <c r="T19" s="626" t="e">
        <f t="shared" si="6"/>
        <v>#N/A</v>
      </c>
      <c r="U19" s="626" t="e">
        <f t="shared" si="6"/>
        <v>#N/A</v>
      </c>
      <c r="V19" s="626" t="e">
        <f t="shared" si="6"/>
        <v>#N/A</v>
      </c>
      <c r="W19" s="626" t="e">
        <f t="shared" si="6"/>
        <v>#N/A</v>
      </c>
      <c r="X19" s="626" t="e">
        <f t="shared" si="6"/>
        <v>#N/A</v>
      </c>
      <c r="Y19" s="626" t="e">
        <f t="shared" si="6"/>
        <v>#N/A</v>
      </c>
      <c r="Z19" s="626" t="e">
        <f t="shared" si="6"/>
        <v>#N/A</v>
      </c>
      <c r="AA19" s="626" t="e">
        <f t="shared" si="6"/>
        <v>#N/A</v>
      </c>
      <c r="AB19" s="626" t="e">
        <f t="shared" si="6"/>
        <v>#N/A</v>
      </c>
      <c r="AC19" s="626" t="e">
        <f t="shared" si="6"/>
        <v>#N/A</v>
      </c>
      <c r="AD19" s="626" t="e">
        <f t="shared" si="6"/>
        <v>#N/A</v>
      </c>
      <c r="AE19" s="626" t="e">
        <f t="shared" si="6"/>
        <v>#N/A</v>
      </c>
      <c r="AF19" s="626" t="e">
        <f t="shared" si="6"/>
        <v>#N/A</v>
      </c>
      <c r="AG19" s="626" t="e">
        <f t="shared" si="6"/>
        <v>#N/A</v>
      </c>
      <c r="AH19" s="626" t="e">
        <f t="shared" si="6"/>
        <v>#N/A</v>
      </c>
      <c r="AI19" s="626" t="e">
        <f t="shared" si="6"/>
        <v>#N/A</v>
      </c>
      <c r="AJ19" s="626" t="e">
        <f t="shared" si="6"/>
        <v>#N/A</v>
      </c>
      <c r="AK19" s="626" t="e">
        <f t="shared" si="6"/>
        <v>#N/A</v>
      </c>
      <c r="AL19" s="626" t="e">
        <f t="shared" si="6"/>
        <v>#N/A</v>
      </c>
      <c r="AM19" s="626" t="e">
        <f t="shared" si="6"/>
        <v>#N/A</v>
      </c>
      <c r="AN19" s="626" t="e">
        <f t="shared" si="6"/>
        <v>#N/A</v>
      </c>
      <c r="AO19" s="626" t="e">
        <f t="shared" si="6"/>
        <v>#N/A</v>
      </c>
      <c r="AP19" s="626" t="e">
        <f t="shared" si="6"/>
        <v>#N/A</v>
      </c>
      <c r="AQ19" s="626" t="e">
        <f t="shared" si="6"/>
        <v>#N/A</v>
      </c>
      <c r="AR19" s="626" t="e">
        <f t="shared" si="6"/>
        <v>#N/A</v>
      </c>
      <c r="AS19" s="626" t="e">
        <f t="shared" si="6"/>
        <v>#N/A</v>
      </c>
      <c r="AT19" s="626" t="e">
        <f t="shared" si="6"/>
        <v>#N/A</v>
      </c>
      <c r="AU19" s="626" t="e">
        <f t="shared" si="6"/>
        <v>#N/A</v>
      </c>
      <c r="AV19" s="626" t="e">
        <f t="shared" si="6"/>
        <v>#N/A</v>
      </c>
      <c r="AW19" s="626" t="e">
        <f t="shared" si="6"/>
        <v>#N/A</v>
      </c>
      <c r="AX19" s="626" t="e">
        <f t="shared" si="6"/>
        <v>#N/A</v>
      </c>
      <c r="AY19" s="626" t="e">
        <f t="shared" si="6"/>
        <v>#N/A</v>
      </c>
      <c r="AZ19" s="626" t="e">
        <f t="shared" si="6"/>
        <v>#N/A</v>
      </c>
      <c r="BA19" s="626" t="e">
        <f t="shared" si="6"/>
        <v>#N/A</v>
      </c>
      <c r="BB19" s="626" t="e">
        <f t="shared" si="6"/>
        <v>#N/A</v>
      </c>
      <c r="BC19" s="626" t="e">
        <f t="shared" si="6"/>
        <v>#N/A</v>
      </c>
      <c r="BD19" s="626" t="e">
        <f t="shared" si="6"/>
        <v>#N/A</v>
      </c>
      <c r="BE19" s="626" t="e">
        <f t="shared" si="6"/>
        <v>#N/A</v>
      </c>
      <c r="BF19" s="626" t="e">
        <f t="shared" si="6"/>
        <v>#N/A</v>
      </c>
      <c r="BG19" s="626" t="e">
        <f t="shared" si="6"/>
        <v>#N/A</v>
      </c>
      <c r="BH19" s="626" t="e">
        <f t="shared" si="6"/>
        <v>#N/A</v>
      </c>
      <c r="BI19" s="626" t="e">
        <f t="shared" si="6"/>
        <v>#N/A</v>
      </c>
      <c r="BJ19" s="626" t="e">
        <f t="shared" si="6"/>
        <v>#N/A</v>
      </c>
      <c r="BK19" s="626" t="e">
        <f t="shared" si="6"/>
        <v>#N/A</v>
      </c>
      <c r="BL19" s="626" t="e">
        <f t="shared" si="6"/>
        <v>#N/A</v>
      </c>
      <c r="BM19" s="626" t="e">
        <f t="shared" si="6"/>
        <v>#N/A</v>
      </c>
      <c r="BN19" s="626" t="e">
        <f t="shared" si="6"/>
        <v>#N/A</v>
      </c>
      <c r="BO19" s="626" t="e">
        <f t="shared" si="6"/>
        <v>#N/A</v>
      </c>
      <c r="BP19" s="626" t="e">
        <f t="shared" si="6"/>
        <v>#N/A</v>
      </c>
      <c r="BQ19" s="626" t="e">
        <f t="shared" si="6"/>
        <v>#N/A</v>
      </c>
      <c r="BR19" s="626" t="e">
        <f t="shared" si="6"/>
        <v>#N/A</v>
      </c>
      <c r="BS19" s="626" t="e">
        <f t="shared" si="6"/>
        <v>#N/A</v>
      </c>
      <c r="BT19" s="626" t="e">
        <f t="shared" si="6"/>
        <v>#N/A</v>
      </c>
      <c r="BU19" s="626" t="e">
        <f t="shared" ref="BU19:CX19" si="7">IF(AND(OR(BU6=$D$16,BU6&gt;$D$16),OR(BU6=$D$18,BU6&lt;$D$18)),BU12,0)</f>
        <v>#N/A</v>
      </c>
      <c r="BV19" s="626" t="e">
        <f t="shared" si="7"/>
        <v>#N/A</v>
      </c>
      <c r="BW19" s="626" t="e">
        <f t="shared" si="7"/>
        <v>#N/A</v>
      </c>
      <c r="BX19" s="626" t="e">
        <f t="shared" si="7"/>
        <v>#N/A</v>
      </c>
      <c r="BY19" s="626" t="e">
        <f t="shared" si="7"/>
        <v>#N/A</v>
      </c>
      <c r="BZ19" s="626" t="e">
        <f t="shared" si="7"/>
        <v>#N/A</v>
      </c>
      <c r="CA19" s="626" t="e">
        <f t="shared" si="7"/>
        <v>#N/A</v>
      </c>
      <c r="CB19" s="626" t="e">
        <f t="shared" si="7"/>
        <v>#N/A</v>
      </c>
      <c r="CC19" s="626" t="e">
        <f t="shared" si="7"/>
        <v>#N/A</v>
      </c>
      <c r="CD19" s="626" t="e">
        <f t="shared" si="7"/>
        <v>#N/A</v>
      </c>
      <c r="CE19" s="626" t="e">
        <f t="shared" si="7"/>
        <v>#N/A</v>
      </c>
      <c r="CF19" s="626" t="e">
        <f t="shared" si="7"/>
        <v>#N/A</v>
      </c>
      <c r="CG19" s="626" t="e">
        <f t="shared" si="7"/>
        <v>#N/A</v>
      </c>
      <c r="CH19" s="626" t="e">
        <f t="shared" si="7"/>
        <v>#N/A</v>
      </c>
      <c r="CI19" s="626" t="e">
        <f t="shared" si="7"/>
        <v>#N/A</v>
      </c>
      <c r="CJ19" s="626" t="e">
        <f t="shared" si="7"/>
        <v>#N/A</v>
      </c>
      <c r="CK19" s="626" t="e">
        <f t="shared" si="7"/>
        <v>#N/A</v>
      </c>
      <c r="CL19" s="626" t="e">
        <f t="shared" si="7"/>
        <v>#N/A</v>
      </c>
      <c r="CM19" s="626" t="e">
        <f t="shared" si="7"/>
        <v>#N/A</v>
      </c>
      <c r="CN19" s="626" t="e">
        <f t="shared" si="7"/>
        <v>#N/A</v>
      </c>
      <c r="CO19" s="626" t="e">
        <f t="shared" si="7"/>
        <v>#N/A</v>
      </c>
      <c r="CP19" s="626" t="e">
        <f t="shared" si="7"/>
        <v>#N/A</v>
      </c>
      <c r="CQ19" s="626" t="e">
        <f t="shared" si="7"/>
        <v>#N/A</v>
      </c>
      <c r="CR19" s="626" t="e">
        <f t="shared" si="7"/>
        <v>#N/A</v>
      </c>
      <c r="CS19" s="626" t="e">
        <f t="shared" si="7"/>
        <v>#N/A</v>
      </c>
      <c r="CT19" s="626" t="e">
        <f t="shared" si="7"/>
        <v>#N/A</v>
      </c>
      <c r="CU19" s="626" t="e">
        <f t="shared" si="7"/>
        <v>#N/A</v>
      </c>
      <c r="CV19" s="626" t="e">
        <f t="shared" si="7"/>
        <v>#N/A</v>
      </c>
      <c r="CW19" s="626" t="e">
        <f t="shared" si="7"/>
        <v>#N/A</v>
      </c>
      <c r="CX19" s="626" t="e">
        <f t="shared" si="7"/>
        <v>#N/A</v>
      </c>
      <c r="CY19" s="630"/>
      <c r="CZ19" s="391"/>
    </row>
    <row r="20" spans="1:104" x14ac:dyDescent="0.25">
      <c r="B20" s="393" t="s">
        <v>666</v>
      </c>
      <c r="C20" s="9"/>
      <c r="D20" s="627" t="e">
        <f>SUM(D19:CX19)</f>
        <v>#N/A</v>
      </c>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391"/>
    </row>
    <row r="21" spans="1:104" x14ac:dyDescent="0.25">
      <c r="B21" s="393" t="s">
        <v>1120</v>
      </c>
      <c r="C21" s="9"/>
      <c r="D21" s="826"/>
      <c r="E21" s="826"/>
      <c r="F21" s="826"/>
      <c r="G21" s="625" t="b">
        <f>IF(OR(AND(SUM(D12:F12)=0,G12&gt;0,G15="ALREADY FOUND"),AND(F21=TRUE,G12&gt;0),AND(F21=TRUE,SUM(H12:I12)&gt;0)),TRUE,FALSE)</f>
        <v>0</v>
      </c>
      <c r="H21" s="625" t="b">
        <f t="shared" ref="H21:BS21" si="8">IF(OR(AND(SUM(E12:G12)=0,H12&gt;0,H15="ALREADY FOUND"),AND(G21=TRUE,H12&gt;0),AND(G21=TRUE,SUM(I12:J12)&gt;0)),TRUE,FALSE)</f>
        <v>0</v>
      </c>
      <c r="I21" s="625" t="b">
        <f t="shared" si="8"/>
        <v>0</v>
      </c>
      <c r="J21" s="625" t="b">
        <f t="shared" si="8"/>
        <v>0</v>
      </c>
      <c r="K21" s="625" t="b">
        <f t="shared" si="8"/>
        <v>0</v>
      </c>
      <c r="L21" s="625" t="b">
        <f t="shared" si="8"/>
        <v>0</v>
      </c>
      <c r="M21" s="625" t="b">
        <f t="shared" si="8"/>
        <v>0</v>
      </c>
      <c r="N21" s="625" t="b">
        <f t="shared" si="8"/>
        <v>0</v>
      </c>
      <c r="O21" s="625" t="b">
        <f t="shared" si="8"/>
        <v>0</v>
      </c>
      <c r="P21" s="625" t="b">
        <f t="shared" si="8"/>
        <v>0</v>
      </c>
      <c r="Q21" s="625" t="b">
        <f t="shared" si="8"/>
        <v>0</v>
      </c>
      <c r="R21" s="625" t="b">
        <f t="shared" si="8"/>
        <v>0</v>
      </c>
      <c r="S21" s="625" t="b">
        <f t="shared" si="8"/>
        <v>0</v>
      </c>
      <c r="T21" s="625" t="b">
        <f t="shared" si="8"/>
        <v>0</v>
      </c>
      <c r="U21" s="625" t="b">
        <f t="shared" si="8"/>
        <v>0</v>
      </c>
      <c r="V21" s="625" t="b">
        <f t="shared" si="8"/>
        <v>0</v>
      </c>
      <c r="W21" s="625" t="b">
        <f t="shared" si="8"/>
        <v>0</v>
      </c>
      <c r="X21" s="625" t="b">
        <f t="shared" si="8"/>
        <v>0</v>
      </c>
      <c r="Y21" s="625" t="b">
        <f t="shared" si="8"/>
        <v>0</v>
      </c>
      <c r="Z21" s="625" t="b">
        <f t="shared" si="8"/>
        <v>0</v>
      </c>
      <c r="AA21" s="625" t="b">
        <f t="shared" si="8"/>
        <v>0</v>
      </c>
      <c r="AB21" s="625" t="b">
        <f t="shared" si="8"/>
        <v>0</v>
      </c>
      <c r="AC21" s="625" t="b">
        <f t="shared" si="8"/>
        <v>0</v>
      </c>
      <c r="AD21" s="625" t="b">
        <f t="shared" si="8"/>
        <v>0</v>
      </c>
      <c r="AE21" s="625" t="b">
        <f t="shared" si="8"/>
        <v>0</v>
      </c>
      <c r="AF21" s="625" t="b">
        <f t="shared" si="8"/>
        <v>0</v>
      </c>
      <c r="AG21" s="625" t="b">
        <f t="shared" si="8"/>
        <v>0</v>
      </c>
      <c r="AH21" s="625" t="b">
        <f t="shared" si="8"/>
        <v>0</v>
      </c>
      <c r="AI21" s="625" t="b">
        <f t="shared" si="8"/>
        <v>0</v>
      </c>
      <c r="AJ21" s="625" t="b">
        <f t="shared" si="8"/>
        <v>0</v>
      </c>
      <c r="AK21" s="625" t="b">
        <f t="shared" si="8"/>
        <v>0</v>
      </c>
      <c r="AL21" s="625" t="b">
        <f t="shared" si="8"/>
        <v>0</v>
      </c>
      <c r="AM21" s="625" t="b">
        <f t="shared" si="8"/>
        <v>0</v>
      </c>
      <c r="AN21" s="625" t="b">
        <f t="shared" si="8"/>
        <v>0</v>
      </c>
      <c r="AO21" s="625" t="b">
        <f t="shared" si="8"/>
        <v>0</v>
      </c>
      <c r="AP21" s="625" t="b">
        <f t="shared" si="8"/>
        <v>0</v>
      </c>
      <c r="AQ21" s="625" t="b">
        <f t="shared" si="8"/>
        <v>0</v>
      </c>
      <c r="AR21" s="625" t="b">
        <f t="shared" si="8"/>
        <v>0</v>
      </c>
      <c r="AS21" s="625" t="b">
        <f t="shared" si="8"/>
        <v>0</v>
      </c>
      <c r="AT21" s="625" t="b">
        <f t="shared" si="8"/>
        <v>0</v>
      </c>
      <c r="AU21" s="625" t="b">
        <f t="shared" si="8"/>
        <v>0</v>
      </c>
      <c r="AV21" s="625" t="b">
        <f t="shared" si="8"/>
        <v>0</v>
      </c>
      <c r="AW21" s="625" t="b">
        <f t="shared" si="8"/>
        <v>0</v>
      </c>
      <c r="AX21" s="625" t="b">
        <f t="shared" si="8"/>
        <v>0</v>
      </c>
      <c r="AY21" s="625" t="b">
        <f t="shared" si="8"/>
        <v>0</v>
      </c>
      <c r="AZ21" s="625" t="b">
        <f t="shared" si="8"/>
        <v>0</v>
      </c>
      <c r="BA21" s="625" t="b">
        <f t="shared" si="8"/>
        <v>0</v>
      </c>
      <c r="BB21" s="625" t="b">
        <f t="shared" si="8"/>
        <v>0</v>
      </c>
      <c r="BC21" s="625" t="b">
        <f t="shared" si="8"/>
        <v>0</v>
      </c>
      <c r="BD21" s="625" t="b">
        <f t="shared" si="8"/>
        <v>0</v>
      </c>
      <c r="BE21" s="625" t="b">
        <f t="shared" si="8"/>
        <v>0</v>
      </c>
      <c r="BF21" s="625" t="b">
        <f t="shared" si="8"/>
        <v>0</v>
      </c>
      <c r="BG21" s="625" t="b">
        <f t="shared" si="8"/>
        <v>0</v>
      </c>
      <c r="BH21" s="625" t="b">
        <f t="shared" si="8"/>
        <v>0</v>
      </c>
      <c r="BI21" s="625" t="b">
        <f t="shared" si="8"/>
        <v>0</v>
      </c>
      <c r="BJ21" s="625" t="b">
        <f t="shared" si="8"/>
        <v>0</v>
      </c>
      <c r="BK21" s="625" t="b">
        <f t="shared" si="8"/>
        <v>0</v>
      </c>
      <c r="BL21" s="625" t="b">
        <f t="shared" si="8"/>
        <v>0</v>
      </c>
      <c r="BM21" s="625" t="b">
        <f t="shared" si="8"/>
        <v>0</v>
      </c>
      <c r="BN21" s="625" t="b">
        <f t="shared" si="8"/>
        <v>0</v>
      </c>
      <c r="BO21" s="625" t="b">
        <f t="shared" si="8"/>
        <v>0</v>
      </c>
      <c r="BP21" s="625" t="b">
        <f t="shared" si="8"/>
        <v>0</v>
      </c>
      <c r="BQ21" s="625" t="b">
        <f t="shared" si="8"/>
        <v>0</v>
      </c>
      <c r="BR21" s="625" t="b">
        <f t="shared" si="8"/>
        <v>0</v>
      </c>
      <c r="BS21" s="625" t="b">
        <f t="shared" si="8"/>
        <v>0</v>
      </c>
      <c r="BT21" s="625" t="b">
        <f t="shared" ref="BT21:CX21" si="9">IF(OR(AND(SUM(BQ12:BS12)=0,BT12&gt;0,BT15="ALREADY FOUND"),AND(BS21=TRUE,BT12&gt;0),AND(BS21=TRUE,SUM(BU12:BV12)&gt;0)),TRUE,FALSE)</f>
        <v>0</v>
      </c>
      <c r="BU21" s="625" t="b">
        <f t="shared" si="9"/>
        <v>0</v>
      </c>
      <c r="BV21" s="625" t="b">
        <f t="shared" si="9"/>
        <v>0</v>
      </c>
      <c r="BW21" s="625" t="b">
        <f t="shared" si="9"/>
        <v>0</v>
      </c>
      <c r="BX21" s="625" t="b">
        <f t="shared" si="9"/>
        <v>0</v>
      </c>
      <c r="BY21" s="625" t="b">
        <f t="shared" si="9"/>
        <v>0</v>
      </c>
      <c r="BZ21" s="625" t="b">
        <f t="shared" si="9"/>
        <v>0</v>
      </c>
      <c r="CA21" s="625" t="b">
        <f t="shared" si="9"/>
        <v>0</v>
      </c>
      <c r="CB21" s="625" t="b">
        <f t="shared" si="9"/>
        <v>0</v>
      </c>
      <c r="CC21" s="625" t="b">
        <f t="shared" si="9"/>
        <v>0</v>
      </c>
      <c r="CD21" s="625" t="b">
        <f t="shared" si="9"/>
        <v>0</v>
      </c>
      <c r="CE21" s="625" t="b">
        <f t="shared" si="9"/>
        <v>0</v>
      </c>
      <c r="CF21" s="625" t="b">
        <f t="shared" si="9"/>
        <v>0</v>
      </c>
      <c r="CG21" s="625" t="b">
        <f t="shared" si="9"/>
        <v>0</v>
      </c>
      <c r="CH21" s="625" t="b">
        <f t="shared" si="9"/>
        <v>0</v>
      </c>
      <c r="CI21" s="625" t="b">
        <f t="shared" si="9"/>
        <v>0</v>
      </c>
      <c r="CJ21" s="625" t="b">
        <f t="shared" si="9"/>
        <v>0</v>
      </c>
      <c r="CK21" s="625" t="b">
        <f t="shared" si="9"/>
        <v>0</v>
      </c>
      <c r="CL21" s="625" t="b">
        <f t="shared" si="9"/>
        <v>0</v>
      </c>
      <c r="CM21" s="625" t="b">
        <f t="shared" si="9"/>
        <v>0</v>
      </c>
      <c r="CN21" s="625" t="b">
        <f t="shared" si="9"/>
        <v>0</v>
      </c>
      <c r="CO21" s="625" t="b">
        <f t="shared" si="9"/>
        <v>0</v>
      </c>
      <c r="CP21" s="625" t="b">
        <f t="shared" si="9"/>
        <v>0</v>
      </c>
      <c r="CQ21" s="625" t="b">
        <f t="shared" si="9"/>
        <v>0</v>
      </c>
      <c r="CR21" s="625" t="b">
        <f t="shared" si="9"/>
        <v>0</v>
      </c>
      <c r="CS21" s="625" t="b">
        <f t="shared" si="9"/>
        <v>0</v>
      </c>
      <c r="CT21" s="625" t="b">
        <f t="shared" si="9"/>
        <v>0</v>
      </c>
      <c r="CU21" s="625" t="b">
        <f t="shared" si="9"/>
        <v>0</v>
      </c>
      <c r="CV21" s="625" t="b">
        <f t="shared" si="9"/>
        <v>0</v>
      </c>
      <c r="CW21" s="625" t="b">
        <f t="shared" si="9"/>
        <v>0</v>
      </c>
      <c r="CX21" s="625" t="b">
        <f t="shared" si="9"/>
        <v>0</v>
      </c>
      <c r="CY21" s="8"/>
      <c r="CZ21" s="391"/>
    </row>
    <row r="22" spans="1:104" x14ac:dyDescent="0.25">
      <c r="B22" s="393" t="s">
        <v>1121</v>
      </c>
      <c r="C22" s="9"/>
      <c r="D22" s="826"/>
      <c r="E22" s="826"/>
      <c r="F22" s="826"/>
      <c r="G22" s="625">
        <f>IF(G21=FALSE,0,IF(F22&lt;&gt;0,F22,MAX($D$22:F22)+1))</f>
        <v>0</v>
      </c>
      <c r="H22" s="625">
        <f>IF(H21=FALSE,0,IF(G22&lt;&gt;0,G22,MAX($D$22:G22)+1))</f>
        <v>0</v>
      </c>
      <c r="I22" s="625">
        <f>IF(I21=FALSE,0,IF(H22&lt;&gt;0,H22,MAX($D$22:H22)+1))</f>
        <v>0</v>
      </c>
      <c r="J22" s="625">
        <f>IF(J21=FALSE,0,IF(I22&lt;&gt;0,I22,MAX($D$22:I22)+1))</f>
        <v>0</v>
      </c>
      <c r="K22" s="625">
        <f>IF(K21=FALSE,0,IF(J22&lt;&gt;0,J22,MAX($D$22:J22)+1))</f>
        <v>0</v>
      </c>
      <c r="L22" s="625">
        <f>IF(L21=FALSE,0,IF(K22&lt;&gt;0,K22,MAX($D$22:K22)+1))</f>
        <v>0</v>
      </c>
      <c r="M22" s="625">
        <f>IF(M21=FALSE,0,IF(L22&lt;&gt;0,L22,MAX($D$22:L22)+1))</f>
        <v>0</v>
      </c>
      <c r="N22" s="625">
        <f>IF(N21=FALSE,0,IF(M22&lt;&gt;0,M22,MAX($D$22:M22)+1))</f>
        <v>0</v>
      </c>
      <c r="O22" s="625">
        <f>IF(O21=FALSE,0,IF(N22&lt;&gt;0,N22,MAX($D$22:N22)+1))</f>
        <v>0</v>
      </c>
      <c r="P22" s="625">
        <f>IF(P21=FALSE,0,IF(O22&lt;&gt;0,O22,MAX($D$22:O22)+1))</f>
        <v>0</v>
      </c>
      <c r="Q22" s="625">
        <f>IF(Q21=FALSE,0,IF(P22&lt;&gt;0,P22,MAX($D$22:P22)+1))</f>
        <v>0</v>
      </c>
      <c r="R22" s="625">
        <f>IF(R21=FALSE,0,IF(Q22&lt;&gt;0,Q22,MAX($D$22:Q22)+1))</f>
        <v>0</v>
      </c>
      <c r="S22" s="625">
        <f>IF(S21=FALSE,0,IF(R22&lt;&gt;0,R22,MAX($D$22:R22)+1))</f>
        <v>0</v>
      </c>
      <c r="T22" s="625">
        <f>IF(T21=FALSE,0,IF(S22&lt;&gt;0,S22,MAX($D$22:S22)+1))</f>
        <v>0</v>
      </c>
      <c r="U22" s="625">
        <f>IF(U21=FALSE,0,IF(T22&lt;&gt;0,T22,MAX($D$22:T22)+1))</f>
        <v>0</v>
      </c>
      <c r="V22" s="625">
        <f>IF(V21=FALSE,0,IF(U22&lt;&gt;0,U22,MAX($D$22:U22)+1))</f>
        <v>0</v>
      </c>
      <c r="W22" s="625">
        <f>IF(W21=FALSE,0,IF(V22&lt;&gt;0,V22,MAX($D$22:V22)+1))</f>
        <v>0</v>
      </c>
      <c r="X22" s="625">
        <f>IF(X21=FALSE,0,IF(W22&lt;&gt;0,W22,MAX($D$22:W22)+1))</f>
        <v>0</v>
      </c>
      <c r="Y22" s="625">
        <f>IF(Y21=FALSE,0,IF(X22&lt;&gt;0,X22,MAX($D$22:X22)+1))</f>
        <v>0</v>
      </c>
      <c r="Z22" s="625">
        <f>IF(Z21=FALSE,0,IF(Y22&lt;&gt;0,Y22,MAX($D$22:Y22)+1))</f>
        <v>0</v>
      </c>
      <c r="AA22" s="625">
        <f>IF(AA21=FALSE,0,IF(Z22&lt;&gt;0,Z22,MAX($D$22:Z22)+1))</f>
        <v>0</v>
      </c>
      <c r="AB22" s="625">
        <f>IF(AB21=FALSE,0,IF(AA22&lt;&gt;0,AA22,MAX($D$22:AA22)+1))</f>
        <v>0</v>
      </c>
      <c r="AC22" s="625">
        <f>IF(AC21=FALSE,0,IF(AB22&lt;&gt;0,AB22,MAX($D$22:AB22)+1))</f>
        <v>0</v>
      </c>
      <c r="AD22" s="625">
        <f>IF(AD21=FALSE,0,IF(AC22&lt;&gt;0,AC22,MAX($D$22:AC22)+1))</f>
        <v>0</v>
      </c>
      <c r="AE22" s="625">
        <f>IF(AE21=FALSE,0,IF(AD22&lt;&gt;0,AD22,MAX($D$22:AD22)+1))</f>
        <v>0</v>
      </c>
      <c r="AF22" s="625">
        <f>IF(AF21=FALSE,0,IF(AE22&lt;&gt;0,AE22,MAX($D$22:AE22)+1))</f>
        <v>0</v>
      </c>
      <c r="AG22" s="625">
        <f>IF(AG21=FALSE,0,IF(AF22&lt;&gt;0,AF22,MAX($D$22:AF22)+1))</f>
        <v>0</v>
      </c>
      <c r="AH22" s="625">
        <f>IF(AH21=FALSE,0,IF(AG22&lt;&gt;0,AG22,MAX($D$22:AG22)+1))</f>
        <v>0</v>
      </c>
      <c r="AI22" s="625">
        <f>IF(AI21=FALSE,0,IF(AH22&lt;&gt;0,AH22,MAX($D$22:AH22)+1))</f>
        <v>0</v>
      </c>
      <c r="AJ22" s="625">
        <f>IF(AJ21=FALSE,0,IF(AI22&lt;&gt;0,AI22,MAX($D$22:AI22)+1))</f>
        <v>0</v>
      </c>
      <c r="AK22" s="625">
        <f>IF(AK21=FALSE,0,IF(AJ22&lt;&gt;0,AJ22,MAX($D$22:AJ22)+1))</f>
        <v>0</v>
      </c>
      <c r="AL22" s="625">
        <f>IF(AL21=FALSE,0,IF(AK22&lt;&gt;0,AK22,MAX($D$22:AK22)+1))</f>
        <v>0</v>
      </c>
      <c r="AM22" s="625">
        <f>IF(AM21=FALSE,0,IF(AL22&lt;&gt;0,AL22,MAX($D$22:AL22)+1))</f>
        <v>0</v>
      </c>
      <c r="AN22" s="625">
        <f>IF(AN21=FALSE,0,IF(AM22&lt;&gt;0,AM22,MAX($D$22:AM22)+1))</f>
        <v>0</v>
      </c>
      <c r="AO22" s="625">
        <f>IF(AO21=FALSE,0,IF(AN22&lt;&gt;0,AN22,MAX($D$22:AN22)+1))</f>
        <v>0</v>
      </c>
      <c r="AP22" s="625">
        <f>IF(AP21=FALSE,0,IF(AO22&lt;&gt;0,AO22,MAX($D$22:AO22)+1))</f>
        <v>0</v>
      </c>
      <c r="AQ22" s="625">
        <f>IF(AQ21=FALSE,0,IF(AP22&lt;&gt;0,AP22,MAX($D$22:AP22)+1))</f>
        <v>0</v>
      </c>
      <c r="AR22" s="625">
        <f>IF(AR21=FALSE,0,IF(AQ22&lt;&gt;0,AQ22,MAX($D$22:AQ22)+1))</f>
        <v>0</v>
      </c>
      <c r="AS22" s="625">
        <f>IF(AS21=FALSE,0,IF(AR22&lt;&gt;0,AR22,MAX($D$22:AR22)+1))</f>
        <v>0</v>
      </c>
      <c r="AT22" s="625">
        <f>IF(AT21=FALSE,0,IF(AS22&lt;&gt;0,AS22,MAX($D$22:AS22)+1))</f>
        <v>0</v>
      </c>
      <c r="AU22" s="625">
        <f>IF(AU21=FALSE,0,IF(AT22&lt;&gt;0,AT22,MAX($D$22:AT22)+1))</f>
        <v>0</v>
      </c>
      <c r="AV22" s="625">
        <f>IF(AV21=FALSE,0,IF(AU22&lt;&gt;0,AU22,MAX($D$22:AU22)+1))</f>
        <v>0</v>
      </c>
      <c r="AW22" s="625">
        <f>IF(AW21=FALSE,0,IF(AV22&lt;&gt;0,AV22,MAX($D$22:AV22)+1))</f>
        <v>0</v>
      </c>
      <c r="AX22" s="625">
        <f>IF(AX21=FALSE,0,IF(AW22&lt;&gt;0,AW22,MAX($D$22:AW22)+1))</f>
        <v>0</v>
      </c>
      <c r="AY22" s="625">
        <f>IF(AY21=FALSE,0,IF(AX22&lt;&gt;0,AX22,MAX($D$22:AX22)+1))</f>
        <v>0</v>
      </c>
      <c r="AZ22" s="625">
        <f>IF(AZ21=FALSE,0,IF(AY22&lt;&gt;0,AY22,MAX($D$22:AY22)+1))</f>
        <v>0</v>
      </c>
      <c r="BA22" s="625">
        <f>IF(BA21=FALSE,0,IF(AZ22&lt;&gt;0,AZ22,MAX($D$22:AZ22)+1))</f>
        <v>0</v>
      </c>
      <c r="BB22" s="625">
        <f>IF(BB21=FALSE,0,IF(BA22&lt;&gt;0,BA22,MAX($D$22:BA22)+1))</f>
        <v>0</v>
      </c>
      <c r="BC22" s="625">
        <f>IF(BC21=FALSE,0,IF(BB22&lt;&gt;0,BB22,MAX($D$22:BB22)+1))</f>
        <v>0</v>
      </c>
      <c r="BD22" s="625">
        <f>IF(BD21=FALSE,0,IF(BC22&lt;&gt;0,BC22,MAX($D$22:BC22)+1))</f>
        <v>0</v>
      </c>
      <c r="BE22" s="625">
        <f>IF(BE21=FALSE,0,IF(BD22&lt;&gt;0,BD22,MAX($D$22:BD22)+1))</f>
        <v>0</v>
      </c>
      <c r="BF22" s="625">
        <f>IF(BF21=FALSE,0,IF(BE22&lt;&gt;0,BE22,MAX($D$22:BE22)+1))</f>
        <v>0</v>
      </c>
      <c r="BG22" s="625">
        <f>IF(BG21=FALSE,0,IF(BF22&lt;&gt;0,BF22,MAX($D$22:BF22)+1))</f>
        <v>0</v>
      </c>
      <c r="BH22" s="625">
        <f>IF(BH21=FALSE,0,IF(BG22&lt;&gt;0,BG22,MAX($D$22:BG22)+1))</f>
        <v>0</v>
      </c>
      <c r="BI22" s="625">
        <f>IF(BI21=FALSE,0,IF(BH22&lt;&gt;0,BH22,MAX($D$22:BH22)+1))</f>
        <v>0</v>
      </c>
      <c r="BJ22" s="625">
        <f>IF(BJ21=FALSE,0,IF(BI22&lt;&gt;0,BI22,MAX($D$22:BI22)+1))</f>
        <v>0</v>
      </c>
      <c r="BK22" s="625">
        <f>IF(BK21=FALSE,0,IF(BJ22&lt;&gt;0,BJ22,MAX($D$22:BJ22)+1))</f>
        <v>0</v>
      </c>
      <c r="BL22" s="625">
        <f>IF(BL21=FALSE,0,IF(BK22&lt;&gt;0,BK22,MAX($D$22:BK22)+1))</f>
        <v>0</v>
      </c>
      <c r="BM22" s="625">
        <f>IF(BM21=FALSE,0,IF(BL22&lt;&gt;0,BL22,MAX($D$22:BL22)+1))</f>
        <v>0</v>
      </c>
      <c r="BN22" s="625">
        <f>IF(BN21=FALSE,0,IF(BM22&lt;&gt;0,BM22,MAX($D$22:BM22)+1))</f>
        <v>0</v>
      </c>
      <c r="BO22" s="625">
        <f>IF(BO21=FALSE,0,IF(BN22&lt;&gt;0,BN22,MAX($D$22:BN22)+1))</f>
        <v>0</v>
      </c>
      <c r="BP22" s="625">
        <f>IF(BP21=FALSE,0,IF(BO22&lt;&gt;0,BO22,MAX($D$22:BO22)+1))</f>
        <v>0</v>
      </c>
      <c r="BQ22" s="625">
        <f>IF(BQ21=FALSE,0,IF(BP22&lt;&gt;0,BP22,MAX($D$22:BP22)+1))</f>
        <v>0</v>
      </c>
      <c r="BR22" s="625">
        <f>IF(BR21=FALSE,0,IF(BQ22&lt;&gt;0,BQ22,MAX($D$22:BQ22)+1))</f>
        <v>0</v>
      </c>
      <c r="BS22" s="625">
        <f>IF(BS21=FALSE,0,IF(BR22&lt;&gt;0,BR22,MAX($D$22:BR22)+1))</f>
        <v>0</v>
      </c>
      <c r="BT22" s="625">
        <f>IF(BT21=FALSE,0,IF(BS22&lt;&gt;0,BS22,MAX($D$22:BS22)+1))</f>
        <v>0</v>
      </c>
      <c r="BU22" s="625">
        <f>IF(BU21=FALSE,0,IF(BT22&lt;&gt;0,BT22,MAX($D$22:BT22)+1))</f>
        <v>0</v>
      </c>
      <c r="BV22" s="625">
        <f>IF(BV21=FALSE,0,IF(BU22&lt;&gt;0,BU22,MAX($D$22:BU22)+1))</f>
        <v>0</v>
      </c>
      <c r="BW22" s="625">
        <f>IF(BW21=FALSE,0,IF(BV22&lt;&gt;0,BV22,MAX($D$22:BV22)+1))</f>
        <v>0</v>
      </c>
      <c r="BX22" s="625">
        <f>IF(BX21=FALSE,0,IF(BW22&lt;&gt;0,BW22,MAX($D$22:BW22)+1))</f>
        <v>0</v>
      </c>
      <c r="BY22" s="625">
        <f>IF(BY21=FALSE,0,IF(BX22&lt;&gt;0,BX22,MAX($D$22:BX22)+1))</f>
        <v>0</v>
      </c>
      <c r="BZ22" s="625">
        <f>IF(BZ21=FALSE,0,IF(BY22&lt;&gt;0,BY22,MAX($D$22:BY22)+1))</f>
        <v>0</v>
      </c>
      <c r="CA22" s="625">
        <f>IF(CA21=FALSE,0,IF(BZ22&lt;&gt;0,BZ22,MAX($D$22:BZ22)+1))</f>
        <v>0</v>
      </c>
      <c r="CB22" s="625">
        <f>IF(CB21=FALSE,0,IF(CA22&lt;&gt;0,CA22,MAX($D$22:CA22)+1))</f>
        <v>0</v>
      </c>
      <c r="CC22" s="625">
        <f>IF(CC21=FALSE,0,IF(CB22&lt;&gt;0,CB22,MAX($D$22:CB22)+1))</f>
        <v>0</v>
      </c>
      <c r="CD22" s="625">
        <f>IF(CD21=FALSE,0,IF(CC22&lt;&gt;0,CC22,MAX($D$22:CC22)+1))</f>
        <v>0</v>
      </c>
      <c r="CE22" s="625">
        <f>IF(CE21=FALSE,0,IF(CD22&lt;&gt;0,CD22,MAX($D$22:CD22)+1))</f>
        <v>0</v>
      </c>
      <c r="CF22" s="625">
        <f>IF(CF21=FALSE,0,IF(CE22&lt;&gt;0,CE22,MAX($D$22:CE22)+1))</f>
        <v>0</v>
      </c>
      <c r="CG22" s="625">
        <f>IF(CG21=FALSE,0,IF(CF22&lt;&gt;0,CF22,MAX($D$22:CF22)+1))</f>
        <v>0</v>
      </c>
      <c r="CH22" s="625">
        <f>IF(CH21=FALSE,0,IF(CG22&lt;&gt;0,CG22,MAX($D$22:CG22)+1))</f>
        <v>0</v>
      </c>
      <c r="CI22" s="625">
        <f>IF(CI21=FALSE,0,IF(CH22&lt;&gt;0,CH22,MAX($D$22:CH22)+1))</f>
        <v>0</v>
      </c>
      <c r="CJ22" s="625">
        <f>IF(CJ21=FALSE,0,IF(CI22&lt;&gt;0,CI22,MAX($D$22:CI22)+1))</f>
        <v>0</v>
      </c>
      <c r="CK22" s="625">
        <f>IF(CK21=FALSE,0,IF(CJ22&lt;&gt;0,CJ22,MAX($D$22:CJ22)+1))</f>
        <v>0</v>
      </c>
      <c r="CL22" s="625">
        <f>IF(CL21=FALSE,0,IF(CK22&lt;&gt;0,CK22,MAX($D$22:CK22)+1))</f>
        <v>0</v>
      </c>
      <c r="CM22" s="625">
        <f>IF(CM21=FALSE,0,IF(CL22&lt;&gt;0,CL22,MAX($D$22:CL22)+1))</f>
        <v>0</v>
      </c>
      <c r="CN22" s="625">
        <f>IF(CN21=FALSE,0,IF(CM22&lt;&gt;0,CM22,MAX($D$22:CM22)+1))</f>
        <v>0</v>
      </c>
      <c r="CO22" s="625">
        <f>IF(CO21=FALSE,0,IF(CN22&lt;&gt;0,CN22,MAX($D$22:CN22)+1))</f>
        <v>0</v>
      </c>
      <c r="CP22" s="625">
        <f>IF(CP21=FALSE,0,IF(CO22&lt;&gt;0,CO22,MAX($D$22:CO22)+1))</f>
        <v>0</v>
      </c>
      <c r="CQ22" s="625">
        <f>IF(CQ21=FALSE,0,IF(CP22&lt;&gt;0,CP22,MAX($D$22:CP22)+1))</f>
        <v>0</v>
      </c>
      <c r="CR22" s="625">
        <f>IF(CR21=FALSE,0,IF(CQ22&lt;&gt;0,CQ22,MAX($D$22:CQ22)+1))</f>
        <v>0</v>
      </c>
      <c r="CS22" s="625">
        <f>IF(CS21=FALSE,0,IF(CR22&lt;&gt;0,CR22,MAX($D$22:CR22)+1))</f>
        <v>0</v>
      </c>
      <c r="CT22" s="625">
        <f>IF(CT21=FALSE,0,IF(CS22&lt;&gt;0,CS22,MAX($D$22:CS22)+1))</f>
        <v>0</v>
      </c>
      <c r="CU22" s="625">
        <f>IF(CU21=FALSE,0,IF(CT22&lt;&gt;0,CT22,MAX($D$22:CT22)+1))</f>
        <v>0</v>
      </c>
      <c r="CV22" s="625">
        <f>IF(CV21=FALSE,0,IF(CU22&lt;&gt;0,CU22,MAX($D$22:CU22)+1))</f>
        <v>0</v>
      </c>
      <c r="CW22" s="625">
        <f>IF(CW21=FALSE,0,IF(CV22&lt;&gt;0,CV22,MAX($D$22:CV22)+1))</f>
        <v>0</v>
      </c>
      <c r="CX22" s="625">
        <f>IF(CX21=FALSE,0,IF(CW22&lt;&gt;0,CW22,MAX($D$22:CW22)+1))</f>
        <v>0</v>
      </c>
      <c r="CY22" s="8"/>
      <c r="CZ22" s="391"/>
    </row>
    <row r="23" spans="1:104" x14ac:dyDescent="0.25">
      <c r="B23" s="393" t="s">
        <v>1122</v>
      </c>
      <c r="C23" s="390"/>
      <c r="D23" s="827"/>
      <c r="E23" s="827"/>
      <c r="F23" s="828"/>
      <c r="G23" s="825">
        <f>IF(G21=TRUE,SUMIF($G$22:$CX$22,G22,$G$13:$CY$13),0)</f>
        <v>0</v>
      </c>
      <c r="H23" s="825">
        <f t="shared" ref="H23:V23" si="10">IF(H21=TRUE,SUMIF($G$22:$CX$22,H22,$G$13:$CY$13),0)</f>
        <v>0</v>
      </c>
      <c r="I23" s="825">
        <f t="shared" si="10"/>
        <v>0</v>
      </c>
      <c r="J23" s="825">
        <f t="shared" si="10"/>
        <v>0</v>
      </c>
      <c r="K23" s="825">
        <f t="shared" si="10"/>
        <v>0</v>
      </c>
      <c r="L23" s="825">
        <f t="shared" si="10"/>
        <v>0</v>
      </c>
      <c r="M23" s="825">
        <f t="shared" si="10"/>
        <v>0</v>
      </c>
      <c r="N23" s="825">
        <f t="shared" si="10"/>
        <v>0</v>
      </c>
      <c r="O23" s="825">
        <f t="shared" si="10"/>
        <v>0</v>
      </c>
      <c r="P23" s="825">
        <f t="shared" si="10"/>
        <v>0</v>
      </c>
      <c r="Q23" s="825">
        <f t="shared" si="10"/>
        <v>0</v>
      </c>
      <c r="R23" s="825">
        <f t="shared" si="10"/>
        <v>0</v>
      </c>
      <c r="S23" s="825">
        <f t="shared" si="10"/>
        <v>0</v>
      </c>
      <c r="T23" s="825">
        <f t="shared" si="10"/>
        <v>0</v>
      </c>
      <c r="U23" s="825">
        <f t="shared" si="10"/>
        <v>0</v>
      </c>
      <c r="V23" s="825">
        <f t="shared" si="10"/>
        <v>0</v>
      </c>
      <c r="W23" s="825">
        <f>IF(W21=TRUE,SUMIF($G$22:$CX$22,W22,$G$13:$CY$13),0)</f>
        <v>0</v>
      </c>
      <c r="X23" s="825">
        <f t="shared" ref="X23:CI23" si="11">IF(X21=TRUE,SUMIF($G$22:$CX$22,X22,$G$13:$CY$13),0)</f>
        <v>0</v>
      </c>
      <c r="Y23" s="825">
        <f t="shared" si="11"/>
        <v>0</v>
      </c>
      <c r="Z23" s="825">
        <f t="shared" si="11"/>
        <v>0</v>
      </c>
      <c r="AA23" s="825">
        <f t="shared" si="11"/>
        <v>0</v>
      </c>
      <c r="AB23" s="825">
        <f t="shared" si="11"/>
        <v>0</v>
      </c>
      <c r="AC23" s="825">
        <f t="shared" si="11"/>
        <v>0</v>
      </c>
      <c r="AD23" s="825">
        <f t="shared" si="11"/>
        <v>0</v>
      </c>
      <c r="AE23" s="825">
        <f t="shared" si="11"/>
        <v>0</v>
      </c>
      <c r="AF23" s="825">
        <f t="shared" si="11"/>
        <v>0</v>
      </c>
      <c r="AG23" s="825">
        <f t="shared" si="11"/>
        <v>0</v>
      </c>
      <c r="AH23" s="825">
        <f t="shared" si="11"/>
        <v>0</v>
      </c>
      <c r="AI23" s="825">
        <f t="shared" si="11"/>
        <v>0</v>
      </c>
      <c r="AJ23" s="825">
        <f t="shared" si="11"/>
        <v>0</v>
      </c>
      <c r="AK23" s="825">
        <f t="shared" si="11"/>
        <v>0</v>
      </c>
      <c r="AL23" s="825">
        <f t="shared" si="11"/>
        <v>0</v>
      </c>
      <c r="AM23" s="825">
        <f t="shared" si="11"/>
        <v>0</v>
      </c>
      <c r="AN23" s="825">
        <f t="shared" si="11"/>
        <v>0</v>
      </c>
      <c r="AO23" s="825">
        <f t="shared" si="11"/>
        <v>0</v>
      </c>
      <c r="AP23" s="825">
        <f t="shared" si="11"/>
        <v>0</v>
      </c>
      <c r="AQ23" s="825">
        <f t="shared" si="11"/>
        <v>0</v>
      </c>
      <c r="AR23" s="825">
        <f t="shared" si="11"/>
        <v>0</v>
      </c>
      <c r="AS23" s="825">
        <f t="shared" si="11"/>
        <v>0</v>
      </c>
      <c r="AT23" s="825">
        <f t="shared" si="11"/>
        <v>0</v>
      </c>
      <c r="AU23" s="825">
        <f t="shared" si="11"/>
        <v>0</v>
      </c>
      <c r="AV23" s="825">
        <f t="shared" si="11"/>
        <v>0</v>
      </c>
      <c r="AW23" s="825">
        <f t="shared" si="11"/>
        <v>0</v>
      </c>
      <c r="AX23" s="825">
        <f t="shared" si="11"/>
        <v>0</v>
      </c>
      <c r="AY23" s="825">
        <f t="shared" si="11"/>
        <v>0</v>
      </c>
      <c r="AZ23" s="825">
        <f t="shared" si="11"/>
        <v>0</v>
      </c>
      <c r="BA23" s="825">
        <f t="shared" si="11"/>
        <v>0</v>
      </c>
      <c r="BB23" s="825">
        <f t="shared" si="11"/>
        <v>0</v>
      </c>
      <c r="BC23" s="825">
        <f t="shared" si="11"/>
        <v>0</v>
      </c>
      <c r="BD23" s="825">
        <f t="shared" si="11"/>
        <v>0</v>
      </c>
      <c r="BE23" s="825">
        <f t="shared" si="11"/>
        <v>0</v>
      </c>
      <c r="BF23" s="825">
        <f t="shared" si="11"/>
        <v>0</v>
      </c>
      <c r="BG23" s="825">
        <f t="shared" si="11"/>
        <v>0</v>
      </c>
      <c r="BH23" s="825">
        <f t="shared" si="11"/>
        <v>0</v>
      </c>
      <c r="BI23" s="825">
        <f t="shared" si="11"/>
        <v>0</v>
      </c>
      <c r="BJ23" s="825">
        <f t="shared" si="11"/>
        <v>0</v>
      </c>
      <c r="BK23" s="825">
        <f t="shared" si="11"/>
        <v>0</v>
      </c>
      <c r="BL23" s="825">
        <f t="shared" si="11"/>
        <v>0</v>
      </c>
      <c r="BM23" s="825">
        <f t="shared" si="11"/>
        <v>0</v>
      </c>
      <c r="BN23" s="825">
        <f t="shared" si="11"/>
        <v>0</v>
      </c>
      <c r="BO23" s="825">
        <f t="shared" si="11"/>
        <v>0</v>
      </c>
      <c r="BP23" s="825">
        <f t="shared" si="11"/>
        <v>0</v>
      </c>
      <c r="BQ23" s="825">
        <f t="shared" si="11"/>
        <v>0</v>
      </c>
      <c r="BR23" s="825">
        <f t="shared" si="11"/>
        <v>0</v>
      </c>
      <c r="BS23" s="825">
        <f t="shared" si="11"/>
        <v>0</v>
      </c>
      <c r="BT23" s="825">
        <f t="shared" si="11"/>
        <v>0</v>
      </c>
      <c r="BU23" s="825">
        <f t="shared" si="11"/>
        <v>0</v>
      </c>
      <c r="BV23" s="825">
        <f t="shared" si="11"/>
        <v>0</v>
      </c>
      <c r="BW23" s="825">
        <f t="shared" si="11"/>
        <v>0</v>
      </c>
      <c r="BX23" s="825">
        <f t="shared" si="11"/>
        <v>0</v>
      </c>
      <c r="BY23" s="825">
        <f t="shared" si="11"/>
        <v>0</v>
      </c>
      <c r="BZ23" s="825">
        <f t="shared" si="11"/>
        <v>0</v>
      </c>
      <c r="CA23" s="825">
        <f t="shared" si="11"/>
        <v>0</v>
      </c>
      <c r="CB23" s="825">
        <f t="shared" si="11"/>
        <v>0</v>
      </c>
      <c r="CC23" s="825">
        <f t="shared" si="11"/>
        <v>0</v>
      </c>
      <c r="CD23" s="825">
        <f t="shared" si="11"/>
        <v>0</v>
      </c>
      <c r="CE23" s="825">
        <f t="shared" si="11"/>
        <v>0</v>
      </c>
      <c r="CF23" s="825">
        <f t="shared" si="11"/>
        <v>0</v>
      </c>
      <c r="CG23" s="825">
        <f t="shared" si="11"/>
        <v>0</v>
      </c>
      <c r="CH23" s="825">
        <f t="shared" si="11"/>
        <v>0</v>
      </c>
      <c r="CI23" s="825">
        <f t="shared" si="11"/>
        <v>0</v>
      </c>
      <c r="CJ23" s="825">
        <f t="shared" ref="CJ23:CX23" si="12">IF(CJ21=TRUE,SUMIF($G$22:$CX$22,CJ22,$G$13:$CY$13),0)</f>
        <v>0</v>
      </c>
      <c r="CK23" s="825">
        <f t="shared" si="12"/>
        <v>0</v>
      </c>
      <c r="CL23" s="825">
        <f t="shared" si="12"/>
        <v>0</v>
      </c>
      <c r="CM23" s="825">
        <f t="shared" si="12"/>
        <v>0</v>
      </c>
      <c r="CN23" s="825">
        <f t="shared" si="12"/>
        <v>0</v>
      </c>
      <c r="CO23" s="825">
        <f t="shared" si="12"/>
        <v>0</v>
      </c>
      <c r="CP23" s="825">
        <f t="shared" si="12"/>
        <v>0</v>
      </c>
      <c r="CQ23" s="825">
        <f t="shared" si="12"/>
        <v>0</v>
      </c>
      <c r="CR23" s="825">
        <f t="shared" si="12"/>
        <v>0</v>
      </c>
      <c r="CS23" s="825">
        <f t="shared" si="12"/>
        <v>0</v>
      </c>
      <c r="CT23" s="825">
        <f t="shared" si="12"/>
        <v>0</v>
      </c>
      <c r="CU23" s="825">
        <f t="shared" si="12"/>
        <v>0</v>
      </c>
      <c r="CV23" s="825">
        <f t="shared" si="12"/>
        <v>0</v>
      </c>
      <c r="CW23" s="825">
        <f t="shared" si="12"/>
        <v>0</v>
      </c>
      <c r="CX23" s="825">
        <f t="shared" si="12"/>
        <v>0</v>
      </c>
      <c r="CY23" s="50"/>
      <c r="CZ23" s="391"/>
    </row>
    <row r="24" spans="1:104" x14ac:dyDescent="0.25">
      <c r="B24" s="393"/>
      <c r="C24" s="9"/>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391"/>
    </row>
    <row r="25" spans="1:104" x14ac:dyDescent="0.25">
      <c r="B25" s="400" t="s">
        <v>180</v>
      </c>
      <c r="C25" s="390"/>
      <c r="D25" s="401"/>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391"/>
    </row>
    <row r="26" spans="1:104" x14ac:dyDescent="0.25">
      <c r="B26" s="393" t="s">
        <v>181</v>
      </c>
      <c r="C26" s="9" t="s">
        <v>1117</v>
      </c>
      <c r="D26" s="59">
        <f>IFERROR(-PMT('Data Input - General'!$G$16,SUM('Data Input - General'!$J$26:$J$28),D20*1000)/1000,0)</f>
        <v>0</v>
      </c>
      <c r="E26" s="401"/>
      <c r="F26" s="401"/>
      <c r="G26" s="401"/>
      <c r="H26" s="401"/>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391"/>
    </row>
    <row r="27" spans="1:104" x14ac:dyDescent="0.25">
      <c r="B27" s="393" t="s">
        <v>1123</v>
      </c>
      <c r="C27" s="9" t="s">
        <v>1117</v>
      </c>
      <c r="D27" s="827">
        <v>0</v>
      </c>
      <c r="E27" s="827">
        <v>0</v>
      </c>
      <c r="F27" s="831">
        <v>0</v>
      </c>
      <c r="G27" s="830">
        <f>IFERROR(IF(G15=FALSE,0,IF(G21=TRUE,-PMT('Data Input - General'!$G$16,SUM('Data Input - General'!$J$26:$J$28),G23*1000)/1000,0)),0)</f>
        <v>0</v>
      </c>
      <c r="H27" s="830">
        <f>IFERROR(IF(H15=FALSE,0,IF(H21=TRUE,-PMT('Data Input - General'!$G$16,SUM('Data Input - General'!$J$26:$J$28),H23*1000)/1000,0)),0)</f>
        <v>0</v>
      </c>
      <c r="I27" s="830">
        <f>IFERROR(IF(I15=FALSE,0,IF(I21=TRUE,-PMT('Data Input - General'!$G$16,SUM('Data Input - General'!$J$26:$J$28),I23*1000)/1000,0)),0)</f>
        <v>0</v>
      </c>
      <c r="J27" s="830">
        <f>IFERROR(IF(J15=FALSE,0,IF(J21=TRUE,-PMT('Data Input - General'!$G$16,SUM('Data Input - General'!$J$26:$J$28),J23*1000)/1000,0)),0)</f>
        <v>0</v>
      </c>
      <c r="K27" s="830">
        <f>IFERROR(IF(K15=FALSE,0,IF(K21=TRUE,-PMT('Data Input - General'!$G$16,SUM('Data Input - General'!$J$26:$J$28),K23*1000)/1000,0)),0)</f>
        <v>0</v>
      </c>
      <c r="L27" s="830">
        <f>IFERROR(IF(L15=FALSE,0,IF(L21=TRUE,-PMT('Data Input - General'!$G$16,SUM('Data Input - General'!$J$26:$J$28),L23*1000)/1000,0)),0)</f>
        <v>0</v>
      </c>
      <c r="M27" s="830">
        <f>IFERROR(IF(M15=FALSE,0,IF(M21=TRUE,-PMT('Data Input - General'!$G$16,SUM('Data Input - General'!$J$26:$J$28),M23*1000)/1000,0)),0)</f>
        <v>0</v>
      </c>
      <c r="N27" s="830">
        <f>IFERROR(IF(N15=FALSE,0,IF(N21=TRUE,-PMT('Data Input - General'!$G$16,SUM('Data Input - General'!$J$26:$J$28),N23*1000)/1000,0)),0)</f>
        <v>0</v>
      </c>
      <c r="O27" s="830">
        <f>IFERROR(IF(O15=FALSE,0,IF(O21=TRUE,-PMT('Data Input - General'!$G$16,SUM('Data Input - General'!$J$26:$J$28),O23*1000)/1000,0)),0)</f>
        <v>0</v>
      </c>
      <c r="P27" s="830">
        <f>IFERROR(IF(P15=FALSE,0,IF(P21=TRUE,-PMT('Data Input - General'!$G$16,SUM('Data Input - General'!$J$26:$J$28),P23*1000)/1000,0)),0)</f>
        <v>0</v>
      </c>
      <c r="Q27" s="830">
        <f>IFERROR(IF(Q15=FALSE,0,IF(Q21=TRUE,-PMT('Data Input - General'!$G$16,SUM('Data Input - General'!$J$26:$J$28),Q23*1000)/1000,0)),0)</f>
        <v>0</v>
      </c>
      <c r="R27" s="830">
        <f>IFERROR(IF(R15=FALSE,0,IF(R21=TRUE,-PMT('Data Input - General'!$G$16,SUM('Data Input - General'!$J$26:$J$28),R23*1000)/1000,0)),0)</f>
        <v>0</v>
      </c>
      <c r="S27" s="830">
        <f>IFERROR(IF(S15=FALSE,0,IF(S21=TRUE,-PMT('Data Input - General'!$G$16,SUM('Data Input - General'!$J$26:$J$28),S23*1000)/1000,0)),0)</f>
        <v>0</v>
      </c>
      <c r="T27" s="830">
        <f>IFERROR(IF(T15=FALSE,0,IF(T21=TRUE,-PMT('Data Input - General'!$G$16,SUM('Data Input - General'!$J$26:$J$28),T23*1000)/1000,0)),0)</f>
        <v>0</v>
      </c>
      <c r="U27" s="830">
        <f>IFERROR(IF(U15=FALSE,0,IF(U21=TRUE,-PMT('Data Input - General'!$G$16,SUM('Data Input - General'!$J$26:$J$28),U23*1000)/1000,0)),0)</f>
        <v>0</v>
      </c>
      <c r="V27" s="830">
        <f>IFERROR(IF(V15=FALSE,0,IF(V21=TRUE,-PMT('Data Input - General'!$G$16,SUM('Data Input - General'!$J$26:$J$28),V23*1000)/1000,0)),0)</f>
        <v>0</v>
      </c>
      <c r="W27" s="830">
        <f>IFERROR(IF(W15=FALSE,0,IF(W21=TRUE,-PMT('Data Input - General'!$G$16,SUM('Data Input - General'!$J$26:$J$28),W23*1000)/1000,0)),0)</f>
        <v>0</v>
      </c>
      <c r="X27" s="830">
        <f>IFERROR(IF(X15=FALSE,0,IF(X21=TRUE,-PMT('Data Input - General'!$G$16,SUM('Data Input - General'!$J$26:$J$28),X23*1000)/1000,0)),0)</f>
        <v>0</v>
      </c>
      <c r="Y27" s="830">
        <f>IFERROR(IF(Y15=FALSE,0,IF(Y21=TRUE,-PMT('Data Input - General'!$G$16,SUM('Data Input - General'!$J$26:$J$28),Y23*1000)/1000,0)),0)</f>
        <v>0</v>
      </c>
      <c r="Z27" s="830">
        <f>IFERROR(IF(Z15=FALSE,0,IF(Z21=TRUE,-PMT('Data Input - General'!$G$16,SUM('Data Input - General'!$J$26:$J$28),Z23*1000)/1000,0)),0)</f>
        <v>0</v>
      </c>
      <c r="AA27" s="830">
        <f>IFERROR(IF(AA15=FALSE,0,IF(AA21=TRUE,-PMT('Data Input - General'!$G$16,SUM('Data Input - General'!$J$26:$J$28),AA23*1000)/1000,0)),0)</f>
        <v>0</v>
      </c>
      <c r="AB27" s="830">
        <f>IFERROR(IF(AB15=FALSE,0,IF(AB21=TRUE,-PMT('Data Input - General'!$G$16,SUM('Data Input - General'!$J$26:$J$28),AB23*1000)/1000,0)),0)</f>
        <v>0</v>
      </c>
      <c r="AC27" s="830">
        <f>IFERROR(IF(AC15=FALSE,0,IF(AC21=TRUE,-PMT('Data Input - General'!$G$16,SUM('Data Input - General'!$J$26:$J$28),AC23*1000)/1000,0)),0)</f>
        <v>0</v>
      </c>
      <c r="AD27" s="830">
        <f>IFERROR(IF(AD15=FALSE,0,IF(AD21=TRUE,-PMT('Data Input - General'!$G$16,SUM('Data Input - General'!$J$26:$J$28),AD23*1000)/1000,0)),0)</f>
        <v>0</v>
      </c>
      <c r="AE27" s="830">
        <f>IFERROR(IF(AE15=FALSE,0,IF(AE21=TRUE,-PMT('Data Input - General'!$G$16,SUM('Data Input - General'!$J$26:$J$28),AE23*1000)/1000,0)),0)</f>
        <v>0</v>
      </c>
      <c r="AF27" s="830">
        <f>IFERROR(IF(AF15=FALSE,0,IF(AF21=TRUE,-PMT('Data Input - General'!$G$16,SUM('Data Input - General'!$J$26:$J$28),AF23*1000)/1000,0)),0)</f>
        <v>0</v>
      </c>
      <c r="AG27" s="830">
        <f>IFERROR(IF(AG15=FALSE,0,IF(AG21=TRUE,-PMT('Data Input - General'!$G$16,SUM('Data Input - General'!$J$26:$J$28),AG23*1000)/1000,0)),0)</f>
        <v>0</v>
      </c>
      <c r="AH27" s="830">
        <f>IFERROR(IF(AH15=FALSE,0,IF(AH21=TRUE,-PMT('Data Input - General'!$G$16,SUM('Data Input - General'!$J$26:$J$28),AH23*1000)/1000,0)),0)</f>
        <v>0</v>
      </c>
      <c r="AI27" s="830">
        <f>IFERROR(IF(AI15=FALSE,0,IF(AI21=TRUE,-PMT('Data Input - General'!$G$16,SUM('Data Input - General'!$J$26:$J$28),AI23*1000)/1000,0)),0)</f>
        <v>0</v>
      </c>
      <c r="AJ27" s="830">
        <f>IFERROR(IF(AJ15=FALSE,0,IF(AJ21=TRUE,-PMT('Data Input - General'!$G$16,SUM('Data Input - General'!$J$26:$J$28),AJ23*1000)/1000,0)),0)</f>
        <v>0</v>
      </c>
      <c r="AK27" s="830">
        <f>IFERROR(IF(AK15=FALSE,0,IF(AK21=TRUE,-PMT('Data Input - General'!$G$16,SUM('Data Input - General'!$J$26:$J$28),AK23*1000)/1000,0)),0)</f>
        <v>0</v>
      </c>
      <c r="AL27" s="830">
        <f>IFERROR(IF(AL15=FALSE,0,IF(AL21=TRUE,-PMT('Data Input - General'!$G$16,SUM('Data Input - General'!$J$26:$J$28),AL23*1000)/1000,0)),0)</f>
        <v>0</v>
      </c>
      <c r="AM27" s="830">
        <f>IFERROR(IF(AM15=FALSE,0,IF(AM21=TRUE,-PMT('Data Input - General'!$G$16,SUM('Data Input - General'!$J$26:$J$28),AM23*1000)/1000,0)),0)</f>
        <v>0</v>
      </c>
      <c r="AN27" s="830">
        <f>IFERROR(IF(AN15=FALSE,0,IF(AN21=TRUE,-PMT('Data Input - General'!$G$16,SUM('Data Input - General'!$J$26:$J$28),AN23*1000)/1000,0)),0)</f>
        <v>0</v>
      </c>
      <c r="AO27" s="830">
        <f>IFERROR(IF(AO15=FALSE,0,IF(AO21=TRUE,-PMT('Data Input - General'!$G$16,SUM('Data Input - General'!$J$26:$J$28),AO23*1000)/1000,0)),0)</f>
        <v>0</v>
      </c>
      <c r="AP27" s="830">
        <f>IFERROR(IF(AP15=FALSE,0,IF(AP21=TRUE,-PMT('Data Input - General'!$G$16,SUM('Data Input - General'!$J$26:$J$28),AP23*1000)/1000,0)),0)</f>
        <v>0</v>
      </c>
      <c r="AQ27" s="830">
        <f>IFERROR(IF(AQ15=FALSE,0,IF(AQ21=TRUE,-PMT('Data Input - General'!$G$16,SUM('Data Input - General'!$J$26:$J$28),AQ23*1000)/1000,0)),0)</f>
        <v>0</v>
      </c>
      <c r="AR27" s="830">
        <f>IFERROR(IF(AR15=FALSE,0,IF(AR21=TRUE,-PMT('Data Input - General'!$G$16,SUM('Data Input - General'!$J$26:$J$28),AR23*1000)/1000,0)),0)</f>
        <v>0</v>
      </c>
      <c r="AS27" s="830">
        <f>IFERROR(IF(AS15=FALSE,0,IF(AS21=TRUE,-PMT('Data Input - General'!$G$16,SUM('Data Input - General'!$J$26:$J$28),AS23*1000)/1000,0)),0)</f>
        <v>0</v>
      </c>
      <c r="AT27" s="830">
        <f>IFERROR(IF(AT15=FALSE,0,IF(AT21=TRUE,-PMT('Data Input - General'!$G$16,SUM('Data Input - General'!$J$26:$J$28),AT23*1000)/1000,0)),0)</f>
        <v>0</v>
      </c>
      <c r="AU27" s="830">
        <f>IFERROR(IF(AU15=FALSE,0,IF(AU21=TRUE,-PMT('Data Input - General'!$G$16,SUM('Data Input - General'!$J$26:$J$28),AU23*1000)/1000,0)),0)</f>
        <v>0</v>
      </c>
      <c r="AV27" s="830">
        <f>IFERROR(IF(AV15=FALSE,0,IF(AV21=TRUE,-PMT('Data Input - General'!$G$16,SUM('Data Input - General'!$J$26:$J$28),AV23*1000)/1000,0)),0)</f>
        <v>0</v>
      </c>
      <c r="AW27" s="830">
        <f>IFERROR(IF(AW15=FALSE,0,IF(AW21=TRUE,-PMT('Data Input - General'!$G$16,SUM('Data Input - General'!$J$26:$J$28),AW23*1000)/1000,0)),0)</f>
        <v>0</v>
      </c>
      <c r="AX27" s="830">
        <f>IFERROR(IF(AX15=FALSE,0,IF(AX21=TRUE,-PMT('Data Input - General'!$G$16,SUM('Data Input - General'!$J$26:$J$28),AX23*1000)/1000,0)),0)</f>
        <v>0</v>
      </c>
      <c r="AY27" s="830">
        <f>IFERROR(IF(AY15=FALSE,0,IF(AY21=TRUE,-PMT('Data Input - General'!$G$16,SUM('Data Input - General'!$J$26:$J$28),AY23*1000)/1000,0)),0)</f>
        <v>0</v>
      </c>
      <c r="AZ27" s="830">
        <f>IFERROR(IF(AZ15=FALSE,0,IF(AZ21=TRUE,-PMT('Data Input - General'!$G$16,SUM('Data Input - General'!$J$26:$J$28),AZ23*1000)/1000,0)),0)</f>
        <v>0</v>
      </c>
      <c r="BA27" s="830">
        <f>IFERROR(IF(BA15=FALSE,0,IF(BA21=TRUE,-PMT('Data Input - General'!$G$16,SUM('Data Input - General'!$J$26:$J$28),BA23*1000)/1000,0)),0)</f>
        <v>0</v>
      </c>
      <c r="BB27" s="830">
        <f>IFERROR(IF(BB15=FALSE,0,IF(BB21=TRUE,-PMT('Data Input - General'!$G$16,SUM('Data Input - General'!$J$26:$J$28),BB23*1000)/1000,0)),0)</f>
        <v>0</v>
      </c>
      <c r="BC27" s="830">
        <f>IFERROR(IF(BC15=FALSE,0,IF(BC21=TRUE,-PMT('Data Input - General'!$G$16,SUM('Data Input - General'!$J$26:$J$28),BC23*1000)/1000,0)),0)</f>
        <v>0</v>
      </c>
      <c r="BD27" s="830">
        <f>IFERROR(IF(BD15=FALSE,0,IF(BD21=TRUE,-PMT('Data Input - General'!$G$16,SUM('Data Input - General'!$J$26:$J$28),BD23*1000)/1000,0)),0)</f>
        <v>0</v>
      </c>
      <c r="BE27" s="830">
        <f>IFERROR(IF(BE15=FALSE,0,IF(BE21=TRUE,-PMT('Data Input - General'!$G$16,SUM('Data Input - General'!$J$26:$J$28),BE23*1000)/1000,0)),0)</f>
        <v>0</v>
      </c>
      <c r="BF27" s="830">
        <f>IFERROR(IF(BF15=FALSE,0,IF(BF21=TRUE,-PMT('Data Input - General'!$G$16,SUM('Data Input - General'!$J$26:$J$28),BF23*1000)/1000,0)),0)</f>
        <v>0</v>
      </c>
      <c r="BG27" s="830">
        <f>IFERROR(IF(BG15=FALSE,0,IF(BG21=TRUE,-PMT('Data Input - General'!$G$16,SUM('Data Input - General'!$J$26:$J$28),BG23*1000)/1000,0)),0)</f>
        <v>0</v>
      </c>
      <c r="BH27" s="830">
        <f>IFERROR(IF(BH15=FALSE,0,IF(BH21=TRUE,-PMT('Data Input - General'!$G$16,SUM('Data Input - General'!$J$26:$J$28),BH23*1000)/1000,0)),0)</f>
        <v>0</v>
      </c>
      <c r="BI27" s="830">
        <f>IFERROR(IF(BI15=FALSE,0,IF(BI21=TRUE,-PMT('Data Input - General'!$G$16,SUM('Data Input - General'!$J$26:$J$28),BI23*1000)/1000,0)),0)</f>
        <v>0</v>
      </c>
      <c r="BJ27" s="830">
        <f>IFERROR(IF(BJ15=FALSE,0,IF(BJ21=TRUE,-PMT('Data Input - General'!$G$16,SUM('Data Input - General'!$J$26:$J$28),BJ23*1000)/1000,0)),0)</f>
        <v>0</v>
      </c>
      <c r="BK27" s="830">
        <f>IFERROR(IF(BK15=FALSE,0,IF(BK21=TRUE,-PMT('Data Input - General'!$G$16,SUM('Data Input - General'!$J$26:$J$28),BK23*1000)/1000,0)),0)</f>
        <v>0</v>
      </c>
      <c r="BL27" s="830">
        <f>IFERROR(IF(BL15=FALSE,0,IF(BL21=TRUE,-PMT('Data Input - General'!$G$16,SUM('Data Input - General'!$J$26:$J$28),BL23*1000)/1000,0)),0)</f>
        <v>0</v>
      </c>
      <c r="BM27" s="830">
        <f>IFERROR(IF(BM15=FALSE,0,IF(BM21=TRUE,-PMT('Data Input - General'!$G$16,SUM('Data Input - General'!$J$26:$J$28),BM23*1000)/1000,0)),0)</f>
        <v>0</v>
      </c>
      <c r="BN27" s="830">
        <f>IFERROR(IF(BN15=FALSE,0,IF(BN21=TRUE,-PMT('Data Input - General'!$G$16,SUM('Data Input - General'!$J$26:$J$28),BN23*1000)/1000,0)),0)</f>
        <v>0</v>
      </c>
      <c r="BO27" s="830">
        <f>IFERROR(IF(BO15=FALSE,0,IF(BO21=TRUE,-PMT('Data Input - General'!$G$16,SUM('Data Input - General'!$J$26:$J$28),BO23*1000)/1000,0)),0)</f>
        <v>0</v>
      </c>
      <c r="BP27" s="830">
        <f>IFERROR(IF(BP15=FALSE,0,IF(BP21=TRUE,-PMT('Data Input - General'!$G$16,SUM('Data Input - General'!$J$26:$J$28),BP23*1000)/1000,0)),0)</f>
        <v>0</v>
      </c>
      <c r="BQ27" s="830">
        <f>IFERROR(IF(BQ15=FALSE,0,IF(BQ21=TRUE,-PMT('Data Input - General'!$G$16,SUM('Data Input - General'!$J$26:$J$28),BQ23*1000)/1000,0)),0)</f>
        <v>0</v>
      </c>
      <c r="BR27" s="830">
        <f>IFERROR(IF(BR15=FALSE,0,IF(BR21=TRUE,-PMT('Data Input - General'!$G$16,SUM('Data Input - General'!$J$26:$J$28),BR23*1000)/1000,0)),0)</f>
        <v>0</v>
      </c>
      <c r="BS27" s="830">
        <f>IFERROR(IF(BS15=FALSE,0,IF(BS21=TRUE,-PMT('Data Input - General'!$G$16,SUM('Data Input - General'!$J$26:$J$28),BS23*1000)/1000,0)),0)</f>
        <v>0</v>
      </c>
      <c r="BT27" s="830">
        <f>IFERROR(IF(BT15=FALSE,0,IF(BT21=TRUE,-PMT('Data Input - General'!$G$16,SUM('Data Input - General'!$J$26:$J$28),BT23*1000)/1000,0)),0)</f>
        <v>0</v>
      </c>
      <c r="BU27" s="830">
        <f>IFERROR(IF(BU15=FALSE,0,IF(BU21=TRUE,-PMT('Data Input - General'!$G$16,SUM('Data Input - General'!$J$26:$J$28),BU23*1000)/1000,0)),0)</f>
        <v>0</v>
      </c>
      <c r="BV27" s="830">
        <f>IFERROR(IF(BV15=FALSE,0,IF(BV21=TRUE,-PMT('Data Input - General'!$G$16,SUM('Data Input - General'!$J$26:$J$28),BV23*1000)/1000,0)),0)</f>
        <v>0</v>
      </c>
      <c r="BW27" s="830">
        <f>IFERROR(IF(BW15=FALSE,0,IF(BW21=TRUE,-PMT('Data Input - General'!$G$16,SUM('Data Input - General'!$J$26:$J$28),BW23*1000)/1000,0)),0)</f>
        <v>0</v>
      </c>
      <c r="BX27" s="830">
        <f>IFERROR(IF(BX15=FALSE,0,IF(BX21=TRUE,-PMT('Data Input - General'!$G$16,SUM('Data Input - General'!$J$26:$J$28),BX23*1000)/1000,0)),0)</f>
        <v>0</v>
      </c>
      <c r="BY27" s="830">
        <f>IFERROR(IF(BY15=FALSE,0,IF(BY21=TRUE,-PMT('Data Input - General'!$G$16,SUM('Data Input - General'!$J$26:$J$28),BY23*1000)/1000,0)),0)</f>
        <v>0</v>
      </c>
      <c r="BZ27" s="830">
        <f>IFERROR(IF(BZ15=FALSE,0,IF(BZ21=TRUE,-PMT('Data Input - General'!$G$16,SUM('Data Input - General'!$J$26:$J$28),BZ23*1000)/1000,0)),0)</f>
        <v>0</v>
      </c>
      <c r="CA27" s="830">
        <f>IFERROR(IF(CA15=FALSE,0,IF(CA21=TRUE,-PMT('Data Input - General'!$G$16,SUM('Data Input - General'!$J$26:$J$28),CA23*1000)/1000,0)),0)</f>
        <v>0</v>
      </c>
      <c r="CB27" s="830">
        <f>IFERROR(IF(CB15=FALSE,0,IF(CB21=TRUE,-PMT('Data Input - General'!$G$16,SUM('Data Input - General'!$J$26:$J$28),CB23*1000)/1000,0)),0)</f>
        <v>0</v>
      </c>
      <c r="CC27" s="830">
        <f>IFERROR(IF(CC15=FALSE,0,IF(CC21=TRUE,-PMT('Data Input - General'!$G$16,SUM('Data Input - General'!$J$26:$J$28),CC23*1000)/1000,0)),0)</f>
        <v>0</v>
      </c>
      <c r="CD27" s="830">
        <f>IFERROR(IF(CD15=FALSE,0,IF(CD21=TRUE,-PMT('Data Input - General'!$G$16,SUM('Data Input - General'!$J$26:$J$28),CD23*1000)/1000,0)),0)</f>
        <v>0</v>
      </c>
      <c r="CE27" s="830">
        <f>IFERROR(IF(CE15=FALSE,0,IF(CE21=TRUE,-PMT('Data Input - General'!$G$16,SUM('Data Input - General'!$J$26:$J$28),CE23*1000)/1000,0)),0)</f>
        <v>0</v>
      </c>
      <c r="CF27" s="830">
        <f>IFERROR(IF(CF15=FALSE,0,IF(CF21=TRUE,-PMT('Data Input - General'!$G$16,SUM('Data Input - General'!$J$26:$J$28),CF23*1000)/1000,0)),0)</f>
        <v>0</v>
      </c>
      <c r="CG27" s="830">
        <f>IFERROR(IF(CG15=FALSE,0,IF(CG21=TRUE,-PMT('Data Input - General'!$G$16,SUM('Data Input - General'!$J$26:$J$28),CG23*1000)/1000,0)),0)</f>
        <v>0</v>
      </c>
      <c r="CH27" s="830">
        <f>IFERROR(IF(CH15=FALSE,0,IF(CH21=TRUE,-PMT('Data Input - General'!$G$16,SUM('Data Input - General'!$J$26:$J$28),CH23*1000)/1000,0)),0)</f>
        <v>0</v>
      </c>
      <c r="CI27" s="830">
        <f>IFERROR(IF(CI15=FALSE,0,IF(CI21=TRUE,-PMT('Data Input - General'!$G$16,SUM('Data Input - General'!$J$26:$J$28),CI23*1000)/1000,0)),0)</f>
        <v>0</v>
      </c>
      <c r="CJ27" s="830">
        <f>IFERROR(IF(CJ15=FALSE,0,IF(CJ21=TRUE,-PMT('Data Input - General'!$G$16,SUM('Data Input - General'!$J$26:$J$28),CJ23*1000)/1000,0)),0)</f>
        <v>0</v>
      </c>
      <c r="CK27" s="830">
        <f>IFERROR(IF(CK15=FALSE,0,IF(CK21=TRUE,-PMT('Data Input - General'!$G$16,SUM('Data Input - General'!$J$26:$J$28),CK23*1000)/1000,0)),0)</f>
        <v>0</v>
      </c>
      <c r="CL27" s="830">
        <f>IFERROR(IF(CL15=FALSE,0,IF(CL21=TRUE,-PMT('Data Input - General'!$G$16,SUM('Data Input - General'!$J$26:$J$28),CL23*1000)/1000,0)),0)</f>
        <v>0</v>
      </c>
      <c r="CM27" s="830">
        <f>IFERROR(IF(CM15=FALSE,0,IF(CM21=TRUE,-PMT('Data Input - General'!$G$16,SUM('Data Input - General'!$J$26:$J$28),CM23*1000)/1000,0)),0)</f>
        <v>0</v>
      </c>
      <c r="CN27" s="830">
        <f>IFERROR(IF(CN15=FALSE,0,IF(CN21=TRUE,-PMT('Data Input - General'!$G$16,SUM('Data Input - General'!$J$26:$J$28),CN23*1000)/1000,0)),0)</f>
        <v>0</v>
      </c>
      <c r="CO27" s="830">
        <f>IFERROR(IF(CO15=FALSE,0,IF(CO21=TRUE,-PMT('Data Input - General'!$G$16,SUM('Data Input - General'!$J$26:$J$28),CO23*1000)/1000,0)),0)</f>
        <v>0</v>
      </c>
      <c r="CP27" s="830">
        <f>IFERROR(IF(CP15=FALSE,0,IF(CP21=TRUE,-PMT('Data Input - General'!$G$16,SUM('Data Input - General'!$J$26:$J$28),CP23*1000)/1000,0)),0)</f>
        <v>0</v>
      </c>
      <c r="CQ27" s="830">
        <f>IFERROR(IF(CQ15=FALSE,0,IF(CQ21=TRUE,-PMT('Data Input - General'!$G$16,SUM('Data Input - General'!$J$26:$J$28),CQ23*1000)/1000,0)),0)</f>
        <v>0</v>
      </c>
      <c r="CR27" s="830">
        <f>IFERROR(IF(CR15=FALSE,0,IF(CR21=TRUE,-PMT('Data Input - General'!$G$16,SUM('Data Input - General'!$J$26:$J$28),CR23*1000)/1000,0)),0)</f>
        <v>0</v>
      </c>
      <c r="CS27" s="830">
        <f>IFERROR(IF(CS15=FALSE,0,IF(CS21=TRUE,-PMT('Data Input - General'!$G$16,SUM('Data Input - General'!$J$26:$J$28),CS23*1000)/1000,0)),0)</f>
        <v>0</v>
      </c>
      <c r="CT27" s="830">
        <f>IFERROR(IF(CT15=FALSE,0,IF(CT21=TRUE,-PMT('Data Input - General'!$G$16,SUM('Data Input - General'!$J$26:$J$28),CT23*1000)/1000,0)),0)</f>
        <v>0</v>
      </c>
      <c r="CU27" s="830">
        <f>IFERROR(IF(CU15=FALSE,0,IF(CU21=TRUE,-PMT('Data Input - General'!$G$16,SUM('Data Input - General'!$J$26:$J$28),CU23*1000)/1000,0)),0)</f>
        <v>0</v>
      </c>
      <c r="CV27" s="830">
        <f>IFERROR(IF(CV15=FALSE,0,IF(CV21=TRUE,-PMT('Data Input - General'!$G$16,SUM('Data Input - General'!$J$26:$J$28),CV23*1000)/1000,0)),0)</f>
        <v>0</v>
      </c>
      <c r="CW27" s="830">
        <f>IFERROR(IF(CW15=FALSE,0,IF(CW21=TRUE,-PMT('Data Input - General'!$G$16,SUM('Data Input - General'!$J$26:$J$28),CW23*1000)/1000,0)),0)</f>
        <v>0</v>
      </c>
      <c r="CX27" s="830">
        <f>IFERROR(IF(CX15=FALSE,0,IF(CX21=TRUE,-PMT('Data Input - General'!$G$16,SUM('Data Input - General'!$J$26:$J$28),CX23*1000)/1000,0)),0)</f>
        <v>0</v>
      </c>
      <c r="CY27" s="830">
        <f>IFERROR(IF(CY15=FALSE,0,IF(CY21=TRUE,-PMT('Data Input - General'!$G$16,SUM('Data Input - General'!$J$26:$J$28),CY23*1000)/1000,0)),0)</f>
        <v>0</v>
      </c>
      <c r="CZ27" s="391"/>
    </row>
    <row r="28" spans="1:104" x14ac:dyDescent="0.25">
      <c r="B28" s="393" t="s">
        <v>1112</v>
      </c>
      <c r="C28" s="9" t="s">
        <v>1117</v>
      </c>
      <c r="D28" s="827">
        <v>0</v>
      </c>
      <c r="E28" s="827">
        <v>0</v>
      </c>
      <c r="F28" s="831">
        <v>0</v>
      </c>
      <c r="G28" s="830">
        <f>IF(G27=0,F28,IF(F27=G27,F28,F28+G27))</f>
        <v>0</v>
      </c>
      <c r="H28" s="830">
        <f t="shared" ref="H28:BS28" si="13">IF(H27=0,G28,IF(G27=H27,G28,G28+H27))</f>
        <v>0</v>
      </c>
      <c r="I28" s="830">
        <f t="shared" si="13"/>
        <v>0</v>
      </c>
      <c r="J28" s="830">
        <f t="shared" si="13"/>
        <v>0</v>
      </c>
      <c r="K28" s="830">
        <f t="shared" si="13"/>
        <v>0</v>
      </c>
      <c r="L28" s="830">
        <f t="shared" si="13"/>
        <v>0</v>
      </c>
      <c r="M28" s="830">
        <f t="shared" si="13"/>
        <v>0</v>
      </c>
      <c r="N28" s="830">
        <f t="shared" si="13"/>
        <v>0</v>
      </c>
      <c r="O28" s="830">
        <f t="shared" si="13"/>
        <v>0</v>
      </c>
      <c r="P28" s="830">
        <f t="shared" si="13"/>
        <v>0</v>
      </c>
      <c r="Q28" s="830">
        <f t="shared" si="13"/>
        <v>0</v>
      </c>
      <c r="R28" s="830">
        <f t="shared" si="13"/>
        <v>0</v>
      </c>
      <c r="S28" s="830">
        <f t="shared" si="13"/>
        <v>0</v>
      </c>
      <c r="T28" s="830">
        <f t="shared" si="13"/>
        <v>0</v>
      </c>
      <c r="U28" s="830">
        <f t="shared" si="13"/>
        <v>0</v>
      </c>
      <c r="V28" s="830">
        <f t="shared" si="13"/>
        <v>0</v>
      </c>
      <c r="W28" s="830">
        <f t="shared" si="13"/>
        <v>0</v>
      </c>
      <c r="X28" s="830">
        <f t="shared" si="13"/>
        <v>0</v>
      </c>
      <c r="Y28" s="830">
        <f t="shared" si="13"/>
        <v>0</v>
      </c>
      <c r="Z28" s="830">
        <f t="shared" si="13"/>
        <v>0</v>
      </c>
      <c r="AA28" s="830">
        <f t="shared" si="13"/>
        <v>0</v>
      </c>
      <c r="AB28" s="830">
        <f t="shared" si="13"/>
        <v>0</v>
      </c>
      <c r="AC28" s="830">
        <f t="shared" si="13"/>
        <v>0</v>
      </c>
      <c r="AD28" s="830">
        <f t="shared" si="13"/>
        <v>0</v>
      </c>
      <c r="AE28" s="830">
        <f t="shared" si="13"/>
        <v>0</v>
      </c>
      <c r="AF28" s="830">
        <f t="shared" si="13"/>
        <v>0</v>
      </c>
      <c r="AG28" s="830">
        <f t="shared" si="13"/>
        <v>0</v>
      </c>
      <c r="AH28" s="830">
        <f t="shared" si="13"/>
        <v>0</v>
      </c>
      <c r="AI28" s="830">
        <f t="shared" si="13"/>
        <v>0</v>
      </c>
      <c r="AJ28" s="830">
        <f t="shared" si="13"/>
        <v>0</v>
      </c>
      <c r="AK28" s="830">
        <f t="shared" si="13"/>
        <v>0</v>
      </c>
      <c r="AL28" s="830">
        <f t="shared" si="13"/>
        <v>0</v>
      </c>
      <c r="AM28" s="830">
        <f t="shared" si="13"/>
        <v>0</v>
      </c>
      <c r="AN28" s="830">
        <f t="shared" si="13"/>
        <v>0</v>
      </c>
      <c r="AO28" s="830">
        <f t="shared" si="13"/>
        <v>0</v>
      </c>
      <c r="AP28" s="830">
        <f t="shared" si="13"/>
        <v>0</v>
      </c>
      <c r="AQ28" s="830">
        <f t="shared" si="13"/>
        <v>0</v>
      </c>
      <c r="AR28" s="830">
        <f t="shared" si="13"/>
        <v>0</v>
      </c>
      <c r="AS28" s="830">
        <f t="shared" si="13"/>
        <v>0</v>
      </c>
      <c r="AT28" s="830">
        <f t="shared" si="13"/>
        <v>0</v>
      </c>
      <c r="AU28" s="830">
        <f t="shared" si="13"/>
        <v>0</v>
      </c>
      <c r="AV28" s="830">
        <f t="shared" si="13"/>
        <v>0</v>
      </c>
      <c r="AW28" s="830">
        <f t="shared" si="13"/>
        <v>0</v>
      </c>
      <c r="AX28" s="830">
        <f t="shared" si="13"/>
        <v>0</v>
      </c>
      <c r="AY28" s="830">
        <f t="shared" si="13"/>
        <v>0</v>
      </c>
      <c r="AZ28" s="830">
        <f t="shared" si="13"/>
        <v>0</v>
      </c>
      <c r="BA28" s="830">
        <f t="shared" si="13"/>
        <v>0</v>
      </c>
      <c r="BB28" s="830">
        <f t="shared" si="13"/>
        <v>0</v>
      </c>
      <c r="BC28" s="830">
        <f t="shared" si="13"/>
        <v>0</v>
      </c>
      <c r="BD28" s="830">
        <f t="shared" si="13"/>
        <v>0</v>
      </c>
      <c r="BE28" s="830">
        <f t="shared" si="13"/>
        <v>0</v>
      </c>
      <c r="BF28" s="830">
        <f t="shared" si="13"/>
        <v>0</v>
      </c>
      <c r="BG28" s="830">
        <f t="shared" si="13"/>
        <v>0</v>
      </c>
      <c r="BH28" s="830">
        <f t="shared" si="13"/>
        <v>0</v>
      </c>
      <c r="BI28" s="830">
        <f t="shared" si="13"/>
        <v>0</v>
      </c>
      <c r="BJ28" s="830">
        <f t="shared" si="13"/>
        <v>0</v>
      </c>
      <c r="BK28" s="830">
        <f t="shared" si="13"/>
        <v>0</v>
      </c>
      <c r="BL28" s="830">
        <f t="shared" si="13"/>
        <v>0</v>
      </c>
      <c r="BM28" s="830">
        <f t="shared" si="13"/>
        <v>0</v>
      </c>
      <c r="BN28" s="830">
        <f t="shared" si="13"/>
        <v>0</v>
      </c>
      <c r="BO28" s="830">
        <f t="shared" si="13"/>
        <v>0</v>
      </c>
      <c r="BP28" s="830">
        <f t="shared" si="13"/>
        <v>0</v>
      </c>
      <c r="BQ28" s="830">
        <f t="shared" si="13"/>
        <v>0</v>
      </c>
      <c r="BR28" s="830">
        <f t="shared" si="13"/>
        <v>0</v>
      </c>
      <c r="BS28" s="830">
        <f t="shared" si="13"/>
        <v>0</v>
      </c>
      <c r="BT28" s="830">
        <f t="shared" ref="BT28:CY28" si="14">IF(BT27=0,BS28,IF(BS27=BT27,BS28,BS28+BT27))</f>
        <v>0</v>
      </c>
      <c r="BU28" s="830">
        <f t="shared" si="14"/>
        <v>0</v>
      </c>
      <c r="BV28" s="830">
        <f t="shared" si="14"/>
        <v>0</v>
      </c>
      <c r="BW28" s="830">
        <f t="shared" si="14"/>
        <v>0</v>
      </c>
      <c r="BX28" s="830">
        <f t="shared" si="14"/>
        <v>0</v>
      </c>
      <c r="BY28" s="830">
        <f t="shared" si="14"/>
        <v>0</v>
      </c>
      <c r="BZ28" s="830">
        <f t="shared" si="14"/>
        <v>0</v>
      </c>
      <c r="CA28" s="830">
        <f t="shared" si="14"/>
        <v>0</v>
      </c>
      <c r="CB28" s="830">
        <f t="shared" si="14"/>
        <v>0</v>
      </c>
      <c r="CC28" s="830">
        <f t="shared" si="14"/>
        <v>0</v>
      </c>
      <c r="CD28" s="830">
        <f t="shared" si="14"/>
        <v>0</v>
      </c>
      <c r="CE28" s="830">
        <f t="shared" si="14"/>
        <v>0</v>
      </c>
      <c r="CF28" s="830">
        <f t="shared" si="14"/>
        <v>0</v>
      </c>
      <c r="CG28" s="830">
        <f t="shared" si="14"/>
        <v>0</v>
      </c>
      <c r="CH28" s="830">
        <f t="shared" si="14"/>
        <v>0</v>
      </c>
      <c r="CI28" s="830">
        <f t="shared" si="14"/>
        <v>0</v>
      </c>
      <c r="CJ28" s="830">
        <f t="shared" si="14"/>
        <v>0</v>
      </c>
      <c r="CK28" s="830">
        <f t="shared" si="14"/>
        <v>0</v>
      </c>
      <c r="CL28" s="830">
        <f t="shared" si="14"/>
        <v>0</v>
      </c>
      <c r="CM28" s="830">
        <f t="shared" si="14"/>
        <v>0</v>
      </c>
      <c r="CN28" s="830">
        <f t="shared" si="14"/>
        <v>0</v>
      </c>
      <c r="CO28" s="830">
        <f t="shared" si="14"/>
        <v>0</v>
      </c>
      <c r="CP28" s="830">
        <f t="shared" si="14"/>
        <v>0</v>
      </c>
      <c r="CQ28" s="830">
        <f t="shared" si="14"/>
        <v>0</v>
      </c>
      <c r="CR28" s="830">
        <f t="shared" si="14"/>
        <v>0</v>
      </c>
      <c r="CS28" s="830">
        <f t="shared" si="14"/>
        <v>0</v>
      </c>
      <c r="CT28" s="830">
        <f t="shared" si="14"/>
        <v>0</v>
      </c>
      <c r="CU28" s="830">
        <f t="shared" si="14"/>
        <v>0</v>
      </c>
      <c r="CV28" s="830">
        <f t="shared" si="14"/>
        <v>0</v>
      </c>
      <c r="CW28" s="830">
        <f t="shared" si="14"/>
        <v>0</v>
      </c>
      <c r="CX28" s="830">
        <f t="shared" si="14"/>
        <v>0</v>
      </c>
      <c r="CY28" s="830">
        <f t="shared" si="14"/>
        <v>0</v>
      </c>
      <c r="CZ28" s="391"/>
    </row>
    <row r="29" spans="1:104" x14ac:dyDescent="0.25">
      <c r="B29" s="393" t="s">
        <v>402</v>
      </c>
      <c r="C29" s="9" t="s">
        <v>1117</v>
      </c>
      <c r="D29" s="59">
        <f>IF(D15=FALSE,0,IF(D28=0,$D$26,D28))</f>
        <v>0</v>
      </c>
      <c r="E29" s="59">
        <f t="shared" ref="E29:BP29" si="15">IF(E15=FALSE,0,IF(E28=0,$D$26,E28))</f>
        <v>0</v>
      </c>
      <c r="F29" s="59">
        <f t="shared" si="15"/>
        <v>0</v>
      </c>
      <c r="G29" s="59">
        <f t="shared" si="15"/>
        <v>0</v>
      </c>
      <c r="H29" s="59">
        <f t="shared" si="15"/>
        <v>0</v>
      </c>
      <c r="I29" s="59">
        <f t="shared" si="15"/>
        <v>0</v>
      </c>
      <c r="J29" s="59">
        <f t="shared" si="15"/>
        <v>0</v>
      </c>
      <c r="K29" s="59">
        <f t="shared" si="15"/>
        <v>0</v>
      </c>
      <c r="L29" s="59">
        <f t="shared" si="15"/>
        <v>0</v>
      </c>
      <c r="M29" s="59">
        <f t="shared" si="15"/>
        <v>0</v>
      </c>
      <c r="N29" s="59">
        <f t="shared" si="15"/>
        <v>0</v>
      </c>
      <c r="O29" s="59">
        <f t="shared" si="15"/>
        <v>0</v>
      </c>
      <c r="P29" s="59">
        <f t="shared" si="15"/>
        <v>0</v>
      </c>
      <c r="Q29" s="59">
        <f t="shared" si="15"/>
        <v>0</v>
      </c>
      <c r="R29" s="59">
        <f t="shared" si="15"/>
        <v>0</v>
      </c>
      <c r="S29" s="59">
        <f t="shared" si="15"/>
        <v>0</v>
      </c>
      <c r="T29" s="59">
        <f t="shared" si="15"/>
        <v>0</v>
      </c>
      <c r="U29" s="59">
        <f t="shared" si="15"/>
        <v>0</v>
      </c>
      <c r="V29" s="59">
        <f t="shared" si="15"/>
        <v>0</v>
      </c>
      <c r="W29" s="59">
        <f t="shared" si="15"/>
        <v>0</v>
      </c>
      <c r="X29" s="59">
        <f t="shared" si="15"/>
        <v>0</v>
      </c>
      <c r="Y29" s="59">
        <f t="shared" si="15"/>
        <v>0</v>
      </c>
      <c r="Z29" s="59">
        <f t="shared" si="15"/>
        <v>0</v>
      </c>
      <c r="AA29" s="59">
        <f t="shared" si="15"/>
        <v>0</v>
      </c>
      <c r="AB29" s="59">
        <f t="shared" si="15"/>
        <v>0</v>
      </c>
      <c r="AC29" s="59">
        <f t="shared" si="15"/>
        <v>0</v>
      </c>
      <c r="AD29" s="59">
        <f t="shared" si="15"/>
        <v>0</v>
      </c>
      <c r="AE29" s="59">
        <f t="shared" si="15"/>
        <v>0</v>
      </c>
      <c r="AF29" s="59">
        <f t="shared" si="15"/>
        <v>0</v>
      </c>
      <c r="AG29" s="59">
        <f t="shared" si="15"/>
        <v>0</v>
      </c>
      <c r="AH29" s="59">
        <f t="shared" si="15"/>
        <v>0</v>
      </c>
      <c r="AI29" s="59">
        <f t="shared" si="15"/>
        <v>0</v>
      </c>
      <c r="AJ29" s="59">
        <f t="shared" si="15"/>
        <v>0</v>
      </c>
      <c r="AK29" s="59">
        <f t="shared" si="15"/>
        <v>0</v>
      </c>
      <c r="AL29" s="59">
        <f t="shared" si="15"/>
        <v>0</v>
      </c>
      <c r="AM29" s="59">
        <f t="shared" si="15"/>
        <v>0</v>
      </c>
      <c r="AN29" s="59">
        <f t="shared" si="15"/>
        <v>0</v>
      </c>
      <c r="AO29" s="59">
        <f t="shared" si="15"/>
        <v>0</v>
      </c>
      <c r="AP29" s="59">
        <f t="shared" si="15"/>
        <v>0</v>
      </c>
      <c r="AQ29" s="59">
        <f t="shared" si="15"/>
        <v>0</v>
      </c>
      <c r="AR29" s="59">
        <f t="shared" si="15"/>
        <v>0</v>
      </c>
      <c r="AS29" s="59">
        <f t="shared" si="15"/>
        <v>0</v>
      </c>
      <c r="AT29" s="59">
        <f t="shared" si="15"/>
        <v>0</v>
      </c>
      <c r="AU29" s="59">
        <f t="shared" si="15"/>
        <v>0</v>
      </c>
      <c r="AV29" s="59">
        <f t="shared" si="15"/>
        <v>0</v>
      </c>
      <c r="AW29" s="59">
        <f t="shared" si="15"/>
        <v>0</v>
      </c>
      <c r="AX29" s="59">
        <f t="shared" si="15"/>
        <v>0</v>
      </c>
      <c r="AY29" s="59">
        <f t="shared" si="15"/>
        <v>0</v>
      </c>
      <c r="AZ29" s="59">
        <f t="shared" si="15"/>
        <v>0</v>
      </c>
      <c r="BA29" s="59">
        <f t="shared" si="15"/>
        <v>0</v>
      </c>
      <c r="BB29" s="59">
        <f t="shared" si="15"/>
        <v>0</v>
      </c>
      <c r="BC29" s="59">
        <f t="shared" si="15"/>
        <v>0</v>
      </c>
      <c r="BD29" s="59">
        <f t="shared" si="15"/>
        <v>0</v>
      </c>
      <c r="BE29" s="59">
        <f t="shared" si="15"/>
        <v>0</v>
      </c>
      <c r="BF29" s="59">
        <f t="shared" si="15"/>
        <v>0</v>
      </c>
      <c r="BG29" s="59">
        <f t="shared" si="15"/>
        <v>0</v>
      </c>
      <c r="BH29" s="59">
        <f t="shared" si="15"/>
        <v>0</v>
      </c>
      <c r="BI29" s="59">
        <f t="shared" si="15"/>
        <v>0</v>
      </c>
      <c r="BJ29" s="59">
        <f t="shared" si="15"/>
        <v>0</v>
      </c>
      <c r="BK29" s="59">
        <f t="shared" si="15"/>
        <v>0</v>
      </c>
      <c r="BL29" s="59">
        <f t="shared" si="15"/>
        <v>0</v>
      </c>
      <c r="BM29" s="59">
        <f t="shared" si="15"/>
        <v>0</v>
      </c>
      <c r="BN29" s="59">
        <f t="shared" si="15"/>
        <v>0</v>
      </c>
      <c r="BO29" s="59">
        <f t="shared" si="15"/>
        <v>0</v>
      </c>
      <c r="BP29" s="59">
        <f t="shared" si="15"/>
        <v>0</v>
      </c>
      <c r="BQ29" s="59">
        <f t="shared" ref="BQ29:CY29" si="16">IF(BQ15=FALSE,0,IF(BQ28=0,$D$26,BQ28))</f>
        <v>0</v>
      </c>
      <c r="BR29" s="59">
        <f t="shared" si="16"/>
        <v>0</v>
      </c>
      <c r="BS29" s="59">
        <f t="shared" si="16"/>
        <v>0</v>
      </c>
      <c r="BT29" s="59">
        <f t="shared" si="16"/>
        <v>0</v>
      </c>
      <c r="BU29" s="59">
        <f t="shared" si="16"/>
        <v>0</v>
      </c>
      <c r="BV29" s="59">
        <f t="shared" si="16"/>
        <v>0</v>
      </c>
      <c r="BW29" s="59">
        <f t="shared" si="16"/>
        <v>0</v>
      </c>
      <c r="BX29" s="59">
        <f t="shared" si="16"/>
        <v>0</v>
      </c>
      <c r="BY29" s="59">
        <f t="shared" si="16"/>
        <v>0</v>
      </c>
      <c r="BZ29" s="59">
        <f t="shared" si="16"/>
        <v>0</v>
      </c>
      <c r="CA29" s="59">
        <f t="shared" si="16"/>
        <v>0</v>
      </c>
      <c r="CB29" s="59">
        <f t="shared" si="16"/>
        <v>0</v>
      </c>
      <c r="CC29" s="59">
        <f t="shared" si="16"/>
        <v>0</v>
      </c>
      <c r="CD29" s="59">
        <f t="shared" si="16"/>
        <v>0</v>
      </c>
      <c r="CE29" s="59">
        <f t="shared" si="16"/>
        <v>0</v>
      </c>
      <c r="CF29" s="59">
        <f t="shared" si="16"/>
        <v>0</v>
      </c>
      <c r="CG29" s="59">
        <f t="shared" si="16"/>
        <v>0</v>
      </c>
      <c r="CH29" s="59">
        <f t="shared" si="16"/>
        <v>0</v>
      </c>
      <c r="CI29" s="59">
        <f t="shared" si="16"/>
        <v>0</v>
      </c>
      <c r="CJ29" s="59">
        <f t="shared" si="16"/>
        <v>0</v>
      </c>
      <c r="CK29" s="59">
        <f t="shared" si="16"/>
        <v>0</v>
      </c>
      <c r="CL29" s="59">
        <f t="shared" si="16"/>
        <v>0</v>
      </c>
      <c r="CM29" s="59">
        <f t="shared" si="16"/>
        <v>0</v>
      </c>
      <c r="CN29" s="59">
        <f t="shared" si="16"/>
        <v>0</v>
      </c>
      <c r="CO29" s="59">
        <f t="shared" si="16"/>
        <v>0</v>
      </c>
      <c r="CP29" s="59">
        <f t="shared" si="16"/>
        <v>0</v>
      </c>
      <c r="CQ29" s="59">
        <f t="shared" si="16"/>
        <v>0</v>
      </c>
      <c r="CR29" s="59">
        <f t="shared" si="16"/>
        <v>0</v>
      </c>
      <c r="CS29" s="59">
        <f t="shared" si="16"/>
        <v>0</v>
      </c>
      <c r="CT29" s="59">
        <f t="shared" si="16"/>
        <v>0</v>
      </c>
      <c r="CU29" s="59">
        <f t="shared" si="16"/>
        <v>0</v>
      </c>
      <c r="CV29" s="59">
        <f t="shared" si="16"/>
        <v>0</v>
      </c>
      <c r="CW29" s="59">
        <f t="shared" si="16"/>
        <v>0</v>
      </c>
      <c r="CX29" s="59">
        <f t="shared" si="16"/>
        <v>0</v>
      </c>
      <c r="CY29" s="59">
        <f t="shared" si="16"/>
        <v>0</v>
      </c>
      <c r="CZ29" s="391"/>
    </row>
    <row r="30" spans="1:104" x14ac:dyDescent="0.25">
      <c r="B30" s="393" t="s">
        <v>505</v>
      </c>
      <c r="C30" s="9" t="s">
        <v>1117</v>
      </c>
      <c r="D30" s="59">
        <f>D29*D$7</f>
        <v>0</v>
      </c>
      <c r="E30" s="59">
        <f t="shared" ref="E30:BP30" si="17">E29*E$7</f>
        <v>0</v>
      </c>
      <c r="F30" s="59">
        <f t="shared" si="17"/>
        <v>0</v>
      </c>
      <c r="G30" s="59">
        <f t="shared" si="17"/>
        <v>0</v>
      </c>
      <c r="H30" s="59">
        <f t="shared" si="17"/>
        <v>0</v>
      </c>
      <c r="I30" s="59">
        <f t="shared" si="17"/>
        <v>0</v>
      </c>
      <c r="J30" s="59">
        <f t="shared" si="17"/>
        <v>0</v>
      </c>
      <c r="K30" s="59">
        <f t="shared" si="17"/>
        <v>0</v>
      </c>
      <c r="L30" s="59">
        <f t="shared" si="17"/>
        <v>0</v>
      </c>
      <c r="M30" s="59">
        <f t="shared" si="17"/>
        <v>0</v>
      </c>
      <c r="N30" s="59">
        <f t="shared" si="17"/>
        <v>0</v>
      </c>
      <c r="O30" s="59">
        <f t="shared" si="17"/>
        <v>0</v>
      </c>
      <c r="P30" s="59">
        <f t="shared" si="17"/>
        <v>0</v>
      </c>
      <c r="Q30" s="59">
        <f t="shared" si="17"/>
        <v>0</v>
      </c>
      <c r="R30" s="59">
        <f t="shared" si="17"/>
        <v>0</v>
      </c>
      <c r="S30" s="59">
        <f t="shared" si="17"/>
        <v>0</v>
      </c>
      <c r="T30" s="59">
        <f t="shared" si="17"/>
        <v>0</v>
      </c>
      <c r="U30" s="59">
        <f t="shared" si="17"/>
        <v>0</v>
      </c>
      <c r="V30" s="59">
        <f t="shared" si="17"/>
        <v>0</v>
      </c>
      <c r="W30" s="59">
        <f t="shared" si="17"/>
        <v>0</v>
      </c>
      <c r="X30" s="59">
        <f t="shared" si="17"/>
        <v>0</v>
      </c>
      <c r="Y30" s="59">
        <f t="shared" si="17"/>
        <v>0</v>
      </c>
      <c r="Z30" s="59">
        <f t="shared" si="17"/>
        <v>0</v>
      </c>
      <c r="AA30" s="59">
        <f t="shared" si="17"/>
        <v>0</v>
      </c>
      <c r="AB30" s="59">
        <f t="shared" si="17"/>
        <v>0</v>
      </c>
      <c r="AC30" s="59">
        <f t="shared" si="17"/>
        <v>0</v>
      </c>
      <c r="AD30" s="59">
        <f t="shared" si="17"/>
        <v>0</v>
      </c>
      <c r="AE30" s="59">
        <f t="shared" si="17"/>
        <v>0</v>
      </c>
      <c r="AF30" s="59">
        <f t="shared" si="17"/>
        <v>0</v>
      </c>
      <c r="AG30" s="59">
        <f t="shared" si="17"/>
        <v>0</v>
      </c>
      <c r="AH30" s="59">
        <f t="shared" si="17"/>
        <v>0</v>
      </c>
      <c r="AI30" s="59">
        <f t="shared" si="17"/>
        <v>0</v>
      </c>
      <c r="AJ30" s="59">
        <f t="shared" si="17"/>
        <v>0</v>
      </c>
      <c r="AK30" s="59">
        <f t="shared" si="17"/>
        <v>0</v>
      </c>
      <c r="AL30" s="59">
        <f t="shared" si="17"/>
        <v>0</v>
      </c>
      <c r="AM30" s="59">
        <f t="shared" si="17"/>
        <v>0</v>
      </c>
      <c r="AN30" s="59">
        <f t="shared" si="17"/>
        <v>0</v>
      </c>
      <c r="AO30" s="59">
        <f t="shared" si="17"/>
        <v>0</v>
      </c>
      <c r="AP30" s="59">
        <f t="shared" si="17"/>
        <v>0</v>
      </c>
      <c r="AQ30" s="59">
        <f t="shared" si="17"/>
        <v>0</v>
      </c>
      <c r="AR30" s="59">
        <f t="shared" si="17"/>
        <v>0</v>
      </c>
      <c r="AS30" s="59">
        <f t="shared" si="17"/>
        <v>0</v>
      </c>
      <c r="AT30" s="59">
        <f t="shared" si="17"/>
        <v>0</v>
      </c>
      <c r="AU30" s="59">
        <f t="shared" si="17"/>
        <v>0</v>
      </c>
      <c r="AV30" s="59">
        <f t="shared" si="17"/>
        <v>0</v>
      </c>
      <c r="AW30" s="59">
        <f t="shared" si="17"/>
        <v>0</v>
      </c>
      <c r="AX30" s="59">
        <f t="shared" si="17"/>
        <v>0</v>
      </c>
      <c r="AY30" s="59">
        <f t="shared" si="17"/>
        <v>0</v>
      </c>
      <c r="AZ30" s="59">
        <f t="shared" si="17"/>
        <v>0</v>
      </c>
      <c r="BA30" s="59">
        <f t="shared" si="17"/>
        <v>0</v>
      </c>
      <c r="BB30" s="59">
        <f t="shared" si="17"/>
        <v>0</v>
      </c>
      <c r="BC30" s="59">
        <f t="shared" si="17"/>
        <v>0</v>
      </c>
      <c r="BD30" s="59">
        <f t="shared" si="17"/>
        <v>0</v>
      </c>
      <c r="BE30" s="59">
        <f t="shared" si="17"/>
        <v>0</v>
      </c>
      <c r="BF30" s="59">
        <f t="shared" si="17"/>
        <v>0</v>
      </c>
      <c r="BG30" s="59">
        <f t="shared" si="17"/>
        <v>0</v>
      </c>
      <c r="BH30" s="59">
        <f t="shared" si="17"/>
        <v>0</v>
      </c>
      <c r="BI30" s="59">
        <f t="shared" si="17"/>
        <v>0</v>
      </c>
      <c r="BJ30" s="59">
        <f t="shared" si="17"/>
        <v>0</v>
      </c>
      <c r="BK30" s="59">
        <f t="shared" si="17"/>
        <v>0</v>
      </c>
      <c r="BL30" s="59">
        <f t="shared" si="17"/>
        <v>0</v>
      </c>
      <c r="BM30" s="59">
        <f t="shared" si="17"/>
        <v>0</v>
      </c>
      <c r="BN30" s="59">
        <f t="shared" si="17"/>
        <v>0</v>
      </c>
      <c r="BO30" s="59">
        <f t="shared" si="17"/>
        <v>0</v>
      </c>
      <c r="BP30" s="59">
        <f t="shared" si="17"/>
        <v>0</v>
      </c>
      <c r="BQ30" s="59">
        <f t="shared" ref="BQ30:CY30" si="18">BQ29*BQ$7</f>
        <v>0</v>
      </c>
      <c r="BR30" s="59">
        <f t="shared" si="18"/>
        <v>0</v>
      </c>
      <c r="BS30" s="59">
        <f t="shared" si="18"/>
        <v>0</v>
      </c>
      <c r="BT30" s="59">
        <f t="shared" si="18"/>
        <v>0</v>
      </c>
      <c r="BU30" s="59">
        <f t="shared" si="18"/>
        <v>0</v>
      </c>
      <c r="BV30" s="59">
        <f t="shared" si="18"/>
        <v>0</v>
      </c>
      <c r="BW30" s="59">
        <f t="shared" si="18"/>
        <v>0</v>
      </c>
      <c r="BX30" s="59">
        <f t="shared" si="18"/>
        <v>0</v>
      </c>
      <c r="BY30" s="59">
        <f t="shared" si="18"/>
        <v>0</v>
      </c>
      <c r="BZ30" s="59">
        <f t="shared" si="18"/>
        <v>0</v>
      </c>
      <c r="CA30" s="59">
        <f t="shared" si="18"/>
        <v>0</v>
      </c>
      <c r="CB30" s="59">
        <f t="shared" si="18"/>
        <v>0</v>
      </c>
      <c r="CC30" s="59">
        <f t="shared" si="18"/>
        <v>0</v>
      </c>
      <c r="CD30" s="59">
        <f t="shared" si="18"/>
        <v>0</v>
      </c>
      <c r="CE30" s="59">
        <f t="shared" si="18"/>
        <v>0</v>
      </c>
      <c r="CF30" s="59">
        <f t="shared" si="18"/>
        <v>0</v>
      </c>
      <c r="CG30" s="59">
        <f t="shared" si="18"/>
        <v>0</v>
      </c>
      <c r="CH30" s="59">
        <f t="shared" si="18"/>
        <v>0</v>
      </c>
      <c r="CI30" s="59">
        <f t="shared" si="18"/>
        <v>0</v>
      </c>
      <c r="CJ30" s="59">
        <f t="shared" si="18"/>
        <v>0</v>
      </c>
      <c r="CK30" s="59">
        <f t="shared" si="18"/>
        <v>0</v>
      </c>
      <c r="CL30" s="59">
        <f t="shared" si="18"/>
        <v>0</v>
      </c>
      <c r="CM30" s="59">
        <f t="shared" si="18"/>
        <v>0</v>
      </c>
      <c r="CN30" s="59">
        <f t="shared" si="18"/>
        <v>0</v>
      </c>
      <c r="CO30" s="59">
        <f t="shared" si="18"/>
        <v>0</v>
      </c>
      <c r="CP30" s="59">
        <f t="shared" si="18"/>
        <v>0</v>
      </c>
      <c r="CQ30" s="59">
        <f t="shared" si="18"/>
        <v>0</v>
      </c>
      <c r="CR30" s="59">
        <f t="shared" si="18"/>
        <v>0</v>
      </c>
      <c r="CS30" s="59">
        <f t="shared" si="18"/>
        <v>0</v>
      </c>
      <c r="CT30" s="59">
        <f t="shared" si="18"/>
        <v>0</v>
      </c>
      <c r="CU30" s="59">
        <f t="shared" si="18"/>
        <v>0</v>
      </c>
      <c r="CV30" s="59">
        <f t="shared" si="18"/>
        <v>0</v>
      </c>
      <c r="CW30" s="59">
        <f t="shared" si="18"/>
        <v>0</v>
      </c>
      <c r="CX30" s="59">
        <f t="shared" si="18"/>
        <v>0</v>
      </c>
      <c r="CY30" s="59">
        <f t="shared" si="18"/>
        <v>0</v>
      </c>
      <c r="CZ30" s="391"/>
    </row>
    <row r="31" spans="1:104" x14ac:dyDescent="0.25">
      <c r="B31" s="393"/>
      <c r="C31" s="39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50"/>
      <c r="CZ31" s="391"/>
    </row>
    <row r="32" spans="1:104" x14ac:dyDescent="0.25">
      <c r="B32" s="402" t="s">
        <v>506</v>
      </c>
      <c r="C32" s="39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c r="CW32" s="50"/>
      <c r="CX32" s="50"/>
      <c r="CY32" s="50"/>
      <c r="CZ32" s="391"/>
    </row>
    <row r="33" spans="2:104" x14ac:dyDescent="0.25">
      <c r="B33" s="403" t="s">
        <v>514</v>
      </c>
      <c r="C33" s="9" t="s">
        <v>1117</v>
      </c>
      <c r="D33" s="58">
        <f>'Data Input - Option 4'!H39</f>
        <v>0</v>
      </c>
      <c r="E33" s="58">
        <f>'Data Input - Option 4'!I39</f>
        <v>0</v>
      </c>
      <c r="F33" s="58">
        <f>'Data Input - Option 4'!J39</f>
        <v>0</v>
      </c>
      <c r="G33" s="58">
        <f>'Data Input - Option 4'!K39</f>
        <v>0</v>
      </c>
      <c r="H33" s="58">
        <f>'Data Input - Option 4'!L39</f>
        <v>0</v>
      </c>
      <c r="I33" s="58">
        <f>'Data Input - Option 4'!M39</f>
        <v>0</v>
      </c>
      <c r="J33" s="58">
        <f>'Data Input - Option 4'!N39</f>
        <v>0</v>
      </c>
      <c r="K33" s="58">
        <f>'Data Input - Option 4'!O39</f>
        <v>0</v>
      </c>
      <c r="L33" s="58">
        <f>'Data Input - Option 4'!P39</f>
        <v>0</v>
      </c>
      <c r="M33" s="58">
        <f>'Data Input - Option 4'!Q39</f>
        <v>0</v>
      </c>
      <c r="N33" s="58">
        <f>'Data Input - Option 4'!R39</f>
        <v>0</v>
      </c>
      <c r="O33" s="58">
        <f>'Data Input - Option 4'!S39</f>
        <v>0</v>
      </c>
      <c r="P33" s="58">
        <f>'Data Input - Option 4'!T39</f>
        <v>0</v>
      </c>
      <c r="Q33" s="58">
        <f>'Data Input - Option 4'!U39</f>
        <v>0</v>
      </c>
      <c r="R33" s="58">
        <f>'Data Input - Option 4'!V39</f>
        <v>0</v>
      </c>
      <c r="S33" s="58">
        <f>'Data Input - Option 4'!W39</f>
        <v>0</v>
      </c>
      <c r="T33" s="58">
        <f>'Data Input - Option 4'!X39</f>
        <v>0</v>
      </c>
      <c r="U33" s="58">
        <f>'Data Input - Option 4'!Y39</f>
        <v>0</v>
      </c>
      <c r="V33" s="58">
        <f>'Data Input - Option 4'!Z39</f>
        <v>0</v>
      </c>
      <c r="W33" s="58">
        <f>'Data Input - Option 4'!AA39</f>
        <v>0</v>
      </c>
      <c r="X33" s="58">
        <f>'Data Input - Option 4'!AB39</f>
        <v>0</v>
      </c>
      <c r="Y33" s="58">
        <f>'Data Input - Option 4'!AC39</f>
        <v>0</v>
      </c>
      <c r="Z33" s="58">
        <f>'Data Input - Option 4'!AD39</f>
        <v>0</v>
      </c>
      <c r="AA33" s="58">
        <f>'Data Input - Option 4'!AE39</f>
        <v>0</v>
      </c>
      <c r="AB33" s="58">
        <f>'Data Input - Option 4'!AF39</f>
        <v>0</v>
      </c>
      <c r="AC33" s="58">
        <f>'Data Input - Option 4'!AG39</f>
        <v>0</v>
      </c>
      <c r="AD33" s="58">
        <f>'Data Input - Option 4'!AH39</f>
        <v>0</v>
      </c>
      <c r="AE33" s="58">
        <f>'Data Input - Option 4'!AI39</f>
        <v>0</v>
      </c>
      <c r="AF33" s="58">
        <f>'Data Input - Option 4'!AJ39</f>
        <v>0</v>
      </c>
      <c r="AG33" s="58">
        <f>'Data Input - Option 4'!AK39</f>
        <v>0</v>
      </c>
      <c r="AH33" s="58">
        <f>'Data Input - Option 4'!AL39</f>
        <v>0</v>
      </c>
      <c r="AI33" s="58">
        <f>'Data Input - Option 4'!AM39</f>
        <v>0</v>
      </c>
      <c r="AJ33" s="58">
        <f>'Data Input - Option 4'!AN39</f>
        <v>0</v>
      </c>
      <c r="AK33" s="58">
        <f>'Data Input - Option 4'!AO39</f>
        <v>0</v>
      </c>
      <c r="AL33" s="58">
        <f>'Data Input - Option 4'!AP39</f>
        <v>0</v>
      </c>
      <c r="AM33" s="58">
        <f>'Data Input - Option 4'!AQ39</f>
        <v>0</v>
      </c>
      <c r="AN33" s="58">
        <f>'Data Input - Option 4'!AR39</f>
        <v>0</v>
      </c>
      <c r="AO33" s="58">
        <f>'Data Input - Option 4'!AS39</f>
        <v>0</v>
      </c>
      <c r="AP33" s="58">
        <f>'Data Input - Option 4'!AT39</f>
        <v>0</v>
      </c>
      <c r="AQ33" s="58">
        <f>'Data Input - Option 4'!AU39</f>
        <v>0</v>
      </c>
      <c r="AR33" s="58">
        <f>'Data Input - Option 4'!AV39</f>
        <v>0</v>
      </c>
      <c r="AS33" s="58">
        <f>'Data Input - Option 4'!AW39</f>
        <v>0</v>
      </c>
      <c r="AT33" s="58">
        <f>'Data Input - Option 4'!AX39</f>
        <v>0</v>
      </c>
      <c r="AU33" s="58">
        <f>'Data Input - Option 4'!AY39</f>
        <v>0</v>
      </c>
      <c r="AV33" s="58">
        <f>'Data Input - Option 4'!AZ39</f>
        <v>0</v>
      </c>
      <c r="AW33" s="58">
        <f>'Data Input - Option 4'!BA39</f>
        <v>0</v>
      </c>
      <c r="AX33" s="58">
        <f>'Data Input - Option 4'!BB39</f>
        <v>0</v>
      </c>
      <c r="AY33" s="58">
        <f>'Data Input - Option 4'!BC39</f>
        <v>0</v>
      </c>
      <c r="AZ33" s="58">
        <f>'Data Input - Option 4'!BD39</f>
        <v>0</v>
      </c>
      <c r="BA33" s="58">
        <f>'Data Input - Option 4'!BE39</f>
        <v>0</v>
      </c>
      <c r="BB33" s="58">
        <f>'Data Input - Option 4'!BF39</f>
        <v>0</v>
      </c>
      <c r="BC33" s="58">
        <f>'Data Input - Option 4'!BG39</f>
        <v>0</v>
      </c>
      <c r="BD33" s="58">
        <f>'Data Input - Option 4'!BH39</f>
        <v>0</v>
      </c>
      <c r="BE33" s="58">
        <f>'Data Input - Option 4'!BI39</f>
        <v>0</v>
      </c>
      <c r="BF33" s="58">
        <f>'Data Input - Option 4'!BJ39</f>
        <v>0</v>
      </c>
      <c r="BG33" s="58">
        <f>'Data Input - Option 4'!BK39</f>
        <v>0</v>
      </c>
      <c r="BH33" s="58">
        <f>'Data Input - Option 4'!BL39</f>
        <v>0</v>
      </c>
      <c r="BI33" s="58">
        <f>'Data Input - Option 4'!BM39</f>
        <v>0</v>
      </c>
      <c r="BJ33" s="58">
        <f>'Data Input - Option 4'!BN39</f>
        <v>0</v>
      </c>
      <c r="BK33" s="58">
        <f>'Data Input - Option 4'!BO39</f>
        <v>0</v>
      </c>
      <c r="BL33" s="58">
        <f>'Data Input - Option 4'!BP39</f>
        <v>0</v>
      </c>
      <c r="BM33" s="58">
        <f>'Data Input - Option 4'!BQ39</f>
        <v>0</v>
      </c>
      <c r="BN33" s="58">
        <f>'Data Input - Option 4'!BR39</f>
        <v>0</v>
      </c>
      <c r="BO33" s="58">
        <f>'Data Input - Option 4'!BS39</f>
        <v>0</v>
      </c>
      <c r="BP33" s="58">
        <f>'Data Input - Option 4'!BT39</f>
        <v>0</v>
      </c>
      <c r="BQ33" s="58">
        <f>'Data Input - Option 4'!BU39</f>
        <v>0</v>
      </c>
      <c r="BR33" s="58">
        <f>'Data Input - Option 4'!BV39</f>
        <v>0</v>
      </c>
      <c r="BS33" s="58">
        <f>'Data Input - Option 4'!BW39</f>
        <v>0</v>
      </c>
      <c r="BT33" s="58">
        <f>'Data Input - Option 4'!BX39</f>
        <v>0</v>
      </c>
      <c r="BU33" s="58">
        <f>'Data Input - Option 4'!BY39</f>
        <v>0</v>
      </c>
      <c r="BV33" s="58">
        <f>'Data Input - Option 4'!BZ39</f>
        <v>0</v>
      </c>
      <c r="BW33" s="58">
        <f>'Data Input - Option 4'!CA39</f>
        <v>0</v>
      </c>
      <c r="BX33" s="58">
        <f>'Data Input - Option 4'!CB39</f>
        <v>0</v>
      </c>
      <c r="BY33" s="58">
        <f>'Data Input - Option 4'!CC39</f>
        <v>0</v>
      </c>
      <c r="BZ33" s="58">
        <f>'Data Input - Option 4'!CD39</f>
        <v>0</v>
      </c>
      <c r="CA33" s="58">
        <f>'Data Input - Option 4'!CE39</f>
        <v>0</v>
      </c>
      <c r="CB33" s="58">
        <f>'Data Input - Option 4'!CF39</f>
        <v>0</v>
      </c>
      <c r="CC33" s="58">
        <f>'Data Input - Option 4'!CG39</f>
        <v>0</v>
      </c>
      <c r="CD33" s="58">
        <f>'Data Input - Option 4'!CH39</f>
        <v>0</v>
      </c>
      <c r="CE33" s="58">
        <f>'Data Input - Option 4'!CI39</f>
        <v>0</v>
      </c>
      <c r="CF33" s="58">
        <f>'Data Input - Option 4'!CJ39</f>
        <v>0</v>
      </c>
      <c r="CG33" s="58">
        <f>'Data Input - Option 4'!CK39</f>
        <v>0</v>
      </c>
      <c r="CH33" s="58">
        <f>'Data Input - Option 4'!CL39</f>
        <v>0</v>
      </c>
      <c r="CI33" s="58">
        <f>'Data Input - Option 4'!CM39</f>
        <v>0</v>
      </c>
      <c r="CJ33" s="58">
        <f>'Data Input - Option 4'!CN39</f>
        <v>0</v>
      </c>
      <c r="CK33" s="58">
        <f>'Data Input - Option 4'!CO39</f>
        <v>0</v>
      </c>
      <c r="CL33" s="58">
        <f>'Data Input - Option 4'!CP39</f>
        <v>0</v>
      </c>
      <c r="CM33" s="58">
        <f>'Data Input - Option 4'!CQ39</f>
        <v>0</v>
      </c>
      <c r="CN33" s="58">
        <f>'Data Input - Option 4'!CR39</f>
        <v>0</v>
      </c>
      <c r="CO33" s="58">
        <f>'Data Input - Option 4'!CS39</f>
        <v>0</v>
      </c>
      <c r="CP33" s="58">
        <f>'Data Input - Option 4'!CT39</f>
        <v>0</v>
      </c>
      <c r="CQ33" s="58">
        <f>'Data Input - Option 4'!CU39</f>
        <v>0</v>
      </c>
      <c r="CR33" s="58">
        <f>'Data Input - Option 4'!CV39</f>
        <v>0</v>
      </c>
      <c r="CS33" s="58">
        <f>'Data Input - Option 4'!CW39</f>
        <v>0</v>
      </c>
      <c r="CT33" s="58">
        <f>'Data Input - Option 4'!CX39</f>
        <v>0</v>
      </c>
      <c r="CU33" s="58">
        <f>'Data Input - Option 4'!CY39</f>
        <v>0</v>
      </c>
      <c r="CV33" s="58">
        <f>'Data Input - Option 4'!CZ39</f>
        <v>0</v>
      </c>
      <c r="CW33" s="58">
        <f>'Data Input - Option 4'!DA39</f>
        <v>0</v>
      </c>
      <c r="CX33" s="58">
        <f>'Data Input - Option 4'!DB39</f>
        <v>0</v>
      </c>
      <c r="CY33" s="58">
        <f>'Data Input - Option 4'!DC39</f>
        <v>0</v>
      </c>
      <c r="CZ33" s="391"/>
    </row>
    <row r="34" spans="2:104" x14ac:dyDescent="0.25">
      <c r="B34" s="403" t="s">
        <v>1060</v>
      </c>
      <c r="C34" s="9" t="s">
        <v>1117</v>
      </c>
      <c r="D34" s="59">
        <f>D33*D$7</f>
        <v>0</v>
      </c>
      <c r="E34" s="59">
        <f t="shared" ref="E34:BP34" si="19">E33*E$7</f>
        <v>0</v>
      </c>
      <c r="F34" s="59">
        <f>F33*F$7</f>
        <v>0</v>
      </c>
      <c r="G34" s="59">
        <f t="shared" si="19"/>
        <v>0</v>
      </c>
      <c r="H34" s="59">
        <f t="shared" si="19"/>
        <v>0</v>
      </c>
      <c r="I34" s="59">
        <f t="shared" si="19"/>
        <v>0</v>
      </c>
      <c r="J34" s="59">
        <f t="shared" si="19"/>
        <v>0</v>
      </c>
      <c r="K34" s="59">
        <f t="shared" si="19"/>
        <v>0</v>
      </c>
      <c r="L34" s="59">
        <f t="shared" si="19"/>
        <v>0</v>
      </c>
      <c r="M34" s="59">
        <f t="shared" si="19"/>
        <v>0</v>
      </c>
      <c r="N34" s="59">
        <f t="shared" si="19"/>
        <v>0</v>
      </c>
      <c r="O34" s="59">
        <f t="shared" si="19"/>
        <v>0</v>
      </c>
      <c r="P34" s="59">
        <f t="shared" si="19"/>
        <v>0</v>
      </c>
      <c r="Q34" s="59">
        <f t="shared" si="19"/>
        <v>0</v>
      </c>
      <c r="R34" s="59">
        <f t="shared" si="19"/>
        <v>0</v>
      </c>
      <c r="S34" s="59">
        <f t="shared" si="19"/>
        <v>0</v>
      </c>
      <c r="T34" s="59">
        <f t="shared" si="19"/>
        <v>0</v>
      </c>
      <c r="U34" s="59">
        <f t="shared" si="19"/>
        <v>0</v>
      </c>
      <c r="V34" s="59">
        <f t="shared" si="19"/>
        <v>0</v>
      </c>
      <c r="W34" s="59">
        <f t="shared" si="19"/>
        <v>0</v>
      </c>
      <c r="X34" s="59">
        <f t="shared" si="19"/>
        <v>0</v>
      </c>
      <c r="Y34" s="59">
        <f t="shared" si="19"/>
        <v>0</v>
      </c>
      <c r="Z34" s="59">
        <f t="shared" si="19"/>
        <v>0</v>
      </c>
      <c r="AA34" s="59">
        <f t="shared" si="19"/>
        <v>0</v>
      </c>
      <c r="AB34" s="59">
        <f t="shared" si="19"/>
        <v>0</v>
      </c>
      <c r="AC34" s="59">
        <f t="shared" si="19"/>
        <v>0</v>
      </c>
      <c r="AD34" s="59">
        <f t="shared" si="19"/>
        <v>0</v>
      </c>
      <c r="AE34" s="59">
        <f t="shared" si="19"/>
        <v>0</v>
      </c>
      <c r="AF34" s="59">
        <f t="shared" si="19"/>
        <v>0</v>
      </c>
      <c r="AG34" s="59">
        <f t="shared" si="19"/>
        <v>0</v>
      </c>
      <c r="AH34" s="59">
        <f t="shared" si="19"/>
        <v>0</v>
      </c>
      <c r="AI34" s="59">
        <f t="shared" si="19"/>
        <v>0</v>
      </c>
      <c r="AJ34" s="59">
        <f t="shared" si="19"/>
        <v>0</v>
      </c>
      <c r="AK34" s="59">
        <f t="shared" si="19"/>
        <v>0</v>
      </c>
      <c r="AL34" s="59">
        <f t="shared" si="19"/>
        <v>0</v>
      </c>
      <c r="AM34" s="59">
        <f t="shared" si="19"/>
        <v>0</v>
      </c>
      <c r="AN34" s="59">
        <f t="shared" si="19"/>
        <v>0</v>
      </c>
      <c r="AO34" s="59">
        <f t="shared" si="19"/>
        <v>0</v>
      </c>
      <c r="AP34" s="59">
        <f t="shared" si="19"/>
        <v>0</v>
      </c>
      <c r="AQ34" s="59">
        <f t="shared" si="19"/>
        <v>0</v>
      </c>
      <c r="AR34" s="59">
        <f t="shared" si="19"/>
        <v>0</v>
      </c>
      <c r="AS34" s="59">
        <f t="shared" si="19"/>
        <v>0</v>
      </c>
      <c r="AT34" s="59">
        <f t="shared" si="19"/>
        <v>0</v>
      </c>
      <c r="AU34" s="59">
        <f t="shared" si="19"/>
        <v>0</v>
      </c>
      <c r="AV34" s="59">
        <f t="shared" si="19"/>
        <v>0</v>
      </c>
      <c r="AW34" s="59">
        <f t="shared" si="19"/>
        <v>0</v>
      </c>
      <c r="AX34" s="59">
        <f t="shared" si="19"/>
        <v>0</v>
      </c>
      <c r="AY34" s="59">
        <f t="shared" si="19"/>
        <v>0</v>
      </c>
      <c r="AZ34" s="59">
        <f t="shared" si="19"/>
        <v>0</v>
      </c>
      <c r="BA34" s="59">
        <f t="shared" si="19"/>
        <v>0</v>
      </c>
      <c r="BB34" s="59">
        <f t="shared" si="19"/>
        <v>0</v>
      </c>
      <c r="BC34" s="59">
        <f t="shared" si="19"/>
        <v>0</v>
      </c>
      <c r="BD34" s="59">
        <f t="shared" si="19"/>
        <v>0</v>
      </c>
      <c r="BE34" s="59">
        <f t="shared" si="19"/>
        <v>0</v>
      </c>
      <c r="BF34" s="59">
        <f t="shared" si="19"/>
        <v>0</v>
      </c>
      <c r="BG34" s="59">
        <f t="shared" si="19"/>
        <v>0</v>
      </c>
      <c r="BH34" s="59">
        <f t="shared" si="19"/>
        <v>0</v>
      </c>
      <c r="BI34" s="59">
        <f t="shared" si="19"/>
        <v>0</v>
      </c>
      <c r="BJ34" s="59">
        <f t="shared" si="19"/>
        <v>0</v>
      </c>
      <c r="BK34" s="59">
        <f t="shared" si="19"/>
        <v>0</v>
      </c>
      <c r="BL34" s="59">
        <f t="shared" si="19"/>
        <v>0</v>
      </c>
      <c r="BM34" s="59">
        <f t="shared" si="19"/>
        <v>0</v>
      </c>
      <c r="BN34" s="59">
        <f t="shared" si="19"/>
        <v>0</v>
      </c>
      <c r="BO34" s="59">
        <f t="shared" si="19"/>
        <v>0</v>
      </c>
      <c r="BP34" s="59">
        <f t="shared" si="19"/>
        <v>0</v>
      </c>
      <c r="BQ34" s="59">
        <f t="shared" ref="BQ34:CY34" si="20">BQ33*BQ$7</f>
        <v>0</v>
      </c>
      <c r="BR34" s="59">
        <f t="shared" si="20"/>
        <v>0</v>
      </c>
      <c r="BS34" s="59">
        <f t="shared" si="20"/>
        <v>0</v>
      </c>
      <c r="BT34" s="59">
        <f t="shared" si="20"/>
        <v>0</v>
      </c>
      <c r="BU34" s="59">
        <f t="shared" si="20"/>
        <v>0</v>
      </c>
      <c r="BV34" s="59">
        <f t="shared" si="20"/>
        <v>0</v>
      </c>
      <c r="BW34" s="59">
        <f t="shared" si="20"/>
        <v>0</v>
      </c>
      <c r="BX34" s="59">
        <f t="shared" si="20"/>
        <v>0</v>
      </c>
      <c r="BY34" s="59">
        <f t="shared" si="20"/>
        <v>0</v>
      </c>
      <c r="BZ34" s="59">
        <f t="shared" si="20"/>
        <v>0</v>
      </c>
      <c r="CA34" s="59">
        <f t="shared" si="20"/>
        <v>0</v>
      </c>
      <c r="CB34" s="59">
        <f t="shared" si="20"/>
        <v>0</v>
      </c>
      <c r="CC34" s="59">
        <f t="shared" si="20"/>
        <v>0</v>
      </c>
      <c r="CD34" s="59">
        <f t="shared" si="20"/>
        <v>0</v>
      </c>
      <c r="CE34" s="59">
        <f t="shared" si="20"/>
        <v>0</v>
      </c>
      <c r="CF34" s="59">
        <f t="shared" si="20"/>
        <v>0</v>
      </c>
      <c r="CG34" s="59">
        <f t="shared" si="20"/>
        <v>0</v>
      </c>
      <c r="CH34" s="59">
        <f t="shared" si="20"/>
        <v>0</v>
      </c>
      <c r="CI34" s="59">
        <f t="shared" si="20"/>
        <v>0</v>
      </c>
      <c r="CJ34" s="59">
        <f t="shared" si="20"/>
        <v>0</v>
      </c>
      <c r="CK34" s="59">
        <f t="shared" si="20"/>
        <v>0</v>
      </c>
      <c r="CL34" s="59">
        <f t="shared" si="20"/>
        <v>0</v>
      </c>
      <c r="CM34" s="59">
        <f t="shared" si="20"/>
        <v>0</v>
      </c>
      <c r="CN34" s="59">
        <f t="shared" si="20"/>
        <v>0</v>
      </c>
      <c r="CO34" s="59">
        <f t="shared" si="20"/>
        <v>0</v>
      </c>
      <c r="CP34" s="59">
        <f t="shared" si="20"/>
        <v>0</v>
      </c>
      <c r="CQ34" s="59">
        <f t="shared" si="20"/>
        <v>0</v>
      </c>
      <c r="CR34" s="59">
        <f t="shared" si="20"/>
        <v>0</v>
      </c>
      <c r="CS34" s="59">
        <f t="shared" si="20"/>
        <v>0</v>
      </c>
      <c r="CT34" s="59">
        <f t="shared" si="20"/>
        <v>0</v>
      </c>
      <c r="CU34" s="59">
        <f t="shared" si="20"/>
        <v>0</v>
      </c>
      <c r="CV34" s="59">
        <f t="shared" si="20"/>
        <v>0</v>
      </c>
      <c r="CW34" s="59">
        <f t="shared" si="20"/>
        <v>0</v>
      </c>
      <c r="CX34" s="59">
        <f t="shared" si="20"/>
        <v>0</v>
      </c>
      <c r="CY34" s="59">
        <f t="shared" si="20"/>
        <v>0</v>
      </c>
      <c r="CZ34" s="391"/>
    </row>
    <row r="35" spans="2:104" x14ac:dyDescent="0.25">
      <c r="B35" s="393"/>
      <c r="C35" s="39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50"/>
      <c r="CZ35" s="391"/>
    </row>
    <row r="36" spans="2:104" x14ac:dyDescent="0.25">
      <c r="B36" s="404" t="s">
        <v>432</v>
      </c>
      <c r="C36" s="9" t="s">
        <v>1117</v>
      </c>
      <c r="D36" s="59">
        <f>IF('Data Input - Option 4'!$F$37="Yes",D34+D13,D30)</f>
        <v>0</v>
      </c>
      <c r="E36" s="59">
        <f>IF('Data Input - Option 4'!$F$37="Yes",E34+E13,E30)</f>
        <v>0</v>
      </c>
      <c r="F36" s="59">
        <f>IF('Data Input - Option 4'!$F$37="Yes",F34+F13,F30)</f>
        <v>0</v>
      </c>
      <c r="G36" s="59">
        <f>IF('Data Input - Option 4'!$F$37="Yes",G34+G13,G30)</f>
        <v>0</v>
      </c>
      <c r="H36" s="59">
        <f>IF('Data Input - Option 4'!$F$37="Yes",H34+H13,H30)</f>
        <v>0</v>
      </c>
      <c r="I36" s="59">
        <f>IF('Data Input - Option 4'!$F$37="Yes",I34+I13,I30)</f>
        <v>0</v>
      </c>
      <c r="J36" s="59">
        <f>IF('Data Input - Option 4'!$F$37="Yes",J34+J13,J30)</f>
        <v>0</v>
      </c>
      <c r="K36" s="59">
        <f>IF('Data Input - Option 4'!$F$37="Yes",K34+K13,K30)</f>
        <v>0</v>
      </c>
      <c r="L36" s="59">
        <f>IF('Data Input - Option 4'!$F$37="Yes",L34+L13,L30)</f>
        <v>0</v>
      </c>
      <c r="M36" s="59">
        <f>IF('Data Input - Option 4'!$F$37="Yes",M34+M13,M30)</f>
        <v>0</v>
      </c>
      <c r="N36" s="59">
        <f>IF('Data Input - Option 4'!$F$37="Yes",N34+N13,N30)</f>
        <v>0</v>
      </c>
      <c r="O36" s="59">
        <f>IF('Data Input - Option 4'!$F$37="Yes",O34+O13,O30)</f>
        <v>0</v>
      </c>
      <c r="P36" s="59">
        <f>IF('Data Input - Option 4'!$F$37="Yes",P34+P13,P30)</f>
        <v>0</v>
      </c>
      <c r="Q36" s="59">
        <f>IF('Data Input - Option 4'!$F$37="Yes",Q34+Q13,Q30)</f>
        <v>0</v>
      </c>
      <c r="R36" s="59">
        <f>IF('Data Input - Option 4'!$F$37="Yes",R34+R13,R30)</f>
        <v>0</v>
      </c>
      <c r="S36" s="59">
        <f>IF('Data Input - Option 4'!$F$37="Yes",S34+S13,S30)</f>
        <v>0</v>
      </c>
      <c r="T36" s="59">
        <f>IF('Data Input - Option 4'!$F$37="Yes",T34+T13,T30)</f>
        <v>0</v>
      </c>
      <c r="U36" s="59">
        <f>IF('Data Input - Option 4'!$F$37="Yes",U34+U13,U30)</f>
        <v>0</v>
      </c>
      <c r="V36" s="59">
        <f>IF('Data Input - Option 4'!$F$37="Yes",V34+V13,V30)</f>
        <v>0</v>
      </c>
      <c r="W36" s="59">
        <f>IF('Data Input - Option 4'!$F$37="Yes",W34+W13,W30)</f>
        <v>0</v>
      </c>
      <c r="X36" s="59">
        <f>IF('Data Input - Option 4'!$F$37="Yes",X34+X13,X30)</f>
        <v>0</v>
      </c>
      <c r="Y36" s="59">
        <f>IF('Data Input - Option 4'!$F$37="Yes",Y34+Y13,Y30)</f>
        <v>0</v>
      </c>
      <c r="Z36" s="59">
        <f>IF('Data Input - Option 4'!$F$37="Yes",Z34+Z13,Z30)</f>
        <v>0</v>
      </c>
      <c r="AA36" s="59">
        <f>IF('Data Input - Option 4'!$F$37="Yes",AA34+AA13,AA30)</f>
        <v>0</v>
      </c>
      <c r="AB36" s="59">
        <f>IF('Data Input - Option 4'!$F$37="Yes",AB34+AB13,AB30)</f>
        <v>0</v>
      </c>
      <c r="AC36" s="59">
        <f>IF('Data Input - Option 4'!$F$37="Yes",AC34+AC13,AC30)</f>
        <v>0</v>
      </c>
      <c r="AD36" s="59">
        <f>IF('Data Input - Option 4'!$F$37="Yes",AD34+AD13,AD30)</f>
        <v>0</v>
      </c>
      <c r="AE36" s="59">
        <f>IF('Data Input - Option 4'!$F$37="Yes",AE34+AE13,AE30)</f>
        <v>0</v>
      </c>
      <c r="AF36" s="59">
        <f>IF('Data Input - Option 4'!$F$37="Yes",AF34+AF13,AF30)</f>
        <v>0</v>
      </c>
      <c r="AG36" s="59">
        <f>IF('Data Input - Option 4'!$F$37="Yes",AG34+AG13,AG30)</f>
        <v>0</v>
      </c>
      <c r="AH36" s="59">
        <f>IF('Data Input - Option 4'!$F$37="Yes",AH34+AH13,AH30)</f>
        <v>0</v>
      </c>
      <c r="AI36" s="59">
        <f>IF('Data Input - Option 4'!$F$37="Yes",AI34+AI13,AI30)</f>
        <v>0</v>
      </c>
      <c r="AJ36" s="59">
        <f>IF('Data Input - Option 4'!$F$37="Yes",AJ34+AJ13,AJ30)</f>
        <v>0</v>
      </c>
      <c r="AK36" s="59">
        <f>IF('Data Input - Option 4'!$F$37="Yes",AK34+AK13,AK30)</f>
        <v>0</v>
      </c>
      <c r="AL36" s="59">
        <f>IF('Data Input - Option 4'!$F$37="Yes",AL34+AL13,AL30)</f>
        <v>0</v>
      </c>
      <c r="AM36" s="59">
        <f>IF('Data Input - Option 4'!$F$37="Yes",AM34+AM13,AM30)</f>
        <v>0</v>
      </c>
      <c r="AN36" s="59">
        <f>IF('Data Input - Option 4'!$F$37="Yes",AN34+AN13,AN30)</f>
        <v>0</v>
      </c>
      <c r="AO36" s="59">
        <f>IF('Data Input - Option 4'!$F$37="Yes",AO34+AO13,AO30)</f>
        <v>0</v>
      </c>
      <c r="AP36" s="59">
        <f>IF('Data Input - Option 4'!$F$37="Yes",AP34+AP13,AP30)</f>
        <v>0</v>
      </c>
      <c r="AQ36" s="59">
        <f>IF('Data Input - Option 4'!$F$37="Yes",AQ34+AQ13,AQ30)</f>
        <v>0</v>
      </c>
      <c r="AR36" s="59">
        <f>IF('Data Input - Option 4'!$F$37="Yes",AR34+AR13,AR30)</f>
        <v>0</v>
      </c>
      <c r="AS36" s="59">
        <f>IF('Data Input - Option 4'!$F$37="Yes",AS34+AS13,AS30)</f>
        <v>0</v>
      </c>
      <c r="AT36" s="59">
        <f>IF('Data Input - Option 4'!$F$37="Yes",AT34+AT13,AT30)</f>
        <v>0</v>
      </c>
      <c r="AU36" s="59">
        <f>IF('Data Input - Option 4'!$F$37="Yes",AU34+AU13,AU30)</f>
        <v>0</v>
      </c>
      <c r="AV36" s="59">
        <f>IF('Data Input - Option 4'!$F$37="Yes",AV34+AV13,AV30)</f>
        <v>0</v>
      </c>
      <c r="AW36" s="59">
        <f>IF('Data Input - Option 4'!$F$37="Yes",AW34+AW13,AW30)</f>
        <v>0</v>
      </c>
      <c r="AX36" s="59">
        <f>IF('Data Input - Option 4'!$F$37="Yes",AX34+AX13,AX30)</f>
        <v>0</v>
      </c>
      <c r="AY36" s="59">
        <f>IF('Data Input - Option 4'!$F$37="Yes",AY34+AY13,AY30)</f>
        <v>0</v>
      </c>
      <c r="AZ36" s="59">
        <f>IF('Data Input - Option 4'!$F$37="Yes",AZ34+AZ13,AZ30)</f>
        <v>0</v>
      </c>
      <c r="BA36" s="59">
        <f>IF('Data Input - Option 4'!$F$37="Yes",BA34+BA13,BA30)</f>
        <v>0</v>
      </c>
      <c r="BB36" s="59">
        <f>IF('Data Input - Option 4'!$F$37="Yes",BB34+BB13,BB30)</f>
        <v>0</v>
      </c>
      <c r="BC36" s="59">
        <f>IF('Data Input - Option 4'!$F$37="Yes",BC34+BC13,BC30)</f>
        <v>0</v>
      </c>
      <c r="BD36" s="59">
        <f>IF('Data Input - Option 4'!$F$37="Yes",BD34+BD13,BD30)</f>
        <v>0</v>
      </c>
      <c r="BE36" s="59">
        <f>IF('Data Input - Option 4'!$F$37="Yes",BE34+BE13,BE30)</f>
        <v>0</v>
      </c>
      <c r="BF36" s="59">
        <f>IF('Data Input - Option 4'!$F$37="Yes",BF34+BF13,BF30)</f>
        <v>0</v>
      </c>
      <c r="BG36" s="59">
        <f>IF('Data Input - Option 4'!$F$37="Yes",BG34+BG13,BG30)</f>
        <v>0</v>
      </c>
      <c r="BH36" s="59">
        <f>IF('Data Input - Option 4'!$F$37="Yes",BH34+BH13,BH30)</f>
        <v>0</v>
      </c>
      <c r="BI36" s="59">
        <f>IF('Data Input - Option 4'!$F$37="Yes",BI34+BI13,BI30)</f>
        <v>0</v>
      </c>
      <c r="BJ36" s="59">
        <f>IF('Data Input - Option 4'!$F$37="Yes",BJ34+BJ13,BJ30)</f>
        <v>0</v>
      </c>
      <c r="BK36" s="59">
        <f>IF('Data Input - Option 4'!$F$37="Yes",BK34+BK13,BK30)</f>
        <v>0</v>
      </c>
      <c r="BL36" s="59">
        <f>IF('Data Input - Option 4'!$F$37="Yes",BL34+BL13,BL30)</f>
        <v>0</v>
      </c>
      <c r="BM36" s="59">
        <f>IF('Data Input - Option 4'!$F$37="Yes",BM34+BM13,BM30)</f>
        <v>0</v>
      </c>
      <c r="BN36" s="59">
        <f>IF('Data Input - Option 4'!$F$37="Yes",BN34+BN13,BN30)</f>
        <v>0</v>
      </c>
      <c r="BO36" s="59">
        <f>IF('Data Input - Option 4'!$F$37="Yes",BO34+BO13,BO30)</f>
        <v>0</v>
      </c>
      <c r="BP36" s="59">
        <f>IF('Data Input - Option 4'!$F$37="Yes",BP34+BP13,BP30)</f>
        <v>0</v>
      </c>
      <c r="BQ36" s="59">
        <f>IF('Data Input - Option 4'!$F$37="Yes",BQ34+BQ13,BQ30)</f>
        <v>0</v>
      </c>
      <c r="BR36" s="59">
        <f>IF('Data Input - Option 4'!$F$37="Yes",BR34+BR13,BR30)</f>
        <v>0</v>
      </c>
      <c r="BS36" s="59">
        <f>IF('Data Input - Option 4'!$F$37="Yes",BS34+BS13,BS30)</f>
        <v>0</v>
      </c>
      <c r="BT36" s="59">
        <f>IF('Data Input - Option 4'!$F$37="Yes",BT34+BT13,BT30)</f>
        <v>0</v>
      </c>
      <c r="BU36" s="59">
        <f>IF('Data Input - Option 4'!$F$37="Yes",BU34+BU13,BU30)</f>
        <v>0</v>
      </c>
      <c r="BV36" s="59">
        <f>IF('Data Input - Option 4'!$F$37="Yes",BV34+BV13,BV30)</f>
        <v>0</v>
      </c>
      <c r="BW36" s="59">
        <f>IF('Data Input - Option 4'!$F$37="Yes",BW34+BW13,BW30)</f>
        <v>0</v>
      </c>
      <c r="BX36" s="59">
        <f>IF('Data Input - Option 4'!$F$37="Yes",BX34+BX13,BX30)</f>
        <v>0</v>
      </c>
      <c r="BY36" s="59">
        <f>IF('Data Input - Option 4'!$F$37="Yes",BY34+BY13,BY30)</f>
        <v>0</v>
      </c>
      <c r="BZ36" s="59">
        <f>IF('Data Input - Option 4'!$F$37="Yes",BZ34+BZ13,BZ30)</f>
        <v>0</v>
      </c>
      <c r="CA36" s="59">
        <f>IF('Data Input - Option 4'!$F$37="Yes",CA34+CA13,CA30)</f>
        <v>0</v>
      </c>
      <c r="CB36" s="59">
        <f>IF('Data Input - Option 4'!$F$37="Yes",CB34+CB13,CB30)</f>
        <v>0</v>
      </c>
      <c r="CC36" s="59">
        <f>IF('Data Input - Option 4'!$F$37="Yes",CC34+CC13,CC30)</f>
        <v>0</v>
      </c>
      <c r="CD36" s="59">
        <f>IF('Data Input - Option 4'!$F$37="Yes",CD34+CD13,CD30)</f>
        <v>0</v>
      </c>
      <c r="CE36" s="59">
        <f>IF('Data Input - Option 4'!$F$37="Yes",CE34+CE13,CE30)</f>
        <v>0</v>
      </c>
      <c r="CF36" s="59">
        <f>IF('Data Input - Option 4'!$F$37="Yes",CF34+CF13,CF30)</f>
        <v>0</v>
      </c>
      <c r="CG36" s="59">
        <f>IF('Data Input - Option 4'!$F$37="Yes",CG34+CG13,CG30)</f>
        <v>0</v>
      </c>
      <c r="CH36" s="59">
        <f>IF('Data Input - Option 4'!$F$37="Yes",CH34+CH13,CH30)</f>
        <v>0</v>
      </c>
      <c r="CI36" s="59">
        <f>IF('Data Input - Option 4'!$F$37="Yes",CI34+CI13,CI30)</f>
        <v>0</v>
      </c>
      <c r="CJ36" s="59">
        <f>IF('Data Input - Option 4'!$F$37="Yes",CJ34+CJ13,CJ30)</f>
        <v>0</v>
      </c>
      <c r="CK36" s="59">
        <f>IF('Data Input - Option 4'!$F$37="Yes",CK34+CK13,CK30)</f>
        <v>0</v>
      </c>
      <c r="CL36" s="59">
        <f>IF('Data Input - Option 4'!$F$37="Yes",CL34+CL13,CL30)</f>
        <v>0</v>
      </c>
      <c r="CM36" s="59">
        <f>IF('Data Input - Option 4'!$F$37="Yes",CM34+CM13,CM30)</f>
        <v>0</v>
      </c>
      <c r="CN36" s="59">
        <f>IF('Data Input - Option 4'!$F$37="Yes",CN34+CN13,CN30)</f>
        <v>0</v>
      </c>
      <c r="CO36" s="59">
        <f>IF('Data Input - Option 4'!$F$37="Yes",CO34+CO13,CO30)</f>
        <v>0</v>
      </c>
      <c r="CP36" s="59">
        <f>IF('Data Input - Option 4'!$F$37="Yes",CP34+CP13,CP30)</f>
        <v>0</v>
      </c>
      <c r="CQ36" s="59">
        <f>IF('Data Input - Option 4'!$F$37="Yes",CQ34+CQ13,CQ30)</f>
        <v>0</v>
      </c>
      <c r="CR36" s="59">
        <f>IF('Data Input - Option 4'!$F$37="Yes",CR34+CR13,CR30)</f>
        <v>0</v>
      </c>
      <c r="CS36" s="59">
        <f>IF('Data Input - Option 4'!$F$37="Yes",CS34+CS13,CS30)</f>
        <v>0</v>
      </c>
      <c r="CT36" s="59">
        <f>IF('Data Input - Option 4'!$F$37="Yes",CT34+CT13,CT30)</f>
        <v>0</v>
      </c>
      <c r="CU36" s="59">
        <f>IF('Data Input - Option 4'!$F$37="Yes",CU34+CU13,CU30)</f>
        <v>0</v>
      </c>
      <c r="CV36" s="59">
        <f>IF('Data Input - Option 4'!$F$37="Yes",CV34+CV13,CV30)</f>
        <v>0</v>
      </c>
      <c r="CW36" s="59">
        <f>IF('Data Input - Option 4'!$F$37="Yes",CW34+CW13,CW30)</f>
        <v>0</v>
      </c>
      <c r="CX36" s="59">
        <f>IF('Data Input - Option 4'!$F$37="Yes",CX34+CX13,CX30)</f>
        <v>0</v>
      </c>
      <c r="CY36" s="59">
        <f>IF('Data Input - Option 4'!$F$37="Yes",CY34+CY13,CY30)</f>
        <v>0</v>
      </c>
      <c r="CZ36" s="391"/>
    </row>
    <row r="37" spans="2:104" x14ac:dyDescent="0.25">
      <c r="B37" s="393"/>
      <c r="C37" s="390"/>
      <c r="D37" s="50"/>
      <c r="E37" s="50"/>
      <c r="F37" s="401"/>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391"/>
    </row>
    <row r="38" spans="2:104" x14ac:dyDescent="0.25">
      <c r="B38" s="389" t="s">
        <v>76</v>
      </c>
      <c r="C38" s="39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391"/>
    </row>
    <row r="39" spans="2:104" x14ac:dyDescent="0.25">
      <c r="B39" s="393" t="s">
        <v>82</v>
      </c>
      <c r="C39" s="9" t="s">
        <v>1117</v>
      </c>
      <c r="D39" s="58">
        <f>'Data Input - Option 4'!H50</f>
        <v>0</v>
      </c>
      <c r="E39" s="58">
        <f>'Data Input - Option 4'!I50</f>
        <v>0</v>
      </c>
      <c r="F39" s="58">
        <f>'Data Input - Option 4'!J50</f>
        <v>0</v>
      </c>
      <c r="G39" s="58">
        <f>'Data Input - Option 4'!K50</f>
        <v>0</v>
      </c>
      <c r="H39" s="58">
        <f>'Data Input - Option 4'!L50</f>
        <v>0</v>
      </c>
      <c r="I39" s="58">
        <f>'Data Input - Option 4'!M50</f>
        <v>0</v>
      </c>
      <c r="J39" s="58">
        <f>'Data Input - Option 4'!N50</f>
        <v>0</v>
      </c>
      <c r="K39" s="58">
        <f>'Data Input - Option 4'!O50</f>
        <v>0</v>
      </c>
      <c r="L39" s="58">
        <f>'Data Input - Option 4'!P50</f>
        <v>0</v>
      </c>
      <c r="M39" s="58">
        <f>'Data Input - Option 4'!Q50</f>
        <v>0</v>
      </c>
      <c r="N39" s="58">
        <f>'Data Input - Option 4'!R50</f>
        <v>0</v>
      </c>
      <c r="O39" s="58">
        <f>'Data Input - Option 4'!S50</f>
        <v>0</v>
      </c>
      <c r="P39" s="58">
        <f>'Data Input - Option 4'!T50</f>
        <v>0</v>
      </c>
      <c r="Q39" s="58">
        <f>'Data Input - Option 4'!U50</f>
        <v>0</v>
      </c>
      <c r="R39" s="58">
        <f>'Data Input - Option 4'!V50</f>
        <v>0</v>
      </c>
      <c r="S39" s="58">
        <f>'Data Input - Option 4'!W50</f>
        <v>0</v>
      </c>
      <c r="T39" s="58">
        <f>'Data Input - Option 4'!X50</f>
        <v>0</v>
      </c>
      <c r="U39" s="58">
        <f>'Data Input - Option 4'!Y50</f>
        <v>0</v>
      </c>
      <c r="V39" s="58">
        <f>'Data Input - Option 4'!Z50</f>
        <v>0</v>
      </c>
      <c r="W39" s="58">
        <f>'Data Input - Option 4'!AA50</f>
        <v>0</v>
      </c>
      <c r="X39" s="58">
        <f>'Data Input - Option 4'!AB50</f>
        <v>0</v>
      </c>
      <c r="Y39" s="58">
        <f>'Data Input - Option 4'!AC50</f>
        <v>0</v>
      </c>
      <c r="Z39" s="58">
        <f>'Data Input - Option 4'!AD50</f>
        <v>0</v>
      </c>
      <c r="AA39" s="58">
        <f>'Data Input - Option 4'!AE50</f>
        <v>0</v>
      </c>
      <c r="AB39" s="58">
        <f>'Data Input - Option 4'!AF50</f>
        <v>0</v>
      </c>
      <c r="AC39" s="58">
        <f>'Data Input - Option 4'!AG50</f>
        <v>0</v>
      </c>
      <c r="AD39" s="58">
        <f>'Data Input - Option 4'!AH50</f>
        <v>0</v>
      </c>
      <c r="AE39" s="58">
        <f>'Data Input - Option 4'!AI50</f>
        <v>0</v>
      </c>
      <c r="AF39" s="58">
        <f>'Data Input - Option 4'!AJ50</f>
        <v>0</v>
      </c>
      <c r="AG39" s="58">
        <f>'Data Input - Option 4'!AK50</f>
        <v>0</v>
      </c>
      <c r="AH39" s="58">
        <f>'Data Input - Option 4'!AL50</f>
        <v>0</v>
      </c>
      <c r="AI39" s="58">
        <f>'Data Input - Option 4'!AM50</f>
        <v>0</v>
      </c>
      <c r="AJ39" s="58">
        <f>'Data Input - Option 4'!AN50</f>
        <v>0</v>
      </c>
      <c r="AK39" s="58">
        <f>'Data Input - Option 4'!AO50</f>
        <v>0</v>
      </c>
      <c r="AL39" s="58">
        <f>'Data Input - Option 4'!AP50</f>
        <v>0</v>
      </c>
      <c r="AM39" s="58">
        <f>'Data Input - Option 4'!AQ50</f>
        <v>0</v>
      </c>
      <c r="AN39" s="58">
        <f>'Data Input - Option 4'!AR50</f>
        <v>0</v>
      </c>
      <c r="AO39" s="58">
        <f>'Data Input - Option 4'!AS50</f>
        <v>0</v>
      </c>
      <c r="AP39" s="58">
        <f>'Data Input - Option 4'!AT50</f>
        <v>0</v>
      </c>
      <c r="AQ39" s="58">
        <f>'Data Input - Option 4'!AU50</f>
        <v>0</v>
      </c>
      <c r="AR39" s="58">
        <f>'Data Input - Option 4'!AV50</f>
        <v>0</v>
      </c>
      <c r="AS39" s="58">
        <f>'Data Input - Option 4'!AW50</f>
        <v>0</v>
      </c>
      <c r="AT39" s="58">
        <f>'Data Input - Option 4'!AX50</f>
        <v>0</v>
      </c>
      <c r="AU39" s="58">
        <f>'Data Input - Option 4'!AY50</f>
        <v>0</v>
      </c>
      <c r="AV39" s="58">
        <f>'Data Input - Option 4'!AZ50</f>
        <v>0</v>
      </c>
      <c r="AW39" s="58">
        <f>'Data Input - Option 4'!BA50</f>
        <v>0</v>
      </c>
      <c r="AX39" s="58">
        <f>'Data Input - Option 4'!BB50</f>
        <v>0</v>
      </c>
      <c r="AY39" s="58">
        <f>'Data Input - Option 4'!BC50</f>
        <v>0</v>
      </c>
      <c r="AZ39" s="58">
        <f>'Data Input - Option 4'!BD50</f>
        <v>0</v>
      </c>
      <c r="BA39" s="58">
        <f>'Data Input - Option 4'!BE50</f>
        <v>0</v>
      </c>
      <c r="BB39" s="58">
        <f>'Data Input - Option 4'!BF50</f>
        <v>0</v>
      </c>
      <c r="BC39" s="58">
        <f>'Data Input - Option 4'!BG50</f>
        <v>0</v>
      </c>
      <c r="BD39" s="58">
        <f>'Data Input - Option 4'!BH50</f>
        <v>0</v>
      </c>
      <c r="BE39" s="58">
        <f>'Data Input - Option 4'!BI50</f>
        <v>0</v>
      </c>
      <c r="BF39" s="58">
        <f>'Data Input - Option 4'!BJ50</f>
        <v>0</v>
      </c>
      <c r="BG39" s="58">
        <f>'Data Input - Option 4'!BK50</f>
        <v>0</v>
      </c>
      <c r="BH39" s="58">
        <f>'Data Input - Option 4'!BL50</f>
        <v>0</v>
      </c>
      <c r="BI39" s="58">
        <f>'Data Input - Option 4'!BM50</f>
        <v>0</v>
      </c>
      <c r="BJ39" s="58">
        <f>'Data Input - Option 4'!BN50</f>
        <v>0</v>
      </c>
      <c r="BK39" s="58">
        <f>'Data Input - Option 4'!BO50</f>
        <v>0</v>
      </c>
      <c r="BL39" s="58">
        <f>'Data Input - Option 4'!BP50</f>
        <v>0</v>
      </c>
      <c r="BM39" s="58">
        <f>'Data Input - Option 4'!BQ50</f>
        <v>0</v>
      </c>
      <c r="BN39" s="58">
        <f>'Data Input - Option 4'!BR50</f>
        <v>0</v>
      </c>
      <c r="BO39" s="58">
        <f>'Data Input - Option 4'!BS50</f>
        <v>0</v>
      </c>
      <c r="BP39" s="58">
        <f>'Data Input - Option 4'!BT50</f>
        <v>0</v>
      </c>
      <c r="BQ39" s="58">
        <f>'Data Input - Option 4'!BU50</f>
        <v>0</v>
      </c>
      <c r="BR39" s="58">
        <f>'Data Input - Option 4'!BV50</f>
        <v>0</v>
      </c>
      <c r="BS39" s="58">
        <f>'Data Input - Option 4'!BW50</f>
        <v>0</v>
      </c>
      <c r="BT39" s="58">
        <f>'Data Input - Option 4'!BX50</f>
        <v>0</v>
      </c>
      <c r="BU39" s="58">
        <f>'Data Input - Option 4'!BY50</f>
        <v>0</v>
      </c>
      <c r="BV39" s="58">
        <f>'Data Input - Option 4'!BZ50</f>
        <v>0</v>
      </c>
      <c r="BW39" s="58">
        <f>'Data Input - Option 4'!CA50</f>
        <v>0</v>
      </c>
      <c r="BX39" s="58">
        <f>'Data Input - Option 4'!CB50</f>
        <v>0</v>
      </c>
      <c r="BY39" s="58">
        <f>'Data Input - Option 4'!CC50</f>
        <v>0</v>
      </c>
      <c r="BZ39" s="58">
        <f>'Data Input - Option 4'!CD50</f>
        <v>0</v>
      </c>
      <c r="CA39" s="58">
        <f>'Data Input - Option 4'!CE50</f>
        <v>0</v>
      </c>
      <c r="CB39" s="58">
        <f>'Data Input - Option 4'!CF50</f>
        <v>0</v>
      </c>
      <c r="CC39" s="58">
        <f>'Data Input - Option 4'!CG50</f>
        <v>0</v>
      </c>
      <c r="CD39" s="58">
        <f>'Data Input - Option 4'!CH50</f>
        <v>0</v>
      </c>
      <c r="CE39" s="58">
        <f>'Data Input - Option 4'!CI50</f>
        <v>0</v>
      </c>
      <c r="CF39" s="58">
        <f>'Data Input - Option 4'!CJ50</f>
        <v>0</v>
      </c>
      <c r="CG39" s="58">
        <f>'Data Input - Option 4'!CK50</f>
        <v>0</v>
      </c>
      <c r="CH39" s="58">
        <f>'Data Input - Option 4'!CL50</f>
        <v>0</v>
      </c>
      <c r="CI39" s="58">
        <f>'Data Input - Option 4'!CM50</f>
        <v>0</v>
      </c>
      <c r="CJ39" s="58">
        <f>'Data Input - Option 4'!CN50</f>
        <v>0</v>
      </c>
      <c r="CK39" s="58">
        <f>'Data Input - Option 4'!CO50</f>
        <v>0</v>
      </c>
      <c r="CL39" s="58">
        <f>'Data Input - Option 4'!CP50</f>
        <v>0</v>
      </c>
      <c r="CM39" s="58">
        <f>'Data Input - Option 4'!CQ50</f>
        <v>0</v>
      </c>
      <c r="CN39" s="58">
        <f>'Data Input - Option 4'!CR50</f>
        <v>0</v>
      </c>
      <c r="CO39" s="58">
        <f>'Data Input - Option 4'!CS50</f>
        <v>0</v>
      </c>
      <c r="CP39" s="58">
        <f>'Data Input - Option 4'!CT50</f>
        <v>0</v>
      </c>
      <c r="CQ39" s="58">
        <f>'Data Input - Option 4'!CU50</f>
        <v>0</v>
      </c>
      <c r="CR39" s="58">
        <f>'Data Input - Option 4'!CV50</f>
        <v>0</v>
      </c>
      <c r="CS39" s="58">
        <f>'Data Input - Option 4'!CW50</f>
        <v>0</v>
      </c>
      <c r="CT39" s="58">
        <f>'Data Input - Option 4'!CX50</f>
        <v>0</v>
      </c>
      <c r="CU39" s="58">
        <f>'Data Input - Option 4'!CY50</f>
        <v>0</v>
      </c>
      <c r="CV39" s="58">
        <f>'Data Input - Option 4'!CZ50</f>
        <v>0</v>
      </c>
      <c r="CW39" s="58">
        <f>'Data Input - Option 4'!DA50</f>
        <v>0</v>
      </c>
      <c r="CX39" s="58">
        <f>'Data Input - Option 4'!DB50</f>
        <v>0</v>
      </c>
      <c r="CY39" s="58">
        <f>'Data Input - Option 4'!DC50</f>
        <v>0</v>
      </c>
      <c r="CZ39" s="391"/>
    </row>
    <row r="40" spans="2:104" x14ac:dyDescent="0.25">
      <c r="B40" s="393" t="s">
        <v>187</v>
      </c>
      <c r="C40" s="9" t="s">
        <v>1117</v>
      </c>
      <c r="D40" s="59">
        <f>D39*D$7</f>
        <v>0</v>
      </c>
      <c r="E40" s="59">
        <f t="shared" ref="E40:BP40" si="21">E39*E$7</f>
        <v>0</v>
      </c>
      <c r="F40" s="59">
        <f t="shared" si="21"/>
        <v>0</v>
      </c>
      <c r="G40" s="59">
        <f t="shared" si="21"/>
        <v>0</v>
      </c>
      <c r="H40" s="59">
        <f t="shared" si="21"/>
        <v>0</v>
      </c>
      <c r="I40" s="59">
        <f t="shared" si="21"/>
        <v>0</v>
      </c>
      <c r="J40" s="59">
        <f t="shared" si="21"/>
        <v>0</v>
      </c>
      <c r="K40" s="59">
        <f t="shared" si="21"/>
        <v>0</v>
      </c>
      <c r="L40" s="59">
        <f t="shared" si="21"/>
        <v>0</v>
      </c>
      <c r="M40" s="59">
        <f t="shared" si="21"/>
        <v>0</v>
      </c>
      <c r="N40" s="59">
        <f t="shared" si="21"/>
        <v>0</v>
      </c>
      <c r="O40" s="59">
        <f t="shared" si="21"/>
        <v>0</v>
      </c>
      <c r="P40" s="59">
        <f t="shared" si="21"/>
        <v>0</v>
      </c>
      <c r="Q40" s="59">
        <f t="shared" si="21"/>
        <v>0</v>
      </c>
      <c r="R40" s="59">
        <f t="shared" si="21"/>
        <v>0</v>
      </c>
      <c r="S40" s="59">
        <f t="shared" si="21"/>
        <v>0</v>
      </c>
      <c r="T40" s="59">
        <f t="shared" si="21"/>
        <v>0</v>
      </c>
      <c r="U40" s="59">
        <f t="shared" si="21"/>
        <v>0</v>
      </c>
      <c r="V40" s="59">
        <f t="shared" si="21"/>
        <v>0</v>
      </c>
      <c r="W40" s="59">
        <f t="shared" si="21"/>
        <v>0</v>
      </c>
      <c r="X40" s="59">
        <f t="shared" si="21"/>
        <v>0</v>
      </c>
      <c r="Y40" s="59">
        <f t="shared" si="21"/>
        <v>0</v>
      </c>
      <c r="Z40" s="59">
        <f t="shared" si="21"/>
        <v>0</v>
      </c>
      <c r="AA40" s="59">
        <f t="shared" si="21"/>
        <v>0</v>
      </c>
      <c r="AB40" s="59">
        <f t="shared" si="21"/>
        <v>0</v>
      </c>
      <c r="AC40" s="59">
        <f t="shared" si="21"/>
        <v>0</v>
      </c>
      <c r="AD40" s="59">
        <f t="shared" si="21"/>
        <v>0</v>
      </c>
      <c r="AE40" s="59">
        <f t="shared" si="21"/>
        <v>0</v>
      </c>
      <c r="AF40" s="59">
        <f t="shared" si="21"/>
        <v>0</v>
      </c>
      <c r="AG40" s="59">
        <f t="shared" si="21"/>
        <v>0</v>
      </c>
      <c r="AH40" s="59">
        <f t="shared" si="21"/>
        <v>0</v>
      </c>
      <c r="AI40" s="59">
        <f t="shared" si="21"/>
        <v>0</v>
      </c>
      <c r="AJ40" s="59">
        <f t="shared" si="21"/>
        <v>0</v>
      </c>
      <c r="AK40" s="59">
        <f t="shared" si="21"/>
        <v>0</v>
      </c>
      <c r="AL40" s="59">
        <f t="shared" si="21"/>
        <v>0</v>
      </c>
      <c r="AM40" s="59">
        <f t="shared" si="21"/>
        <v>0</v>
      </c>
      <c r="AN40" s="59">
        <f t="shared" si="21"/>
        <v>0</v>
      </c>
      <c r="AO40" s="59">
        <f t="shared" si="21"/>
        <v>0</v>
      </c>
      <c r="AP40" s="59">
        <f t="shared" si="21"/>
        <v>0</v>
      </c>
      <c r="AQ40" s="59">
        <f t="shared" si="21"/>
        <v>0</v>
      </c>
      <c r="AR40" s="59">
        <f t="shared" si="21"/>
        <v>0</v>
      </c>
      <c r="AS40" s="59">
        <f t="shared" si="21"/>
        <v>0</v>
      </c>
      <c r="AT40" s="59">
        <f t="shared" si="21"/>
        <v>0</v>
      </c>
      <c r="AU40" s="59">
        <f t="shared" si="21"/>
        <v>0</v>
      </c>
      <c r="AV40" s="59">
        <f t="shared" si="21"/>
        <v>0</v>
      </c>
      <c r="AW40" s="59">
        <f t="shared" si="21"/>
        <v>0</v>
      </c>
      <c r="AX40" s="59">
        <f t="shared" si="21"/>
        <v>0</v>
      </c>
      <c r="AY40" s="59">
        <f t="shared" si="21"/>
        <v>0</v>
      </c>
      <c r="AZ40" s="59">
        <f t="shared" si="21"/>
        <v>0</v>
      </c>
      <c r="BA40" s="59">
        <f t="shared" si="21"/>
        <v>0</v>
      </c>
      <c r="BB40" s="59">
        <f t="shared" si="21"/>
        <v>0</v>
      </c>
      <c r="BC40" s="59">
        <f t="shared" si="21"/>
        <v>0</v>
      </c>
      <c r="BD40" s="59">
        <f t="shared" si="21"/>
        <v>0</v>
      </c>
      <c r="BE40" s="59">
        <f t="shared" si="21"/>
        <v>0</v>
      </c>
      <c r="BF40" s="59">
        <f t="shared" si="21"/>
        <v>0</v>
      </c>
      <c r="BG40" s="59">
        <f t="shared" si="21"/>
        <v>0</v>
      </c>
      <c r="BH40" s="59">
        <f t="shared" si="21"/>
        <v>0</v>
      </c>
      <c r="BI40" s="59">
        <f t="shared" si="21"/>
        <v>0</v>
      </c>
      <c r="BJ40" s="59">
        <f t="shared" si="21"/>
        <v>0</v>
      </c>
      <c r="BK40" s="59">
        <f t="shared" si="21"/>
        <v>0</v>
      </c>
      <c r="BL40" s="59">
        <f t="shared" si="21"/>
        <v>0</v>
      </c>
      <c r="BM40" s="59">
        <f t="shared" si="21"/>
        <v>0</v>
      </c>
      <c r="BN40" s="59">
        <f t="shared" si="21"/>
        <v>0</v>
      </c>
      <c r="BO40" s="59">
        <f t="shared" si="21"/>
        <v>0</v>
      </c>
      <c r="BP40" s="59">
        <f t="shared" si="21"/>
        <v>0</v>
      </c>
      <c r="BQ40" s="59">
        <f t="shared" ref="BQ40:CY40" si="22">BQ39*BQ$7</f>
        <v>0</v>
      </c>
      <c r="BR40" s="59">
        <f t="shared" si="22"/>
        <v>0</v>
      </c>
      <c r="BS40" s="59">
        <f t="shared" si="22"/>
        <v>0</v>
      </c>
      <c r="BT40" s="59">
        <f t="shared" si="22"/>
        <v>0</v>
      </c>
      <c r="BU40" s="59">
        <f t="shared" si="22"/>
        <v>0</v>
      </c>
      <c r="BV40" s="59">
        <f t="shared" si="22"/>
        <v>0</v>
      </c>
      <c r="BW40" s="59">
        <f t="shared" si="22"/>
        <v>0</v>
      </c>
      <c r="BX40" s="59">
        <f t="shared" si="22"/>
        <v>0</v>
      </c>
      <c r="BY40" s="59">
        <f t="shared" si="22"/>
        <v>0</v>
      </c>
      <c r="BZ40" s="59">
        <f t="shared" si="22"/>
        <v>0</v>
      </c>
      <c r="CA40" s="59">
        <f t="shared" si="22"/>
        <v>0</v>
      </c>
      <c r="CB40" s="59">
        <f t="shared" si="22"/>
        <v>0</v>
      </c>
      <c r="CC40" s="59">
        <f t="shared" si="22"/>
        <v>0</v>
      </c>
      <c r="CD40" s="59">
        <f t="shared" si="22"/>
        <v>0</v>
      </c>
      <c r="CE40" s="59">
        <f t="shared" si="22"/>
        <v>0</v>
      </c>
      <c r="CF40" s="59">
        <f t="shared" si="22"/>
        <v>0</v>
      </c>
      <c r="CG40" s="59">
        <f t="shared" si="22"/>
        <v>0</v>
      </c>
      <c r="CH40" s="59">
        <f t="shared" si="22"/>
        <v>0</v>
      </c>
      <c r="CI40" s="59">
        <f t="shared" si="22"/>
        <v>0</v>
      </c>
      <c r="CJ40" s="59">
        <f t="shared" si="22"/>
        <v>0</v>
      </c>
      <c r="CK40" s="59">
        <f t="shared" si="22"/>
        <v>0</v>
      </c>
      <c r="CL40" s="59">
        <f t="shared" si="22"/>
        <v>0</v>
      </c>
      <c r="CM40" s="59">
        <f t="shared" si="22"/>
        <v>0</v>
      </c>
      <c r="CN40" s="59">
        <f t="shared" si="22"/>
        <v>0</v>
      </c>
      <c r="CO40" s="59">
        <f t="shared" si="22"/>
        <v>0</v>
      </c>
      <c r="CP40" s="59">
        <f t="shared" si="22"/>
        <v>0</v>
      </c>
      <c r="CQ40" s="59">
        <f t="shared" si="22"/>
        <v>0</v>
      </c>
      <c r="CR40" s="59">
        <f t="shared" si="22"/>
        <v>0</v>
      </c>
      <c r="CS40" s="59">
        <f t="shared" si="22"/>
        <v>0</v>
      </c>
      <c r="CT40" s="59">
        <f t="shared" si="22"/>
        <v>0</v>
      </c>
      <c r="CU40" s="59">
        <f t="shared" si="22"/>
        <v>0</v>
      </c>
      <c r="CV40" s="59">
        <f t="shared" si="22"/>
        <v>0</v>
      </c>
      <c r="CW40" s="59">
        <f t="shared" si="22"/>
        <v>0</v>
      </c>
      <c r="CX40" s="59">
        <f t="shared" si="22"/>
        <v>0</v>
      </c>
      <c r="CY40" s="59">
        <f t="shared" si="22"/>
        <v>0</v>
      </c>
      <c r="CZ40" s="391"/>
    </row>
    <row r="41" spans="2:104" x14ac:dyDescent="0.25">
      <c r="B41" s="392"/>
      <c r="C41" s="39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50"/>
      <c r="CZ41" s="391"/>
    </row>
    <row r="42" spans="2:104" x14ac:dyDescent="0.25">
      <c r="B42" s="389" t="s">
        <v>78</v>
      </c>
      <c r="C42" s="39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50"/>
      <c r="CZ42" s="391"/>
    </row>
    <row r="43" spans="2:104" x14ac:dyDescent="0.25">
      <c r="B43" s="393" t="s">
        <v>167</v>
      </c>
      <c r="C43" s="9" t="s">
        <v>1117</v>
      </c>
      <c r="D43" s="58">
        <f>'Data Input - Option 4'!H79</f>
        <v>0</v>
      </c>
      <c r="E43" s="58">
        <f>'Data Input - Option 4'!I79</f>
        <v>0</v>
      </c>
      <c r="F43" s="58">
        <f>'Data Input - Option 4'!J79</f>
        <v>0</v>
      </c>
      <c r="G43" s="58">
        <f>'Data Input - Option 4'!K79</f>
        <v>0</v>
      </c>
      <c r="H43" s="58">
        <f>'Data Input - Option 4'!L79</f>
        <v>0</v>
      </c>
      <c r="I43" s="58">
        <f>'Data Input - Option 4'!M79</f>
        <v>0</v>
      </c>
      <c r="J43" s="58">
        <f>'Data Input - Option 4'!N79</f>
        <v>0</v>
      </c>
      <c r="K43" s="58">
        <f>'Data Input - Option 4'!O79</f>
        <v>0</v>
      </c>
      <c r="L43" s="58">
        <f>'Data Input - Option 4'!P79</f>
        <v>0</v>
      </c>
      <c r="M43" s="58">
        <f>'Data Input - Option 4'!Q79</f>
        <v>0</v>
      </c>
      <c r="N43" s="58">
        <f>'Data Input - Option 4'!R79</f>
        <v>0</v>
      </c>
      <c r="O43" s="58">
        <f>'Data Input - Option 4'!S79</f>
        <v>0</v>
      </c>
      <c r="P43" s="58">
        <f>'Data Input - Option 4'!T79</f>
        <v>0</v>
      </c>
      <c r="Q43" s="58">
        <f>'Data Input - Option 4'!U79</f>
        <v>0</v>
      </c>
      <c r="R43" s="58">
        <f>'Data Input - Option 4'!V79</f>
        <v>0</v>
      </c>
      <c r="S43" s="58">
        <f>'Data Input - Option 4'!W79</f>
        <v>0</v>
      </c>
      <c r="T43" s="58">
        <f>'Data Input - Option 4'!X79</f>
        <v>0</v>
      </c>
      <c r="U43" s="58">
        <f>'Data Input - Option 4'!Y79</f>
        <v>0</v>
      </c>
      <c r="V43" s="58">
        <f>'Data Input - Option 4'!Z79</f>
        <v>0</v>
      </c>
      <c r="W43" s="58">
        <f>'Data Input - Option 4'!AA79</f>
        <v>0</v>
      </c>
      <c r="X43" s="58">
        <f>'Data Input - Option 4'!AB79</f>
        <v>0</v>
      </c>
      <c r="Y43" s="58">
        <f>'Data Input - Option 4'!AC79</f>
        <v>0</v>
      </c>
      <c r="Z43" s="58">
        <f>'Data Input - Option 4'!AD79</f>
        <v>0</v>
      </c>
      <c r="AA43" s="58">
        <f>'Data Input - Option 4'!AE79</f>
        <v>0</v>
      </c>
      <c r="AB43" s="58">
        <f>'Data Input - Option 4'!AF79</f>
        <v>0</v>
      </c>
      <c r="AC43" s="58">
        <f>'Data Input - Option 4'!AG79</f>
        <v>0</v>
      </c>
      <c r="AD43" s="58">
        <f>'Data Input - Option 4'!AH79</f>
        <v>0</v>
      </c>
      <c r="AE43" s="58">
        <f>'Data Input - Option 4'!AI79</f>
        <v>0</v>
      </c>
      <c r="AF43" s="58">
        <f>'Data Input - Option 4'!AJ79</f>
        <v>0</v>
      </c>
      <c r="AG43" s="58">
        <f>'Data Input - Option 4'!AK79</f>
        <v>0</v>
      </c>
      <c r="AH43" s="58">
        <f>'Data Input - Option 4'!AL79</f>
        <v>0</v>
      </c>
      <c r="AI43" s="58">
        <f>'Data Input - Option 4'!AM79</f>
        <v>0</v>
      </c>
      <c r="AJ43" s="58">
        <f>'Data Input - Option 4'!AN79</f>
        <v>0</v>
      </c>
      <c r="AK43" s="58">
        <f>'Data Input - Option 4'!AO79</f>
        <v>0</v>
      </c>
      <c r="AL43" s="58">
        <f>'Data Input - Option 4'!AP79</f>
        <v>0</v>
      </c>
      <c r="AM43" s="58">
        <f>'Data Input - Option 4'!AQ79</f>
        <v>0</v>
      </c>
      <c r="AN43" s="58">
        <f>'Data Input - Option 4'!AR79</f>
        <v>0</v>
      </c>
      <c r="AO43" s="58">
        <f>'Data Input - Option 4'!AS79</f>
        <v>0</v>
      </c>
      <c r="AP43" s="58">
        <f>'Data Input - Option 4'!AT79</f>
        <v>0</v>
      </c>
      <c r="AQ43" s="58">
        <f>'Data Input - Option 4'!AU79</f>
        <v>0</v>
      </c>
      <c r="AR43" s="58">
        <f>'Data Input - Option 4'!AV79</f>
        <v>0</v>
      </c>
      <c r="AS43" s="58">
        <f>'Data Input - Option 4'!AW79</f>
        <v>0</v>
      </c>
      <c r="AT43" s="58">
        <f>'Data Input - Option 4'!AX79</f>
        <v>0</v>
      </c>
      <c r="AU43" s="58">
        <f>'Data Input - Option 4'!AY79</f>
        <v>0</v>
      </c>
      <c r="AV43" s="58">
        <f>'Data Input - Option 4'!AZ79</f>
        <v>0</v>
      </c>
      <c r="AW43" s="58">
        <f>'Data Input - Option 4'!BA79</f>
        <v>0</v>
      </c>
      <c r="AX43" s="58">
        <f>'Data Input - Option 4'!BB79</f>
        <v>0</v>
      </c>
      <c r="AY43" s="58">
        <f>'Data Input - Option 4'!BC79</f>
        <v>0</v>
      </c>
      <c r="AZ43" s="58">
        <f>'Data Input - Option 4'!BD79</f>
        <v>0</v>
      </c>
      <c r="BA43" s="58">
        <f>'Data Input - Option 4'!BE79</f>
        <v>0</v>
      </c>
      <c r="BB43" s="58">
        <f>'Data Input - Option 4'!BF79</f>
        <v>0</v>
      </c>
      <c r="BC43" s="58">
        <f>'Data Input - Option 4'!BG79</f>
        <v>0</v>
      </c>
      <c r="BD43" s="58">
        <f>'Data Input - Option 4'!BH79</f>
        <v>0</v>
      </c>
      <c r="BE43" s="58">
        <f>'Data Input - Option 4'!BI79</f>
        <v>0</v>
      </c>
      <c r="BF43" s="58">
        <f>'Data Input - Option 4'!BJ79</f>
        <v>0</v>
      </c>
      <c r="BG43" s="58">
        <f>'Data Input - Option 4'!BK79</f>
        <v>0</v>
      </c>
      <c r="BH43" s="58">
        <f>'Data Input - Option 4'!BL79</f>
        <v>0</v>
      </c>
      <c r="BI43" s="58">
        <f>'Data Input - Option 4'!BM79</f>
        <v>0</v>
      </c>
      <c r="BJ43" s="58">
        <f>'Data Input - Option 4'!BN79</f>
        <v>0</v>
      </c>
      <c r="BK43" s="58">
        <f>'Data Input - Option 4'!BO79</f>
        <v>0</v>
      </c>
      <c r="BL43" s="58">
        <f>'Data Input - Option 4'!BP79</f>
        <v>0</v>
      </c>
      <c r="BM43" s="58">
        <f>'Data Input - Option 4'!BQ79</f>
        <v>0</v>
      </c>
      <c r="BN43" s="58">
        <f>'Data Input - Option 4'!BR79</f>
        <v>0</v>
      </c>
      <c r="BO43" s="58">
        <f>'Data Input - Option 4'!BS79</f>
        <v>0</v>
      </c>
      <c r="BP43" s="58">
        <f>'Data Input - Option 4'!BT79</f>
        <v>0</v>
      </c>
      <c r="BQ43" s="58">
        <f>'Data Input - Option 4'!BU79</f>
        <v>0</v>
      </c>
      <c r="BR43" s="58">
        <f>'Data Input - Option 4'!BV79</f>
        <v>0</v>
      </c>
      <c r="BS43" s="58">
        <f>'Data Input - Option 4'!BW79</f>
        <v>0</v>
      </c>
      <c r="BT43" s="58">
        <f>'Data Input - Option 4'!BX79</f>
        <v>0</v>
      </c>
      <c r="BU43" s="58">
        <f>'Data Input - Option 4'!BY79</f>
        <v>0</v>
      </c>
      <c r="BV43" s="58">
        <f>'Data Input - Option 4'!BZ79</f>
        <v>0</v>
      </c>
      <c r="BW43" s="58">
        <f>'Data Input - Option 4'!CA79</f>
        <v>0</v>
      </c>
      <c r="BX43" s="58">
        <f>'Data Input - Option 4'!CB79</f>
        <v>0</v>
      </c>
      <c r="BY43" s="58">
        <f>'Data Input - Option 4'!CC79</f>
        <v>0</v>
      </c>
      <c r="BZ43" s="58">
        <f>'Data Input - Option 4'!CD79</f>
        <v>0</v>
      </c>
      <c r="CA43" s="58">
        <f>'Data Input - Option 4'!CE79</f>
        <v>0</v>
      </c>
      <c r="CB43" s="58">
        <f>'Data Input - Option 4'!CF79</f>
        <v>0</v>
      </c>
      <c r="CC43" s="58">
        <f>'Data Input - Option 4'!CG79</f>
        <v>0</v>
      </c>
      <c r="CD43" s="58">
        <f>'Data Input - Option 4'!CH79</f>
        <v>0</v>
      </c>
      <c r="CE43" s="58">
        <f>'Data Input - Option 4'!CI79</f>
        <v>0</v>
      </c>
      <c r="CF43" s="58">
        <f>'Data Input - Option 4'!CJ79</f>
        <v>0</v>
      </c>
      <c r="CG43" s="58">
        <f>'Data Input - Option 4'!CK79</f>
        <v>0</v>
      </c>
      <c r="CH43" s="58">
        <f>'Data Input - Option 4'!CL79</f>
        <v>0</v>
      </c>
      <c r="CI43" s="58">
        <f>'Data Input - Option 4'!CM79</f>
        <v>0</v>
      </c>
      <c r="CJ43" s="58">
        <f>'Data Input - Option 4'!CN79</f>
        <v>0</v>
      </c>
      <c r="CK43" s="58">
        <f>'Data Input - Option 4'!CO79</f>
        <v>0</v>
      </c>
      <c r="CL43" s="58">
        <f>'Data Input - Option 4'!CP79</f>
        <v>0</v>
      </c>
      <c r="CM43" s="58">
        <f>'Data Input - Option 4'!CQ79</f>
        <v>0</v>
      </c>
      <c r="CN43" s="58">
        <f>'Data Input - Option 4'!CR79</f>
        <v>0</v>
      </c>
      <c r="CO43" s="58">
        <f>'Data Input - Option 4'!CS79</f>
        <v>0</v>
      </c>
      <c r="CP43" s="58">
        <f>'Data Input - Option 4'!CT79</f>
        <v>0</v>
      </c>
      <c r="CQ43" s="58">
        <f>'Data Input - Option 4'!CU79</f>
        <v>0</v>
      </c>
      <c r="CR43" s="58">
        <f>'Data Input - Option 4'!CV79</f>
        <v>0</v>
      </c>
      <c r="CS43" s="58">
        <f>'Data Input - Option 4'!CW79</f>
        <v>0</v>
      </c>
      <c r="CT43" s="58">
        <f>'Data Input - Option 4'!CX79</f>
        <v>0</v>
      </c>
      <c r="CU43" s="58">
        <f>'Data Input - Option 4'!CY79</f>
        <v>0</v>
      </c>
      <c r="CV43" s="58">
        <f>'Data Input - Option 4'!CZ79</f>
        <v>0</v>
      </c>
      <c r="CW43" s="58">
        <f>'Data Input - Option 4'!DA79</f>
        <v>0</v>
      </c>
      <c r="CX43" s="58">
        <f>'Data Input - Option 4'!DB79</f>
        <v>0</v>
      </c>
      <c r="CY43" s="58">
        <f>'Data Input - Option 4'!DC79</f>
        <v>0</v>
      </c>
      <c r="CZ43" s="391"/>
    </row>
    <row r="44" spans="2:104" x14ac:dyDescent="0.25">
      <c r="B44" s="393" t="s">
        <v>188</v>
      </c>
      <c r="C44" s="9" t="s">
        <v>1117</v>
      </c>
      <c r="D44" s="59">
        <f>D43*D$7</f>
        <v>0</v>
      </c>
      <c r="E44" s="59">
        <f t="shared" ref="E44:BP44" si="23">E43*E$7</f>
        <v>0</v>
      </c>
      <c r="F44" s="59">
        <f t="shared" si="23"/>
        <v>0</v>
      </c>
      <c r="G44" s="59">
        <f t="shared" si="23"/>
        <v>0</v>
      </c>
      <c r="H44" s="59">
        <f t="shared" si="23"/>
        <v>0</v>
      </c>
      <c r="I44" s="59">
        <f t="shared" si="23"/>
        <v>0</v>
      </c>
      <c r="J44" s="59">
        <f t="shared" si="23"/>
        <v>0</v>
      </c>
      <c r="K44" s="59">
        <f t="shared" si="23"/>
        <v>0</v>
      </c>
      <c r="L44" s="59">
        <f t="shared" si="23"/>
        <v>0</v>
      </c>
      <c r="M44" s="59">
        <f t="shared" si="23"/>
        <v>0</v>
      </c>
      <c r="N44" s="59">
        <f t="shared" si="23"/>
        <v>0</v>
      </c>
      <c r="O44" s="59">
        <f t="shared" si="23"/>
        <v>0</v>
      </c>
      <c r="P44" s="59">
        <f t="shared" si="23"/>
        <v>0</v>
      </c>
      <c r="Q44" s="59">
        <f t="shared" si="23"/>
        <v>0</v>
      </c>
      <c r="R44" s="59">
        <f t="shared" si="23"/>
        <v>0</v>
      </c>
      <c r="S44" s="59">
        <f t="shared" si="23"/>
        <v>0</v>
      </c>
      <c r="T44" s="59">
        <f t="shared" si="23"/>
        <v>0</v>
      </c>
      <c r="U44" s="59">
        <f t="shared" si="23"/>
        <v>0</v>
      </c>
      <c r="V44" s="59">
        <f t="shared" si="23"/>
        <v>0</v>
      </c>
      <c r="W44" s="59">
        <f t="shared" si="23"/>
        <v>0</v>
      </c>
      <c r="X44" s="59">
        <f t="shared" si="23"/>
        <v>0</v>
      </c>
      <c r="Y44" s="59">
        <f t="shared" si="23"/>
        <v>0</v>
      </c>
      <c r="Z44" s="59">
        <f t="shared" si="23"/>
        <v>0</v>
      </c>
      <c r="AA44" s="59">
        <f t="shared" si="23"/>
        <v>0</v>
      </c>
      <c r="AB44" s="59">
        <f t="shared" si="23"/>
        <v>0</v>
      </c>
      <c r="AC44" s="59">
        <f t="shared" si="23"/>
        <v>0</v>
      </c>
      <c r="AD44" s="59">
        <f t="shared" si="23"/>
        <v>0</v>
      </c>
      <c r="AE44" s="59">
        <f t="shared" si="23"/>
        <v>0</v>
      </c>
      <c r="AF44" s="59">
        <f t="shared" si="23"/>
        <v>0</v>
      </c>
      <c r="AG44" s="59">
        <f t="shared" si="23"/>
        <v>0</v>
      </c>
      <c r="AH44" s="59">
        <f t="shared" si="23"/>
        <v>0</v>
      </c>
      <c r="AI44" s="59">
        <f t="shared" si="23"/>
        <v>0</v>
      </c>
      <c r="AJ44" s="59">
        <f t="shared" si="23"/>
        <v>0</v>
      </c>
      <c r="AK44" s="59">
        <f t="shared" si="23"/>
        <v>0</v>
      </c>
      <c r="AL44" s="59">
        <f t="shared" si="23"/>
        <v>0</v>
      </c>
      <c r="AM44" s="59">
        <f t="shared" si="23"/>
        <v>0</v>
      </c>
      <c r="AN44" s="59">
        <f t="shared" si="23"/>
        <v>0</v>
      </c>
      <c r="AO44" s="59">
        <f t="shared" si="23"/>
        <v>0</v>
      </c>
      <c r="AP44" s="59">
        <f t="shared" si="23"/>
        <v>0</v>
      </c>
      <c r="AQ44" s="59">
        <f t="shared" si="23"/>
        <v>0</v>
      </c>
      <c r="AR44" s="59">
        <f t="shared" si="23"/>
        <v>0</v>
      </c>
      <c r="AS44" s="59">
        <f t="shared" si="23"/>
        <v>0</v>
      </c>
      <c r="AT44" s="59">
        <f t="shared" si="23"/>
        <v>0</v>
      </c>
      <c r="AU44" s="59">
        <f t="shared" si="23"/>
        <v>0</v>
      </c>
      <c r="AV44" s="59">
        <f t="shared" si="23"/>
        <v>0</v>
      </c>
      <c r="AW44" s="59">
        <f t="shared" si="23"/>
        <v>0</v>
      </c>
      <c r="AX44" s="59">
        <f t="shared" si="23"/>
        <v>0</v>
      </c>
      <c r="AY44" s="59">
        <f t="shared" si="23"/>
        <v>0</v>
      </c>
      <c r="AZ44" s="59">
        <f t="shared" si="23"/>
        <v>0</v>
      </c>
      <c r="BA44" s="59">
        <f t="shared" si="23"/>
        <v>0</v>
      </c>
      <c r="BB44" s="59">
        <f t="shared" si="23"/>
        <v>0</v>
      </c>
      <c r="BC44" s="59">
        <f t="shared" si="23"/>
        <v>0</v>
      </c>
      <c r="BD44" s="59">
        <f t="shared" si="23"/>
        <v>0</v>
      </c>
      <c r="BE44" s="59">
        <f t="shared" si="23"/>
        <v>0</v>
      </c>
      <c r="BF44" s="59">
        <f t="shared" si="23"/>
        <v>0</v>
      </c>
      <c r="BG44" s="59">
        <f t="shared" si="23"/>
        <v>0</v>
      </c>
      <c r="BH44" s="59">
        <f t="shared" si="23"/>
        <v>0</v>
      </c>
      <c r="BI44" s="59">
        <f t="shared" si="23"/>
        <v>0</v>
      </c>
      <c r="BJ44" s="59">
        <f t="shared" si="23"/>
        <v>0</v>
      </c>
      <c r="BK44" s="59">
        <f t="shared" si="23"/>
        <v>0</v>
      </c>
      <c r="BL44" s="59">
        <f t="shared" si="23"/>
        <v>0</v>
      </c>
      <c r="BM44" s="59">
        <f t="shared" si="23"/>
        <v>0</v>
      </c>
      <c r="BN44" s="59">
        <f t="shared" si="23"/>
        <v>0</v>
      </c>
      <c r="BO44" s="59">
        <f t="shared" si="23"/>
        <v>0</v>
      </c>
      <c r="BP44" s="59">
        <f t="shared" si="23"/>
        <v>0</v>
      </c>
      <c r="BQ44" s="59">
        <f t="shared" ref="BQ44:CY44" si="24">BQ43*BQ$7</f>
        <v>0</v>
      </c>
      <c r="BR44" s="59">
        <f t="shared" si="24"/>
        <v>0</v>
      </c>
      <c r="BS44" s="59">
        <f t="shared" si="24"/>
        <v>0</v>
      </c>
      <c r="BT44" s="59">
        <f t="shared" si="24"/>
        <v>0</v>
      </c>
      <c r="BU44" s="59">
        <f t="shared" si="24"/>
        <v>0</v>
      </c>
      <c r="BV44" s="59">
        <f t="shared" si="24"/>
        <v>0</v>
      </c>
      <c r="BW44" s="59">
        <f t="shared" si="24"/>
        <v>0</v>
      </c>
      <c r="BX44" s="59">
        <f t="shared" si="24"/>
        <v>0</v>
      </c>
      <c r="BY44" s="59">
        <f t="shared" si="24"/>
        <v>0</v>
      </c>
      <c r="BZ44" s="59">
        <f t="shared" si="24"/>
        <v>0</v>
      </c>
      <c r="CA44" s="59">
        <f t="shared" si="24"/>
        <v>0</v>
      </c>
      <c r="CB44" s="59">
        <f t="shared" si="24"/>
        <v>0</v>
      </c>
      <c r="CC44" s="59">
        <f t="shared" si="24"/>
        <v>0</v>
      </c>
      <c r="CD44" s="59">
        <f t="shared" si="24"/>
        <v>0</v>
      </c>
      <c r="CE44" s="59">
        <f t="shared" si="24"/>
        <v>0</v>
      </c>
      <c r="CF44" s="59">
        <f t="shared" si="24"/>
        <v>0</v>
      </c>
      <c r="CG44" s="59">
        <f t="shared" si="24"/>
        <v>0</v>
      </c>
      <c r="CH44" s="59">
        <f t="shared" si="24"/>
        <v>0</v>
      </c>
      <c r="CI44" s="59">
        <f t="shared" si="24"/>
        <v>0</v>
      </c>
      <c r="CJ44" s="59">
        <f t="shared" si="24"/>
        <v>0</v>
      </c>
      <c r="CK44" s="59">
        <f t="shared" si="24"/>
        <v>0</v>
      </c>
      <c r="CL44" s="59">
        <f t="shared" si="24"/>
        <v>0</v>
      </c>
      <c r="CM44" s="59">
        <f t="shared" si="24"/>
        <v>0</v>
      </c>
      <c r="CN44" s="59">
        <f t="shared" si="24"/>
        <v>0</v>
      </c>
      <c r="CO44" s="59">
        <f t="shared" si="24"/>
        <v>0</v>
      </c>
      <c r="CP44" s="59">
        <f t="shared" si="24"/>
        <v>0</v>
      </c>
      <c r="CQ44" s="59">
        <f t="shared" si="24"/>
        <v>0</v>
      </c>
      <c r="CR44" s="59">
        <f t="shared" si="24"/>
        <v>0</v>
      </c>
      <c r="CS44" s="59">
        <f t="shared" si="24"/>
        <v>0</v>
      </c>
      <c r="CT44" s="59">
        <f t="shared" si="24"/>
        <v>0</v>
      </c>
      <c r="CU44" s="59">
        <f t="shared" si="24"/>
        <v>0</v>
      </c>
      <c r="CV44" s="59">
        <f t="shared" si="24"/>
        <v>0</v>
      </c>
      <c r="CW44" s="59">
        <f t="shared" si="24"/>
        <v>0</v>
      </c>
      <c r="CX44" s="59">
        <f t="shared" si="24"/>
        <v>0</v>
      </c>
      <c r="CY44" s="59">
        <f t="shared" si="24"/>
        <v>0</v>
      </c>
      <c r="CZ44" s="391"/>
    </row>
    <row r="45" spans="2:104" x14ac:dyDescent="0.25">
      <c r="B45" s="393"/>
      <c r="C45" s="39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391"/>
    </row>
    <row r="46" spans="2:104" x14ac:dyDescent="0.25">
      <c r="B46" s="389" t="s">
        <v>77</v>
      </c>
      <c r="C46" s="39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c r="CW46" s="50"/>
      <c r="CX46" s="50"/>
      <c r="CY46" s="50"/>
      <c r="CZ46" s="391"/>
    </row>
    <row r="47" spans="2:104" x14ac:dyDescent="0.25">
      <c r="B47" s="393" t="s">
        <v>167</v>
      </c>
      <c r="C47" s="9" t="s">
        <v>1117</v>
      </c>
      <c r="D47" s="58">
        <f>'Data Input - Option 4'!H100</f>
        <v>0</v>
      </c>
      <c r="E47" s="58">
        <f>'Data Input - Option 4'!I100</f>
        <v>0</v>
      </c>
      <c r="F47" s="58">
        <f>'Data Input - Option 4'!J100</f>
        <v>0</v>
      </c>
      <c r="G47" s="58">
        <f>'Data Input - Option 4'!K100</f>
        <v>0</v>
      </c>
      <c r="H47" s="58">
        <f>'Data Input - Option 4'!L100</f>
        <v>0</v>
      </c>
      <c r="I47" s="58">
        <f>'Data Input - Option 4'!M100</f>
        <v>0</v>
      </c>
      <c r="J47" s="58">
        <f>'Data Input - Option 4'!N100</f>
        <v>0</v>
      </c>
      <c r="K47" s="58">
        <f>'Data Input - Option 4'!O100</f>
        <v>0</v>
      </c>
      <c r="L47" s="58">
        <f>'Data Input - Option 4'!P100</f>
        <v>0</v>
      </c>
      <c r="M47" s="58">
        <f>'Data Input - Option 4'!Q100</f>
        <v>0</v>
      </c>
      <c r="N47" s="58">
        <f>'Data Input - Option 4'!R100</f>
        <v>0</v>
      </c>
      <c r="O47" s="58">
        <f>'Data Input - Option 4'!S100</f>
        <v>0</v>
      </c>
      <c r="P47" s="58">
        <f>'Data Input - Option 4'!T100</f>
        <v>0</v>
      </c>
      <c r="Q47" s="58">
        <f>'Data Input - Option 4'!U100</f>
        <v>0</v>
      </c>
      <c r="R47" s="58">
        <f>'Data Input - Option 4'!V100</f>
        <v>0</v>
      </c>
      <c r="S47" s="58">
        <f>'Data Input - Option 4'!W100</f>
        <v>0</v>
      </c>
      <c r="T47" s="58">
        <f>'Data Input - Option 4'!X100</f>
        <v>0</v>
      </c>
      <c r="U47" s="58">
        <f>'Data Input - Option 4'!Y100</f>
        <v>0</v>
      </c>
      <c r="V47" s="58">
        <f>'Data Input - Option 4'!Z100</f>
        <v>0</v>
      </c>
      <c r="W47" s="58">
        <f>'Data Input - Option 4'!AA100</f>
        <v>0</v>
      </c>
      <c r="X47" s="58">
        <f>'Data Input - Option 4'!AB100</f>
        <v>0</v>
      </c>
      <c r="Y47" s="58">
        <f>'Data Input - Option 4'!AC100</f>
        <v>0</v>
      </c>
      <c r="Z47" s="58">
        <f>'Data Input - Option 4'!AD100</f>
        <v>0</v>
      </c>
      <c r="AA47" s="58">
        <f>'Data Input - Option 4'!AE100</f>
        <v>0</v>
      </c>
      <c r="AB47" s="58">
        <f>'Data Input - Option 4'!AF100</f>
        <v>0</v>
      </c>
      <c r="AC47" s="58">
        <f>'Data Input - Option 4'!AG100</f>
        <v>0</v>
      </c>
      <c r="AD47" s="58">
        <f>'Data Input - Option 4'!AH100</f>
        <v>0</v>
      </c>
      <c r="AE47" s="58">
        <f>'Data Input - Option 4'!AI100</f>
        <v>0</v>
      </c>
      <c r="AF47" s="58">
        <f>'Data Input - Option 4'!AJ100</f>
        <v>0</v>
      </c>
      <c r="AG47" s="58">
        <f>'Data Input - Option 4'!AK100</f>
        <v>0</v>
      </c>
      <c r="AH47" s="58">
        <f>'Data Input - Option 4'!AL100</f>
        <v>0</v>
      </c>
      <c r="AI47" s="58">
        <f>'Data Input - Option 4'!AM100</f>
        <v>0</v>
      </c>
      <c r="AJ47" s="58">
        <f>'Data Input - Option 4'!AN100</f>
        <v>0</v>
      </c>
      <c r="AK47" s="58">
        <f>'Data Input - Option 4'!AO100</f>
        <v>0</v>
      </c>
      <c r="AL47" s="58">
        <f>'Data Input - Option 4'!AP100</f>
        <v>0</v>
      </c>
      <c r="AM47" s="58">
        <f>'Data Input - Option 4'!AQ100</f>
        <v>0</v>
      </c>
      <c r="AN47" s="58">
        <f>'Data Input - Option 4'!AR100</f>
        <v>0</v>
      </c>
      <c r="AO47" s="58">
        <f>'Data Input - Option 4'!AS100</f>
        <v>0</v>
      </c>
      <c r="AP47" s="58">
        <f>'Data Input - Option 4'!AT100</f>
        <v>0</v>
      </c>
      <c r="AQ47" s="58">
        <f>'Data Input - Option 4'!AU100</f>
        <v>0</v>
      </c>
      <c r="AR47" s="58">
        <f>'Data Input - Option 4'!AV100</f>
        <v>0</v>
      </c>
      <c r="AS47" s="58">
        <f>'Data Input - Option 4'!AW100</f>
        <v>0</v>
      </c>
      <c r="AT47" s="58">
        <f>'Data Input - Option 4'!AX100</f>
        <v>0</v>
      </c>
      <c r="AU47" s="58">
        <f>'Data Input - Option 4'!AY100</f>
        <v>0</v>
      </c>
      <c r="AV47" s="58">
        <f>'Data Input - Option 4'!AZ100</f>
        <v>0</v>
      </c>
      <c r="AW47" s="58">
        <f>'Data Input - Option 4'!BA100</f>
        <v>0</v>
      </c>
      <c r="AX47" s="58">
        <f>'Data Input - Option 4'!BB100</f>
        <v>0</v>
      </c>
      <c r="AY47" s="58">
        <f>'Data Input - Option 4'!BC100</f>
        <v>0</v>
      </c>
      <c r="AZ47" s="58">
        <f>'Data Input - Option 4'!BD100</f>
        <v>0</v>
      </c>
      <c r="BA47" s="58">
        <f>'Data Input - Option 4'!BE100</f>
        <v>0</v>
      </c>
      <c r="BB47" s="58">
        <f>'Data Input - Option 4'!BF100</f>
        <v>0</v>
      </c>
      <c r="BC47" s="58">
        <f>'Data Input - Option 4'!BG100</f>
        <v>0</v>
      </c>
      <c r="BD47" s="58">
        <f>'Data Input - Option 4'!BH100</f>
        <v>0</v>
      </c>
      <c r="BE47" s="58">
        <f>'Data Input - Option 4'!BI100</f>
        <v>0</v>
      </c>
      <c r="BF47" s="58">
        <f>'Data Input - Option 4'!BJ100</f>
        <v>0</v>
      </c>
      <c r="BG47" s="58">
        <f>'Data Input - Option 4'!BK100</f>
        <v>0</v>
      </c>
      <c r="BH47" s="58">
        <f>'Data Input - Option 4'!BL100</f>
        <v>0</v>
      </c>
      <c r="BI47" s="58">
        <f>'Data Input - Option 4'!BM100</f>
        <v>0</v>
      </c>
      <c r="BJ47" s="58">
        <f>'Data Input - Option 4'!BN100</f>
        <v>0</v>
      </c>
      <c r="BK47" s="58">
        <f>'Data Input - Option 4'!BO100</f>
        <v>0</v>
      </c>
      <c r="BL47" s="58">
        <f>'Data Input - Option 4'!BP100</f>
        <v>0</v>
      </c>
      <c r="BM47" s="58">
        <f>'Data Input - Option 4'!BQ100</f>
        <v>0</v>
      </c>
      <c r="BN47" s="58">
        <f>'Data Input - Option 4'!BR100</f>
        <v>0</v>
      </c>
      <c r="BO47" s="58">
        <f>'Data Input - Option 4'!BS100</f>
        <v>0</v>
      </c>
      <c r="BP47" s="58">
        <f>'Data Input - Option 4'!BT100</f>
        <v>0</v>
      </c>
      <c r="BQ47" s="58">
        <f>'Data Input - Option 4'!BU100</f>
        <v>0</v>
      </c>
      <c r="BR47" s="58">
        <f>'Data Input - Option 4'!BV100</f>
        <v>0</v>
      </c>
      <c r="BS47" s="58">
        <f>'Data Input - Option 4'!BW100</f>
        <v>0</v>
      </c>
      <c r="BT47" s="58">
        <f>'Data Input - Option 4'!BX100</f>
        <v>0</v>
      </c>
      <c r="BU47" s="58">
        <f>'Data Input - Option 4'!BY100</f>
        <v>0</v>
      </c>
      <c r="BV47" s="58">
        <f>'Data Input - Option 4'!BZ100</f>
        <v>0</v>
      </c>
      <c r="BW47" s="58">
        <f>'Data Input - Option 4'!CA100</f>
        <v>0</v>
      </c>
      <c r="BX47" s="58">
        <f>'Data Input - Option 4'!CB100</f>
        <v>0</v>
      </c>
      <c r="BY47" s="58">
        <f>'Data Input - Option 4'!CC100</f>
        <v>0</v>
      </c>
      <c r="BZ47" s="58">
        <f>'Data Input - Option 4'!CD100</f>
        <v>0</v>
      </c>
      <c r="CA47" s="58">
        <f>'Data Input - Option 4'!CE100</f>
        <v>0</v>
      </c>
      <c r="CB47" s="58">
        <f>'Data Input - Option 4'!CF100</f>
        <v>0</v>
      </c>
      <c r="CC47" s="58">
        <f>'Data Input - Option 4'!CG100</f>
        <v>0</v>
      </c>
      <c r="CD47" s="58">
        <f>'Data Input - Option 4'!CH100</f>
        <v>0</v>
      </c>
      <c r="CE47" s="58">
        <f>'Data Input - Option 4'!CI100</f>
        <v>0</v>
      </c>
      <c r="CF47" s="58">
        <f>'Data Input - Option 4'!CJ100</f>
        <v>0</v>
      </c>
      <c r="CG47" s="58">
        <f>'Data Input - Option 4'!CK100</f>
        <v>0</v>
      </c>
      <c r="CH47" s="58">
        <f>'Data Input - Option 4'!CL100</f>
        <v>0</v>
      </c>
      <c r="CI47" s="58">
        <f>'Data Input - Option 4'!CM100</f>
        <v>0</v>
      </c>
      <c r="CJ47" s="58">
        <f>'Data Input - Option 4'!CN100</f>
        <v>0</v>
      </c>
      <c r="CK47" s="58">
        <f>'Data Input - Option 4'!CO100</f>
        <v>0</v>
      </c>
      <c r="CL47" s="58">
        <f>'Data Input - Option 4'!CP100</f>
        <v>0</v>
      </c>
      <c r="CM47" s="58">
        <f>'Data Input - Option 4'!CQ100</f>
        <v>0</v>
      </c>
      <c r="CN47" s="58">
        <f>'Data Input - Option 4'!CR100</f>
        <v>0</v>
      </c>
      <c r="CO47" s="58">
        <f>'Data Input - Option 4'!CS100</f>
        <v>0</v>
      </c>
      <c r="CP47" s="58">
        <f>'Data Input - Option 4'!CT100</f>
        <v>0</v>
      </c>
      <c r="CQ47" s="58">
        <f>'Data Input - Option 4'!CU100</f>
        <v>0</v>
      </c>
      <c r="CR47" s="58">
        <f>'Data Input - Option 4'!CV100</f>
        <v>0</v>
      </c>
      <c r="CS47" s="58">
        <f>'Data Input - Option 4'!CW100</f>
        <v>0</v>
      </c>
      <c r="CT47" s="58">
        <f>'Data Input - Option 4'!CX100</f>
        <v>0</v>
      </c>
      <c r="CU47" s="58">
        <f>'Data Input - Option 4'!CY100</f>
        <v>0</v>
      </c>
      <c r="CV47" s="58">
        <f>'Data Input - Option 4'!CZ100</f>
        <v>0</v>
      </c>
      <c r="CW47" s="58">
        <f>'Data Input - Option 4'!DA100</f>
        <v>0</v>
      </c>
      <c r="CX47" s="58">
        <f>'Data Input - Option 4'!DB100</f>
        <v>0</v>
      </c>
      <c r="CY47" s="58">
        <f>'Data Input - Option 4'!DC100</f>
        <v>0</v>
      </c>
      <c r="CZ47" s="391"/>
    </row>
    <row r="48" spans="2:104" x14ac:dyDescent="0.25">
      <c r="B48" s="393" t="s">
        <v>189</v>
      </c>
      <c r="C48" s="9" t="s">
        <v>1117</v>
      </c>
      <c r="D48" s="59">
        <f>D47*D$7</f>
        <v>0</v>
      </c>
      <c r="E48" s="59">
        <f t="shared" ref="E48:BP48" si="25">E47*E$7</f>
        <v>0</v>
      </c>
      <c r="F48" s="59">
        <f t="shared" si="25"/>
        <v>0</v>
      </c>
      <c r="G48" s="59">
        <f t="shared" si="25"/>
        <v>0</v>
      </c>
      <c r="H48" s="59">
        <f t="shared" si="25"/>
        <v>0</v>
      </c>
      <c r="I48" s="59">
        <f t="shared" si="25"/>
        <v>0</v>
      </c>
      <c r="J48" s="59">
        <f t="shared" si="25"/>
        <v>0</v>
      </c>
      <c r="K48" s="59">
        <f t="shared" si="25"/>
        <v>0</v>
      </c>
      <c r="L48" s="59">
        <f t="shared" si="25"/>
        <v>0</v>
      </c>
      <c r="M48" s="59">
        <f t="shared" si="25"/>
        <v>0</v>
      </c>
      <c r="N48" s="59">
        <f t="shared" si="25"/>
        <v>0</v>
      </c>
      <c r="O48" s="59">
        <f t="shared" si="25"/>
        <v>0</v>
      </c>
      <c r="P48" s="59">
        <f t="shared" si="25"/>
        <v>0</v>
      </c>
      <c r="Q48" s="59">
        <f t="shared" si="25"/>
        <v>0</v>
      </c>
      <c r="R48" s="59">
        <f t="shared" si="25"/>
        <v>0</v>
      </c>
      <c r="S48" s="59">
        <f t="shared" si="25"/>
        <v>0</v>
      </c>
      <c r="T48" s="59">
        <f t="shared" si="25"/>
        <v>0</v>
      </c>
      <c r="U48" s="59">
        <f t="shared" si="25"/>
        <v>0</v>
      </c>
      <c r="V48" s="59">
        <f t="shared" si="25"/>
        <v>0</v>
      </c>
      <c r="W48" s="59">
        <f t="shared" si="25"/>
        <v>0</v>
      </c>
      <c r="X48" s="59">
        <f t="shared" si="25"/>
        <v>0</v>
      </c>
      <c r="Y48" s="59">
        <f t="shared" si="25"/>
        <v>0</v>
      </c>
      <c r="Z48" s="59">
        <f t="shared" si="25"/>
        <v>0</v>
      </c>
      <c r="AA48" s="59">
        <f t="shared" si="25"/>
        <v>0</v>
      </c>
      <c r="AB48" s="59">
        <f t="shared" si="25"/>
        <v>0</v>
      </c>
      <c r="AC48" s="59">
        <f t="shared" si="25"/>
        <v>0</v>
      </c>
      <c r="AD48" s="59">
        <f t="shared" si="25"/>
        <v>0</v>
      </c>
      <c r="AE48" s="59">
        <f t="shared" si="25"/>
        <v>0</v>
      </c>
      <c r="AF48" s="59">
        <f t="shared" si="25"/>
        <v>0</v>
      </c>
      <c r="AG48" s="59">
        <f t="shared" si="25"/>
        <v>0</v>
      </c>
      <c r="AH48" s="59">
        <f t="shared" si="25"/>
        <v>0</v>
      </c>
      <c r="AI48" s="59">
        <f t="shared" si="25"/>
        <v>0</v>
      </c>
      <c r="AJ48" s="59">
        <f t="shared" si="25"/>
        <v>0</v>
      </c>
      <c r="AK48" s="59">
        <f t="shared" si="25"/>
        <v>0</v>
      </c>
      <c r="AL48" s="59">
        <f t="shared" si="25"/>
        <v>0</v>
      </c>
      <c r="AM48" s="59">
        <f t="shared" si="25"/>
        <v>0</v>
      </c>
      <c r="AN48" s="59">
        <f t="shared" si="25"/>
        <v>0</v>
      </c>
      <c r="AO48" s="59">
        <f t="shared" si="25"/>
        <v>0</v>
      </c>
      <c r="AP48" s="59">
        <f t="shared" si="25"/>
        <v>0</v>
      </c>
      <c r="AQ48" s="59">
        <f t="shared" si="25"/>
        <v>0</v>
      </c>
      <c r="AR48" s="59">
        <f t="shared" si="25"/>
        <v>0</v>
      </c>
      <c r="AS48" s="59">
        <f t="shared" si="25"/>
        <v>0</v>
      </c>
      <c r="AT48" s="59">
        <f t="shared" si="25"/>
        <v>0</v>
      </c>
      <c r="AU48" s="59">
        <f t="shared" si="25"/>
        <v>0</v>
      </c>
      <c r="AV48" s="59">
        <f t="shared" si="25"/>
        <v>0</v>
      </c>
      <c r="AW48" s="59">
        <f t="shared" si="25"/>
        <v>0</v>
      </c>
      <c r="AX48" s="59">
        <f t="shared" si="25"/>
        <v>0</v>
      </c>
      <c r="AY48" s="59">
        <f t="shared" si="25"/>
        <v>0</v>
      </c>
      <c r="AZ48" s="59">
        <f t="shared" si="25"/>
        <v>0</v>
      </c>
      <c r="BA48" s="59">
        <f t="shared" si="25"/>
        <v>0</v>
      </c>
      <c r="BB48" s="59">
        <f t="shared" si="25"/>
        <v>0</v>
      </c>
      <c r="BC48" s="59">
        <f t="shared" si="25"/>
        <v>0</v>
      </c>
      <c r="BD48" s="59">
        <f t="shared" si="25"/>
        <v>0</v>
      </c>
      <c r="BE48" s="59">
        <f t="shared" si="25"/>
        <v>0</v>
      </c>
      <c r="BF48" s="59">
        <f t="shared" si="25"/>
        <v>0</v>
      </c>
      <c r="BG48" s="59">
        <f t="shared" si="25"/>
        <v>0</v>
      </c>
      <c r="BH48" s="59">
        <f t="shared" si="25"/>
        <v>0</v>
      </c>
      <c r="BI48" s="59">
        <f t="shared" si="25"/>
        <v>0</v>
      </c>
      <c r="BJ48" s="59">
        <f t="shared" si="25"/>
        <v>0</v>
      </c>
      <c r="BK48" s="59">
        <f t="shared" si="25"/>
        <v>0</v>
      </c>
      <c r="BL48" s="59">
        <f t="shared" si="25"/>
        <v>0</v>
      </c>
      <c r="BM48" s="59">
        <f t="shared" si="25"/>
        <v>0</v>
      </c>
      <c r="BN48" s="59">
        <f t="shared" si="25"/>
        <v>0</v>
      </c>
      <c r="BO48" s="59">
        <f t="shared" si="25"/>
        <v>0</v>
      </c>
      <c r="BP48" s="59">
        <f t="shared" si="25"/>
        <v>0</v>
      </c>
      <c r="BQ48" s="59">
        <f t="shared" ref="BQ48:CY48" si="26">BQ47*BQ$7</f>
        <v>0</v>
      </c>
      <c r="BR48" s="59">
        <f t="shared" si="26"/>
        <v>0</v>
      </c>
      <c r="BS48" s="59">
        <f t="shared" si="26"/>
        <v>0</v>
      </c>
      <c r="BT48" s="59">
        <f t="shared" si="26"/>
        <v>0</v>
      </c>
      <c r="BU48" s="59">
        <f t="shared" si="26"/>
        <v>0</v>
      </c>
      <c r="BV48" s="59">
        <f t="shared" si="26"/>
        <v>0</v>
      </c>
      <c r="BW48" s="59">
        <f t="shared" si="26"/>
        <v>0</v>
      </c>
      <c r="BX48" s="59">
        <f t="shared" si="26"/>
        <v>0</v>
      </c>
      <c r="BY48" s="59">
        <f t="shared" si="26"/>
        <v>0</v>
      </c>
      <c r="BZ48" s="59">
        <f t="shared" si="26"/>
        <v>0</v>
      </c>
      <c r="CA48" s="59">
        <f t="shared" si="26"/>
        <v>0</v>
      </c>
      <c r="CB48" s="59">
        <f t="shared" si="26"/>
        <v>0</v>
      </c>
      <c r="CC48" s="59">
        <f t="shared" si="26"/>
        <v>0</v>
      </c>
      <c r="CD48" s="59">
        <f t="shared" si="26"/>
        <v>0</v>
      </c>
      <c r="CE48" s="59">
        <f t="shared" si="26"/>
        <v>0</v>
      </c>
      <c r="CF48" s="59">
        <f t="shared" si="26"/>
        <v>0</v>
      </c>
      <c r="CG48" s="59">
        <f t="shared" si="26"/>
        <v>0</v>
      </c>
      <c r="CH48" s="59">
        <f t="shared" si="26"/>
        <v>0</v>
      </c>
      <c r="CI48" s="59">
        <f t="shared" si="26"/>
        <v>0</v>
      </c>
      <c r="CJ48" s="59">
        <f t="shared" si="26"/>
        <v>0</v>
      </c>
      <c r="CK48" s="59">
        <f t="shared" si="26"/>
        <v>0</v>
      </c>
      <c r="CL48" s="59">
        <f t="shared" si="26"/>
        <v>0</v>
      </c>
      <c r="CM48" s="59">
        <f t="shared" si="26"/>
        <v>0</v>
      </c>
      <c r="CN48" s="59">
        <f t="shared" si="26"/>
        <v>0</v>
      </c>
      <c r="CO48" s="59">
        <f t="shared" si="26"/>
        <v>0</v>
      </c>
      <c r="CP48" s="59">
        <f t="shared" si="26"/>
        <v>0</v>
      </c>
      <c r="CQ48" s="59">
        <f t="shared" si="26"/>
        <v>0</v>
      </c>
      <c r="CR48" s="59">
        <f t="shared" si="26"/>
        <v>0</v>
      </c>
      <c r="CS48" s="59">
        <f t="shared" si="26"/>
        <v>0</v>
      </c>
      <c r="CT48" s="59">
        <f t="shared" si="26"/>
        <v>0</v>
      </c>
      <c r="CU48" s="59">
        <f t="shared" si="26"/>
        <v>0</v>
      </c>
      <c r="CV48" s="59">
        <f t="shared" si="26"/>
        <v>0</v>
      </c>
      <c r="CW48" s="59">
        <f t="shared" si="26"/>
        <v>0</v>
      </c>
      <c r="CX48" s="59">
        <f t="shared" si="26"/>
        <v>0</v>
      </c>
      <c r="CY48" s="59">
        <f t="shared" si="26"/>
        <v>0</v>
      </c>
      <c r="CZ48" s="391"/>
    </row>
    <row r="49" spans="2:104" x14ac:dyDescent="0.25">
      <c r="B49" s="393" t="s">
        <v>403</v>
      </c>
      <c r="C49" s="9" t="s">
        <v>1117</v>
      </c>
      <c r="D49" s="59">
        <f>('Data Input - Option 4'!H100-SUM('Data Input - Option 4'!H92:H97))*Calc_Option4!D$7</f>
        <v>0</v>
      </c>
      <c r="E49" s="59">
        <f>('Data Input - Option 4'!I100-SUM('Data Input - Option 4'!I92:I97))*Calc_Option4!E$7</f>
        <v>0</v>
      </c>
      <c r="F49" s="59">
        <f>('Data Input - Option 4'!J100-SUM('Data Input - Option 4'!J92:J97))*Calc_Option4!F$7</f>
        <v>0</v>
      </c>
      <c r="G49" s="59">
        <f>('Data Input - Option 4'!K100-SUM('Data Input - Option 4'!K92:K97))*Calc_Option4!G$7</f>
        <v>0</v>
      </c>
      <c r="H49" s="59">
        <f>('Data Input - Option 4'!L100-SUM('Data Input - Option 4'!L92:L97))*Calc_Option4!H$7</f>
        <v>0</v>
      </c>
      <c r="I49" s="59">
        <f>('Data Input - Option 4'!M100-SUM('Data Input - Option 4'!M92:M97))*Calc_Option4!I$7</f>
        <v>0</v>
      </c>
      <c r="J49" s="59">
        <f>('Data Input - Option 4'!N100-SUM('Data Input - Option 4'!N92:N97))*Calc_Option4!J$7</f>
        <v>0</v>
      </c>
      <c r="K49" s="59">
        <f>('Data Input - Option 4'!O100-SUM('Data Input - Option 4'!O92:O97))*Calc_Option4!K$7</f>
        <v>0</v>
      </c>
      <c r="L49" s="59">
        <f>('Data Input - Option 4'!P100-SUM('Data Input - Option 4'!P92:P97))*Calc_Option4!L$7</f>
        <v>0</v>
      </c>
      <c r="M49" s="59">
        <f>('Data Input - Option 4'!Q100-SUM('Data Input - Option 4'!Q92:Q97))*Calc_Option4!M$7</f>
        <v>0</v>
      </c>
      <c r="N49" s="59">
        <f>('Data Input - Option 4'!R100-SUM('Data Input - Option 4'!R92:R97))*Calc_Option4!N$7</f>
        <v>0</v>
      </c>
      <c r="O49" s="59">
        <f>('Data Input - Option 4'!S100-SUM('Data Input - Option 4'!S92:S97))*Calc_Option4!O$7</f>
        <v>0</v>
      </c>
      <c r="P49" s="59">
        <f>('Data Input - Option 4'!T100-SUM('Data Input - Option 4'!T92:T97))*Calc_Option4!P$7</f>
        <v>0</v>
      </c>
      <c r="Q49" s="59">
        <f>('Data Input - Option 4'!U100-SUM('Data Input - Option 4'!U92:U97))*Calc_Option4!Q$7</f>
        <v>0</v>
      </c>
      <c r="R49" s="59">
        <f>('Data Input - Option 4'!V100-SUM('Data Input - Option 4'!V92:V97))*Calc_Option4!R$7</f>
        <v>0</v>
      </c>
      <c r="S49" s="59">
        <f>('Data Input - Option 4'!W100-SUM('Data Input - Option 4'!W92:W97))*Calc_Option4!S$7</f>
        <v>0</v>
      </c>
      <c r="T49" s="59">
        <f>('Data Input - Option 4'!X100-SUM('Data Input - Option 4'!X92:X97))*Calc_Option4!T$7</f>
        <v>0</v>
      </c>
      <c r="U49" s="59">
        <f>('Data Input - Option 4'!Y100-SUM('Data Input - Option 4'!Y92:Y97))*Calc_Option4!U$7</f>
        <v>0</v>
      </c>
      <c r="V49" s="59">
        <f>('Data Input - Option 4'!Z100-SUM('Data Input - Option 4'!Z92:Z97))*Calc_Option4!V$7</f>
        <v>0</v>
      </c>
      <c r="W49" s="59">
        <f>('Data Input - Option 4'!AA100-SUM('Data Input - Option 4'!AA92:AA97))*Calc_Option4!W$7</f>
        <v>0</v>
      </c>
      <c r="X49" s="59">
        <f>('Data Input - Option 4'!AB100-SUM('Data Input - Option 4'!AB92:AB97))*Calc_Option4!X$7</f>
        <v>0</v>
      </c>
      <c r="Y49" s="59">
        <f>('Data Input - Option 4'!AC100-SUM('Data Input - Option 4'!AC92:AC97))*Calc_Option4!Y$7</f>
        <v>0</v>
      </c>
      <c r="Z49" s="59">
        <f>('Data Input - Option 4'!AD100-SUM('Data Input - Option 4'!AD92:AD97))*Calc_Option4!Z$7</f>
        <v>0</v>
      </c>
      <c r="AA49" s="59">
        <f>('Data Input - Option 4'!AE100-SUM('Data Input - Option 4'!AE92:AE97))*Calc_Option4!AA$7</f>
        <v>0</v>
      </c>
      <c r="AB49" s="59">
        <f>('Data Input - Option 4'!AF100-SUM('Data Input - Option 4'!AF92:AF97))*Calc_Option4!AB$7</f>
        <v>0</v>
      </c>
      <c r="AC49" s="59">
        <f>('Data Input - Option 4'!AG100-SUM('Data Input - Option 4'!AG92:AG97))*Calc_Option4!AC$7</f>
        <v>0</v>
      </c>
      <c r="AD49" s="59">
        <f>('Data Input - Option 4'!AH100-SUM('Data Input - Option 4'!AH92:AH97))*Calc_Option4!AD$7</f>
        <v>0</v>
      </c>
      <c r="AE49" s="59">
        <f>('Data Input - Option 4'!AI100-SUM('Data Input - Option 4'!AI92:AI97))*Calc_Option4!AE$7</f>
        <v>0</v>
      </c>
      <c r="AF49" s="59">
        <f>('Data Input - Option 4'!AJ100-SUM('Data Input - Option 4'!AJ92:AJ97))*Calc_Option4!AF$7</f>
        <v>0</v>
      </c>
      <c r="AG49" s="59">
        <f>('Data Input - Option 4'!AK100-SUM('Data Input - Option 4'!AK92:AK97))*Calc_Option4!AG$7</f>
        <v>0</v>
      </c>
      <c r="AH49" s="59">
        <f>('Data Input - Option 4'!AL100-SUM('Data Input - Option 4'!AL92:AL97))*Calc_Option4!AH$7</f>
        <v>0</v>
      </c>
      <c r="AI49" s="59">
        <f>('Data Input - Option 4'!AM100-SUM('Data Input - Option 4'!AM92:AM97))*Calc_Option4!AI$7</f>
        <v>0</v>
      </c>
      <c r="AJ49" s="59">
        <f>('Data Input - Option 4'!AN100-SUM('Data Input - Option 4'!AN92:AN97))*Calc_Option4!AJ$7</f>
        <v>0</v>
      </c>
      <c r="AK49" s="59">
        <f>('Data Input - Option 4'!AO100-SUM('Data Input - Option 4'!AO92:AO97))*Calc_Option4!AK$7</f>
        <v>0</v>
      </c>
      <c r="AL49" s="59">
        <f>('Data Input - Option 4'!AP100-SUM('Data Input - Option 4'!AP92:AP97))*Calc_Option4!AL$7</f>
        <v>0</v>
      </c>
      <c r="AM49" s="59">
        <f>('Data Input - Option 4'!AQ100-SUM('Data Input - Option 4'!AQ92:AQ97))*Calc_Option4!AM$7</f>
        <v>0</v>
      </c>
      <c r="AN49" s="59">
        <f>('Data Input - Option 4'!AR100-SUM('Data Input - Option 4'!AR92:AR97))*Calc_Option4!AN$7</f>
        <v>0</v>
      </c>
      <c r="AO49" s="59">
        <f>('Data Input - Option 4'!AS100-SUM('Data Input - Option 4'!AS92:AS97))*Calc_Option4!AO$7</f>
        <v>0</v>
      </c>
      <c r="AP49" s="59">
        <f>('Data Input - Option 4'!AT100-SUM('Data Input - Option 4'!AT92:AT97))*Calc_Option4!AP$7</f>
        <v>0</v>
      </c>
      <c r="AQ49" s="59">
        <f>('Data Input - Option 4'!AU100-SUM('Data Input - Option 4'!AU92:AU97))*Calc_Option4!AQ$7</f>
        <v>0</v>
      </c>
      <c r="AR49" s="59">
        <f>('Data Input - Option 4'!AV100-SUM('Data Input - Option 4'!AV92:AV97))*Calc_Option4!AR$7</f>
        <v>0</v>
      </c>
      <c r="AS49" s="59">
        <f>('Data Input - Option 4'!AW100-SUM('Data Input - Option 4'!AW92:AW97))*Calc_Option4!AS$7</f>
        <v>0</v>
      </c>
      <c r="AT49" s="59">
        <f>('Data Input - Option 4'!AX100-SUM('Data Input - Option 4'!AX92:AX97))*Calc_Option4!AT$7</f>
        <v>0</v>
      </c>
      <c r="AU49" s="59">
        <f>('Data Input - Option 4'!AY100-SUM('Data Input - Option 4'!AY92:AY97))*Calc_Option4!AU$7</f>
        <v>0</v>
      </c>
      <c r="AV49" s="59">
        <f>('Data Input - Option 4'!AZ100-SUM('Data Input - Option 4'!AZ92:AZ97))*Calc_Option4!AV$7</f>
        <v>0</v>
      </c>
      <c r="AW49" s="59">
        <f>('Data Input - Option 4'!BA100-SUM('Data Input - Option 4'!BA92:BA97))*Calc_Option4!AW$7</f>
        <v>0</v>
      </c>
      <c r="AX49" s="59">
        <f>('Data Input - Option 4'!BB100-SUM('Data Input - Option 4'!BB92:BB97))*Calc_Option4!AX$7</f>
        <v>0</v>
      </c>
      <c r="AY49" s="59">
        <f>('Data Input - Option 4'!BC100-SUM('Data Input - Option 4'!BC92:BC97))*Calc_Option4!AY$7</f>
        <v>0</v>
      </c>
      <c r="AZ49" s="59">
        <f>('Data Input - Option 4'!BD100-SUM('Data Input - Option 4'!BD92:BD97))*Calc_Option4!AZ$7</f>
        <v>0</v>
      </c>
      <c r="BA49" s="59">
        <f>('Data Input - Option 4'!BE100-SUM('Data Input - Option 4'!BE92:BE97))*Calc_Option4!BA$7</f>
        <v>0</v>
      </c>
      <c r="BB49" s="59">
        <f>('Data Input - Option 4'!BF100-SUM('Data Input - Option 4'!BF92:BF97))*Calc_Option4!BB$7</f>
        <v>0</v>
      </c>
      <c r="BC49" s="59">
        <f>('Data Input - Option 4'!BG100-SUM('Data Input - Option 4'!BG92:BG97))*Calc_Option4!BC$7</f>
        <v>0</v>
      </c>
      <c r="BD49" s="59">
        <f>('Data Input - Option 4'!BH100-SUM('Data Input - Option 4'!BH92:BH97))*Calc_Option4!BD$7</f>
        <v>0</v>
      </c>
      <c r="BE49" s="59">
        <f>('Data Input - Option 4'!BI100-SUM('Data Input - Option 4'!BI92:BI97))*Calc_Option4!BE$7</f>
        <v>0</v>
      </c>
      <c r="BF49" s="59">
        <f>('Data Input - Option 4'!BJ100-SUM('Data Input - Option 4'!BJ92:BJ97))*Calc_Option4!BF$7</f>
        <v>0</v>
      </c>
      <c r="BG49" s="59">
        <f>('Data Input - Option 4'!BK100-SUM('Data Input - Option 4'!BK92:BK97))*Calc_Option4!BG$7</f>
        <v>0</v>
      </c>
      <c r="BH49" s="59">
        <f>('Data Input - Option 4'!BL100-SUM('Data Input - Option 4'!BL92:BL97))*Calc_Option4!BH$7</f>
        <v>0</v>
      </c>
      <c r="BI49" s="59">
        <f>('Data Input - Option 4'!BM100-SUM('Data Input - Option 4'!BM92:BM97))*Calc_Option4!BI$7</f>
        <v>0</v>
      </c>
      <c r="BJ49" s="59">
        <f>('Data Input - Option 4'!BN100-SUM('Data Input - Option 4'!BN92:BN97))*Calc_Option4!BJ$7</f>
        <v>0</v>
      </c>
      <c r="BK49" s="59">
        <f>('Data Input - Option 4'!BO100-SUM('Data Input - Option 4'!BO92:BO97))*Calc_Option4!BK$7</f>
        <v>0</v>
      </c>
      <c r="BL49" s="59">
        <f>('Data Input - Option 4'!BP100-SUM('Data Input - Option 4'!BP92:BP97))*Calc_Option4!BL$7</f>
        <v>0</v>
      </c>
      <c r="BM49" s="59">
        <f>('Data Input - Option 4'!BQ100-SUM('Data Input - Option 4'!BQ92:BQ97))*Calc_Option4!BM$7</f>
        <v>0</v>
      </c>
      <c r="BN49" s="59">
        <f>('Data Input - Option 4'!BR100-SUM('Data Input - Option 4'!BR92:BR97))*Calc_Option4!BN$7</f>
        <v>0</v>
      </c>
      <c r="BO49" s="59">
        <f>('Data Input - Option 4'!BS100-SUM('Data Input - Option 4'!BS92:BS97))*Calc_Option4!BO$7</f>
        <v>0</v>
      </c>
      <c r="BP49" s="59">
        <f>('Data Input - Option 4'!BT100-SUM('Data Input - Option 4'!BT92:BT97))*Calc_Option4!BP$7</f>
        <v>0</v>
      </c>
      <c r="BQ49" s="59">
        <f>('Data Input - Option 4'!BU100-SUM('Data Input - Option 4'!BU92:BU97))*Calc_Option4!BQ$7</f>
        <v>0</v>
      </c>
      <c r="BR49" s="59">
        <f>('Data Input - Option 4'!BV100-SUM('Data Input - Option 4'!BV92:BV97))*Calc_Option4!BR$7</f>
        <v>0</v>
      </c>
      <c r="BS49" s="59">
        <f>('Data Input - Option 4'!BW100-SUM('Data Input - Option 4'!BW92:BW97))*Calc_Option4!BS$7</f>
        <v>0</v>
      </c>
      <c r="BT49" s="59">
        <f>('Data Input - Option 4'!BX100-SUM('Data Input - Option 4'!BX92:BX97))*Calc_Option4!BT$7</f>
        <v>0</v>
      </c>
      <c r="BU49" s="59">
        <f>('Data Input - Option 4'!BY100-SUM('Data Input - Option 4'!BY92:BY97))*Calc_Option4!BU$7</f>
        <v>0</v>
      </c>
      <c r="BV49" s="59">
        <f>('Data Input - Option 4'!BZ100-SUM('Data Input - Option 4'!BZ92:BZ97))*Calc_Option4!BV$7</f>
        <v>0</v>
      </c>
      <c r="BW49" s="59">
        <f>('Data Input - Option 4'!CA100-SUM('Data Input - Option 4'!CA92:CA97))*Calc_Option4!BW$7</f>
        <v>0</v>
      </c>
      <c r="BX49" s="59">
        <f>('Data Input - Option 4'!CB100-SUM('Data Input - Option 4'!CB92:CB97))*Calc_Option4!BX$7</f>
        <v>0</v>
      </c>
      <c r="BY49" s="59">
        <f>('Data Input - Option 4'!CC100-SUM('Data Input - Option 4'!CC92:CC97))*Calc_Option4!BY$7</f>
        <v>0</v>
      </c>
      <c r="BZ49" s="59">
        <f>('Data Input - Option 4'!CD100-SUM('Data Input - Option 4'!CD92:CD97))*Calc_Option4!BZ$7</f>
        <v>0</v>
      </c>
      <c r="CA49" s="59">
        <f>('Data Input - Option 4'!CE100-SUM('Data Input - Option 4'!CE92:CE97))*Calc_Option4!CA$7</f>
        <v>0</v>
      </c>
      <c r="CB49" s="59">
        <f>('Data Input - Option 4'!CF100-SUM('Data Input - Option 4'!CF92:CF97))*Calc_Option4!CB$7</f>
        <v>0</v>
      </c>
      <c r="CC49" s="59">
        <f>('Data Input - Option 4'!CG100-SUM('Data Input - Option 4'!CG92:CG97))*Calc_Option4!CC$7</f>
        <v>0</v>
      </c>
      <c r="CD49" s="59">
        <f>('Data Input - Option 4'!CH100-SUM('Data Input - Option 4'!CH92:CH97))*Calc_Option4!CD$7</f>
        <v>0</v>
      </c>
      <c r="CE49" s="59">
        <f>('Data Input - Option 4'!CI100-SUM('Data Input - Option 4'!CI92:CI97))*Calc_Option4!CE$7</f>
        <v>0</v>
      </c>
      <c r="CF49" s="59">
        <f>('Data Input - Option 4'!CJ100-SUM('Data Input - Option 4'!CJ92:CJ97))*Calc_Option4!CF$7</f>
        <v>0</v>
      </c>
      <c r="CG49" s="59">
        <f>('Data Input - Option 4'!CK100-SUM('Data Input - Option 4'!CK92:CK97))*Calc_Option4!CG$7</f>
        <v>0</v>
      </c>
      <c r="CH49" s="59">
        <f>('Data Input - Option 4'!CL100-SUM('Data Input - Option 4'!CL92:CL97))*Calc_Option4!CH$7</f>
        <v>0</v>
      </c>
      <c r="CI49" s="59">
        <f>('Data Input - Option 4'!CM100-SUM('Data Input - Option 4'!CM92:CM97))*Calc_Option4!CI$7</f>
        <v>0</v>
      </c>
      <c r="CJ49" s="59">
        <f>('Data Input - Option 4'!CN100-SUM('Data Input - Option 4'!CN92:CN97))*Calc_Option4!CJ$7</f>
        <v>0</v>
      </c>
      <c r="CK49" s="59">
        <f>('Data Input - Option 4'!CO100-SUM('Data Input - Option 4'!CO92:CO97))*Calc_Option4!CK$7</f>
        <v>0</v>
      </c>
      <c r="CL49" s="59">
        <f>('Data Input - Option 4'!CP100-SUM('Data Input - Option 4'!CP92:CP97))*Calc_Option4!CL$7</f>
        <v>0</v>
      </c>
      <c r="CM49" s="59">
        <f>('Data Input - Option 4'!CQ100-SUM('Data Input - Option 4'!CQ92:CQ97))*Calc_Option4!CM$7</f>
        <v>0</v>
      </c>
      <c r="CN49" s="59">
        <f>('Data Input - Option 4'!CR100-SUM('Data Input - Option 4'!CR92:CR97))*Calc_Option4!CN$7</f>
        <v>0</v>
      </c>
      <c r="CO49" s="59">
        <f>('Data Input - Option 4'!CS100-SUM('Data Input - Option 4'!CS92:CS97))*Calc_Option4!CO$7</f>
        <v>0</v>
      </c>
      <c r="CP49" s="59">
        <f>('Data Input - Option 4'!CT100-SUM('Data Input - Option 4'!CT92:CT97))*Calc_Option4!CP$7</f>
        <v>0</v>
      </c>
      <c r="CQ49" s="59">
        <f>('Data Input - Option 4'!CU100-SUM('Data Input - Option 4'!CU92:CU97))*Calc_Option4!CQ$7</f>
        <v>0</v>
      </c>
      <c r="CR49" s="59">
        <f>('Data Input - Option 4'!CV100-SUM('Data Input - Option 4'!CV92:CV97))*Calc_Option4!CR$7</f>
        <v>0</v>
      </c>
      <c r="CS49" s="59">
        <f>('Data Input - Option 4'!CW100-SUM('Data Input - Option 4'!CW92:CW97))*Calc_Option4!CS$7</f>
        <v>0</v>
      </c>
      <c r="CT49" s="59">
        <f>('Data Input - Option 4'!CX100-SUM('Data Input - Option 4'!CX92:CX97))*Calc_Option4!CT$7</f>
        <v>0</v>
      </c>
      <c r="CU49" s="59">
        <f>('Data Input - Option 4'!CY100-SUM('Data Input - Option 4'!CY92:CY97))*Calc_Option4!CU$7</f>
        <v>0</v>
      </c>
      <c r="CV49" s="59">
        <f>('Data Input - Option 4'!CZ100-SUM('Data Input - Option 4'!CZ92:CZ97))*Calc_Option4!CV$7</f>
        <v>0</v>
      </c>
      <c r="CW49" s="59">
        <f>('Data Input - Option 4'!DA100-SUM('Data Input - Option 4'!DA92:DA97))*Calc_Option4!CW$7</f>
        <v>0</v>
      </c>
      <c r="CX49" s="59">
        <f>('Data Input - Option 4'!DB100-SUM('Data Input - Option 4'!DB92:DB97))*Calc_Option4!CX$7</f>
        <v>0</v>
      </c>
      <c r="CY49" s="59">
        <f>('Data Input - Option 4'!DC100-SUM('Data Input - Option 4'!DC92:DC97))*Calc_Option4!CY$7</f>
        <v>0</v>
      </c>
      <c r="CZ49" s="391"/>
    </row>
    <row r="50" spans="2:104" x14ac:dyDescent="0.25">
      <c r="B50" s="393"/>
      <c r="C50" s="39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c r="CZ50" s="391"/>
    </row>
    <row r="51" spans="2:104" x14ac:dyDescent="0.25">
      <c r="B51" s="389" t="s">
        <v>53</v>
      </c>
      <c r="C51" s="39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391"/>
    </row>
    <row r="52" spans="2:104" x14ac:dyDescent="0.25">
      <c r="B52" s="405" t="s">
        <v>37</v>
      </c>
      <c r="C52" s="39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391"/>
    </row>
    <row r="53" spans="2:104" x14ac:dyDescent="0.25">
      <c r="B53" s="406">
        <f>'Data Input - Option 4'!D105</f>
        <v>0</v>
      </c>
      <c r="C53" s="390" t="s">
        <v>83</v>
      </c>
      <c r="D53" s="295">
        <f>'Data Input - Option 4'!H105</f>
        <v>0</v>
      </c>
      <c r="E53" s="295">
        <f>'Data Input - Option 4'!I105</f>
        <v>0</v>
      </c>
      <c r="F53" s="295">
        <f>'Data Input - Option 4'!J105</f>
        <v>0</v>
      </c>
      <c r="G53" s="295">
        <f>'Data Input - Option 4'!K105</f>
        <v>0</v>
      </c>
      <c r="H53" s="295">
        <f>'Data Input - Option 4'!L105</f>
        <v>0</v>
      </c>
      <c r="I53" s="295">
        <f>'Data Input - Option 4'!M105</f>
        <v>0</v>
      </c>
      <c r="J53" s="295">
        <f>'Data Input - Option 4'!N105</f>
        <v>0</v>
      </c>
      <c r="K53" s="295">
        <f>'Data Input - Option 4'!O105</f>
        <v>0</v>
      </c>
      <c r="L53" s="295">
        <f>'Data Input - Option 4'!P105</f>
        <v>0</v>
      </c>
      <c r="M53" s="295">
        <f>'Data Input - Option 4'!Q105</f>
        <v>0</v>
      </c>
      <c r="N53" s="295">
        <f>'Data Input - Option 4'!R105</f>
        <v>0</v>
      </c>
      <c r="O53" s="295">
        <f>'Data Input - Option 4'!S105</f>
        <v>0</v>
      </c>
      <c r="P53" s="295">
        <f>'Data Input - Option 4'!T105</f>
        <v>0</v>
      </c>
      <c r="Q53" s="295">
        <f>'Data Input - Option 4'!U105</f>
        <v>0</v>
      </c>
      <c r="R53" s="295">
        <f>'Data Input - Option 4'!V105</f>
        <v>0</v>
      </c>
      <c r="S53" s="295">
        <f>'Data Input - Option 4'!W105</f>
        <v>0</v>
      </c>
      <c r="T53" s="295">
        <f>'Data Input - Option 4'!X105</f>
        <v>0</v>
      </c>
      <c r="U53" s="295">
        <f>'Data Input - Option 4'!Y105</f>
        <v>0</v>
      </c>
      <c r="V53" s="295">
        <f>'Data Input - Option 4'!Z105</f>
        <v>0</v>
      </c>
      <c r="W53" s="295">
        <f>'Data Input - Option 4'!AA105</f>
        <v>0</v>
      </c>
      <c r="X53" s="295">
        <f>'Data Input - Option 4'!AB105</f>
        <v>0</v>
      </c>
      <c r="Y53" s="295">
        <f>'Data Input - Option 4'!AC105</f>
        <v>0</v>
      </c>
      <c r="Z53" s="295">
        <f>'Data Input - Option 4'!AD105</f>
        <v>0</v>
      </c>
      <c r="AA53" s="295">
        <f>'Data Input - Option 4'!AE105</f>
        <v>0</v>
      </c>
      <c r="AB53" s="295">
        <f>'Data Input - Option 4'!AF105</f>
        <v>0</v>
      </c>
      <c r="AC53" s="295">
        <f>'Data Input - Option 4'!AG105</f>
        <v>0</v>
      </c>
      <c r="AD53" s="295">
        <f>'Data Input - Option 4'!AH105</f>
        <v>0</v>
      </c>
      <c r="AE53" s="295">
        <f>'Data Input - Option 4'!AI105</f>
        <v>0</v>
      </c>
      <c r="AF53" s="295">
        <f>'Data Input - Option 4'!AJ105</f>
        <v>0</v>
      </c>
      <c r="AG53" s="295">
        <f>'Data Input - Option 4'!AK105</f>
        <v>0</v>
      </c>
      <c r="AH53" s="295">
        <f>'Data Input - Option 4'!AL105</f>
        <v>0</v>
      </c>
      <c r="AI53" s="295">
        <f>'Data Input - Option 4'!AM105</f>
        <v>0</v>
      </c>
      <c r="AJ53" s="295">
        <f>'Data Input - Option 4'!AN105</f>
        <v>0</v>
      </c>
      <c r="AK53" s="295">
        <f>'Data Input - Option 4'!AO105</f>
        <v>0</v>
      </c>
      <c r="AL53" s="295">
        <f>'Data Input - Option 4'!AP105</f>
        <v>0</v>
      </c>
      <c r="AM53" s="295">
        <f>'Data Input - Option 4'!AQ105</f>
        <v>0</v>
      </c>
      <c r="AN53" s="295">
        <f>'Data Input - Option 4'!AR105</f>
        <v>0</v>
      </c>
      <c r="AO53" s="295">
        <f>'Data Input - Option 4'!AS105</f>
        <v>0</v>
      </c>
      <c r="AP53" s="295">
        <f>'Data Input - Option 4'!AT105</f>
        <v>0</v>
      </c>
      <c r="AQ53" s="295">
        <f>'Data Input - Option 4'!AU105</f>
        <v>0</v>
      </c>
      <c r="AR53" s="295">
        <f>'Data Input - Option 4'!AV105</f>
        <v>0</v>
      </c>
      <c r="AS53" s="295">
        <f>'Data Input - Option 4'!AW105</f>
        <v>0</v>
      </c>
      <c r="AT53" s="295">
        <f>'Data Input - Option 4'!AX105</f>
        <v>0</v>
      </c>
      <c r="AU53" s="295">
        <f>'Data Input - Option 4'!AY105</f>
        <v>0</v>
      </c>
      <c r="AV53" s="295">
        <f>'Data Input - Option 4'!AZ105</f>
        <v>0</v>
      </c>
      <c r="AW53" s="295">
        <f>'Data Input - Option 4'!BA105</f>
        <v>0</v>
      </c>
      <c r="AX53" s="295">
        <f>'Data Input - Option 4'!BB105</f>
        <v>0</v>
      </c>
      <c r="AY53" s="295">
        <f>'Data Input - Option 4'!BC105</f>
        <v>0</v>
      </c>
      <c r="AZ53" s="295">
        <f>'Data Input - Option 4'!BD105</f>
        <v>0</v>
      </c>
      <c r="BA53" s="295">
        <f>'Data Input - Option 4'!BE105</f>
        <v>0</v>
      </c>
      <c r="BB53" s="295">
        <f>'Data Input - Option 4'!BF105</f>
        <v>0</v>
      </c>
      <c r="BC53" s="295">
        <f>'Data Input - Option 4'!BG105</f>
        <v>0</v>
      </c>
      <c r="BD53" s="295">
        <f>'Data Input - Option 4'!BH105</f>
        <v>0</v>
      </c>
      <c r="BE53" s="295">
        <f>'Data Input - Option 4'!BI105</f>
        <v>0</v>
      </c>
      <c r="BF53" s="295">
        <f>'Data Input - Option 4'!BJ105</f>
        <v>0</v>
      </c>
      <c r="BG53" s="295">
        <f>'Data Input - Option 4'!BK105</f>
        <v>0</v>
      </c>
      <c r="BH53" s="295">
        <f>'Data Input - Option 4'!BL105</f>
        <v>0</v>
      </c>
      <c r="BI53" s="295">
        <f>'Data Input - Option 4'!BM105</f>
        <v>0</v>
      </c>
      <c r="BJ53" s="295">
        <f>'Data Input - Option 4'!BN105</f>
        <v>0</v>
      </c>
      <c r="BK53" s="295">
        <f>'Data Input - Option 4'!BO105</f>
        <v>0</v>
      </c>
      <c r="BL53" s="295">
        <f>'Data Input - Option 4'!BP105</f>
        <v>0</v>
      </c>
      <c r="BM53" s="295">
        <f>'Data Input - Option 4'!BQ105</f>
        <v>0</v>
      </c>
      <c r="BN53" s="295">
        <f>'Data Input - Option 4'!BR105</f>
        <v>0</v>
      </c>
      <c r="BO53" s="295">
        <f>'Data Input - Option 4'!BS105</f>
        <v>0</v>
      </c>
      <c r="BP53" s="295">
        <f>'Data Input - Option 4'!BT105</f>
        <v>0</v>
      </c>
      <c r="BQ53" s="295">
        <f>'Data Input - Option 4'!BU105</f>
        <v>0</v>
      </c>
      <c r="BR53" s="295">
        <f>'Data Input - Option 4'!BV105</f>
        <v>0</v>
      </c>
      <c r="BS53" s="295">
        <f>'Data Input - Option 4'!BW105</f>
        <v>0</v>
      </c>
      <c r="BT53" s="295">
        <f>'Data Input - Option 4'!BX105</f>
        <v>0</v>
      </c>
      <c r="BU53" s="295">
        <f>'Data Input - Option 4'!BY105</f>
        <v>0</v>
      </c>
      <c r="BV53" s="295">
        <f>'Data Input - Option 4'!BZ105</f>
        <v>0</v>
      </c>
      <c r="BW53" s="295">
        <f>'Data Input - Option 4'!CA105</f>
        <v>0</v>
      </c>
      <c r="BX53" s="295">
        <f>'Data Input - Option 4'!CB105</f>
        <v>0</v>
      </c>
      <c r="BY53" s="295">
        <f>'Data Input - Option 4'!CC105</f>
        <v>0</v>
      </c>
      <c r="BZ53" s="295">
        <f>'Data Input - Option 4'!CD105</f>
        <v>0</v>
      </c>
      <c r="CA53" s="295">
        <f>'Data Input - Option 4'!CE105</f>
        <v>0</v>
      </c>
      <c r="CB53" s="295">
        <f>'Data Input - Option 4'!CF105</f>
        <v>0</v>
      </c>
      <c r="CC53" s="295">
        <f>'Data Input - Option 4'!CG105</f>
        <v>0</v>
      </c>
      <c r="CD53" s="295">
        <f>'Data Input - Option 4'!CH105</f>
        <v>0</v>
      </c>
      <c r="CE53" s="295">
        <f>'Data Input - Option 4'!CI105</f>
        <v>0</v>
      </c>
      <c r="CF53" s="295">
        <f>'Data Input - Option 4'!CJ105</f>
        <v>0</v>
      </c>
      <c r="CG53" s="295">
        <f>'Data Input - Option 4'!CK105</f>
        <v>0</v>
      </c>
      <c r="CH53" s="295">
        <f>'Data Input - Option 4'!CL105</f>
        <v>0</v>
      </c>
      <c r="CI53" s="295">
        <f>'Data Input - Option 4'!CM105</f>
        <v>0</v>
      </c>
      <c r="CJ53" s="295">
        <f>'Data Input - Option 4'!CN105</f>
        <v>0</v>
      </c>
      <c r="CK53" s="295">
        <f>'Data Input - Option 4'!CO105</f>
        <v>0</v>
      </c>
      <c r="CL53" s="295">
        <f>'Data Input - Option 4'!CP105</f>
        <v>0</v>
      </c>
      <c r="CM53" s="295">
        <f>'Data Input - Option 4'!CQ105</f>
        <v>0</v>
      </c>
      <c r="CN53" s="295">
        <f>'Data Input - Option 4'!CR105</f>
        <v>0</v>
      </c>
      <c r="CO53" s="295">
        <f>'Data Input - Option 4'!CS105</f>
        <v>0</v>
      </c>
      <c r="CP53" s="295">
        <f>'Data Input - Option 4'!CT105</f>
        <v>0</v>
      </c>
      <c r="CQ53" s="295">
        <f>'Data Input - Option 4'!CU105</f>
        <v>0</v>
      </c>
      <c r="CR53" s="295">
        <f>'Data Input - Option 4'!CV105</f>
        <v>0</v>
      </c>
      <c r="CS53" s="295">
        <f>'Data Input - Option 4'!CW105</f>
        <v>0</v>
      </c>
      <c r="CT53" s="295">
        <f>'Data Input - Option 4'!CX105</f>
        <v>0</v>
      </c>
      <c r="CU53" s="295">
        <f>'Data Input - Option 4'!CY105</f>
        <v>0</v>
      </c>
      <c r="CV53" s="295">
        <f>'Data Input - Option 4'!CZ105</f>
        <v>0</v>
      </c>
      <c r="CW53" s="295">
        <f>'Data Input - Option 4'!DA105</f>
        <v>0</v>
      </c>
      <c r="CX53" s="295">
        <f>'Data Input - Option 4'!DB105</f>
        <v>0</v>
      </c>
      <c r="CY53" s="295">
        <f>'Data Input - Option 4'!DC105</f>
        <v>0</v>
      </c>
      <c r="CZ53" s="391"/>
    </row>
    <row r="54" spans="2:104" x14ac:dyDescent="0.25">
      <c r="B54" s="406">
        <f>'Data Input - Option 4'!D106</f>
        <v>0</v>
      </c>
      <c r="C54" s="390" t="s">
        <v>83</v>
      </c>
      <c r="D54" s="295">
        <f>'Data Input - Option 4'!H106</f>
        <v>0</v>
      </c>
      <c r="E54" s="295">
        <f>'Data Input - Option 4'!I106</f>
        <v>0</v>
      </c>
      <c r="F54" s="295">
        <f>'Data Input - Option 4'!J106</f>
        <v>0</v>
      </c>
      <c r="G54" s="295">
        <f>'Data Input - Option 4'!K106</f>
        <v>0</v>
      </c>
      <c r="H54" s="295">
        <f>'Data Input - Option 4'!L106</f>
        <v>0</v>
      </c>
      <c r="I54" s="295">
        <f>'Data Input - Option 4'!M106</f>
        <v>0</v>
      </c>
      <c r="J54" s="295">
        <f>'Data Input - Option 4'!N106</f>
        <v>0</v>
      </c>
      <c r="K54" s="295">
        <f>'Data Input - Option 4'!O106</f>
        <v>0</v>
      </c>
      <c r="L54" s="295">
        <f>'Data Input - Option 4'!P106</f>
        <v>0</v>
      </c>
      <c r="M54" s="295">
        <f>'Data Input - Option 4'!Q106</f>
        <v>0</v>
      </c>
      <c r="N54" s="295">
        <f>'Data Input - Option 4'!R106</f>
        <v>0</v>
      </c>
      <c r="O54" s="295">
        <f>'Data Input - Option 4'!S106</f>
        <v>0</v>
      </c>
      <c r="P54" s="295">
        <f>'Data Input - Option 4'!T106</f>
        <v>0</v>
      </c>
      <c r="Q54" s="295">
        <f>'Data Input - Option 4'!U106</f>
        <v>0</v>
      </c>
      <c r="R54" s="295">
        <f>'Data Input - Option 4'!V106</f>
        <v>0</v>
      </c>
      <c r="S54" s="295">
        <f>'Data Input - Option 4'!W106</f>
        <v>0</v>
      </c>
      <c r="T54" s="295">
        <f>'Data Input - Option 4'!X106</f>
        <v>0</v>
      </c>
      <c r="U54" s="295">
        <f>'Data Input - Option 4'!Y106</f>
        <v>0</v>
      </c>
      <c r="V54" s="295">
        <f>'Data Input - Option 4'!Z106</f>
        <v>0</v>
      </c>
      <c r="W54" s="295">
        <f>'Data Input - Option 4'!AA106</f>
        <v>0</v>
      </c>
      <c r="X54" s="295">
        <f>'Data Input - Option 4'!AB106</f>
        <v>0</v>
      </c>
      <c r="Y54" s="295">
        <f>'Data Input - Option 4'!AC106</f>
        <v>0</v>
      </c>
      <c r="Z54" s="295">
        <f>'Data Input - Option 4'!AD106</f>
        <v>0</v>
      </c>
      <c r="AA54" s="295">
        <f>'Data Input - Option 4'!AE106</f>
        <v>0</v>
      </c>
      <c r="AB54" s="295">
        <f>'Data Input - Option 4'!AF106</f>
        <v>0</v>
      </c>
      <c r="AC54" s="295">
        <f>'Data Input - Option 4'!AG106</f>
        <v>0</v>
      </c>
      <c r="AD54" s="295">
        <f>'Data Input - Option 4'!AH106</f>
        <v>0</v>
      </c>
      <c r="AE54" s="295">
        <f>'Data Input - Option 4'!AI106</f>
        <v>0</v>
      </c>
      <c r="AF54" s="295">
        <f>'Data Input - Option 4'!AJ106</f>
        <v>0</v>
      </c>
      <c r="AG54" s="295">
        <f>'Data Input - Option 4'!AK106</f>
        <v>0</v>
      </c>
      <c r="AH54" s="295">
        <f>'Data Input - Option 4'!AL106</f>
        <v>0</v>
      </c>
      <c r="AI54" s="295">
        <f>'Data Input - Option 4'!AM106</f>
        <v>0</v>
      </c>
      <c r="AJ54" s="295">
        <f>'Data Input - Option 4'!AN106</f>
        <v>0</v>
      </c>
      <c r="AK54" s="295">
        <f>'Data Input - Option 4'!AO106</f>
        <v>0</v>
      </c>
      <c r="AL54" s="295">
        <f>'Data Input - Option 4'!AP106</f>
        <v>0</v>
      </c>
      <c r="AM54" s="295">
        <f>'Data Input - Option 4'!AQ106</f>
        <v>0</v>
      </c>
      <c r="AN54" s="295">
        <f>'Data Input - Option 4'!AR106</f>
        <v>0</v>
      </c>
      <c r="AO54" s="295">
        <f>'Data Input - Option 4'!AS106</f>
        <v>0</v>
      </c>
      <c r="AP54" s="295">
        <f>'Data Input - Option 4'!AT106</f>
        <v>0</v>
      </c>
      <c r="AQ54" s="295">
        <f>'Data Input - Option 4'!AU106</f>
        <v>0</v>
      </c>
      <c r="AR54" s="295">
        <f>'Data Input - Option 4'!AV106</f>
        <v>0</v>
      </c>
      <c r="AS54" s="295">
        <f>'Data Input - Option 4'!AW106</f>
        <v>0</v>
      </c>
      <c r="AT54" s="295">
        <f>'Data Input - Option 4'!AX106</f>
        <v>0</v>
      </c>
      <c r="AU54" s="295">
        <f>'Data Input - Option 4'!AY106</f>
        <v>0</v>
      </c>
      <c r="AV54" s="295">
        <f>'Data Input - Option 4'!AZ106</f>
        <v>0</v>
      </c>
      <c r="AW54" s="295">
        <f>'Data Input - Option 4'!BA106</f>
        <v>0</v>
      </c>
      <c r="AX54" s="295">
        <f>'Data Input - Option 4'!BB106</f>
        <v>0</v>
      </c>
      <c r="AY54" s="295">
        <f>'Data Input - Option 4'!BC106</f>
        <v>0</v>
      </c>
      <c r="AZ54" s="295">
        <f>'Data Input - Option 4'!BD106</f>
        <v>0</v>
      </c>
      <c r="BA54" s="295">
        <f>'Data Input - Option 4'!BE106</f>
        <v>0</v>
      </c>
      <c r="BB54" s="295">
        <f>'Data Input - Option 4'!BF106</f>
        <v>0</v>
      </c>
      <c r="BC54" s="295">
        <f>'Data Input - Option 4'!BG106</f>
        <v>0</v>
      </c>
      <c r="BD54" s="295">
        <f>'Data Input - Option 4'!BH106</f>
        <v>0</v>
      </c>
      <c r="BE54" s="295">
        <f>'Data Input - Option 4'!BI106</f>
        <v>0</v>
      </c>
      <c r="BF54" s="295">
        <f>'Data Input - Option 4'!BJ106</f>
        <v>0</v>
      </c>
      <c r="BG54" s="295">
        <f>'Data Input - Option 4'!BK106</f>
        <v>0</v>
      </c>
      <c r="BH54" s="295">
        <f>'Data Input - Option 4'!BL106</f>
        <v>0</v>
      </c>
      <c r="BI54" s="295">
        <f>'Data Input - Option 4'!BM106</f>
        <v>0</v>
      </c>
      <c r="BJ54" s="295">
        <f>'Data Input - Option 4'!BN106</f>
        <v>0</v>
      </c>
      <c r="BK54" s="295">
        <f>'Data Input - Option 4'!BO106</f>
        <v>0</v>
      </c>
      <c r="BL54" s="295">
        <f>'Data Input - Option 4'!BP106</f>
        <v>0</v>
      </c>
      <c r="BM54" s="295">
        <f>'Data Input - Option 4'!BQ106</f>
        <v>0</v>
      </c>
      <c r="BN54" s="295">
        <f>'Data Input - Option 4'!BR106</f>
        <v>0</v>
      </c>
      <c r="BO54" s="295">
        <f>'Data Input - Option 4'!BS106</f>
        <v>0</v>
      </c>
      <c r="BP54" s="295">
        <f>'Data Input - Option 4'!BT106</f>
        <v>0</v>
      </c>
      <c r="BQ54" s="295">
        <f>'Data Input - Option 4'!BU106</f>
        <v>0</v>
      </c>
      <c r="BR54" s="295">
        <f>'Data Input - Option 4'!BV106</f>
        <v>0</v>
      </c>
      <c r="BS54" s="295">
        <f>'Data Input - Option 4'!BW106</f>
        <v>0</v>
      </c>
      <c r="BT54" s="295">
        <f>'Data Input - Option 4'!BX106</f>
        <v>0</v>
      </c>
      <c r="BU54" s="295">
        <f>'Data Input - Option 4'!BY106</f>
        <v>0</v>
      </c>
      <c r="BV54" s="295">
        <f>'Data Input - Option 4'!BZ106</f>
        <v>0</v>
      </c>
      <c r="BW54" s="295">
        <f>'Data Input - Option 4'!CA106</f>
        <v>0</v>
      </c>
      <c r="BX54" s="295">
        <f>'Data Input - Option 4'!CB106</f>
        <v>0</v>
      </c>
      <c r="BY54" s="295">
        <f>'Data Input - Option 4'!CC106</f>
        <v>0</v>
      </c>
      <c r="BZ54" s="295">
        <f>'Data Input - Option 4'!CD106</f>
        <v>0</v>
      </c>
      <c r="CA54" s="295">
        <f>'Data Input - Option 4'!CE106</f>
        <v>0</v>
      </c>
      <c r="CB54" s="295">
        <f>'Data Input - Option 4'!CF106</f>
        <v>0</v>
      </c>
      <c r="CC54" s="295">
        <f>'Data Input - Option 4'!CG106</f>
        <v>0</v>
      </c>
      <c r="CD54" s="295">
        <f>'Data Input - Option 4'!CH106</f>
        <v>0</v>
      </c>
      <c r="CE54" s="295">
        <f>'Data Input - Option 4'!CI106</f>
        <v>0</v>
      </c>
      <c r="CF54" s="295">
        <f>'Data Input - Option 4'!CJ106</f>
        <v>0</v>
      </c>
      <c r="CG54" s="295">
        <f>'Data Input - Option 4'!CK106</f>
        <v>0</v>
      </c>
      <c r="CH54" s="295">
        <f>'Data Input - Option 4'!CL106</f>
        <v>0</v>
      </c>
      <c r="CI54" s="295">
        <f>'Data Input - Option 4'!CM106</f>
        <v>0</v>
      </c>
      <c r="CJ54" s="295">
        <f>'Data Input - Option 4'!CN106</f>
        <v>0</v>
      </c>
      <c r="CK54" s="295">
        <f>'Data Input - Option 4'!CO106</f>
        <v>0</v>
      </c>
      <c r="CL54" s="295">
        <f>'Data Input - Option 4'!CP106</f>
        <v>0</v>
      </c>
      <c r="CM54" s="295">
        <f>'Data Input - Option 4'!CQ106</f>
        <v>0</v>
      </c>
      <c r="CN54" s="295">
        <f>'Data Input - Option 4'!CR106</f>
        <v>0</v>
      </c>
      <c r="CO54" s="295">
        <f>'Data Input - Option 4'!CS106</f>
        <v>0</v>
      </c>
      <c r="CP54" s="295">
        <f>'Data Input - Option 4'!CT106</f>
        <v>0</v>
      </c>
      <c r="CQ54" s="295">
        <f>'Data Input - Option 4'!CU106</f>
        <v>0</v>
      </c>
      <c r="CR54" s="295">
        <f>'Data Input - Option 4'!CV106</f>
        <v>0</v>
      </c>
      <c r="CS54" s="295">
        <f>'Data Input - Option 4'!CW106</f>
        <v>0</v>
      </c>
      <c r="CT54" s="295">
        <f>'Data Input - Option 4'!CX106</f>
        <v>0</v>
      </c>
      <c r="CU54" s="295">
        <f>'Data Input - Option 4'!CY106</f>
        <v>0</v>
      </c>
      <c r="CV54" s="295">
        <f>'Data Input - Option 4'!CZ106</f>
        <v>0</v>
      </c>
      <c r="CW54" s="295">
        <f>'Data Input - Option 4'!DA106</f>
        <v>0</v>
      </c>
      <c r="CX54" s="295">
        <f>'Data Input - Option 4'!DB106</f>
        <v>0</v>
      </c>
      <c r="CY54" s="295">
        <f>'Data Input - Option 4'!DC106</f>
        <v>0</v>
      </c>
      <c r="CZ54" s="391"/>
    </row>
    <row r="55" spans="2:104" x14ac:dyDescent="0.25">
      <c r="B55" s="406">
        <f>'Data Input - Option 4'!D107</f>
        <v>0</v>
      </c>
      <c r="C55" s="390" t="s">
        <v>83</v>
      </c>
      <c r="D55" s="295">
        <f>'Data Input - Option 4'!H107</f>
        <v>0</v>
      </c>
      <c r="E55" s="295">
        <f>'Data Input - Option 4'!I107</f>
        <v>0</v>
      </c>
      <c r="F55" s="295">
        <f>'Data Input - Option 4'!J107</f>
        <v>0</v>
      </c>
      <c r="G55" s="295">
        <f>'Data Input - Option 4'!K107</f>
        <v>0</v>
      </c>
      <c r="H55" s="295">
        <f>'Data Input - Option 4'!L107</f>
        <v>0</v>
      </c>
      <c r="I55" s="295">
        <f>'Data Input - Option 4'!M107</f>
        <v>0</v>
      </c>
      <c r="J55" s="295">
        <f>'Data Input - Option 4'!N107</f>
        <v>0</v>
      </c>
      <c r="K55" s="295">
        <f>'Data Input - Option 4'!O107</f>
        <v>0</v>
      </c>
      <c r="L55" s="295">
        <f>'Data Input - Option 4'!P107</f>
        <v>0</v>
      </c>
      <c r="M55" s="295">
        <f>'Data Input - Option 4'!Q107</f>
        <v>0</v>
      </c>
      <c r="N55" s="295">
        <f>'Data Input - Option 4'!R107</f>
        <v>0</v>
      </c>
      <c r="O55" s="295">
        <f>'Data Input - Option 4'!S107</f>
        <v>0</v>
      </c>
      <c r="P55" s="295">
        <f>'Data Input - Option 4'!T107</f>
        <v>0</v>
      </c>
      <c r="Q55" s="295">
        <f>'Data Input - Option 4'!U107</f>
        <v>0</v>
      </c>
      <c r="R55" s="295">
        <f>'Data Input - Option 4'!V107</f>
        <v>0</v>
      </c>
      <c r="S55" s="295">
        <f>'Data Input - Option 4'!W107</f>
        <v>0</v>
      </c>
      <c r="T55" s="295">
        <f>'Data Input - Option 4'!X107</f>
        <v>0</v>
      </c>
      <c r="U55" s="295">
        <f>'Data Input - Option 4'!Y107</f>
        <v>0</v>
      </c>
      <c r="V55" s="295">
        <f>'Data Input - Option 4'!Z107</f>
        <v>0</v>
      </c>
      <c r="W55" s="295">
        <f>'Data Input - Option 4'!AA107</f>
        <v>0</v>
      </c>
      <c r="X55" s="295">
        <f>'Data Input - Option 4'!AB107</f>
        <v>0</v>
      </c>
      <c r="Y55" s="295">
        <f>'Data Input - Option 4'!AC107</f>
        <v>0</v>
      </c>
      <c r="Z55" s="295">
        <f>'Data Input - Option 4'!AD107</f>
        <v>0</v>
      </c>
      <c r="AA55" s="295">
        <f>'Data Input - Option 4'!AE107</f>
        <v>0</v>
      </c>
      <c r="AB55" s="295">
        <f>'Data Input - Option 4'!AF107</f>
        <v>0</v>
      </c>
      <c r="AC55" s="295">
        <f>'Data Input - Option 4'!AG107</f>
        <v>0</v>
      </c>
      <c r="AD55" s="295">
        <f>'Data Input - Option 4'!AH107</f>
        <v>0</v>
      </c>
      <c r="AE55" s="295">
        <f>'Data Input - Option 4'!AI107</f>
        <v>0</v>
      </c>
      <c r="AF55" s="295">
        <f>'Data Input - Option 4'!AJ107</f>
        <v>0</v>
      </c>
      <c r="AG55" s="295">
        <f>'Data Input - Option 4'!AK107</f>
        <v>0</v>
      </c>
      <c r="AH55" s="295">
        <f>'Data Input - Option 4'!AL107</f>
        <v>0</v>
      </c>
      <c r="AI55" s="295">
        <f>'Data Input - Option 4'!AM107</f>
        <v>0</v>
      </c>
      <c r="AJ55" s="295">
        <f>'Data Input - Option 4'!AN107</f>
        <v>0</v>
      </c>
      <c r="AK55" s="295">
        <f>'Data Input - Option 4'!AO107</f>
        <v>0</v>
      </c>
      <c r="AL55" s="295">
        <f>'Data Input - Option 4'!AP107</f>
        <v>0</v>
      </c>
      <c r="AM55" s="295">
        <f>'Data Input - Option 4'!AQ107</f>
        <v>0</v>
      </c>
      <c r="AN55" s="295">
        <f>'Data Input - Option 4'!AR107</f>
        <v>0</v>
      </c>
      <c r="AO55" s="295">
        <f>'Data Input - Option 4'!AS107</f>
        <v>0</v>
      </c>
      <c r="AP55" s="295">
        <f>'Data Input - Option 4'!AT107</f>
        <v>0</v>
      </c>
      <c r="AQ55" s="295">
        <f>'Data Input - Option 4'!AU107</f>
        <v>0</v>
      </c>
      <c r="AR55" s="295">
        <f>'Data Input - Option 4'!AV107</f>
        <v>0</v>
      </c>
      <c r="AS55" s="295">
        <f>'Data Input - Option 4'!AW107</f>
        <v>0</v>
      </c>
      <c r="AT55" s="295">
        <f>'Data Input - Option 4'!AX107</f>
        <v>0</v>
      </c>
      <c r="AU55" s="295">
        <f>'Data Input - Option 4'!AY107</f>
        <v>0</v>
      </c>
      <c r="AV55" s="295">
        <f>'Data Input - Option 4'!AZ107</f>
        <v>0</v>
      </c>
      <c r="AW55" s="295">
        <f>'Data Input - Option 4'!BA107</f>
        <v>0</v>
      </c>
      <c r="AX55" s="295">
        <f>'Data Input - Option 4'!BB107</f>
        <v>0</v>
      </c>
      <c r="AY55" s="295">
        <f>'Data Input - Option 4'!BC107</f>
        <v>0</v>
      </c>
      <c r="AZ55" s="295">
        <f>'Data Input - Option 4'!BD107</f>
        <v>0</v>
      </c>
      <c r="BA55" s="295">
        <f>'Data Input - Option 4'!BE107</f>
        <v>0</v>
      </c>
      <c r="BB55" s="295">
        <f>'Data Input - Option 4'!BF107</f>
        <v>0</v>
      </c>
      <c r="BC55" s="295">
        <f>'Data Input - Option 4'!BG107</f>
        <v>0</v>
      </c>
      <c r="BD55" s="295">
        <f>'Data Input - Option 4'!BH107</f>
        <v>0</v>
      </c>
      <c r="BE55" s="295">
        <f>'Data Input - Option 4'!BI107</f>
        <v>0</v>
      </c>
      <c r="BF55" s="295">
        <f>'Data Input - Option 4'!BJ107</f>
        <v>0</v>
      </c>
      <c r="BG55" s="295">
        <f>'Data Input - Option 4'!BK107</f>
        <v>0</v>
      </c>
      <c r="BH55" s="295">
        <f>'Data Input - Option 4'!BL107</f>
        <v>0</v>
      </c>
      <c r="BI55" s="295">
        <f>'Data Input - Option 4'!BM107</f>
        <v>0</v>
      </c>
      <c r="BJ55" s="295">
        <f>'Data Input - Option 4'!BN107</f>
        <v>0</v>
      </c>
      <c r="BK55" s="295">
        <f>'Data Input - Option 4'!BO107</f>
        <v>0</v>
      </c>
      <c r="BL55" s="295">
        <f>'Data Input - Option 4'!BP107</f>
        <v>0</v>
      </c>
      <c r="BM55" s="295">
        <f>'Data Input - Option 4'!BQ107</f>
        <v>0</v>
      </c>
      <c r="BN55" s="295">
        <f>'Data Input - Option 4'!BR107</f>
        <v>0</v>
      </c>
      <c r="BO55" s="295">
        <f>'Data Input - Option 4'!BS107</f>
        <v>0</v>
      </c>
      <c r="BP55" s="295">
        <f>'Data Input - Option 4'!BT107</f>
        <v>0</v>
      </c>
      <c r="BQ55" s="295">
        <f>'Data Input - Option 4'!BU107</f>
        <v>0</v>
      </c>
      <c r="BR55" s="295">
        <f>'Data Input - Option 4'!BV107</f>
        <v>0</v>
      </c>
      <c r="BS55" s="295">
        <f>'Data Input - Option 4'!BW107</f>
        <v>0</v>
      </c>
      <c r="BT55" s="295">
        <f>'Data Input - Option 4'!BX107</f>
        <v>0</v>
      </c>
      <c r="BU55" s="295">
        <f>'Data Input - Option 4'!BY107</f>
        <v>0</v>
      </c>
      <c r="BV55" s="295">
        <f>'Data Input - Option 4'!BZ107</f>
        <v>0</v>
      </c>
      <c r="BW55" s="295">
        <f>'Data Input - Option 4'!CA107</f>
        <v>0</v>
      </c>
      <c r="BX55" s="295">
        <f>'Data Input - Option 4'!CB107</f>
        <v>0</v>
      </c>
      <c r="BY55" s="295">
        <f>'Data Input - Option 4'!CC107</f>
        <v>0</v>
      </c>
      <c r="BZ55" s="295">
        <f>'Data Input - Option 4'!CD107</f>
        <v>0</v>
      </c>
      <c r="CA55" s="295">
        <f>'Data Input - Option 4'!CE107</f>
        <v>0</v>
      </c>
      <c r="CB55" s="295">
        <f>'Data Input - Option 4'!CF107</f>
        <v>0</v>
      </c>
      <c r="CC55" s="295">
        <f>'Data Input - Option 4'!CG107</f>
        <v>0</v>
      </c>
      <c r="CD55" s="295">
        <f>'Data Input - Option 4'!CH107</f>
        <v>0</v>
      </c>
      <c r="CE55" s="295">
        <f>'Data Input - Option 4'!CI107</f>
        <v>0</v>
      </c>
      <c r="CF55" s="295">
        <f>'Data Input - Option 4'!CJ107</f>
        <v>0</v>
      </c>
      <c r="CG55" s="295">
        <f>'Data Input - Option 4'!CK107</f>
        <v>0</v>
      </c>
      <c r="CH55" s="295">
        <f>'Data Input - Option 4'!CL107</f>
        <v>0</v>
      </c>
      <c r="CI55" s="295">
        <f>'Data Input - Option 4'!CM107</f>
        <v>0</v>
      </c>
      <c r="CJ55" s="295">
        <f>'Data Input - Option 4'!CN107</f>
        <v>0</v>
      </c>
      <c r="CK55" s="295">
        <f>'Data Input - Option 4'!CO107</f>
        <v>0</v>
      </c>
      <c r="CL55" s="295">
        <f>'Data Input - Option 4'!CP107</f>
        <v>0</v>
      </c>
      <c r="CM55" s="295">
        <f>'Data Input - Option 4'!CQ107</f>
        <v>0</v>
      </c>
      <c r="CN55" s="295">
        <f>'Data Input - Option 4'!CR107</f>
        <v>0</v>
      </c>
      <c r="CO55" s="295">
        <f>'Data Input - Option 4'!CS107</f>
        <v>0</v>
      </c>
      <c r="CP55" s="295">
        <f>'Data Input - Option 4'!CT107</f>
        <v>0</v>
      </c>
      <c r="CQ55" s="295">
        <f>'Data Input - Option 4'!CU107</f>
        <v>0</v>
      </c>
      <c r="CR55" s="295">
        <f>'Data Input - Option 4'!CV107</f>
        <v>0</v>
      </c>
      <c r="CS55" s="295">
        <f>'Data Input - Option 4'!CW107</f>
        <v>0</v>
      </c>
      <c r="CT55" s="295">
        <f>'Data Input - Option 4'!CX107</f>
        <v>0</v>
      </c>
      <c r="CU55" s="295">
        <f>'Data Input - Option 4'!CY107</f>
        <v>0</v>
      </c>
      <c r="CV55" s="295">
        <f>'Data Input - Option 4'!CZ107</f>
        <v>0</v>
      </c>
      <c r="CW55" s="295">
        <f>'Data Input - Option 4'!DA107</f>
        <v>0</v>
      </c>
      <c r="CX55" s="295">
        <f>'Data Input - Option 4'!DB107</f>
        <v>0</v>
      </c>
      <c r="CY55" s="295">
        <f>'Data Input - Option 4'!DC107</f>
        <v>0</v>
      </c>
      <c r="CZ55" s="391"/>
    </row>
    <row r="56" spans="2:104" x14ac:dyDescent="0.25">
      <c r="B56" s="406">
        <f>'Data Input - Option 4'!D108</f>
        <v>0</v>
      </c>
      <c r="C56" s="390" t="s">
        <v>83</v>
      </c>
      <c r="D56" s="295">
        <f>'Data Input - Option 4'!H108</f>
        <v>0</v>
      </c>
      <c r="E56" s="295">
        <f>'Data Input - Option 4'!I108</f>
        <v>0</v>
      </c>
      <c r="F56" s="295">
        <f>'Data Input - Option 4'!J108</f>
        <v>0</v>
      </c>
      <c r="G56" s="295">
        <f>'Data Input - Option 4'!K108</f>
        <v>0</v>
      </c>
      <c r="H56" s="295">
        <f>'Data Input - Option 4'!L108</f>
        <v>0</v>
      </c>
      <c r="I56" s="295">
        <f>'Data Input - Option 4'!M108</f>
        <v>0</v>
      </c>
      <c r="J56" s="295">
        <f>'Data Input - Option 4'!N108</f>
        <v>0</v>
      </c>
      <c r="K56" s="295">
        <f>'Data Input - Option 4'!O108</f>
        <v>0</v>
      </c>
      <c r="L56" s="295">
        <f>'Data Input - Option 4'!P108</f>
        <v>0</v>
      </c>
      <c r="M56" s="295">
        <f>'Data Input - Option 4'!Q108</f>
        <v>0</v>
      </c>
      <c r="N56" s="295">
        <f>'Data Input - Option 4'!R108</f>
        <v>0</v>
      </c>
      <c r="O56" s="295">
        <f>'Data Input - Option 4'!S108</f>
        <v>0</v>
      </c>
      <c r="P56" s="295">
        <f>'Data Input - Option 4'!T108</f>
        <v>0</v>
      </c>
      <c r="Q56" s="295">
        <f>'Data Input - Option 4'!U108</f>
        <v>0</v>
      </c>
      <c r="R56" s="295">
        <f>'Data Input - Option 4'!V108</f>
        <v>0</v>
      </c>
      <c r="S56" s="295">
        <f>'Data Input - Option 4'!W108</f>
        <v>0</v>
      </c>
      <c r="T56" s="295">
        <f>'Data Input - Option 4'!X108</f>
        <v>0</v>
      </c>
      <c r="U56" s="295">
        <f>'Data Input - Option 4'!Y108</f>
        <v>0</v>
      </c>
      <c r="V56" s="295">
        <f>'Data Input - Option 4'!Z108</f>
        <v>0</v>
      </c>
      <c r="W56" s="295">
        <f>'Data Input - Option 4'!AA108</f>
        <v>0</v>
      </c>
      <c r="X56" s="295">
        <f>'Data Input - Option 4'!AB108</f>
        <v>0</v>
      </c>
      <c r="Y56" s="295">
        <f>'Data Input - Option 4'!AC108</f>
        <v>0</v>
      </c>
      <c r="Z56" s="295">
        <f>'Data Input - Option 4'!AD108</f>
        <v>0</v>
      </c>
      <c r="AA56" s="295">
        <f>'Data Input - Option 4'!AE108</f>
        <v>0</v>
      </c>
      <c r="AB56" s="295">
        <f>'Data Input - Option 4'!AF108</f>
        <v>0</v>
      </c>
      <c r="AC56" s="295">
        <f>'Data Input - Option 4'!AG108</f>
        <v>0</v>
      </c>
      <c r="AD56" s="295">
        <f>'Data Input - Option 4'!AH108</f>
        <v>0</v>
      </c>
      <c r="AE56" s="295">
        <f>'Data Input - Option 4'!AI108</f>
        <v>0</v>
      </c>
      <c r="AF56" s="295">
        <f>'Data Input - Option 4'!AJ108</f>
        <v>0</v>
      </c>
      <c r="AG56" s="295">
        <f>'Data Input - Option 4'!AK108</f>
        <v>0</v>
      </c>
      <c r="AH56" s="295">
        <f>'Data Input - Option 4'!AL108</f>
        <v>0</v>
      </c>
      <c r="AI56" s="295">
        <f>'Data Input - Option 4'!AM108</f>
        <v>0</v>
      </c>
      <c r="AJ56" s="295">
        <f>'Data Input - Option 4'!AN108</f>
        <v>0</v>
      </c>
      <c r="AK56" s="295">
        <f>'Data Input - Option 4'!AO108</f>
        <v>0</v>
      </c>
      <c r="AL56" s="295">
        <f>'Data Input - Option 4'!AP108</f>
        <v>0</v>
      </c>
      <c r="AM56" s="295">
        <f>'Data Input - Option 4'!AQ108</f>
        <v>0</v>
      </c>
      <c r="AN56" s="295">
        <f>'Data Input - Option 4'!AR108</f>
        <v>0</v>
      </c>
      <c r="AO56" s="295">
        <f>'Data Input - Option 4'!AS108</f>
        <v>0</v>
      </c>
      <c r="AP56" s="295">
        <f>'Data Input - Option 4'!AT108</f>
        <v>0</v>
      </c>
      <c r="AQ56" s="295">
        <f>'Data Input - Option 4'!AU108</f>
        <v>0</v>
      </c>
      <c r="AR56" s="295">
        <f>'Data Input - Option 4'!AV108</f>
        <v>0</v>
      </c>
      <c r="AS56" s="295">
        <f>'Data Input - Option 4'!AW108</f>
        <v>0</v>
      </c>
      <c r="AT56" s="295">
        <f>'Data Input - Option 4'!AX108</f>
        <v>0</v>
      </c>
      <c r="AU56" s="295">
        <f>'Data Input - Option 4'!AY108</f>
        <v>0</v>
      </c>
      <c r="AV56" s="295">
        <f>'Data Input - Option 4'!AZ108</f>
        <v>0</v>
      </c>
      <c r="AW56" s="295">
        <f>'Data Input - Option 4'!BA108</f>
        <v>0</v>
      </c>
      <c r="AX56" s="295">
        <f>'Data Input - Option 4'!BB108</f>
        <v>0</v>
      </c>
      <c r="AY56" s="295">
        <f>'Data Input - Option 4'!BC108</f>
        <v>0</v>
      </c>
      <c r="AZ56" s="295">
        <f>'Data Input - Option 4'!BD108</f>
        <v>0</v>
      </c>
      <c r="BA56" s="295">
        <f>'Data Input - Option 4'!BE108</f>
        <v>0</v>
      </c>
      <c r="BB56" s="295">
        <f>'Data Input - Option 4'!BF108</f>
        <v>0</v>
      </c>
      <c r="BC56" s="295">
        <f>'Data Input - Option 4'!BG108</f>
        <v>0</v>
      </c>
      <c r="BD56" s="295">
        <f>'Data Input - Option 4'!BH108</f>
        <v>0</v>
      </c>
      <c r="BE56" s="295">
        <f>'Data Input - Option 4'!BI108</f>
        <v>0</v>
      </c>
      <c r="BF56" s="295">
        <f>'Data Input - Option 4'!BJ108</f>
        <v>0</v>
      </c>
      <c r="BG56" s="295">
        <f>'Data Input - Option 4'!BK108</f>
        <v>0</v>
      </c>
      <c r="BH56" s="295">
        <f>'Data Input - Option 4'!BL108</f>
        <v>0</v>
      </c>
      <c r="BI56" s="295">
        <f>'Data Input - Option 4'!BM108</f>
        <v>0</v>
      </c>
      <c r="BJ56" s="295">
        <f>'Data Input - Option 4'!BN108</f>
        <v>0</v>
      </c>
      <c r="BK56" s="295">
        <f>'Data Input - Option 4'!BO108</f>
        <v>0</v>
      </c>
      <c r="BL56" s="295">
        <f>'Data Input - Option 4'!BP108</f>
        <v>0</v>
      </c>
      <c r="BM56" s="295">
        <f>'Data Input - Option 4'!BQ108</f>
        <v>0</v>
      </c>
      <c r="BN56" s="295">
        <f>'Data Input - Option 4'!BR108</f>
        <v>0</v>
      </c>
      <c r="BO56" s="295">
        <f>'Data Input - Option 4'!BS108</f>
        <v>0</v>
      </c>
      <c r="BP56" s="295">
        <f>'Data Input - Option 4'!BT108</f>
        <v>0</v>
      </c>
      <c r="BQ56" s="295">
        <f>'Data Input - Option 4'!BU108</f>
        <v>0</v>
      </c>
      <c r="BR56" s="295">
        <f>'Data Input - Option 4'!BV108</f>
        <v>0</v>
      </c>
      <c r="BS56" s="295">
        <f>'Data Input - Option 4'!BW108</f>
        <v>0</v>
      </c>
      <c r="BT56" s="295">
        <f>'Data Input - Option 4'!BX108</f>
        <v>0</v>
      </c>
      <c r="BU56" s="295">
        <f>'Data Input - Option 4'!BY108</f>
        <v>0</v>
      </c>
      <c r="BV56" s="295">
        <f>'Data Input - Option 4'!BZ108</f>
        <v>0</v>
      </c>
      <c r="BW56" s="295">
        <f>'Data Input - Option 4'!CA108</f>
        <v>0</v>
      </c>
      <c r="BX56" s="295">
        <f>'Data Input - Option 4'!CB108</f>
        <v>0</v>
      </c>
      <c r="BY56" s="295">
        <f>'Data Input - Option 4'!CC108</f>
        <v>0</v>
      </c>
      <c r="BZ56" s="295">
        <f>'Data Input - Option 4'!CD108</f>
        <v>0</v>
      </c>
      <c r="CA56" s="295">
        <f>'Data Input - Option 4'!CE108</f>
        <v>0</v>
      </c>
      <c r="CB56" s="295">
        <f>'Data Input - Option 4'!CF108</f>
        <v>0</v>
      </c>
      <c r="CC56" s="295">
        <f>'Data Input - Option 4'!CG108</f>
        <v>0</v>
      </c>
      <c r="CD56" s="295">
        <f>'Data Input - Option 4'!CH108</f>
        <v>0</v>
      </c>
      <c r="CE56" s="295">
        <f>'Data Input - Option 4'!CI108</f>
        <v>0</v>
      </c>
      <c r="CF56" s="295">
        <f>'Data Input - Option 4'!CJ108</f>
        <v>0</v>
      </c>
      <c r="CG56" s="295">
        <f>'Data Input - Option 4'!CK108</f>
        <v>0</v>
      </c>
      <c r="CH56" s="295">
        <f>'Data Input - Option 4'!CL108</f>
        <v>0</v>
      </c>
      <c r="CI56" s="295">
        <f>'Data Input - Option 4'!CM108</f>
        <v>0</v>
      </c>
      <c r="CJ56" s="295">
        <f>'Data Input - Option 4'!CN108</f>
        <v>0</v>
      </c>
      <c r="CK56" s="295">
        <f>'Data Input - Option 4'!CO108</f>
        <v>0</v>
      </c>
      <c r="CL56" s="295">
        <f>'Data Input - Option 4'!CP108</f>
        <v>0</v>
      </c>
      <c r="CM56" s="295">
        <f>'Data Input - Option 4'!CQ108</f>
        <v>0</v>
      </c>
      <c r="CN56" s="295">
        <f>'Data Input - Option 4'!CR108</f>
        <v>0</v>
      </c>
      <c r="CO56" s="295">
        <f>'Data Input - Option 4'!CS108</f>
        <v>0</v>
      </c>
      <c r="CP56" s="295">
        <f>'Data Input - Option 4'!CT108</f>
        <v>0</v>
      </c>
      <c r="CQ56" s="295">
        <f>'Data Input - Option 4'!CU108</f>
        <v>0</v>
      </c>
      <c r="CR56" s="295">
        <f>'Data Input - Option 4'!CV108</f>
        <v>0</v>
      </c>
      <c r="CS56" s="295">
        <f>'Data Input - Option 4'!CW108</f>
        <v>0</v>
      </c>
      <c r="CT56" s="295">
        <f>'Data Input - Option 4'!CX108</f>
        <v>0</v>
      </c>
      <c r="CU56" s="295">
        <f>'Data Input - Option 4'!CY108</f>
        <v>0</v>
      </c>
      <c r="CV56" s="295">
        <f>'Data Input - Option 4'!CZ108</f>
        <v>0</v>
      </c>
      <c r="CW56" s="295">
        <f>'Data Input - Option 4'!DA108</f>
        <v>0</v>
      </c>
      <c r="CX56" s="295">
        <f>'Data Input - Option 4'!DB108</f>
        <v>0</v>
      </c>
      <c r="CY56" s="295">
        <f>'Data Input - Option 4'!DC108</f>
        <v>0</v>
      </c>
      <c r="CZ56" s="391"/>
    </row>
    <row r="57" spans="2:104" x14ac:dyDescent="0.25">
      <c r="B57" s="406">
        <f>'Data Input - Option 4'!D109</f>
        <v>0</v>
      </c>
      <c r="C57" s="390" t="s">
        <v>83</v>
      </c>
      <c r="D57" s="295">
        <f>'Data Input - Option 4'!H109</f>
        <v>0</v>
      </c>
      <c r="E57" s="295">
        <f>'Data Input - Option 4'!I109</f>
        <v>0</v>
      </c>
      <c r="F57" s="295">
        <f>'Data Input - Option 4'!J109</f>
        <v>0</v>
      </c>
      <c r="G57" s="295">
        <f>'Data Input - Option 4'!K109</f>
        <v>0</v>
      </c>
      <c r="H57" s="295">
        <f>'Data Input - Option 4'!L109</f>
        <v>0</v>
      </c>
      <c r="I57" s="295">
        <f>'Data Input - Option 4'!M109</f>
        <v>0</v>
      </c>
      <c r="J57" s="295">
        <f>'Data Input - Option 4'!N109</f>
        <v>0</v>
      </c>
      <c r="K57" s="295">
        <f>'Data Input - Option 4'!O109</f>
        <v>0</v>
      </c>
      <c r="L57" s="295">
        <f>'Data Input - Option 4'!P109</f>
        <v>0</v>
      </c>
      <c r="M57" s="295">
        <f>'Data Input - Option 4'!Q109</f>
        <v>0</v>
      </c>
      <c r="N57" s="295">
        <f>'Data Input - Option 4'!R109</f>
        <v>0</v>
      </c>
      <c r="O57" s="295">
        <f>'Data Input - Option 4'!S109</f>
        <v>0</v>
      </c>
      <c r="P57" s="295">
        <f>'Data Input - Option 4'!T109</f>
        <v>0</v>
      </c>
      <c r="Q57" s="295">
        <f>'Data Input - Option 4'!U109</f>
        <v>0</v>
      </c>
      <c r="R57" s="295">
        <f>'Data Input - Option 4'!V109</f>
        <v>0</v>
      </c>
      <c r="S57" s="295">
        <f>'Data Input - Option 4'!W109</f>
        <v>0</v>
      </c>
      <c r="T57" s="295">
        <f>'Data Input - Option 4'!X109</f>
        <v>0</v>
      </c>
      <c r="U57" s="295">
        <f>'Data Input - Option 4'!Y109</f>
        <v>0</v>
      </c>
      <c r="V57" s="295">
        <f>'Data Input - Option 4'!Z109</f>
        <v>0</v>
      </c>
      <c r="W57" s="295">
        <f>'Data Input - Option 4'!AA109</f>
        <v>0</v>
      </c>
      <c r="X57" s="295">
        <f>'Data Input - Option 4'!AB109</f>
        <v>0</v>
      </c>
      <c r="Y57" s="295">
        <f>'Data Input - Option 4'!AC109</f>
        <v>0</v>
      </c>
      <c r="Z57" s="295">
        <f>'Data Input - Option 4'!AD109</f>
        <v>0</v>
      </c>
      <c r="AA57" s="295">
        <f>'Data Input - Option 4'!AE109</f>
        <v>0</v>
      </c>
      <c r="AB57" s="295">
        <f>'Data Input - Option 4'!AF109</f>
        <v>0</v>
      </c>
      <c r="AC57" s="295">
        <f>'Data Input - Option 4'!AG109</f>
        <v>0</v>
      </c>
      <c r="AD57" s="295">
        <f>'Data Input - Option 4'!AH109</f>
        <v>0</v>
      </c>
      <c r="AE57" s="295">
        <f>'Data Input - Option 4'!AI109</f>
        <v>0</v>
      </c>
      <c r="AF57" s="295">
        <f>'Data Input - Option 4'!AJ109</f>
        <v>0</v>
      </c>
      <c r="AG57" s="295">
        <f>'Data Input - Option 4'!AK109</f>
        <v>0</v>
      </c>
      <c r="AH57" s="295">
        <f>'Data Input - Option 4'!AL109</f>
        <v>0</v>
      </c>
      <c r="AI57" s="295">
        <f>'Data Input - Option 4'!AM109</f>
        <v>0</v>
      </c>
      <c r="AJ57" s="295">
        <f>'Data Input - Option 4'!AN109</f>
        <v>0</v>
      </c>
      <c r="AK57" s="295">
        <f>'Data Input - Option 4'!AO109</f>
        <v>0</v>
      </c>
      <c r="AL57" s="295">
        <f>'Data Input - Option 4'!AP109</f>
        <v>0</v>
      </c>
      <c r="AM57" s="295">
        <f>'Data Input - Option 4'!AQ109</f>
        <v>0</v>
      </c>
      <c r="AN57" s="295">
        <f>'Data Input - Option 4'!AR109</f>
        <v>0</v>
      </c>
      <c r="AO57" s="295">
        <f>'Data Input - Option 4'!AS109</f>
        <v>0</v>
      </c>
      <c r="AP57" s="295">
        <f>'Data Input - Option 4'!AT109</f>
        <v>0</v>
      </c>
      <c r="AQ57" s="295">
        <f>'Data Input - Option 4'!AU109</f>
        <v>0</v>
      </c>
      <c r="AR57" s="295">
        <f>'Data Input - Option 4'!AV109</f>
        <v>0</v>
      </c>
      <c r="AS57" s="295">
        <f>'Data Input - Option 4'!AW109</f>
        <v>0</v>
      </c>
      <c r="AT57" s="295">
        <f>'Data Input - Option 4'!AX109</f>
        <v>0</v>
      </c>
      <c r="AU57" s="295">
        <f>'Data Input - Option 4'!AY109</f>
        <v>0</v>
      </c>
      <c r="AV57" s="295">
        <f>'Data Input - Option 4'!AZ109</f>
        <v>0</v>
      </c>
      <c r="AW57" s="295">
        <f>'Data Input - Option 4'!BA109</f>
        <v>0</v>
      </c>
      <c r="AX57" s="295">
        <f>'Data Input - Option 4'!BB109</f>
        <v>0</v>
      </c>
      <c r="AY57" s="295">
        <f>'Data Input - Option 4'!BC109</f>
        <v>0</v>
      </c>
      <c r="AZ57" s="295">
        <f>'Data Input - Option 4'!BD109</f>
        <v>0</v>
      </c>
      <c r="BA57" s="295">
        <f>'Data Input - Option 4'!BE109</f>
        <v>0</v>
      </c>
      <c r="BB57" s="295">
        <f>'Data Input - Option 4'!BF109</f>
        <v>0</v>
      </c>
      <c r="BC57" s="295">
        <f>'Data Input - Option 4'!BG109</f>
        <v>0</v>
      </c>
      <c r="BD57" s="295">
        <f>'Data Input - Option 4'!BH109</f>
        <v>0</v>
      </c>
      <c r="BE57" s="295">
        <f>'Data Input - Option 4'!BI109</f>
        <v>0</v>
      </c>
      <c r="BF57" s="295">
        <f>'Data Input - Option 4'!BJ109</f>
        <v>0</v>
      </c>
      <c r="BG57" s="295">
        <f>'Data Input - Option 4'!BK109</f>
        <v>0</v>
      </c>
      <c r="BH57" s="295">
        <f>'Data Input - Option 4'!BL109</f>
        <v>0</v>
      </c>
      <c r="BI57" s="295">
        <f>'Data Input - Option 4'!BM109</f>
        <v>0</v>
      </c>
      <c r="BJ57" s="295">
        <f>'Data Input - Option 4'!BN109</f>
        <v>0</v>
      </c>
      <c r="BK57" s="295">
        <f>'Data Input - Option 4'!BO109</f>
        <v>0</v>
      </c>
      <c r="BL57" s="295">
        <f>'Data Input - Option 4'!BP109</f>
        <v>0</v>
      </c>
      <c r="BM57" s="295">
        <f>'Data Input - Option 4'!BQ109</f>
        <v>0</v>
      </c>
      <c r="BN57" s="295">
        <f>'Data Input - Option 4'!BR109</f>
        <v>0</v>
      </c>
      <c r="BO57" s="295">
        <f>'Data Input - Option 4'!BS109</f>
        <v>0</v>
      </c>
      <c r="BP57" s="295">
        <f>'Data Input - Option 4'!BT109</f>
        <v>0</v>
      </c>
      <c r="BQ57" s="295">
        <f>'Data Input - Option 4'!BU109</f>
        <v>0</v>
      </c>
      <c r="BR57" s="295">
        <f>'Data Input - Option 4'!BV109</f>
        <v>0</v>
      </c>
      <c r="BS57" s="295">
        <f>'Data Input - Option 4'!BW109</f>
        <v>0</v>
      </c>
      <c r="BT57" s="295">
        <f>'Data Input - Option 4'!BX109</f>
        <v>0</v>
      </c>
      <c r="BU57" s="295">
        <f>'Data Input - Option 4'!BY109</f>
        <v>0</v>
      </c>
      <c r="BV57" s="295">
        <f>'Data Input - Option 4'!BZ109</f>
        <v>0</v>
      </c>
      <c r="BW57" s="295">
        <f>'Data Input - Option 4'!CA109</f>
        <v>0</v>
      </c>
      <c r="BX57" s="295">
        <f>'Data Input - Option 4'!CB109</f>
        <v>0</v>
      </c>
      <c r="BY57" s="295">
        <f>'Data Input - Option 4'!CC109</f>
        <v>0</v>
      </c>
      <c r="BZ57" s="295">
        <f>'Data Input - Option 4'!CD109</f>
        <v>0</v>
      </c>
      <c r="CA57" s="295">
        <f>'Data Input - Option 4'!CE109</f>
        <v>0</v>
      </c>
      <c r="CB57" s="295">
        <f>'Data Input - Option 4'!CF109</f>
        <v>0</v>
      </c>
      <c r="CC57" s="295">
        <f>'Data Input - Option 4'!CG109</f>
        <v>0</v>
      </c>
      <c r="CD57" s="295">
        <f>'Data Input - Option 4'!CH109</f>
        <v>0</v>
      </c>
      <c r="CE57" s="295">
        <f>'Data Input - Option 4'!CI109</f>
        <v>0</v>
      </c>
      <c r="CF57" s="295">
        <f>'Data Input - Option 4'!CJ109</f>
        <v>0</v>
      </c>
      <c r="CG57" s="295">
        <f>'Data Input - Option 4'!CK109</f>
        <v>0</v>
      </c>
      <c r="CH57" s="295">
        <f>'Data Input - Option 4'!CL109</f>
        <v>0</v>
      </c>
      <c r="CI57" s="295">
        <f>'Data Input - Option 4'!CM109</f>
        <v>0</v>
      </c>
      <c r="CJ57" s="295">
        <f>'Data Input - Option 4'!CN109</f>
        <v>0</v>
      </c>
      <c r="CK57" s="295">
        <f>'Data Input - Option 4'!CO109</f>
        <v>0</v>
      </c>
      <c r="CL57" s="295">
        <f>'Data Input - Option 4'!CP109</f>
        <v>0</v>
      </c>
      <c r="CM57" s="295">
        <f>'Data Input - Option 4'!CQ109</f>
        <v>0</v>
      </c>
      <c r="CN57" s="295">
        <f>'Data Input - Option 4'!CR109</f>
        <v>0</v>
      </c>
      <c r="CO57" s="295">
        <f>'Data Input - Option 4'!CS109</f>
        <v>0</v>
      </c>
      <c r="CP57" s="295">
        <f>'Data Input - Option 4'!CT109</f>
        <v>0</v>
      </c>
      <c r="CQ57" s="295">
        <f>'Data Input - Option 4'!CU109</f>
        <v>0</v>
      </c>
      <c r="CR57" s="295">
        <f>'Data Input - Option 4'!CV109</f>
        <v>0</v>
      </c>
      <c r="CS57" s="295">
        <f>'Data Input - Option 4'!CW109</f>
        <v>0</v>
      </c>
      <c r="CT57" s="295">
        <f>'Data Input - Option 4'!CX109</f>
        <v>0</v>
      </c>
      <c r="CU57" s="295">
        <f>'Data Input - Option 4'!CY109</f>
        <v>0</v>
      </c>
      <c r="CV57" s="295">
        <f>'Data Input - Option 4'!CZ109</f>
        <v>0</v>
      </c>
      <c r="CW57" s="295">
        <f>'Data Input - Option 4'!DA109</f>
        <v>0</v>
      </c>
      <c r="CX57" s="295">
        <f>'Data Input - Option 4'!DB109</f>
        <v>0</v>
      </c>
      <c r="CY57" s="295">
        <f>'Data Input - Option 4'!DC109</f>
        <v>0</v>
      </c>
      <c r="CZ57" s="391"/>
    </row>
    <row r="58" spans="2:104" x14ac:dyDescent="0.25">
      <c r="B58" s="406">
        <f>'Data Input - Option 4'!D110</f>
        <v>0</v>
      </c>
      <c r="C58" s="390" t="s">
        <v>83</v>
      </c>
      <c r="D58" s="295">
        <f>'Data Input - Option 4'!H110</f>
        <v>0</v>
      </c>
      <c r="E58" s="295">
        <f>'Data Input - Option 4'!I110</f>
        <v>0</v>
      </c>
      <c r="F58" s="295">
        <f>'Data Input - Option 4'!J110</f>
        <v>0</v>
      </c>
      <c r="G58" s="295">
        <f>'Data Input - Option 4'!K110</f>
        <v>0</v>
      </c>
      <c r="H58" s="295">
        <f>'Data Input - Option 4'!L110</f>
        <v>0</v>
      </c>
      <c r="I58" s="295">
        <f>'Data Input - Option 4'!M110</f>
        <v>0</v>
      </c>
      <c r="J58" s="295">
        <f>'Data Input - Option 4'!N110</f>
        <v>0</v>
      </c>
      <c r="K58" s="295">
        <f>'Data Input - Option 4'!O110</f>
        <v>0</v>
      </c>
      <c r="L58" s="295">
        <f>'Data Input - Option 4'!P110</f>
        <v>0</v>
      </c>
      <c r="M58" s="295">
        <f>'Data Input - Option 4'!Q110</f>
        <v>0</v>
      </c>
      <c r="N58" s="295">
        <f>'Data Input - Option 4'!R110</f>
        <v>0</v>
      </c>
      <c r="O58" s="295">
        <f>'Data Input - Option 4'!S110</f>
        <v>0</v>
      </c>
      <c r="P58" s="295">
        <f>'Data Input - Option 4'!T110</f>
        <v>0</v>
      </c>
      <c r="Q58" s="295">
        <f>'Data Input - Option 4'!U110</f>
        <v>0</v>
      </c>
      <c r="R58" s="295">
        <f>'Data Input - Option 4'!V110</f>
        <v>0</v>
      </c>
      <c r="S58" s="295">
        <f>'Data Input - Option 4'!W110</f>
        <v>0</v>
      </c>
      <c r="T58" s="295">
        <f>'Data Input - Option 4'!X110</f>
        <v>0</v>
      </c>
      <c r="U58" s="295">
        <f>'Data Input - Option 4'!Y110</f>
        <v>0</v>
      </c>
      <c r="V58" s="295">
        <f>'Data Input - Option 4'!Z110</f>
        <v>0</v>
      </c>
      <c r="W58" s="295">
        <f>'Data Input - Option 4'!AA110</f>
        <v>0</v>
      </c>
      <c r="X58" s="295">
        <f>'Data Input - Option 4'!AB110</f>
        <v>0</v>
      </c>
      <c r="Y58" s="295">
        <f>'Data Input - Option 4'!AC110</f>
        <v>0</v>
      </c>
      <c r="Z58" s="295">
        <f>'Data Input - Option 4'!AD110</f>
        <v>0</v>
      </c>
      <c r="AA58" s="295">
        <f>'Data Input - Option 4'!AE110</f>
        <v>0</v>
      </c>
      <c r="AB58" s="295">
        <f>'Data Input - Option 4'!AF110</f>
        <v>0</v>
      </c>
      <c r="AC58" s="295">
        <f>'Data Input - Option 4'!AG110</f>
        <v>0</v>
      </c>
      <c r="AD58" s="295">
        <f>'Data Input - Option 4'!AH110</f>
        <v>0</v>
      </c>
      <c r="AE58" s="295">
        <f>'Data Input - Option 4'!AI110</f>
        <v>0</v>
      </c>
      <c r="AF58" s="295">
        <f>'Data Input - Option 4'!AJ110</f>
        <v>0</v>
      </c>
      <c r="AG58" s="295">
        <f>'Data Input - Option 4'!AK110</f>
        <v>0</v>
      </c>
      <c r="AH58" s="295">
        <f>'Data Input - Option 4'!AL110</f>
        <v>0</v>
      </c>
      <c r="AI58" s="295">
        <f>'Data Input - Option 4'!AM110</f>
        <v>0</v>
      </c>
      <c r="AJ58" s="295">
        <f>'Data Input - Option 4'!AN110</f>
        <v>0</v>
      </c>
      <c r="AK58" s="295">
        <f>'Data Input - Option 4'!AO110</f>
        <v>0</v>
      </c>
      <c r="AL58" s="295">
        <f>'Data Input - Option 4'!AP110</f>
        <v>0</v>
      </c>
      <c r="AM58" s="295">
        <f>'Data Input - Option 4'!AQ110</f>
        <v>0</v>
      </c>
      <c r="AN58" s="295">
        <f>'Data Input - Option 4'!AR110</f>
        <v>0</v>
      </c>
      <c r="AO58" s="295">
        <f>'Data Input - Option 4'!AS110</f>
        <v>0</v>
      </c>
      <c r="AP58" s="295">
        <f>'Data Input - Option 4'!AT110</f>
        <v>0</v>
      </c>
      <c r="AQ58" s="295">
        <f>'Data Input - Option 4'!AU110</f>
        <v>0</v>
      </c>
      <c r="AR58" s="295">
        <f>'Data Input - Option 4'!AV110</f>
        <v>0</v>
      </c>
      <c r="AS58" s="295">
        <f>'Data Input - Option 4'!AW110</f>
        <v>0</v>
      </c>
      <c r="AT58" s="295">
        <f>'Data Input - Option 4'!AX110</f>
        <v>0</v>
      </c>
      <c r="AU58" s="295">
        <f>'Data Input - Option 4'!AY110</f>
        <v>0</v>
      </c>
      <c r="AV58" s="295">
        <f>'Data Input - Option 4'!AZ110</f>
        <v>0</v>
      </c>
      <c r="AW58" s="295">
        <f>'Data Input - Option 4'!BA110</f>
        <v>0</v>
      </c>
      <c r="AX58" s="295">
        <f>'Data Input - Option 4'!BB110</f>
        <v>0</v>
      </c>
      <c r="AY58" s="295">
        <f>'Data Input - Option 4'!BC110</f>
        <v>0</v>
      </c>
      <c r="AZ58" s="295">
        <f>'Data Input - Option 4'!BD110</f>
        <v>0</v>
      </c>
      <c r="BA58" s="295">
        <f>'Data Input - Option 4'!BE110</f>
        <v>0</v>
      </c>
      <c r="BB58" s="295">
        <f>'Data Input - Option 4'!BF110</f>
        <v>0</v>
      </c>
      <c r="BC58" s="295">
        <f>'Data Input - Option 4'!BG110</f>
        <v>0</v>
      </c>
      <c r="BD58" s="295">
        <f>'Data Input - Option 4'!BH110</f>
        <v>0</v>
      </c>
      <c r="BE58" s="295">
        <f>'Data Input - Option 4'!BI110</f>
        <v>0</v>
      </c>
      <c r="BF58" s="295">
        <f>'Data Input - Option 4'!BJ110</f>
        <v>0</v>
      </c>
      <c r="BG58" s="295">
        <f>'Data Input - Option 4'!BK110</f>
        <v>0</v>
      </c>
      <c r="BH58" s="295">
        <f>'Data Input - Option 4'!BL110</f>
        <v>0</v>
      </c>
      <c r="BI58" s="295">
        <f>'Data Input - Option 4'!BM110</f>
        <v>0</v>
      </c>
      <c r="BJ58" s="295">
        <f>'Data Input - Option 4'!BN110</f>
        <v>0</v>
      </c>
      <c r="BK58" s="295">
        <f>'Data Input - Option 4'!BO110</f>
        <v>0</v>
      </c>
      <c r="BL58" s="295">
        <f>'Data Input - Option 4'!BP110</f>
        <v>0</v>
      </c>
      <c r="BM58" s="295">
        <f>'Data Input - Option 4'!BQ110</f>
        <v>0</v>
      </c>
      <c r="BN58" s="295">
        <f>'Data Input - Option 4'!BR110</f>
        <v>0</v>
      </c>
      <c r="BO58" s="295">
        <f>'Data Input - Option 4'!BS110</f>
        <v>0</v>
      </c>
      <c r="BP58" s="295">
        <f>'Data Input - Option 4'!BT110</f>
        <v>0</v>
      </c>
      <c r="BQ58" s="295">
        <f>'Data Input - Option 4'!BU110</f>
        <v>0</v>
      </c>
      <c r="BR58" s="295">
        <f>'Data Input - Option 4'!BV110</f>
        <v>0</v>
      </c>
      <c r="BS58" s="295">
        <f>'Data Input - Option 4'!BW110</f>
        <v>0</v>
      </c>
      <c r="BT58" s="295">
        <f>'Data Input - Option 4'!BX110</f>
        <v>0</v>
      </c>
      <c r="BU58" s="295">
        <f>'Data Input - Option 4'!BY110</f>
        <v>0</v>
      </c>
      <c r="BV58" s="295">
        <f>'Data Input - Option 4'!BZ110</f>
        <v>0</v>
      </c>
      <c r="BW58" s="295">
        <f>'Data Input - Option 4'!CA110</f>
        <v>0</v>
      </c>
      <c r="BX58" s="295">
        <f>'Data Input - Option 4'!CB110</f>
        <v>0</v>
      </c>
      <c r="BY58" s="295">
        <f>'Data Input - Option 4'!CC110</f>
        <v>0</v>
      </c>
      <c r="BZ58" s="295">
        <f>'Data Input - Option 4'!CD110</f>
        <v>0</v>
      </c>
      <c r="CA58" s="295">
        <f>'Data Input - Option 4'!CE110</f>
        <v>0</v>
      </c>
      <c r="CB58" s="295">
        <f>'Data Input - Option 4'!CF110</f>
        <v>0</v>
      </c>
      <c r="CC58" s="295">
        <f>'Data Input - Option 4'!CG110</f>
        <v>0</v>
      </c>
      <c r="CD58" s="295">
        <f>'Data Input - Option 4'!CH110</f>
        <v>0</v>
      </c>
      <c r="CE58" s="295">
        <f>'Data Input - Option 4'!CI110</f>
        <v>0</v>
      </c>
      <c r="CF58" s="295">
        <f>'Data Input - Option 4'!CJ110</f>
        <v>0</v>
      </c>
      <c r="CG58" s="295">
        <f>'Data Input - Option 4'!CK110</f>
        <v>0</v>
      </c>
      <c r="CH58" s="295">
        <f>'Data Input - Option 4'!CL110</f>
        <v>0</v>
      </c>
      <c r="CI58" s="295">
        <f>'Data Input - Option 4'!CM110</f>
        <v>0</v>
      </c>
      <c r="CJ58" s="295">
        <f>'Data Input - Option 4'!CN110</f>
        <v>0</v>
      </c>
      <c r="CK58" s="295">
        <f>'Data Input - Option 4'!CO110</f>
        <v>0</v>
      </c>
      <c r="CL58" s="295">
        <f>'Data Input - Option 4'!CP110</f>
        <v>0</v>
      </c>
      <c r="CM58" s="295">
        <f>'Data Input - Option 4'!CQ110</f>
        <v>0</v>
      </c>
      <c r="CN58" s="295">
        <f>'Data Input - Option 4'!CR110</f>
        <v>0</v>
      </c>
      <c r="CO58" s="295">
        <f>'Data Input - Option 4'!CS110</f>
        <v>0</v>
      </c>
      <c r="CP58" s="295">
        <f>'Data Input - Option 4'!CT110</f>
        <v>0</v>
      </c>
      <c r="CQ58" s="295">
        <f>'Data Input - Option 4'!CU110</f>
        <v>0</v>
      </c>
      <c r="CR58" s="295">
        <f>'Data Input - Option 4'!CV110</f>
        <v>0</v>
      </c>
      <c r="CS58" s="295">
        <f>'Data Input - Option 4'!CW110</f>
        <v>0</v>
      </c>
      <c r="CT58" s="295">
        <f>'Data Input - Option 4'!CX110</f>
        <v>0</v>
      </c>
      <c r="CU58" s="295">
        <f>'Data Input - Option 4'!CY110</f>
        <v>0</v>
      </c>
      <c r="CV58" s="295">
        <f>'Data Input - Option 4'!CZ110</f>
        <v>0</v>
      </c>
      <c r="CW58" s="295">
        <f>'Data Input - Option 4'!DA110</f>
        <v>0</v>
      </c>
      <c r="CX58" s="295">
        <f>'Data Input - Option 4'!DB110</f>
        <v>0</v>
      </c>
      <c r="CY58" s="295">
        <f>'Data Input - Option 4'!DC110</f>
        <v>0</v>
      </c>
      <c r="CZ58" s="391"/>
    </row>
    <row r="59" spans="2:104" x14ac:dyDescent="0.25">
      <c r="B59" s="392"/>
      <c r="C59" s="39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50"/>
      <c r="CZ59" s="391"/>
    </row>
    <row r="60" spans="2:104" x14ac:dyDescent="0.25">
      <c r="B60" s="405" t="s">
        <v>168</v>
      </c>
      <c r="C60" s="39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50"/>
      <c r="CZ60" s="391"/>
    </row>
    <row r="61" spans="2:104" x14ac:dyDescent="0.25">
      <c r="B61" s="406">
        <f t="shared" ref="B61:B66" si="27">B53</f>
        <v>0</v>
      </c>
      <c r="C61" s="9" t="s">
        <v>1117</v>
      </c>
      <c r="D61" s="59" t="str">
        <f>IFERROR(IF(OR($C$67=FALSE,LEFT($B61,3)&lt;&gt;"NOX"),D53*INDEX('Damage costs'!$P$18:$P$70,MATCH($B61,'Damage costs'!$C$18:$C$70,0))/1000,D53*INDEX('Damage costs'!$T$18:$T$70,MATCH($B61,'Damage costs'!$C$18:$C$70,0))/1000),"")</f>
        <v/>
      </c>
      <c r="E61" s="59" t="str">
        <f>IFERROR(IF(OR($C$67=FALSE,LEFT($B61,3)&lt;&gt;"NOX"),E53*INDEX('Damage costs'!$P$18:$P$70,MATCH($B61,'Damage costs'!$C$18:$C$70,0))/1000,E53*INDEX('Damage costs'!$T$18:$T$70,MATCH($B61,'Damage costs'!$C$18:$C$70,0))/1000),"")</f>
        <v/>
      </c>
      <c r="F61" s="59" t="str">
        <f>IFERROR(IF(OR($C$67=FALSE,LEFT($B61,3)&lt;&gt;"NOX"),F53*INDEX('Damage costs'!$P$18:$P$70,MATCH($B61,'Damage costs'!$C$18:$C$70,0))/1000,F53*INDEX('Damage costs'!$T$18:$T$70,MATCH($B61,'Damage costs'!$C$18:$C$70,0))/1000),"")</f>
        <v/>
      </c>
      <c r="G61" s="59" t="str">
        <f>IFERROR(IF(OR($C$67=FALSE,LEFT($B61,3)&lt;&gt;"NOX"),G53*INDEX('Damage costs'!$P$18:$P$70,MATCH($B61,'Damage costs'!$C$18:$C$70,0))/1000,G53*INDEX('Damage costs'!$T$18:$T$70,MATCH($B61,'Damage costs'!$C$18:$C$70,0))/1000),"")</f>
        <v/>
      </c>
      <c r="H61" s="59" t="str">
        <f>IFERROR(IF(OR($C$67=FALSE,LEFT($B61,3)&lt;&gt;"NOX"),H53*INDEX('Damage costs'!$P$18:$P$70,MATCH($B61,'Damage costs'!$C$18:$C$70,0))/1000,H53*INDEX('Damage costs'!$T$18:$T$70,MATCH($B61,'Damage costs'!$C$18:$C$70,0))/1000),"")</f>
        <v/>
      </c>
      <c r="I61" s="59" t="str">
        <f>IFERROR(IF(OR($C$67=FALSE,LEFT($B61,3)&lt;&gt;"NOX"),I53*INDEX('Damage costs'!$P$18:$P$70,MATCH($B61,'Damage costs'!$C$18:$C$70,0))/1000,I53*INDEX('Damage costs'!$T$18:$T$70,MATCH($B61,'Damage costs'!$C$18:$C$70,0))/1000),"")</f>
        <v/>
      </c>
      <c r="J61" s="59" t="str">
        <f>IFERROR(IF(OR($C$67=FALSE,LEFT($B61,3)&lt;&gt;"NOX"),J53*INDEX('Damage costs'!$P$18:$P$70,MATCH($B61,'Damage costs'!$C$18:$C$70,0))/1000,J53*INDEX('Damage costs'!$T$18:$T$70,MATCH($B61,'Damage costs'!$C$18:$C$70,0))/1000),"")</f>
        <v/>
      </c>
      <c r="K61" s="59" t="str">
        <f>IFERROR(IF(OR($C$67=FALSE,LEFT($B61,3)&lt;&gt;"NOX"),K53*INDEX('Damage costs'!$P$18:$P$70,MATCH($B61,'Damage costs'!$C$18:$C$70,0))/1000,K53*INDEX('Damage costs'!$T$18:$T$70,MATCH($B61,'Damage costs'!$C$18:$C$70,0))/1000),"")</f>
        <v/>
      </c>
      <c r="L61" s="59" t="str">
        <f>IFERROR(IF(OR($C$67=FALSE,LEFT($B61,3)&lt;&gt;"NOX"),L53*INDEX('Damage costs'!$P$18:$P$70,MATCH($B61,'Damage costs'!$C$18:$C$70,0))/1000,L53*INDEX('Damage costs'!$T$18:$T$70,MATCH($B61,'Damage costs'!$C$18:$C$70,0))/1000),"")</f>
        <v/>
      </c>
      <c r="M61" s="59" t="str">
        <f>IFERROR(IF(OR($C$67=FALSE,LEFT($B61,3)&lt;&gt;"NOX"),M53*INDEX('Damage costs'!$P$18:$P$70,MATCH($B61,'Damage costs'!$C$18:$C$70,0))/1000,M53*INDEX('Damage costs'!$T$18:$T$70,MATCH($B61,'Damage costs'!$C$18:$C$70,0))/1000),"")</f>
        <v/>
      </c>
      <c r="N61" s="59" t="str">
        <f>IFERROR(IF(OR($C$67=FALSE,LEFT($B61,3)&lt;&gt;"NOX"),N53*INDEX('Damage costs'!$P$18:$P$70,MATCH($B61,'Damage costs'!$C$18:$C$70,0))/1000,N53*INDEX('Damage costs'!$T$18:$T$70,MATCH($B61,'Damage costs'!$C$18:$C$70,0))/1000),"")</f>
        <v/>
      </c>
      <c r="O61" s="59" t="str">
        <f>IFERROR(IF(OR($C$67=FALSE,LEFT($B61,3)&lt;&gt;"NOX"),O53*INDEX('Damage costs'!$P$18:$P$70,MATCH($B61,'Damage costs'!$C$18:$C$70,0))/1000,O53*INDEX('Damage costs'!$T$18:$T$70,MATCH($B61,'Damage costs'!$C$18:$C$70,0))/1000),"")</f>
        <v/>
      </c>
      <c r="P61" s="59" t="str">
        <f>IFERROR(IF(OR($C$67=FALSE,LEFT($B61,3)&lt;&gt;"NOX"),P53*INDEX('Damage costs'!$P$18:$P$70,MATCH($B61,'Damage costs'!$C$18:$C$70,0))/1000,P53*INDEX('Damage costs'!$T$18:$T$70,MATCH($B61,'Damage costs'!$C$18:$C$70,0))/1000),"")</f>
        <v/>
      </c>
      <c r="Q61" s="59" t="str">
        <f>IFERROR(IF(OR($C$67=FALSE,LEFT($B61,3)&lt;&gt;"NOX"),Q53*INDEX('Damage costs'!$P$18:$P$70,MATCH($B61,'Damage costs'!$C$18:$C$70,0))/1000,Q53*INDEX('Damage costs'!$T$18:$T$70,MATCH($B61,'Damage costs'!$C$18:$C$70,0))/1000),"")</f>
        <v/>
      </c>
      <c r="R61" s="59" t="str">
        <f>IFERROR(IF(OR($C$67=FALSE,LEFT($B61,3)&lt;&gt;"NOX"),R53*INDEX('Damage costs'!$P$18:$P$70,MATCH($B61,'Damage costs'!$C$18:$C$70,0))/1000,R53*INDEX('Damage costs'!$T$18:$T$70,MATCH($B61,'Damage costs'!$C$18:$C$70,0))/1000),"")</f>
        <v/>
      </c>
      <c r="S61" s="59" t="str">
        <f>IFERROR(IF(OR($C$67=FALSE,LEFT($B61,3)&lt;&gt;"NOX"),S53*INDEX('Damage costs'!$P$18:$P$70,MATCH($B61,'Damage costs'!$C$18:$C$70,0))/1000,S53*INDEX('Damage costs'!$T$18:$T$70,MATCH($B61,'Damage costs'!$C$18:$C$70,0))/1000),"")</f>
        <v/>
      </c>
      <c r="T61" s="59" t="str">
        <f>IFERROR(IF(OR($C$67=FALSE,LEFT($B61,3)&lt;&gt;"NOX"),T53*INDEX('Damage costs'!$P$18:$P$70,MATCH($B61,'Damage costs'!$C$18:$C$70,0))/1000,T53*INDEX('Damage costs'!$T$18:$T$70,MATCH($B61,'Damage costs'!$C$18:$C$70,0))/1000),"")</f>
        <v/>
      </c>
      <c r="U61" s="59" t="str">
        <f>IFERROR(IF(OR($C$67=FALSE,LEFT($B61,3)&lt;&gt;"NOX"),U53*INDEX('Damage costs'!$P$18:$P$70,MATCH($B61,'Damage costs'!$C$18:$C$70,0))/1000,U53*INDEX('Damage costs'!$T$18:$T$70,MATCH($B61,'Damage costs'!$C$18:$C$70,0))/1000),"")</f>
        <v/>
      </c>
      <c r="V61" s="59" t="str">
        <f>IFERROR(IF(OR($C$67=FALSE,LEFT($B61,3)&lt;&gt;"NOX"),V53*INDEX('Damage costs'!$P$18:$P$70,MATCH($B61,'Damage costs'!$C$18:$C$70,0))/1000,V53*INDEX('Damage costs'!$T$18:$T$70,MATCH($B61,'Damage costs'!$C$18:$C$70,0))/1000),"")</f>
        <v/>
      </c>
      <c r="W61" s="59" t="str">
        <f>IFERROR(IF(OR($C$67=FALSE,LEFT($B61,3)&lt;&gt;"NOX"),W53*INDEX('Damage costs'!$P$18:$P$70,MATCH($B61,'Damage costs'!$C$18:$C$70,0))/1000,W53*INDEX('Damage costs'!$T$18:$T$70,MATCH($B61,'Damage costs'!$C$18:$C$70,0))/1000),"")</f>
        <v/>
      </c>
      <c r="X61" s="59" t="str">
        <f>IFERROR(IF(OR($C$67=FALSE,LEFT($B61,3)&lt;&gt;"NOX"),X53*INDEX('Damage costs'!$P$18:$P$70,MATCH($B61,'Damage costs'!$C$18:$C$70,0))/1000,X53*INDEX('Damage costs'!$T$18:$T$70,MATCH($B61,'Damage costs'!$C$18:$C$70,0))/1000),"")</f>
        <v/>
      </c>
      <c r="Y61" s="59" t="str">
        <f>IFERROR(IF(OR($C$67=FALSE,LEFT($B61,3)&lt;&gt;"NOX"),Y53*INDEX('Damage costs'!$P$18:$P$70,MATCH($B61,'Damage costs'!$C$18:$C$70,0))/1000,Y53*INDEX('Damage costs'!$T$18:$T$70,MATCH($B61,'Damage costs'!$C$18:$C$70,0))/1000),"")</f>
        <v/>
      </c>
      <c r="Z61" s="59" t="str">
        <f>IFERROR(IF(OR($C$67=FALSE,LEFT($B61,3)&lt;&gt;"NOX"),Z53*INDEX('Damage costs'!$P$18:$P$70,MATCH($B61,'Damage costs'!$C$18:$C$70,0))/1000,Z53*INDEX('Damage costs'!$T$18:$T$70,MATCH($B61,'Damage costs'!$C$18:$C$70,0))/1000),"")</f>
        <v/>
      </c>
      <c r="AA61" s="59" t="str">
        <f>IFERROR(IF(OR($C$67=FALSE,LEFT($B61,3)&lt;&gt;"NOX"),AA53*INDEX('Damage costs'!$P$18:$P$70,MATCH($B61,'Damage costs'!$C$18:$C$70,0))/1000,AA53*INDEX('Damage costs'!$T$18:$T$70,MATCH($B61,'Damage costs'!$C$18:$C$70,0))/1000),"")</f>
        <v/>
      </c>
      <c r="AB61" s="59" t="str">
        <f>IFERROR(IF(OR($C$67=FALSE,LEFT($B61,3)&lt;&gt;"NOX"),AB53*INDEX('Damage costs'!$P$18:$P$70,MATCH($B61,'Damage costs'!$C$18:$C$70,0))/1000,AB53*INDEX('Damage costs'!$T$18:$T$70,MATCH($B61,'Damage costs'!$C$18:$C$70,0))/1000),"")</f>
        <v/>
      </c>
      <c r="AC61" s="59" t="str">
        <f>IFERROR(IF(OR($C$67=FALSE,LEFT($B61,3)&lt;&gt;"NOX"),AC53*INDEX('Damage costs'!$P$18:$P$70,MATCH($B61,'Damage costs'!$C$18:$C$70,0))/1000,AC53*INDEX('Damage costs'!$T$18:$T$70,MATCH($B61,'Damage costs'!$C$18:$C$70,0))/1000),"")</f>
        <v/>
      </c>
      <c r="AD61" s="59" t="str">
        <f>IFERROR(IF(OR($C$67=FALSE,LEFT($B61,3)&lt;&gt;"NOX"),AD53*INDEX('Damage costs'!$P$18:$P$70,MATCH($B61,'Damage costs'!$C$18:$C$70,0))/1000,AD53*INDEX('Damage costs'!$T$18:$T$70,MATCH($B61,'Damage costs'!$C$18:$C$70,0))/1000),"")</f>
        <v/>
      </c>
      <c r="AE61" s="59" t="str">
        <f>IFERROR(IF(OR($C$67=FALSE,LEFT($B61,3)&lt;&gt;"NOX"),AE53*INDEX('Damage costs'!$P$18:$P$70,MATCH($B61,'Damage costs'!$C$18:$C$70,0))/1000,AE53*INDEX('Damage costs'!$T$18:$T$70,MATCH($B61,'Damage costs'!$C$18:$C$70,0))/1000),"")</f>
        <v/>
      </c>
      <c r="AF61" s="59" t="str">
        <f>IFERROR(IF(OR($C$67=FALSE,LEFT($B61,3)&lt;&gt;"NOX"),AF53*INDEX('Damage costs'!$P$18:$P$70,MATCH($B61,'Damage costs'!$C$18:$C$70,0))/1000,AF53*INDEX('Damage costs'!$T$18:$T$70,MATCH($B61,'Damage costs'!$C$18:$C$70,0))/1000),"")</f>
        <v/>
      </c>
      <c r="AG61" s="59" t="str">
        <f>IFERROR(IF(OR($C$67=FALSE,LEFT($B61,3)&lt;&gt;"NOX"),AG53*INDEX('Damage costs'!$P$18:$P$70,MATCH($B61,'Damage costs'!$C$18:$C$70,0))/1000,AG53*INDEX('Damage costs'!$T$18:$T$70,MATCH($B61,'Damage costs'!$C$18:$C$70,0))/1000),"")</f>
        <v/>
      </c>
      <c r="AH61" s="59" t="str">
        <f>IFERROR(IF(OR($C$67=FALSE,LEFT($B61,3)&lt;&gt;"NOX"),AH53*INDEX('Damage costs'!$P$18:$P$70,MATCH($B61,'Damage costs'!$C$18:$C$70,0))/1000,AH53*INDEX('Damage costs'!$T$18:$T$70,MATCH($B61,'Damage costs'!$C$18:$C$70,0))/1000),"")</f>
        <v/>
      </c>
      <c r="AI61" s="59" t="str">
        <f>IFERROR(IF(OR($C$67=FALSE,LEFT($B61,3)&lt;&gt;"NOX"),AI53*INDEX('Damage costs'!$P$18:$P$70,MATCH($B61,'Damage costs'!$C$18:$C$70,0))/1000,AI53*INDEX('Damage costs'!$T$18:$T$70,MATCH($B61,'Damage costs'!$C$18:$C$70,0))/1000),"")</f>
        <v/>
      </c>
      <c r="AJ61" s="59" t="str">
        <f>IFERROR(IF(OR($C$67=FALSE,LEFT($B61,3)&lt;&gt;"NOX"),AJ53*INDEX('Damage costs'!$P$18:$P$70,MATCH($B61,'Damage costs'!$C$18:$C$70,0))/1000,AJ53*INDEX('Damage costs'!$T$18:$T$70,MATCH($B61,'Damage costs'!$C$18:$C$70,0))/1000),"")</f>
        <v/>
      </c>
      <c r="AK61" s="59" t="str">
        <f>IFERROR(IF(OR($C$67=FALSE,LEFT($B61,3)&lt;&gt;"NOX"),AK53*INDEX('Damage costs'!$P$18:$P$70,MATCH($B61,'Damage costs'!$C$18:$C$70,0))/1000,AK53*INDEX('Damage costs'!$T$18:$T$70,MATCH($B61,'Damage costs'!$C$18:$C$70,0))/1000),"")</f>
        <v/>
      </c>
      <c r="AL61" s="59" t="str">
        <f>IFERROR(IF(OR($C$67=FALSE,LEFT($B61,3)&lt;&gt;"NOX"),AL53*INDEX('Damage costs'!$P$18:$P$70,MATCH($B61,'Damage costs'!$C$18:$C$70,0))/1000,AL53*INDEX('Damage costs'!$T$18:$T$70,MATCH($B61,'Damage costs'!$C$18:$C$70,0))/1000),"")</f>
        <v/>
      </c>
      <c r="AM61" s="59" t="str">
        <f>IFERROR(IF(OR($C$67=FALSE,LEFT($B61,3)&lt;&gt;"NOX"),AM53*INDEX('Damage costs'!$P$18:$P$70,MATCH($B61,'Damage costs'!$C$18:$C$70,0))/1000,AM53*INDEX('Damage costs'!$T$18:$T$70,MATCH($B61,'Damage costs'!$C$18:$C$70,0))/1000),"")</f>
        <v/>
      </c>
      <c r="AN61" s="59" t="str">
        <f>IFERROR(IF(OR($C$67=FALSE,LEFT($B61,3)&lt;&gt;"NOX"),AN53*INDEX('Damage costs'!$P$18:$P$70,MATCH($B61,'Damage costs'!$C$18:$C$70,0))/1000,AN53*INDEX('Damage costs'!$T$18:$T$70,MATCH($B61,'Damage costs'!$C$18:$C$70,0))/1000),"")</f>
        <v/>
      </c>
      <c r="AO61" s="59" t="str">
        <f>IFERROR(IF(OR($C$67=FALSE,LEFT($B61,3)&lt;&gt;"NOX"),AO53*INDEX('Damage costs'!$P$18:$P$70,MATCH($B61,'Damage costs'!$C$18:$C$70,0))/1000,AO53*INDEX('Damage costs'!$T$18:$T$70,MATCH($B61,'Damage costs'!$C$18:$C$70,0))/1000),"")</f>
        <v/>
      </c>
      <c r="AP61" s="59" t="str">
        <f>IFERROR(IF(OR($C$67=FALSE,LEFT($B61,3)&lt;&gt;"NOX"),AP53*INDEX('Damage costs'!$P$18:$P$70,MATCH($B61,'Damage costs'!$C$18:$C$70,0))/1000,AP53*INDEX('Damage costs'!$T$18:$T$70,MATCH($B61,'Damage costs'!$C$18:$C$70,0))/1000),"")</f>
        <v/>
      </c>
      <c r="AQ61" s="59" t="str">
        <f>IFERROR(IF(OR($C$67=FALSE,LEFT($B61,3)&lt;&gt;"NOX"),AQ53*INDEX('Damage costs'!$P$18:$P$70,MATCH($B61,'Damage costs'!$C$18:$C$70,0))/1000,AQ53*INDEX('Damage costs'!$T$18:$T$70,MATCH($B61,'Damage costs'!$C$18:$C$70,0))/1000),"")</f>
        <v/>
      </c>
      <c r="AR61" s="59" t="str">
        <f>IFERROR(IF(OR($C$67=FALSE,LEFT($B61,3)&lt;&gt;"NOX"),AR53*INDEX('Damage costs'!$P$18:$P$70,MATCH($B61,'Damage costs'!$C$18:$C$70,0))/1000,AR53*INDEX('Damage costs'!$T$18:$T$70,MATCH($B61,'Damage costs'!$C$18:$C$70,0))/1000),"")</f>
        <v/>
      </c>
      <c r="AS61" s="59" t="str">
        <f>IFERROR(IF(OR($C$67=FALSE,LEFT($B61,3)&lt;&gt;"NOX"),AS53*INDEX('Damage costs'!$P$18:$P$70,MATCH($B61,'Damage costs'!$C$18:$C$70,0))/1000,AS53*INDEX('Damage costs'!$T$18:$T$70,MATCH($B61,'Damage costs'!$C$18:$C$70,0))/1000),"")</f>
        <v/>
      </c>
      <c r="AT61" s="59" t="str">
        <f>IFERROR(IF(OR($C$67=FALSE,LEFT($B61,3)&lt;&gt;"NOX"),AT53*INDEX('Damage costs'!$P$18:$P$70,MATCH($B61,'Damage costs'!$C$18:$C$70,0))/1000,AT53*INDEX('Damage costs'!$T$18:$T$70,MATCH($B61,'Damage costs'!$C$18:$C$70,0))/1000),"")</f>
        <v/>
      </c>
      <c r="AU61" s="59" t="str">
        <f>IFERROR(IF(OR($C$67=FALSE,LEFT($B61,3)&lt;&gt;"NOX"),AU53*INDEX('Damage costs'!$P$18:$P$70,MATCH($B61,'Damage costs'!$C$18:$C$70,0))/1000,AU53*INDEX('Damage costs'!$T$18:$T$70,MATCH($B61,'Damage costs'!$C$18:$C$70,0))/1000),"")</f>
        <v/>
      </c>
      <c r="AV61" s="59" t="str">
        <f>IFERROR(IF(OR($C$67=FALSE,LEFT($B61,3)&lt;&gt;"NOX"),AV53*INDEX('Damage costs'!$P$18:$P$70,MATCH($B61,'Damage costs'!$C$18:$C$70,0))/1000,AV53*INDEX('Damage costs'!$T$18:$T$70,MATCH($B61,'Damage costs'!$C$18:$C$70,0))/1000),"")</f>
        <v/>
      </c>
      <c r="AW61" s="59" t="str">
        <f>IFERROR(IF(OR($C$67=FALSE,LEFT($B61,3)&lt;&gt;"NOX"),AW53*INDEX('Damage costs'!$P$18:$P$70,MATCH($B61,'Damage costs'!$C$18:$C$70,0))/1000,AW53*INDEX('Damage costs'!$T$18:$T$70,MATCH($B61,'Damage costs'!$C$18:$C$70,0))/1000),"")</f>
        <v/>
      </c>
      <c r="AX61" s="59" t="str">
        <f>IFERROR(IF(OR($C$67=FALSE,LEFT($B61,3)&lt;&gt;"NOX"),AX53*INDEX('Damage costs'!$P$18:$P$70,MATCH($B61,'Damage costs'!$C$18:$C$70,0))/1000,AX53*INDEX('Damage costs'!$T$18:$T$70,MATCH($B61,'Damage costs'!$C$18:$C$70,0))/1000),"")</f>
        <v/>
      </c>
      <c r="AY61" s="59" t="str">
        <f>IFERROR(IF(OR($C$67=FALSE,LEFT($B61,3)&lt;&gt;"NOX"),AY53*INDEX('Damage costs'!$P$18:$P$70,MATCH($B61,'Damage costs'!$C$18:$C$70,0))/1000,AY53*INDEX('Damage costs'!$T$18:$T$70,MATCH($B61,'Damage costs'!$C$18:$C$70,0))/1000),"")</f>
        <v/>
      </c>
      <c r="AZ61" s="59" t="str">
        <f>IFERROR(IF(OR($C$67=FALSE,LEFT($B61,3)&lt;&gt;"NOX"),AZ53*INDEX('Damage costs'!$P$18:$P$70,MATCH($B61,'Damage costs'!$C$18:$C$70,0))/1000,AZ53*INDEX('Damage costs'!$T$18:$T$70,MATCH($B61,'Damage costs'!$C$18:$C$70,0))/1000),"")</f>
        <v/>
      </c>
      <c r="BA61" s="59" t="str">
        <f>IFERROR(IF(OR($C$67=FALSE,LEFT($B61,3)&lt;&gt;"NOX"),BA53*INDEX('Damage costs'!$P$18:$P$70,MATCH($B61,'Damage costs'!$C$18:$C$70,0))/1000,BA53*INDEX('Damage costs'!$T$18:$T$70,MATCH($B61,'Damage costs'!$C$18:$C$70,0))/1000),"")</f>
        <v/>
      </c>
      <c r="BB61" s="59" t="str">
        <f>IFERROR(IF(OR($C$67=FALSE,LEFT($B61,3)&lt;&gt;"NOX"),BB53*INDEX('Damage costs'!$P$18:$P$70,MATCH($B61,'Damage costs'!$C$18:$C$70,0))/1000,BB53*INDEX('Damage costs'!$T$18:$T$70,MATCH($B61,'Damage costs'!$C$18:$C$70,0))/1000),"")</f>
        <v/>
      </c>
      <c r="BC61" s="59" t="str">
        <f>IFERROR(IF(OR($C$67=FALSE,LEFT($B61,3)&lt;&gt;"NOX"),BC53*INDEX('Damage costs'!$P$18:$P$70,MATCH($B61,'Damage costs'!$C$18:$C$70,0))/1000,BC53*INDEX('Damage costs'!$T$18:$T$70,MATCH($B61,'Damage costs'!$C$18:$C$70,0))/1000),"")</f>
        <v/>
      </c>
      <c r="BD61" s="59" t="str">
        <f>IFERROR(IF(OR($C$67=FALSE,LEFT($B61,3)&lt;&gt;"NOX"),BD53*INDEX('Damage costs'!$P$18:$P$70,MATCH($B61,'Damage costs'!$C$18:$C$70,0))/1000,BD53*INDEX('Damage costs'!$T$18:$T$70,MATCH($B61,'Damage costs'!$C$18:$C$70,0))/1000),"")</f>
        <v/>
      </c>
      <c r="BE61" s="59" t="str">
        <f>IFERROR(IF(OR($C$67=FALSE,LEFT($B61,3)&lt;&gt;"NOX"),BE53*INDEX('Damage costs'!$P$18:$P$70,MATCH($B61,'Damage costs'!$C$18:$C$70,0))/1000,BE53*INDEX('Damage costs'!$T$18:$T$70,MATCH($B61,'Damage costs'!$C$18:$C$70,0))/1000),"")</f>
        <v/>
      </c>
      <c r="BF61" s="59" t="str">
        <f>IFERROR(IF(OR($C$67=FALSE,LEFT($B61,3)&lt;&gt;"NOX"),BF53*INDEX('Damage costs'!$P$18:$P$70,MATCH($B61,'Damage costs'!$C$18:$C$70,0))/1000,BF53*INDEX('Damage costs'!$T$18:$T$70,MATCH($B61,'Damage costs'!$C$18:$C$70,0))/1000),"")</f>
        <v/>
      </c>
      <c r="BG61" s="59" t="str">
        <f>IFERROR(IF(OR($C$67=FALSE,LEFT($B61,3)&lt;&gt;"NOX"),BG53*INDEX('Damage costs'!$P$18:$P$70,MATCH($B61,'Damage costs'!$C$18:$C$70,0))/1000,BG53*INDEX('Damage costs'!$T$18:$T$70,MATCH($B61,'Damage costs'!$C$18:$C$70,0))/1000),"")</f>
        <v/>
      </c>
      <c r="BH61" s="59" t="str">
        <f>IFERROR(IF(OR($C$67=FALSE,LEFT($B61,3)&lt;&gt;"NOX"),BH53*INDEX('Damage costs'!$P$18:$P$70,MATCH($B61,'Damage costs'!$C$18:$C$70,0))/1000,BH53*INDEX('Damage costs'!$T$18:$T$70,MATCH($B61,'Damage costs'!$C$18:$C$70,0))/1000),"")</f>
        <v/>
      </c>
      <c r="BI61" s="59" t="str">
        <f>IFERROR(IF(OR($C$67=FALSE,LEFT($B61,3)&lt;&gt;"NOX"),BI53*INDEX('Damage costs'!$P$18:$P$70,MATCH($B61,'Damage costs'!$C$18:$C$70,0))/1000,BI53*INDEX('Damage costs'!$T$18:$T$70,MATCH($B61,'Damage costs'!$C$18:$C$70,0))/1000),"")</f>
        <v/>
      </c>
      <c r="BJ61" s="59" t="str">
        <f>IFERROR(IF(OR($C$67=FALSE,LEFT($B61,3)&lt;&gt;"NOX"),BJ53*INDEX('Damage costs'!$P$18:$P$70,MATCH($B61,'Damage costs'!$C$18:$C$70,0))/1000,BJ53*INDEX('Damage costs'!$T$18:$T$70,MATCH($B61,'Damage costs'!$C$18:$C$70,0))/1000),"")</f>
        <v/>
      </c>
      <c r="BK61" s="59" t="str">
        <f>IFERROR(IF(OR($C$67=FALSE,LEFT($B61,3)&lt;&gt;"NOX"),BK53*INDEX('Damage costs'!$P$18:$P$70,MATCH($B61,'Damage costs'!$C$18:$C$70,0))/1000,BK53*INDEX('Damage costs'!$T$18:$T$70,MATCH($B61,'Damage costs'!$C$18:$C$70,0))/1000),"")</f>
        <v/>
      </c>
      <c r="BL61" s="59" t="str">
        <f>IFERROR(IF(OR($C$67=FALSE,LEFT($B61,3)&lt;&gt;"NOX"),BL53*INDEX('Damage costs'!$P$18:$P$70,MATCH($B61,'Damage costs'!$C$18:$C$70,0))/1000,BL53*INDEX('Damage costs'!$T$18:$T$70,MATCH($B61,'Damage costs'!$C$18:$C$70,0))/1000),"")</f>
        <v/>
      </c>
      <c r="BM61" s="59" t="str">
        <f>IFERROR(IF(OR($C$67=FALSE,LEFT($B61,3)&lt;&gt;"NOX"),BM53*INDEX('Damage costs'!$P$18:$P$70,MATCH($B61,'Damage costs'!$C$18:$C$70,0))/1000,BM53*INDEX('Damage costs'!$T$18:$T$70,MATCH($B61,'Damage costs'!$C$18:$C$70,0))/1000),"")</f>
        <v/>
      </c>
      <c r="BN61" s="59" t="str">
        <f>IFERROR(IF(OR($C$67=FALSE,LEFT($B61,3)&lt;&gt;"NOX"),BN53*INDEX('Damage costs'!$P$18:$P$70,MATCH($B61,'Damage costs'!$C$18:$C$70,0))/1000,BN53*INDEX('Damage costs'!$T$18:$T$70,MATCH($B61,'Damage costs'!$C$18:$C$70,0))/1000),"")</f>
        <v/>
      </c>
      <c r="BO61" s="59" t="str">
        <f>IFERROR(IF(OR($C$67=FALSE,LEFT($B61,3)&lt;&gt;"NOX"),BO53*INDEX('Damage costs'!$P$18:$P$70,MATCH($B61,'Damage costs'!$C$18:$C$70,0))/1000,BO53*INDEX('Damage costs'!$T$18:$T$70,MATCH($B61,'Damage costs'!$C$18:$C$70,0))/1000),"")</f>
        <v/>
      </c>
      <c r="BP61" s="59" t="str">
        <f>IFERROR(IF(OR($C$67=FALSE,LEFT($B61,3)&lt;&gt;"NOX"),BP53*INDEX('Damage costs'!$P$18:$P$70,MATCH($B61,'Damage costs'!$C$18:$C$70,0))/1000,BP53*INDEX('Damage costs'!$T$18:$T$70,MATCH($B61,'Damage costs'!$C$18:$C$70,0))/1000),"")</f>
        <v/>
      </c>
      <c r="BQ61" s="59" t="str">
        <f>IFERROR(IF(OR($C$67=FALSE,LEFT($B61,3)&lt;&gt;"NOX"),BQ53*INDEX('Damage costs'!$P$18:$P$70,MATCH($B61,'Damage costs'!$C$18:$C$70,0))/1000,BQ53*INDEX('Damage costs'!$T$18:$T$70,MATCH($B61,'Damage costs'!$C$18:$C$70,0))/1000),"")</f>
        <v/>
      </c>
      <c r="BR61" s="59" t="str">
        <f>IFERROR(IF(OR($C$67=FALSE,LEFT($B61,3)&lt;&gt;"NOX"),BR53*INDEX('Damage costs'!$P$18:$P$70,MATCH($B61,'Damage costs'!$C$18:$C$70,0))/1000,BR53*INDEX('Damage costs'!$T$18:$T$70,MATCH($B61,'Damage costs'!$C$18:$C$70,0))/1000),"")</f>
        <v/>
      </c>
      <c r="BS61" s="59" t="str">
        <f>IFERROR(IF(OR($C$67=FALSE,LEFT($B61,3)&lt;&gt;"NOX"),BS53*INDEX('Damage costs'!$P$18:$P$70,MATCH($B61,'Damage costs'!$C$18:$C$70,0))/1000,BS53*INDEX('Damage costs'!$T$18:$T$70,MATCH($B61,'Damage costs'!$C$18:$C$70,0))/1000),"")</f>
        <v/>
      </c>
      <c r="BT61" s="59" t="str">
        <f>IFERROR(IF(OR($C$67=FALSE,LEFT($B61,3)&lt;&gt;"NOX"),BT53*INDEX('Damage costs'!$P$18:$P$70,MATCH($B61,'Damage costs'!$C$18:$C$70,0))/1000,BT53*INDEX('Damage costs'!$T$18:$T$70,MATCH($B61,'Damage costs'!$C$18:$C$70,0))/1000),"")</f>
        <v/>
      </c>
      <c r="BU61" s="59" t="str">
        <f>IFERROR(IF(OR($C$67=FALSE,LEFT($B61,3)&lt;&gt;"NOX"),BU53*INDEX('Damage costs'!$P$18:$P$70,MATCH($B61,'Damage costs'!$C$18:$C$70,0))/1000,BU53*INDEX('Damage costs'!$T$18:$T$70,MATCH($B61,'Damage costs'!$C$18:$C$70,0))/1000),"")</f>
        <v/>
      </c>
      <c r="BV61" s="59" t="str">
        <f>IFERROR(IF(OR($C$67=FALSE,LEFT($B61,3)&lt;&gt;"NOX"),BV53*INDEX('Damage costs'!$P$18:$P$70,MATCH($B61,'Damage costs'!$C$18:$C$70,0))/1000,BV53*INDEX('Damage costs'!$T$18:$T$70,MATCH($B61,'Damage costs'!$C$18:$C$70,0))/1000),"")</f>
        <v/>
      </c>
      <c r="BW61" s="59" t="str">
        <f>IFERROR(IF(OR($C$67=FALSE,LEFT($B61,3)&lt;&gt;"NOX"),BW53*INDEX('Damage costs'!$P$18:$P$70,MATCH($B61,'Damage costs'!$C$18:$C$70,0))/1000,BW53*INDEX('Damage costs'!$T$18:$T$70,MATCH($B61,'Damage costs'!$C$18:$C$70,0))/1000),"")</f>
        <v/>
      </c>
      <c r="BX61" s="59" t="str">
        <f>IFERROR(IF(OR($C$67=FALSE,LEFT($B61,3)&lt;&gt;"NOX"),BX53*INDEX('Damage costs'!$P$18:$P$70,MATCH($B61,'Damage costs'!$C$18:$C$70,0))/1000,BX53*INDEX('Damage costs'!$T$18:$T$70,MATCH($B61,'Damage costs'!$C$18:$C$70,0))/1000),"")</f>
        <v/>
      </c>
      <c r="BY61" s="59" t="str">
        <f>IFERROR(IF(OR($C$67=FALSE,LEFT($B61,3)&lt;&gt;"NOX"),BY53*INDEX('Damage costs'!$P$18:$P$70,MATCH($B61,'Damage costs'!$C$18:$C$70,0))/1000,BY53*INDEX('Damage costs'!$T$18:$T$70,MATCH($B61,'Damage costs'!$C$18:$C$70,0))/1000),"")</f>
        <v/>
      </c>
      <c r="BZ61" s="59" t="str">
        <f>IFERROR(IF(OR($C$67=FALSE,LEFT($B61,3)&lt;&gt;"NOX"),BZ53*INDEX('Damage costs'!$P$18:$P$70,MATCH($B61,'Damage costs'!$C$18:$C$70,0))/1000,BZ53*INDEX('Damage costs'!$T$18:$T$70,MATCH($B61,'Damage costs'!$C$18:$C$70,0))/1000),"")</f>
        <v/>
      </c>
      <c r="CA61" s="59" t="str">
        <f>IFERROR(IF(OR($C$67=FALSE,LEFT($B61,3)&lt;&gt;"NOX"),CA53*INDEX('Damage costs'!$P$18:$P$70,MATCH($B61,'Damage costs'!$C$18:$C$70,0))/1000,CA53*INDEX('Damage costs'!$T$18:$T$70,MATCH($B61,'Damage costs'!$C$18:$C$70,0))/1000),"")</f>
        <v/>
      </c>
      <c r="CB61" s="59" t="str">
        <f>IFERROR(IF(OR($C$67=FALSE,LEFT($B61,3)&lt;&gt;"NOX"),CB53*INDEX('Damage costs'!$P$18:$P$70,MATCH($B61,'Damage costs'!$C$18:$C$70,0))/1000,CB53*INDEX('Damage costs'!$T$18:$T$70,MATCH($B61,'Damage costs'!$C$18:$C$70,0))/1000),"")</f>
        <v/>
      </c>
      <c r="CC61" s="59" t="str">
        <f>IFERROR(IF(OR($C$67=FALSE,LEFT($B61,3)&lt;&gt;"NOX"),CC53*INDEX('Damage costs'!$P$18:$P$70,MATCH($B61,'Damage costs'!$C$18:$C$70,0))/1000,CC53*INDEX('Damage costs'!$T$18:$T$70,MATCH($B61,'Damage costs'!$C$18:$C$70,0))/1000),"")</f>
        <v/>
      </c>
      <c r="CD61" s="59" t="str">
        <f>IFERROR(IF(OR($C$67=FALSE,LEFT($B61,3)&lt;&gt;"NOX"),CD53*INDEX('Damage costs'!$P$18:$P$70,MATCH($B61,'Damage costs'!$C$18:$C$70,0))/1000,CD53*INDEX('Damage costs'!$T$18:$T$70,MATCH($B61,'Damage costs'!$C$18:$C$70,0))/1000),"")</f>
        <v/>
      </c>
      <c r="CE61" s="59" t="str">
        <f>IFERROR(IF(OR($C$67=FALSE,LEFT($B61,3)&lt;&gt;"NOX"),CE53*INDEX('Damage costs'!$P$18:$P$70,MATCH($B61,'Damage costs'!$C$18:$C$70,0))/1000,CE53*INDEX('Damage costs'!$T$18:$T$70,MATCH($B61,'Damage costs'!$C$18:$C$70,0))/1000),"")</f>
        <v/>
      </c>
      <c r="CF61" s="59" t="str">
        <f>IFERROR(IF(OR($C$67=FALSE,LEFT($B61,3)&lt;&gt;"NOX"),CF53*INDEX('Damage costs'!$P$18:$P$70,MATCH($B61,'Damage costs'!$C$18:$C$70,0))/1000,CF53*INDEX('Damage costs'!$T$18:$T$70,MATCH($B61,'Damage costs'!$C$18:$C$70,0))/1000),"")</f>
        <v/>
      </c>
      <c r="CG61" s="59" t="str">
        <f>IFERROR(IF(OR($C$67=FALSE,LEFT($B61,3)&lt;&gt;"NOX"),CG53*INDEX('Damage costs'!$P$18:$P$70,MATCH($B61,'Damage costs'!$C$18:$C$70,0))/1000,CG53*INDEX('Damage costs'!$T$18:$T$70,MATCH($B61,'Damage costs'!$C$18:$C$70,0))/1000),"")</f>
        <v/>
      </c>
      <c r="CH61" s="59" t="str">
        <f>IFERROR(IF(OR($C$67=FALSE,LEFT($B61,3)&lt;&gt;"NOX"),CH53*INDEX('Damage costs'!$P$18:$P$70,MATCH($B61,'Damage costs'!$C$18:$C$70,0))/1000,CH53*INDEX('Damage costs'!$T$18:$T$70,MATCH($B61,'Damage costs'!$C$18:$C$70,0))/1000),"")</f>
        <v/>
      </c>
      <c r="CI61" s="59" t="str">
        <f>IFERROR(IF(OR($C$67=FALSE,LEFT($B61,3)&lt;&gt;"NOX"),CI53*INDEX('Damage costs'!$P$18:$P$70,MATCH($B61,'Damage costs'!$C$18:$C$70,0))/1000,CI53*INDEX('Damage costs'!$T$18:$T$70,MATCH($B61,'Damage costs'!$C$18:$C$70,0))/1000),"")</f>
        <v/>
      </c>
      <c r="CJ61" s="59" t="str">
        <f>IFERROR(IF(OR($C$67=FALSE,LEFT($B61,3)&lt;&gt;"NOX"),CJ53*INDEX('Damage costs'!$P$18:$P$70,MATCH($B61,'Damage costs'!$C$18:$C$70,0))/1000,CJ53*INDEX('Damage costs'!$T$18:$T$70,MATCH($B61,'Damage costs'!$C$18:$C$70,0))/1000),"")</f>
        <v/>
      </c>
      <c r="CK61" s="59" t="str">
        <f>IFERROR(IF(OR($C$67=FALSE,LEFT($B61,3)&lt;&gt;"NOX"),CK53*INDEX('Damage costs'!$P$18:$P$70,MATCH($B61,'Damage costs'!$C$18:$C$70,0))/1000,CK53*INDEX('Damage costs'!$T$18:$T$70,MATCH($B61,'Damage costs'!$C$18:$C$70,0))/1000),"")</f>
        <v/>
      </c>
      <c r="CL61" s="59" t="str">
        <f>IFERROR(IF(OR($C$67=FALSE,LEFT($B61,3)&lt;&gt;"NOX"),CL53*INDEX('Damage costs'!$P$18:$P$70,MATCH($B61,'Damage costs'!$C$18:$C$70,0))/1000,CL53*INDEX('Damage costs'!$T$18:$T$70,MATCH($B61,'Damage costs'!$C$18:$C$70,0))/1000),"")</f>
        <v/>
      </c>
      <c r="CM61" s="59" t="str">
        <f>IFERROR(IF(OR($C$67=FALSE,LEFT($B61,3)&lt;&gt;"NOX"),CM53*INDEX('Damage costs'!$P$18:$P$70,MATCH($B61,'Damage costs'!$C$18:$C$70,0))/1000,CM53*INDEX('Damage costs'!$T$18:$T$70,MATCH($B61,'Damage costs'!$C$18:$C$70,0))/1000),"")</f>
        <v/>
      </c>
      <c r="CN61" s="59" t="str">
        <f>IFERROR(IF(OR($C$67=FALSE,LEFT($B61,3)&lt;&gt;"NOX"),CN53*INDEX('Damage costs'!$P$18:$P$70,MATCH($B61,'Damage costs'!$C$18:$C$70,0))/1000,CN53*INDEX('Damage costs'!$T$18:$T$70,MATCH($B61,'Damage costs'!$C$18:$C$70,0))/1000),"")</f>
        <v/>
      </c>
      <c r="CO61" s="59" t="str">
        <f>IFERROR(IF(OR($C$67=FALSE,LEFT($B61,3)&lt;&gt;"NOX"),CO53*INDEX('Damage costs'!$P$18:$P$70,MATCH($B61,'Damage costs'!$C$18:$C$70,0))/1000,CO53*INDEX('Damage costs'!$T$18:$T$70,MATCH($B61,'Damage costs'!$C$18:$C$70,0))/1000),"")</f>
        <v/>
      </c>
      <c r="CP61" s="59" t="str">
        <f>IFERROR(IF(OR($C$67=FALSE,LEFT($B61,3)&lt;&gt;"NOX"),CP53*INDEX('Damage costs'!$P$18:$P$70,MATCH($B61,'Damage costs'!$C$18:$C$70,0))/1000,CP53*INDEX('Damage costs'!$T$18:$T$70,MATCH($B61,'Damage costs'!$C$18:$C$70,0))/1000),"")</f>
        <v/>
      </c>
      <c r="CQ61" s="59" t="str">
        <f>IFERROR(IF(OR($C$67=FALSE,LEFT($B61,3)&lt;&gt;"NOX"),CQ53*INDEX('Damage costs'!$P$18:$P$70,MATCH($B61,'Damage costs'!$C$18:$C$70,0))/1000,CQ53*INDEX('Damage costs'!$T$18:$T$70,MATCH($B61,'Damage costs'!$C$18:$C$70,0))/1000),"")</f>
        <v/>
      </c>
      <c r="CR61" s="59" t="str">
        <f>IFERROR(IF(OR($C$67=FALSE,LEFT($B61,3)&lt;&gt;"NOX"),CR53*INDEX('Damage costs'!$P$18:$P$70,MATCH($B61,'Damage costs'!$C$18:$C$70,0))/1000,CR53*INDEX('Damage costs'!$T$18:$T$70,MATCH($B61,'Damage costs'!$C$18:$C$70,0))/1000),"")</f>
        <v/>
      </c>
      <c r="CS61" s="59" t="str">
        <f>IFERROR(IF(OR($C$67=FALSE,LEFT($B61,3)&lt;&gt;"NOX"),CS53*INDEX('Damage costs'!$P$18:$P$70,MATCH($B61,'Damage costs'!$C$18:$C$70,0))/1000,CS53*INDEX('Damage costs'!$T$18:$T$70,MATCH($B61,'Damage costs'!$C$18:$C$70,0))/1000),"")</f>
        <v/>
      </c>
      <c r="CT61" s="59" t="str">
        <f>IFERROR(IF(OR($C$67=FALSE,LEFT($B61,3)&lt;&gt;"NOX"),CT53*INDEX('Damage costs'!$P$18:$P$70,MATCH($B61,'Damage costs'!$C$18:$C$70,0))/1000,CT53*INDEX('Damage costs'!$T$18:$T$70,MATCH($B61,'Damage costs'!$C$18:$C$70,0))/1000),"")</f>
        <v/>
      </c>
      <c r="CU61" s="59" t="str">
        <f>IFERROR(IF(OR($C$67=FALSE,LEFT($B61,3)&lt;&gt;"NOX"),CU53*INDEX('Damage costs'!$P$18:$P$70,MATCH($B61,'Damage costs'!$C$18:$C$70,0))/1000,CU53*INDEX('Damage costs'!$T$18:$T$70,MATCH($B61,'Damage costs'!$C$18:$C$70,0))/1000),"")</f>
        <v/>
      </c>
      <c r="CV61" s="59" t="str">
        <f>IFERROR(IF(OR($C$67=FALSE,LEFT($B61,3)&lt;&gt;"NOX"),CV53*INDEX('Damage costs'!$P$18:$P$70,MATCH($B61,'Damage costs'!$C$18:$C$70,0))/1000,CV53*INDEX('Damage costs'!$T$18:$T$70,MATCH($B61,'Damage costs'!$C$18:$C$70,0))/1000),"")</f>
        <v/>
      </c>
      <c r="CW61" s="59" t="str">
        <f>IFERROR(IF(OR($C$67=FALSE,LEFT($B61,3)&lt;&gt;"NOX"),CW53*INDEX('Damage costs'!$P$18:$P$70,MATCH($B61,'Damage costs'!$C$18:$C$70,0))/1000,CW53*INDEX('Damage costs'!$T$18:$T$70,MATCH($B61,'Damage costs'!$C$18:$C$70,0))/1000),"")</f>
        <v/>
      </c>
      <c r="CX61" s="59" t="str">
        <f>IFERROR(IF(OR($C$67=FALSE,LEFT($B61,3)&lt;&gt;"NOX"),CX53*INDEX('Damage costs'!$P$18:$P$70,MATCH($B61,'Damage costs'!$C$18:$C$70,0))/1000,CX53*INDEX('Damage costs'!$T$18:$T$70,MATCH($B61,'Damage costs'!$C$18:$C$70,0))/1000),"")</f>
        <v/>
      </c>
      <c r="CY61" s="59" t="str">
        <f>IFERROR(IF(OR($C$67=FALSE,LEFT($B61,3)&lt;&gt;"NOX"),CY53*INDEX('Damage costs'!$P$18:$P$70,MATCH($B61,'Damage costs'!$C$18:$C$70,0))/1000,CY53*INDEX('Damage costs'!$T$18:$T$70,MATCH($B61,'Damage costs'!$C$18:$C$70,0))/1000),"")</f>
        <v/>
      </c>
      <c r="CZ61" s="391"/>
    </row>
    <row r="62" spans="2:104" x14ac:dyDescent="0.25">
      <c r="B62" s="406">
        <f t="shared" si="27"/>
        <v>0</v>
      </c>
      <c r="C62" s="9" t="s">
        <v>1117</v>
      </c>
      <c r="D62" s="59" t="str">
        <f>IFERROR(IF(OR($C$67=FALSE,LEFT($B62,3)&lt;&gt;"NOX"),D54*INDEX('Damage costs'!$P$18:$P$70,MATCH($B62,'Damage costs'!$C$18:$C$70,0))/1000,D54*INDEX('Damage costs'!$T$18:$T$70,MATCH($B62,'Damage costs'!$C$18:$C$70,0))/1000),"")</f>
        <v/>
      </c>
      <c r="E62" s="59" t="str">
        <f>IFERROR(IF(OR($C$67=FALSE,LEFT($B62,3)&lt;&gt;"NOX"),E54*INDEX('Damage costs'!$P$18:$P$70,MATCH($B62,'Damage costs'!$C$18:$C$70,0))/1000,E54*INDEX('Damage costs'!$T$18:$T$70,MATCH($B62,'Damage costs'!$C$18:$C$70,0))/1000),"")</f>
        <v/>
      </c>
      <c r="F62" s="59" t="str">
        <f>IFERROR(IF(OR($C$67=FALSE,LEFT($B62,3)&lt;&gt;"NOX"),F54*INDEX('Damage costs'!$P$18:$P$70,MATCH($B62,'Damage costs'!$C$18:$C$70,0))/1000,F54*INDEX('Damage costs'!$T$18:$T$70,MATCH($B62,'Damage costs'!$C$18:$C$70,0))/1000),"")</f>
        <v/>
      </c>
      <c r="G62" s="59" t="str">
        <f>IFERROR(IF(OR($C$67=FALSE,LEFT($B62,3)&lt;&gt;"NOX"),G54*INDEX('Damage costs'!$P$18:$P$70,MATCH($B62,'Damage costs'!$C$18:$C$70,0))/1000,G54*INDEX('Damage costs'!$T$18:$T$70,MATCH($B62,'Damage costs'!$C$18:$C$70,0))/1000),"")</f>
        <v/>
      </c>
      <c r="H62" s="59" t="str">
        <f>IFERROR(IF(OR($C$67=FALSE,LEFT($B62,3)&lt;&gt;"NOX"),H54*INDEX('Damage costs'!$P$18:$P$70,MATCH($B62,'Damage costs'!$C$18:$C$70,0))/1000,H54*INDEX('Damage costs'!$T$18:$T$70,MATCH($B62,'Damage costs'!$C$18:$C$70,0))/1000),"")</f>
        <v/>
      </c>
      <c r="I62" s="59" t="str">
        <f>IFERROR(IF(OR($C$67=FALSE,LEFT($B62,3)&lt;&gt;"NOX"),I54*INDEX('Damage costs'!$P$18:$P$70,MATCH($B62,'Damage costs'!$C$18:$C$70,0))/1000,I54*INDEX('Damage costs'!$T$18:$T$70,MATCH($B62,'Damage costs'!$C$18:$C$70,0))/1000),"")</f>
        <v/>
      </c>
      <c r="J62" s="59" t="str">
        <f>IFERROR(IF(OR($C$67=FALSE,LEFT($B62,3)&lt;&gt;"NOX"),J54*INDEX('Damage costs'!$P$18:$P$70,MATCH($B62,'Damage costs'!$C$18:$C$70,0))/1000,J54*INDEX('Damage costs'!$T$18:$T$70,MATCH($B62,'Damage costs'!$C$18:$C$70,0))/1000),"")</f>
        <v/>
      </c>
      <c r="K62" s="59" t="str">
        <f>IFERROR(IF(OR($C$67=FALSE,LEFT($B62,3)&lt;&gt;"NOX"),K54*INDEX('Damage costs'!$P$18:$P$70,MATCH($B62,'Damage costs'!$C$18:$C$70,0))/1000,K54*INDEX('Damage costs'!$T$18:$T$70,MATCH($B62,'Damage costs'!$C$18:$C$70,0))/1000),"")</f>
        <v/>
      </c>
      <c r="L62" s="59" t="str">
        <f>IFERROR(IF(OR($C$67=FALSE,LEFT($B62,3)&lt;&gt;"NOX"),L54*INDEX('Damage costs'!$P$18:$P$70,MATCH($B62,'Damage costs'!$C$18:$C$70,0))/1000,L54*INDEX('Damage costs'!$T$18:$T$70,MATCH($B62,'Damage costs'!$C$18:$C$70,0))/1000),"")</f>
        <v/>
      </c>
      <c r="M62" s="59" t="str">
        <f>IFERROR(IF(OR($C$67=FALSE,LEFT($B62,3)&lt;&gt;"NOX"),M54*INDEX('Damage costs'!$P$18:$P$70,MATCH($B62,'Damage costs'!$C$18:$C$70,0))/1000,M54*INDEX('Damage costs'!$T$18:$T$70,MATCH($B62,'Damage costs'!$C$18:$C$70,0))/1000),"")</f>
        <v/>
      </c>
      <c r="N62" s="59" t="str">
        <f>IFERROR(IF(OR($C$67=FALSE,LEFT($B62,3)&lt;&gt;"NOX"),N54*INDEX('Damage costs'!$P$18:$P$70,MATCH($B62,'Damage costs'!$C$18:$C$70,0))/1000,N54*INDEX('Damage costs'!$T$18:$T$70,MATCH($B62,'Damage costs'!$C$18:$C$70,0))/1000),"")</f>
        <v/>
      </c>
      <c r="O62" s="59" t="str">
        <f>IFERROR(IF(OR($C$67=FALSE,LEFT($B62,3)&lt;&gt;"NOX"),O54*INDEX('Damage costs'!$P$18:$P$70,MATCH($B62,'Damage costs'!$C$18:$C$70,0))/1000,O54*INDEX('Damage costs'!$T$18:$T$70,MATCH($B62,'Damage costs'!$C$18:$C$70,0))/1000),"")</f>
        <v/>
      </c>
      <c r="P62" s="59" t="str">
        <f>IFERROR(IF(OR($C$67=FALSE,LEFT($B62,3)&lt;&gt;"NOX"),P54*INDEX('Damage costs'!$P$18:$P$70,MATCH($B62,'Damage costs'!$C$18:$C$70,0))/1000,P54*INDEX('Damage costs'!$T$18:$T$70,MATCH($B62,'Damage costs'!$C$18:$C$70,0))/1000),"")</f>
        <v/>
      </c>
      <c r="Q62" s="59" t="str">
        <f>IFERROR(IF(OR($C$67=FALSE,LEFT($B62,3)&lt;&gt;"NOX"),Q54*INDEX('Damage costs'!$P$18:$P$70,MATCH($B62,'Damage costs'!$C$18:$C$70,0))/1000,Q54*INDEX('Damage costs'!$T$18:$T$70,MATCH($B62,'Damage costs'!$C$18:$C$70,0))/1000),"")</f>
        <v/>
      </c>
      <c r="R62" s="59" t="str">
        <f>IFERROR(IF(OR($C$67=FALSE,LEFT($B62,3)&lt;&gt;"NOX"),R54*INDEX('Damage costs'!$P$18:$P$70,MATCH($B62,'Damage costs'!$C$18:$C$70,0))/1000,R54*INDEX('Damage costs'!$T$18:$T$70,MATCH($B62,'Damage costs'!$C$18:$C$70,0))/1000),"")</f>
        <v/>
      </c>
      <c r="S62" s="59" t="str">
        <f>IFERROR(IF(OR($C$67=FALSE,LEFT($B62,3)&lt;&gt;"NOX"),S54*INDEX('Damage costs'!$P$18:$P$70,MATCH($B62,'Damage costs'!$C$18:$C$70,0))/1000,S54*INDEX('Damage costs'!$T$18:$T$70,MATCH($B62,'Damage costs'!$C$18:$C$70,0))/1000),"")</f>
        <v/>
      </c>
      <c r="T62" s="59" t="str">
        <f>IFERROR(IF(OR($C$67=FALSE,LEFT($B62,3)&lt;&gt;"NOX"),T54*INDEX('Damage costs'!$P$18:$P$70,MATCH($B62,'Damage costs'!$C$18:$C$70,0))/1000,T54*INDEX('Damage costs'!$T$18:$T$70,MATCH($B62,'Damage costs'!$C$18:$C$70,0))/1000),"")</f>
        <v/>
      </c>
      <c r="U62" s="59" t="str">
        <f>IFERROR(IF(OR($C$67=FALSE,LEFT($B62,3)&lt;&gt;"NOX"),U54*INDEX('Damage costs'!$P$18:$P$70,MATCH($B62,'Damage costs'!$C$18:$C$70,0))/1000,U54*INDEX('Damage costs'!$T$18:$T$70,MATCH($B62,'Damage costs'!$C$18:$C$70,0))/1000),"")</f>
        <v/>
      </c>
      <c r="V62" s="59" t="str">
        <f>IFERROR(IF(OR($C$67=FALSE,LEFT($B62,3)&lt;&gt;"NOX"),V54*INDEX('Damage costs'!$P$18:$P$70,MATCH($B62,'Damage costs'!$C$18:$C$70,0))/1000,V54*INDEX('Damage costs'!$T$18:$T$70,MATCH($B62,'Damage costs'!$C$18:$C$70,0))/1000),"")</f>
        <v/>
      </c>
      <c r="W62" s="59" t="str">
        <f>IFERROR(IF(OR($C$67=FALSE,LEFT($B62,3)&lt;&gt;"NOX"),W54*INDEX('Damage costs'!$P$18:$P$70,MATCH($B62,'Damage costs'!$C$18:$C$70,0))/1000,W54*INDEX('Damage costs'!$T$18:$T$70,MATCH($B62,'Damage costs'!$C$18:$C$70,0))/1000),"")</f>
        <v/>
      </c>
      <c r="X62" s="59" t="str">
        <f>IFERROR(IF(OR($C$67=FALSE,LEFT($B62,3)&lt;&gt;"NOX"),X54*INDEX('Damage costs'!$P$18:$P$70,MATCH($B62,'Damage costs'!$C$18:$C$70,0))/1000,X54*INDEX('Damage costs'!$T$18:$T$70,MATCH($B62,'Damage costs'!$C$18:$C$70,0))/1000),"")</f>
        <v/>
      </c>
      <c r="Y62" s="59" t="str">
        <f>IFERROR(IF(OR($C$67=FALSE,LEFT($B62,3)&lt;&gt;"NOX"),Y54*INDEX('Damage costs'!$P$18:$P$70,MATCH($B62,'Damage costs'!$C$18:$C$70,0))/1000,Y54*INDEX('Damage costs'!$T$18:$T$70,MATCH($B62,'Damage costs'!$C$18:$C$70,0))/1000),"")</f>
        <v/>
      </c>
      <c r="Z62" s="59" t="str">
        <f>IFERROR(IF(OR($C$67=FALSE,LEFT($B62,3)&lt;&gt;"NOX"),Z54*INDEX('Damage costs'!$P$18:$P$70,MATCH($B62,'Damage costs'!$C$18:$C$70,0))/1000,Z54*INDEX('Damage costs'!$T$18:$T$70,MATCH($B62,'Damage costs'!$C$18:$C$70,0))/1000),"")</f>
        <v/>
      </c>
      <c r="AA62" s="59" t="str">
        <f>IFERROR(IF(OR($C$67=FALSE,LEFT($B62,3)&lt;&gt;"NOX"),AA54*INDEX('Damage costs'!$P$18:$P$70,MATCH($B62,'Damage costs'!$C$18:$C$70,0))/1000,AA54*INDEX('Damage costs'!$T$18:$T$70,MATCH($B62,'Damage costs'!$C$18:$C$70,0))/1000),"")</f>
        <v/>
      </c>
      <c r="AB62" s="59" t="str">
        <f>IFERROR(IF(OR($C$67=FALSE,LEFT($B62,3)&lt;&gt;"NOX"),AB54*INDEX('Damage costs'!$P$18:$P$70,MATCH($B62,'Damage costs'!$C$18:$C$70,0))/1000,AB54*INDEX('Damage costs'!$T$18:$T$70,MATCH($B62,'Damage costs'!$C$18:$C$70,0))/1000),"")</f>
        <v/>
      </c>
      <c r="AC62" s="59" t="str">
        <f>IFERROR(IF(OR($C$67=FALSE,LEFT($B62,3)&lt;&gt;"NOX"),AC54*INDEX('Damage costs'!$P$18:$P$70,MATCH($B62,'Damage costs'!$C$18:$C$70,0))/1000,AC54*INDEX('Damage costs'!$T$18:$T$70,MATCH($B62,'Damage costs'!$C$18:$C$70,0))/1000),"")</f>
        <v/>
      </c>
      <c r="AD62" s="59" t="str">
        <f>IFERROR(IF(OR($C$67=FALSE,LEFT($B62,3)&lt;&gt;"NOX"),AD54*INDEX('Damage costs'!$P$18:$P$70,MATCH($B62,'Damage costs'!$C$18:$C$70,0))/1000,AD54*INDEX('Damage costs'!$T$18:$T$70,MATCH($B62,'Damage costs'!$C$18:$C$70,0))/1000),"")</f>
        <v/>
      </c>
      <c r="AE62" s="59" t="str">
        <f>IFERROR(IF(OR($C$67=FALSE,LEFT($B62,3)&lt;&gt;"NOX"),AE54*INDEX('Damage costs'!$P$18:$P$70,MATCH($B62,'Damage costs'!$C$18:$C$70,0))/1000,AE54*INDEX('Damage costs'!$T$18:$T$70,MATCH($B62,'Damage costs'!$C$18:$C$70,0))/1000),"")</f>
        <v/>
      </c>
      <c r="AF62" s="59" t="str">
        <f>IFERROR(IF(OR($C$67=FALSE,LEFT($B62,3)&lt;&gt;"NOX"),AF54*INDEX('Damage costs'!$P$18:$P$70,MATCH($B62,'Damage costs'!$C$18:$C$70,0))/1000,AF54*INDEX('Damage costs'!$T$18:$T$70,MATCH($B62,'Damage costs'!$C$18:$C$70,0))/1000),"")</f>
        <v/>
      </c>
      <c r="AG62" s="59" t="str">
        <f>IFERROR(IF(OR($C$67=FALSE,LEFT($B62,3)&lt;&gt;"NOX"),AG54*INDEX('Damage costs'!$P$18:$P$70,MATCH($B62,'Damage costs'!$C$18:$C$70,0))/1000,AG54*INDEX('Damage costs'!$T$18:$T$70,MATCH($B62,'Damage costs'!$C$18:$C$70,0))/1000),"")</f>
        <v/>
      </c>
      <c r="AH62" s="59" t="str">
        <f>IFERROR(IF(OR($C$67=FALSE,LEFT($B62,3)&lt;&gt;"NOX"),AH54*INDEX('Damage costs'!$P$18:$P$70,MATCH($B62,'Damage costs'!$C$18:$C$70,0))/1000,AH54*INDEX('Damage costs'!$T$18:$T$70,MATCH($B62,'Damage costs'!$C$18:$C$70,0))/1000),"")</f>
        <v/>
      </c>
      <c r="AI62" s="59" t="str">
        <f>IFERROR(IF(OR($C$67=FALSE,LEFT($B62,3)&lt;&gt;"NOX"),AI54*INDEX('Damage costs'!$P$18:$P$70,MATCH($B62,'Damage costs'!$C$18:$C$70,0))/1000,AI54*INDEX('Damage costs'!$T$18:$T$70,MATCH($B62,'Damage costs'!$C$18:$C$70,0))/1000),"")</f>
        <v/>
      </c>
      <c r="AJ62" s="59" t="str">
        <f>IFERROR(IF(OR($C$67=FALSE,LEFT($B62,3)&lt;&gt;"NOX"),AJ54*INDEX('Damage costs'!$P$18:$P$70,MATCH($B62,'Damage costs'!$C$18:$C$70,0))/1000,AJ54*INDEX('Damage costs'!$T$18:$T$70,MATCH($B62,'Damage costs'!$C$18:$C$70,0))/1000),"")</f>
        <v/>
      </c>
      <c r="AK62" s="59" t="str">
        <f>IFERROR(IF(OR($C$67=FALSE,LEFT($B62,3)&lt;&gt;"NOX"),AK54*INDEX('Damage costs'!$P$18:$P$70,MATCH($B62,'Damage costs'!$C$18:$C$70,0))/1000,AK54*INDEX('Damage costs'!$T$18:$T$70,MATCH($B62,'Damage costs'!$C$18:$C$70,0))/1000),"")</f>
        <v/>
      </c>
      <c r="AL62" s="59" t="str">
        <f>IFERROR(IF(OR($C$67=FALSE,LEFT($B62,3)&lt;&gt;"NOX"),AL54*INDEX('Damage costs'!$P$18:$P$70,MATCH($B62,'Damage costs'!$C$18:$C$70,0))/1000,AL54*INDEX('Damage costs'!$T$18:$T$70,MATCH($B62,'Damage costs'!$C$18:$C$70,0))/1000),"")</f>
        <v/>
      </c>
      <c r="AM62" s="59" t="str">
        <f>IFERROR(IF(OR($C$67=FALSE,LEFT($B62,3)&lt;&gt;"NOX"),AM54*INDEX('Damage costs'!$P$18:$P$70,MATCH($B62,'Damage costs'!$C$18:$C$70,0))/1000,AM54*INDEX('Damage costs'!$T$18:$T$70,MATCH($B62,'Damage costs'!$C$18:$C$70,0))/1000),"")</f>
        <v/>
      </c>
      <c r="AN62" s="59" t="str">
        <f>IFERROR(IF(OR($C$67=FALSE,LEFT($B62,3)&lt;&gt;"NOX"),AN54*INDEX('Damage costs'!$P$18:$P$70,MATCH($B62,'Damage costs'!$C$18:$C$70,0))/1000,AN54*INDEX('Damage costs'!$T$18:$T$70,MATCH($B62,'Damage costs'!$C$18:$C$70,0))/1000),"")</f>
        <v/>
      </c>
      <c r="AO62" s="59" t="str">
        <f>IFERROR(IF(OR($C$67=FALSE,LEFT($B62,3)&lt;&gt;"NOX"),AO54*INDEX('Damage costs'!$P$18:$P$70,MATCH($B62,'Damage costs'!$C$18:$C$70,0))/1000,AO54*INDEX('Damage costs'!$T$18:$T$70,MATCH($B62,'Damage costs'!$C$18:$C$70,0))/1000),"")</f>
        <v/>
      </c>
      <c r="AP62" s="59" t="str">
        <f>IFERROR(IF(OR($C$67=FALSE,LEFT($B62,3)&lt;&gt;"NOX"),AP54*INDEX('Damage costs'!$P$18:$P$70,MATCH($B62,'Damage costs'!$C$18:$C$70,0))/1000,AP54*INDEX('Damage costs'!$T$18:$T$70,MATCH($B62,'Damage costs'!$C$18:$C$70,0))/1000),"")</f>
        <v/>
      </c>
      <c r="AQ62" s="59" t="str">
        <f>IFERROR(IF(OR($C$67=FALSE,LEFT($B62,3)&lt;&gt;"NOX"),AQ54*INDEX('Damage costs'!$P$18:$P$70,MATCH($B62,'Damage costs'!$C$18:$C$70,0))/1000,AQ54*INDEX('Damage costs'!$T$18:$T$70,MATCH($B62,'Damage costs'!$C$18:$C$70,0))/1000),"")</f>
        <v/>
      </c>
      <c r="AR62" s="59" t="str">
        <f>IFERROR(IF(OR($C$67=FALSE,LEFT($B62,3)&lt;&gt;"NOX"),AR54*INDEX('Damage costs'!$P$18:$P$70,MATCH($B62,'Damage costs'!$C$18:$C$70,0))/1000,AR54*INDEX('Damage costs'!$T$18:$T$70,MATCH($B62,'Damage costs'!$C$18:$C$70,0))/1000),"")</f>
        <v/>
      </c>
      <c r="AS62" s="59" t="str">
        <f>IFERROR(IF(OR($C$67=FALSE,LEFT($B62,3)&lt;&gt;"NOX"),AS54*INDEX('Damage costs'!$P$18:$P$70,MATCH($B62,'Damage costs'!$C$18:$C$70,0))/1000,AS54*INDEX('Damage costs'!$T$18:$T$70,MATCH($B62,'Damage costs'!$C$18:$C$70,0))/1000),"")</f>
        <v/>
      </c>
      <c r="AT62" s="59" t="str">
        <f>IFERROR(IF(OR($C$67=FALSE,LEFT($B62,3)&lt;&gt;"NOX"),AT54*INDEX('Damage costs'!$P$18:$P$70,MATCH($B62,'Damage costs'!$C$18:$C$70,0))/1000,AT54*INDEX('Damage costs'!$T$18:$T$70,MATCH($B62,'Damage costs'!$C$18:$C$70,0))/1000),"")</f>
        <v/>
      </c>
      <c r="AU62" s="59" t="str">
        <f>IFERROR(IF(OR($C$67=FALSE,LEFT($B62,3)&lt;&gt;"NOX"),AU54*INDEX('Damage costs'!$P$18:$P$70,MATCH($B62,'Damage costs'!$C$18:$C$70,0))/1000,AU54*INDEX('Damage costs'!$T$18:$T$70,MATCH($B62,'Damage costs'!$C$18:$C$70,0))/1000),"")</f>
        <v/>
      </c>
      <c r="AV62" s="59" t="str">
        <f>IFERROR(IF(OR($C$67=FALSE,LEFT($B62,3)&lt;&gt;"NOX"),AV54*INDEX('Damage costs'!$P$18:$P$70,MATCH($B62,'Damage costs'!$C$18:$C$70,0))/1000,AV54*INDEX('Damage costs'!$T$18:$T$70,MATCH($B62,'Damage costs'!$C$18:$C$70,0))/1000),"")</f>
        <v/>
      </c>
      <c r="AW62" s="59" t="str">
        <f>IFERROR(IF(OR($C$67=FALSE,LEFT($B62,3)&lt;&gt;"NOX"),AW54*INDEX('Damage costs'!$P$18:$P$70,MATCH($B62,'Damage costs'!$C$18:$C$70,0))/1000,AW54*INDEX('Damage costs'!$T$18:$T$70,MATCH($B62,'Damage costs'!$C$18:$C$70,0))/1000),"")</f>
        <v/>
      </c>
      <c r="AX62" s="59" t="str">
        <f>IFERROR(IF(OR($C$67=FALSE,LEFT($B62,3)&lt;&gt;"NOX"),AX54*INDEX('Damage costs'!$P$18:$P$70,MATCH($B62,'Damage costs'!$C$18:$C$70,0))/1000,AX54*INDEX('Damage costs'!$T$18:$T$70,MATCH($B62,'Damage costs'!$C$18:$C$70,0))/1000),"")</f>
        <v/>
      </c>
      <c r="AY62" s="59" t="str">
        <f>IFERROR(IF(OR($C$67=FALSE,LEFT($B62,3)&lt;&gt;"NOX"),AY54*INDEX('Damage costs'!$P$18:$P$70,MATCH($B62,'Damage costs'!$C$18:$C$70,0))/1000,AY54*INDEX('Damage costs'!$T$18:$T$70,MATCH($B62,'Damage costs'!$C$18:$C$70,0))/1000),"")</f>
        <v/>
      </c>
      <c r="AZ62" s="59" t="str">
        <f>IFERROR(IF(OR($C$67=FALSE,LEFT($B62,3)&lt;&gt;"NOX"),AZ54*INDEX('Damage costs'!$P$18:$P$70,MATCH($B62,'Damage costs'!$C$18:$C$70,0))/1000,AZ54*INDEX('Damage costs'!$T$18:$T$70,MATCH($B62,'Damage costs'!$C$18:$C$70,0))/1000),"")</f>
        <v/>
      </c>
      <c r="BA62" s="59" t="str">
        <f>IFERROR(IF(OR($C$67=FALSE,LEFT($B62,3)&lt;&gt;"NOX"),BA54*INDEX('Damage costs'!$P$18:$P$70,MATCH($B62,'Damage costs'!$C$18:$C$70,0))/1000,BA54*INDEX('Damage costs'!$T$18:$T$70,MATCH($B62,'Damage costs'!$C$18:$C$70,0))/1000),"")</f>
        <v/>
      </c>
      <c r="BB62" s="59" t="str">
        <f>IFERROR(IF(OR($C$67=FALSE,LEFT($B62,3)&lt;&gt;"NOX"),BB54*INDEX('Damage costs'!$P$18:$P$70,MATCH($B62,'Damage costs'!$C$18:$C$70,0))/1000,BB54*INDEX('Damage costs'!$T$18:$T$70,MATCH($B62,'Damage costs'!$C$18:$C$70,0))/1000),"")</f>
        <v/>
      </c>
      <c r="BC62" s="59" t="str">
        <f>IFERROR(IF(OR($C$67=FALSE,LEFT($B62,3)&lt;&gt;"NOX"),BC54*INDEX('Damage costs'!$P$18:$P$70,MATCH($B62,'Damage costs'!$C$18:$C$70,0))/1000,BC54*INDEX('Damage costs'!$T$18:$T$70,MATCH($B62,'Damage costs'!$C$18:$C$70,0))/1000),"")</f>
        <v/>
      </c>
      <c r="BD62" s="59" t="str">
        <f>IFERROR(IF(OR($C$67=FALSE,LEFT($B62,3)&lt;&gt;"NOX"),BD54*INDEX('Damage costs'!$P$18:$P$70,MATCH($B62,'Damage costs'!$C$18:$C$70,0))/1000,BD54*INDEX('Damage costs'!$T$18:$T$70,MATCH($B62,'Damage costs'!$C$18:$C$70,0))/1000),"")</f>
        <v/>
      </c>
      <c r="BE62" s="59" t="str">
        <f>IFERROR(IF(OR($C$67=FALSE,LEFT($B62,3)&lt;&gt;"NOX"),BE54*INDEX('Damage costs'!$P$18:$P$70,MATCH($B62,'Damage costs'!$C$18:$C$70,0))/1000,BE54*INDEX('Damage costs'!$T$18:$T$70,MATCH($B62,'Damage costs'!$C$18:$C$70,0))/1000),"")</f>
        <v/>
      </c>
      <c r="BF62" s="59" t="str">
        <f>IFERROR(IF(OR($C$67=FALSE,LEFT($B62,3)&lt;&gt;"NOX"),BF54*INDEX('Damage costs'!$P$18:$P$70,MATCH($B62,'Damage costs'!$C$18:$C$70,0))/1000,BF54*INDEX('Damage costs'!$T$18:$T$70,MATCH($B62,'Damage costs'!$C$18:$C$70,0))/1000),"")</f>
        <v/>
      </c>
      <c r="BG62" s="59" t="str">
        <f>IFERROR(IF(OR($C$67=FALSE,LEFT($B62,3)&lt;&gt;"NOX"),BG54*INDEX('Damage costs'!$P$18:$P$70,MATCH($B62,'Damage costs'!$C$18:$C$70,0))/1000,BG54*INDEX('Damage costs'!$T$18:$T$70,MATCH($B62,'Damage costs'!$C$18:$C$70,0))/1000),"")</f>
        <v/>
      </c>
      <c r="BH62" s="59" t="str">
        <f>IFERROR(IF(OR($C$67=FALSE,LEFT($B62,3)&lt;&gt;"NOX"),BH54*INDEX('Damage costs'!$P$18:$P$70,MATCH($B62,'Damage costs'!$C$18:$C$70,0))/1000,BH54*INDEX('Damage costs'!$T$18:$T$70,MATCH($B62,'Damage costs'!$C$18:$C$70,0))/1000),"")</f>
        <v/>
      </c>
      <c r="BI62" s="59" t="str">
        <f>IFERROR(IF(OR($C$67=FALSE,LEFT($B62,3)&lt;&gt;"NOX"),BI54*INDEX('Damage costs'!$P$18:$P$70,MATCH($B62,'Damage costs'!$C$18:$C$70,0))/1000,BI54*INDEX('Damage costs'!$T$18:$T$70,MATCH($B62,'Damage costs'!$C$18:$C$70,0))/1000),"")</f>
        <v/>
      </c>
      <c r="BJ62" s="59" t="str">
        <f>IFERROR(IF(OR($C$67=FALSE,LEFT($B62,3)&lt;&gt;"NOX"),BJ54*INDEX('Damage costs'!$P$18:$P$70,MATCH($B62,'Damage costs'!$C$18:$C$70,0))/1000,BJ54*INDEX('Damage costs'!$T$18:$T$70,MATCH($B62,'Damage costs'!$C$18:$C$70,0))/1000),"")</f>
        <v/>
      </c>
      <c r="BK62" s="59" t="str">
        <f>IFERROR(IF(OR($C$67=FALSE,LEFT($B62,3)&lt;&gt;"NOX"),BK54*INDEX('Damage costs'!$P$18:$P$70,MATCH($B62,'Damage costs'!$C$18:$C$70,0))/1000,BK54*INDEX('Damage costs'!$T$18:$T$70,MATCH($B62,'Damage costs'!$C$18:$C$70,0))/1000),"")</f>
        <v/>
      </c>
      <c r="BL62" s="59" t="str">
        <f>IFERROR(IF(OR($C$67=FALSE,LEFT($B62,3)&lt;&gt;"NOX"),BL54*INDEX('Damage costs'!$P$18:$P$70,MATCH($B62,'Damage costs'!$C$18:$C$70,0))/1000,BL54*INDEX('Damage costs'!$T$18:$T$70,MATCH($B62,'Damage costs'!$C$18:$C$70,0))/1000),"")</f>
        <v/>
      </c>
      <c r="BM62" s="59" t="str">
        <f>IFERROR(IF(OR($C$67=FALSE,LEFT($B62,3)&lt;&gt;"NOX"),BM54*INDEX('Damage costs'!$P$18:$P$70,MATCH($B62,'Damage costs'!$C$18:$C$70,0))/1000,BM54*INDEX('Damage costs'!$T$18:$T$70,MATCH($B62,'Damage costs'!$C$18:$C$70,0))/1000),"")</f>
        <v/>
      </c>
      <c r="BN62" s="59" t="str">
        <f>IFERROR(IF(OR($C$67=FALSE,LEFT($B62,3)&lt;&gt;"NOX"),BN54*INDEX('Damage costs'!$P$18:$P$70,MATCH($B62,'Damage costs'!$C$18:$C$70,0))/1000,BN54*INDEX('Damage costs'!$T$18:$T$70,MATCH($B62,'Damage costs'!$C$18:$C$70,0))/1000),"")</f>
        <v/>
      </c>
      <c r="BO62" s="59" t="str">
        <f>IFERROR(IF(OR($C$67=FALSE,LEFT($B62,3)&lt;&gt;"NOX"),BO54*INDEX('Damage costs'!$P$18:$P$70,MATCH($B62,'Damage costs'!$C$18:$C$70,0))/1000,BO54*INDEX('Damage costs'!$T$18:$T$70,MATCH($B62,'Damage costs'!$C$18:$C$70,0))/1000),"")</f>
        <v/>
      </c>
      <c r="BP62" s="59" t="str">
        <f>IFERROR(IF(OR($C$67=FALSE,LEFT($B62,3)&lt;&gt;"NOX"),BP54*INDEX('Damage costs'!$P$18:$P$70,MATCH($B62,'Damage costs'!$C$18:$C$70,0))/1000,BP54*INDEX('Damage costs'!$T$18:$T$70,MATCH($B62,'Damage costs'!$C$18:$C$70,0))/1000),"")</f>
        <v/>
      </c>
      <c r="BQ62" s="59" t="str">
        <f>IFERROR(IF(OR($C$67=FALSE,LEFT($B62,3)&lt;&gt;"NOX"),BQ54*INDEX('Damage costs'!$P$18:$P$70,MATCH($B62,'Damage costs'!$C$18:$C$70,0))/1000,BQ54*INDEX('Damage costs'!$T$18:$T$70,MATCH($B62,'Damage costs'!$C$18:$C$70,0))/1000),"")</f>
        <v/>
      </c>
      <c r="BR62" s="59" t="str">
        <f>IFERROR(IF(OR($C$67=FALSE,LEFT($B62,3)&lt;&gt;"NOX"),BR54*INDEX('Damage costs'!$P$18:$P$70,MATCH($B62,'Damage costs'!$C$18:$C$70,0))/1000,BR54*INDEX('Damage costs'!$T$18:$T$70,MATCH($B62,'Damage costs'!$C$18:$C$70,0))/1000),"")</f>
        <v/>
      </c>
      <c r="BS62" s="59" t="str">
        <f>IFERROR(IF(OR($C$67=FALSE,LEFT($B62,3)&lt;&gt;"NOX"),BS54*INDEX('Damage costs'!$P$18:$P$70,MATCH($B62,'Damage costs'!$C$18:$C$70,0))/1000,BS54*INDEX('Damage costs'!$T$18:$T$70,MATCH($B62,'Damage costs'!$C$18:$C$70,0))/1000),"")</f>
        <v/>
      </c>
      <c r="BT62" s="59" t="str">
        <f>IFERROR(IF(OR($C$67=FALSE,LEFT($B62,3)&lt;&gt;"NOX"),BT54*INDEX('Damage costs'!$P$18:$P$70,MATCH($B62,'Damage costs'!$C$18:$C$70,0))/1000,BT54*INDEX('Damage costs'!$T$18:$T$70,MATCH($B62,'Damage costs'!$C$18:$C$70,0))/1000),"")</f>
        <v/>
      </c>
      <c r="BU62" s="59" t="str">
        <f>IFERROR(IF(OR($C$67=FALSE,LEFT($B62,3)&lt;&gt;"NOX"),BU54*INDEX('Damage costs'!$P$18:$P$70,MATCH($B62,'Damage costs'!$C$18:$C$70,0))/1000,BU54*INDEX('Damage costs'!$T$18:$T$70,MATCH($B62,'Damage costs'!$C$18:$C$70,0))/1000),"")</f>
        <v/>
      </c>
      <c r="BV62" s="59" t="str">
        <f>IFERROR(IF(OR($C$67=FALSE,LEFT($B62,3)&lt;&gt;"NOX"),BV54*INDEX('Damage costs'!$P$18:$P$70,MATCH($B62,'Damage costs'!$C$18:$C$70,0))/1000,BV54*INDEX('Damage costs'!$T$18:$T$70,MATCH($B62,'Damage costs'!$C$18:$C$70,0))/1000),"")</f>
        <v/>
      </c>
      <c r="BW62" s="59" t="str">
        <f>IFERROR(IF(OR($C$67=FALSE,LEFT($B62,3)&lt;&gt;"NOX"),BW54*INDEX('Damage costs'!$P$18:$P$70,MATCH($B62,'Damage costs'!$C$18:$C$70,0))/1000,BW54*INDEX('Damage costs'!$T$18:$T$70,MATCH($B62,'Damage costs'!$C$18:$C$70,0))/1000),"")</f>
        <v/>
      </c>
      <c r="BX62" s="59" t="str">
        <f>IFERROR(IF(OR($C$67=FALSE,LEFT($B62,3)&lt;&gt;"NOX"),BX54*INDEX('Damage costs'!$P$18:$P$70,MATCH($B62,'Damage costs'!$C$18:$C$70,0))/1000,BX54*INDEX('Damage costs'!$T$18:$T$70,MATCH($B62,'Damage costs'!$C$18:$C$70,0))/1000),"")</f>
        <v/>
      </c>
      <c r="BY62" s="59" t="str">
        <f>IFERROR(IF(OR($C$67=FALSE,LEFT($B62,3)&lt;&gt;"NOX"),BY54*INDEX('Damage costs'!$P$18:$P$70,MATCH($B62,'Damage costs'!$C$18:$C$70,0))/1000,BY54*INDEX('Damage costs'!$T$18:$T$70,MATCH($B62,'Damage costs'!$C$18:$C$70,0))/1000),"")</f>
        <v/>
      </c>
      <c r="BZ62" s="59" t="str">
        <f>IFERROR(IF(OR($C$67=FALSE,LEFT($B62,3)&lt;&gt;"NOX"),BZ54*INDEX('Damage costs'!$P$18:$P$70,MATCH($B62,'Damage costs'!$C$18:$C$70,0))/1000,BZ54*INDEX('Damage costs'!$T$18:$T$70,MATCH($B62,'Damage costs'!$C$18:$C$70,0))/1000),"")</f>
        <v/>
      </c>
      <c r="CA62" s="59" t="str">
        <f>IFERROR(IF(OR($C$67=FALSE,LEFT($B62,3)&lt;&gt;"NOX"),CA54*INDEX('Damage costs'!$P$18:$P$70,MATCH($B62,'Damage costs'!$C$18:$C$70,0))/1000,CA54*INDEX('Damage costs'!$T$18:$T$70,MATCH($B62,'Damage costs'!$C$18:$C$70,0))/1000),"")</f>
        <v/>
      </c>
      <c r="CB62" s="59" t="str">
        <f>IFERROR(IF(OR($C$67=FALSE,LEFT($B62,3)&lt;&gt;"NOX"),CB54*INDEX('Damage costs'!$P$18:$P$70,MATCH($B62,'Damage costs'!$C$18:$C$70,0))/1000,CB54*INDEX('Damage costs'!$T$18:$T$70,MATCH($B62,'Damage costs'!$C$18:$C$70,0))/1000),"")</f>
        <v/>
      </c>
      <c r="CC62" s="59" t="str">
        <f>IFERROR(IF(OR($C$67=FALSE,LEFT($B62,3)&lt;&gt;"NOX"),CC54*INDEX('Damage costs'!$P$18:$P$70,MATCH($B62,'Damage costs'!$C$18:$C$70,0))/1000,CC54*INDEX('Damage costs'!$T$18:$T$70,MATCH($B62,'Damage costs'!$C$18:$C$70,0))/1000),"")</f>
        <v/>
      </c>
      <c r="CD62" s="59" t="str">
        <f>IFERROR(IF(OR($C$67=FALSE,LEFT($B62,3)&lt;&gt;"NOX"),CD54*INDEX('Damage costs'!$P$18:$P$70,MATCH($B62,'Damage costs'!$C$18:$C$70,0))/1000,CD54*INDEX('Damage costs'!$T$18:$T$70,MATCH($B62,'Damage costs'!$C$18:$C$70,0))/1000),"")</f>
        <v/>
      </c>
      <c r="CE62" s="59" t="str">
        <f>IFERROR(IF(OR($C$67=FALSE,LEFT($B62,3)&lt;&gt;"NOX"),CE54*INDEX('Damage costs'!$P$18:$P$70,MATCH($B62,'Damage costs'!$C$18:$C$70,0))/1000,CE54*INDEX('Damage costs'!$T$18:$T$70,MATCH($B62,'Damage costs'!$C$18:$C$70,0))/1000),"")</f>
        <v/>
      </c>
      <c r="CF62" s="59" t="str">
        <f>IFERROR(IF(OR($C$67=FALSE,LEFT($B62,3)&lt;&gt;"NOX"),CF54*INDEX('Damage costs'!$P$18:$P$70,MATCH($B62,'Damage costs'!$C$18:$C$70,0))/1000,CF54*INDEX('Damage costs'!$T$18:$T$70,MATCH($B62,'Damage costs'!$C$18:$C$70,0))/1000),"")</f>
        <v/>
      </c>
      <c r="CG62" s="59" t="str">
        <f>IFERROR(IF(OR($C$67=FALSE,LEFT($B62,3)&lt;&gt;"NOX"),CG54*INDEX('Damage costs'!$P$18:$P$70,MATCH($B62,'Damage costs'!$C$18:$C$70,0))/1000,CG54*INDEX('Damage costs'!$T$18:$T$70,MATCH($B62,'Damage costs'!$C$18:$C$70,0))/1000),"")</f>
        <v/>
      </c>
      <c r="CH62" s="59" t="str">
        <f>IFERROR(IF(OR($C$67=FALSE,LEFT($B62,3)&lt;&gt;"NOX"),CH54*INDEX('Damage costs'!$P$18:$P$70,MATCH($B62,'Damage costs'!$C$18:$C$70,0))/1000,CH54*INDEX('Damage costs'!$T$18:$T$70,MATCH($B62,'Damage costs'!$C$18:$C$70,0))/1000),"")</f>
        <v/>
      </c>
      <c r="CI62" s="59" t="str">
        <f>IFERROR(IF(OR($C$67=FALSE,LEFT($B62,3)&lt;&gt;"NOX"),CI54*INDEX('Damage costs'!$P$18:$P$70,MATCH($B62,'Damage costs'!$C$18:$C$70,0))/1000,CI54*INDEX('Damage costs'!$T$18:$T$70,MATCH($B62,'Damage costs'!$C$18:$C$70,0))/1000),"")</f>
        <v/>
      </c>
      <c r="CJ62" s="59" t="str">
        <f>IFERROR(IF(OR($C$67=FALSE,LEFT($B62,3)&lt;&gt;"NOX"),CJ54*INDEX('Damage costs'!$P$18:$P$70,MATCH($B62,'Damage costs'!$C$18:$C$70,0))/1000,CJ54*INDEX('Damage costs'!$T$18:$T$70,MATCH($B62,'Damage costs'!$C$18:$C$70,0))/1000),"")</f>
        <v/>
      </c>
      <c r="CK62" s="59" t="str">
        <f>IFERROR(IF(OR($C$67=FALSE,LEFT($B62,3)&lt;&gt;"NOX"),CK54*INDEX('Damage costs'!$P$18:$P$70,MATCH($B62,'Damage costs'!$C$18:$C$70,0))/1000,CK54*INDEX('Damage costs'!$T$18:$T$70,MATCH($B62,'Damage costs'!$C$18:$C$70,0))/1000),"")</f>
        <v/>
      </c>
      <c r="CL62" s="59" t="str">
        <f>IFERROR(IF(OR($C$67=FALSE,LEFT($B62,3)&lt;&gt;"NOX"),CL54*INDEX('Damage costs'!$P$18:$P$70,MATCH($B62,'Damage costs'!$C$18:$C$70,0))/1000,CL54*INDEX('Damage costs'!$T$18:$T$70,MATCH($B62,'Damage costs'!$C$18:$C$70,0))/1000),"")</f>
        <v/>
      </c>
      <c r="CM62" s="59" t="str">
        <f>IFERROR(IF(OR($C$67=FALSE,LEFT($B62,3)&lt;&gt;"NOX"),CM54*INDEX('Damage costs'!$P$18:$P$70,MATCH($B62,'Damage costs'!$C$18:$C$70,0))/1000,CM54*INDEX('Damage costs'!$T$18:$T$70,MATCH($B62,'Damage costs'!$C$18:$C$70,0))/1000),"")</f>
        <v/>
      </c>
      <c r="CN62" s="59" t="str">
        <f>IFERROR(IF(OR($C$67=FALSE,LEFT($B62,3)&lt;&gt;"NOX"),CN54*INDEX('Damage costs'!$P$18:$P$70,MATCH($B62,'Damage costs'!$C$18:$C$70,0))/1000,CN54*INDEX('Damage costs'!$T$18:$T$70,MATCH($B62,'Damage costs'!$C$18:$C$70,0))/1000),"")</f>
        <v/>
      </c>
      <c r="CO62" s="59" t="str">
        <f>IFERROR(IF(OR($C$67=FALSE,LEFT($B62,3)&lt;&gt;"NOX"),CO54*INDEX('Damage costs'!$P$18:$P$70,MATCH($B62,'Damage costs'!$C$18:$C$70,0))/1000,CO54*INDEX('Damage costs'!$T$18:$T$70,MATCH($B62,'Damage costs'!$C$18:$C$70,0))/1000),"")</f>
        <v/>
      </c>
      <c r="CP62" s="59" t="str">
        <f>IFERROR(IF(OR($C$67=FALSE,LEFT($B62,3)&lt;&gt;"NOX"),CP54*INDEX('Damage costs'!$P$18:$P$70,MATCH($B62,'Damage costs'!$C$18:$C$70,0))/1000,CP54*INDEX('Damage costs'!$T$18:$T$70,MATCH($B62,'Damage costs'!$C$18:$C$70,0))/1000),"")</f>
        <v/>
      </c>
      <c r="CQ62" s="59" t="str">
        <f>IFERROR(IF(OR($C$67=FALSE,LEFT($B62,3)&lt;&gt;"NOX"),CQ54*INDEX('Damage costs'!$P$18:$P$70,MATCH($B62,'Damage costs'!$C$18:$C$70,0))/1000,CQ54*INDEX('Damage costs'!$T$18:$T$70,MATCH($B62,'Damage costs'!$C$18:$C$70,0))/1000),"")</f>
        <v/>
      </c>
      <c r="CR62" s="59" t="str">
        <f>IFERROR(IF(OR($C$67=FALSE,LEFT($B62,3)&lt;&gt;"NOX"),CR54*INDEX('Damage costs'!$P$18:$P$70,MATCH($B62,'Damage costs'!$C$18:$C$70,0))/1000,CR54*INDEX('Damage costs'!$T$18:$T$70,MATCH($B62,'Damage costs'!$C$18:$C$70,0))/1000),"")</f>
        <v/>
      </c>
      <c r="CS62" s="59" t="str">
        <f>IFERROR(IF(OR($C$67=FALSE,LEFT($B62,3)&lt;&gt;"NOX"),CS54*INDEX('Damage costs'!$P$18:$P$70,MATCH($B62,'Damage costs'!$C$18:$C$70,0))/1000,CS54*INDEX('Damage costs'!$T$18:$T$70,MATCH($B62,'Damage costs'!$C$18:$C$70,0))/1000),"")</f>
        <v/>
      </c>
      <c r="CT62" s="59" t="str">
        <f>IFERROR(IF(OR($C$67=FALSE,LEFT($B62,3)&lt;&gt;"NOX"),CT54*INDEX('Damage costs'!$P$18:$P$70,MATCH($B62,'Damage costs'!$C$18:$C$70,0))/1000,CT54*INDEX('Damage costs'!$T$18:$T$70,MATCH($B62,'Damage costs'!$C$18:$C$70,0))/1000),"")</f>
        <v/>
      </c>
      <c r="CU62" s="59" t="str">
        <f>IFERROR(IF(OR($C$67=FALSE,LEFT($B62,3)&lt;&gt;"NOX"),CU54*INDEX('Damage costs'!$P$18:$P$70,MATCH($B62,'Damage costs'!$C$18:$C$70,0))/1000,CU54*INDEX('Damage costs'!$T$18:$T$70,MATCH($B62,'Damage costs'!$C$18:$C$70,0))/1000),"")</f>
        <v/>
      </c>
      <c r="CV62" s="59" t="str">
        <f>IFERROR(IF(OR($C$67=FALSE,LEFT($B62,3)&lt;&gt;"NOX"),CV54*INDEX('Damage costs'!$P$18:$P$70,MATCH($B62,'Damage costs'!$C$18:$C$70,0))/1000,CV54*INDEX('Damage costs'!$T$18:$T$70,MATCH($B62,'Damage costs'!$C$18:$C$70,0))/1000),"")</f>
        <v/>
      </c>
      <c r="CW62" s="59" t="str">
        <f>IFERROR(IF(OR($C$67=FALSE,LEFT($B62,3)&lt;&gt;"NOX"),CW54*INDEX('Damage costs'!$P$18:$P$70,MATCH($B62,'Damage costs'!$C$18:$C$70,0))/1000,CW54*INDEX('Damage costs'!$T$18:$T$70,MATCH($B62,'Damage costs'!$C$18:$C$70,0))/1000),"")</f>
        <v/>
      </c>
      <c r="CX62" s="59" t="str">
        <f>IFERROR(IF(OR($C$67=FALSE,LEFT($B62,3)&lt;&gt;"NOX"),CX54*INDEX('Damage costs'!$P$18:$P$70,MATCH($B62,'Damage costs'!$C$18:$C$70,0))/1000,CX54*INDEX('Damage costs'!$T$18:$T$70,MATCH($B62,'Damage costs'!$C$18:$C$70,0))/1000),"")</f>
        <v/>
      </c>
      <c r="CY62" s="59" t="str">
        <f>IFERROR(IF(OR($C$67=FALSE,LEFT($B62,3)&lt;&gt;"NOX"),CY54*INDEX('Damage costs'!$P$18:$P$70,MATCH($B62,'Damage costs'!$C$18:$C$70,0))/1000,CY54*INDEX('Damage costs'!$T$18:$T$70,MATCH($B62,'Damage costs'!$C$18:$C$70,0))/1000),"")</f>
        <v/>
      </c>
      <c r="CZ62" s="391"/>
    </row>
    <row r="63" spans="2:104" x14ac:dyDescent="0.25">
      <c r="B63" s="406">
        <f t="shared" si="27"/>
        <v>0</v>
      </c>
      <c r="C63" s="9" t="s">
        <v>1117</v>
      </c>
      <c r="D63" s="59" t="str">
        <f>IFERROR(IF(OR($C$67=FALSE,LEFT($B63,3)&lt;&gt;"NOX"),D55*INDEX('Damage costs'!$P$18:$P$70,MATCH($B63,'Damage costs'!$C$18:$C$70,0))/1000,D55*INDEX('Damage costs'!$T$18:$T$70,MATCH($B63,'Damage costs'!$C$18:$C$70,0))/1000),"")</f>
        <v/>
      </c>
      <c r="E63" s="59" t="str">
        <f>IFERROR(IF(OR($C$67=FALSE,LEFT($B63,3)&lt;&gt;"NOX"),E55*INDEX('Damage costs'!$P$18:$P$70,MATCH($B63,'Damage costs'!$C$18:$C$70,0))/1000,E55*INDEX('Damage costs'!$T$18:$T$70,MATCH($B63,'Damage costs'!$C$18:$C$70,0))/1000),"")</f>
        <v/>
      </c>
      <c r="F63" s="59" t="str">
        <f>IFERROR(IF(OR($C$67=FALSE,LEFT($B63,3)&lt;&gt;"NOX"),F55*INDEX('Damage costs'!$P$18:$P$70,MATCH($B63,'Damage costs'!$C$18:$C$70,0))/1000,F55*INDEX('Damage costs'!$T$18:$T$70,MATCH($B63,'Damage costs'!$C$18:$C$70,0))/1000),"")</f>
        <v/>
      </c>
      <c r="G63" s="59" t="str">
        <f>IFERROR(IF(OR($C$67=FALSE,LEFT($B63,3)&lt;&gt;"NOX"),G55*INDEX('Damage costs'!$P$18:$P$70,MATCH($B63,'Damage costs'!$C$18:$C$70,0))/1000,G55*INDEX('Damage costs'!$T$18:$T$70,MATCH($B63,'Damage costs'!$C$18:$C$70,0))/1000),"")</f>
        <v/>
      </c>
      <c r="H63" s="59" t="str">
        <f>IFERROR(IF(OR($C$67=FALSE,LEFT($B63,3)&lt;&gt;"NOX"),H55*INDEX('Damage costs'!$P$18:$P$70,MATCH($B63,'Damage costs'!$C$18:$C$70,0))/1000,H55*INDEX('Damage costs'!$T$18:$T$70,MATCH($B63,'Damage costs'!$C$18:$C$70,0))/1000),"")</f>
        <v/>
      </c>
      <c r="I63" s="59" t="str">
        <f>IFERROR(IF(OR($C$67=FALSE,LEFT($B63,3)&lt;&gt;"NOX"),I55*INDEX('Damage costs'!$P$18:$P$70,MATCH($B63,'Damage costs'!$C$18:$C$70,0))/1000,I55*INDEX('Damage costs'!$T$18:$T$70,MATCH($B63,'Damage costs'!$C$18:$C$70,0))/1000),"")</f>
        <v/>
      </c>
      <c r="J63" s="59" t="str">
        <f>IFERROR(IF(OR($C$67=FALSE,LEFT($B63,3)&lt;&gt;"NOX"),J55*INDEX('Damage costs'!$P$18:$P$70,MATCH($B63,'Damage costs'!$C$18:$C$70,0))/1000,J55*INDEX('Damage costs'!$T$18:$T$70,MATCH($B63,'Damage costs'!$C$18:$C$70,0))/1000),"")</f>
        <v/>
      </c>
      <c r="K63" s="59" t="str">
        <f>IFERROR(IF(OR($C$67=FALSE,LEFT($B63,3)&lt;&gt;"NOX"),K55*INDEX('Damage costs'!$P$18:$P$70,MATCH($B63,'Damage costs'!$C$18:$C$70,0))/1000,K55*INDEX('Damage costs'!$T$18:$T$70,MATCH($B63,'Damage costs'!$C$18:$C$70,0))/1000),"")</f>
        <v/>
      </c>
      <c r="L63" s="59" t="str">
        <f>IFERROR(IF(OR($C$67=FALSE,LEFT($B63,3)&lt;&gt;"NOX"),L55*INDEX('Damage costs'!$P$18:$P$70,MATCH($B63,'Damage costs'!$C$18:$C$70,0))/1000,L55*INDEX('Damage costs'!$T$18:$T$70,MATCH($B63,'Damage costs'!$C$18:$C$70,0))/1000),"")</f>
        <v/>
      </c>
      <c r="M63" s="59" t="str">
        <f>IFERROR(IF(OR($C$67=FALSE,LEFT($B63,3)&lt;&gt;"NOX"),M55*INDEX('Damage costs'!$P$18:$P$70,MATCH($B63,'Damage costs'!$C$18:$C$70,0))/1000,M55*INDEX('Damage costs'!$T$18:$T$70,MATCH($B63,'Damage costs'!$C$18:$C$70,0))/1000),"")</f>
        <v/>
      </c>
      <c r="N63" s="59" t="str">
        <f>IFERROR(IF(OR($C$67=FALSE,LEFT($B63,3)&lt;&gt;"NOX"),N55*INDEX('Damage costs'!$P$18:$P$70,MATCH($B63,'Damage costs'!$C$18:$C$70,0))/1000,N55*INDEX('Damage costs'!$T$18:$T$70,MATCH($B63,'Damage costs'!$C$18:$C$70,0))/1000),"")</f>
        <v/>
      </c>
      <c r="O63" s="59" t="str">
        <f>IFERROR(IF(OR($C$67=FALSE,LEFT($B63,3)&lt;&gt;"NOX"),O55*INDEX('Damage costs'!$P$18:$P$70,MATCH($B63,'Damage costs'!$C$18:$C$70,0))/1000,O55*INDEX('Damage costs'!$T$18:$T$70,MATCH($B63,'Damage costs'!$C$18:$C$70,0))/1000),"")</f>
        <v/>
      </c>
      <c r="P63" s="59" t="str">
        <f>IFERROR(IF(OR($C$67=FALSE,LEFT($B63,3)&lt;&gt;"NOX"),P55*INDEX('Damage costs'!$P$18:$P$70,MATCH($B63,'Damage costs'!$C$18:$C$70,0))/1000,P55*INDEX('Damage costs'!$T$18:$T$70,MATCH($B63,'Damage costs'!$C$18:$C$70,0))/1000),"")</f>
        <v/>
      </c>
      <c r="Q63" s="59" t="str">
        <f>IFERROR(IF(OR($C$67=FALSE,LEFT($B63,3)&lt;&gt;"NOX"),Q55*INDEX('Damage costs'!$P$18:$P$70,MATCH($B63,'Damage costs'!$C$18:$C$70,0))/1000,Q55*INDEX('Damage costs'!$T$18:$T$70,MATCH($B63,'Damage costs'!$C$18:$C$70,0))/1000),"")</f>
        <v/>
      </c>
      <c r="R63" s="59" t="str">
        <f>IFERROR(IF(OR($C$67=FALSE,LEFT($B63,3)&lt;&gt;"NOX"),R55*INDEX('Damage costs'!$P$18:$P$70,MATCH($B63,'Damage costs'!$C$18:$C$70,0))/1000,R55*INDEX('Damage costs'!$T$18:$T$70,MATCH($B63,'Damage costs'!$C$18:$C$70,0))/1000),"")</f>
        <v/>
      </c>
      <c r="S63" s="59" t="str">
        <f>IFERROR(IF(OR($C$67=FALSE,LEFT($B63,3)&lt;&gt;"NOX"),S55*INDEX('Damage costs'!$P$18:$P$70,MATCH($B63,'Damage costs'!$C$18:$C$70,0))/1000,S55*INDEX('Damage costs'!$T$18:$T$70,MATCH($B63,'Damage costs'!$C$18:$C$70,0))/1000),"")</f>
        <v/>
      </c>
      <c r="T63" s="59" t="str">
        <f>IFERROR(IF(OR($C$67=FALSE,LEFT($B63,3)&lt;&gt;"NOX"),T55*INDEX('Damage costs'!$P$18:$P$70,MATCH($B63,'Damage costs'!$C$18:$C$70,0))/1000,T55*INDEX('Damage costs'!$T$18:$T$70,MATCH($B63,'Damage costs'!$C$18:$C$70,0))/1000),"")</f>
        <v/>
      </c>
      <c r="U63" s="59" t="str">
        <f>IFERROR(IF(OR($C$67=FALSE,LEFT($B63,3)&lt;&gt;"NOX"),U55*INDEX('Damage costs'!$P$18:$P$70,MATCH($B63,'Damage costs'!$C$18:$C$70,0))/1000,U55*INDEX('Damage costs'!$T$18:$T$70,MATCH($B63,'Damage costs'!$C$18:$C$70,0))/1000),"")</f>
        <v/>
      </c>
      <c r="V63" s="59" t="str">
        <f>IFERROR(IF(OR($C$67=FALSE,LEFT($B63,3)&lt;&gt;"NOX"),V55*INDEX('Damage costs'!$P$18:$P$70,MATCH($B63,'Damage costs'!$C$18:$C$70,0))/1000,V55*INDEX('Damage costs'!$T$18:$T$70,MATCH($B63,'Damage costs'!$C$18:$C$70,0))/1000),"")</f>
        <v/>
      </c>
      <c r="W63" s="59" t="str">
        <f>IFERROR(IF(OR($C$67=FALSE,LEFT($B63,3)&lt;&gt;"NOX"),W55*INDEX('Damage costs'!$P$18:$P$70,MATCH($B63,'Damage costs'!$C$18:$C$70,0))/1000,W55*INDEX('Damage costs'!$T$18:$T$70,MATCH($B63,'Damage costs'!$C$18:$C$70,0))/1000),"")</f>
        <v/>
      </c>
      <c r="X63" s="59" t="str">
        <f>IFERROR(IF(OR($C$67=FALSE,LEFT($B63,3)&lt;&gt;"NOX"),X55*INDEX('Damage costs'!$P$18:$P$70,MATCH($B63,'Damage costs'!$C$18:$C$70,0))/1000,X55*INDEX('Damage costs'!$T$18:$T$70,MATCH($B63,'Damage costs'!$C$18:$C$70,0))/1000),"")</f>
        <v/>
      </c>
      <c r="Y63" s="59" t="str">
        <f>IFERROR(IF(OR($C$67=FALSE,LEFT($B63,3)&lt;&gt;"NOX"),Y55*INDEX('Damage costs'!$P$18:$P$70,MATCH($B63,'Damage costs'!$C$18:$C$70,0))/1000,Y55*INDEX('Damage costs'!$T$18:$T$70,MATCH($B63,'Damage costs'!$C$18:$C$70,0))/1000),"")</f>
        <v/>
      </c>
      <c r="Z63" s="59" t="str">
        <f>IFERROR(IF(OR($C$67=FALSE,LEFT($B63,3)&lt;&gt;"NOX"),Z55*INDEX('Damage costs'!$P$18:$P$70,MATCH($B63,'Damage costs'!$C$18:$C$70,0))/1000,Z55*INDEX('Damage costs'!$T$18:$T$70,MATCH($B63,'Damage costs'!$C$18:$C$70,0))/1000),"")</f>
        <v/>
      </c>
      <c r="AA63" s="59" t="str">
        <f>IFERROR(IF(OR($C$67=FALSE,LEFT($B63,3)&lt;&gt;"NOX"),AA55*INDEX('Damage costs'!$P$18:$P$70,MATCH($B63,'Damage costs'!$C$18:$C$70,0))/1000,AA55*INDEX('Damage costs'!$T$18:$T$70,MATCH($B63,'Damage costs'!$C$18:$C$70,0))/1000),"")</f>
        <v/>
      </c>
      <c r="AB63" s="59" t="str">
        <f>IFERROR(IF(OR($C$67=FALSE,LEFT($B63,3)&lt;&gt;"NOX"),AB55*INDEX('Damage costs'!$P$18:$P$70,MATCH($B63,'Damage costs'!$C$18:$C$70,0))/1000,AB55*INDEX('Damage costs'!$T$18:$T$70,MATCH($B63,'Damage costs'!$C$18:$C$70,0))/1000),"")</f>
        <v/>
      </c>
      <c r="AC63" s="59" t="str">
        <f>IFERROR(IF(OR($C$67=FALSE,LEFT($B63,3)&lt;&gt;"NOX"),AC55*INDEX('Damage costs'!$P$18:$P$70,MATCH($B63,'Damage costs'!$C$18:$C$70,0))/1000,AC55*INDEX('Damage costs'!$T$18:$T$70,MATCH($B63,'Damage costs'!$C$18:$C$70,0))/1000),"")</f>
        <v/>
      </c>
      <c r="AD63" s="59" t="str">
        <f>IFERROR(IF(OR($C$67=FALSE,LEFT($B63,3)&lt;&gt;"NOX"),AD55*INDEX('Damage costs'!$P$18:$P$70,MATCH($B63,'Damage costs'!$C$18:$C$70,0))/1000,AD55*INDEX('Damage costs'!$T$18:$T$70,MATCH($B63,'Damage costs'!$C$18:$C$70,0))/1000),"")</f>
        <v/>
      </c>
      <c r="AE63" s="59" t="str">
        <f>IFERROR(IF(OR($C$67=FALSE,LEFT($B63,3)&lt;&gt;"NOX"),AE55*INDEX('Damage costs'!$P$18:$P$70,MATCH($B63,'Damage costs'!$C$18:$C$70,0))/1000,AE55*INDEX('Damage costs'!$T$18:$T$70,MATCH($B63,'Damage costs'!$C$18:$C$70,0))/1000),"")</f>
        <v/>
      </c>
      <c r="AF63" s="59" t="str">
        <f>IFERROR(IF(OR($C$67=FALSE,LEFT($B63,3)&lt;&gt;"NOX"),AF55*INDEX('Damage costs'!$P$18:$P$70,MATCH($B63,'Damage costs'!$C$18:$C$70,0))/1000,AF55*INDEX('Damage costs'!$T$18:$T$70,MATCH($B63,'Damage costs'!$C$18:$C$70,0))/1000),"")</f>
        <v/>
      </c>
      <c r="AG63" s="59" t="str">
        <f>IFERROR(IF(OR($C$67=FALSE,LEFT($B63,3)&lt;&gt;"NOX"),AG55*INDEX('Damage costs'!$P$18:$P$70,MATCH($B63,'Damage costs'!$C$18:$C$70,0))/1000,AG55*INDEX('Damage costs'!$T$18:$T$70,MATCH($B63,'Damage costs'!$C$18:$C$70,0))/1000),"")</f>
        <v/>
      </c>
      <c r="AH63" s="59" t="str">
        <f>IFERROR(IF(OR($C$67=FALSE,LEFT($B63,3)&lt;&gt;"NOX"),AH55*INDEX('Damage costs'!$P$18:$P$70,MATCH($B63,'Damage costs'!$C$18:$C$70,0))/1000,AH55*INDEX('Damage costs'!$T$18:$T$70,MATCH($B63,'Damage costs'!$C$18:$C$70,0))/1000),"")</f>
        <v/>
      </c>
      <c r="AI63" s="59" t="str">
        <f>IFERROR(IF(OR($C$67=FALSE,LEFT($B63,3)&lt;&gt;"NOX"),AI55*INDEX('Damage costs'!$P$18:$P$70,MATCH($B63,'Damage costs'!$C$18:$C$70,0))/1000,AI55*INDEX('Damage costs'!$T$18:$T$70,MATCH($B63,'Damage costs'!$C$18:$C$70,0))/1000),"")</f>
        <v/>
      </c>
      <c r="AJ63" s="59" t="str">
        <f>IFERROR(IF(OR($C$67=FALSE,LEFT($B63,3)&lt;&gt;"NOX"),AJ55*INDEX('Damage costs'!$P$18:$P$70,MATCH($B63,'Damage costs'!$C$18:$C$70,0))/1000,AJ55*INDEX('Damage costs'!$T$18:$T$70,MATCH($B63,'Damage costs'!$C$18:$C$70,0))/1000),"")</f>
        <v/>
      </c>
      <c r="AK63" s="59" t="str">
        <f>IFERROR(IF(OR($C$67=FALSE,LEFT($B63,3)&lt;&gt;"NOX"),AK55*INDEX('Damage costs'!$P$18:$P$70,MATCH($B63,'Damage costs'!$C$18:$C$70,0))/1000,AK55*INDEX('Damage costs'!$T$18:$T$70,MATCH($B63,'Damage costs'!$C$18:$C$70,0))/1000),"")</f>
        <v/>
      </c>
      <c r="AL63" s="59" t="str">
        <f>IFERROR(IF(OR($C$67=FALSE,LEFT($B63,3)&lt;&gt;"NOX"),AL55*INDEX('Damage costs'!$P$18:$P$70,MATCH($B63,'Damage costs'!$C$18:$C$70,0))/1000,AL55*INDEX('Damage costs'!$T$18:$T$70,MATCH($B63,'Damage costs'!$C$18:$C$70,0))/1000),"")</f>
        <v/>
      </c>
      <c r="AM63" s="59" t="str">
        <f>IFERROR(IF(OR($C$67=FALSE,LEFT($B63,3)&lt;&gt;"NOX"),AM55*INDEX('Damage costs'!$P$18:$P$70,MATCH($B63,'Damage costs'!$C$18:$C$70,0))/1000,AM55*INDEX('Damage costs'!$T$18:$T$70,MATCH($B63,'Damage costs'!$C$18:$C$70,0))/1000),"")</f>
        <v/>
      </c>
      <c r="AN63" s="59" t="str">
        <f>IFERROR(IF(OR($C$67=FALSE,LEFT($B63,3)&lt;&gt;"NOX"),AN55*INDEX('Damage costs'!$P$18:$P$70,MATCH($B63,'Damage costs'!$C$18:$C$70,0))/1000,AN55*INDEX('Damage costs'!$T$18:$T$70,MATCH($B63,'Damage costs'!$C$18:$C$70,0))/1000),"")</f>
        <v/>
      </c>
      <c r="AO63" s="59" t="str">
        <f>IFERROR(IF(OR($C$67=FALSE,LEFT($B63,3)&lt;&gt;"NOX"),AO55*INDEX('Damage costs'!$P$18:$P$70,MATCH($B63,'Damage costs'!$C$18:$C$70,0))/1000,AO55*INDEX('Damage costs'!$T$18:$T$70,MATCH($B63,'Damage costs'!$C$18:$C$70,0))/1000),"")</f>
        <v/>
      </c>
      <c r="AP63" s="59" t="str">
        <f>IFERROR(IF(OR($C$67=FALSE,LEFT($B63,3)&lt;&gt;"NOX"),AP55*INDEX('Damage costs'!$P$18:$P$70,MATCH($B63,'Damage costs'!$C$18:$C$70,0))/1000,AP55*INDEX('Damage costs'!$T$18:$T$70,MATCH($B63,'Damage costs'!$C$18:$C$70,0))/1000),"")</f>
        <v/>
      </c>
      <c r="AQ63" s="59" t="str">
        <f>IFERROR(IF(OR($C$67=FALSE,LEFT($B63,3)&lt;&gt;"NOX"),AQ55*INDEX('Damage costs'!$P$18:$P$70,MATCH($B63,'Damage costs'!$C$18:$C$70,0))/1000,AQ55*INDEX('Damage costs'!$T$18:$T$70,MATCH($B63,'Damage costs'!$C$18:$C$70,0))/1000),"")</f>
        <v/>
      </c>
      <c r="AR63" s="59" t="str">
        <f>IFERROR(IF(OR($C$67=FALSE,LEFT($B63,3)&lt;&gt;"NOX"),AR55*INDEX('Damage costs'!$P$18:$P$70,MATCH($B63,'Damage costs'!$C$18:$C$70,0))/1000,AR55*INDEX('Damage costs'!$T$18:$T$70,MATCH($B63,'Damage costs'!$C$18:$C$70,0))/1000),"")</f>
        <v/>
      </c>
      <c r="AS63" s="59" t="str">
        <f>IFERROR(IF(OR($C$67=FALSE,LEFT($B63,3)&lt;&gt;"NOX"),AS55*INDEX('Damage costs'!$P$18:$P$70,MATCH($B63,'Damage costs'!$C$18:$C$70,0))/1000,AS55*INDEX('Damage costs'!$T$18:$T$70,MATCH($B63,'Damage costs'!$C$18:$C$70,0))/1000),"")</f>
        <v/>
      </c>
      <c r="AT63" s="59" t="str">
        <f>IFERROR(IF(OR($C$67=FALSE,LEFT($B63,3)&lt;&gt;"NOX"),AT55*INDEX('Damage costs'!$P$18:$P$70,MATCH($B63,'Damage costs'!$C$18:$C$70,0))/1000,AT55*INDEX('Damage costs'!$T$18:$T$70,MATCH($B63,'Damage costs'!$C$18:$C$70,0))/1000),"")</f>
        <v/>
      </c>
      <c r="AU63" s="59" t="str">
        <f>IFERROR(IF(OR($C$67=FALSE,LEFT($B63,3)&lt;&gt;"NOX"),AU55*INDEX('Damage costs'!$P$18:$P$70,MATCH($B63,'Damage costs'!$C$18:$C$70,0))/1000,AU55*INDEX('Damage costs'!$T$18:$T$70,MATCH($B63,'Damage costs'!$C$18:$C$70,0))/1000),"")</f>
        <v/>
      </c>
      <c r="AV63" s="59" t="str">
        <f>IFERROR(IF(OR($C$67=FALSE,LEFT($B63,3)&lt;&gt;"NOX"),AV55*INDEX('Damage costs'!$P$18:$P$70,MATCH($B63,'Damage costs'!$C$18:$C$70,0))/1000,AV55*INDEX('Damage costs'!$T$18:$T$70,MATCH($B63,'Damage costs'!$C$18:$C$70,0))/1000),"")</f>
        <v/>
      </c>
      <c r="AW63" s="59" t="str">
        <f>IFERROR(IF(OR($C$67=FALSE,LEFT($B63,3)&lt;&gt;"NOX"),AW55*INDEX('Damage costs'!$P$18:$P$70,MATCH($B63,'Damage costs'!$C$18:$C$70,0))/1000,AW55*INDEX('Damage costs'!$T$18:$T$70,MATCH($B63,'Damage costs'!$C$18:$C$70,0))/1000),"")</f>
        <v/>
      </c>
      <c r="AX63" s="59" t="str">
        <f>IFERROR(IF(OR($C$67=FALSE,LEFT($B63,3)&lt;&gt;"NOX"),AX55*INDEX('Damage costs'!$P$18:$P$70,MATCH($B63,'Damage costs'!$C$18:$C$70,0))/1000,AX55*INDEX('Damage costs'!$T$18:$T$70,MATCH($B63,'Damage costs'!$C$18:$C$70,0))/1000),"")</f>
        <v/>
      </c>
      <c r="AY63" s="59" t="str">
        <f>IFERROR(IF(OR($C$67=FALSE,LEFT($B63,3)&lt;&gt;"NOX"),AY55*INDEX('Damage costs'!$P$18:$P$70,MATCH($B63,'Damage costs'!$C$18:$C$70,0))/1000,AY55*INDEX('Damage costs'!$T$18:$T$70,MATCH($B63,'Damage costs'!$C$18:$C$70,0))/1000),"")</f>
        <v/>
      </c>
      <c r="AZ63" s="59" t="str">
        <f>IFERROR(IF(OR($C$67=FALSE,LEFT($B63,3)&lt;&gt;"NOX"),AZ55*INDEX('Damage costs'!$P$18:$P$70,MATCH($B63,'Damage costs'!$C$18:$C$70,0))/1000,AZ55*INDEX('Damage costs'!$T$18:$T$70,MATCH($B63,'Damage costs'!$C$18:$C$70,0))/1000),"")</f>
        <v/>
      </c>
      <c r="BA63" s="59" t="str">
        <f>IFERROR(IF(OR($C$67=FALSE,LEFT($B63,3)&lt;&gt;"NOX"),BA55*INDEX('Damage costs'!$P$18:$P$70,MATCH($B63,'Damage costs'!$C$18:$C$70,0))/1000,BA55*INDEX('Damage costs'!$T$18:$T$70,MATCH($B63,'Damage costs'!$C$18:$C$70,0))/1000),"")</f>
        <v/>
      </c>
      <c r="BB63" s="59" t="str">
        <f>IFERROR(IF(OR($C$67=FALSE,LEFT($B63,3)&lt;&gt;"NOX"),BB55*INDEX('Damage costs'!$P$18:$P$70,MATCH($B63,'Damage costs'!$C$18:$C$70,0))/1000,BB55*INDEX('Damage costs'!$T$18:$T$70,MATCH($B63,'Damage costs'!$C$18:$C$70,0))/1000),"")</f>
        <v/>
      </c>
      <c r="BC63" s="59" t="str">
        <f>IFERROR(IF(OR($C$67=FALSE,LEFT($B63,3)&lt;&gt;"NOX"),BC55*INDEX('Damage costs'!$P$18:$P$70,MATCH($B63,'Damage costs'!$C$18:$C$70,0))/1000,BC55*INDEX('Damage costs'!$T$18:$T$70,MATCH($B63,'Damage costs'!$C$18:$C$70,0))/1000),"")</f>
        <v/>
      </c>
      <c r="BD63" s="59" t="str">
        <f>IFERROR(IF(OR($C$67=FALSE,LEFT($B63,3)&lt;&gt;"NOX"),BD55*INDEX('Damage costs'!$P$18:$P$70,MATCH($B63,'Damage costs'!$C$18:$C$70,0))/1000,BD55*INDEX('Damage costs'!$T$18:$T$70,MATCH($B63,'Damage costs'!$C$18:$C$70,0))/1000),"")</f>
        <v/>
      </c>
      <c r="BE63" s="59" t="str">
        <f>IFERROR(IF(OR($C$67=FALSE,LEFT($B63,3)&lt;&gt;"NOX"),BE55*INDEX('Damage costs'!$P$18:$P$70,MATCH($B63,'Damage costs'!$C$18:$C$70,0))/1000,BE55*INDEX('Damage costs'!$T$18:$T$70,MATCH($B63,'Damage costs'!$C$18:$C$70,0))/1000),"")</f>
        <v/>
      </c>
      <c r="BF63" s="59" t="str">
        <f>IFERROR(IF(OR($C$67=FALSE,LEFT($B63,3)&lt;&gt;"NOX"),BF55*INDEX('Damage costs'!$P$18:$P$70,MATCH($B63,'Damage costs'!$C$18:$C$70,0))/1000,BF55*INDEX('Damage costs'!$T$18:$T$70,MATCH($B63,'Damage costs'!$C$18:$C$70,0))/1000),"")</f>
        <v/>
      </c>
      <c r="BG63" s="59" t="str">
        <f>IFERROR(IF(OR($C$67=FALSE,LEFT($B63,3)&lt;&gt;"NOX"),BG55*INDEX('Damage costs'!$P$18:$P$70,MATCH($B63,'Damage costs'!$C$18:$C$70,0))/1000,BG55*INDEX('Damage costs'!$T$18:$T$70,MATCH($B63,'Damage costs'!$C$18:$C$70,0))/1000),"")</f>
        <v/>
      </c>
      <c r="BH63" s="59" t="str">
        <f>IFERROR(IF(OR($C$67=FALSE,LEFT($B63,3)&lt;&gt;"NOX"),BH55*INDEX('Damage costs'!$P$18:$P$70,MATCH($B63,'Damage costs'!$C$18:$C$70,0))/1000,BH55*INDEX('Damage costs'!$T$18:$T$70,MATCH($B63,'Damage costs'!$C$18:$C$70,0))/1000),"")</f>
        <v/>
      </c>
      <c r="BI63" s="59" t="str">
        <f>IFERROR(IF(OR($C$67=FALSE,LEFT($B63,3)&lt;&gt;"NOX"),BI55*INDEX('Damage costs'!$P$18:$P$70,MATCH($B63,'Damage costs'!$C$18:$C$70,0))/1000,BI55*INDEX('Damage costs'!$T$18:$T$70,MATCH($B63,'Damage costs'!$C$18:$C$70,0))/1000),"")</f>
        <v/>
      </c>
      <c r="BJ63" s="59" t="str">
        <f>IFERROR(IF(OR($C$67=FALSE,LEFT($B63,3)&lt;&gt;"NOX"),BJ55*INDEX('Damage costs'!$P$18:$P$70,MATCH($B63,'Damage costs'!$C$18:$C$70,0))/1000,BJ55*INDEX('Damage costs'!$T$18:$T$70,MATCH($B63,'Damage costs'!$C$18:$C$70,0))/1000),"")</f>
        <v/>
      </c>
      <c r="BK63" s="59" t="str">
        <f>IFERROR(IF(OR($C$67=FALSE,LEFT($B63,3)&lt;&gt;"NOX"),BK55*INDEX('Damage costs'!$P$18:$P$70,MATCH($B63,'Damage costs'!$C$18:$C$70,0))/1000,BK55*INDEX('Damage costs'!$T$18:$T$70,MATCH($B63,'Damage costs'!$C$18:$C$70,0))/1000),"")</f>
        <v/>
      </c>
      <c r="BL63" s="59" t="str">
        <f>IFERROR(IF(OR($C$67=FALSE,LEFT($B63,3)&lt;&gt;"NOX"),BL55*INDEX('Damage costs'!$P$18:$P$70,MATCH($B63,'Damage costs'!$C$18:$C$70,0))/1000,BL55*INDEX('Damage costs'!$T$18:$T$70,MATCH($B63,'Damage costs'!$C$18:$C$70,0))/1000),"")</f>
        <v/>
      </c>
      <c r="BM63" s="59" t="str">
        <f>IFERROR(IF(OR($C$67=FALSE,LEFT($B63,3)&lt;&gt;"NOX"),BM55*INDEX('Damage costs'!$P$18:$P$70,MATCH($B63,'Damage costs'!$C$18:$C$70,0))/1000,BM55*INDEX('Damage costs'!$T$18:$T$70,MATCH($B63,'Damage costs'!$C$18:$C$70,0))/1000),"")</f>
        <v/>
      </c>
      <c r="BN63" s="59" t="str">
        <f>IFERROR(IF(OR($C$67=FALSE,LEFT($B63,3)&lt;&gt;"NOX"),BN55*INDEX('Damage costs'!$P$18:$P$70,MATCH($B63,'Damage costs'!$C$18:$C$70,0))/1000,BN55*INDEX('Damage costs'!$T$18:$T$70,MATCH($B63,'Damage costs'!$C$18:$C$70,0))/1000),"")</f>
        <v/>
      </c>
      <c r="BO63" s="59" t="str">
        <f>IFERROR(IF(OR($C$67=FALSE,LEFT($B63,3)&lt;&gt;"NOX"),BO55*INDEX('Damage costs'!$P$18:$P$70,MATCH($B63,'Damage costs'!$C$18:$C$70,0))/1000,BO55*INDEX('Damage costs'!$T$18:$T$70,MATCH($B63,'Damage costs'!$C$18:$C$70,0))/1000),"")</f>
        <v/>
      </c>
      <c r="BP63" s="59" t="str">
        <f>IFERROR(IF(OR($C$67=FALSE,LEFT($B63,3)&lt;&gt;"NOX"),BP55*INDEX('Damage costs'!$P$18:$P$70,MATCH($B63,'Damage costs'!$C$18:$C$70,0))/1000,BP55*INDEX('Damage costs'!$T$18:$T$70,MATCH($B63,'Damage costs'!$C$18:$C$70,0))/1000),"")</f>
        <v/>
      </c>
      <c r="BQ63" s="59" t="str">
        <f>IFERROR(IF(OR($C$67=FALSE,LEFT($B63,3)&lt;&gt;"NOX"),BQ55*INDEX('Damage costs'!$P$18:$P$70,MATCH($B63,'Damage costs'!$C$18:$C$70,0))/1000,BQ55*INDEX('Damage costs'!$T$18:$T$70,MATCH($B63,'Damage costs'!$C$18:$C$70,0))/1000),"")</f>
        <v/>
      </c>
      <c r="BR63" s="59" t="str">
        <f>IFERROR(IF(OR($C$67=FALSE,LEFT($B63,3)&lt;&gt;"NOX"),BR55*INDEX('Damage costs'!$P$18:$P$70,MATCH($B63,'Damage costs'!$C$18:$C$70,0))/1000,BR55*INDEX('Damage costs'!$T$18:$T$70,MATCH($B63,'Damage costs'!$C$18:$C$70,0))/1000),"")</f>
        <v/>
      </c>
      <c r="BS63" s="59" t="str">
        <f>IFERROR(IF(OR($C$67=FALSE,LEFT($B63,3)&lt;&gt;"NOX"),BS55*INDEX('Damage costs'!$P$18:$P$70,MATCH($B63,'Damage costs'!$C$18:$C$70,0))/1000,BS55*INDEX('Damage costs'!$T$18:$T$70,MATCH($B63,'Damage costs'!$C$18:$C$70,0))/1000),"")</f>
        <v/>
      </c>
      <c r="BT63" s="59" t="str">
        <f>IFERROR(IF(OR($C$67=FALSE,LEFT($B63,3)&lt;&gt;"NOX"),BT55*INDEX('Damage costs'!$P$18:$P$70,MATCH($B63,'Damage costs'!$C$18:$C$70,0))/1000,BT55*INDEX('Damage costs'!$T$18:$T$70,MATCH($B63,'Damage costs'!$C$18:$C$70,0))/1000),"")</f>
        <v/>
      </c>
      <c r="BU63" s="59" t="str">
        <f>IFERROR(IF(OR($C$67=FALSE,LEFT($B63,3)&lt;&gt;"NOX"),BU55*INDEX('Damage costs'!$P$18:$P$70,MATCH($B63,'Damage costs'!$C$18:$C$70,0))/1000,BU55*INDEX('Damage costs'!$T$18:$T$70,MATCH($B63,'Damage costs'!$C$18:$C$70,0))/1000),"")</f>
        <v/>
      </c>
      <c r="BV63" s="59" t="str">
        <f>IFERROR(IF(OR($C$67=FALSE,LEFT($B63,3)&lt;&gt;"NOX"),BV55*INDEX('Damage costs'!$P$18:$P$70,MATCH($B63,'Damage costs'!$C$18:$C$70,0))/1000,BV55*INDEX('Damage costs'!$T$18:$T$70,MATCH($B63,'Damage costs'!$C$18:$C$70,0))/1000),"")</f>
        <v/>
      </c>
      <c r="BW63" s="59" t="str">
        <f>IFERROR(IF(OR($C$67=FALSE,LEFT($B63,3)&lt;&gt;"NOX"),BW55*INDEX('Damage costs'!$P$18:$P$70,MATCH($B63,'Damage costs'!$C$18:$C$70,0))/1000,BW55*INDEX('Damage costs'!$T$18:$T$70,MATCH($B63,'Damage costs'!$C$18:$C$70,0))/1000),"")</f>
        <v/>
      </c>
      <c r="BX63" s="59" t="str">
        <f>IFERROR(IF(OR($C$67=FALSE,LEFT($B63,3)&lt;&gt;"NOX"),BX55*INDEX('Damage costs'!$P$18:$P$70,MATCH($B63,'Damage costs'!$C$18:$C$70,0))/1000,BX55*INDEX('Damage costs'!$T$18:$T$70,MATCH($B63,'Damage costs'!$C$18:$C$70,0))/1000),"")</f>
        <v/>
      </c>
      <c r="BY63" s="59" t="str">
        <f>IFERROR(IF(OR($C$67=FALSE,LEFT($B63,3)&lt;&gt;"NOX"),BY55*INDEX('Damage costs'!$P$18:$P$70,MATCH($B63,'Damage costs'!$C$18:$C$70,0))/1000,BY55*INDEX('Damage costs'!$T$18:$T$70,MATCH($B63,'Damage costs'!$C$18:$C$70,0))/1000),"")</f>
        <v/>
      </c>
      <c r="BZ63" s="59" t="str">
        <f>IFERROR(IF(OR($C$67=FALSE,LEFT($B63,3)&lt;&gt;"NOX"),BZ55*INDEX('Damage costs'!$P$18:$P$70,MATCH($B63,'Damage costs'!$C$18:$C$70,0))/1000,BZ55*INDEX('Damage costs'!$T$18:$T$70,MATCH($B63,'Damage costs'!$C$18:$C$70,0))/1000),"")</f>
        <v/>
      </c>
      <c r="CA63" s="59" t="str">
        <f>IFERROR(IF(OR($C$67=FALSE,LEFT($B63,3)&lt;&gt;"NOX"),CA55*INDEX('Damage costs'!$P$18:$P$70,MATCH($B63,'Damage costs'!$C$18:$C$70,0))/1000,CA55*INDEX('Damage costs'!$T$18:$T$70,MATCH($B63,'Damage costs'!$C$18:$C$70,0))/1000),"")</f>
        <v/>
      </c>
      <c r="CB63" s="59" t="str">
        <f>IFERROR(IF(OR($C$67=FALSE,LEFT($B63,3)&lt;&gt;"NOX"),CB55*INDEX('Damage costs'!$P$18:$P$70,MATCH($B63,'Damage costs'!$C$18:$C$70,0))/1000,CB55*INDEX('Damage costs'!$T$18:$T$70,MATCH($B63,'Damage costs'!$C$18:$C$70,0))/1000),"")</f>
        <v/>
      </c>
      <c r="CC63" s="59" t="str">
        <f>IFERROR(IF(OR($C$67=FALSE,LEFT($B63,3)&lt;&gt;"NOX"),CC55*INDEX('Damage costs'!$P$18:$P$70,MATCH($B63,'Damage costs'!$C$18:$C$70,0))/1000,CC55*INDEX('Damage costs'!$T$18:$T$70,MATCH($B63,'Damage costs'!$C$18:$C$70,0))/1000),"")</f>
        <v/>
      </c>
      <c r="CD63" s="59" t="str">
        <f>IFERROR(IF(OR($C$67=FALSE,LEFT($B63,3)&lt;&gt;"NOX"),CD55*INDEX('Damage costs'!$P$18:$P$70,MATCH($B63,'Damage costs'!$C$18:$C$70,0))/1000,CD55*INDEX('Damage costs'!$T$18:$T$70,MATCH($B63,'Damage costs'!$C$18:$C$70,0))/1000),"")</f>
        <v/>
      </c>
      <c r="CE63" s="59" t="str">
        <f>IFERROR(IF(OR($C$67=FALSE,LEFT($B63,3)&lt;&gt;"NOX"),CE55*INDEX('Damage costs'!$P$18:$P$70,MATCH($B63,'Damage costs'!$C$18:$C$70,0))/1000,CE55*INDEX('Damage costs'!$T$18:$T$70,MATCH($B63,'Damage costs'!$C$18:$C$70,0))/1000),"")</f>
        <v/>
      </c>
      <c r="CF63" s="59" t="str">
        <f>IFERROR(IF(OR($C$67=FALSE,LEFT($B63,3)&lt;&gt;"NOX"),CF55*INDEX('Damage costs'!$P$18:$P$70,MATCH($B63,'Damage costs'!$C$18:$C$70,0))/1000,CF55*INDEX('Damage costs'!$T$18:$T$70,MATCH($B63,'Damage costs'!$C$18:$C$70,0))/1000),"")</f>
        <v/>
      </c>
      <c r="CG63" s="59" t="str">
        <f>IFERROR(IF(OR($C$67=FALSE,LEFT($B63,3)&lt;&gt;"NOX"),CG55*INDEX('Damage costs'!$P$18:$P$70,MATCH($B63,'Damage costs'!$C$18:$C$70,0))/1000,CG55*INDEX('Damage costs'!$T$18:$T$70,MATCH($B63,'Damage costs'!$C$18:$C$70,0))/1000),"")</f>
        <v/>
      </c>
      <c r="CH63" s="59" t="str">
        <f>IFERROR(IF(OR($C$67=FALSE,LEFT($B63,3)&lt;&gt;"NOX"),CH55*INDEX('Damage costs'!$P$18:$P$70,MATCH($B63,'Damage costs'!$C$18:$C$70,0))/1000,CH55*INDEX('Damage costs'!$T$18:$T$70,MATCH($B63,'Damage costs'!$C$18:$C$70,0))/1000),"")</f>
        <v/>
      </c>
      <c r="CI63" s="59" t="str">
        <f>IFERROR(IF(OR($C$67=FALSE,LEFT($B63,3)&lt;&gt;"NOX"),CI55*INDEX('Damage costs'!$P$18:$P$70,MATCH($B63,'Damage costs'!$C$18:$C$70,0))/1000,CI55*INDEX('Damage costs'!$T$18:$T$70,MATCH($B63,'Damage costs'!$C$18:$C$70,0))/1000),"")</f>
        <v/>
      </c>
      <c r="CJ63" s="59" t="str">
        <f>IFERROR(IF(OR($C$67=FALSE,LEFT($B63,3)&lt;&gt;"NOX"),CJ55*INDEX('Damage costs'!$P$18:$P$70,MATCH($B63,'Damage costs'!$C$18:$C$70,0))/1000,CJ55*INDEX('Damage costs'!$T$18:$T$70,MATCH($B63,'Damage costs'!$C$18:$C$70,0))/1000),"")</f>
        <v/>
      </c>
      <c r="CK63" s="59" t="str">
        <f>IFERROR(IF(OR($C$67=FALSE,LEFT($B63,3)&lt;&gt;"NOX"),CK55*INDEX('Damage costs'!$P$18:$P$70,MATCH($B63,'Damage costs'!$C$18:$C$70,0))/1000,CK55*INDEX('Damage costs'!$T$18:$T$70,MATCH($B63,'Damage costs'!$C$18:$C$70,0))/1000),"")</f>
        <v/>
      </c>
      <c r="CL63" s="59" t="str">
        <f>IFERROR(IF(OR($C$67=FALSE,LEFT($B63,3)&lt;&gt;"NOX"),CL55*INDEX('Damage costs'!$P$18:$P$70,MATCH($B63,'Damage costs'!$C$18:$C$70,0))/1000,CL55*INDEX('Damage costs'!$T$18:$T$70,MATCH($B63,'Damage costs'!$C$18:$C$70,0))/1000),"")</f>
        <v/>
      </c>
      <c r="CM63" s="59" t="str">
        <f>IFERROR(IF(OR($C$67=FALSE,LEFT($B63,3)&lt;&gt;"NOX"),CM55*INDEX('Damage costs'!$P$18:$P$70,MATCH($B63,'Damage costs'!$C$18:$C$70,0))/1000,CM55*INDEX('Damage costs'!$T$18:$T$70,MATCH($B63,'Damage costs'!$C$18:$C$70,0))/1000),"")</f>
        <v/>
      </c>
      <c r="CN63" s="59" t="str">
        <f>IFERROR(IF(OR($C$67=FALSE,LEFT($B63,3)&lt;&gt;"NOX"),CN55*INDEX('Damage costs'!$P$18:$P$70,MATCH($B63,'Damage costs'!$C$18:$C$70,0))/1000,CN55*INDEX('Damage costs'!$T$18:$T$70,MATCH($B63,'Damage costs'!$C$18:$C$70,0))/1000),"")</f>
        <v/>
      </c>
      <c r="CO63" s="59" t="str">
        <f>IFERROR(IF(OR($C$67=FALSE,LEFT($B63,3)&lt;&gt;"NOX"),CO55*INDEX('Damage costs'!$P$18:$P$70,MATCH($B63,'Damage costs'!$C$18:$C$70,0))/1000,CO55*INDEX('Damage costs'!$T$18:$T$70,MATCH($B63,'Damage costs'!$C$18:$C$70,0))/1000),"")</f>
        <v/>
      </c>
      <c r="CP63" s="59" t="str">
        <f>IFERROR(IF(OR($C$67=FALSE,LEFT($B63,3)&lt;&gt;"NOX"),CP55*INDEX('Damage costs'!$P$18:$P$70,MATCH($B63,'Damage costs'!$C$18:$C$70,0))/1000,CP55*INDEX('Damage costs'!$T$18:$T$70,MATCH($B63,'Damage costs'!$C$18:$C$70,0))/1000),"")</f>
        <v/>
      </c>
      <c r="CQ63" s="59" t="str">
        <f>IFERROR(IF(OR($C$67=FALSE,LEFT($B63,3)&lt;&gt;"NOX"),CQ55*INDEX('Damage costs'!$P$18:$P$70,MATCH($B63,'Damage costs'!$C$18:$C$70,0))/1000,CQ55*INDEX('Damage costs'!$T$18:$T$70,MATCH($B63,'Damage costs'!$C$18:$C$70,0))/1000),"")</f>
        <v/>
      </c>
      <c r="CR63" s="59" t="str">
        <f>IFERROR(IF(OR($C$67=FALSE,LEFT($B63,3)&lt;&gt;"NOX"),CR55*INDEX('Damage costs'!$P$18:$P$70,MATCH($B63,'Damage costs'!$C$18:$C$70,0))/1000,CR55*INDEX('Damage costs'!$T$18:$T$70,MATCH($B63,'Damage costs'!$C$18:$C$70,0))/1000),"")</f>
        <v/>
      </c>
      <c r="CS63" s="59" t="str">
        <f>IFERROR(IF(OR($C$67=FALSE,LEFT($B63,3)&lt;&gt;"NOX"),CS55*INDEX('Damage costs'!$P$18:$P$70,MATCH($B63,'Damage costs'!$C$18:$C$70,0))/1000,CS55*INDEX('Damage costs'!$T$18:$T$70,MATCH($B63,'Damage costs'!$C$18:$C$70,0))/1000),"")</f>
        <v/>
      </c>
      <c r="CT63" s="59" t="str">
        <f>IFERROR(IF(OR($C$67=FALSE,LEFT($B63,3)&lt;&gt;"NOX"),CT55*INDEX('Damage costs'!$P$18:$P$70,MATCH($B63,'Damage costs'!$C$18:$C$70,0))/1000,CT55*INDEX('Damage costs'!$T$18:$T$70,MATCH($B63,'Damage costs'!$C$18:$C$70,0))/1000),"")</f>
        <v/>
      </c>
      <c r="CU63" s="59" t="str">
        <f>IFERROR(IF(OR($C$67=FALSE,LEFT($B63,3)&lt;&gt;"NOX"),CU55*INDEX('Damage costs'!$P$18:$P$70,MATCH($B63,'Damage costs'!$C$18:$C$70,0))/1000,CU55*INDEX('Damage costs'!$T$18:$T$70,MATCH($B63,'Damage costs'!$C$18:$C$70,0))/1000),"")</f>
        <v/>
      </c>
      <c r="CV63" s="59" t="str">
        <f>IFERROR(IF(OR($C$67=FALSE,LEFT($B63,3)&lt;&gt;"NOX"),CV55*INDEX('Damage costs'!$P$18:$P$70,MATCH($B63,'Damage costs'!$C$18:$C$70,0))/1000,CV55*INDEX('Damage costs'!$T$18:$T$70,MATCH($B63,'Damage costs'!$C$18:$C$70,0))/1000),"")</f>
        <v/>
      </c>
      <c r="CW63" s="59" t="str">
        <f>IFERROR(IF(OR($C$67=FALSE,LEFT($B63,3)&lt;&gt;"NOX"),CW55*INDEX('Damage costs'!$P$18:$P$70,MATCH($B63,'Damage costs'!$C$18:$C$70,0))/1000,CW55*INDEX('Damage costs'!$T$18:$T$70,MATCH($B63,'Damage costs'!$C$18:$C$70,0))/1000),"")</f>
        <v/>
      </c>
      <c r="CX63" s="59" t="str">
        <f>IFERROR(IF(OR($C$67=FALSE,LEFT($B63,3)&lt;&gt;"NOX"),CX55*INDEX('Damage costs'!$P$18:$P$70,MATCH($B63,'Damage costs'!$C$18:$C$70,0))/1000,CX55*INDEX('Damage costs'!$T$18:$T$70,MATCH($B63,'Damage costs'!$C$18:$C$70,0))/1000),"")</f>
        <v/>
      </c>
      <c r="CY63" s="59" t="str">
        <f>IFERROR(IF(OR($C$67=FALSE,LEFT($B63,3)&lt;&gt;"NOX"),CY55*INDEX('Damage costs'!$P$18:$P$70,MATCH($B63,'Damage costs'!$C$18:$C$70,0))/1000,CY55*INDEX('Damage costs'!$T$18:$T$70,MATCH($B63,'Damage costs'!$C$18:$C$70,0))/1000),"")</f>
        <v/>
      </c>
      <c r="CZ63" s="391"/>
    </row>
    <row r="64" spans="2:104" x14ac:dyDescent="0.25">
      <c r="B64" s="406">
        <f t="shared" si="27"/>
        <v>0</v>
      </c>
      <c r="C64" s="9" t="s">
        <v>1117</v>
      </c>
      <c r="D64" s="59" t="str">
        <f>IFERROR(IF(OR($C$67=FALSE,LEFT($B64,3)&lt;&gt;"NOX"),D56*INDEX('Damage costs'!$P$18:$P$70,MATCH($B64,'Damage costs'!$C$18:$C$70,0))/1000,D56*INDEX('Damage costs'!$T$18:$T$70,MATCH($B64,'Damage costs'!$C$18:$C$70,0))/1000),"")</f>
        <v/>
      </c>
      <c r="E64" s="59" t="str">
        <f>IFERROR(IF(OR($C$67=FALSE,LEFT($B64,3)&lt;&gt;"NOX"),E56*INDEX('Damage costs'!$P$18:$P$70,MATCH($B64,'Damage costs'!$C$18:$C$70,0))/1000,E56*INDEX('Damage costs'!$T$18:$T$70,MATCH($B64,'Damage costs'!$C$18:$C$70,0))/1000),"")</f>
        <v/>
      </c>
      <c r="F64" s="59" t="str">
        <f>IFERROR(IF(OR($C$67=FALSE,LEFT($B64,3)&lt;&gt;"NOX"),F56*INDEX('Damage costs'!$P$18:$P$70,MATCH($B64,'Damage costs'!$C$18:$C$70,0))/1000,F56*INDEX('Damage costs'!$T$18:$T$70,MATCH($B64,'Damage costs'!$C$18:$C$70,0))/1000),"")</f>
        <v/>
      </c>
      <c r="G64" s="59" t="str">
        <f>IFERROR(IF(OR($C$67=FALSE,LEFT($B64,3)&lt;&gt;"NOX"),G56*INDEX('Damage costs'!$P$18:$P$70,MATCH($B64,'Damage costs'!$C$18:$C$70,0))/1000,G56*INDEX('Damage costs'!$T$18:$T$70,MATCH($B64,'Damage costs'!$C$18:$C$70,0))/1000),"")</f>
        <v/>
      </c>
      <c r="H64" s="59" t="str">
        <f>IFERROR(IF(OR($C$67=FALSE,LEFT($B64,3)&lt;&gt;"NOX"),H56*INDEX('Damage costs'!$P$18:$P$70,MATCH($B64,'Damage costs'!$C$18:$C$70,0))/1000,H56*INDEX('Damage costs'!$T$18:$T$70,MATCH($B64,'Damage costs'!$C$18:$C$70,0))/1000),"")</f>
        <v/>
      </c>
      <c r="I64" s="59" t="str">
        <f>IFERROR(IF(OR($C$67=FALSE,LEFT($B64,3)&lt;&gt;"NOX"),I56*INDEX('Damage costs'!$P$18:$P$70,MATCH($B64,'Damage costs'!$C$18:$C$70,0))/1000,I56*INDEX('Damage costs'!$T$18:$T$70,MATCH($B64,'Damage costs'!$C$18:$C$70,0))/1000),"")</f>
        <v/>
      </c>
      <c r="J64" s="59" t="str">
        <f>IFERROR(IF(OR($C$67=FALSE,LEFT($B64,3)&lt;&gt;"NOX"),J56*INDEX('Damage costs'!$P$18:$P$70,MATCH($B64,'Damage costs'!$C$18:$C$70,0))/1000,J56*INDEX('Damage costs'!$T$18:$T$70,MATCH($B64,'Damage costs'!$C$18:$C$70,0))/1000),"")</f>
        <v/>
      </c>
      <c r="K64" s="59" t="str">
        <f>IFERROR(IF(OR($C$67=FALSE,LEFT($B64,3)&lt;&gt;"NOX"),K56*INDEX('Damage costs'!$P$18:$P$70,MATCH($B64,'Damage costs'!$C$18:$C$70,0))/1000,K56*INDEX('Damage costs'!$T$18:$T$70,MATCH($B64,'Damage costs'!$C$18:$C$70,0))/1000),"")</f>
        <v/>
      </c>
      <c r="L64" s="59" t="str">
        <f>IFERROR(IF(OR($C$67=FALSE,LEFT($B64,3)&lt;&gt;"NOX"),L56*INDEX('Damage costs'!$P$18:$P$70,MATCH($B64,'Damage costs'!$C$18:$C$70,0))/1000,L56*INDEX('Damage costs'!$T$18:$T$70,MATCH($B64,'Damage costs'!$C$18:$C$70,0))/1000),"")</f>
        <v/>
      </c>
      <c r="M64" s="59" t="str">
        <f>IFERROR(IF(OR($C$67=FALSE,LEFT($B64,3)&lt;&gt;"NOX"),M56*INDEX('Damage costs'!$P$18:$P$70,MATCH($B64,'Damage costs'!$C$18:$C$70,0))/1000,M56*INDEX('Damage costs'!$T$18:$T$70,MATCH($B64,'Damage costs'!$C$18:$C$70,0))/1000),"")</f>
        <v/>
      </c>
      <c r="N64" s="59" t="str">
        <f>IFERROR(IF(OR($C$67=FALSE,LEFT($B64,3)&lt;&gt;"NOX"),N56*INDEX('Damage costs'!$P$18:$P$70,MATCH($B64,'Damage costs'!$C$18:$C$70,0))/1000,N56*INDEX('Damage costs'!$T$18:$T$70,MATCH($B64,'Damage costs'!$C$18:$C$70,0))/1000),"")</f>
        <v/>
      </c>
      <c r="O64" s="59" t="str">
        <f>IFERROR(IF(OR($C$67=FALSE,LEFT($B64,3)&lt;&gt;"NOX"),O56*INDEX('Damage costs'!$P$18:$P$70,MATCH($B64,'Damage costs'!$C$18:$C$70,0))/1000,O56*INDEX('Damage costs'!$T$18:$T$70,MATCH($B64,'Damage costs'!$C$18:$C$70,0))/1000),"")</f>
        <v/>
      </c>
      <c r="P64" s="59" t="str">
        <f>IFERROR(IF(OR($C$67=FALSE,LEFT($B64,3)&lt;&gt;"NOX"),P56*INDEX('Damage costs'!$P$18:$P$70,MATCH($B64,'Damage costs'!$C$18:$C$70,0))/1000,P56*INDEX('Damage costs'!$T$18:$T$70,MATCH($B64,'Damage costs'!$C$18:$C$70,0))/1000),"")</f>
        <v/>
      </c>
      <c r="Q64" s="59" t="str">
        <f>IFERROR(IF(OR($C$67=FALSE,LEFT($B64,3)&lt;&gt;"NOX"),Q56*INDEX('Damage costs'!$P$18:$P$70,MATCH($B64,'Damage costs'!$C$18:$C$70,0))/1000,Q56*INDEX('Damage costs'!$T$18:$T$70,MATCH($B64,'Damage costs'!$C$18:$C$70,0))/1000),"")</f>
        <v/>
      </c>
      <c r="R64" s="59" t="str">
        <f>IFERROR(IF(OR($C$67=FALSE,LEFT($B64,3)&lt;&gt;"NOX"),R56*INDEX('Damage costs'!$P$18:$P$70,MATCH($B64,'Damage costs'!$C$18:$C$70,0))/1000,R56*INDEX('Damage costs'!$T$18:$T$70,MATCH($B64,'Damage costs'!$C$18:$C$70,0))/1000),"")</f>
        <v/>
      </c>
      <c r="S64" s="59" t="str">
        <f>IFERROR(IF(OR($C$67=FALSE,LEFT($B64,3)&lt;&gt;"NOX"),S56*INDEX('Damage costs'!$P$18:$P$70,MATCH($B64,'Damage costs'!$C$18:$C$70,0))/1000,S56*INDEX('Damage costs'!$T$18:$T$70,MATCH($B64,'Damage costs'!$C$18:$C$70,0))/1000),"")</f>
        <v/>
      </c>
      <c r="T64" s="59" t="str">
        <f>IFERROR(IF(OR($C$67=FALSE,LEFT($B64,3)&lt;&gt;"NOX"),T56*INDEX('Damage costs'!$P$18:$P$70,MATCH($B64,'Damage costs'!$C$18:$C$70,0))/1000,T56*INDEX('Damage costs'!$T$18:$T$70,MATCH($B64,'Damage costs'!$C$18:$C$70,0))/1000),"")</f>
        <v/>
      </c>
      <c r="U64" s="59" t="str">
        <f>IFERROR(IF(OR($C$67=FALSE,LEFT($B64,3)&lt;&gt;"NOX"),U56*INDEX('Damage costs'!$P$18:$P$70,MATCH($B64,'Damage costs'!$C$18:$C$70,0))/1000,U56*INDEX('Damage costs'!$T$18:$T$70,MATCH($B64,'Damage costs'!$C$18:$C$70,0))/1000),"")</f>
        <v/>
      </c>
      <c r="V64" s="59" t="str">
        <f>IFERROR(IF(OR($C$67=FALSE,LEFT($B64,3)&lt;&gt;"NOX"),V56*INDEX('Damage costs'!$P$18:$P$70,MATCH($B64,'Damage costs'!$C$18:$C$70,0))/1000,V56*INDEX('Damage costs'!$T$18:$T$70,MATCH($B64,'Damage costs'!$C$18:$C$70,0))/1000),"")</f>
        <v/>
      </c>
      <c r="W64" s="59" t="str">
        <f>IFERROR(IF(OR($C$67=FALSE,LEFT($B64,3)&lt;&gt;"NOX"),W56*INDEX('Damage costs'!$P$18:$P$70,MATCH($B64,'Damage costs'!$C$18:$C$70,0))/1000,W56*INDEX('Damage costs'!$T$18:$T$70,MATCH($B64,'Damage costs'!$C$18:$C$70,0))/1000),"")</f>
        <v/>
      </c>
      <c r="X64" s="59" t="str">
        <f>IFERROR(IF(OR($C$67=FALSE,LEFT($B64,3)&lt;&gt;"NOX"),X56*INDEX('Damage costs'!$P$18:$P$70,MATCH($B64,'Damage costs'!$C$18:$C$70,0))/1000,X56*INDEX('Damage costs'!$T$18:$T$70,MATCH($B64,'Damage costs'!$C$18:$C$70,0))/1000),"")</f>
        <v/>
      </c>
      <c r="Y64" s="59" t="str">
        <f>IFERROR(IF(OR($C$67=FALSE,LEFT($B64,3)&lt;&gt;"NOX"),Y56*INDEX('Damage costs'!$P$18:$P$70,MATCH($B64,'Damage costs'!$C$18:$C$70,0))/1000,Y56*INDEX('Damage costs'!$T$18:$T$70,MATCH($B64,'Damage costs'!$C$18:$C$70,0))/1000),"")</f>
        <v/>
      </c>
      <c r="Z64" s="59" t="str">
        <f>IFERROR(IF(OR($C$67=FALSE,LEFT($B64,3)&lt;&gt;"NOX"),Z56*INDEX('Damage costs'!$P$18:$P$70,MATCH($B64,'Damage costs'!$C$18:$C$70,0))/1000,Z56*INDEX('Damage costs'!$T$18:$T$70,MATCH($B64,'Damage costs'!$C$18:$C$70,0))/1000),"")</f>
        <v/>
      </c>
      <c r="AA64" s="59" t="str">
        <f>IFERROR(IF(OR($C$67=FALSE,LEFT($B64,3)&lt;&gt;"NOX"),AA56*INDEX('Damage costs'!$P$18:$P$70,MATCH($B64,'Damage costs'!$C$18:$C$70,0))/1000,AA56*INDEX('Damage costs'!$T$18:$T$70,MATCH($B64,'Damage costs'!$C$18:$C$70,0))/1000),"")</f>
        <v/>
      </c>
      <c r="AB64" s="59" t="str">
        <f>IFERROR(IF(OR($C$67=FALSE,LEFT($B64,3)&lt;&gt;"NOX"),AB56*INDEX('Damage costs'!$P$18:$P$70,MATCH($B64,'Damage costs'!$C$18:$C$70,0))/1000,AB56*INDEX('Damage costs'!$T$18:$T$70,MATCH($B64,'Damage costs'!$C$18:$C$70,0))/1000),"")</f>
        <v/>
      </c>
      <c r="AC64" s="59" t="str">
        <f>IFERROR(IF(OR($C$67=FALSE,LEFT($B64,3)&lt;&gt;"NOX"),AC56*INDEX('Damage costs'!$P$18:$P$70,MATCH($B64,'Damage costs'!$C$18:$C$70,0))/1000,AC56*INDEX('Damage costs'!$T$18:$T$70,MATCH($B64,'Damage costs'!$C$18:$C$70,0))/1000),"")</f>
        <v/>
      </c>
      <c r="AD64" s="59" t="str">
        <f>IFERROR(IF(OR($C$67=FALSE,LEFT($B64,3)&lt;&gt;"NOX"),AD56*INDEX('Damage costs'!$P$18:$P$70,MATCH($B64,'Damage costs'!$C$18:$C$70,0))/1000,AD56*INDEX('Damage costs'!$T$18:$T$70,MATCH($B64,'Damage costs'!$C$18:$C$70,0))/1000),"")</f>
        <v/>
      </c>
      <c r="AE64" s="59" t="str">
        <f>IFERROR(IF(OR($C$67=FALSE,LEFT($B64,3)&lt;&gt;"NOX"),AE56*INDEX('Damage costs'!$P$18:$P$70,MATCH($B64,'Damage costs'!$C$18:$C$70,0))/1000,AE56*INDEX('Damage costs'!$T$18:$T$70,MATCH($B64,'Damage costs'!$C$18:$C$70,0))/1000),"")</f>
        <v/>
      </c>
      <c r="AF64" s="59" t="str">
        <f>IFERROR(IF(OR($C$67=FALSE,LEFT($B64,3)&lt;&gt;"NOX"),AF56*INDEX('Damage costs'!$P$18:$P$70,MATCH($B64,'Damage costs'!$C$18:$C$70,0))/1000,AF56*INDEX('Damage costs'!$T$18:$T$70,MATCH($B64,'Damage costs'!$C$18:$C$70,0))/1000),"")</f>
        <v/>
      </c>
      <c r="AG64" s="59" t="str">
        <f>IFERROR(IF(OR($C$67=FALSE,LEFT($B64,3)&lt;&gt;"NOX"),AG56*INDEX('Damage costs'!$P$18:$P$70,MATCH($B64,'Damage costs'!$C$18:$C$70,0))/1000,AG56*INDEX('Damage costs'!$T$18:$T$70,MATCH($B64,'Damage costs'!$C$18:$C$70,0))/1000),"")</f>
        <v/>
      </c>
      <c r="AH64" s="59" t="str">
        <f>IFERROR(IF(OR($C$67=FALSE,LEFT($B64,3)&lt;&gt;"NOX"),AH56*INDEX('Damage costs'!$P$18:$P$70,MATCH($B64,'Damage costs'!$C$18:$C$70,0))/1000,AH56*INDEX('Damage costs'!$T$18:$T$70,MATCH($B64,'Damage costs'!$C$18:$C$70,0))/1000),"")</f>
        <v/>
      </c>
      <c r="AI64" s="59" t="str">
        <f>IFERROR(IF(OR($C$67=FALSE,LEFT($B64,3)&lt;&gt;"NOX"),AI56*INDEX('Damage costs'!$P$18:$P$70,MATCH($B64,'Damage costs'!$C$18:$C$70,0))/1000,AI56*INDEX('Damage costs'!$T$18:$T$70,MATCH($B64,'Damage costs'!$C$18:$C$70,0))/1000),"")</f>
        <v/>
      </c>
      <c r="AJ64" s="59" t="str">
        <f>IFERROR(IF(OR($C$67=FALSE,LEFT($B64,3)&lt;&gt;"NOX"),AJ56*INDEX('Damage costs'!$P$18:$P$70,MATCH($B64,'Damage costs'!$C$18:$C$70,0))/1000,AJ56*INDEX('Damage costs'!$T$18:$T$70,MATCH($B64,'Damage costs'!$C$18:$C$70,0))/1000),"")</f>
        <v/>
      </c>
      <c r="AK64" s="59" t="str">
        <f>IFERROR(IF(OR($C$67=FALSE,LEFT($B64,3)&lt;&gt;"NOX"),AK56*INDEX('Damage costs'!$P$18:$P$70,MATCH($B64,'Damage costs'!$C$18:$C$70,0))/1000,AK56*INDEX('Damage costs'!$T$18:$T$70,MATCH($B64,'Damage costs'!$C$18:$C$70,0))/1000),"")</f>
        <v/>
      </c>
      <c r="AL64" s="59" t="str">
        <f>IFERROR(IF(OR($C$67=FALSE,LEFT($B64,3)&lt;&gt;"NOX"),AL56*INDEX('Damage costs'!$P$18:$P$70,MATCH($B64,'Damage costs'!$C$18:$C$70,0))/1000,AL56*INDEX('Damage costs'!$T$18:$T$70,MATCH($B64,'Damage costs'!$C$18:$C$70,0))/1000),"")</f>
        <v/>
      </c>
      <c r="AM64" s="59" t="str">
        <f>IFERROR(IF(OR($C$67=FALSE,LEFT($B64,3)&lt;&gt;"NOX"),AM56*INDEX('Damage costs'!$P$18:$P$70,MATCH($B64,'Damage costs'!$C$18:$C$70,0))/1000,AM56*INDEX('Damage costs'!$T$18:$T$70,MATCH($B64,'Damage costs'!$C$18:$C$70,0))/1000),"")</f>
        <v/>
      </c>
      <c r="AN64" s="59" t="str">
        <f>IFERROR(IF(OR($C$67=FALSE,LEFT($B64,3)&lt;&gt;"NOX"),AN56*INDEX('Damage costs'!$P$18:$P$70,MATCH($B64,'Damage costs'!$C$18:$C$70,0))/1000,AN56*INDEX('Damage costs'!$T$18:$T$70,MATCH($B64,'Damage costs'!$C$18:$C$70,0))/1000),"")</f>
        <v/>
      </c>
      <c r="AO64" s="59" t="str">
        <f>IFERROR(IF(OR($C$67=FALSE,LEFT($B64,3)&lt;&gt;"NOX"),AO56*INDEX('Damage costs'!$P$18:$P$70,MATCH($B64,'Damage costs'!$C$18:$C$70,0))/1000,AO56*INDEX('Damage costs'!$T$18:$T$70,MATCH($B64,'Damage costs'!$C$18:$C$70,0))/1000),"")</f>
        <v/>
      </c>
      <c r="AP64" s="59" t="str">
        <f>IFERROR(IF(OR($C$67=FALSE,LEFT($B64,3)&lt;&gt;"NOX"),AP56*INDEX('Damage costs'!$P$18:$P$70,MATCH($B64,'Damage costs'!$C$18:$C$70,0))/1000,AP56*INDEX('Damage costs'!$T$18:$T$70,MATCH($B64,'Damage costs'!$C$18:$C$70,0))/1000),"")</f>
        <v/>
      </c>
      <c r="AQ64" s="59" t="str">
        <f>IFERROR(IF(OR($C$67=FALSE,LEFT($B64,3)&lt;&gt;"NOX"),AQ56*INDEX('Damage costs'!$P$18:$P$70,MATCH($B64,'Damage costs'!$C$18:$C$70,0))/1000,AQ56*INDEX('Damage costs'!$T$18:$T$70,MATCH($B64,'Damage costs'!$C$18:$C$70,0))/1000),"")</f>
        <v/>
      </c>
      <c r="AR64" s="59" t="str">
        <f>IFERROR(IF(OR($C$67=FALSE,LEFT($B64,3)&lt;&gt;"NOX"),AR56*INDEX('Damage costs'!$P$18:$P$70,MATCH($B64,'Damage costs'!$C$18:$C$70,0))/1000,AR56*INDEX('Damage costs'!$T$18:$T$70,MATCH($B64,'Damage costs'!$C$18:$C$70,0))/1000),"")</f>
        <v/>
      </c>
      <c r="AS64" s="59" t="str">
        <f>IFERROR(IF(OR($C$67=FALSE,LEFT($B64,3)&lt;&gt;"NOX"),AS56*INDEX('Damage costs'!$P$18:$P$70,MATCH($B64,'Damage costs'!$C$18:$C$70,0))/1000,AS56*INDEX('Damage costs'!$T$18:$T$70,MATCH($B64,'Damage costs'!$C$18:$C$70,0))/1000),"")</f>
        <v/>
      </c>
      <c r="AT64" s="59" t="str">
        <f>IFERROR(IF(OR($C$67=FALSE,LEFT($B64,3)&lt;&gt;"NOX"),AT56*INDEX('Damage costs'!$P$18:$P$70,MATCH($B64,'Damage costs'!$C$18:$C$70,0))/1000,AT56*INDEX('Damage costs'!$T$18:$T$70,MATCH($B64,'Damage costs'!$C$18:$C$70,0))/1000),"")</f>
        <v/>
      </c>
      <c r="AU64" s="59" t="str">
        <f>IFERROR(IF(OR($C$67=FALSE,LEFT($B64,3)&lt;&gt;"NOX"),AU56*INDEX('Damage costs'!$P$18:$P$70,MATCH($B64,'Damage costs'!$C$18:$C$70,0))/1000,AU56*INDEX('Damage costs'!$T$18:$T$70,MATCH($B64,'Damage costs'!$C$18:$C$70,0))/1000),"")</f>
        <v/>
      </c>
      <c r="AV64" s="59" t="str">
        <f>IFERROR(IF(OR($C$67=FALSE,LEFT($B64,3)&lt;&gt;"NOX"),AV56*INDEX('Damage costs'!$P$18:$P$70,MATCH($B64,'Damage costs'!$C$18:$C$70,0))/1000,AV56*INDEX('Damage costs'!$T$18:$T$70,MATCH($B64,'Damage costs'!$C$18:$C$70,0))/1000),"")</f>
        <v/>
      </c>
      <c r="AW64" s="59" t="str">
        <f>IFERROR(IF(OR($C$67=FALSE,LEFT($B64,3)&lt;&gt;"NOX"),AW56*INDEX('Damage costs'!$P$18:$P$70,MATCH($B64,'Damage costs'!$C$18:$C$70,0))/1000,AW56*INDEX('Damage costs'!$T$18:$T$70,MATCH($B64,'Damage costs'!$C$18:$C$70,0))/1000),"")</f>
        <v/>
      </c>
      <c r="AX64" s="59" t="str">
        <f>IFERROR(IF(OR($C$67=FALSE,LEFT($B64,3)&lt;&gt;"NOX"),AX56*INDEX('Damage costs'!$P$18:$P$70,MATCH($B64,'Damage costs'!$C$18:$C$70,0))/1000,AX56*INDEX('Damage costs'!$T$18:$T$70,MATCH($B64,'Damage costs'!$C$18:$C$70,0))/1000),"")</f>
        <v/>
      </c>
      <c r="AY64" s="59" t="str">
        <f>IFERROR(IF(OR($C$67=FALSE,LEFT($B64,3)&lt;&gt;"NOX"),AY56*INDEX('Damage costs'!$P$18:$P$70,MATCH($B64,'Damage costs'!$C$18:$C$70,0))/1000,AY56*INDEX('Damage costs'!$T$18:$T$70,MATCH($B64,'Damage costs'!$C$18:$C$70,0))/1000),"")</f>
        <v/>
      </c>
      <c r="AZ64" s="59" t="str">
        <f>IFERROR(IF(OR($C$67=FALSE,LEFT($B64,3)&lt;&gt;"NOX"),AZ56*INDEX('Damage costs'!$P$18:$P$70,MATCH($B64,'Damage costs'!$C$18:$C$70,0))/1000,AZ56*INDEX('Damage costs'!$T$18:$T$70,MATCH($B64,'Damage costs'!$C$18:$C$70,0))/1000),"")</f>
        <v/>
      </c>
      <c r="BA64" s="59" t="str">
        <f>IFERROR(IF(OR($C$67=FALSE,LEFT($B64,3)&lt;&gt;"NOX"),BA56*INDEX('Damage costs'!$P$18:$P$70,MATCH($B64,'Damage costs'!$C$18:$C$70,0))/1000,BA56*INDEX('Damage costs'!$T$18:$T$70,MATCH($B64,'Damage costs'!$C$18:$C$70,0))/1000),"")</f>
        <v/>
      </c>
      <c r="BB64" s="59" t="str">
        <f>IFERROR(IF(OR($C$67=FALSE,LEFT($B64,3)&lt;&gt;"NOX"),BB56*INDEX('Damage costs'!$P$18:$P$70,MATCH($B64,'Damage costs'!$C$18:$C$70,0))/1000,BB56*INDEX('Damage costs'!$T$18:$T$70,MATCH($B64,'Damage costs'!$C$18:$C$70,0))/1000),"")</f>
        <v/>
      </c>
      <c r="BC64" s="59" t="str">
        <f>IFERROR(IF(OR($C$67=FALSE,LEFT($B64,3)&lt;&gt;"NOX"),BC56*INDEX('Damage costs'!$P$18:$P$70,MATCH($B64,'Damage costs'!$C$18:$C$70,0))/1000,BC56*INDEX('Damage costs'!$T$18:$T$70,MATCH($B64,'Damage costs'!$C$18:$C$70,0))/1000),"")</f>
        <v/>
      </c>
      <c r="BD64" s="59" t="str">
        <f>IFERROR(IF(OR($C$67=FALSE,LEFT($B64,3)&lt;&gt;"NOX"),BD56*INDEX('Damage costs'!$P$18:$P$70,MATCH($B64,'Damage costs'!$C$18:$C$70,0))/1000,BD56*INDEX('Damage costs'!$T$18:$T$70,MATCH($B64,'Damage costs'!$C$18:$C$70,0))/1000),"")</f>
        <v/>
      </c>
      <c r="BE64" s="59" t="str">
        <f>IFERROR(IF(OR($C$67=FALSE,LEFT($B64,3)&lt;&gt;"NOX"),BE56*INDEX('Damage costs'!$P$18:$P$70,MATCH($B64,'Damage costs'!$C$18:$C$70,0))/1000,BE56*INDEX('Damage costs'!$T$18:$T$70,MATCH($B64,'Damage costs'!$C$18:$C$70,0))/1000),"")</f>
        <v/>
      </c>
      <c r="BF64" s="59" t="str">
        <f>IFERROR(IF(OR($C$67=FALSE,LEFT($B64,3)&lt;&gt;"NOX"),BF56*INDEX('Damage costs'!$P$18:$P$70,MATCH($B64,'Damage costs'!$C$18:$C$70,0))/1000,BF56*INDEX('Damage costs'!$T$18:$T$70,MATCH($B64,'Damage costs'!$C$18:$C$70,0))/1000),"")</f>
        <v/>
      </c>
      <c r="BG64" s="59" t="str">
        <f>IFERROR(IF(OR($C$67=FALSE,LEFT($B64,3)&lt;&gt;"NOX"),BG56*INDEX('Damage costs'!$P$18:$P$70,MATCH($B64,'Damage costs'!$C$18:$C$70,0))/1000,BG56*INDEX('Damage costs'!$T$18:$T$70,MATCH($B64,'Damage costs'!$C$18:$C$70,0))/1000),"")</f>
        <v/>
      </c>
      <c r="BH64" s="59" t="str">
        <f>IFERROR(IF(OR($C$67=FALSE,LEFT($B64,3)&lt;&gt;"NOX"),BH56*INDEX('Damage costs'!$P$18:$P$70,MATCH($B64,'Damage costs'!$C$18:$C$70,0))/1000,BH56*INDEX('Damage costs'!$T$18:$T$70,MATCH($B64,'Damage costs'!$C$18:$C$70,0))/1000),"")</f>
        <v/>
      </c>
      <c r="BI64" s="59" t="str">
        <f>IFERROR(IF(OR($C$67=FALSE,LEFT($B64,3)&lt;&gt;"NOX"),BI56*INDEX('Damage costs'!$P$18:$P$70,MATCH($B64,'Damage costs'!$C$18:$C$70,0))/1000,BI56*INDEX('Damage costs'!$T$18:$T$70,MATCH($B64,'Damage costs'!$C$18:$C$70,0))/1000),"")</f>
        <v/>
      </c>
      <c r="BJ64" s="59" t="str">
        <f>IFERROR(IF(OR($C$67=FALSE,LEFT($B64,3)&lt;&gt;"NOX"),BJ56*INDEX('Damage costs'!$P$18:$P$70,MATCH($B64,'Damage costs'!$C$18:$C$70,0))/1000,BJ56*INDEX('Damage costs'!$T$18:$T$70,MATCH($B64,'Damage costs'!$C$18:$C$70,0))/1000),"")</f>
        <v/>
      </c>
      <c r="BK64" s="59" t="str">
        <f>IFERROR(IF(OR($C$67=FALSE,LEFT($B64,3)&lt;&gt;"NOX"),BK56*INDEX('Damage costs'!$P$18:$P$70,MATCH($B64,'Damage costs'!$C$18:$C$70,0))/1000,BK56*INDEX('Damage costs'!$T$18:$T$70,MATCH($B64,'Damage costs'!$C$18:$C$70,0))/1000),"")</f>
        <v/>
      </c>
      <c r="BL64" s="59" t="str">
        <f>IFERROR(IF(OR($C$67=FALSE,LEFT($B64,3)&lt;&gt;"NOX"),BL56*INDEX('Damage costs'!$P$18:$P$70,MATCH($B64,'Damage costs'!$C$18:$C$70,0))/1000,BL56*INDEX('Damage costs'!$T$18:$T$70,MATCH($B64,'Damage costs'!$C$18:$C$70,0))/1000),"")</f>
        <v/>
      </c>
      <c r="BM64" s="59" t="str">
        <f>IFERROR(IF(OR($C$67=FALSE,LEFT($B64,3)&lt;&gt;"NOX"),BM56*INDEX('Damage costs'!$P$18:$P$70,MATCH($B64,'Damage costs'!$C$18:$C$70,0))/1000,BM56*INDEX('Damage costs'!$T$18:$T$70,MATCH($B64,'Damage costs'!$C$18:$C$70,0))/1000),"")</f>
        <v/>
      </c>
      <c r="BN64" s="59" t="str">
        <f>IFERROR(IF(OR($C$67=FALSE,LEFT($B64,3)&lt;&gt;"NOX"),BN56*INDEX('Damage costs'!$P$18:$P$70,MATCH($B64,'Damage costs'!$C$18:$C$70,0))/1000,BN56*INDEX('Damage costs'!$T$18:$T$70,MATCH($B64,'Damage costs'!$C$18:$C$70,0))/1000),"")</f>
        <v/>
      </c>
      <c r="BO64" s="59" t="str">
        <f>IFERROR(IF(OR($C$67=FALSE,LEFT($B64,3)&lt;&gt;"NOX"),BO56*INDEX('Damage costs'!$P$18:$P$70,MATCH($B64,'Damage costs'!$C$18:$C$70,0))/1000,BO56*INDEX('Damage costs'!$T$18:$T$70,MATCH($B64,'Damage costs'!$C$18:$C$70,0))/1000),"")</f>
        <v/>
      </c>
      <c r="BP64" s="59" t="str">
        <f>IFERROR(IF(OR($C$67=FALSE,LEFT($B64,3)&lt;&gt;"NOX"),BP56*INDEX('Damage costs'!$P$18:$P$70,MATCH($B64,'Damage costs'!$C$18:$C$70,0))/1000,BP56*INDEX('Damage costs'!$T$18:$T$70,MATCH($B64,'Damage costs'!$C$18:$C$70,0))/1000),"")</f>
        <v/>
      </c>
      <c r="BQ64" s="59" t="str">
        <f>IFERROR(IF(OR($C$67=FALSE,LEFT($B64,3)&lt;&gt;"NOX"),BQ56*INDEX('Damage costs'!$P$18:$P$70,MATCH($B64,'Damage costs'!$C$18:$C$70,0))/1000,BQ56*INDEX('Damage costs'!$T$18:$T$70,MATCH($B64,'Damage costs'!$C$18:$C$70,0))/1000),"")</f>
        <v/>
      </c>
      <c r="BR64" s="59" t="str">
        <f>IFERROR(IF(OR($C$67=FALSE,LEFT($B64,3)&lt;&gt;"NOX"),BR56*INDEX('Damage costs'!$P$18:$P$70,MATCH($B64,'Damage costs'!$C$18:$C$70,0))/1000,BR56*INDEX('Damage costs'!$T$18:$T$70,MATCH($B64,'Damage costs'!$C$18:$C$70,0))/1000),"")</f>
        <v/>
      </c>
      <c r="BS64" s="59" t="str">
        <f>IFERROR(IF(OR($C$67=FALSE,LEFT($B64,3)&lt;&gt;"NOX"),BS56*INDEX('Damage costs'!$P$18:$P$70,MATCH($B64,'Damage costs'!$C$18:$C$70,0))/1000,BS56*INDEX('Damage costs'!$T$18:$T$70,MATCH($B64,'Damage costs'!$C$18:$C$70,0))/1000),"")</f>
        <v/>
      </c>
      <c r="BT64" s="59" t="str">
        <f>IFERROR(IF(OR($C$67=FALSE,LEFT($B64,3)&lt;&gt;"NOX"),BT56*INDEX('Damage costs'!$P$18:$P$70,MATCH($B64,'Damage costs'!$C$18:$C$70,0))/1000,BT56*INDEX('Damage costs'!$T$18:$T$70,MATCH($B64,'Damage costs'!$C$18:$C$70,0))/1000),"")</f>
        <v/>
      </c>
      <c r="BU64" s="59" t="str">
        <f>IFERROR(IF(OR($C$67=FALSE,LEFT($B64,3)&lt;&gt;"NOX"),BU56*INDEX('Damage costs'!$P$18:$P$70,MATCH($B64,'Damage costs'!$C$18:$C$70,0))/1000,BU56*INDEX('Damage costs'!$T$18:$T$70,MATCH($B64,'Damage costs'!$C$18:$C$70,0))/1000),"")</f>
        <v/>
      </c>
      <c r="BV64" s="59" t="str">
        <f>IFERROR(IF(OR($C$67=FALSE,LEFT($B64,3)&lt;&gt;"NOX"),BV56*INDEX('Damage costs'!$P$18:$P$70,MATCH($B64,'Damage costs'!$C$18:$C$70,0))/1000,BV56*INDEX('Damage costs'!$T$18:$T$70,MATCH($B64,'Damage costs'!$C$18:$C$70,0))/1000),"")</f>
        <v/>
      </c>
      <c r="BW64" s="59" t="str">
        <f>IFERROR(IF(OR($C$67=FALSE,LEFT($B64,3)&lt;&gt;"NOX"),BW56*INDEX('Damage costs'!$P$18:$P$70,MATCH($B64,'Damage costs'!$C$18:$C$70,0))/1000,BW56*INDEX('Damage costs'!$T$18:$T$70,MATCH($B64,'Damage costs'!$C$18:$C$70,0))/1000),"")</f>
        <v/>
      </c>
      <c r="BX64" s="59" t="str">
        <f>IFERROR(IF(OR($C$67=FALSE,LEFT($B64,3)&lt;&gt;"NOX"),BX56*INDEX('Damage costs'!$P$18:$P$70,MATCH($B64,'Damage costs'!$C$18:$C$70,0))/1000,BX56*INDEX('Damage costs'!$T$18:$T$70,MATCH($B64,'Damage costs'!$C$18:$C$70,0))/1000),"")</f>
        <v/>
      </c>
      <c r="BY64" s="59" t="str">
        <f>IFERROR(IF(OR($C$67=FALSE,LEFT($B64,3)&lt;&gt;"NOX"),BY56*INDEX('Damage costs'!$P$18:$P$70,MATCH($B64,'Damage costs'!$C$18:$C$70,0))/1000,BY56*INDEX('Damage costs'!$T$18:$T$70,MATCH($B64,'Damage costs'!$C$18:$C$70,0))/1000),"")</f>
        <v/>
      </c>
      <c r="BZ64" s="59" t="str">
        <f>IFERROR(IF(OR($C$67=FALSE,LEFT($B64,3)&lt;&gt;"NOX"),BZ56*INDEX('Damage costs'!$P$18:$P$70,MATCH($B64,'Damage costs'!$C$18:$C$70,0))/1000,BZ56*INDEX('Damage costs'!$T$18:$T$70,MATCH($B64,'Damage costs'!$C$18:$C$70,0))/1000),"")</f>
        <v/>
      </c>
      <c r="CA64" s="59" t="str">
        <f>IFERROR(IF(OR($C$67=FALSE,LEFT($B64,3)&lt;&gt;"NOX"),CA56*INDEX('Damage costs'!$P$18:$P$70,MATCH($B64,'Damage costs'!$C$18:$C$70,0))/1000,CA56*INDEX('Damage costs'!$T$18:$T$70,MATCH($B64,'Damage costs'!$C$18:$C$70,0))/1000),"")</f>
        <v/>
      </c>
      <c r="CB64" s="59" t="str">
        <f>IFERROR(IF(OR($C$67=FALSE,LEFT($B64,3)&lt;&gt;"NOX"),CB56*INDEX('Damage costs'!$P$18:$P$70,MATCH($B64,'Damage costs'!$C$18:$C$70,0))/1000,CB56*INDEX('Damage costs'!$T$18:$T$70,MATCH($B64,'Damage costs'!$C$18:$C$70,0))/1000),"")</f>
        <v/>
      </c>
      <c r="CC64" s="59" t="str">
        <f>IFERROR(IF(OR($C$67=FALSE,LEFT($B64,3)&lt;&gt;"NOX"),CC56*INDEX('Damage costs'!$P$18:$P$70,MATCH($B64,'Damage costs'!$C$18:$C$70,0))/1000,CC56*INDEX('Damage costs'!$T$18:$T$70,MATCH($B64,'Damage costs'!$C$18:$C$70,0))/1000),"")</f>
        <v/>
      </c>
      <c r="CD64" s="59" t="str">
        <f>IFERROR(IF(OR($C$67=FALSE,LEFT($B64,3)&lt;&gt;"NOX"),CD56*INDEX('Damage costs'!$P$18:$P$70,MATCH($B64,'Damage costs'!$C$18:$C$70,0))/1000,CD56*INDEX('Damage costs'!$T$18:$T$70,MATCH($B64,'Damage costs'!$C$18:$C$70,0))/1000),"")</f>
        <v/>
      </c>
      <c r="CE64" s="59" t="str">
        <f>IFERROR(IF(OR($C$67=FALSE,LEFT($B64,3)&lt;&gt;"NOX"),CE56*INDEX('Damage costs'!$P$18:$P$70,MATCH($B64,'Damage costs'!$C$18:$C$70,0))/1000,CE56*INDEX('Damage costs'!$T$18:$T$70,MATCH($B64,'Damage costs'!$C$18:$C$70,0))/1000),"")</f>
        <v/>
      </c>
      <c r="CF64" s="59" t="str">
        <f>IFERROR(IF(OR($C$67=FALSE,LEFT($B64,3)&lt;&gt;"NOX"),CF56*INDEX('Damage costs'!$P$18:$P$70,MATCH($B64,'Damage costs'!$C$18:$C$70,0))/1000,CF56*INDEX('Damage costs'!$T$18:$T$70,MATCH($B64,'Damage costs'!$C$18:$C$70,0))/1000),"")</f>
        <v/>
      </c>
      <c r="CG64" s="59" t="str">
        <f>IFERROR(IF(OR($C$67=FALSE,LEFT($B64,3)&lt;&gt;"NOX"),CG56*INDEX('Damage costs'!$P$18:$P$70,MATCH($B64,'Damage costs'!$C$18:$C$70,0))/1000,CG56*INDEX('Damage costs'!$T$18:$T$70,MATCH($B64,'Damage costs'!$C$18:$C$70,0))/1000),"")</f>
        <v/>
      </c>
      <c r="CH64" s="59" t="str">
        <f>IFERROR(IF(OR($C$67=FALSE,LEFT($B64,3)&lt;&gt;"NOX"),CH56*INDEX('Damage costs'!$P$18:$P$70,MATCH($B64,'Damage costs'!$C$18:$C$70,0))/1000,CH56*INDEX('Damage costs'!$T$18:$T$70,MATCH($B64,'Damage costs'!$C$18:$C$70,0))/1000),"")</f>
        <v/>
      </c>
      <c r="CI64" s="59" t="str">
        <f>IFERROR(IF(OR($C$67=FALSE,LEFT($B64,3)&lt;&gt;"NOX"),CI56*INDEX('Damage costs'!$P$18:$P$70,MATCH($B64,'Damage costs'!$C$18:$C$70,0))/1000,CI56*INDEX('Damage costs'!$T$18:$T$70,MATCH($B64,'Damage costs'!$C$18:$C$70,0))/1000),"")</f>
        <v/>
      </c>
      <c r="CJ64" s="59" t="str">
        <f>IFERROR(IF(OR($C$67=FALSE,LEFT($B64,3)&lt;&gt;"NOX"),CJ56*INDEX('Damage costs'!$P$18:$P$70,MATCH($B64,'Damage costs'!$C$18:$C$70,0))/1000,CJ56*INDEX('Damage costs'!$T$18:$T$70,MATCH($B64,'Damage costs'!$C$18:$C$70,0))/1000),"")</f>
        <v/>
      </c>
      <c r="CK64" s="59" t="str">
        <f>IFERROR(IF(OR($C$67=FALSE,LEFT($B64,3)&lt;&gt;"NOX"),CK56*INDEX('Damage costs'!$P$18:$P$70,MATCH($B64,'Damage costs'!$C$18:$C$70,0))/1000,CK56*INDEX('Damage costs'!$T$18:$T$70,MATCH($B64,'Damage costs'!$C$18:$C$70,0))/1000),"")</f>
        <v/>
      </c>
      <c r="CL64" s="59" t="str">
        <f>IFERROR(IF(OR($C$67=FALSE,LEFT($B64,3)&lt;&gt;"NOX"),CL56*INDEX('Damage costs'!$P$18:$P$70,MATCH($B64,'Damage costs'!$C$18:$C$70,0))/1000,CL56*INDEX('Damage costs'!$T$18:$T$70,MATCH($B64,'Damage costs'!$C$18:$C$70,0))/1000),"")</f>
        <v/>
      </c>
      <c r="CM64" s="59" t="str">
        <f>IFERROR(IF(OR($C$67=FALSE,LEFT($B64,3)&lt;&gt;"NOX"),CM56*INDEX('Damage costs'!$P$18:$P$70,MATCH($B64,'Damage costs'!$C$18:$C$70,0))/1000,CM56*INDEX('Damage costs'!$T$18:$T$70,MATCH($B64,'Damage costs'!$C$18:$C$70,0))/1000),"")</f>
        <v/>
      </c>
      <c r="CN64" s="59" t="str">
        <f>IFERROR(IF(OR($C$67=FALSE,LEFT($B64,3)&lt;&gt;"NOX"),CN56*INDEX('Damage costs'!$P$18:$P$70,MATCH($B64,'Damage costs'!$C$18:$C$70,0))/1000,CN56*INDEX('Damage costs'!$T$18:$T$70,MATCH($B64,'Damage costs'!$C$18:$C$70,0))/1000),"")</f>
        <v/>
      </c>
      <c r="CO64" s="59" t="str">
        <f>IFERROR(IF(OR($C$67=FALSE,LEFT($B64,3)&lt;&gt;"NOX"),CO56*INDEX('Damage costs'!$P$18:$P$70,MATCH($B64,'Damage costs'!$C$18:$C$70,0))/1000,CO56*INDEX('Damage costs'!$T$18:$T$70,MATCH($B64,'Damage costs'!$C$18:$C$70,0))/1000),"")</f>
        <v/>
      </c>
      <c r="CP64" s="59" t="str">
        <f>IFERROR(IF(OR($C$67=FALSE,LEFT($B64,3)&lt;&gt;"NOX"),CP56*INDEX('Damage costs'!$P$18:$P$70,MATCH($B64,'Damage costs'!$C$18:$C$70,0))/1000,CP56*INDEX('Damage costs'!$T$18:$T$70,MATCH($B64,'Damage costs'!$C$18:$C$70,0))/1000),"")</f>
        <v/>
      </c>
      <c r="CQ64" s="59" t="str">
        <f>IFERROR(IF(OR($C$67=FALSE,LEFT($B64,3)&lt;&gt;"NOX"),CQ56*INDEX('Damage costs'!$P$18:$P$70,MATCH($B64,'Damage costs'!$C$18:$C$70,0))/1000,CQ56*INDEX('Damage costs'!$T$18:$T$70,MATCH($B64,'Damage costs'!$C$18:$C$70,0))/1000),"")</f>
        <v/>
      </c>
      <c r="CR64" s="59" t="str">
        <f>IFERROR(IF(OR($C$67=FALSE,LEFT($B64,3)&lt;&gt;"NOX"),CR56*INDEX('Damage costs'!$P$18:$P$70,MATCH($B64,'Damage costs'!$C$18:$C$70,0))/1000,CR56*INDEX('Damage costs'!$T$18:$T$70,MATCH($B64,'Damage costs'!$C$18:$C$70,0))/1000),"")</f>
        <v/>
      </c>
      <c r="CS64" s="59" t="str">
        <f>IFERROR(IF(OR($C$67=FALSE,LEFT($B64,3)&lt;&gt;"NOX"),CS56*INDEX('Damage costs'!$P$18:$P$70,MATCH($B64,'Damage costs'!$C$18:$C$70,0))/1000,CS56*INDEX('Damage costs'!$T$18:$T$70,MATCH($B64,'Damage costs'!$C$18:$C$70,0))/1000),"")</f>
        <v/>
      </c>
      <c r="CT64" s="59" t="str">
        <f>IFERROR(IF(OR($C$67=FALSE,LEFT($B64,3)&lt;&gt;"NOX"),CT56*INDEX('Damage costs'!$P$18:$P$70,MATCH($B64,'Damage costs'!$C$18:$C$70,0))/1000,CT56*INDEX('Damage costs'!$T$18:$T$70,MATCH($B64,'Damage costs'!$C$18:$C$70,0))/1000),"")</f>
        <v/>
      </c>
      <c r="CU64" s="59" t="str">
        <f>IFERROR(IF(OR($C$67=FALSE,LEFT($B64,3)&lt;&gt;"NOX"),CU56*INDEX('Damage costs'!$P$18:$P$70,MATCH($B64,'Damage costs'!$C$18:$C$70,0))/1000,CU56*INDEX('Damage costs'!$T$18:$T$70,MATCH($B64,'Damage costs'!$C$18:$C$70,0))/1000),"")</f>
        <v/>
      </c>
      <c r="CV64" s="59" t="str">
        <f>IFERROR(IF(OR($C$67=FALSE,LEFT($B64,3)&lt;&gt;"NOX"),CV56*INDEX('Damage costs'!$P$18:$P$70,MATCH($B64,'Damage costs'!$C$18:$C$70,0))/1000,CV56*INDEX('Damage costs'!$T$18:$T$70,MATCH($B64,'Damage costs'!$C$18:$C$70,0))/1000),"")</f>
        <v/>
      </c>
      <c r="CW64" s="59" t="str">
        <f>IFERROR(IF(OR($C$67=FALSE,LEFT($B64,3)&lt;&gt;"NOX"),CW56*INDEX('Damage costs'!$P$18:$P$70,MATCH($B64,'Damage costs'!$C$18:$C$70,0))/1000,CW56*INDEX('Damage costs'!$T$18:$T$70,MATCH($B64,'Damage costs'!$C$18:$C$70,0))/1000),"")</f>
        <v/>
      </c>
      <c r="CX64" s="59" t="str">
        <f>IFERROR(IF(OR($C$67=FALSE,LEFT($B64,3)&lt;&gt;"NOX"),CX56*INDEX('Damage costs'!$P$18:$P$70,MATCH($B64,'Damage costs'!$C$18:$C$70,0))/1000,CX56*INDEX('Damage costs'!$T$18:$T$70,MATCH($B64,'Damage costs'!$C$18:$C$70,0))/1000),"")</f>
        <v/>
      </c>
      <c r="CY64" s="59" t="str">
        <f>IFERROR(IF(OR($C$67=FALSE,LEFT($B64,3)&lt;&gt;"NOX"),CY56*INDEX('Damage costs'!$P$18:$P$70,MATCH($B64,'Damage costs'!$C$18:$C$70,0))/1000,CY56*INDEX('Damage costs'!$T$18:$T$70,MATCH($B64,'Damage costs'!$C$18:$C$70,0))/1000),"")</f>
        <v/>
      </c>
      <c r="CZ64" s="391"/>
    </row>
    <row r="65" spans="2:104" x14ac:dyDescent="0.25">
      <c r="B65" s="406">
        <f t="shared" si="27"/>
        <v>0</v>
      </c>
      <c r="C65" s="9" t="s">
        <v>1117</v>
      </c>
      <c r="D65" s="59" t="str">
        <f>IFERROR(IF(OR($C$67=FALSE,LEFT($B65,3)&lt;&gt;"NOX"),D57*INDEX('Damage costs'!$P$18:$P$70,MATCH($B65,'Damage costs'!$C$18:$C$70,0))/1000,D57*INDEX('Damage costs'!$T$18:$T$70,MATCH($B65,'Damage costs'!$C$18:$C$70,0))/1000),"")</f>
        <v/>
      </c>
      <c r="E65" s="59" t="str">
        <f>IFERROR(IF(OR($C$67=FALSE,LEFT($B65,3)&lt;&gt;"NOX"),E57*INDEX('Damage costs'!$P$18:$P$70,MATCH($B65,'Damage costs'!$C$18:$C$70,0))/1000,E57*INDEX('Damage costs'!$T$18:$T$70,MATCH($B65,'Damage costs'!$C$18:$C$70,0))/1000),"")</f>
        <v/>
      </c>
      <c r="F65" s="59" t="str">
        <f>IFERROR(IF(OR($C$67=FALSE,LEFT($B65,3)&lt;&gt;"NOX"),F57*INDEX('Damage costs'!$P$18:$P$70,MATCH($B65,'Damage costs'!$C$18:$C$70,0))/1000,F57*INDEX('Damage costs'!$T$18:$T$70,MATCH($B65,'Damage costs'!$C$18:$C$70,0))/1000),"")</f>
        <v/>
      </c>
      <c r="G65" s="59" t="str">
        <f>IFERROR(IF(OR($C$67=FALSE,LEFT($B65,3)&lt;&gt;"NOX"),G57*INDEX('Damage costs'!$P$18:$P$70,MATCH($B65,'Damage costs'!$C$18:$C$70,0))/1000,G57*INDEX('Damage costs'!$T$18:$T$70,MATCH($B65,'Damage costs'!$C$18:$C$70,0))/1000),"")</f>
        <v/>
      </c>
      <c r="H65" s="59" t="str">
        <f>IFERROR(IF(OR($C$67=FALSE,LEFT($B65,3)&lt;&gt;"NOX"),H57*INDEX('Damage costs'!$P$18:$P$70,MATCH($B65,'Damage costs'!$C$18:$C$70,0))/1000,H57*INDEX('Damage costs'!$T$18:$T$70,MATCH($B65,'Damage costs'!$C$18:$C$70,0))/1000),"")</f>
        <v/>
      </c>
      <c r="I65" s="59" t="str">
        <f>IFERROR(IF(OR($C$67=FALSE,LEFT($B65,3)&lt;&gt;"NOX"),I57*INDEX('Damage costs'!$P$18:$P$70,MATCH($B65,'Damage costs'!$C$18:$C$70,0))/1000,I57*INDEX('Damage costs'!$T$18:$T$70,MATCH($B65,'Damage costs'!$C$18:$C$70,0))/1000),"")</f>
        <v/>
      </c>
      <c r="J65" s="59" t="str">
        <f>IFERROR(IF(OR($C$67=FALSE,LEFT($B65,3)&lt;&gt;"NOX"),J57*INDEX('Damage costs'!$P$18:$P$70,MATCH($B65,'Damage costs'!$C$18:$C$70,0))/1000,J57*INDEX('Damage costs'!$T$18:$T$70,MATCH($B65,'Damage costs'!$C$18:$C$70,0))/1000),"")</f>
        <v/>
      </c>
      <c r="K65" s="59" t="str">
        <f>IFERROR(IF(OR($C$67=FALSE,LEFT($B65,3)&lt;&gt;"NOX"),K57*INDEX('Damage costs'!$P$18:$P$70,MATCH($B65,'Damage costs'!$C$18:$C$70,0))/1000,K57*INDEX('Damage costs'!$T$18:$T$70,MATCH($B65,'Damage costs'!$C$18:$C$70,0))/1000),"")</f>
        <v/>
      </c>
      <c r="L65" s="59" t="str">
        <f>IFERROR(IF(OR($C$67=FALSE,LEFT($B65,3)&lt;&gt;"NOX"),L57*INDEX('Damage costs'!$P$18:$P$70,MATCH($B65,'Damage costs'!$C$18:$C$70,0))/1000,L57*INDEX('Damage costs'!$T$18:$T$70,MATCH($B65,'Damage costs'!$C$18:$C$70,0))/1000),"")</f>
        <v/>
      </c>
      <c r="M65" s="59" t="str">
        <f>IFERROR(IF(OR($C$67=FALSE,LEFT($B65,3)&lt;&gt;"NOX"),M57*INDEX('Damage costs'!$P$18:$P$70,MATCH($B65,'Damage costs'!$C$18:$C$70,0))/1000,M57*INDEX('Damage costs'!$T$18:$T$70,MATCH($B65,'Damage costs'!$C$18:$C$70,0))/1000),"")</f>
        <v/>
      </c>
      <c r="N65" s="59" t="str">
        <f>IFERROR(IF(OR($C$67=FALSE,LEFT($B65,3)&lt;&gt;"NOX"),N57*INDEX('Damage costs'!$P$18:$P$70,MATCH($B65,'Damage costs'!$C$18:$C$70,0))/1000,N57*INDEX('Damage costs'!$T$18:$T$70,MATCH($B65,'Damage costs'!$C$18:$C$70,0))/1000),"")</f>
        <v/>
      </c>
      <c r="O65" s="59" t="str">
        <f>IFERROR(IF(OR($C$67=FALSE,LEFT($B65,3)&lt;&gt;"NOX"),O57*INDEX('Damage costs'!$P$18:$P$70,MATCH($B65,'Damage costs'!$C$18:$C$70,0))/1000,O57*INDEX('Damage costs'!$T$18:$T$70,MATCH($B65,'Damage costs'!$C$18:$C$70,0))/1000),"")</f>
        <v/>
      </c>
      <c r="P65" s="59" t="str">
        <f>IFERROR(IF(OR($C$67=FALSE,LEFT($B65,3)&lt;&gt;"NOX"),P57*INDEX('Damage costs'!$P$18:$P$70,MATCH($B65,'Damage costs'!$C$18:$C$70,0))/1000,P57*INDEX('Damage costs'!$T$18:$T$70,MATCH($B65,'Damage costs'!$C$18:$C$70,0))/1000),"")</f>
        <v/>
      </c>
      <c r="Q65" s="59" t="str">
        <f>IFERROR(IF(OR($C$67=FALSE,LEFT($B65,3)&lt;&gt;"NOX"),Q57*INDEX('Damage costs'!$P$18:$P$70,MATCH($B65,'Damage costs'!$C$18:$C$70,0))/1000,Q57*INDEX('Damage costs'!$T$18:$T$70,MATCH($B65,'Damage costs'!$C$18:$C$70,0))/1000),"")</f>
        <v/>
      </c>
      <c r="R65" s="59" t="str">
        <f>IFERROR(IF(OR($C$67=FALSE,LEFT($B65,3)&lt;&gt;"NOX"),R57*INDEX('Damage costs'!$P$18:$P$70,MATCH($B65,'Damage costs'!$C$18:$C$70,0))/1000,R57*INDEX('Damage costs'!$T$18:$T$70,MATCH($B65,'Damage costs'!$C$18:$C$70,0))/1000),"")</f>
        <v/>
      </c>
      <c r="S65" s="59" t="str">
        <f>IFERROR(IF(OR($C$67=FALSE,LEFT($B65,3)&lt;&gt;"NOX"),S57*INDEX('Damage costs'!$P$18:$P$70,MATCH($B65,'Damage costs'!$C$18:$C$70,0))/1000,S57*INDEX('Damage costs'!$T$18:$T$70,MATCH($B65,'Damage costs'!$C$18:$C$70,0))/1000),"")</f>
        <v/>
      </c>
      <c r="T65" s="59" t="str">
        <f>IFERROR(IF(OR($C$67=FALSE,LEFT($B65,3)&lt;&gt;"NOX"),T57*INDEX('Damage costs'!$P$18:$P$70,MATCH($B65,'Damage costs'!$C$18:$C$70,0))/1000,T57*INDEX('Damage costs'!$T$18:$T$70,MATCH($B65,'Damage costs'!$C$18:$C$70,0))/1000),"")</f>
        <v/>
      </c>
      <c r="U65" s="59" t="str">
        <f>IFERROR(IF(OR($C$67=FALSE,LEFT($B65,3)&lt;&gt;"NOX"),U57*INDEX('Damage costs'!$P$18:$P$70,MATCH($B65,'Damage costs'!$C$18:$C$70,0))/1000,U57*INDEX('Damage costs'!$T$18:$T$70,MATCH($B65,'Damage costs'!$C$18:$C$70,0))/1000),"")</f>
        <v/>
      </c>
      <c r="V65" s="59" t="str">
        <f>IFERROR(IF(OR($C$67=FALSE,LEFT($B65,3)&lt;&gt;"NOX"),V57*INDEX('Damage costs'!$P$18:$P$70,MATCH($B65,'Damage costs'!$C$18:$C$70,0))/1000,V57*INDEX('Damage costs'!$T$18:$T$70,MATCH($B65,'Damage costs'!$C$18:$C$70,0))/1000),"")</f>
        <v/>
      </c>
      <c r="W65" s="59" t="str">
        <f>IFERROR(IF(OR($C$67=FALSE,LEFT($B65,3)&lt;&gt;"NOX"),W57*INDEX('Damage costs'!$P$18:$P$70,MATCH($B65,'Damage costs'!$C$18:$C$70,0))/1000,W57*INDEX('Damage costs'!$T$18:$T$70,MATCH($B65,'Damage costs'!$C$18:$C$70,0))/1000),"")</f>
        <v/>
      </c>
      <c r="X65" s="59" t="str">
        <f>IFERROR(IF(OR($C$67=FALSE,LEFT($B65,3)&lt;&gt;"NOX"),X57*INDEX('Damage costs'!$P$18:$P$70,MATCH($B65,'Damage costs'!$C$18:$C$70,0))/1000,X57*INDEX('Damage costs'!$T$18:$T$70,MATCH($B65,'Damage costs'!$C$18:$C$70,0))/1000),"")</f>
        <v/>
      </c>
      <c r="Y65" s="59" t="str">
        <f>IFERROR(IF(OR($C$67=FALSE,LEFT($B65,3)&lt;&gt;"NOX"),Y57*INDEX('Damage costs'!$P$18:$P$70,MATCH($B65,'Damage costs'!$C$18:$C$70,0))/1000,Y57*INDEX('Damage costs'!$T$18:$T$70,MATCH($B65,'Damage costs'!$C$18:$C$70,0))/1000),"")</f>
        <v/>
      </c>
      <c r="Z65" s="59" t="str">
        <f>IFERROR(IF(OR($C$67=FALSE,LEFT($B65,3)&lt;&gt;"NOX"),Z57*INDEX('Damage costs'!$P$18:$P$70,MATCH($B65,'Damage costs'!$C$18:$C$70,0))/1000,Z57*INDEX('Damage costs'!$T$18:$T$70,MATCH($B65,'Damage costs'!$C$18:$C$70,0))/1000),"")</f>
        <v/>
      </c>
      <c r="AA65" s="59" t="str">
        <f>IFERROR(IF(OR($C$67=FALSE,LEFT($B65,3)&lt;&gt;"NOX"),AA57*INDEX('Damage costs'!$P$18:$P$70,MATCH($B65,'Damage costs'!$C$18:$C$70,0))/1000,AA57*INDEX('Damage costs'!$T$18:$T$70,MATCH($B65,'Damage costs'!$C$18:$C$70,0))/1000),"")</f>
        <v/>
      </c>
      <c r="AB65" s="59" t="str">
        <f>IFERROR(IF(OR($C$67=FALSE,LEFT($B65,3)&lt;&gt;"NOX"),AB57*INDEX('Damage costs'!$P$18:$P$70,MATCH($B65,'Damage costs'!$C$18:$C$70,0))/1000,AB57*INDEX('Damage costs'!$T$18:$T$70,MATCH($B65,'Damage costs'!$C$18:$C$70,0))/1000),"")</f>
        <v/>
      </c>
      <c r="AC65" s="59" t="str">
        <f>IFERROR(IF(OR($C$67=FALSE,LEFT($B65,3)&lt;&gt;"NOX"),AC57*INDEX('Damage costs'!$P$18:$P$70,MATCH($B65,'Damage costs'!$C$18:$C$70,0))/1000,AC57*INDEX('Damage costs'!$T$18:$T$70,MATCH($B65,'Damage costs'!$C$18:$C$70,0))/1000),"")</f>
        <v/>
      </c>
      <c r="AD65" s="59" t="str">
        <f>IFERROR(IF(OR($C$67=FALSE,LEFT($B65,3)&lt;&gt;"NOX"),AD57*INDEX('Damage costs'!$P$18:$P$70,MATCH($B65,'Damage costs'!$C$18:$C$70,0))/1000,AD57*INDEX('Damage costs'!$T$18:$T$70,MATCH($B65,'Damage costs'!$C$18:$C$70,0))/1000),"")</f>
        <v/>
      </c>
      <c r="AE65" s="59" t="str">
        <f>IFERROR(IF(OR($C$67=FALSE,LEFT($B65,3)&lt;&gt;"NOX"),AE57*INDEX('Damage costs'!$P$18:$P$70,MATCH($B65,'Damage costs'!$C$18:$C$70,0))/1000,AE57*INDEX('Damage costs'!$T$18:$T$70,MATCH($B65,'Damage costs'!$C$18:$C$70,0))/1000),"")</f>
        <v/>
      </c>
      <c r="AF65" s="59" t="str">
        <f>IFERROR(IF(OR($C$67=FALSE,LEFT($B65,3)&lt;&gt;"NOX"),AF57*INDEX('Damage costs'!$P$18:$P$70,MATCH($B65,'Damage costs'!$C$18:$C$70,0))/1000,AF57*INDEX('Damage costs'!$T$18:$T$70,MATCH($B65,'Damage costs'!$C$18:$C$70,0))/1000),"")</f>
        <v/>
      </c>
      <c r="AG65" s="59" t="str">
        <f>IFERROR(IF(OR($C$67=FALSE,LEFT($B65,3)&lt;&gt;"NOX"),AG57*INDEX('Damage costs'!$P$18:$P$70,MATCH($B65,'Damage costs'!$C$18:$C$70,0))/1000,AG57*INDEX('Damage costs'!$T$18:$T$70,MATCH($B65,'Damage costs'!$C$18:$C$70,0))/1000),"")</f>
        <v/>
      </c>
      <c r="AH65" s="59" t="str">
        <f>IFERROR(IF(OR($C$67=FALSE,LEFT($B65,3)&lt;&gt;"NOX"),AH57*INDEX('Damage costs'!$P$18:$P$70,MATCH($B65,'Damage costs'!$C$18:$C$70,0))/1000,AH57*INDEX('Damage costs'!$T$18:$T$70,MATCH($B65,'Damage costs'!$C$18:$C$70,0))/1000),"")</f>
        <v/>
      </c>
      <c r="AI65" s="59" t="str">
        <f>IFERROR(IF(OR($C$67=FALSE,LEFT($B65,3)&lt;&gt;"NOX"),AI57*INDEX('Damage costs'!$P$18:$P$70,MATCH($B65,'Damage costs'!$C$18:$C$70,0))/1000,AI57*INDEX('Damage costs'!$T$18:$T$70,MATCH($B65,'Damage costs'!$C$18:$C$70,0))/1000),"")</f>
        <v/>
      </c>
      <c r="AJ65" s="59" t="str">
        <f>IFERROR(IF(OR($C$67=FALSE,LEFT($B65,3)&lt;&gt;"NOX"),AJ57*INDEX('Damage costs'!$P$18:$P$70,MATCH($B65,'Damage costs'!$C$18:$C$70,0))/1000,AJ57*INDEX('Damage costs'!$T$18:$T$70,MATCH($B65,'Damage costs'!$C$18:$C$70,0))/1000),"")</f>
        <v/>
      </c>
      <c r="AK65" s="59" t="str">
        <f>IFERROR(IF(OR($C$67=FALSE,LEFT($B65,3)&lt;&gt;"NOX"),AK57*INDEX('Damage costs'!$P$18:$P$70,MATCH($B65,'Damage costs'!$C$18:$C$70,0))/1000,AK57*INDEX('Damage costs'!$T$18:$T$70,MATCH($B65,'Damage costs'!$C$18:$C$70,0))/1000),"")</f>
        <v/>
      </c>
      <c r="AL65" s="59" t="str">
        <f>IFERROR(IF(OR($C$67=FALSE,LEFT($B65,3)&lt;&gt;"NOX"),AL57*INDEX('Damage costs'!$P$18:$P$70,MATCH($B65,'Damage costs'!$C$18:$C$70,0))/1000,AL57*INDEX('Damage costs'!$T$18:$T$70,MATCH($B65,'Damage costs'!$C$18:$C$70,0))/1000),"")</f>
        <v/>
      </c>
      <c r="AM65" s="59" t="str">
        <f>IFERROR(IF(OR($C$67=FALSE,LEFT($B65,3)&lt;&gt;"NOX"),AM57*INDEX('Damage costs'!$P$18:$P$70,MATCH($B65,'Damage costs'!$C$18:$C$70,0))/1000,AM57*INDEX('Damage costs'!$T$18:$T$70,MATCH($B65,'Damage costs'!$C$18:$C$70,0))/1000),"")</f>
        <v/>
      </c>
      <c r="AN65" s="59" t="str">
        <f>IFERROR(IF(OR($C$67=FALSE,LEFT($B65,3)&lt;&gt;"NOX"),AN57*INDEX('Damage costs'!$P$18:$P$70,MATCH($B65,'Damage costs'!$C$18:$C$70,0))/1000,AN57*INDEX('Damage costs'!$T$18:$T$70,MATCH($B65,'Damage costs'!$C$18:$C$70,0))/1000),"")</f>
        <v/>
      </c>
      <c r="AO65" s="59" t="str">
        <f>IFERROR(IF(OR($C$67=FALSE,LEFT($B65,3)&lt;&gt;"NOX"),AO57*INDEX('Damage costs'!$P$18:$P$70,MATCH($B65,'Damage costs'!$C$18:$C$70,0))/1000,AO57*INDEX('Damage costs'!$T$18:$T$70,MATCH($B65,'Damage costs'!$C$18:$C$70,0))/1000),"")</f>
        <v/>
      </c>
      <c r="AP65" s="59" t="str">
        <f>IFERROR(IF(OR($C$67=FALSE,LEFT($B65,3)&lt;&gt;"NOX"),AP57*INDEX('Damage costs'!$P$18:$P$70,MATCH($B65,'Damage costs'!$C$18:$C$70,0))/1000,AP57*INDEX('Damage costs'!$T$18:$T$70,MATCH($B65,'Damage costs'!$C$18:$C$70,0))/1000),"")</f>
        <v/>
      </c>
      <c r="AQ65" s="59" t="str">
        <f>IFERROR(IF(OR($C$67=FALSE,LEFT($B65,3)&lt;&gt;"NOX"),AQ57*INDEX('Damage costs'!$P$18:$P$70,MATCH($B65,'Damage costs'!$C$18:$C$70,0))/1000,AQ57*INDEX('Damage costs'!$T$18:$T$70,MATCH($B65,'Damage costs'!$C$18:$C$70,0))/1000),"")</f>
        <v/>
      </c>
      <c r="AR65" s="59" t="str">
        <f>IFERROR(IF(OR($C$67=FALSE,LEFT($B65,3)&lt;&gt;"NOX"),AR57*INDEX('Damage costs'!$P$18:$P$70,MATCH($B65,'Damage costs'!$C$18:$C$70,0))/1000,AR57*INDEX('Damage costs'!$T$18:$T$70,MATCH($B65,'Damage costs'!$C$18:$C$70,0))/1000),"")</f>
        <v/>
      </c>
      <c r="AS65" s="59" t="str">
        <f>IFERROR(IF(OR($C$67=FALSE,LEFT($B65,3)&lt;&gt;"NOX"),AS57*INDEX('Damage costs'!$P$18:$P$70,MATCH($B65,'Damage costs'!$C$18:$C$70,0))/1000,AS57*INDEX('Damage costs'!$T$18:$T$70,MATCH($B65,'Damage costs'!$C$18:$C$70,0))/1000),"")</f>
        <v/>
      </c>
      <c r="AT65" s="59" t="str">
        <f>IFERROR(IF(OR($C$67=FALSE,LEFT($B65,3)&lt;&gt;"NOX"),AT57*INDEX('Damage costs'!$P$18:$P$70,MATCH($B65,'Damage costs'!$C$18:$C$70,0))/1000,AT57*INDEX('Damage costs'!$T$18:$T$70,MATCH($B65,'Damage costs'!$C$18:$C$70,0))/1000),"")</f>
        <v/>
      </c>
      <c r="AU65" s="59" t="str">
        <f>IFERROR(IF(OR($C$67=FALSE,LEFT($B65,3)&lt;&gt;"NOX"),AU57*INDEX('Damage costs'!$P$18:$P$70,MATCH($B65,'Damage costs'!$C$18:$C$70,0))/1000,AU57*INDEX('Damage costs'!$T$18:$T$70,MATCH($B65,'Damage costs'!$C$18:$C$70,0))/1000),"")</f>
        <v/>
      </c>
      <c r="AV65" s="59" t="str">
        <f>IFERROR(IF(OR($C$67=FALSE,LEFT($B65,3)&lt;&gt;"NOX"),AV57*INDEX('Damage costs'!$P$18:$P$70,MATCH($B65,'Damage costs'!$C$18:$C$70,0))/1000,AV57*INDEX('Damage costs'!$T$18:$T$70,MATCH($B65,'Damage costs'!$C$18:$C$70,0))/1000),"")</f>
        <v/>
      </c>
      <c r="AW65" s="59" t="str">
        <f>IFERROR(IF(OR($C$67=FALSE,LEFT($B65,3)&lt;&gt;"NOX"),AW57*INDEX('Damage costs'!$P$18:$P$70,MATCH($B65,'Damage costs'!$C$18:$C$70,0))/1000,AW57*INDEX('Damage costs'!$T$18:$T$70,MATCH($B65,'Damage costs'!$C$18:$C$70,0))/1000),"")</f>
        <v/>
      </c>
      <c r="AX65" s="59" t="str">
        <f>IFERROR(IF(OR($C$67=FALSE,LEFT($B65,3)&lt;&gt;"NOX"),AX57*INDEX('Damage costs'!$P$18:$P$70,MATCH($B65,'Damage costs'!$C$18:$C$70,0))/1000,AX57*INDEX('Damage costs'!$T$18:$T$70,MATCH($B65,'Damage costs'!$C$18:$C$70,0))/1000),"")</f>
        <v/>
      </c>
      <c r="AY65" s="59" t="str">
        <f>IFERROR(IF(OR($C$67=FALSE,LEFT($B65,3)&lt;&gt;"NOX"),AY57*INDEX('Damage costs'!$P$18:$P$70,MATCH($B65,'Damage costs'!$C$18:$C$70,0))/1000,AY57*INDEX('Damage costs'!$T$18:$T$70,MATCH($B65,'Damage costs'!$C$18:$C$70,0))/1000),"")</f>
        <v/>
      </c>
      <c r="AZ65" s="59" t="str">
        <f>IFERROR(IF(OR($C$67=FALSE,LEFT($B65,3)&lt;&gt;"NOX"),AZ57*INDEX('Damage costs'!$P$18:$P$70,MATCH($B65,'Damage costs'!$C$18:$C$70,0))/1000,AZ57*INDEX('Damage costs'!$T$18:$T$70,MATCH($B65,'Damage costs'!$C$18:$C$70,0))/1000),"")</f>
        <v/>
      </c>
      <c r="BA65" s="59" t="str">
        <f>IFERROR(IF(OR($C$67=FALSE,LEFT($B65,3)&lt;&gt;"NOX"),BA57*INDEX('Damage costs'!$P$18:$P$70,MATCH($B65,'Damage costs'!$C$18:$C$70,0))/1000,BA57*INDEX('Damage costs'!$T$18:$T$70,MATCH($B65,'Damage costs'!$C$18:$C$70,0))/1000),"")</f>
        <v/>
      </c>
      <c r="BB65" s="59" t="str">
        <f>IFERROR(IF(OR($C$67=FALSE,LEFT($B65,3)&lt;&gt;"NOX"),BB57*INDEX('Damage costs'!$P$18:$P$70,MATCH($B65,'Damage costs'!$C$18:$C$70,0))/1000,BB57*INDEX('Damage costs'!$T$18:$T$70,MATCH($B65,'Damage costs'!$C$18:$C$70,0))/1000),"")</f>
        <v/>
      </c>
      <c r="BC65" s="59" t="str">
        <f>IFERROR(IF(OR($C$67=FALSE,LEFT($B65,3)&lt;&gt;"NOX"),BC57*INDEX('Damage costs'!$P$18:$P$70,MATCH($B65,'Damage costs'!$C$18:$C$70,0))/1000,BC57*INDEX('Damage costs'!$T$18:$T$70,MATCH($B65,'Damage costs'!$C$18:$C$70,0))/1000),"")</f>
        <v/>
      </c>
      <c r="BD65" s="59" t="str">
        <f>IFERROR(IF(OR($C$67=FALSE,LEFT($B65,3)&lt;&gt;"NOX"),BD57*INDEX('Damage costs'!$P$18:$P$70,MATCH($B65,'Damage costs'!$C$18:$C$70,0))/1000,BD57*INDEX('Damage costs'!$T$18:$T$70,MATCH($B65,'Damage costs'!$C$18:$C$70,0))/1000),"")</f>
        <v/>
      </c>
      <c r="BE65" s="59" t="str">
        <f>IFERROR(IF(OR($C$67=FALSE,LEFT($B65,3)&lt;&gt;"NOX"),BE57*INDEX('Damage costs'!$P$18:$P$70,MATCH($B65,'Damage costs'!$C$18:$C$70,0))/1000,BE57*INDEX('Damage costs'!$T$18:$T$70,MATCH($B65,'Damage costs'!$C$18:$C$70,0))/1000),"")</f>
        <v/>
      </c>
      <c r="BF65" s="59" t="str">
        <f>IFERROR(IF(OR($C$67=FALSE,LEFT($B65,3)&lt;&gt;"NOX"),BF57*INDEX('Damage costs'!$P$18:$P$70,MATCH($B65,'Damage costs'!$C$18:$C$70,0))/1000,BF57*INDEX('Damage costs'!$T$18:$T$70,MATCH($B65,'Damage costs'!$C$18:$C$70,0))/1000),"")</f>
        <v/>
      </c>
      <c r="BG65" s="59" t="str">
        <f>IFERROR(IF(OR($C$67=FALSE,LEFT($B65,3)&lt;&gt;"NOX"),BG57*INDEX('Damage costs'!$P$18:$P$70,MATCH($B65,'Damage costs'!$C$18:$C$70,0))/1000,BG57*INDEX('Damage costs'!$T$18:$T$70,MATCH($B65,'Damage costs'!$C$18:$C$70,0))/1000),"")</f>
        <v/>
      </c>
      <c r="BH65" s="59" t="str">
        <f>IFERROR(IF(OR($C$67=FALSE,LEFT($B65,3)&lt;&gt;"NOX"),BH57*INDEX('Damage costs'!$P$18:$P$70,MATCH($B65,'Damage costs'!$C$18:$C$70,0))/1000,BH57*INDEX('Damage costs'!$T$18:$T$70,MATCH($B65,'Damage costs'!$C$18:$C$70,0))/1000),"")</f>
        <v/>
      </c>
      <c r="BI65" s="59" t="str">
        <f>IFERROR(IF(OR($C$67=FALSE,LEFT($B65,3)&lt;&gt;"NOX"),BI57*INDEX('Damage costs'!$P$18:$P$70,MATCH($B65,'Damage costs'!$C$18:$C$70,0))/1000,BI57*INDEX('Damage costs'!$T$18:$T$70,MATCH($B65,'Damage costs'!$C$18:$C$70,0))/1000),"")</f>
        <v/>
      </c>
      <c r="BJ65" s="59" t="str">
        <f>IFERROR(IF(OR($C$67=FALSE,LEFT($B65,3)&lt;&gt;"NOX"),BJ57*INDEX('Damage costs'!$P$18:$P$70,MATCH($B65,'Damage costs'!$C$18:$C$70,0))/1000,BJ57*INDEX('Damage costs'!$T$18:$T$70,MATCH($B65,'Damage costs'!$C$18:$C$70,0))/1000),"")</f>
        <v/>
      </c>
      <c r="BK65" s="59" t="str">
        <f>IFERROR(IF(OR($C$67=FALSE,LEFT($B65,3)&lt;&gt;"NOX"),BK57*INDEX('Damage costs'!$P$18:$P$70,MATCH($B65,'Damage costs'!$C$18:$C$70,0))/1000,BK57*INDEX('Damage costs'!$T$18:$T$70,MATCH($B65,'Damage costs'!$C$18:$C$70,0))/1000),"")</f>
        <v/>
      </c>
      <c r="BL65" s="59" t="str">
        <f>IFERROR(IF(OR($C$67=FALSE,LEFT($B65,3)&lt;&gt;"NOX"),BL57*INDEX('Damage costs'!$P$18:$P$70,MATCH($B65,'Damage costs'!$C$18:$C$70,0))/1000,BL57*INDEX('Damage costs'!$T$18:$T$70,MATCH($B65,'Damage costs'!$C$18:$C$70,0))/1000),"")</f>
        <v/>
      </c>
      <c r="BM65" s="59" t="str">
        <f>IFERROR(IF(OR($C$67=FALSE,LEFT($B65,3)&lt;&gt;"NOX"),BM57*INDEX('Damage costs'!$P$18:$P$70,MATCH($B65,'Damage costs'!$C$18:$C$70,0))/1000,BM57*INDEX('Damage costs'!$T$18:$T$70,MATCH($B65,'Damage costs'!$C$18:$C$70,0))/1000),"")</f>
        <v/>
      </c>
      <c r="BN65" s="59" t="str">
        <f>IFERROR(IF(OR($C$67=FALSE,LEFT($B65,3)&lt;&gt;"NOX"),BN57*INDEX('Damage costs'!$P$18:$P$70,MATCH($B65,'Damage costs'!$C$18:$C$70,0))/1000,BN57*INDEX('Damage costs'!$T$18:$T$70,MATCH($B65,'Damage costs'!$C$18:$C$70,0))/1000),"")</f>
        <v/>
      </c>
      <c r="BO65" s="59" t="str">
        <f>IFERROR(IF(OR($C$67=FALSE,LEFT($B65,3)&lt;&gt;"NOX"),BO57*INDEX('Damage costs'!$P$18:$P$70,MATCH($B65,'Damage costs'!$C$18:$C$70,0))/1000,BO57*INDEX('Damage costs'!$T$18:$T$70,MATCH($B65,'Damage costs'!$C$18:$C$70,0))/1000),"")</f>
        <v/>
      </c>
      <c r="BP65" s="59" t="str">
        <f>IFERROR(IF(OR($C$67=FALSE,LEFT($B65,3)&lt;&gt;"NOX"),BP57*INDEX('Damage costs'!$P$18:$P$70,MATCH($B65,'Damage costs'!$C$18:$C$70,0))/1000,BP57*INDEX('Damage costs'!$T$18:$T$70,MATCH($B65,'Damage costs'!$C$18:$C$70,0))/1000),"")</f>
        <v/>
      </c>
      <c r="BQ65" s="59" t="str">
        <f>IFERROR(IF(OR($C$67=FALSE,LEFT($B65,3)&lt;&gt;"NOX"),BQ57*INDEX('Damage costs'!$P$18:$P$70,MATCH($B65,'Damage costs'!$C$18:$C$70,0))/1000,BQ57*INDEX('Damage costs'!$T$18:$T$70,MATCH($B65,'Damage costs'!$C$18:$C$70,0))/1000),"")</f>
        <v/>
      </c>
      <c r="BR65" s="59" t="str">
        <f>IFERROR(IF(OR($C$67=FALSE,LEFT($B65,3)&lt;&gt;"NOX"),BR57*INDEX('Damage costs'!$P$18:$P$70,MATCH($B65,'Damage costs'!$C$18:$C$70,0))/1000,BR57*INDEX('Damage costs'!$T$18:$T$70,MATCH($B65,'Damage costs'!$C$18:$C$70,0))/1000),"")</f>
        <v/>
      </c>
      <c r="BS65" s="59" t="str">
        <f>IFERROR(IF(OR($C$67=FALSE,LEFT($B65,3)&lt;&gt;"NOX"),BS57*INDEX('Damage costs'!$P$18:$P$70,MATCH($B65,'Damage costs'!$C$18:$C$70,0))/1000,BS57*INDEX('Damage costs'!$T$18:$T$70,MATCH($B65,'Damage costs'!$C$18:$C$70,0))/1000),"")</f>
        <v/>
      </c>
      <c r="BT65" s="59" t="str">
        <f>IFERROR(IF(OR($C$67=FALSE,LEFT($B65,3)&lt;&gt;"NOX"),BT57*INDEX('Damage costs'!$P$18:$P$70,MATCH($B65,'Damage costs'!$C$18:$C$70,0))/1000,BT57*INDEX('Damage costs'!$T$18:$T$70,MATCH($B65,'Damage costs'!$C$18:$C$70,0))/1000),"")</f>
        <v/>
      </c>
      <c r="BU65" s="59" t="str">
        <f>IFERROR(IF(OR($C$67=FALSE,LEFT($B65,3)&lt;&gt;"NOX"),BU57*INDEX('Damage costs'!$P$18:$P$70,MATCH($B65,'Damage costs'!$C$18:$C$70,0))/1000,BU57*INDEX('Damage costs'!$T$18:$T$70,MATCH($B65,'Damage costs'!$C$18:$C$70,0))/1000),"")</f>
        <v/>
      </c>
      <c r="BV65" s="59" t="str">
        <f>IFERROR(IF(OR($C$67=FALSE,LEFT($B65,3)&lt;&gt;"NOX"),BV57*INDEX('Damage costs'!$P$18:$P$70,MATCH($B65,'Damage costs'!$C$18:$C$70,0))/1000,BV57*INDEX('Damage costs'!$T$18:$T$70,MATCH($B65,'Damage costs'!$C$18:$C$70,0))/1000),"")</f>
        <v/>
      </c>
      <c r="BW65" s="59" t="str">
        <f>IFERROR(IF(OR($C$67=FALSE,LEFT($B65,3)&lt;&gt;"NOX"),BW57*INDEX('Damage costs'!$P$18:$P$70,MATCH($B65,'Damage costs'!$C$18:$C$70,0))/1000,BW57*INDEX('Damage costs'!$T$18:$T$70,MATCH($B65,'Damage costs'!$C$18:$C$70,0))/1000),"")</f>
        <v/>
      </c>
      <c r="BX65" s="59" t="str">
        <f>IFERROR(IF(OR($C$67=FALSE,LEFT($B65,3)&lt;&gt;"NOX"),BX57*INDEX('Damage costs'!$P$18:$P$70,MATCH($B65,'Damage costs'!$C$18:$C$70,0))/1000,BX57*INDEX('Damage costs'!$T$18:$T$70,MATCH($B65,'Damage costs'!$C$18:$C$70,0))/1000),"")</f>
        <v/>
      </c>
      <c r="BY65" s="59" t="str">
        <f>IFERROR(IF(OR($C$67=FALSE,LEFT($B65,3)&lt;&gt;"NOX"),BY57*INDEX('Damage costs'!$P$18:$P$70,MATCH($B65,'Damage costs'!$C$18:$C$70,0))/1000,BY57*INDEX('Damage costs'!$T$18:$T$70,MATCH($B65,'Damage costs'!$C$18:$C$70,0))/1000),"")</f>
        <v/>
      </c>
      <c r="BZ65" s="59" t="str">
        <f>IFERROR(IF(OR($C$67=FALSE,LEFT($B65,3)&lt;&gt;"NOX"),BZ57*INDEX('Damage costs'!$P$18:$P$70,MATCH($B65,'Damage costs'!$C$18:$C$70,0))/1000,BZ57*INDEX('Damage costs'!$T$18:$T$70,MATCH($B65,'Damage costs'!$C$18:$C$70,0))/1000),"")</f>
        <v/>
      </c>
      <c r="CA65" s="59" t="str">
        <f>IFERROR(IF(OR($C$67=FALSE,LEFT($B65,3)&lt;&gt;"NOX"),CA57*INDEX('Damage costs'!$P$18:$P$70,MATCH($B65,'Damage costs'!$C$18:$C$70,0))/1000,CA57*INDEX('Damage costs'!$T$18:$T$70,MATCH($B65,'Damage costs'!$C$18:$C$70,0))/1000),"")</f>
        <v/>
      </c>
      <c r="CB65" s="59" t="str">
        <f>IFERROR(IF(OR($C$67=FALSE,LEFT($B65,3)&lt;&gt;"NOX"),CB57*INDEX('Damage costs'!$P$18:$P$70,MATCH($B65,'Damage costs'!$C$18:$C$70,0))/1000,CB57*INDEX('Damage costs'!$T$18:$T$70,MATCH($B65,'Damage costs'!$C$18:$C$70,0))/1000),"")</f>
        <v/>
      </c>
      <c r="CC65" s="59" t="str">
        <f>IFERROR(IF(OR($C$67=FALSE,LEFT($B65,3)&lt;&gt;"NOX"),CC57*INDEX('Damage costs'!$P$18:$P$70,MATCH($B65,'Damage costs'!$C$18:$C$70,0))/1000,CC57*INDEX('Damage costs'!$T$18:$T$70,MATCH($B65,'Damage costs'!$C$18:$C$70,0))/1000),"")</f>
        <v/>
      </c>
      <c r="CD65" s="59" t="str">
        <f>IFERROR(IF(OR($C$67=FALSE,LEFT($B65,3)&lt;&gt;"NOX"),CD57*INDEX('Damage costs'!$P$18:$P$70,MATCH($B65,'Damage costs'!$C$18:$C$70,0))/1000,CD57*INDEX('Damage costs'!$T$18:$T$70,MATCH($B65,'Damage costs'!$C$18:$C$70,0))/1000),"")</f>
        <v/>
      </c>
      <c r="CE65" s="59" t="str">
        <f>IFERROR(IF(OR($C$67=FALSE,LEFT($B65,3)&lt;&gt;"NOX"),CE57*INDEX('Damage costs'!$P$18:$P$70,MATCH($B65,'Damage costs'!$C$18:$C$70,0))/1000,CE57*INDEX('Damage costs'!$T$18:$T$70,MATCH($B65,'Damage costs'!$C$18:$C$70,0))/1000),"")</f>
        <v/>
      </c>
      <c r="CF65" s="59" t="str">
        <f>IFERROR(IF(OR($C$67=FALSE,LEFT($B65,3)&lt;&gt;"NOX"),CF57*INDEX('Damage costs'!$P$18:$P$70,MATCH($B65,'Damage costs'!$C$18:$C$70,0))/1000,CF57*INDEX('Damage costs'!$T$18:$T$70,MATCH($B65,'Damage costs'!$C$18:$C$70,0))/1000),"")</f>
        <v/>
      </c>
      <c r="CG65" s="59" t="str">
        <f>IFERROR(IF(OR($C$67=FALSE,LEFT($B65,3)&lt;&gt;"NOX"),CG57*INDEX('Damage costs'!$P$18:$P$70,MATCH($B65,'Damage costs'!$C$18:$C$70,0))/1000,CG57*INDEX('Damage costs'!$T$18:$T$70,MATCH($B65,'Damage costs'!$C$18:$C$70,0))/1000),"")</f>
        <v/>
      </c>
      <c r="CH65" s="59" t="str">
        <f>IFERROR(IF(OR($C$67=FALSE,LEFT($B65,3)&lt;&gt;"NOX"),CH57*INDEX('Damage costs'!$P$18:$P$70,MATCH($B65,'Damage costs'!$C$18:$C$70,0))/1000,CH57*INDEX('Damage costs'!$T$18:$T$70,MATCH($B65,'Damage costs'!$C$18:$C$70,0))/1000),"")</f>
        <v/>
      </c>
      <c r="CI65" s="59" t="str">
        <f>IFERROR(IF(OR($C$67=FALSE,LEFT($B65,3)&lt;&gt;"NOX"),CI57*INDEX('Damage costs'!$P$18:$P$70,MATCH($B65,'Damage costs'!$C$18:$C$70,0))/1000,CI57*INDEX('Damage costs'!$T$18:$T$70,MATCH($B65,'Damage costs'!$C$18:$C$70,0))/1000),"")</f>
        <v/>
      </c>
      <c r="CJ65" s="59" t="str">
        <f>IFERROR(IF(OR($C$67=FALSE,LEFT($B65,3)&lt;&gt;"NOX"),CJ57*INDEX('Damage costs'!$P$18:$P$70,MATCH($B65,'Damage costs'!$C$18:$C$70,0))/1000,CJ57*INDEX('Damage costs'!$T$18:$T$70,MATCH($B65,'Damage costs'!$C$18:$C$70,0))/1000),"")</f>
        <v/>
      </c>
      <c r="CK65" s="59" t="str">
        <f>IFERROR(IF(OR($C$67=FALSE,LEFT($B65,3)&lt;&gt;"NOX"),CK57*INDEX('Damage costs'!$P$18:$P$70,MATCH($B65,'Damage costs'!$C$18:$C$70,0))/1000,CK57*INDEX('Damage costs'!$T$18:$T$70,MATCH($B65,'Damage costs'!$C$18:$C$70,0))/1000),"")</f>
        <v/>
      </c>
      <c r="CL65" s="59" t="str">
        <f>IFERROR(IF(OR($C$67=FALSE,LEFT($B65,3)&lt;&gt;"NOX"),CL57*INDEX('Damage costs'!$P$18:$P$70,MATCH($B65,'Damage costs'!$C$18:$C$70,0))/1000,CL57*INDEX('Damage costs'!$T$18:$T$70,MATCH($B65,'Damage costs'!$C$18:$C$70,0))/1000),"")</f>
        <v/>
      </c>
      <c r="CM65" s="59" t="str">
        <f>IFERROR(IF(OR($C$67=FALSE,LEFT($B65,3)&lt;&gt;"NOX"),CM57*INDEX('Damage costs'!$P$18:$P$70,MATCH($B65,'Damage costs'!$C$18:$C$70,0))/1000,CM57*INDEX('Damage costs'!$T$18:$T$70,MATCH($B65,'Damage costs'!$C$18:$C$70,0))/1000),"")</f>
        <v/>
      </c>
      <c r="CN65" s="59" t="str">
        <f>IFERROR(IF(OR($C$67=FALSE,LEFT($B65,3)&lt;&gt;"NOX"),CN57*INDEX('Damage costs'!$P$18:$P$70,MATCH($B65,'Damage costs'!$C$18:$C$70,0))/1000,CN57*INDEX('Damage costs'!$T$18:$T$70,MATCH($B65,'Damage costs'!$C$18:$C$70,0))/1000),"")</f>
        <v/>
      </c>
      <c r="CO65" s="59" t="str">
        <f>IFERROR(IF(OR($C$67=FALSE,LEFT($B65,3)&lt;&gt;"NOX"),CO57*INDEX('Damage costs'!$P$18:$P$70,MATCH($B65,'Damage costs'!$C$18:$C$70,0))/1000,CO57*INDEX('Damage costs'!$T$18:$T$70,MATCH($B65,'Damage costs'!$C$18:$C$70,0))/1000),"")</f>
        <v/>
      </c>
      <c r="CP65" s="59" t="str">
        <f>IFERROR(IF(OR($C$67=FALSE,LEFT($B65,3)&lt;&gt;"NOX"),CP57*INDEX('Damage costs'!$P$18:$P$70,MATCH($B65,'Damage costs'!$C$18:$C$70,0))/1000,CP57*INDEX('Damage costs'!$T$18:$T$70,MATCH($B65,'Damage costs'!$C$18:$C$70,0))/1000),"")</f>
        <v/>
      </c>
      <c r="CQ65" s="59" t="str">
        <f>IFERROR(IF(OR($C$67=FALSE,LEFT($B65,3)&lt;&gt;"NOX"),CQ57*INDEX('Damage costs'!$P$18:$P$70,MATCH($B65,'Damage costs'!$C$18:$C$70,0))/1000,CQ57*INDEX('Damage costs'!$T$18:$T$70,MATCH($B65,'Damage costs'!$C$18:$C$70,0))/1000),"")</f>
        <v/>
      </c>
      <c r="CR65" s="59" t="str">
        <f>IFERROR(IF(OR($C$67=FALSE,LEFT($B65,3)&lt;&gt;"NOX"),CR57*INDEX('Damage costs'!$P$18:$P$70,MATCH($B65,'Damage costs'!$C$18:$C$70,0))/1000,CR57*INDEX('Damage costs'!$T$18:$T$70,MATCH($B65,'Damage costs'!$C$18:$C$70,0))/1000),"")</f>
        <v/>
      </c>
      <c r="CS65" s="59" t="str">
        <f>IFERROR(IF(OR($C$67=FALSE,LEFT($B65,3)&lt;&gt;"NOX"),CS57*INDEX('Damage costs'!$P$18:$P$70,MATCH($B65,'Damage costs'!$C$18:$C$70,0))/1000,CS57*INDEX('Damage costs'!$T$18:$T$70,MATCH($B65,'Damage costs'!$C$18:$C$70,0))/1000),"")</f>
        <v/>
      </c>
      <c r="CT65" s="59" t="str">
        <f>IFERROR(IF(OR($C$67=FALSE,LEFT($B65,3)&lt;&gt;"NOX"),CT57*INDEX('Damage costs'!$P$18:$P$70,MATCH($B65,'Damage costs'!$C$18:$C$70,0))/1000,CT57*INDEX('Damage costs'!$T$18:$T$70,MATCH($B65,'Damage costs'!$C$18:$C$70,0))/1000),"")</f>
        <v/>
      </c>
      <c r="CU65" s="59" t="str">
        <f>IFERROR(IF(OR($C$67=FALSE,LEFT($B65,3)&lt;&gt;"NOX"),CU57*INDEX('Damage costs'!$P$18:$P$70,MATCH($B65,'Damage costs'!$C$18:$C$70,0))/1000,CU57*INDEX('Damage costs'!$T$18:$T$70,MATCH($B65,'Damage costs'!$C$18:$C$70,0))/1000),"")</f>
        <v/>
      </c>
      <c r="CV65" s="59" t="str">
        <f>IFERROR(IF(OR($C$67=FALSE,LEFT($B65,3)&lt;&gt;"NOX"),CV57*INDEX('Damage costs'!$P$18:$P$70,MATCH($B65,'Damage costs'!$C$18:$C$70,0))/1000,CV57*INDEX('Damage costs'!$T$18:$T$70,MATCH($B65,'Damage costs'!$C$18:$C$70,0))/1000),"")</f>
        <v/>
      </c>
      <c r="CW65" s="59" t="str">
        <f>IFERROR(IF(OR($C$67=FALSE,LEFT($B65,3)&lt;&gt;"NOX"),CW57*INDEX('Damage costs'!$P$18:$P$70,MATCH($B65,'Damage costs'!$C$18:$C$70,0))/1000,CW57*INDEX('Damage costs'!$T$18:$T$70,MATCH($B65,'Damage costs'!$C$18:$C$70,0))/1000),"")</f>
        <v/>
      </c>
      <c r="CX65" s="59" t="str">
        <f>IFERROR(IF(OR($C$67=FALSE,LEFT($B65,3)&lt;&gt;"NOX"),CX57*INDEX('Damage costs'!$P$18:$P$70,MATCH($B65,'Damage costs'!$C$18:$C$70,0))/1000,CX57*INDEX('Damage costs'!$T$18:$T$70,MATCH($B65,'Damage costs'!$C$18:$C$70,0))/1000),"")</f>
        <v/>
      </c>
      <c r="CY65" s="59" t="str">
        <f>IFERROR(IF(OR($C$67=FALSE,LEFT($B65,3)&lt;&gt;"NOX"),CY57*INDEX('Damage costs'!$P$18:$P$70,MATCH($B65,'Damage costs'!$C$18:$C$70,0))/1000,CY57*INDEX('Damage costs'!$T$18:$T$70,MATCH($B65,'Damage costs'!$C$18:$C$70,0))/1000),"")</f>
        <v/>
      </c>
      <c r="CZ65" s="391"/>
    </row>
    <row r="66" spans="2:104" x14ac:dyDescent="0.25">
      <c r="B66" s="406">
        <f t="shared" si="27"/>
        <v>0</v>
      </c>
      <c r="C66" s="9" t="s">
        <v>1117</v>
      </c>
      <c r="D66" s="59" t="str">
        <f>IFERROR(IF(OR($C$67=FALSE,LEFT($B66,3)&lt;&gt;"NOX"),D58*INDEX('Damage costs'!$P$18:$P$70,MATCH($B66,'Damage costs'!$C$18:$C$70,0))/1000,D58*INDEX('Damage costs'!$T$18:$T$70,MATCH($B66,'Damage costs'!$C$18:$C$70,0))/1000),"")</f>
        <v/>
      </c>
      <c r="E66" s="59" t="str">
        <f>IFERROR(IF(OR($C$67=FALSE,LEFT($B66,3)&lt;&gt;"NOX"),E58*INDEX('Damage costs'!$P$18:$P$70,MATCH($B66,'Damage costs'!$C$18:$C$70,0))/1000,E58*INDEX('Damage costs'!$T$18:$T$70,MATCH($B66,'Damage costs'!$C$18:$C$70,0))/1000),"")</f>
        <v/>
      </c>
      <c r="F66" s="59" t="str">
        <f>IFERROR(IF(OR($C$67=FALSE,LEFT($B66,3)&lt;&gt;"NOX"),F58*INDEX('Damage costs'!$P$18:$P$70,MATCH($B66,'Damage costs'!$C$18:$C$70,0))/1000,F58*INDEX('Damage costs'!$T$18:$T$70,MATCH($B66,'Damage costs'!$C$18:$C$70,0))/1000),"")</f>
        <v/>
      </c>
      <c r="G66" s="59" t="str">
        <f>IFERROR(IF(OR($C$67=FALSE,LEFT($B66,3)&lt;&gt;"NOX"),G58*INDEX('Damage costs'!$P$18:$P$70,MATCH($B66,'Damage costs'!$C$18:$C$70,0))/1000,G58*INDEX('Damage costs'!$T$18:$T$70,MATCH($B66,'Damage costs'!$C$18:$C$70,0))/1000),"")</f>
        <v/>
      </c>
      <c r="H66" s="59" t="str">
        <f>IFERROR(IF(OR($C$67=FALSE,LEFT($B66,3)&lt;&gt;"NOX"),H58*INDEX('Damage costs'!$P$18:$P$70,MATCH($B66,'Damage costs'!$C$18:$C$70,0))/1000,H58*INDEX('Damage costs'!$T$18:$T$70,MATCH($B66,'Damage costs'!$C$18:$C$70,0))/1000),"")</f>
        <v/>
      </c>
      <c r="I66" s="59" t="str">
        <f>IFERROR(IF(OR($C$67=FALSE,LEFT($B66,3)&lt;&gt;"NOX"),I58*INDEX('Damage costs'!$P$18:$P$70,MATCH($B66,'Damage costs'!$C$18:$C$70,0))/1000,I58*INDEX('Damage costs'!$T$18:$T$70,MATCH($B66,'Damage costs'!$C$18:$C$70,0))/1000),"")</f>
        <v/>
      </c>
      <c r="J66" s="59" t="str">
        <f>IFERROR(IF(OR($C$67=FALSE,LEFT($B66,3)&lt;&gt;"NOX"),J58*INDEX('Damage costs'!$P$18:$P$70,MATCH($B66,'Damage costs'!$C$18:$C$70,0))/1000,J58*INDEX('Damage costs'!$T$18:$T$70,MATCH($B66,'Damage costs'!$C$18:$C$70,0))/1000),"")</f>
        <v/>
      </c>
      <c r="K66" s="59" t="str">
        <f>IFERROR(IF(OR($C$67=FALSE,LEFT($B66,3)&lt;&gt;"NOX"),K58*INDEX('Damage costs'!$P$18:$P$70,MATCH($B66,'Damage costs'!$C$18:$C$70,0))/1000,K58*INDEX('Damage costs'!$T$18:$T$70,MATCH($B66,'Damage costs'!$C$18:$C$70,0))/1000),"")</f>
        <v/>
      </c>
      <c r="L66" s="59" t="str">
        <f>IFERROR(IF(OR($C$67=FALSE,LEFT($B66,3)&lt;&gt;"NOX"),L58*INDEX('Damage costs'!$P$18:$P$70,MATCH($B66,'Damage costs'!$C$18:$C$70,0))/1000,L58*INDEX('Damage costs'!$T$18:$T$70,MATCH($B66,'Damage costs'!$C$18:$C$70,0))/1000),"")</f>
        <v/>
      </c>
      <c r="M66" s="59" t="str">
        <f>IFERROR(IF(OR($C$67=FALSE,LEFT($B66,3)&lt;&gt;"NOX"),M58*INDEX('Damage costs'!$P$18:$P$70,MATCH($B66,'Damage costs'!$C$18:$C$70,0))/1000,M58*INDEX('Damage costs'!$T$18:$T$70,MATCH($B66,'Damage costs'!$C$18:$C$70,0))/1000),"")</f>
        <v/>
      </c>
      <c r="N66" s="59" t="str">
        <f>IFERROR(IF(OR($C$67=FALSE,LEFT($B66,3)&lt;&gt;"NOX"),N58*INDEX('Damage costs'!$P$18:$P$70,MATCH($B66,'Damage costs'!$C$18:$C$70,0))/1000,N58*INDEX('Damage costs'!$T$18:$T$70,MATCH($B66,'Damage costs'!$C$18:$C$70,0))/1000),"")</f>
        <v/>
      </c>
      <c r="O66" s="59" t="str">
        <f>IFERROR(IF(OR($C$67=FALSE,LEFT($B66,3)&lt;&gt;"NOX"),O58*INDEX('Damage costs'!$P$18:$P$70,MATCH($B66,'Damage costs'!$C$18:$C$70,0))/1000,O58*INDEX('Damage costs'!$T$18:$T$70,MATCH($B66,'Damage costs'!$C$18:$C$70,0))/1000),"")</f>
        <v/>
      </c>
      <c r="P66" s="59" t="str">
        <f>IFERROR(IF(OR($C$67=FALSE,LEFT($B66,3)&lt;&gt;"NOX"),P58*INDEX('Damage costs'!$P$18:$P$70,MATCH($B66,'Damage costs'!$C$18:$C$70,0))/1000,P58*INDEX('Damage costs'!$T$18:$T$70,MATCH($B66,'Damage costs'!$C$18:$C$70,0))/1000),"")</f>
        <v/>
      </c>
      <c r="Q66" s="59" t="str">
        <f>IFERROR(IF(OR($C$67=FALSE,LEFT($B66,3)&lt;&gt;"NOX"),Q58*INDEX('Damage costs'!$P$18:$P$70,MATCH($B66,'Damage costs'!$C$18:$C$70,0))/1000,Q58*INDEX('Damage costs'!$T$18:$T$70,MATCH($B66,'Damage costs'!$C$18:$C$70,0))/1000),"")</f>
        <v/>
      </c>
      <c r="R66" s="59" t="str">
        <f>IFERROR(IF(OR($C$67=FALSE,LEFT($B66,3)&lt;&gt;"NOX"),R58*INDEX('Damage costs'!$P$18:$P$70,MATCH($B66,'Damage costs'!$C$18:$C$70,0))/1000,R58*INDEX('Damage costs'!$T$18:$T$70,MATCH($B66,'Damage costs'!$C$18:$C$70,0))/1000),"")</f>
        <v/>
      </c>
      <c r="S66" s="59" t="str">
        <f>IFERROR(IF(OR($C$67=FALSE,LEFT($B66,3)&lt;&gt;"NOX"),S58*INDEX('Damage costs'!$P$18:$P$70,MATCH($B66,'Damage costs'!$C$18:$C$70,0))/1000,S58*INDEX('Damage costs'!$T$18:$T$70,MATCH($B66,'Damage costs'!$C$18:$C$70,0))/1000),"")</f>
        <v/>
      </c>
      <c r="T66" s="59" t="str">
        <f>IFERROR(IF(OR($C$67=FALSE,LEFT($B66,3)&lt;&gt;"NOX"),T58*INDEX('Damage costs'!$P$18:$P$70,MATCH($B66,'Damage costs'!$C$18:$C$70,0))/1000,T58*INDEX('Damage costs'!$T$18:$T$70,MATCH($B66,'Damage costs'!$C$18:$C$70,0))/1000),"")</f>
        <v/>
      </c>
      <c r="U66" s="59" t="str">
        <f>IFERROR(IF(OR($C$67=FALSE,LEFT($B66,3)&lt;&gt;"NOX"),U58*INDEX('Damage costs'!$P$18:$P$70,MATCH($B66,'Damage costs'!$C$18:$C$70,0))/1000,U58*INDEX('Damage costs'!$T$18:$T$70,MATCH($B66,'Damage costs'!$C$18:$C$70,0))/1000),"")</f>
        <v/>
      </c>
      <c r="V66" s="59" t="str">
        <f>IFERROR(IF(OR($C$67=FALSE,LEFT($B66,3)&lt;&gt;"NOX"),V58*INDEX('Damage costs'!$P$18:$P$70,MATCH($B66,'Damage costs'!$C$18:$C$70,0))/1000,V58*INDEX('Damage costs'!$T$18:$T$70,MATCH($B66,'Damage costs'!$C$18:$C$70,0))/1000),"")</f>
        <v/>
      </c>
      <c r="W66" s="59" t="str">
        <f>IFERROR(IF(OR($C$67=FALSE,LEFT($B66,3)&lt;&gt;"NOX"),W58*INDEX('Damage costs'!$P$18:$P$70,MATCH($B66,'Damage costs'!$C$18:$C$70,0))/1000,W58*INDEX('Damage costs'!$T$18:$T$70,MATCH($B66,'Damage costs'!$C$18:$C$70,0))/1000),"")</f>
        <v/>
      </c>
      <c r="X66" s="59" t="str">
        <f>IFERROR(IF(OR($C$67=FALSE,LEFT($B66,3)&lt;&gt;"NOX"),X58*INDEX('Damage costs'!$P$18:$P$70,MATCH($B66,'Damage costs'!$C$18:$C$70,0))/1000,X58*INDEX('Damage costs'!$T$18:$T$70,MATCH($B66,'Damage costs'!$C$18:$C$70,0))/1000),"")</f>
        <v/>
      </c>
      <c r="Y66" s="59" t="str">
        <f>IFERROR(IF(OR($C$67=FALSE,LEFT($B66,3)&lt;&gt;"NOX"),Y58*INDEX('Damage costs'!$P$18:$P$70,MATCH($B66,'Damage costs'!$C$18:$C$70,0))/1000,Y58*INDEX('Damage costs'!$T$18:$T$70,MATCH($B66,'Damage costs'!$C$18:$C$70,0))/1000),"")</f>
        <v/>
      </c>
      <c r="Z66" s="59" t="str">
        <f>IFERROR(IF(OR($C$67=FALSE,LEFT($B66,3)&lt;&gt;"NOX"),Z58*INDEX('Damage costs'!$P$18:$P$70,MATCH($B66,'Damage costs'!$C$18:$C$70,0))/1000,Z58*INDEX('Damage costs'!$T$18:$T$70,MATCH($B66,'Damage costs'!$C$18:$C$70,0))/1000),"")</f>
        <v/>
      </c>
      <c r="AA66" s="59" t="str">
        <f>IFERROR(IF(OR($C$67=FALSE,LEFT($B66,3)&lt;&gt;"NOX"),AA58*INDEX('Damage costs'!$P$18:$P$70,MATCH($B66,'Damage costs'!$C$18:$C$70,0))/1000,AA58*INDEX('Damage costs'!$T$18:$T$70,MATCH($B66,'Damage costs'!$C$18:$C$70,0))/1000),"")</f>
        <v/>
      </c>
      <c r="AB66" s="59" t="str">
        <f>IFERROR(IF(OR($C$67=FALSE,LEFT($B66,3)&lt;&gt;"NOX"),AB58*INDEX('Damage costs'!$P$18:$P$70,MATCH($B66,'Damage costs'!$C$18:$C$70,0))/1000,AB58*INDEX('Damage costs'!$T$18:$T$70,MATCH($B66,'Damage costs'!$C$18:$C$70,0))/1000),"")</f>
        <v/>
      </c>
      <c r="AC66" s="59" t="str">
        <f>IFERROR(IF(OR($C$67=FALSE,LEFT($B66,3)&lt;&gt;"NOX"),AC58*INDEX('Damage costs'!$P$18:$P$70,MATCH($B66,'Damage costs'!$C$18:$C$70,0))/1000,AC58*INDEX('Damage costs'!$T$18:$T$70,MATCH($B66,'Damage costs'!$C$18:$C$70,0))/1000),"")</f>
        <v/>
      </c>
      <c r="AD66" s="59" t="str">
        <f>IFERROR(IF(OR($C$67=FALSE,LEFT($B66,3)&lt;&gt;"NOX"),AD58*INDEX('Damage costs'!$P$18:$P$70,MATCH($B66,'Damage costs'!$C$18:$C$70,0))/1000,AD58*INDEX('Damage costs'!$T$18:$T$70,MATCH($B66,'Damage costs'!$C$18:$C$70,0))/1000),"")</f>
        <v/>
      </c>
      <c r="AE66" s="59" t="str">
        <f>IFERROR(IF(OR($C$67=FALSE,LEFT($B66,3)&lt;&gt;"NOX"),AE58*INDEX('Damage costs'!$P$18:$P$70,MATCH($B66,'Damage costs'!$C$18:$C$70,0))/1000,AE58*INDEX('Damage costs'!$T$18:$T$70,MATCH($B66,'Damage costs'!$C$18:$C$70,0))/1000),"")</f>
        <v/>
      </c>
      <c r="AF66" s="59" t="str">
        <f>IFERROR(IF(OR($C$67=FALSE,LEFT($B66,3)&lt;&gt;"NOX"),AF58*INDEX('Damage costs'!$P$18:$P$70,MATCH($B66,'Damage costs'!$C$18:$C$70,0))/1000,AF58*INDEX('Damage costs'!$T$18:$T$70,MATCH($B66,'Damage costs'!$C$18:$C$70,0))/1000),"")</f>
        <v/>
      </c>
      <c r="AG66" s="59" t="str">
        <f>IFERROR(IF(OR($C$67=FALSE,LEFT($B66,3)&lt;&gt;"NOX"),AG58*INDEX('Damage costs'!$P$18:$P$70,MATCH($B66,'Damage costs'!$C$18:$C$70,0))/1000,AG58*INDEX('Damage costs'!$T$18:$T$70,MATCH($B66,'Damage costs'!$C$18:$C$70,0))/1000),"")</f>
        <v/>
      </c>
      <c r="AH66" s="59" t="str">
        <f>IFERROR(IF(OR($C$67=FALSE,LEFT($B66,3)&lt;&gt;"NOX"),AH58*INDEX('Damage costs'!$P$18:$P$70,MATCH($B66,'Damage costs'!$C$18:$C$70,0))/1000,AH58*INDEX('Damage costs'!$T$18:$T$70,MATCH($B66,'Damage costs'!$C$18:$C$70,0))/1000),"")</f>
        <v/>
      </c>
      <c r="AI66" s="59" t="str">
        <f>IFERROR(IF(OR($C$67=FALSE,LEFT($B66,3)&lt;&gt;"NOX"),AI58*INDEX('Damage costs'!$P$18:$P$70,MATCH($B66,'Damage costs'!$C$18:$C$70,0))/1000,AI58*INDEX('Damage costs'!$T$18:$T$70,MATCH($B66,'Damage costs'!$C$18:$C$70,0))/1000),"")</f>
        <v/>
      </c>
      <c r="AJ66" s="59" t="str">
        <f>IFERROR(IF(OR($C$67=FALSE,LEFT($B66,3)&lt;&gt;"NOX"),AJ58*INDEX('Damage costs'!$P$18:$P$70,MATCH($B66,'Damage costs'!$C$18:$C$70,0))/1000,AJ58*INDEX('Damage costs'!$T$18:$T$70,MATCH($B66,'Damage costs'!$C$18:$C$70,0))/1000),"")</f>
        <v/>
      </c>
      <c r="AK66" s="59" t="str">
        <f>IFERROR(IF(OR($C$67=FALSE,LEFT($B66,3)&lt;&gt;"NOX"),AK58*INDEX('Damage costs'!$P$18:$P$70,MATCH($B66,'Damage costs'!$C$18:$C$70,0))/1000,AK58*INDEX('Damage costs'!$T$18:$T$70,MATCH($B66,'Damage costs'!$C$18:$C$70,0))/1000),"")</f>
        <v/>
      </c>
      <c r="AL66" s="59" t="str">
        <f>IFERROR(IF(OR($C$67=FALSE,LEFT($B66,3)&lt;&gt;"NOX"),AL58*INDEX('Damage costs'!$P$18:$P$70,MATCH($B66,'Damage costs'!$C$18:$C$70,0))/1000,AL58*INDEX('Damage costs'!$T$18:$T$70,MATCH($B66,'Damage costs'!$C$18:$C$70,0))/1000),"")</f>
        <v/>
      </c>
      <c r="AM66" s="59" t="str">
        <f>IFERROR(IF(OR($C$67=FALSE,LEFT($B66,3)&lt;&gt;"NOX"),AM58*INDEX('Damage costs'!$P$18:$P$70,MATCH($B66,'Damage costs'!$C$18:$C$70,0))/1000,AM58*INDEX('Damage costs'!$T$18:$T$70,MATCH($B66,'Damage costs'!$C$18:$C$70,0))/1000),"")</f>
        <v/>
      </c>
      <c r="AN66" s="59" t="str">
        <f>IFERROR(IF(OR($C$67=FALSE,LEFT($B66,3)&lt;&gt;"NOX"),AN58*INDEX('Damage costs'!$P$18:$P$70,MATCH($B66,'Damage costs'!$C$18:$C$70,0))/1000,AN58*INDEX('Damage costs'!$T$18:$T$70,MATCH($B66,'Damage costs'!$C$18:$C$70,0))/1000),"")</f>
        <v/>
      </c>
      <c r="AO66" s="59" t="str">
        <f>IFERROR(IF(OR($C$67=FALSE,LEFT($B66,3)&lt;&gt;"NOX"),AO58*INDEX('Damage costs'!$P$18:$P$70,MATCH($B66,'Damage costs'!$C$18:$C$70,0))/1000,AO58*INDEX('Damage costs'!$T$18:$T$70,MATCH($B66,'Damage costs'!$C$18:$C$70,0))/1000),"")</f>
        <v/>
      </c>
      <c r="AP66" s="59" t="str">
        <f>IFERROR(IF(OR($C$67=FALSE,LEFT($B66,3)&lt;&gt;"NOX"),AP58*INDEX('Damage costs'!$P$18:$P$70,MATCH($B66,'Damage costs'!$C$18:$C$70,0))/1000,AP58*INDEX('Damage costs'!$T$18:$T$70,MATCH($B66,'Damage costs'!$C$18:$C$70,0))/1000),"")</f>
        <v/>
      </c>
      <c r="AQ66" s="59" t="str">
        <f>IFERROR(IF(OR($C$67=FALSE,LEFT($B66,3)&lt;&gt;"NOX"),AQ58*INDEX('Damage costs'!$P$18:$P$70,MATCH($B66,'Damage costs'!$C$18:$C$70,0))/1000,AQ58*INDEX('Damage costs'!$T$18:$T$70,MATCH($B66,'Damage costs'!$C$18:$C$70,0))/1000),"")</f>
        <v/>
      </c>
      <c r="AR66" s="59" t="str">
        <f>IFERROR(IF(OR($C$67=FALSE,LEFT($B66,3)&lt;&gt;"NOX"),AR58*INDEX('Damage costs'!$P$18:$P$70,MATCH($B66,'Damage costs'!$C$18:$C$70,0))/1000,AR58*INDEX('Damage costs'!$T$18:$T$70,MATCH($B66,'Damage costs'!$C$18:$C$70,0))/1000),"")</f>
        <v/>
      </c>
      <c r="AS66" s="59" t="str">
        <f>IFERROR(IF(OR($C$67=FALSE,LEFT($B66,3)&lt;&gt;"NOX"),AS58*INDEX('Damage costs'!$P$18:$P$70,MATCH($B66,'Damage costs'!$C$18:$C$70,0))/1000,AS58*INDEX('Damage costs'!$T$18:$T$70,MATCH($B66,'Damage costs'!$C$18:$C$70,0))/1000),"")</f>
        <v/>
      </c>
      <c r="AT66" s="59" t="str">
        <f>IFERROR(IF(OR($C$67=FALSE,LEFT($B66,3)&lt;&gt;"NOX"),AT58*INDEX('Damage costs'!$P$18:$P$70,MATCH($B66,'Damage costs'!$C$18:$C$70,0))/1000,AT58*INDEX('Damage costs'!$T$18:$T$70,MATCH($B66,'Damage costs'!$C$18:$C$70,0))/1000),"")</f>
        <v/>
      </c>
      <c r="AU66" s="59" t="str">
        <f>IFERROR(IF(OR($C$67=FALSE,LEFT($B66,3)&lt;&gt;"NOX"),AU58*INDEX('Damage costs'!$P$18:$P$70,MATCH($B66,'Damage costs'!$C$18:$C$70,0))/1000,AU58*INDEX('Damage costs'!$T$18:$T$70,MATCH($B66,'Damage costs'!$C$18:$C$70,0))/1000),"")</f>
        <v/>
      </c>
      <c r="AV66" s="59" t="str">
        <f>IFERROR(IF(OR($C$67=FALSE,LEFT($B66,3)&lt;&gt;"NOX"),AV58*INDEX('Damage costs'!$P$18:$P$70,MATCH($B66,'Damage costs'!$C$18:$C$70,0))/1000,AV58*INDEX('Damage costs'!$T$18:$T$70,MATCH($B66,'Damage costs'!$C$18:$C$70,0))/1000),"")</f>
        <v/>
      </c>
      <c r="AW66" s="59" t="str">
        <f>IFERROR(IF(OR($C$67=FALSE,LEFT($B66,3)&lt;&gt;"NOX"),AW58*INDEX('Damage costs'!$P$18:$P$70,MATCH($B66,'Damage costs'!$C$18:$C$70,0))/1000,AW58*INDEX('Damage costs'!$T$18:$T$70,MATCH($B66,'Damage costs'!$C$18:$C$70,0))/1000),"")</f>
        <v/>
      </c>
      <c r="AX66" s="59" t="str">
        <f>IFERROR(IF(OR($C$67=FALSE,LEFT($B66,3)&lt;&gt;"NOX"),AX58*INDEX('Damage costs'!$P$18:$P$70,MATCH($B66,'Damage costs'!$C$18:$C$70,0))/1000,AX58*INDEX('Damage costs'!$T$18:$T$70,MATCH($B66,'Damage costs'!$C$18:$C$70,0))/1000),"")</f>
        <v/>
      </c>
      <c r="AY66" s="59" t="str">
        <f>IFERROR(IF(OR($C$67=FALSE,LEFT($B66,3)&lt;&gt;"NOX"),AY58*INDEX('Damage costs'!$P$18:$P$70,MATCH($B66,'Damage costs'!$C$18:$C$70,0))/1000,AY58*INDEX('Damage costs'!$T$18:$T$70,MATCH($B66,'Damage costs'!$C$18:$C$70,0))/1000),"")</f>
        <v/>
      </c>
      <c r="AZ66" s="59" t="str">
        <f>IFERROR(IF(OR($C$67=FALSE,LEFT($B66,3)&lt;&gt;"NOX"),AZ58*INDEX('Damage costs'!$P$18:$P$70,MATCH($B66,'Damage costs'!$C$18:$C$70,0))/1000,AZ58*INDEX('Damage costs'!$T$18:$T$70,MATCH($B66,'Damage costs'!$C$18:$C$70,0))/1000),"")</f>
        <v/>
      </c>
      <c r="BA66" s="59" t="str">
        <f>IFERROR(IF(OR($C$67=FALSE,LEFT($B66,3)&lt;&gt;"NOX"),BA58*INDEX('Damage costs'!$P$18:$P$70,MATCH($B66,'Damage costs'!$C$18:$C$70,0))/1000,BA58*INDEX('Damage costs'!$T$18:$T$70,MATCH($B66,'Damage costs'!$C$18:$C$70,0))/1000),"")</f>
        <v/>
      </c>
      <c r="BB66" s="59" t="str">
        <f>IFERROR(IF(OR($C$67=FALSE,LEFT($B66,3)&lt;&gt;"NOX"),BB58*INDEX('Damage costs'!$P$18:$P$70,MATCH($B66,'Damage costs'!$C$18:$C$70,0))/1000,BB58*INDEX('Damage costs'!$T$18:$T$70,MATCH($B66,'Damage costs'!$C$18:$C$70,0))/1000),"")</f>
        <v/>
      </c>
      <c r="BC66" s="59" t="str">
        <f>IFERROR(IF(OR($C$67=FALSE,LEFT($B66,3)&lt;&gt;"NOX"),BC58*INDEX('Damage costs'!$P$18:$P$70,MATCH($B66,'Damage costs'!$C$18:$C$70,0))/1000,BC58*INDEX('Damage costs'!$T$18:$T$70,MATCH($B66,'Damage costs'!$C$18:$C$70,0))/1000),"")</f>
        <v/>
      </c>
      <c r="BD66" s="59" t="str">
        <f>IFERROR(IF(OR($C$67=FALSE,LEFT($B66,3)&lt;&gt;"NOX"),BD58*INDEX('Damage costs'!$P$18:$P$70,MATCH($B66,'Damage costs'!$C$18:$C$70,0))/1000,BD58*INDEX('Damage costs'!$T$18:$T$70,MATCH($B66,'Damage costs'!$C$18:$C$70,0))/1000),"")</f>
        <v/>
      </c>
      <c r="BE66" s="59" t="str">
        <f>IFERROR(IF(OR($C$67=FALSE,LEFT($B66,3)&lt;&gt;"NOX"),BE58*INDEX('Damage costs'!$P$18:$P$70,MATCH($B66,'Damage costs'!$C$18:$C$70,0))/1000,BE58*INDEX('Damage costs'!$T$18:$T$70,MATCH($B66,'Damage costs'!$C$18:$C$70,0))/1000),"")</f>
        <v/>
      </c>
      <c r="BF66" s="59" t="str">
        <f>IFERROR(IF(OR($C$67=FALSE,LEFT($B66,3)&lt;&gt;"NOX"),BF58*INDEX('Damage costs'!$P$18:$P$70,MATCH($B66,'Damage costs'!$C$18:$C$70,0))/1000,BF58*INDEX('Damage costs'!$T$18:$T$70,MATCH($B66,'Damage costs'!$C$18:$C$70,0))/1000),"")</f>
        <v/>
      </c>
      <c r="BG66" s="59" t="str">
        <f>IFERROR(IF(OR($C$67=FALSE,LEFT($B66,3)&lt;&gt;"NOX"),BG58*INDEX('Damage costs'!$P$18:$P$70,MATCH($B66,'Damage costs'!$C$18:$C$70,0))/1000,BG58*INDEX('Damage costs'!$T$18:$T$70,MATCH($B66,'Damage costs'!$C$18:$C$70,0))/1000),"")</f>
        <v/>
      </c>
      <c r="BH66" s="59" t="str">
        <f>IFERROR(IF(OR($C$67=FALSE,LEFT($B66,3)&lt;&gt;"NOX"),BH58*INDEX('Damage costs'!$P$18:$P$70,MATCH($B66,'Damage costs'!$C$18:$C$70,0))/1000,BH58*INDEX('Damage costs'!$T$18:$T$70,MATCH($B66,'Damage costs'!$C$18:$C$70,0))/1000),"")</f>
        <v/>
      </c>
      <c r="BI66" s="59" t="str">
        <f>IFERROR(IF(OR($C$67=FALSE,LEFT($B66,3)&lt;&gt;"NOX"),BI58*INDEX('Damage costs'!$P$18:$P$70,MATCH($B66,'Damage costs'!$C$18:$C$70,0))/1000,BI58*INDEX('Damage costs'!$T$18:$T$70,MATCH($B66,'Damage costs'!$C$18:$C$70,0))/1000),"")</f>
        <v/>
      </c>
      <c r="BJ66" s="59" t="str">
        <f>IFERROR(IF(OR($C$67=FALSE,LEFT($B66,3)&lt;&gt;"NOX"),BJ58*INDEX('Damage costs'!$P$18:$P$70,MATCH($B66,'Damage costs'!$C$18:$C$70,0))/1000,BJ58*INDEX('Damage costs'!$T$18:$T$70,MATCH($B66,'Damage costs'!$C$18:$C$70,0))/1000),"")</f>
        <v/>
      </c>
      <c r="BK66" s="59" t="str">
        <f>IFERROR(IF(OR($C$67=FALSE,LEFT($B66,3)&lt;&gt;"NOX"),BK58*INDEX('Damage costs'!$P$18:$P$70,MATCH($B66,'Damage costs'!$C$18:$C$70,0))/1000,BK58*INDEX('Damage costs'!$T$18:$T$70,MATCH($B66,'Damage costs'!$C$18:$C$70,0))/1000),"")</f>
        <v/>
      </c>
      <c r="BL66" s="59" t="str">
        <f>IFERROR(IF(OR($C$67=FALSE,LEFT($B66,3)&lt;&gt;"NOX"),BL58*INDEX('Damage costs'!$P$18:$P$70,MATCH($B66,'Damage costs'!$C$18:$C$70,0))/1000,BL58*INDEX('Damage costs'!$T$18:$T$70,MATCH($B66,'Damage costs'!$C$18:$C$70,0))/1000),"")</f>
        <v/>
      </c>
      <c r="BM66" s="59" t="str">
        <f>IFERROR(IF(OR($C$67=FALSE,LEFT($B66,3)&lt;&gt;"NOX"),BM58*INDEX('Damage costs'!$P$18:$P$70,MATCH($B66,'Damage costs'!$C$18:$C$70,0))/1000,BM58*INDEX('Damage costs'!$T$18:$T$70,MATCH($B66,'Damage costs'!$C$18:$C$70,0))/1000),"")</f>
        <v/>
      </c>
      <c r="BN66" s="59" t="str">
        <f>IFERROR(IF(OR($C$67=FALSE,LEFT($B66,3)&lt;&gt;"NOX"),BN58*INDEX('Damage costs'!$P$18:$P$70,MATCH($B66,'Damage costs'!$C$18:$C$70,0))/1000,BN58*INDEX('Damage costs'!$T$18:$T$70,MATCH($B66,'Damage costs'!$C$18:$C$70,0))/1000),"")</f>
        <v/>
      </c>
      <c r="BO66" s="59" t="str">
        <f>IFERROR(IF(OR($C$67=FALSE,LEFT($B66,3)&lt;&gt;"NOX"),BO58*INDEX('Damage costs'!$P$18:$P$70,MATCH($B66,'Damage costs'!$C$18:$C$70,0))/1000,BO58*INDEX('Damage costs'!$T$18:$T$70,MATCH($B66,'Damage costs'!$C$18:$C$70,0))/1000),"")</f>
        <v/>
      </c>
      <c r="BP66" s="59" t="str">
        <f>IFERROR(IF(OR($C$67=FALSE,LEFT($B66,3)&lt;&gt;"NOX"),BP58*INDEX('Damage costs'!$P$18:$P$70,MATCH($B66,'Damage costs'!$C$18:$C$70,0))/1000,BP58*INDEX('Damage costs'!$T$18:$T$70,MATCH($B66,'Damage costs'!$C$18:$C$70,0))/1000),"")</f>
        <v/>
      </c>
      <c r="BQ66" s="59" t="str">
        <f>IFERROR(IF(OR($C$67=FALSE,LEFT($B66,3)&lt;&gt;"NOX"),BQ58*INDEX('Damage costs'!$P$18:$P$70,MATCH($B66,'Damage costs'!$C$18:$C$70,0))/1000,BQ58*INDEX('Damage costs'!$T$18:$T$70,MATCH($B66,'Damage costs'!$C$18:$C$70,0))/1000),"")</f>
        <v/>
      </c>
      <c r="BR66" s="59" t="str">
        <f>IFERROR(IF(OR($C$67=FALSE,LEFT($B66,3)&lt;&gt;"NOX"),BR58*INDEX('Damage costs'!$P$18:$P$70,MATCH($B66,'Damage costs'!$C$18:$C$70,0))/1000,BR58*INDEX('Damage costs'!$T$18:$T$70,MATCH($B66,'Damage costs'!$C$18:$C$70,0))/1000),"")</f>
        <v/>
      </c>
      <c r="BS66" s="59" t="str">
        <f>IFERROR(IF(OR($C$67=FALSE,LEFT($B66,3)&lt;&gt;"NOX"),BS58*INDEX('Damage costs'!$P$18:$P$70,MATCH($B66,'Damage costs'!$C$18:$C$70,0))/1000,BS58*INDEX('Damage costs'!$T$18:$T$70,MATCH($B66,'Damage costs'!$C$18:$C$70,0))/1000),"")</f>
        <v/>
      </c>
      <c r="BT66" s="59" t="str">
        <f>IFERROR(IF(OR($C$67=FALSE,LEFT($B66,3)&lt;&gt;"NOX"),BT58*INDEX('Damage costs'!$P$18:$P$70,MATCH($B66,'Damage costs'!$C$18:$C$70,0))/1000,BT58*INDEX('Damage costs'!$T$18:$T$70,MATCH($B66,'Damage costs'!$C$18:$C$70,0))/1000),"")</f>
        <v/>
      </c>
      <c r="BU66" s="59" t="str">
        <f>IFERROR(IF(OR($C$67=FALSE,LEFT($B66,3)&lt;&gt;"NOX"),BU58*INDEX('Damage costs'!$P$18:$P$70,MATCH($B66,'Damage costs'!$C$18:$C$70,0))/1000,BU58*INDEX('Damage costs'!$T$18:$T$70,MATCH($B66,'Damage costs'!$C$18:$C$70,0))/1000),"")</f>
        <v/>
      </c>
      <c r="BV66" s="59" t="str">
        <f>IFERROR(IF(OR($C$67=FALSE,LEFT($B66,3)&lt;&gt;"NOX"),BV58*INDEX('Damage costs'!$P$18:$P$70,MATCH($B66,'Damage costs'!$C$18:$C$70,0))/1000,BV58*INDEX('Damage costs'!$T$18:$T$70,MATCH($B66,'Damage costs'!$C$18:$C$70,0))/1000),"")</f>
        <v/>
      </c>
      <c r="BW66" s="59" t="str">
        <f>IFERROR(IF(OR($C$67=FALSE,LEFT($B66,3)&lt;&gt;"NOX"),BW58*INDEX('Damage costs'!$P$18:$P$70,MATCH($B66,'Damage costs'!$C$18:$C$70,0))/1000,BW58*INDEX('Damage costs'!$T$18:$T$70,MATCH($B66,'Damage costs'!$C$18:$C$70,0))/1000),"")</f>
        <v/>
      </c>
      <c r="BX66" s="59" t="str">
        <f>IFERROR(IF(OR($C$67=FALSE,LEFT($B66,3)&lt;&gt;"NOX"),BX58*INDEX('Damage costs'!$P$18:$P$70,MATCH($B66,'Damage costs'!$C$18:$C$70,0))/1000,BX58*INDEX('Damage costs'!$T$18:$T$70,MATCH($B66,'Damage costs'!$C$18:$C$70,0))/1000),"")</f>
        <v/>
      </c>
      <c r="BY66" s="59" t="str">
        <f>IFERROR(IF(OR($C$67=FALSE,LEFT($B66,3)&lt;&gt;"NOX"),BY58*INDEX('Damage costs'!$P$18:$P$70,MATCH($B66,'Damage costs'!$C$18:$C$70,0))/1000,BY58*INDEX('Damage costs'!$T$18:$T$70,MATCH($B66,'Damage costs'!$C$18:$C$70,0))/1000),"")</f>
        <v/>
      </c>
      <c r="BZ66" s="59" t="str">
        <f>IFERROR(IF(OR($C$67=FALSE,LEFT($B66,3)&lt;&gt;"NOX"),BZ58*INDEX('Damage costs'!$P$18:$P$70,MATCH($B66,'Damage costs'!$C$18:$C$70,0))/1000,BZ58*INDEX('Damage costs'!$T$18:$T$70,MATCH($B66,'Damage costs'!$C$18:$C$70,0))/1000),"")</f>
        <v/>
      </c>
      <c r="CA66" s="59" t="str">
        <f>IFERROR(IF(OR($C$67=FALSE,LEFT($B66,3)&lt;&gt;"NOX"),CA58*INDEX('Damage costs'!$P$18:$P$70,MATCH($B66,'Damage costs'!$C$18:$C$70,0))/1000,CA58*INDEX('Damage costs'!$T$18:$T$70,MATCH($B66,'Damage costs'!$C$18:$C$70,0))/1000),"")</f>
        <v/>
      </c>
      <c r="CB66" s="59" t="str">
        <f>IFERROR(IF(OR($C$67=FALSE,LEFT($B66,3)&lt;&gt;"NOX"),CB58*INDEX('Damage costs'!$P$18:$P$70,MATCH($B66,'Damage costs'!$C$18:$C$70,0))/1000,CB58*INDEX('Damage costs'!$T$18:$T$70,MATCH($B66,'Damage costs'!$C$18:$C$70,0))/1000),"")</f>
        <v/>
      </c>
      <c r="CC66" s="59" t="str">
        <f>IFERROR(IF(OR($C$67=FALSE,LEFT($B66,3)&lt;&gt;"NOX"),CC58*INDEX('Damage costs'!$P$18:$P$70,MATCH($B66,'Damage costs'!$C$18:$C$70,0))/1000,CC58*INDEX('Damage costs'!$T$18:$T$70,MATCH($B66,'Damage costs'!$C$18:$C$70,0))/1000),"")</f>
        <v/>
      </c>
      <c r="CD66" s="59" t="str">
        <f>IFERROR(IF(OR($C$67=FALSE,LEFT($B66,3)&lt;&gt;"NOX"),CD58*INDEX('Damage costs'!$P$18:$P$70,MATCH($B66,'Damage costs'!$C$18:$C$70,0))/1000,CD58*INDEX('Damage costs'!$T$18:$T$70,MATCH($B66,'Damage costs'!$C$18:$C$70,0))/1000),"")</f>
        <v/>
      </c>
      <c r="CE66" s="59" t="str">
        <f>IFERROR(IF(OR($C$67=FALSE,LEFT($B66,3)&lt;&gt;"NOX"),CE58*INDEX('Damage costs'!$P$18:$P$70,MATCH($B66,'Damage costs'!$C$18:$C$70,0))/1000,CE58*INDEX('Damage costs'!$T$18:$T$70,MATCH($B66,'Damage costs'!$C$18:$C$70,0))/1000),"")</f>
        <v/>
      </c>
      <c r="CF66" s="59" t="str">
        <f>IFERROR(IF(OR($C$67=FALSE,LEFT($B66,3)&lt;&gt;"NOX"),CF58*INDEX('Damage costs'!$P$18:$P$70,MATCH($B66,'Damage costs'!$C$18:$C$70,0))/1000,CF58*INDEX('Damage costs'!$T$18:$T$70,MATCH($B66,'Damage costs'!$C$18:$C$70,0))/1000),"")</f>
        <v/>
      </c>
      <c r="CG66" s="59" t="str">
        <f>IFERROR(IF(OR($C$67=FALSE,LEFT($B66,3)&lt;&gt;"NOX"),CG58*INDEX('Damage costs'!$P$18:$P$70,MATCH($B66,'Damage costs'!$C$18:$C$70,0))/1000,CG58*INDEX('Damage costs'!$T$18:$T$70,MATCH($B66,'Damage costs'!$C$18:$C$70,0))/1000),"")</f>
        <v/>
      </c>
      <c r="CH66" s="59" t="str">
        <f>IFERROR(IF(OR($C$67=FALSE,LEFT($B66,3)&lt;&gt;"NOX"),CH58*INDEX('Damage costs'!$P$18:$P$70,MATCH($B66,'Damage costs'!$C$18:$C$70,0))/1000,CH58*INDEX('Damage costs'!$T$18:$T$70,MATCH($B66,'Damage costs'!$C$18:$C$70,0))/1000),"")</f>
        <v/>
      </c>
      <c r="CI66" s="59" t="str">
        <f>IFERROR(IF(OR($C$67=FALSE,LEFT($B66,3)&lt;&gt;"NOX"),CI58*INDEX('Damage costs'!$P$18:$P$70,MATCH($B66,'Damage costs'!$C$18:$C$70,0))/1000,CI58*INDEX('Damage costs'!$T$18:$T$70,MATCH($B66,'Damage costs'!$C$18:$C$70,0))/1000),"")</f>
        <v/>
      </c>
      <c r="CJ66" s="59" t="str">
        <f>IFERROR(IF(OR($C$67=FALSE,LEFT($B66,3)&lt;&gt;"NOX"),CJ58*INDEX('Damage costs'!$P$18:$P$70,MATCH($B66,'Damage costs'!$C$18:$C$70,0))/1000,CJ58*INDEX('Damage costs'!$T$18:$T$70,MATCH($B66,'Damage costs'!$C$18:$C$70,0))/1000),"")</f>
        <v/>
      </c>
      <c r="CK66" s="59" t="str">
        <f>IFERROR(IF(OR($C$67=FALSE,LEFT($B66,3)&lt;&gt;"NOX"),CK58*INDEX('Damage costs'!$P$18:$P$70,MATCH($B66,'Damage costs'!$C$18:$C$70,0))/1000,CK58*INDEX('Damage costs'!$T$18:$T$70,MATCH($B66,'Damage costs'!$C$18:$C$70,0))/1000),"")</f>
        <v/>
      </c>
      <c r="CL66" s="59" t="str">
        <f>IFERROR(IF(OR($C$67=FALSE,LEFT($B66,3)&lt;&gt;"NOX"),CL58*INDEX('Damage costs'!$P$18:$P$70,MATCH($B66,'Damage costs'!$C$18:$C$70,0))/1000,CL58*INDEX('Damage costs'!$T$18:$T$70,MATCH($B66,'Damage costs'!$C$18:$C$70,0))/1000),"")</f>
        <v/>
      </c>
      <c r="CM66" s="59" t="str">
        <f>IFERROR(IF(OR($C$67=FALSE,LEFT($B66,3)&lt;&gt;"NOX"),CM58*INDEX('Damage costs'!$P$18:$P$70,MATCH($B66,'Damage costs'!$C$18:$C$70,0))/1000,CM58*INDEX('Damage costs'!$T$18:$T$70,MATCH($B66,'Damage costs'!$C$18:$C$70,0))/1000),"")</f>
        <v/>
      </c>
      <c r="CN66" s="59" t="str">
        <f>IFERROR(IF(OR($C$67=FALSE,LEFT($B66,3)&lt;&gt;"NOX"),CN58*INDEX('Damage costs'!$P$18:$P$70,MATCH($B66,'Damage costs'!$C$18:$C$70,0))/1000,CN58*INDEX('Damage costs'!$T$18:$T$70,MATCH($B66,'Damage costs'!$C$18:$C$70,0))/1000),"")</f>
        <v/>
      </c>
      <c r="CO66" s="59" t="str">
        <f>IFERROR(IF(OR($C$67=FALSE,LEFT($B66,3)&lt;&gt;"NOX"),CO58*INDEX('Damage costs'!$P$18:$P$70,MATCH($B66,'Damage costs'!$C$18:$C$70,0))/1000,CO58*INDEX('Damage costs'!$T$18:$T$70,MATCH($B66,'Damage costs'!$C$18:$C$70,0))/1000),"")</f>
        <v/>
      </c>
      <c r="CP66" s="59" t="str">
        <f>IFERROR(IF(OR($C$67=FALSE,LEFT($B66,3)&lt;&gt;"NOX"),CP58*INDEX('Damage costs'!$P$18:$P$70,MATCH($B66,'Damage costs'!$C$18:$C$70,0))/1000,CP58*INDEX('Damage costs'!$T$18:$T$70,MATCH($B66,'Damage costs'!$C$18:$C$70,0))/1000),"")</f>
        <v/>
      </c>
      <c r="CQ66" s="59" t="str">
        <f>IFERROR(IF(OR($C$67=FALSE,LEFT($B66,3)&lt;&gt;"NOX"),CQ58*INDEX('Damage costs'!$P$18:$P$70,MATCH($B66,'Damage costs'!$C$18:$C$70,0))/1000,CQ58*INDEX('Damage costs'!$T$18:$T$70,MATCH($B66,'Damage costs'!$C$18:$C$70,0))/1000),"")</f>
        <v/>
      </c>
      <c r="CR66" s="59" t="str">
        <f>IFERROR(IF(OR($C$67=FALSE,LEFT($B66,3)&lt;&gt;"NOX"),CR58*INDEX('Damage costs'!$P$18:$P$70,MATCH($B66,'Damage costs'!$C$18:$C$70,0))/1000,CR58*INDEX('Damage costs'!$T$18:$T$70,MATCH($B66,'Damage costs'!$C$18:$C$70,0))/1000),"")</f>
        <v/>
      </c>
      <c r="CS66" s="59" t="str">
        <f>IFERROR(IF(OR($C$67=FALSE,LEFT($B66,3)&lt;&gt;"NOX"),CS58*INDEX('Damage costs'!$P$18:$P$70,MATCH($B66,'Damage costs'!$C$18:$C$70,0))/1000,CS58*INDEX('Damage costs'!$T$18:$T$70,MATCH($B66,'Damage costs'!$C$18:$C$70,0))/1000),"")</f>
        <v/>
      </c>
      <c r="CT66" s="59" t="str">
        <f>IFERROR(IF(OR($C$67=FALSE,LEFT($B66,3)&lt;&gt;"NOX"),CT58*INDEX('Damage costs'!$P$18:$P$70,MATCH($B66,'Damage costs'!$C$18:$C$70,0))/1000,CT58*INDEX('Damage costs'!$T$18:$T$70,MATCH($B66,'Damage costs'!$C$18:$C$70,0))/1000),"")</f>
        <v/>
      </c>
      <c r="CU66" s="59" t="str">
        <f>IFERROR(IF(OR($C$67=FALSE,LEFT($B66,3)&lt;&gt;"NOX"),CU58*INDEX('Damage costs'!$P$18:$P$70,MATCH($B66,'Damage costs'!$C$18:$C$70,0))/1000,CU58*INDEX('Damage costs'!$T$18:$T$70,MATCH($B66,'Damage costs'!$C$18:$C$70,0))/1000),"")</f>
        <v/>
      </c>
      <c r="CV66" s="59" t="str">
        <f>IFERROR(IF(OR($C$67=FALSE,LEFT($B66,3)&lt;&gt;"NOX"),CV58*INDEX('Damage costs'!$P$18:$P$70,MATCH($B66,'Damage costs'!$C$18:$C$70,0))/1000,CV58*INDEX('Damage costs'!$T$18:$T$70,MATCH($B66,'Damage costs'!$C$18:$C$70,0))/1000),"")</f>
        <v/>
      </c>
      <c r="CW66" s="59" t="str">
        <f>IFERROR(IF(OR($C$67=FALSE,LEFT($B66,3)&lt;&gt;"NOX"),CW58*INDEX('Damage costs'!$P$18:$P$70,MATCH($B66,'Damage costs'!$C$18:$C$70,0))/1000,CW58*INDEX('Damage costs'!$T$18:$T$70,MATCH($B66,'Damage costs'!$C$18:$C$70,0))/1000),"")</f>
        <v/>
      </c>
      <c r="CX66" s="59" t="str">
        <f>IFERROR(IF(OR($C$67=FALSE,LEFT($B66,3)&lt;&gt;"NOX"),CX58*INDEX('Damage costs'!$P$18:$P$70,MATCH($B66,'Damage costs'!$C$18:$C$70,0))/1000,CX58*INDEX('Damage costs'!$T$18:$T$70,MATCH($B66,'Damage costs'!$C$18:$C$70,0))/1000),"")</f>
        <v/>
      </c>
      <c r="CY66" s="59" t="str">
        <f>IFERROR(IF(OR($C$67=FALSE,LEFT($B66,3)&lt;&gt;"NOX"),CY58*INDEX('Damage costs'!$P$18:$P$70,MATCH($B66,'Damage costs'!$C$18:$C$70,0))/1000,CY58*INDEX('Damage costs'!$T$18:$T$70,MATCH($B66,'Damage costs'!$C$18:$C$70,0))/1000),"")</f>
        <v/>
      </c>
      <c r="CZ66" s="391"/>
    </row>
    <row r="67" spans="2:104" x14ac:dyDescent="0.25">
      <c r="B67" s="406" t="s">
        <v>618</v>
      </c>
      <c r="C67" s="553" t="b">
        <f>IF(OR(LEFT(B61,4)="PM10",LEFT(B62,4)="PM10",LEFT(B63,4)="PM10",LEFT(B64,4)="PM10",LEFT(B65,4)="PM10",LEFT(B66,4)="PM10"),TRUE,FALSE)</f>
        <v>0</v>
      </c>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391"/>
    </row>
    <row r="68" spans="2:104" x14ac:dyDescent="0.25">
      <c r="B68" s="392"/>
      <c r="C68" s="39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391"/>
    </row>
    <row r="69" spans="2:104" x14ac:dyDescent="0.25">
      <c r="B69" s="393" t="s">
        <v>405</v>
      </c>
      <c r="C69" s="390" t="s">
        <v>404</v>
      </c>
      <c r="D69" s="60">
        <f>'Discount and deflators'!$H$5</f>
        <v>0.02</v>
      </c>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391"/>
    </row>
    <row r="70" spans="2:104" x14ac:dyDescent="0.25">
      <c r="B70" s="393" t="s">
        <v>406</v>
      </c>
      <c r="C70" s="390"/>
      <c r="D70" s="59">
        <f>IF(D$6=0,0,(1+$D69)^(D$6-'Data Input - General'!$F$22))</f>
        <v>0</v>
      </c>
      <c r="E70" s="59">
        <f>IF(E$6=0,0,(1+$D69)^(E$6-'Data Input - General'!$F$22))</f>
        <v>0</v>
      </c>
      <c r="F70" s="59">
        <f>IF(F$6=0,0,(1+$D69)^(F$6-'Data Input - General'!$F$22))</f>
        <v>0</v>
      </c>
      <c r="G70" s="59">
        <f>IF(G$6=0,0,(1+$D69)^(G$6-'Data Input - General'!$F$22))</f>
        <v>0</v>
      </c>
      <c r="H70" s="59">
        <f>IF(H$6=0,0,(1+$D69)^(H$6-'Data Input - General'!$F$22))</f>
        <v>0</v>
      </c>
      <c r="I70" s="59">
        <f>IF(I$6=0,0,(1+$D69)^(I$6-'Data Input - General'!$F$22))</f>
        <v>0</v>
      </c>
      <c r="J70" s="59">
        <f>IF(J$6=0,0,(1+$D69)^(J$6-'Data Input - General'!$F$22))</f>
        <v>0</v>
      </c>
      <c r="K70" s="59">
        <f>IF(K$6=0,0,(1+$D69)^(K$6-'Data Input - General'!$F$22))</f>
        <v>0</v>
      </c>
      <c r="L70" s="59">
        <f>IF(L$6=0,0,(1+$D69)^(L$6-'Data Input - General'!$F$22))</f>
        <v>0</v>
      </c>
      <c r="M70" s="59">
        <f>IF(M$6=0,0,(1+$D69)^(M$6-'Data Input - General'!$F$22))</f>
        <v>0</v>
      </c>
      <c r="N70" s="59">
        <f>IF(N$6=0,0,(1+$D69)^(N$6-'Data Input - General'!$F$22))</f>
        <v>0</v>
      </c>
      <c r="O70" s="59">
        <f>IF(O$6=0,0,(1+$D69)^(O$6-'Data Input - General'!$F$22))</f>
        <v>0</v>
      </c>
      <c r="P70" s="59">
        <f>IF(P$6=0,0,(1+$D69)^(P$6-'Data Input - General'!$F$22))</f>
        <v>0</v>
      </c>
      <c r="Q70" s="59">
        <f>IF(Q$6=0,0,(1+$D69)^(Q$6-'Data Input - General'!$F$22))</f>
        <v>0</v>
      </c>
      <c r="R70" s="59">
        <f>IF(R$6=0,0,(1+$D69)^(R$6-'Data Input - General'!$F$22))</f>
        <v>0</v>
      </c>
      <c r="S70" s="59">
        <f>IF(S$6=0,0,(1+$D69)^(S$6-'Data Input - General'!$F$22))</f>
        <v>0</v>
      </c>
      <c r="T70" s="59">
        <f>IF(T$6=0,0,(1+$D69)^(T$6-'Data Input - General'!$F$22))</f>
        <v>0</v>
      </c>
      <c r="U70" s="59">
        <f>IF(U$6=0,0,(1+$D69)^(U$6-'Data Input - General'!$F$22))</f>
        <v>0</v>
      </c>
      <c r="V70" s="59">
        <f>IF(V$6=0,0,(1+$D69)^(V$6-'Data Input - General'!$F$22))</f>
        <v>0</v>
      </c>
      <c r="W70" s="59">
        <f>IF(W$6=0,0,(1+$D69)^(W$6-'Data Input - General'!$F$22))</f>
        <v>0</v>
      </c>
      <c r="X70" s="59">
        <f>IF(X$6=0,0,(1+$D69)^(X$6-'Data Input - General'!$F$22))</f>
        <v>0</v>
      </c>
      <c r="Y70" s="59">
        <f>IF(Y$6=0,0,(1+$D69)^(Y$6-'Data Input - General'!$F$22))</f>
        <v>0</v>
      </c>
      <c r="Z70" s="59">
        <f>IF(Z$6=0,0,(1+$D69)^(Z$6-'Data Input - General'!$F$22))</f>
        <v>0</v>
      </c>
      <c r="AA70" s="59">
        <f>IF(AA$6=0,0,(1+$D69)^(AA$6-'Data Input - General'!$F$22))</f>
        <v>0</v>
      </c>
      <c r="AB70" s="59">
        <f>IF(AB$6=0,0,(1+$D69)^(AB$6-'Data Input - General'!$F$22))</f>
        <v>0</v>
      </c>
      <c r="AC70" s="59">
        <f>IF(AC$6=0,0,(1+$D69)^(AC$6-'Data Input - General'!$F$22))</f>
        <v>0</v>
      </c>
      <c r="AD70" s="59">
        <f>IF(AD$6=0,0,(1+$D69)^(AD$6-'Data Input - General'!$F$22))</f>
        <v>0</v>
      </c>
      <c r="AE70" s="59">
        <f>IF(AE$6=0,0,(1+$D69)^(AE$6-'Data Input - General'!$F$22))</f>
        <v>0</v>
      </c>
      <c r="AF70" s="59">
        <f>IF(AF$6=0,0,(1+$D69)^(AF$6-'Data Input - General'!$F$22))</f>
        <v>0</v>
      </c>
      <c r="AG70" s="59">
        <f>IF(AG$6=0,0,(1+$D69)^(AG$6-'Data Input - General'!$F$22))</f>
        <v>0</v>
      </c>
      <c r="AH70" s="59">
        <f>IF(AH$6=0,0,(1+$D69)^(AH$6-'Data Input - General'!$F$22))</f>
        <v>0</v>
      </c>
      <c r="AI70" s="59">
        <f>IF(AI$6=0,0,(1+$D69)^(AI$6-'Data Input - General'!$F$22))</f>
        <v>0</v>
      </c>
      <c r="AJ70" s="59">
        <f>IF(AJ$6=0,0,(1+$D69)^(AJ$6-'Data Input - General'!$F$22))</f>
        <v>0</v>
      </c>
      <c r="AK70" s="59">
        <f>IF(AK$6=0,0,(1+$D69)^(AK$6-'Data Input - General'!$F$22))</f>
        <v>0</v>
      </c>
      <c r="AL70" s="59">
        <f>IF(AL$6=0,0,(1+$D69)^(AL$6-'Data Input - General'!$F$22))</f>
        <v>0</v>
      </c>
      <c r="AM70" s="59">
        <f>IF(AM$6=0,0,(1+$D69)^(AM$6-'Data Input - General'!$F$22))</f>
        <v>0</v>
      </c>
      <c r="AN70" s="59">
        <f>IF(AN$6=0,0,(1+$D69)^(AN$6-'Data Input - General'!$F$22))</f>
        <v>0</v>
      </c>
      <c r="AO70" s="59">
        <f>IF(AO$6=0,0,(1+$D69)^(AO$6-'Data Input - General'!$F$22))</f>
        <v>0</v>
      </c>
      <c r="AP70" s="59">
        <f>IF(AP$6=0,0,(1+$D69)^(AP$6-'Data Input - General'!$F$22))</f>
        <v>0</v>
      </c>
      <c r="AQ70" s="59">
        <f>IF(AQ$6=0,0,(1+$D69)^(AQ$6-'Data Input - General'!$F$22))</f>
        <v>0</v>
      </c>
      <c r="AR70" s="59">
        <f>IF(AR$6=0,0,(1+$D69)^(AR$6-'Data Input - General'!$F$22))</f>
        <v>0</v>
      </c>
      <c r="AS70" s="59">
        <f>IF(AS$6=0,0,(1+$D69)^(AS$6-'Data Input - General'!$F$22))</f>
        <v>0</v>
      </c>
      <c r="AT70" s="59">
        <f>IF(AT$6=0,0,(1+$D69)^(AT$6-'Data Input - General'!$F$22))</f>
        <v>0</v>
      </c>
      <c r="AU70" s="59">
        <f>IF(AU$6=0,0,(1+$D69)^(AU$6-'Data Input - General'!$F$22))</f>
        <v>0</v>
      </c>
      <c r="AV70" s="59">
        <f>IF(AV$6=0,0,(1+$D69)^(AV$6-'Data Input - General'!$F$22))</f>
        <v>0</v>
      </c>
      <c r="AW70" s="59">
        <f>IF(AW$6=0,0,(1+$D69)^(AW$6-'Data Input - General'!$F$22))</f>
        <v>0</v>
      </c>
      <c r="AX70" s="59">
        <f>IF(AX$6=0,0,(1+$D69)^(AX$6-'Data Input - General'!$F$22))</f>
        <v>0</v>
      </c>
      <c r="AY70" s="59">
        <f>IF(AY$6=0,0,(1+$D69)^(AY$6-'Data Input - General'!$F$22))</f>
        <v>0</v>
      </c>
      <c r="AZ70" s="59">
        <f>IF(AZ$6=0,0,(1+$D69)^(AZ$6-'Data Input - General'!$F$22))</f>
        <v>0</v>
      </c>
      <c r="BA70" s="59">
        <f>IF(BA$6=0,0,(1+$D69)^(BA$6-'Data Input - General'!$F$22))</f>
        <v>0</v>
      </c>
      <c r="BB70" s="59">
        <f>IF(BB$6=0,0,(1+$D69)^(BB$6-'Data Input - General'!$F$22))</f>
        <v>0</v>
      </c>
      <c r="BC70" s="59">
        <f>IF(BC$6=0,0,(1+$D69)^(BC$6-'Data Input - General'!$F$22))</f>
        <v>0</v>
      </c>
      <c r="BD70" s="59">
        <f>IF(BD$6=0,0,(1+$D69)^(BD$6-'Data Input - General'!$F$22))</f>
        <v>0</v>
      </c>
      <c r="BE70" s="59">
        <f>IF(BE$6=0,0,(1+$D69)^(BE$6-'Data Input - General'!$F$22))</f>
        <v>0</v>
      </c>
      <c r="BF70" s="59">
        <f>IF(BF$6=0,0,(1+$D69)^(BF$6-'Data Input - General'!$F$22))</f>
        <v>0</v>
      </c>
      <c r="BG70" s="59">
        <f>IF(BG$6=0,0,(1+$D69)^(BG$6-'Data Input - General'!$F$22))</f>
        <v>0</v>
      </c>
      <c r="BH70" s="59">
        <f>IF(BH$6=0,0,(1+$D69)^(BH$6-'Data Input - General'!$F$22))</f>
        <v>0</v>
      </c>
      <c r="BI70" s="59">
        <f>IF(BI$6=0,0,(1+$D69)^(BI$6-'Data Input - General'!$F$22))</f>
        <v>0</v>
      </c>
      <c r="BJ70" s="59">
        <f>IF(BJ$6=0,0,(1+$D69)^(BJ$6-'Data Input - General'!$F$22))</f>
        <v>0</v>
      </c>
      <c r="BK70" s="59">
        <f>IF(BK$6=0,0,(1+$D69)^(BK$6-'Data Input - General'!$F$22))</f>
        <v>0</v>
      </c>
      <c r="BL70" s="59">
        <f>IF(BL$6=0,0,(1+$D69)^(BL$6-'Data Input - General'!$F$22))</f>
        <v>0</v>
      </c>
      <c r="BM70" s="59">
        <f>IF(BM$6=0,0,(1+$D69)^(BM$6-'Data Input - General'!$F$22))</f>
        <v>0</v>
      </c>
      <c r="BN70" s="59">
        <f>IF(BN$6=0,0,(1+$D69)^(BN$6-'Data Input - General'!$F$22))</f>
        <v>0</v>
      </c>
      <c r="BO70" s="59">
        <f>IF(BO$6=0,0,(1+$D69)^(BO$6-'Data Input - General'!$F$22))</f>
        <v>0</v>
      </c>
      <c r="BP70" s="59">
        <f>IF(BP$6=0,0,(1+$D69)^(BP$6-'Data Input - General'!$F$22))</f>
        <v>0</v>
      </c>
      <c r="BQ70" s="59">
        <f>IF(BQ$6=0,0,(1+$D69)^(BQ$6-'Data Input - General'!$F$22))</f>
        <v>0</v>
      </c>
      <c r="BR70" s="59">
        <f>IF(BR$6=0,0,(1+$D69)^(BR$6-'Data Input - General'!$F$22))</f>
        <v>0</v>
      </c>
      <c r="BS70" s="59">
        <f>IF(BS$6=0,0,(1+$D69)^(BS$6-'Data Input - General'!$F$22))</f>
        <v>0</v>
      </c>
      <c r="BT70" s="59">
        <f>IF(BT$6=0,0,(1+$D69)^(BT$6-'Data Input - General'!$F$22))</f>
        <v>0</v>
      </c>
      <c r="BU70" s="59">
        <f>IF(BU$6=0,0,(1+$D69)^(BU$6-'Data Input - General'!$F$22))</f>
        <v>0</v>
      </c>
      <c r="BV70" s="59">
        <f>IF(BV$6=0,0,(1+$D69)^(BV$6-'Data Input - General'!$F$22))</f>
        <v>0</v>
      </c>
      <c r="BW70" s="59">
        <f>IF(BW$6=0,0,(1+$D69)^(BW$6-'Data Input - General'!$F$22))</f>
        <v>0</v>
      </c>
      <c r="BX70" s="59">
        <f>IF(BX$6=0,0,(1+$D69)^(BX$6-'Data Input - General'!$F$22))</f>
        <v>0</v>
      </c>
      <c r="BY70" s="59">
        <f>IF(BY$6=0,0,(1+$D69)^(BY$6-'Data Input - General'!$F$22))</f>
        <v>0</v>
      </c>
      <c r="BZ70" s="59">
        <f>IF(BZ$6=0,0,(1+$D69)^(BZ$6-'Data Input - General'!$F$22))</f>
        <v>0</v>
      </c>
      <c r="CA70" s="59">
        <f>IF(CA$6=0,0,(1+$D69)^(CA$6-'Data Input - General'!$F$22))</f>
        <v>0</v>
      </c>
      <c r="CB70" s="59">
        <f>IF(CB$6=0,0,(1+$D69)^(CB$6-'Data Input - General'!$F$22))</f>
        <v>0</v>
      </c>
      <c r="CC70" s="59">
        <f>IF(CC$6=0,0,(1+$D69)^(CC$6-'Data Input - General'!$F$22))</f>
        <v>0</v>
      </c>
      <c r="CD70" s="59">
        <f>IF(CD$6=0,0,(1+$D69)^(CD$6-'Data Input - General'!$F$22))</f>
        <v>0</v>
      </c>
      <c r="CE70" s="59">
        <f>IF(CE$6=0,0,(1+$D69)^(CE$6-'Data Input - General'!$F$22))</f>
        <v>0</v>
      </c>
      <c r="CF70" s="59">
        <f>IF(CF$6=0,0,(1+$D69)^(CF$6-'Data Input - General'!$F$22))</f>
        <v>0</v>
      </c>
      <c r="CG70" s="59">
        <f>IF(CG$6=0,0,(1+$D69)^(CG$6-'Data Input - General'!$F$22))</f>
        <v>0</v>
      </c>
      <c r="CH70" s="59">
        <f>IF(CH$6=0,0,(1+$D69)^(CH$6-'Data Input - General'!$F$22))</f>
        <v>0</v>
      </c>
      <c r="CI70" s="59">
        <f>IF(CI$6=0,0,(1+$D69)^(CI$6-'Data Input - General'!$F$22))</f>
        <v>0</v>
      </c>
      <c r="CJ70" s="59">
        <f>IF(CJ$6=0,0,(1+$D69)^(CJ$6-'Data Input - General'!$F$22))</f>
        <v>0</v>
      </c>
      <c r="CK70" s="59">
        <f>IF(CK$6=0,0,(1+$D69)^(CK$6-'Data Input - General'!$F$22))</f>
        <v>0</v>
      </c>
      <c r="CL70" s="59">
        <f>IF(CL$6=0,0,(1+$D69)^(CL$6-'Data Input - General'!$F$22))</f>
        <v>0</v>
      </c>
      <c r="CM70" s="59">
        <f>IF(CM$6=0,0,(1+$D69)^(CM$6-'Data Input - General'!$F$22))</f>
        <v>0</v>
      </c>
      <c r="CN70" s="59">
        <f>IF(CN$6=0,0,(1+$D69)^(CN$6-'Data Input - General'!$F$22))</f>
        <v>0</v>
      </c>
      <c r="CO70" s="59">
        <f>IF(CO$6=0,0,(1+$D69)^(CO$6-'Data Input - General'!$F$22))</f>
        <v>0</v>
      </c>
      <c r="CP70" s="59">
        <f>IF(CP$6=0,0,(1+$D69)^(CP$6-'Data Input - General'!$F$22))</f>
        <v>0</v>
      </c>
      <c r="CQ70" s="59">
        <f>IF(CQ$6=0,0,(1+$D69)^(CQ$6-'Data Input - General'!$F$22))</f>
        <v>0</v>
      </c>
      <c r="CR70" s="59">
        <f>IF(CR$6=0,0,(1+$D69)^(CR$6-'Data Input - General'!$F$22))</f>
        <v>0</v>
      </c>
      <c r="CS70" s="59">
        <f>IF(CS$6=0,0,(1+$D69)^(CS$6-'Data Input - General'!$F$22))</f>
        <v>0</v>
      </c>
      <c r="CT70" s="59">
        <f>IF(CT$6=0,0,(1+$D69)^(CT$6-'Data Input - General'!$F$22))</f>
        <v>0</v>
      </c>
      <c r="CU70" s="59">
        <f>IF(CU$6=0,0,(1+$D69)^(CU$6-'Data Input - General'!$F$22))</f>
        <v>0</v>
      </c>
      <c r="CV70" s="59">
        <f>IF(CV$6=0,0,(1+$D69)^(CV$6-'Data Input - General'!$F$22))</f>
        <v>0</v>
      </c>
      <c r="CW70" s="59">
        <f>IF(CW$6=0,0,(1+$D69)^(CW$6-'Data Input - General'!$F$22))</f>
        <v>0</v>
      </c>
      <c r="CX70" s="59">
        <f>IF(CX$6=0,0,(1+$D69)^(CX$6-'Data Input - General'!$F$22))</f>
        <v>0</v>
      </c>
      <c r="CY70" s="59">
        <f>IF(CY$6=0,0,(1+$D69)^(CY$6-'Data Input - General'!$F$22))</f>
        <v>0</v>
      </c>
      <c r="CZ70" s="391"/>
    </row>
    <row r="71" spans="2:104" x14ac:dyDescent="0.25">
      <c r="B71" s="393" t="s">
        <v>169</v>
      </c>
      <c r="C71" s="9" t="s">
        <v>1117</v>
      </c>
      <c r="D71" s="59">
        <f>SUM(D61:D66)*D70</f>
        <v>0</v>
      </c>
      <c r="E71" s="59">
        <f>SUM(E61:E66)*E70</f>
        <v>0</v>
      </c>
      <c r="F71" s="59">
        <f>SUM(F61:F66)*F70</f>
        <v>0</v>
      </c>
      <c r="G71" s="59">
        <f t="shared" ref="G71:AI71" si="28">SUM(G61:G66)*G70</f>
        <v>0</v>
      </c>
      <c r="H71" s="59">
        <f t="shared" si="28"/>
        <v>0</v>
      </c>
      <c r="I71" s="59">
        <f t="shared" si="28"/>
        <v>0</v>
      </c>
      <c r="J71" s="59">
        <f t="shared" si="28"/>
        <v>0</v>
      </c>
      <c r="K71" s="59">
        <f t="shared" si="28"/>
        <v>0</v>
      </c>
      <c r="L71" s="59">
        <f t="shared" si="28"/>
        <v>0</v>
      </c>
      <c r="M71" s="59">
        <f t="shared" si="28"/>
        <v>0</v>
      </c>
      <c r="N71" s="59">
        <f t="shared" si="28"/>
        <v>0</v>
      </c>
      <c r="O71" s="59">
        <f t="shared" si="28"/>
        <v>0</v>
      </c>
      <c r="P71" s="59">
        <f t="shared" si="28"/>
        <v>0</v>
      </c>
      <c r="Q71" s="59">
        <f t="shared" si="28"/>
        <v>0</v>
      </c>
      <c r="R71" s="59">
        <f t="shared" si="28"/>
        <v>0</v>
      </c>
      <c r="S71" s="59">
        <f t="shared" si="28"/>
        <v>0</v>
      </c>
      <c r="T71" s="59">
        <f t="shared" si="28"/>
        <v>0</v>
      </c>
      <c r="U71" s="59">
        <f t="shared" si="28"/>
        <v>0</v>
      </c>
      <c r="V71" s="59">
        <f t="shared" si="28"/>
        <v>0</v>
      </c>
      <c r="W71" s="59">
        <f t="shared" si="28"/>
        <v>0</v>
      </c>
      <c r="X71" s="59">
        <f t="shared" si="28"/>
        <v>0</v>
      </c>
      <c r="Y71" s="59">
        <f t="shared" si="28"/>
        <v>0</v>
      </c>
      <c r="Z71" s="59">
        <f t="shared" si="28"/>
        <v>0</v>
      </c>
      <c r="AA71" s="59">
        <f t="shared" si="28"/>
        <v>0</v>
      </c>
      <c r="AB71" s="59">
        <f t="shared" si="28"/>
        <v>0</v>
      </c>
      <c r="AC71" s="59">
        <f t="shared" si="28"/>
        <v>0</v>
      </c>
      <c r="AD71" s="59">
        <f t="shared" si="28"/>
        <v>0</v>
      </c>
      <c r="AE71" s="59">
        <f t="shared" si="28"/>
        <v>0</v>
      </c>
      <c r="AF71" s="59">
        <f t="shared" si="28"/>
        <v>0</v>
      </c>
      <c r="AG71" s="59">
        <f t="shared" si="28"/>
        <v>0</v>
      </c>
      <c r="AH71" s="59">
        <f t="shared" si="28"/>
        <v>0</v>
      </c>
      <c r="AI71" s="59">
        <f t="shared" si="28"/>
        <v>0</v>
      </c>
      <c r="AJ71" s="59">
        <f t="shared" ref="AJ71:BK71" si="29">SUM(AJ61:AJ66)*AJ70</f>
        <v>0</v>
      </c>
      <c r="AK71" s="59">
        <f t="shared" si="29"/>
        <v>0</v>
      </c>
      <c r="AL71" s="59">
        <f t="shared" si="29"/>
        <v>0</v>
      </c>
      <c r="AM71" s="59">
        <f t="shared" si="29"/>
        <v>0</v>
      </c>
      <c r="AN71" s="59">
        <f t="shared" si="29"/>
        <v>0</v>
      </c>
      <c r="AO71" s="59">
        <f t="shared" si="29"/>
        <v>0</v>
      </c>
      <c r="AP71" s="59">
        <f t="shared" si="29"/>
        <v>0</v>
      </c>
      <c r="AQ71" s="59">
        <f t="shared" si="29"/>
        <v>0</v>
      </c>
      <c r="AR71" s="59">
        <f t="shared" si="29"/>
        <v>0</v>
      </c>
      <c r="AS71" s="59">
        <f t="shared" si="29"/>
        <v>0</v>
      </c>
      <c r="AT71" s="59">
        <f t="shared" si="29"/>
        <v>0</v>
      </c>
      <c r="AU71" s="59">
        <f t="shared" si="29"/>
        <v>0</v>
      </c>
      <c r="AV71" s="59">
        <f t="shared" si="29"/>
        <v>0</v>
      </c>
      <c r="AW71" s="59">
        <f t="shared" si="29"/>
        <v>0</v>
      </c>
      <c r="AX71" s="59">
        <f t="shared" si="29"/>
        <v>0</v>
      </c>
      <c r="AY71" s="59">
        <f t="shared" si="29"/>
        <v>0</v>
      </c>
      <c r="AZ71" s="59">
        <f t="shared" si="29"/>
        <v>0</v>
      </c>
      <c r="BA71" s="59">
        <f t="shared" si="29"/>
        <v>0</v>
      </c>
      <c r="BB71" s="59">
        <f t="shared" si="29"/>
        <v>0</v>
      </c>
      <c r="BC71" s="59">
        <f t="shared" si="29"/>
        <v>0</v>
      </c>
      <c r="BD71" s="59">
        <f t="shared" si="29"/>
        <v>0</v>
      </c>
      <c r="BE71" s="59">
        <f t="shared" si="29"/>
        <v>0</v>
      </c>
      <c r="BF71" s="59">
        <f t="shared" si="29"/>
        <v>0</v>
      </c>
      <c r="BG71" s="59">
        <f t="shared" si="29"/>
        <v>0</v>
      </c>
      <c r="BH71" s="59">
        <f t="shared" si="29"/>
        <v>0</v>
      </c>
      <c r="BI71" s="59">
        <f t="shared" si="29"/>
        <v>0</v>
      </c>
      <c r="BJ71" s="59">
        <f t="shared" si="29"/>
        <v>0</v>
      </c>
      <c r="BK71" s="59">
        <f t="shared" si="29"/>
        <v>0</v>
      </c>
      <c r="BL71" s="59">
        <f t="shared" ref="BL71:CY71" si="30">SUM(BL61:BL66)*BL70</f>
        <v>0</v>
      </c>
      <c r="BM71" s="59">
        <f t="shared" si="30"/>
        <v>0</v>
      </c>
      <c r="BN71" s="59">
        <f t="shared" si="30"/>
        <v>0</v>
      </c>
      <c r="BO71" s="59">
        <f t="shared" si="30"/>
        <v>0</v>
      </c>
      <c r="BP71" s="59">
        <f t="shared" si="30"/>
        <v>0</v>
      </c>
      <c r="BQ71" s="59">
        <f t="shared" si="30"/>
        <v>0</v>
      </c>
      <c r="BR71" s="59">
        <f t="shared" si="30"/>
        <v>0</v>
      </c>
      <c r="BS71" s="59">
        <f t="shared" si="30"/>
        <v>0</v>
      </c>
      <c r="BT71" s="59">
        <f t="shared" si="30"/>
        <v>0</v>
      </c>
      <c r="BU71" s="59">
        <f t="shared" si="30"/>
        <v>0</v>
      </c>
      <c r="BV71" s="59">
        <f t="shared" si="30"/>
        <v>0</v>
      </c>
      <c r="BW71" s="59">
        <f t="shared" si="30"/>
        <v>0</v>
      </c>
      <c r="BX71" s="59">
        <f t="shared" si="30"/>
        <v>0</v>
      </c>
      <c r="BY71" s="59">
        <f t="shared" si="30"/>
        <v>0</v>
      </c>
      <c r="BZ71" s="59">
        <f t="shared" si="30"/>
        <v>0</v>
      </c>
      <c r="CA71" s="59">
        <f t="shared" si="30"/>
        <v>0</v>
      </c>
      <c r="CB71" s="59">
        <f t="shared" si="30"/>
        <v>0</v>
      </c>
      <c r="CC71" s="59">
        <f t="shared" si="30"/>
        <v>0</v>
      </c>
      <c r="CD71" s="59">
        <f t="shared" si="30"/>
        <v>0</v>
      </c>
      <c r="CE71" s="59">
        <f t="shared" si="30"/>
        <v>0</v>
      </c>
      <c r="CF71" s="59">
        <f t="shared" si="30"/>
        <v>0</v>
      </c>
      <c r="CG71" s="59">
        <f t="shared" si="30"/>
        <v>0</v>
      </c>
      <c r="CH71" s="59">
        <f t="shared" si="30"/>
        <v>0</v>
      </c>
      <c r="CI71" s="59">
        <f t="shared" si="30"/>
        <v>0</v>
      </c>
      <c r="CJ71" s="59">
        <f t="shared" si="30"/>
        <v>0</v>
      </c>
      <c r="CK71" s="59">
        <f t="shared" si="30"/>
        <v>0</v>
      </c>
      <c r="CL71" s="59">
        <f t="shared" si="30"/>
        <v>0</v>
      </c>
      <c r="CM71" s="59">
        <f t="shared" si="30"/>
        <v>0</v>
      </c>
      <c r="CN71" s="59">
        <f t="shared" si="30"/>
        <v>0</v>
      </c>
      <c r="CO71" s="59">
        <f t="shared" si="30"/>
        <v>0</v>
      </c>
      <c r="CP71" s="59">
        <f t="shared" si="30"/>
        <v>0</v>
      </c>
      <c r="CQ71" s="59">
        <f t="shared" si="30"/>
        <v>0</v>
      </c>
      <c r="CR71" s="59">
        <f t="shared" si="30"/>
        <v>0</v>
      </c>
      <c r="CS71" s="59">
        <f t="shared" si="30"/>
        <v>0</v>
      </c>
      <c r="CT71" s="59">
        <f t="shared" si="30"/>
        <v>0</v>
      </c>
      <c r="CU71" s="59">
        <f t="shared" si="30"/>
        <v>0</v>
      </c>
      <c r="CV71" s="59">
        <f t="shared" si="30"/>
        <v>0</v>
      </c>
      <c r="CW71" s="59">
        <f t="shared" si="30"/>
        <v>0</v>
      </c>
      <c r="CX71" s="59">
        <f t="shared" si="30"/>
        <v>0</v>
      </c>
      <c r="CY71" s="59">
        <f t="shared" si="30"/>
        <v>0</v>
      </c>
      <c r="CZ71" s="391"/>
    </row>
    <row r="72" spans="2:104" x14ac:dyDescent="0.25">
      <c r="B72" s="393" t="s">
        <v>190</v>
      </c>
      <c r="C72" s="9" t="s">
        <v>1117</v>
      </c>
      <c r="D72" s="59">
        <f>D71*D$7</f>
        <v>0</v>
      </c>
      <c r="E72" s="59">
        <f>E71*E$7</f>
        <v>0</v>
      </c>
      <c r="F72" s="59">
        <f t="shared" ref="F72:BQ72" si="31">F71*F$7</f>
        <v>0</v>
      </c>
      <c r="G72" s="59">
        <f t="shared" si="31"/>
        <v>0</v>
      </c>
      <c r="H72" s="59">
        <f t="shared" si="31"/>
        <v>0</v>
      </c>
      <c r="I72" s="59">
        <f t="shared" si="31"/>
        <v>0</v>
      </c>
      <c r="J72" s="59">
        <f t="shared" si="31"/>
        <v>0</v>
      </c>
      <c r="K72" s="59">
        <f t="shared" si="31"/>
        <v>0</v>
      </c>
      <c r="L72" s="59">
        <f t="shared" si="31"/>
        <v>0</v>
      </c>
      <c r="M72" s="59">
        <f t="shared" si="31"/>
        <v>0</v>
      </c>
      <c r="N72" s="59">
        <f t="shared" si="31"/>
        <v>0</v>
      </c>
      <c r="O72" s="59">
        <f t="shared" si="31"/>
        <v>0</v>
      </c>
      <c r="P72" s="59">
        <f t="shared" si="31"/>
        <v>0</v>
      </c>
      <c r="Q72" s="59">
        <f t="shared" si="31"/>
        <v>0</v>
      </c>
      <c r="R72" s="59">
        <f t="shared" si="31"/>
        <v>0</v>
      </c>
      <c r="S72" s="59">
        <f t="shared" si="31"/>
        <v>0</v>
      </c>
      <c r="T72" s="59">
        <f t="shared" si="31"/>
        <v>0</v>
      </c>
      <c r="U72" s="59">
        <f t="shared" si="31"/>
        <v>0</v>
      </c>
      <c r="V72" s="59">
        <f t="shared" si="31"/>
        <v>0</v>
      </c>
      <c r="W72" s="59">
        <f t="shared" si="31"/>
        <v>0</v>
      </c>
      <c r="X72" s="59">
        <f t="shared" si="31"/>
        <v>0</v>
      </c>
      <c r="Y72" s="59">
        <f t="shared" si="31"/>
        <v>0</v>
      </c>
      <c r="Z72" s="59">
        <f t="shared" si="31"/>
        <v>0</v>
      </c>
      <c r="AA72" s="59">
        <f t="shared" si="31"/>
        <v>0</v>
      </c>
      <c r="AB72" s="59">
        <f t="shared" si="31"/>
        <v>0</v>
      </c>
      <c r="AC72" s="59">
        <f t="shared" si="31"/>
        <v>0</v>
      </c>
      <c r="AD72" s="59">
        <f t="shared" si="31"/>
        <v>0</v>
      </c>
      <c r="AE72" s="59">
        <f t="shared" si="31"/>
        <v>0</v>
      </c>
      <c r="AF72" s="59">
        <f t="shared" si="31"/>
        <v>0</v>
      </c>
      <c r="AG72" s="59">
        <f t="shared" si="31"/>
        <v>0</v>
      </c>
      <c r="AH72" s="59">
        <f t="shared" si="31"/>
        <v>0</v>
      </c>
      <c r="AI72" s="59">
        <f t="shared" si="31"/>
        <v>0</v>
      </c>
      <c r="AJ72" s="59">
        <f t="shared" si="31"/>
        <v>0</v>
      </c>
      <c r="AK72" s="59">
        <f t="shared" si="31"/>
        <v>0</v>
      </c>
      <c r="AL72" s="59">
        <f t="shared" si="31"/>
        <v>0</v>
      </c>
      <c r="AM72" s="59">
        <f t="shared" si="31"/>
        <v>0</v>
      </c>
      <c r="AN72" s="59">
        <f t="shared" si="31"/>
        <v>0</v>
      </c>
      <c r="AO72" s="59">
        <f t="shared" si="31"/>
        <v>0</v>
      </c>
      <c r="AP72" s="59">
        <f t="shared" si="31"/>
        <v>0</v>
      </c>
      <c r="AQ72" s="59">
        <f t="shared" si="31"/>
        <v>0</v>
      </c>
      <c r="AR72" s="59">
        <f t="shared" si="31"/>
        <v>0</v>
      </c>
      <c r="AS72" s="59">
        <f t="shared" si="31"/>
        <v>0</v>
      </c>
      <c r="AT72" s="59">
        <f t="shared" si="31"/>
        <v>0</v>
      </c>
      <c r="AU72" s="59">
        <f t="shared" si="31"/>
        <v>0</v>
      </c>
      <c r="AV72" s="59">
        <f t="shared" si="31"/>
        <v>0</v>
      </c>
      <c r="AW72" s="59">
        <f t="shared" si="31"/>
        <v>0</v>
      </c>
      <c r="AX72" s="59">
        <f t="shared" si="31"/>
        <v>0</v>
      </c>
      <c r="AY72" s="59">
        <f t="shared" si="31"/>
        <v>0</v>
      </c>
      <c r="AZ72" s="59">
        <f t="shared" si="31"/>
        <v>0</v>
      </c>
      <c r="BA72" s="59">
        <f t="shared" si="31"/>
        <v>0</v>
      </c>
      <c r="BB72" s="59">
        <f t="shared" si="31"/>
        <v>0</v>
      </c>
      <c r="BC72" s="59">
        <f t="shared" si="31"/>
        <v>0</v>
      </c>
      <c r="BD72" s="59">
        <f t="shared" si="31"/>
        <v>0</v>
      </c>
      <c r="BE72" s="59">
        <f t="shared" si="31"/>
        <v>0</v>
      </c>
      <c r="BF72" s="59">
        <f t="shared" si="31"/>
        <v>0</v>
      </c>
      <c r="BG72" s="59">
        <f t="shared" si="31"/>
        <v>0</v>
      </c>
      <c r="BH72" s="59">
        <f t="shared" si="31"/>
        <v>0</v>
      </c>
      <c r="BI72" s="59">
        <f t="shared" si="31"/>
        <v>0</v>
      </c>
      <c r="BJ72" s="59">
        <f t="shared" si="31"/>
        <v>0</v>
      </c>
      <c r="BK72" s="59">
        <f t="shared" si="31"/>
        <v>0</v>
      </c>
      <c r="BL72" s="59">
        <f t="shared" si="31"/>
        <v>0</v>
      </c>
      <c r="BM72" s="59">
        <f t="shared" si="31"/>
        <v>0</v>
      </c>
      <c r="BN72" s="59">
        <f t="shared" si="31"/>
        <v>0</v>
      </c>
      <c r="BO72" s="59">
        <f t="shared" si="31"/>
        <v>0</v>
      </c>
      <c r="BP72" s="59">
        <f t="shared" si="31"/>
        <v>0</v>
      </c>
      <c r="BQ72" s="59">
        <f t="shared" si="31"/>
        <v>0</v>
      </c>
      <c r="BR72" s="59">
        <f t="shared" ref="BR72:CY72" si="32">BR71*BR$7</f>
        <v>0</v>
      </c>
      <c r="BS72" s="59">
        <f t="shared" si="32"/>
        <v>0</v>
      </c>
      <c r="BT72" s="59">
        <f t="shared" si="32"/>
        <v>0</v>
      </c>
      <c r="BU72" s="59">
        <f t="shared" si="32"/>
        <v>0</v>
      </c>
      <c r="BV72" s="59">
        <f t="shared" si="32"/>
        <v>0</v>
      </c>
      <c r="BW72" s="59">
        <f t="shared" si="32"/>
        <v>0</v>
      </c>
      <c r="BX72" s="59">
        <f t="shared" si="32"/>
        <v>0</v>
      </c>
      <c r="BY72" s="59">
        <f t="shared" si="32"/>
        <v>0</v>
      </c>
      <c r="BZ72" s="59">
        <f t="shared" si="32"/>
        <v>0</v>
      </c>
      <c r="CA72" s="59">
        <f t="shared" si="32"/>
        <v>0</v>
      </c>
      <c r="CB72" s="59">
        <f t="shared" si="32"/>
        <v>0</v>
      </c>
      <c r="CC72" s="59">
        <f t="shared" si="32"/>
        <v>0</v>
      </c>
      <c r="CD72" s="59">
        <f t="shared" si="32"/>
        <v>0</v>
      </c>
      <c r="CE72" s="59">
        <f t="shared" si="32"/>
        <v>0</v>
      </c>
      <c r="CF72" s="59">
        <f t="shared" si="32"/>
        <v>0</v>
      </c>
      <c r="CG72" s="59">
        <f t="shared" si="32"/>
        <v>0</v>
      </c>
      <c r="CH72" s="59">
        <f t="shared" si="32"/>
        <v>0</v>
      </c>
      <c r="CI72" s="59">
        <f t="shared" si="32"/>
        <v>0</v>
      </c>
      <c r="CJ72" s="59">
        <f t="shared" si="32"/>
        <v>0</v>
      </c>
      <c r="CK72" s="59">
        <f t="shared" si="32"/>
        <v>0</v>
      </c>
      <c r="CL72" s="59">
        <f t="shared" si="32"/>
        <v>0</v>
      </c>
      <c r="CM72" s="59">
        <f t="shared" si="32"/>
        <v>0</v>
      </c>
      <c r="CN72" s="59">
        <f t="shared" si="32"/>
        <v>0</v>
      </c>
      <c r="CO72" s="59">
        <f t="shared" si="32"/>
        <v>0</v>
      </c>
      <c r="CP72" s="59">
        <f t="shared" si="32"/>
        <v>0</v>
      </c>
      <c r="CQ72" s="59">
        <f t="shared" si="32"/>
        <v>0</v>
      </c>
      <c r="CR72" s="59">
        <f t="shared" si="32"/>
        <v>0</v>
      </c>
      <c r="CS72" s="59">
        <f t="shared" si="32"/>
        <v>0</v>
      </c>
      <c r="CT72" s="59">
        <f t="shared" si="32"/>
        <v>0</v>
      </c>
      <c r="CU72" s="59">
        <f t="shared" si="32"/>
        <v>0</v>
      </c>
      <c r="CV72" s="59">
        <f t="shared" si="32"/>
        <v>0</v>
      </c>
      <c r="CW72" s="59">
        <f t="shared" si="32"/>
        <v>0</v>
      </c>
      <c r="CX72" s="59">
        <f t="shared" si="32"/>
        <v>0</v>
      </c>
      <c r="CY72" s="59">
        <f t="shared" si="32"/>
        <v>0</v>
      </c>
      <c r="CZ72" s="391"/>
    </row>
    <row r="73" spans="2:104" x14ac:dyDescent="0.25">
      <c r="B73" s="392"/>
      <c r="C73" s="39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391"/>
    </row>
    <row r="74" spans="2:104" x14ac:dyDescent="0.25">
      <c r="B74" s="405" t="s">
        <v>63</v>
      </c>
      <c r="C74" s="39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50"/>
      <c r="CZ74" s="391"/>
    </row>
    <row r="75" spans="2:104" x14ac:dyDescent="0.25">
      <c r="B75" s="393" t="s">
        <v>170</v>
      </c>
      <c r="C75" s="390" t="s">
        <v>121</v>
      </c>
      <c r="D75" s="58">
        <f>'Data Input - Option 4'!H117</f>
        <v>0</v>
      </c>
      <c r="E75" s="58">
        <f>'Data Input - Option 4'!I117</f>
        <v>0</v>
      </c>
      <c r="F75" s="58">
        <f>'Data Input - Option 4'!J117</f>
        <v>0</v>
      </c>
      <c r="G75" s="58">
        <f>'Data Input - Option 4'!K117</f>
        <v>0</v>
      </c>
      <c r="H75" s="58">
        <f>'Data Input - Option 4'!L117</f>
        <v>0</v>
      </c>
      <c r="I75" s="58">
        <f>'Data Input - Option 4'!M117</f>
        <v>0</v>
      </c>
      <c r="J75" s="58">
        <f>'Data Input - Option 4'!N117</f>
        <v>0</v>
      </c>
      <c r="K75" s="58">
        <f>'Data Input - Option 4'!O117</f>
        <v>0</v>
      </c>
      <c r="L75" s="58">
        <f>'Data Input - Option 4'!P117</f>
        <v>0</v>
      </c>
      <c r="M75" s="58">
        <f>'Data Input - Option 4'!Q117</f>
        <v>0</v>
      </c>
      <c r="N75" s="58">
        <f>'Data Input - Option 4'!R117</f>
        <v>0</v>
      </c>
      <c r="O75" s="58">
        <f>'Data Input - Option 4'!S117</f>
        <v>0</v>
      </c>
      <c r="P75" s="58">
        <f>'Data Input - Option 4'!T117</f>
        <v>0</v>
      </c>
      <c r="Q75" s="58">
        <f>'Data Input - Option 4'!U117</f>
        <v>0</v>
      </c>
      <c r="R75" s="58">
        <f>'Data Input - Option 4'!V117</f>
        <v>0</v>
      </c>
      <c r="S75" s="58">
        <f>'Data Input - Option 4'!W117</f>
        <v>0</v>
      </c>
      <c r="T75" s="58">
        <f>'Data Input - Option 4'!X117</f>
        <v>0</v>
      </c>
      <c r="U75" s="58">
        <f>'Data Input - Option 4'!Y117</f>
        <v>0</v>
      </c>
      <c r="V75" s="58">
        <f>'Data Input - Option 4'!Z117</f>
        <v>0</v>
      </c>
      <c r="W75" s="58">
        <f>'Data Input - Option 4'!AA117</f>
        <v>0</v>
      </c>
      <c r="X75" s="58">
        <f>'Data Input - Option 4'!AB117</f>
        <v>0</v>
      </c>
      <c r="Y75" s="58">
        <f>'Data Input - Option 4'!AC117</f>
        <v>0</v>
      </c>
      <c r="Z75" s="58">
        <f>'Data Input - Option 4'!AD117</f>
        <v>0</v>
      </c>
      <c r="AA75" s="58">
        <f>'Data Input - Option 4'!AE117</f>
        <v>0</v>
      </c>
      <c r="AB75" s="58">
        <f>'Data Input - Option 4'!AF117</f>
        <v>0</v>
      </c>
      <c r="AC75" s="58">
        <f>'Data Input - Option 4'!AG117</f>
        <v>0</v>
      </c>
      <c r="AD75" s="58">
        <f>'Data Input - Option 4'!AH117</f>
        <v>0</v>
      </c>
      <c r="AE75" s="58">
        <f>'Data Input - Option 4'!AI117</f>
        <v>0</v>
      </c>
      <c r="AF75" s="58">
        <f>'Data Input - Option 4'!AJ117</f>
        <v>0</v>
      </c>
      <c r="AG75" s="58">
        <f>'Data Input - Option 4'!AK117</f>
        <v>0</v>
      </c>
      <c r="AH75" s="58">
        <f>'Data Input - Option 4'!AL117</f>
        <v>0</v>
      </c>
      <c r="AI75" s="58">
        <f>'Data Input - Option 4'!AM117</f>
        <v>0</v>
      </c>
      <c r="AJ75" s="58">
        <f>'Data Input - Option 4'!AN117</f>
        <v>0</v>
      </c>
      <c r="AK75" s="58">
        <f>'Data Input - Option 4'!AO117</f>
        <v>0</v>
      </c>
      <c r="AL75" s="58">
        <f>'Data Input - Option 4'!AP117</f>
        <v>0</v>
      </c>
      <c r="AM75" s="58">
        <f>'Data Input - Option 4'!AQ117</f>
        <v>0</v>
      </c>
      <c r="AN75" s="58">
        <f>'Data Input - Option 4'!AR117</f>
        <v>0</v>
      </c>
      <c r="AO75" s="58">
        <f>'Data Input - Option 4'!AS117</f>
        <v>0</v>
      </c>
      <c r="AP75" s="58">
        <f>'Data Input - Option 4'!AT117</f>
        <v>0</v>
      </c>
      <c r="AQ75" s="58">
        <f>'Data Input - Option 4'!AU117</f>
        <v>0</v>
      </c>
      <c r="AR75" s="58">
        <f>'Data Input - Option 4'!AV117</f>
        <v>0</v>
      </c>
      <c r="AS75" s="58">
        <f>'Data Input - Option 4'!AW117</f>
        <v>0</v>
      </c>
      <c r="AT75" s="58">
        <f>'Data Input - Option 4'!AX117</f>
        <v>0</v>
      </c>
      <c r="AU75" s="58">
        <f>'Data Input - Option 4'!AY117</f>
        <v>0</v>
      </c>
      <c r="AV75" s="58">
        <f>'Data Input - Option 4'!AZ117</f>
        <v>0</v>
      </c>
      <c r="AW75" s="58">
        <f>'Data Input - Option 4'!BA117</f>
        <v>0</v>
      </c>
      <c r="AX75" s="58">
        <f>'Data Input - Option 4'!BB117</f>
        <v>0</v>
      </c>
      <c r="AY75" s="58">
        <f>'Data Input - Option 4'!BC117</f>
        <v>0</v>
      </c>
      <c r="AZ75" s="58">
        <f>'Data Input - Option 4'!BD117</f>
        <v>0</v>
      </c>
      <c r="BA75" s="58">
        <f>'Data Input - Option 4'!BE117</f>
        <v>0</v>
      </c>
      <c r="BB75" s="58">
        <f>'Data Input - Option 4'!BF117</f>
        <v>0</v>
      </c>
      <c r="BC75" s="58">
        <f>'Data Input - Option 4'!BG117</f>
        <v>0</v>
      </c>
      <c r="BD75" s="58">
        <f>'Data Input - Option 4'!BH117</f>
        <v>0</v>
      </c>
      <c r="BE75" s="58">
        <f>'Data Input - Option 4'!BI117</f>
        <v>0</v>
      </c>
      <c r="BF75" s="58">
        <f>'Data Input - Option 4'!BJ117</f>
        <v>0</v>
      </c>
      <c r="BG75" s="58">
        <f>'Data Input - Option 4'!BK117</f>
        <v>0</v>
      </c>
      <c r="BH75" s="58">
        <f>'Data Input - Option 4'!BL117</f>
        <v>0</v>
      </c>
      <c r="BI75" s="58">
        <f>'Data Input - Option 4'!BM117</f>
        <v>0</v>
      </c>
      <c r="BJ75" s="58">
        <f>'Data Input - Option 4'!BN117</f>
        <v>0</v>
      </c>
      <c r="BK75" s="58">
        <f>'Data Input - Option 4'!BO117</f>
        <v>0</v>
      </c>
      <c r="BL75" s="58">
        <f>'Data Input - Option 4'!BP117</f>
        <v>0</v>
      </c>
      <c r="BM75" s="58">
        <f>'Data Input - Option 4'!BQ117</f>
        <v>0</v>
      </c>
      <c r="BN75" s="58">
        <f>'Data Input - Option 4'!BR117</f>
        <v>0</v>
      </c>
      <c r="BO75" s="58">
        <f>'Data Input - Option 4'!BS117</f>
        <v>0</v>
      </c>
      <c r="BP75" s="58">
        <f>'Data Input - Option 4'!BT117</f>
        <v>0</v>
      </c>
      <c r="BQ75" s="58">
        <f>'Data Input - Option 4'!BU117</f>
        <v>0</v>
      </c>
      <c r="BR75" s="58">
        <f>'Data Input - Option 4'!BV117</f>
        <v>0</v>
      </c>
      <c r="BS75" s="58">
        <f>'Data Input - Option 4'!BW117</f>
        <v>0</v>
      </c>
      <c r="BT75" s="58">
        <f>'Data Input - Option 4'!BX117</f>
        <v>0</v>
      </c>
      <c r="BU75" s="58">
        <f>'Data Input - Option 4'!BY117</f>
        <v>0</v>
      </c>
      <c r="BV75" s="58">
        <f>'Data Input - Option 4'!BZ117</f>
        <v>0</v>
      </c>
      <c r="BW75" s="58">
        <f>'Data Input - Option 4'!CA117</f>
        <v>0</v>
      </c>
      <c r="BX75" s="58">
        <f>'Data Input - Option 4'!CB117</f>
        <v>0</v>
      </c>
      <c r="BY75" s="58">
        <f>'Data Input - Option 4'!CC117</f>
        <v>0</v>
      </c>
      <c r="BZ75" s="58">
        <f>'Data Input - Option 4'!CD117</f>
        <v>0</v>
      </c>
      <c r="CA75" s="58">
        <f>'Data Input - Option 4'!CE117</f>
        <v>0</v>
      </c>
      <c r="CB75" s="58">
        <f>'Data Input - Option 4'!CF117</f>
        <v>0</v>
      </c>
      <c r="CC75" s="58">
        <f>'Data Input - Option 4'!CG117</f>
        <v>0</v>
      </c>
      <c r="CD75" s="58">
        <f>'Data Input - Option 4'!CH117</f>
        <v>0</v>
      </c>
      <c r="CE75" s="58">
        <f>'Data Input - Option 4'!CI117</f>
        <v>0</v>
      </c>
      <c r="CF75" s="58">
        <f>'Data Input - Option 4'!CJ117</f>
        <v>0</v>
      </c>
      <c r="CG75" s="58">
        <f>'Data Input - Option 4'!CK117</f>
        <v>0</v>
      </c>
      <c r="CH75" s="58">
        <f>'Data Input - Option 4'!CL117</f>
        <v>0</v>
      </c>
      <c r="CI75" s="58">
        <f>'Data Input - Option 4'!CM117</f>
        <v>0</v>
      </c>
      <c r="CJ75" s="58">
        <f>'Data Input - Option 4'!CN117</f>
        <v>0</v>
      </c>
      <c r="CK75" s="58">
        <f>'Data Input - Option 4'!CO117</f>
        <v>0</v>
      </c>
      <c r="CL75" s="58">
        <f>'Data Input - Option 4'!CP117</f>
        <v>0</v>
      </c>
      <c r="CM75" s="58">
        <f>'Data Input - Option 4'!CQ117</f>
        <v>0</v>
      </c>
      <c r="CN75" s="58">
        <f>'Data Input - Option 4'!CR117</f>
        <v>0</v>
      </c>
      <c r="CO75" s="58">
        <f>'Data Input - Option 4'!CS117</f>
        <v>0</v>
      </c>
      <c r="CP75" s="58">
        <f>'Data Input - Option 4'!CT117</f>
        <v>0</v>
      </c>
      <c r="CQ75" s="58">
        <f>'Data Input - Option 4'!CU117</f>
        <v>0</v>
      </c>
      <c r="CR75" s="58">
        <f>'Data Input - Option 4'!CV117</f>
        <v>0</v>
      </c>
      <c r="CS75" s="58">
        <f>'Data Input - Option 4'!CW117</f>
        <v>0</v>
      </c>
      <c r="CT75" s="58">
        <f>'Data Input - Option 4'!CX117</f>
        <v>0</v>
      </c>
      <c r="CU75" s="58">
        <f>'Data Input - Option 4'!CY117</f>
        <v>0</v>
      </c>
      <c r="CV75" s="58">
        <f>'Data Input - Option 4'!CZ117</f>
        <v>0</v>
      </c>
      <c r="CW75" s="58">
        <f>'Data Input - Option 4'!DA117</f>
        <v>0</v>
      </c>
      <c r="CX75" s="58">
        <f>'Data Input - Option 4'!DB117</f>
        <v>0</v>
      </c>
      <c r="CY75" s="58">
        <f>'Data Input - Option 4'!DC117</f>
        <v>0</v>
      </c>
      <c r="CZ75" s="391"/>
    </row>
    <row r="76" spans="2:104" x14ac:dyDescent="0.25">
      <c r="B76" s="393" t="s">
        <v>171</v>
      </c>
      <c r="C76" s="9" t="s">
        <v>1117</v>
      </c>
      <c r="D76" s="59">
        <f>IFERROR(IF('Data Input - General'!$F$12="Yes",HLOOKUP(Calc_Option4!D$6,'Carbon Prices'!$D$9:$CH$15,3,FALSE),HLOOKUP(Calc_Option4!D$6,'Carbon Prices'!$D$9:$CH$15,6,FALSE)),0)</f>
        <v>0</v>
      </c>
      <c r="E76" s="59">
        <f>IFERROR(IF('Data Input - General'!$F$12="Yes",HLOOKUP(Calc_Option4!E$6,'Carbon Prices'!$D$9:$CH$15,3,FALSE),HLOOKUP(Calc_Option4!E$6,'Carbon Prices'!$D$9:$CH$15,6,FALSE)),0)</f>
        <v>0</v>
      </c>
      <c r="F76" s="59">
        <f>IFERROR(IF('Data Input - General'!$F$12="Yes",HLOOKUP(Calc_Option4!F$6,'Carbon Prices'!$D$9:$CH$15,3,FALSE),HLOOKUP(Calc_Option4!F$6,'Carbon Prices'!$D$9:$CH$15,6,FALSE)),0)</f>
        <v>0</v>
      </c>
      <c r="G76" s="59">
        <f>IFERROR(IF('Data Input - General'!$F$12="Yes",HLOOKUP(Calc_Option4!G$6,'Carbon Prices'!$D$9:$CH$15,3,FALSE),HLOOKUP(Calc_Option4!G$6,'Carbon Prices'!$D$9:$CH$15,6,FALSE)),0)</f>
        <v>0</v>
      </c>
      <c r="H76" s="59">
        <f>IFERROR(IF('Data Input - General'!$F$12="Yes",HLOOKUP(Calc_Option4!H$6,'Carbon Prices'!$D$9:$CH$15,3,FALSE),HLOOKUP(Calc_Option4!H$6,'Carbon Prices'!$D$9:$CH$15,6,FALSE)),0)</f>
        <v>0</v>
      </c>
      <c r="I76" s="59">
        <f>IFERROR(IF('Data Input - General'!$F$12="Yes",HLOOKUP(Calc_Option4!I$6,'Carbon Prices'!$D$9:$CH$15,3,FALSE),HLOOKUP(Calc_Option4!I$6,'Carbon Prices'!$D$9:$CH$15,6,FALSE)),0)</f>
        <v>0</v>
      </c>
      <c r="J76" s="59">
        <f>IFERROR(IF('Data Input - General'!$F$12="Yes",HLOOKUP(Calc_Option4!J$6,'Carbon Prices'!$D$9:$CH$15,3,FALSE),HLOOKUP(Calc_Option4!J$6,'Carbon Prices'!$D$9:$CH$15,6,FALSE)),0)</f>
        <v>0</v>
      </c>
      <c r="K76" s="59">
        <f>IFERROR(IF('Data Input - General'!$F$12="Yes",HLOOKUP(Calc_Option4!K$6,'Carbon Prices'!$D$9:$CH$15,3,FALSE),HLOOKUP(Calc_Option4!K$6,'Carbon Prices'!$D$9:$CH$15,6,FALSE)),0)</f>
        <v>0</v>
      </c>
      <c r="L76" s="59">
        <f>IFERROR(IF('Data Input - General'!$F$12="Yes",HLOOKUP(Calc_Option4!L$6,'Carbon Prices'!$D$9:$CH$15,3,FALSE),HLOOKUP(Calc_Option4!L$6,'Carbon Prices'!$D$9:$CH$15,6,FALSE)),0)</f>
        <v>0</v>
      </c>
      <c r="M76" s="59">
        <f>IFERROR(IF('Data Input - General'!$F$12="Yes",HLOOKUP(Calc_Option4!M$6,'Carbon Prices'!$D$9:$CH$15,3,FALSE),HLOOKUP(Calc_Option4!M$6,'Carbon Prices'!$D$9:$CH$15,6,FALSE)),0)</f>
        <v>0</v>
      </c>
      <c r="N76" s="59">
        <f>IFERROR(IF('Data Input - General'!$F$12="Yes",HLOOKUP(Calc_Option4!N$6,'Carbon Prices'!$D$9:$CH$15,3,FALSE),HLOOKUP(Calc_Option4!N$6,'Carbon Prices'!$D$9:$CH$15,6,FALSE)),0)</f>
        <v>0</v>
      </c>
      <c r="O76" s="59">
        <f>IFERROR(IF('Data Input - General'!$F$12="Yes",HLOOKUP(Calc_Option4!O$6,'Carbon Prices'!$D$9:$CH$15,3,FALSE),HLOOKUP(Calc_Option4!O$6,'Carbon Prices'!$D$9:$CH$15,6,FALSE)),0)</f>
        <v>0</v>
      </c>
      <c r="P76" s="59">
        <f>IFERROR(IF('Data Input - General'!$F$12="Yes",HLOOKUP(Calc_Option4!P$6,'Carbon Prices'!$D$9:$CH$15,3,FALSE),HLOOKUP(Calc_Option4!P$6,'Carbon Prices'!$D$9:$CH$15,6,FALSE)),0)</f>
        <v>0</v>
      </c>
      <c r="Q76" s="59">
        <f>IFERROR(IF('Data Input - General'!$F$12="Yes",HLOOKUP(Calc_Option4!Q$6,'Carbon Prices'!$D$9:$CH$15,3,FALSE),HLOOKUP(Calc_Option4!Q$6,'Carbon Prices'!$D$9:$CH$15,6,FALSE)),0)</f>
        <v>0</v>
      </c>
      <c r="R76" s="59">
        <f>IFERROR(IF('Data Input - General'!$F$12="Yes",HLOOKUP(Calc_Option4!R$6,'Carbon Prices'!$D$9:$CH$15,3,FALSE),HLOOKUP(Calc_Option4!R$6,'Carbon Prices'!$D$9:$CH$15,6,FALSE)),0)</f>
        <v>0</v>
      </c>
      <c r="S76" s="59">
        <f>IFERROR(IF('Data Input - General'!$F$12="Yes",HLOOKUP(Calc_Option4!S$6,'Carbon Prices'!$D$9:$CH$15,3,FALSE),HLOOKUP(Calc_Option4!S$6,'Carbon Prices'!$D$9:$CH$15,6,FALSE)),0)</f>
        <v>0</v>
      </c>
      <c r="T76" s="59">
        <f>IFERROR(IF('Data Input - General'!$F$12="Yes",HLOOKUP(Calc_Option4!T$6,'Carbon Prices'!$D$9:$CH$15,3,FALSE),HLOOKUP(Calc_Option4!T$6,'Carbon Prices'!$D$9:$CH$15,6,FALSE)),0)</f>
        <v>0</v>
      </c>
      <c r="U76" s="59">
        <f>IFERROR(IF('Data Input - General'!$F$12="Yes",HLOOKUP(Calc_Option4!U$6,'Carbon Prices'!$D$9:$CH$15,3,FALSE),HLOOKUP(Calc_Option4!U$6,'Carbon Prices'!$D$9:$CH$15,6,FALSE)),0)</f>
        <v>0</v>
      </c>
      <c r="V76" s="59">
        <f>IFERROR(IF('Data Input - General'!$F$12="Yes",HLOOKUP(Calc_Option4!V$6,'Carbon Prices'!$D$9:$CH$15,3,FALSE),HLOOKUP(Calc_Option4!V$6,'Carbon Prices'!$D$9:$CH$15,6,FALSE)),0)</f>
        <v>0</v>
      </c>
      <c r="W76" s="59">
        <f>IFERROR(IF('Data Input - General'!$F$12="Yes",HLOOKUP(Calc_Option4!W$6,'Carbon Prices'!$D$9:$CH$15,3,FALSE),HLOOKUP(Calc_Option4!W$6,'Carbon Prices'!$D$9:$CH$15,6,FALSE)),0)</f>
        <v>0</v>
      </c>
      <c r="X76" s="59">
        <f>IFERROR(IF('Data Input - General'!$F$12="Yes",HLOOKUP(Calc_Option4!X$6,'Carbon Prices'!$D$9:$CH$15,3,FALSE),HLOOKUP(Calc_Option4!X$6,'Carbon Prices'!$D$9:$CH$15,6,FALSE)),0)</f>
        <v>0</v>
      </c>
      <c r="Y76" s="59">
        <f>IFERROR(IF('Data Input - General'!$F$12="Yes",HLOOKUP(Calc_Option4!Y$6,'Carbon Prices'!$D$9:$CH$15,3,FALSE),HLOOKUP(Calc_Option4!Y$6,'Carbon Prices'!$D$9:$CH$15,6,FALSE)),0)</f>
        <v>0</v>
      </c>
      <c r="Z76" s="59">
        <f>IFERROR(IF('Data Input - General'!$F$12="Yes",HLOOKUP(Calc_Option4!Z$6,'Carbon Prices'!$D$9:$CH$15,3,FALSE),HLOOKUP(Calc_Option4!Z$6,'Carbon Prices'!$D$9:$CH$15,6,FALSE)),0)</f>
        <v>0</v>
      </c>
      <c r="AA76" s="59">
        <f>IFERROR(IF('Data Input - General'!$F$12="Yes",HLOOKUP(Calc_Option4!AA$6,'Carbon Prices'!$D$9:$CH$15,3,FALSE),HLOOKUP(Calc_Option4!AA$6,'Carbon Prices'!$D$9:$CH$15,6,FALSE)),0)</f>
        <v>0</v>
      </c>
      <c r="AB76" s="59">
        <f>IFERROR(IF('Data Input - General'!$F$12="Yes",HLOOKUP(Calc_Option4!AB$6,'Carbon Prices'!$D$9:$CH$15,3,FALSE),HLOOKUP(Calc_Option4!AB$6,'Carbon Prices'!$D$9:$CH$15,6,FALSE)),0)</f>
        <v>0</v>
      </c>
      <c r="AC76" s="59">
        <f>IFERROR(IF('Data Input - General'!$F$12="Yes",HLOOKUP(Calc_Option4!AC$6,'Carbon Prices'!$D$9:$CH$15,3,FALSE),HLOOKUP(Calc_Option4!AC$6,'Carbon Prices'!$D$9:$CH$15,6,FALSE)),0)</f>
        <v>0</v>
      </c>
      <c r="AD76" s="59">
        <f>IFERROR(IF('Data Input - General'!$F$12="Yes",HLOOKUP(Calc_Option4!AD$6,'Carbon Prices'!$D$9:$CH$15,3,FALSE),HLOOKUP(Calc_Option4!AD$6,'Carbon Prices'!$D$9:$CH$15,6,FALSE)),0)</f>
        <v>0</v>
      </c>
      <c r="AE76" s="59">
        <f>IFERROR(IF('Data Input - General'!$F$12="Yes",HLOOKUP(Calc_Option4!AE$6,'Carbon Prices'!$D$9:$CH$15,3,FALSE),HLOOKUP(Calc_Option4!AE$6,'Carbon Prices'!$D$9:$CH$15,6,FALSE)),0)</f>
        <v>0</v>
      </c>
      <c r="AF76" s="59">
        <f>IFERROR(IF('Data Input - General'!$F$12="Yes",HLOOKUP(Calc_Option4!AF$6,'Carbon Prices'!$D$9:$CH$15,3,FALSE),HLOOKUP(Calc_Option4!AF$6,'Carbon Prices'!$D$9:$CH$15,6,FALSE)),0)</f>
        <v>0</v>
      </c>
      <c r="AG76" s="59">
        <f>IFERROR(IF('Data Input - General'!$F$12="Yes",HLOOKUP(Calc_Option4!AG$6,'Carbon Prices'!$D$9:$CH$15,3,FALSE),HLOOKUP(Calc_Option4!AG$6,'Carbon Prices'!$D$9:$CH$15,6,FALSE)),0)</f>
        <v>0</v>
      </c>
      <c r="AH76" s="59">
        <f>IFERROR(IF('Data Input - General'!$F$12="Yes",HLOOKUP(Calc_Option4!AH$6,'Carbon Prices'!$D$9:$CH$15,3,FALSE),HLOOKUP(Calc_Option4!AH$6,'Carbon Prices'!$D$9:$CH$15,6,FALSE)),0)</f>
        <v>0</v>
      </c>
      <c r="AI76" s="59">
        <f>IFERROR(IF('Data Input - General'!$F$12="Yes",HLOOKUP(Calc_Option4!AI$6,'Carbon Prices'!$D$9:$CH$15,3,FALSE),HLOOKUP(Calc_Option4!AI$6,'Carbon Prices'!$D$9:$CH$15,6,FALSE)),0)</f>
        <v>0</v>
      </c>
      <c r="AJ76" s="59">
        <f>IFERROR(IF('Data Input - General'!$F$12="Yes",HLOOKUP(Calc_Option4!AJ$6,'Carbon Prices'!$D$9:$CH$15,3,FALSE),HLOOKUP(Calc_Option4!AJ$6,'Carbon Prices'!$D$9:$CH$15,6,FALSE)),0)</f>
        <v>0</v>
      </c>
      <c r="AK76" s="59">
        <f>IFERROR(IF('Data Input - General'!$F$12="Yes",HLOOKUP(Calc_Option4!AK$6,'Carbon Prices'!$D$9:$CH$15,3,FALSE),HLOOKUP(Calc_Option4!AK$6,'Carbon Prices'!$D$9:$CH$15,6,FALSE)),0)</f>
        <v>0</v>
      </c>
      <c r="AL76" s="59">
        <f>IFERROR(IF('Data Input - General'!$F$12="Yes",HLOOKUP(Calc_Option4!AL$6,'Carbon Prices'!$D$9:$CH$15,3,FALSE),HLOOKUP(Calc_Option4!AL$6,'Carbon Prices'!$D$9:$CH$15,6,FALSE)),0)</f>
        <v>0</v>
      </c>
      <c r="AM76" s="59">
        <f>IFERROR(IF('Data Input - General'!$F$12="Yes",HLOOKUP(Calc_Option4!AM$6,'Carbon Prices'!$D$9:$CH$15,3,FALSE),HLOOKUP(Calc_Option4!AM$6,'Carbon Prices'!$D$9:$CH$15,6,FALSE)),0)</f>
        <v>0</v>
      </c>
      <c r="AN76" s="59">
        <f>IFERROR(IF('Data Input - General'!$F$12="Yes",HLOOKUP(Calc_Option4!AN$6,'Carbon Prices'!$D$9:$CH$15,3,FALSE),HLOOKUP(Calc_Option4!AN$6,'Carbon Prices'!$D$9:$CH$15,6,FALSE)),0)</f>
        <v>0</v>
      </c>
      <c r="AO76" s="59">
        <f>IFERROR(IF('Data Input - General'!$F$12="Yes",HLOOKUP(Calc_Option4!AO$6,'Carbon Prices'!$D$9:$CH$15,3,FALSE),HLOOKUP(Calc_Option4!AO$6,'Carbon Prices'!$D$9:$CH$15,6,FALSE)),0)</f>
        <v>0</v>
      </c>
      <c r="AP76" s="59">
        <f>IFERROR(IF('Data Input - General'!$F$12="Yes",HLOOKUP(Calc_Option4!AP$6,'Carbon Prices'!$D$9:$CH$15,3,FALSE),HLOOKUP(Calc_Option4!AP$6,'Carbon Prices'!$D$9:$CH$15,6,FALSE)),0)</f>
        <v>0</v>
      </c>
      <c r="AQ76" s="59">
        <f>IFERROR(IF('Data Input - General'!$F$12="Yes",HLOOKUP(Calc_Option4!AQ$6,'Carbon Prices'!$D$9:$CH$15,3,FALSE),HLOOKUP(Calc_Option4!AQ$6,'Carbon Prices'!$D$9:$CH$15,6,FALSE)),0)</f>
        <v>0</v>
      </c>
      <c r="AR76" s="59">
        <f>IFERROR(IF('Data Input - General'!$F$12="Yes",HLOOKUP(Calc_Option4!AR$6,'Carbon Prices'!$D$9:$CH$15,3,FALSE),HLOOKUP(Calc_Option4!AR$6,'Carbon Prices'!$D$9:$CH$15,6,FALSE)),0)</f>
        <v>0</v>
      </c>
      <c r="AS76" s="59">
        <f>IFERROR(IF('Data Input - General'!$F$12="Yes",HLOOKUP(Calc_Option4!AS$6,'Carbon Prices'!$D$9:$CH$15,3,FALSE),HLOOKUP(Calc_Option4!AS$6,'Carbon Prices'!$D$9:$CH$15,6,FALSE)),0)</f>
        <v>0</v>
      </c>
      <c r="AT76" s="59">
        <f>IFERROR(IF('Data Input - General'!$F$12="Yes",HLOOKUP(Calc_Option4!AT$6,'Carbon Prices'!$D$9:$CH$15,3,FALSE),HLOOKUP(Calc_Option4!AT$6,'Carbon Prices'!$D$9:$CH$15,6,FALSE)),0)</f>
        <v>0</v>
      </c>
      <c r="AU76" s="59">
        <f>IFERROR(IF('Data Input - General'!$F$12="Yes",HLOOKUP(Calc_Option4!AU$6,'Carbon Prices'!$D$9:$CH$15,3,FALSE),HLOOKUP(Calc_Option4!AU$6,'Carbon Prices'!$D$9:$CH$15,6,FALSE)),0)</f>
        <v>0</v>
      </c>
      <c r="AV76" s="59">
        <f>IFERROR(IF('Data Input - General'!$F$12="Yes",HLOOKUP(Calc_Option4!AV$6,'Carbon Prices'!$D$9:$CH$15,3,FALSE),HLOOKUP(Calc_Option4!AV$6,'Carbon Prices'!$D$9:$CH$15,6,FALSE)),0)</f>
        <v>0</v>
      </c>
      <c r="AW76" s="59">
        <f>IFERROR(IF('Data Input - General'!$F$12="Yes",HLOOKUP(Calc_Option4!AW$6,'Carbon Prices'!$D$9:$CH$15,3,FALSE),HLOOKUP(Calc_Option4!AW$6,'Carbon Prices'!$D$9:$CH$15,6,FALSE)),0)</f>
        <v>0</v>
      </c>
      <c r="AX76" s="59">
        <f>IFERROR(IF('Data Input - General'!$F$12="Yes",HLOOKUP(Calc_Option4!AX$6,'Carbon Prices'!$D$9:$CH$15,3,FALSE),HLOOKUP(Calc_Option4!AX$6,'Carbon Prices'!$D$9:$CH$15,6,FALSE)),0)</f>
        <v>0</v>
      </c>
      <c r="AY76" s="59">
        <f>IFERROR(IF('Data Input - General'!$F$12="Yes",HLOOKUP(Calc_Option4!AY$6,'Carbon Prices'!$D$9:$CH$15,3,FALSE),HLOOKUP(Calc_Option4!AY$6,'Carbon Prices'!$D$9:$CH$15,6,FALSE)),0)</f>
        <v>0</v>
      </c>
      <c r="AZ76" s="59">
        <f>IFERROR(IF('Data Input - General'!$F$12="Yes",HLOOKUP(Calc_Option4!AZ$6,'Carbon Prices'!$D$9:$CH$15,3,FALSE),HLOOKUP(Calc_Option4!AZ$6,'Carbon Prices'!$D$9:$CH$15,6,FALSE)),0)</f>
        <v>0</v>
      </c>
      <c r="BA76" s="59">
        <f>IFERROR(IF('Data Input - General'!$F$12="Yes",HLOOKUP(Calc_Option4!BA$6,'Carbon Prices'!$D$9:$CH$15,3,FALSE),HLOOKUP(Calc_Option4!BA$6,'Carbon Prices'!$D$9:$CH$15,6,FALSE)),0)</f>
        <v>0</v>
      </c>
      <c r="BB76" s="59">
        <f>IFERROR(IF('Data Input - General'!$F$12="Yes",HLOOKUP(Calc_Option4!BB$6,'Carbon Prices'!$D$9:$CH$15,3,FALSE),HLOOKUP(Calc_Option4!BB$6,'Carbon Prices'!$D$9:$CH$15,6,FALSE)),0)</f>
        <v>0</v>
      </c>
      <c r="BC76" s="59">
        <f>IFERROR(IF('Data Input - General'!$F$12="Yes",HLOOKUP(Calc_Option4!BC$6,'Carbon Prices'!$D$9:$CH$15,3,FALSE),HLOOKUP(Calc_Option4!BC$6,'Carbon Prices'!$D$9:$CH$15,6,FALSE)),0)</f>
        <v>0</v>
      </c>
      <c r="BD76" s="59">
        <f>IFERROR(IF('Data Input - General'!$F$12="Yes",HLOOKUP(Calc_Option4!BD$6,'Carbon Prices'!$D$9:$CH$15,3,FALSE),HLOOKUP(Calc_Option4!BD$6,'Carbon Prices'!$D$9:$CH$15,6,FALSE)),0)</f>
        <v>0</v>
      </c>
      <c r="BE76" s="59">
        <f>IFERROR(IF('Data Input - General'!$F$12="Yes",HLOOKUP(Calc_Option4!BE$6,'Carbon Prices'!$D$9:$CH$15,3,FALSE),HLOOKUP(Calc_Option4!BE$6,'Carbon Prices'!$D$9:$CH$15,6,FALSE)),0)</f>
        <v>0</v>
      </c>
      <c r="BF76" s="59">
        <f>IFERROR(IF('Data Input - General'!$F$12="Yes",HLOOKUP(Calc_Option4!BF$6,'Carbon Prices'!$D$9:$CH$15,3,FALSE),HLOOKUP(Calc_Option4!BF$6,'Carbon Prices'!$D$9:$CH$15,6,FALSE)),0)</f>
        <v>0</v>
      </c>
      <c r="BG76" s="59">
        <f>IFERROR(IF('Data Input - General'!$F$12="Yes",HLOOKUP(Calc_Option4!BG$6,'Carbon Prices'!$D$9:$CH$15,3,FALSE),HLOOKUP(Calc_Option4!BG$6,'Carbon Prices'!$D$9:$CH$15,6,FALSE)),0)</f>
        <v>0</v>
      </c>
      <c r="BH76" s="59">
        <f>IFERROR(IF('Data Input - General'!$F$12="Yes",HLOOKUP(Calc_Option4!BH$6,'Carbon Prices'!$D$9:$CH$15,3,FALSE),HLOOKUP(Calc_Option4!BH$6,'Carbon Prices'!$D$9:$CH$15,6,FALSE)),0)</f>
        <v>0</v>
      </c>
      <c r="BI76" s="59">
        <f>IFERROR(IF('Data Input - General'!$F$12="Yes",HLOOKUP(Calc_Option4!BI$6,'Carbon Prices'!$D$9:$CH$15,3,FALSE),HLOOKUP(Calc_Option4!BI$6,'Carbon Prices'!$D$9:$CH$15,6,FALSE)),0)</f>
        <v>0</v>
      </c>
      <c r="BJ76" s="59">
        <f>IFERROR(IF('Data Input - General'!$F$12="Yes",HLOOKUP(Calc_Option4!BJ$6,'Carbon Prices'!$D$9:$CH$15,3,FALSE),HLOOKUP(Calc_Option4!BJ$6,'Carbon Prices'!$D$9:$CH$15,6,FALSE)),0)</f>
        <v>0</v>
      </c>
      <c r="BK76" s="59">
        <f>IFERROR(IF('Data Input - General'!$F$12="Yes",HLOOKUP(Calc_Option4!BK$6,'Carbon Prices'!$D$9:$CH$15,3,FALSE),HLOOKUP(Calc_Option4!BK$6,'Carbon Prices'!$D$9:$CH$15,6,FALSE)),0)</f>
        <v>0</v>
      </c>
      <c r="BL76" s="59">
        <f>IFERROR(IF('Data Input - General'!$F$12="Yes",HLOOKUP(Calc_Option4!BL$6,'Carbon Prices'!$D$9:$CH$15,3,FALSE),HLOOKUP(Calc_Option4!BL$6,'Carbon Prices'!$D$9:$CH$15,6,FALSE)),0)</f>
        <v>0</v>
      </c>
      <c r="BM76" s="59">
        <f>IFERROR(IF('Data Input - General'!$F$12="Yes",HLOOKUP(Calc_Option4!BM$6,'Carbon Prices'!$D$9:$CH$15,3,FALSE),HLOOKUP(Calc_Option4!BM$6,'Carbon Prices'!$D$9:$CH$15,6,FALSE)),0)</f>
        <v>0</v>
      </c>
      <c r="BN76" s="59">
        <f>IFERROR(IF('Data Input - General'!$F$12="Yes",HLOOKUP(Calc_Option4!BN$6,'Carbon Prices'!$D$9:$CH$15,3,FALSE),HLOOKUP(Calc_Option4!BN$6,'Carbon Prices'!$D$9:$CH$15,6,FALSE)),0)</f>
        <v>0</v>
      </c>
      <c r="BO76" s="59">
        <f>IFERROR(IF('Data Input - General'!$F$12="Yes",HLOOKUP(Calc_Option4!BO$6,'Carbon Prices'!$D$9:$CH$15,3,FALSE),HLOOKUP(Calc_Option4!BO$6,'Carbon Prices'!$D$9:$CH$15,6,FALSE)),0)</f>
        <v>0</v>
      </c>
      <c r="BP76" s="59">
        <f>IFERROR(IF('Data Input - General'!$F$12="Yes",HLOOKUP(Calc_Option4!BP$6,'Carbon Prices'!$D$9:$CH$15,3,FALSE),HLOOKUP(Calc_Option4!BP$6,'Carbon Prices'!$D$9:$CH$15,6,FALSE)),0)</f>
        <v>0</v>
      </c>
      <c r="BQ76" s="59">
        <f>IFERROR(IF('Data Input - General'!$F$12="Yes",HLOOKUP(Calc_Option4!BQ$6,'Carbon Prices'!$D$9:$CH$15,3,FALSE),HLOOKUP(Calc_Option4!BQ$6,'Carbon Prices'!$D$9:$CH$15,6,FALSE)),0)</f>
        <v>0</v>
      </c>
      <c r="BR76" s="59">
        <f>IFERROR(IF('Data Input - General'!$F$12="Yes",HLOOKUP(Calc_Option4!BR$6,'Carbon Prices'!$D$9:$CH$15,3,FALSE),HLOOKUP(Calc_Option4!BR$6,'Carbon Prices'!$D$9:$CH$15,6,FALSE)),0)</f>
        <v>0</v>
      </c>
      <c r="BS76" s="59">
        <f>IFERROR(IF('Data Input - General'!$F$12="Yes",HLOOKUP(Calc_Option4!BS$6,'Carbon Prices'!$D$9:$CH$15,3,FALSE),HLOOKUP(Calc_Option4!BS$6,'Carbon Prices'!$D$9:$CH$15,6,FALSE)),0)</f>
        <v>0</v>
      </c>
      <c r="BT76" s="59">
        <f>IFERROR(IF('Data Input - General'!$F$12="Yes",HLOOKUP(Calc_Option4!BT$6,'Carbon Prices'!$D$9:$CH$15,3,FALSE),HLOOKUP(Calc_Option4!BT$6,'Carbon Prices'!$D$9:$CH$15,6,FALSE)),0)</f>
        <v>0</v>
      </c>
      <c r="BU76" s="59">
        <f>IFERROR(IF('Data Input - General'!$F$12="Yes",HLOOKUP(Calc_Option4!BU$6,'Carbon Prices'!$D$9:$CH$15,3,FALSE),HLOOKUP(Calc_Option4!BU$6,'Carbon Prices'!$D$9:$CH$15,6,FALSE)),0)</f>
        <v>0</v>
      </c>
      <c r="BV76" s="59">
        <f>IFERROR(IF('Data Input - General'!$F$12="Yes",HLOOKUP(Calc_Option4!BV$6,'Carbon Prices'!$D$9:$CH$15,3,FALSE),HLOOKUP(Calc_Option4!BV$6,'Carbon Prices'!$D$9:$CH$15,6,FALSE)),0)</f>
        <v>0</v>
      </c>
      <c r="BW76" s="59">
        <f>IFERROR(IF('Data Input - General'!$F$12="Yes",HLOOKUP(Calc_Option4!BW$6,'Carbon Prices'!$D$9:$CH$15,3,FALSE),HLOOKUP(Calc_Option4!BW$6,'Carbon Prices'!$D$9:$CH$15,6,FALSE)),0)</f>
        <v>0</v>
      </c>
      <c r="BX76" s="59">
        <f>IFERROR(IF('Data Input - General'!$F$12="Yes",HLOOKUP(Calc_Option4!BX$6,'Carbon Prices'!$D$9:$CH$15,3,FALSE),HLOOKUP(Calc_Option4!BX$6,'Carbon Prices'!$D$9:$CH$15,6,FALSE)),0)</f>
        <v>0</v>
      </c>
      <c r="BY76" s="59">
        <f>IFERROR(IF('Data Input - General'!$F$12="Yes",HLOOKUP(Calc_Option4!BY$6,'Carbon Prices'!$D$9:$CH$15,3,FALSE),HLOOKUP(Calc_Option4!BY$6,'Carbon Prices'!$D$9:$CH$15,6,FALSE)),0)</f>
        <v>0</v>
      </c>
      <c r="BZ76" s="59">
        <f>IFERROR(IF('Data Input - General'!$F$12="Yes",HLOOKUP(Calc_Option4!BZ$6,'Carbon Prices'!$D$9:$CH$15,3,FALSE),HLOOKUP(Calc_Option4!BZ$6,'Carbon Prices'!$D$9:$CH$15,6,FALSE)),0)</f>
        <v>0</v>
      </c>
      <c r="CA76" s="59">
        <f>IFERROR(IF('Data Input - General'!$F$12="Yes",HLOOKUP(Calc_Option4!CA$6,'Carbon Prices'!$D$9:$CH$15,3,FALSE),HLOOKUP(Calc_Option4!CA$6,'Carbon Prices'!$D$9:$CH$15,6,FALSE)),0)</f>
        <v>0</v>
      </c>
      <c r="CB76" s="59">
        <f>IFERROR(IF('Data Input - General'!$F$12="Yes",HLOOKUP(Calc_Option4!CB$6,'Carbon Prices'!$D$9:$CH$15,3,FALSE),HLOOKUP(Calc_Option4!CB$6,'Carbon Prices'!$D$9:$CH$15,6,FALSE)),0)</f>
        <v>0</v>
      </c>
      <c r="CC76" s="59">
        <f>IFERROR(IF('Data Input - General'!$F$12="Yes",HLOOKUP(Calc_Option4!CC$6,'Carbon Prices'!$D$9:$CH$15,3,FALSE),HLOOKUP(Calc_Option4!CC$6,'Carbon Prices'!$D$9:$CH$15,6,FALSE)),0)</f>
        <v>0</v>
      </c>
      <c r="CD76" s="59">
        <f>IFERROR(IF('Data Input - General'!$F$12="Yes",HLOOKUP(Calc_Option4!CD$6,'Carbon Prices'!$D$9:$CH$15,3,FALSE),HLOOKUP(Calc_Option4!CD$6,'Carbon Prices'!$D$9:$CH$15,6,FALSE)),0)</f>
        <v>0</v>
      </c>
      <c r="CE76" s="59">
        <f>IFERROR(IF('Data Input - General'!$F$12="Yes",HLOOKUP(Calc_Option4!CE$6,'Carbon Prices'!$D$9:$CH$15,3,FALSE),HLOOKUP(Calc_Option4!CE$6,'Carbon Prices'!$D$9:$CH$15,6,FALSE)),0)</f>
        <v>0</v>
      </c>
      <c r="CF76" s="59">
        <f>IFERROR(IF('Data Input - General'!$F$12="Yes",HLOOKUP(Calc_Option4!CF$6,'Carbon Prices'!$D$9:$CH$15,3,FALSE),HLOOKUP(Calc_Option4!CF$6,'Carbon Prices'!$D$9:$CH$15,6,FALSE)),0)</f>
        <v>0</v>
      </c>
      <c r="CG76" s="59">
        <f>IFERROR(IF('Data Input - General'!$F$12="Yes",HLOOKUP(Calc_Option4!CG$6,'Carbon Prices'!$D$9:$CH$15,3,FALSE),HLOOKUP(Calc_Option4!CG$6,'Carbon Prices'!$D$9:$CH$15,6,FALSE)),0)</f>
        <v>0</v>
      </c>
      <c r="CH76" s="59">
        <f>IFERROR(IF('Data Input - General'!$F$12="Yes",HLOOKUP(Calc_Option4!CH$6,'Carbon Prices'!$D$9:$CH$15,3,FALSE),HLOOKUP(Calc_Option4!CH$6,'Carbon Prices'!$D$9:$CH$15,6,FALSE)),0)</f>
        <v>0</v>
      </c>
      <c r="CI76" s="59">
        <f>IFERROR(IF('Data Input - General'!$F$12="Yes",HLOOKUP(Calc_Option4!CI$6,'Carbon Prices'!$D$9:$CH$15,3,FALSE),HLOOKUP(Calc_Option4!CI$6,'Carbon Prices'!$D$9:$CH$15,6,FALSE)),0)</f>
        <v>0</v>
      </c>
      <c r="CJ76" s="59">
        <f>IFERROR(IF('Data Input - General'!$F$12="Yes",HLOOKUP(Calc_Option4!CJ$6,'Carbon Prices'!$D$9:$CH$15,3,FALSE),HLOOKUP(Calc_Option4!CJ$6,'Carbon Prices'!$D$9:$CH$15,6,FALSE)),0)</f>
        <v>0</v>
      </c>
      <c r="CK76" s="59">
        <f>IFERROR(IF('Data Input - General'!$F$12="Yes",HLOOKUP(Calc_Option4!CK$6,'Carbon Prices'!$D$9:$CH$15,3,FALSE),HLOOKUP(Calc_Option4!CK$6,'Carbon Prices'!$D$9:$CH$15,6,FALSE)),0)</f>
        <v>0</v>
      </c>
      <c r="CL76" s="59">
        <f>IFERROR(IF('Data Input - General'!$F$12="Yes",HLOOKUP(Calc_Option4!CL$6,'Carbon Prices'!$D$9:$CH$15,3,FALSE),HLOOKUP(Calc_Option4!CL$6,'Carbon Prices'!$D$9:$CH$15,6,FALSE)),0)</f>
        <v>0</v>
      </c>
      <c r="CM76" s="59">
        <f>IFERROR(IF('Data Input - General'!$F$12="Yes",HLOOKUP(Calc_Option4!CM$6,'Carbon Prices'!$D$9:$CH$15,3,FALSE),HLOOKUP(Calc_Option4!CM$6,'Carbon Prices'!$D$9:$CH$15,6,FALSE)),0)</f>
        <v>0</v>
      </c>
      <c r="CN76" s="59">
        <f>IFERROR(IF('Data Input - General'!$F$12="Yes",HLOOKUP(Calc_Option4!CN$6,'Carbon Prices'!$D$9:$CH$15,3,FALSE),HLOOKUP(Calc_Option4!CN$6,'Carbon Prices'!$D$9:$CH$15,6,FALSE)),0)</f>
        <v>0</v>
      </c>
      <c r="CO76" s="59">
        <f>IFERROR(IF('Data Input - General'!$F$12="Yes",HLOOKUP(Calc_Option4!CO$6,'Carbon Prices'!$D$9:$CH$15,3,FALSE),HLOOKUP(Calc_Option4!CO$6,'Carbon Prices'!$D$9:$CH$15,6,FALSE)),0)</f>
        <v>0</v>
      </c>
      <c r="CP76" s="59">
        <f>IFERROR(IF('Data Input - General'!$F$12="Yes",HLOOKUP(Calc_Option4!CP$6,'Carbon Prices'!$D$9:$CH$15,3,FALSE),HLOOKUP(Calc_Option4!CP$6,'Carbon Prices'!$D$9:$CH$15,6,FALSE)),0)</f>
        <v>0</v>
      </c>
      <c r="CQ76" s="59">
        <f>IFERROR(IF('Data Input - General'!$F$12="Yes",HLOOKUP(Calc_Option4!CQ$6,'Carbon Prices'!$D$9:$CH$15,3,FALSE),HLOOKUP(Calc_Option4!CQ$6,'Carbon Prices'!$D$9:$CH$15,6,FALSE)),0)</f>
        <v>0</v>
      </c>
      <c r="CR76" s="59">
        <f>IFERROR(IF('Data Input - General'!$F$12="Yes",HLOOKUP(Calc_Option4!CR$6,'Carbon Prices'!$D$9:$CH$15,3,FALSE),HLOOKUP(Calc_Option4!CR$6,'Carbon Prices'!$D$9:$CH$15,6,FALSE)),0)</f>
        <v>0</v>
      </c>
      <c r="CS76" s="59">
        <f>IFERROR(IF('Data Input - General'!$F$12="Yes",HLOOKUP(Calc_Option4!CS$6,'Carbon Prices'!$D$9:$CH$15,3,FALSE),HLOOKUP(Calc_Option4!CS$6,'Carbon Prices'!$D$9:$CH$15,6,FALSE)),0)</f>
        <v>0</v>
      </c>
      <c r="CT76" s="59">
        <f>IFERROR(IF('Data Input - General'!$F$12="Yes",HLOOKUP(Calc_Option4!CT$6,'Carbon Prices'!$D$9:$CH$15,3,FALSE),HLOOKUP(Calc_Option4!CT$6,'Carbon Prices'!$D$9:$CH$15,6,FALSE)),0)</f>
        <v>0</v>
      </c>
      <c r="CU76" s="59">
        <f>IFERROR(IF('Data Input - General'!$F$12="Yes",HLOOKUP(Calc_Option4!CU$6,'Carbon Prices'!$D$9:$CH$15,3,FALSE),HLOOKUP(Calc_Option4!CU$6,'Carbon Prices'!$D$9:$CH$15,6,FALSE)),0)</f>
        <v>0</v>
      </c>
      <c r="CV76" s="59">
        <f>IFERROR(IF('Data Input - General'!$F$12="Yes",HLOOKUP(Calc_Option4!CV$6,'Carbon Prices'!$D$9:$CH$15,3,FALSE),HLOOKUP(Calc_Option4!CV$6,'Carbon Prices'!$D$9:$CH$15,6,FALSE)),0)</f>
        <v>0</v>
      </c>
      <c r="CW76" s="59">
        <f>IFERROR(IF('Data Input - General'!$F$12="Yes",HLOOKUP(Calc_Option4!CW$6,'Carbon Prices'!$D$9:$CH$15,3,FALSE),HLOOKUP(Calc_Option4!CW$6,'Carbon Prices'!$D$9:$CH$15,6,FALSE)),0)</f>
        <v>0</v>
      </c>
      <c r="CX76" s="59">
        <f>IFERROR(IF('Data Input - General'!$F$12="Yes",HLOOKUP(Calc_Option4!CX$6,'Carbon Prices'!$D$9:$CH$15,3,FALSE),HLOOKUP(Calc_Option4!CX$6,'Carbon Prices'!$D$9:$CH$15,6,FALSE)),0)</f>
        <v>0</v>
      </c>
      <c r="CY76" s="59">
        <f>IFERROR(IF('Data Input - General'!$F$12="Yes",HLOOKUP(Calc_Option4!CY$6,'Carbon Prices'!$D$9:$CH$15,3,FALSE),HLOOKUP(Calc_Option4!CY$6,'Carbon Prices'!$D$9:$CH$15,6,FALSE)),0)</f>
        <v>0</v>
      </c>
      <c r="CZ76" s="391"/>
    </row>
    <row r="77" spans="2:104" x14ac:dyDescent="0.25">
      <c r="B77" s="393" t="s">
        <v>169</v>
      </c>
      <c r="C77" s="9" t="s">
        <v>1117</v>
      </c>
      <c r="D77" s="59">
        <f>IFERROR(D75*D76,0)</f>
        <v>0</v>
      </c>
      <c r="E77" s="59">
        <f>IFERROR(E75*E76,0)</f>
        <v>0</v>
      </c>
      <c r="F77" s="59">
        <f>IFERROR(F75*F76,0)</f>
        <v>0</v>
      </c>
      <c r="G77" s="59">
        <f t="shared" ref="G77:BR77" si="33">IFERROR(G75*G76,0)</f>
        <v>0</v>
      </c>
      <c r="H77" s="59">
        <f t="shared" si="33"/>
        <v>0</v>
      </c>
      <c r="I77" s="59">
        <f t="shared" si="33"/>
        <v>0</v>
      </c>
      <c r="J77" s="59">
        <f t="shared" si="33"/>
        <v>0</v>
      </c>
      <c r="K77" s="59">
        <f t="shared" si="33"/>
        <v>0</v>
      </c>
      <c r="L77" s="59">
        <f t="shared" si="33"/>
        <v>0</v>
      </c>
      <c r="M77" s="59">
        <f t="shared" si="33"/>
        <v>0</v>
      </c>
      <c r="N77" s="59">
        <f t="shared" si="33"/>
        <v>0</v>
      </c>
      <c r="O77" s="59">
        <f t="shared" si="33"/>
        <v>0</v>
      </c>
      <c r="P77" s="59">
        <f t="shared" si="33"/>
        <v>0</v>
      </c>
      <c r="Q77" s="59">
        <f t="shared" si="33"/>
        <v>0</v>
      </c>
      <c r="R77" s="59">
        <f t="shared" si="33"/>
        <v>0</v>
      </c>
      <c r="S77" s="59">
        <f t="shared" si="33"/>
        <v>0</v>
      </c>
      <c r="T77" s="59">
        <f t="shared" si="33"/>
        <v>0</v>
      </c>
      <c r="U77" s="59">
        <f t="shared" si="33"/>
        <v>0</v>
      </c>
      <c r="V77" s="59">
        <f t="shared" si="33"/>
        <v>0</v>
      </c>
      <c r="W77" s="59">
        <f t="shared" si="33"/>
        <v>0</v>
      </c>
      <c r="X77" s="59">
        <f t="shared" si="33"/>
        <v>0</v>
      </c>
      <c r="Y77" s="59">
        <f t="shared" si="33"/>
        <v>0</v>
      </c>
      <c r="Z77" s="59">
        <f t="shared" si="33"/>
        <v>0</v>
      </c>
      <c r="AA77" s="59">
        <f t="shared" si="33"/>
        <v>0</v>
      </c>
      <c r="AB77" s="59">
        <f t="shared" si="33"/>
        <v>0</v>
      </c>
      <c r="AC77" s="59">
        <f t="shared" si="33"/>
        <v>0</v>
      </c>
      <c r="AD77" s="59">
        <f t="shared" si="33"/>
        <v>0</v>
      </c>
      <c r="AE77" s="59">
        <f t="shared" si="33"/>
        <v>0</v>
      </c>
      <c r="AF77" s="59">
        <f t="shared" si="33"/>
        <v>0</v>
      </c>
      <c r="AG77" s="59">
        <f t="shared" si="33"/>
        <v>0</v>
      </c>
      <c r="AH77" s="59">
        <f t="shared" si="33"/>
        <v>0</v>
      </c>
      <c r="AI77" s="59">
        <f t="shared" si="33"/>
        <v>0</v>
      </c>
      <c r="AJ77" s="59">
        <f t="shared" si="33"/>
        <v>0</v>
      </c>
      <c r="AK77" s="59">
        <f t="shared" si="33"/>
        <v>0</v>
      </c>
      <c r="AL77" s="59">
        <f t="shared" si="33"/>
        <v>0</v>
      </c>
      <c r="AM77" s="59">
        <f t="shared" si="33"/>
        <v>0</v>
      </c>
      <c r="AN77" s="59">
        <f t="shared" si="33"/>
        <v>0</v>
      </c>
      <c r="AO77" s="59">
        <f t="shared" si="33"/>
        <v>0</v>
      </c>
      <c r="AP77" s="59">
        <f t="shared" si="33"/>
        <v>0</v>
      </c>
      <c r="AQ77" s="59">
        <f t="shared" si="33"/>
        <v>0</v>
      </c>
      <c r="AR77" s="59">
        <f t="shared" si="33"/>
        <v>0</v>
      </c>
      <c r="AS77" s="59">
        <f t="shared" si="33"/>
        <v>0</v>
      </c>
      <c r="AT77" s="59">
        <f t="shared" si="33"/>
        <v>0</v>
      </c>
      <c r="AU77" s="59">
        <f t="shared" si="33"/>
        <v>0</v>
      </c>
      <c r="AV77" s="59">
        <f t="shared" si="33"/>
        <v>0</v>
      </c>
      <c r="AW77" s="59">
        <f t="shared" si="33"/>
        <v>0</v>
      </c>
      <c r="AX77" s="59">
        <f t="shared" si="33"/>
        <v>0</v>
      </c>
      <c r="AY77" s="59">
        <f t="shared" si="33"/>
        <v>0</v>
      </c>
      <c r="AZ77" s="59">
        <f t="shared" si="33"/>
        <v>0</v>
      </c>
      <c r="BA77" s="59">
        <f t="shared" si="33"/>
        <v>0</v>
      </c>
      <c r="BB77" s="59">
        <f t="shared" si="33"/>
        <v>0</v>
      </c>
      <c r="BC77" s="59">
        <f t="shared" si="33"/>
        <v>0</v>
      </c>
      <c r="BD77" s="59">
        <f t="shared" si="33"/>
        <v>0</v>
      </c>
      <c r="BE77" s="59">
        <f t="shared" si="33"/>
        <v>0</v>
      </c>
      <c r="BF77" s="59">
        <f t="shared" si="33"/>
        <v>0</v>
      </c>
      <c r="BG77" s="59">
        <f t="shared" si="33"/>
        <v>0</v>
      </c>
      <c r="BH77" s="59">
        <f t="shared" si="33"/>
        <v>0</v>
      </c>
      <c r="BI77" s="59">
        <f t="shared" si="33"/>
        <v>0</v>
      </c>
      <c r="BJ77" s="59">
        <f t="shared" si="33"/>
        <v>0</v>
      </c>
      <c r="BK77" s="59">
        <f t="shared" si="33"/>
        <v>0</v>
      </c>
      <c r="BL77" s="59">
        <f t="shared" si="33"/>
        <v>0</v>
      </c>
      <c r="BM77" s="59">
        <f t="shared" si="33"/>
        <v>0</v>
      </c>
      <c r="BN77" s="59">
        <f t="shared" si="33"/>
        <v>0</v>
      </c>
      <c r="BO77" s="59">
        <f t="shared" si="33"/>
        <v>0</v>
      </c>
      <c r="BP77" s="59">
        <f t="shared" si="33"/>
        <v>0</v>
      </c>
      <c r="BQ77" s="59">
        <f t="shared" si="33"/>
        <v>0</v>
      </c>
      <c r="BR77" s="59">
        <f t="shared" si="33"/>
        <v>0</v>
      </c>
      <c r="BS77" s="59">
        <f t="shared" ref="BS77:CY77" si="34">IFERROR(BS75*BS76,0)</f>
        <v>0</v>
      </c>
      <c r="BT77" s="59">
        <f t="shared" si="34"/>
        <v>0</v>
      </c>
      <c r="BU77" s="59">
        <f t="shared" si="34"/>
        <v>0</v>
      </c>
      <c r="BV77" s="59">
        <f t="shared" si="34"/>
        <v>0</v>
      </c>
      <c r="BW77" s="59">
        <f t="shared" si="34"/>
        <v>0</v>
      </c>
      <c r="BX77" s="59">
        <f t="shared" si="34"/>
        <v>0</v>
      </c>
      <c r="BY77" s="59">
        <f t="shared" si="34"/>
        <v>0</v>
      </c>
      <c r="BZ77" s="59">
        <f t="shared" si="34"/>
        <v>0</v>
      </c>
      <c r="CA77" s="59">
        <f t="shared" si="34"/>
        <v>0</v>
      </c>
      <c r="CB77" s="59">
        <f t="shared" si="34"/>
        <v>0</v>
      </c>
      <c r="CC77" s="59">
        <f t="shared" si="34"/>
        <v>0</v>
      </c>
      <c r="CD77" s="59">
        <f t="shared" si="34"/>
        <v>0</v>
      </c>
      <c r="CE77" s="59">
        <f t="shared" si="34"/>
        <v>0</v>
      </c>
      <c r="CF77" s="59">
        <f t="shared" si="34"/>
        <v>0</v>
      </c>
      <c r="CG77" s="59">
        <f t="shared" si="34"/>
        <v>0</v>
      </c>
      <c r="CH77" s="59">
        <f t="shared" si="34"/>
        <v>0</v>
      </c>
      <c r="CI77" s="59">
        <f t="shared" si="34"/>
        <v>0</v>
      </c>
      <c r="CJ77" s="59">
        <f t="shared" si="34"/>
        <v>0</v>
      </c>
      <c r="CK77" s="59">
        <f t="shared" si="34"/>
        <v>0</v>
      </c>
      <c r="CL77" s="59">
        <f t="shared" si="34"/>
        <v>0</v>
      </c>
      <c r="CM77" s="59">
        <f t="shared" si="34"/>
        <v>0</v>
      </c>
      <c r="CN77" s="59">
        <f t="shared" si="34"/>
        <v>0</v>
      </c>
      <c r="CO77" s="59">
        <f t="shared" si="34"/>
        <v>0</v>
      </c>
      <c r="CP77" s="59">
        <f t="shared" si="34"/>
        <v>0</v>
      </c>
      <c r="CQ77" s="59">
        <f t="shared" si="34"/>
        <v>0</v>
      </c>
      <c r="CR77" s="59">
        <f t="shared" si="34"/>
        <v>0</v>
      </c>
      <c r="CS77" s="59">
        <f t="shared" si="34"/>
        <v>0</v>
      </c>
      <c r="CT77" s="59">
        <f t="shared" si="34"/>
        <v>0</v>
      </c>
      <c r="CU77" s="59">
        <f t="shared" si="34"/>
        <v>0</v>
      </c>
      <c r="CV77" s="59">
        <f t="shared" si="34"/>
        <v>0</v>
      </c>
      <c r="CW77" s="59">
        <f t="shared" si="34"/>
        <v>0</v>
      </c>
      <c r="CX77" s="59">
        <f t="shared" si="34"/>
        <v>0</v>
      </c>
      <c r="CY77" s="59">
        <f t="shared" si="34"/>
        <v>0</v>
      </c>
      <c r="CZ77" s="391"/>
    </row>
    <row r="78" spans="2:104" x14ac:dyDescent="0.25">
      <c r="B78" s="392"/>
      <c r="C78" s="39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391"/>
    </row>
    <row r="79" spans="2:104" x14ac:dyDescent="0.25">
      <c r="B79" s="405" t="s">
        <v>172</v>
      </c>
      <c r="C79" s="39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c r="CZ79" s="391"/>
    </row>
    <row r="80" spans="2:104" x14ac:dyDescent="0.25">
      <c r="B80" s="393" t="s">
        <v>117</v>
      </c>
      <c r="C80" s="390" t="s">
        <v>121</v>
      </c>
      <c r="D80" s="58">
        <f>'Data Input - Option 4'!H120</f>
        <v>0</v>
      </c>
      <c r="E80" s="58">
        <f>'Data Input - Option 4'!I120</f>
        <v>0</v>
      </c>
      <c r="F80" s="58">
        <f>'Data Input - Option 4'!J120</f>
        <v>0</v>
      </c>
      <c r="G80" s="58">
        <f>'Data Input - Option 4'!K120</f>
        <v>0</v>
      </c>
      <c r="H80" s="58">
        <f>'Data Input - Option 4'!L120</f>
        <v>0</v>
      </c>
      <c r="I80" s="58">
        <f>'Data Input - Option 4'!M120</f>
        <v>0</v>
      </c>
      <c r="J80" s="58">
        <f>'Data Input - Option 4'!N120</f>
        <v>0</v>
      </c>
      <c r="K80" s="58">
        <f>'Data Input - Option 4'!O120</f>
        <v>0</v>
      </c>
      <c r="L80" s="58">
        <f>'Data Input - Option 4'!P120</f>
        <v>0</v>
      </c>
      <c r="M80" s="58">
        <f>'Data Input - Option 4'!Q120</f>
        <v>0</v>
      </c>
      <c r="N80" s="58">
        <f>'Data Input - Option 4'!R120</f>
        <v>0</v>
      </c>
      <c r="O80" s="58">
        <f>'Data Input - Option 4'!S120</f>
        <v>0</v>
      </c>
      <c r="P80" s="58">
        <f>'Data Input - Option 4'!T120</f>
        <v>0</v>
      </c>
      <c r="Q80" s="58">
        <f>'Data Input - Option 4'!U120</f>
        <v>0</v>
      </c>
      <c r="R80" s="58">
        <f>'Data Input - Option 4'!V120</f>
        <v>0</v>
      </c>
      <c r="S80" s="58">
        <f>'Data Input - Option 4'!W120</f>
        <v>0</v>
      </c>
      <c r="T80" s="58">
        <f>'Data Input - Option 4'!X120</f>
        <v>0</v>
      </c>
      <c r="U80" s="58">
        <f>'Data Input - Option 4'!Y120</f>
        <v>0</v>
      </c>
      <c r="V80" s="58">
        <f>'Data Input - Option 4'!Z120</f>
        <v>0</v>
      </c>
      <c r="W80" s="58">
        <f>'Data Input - Option 4'!AA120</f>
        <v>0</v>
      </c>
      <c r="X80" s="58">
        <f>'Data Input - Option 4'!AB120</f>
        <v>0</v>
      </c>
      <c r="Y80" s="58">
        <f>'Data Input - Option 4'!AC120</f>
        <v>0</v>
      </c>
      <c r="Z80" s="58">
        <f>'Data Input - Option 4'!AD120</f>
        <v>0</v>
      </c>
      <c r="AA80" s="58">
        <f>'Data Input - Option 4'!AE120</f>
        <v>0</v>
      </c>
      <c r="AB80" s="58">
        <f>'Data Input - Option 4'!AF120</f>
        <v>0</v>
      </c>
      <c r="AC80" s="58">
        <f>'Data Input - Option 4'!AG120</f>
        <v>0</v>
      </c>
      <c r="AD80" s="58">
        <f>'Data Input - Option 4'!AH120</f>
        <v>0</v>
      </c>
      <c r="AE80" s="58">
        <f>'Data Input - Option 4'!AI120</f>
        <v>0</v>
      </c>
      <c r="AF80" s="58">
        <f>'Data Input - Option 4'!AJ120</f>
        <v>0</v>
      </c>
      <c r="AG80" s="58">
        <f>'Data Input - Option 4'!AK120</f>
        <v>0</v>
      </c>
      <c r="AH80" s="58">
        <f>'Data Input - Option 4'!AL120</f>
        <v>0</v>
      </c>
      <c r="AI80" s="58">
        <f>'Data Input - Option 4'!AM120</f>
        <v>0</v>
      </c>
      <c r="AJ80" s="58">
        <f>'Data Input - Option 4'!AN120</f>
        <v>0</v>
      </c>
      <c r="AK80" s="58">
        <f>'Data Input - Option 4'!AO120</f>
        <v>0</v>
      </c>
      <c r="AL80" s="58">
        <f>'Data Input - Option 4'!AP120</f>
        <v>0</v>
      </c>
      <c r="AM80" s="58">
        <f>'Data Input - Option 4'!AQ120</f>
        <v>0</v>
      </c>
      <c r="AN80" s="58">
        <f>'Data Input - Option 4'!AR120</f>
        <v>0</v>
      </c>
      <c r="AO80" s="58">
        <f>'Data Input - Option 4'!AS120</f>
        <v>0</v>
      </c>
      <c r="AP80" s="58">
        <f>'Data Input - Option 4'!AT120</f>
        <v>0</v>
      </c>
      <c r="AQ80" s="58">
        <f>'Data Input - Option 4'!AU120</f>
        <v>0</v>
      </c>
      <c r="AR80" s="58">
        <f>'Data Input - Option 4'!AV120</f>
        <v>0</v>
      </c>
      <c r="AS80" s="58">
        <f>'Data Input - Option 4'!AW120</f>
        <v>0</v>
      </c>
      <c r="AT80" s="58">
        <f>'Data Input - Option 4'!AX120</f>
        <v>0</v>
      </c>
      <c r="AU80" s="58">
        <f>'Data Input - Option 4'!AY120</f>
        <v>0</v>
      </c>
      <c r="AV80" s="58">
        <f>'Data Input - Option 4'!AZ120</f>
        <v>0</v>
      </c>
      <c r="AW80" s="58">
        <f>'Data Input - Option 4'!BA120</f>
        <v>0</v>
      </c>
      <c r="AX80" s="58">
        <f>'Data Input - Option 4'!BB120</f>
        <v>0</v>
      </c>
      <c r="AY80" s="58">
        <f>'Data Input - Option 4'!BC120</f>
        <v>0</v>
      </c>
      <c r="AZ80" s="58">
        <f>'Data Input - Option 4'!BD120</f>
        <v>0</v>
      </c>
      <c r="BA80" s="58">
        <f>'Data Input - Option 4'!BE120</f>
        <v>0</v>
      </c>
      <c r="BB80" s="58">
        <f>'Data Input - Option 4'!BF120</f>
        <v>0</v>
      </c>
      <c r="BC80" s="58">
        <f>'Data Input - Option 4'!BG120</f>
        <v>0</v>
      </c>
      <c r="BD80" s="58">
        <f>'Data Input - Option 4'!BH120</f>
        <v>0</v>
      </c>
      <c r="BE80" s="58">
        <f>'Data Input - Option 4'!BI120</f>
        <v>0</v>
      </c>
      <c r="BF80" s="58">
        <f>'Data Input - Option 4'!BJ120</f>
        <v>0</v>
      </c>
      <c r="BG80" s="58">
        <f>'Data Input - Option 4'!BK120</f>
        <v>0</v>
      </c>
      <c r="BH80" s="58">
        <f>'Data Input - Option 4'!BL120</f>
        <v>0</v>
      </c>
      <c r="BI80" s="58">
        <f>'Data Input - Option 4'!BM120</f>
        <v>0</v>
      </c>
      <c r="BJ80" s="58">
        <f>'Data Input - Option 4'!BN120</f>
        <v>0</v>
      </c>
      <c r="BK80" s="58">
        <f>'Data Input - Option 4'!BO120</f>
        <v>0</v>
      </c>
      <c r="BL80" s="58">
        <f>'Data Input - Option 4'!BP120</f>
        <v>0</v>
      </c>
      <c r="BM80" s="58">
        <f>'Data Input - Option 4'!BQ120</f>
        <v>0</v>
      </c>
      <c r="BN80" s="58">
        <f>'Data Input - Option 4'!BR120</f>
        <v>0</v>
      </c>
      <c r="BO80" s="58">
        <f>'Data Input - Option 4'!BS120</f>
        <v>0</v>
      </c>
      <c r="BP80" s="58">
        <f>'Data Input - Option 4'!BT120</f>
        <v>0</v>
      </c>
      <c r="BQ80" s="58">
        <f>'Data Input - Option 4'!BU120</f>
        <v>0</v>
      </c>
      <c r="BR80" s="58">
        <f>'Data Input - Option 4'!BV120</f>
        <v>0</v>
      </c>
      <c r="BS80" s="58">
        <f>'Data Input - Option 4'!BW120</f>
        <v>0</v>
      </c>
      <c r="BT80" s="58">
        <f>'Data Input - Option 4'!BX120</f>
        <v>0</v>
      </c>
      <c r="BU80" s="58">
        <f>'Data Input - Option 4'!BY120</f>
        <v>0</v>
      </c>
      <c r="BV80" s="58">
        <f>'Data Input - Option 4'!BZ120</f>
        <v>0</v>
      </c>
      <c r="BW80" s="58">
        <f>'Data Input - Option 4'!CA120</f>
        <v>0</v>
      </c>
      <c r="BX80" s="58">
        <f>'Data Input - Option 4'!CB120</f>
        <v>0</v>
      </c>
      <c r="BY80" s="58">
        <f>'Data Input - Option 4'!CC120</f>
        <v>0</v>
      </c>
      <c r="BZ80" s="58">
        <f>'Data Input - Option 4'!CD120</f>
        <v>0</v>
      </c>
      <c r="CA80" s="58">
        <f>'Data Input - Option 4'!CE120</f>
        <v>0</v>
      </c>
      <c r="CB80" s="58">
        <f>'Data Input - Option 4'!CF120</f>
        <v>0</v>
      </c>
      <c r="CC80" s="58">
        <f>'Data Input - Option 4'!CG120</f>
        <v>0</v>
      </c>
      <c r="CD80" s="58">
        <f>'Data Input - Option 4'!CH120</f>
        <v>0</v>
      </c>
      <c r="CE80" s="58">
        <f>'Data Input - Option 4'!CI120</f>
        <v>0</v>
      </c>
      <c r="CF80" s="58">
        <f>'Data Input - Option 4'!CJ120</f>
        <v>0</v>
      </c>
      <c r="CG80" s="58">
        <f>'Data Input - Option 4'!CK120</f>
        <v>0</v>
      </c>
      <c r="CH80" s="58">
        <f>'Data Input - Option 4'!CL120</f>
        <v>0</v>
      </c>
      <c r="CI80" s="58">
        <f>'Data Input - Option 4'!CM120</f>
        <v>0</v>
      </c>
      <c r="CJ80" s="58">
        <f>'Data Input - Option 4'!CN120</f>
        <v>0</v>
      </c>
      <c r="CK80" s="58">
        <f>'Data Input - Option 4'!CO120</f>
        <v>0</v>
      </c>
      <c r="CL80" s="58">
        <f>'Data Input - Option 4'!CP120</f>
        <v>0</v>
      </c>
      <c r="CM80" s="58">
        <f>'Data Input - Option 4'!CQ120</f>
        <v>0</v>
      </c>
      <c r="CN80" s="58">
        <f>'Data Input - Option 4'!CR120</f>
        <v>0</v>
      </c>
      <c r="CO80" s="58">
        <f>'Data Input - Option 4'!CS120</f>
        <v>0</v>
      </c>
      <c r="CP80" s="58">
        <f>'Data Input - Option 4'!CT120</f>
        <v>0</v>
      </c>
      <c r="CQ80" s="58">
        <f>'Data Input - Option 4'!CU120</f>
        <v>0</v>
      </c>
      <c r="CR80" s="58">
        <f>'Data Input - Option 4'!CV120</f>
        <v>0</v>
      </c>
      <c r="CS80" s="58">
        <f>'Data Input - Option 4'!CW120</f>
        <v>0</v>
      </c>
      <c r="CT80" s="58">
        <f>'Data Input - Option 4'!CX120</f>
        <v>0</v>
      </c>
      <c r="CU80" s="58">
        <f>'Data Input - Option 4'!CY120</f>
        <v>0</v>
      </c>
      <c r="CV80" s="58">
        <f>'Data Input - Option 4'!CZ120</f>
        <v>0</v>
      </c>
      <c r="CW80" s="58">
        <f>'Data Input - Option 4'!DA120</f>
        <v>0</v>
      </c>
      <c r="CX80" s="58">
        <f>'Data Input - Option 4'!DB120</f>
        <v>0</v>
      </c>
      <c r="CY80" s="58">
        <f>'Data Input - Option 4'!DC120</f>
        <v>0</v>
      </c>
      <c r="CZ80" s="391"/>
    </row>
    <row r="81" spans="1:104" x14ac:dyDescent="0.25">
      <c r="B81" s="393" t="s">
        <v>175</v>
      </c>
      <c r="C81" s="390" t="s">
        <v>121</v>
      </c>
      <c r="D81" s="59">
        <f>'Data Input - Option 4'!H128-'Data Input - Option 4'!H120</f>
        <v>0</v>
      </c>
      <c r="E81" s="59">
        <f>'Data Input - Option 4'!I128-'Data Input - Option 4'!I120</f>
        <v>0</v>
      </c>
      <c r="F81" s="59">
        <f>'Data Input - Option 4'!J128-'Data Input - Option 4'!J120</f>
        <v>0</v>
      </c>
      <c r="G81" s="59">
        <f>'Data Input - Option 4'!K128-'Data Input - Option 4'!K120</f>
        <v>0</v>
      </c>
      <c r="H81" s="59">
        <f>'Data Input - Option 4'!L128-'Data Input - Option 4'!L120</f>
        <v>0</v>
      </c>
      <c r="I81" s="59">
        <f>'Data Input - Option 4'!M128-'Data Input - Option 4'!M120</f>
        <v>0</v>
      </c>
      <c r="J81" s="59">
        <f>'Data Input - Option 4'!N128-'Data Input - Option 4'!N120</f>
        <v>0</v>
      </c>
      <c r="K81" s="59">
        <f>'Data Input - Option 4'!O128-'Data Input - Option 4'!O120</f>
        <v>0</v>
      </c>
      <c r="L81" s="59">
        <f>'Data Input - Option 4'!P128-'Data Input - Option 4'!P120</f>
        <v>0</v>
      </c>
      <c r="M81" s="59">
        <f>'Data Input - Option 4'!Q128-'Data Input - Option 4'!Q120</f>
        <v>0</v>
      </c>
      <c r="N81" s="59">
        <f>'Data Input - Option 4'!R128-'Data Input - Option 4'!R120</f>
        <v>0</v>
      </c>
      <c r="O81" s="59">
        <f>'Data Input - Option 4'!S128-'Data Input - Option 4'!S120</f>
        <v>0</v>
      </c>
      <c r="P81" s="59">
        <f>'Data Input - Option 4'!T128-'Data Input - Option 4'!T120</f>
        <v>0</v>
      </c>
      <c r="Q81" s="59">
        <f>'Data Input - Option 4'!U128-'Data Input - Option 4'!U120</f>
        <v>0</v>
      </c>
      <c r="R81" s="59">
        <f>'Data Input - Option 4'!V128-'Data Input - Option 4'!V120</f>
        <v>0</v>
      </c>
      <c r="S81" s="59">
        <f>'Data Input - Option 4'!W128-'Data Input - Option 4'!W120</f>
        <v>0</v>
      </c>
      <c r="T81" s="59">
        <f>'Data Input - Option 4'!X128-'Data Input - Option 4'!X120</f>
        <v>0</v>
      </c>
      <c r="U81" s="59">
        <f>'Data Input - Option 4'!Y128-'Data Input - Option 4'!Y120</f>
        <v>0</v>
      </c>
      <c r="V81" s="59">
        <f>'Data Input - Option 4'!Z128-'Data Input - Option 4'!Z120</f>
        <v>0</v>
      </c>
      <c r="W81" s="59">
        <f>'Data Input - Option 4'!AA128-'Data Input - Option 4'!AA120</f>
        <v>0</v>
      </c>
      <c r="X81" s="59">
        <f>'Data Input - Option 4'!AB128-'Data Input - Option 4'!AB120</f>
        <v>0</v>
      </c>
      <c r="Y81" s="59">
        <f>'Data Input - Option 4'!AC128-'Data Input - Option 4'!AC120</f>
        <v>0</v>
      </c>
      <c r="Z81" s="59">
        <f>'Data Input - Option 4'!AD128-'Data Input - Option 4'!AD120</f>
        <v>0</v>
      </c>
      <c r="AA81" s="59">
        <f>'Data Input - Option 4'!AE128-'Data Input - Option 4'!AE120</f>
        <v>0</v>
      </c>
      <c r="AB81" s="59">
        <f>'Data Input - Option 4'!AF128-'Data Input - Option 4'!AF120</f>
        <v>0</v>
      </c>
      <c r="AC81" s="59">
        <f>'Data Input - Option 4'!AG128-'Data Input - Option 4'!AG120</f>
        <v>0</v>
      </c>
      <c r="AD81" s="59">
        <f>'Data Input - Option 4'!AH128-'Data Input - Option 4'!AH120</f>
        <v>0</v>
      </c>
      <c r="AE81" s="59">
        <f>'Data Input - Option 4'!AI128-'Data Input - Option 4'!AI120</f>
        <v>0</v>
      </c>
      <c r="AF81" s="59">
        <f>'Data Input - Option 4'!AJ128-'Data Input - Option 4'!AJ120</f>
        <v>0</v>
      </c>
      <c r="AG81" s="59">
        <f>'Data Input - Option 4'!AK128-'Data Input - Option 4'!AK120</f>
        <v>0</v>
      </c>
      <c r="AH81" s="59">
        <f>'Data Input - Option 4'!AL128-'Data Input - Option 4'!AL120</f>
        <v>0</v>
      </c>
      <c r="AI81" s="59">
        <f>'Data Input - Option 4'!AM128-'Data Input - Option 4'!AM120</f>
        <v>0</v>
      </c>
      <c r="AJ81" s="59">
        <f>'Data Input - Option 4'!AN128-'Data Input - Option 4'!AN120</f>
        <v>0</v>
      </c>
      <c r="AK81" s="59">
        <f>'Data Input - Option 4'!AO128-'Data Input - Option 4'!AO120</f>
        <v>0</v>
      </c>
      <c r="AL81" s="59">
        <f>'Data Input - Option 4'!AP128-'Data Input - Option 4'!AP120</f>
        <v>0</v>
      </c>
      <c r="AM81" s="59">
        <f>'Data Input - Option 4'!AQ128-'Data Input - Option 4'!AQ120</f>
        <v>0</v>
      </c>
      <c r="AN81" s="59">
        <f>'Data Input - Option 4'!AR128-'Data Input - Option 4'!AR120</f>
        <v>0</v>
      </c>
      <c r="AO81" s="59">
        <f>'Data Input - Option 4'!AS128-'Data Input - Option 4'!AS120</f>
        <v>0</v>
      </c>
      <c r="AP81" s="59">
        <f>'Data Input - Option 4'!AT128-'Data Input - Option 4'!AT120</f>
        <v>0</v>
      </c>
      <c r="AQ81" s="59">
        <f>'Data Input - Option 4'!AU128-'Data Input - Option 4'!AU120</f>
        <v>0</v>
      </c>
      <c r="AR81" s="59">
        <f>'Data Input - Option 4'!AV128-'Data Input - Option 4'!AV120</f>
        <v>0</v>
      </c>
      <c r="AS81" s="59">
        <f>'Data Input - Option 4'!AW128-'Data Input - Option 4'!AW120</f>
        <v>0</v>
      </c>
      <c r="AT81" s="59">
        <f>'Data Input - Option 4'!AX128-'Data Input - Option 4'!AX120</f>
        <v>0</v>
      </c>
      <c r="AU81" s="59">
        <f>'Data Input - Option 4'!AY128-'Data Input - Option 4'!AY120</f>
        <v>0</v>
      </c>
      <c r="AV81" s="59">
        <f>'Data Input - Option 4'!AZ128-'Data Input - Option 4'!AZ120</f>
        <v>0</v>
      </c>
      <c r="AW81" s="59">
        <f>'Data Input - Option 4'!BA128-'Data Input - Option 4'!BA120</f>
        <v>0</v>
      </c>
      <c r="AX81" s="59">
        <f>'Data Input - Option 4'!BB128-'Data Input - Option 4'!BB120</f>
        <v>0</v>
      </c>
      <c r="AY81" s="59">
        <f>'Data Input - Option 4'!BC128-'Data Input - Option 4'!BC120</f>
        <v>0</v>
      </c>
      <c r="AZ81" s="59">
        <f>'Data Input - Option 4'!BD128-'Data Input - Option 4'!BD120</f>
        <v>0</v>
      </c>
      <c r="BA81" s="59">
        <f>'Data Input - Option 4'!BE128-'Data Input - Option 4'!BE120</f>
        <v>0</v>
      </c>
      <c r="BB81" s="59">
        <f>'Data Input - Option 4'!BF128-'Data Input - Option 4'!BF120</f>
        <v>0</v>
      </c>
      <c r="BC81" s="59">
        <f>'Data Input - Option 4'!BG128-'Data Input - Option 4'!BG120</f>
        <v>0</v>
      </c>
      <c r="BD81" s="59">
        <f>'Data Input - Option 4'!BH128-'Data Input - Option 4'!BH120</f>
        <v>0</v>
      </c>
      <c r="BE81" s="59">
        <f>'Data Input - Option 4'!BI128-'Data Input - Option 4'!BI120</f>
        <v>0</v>
      </c>
      <c r="BF81" s="59">
        <f>'Data Input - Option 4'!BJ128-'Data Input - Option 4'!BJ120</f>
        <v>0</v>
      </c>
      <c r="BG81" s="59">
        <f>'Data Input - Option 4'!BK128-'Data Input - Option 4'!BK120</f>
        <v>0</v>
      </c>
      <c r="BH81" s="59">
        <f>'Data Input - Option 4'!BL128-'Data Input - Option 4'!BL120</f>
        <v>0</v>
      </c>
      <c r="BI81" s="59">
        <f>'Data Input - Option 4'!BM128-'Data Input - Option 4'!BM120</f>
        <v>0</v>
      </c>
      <c r="BJ81" s="59">
        <f>'Data Input - Option 4'!BN128-'Data Input - Option 4'!BN120</f>
        <v>0</v>
      </c>
      <c r="BK81" s="59">
        <f>'Data Input - Option 4'!BO128-'Data Input - Option 4'!BO120</f>
        <v>0</v>
      </c>
      <c r="BL81" s="59">
        <f>'Data Input - Option 4'!BP128-'Data Input - Option 4'!BP120</f>
        <v>0</v>
      </c>
      <c r="BM81" s="59">
        <f>'Data Input - Option 4'!BQ128-'Data Input - Option 4'!BQ120</f>
        <v>0</v>
      </c>
      <c r="BN81" s="59">
        <f>'Data Input - Option 4'!BR128-'Data Input - Option 4'!BR120</f>
        <v>0</v>
      </c>
      <c r="BO81" s="59">
        <f>'Data Input - Option 4'!BS128-'Data Input - Option 4'!BS120</f>
        <v>0</v>
      </c>
      <c r="BP81" s="59">
        <f>'Data Input - Option 4'!BT128-'Data Input - Option 4'!BT120</f>
        <v>0</v>
      </c>
      <c r="BQ81" s="59">
        <f>'Data Input - Option 4'!BU128-'Data Input - Option 4'!BU120</f>
        <v>0</v>
      </c>
      <c r="BR81" s="59">
        <f>'Data Input - Option 4'!BV128-'Data Input - Option 4'!BV120</f>
        <v>0</v>
      </c>
      <c r="BS81" s="59">
        <f>'Data Input - Option 4'!BW128-'Data Input - Option 4'!BW120</f>
        <v>0</v>
      </c>
      <c r="BT81" s="59">
        <f>'Data Input - Option 4'!BX128-'Data Input - Option 4'!BX120</f>
        <v>0</v>
      </c>
      <c r="BU81" s="59">
        <f>'Data Input - Option 4'!BY128-'Data Input - Option 4'!BY120</f>
        <v>0</v>
      </c>
      <c r="BV81" s="59">
        <f>'Data Input - Option 4'!BZ128-'Data Input - Option 4'!BZ120</f>
        <v>0</v>
      </c>
      <c r="BW81" s="59">
        <f>'Data Input - Option 4'!CA128-'Data Input - Option 4'!CA120</f>
        <v>0</v>
      </c>
      <c r="BX81" s="59">
        <f>'Data Input - Option 4'!CB128-'Data Input - Option 4'!CB120</f>
        <v>0</v>
      </c>
      <c r="BY81" s="59">
        <f>'Data Input - Option 4'!CC128-'Data Input - Option 4'!CC120</f>
        <v>0</v>
      </c>
      <c r="BZ81" s="59">
        <f>'Data Input - Option 4'!CD128-'Data Input - Option 4'!CD120</f>
        <v>0</v>
      </c>
      <c r="CA81" s="59">
        <f>'Data Input - Option 4'!CE128-'Data Input - Option 4'!CE120</f>
        <v>0</v>
      </c>
      <c r="CB81" s="59">
        <f>'Data Input - Option 4'!CF128-'Data Input - Option 4'!CF120</f>
        <v>0</v>
      </c>
      <c r="CC81" s="59">
        <f>'Data Input - Option 4'!CG128-'Data Input - Option 4'!CG120</f>
        <v>0</v>
      </c>
      <c r="CD81" s="59">
        <f>'Data Input - Option 4'!CH128-'Data Input - Option 4'!CH120</f>
        <v>0</v>
      </c>
      <c r="CE81" s="59">
        <f>'Data Input - Option 4'!CI128-'Data Input - Option 4'!CI120</f>
        <v>0</v>
      </c>
      <c r="CF81" s="59">
        <f>'Data Input - Option 4'!CJ128-'Data Input - Option 4'!CJ120</f>
        <v>0</v>
      </c>
      <c r="CG81" s="59">
        <f>'Data Input - Option 4'!CK128-'Data Input - Option 4'!CK120</f>
        <v>0</v>
      </c>
      <c r="CH81" s="59">
        <f>'Data Input - Option 4'!CL128-'Data Input - Option 4'!CL120</f>
        <v>0</v>
      </c>
      <c r="CI81" s="59">
        <f>'Data Input - Option 4'!CM128-'Data Input - Option 4'!CM120</f>
        <v>0</v>
      </c>
      <c r="CJ81" s="59">
        <f>'Data Input - Option 4'!CN128-'Data Input - Option 4'!CN120</f>
        <v>0</v>
      </c>
      <c r="CK81" s="59">
        <f>'Data Input - Option 4'!CO128-'Data Input - Option 4'!CO120</f>
        <v>0</v>
      </c>
      <c r="CL81" s="59">
        <f>'Data Input - Option 4'!CP128-'Data Input - Option 4'!CP120</f>
        <v>0</v>
      </c>
      <c r="CM81" s="59">
        <f>'Data Input - Option 4'!CQ128-'Data Input - Option 4'!CQ120</f>
        <v>0</v>
      </c>
      <c r="CN81" s="59">
        <f>'Data Input - Option 4'!CR128-'Data Input - Option 4'!CR120</f>
        <v>0</v>
      </c>
      <c r="CO81" s="59">
        <f>'Data Input - Option 4'!CS128-'Data Input - Option 4'!CS120</f>
        <v>0</v>
      </c>
      <c r="CP81" s="59">
        <f>'Data Input - Option 4'!CT128-'Data Input - Option 4'!CT120</f>
        <v>0</v>
      </c>
      <c r="CQ81" s="59">
        <f>'Data Input - Option 4'!CU128-'Data Input - Option 4'!CU120</f>
        <v>0</v>
      </c>
      <c r="CR81" s="59">
        <f>'Data Input - Option 4'!CV128-'Data Input - Option 4'!CV120</f>
        <v>0</v>
      </c>
      <c r="CS81" s="59">
        <f>'Data Input - Option 4'!CW128-'Data Input - Option 4'!CW120</f>
        <v>0</v>
      </c>
      <c r="CT81" s="59">
        <f>'Data Input - Option 4'!CX128-'Data Input - Option 4'!CX120</f>
        <v>0</v>
      </c>
      <c r="CU81" s="59">
        <f>'Data Input - Option 4'!CY128-'Data Input - Option 4'!CY120</f>
        <v>0</v>
      </c>
      <c r="CV81" s="59">
        <f>'Data Input - Option 4'!CZ128-'Data Input - Option 4'!CZ120</f>
        <v>0</v>
      </c>
      <c r="CW81" s="59">
        <f>'Data Input - Option 4'!DA128-'Data Input - Option 4'!DA120</f>
        <v>0</v>
      </c>
      <c r="CX81" s="59">
        <f>'Data Input - Option 4'!DB128-'Data Input - Option 4'!DB120</f>
        <v>0</v>
      </c>
      <c r="CY81" s="59">
        <f>'Data Input - Option 4'!DC128-'Data Input - Option 4'!DC120</f>
        <v>0</v>
      </c>
      <c r="CZ81" s="391"/>
    </row>
    <row r="82" spans="1:104" x14ac:dyDescent="0.25">
      <c r="B82" s="393" t="s">
        <v>176</v>
      </c>
      <c r="C82" s="9" t="s">
        <v>1117</v>
      </c>
      <c r="D82" s="59" t="e">
        <f>HLOOKUP(Calc_Option4!D$6,'Carbon Prices'!$D$9:$CH$15,3,FALSE)</f>
        <v>#N/A</v>
      </c>
      <c r="E82" s="59" t="e">
        <f>HLOOKUP(Calc_Option4!E$6,'Carbon Prices'!$D$9:$CH$15,3,FALSE)</f>
        <v>#N/A</v>
      </c>
      <c r="F82" s="59" t="e">
        <f>HLOOKUP(Calc_Option4!F$6,'Carbon Prices'!$D$9:$CH$15,3,FALSE)</f>
        <v>#N/A</v>
      </c>
      <c r="G82" s="59" t="e">
        <f>HLOOKUP(Calc_Option4!G$6,'Carbon Prices'!$D$9:$CH$15,3,FALSE)</f>
        <v>#N/A</v>
      </c>
      <c r="H82" s="59" t="e">
        <f>HLOOKUP(Calc_Option4!H$6,'Carbon Prices'!$D$9:$CH$15,3,FALSE)</f>
        <v>#N/A</v>
      </c>
      <c r="I82" s="59" t="e">
        <f>HLOOKUP(Calc_Option4!I$6,'Carbon Prices'!$D$9:$CH$15,3,FALSE)</f>
        <v>#N/A</v>
      </c>
      <c r="J82" s="59" t="e">
        <f>HLOOKUP(Calc_Option4!J$6,'Carbon Prices'!$D$9:$CH$15,3,FALSE)</f>
        <v>#N/A</v>
      </c>
      <c r="K82" s="59" t="e">
        <f>HLOOKUP(Calc_Option4!K$6,'Carbon Prices'!$D$9:$CH$15,3,FALSE)</f>
        <v>#N/A</v>
      </c>
      <c r="L82" s="59" t="e">
        <f>HLOOKUP(Calc_Option4!L$6,'Carbon Prices'!$D$9:$CH$15,3,FALSE)</f>
        <v>#N/A</v>
      </c>
      <c r="M82" s="59" t="e">
        <f>HLOOKUP(Calc_Option4!M$6,'Carbon Prices'!$D$9:$CH$15,3,FALSE)</f>
        <v>#N/A</v>
      </c>
      <c r="N82" s="59" t="e">
        <f>HLOOKUP(Calc_Option4!N$6,'Carbon Prices'!$D$9:$CH$15,3,FALSE)</f>
        <v>#N/A</v>
      </c>
      <c r="O82" s="59" t="e">
        <f>HLOOKUP(Calc_Option4!O$6,'Carbon Prices'!$D$9:$CH$15,3,FALSE)</f>
        <v>#N/A</v>
      </c>
      <c r="P82" s="59" t="e">
        <f>HLOOKUP(Calc_Option4!P$6,'Carbon Prices'!$D$9:$CH$15,3,FALSE)</f>
        <v>#N/A</v>
      </c>
      <c r="Q82" s="59" t="e">
        <f>HLOOKUP(Calc_Option4!Q$6,'Carbon Prices'!$D$9:$CH$15,3,FALSE)</f>
        <v>#N/A</v>
      </c>
      <c r="R82" s="59" t="e">
        <f>HLOOKUP(Calc_Option4!R$6,'Carbon Prices'!$D$9:$CH$15,3,FALSE)</f>
        <v>#N/A</v>
      </c>
      <c r="S82" s="59" t="e">
        <f>HLOOKUP(Calc_Option4!S$6,'Carbon Prices'!$D$9:$CH$15,3,FALSE)</f>
        <v>#N/A</v>
      </c>
      <c r="T82" s="59" t="e">
        <f>HLOOKUP(Calc_Option4!T$6,'Carbon Prices'!$D$9:$CH$15,3,FALSE)</f>
        <v>#N/A</v>
      </c>
      <c r="U82" s="59" t="e">
        <f>HLOOKUP(Calc_Option4!U$6,'Carbon Prices'!$D$9:$CH$15,3,FALSE)</f>
        <v>#N/A</v>
      </c>
      <c r="V82" s="59" t="e">
        <f>HLOOKUP(Calc_Option4!V$6,'Carbon Prices'!$D$9:$CH$15,3,FALSE)</f>
        <v>#N/A</v>
      </c>
      <c r="W82" s="59" t="e">
        <f>HLOOKUP(Calc_Option4!W$6,'Carbon Prices'!$D$9:$CH$15,3,FALSE)</f>
        <v>#N/A</v>
      </c>
      <c r="X82" s="59" t="e">
        <f>HLOOKUP(Calc_Option4!X$6,'Carbon Prices'!$D$9:$CH$15,3,FALSE)</f>
        <v>#N/A</v>
      </c>
      <c r="Y82" s="59" t="e">
        <f>HLOOKUP(Calc_Option4!Y$6,'Carbon Prices'!$D$9:$CH$15,3,FALSE)</f>
        <v>#N/A</v>
      </c>
      <c r="Z82" s="59" t="e">
        <f>HLOOKUP(Calc_Option4!Z$6,'Carbon Prices'!$D$9:$CH$15,3,FALSE)</f>
        <v>#N/A</v>
      </c>
      <c r="AA82" s="59" t="e">
        <f>HLOOKUP(Calc_Option4!AA$6,'Carbon Prices'!$D$9:$CH$15,3,FALSE)</f>
        <v>#N/A</v>
      </c>
      <c r="AB82" s="59" t="e">
        <f>HLOOKUP(Calc_Option4!AB$6,'Carbon Prices'!$D$9:$CH$15,3,FALSE)</f>
        <v>#N/A</v>
      </c>
      <c r="AC82" s="59" t="e">
        <f>HLOOKUP(Calc_Option4!AC$6,'Carbon Prices'!$D$9:$CH$15,3,FALSE)</f>
        <v>#N/A</v>
      </c>
      <c r="AD82" s="59" t="e">
        <f>HLOOKUP(Calc_Option4!AD$6,'Carbon Prices'!$D$9:$CH$15,3,FALSE)</f>
        <v>#N/A</v>
      </c>
      <c r="AE82" s="59" t="e">
        <f>HLOOKUP(Calc_Option4!AE$6,'Carbon Prices'!$D$9:$CH$15,3,FALSE)</f>
        <v>#N/A</v>
      </c>
      <c r="AF82" s="59" t="e">
        <f>HLOOKUP(Calc_Option4!AF$6,'Carbon Prices'!$D$9:$CH$15,3,FALSE)</f>
        <v>#N/A</v>
      </c>
      <c r="AG82" s="59" t="e">
        <f>HLOOKUP(Calc_Option4!AG$6,'Carbon Prices'!$D$9:$CH$15,3,FALSE)</f>
        <v>#N/A</v>
      </c>
      <c r="AH82" s="59" t="e">
        <f>HLOOKUP(Calc_Option4!AH$6,'Carbon Prices'!$D$9:$CH$15,3,FALSE)</f>
        <v>#N/A</v>
      </c>
      <c r="AI82" s="59" t="e">
        <f>HLOOKUP(Calc_Option4!AI$6,'Carbon Prices'!$D$9:$CH$15,3,FALSE)</f>
        <v>#N/A</v>
      </c>
      <c r="AJ82" s="59" t="e">
        <f>HLOOKUP(Calc_Option4!AJ$6,'Carbon Prices'!$D$9:$CH$15,3,FALSE)</f>
        <v>#N/A</v>
      </c>
      <c r="AK82" s="59" t="e">
        <f>HLOOKUP(Calc_Option4!AK$6,'Carbon Prices'!$D$9:$CH$15,3,FALSE)</f>
        <v>#N/A</v>
      </c>
      <c r="AL82" s="59" t="e">
        <f>HLOOKUP(Calc_Option4!AL$6,'Carbon Prices'!$D$9:$CH$15,3,FALSE)</f>
        <v>#N/A</v>
      </c>
      <c r="AM82" s="59" t="e">
        <f>HLOOKUP(Calc_Option4!AM$6,'Carbon Prices'!$D$9:$CH$15,3,FALSE)</f>
        <v>#N/A</v>
      </c>
      <c r="AN82" s="59" t="e">
        <f>HLOOKUP(Calc_Option4!AN$6,'Carbon Prices'!$D$9:$CH$15,3,FALSE)</f>
        <v>#N/A</v>
      </c>
      <c r="AO82" s="59" t="e">
        <f>HLOOKUP(Calc_Option4!AO$6,'Carbon Prices'!$D$9:$CH$15,3,FALSE)</f>
        <v>#N/A</v>
      </c>
      <c r="AP82" s="59" t="e">
        <f>HLOOKUP(Calc_Option4!AP$6,'Carbon Prices'!$D$9:$CH$15,3,FALSE)</f>
        <v>#N/A</v>
      </c>
      <c r="AQ82" s="59" t="e">
        <f>HLOOKUP(Calc_Option4!AQ$6,'Carbon Prices'!$D$9:$CH$15,3,FALSE)</f>
        <v>#N/A</v>
      </c>
      <c r="AR82" s="59" t="e">
        <f>HLOOKUP(Calc_Option4!AR$6,'Carbon Prices'!$D$9:$CH$15,3,FALSE)</f>
        <v>#N/A</v>
      </c>
      <c r="AS82" s="59" t="e">
        <f>HLOOKUP(Calc_Option4!AS$6,'Carbon Prices'!$D$9:$CH$15,3,FALSE)</f>
        <v>#N/A</v>
      </c>
      <c r="AT82" s="59" t="e">
        <f>HLOOKUP(Calc_Option4!AT$6,'Carbon Prices'!$D$9:$CH$15,3,FALSE)</f>
        <v>#N/A</v>
      </c>
      <c r="AU82" s="59" t="e">
        <f>HLOOKUP(Calc_Option4!AU$6,'Carbon Prices'!$D$9:$CH$15,3,FALSE)</f>
        <v>#N/A</v>
      </c>
      <c r="AV82" s="59" t="e">
        <f>HLOOKUP(Calc_Option4!AV$6,'Carbon Prices'!$D$9:$CH$15,3,FALSE)</f>
        <v>#N/A</v>
      </c>
      <c r="AW82" s="59" t="e">
        <f>HLOOKUP(Calc_Option4!AW$6,'Carbon Prices'!$D$9:$CH$15,3,FALSE)</f>
        <v>#N/A</v>
      </c>
      <c r="AX82" s="59" t="e">
        <f>HLOOKUP(Calc_Option4!AX$6,'Carbon Prices'!$D$9:$CH$15,3,FALSE)</f>
        <v>#N/A</v>
      </c>
      <c r="AY82" s="59" t="e">
        <f>HLOOKUP(Calc_Option4!AY$6,'Carbon Prices'!$D$9:$CH$15,3,FALSE)</f>
        <v>#N/A</v>
      </c>
      <c r="AZ82" s="59" t="e">
        <f>HLOOKUP(Calc_Option4!AZ$6,'Carbon Prices'!$D$9:$CH$15,3,FALSE)</f>
        <v>#N/A</v>
      </c>
      <c r="BA82" s="59" t="e">
        <f>HLOOKUP(Calc_Option4!BA$6,'Carbon Prices'!$D$9:$CH$15,3,FALSE)</f>
        <v>#N/A</v>
      </c>
      <c r="BB82" s="59" t="e">
        <f>HLOOKUP(Calc_Option4!BB$6,'Carbon Prices'!$D$9:$CH$15,3,FALSE)</f>
        <v>#N/A</v>
      </c>
      <c r="BC82" s="59" t="e">
        <f>HLOOKUP(Calc_Option4!BC$6,'Carbon Prices'!$D$9:$CH$15,3,FALSE)</f>
        <v>#N/A</v>
      </c>
      <c r="BD82" s="59" t="e">
        <f>HLOOKUP(Calc_Option4!BD$6,'Carbon Prices'!$D$9:$CH$15,3,FALSE)</f>
        <v>#N/A</v>
      </c>
      <c r="BE82" s="59" t="e">
        <f>HLOOKUP(Calc_Option4!BE$6,'Carbon Prices'!$D$9:$CH$15,3,FALSE)</f>
        <v>#N/A</v>
      </c>
      <c r="BF82" s="59" t="e">
        <f>HLOOKUP(Calc_Option4!BF$6,'Carbon Prices'!$D$9:$CH$15,3,FALSE)</f>
        <v>#N/A</v>
      </c>
      <c r="BG82" s="59" t="e">
        <f>HLOOKUP(Calc_Option4!BG$6,'Carbon Prices'!$D$9:$CH$15,3,FALSE)</f>
        <v>#N/A</v>
      </c>
      <c r="BH82" s="59" t="e">
        <f>HLOOKUP(Calc_Option4!BH$6,'Carbon Prices'!$D$9:$CH$15,3,FALSE)</f>
        <v>#N/A</v>
      </c>
      <c r="BI82" s="59" t="e">
        <f>HLOOKUP(Calc_Option4!BI$6,'Carbon Prices'!$D$9:$CH$15,3,FALSE)</f>
        <v>#N/A</v>
      </c>
      <c r="BJ82" s="59" t="e">
        <f>HLOOKUP(Calc_Option4!BJ$6,'Carbon Prices'!$D$9:$CH$15,3,FALSE)</f>
        <v>#N/A</v>
      </c>
      <c r="BK82" s="59" t="e">
        <f>HLOOKUP(Calc_Option4!BK$6,'Carbon Prices'!$D$9:$CH$15,3,FALSE)</f>
        <v>#N/A</v>
      </c>
      <c r="BL82" s="59" t="e">
        <f>HLOOKUP(Calc_Option4!BL$6,'Carbon Prices'!$D$9:$CH$15,3,FALSE)</f>
        <v>#N/A</v>
      </c>
      <c r="BM82" s="59" t="e">
        <f>HLOOKUP(Calc_Option4!BM$6,'Carbon Prices'!$D$9:$CH$15,3,FALSE)</f>
        <v>#N/A</v>
      </c>
      <c r="BN82" s="59" t="e">
        <f>HLOOKUP(Calc_Option4!BN$6,'Carbon Prices'!$D$9:$CH$15,3,FALSE)</f>
        <v>#N/A</v>
      </c>
      <c r="BO82" s="59" t="e">
        <f>HLOOKUP(Calc_Option4!BO$6,'Carbon Prices'!$D$9:$CH$15,3,FALSE)</f>
        <v>#N/A</v>
      </c>
      <c r="BP82" s="59" t="e">
        <f>HLOOKUP(Calc_Option4!BP$6,'Carbon Prices'!$D$9:$CH$15,3,FALSE)</f>
        <v>#N/A</v>
      </c>
      <c r="BQ82" s="59" t="e">
        <f>HLOOKUP(Calc_Option4!BQ$6,'Carbon Prices'!$D$9:$CH$15,3,FALSE)</f>
        <v>#N/A</v>
      </c>
      <c r="BR82" s="59" t="e">
        <f>HLOOKUP(Calc_Option4!BR$6,'Carbon Prices'!$D$9:$CH$15,3,FALSE)</f>
        <v>#N/A</v>
      </c>
      <c r="BS82" s="59" t="e">
        <f>HLOOKUP(Calc_Option4!BS$6,'Carbon Prices'!$D$9:$CH$15,3,FALSE)</f>
        <v>#N/A</v>
      </c>
      <c r="BT82" s="59" t="e">
        <f>HLOOKUP(Calc_Option4!BT$6,'Carbon Prices'!$D$9:$CH$15,3,FALSE)</f>
        <v>#N/A</v>
      </c>
      <c r="BU82" s="59" t="e">
        <f>HLOOKUP(Calc_Option4!BU$6,'Carbon Prices'!$D$9:$CH$15,3,FALSE)</f>
        <v>#N/A</v>
      </c>
      <c r="BV82" s="59" t="e">
        <f>HLOOKUP(Calc_Option4!BV$6,'Carbon Prices'!$D$9:$CH$15,3,FALSE)</f>
        <v>#N/A</v>
      </c>
      <c r="BW82" s="59" t="e">
        <f>HLOOKUP(Calc_Option4!BW$6,'Carbon Prices'!$D$9:$CH$15,3,FALSE)</f>
        <v>#N/A</v>
      </c>
      <c r="BX82" s="59" t="e">
        <f>HLOOKUP(Calc_Option4!BX$6,'Carbon Prices'!$D$9:$CH$15,3,FALSE)</f>
        <v>#N/A</v>
      </c>
      <c r="BY82" s="59" t="e">
        <f>HLOOKUP(Calc_Option4!BY$6,'Carbon Prices'!$D$9:$CH$15,3,FALSE)</f>
        <v>#N/A</v>
      </c>
      <c r="BZ82" s="59" t="e">
        <f>HLOOKUP(Calc_Option4!BZ$6,'Carbon Prices'!$D$9:$CH$15,3,FALSE)</f>
        <v>#N/A</v>
      </c>
      <c r="CA82" s="59" t="e">
        <f>HLOOKUP(Calc_Option4!CA$6,'Carbon Prices'!$D$9:$CH$15,3,FALSE)</f>
        <v>#N/A</v>
      </c>
      <c r="CB82" s="59" t="e">
        <f>HLOOKUP(Calc_Option4!CB$6,'Carbon Prices'!$D$9:$CH$15,3,FALSE)</f>
        <v>#N/A</v>
      </c>
      <c r="CC82" s="59" t="e">
        <f>HLOOKUP(Calc_Option4!CC$6,'Carbon Prices'!$D$9:$CH$15,3,FALSE)</f>
        <v>#N/A</v>
      </c>
      <c r="CD82" s="59" t="e">
        <f>HLOOKUP(Calc_Option4!CD$6,'Carbon Prices'!$D$9:$CH$15,3,FALSE)</f>
        <v>#N/A</v>
      </c>
      <c r="CE82" s="59" t="e">
        <f>HLOOKUP(Calc_Option4!CE$6,'Carbon Prices'!$D$9:$CH$15,3,FALSE)</f>
        <v>#N/A</v>
      </c>
      <c r="CF82" s="59" t="e">
        <f>HLOOKUP(Calc_Option4!CF$6,'Carbon Prices'!$D$9:$CH$15,3,FALSE)</f>
        <v>#N/A</v>
      </c>
      <c r="CG82" s="59" t="e">
        <f>HLOOKUP(Calc_Option4!CG$6,'Carbon Prices'!$D$9:$CH$15,3,FALSE)</f>
        <v>#N/A</v>
      </c>
      <c r="CH82" s="59" t="e">
        <f>HLOOKUP(Calc_Option4!CH$6,'Carbon Prices'!$D$9:$CH$15,3,FALSE)</f>
        <v>#N/A</v>
      </c>
      <c r="CI82" s="59" t="e">
        <f>HLOOKUP(Calc_Option4!CI$6,'Carbon Prices'!$D$9:$CH$15,3,FALSE)</f>
        <v>#N/A</v>
      </c>
      <c r="CJ82" s="59" t="e">
        <f>HLOOKUP(Calc_Option4!CJ$6,'Carbon Prices'!$D$9:$CH$15,3,FALSE)</f>
        <v>#N/A</v>
      </c>
      <c r="CK82" s="59" t="e">
        <f>HLOOKUP(Calc_Option4!CK$6,'Carbon Prices'!$D$9:$CH$15,3,FALSE)</f>
        <v>#N/A</v>
      </c>
      <c r="CL82" s="59" t="e">
        <f>HLOOKUP(Calc_Option4!CL$6,'Carbon Prices'!$D$9:$CH$15,3,FALSE)</f>
        <v>#N/A</v>
      </c>
      <c r="CM82" s="59" t="e">
        <f>HLOOKUP(Calc_Option4!CM$6,'Carbon Prices'!$D$9:$CH$15,3,FALSE)</f>
        <v>#N/A</v>
      </c>
      <c r="CN82" s="59" t="e">
        <f>HLOOKUP(Calc_Option4!CN$6,'Carbon Prices'!$D$9:$CH$15,3,FALSE)</f>
        <v>#N/A</v>
      </c>
      <c r="CO82" s="59" t="e">
        <f>HLOOKUP(Calc_Option4!CO$6,'Carbon Prices'!$D$9:$CH$15,3,FALSE)</f>
        <v>#N/A</v>
      </c>
      <c r="CP82" s="59" t="e">
        <f>HLOOKUP(Calc_Option4!CP$6,'Carbon Prices'!$D$9:$CH$15,3,FALSE)</f>
        <v>#N/A</v>
      </c>
      <c r="CQ82" s="59" t="e">
        <f>HLOOKUP(Calc_Option4!CQ$6,'Carbon Prices'!$D$9:$CH$15,3,FALSE)</f>
        <v>#N/A</v>
      </c>
      <c r="CR82" s="59" t="e">
        <f>HLOOKUP(Calc_Option4!CR$6,'Carbon Prices'!$D$9:$CH$15,3,FALSE)</f>
        <v>#N/A</v>
      </c>
      <c r="CS82" s="59" t="e">
        <f>HLOOKUP(Calc_Option4!CS$6,'Carbon Prices'!$D$9:$CH$15,3,FALSE)</f>
        <v>#N/A</v>
      </c>
      <c r="CT82" s="59" t="e">
        <f>HLOOKUP(Calc_Option4!CT$6,'Carbon Prices'!$D$9:$CH$15,3,FALSE)</f>
        <v>#N/A</v>
      </c>
      <c r="CU82" s="59" t="e">
        <f>HLOOKUP(Calc_Option4!CU$6,'Carbon Prices'!$D$9:$CH$15,3,FALSE)</f>
        <v>#N/A</v>
      </c>
      <c r="CV82" s="59" t="e">
        <f>HLOOKUP(Calc_Option4!CV$6,'Carbon Prices'!$D$9:$CH$15,3,FALSE)</f>
        <v>#N/A</v>
      </c>
      <c r="CW82" s="59" t="e">
        <f>HLOOKUP(Calc_Option4!CW$6,'Carbon Prices'!$D$9:$CH$15,3,FALSE)</f>
        <v>#N/A</v>
      </c>
      <c r="CX82" s="59" t="e">
        <f>HLOOKUP(Calc_Option4!CX$6,'Carbon Prices'!$D$9:$CH$15,3,FALSE)</f>
        <v>#N/A</v>
      </c>
      <c r="CY82" s="59" t="e">
        <f>HLOOKUP(Calc_Option4!CY$6,'Carbon Prices'!$D$9:$CH$15,3,FALSE)</f>
        <v>#N/A</v>
      </c>
      <c r="CZ82" s="391"/>
    </row>
    <row r="83" spans="1:104" x14ac:dyDescent="0.25">
      <c r="B83" s="393" t="s">
        <v>177</v>
      </c>
      <c r="C83" s="9" t="s">
        <v>1117</v>
      </c>
      <c r="D83" s="59" t="e">
        <f>IF('Data Input - General'!$F$10="Yes",HLOOKUP(Calc_Option4!D$6,'Carbon Prices'!$D$9:$CH$15,3,FALSE),HLOOKUP(Calc_Option4!D$6,'Carbon Prices'!$D$9:$CH$15,6,FALSE))</f>
        <v>#N/A</v>
      </c>
      <c r="E83" s="59" t="e">
        <f>IF('Data Input - General'!$F$10="Yes",HLOOKUP(Calc_Option4!E$6,'Carbon Prices'!$D$9:$CH$15,3,FALSE),HLOOKUP(Calc_Option4!E$6,'Carbon Prices'!$D$9:$CH$15,6,FALSE))</f>
        <v>#N/A</v>
      </c>
      <c r="F83" s="59" t="e">
        <f>IF('Data Input - General'!$F$10="Yes",HLOOKUP(Calc_Option4!F$6,'Carbon Prices'!$D$9:$CH$15,3,FALSE),HLOOKUP(Calc_Option4!F$6,'Carbon Prices'!$D$9:$CH$15,6,FALSE))</f>
        <v>#N/A</v>
      </c>
      <c r="G83" s="59" t="e">
        <f>IF('Data Input - General'!$F$10="Yes",HLOOKUP(Calc_Option4!G$6,'Carbon Prices'!$D$9:$CH$15,3,FALSE),HLOOKUP(Calc_Option4!G$6,'Carbon Prices'!$D$9:$CH$15,6,FALSE))</f>
        <v>#N/A</v>
      </c>
      <c r="H83" s="59" t="e">
        <f>IF('Data Input - General'!$F$10="Yes",HLOOKUP(Calc_Option4!H$6,'Carbon Prices'!$D$9:$CH$15,3,FALSE),HLOOKUP(Calc_Option4!H$6,'Carbon Prices'!$D$9:$CH$15,6,FALSE))</f>
        <v>#N/A</v>
      </c>
      <c r="I83" s="59" t="e">
        <f>IF('Data Input - General'!$F$10="Yes",HLOOKUP(Calc_Option4!I$6,'Carbon Prices'!$D$9:$CH$15,3,FALSE),HLOOKUP(Calc_Option4!I$6,'Carbon Prices'!$D$9:$CH$15,6,FALSE))</f>
        <v>#N/A</v>
      </c>
      <c r="J83" s="59" t="e">
        <f>IF('Data Input - General'!$F$10="Yes",HLOOKUP(Calc_Option4!J$6,'Carbon Prices'!$D$9:$CH$15,3,FALSE),HLOOKUP(Calc_Option4!J$6,'Carbon Prices'!$D$9:$CH$15,6,FALSE))</f>
        <v>#N/A</v>
      </c>
      <c r="K83" s="59" t="e">
        <f>IF('Data Input - General'!$F$10="Yes",HLOOKUP(Calc_Option4!K$6,'Carbon Prices'!$D$9:$CH$15,3,FALSE),HLOOKUP(Calc_Option4!K$6,'Carbon Prices'!$D$9:$CH$15,6,FALSE))</f>
        <v>#N/A</v>
      </c>
      <c r="L83" s="59" t="e">
        <f>IF('Data Input - General'!$F$10="Yes",HLOOKUP(Calc_Option4!L$6,'Carbon Prices'!$D$9:$CH$15,3,FALSE),HLOOKUP(Calc_Option4!L$6,'Carbon Prices'!$D$9:$CH$15,6,FALSE))</f>
        <v>#N/A</v>
      </c>
      <c r="M83" s="59" t="e">
        <f>IF('Data Input - General'!$F$10="Yes",HLOOKUP(Calc_Option4!M$6,'Carbon Prices'!$D$9:$CH$15,3,FALSE),HLOOKUP(Calc_Option4!M$6,'Carbon Prices'!$D$9:$CH$15,6,FALSE))</f>
        <v>#N/A</v>
      </c>
      <c r="N83" s="59" t="e">
        <f>IF('Data Input - General'!$F$10="Yes",HLOOKUP(Calc_Option4!N$6,'Carbon Prices'!$D$9:$CH$15,3,FALSE),HLOOKUP(Calc_Option4!N$6,'Carbon Prices'!$D$9:$CH$15,6,FALSE))</f>
        <v>#N/A</v>
      </c>
      <c r="O83" s="59" t="e">
        <f>IF('Data Input - General'!$F$10="Yes",HLOOKUP(Calc_Option4!O$6,'Carbon Prices'!$D$9:$CH$15,3,FALSE),HLOOKUP(Calc_Option4!O$6,'Carbon Prices'!$D$9:$CH$15,6,FALSE))</f>
        <v>#N/A</v>
      </c>
      <c r="P83" s="59" t="e">
        <f>IF('Data Input - General'!$F$10="Yes",HLOOKUP(Calc_Option4!P$6,'Carbon Prices'!$D$9:$CH$15,3,FALSE),HLOOKUP(Calc_Option4!P$6,'Carbon Prices'!$D$9:$CH$15,6,FALSE))</f>
        <v>#N/A</v>
      </c>
      <c r="Q83" s="59" t="e">
        <f>IF('Data Input - General'!$F$10="Yes",HLOOKUP(Calc_Option4!Q$6,'Carbon Prices'!$D$9:$CH$15,3,FALSE),HLOOKUP(Calc_Option4!Q$6,'Carbon Prices'!$D$9:$CH$15,6,FALSE))</f>
        <v>#N/A</v>
      </c>
      <c r="R83" s="59" t="e">
        <f>IF('Data Input - General'!$F$10="Yes",HLOOKUP(Calc_Option4!R$6,'Carbon Prices'!$D$9:$CH$15,3,FALSE),HLOOKUP(Calc_Option4!R$6,'Carbon Prices'!$D$9:$CH$15,6,FALSE))</f>
        <v>#N/A</v>
      </c>
      <c r="S83" s="59" t="e">
        <f>IF('Data Input - General'!$F$10="Yes",HLOOKUP(Calc_Option4!S$6,'Carbon Prices'!$D$9:$CH$15,3,FALSE),HLOOKUP(Calc_Option4!S$6,'Carbon Prices'!$D$9:$CH$15,6,FALSE))</f>
        <v>#N/A</v>
      </c>
      <c r="T83" s="59" t="e">
        <f>IF('Data Input - General'!$F$10="Yes",HLOOKUP(Calc_Option4!T$6,'Carbon Prices'!$D$9:$CH$15,3,FALSE),HLOOKUP(Calc_Option4!T$6,'Carbon Prices'!$D$9:$CH$15,6,FALSE))</f>
        <v>#N/A</v>
      </c>
      <c r="U83" s="59" t="e">
        <f>IF('Data Input - General'!$F$10="Yes",HLOOKUP(Calc_Option4!U$6,'Carbon Prices'!$D$9:$CH$15,3,FALSE),HLOOKUP(Calc_Option4!U$6,'Carbon Prices'!$D$9:$CH$15,6,FALSE))</f>
        <v>#N/A</v>
      </c>
      <c r="V83" s="59" t="e">
        <f>IF('Data Input - General'!$F$10="Yes",HLOOKUP(Calc_Option4!V$6,'Carbon Prices'!$D$9:$CH$15,3,FALSE),HLOOKUP(Calc_Option4!V$6,'Carbon Prices'!$D$9:$CH$15,6,FALSE))</f>
        <v>#N/A</v>
      </c>
      <c r="W83" s="59" t="e">
        <f>IF('Data Input - General'!$F$10="Yes",HLOOKUP(Calc_Option4!W$6,'Carbon Prices'!$D$9:$CH$15,3,FALSE),HLOOKUP(Calc_Option4!W$6,'Carbon Prices'!$D$9:$CH$15,6,FALSE))</f>
        <v>#N/A</v>
      </c>
      <c r="X83" s="59" t="e">
        <f>IF('Data Input - General'!$F$10="Yes",HLOOKUP(Calc_Option4!X$6,'Carbon Prices'!$D$9:$CH$15,3,FALSE),HLOOKUP(Calc_Option4!X$6,'Carbon Prices'!$D$9:$CH$15,6,FALSE))</f>
        <v>#N/A</v>
      </c>
      <c r="Y83" s="59" t="e">
        <f>IF('Data Input - General'!$F$10="Yes",HLOOKUP(Calc_Option4!Y$6,'Carbon Prices'!$D$9:$CH$15,3,FALSE),HLOOKUP(Calc_Option4!Y$6,'Carbon Prices'!$D$9:$CH$15,6,FALSE))</f>
        <v>#N/A</v>
      </c>
      <c r="Z83" s="59" t="e">
        <f>IF('Data Input - General'!$F$10="Yes",HLOOKUP(Calc_Option4!Z$6,'Carbon Prices'!$D$9:$CH$15,3,FALSE),HLOOKUP(Calc_Option4!Z$6,'Carbon Prices'!$D$9:$CH$15,6,FALSE))</f>
        <v>#N/A</v>
      </c>
      <c r="AA83" s="59" t="e">
        <f>IF('Data Input - General'!$F$10="Yes",HLOOKUP(Calc_Option4!AA$6,'Carbon Prices'!$D$9:$CH$15,3,FALSE),HLOOKUP(Calc_Option4!AA$6,'Carbon Prices'!$D$9:$CH$15,6,FALSE))</f>
        <v>#N/A</v>
      </c>
      <c r="AB83" s="59" t="e">
        <f>IF('Data Input - General'!$F$10="Yes",HLOOKUP(Calc_Option4!AB$6,'Carbon Prices'!$D$9:$CH$15,3,FALSE),HLOOKUP(Calc_Option4!AB$6,'Carbon Prices'!$D$9:$CH$15,6,FALSE))</f>
        <v>#N/A</v>
      </c>
      <c r="AC83" s="59" t="e">
        <f>IF('Data Input - General'!$F$10="Yes",HLOOKUP(Calc_Option4!AC$6,'Carbon Prices'!$D$9:$CH$15,3,FALSE),HLOOKUP(Calc_Option4!AC$6,'Carbon Prices'!$D$9:$CH$15,6,FALSE))</f>
        <v>#N/A</v>
      </c>
      <c r="AD83" s="59" t="e">
        <f>IF('Data Input - General'!$F$10="Yes",HLOOKUP(Calc_Option4!AD$6,'Carbon Prices'!$D$9:$CH$15,3,FALSE),HLOOKUP(Calc_Option4!AD$6,'Carbon Prices'!$D$9:$CH$15,6,FALSE))</f>
        <v>#N/A</v>
      </c>
      <c r="AE83" s="59" t="e">
        <f>IF('Data Input - General'!$F$10="Yes",HLOOKUP(Calc_Option4!AE$6,'Carbon Prices'!$D$9:$CH$15,3,FALSE),HLOOKUP(Calc_Option4!AE$6,'Carbon Prices'!$D$9:$CH$15,6,FALSE))</f>
        <v>#N/A</v>
      </c>
      <c r="AF83" s="59" t="e">
        <f>IF('Data Input - General'!$F$10="Yes",HLOOKUP(Calc_Option4!AF$6,'Carbon Prices'!$D$9:$CH$15,3,FALSE),HLOOKUP(Calc_Option4!AF$6,'Carbon Prices'!$D$9:$CH$15,6,FALSE))</f>
        <v>#N/A</v>
      </c>
      <c r="AG83" s="59" t="e">
        <f>IF('Data Input - General'!$F$10="Yes",HLOOKUP(Calc_Option4!AG$6,'Carbon Prices'!$D$9:$CH$15,3,FALSE),HLOOKUP(Calc_Option4!AG$6,'Carbon Prices'!$D$9:$CH$15,6,FALSE))</f>
        <v>#N/A</v>
      </c>
      <c r="AH83" s="59" t="e">
        <f>IF('Data Input - General'!$F$10="Yes",HLOOKUP(Calc_Option4!AH$6,'Carbon Prices'!$D$9:$CH$15,3,FALSE),HLOOKUP(Calc_Option4!AH$6,'Carbon Prices'!$D$9:$CH$15,6,FALSE))</f>
        <v>#N/A</v>
      </c>
      <c r="AI83" s="59" t="e">
        <f>IF('Data Input - General'!$F$10="Yes",HLOOKUP(Calc_Option4!AI$6,'Carbon Prices'!$D$9:$CH$15,3,FALSE),HLOOKUP(Calc_Option4!AI$6,'Carbon Prices'!$D$9:$CH$15,6,FALSE))</f>
        <v>#N/A</v>
      </c>
      <c r="AJ83" s="59" t="e">
        <f>IF('Data Input - General'!$F$10="Yes",HLOOKUP(Calc_Option4!AJ$6,'Carbon Prices'!$D$9:$CH$15,3,FALSE),HLOOKUP(Calc_Option4!AJ$6,'Carbon Prices'!$D$9:$CH$15,6,FALSE))</f>
        <v>#N/A</v>
      </c>
      <c r="AK83" s="59" t="e">
        <f>IF('Data Input - General'!$F$10="Yes",HLOOKUP(Calc_Option4!AK$6,'Carbon Prices'!$D$9:$CH$15,3,FALSE),HLOOKUP(Calc_Option4!AK$6,'Carbon Prices'!$D$9:$CH$15,6,FALSE))</f>
        <v>#N/A</v>
      </c>
      <c r="AL83" s="59" t="e">
        <f>IF('Data Input - General'!$F$10="Yes",HLOOKUP(Calc_Option4!AL$6,'Carbon Prices'!$D$9:$CH$15,3,FALSE),HLOOKUP(Calc_Option4!AL$6,'Carbon Prices'!$D$9:$CH$15,6,FALSE))</f>
        <v>#N/A</v>
      </c>
      <c r="AM83" s="59" t="e">
        <f>IF('Data Input - General'!$F$10="Yes",HLOOKUP(Calc_Option4!AM$6,'Carbon Prices'!$D$9:$CH$15,3,FALSE),HLOOKUP(Calc_Option4!AM$6,'Carbon Prices'!$D$9:$CH$15,6,FALSE))</f>
        <v>#N/A</v>
      </c>
      <c r="AN83" s="59" t="e">
        <f>IF('Data Input - General'!$F$10="Yes",HLOOKUP(Calc_Option4!AN$6,'Carbon Prices'!$D$9:$CH$15,3,FALSE),HLOOKUP(Calc_Option4!AN$6,'Carbon Prices'!$D$9:$CH$15,6,FALSE))</f>
        <v>#N/A</v>
      </c>
      <c r="AO83" s="59" t="e">
        <f>IF('Data Input - General'!$F$10="Yes",HLOOKUP(Calc_Option4!AO$6,'Carbon Prices'!$D$9:$CH$15,3,FALSE),HLOOKUP(Calc_Option4!AO$6,'Carbon Prices'!$D$9:$CH$15,6,FALSE))</f>
        <v>#N/A</v>
      </c>
      <c r="AP83" s="59" t="e">
        <f>IF('Data Input - General'!$F$10="Yes",HLOOKUP(Calc_Option4!AP$6,'Carbon Prices'!$D$9:$CH$15,3,FALSE),HLOOKUP(Calc_Option4!AP$6,'Carbon Prices'!$D$9:$CH$15,6,FALSE))</f>
        <v>#N/A</v>
      </c>
      <c r="AQ83" s="59" t="e">
        <f>IF('Data Input - General'!$F$10="Yes",HLOOKUP(Calc_Option4!AQ$6,'Carbon Prices'!$D$9:$CH$15,3,FALSE),HLOOKUP(Calc_Option4!AQ$6,'Carbon Prices'!$D$9:$CH$15,6,FALSE))</f>
        <v>#N/A</v>
      </c>
      <c r="AR83" s="59" t="e">
        <f>IF('Data Input - General'!$F$10="Yes",HLOOKUP(Calc_Option4!AR$6,'Carbon Prices'!$D$9:$CH$15,3,FALSE),HLOOKUP(Calc_Option4!AR$6,'Carbon Prices'!$D$9:$CH$15,6,FALSE))</f>
        <v>#N/A</v>
      </c>
      <c r="AS83" s="59" t="e">
        <f>IF('Data Input - General'!$F$10="Yes",HLOOKUP(Calc_Option4!AS$6,'Carbon Prices'!$D$9:$CH$15,3,FALSE),HLOOKUP(Calc_Option4!AS$6,'Carbon Prices'!$D$9:$CH$15,6,FALSE))</f>
        <v>#N/A</v>
      </c>
      <c r="AT83" s="59" t="e">
        <f>IF('Data Input - General'!$F$10="Yes",HLOOKUP(Calc_Option4!AT$6,'Carbon Prices'!$D$9:$CH$15,3,FALSE),HLOOKUP(Calc_Option4!AT$6,'Carbon Prices'!$D$9:$CH$15,6,FALSE))</f>
        <v>#N/A</v>
      </c>
      <c r="AU83" s="59" t="e">
        <f>IF('Data Input - General'!$F$10="Yes",HLOOKUP(Calc_Option4!AU$6,'Carbon Prices'!$D$9:$CH$15,3,FALSE),HLOOKUP(Calc_Option4!AU$6,'Carbon Prices'!$D$9:$CH$15,6,FALSE))</f>
        <v>#N/A</v>
      </c>
      <c r="AV83" s="59" t="e">
        <f>IF('Data Input - General'!$F$10="Yes",HLOOKUP(Calc_Option4!AV$6,'Carbon Prices'!$D$9:$CH$15,3,FALSE),HLOOKUP(Calc_Option4!AV$6,'Carbon Prices'!$D$9:$CH$15,6,FALSE))</f>
        <v>#N/A</v>
      </c>
      <c r="AW83" s="59" t="e">
        <f>IF('Data Input - General'!$F$10="Yes",HLOOKUP(Calc_Option4!AW$6,'Carbon Prices'!$D$9:$CH$15,3,FALSE),HLOOKUP(Calc_Option4!AW$6,'Carbon Prices'!$D$9:$CH$15,6,FALSE))</f>
        <v>#N/A</v>
      </c>
      <c r="AX83" s="59" t="e">
        <f>IF('Data Input - General'!$F$10="Yes",HLOOKUP(Calc_Option4!AX$6,'Carbon Prices'!$D$9:$CH$15,3,FALSE),HLOOKUP(Calc_Option4!AX$6,'Carbon Prices'!$D$9:$CH$15,6,FALSE))</f>
        <v>#N/A</v>
      </c>
      <c r="AY83" s="59" t="e">
        <f>IF('Data Input - General'!$F$10="Yes",HLOOKUP(Calc_Option4!AY$6,'Carbon Prices'!$D$9:$CH$15,3,FALSE),HLOOKUP(Calc_Option4!AY$6,'Carbon Prices'!$D$9:$CH$15,6,FALSE))</f>
        <v>#N/A</v>
      </c>
      <c r="AZ83" s="59" t="e">
        <f>IF('Data Input - General'!$F$10="Yes",HLOOKUP(Calc_Option4!AZ$6,'Carbon Prices'!$D$9:$CH$15,3,FALSE),HLOOKUP(Calc_Option4!AZ$6,'Carbon Prices'!$D$9:$CH$15,6,FALSE))</f>
        <v>#N/A</v>
      </c>
      <c r="BA83" s="59" t="e">
        <f>IF('Data Input - General'!$F$10="Yes",HLOOKUP(Calc_Option4!BA$6,'Carbon Prices'!$D$9:$CH$15,3,FALSE),HLOOKUP(Calc_Option4!BA$6,'Carbon Prices'!$D$9:$CH$15,6,FALSE))</f>
        <v>#N/A</v>
      </c>
      <c r="BB83" s="59" t="e">
        <f>IF('Data Input - General'!$F$10="Yes",HLOOKUP(Calc_Option4!BB$6,'Carbon Prices'!$D$9:$CH$15,3,FALSE),HLOOKUP(Calc_Option4!BB$6,'Carbon Prices'!$D$9:$CH$15,6,FALSE))</f>
        <v>#N/A</v>
      </c>
      <c r="BC83" s="59" t="e">
        <f>IF('Data Input - General'!$F$10="Yes",HLOOKUP(Calc_Option4!BC$6,'Carbon Prices'!$D$9:$CH$15,3,FALSE),HLOOKUP(Calc_Option4!BC$6,'Carbon Prices'!$D$9:$CH$15,6,FALSE))</f>
        <v>#N/A</v>
      </c>
      <c r="BD83" s="59" t="e">
        <f>IF('Data Input - General'!$F$10="Yes",HLOOKUP(Calc_Option4!BD$6,'Carbon Prices'!$D$9:$CH$15,3,FALSE),HLOOKUP(Calc_Option4!BD$6,'Carbon Prices'!$D$9:$CH$15,6,FALSE))</f>
        <v>#N/A</v>
      </c>
      <c r="BE83" s="59" t="e">
        <f>IF('Data Input - General'!$F$10="Yes",HLOOKUP(Calc_Option4!BE$6,'Carbon Prices'!$D$9:$CH$15,3,FALSE),HLOOKUP(Calc_Option4!BE$6,'Carbon Prices'!$D$9:$CH$15,6,FALSE))</f>
        <v>#N/A</v>
      </c>
      <c r="BF83" s="59" t="e">
        <f>IF('Data Input - General'!$F$10="Yes",HLOOKUP(Calc_Option4!BF$6,'Carbon Prices'!$D$9:$CH$15,3,FALSE),HLOOKUP(Calc_Option4!BF$6,'Carbon Prices'!$D$9:$CH$15,6,FALSE))</f>
        <v>#N/A</v>
      </c>
      <c r="BG83" s="59" t="e">
        <f>IF('Data Input - General'!$F$10="Yes",HLOOKUP(Calc_Option4!BG$6,'Carbon Prices'!$D$9:$CH$15,3,FALSE),HLOOKUP(Calc_Option4!BG$6,'Carbon Prices'!$D$9:$CH$15,6,FALSE))</f>
        <v>#N/A</v>
      </c>
      <c r="BH83" s="59" t="e">
        <f>IF('Data Input - General'!$F$10="Yes",HLOOKUP(Calc_Option4!BH$6,'Carbon Prices'!$D$9:$CH$15,3,FALSE),HLOOKUP(Calc_Option4!BH$6,'Carbon Prices'!$D$9:$CH$15,6,FALSE))</f>
        <v>#N/A</v>
      </c>
      <c r="BI83" s="59" t="e">
        <f>IF('Data Input - General'!$F$10="Yes",HLOOKUP(Calc_Option4!BI$6,'Carbon Prices'!$D$9:$CH$15,3,FALSE),HLOOKUP(Calc_Option4!BI$6,'Carbon Prices'!$D$9:$CH$15,6,FALSE))</f>
        <v>#N/A</v>
      </c>
      <c r="BJ83" s="59" t="e">
        <f>IF('Data Input - General'!$F$10="Yes",HLOOKUP(Calc_Option4!BJ$6,'Carbon Prices'!$D$9:$CH$15,3,FALSE),HLOOKUP(Calc_Option4!BJ$6,'Carbon Prices'!$D$9:$CH$15,6,FALSE))</f>
        <v>#N/A</v>
      </c>
      <c r="BK83" s="59" t="e">
        <f>IF('Data Input - General'!$F$10="Yes",HLOOKUP(Calc_Option4!BK$6,'Carbon Prices'!$D$9:$CH$15,3,FALSE),HLOOKUP(Calc_Option4!BK$6,'Carbon Prices'!$D$9:$CH$15,6,FALSE))</f>
        <v>#N/A</v>
      </c>
      <c r="BL83" s="59" t="e">
        <f>IF('Data Input - General'!$F$10="Yes",HLOOKUP(Calc_Option4!BL$6,'Carbon Prices'!$D$9:$CH$15,3,FALSE),HLOOKUP(Calc_Option4!BL$6,'Carbon Prices'!$D$9:$CH$15,6,FALSE))</f>
        <v>#N/A</v>
      </c>
      <c r="BM83" s="59" t="e">
        <f>IF('Data Input - General'!$F$10="Yes",HLOOKUP(Calc_Option4!BM$6,'Carbon Prices'!$D$9:$CH$15,3,FALSE),HLOOKUP(Calc_Option4!BM$6,'Carbon Prices'!$D$9:$CH$15,6,FALSE))</f>
        <v>#N/A</v>
      </c>
      <c r="BN83" s="59" t="e">
        <f>IF('Data Input - General'!$F$10="Yes",HLOOKUP(Calc_Option4!BN$6,'Carbon Prices'!$D$9:$CH$15,3,FALSE),HLOOKUP(Calc_Option4!BN$6,'Carbon Prices'!$D$9:$CH$15,6,FALSE))</f>
        <v>#N/A</v>
      </c>
      <c r="BO83" s="59" t="e">
        <f>IF('Data Input - General'!$F$10="Yes",HLOOKUP(Calc_Option4!BO$6,'Carbon Prices'!$D$9:$CH$15,3,FALSE),HLOOKUP(Calc_Option4!BO$6,'Carbon Prices'!$D$9:$CH$15,6,FALSE))</f>
        <v>#N/A</v>
      </c>
      <c r="BP83" s="59" t="e">
        <f>IF('Data Input - General'!$F$10="Yes",HLOOKUP(Calc_Option4!BP$6,'Carbon Prices'!$D$9:$CH$15,3,FALSE),HLOOKUP(Calc_Option4!BP$6,'Carbon Prices'!$D$9:$CH$15,6,FALSE))</f>
        <v>#N/A</v>
      </c>
      <c r="BQ83" s="59" t="e">
        <f>IF('Data Input - General'!$F$10="Yes",HLOOKUP(Calc_Option4!BQ$6,'Carbon Prices'!$D$9:$CH$15,3,FALSE),HLOOKUP(Calc_Option4!BQ$6,'Carbon Prices'!$D$9:$CH$15,6,FALSE))</f>
        <v>#N/A</v>
      </c>
      <c r="BR83" s="59" t="e">
        <f>IF('Data Input - General'!$F$10="Yes",HLOOKUP(Calc_Option4!BR$6,'Carbon Prices'!$D$9:$CH$15,3,FALSE),HLOOKUP(Calc_Option4!BR$6,'Carbon Prices'!$D$9:$CH$15,6,FALSE))</f>
        <v>#N/A</v>
      </c>
      <c r="BS83" s="59" t="e">
        <f>IF('Data Input - General'!$F$10="Yes",HLOOKUP(Calc_Option4!BS$6,'Carbon Prices'!$D$9:$CH$15,3,FALSE),HLOOKUP(Calc_Option4!BS$6,'Carbon Prices'!$D$9:$CH$15,6,FALSE))</f>
        <v>#N/A</v>
      </c>
      <c r="BT83" s="59" t="e">
        <f>IF('Data Input - General'!$F$10="Yes",HLOOKUP(Calc_Option4!BT$6,'Carbon Prices'!$D$9:$CH$15,3,FALSE),HLOOKUP(Calc_Option4!BT$6,'Carbon Prices'!$D$9:$CH$15,6,FALSE))</f>
        <v>#N/A</v>
      </c>
      <c r="BU83" s="59" t="e">
        <f>IF('Data Input - General'!$F$10="Yes",HLOOKUP(Calc_Option4!BU$6,'Carbon Prices'!$D$9:$CH$15,3,FALSE),HLOOKUP(Calc_Option4!BU$6,'Carbon Prices'!$D$9:$CH$15,6,FALSE))</f>
        <v>#N/A</v>
      </c>
      <c r="BV83" s="59" t="e">
        <f>IF('Data Input - General'!$F$10="Yes",HLOOKUP(Calc_Option4!BV$6,'Carbon Prices'!$D$9:$CH$15,3,FALSE),HLOOKUP(Calc_Option4!BV$6,'Carbon Prices'!$D$9:$CH$15,6,FALSE))</f>
        <v>#N/A</v>
      </c>
      <c r="BW83" s="59" t="e">
        <f>IF('Data Input - General'!$F$10="Yes",HLOOKUP(Calc_Option4!BW$6,'Carbon Prices'!$D$9:$CH$15,3,FALSE),HLOOKUP(Calc_Option4!BW$6,'Carbon Prices'!$D$9:$CH$15,6,FALSE))</f>
        <v>#N/A</v>
      </c>
      <c r="BX83" s="59" t="e">
        <f>IF('Data Input - General'!$F$10="Yes",HLOOKUP(Calc_Option4!BX$6,'Carbon Prices'!$D$9:$CH$15,3,FALSE),HLOOKUP(Calc_Option4!BX$6,'Carbon Prices'!$D$9:$CH$15,6,FALSE))</f>
        <v>#N/A</v>
      </c>
      <c r="BY83" s="59" t="e">
        <f>IF('Data Input - General'!$F$10="Yes",HLOOKUP(Calc_Option4!BY$6,'Carbon Prices'!$D$9:$CH$15,3,FALSE),HLOOKUP(Calc_Option4!BY$6,'Carbon Prices'!$D$9:$CH$15,6,FALSE))</f>
        <v>#N/A</v>
      </c>
      <c r="BZ83" s="59" t="e">
        <f>IF('Data Input - General'!$F$10="Yes",HLOOKUP(Calc_Option4!BZ$6,'Carbon Prices'!$D$9:$CH$15,3,FALSE),HLOOKUP(Calc_Option4!BZ$6,'Carbon Prices'!$D$9:$CH$15,6,FALSE))</f>
        <v>#N/A</v>
      </c>
      <c r="CA83" s="59" t="e">
        <f>IF('Data Input - General'!$F$10="Yes",HLOOKUP(Calc_Option4!CA$6,'Carbon Prices'!$D$9:$CH$15,3,FALSE),HLOOKUP(Calc_Option4!CA$6,'Carbon Prices'!$D$9:$CH$15,6,FALSE))</f>
        <v>#N/A</v>
      </c>
      <c r="CB83" s="59" t="e">
        <f>IF('Data Input - General'!$F$10="Yes",HLOOKUP(Calc_Option4!CB$6,'Carbon Prices'!$D$9:$CH$15,3,FALSE),HLOOKUP(Calc_Option4!CB$6,'Carbon Prices'!$D$9:$CH$15,6,FALSE))</f>
        <v>#N/A</v>
      </c>
      <c r="CC83" s="59" t="e">
        <f>IF('Data Input - General'!$F$10="Yes",HLOOKUP(Calc_Option4!CC$6,'Carbon Prices'!$D$9:$CH$15,3,FALSE),HLOOKUP(Calc_Option4!CC$6,'Carbon Prices'!$D$9:$CH$15,6,FALSE))</f>
        <v>#N/A</v>
      </c>
      <c r="CD83" s="59" t="e">
        <f>IF('Data Input - General'!$F$10="Yes",HLOOKUP(Calc_Option4!CD$6,'Carbon Prices'!$D$9:$CH$15,3,FALSE),HLOOKUP(Calc_Option4!CD$6,'Carbon Prices'!$D$9:$CH$15,6,FALSE))</f>
        <v>#N/A</v>
      </c>
      <c r="CE83" s="59" t="e">
        <f>IF('Data Input - General'!$F$10="Yes",HLOOKUP(Calc_Option4!CE$6,'Carbon Prices'!$D$9:$CH$15,3,FALSE),HLOOKUP(Calc_Option4!CE$6,'Carbon Prices'!$D$9:$CH$15,6,FALSE))</f>
        <v>#N/A</v>
      </c>
      <c r="CF83" s="59" t="e">
        <f>IF('Data Input - General'!$F$10="Yes",HLOOKUP(Calc_Option4!CF$6,'Carbon Prices'!$D$9:$CH$15,3,FALSE),HLOOKUP(Calc_Option4!CF$6,'Carbon Prices'!$D$9:$CH$15,6,FALSE))</f>
        <v>#N/A</v>
      </c>
      <c r="CG83" s="59" t="e">
        <f>IF('Data Input - General'!$F$10="Yes",HLOOKUP(Calc_Option4!CG$6,'Carbon Prices'!$D$9:$CH$15,3,FALSE),HLOOKUP(Calc_Option4!CG$6,'Carbon Prices'!$D$9:$CH$15,6,FALSE))</f>
        <v>#N/A</v>
      </c>
      <c r="CH83" s="59" t="e">
        <f>IF('Data Input - General'!$F$10="Yes",HLOOKUP(Calc_Option4!CH$6,'Carbon Prices'!$D$9:$CH$15,3,FALSE),HLOOKUP(Calc_Option4!CH$6,'Carbon Prices'!$D$9:$CH$15,6,FALSE))</f>
        <v>#N/A</v>
      </c>
      <c r="CI83" s="59" t="e">
        <f>IF('Data Input - General'!$F$10="Yes",HLOOKUP(Calc_Option4!CI$6,'Carbon Prices'!$D$9:$CH$15,3,FALSE),HLOOKUP(Calc_Option4!CI$6,'Carbon Prices'!$D$9:$CH$15,6,FALSE))</f>
        <v>#N/A</v>
      </c>
      <c r="CJ83" s="59" t="e">
        <f>IF('Data Input - General'!$F$10="Yes",HLOOKUP(Calc_Option4!CJ$6,'Carbon Prices'!$D$9:$CH$15,3,FALSE),HLOOKUP(Calc_Option4!CJ$6,'Carbon Prices'!$D$9:$CH$15,6,FALSE))</f>
        <v>#N/A</v>
      </c>
      <c r="CK83" s="59" t="e">
        <f>IF('Data Input - General'!$F$10="Yes",HLOOKUP(Calc_Option4!CK$6,'Carbon Prices'!$D$9:$CH$15,3,FALSE),HLOOKUP(Calc_Option4!CK$6,'Carbon Prices'!$D$9:$CH$15,6,FALSE))</f>
        <v>#N/A</v>
      </c>
      <c r="CL83" s="59" t="e">
        <f>IF('Data Input - General'!$F$10="Yes",HLOOKUP(Calc_Option4!CL$6,'Carbon Prices'!$D$9:$CH$15,3,FALSE),HLOOKUP(Calc_Option4!CL$6,'Carbon Prices'!$D$9:$CH$15,6,FALSE))</f>
        <v>#N/A</v>
      </c>
      <c r="CM83" s="59" t="e">
        <f>IF('Data Input - General'!$F$10="Yes",HLOOKUP(Calc_Option4!CM$6,'Carbon Prices'!$D$9:$CH$15,3,FALSE),HLOOKUP(Calc_Option4!CM$6,'Carbon Prices'!$D$9:$CH$15,6,FALSE))</f>
        <v>#N/A</v>
      </c>
      <c r="CN83" s="59" t="e">
        <f>IF('Data Input - General'!$F$10="Yes",HLOOKUP(Calc_Option4!CN$6,'Carbon Prices'!$D$9:$CH$15,3,FALSE),HLOOKUP(Calc_Option4!CN$6,'Carbon Prices'!$D$9:$CH$15,6,FALSE))</f>
        <v>#N/A</v>
      </c>
      <c r="CO83" s="59" t="e">
        <f>IF('Data Input - General'!$F$10="Yes",HLOOKUP(Calc_Option4!CO$6,'Carbon Prices'!$D$9:$CH$15,3,FALSE),HLOOKUP(Calc_Option4!CO$6,'Carbon Prices'!$D$9:$CH$15,6,FALSE))</f>
        <v>#N/A</v>
      </c>
      <c r="CP83" s="59" t="e">
        <f>IF('Data Input - General'!$F$10="Yes",HLOOKUP(Calc_Option4!CP$6,'Carbon Prices'!$D$9:$CH$15,3,FALSE),HLOOKUP(Calc_Option4!CP$6,'Carbon Prices'!$D$9:$CH$15,6,FALSE))</f>
        <v>#N/A</v>
      </c>
      <c r="CQ83" s="59" t="e">
        <f>IF('Data Input - General'!$F$10="Yes",HLOOKUP(Calc_Option4!CQ$6,'Carbon Prices'!$D$9:$CH$15,3,FALSE),HLOOKUP(Calc_Option4!CQ$6,'Carbon Prices'!$D$9:$CH$15,6,FALSE))</f>
        <v>#N/A</v>
      </c>
      <c r="CR83" s="59" t="e">
        <f>IF('Data Input - General'!$F$10="Yes",HLOOKUP(Calc_Option4!CR$6,'Carbon Prices'!$D$9:$CH$15,3,FALSE),HLOOKUP(Calc_Option4!CR$6,'Carbon Prices'!$D$9:$CH$15,6,FALSE))</f>
        <v>#N/A</v>
      </c>
      <c r="CS83" s="59" t="e">
        <f>IF('Data Input - General'!$F$10="Yes",HLOOKUP(Calc_Option4!CS$6,'Carbon Prices'!$D$9:$CH$15,3,FALSE),HLOOKUP(Calc_Option4!CS$6,'Carbon Prices'!$D$9:$CH$15,6,FALSE))</f>
        <v>#N/A</v>
      </c>
      <c r="CT83" s="59" t="e">
        <f>IF('Data Input - General'!$F$10="Yes",HLOOKUP(Calc_Option4!CT$6,'Carbon Prices'!$D$9:$CH$15,3,FALSE),HLOOKUP(Calc_Option4!CT$6,'Carbon Prices'!$D$9:$CH$15,6,FALSE))</f>
        <v>#N/A</v>
      </c>
      <c r="CU83" s="59" t="e">
        <f>IF('Data Input - General'!$F$10="Yes",HLOOKUP(Calc_Option4!CU$6,'Carbon Prices'!$D$9:$CH$15,3,FALSE),HLOOKUP(Calc_Option4!CU$6,'Carbon Prices'!$D$9:$CH$15,6,FALSE))</f>
        <v>#N/A</v>
      </c>
      <c r="CV83" s="59" t="e">
        <f>IF('Data Input - General'!$F$10="Yes",HLOOKUP(Calc_Option4!CV$6,'Carbon Prices'!$D$9:$CH$15,3,FALSE),HLOOKUP(Calc_Option4!CV$6,'Carbon Prices'!$D$9:$CH$15,6,FALSE))</f>
        <v>#N/A</v>
      </c>
      <c r="CW83" s="59" t="e">
        <f>IF('Data Input - General'!$F$10="Yes",HLOOKUP(Calc_Option4!CW$6,'Carbon Prices'!$D$9:$CH$15,3,FALSE),HLOOKUP(Calc_Option4!CW$6,'Carbon Prices'!$D$9:$CH$15,6,FALSE))</f>
        <v>#N/A</v>
      </c>
      <c r="CX83" s="59" t="e">
        <f>IF('Data Input - General'!$F$10="Yes",HLOOKUP(Calc_Option4!CX$6,'Carbon Prices'!$D$9:$CH$15,3,FALSE),HLOOKUP(Calc_Option4!CX$6,'Carbon Prices'!$D$9:$CH$15,6,FALSE))</f>
        <v>#N/A</v>
      </c>
      <c r="CY83" s="59" t="e">
        <f>IF('Data Input - General'!$F$10="Yes",HLOOKUP(Calc_Option4!CY$6,'Carbon Prices'!$D$9:$CH$15,3,FALSE),HLOOKUP(Calc_Option4!CY$6,'Carbon Prices'!$D$9:$CH$15,6,FALSE))</f>
        <v>#N/A</v>
      </c>
      <c r="CZ83" s="391"/>
    </row>
    <row r="84" spans="1:104" x14ac:dyDescent="0.25">
      <c r="B84" s="393" t="s">
        <v>178</v>
      </c>
      <c r="C84" s="9" t="s">
        <v>1117</v>
      </c>
      <c r="D84" s="59">
        <f>IFERROR(D80*D82,0)</f>
        <v>0</v>
      </c>
      <c r="E84" s="59">
        <f>IFERROR(E80*E82,0)</f>
        <v>0</v>
      </c>
      <c r="F84" s="59">
        <f t="shared" ref="F84:BQ85" si="35">IFERROR(F80*F82,0)</f>
        <v>0</v>
      </c>
      <c r="G84" s="59">
        <f t="shared" si="35"/>
        <v>0</v>
      </c>
      <c r="H84" s="59">
        <f t="shared" si="35"/>
        <v>0</v>
      </c>
      <c r="I84" s="59">
        <f t="shared" si="35"/>
        <v>0</v>
      </c>
      <c r="J84" s="59">
        <f t="shared" si="35"/>
        <v>0</v>
      </c>
      <c r="K84" s="59">
        <f t="shared" si="35"/>
        <v>0</v>
      </c>
      <c r="L84" s="59">
        <f t="shared" si="35"/>
        <v>0</v>
      </c>
      <c r="M84" s="59">
        <f t="shared" si="35"/>
        <v>0</v>
      </c>
      <c r="N84" s="59">
        <f t="shared" si="35"/>
        <v>0</v>
      </c>
      <c r="O84" s="59">
        <f t="shared" si="35"/>
        <v>0</v>
      </c>
      <c r="P84" s="59">
        <f t="shared" si="35"/>
        <v>0</v>
      </c>
      <c r="Q84" s="59">
        <f t="shared" si="35"/>
        <v>0</v>
      </c>
      <c r="R84" s="59">
        <f t="shared" si="35"/>
        <v>0</v>
      </c>
      <c r="S84" s="59">
        <f t="shared" si="35"/>
        <v>0</v>
      </c>
      <c r="T84" s="59">
        <f t="shared" si="35"/>
        <v>0</v>
      </c>
      <c r="U84" s="59">
        <f t="shared" si="35"/>
        <v>0</v>
      </c>
      <c r="V84" s="59">
        <f t="shared" si="35"/>
        <v>0</v>
      </c>
      <c r="W84" s="59">
        <f t="shared" si="35"/>
        <v>0</v>
      </c>
      <c r="X84" s="59">
        <f t="shared" si="35"/>
        <v>0</v>
      </c>
      <c r="Y84" s="59">
        <f t="shared" si="35"/>
        <v>0</v>
      </c>
      <c r="Z84" s="59">
        <f t="shared" si="35"/>
        <v>0</v>
      </c>
      <c r="AA84" s="59">
        <f t="shared" si="35"/>
        <v>0</v>
      </c>
      <c r="AB84" s="59">
        <f t="shared" si="35"/>
        <v>0</v>
      </c>
      <c r="AC84" s="59">
        <f t="shared" si="35"/>
        <v>0</v>
      </c>
      <c r="AD84" s="59">
        <f t="shared" si="35"/>
        <v>0</v>
      </c>
      <c r="AE84" s="59">
        <f t="shared" si="35"/>
        <v>0</v>
      </c>
      <c r="AF84" s="59">
        <f t="shared" si="35"/>
        <v>0</v>
      </c>
      <c r="AG84" s="59">
        <f t="shared" si="35"/>
        <v>0</v>
      </c>
      <c r="AH84" s="59">
        <f t="shared" si="35"/>
        <v>0</v>
      </c>
      <c r="AI84" s="59">
        <f t="shared" si="35"/>
        <v>0</v>
      </c>
      <c r="AJ84" s="59">
        <f t="shared" si="35"/>
        <v>0</v>
      </c>
      <c r="AK84" s="59">
        <f t="shared" si="35"/>
        <v>0</v>
      </c>
      <c r="AL84" s="59">
        <f t="shared" si="35"/>
        <v>0</v>
      </c>
      <c r="AM84" s="59">
        <f t="shared" si="35"/>
        <v>0</v>
      </c>
      <c r="AN84" s="59">
        <f t="shared" si="35"/>
        <v>0</v>
      </c>
      <c r="AO84" s="59">
        <f t="shared" si="35"/>
        <v>0</v>
      </c>
      <c r="AP84" s="59">
        <f t="shared" si="35"/>
        <v>0</v>
      </c>
      <c r="AQ84" s="59">
        <f t="shared" si="35"/>
        <v>0</v>
      </c>
      <c r="AR84" s="59">
        <f t="shared" si="35"/>
        <v>0</v>
      </c>
      <c r="AS84" s="59">
        <f t="shared" si="35"/>
        <v>0</v>
      </c>
      <c r="AT84" s="59">
        <f t="shared" si="35"/>
        <v>0</v>
      </c>
      <c r="AU84" s="59">
        <f t="shared" si="35"/>
        <v>0</v>
      </c>
      <c r="AV84" s="59">
        <f t="shared" si="35"/>
        <v>0</v>
      </c>
      <c r="AW84" s="59">
        <f t="shared" si="35"/>
        <v>0</v>
      </c>
      <c r="AX84" s="59">
        <f t="shared" si="35"/>
        <v>0</v>
      </c>
      <c r="AY84" s="59">
        <f t="shared" si="35"/>
        <v>0</v>
      </c>
      <c r="AZ84" s="59">
        <f t="shared" si="35"/>
        <v>0</v>
      </c>
      <c r="BA84" s="59">
        <f t="shared" si="35"/>
        <v>0</v>
      </c>
      <c r="BB84" s="59">
        <f t="shared" si="35"/>
        <v>0</v>
      </c>
      <c r="BC84" s="59">
        <f t="shared" si="35"/>
        <v>0</v>
      </c>
      <c r="BD84" s="59">
        <f t="shared" si="35"/>
        <v>0</v>
      </c>
      <c r="BE84" s="59">
        <f t="shared" si="35"/>
        <v>0</v>
      </c>
      <c r="BF84" s="59">
        <f t="shared" si="35"/>
        <v>0</v>
      </c>
      <c r="BG84" s="59">
        <f t="shared" si="35"/>
        <v>0</v>
      </c>
      <c r="BH84" s="59">
        <f t="shared" si="35"/>
        <v>0</v>
      </c>
      <c r="BI84" s="59">
        <f t="shared" si="35"/>
        <v>0</v>
      </c>
      <c r="BJ84" s="59">
        <f t="shared" si="35"/>
        <v>0</v>
      </c>
      <c r="BK84" s="59">
        <f t="shared" si="35"/>
        <v>0</v>
      </c>
      <c r="BL84" s="59">
        <f t="shared" si="35"/>
        <v>0</v>
      </c>
      <c r="BM84" s="59">
        <f t="shared" si="35"/>
        <v>0</v>
      </c>
      <c r="BN84" s="59">
        <f t="shared" si="35"/>
        <v>0</v>
      </c>
      <c r="BO84" s="59">
        <f t="shared" si="35"/>
        <v>0</v>
      </c>
      <c r="BP84" s="59">
        <f t="shared" si="35"/>
        <v>0</v>
      </c>
      <c r="BQ84" s="59">
        <f t="shared" si="35"/>
        <v>0</v>
      </c>
      <c r="BR84" s="59">
        <f t="shared" ref="BR84:CY85" si="36">IFERROR(BR80*BR82,0)</f>
        <v>0</v>
      </c>
      <c r="BS84" s="59">
        <f t="shared" si="36"/>
        <v>0</v>
      </c>
      <c r="BT84" s="59">
        <f t="shared" si="36"/>
        <v>0</v>
      </c>
      <c r="BU84" s="59">
        <f t="shared" si="36"/>
        <v>0</v>
      </c>
      <c r="BV84" s="59">
        <f t="shared" si="36"/>
        <v>0</v>
      </c>
      <c r="BW84" s="59">
        <f t="shared" si="36"/>
        <v>0</v>
      </c>
      <c r="BX84" s="59">
        <f t="shared" si="36"/>
        <v>0</v>
      </c>
      <c r="BY84" s="59">
        <f t="shared" si="36"/>
        <v>0</v>
      </c>
      <c r="BZ84" s="59">
        <f t="shared" si="36"/>
        <v>0</v>
      </c>
      <c r="CA84" s="59">
        <f t="shared" si="36"/>
        <v>0</v>
      </c>
      <c r="CB84" s="59">
        <f t="shared" si="36"/>
        <v>0</v>
      </c>
      <c r="CC84" s="59">
        <f t="shared" si="36"/>
        <v>0</v>
      </c>
      <c r="CD84" s="59">
        <f t="shared" si="36"/>
        <v>0</v>
      </c>
      <c r="CE84" s="59">
        <f t="shared" si="36"/>
        <v>0</v>
      </c>
      <c r="CF84" s="59">
        <f t="shared" si="36"/>
        <v>0</v>
      </c>
      <c r="CG84" s="59">
        <f t="shared" si="36"/>
        <v>0</v>
      </c>
      <c r="CH84" s="59">
        <f t="shared" si="36"/>
        <v>0</v>
      </c>
      <c r="CI84" s="59">
        <f t="shared" si="36"/>
        <v>0</v>
      </c>
      <c r="CJ84" s="59">
        <f t="shared" si="36"/>
        <v>0</v>
      </c>
      <c r="CK84" s="59">
        <f t="shared" si="36"/>
        <v>0</v>
      </c>
      <c r="CL84" s="59">
        <f t="shared" si="36"/>
        <v>0</v>
      </c>
      <c r="CM84" s="59">
        <f t="shared" si="36"/>
        <v>0</v>
      </c>
      <c r="CN84" s="59">
        <f t="shared" si="36"/>
        <v>0</v>
      </c>
      <c r="CO84" s="59">
        <f t="shared" si="36"/>
        <v>0</v>
      </c>
      <c r="CP84" s="59">
        <f t="shared" si="36"/>
        <v>0</v>
      </c>
      <c r="CQ84" s="59">
        <f t="shared" si="36"/>
        <v>0</v>
      </c>
      <c r="CR84" s="59">
        <f t="shared" si="36"/>
        <v>0</v>
      </c>
      <c r="CS84" s="59">
        <f t="shared" si="36"/>
        <v>0</v>
      </c>
      <c r="CT84" s="59">
        <f t="shared" si="36"/>
        <v>0</v>
      </c>
      <c r="CU84" s="59">
        <f t="shared" si="36"/>
        <v>0</v>
      </c>
      <c r="CV84" s="59">
        <f t="shared" si="36"/>
        <v>0</v>
      </c>
      <c r="CW84" s="59">
        <f t="shared" si="36"/>
        <v>0</v>
      </c>
      <c r="CX84" s="59">
        <f t="shared" si="36"/>
        <v>0</v>
      </c>
      <c r="CY84" s="59">
        <f t="shared" si="36"/>
        <v>0</v>
      </c>
      <c r="CZ84" s="391"/>
    </row>
    <row r="85" spans="1:104" x14ac:dyDescent="0.25">
      <c r="B85" s="393" t="s">
        <v>179</v>
      </c>
      <c r="C85" s="9" t="s">
        <v>1117</v>
      </c>
      <c r="D85" s="59">
        <f>IFERROR(D81*D83,0)</f>
        <v>0</v>
      </c>
      <c r="E85" s="59">
        <f t="shared" ref="E85:BK85" si="37">IFERROR(E81*E83,0)</f>
        <v>0</v>
      </c>
      <c r="F85" s="59">
        <f t="shared" si="37"/>
        <v>0</v>
      </c>
      <c r="G85" s="59">
        <f t="shared" si="37"/>
        <v>0</v>
      </c>
      <c r="H85" s="59">
        <f t="shared" si="37"/>
        <v>0</v>
      </c>
      <c r="I85" s="59">
        <f t="shared" si="37"/>
        <v>0</v>
      </c>
      <c r="J85" s="59">
        <f t="shared" si="37"/>
        <v>0</v>
      </c>
      <c r="K85" s="59">
        <f t="shared" si="37"/>
        <v>0</v>
      </c>
      <c r="L85" s="59">
        <f t="shared" si="37"/>
        <v>0</v>
      </c>
      <c r="M85" s="59">
        <f t="shared" si="37"/>
        <v>0</v>
      </c>
      <c r="N85" s="59">
        <f t="shared" si="37"/>
        <v>0</v>
      </c>
      <c r="O85" s="59">
        <f t="shared" si="37"/>
        <v>0</v>
      </c>
      <c r="P85" s="59">
        <f t="shared" si="37"/>
        <v>0</v>
      </c>
      <c r="Q85" s="59">
        <f t="shared" si="37"/>
        <v>0</v>
      </c>
      <c r="R85" s="59">
        <f t="shared" si="37"/>
        <v>0</v>
      </c>
      <c r="S85" s="59">
        <f t="shared" si="37"/>
        <v>0</v>
      </c>
      <c r="T85" s="59">
        <f t="shared" si="37"/>
        <v>0</v>
      </c>
      <c r="U85" s="59">
        <f t="shared" si="37"/>
        <v>0</v>
      </c>
      <c r="V85" s="59">
        <f t="shared" si="37"/>
        <v>0</v>
      </c>
      <c r="W85" s="59">
        <f t="shared" si="37"/>
        <v>0</v>
      </c>
      <c r="X85" s="59">
        <f t="shared" si="37"/>
        <v>0</v>
      </c>
      <c r="Y85" s="59">
        <f t="shared" si="37"/>
        <v>0</v>
      </c>
      <c r="Z85" s="59">
        <f t="shared" si="37"/>
        <v>0</v>
      </c>
      <c r="AA85" s="59">
        <f t="shared" si="37"/>
        <v>0</v>
      </c>
      <c r="AB85" s="59">
        <f t="shared" si="37"/>
        <v>0</v>
      </c>
      <c r="AC85" s="59">
        <f t="shared" si="37"/>
        <v>0</v>
      </c>
      <c r="AD85" s="59">
        <f t="shared" si="37"/>
        <v>0</v>
      </c>
      <c r="AE85" s="59">
        <f t="shared" si="37"/>
        <v>0</v>
      </c>
      <c r="AF85" s="59">
        <f t="shared" si="37"/>
        <v>0</v>
      </c>
      <c r="AG85" s="59">
        <f t="shared" si="37"/>
        <v>0</v>
      </c>
      <c r="AH85" s="59">
        <f t="shared" si="37"/>
        <v>0</v>
      </c>
      <c r="AI85" s="59">
        <f t="shared" si="37"/>
        <v>0</v>
      </c>
      <c r="AJ85" s="59">
        <f t="shared" si="37"/>
        <v>0</v>
      </c>
      <c r="AK85" s="59">
        <f t="shared" si="37"/>
        <v>0</v>
      </c>
      <c r="AL85" s="59">
        <f t="shared" si="37"/>
        <v>0</v>
      </c>
      <c r="AM85" s="59">
        <f t="shared" si="37"/>
        <v>0</v>
      </c>
      <c r="AN85" s="59">
        <f t="shared" si="37"/>
        <v>0</v>
      </c>
      <c r="AO85" s="59">
        <f t="shared" si="37"/>
        <v>0</v>
      </c>
      <c r="AP85" s="59">
        <f t="shared" si="37"/>
        <v>0</v>
      </c>
      <c r="AQ85" s="59">
        <f t="shared" si="37"/>
        <v>0</v>
      </c>
      <c r="AR85" s="59">
        <f t="shared" si="37"/>
        <v>0</v>
      </c>
      <c r="AS85" s="59">
        <f t="shared" si="37"/>
        <v>0</v>
      </c>
      <c r="AT85" s="59">
        <f t="shared" si="37"/>
        <v>0</v>
      </c>
      <c r="AU85" s="59">
        <f t="shared" si="37"/>
        <v>0</v>
      </c>
      <c r="AV85" s="59">
        <f t="shared" si="37"/>
        <v>0</v>
      </c>
      <c r="AW85" s="59">
        <f t="shared" si="37"/>
        <v>0</v>
      </c>
      <c r="AX85" s="59">
        <f t="shared" si="37"/>
        <v>0</v>
      </c>
      <c r="AY85" s="59">
        <f t="shared" si="37"/>
        <v>0</v>
      </c>
      <c r="AZ85" s="59">
        <f t="shared" si="37"/>
        <v>0</v>
      </c>
      <c r="BA85" s="59">
        <f t="shared" si="37"/>
        <v>0</v>
      </c>
      <c r="BB85" s="59">
        <f t="shared" si="37"/>
        <v>0</v>
      </c>
      <c r="BC85" s="59">
        <f t="shared" si="37"/>
        <v>0</v>
      </c>
      <c r="BD85" s="59">
        <f t="shared" si="37"/>
        <v>0</v>
      </c>
      <c r="BE85" s="59">
        <f t="shared" si="37"/>
        <v>0</v>
      </c>
      <c r="BF85" s="59">
        <f t="shared" si="37"/>
        <v>0</v>
      </c>
      <c r="BG85" s="59">
        <f t="shared" si="37"/>
        <v>0</v>
      </c>
      <c r="BH85" s="59">
        <f t="shared" si="37"/>
        <v>0</v>
      </c>
      <c r="BI85" s="59">
        <f t="shared" si="37"/>
        <v>0</v>
      </c>
      <c r="BJ85" s="59">
        <f t="shared" si="37"/>
        <v>0</v>
      </c>
      <c r="BK85" s="59">
        <f t="shared" si="37"/>
        <v>0</v>
      </c>
      <c r="BL85" s="59">
        <f t="shared" si="35"/>
        <v>0</v>
      </c>
      <c r="BM85" s="59">
        <f t="shared" si="35"/>
        <v>0</v>
      </c>
      <c r="BN85" s="59">
        <f t="shared" si="35"/>
        <v>0</v>
      </c>
      <c r="BO85" s="59">
        <f t="shared" si="35"/>
        <v>0</v>
      </c>
      <c r="BP85" s="59">
        <f t="shared" si="35"/>
        <v>0</v>
      </c>
      <c r="BQ85" s="59">
        <f t="shared" si="35"/>
        <v>0</v>
      </c>
      <c r="BR85" s="59">
        <f t="shared" si="36"/>
        <v>0</v>
      </c>
      <c r="BS85" s="59">
        <f t="shared" si="36"/>
        <v>0</v>
      </c>
      <c r="BT85" s="59">
        <f t="shared" si="36"/>
        <v>0</v>
      </c>
      <c r="BU85" s="59">
        <f t="shared" si="36"/>
        <v>0</v>
      </c>
      <c r="BV85" s="59">
        <f t="shared" si="36"/>
        <v>0</v>
      </c>
      <c r="BW85" s="59">
        <f t="shared" si="36"/>
        <v>0</v>
      </c>
      <c r="BX85" s="59">
        <f t="shared" si="36"/>
        <v>0</v>
      </c>
      <c r="BY85" s="59">
        <f t="shared" si="36"/>
        <v>0</v>
      </c>
      <c r="BZ85" s="59">
        <f t="shared" si="36"/>
        <v>0</v>
      </c>
      <c r="CA85" s="59">
        <f t="shared" si="36"/>
        <v>0</v>
      </c>
      <c r="CB85" s="59">
        <f t="shared" si="36"/>
        <v>0</v>
      </c>
      <c r="CC85" s="59">
        <f t="shared" si="36"/>
        <v>0</v>
      </c>
      <c r="CD85" s="59">
        <f t="shared" si="36"/>
        <v>0</v>
      </c>
      <c r="CE85" s="59">
        <f t="shared" si="36"/>
        <v>0</v>
      </c>
      <c r="CF85" s="59">
        <f t="shared" si="36"/>
        <v>0</v>
      </c>
      <c r="CG85" s="59">
        <f t="shared" si="36"/>
        <v>0</v>
      </c>
      <c r="CH85" s="59">
        <f t="shared" si="36"/>
        <v>0</v>
      </c>
      <c r="CI85" s="59">
        <f t="shared" si="36"/>
        <v>0</v>
      </c>
      <c r="CJ85" s="59">
        <f t="shared" si="36"/>
        <v>0</v>
      </c>
      <c r="CK85" s="59">
        <f t="shared" si="36"/>
        <v>0</v>
      </c>
      <c r="CL85" s="59">
        <f t="shared" si="36"/>
        <v>0</v>
      </c>
      <c r="CM85" s="59">
        <f t="shared" si="36"/>
        <v>0</v>
      </c>
      <c r="CN85" s="59">
        <f t="shared" si="36"/>
        <v>0</v>
      </c>
      <c r="CO85" s="59">
        <f t="shared" si="36"/>
        <v>0</v>
      </c>
      <c r="CP85" s="59">
        <f t="shared" si="36"/>
        <v>0</v>
      </c>
      <c r="CQ85" s="59">
        <f t="shared" si="36"/>
        <v>0</v>
      </c>
      <c r="CR85" s="59">
        <f t="shared" si="36"/>
        <v>0</v>
      </c>
      <c r="CS85" s="59">
        <f t="shared" si="36"/>
        <v>0</v>
      </c>
      <c r="CT85" s="59">
        <f t="shared" si="36"/>
        <v>0</v>
      </c>
      <c r="CU85" s="59">
        <f t="shared" si="36"/>
        <v>0</v>
      </c>
      <c r="CV85" s="59">
        <f t="shared" si="36"/>
        <v>0</v>
      </c>
      <c r="CW85" s="59">
        <f t="shared" si="36"/>
        <v>0</v>
      </c>
      <c r="CX85" s="59">
        <f t="shared" si="36"/>
        <v>0</v>
      </c>
      <c r="CY85" s="59">
        <f t="shared" si="36"/>
        <v>0</v>
      </c>
      <c r="CZ85" s="391"/>
    </row>
    <row r="86" spans="1:104" x14ac:dyDescent="0.25">
      <c r="B86" s="392"/>
      <c r="C86" s="39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c r="CW86" s="50"/>
      <c r="CX86" s="50"/>
      <c r="CY86" s="50"/>
      <c r="CZ86" s="391"/>
    </row>
    <row r="87" spans="1:104" x14ac:dyDescent="0.25">
      <c r="B87" s="393" t="s">
        <v>191</v>
      </c>
      <c r="C87" s="9" t="s">
        <v>1117</v>
      </c>
      <c r="D87" s="59">
        <f>SUM(D84:D85,D77)*D$7/1000</f>
        <v>0</v>
      </c>
      <c r="E87" s="59">
        <f t="shared" ref="E87:BP87" si="38">SUM(E84:E85,E77)*E$7/1000</f>
        <v>0</v>
      </c>
      <c r="F87" s="59">
        <f t="shared" si="38"/>
        <v>0</v>
      </c>
      <c r="G87" s="59">
        <f t="shared" si="38"/>
        <v>0</v>
      </c>
      <c r="H87" s="59">
        <f t="shared" si="38"/>
        <v>0</v>
      </c>
      <c r="I87" s="59">
        <f t="shared" si="38"/>
        <v>0</v>
      </c>
      <c r="J87" s="59">
        <f t="shared" si="38"/>
        <v>0</v>
      </c>
      <c r="K87" s="59">
        <f t="shared" si="38"/>
        <v>0</v>
      </c>
      <c r="L87" s="59">
        <f t="shared" si="38"/>
        <v>0</v>
      </c>
      <c r="M87" s="59">
        <f t="shared" si="38"/>
        <v>0</v>
      </c>
      <c r="N87" s="59">
        <f t="shared" si="38"/>
        <v>0</v>
      </c>
      <c r="O87" s="59">
        <f t="shared" si="38"/>
        <v>0</v>
      </c>
      <c r="P87" s="59">
        <f t="shared" si="38"/>
        <v>0</v>
      </c>
      <c r="Q87" s="59">
        <f t="shared" si="38"/>
        <v>0</v>
      </c>
      <c r="R87" s="59">
        <f t="shared" si="38"/>
        <v>0</v>
      </c>
      <c r="S87" s="59">
        <f t="shared" si="38"/>
        <v>0</v>
      </c>
      <c r="T87" s="59">
        <f t="shared" si="38"/>
        <v>0</v>
      </c>
      <c r="U87" s="59">
        <f t="shared" si="38"/>
        <v>0</v>
      </c>
      <c r="V87" s="59">
        <f t="shared" si="38"/>
        <v>0</v>
      </c>
      <c r="W87" s="59">
        <f t="shared" si="38"/>
        <v>0</v>
      </c>
      <c r="X87" s="59">
        <f t="shared" si="38"/>
        <v>0</v>
      </c>
      <c r="Y87" s="59">
        <f t="shared" si="38"/>
        <v>0</v>
      </c>
      <c r="Z87" s="59">
        <f t="shared" si="38"/>
        <v>0</v>
      </c>
      <c r="AA87" s="59">
        <f t="shared" si="38"/>
        <v>0</v>
      </c>
      <c r="AB87" s="59">
        <f t="shared" si="38"/>
        <v>0</v>
      </c>
      <c r="AC87" s="59">
        <f t="shared" si="38"/>
        <v>0</v>
      </c>
      <c r="AD87" s="59">
        <f t="shared" si="38"/>
        <v>0</v>
      </c>
      <c r="AE87" s="59">
        <f t="shared" si="38"/>
        <v>0</v>
      </c>
      <c r="AF87" s="59">
        <f t="shared" si="38"/>
        <v>0</v>
      </c>
      <c r="AG87" s="59">
        <f t="shared" si="38"/>
        <v>0</v>
      </c>
      <c r="AH87" s="59">
        <f t="shared" si="38"/>
        <v>0</v>
      </c>
      <c r="AI87" s="59">
        <f t="shared" si="38"/>
        <v>0</v>
      </c>
      <c r="AJ87" s="59">
        <f t="shared" si="38"/>
        <v>0</v>
      </c>
      <c r="AK87" s="59">
        <f t="shared" si="38"/>
        <v>0</v>
      </c>
      <c r="AL87" s="59">
        <f t="shared" si="38"/>
        <v>0</v>
      </c>
      <c r="AM87" s="59">
        <f t="shared" si="38"/>
        <v>0</v>
      </c>
      <c r="AN87" s="59">
        <f t="shared" si="38"/>
        <v>0</v>
      </c>
      <c r="AO87" s="59">
        <f t="shared" si="38"/>
        <v>0</v>
      </c>
      <c r="AP87" s="59">
        <f t="shared" si="38"/>
        <v>0</v>
      </c>
      <c r="AQ87" s="59">
        <f t="shared" si="38"/>
        <v>0</v>
      </c>
      <c r="AR87" s="59">
        <f t="shared" si="38"/>
        <v>0</v>
      </c>
      <c r="AS87" s="59">
        <f t="shared" si="38"/>
        <v>0</v>
      </c>
      <c r="AT87" s="59">
        <f t="shared" si="38"/>
        <v>0</v>
      </c>
      <c r="AU87" s="59">
        <f t="shared" si="38"/>
        <v>0</v>
      </c>
      <c r="AV87" s="59">
        <f t="shared" si="38"/>
        <v>0</v>
      </c>
      <c r="AW87" s="59">
        <f t="shared" si="38"/>
        <v>0</v>
      </c>
      <c r="AX87" s="59">
        <f t="shared" si="38"/>
        <v>0</v>
      </c>
      <c r="AY87" s="59">
        <f t="shared" si="38"/>
        <v>0</v>
      </c>
      <c r="AZ87" s="59">
        <f t="shared" si="38"/>
        <v>0</v>
      </c>
      <c r="BA87" s="59">
        <f t="shared" si="38"/>
        <v>0</v>
      </c>
      <c r="BB87" s="59">
        <f t="shared" si="38"/>
        <v>0</v>
      </c>
      <c r="BC87" s="59">
        <f t="shared" si="38"/>
        <v>0</v>
      </c>
      <c r="BD87" s="59">
        <f t="shared" si="38"/>
        <v>0</v>
      </c>
      <c r="BE87" s="59">
        <f t="shared" si="38"/>
        <v>0</v>
      </c>
      <c r="BF87" s="59">
        <f t="shared" si="38"/>
        <v>0</v>
      </c>
      <c r="BG87" s="59">
        <f t="shared" si="38"/>
        <v>0</v>
      </c>
      <c r="BH87" s="59">
        <f t="shared" si="38"/>
        <v>0</v>
      </c>
      <c r="BI87" s="59">
        <f t="shared" si="38"/>
        <v>0</v>
      </c>
      <c r="BJ87" s="59">
        <f t="shared" si="38"/>
        <v>0</v>
      </c>
      <c r="BK87" s="59">
        <f t="shared" si="38"/>
        <v>0</v>
      </c>
      <c r="BL87" s="59">
        <f t="shared" si="38"/>
        <v>0</v>
      </c>
      <c r="BM87" s="59">
        <f t="shared" si="38"/>
        <v>0</v>
      </c>
      <c r="BN87" s="59">
        <f t="shared" si="38"/>
        <v>0</v>
      </c>
      <c r="BO87" s="59">
        <f t="shared" si="38"/>
        <v>0</v>
      </c>
      <c r="BP87" s="59">
        <f t="shared" si="38"/>
        <v>0</v>
      </c>
      <c r="BQ87" s="59">
        <f t="shared" ref="BQ87:CY87" si="39">SUM(BQ84:BQ85,BQ77)*BQ$7/1000</f>
        <v>0</v>
      </c>
      <c r="BR87" s="59">
        <f t="shared" si="39"/>
        <v>0</v>
      </c>
      <c r="BS87" s="59">
        <f t="shared" si="39"/>
        <v>0</v>
      </c>
      <c r="BT87" s="59">
        <f t="shared" si="39"/>
        <v>0</v>
      </c>
      <c r="BU87" s="59">
        <f t="shared" si="39"/>
        <v>0</v>
      </c>
      <c r="BV87" s="59">
        <f t="shared" si="39"/>
        <v>0</v>
      </c>
      <c r="BW87" s="59">
        <f t="shared" si="39"/>
        <v>0</v>
      </c>
      <c r="BX87" s="59">
        <f t="shared" si="39"/>
        <v>0</v>
      </c>
      <c r="BY87" s="59">
        <f t="shared" si="39"/>
        <v>0</v>
      </c>
      <c r="BZ87" s="59">
        <f t="shared" si="39"/>
        <v>0</v>
      </c>
      <c r="CA87" s="59">
        <f t="shared" si="39"/>
        <v>0</v>
      </c>
      <c r="CB87" s="59">
        <f t="shared" si="39"/>
        <v>0</v>
      </c>
      <c r="CC87" s="59">
        <f t="shared" si="39"/>
        <v>0</v>
      </c>
      <c r="CD87" s="59">
        <f t="shared" si="39"/>
        <v>0</v>
      </c>
      <c r="CE87" s="59">
        <f t="shared" si="39"/>
        <v>0</v>
      </c>
      <c r="CF87" s="59">
        <f t="shared" si="39"/>
        <v>0</v>
      </c>
      <c r="CG87" s="59">
        <f t="shared" si="39"/>
        <v>0</v>
      </c>
      <c r="CH87" s="59">
        <f t="shared" si="39"/>
        <v>0</v>
      </c>
      <c r="CI87" s="59">
        <f t="shared" si="39"/>
        <v>0</v>
      </c>
      <c r="CJ87" s="59">
        <f t="shared" si="39"/>
        <v>0</v>
      </c>
      <c r="CK87" s="59">
        <f t="shared" si="39"/>
        <v>0</v>
      </c>
      <c r="CL87" s="59">
        <f t="shared" si="39"/>
        <v>0</v>
      </c>
      <c r="CM87" s="59">
        <f t="shared" si="39"/>
        <v>0</v>
      </c>
      <c r="CN87" s="59">
        <f t="shared" si="39"/>
        <v>0</v>
      </c>
      <c r="CO87" s="59">
        <f t="shared" si="39"/>
        <v>0</v>
      </c>
      <c r="CP87" s="59">
        <f t="shared" si="39"/>
        <v>0</v>
      </c>
      <c r="CQ87" s="59">
        <f t="shared" si="39"/>
        <v>0</v>
      </c>
      <c r="CR87" s="59">
        <f t="shared" si="39"/>
        <v>0</v>
      </c>
      <c r="CS87" s="59">
        <f t="shared" si="39"/>
        <v>0</v>
      </c>
      <c r="CT87" s="59">
        <f t="shared" si="39"/>
        <v>0</v>
      </c>
      <c r="CU87" s="59">
        <f t="shared" si="39"/>
        <v>0</v>
      </c>
      <c r="CV87" s="59">
        <f t="shared" si="39"/>
        <v>0</v>
      </c>
      <c r="CW87" s="59">
        <f t="shared" si="39"/>
        <v>0</v>
      </c>
      <c r="CX87" s="59">
        <f t="shared" si="39"/>
        <v>0</v>
      </c>
      <c r="CY87" s="59">
        <f t="shared" si="39"/>
        <v>0</v>
      </c>
      <c r="CZ87" s="391"/>
    </row>
    <row r="88" spans="1:104" x14ac:dyDescent="0.25">
      <c r="B88" s="392"/>
      <c r="C88" s="39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391"/>
    </row>
    <row r="89" spans="1:104" s="113" customFormat="1" x14ac:dyDescent="0.25">
      <c r="A89" s="93"/>
      <c r="B89" s="395" t="s">
        <v>322</v>
      </c>
      <c r="C89" s="407"/>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08"/>
      <c r="AQ89" s="408"/>
      <c r="AR89" s="408"/>
      <c r="AS89" s="408"/>
      <c r="AT89" s="408"/>
      <c r="AU89" s="408"/>
      <c r="AV89" s="408"/>
      <c r="AW89" s="408"/>
      <c r="AX89" s="408"/>
      <c r="AY89" s="408"/>
      <c r="AZ89" s="408"/>
      <c r="BA89" s="408"/>
      <c r="BB89" s="408"/>
      <c r="BC89" s="408"/>
      <c r="BD89" s="408"/>
      <c r="BE89" s="408"/>
      <c r="BF89" s="408"/>
      <c r="BG89" s="408"/>
      <c r="BH89" s="408"/>
      <c r="BI89" s="408"/>
      <c r="BJ89" s="408"/>
      <c r="BK89" s="408"/>
      <c r="BL89" s="408"/>
      <c r="BM89" s="408"/>
      <c r="BN89" s="408"/>
      <c r="BO89" s="408"/>
      <c r="BP89" s="408"/>
      <c r="BQ89" s="408"/>
      <c r="BR89" s="408"/>
      <c r="BS89" s="408"/>
      <c r="BT89" s="408"/>
      <c r="BU89" s="408"/>
      <c r="BV89" s="408"/>
      <c r="BW89" s="408"/>
      <c r="BX89" s="408"/>
      <c r="BY89" s="408"/>
      <c r="BZ89" s="408"/>
      <c r="CA89" s="408"/>
      <c r="CB89" s="408"/>
      <c r="CC89" s="408"/>
      <c r="CD89" s="408"/>
      <c r="CE89" s="408"/>
      <c r="CF89" s="408"/>
      <c r="CG89" s="408"/>
      <c r="CH89" s="408"/>
      <c r="CI89" s="408"/>
      <c r="CJ89" s="408"/>
      <c r="CK89" s="408"/>
      <c r="CL89" s="408"/>
      <c r="CM89" s="408"/>
      <c r="CN89" s="408"/>
      <c r="CO89" s="408"/>
      <c r="CP89" s="408"/>
      <c r="CQ89" s="408"/>
      <c r="CR89" s="408"/>
      <c r="CS89" s="408"/>
      <c r="CT89" s="408"/>
      <c r="CU89" s="408"/>
      <c r="CV89" s="408"/>
      <c r="CW89" s="408"/>
      <c r="CX89" s="408"/>
      <c r="CY89" s="408"/>
      <c r="CZ89" s="409"/>
    </row>
    <row r="90" spans="1:104" x14ac:dyDescent="0.25">
      <c r="B90" s="393"/>
      <c r="C90" s="39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391"/>
    </row>
    <row r="91" spans="1:104" x14ac:dyDescent="0.25">
      <c r="B91" s="411" t="s">
        <v>309</v>
      </c>
      <c r="C91" s="270"/>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c r="BD91" s="412"/>
      <c r="BE91" s="412"/>
      <c r="BF91" s="412"/>
      <c r="BG91" s="412"/>
      <c r="BH91" s="412"/>
      <c r="BI91" s="412"/>
      <c r="BJ91" s="412"/>
      <c r="BK91" s="412"/>
      <c r="BL91" s="412"/>
      <c r="BM91" s="412"/>
      <c r="BN91" s="412"/>
      <c r="BO91" s="412"/>
      <c r="BP91" s="412"/>
      <c r="BQ91" s="412"/>
      <c r="BR91" s="412"/>
      <c r="BS91" s="412"/>
      <c r="BT91" s="412"/>
      <c r="BU91" s="412"/>
      <c r="BV91" s="412"/>
      <c r="BW91" s="412"/>
      <c r="BX91" s="412"/>
      <c r="BY91" s="412"/>
      <c r="BZ91" s="412"/>
      <c r="CA91" s="412"/>
      <c r="CB91" s="412"/>
      <c r="CC91" s="412"/>
      <c r="CD91" s="412"/>
      <c r="CE91" s="412"/>
      <c r="CF91" s="412"/>
      <c r="CG91" s="412"/>
      <c r="CH91" s="412"/>
      <c r="CI91" s="412"/>
      <c r="CJ91" s="412"/>
      <c r="CK91" s="412"/>
      <c r="CL91" s="412"/>
      <c r="CM91" s="412"/>
      <c r="CN91" s="412"/>
      <c r="CO91" s="412"/>
      <c r="CP91" s="412"/>
      <c r="CQ91" s="412"/>
      <c r="CR91" s="412"/>
      <c r="CS91" s="412"/>
      <c r="CT91" s="412"/>
      <c r="CU91" s="412"/>
      <c r="CV91" s="412"/>
      <c r="CW91" s="412"/>
      <c r="CX91" s="412"/>
      <c r="CY91" s="412"/>
      <c r="CZ91" s="413"/>
    </row>
    <row r="92" spans="1:104" x14ac:dyDescent="0.25">
      <c r="B92" s="392"/>
      <c r="C92" s="41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391"/>
    </row>
    <row r="93" spans="1:104" x14ac:dyDescent="0.25">
      <c r="B93" s="389" t="s">
        <v>77</v>
      </c>
      <c r="C93" s="41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391"/>
    </row>
    <row r="94" spans="1:104" x14ac:dyDescent="0.25">
      <c r="B94" s="393" t="s">
        <v>18</v>
      </c>
      <c r="C94" s="9" t="s">
        <v>1117</v>
      </c>
      <c r="D94" s="61" t="str">
        <f>IFERROR('Data Input - Option 4'!H84*INDEX('Energy Prices'!$F$19:$CJ$24,MATCH($B94,'Energy Prices'!$C$19:$C$24,0),MATCH(Calc_Option4!D$6,'Energy Prices'!$F$11:$CJ$11,0))/100000,"")</f>
        <v/>
      </c>
      <c r="E94" s="61" t="str">
        <f>IFERROR('Data Input - Option 4'!I84*INDEX('Energy Prices'!$F$19:$CJ$24,MATCH($B94,'Energy Prices'!$C$19:$C$24,0),MATCH(Calc_Option4!E$6,'Energy Prices'!$F$11:$CJ$11,0))/100000,"")</f>
        <v/>
      </c>
      <c r="F94" s="61" t="str">
        <f>IFERROR('Data Input - Option 4'!J84*INDEX('Energy Prices'!$F$19:$CJ$24,MATCH($B94,'Energy Prices'!$C$19:$C$24,0),MATCH(Calc_Option4!F$6,'Energy Prices'!$F$11:$CJ$11,0))/100000,"")</f>
        <v/>
      </c>
      <c r="G94" s="61" t="str">
        <f>IFERROR('Data Input - Option 4'!K84*INDEX('Energy Prices'!$F$19:$CJ$24,MATCH($B94,'Energy Prices'!$C$19:$C$24,0),MATCH(Calc_Option4!G$6,'Energy Prices'!$F$11:$CJ$11,0))/100000,"")</f>
        <v/>
      </c>
      <c r="H94" s="61" t="str">
        <f>IFERROR('Data Input - Option 4'!L84*INDEX('Energy Prices'!$F$19:$CJ$24,MATCH($B94,'Energy Prices'!$C$19:$C$24,0),MATCH(Calc_Option4!H$6,'Energy Prices'!$F$11:$CJ$11,0))/100000,"")</f>
        <v/>
      </c>
      <c r="I94" s="61" t="str">
        <f>IFERROR('Data Input - Option 4'!M84*INDEX('Energy Prices'!$F$19:$CJ$24,MATCH($B94,'Energy Prices'!$C$19:$C$24,0),MATCH(Calc_Option4!I$6,'Energy Prices'!$F$11:$CJ$11,0))/100000,"")</f>
        <v/>
      </c>
      <c r="J94" s="61" t="str">
        <f>IFERROR('Data Input - Option 4'!N84*INDEX('Energy Prices'!$F$19:$CJ$24,MATCH($B94,'Energy Prices'!$C$19:$C$24,0),MATCH(Calc_Option4!J$6,'Energy Prices'!$F$11:$CJ$11,0))/100000,"")</f>
        <v/>
      </c>
      <c r="K94" s="61" t="str">
        <f>IFERROR('Data Input - Option 4'!O84*INDEX('Energy Prices'!$F$19:$CJ$24,MATCH($B94,'Energy Prices'!$C$19:$C$24,0),MATCH(Calc_Option4!K$6,'Energy Prices'!$F$11:$CJ$11,0))/100000,"")</f>
        <v/>
      </c>
      <c r="L94" s="61" t="str">
        <f>IFERROR('Data Input - Option 4'!P84*INDEX('Energy Prices'!$F$19:$CJ$24,MATCH($B94,'Energy Prices'!$C$19:$C$24,0),MATCH(Calc_Option4!L$6,'Energy Prices'!$F$11:$CJ$11,0))/100000,"")</f>
        <v/>
      </c>
      <c r="M94" s="61" t="str">
        <f>IFERROR('Data Input - Option 4'!Q84*INDEX('Energy Prices'!$F$19:$CJ$24,MATCH($B94,'Energy Prices'!$C$19:$C$24,0),MATCH(Calc_Option4!M$6,'Energy Prices'!$F$11:$CJ$11,0))/100000,"")</f>
        <v/>
      </c>
      <c r="N94" s="61" t="str">
        <f>IFERROR('Data Input - Option 4'!R84*INDEX('Energy Prices'!$F$19:$CJ$24,MATCH($B94,'Energy Prices'!$C$19:$C$24,0),MATCH(Calc_Option4!N$6,'Energy Prices'!$F$11:$CJ$11,0))/100000,"")</f>
        <v/>
      </c>
      <c r="O94" s="61" t="str">
        <f>IFERROR('Data Input - Option 4'!S84*INDEX('Energy Prices'!$F$19:$CJ$24,MATCH($B94,'Energy Prices'!$C$19:$C$24,0),MATCH(Calc_Option4!O$6,'Energy Prices'!$F$11:$CJ$11,0))/100000,"")</f>
        <v/>
      </c>
      <c r="P94" s="61" t="str">
        <f>IFERROR('Data Input - Option 4'!T84*INDEX('Energy Prices'!$F$19:$CJ$24,MATCH($B94,'Energy Prices'!$C$19:$C$24,0),MATCH(Calc_Option4!P$6,'Energy Prices'!$F$11:$CJ$11,0))/100000,"")</f>
        <v/>
      </c>
      <c r="Q94" s="61" t="str">
        <f>IFERROR('Data Input - Option 4'!U84*INDEX('Energy Prices'!$F$19:$CJ$24,MATCH($B94,'Energy Prices'!$C$19:$C$24,0),MATCH(Calc_Option4!Q$6,'Energy Prices'!$F$11:$CJ$11,0))/100000,"")</f>
        <v/>
      </c>
      <c r="R94" s="61" t="str">
        <f>IFERROR('Data Input - Option 4'!V84*INDEX('Energy Prices'!$F$19:$CJ$24,MATCH($B94,'Energy Prices'!$C$19:$C$24,0),MATCH(Calc_Option4!R$6,'Energy Prices'!$F$11:$CJ$11,0))/100000,"")</f>
        <v/>
      </c>
      <c r="S94" s="61" t="str">
        <f>IFERROR('Data Input - Option 4'!W84*INDEX('Energy Prices'!$F$19:$CJ$24,MATCH($B94,'Energy Prices'!$C$19:$C$24,0),MATCH(Calc_Option4!S$6,'Energy Prices'!$F$11:$CJ$11,0))/100000,"")</f>
        <v/>
      </c>
      <c r="T94" s="61" t="str">
        <f>IFERROR('Data Input - Option 4'!X84*INDEX('Energy Prices'!$F$19:$CJ$24,MATCH($B94,'Energy Prices'!$C$19:$C$24,0),MATCH(Calc_Option4!T$6,'Energy Prices'!$F$11:$CJ$11,0))/100000,"")</f>
        <v/>
      </c>
      <c r="U94" s="61" t="str">
        <f>IFERROR('Data Input - Option 4'!Y84*INDEX('Energy Prices'!$F$19:$CJ$24,MATCH($B94,'Energy Prices'!$C$19:$C$24,0),MATCH(Calc_Option4!U$6,'Energy Prices'!$F$11:$CJ$11,0))/100000,"")</f>
        <v/>
      </c>
      <c r="V94" s="61" t="str">
        <f>IFERROR('Data Input - Option 4'!Z84*INDEX('Energy Prices'!$F$19:$CJ$24,MATCH($B94,'Energy Prices'!$C$19:$C$24,0),MATCH(Calc_Option4!V$6,'Energy Prices'!$F$11:$CJ$11,0))/100000,"")</f>
        <v/>
      </c>
      <c r="W94" s="61" t="str">
        <f>IFERROR('Data Input - Option 4'!AA84*INDEX('Energy Prices'!$F$19:$CJ$24,MATCH($B94,'Energy Prices'!$C$19:$C$24,0),MATCH(Calc_Option4!W$6,'Energy Prices'!$F$11:$CJ$11,0))/100000,"")</f>
        <v/>
      </c>
      <c r="X94" s="61" t="str">
        <f>IFERROR('Data Input - Option 4'!AB84*INDEX('Energy Prices'!$F$19:$CJ$24,MATCH($B94,'Energy Prices'!$C$19:$C$24,0),MATCH(Calc_Option4!X$6,'Energy Prices'!$F$11:$CJ$11,0))/100000,"")</f>
        <v/>
      </c>
      <c r="Y94" s="61" t="str">
        <f>IFERROR('Data Input - Option 4'!AC84*INDEX('Energy Prices'!$F$19:$CJ$24,MATCH($B94,'Energy Prices'!$C$19:$C$24,0),MATCH(Calc_Option4!Y$6,'Energy Prices'!$F$11:$CJ$11,0))/100000,"")</f>
        <v/>
      </c>
      <c r="Z94" s="61" t="str">
        <f>IFERROR('Data Input - Option 4'!AD84*INDEX('Energy Prices'!$F$19:$CJ$24,MATCH($B94,'Energy Prices'!$C$19:$C$24,0),MATCH(Calc_Option4!Z$6,'Energy Prices'!$F$11:$CJ$11,0))/100000,"")</f>
        <v/>
      </c>
      <c r="AA94" s="61" t="str">
        <f>IFERROR('Data Input - Option 4'!AE84*INDEX('Energy Prices'!$F$19:$CJ$24,MATCH($B94,'Energy Prices'!$C$19:$C$24,0),MATCH(Calc_Option4!AA$6,'Energy Prices'!$F$11:$CJ$11,0))/100000,"")</f>
        <v/>
      </c>
      <c r="AB94" s="61" t="str">
        <f>IFERROR('Data Input - Option 4'!AF84*INDEX('Energy Prices'!$F$19:$CJ$24,MATCH($B94,'Energy Prices'!$C$19:$C$24,0),MATCH(Calc_Option4!AB$6,'Energy Prices'!$F$11:$CJ$11,0))/100000,"")</f>
        <v/>
      </c>
      <c r="AC94" s="61" t="str">
        <f>IFERROR('Data Input - Option 4'!AG84*INDEX('Energy Prices'!$F$19:$CJ$24,MATCH($B94,'Energy Prices'!$C$19:$C$24,0),MATCH(Calc_Option4!AC$6,'Energy Prices'!$F$11:$CJ$11,0))/100000,"")</f>
        <v/>
      </c>
      <c r="AD94" s="61" t="str">
        <f>IFERROR('Data Input - Option 4'!AH84*INDEX('Energy Prices'!$F$19:$CJ$24,MATCH($B94,'Energy Prices'!$C$19:$C$24,0),MATCH(Calc_Option4!AD$6,'Energy Prices'!$F$11:$CJ$11,0))/100000,"")</f>
        <v/>
      </c>
      <c r="AE94" s="61" t="str">
        <f>IFERROR('Data Input - Option 4'!AI84*INDEX('Energy Prices'!$F$19:$CJ$24,MATCH($B94,'Energy Prices'!$C$19:$C$24,0),MATCH(Calc_Option4!AE$6,'Energy Prices'!$F$11:$CJ$11,0))/100000,"")</f>
        <v/>
      </c>
      <c r="AF94" s="61" t="str">
        <f>IFERROR('Data Input - Option 4'!AJ84*INDEX('Energy Prices'!$F$19:$CJ$24,MATCH($B94,'Energy Prices'!$C$19:$C$24,0),MATCH(Calc_Option4!AF$6,'Energy Prices'!$F$11:$CJ$11,0))/100000,"")</f>
        <v/>
      </c>
      <c r="AG94" s="61" t="str">
        <f>IFERROR('Data Input - Option 4'!AK84*INDEX('Energy Prices'!$F$19:$CJ$24,MATCH($B94,'Energy Prices'!$C$19:$C$24,0),MATCH(Calc_Option4!AG$6,'Energy Prices'!$F$11:$CJ$11,0))/100000,"")</f>
        <v/>
      </c>
      <c r="AH94" s="61" t="str">
        <f>IFERROR('Data Input - Option 4'!AL84*INDEX('Energy Prices'!$F$19:$CJ$24,MATCH($B94,'Energy Prices'!$C$19:$C$24,0),MATCH(Calc_Option4!AH$6,'Energy Prices'!$F$11:$CJ$11,0))/100000,"")</f>
        <v/>
      </c>
      <c r="AI94" s="61" t="str">
        <f>IFERROR('Data Input - Option 4'!AM84*INDEX('Energy Prices'!$F$19:$CJ$24,MATCH($B94,'Energy Prices'!$C$19:$C$24,0),MATCH(Calc_Option4!AI$6,'Energy Prices'!$F$11:$CJ$11,0))/100000,"")</f>
        <v/>
      </c>
      <c r="AJ94" s="61" t="str">
        <f>IFERROR('Data Input - Option 4'!AN84*INDEX('Energy Prices'!$F$19:$CJ$24,MATCH($B94,'Energy Prices'!$C$19:$C$24,0),MATCH(Calc_Option4!AJ$6,'Energy Prices'!$F$11:$CJ$11,0))/100000,"")</f>
        <v/>
      </c>
      <c r="AK94" s="61" t="str">
        <f>IFERROR('Data Input - Option 4'!AO84*INDEX('Energy Prices'!$F$19:$CJ$24,MATCH($B94,'Energy Prices'!$C$19:$C$24,0),MATCH(Calc_Option4!AK$6,'Energy Prices'!$F$11:$CJ$11,0))/100000,"")</f>
        <v/>
      </c>
      <c r="AL94" s="61" t="str">
        <f>IFERROR('Data Input - Option 4'!AP84*INDEX('Energy Prices'!$F$19:$CJ$24,MATCH($B94,'Energy Prices'!$C$19:$C$24,0),MATCH(Calc_Option4!AL$6,'Energy Prices'!$F$11:$CJ$11,0))/100000,"")</f>
        <v/>
      </c>
      <c r="AM94" s="61" t="str">
        <f>IFERROR('Data Input - Option 4'!AQ84*INDEX('Energy Prices'!$F$19:$CJ$24,MATCH($B94,'Energy Prices'!$C$19:$C$24,0),MATCH(Calc_Option4!AM$6,'Energy Prices'!$F$11:$CJ$11,0))/100000,"")</f>
        <v/>
      </c>
      <c r="AN94" s="61" t="str">
        <f>IFERROR('Data Input - Option 4'!AR84*INDEX('Energy Prices'!$F$19:$CJ$24,MATCH($B94,'Energy Prices'!$C$19:$C$24,0),MATCH(Calc_Option4!AN$6,'Energy Prices'!$F$11:$CJ$11,0))/100000,"")</f>
        <v/>
      </c>
      <c r="AO94" s="61" t="str">
        <f>IFERROR('Data Input - Option 4'!AS84*INDEX('Energy Prices'!$F$19:$CJ$24,MATCH($B94,'Energy Prices'!$C$19:$C$24,0),MATCH(Calc_Option4!AO$6,'Energy Prices'!$F$11:$CJ$11,0))/100000,"")</f>
        <v/>
      </c>
      <c r="AP94" s="61" t="str">
        <f>IFERROR('Data Input - Option 4'!AT84*INDEX('Energy Prices'!$F$19:$CJ$24,MATCH($B94,'Energy Prices'!$C$19:$C$24,0),MATCH(Calc_Option4!AP$6,'Energy Prices'!$F$11:$CJ$11,0))/100000,"")</f>
        <v/>
      </c>
      <c r="AQ94" s="61" t="str">
        <f>IFERROR('Data Input - Option 4'!AU84*INDEX('Energy Prices'!$F$19:$CJ$24,MATCH($B94,'Energy Prices'!$C$19:$C$24,0),MATCH(Calc_Option4!AQ$6,'Energy Prices'!$F$11:$CJ$11,0))/100000,"")</f>
        <v/>
      </c>
      <c r="AR94" s="61" t="str">
        <f>IFERROR('Data Input - Option 4'!AV84*INDEX('Energy Prices'!$F$19:$CJ$24,MATCH($B94,'Energy Prices'!$C$19:$C$24,0),MATCH(Calc_Option4!AR$6,'Energy Prices'!$F$11:$CJ$11,0))/100000,"")</f>
        <v/>
      </c>
      <c r="AS94" s="61" t="str">
        <f>IFERROR('Data Input - Option 4'!AW84*INDEX('Energy Prices'!$F$19:$CJ$24,MATCH($B94,'Energy Prices'!$C$19:$C$24,0),MATCH(Calc_Option4!AS$6,'Energy Prices'!$F$11:$CJ$11,0))/100000,"")</f>
        <v/>
      </c>
      <c r="AT94" s="61" t="str">
        <f>IFERROR('Data Input - Option 4'!AX84*INDEX('Energy Prices'!$F$19:$CJ$24,MATCH($B94,'Energy Prices'!$C$19:$C$24,0),MATCH(Calc_Option4!AT$6,'Energy Prices'!$F$11:$CJ$11,0))/100000,"")</f>
        <v/>
      </c>
      <c r="AU94" s="61" t="str">
        <f>IFERROR('Data Input - Option 4'!AY84*INDEX('Energy Prices'!$F$19:$CJ$24,MATCH($B94,'Energy Prices'!$C$19:$C$24,0),MATCH(Calc_Option4!AU$6,'Energy Prices'!$F$11:$CJ$11,0))/100000,"")</f>
        <v/>
      </c>
      <c r="AV94" s="61" t="str">
        <f>IFERROR('Data Input - Option 4'!AZ84*INDEX('Energy Prices'!$F$19:$CJ$24,MATCH($B94,'Energy Prices'!$C$19:$C$24,0),MATCH(Calc_Option4!AV$6,'Energy Prices'!$F$11:$CJ$11,0))/100000,"")</f>
        <v/>
      </c>
      <c r="AW94" s="61" t="str">
        <f>IFERROR('Data Input - Option 4'!BA84*INDEX('Energy Prices'!$F$19:$CJ$24,MATCH($B94,'Energy Prices'!$C$19:$C$24,0),MATCH(Calc_Option4!AW$6,'Energy Prices'!$F$11:$CJ$11,0))/100000,"")</f>
        <v/>
      </c>
      <c r="AX94" s="61" t="str">
        <f>IFERROR('Data Input - Option 4'!BB84*INDEX('Energy Prices'!$F$19:$CJ$24,MATCH($B94,'Energy Prices'!$C$19:$C$24,0),MATCH(Calc_Option4!AX$6,'Energy Prices'!$F$11:$CJ$11,0))/100000,"")</f>
        <v/>
      </c>
      <c r="AY94" s="61" t="str">
        <f>IFERROR('Data Input - Option 4'!BC84*INDEX('Energy Prices'!$F$19:$CJ$24,MATCH($B94,'Energy Prices'!$C$19:$C$24,0),MATCH(Calc_Option4!AY$6,'Energy Prices'!$F$11:$CJ$11,0))/100000,"")</f>
        <v/>
      </c>
      <c r="AZ94" s="61" t="str">
        <f>IFERROR('Data Input - Option 4'!BD84*INDEX('Energy Prices'!$F$19:$CJ$24,MATCH($B94,'Energy Prices'!$C$19:$C$24,0),MATCH(Calc_Option4!AZ$6,'Energy Prices'!$F$11:$CJ$11,0))/100000,"")</f>
        <v/>
      </c>
      <c r="BA94" s="61" t="str">
        <f>IFERROR('Data Input - Option 4'!BE84*INDEX('Energy Prices'!$F$19:$CJ$24,MATCH($B94,'Energy Prices'!$C$19:$C$24,0),MATCH(Calc_Option4!BA$6,'Energy Prices'!$F$11:$CJ$11,0))/100000,"")</f>
        <v/>
      </c>
      <c r="BB94" s="61" t="str">
        <f>IFERROR('Data Input - Option 4'!BF84*INDEX('Energy Prices'!$F$19:$CJ$24,MATCH($B94,'Energy Prices'!$C$19:$C$24,0),MATCH(Calc_Option4!BB$6,'Energy Prices'!$F$11:$CJ$11,0))/100000,"")</f>
        <v/>
      </c>
      <c r="BC94" s="61" t="str">
        <f>IFERROR('Data Input - Option 4'!BG84*INDEX('Energy Prices'!$F$19:$CJ$24,MATCH($B94,'Energy Prices'!$C$19:$C$24,0),MATCH(Calc_Option4!BC$6,'Energy Prices'!$F$11:$CJ$11,0))/100000,"")</f>
        <v/>
      </c>
      <c r="BD94" s="61" t="str">
        <f>IFERROR('Data Input - Option 4'!BH84*INDEX('Energy Prices'!$F$19:$CJ$24,MATCH($B94,'Energy Prices'!$C$19:$C$24,0),MATCH(Calc_Option4!BD$6,'Energy Prices'!$F$11:$CJ$11,0))/100000,"")</f>
        <v/>
      </c>
      <c r="BE94" s="61" t="str">
        <f>IFERROR('Data Input - Option 4'!BI84*INDEX('Energy Prices'!$F$19:$CJ$24,MATCH($B94,'Energy Prices'!$C$19:$C$24,0),MATCH(Calc_Option4!BE$6,'Energy Prices'!$F$11:$CJ$11,0))/100000,"")</f>
        <v/>
      </c>
      <c r="BF94" s="61" t="str">
        <f>IFERROR('Data Input - Option 4'!BJ84*INDEX('Energy Prices'!$F$19:$CJ$24,MATCH($B94,'Energy Prices'!$C$19:$C$24,0),MATCH(Calc_Option4!BF$6,'Energy Prices'!$F$11:$CJ$11,0))/100000,"")</f>
        <v/>
      </c>
      <c r="BG94" s="61" t="str">
        <f>IFERROR('Data Input - Option 4'!BK84*INDEX('Energy Prices'!$F$19:$CJ$24,MATCH($B94,'Energy Prices'!$C$19:$C$24,0),MATCH(Calc_Option4!BG$6,'Energy Prices'!$F$11:$CJ$11,0))/100000,"")</f>
        <v/>
      </c>
      <c r="BH94" s="61" t="str">
        <f>IFERROR('Data Input - Option 4'!BL84*INDEX('Energy Prices'!$F$19:$CJ$24,MATCH($B94,'Energy Prices'!$C$19:$C$24,0),MATCH(Calc_Option4!BH$6,'Energy Prices'!$F$11:$CJ$11,0))/100000,"")</f>
        <v/>
      </c>
      <c r="BI94" s="61" t="str">
        <f>IFERROR('Data Input - Option 4'!BM84*INDEX('Energy Prices'!$F$19:$CJ$24,MATCH($B94,'Energy Prices'!$C$19:$C$24,0),MATCH(Calc_Option4!BI$6,'Energy Prices'!$F$11:$CJ$11,0))/100000,"")</f>
        <v/>
      </c>
      <c r="BJ94" s="61" t="str">
        <f>IFERROR('Data Input - Option 4'!BN84*INDEX('Energy Prices'!$F$19:$CJ$24,MATCH($B94,'Energy Prices'!$C$19:$C$24,0),MATCH(Calc_Option4!BJ$6,'Energy Prices'!$F$11:$CJ$11,0))/100000,"")</f>
        <v/>
      </c>
      <c r="BK94" s="61" t="str">
        <f>IFERROR('Data Input - Option 4'!BO84*INDEX('Energy Prices'!$F$19:$CJ$24,MATCH($B94,'Energy Prices'!$C$19:$C$24,0),MATCH(Calc_Option4!BK$6,'Energy Prices'!$F$11:$CJ$11,0))/100000,"")</f>
        <v/>
      </c>
      <c r="BL94" s="61" t="str">
        <f>IFERROR('Data Input - Option 4'!BP84*INDEX('Energy Prices'!$F$19:$CJ$24,MATCH($B94,'Energy Prices'!$C$19:$C$24,0),MATCH(Calc_Option4!BL$6,'Energy Prices'!$F$11:$CJ$11,0))/100000,"")</f>
        <v/>
      </c>
      <c r="BM94" s="61" t="str">
        <f>IFERROR('Data Input - Option 4'!BQ84*INDEX('Energy Prices'!$F$19:$CJ$24,MATCH($B94,'Energy Prices'!$C$19:$C$24,0),MATCH(Calc_Option4!BM$6,'Energy Prices'!$F$11:$CJ$11,0))/100000,"")</f>
        <v/>
      </c>
      <c r="BN94" s="61" t="str">
        <f>IFERROR('Data Input - Option 4'!BR84*INDEX('Energy Prices'!$F$19:$CJ$24,MATCH($B94,'Energy Prices'!$C$19:$C$24,0),MATCH(Calc_Option4!BN$6,'Energy Prices'!$F$11:$CJ$11,0))/100000,"")</f>
        <v/>
      </c>
      <c r="BO94" s="61" t="str">
        <f>IFERROR('Data Input - Option 4'!BS84*INDEX('Energy Prices'!$F$19:$CJ$24,MATCH($B94,'Energy Prices'!$C$19:$C$24,0),MATCH(Calc_Option4!BO$6,'Energy Prices'!$F$11:$CJ$11,0))/100000,"")</f>
        <v/>
      </c>
      <c r="BP94" s="61" t="str">
        <f>IFERROR('Data Input - Option 4'!BT84*INDEX('Energy Prices'!$F$19:$CJ$24,MATCH($B94,'Energy Prices'!$C$19:$C$24,0),MATCH(Calc_Option4!BP$6,'Energy Prices'!$F$11:$CJ$11,0))/100000,"")</f>
        <v/>
      </c>
      <c r="BQ94" s="61" t="str">
        <f>IFERROR('Data Input - Option 4'!BU84*INDEX('Energy Prices'!$F$19:$CJ$24,MATCH($B94,'Energy Prices'!$C$19:$C$24,0),MATCH(Calc_Option4!BQ$6,'Energy Prices'!$F$11:$CJ$11,0))/100000,"")</f>
        <v/>
      </c>
      <c r="BR94" s="61" t="str">
        <f>IFERROR('Data Input - Option 4'!BV84*INDEX('Energy Prices'!$F$19:$CJ$24,MATCH($B94,'Energy Prices'!$C$19:$C$24,0),MATCH(Calc_Option4!BR$6,'Energy Prices'!$F$11:$CJ$11,0))/100000,"")</f>
        <v/>
      </c>
      <c r="BS94" s="61" t="str">
        <f>IFERROR('Data Input - Option 4'!BW84*INDEX('Energy Prices'!$F$19:$CJ$24,MATCH($B94,'Energy Prices'!$C$19:$C$24,0),MATCH(Calc_Option4!BS$6,'Energy Prices'!$F$11:$CJ$11,0))/100000,"")</f>
        <v/>
      </c>
      <c r="BT94" s="61" t="str">
        <f>IFERROR('Data Input - Option 4'!BX84*INDEX('Energy Prices'!$F$19:$CJ$24,MATCH($B94,'Energy Prices'!$C$19:$C$24,0),MATCH(Calc_Option4!BT$6,'Energy Prices'!$F$11:$CJ$11,0))/100000,"")</f>
        <v/>
      </c>
      <c r="BU94" s="61" t="str">
        <f>IFERROR('Data Input - Option 4'!BY84*INDEX('Energy Prices'!$F$19:$CJ$24,MATCH($B94,'Energy Prices'!$C$19:$C$24,0),MATCH(Calc_Option4!BU$6,'Energy Prices'!$F$11:$CJ$11,0))/100000,"")</f>
        <v/>
      </c>
      <c r="BV94" s="61" t="str">
        <f>IFERROR('Data Input - Option 4'!BZ84*INDEX('Energy Prices'!$F$19:$CJ$24,MATCH($B94,'Energy Prices'!$C$19:$C$24,0),MATCH(Calc_Option4!BV$6,'Energy Prices'!$F$11:$CJ$11,0))/100000,"")</f>
        <v/>
      </c>
      <c r="BW94" s="61" t="str">
        <f>IFERROR('Data Input - Option 4'!CA84*INDEX('Energy Prices'!$F$19:$CJ$24,MATCH($B94,'Energy Prices'!$C$19:$C$24,0),MATCH(Calc_Option4!BW$6,'Energy Prices'!$F$11:$CJ$11,0))/100000,"")</f>
        <v/>
      </c>
      <c r="BX94" s="61" t="str">
        <f>IFERROR('Data Input - Option 4'!CB84*INDEX('Energy Prices'!$F$19:$CJ$24,MATCH($B94,'Energy Prices'!$C$19:$C$24,0),MATCH(Calc_Option4!BX$6,'Energy Prices'!$F$11:$CJ$11,0))/100000,"")</f>
        <v/>
      </c>
      <c r="BY94" s="61" t="str">
        <f>IFERROR('Data Input - Option 4'!CC84*INDEX('Energy Prices'!$F$19:$CJ$24,MATCH($B94,'Energy Prices'!$C$19:$C$24,0),MATCH(Calc_Option4!BY$6,'Energy Prices'!$F$11:$CJ$11,0))/100000,"")</f>
        <v/>
      </c>
      <c r="BZ94" s="61" t="str">
        <f>IFERROR('Data Input - Option 4'!CD84*INDEX('Energy Prices'!$F$19:$CJ$24,MATCH($B94,'Energy Prices'!$C$19:$C$24,0),MATCH(Calc_Option4!BZ$6,'Energy Prices'!$F$11:$CJ$11,0))/100000,"")</f>
        <v/>
      </c>
      <c r="CA94" s="61" t="str">
        <f>IFERROR('Data Input - Option 4'!CE84*INDEX('Energy Prices'!$F$19:$CJ$24,MATCH($B94,'Energy Prices'!$C$19:$C$24,0),MATCH(Calc_Option4!CA$6,'Energy Prices'!$F$11:$CJ$11,0))/100000,"")</f>
        <v/>
      </c>
      <c r="CB94" s="61" t="str">
        <f>IFERROR('Data Input - Option 4'!CF84*INDEX('Energy Prices'!$F$19:$CJ$24,MATCH($B94,'Energy Prices'!$C$19:$C$24,0),MATCH(Calc_Option4!CB$6,'Energy Prices'!$F$11:$CJ$11,0))/100000,"")</f>
        <v/>
      </c>
      <c r="CC94" s="61" t="str">
        <f>IFERROR('Data Input - Option 4'!CG84*INDEX('Energy Prices'!$F$19:$CJ$24,MATCH($B94,'Energy Prices'!$C$19:$C$24,0),MATCH(Calc_Option4!CC$6,'Energy Prices'!$F$11:$CJ$11,0))/100000,"")</f>
        <v/>
      </c>
      <c r="CD94" s="61" t="str">
        <f>IFERROR('Data Input - Option 4'!CH84*INDEX('Energy Prices'!$F$19:$CJ$24,MATCH($B94,'Energy Prices'!$C$19:$C$24,0),MATCH(Calc_Option4!CD$6,'Energy Prices'!$F$11:$CJ$11,0))/100000,"")</f>
        <v/>
      </c>
      <c r="CE94" s="61" t="str">
        <f>IFERROR('Data Input - Option 4'!CI84*INDEX('Energy Prices'!$F$19:$CJ$24,MATCH($B94,'Energy Prices'!$C$19:$C$24,0),MATCH(Calc_Option4!CE$6,'Energy Prices'!$F$11:$CJ$11,0))/100000,"")</f>
        <v/>
      </c>
      <c r="CF94" s="61" t="str">
        <f>IFERROR('Data Input - Option 4'!CJ84*INDEX('Energy Prices'!$F$19:$CJ$24,MATCH($B94,'Energy Prices'!$C$19:$C$24,0),MATCH(Calc_Option4!CF$6,'Energy Prices'!$F$11:$CJ$11,0))/100000,"")</f>
        <v/>
      </c>
      <c r="CG94" s="61" t="str">
        <f>IFERROR('Data Input - Option 4'!CK84*INDEX('Energy Prices'!$F$19:$CJ$24,MATCH($B94,'Energy Prices'!$C$19:$C$24,0),MATCH(Calc_Option4!CG$6,'Energy Prices'!$F$11:$CJ$11,0))/100000,"")</f>
        <v/>
      </c>
      <c r="CH94" s="61" t="str">
        <f>IFERROR('Data Input - Option 4'!CL84*INDEX('Energy Prices'!$F$19:$CJ$24,MATCH($B94,'Energy Prices'!$C$19:$C$24,0),MATCH(Calc_Option4!CH$6,'Energy Prices'!$F$11:$CJ$11,0))/100000,"")</f>
        <v/>
      </c>
      <c r="CI94" s="61" t="str">
        <f>IFERROR('Data Input - Option 4'!CM84*INDEX('Energy Prices'!$F$19:$CJ$24,MATCH($B94,'Energy Prices'!$C$19:$C$24,0),MATCH(Calc_Option4!CI$6,'Energy Prices'!$F$11:$CJ$11,0))/100000,"")</f>
        <v/>
      </c>
      <c r="CJ94" s="61" t="str">
        <f>IFERROR('Data Input - Option 4'!CN84*INDEX('Energy Prices'!$F$19:$CJ$24,MATCH($B94,'Energy Prices'!$C$19:$C$24,0),MATCH(Calc_Option4!CJ$6,'Energy Prices'!$F$11:$CJ$11,0))/100000,"")</f>
        <v/>
      </c>
      <c r="CK94" s="61" t="str">
        <f>IFERROR('Data Input - Option 4'!CO84*INDEX('Energy Prices'!$F$19:$CJ$24,MATCH($B94,'Energy Prices'!$C$19:$C$24,0),MATCH(Calc_Option4!CK$6,'Energy Prices'!$F$11:$CJ$11,0))/100000,"")</f>
        <v/>
      </c>
      <c r="CL94" s="61" t="str">
        <f>IFERROR('Data Input - Option 4'!CP84*INDEX('Energy Prices'!$F$19:$CJ$24,MATCH($B94,'Energy Prices'!$C$19:$C$24,0),MATCH(Calc_Option4!CL$6,'Energy Prices'!$F$11:$CJ$11,0))/100000,"")</f>
        <v/>
      </c>
      <c r="CM94" s="61" t="str">
        <f>IFERROR('Data Input - Option 4'!CQ84*INDEX('Energy Prices'!$F$19:$CJ$24,MATCH($B94,'Energy Prices'!$C$19:$C$24,0),MATCH(Calc_Option4!CM$6,'Energy Prices'!$F$11:$CJ$11,0))/100000,"")</f>
        <v/>
      </c>
      <c r="CN94" s="61" t="str">
        <f>IFERROR('Data Input - Option 4'!CR84*INDEX('Energy Prices'!$F$19:$CJ$24,MATCH($B94,'Energy Prices'!$C$19:$C$24,0),MATCH(Calc_Option4!CN$6,'Energy Prices'!$F$11:$CJ$11,0))/100000,"")</f>
        <v/>
      </c>
      <c r="CO94" s="61" t="str">
        <f>IFERROR('Data Input - Option 4'!CS84*INDEX('Energy Prices'!$F$19:$CJ$24,MATCH($B94,'Energy Prices'!$C$19:$C$24,0),MATCH(Calc_Option4!CO$6,'Energy Prices'!$F$11:$CJ$11,0))/100000,"")</f>
        <v/>
      </c>
      <c r="CP94" s="61" t="str">
        <f>IFERROR('Data Input - Option 4'!CT84*INDEX('Energy Prices'!$F$19:$CJ$24,MATCH($B94,'Energy Prices'!$C$19:$C$24,0),MATCH(Calc_Option4!CP$6,'Energy Prices'!$F$11:$CJ$11,0))/100000,"")</f>
        <v/>
      </c>
      <c r="CQ94" s="61" t="str">
        <f>IFERROR('Data Input - Option 4'!CU84*INDEX('Energy Prices'!$F$19:$CJ$24,MATCH($B94,'Energy Prices'!$C$19:$C$24,0),MATCH(Calc_Option4!CQ$6,'Energy Prices'!$F$11:$CJ$11,0))/100000,"")</f>
        <v/>
      </c>
      <c r="CR94" s="61" t="str">
        <f>IFERROR('Data Input - Option 4'!CV84*INDEX('Energy Prices'!$F$19:$CJ$24,MATCH($B94,'Energy Prices'!$C$19:$C$24,0),MATCH(Calc_Option4!CR$6,'Energy Prices'!$F$11:$CJ$11,0))/100000,"")</f>
        <v/>
      </c>
      <c r="CS94" s="61" t="str">
        <f>IFERROR('Data Input - Option 4'!CW84*INDEX('Energy Prices'!$F$19:$CJ$24,MATCH($B94,'Energy Prices'!$C$19:$C$24,0),MATCH(Calc_Option4!CS$6,'Energy Prices'!$F$11:$CJ$11,0))/100000,"")</f>
        <v/>
      </c>
      <c r="CT94" s="61" t="str">
        <f>IFERROR('Data Input - Option 4'!CX84*INDEX('Energy Prices'!$F$19:$CJ$24,MATCH($B94,'Energy Prices'!$C$19:$C$24,0),MATCH(Calc_Option4!CT$6,'Energy Prices'!$F$11:$CJ$11,0))/100000,"")</f>
        <v/>
      </c>
      <c r="CU94" s="61" t="str">
        <f>IFERROR('Data Input - Option 4'!CY84*INDEX('Energy Prices'!$F$19:$CJ$24,MATCH($B94,'Energy Prices'!$C$19:$C$24,0),MATCH(Calc_Option4!CU$6,'Energy Prices'!$F$11:$CJ$11,0))/100000,"")</f>
        <v/>
      </c>
      <c r="CV94" s="61" t="str">
        <f>IFERROR('Data Input - Option 4'!CZ84*INDEX('Energy Prices'!$F$19:$CJ$24,MATCH($B94,'Energy Prices'!$C$19:$C$24,0),MATCH(Calc_Option4!CV$6,'Energy Prices'!$F$11:$CJ$11,0))/100000,"")</f>
        <v/>
      </c>
      <c r="CW94" s="61" t="str">
        <f>IFERROR('Data Input - Option 4'!DA84*INDEX('Energy Prices'!$F$19:$CJ$24,MATCH($B94,'Energy Prices'!$C$19:$C$24,0),MATCH(Calc_Option4!CW$6,'Energy Prices'!$F$11:$CJ$11,0))/100000,"")</f>
        <v/>
      </c>
      <c r="CX94" s="61" t="str">
        <f>IFERROR('Data Input - Option 4'!DB84*INDEX('Energy Prices'!$F$19:$CJ$24,MATCH($B94,'Energy Prices'!$C$19:$C$24,0),MATCH(Calc_Option4!CX$6,'Energy Prices'!$F$11:$CJ$11,0))/100000,"")</f>
        <v/>
      </c>
      <c r="CY94" s="61" t="str">
        <f>IFERROR('Data Input - Option 4'!DC84*INDEX('Energy Prices'!$F$19:$CJ$24,MATCH($B94,'Energy Prices'!$C$19:$C$24,0),MATCH(Calc_Option4!CY$6,'Energy Prices'!$F$11:$CJ$11,0))/100000,"")</f>
        <v/>
      </c>
      <c r="CZ94" s="391"/>
    </row>
    <row r="95" spans="1:104" x14ac:dyDescent="0.25">
      <c r="B95" s="393" t="s">
        <v>114</v>
      </c>
      <c r="C95" s="9" t="s">
        <v>1117</v>
      </c>
      <c r="D95" s="61" t="str">
        <f>IFERROR('Data Input - Option 4'!H85*INDEX('Energy Prices'!$F$19:$CJ$24,MATCH($B95,'Energy Prices'!$C$19:$C$24,0),MATCH(Calc_Option4!D$6,'Energy Prices'!$F$11:$CJ$11,0))/100000,"")</f>
        <v/>
      </c>
      <c r="E95" s="61" t="str">
        <f>IFERROR('Data Input - Option 4'!I85*INDEX('Energy Prices'!$F$19:$CJ$24,MATCH($B95,'Energy Prices'!$C$19:$C$24,0),MATCH(Calc_Option4!E$6,'Energy Prices'!$F$11:$CJ$11,0))/100000,"")</f>
        <v/>
      </c>
      <c r="F95" s="61" t="str">
        <f>IFERROR('Data Input - Option 4'!J85*INDEX('Energy Prices'!$F$19:$CJ$24,MATCH($B95,'Energy Prices'!$C$19:$C$24,0),MATCH(Calc_Option4!F$6,'Energy Prices'!$F$11:$CJ$11,0))/100000,"")</f>
        <v/>
      </c>
      <c r="G95" s="61" t="str">
        <f>IFERROR('Data Input - Option 4'!K85*INDEX('Energy Prices'!$F$19:$CJ$24,MATCH($B95,'Energy Prices'!$C$19:$C$24,0),MATCH(Calc_Option4!G$6,'Energy Prices'!$F$11:$CJ$11,0))/100000,"")</f>
        <v/>
      </c>
      <c r="H95" s="61" t="str">
        <f>IFERROR('Data Input - Option 4'!L85*INDEX('Energy Prices'!$F$19:$CJ$24,MATCH($B95,'Energy Prices'!$C$19:$C$24,0),MATCH(Calc_Option4!H$6,'Energy Prices'!$F$11:$CJ$11,0))/100000,"")</f>
        <v/>
      </c>
      <c r="I95" s="61" t="str">
        <f>IFERROR('Data Input - Option 4'!M85*INDEX('Energy Prices'!$F$19:$CJ$24,MATCH($B95,'Energy Prices'!$C$19:$C$24,0),MATCH(Calc_Option4!I$6,'Energy Prices'!$F$11:$CJ$11,0))/100000,"")</f>
        <v/>
      </c>
      <c r="J95" s="61" t="str">
        <f>IFERROR('Data Input - Option 4'!N85*INDEX('Energy Prices'!$F$19:$CJ$24,MATCH($B95,'Energy Prices'!$C$19:$C$24,0),MATCH(Calc_Option4!J$6,'Energy Prices'!$F$11:$CJ$11,0))/100000,"")</f>
        <v/>
      </c>
      <c r="K95" s="61" t="str">
        <f>IFERROR('Data Input - Option 4'!O85*INDEX('Energy Prices'!$F$19:$CJ$24,MATCH($B95,'Energy Prices'!$C$19:$C$24,0),MATCH(Calc_Option4!K$6,'Energy Prices'!$F$11:$CJ$11,0))/100000,"")</f>
        <v/>
      </c>
      <c r="L95" s="61" t="str">
        <f>IFERROR('Data Input - Option 4'!P85*INDEX('Energy Prices'!$F$19:$CJ$24,MATCH($B95,'Energy Prices'!$C$19:$C$24,0),MATCH(Calc_Option4!L$6,'Energy Prices'!$F$11:$CJ$11,0))/100000,"")</f>
        <v/>
      </c>
      <c r="M95" s="61" t="str">
        <f>IFERROR('Data Input - Option 4'!Q85*INDEX('Energy Prices'!$F$19:$CJ$24,MATCH($B95,'Energy Prices'!$C$19:$C$24,0),MATCH(Calc_Option4!M$6,'Energy Prices'!$F$11:$CJ$11,0))/100000,"")</f>
        <v/>
      </c>
      <c r="N95" s="61" t="str">
        <f>IFERROR('Data Input - Option 4'!R85*INDEX('Energy Prices'!$F$19:$CJ$24,MATCH($B95,'Energy Prices'!$C$19:$C$24,0),MATCH(Calc_Option4!N$6,'Energy Prices'!$F$11:$CJ$11,0))/100000,"")</f>
        <v/>
      </c>
      <c r="O95" s="61" t="str">
        <f>IFERROR('Data Input - Option 4'!S85*INDEX('Energy Prices'!$F$19:$CJ$24,MATCH($B95,'Energy Prices'!$C$19:$C$24,0),MATCH(Calc_Option4!O$6,'Energy Prices'!$F$11:$CJ$11,0))/100000,"")</f>
        <v/>
      </c>
      <c r="P95" s="61" t="str">
        <f>IFERROR('Data Input - Option 4'!T85*INDEX('Energy Prices'!$F$19:$CJ$24,MATCH($B95,'Energy Prices'!$C$19:$C$24,0),MATCH(Calc_Option4!P$6,'Energy Prices'!$F$11:$CJ$11,0))/100000,"")</f>
        <v/>
      </c>
      <c r="Q95" s="61" t="str">
        <f>IFERROR('Data Input - Option 4'!U85*INDEX('Energy Prices'!$F$19:$CJ$24,MATCH($B95,'Energy Prices'!$C$19:$C$24,0),MATCH(Calc_Option4!Q$6,'Energy Prices'!$F$11:$CJ$11,0))/100000,"")</f>
        <v/>
      </c>
      <c r="R95" s="61" t="str">
        <f>IFERROR('Data Input - Option 4'!V85*INDEX('Energy Prices'!$F$19:$CJ$24,MATCH($B95,'Energy Prices'!$C$19:$C$24,0),MATCH(Calc_Option4!R$6,'Energy Prices'!$F$11:$CJ$11,0))/100000,"")</f>
        <v/>
      </c>
      <c r="S95" s="61" t="str">
        <f>IFERROR('Data Input - Option 4'!W85*INDEX('Energy Prices'!$F$19:$CJ$24,MATCH($B95,'Energy Prices'!$C$19:$C$24,0),MATCH(Calc_Option4!S$6,'Energy Prices'!$F$11:$CJ$11,0))/100000,"")</f>
        <v/>
      </c>
      <c r="T95" s="61" t="str">
        <f>IFERROR('Data Input - Option 4'!X85*INDEX('Energy Prices'!$F$19:$CJ$24,MATCH($B95,'Energy Prices'!$C$19:$C$24,0),MATCH(Calc_Option4!T$6,'Energy Prices'!$F$11:$CJ$11,0))/100000,"")</f>
        <v/>
      </c>
      <c r="U95" s="61" t="str">
        <f>IFERROR('Data Input - Option 4'!Y85*INDEX('Energy Prices'!$F$19:$CJ$24,MATCH($B95,'Energy Prices'!$C$19:$C$24,0),MATCH(Calc_Option4!U$6,'Energy Prices'!$F$11:$CJ$11,0))/100000,"")</f>
        <v/>
      </c>
      <c r="V95" s="61" t="str">
        <f>IFERROR('Data Input - Option 4'!Z85*INDEX('Energy Prices'!$F$19:$CJ$24,MATCH($B95,'Energy Prices'!$C$19:$C$24,0),MATCH(Calc_Option4!V$6,'Energy Prices'!$F$11:$CJ$11,0))/100000,"")</f>
        <v/>
      </c>
      <c r="W95" s="61" t="str">
        <f>IFERROR('Data Input - Option 4'!AA85*INDEX('Energy Prices'!$F$19:$CJ$24,MATCH($B95,'Energy Prices'!$C$19:$C$24,0),MATCH(Calc_Option4!W$6,'Energy Prices'!$F$11:$CJ$11,0))/100000,"")</f>
        <v/>
      </c>
      <c r="X95" s="61" t="str">
        <f>IFERROR('Data Input - Option 4'!AB85*INDEX('Energy Prices'!$F$19:$CJ$24,MATCH($B95,'Energy Prices'!$C$19:$C$24,0),MATCH(Calc_Option4!X$6,'Energy Prices'!$F$11:$CJ$11,0))/100000,"")</f>
        <v/>
      </c>
      <c r="Y95" s="61" t="str">
        <f>IFERROR('Data Input - Option 4'!AC85*INDEX('Energy Prices'!$F$19:$CJ$24,MATCH($B95,'Energy Prices'!$C$19:$C$24,0),MATCH(Calc_Option4!Y$6,'Energy Prices'!$F$11:$CJ$11,0))/100000,"")</f>
        <v/>
      </c>
      <c r="Z95" s="61" t="str">
        <f>IFERROR('Data Input - Option 4'!AD85*INDEX('Energy Prices'!$F$19:$CJ$24,MATCH($B95,'Energy Prices'!$C$19:$C$24,0),MATCH(Calc_Option4!Z$6,'Energy Prices'!$F$11:$CJ$11,0))/100000,"")</f>
        <v/>
      </c>
      <c r="AA95" s="61" t="str">
        <f>IFERROR('Data Input - Option 4'!AE85*INDEX('Energy Prices'!$F$19:$CJ$24,MATCH($B95,'Energy Prices'!$C$19:$C$24,0),MATCH(Calc_Option4!AA$6,'Energy Prices'!$F$11:$CJ$11,0))/100000,"")</f>
        <v/>
      </c>
      <c r="AB95" s="61" t="str">
        <f>IFERROR('Data Input - Option 4'!AF85*INDEX('Energy Prices'!$F$19:$CJ$24,MATCH($B95,'Energy Prices'!$C$19:$C$24,0),MATCH(Calc_Option4!AB$6,'Energy Prices'!$F$11:$CJ$11,0))/100000,"")</f>
        <v/>
      </c>
      <c r="AC95" s="61" t="str">
        <f>IFERROR('Data Input - Option 4'!AG85*INDEX('Energy Prices'!$F$19:$CJ$24,MATCH($B95,'Energy Prices'!$C$19:$C$24,0),MATCH(Calc_Option4!AC$6,'Energy Prices'!$F$11:$CJ$11,0))/100000,"")</f>
        <v/>
      </c>
      <c r="AD95" s="61" t="str">
        <f>IFERROR('Data Input - Option 4'!AH85*INDEX('Energy Prices'!$F$19:$CJ$24,MATCH($B95,'Energy Prices'!$C$19:$C$24,0),MATCH(Calc_Option4!AD$6,'Energy Prices'!$F$11:$CJ$11,0))/100000,"")</f>
        <v/>
      </c>
      <c r="AE95" s="61" t="str">
        <f>IFERROR('Data Input - Option 4'!AI85*INDEX('Energy Prices'!$F$19:$CJ$24,MATCH($B95,'Energy Prices'!$C$19:$C$24,0),MATCH(Calc_Option4!AE$6,'Energy Prices'!$F$11:$CJ$11,0))/100000,"")</f>
        <v/>
      </c>
      <c r="AF95" s="61" t="str">
        <f>IFERROR('Data Input - Option 4'!AJ85*INDEX('Energy Prices'!$F$19:$CJ$24,MATCH($B95,'Energy Prices'!$C$19:$C$24,0),MATCH(Calc_Option4!AF$6,'Energy Prices'!$F$11:$CJ$11,0))/100000,"")</f>
        <v/>
      </c>
      <c r="AG95" s="61" t="str">
        <f>IFERROR('Data Input - Option 4'!AK85*INDEX('Energy Prices'!$F$19:$CJ$24,MATCH($B95,'Energy Prices'!$C$19:$C$24,0),MATCH(Calc_Option4!AG$6,'Energy Prices'!$F$11:$CJ$11,0))/100000,"")</f>
        <v/>
      </c>
      <c r="AH95" s="61" t="str">
        <f>IFERROR('Data Input - Option 4'!AL85*INDEX('Energy Prices'!$F$19:$CJ$24,MATCH($B95,'Energy Prices'!$C$19:$C$24,0),MATCH(Calc_Option4!AH$6,'Energy Prices'!$F$11:$CJ$11,0))/100000,"")</f>
        <v/>
      </c>
      <c r="AI95" s="61" t="str">
        <f>IFERROR('Data Input - Option 4'!AM85*INDEX('Energy Prices'!$F$19:$CJ$24,MATCH($B95,'Energy Prices'!$C$19:$C$24,0),MATCH(Calc_Option4!AI$6,'Energy Prices'!$F$11:$CJ$11,0))/100000,"")</f>
        <v/>
      </c>
      <c r="AJ95" s="61" t="str">
        <f>IFERROR('Data Input - Option 4'!AN85*INDEX('Energy Prices'!$F$19:$CJ$24,MATCH($B95,'Energy Prices'!$C$19:$C$24,0),MATCH(Calc_Option4!AJ$6,'Energy Prices'!$F$11:$CJ$11,0))/100000,"")</f>
        <v/>
      </c>
      <c r="AK95" s="61" t="str">
        <f>IFERROR('Data Input - Option 4'!AO85*INDEX('Energy Prices'!$F$19:$CJ$24,MATCH($B95,'Energy Prices'!$C$19:$C$24,0),MATCH(Calc_Option4!AK$6,'Energy Prices'!$F$11:$CJ$11,0))/100000,"")</f>
        <v/>
      </c>
      <c r="AL95" s="61" t="str">
        <f>IFERROR('Data Input - Option 4'!AP85*INDEX('Energy Prices'!$F$19:$CJ$24,MATCH($B95,'Energy Prices'!$C$19:$C$24,0),MATCH(Calc_Option4!AL$6,'Energy Prices'!$F$11:$CJ$11,0))/100000,"")</f>
        <v/>
      </c>
      <c r="AM95" s="61" t="str">
        <f>IFERROR('Data Input - Option 4'!AQ85*INDEX('Energy Prices'!$F$19:$CJ$24,MATCH($B95,'Energy Prices'!$C$19:$C$24,0),MATCH(Calc_Option4!AM$6,'Energy Prices'!$F$11:$CJ$11,0))/100000,"")</f>
        <v/>
      </c>
      <c r="AN95" s="61" t="str">
        <f>IFERROR('Data Input - Option 4'!AR85*INDEX('Energy Prices'!$F$19:$CJ$24,MATCH($B95,'Energy Prices'!$C$19:$C$24,0),MATCH(Calc_Option4!AN$6,'Energy Prices'!$F$11:$CJ$11,0))/100000,"")</f>
        <v/>
      </c>
      <c r="AO95" s="61" t="str">
        <f>IFERROR('Data Input - Option 4'!AS85*INDEX('Energy Prices'!$F$19:$CJ$24,MATCH($B95,'Energy Prices'!$C$19:$C$24,0),MATCH(Calc_Option4!AO$6,'Energy Prices'!$F$11:$CJ$11,0))/100000,"")</f>
        <v/>
      </c>
      <c r="AP95" s="61" t="str">
        <f>IFERROR('Data Input - Option 4'!AT85*INDEX('Energy Prices'!$F$19:$CJ$24,MATCH($B95,'Energy Prices'!$C$19:$C$24,0),MATCH(Calc_Option4!AP$6,'Energy Prices'!$F$11:$CJ$11,0))/100000,"")</f>
        <v/>
      </c>
      <c r="AQ95" s="61" t="str">
        <f>IFERROR('Data Input - Option 4'!AU85*INDEX('Energy Prices'!$F$19:$CJ$24,MATCH($B95,'Energy Prices'!$C$19:$C$24,0),MATCH(Calc_Option4!AQ$6,'Energy Prices'!$F$11:$CJ$11,0))/100000,"")</f>
        <v/>
      </c>
      <c r="AR95" s="61" t="str">
        <f>IFERROR('Data Input - Option 4'!AV85*INDEX('Energy Prices'!$F$19:$CJ$24,MATCH($B95,'Energy Prices'!$C$19:$C$24,0),MATCH(Calc_Option4!AR$6,'Energy Prices'!$F$11:$CJ$11,0))/100000,"")</f>
        <v/>
      </c>
      <c r="AS95" s="61" t="str">
        <f>IFERROR('Data Input - Option 4'!AW85*INDEX('Energy Prices'!$F$19:$CJ$24,MATCH($B95,'Energy Prices'!$C$19:$C$24,0),MATCH(Calc_Option4!AS$6,'Energy Prices'!$F$11:$CJ$11,0))/100000,"")</f>
        <v/>
      </c>
      <c r="AT95" s="61" t="str">
        <f>IFERROR('Data Input - Option 4'!AX85*INDEX('Energy Prices'!$F$19:$CJ$24,MATCH($B95,'Energy Prices'!$C$19:$C$24,0),MATCH(Calc_Option4!AT$6,'Energy Prices'!$F$11:$CJ$11,0))/100000,"")</f>
        <v/>
      </c>
      <c r="AU95" s="61" t="str">
        <f>IFERROR('Data Input - Option 4'!AY85*INDEX('Energy Prices'!$F$19:$CJ$24,MATCH($B95,'Energy Prices'!$C$19:$C$24,0),MATCH(Calc_Option4!AU$6,'Energy Prices'!$F$11:$CJ$11,0))/100000,"")</f>
        <v/>
      </c>
      <c r="AV95" s="61" t="str">
        <f>IFERROR('Data Input - Option 4'!AZ85*INDEX('Energy Prices'!$F$19:$CJ$24,MATCH($B95,'Energy Prices'!$C$19:$C$24,0),MATCH(Calc_Option4!AV$6,'Energy Prices'!$F$11:$CJ$11,0))/100000,"")</f>
        <v/>
      </c>
      <c r="AW95" s="61" t="str">
        <f>IFERROR('Data Input - Option 4'!BA85*INDEX('Energy Prices'!$F$19:$CJ$24,MATCH($B95,'Energy Prices'!$C$19:$C$24,0),MATCH(Calc_Option4!AW$6,'Energy Prices'!$F$11:$CJ$11,0))/100000,"")</f>
        <v/>
      </c>
      <c r="AX95" s="61" t="str">
        <f>IFERROR('Data Input - Option 4'!BB85*INDEX('Energy Prices'!$F$19:$CJ$24,MATCH($B95,'Energy Prices'!$C$19:$C$24,0),MATCH(Calc_Option4!AX$6,'Energy Prices'!$F$11:$CJ$11,0))/100000,"")</f>
        <v/>
      </c>
      <c r="AY95" s="61" t="str">
        <f>IFERROR('Data Input - Option 4'!BC85*INDEX('Energy Prices'!$F$19:$CJ$24,MATCH($B95,'Energy Prices'!$C$19:$C$24,0),MATCH(Calc_Option4!AY$6,'Energy Prices'!$F$11:$CJ$11,0))/100000,"")</f>
        <v/>
      </c>
      <c r="AZ95" s="61" t="str">
        <f>IFERROR('Data Input - Option 4'!BD85*INDEX('Energy Prices'!$F$19:$CJ$24,MATCH($B95,'Energy Prices'!$C$19:$C$24,0),MATCH(Calc_Option4!AZ$6,'Energy Prices'!$F$11:$CJ$11,0))/100000,"")</f>
        <v/>
      </c>
      <c r="BA95" s="61" t="str">
        <f>IFERROR('Data Input - Option 4'!BE85*INDEX('Energy Prices'!$F$19:$CJ$24,MATCH($B95,'Energy Prices'!$C$19:$C$24,0),MATCH(Calc_Option4!BA$6,'Energy Prices'!$F$11:$CJ$11,0))/100000,"")</f>
        <v/>
      </c>
      <c r="BB95" s="61" t="str">
        <f>IFERROR('Data Input - Option 4'!BF85*INDEX('Energy Prices'!$F$19:$CJ$24,MATCH($B95,'Energy Prices'!$C$19:$C$24,0),MATCH(Calc_Option4!BB$6,'Energy Prices'!$F$11:$CJ$11,0))/100000,"")</f>
        <v/>
      </c>
      <c r="BC95" s="61" t="str">
        <f>IFERROR('Data Input - Option 4'!BG85*INDEX('Energy Prices'!$F$19:$CJ$24,MATCH($B95,'Energy Prices'!$C$19:$C$24,0),MATCH(Calc_Option4!BC$6,'Energy Prices'!$F$11:$CJ$11,0))/100000,"")</f>
        <v/>
      </c>
      <c r="BD95" s="61" t="str">
        <f>IFERROR('Data Input - Option 4'!BH85*INDEX('Energy Prices'!$F$19:$CJ$24,MATCH($B95,'Energy Prices'!$C$19:$C$24,0),MATCH(Calc_Option4!BD$6,'Energy Prices'!$F$11:$CJ$11,0))/100000,"")</f>
        <v/>
      </c>
      <c r="BE95" s="61" t="str">
        <f>IFERROR('Data Input - Option 4'!BI85*INDEX('Energy Prices'!$F$19:$CJ$24,MATCH($B95,'Energy Prices'!$C$19:$C$24,0),MATCH(Calc_Option4!BE$6,'Energy Prices'!$F$11:$CJ$11,0))/100000,"")</f>
        <v/>
      </c>
      <c r="BF95" s="61" t="str">
        <f>IFERROR('Data Input - Option 4'!BJ85*INDEX('Energy Prices'!$F$19:$CJ$24,MATCH($B95,'Energy Prices'!$C$19:$C$24,0),MATCH(Calc_Option4!BF$6,'Energy Prices'!$F$11:$CJ$11,0))/100000,"")</f>
        <v/>
      </c>
      <c r="BG95" s="61" t="str">
        <f>IFERROR('Data Input - Option 4'!BK85*INDEX('Energy Prices'!$F$19:$CJ$24,MATCH($B95,'Energy Prices'!$C$19:$C$24,0),MATCH(Calc_Option4!BG$6,'Energy Prices'!$F$11:$CJ$11,0))/100000,"")</f>
        <v/>
      </c>
      <c r="BH95" s="61" t="str">
        <f>IFERROR('Data Input - Option 4'!BL85*INDEX('Energy Prices'!$F$19:$CJ$24,MATCH($B95,'Energy Prices'!$C$19:$C$24,0),MATCH(Calc_Option4!BH$6,'Energy Prices'!$F$11:$CJ$11,0))/100000,"")</f>
        <v/>
      </c>
      <c r="BI95" s="61" t="str">
        <f>IFERROR('Data Input - Option 4'!BM85*INDEX('Energy Prices'!$F$19:$CJ$24,MATCH($B95,'Energy Prices'!$C$19:$C$24,0),MATCH(Calc_Option4!BI$6,'Energy Prices'!$F$11:$CJ$11,0))/100000,"")</f>
        <v/>
      </c>
      <c r="BJ95" s="61" t="str">
        <f>IFERROR('Data Input - Option 4'!BN85*INDEX('Energy Prices'!$F$19:$CJ$24,MATCH($B95,'Energy Prices'!$C$19:$C$24,0),MATCH(Calc_Option4!BJ$6,'Energy Prices'!$F$11:$CJ$11,0))/100000,"")</f>
        <v/>
      </c>
      <c r="BK95" s="61" t="str">
        <f>IFERROR('Data Input - Option 4'!BO85*INDEX('Energy Prices'!$F$19:$CJ$24,MATCH($B95,'Energy Prices'!$C$19:$C$24,0),MATCH(Calc_Option4!BK$6,'Energy Prices'!$F$11:$CJ$11,0))/100000,"")</f>
        <v/>
      </c>
      <c r="BL95" s="61" t="str">
        <f>IFERROR('Data Input - Option 4'!BP85*INDEX('Energy Prices'!$F$19:$CJ$24,MATCH($B95,'Energy Prices'!$C$19:$C$24,0),MATCH(Calc_Option4!BL$6,'Energy Prices'!$F$11:$CJ$11,0))/100000,"")</f>
        <v/>
      </c>
      <c r="BM95" s="61" t="str">
        <f>IFERROR('Data Input - Option 4'!BQ85*INDEX('Energy Prices'!$F$19:$CJ$24,MATCH($B95,'Energy Prices'!$C$19:$C$24,0),MATCH(Calc_Option4!BM$6,'Energy Prices'!$F$11:$CJ$11,0))/100000,"")</f>
        <v/>
      </c>
      <c r="BN95" s="61" t="str">
        <f>IFERROR('Data Input - Option 4'!BR85*INDEX('Energy Prices'!$F$19:$CJ$24,MATCH($B95,'Energy Prices'!$C$19:$C$24,0),MATCH(Calc_Option4!BN$6,'Energy Prices'!$F$11:$CJ$11,0))/100000,"")</f>
        <v/>
      </c>
      <c r="BO95" s="61" t="str">
        <f>IFERROR('Data Input - Option 4'!BS85*INDEX('Energy Prices'!$F$19:$CJ$24,MATCH($B95,'Energy Prices'!$C$19:$C$24,0),MATCH(Calc_Option4!BO$6,'Energy Prices'!$F$11:$CJ$11,0))/100000,"")</f>
        <v/>
      </c>
      <c r="BP95" s="61" t="str">
        <f>IFERROR('Data Input - Option 4'!BT85*INDEX('Energy Prices'!$F$19:$CJ$24,MATCH($B95,'Energy Prices'!$C$19:$C$24,0),MATCH(Calc_Option4!BP$6,'Energy Prices'!$F$11:$CJ$11,0))/100000,"")</f>
        <v/>
      </c>
      <c r="BQ95" s="61" t="str">
        <f>IFERROR('Data Input - Option 4'!BU85*INDEX('Energy Prices'!$F$19:$CJ$24,MATCH($B95,'Energy Prices'!$C$19:$C$24,0),MATCH(Calc_Option4!BQ$6,'Energy Prices'!$F$11:$CJ$11,0))/100000,"")</f>
        <v/>
      </c>
      <c r="BR95" s="61" t="str">
        <f>IFERROR('Data Input - Option 4'!BV85*INDEX('Energy Prices'!$F$19:$CJ$24,MATCH($B95,'Energy Prices'!$C$19:$C$24,0),MATCH(Calc_Option4!BR$6,'Energy Prices'!$F$11:$CJ$11,0))/100000,"")</f>
        <v/>
      </c>
      <c r="BS95" s="61" t="str">
        <f>IFERROR('Data Input - Option 4'!BW85*INDEX('Energy Prices'!$F$19:$CJ$24,MATCH($B95,'Energy Prices'!$C$19:$C$24,0),MATCH(Calc_Option4!BS$6,'Energy Prices'!$F$11:$CJ$11,0))/100000,"")</f>
        <v/>
      </c>
      <c r="BT95" s="61" t="str">
        <f>IFERROR('Data Input - Option 4'!BX85*INDEX('Energy Prices'!$F$19:$CJ$24,MATCH($B95,'Energy Prices'!$C$19:$C$24,0),MATCH(Calc_Option4!BT$6,'Energy Prices'!$F$11:$CJ$11,0))/100000,"")</f>
        <v/>
      </c>
      <c r="BU95" s="61" t="str">
        <f>IFERROR('Data Input - Option 4'!BY85*INDEX('Energy Prices'!$F$19:$CJ$24,MATCH($B95,'Energy Prices'!$C$19:$C$24,0),MATCH(Calc_Option4!BU$6,'Energy Prices'!$F$11:$CJ$11,0))/100000,"")</f>
        <v/>
      </c>
      <c r="BV95" s="61" t="str">
        <f>IFERROR('Data Input - Option 4'!BZ85*INDEX('Energy Prices'!$F$19:$CJ$24,MATCH($B95,'Energy Prices'!$C$19:$C$24,0),MATCH(Calc_Option4!BV$6,'Energy Prices'!$F$11:$CJ$11,0))/100000,"")</f>
        <v/>
      </c>
      <c r="BW95" s="61" t="str">
        <f>IFERROR('Data Input - Option 4'!CA85*INDEX('Energy Prices'!$F$19:$CJ$24,MATCH($B95,'Energy Prices'!$C$19:$C$24,0),MATCH(Calc_Option4!BW$6,'Energy Prices'!$F$11:$CJ$11,0))/100000,"")</f>
        <v/>
      </c>
      <c r="BX95" s="61" t="str">
        <f>IFERROR('Data Input - Option 4'!CB85*INDEX('Energy Prices'!$F$19:$CJ$24,MATCH($B95,'Energy Prices'!$C$19:$C$24,0),MATCH(Calc_Option4!BX$6,'Energy Prices'!$F$11:$CJ$11,0))/100000,"")</f>
        <v/>
      </c>
      <c r="BY95" s="61" t="str">
        <f>IFERROR('Data Input - Option 4'!CC85*INDEX('Energy Prices'!$F$19:$CJ$24,MATCH($B95,'Energy Prices'!$C$19:$C$24,0),MATCH(Calc_Option4!BY$6,'Energy Prices'!$F$11:$CJ$11,0))/100000,"")</f>
        <v/>
      </c>
      <c r="BZ95" s="61" t="str">
        <f>IFERROR('Data Input - Option 4'!CD85*INDEX('Energy Prices'!$F$19:$CJ$24,MATCH($B95,'Energy Prices'!$C$19:$C$24,0),MATCH(Calc_Option4!BZ$6,'Energy Prices'!$F$11:$CJ$11,0))/100000,"")</f>
        <v/>
      </c>
      <c r="CA95" s="61" t="str">
        <f>IFERROR('Data Input - Option 4'!CE85*INDEX('Energy Prices'!$F$19:$CJ$24,MATCH($B95,'Energy Prices'!$C$19:$C$24,0),MATCH(Calc_Option4!CA$6,'Energy Prices'!$F$11:$CJ$11,0))/100000,"")</f>
        <v/>
      </c>
      <c r="CB95" s="61" t="str">
        <f>IFERROR('Data Input - Option 4'!CF85*INDEX('Energy Prices'!$F$19:$CJ$24,MATCH($B95,'Energy Prices'!$C$19:$C$24,0),MATCH(Calc_Option4!CB$6,'Energy Prices'!$F$11:$CJ$11,0))/100000,"")</f>
        <v/>
      </c>
      <c r="CC95" s="61" t="str">
        <f>IFERROR('Data Input - Option 4'!CG85*INDEX('Energy Prices'!$F$19:$CJ$24,MATCH($B95,'Energy Prices'!$C$19:$C$24,0),MATCH(Calc_Option4!CC$6,'Energy Prices'!$F$11:$CJ$11,0))/100000,"")</f>
        <v/>
      </c>
      <c r="CD95" s="61" t="str">
        <f>IFERROR('Data Input - Option 4'!CH85*INDEX('Energy Prices'!$F$19:$CJ$24,MATCH($B95,'Energy Prices'!$C$19:$C$24,0),MATCH(Calc_Option4!CD$6,'Energy Prices'!$F$11:$CJ$11,0))/100000,"")</f>
        <v/>
      </c>
      <c r="CE95" s="61" t="str">
        <f>IFERROR('Data Input - Option 4'!CI85*INDEX('Energy Prices'!$F$19:$CJ$24,MATCH($B95,'Energy Prices'!$C$19:$C$24,0),MATCH(Calc_Option4!CE$6,'Energy Prices'!$F$11:$CJ$11,0))/100000,"")</f>
        <v/>
      </c>
      <c r="CF95" s="61" t="str">
        <f>IFERROR('Data Input - Option 4'!CJ85*INDEX('Energy Prices'!$F$19:$CJ$24,MATCH($B95,'Energy Prices'!$C$19:$C$24,0),MATCH(Calc_Option4!CF$6,'Energy Prices'!$F$11:$CJ$11,0))/100000,"")</f>
        <v/>
      </c>
      <c r="CG95" s="61" t="str">
        <f>IFERROR('Data Input - Option 4'!CK85*INDEX('Energy Prices'!$F$19:$CJ$24,MATCH($B95,'Energy Prices'!$C$19:$C$24,0),MATCH(Calc_Option4!CG$6,'Energy Prices'!$F$11:$CJ$11,0))/100000,"")</f>
        <v/>
      </c>
      <c r="CH95" s="61" t="str">
        <f>IFERROR('Data Input - Option 4'!CL85*INDEX('Energy Prices'!$F$19:$CJ$24,MATCH($B95,'Energy Prices'!$C$19:$C$24,0),MATCH(Calc_Option4!CH$6,'Energy Prices'!$F$11:$CJ$11,0))/100000,"")</f>
        <v/>
      </c>
      <c r="CI95" s="61" t="str">
        <f>IFERROR('Data Input - Option 4'!CM85*INDEX('Energy Prices'!$F$19:$CJ$24,MATCH($B95,'Energy Prices'!$C$19:$C$24,0),MATCH(Calc_Option4!CI$6,'Energy Prices'!$F$11:$CJ$11,0))/100000,"")</f>
        <v/>
      </c>
      <c r="CJ95" s="61" t="str">
        <f>IFERROR('Data Input - Option 4'!CN85*INDEX('Energy Prices'!$F$19:$CJ$24,MATCH($B95,'Energy Prices'!$C$19:$C$24,0),MATCH(Calc_Option4!CJ$6,'Energy Prices'!$F$11:$CJ$11,0))/100000,"")</f>
        <v/>
      </c>
      <c r="CK95" s="61" t="str">
        <f>IFERROR('Data Input - Option 4'!CO85*INDEX('Energy Prices'!$F$19:$CJ$24,MATCH($B95,'Energy Prices'!$C$19:$C$24,0),MATCH(Calc_Option4!CK$6,'Energy Prices'!$F$11:$CJ$11,0))/100000,"")</f>
        <v/>
      </c>
      <c r="CL95" s="61" t="str">
        <f>IFERROR('Data Input - Option 4'!CP85*INDEX('Energy Prices'!$F$19:$CJ$24,MATCH($B95,'Energy Prices'!$C$19:$C$24,0),MATCH(Calc_Option4!CL$6,'Energy Prices'!$F$11:$CJ$11,0))/100000,"")</f>
        <v/>
      </c>
      <c r="CM95" s="61" t="str">
        <f>IFERROR('Data Input - Option 4'!CQ85*INDEX('Energy Prices'!$F$19:$CJ$24,MATCH($B95,'Energy Prices'!$C$19:$C$24,0),MATCH(Calc_Option4!CM$6,'Energy Prices'!$F$11:$CJ$11,0))/100000,"")</f>
        <v/>
      </c>
      <c r="CN95" s="61" t="str">
        <f>IFERROR('Data Input - Option 4'!CR85*INDEX('Energy Prices'!$F$19:$CJ$24,MATCH($B95,'Energy Prices'!$C$19:$C$24,0),MATCH(Calc_Option4!CN$6,'Energy Prices'!$F$11:$CJ$11,0))/100000,"")</f>
        <v/>
      </c>
      <c r="CO95" s="61" t="str">
        <f>IFERROR('Data Input - Option 4'!CS85*INDEX('Energy Prices'!$F$19:$CJ$24,MATCH($B95,'Energy Prices'!$C$19:$C$24,0),MATCH(Calc_Option4!CO$6,'Energy Prices'!$F$11:$CJ$11,0))/100000,"")</f>
        <v/>
      </c>
      <c r="CP95" s="61" t="str">
        <f>IFERROR('Data Input - Option 4'!CT85*INDEX('Energy Prices'!$F$19:$CJ$24,MATCH($B95,'Energy Prices'!$C$19:$C$24,0),MATCH(Calc_Option4!CP$6,'Energy Prices'!$F$11:$CJ$11,0))/100000,"")</f>
        <v/>
      </c>
      <c r="CQ95" s="61" t="str">
        <f>IFERROR('Data Input - Option 4'!CU85*INDEX('Energy Prices'!$F$19:$CJ$24,MATCH($B95,'Energy Prices'!$C$19:$C$24,0),MATCH(Calc_Option4!CQ$6,'Energy Prices'!$F$11:$CJ$11,0))/100000,"")</f>
        <v/>
      </c>
      <c r="CR95" s="61" t="str">
        <f>IFERROR('Data Input - Option 4'!CV85*INDEX('Energy Prices'!$F$19:$CJ$24,MATCH($B95,'Energy Prices'!$C$19:$C$24,0),MATCH(Calc_Option4!CR$6,'Energy Prices'!$F$11:$CJ$11,0))/100000,"")</f>
        <v/>
      </c>
      <c r="CS95" s="61" t="str">
        <f>IFERROR('Data Input - Option 4'!CW85*INDEX('Energy Prices'!$F$19:$CJ$24,MATCH($B95,'Energy Prices'!$C$19:$C$24,0),MATCH(Calc_Option4!CS$6,'Energy Prices'!$F$11:$CJ$11,0))/100000,"")</f>
        <v/>
      </c>
      <c r="CT95" s="61" t="str">
        <f>IFERROR('Data Input - Option 4'!CX85*INDEX('Energy Prices'!$F$19:$CJ$24,MATCH($B95,'Energy Prices'!$C$19:$C$24,0),MATCH(Calc_Option4!CT$6,'Energy Prices'!$F$11:$CJ$11,0))/100000,"")</f>
        <v/>
      </c>
      <c r="CU95" s="61" t="str">
        <f>IFERROR('Data Input - Option 4'!CY85*INDEX('Energy Prices'!$F$19:$CJ$24,MATCH($B95,'Energy Prices'!$C$19:$C$24,0),MATCH(Calc_Option4!CU$6,'Energy Prices'!$F$11:$CJ$11,0))/100000,"")</f>
        <v/>
      </c>
      <c r="CV95" s="61" t="str">
        <f>IFERROR('Data Input - Option 4'!CZ85*INDEX('Energy Prices'!$F$19:$CJ$24,MATCH($B95,'Energy Prices'!$C$19:$C$24,0),MATCH(Calc_Option4!CV$6,'Energy Prices'!$F$11:$CJ$11,0))/100000,"")</f>
        <v/>
      </c>
      <c r="CW95" s="61" t="str">
        <f>IFERROR('Data Input - Option 4'!DA85*INDEX('Energy Prices'!$F$19:$CJ$24,MATCH($B95,'Energy Prices'!$C$19:$C$24,0),MATCH(Calc_Option4!CW$6,'Energy Prices'!$F$11:$CJ$11,0))/100000,"")</f>
        <v/>
      </c>
      <c r="CX95" s="61" t="str">
        <f>IFERROR('Data Input - Option 4'!DB85*INDEX('Energy Prices'!$F$19:$CJ$24,MATCH($B95,'Energy Prices'!$C$19:$C$24,0),MATCH(Calc_Option4!CX$6,'Energy Prices'!$F$11:$CJ$11,0))/100000,"")</f>
        <v/>
      </c>
      <c r="CY95" s="61" t="str">
        <f>IFERROR('Data Input - Option 4'!DC85*INDEX('Energy Prices'!$F$19:$CJ$24,MATCH($B95,'Energy Prices'!$C$19:$C$24,0),MATCH(Calc_Option4!CY$6,'Energy Prices'!$F$11:$CJ$11,0))/100000,"")</f>
        <v/>
      </c>
      <c r="CZ95" s="391"/>
    </row>
    <row r="96" spans="1:104" x14ac:dyDescent="0.25">
      <c r="B96" s="393" t="s">
        <v>115</v>
      </c>
      <c r="C96" s="9" t="s">
        <v>1117</v>
      </c>
      <c r="D96" s="61" t="str">
        <f>IFERROR('Data Input - Option 4'!H86*INDEX('Energy Prices'!$F$19:$CJ$24,MATCH($B96,'Energy Prices'!$C$19:$C$24,0),MATCH(Calc_Option4!D$6,'Energy Prices'!$F$11:$CJ$11,0))/100000,"")</f>
        <v/>
      </c>
      <c r="E96" s="61" t="str">
        <f>IFERROR('Data Input - Option 4'!I86*INDEX('Energy Prices'!$F$19:$CJ$24,MATCH($B96,'Energy Prices'!$C$19:$C$24,0),MATCH(Calc_Option4!E$6,'Energy Prices'!$F$11:$CJ$11,0))/100000,"")</f>
        <v/>
      </c>
      <c r="F96" s="61" t="str">
        <f>IFERROR('Data Input - Option 4'!J86*INDEX('Energy Prices'!$F$19:$CJ$24,MATCH($B96,'Energy Prices'!$C$19:$C$24,0),MATCH(Calc_Option4!F$6,'Energy Prices'!$F$11:$CJ$11,0))/100000,"")</f>
        <v/>
      </c>
      <c r="G96" s="61" t="str">
        <f>IFERROR('Data Input - Option 4'!K86*INDEX('Energy Prices'!$F$19:$CJ$24,MATCH($B96,'Energy Prices'!$C$19:$C$24,0),MATCH(Calc_Option4!G$6,'Energy Prices'!$F$11:$CJ$11,0))/100000,"")</f>
        <v/>
      </c>
      <c r="H96" s="61" t="str">
        <f>IFERROR('Data Input - Option 4'!L86*INDEX('Energy Prices'!$F$19:$CJ$24,MATCH($B96,'Energy Prices'!$C$19:$C$24,0),MATCH(Calc_Option4!H$6,'Energy Prices'!$F$11:$CJ$11,0))/100000,"")</f>
        <v/>
      </c>
      <c r="I96" s="61" t="str">
        <f>IFERROR('Data Input - Option 4'!M86*INDEX('Energy Prices'!$F$19:$CJ$24,MATCH($B96,'Energy Prices'!$C$19:$C$24,0),MATCH(Calc_Option4!I$6,'Energy Prices'!$F$11:$CJ$11,0))/100000,"")</f>
        <v/>
      </c>
      <c r="J96" s="61" t="str">
        <f>IFERROR('Data Input - Option 4'!N86*INDEX('Energy Prices'!$F$19:$CJ$24,MATCH($B96,'Energy Prices'!$C$19:$C$24,0),MATCH(Calc_Option4!J$6,'Energy Prices'!$F$11:$CJ$11,0))/100000,"")</f>
        <v/>
      </c>
      <c r="K96" s="61" t="str">
        <f>IFERROR('Data Input - Option 4'!O86*INDEX('Energy Prices'!$F$19:$CJ$24,MATCH($B96,'Energy Prices'!$C$19:$C$24,0),MATCH(Calc_Option4!K$6,'Energy Prices'!$F$11:$CJ$11,0))/100000,"")</f>
        <v/>
      </c>
      <c r="L96" s="61" t="str">
        <f>IFERROR('Data Input - Option 4'!P86*INDEX('Energy Prices'!$F$19:$CJ$24,MATCH($B96,'Energy Prices'!$C$19:$C$24,0),MATCH(Calc_Option4!L$6,'Energy Prices'!$F$11:$CJ$11,0))/100000,"")</f>
        <v/>
      </c>
      <c r="M96" s="61" t="str">
        <f>IFERROR('Data Input - Option 4'!Q86*INDEX('Energy Prices'!$F$19:$CJ$24,MATCH($B96,'Energy Prices'!$C$19:$C$24,0),MATCH(Calc_Option4!M$6,'Energy Prices'!$F$11:$CJ$11,0))/100000,"")</f>
        <v/>
      </c>
      <c r="N96" s="61" t="str">
        <f>IFERROR('Data Input - Option 4'!R86*INDEX('Energy Prices'!$F$19:$CJ$24,MATCH($B96,'Energy Prices'!$C$19:$C$24,0),MATCH(Calc_Option4!N$6,'Energy Prices'!$F$11:$CJ$11,0))/100000,"")</f>
        <v/>
      </c>
      <c r="O96" s="61" t="str">
        <f>IFERROR('Data Input - Option 4'!S86*INDEX('Energy Prices'!$F$19:$CJ$24,MATCH($B96,'Energy Prices'!$C$19:$C$24,0),MATCH(Calc_Option4!O$6,'Energy Prices'!$F$11:$CJ$11,0))/100000,"")</f>
        <v/>
      </c>
      <c r="P96" s="61" t="str">
        <f>IFERROR('Data Input - Option 4'!T86*INDEX('Energy Prices'!$F$19:$CJ$24,MATCH($B96,'Energy Prices'!$C$19:$C$24,0),MATCH(Calc_Option4!P$6,'Energy Prices'!$F$11:$CJ$11,0))/100000,"")</f>
        <v/>
      </c>
      <c r="Q96" s="61" t="str">
        <f>IFERROR('Data Input - Option 4'!U86*INDEX('Energy Prices'!$F$19:$CJ$24,MATCH($B96,'Energy Prices'!$C$19:$C$24,0),MATCH(Calc_Option4!Q$6,'Energy Prices'!$F$11:$CJ$11,0))/100000,"")</f>
        <v/>
      </c>
      <c r="R96" s="61" t="str">
        <f>IFERROR('Data Input - Option 4'!V86*INDEX('Energy Prices'!$F$19:$CJ$24,MATCH($B96,'Energy Prices'!$C$19:$C$24,0),MATCH(Calc_Option4!R$6,'Energy Prices'!$F$11:$CJ$11,0))/100000,"")</f>
        <v/>
      </c>
      <c r="S96" s="61" t="str">
        <f>IFERROR('Data Input - Option 4'!W86*INDEX('Energy Prices'!$F$19:$CJ$24,MATCH($B96,'Energy Prices'!$C$19:$C$24,0),MATCH(Calc_Option4!S$6,'Energy Prices'!$F$11:$CJ$11,0))/100000,"")</f>
        <v/>
      </c>
      <c r="T96" s="61" t="str">
        <f>IFERROR('Data Input - Option 4'!X86*INDEX('Energy Prices'!$F$19:$CJ$24,MATCH($B96,'Energy Prices'!$C$19:$C$24,0),MATCH(Calc_Option4!T$6,'Energy Prices'!$F$11:$CJ$11,0))/100000,"")</f>
        <v/>
      </c>
      <c r="U96" s="61" t="str">
        <f>IFERROR('Data Input - Option 4'!Y86*INDEX('Energy Prices'!$F$19:$CJ$24,MATCH($B96,'Energy Prices'!$C$19:$C$24,0),MATCH(Calc_Option4!U$6,'Energy Prices'!$F$11:$CJ$11,0))/100000,"")</f>
        <v/>
      </c>
      <c r="V96" s="61" t="str">
        <f>IFERROR('Data Input - Option 4'!Z86*INDEX('Energy Prices'!$F$19:$CJ$24,MATCH($B96,'Energy Prices'!$C$19:$C$24,0),MATCH(Calc_Option4!V$6,'Energy Prices'!$F$11:$CJ$11,0))/100000,"")</f>
        <v/>
      </c>
      <c r="W96" s="61" t="str">
        <f>IFERROR('Data Input - Option 4'!AA86*INDEX('Energy Prices'!$F$19:$CJ$24,MATCH($B96,'Energy Prices'!$C$19:$C$24,0),MATCH(Calc_Option4!W$6,'Energy Prices'!$F$11:$CJ$11,0))/100000,"")</f>
        <v/>
      </c>
      <c r="X96" s="61" t="str">
        <f>IFERROR('Data Input - Option 4'!AB86*INDEX('Energy Prices'!$F$19:$CJ$24,MATCH($B96,'Energy Prices'!$C$19:$C$24,0),MATCH(Calc_Option4!X$6,'Energy Prices'!$F$11:$CJ$11,0))/100000,"")</f>
        <v/>
      </c>
      <c r="Y96" s="61" t="str">
        <f>IFERROR('Data Input - Option 4'!AC86*INDEX('Energy Prices'!$F$19:$CJ$24,MATCH($B96,'Energy Prices'!$C$19:$C$24,0),MATCH(Calc_Option4!Y$6,'Energy Prices'!$F$11:$CJ$11,0))/100000,"")</f>
        <v/>
      </c>
      <c r="Z96" s="61" t="str">
        <f>IFERROR('Data Input - Option 4'!AD86*INDEX('Energy Prices'!$F$19:$CJ$24,MATCH($B96,'Energy Prices'!$C$19:$C$24,0),MATCH(Calc_Option4!Z$6,'Energy Prices'!$F$11:$CJ$11,0))/100000,"")</f>
        <v/>
      </c>
      <c r="AA96" s="61" t="str">
        <f>IFERROR('Data Input - Option 4'!AE86*INDEX('Energy Prices'!$F$19:$CJ$24,MATCH($B96,'Energy Prices'!$C$19:$C$24,0),MATCH(Calc_Option4!AA$6,'Energy Prices'!$F$11:$CJ$11,0))/100000,"")</f>
        <v/>
      </c>
      <c r="AB96" s="61" t="str">
        <f>IFERROR('Data Input - Option 4'!AF86*INDEX('Energy Prices'!$F$19:$CJ$24,MATCH($B96,'Energy Prices'!$C$19:$C$24,0),MATCH(Calc_Option4!AB$6,'Energy Prices'!$F$11:$CJ$11,0))/100000,"")</f>
        <v/>
      </c>
      <c r="AC96" s="61" t="str">
        <f>IFERROR('Data Input - Option 4'!AG86*INDEX('Energy Prices'!$F$19:$CJ$24,MATCH($B96,'Energy Prices'!$C$19:$C$24,0),MATCH(Calc_Option4!AC$6,'Energy Prices'!$F$11:$CJ$11,0))/100000,"")</f>
        <v/>
      </c>
      <c r="AD96" s="61" t="str">
        <f>IFERROR('Data Input - Option 4'!AH86*INDEX('Energy Prices'!$F$19:$CJ$24,MATCH($B96,'Energy Prices'!$C$19:$C$24,0),MATCH(Calc_Option4!AD$6,'Energy Prices'!$F$11:$CJ$11,0))/100000,"")</f>
        <v/>
      </c>
      <c r="AE96" s="61" t="str">
        <f>IFERROR('Data Input - Option 4'!AI86*INDEX('Energy Prices'!$F$19:$CJ$24,MATCH($B96,'Energy Prices'!$C$19:$C$24,0),MATCH(Calc_Option4!AE$6,'Energy Prices'!$F$11:$CJ$11,0))/100000,"")</f>
        <v/>
      </c>
      <c r="AF96" s="61" t="str">
        <f>IFERROR('Data Input - Option 4'!AJ86*INDEX('Energy Prices'!$F$19:$CJ$24,MATCH($B96,'Energy Prices'!$C$19:$C$24,0),MATCH(Calc_Option4!AF$6,'Energy Prices'!$F$11:$CJ$11,0))/100000,"")</f>
        <v/>
      </c>
      <c r="AG96" s="61" t="str">
        <f>IFERROR('Data Input - Option 4'!AK86*INDEX('Energy Prices'!$F$19:$CJ$24,MATCH($B96,'Energy Prices'!$C$19:$C$24,0),MATCH(Calc_Option4!AG$6,'Energy Prices'!$F$11:$CJ$11,0))/100000,"")</f>
        <v/>
      </c>
      <c r="AH96" s="61" t="str">
        <f>IFERROR('Data Input - Option 4'!AL86*INDEX('Energy Prices'!$F$19:$CJ$24,MATCH($B96,'Energy Prices'!$C$19:$C$24,0),MATCH(Calc_Option4!AH$6,'Energy Prices'!$F$11:$CJ$11,0))/100000,"")</f>
        <v/>
      </c>
      <c r="AI96" s="61" t="str">
        <f>IFERROR('Data Input - Option 4'!AM86*INDEX('Energy Prices'!$F$19:$CJ$24,MATCH($B96,'Energy Prices'!$C$19:$C$24,0),MATCH(Calc_Option4!AI$6,'Energy Prices'!$F$11:$CJ$11,0))/100000,"")</f>
        <v/>
      </c>
      <c r="AJ96" s="61" t="str">
        <f>IFERROR('Data Input - Option 4'!AN86*INDEX('Energy Prices'!$F$19:$CJ$24,MATCH($B96,'Energy Prices'!$C$19:$C$24,0),MATCH(Calc_Option4!AJ$6,'Energy Prices'!$F$11:$CJ$11,0))/100000,"")</f>
        <v/>
      </c>
      <c r="AK96" s="61" t="str">
        <f>IFERROR('Data Input - Option 4'!AO86*INDEX('Energy Prices'!$F$19:$CJ$24,MATCH($B96,'Energy Prices'!$C$19:$C$24,0),MATCH(Calc_Option4!AK$6,'Energy Prices'!$F$11:$CJ$11,0))/100000,"")</f>
        <v/>
      </c>
      <c r="AL96" s="61" t="str">
        <f>IFERROR('Data Input - Option 4'!AP86*INDEX('Energy Prices'!$F$19:$CJ$24,MATCH($B96,'Energy Prices'!$C$19:$C$24,0),MATCH(Calc_Option4!AL$6,'Energy Prices'!$F$11:$CJ$11,0))/100000,"")</f>
        <v/>
      </c>
      <c r="AM96" s="61" t="str">
        <f>IFERROR('Data Input - Option 4'!AQ86*INDEX('Energy Prices'!$F$19:$CJ$24,MATCH($B96,'Energy Prices'!$C$19:$C$24,0),MATCH(Calc_Option4!AM$6,'Energy Prices'!$F$11:$CJ$11,0))/100000,"")</f>
        <v/>
      </c>
      <c r="AN96" s="61" t="str">
        <f>IFERROR('Data Input - Option 4'!AR86*INDEX('Energy Prices'!$F$19:$CJ$24,MATCH($B96,'Energy Prices'!$C$19:$C$24,0),MATCH(Calc_Option4!AN$6,'Energy Prices'!$F$11:$CJ$11,0))/100000,"")</f>
        <v/>
      </c>
      <c r="AO96" s="61" t="str">
        <f>IFERROR('Data Input - Option 4'!AS86*INDEX('Energy Prices'!$F$19:$CJ$24,MATCH($B96,'Energy Prices'!$C$19:$C$24,0),MATCH(Calc_Option4!AO$6,'Energy Prices'!$F$11:$CJ$11,0))/100000,"")</f>
        <v/>
      </c>
      <c r="AP96" s="61" t="str">
        <f>IFERROR('Data Input - Option 4'!AT86*INDEX('Energy Prices'!$F$19:$CJ$24,MATCH($B96,'Energy Prices'!$C$19:$C$24,0),MATCH(Calc_Option4!AP$6,'Energy Prices'!$F$11:$CJ$11,0))/100000,"")</f>
        <v/>
      </c>
      <c r="AQ96" s="61" t="str">
        <f>IFERROR('Data Input - Option 4'!AU86*INDEX('Energy Prices'!$F$19:$CJ$24,MATCH($B96,'Energy Prices'!$C$19:$C$24,0),MATCH(Calc_Option4!AQ$6,'Energy Prices'!$F$11:$CJ$11,0))/100000,"")</f>
        <v/>
      </c>
      <c r="AR96" s="61" t="str">
        <f>IFERROR('Data Input - Option 4'!AV86*INDEX('Energy Prices'!$F$19:$CJ$24,MATCH($B96,'Energy Prices'!$C$19:$C$24,0),MATCH(Calc_Option4!AR$6,'Energy Prices'!$F$11:$CJ$11,0))/100000,"")</f>
        <v/>
      </c>
      <c r="AS96" s="61" t="str">
        <f>IFERROR('Data Input - Option 4'!AW86*INDEX('Energy Prices'!$F$19:$CJ$24,MATCH($B96,'Energy Prices'!$C$19:$C$24,0),MATCH(Calc_Option4!AS$6,'Energy Prices'!$F$11:$CJ$11,0))/100000,"")</f>
        <v/>
      </c>
      <c r="AT96" s="61" t="str">
        <f>IFERROR('Data Input - Option 4'!AX86*INDEX('Energy Prices'!$F$19:$CJ$24,MATCH($B96,'Energy Prices'!$C$19:$C$24,0),MATCH(Calc_Option4!AT$6,'Energy Prices'!$F$11:$CJ$11,0))/100000,"")</f>
        <v/>
      </c>
      <c r="AU96" s="61" t="str">
        <f>IFERROR('Data Input - Option 4'!AY86*INDEX('Energy Prices'!$F$19:$CJ$24,MATCH($B96,'Energy Prices'!$C$19:$C$24,0),MATCH(Calc_Option4!AU$6,'Energy Prices'!$F$11:$CJ$11,0))/100000,"")</f>
        <v/>
      </c>
      <c r="AV96" s="61" t="str">
        <f>IFERROR('Data Input - Option 4'!AZ86*INDEX('Energy Prices'!$F$19:$CJ$24,MATCH($B96,'Energy Prices'!$C$19:$C$24,0),MATCH(Calc_Option4!AV$6,'Energy Prices'!$F$11:$CJ$11,0))/100000,"")</f>
        <v/>
      </c>
      <c r="AW96" s="61" t="str">
        <f>IFERROR('Data Input - Option 4'!BA86*INDEX('Energy Prices'!$F$19:$CJ$24,MATCH($B96,'Energy Prices'!$C$19:$C$24,0),MATCH(Calc_Option4!AW$6,'Energy Prices'!$F$11:$CJ$11,0))/100000,"")</f>
        <v/>
      </c>
      <c r="AX96" s="61" t="str">
        <f>IFERROR('Data Input - Option 4'!BB86*INDEX('Energy Prices'!$F$19:$CJ$24,MATCH($B96,'Energy Prices'!$C$19:$C$24,0),MATCH(Calc_Option4!AX$6,'Energy Prices'!$F$11:$CJ$11,0))/100000,"")</f>
        <v/>
      </c>
      <c r="AY96" s="61" t="str">
        <f>IFERROR('Data Input - Option 4'!BC86*INDEX('Energy Prices'!$F$19:$CJ$24,MATCH($B96,'Energy Prices'!$C$19:$C$24,0),MATCH(Calc_Option4!AY$6,'Energy Prices'!$F$11:$CJ$11,0))/100000,"")</f>
        <v/>
      </c>
      <c r="AZ96" s="61" t="str">
        <f>IFERROR('Data Input - Option 4'!BD86*INDEX('Energy Prices'!$F$19:$CJ$24,MATCH($B96,'Energy Prices'!$C$19:$C$24,0),MATCH(Calc_Option4!AZ$6,'Energy Prices'!$F$11:$CJ$11,0))/100000,"")</f>
        <v/>
      </c>
      <c r="BA96" s="61" t="str">
        <f>IFERROR('Data Input - Option 4'!BE86*INDEX('Energy Prices'!$F$19:$CJ$24,MATCH($B96,'Energy Prices'!$C$19:$C$24,0),MATCH(Calc_Option4!BA$6,'Energy Prices'!$F$11:$CJ$11,0))/100000,"")</f>
        <v/>
      </c>
      <c r="BB96" s="61" t="str">
        <f>IFERROR('Data Input - Option 4'!BF86*INDEX('Energy Prices'!$F$19:$CJ$24,MATCH($B96,'Energy Prices'!$C$19:$C$24,0),MATCH(Calc_Option4!BB$6,'Energy Prices'!$F$11:$CJ$11,0))/100000,"")</f>
        <v/>
      </c>
      <c r="BC96" s="61" t="str">
        <f>IFERROR('Data Input - Option 4'!BG86*INDEX('Energy Prices'!$F$19:$CJ$24,MATCH($B96,'Energy Prices'!$C$19:$C$24,0),MATCH(Calc_Option4!BC$6,'Energy Prices'!$F$11:$CJ$11,0))/100000,"")</f>
        <v/>
      </c>
      <c r="BD96" s="61" t="str">
        <f>IFERROR('Data Input - Option 4'!BH86*INDEX('Energy Prices'!$F$19:$CJ$24,MATCH($B96,'Energy Prices'!$C$19:$C$24,0),MATCH(Calc_Option4!BD$6,'Energy Prices'!$F$11:$CJ$11,0))/100000,"")</f>
        <v/>
      </c>
      <c r="BE96" s="61" t="str">
        <f>IFERROR('Data Input - Option 4'!BI86*INDEX('Energy Prices'!$F$19:$CJ$24,MATCH($B96,'Energy Prices'!$C$19:$C$24,0),MATCH(Calc_Option4!BE$6,'Energy Prices'!$F$11:$CJ$11,0))/100000,"")</f>
        <v/>
      </c>
      <c r="BF96" s="61" t="str">
        <f>IFERROR('Data Input - Option 4'!BJ86*INDEX('Energy Prices'!$F$19:$CJ$24,MATCH($B96,'Energy Prices'!$C$19:$C$24,0),MATCH(Calc_Option4!BF$6,'Energy Prices'!$F$11:$CJ$11,0))/100000,"")</f>
        <v/>
      </c>
      <c r="BG96" s="61" t="str">
        <f>IFERROR('Data Input - Option 4'!BK86*INDEX('Energy Prices'!$F$19:$CJ$24,MATCH($B96,'Energy Prices'!$C$19:$C$24,0),MATCH(Calc_Option4!BG$6,'Energy Prices'!$F$11:$CJ$11,0))/100000,"")</f>
        <v/>
      </c>
      <c r="BH96" s="61" t="str">
        <f>IFERROR('Data Input - Option 4'!BL86*INDEX('Energy Prices'!$F$19:$CJ$24,MATCH($B96,'Energy Prices'!$C$19:$C$24,0),MATCH(Calc_Option4!BH$6,'Energy Prices'!$F$11:$CJ$11,0))/100000,"")</f>
        <v/>
      </c>
      <c r="BI96" s="61" t="str">
        <f>IFERROR('Data Input - Option 4'!BM86*INDEX('Energy Prices'!$F$19:$CJ$24,MATCH($B96,'Energy Prices'!$C$19:$C$24,0),MATCH(Calc_Option4!BI$6,'Energy Prices'!$F$11:$CJ$11,0))/100000,"")</f>
        <v/>
      </c>
      <c r="BJ96" s="61" t="str">
        <f>IFERROR('Data Input - Option 4'!BN86*INDEX('Energy Prices'!$F$19:$CJ$24,MATCH($B96,'Energy Prices'!$C$19:$C$24,0),MATCH(Calc_Option4!BJ$6,'Energy Prices'!$F$11:$CJ$11,0))/100000,"")</f>
        <v/>
      </c>
      <c r="BK96" s="61" t="str">
        <f>IFERROR('Data Input - Option 4'!BO86*INDEX('Energy Prices'!$F$19:$CJ$24,MATCH($B96,'Energy Prices'!$C$19:$C$24,0),MATCH(Calc_Option4!BK$6,'Energy Prices'!$F$11:$CJ$11,0))/100000,"")</f>
        <v/>
      </c>
      <c r="BL96" s="61" t="str">
        <f>IFERROR('Data Input - Option 4'!BP86*INDEX('Energy Prices'!$F$19:$CJ$24,MATCH($B96,'Energy Prices'!$C$19:$C$24,0),MATCH(Calc_Option4!BL$6,'Energy Prices'!$F$11:$CJ$11,0))/100000,"")</f>
        <v/>
      </c>
      <c r="BM96" s="61" t="str">
        <f>IFERROR('Data Input - Option 4'!BQ86*INDEX('Energy Prices'!$F$19:$CJ$24,MATCH($B96,'Energy Prices'!$C$19:$C$24,0),MATCH(Calc_Option4!BM$6,'Energy Prices'!$F$11:$CJ$11,0))/100000,"")</f>
        <v/>
      </c>
      <c r="BN96" s="61" t="str">
        <f>IFERROR('Data Input - Option 4'!BR86*INDEX('Energy Prices'!$F$19:$CJ$24,MATCH($B96,'Energy Prices'!$C$19:$C$24,0),MATCH(Calc_Option4!BN$6,'Energy Prices'!$F$11:$CJ$11,0))/100000,"")</f>
        <v/>
      </c>
      <c r="BO96" s="61" t="str">
        <f>IFERROR('Data Input - Option 4'!BS86*INDEX('Energy Prices'!$F$19:$CJ$24,MATCH($B96,'Energy Prices'!$C$19:$C$24,0),MATCH(Calc_Option4!BO$6,'Energy Prices'!$F$11:$CJ$11,0))/100000,"")</f>
        <v/>
      </c>
      <c r="BP96" s="61" t="str">
        <f>IFERROR('Data Input - Option 4'!BT86*INDEX('Energy Prices'!$F$19:$CJ$24,MATCH($B96,'Energy Prices'!$C$19:$C$24,0),MATCH(Calc_Option4!BP$6,'Energy Prices'!$F$11:$CJ$11,0))/100000,"")</f>
        <v/>
      </c>
      <c r="BQ96" s="61" t="str">
        <f>IFERROR('Data Input - Option 4'!BU86*INDEX('Energy Prices'!$F$19:$CJ$24,MATCH($B96,'Energy Prices'!$C$19:$C$24,0),MATCH(Calc_Option4!BQ$6,'Energy Prices'!$F$11:$CJ$11,0))/100000,"")</f>
        <v/>
      </c>
      <c r="BR96" s="61" t="str">
        <f>IFERROR('Data Input - Option 4'!BV86*INDEX('Energy Prices'!$F$19:$CJ$24,MATCH($B96,'Energy Prices'!$C$19:$C$24,0),MATCH(Calc_Option4!BR$6,'Energy Prices'!$F$11:$CJ$11,0))/100000,"")</f>
        <v/>
      </c>
      <c r="BS96" s="61" t="str">
        <f>IFERROR('Data Input - Option 4'!BW86*INDEX('Energy Prices'!$F$19:$CJ$24,MATCH($B96,'Energy Prices'!$C$19:$C$24,0),MATCH(Calc_Option4!BS$6,'Energy Prices'!$F$11:$CJ$11,0))/100000,"")</f>
        <v/>
      </c>
      <c r="BT96" s="61" t="str">
        <f>IFERROR('Data Input - Option 4'!BX86*INDEX('Energy Prices'!$F$19:$CJ$24,MATCH($B96,'Energy Prices'!$C$19:$C$24,0),MATCH(Calc_Option4!BT$6,'Energy Prices'!$F$11:$CJ$11,0))/100000,"")</f>
        <v/>
      </c>
      <c r="BU96" s="61" t="str">
        <f>IFERROR('Data Input - Option 4'!BY86*INDEX('Energy Prices'!$F$19:$CJ$24,MATCH($B96,'Energy Prices'!$C$19:$C$24,0),MATCH(Calc_Option4!BU$6,'Energy Prices'!$F$11:$CJ$11,0))/100000,"")</f>
        <v/>
      </c>
      <c r="BV96" s="61" t="str">
        <f>IFERROR('Data Input - Option 4'!BZ86*INDEX('Energy Prices'!$F$19:$CJ$24,MATCH($B96,'Energy Prices'!$C$19:$C$24,0),MATCH(Calc_Option4!BV$6,'Energy Prices'!$F$11:$CJ$11,0))/100000,"")</f>
        <v/>
      </c>
      <c r="BW96" s="61" t="str">
        <f>IFERROR('Data Input - Option 4'!CA86*INDEX('Energy Prices'!$F$19:$CJ$24,MATCH($B96,'Energy Prices'!$C$19:$C$24,0),MATCH(Calc_Option4!BW$6,'Energy Prices'!$F$11:$CJ$11,0))/100000,"")</f>
        <v/>
      </c>
      <c r="BX96" s="61" t="str">
        <f>IFERROR('Data Input - Option 4'!CB86*INDEX('Energy Prices'!$F$19:$CJ$24,MATCH($B96,'Energy Prices'!$C$19:$C$24,0),MATCH(Calc_Option4!BX$6,'Energy Prices'!$F$11:$CJ$11,0))/100000,"")</f>
        <v/>
      </c>
      <c r="BY96" s="61" t="str">
        <f>IFERROR('Data Input - Option 4'!CC86*INDEX('Energy Prices'!$F$19:$CJ$24,MATCH($B96,'Energy Prices'!$C$19:$C$24,0),MATCH(Calc_Option4!BY$6,'Energy Prices'!$F$11:$CJ$11,0))/100000,"")</f>
        <v/>
      </c>
      <c r="BZ96" s="61" t="str">
        <f>IFERROR('Data Input - Option 4'!CD86*INDEX('Energy Prices'!$F$19:$CJ$24,MATCH($B96,'Energy Prices'!$C$19:$C$24,0),MATCH(Calc_Option4!BZ$6,'Energy Prices'!$F$11:$CJ$11,0))/100000,"")</f>
        <v/>
      </c>
      <c r="CA96" s="61" t="str">
        <f>IFERROR('Data Input - Option 4'!CE86*INDEX('Energy Prices'!$F$19:$CJ$24,MATCH($B96,'Energy Prices'!$C$19:$C$24,0),MATCH(Calc_Option4!CA$6,'Energy Prices'!$F$11:$CJ$11,0))/100000,"")</f>
        <v/>
      </c>
      <c r="CB96" s="61" t="str">
        <f>IFERROR('Data Input - Option 4'!CF86*INDEX('Energy Prices'!$F$19:$CJ$24,MATCH($B96,'Energy Prices'!$C$19:$C$24,0),MATCH(Calc_Option4!CB$6,'Energy Prices'!$F$11:$CJ$11,0))/100000,"")</f>
        <v/>
      </c>
      <c r="CC96" s="61" t="str">
        <f>IFERROR('Data Input - Option 4'!CG86*INDEX('Energy Prices'!$F$19:$CJ$24,MATCH($B96,'Energy Prices'!$C$19:$C$24,0),MATCH(Calc_Option4!CC$6,'Energy Prices'!$F$11:$CJ$11,0))/100000,"")</f>
        <v/>
      </c>
      <c r="CD96" s="61" t="str">
        <f>IFERROR('Data Input - Option 4'!CH86*INDEX('Energy Prices'!$F$19:$CJ$24,MATCH($B96,'Energy Prices'!$C$19:$C$24,0),MATCH(Calc_Option4!CD$6,'Energy Prices'!$F$11:$CJ$11,0))/100000,"")</f>
        <v/>
      </c>
      <c r="CE96" s="61" t="str">
        <f>IFERROR('Data Input - Option 4'!CI86*INDEX('Energy Prices'!$F$19:$CJ$24,MATCH($B96,'Energy Prices'!$C$19:$C$24,0),MATCH(Calc_Option4!CE$6,'Energy Prices'!$F$11:$CJ$11,0))/100000,"")</f>
        <v/>
      </c>
      <c r="CF96" s="61" t="str">
        <f>IFERROR('Data Input - Option 4'!CJ86*INDEX('Energy Prices'!$F$19:$CJ$24,MATCH($B96,'Energy Prices'!$C$19:$C$24,0),MATCH(Calc_Option4!CF$6,'Energy Prices'!$F$11:$CJ$11,0))/100000,"")</f>
        <v/>
      </c>
      <c r="CG96" s="61" t="str">
        <f>IFERROR('Data Input - Option 4'!CK86*INDEX('Energy Prices'!$F$19:$CJ$24,MATCH($B96,'Energy Prices'!$C$19:$C$24,0),MATCH(Calc_Option4!CG$6,'Energy Prices'!$F$11:$CJ$11,0))/100000,"")</f>
        <v/>
      </c>
      <c r="CH96" s="61" t="str">
        <f>IFERROR('Data Input - Option 4'!CL86*INDEX('Energy Prices'!$F$19:$CJ$24,MATCH($B96,'Energy Prices'!$C$19:$C$24,0),MATCH(Calc_Option4!CH$6,'Energy Prices'!$F$11:$CJ$11,0))/100000,"")</f>
        <v/>
      </c>
      <c r="CI96" s="61" t="str">
        <f>IFERROR('Data Input - Option 4'!CM86*INDEX('Energy Prices'!$F$19:$CJ$24,MATCH($B96,'Energy Prices'!$C$19:$C$24,0),MATCH(Calc_Option4!CI$6,'Energy Prices'!$F$11:$CJ$11,0))/100000,"")</f>
        <v/>
      </c>
      <c r="CJ96" s="61" t="str">
        <f>IFERROR('Data Input - Option 4'!CN86*INDEX('Energy Prices'!$F$19:$CJ$24,MATCH($B96,'Energy Prices'!$C$19:$C$24,0),MATCH(Calc_Option4!CJ$6,'Energy Prices'!$F$11:$CJ$11,0))/100000,"")</f>
        <v/>
      </c>
      <c r="CK96" s="61" t="str">
        <f>IFERROR('Data Input - Option 4'!CO86*INDEX('Energy Prices'!$F$19:$CJ$24,MATCH($B96,'Energy Prices'!$C$19:$C$24,0),MATCH(Calc_Option4!CK$6,'Energy Prices'!$F$11:$CJ$11,0))/100000,"")</f>
        <v/>
      </c>
      <c r="CL96" s="61" t="str">
        <f>IFERROR('Data Input - Option 4'!CP86*INDEX('Energy Prices'!$F$19:$CJ$24,MATCH($B96,'Energy Prices'!$C$19:$C$24,0),MATCH(Calc_Option4!CL$6,'Energy Prices'!$F$11:$CJ$11,0))/100000,"")</f>
        <v/>
      </c>
      <c r="CM96" s="61" t="str">
        <f>IFERROR('Data Input - Option 4'!CQ86*INDEX('Energy Prices'!$F$19:$CJ$24,MATCH($B96,'Energy Prices'!$C$19:$C$24,0),MATCH(Calc_Option4!CM$6,'Energy Prices'!$F$11:$CJ$11,0))/100000,"")</f>
        <v/>
      </c>
      <c r="CN96" s="61" t="str">
        <f>IFERROR('Data Input - Option 4'!CR86*INDEX('Energy Prices'!$F$19:$CJ$24,MATCH($B96,'Energy Prices'!$C$19:$C$24,0),MATCH(Calc_Option4!CN$6,'Energy Prices'!$F$11:$CJ$11,0))/100000,"")</f>
        <v/>
      </c>
      <c r="CO96" s="61" t="str">
        <f>IFERROR('Data Input - Option 4'!CS86*INDEX('Energy Prices'!$F$19:$CJ$24,MATCH($B96,'Energy Prices'!$C$19:$C$24,0),MATCH(Calc_Option4!CO$6,'Energy Prices'!$F$11:$CJ$11,0))/100000,"")</f>
        <v/>
      </c>
      <c r="CP96" s="61" t="str">
        <f>IFERROR('Data Input - Option 4'!CT86*INDEX('Energy Prices'!$F$19:$CJ$24,MATCH($B96,'Energy Prices'!$C$19:$C$24,0),MATCH(Calc_Option4!CP$6,'Energy Prices'!$F$11:$CJ$11,0))/100000,"")</f>
        <v/>
      </c>
      <c r="CQ96" s="61" t="str">
        <f>IFERROR('Data Input - Option 4'!CU86*INDEX('Energy Prices'!$F$19:$CJ$24,MATCH($B96,'Energy Prices'!$C$19:$C$24,0),MATCH(Calc_Option4!CQ$6,'Energy Prices'!$F$11:$CJ$11,0))/100000,"")</f>
        <v/>
      </c>
      <c r="CR96" s="61" t="str">
        <f>IFERROR('Data Input - Option 4'!CV86*INDEX('Energy Prices'!$F$19:$CJ$24,MATCH($B96,'Energy Prices'!$C$19:$C$24,0),MATCH(Calc_Option4!CR$6,'Energy Prices'!$F$11:$CJ$11,0))/100000,"")</f>
        <v/>
      </c>
      <c r="CS96" s="61" t="str">
        <f>IFERROR('Data Input - Option 4'!CW86*INDEX('Energy Prices'!$F$19:$CJ$24,MATCH($B96,'Energy Prices'!$C$19:$C$24,0),MATCH(Calc_Option4!CS$6,'Energy Prices'!$F$11:$CJ$11,0))/100000,"")</f>
        <v/>
      </c>
      <c r="CT96" s="61" t="str">
        <f>IFERROR('Data Input - Option 4'!CX86*INDEX('Energy Prices'!$F$19:$CJ$24,MATCH($B96,'Energy Prices'!$C$19:$C$24,0),MATCH(Calc_Option4!CT$6,'Energy Prices'!$F$11:$CJ$11,0))/100000,"")</f>
        <v/>
      </c>
      <c r="CU96" s="61" t="str">
        <f>IFERROR('Data Input - Option 4'!CY86*INDEX('Energy Prices'!$F$19:$CJ$24,MATCH($B96,'Energy Prices'!$C$19:$C$24,0),MATCH(Calc_Option4!CU$6,'Energy Prices'!$F$11:$CJ$11,0))/100000,"")</f>
        <v/>
      </c>
      <c r="CV96" s="61" t="str">
        <f>IFERROR('Data Input - Option 4'!CZ86*INDEX('Energy Prices'!$F$19:$CJ$24,MATCH($B96,'Energy Prices'!$C$19:$C$24,0),MATCH(Calc_Option4!CV$6,'Energy Prices'!$F$11:$CJ$11,0))/100000,"")</f>
        <v/>
      </c>
      <c r="CW96" s="61" t="str">
        <f>IFERROR('Data Input - Option 4'!DA86*INDEX('Energy Prices'!$F$19:$CJ$24,MATCH($B96,'Energy Prices'!$C$19:$C$24,0),MATCH(Calc_Option4!CW$6,'Energy Prices'!$F$11:$CJ$11,0))/100000,"")</f>
        <v/>
      </c>
      <c r="CX96" s="61" t="str">
        <f>IFERROR('Data Input - Option 4'!DB86*INDEX('Energy Prices'!$F$19:$CJ$24,MATCH($B96,'Energy Prices'!$C$19:$C$24,0),MATCH(Calc_Option4!CX$6,'Energy Prices'!$F$11:$CJ$11,0))/100000,"")</f>
        <v/>
      </c>
      <c r="CY96" s="61" t="str">
        <f>IFERROR('Data Input - Option 4'!DC86*INDEX('Energy Prices'!$F$19:$CJ$24,MATCH($B96,'Energy Prices'!$C$19:$C$24,0),MATCH(Calc_Option4!CY$6,'Energy Prices'!$F$11:$CJ$11,0))/100000,"")</f>
        <v/>
      </c>
      <c r="CZ96" s="391"/>
    </row>
    <row r="97" spans="2:104" x14ac:dyDescent="0.25">
      <c r="B97" s="393" t="s">
        <v>388</v>
      </c>
      <c r="C97" s="9" t="s">
        <v>1117</v>
      </c>
      <c r="D97" s="61" t="str">
        <f>IFERROR('Data Input - Option 4'!H87*INDEX('Energy Prices'!$F$19:$CJ$24,MATCH($B97,'Energy Prices'!$C$19:$C$24,0),MATCH(Calc_Option4!D$6,'Energy Prices'!$F$11:$CJ$11,0))/100000,"")</f>
        <v/>
      </c>
      <c r="E97" s="61" t="str">
        <f>IFERROR('Data Input - Option 4'!I87*INDEX('Energy Prices'!$F$19:$CJ$24,MATCH($B97,'Energy Prices'!$C$19:$C$24,0),MATCH(Calc_Option4!E$6,'Energy Prices'!$F$11:$CJ$11,0))/100000,"")</f>
        <v/>
      </c>
      <c r="F97" s="61" t="str">
        <f>IFERROR('Data Input - Option 4'!J87*INDEX('Energy Prices'!$F$19:$CJ$24,MATCH($B97,'Energy Prices'!$C$19:$C$24,0),MATCH(Calc_Option4!F$6,'Energy Prices'!$F$11:$CJ$11,0))/100000,"")</f>
        <v/>
      </c>
      <c r="G97" s="61" t="str">
        <f>IFERROR('Data Input - Option 4'!K87*INDEX('Energy Prices'!$F$19:$CJ$24,MATCH($B97,'Energy Prices'!$C$19:$C$24,0),MATCH(Calc_Option4!G$6,'Energy Prices'!$F$11:$CJ$11,0))/100000,"")</f>
        <v/>
      </c>
      <c r="H97" s="61" t="str">
        <f>IFERROR('Data Input - Option 4'!L87*INDEX('Energy Prices'!$F$19:$CJ$24,MATCH($B97,'Energy Prices'!$C$19:$C$24,0),MATCH(Calc_Option4!H$6,'Energy Prices'!$F$11:$CJ$11,0))/100000,"")</f>
        <v/>
      </c>
      <c r="I97" s="61" t="str">
        <f>IFERROR('Data Input - Option 4'!M87*INDEX('Energy Prices'!$F$19:$CJ$24,MATCH($B97,'Energy Prices'!$C$19:$C$24,0),MATCH(Calc_Option4!I$6,'Energy Prices'!$F$11:$CJ$11,0))/100000,"")</f>
        <v/>
      </c>
      <c r="J97" s="61" t="str">
        <f>IFERROR('Data Input - Option 4'!N87*INDEX('Energy Prices'!$F$19:$CJ$24,MATCH($B97,'Energy Prices'!$C$19:$C$24,0),MATCH(Calc_Option4!J$6,'Energy Prices'!$F$11:$CJ$11,0))/100000,"")</f>
        <v/>
      </c>
      <c r="K97" s="61" t="str">
        <f>IFERROR('Data Input - Option 4'!O87*INDEX('Energy Prices'!$F$19:$CJ$24,MATCH($B97,'Energy Prices'!$C$19:$C$24,0),MATCH(Calc_Option4!K$6,'Energy Prices'!$F$11:$CJ$11,0))/100000,"")</f>
        <v/>
      </c>
      <c r="L97" s="61" t="str">
        <f>IFERROR('Data Input - Option 4'!P87*INDEX('Energy Prices'!$F$19:$CJ$24,MATCH($B97,'Energy Prices'!$C$19:$C$24,0),MATCH(Calc_Option4!L$6,'Energy Prices'!$F$11:$CJ$11,0))/100000,"")</f>
        <v/>
      </c>
      <c r="M97" s="61" t="str">
        <f>IFERROR('Data Input - Option 4'!Q87*INDEX('Energy Prices'!$F$19:$CJ$24,MATCH($B97,'Energy Prices'!$C$19:$C$24,0),MATCH(Calc_Option4!M$6,'Energy Prices'!$F$11:$CJ$11,0))/100000,"")</f>
        <v/>
      </c>
      <c r="N97" s="61" t="str">
        <f>IFERROR('Data Input - Option 4'!R87*INDEX('Energy Prices'!$F$19:$CJ$24,MATCH($B97,'Energy Prices'!$C$19:$C$24,0),MATCH(Calc_Option4!N$6,'Energy Prices'!$F$11:$CJ$11,0))/100000,"")</f>
        <v/>
      </c>
      <c r="O97" s="61" t="str">
        <f>IFERROR('Data Input - Option 4'!S87*INDEX('Energy Prices'!$F$19:$CJ$24,MATCH($B97,'Energy Prices'!$C$19:$C$24,0),MATCH(Calc_Option4!O$6,'Energy Prices'!$F$11:$CJ$11,0))/100000,"")</f>
        <v/>
      </c>
      <c r="P97" s="61" t="str">
        <f>IFERROR('Data Input - Option 4'!T87*INDEX('Energy Prices'!$F$19:$CJ$24,MATCH($B97,'Energy Prices'!$C$19:$C$24,0),MATCH(Calc_Option4!P$6,'Energy Prices'!$F$11:$CJ$11,0))/100000,"")</f>
        <v/>
      </c>
      <c r="Q97" s="61" t="str">
        <f>IFERROR('Data Input - Option 4'!U87*INDEX('Energy Prices'!$F$19:$CJ$24,MATCH($B97,'Energy Prices'!$C$19:$C$24,0),MATCH(Calc_Option4!Q$6,'Energy Prices'!$F$11:$CJ$11,0))/100000,"")</f>
        <v/>
      </c>
      <c r="R97" s="61" t="str">
        <f>IFERROR('Data Input - Option 4'!V87*INDEX('Energy Prices'!$F$19:$CJ$24,MATCH($B97,'Energy Prices'!$C$19:$C$24,0),MATCH(Calc_Option4!R$6,'Energy Prices'!$F$11:$CJ$11,0))/100000,"")</f>
        <v/>
      </c>
      <c r="S97" s="61" t="str">
        <f>IFERROR('Data Input - Option 4'!W87*INDEX('Energy Prices'!$F$19:$CJ$24,MATCH($B97,'Energy Prices'!$C$19:$C$24,0),MATCH(Calc_Option4!S$6,'Energy Prices'!$F$11:$CJ$11,0))/100000,"")</f>
        <v/>
      </c>
      <c r="T97" s="61" t="str">
        <f>IFERROR('Data Input - Option 4'!X87*INDEX('Energy Prices'!$F$19:$CJ$24,MATCH($B97,'Energy Prices'!$C$19:$C$24,0),MATCH(Calc_Option4!T$6,'Energy Prices'!$F$11:$CJ$11,0))/100000,"")</f>
        <v/>
      </c>
      <c r="U97" s="61" t="str">
        <f>IFERROR('Data Input - Option 4'!Y87*INDEX('Energy Prices'!$F$19:$CJ$24,MATCH($B97,'Energy Prices'!$C$19:$C$24,0),MATCH(Calc_Option4!U$6,'Energy Prices'!$F$11:$CJ$11,0))/100000,"")</f>
        <v/>
      </c>
      <c r="V97" s="61" t="str">
        <f>IFERROR('Data Input - Option 4'!Z87*INDEX('Energy Prices'!$F$19:$CJ$24,MATCH($B97,'Energy Prices'!$C$19:$C$24,0),MATCH(Calc_Option4!V$6,'Energy Prices'!$F$11:$CJ$11,0))/100000,"")</f>
        <v/>
      </c>
      <c r="W97" s="61" t="str">
        <f>IFERROR('Data Input - Option 4'!AA87*INDEX('Energy Prices'!$F$19:$CJ$24,MATCH($B97,'Energy Prices'!$C$19:$C$24,0),MATCH(Calc_Option4!W$6,'Energy Prices'!$F$11:$CJ$11,0))/100000,"")</f>
        <v/>
      </c>
      <c r="X97" s="61" t="str">
        <f>IFERROR('Data Input - Option 4'!AB87*INDEX('Energy Prices'!$F$19:$CJ$24,MATCH($B97,'Energy Prices'!$C$19:$C$24,0),MATCH(Calc_Option4!X$6,'Energy Prices'!$F$11:$CJ$11,0))/100000,"")</f>
        <v/>
      </c>
      <c r="Y97" s="61" t="str">
        <f>IFERROR('Data Input - Option 4'!AC87*INDEX('Energy Prices'!$F$19:$CJ$24,MATCH($B97,'Energy Prices'!$C$19:$C$24,0),MATCH(Calc_Option4!Y$6,'Energy Prices'!$F$11:$CJ$11,0))/100000,"")</f>
        <v/>
      </c>
      <c r="Z97" s="61" t="str">
        <f>IFERROR('Data Input - Option 4'!AD87*INDEX('Energy Prices'!$F$19:$CJ$24,MATCH($B97,'Energy Prices'!$C$19:$C$24,0),MATCH(Calc_Option4!Z$6,'Energy Prices'!$F$11:$CJ$11,0))/100000,"")</f>
        <v/>
      </c>
      <c r="AA97" s="61" t="str">
        <f>IFERROR('Data Input - Option 4'!AE87*INDEX('Energy Prices'!$F$19:$CJ$24,MATCH($B97,'Energy Prices'!$C$19:$C$24,0),MATCH(Calc_Option4!AA$6,'Energy Prices'!$F$11:$CJ$11,0))/100000,"")</f>
        <v/>
      </c>
      <c r="AB97" s="61" t="str">
        <f>IFERROR('Data Input - Option 4'!AF87*INDEX('Energy Prices'!$F$19:$CJ$24,MATCH($B97,'Energy Prices'!$C$19:$C$24,0),MATCH(Calc_Option4!AB$6,'Energy Prices'!$F$11:$CJ$11,0))/100000,"")</f>
        <v/>
      </c>
      <c r="AC97" s="61" t="str">
        <f>IFERROR('Data Input - Option 4'!AG87*INDEX('Energy Prices'!$F$19:$CJ$24,MATCH($B97,'Energy Prices'!$C$19:$C$24,0),MATCH(Calc_Option4!AC$6,'Energy Prices'!$F$11:$CJ$11,0))/100000,"")</f>
        <v/>
      </c>
      <c r="AD97" s="61" t="str">
        <f>IFERROR('Data Input - Option 4'!AH87*INDEX('Energy Prices'!$F$19:$CJ$24,MATCH($B97,'Energy Prices'!$C$19:$C$24,0),MATCH(Calc_Option4!AD$6,'Energy Prices'!$F$11:$CJ$11,0))/100000,"")</f>
        <v/>
      </c>
      <c r="AE97" s="61" t="str">
        <f>IFERROR('Data Input - Option 4'!AI87*INDEX('Energy Prices'!$F$19:$CJ$24,MATCH($B97,'Energy Prices'!$C$19:$C$24,0),MATCH(Calc_Option4!AE$6,'Energy Prices'!$F$11:$CJ$11,0))/100000,"")</f>
        <v/>
      </c>
      <c r="AF97" s="61" t="str">
        <f>IFERROR('Data Input - Option 4'!AJ87*INDEX('Energy Prices'!$F$19:$CJ$24,MATCH($B97,'Energy Prices'!$C$19:$C$24,0),MATCH(Calc_Option4!AF$6,'Energy Prices'!$F$11:$CJ$11,0))/100000,"")</f>
        <v/>
      </c>
      <c r="AG97" s="61" t="str">
        <f>IFERROR('Data Input - Option 4'!AK87*INDEX('Energy Prices'!$F$19:$CJ$24,MATCH($B97,'Energy Prices'!$C$19:$C$24,0),MATCH(Calc_Option4!AG$6,'Energy Prices'!$F$11:$CJ$11,0))/100000,"")</f>
        <v/>
      </c>
      <c r="AH97" s="61" t="str">
        <f>IFERROR('Data Input - Option 4'!AL87*INDEX('Energy Prices'!$F$19:$CJ$24,MATCH($B97,'Energy Prices'!$C$19:$C$24,0),MATCH(Calc_Option4!AH$6,'Energy Prices'!$F$11:$CJ$11,0))/100000,"")</f>
        <v/>
      </c>
      <c r="AI97" s="61" t="str">
        <f>IFERROR('Data Input - Option 4'!AM87*INDEX('Energy Prices'!$F$19:$CJ$24,MATCH($B97,'Energy Prices'!$C$19:$C$24,0),MATCH(Calc_Option4!AI$6,'Energy Prices'!$F$11:$CJ$11,0))/100000,"")</f>
        <v/>
      </c>
      <c r="AJ97" s="61" t="str">
        <f>IFERROR('Data Input - Option 4'!AN87*INDEX('Energy Prices'!$F$19:$CJ$24,MATCH($B97,'Energy Prices'!$C$19:$C$24,0),MATCH(Calc_Option4!AJ$6,'Energy Prices'!$F$11:$CJ$11,0))/100000,"")</f>
        <v/>
      </c>
      <c r="AK97" s="61" t="str">
        <f>IFERROR('Data Input - Option 4'!AO87*INDEX('Energy Prices'!$F$19:$CJ$24,MATCH($B97,'Energy Prices'!$C$19:$C$24,0),MATCH(Calc_Option4!AK$6,'Energy Prices'!$F$11:$CJ$11,0))/100000,"")</f>
        <v/>
      </c>
      <c r="AL97" s="61" t="str">
        <f>IFERROR('Data Input - Option 4'!AP87*INDEX('Energy Prices'!$F$19:$CJ$24,MATCH($B97,'Energy Prices'!$C$19:$C$24,0),MATCH(Calc_Option4!AL$6,'Energy Prices'!$F$11:$CJ$11,0))/100000,"")</f>
        <v/>
      </c>
      <c r="AM97" s="61" t="str">
        <f>IFERROR('Data Input - Option 4'!AQ87*INDEX('Energy Prices'!$F$19:$CJ$24,MATCH($B97,'Energy Prices'!$C$19:$C$24,0),MATCH(Calc_Option4!AM$6,'Energy Prices'!$F$11:$CJ$11,0))/100000,"")</f>
        <v/>
      </c>
      <c r="AN97" s="61" t="str">
        <f>IFERROR('Data Input - Option 4'!AR87*INDEX('Energy Prices'!$F$19:$CJ$24,MATCH($B97,'Energy Prices'!$C$19:$C$24,0),MATCH(Calc_Option4!AN$6,'Energy Prices'!$F$11:$CJ$11,0))/100000,"")</f>
        <v/>
      </c>
      <c r="AO97" s="61" t="str">
        <f>IFERROR('Data Input - Option 4'!AS87*INDEX('Energy Prices'!$F$19:$CJ$24,MATCH($B97,'Energy Prices'!$C$19:$C$24,0),MATCH(Calc_Option4!AO$6,'Energy Prices'!$F$11:$CJ$11,0))/100000,"")</f>
        <v/>
      </c>
      <c r="AP97" s="61" t="str">
        <f>IFERROR('Data Input - Option 4'!AT87*INDEX('Energy Prices'!$F$19:$CJ$24,MATCH($B97,'Energy Prices'!$C$19:$C$24,0),MATCH(Calc_Option4!AP$6,'Energy Prices'!$F$11:$CJ$11,0))/100000,"")</f>
        <v/>
      </c>
      <c r="AQ97" s="61" t="str">
        <f>IFERROR('Data Input - Option 4'!AU87*INDEX('Energy Prices'!$F$19:$CJ$24,MATCH($B97,'Energy Prices'!$C$19:$C$24,0),MATCH(Calc_Option4!AQ$6,'Energy Prices'!$F$11:$CJ$11,0))/100000,"")</f>
        <v/>
      </c>
      <c r="AR97" s="61" t="str">
        <f>IFERROR('Data Input - Option 4'!AV87*INDEX('Energy Prices'!$F$19:$CJ$24,MATCH($B97,'Energy Prices'!$C$19:$C$24,0),MATCH(Calc_Option4!AR$6,'Energy Prices'!$F$11:$CJ$11,0))/100000,"")</f>
        <v/>
      </c>
      <c r="AS97" s="61" t="str">
        <f>IFERROR('Data Input - Option 4'!AW87*INDEX('Energy Prices'!$F$19:$CJ$24,MATCH($B97,'Energy Prices'!$C$19:$C$24,0),MATCH(Calc_Option4!AS$6,'Energy Prices'!$F$11:$CJ$11,0))/100000,"")</f>
        <v/>
      </c>
      <c r="AT97" s="61" t="str">
        <f>IFERROR('Data Input - Option 4'!AX87*INDEX('Energy Prices'!$F$19:$CJ$24,MATCH($B97,'Energy Prices'!$C$19:$C$24,0),MATCH(Calc_Option4!AT$6,'Energy Prices'!$F$11:$CJ$11,0))/100000,"")</f>
        <v/>
      </c>
      <c r="AU97" s="61" t="str">
        <f>IFERROR('Data Input - Option 4'!AY87*INDEX('Energy Prices'!$F$19:$CJ$24,MATCH($B97,'Energy Prices'!$C$19:$C$24,0),MATCH(Calc_Option4!AU$6,'Energy Prices'!$F$11:$CJ$11,0))/100000,"")</f>
        <v/>
      </c>
      <c r="AV97" s="61" t="str">
        <f>IFERROR('Data Input - Option 4'!AZ87*INDEX('Energy Prices'!$F$19:$CJ$24,MATCH($B97,'Energy Prices'!$C$19:$C$24,0),MATCH(Calc_Option4!AV$6,'Energy Prices'!$F$11:$CJ$11,0))/100000,"")</f>
        <v/>
      </c>
      <c r="AW97" s="61" t="str">
        <f>IFERROR('Data Input - Option 4'!BA87*INDEX('Energy Prices'!$F$19:$CJ$24,MATCH($B97,'Energy Prices'!$C$19:$C$24,0),MATCH(Calc_Option4!AW$6,'Energy Prices'!$F$11:$CJ$11,0))/100000,"")</f>
        <v/>
      </c>
      <c r="AX97" s="61" t="str">
        <f>IFERROR('Data Input - Option 4'!BB87*INDEX('Energy Prices'!$F$19:$CJ$24,MATCH($B97,'Energy Prices'!$C$19:$C$24,0),MATCH(Calc_Option4!AX$6,'Energy Prices'!$F$11:$CJ$11,0))/100000,"")</f>
        <v/>
      </c>
      <c r="AY97" s="61" t="str">
        <f>IFERROR('Data Input - Option 4'!BC87*INDEX('Energy Prices'!$F$19:$CJ$24,MATCH($B97,'Energy Prices'!$C$19:$C$24,0),MATCH(Calc_Option4!AY$6,'Energy Prices'!$F$11:$CJ$11,0))/100000,"")</f>
        <v/>
      </c>
      <c r="AZ97" s="61" t="str">
        <f>IFERROR('Data Input - Option 4'!BD87*INDEX('Energy Prices'!$F$19:$CJ$24,MATCH($B97,'Energy Prices'!$C$19:$C$24,0),MATCH(Calc_Option4!AZ$6,'Energy Prices'!$F$11:$CJ$11,0))/100000,"")</f>
        <v/>
      </c>
      <c r="BA97" s="61" t="str">
        <f>IFERROR('Data Input - Option 4'!BE87*INDEX('Energy Prices'!$F$19:$CJ$24,MATCH($B97,'Energy Prices'!$C$19:$C$24,0),MATCH(Calc_Option4!BA$6,'Energy Prices'!$F$11:$CJ$11,0))/100000,"")</f>
        <v/>
      </c>
      <c r="BB97" s="61" t="str">
        <f>IFERROR('Data Input - Option 4'!BF87*INDEX('Energy Prices'!$F$19:$CJ$24,MATCH($B97,'Energy Prices'!$C$19:$C$24,0),MATCH(Calc_Option4!BB$6,'Energy Prices'!$F$11:$CJ$11,0))/100000,"")</f>
        <v/>
      </c>
      <c r="BC97" s="61" t="str">
        <f>IFERROR('Data Input - Option 4'!BG87*INDEX('Energy Prices'!$F$19:$CJ$24,MATCH($B97,'Energy Prices'!$C$19:$C$24,0),MATCH(Calc_Option4!BC$6,'Energy Prices'!$F$11:$CJ$11,0))/100000,"")</f>
        <v/>
      </c>
      <c r="BD97" s="61" t="str">
        <f>IFERROR('Data Input - Option 4'!BH87*INDEX('Energy Prices'!$F$19:$CJ$24,MATCH($B97,'Energy Prices'!$C$19:$C$24,0),MATCH(Calc_Option4!BD$6,'Energy Prices'!$F$11:$CJ$11,0))/100000,"")</f>
        <v/>
      </c>
      <c r="BE97" s="61" t="str">
        <f>IFERROR('Data Input - Option 4'!BI87*INDEX('Energy Prices'!$F$19:$CJ$24,MATCH($B97,'Energy Prices'!$C$19:$C$24,0),MATCH(Calc_Option4!BE$6,'Energy Prices'!$F$11:$CJ$11,0))/100000,"")</f>
        <v/>
      </c>
      <c r="BF97" s="61" t="str">
        <f>IFERROR('Data Input - Option 4'!BJ87*INDEX('Energy Prices'!$F$19:$CJ$24,MATCH($B97,'Energy Prices'!$C$19:$C$24,0),MATCH(Calc_Option4!BF$6,'Energy Prices'!$F$11:$CJ$11,0))/100000,"")</f>
        <v/>
      </c>
      <c r="BG97" s="61" t="str">
        <f>IFERROR('Data Input - Option 4'!BK87*INDEX('Energy Prices'!$F$19:$CJ$24,MATCH($B97,'Energy Prices'!$C$19:$C$24,0),MATCH(Calc_Option4!BG$6,'Energy Prices'!$F$11:$CJ$11,0))/100000,"")</f>
        <v/>
      </c>
      <c r="BH97" s="61" t="str">
        <f>IFERROR('Data Input - Option 4'!BL87*INDEX('Energy Prices'!$F$19:$CJ$24,MATCH($B97,'Energy Prices'!$C$19:$C$24,0),MATCH(Calc_Option4!BH$6,'Energy Prices'!$F$11:$CJ$11,0))/100000,"")</f>
        <v/>
      </c>
      <c r="BI97" s="61" t="str">
        <f>IFERROR('Data Input - Option 4'!BM87*INDEX('Energy Prices'!$F$19:$CJ$24,MATCH($B97,'Energy Prices'!$C$19:$C$24,0),MATCH(Calc_Option4!BI$6,'Energy Prices'!$F$11:$CJ$11,0))/100000,"")</f>
        <v/>
      </c>
      <c r="BJ97" s="61" t="str">
        <f>IFERROR('Data Input - Option 4'!BN87*INDEX('Energy Prices'!$F$19:$CJ$24,MATCH($B97,'Energy Prices'!$C$19:$C$24,0),MATCH(Calc_Option4!BJ$6,'Energy Prices'!$F$11:$CJ$11,0))/100000,"")</f>
        <v/>
      </c>
      <c r="BK97" s="61" t="str">
        <f>IFERROR('Data Input - Option 4'!BO87*INDEX('Energy Prices'!$F$19:$CJ$24,MATCH($B97,'Energy Prices'!$C$19:$C$24,0),MATCH(Calc_Option4!BK$6,'Energy Prices'!$F$11:$CJ$11,0))/100000,"")</f>
        <v/>
      </c>
      <c r="BL97" s="61" t="str">
        <f>IFERROR('Data Input - Option 4'!BP87*INDEX('Energy Prices'!$F$19:$CJ$24,MATCH($B97,'Energy Prices'!$C$19:$C$24,0),MATCH(Calc_Option4!BL$6,'Energy Prices'!$F$11:$CJ$11,0))/100000,"")</f>
        <v/>
      </c>
      <c r="BM97" s="61" t="str">
        <f>IFERROR('Data Input - Option 4'!BQ87*INDEX('Energy Prices'!$F$19:$CJ$24,MATCH($B97,'Energy Prices'!$C$19:$C$24,0),MATCH(Calc_Option4!BM$6,'Energy Prices'!$F$11:$CJ$11,0))/100000,"")</f>
        <v/>
      </c>
      <c r="BN97" s="61" t="str">
        <f>IFERROR('Data Input - Option 4'!BR87*INDEX('Energy Prices'!$F$19:$CJ$24,MATCH($B97,'Energy Prices'!$C$19:$C$24,0),MATCH(Calc_Option4!BN$6,'Energy Prices'!$F$11:$CJ$11,0))/100000,"")</f>
        <v/>
      </c>
      <c r="BO97" s="61" t="str">
        <f>IFERROR('Data Input - Option 4'!BS87*INDEX('Energy Prices'!$F$19:$CJ$24,MATCH($B97,'Energy Prices'!$C$19:$C$24,0),MATCH(Calc_Option4!BO$6,'Energy Prices'!$F$11:$CJ$11,0))/100000,"")</f>
        <v/>
      </c>
      <c r="BP97" s="61" t="str">
        <f>IFERROR('Data Input - Option 4'!BT87*INDEX('Energy Prices'!$F$19:$CJ$24,MATCH($B97,'Energy Prices'!$C$19:$C$24,0),MATCH(Calc_Option4!BP$6,'Energy Prices'!$F$11:$CJ$11,0))/100000,"")</f>
        <v/>
      </c>
      <c r="BQ97" s="61" t="str">
        <f>IFERROR('Data Input - Option 4'!BU87*INDEX('Energy Prices'!$F$19:$CJ$24,MATCH($B97,'Energy Prices'!$C$19:$C$24,0),MATCH(Calc_Option4!BQ$6,'Energy Prices'!$F$11:$CJ$11,0))/100000,"")</f>
        <v/>
      </c>
      <c r="BR97" s="61" t="str">
        <f>IFERROR('Data Input - Option 4'!BV87*INDEX('Energy Prices'!$F$19:$CJ$24,MATCH($B97,'Energy Prices'!$C$19:$C$24,0),MATCH(Calc_Option4!BR$6,'Energy Prices'!$F$11:$CJ$11,0))/100000,"")</f>
        <v/>
      </c>
      <c r="BS97" s="61" t="str">
        <f>IFERROR('Data Input - Option 4'!BW87*INDEX('Energy Prices'!$F$19:$CJ$24,MATCH($B97,'Energy Prices'!$C$19:$C$24,0),MATCH(Calc_Option4!BS$6,'Energy Prices'!$F$11:$CJ$11,0))/100000,"")</f>
        <v/>
      </c>
      <c r="BT97" s="61" t="str">
        <f>IFERROR('Data Input - Option 4'!BX87*INDEX('Energy Prices'!$F$19:$CJ$24,MATCH($B97,'Energy Prices'!$C$19:$C$24,0),MATCH(Calc_Option4!BT$6,'Energy Prices'!$F$11:$CJ$11,0))/100000,"")</f>
        <v/>
      </c>
      <c r="BU97" s="61" t="str">
        <f>IFERROR('Data Input - Option 4'!BY87*INDEX('Energy Prices'!$F$19:$CJ$24,MATCH($B97,'Energy Prices'!$C$19:$C$24,0),MATCH(Calc_Option4!BU$6,'Energy Prices'!$F$11:$CJ$11,0))/100000,"")</f>
        <v/>
      </c>
      <c r="BV97" s="61" t="str">
        <f>IFERROR('Data Input - Option 4'!BZ87*INDEX('Energy Prices'!$F$19:$CJ$24,MATCH($B97,'Energy Prices'!$C$19:$C$24,0),MATCH(Calc_Option4!BV$6,'Energy Prices'!$F$11:$CJ$11,0))/100000,"")</f>
        <v/>
      </c>
      <c r="BW97" s="61" t="str">
        <f>IFERROR('Data Input - Option 4'!CA87*INDEX('Energy Prices'!$F$19:$CJ$24,MATCH($B97,'Energy Prices'!$C$19:$C$24,0),MATCH(Calc_Option4!BW$6,'Energy Prices'!$F$11:$CJ$11,0))/100000,"")</f>
        <v/>
      </c>
      <c r="BX97" s="61" t="str">
        <f>IFERROR('Data Input - Option 4'!CB87*INDEX('Energy Prices'!$F$19:$CJ$24,MATCH($B97,'Energy Prices'!$C$19:$C$24,0),MATCH(Calc_Option4!BX$6,'Energy Prices'!$F$11:$CJ$11,0))/100000,"")</f>
        <v/>
      </c>
      <c r="BY97" s="61" t="str">
        <f>IFERROR('Data Input - Option 4'!CC87*INDEX('Energy Prices'!$F$19:$CJ$24,MATCH($B97,'Energy Prices'!$C$19:$C$24,0),MATCH(Calc_Option4!BY$6,'Energy Prices'!$F$11:$CJ$11,0))/100000,"")</f>
        <v/>
      </c>
      <c r="BZ97" s="61" t="str">
        <f>IFERROR('Data Input - Option 4'!CD87*INDEX('Energy Prices'!$F$19:$CJ$24,MATCH($B97,'Energy Prices'!$C$19:$C$24,0),MATCH(Calc_Option4!BZ$6,'Energy Prices'!$F$11:$CJ$11,0))/100000,"")</f>
        <v/>
      </c>
      <c r="CA97" s="61" t="str">
        <f>IFERROR('Data Input - Option 4'!CE87*INDEX('Energy Prices'!$F$19:$CJ$24,MATCH($B97,'Energy Prices'!$C$19:$C$24,0),MATCH(Calc_Option4!CA$6,'Energy Prices'!$F$11:$CJ$11,0))/100000,"")</f>
        <v/>
      </c>
      <c r="CB97" s="61" t="str">
        <f>IFERROR('Data Input - Option 4'!CF87*INDEX('Energy Prices'!$F$19:$CJ$24,MATCH($B97,'Energy Prices'!$C$19:$C$24,0),MATCH(Calc_Option4!CB$6,'Energy Prices'!$F$11:$CJ$11,0))/100000,"")</f>
        <v/>
      </c>
      <c r="CC97" s="61" t="str">
        <f>IFERROR('Data Input - Option 4'!CG87*INDEX('Energy Prices'!$F$19:$CJ$24,MATCH($B97,'Energy Prices'!$C$19:$C$24,0),MATCH(Calc_Option4!CC$6,'Energy Prices'!$F$11:$CJ$11,0))/100000,"")</f>
        <v/>
      </c>
      <c r="CD97" s="61" t="str">
        <f>IFERROR('Data Input - Option 4'!CH87*INDEX('Energy Prices'!$F$19:$CJ$24,MATCH($B97,'Energy Prices'!$C$19:$C$24,0),MATCH(Calc_Option4!CD$6,'Energy Prices'!$F$11:$CJ$11,0))/100000,"")</f>
        <v/>
      </c>
      <c r="CE97" s="61" t="str">
        <f>IFERROR('Data Input - Option 4'!CI87*INDEX('Energy Prices'!$F$19:$CJ$24,MATCH($B97,'Energy Prices'!$C$19:$C$24,0),MATCH(Calc_Option4!CE$6,'Energy Prices'!$F$11:$CJ$11,0))/100000,"")</f>
        <v/>
      </c>
      <c r="CF97" s="61" t="str">
        <f>IFERROR('Data Input - Option 4'!CJ87*INDEX('Energy Prices'!$F$19:$CJ$24,MATCH($B97,'Energy Prices'!$C$19:$C$24,0),MATCH(Calc_Option4!CF$6,'Energy Prices'!$F$11:$CJ$11,0))/100000,"")</f>
        <v/>
      </c>
      <c r="CG97" s="61" t="str">
        <f>IFERROR('Data Input - Option 4'!CK87*INDEX('Energy Prices'!$F$19:$CJ$24,MATCH($B97,'Energy Prices'!$C$19:$C$24,0),MATCH(Calc_Option4!CG$6,'Energy Prices'!$F$11:$CJ$11,0))/100000,"")</f>
        <v/>
      </c>
      <c r="CH97" s="61" t="str">
        <f>IFERROR('Data Input - Option 4'!CL87*INDEX('Energy Prices'!$F$19:$CJ$24,MATCH($B97,'Energy Prices'!$C$19:$C$24,0),MATCH(Calc_Option4!CH$6,'Energy Prices'!$F$11:$CJ$11,0))/100000,"")</f>
        <v/>
      </c>
      <c r="CI97" s="61" t="str">
        <f>IFERROR('Data Input - Option 4'!CM87*INDEX('Energy Prices'!$F$19:$CJ$24,MATCH($B97,'Energy Prices'!$C$19:$C$24,0),MATCH(Calc_Option4!CI$6,'Energy Prices'!$F$11:$CJ$11,0))/100000,"")</f>
        <v/>
      </c>
      <c r="CJ97" s="61" t="str">
        <f>IFERROR('Data Input - Option 4'!CN87*INDEX('Energy Prices'!$F$19:$CJ$24,MATCH($B97,'Energy Prices'!$C$19:$C$24,0),MATCH(Calc_Option4!CJ$6,'Energy Prices'!$F$11:$CJ$11,0))/100000,"")</f>
        <v/>
      </c>
      <c r="CK97" s="61" t="str">
        <f>IFERROR('Data Input - Option 4'!CO87*INDEX('Energy Prices'!$F$19:$CJ$24,MATCH($B97,'Energy Prices'!$C$19:$C$24,0),MATCH(Calc_Option4!CK$6,'Energy Prices'!$F$11:$CJ$11,0))/100000,"")</f>
        <v/>
      </c>
      <c r="CL97" s="61" t="str">
        <f>IFERROR('Data Input - Option 4'!CP87*INDEX('Energy Prices'!$F$19:$CJ$24,MATCH($B97,'Energy Prices'!$C$19:$C$24,0),MATCH(Calc_Option4!CL$6,'Energy Prices'!$F$11:$CJ$11,0))/100000,"")</f>
        <v/>
      </c>
      <c r="CM97" s="61" t="str">
        <f>IFERROR('Data Input - Option 4'!CQ87*INDEX('Energy Prices'!$F$19:$CJ$24,MATCH($B97,'Energy Prices'!$C$19:$C$24,0),MATCH(Calc_Option4!CM$6,'Energy Prices'!$F$11:$CJ$11,0))/100000,"")</f>
        <v/>
      </c>
      <c r="CN97" s="61" t="str">
        <f>IFERROR('Data Input - Option 4'!CR87*INDEX('Energy Prices'!$F$19:$CJ$24,MATCH($B97,'Energy Prices'!$C$19:$C$24,0),MATCH(Calc_Option4!CN$6,'Energy Prices'!$F$11:$CJ$11,0))/100000,"")</f>
        <v/>
      </c>
      <c r="CO97" s="61" t="str">
        <f>IFERROR('Data Input - Option 4'!CS87*INDEX('Energy Prices'!$F$19:$CJ$24,MATCH($B97,'Energy Prices'!$C$19:$C$24,0),MATCH(Calc_Option4!CO$6,'Energy Prices'!$F$11:$CJ$11,0))/100000,"")</f>
        <v/>
      </c>
      <c r="CP97" s="61" t="str">
        <f>IFERROR('Data Input - Option 4'!CT87*INDEX('Energy Prices'!$F$19:$CJ$24,MATCH($B97,'Energy Prices'!$C$19:$C$24,0),MATCH(Calc_Option4!CP$6,'Energy Prices'!$F$11:$CJ$11,0))/100000,"")</f>
        <v/>
      </c>
      <c r="CQ97" s="61" t="str">
        <f>IFERROR('Data Input - Option 4'!CU87*INDEX('Energy Prices'!$F$19:$CJ$24,MATCH($B97,'Energy Prices'!$C$19:$C$24,0),MATCH(Calc_Option4!CQ$6,'Energy Prices'!$F$11:$CJ$11,0))/100000,"")</f>
        <v/>
      </c>
      <c r="CR97" s="61" t="str">
        <f>IFERROR('Data Input - Option 4'!CV87*INDEX('Energy Prices'!$F$19:$CJ$24,MATCH($B97,'Energy Prices'!$C$19:$C$24,0),MATCH(Calc_Option4!CR$6,'Energy Prices'!$F$11:$CJ$11,0))/100000,"")</f>
        <v/>
      </c>
      <c r="CS97" s="61" t="str">
        <f>IFERROR('Data Input - Option 4'!CW87*INDEX('Energy Prices'!$F$19:$CJ$24,MATCH($B97,'Energy Prices'!$C$19:$C$24,0),MATCH(Calc_Option4!CS$6,'Energy Prices'!$F$11:$CJ$11,0))/100000,"")</f>
        <v/>
      </c>
      <c r="CT97" s="61" t="str">
        <f>IFERROR('Data Input - Option 4'!CX87*INDEX('Energy Prices'!$F$19:$CJ$24,MATCH($B97,'Energy Prices'!$C$19:$C$24,0),MATCH(Calc_Option4!CT$6,'Energy Prices'!$F$11:$CJ$11,0))/100000,"")</f>
        <v/>
      </c>
      <c r="CU97" s="61" t="str">
        <f>IFERROR('Data Input - Option 4'!CY87*INDEX('Energy Prices'!$F$19:$CJ$24,MATCH($B97,'Energy Prices'!$C$19:$C$24,0),MATCH(Calc_Option4!CU$6,'Energy Prices'!$F$11:$CJ$11,0))/100000,"")</f>
        <v/>
      </c>
      <c r="CV97" s="61" t="str">
        <f>IFERROR('Data Input - Option 4'!CZ87*INDEX('Energy Prices'!$F$19:$CJ$24,MATCH($B97,'Energy Prices'!$C$19:$C$24,0),MATCH(Calc_Option4!CV$6,'Energy Prices'!$F$11:$CJ$11,0))/100000,"")</f>
        <v/>
      </c>
      <c r="CW97" s="61" t="str">
        <f>IFERROR('Data Input - Option 4'!DA87*INDEX('Energy Prices'!$F$19:$CJ$24,MATCH($B97,'Energy Prices'!$C$19:$C$24,0),MATCH(Calc_Option4!CW$6,'Energy Prices'!$F$11:$CJ$11,0))/100000,"")</f>
        <v/>
      </c>
      <c r="CX97" s="61" t="str">
        <f>IFERROR('Data Input - Option 4'!DB87*INDEX('Energy Prices'!$F$19:$CJ$24,MATCH($B97,'Energy Prices'!$C$19:$C$24,0),MATCH(Calc_Option4!CX$6,'Energy Prices'!$F$11:$CJ$11,0))/100000,"")</f>
        <v/>
      </c>
      <c r="CY97" s="61" t="str">
        <f>IFERROR('Data Input - Option 4'!DC87*INDEX('Energy Prices'!$F$19:$CJ$24,MATCH($B97,'Energy Prices'!$C$19:$C$24,0),MATCH(Calc_Option4!CY$6,'Energy Prices'!$F$11:$CJ$11,0))/100000,"")</f>
        <v/>
      </c>
      <c r="CZ97" s="391"/>
    </row>
    <row r="98" spans="2:104" x14ac:dyDescent="0.25">
      <c r="B98" s="393" t="s">
        <v>389</v>
      </c>
      <c r="C98" s="9" t="s">
        <v>1117</v>
      </c>
      <c r="D98" s="61" t="str">
        <f>IFERROR('Data Input - Option 4'!H88*INDEX('Energy Prices'!$F$19:$CJ$24,MATCH($B98,'Energy Prices'!$C$19:$C$24,0),MATCH(Calc_Option4!D$6,'Energy Prices'!$F$11:$CJ$11,0))/100000,"")</f>
        <v/>
      </c>
      <c r="E98" s="61" t="str">
        <f>IFERROR('Data Input - Option 4'!I88*INDEX('Energy Prices'!$F$19:$CJ$24,MATCH($B98,'Energy Prices'!$C$19:$C$24,0),MATCH(Calc_Option4!E$6,'Energy Prices'!$F$11:$CJ$11,0))/100000,"")</f>
        <v/>
      </c>
      <c r="F98" s="61" t="str">
        <f>IFERROR('Data Input - Option 4'!J88*INDEX('Energy Prices'!$F$19:$CJ$24,MATCH($B98,'Energy Prices'!$C$19:$C$24,0),MATCH(Calc_Option4!F$6,'Energy Prices'!$F$11:$CJ$11,0))/100000,"")</f>
        <v/>
      </c>
      <c r="G98" s="61" t="str">
        <f>IFERROR('Data Input - Option 4'!K88*INDEX('Energy Prices'!$F$19:$CJ$24,MATCH($B98,'Energy Prices'!$C$19:$C$24,0),MATCH(Calc_Option4!G$6,'Energy Prices'!$F$11:$CJ$11,0))/100000,"")</f>
        <v/>
      </c>
      <c r="H98" s="61" t="str">
        <f>IFERROR('Data Input - Option 4'!L88*INDEX('Energy Prices'!$F$19:$CJ$24,MATCH($B98,'Energy Prices'!$C$19:$C$24,0),MATCH(Calc_Option4!H$6,'Energy Prices'!$F$11:$CJ$11,0))/100000,"")</f>
        <v/>
      </c>
      <c r="I98" s="61" t="str">
        <f>IFERROR('Data Input - Option 4'!M88*INDEX('Energy Prices'!$F$19:$CJ$24,MATCH($B98,'Energy Prices'!$C$19:$C$24,0),MATCH(Calc_Option4!I$6,'Energy Prices'!$F$11:$CJ$11,0))/100000,"")</f>
        <v/>
      </c>
      <c r="J98" s="61" t="str">
        <f>IFERROR('Data Input - Option 4'!N88*INDEX('Energy Prices'!$F$19:$CJ$24,MATCH($B98,'Energy Prices'!$C$19:$C$24,0),MATCH(Calc_Option4!J$6,'Energy Prices'!$F$11:$CJ$11,0))/100000,"")</f>
        <v/>
      </c>
      <c r="K98" s="61" t="str">
        <f>IFERROR('Data Input - Option 4'!O88*INDEX('Energy Prices'!$F$19:$CJ$24,MATCH($B98,'Energy Prices'!$C$19:$C$24,0),MATCH(Calc_Option4!K$6,'Energy Prices'!$F$11:$CJ$11,0))/100000,"")</f>
        <v/>
      </c>
      <c r="L98" s="61" t="str">
        <f>IFERROR('Data Input - Option 4'!P88*INDEX('Energy Prices'!$F$19:$CJ$24,MATCH($B98,'Energy Prices'!$C$19:$C$24,0),MATCH(Calc_Option4!L$6,'Energy Prices'!$F$11:$CJ$11,0))/100000,"")</f>
        <v/>
      </c>
      <c r="M98" s="61" t="str">
        <f>IFERROR('Data Input - Option 4'!Q88*INDEX('Energy Prices'!$F$19:$CJ$24,MATCH($B98,'Energy Prices'!$C$19:$C$24,0),MATCH(Calc_Option4!M$6,'Energy Prices'!$F$11:$CJ$11,0))/100000,"")</f>
        <v/>
      </c>
      <c r="N98" s="61" t="str">
        <f>IFERROR('Data Input - Option 4'!R88*INDEX('Energy Prices'!$F$19:$CJ$24,MATCH($B98,'Energy Prices'!$C$19:$C$24,0),MATCH(Calc_Option4!N$6,'Energy Prices'!$F$11:$CJ$11,0))/100000,"")</f>
        <v/>
      </c>
      <c r="O98" s="61" t="str">
        <f>IFERROR('Data Input - Option 4'!S88*INDEX('Energy Prices'!$F$19:$CJ$24,MATCH($B98,'Energy Prices'!$C$19:$C$24,0),MATCH(Calc_Option4!O$6,'Energy Prices'!$F$11:$CJ$11,0))/100000,"")</f>
        <v/>
      </c>
      <c r="P98" s="61" t="str">
        <f>IFERROR('Data Input - Option 4'!T88*INDEX('Energy Prices'!$F$19:$CJ$24,MATCH($B98,'Energy Prices'!$C$19:$C$24,0),MATCH(Calc_Option4!P$6,'Energy Prices'!$F$11:$CJ$11,0))/100000,"")</f>
        <v/>
      </c>
      <c r="Q98" s="61" t="str">
        <f>IFERROR('Data Input - Option 4'!U88*INDEX('Energy Prices'!$F$19:$CJ$24,MATCH($B98,'Energy Prices'!$C$19:$C$24,0),MATCH(Calc_Option4!Q$6,'Energy Prices'!$F$11:$CJ$11,0))/100000,"")</f>
        <v/>
      </c>
      <c r="R98" s="61" t="str">
        <f>IFERROR('Data Input - Option 4'!V88*INDEX('Energy Prices'!$F$19:$CJ$24,MATCH($B98,'Energy Prices'!$C$19:$C$24,0),MATCH(Calc_Option4!R$6,'Energy Prices'!$F$11:$CJ$11,0))/100000,"")</f>
        <v/>
      </c>
      <c r="S98" s="61" t="str">
        <f>IFERROR('Data Input - Option 4'!W88*INDEX('Energy Prices'!$F$19:$CJ$24,MATCH($B98,'Energy Prices'!$C$19:$C$24,0),MATCH(Calc_Option4!S$6,'Energy Prices'!$F$11:$CJ$11,0))/100000,"")</f>
        <v/>
      </c>
      <c r="T98" s="61" t="str">
        <f>IFERROR('Data Input - Option 4'!X88*INDEX('Energy Prices'!$F$19:$CJ$24,MATCH($B98,'Energy Prices'!$C$19:$C$24,0),MATCH(Calc_Option4!T$6,'Energy Prices'!$F$11:$CJ$11,0))/100000,"")</f>
        <v/>
      </c>
      <c r="U98" s="61" t="str">
        <f>IFERROR('Data Input - Option 4'!Y88*INDEX('Energy Prices'!$F$19:$CJ$24,MATCH($B98,'Energy Prices'!$C$19:$C$24,0),MATCH(Calc_Option4!U$6,'Energy Prices'!$F$11:$CJ$11,0))/100000,"")</f>
        <v/>
      </c>
      <c r="V98" s="61" t="str">
        <f>IFERROR('Data Input - Option 4'!Z88*INDEX('Energy Prices'!$F$19:$CJ$24,MATCH($B98,'Energy Prices'!$C$19:$C$24,0),MATCH(Calc_Option4!V$6,'Energy Prices'!$F$11:$CJ$11,0))/100000,"")</f>
        <v/>
      </c>
      <c r="W98" s="61" t="str">
        <f>IFERROR('Data Input - Option 4'!AA88*INDEX('Energy Prices'!$F$19:$CJ$24,MATCH($B98,'Energy Prices'!$C$19:$C$24,0),MATCH(Calc_Option4!W$6,'Energy Prices'!$F$11:$CJ$11,0))/100000,"")</f>
        <v/>
      </c>
      <c r="X98" s="61" t="str">
        <f>IFERROR('Data Input - Option 4'!AB88*INDEX('Energy Prices'!$F$19:$CJ$24,MATCH($B98,'Energy Prices'!$C$19:$C$24,0),MATCH(Calc_Option4!X$6,'Energy Prices'!$F$11:$CJ$11,0))/100000,"")</f>
        <v/>
      </c>
      <c r="Y98" s="61" t="str">
        <f>IFERROR('Data Input - Option 4'!AC88*INDEX('Energy Prices'!$F$19:$CJ$24,MATCH($B98,'Energy Prices'!$C$19:$C$24,0),MATCH(Calc_Option4!Y$6,'Energy Prices'!$F$11:$CJ$11,0))/100000,"")</f>
        <v/>
      </c>
      <c r="Z98" s="61" t="str">
        <f>IFERROR('Data Input - Option 4'!AD88*INDEX('Energy Prices'!$F$19:$CJ$24,MATCH($B98,'Energy Prices'!$C$19:$C$24,0),MATCH(Calc_Option4!Z$6,'Energy Prices'!$F$11:$CJ$11,0))/100000,"")</f>
        <v/>
      </c>
      <c r="AA98" s="61" t="str">
        <f>IFERROR('Data Input - Option 4'!AE88*INDEX('Energy Prices'!$F$19:$CJ$24,MATCH($B98,'Energy Prices'!$C$19:$C$24,0),MATCH(Calc_Option4!AA$6,'Energy Prices'!$F$11:$CJ$11,0))/100000,"")</f>
        <v/>
      </c>
      <c r="AB98" s="61" t="str">
        <f>IFERROR('Data Input - Option 4'!AF88*INDEX('Energy Prices'!$F$19:$CJ$24,MATCH($B98,'Energy Prices'!$C$19:$C$24,0),MATCH(Calc_Option4!AB$6,'Energy Prices'!$F$11:$CJ$11,0))/100000,"")</f>
        <v/>
      </c>
      <c r="AC98" s="61" t="str">
        <f>IFERROR('Data Input - Option 4'!AG88*INDEX('Energy Prices'!$F$19:$CJ$24,MATCH($B98,'Energy Prices'!$C$19:$C$24,0),MATCH(Calc_Option4!AC$6,'Energy Prices'!$F$11:$CJ$11,0))/100000,"")</f>
        <v/>
      </c>
      <c r="AD98" s="61" t="str">
        <f>IFERROR('Data Input - Option 4'!AH88*INDEX('Energy Prices'!$F$19:$CJ$24,MATCH($B98,'Energy Prices'!$C$19:$C$24,0),MATCH(Calc_Option4!AD$6,'Energy Prices'!$F$11:$CJ$11,0))/100000,"")</f>
        <v/>
      </c>
      <c r="AE98" s="61" t="str">
        <f>IFERROR('Data Input - Option 4'!AI88*INDEX('Energy Prices'!$F$19:$CJ$24,MATCH($B98,'Energy Prices'!$C$19:$C$24,0),MATCH(Calc_Option4!AE$6,'Energy Prices'!$F$11:$CJ$11,0))/100000,"")</f>
        <v/>
      </c>
      <c r="AF98" s="61" t="str">
        <f>IFERROR('Data Input - Option 4'!AJ88*INDEX('Energy Prices'!$F$19:$CJ$24,MATCH($B98,'Energy Prices'!$C$19:$C$24,0),MATCH(Calc_Option4!AF$6,'Energy Prices'!$F$11:$CJ$11,0))/100000,"")</f>
        <v/>
      </c>
      <c r="AG98" s="61" t="str">
        <f>IFERROR('Data Input - Option 4'!AK88*INDEX('Energy Prices'!$F$19:$CJ$24,MATCH($B98,'Energy Prices'!$C$19:$C$24,0),MATCH(Calc_Option4!AG$6,'Energy Prices'!$F$11:$CJ$11,0))/100000,"")</f>
        <v/>
      </c>
      <c r="AH98" s="61" t="str">
        <f>IFERROR('Data Input - Option 4'!AL88*INDEX('Energy Prices'!$F$19:$CJ$24,MATCH($B98,'Energy Prices'!$C$19:$C$24,0),MATCH(Calc_Option4!AH$6,'Energy Prices'!$F$11:$CJ$11,0))/100000,"")</f>
        <v/>
      </c>
      <c r="AI98" s="61" t="str">
        <f>IFERROR('Data Input - Option 4'!AM88*INDEX('Energy Prices'!$F$19:$CJ$24,MATCH($B98,'Energy Prices'!$C$19:$C$24,0),MATCH(Calc_Option4!AI$6,'Energy Prices'!$F$11:$CJ$11,0))/100000,"")</f>
        <v/>
      </c>
      <c r="AJ98" s="61" t="str">
        <f>IFERROR('Data Input - Option 4'!AN88*INDEX('Energy Prices'!$F$19:$CJ$24,MATCH($B98,'Energy Prices'!$C$19:$C$24,0),MATCH(Calc_Option4!AJ$6,'Energy Prices'!$F$11:$CJ$11,0))/100000,"")</f>
        <v/>
      </c>
      <c r="AK98" s="61" t="str">
        <f>IFERROR('Data Input - Option 4'!AO88*INDEX('Energy Prices'!$F$19:$CJ$24,MATCH($B98,'Energy Prices'!$C$19:$C$24,0),MATCH(Calc_Option4!AK$6,'Energy Prices'!$F$11:$CJ$11,0))/100000,"")</f>
        <v/>
      </c>
      <c r="AL98" s="61" t="str">
        <f>IFERROR('Data Input - Option 4'!AP88*INDEX('Energy Prices'!$F$19:$CJ$24,MATCH($B98,'Energy Prices'!$C$19:$C$24,0),MATCH(Calc_Option4!AL$6,'Energy Prices'!$F$11:$CJ$11,0))/100000,"")</f>
        <v/>
      </c>
      <c r="AM98" s="61" t="str">
        <f>IFERROR('Data Input - Option 4'!AQ88*INDEX('Energy Prices'!$F$19:$CJ$24,MATCH($B98,'Energy Prices'!$C$19:$C$24,0),MATCH(Calc_Option4!AM$6,'Energy Prices'!$F$11:$CJ$11,0))/100000,"")</f>
        <v/>
      </c>
      <c r="AN98" s="61" t="str">
        <f>IFERROR('Data Input - Option 4'!AR88*INDEX('Energy Prices'!$F$19:$CJ$24,MATCH($B98,'Energy Prices'!$C$19:$C$24,0),MATCH(Calc_Option4!AN$6,'Energy Prices'!$F$11:$CJ$11,0))/100000,"")</f>
        <v/>
      </c>
      <c r="AO98" s="61" t="str">
        <f>IFERROR('Data Input - Option 4'!AS88*INDEX('Energy Prices'!$F$19:$CJ$24,MATCH($B98,'Energy Prices'!$C$19:$C$24,0),MATCH(Calc_Option4!AO$6,'Energy Prices'!$F$11:$CJ$11,0))/100000,"")</f>
        <v/>
      </c>
      <c r="AP98" s="61" t="str">
        <f>IFERROR('Data Input - Option 4'!AT88*INDEX('Energy Prices'!$F$19:$CJ$24,MATCH($B98,'Energy Prices'!$C$19:$C$24,0),MATCH(Calc_Option4!AP$6,'Energy Prices'!$F$11:$CJ$11,0))/100000,"")</f>
        <v/>
      </c>
      <c r="AQ98" s="61" t="str">
        <f>IFERROR('Data Input - Option 4'!AU88*INDEX('Energy Prices'!$F$19:$CJ$24,MATCH($B98,'Energy Prices'!$C$19:$C$24,0),MATCH(Calc_Option4!AQ$6,'Energy Prices'!$F$11:$CJ$11,0))/100000,"")</f>
        <v/>
      </c>
      <c r="AR98" s="61" t="str">
        <f>IFERROR('Data Input - Option 4'!AV88*INDEX('Energy Prices'!$F$19:$CJ$24,MATCH($B98,'Energy Prices'!$C$19:$C$24,0),MATCH(Calc_Option4!AR$6,'Energy Prices'!$F$11:$CJ$11,0))/100000,"")</f>
        <v/>
      </c>
      <c r="AS98" s="61" t="str">
        <f>IFERROR('Data Input - Option 4'!AW88*INDEX('Energy Prices'!$F$19:$CJ$24,MATCH($B98,'Energy Prices'!$C$19:$C$24,0),MATCH(Calc_Option4!AS$6,'Energy Prices'!$F$11:$CJ$11,0))/100000,"")</f>
        <v/>
      </c>
      <c r="AT98" s="61" t="str">
        <f>IFERROR('Data Input - Option 4'!AX88*INDEX('Energy Prices'!$F$19:$CJ$24,MATCH($B98,'Energy Prices'!$C$19:$C$24,0),MATCH(Calc_Option4!AT$6,'Energy Prices'!$F$11:$CJ$11,0))/100000,"")</f>
        <v/>
      </c>
      <c r="AU98" s="61" t="str">
        <f>IFERROR('Data Input - Option 4'!AY88*INDEX('Energy Prices'!$F$19:$CJ$24,MATCH($B98,'Energy Prices'!$C$19:$C$24,0),MATCH(Calc_Option4!AU$6,'Energy Prices'!$F$11:$CJ$11,0))/100000,"")</f>
        <v/>
      </c>
      <c r="AV98" s="61" t="str">
        <f>IFERROR('Data Input - Option 4'!AZ88*INDEX('Energy Prices'!$F$19:$CJ$24,MATCH($B98,'Energy Prices'!$C$19:$C$24,0),MATCH(Calc_Option4!AV$6,'Energy Prices'!$F$11:$CJ$11,0))/100000,"")</f>
        <v/>
      </c>
      <c r="AW98" s="61" t="str">
        <f>IFERROR('Data Input - Option 4'!BA88*INDEX('Energy Prices'!$F$19:$CJ$24,MATCH($B98,'Energy Prices'!$C$19:$C$24,0),MATCH(Calc_Option4!AW$6,'Energy Prices'!$F$11:$CJ$11,0))/100000,"")</f>
        <v/>
      </c>
      <c r="AX98" s="61" t="str">
        <f>IFERROR('Data Input - Option 4'!BB88*INDEX('Energy Prices'!$F$19:$CJ$24,MATCH($B98,'Energy Prices'!$C$19:$C$24,0),MATCH(Calc_Option4!AX$6,'Energy Prices'!$F$11:$CJ$11,0))/100000,"")</f>
        <v/>
      </c>
      <c r="AY98" s="61" t="str">
        <f>IFERROR('Data Input - Option 4'!BC88*INDEX('Energy Prices'!$F$19:$CJ$24,MATCH($B98,'Energy Prices'!$C$19:$C$24,0),MATCH(Calc_Option4!AY$6,'Energy Prices'!$F$11:$CJ$11,0))/100000,"")</f>
        <v/>
      </c>
      <c r="AZ98" s="61" t="str">
        <f>IFERROR('Data Input - Option 4'!BD88*INDEX('Energy Prices'!$F$19:$CJ$24,MATCH($B98,'Energy Prices'!$C$19:$C$24,0),MATCH(Calc_Option4!AZ$6,'Energy Prices'!$F$11:$CJ$11,0))/100000,"")</f>
        <v/>
      </c>
      <c r="BA98" s="61" t="str">
        <f>IFERROR('Data Input - Option 4'!BE88*INDEX('Energy Prices'!$F$19:$CJ$24,MATCH($B98,'Energy Prices'!$C$19:$C$24,0),MATCH(Calc_Option4!BA$6,'Energy Prices'!$F$11:$CJ$11,0))/100000,"")</f>
        <v/>
      </c>
      <c r="BB98" s="61" t="str">
        <f>IFERROR('Data Input - Option 4'!BF88*INDEX('Energy Prices'!$F$19:$CJ$24,MATCH($B98,'Energy Prices'!$C$19:$C$24,0),MATCH(Calc_Option4!BB$6,'Energy Prices'!$F$11:$CJ$11,0))/100000,"")</f>
        <v/>
      </c>
      <c r="BC98" s="61" t="str">
        <f>IFERROR('Data Input - Option 4'!BG88*INDEX('Energy Prices'!$F$19:$CJ$24,MATCH($B98,'Energy Prices'!$C$19:$C$24,0),MATCH(Calc_Option4!BC$6,'Energy Prices'!$F$11:$CJ$11,0))/100000,"")</f>
        <v/>
      </c>
      <c r="BD98" s="61" t="str">
        <f>IFERROR('Data Input - Option 4'!BH88*INDEX('Energy Prices'!$F$19:$CJ$24,MATCH($B98,'Energy Prices'!$C$19:$C$24,0),MATCH(Calc_Option4!BD$6,'Energy Prices'!$F$11:$CJ$11,0))/100000,"")</f>
        <v/>
      </c>
      <c r="BE98" s="61" t="str">
        <f>IFERROR('Data Input - Option 4'!BI88*INDEX('Energy Prices'!$F$19:$CJ$24,MATCH($B98,'Energy Prices'!$C$19:$C$24,0),MATCH(Calc_Option4!BE$6,'Energy Prices'!$F$11:$CJ$11,0))/100000,"")</f>
        <v/>
      </c>
      <c r="BF98" s="61" t="str">
        <f>IFERROR('Data Input - Option 4'!BJ88*INDEX('Energy Prices'!$F$19:$CJ$24,MATCH($B98,'Energy Prices'!$C$19:$C$24,0),MATCH(Calc_Option4!BF$6,'Energy Prices'!$F$11:$CJ$11,0))/100000,"")</f>
        <v/>
      </c>
      <c r="BG98" s="61" t="str">
        <f>IFERROR('Data Input - Option 4'!BK88*INDEX('Energy Prices'!$F$19:$CJ$24,MATCH($B98,'Energy Prices'!$C$19:$C$24,0),MATCH(Calc_Option4!BG$6,'Energy Prices'!$F$11:$CJ$11,0))/100000,"")</f>
        <v/>
      </c>
      <c r="BH98" s="61" t="str">
        <f>IFERROR('Data Input - Option 4'!BL88*INDEX('Energy Prices'!$F$19:$CJ$24,MATCH($B98,'Energy Prices'!$C$19:$C$24,0),MATCH(Calc_Option4!BH$6,'Energy Prices'!$F$11:$CJ$11,0))/100000,"")</f>
        <v/>
      </c>
      <c r="BI98" s="61" t="str">
        <f>IFERROR('Data Input - Option 4'!BM88*INDEX('Energy Prices'!$F$19:$CJ$24,MATCH($B98,'Energy Prices'!$C$19:$C$24,0),MATCH(Calc_Option4!BI$6,'Energy Prices'!$F$11:$CJ$11,0))/100000,"")</f>
        <v/>
      </c>
      <c r="BJ98" s="61" t="str">
        <f>IFERROR('Data Input - Option 4'!BN88*INDEX('Energy Prices'!$F$19:$CJ$24,MATCH($B98,'Energy Prices'!$C$19:$C$24,0),MATCH(Calc_Option4!BJ$6,'Energy Prices'!$F$11:$CJ$11,0))/100000,"")</f>
        <v/>
      </c>
      <c r="BK98" s="61" t="str">
        <f>IFERROR('Data Input - Option 4'!BO88*INDEX('Energy Prices'!$F$19:$CJ$24,MATCH($B98,'Energy Prices'!$C$19:$C$24,0),MATCH(Calc_Option4!BK$6,'Energy Prices'!$F$11:$CJ$11,0))/100000,"")</f>
        <v/>
      </c>
      <c r="BL98" s="61" t="str">
        <f>IFERROR('Data Input - Option 4'!BP88*INDEX('Energy Prices'!$F$19:$CJ$24,MATCH($B98,'Energy Prices'!$C$19:$C$24,0),MATCH(Calc_Option4!BL$6,'Energy Prices'!$F$11:$CJ$11,0))/100000,"")</f>
        <v/>
      </c>
      <c r="BM98" s="61" t="str">
        <f>IFERROR('Data Input - Option 4'!BQ88*INDEX('Energy Prices'!$F$19:$CJ$24,MATCH($B98,'Energy Prices'!$C$19:$C$24,0),MATCH(Calc_Option4!BM$6,'Energy Prices'!$F$11:$CJ$11,0))/100000,"")</f>
        <v/>
      </c>
      <c r="BN98" s="61" t="str">
        <f>IFERROR('Data Input - Option 4'!BR88*INDEX('Energy Prices'!$F$19:$CJ$24,MATCH($B98,'Energy Prices'!$C$19:$C$24,0),MATCH(Calc_Option4!BN$6,'Energy Prices'!$F$11:$CJ$11,0))/100000,"")</f>
        <v/>
      </c>
      <c r="BO98" s="61" t="str">
        <f>IFERROR('Data Input - Option 4'!BS88*INDEX('Energy Prices'!$F$19:$CJ$24,MATCH($B98,'Energy Prices'!$C$19:$C$24,0),MATCH(Calc_Option4!BO$6,'Energy Prices'!$F$11:$CJ$11,0))/100000,"")</f>
        <v/>
      </c>
      <c r="BP98" s="61" t="str">
        <f>IFERROR('Data Input - Option 4'!BT88*INDEX('Energy Prices'!$F$19:$CJ$24,MATCH($B98,'Energy Prices'!$C$19:$C$24,0),MATCH(Calc_Option4!BP$6,'Energy Prices'!$F$11:$CJ$11,0))/100000,"")</f>
        <v/>
      </c>
      <c r="BQ98" s="61" t="str">
        <f>IFERROR('Data Input - Option 4'!BU88*INDEX('Energy Prices'!$F$19:$CJ$24,MATCH($B98,'Energy Prices'!$C$19:$C$24,0),MATCH(Calc_Option4!BQ$6,'Energy Prices'!$F$11:$CJ$11,0))/100000,"")</f>
        <v/>
      </c>
      <c r="BR98" s="61" t="str">
        <f>IFERROR('Data Input - Option 4'!BV88*INDEX('Energy Prices'!$F$19:$CJ$24,MATCH($B98,'Energy Prices'!$C$19:$C$24,0),MATCH(Calc_Option4!BR$6,'Energy Prices'!$F$11:$CJ$11,0))/100000,"")</f>
        <v/>
      </c>
      <c r="BS98" s="61" t="str">
        <f>IFERROR('Data Input - Option 4'!BW88*INDEX('Energy Prices'!$F$19:$CJ$24,MATCH($B98,'Energy Prices'!$C$19:$C$24,0),MATCH(Calc_Option4!BS$6,'Energy Prices'!$F$11:$CJ$11,0))/100000,"")</f>
        <v/>
      </c>
      <c r="BT98" s="61" t="str">
        <f>IFERROR('Data Input - Option 4'!BX88*INDEX('Energy Prices'!$F$19:$CJ$24,MATCH($B98,'Energy Prices'!$C$19:$C$24,0),MATCH(Calc_Option4!BT$6,'Energy Prices'!$F$11:$CJ$11,0))/100000,"")</f>
        <v/>
      </c>
      <c r="BU98" s="61" t="str">
        <f>IFERROR('Data Input - Option 4'!BY88*INDEX('Energy Prices'!$F$19:$CJ$24,MATCH($B98,'Energy Prices'!$C$19:$C$24,0),MATCH(Calc_Option4!BU$6,'Energy Prices'!$F$11:$CJ$11,0))/100000,"")</f>
        <v/>
      </c>
      <c r="BV98" s="61" t="str">
        <f>IFERROR('Data Input - Option 4'!BZ88*INDEX('Energy Prices'!$F$19:$CJ$24,MATCH($B98,'Energy Prices'!$C$19:$C$24,0),MATCH(Calc_Option4!BV$6,'Energy Prices'!$F$11:$CJ$11,0))/100000,"")</f>
        <v/>
      </c>
      <c r="BW98" s="61" t="str">
        <f>IFERROR('Data Input - Option 4'!CA88*INDEX('Energy Prices'!$F$19:$CJ$24,MATCH($B98,'Energy Prices'!$C$19:$C$24,0),MATCH(Calc_Option4!BW$6,'Energy Prices'!$F$11:$CJ$11,0))/100000,"")</f>
        <v/>
      </c>
      <c r="BX98" s="61" t="str">
        <f>IFERROR('Data Input - Option 4'!CB88*INDEX('Energy Prices'!$F$19:$CJ$24,MATCH($B98,'Energy Prices'!$C$19:$C$24,0),MATCH(Calc_Option4!BX$6,'Energy Prices'!$F$11:$CJ$11,0))/100000,"")</f>
        <v/>
      </c>
      <c r="BY98" s="61" t="str">
        <f>IFERROR('Data Input - Option 4'!CC88*INDEX('Energy Prices'!$F$19:$CJ$24,MATCH($B98,'Energy Prices'!$C$19:$C$24,0),MATCH(Calc_Option4!BY$6,'Energy Prices'!$F$11:$CJ$11,0))/100000,"")</f>
        <v/>
      </c>
      <c r="BZ98" s="61" t="str">
        <f>IFERROR('Data Input - Option 4'!CD88*INDEX('Energy Prices'!$F$19:$CJ$24,MATCH($B98,'Energy Prices'!$C$19:$C$24,0),MATCH(Calc_Option4!BZ$6,'Energy Prices'!$F$11:$CJ$11,0))/100000,"")</f>
        <v/>
      </c>
      <c r="CA98" s="61" t="str">
        <f>IFERROR('Data Input - Option 4'!CE88*INDEX('Energy Prices'!$F$19:$CJ$24,MATCH($B98,'Energy Prices'!$C$19:$C$24,0),MATCH(Calc_Option4!CA$6,'Energy Prices'!$F$11:$CJ$11,0))/100000,"")</f>
        <v/>
      </c>
      <c r="CB98" s="61" t="str">
        <f>IFERROR('Data Input - Option 4'!CF88*INDEX('Energy Prices'!$F$19:$CJ$24,MATCH($B98,'Energy Prices'!$C$19:$C$24,0),MATCH(Calc_Option4!CB$6,'Energy Prices'!$F$11:$CJ$11,0))/100000,"")</f>
        <v/>
      </c>
      <c r="CC98" s="61" t="str">
        <f>IFERROR('Data Input - Option 4'!CG88*INDEX('Energy Prices'!$F$19:$CJ$24,MATCH($B98,'Energy Prices'!$C$19:$C$24,0),MATCH(Calc_Option4!CC$6,'Energy Prices'!$F$11:$CJ$11,0))/100000,"")</f>
        <v/>
      </c>
      <c r="CD98" s="61" t="str">
        <f>IFERROR('Data Input - Option 4'!CH88*INDEX('Energy Prices'!$F$19:$CJ$24,MATCH($B98,'Energy Prices'!$C$19:$C$24,0),MATCH(Calc_Option4!CD$6,'Energy Prices'!$F$11:$CJ$11,0))/100000,"")</f>
        <v/>
      </c>
      <c r="CE98" s="61" t="str">
        <f>IFERROR('Data Input - Option 4'!CI88*INDEX('Energy Prices'!$F$19:$CJ$24,MATCH($B98,'Energy Prices'!$C$19:$C$24,0),MATCH(Calc_Option4!CE$6,'Energy Prices'!$F$11:$CJ$11,0))/100000,"")</f>
        <v/>
      </c>
      <c r="CF98" s="61" t="str">
        <f>IFERROR('Data Input - Option 4'!CJ88*INDEX('Energy Prices'!$F$19:$CJ$24,MATCH($B98,'Energy Prices'!$C$19:$C$24,0),MATCH(Calc_Option4!CF$6,'Energy Prices'!$F$11:$CJ$11,0))/100000,"")</f>
        <v/>
      </c>
      <c r="CG98" s="61" t="str">
        <f>IFERROR('Data Input - Option 4'!CK88*INDEX('Energy Prices'!$F$19:$CJ$24,MATCH($B98,'Energy Prices'!$C$19:$C$24,0),MATCH(Calc_Option4!CG$6,'Energy Prices'!$F$11:$CJ$11,0))/100000,"")</f>
        <v/>
      </c>
      <c r="CH98" s="61" t="str">
        <f>IFERROR('Data Input - Option 4'!CL88*INDEX('Energy Prices'!$F$19:$CJ$24,MATCH($B98,'Energy Prices'!$C$19:$C$24,0),MATCH(Calc_Option4!CH$6,'Energy Prices'!$F$11:$CJ$11,0))/100000,"")</f>
        <v/>
      </c>
      <c r="CI98" s="61" t="str">
        <f>IFERROR('Data Input - Option 4'!CM88*INDEX('Energy Prices'!$F$19:$CJ$24,MATCH($B98,'Energy Prices'!$C$19:$C$24,0),MATCH(Calc_Option4!CI$6,'Energy Prices'!$F$11:$CJ$11,0))/100000,"")</f>
        <v/>
      </c>
      <c r="CJ98" s="61" t="str">
        <f>IFERROR('Data Input - Option 4'!CN88*INDEX('Energy Prices'!$F$19:$CJ$24,MATCH($B98,'Energy Prices'!$C$19:$C$24,0),MATCH(Calc_Option4!CJ$6,'Energy Prices'!$F$11:$CJ$11,0))/100000,"")</f>
        <v/>
      </c>
      <c r="CK98" s="61" t="str">
        <f>IFERROR('Data Input - Option 4'!CO88*INDEX('Energy Prices'!$F$19:$CJ$24,MATCH($B98,'Energy Prices'!$C$19:$C$24,0),MATCH(Calc_Option4!CK$6,'Energy Prices'!$F$11:$CJ$11,0))/100000,"")</f>
        <v/>
      </c>
      <c r="CL98" s="61" t="str">
        <f>IFERROR('Data Input - Option 4'!CP88*INDEX('Energy Prices'!$F$19:$CJ$24,MATCH($B98,'Energy Prices'!$C$19:$C$24,0),MATCH(Calc_Option4!CL$6,'Energy Prices'!$F$11:$CJ$11,0))/100000,"")</f>
        <v/>
      </c>
      <c r="CM98" s="61" t="str">
        <f>IFERROR('Data Input - Option 4'!CQ88*INDEX('Energy Prices'!$F$19:$CJ$24,MATCH($B98,'Energy Prices'!$C$19:$C$24,0),MATCH(Calc_Option4!CM$6,'Energy Prices'!$F$11:$CJ$11,0))/100000,"")</f>
        <v/>
      </c>
      <c r="CN98" s="61" t="str">
        <f>IFERROR('Data Input - Option 4'!CR88*INDEX('Energy Prices'!$F$19:$CJ$24,MATCH($B98,'Energy Prices'!$C$19:$C$24,0),MATCH(Calc_Option4!CN$6,'Energy Prices'!$F$11:$CJ$11,0))/100000,"")</f>
        <v/>
      </c>
      <c r="CO98" s="61" t="str">
        <f>IFERROR('Data Input - Option 4'!CS88*INDEX('Energy Prices'!$F$19:$CJ$24,MATCH($B98,'Energy Prices'!$C$19:$C$24,0),MATCH(Calc_Option4!CO$6,'Energy Prices'!$F$11:$CJ$11,0))/100000,"")</f>
        <v/>
      </c>
      <c r="CP98" s="61" t="str">
        <f>IFERROR('Data Input - Option 4'!CT88*INDEX('Energy Prices'!$F$19:$CJ$24,MATCH($B98,'Energy Prices'!$C$19:$C$24,0),MATCH(Calc_Option4!CP$6,'Energy Prices'!$F$11:$CJ$11,0))/100000,"")</f>
        <v/>
      </c>
      <c r="CQ98" s="61" t="str">
        <f>IFERROR('Data Input - Option 4'!CU88*INDEX('Energy Prices'!$F$19:$CJ$24,MATCH($B98,'Energy Prices'!$C$19:$C$24,0),MATCH(Calc_Option4!CQ$6,'Energy Prices'!$F$11:$CJ$11,0))/100000,"")</f>
        <v/>
      </c>
      <c r="CR98" s="61" t="str">
        <f>IFERROR('Data Input - Option 4'!CV88*INDEX('Energy Prices'!$F$19:$CJ$24,MATCH($B98,'Energy Prices'!$C$19:$C$24,0),MATCH(Calc_Option4!CR$6,'Energy Prices'!$F$11:$CJ$11,0))/100000,"")</f>
        <v/>
      </c>
      <c r="CS98" s="61" t="str">
        <f>IFERROR('Data Input - Option 4'!CW88*INDEX('Energy Prices'!$F$19:$CJ$24,MATCH($B98,'Energy Prices'!$C$19:$C$24,0),MATCH(Calc_Option4!CS$6,'Energy Prices'!$F$11:$CJ$11,0))/100000,"")</f>
        <v/>
      </c>
      <c r="CT98" s="61" t="str">
        <f>IFERROR('Data Input - Option 4'!CX88*INDEX('Energy Prices'!$F$19:$CJ$24,MATCH($B98,'Energy Prices'!$C$19:$C$24,0),MATCH(Calc_Option4!CT$6,'Energy Prices'!$F$11:$CJ$11,0))/100000,"")</f>
        <v/>
      </c>
      <c r="CU98" s="61" t="str">
        <f>IFERROR('Data Input - Option 4'!CY88*INDEX('Energy Prices'!$F$19:$CJ$24,MATCH($B98,'Energy Prices'!$C$19:$C$24,0),MATCH(Calc_Option4!CU$6,'Energy Prices'!$F$11:$CJ$11,0))/100000,"")</f>
        <v/>
      </c>
      <c r="CV98" s="61" t="str">
        <f>IFERROR('Data Input - Option 4'!CZ88*INDEX('Energy Prices'!$F$19:$CJ$24,MATCH($B98,'Energy Prices'!$C$19:$C$24,0),MATCH(Calc_Option4!CV$6,'Energy Prices'!$F$11:$CJ$11,0))/100000,"")</f>
        <v/>
      </c>
      <c r="CW98" s="61" t="str">
        <f>IFERROR('Data Input - Option 4'!DA88*INDEX('Energy Prices'!$F$19:$CJ$24,MATCH($B98,'Energy Prices'!$C$19:$C$24,0),MATCH(Calc_Option4!CW$6,'Energy Prices'!$F$11:$CJ$11,0))/100000,"")</f>
        <v/>
      </c>
      <c r="CX98" s="61" t="str">
        <f>IFERROR('Data Input - Option 4'!DB88*INDEX('Energy Prices'!$F$19:$CJ$24,MATCH($B98,'Energy Prices'!$C$19:$C$24,0),MATCH(Calc_Option4!CX$6,'Energy Prices'!$F$11:$CJ$11,0))/100000,"")</f>
        <v/>
      </c>
      <c r="CY98" s="61" t="str">
        <f>IFERROR('Data Input - Option 4'!DC88*INDEX('Energy Prices'!$F$19:$CJ$24,MATCH($B98,'Energy Prices'!$C$19:$C$24,0),MATCH(Calc_Option4!CY$6,'Energy Prices'!$F$11:$CJ$11,0))/100000,"")</f>
        <v/>
      </c>
      <c r="CZ98" s="391"/>
    </row>
    <row r="99" spans="2:104" x14ac:dyDescent="0.25">
      <c r="B99" s="393" t="s">
        <v>401</v>
      </c>
      <c r="C99" s="9" t="s">
        <v>1117</v>
      </c>
      <c r="D99" s="61" t="str">
        <f>IFERROR('Data Input - Option 4'!H89*INDEX('Energy Prices'!$F$19:$CJ$24,MATCH($B99,'Energy Prices'!$C$19:$C$24,0),MATCH(Calc_Option4!D$6,'Energy Prices'!$F$11:$CJ$11,0))/100000,"")</f>
        <v/>
      </c>
      <c r="E99" s="61" t="str">
        <f>IFERROR('Data Input - Option 4'!I89*INDEX('Energy Prices'!$F$19:$CJ$24,MATCH($B99,'Energy Prices'!$C$19:$C$24,0),MATCH(Calc_Option4!E$6,'Energy Prices'!$F$11:$CJ$11,0))/100000,"")</f>
        <v/>
      </c>
      <c r="F99" s="61" t="str">
        <f>IFERROR('Data Input - Option 4'!J89*INDEX('Energy Prices'!$F$19:$CJ$24,MATCH($B99,'Energy Prices'!$C$19:$C$24,0),MATCH(Calc_Option4!F$6,'Energy Prices'!$F$11:$CJ$11,0))/100000,"")</f>
        <v/>
      </c>
      <c r="G99" s="61" t="str">
        <f>IFERROR('Data Input - Option 4'!K89*INDEX('Energy Prices'!$F$19:$CJ$24,MATCH($B99,'Energy Prices'!$C$19:$C$24,0),MATCH(Calc_Option4!G$6,'Energy Prices'!$F$11:$CJ$11,0))/100000,"")</f>
        <v/>
      </c>
      <c r="H99" s="61" t="str">
        <f>IFERROR('Data Input - Option 4'!L89*INDEX('Energy Prices'!$F$19:$CJ$24,MATCH($B99,'Energy Prices'!$C$19:$C$24,0),MATCH(Calc_Option4!H$6,'Energy Prices'!$F$11:$CJ$11,0))/100000,"")</f>
        <v/>
      </c>
      <c r="I99" s="61" t="str">
        <f>IFERROR('Data Input - Option 4'!M89*INDEX('Energy Prices'!$F$19:$CJ$24,MATCH($B99,'Energy Prices'!$C$19:$C$24,0),MATCH(Calc_Option4!I$6,'Energy Prices'!$F$11:$CJ$11,0))/100000,"")</f>
        <v/>
      </c>
      <c r="J99" s="61" t="str">
        <f>IFERROR('Data Input - Option 4'!N89*INDEX('Energy Prices'!$F$19:$CJ$24,MATCH($B99,'Energy Prices'!$C$19:$C$24,0),MATCH(Calc_Option4!J$6,'Energy Prices'!$F$11:$CJ$11,0))/100000,"")</f>
        <v/>
      </c>
      <c r="K99" s="61" t="str">
        <f>IFERROR('Data Input - Option 4'!O89*INDEX('Energy Prices'!$F$19:$CJ$24,MATCH($B99,'Energy Prices'!$C$19:$C$24,0),MATCH(Calc_Option4!K$6,'Energy Prices'!$F$11:$CJ$11,0))/100000,"")</f>
        <v/>
      </c>
      <c r="L99" s="61" t="str">
        <f>IFERROR('Data Input - Option 4'!P89*INDEX('Energy Prices'!$F$19:$CJ$24,MATCH($B99,'Energy Prices'!$C$19:$C$24,0),MATCH(Calc_Option4!L$6,'Energy Prices'!$F$11:$CJ$11,0))/100000,"")</f>
        <v/>
      </c>
      <c r="M99" s="61" t="str">
        <f>IFERROR('Data Input - Option 4'!Q89*INDEX('Energy Prices'!$F$19:$CJ$24,MATCH($B99,'Energy Prices'!$C$19:$C$24,0),MATCH(Calc_Option4!M$6,'Energy Prices'!$F$11:$CJ$11,0))/100000,"")</f>
        <v/>
      </c>
      <c r="N99" s="61" t="str">
        <f>IFERROR('Data Input - Option 4'!R89*INDEX('Energy Prices'!$F$19:$CJ$24,MATCH($B99,'Energy Prices'!$C$19:$C$24,0),MATCH(Calc_Option4!N$6,'Energy Prices'!$F$11:$CJ$11,0))/100000,"")</f>
        <v/>
      </c>
      <c r="O99" s="61" t="str">
        <f>IFERROR('Data Input - Option 4'!S89*INDEX('Energy Prices'!$F$19:$CJ$24,MATCH($B99,'Energy Prices'!$C$19:$C$24,0),MATCH(Calc_Option4!O$6,'Energy Prices'!$F$11:$CJ$11,0))/100000,"")</f>
        <v/>
      </c>
      <c r="P99" s="61" t="str">
        <f>IFERROR('Data Input - Option 4'!T89*INDEX('Energy Prices'!$F$19:$CJ$24,MATCH($B99,'Energy Prices'!$C$19:$C$24,0),MATCH(Calc_Option4!P$6,'Energy Prices'!$F$11:$CJ$11,0))/100000,"")</f>
        <v/>
      </c>
      <c r="Q99" s="61" t="str">
        <f>IFERROR('Data Input - Option 4'!U89*INDEX('Energy Prices'!$F$19:$CJ$24,MATCH($B99,'Energy Prices'!$C$19:$C$24,0),MATCH(Calc_Option4!Q$6,'Energy Prices'!$F$11:$CJ$11,0))/100000,"")</f>
        <v/>
      </c>
      <c r="R99" s="61" t="str">
        <f>IFERROR('Data Input - Option 4'!V89*INDEX('Energy Prices'!$F$19:$CJ$24,MATCH($B99,'Energy Prices'!$C$19:$C$24,0),MATCH(Calc_Option4!R$6,'Energy Prices'!$F$11:$CJ$11,0))/100000,"")</f>
        <v/>
      </c>
      <c r="S99" s="61" t="str">
        <f>IFERROR('Data Input - Option 4'!W89*INDEX('Energy Prices'!$F$19:$CJ$24,MATCH($B99,'Energy Prices'!$C$19:$C$24,0),MATCH(Calc_Option4!S$6,'Energy Prices'!$F$11:$CJ$11,0))/100000,"")</f>
        <v/>
      </c>
      <c r="T99" s="61" t="str">
        <f>IFERROR('Data Input - Option 4'!X89*INDEX('Energy Prices'!$F$19:$CJ$24,MATCH($B99,'Energy Prices'!$C$19:$C$24,0),MATCH(Calc_Option4!T$6,'Energy Prices'!$F$11:$CJ$11,0))/100000,"")</f>
        <v/>
      </c>
      <c r="U99" s="61" t="str">
        <f>IFERROR('Data Input - Option 4'!Y89*INDEX('Energy Prices'!$F$19:$CJ$24,MATCH($B99,'Energy Prices'!$C$19:$C$24,0),MATCH(Calc_Option4!U$6,'Energy Prices'!$F$11:$CJ$11,0))/100000,"")</f>
        <v/>
      </c>
      <c r="V99" s="61" t="str">
        <f>IFERROR('Data Input - Option 4'!Z89*INDEX('Energy Prices'!$F$19:$CJ$24,MATCH($B99,'Energy Prices'!$C$19:$C$24,0),MATCH(Calc_Option4!V$6,'Energy Prices'!$F$11:$CJ$11,0))/100000,"")</f>
        <v/>
      </c>
      <c r="W99" s="61" t="str">
        <f>IFERROR('Data Input - Option 4'!AA89*INDEX('Energy Prices'!$F$19:$CJ$24,MATCH($B99,'Energy Prices'!$C$19:$C$24,0),MATCH(Calc_Option4!W$6,'Energy Prices'!$F$11:$CJ$11,0))/100000,"")</f>
        <v/>
      </c>
      <c r="X99" s="61" t="str">
        <f>IFERROR('Data Input - Option 4'!AB89*INDEX('Energy Prices'!$F$19:$CJ$24,MATCH($B99,'Energy Prices'!$C$19:$C$24,0),MATCH(Calc_Option4!X$6,'Energy Prices'!$F$11:$CJ$11,0))/100000,"")</f>
        <v/>
      </c>
      <c r="Y99" s="61" t="str">
        <f>IFERROR('Data Input - Option 4'!AC89*INDEX('Energy Prices'!$F$19:$CJ$24,MATCH($B99,'Energy Prices'!$C$19:$C$24,0),MATCH(Calc_Option4!Y$6,'Energy Prices'!$F$11:$CJ$11,0))/100000,"")</f>
        <v/>
      </c>
      <c r="Z99" s="61" t="str">
        <f>IFERROR('Data Input - Option 4'!AD89*INDEX('Energy Prices'!$F$19:$CJ$24,MATCH($B99,'Energy Prices'!$C$19:$C$24,0),MATCH(Calc_Option4!Z$6,'Energy Prices'!$F$11:$CJ$11,0))/100000,"")</f>
        <v/>
      </c>
      <c r="AA99" s="61" t="str">
        <f>IFERROR('Data Input - Option 4'!AE89*INDEX('Energy Prices'!$F$19:$CJ$24,MATCH($B99,'Energy Prices'!$C$19:$C$24,0),MATCH(Calc_Option4!AA$6,'Energy Prices'!$F$11:$CJ$11,0))/100000,"")</f>
        <v/>
      </c>
      <c r="AB99" s="61" t="str">
        <f>IFERROR('Data Input - Option 4'!AF89*INDEX('Energy Prices'!$F$19:$CJ$24,MATCH($B99,'Energy Prices'!$C$19:$C$24,0),MATCH(Calc_Option4!AB$6,'Energy Prices'!$F$11:$CJ$11,0))/100000,"")</f>
        <v/>
      </c>
      <c r="AC99" s="61" t="str">
        <f>IFERROR('Data Input - Option 4'!AG89*INDEX('Energy Prices'!$F$19:$CJ$24,MATCH($B99,'Energy Prices'!$C$19:$C$24,0),MATCH(Calc_Option4!AC$6,'Energy Prices'!$F$11:$CJ$11,0))/100000,"")</f>
        <v/>
      </c>
      <c r="AD99" s="61" t="str">
        <f>IFERROR('Data Input - Option 4'!AH89*INDEX('Energy Prices'!$F$19:$CJ$24,MATCH($B99,'Energy Prices'!$C$19:$C$24,0),MATCH(Calc_Option4!AD$6,'Energy Prices'!$F$11:$CJ$11,0))/100000,"")</f>
        <v/>
      </c>
      <c r="AE99" s="61" t="str">
        <f>IFERROR('Data Input - Option 4'!AI89*INDEX('Energy Prices'!$F$19:$CJ$24,MATCH($B99,'Energy Prices'!$C$19:$C$24,0),MATCH(Calc_Option4!AE$6,'Energy Prices'!$F$11:$CJ$11,0))/100000,"")</f>
        <v/>
      </c>
      <c r="AF99" s="61" t="str">
        <f>IFERROR('Data Input - Option 4'!AJ89*INDEX('Energy Prices'!$F$19:$CJ$24,MATCH($B99,'Energy Prices'!$C$19:$C$24,0),MATCH(Calc_Option4!AF$6,'Energy Prices'!$F$11:$CJ$11,0))/100000,"")</f>
        <v/>
      </c>
      <c r="AG99" s="61" t="str">
        <f>IFERROR('Data Input - Option 4'!AK89*INDEX('Energy Prices'!$F$19:$CJ$24,MATCH($B99,'Energy Prices'!$C$19:$C$24,0),MATCH(Calc_Option4!AG$6,'Energy Prices'!$F$11:$CJ$11,0))/100000,"")</f>
        <v/>
      </c>
      <c r="AH99" s="61" t="str">
        <f>IFERROR('Data Input - Option 4'!AL89*INDEX('Energy Prices'!$F$19:$CJ$24,MATCH($B99,'Energy Prices'!$C$19:$C$24,0),MATCH(Calc_Option4!AH$6,'Energy Prices'!$F$11:$CJ$11,0))/100000,"")</f>
        <v/>
      </c>
      <c r="AI99" s="61" t="str">
        <f>IFERROR('Data Input - Option 4'!AM89*INDEX('Energy Prices'!$F$19:$CJ$24,MATCH($B99,'Energy Prices'!$C$19:$C$24,0),MATCH(Calc_Option4!AI$6,'Energy Prices'!$F$11:$CJ$11,0))/100000,"")</f>
        <v/>
      </c>
      <c r="AJ99" s="61" t="str">
        <f>IFERROR('Data Input - Option 4'!AN89*INDEX('Energy Prices'!$F$19:$CJ$24,MATCH($B99,'Energy Prices'!$C$19:$C$24,0),MATCH(Calc_Option4!AJ$6,'Energy Prices'!$F$11:$CJ$11,0))/100000,"")</f>
        <v/>
      </c>
      <c r="AK99" s="61" t="str">
        <f>IFERROR('Data Input - Option 4'!AO89*INDEX('Energy Prices'!$F$19:$CJ$24,MATCH($B99,'Energy Prices'!$C$19:$C$24,0),MATCH(Calc_Option4!AK$6,'Energy Prices'!$F$11:$CJ$11,0))/100000,"")</f>
        <v/>
      </c>
      <c r="AL99" s="61" t="str">
        <f>IFERROR('Data Input - Option 4'!AP89*INDEX('Energy Prices'!$F$19:$CJ$24,MATCH($B99,'Energy Prices'!$C$19:$C$24,0),MATCH(Calc_Option4!AL$6,'Energy Prices'!$F$11:$CJ$11,0))/100000,"")</f>
        <v/>
      </c>
      <c r="AM99" s="61" t="str">
        <f>IFERROR('Data Input - Option 4'!AQ89*INDEX('Energy Prices'!$F$19:$CJ$24,MATCH($B99,'Energy Prices'!$C$19:$C$24,0),MATCH(Calc_Option4!AM$6,'Energy Prices'!$F$11:$CJ$11,0))/100000,"")</f>
        <v/>
      </c>
      <c r="AN99" s="61" t="str">
        <f>IFERROR('Data Input - Option 4'!AR89*INDEX('Energy Prices'!$F$19:$CJ$24,MATCH($B99,'Energy Prices'!$C$19:$C$24,0),MATCH(Calc_Option4!AN$6,'Energy Prices'!$F$11:$CJ$11,0))/100000,"")</f>
        <v/>
      </c>
      <c r="AO99" s="61" t="str">
        <f>IFERROR('Data Input - Option 4'!AS89*INDEX('Energy Prices'!$F$19:$CJ$24,MATCH($B99,'Energy Prices'!$C$19:$C$24,0),MATCH(Calc_Option4!AO$6,'Energy Prices'!$F$11:$CJ$11,0))/100000,"")</f>
        <v/>
      </c>
      <c r="AP99" s="61" t="str">
        <f>IFERROR('Data Input - Option 4'!AT89*INDEX('Energy Prices'!$F$19:$CJ$24,MATCH($B99,'Energy Prices'!$C$19:$C$24,0),MATCH(Calc_Option4!AP$6,'Energy Prices'!$F$11:$CJ$11,0))/100000,"")</f>
        <v/>
      </c>
      <c r="AQ99" s="61" t="str">
        <f>IFERROR('Data Input - Option 4'!AU89*INDEX('Energy Prices'!$F$19:$CJ$24,MATCH($B99,'Energy Prices'!$C$19:$C$24,0),MATCH(Calc_Option4!AQ$6,'Energy Prices'!$F$11:$CJ$11,0))/100000,"")</f>
        <v/>
      </c>
      <c r="AR99" s="61" t="str">
        <f>IFERROR('Data Input - Option 4'!AV89*INDEX('Energy Prices'!$F$19:$CJ$24,MATCH($B99,'Energy Prices'!$C$19:$C$24,0),MATCH(Calc_Option4!AR$6,'Energy Prices'!$F$11:$CJ$11,0))/100000,"")</f>
        <v/>
      </c>
      <c r="AS99" s="61" t="str">
        <f>IFERROR('Data Input - Option 4'!AW89*INDEX('Energy Prices'!$F$19:$CJ$24,MATCH($B99,'Energy Prices'!$C$19:$C$24,0),MATCH(Calc_Option4!AS$6,'Energy Prices'!$F$11:$CJ$11,0))/100000,"")</f>
        <v/>
      </c>
      <c r="AT99" s="61" t="str">
        <f>IFERROR('Data Input - Option 4'!AX89*INDEX('Energy Prices'!$F$19:$CJ$24,MATCH($B99,'Energy Prices'!$C$19:$C$24,0),MATCH(Calc_Option4!AT$6,'Energy Prices'!$F$11:$CJ$11,0))/100000,"")</f>
        <v/>
      </c>
      <c r="AU99" s="61" t="str">
        <f>IFERROR('Data Input - Option 4'!AY89*INDEX('Energy Prices'!$F$19:$CJ$24,MATCH($B99,'Energy Prices'!$C$19:$C$24,0),MATCH(Calc_Option4!AU$6,'Energy Prices'!$F$11:$CJ$11,0))/100000,"")</f>
        <v/>
      </c>
      <c r="AV99" s="61" t="str">
        <f>IFERROR('Data Input - Option 4'!AZ89*INDEX('Energy Prices'!$F$19:$CJ$24,MATCH($B99,'Energy Prices'!$C$19:$C$24,0),MATCH(Calc_Option4!AV$6,'Energy Prices'!$F$11:$CJ$11,0))/100000,"")</f>
        <v/>
      </c>
      <c r="AW99" s="61" t="str">
        <f>IFERROR('Data Input - Option 4'!BA89*INDEX('Energy Prices'!$F$19:$CJ$24,MATCH($B99,'Energy Prices'!$C$19:$C$24,0),MATCH(Calc_Option4!AW$6,'Energy Prices'!$F$11:$CJ$11,0))/100000,"")</f>
        <v/>
      </c>
      <c r="AX99" s="61" t="str">
        <f>IFERROR('Data Input - Option 4'!BB89*INDEX('Energy Prices'!$F$19:$CJ$24,MATCH($B99,'Energy Prices'!$C$19:$C$24,0),MATCH(Calc_Option4!AX$6,'Energy Prices'!$F$11:$CJ$11,0))/100000,"")</f>
        <v/>
      </c>
      <c r="AY99" s="61" t="str">
        <f>IFERROR('Data Input - Option 4'!BC89*INDEX('Energy Prices'!$F$19:$CJ$24,MATCH($B99,'Energy Prices'!$C$19:$C$24,0),MATCH(Calc_Option4!AY$6,'Energy Prices'!$F$11:$CJ$11,0))/100000,"")</f>
        <v/>
      </c>
      <c r="AZ99" s="61" t="str">
        <f>IFERROR('Data Input - Option 4'!BD89*INDEX('Energy Prices'!$F$19:$CJ$24,MATCH($B99,'Energy Prices'!$C$19:$C$24,0),MATCH(Calc_Option4!AZ$6,'Energy Prices'!$F$11:$CJ$11,0))/100000,"")</f>
        <v/>
      </c>
      <c r="BA99" s="61" t="str">
        <f>IFERROR('Data Input - Option 4'!BE89*INDEX('Energy Prices'!$F$19:$CJ$24,MATCH($B99,'Energy Prices'!$C$19:$C$24,0),MATCH(Calc_Option4!BA$6,'Energy Prices'!$F$11:$CJ$11,0))/100000,"")</f>
        <v/>
      </c>
      <c r="BB99" s="61" t="str">
        <f>IFERROR('Data Input - Option 4'!BF89*INDEX('Energy Prices'!$F$19:$CJ$24,MATCH($B99,'Energy Prices'!$C$19:$C$24,0),MATCH(Calc_Option4!BB$6,'Energy Prices'!$F$11:$CJ$11,0))/100000,"")</f>
        <v/>
      </c>
      <c r="BC99" s="61" t="str">
        <f>IFERROR('Data Input - Option 4'!BG89*INDEX('Energy Prices'!$F$19:$CJ$24,MATCH($B99,'Energy Prices'!$C$19:$C$24,0),MATCH(Calc_Option4!BC$6,'Energy Prices'!$F$11:$CJ$11,0))/100000,"")</f>
        <v/>
      </c>
      <c r="BD99" s="61" t="str">
        <f>IFERROR('Data Input - Option 4'!BH89*INDEX('Energy Prices'!$F$19:$CJ$24,MATCH($B99,'Energy Prices'!$C$19:$C$24,0),MATCH(Calc_Option4!BD$6,'Energy Prices'!$F$11:$CJ$11,0))/100000,"")</f>
        <v/>
      </c>
      <c r="BE99" s="61" t="str">
        <f>IFERROR('Data Input - Option 4'!BI89*INDEX('Energy Prices'!$F$19:$CJ$24,MATCH($B99,'Energy Prices'!$C$19:$C$24,0),MATCH(Calc_Option4!BE$6,'Energy Prices'!$F$11:$CJ$11,0))/100000,"")</f>
        <v/>
      </c>
      <c r="BF99" s="61" t="str">
        <f>IFERROR('Data Input - Option 4'!BJ89*INDEX('Energy Prices'!$F$19:$CJ$24,MATCH($B99,'Energy Prices'!$C$19:$C$24,0),MATCH(Calc_Option4!BF$6,'Energy Prices'!$F$11:$CJ$11,0))/100000,"")</f>
        <v/>
      </c>
      <c r="BG99" s="61" t="str">
        <f>IFERROR('Data Input - Option 4'!BK89*INDEX('Energy Prices'!$F$19:$CJ$24,MATCH($B99,'Energy Prices'!$C$19:$C$24,0),MATCH(Calc_Option4!BG$6,'Energy Prices'!$F$11:$CJ$11,0))/100000,"")</f>
        <v/>
      </c>
      <c r="BH99" s="61" t="str">
        <f>IFERROR('Data Input - Option 4'!BL89*INDEX('Energy Prices'!$F$19:$CJ$24,MATCH($B99,'Energy Prices'!$C$19:$C$24,0),MATCH(Calc_Option4!BH$6,'Energy Prices'!$F$11:$CJ$11,0))/100000,"")</f>
        <v/>
      </c>
      <c r="BI99" s="61" t="str">
        <f>IFERROR('Data Input - Option 4'!BM89*INDEX('Energy Prices'!$F$19:$CJ$24,MATCH($B99,'Energy Prices'!$C$19:$C$24,0),MATCH(Calc_Option4!BI$6,'Energy Prices'!$F$11:$CJ$11,0))/100000,"")</f>
        <v/>
      </c>
      <c r="BJ99" s="61" t="str">
        <f>IFERROR('Data Input - Option 4'!BN89*INDEX('Energy Prices'!$F$19:$CJ$24,MATCH($B99,'Energy Prices'!$C$19:$C$24,0),MATCH(Calc_Option4!BJ$6,'Energy Prices'!$F$11:$CJ$11,0))/100000,"")</f>
        <v/>
      </c>
      <c r="BK99" s="61" t="str">
        <f>IFERROR('Data Input - Option 4'!BO89*INDEX('Energy Prices'!$F$19:$CJ$24,MATCH($B99,'Energy Prices'!$C$19:$C$24,0),MATCH(Calc_Option4!BK$6,'Energy Prices'!$F$11:$CJ$11,0))/100000,"")</f>
        <v/>
      </c>
      <c r="BL99" s="61" t="str">
        <f>IFERROR('Data Input - Option 4'!BP89*INDEX('Energy Prices'!$F$19:$CJ$24,MATCH($B99,'Energy Prices'!$C$19:$C$24,0),MATCH(Calc_Option4!BL$6,'Energy Prices'!$F$11:$CJ$11,0))/100000,"")</f>
        <v/>
      </c>
      <c r="BM99" s="61" t="str">
        <f>IFERROR('Data Input - Option 4'!BQ89*INDEX('Energy Prices'!$F$19:$CJ$24,MATCH($B99,'Energy Prices'!$C$19:$C$24,0),MATCH(Calc_Option4!BM$6,'Energy Prices'!$F$11:$CJ$11,0))/100000,"")</f>
        <v/>
      </c>
      <c r="BN99" s="61" t="str">
        <f>IFERROR('Data Input - Option 4'!BR89*INDEX('Energy Prices'!$F$19:$CJ$24,MATCH($B99,'Energy Prices'!$C$19:$C$24,0),MATCH(Calc_Option4!BN$6,'Energy Prices'!$F$11:$CJ$11,0))/100000,"")</f>
        <v/>
      </c>
      <c r="BO99" s="61" t="str">
        <f>IFERROR('Data Input - Option 4'!BS89*INDEX('Energy Prices'!$F$19:$CJ$24,MATCH($B99,'Energy Prices'!$C$19:$C$24,0),MATCH(Calc_Option4!BO$6,'Energy Prices'!$F$11:$CJ$11,0))/100000,"")</f>
        <v/>
      </c>
      <c r="BP99" s="61" t="str">
        <f>IFERROR('Data Input - Option 4'!BT89*INDEX('Energy Prices'!$F$19:$CJ$24,MATCH($B99,'Energy Prices'!$C$19:$C$24,0),MATCH(Calc_Option4!BP$6,'Energy Prices'!$F$11:$CJ$11,0))/100000,"")</f>
        <v/>
      </c>
      <c r="BQ99" s="61" t="str">
        <f>IFERROR('Data Input - Option 4'!BU89*INDEX('Energy Prices'!$F$19:$CJ$24,MATCH($B99,'Energy Prices'!$C$19:$C$24,0),MATCH(Calc_Option4!BQ$6,'Energy Prices'!$F$11:$CJ$11,0))/100000,"")</f>
        <v/>
      </c>
      <c r="BR99" s="61" t="str">
        <f>IFERROR('Data Input - Option 4'!BV89*INDEX('Energy Prices'!$F$19:$CJ$24,MATCH($B99,'Energy Prices'!$C$19:$C$24,0),MATCH(Calc_Option4!BR$6,'Energy Prices'!$F$11:$CJ$11,0))/100000,"")</f>
        <v/>
      </c>
      <c r="BS99" s="61" t="str">
        <f>IFERROR('Data Input - Option 4'!BW89*INDEX('Energy Prices'!$F$19:$CJ$24,MATCH($B99,'Energy Prices'!$C$19:$C$24,0),MATCH(Calc_Option4!BS$6,'Energy Prices'!$F$11:$CJ$11,0))/100000,"")</f>
        <v/>
      </c>
      <c r="BT99" s="61" t="str">
        <f>IFERROR('Data Input - Option 4'!BX89*INDEX('Energy Prices'!$F$19:$CJ$24,MATCH($B99,'Energy Prices'!$C$19:$C$24,0),MATCH(Calc_Option4!BT$6,'Energy Prices'!$F$11:$CJ$11,0))/100000,"")</f>
        <v/>
      </c>
      <c r="BU99" s="61" t="str">
        <f>IFERROR('Data Input - Option 4'!BY89*INDEX('Energy Prices'!$F$19:$CJ$24,MATCH($B99,'Energy Prices'!$C$19:$C$24,0),MATCH(Calc_Option4!BU$6,'Energy Prices'!$F$11:$CJ$11,0))/100000,"")</f>
        <v/>
      </c>
      <c r="BV99" s="61" t="str">
        <f>IFERROR('Data Input - Option 4'!BZ89*INDEX('Energy Prices'!$F$19:$CJ$24,MATCH($B99,'Energy Prices'!$C$19:$C$24,0),MATCH(Calc_Option4!BV$6,'Energy Prices'!$F$11:$CJ$11,0))/100000,"")</f>
        <v/>
      </c>
      <c r="BW99" s="61" t="str">
        <f>IFERROR('Data Input - Option 4'!CA89*INDEX('Energy Prices'!$F$19:$CJ$24,MATCH($B99,'Energy Prices'!$C$19:$C$24,0),MATCH(Calc_Option4!BW$6,'Energy Prices'!$F$11:$CJ$11,0))/100000,"")</f>
        <v/>
      </c>
      <c r="BX99" s="61" t="str">
        <f>IFERROR('Data Input - Option 4'!CB89*INDEX('Energy Prices'!$F$19:$CJ$24,MATCH($B99,'Energy Prices'!$C$19:$C$24,0),MATCH(Calc_Option4!BX$6,'Energy Prices'!$F$11:$CJ$11,0))/100000,"")</f>
        <v/>
      </c>
      <c r="BY99" s="61" t="str">
        <f>IFERROR('Data Input - Option 4'!CC89*INDEX('Energy Prices'!$F$19:$CJ$24,MATCH($B99,'Energy Prices'!$C$19:$C$24,0),MATCH(Calc_Option4!BY$6,'Energy Prices'!$F$11:$CJ$11,0))/100000,"")</f>
        <v/>
      </c>
      <c r="BZ99" s="61" t="str">
        <f>IFERROR('Data Input - Option 4'!CD89*INDEX('Energy Prices'!$F$19:$CJ$24,MATCH($B99,'Energy Prices'!$C$19:$C$24,0),MATCH(Calc_Option4!BZ$6,'Energy Prices'!$F$11:$CJ$11,0))/100000,"")</f>
        <v/>
      </c>
      <c r="CA99" s="61" t="str">
        <f>IFERROR('Data Input - Option 4'!CE89*INDEX('Energy Prices'!$F$19:$CJ$24,MATCH($B99,'Energy Prices'!$C$19:$C$24,0),MATCH(Calc_Option4!CA$6,'Energy Prices'!$F$11:$CJ$11,0))/100000,"")</f>
        <v/>
      </c>
      <c r="CB99" s="61" t="str">
        <f>IFERROR('Data Input - Option 4'!CF89*INDEX('Energy Prices'!$F$19:$CJ$24,MATCH($B99,'Energy Prices'!$C$19:$C$24,0),MATCH(Calc_Option4!CB$6,'Energy Prices'!$F$11:$CJ$11,0))/100000,"")</f>
        <v/>
      </c>
      <c r="CC99" s="61" t="str">
        <f>IFERROR('Data Input - Option 4'!CG89*INDEX('Energy Prices'!$F$19:$CJ$24,MATCH($B99,'Energy Prices'!$C$19:$C$24,0),MATCH(Calc_Option4!CC$6,'Energy Prices'!$F$11:$CJ$11,0))/100000,"")</f>
        <v/>
      </c>
      <c r="CD99" s="61" t="str">
        <f>IFERROR('Data Input - Option 4'!CH89*INDEX('Energy Prices'!$F$19:$CJ$24,MATCH($B99,'Energy Prices'!$C$19:$C$24,0),MATCH(Calc_Option4!CD$6,'Energy Prices'!$F$11:$CJ$11,0))/100000,"")</f>
        <v/>
      </c>
      <c r="CE99" s="61" t="str">
        <f>IFERROR('Data Input - Option 4'!CI89*INDEX('Energy Prices'!$F$19:$CJ$24,MATCH($B99,'Energy Prices'!$C$19:$C$24,0),MATCH(Calc_Option4!CE$6,'Energy Prices'!$F$11:$CJ$11,0))/100000,"")</f>
        <v/>
      </c>
      <c r="CF99" s="61" t="str">
        <f>IFERROR('Data Input - Option 4'!CJ89*INDEX('Energy Prices'!$F$19:$CJ$24,MATCH($B99,'Energy Prices'!$C$19:$C$24,0),MATCH(Calc_Option4!CF$6,'Energy Prices'!$F$11:$CJ$11,0))/100000,"")</f>
        <v/>
      </c>
      <c r="CG99" s="61" t="str">
        <f>IFERROR('Data Input - Option 4'!CK89*INDEX('Energy Prices'!$F$19:$CJ$24,MATCH($B99,'Energy Prices'!$C$19:$C$24,0),MATCH(Calc_Option4!CG$6,'Energy Prices'!$F$11:$CJ$11,0))/100000,"")</f>
        <v/>
      </c>
      <c r="CH99" s="61" t="str">
        <f>IFERROR('Data Input - Option 4'!CL89*INDEX('Energy Prices'!$F$19:$CJ$24,MATCH($B99,'Energy Prices'!$C$19:$C$24,0),MATCH(Calc_Option4!CH$6,'Energy Prices'!$F$11:$CJ$11,0))/100000,"")</f>
        <v/>
      </c>
      <c r="CI99" s="61" t="str">
        <f>IFERROR('Data Input - Option 4'!CM89*INDEX('Energy Prices'!$F$19:$CJ$24,MATCH($B99,'Energy Prices'!$C$19:$C$24,0),MATCH(Calc_Option4!CI$6,'Energy Prices'!$F$11:$CJ$11,0))/100000,"")</f>
        <v/>
      </c>
      <c r="CJ99" s="61" t="str">
        <f>IFERROR('Data Input - Option 4'!CN89*INDEX('Energy Prices'!$F$19:$CJ$24,MATCH($B99,'Energy Prices'!$C$19:$C$24,0),MATCH(Calc_Option4!CJ$6,'Energy Prices'!$F$11:$CJ$11,0))/100000,"")</f>
        <v/>
      </c>
      <c r="CK99" s="61" t="str">
        <f>IFERROR('Data Input - Option 4'!CO89*INDEX('Energy Prices'!$F$19:$CJ$24,MATCH($B99,'Energy Prices'!$C$19:$C$24,0),MATCH(Calc_Option4!CK$6,'Energy Prices'!$F$11:$CJ$11,0))/100000,"")</f>
        <v/>
      </c>
      <c r="CL99" s="61" t="str">
        <f>IFERROR('Data Input - Option 4'!CP89*INDEX('Energy Prices'!$F$19:$CJ$24,MATCH($B99,'Energy Prices'!$C$19:$C$24,0),MATCH(Calc_Option4!CL$6,'Energy Prices'!$F$11:$CJ$11,0))/100000,"")</f>
        <v/>
      </c>
      <c r="CM99" s="61" t="str">
        <f>IFERROR('Data Input - Option 4'!CQ89*INDEX('Energy Prices'!$F$19:$CJ$24,MATCH($B99,'Energy Prices'!$C$19:$C$24,0),MATCH(Calc_Option4!CM$6,'Energy Prices'!$F$11:$CJ$11,0))/100000,"")</f>
        <v/>
      </c>
      <c r="CN99" s="61" t="str">
        <f>IFERROR('Data Input - Option 4'!CR89*INDEX('Energy Prices'!$F$19:$CJ$24,MATCH($B99,'Energy Prices'!$C$19:$C$24,0),MATCH(Calc_Option4!CN$6,'Energy Prices'!$F$11:$CJ$11,0))/100000,"")</f>
        <v/>
      </c>
      <c r="CO99" s="61" t="str">
        <f>IFERROR('Data Input - Option 4'!CS89*INDEX('Energy Prices'!$F$19:$CJ$24,MATCH($B99,'Energy Prices'!$C$19:$C$24,0),MATCH(Calc_Option4!CO$6,'Energy Prices'!$F$11:$CJ$11,0))/100000,"")</f>
        <v/>
      </c>
      <c r="CP99" s="61" t="str">
        <f>IFERROR('Data Input - Option 4'!CT89*INDEX('Energy Prices'!$F$19:$CJ$24,MATCH($B99,'Energy Prices'!$C$19:$C$24,0),MATCH(Calc_Option4!CP$6,'Energy Prices'!$F$11:$CJ$11,0))/100000,"")</f>
        <v/>
      </c>
      <c r="CQ99" s="61" t="str">
        <f>IFERROR('Data Input - Option 4'!CU89*INDEX('Energy Prices'!$F$19:$CJ$24,MATCH($B99,'Energy Prices'!$C$19:$C$24,0),MATCH(Calc_Option4!CQ$6,'Energy Prices'!$F$11:$CJ$11,0))/100000,"")</f>
        <v/>
      </c>
      <c r="CR99" s="61" t="str">
        <f>IFERROR('Data Input - Option 4'!CV89*INDEX('Energy Prices'!$F$19:$CJ$24,MATCH($B99,'Energy Prices'!$C$19:$C$24,0),MATCH(Calc_Option4!CR$6,'Energy Prices'!$F$11:$CJ$11,0))/100000,"")</f>
        <v/>
      </c>
      <c r="CS99" s="61" t="str">
        <f>IFERROR('Data Input - Option 4'!CW89*INDEX('Energy Prices'!$F$19:$CJ$24,MATCH($B99,'Energy Prices'!$C$19:$C$24,0),MATCH(Calc_Option4!CS$6,'Energy Prices'!$F$11:$CJ$11,0))/100000,"")</f>
        <v/>
      </c>
      <c r="CT99" s="61" t="str">
        <f>IFERROR('Data Input - Option 4'!CX89*INDEX('Energy Prices'!$F$19:$CJ$24,MATCH($B99,'Energy Prices'!$C$19:$C$24,0),MATCH(Calc_Option4!CT$6,'Energy Prices'!$F$11:$CJ$11,0))/100000,"")</f>
        <v/>
      </c>
      <c r="CU99" s="61" t="str">
        <f>IFERROR('Data Input - Option 4'!CY89*INDEX('Energy Prices'!$F$19:$CJ$24,MATCH($B99,'Energy Prices'!$C$19:$C$24,0),MATCH(Calc_Option4!CU$6,'Energy Prices'!$F$11:$CJ$11,0))/100000,"")</f>
        <v/>
      </c>
      <c r="CV99" s="61" t="str">
        <f>IFERROR('Data Input - Option 4'!CZ89*INDEX('Energy Prices'!$F$19:$CJ$24,MATCH($B99,'Energy Prices'!$C$19:$C$24,0),MATCH(Calc_Option4!CV$6,'Energy Prices'!$F$11:$CJ$11,0))/100000,"")</f>
        <v/>
      </c>
      <c r="CW99" s="61" t="str">
        <f>IFERROR('Data Input - Option 4'!DA89*INDEX('Energy Prices'!$F$19:$CJ$24,MATCH($B99,'Energy Prices'!$C$19:$C$24,0),MATCH(Calc_Option4!CW$6,'Energy Prices'!$F$11:$CJ$11,0))/100000,"")</f>
        <v/>
      </c>
      <c r="CX99" s="61" t="str">
        <f>IFERROR('Data Input - Option 4'!DB89*INDEX('Energy Prices'!$F$19:$CJ$24,MATCH($B99,'Energy Prices'!$C$19:$C$24,0),MATCH(Calc_Option4!CX$6,'Energy Prices'!$F$11:$CJ$11,0))/100000,"")</f>
        <v/>
      </c>
      <c r="CY99" s="61" t="str">
        <f>IFERROR('Data Input - Option 4'!DC89*INDEX('Energy Prices'!$F$19:$CJ$24,MATCH($B99,'Energy Prices'!$C$19:$C$24,0),MATCH(Calc_Option4!CY$6,'Energy Prices'!$F$11:$CJ$11,0))/100000,"")</f>
        <v/>
      </c>
      <c r="CZ99" s="391"/>
    </row>
    <row r="100" spans="2:104" x14ac:dyDescent="0.25">
      <c r="B100" s="392"/>
      <c r="C100" s="410"/>
      <c r="D100" s="50"/>
      <c r="E100" s="50"/>
      <c r="F100" s="50"/>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c r="CW100" s="50"/>
      <c r="CX100" s="50"/>
      <c r="CY100" s="50"/>
      <c r="CZ100" s="391"/>
    </row>
    <row r="101" spans="2:104" x14ac:dyDescent="0.25">
      <c r="B101" s="393" t="s">
        <v>302</v>
      </c>
      <c r="C101" s="9" t="s">
        <v>1117</v>
      </c>
      <c r="D101" s="61">
        <f>SUM(D94:D99)*D$7</f>
        <v>0</v>
      </c>
      <c r="E101" s="61">
        <f t="shared" ref="E101:BK101" si="40">SUM(E94:E99)*E$7</f>
        <v>0</v>
      </c>
      <c r="F101" s="61">
        <f t="shared" si="40"/>
        <v>0</v>
      </c>
      <c r="G101" s="61">
        <f t="shared" si="40"/>
        <v>0</v>
      </c>
      <c r="H101" s="61">
        <f t="shared" si="40"/>
        <v>0</v>
      </c>
      <c r="I101" s="61">
        <f t="shared" si="40"/>
        <v>0</v>
      </c>
      <c r="J101" s="61">
        <f t="shared" si="40"/>
        <v>0</v>
      </c>
      <c r="K101" s="61">
        <f t="shared" si="40"/>
        <v>0</v>
      </c>
      <c r="L101" s="61">
        <f t="shared" si="40"/>
        <v>0</v>
      </c>
      <c r="M101" s="61">
        <f t="shared" si="40"/>
        <v>0</v>
      </c>
      <c r="N101" s="61">
        <f t="shared" si="40"/>
        <v>0</v>
      </c>
      <c r="O101" s="61">
        <f t="shared" si="40"/>
        <v>0</v>
      </c>
      <c r="P101" s="61">
        <f t="shared" si="40"/>
        <v>0</v>
      </c>
      <c r="Q101" s="61">
        <f t="shared" si="40"/>
        <v>0</v>
      </c>
      <c r="R101" s="61">
        <f t="shared" si="40"/>
        <v>0</v>
      </c>
      <c r="S101" s="61">
        <f t="shared" si="40"/>
        <v>0</v>
      </c>
      <c r="T101" s="61">
        <f t="shared" si="40"/>
        <v>0</v>
      </c>
      <c r="U101" s="61">
        <f t="shared" si="40"/>
        <v>0</v>
      </c>
      <c r="V101" s="61">
        <f t="shared" si="40"/>
        <v>0</v>
      </c>
      <c r="W101" s="61">
        <f t="shared" si="40"/>
        <v>0</v>
      </c>
      <c r="X101" s="61">
        <f t="shared" si="40"/>
        <v>0</v>
      </c>
      <c r="Y101" s="61">
        <f t="shared" si="40"/>
        <v>0</v>
      </c>
      <c r="Z101" s="61">
        <f t="shared" si="40"/>
        <v>0</v>
      </c>
      <c r="AA101" s="61">
        <f t="shared" si="40"/>
        <v>0</v>
      </c>
      <c r="AB101" s="61">
        <f t="shared" si="40"/>
        <v>0</v>
      </c>
      <c r="AC101" s="61">
        <f t="shared" si="40"/>
        <v>0</v>
      </c>
      <c r="AD101" s="61">
        <f t="shared" si="40"/>
        <v>0</v>
      </c>
      <c r="AE101" s="61">
        <f t="shared" si="40"/>
        <v>0</v>
      </c>
      <c r="AF101" s="61">
        <f t="shared" si="40"/>
        <v>0</v>
      </c>
      <c r="AG101" s="61">
        <f t="shared" si="40"/>
        <v>0</v>
      </c>
      <c r="AH101" s="61">
        <f t="shared" si="40"/>
        <v>0</v>
      </c>
      <c r="AI101" s="61">
        <f t="shared" si="40"/>
        <v>0</v>
      </c>
      <c r="AJ101" s="61">
        <f t="shared" si="40"/>
        <v>0</v>
      </c>
      <c r="AK101" s="61">
        <f t="shared" si="40"/>
        <v>0</v>
      </c>
      <c r="AL101" s="61">
        <f t="shared" si="40"/>
        <v>0</v>
      </c>
      <c r="AM101" s="61">
        <f t="shared" si="40"/>
        <v>0</v>
      </c>
      <c r="AN101" s="61">
        <f t="shared" si="40"/>
        <v>0</v>
      </c>
      <c r="AO101" s="61">
        <f t="shared" si="40"/>
        <v>0</v>
      </c>
      <c r="AP101" s="61">
        <f t="shared" si="40"/>
        <v>0</v>
      </c>
      <c r="AQ101" s="61">
        <f t="shared" si="40"/>
        <v>0</v>
      </c>
      <c r="AR101" s="61">
        <f t="shared" si="40"/>
        <v>0</v>
      </c>
      <c r="AS101" s="61">
        <f t="shared" si="40"/>
        <v>0</v>
      </c>
      <c r="AT101" s="61">
        <f t="shared" si="40"/>
        <v>0</v>
      </c>
      <c r="AU101" s="61">
        <f t="shared" si="40"/>
        <v>0</v>
      </c>
      <c r="AV101" s="61">
        <f t="shared" si="40"/>
        <v>0</v>
      </c>
      <c r="AW101" s="61">
        <f t="shared" si="40"/>
        <v>0</v>
      </c>
      <c r="AX101" s="61">
        <f t="shared" si="40"/>
        <v>0</v>
      </c>
      <c r="AY101" s="61">
        <f t="shared" si="40"/>
        <v>0</v>
      </c>
      <c r="AZ101" s="61">
        <f t="shared" si="40"/>
        <v>0</v>
      </c>
      <c r="BA101" s="61">
        <f t="shared" si="40"/>
        <v>0</v>
      </c>
      <c r="BB101" s="61">
        <f t="shared" si="40"/>
        <v>0</v>
      </c>
      <c r="BC101" s="61">
        <f t="shared" si="40"/>
        <v>0</v>
      </c>
      <c r="BD101" s="61">
        <f t="shared" si="40"/>
        <v>0</v>
      </c>
      <c r="BE101" s="61">
        <f t="shared" si="40"/>
        <v>0</v>
      </c>
      <c r="BF101" s="61">
        <f t="shared" si="40"/>
        <v>0</v>
      </c>
      <c r="BG101" s="61">
        <f t="shared" si="40"/>
        <v>0</v>
      </c>
      <c r="BH101" s="61">
        <f t="shared" si="40"/>
        <v>0</v>
      </c>
      <c r="BI101" s="61">
        <f t="shared" si="40"/>
        <v>0</v>
      </c>
      <c r="BJ101" s="61">
        <f t="shared" si="40"/>
        <v>0</v>
      </c>
      <c r="BK101" s="61">
        <f t="shared" si="40"/>
        <v>0</v>
      </c>
      <c r="BL101" s="61">
        <f t="shared" ref="BL101:CY101" si="41">SUM(BL94:BL99)*BL$7</f>
        <v>0</v>
      </c>
      <c r="BM101" s="61">
        <f t="shared" si="41"/>
        <v>0</v>
      </c>
      <c r="BN101" s="61">
        <f t="shared" si="41"/>
        <v>0</v>
      </c>
      <c r="BO101" s="61">
        <f t="shared" si="41"/>
        <v>0</v>
      </c>
      <c r="BP101" s="61">
        <f t="shared" si="41"/>
        <v>0</v>
      </c>
      <c r="BQ101" s="61">
        <f t="shared" si="41"/>
        <v>0</v>
      </c>
      <c r="BR101" s="61">
        <f t="shared" si="41"/>
        <v>0</v>
      </c>
      <c r="BS101" s="61">
        <f t="shared" si="41"/>
        <v>0</v>
      </c>
      <c r="BT101" s="61">
        <f t="shared" si="41"/>
        <v>0</v>
      </c>
      <c r="BU101" s="61">
        <f t="shared" si="41"/>
        <v>0</v>
      </c>
      <c r="BV101" s="61">
        <f t="shared" si="41"/>
        <v>0</v>
      </c>
      <c r="BW101" s="61">
        <f t="shared" si="41"/>
        <v>0</v>
      </c>
      <c r="BX101" s="61">
        <f t="shared" si="41"/>
        <v>0</v>
      </c>
      <c r="BY101" s="61">
        <f t="shared" si="41"/>
        <v>0</v>
      </c>
      <c r="BZ101" s="61">
        <f t="shared" si="41"/>
        <v>0</v>
      </c>
      <c r="CA101" s="61">
        <f t="shared" si="41"/>
        <v>0</v>
      </c>
      <c r="CB101" s="61">
        <f t="shared" si="41"/>
        <v>0</v>
      </c>
      <c r="CC101" s="61">
        <f t="shared" si="41"/>
        <v>0</v>
      </c>
      <c r="CD101" s="61">
        <f t="shared" si="41"/>
        <v>0</v>
      </c>
      <c r="CE101" s="61">
        <f t="shared" si="41"/>
        <v>0</v>
      </c>
      <c r="CF101" s="61">
        <f t="shared" si="41"/>
        <v>0</v>
      </c>
      <c r="CG101" s="61">
        <f t="shared" si="41"/>
        <v>0</v>
      </c>
      <c r="CH101" s="61">
        <f t="shared" si="41"/>
        <v>0</v>
      </c>
      <c r="CI101" s="61">
        <f t="shared" si="41"/>
        <v>0</v>
      </c>
      <c r="CJ101" s="61">
        <f t="shared" si="41"/>
        <v>0</v>
      </c>
      <c r="CK101" s="61">
        <f t="shared" si="41"/>
        <v>0</v>
      </c>
      <c r="CL101" s="61">
        <f t="shared" si="41"/>
        <v>0</v>
      </c>
      <c r="CM101" s="61">
        <f t="shared" si="41"/>
        <v>0</v>
      </c>
      <c r="CN101" s="61">
        <f t="shared" si="41"/>
        <v>0</v>
      </c>
      <c r="CO101" s="61">
        <f t="shared" si="41"/>
        <v>0</v>
      </c>
      <c r="CP101" s="61">
        <f t="shared" si="41"/>
        <v>0</v>
      </c>
      <c r="CQ101" s="61">
        <f t="shared" si="41"/>
        <v>0</v>
      </c>
      <c r="CR101" s="61">
        <f t="shared" si="41"/>
        <v>0</v>
      </c>
      <c r="CS101" s="61">
        <f t="shared" si="41"/>
        <v>0</v>
      </c>
      <c r="CT101" s="61">
        <f t="shared" si="41"/>
        <v>0</v>
      </c>
      <c r="CU101" s="61">
        <f t="shared" si="41"/>
        <v>0</v>
      </c>
      <c r="CV101" s="61">
        <f t="shared" si="41"/>
        <v>0</v>
      </c>
      <c r="CW101" s="61">
        <f t="shared" si="41"/>
        <v>0</v>
      </c>
      <c r="CX101" s="61">
        <f t="shared" si="41"/>
        <v>0</v>
      </c>
      <c r="CY101" s="61">
        <f t="shared" si="41"/>
        <v>0</v>
      </c>
      <c r="CZ101" s="391"/>
    </row>
    <row r="102" spans="2:104" x14ac:dyDescent="0.25">
      <c r="B102" s="392"/>
      <c r="C102" s="390"/>
      <c r="D102" s="50"/>
      <c r="E102" s="50"/>
      <c r="F102" s="50"/>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50"/>
      <c r="CZ102" s="391"/>
    </row>
    <row r="103" spans="2:104" x14ac:dyDescent="0.25">
      <c r="B103" s="389" t="s">
        <v>168</v>
      </c>
      <c r="C103" s="390"/>
      <c r="D103" s="50"/>
      <c r="E103" s="50"/>
      <c r="F103" s="50"/>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c r="CW103" s="50"/>
      <c r="CX103" s="50"/>
      <c r="CY103" s="50"/>
      <c r="CZ103" s="391"/>
    </row>
    <row r="104" spans="2:104" x14ac:dyDescent="0.25">
      <c r="B104" s="406">
        <f t="shared" ref="B104:B109" si="42">B61</f>
        <v>0</v>
      </c>
      <c r="C104" s="9" t="s">
        <v>1117</v>
      </c>
      <c r="D104" s="59" t="str">
        <f>IFERROR(IF(OR($C$110=FALSE,LEFT($B104,3)&lt;&gt;"NOX"),D53*INDEX('Damage costs'!$X$18:$X$70,MATCH($B104,'Damage costs'!$C$18:$C$70,0))/1000,D53*INDEX('Damage costs'!$AB$18:$AB$70,MATCH($B104,'Damage costs'!$C$18:$C$70,0))/1000),"")</f>
        <v/>
      </c>
      <c r="E104" s="59" t="str">
        <f>IFERROR(IF(OR($C$110=FALSE,LEFT($B104,3)&lt;&gt;"NOX"),E53*INDEX('Damage costs'!$X$18:$X$70,MATCH($B104,'Damage costs'!$C$18:$C$70,0))/1000,E53*INDEX('Damage costs'!$AB$18:$AB$70,MATCH($B104,'Damage costs'!$C$18:$C$70,0))/1000),"")</f>
        <v/>
      </c>
      <c r="F104" s="59" t="str">
        <f>IFERROR(IF(OR($C$110=FALSE,LEFT($B104,3)&lt;&gt;"NOX"),F53*INDEX('Damage costs'!$X$18:$X$70,MATCH($B104,'Damage costs'!$C$18:$C$70,0))/1000,F53*INDEX('Damage costs'!$AB$18:$AB$70,MATCH($B104,'Damage costs'!$C$18:$C$70,0))/1000),"")</f>
        <v/>
      </c>
      <c r="G104" s="59" t="str">
        <f>IFERROR(IF(OR($C$110=FALSE,LEFT($B104,3)&lt;&gt;"NOX"),G53*INDEX('Damage costs'!$X$18:$X$70,MATCH($B104,'Damage costs'!$C$18:$C$70,0))/1000,G53*INDEX('Damage costs'!$AB$18:$AB$70,MATCH($B104,'Damage costs'!$C$18:$C$70,0))/1000),"")</f>
        <v/>
      </c>
      <c r="H104" s="59" t="str">
        <f>IFERROR(IF(OR($C$110=FALSE,LEFT($B104,3)&lt;&gt;"NOX"),H53*INDEX('Damage costs'!$X$18:$X$70,MATCH($B104,'Damage costs'!$C$18:$C$70,0))/1000,H53*INDEX('Damage costs'!$AB$18:$AB$70,MATCH($B104,'Damage costs'!$C$18:$C$70,0))/1000),"")</f>
        <v/>
      </c>
      <c r="I104" s="59" t="str">
        <f>IFERROR(IF(OR($C$110=FALSE,LEFT($B104,3)&lt;&gt;"NOX"),I53*INDEX('Damage costs'!$X$18:$X$70,MATCH($B104,'Damage costs'!$C$18:$C$70,0))/1000,I53*INDEX('Damage costs'!$AB$18:$AB$70,MATCH($B104,'Damage costs'!$C$18:$C$70,0))/1000),"")</f>
        <v/>
      </c>
      <c r="J104" s="59" t="str">
        <f>IFERROR(IF(OR($C$110=FALSE,LEFT($B104,3)&lt;&gt;"NOX"),J53*INDEX('Damage costs'!$X$18:$X$70,MATCH($B104,'Damage costs'!$C$18:$C$70,0))/1000,J53*INDEX('Damage costs'!$AB$18:$AB$70,MATCH($B104,'Damage costs'!$C$18:$C$70,0))/1000),"")</f>
        <v/>
      </c>
      <c r="K104" s="59" t="str">
        <f>IFERROR(IF(OR($C$110=FALSE,LEFT($B104,3)&lt;&gt;"NOX"),K53*INDEX('Damage costs'!$X$18:$X$70,MATCH($B104,'Damage costs'!$C$18:$C$70,0))/1000,K53*INDEX('Damage costs'!$AB$18:$AB$70,MATCH($B104,'Damage costs'!$C$18:$C$70,0))/1000),"")</f>
        <v/>
      </c>
      <c r="L104" s="59" t="str">
        <f>IFERROR(IF(OR($C$110=FALSE,LEFT($B104,3)&lt;&gt;"NOX"),L53*INDEX('Damage costs'!$X$18:$X$70,MATCH($B104,'Damage costs'!$C$18:$C$70,0))/1000,L53*INDEX('Damage costs'!$AB$18:$AB$70,MATCH($B104,'Damage costs'!$C$18:$C$70,0))/1000),"")</f>
        <v/>
      </c>
      <c r="M104" s="59" t="str">
        <f>IFERROR(IF(OR($C$110=FALSE,LEFT($B104,3)&lt;&gt;"NOX"),M53*INDEX('Damage costs'!$X$18:$X$70,MATCH($B104,'Damage costs'!$C$18:$C$70,0))/1000,M53*INDEX('Damage costs'!$AB$18:$AB$70,MATCH($B104,'Damage costs'!$C$18:$C$70,0))/1000),"")</f>
        <v/>
      </c>
      <c r="N104" s="59" t="str">
        <f>IFERROR(IF(OR($C$110=FALSE,LEFT($B104,3)&lt;&gt;"NOX"),N53*INDEX('Damage costs'!$X$18:$X$70,MATCH($B104,'Damage costs'!$C$18:$C$70,0))/1000,N53*INDEX('Damage costs'!$AB$18:$AB$70,MATCH($B104,'Damage costs'!$C$18:$C$70,0))/1000),"")</f>
        <v/>
      </c>
      <c r="O104" s="59" t="str">
        <f>IFERROR(IF(OR($C$110=FALSE,LEFT($B104,3)&lt;&gt;"NOX"),O53*INDEX('Damage costs'!$X$18:$X$70,MATCH($B104,'Damage costs'!$C$18:$C$70,0))/1000,O53*INDEX('Damage costs'!$AB$18:$AB$70,MATCH($B104,'Damage costs'!$C$18:$C$70,0))/1000),"")</f>
        <v/>
      </c>
      <c r="P104" s="59" t="str">
        <f>IFERROR(IF(OR($C$110=FALSE,LEFT($B104,3)&lt;&gt;"NOX"),P53*INDEX('Damage costs'!$X$18:$X$70,MATCH($B104,'Damage costs'!$C$18:$C$70,0))/1000,P53*INDEX('Damage costs'!$AB$18:$AB$70,MATCH($B104,'Damage costs'!$C$18:$C$70,0))/1000),"")</f>
        <v/>
      </c>
      <c r="Q104" s="59" t="str">
        <f>IFERROR(IF(OR($C$110=FALSE,LEFT($B104,3)&lt;&gt;"NOX"),Q53*INDEX('Damage costs'!$X$18:$X$70,MATCH($B104,'Damage costs'!$C$18:$C$70,0))/1000,Q53*INDEX('Damage costs'!$AB$18:$AB$70,MATCH($B104,'Damage costs'!$C$18:$C$70,0))/1000),"")</f>
        <v/>
      </c>
      <c r="R104" s="59" t="str">
        <f>IFERROR(IF(OR($C$110=FALSE,LEFT($B104,3)&lt;&gt;"NOX"),R53*INDEX('Damage costs'!$X$18:$X$70,MATCH($B104,'Damage costs'!$C$18:$C$70,0))/1000,R53*INDEX('Damage costs'!$AB$18:$AB$70,MATCH($B104,'Damage costs'!$C$18:$C$70,0))/1000),"")</f>
        <v/>
      </c>
      <c r="S104" s="59" t="str">
        <f>IFERROR(IF(OR($C$110=FALSE,LEFT($B104,3)&lt;&gt;"NOX"),S53*INDEX('Damage costs'!$X$18:$X$70,MATCH($B104,'Damage costs'!$C$18:$C$70,0))/1000,S53*INDEX('Damage costs'!$AB$18:$AB$70,MATCH($B104,'Damage costs'!$C$18:$C$70,0))/1000),"")</f>
        <v/>
      </c>
      <c r="T104" s="59" t="str">
        <f>IFERROR(IF(OR($C$110=FALSE,LEFT($B104,3)&lt;&gt;"NOX"),T53*INDEX('Damage costs'!$X$18:$X$70,MATCH($B104,'Damage costs'!$C$18:$C$70,0))/1000,T53*INDEX('Damage costs'!$AB$18:$AB$70,MATCH($B104,'Damage costs'!$C$18:$C$70,0))/1000),"")</f>
        <v/>
      </c>
      <c r="U104" s="59" t="str">
        <f>IFERROR(IF(OR($C$110=FALSE,LEFT($B104,3)&lt;&gt;"NOX"),U53*INDEX('Damage costs'!$X$18:$X$70,MATCH($B104,'Damage costs'!$C$18:$C$70,0))/1000,U53*INDEX('Damage costs'!$AB$18:$AB$70,MATCH($B104,'Damage costs'!$C$18:$C$70,0))/1000),"")</f>
        <v/>
      </c>
      <c r="V104" s="59" t="str">
        <f>IFERROR(IF(OR($C$110=FALSE,LEFT($B104,3)&lt;&gt;"NOX"),V53*INDEX('Damage costs'!$X$18:$X$70,MATCH($B104,'Damage costs'!$C$18:$C$70,0))/1000,V53*INDEX('Damage costs'!$AB$18:$AB$70,MATCH($B104,'Damage costs'!$C$18:$C$70,0))/1000),"")</f>
        <v/>
      </c>
      <c r="W104" s="59" t="str">
        <f>IFERROR(IF(OR($C$110=FALSE,LEFT($B104,3)&lt;&gt;"NOX"),W53*INDEX('Damage costs'!$X$18:$X$70,MATCH($B104,'Damage costs'!$C$18:$C$70,0))/1000,W53*INDEX('Damage costs'!$AB$18:$AB$70,MATCH($B104,'Damage costs'!$C$18:$C$70,0))/1000),"")</f>
        <v/>
      </c>
      <c r="X104" s="59" t="str">
        <f>IFERROR(IF(OR($C$110=FALSE,LEFT($B104,3)&lt;&gt;"NOX"),X53*INDEX('Damage costs'!$X$18:$X$70,MATCH($B104,'Damage costs'!$C$18:$C$70,0))/1000,X53*INDEX('Damage costs'!$AB$18:$AB$70,MATCH($B104,'Damage costs'!$C$18:$C$70,0))/1000),"")</f>
        <v/>
      </c>
      <c r="Y104" s="59" t="str">
        <f>IFERROR(IF(OR($C$110=FALSE,LEFT($B104,3)&lt;&gt;"NOX"),Y53*INDEX('Damage costs'!$X$18:$X$70,MATCH($B104,'Damage costs'!$C$18:$C$70,0))/1000,Y53*INDEX('Damage costs'!$AB$18:$AB$70,MATCH($B104,'Damage costs'!$C$18:$C$70,0))/1000),"")</f>
        <v/>
      </c>
      <c r="Z104" s="59" t="str">
        <f>IFERROR(IF(OR($C$110=FALSE,LEFT($B104,3)&lt;&gt;"NOX"),Z53*INDEX('Damage costs'!$X$18:$X$70,MATCH($B104,'Damage costs'!$C$18:$C$70,0))/1000,Z53*INDEX('Damage costs'!$AB$18:$AB$70,MATCH($B104,'Damage costs'!$C$18:$C$70,0))/1000),"")</f>
        <v/>
      </c>
      <c r="AA104" s="59" t="str">
        <f>IFERROR(IF(OR($C$110=FALSE,LEFT($B104,3)&lt;&gt;"NOX"),AA53*INDEX('Damage costs'!$X$18:$X$70,MATCH($B104,'Damage costs'!$C$18:$C$70,0))/1000,AA53*INDEX('Damage costs'!$AB$18:$AB$70,MATCH($B104,'Damage costs'!$C$18:$C$70,0))/1000),"")</f>
        <v/>
      </c>
      <c r="AB104" s="59" t="str">
        <f>IFERROR(IF(OR($C$110=FALSE,LEFT($B104,3)&lt;&gt;"NOX"),AB53*INDEX('Damage costs'!$X$18:$X$70,MATCH($B104,'Damage costs'!$C$18:$C$70,0))/1000,AB53*INDEX('Damage costs'!$AB$18:$AB$70,MATCH($B104,'Damage costs'!$C$18:$C$70,0))/1000),"")</f>
        <v/>
      </c>
      <c r="AC104" s="59" t="str">
        <f>IFERROR(IF(OR($C$110=FALSE,LEFT($B104,3)&lt;&gt;"NOX"),AC53*INDEX('Damage costs'!$X$18:$X$70,MATCH($B104,'Damage costs'!$C$18:$C$70,0))/1000,AC53*INDEX('Damage costs'!$AB$18:$AB$70,MATCH($B104,'Damage costs'!$C$18:$C$70,0))/1000),"")</f>
        <v/>
      </c>
      <c r="AD104" s="59" t="str">
        <f>IFERROR(IF(OR($C$110=FALSE,LEFT($B104,3)&lt;&gt;"NOX"),AD53*INDEX('Damage costs'!$X$18:$X$70,MATCH($B104,'Damage costs'!$C$18:$C$70,0))/1000,AD53*INDEX('Damage costs'!$AB$18:$AB$70,MATCH($B104,'Damage costs'!$C$18:$C$70,0))/1000),"")</f>
        <v/>
      </c>
      <c r="AE104" s="59" t="str">
        <f>IFERROR(IF(OR($C$110=FALSE,LEFT($B104,3)&lt;&gt;"NOX"),AE53*INDEX('Damage costs'!$X$18:$X$70,MATCH($B104,'Damage costs'!$C$18:$C$70,0))/1000,AE53*INDEX('Damage costs'!$AB$18:$AB$70,MATCH($B104,'Damage costs'!$C$18:$C$70,0))/1000),"")</f>
        <v/>
      </c>
      <c r="AF104" s="59" t="str">
        <f>IFERROR(IF(OR($C$110=FALSE,LEFT($B104,3)&lt;&gt;"NOX"),AF53*INDEX('Damage costs'!$X$18:$X$70,MATCH($B104,'Damage costs'!$C$18:$C$70,0))/1000,AF53*INDEX('Damage costs'!$AB$18:$AB$70,MATCH($B104,'Damage costs'!$C$18:$C$70,0))/1000),"")</f>
        <v/>
      </c>
      <c r="AG104" s="59" t="str">
        <f>IFERROR(IF(OR($C$110=FALSE,LEFT($B104,3)&lt;&gt;"NOX"),AG53*INDEX('Damage costs'!$X$18:$X$70,MATCH($B104,'Damage costs'!$C$18:$C$70,0))/1000,AG53*INDEX('Damage costs'!$AB$18:$AB$70,MATCH($B104,'Damage costs'!$C$18:$C$70,0))/1000),"")</f>
        <v/>
      </c>
      <c r="AH104" s="59" t="str">
        <f>IFERROR(IF(OR($C$110=FALSE,LEFT($B104,3)&lt;&gt;"NOX"),AH53*INDEX('Damage costs'!$X$18:$X$70,MATCH($B104,'Damage costs'!$C$18:$C$70,0))/1000,AH53*INDEX('Damage costs'!$AB$18:$AB$70,MATCH($B104,'Damage costs'!$C$18:$C$70,0))/1000),"")</f>
        <v/>
      </c>
      <c r="AI104" s="59" t="str">
        <f>IFERROR(IF(OR($C$110=FALSE,LEFT($B104,3)&lt;&gt;"NOX"),AI53*INDEX('Damage costs'!$X$18:$X$70,MATCH($B104,'Damage costs'!$C$18:$C$70,0))/1000,AI53*INDEX('Damage costs'!$AB$18:$AB$70,MATCH($B104,'Damage costs'!$C$18:$C$70,0))/1000),"")</f>
        <v/>
      </c>
      <c r="AJ104" s="59" t="str">
        <f>IFERROR(IF(OR($C$110=FALSE,LEFT($B104,3)&lt;&gt;"NOX"),AJ53*INDEX('Damage costs'!$X$18:$X$70,MATCH($B104,'Damage costs'!$C$18:$C$70,0))/1000,AJ53*INDEX('Damage costs'!$AB$18:$AB$70,MATCH($B104,'Damage costs'!$C$18:$C$70,0))/1000),"")</f>
        <v/>
      </c>
      <c r="AK104" s="59" t="str">
        <f>IFERROR(IF(OR($C$110=FALSE,LEFT($B104,3)&lt;&gt;"NOX"),AK53*INDEX('Damage costs'!$X$18:$X$70,MATCH($B104,'Damage costs'!$C$18:$C$70,0))/1000,AK53*INDEX('Damage costs'!$AB$18:$AB$70,MATCH($B104,'Damage costs'!$C$18:$C$70,0))/1000),"")</f>
        <v/>
      </c>
      <c r="AL104" s="59" t="str">
        <f>IFERROR(IF(OR($C$110=FALSE,LEFT($B104,3)&lt;&gt;"NOX"),AL53*INDEX('Damage costs'!$X$18:$X$70,MATCH($B104,'Damage costs'!$C$18:$C$70,0))/1000,AL53*INDEX('Damage costs'!$AB$18:$AB$70,MATCH($B104,'Damage costs'!$C$18:$C$70,0))/1000),"")</f>
        <v/>
      </c>
      <c r="AM104" s="59" t="str">
        <f>IFERROR(IF(OR($C$110=FALSE,LEFT($B104,3)&lt;&gt;"NOX"),AM53*INDEX('Damage costs'!$X$18:$X$70,MATCH($B104,'Damage costs'!$C$18:$C$70,0))/1000,AM53*INDEX('Damage costs'!$AB$18:$AB$70,MATCH($B104,'Damage costs'!$C$18:$C$70,0))/1000),"")</f>
        <v/>
      </c>
      <c r="AN104" s="59" t="str">
        <f>IFERROR(IF(OR($C$110=FALSE,LEFT($B104,3)&lt;&gt;"NOX"),AN53*INDEX('Damage costs'!$X$18:$X$70,MATCH($B104,'Damage costs'!$C$18:$C$70,0))/1000,AN53*INDEX('Damage costs'!$AB$18:$AB$70,MATCH($B104,'Damage costs'!$C$18:$C$70,0))/1000),"")</f>
        <v/>
      </c>
      <c r="AO104" s="59" t="str">
        <f>IFERROR(IF(OR($C$110=FALSE,LEFT($B104,3)&lt;&gt;"NOX"),AO53*INDEX('Damage costs'!$X$18:$X$70,MATCH($B104,'Damage costs'!$C$18:$C$70,0))/1000,AO53*INDEX('Damage costs'!$AB$18:$AB$70,MATCH($B104,'Damage costs'!$C$18:$C$70,0))/1000),"")</f>
        <v/>
      </c>
      <c r="AP104" s="59" t="str">
        <f>IFERROR(IF(OR($C$110=FALSE,LEFT($B104,3)&lt;&gt;"NOX"),AP53*INDEX('Damage costs'!$X$18:$X$70,MATCH($B104,'Damage costs'!$C$18:$C$70,0))/1000,AP53*INDEX('Damage costs'!$AB$18:$AB$70,MATCH($B104,'Damage costs'!$C$18:$C$70,0))/1000),"")</f>
        <v/>
      </c>
      <c r="AQ104" s="59" t="str">
        <f>IFERROR(IF(OR($C$110=FALSE,LEFT($B104,3)&lt;&gt;"NOX"),AQ53*INDEX('Damage costs'!$X$18:$X$70,MATCH($B104,'Damage costs'!$C$18:$C$70,0))/1000,AQ53*INDEX('Damage costs'!$AB$18:$AB$70,MATCH($B104,'Damage costs'!$C$18:$C$70,0))/1000),"")</f>
        <v/>
      </c>
      <c r="AR104" s="59" t="str">
        <f>IFERROR(IF(OR($C$110=FALSE,LEFT($B104,3)&lt;&gt;"NOX"),AR53*INDEX('Damage costs'!$X$18:$X$70,MATCH($B104,'Damage costs'!$C$18:$C$70,0))/1000,AR53*INDEX('Damage costs'!$AB$18:$AB$70,MATCH($B104,'Damage costs'!$C$18:$C$70,0))/1000),"")</f>
        <v/>
      </c>
      <c r="AS104" s="59" t="str">
        <f>IFERROR(IF(OR($C$110=FALSE,LEFT($B104,3)&lt;&gt;"NOX"),AS53*INDEX('Damage costs'!$X$18:$X$70,MATCH($B104,'Damage costs'!$C$18:$C$70,0))/1000,AS53*INDEX('Damage costs'!$AB$18:$AB$70,MATCH($B104,'Damage costs'!$C$18:$C$70,0))/1000),"")</f>
        <v/>
      </c>
      <c r="AT104" s="59" t="str">
        <f>IFERROR(IF(OR($C$110=FALSE,LEFT($B104,3)&lt;&gt;"NOX"),AT53*INDEX('Damage costs'!$X$18:$X$70,MATCH($B104,'Damage costs'!$C$18:$C$70,0))/1000,AT53*INDEX('Damage costs'!$AB$18:$AB$70,MATCH($B104,'Damage costs'!$C$18:$C$70,0))/1000),"")</f>
        <v/>
      </c>
      <c r="AU104" s="59" t="str">
        <f>IFERROR(IF(OR($C$110=FALSE,LEFT($B104,3)&lt;&gt;"NOX"),AU53*INDEX('Damage costs'!$X$18:$X$70,MATCH($B104,'Damage costs'!$C$18:$C$70,0))/1000,AU53*INDEX('Damage costs'!$AB$18:$AB$70,MATCH($B104,'Damage costs'!$C$18:$C$70,0))/1000),"")</f>
        <v/>
      </c>
      <c r="AV104" s="59" t="str">
        <f>IFERROR(IF(OR($C$110=FALSE,LEFT($B104,3)&lt;&gt;"NOX"),AV53*INDEX('Damage costs'!$X$18:$X$70,MATCH($B104,'Damage costs'!$C$18:$C$70,0))/1000,AV53*INDEX('Damage costs'!$AB$18:$AB$70,MATCH($B104,'Damage costs'!$C$18:$C$70,0))/1000),"")</f>
        <v/>
      </c>
      <c r="AW104" s="59" t="str">
        <f>IFERROR(IF(OR($C$110=FALSE,LEFT($B104,3)&lt;&gt;"NOX"),AW53*INDEX('Damage costs'!$X$18:$X$70,MATCH($B104,'Damage costs'!$C$18:$C$70,0))/1000,AW53*INDEX('Damage costs'!$AB$18:$AB$70,MATCH($B104,'Damage costs'!$C$18:$C$70,0))/1000),"")</f>
        <v/>
      </c>
      <c r="AX104" s="59" t="str">
        <f>IFERROR(IF(OR($C$110=FALSE,LEFT($B104,3)&lt;&gt;"NOX"),AX53*INDEX('Damage costs'!$X$18:$X$70,MATCH($B104,'Damage costs'!$C$18:$C$70,0))/1000,AX53*INDEX('Damage costs'!$AB$18:$AB$70,MATCH($B104,'Damage costs'!$C$18:$C$70,0))/1000),"")</f>
        <v/>
      </c>
      <c r="AY104" s="59" t="str">
        <f>IFERROR(IF(OR($C$110=FALSE,LEFT($B104,3)&lt;&gt;"NOX"),AY53*INDEX('Damage costs'!$X$18:$X$70,MATCH($B104,'Damage costs'!$C$18:$C$70,0))/1000,AY53*INDEX('Damage costs'!$AB$18:$AB$70,MATCH($B104,'Damage costs'!$C$18:$C$70,0))/1000),"")</f>
        <v/>
      </c>
      <c r="AZ104" s="59" t="str">
        <f>IFERROR(IF(OR($C$110=FALSE,LEFT($B104,3)&lt;&gt;"NOX"),AZ53*INDEX('Damage costs'!$X$18:$X$70,MATCH($B104,'Damage costs'!$C$18:$C$70,0))/1000,AZ53*INDEX('Damage costs'!$AB$18:$AB$70,MATCH($B104,'Damage costs'!$C$18:$C$70,0))/1000),"")</f>
        <v/>
      </c>
      <c r="BA104" s="59" t="str">
        <f>IFERROR(IF(OR($C$110=FALSE,LEFT($B104,3)&lt;&gt;"NOX"),BA53*INDEX('Damage costs'!$X$18:$X$70,MATCH($B104,'Damage costs'!$C$18:$C$70,0))/1000,BA53*INDEX('Damage costs'!$AB$18:$AB$70,MATCH($B104,'Damage costs'!$C$18:$C$70,0))/1000),"")</f>
        <v/>
      </c>
      <c r="BB104" s="59" t="str">
        <f>IFERROR(IF(OR($C$110=FALSE,LEFT($B104,3)&lt;&gt;"NOX"),BB53*INDEX('Damage costs'!$X$18:$X$70,MATCH($B104,'Damage costs'!$C$18:$C$70,0))/1000,BB53*INDEX('Damage costs'!$AB$18:$AB$70,MATCH($B104,'Damage costs'!$C$18:$C$70,0))/1000),"")</f>
        <v/>
      </c>
      <c r="BC104" s="59" t="str">
        <f>IFERROR(IF(OR($C$110=FALSE,LEFT($B104,3)&lt;&gt;"NOX"),BC53*INDEX('Damage costs'!$X$18:$X$70,MATCH($B104,'Damage costs'!$C$18:$C$70,0))/1000,BC53*INDEX('Damage costs'!$AB$18:$AB$70,MATCH($B104,'Damage costs'!$C$18:$C$70,0))/1000),"")</f>
        <v/>
      </c>
      <c r="BD104" s="59" t="str">
        <f>IFERROR(IF(OR($C$110=FALSE,LEFT($B104,3)&lt;&gt;"NOX"),BD53*INDEX('Damage costs'!$X$18:$X$70,MATCH($B104,'Damage costs'!$C$18:$C$70,0))/1000,BD53*INDEX('Damage costs'!$AB$18:$AB$70,MATCH($B104,'Damage costs'!$C$18:$C$70,0))/1000),"")</f>
        <v/>
      </c>
      <c r="BE104" s="59" t="str">
        <f>IFERROR(IF(OR($C$110=FALSE,LEFT($B104,3)&lt;&gt;"NOX"),BE53*INDEX('Damage costs'!$X$18:$X$70,MATCH($B104,'Damage costs'!$C$18:$C$70,0))/1000,BE53*INDEX('Damage costs'!$AB$18:$AB$70,MATCH($B104,'Damage costs'!$C$18:$C$70,0))/1000),"")</f>
        <v/>
      </c>
      <c r="BF104" s="59" t="str">
        <f>IFERROR(IF(OR($C$110=FALSE,LEFT($B104,3)&lt;&gt;"NOX"),BF53*INDEX('Damage costs'!$X$18:$X$70,MATCH($B104,'Damage costs'!$C$18:$C$70,0))/1000,BF53*INDEX('Damage costs'!$AB$18:$AB$70,MATCH($B104,'Damage costs'!$C$18:$C$70,0))/1000),"")</f>
        <v/>
      </c>
      <c r="BG104" s="59" t="str">
        <f>IFERROR(IF(OR($C$110=FALSE,LEFT($B104,3)&lt;&gt;"NOX"),BG53*INDEX('Damage costs'!$X$18:$X$70,MATCH($B104,'Damage costs'!$C$18:$C$70,0))/1000,BG53*INDEX('Damage costs'!$AB$18:$AB$70,MATCH($B104,'Damage costs'!$C$18:$C$70,0))/1000),"")</f>
        <v/>
      </c>
      <c r="BH104" s="59" t="str">
        <f>IFERROR(IF(OR($C$110=FALSE,LEFT($B104,3)&lt;&gt;"NOX"),BH53*INDEX('Damage costs'!$X$18:$X$70,MATCH($B104,'Damage costs'!$C$18:$C$70,0))/1000,BH53*INDEX('Damage costs'!$AB$18:$AB$70,MATCH($B104,'Damage costs'!$C$18:$C$70,0))/1000),"")</f>
        <v/>
      </c>
      <c r="BI104" s="59" t="str">
        <f>IFERROR(IF(OR($C$110=FALSE,LEFT($B104,3)&lt;&gt;"NOX"),BI53*INDEX('Damage costs'!$X$18:$X$70,MATCH($B104,'Damage costs'!$C$18:$C$70,0))/1000,BI53*INDEX('Damage costs'!$AB$18:$AB$70,MATCH($B104,'Damage costs'!$C$18:$C$70,0))/1000),"")</f>
        <v/>
      </c>
      <c r="BJ104" s="59" t="str">
        <f>IFERROR(IF(OR($C$110=FALSE,LEFT($B104,3)&lt;&gt;"NOX"),BJ53*INDEX('Damage costs'!$X$18:$X$70,MATCH($B104,'Damage costs'!$C$18:$C$70,0))/1000,BJ53*INDEX('Damage costs'!$AB$18:$AB$70,MATCH($B104,'Damage costs'!$C$18:$C$70,0))/1000),"")</f>
        <v/>
      </c>
      <c r="BK104" s="59" t="str">
        <f>IFERROR(IF(OR($C$110=FALSE,LEFT($B104,3)&lt;&gt;"NOX"),BK53*INDEX('Damage costs'!$X$18:$X$70,MATCH($B104,'Damage costs'!$C$18:$C$70,0))/1000,BK53*INDEX('Damage costs'!$AB$18:$AB$70,MATCH($B104,'Damage costs'!$C$18:$C$70,0))/1000),"")</f>
        <v/>
      </c>
      <c r="BL104" s="59" t="str">
        <f>IFERROR(IF(OR($C$110=FALSE,LEFT($B104,3)&lt;&gt;"NOX"),BL53*INDEX('Damage costs'!$X$18:$X$70,MATCH($B104,'Damage costs'!$C$18:$C$70,0))/1000,BL53*INDEX('Damage costs'!$AB$18:$AB$70,MATCH($B104,'Damage costs'!$C$18:$C$70,0))/1000),"")</f>
        <v/>
      </c>
      <c r="BM104" s="59" t="str">
        <f>IFERROR(IF(OR($C$110=FALSE,LEFT($B104,3)&lt;&gt;"NOX"),BM53*INDEX('Damage costs'!$X$18:$X$70,MATCH($B104,'Damage costs'!$C$18:$C$70,0))/1000,BM53*INDEX('Damage costs'!$AB$18:$AB$70,MATCH($B104,'Damage costs'!$C$18:$C$70,0))/1000),"")</f>
        <v/>
      </c>
      <c r="BN104" s="59" t="str">
        <f>IFERROR(IF(OR($C$110=FALSE,LEFT($B104,3)&lt;&gt;"NOX"),BN53*INDEX('Damage costs'!$X$18:$X$70,MATCH($B104,'Damage costs'!$C$18:$C$70,0))/1000,BN53*INDEX('Damage costs'!$AB$18:$AB$70,MATCH($B104,'Damage costs'!$C$18:$C$70,0))/1000),"")</f>
        <v/>
      </c>
      <c r="BO104" s="59" t="str">
        <f>IFERROR(IF(OR($C$110=FALSE,LEFT($B104,3)&lt;&gt;"NOX"),BO53*INDEX('Damage costs'!$X$18:$X$70,MATCH($B104,'Damage costs'!$C$18:$C$70,0))/1000,BO53*INDEX('Damage costs'!$AB$18:$AB$70,MATCH($B104,'Damage costs'!$C$18:$C$70,0))/1000),"")</f>
        <v/>
      </c>
      <c r="BP104" s="59" t="str">
        <f>IFERROR(IF(OR($C$110=FALSE,LEFT($B104,3)&lt;&gt;"NOX"),BP53*INDEX('Damage costs'!$X$18:$X$70,MATCH($B104,'Damage costs'!$C$18:$C$70,0))/1000,BP53*INDEX('Damage costs'!$AB$18:$AB$70,MATCH($B104,'Damage costs'!$C$18:$C$70,0))/1000),"")</f>
        <v/>
      </c>
      <c r="BQ104" s="59" t="str">
        <f>IFERROR(IF(OR($C$110=FALSE,LEFT($B104,3)&lt;&gt;"NOX"),BQ53*INDEX('Damage costs'!$X$18:$X$70,MATCH($B104,'Damage costs'!$C$18:$C$70,0))/1000,BQ53*INDEX('Damage costs'!$AB$18:$AB$70,MATCH($B104,'Damage costs'!$C$18:$C$70,0))/1000),"")</f>
        <v/>
      </c>
      <c r="BR104" s="59" t="str">
        <f>IFERROR(IF(OR($C$110=FALSE,LEFT($B104,3)&lt;&gt;"NOX"),BR53*INDEX('Damage costs'!$X$18:$X$70,MATCH($B104,'Damage costs'!$C$18:$C$70,0))/1000,BR53*INDEX('Damage costs'!$AB$18:$AB$70,MATCH($B104,'Damage costs'!$C$18:$C$70,0))/1000),"")</f>
        <v/>
      </c>
      <c r="BS104" s="59" t="str">
        <f>IFERROR(IF(OR($C$110=FALSE,LEFT($B104,3)&lt;&gt;"NOX"),BS53*INDEX('Damage costs'!$X$18:$X$70,MATCH($B104,'Damage costs'!$C$18:$C$70,0))/1000,BS53*INDEX('Damage costs'!$AB$18:$AB$70,MATCH($B104,'Damage costs'!$C$18:$C$70,0))/1000),"")</f>
        <v/>
      </c>
      <c r="BT104" s="59" t="str">
        <f>IFERROR(IF(OR($C$110=FALSE,LEFT($B104,3)&lt;&gt;"NOX"),BT53*INDEX('Damage costs'!$X$18:$X$70,MATCH($B104,'Damage costs'!$C$18:$C$70,0))/1000,BT53*INDEX('Damage costs'!$AB$18:$AB$70,MATCH($B104,'Damage costs'!$C$18:$C$70,0))/1000),"")</f>
        <v/>
      </c>
      <c r="BU104" s="59" t="str">
        <f>IFERROR(IF(OR($C$110=FALSE,LEFT($B104,3)&lt;&gt;"NOX"),BU53*INDEX('Damage costs'!$X$18:$X$70,MATCH($B104,'Damage costs'!$C$18:$C$70,0))/1000,BU53*INDEX('Damage costs'!$AB$18:$AB$70,MATCH($B104,'Damage costs'!$C$18:$C$70,0))/1000),"")</f>
        <v/>
      </c>
      <c r="BV104" s="59" t="str">
        <f>IFERROR(IF(OR($C$110=FALSE,LEFT($B104,3)&lt;&gt;"NOX"),BV53*INDEX('Damage costs'!$X$18:$X$70,MATCH($B104,'Damage costs'!$C$18:$C$70,0))/1000,BV53*INDEX('Damage costs'!$AB$18:$AB$70,MATCH($B104,'Damage costs'!$C$18:$C$70,0))/1000),"")</f>
        <v/>
      </c>
      <c r="BW104" s="59" t="str">
        <f>IFERROR(IF(OR($C$110=FALSE,LEFT($B104,3)&lt;&gt;"NOX"),BW53*INDEX('Damage costs'!$X$18:$X$70,MATCH($B104,'Damage costs'!$C$18:$C$70,0))/1000,BW53*INDEX('Damage costs'!$AB$18:$AB$70,MATCH($B104,'Damage costs'!$C$18:$C$70,0))/1000),"")</f>
        <v/>
      </c>
      <c r="BX104" s="59" t="str">
        <f>IFERROR(IF(OR($C$110=FALSE,LEFT($B104,3)&lt;&gt;"NOX"),BX53*INDEX('Damage costs'!$X$18:$X$70,MATCH($B104,'Damage costs'!$C$18:$C$70,0))/1000,BX53*INDEX('Damage costs'!$AB$18:$AB$70,MATCH($B104,'Damage costs'!$C$18:$C$70,0))/1000),"")</f>
        <v/>
      </c>
      <c r="BY104" s="59" t="str">
        <f>IFERROR(IF(OR($C$110=FALSE,LEFT($B104,3)&lt;&gt;"NOX"),BY53*INDEX('Damage costs'!$X$18:$X$70,MATCH($B104,'Damage costs'!$C$18:$C$70,0))/1000,BY53*INDEX('Damage costs'!$AB$18:$AB$70,MATCH($B104,'Damage costs'!$C$18:$C$70,0))/1000),"")</f>
        <v/>
      </c>
      <c r="BZ104" s="59" t="str">
        <f>IFERROR(IF(OR($C$110=FALSE,LEFT($B104,3)&lt;&gt;"NOX"),BZ53*INDEX('Damage costs'!$X$18:$X$70,MATCH($B104,'Damage costs'!$C$18:$C$70,0))/1000,BZ53*INDEX('Damage costs'!$AB$18:$AB$70,MATCH($B104,'Damage costs'!$C$18:$C$70,0))/1000),"")</f>
        <v/>
      </c>
      <c r="CA104" s="59" t="str">
        <f>IFERROR(IF(OR($C$110=FALSE,LEFT($B104,3)&lt;&gt;"NOX"),CA53*INDEX('Damage costs'!$X$18:$X$70,MATCH($B104,'Damage costs'!$C$18:$C$70,0))/1000,CA53*INDEX('Damage costs'!$AB$18:$AB$70,MATCH($B104,'Damage costs'!$C$18:$C$70,0))/1000),"")</f>
        <v/>
      </c>
      <c r="CB104" s="59" t="str">
        <f>IFERROR(IF(OR($C$110=FALSE,LEFT($B104,3)&lt;&gt;"NOX"),CB53*INDEX('Damage costs'!$X$18:$X$70,MATCH($B104,'Damage costs'!$C$18:$C$70,0))/1000,CB53*INDEX('Damage costs'!$AB$18:$AB$70,MATCH($B104,'Damage costs'!$C$18:$C$70,0))/1000),"")</f>
        <v/>
      </c>
      <c r="CC104" s="59" t="str">
        <f>IFERROR(IF(OR($C$110=FALSE,LEFT($B104,3)&lt;&gt;"NOX"),CC53*INDEX('Damage costs'!$X$18:$X$70,MATCH($B104,'Damage costs'!$C$18:$C$70,0))/1000,CC53*INDEX('Damage costs'!$AB$18:$AB$70,MATCH($B104,'Damage costs'!$C$18:$C$70,0))/1000),"")</f>
        <v/>
      </c>
      <c r="CD104" s="59" t="str">
        <f>IFERROR(IF(OR($C$110=FALSE,LEFT($B104,3)&lt;&gt;"NOX"),CD53*INDEX('Damage costs'!$X$18:$X$70,MATCH($B104,'Damage costs'!$C$18:$C$70,0))/1000,CD53*INDEX('Damage costs'!$AB$18:$AB$70,MATCH($B104,'Damage costs'!$C$18:$C$70,0))/1000),"")</f>
        <v/>
      </c>
      <c r="CE104" s="59" t="str">
        <f>IFERROR(IF(OR($C$110=FALSE,LEFT($B104,3)&lt;&gt;"NOX"),CE53*INDEX('Damage costs'!$X$18:$X$70,MATCH($B104,'Damage costs'!$C$18:$C$70,0))/1000,CE53*INDEX('Damage costs'!$AB$18:$AB$70,MATCH($B104,'Damage costs'!$C$18:$C$70,0))/1000),"")</f>
        <v/>
      </c>
      <c r="CF104" s="59" t="str">
        <f>IFERROR(IF(OR($C$110=FALSE,LEFT($B104,3)&lt;&gt;"NOX"),CF53*INDEX('Damage costs'!$X$18:$X$70,MATCH($B104,'Damage costs'!$C$18:$C$70,0))/1000,CF53*INDEX('Damage costs'!$AB$18:$AB$70,MATCH($B104,'Damage costs'!$C$18:$C$70,0))/1000),"")</f>
        <v/>
      </c>
      <c r="CG104" s="59" t="str">
        <f>IFERROR(IF(OR($C$110=FALSE,LEFT($B104,3)&lt;&gt;"NOX"),CG53*INDEX('Damage costs'!$X$18:$X$70,MATCH($B104,'Damage costs'!$C$18:$C$70,0))/1000,CG53*INDEX('Damage costs'!$AB$18:$AB$70,MATCH($B104,'Damage costs'!$C$18:$C$70,0))/1000),"")</f>
        <v/>
      </c>
      <c r="CH104" s="59" t="str">
        <f>IFERROR(IF(OR($C$110=FALSE,LEFT($B104,3)&lt;&gt;"NOX"),CH53*INDEX('Damage costs'!$X$18:$X$70,MATCH($B104,'Damage costs'!$C$18:$C$70,0))/1000,CH53*INDEX('Damage costs'!$AB$18:$AB$70,MATCH($B104,'Damage costs'!$C$18:$C$70,0))/1000),"")</f>
        <v/>
      </c>
      <c r="CI104" s="59" t="str">
        <f>IFERROR(IF(OR($C$110=FALSE,LEFT($B104,3)&lt;&gt;"NOX"),CI53*INDEX('Damage costs'!$X$18:$X$70,MATCH($B104,'Damage costs'!$C$18:$C$70,0))/1000,CI53*INDEX('Damage costs'!$AB$18:$AB$70,MATCH($B104,'Damage costs'!$C$18:$C$70,0))/1000),"")</f>
        <v/>
      </c>
      <c r="CJ104" s="59" t="str">
        <f>IFERROR(IF(OR($C$110=FALSE,LEFT($B104,3)&lt;&gt;"NOX"),CJ53*INDEX('Damage costs'!$X$18:$X$70,MATCH($B104,'Damage costs'!$C$18:$C$70,0))/1000,CJ53*INDEX('Damage costs'!$AB$18:$AB$70,MATCH($B104,'Damage costs'!$C$18:$C$70,0))/1000),"")</f>
        <v/>
      </c>
      <c r="CK104" s="59" t="str">
        <f>IFERROR(IF(OR($C$110=FALSE,LEFT($B104,3)&lt;&gt;"NOX"),CK53*INDEX('Damage costs'!$X$18:$X$70,MATCH($B104,'Damage costs'!$C$18:$C$70,0))/1000,CK53*INDEX('Damage costs'!$AB$18:$AB$70,MATCH($B104,'Damage costs'!$C$18:$C$70,0))/1000),"")</f>
        <v/>
      </c>
      <c r="CL104" s="59" t="str">
        <f>IFERROR(IF(OR($C$110=FALSE,LEFT($B104,3)&lt;&gt;"NOX"),CL53*INDEX('Damage costs'!$X$18:$X$70,MATCH($B104,'Damage costs'!$C$18:$C$70,0))/1000,CL53*INDEX('Damage costs'!$AB$18:$AB$70,MATCH($B104,'Damage costs'!$C$18:$C$70,0))/1000),"")</f>
        <v/>
      </c>
      <c r="CM104" s="59" t="str">
        <f>IFERROR(IF(OR($C$110=FALSE,LEFT($B104,3)&lt;&gt;"NOX"),CM53*INDEX('Damage costs'!$X$18:$X$70,MATCH($B104,'Damage costs'!$C$18:$C$70,0))/1000,CM53*INDEX('Damage costs'!$AB$18:$AB$70,MATCH($B104,'Damage costs'!$C$18:$C$70,0))/1000),"")</f>
        <v/>
      </c>
      <c r="CN104" s="59" t="str">
        <f>IFERROR(IF(OR($C$110=FALSE,LEFT($B104,3)&lt;&gt;"NOX"),CN53*INDEX('Damage costs'!$X$18:$X$70,MATCH($B104,'Damage costs'!$C$18:$C$70,0))/1000,CN53*INDEX('Damage costs'!$AB$18:$AB$70,MATCH($B104,'Damage costs'!$C$18:$C$70,0))/1000),"")</f>
        <v/>
      </c>
      <c r="CO104" s="59" t="str">
        <f>IFERROR(IF(OR($C$110=FALSE,LEFT($B104,3)&lt;&gt;"NOX"),CO53*INDEX('Damage costs'!$X$18:$X$70,MATCH($B104,'Damage costs'!$C$18:$C$70,0))/1000,CO53*INDEX('Damage costs'!$AB$18:$AB$70,MATCH($B104,'Damage costs'!$C$18:$C$70,0))/1000),"")</f>
        <v/>
      </c>
      <c r="CP104" s="59" t="str">
        <f>IFERROR(IF(OR($C$110=FALSE,LEFT($B104,3)&lt;&gt;"NOX"),CP53*INDEX('Damage costs'!$X$18:$X$70,MATCH($B104,'Damage costs'!$C$18:$C$70,0))/1000,CP53*INDEX('Damage costs'!$AB$18:$AB$70,MATCH($B104,'Damage costs'!$C$18:$C$70,0))/1000),"")</f>
        <v/>
      </c>
      <c r="CQ104" s="59" t="str">
        <f>IFERROR(IF(OR($C$110=FALSE,LEFT($B104,3)&lt;&gt;"NOX"),CQ53*INDEX('Damage costs'!$X$18:$X$70,MATCH($B104,'Damage costs'!$C$18:$C$70,0))/1000,CQ53*INDEX('Damage costs'!$AB$18:$AB$70,MATCH($B104,'Damage costs'!$C$18:$C$70,0))/1000),"")</f>
        <v/>
      </c>
      <c r="CR104" s="59" t="str">
        <f>IFERROR(IF(OR($C$110=FALSE,LEFT($B104,3)&lt;&gt;"NOX"),CR53*INDEX('Damage costs'!$X$18:$X$70,MATCH($B104,'Damage costs'!$C$18:$C$70,0))/1000,CR53*INDEX('Damage costs'!$AB$18:$AB$70,MATCH($B104,'Damage costs'!$C$18:$C$70,0))/1000),"")</f>
        <v/>
      </c>
      <c r="CS104" s="59" t="str">
        <f>IFERROR(IF(OR($C$110=FALSE,LEFT($B104,3)&lt;&gt;"NOX"),CS53*INDEX('Damage costs'!$X$18:$X$70,MATCH($B104,'Damage costs'!$C$18:$C$70,0))/1000,CS53*INDEX('Damage costs'!$AB$18:$AB$70,MATCH($B104,'Damage costs'!$C$18:$C$70,0))/1000),"")</f>
        <v/>
      </c>
      <c r="CT104" s="59" t="str">
        <f>IFERROR(IF(OR($C$110=FALSE,LEFT($B104,3)&lt;&gt;"NOX"),CT53*INDEX('Damage costs'!$X$18:$X$70,MATCH($B104,'Damage costs'!$C$18:$C$70,0))/1000,CT53*INDEX('Damage costs'!$AB$18:$AB$70,MATCH($B104,'Damage costs'!$C$18:$C$70,0))/1000),"")</f>
        <v/>
      </c>
      <c r="CU104" s="59" t="str">
        <f>IFERROR(IF(OR($C$110=FALSE,LEFT($B104,3)&lt;&gt;"NOX"),CU53*INDEX('Damage costs'!$X$18:$X$70,MATCH($B104,'Damage costs'!$C$18:$C$70,0))/1000,CU53*INDEX('Damage costs'!$AB$18:$AB$70,MATCH($B104,'Damage costs'!$C$18:$C$70,0))/1000),"")</f>
        <v/>
      </c>
      <c r="CV104" s="59" t="str">
        <f>IFERROR(IF(OR($C$110=FALSE,LEFT($B104,3)&lt;&gt;"NOX"),CV53*INDEX('Damage costs'!$X$18:$X$70,MATCH($B104,'Damage costs'!$C$18:$C$70,0))/1000,CV53*INDEX('Damage costs'!$AB$18:$AB$70,MATCH($B104,'Damage costs'!$C$18:$C$70,0))/1000),"")</f>
        <v/>
      </c>
      <c r="CW104" s="59" t="str">
        <f>IFERROR(IF(OR($C$110=FALSE,LEFT($B104,3)&lt;&gt;"NOX"),CW53*INDEX('Damage costs'!$X$18:$X$70,MATCH($B104,'Damage costs'!$C$18:$C$70,0))/1000,CW53*INDEX('Damage costs'!$AB$18:$AB$70,MATCH($B104,'Damage costs'!$C$18:$C$70,0))/1000),"")</f>
        <v/>
      </c>
      <c r="CX104" s="59" t="str">
        <f>IFERROR(IF(OR($C$110=FALSE,LEFT($B104,3)&lt;&gt;"NOX"),CX53*INDEX('Damage costs'!$X$18:$X$70,MATCH($B104,'Damage costs'!$C$18:$C$70,0))/1000,CX53*INDEX('Damage costs'!$AB$18:$AB$70,MATCH($B104,'Damage costs'!$C$18:$C$70,0))/1000),"")</f>
        <v/>
      </c>
      <c r="CY104" s="59" t="str">
        <f>IFERROR(IF(OR($C$110=FALSE,LEFT($B104,3)&lt;&gt;"NOX"),CY53*INDEX('Damage costs'!$X$18:$X$70,MATCH($B104,'Damage costs'!$C$18:$C$70,0))/1000,CY53*INDEX('Damage costs'!$AB$18:$AB$70,MATCH($B104,'Damage costs'!$C$18:$C$70,0))/1000),"")</f>
        <v/>
      </c>
      <c r="CZ104" s="391"/>
    </row>
    <row r="105" spans="2:104" x14ac:dyDescent="0.25">
      <c r="B105" s="406">
        <f t="shared" si="42"/>
        <v>0</v>
      </c>
      <c r="C105" s="9" t="s">
        <v>1117</v>
      </c>
      <c r="D105" s="59" t="str">
        <f>IFERROR(IF(OR($C$110=FALSE,LEFT($B105,3)&lt;&gt;"NOX"),D54*INDEX('Damage costs'!$X$18:$X$70,MATCH($B105,'Damage costs'!$C$18:$C$70,0))/1000,D54*INDEX('Damage costs'!$AB$18:$AB$70,MATCH($B105,'Damage costs'!$C$18:$C$70,0))/1000),"")</f>
        <v/>
      </c>
      <c r="E105" s="59" t="str">
        <f>IFERROR(IF(OR($C$110=FALSE,LEFT($B105,3)&lt;&gt;"NOX"),E54*INDEX('Damage costs'!$X$18:$X$70,MATCH($B105,'Damage costs'!$C$18:$C$70,0))/1000,E54*INDEX('Damage costs'!$AB$18:$AB$70,MATCH($B105,'Damage costs'!$C$18:$C$70,0))/1000),"")</f>
        <v/>
      </c>
      <c r="F105" s="59" t="str">
        <f>IFERROR(IF(OR($C$110=FALSE,LEFT($B105,3)&lt;&gt;"NOX"),F54*INDEX('Damage costs'!$X$18:$X$70,MATCH($B105,'Damage costs'!$C$18:$C$70,0))/1000,F54*INDEX('Damage costs'!$AB$18:$AB$70,MATCH($B105,'Damage costs'!$C$18:$C$70,0))/1000),"")</f>
        <v/>
      </c>
      <c r="G105" s="59" t="str">
        <f>IFERROR(IF(OR($C$110=FALSE,LEFT($B105,3)&lt;&gt;"NOX"),G54*INDEX('Damage costs'!$X$18:$X$70,MATCH($B105,'Damage costs'!$C$18:$C$70,0))/1000,G54*INDEX('Damage costs'!$AB$18:$AB$70,MATCH($B105,'Damage costs'!$C$18:$C$70,0))/1000),"")</f>
        <v/>
      </c>
      <c r="H105" s="59" t="str">
        <f>IFERROR(IF(OR($C$110=FALSE,LEFT($B105,3)&lt;&gt;"NOX"),H54*INDEX('Damage costs'!$X$18:$X$70,MATCH($B105,'Damage costs'!$C$18:$C$70,0))/1000,H54*INDEX('Damage costs'!$AB$18:$AB$70,MATCH($B105,'Damage costs'!$C$18:$C$70,0))/1000),"")</f>
        <v/>
      </c>
      <c r="I105" s="59" t="str">
        <f>IFERROR(IF(OR($C$110=FALSE,LEFT($B105,3)&lt;&gt;"NOX"),I54*INDEX('Damage costs'!$X$18:$X$70,MATCH($B105,'Damage costs'!$C$18:$C$70,0))/1000,I54*INDEX('Damage costs'!$AB$18:$AB$70,MATCH($B105,'Damage costs'!$C$18:$C$70,0))/1000),"")</f>
        <v/>
      </c>
      <c r="J105" s="59" t="str">
        <f>IFERROR(IF(OR($C$110=FALSE,LEFT($B105,3)&lt;&gt;"NOX"),J54*INDEX('Damage costs'!$X$18:$X$70,MATCH($B105,'Damage costs'!$C$18:$C$70,0))/1000,J54*INDEX('Damage costs'!$AB$18:$AB$70,MATCH($B105,'Damage costs'!$C$18:$C$70,0))/1000),"")</f>
        <v/>
      </c>
      <c r="K105" s="59" t="str">
        <f>IFERROR(IF(OR($C$110=FALSE,LEFT($B105,3)&lt;&gt;"NOX"),K54*INDEX('Damage costs'!$X$18:$X$70,MATCH($B105,'Damage costs'!$C$18:$C$70,0))/1000,K54*INDEX('Damage costs'!$AB$18:$AB$70,MATCH($B105,'Damage costs'!$C$18:$C$70,0))/1000),"")</f>
        <v/>
      </c>
      <c r="L105" s="59" t="str">
        <f>IFERROR(IF(OR($C$110=FALSE,LEFT($B105,3)&lt;&gt;"NOX"),L54*INDEX('Damage costs'!$X$18:$X$70,MATCH($B105,'Damage costs'!$C$18:$C$70,0))/1000,L54*INDEX('Damage costs'!$AB$18:$AB$70,MATCH($B105,'Damage costs'!$C$18:$C$70,0))/1000),"")</f>
        <v/>
      </c>
      <c r="M105" s="59" t="str">
        <f>IFERROR(IF(OR($C$110=FALSE,LEFT($B105,3)&lt;&gt;"NOX"),M54*INDEX('Damage costs'!$X$18:$X$70,MATCH($B105,'Damage costs'!$C$18:$C$70,0))/1000,M54*INDEX('Damage costs'!$AB$18:$AB$70,MATCH($B105,'Damage costs'!$C$18:$C$70,0))/1000),"")</f>
        <v/>
      </c>
      <c r="N105" s="59" t="str">
        <f>IFERROR(IF(OR($C$110=FALSE,LEFT($B105,3)&lt;&gt;"NOX"),N54*INDEX('Damage costs'!$X$18:$X$70,MATCH($B105,'Damage costs'!$C$18:$C$70,0))/1000,N54*INDEX('Damage costs'!$AB$18:$AB$70,MATCH($B105,'Damage costs'!$C$18:$C$70,0))/1000),"")</f>
        <v/>
      </c>
      <c r="O105" s="59" t="str">
        <f>IFERROR(IF(OR($C$110=FALSE,LEFT($B105,3)&lt;&gt;"NOX"),O54*INDEX('Damage costs'!$X$18:$X$70,MATCH($B105,'Damage costs'!$C$18:$C$70,0))/1000,O54*INDEX('Damage costs'!$AB$18:$AB$70,MATCH($B105,'Damage costs'!$C$18:$C$70,0))/1000),"")</f>
        <v/>
      </c>
      <c r="P105" s="59" t="str">
        <f>IFERROR(IF(OR($C$110=FALSE,LEFT($B105,3)&lt;&gt;"NOX"),P54*INDEX('Damage costs'!$X$18:$X$70,MATCH($B105,'Damage costs'!$C$18:$C$70,0))/1000,P54*INDEX('Damage costs'!$AB$18:$AB$70,MATCH($B105,'Damage costs'!$C$18:$C$70,0))/1000),"")</f>
        <v/>
      </c>
      <c r="Q105" s="59" t="str">
        <f>IFERROR(IF(OR($C$110=FALSE,LEFT($B105,3)&lt;&gt;"NOX"),Q54*INDEX('Damage costs'!$X$18:$X$70,MATCH($B105,'Damage costs'!$C$18:$C$70,0))/1000,Q54*INDEX('Damage costs'!$AB$18:$AB$70,MATCH($B105,'Damage costs'!$C$18:$C$70,0))/1000),"")</f>
        <v/>
      </c>
      <c r="R105" s="59" t="str">
        <f>IFERROR(IF(OR($C$110=FALSE,LEFT($B105,3)&lt;&gt;"NOX"),R54*INDEX('Damage costs'!$X$18:$X$70,MATCH($B105,'Damage costs'!$C$18:$C$70,0))/1000,R54*INDEX('Damage costs'!$AB$18:$AB$70,MATCH($B105,'Damage costs'!$C$18:$C$70,0))/1000),"")</f>
        <v/>
      </c>
      <c r="S105" s="59" t="str">
        <f>IFERROR(IF(OR($C$110=FALSE,LEFT($B105,3)&lt;&gt;"NOX"),S54*INDEX('Damage costs'!$X$18:$X$70,MATCH($B105,'Damage costs'!$C$18:$C$70,0))/1000,S54*INDEX('Damage costs'!$AB$18:$AB$70,MATCH($B105,'Damage costs'!$C$18:$C$70,0))/1000),"")</f>
        <v/>
      </c>
      <c r="T105" s="59" t="str">
        <f>IFERROR(IF(OR($C$110=FALSE,LEFT($B105,3)&lt;&gt;"NOX"),T54*INDEX('Damage costs'!$X$18:$X$70,MATCH($B105,'Damage costs'!$C$18:$C$70,0))/1000,T54*INDEX('Damage costs'!$AB$18:$AB$70,MATCH($B105,'Damage costs'!$C$18:$C$70,0))/1000),"")</f>
        <v/>
      </c>
      <c r="U105" s="59" t="str">
        <f>IFERROR(IF(OR($C$110=FALSE,LEFT($B105,3)&lt;&gt;"NOX"),U54*INDEX('Damage costs'!$X$18:$X$70,MATCH($B105,'Damage costs'!$C$18:$C$70,0))/1000,U54*INDEX('Damage costs'!$AB$18:$AB$70,MATCH($B105,'Damage costs'!$C$18:$C$70,0))/1000),"")</f>
        <v/>
      </c>
      <c r="V105" s="59" t="str">
        <f>IFERROR(IF(OR($C$110=FALSE,LEFT($B105,3)&lt;&gt;"NOX"),V54*INDEX('Damage costs'!$X$18:$X$70,MATCH($B105,'Damage costs'!$C$18:$C$70,0))/1000,V54*INDEX('Damage costs'!$AB$18:$AB$70,MATCH($B105,'Damage costs'!$C$18:$C$70,0))/1000),"")</f>
        <v/>
      </c>
      <c r="W105" s="59" t="str">
        <f>IFERROR(IF(OR($C$110=FALSE,LEFT($B105,3)&lt;&gt;"NOX"),W54*INDEX('Damage costs'!$X$18:$X$70,MATCH($B105,'Damage costs'!$C$18:$C$70,0))/1000,W54*INDEX('Damage costs'!$AB$18:$AB$70,MATCH($B105,'Damage costs'!$C$18:$C$70,0))/1000),"")</f>
        <v/>
      </c>
      <c r="X105" s="59" t="str">
        <f>IFERROR(IF(OR($C$110=FALSE,LEFT($B105,3)&lt;&gt;"NOX"),X54*INDEX('Damage costs'!$X$18:$X$70,MATCH($B105,'Damage costs'!$C$18:$C$70,0))/1000,X54*INDEX('Damage costs'!$AB$18:$AB$70,MATCH($B105,'Damage costs'!$C$18:$C$70,0))/1000),"")</f>
        <v/>
      </c>
      <c r="Y105" s="59" t="str">
        <f>IFERROR(IF(OR($C$110=FALSE,LEFT($B105,3)&lt;&gt;"NOX"),Y54*INDEX('Damage costs'!$X$18:$X$70,MATCH($B105,'Damage costs'!$C$18:$C$70,0))/1000,Y54*INDEX('Damage costs'!$AB$18:$AB$70,MATCH($B105,'Damage costs'!$C$18:$C$70,0))/1000),"")</f>
        <v/>
      </c>
      <c r="Z105" s="59" t="str">
        <f>IFERROR(IF(OR($C$110=FALSE,LEFT($B105,3)&lt;&gt;"NOX"),Z54*INDEX('Damage costs'!$X$18:$X$70,MATCH($B105,'Damage costs'!$C$18:$C$70,0))/1000,Z54*INDEX('Damage costs'!$AB$18:$AB$70,MATCH($B105,'Damage costs'!$C$18:$C$70,0))/1000),"")</f>
        <v/>
      </c>
      <c r="AA105" s="59" t="str">
        <f>IFERROR(IF(OR($C$110=FALSE,LEFT($B105,3)&lt;&gt;"NOX"),AA54*INDEX('Damage costs'!$X$18:$X$70,MATCH($B105,'Damage costs'!$C$18:$C$70,0))/1000,AA54*INDEX('Damage costs'!$AB$18:$AB$70,MATCH($B105,'Damage costs'!$C$18:$C$70,0))/1000),"")</f>
        <v/>
      </c>
      <c r="AB105" s="59" t="str">
        <f>IFERROR(IF(OR($C$110=FALSE,LEFT($B105,3)&lt;&gt;"NOX"),AB54*INDEX('Damage costs'!$X$18:$X$70,MATCH($B105,'Damage costs'!$C$18:$C$70,0))/1000,AB54*INDEX('Damage costs'!$AB$18:$AB$70,MATCH($B105,'Damage costs'!$C$18:$C$70,0))/1000),"")</f>
        <v/>
      </c>
      <c r="AC105" s="59" t="str">
        <f>IFERROR(IF(OR($C$110=FALSE,LEFT($B105,3)&lt;&gt;"NOX"),AC54*INDEX('Damage costs'!$X$18:$X$70,MATCH($B105,'Damage costs'!$C$18:$C$70,0))/1000,AC54*INDEX('Damage costs'!$AB$18:$AB$70,MATCH($B105,'Damage costs'!$C$18:$C$70,0))/1000),"")</f>
        <v/>
      </c>
      <c r="AD105" s="59" t="str">
        <f>IFERROR(IF(OR($C$110=FALSE,LEFT($B105,3)&lt;&gt;"NOX"),AD54*INDEX('Damage costs'!$X$18:$X$70,MATCH($B105,'Damage costs'!$C$18:$C$70,0))/1000,AD54*INDEX('Damage costs'!$AB$18:$AB$70,MATCH($B105,'Damage costs'!$C$18:$C$70,0))/1000),"")</f>
        <v/>
      </c>
      <c r="AE105" s="59" t="str">
        <f>IFERROR(IF(OR($C$110=FALSE,LEFT($B105,3)&lt;&gt;"NOX"),AE54*INDEX('Damage costs'!$X$18:$X$70,MATCH($B105,'Damage costs'!$C$18:$C$70,0))/1000,AE54*INDEX('Damage costs'!$AB$18:$AB$70,MATCH($B105,'Damage costs'!$C$18:$C$70,0))/1000),"")</f>
        <v/>
      </c>
      <c r="AF105" s="59" t="str">
        <f>IFERROR(IF(OR($C$110=FALSE,LEFT($B105,3)&lt;&gt;"NOX"),AF54*INDEX('Damage costs'!$X$18:$X$70,MATCH($B105,'Damage costs'!$C$18:$C$70,0))/1000,AF54*INDEX('Damage costs'!$AB$18:$AB$70,MATCH($B105,'Damage costs'!$C$18:$C$70,0))/1000),"")</f>
        <v/>
      </c>
      <c r="AG105" s="59" t="str">
        <f>IFERROR(IF(OR($C$110=FALSE,LEFT($B105,3)&lt;&gt;"NOX"),AG54*INDEX('Damage costs'!$X$18:$X$70,MATCH($B105,'Damage costs'!$C$18:$C$70,0))/1000,AG54*INDEX('Damage costs'!$AB$18:$AB$70,MATCH($B105,'Damage costs'!$C$18:$C$70,0))/1000),"")</f>
        <v/>
      </c>
      <c r="AH105" s="59" t="str">
        <f>IFERROR(IF(OR($C$110=FALSE,LEFT($B105,3)&lt;&gt;"NOX"),AH54*INDEX('Damage costs'!$X$18:$X$70,MATCH($B105,'Damage costs'!$C$18:$C$70,0))/1000,AH54*INDEX('Damage costs'!$AB$18:$AB$70,MATCH($B105,'Damage costs'!$C$18:$C$70,0))/1000),"")</f>
        <v/>
      </c>
      <c r="AI105" s="59" t="str">
        <f>IFERROR(IF(OR($C$110=FALSE,LEFT($B105,3)&lt;&gt;"NOX"),AI54*INDEX('Damage costs'!$X$18:$X$70,MATCH($B105,'Damage costs'!$C$18:$C$70,0))/1000,AI54*INDEX('Damage costs'!$AB$18:$AB$70,MATCH($B105,'Damage costs'!$C$18:$C$70,0))/1000),"")</f>
        <v/>
      </c>
      <c r="AJ105" s="59" t="str">
        <f>IFERROR(IF(OR($C$110=FALSE,LEFT($B105,3)&lt;&gt;"NOX"),AJ54*INDEX('Damage costs'!$X$18:$X$70,MATCH($B105,'Damage costs'!$C$18:$C$70,0))/1000,AJ54*INDEX('Damage costs'!$AB$18:$AB$70,MATCH($B105,'Damage costs'!$C$18:$C$70,0))/1000),"")</f>
        <v/>
      </c>
      <c r="AK105" s="59" t="str">
        <f>IFERROR(IF(OR($C$110=FALSE,LEFT($B105,3)&lt;&gt;"NOX"),AK54*INDEX('Damage costs'!$X$18:$X$70,MATCH($B105,'Damage costs'!$C$18:$C$70,0))/1000,AK54*INDEX('Damage costs'!$AB$18:$AB$70,MATCH($B105,'Damage costs'!$C$18:$C$70,0))/1000),"")</f>
        <v/>
      </c>
      <c r="AL105" s="59" t="str">
        <f>IFERROR(IF(OR($C$110=FALSE,LEFT($B105,3)&lt;&gt;"NOX"),AL54*INDEX('Damage costs'!$X$18:$X$70,MATCH($B105,'Damage costs'!$C$18:$C$70,0))/1000,AL54*INDEX('Damage costs'!$AB$18:$AB$70,MATCH($B105,'Damage costs'!$C$18:$C$70,0))/1000),"")</f>
        <v/>
      </c>
      <c r="AM105" s="59" t="str">
        <f>IFERROR(IF(OR($C$110=FALSE,LEFT($B105,3)&lt;&gt;"NOX"),AM54*INDEX('Damage costs'!$X$18:$X$70,MATCH($B105,'Damage costs'!$C$18:$C$70,0))/1000,AM54*INDEX('Damage costs'!$AB$18:$AB$70,MATCH($B105,'Damage costs'!$C$18:$C$70,0))/1000),"")</f>
        <v/>
      </c>
      <c r="AN105" s="59" t="str">
        <f>IFERROR(IF(OR($C$110=FALSE,LEFT($B105,3)&lt;&gt;"NOX"),AN54*INDEX('Damage costs'!$X$18:$X$70,MATCH($B105,'Damage costs'!$C$18:$C$70,0))/1000,AN54*INDEX('Damage costs'!$AB$18:$AB$70,MATCH($B105,'Damage costs'!$C$18:$C$70,0))/1000),"")</f>
        <v/>
      </c>
      <c r="AO105" s="59" t="str">
        <f>IFERROR(IF(OR($C$110=FALSE,LEFT($B105,3)&lt;&gt;"NOX"),AO54*INDEX('Damage costs'!$X$18:$X$70,MATCH($B105,'Damage costs'!$C$18:$C$70,0))/1000,AO54*INDEX('Damage costs'!$AB$18:$AB$70,MATCH($B105,'Damage costs'!$C$18:$C$70,0))/1000),"")</f>
        <v/>
      </c>
      <c r="AP105" s="59" t="str">
        <f>IFERROR(IF(OR($C$110=FALSE,LEFT($B105,3)&lt;&gt;"NOX"),AP54*INDEX('Damage costs'!$X$18:$X$70,MATCH($B105,'Damage costs'!$C$18:$C$70,0))/1000,AP54*INDEX('Damage costs'!$AB$18:$AB$70,MATCH($B105,'Damage costs'!$C$18:$C$70,0))/1000),"")</f>
        <v/>
      </c>
      <c r="AQ105" s="59" t="str">
        <f>IFERROR(IF(OR($C$110=FALSE,LEFT($B105,3)&lt;&gt;"NOX"),AQ54*INDEX('Damage costs'!$X$18:$X$70,MATCH($B105,'Damage costs'!$C$18:$C$70,0))/1000,AQ54*INDEX('Damage costs'!$AB$18:$AB$70,MATCH($B105,'Damage costs'!$C$18:$C$70,0))/1000),"")</f>
        <v/>
      </c>
      <c r="AR105" s="59" t="str">
        <f>IFERROR(IF(OR($C$110=FALSE,LEFT($B105,3)&lt;&gt;"NOX"),AR54*INDEX('Damage costs'!$X$18:$X$70,MATCH($B105,'Damage costs'!$C$18:$C$70,0))/1000,AR54*INDEX('Damage costs'!$AB$18:$AB$70,MATCH($B105,'Damage costs'!$C$18:$C$70,0))/1000),"")</f>
        <v/>
      </c>
      <c r="AS105" s="59" t="str">
        <f>IFERROR(IF(OR($C$110=FALSE,LEFT($B105,3)&lt;&gt;"NOX"),AS54*INDEX('Damage costs'!$X$18:$X$70,MATCH($B105,'Damage costs'!$C$18:$C$70,0))/1000,AS54*INDEX('Damage costs'!$AB$18:$AB$70,MATCH($B105,'Damage costs'!$C$18:$C$70,0))/1000),"")</f>
        <v/>
      </c>
      <c r="AT105" s="59" t="str">
        <f>IFERROR(IF(OR($C$110=FALSE,LEFT($B105,3)&lt;&gt;"NOX"),AT54*INDEX('Damage costs'!$X$18:$X$70,MATCH($B105,'Damage costs'!$C$18:$C$70,0))/1000,AT54*INDEX('Damage costs'!$AB$18:$AB$70,MATCH($B105,'Damage costs'!$C$18:$C$70,0))/1000),"")</f>
        <v/>
      </c>
      <c r="AU105" s="59" t="str">
        <f>IFERROR(IF(OR($C$110=FALSE,LEFT($B105,3)&lt;&gt;"NOX"),AU54*INDEX('Damage costs'!$X$18:$X$70,MATCH($B105,'Damage costs'!$C$18:$C$70,0))/1000,AU54*INDEX('Damage costs'!$AB$18:$AB$70,MATCH($B105,'Damage costs'!$C$18:$C$70,0))/1000),"")</f>
        <v/>
      </c>
      <c r="AV105" s="59" t="str">
        <f>IFERROR(IF(OR($C$110=FALSE,LEFT($B105,3)&lt;&gt;"NOX"),AV54*INDEX('Damage costs'!$X$18:$X$70,MATCH($B105,'Damage costs'!$C$18:$C$70,0))/1000,AV54*INDEX('Damage costs'!$AB$18:$AB$70,MATCH($B105,'Damage costs'!$C$18:$C$70,0))/1000),"")</f>
        <v/>
      </c>
      <c r="AW105" s="59" t="str">
        <f>IFERROR(IF(OR($C$110=FALSE,LEFT($B105,3)&lt;&gt;"NOX"),AW54*INDEX('Damage costs'!$X$18:$X$70,MATCH($B105,'Damage costs'!$C$18:$C$70,0))/1000,AW54*INDEX('Damage costs'!$AB$18:$AB$70,MATCH($B105,'Damage costs'!$C$18:$C$70,0))/1000),"")</f>
        <v/>
      </c>
      <c r="AX105" s="59" t="str">
        <f>IFERROR(IF(OR($C$110=FALSE,LEFT($B105,3)&lt;&gt;"NOX"),AX54*INDEX('Damage costs'!$X$18:$X$70,MATCH($B105,'Damage costs'!$C$18:$C$70,0))/1000,AX54*INDEX('Damage costs'!$AB$18:$AB$70,MATCH($B105,'Damage costs'!$C$18:$C$70,0))/1000),"")</f>
        <v/>
      </c>
      <c r="AY105" s="59" t="str">
        <f>IFERROR(IF(OR($C$110=FALSE,LEFT($B105,3)&lt;&gt;"NOX"),AY54*INDEX('Damage costs'!$X$18:$X$70,MATCH($B105,'Damage costs'!$C$18:$C$70,0))/1000,AY54*INDEX('Damage costs'!$AB$18:$AB$70,MATCH($B105,'Damage costs'!$C$18:$C$70,0))/1000),"")</f>
        <v/>
      </c>
      <c r="AZ105" s="59" t="str">
        <f>IFERROR(IF(OR($C$110=FALSE,LEFT($B105,3)&lt;&gt;"NOX"),AZ54*INDEX('Damage costs'!$X$18:$X$70,MATCH($B105,'Damage costs'!$C$18:$C$70,0))/1000,AZ54*INDEX('Damage costs'!$AB$18:$AB$70,MATCH($B105,'Damage costs'!$C$18:$C$70,0))/1000),"")</f>
        <v/>
      </c>
      <c r="BA105" s="59" t="str">
        <f>IFERROR(IF(OR($C$110=FALSE,LEFT($B105,3)&lt;&gt;"NOX"),BA54*INDEX('Damage costs'!$X$18:$X$70,MATCH($B105,'Damage costs'!$C$18:$C$70,0))/1000,BA54*INDEX('Damage costs'!$AB$18:$AB$70,MATCH($B105,'Damage costs'!$C$18:$C$70,0))/1000),"")</f>
        <v/>
      </c>
      <c r="BB105" s="59" t="str">
        <f>IFERROR(IF(OR($C$110=FALSE,LEFT($B105,3)&lt;&gt;"NOX"),BB54*INDEX('Damage costs'!$X$18:$X$70,MATCH($B105,'Damage costs'!$C$18:$C$70,0))/1000,BB54*INDEX('Damage costs'!$AB$18:$AB$70,MATCH($B105,'Damage costs'!$C$18:$C$70,0))/1000),"")</f>
        <v/>
      </c>
      <c r="BC105" s="59" t="str">
        <f>IFERROR(IF(OR($C$110=FALSE,LEFT($B105,3)&lt;&gt;"NOX"),BC54*INDEX('Damage costs'!$X$18:$X$70,MATCH($B105,'Damage costs'!$C$18:$C$70,0))/1000,BC54*INDEX('Damage costs'!$AB$18:$AB$70,MATCH($B105,'Damage costs'!$C$18:$C$70,0))/1000),"")</f>
        <v/>
      </c>
      <c r="BD105" s="59" t="str">
        <f>IFERROR(IF(OR($C$110=FALSE,LEFT($B105,3)&lt;&gt;"NOX"),BD54*INDEX('Damage costs'!$X$18:$X$70,MATCH($B105,'Damage costs'!$C$18:$C$70,0))/1000,BD54*INDEX('Damage costs'!$AB$18:$AB$70,MATCH($B105,'Damage costs'!$C$18:$C$70,0))/1000),"")</f>
        <v/>
      </c>
      <c r="BE105" s="59" t="str">
        <f>IFERROR(IF(OR($C$110=FALSE,LEFT($B105,3)&lt;&gt;"NOX"),BE54*INDEX('Damage costs'!$X$18:$X$70,MATCH($B105,'Damage costs'!$C$18:$C$70,0))/1000,BE54*INDEX('Damage costs'!$AB$18:$AB$70,MATCH($B105,'Damage costs'!$C$18:$C$70,0))/1000),"")</f>
        <v/>
      </c>
      <c r="BF105" s="59" t="str">
        <f>IFERROR(IF(OR($C$110=FALSE,LEFT($B105,3)&lt;&gt;"NOX"),BF54*INDEX('Damage costs'!$X$18:$X$70,MATCH($B105,'Damage costs'!$C$18:$C$70,0))/1000,BF54*INDEX('Damage costs'!$AB$18:$AB$70,MATCH($B105,'Damage costs'!$C$18:$C$70,0))/1000),"")</f>
        <v/>
      </c>
      <c r="BG105" s="59" t="str">
        <f>IFERROR(IF(OR($C$110=FALSE,LEFT($B105,3)&lt;&gt;"NOX"),BG54*INDEX('Damage costs'!$X$18:$X$70,MATCH($B105,'Damage costs'!$C$18:$C$70,0))/1000,BG54*INDEX('Damage costs'!$AB$18:$AB$70,MATCH($B105,'Damage costs'!$C$18:$C$70,0))/1000),"")</f>
        <v/>
      </c>
      <c r="BH105" s="59" t="str">
        <f>IFERROR(IF(OR($C$110=FALSE,LEFT($B105,3)&lt;&gt;"NOX"),BH54*INDEX('Damage costs'!$X$18:$X$70,MATCH($B105,'Damage costs'!$C$18:$C$70,0))/1000,BH54*INDEX('Damage costs'!$AB$18:$AB$70,MATCH($B105,'Damage costs'!$C$18:$C$70,0))/1000),"")</f>
        <v/>
      </c>
      <c r="BI105" s="59" t="str">
        <f>IFERROR(IF(OR($C$110=FALSE,LEFT($B105,3)&lt;&gt;"NOX"),BI54*INDEX('Damage costs'!$X$18:$X$70,MATCH($B105,'Damage costs'!$C$18:$C$70,0))/1000,BI54*INDEX('Damage costs'!$AB$18:$AB$70,MATCH($B105,'Damage costs'!$C$18:$C$70,0))/1000),"")</f>
        <v/>
      </c>
      <c r="BJ105" s="59" t="str">
        <f>IFERROR(IF(OR($C$110=FALSE,LEFT($B105,3)&lt;&gt;"NOX"),BJ54*INDEX('Damage costs'!$X$18:$X$70,MATCH($B105,'Damage costs'!$C$18:$C$70,0))/1000,BJ54*INDEX('Damage costs'!$AB$18:$AB$70,MATCH($B105,'Damage costs'!$C$18:$C$70,0))/1000),"")</f>
        <v/>
      </c>
      <c r="BK105" s="59" t="str">
        <f>IFERROR(IF(OR($C$110=FALSE,LEFT($B105,3)&lt;&gt;"NOX"),BK54*INDEX('Damage costs'!$X$18:$X$70,MATCH($B105,'Damage costs'!$C$18:$C$70,0))/1000,BK54*INDEX('Damage costs'!$AB$18:$AB$70,MATCH($B105,'Damage costs'!$C$18:$C$70,0))/1000),"")</f>
        <v/>
      </c>
      <c r="BL105" s="59" t="str">
        <f>IFERROR(IF(OR($C$110=FALSE,LEFT($B105,3)&lt;&gt;"NOX"),BL54*INDEX('Damage costs'!$X$18:$X$70,MATCH($B105,'Damage costs'!$C$18:$C$70,0))/1000,BL54*INDEX('Damage costs'!$AB$18:$AB$70,MATCH($B105,'Damage costs'!$C$18:$C$70,0))/1000),"")</f>
        <v/>
      </c>
      <c r="BM105" s="59" t="str">
        <f>IFERROR(IF(OR($C$110=FALSE,LEFT($B105,3)&lt;&gt;"NOX"),BM54*INDEX('Damage costs'!$X$18:$X$70,MATCH($B105,'Damage costs'!$C$18:$C$70,0))/1000,BM54*INDEX('Damage costs'!$AB$18:$AB$70,MATCH($B105,'Damage costs'!$C$18:$C$70,0))/1000),"")</f>
        <v/>
      </c>
      <c r="BN105" s="59" t="str">
        <f>IFERROR(IF(OR($C$110=FALSE,LEFT($B105,3)&lt;&gt;"NOX"),BN54*INDEX('Damage costs'!$X$18:$X$70,MATCH($B105,'Damage costs'!$C$18:$C$70,0))/1000,BN54*INDEX('Damage costs'!$AB$18:$AB$70,MATCH($B105,'Damage costs'!$C$18:$C$70,0))/1000),"")</f>
        <v/>
      </c>
      <c r="BO105" s="59" t="str">
        <f>IFERROR(IF(OR($C$110=FALSE,LEFT($B105,3)&lt;&gt;"NOX"),BO54*INDEX('Damage costs'!$X$18:$X$70,MATCH($B105,'Damage costs'!$C$18:$C$70,0))/1000,BO54*INDEX('Damage costs'!$AB$18:$AB$70,MATCH($B105,'Damage costs'!$C$18:$C$70,0))/1000),"")</f>
        <v/>
      </c>
      <c r="BP105" s="59" t="str">
        <f>IFERROR(IF(OR($C$110=FALSE,LEFT($B105,3)&lt;&gt;"NOX"),BP54*INDEX('Damage costs'!$X$18:$X$70,MATCH($B105,'Damage costs'!$C$18:$C$70,0))/1000,BP54*INDEX('Damage costs'!$AB$18:$AB$70,MATCH($B105,'Damage costs'!$C$18:$C$70,0))/1000),"")</f>
        <v/>
      </c>
      <c r="BQ105" s="59" t="str">
        <f>IFERROR(IF(OR($C$110=FALSE,LEFT($B105,3)&lt;&gt;"NOX"),BQ54*INDEX('Damage costs'!$X$18:$X$70,MATCH($B105,'Damage costs'!$C$18:$C$70,0))/1000,BQ54*INDEX('Damage costs'!$AB$18:$AB$70,MATCH($B105,'Damage costs'!$C$18:$C$70,0))/1000),"")</f>
        <v/>
      </c>
      <c r="BR105" s="59" t="str">
        <f>IFERROR(IF(OR($C$110=FALSE,LEFT($B105,3)&lt;&gt;"NOX"),BR54*INDEX('Damage costs'!$X$18:$X$70,MATCH($B105,'Damage costs'!$C$18:$C$70,0))/1000,BR54*INDEX('Damage costs'!$AB$18:$AB$70,MATCH($B105,'Damage costs'!$C$18:$C$70,0))/1000),"")</f>
        <v/>
      </c>
      <c r="BS105" s="59" t="str">
        <f>IFERROR(IF(OR($C$110=FALSE,LEFT($B105,3)&lt;&gt;"NOX"),BS54*INDEX('Damage costs'!$X$18:$X$70,MATCH($B105,'Damage costs'!$C$18:$C$70,0))/1000,BS54*INDEX('Damage costs'!$AB$18:$AB$70,MATCH($B105,'Damage costs'!$C$18:$C$70,0))/1000),"")</f>
        <v/>
      </c>
      <c r="BT105" s="59" t="str">
        <f>IFERROR(IF(OR($C$110=FALSE,LEFT($B105,3)&lt;&gt;"NOX"),BT54*INDEX('Damage costs'!$X$18:$X$70,MATCH($B105,'Damage costs'!$C$18:$C$70,0))/1000,BT54*INDEX('Damage costs'!$AB$18:$AB$70,MATCH($B105,'Damage costs'!$C$18:$C$70,0))/1000),"")</f>
        <v/>
      </c>
      <c r="BU105" s="59" t="str">
        <f>IFERROR(IF(OR($C$110=FALSE,LEFT($B105,3)&lt;&gt;"NOX"),BU54*INDEX('Damage costs'!$X$18:$X$70,MATCH($B105,'Damage costs'!$C$18:$C$70,0))/1000,BU54*INDEX('Damage costs'!$AB$18:$AB$70,MATCH($B105,'Damage costs'!$C$18:$C$70,0))/1000),"")</f>
        <v/>
      </c>
      <c r="BV105" s="59" t="str">
        <f>IFERROR(IF(OR($C$110=FALSE,LEFT($B105,3)&lt;&gt;"NOX"),BV54*INDEX('Damage costs'!$X$18:$X$70,MATCH($B105,'Damage costs'!$C$18:$C$70,0))/1000,BV54*INDEX('Damage costs'!$AB$18:$AB$70,MATCH($B105,'Damage costs'!$C$18:$C$70,0))/1000),"")</f>
        <v/>
      </c>
      <c r="BW105" s="59" t="str">
        <f>IFERROR(IF(OR($C$110=FALSE,LEFT($B105,3)&lt;&gt;"NOX"),BW54*INDEX('Damage costs'!$X$18:$X$70,MATCH($B105,'Damage costs'!$C$18:$C$70,0))/1000,BW54*INDEX('Damage costs'!$AB$18:$AB$70,MATCH($B105,'Damage costs'!$C$18:$C$70,0))/1000),"")</f>
        <v/>
      </c>
      <c r="BX105" s="59" t="str">
        <f>IFERROR(IF(OR($C$110=FALSE,LEFT($B105,3)&lt;&gt;"NOX"),BX54*INDEX('Damage costs'!$X$18:$X$70,MATCH($B105,'Damage costs'!$C$18:$C$70,0))/1000,BX54*INDEX('Damage costs'!$AB$18:$AB$70,MATCH($B105,'Damage costs'!$C$18:$C$70,0))/1000),"")</f>
        <v/>
      </c>
      <c r="BY105" s="59" t="str">
        <f>IFERROR(IF(OR($C$110=FALSE,LEFT($B105,3)&lt;&gt;"NOX"),BY54*INDEX('Damage costs'!$X$18:$X$70,MATCH($B105,'Damage costs'!$C$18:$C$70,0))/1000,BY54*INDEX('Damage costs'!$AB$18:$AB$70,MATCH($B105,'Damage costs'!$C$18:$C$70,0))/1000),"")</f>
        <v/>
      </c>
      <c r="BZ105" s="59" t="str">
        <f>IFERROR(IF(OR($C$110=FALSE,LEFT($B105,3)&lt;&gt;"NOX"),BZ54*INDEX('Damage costs'!$X$18:$X$70,MATCH($B105,'Damage costs'!$C$18:$C$70,0))/1000,BZ54*INDEX('Damage costs'!$AB$18:$AB$70,MATCH($B105,'Damage costs'!$C$18:$C$70,0))/1000),"")</f>
        <v/>
      </c>
      <c r="CA105" s="59" t="str">
        <f>IFERROR(IF(OR($C$110=FALSE,LEFT($B105,3)&lt;&gt;"NOX"),CA54*INDEX('Damage costs'!$X$18:$X$70,MATCH($B105,'Damage costs'!$C$18:$C$70,0))/1000,CA54*INDEX('Damage costs'!$AB$18:$AB$70,MATCH($B105,'Damage costs'!$C$18:$C$70,0))/1000),"")</f>
        <v/>
      </c>
      <c r="CB105" s="59" t="str">
        <f>IFERROR(IF(OR($C$110=FALSE,LEFT($B105,3)&lt;&gt;"NOX"),CB54*INDEX('Damage costs'!$X$18:$X$70,MATCH($B105,'Damage costs'!$C$18:$C$70,0))/1000,CB54*INDEX('Damage costs'!$AB$18:$AB$70,MATCH($B105,'Damage costs'!$C$18:$C$70,0))/1000),"")</f>
        <v/>
      </c>
      <c r="CC105" s="59" t="str">
        <f>IFERROR(IF(OR($C$110=FALSE,LEFT($B105,3)&lt;&gt;"NOX"),CC54*INDEX('Damage costs'!$X$18:$X$70,MATCH($B105,'Damage costs'!$C$18:$C$70,0))/1000,CC54*INDEX('Damage costs'!$AB$18:$AB$70,MATCH($B105,'Damage costs'!$C$18:$C$70,0))/1000),"")</f>
        <v/>
      </c>
      <c r="CD105" s="59" t="str">
        <f>IFERROR(IF(OR($C$110=FALSE,LEFT($B105,3)&lt;&gt;"NOX"),CD54*INDEX('Damage costs'!$X$18:$X$70,MATCH($B105,'Damage costs'!$C$18:$C$70,0))/1000,CD54*INDEX('Damage costs'!$AB$18:$AB$70,MATCH($B105,'Damage costs'!$C$18:$C$70,0))/1000),"")</f>
        <v/>
      </c>
      <c r="CE105" s="59" t="str">
        <f>IFERROR(IF(OR($C$110=FALSE,LEFT($B105,3)&lt;&gt;"NOX"),CE54*INDEX('Damage costs'!$X$18:$X$70,MATCH($B105,'Damage costs'!$C$18:$C$70,0))/1000,CE54*INDEX('Damage costs'!$AB$18:$AB$70,MATCH($B105,'Damage costs'!$C$18:$C$70,0))/1000),"")</f>
        <v/>
      </c>
      <c r="CF105" s="59" t="str">
        <f>IFERROR(IF(OR($C$110=FALSE,LEFT($B105,3)&lt;&gt;"NOX"),CF54*INDEX('Damage costs'!$X$18:$X$70,MATCH($B105,'Damage costs'!$C$18:$C$70,0))/1000,CF54*INDEX('Damage costs'!$AB$18:$AB$70,MATCH($B105,'Damage costs'!$C$18:$C$70,0))/1000),"")</f>
        <v/>
      </c>
      <c r="CG105" s="59" t="str">
        <f>IFERROR(IF(OR($C$110=FALSE,LEFT($B105,3)&lt;&gt;"NOX"),CG54*INDEX('Damage costs'!$X$18:$X$70,MATCH($B105,'Damage costs'!$C$18:$C$70,0))/1000,CG54*INDEX('Damage costs'!$AB$18:$AB$70,MATCH($B105,'Damage costs'!$C$18:$C$70,0))/1000),"")</f>
        <v/>
      </c>
      <c r="CH105" s="59" t="str">
        <f>IFERROR(IF(OR($C$110=FALSE,LEFT($B105,3)&lt;&gt;"NOX"),CH54*INDEX('Damage costs'!$X$18:$X$70,MATCH($B105,'Damage costs'!$C$18:$C$70,0))/1000,CH54*INDEX('Damage costs'!$AB$18:$AB$70,MATCH($B105,'Damage costs'!$C$18:$C$70,0))/1000),"")</f>
        <v/>
      </c>
      <c r="CI105" s="59" t="str">
        <f>IFERROR(IF(OR($C$110=FALSE,LEFT($B105,3)&lt;&gt;"NOX"),CI54*INDEX('Damage costs'!$X$18:$X$70,MATCH($B105,'Damage costs'!$C$18:$C$70,0))/1000,CI54*INDEX('Damage costs'!$AB$18:$AB$70,MATCH($B105,'Damage costs'!$C$18:$C$70,0))/1000),"")</f>
        <v/>
      </c>
      <c r="CJ105" s="59" t="str">
        <f>IFERROR(IF(OR($C$110=FALSE,LEFT($B105,3)&lt;&gt;"NOX"),CJ54*INDEX('Damage costs'!$X$18:$X$70,MATCH($B105,'Damage costs'!$C$18:$C$70,0))/1000,CJ54*INDEX('Damage costs'!$AB$18:$AB$70,MATCH($B105,'Damage costs'!$C$18:$C$70,0))/1000),"")</f>
        <v/>
      </c>
      <c r="CK105" s="59" t="str">
        <f>IFERROR(IF(OR($C$110=FALSE,LEFT($B105,3)&lt;&gt;"NOX"),CK54*INDEX('Damage costs'!$X$18:$X$70,MATCH($B105,'Damage costs'!$C$18:$C$70,0))/1000,CK54*INDEX('Damage costs'!$AB$18:$AB$70,MATCH($B105,'Damage costs'!$C$18:$C$70,0))/1000),"")</f>
        <v/>
      </c>
      <c r="CL105" s="59" t="str">
        <f>IFERROR(IF(OR($C$110=FALSE,LEFT($B105,3)&lt;&gt;"NOX"),CL54*INDEX('Damage costs'!$X$18:$X$70,MATCH($B105,'Damage costs'!$C$18:$C$70,0))/1000,CL54*INDEX('Damage costs'!$AB$18:$AB$70,MATCH($B105,'Damage costs'!$C$18:$C$70,0))/1000),"")</f>
        <v/>
      </c>
      <c r="CM105" s="59" t="str">
        <f>IFERROR(IF(OR($C$110=FALSE,LEFT($B105,3)&lt;&gt;"NOX"),CM54*INDEX('Damage costs'!$X$18:$X$70,MATCH($B105,'Damage costs'!$C$18:$C$70,0))/1000,CM54*INDEX('Damage costs'!$AB$18:$AB$70,MATCH($B105,'Damage costs'!$C$18:$C$70,0))/1000),"")</f>
        <v/>
      </c>
      <c r="CN105" s="59" t="str">
        <f>IFERROR(IF(OR($C$110=FALSE,LEFT($B105,3)&lt;&gt;"NOX"),CN54*INDEX('Damage costs'!$X$18:$X$70,MATCH($B105,'Damage costs'!$C$18:$C$70,0))/1000,CN54*INDEX('Damage costs'!$AB$18:$AB$70,MATCH($B105,'Damage costs'!$C$18:$C$70,0))/1000),"")</f>
        <v/>
      </c>
      <c r="CO105" s="59" t="str">
        <f>IFERROR(IF(OR($C$110=FALSE,LEFT($B105,3)&lt;&gt;"NOX"),CO54*INDEX('Damage costs'!$X$18:$X$70,MATCH($B105,'Damage costs'!$C$18:$C$70,0))/1000,CO54*INDEX('Damage costs'!$AB$18:$AB$70,MATCH($B105,'Damage costs'!$C$18:$C$70,0))/1000),"")</f>
        <v/>
      </c>
      <c r="CP105" s="59" t="str">
        <f>IFERROR(IF(OR($C$110=FALSE,LEFT($B105,3)&lt;&gt;"NOX"),CP54*INDEX('Damage costs'!$X$18:$X$70,MATCH($B105,'Damage costs'!$C$18:$C$70,0))/1000,CP54*INDEX('Damage costs'!$AB$18:$AB$70,MATCH($B105,'Damage costs'!$C$18:$C$70,0))/1000),"")</f>
        <v/>
      </c>
      <c r="CQ105" s="59" t="str">
        <f>IFERROR(IF(OR($C$110=FALSE,LEFT($B105,3)&lt;&gt;"NOX"),CQ54*INDEX('Damage costs'!$X$18:$X$70,MATCH($B105,'Damage costs'!$C$18:$C$70,0))/1000,CQ54*INDEX('Damage costs'!$AB$18:$AB$70,MATCH($B105,'Damage costs'!$C$18:$C$70,0))/1000),"")</f>
        <v/>
      </c>
      <c r="CR105" s="59" t="str">
        <f>IFERROR(IF(OR($C$110=FALSE,LEFT($B105,3)&lt;&gt;"NOX"),CR54*INDEX('Damage costs'!$X$18:$X$70,MATCH($B105,'Damage costs'!$C$18:$C$70,0))/1000,CR54*INDEX('Damage costs'!$AB$18:$AB$70,MATCH($B105,'Damage costs'!$C$18:$C$70,0))/1000),"")</f>
        <v/>
      </c>
      <c r="CS105" s="59" t="str">
        <f>IFERROR(IF(OR($C$110=FALSE,LEFT($B105,3)&lt;&gt;"NOX"),CS54*INDEX('Damage costs'!$X$18:$X$70,MATCH($B105,'Damage costs'!$C$18:$C$70,0))/1000,CS54*INDEX('Damage costs'!$AB$18:$AB$70,MATCH($B105,'Damage costs'!$C$18:$C$70,0))/1000),"")</f>
        <v/>
      </c>
      <c r="CT105" s="59" t="str">
        <f>IFERROR(IF(OR($C$110=FALSE,LEFT($B105,3)&lt;&gt;"NOX"),CT54*INDEX('Damage costs'!$X$18:$X$70,MATCH($B105,'Damage costs'!$C$18:$C$70,0))/1000,CT54*INDEX('Damage costs'!$AB$18:$AB$70,MATCH($B105,'Damage costs'!$C$18:$C$70,0))/1000),"")</f>
        <v/>
      </c>
      <c r="CU105" s="59" t="str">
        <f>IFERROR(IF(OR($C$110=FALSE,LEFT($B105,3)&lt;&gt;"NOX"),CU54*INDEX('Damage costs'!$X$18:$X$70,MATCH($B105,'Damage costs'!$C$18:$C$70,0))/1000,CU54*INDEX('Damage costs'!$AB$18:$AB$70,MATCH($B105,'Damage costs'!$C$18:$C$70,0))/1000),"")</f>
        <v/>
      </c>
      <c r="CV105" s="59" t="str">
        <f>IFERROR(IF(OR($C$110=FALSE,LEFT($B105,3)&lt;&gt;"NOX"),CV54*INDEX('Damage costs'!$X$18:$X$70,MATCH($B105,'Damage costs'!$C$18:$C$70,0))/1000,CV54*INDEX('Damage costs'!$AB$18:$AB$70,MATCH($B105,'Damage costs'!$C$18:$C$70,0))/1000),"")</f>
        <v/>
      </c>
      <c r="CW105" s="59" t="str">
        <f>IFERROR(IF(OR($C$110=FALSE,LEFT($B105,3)&lt;&gt;"NOX"),CW54*INDEX('Damage costs'!$X$18:$X$70,MATCH($B105,'Damage costs'!$C$18:$C$70,0))/1000,CW54*INDEX('Damage costs'!$AB$18:$AB$70,MATCH($B105,'Damage costs'!$C$18:$C$70,0))/1000),"")</f>
        <v/>
      </c>
      <c r="CX105" s="59" t="str">
        <f>IFERROR(IF(OR($C$110=FALSE,LEFT($B105,3)&lt;&gt;"NOX"),CX54*INDEX('Damage costs'!$X$18:$X$70,MATCH($B105,'Damage costs'!$C$18:$C$70,0))/1000,CX54*INDEX('Damage costs'!$AB$18:$AB$70,MATCH($B105,'Damage costs'!$C$18:$C$70,0))/1000),"")</f>
        <v/>
      </c>
      <c r="CY105" s="59" t="str">
        <f>IFERROR(IF(OR($C$110=FALSE,LEFT($B105,3)&lt;&gt;"NOX"),CY54*INDEX('Damage costs'!$X$18:$X$70,MATCH($B105,'Damage costs'!$C$18:$C$70,0))/1000,CY54*INDEX('Damage costs'!$AB$18:$AB$70,MATCH($B105,'Damage costs'!$C$18:$C$70,0))/1000),"")</f>
        <v/>
      </c>
      <c r="CZ105" s="391"/>
    </row>
    <row r="106" spans="2:104" x14ac:dyDescent="0.25">
      <c r="B106" s="406">
        <f t="shared" si="42"/>
        <v>0</v>
      </c>
      <c r="C106" s="9" t="s">
        <v>1117</v>
      </c>
      <c r="D106" s="59" t="str">
        <f>IFERROR(IF(OR($C$110=FALSE,LEFT($B106,3)&lt;&gt;"NOX"),D55*INDEX('Damage costs'!$X$18:$X$70,MATCH($B106,'Damage costs'!$C$18:$C$70,0))/1000,D55*INDEX('Damage costs'!$AB$18:$AB$70,MATCH($B106,'Damage costs'!$C$18:$C$70,0))/1000),"")</f>
        <v/>
      </c>
      <c r="E106" s="59" t="str">
        <f>IFERROR(IF(OR($C$110=FALSE,LEFT($B106,3)&lt;&gt;"NOX"),E55*INDEX('Damage costs'!$X$18:$X$70,MATCH($B106,'Damage costs'!$C$18:$C$70,0))/1000,E55*INDEX('Damage costs'!$AB$18:$AB$70,MATCH($B106,'Damage costs'!$C$18:$C$70,0))/1000),"")</f>
        <v/>
      </c>
      <c r="F106" s="59" t="str">
        <f>IFERROR(IF(OR($C$110=FALSE,LEFT($B106,3)&lt;&gt;"NOX"),F55*INDEX('Damage costs'!$X$18:$X$70,MATCH($B106,'Damage costs'!$C$18:$C$70,0))/1000,F55*INDEX('Damage costs'!$AB$18:$AB$70,MATCH($B106,'Damage costs'!$C$18:$C$70,0))/1000),"")</f>
        <v/>
      </c>
      <c r="G106" s="59" t="str">
        <f>IFERROR(IF(OR($C$110=FALSE,LEFT($B106,3)&lt;&gt;"NOX"),G55*INDEX('Damage costs'!$X$18:$X$70,MATCH($B106,'Damage costs'!$C$18:$C$70,0))/1000,G55*INDEX('Damage costs'!$AB$18:$AB$70,MATCH($B106,'Damage costs'!$C$18:$C$70,0))/1000),"")</f>
        <v/>
      </c>
      <c r="H106" s="59" t="str">
        <f>IFERROR(IF(OR($C$110=FALSE,LEFT($B106,3)&lt;&gt;"NOX"),H55*INDEX('Damage costs'!$X$18:$X$70,MATCH($B106,'Damage costs'!$C$18:$C$70,0))/1000,H55*INDEX('Damage costs'!$AB$18:$AB$70,MATCH($B106,'Damage costs'!$C$18:$C$70,0))/1000),"")</f>
        <v/>
      </c>
      <c r="I106" s="59" t="str">
        <f>IFERROR(IF(OR($C$110=FALSE,LEFT($B106,3)&lt;&gt;"NOX"),I55*INDEX('Damage costs'!$X$18:$X$70,MATCH($B106,'Damage costs'!$C$18:$C$70,0))/1000,I55*INDEX('Damage costs'!$AB$18:$AB$70,MATCH($B106,'Damage costs'!$C$18:$C$70,0))/1000),"")</f>
        <v/>
      </c>
      <c r="J106" s="59" t="str">
        <f>IFERROR(IF(OR($C$110=FALSE,LEFT($B106,3)&lt;&gt;"NOX"),J55*INDEX('Damage costs'!$X$18:$X$70,MATCH($B106,'Damage costs'!$C$18:$C$70,0))/1000,J55*INDEX('Damage costs'!$AB$18:$AB$70,MATCH($B106,'Damage costs'!$C$18:$C$70,0))/1000),"")</f>
        <v/>
      </c>
      <c r="K106" s="59" t="str">
        <f>IFERROR(IF(OR($C$110=FALSE,LEFT($B106,3)&lt;&gt;"NOX"),K55*INDEX('Damage costs'!$X$18:$X$70,MATCH($B106,'Damage costs'!$C$18:$C$70,0))/1000,K55*INDEX('Damage costs'!$AB$18:$AB$70,MATCH($B106,'Damage costs'!$C$18:$C$70,0))/1000),"")</f>
        <v/>
      </c>
      <c r="L106" s="59" t="str">
        <f>IFERROR(IF(OR($C$110=FALSE,LEFT($B106,3)&lt;&gt;"NOX"),L55*INDEX('Damage costs'!$X$18:$X$70,MATCH($B106,'Damage costs'!$C$18:$C$70,0))/1000,L55*INDEX('Damage costs'!$AB$18:$AB$70,MATCH($B106,'Damage costs'!$C$18:$C$70,0))/1000),"")</f>
        <v/>
      </c>
      <c r="M106" s="59" t="str">
        <f>IFERROR(IF(OR($C$110=FALSE,LEFT($B106,3)&lt;&gt;"NOX"),M55*INDEX('Damage costs'!$X$18:$X$70,MATCH($B106,'Damage costs'!$C$18:$C$70,0))/1000,M55*INDEX('Damage costs'!$AB$18:$AB$70,MATCH($B106,'Damage costs'!$C$18:$C$70,0))/1000),"")</f>
        <v/>
      </c>
      <c r="N106" s="59" t="str">
        <f>IFERROR(IF(OR($C$110=FALSE,LEFT($B106,3)&lt;&gt;"NOX"),N55*INDEX('Damage costs'!$X$18:$X$70,MATCH($B106,'Damage costs'!$C$18:$C$70,0))/1000,N55*INDEX('Damage costs'!$AB$18:$AB$70,MATCH($B106,'Damage costs'!$C$18:$C$70,0))/1000),"")</f>
        <v/>
      </c>
      <c r="O106" s="59" t="str">
        <f>IFERROR(IF(OR($C$110=FALSE,LEFT($B106,3)&lt;&gt;"NOX"),O55*INDEX('Damage costs'!$X$18:$X$70,MATCH($B106,'Damage costs'!$C$18:$C$70,0))/1000,O55*INDEX('Damage costs'!$AB$18:$AB$70,MATCH($B106,'Damage costs'!$C$18:$C$70,0))/1000),"")</f>
        <v/>
      </c>
      <c r="P106" s="59" t="str">
        <f>IFERROR(IF(OR($C$110=FALSE,LEFT($B106,3)&lt;&gt;"NOX"),P55*INDEX('Damage costs'!$X$18:$X$70,MATCH($B106,'Damage costs'!$C$18:$C$70,0))/1000,P55*INDEX('Damage costs'!$AB$18:$AB$70,MATCH($B106,'Damage costs'!$C$18:$C$70,0))/1000),"")</f>
        <v/>
      </c>
      <c r="Q106" s="59" t="str">
        <f>IFERROR(IF(OR($C$110=FALSE,LEFT($B106,3)&lt;&gt;"NOX"),Q55*INDEX('Damage costs'!$X$18:$X$70,MATCH($B106,'Damage costs'!$C$18:$C$70,0))/1000,Q55*INDEX('Damage costs'!$AB$18:$AB$70,MATCH($B106,'Damage costs'!$C$18:$C$70,0))/1000),"")</f>
        <v/>
      </c>
      <c r="R106" s="59" t="str">
        <f>IFERROR(IF(OR($C$110=FALSE,LEFT($B106,3)&lt;&gt;"NOX"),R55*INDEX('Damage costs'!$X$18:$X$70,MATCH($B106,'Damage costs'!$C$18:$C$70,0))/1000,R55*INDEX('Damage costs'!$AB$18:$AB$70,MATCH($B106,'Damage costs'!$C$18:$C$70,0))/1000),"")</f>
        <v/>
      </c>
      <c r="S106" s="59" t="str">
        <f>IFERROR(IF(OR($C$110=FALSE,LEFT($B106,3)&lt;&gt;"NOX"),S55*INDEX('Damage costs'!$X$18:$X$70,MATCH($B106,'Damage costs'!$C$18:$C$70,0))/1000,S55*INDEX('Damage costs'!$AB$18:$AB$70,MATCH($B106,'Damage costs'!$C$18:$C$70,0))/1000),"")</f>
        <v/>
      </c>
      <c r="T106" s="59" t="str">
        <f>IFERROR(IF(OR($C$110=FALSE,LEFT($B106,3)&lt;&gt;"NOX"),T55*INDEX('Damage costs'!$X$18:$X$70,MATCH($B106,'Damage costs'!$C$18:$C$70,0))/1000,T55*INDEX('Damage costs'!$AB$18:$AB$70,MATCH($B106,'Damage costs'!$C$18:$C$70,0))/1000),"")</f>
        <v/>
      </c>
      <c r="U106" s="59" t="str">
        <f>IFERROR(IF(OR($C$110=FALSE,LEFT($B106,3)&lt;&gt;"NOX"),U55*INDEX('Damage costs'!$X$18:$X$70,MATCH($B106,'Damage costs'!$C$18:$C$70,0))/1000,U55*INDEX('Damage costs'!$AB$18:$AB$70,MATCH($B106,'Damage costs'!$C$18:$C$70,0))/1000),"")</f>
        <v/>
      </c>
      <c r="V106" s="59" t="str">
        <f>IFERROR(IF(OR($C$110=FALSE,LEFT($B106,3)&lt;&gt;"NOX"),V55*INDEX('Damage costs'!$X$18:$X$70,MATCH($B106,'Damage costs'!$C$18:$C$70,0))/1000,V55*INDEX('Damage costs'!$AB$18:$AB$70,MATCH($B106,'Damage costs'!$C$18:$C$70,0))/1000),"")</f>
        <v/>
      </c>
      <c r="W106" s="59" t="str">
        <f>IFERROR(IF(OR($C$110=FALSE,LEFT($B106,3)&lt;&gt;"NOX"),W55*INDEX('Damage costs'!$X$18:$X$70,MATCH($B106,'Damage costs'!$C$18:$C$70,0))/1000,W55*INDEX('Damage costs'!$AB$18:$AB$70,MATCH($B106,'Damage costs'!$C$18:$C$70,0))/1000),"")</f>
        <v/>
      </c>
      <c r="X106" s="59" t="str">
        <f>IFERROR(IF(OR($C$110=FALSE,LEFT($B106,3)&lt;&gt;"NOX"),X55*INDEX('Damage costs'!$X$18:$X$70,MATCH($B106,'Damage costs'!$C$18:$C$70,0))/1000,X55*INDEX('Damage costs'!$AB$18:$AB$70,MATCH($B106,'Damage costs'!$C$18:$C$70,0))/1000),"")</f>
        <v/>
      </c>
      <c r="Y106" s="59" t="str">
        <f>IFERROR(IF(OR($C$110=FALSE,LEFT($B106,3)&lt;&gt;"NOX"),Y55*INDEX('Damage costs'!$X$18:$X$70,MATCH($B106,'Damage costs'!$C$18:$C$70,0))/1000,Y55*INDEX('Damage costs'!$AB$18:$AB$70,MATCH($B106,'Damage costs'!$C$18:$C$70,0))/1000),"")</f>
        <v/>
      </c>
      <c r="Z106" s="59" t="str">
        <f>IFERROR(IF(OR($C$110=FALSE,LEFT($B106,3)&lt;&gt;"NOX"),Z55*INDEX('Damage costs'!$X$18:$X$70,MATCH($B106,'Damage costs'!$C$18:$C$70,0))/1000,Z55*INDEX('Damage costs'!$AB$18:$AB$70,MATCH($B106,'Damage costs'!$C$18:$C$70,0))/1000),"")</f>
        <v/>
      </c>
      <c r="AA106" s="59" t="str">
        <f>IFERROR(IF(OR($C$110=FALSE,LEFT($B106,3)&lt;&gt;"NOX"),AA55*INDEX('Damage costs'!$X$18:$X$70,MATCH($B106,'Damage costs'!$C$18:$C$70,0))/1000,AA55*INDEX('Damage costs'!$AB$18:$AB$70,MATCH($B106,'Damage costs'!$C$18:$C$70,0))/1000),"")</f>
        <v/>
      </c>
      <c r="AB106" s="59" t="str">
        <f>IFERROR(IF(OR($C$110=FALSE,LEFT($B106,3)&lt;&gt;"NOX"),AB55*INDEX('Damage costs'!$X$18:$X$70,MATCH($B106,'Damage costs'!$C$18:$C$70,0))/1000,AB55*INDEX('Damage costs'!$AB$18:$AB$70,MATCH($B106,'Damage costs'!$C$18:$C$70,0))/1000),"")</f>
        <v/>
      </c>
      <c r="AC106" s="59" t="str">
        <f>IFERROR(IF(OR($C$110=FALSE,LEFT($B106,3)&lt;&gt;"NOX"),AC55*INDEX('Damage costs'!$X$18:$X$70,MATCH($B106,'Damage costs'!$C$18:$C$70,0))/1000,AC55*INDEX('Damage costs'!$AB$18:$AB$70,MATCH($B106,'Damage costs'!$C$18:$C$70,0))/1000),"")</f>
        <v/>
      </c>
      <c r="AD106" s="59" t="str">
        <f>IFERROR(IF(OR($C$110=FALSE,LEFT($B106,3)&lt;&gt;"NOX"),AD55*INDEX('Damage costs'!$X$18:$X$70,MATCH($B106,'Damage costs'!$C$18:$C$70,0))/1000,AD55*INDEX('Damage costs'!$AB$18:$AB$70,MATCH($B106,'Damage costs'!$C$18:$C$70,0))/1000),"")</f>
        <v/>
      </c>
      <c r="AE106" s="59" t="str">
        <f>IFERROR(IF(OR($C$110=FALSE,LEFT($B106,3)&lt;&gt;"NOX"),AE55*INDEX('Damage costs'!$X$18:$X$70,MATCH($B106,'Damage costs'!$C$18:$C$70,0))/1000,AE55*INDEX('Damage costs'!$AB$18:$AB$70,MATCH($B106,'Damage costs'!$C$18:$C$70,0))/1000),"")</f>
        <v/>
      </c>
      <c r="AF106" s="59" t="str">
        <f>IFERROR(IF(OR($C$110=FALSE,LEFT($B106,3)&lt;&gt;"NOX"),AF55*INDEX('Damage costs'!$X$18:$X$70,MATCH($B106,'Damage costs'!$C$18:$C$70,0))/1000,AF55*INDEX('Damage costs'!$AB$18:$AB$70,MATCH($B106,'Damage costs'!$C$18:$C$70,0))/1000),"")</f>
        <v/>
      </c>
      <c r="AG106" s="59" t="str">
        <f>IFERROR(IF(OR($C$110=FALSE,LEFT($B106,3)&lt;&gt;"NOX"),AG55*INDEX('Damage costs'!$X$18:$X$70,MATCH($B106,'Damage costs'!$C$18:$C$70,0))/1000,AG55*INDEX('Damage costs'!$AB$18:$AB$70,MATCH($B106,'Damage costs'!$C$18:$C$70,0))/1000),"")</f>
        <v/>
      </c>
      <c r="AH106" s="59" t="str">
        <f>IFERROR(IF(OR($C$110=FALSE,LEFT($B106,3)&lt;&gt;"NOX"),AH55*INDEX('Damage costs'!$X$18:$X$70,MATCH($B106,'Damage costs'!$C$18:$C$70,0))/1000,AH55*INDEX('Damage costs'!$AB$18:$AB$70,MATCH($B106,'Damage costs'!$C$18:$C$70,0))/1000),"")</f>
        <v/>
      </c>
      <c r="AI106" s="59" t="str">
        <f>IFERROR(IF(OR($C$110=FALSE,LEFT($B106,3)&lt;&gt;"NOX"),AI55*INDEX('Damage costs'!$X$18:$X$70,MATCH($B106,'Damage costs'!$C$18:$C$70,0))/1000,AI55*INDEX('Damage costs'!$AB$18:$AB$70,MATCH($B106,'Damage costs'!$C$18:$C$70,0))/1000),"")</f>
        <v/>
      </c>
      <c r="AJ106" s="59" t="str">
        <f>IFERROR(IF(OR($C$110=FALSE,LEFT($B106,3)&lt;&gt;"NOX"),AJ55*INDEX('Damage costs'!$X$18:$X$70,MATCH($B106,'Damage costs'!$C$18:$C$70,0))/1000,AJ55*INDEX('Damage costs'!$AB$18:$AB$70,MATCH($B106,'Damage costs'!$C$18:$C$70,0))/1000),"")</f>
        <v/>
      </c>
      <c r="AK106" s="59" t="str">
        <f>IFERROR(IF(OR($C$110=FALSE,LEFT($B106,3)&lt;&gt;"NOX"),AK55*INDEX('Damage costs'!$X$18:$X$70,MATCH($B106,'Damage costs'!$C$18:$C$70,0))/1000,AK55*INDEX('Damage costs'!$AB$18:$AB$70,MATCH($B106,'Damage costs'!$C$18:$C$70,0))/1000),"")</f>
        <v/>
      </c>
      <c r="AL106" s="59" t="str">
        <f>IFERROR(IF(OR($C$110=FALSE,LEFT($B106,3)&lt;&gt;"NOX"),AL55*INDEX('Damage costs'!$X$18:$X$70,MATCH($B106,'Damage costs'!$C$18:$C$70,0))/1000,AL55*INDEX('Damage costs'!$AB$18:$AB$70,MATCH($B106,'Damage costs'!$C$18:$C$70,0))/1000),"")</f>
        <v/>
      </c>
      <c r="AM106" s="59" t="str">
        <f>IFERROR(IF(OR($C$110=FALSE,LEFT($B106,3)&lt;&gt;"NOX"),AM55*INDEX('Damage costs'!$X$18:$X$70,MATCH($B106,'Damage costs'!$C$18:$C$70,0))/1000,AM55*INDEX('Damage costs'!$AB$18:$AB$70,MATCH($B106,'Damage costs'!$C$18:$C$70,0))/1000),"")</f>
        <v/>
      </c>
      <c r="AN106" s="59" t="str">
        <f>IFERROR(IF(OR($C$110=FALSE,LEFT($B106,3)&lt;&gt;"NOX"),AN55*INDEX('Damage costs'!$X$18:$X$70,MATCH($B106,'Damage costs'!$C$18:$C$70,0))/1000,AN55*INDEX('Damage costs'!$AB$18:$AB$70,MATCH($B106,'Damage costs'!$C$18:$C$70,0))/1000),"")</f>
        <v/>
      </c>
      <c r="AO106" s="59" t="str">
        <f>IFERROR(IF(OR($C$110=FALSE,LEFT($B106,3)&lt;&gt;"NOX"),AO55*INDEX('Damage costs'!$X$18:$X$70,MATCH($B106,'Damage costs'!$C$18:$C$70,0))/1000,AO55*INDEX('Damage costs'!$AB$18:$AB$70,MATCH($B106,'Damage costs'!$C$18:$C$70,0))/1000),"")</f>
        <v/>
      </c>
      <c r="AP106" s="59" t="str">
        <f>IFERROR(IF(OR($C$110=FALSE,LEFT($B106,3)&lt;&gt;"NOX"),AP55*INDEX('Damage costs'!$X$18:$X$70,MATCH($B106,'Damage costs'!$C$18:$C$70,0))/1000,AP55*INDEX('Damage costs'!$AB$18:$AB$70,MATCH($B106,'Damage costs'!$C$18:$C$70,0))/1000),"")</f>
        <v/>
      </c>
      <c r="AQ106" s="59" t="str">
        <f>IFERROR(IF(OR($C$110=FALSE,LEFT($B106,3)&lt;&gt;"NOX"),AQ55*INDEX('Damage costs'!$X$18:$X$70,MATCH($B106,'Damage costs'!$C$18:$C$70,0))/1000,AQ55*INDEX('Damage costs'!$AB$18:$AB$70,MATCH($B106,'Damage costs'!$C$18:$C$70,0))/1000),"")</f>
        <v/>
      </c>
      <c r="AR106" s="59" t="str">
        <f>IFERROR(IF(OR($C$110=FALSE,LEFT($B106,3)&lt;&gt;"NOX"),AR55*INDEX('Damage costs'!$X$18:$X$70,MATCH($B106,'Damage costs'!$C$18:$C$70,0))/1000,AR55*INDEX('Damage costs'!$AB$18:$AB$70,MATCH($B106,'Damage costs'!$C$18:$C$70,0))/1000),"")</f>
        <v/>
      </c>
      <c r="AS106" s="59" t="str">
        <f>IFERROR(IF(OR($C$110=FALSE,LEFT($B106,3)&lt;&gt;"NOX"),AS55*INDEX('Damage costs'!$X$18:$X$70,MATCH($B106,'Damage costs'!$C$18:$C$70,0))/1000,AS55*INDEX('Damage costs'!$AB$18:$AB$70,MATCH($B106,'Damage costs'!$C$18:$C$70,0))/1000),"")</f>
        <v/>
      </c>
      <c r="AT106" s="59" t="str">
        <f>IFERROR(IF(OR($C$110=FALSE,LEFT($B106,3)&lt;&gt;"NOX"),AT55*INDEX('Damage costs'!$X$18:$X$70,MATCH($B106,'Damage costs'!$C$18:$C$70,0))/1000,AT55*INDEX('Damage costs'!$AB$18:$AB$70,MATCH($B106,'Damage costs'!$C$18:$C$70,0))/1000),"")</f>
        <v/>
      </c>
      <c r="AU106" s="59" t="str">
        <f>IFERROR(IF(OR($C$110=FALSE,LEFT($B106,3)&lt;&gt;"NOX"),AU55*INDEX('Damage costs'!$X$18:$X$70,MATCH($B106,'Damage costs'!$C$18:$C$70,0))/1000,AU55*INDEX('Damage costs'!$AB$18:$AB$70,MATCH($B106,'Damage costs'!$C$18:$C$70,0))/1000),"")</f>
        <v/>
      </c>
      <c r="AV106" s="59" t="str">
        <f>IFERROR(IF(OR($C$110=FALSE,LEFT($B106,3)&lt;&gt;"NOX"),AV55*INDEX('Damage costs'!$X$18:$X$70,MATCH($B106,'Damage costs'!$C$18:$C$70,0))/1000,AV55*INDEX('Damage costs'!$AB$18:$AB$70,MATCH($B106,'Damage costs'!$C$18:$C$70,0))/1000),"")</f>
        <v/>
      </c>
      <c r="AW106" s="59" t="str">
        <f>IFERROR(IF(OR($C$110=FALSE,LEFT($B106,3)&lt;&gt;"NOX"),AW55*INDEX('Damage costs'!$X$18:$X$70,MATCH($B106,'Damage costs'!$C$18:$C$70,0))/1000,AW55*INDEX('Damage costs'!$AB$18:$AB$70,MATCH($B106,'Damage costs'!$C$18:$C$70,0))/1000),"")</f>
        <v/>
      </c>
      <c r="AX106" s="59" t="str">
        <f>IFERROR(IF(OR($C$110=FALSE,LEFT($B106,3)&lt;&gt;"NOX"),AX55*INDEX('Damage costs'!$X$18:$X$70,MATCH($B106,'Damage costs'!$C$18:$C$70,0))/1000,AX55*INDEX('Damage costs'!$AB$18:$AB$70,MATCH($B106,'Damage costs'!$C$18:$C$70,0))/1000),"")</f>
        <v/>
      </c>
      <c r="AY106" s="59" t="str">
        <f>IFERROR(IF(OR($C$110=FALSE,LEFT($B106,3)&lt;&gt;"NOX"),AY55*INDEX('Damage costs'!$X$18:$X$70,MATCH($B106,'Damage costs'!$C$18:$C$70,0))/1000,AY55*INDEX('Damage costs'!$AB$18:$AB$70,MATCH($B106,'Damage costs'!$C$18:$C$70,0))/1000),"")</f>
        <v/>
      </c>
      <c r="AZ106" s="59" t="str">
        <f>IFERROR(IF(OR($C$110=FALSE,LEFT($B106,3)&lt;&gt;"NOX"),AZ55*INDEX('Damage costs'!$X$18:$X$70,MATCH($B106,'Damage costs'!$C$18:$C$70,0))/1000,AZ55*INDEX('Damage costs'!$AB$18:$AB$70,MATCH($B106,'Damage costs'!$C$18:$C$70,0))/1000),"")</f>
        <v/>
      </c>
      <c r="BA106" s="59" t="str">
        <f>IFERROR(IF(OR($C$110=FALSE,LEFT($B106,3)&lt;&gt;"NOX"),BA55*INDEX('Damage costs'!$X$18:$X$70,MATCH($B106,'Damage costs'!$C$18:$C$70,0))/1000,BA55*INDEX('Damage costs'!$AB$18:$AB$70,MATCH($B106,'Damage costs'!$C$18:$C$70,0))/1000),"")</f>
        <v/>
      </c>
      <c r="BB106" s="59" t="str">
        <f>IFERROR(IF(OR($C$110=FALSE,LEFT($B106,3)&lt;&gt;"NOX"),BB55*INDEX('Damage costs'!$X$18:$X$70,MATCH($B106,'Damage costs'!$C$18:$C$70,0))/1000,BB55*INDEX('Damage costs'!$AB$18:$AB$70,MATCH($B106,'Damage costs'!$C$18:$C$70,0))/1000),"")</f>
        <v/>
      </c>
      <c r="BC106" s="59" t="str">
        <f>IFERROR(IF(OR($C$110=FALSE,LEFT($B106,3)&lt;&gt;"NOX"),BC55*INDEX('Damage costs'!$X$18:$X$70,MATCH($B106,'Damage costs'!$C$18:$C$70,0))/1000,BC55*INDEX('Damage costs'!$AB$18:$AB$70,MATCH($B106,'Damage costs'!$C$18:$C$70,0))/1000),"")</f>
        <v/>
      </c>
      <c r="BD106" s="59" t="str">
        <f>IFERROR(IF(OR($C$110=FALSE,LEFT($B106,3)&lt;&gt;"NOX"),BD55*INDEX('Damage costs'!$X$18:$X$70,MATCH($B106,'Damage costs'!$C$18:$C$70,0))/1000,BD55*INDEX('Damage costs'!$AB$18:$AB$70,MATCH($B106,'Damage costs'!$C$18:$C$70,0))/1000),"")</f>
        <v/>
      </c>
      <c r="BE106" s="59" t="str">
        <f>IFERROR(IF(OR($C$110=FALSE,LEFT($B106,3)&lt;&gt;"NOX"),BE55*INDEX('Damage costs'!$X$18:$X$70,MATCH($B106,'Damage costs'!$C$18:$C$70,0))/1000,BE55*INDEX('Damage costs'!$AB$18:$AB$70,MATCH($B106,'Damage costs'!$C$18:$C$70,0))/1000),"")</f>
        <v/>
      </c>
      <c r="BF106" s="59" t="str">
        <f>IFERROR(IF(OR($C$110=FALSE,LEFT($B106,3)&lt;&gt;"NOX"),BF55*INDEX('Damage costs'!$X$18:$X$70,MATCH($B106,'Damage costs'!$C$18:$C$70,0))/1000,BF55*INDEX('Damage costs'!$AB$18:$AB$70,MATCH($B106,'Damage costs'!$C$18:$C$70,0))/1000),"")</f>
        <v/>
      </c>
      <c r="BG106" s="59" t="str">
        <f>IFERROR(IF(OR($C$110=FALSE,LEFT($B106,3)&lt;&gt;"NOX"),BG55*INDEX('Damage costs'!$X$18:$X$70,MATCH($B106,'Damage costs'!$C$18:$C$70,0))/1000,BG55*INDEX('Damage costs'!$AB$18:$AB$70,MATCH($B106,'Damage costs'!$C$18:$C$70,0))/1000),"")</f>
        <v/>
      </c>
      <c r="BH106" s="59" t="str">
        <f>IFERROR(IF(OR($C$110=FALSE,LEFT($B106,3)&lt;&gt;"NOX"),BH55*INDEX('Damage costs'!$X$18:$X$70,MATCH($B106,'Damage costs'!$C$18:$C$70,0))/1000,BH55*INDEX('Damage costs'!$AB$18:$AB$70,MATCH($B106,'Damage costs'!$C$18:$C$70,0))/1000),"")</f>
        <v/>
      </c>
      <c r="BI106" s="59" t="str">
        <f>IFERROR(IF(OR($C$110=FALSE,LEFT($B106,3)&lt;&gt;"NOX"),BI55*INDEX('Damage costs'!$X$18:$X$70,MATCH($B106,'Damage costs'!$C$18:$C$70,0))/1000,BI55*INDEX('Damage costs'!$AB$18:$AB$70,MATCH($B106,'Damage costs'!$C$18:$C$70,0))/1000),"")</f>
        <v/>
      </c>
      <c r="BJ106" s="59" t="str">
        <f>IFERROR(IF(OR($C$110=FALSE,LEFT($B106,3)&lt;&gt;"NOX"),BJ55*INDEX('Damage costs'!$X$18:$X$70,MATCH($B106,'Damage costs'!$C$18:$C$70,0))/1000,BJ55*INDEX('Damage costs'!$AB$18:$AB$70,MATCH($B106,'Damage costs'!$C$18:$C$70,0))/1000),"")</f>
        <v/>
      </c>
      <c r="BK106" s="59" t="str">
        <f>IFERROR(IF(OR($C$110=FALSE,LEFT($B106,3)&lt;&gt;"NOX"),BK55*INDEX('Damage costs'!$X$18:$X$70,MATCH($B106,'Damage costs'!$C$18:$C$70,0))/1000,BK55*INDEX('Damage costs'!$AB$18:$AB$70,MATCH($B106,'Damage costs'!$C$18:$C$70,0))/1000),"")</f>
        <v/>
      </c>
      <c r="BL106" s="59" t="str">
        <f>IFERROR(IF(OR($C$110=FALSE,LEFT($B106,3)&lt;&gt;"NOX"),BL55*INDEX('Damage costs'!$X$18:$X$70,MATCH($B106,'Damage costs'!$C$18:$C$70,0))/1000,BL55*INDEX('Damage costs'!$AB$18:$AB$70,MATCH($B106,'Damage costs'!$C$18:$C$70,0))/1000),"")</f>
        <v/>
      </c>
      <c r="BM106" s="59" t="str">
        <f>IFERROR(IF(OR($C$110=FALSE,LEFT($B106,3)&lt;&gt;"NOX"),BM55*INDEX('Damage costs'!$X$18:$X$70,MATCH($B106,'Damage costs'!$C$18:$C$70,0))/1000,BM55*INDEX('Damage costs'!$AB$18:$AB$70,MATCH($B106,'Damage costs'!$C$18:$C$70,0))/1000),"")</f>
        <v/>
      </c>
      <c r="BN106" s="59" t="str">
        <f>IFERROR(IF(OR($C$110=FALSE,LEFT($B106,3)&lt;&gt;"NOX"),BN55*INDEX('Damage costs'!$X$18:$X$70,MATCH($B106,'Damage costs'!$C$18:$C$70,0))/1000,BN55*INDEX('Damage costs'!$AB$18:$AB$70,MATCH($B106,'Damage costs'!$C$18:$C$70,0))/1000),"")</f>
        <v/>
      </c>
      <c r="BO106" s="59" t="str">
        <f>IFERROR(IF(OR($C$110=FALSE,LEFT($B106,3)&lt;&gt;"NOX"),BO55*INDEX('Damage costs'!$X$18:$X$70,MATCH($B106,'Damage costs'!$C$18:$C$70,0))/1000,BO55*INDEX('Damage costs'!$AB$18:$AB$70,MATCH($B106,'Damage costs'!$C$18:$C$70,0))/1000),"")</f>
        <v/>
      </c>
      <c r="BP106" s="59" t="str">
        <f>IFERROR(IF(OR($C$110=FALSE,LEFT($B106,3)&lt;&gt;"NOX"),BP55*INDEX('Damage costs'!$X$18:$X$70,MATCH($B106,'Damage costs'!$C$18:$C$70,0))/1000,BP55*INDEX('Damage costs'!$AB$18:$AB$70,MATCH($B106,'Damage costs'!$C$18:$C$70,0))/1000),"")</f>
        <v/>
      </c>
      <c r="BQ106" s="59" t="str">
        <f>IFERROR(IF(OR($C$110=FALSE,LEFT($B106,3)&lt;&gt;"NOX"),BQ55*INDEX('Damage costs'!$X$18:$X$70,MATCH($B106,'Damage costs'!$C$18:$C$70,0))/1000,BQ55*INDEX('Damage costs'!$AB$18:$AB$70,MATCH($B106,'Damage costs'!$C$18:$C$70,0))/1000),"")</f>
        <v/>
      </c>
      <c r="BR106" s="59" t="str">
        <f>IFERROR(IF(OR($C$110=FALSE,LEFT($B106,3)&lt;&gt;"NOX"),BR55*INDEX('Damage costs'!$X$18:$X$70,MATCH($B106,'Damage costs'!$C$18:$C$70,0))/1000,BR55*INDEX('Damage costs'!$AB$18:$AB$70,MATCH($B106,'Damage costs'!$C$18:$C$70,0))/1000),"")</f>
        <v/>
      </c>
      <c r="BS106" s="59" t="str">
        <f>IFERROR(IF(OR($C$110=FALSE,LEFT($B106,3)&lt;&gt;"NOX"),BS55*INDEX('Damage costs'!$X$18:$X$70,MATCH($B106,'Damage costs'!$C$18:$C$70,0))/1000,BS55*INDEX('Damage costs'!$AB$18:$AB$70,MATCH($B106,'Damage costs'!$C$18:$C$70,0))/1000),"")</f>
        <v/>
      </c>
      <c r="BT106" s="59" t="str">
        <f>IFERROR(IF(OR($C$110=FALSE,LEFT($B106,3)&lt;&gt;"NOX"),BT55*INDEX('Damage costs'!$X$18:$X$70,MATCH($B106,'Damage costs'!$C$18:$C$70,0))/1000,BT55*INDEX('Damage costs'!$AB$18:$AB$70,MATCH($B106,'Damage costs'!$C$18:$C$70,0))/1000),"")</f>
        <v/>
      </c>
      <c r="BU106" s="59" t="str">
        <f>IFERROR(IF(OR($C$110=FALSE,LEFT($B106,3)&lt;&gt;"NOX"),BU55*INDEX('Damage costs'!$X$18:$X$70,MATCH($B106,'Damage costs'!$C$18:$C$70,0))/1000,BU55*INDEX('Damage costs'!$AB$18:$AB$70,MATCH($B106,'Damage costs'!$C$18:$C$70,0))/1000),"")</f>
        <v/>
      </c>
      <c r="BV106" s="59" t="str">
        <f>IFERROR(IF(OR($C$110=FALSE,LEFT($B106,3)&lt;&gt;"NOX"),BV55*INDEX('Damage costs'!$X$18:$X$70,MATCH($B106,'Damage costs'!$C$18:$C$70,0))/1000,BV55*INDEX('Damage costs'!$AB$18:$AB$70,MATCH($B106,'Damage costs'!$C$18:$C$70,0))/1000),"")</f>
        <v/>
      </c>
      <c r="BW106" s="59" t="str">
        <f>IFERROR(IF(OR($C$110=FALSE,LEFT($B106,3)&lt;&gt;"NOX"),BW55*INDEX('Damage costs'!$X$18:$X$70,MATCH($B106,'Damage costs'!$C$18:$C$70,0))/1000,BW55*INDEX('Damage costs'!$AB$18:$AB$70,MATCH($B106,'Damage costs'!$C$18:$C$70,0))/1000),"")</f>
        <v/>
      </c>
      <c r="BX106" s="59" t="str">
        <f>IFERROR(IF(OR($C$110=FALSE,LEFT($B106,3)&lt;&gt;"NOX"),BX55*INDEX('Damage costs'!$X$18:$X$70,MATCH($B106,'Damage costs'!$C$18:$C$70,0))/1000,BX55*INDEX('Damage costs'!$AB$18:$AB$70,MATCH($B106,'Damage costs'!$C$18:$C$70,0))/1000),"")</f>
        <v/>
      </c>
      <c r="BY106" s="59" t="str">
        <f>IFERROR(IF(OR($C$110=FALSE,LEFT($B106,3)&lt;&gt;"NOX"),BY55*INDEX('Damage costs'!$X$18:$X$70,MATCH($B106,'Damage costs'!$C$18:$C$70,0))/1000,BY55*INDEX('Damage costs'!$AB$18:$AB$70,MATCH($B106,'Damage costs'!$C$18:$C$70,0))/1000),"")</f>
        <v/>
      </c>
      <c r="BZ106" s="59" t="str">
        <f>IFERROR(IF(OR($C$110=FALSE,LEFT($B106,3)&lt;&gt;"NOX"),BZ55*INDEX('Damage costs'!$X$18:$X$70,MATCH($B106,'Damage costs'!$C$18:$C$70,0))/1000,BZ55*INDEX('Damage costs'!$AB$18:$AB$70,MATCH($B106,'Damage costs'!$C$18:$C$70,0))/1000),"")</f>
        <v/>
      </c>
      <c r="CA106" s="59" t="str">
        <f>IFERROR(IF(OR($C$110=FALSE,LEFT($B106,3)&lt;&gt;"NOX"),CA55*INDEX('Damage costs'!$X$18:$X$70,MATCH($B106,'Damage costs'!$C$18:$C$70,0))/1000,CA55*INDEX('Damage costs'!$AB$18:$AB$70,MATCH($B106,'Damage costs'!$C$18:$C$70,0))/1000),"")</f>
        <v/>
      </c>
      <c r="CB106" s="59" t="str">
        <f>IFERROR(IF(OR($C$110=FALSE,LEFT($B106,3)&lt;&gt;"NOX"),CB55*INDEX('Damage costs'!$X$18:$X$70,MATCH($B106,'Damage costs'!$C$18:$C$70,0))/1000,CB55*INDEX('Damage costs'!$AB$18:$AB$70,MATCH($B106,'Damage costs'!$C$18:$C$70,0))/1000),"")</f>
        <v/>
      </c>
      <c r="CC106" s="59" t="str">
        <f>IFERROR(IF(OR($C$110=FALSE,LEFT($B106,3)&lt;&gt;"NOX"),CC55*INDEX('Damage costs'!$X$18:$X$70,MATCH($B106,'Damage costs'!$C$18:$C$70,0))/1000,CC55*INDEX('Damage costs'!$AB$18:$AB$70,MATCH($B106,'Damage costs'!$C$18:$C$70,0))/1000),"")</f>
        <v/>
      </c>
      <c r="CD106" s="59" t="str">
        <f>IFERROR(IF(OR($C$110=FALSE,LEFT($B106,3)&lt;&gt;"NOX"),CD55*INDEX('Damage costs'!$X$18:$X$70,MATCH($B106,'Damage costs'!$C$18:$C$70,0))/1000,CD55*INDEX('Damage costs'!$AB$18:$AB$70,MATCH($B106,'Damage costs'!$C$18:$C$70,0))/1000),"")</f>
        <v/>
      </c>
      <c r="CE106" s="59" t="str">
        <f>IFERROR(IF(OR($C$110=FALSE,LEFT($B106,3)&lt;&gt;"NOX"),CE55*INDEX('Damage costs'!$X$18:$X$70,MATCH($B106,'Damage costs'!$C$18:$C$70,0))/1000,CE55*INDEX('Damage costs'!$AB$18:$AB$70,MATCH($B106,'Damage costs'!$C$18:$C$70,0))/1000),"")</f>
        <v/>
      </c>
      <c r="CF106" s="59" t="str">
        <f>IFERROR(IF(OR($C$110=FALSE,LEFT($B106,3)&lt;&gt;"NOX"),CF55*INDEX('Damage costs'!$X$18:$X$70,MATCH($B106,'Damage costs'!$C$18:$C$70,0))/1000,CF55*INDEX('Damage costs'!$AB$18:$AB$70,MATCH($B106,'Damage costs'!$C$18:$C$70,0))/1000),"")</f>
        <v/>
      </c>
      <c r="CG106" s="59" t="str">
        <f>IFERROR(IF(OR($C$110=FALSE,LEFT($B106,3)&lt;&gt;"NOX"),CG55*INDEX('Damage costs'!$X$18:$X$70,MATCH($B106,'Damage costs'!$C$18:$C$70,0))/1000,CG55*INDEX('Damage costs'!$AB$18:$AB$70,MATCH($B106,'Damage costs'!$C$18:$C$70,0))/1000),"")</f>
        <v/>
      </c>
      <c r="CH106" s="59" t="str">
        <f>IFERROR(IF(OR($C$110=FALSE,LEFT($B106,3)&lt;&gt;"NOX"),CH55*INDEX('Damage costs'!$X$18:$X$70,MATCH($B106,'Damage costs'!$C$18:$C$70,0))/1000,CH55*INDEX('Damage costs'!$AB$18:$AB$70,MATCH($B106,'Damage costs'!$C$18:$C$70,0))/1000),"")</f>
        <v/>
      </c>
      <c r="CI106" s="59" t="str">
        <f>IFERROR(IF(OR($C$110=FALSE,LEFT($B106,3)&lt;&gt;"NOX"),CI55*INDEX('Damage costs'!$X$18:$X$70,MATCH($B106,'Damage costs'!$C$18:$C$70,0))/1000,CI55*INDEX('Damage costs'!$AB$18:$AB$70,MATCH($B106,'Damage costs'!$C$18:$C$70,0))/1000),"")</f>
        <v/>
      </c>
      <c r="CJ106" s="59" t="str">
        <f>IFERROR(IF(OR($C$110=FALSE,LEFT($B106,3)&lt;&gt;"NOX"),CJ55*INDEX('Damage costs'!$X$18:$X$70,MATCH($B106,'Damage costs'!$C$18:$C$70,0))/1000,CJ55*INDEX('Damage costs'!$AB$18:$AB$70,MATCH($B106,'Damage costs'!$C$18:$C$70,0))/1000),"")</f>
        <v/>
      </c>
      <c r="CK106" s="59" t="str">
        <f>IFERROR(IF(OR($C$110=FALSE,LEFT($B106,3)&lt;&gt;"NOX"),CK55*INDEX('Damage costs'!$X$18:$X$70,MATCH($B106,'Damage costs'!$C$18:$C$70,0))/1000,CK55*INDEX('Damage costs'!$AB$18:$AB$70,MATCH($B106,'Damage costs'!$C$18:$C$70,0))/1000),"")</f>
        <v/>
      </c>
      <c r="CL106" s="59" t="str">
        <f>IFERROR(IF(OR($C$110=FALSE,LEFT($B106,3)&lt;&gt;"NOX"),CL55*INDEX('Damage costs'!$X$18:$X$70,MATCH($B106,'Damage costs'!$C$18:$C$70,0))/1000,CL55*INDEX('Damage costs'!$AB$18:$AB$70,MATCH($B106,'Damage costs'!$C$18:$C$70,0))/1000),"")</f>
        <v/>
      </c>
      <c r="CM106" s="59" t="str">
        <f>IFERROR(IF(OR($C$110=FALSE,LEFT($B106,3)&lt;&gt;"NOX"),CM55*INDEX('Damage costs'!$X$18:$X$70,MATCH($B106,'Damage costs'!$C$18:$C$70,0))/1000,CM55*INDEX('Damage costs'!$AB$18:$AB$70,MATCH($B106,'Damage costs'!$C$18:$C$70,0))/1000),"")</f>
        <v/>
      </c>
      <c r="CN106" s="59" t="str">
        <f>IFERROR(IF(OR($C$110=FALSE,LEFT($B106,3)&lt;&gt;"NOX"),CN55*INDEX('Damage costs'!$X$18:$X$70,MATCH($B106,'Damage costs'!$C$18:$C$70,0))/1000,CN55*INDEX('Damage costs'!$AB$18:$AB$70,MATCH($B106,'Damage costs'!$C$18:$C$70,0))/1000),"")</f>
        <v/>
      </c>
      <c r="CO106" s="59" t="str">
        <f>IFERROR(IF(OR($C$110=FALSE,LEFT($B106,3)&lt;&gt;"NOX"),CO55*INDEX('Damage costs'!$X$18:$X$70,MATCH($B106,'Damage costs'!$C$18:$C$70,0))/1000,CO55*INDEX('Damage costs'!$AB$18:$AB$70,MATCH($B106,'Damage costs'!$C$18:$C$70,0))/1000),"")</f>
        <v/>
      </c>
      <c r="CP106" s="59" t="str">
        <f>IFERROR(IF(OR($C$110=FALSE,LEFT($B106,3)&lt;&gt;"NOX"),CP55*INDEX('Damage costs'!$X$18:$X$70,MATCH($B106,'Damage costs'!$C$18:$C$70,0))/1000,CP55*INDEX('Damage costs'!$AB$18:$AB$70,MATCH($B106,'Damage costs'!$C$18:$C$70,0))/1000),"")</f>
        <v/>
      </c>
      <c r="CQ106" s="59" t="str">
        <f>IFERROR(IF(OR($C$110=FALSE,LEFT($B106,3)&lt;&gt;"NOX"),CQ55*INDEX('Damage costs'!$X$18:$X$70,MATCH($B106,'Damage costs'!$C$18:$C$70,0))/1000,CQ55*INDEX('Damage costs'!$AB$18:$AB$70,MATCH($B106,'Damage costs'!$C$18:$C$70,0))/1000),"")</f>
        <v/>
      </c>
      <c r="CR106" s="59" t="str">
        <f>IFERROR(IF(OR($C$110=FALSE,LEFT($B106,3)&lt;&gt;"NOX"),CR55*INDEX('Damage costs'!$X$18:$X$70,MATCH($B106,'Damage costs'!$C$18:$C$70,0))/1000,CR55*INDEX('Damage costs'!$AB$18:$AB$70,MATCH($B106,'Damage costs'!$C$18:$C$70,0))/1000),"")</f>
        <v/>
      </c>
      <c r="CS106" s="59" t="str">
        <f>IFERROR(IF(OR($C$110=FALSE,LEFT($B106,3)&lt;&gt;"NOX"),CS55*INDEX('Damage costs'!$X$18:$X$70,MATCH($B106,'Damage costs'!$C$18:$C$70,0))/1000,CS55*INDEX('Damage costs'!$AB$18:$AB$70,MATCH($B106,'Damage costs'!$C$18:$C$70,0))/1000),"")</f>
        <v/>
      </c>
      <c r="CT106" s="59" t="str">
        <f>IFERROR(IF(OR($C$110=FALSE,LEFT($B106,3)&lt;&gt;"NOX"),CT55*INDEX('Damage costs'!$X$18:$X$70,MATCH($B106,'Damage costs'!$C$18:$C$70,0))/1000,CT55*INDEX('Damage costs'!$AB$18:$AB$70,MATCH($B106,'Damage costs'!$C$18:$C$70,0))/1000),"")</f>
        <v/>
      </c>
      <c r="CU106" s="59" t="str">
        <f>IFERROR(IF(OR($C$110=FALSE,LEFT($B106,3)&lt;&gt;"NOX"),CU55*INDEX('Damage costs'!$X$18:$X$70,MATCH($B106,'Damage costs'!$C$18:$C$70,0))/1000,CU55*INDEX('Damage costs'!$AB$18:$AB$70,MATCH($B106,'Damage costs'!$C$18:$C$70,0))/1000),"")</f>
        <v/>
      </c>
      <c r="CV106" s="59" t="str">
        <f>IFERROR(IF(OR($C$110=FALSE,LEFT($B106,3)&lt;&gt;"NOX"),CV55*INDEX('Damage costs'!$X$18:$X$70,MATCH($B106,'Damage costs'!$C$18:$C$70,0))/1000,CV55*INDEX('Damage costs'!$AB$18:$AB$70,MATCH($B106,'Damage costs'!$C$18:$C$70,0))/1000),"")</f>
        <v/>
      </c>
      <c r="CW106" s="59" t="str">
        <f>IFERROR(IF(OR($C$110=FALSE,LEFT($B106,3)&lt;&gt;"NOX"),CW55*INDEX('Damage costs'!$X$18:$X$70,MATCH($B106,'Damage costs'!$C$18:$C$70,0))/1000,CW55*INDEX('Damage costs'!$AB$18:$AB$70,MATCH($B106,'Damage costs'!$C$18:$C$70,0))/1000),"")</f>
        <v/>
      </c>
      <c r="CX106" s="59" t="str">
        <f>IFERROR(IF(OR($C$110=FALSE,LEFT($B106,3)&lt;&gt;"NOX"),CX55*INDEX('Damage costs'!$X$18:$X$70,MATCH($B106,'Damage costs'!$C$18:$C$70,0))/1000,CX55*INDEX('Damage costs'!$AB$18:$AB$70,MATCH($B106,'Damage costs'!$C$18:$C$70,0))/1000),"")</f>
        <v/>
      </c>
      <c r="CY106" s="59" t="str">
        <f>IFERROR(IF(OR($C$110=FALSE,LEFT($B106,3)&lt;&gt;"NOX"),CY55*INDEX('Damage costs'!$X$18:$X$70,MATCH($B106,'Damage costs'!$C$18:$C$70,0))/1000,CY55*INDEX('Damage costs'!$AB$18:$AB$70,MATCH($B106,'Damage costs'!$C$18:$C$70,0))/1000),"")</f>
        <v/>
      </c>
      <c r="CZ106" s="391"/>
    </row>
    <row r="107" spans="2:104" x14ac:dyDescent="0.25">
      <c r="B107" s="406">
        <f t="shared" si="42"/>
        <v>0</v>
      </c>
      <c r="C107" s="9" t="s">
        <v>1117</v>
      </c>
      <c r="D107" s="59" t="str">
        <f>IFERROR(IF(OR($C$110=FALSE,LEFT($B107,3)&lt;&gt;"NOX"),D56*INDEX('Damage costs'!$X$18:$X$70,MATCH($B107,'Damage costs'!$C$18:$C$70,0))/1000,D56*INDEX('Damage costs'!$AB$18:$AB$70,MATCH($B107,'Damage costs'!$C$18:$C$70,0))/1000),"")</f>
        <v/>
      </c>
      <c r="E107" s="59" t="str">
        <f>IFERROR(IF(OR($C$110=FALSE,LEFT($B107,3)&lt;&gt;"NOX"),E56*INDEX('Damage costs'!$X$18:$X$70,MATCH($B107,'Damage costs'!$C$18:$C$70,0))/1000,E56*INDEX('Damage costs'!$AB$18:$AB$70,MATCH($B107,'Damage costs'!$C$18:$C$70,0))/1000),"")</f>
        <v/>
      </c>
      <c r="F107" s="59" t="str">
        <f>IFERROR(IF(OR($C$110=FALSE,LEFT($B107,3)&lt;&gt;"NOX"),F56*INDEX('Damage costs'!$X$18:$X$70,MATCH($B107,'Damage costs'!$C$18:$C$70,0))/1000,F56*INDEX('Damage costs'!$AB$18:$AB$70,MATCH($B107,'Damage costs'!$C$18:$C$70,0))/1000),"")</f>
        <v/>
      </c>
      <c r="G107" s="59" t="str">
        <f>IFERROR(IF(OR($C$110=FALSE,LEFT($B107,3)&lt;&gt;"NOX"),G56*INDEX('Damage costs'!$X$18:$X$70,MATCH($B107,'Damage costs'!$C$18:$C$70,0))/1000,G56*INDEX('Damage costs'!$AB$18:$AB$70,MATCH($B107,'Damage costs'!$C$18:$C$70,0))/1000),"")</f>
        <v/>
      </c>
      <c r="H107" s="59" t="str">
        <f>IFERROR(IF(OR($C$110=FALSE,LEFT($B107,3)&lt;&gt;"NOX"),H56*INDEX('Damage costs'!$X$18:$X$70,MATCH($B107,'Damage costs'!$C$18:$C$70,0))/1000,H56*INDEX('Damage costs'!$AB$18:$AB$70,MATCH($B107,'Damage costs'!$C$18:$C$70,0))/1000),"")</f>
        <v/>
      </c>
      <c r="I107" s="59" t="str">
        <f>IFERROR(IF(OR($C$110=FALSE,LEFT($B107,3)&lt;&gt;"NOX"),I56*INDEX('Damage costs'!$X$18:$X$70,MATCH($B107,'Damage costs'!$C$18:$C$70,0))/1000,I56*INDEX('Damage costs'!$AB$18:$AB$70,MATCH($B107,'Damage costs'!$C$18:$C$70,0))/1000),"")</f>
        <v/>
      </c>
      <c r="J107" s="59" t="str">
        <f>IFERROR(IF(OR($C$110=FALSE,LEFT($B107,3)&lt;&gt;"NOX"),J56*INDEX('Damage costs'!$X$18:$X$70,MATCH($B107,'Damage costs'!$C$18:$C$70,0))/1000,J56*INDEX('Damage costs'!$AB$18:$AB$70,MATCH($B107,'Damage costs'!$C$18:$C$70,0))/1000),"")</f>
        <v/>
      </c>
      <c r="K107" s="59" t="str">
        <f>IFERROR(IF(OR($C$110=FALSE,LEFT($B107,3)&lt;&gt;"NOX"),K56*INDEX('Damage costs'!$X$18:$X$70,MATCH($B107,'Damage costs'!$C$18:$C$70,0))/1000,K56*INDEX('Damage costs'!$AB$18:$AB$70,MATCH($B107,'Damage costs'!$C$18:$C$70,0))/1000),"")</f>
        <v/>
      </c>
      <c r="L107" s="59" t="str">
        <f>IFERROR(IF(OR($C$110=FALSE,LEFT($B107,3)&lt;&gt;"NOX"),L56*INDEX('Damage costs'!$X$18:$X$70,MATCH($B107,'Damage costs'!$C$18:$C$70,0))/1000,L56*INDEX('Damage costs'!$AB$18:$AB$70,MATCH($B107,'Damage costs'!$C$18:$C$70,0))/1000),"")</f>
        <v/>
      </c>
      <c r="M107" s="59" t="str">
        <f>IFERROR(IF(OR($C$110=FALSE,LEFT($B107,3)&lt;&gt;"NOX"),M56*INDEX('Damage costs'!$X$18:$X$70,MATCH($B107,'Damage costs'!$C$18:$C$70,0))/1000,M56*INDEX('Damage costs'!$AB$18:$AB$70,MATCH($B107,'Damage costs'!$C$18:$C$70,0))/1000),"")</f>
        <v/>
      </c>
      <c r="N107" s="59" t="str">
        <f>IFERROR(IF(OR($C$110=FALSE,LEFT($B107,3)&lt;&gt;"NOX"),N56*INDEX('Damage costs'!$X$18:$X$70,MATCH($B107,'Damage costs'!$C$18:$C$70,0))/1000,N56*INDEX('Damage costs'!$AB$18:$AB$70,MATCH($B107,'Damage costs'!$C$18:$C$70,0))/1000),"")</f>
        <v/>
      </c>
      <c r="O107" s="59" t="str">
        <f>IFERROR(IF(OR($C$110=FALSE,LEFT($B107,3)&lt;&gt;"NOX"),O56*INDEX('Damage costs'!$X$18:$X$70,MATCH($B107,'Damage costs'!$C$18:$C$70,0))/1000,O56*INDEX('Damage costs'!$AB$18:$AB$70,MATCH($B107,'Damage costs'!$C$18:$C$70,0))/1000),"")</f>
        <v/>
      </c>
      <c r="P107" s="59" t="str">
        <f>IFERROR(IF(OR($C$110=FALSE,LEFT($B107,3)&lt;&gt;"NOX"),P56*INDEX('Damage costs'!$X$18:$X$70,MATCH($B107,'Damage costs'!$C$18:$C$70,0))/1000,P56*INDEX('Damage costs'!$AB$18:$AB$70,MATCH($B107,'Damage costs'!$C$18:$C$70,0))/1000),"")</f>
        <v/>
      </c>
      <c r="Q107" s="59" t="str">
        <f>IFERROR(IF(OR($C$110=FALSE,LEFT($B107,3)&lt;&gt;"NOX"),Q56*INDEX('Damage costs'!$X$18:$X$70,MATCH($B107,'Damage costs'!$C$18:$C$70,0))/1000,Q56*INDEX('Damage costs'!$AB$18:$AB$70,MATCH($B107,'Damage costs'!$C$18:$C$70,0))/1000),"")</f>
        <v/>
      </c>
      <c r="R107" s="59" t="str">
        <f>IFERROR(IF(OR($C$110=FALSE,LEFT($B107,3)&lt;&gt;"NOX"),R56*INDEX('Damage costs'!$X$18:$X$70,MATCH($B107,'Damage costs'!$C$18:$C$70,0))/1000,R56*INDEX('Damage costs'!$AB$18:$AB$70,MATCH($B107,'Damage costs'!$C$18:$C$70,0))/1000),"")</f>
        <v/>
      </c>
      <c r="S107" s="59" t="str">
        <f>IFERROR(IF(OR($C$110=FALSE,LEFT($B107,3)&lt;&gt;"NOX"),S56*INDEX('Damage costs'!$X$18:$X$70,MATCH($B107,'Damage costs'!$C$18:$C$70,0))/1000,S56*INDEX('Damage costs'!$AB$18:$AB$70,MATCH($B107,'Damage costs'!$C$18:$C$70,0))/1000),"")</f>
        <v/>
      </c>
      <c r="T107" s="59" t="str">
        <f>IFERROR(IF(OR($C$110=FALSE,LEFT($B107,3)&lt;&gt;"NOX"),T56*INDEX('Damage costs'!$X$18:$X$70,MATCH($B107,'Damage costs'!$C$18:$C$70,0))/1000,T56*INDEX('Damage costs'!$AB$18:$AB$70,MATCH($B107,'Damage costs'!$C$18:$C$70,0))/1000),"")</f>
        <v/>
      </c>
      <c r="U107" s="59" t="str">
        <f>IFERROR(IF(OR($C$110=FALSE,LEFT($B107,3)&lt;&gt;"NOX"),U56*INDEX('Damage costs'!$X$18:$X$70,MATCH($B107,'Damage costs'!$C$18:$C$70,0))/1000,U56*INDEX('Damage costs'!$AB$18:$AB$70,MATCH($B107,'Damage costs'!$C$18:$C$70,0))/1000),"")</f>
        <v/>
      </c>
      <c r="V107" s="59" t="str">
        <f>IFERROR(IF(OR($C$110=FALSE,LEFT($B107,3)&lt;&gt;"NOX"),V56*INDEX('Damage costs'!$X$18:$X$70,MATCH($B107,'Damage costs'!$C$18:$C$70,0))/1000,V56*INDEX('Damage costs'!$AB$18:$AB$70,MATCH($B107,'Damage costs'!$C$18:$C$70,0))/1000),"")</f>
        <v/>
      </c>
      <c r="W107" s="59" t="str">
        <f>IFERROR(IF(OR($C$110=FALSE,LEFT($B107,3)&lt;&gt;"NOX"),W56*INDEX('Damage costs'!$X$18:$X$70,MATCH($B107,'Damage costs'!$C$18:$C$70,0))/1000,W56*INDEX('Damage costs'!$AB$18:$AB$70,MATCH($B107,'Damage costs'!$C$18:$C$70,0))/1000),"")</f>
        <v/>
      </c>
      <c r="X107" s="59" t="str">
        <f>IFERROR(IF(OR($C$110=FALSE,LEFT($B107,3)&lt;&gt;"NOX"),X56*INDEX('Damage costs'!$X$18:$X$70,MATCH($B107,'Damage costs'!$C$18:$C$70,0))/1000,X56*INDEX('Damage costs'!$AB$18:$AB$70,MATCH($B107,'Damage costs'!$C$18:$C$70,0))/1000),"")</f>
        <v/>
      </c>
      <c r="Y107" s="59" t="str">
        <f>IFERROR(IF(OR($C$110=FALSE,LEFT($B107,3)&lt;&gt;"NOX"),Y56*INDEX('Damage costs'!$X$18:$X$70,MATCH($B107,'Damage costs'!$C$18:$C$70,0))/1000,Y56*INDEX('Damage costs'!$AB$18:$AB$70,MATCH($B107,'Damage costs'!$C$18:$C$70,0))/1000),"")</f>
        <v/>
      </c>
      <c r="Z107" s="59" t="str">
        <f>IFERROR(IF(OR($C$110=FALSE,LEFT($B107,3)&lt;&gt;"NOX"),Z56*INDEX('Damage costs'!$X$18:$X$70,MATCH($B107,'Damage costs'!$C$18:$C$70,0))/1000,Z56*INDEX('Damage costs'!$AB$18:$AB$70,MATCH($B107,'Damage costs'!$C$18:$C$70,0))/1000),"")</f>
        <v/>
      </c>
      <c r="AA107" s="59" t="str">
        <f>IFERROR(IF(OR($C$110=FALSE,LEFT($B107,3)&lt;&gt;"NOX"),AA56*INDEX('Damage costs'!$X$18:$X$70,MATCH($B107,'Damage costs'!$C$18:$C$70,0))/1000,AA56*INDEX('Damage costs'!$AB$18:$AB$70,MATCH($B107,'Damage costs'!$C$18:$C$70,0))/1000),"")</f>
        <v/>
      </c>
      <c r="AB107" s="59" t="str">
        <f>IFERROR(IF(OR($C$110=FALSE,LEFT($B107,3)&lt;&gt;"NOX"),AB56*INDEX('Damage costs'!$X$18:$X$70,MATCH($B107,'Damage costs'!$C$18:$C$70,0))/1000,AB56*INDEX('Damage costs'!$AB$18:$AB$70,MATCH($B107,'Damage costs'!$C$18:$C$70,0))/1000),"")</f>
        <v/>
      </c>
      <c r="AC107" s="59" t="str">
        <f>IFERROR(IF(OR($C$110=FALSE,LEFT($B107,3)&lt;&gt;"NOX"),AC56*INDEX('Damage costs'!$X$18:$X$70,MATCH($B107,'Damage costs'!$C$18:$C$70,0))/1000,AC56*INDEX('Damage costs'!$AB$18:$AB$70,MATCH($B107,'Damage costs'!$C$18:$C$70,0))/1000),"")</f>
        <v/>
      </c>
      <c r="AD107" s="59" t="str">
        <f>IFERROR(IF(OR($C$110=FALSE,LEFT($B107,3)&lt;&gt;"NOX"),AD56*INDEX('Damage costs'!$X$18:$X$70,MATCH($B107,'Damage costs'!$C$18:$C$70,0))/1000,AD56*INDEX('Damage costs'!$AB$18:$AB$70,MATCH($B107,'Damage costs'!$C$18:$C$70,0))/1000),"")</f>
        <v/>
      </c>
      <c r="AE107" s="59" t="str">
        <f>IFERROR(IF(OR($C$110=FALSE,LEFT($B107,3)&lt;&gt;"NOX"),AE56*INDEX('Damage costs'!$X$18:$X$70,MATCH($B107,'Damage costs'!$C$18:$C$70,0))/1000,AE56*INDEX('Damage costs'!$AB$18:$AB$70,MATCH($B107,'Damage costs'!$C$18:$C$70,0))/1000),"")</f>
        <v/>
      </c>
      <c r="AF107" s="59" t="str">
        <f>IFERROR(IF(OR($C$110=FALSE,LEFT($B107,3)&lt;&gt;"NOX"),AF56*INDEX('Damage costs'!$X$18:$X$70,MATCH($B107,'Damage costs'!$C$18:$C$70,0))/1000,AF56*INDEX('Damage costs'!$AB$18:$AB$70,MATCH($B107,'Damage costs'!$C$18:$C$70,0))/1000),"")</f>
        <v/>
      </c>
      <c r="AG107" s="59" t="str">
        <f>IFERROR(IF(OR($C$110=FALSE,LEFT($B107,3)&lt;&gt;"NOX"),AG56*INDEX('Damage costs'!$X$18:$X$70,MATCH($B107,'Damage costs'!$C$18:$C$70,0))/1000,AG56*INDEX('Damage costs'!$AB$18:$AB$70,MATCH($B107,'Damage costs'!$C$18:$C$70,0))/1000),"")</f>
        <v/>
      </c>
      <c r="AH107" s="59" t="str">
        <f>IFERROR(IF(OR($C$110=FALSE,LEFT($B107,3)&lt;&gt;"NOX"),AH56*INDEX('Damage costs'!$X$18:$X$70,MATCH($B107,'Damage costs'!$C$18:$C$70,0))/1000,AH56*INDEX('Damage costs'!$AB$18:$AB$70,MATCH($B107,'Damage costs'!$C$18:$C$70,0))/1000),"")</f>
        <v/>
      </c>
      <c r="AI107" s="59" t="str">
        <f>IFERROR(IF(OR($C$110=FALSE,LEFT($B107,3)&lt;&gt;"NOX"),AI56*INDEX('Damage costs'!$X$18:$X$70,MATCH($B107,'Damage costs'!$C$18:$C$70,0))/1000,AI56*INDEX('Damage costs'!$AB$18:$AB$70,MATCH($B107,'Damage costs'!$C$18:$C$70,0))/1000),"")</f>
        <v/>
      </c>
      <c r="AJ107" s="59" t="str">
        <f>IFERROR(IF(OR($C$110=FALSE,LEFT($B107,3)&lt;&gt;"NOX"),AJ56*INDEX('Damage costs'!$X$18:$X$70,MATCH($B107,'Damage costs'!$C$18:$C$70,0))/1000,AJ56*INDEX('Damage costs'!$AB$18:$AB$70,MATCH($B107,'Damage costs'!$C$18:$C$70,0))/1000),"")</f>
        <v/>
      </c>
      <c r="AK107" s="59" t="str">
        <f>IFERROR(IF(OR($C$110=FALSE,LEFT($B107,3)&lt;&gt;"NOX"),AK56*INDEX('Damage costs'!$X$18:$X$70,MATCH($B107,'Damage costs'!$C$18:$C$70,0))/1000,AK56*INDEX('Damage costs'!$AB$18:$AB$70,MATCH($B107,'Damage costs'!$C$18:$C$70,0))/1000),"")</f>
        <v/>
      </c>
      <c r="AL107" s="59" t="str">
        <f>IFERROR(IF(OR($C$110=FALSE,LEFT($B107,3)&lt;&gt;"NOX"),AL56*INDEX('Damage costs'!$X$18:$X$70,MATCH($B107,'Damage costs'!$C$18:$C$70,0))/1000,AL56*INDEX('Damage costs'!$AB$18:$AB$70,MATCH($B107,'Damage costs'!$C$18:$C$70,0))/1000),"")</f>
        <v/>
      </c>
      <c r="AM107" s="59" t="str">
        <f>IFERROR(IF(OR($C$110=FALSE,LEFT($B107,3)&lt;&gt;"NOX"),AM56*INDEX('Damage costs'!$X$18:$X$70,MATCH($B107,'Damage costs'!$C$18:$C$70,0))/1000,AM56*INDEX('Damage costs'!$AB$18:$AB$70,MATCH($B107,'Damage costs'!$C$18:$C$70,0))/1000),"")</f>
        <v/>
      </c>
      <c r="AN107" s="59" t="str">
        <f>IFERROR(IF(OR($C$110=FALSE,LEFT($B107,3)&lt;&gt;"NOX"),AN56*INDEX('Damage costs'!$X$18:$X$70,MATCH($B107,'Damage costs'!$C$18:$C$70,0))/1000,AN56*INDEX('Damage costs'!$AB$18:$AB$70,MATCH($B107,'Damage costs'!$C$18:$C$70,0))/1000),"")</f>
        <v/>
      </c>
      <c r="AO107" s="59" t="str">
        <f>IFERROR(IF(OR($C$110=FALSE,LEFT($B107,3)&lt;&gt;"NOX"),AO56*INDEX('Damage costs'!$X$18:$X$70,MATCH($B107,'Damage costs'!$C$18:$C$70,0))/1000,AO56*INDEX('Damage costs'!$AB$18:$AB$70,MATCH($B107,'Damage costs'!$C$18:$C$70,0))/1000),"")</f>
        <v/>
      </c>
      <c r="AP107" s="59" t="str">
        <f>IFERROR(IF(OR($C$110=FALSE,LEFT($B107,3)&lt;&gt;"NOX"),AP56*INDEX('Damage costs'!$X$18:$X$70,MATCH($B107,'Damage costs'!$C$18:$C$70,0))/1000,AP56*INDEX('Damage costs'!$AB$18:$AB$70,MATCH($B107,'Damage costs'!$C$18:$C$70,0))/1000),"")</f>
        <v/>
      </c>
      <c r="AQ107" s="59" t="str">
        <f>IFERROR(IF(OR($C$110=FALSE,LEFT($B107,3)&lt;&gt;"NOX"),AQ56*INDEX('Damage costs'!$X$18:$X$70,MATCH($B107,'Damage costs'!$C$18:$C$70,0))/1000,AQ56*INDEX('Damage costs'!$AB$18:$AB$70,MATCH($B107,'Damage costs'!$C$18:$C$70,0))/1000),"")</f>
        <v/>
      </c>
      <c r="AR107" s="59" t="str">
        <f>IFERROR(IF(OR($C$110=FALSE,LEFT($B107,3)&lt;&gt;"NOX"),AR56*INDEX('Damage costs'!$X$18:$X$70,MATCH($B107,'Damage costs'!$C$18:$C$70,0))/1000,AR56*INDEX('Damage costs'!$AB$18:$AB$70,MATCH($B107,'Damage costs'!$C$18:$C$70,0))/1000),"")</f>
        <v/>
      </c>
      <c r="AS107" s="59" t="str">
        <f>IFERROR(IF(OR($C$110=FALSE,LEFT($B107,3)&lt;&gt;"NOX"),AS56*INDEX('Damage costs'!$X$18:$X$70,MATCH($B107,'Damage costs'!$C$18:$C$70,0))/1000,AS56*INDEX('Damage costs'!$AB$18:$AB$70,MATCH($B107,'Damage costs'!$C$18:$C$70,0))/1000),"")</f>
        <v/>
      </c>
      <c r="AT107" s="59" t="str">
        <f>IFERROR(IF(OR($C$110=FALSE,LEFT($B107,3)&lt;&gt;"NOX"),AT56*INDEX('Damage costs'!$X$18:$X$70,MATCH($B107,'Damage costs'!$C$18:$C$70,0))/1000,AT56*INDEX('Damage costs'!$AB$18:$AB$70,MATCH($B107,'Damage costs'!$C$18:$C$70,0))/1000),"")</f>
        <v/>
      </c>
      <c r="AU107" s="59" t="str">
        <f>IFERROR(IF(OR($C$110=FALSE,LEFT($B107,3)&lt;&gt;"NOX"),AU56*INDEX('Damage costs'!$X$18:$X$70,MATCH($B107,'Damage costs'!$C$18:$C$70,0))/1000,AU56*INDEX('Damage costs'!$AB$18:$AB$70,MATCH($B107,'Damage costs'!$C$18:$C$70,0))/1000),"")</f>
        <v/>
      </c>
      <c r="AV107" s="59" t="str">
        <f>IFERROR(IF(OR($C$110=FALSE,LEFT($B107,3)&lt;&gt;"NOX"),AV56*INDEX('Damage costs'!$X$18:$X$70,MATCH($B107,'Damage costs'!$C$18:$C$70,0))/1000,AV56*INDEX('Damage costs'!$AB$18:$AB$70,MATCH($B107,'Damage costs'!$C$18:$C$70,0))/1000),"")</f>
        <v/>
      </c>
      <c r="AW107" s="59" t="str">
        <f>IFERROR(IF(OR($C$110=FALSE,LEFT($B107,3)&lt;&gt;"NOX"),AW56*INDEX('Damage costs'!$X$18:$X$70,MATCH($B107,'Damage costs'!$C$18:$C$70,0))/1000,AW56*INDEX('Damage costs'!$AB$18:$AB$70,MATCH($B107,'Damage costs'!$C$18:$C$70,0))/1000),"")</f>
        <v/>
      </c>
      <c r="AX107" s="59" t="str">
        <f>IFERROR(IF(OR($C$110=FALSE,LEFT($B107,3)&lt;&gt;"NOX"),AX56*INDEX('Damage costs'!$X$18:$X$70,MATCH($B107,'Damage costs'!$C$18:$C$70,0))/1000,AX56*INDEX('Damage costs'!$AB$18:$AB$70,MATCH($B107,'Damage costs'!$C$18:$C$70,0))/1000),"")</f>
        <v/>
      </c>
      <c r="AY107" s="59" t="str">
        <f>IFERROR(IF(OR($C$110=FALSE,LEFT($B107,3)&lt;&gt;"NOX"),AY56*INDEX('Damage costs'!$X$18:$X$70,MATCH($B107,'Damage costs'!$C$18:$C$70,0))/1000,AY56*INDEX('Damage costs'!$AB$18:$AB$70,MATCH($B107,'Damage costs'!$C$18:$C$70,0))/1000),"")</f>
        <v/>
      </c>
      <c r="AZ107" s="59" t="str">
        <f>IFERROR(IF(OR($C$110=FALSE,LEFT($B107,3)&lt;&gt;"NOX"),AZ56*INDEX('Damage costs'!$X$18:$X$70,MATCH($B107,'Damage costs'!$C$18:$C$70,0))/1000,AZ56*INDEX('Damage costs'!$AB$18:$AB$70,MATCH($B107,'Damage costs'!$C$18:$C$70,0))/1000),"")</f>
        <v/>
      </c>
      <c r="BA107" s="59" t="str">
        <f>IFERROR(IF(OR($C$110=FALSE,LEFT($B107,3)&lt;&gt;"NOX"),BA56*INDEX('Damage costs'!$X$18:$X$70,MATCH($B107,'Damage costs'!$C$18:$C$70,0))/1000,BA56*INDEX('Damage costs'!$AB$18:$AB$70,MATCH($B107,'Damage costs'!$C$18:$C$70,0))/1000),"")</f>
        <v/>
      </c>
      <c r="BB107" s="59" t="str">
        <f>IFERROR(IF(OR($C$110=FALSE,LEFT($B107,3)&lt;&gt;"NOX"),BB56*INDEX('Damage costs'!$X$18:$X$70,MATCH($B107,'Damage costs'!$C$18:$C$70,0))/1000,BB56*INDEX('Damage costs'!$AB$18:$AB$70,MATCH($B107,'Damage costs'!$C$18:$C$70,0))/1000),"")</f>
        <v/>
      </c>
      <c r="BC107" s="59" t="str">
        <f>IFERROR(IF(OR($C$110=FALSE,LEFT($B107,3)&lt;&gt;"NOX"),BC56*INDEX('Damage costs'!$X$18:$X$70,MATCH($B107,'Damage costs'!$C$18:$C$70,0))/1000,BC56*INDEX('Damage costs'!$AB$18:$AB$70,MATCH($B107,'Damage costs'!$C$18:$C$70,0))/1000),"")</f>
        <v/>
      </c>
      <c r="BD107" s="59" t="str">
        <f>IFERROR(IF(OR($C$110=FALSE,LEFT($B107,3)&lt;&gt;"NOX"),BD56*INDEX('Damage costs'!$X$18:$X$70,MATCH($B107,'Damage costs'!$C$18:$C$70,0))/1000,BD56*INDEX('Damage costs'!$AB$18:$AB$70,MATCH($B107,'Damage costs'!$C$18:$C$70,0))/1000),"")</f>
        <v/>
      </c>
      <c r="BE107" s="59" t="str">
        <f>IFERROR(IF(OR($C$110=FALSE,LEFT($B107,3)&lt;&gt;"NOX"),BE56*INDEX('Damage costs'!$X$18:$X$70,MATCH($B107,'Damage costs'!$C$18:$C$70,0))/1000,BE56*INDEX('Damage costs'!$AB$18:$AB$70,MATCH($B107,'Damage costs'!$C$18:$C$70,0))/1000),"")</f>
        <v/>
      </c>
      <c r="BF107" s="59" t="str">
        <f>IFERROR(IF(OR($C$110=FALSE,LEFT($B107,3)&lt;&gt;"NOX"),BF56*INDEX('Damage costs'!$X$18:$X$70,MATCH($B107,'Damage costs'!$C$18:$C$70,0))/1000,BF56*INDEX('Damage costs'!$AB$18:$AB$70,MATCH($B107,'Damage costs'!$C$18:$C$70,0))/1000),"")</f>
        <v/>
      </c>
      <c r="BG107" s="59" t="str">
        <f>IFERROR(IF(OR($C$110=FALSE,LEFT($B107,3)&lt;&gt;"NOX"),BG56*INDEX('Damage costs'!$X$18:$X$70,MATCH($B107,'Damage costs'!$C$18:$C$70,0))/1000,BG56*INDEX('Damage costs'!$AB$18:$AB$70,MATCH($B107,'Damage costs'!$C$18:$C$70,0))/1000),"")</f>
        <v/>
      </c>
      <c r="BH107" s="59" t="str">
        <f>IFERROR(IF(OR($C$110=FALSE,LEFT($B107,3)&lt;&gt;"NOX"),BH56*INDEX('Damage costs'!$X$18:$X$70,MATCH($B107,'Damage costs'!$C$18:$C$70,0))/1000,BH56*INDEX('Damage costs'!$AB$18:$AB$70,MATCH($B107,'Damage costs'!$C$18:$C$70,0))/1000),"")</f>
        <v/>
      </c>
      <c r="BI107" s="59" t="str">
        <f>IFERROR(IF(OR($C$110=FALSE,LEFT($B107,3)&lt;&gt;"NOX"),BI56*INDEX('Damage costs'!$X$18:$X$70,MATCH($B107,'Damage costs'!$C$18:$C$70,0))/1000,BI56*INDEX('Damage costs'!$AB$18:$AB$70,MATCH($B107,'Damage costs'!$C$18:$C$70,0))/1000),"")</f>
        <v/>
      </c>
      <c r="BJ107" s="59" t="str">
        <f>IFERROR(IF(OR($C$110=FALSE,LEFT($B107,3)&lt;&gt;"NOX"),BJ56*INDEX('Damage costs'!$X$18:$X$70,MATCH($B107,'Damage costs'!$C$18:$C$70,0))/1000,BJ56*INDEX('Damage costs'!$AB$18:$AB$70,MATCH($B107,'Damage costs'!$C$18:$C$70,0))/1000),"")</f>
        <v/>
      </c>
      <c r="BK107" s="59" t="str">
        <f>IFERROR(IF(OR($C$110=FALSE,LEFT($B107,3)&lt;&gt;"NOX"),BK56*INDEX('Damage costs'!$X$18:$X$70,MATCH($B107,'Damage costs'!$C$18:$C$70,0))/1000,BK56*INDEX('Damage costs'!$AB$18:$AB$70,MATCH($B107,'Damage costs'!$C$18:$C$70,0))/1000),"")</f>
        <v/>
      </c>
      <c r="BL107" s="59" t="str">
        <f>IFERROR(IF(OR($C$110=FALSE,LEFT($B107,3)&lt;&gt;"NOX"),BL56*INDEX('Damage costs'!$X$18:$X$70,MATCH($B107,'Damage costs'!$C$18:$C$70,0))/1000,BL56*INDEX('Damage costs'!$AB$18:$AB$70,MATCH($B107,'Damage costs'!$C$18:$C$70,0))/1000),"")</f>
        <v/>
      </c>
      <c r="BM107" s="59" t="str">
        <f>IFERROR(IF(OR($C$110=FALSE,LEFT($B107,3)&lt;&gt;"NOX"),BM56*INDEX('Damage costs'!$X$18:$X$70,MATCH($B107,'Damage costs'!$C$18:$C$70,0))/1000,BM56*INDEX('Damage costs'!$AB$18:$AB$70,MATCH($B107,'Damage costs'!$C$18:$C$70,0))/1000),"")</f>
        <v/>
      </c>
      <c r="BN107" s="59" t="str">
        <f>IFERROR(IF(OR($C$110=FALSE,LEFT($B107,3)&lt;&gt;"NOX"),BN56*INDEX('Damage costs'!$X$18:$X$70,MATCH($B107,'Damage costs'!$C$18:$C$70,0))/1000,BN56*INDEX('Damage costs'!$AB$18:$AB$70,MATCH($B107,'Damage costs'!$C$18:$C$70,0))/1000),"")</f>
        <v/>
      </c>
      <c r="BO107" s="59" t="str">
        <f>IFERROR(IF(OR($C$110=FALSE,LEFT($B107,3)&lt;&gt;"NOX"),BO56*INDEX('Damage costs'!$X$18:$X$70,MATCH($B107,'Damage costs'!$C$18:$C$70,0))/1000,BO56*INDEX('Damage costs'!$AB$18:$AB$70,MATCH($B107,'Damage costs'!$C$18:$C$70,0))/1000),"")</f>
        <v/>
      </c>
      <c r="BP107" s="59" t="str">
        <f>IFERROR(IF(OR($C$110=FALSE,LEFT($B107,3)&lt;&gt;"NOX"),BP56*INDEX('Damage costs'!$X$18:$X$70,MATCH($B107,'Damage costs'!$C$18:$C$70,0))/1000,BP56*INDEX('Damage costs'!$AB$18:$AB$70,MATCH($B107,'Damage costs'!$C$18:$C$70,0))/1000),"")</f>
        <v/>
      </c>
      <c r="BQ107" s="59" t="str">
        <f>IFERROR(IF(OR($C$110=FALSE,LEFT($B107,3)&lt;&gt;"NOX"),BQ56*INDEX('Damage costs'!$X$18:$X$70,MATCH($B107,'Damage costs'!$C$18:$C$70,0))/1000,BQ56*INDEX('Damage costs'!$AB$18:$AB$70,MATCH($B107,'Damage costs'!$C$18:$C$70,0))/1000),"")</f>
        <v/>
      </c>
      <c r="BR107" s="59" t="str">
        <f>IFERROR(IF(OR($C$110=FALSE,LEFT($B107,3)&lt;&gt;"NOX"),BR56*INDEX('Damage costs'!$X$18:$X$70,MATCH($B107,'Damage costs'!$C$18:$C$70,0))/1000,BR56*INDEX('Damage costs'!$AB$18:$AB$70,MATCH($B107,'Damage costs'!$C$18:$C$70,0))/1000),"")</f>
        <v/>
      </c>
      <c r="BS107" s="59" t="str">
        <f>IFERROR(IF(OR($C$110=FALSE,LEFT($B107,3)&lt;&gt;"NOX"),BS56*INDEX('Damage costs'!$X$18:$X$70,MATCH($B107,'Damage costs'!$C$18:$C$70,0))/1000,BS56*INDEX('Damage costs'!$AB$18:$AB$70,MATCH($B107,'Damage costs'!$C$18:$C$70,0))/1000),"")</f>
        <v/>
      </c>
      <c r="BT107" s="59" t="str">
        <f>IFERROR(IF(OR($C$110=FALSE,LEFT($B107,3)&lt;&gt;"NOX"),BT56*INDEX('Damage costs'!$X$18:$X$70,MATCH($B107,'Damage costs'!$C$18:$C$70,0))/1000,BT56*INDEX('Damage costs'!$AB$18:$AB$70,MATCH($B107,'Damage costs'!$C$18:$C$70,0))/1000),"")</f>
        <v/>
      </c>
      <c r="BU107" s="59" t="str">
        <f>IFERROR(IF(OR($C$110=FALSE,LEFT($B107,3)&lt;&gt;"NOX"),BU56*INDEX('Damage costs'!$X$18:$X$70,MATCH($B107,'Damage costs'!$C$18:$C$70,0))/1000,BU56*INDEX('Damage costs'!$AB$18:$AB$70,MATCH($B107,'Damage costs'!$C$18:$C$70,0))/1000),"")</f>
        <v/>
      </c>
      <c r="BV107" s="59" t="str">
        <f>IFERROR(IF(OR($C$110=FALSE,LEFT($B107,3)&lt;&gt;"NOX"),BV56*INDEX('Damage costs'!$X$18:$X$70,MATCH($B107,'Damage costs'!$C$18:$C$70,0))/1000,BV56*INDEX('Damage costs'!$AB$18:$AB$70,MATCH($B107,'Damage costs'!$C$18:$C$70,0))/1000),"")</f>
        <v/>
      </c>
      <c r="BW107" s="59" t="str">
        <f>IFERROR(IF(OR($C$110=FALSE,LEFT($B107,3)&lt;&gt;"NOX"),BW56*INDEX('Damage costs'!$X$18:$X$70,MATCH($B107,'Damage costs'!$C$18:$C$70,0))/1000,BW56*INDEX('Damage costs'!$AB$18:$AB$70,MATCH($B107,'Damage costs'!$C$18:$C$70,0))/1000),"")</f>
        <v/>
      </c>
      <c r="BX107" s="59" t="str">
        <f>IFERROR(IF(OR($C$110=FALSE,LEFT($B107,3)&lt;&gt;"NOX"),BX56*INDEX('Damage costs'!$X$18:$X$70,MATCH($B107,'Damage costs'!$C$18:$C$70,0))/1000,BX56*INDEX('Damage costs'!$AB$18:$AB$70,MATCH($B107,'Damage costs'!$C$18:$C$70,0))/1000),"")</f>
        <v/>
      </c>
      <c r="BY107" s="59" t="str">
        <f>IFERROR(IF(OR($C$110=FALSE,LEFT($B107,3)&lt;&gt;"NOX"),BY56*INDEX('Damage costs'!$X$18:$X$70,MATCH($B107,'Damage costs'!$C$18:$C$70,0))/1000,BY56*INDEX('Damage costs'!$AB$18:$AB$70,MATCH($B107,'Damage costs'!$C$18:$C$70,0))/1000),"")</f>
        <v/>
      </c>
      <c r="BZ107" s="59" t="str">
        <f>IFERROR(IF(OR($C$110=FALSE,LEFT($B107,3)&lt;&gt;"NOX"),BZ56*INDEX('Damage costs'!$X$18:$X$70,MATCH($B107,'Damage costs'!$C$18:$C$70,0))/1000,BZ56*INDEX('Damage costs'!$AB$18:$AB$70,MATCH($B107,'Damage costs'!$C$18:$C$70,0))/1000),"")</f>
        <v/>
      </c>
      <c r="CA107" s="59" t="str">
        <f>IFERROR(IF(OR($C$110=FALSE,LEFT($B107,3)&lt;&gt;"NOX"),CA56*INDEX('Damage costs'!$X$18:$X$70,MATCH($B107,'Damage costs'!$C$18:$C$70,0))/1000,CA56*INDEX('Damage costs'!$AB$18:$AB$70,MATCH($B107,'Damage costs'!$C$18:$C$70,0))/1000),"")</f>
        <v/>
      </c>
      <c r="CB107" s="59" t="str">
        <f>IFERROR(IF(OR($C$110=FALSE,LEFT($B107,3)&lt;&gt;"NOX"),CB56*INDEX('Damage costs'!$X$18:$X$70,MATCH($B107,'Damage costs'!$C$18:$C$70,0))/1000,CB56*INDEX('Damage costs'!$AB$18:$AB$70,MATCH($B107,'Damage costs'!$C$18:$C$70,0))/1000),"")</f>
        <v/>
      </c>
      <c r="CC107" s="59" t="str">
        <f>IFERROR(IF(OR($C$110=FALSE,LEFT($B107,3)&lt;&gt;"NOX"),CC56*INDEX('Damage costs'!$X$18:$X$70,MATCH($B107,'Damage costs'!$C$18:$C$70,0))/1000,CC56*INDEX('Damage costs'!$AB$18:$AB$70,MATCH($B107,'Damage costs'!$C$18:$C$70,0))/1000),"")</f>
        <v/>
      </c>
      <c r="CD107" s="59" t="str">
        <f>IFERROR(IF(OR($C$110=FALSE,LEFT($B107,3)&lt;&gt;"NOX"),CD56*INDEX('Damage costs'!$X$18:$X$70,MATCH($B107,'Damage costs'!$C$18:$C$70,0))/1000,CD56*INDEX('Damage costs'!$AB$18:$AB$70,MATCH($B107,'Damage costs'!$C$18:$C$70,0))/1000),"")</f>
        <v/>
      </c>
      <c r="CE107" s="59" t="str">
        <f>IFERROR(IF(OR($C$110=FALSE,LEFT($B107,3)&lt;&gt;"NOX"),CE56*INDEX('Damage costs'!$X$18:$X$70,MATCH($B107,'Damage costs'!$C$18:$C$70,0))/1000,CE56*INDEX('Damage costs'!$AB$18:$AB$70,MATCH($B107,'Damage costs'!$C$18:$C$70,0))/1000),"")</f>
        <v/>
      </c>
      <c r="CF107" s="59" t="str">
        <f>IFERROR(IF(OR($C$110=FALSE,LEFT($B107,3)&lt;&gt;"NOX"),CF56*INDEX('Damage costs'!$X$18:$X$70,MATCH($B107,'Damage costs'!$C$18:$C$70,0))/1000,CF56*INDEX('Damage costs'!$AB$18:$AB$70,MATCH($B107,'Damage costs'!$C$18:$C$70,0))/1000),"")</f>
        <v/>
      </c>
      <c r="CG107" s="59" t="str">
        <f>IFERROR(IF(OR($C$110=FALSE,LEFT($B107,3)&lt;&gt;"NOX"),CG56*INDEX('Damage costs'!$X$18:$X$70,MATCH($B107,'Damage costs'!$C$18:$C$70,0))/1000,CG56*INDEX('Damage costs'!$AB$18:$AB$70,MATCH($B107,'Damage costs'!$C$18:$C$70,0))/1000),"")</f>
        <v/>
      </c>
      <c r="CH107" s="59" t="str">
        <f>IFERROR(IF(OR($C$110=FALSE,LEFT($B107,3)&lt;&gt;"NOX"),CH56*INDEX('Damage costs'!$X$18:$X$70,MATCH($B107,'Damage costs'!$C$18:$C$70,0))/1000,CH56*INDEX('Damage costs'!$AB$18:$AB$70,MATCH($B107,'Damage costs'!$C$18:$C$70,0))/1000),"")</f>
        <v/>
      </c>
      <c r="CI107" s="59" t="str">
        <f>IFERROR(IF(OR($C$110=FALSE,LEFT($B107,3)&lt;&gt;"NOX"),CI56*INDEX('Damage costs'!$X$18:$X$70,MATCH($B107,'Damage costs'!$C$18:$C$70,0))/1000,CI56*INDEX('Damage costs'!$AB$18:$AB$70,MATCH($B107,'Damage costs'!$C$18:$C$70,0))/1000),"")</f>
        <v/>
      </c>
      <c r="CJ107" s="59" t="str">
        <f>IFERROR(IF(OR($C$110=FALSE,LEFT($B107,3)&lt;&gt;"NOX"),CJ56*INDEX('Damage costs'!$X$18:$X$70,MATCH($B107,'Damage costs'!$C$18:$C$70,0))/1000,CJ56*INDEX('Damage costs'!$AB$18:$AB$70,MATCH($B107,'Damage costs'!$C$18:$C$70,0))/1000),"")</f>
        <v/>
      </c>
      <c r="CK107" s="59" t="str">
        <f>IFERROR(IF(OR($C$110=FALSE,LEFT($B107,3)&lt;&gt;"NOX"),CK56*INDEX('Damage costs'!$X$18:$X$70,MATCH($B107,'Damage costs'!$C$18:$C$70,0))/1000,CK56*INDEX('Damage costs'!$AB$18:$AB$70,MATCH($B107,'Damage costs'!$C$18:$C$70,0))/1000),"")</f>
        <v/>
      </c>
      <c r="CL107" s="59" t="str">
        <f>IFERROR(IF(OR($C$110=FALSE,LEFT($B107,3)&lt;&gt;"NOX"),CL56*INDEX('Damage costs'!$X$18:$X$70,MATCH($B107,'Damage costs'!$C$18:$C$70,0))/1000,CL56*INDEX('Damage costs'!$AB$18:$AB$70,MATCH($B107,'Damage costs'!$C$18:$C$70,0))/1000),"")</f>
        <v/>
      </c>
      <c r="CM107" s="59" t="str">
        <f>IFERROR(IF(OR($C$110=FALSE,LEFT($B107,3)&lt;&gt;"NOX"),CM56*INDEX('Damage costs'!$X$18:$X$70,MATCH($B107,'Damage costs'!$C$18:$C$70,0))/1000,CM56*INDEX('Damage costs'!$AB$18:$AB$70,MATCH($B107,'Damage costs'!$C$18:$C$70,0))/1000),"")</f>
        <v/>
      </c>
      <c r="CN107" s="59" t="str">
        <f>IFERROR(IF(OR($C$110=FALSE,LEFT($B107,3)&lt;&gt;"NOX"),CN56*INDEX('Damage costs'!$X$18:$X$70,MATCH($B107,'Damage costs'!$C$18:$C$70,0))/1000,CN56*INDEX('Damage costs'!$AB$18:$AB$70,MATCH($B107,'Damage costs'!$C$18:$C$70,0))/1000),"")</f>
        <v/>
      </c>
      <c r="CO107" s="59" t="str">
        <f>IFERROR(IF(OR($C$110=FALSE,LEFT($B107,3)&lt;&gt;"NOX"),CO56*INDEX('Damage costs'!$X$18:$X$70,MATCH($B107,'Damage costs'!$C$18:$C$70,0))/1000,CO56*INDEX('Damage costs'!$AB$18:$AB$70,MATCH($B107,'Damage costs'!$C$18:$C$70,0))/1000),"")</f>
        <v/>
      </c>
      <c r="CP107" s="59" t="str">
        <f>IFERROR(IF(OR($C$110=FALSE,LEFT($B107,3)&lt;&gt;"NOX"),CP56*INDEX('Damage costs'!$X$18:$X$70,MATCH($B107,'Damage costs'!$C$18:$C$70,0))/1000,CP56*INDEX('Damage costs'!$AB$18:$AB$70,MATCH($B107,'Damage costs'!$C$18:$C$70,0))/1000),"")</f>
        <v/>
      </c>
      <c r="CQ107" s="59" t="str">
        <f>IFERROR(IF(OR($C$110=FALSE,LEFT($B107,3)&lt;&gt;"NOX"),CQ56*INDEX('Damage costs'!$X$18:$X$70,MATCH($B107,'Damage costs'!$C$18:$C$70,0))/1000,CQ56*INDEX('Damage costs'!$AB$18:$AB$70,MATCH($B107,'Damage costs'!$C$18:$C$70,0))/1000),"")</f>
        <v/>
      </c>
      <c r="CR107" s="59" t="str">
        <f>IFERROR(IF(OR($C$110=FALSE,LEFT($B107,3)&lt;&gt;"NOX"),CR56*INDEX('Damage costs'!$X$18:$X$70,MATCH($B107,'Damage costs'!$C$18:$C$70,0))/1000,CR56*INDEX('Damage costs'!$AB$18:$AB$70,MATCH($B107,'Damage costs'!$C$18:$C$70,0))/1000),"")</f>
        <v/>
      </c>
      <c r="CS107" s="59" t="str">
        <f>IFERROR(IF(OR($C$110=FALSE,LEFT($B107,3)&lt;&gt;"NOX"),CS56*INDEX('Damage costs'!$X$18:$X$70,MATCH($B107,'Damage costs'!$C$18:$C$70,0))/1000,CS56*INDEX('Damage costs'!$AB$18:$AB$70,MATCH($B107,'Damage costs'!$C$18:$C$70,0))/1000),"")</f>
        <v/>
      </c>
      <c r="CT107" s="59" t="str">
        <f>IFERROR(IF(OR($C$110=FALSE,LEFT($B107,3)&lt;&gt;"NOX"),CT56*INDEX('Damage costs'!$X$18:$X$70,MATCH($B107,'Damage costs'!$C$18:$C$70,0))/1000,CT56*INDEX('Damage costs'!$AB$18:$AB$70,MATCH($B107,'Damage costs'!$C$18:$C$70,0))/1000),"")</f>
        <v/>
      </c>
      <c r="CU107" s="59" t="str">
        <f>IFERROR(IF(OR($C$110=FALSE,LEFT($B107,3)&lt;&gt;"NOX"),CU56*INDEX('Damage costs'!$X$18:$X$70,MATCH($B107,'Damage costs'!$C$18:$C$70,0))/1000,CU56*INDEX('Damage costs'!$AB$18:$AB$70,MATCH($B107,'Damage costs'!$C$18:$C$70,0))/1000),"")</f>
        <v/>
      </c>
      <c r="CV107" s="59" t="str">
        <f>IFERROR(IF(OR($C$110=FALSE,LEFT($B107,3)&lt;&gt;"NOX"),CV56*INDEX('Damage costs'!$X$18:$X$70,MATCH($B107,'Damage costs'!$C$18:$C$70,0))/1000,CV56*INDEX('Damage costs'!$AB$18:$AB$70,MATCH($B107,'Damage costs'!$C$18:$C$70,0))/1000),"")</f>
        <v/>
      </c>
      <c r="CW107" s="59" t="str">
        <f>IFERROR(IF(OR($C$110=FALSE,LEFT($B107,3)&lt;&gt;"NOX"),CW56*INDEX('Damage costs'!$X$18:$X$70,MATCH($B107,'Damage costs'!$C$18:$C$70,0))/1000,CW56*INDEX('Damage costs'!$AB$18:$AB$70,MATCH($B107,'Damage costs'!$C$18:$C$70,0))/1000),"")</f>
        <v/>
      </c>
      <c r="CX107" s="59" t="str">
        <f>IFERROR(IF(OR($C$110=FALSE,LEFT($B107,3)&lt;&gt;"NOX"),CX56*INDEX('Damage costs'!$X$18:$X$70,MATCH($B107,'Damage costs'!$C$18:$C$70,0))/1000,CX56*INDEX('Damage costs'!$AB$18:$AB$70,MATCH($B107,'Damage costs'!$C$18:$C$70,0))/1000),"")</f>
        <v/>
      </c>
      <c r="CY107" s="59" t="str">
        <f>IFERROR(IF(OR($C$110=FALSE,LEFT($B107,3)&lt;&gt;"NOX"),CY56*INDEX('Damage costs'!$X$18:$X$70,MATCH($B107,'Damage costs'!$C$18:$C$70,0))/1000,CY56*INDEX('Damage costs'!$AB$18:$AB$70,MATCH($B107,'Damage costs'!$C$18:$C$70,0))/1000),"")</f>
        <v/>
      </c>
      <c r="CZ107" s="391"/>
    </row>
    <row r="108" spans="2:104" x14ac:dyDescent="0.25">
      <c r="B108" s="406">
        <f t="shared" si="42"/>
        <v>0</v>
      </c>
      <c r="C108" s="9" t="s">
        <v>1117</v>
      </c>
      <c r="D108" s="59" t="str">
        <f>IFERROR(IF(OR($C$110=FALSE,LEFT($B108,3)&lt;&gt;"NOX"),D57*INDEX('Damage costs'!$X$18:$X$70,MATCH($B108,'Damage costs'!$C$18:$C$70,0))/1000,D57*INDEX('Damage costs'!$AB$18:$AB$70,MATCH($B108,'Damage costs'!$C$18:$C$70,0))/1000),"")</f>
        <v/>
      </c>
      <c r="E108" s="59" t="str">
        <f>IFERROR(IF(OR($C$110=FALSE,LEFT($B108,3)&lt;&gt;"NOX"),E57*INDEX('Damage costs'!$X$18:$X$70,MATCH($B108,'Damage costs'!$C$18:$C$70,0))/1000,E57*INDEX('Damage costs'!$AB$18:$AB$70,MATCH($B108,'Damage costs'!$C$18:$C$70,0))/1000),"")</f>
        <v/>
      </c>
      <c r="F108" s="59" t="str">
        <f>IFERROR(IF(OR($C$110=FALSE,LEFT($B108,3)&lt;&gt;"NOX"),F57*INDEX('Damage costs'!$X$18:$X$70,MATCH($B108,'Damage costs'!$C$18:$C$70,0))/1000,F57*INDEX('Damage costs'!$AB$18:$AB$70,MATCH($B108,'Damage costs'!$C$18:$C$70,0))/1000),"")</f>
        <v/>
      </c>
      <c r="G108" s="59" t="str">
        <f>IFERROR(IF(OR($C$110=FALSE,LEFT($B108,3)&lt;&gt;"NOX"),G57*INDEX('Damage costs'!$X$18:$X$70,MATCH($B108,'Damage costs'!$C$18:$C$70,0))/1000,G57*INDEX('Damage costs'!$AB$18:$AB$70,MATCH($B108,'Damage costs'!$C$18:$C$70,0))/1000),"")</f>
        <v/>
      </c>
      <c r="H108" s="59" t="str">
        <f>IFERROR(IF(OR($C$110=FALSE,LEFT($B108,3)&lt;&gt;"NOX"),H57*INDEX('Damage costs'!$X$18:$X$70,MATCH($B108,'Damage costs'!$C$18:$C$70,0))/1000,H57*INDEX('Damage costs'!$AB$18:$AB$70,MATCH($B108,'Damage costs'!$C$18:$C$70,0))/1000),"")</f>
        <v/>
      </c>
      <c r="I108" s="59" t="str">
        <f>IFERROR(IF(OR($C$110=FALSE,LEFT($B108,3)&lt;&gt;"NOX"),I57*INDEX('Damage costs'!$X$18:$X$70,MATCH($B108,'Damage costs'!$C$18:$C$70,0))/1000,I57*INDEX('Damage costs'!$AB$18:$AB$70,MATCH($B108,'Damage costs'!$C$18:$C$70,0))/1000),"")</f>
        <v/>
      </c>
      <c r="J108" s="59" t="str">
        <f>IFERROR(IF(OR($C$110=FALSE,LEFT($B108,3)&lt;&gt;"NOX"),J57*INDEX('Damage costs'!$X$18:$X$70,MATCH($B108,'Damage costs'!$C$18:$C$70,0))/1000,J57*INDEX('Damage costs'!$AB$18:$AB$70,MATCH($B108,'Damage costs'!$C$18:$C$70,0))/1000),"")</f>
        <v/>
      </c>
      <c r="K108" s="59" t="str">
        <f>IFERROR(IF(OR($C$110=FALSE,LEFT($B108,3)&lt;&gt;"NOX"),K57*INDEX('Damage costs'!$X$18:$X$70,MATCH($B108,'Damage costs'!$C$18:$C$70,0))/1000,K57*INDEX('Damage costs'!$AB$18:$AB$70,MATCH($B108,'Damage costs'!$C$18:$C$70,0))/1000),"")</f>
        <v/>
      </c>
      <c r="L108" s="59" t="str">
        <f>IFERROR(IF(OR($C$110=FALSE,LEFT($B108,3)&lt;&gt;"NOX"),L57*INDEX('Damage costs'!$X$18:$X$70,MATCH($B108,'Damage costs'!$C$18:$C$70,0))/1000,L57*INDEX('Damage costs'!$AB$18:$AB$70,MATCH($B108,'Damage costs'!$C$18:$C$70,0))/1000),"")</f>
        <v/>
      </c>
      <c r="M108" s="59" t="str">
        <f>IFERROR(IF(OR($C$110=FALSE,LEFT($B108,3)&lt;&gt;"NOX"),M57*INDEX('Damage costs'!$X$18:$X$70,MATCH($B108,'Damage costs'!$C$18:$C$70,0))/1000,M57*INDEX('Damage costs'!$AB$18:$AB$70,MATCH($B108,'Damage costs'!$C$18:$C$70,0))/1000),"")</f>
        <v/>
      </c>
      <c r="N108" s="59" t="str">
        <f>IFERROR(IF(OR($C$110=FALSE,LEFT($B108,3)&lt;&gt;"NOX"),N57*INDEX('Damage costs'!$X$18:$X$70,MATCH($B108,'Damage costs'!$C$18:$C$70,0))/1000,N57*INDEX('Damage costs'!$AB$18:$AB$70,MATCH($B108,'Damage costs'!$C$18:$C$70,0))/1000),"")</f>
        <v/>
      </c>
      <c r="O108" s="59" t="str">
        <f>IFERROR(IF(OR($C$110=FALSE,LEFT($B108,3)&lt;&gt;"NOX"),O57*INDEX('Damage costs'!$X$18:$X$70,MATCH($B108,'Damage costs'!$C$18:$C$70,0))/1000,O57*INDEX('Damage costs'!$AB$18:$AB$70,MATCH($B108,'Damage costs'!$C$18:$C$70,0))/1000),"")</f>
        <v/>
      </c>
      <c r="P108" s="59" t="str">
        <f>IFERROR(IF(OR($C$110=FALSE,LEFT($B108,3)&lt;&gt;"NOX"),P57*INDEX('Damage costs'!$X$18:$X$70,MATCH($B108,'Damage costs'!$C$18:$C$70,0))/1000,P57*INDEX('Damage costs'!$AB$18:$AB$70,MATCH($B108,'Damage costs'!$C$18:$C$70,0))/1000),"")</f>
        <v/>
      </c>
      <c r="Q108" s="59" t="str">
        <f>IFERROR(IF(OR($C$110=FALSE,LEFT($B108,3)&lt;&gt;"NOX"),Q57*INDEX('Damage costs'!$X$18:$X$70,MATCH($B108,'Damage costs'!$C$18:$C$70,0))/1000,Q57*INDEX('Damage costs'!$AB$18:$AB$70,MATCH($B108,'Damage costs'!$C$18:$C$70,0))/1000),"")</f>
        <v/>
      </c>
      <c r="R108" s="59" t="str">
        <f>IFERROR(IF(OR($C$110=FALSE,LEFT($B108,3)&lt;&gt;"NOX"),R57*INDEX('Damage costs'!$X$18:$X$70,MATCH($B108,'Damage costs'!$C$18:$C$70,0))/1000,R57*INDEX('Damage costs'!$AB$18:$AB$70,MATCH($B108,'Damage costs'!$C$18:$C$70,0))/1000),"")</f>
        <v/>
      </c>
      <c r="S108" s="59" t="str">
        <f>IFERROR(IF(OR($C$110=FALSE,LEFT($B108,3)&lt;&gt;"NOX"),S57*INDEX('Damage costs'!$X$18:$X$70,MATCH($B108,'Damage costs'!$C$18:$C$70,0))/1000,S57*INDEX('Damage costs'!$AB$18:$AB$70,MATCH($B108,'Damage costs'!$C$18:$C$70,0))/1000),"")</f>
        <v/>
      </c>
      <c r="T108" s="59" t="str">
        <f>IFERROR(IF(OR($C$110=FALSE,LEFT($B108,3)&lt;&gt;"NOX"),T57*INDEX('Damage costs'!$X$18:$X$70,MATCH($B108,'Damage costs'!$C$18:$C$70,0))/1000,T57*INDEX('Damage costs'!$AB$18:$AB$70,MATCH($B108,'Damage costs'!$C$18:$C$70,0))/1000),"")</f>
        <v/>
      </c>
      <c r="U108" s="59" t="str">
        <f>IFERROR(IF(OR($C$110=FALSE,LEFT($B108,3)&lt;&gt;"NOX"),U57*INDEX('Damage costs'!$X$18:$X$70,MATCH($B108,'Damage costs'!$C$18:$C$70,0))/1000,U57*INDEX('Damage costs'!$AB$18:$AB$70,MATCH($B108,'Damage costs'!$C$18:$C$70,0))/1000),"")</f>
        <v/>
      </c>
      <c r="V108" s="59" t="str">
        <f>IFERROR(IF(OR($C$110=FALSE,LEFT($B108,3)&lt;&gt;"NOX"),V57*INDEX('Damage costs'!$X$18:$X$70,MATCH($B108,'Damage costs'!$C$18:$C$70,0))/1000,V57*INDEX('Damage costs'!$AB$18:$AB$70,MATCH($B108,'Damage costs'!$C$18:$C$70,0))/1000),"")</f>
        <v/>
      </c>
      <c r="W108" s="59" t="str">
        <f>IFERROR(IF(OR($C$110=FALSE,LEFT($B108,3)&lt;&gt;"NOX"),W57*INDEX('Damage costs'!$X$18:$X$70,MATCH($B108,'Damage costs'!$C$18:$C$70,0))/1000,W57*INDEX('Damage costs'!$AB$18:$AB$70,MATCH($B108,'Damage costs'!$C$18:$C$70,0))/1000),"")</f>
        <v/>
      </c>
      <c r="X108" s="59" t="str">
        <f>IFERROR(IF(OR($C$110=FALSE,LEFT($B108,3)&lt;&gt;"NOX"),X57*INDEX('Damage costs'!$X$18:$X$70,MATCH($B108,'Damage costs'!$C$18:$C$70,0))/1000,X57*INDEX('Damage costs'!$AB$18:$AB$70,MATCH($B108,'Damage costs'!$C$18:$C$70,0))/1000),"")</f>
        <v/>
      </c>
      <c r="Y108" s="59" t="str">
        <f>IFERROR(IF(OR($C$110=FALSE,LEFT($B108,3)&lt;&gt;"NOX"),Y57*INDEX('Damage costs'!$X$18:$X$70,MATCH($B108,'Damage costs'!$C$18:$C$70,0))/1000,Y57*INDEX('Damage costs'!$AB$18:$AB$70,MATCH($B108,'Damage costs'!$C$18:$C$70,0))/1000),"")</f>
        <v/>
      </c>
      <c r="Z108" s="59" t="str">
        <f>IFERROR(IF(OR($C$110=FALSE,LEFT($B108,3)&lt;&gt;"NOX"),Z57*INDEX('Damage costs'!$X$18:$X$70,MATCH($B108,'Damage costs'!$C$18:$C$70,0))/1000,Z57*INDEX('Damage costs'!$AB$18:$AB$70,MATCH($B108,'Damage costs'!$C$18:$C$70,0))/1000),"")</f>
        <v/>
      </c>
      <c r="AA108" s="59" t="str">
        <f>IFERROR(IF(OR($C$110=FALSE,LEFT($B108,3)&lt;&gt;"NOX"),AA57*INDEX('Damage costs'!$X$18:$X$70,MATCH($B108,'Damage costs'!$C$18:$C$70,0))/1000,AA57*INDEX('Damage costs'!$AB$18:$AB$70,MATCH($B108,'Damage costs'!$C$18:$C$70,0))/1000),"")</f>
        <v/>
      </c>
      <c r="AB108" s="59" t="str">
        <f>IFERROR(IF(OR($C$110=FALSE,LEFT($B108,3)&lt;&gt;"NOX"),AB57*INDEX('Damage costs'!$X$18:$X$70,MATCH($B108,'Damage costs'!$C$18:$C$70,0))/1000,AB57*INDEX('Damage costs'!$AB$18:$AB$70,MATCH($B108,'Damage costs'!$C$18:$C$70,0))/1000),"")</f>
        <v/>
      </c>
      <c r="AC108" s="59" t="str">
        <f>IFERROR(IF(OR($C$110=FALSE,LEFT($B108,3)&lt;&gt;"NOX"),AC57*INDEX('Damage costs'!$X$18:$X$70,MATCH($B108,'Damage costs'!$C$18:$C$70,0))/1000,AC57*INDEX('Damage costs'!$AB$18:$AB$70,MATCH($B108,'Damage costs'!$C$18:$C$70,0))/1000),"")</f>
        <v/>
      </c>
      <c r="AD108" s="59" t="str">
        <f>IFERROR(IF(OR($C$110=FALSE,LEFT($B108,3)&lt;&gt;"NOX"),AD57*INDEX('Damage costs'!$X$18:$X$70,MATCH($B108,'Damage costs'!$C$18:$C$70,0))/1000,AD57*INDEX('Damage costs'!$AB$18:$AB$70,MATCH($B108,'Damage costs'!$C$18:$C$70,0))/1000),"")</f>
        <v/>
      </c>
      <c r="AE108" s="59" t="str">
        <f>IFERROR(IF(OR($C$110=FALSE,LEFT($B108,3)&lt;&gt;"NOX"),AE57*INDEX('Damage costs'!$X$18:$X$70,MATCH($B108,'Damage costs'!$C$18:$C$70,0))/1000,AE57*INDEX('Damage costs'!$AB$18:$AB$70,MATCH($B108,'Damage costs'!$C$18:$C$70,0))/1000),"")</f>
        <v/>
      </c>
      <c r="AF108" s="59" t="str">
        <f>IFERROR(IF(OR($C$110=FALSE,LEFT($B108,3)&lt;&gt;"NOX"),AF57*INDEX('Damage costs'!$X$18:$X$70,MATCH($B108,'Damage costs'!$C$18:$C$70,0))/1000,AF57*INDEX('Damage costs'!$AB$18:$AB$70,MATCH($B108,'Damage costs'!$C$18:$C$70,0))/1000),"")</f>
        <v/>
      </c>
      <c r="AG108" s="59" t="str">
        <f>IFERROR(IF(OR($C$110=FALSE,LEFT($B108,3)&lt;&gt;"NOX"),AG57*INDEX('Damage costs'!$X$18:$X$70,MATCH($B108,'Damage costs'!$C$18:$C$70,0))/1000,AG57*INDEX('Damage costs'!$AB$18:$AB$70,MATCH($B108,'Damage costs'!$C$18:$C$70,0))/1000),"")</f>
        <v/>
      </c>
      <c r="AH108" s="59" t="str">
        <f>IFERROR(IF(OR($C$110=FALSE,LEFT($B108,3)&lt;&gt;"NOX"),AH57*INDEX('Damage costs'!$X$18:$X$70,MATCH($B108,'Damage costs'!$C$18:$C$70,0))/1000,AH57*INDEX('Damage costs'!$AB$18:$AB$70,MATCH($B108,'Damage costs'!$C$18:$C$70,0))/1000),"")</f>
        <v/>
      </c>
      <c r="AI108" s="59" t="str">
        <f>IFERROR(IF(OR($C$110=FALSE,LEFT($B108,3)&lt;&gt;"NOX"),AI57*INDEX('Damage costs'!$X$18:$X$70,MATCH($B108,'Damage costs'!$C$18:$C$70,0))/1000,AI57*INDEX('Damage costs'!$AB$18:$AB$70,MATCH($B108,'Damage costs'!$C$18:$C$70,0))/1000),"")</f>
        <v/>
      </c>
      <c r="AJ108" s="59" t="str">
        <f>IFERROR(IF(OR($C$110=FALSE,LEFT($B108,3)&lt;&gt;"NOX"),AJ57*INDEX('Damage costs'!$X$18:$X$70,MATCH($B108,'Damage costs'!$C$18:$C$70,0))/1000,AJ57*INDEX('Damage costs'!$AB$18:$AB$70,MATCH($B108,'Damage costs'!$C$18:$C$70,0))/1000),"")</f>
        <v/>
      </c>
      <c r="AK108" s="59" t="str">
        <f>IFERROR(IF(OR($C$110=FALSE,LEFT($B108,3)&lt;&gt;"NOX"),AK57*INDEX('Damage costs'!$X$18:$X$70,MATCH($B108,'Damage costs'!$C$18:$C$70,0))/1000,AK57*INDEX('Damage costs'!$AB$18:$AB$70,MATCH($B108,'Damage costs'!$C$18:$C$70,0))/1000),"")</f>
        <v/>
      </c>
      <c r="AL108" s="59" t="str">
        <f>IFERROR(IF(OR($C$110=FALSE,LEFT($B108,3)&lt;&gt;"NOX"),AL57*INDEX('Damage costs'!$X$18:$X$70,MATCH($B108,'Damage costs'!$C$18:$C$70,0))/1000,AL57*INDEX('Damage costs'!$AB$18:$AB$70,MATCH($B108,'Damage costs'!$C$18:$C$70,0))/1000),"")</f>
        <v/>
      </c>
      <c r="AM108" s="59" t="str">
        <f>IFERROR(IF(OR($C$110=FALSE,LEFT($B108,3)&lt;&gt;"NOX"),AM57*INDEX('Damage costs'!$X$18:$X$70,MATCH($B108,'Damage costs'!$C$18:$C$70,0))/1000,AM57*INDEX('Damage costs'!$AB$18:$AB$70,MATCH($B108,'Damage costs'!$C$18:$C$70,0))/1000),"")</f>
        <v/>
      </c>
      <c r="AN108" s="59" t="str">
        <f>IFERROR(IF(OR($C$110=FALSE,LEFT($B108,3)&lt;&gt;"NOX"),AN57*INDEX('Damage costs'!$X$18:$X$70,MATCH($B108,'Damage costs'!$C$18:$C$70,0))/1000,AN57*INDEX('Damage costs'!$AB$18:$AB$70,MATCH($B108,'Damage costs'!$C$18:$C$70,0))/1000),"")</f>
        <v/>
      </c>
      <c r="AO108" s="59" t="str">
        <f>IFERROR(IF(OR($C$110=FALSE,LEFT($B108,3)&lt;&gt;"NOX"),AO57*INDEX('Damage costs'!$X$18:$X$70,MATCH($B108,'Damage costs'!$C$18:$C$70,0))/1000,AO57*INDEX('Damage costs'!$AB$18:$AB$70,MATCH($B108,'Damage costs'!$C$18:$C$70,0))/1000),"")</f>
        <v/>
      </c>
      <c r="AP108" s="59" t="str">
        <f>IFERROR(IF(OR($C$110=FALSE,LEFT($B108,3)&lt;&gt;"NOX"),AP57*INDEX('Damage costs'!$X$18:$X$70,MATCH($B108,'Damage costs'!$C$18:$C$70,0))/1000,AP57*INDEX('Damage costs'!$AB$18:$AB$70,MATCH($B108,'Damage costs'!$C$18:$C$70,0))/1000),"")</f>
        <v/>
      </c>
      <c r="AQ108" s="59" t="str">
        <f>IFERROR(IF(OR($C$110=FALSE,LEFT($B108,3)&lt;&gt;"NOX"),AQ57*INDEX('Damage costs'!$X$18:$X$70,MATCH($B108,'Damage costs'!$C$18:$C$70,0))/1000,AQ57*INDEX('Damage costs'!$AB$18:$AB$70,MATCH($B108,'Damage costs'!$C$18:$C$70,0))/1000),"")</f>
        <v/>
      </c>
      <c r="AR108" s="59" t="str">
        <f>IFERROR(IF(OR($C$110=FALSE,LEFT($B108,3)&lt;&gt;"NOX"),AR57*INDEX('Damage costs'!$X$18:$X$70,MATCH($B108,'Damage costs'!$C$18:$C$70,0))/1000,AR57*INDEX('Damage costs'!$AB$18:$AB$70,MATCH($B108,'Damage costs'!$C$18:$C$70,0))/1000),"")</f>
        <v/>
      </c>
      <c r="AS108" s="59" t="str">
        <f>IFERROR(IF(OR($C$110=FALSE,LEFT($B108,3)&lt;&gt;"NOX"),AS57*INDEX('Damage costs'!$X$18:$X$70,MATCH($B108,'Damage costs'!$C$18:$C$70,0))/1000,AS57*INDEX('Damage costs'!$AB$18:$AB$70,MATCH($B108,'Damage costs'!$C$18:$C$70,0))/1000),"")</f>
        <v/>
      </c>
      <c r="AT108" s="59" t="str">
        <f>IFERROR(IF(OR($C$110=FALSE,LEFT($B108,3)&lt;&gt;"NOX"),AT57*INDEX('Damage costs'!$X$18:$X$70,MATCH($B108,'Damage costs'!$C$18:$C$70,0))/1000,AT57*INDEX('Damage costs'!$AB$18:$AB$70,MATCH($B108,'Damage costs'!$C$18:$C$70,0))/1000),"")</f>
        <v/>
      </c>
      <c r="AU108" s="59" t="str">
        <f>IFERROR(IF(OR($C$110=FALSE,LEFT($B108,3)&lt;&gt;"NOX"),AU57*INDEX('Damage costs'!$X$18:$X$70,MATCH($B108,'Damage costs'!$C$18:$C$70,0))/1000,AU57*INDEX('Damage costs'!$AB$18:$AB$70,MATCH($B108,'Damage costs'!$C$18:$C$70,0))/1000),"")</f>
        <v/>
      </c>
      <c r="AV108" s="59" t="str">
        <f>IFERROR(IF(OR($C$110=FALSE,LEFT($B108,3)&lt;&gt;"NOX"),AV57*INDEX('Damage costs'!$X$18:$X$70,MATCH($B108,'Damage costs'!$C$18:$C$70,0))/1000,AV57*INDEX('Damage costs'!$AB$18:$AB$70,MATCH($B108,'Damage costs'!$C$18:$C$70,0))/1000),"")</f>
        <v/>
      </c>
      <c r="AW108" s="59" t="str">
        <f>IFERROR(IF(OR($C$110=FALSE,LEFT($B108,3)&lt;&gt;"NOX"),AW57*INDEX('Damage costs'!$X$18:$X$70,MATCH($B108,'Damage costs'!$C$18:$C$70,0))/1000,AW57*INDEX('Damage costs'!$AB$18:$AB$70,MATCH($B108,'Damage costs'!$C$18:$C$70,0))/1000),"")</f>
        <v/>
      </c>
      <c r="AX108" s="59" t="str">
        <f>IFERROR(IF(OR($C$110=FALSE,LEFT($B108,3)&lt;&gt;"NOX"),AX57*INDEX('Damage costs'!$X$18:$X$70,MATCH($B108,'Damage costs'!$C$18:$C$70,0))/1000,AX57*INDEX('Damage costs'!$AB$18:$AB$70,MATCH($B108,'Damage costs'!$C$18:$C$70,0))/1000),"")</f>
        <v/>
      </c>
      <c r="AY108" s="59" t="str">
        <f>IFERROR(IF(OR($C$110=FALSE,LEFT($B108,3)&lt;&gt;"NOX"),AY57*INDEX('Damage costs'!$X$18:$X$70,MATCH($B108,'Damage costs'!$C$18:$C$70,0))/1000,AY57*INDEX('Damage costs'!$AB$18:$AB$70,MATCH($B108,'Damage costs'!$C$18:$C$70,0))/1000),"")</f>
        <v/>
      </c>
      <c r="AZ108" s="59" t="str">
        <f>IFERROR(IF(OR($C$110=FALSE,LEFT($B108,3)&lt;&gt;"NOX"),AZ57*INDEX('Damage costs'!$X$18:$X$70,MATCH($B108,'Damage costs'!$C$18:$C$70,0))/1000,AZ57*INDEX('Damage costs'!$AB$18:$AB$70,MATCH($B108,'Damage costs'!$C$18:$C$70,0))/1000),"")</f>
        <v/>
      </c>
      <c r="BA108" s="59" t="str">
        <f>IFERROR(IF(OR($C$110=FALSE,LEFT($B108,3)&lt;&gt;"NOX"),BA57*INDEX('Damage costs'!$X$18:$X$70,MATCH($B108,'Damage costs'!$C$18:$C$70,0))/1000,BA57*INDEX('Damage costs'!$AB$18:$AB$70,MATCH($B108,'Damage costs'!$C$18:$C$70,0))/1000),"")</f>
        <v/>
      </c>
      <c r="BB108" s="59" t="str">
        <f>IFERROR(IF(OR($C$110=FALSE,LEFT($B108,3)&lt;&gt;"NOX"),BB57*INDEX('Damage costs'!$X$18:$X$70,MATCH($B108,'Damage costs'!$C$18:$C$70,0))/1000,BB57*INDEX('Damage costs'!$AB$18:$AB$70,MATCH($B108,'Damage costs'!$C$18:$C$70,0))/1000),"")</f>
        <v/>
      </c>
      <c r="BC108" s="59" t="str">
        <f>IFERROR(IF(OR($C$110=FALSE,LEFT($B108,3)&lt;&gt;"NOX"),BC57*INDEX('Damage costs'!$X$18:$X$70,MATCH($B108,'Damage costs'!$C$18:$C$70,0))/1000,BC57*INDEX('Damage costs'!$AB$18:$AB$70,MATCH($B108,'Damage costs'!$C$18:$C$70,0))/1000),"")</f>
        <v/>
      </c>
      <c r="BD108" s="59" t="str">
        <f>IFERROR(IF(OR($C$110=FALSE,LEFT($B108,3)&lt;&gt;"NOX"),BD57*INDEX('Damage costs'!$X$18:$X$70,MATCH($B108,'Damage costs'!$C$18:$C$70,0))/1000,BD57*INDEX('Damage costs'!$AB$18:$AB$70,MATCH($B108,'Damage costs'!$C$18:$C$70,0))/1000),"")</f>
        <v/>
      </c>
      <c r="BE108" s="59" t="str">
        <f>IFERROR(IF(OR($C$110=FALSE,LEFT($B108,3)&lt;&gt;"NOX"),BE57*INDEX('Damage costs'!$X$18:$X$70,MATCH($B108,'Damage costs'!$C$18:$C$70,0))/1000,BE57*INDEX('Damage costs'!$AB$18:$AB$70,MATCH($B108,'Damage costs'!$C$18:$C$70,0))/1000),"")</f>
        <v/>
      </c>
      <c r="BF108" s="59" t="str">
        <f>IFERROR(IF(OR($C$110=FALSE,LEFT($B108,3)&lt;&gt;"NOX"),BF57*INDEX('Damage costs'!$X$18:$X$70,MATCH($B108,'Damage costs'!$C$18:$C$70,0))/1000,BF57*INDEX('Damage costs'!$AB$18:$AB$70,MATCH($B108,'Damage costs'!$C$18:$C$70,0))/1000),"")</f>
        <v/>
      </c>
      <c r="BG108" s="59" t="str">
        <f>IFERROR(IF(OR($C$110=FALSE,LEFT($B108,3)&lt;&gt;"NOX"),BG57*INDEX('Damage costs'!$X$18:$X$70,MATCH($B108,'Damage costs'!$C$18:$C$70,0))/1000,BG57*INDEX('Damage costs'!$AB$18:$AB$70,MATCH($B108,'Damage costs'!$C$18:$C$70,0))/1000),"")</f>
        <v/>
      </c>
      <c r="BH108" s="59" t="str">
        <f>IFERROR(IF(OR($C$110=FALSE,LEFT($B108,3)&lt;&gt;"NOX"),BH57*INDEX('Damage costs'!$X$18:$X$70,MATCH($B108,'Damage costs'!$C$18:$C$70,0))/1000,BH57*INDEX('Damage costs'!$AB$18:$AB$70,MATCH($B108,'Damage costs'!$C$18:$C$70,0))/1000),"")</f>
        <v/>
      </c>
      <c r="BI108" s="59" t="str">
        <f>IFERROR(IF(OR($C$110=FALSE,LEFT($B108,3)&lt;&gt;"NOX"),BI57*INDEX('Damage costs'!$X$18:$X$70,MATCH($B108,'Damage costs'!$C$18:$C$70,0))/1000,BI57*INDEX('Damage costs'!$AB$18:$AB$70,MATCH($B108,'Damage costs'!$C$18:$C$70,0))/1000),"")</f>
        <v/>
      </c>
      <c r="BJ108" s="59" t="str">
        <f>IFERROR(IF(OR($C$110=FALSE,LEFT($B108,3)&lt;&gt;"NOX"),BJ57*INDEX('Damage costs'!$X$18:$X$70,MATCH($B108,'Damage costs'!$C$18:$C$70,0))/1000,BJ57*INDEX('Damage costs'!$AB$18:$AB$70,MATCH($B108,'Damage costs'!$C$18:$C$70,0))/1000),"")</f>
        <v/>
      </c>
      <c r="BK108" s="59" t="str">
        <f>IFERROR(IF(OR($C$110=FALSE,LEFT($B108,3)&lt;&gt;"NOX"),BK57*INDEX('Damage costs'!$X$18:$X$70,MATCH($B108,'Damage costs'!$C$18:$C$70,0))/1000,BK57*INDEX('Damage costs'!$AB$18:$AB$70,MATCH($B108,'Damage costs'!$C$18:$C$70,0))/1000),"")</f>
        <v/>
      </c>
      <c r="BL108" s="59" t="str">
        <f>IFERROR(IF(OR($C$110=FALSE,LEFT($B108,3)&lt;&gt;"NOX"),BL57*INDEX('Damage costs'!$X$18:$X$70,MATCH($B108,'Damage costs'!$C$18:$C$70,0))/1000,BL57*INDEX('Damage costs'!$AB$18:$AB$70,MATCH($B108,'Damage costs'!$C$18:$C$70,0))/1000),"")</f>
        <v/>
      </c>
      <c r="BM108" s="59" t="str">
        <f>IFERROR(IF(OR($C$110=FALSE,LEFT($B108,3)&lt;&gt;"NOX"),BM57*INDEX('Damage costs'!$X$18:$X$70,MATCH($B108,'Damage costs'!$C$18:$C$70,0))/1000,BM57*INDEX('Damage costs'!$AB$18:$AB$70,MATCH($B108,'Damage costs'!$C$18:$C$70,0))/1000),"")</f>
        <v/>
      </c>
      <c r="BN108" s="59" t="str">
        <f>IFERROR(IF(OR($C$110=FALSE,LEFT($B108,3)&lt;&gt;"NOX"),BN57*INDEX('Damage costs'!$X$18:$X$70,MATCH($B108,'Damage costs'!$C$18:$C$70,0))/1000,BN57*INDEX('Damage costs'!$AB$18:$AB$70,MATCH($B108,'Damage costs'!$C$18:$C$70,0))/1000),"")</f>
        <v/>
      </c>
      <c r="BO108" s="59" t="str">
        <f>IFERROR(IF(OR($C$110=FALSE,LEFT($B108,3)&lt;&gt;"NOX"),BO57*INDEX('Damage costs'!$X$18:$X$70,MATCH($B108,'Damage costs'!$C$18:$C$70,0))/1000,BO57*INDEX('Damage costs'!$AB$18:$AB$70,MATCH($B108,'Damage costs'!$C$18:$C$70,0))/1000),"")</f>
        <v/>
      </c>
      <c r="BP108" s="59" t="str">
        <f>IFERROR(IF(OR($C$110=FALSE,LEFT($B108,3)&lt;&gt;"NOX"),BP57*INDEX('Damage costs'!$X$18:$X$70,MATCH($B108,'Damage costs'!$C$18:$C$70,0))/1000,BP57*INDEX('Damage costs'!$AB$18:$AB$70,MATCH($B108,'Damage costs'!$C$18:$C$70,0))/1000),"")</f>
        <v/>
      </c>
      <c r="BQ108" s="59" t="str">
        <f>IFERROR(IF(OR($C$110=FALSE,LEFT($B108,3)&lt;&gt;"NOX"),BQ57*INDEX('Damage costs'!$X$18:$X$70,MATCH($B108,'Damage costs'!$C$18:$C$70,0))/1000,BQ57*INDEX('Damage costs'!$AB$18:$AB$70,MATCH($B108,'Damage costs'!$C$18:$C$70,0))/1000),"")</f>
        <v/>
      </c>
      <c r="BR108" s="59" t="str">
        <f>IFERROR(IF(OR($C$110=FALSE,LEFT($B108,3)&lt;&gt;"NOX"),BR57*INDEX('Damage costs'!$X$18:$X$70,MATCH($B108,'Damage costs'!$C$18:$C$70,0))/1000,BR57*INDEX('Damage costs'!$AB$18:$AB$70,MATCH($B108,'Damage costs'!$C$18:$C$70,0))/1000),"")</f>
        <v/>
      </c>
      <c r="BS108" s="59" t="str">
        <f>IFERROR(IF(OR($C$110=FALSE,LEFT($B108,3)&lt;&gt;"NOX"),BS57*INDEX('Damage costs'!$X$18:$X$70,MATCH($B108,'Damage costs'!$C$18:$C$70,0))/1000,BS57*INDEX('Damage costs'!$AB$18:$AB$70,MATCH($B108,'Damage costs'!$C$18:$C$70,0))/1000),"")</f>
        <v/>
      </c>
      <c r="BT108" s="59" t="str">
        <f>IFERROR(IF(OR($C$110=FALSE,LEFT($B108,3)&lt;&gt;"NOX"),BT57*INDEX('Damage costs'!$X$18:$X$70,MATCH($B108,'Damage costs'!$C$18:$C$70,0))/1000,BT57*INDEX('Damage costs'!$AB$18:$AB$70,MATCH($B108,'Damage costs'!$C$18:$C$70,0))/1000),"")</f>
        <v/>
      </c>
      <c r="BU108" s="59" t="str">
        <f>IFERROR(IF(OR($C$110=FALSE,LEFT($B108,3)&lt;&gt;"NOX"),BU57*INDEX('Damage costs'!$X$18:$X$70,MATCH($B108,'Damage costs'!$C$18:$C$70,0))/1000,BU57*INDEX('Damage costs'!$AB$18:$AB$70,MATCH($B108,'Damage costs'!$C$18:$C$70,0))/1000),"")</f>
        <v/>
      </c>
      <c r="BV108" s="59" t="str">
        <f>IFERROR(IF(OR($C$110=FALSE,LEFT($B108,3)&lt;&gt;"NOX"),BV57*INDEX('Damage costs'!$X$18:$X$70,MATCH($B108,'Damage costs'!$C$18:$C$70,0))/1000,BV57*INDEX('Damage costs'!$AB$18:$AB$70,MATCH($B108,'Damage costs'!$C$18:$C$70,0))/1000),"")</f>
        <v/>
      </c>
      <c r="BW108" s="59" t="str">
        <f>IFERROR(IF(OR($C$110=FALSE,LEFT($B108,3)&lt;&gt;"NOX"),BW57*INDEX('Damage costs'!$X$18:$X$70,MATCH($B108,'Damage costs'!$C$18:$C$70,0))/1000,BW57*INDEX('Damage costs'!$AB$18:$AB$70,MATCH($B108,'Damage costs'!$C$18:$C$70,0))/1000),"")</f>
        <v/>
      </c>
      <c r="BX108" s="59" t="str">
        <f>IFERROR(IF(OR($C$110=FALSE,LEFT($B108,3)&lt;&gt;"NOX"),BX57*INDEX('Damage costs'!$X$18:$X$70,MATCH($B108,'Damage costs'!$C$18:$C$70,0))/1000,BX57*INDEX('Damage costs'!$AB$18:$AB$70,MATCH($B108,'Damage costs'!$C$18:$C$70,0))/1000),"")</f>
        <v/>
      </c>
      <c r="BY108" s="59" t="str">
        <f>IFERROR(IF(OR($C$110=FALSE,LEFT($B108,3)&lt;&gt;"NOX"),BY57*INDEX('Damage costs'!$X$18:$X$70,MATCH($B108,'Damage costs'!$C$18:$C$70,0))/1000,BY57*INDEX('Damage costs'!$AB$18:$AB$70,MATCH($B108,'Damage costs'!$C$18:$C$70,0))/1000),"")</f>
        <v/>
      </c>
      <c r="BZ108" s="59" t="str">
        <f>IFERROR(IF(OR($C$110=FALSE,LEFT($B108,3)&lt;&gt;"NOX"),BZ57*INDEX('Damage costs'!$X$18:$X$70,MATCH($B108,'Damage costs'!$C$18:$C$70,0))/1000,BZ57*INDEX('Damage costs'!$AB$18:$AB$70,MATCH($B108,'Damage costs'!$C$18:$C$70,0))/1000),"")</f>
        <v/>
      </c>
      <c r="CA108" s="59" t="str">
        <f>IFERROR(IF(OR($C$110=FALSE,LEFT($B108,3)&lt;&gt;"NOX"),CA57*INDEX('Damage costs'!$X$18:$X$70,MATCH($B108,'Damage costs'!$C$18:$C$70,0))/1000,CA57*INDEX('Damage costs'!$AB$18:$AB$70,MATCH($B108,'Damage costs'!$C$18:$C$70,0))/1000),"")</f>
        <v/>
      </c>
      <c r="CB108" s="59" t="str">
        <f>IFERROR(IF(OR($C$110=FALSE,LEFT($B108,3)&lt;&gt;"NOX"),CB57*INDEX('Damage costs'!$X$18:$X$70,MATCH($B108,'Damage costs'!$C$18:$C$70,0))/1000,CB57*INDEX('Damage costs'!$AB$18:$AB$70,MATCH($B108,'Damage costs'!$C$18:$C$70,0))/1000),"")</f>
        <v/>
      </c>
      <c r="CC108" s="59" t="str">
        <f>IFERROR(IF(OR($C$110=FALSE,LEFT($B108,3)&lt;&gt;"NOX"),CC57*INDEX('Damage costs'!$X$18:$X$70,MATCH($B108,'Damage costs'!$C$18:$C$70,0))/1000,CC57*INDEX('Damage costs'!$AB$18:$AB$70,MATCH($B108,'Damage costs'!$C$18:$C$70,0))/1000),"")</f>
        <v/>
      </c>
      <c r="CD108" s="59" t="str">
        <f>IFERROR(IF(OR($C$110=FALSE,LEFT($B108,3)&lt;&gt;"NOX"),CD57*INDEX('Damage costs'!$X$18:$X$70,MATCH($B108,'Damage costs'!$C$18:$C$70,0))/1000,CD57*INDEX('Damage costs'!$AB$18:$AB$70,MATCH($B108,'Damage costs'!$C$18:$C$70,0))/1000),"")</f>
        <v/>
      </c>
      <c r="CE108" s="59" t="str">
        <f>IFERROR(IF(OR($C$110=FALSE,LEFT($B108,3)&lt;&gt;"NOX"),CE57*INDEX('Damage costs'!$X$18:$X$70,MATCH($B108,'Damage costs'!$C$18:$C$70,0))/1000,CE57*INDEX('Damage costs'!$AB$18:$AB$70,MATCH($B108,'Damage costs'!$C$18:$C$70,0))/1000),"")</f>
        <v/>
      </c>
      <c r="CF108" s="59" t="str">
        <f>IFERROR(IF(OR($C$110=FALSE,LEFT($B108,3)&lt;&gt;"NOX"),CF57*INDEX('Damage costs'!$X$18:$X$70,MATCH($B108,'Damage costs'!$C$18:$C$70,0))/1000,CF57*INDEX('Damage costs'!$AB$18:$AB$70,MATCH($B108,'Damage costs'!$C$18:$C$70,0))/1000),"")</f>
        <v/>
      </c>
      <c r="CG108" s="59" t="str">
        <f>IFERROR(IF(OR($C$110=FALSE,LEFT($B108,3)&lt;&gt;"NOX"),CG57*INDEX('Damage costs'!$X$18:$X$70,MATCH($B108,'Damage costs'!$C$18:$C$70,0))/1000,CG57*INDEX('Damage costs'!$AB$18:$AB$70,MATCH($B108,'Damage costs'!$C$18:$C$70,0))/1000),"")</f>
        <v/>
      </c>
      <c r="CH108" s="59" t="str">
        <f>IFERROR(IF(OR($C$110=FALSE,LEFT($B108,3)&lt;&gt;"NOX"),CH57*INDEX('Damage costs'!$X$18:$X$70,MATCH($B108,'Damage costs'!$C$18:$C$70,0))/1000,CH57*INDEX('Damage costs'!$AB$18:$AB$70,MATCH($B108,'Damage costs'!$C$18:$C$70,0))/1000),"")</f>
        <v/>
      </c>
      <c r="CI108" s="59" t="str">
        <f>IFERROR(IF(OR($C$110=FALSE,LEFT($B108,3)&lt;&gt;"NOX"),CI57*INDEX('Damage costs'!$X$18:$X$70,MATCH($B108,'Damage costs'!$C$18:$C$70,0))/1000,CI57*INDEX('Damage costs'!$AB$18:$AB$70,MATCH($B108,'Damage costs'!$C$18:$C$70,0))/1000),"")</f>
        <v/>
      </c>
      <c r="CJ108" s="59" t="str">
        <f>IFERROR(IF(OR($C$110=FALSE,LEFT($B108,3)&lt;&gt;"NOX"),CJ57*INDEX('Damage costs'!$X$18:$X$70,MATCH($B108,'Damage costs'!$C$18:$C$70,0))/1000,CJ57*INDEX('Damage costs'!$AB$18:$AB$70,MATCH($B108,'Damage costs'!$C$18:$C$70,0))/1000),"")</f>
        <v/>
      </c>
      <c r="CK108" s="59" t="str">
        <f>IFERROR(IF(OR($C$110=FALSE,LEFT($B108,3)&lt;&gt;"NOX"),CK57*INDEX('Damage costs'!$X$18:$X$70,MATCH($B108,'Damage costs'!$C$18:$C$70,0))/1000,CK57*INDEX('Damage costs'!$AB$18:$AB$70,MATCH($B108,'Damage costs'!$C$18:$C$70,0))/1000),"")</f>
        <v/>
      </c>
      <c r="CL108" s="59" t="str">
        <f>IFERROR(IF(OR($C$110=FALSE,LEFT($B108,3)&lt;&gt;"NOX"),CL57*INDEX('Damage costs'!$X$18:$X$70,MATCH($B108,'Damage costs'!$C$18:$C$70,0))/1000,CL57*INDEX('Damage costs'!$AB$18:$AB$70,MATCH($B108,'Damage costs'!$C$18:$C$70,0))/1000),"")</f>
        <v/>
      </c>
      <c r="CM108" s="59" t="str">
        <f>IFERROR(IF(OR($C$110=FALSE,LEFT($B108,3)&lt;&gt;"NOX"),CM57*INDEX('Damage costs'!$X$18:$X$70,MATCH($B108,'Damage costs'!$C$18:$C$70,0))/1000,CM57*INDEX('Damage costs'!$AB$18:$AB$70,MATCH($B108,'Damage costs'!$C$18:$C$70,0))/1000),"")</f>
        <v/>
      </c>
      <c r="CN108" s="59" t="str">
        <f>IFERROR(IF(OR($C$110=FALSE,LEFT($B108,3)&lt;&gt;"NOX"),CN57*INDEX('Damage costs'!$X$18:$X$70,MATCH($B108,'Damage costs'!$C$18:$C$70,0))/1000,CN57*INDEX('Damage costs'!$AB$18:$AB$70,MATCH($B108,'Damage costs'!$C$18:$C$70,0))/1000),"")</f>
        <v/>
      </c>
      <c r="CO108" s="59" t="str">
        <f>IFERROR(IF(OR($C$110=FALSE,LEFT($B108,3)&lt;&gt;"NOX"),CO57*INDEX('Damage costs'!$X$18:$X$70,MATCH($B108,'Damage costs'!$C$18:$C$70,0))/1000,CO57*INDEX('Damage costs'!$AB$18:$AB$70,MATCH($B108,'Damage costs'!$C$18:$C$70,0))/1000),"")</f>
        <v/>
      </c>
      <c r="CP108" s="59" t="str">
        <f>IFERROR(IF(OR($C$110=FALSE,LEFT($B108,3)&lt;&gt;"NOX"),CP57*INDEX('Damage costs'!$X$18:$X$70,MATCH($B108,'Damage costs'!$C$18:$C$70,0))/1000,CP57*INDEX('Damage costs'!$AB$18:$AB$70,MATCH($B108,'Damage costs'!$C$18:$C$70,0))/1000),"")</f>
        <v/>
      </c>
      <c r="CQ108" s="59" t="str">
        <f>IFERROR(IF(OR($C$110=FALSE,LEFT($B108,3)&lt;&gt;"NOX"),CQ57*INDEX('Damage costs'!$X$18:$X$70,MATCH($B108,'Damage costs'!$C$18:$C$70,0))/1000,CQ57*INDEX('Damage costs'!$AB$18:$AB$70,MATCH($B108,'Damage costs'!$C$18:$C$70,0))/1000),"")</f>
        <v/>
      </c>
      <c r="CR108" s="59" t="str">
        <f>IFERROR(IF(OR($C$110=FALSE,LEFT($B108,3)&lt;&gt;"NOX"),CR57*INDEX('Damage costs'!$X$18:$X$70,MATCH($B108,'Damage costs'!$C$18:$C$70,0))/1000,CR57*INDEX('Damage costs'!$AB$18:$AB$70,MATCH($B108,'Damage costs'!$C$18:$C$70,0))/1000),"")</f>
        <v/>
      </c>
      <c r="CS108" s="59" t="str">
        <f>IFERROR(IF(OR($C$110=FALSE,LEFT($B108,3)&lt;&gt;"NOX"),CS57*INDEX('Damage costs'!$X$18:$X$70,MATCH($B108,'Damage costs'!$C$18:$C$70,0))/1000,CS57*INDEX('Damage costs'!$AB$18:$AB$70,MATCH($B108,'Damage costs'!$C$18:$C$70,0))/1000),"")</f>
        <v/>
      </c>
      <c r="CT108" s="59" t="str">
        <f>IFERROR(IF(OR($C$110=FALSE,LEFT($B108,3)&lt;&gt;"NOX"),CT57*INDEX('Damage costs'!$X$18:$X$70,MATCH($B108,'Damage costs'!$C$18:$C$70,0))/1000,CT57*INDEX('Damage costs'!$AB$18:$AB$70,MATCH($B108,'Damage costs'!$C$18:$C$70,0))/1000),"")</f>
        <v/>
      </c>
      <c r="CU108" s="59" t="str">
        <f>IFERROR(IF(OR($C$110=FALSE,LEFT($B108,3)&lt;&gt;"NOX"),CU57*INDEX('Damage costs'!$X$18:$X$70,MATCH($B108,'Damage costs'!$C$18:$C$70,0))/1000,CU57*INDEX('Damage costs'!$AB$18:$AB$70,MATCH($B108,'Damage costs'!$C$18:$C$70,0))/1000),"")</f>
        <v/>
      </c>
      <c r="CV108" s="59" t="str">
        <f>IFERROR(IF(OR($C$110=FALSE,LEFT($B108,3)&lt;&gt;"NOX"),CV57*INDEX('Damage costs'!$X$18:$X$70,MATCH($B108,'Damage costs'!$C$18:$C$70,0))/1000,CV57*INDEX('Damage costs'!$AB$18:$AB$70,MATCH($B108,'Damage costs'!$C$18:$C$70,0))/1000),"")</f>
        <v/>
      </c>
      <c r="CW108" s="59" t="str">
        <f>IFERROR(IF(OR($C$110=FALSE,LEFT($B108,3)&lt;&gt;"NOX"),CW57*INDEX('Damage costs'!$X$18:$X$70,MATCH($B108,'Damage costs'!$C$18:$C$70,0))/1000,CW57*INDEX('Damage costs'!$AB$18:$AB$70,MATCH($B108,'Damage costs'!$C$18:$C$70,0))/1000),"")</f>
        <v/>
      </c>
      <c r="CX108" s="59" t="str">
        <f>IFERROR(IF(OR($C$110=FALSE,LEFT($B108,3)&lt;&gt;"NOX"),CX57*INDEX('Damage costs'!$X$18:$X$70,MATCH($B108,'Damage costs'!$C$18:$C$70,0))/1000,CX57*INDEX('Damage costs'!$AB$18:$AB$70,MATCH($B108,'Damage costs'!$C$18:$C$70,0))/1000),"")</f>
        <v/>
      </c>
      <c r="CY108" s="59" t="str">
        <f>IFERROR(IF(OR($C$110=FALSE,LEFT($B108,3)&lt;&gt;"NOX"),CY57*INDEX('Damage costs'!$X$18:$X$70,MATCH($B108,'Damage costs'!$C$18:$C$70,0))/1000,CY57*INDEX('Damage costs'!$AB$18:$AB$70,MATCH($B108,'Damage costs'!$C$18:$C$70,0))/1000),"")</f>
        <v/>
      </c>
      <c r="CZ108" s="391"/>
    </row>
    <row r="109" spans="2:104" x14ac:dyDescent="0.25">
      <c r="B109" s="406">
        <f t="shared" si="42"/>
        <v>0</v>
      </c>
      <c r="C109" s="9" t="s">
        <v>1117</v>
      </c>
      <c r="D109" s="59" t="str">
        <f>IFERROR(IF(OR($C$110=FALSE,LEFT($B109,3)&lt;&gt;"NOX"),D58*INDEX('Damage costs'!$X$18:$X$70,MATCH($B109,'Damage costs'!$C$18:$C$70,0))/1000,D58*INDEX('Damage costs'!$AB$18:$AB$70,MATCH($B109,'Damage costs'!$C$18:$C$70,0))/1000),"")</f>
        <v/>
      </c>
      <c r="E109" s="59" t="str">
        <f>IFERROR(IF(OR($C$110=FALSE,LEFT($B109,3)&lt;&gt;"NOX"),E58*INDEX('Damage costs'!$X$18:$X$70,MATCH($B109,'Damage costs'!$C$18:$C$70,0))/1000,E58*INDEX('Damage costs'!$AB$18:$AB$70,MATCH($B109,'Damage costs'!$C$18:$C$70,0))/1000),"")</f>
        <v/>
      </c>
      <c r="F109" s="59" t="str">
        <f>IFERROR(IF(OR($C$110=FALSE,LEFT($B109,3)&lt;&gt;"NOX"),F58*INDEX('Damage costs'!$X$18:$X$70,MATCH($B109,'Damage costs'!$C$18:$C$70,0))/1000,F58*INDEX('Damage costs'!$AB$18:$AB$70,MATCH($B109,'Damage costs'!$C$18:$C$70,0))/1000),"")</f>
        <v/>
      </c>
      <c r="G109" s="59" t="str">
        <f>IFERROR(IF(OR($C$110=FALSE,LEFT($B109,3)&lt;&gt;"NOX"),G58*INDEX('Damage costs'!$X$18:$X$70,MATCH($B109,'Damage costs'!$C$18:$C$70,0))/1000,G58*INDEX('Damage costs'!$AB$18:$AB$70,MATCH($B109,'Damage costs'!$C$18:$C$70,0))/1000),"")</f>
        <v/>
      </c>
      <c r="H109" s="59" t="str">
        <f>IFERROR(IF(OR($C$110=FALSE,LEFT($B109,3)&lt;&gt;"NOX"),H58*INDEX('Damage costs'!$X$18:$X$70,MATCH($B109,'Damage costs'!$C$18:$C$70,0))/1000,H58*INDEX('Damage costs'!$AB$18:$AB$70,MATCH($B109,'Damage costs'!$C$18:$C$70,0))/1000),"")</f>
        <v/>
      </c>
      <c r="I109" s="59" t="str">
        <f>IFERROR(IF(OR($C$110=FALSE,LEFT($B109,3)&lt;&gt;"NOX"),I58*INDEX('Damage costs'!$X$18:$X$70,MATCH($B109,'Damage costs'!$C$18:$C$70,0))/1000,I58*INDEX('Damage costs'!$AB$18:$AB$70,MATCH($B109,'Damage costs'!$C$18:$C$70,0))/1000),"")</f>
        <v/>
      </c>
      <c r="J109" s="59" t="str">
        <f>IFERROR(IF(OR($C$110=FALSE,LEFT($B109,3)&lt;&gt;"NOX"),J58*INDEX('Damage costs'!$X$18:$X$70,MATCH($B109,'Damage costs'!$C$18:$C$70,0))/1000,J58*INDEX('Damage costs'!$AB$18:$AB$70,MATCH($B109,'Damage costs'!$C$18:$C$70,0))/1000),"")</f>
        <v/>
      </c>
      <c r="K109" s="59" t="str">
        <f>IFERROR(IF(OR($C$110=FALSE,LEFT($B109,3)&lt;&gt;"NOX"),K58*INDEX('Damage costs'!$X$18:$X$70,MATCH($B109,'Damage costs'!$C$18:$C$70,0))/1000,K58*INDEX('Damage costs'!$AB$18:$AB$70,MATCH($B109,'Damage costs'!$C$18:$C$70,0))/1000),"")</f>
        <v/>
      </c>
      <c r="L109" s="59" t="str">
        <f>IFERROR(IF(OR($C$110=FALSE,LEFT($B109,3)&lt;&gt;"NOX"),L58*INDEX('Damage costs'!$X$18:$X$70,MATCH($B109,'Damage costs'!$C$18:$C$70,0))/1000,L58*INDEX('Damage costs'!$AB$18:$AB$70,MATCH($B109,'Damage costs'!$C$18:$C$70,0))/1000),"")</f>
        <v/>
      </c>
      <c r="M109" s="59" t="str">
        <f>IFERROR(IF(OR($C$110=FALSE,LEFT($B109,3)&lt;&gt;"NOX"),M58*INDEX('Damage costs'!$X$18:$X$70,MATCH($B109,'Damage costs'!$C$18:$C$70,0))/1000,M58*INDEX('Damage costs'!$AB$18:$AB$70,MATCH($B109,'Damage costs'!$C$18:$C$70,0))/1000),"")</f>
        <v/>
      </c>
      <c r="N109" s="59" t="str">
        <f>IFERROR(IF(OR($C$110=FALSE,LEFT($B109,3)&lt;&gt;"NOX"),N58*INDEX('Damage costs'!$X$18:$X$70,MATCH($B109,'Damage costs'!$C$18:$C$70,0))/1000,N58*INDEX('Damage costs'!$AB$18:$AB$70,MATCH($B109,'Damage costs'!$C$18:$C$70,0))/1000),"")</f>
        <v/>
      </c>
      <c r="O109" s="59" t="str">
        <f>IFERROR(IF(OR($C$110=FALSE,LEFT($B109,3)&lt;&gt;"NOX"),O58*INDEX('Damage costs'!$X$18:$X$70,MATCH($B109,'Damage costs'!$C$18:$C$70,0))/1000,O58*INDEX('Damage costs'!$AB$18:$AB$70,MATCH($B109,'Damage costs'!$C$18:$C$70,0))/1000),"")</f>
        <v/>
      </c>
      <c r="P109" s="59" t="str">
        <f>IFERROR(IF(OR($C$110=FALSE,LEFT($B109,3)&lt;&gt;"NOX"),P58*INDEX('Damage costs'!$X$18:$X$70,MATCH($B109,'Damage costs'!$C$18:$C$70,0))/1000,P58*INDEX('Damage costs'!$AB$18:$AB$70,MATCH($B109,'Damage costs'!$C$18:$C$70,0))/1000),"")</f>
        <v/>
      </c>
      <c r="Q109" s="59" t="str">
        <f>IFERROR(IF(OR($C$110=FALSE,LEFT($B109,3)&lt;&gt;"NOX"),Q58*INDEX('Damage costs'!$X$18:$X$70,MATCH($B109,'Damage costs'!$C$18:$C$70,0))/1000,Q58*INDEX('Damage costs'!$AB$18:$AB$70,MATCH($B109,'Damage costs'!$C$18:$C$70,0))/1000),"")</f>
        <v/>
      </c>
      <c r="R109" s="59" t="str">
        <f>IFERROR(IF(OR($C$110=FALSE,LEFT($B109,3)&lt;&gt;"NOX"),R58*INDEX('Damage costs'!$X$18:$X$70,MATCH($B109,'Damage costs'!$C$18:$C$70,0))/1000,R58*INDEX('Damage costs'!$AB$18:$AB$70,MATCH($B109,'Damage costs'!$C$18:$C$70,0))/1000),"")</f>
        <v/>
      </c>
      <c r="S109" s="59" t="str">
        <f>IFERROR(IF(OR($C$110=FALSE,LEFT($B109,3)&lt;&gt;"NOX"),S58*INDEX('Damage costs'!$X$18:$X$70,MATCH($B109,'Damage costs'!$C$18:$C$70,0))/1000,S58*INDEX('Damage costs'!$AB$18:$AB$70,MATCH($B109,'Damage costs'!$C$18:$C$70,0))/1000),"")</f>
        <v/>
      </c>
      <c r="T109" s="59" t="str">
        <f>IFERROR(IF(OR($C$110=FALSE,LEFT($B109,3)&lt;&gt;"NOX"),T58*INDEX('Damage costs'!$X$18:$X$70,MATCH($B109,'Damage costs'!$C$18:$C$70,0))/1000,T58*INDEX('Damage costs'!$AB$18:$AB$70,MATCH($B109,'Damage costs'!$C$18:$C$70,0))/1000),"")</f>
        <v/>
      </c>
      <c r="U109" s="59" t="str">
        <f>IFERROR(IF(OR($C$110=FALSE,LEFT($B109,3)&lt;&gt;"NOX"),U58*INDEX('Damage costs'!$X$18:$X$70,MATCH($B109,'Damage costs'!$C$18:$C$70,0))/1000,U58*INDEX('Damage costs'!$AB$18:$AB$70,MATCH($B109,'Damage costs'!$C$18:$C$70,0))/1000),"")</f>
        <v/>
      </c>
      <c r="V109" s="59" t="str">
        <f>IFERROR(IF(OR($C$110=FALSE,LEFT($B109,3)&lt;&gt;"NOX"),V58*INDEX('Damage costs'!$X$18:$X$70,MATCH($B109,'Damage costs'!$C$18:$C$70,0))/1000,V58*INDEX('Damage costs'!$AB$18:$AB$70,MATCH($B109,'Damage costs'!$C$18:$C$70,0))/1000),"")</f>
        <v/>
      </c>
      <c r="W109" s="59" t="str">
        <f>IFERROR(IF(OR($C$110=FALSE,LEFT($B109,3)&lt;&gt;"NOX"),W58*INDEX('Damage costs'!$X$18:$X$70,MATCH($B109,'Damage costs'!$C$18:$C$70,0))/1000,W58*INDEX('Damage costs'!$AB$18:$AB$70,MATCH($B109,'Damage costs'!$C$18:$C$70,0))/1000),"")</f>
        <v/>
      </c>
      <c r="X109" s="59" t="str">
        <f>IFERROR(IF(OR($C$110=FALSE,LEFT($B109,3)&lt;&gt;"NOX"),X58*INDEX('Damage costs'!$X$18:$X$70,MATCH($B109,'Damage costs'!$C$18:$C$70,0))/1000,X58*INDEX('Damage costs'!$AB$18:$AB$70,MATCH($B109,'Damage costs'!$C$18:$C$70,0))/1000),"")</f>
        <v/>
      </c>
      <c r="Y109" s="59" t="str">
        <f>IFERROR(IF(OR($C$110=FALSE,LEFT($B109,3)&lt;&gt;"NOX"),Y58*INDEX('Damage costs'!$X$18:$X$70,MATCH($B109,'Damage costs'!$C$18:$C$70,0))/1000,Y58*INDEX('Damage costs'!$AB$18:$AB$70,MATCH($B109,'Damage costs'!$C$18:$C$70,0))/1000),"")</f>
        <v/>
      </c>
      <c r="Z109" s="59" t="str">
        <f>IFERROR(IF(OR($C$110=FALSE,LEFT($B109,3)&lt;&gt;"NOX"),Z58*INDEX('Damage costs'!$X$18:$X$70,MATCH($B109,'Damage costs'!$C$18:$C$70,0))/1000,Z58*INDEX('Damage costs'!$AB$18:$AB$70,MATCH($B109,'Damage costs'!$C$18:$C$70,0))/1000),"")</f>
        <v/>
      </c>
      <c r="AA109" s="59" t="str">
        <f>IFERROR(IF(OR($C$110=FALSE,LEFT($B109,3)&lt;&gt;"NOX"),AA58*INDEX('Damage costs'!$X$18:$X$70,MATCH($B109,'Damage costs'!$C$18:$C$70,0))/1000,AA58*INDEX('Damage costs'!$AB$18:$AB$70,MATCH($B109,'Damage costs'!$C$18:$C$70,0))/1000),"")</f>
        <v/>
      </c>
      <c r="AB109" s="59" t="str">
        <f>IFERROR(IF(OR($C$110=FALSE,LEFT($B109,3)&lt;&gt;"NOX"),AB58*INDEX('Damage costs'!$X$18:$X$70,MATCH($B109,'Damage costs'!$C$18:$C$70,0))/1000,AB58*INDEX('Damage costs'!$AB$18:$AB$70,MATCH($B109,'Damage costs'!$C$18:$C$70,0))/1000),"")</f>
        <v/>
      </c>
      <c r="AC109" s="59" t="str">
        <f>IFERROR(IF(OR($C$110=FALSE,LEFT($B109,3)&lt;&gt;"NOX"),AC58*INDEX('Damage costs'!$X$18:$X$70,MATCH($B109,'Damage costs'!$C$18:$C$70,0))/1000,AC58*INDEX('Damage costs'!$AB$18:$AB$70,MATCH($B109,'Damage costs'!$C$18:$C$70,0))/1000),"")</f>
        <v/>
      </c>
      <c r="AD109" s="59" t="str">
        <f>IFERROR(IF(OR($C$110=FALSE,LEFT($B109,3)&lt;&gt;"NOX"),AD58*INDEX('Damage costs'!$X$18:$X$70,MATCH($B109,'Damage costs'!$C$18:$C$70,0))/1000,AD58*INDEX('Damage costs'!$AB$18:$AB$70,MATCH($B109,'Damage costs'!$C$18:$C$70,0))/1000),"")</f>
        <v/>
      </c>
      <c r="AE109" s="59" t="str">
        <f>IFERROR(IF(OR($C$110=FALSE,LEFT($B109,3)&lt;&gt;"NOX"),AE58*INDEX('Damage costs'!$X$18:$X$70,MATCH($B109,'Damage costs'!$C$18:$C$70,0))/1000,AE58*INDEX('Damage costs'!$AB$18:$AB$70,MATCH($B109,'Damage costs'!$C$18:$C$70,0))/1000),"")</f>
        <v/>
      </c>
      <c r="AF109" s="59" t="str">
        <f>IFERROR(IF(OR($C$110=FALSE,LEFT($B109,3)&lt;&gt;"NOX"),AF58*INDEX('Damage costs'!$X$18:$X$70,MATCH($B109,'Damage costs'!$C$18:$C$70,0))/1000,AF58*INDEX('Damage costs'!$AB$18:$AB$70,MATCH($B109,'Damage costs'!$C$18:$C$70,0))/1000),"")</f>
        <v/>
      </c>
      <c r="AG109" s="59" t="str">
        <f>IFERROR(IF(OR($C$110=FALSE,LEFT($B109,3)&lt;&gt;"NOX"),AG58*INDEX('Damage costs'!$X$18:$X$70,MATCH($B109,'Damage costs'!$C$18:$C$70,0))/1000,AG58*INDEX('Damage costs'!$AB$18:$AB$70,MATCH($B109,'Damage costs'!$C$18:$C$70,0))/1000),"")</f>
        <v/>
      </c>
      <c r="AH109" s="59" t="str">
        <f>IFERROR(IF(OR($C$110=FALSE,LEFT($B109,3)&lt;&gt;"NOX"),AH58*INDEX('Damage costs'!$X$18:$X$70,MATCH($B109,'Damage costs'!$C$18:$C$70,0))/1000,AH58*INDEX('Damage costs'!$AB$18:$AB$70,MATCH($B109,'Damage costs'!$C$18:$C$70,0))/1000),"")</f>
        <v/>
      </c>
      <c r="AI109" s="59" t="str">
        <f>IFERROR(IF(OR($C$110=FALSE,LEFT($B109,3)&lt;&gt;"NOX"),AI58*INDEX('Damage costs'!$X$18:$X$70,MATCH($B109,'Damage costs'!$C$18:$C$70,0))/1000,AI58*INDEX('Damage costs'!$AB$18:$AB$70,MATCH($B109,'Damage costs'!$C$18:$C$70,0))/1000),"")</f>
        <v/>
      </c>
      <c r="AJ109" s="59" t="str">
        <f>IFERROR(IF(OR($C$110=FALSE,LEFT($B109,3)&lt;&gt;"NOX"),AJ58*INDEX('Damage costs'!$X$18:$X$70,MATCH($B109,'Damage costs'!$C$18:$C$70,0))/1000,AJ58*INDEX('Damage costs'!$AB$18:$AB$70,MATCH($B109,'Damage costs'!$C$18:$C$70,0))/1000),"")</f>
        <v/>
      </c>
      <c r="AK109" s="59" t="str">
        <f>IFERROR(IF(OR($C$110=FALSE,LEFT($B109,3)&lt;&gt;"NOX"),AK58*INDEX('Damage costs'!$X$18:$X$70,MATCH($B109,'Damage costs'!$C$18:$C$70,0))/1000,AK58*INDEX('Damage costs'!$AB$18:$AB$70,MATCH($B109,'Damage costs'!$C$18:$C$70,0))/1000),"")</f>
        <v/>
      </c>
      <c r="AL109" s="59" t="str">
        <f>IFERROR(IF(OR($C$110=FALSE,LEFT($B109,3)&lt;&gt;"NOX"),AL58*INDEX('Damage costs'!$X$18:$X$70,MATCH($B109,'Damage costs'!$C$18:$C$70,0))/1000,AL58*INDEX('Damage costs'!$AB$18:$AB$70,MATCH($B109,'Damage costs'!$C$18:$C$70,0))/1000),"")</f>
        <v/>
      </c>
      <c r="AM109" s="59" t="str">
        <f>IFERROR(IF(OR($C$110=FALSE,LEFT($B109,3)&lt;&gt;"NOX"),AM58*INDEX('Damage costs'!$X$18:$X$70,MATCH($B109,'Damage costs'!$C$18:$C$70,0))/1000,AM58*INDEX('Damage costs'!$AB$18:$AB$70,MATCH($B109,'Damage costs'!$C$18:$C$70,0))/1000),"")</f>
        <v/>
      </c>
      <c r="AN109" s="59" t="str">
        <f>IFERROR(IF(OR($C$110=FALSE,LEFT($B109,3)&lt;&gt;"NOX"),AN58*INDEX('Damage costs'!$X$18:$X$70,MATCH($B109,'Damage costs'!$C$18:$C$70,0))/1000,AN58*INDEX('Damage costs'!$AB$18:$AB$70,MATCH($B109,'Damage costs'!$C$18:$C$70,0))/1000),"")</f>
        <v/>
      </c>
      <c r="AO109" s="59" t="str">
        <f>IFERROR(IF(OR($C$110=FALSE,LEFT($B109,3)&lt;&gt;"NOX"),AO58*INDEX('Damage costs'!$X$18:$X$70,MATCH($B109,'Damage costs'!$C$18:$C$70,0))/1000,AO58*INDEX('Damage costs'!$AB$18:$AB$70,MATCH($B109,'Damage costs'!$C$18:$C$70,0))/1000),"")</f>
        <v/>
      </c>
      <c r="AP109" s="59" t="str">
        <f>IFERROR(IF(OR($C$110=FALSE,LEFT($B109,3)&lt;&gt;"NOX"),AP58*INDEX('Damage costs'!$X$18:$X$70,MATCH($B109,'Damage costs'!$C$18:$C$70,0))/1000,AP58*INDEX('Damage costs'!$AB$18:$AB$70,MATCH($B109,'Damage costs'!$C$18:$C$70,0))/1000),"")</f>
        <v/>
      </c>
      <c r="AQ109" s="59" t="str">
        <f>IFERROR(IF(OR($C$110=FALSE,LEFT($B109,3)&lt;&gt;"NOX"),AQ58*INDEX('Damage costs'!$X$18:$X$70,MATCH($B109,'Damage costs'!$C$18:$C$70,0))/1000,AQ58*INDEX('Damage costs'!$AB$18:$AB$70,MATCH($B109,'Damage costs'!$C$18:$C$70,0))/1000),"")</f>
        <v/>
      </c>
      <c r="AR109" s="59" t="str">
        <f>IFERROR(IF(OR($C$110=FALSE,LEFT($B109,3)&lt;&gt;"NOX"),AR58*INDEX('Damage costs'!$X$18:$X$70,MATCH($B109,'Damage costs'!$C$18:$C$70,0))/1000,AR58*INDEX('Damage costs'!$AB$18:$AB$70,MATCH($B109,'Damage costs'!$C$18:$C$70,0))/1000),"")</f>
        <v/>
      </c>
      <c r="AS109" s="59" t="str">
        <f>IFERROR(IF(OR($C$110=FALSE,LEFT($B109,3)&lt;&gt;"NOX"),AS58*INDEX('Damage costs'!$X$18:$X$70,MATCH($B109,'Damage costs'!$C$18:$C$70,0))/1000,AS58*INDEX('Damage costs'!$AB$18:$AB$70,MATCH($B109,'Damage costs'!$C$18:$C$70,0))/1000),"")</f>
        <v/>
      </c>
      <c r="AT109" s="59" t="str">
        <f>IFERROR(IF(OR($C$110=FALSE,LEFT($B109,3)&lt;&gt;"NOX"),AT58*INDEX('Damage costs'!$X$18:$X$70,MATCH($B109,'Damage costs'!$C$18:$C$70,0))/1000,AT58*INDEX('Damage costs'!$AB$18:$AB$70,MATCH($B109,'Damage costs'!$C$18:$C$70,0))/1000),"")</f>
        <v/>
      </c>
      <c r="AU109" s="59" t="str">
        <f>IFERROR(IF(OR($C$110=FALSE,LEFT($B109,3)&lt;&gt;"NOX"),AU58*INDEX('Damage costs'!$X$18:$X$70,MATCH($B109,'Damage costs'!$C$18:$C$70,0))/1000,AU58*INDEX('Damage costs'!$AB$18:$AB$70,MATCH($B109,'Damage costs'!$C$18:$C$70,0))/1000),"")</f>
        <v/>
      </c>
      <c r="AV109" s="59" t="str">
        <f>IFERROR(IF(OR($C$110=FALSE,LEFT($B109,3)&lt;&gt;"NOX"),AV58*INDEX('Damage costs'!$X$18:$X$70,MATCH($B109,'Damage costs'!$C$18:$C$70,0))/1000,AV58*INDEX('Damage costs'!$AB$18:$AB$70,MATCH($B109,'Damage costs'!$C$18:$C$70,0))/1000),"")</f>
        <v/>
      </c>
      <c r="AW109" s="59" t="str">
        <f>IFERROR(IF(OR($C$110=FALSE,LEFT($B109,3)&lt;&gt;"NOX"),AW58*INDEX('Damage costs'!$X$18:$X$70,MATCH($B109,'Damage costs'!$C$18:$C$70,0))/1000,AW58*INDEX('Damage costs'!$AB$18:$AB$70,MATCH($B109,'Damage costs'!$C$18:$C$70,0))/1000),"")</f>
        <v/>
      </c>
      <c r="AX109" s="59" t="str">
        <f>IFERROR(IF(OR($C$110=FALSE,LEFT($B109,3)&lt;&gt;"NOX"),AX58*INDEX('Damage costs'!$X$18:$X$70,MATCH($B109,'Damage costs'!$C$18:$C$70,0))/1000,AX58*INDEX('Damage costs'!$AB$18:$AB$70,MATCH($B109,'Damage costs'!$C$18:$C$70,0))/1000),"")</f>
        <v/>
      </c>
      <c r="AY109" s="59" t="str">
        <f>IFERROR(IF(OR($C$110=FALSE,LEFT($B109,3)&lt;&gt;"NOX"),AY58*INDEX('Damage costs'!$X$18:$X$70,MATCH($B109,'Damage costs'!$C$18:$C$70,0))/1000,AY58*INDEX('Damage costs'!$AB$18:$AB$70,MATCH($B109,'Damage costs'!$C$18:$C$70,0))/1000),"")</f>
        <v/>
      </c>
      <c r="AZ109" s="59" t="str">
        <f>IFERROR(IF(OR($C$110=FALSE,LEFT($B109,3)&lt;&gt;"NOX"),AZ58*INDEX('Damage costs'!$X$18:$X$70,MATCH($B109,'Damage costs'!$C$18:$C$70,0))/1000,AZ58*INDEX('Damage costs'!$AB$18:$AB$70,MATCH($B109,'Damage costs'!$C$18:$C$70,0))/1000),"")</f>
        <v/>
      </c>
      <c r="BA109" s="59" t="str">
        <f>IFERROR(IF(OR($C$110=FALSE,LEFT($B109,3)&lt;&gt;"NOX"),BA58*INDEX('Damage costs'!$X$18:$X$70,MATCH($B109,'Damage costs'!$C$18:$C$70,0))/1000,BA58*INDEX('Damage costs'!$AB$18:$AB$70,MATCH($B109,'Damage costs'!$C$18:$C$70,0))/1000),"")</f>
        <v/>
      </c>
      <c r="BB109" s="59" t="str">
        <f>IFERROR(IF(OR($C$110=FALSE,LEFT($B109,3)&lt;&gt;"NOX"),BB58*INDEX('Damage costs'!$X$18:$X$70,MATCH($B109,'Damage costs'!$C$18:$C$70,0))/1000,BB58*INDEX('Damage costs'!$AB$18:$AB$70,MATCH($B109,'Damage costs'!$C$18:$C$70,0))/1000),"")</f>
        <v/>
      </c>
      <c r="BC109" s="59" t="str">
        <f>IFERROR(IF(OR($C$110=FALSE,LEFT($B109,3)&lt;&gt;"NOX"),BC58*INDEX('Damage costs'!$X$18:$X$70,MATCH($B109,'Damage costs'!$C$18:$C$70,0))/1000,BC58*INDEX('Damage costs'!$AB$18:$AB$70,MATCH($B109,'Damage costs'!$C$18:$C$70,0))/1000),"")</f>
        <v/>
      </c>
      <c r="BD109" s="59" t="str">
        <f>IFERROR(IF(OR($C$110=FALSE,LEFT($B109,3)&lt;&gt;"NOX"),BD58*INDEX('Damage costs'!$X$18:$X$70,MATCH($B109,'Damage costs'!$C$18:$C$70,0))/1000,BD58*INDEX('Damage costs'!$AB$18:$AB$70,MATCH($B109,'Damage costs'!$C$18:$C$70,0))/1000),"")</f>
        <v/>
      </c>
      <c r="BE109" s="59" t="str">
        <f>IFERROR(IF(OR($C$110=FALSE,LEFT($B109,3)&lt;&gt;"NOX"),BE58*INDEX('Damage costs'!$X$18:$X$70,MATCH($B109,'Damage costs'!$C$18:$C$70,0))/1000,BE58*INDEX('Damage costs'!$AB$18:$AB$70,MATCH($B109,'Damage costs'!$C$18:$C$70,0))/1000),"")</f>
        <v/>
      </c>
      <c r="BF109" s="59" t="str">
        <f>IFERROR(IF(OR($C$110=FALSE,LEFT($B109,3)&lt;&gt;"NOX"),BF58*INDEX('Damage costs'!$X$18:$X$70,MATCH($B109,'Damage costs'!$C$18:$C$70,0))/1000,BF58*INDEX('Damage costs'!$AB$18:$AB$70,MATCH($B109,'Damage costs'!$C$18:$C$70,0))/1000),"")</f>
        <v/>
      </c>
      <c r="BG109" s="59" t="str">
        <f>IFERROR(IF(OR($C$110=FALSE,LEFT($B109,3)&lt;&gt;"NOX"),BG58*INDEX('Damage costs'!$X$18:$X$70,MATCH($B109,'Damage costs'!$C$18:$C$70,0))/1000,BG58*INDEX('Damage costs'!$AB$18:$AB$70,MATCH($B109,'Damage costs'!$C$18:$C$70,0))/1000),"")</f>
        <v/>
      </c>
      <c r="BH109" s="59" t="str">
        <f>IFERROR(IF(OR($C$110=FALSE,LEFT($B109,3)&lt;&gt;"NOX"),BH58*INDEX('Damage costs'!$X$18:$X$70,MATCH($B109,'Damage costs'!$C$18:$C$70,0))/1000,BH58*INDEX('Damage costs'!$AB$18:$AB$70,MATCH($B109,'Damage costs'!$C$18:$C$70,0))/1000),"")</f>
        <v/>
      </c>
      <c r="BI109" s="59" t="str">
        <f>IFERROR(IF(OR($C$110=FALSE,LEFT($B109,3)&lt;&gt;"NOX"),BI58*INDEX('Damage costs'!$X$18:$X$70,MATCH($B109,'Damage costs'!$C$18:$C$70,0))/1000,BI58*INDEX('Damage costs'!$AB$18:$AB$70,MATCH($B109,'Damage costs'!$C$18:$C$70,0))/1000),"")</f>
        <v/>
      </c>
      <c r="BJ109" s="59" t="str">
        <f>IFERROR(IF(OR($C$110=FALSE,LEFT($B109,3)&lt;&gt;"NOX"),BJ58*INDEX('Damage costs'!$X$18:$X$70,MATCH($B109,'Damage costs'!$C$18:$C$70,0))/1000,BJ58*INDEX('Damage costs'!$AB$18:$AB$70,MATCH($B109,'Damage costs'!$C$18:$C$70,0))/1000),"")</f>
        <v/>
      </c>
      <c r="BK109" s="59" t="str">
        <f>IFERROR(IF(OR($C$110=FALSE,LEFT($B109,3)&lt;&gt;"NOX"),BK58*INDEX('Damage costs'!$X$18:$X$70,MATCH($B109,'Damage costs'!$C$18:$C$70,0))/1000,BK58*INDEX('Damage costs'!$AB$18:$AB$70,MATCH($B109,'Damage costs'!$C$18:$C$70,0))/1000),"")</f>
        <v/>
      </c>
      <c r="BL109" s="59" t="str">
        <f>IFERROR(IF(OR($C$110=FALSE,LEFT($B109,3)&lt;&gt;"NOX"),BL58*INDEX('Damage costs'!$X$18:$X$70,MATCH($B109,'Damage costs'!$C$18:$C$70,0))/1000,BL58*INDEX('Damage costs'!$AB$18:$AB$70,MATCH($B109,'Damage costs'!$C$18:$C$70,0))/1000),"")</f>
        <v/>
      </c>
      <c r="BM109" s="59" t="str">
        <f>IFERROR(IF(OR($C$110=FALSE,LEFT($B109,3)&lt;&gt;"NOX"),BM58*INDEX('Damage costs'!$X$18:$X$70,MATCH($B109,'Damage costs'!$C$18:$C$70,0))/1000,BM58*INDEX('Damage costs'!$AB$18:$AB$70,MATCH($B109,'Damage costs'!$C$18:$C$70,0))/1000),"")</f>
        <v/>
      </c>
      <c r="BN109" s="59" t="str">
        <f>IFERROR(IF(OR($C$110=FALSE,LEFT($B109,3)&lt;&gt;"NOX"),BN58*INDEX('Damage costs'!$X$18:$X$70,MATCH($B109,'Damage costs'!$C$18:$C$70,0))/1000,BN58*INDEX('Damage costs'!$AB$18:$AB$70,MATCH($B109,'Damage costs'!$C$18:$C$70,0))/1000),"")</f>
        <v/>
      </c>
      <c r="BO109" s="59" t="str">
        <f>IFERROR(IF(OR($C$110=FALSE,LEFT($B109,3)&lt;&gt;"NOX"),BO58*INDEX('Damage costs'!$X$18:$X$70,MATCH($B109,'Damage costs'!$C$18:$C$70,0))/1000,BO58*INDEX('Damage costs'!$AB$18:$AB$70,MATCH($B109,'Damage costs'!$C$18:$C$70,0))/1000),"")</f>
        <v/>
      </c>
      <c r="BP109" s="59" t="str">
        <f>IFERROR(IF(OR($C$110=FALSE,LEFT($B109,3)&lt;&gt;"NOX"),BP58*INDEX('Damage costs'!$X$18:$X$70,MATCH($B109,'Damage costs'!$C$18:$C$70,0))/1000,BP58*INDEX('Damage costs'!$AB$18:$AB$70,MATCH($B109,'Damage costs'!$C$18:$C$70,0))/1000),"")</f>
        <v/>
      </c>
      <c r="BQ109" s="59" t="str">
        <f>IFERROR(IF(OR($C$110=FALSE,LEFT($B109,3)&lt;&gt;"NOX"),BQ58*INDEX('Damage costs'!$X$18:$X$70,MATCH($B109,'Damage costs'!$C$18:$C$70,0))/1000,BQ58*INDEX('Damage costs'!$AB$18:$AB$70,MATCH($B109,'Damage costs'!$C$18:$C$70,0))/1000),"")</f>
        <v/>
      </c>
      <c r="BR109" s="59" t="str">
        <f>IFERROR(IF(OR($C$110=FALSE,LEFT($B109,3)&lt;&gt;"NOX"),BR58*INDEX('Damage costs'!$X$18:$X$70,MATCH($B109,'Damage costs'!$C$18:$C$70,0))/1000,BR58*INDEX('Damage costs'!$AB$18:$AB$70,MATCH($B109,'Damage costs'!$C$18:$C$70,0))/1000),"")</f>
        <v/>
      </c>
      <c r="BS109" s="59" t="str">
        <f>IFERROR(IF(OR($C$110=FALSE,LEFT($B109,3)&lt;&gt;"NOX"),BS58*INDEX('Damage costs'!$X$18:$X$70,MATCH($B109,'Damage costs'!$C$18:$C$70,0))/1000,BS58*INDEX('Damage costs'!$AB$18:$AB$70,MATCH($B109,'Damage costs'!$C$18:$C$70,0))/1000),"")</f>
        <v/>
      </c>
      <c r="BT109" s="59" t="str">
        <f>IFERROR(IF(OR($C$110=FALSE,LEFT($B109,3)&lt;&gt;"NOX"),BT58*INDEX('Damage costs'!$X$18:$X$70,MATCH($B109,'Damage costs'!$C$18:$C$70,0))/1000,BT58*INDEX('Damage costs'!$AB$18:$AB$70,MATCH($B109,'Damage costs'!$C$18:$C$70,0))/1000),"")</f>
        <v/>
      </c>
      <c r="BU109" s="59" t="str">
        <f>IFERROR(IF(OR($C$110=FALSE,LEFT($B109,3)&lt;&gt;"NOX"),BU58*INDEX('Damage costs'!$X$18:$X$70,MATCH($B109,'Damage costs'!$C$18:$C$70,0))/1000,BU58*INDEX('Damage costs'!$AB$18:$AB$70,MATCH($B109,'Damage costs'!$C$18:$C$70,0))/1000),"")</f>
        <v/>
      </c>
      <c r="BV109" s="59" t="str">
        <f>IFERROR(IF(OR($C$110=FALSE,LEFT($B109,3)&lt;&gt;"NOX"),BV58*INDEX('Damage costs'!$X$18:$X$70,MATCH($B109,'Damage costs'!$C$18:$C$70,0))/1000,BV58*INDEX('Damage costs'!$AB$18:$AB$70,MATCH($B109,'Damage costs'!$C$18:$C$70,0))/1000),"")</f>
        <v/>
      </c>
      <c r="BW109" s="59" t="str">
        <f>IFERROR(IF(OR($C$110=FALSE,LEFT($B109,3)&lt;&gt;"NOX"),BW58*INDEX('Damage costs'!$X$18:$X$70,MATCH($B109,'Damage costs'!$C$18:$C$70,0))/1000,BW58*INDEX('Damage costs'!$AB$18:$AB$70,MATCH($B109,'Damage costs'!$C$18:$C$70,0))/1000),"")</f>
        <v/>
      </c>
      <c r="BX109" s="59" t="str">
        <f>IFERROR(IF(OR($C$110=FALSE,LEFT($B109,3)&lt;&gt;"NOX"),BX58*INDEX('Damage costs'!$X$18:$X$70,MATCH($B109,'Damage costs'!$C$18:$C$70,0))/1000,BX58*INDEX('Damage costs'!$AB$18:$AB$70,MATCH($B109,'Damage costs'!$C$18:$C$70,0))/1000),"")</f>
        <v/>
      </c>
      <c r="BY109" s="59" t="str">
        <f>IFERROR(IF(OR($C$110=FALSE,LEFT($B109,3)&lt;&gt;"NOX"),BY58*INDEX('Damage costs'!$X$18:$X$70,MATCH($B109,'Damage costs'!$C$18:$C$70,0))/1000,BY58*INDEX('Damage costs'!$AB$18:$AB$70,MATCH($B109,'Damage costs'!$C$18:$C$70,0))/1000),"")</f>
        <v/>
      </c>
      <c r="BZ109" s="59" t="str">
        <f>IFERROR(IF(OR($C$110=FALSE,LEFT($B109,3)&lt;&gt;"NOX"),BZ58*INDEX('Damage costs'!$X$18:$X$70,MATCH($B109,'Damage costs'!$C$18:$C$70,0))/1000,BZ58*INDEX('Damage costs'!$AB$18:$AB$70,MATCH($B109,'Damage costs'!$C$18:$C$70,0))/1000),"")</f>
        <v/>
      </c>
      <c r="CA109" s="59" t="str">
        <f>IFERROR(IF(OR($C$110=FALSE,LEFT($B109,3)&lt;&gt;"NOX"),CA58*INDEX('Damage costs'!$X$18:$X$70,MATCH($B109,'Damage costs'!$C$18:$C$70,0))/1000,CA58*INDEX('Damage costs'!$AB$18:$AB$70,MATCH($B109,'Damage costs'!$C$18:$C$70,0))/1000),"")</f>
        <v/>
      </c>
      <c r="CB109" s="59" t="str">
        <f>IFERROR(IF(OR($C$110=FALSE,LEFT($B109,3)&lt;&gt;"NOX"),CB58*INDEX('Damage costs'!$X$18:$X$70,MATCH($B109,'Damage costs'!$C$18:$C$70,0))/1000,CB58*INDEX('Damage costs'!$AB$18:$AB$70,MATCH($B109,'Damage costs'!$C$18:$C$70,0))/1000),"")</f>
        <v/>
      </c>
      <c r="CC109" s="59" t="str">
        <f>IFERROR(IF(OR($C$110=FALSE,LEFT($B109,3)&lt;&gt;"NOX"),CC58*INDEX('Damage costs'!$X$18:$X$70,MATCH($B109,'Damage costs'!$C$18:$C$70,0))/1000,CC58*INDEX('Damage costs'!$AB$18:$AB$70,MATCH($B109,'Damage costs'!$C$18:$C$70,0))/1000),"")</f>
        <v/>
      </c>
      <c r="CD109" s="59" t="str">
        <f>IFERROR(IF(OR($C$110=FALSE,LEFT($B109,3)&lt;&gt;"NOX"),CD58*INDEX('Damage costs'!$X$18:$X$70,MATCH($B109,'Damage costs'!$C$18:$C$70,0))/1000,CD58*INDEX('Damage costs'!$AB$18:$AB$70,MATCH($B109,'Damage costs'!$C$18:$C$70,0))/1000),"")</f>
        <v/>
      </c>
      <c r="CE109" s="59" t="str">
        <f>IFERROR(IF(OR($C$110=FALSE,LEFT($B109,3)&lt;&gt;"NOX"),CE58*INDEX('Damage costs'!$X$18:$X$70,MATCH($B109,'Damage costs'!$C$18:$C$70,0))/1000,CE58*INDEX('Damage costs'!$AB$18:$AB$70,MATCH($B109,'Damage costs'!$C$18:$C$70,0))/1000),"")</f>
        <v/>
      </c>
      <c r="CF109" s="59" t="str">
        <f>IFERROR(IF(OR($C$110=FALSE,LEFT($B109,3)&lt;&gt;"NOX"),CF58*INDEX('Damage costs'!$X$18:$X$70,MATCH($B109,'Damage costs'!$C$18:$C$70,0))/1000,CF58*INDEX('Damage costs'!$AB$18:$AB$70,MATCH($B109,'Damage costs'!$C$18:$C$70,0))/1000),"")</f>
        <v/>
      </c>
      <c r="CG109" s="59" t="str">
        <f>IFERROR(IF(OR($C$110=FALSE,LEFT($B109,3)&lt;&gt;"NOX"),CG58*INDEX('Damage costs'!$X$18:$X$70,MATCH($B109,'Damage costs'!$C$18:$C$70,0))/1000,CG58*INDEX('Damage costs'!$AB$18:$AB$70,MATCH($B109,'Damage costs'!$C$18:$C$70,0))/1000),"")</f>
        <v/>
      </c>
      <c r="CH109" s="59" t="str">
        <f>IFERROR(IF(OR($C$110=FALSE,LEFT($B109,3)&lt;&gt;"NOX"),CH58*INDEX('Damage costs'!$X$18:$X$70,MATCH($B109,'Damage costs'!$C$18:$C$70,0))/1000,CH58*INDEX('Damage costs'!$AB$18:$AB$70,MATCH($B109,'Damage costs'!$C$18:$C$70,0))/1000),"")</f>
        <v/>
      </c>
      <c r="CI109" s="59" t="str">
        <f>IFERROR(IF(OR($C$110=FALSE,LEFT($B109,3)&lt;&gt;"NOX"),CI58*INDEX('Damage costs'!$X$18:$X$70,MATCH($B109,'Damage costs'!$C$18:$C$70,0))/1000,CI58*INDEX('Damage costs'!$AB$18:$AB$70,MATCH($B109,'Damage costs'!$C$18:$C$70,0))/1000),"")</f>
        <v/>
      </c>
      <c r="CJ109" s="59" t="str">
        <f>IFERROR(IF(OR($C$110=FALSE,LEFT($B109,3)&lt;&gt;"NOX"),CJ58*INDEX('Damage costs'!$X$18:$X$70,MATCH($B109,'Damage costs'!$C$18:$C$70,0))/1000,CJ58*INDEX('Damage costs'!$AB$18:$AB$70,MATCH($B109,'Damage costs'!$C$18:$C$70,0))/1000),"")</f>
        <v/>
      </c>
      <c r="CK109" s="59" t="str">
        <f>IFERROR(IF(OR($C$110=FALSE,LEFT($B109,3)&lt;&gt;"NOX"),CK58*INDEX('Damage costs'!$X$18:$X$70,MATCH($B109,'Damage costs'!$C$18:$C$70,0))/1000,CK58*INDEX('Damage costs'!$AB$18:$AB$70,MATCH($B109,'Damage costs'!$C$18:$C$70,0))/1000),"")</f>
        <v/>
      </c>
      <c r="CL109" s="59" t="str">
        <f>IFERROR(IF(OR($C$110=FALSE,LEFT($B109,3)&lt;&gt;"NOX"),CL58*INDEX('Damage costs'!$X$18:$X$70,MATCH($B109,'Damage costs'!$C$18:$C$70,0))/1000,CL58*INDEX('Damage costs'!$AB$18:$AB$70,MATCH($B109,'Damage costs'!$C$18:$C$70,0))/1000),"")</f>
        <v/>
      </c>
      <c r="CM109" s="59" t="str">
        <f>IFERROR(IF(OR($C$110=FALSE,LEFT($B109,3)&lt;&gt;"NOX"),CM58*INDEX('Damage costs'!$X$18:$X$70,MATCH($B109,'Damage costs'!$C$18:$C$70,0))/1000,CM58*INDEX('Damage costs'!$AB$18:$AB$70,MATCH($B109,'Damage costs'!$C$18:$C$70,0))/1000),"")</f>
        <v/>
      </c>
      <c r="CN109" s="59" t="str">
        <f>IFERROR(IF(OR($C$110=FALSE,LEFT($B109,3)&lt;&gt;"NOX"),CN58*INDEX('Damage costs'!$X$18:$X$70,MATCH($B109,'Damage costs'!$C$18:$C$70,0))/1000,CN58*INDEX('Damage costs'!$AB$18:$AB$70,MATCH($B109,'Damage costs'!$C$18:$C$70,0))/1000),"")</f>
        <v/>
      </c>
      <c r="CO109" s="59" t="str">
        <f>IFERROR(IF(OR($C$110=FALSE,LEFT($B109,3)&lt;&gt;"NOX"),CO58*INDEX('Damage costs'!$X$18:$X$70,MATCH($B109,'Damage costs'!$C$18:$C$70,0))/1000,CO58*INDEX('Damage costs'!$AB$18:$AB$70,MATCH($B109,'Damage costs'!$C$18:$C$70,0))/1000),"")</f>
        <v/>
      </c>
      <c r="CP109" s="59" t="str">
        <f>IFERROR(IF(OR($C$110=FALSE,LEFT($B109,3)&lt;&gt;"NOX"),CP58*INDEX('Damage costs'!$X$18:$X$70,MATCH($B109,'Damage costs'!$C$18:$C$70,0))/1000,CP58*INDEX('Damage costs'!$AB$18:$AB$70,MATCH($B109,'Damage costs'!$C$18:$C$70,0))/1000),"")</f>
        <v/>
      </c>
      <c r="CQ109" s="59" t="str">
        <f>IFERROR(IF(OR($C$110=FALSE,LEFT($B109,3)&lt;&gt;"NOX"),CQ58*INDEX('Damage costs'!$X$18:$X$70,MATCH($B109,'Damage costs'!$C$18:$C$70,0))/1000,CQ58*INDEX('Damage costs'!$AB$18:$AB$70,MATCH($B109,'Damage costs'!$C$18:$C$70,0))/1000),"")</f>
        <v/>
      </c>
      <c r="CR109" s="59" t="str">
        <f>IFERROR(IF(OR($C$110=FALSE,LEFT($B109,3)&lt;&gt;"NOX"),CR58*INDEX('Damage costs'!$X$18:$X$70,MATCH($B109,'Damage costs'!$C$18:$C$70,0))/1000,CR58*INDEX('Damage costs'!$AB$18:$AB$70,MATCH($B109,'Damage costs'!$C$18:$C$70,0))/1000),"")</f>
        <v/>
      </c>
      <c r="CS109" s="59" t="str">
        <f>IFERROR(IF(OR($C$110=FALSE,LEFT($B109,3)&lt;&gt;"NOX"),CS58*INDEX('Damage costs'!$X$18:$X$70,MATCH($B109,'Damage costs'!$C$18:$C$70,0))/1000,CS58*INDEX('Damage costs'!$AB$18:$AB$70,MATCH($B109,'Damage costs'!$C$18:$C$70,0))/1000),"")</f>
        <v/>
      </c>
      <c r="CT109" s="59" t="str">
        <f>IFERROR(IF(OR($C$110=FALSE,LEFT($B109,3)&lt;&gt;"NOX"),CT58*INDEX('Damage costs'!$X$18:$X$70,MATCH($B109,'Damage costs'!$C$18:$C$70,0))/1000,CT58*INDEX('Damage costs'!$AB$18:$AB$70,MATCH($B109,'Damage costs'!$C$18:$C$70,0))/1000),"")</f>
        <v/>
      </c>
      <c r="CU109" s="59" t="str">
        <f>IFERROR(IF(OR($C$110=FALSE,LEFT($B109,3)&lt;&gt;"NOX"),CU58*INDEX('Damage costs'!$X$18:$X$70,MATCH($B109,'Damage costs'!$C$18:$C$70,0))/1000,CU58*INDEX('Damage costs'!$AB$18:$AB$70,MATCH($B109,'Damage costs'!$C$18:$C$70,0))/1000),"")</f>
        <v/>
      </c>
      <c r="CV109" s="59" t="str">
        <f>IFERROR(IF(OR($C$110=FALSE,LEFT($B109,3)&lt;&gt;"NOX"),CV58*INDEX('Damage costs'!$X$18:$X$70,MATCH($B109,'Damage costs'!$C$18:$C$70,0))/1000,CV58*INDEX('Damage costs'!$AB$18:$AB$70,MATCH($B109,'Damage costs'!$C$18:$C$70,0))/1000),"")</f>
        <v/>
      </c>
      <c r="CW109" s="59" t="str">
        <f>IFERROR(IF(OR($C$110=FALSE,LEFT($B109,3)&lt;&gt;"NOX"),CW58*INDEX('Damage costs'!$X$18:$X$70,MATCH($B109,'Damage costs'!$C$18:$C$70,0))/1000,CW58*INDEX('Damage costs'!$AB$18:$AB$70,MATCH($B109,'Damage costs'!$C$18:$C$70,0))/1000),"")</f>
        <v/>
      </c>
      <c r="CX109" s="59" t="str">
        <f>IFERROR(IF(OR($C$110=FALSE,LEFT($B109,3)&lt;&gt;"NOX"),CX58*INDEX('Damage costs'!$X$18:$X$70,MATCH($B109,'Damage costs'!$C$18:$C$70,0))/1000,CX58*INDEX('Damage costs'!$AB$18:$AB$70,MATCH($B109,'Damage costs'!$C$18:$C$70,0))/1000),"")</f>
        <v/>
      </c>
      <c r="CY109" s="59" t="str">
        <f>IFERROR(IF(OR($C$110=FALSE,LEFT($B109,3)&lt;&gt;"NOX"),CY58*INDEX('Damage costs'!$X$18:$X$70,MATCH($B109,'Damage costs'!$C$18:$C$70,0))/1000,CY58*INDEX('Damage costs'!$AB$18:$AB$70,MATCH($B109,'Damage costs'!$C$18:$C$70,0))/1000),"")</f>
        <v/>
      </c>
      <c r="CZ109" s="391"/>
    </row>
    <row r="110" spans="2:104" x14ac:dyDescent="0.25">
      <c r="B110" s="406" t="s">
        <v>618</v>
      </c>
      <c r="C110" s="553" t="b">
        <f>IF(OR(LEFT(B104,4)="PM10",LEFT(B105,4)="PM10",LEFT(B106,4)="PM10",LEFT(B107,4)="PM10",LEFT(B108,4)="PM10",LEFT(B109,4)="PM10"),TRUE,FALSE)</f>
        <v>0</v>
      </c>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391"/>
    </row>
    <row r="111" spans="2:104" x14ac:dyDescent="0.25">
      <c r="B111" s="392"/>
      <c r="C111" s="390"/>
      <c r="D111" s="50"/>
      <c r="E111" s="50"/>
      <c r="F111" s="50"/>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391"/>
    </row>
    <row r="112" spans="2:104" x14ac:dyDescent="0.25">
      <c r="B112" s="393" t="s">
        <v>405</v>
      </c>
      <c r="C112" s="390" t="s">
        <v>404</v>
      </c>
      <c r="D112" s="60">
        <f>'Discount and deflators'!$H$5</f>
        <v>0.02</v>
      </c>
      <c r="E112" s="50"/>
      <c r="F112" s="50"/>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391"/>
    </row>
    <row r="113" spans="2:104" x14ac:dyDescent="0.25">
      <c r="B113" s="393" t="s">
        <v>406</v>
      </c>
      <c r="C113" s="390"/>
      <c r="D113" s="59">
        <f>IF(D$6=0,0,(1+$D112)^(D$6-'Data Input - General'!$F$22))</f>
        <v>0</v>
      </c>
      <c r="E113" s="59">
        <f>IF(E$6=0,0,(1+$D112)^(E$6-'Data Input - General'!$F$22))</f>
        <v>0</v>
      </c>
      <c r="F113" s="59">
        <f>IF(F$6=0,0,(1+$D112)^(F$6-'Data Input - General'!$F$22))</f>
        <v>0</v>
      </c>
      <c r="G113" s="59">
        <f>IF(G$6=0,0,(1+$D112)^(G$6-'Data Input - General'!$F$22))</f>
        <v>0</v>
      </c>
      <c r="H113" s="59">
        <f>IF(H$6=0,0,(1+$D112)^(H$6-'Data Input - General'!$F$22))</f>
        <v>0</v>
      </c>
      <c r="I113" s="59">
        <f>IF(I$6=0,0,(1+$D112)^(I$6-'Data Input - General'!$F$22))</f>
        <v>0</v>
      </c>
      <c r="J113" s="59">
        <f>IF(J$6=0,0,(1+$D112)^(J$6-'Data Input - General'!$F$22))</f>
        <v>0</v>
      </c>
      <c r="K113" s="59">
        <f>IF(K$6=0,0,(1+$D112)^(K$6-'Data Input - General'!$F$22))</f>
        <v>0</v>
      </c>
      <c r="L113" s="59">
        <f>IF(L$6=0,0,(1+$D112)^(L$6-'Data Input - General'!$F$22))</f>
        <v>0</v>
      </c>
      <c r="M113" s="59">
        <f>IF(M$6=0,0,(1+$D112)^(M$6-'Data Input - General'!$F$22))</f>
        <v>0</v>
      </c>
      <c r="N113" s="59">
        <f>IF(N$6=0,0,(1+$D112)^(N$6-'Data Input - General'!$F$22))</f>
        <v>0</v>
      </c>
      <c r="O113" s="59">
        <f>IF(O$6=0,0,(1+$D112)^(O$6-'Data Input - General'!$F$22))</f>
        <v>0</v>
      </c>
      <c r="P113" s="59">
        <f>IF(P$6=0,0,(1+$D112)^(P$6-'Data Input - General'!$F$22))</f>
        <v>0</v>
      </c>
      <c r="Q113" s="59">
        <f>IF(Q$6=0,0,(1+$D112)^(Q$6-'Data Input - General'!$F$22))</f>
        <v>0</v>
      </c>
      <c r="R113" s="59">
        <f>IF(R$6=0,0,(1+$D112)^(R$6-'Data Input - General'!$F$22))</f>
        <v>0</v>
      </c>
      <c r="S113" s="59">
        <f>IF(S$6=0,0,(1+$D112)^(S$6-'Data Input - General'!$F$22))</f>
        <v>0</v>
      </c>
      <c r="T113" s="59">
        <f>IF(T$6=0,0,(1+$D112)^(T$6-'Data Input - General'!$F$22))</f>
        <v>0</v>
      </c>
      <c r="U113" s="59">
        <f>IF(U$6=0,0,(1+$D112)^(U$6-'Data Input - General'!$F$22))</f>
        <v>0</v>
      </c>
      <c r="V113" s="59">
        <f>IF(V$6=0,0,(1+$D112)^(V$6-'Data Input - General'!$F$22))</f>
        <v>0</v>
      </c>
      <c r="W113" s="59">
        <f>IF(W$6=0,0,(1+$D112)^(W$6-'Data Input - General'!$F$22))</f>
        <v>0</v>
      </c>
      <c r="X113" s="59">
        <f>IF(X$6=0,0,(1+$D112)^(X$6-'Data Input - General'!$F$22))</f>
        <v>0</v>
      </c>
      <c r="Y113" s="59">
        <f>IF(Y$6=0,0,(1+$D112)^(Y$6-'Data Input - General'!$F$22))</f>
        <v>0</v>
      </c>
      <c r="Z113" s="59">
        <f>IF(Z$6=0,0,(1+$D112)^(Z$6-'Data Input - General'!$F$22))</f>
        <v>0</v>
      </c>
      <c r="AA113" s="59">
        <f>IF(AA$6=0,0,(1+$D112)^(AA$6-'Data Input - General'!$F$22))</f>
        <v>0</v>
      </c>
      <c r="AB113" s="59">
        <f>IF(AB$6=0,0,(1+$D112)^(AB$6-'Data Input - General'!$F$22))</f>
        <v>0</v>
      </c>
      <c r="AC113" s="59">
        <f>IF(AC$6=0,0,(1+$D112)^(AC$6-'Data Input - General'!$F$22))</f>
        <v>0</v>
      </c>
      <c r="AD113" s="59">
        <f>IF(AD$6=0,0,(1+$D112)^(AD$6-'Data Input - General'!$F$22))</f>
        <v>0</v>
      </c>
      <c r="AE113" s="59">
        <f>IF(AE$6=0,0,(1+$D112)^(AE$6-'Data Input - General'!$F$22))</f>
        <v>0</v>
      </c>
      <c r="AF113" s="59">
        <f>IF(AF$6=0,0,(1+$D112)^(AF$6-'Data Input - General'!$F$22))</f>
        <v>0</v>
      </c>
      <c r="AG113" s="59">
        <f>IF(AG$6=0,0,(1+$D112)^(AG$6-'Data Input - General'!$F$22))</f>
        <v>0</v>
      </c>
      <c r="AH113" s="59">
        <f>IF(AH$6=0,0,(1+$D112)^(AH$6-'Data Input - General'!$F$22))</f>
        <v>0</v>
      </c>
      <c r="AI113" s="59">
        <f>IF(AI$6=0,0,(1+$D112)^(AI$6-'Data Input - General'!$F$22))</f>
        <v>0</v>
      </c>
      <c r="AJ113" s="59">
        <f>IF(AJ$6=0,0,(1+$D112)^(AJ$6-'Data Input - General'!$F$22))</f>
        <v>0</v>
      </c>
      <c r="AK113" s="59">
        <f>IF(AK$6=0,0,(1+$D112)^(AK$6-'Data Input - General'!$F$22))</f>
        <v>0</v>
      </c>
      <c r="AL113" s="59">
        <f>IF(AL$6=0,0,(1+$D112)^(AL$6-'Data Input - General'!$F$22))</f>
        <v>0</v>
      </c>
      <c r="AM113" s="59">
        <f>IF(AM$6=0,0,(1+$D112)^(AM$6-'Data Input - General'!$F$22))</f>
        <v>0</v>
      </c>
      <c r="AN113" s="59">
        <f>IF(AN$6=0,0,(1+$D112)^(AN$6-'Data Input - General'!$F$22))</f>
        <v>0</v>
      </c>
      <c r="AO113" s="59">
        <f>IF(AO$6=0,0,(1+$D112)^(AO$6-'Data Input - General'!$F$22))</f>
        <v>0</v>
      </c>
      <c r="AP113" s="59">
        <f>IF(AP$6=0,0,(1+$D112)^(AP$6-'Data Input - General'!$F$22))</f>
        <v>0</v>
      </c>
      <c r="AQ113" s="59">
        <f>IF(AQ$6=0,0,(1+$D112)^(AQ$6-'Data Input - General'!$F$22))</f>
        <v>0</v>
      </c>
      <c r="AR113" s="59">
        <f>IF(AR$6=0,0,(1+$D112)^(AR$6-'Data Input - General'!$F$22))</f>
        <v>0</v>
      </c>
      <c r="AS113" s="59">
        <f>IF(AS$6=0,0,(1+$D112)^(AS$6-'Data Input - General'!$F$22))</f>
        <v>0</v>
      </c>
      <c r="AT113" s="59">
        <f>IF(AT$6=0,0,(1+$D112)^(AT$6-'Data Input - General'!$F$22))</f>
        <v>0</v>
      </c>
      <c r="AU113" s="59">
        <f>IF(AU$6=0,0,(1+$D112)^(AU$6-'Data Input - General'!$F$22))</f>
        <v>0</v>
      </c>
      <c r="AV113" s="59">
        <f>IF(AV$6=0,0,(1+$D112)^(AV$6-'Data Input - General'!$F$22))</f>
        <v>0</v>
      </c>
      <c r="AW113" s="59">
        <f>IF(AW$6=0,0,(1+$D112)^(AW$6-'Data Input - General'!$F$22))</f>
        <v>0</v>
      </c>
      <c r="AX113" s="59">
        <f>IF(AX$6=0,0,(1+$D112)^(AX$6-'Data Input - General'!$F$22))</f>
        <v>0</v>
      </c>
      <c r="AY113" s="59">
        <f>IF(AY$6=0,0,(1+$D112)^(AY$6-'Data Input - General'!$F$22))</f>
        <v>0</v>
      </c>
      <c r="AZ113" s="59">
        <f>IF(AZ$6=0,0,(1+$D112)^(AZ$6-'Data Input - General'!$F$22))</f>
        <v>0</v>
      </c>
      <c r="BA113" s="59">
        <f>IF(BA$6=0,0,(1+$D112)^(BA$6-'Data Input - General'!$F$22))</f>
        <v>0</v>
      </c>
      <c r="BB113" s="59">
        <f>IF(BB$6=0,0,(1+$D112)^(BB$6-'Data Input - General'!$F$22))</f>
        <v>0</v>
      </c>
      <c r="BC113" s="59">
        <f>IF(BC$6=0,0,(1+$D112)^(BC$6-'Data Input - General'!$F$22))</f>
        <v>0</v>
      </c>
      <c r="BD113" s="59">
        <f>IF(BD$6=0,0,(1+$D112)^(BD$6-'Data Input - General'!$F$22))</f>
        <v>0</v>
      </c>
      <c r="BE113" s="59">
        <f>IF(BE$6=0,0,(1+$D112)^(BE$6-'Data Input - General'!$F$22))</f>
        <v>0</v>
      </c>
      <c r="BF113" s="59">
        <f>IF(BF$6=0,0,(1+$D112)^(BF$6-'Data Input - General'!$F$22))</f>
        <v>0</v>
      </c>
      <c r="BG113" s="59">
        <f>IF(BG$6=0,0,(1+$D112)^(BG$6-'Data Input - General'!$F$22))</f>
        <v>0</v>
      </c>
      <c r="BH113" s="59">
        <f>IF(BH$6=0,0,(1+$D112)^(BH$6-'Data Input - General'!$F$22))</f>
        <v>0</v>
      </c>
      <c r="BI113" s="59">
        <f>IF(BI$6=0,0,(1+$D112)^(BI$6-'Data Input - General'!$F$22))</f>
        <v>0</v>
      </c>
      <c r="BJ113" s="59">
        <f>IF(BJ$6=0,0,(1+$D112)^(BJ$6-'Data Input - General'!$F$22))</f>
        <v>0</v>
      </c>
      <c r="BK113" s="59">
        <f>IF(BK$6=0,0,(1+$D112)^(BK$6-'Data Input - General'!$F$22))</f>
        <v>0</v>
      </c>
      <c r="BL113" s="59">
        <f>IF(BL$6=0,0,(1+$D112)^(BL$6-'Data Input - General'!$F$22))</f>
        <v>0</v>
      </c>
      <c r="BM113" s="59">
        <f>IF(BM$6=0,0,(1+$D112)^(BM$6-'Data Input - General'!$F$22))</f>
        <v>0</v>
      </c>
      <c r="BN113" s="59">
        <f>IF(BN$6=0,0,(1+$D112)^(BN$6-'Data Input - General'!$F$22))</f>
        <v>0</v>
      </c>
      <c r="BO113" s="59">
        <f>IF(BO$6=0,0,(1+$D112)^(BO$6-'Data Input - General'!$F$22))</f>
        <v>0</v>
      </c>
      <c r="BP113" s="59">
        <f>IF(BP$6=0,0,(1+$D112)^(BP$6-'Data Input - General'!$F$22))</f>
        <v>0</v>
      </c>
      <c r="BQ113" s="59">
        <f>IF(BQ$6=0,0,(1+$D112)^(BQ$6-'Data Input - General'!$F$22))</f>
        <v>0</v>
      </c>
      <c r="BR113" s="59">
        <f>IF(BR$6=0,0,(1+$D112)^(BR$6-'Data Input - General'!$F$22))</f>
        <v>0</v>
      </c>
      <c r="BS113" s="59">
        <f>IF(BS$6=0,0,(1+$D112)^(BS$6-'Data Input - General'!$F$22))</f>
        <v>0</v>
      </c>
      <c r="BT113" s="59">
        <f>IF(BT$6=0,0,(1+$D112)^(BT$6-'Data Input - General'!$F$22))</f>
        <v>0</v>
      </c>
      <c r="BU113" s="59">
        <f>IF(BU$6=0,0,(1+$D112)^(BU$6-'Data Input - General'!$F$22))</f>
        <v>0</v>
      </c>
      <c r="BV113" s="59">
        <f>IF(BV$6=0,0,(1+$D112)^(BV$6-'Data Input - General'!$F$22))</f>
        <v>0</v>
      </c>
      <c r="BW113" s="59">
        <f>IF(BW$6=0,0,(1+$D112)^(BW$6-'Data Input - General'!$F$22))</f>
        <v>0</v>
      </c>
      <c r="BX113" s="59">
        <f>IF(BX$6=0,0,(1+$D112)^(BX$6-'Data Input - General'!$F$22))</f>
        <v>0</v>
      </c>
      <c r="BY113" s="59">
        <f>IF(BY$6=0,0,(1+$D112)^(BY$6-'Data Input - General'!$F$22))</f>
        <v>0</v>
      </c>
      <c r="BZ113" s="59">
        <f>IF(BZ$6=0,0,(1+$D112)^(BZ$6-'Data Input - General'!$F$22))</f>
        <v>0</v>
      </c>
      <c r="CA113" s="59">
        <f>IF(CA$6=0,0,(1+$D112)^(CA$6-'Data Input - General'!$F$22))</f>
        <v>0</v>
      </c>
      <c r="CB113" s="59">
        <f>IF(CB$6=0,0,(1+$D112)^(CB$6-'Data Input - General'!$F$22))</f>
        <v>0</v>
      </c>
      <c r="CC113" s="59">
        <f>IF(CC$6=0,0,(1+$D112)^(CC$6-'Data Input - General'!$F$22))</f>
        <v>0</v>
      </c>
      <c r="CD113" s="59">
        <f>IF(CD$6=0,0,(1+$D112)^(CD$6-'Data Input - General'!$F$22))</f>
        <v>0</v>
      </c>
      <c r="CE113" s="59">
        <f>IF(CE$6=0,0,(1+$D112)^(CE$6-'Data Input - General'!$F$22))</f>
        <v>0</v>
      </c>
      <c r="CF113" s="59">
        <f>IF(CF$6=0,0,(1+$D112)^(CF$6-'Data Input - General'!$F$22))</f>
        <v>0</v>
      </c>
      <c r="CG113" s="59">
        <f>IF(CG$6=0,0,(1+$D112)^(CG$6-'Data Input - General'!$F$22))</f>
        <v>0</v>
      </c>
      <c r="CH113" s="59">
        <f>IF(CH$6=0,0,(1+$D112)^(CH$6-'Data Input - General'!$F$22))</f>
        <v>0</v>
      </c>
      <c r="CI113" s="59">
        <f>IF(CI$6=0,0,(1+$D112)^(CI$6-'Data Input - General'!$F$22))</f>
        <v>0</v>
      </c>
      <c r="CJ113" s="59">
        <f>IF(CJ$6=0,0,(1+$D112)^(CJ$6-'Data Input - General'!$F$22))</f>
        <v>0</v>
      </c>
      <c r="CK113" s="59">
        <f>IF(CK$6=0,0,(1+$D112)^(CK$6-'Data Input - General'!$F$22))</f>
        <v>0</v>
      </c>
      <c r="CL113" s="59">
        <f>IF(CL$6=0,0,(1+$D112)^(CL$6-'Data Input - General'!$F$22))</f>
        <v>0</v>
      </c>
      <c r="CM113" s="59">
        <f>IF(CM$6=0,0,(1+$D112)^(CM$6-'Data Input - General'!$F$22))</f>
        <v>0</v>
      </c>
      <c r="CN113" s="59">
        <f>IF(CN$6=0,0,(1+$D112)^(CN$6-'Data Input - General'!$F$22))</f>
        <v>0</v>
      </c>
      <c r="CO113" s="59">
        <f>IF(CO$6=0,0,(1+$D112)^(CO$6-'Data Input - General'!$F$22))</f>
        <v>0</v>
      </c>
      <c r="CP113" s="59">
        <f>IF(CP$6=0,0,(1+$D112)^(CP$6-'Data Input - General'!$F$22))</f>
        <v>0</v>
      </c>
      <c r="CQ113" s="59">
        <f>IF(CQ$6=0,0,(1+$D112)^(CQ$6-'Data Input - General'!$F$22))</f>
        <v>0</v>
      </c>
      <c r="CR113" s="59">
        <f>IF(CR$6=0,0,(1+$D112)^(CR$6-'Data Input - General'!$F$22))</f>
        <v>0</v>
      </c>
      <c r="CS113" s="59">
        <f>IF(CS$6=0,0,(1+$D112)^(CS$6-'Data Input - General'!$F$22))</f>
        <v>0</v>
      </c>
      <c r="CT113" s="59">
        <f>IF(CT$6=0,0,(1+$D112)^(CT$6-'Data Input - General'!$F$22))</f>
        <v>0</v>
      </c>
      <c r="CU113" s="59">
        <f>IF(CU$6=0,0,(1+$D112)^(CU$6-'Data Input - General'!$F$22))</f>
        <v>0</v>
      </c>
      <c r="CV113" s="59">
        <f>IF(CV$6=0,0,(1+$D112)^(CV$6-'Data Input - General'!$F$22))</f>
        <v>0</v>
      </c>
      <c r="CW113" s="59">
        <f>IF(CW$6=0,0,(1+$D112)^(CW$6-'Data Input - General'!$F$22))</f>
        <v>0</v>
      </c>
      <c r="CX113" s="59">
        <f>IF(CX$6=0,0,(1+$D112)^(CX$6-'Data Input - General'!$F$22))</f>
        <v>0</v>
      </c>
      <c r="CY113" s="59">
        <f>IF(CY$6=0,0,(1+$D112)^(CY$6-'Data Input - General'!$F$22))</f>
        <v>0</v>
      </c>
      <c r="CZ113" s="391"/>
    </row>
    <row r="114" spans="2:104" x14ac:dyDescent="0.25">
      <c r="B114" s="393" t="s">
        <v>169</v>
      </c>
      <c r="C114" s="9" t="s">
        <v>1117</v>
      </c>
      <c r="D114" s="61">
        <f>SUM(D104:D109)*D113</f>
        <v>0</v>
      </c>
      <c r="E114" s="61">
        <f>SUM(E104:E109)*E113</f>
        <v>0</v>
      </c>
      <c r="F114" s="61">
        <f t="shared" ref="F114:AI114" si="43">SUM(F104:F109)*F113</f>
        <v>0</v>
      </c>
      <c r="G114" s="61">
        <f t="shared" si="43"/>
        <v>0</v>
      </c>
      <c r="H114" s="61">
        <f t="shared" si="43"/>
        <v>0</v>
      </c>
      <c r="I114" s="61">
        <f t="shared" si="43"/>
        <v>0</v>
      </c>
      <c r="J114" s="61">
        <f t="shared" si="43"/>
        <v>0</v>
      </c>
      <c r="K114" s="61">
        <f t="shared" si="43"/>
        <v>0</v>
      </c>
      <c r="L114" s="61">
        <f t="shared" si="43"/>
        <v>0</v>
      </c>
      <c r="M114" s="61">
        <f t="shared" si="43"/>
        <v>0</v>
      </c>
      <c r="N114" s="61">
        <f t="shared" si="43"/>
        <v>0</v>
      </c>
      <c r="O114" s="61">
        <f t="shared" si="43"/>
        <v>0</v>
      </c>
      <c r="P114" s="61">
        <f t="shared" si="43"/>
        <v>0</v>
      </c>
      <c r="Q114" s="61">
        <f t="shared" si="43"/>
        <v>0</v>
      </c>
      <c r="R114" s="61">
        <f t="shared" si="43"/>
        <v>0</v>
      </c>
      <c r="S114" s="61">
        <f t="shared" si="43"/>
        <v>0</v>
      </c>
      <c r="T114" s="61">
        <f t="shared" si="43"/>
        <v>0</v>
      </c>
      <c r="U114" s="61">
        <f t="shared" si="43"/>
        <v>0</v>
      </c>
      <c r="V114" s="61">
        <f t="shared" si="43"/>
        <v>0</v>
      </c>
      <c r="W114" s="61">
        <f t="shared" si="43"/>
        <v>0</v>
      </c>
      <c r="X114" s="61">
        <f t="shared" si="43"/>
        <v>0</v>
      </c>
      <c r="Y114" s="61">
        <f t="shared" si="43"/>
        <v>0</v>
      </c>
      <c r="Z114" s="61">
        <f t="shared" si="43"/>
        <v>0</v>
      </c>
      <c r="AA114" s="61">
        <f t="shared" si="43"/>
        <v>0</v>
      </c>
      <c r="AB114" s="61">
        <f t="shared" si="43"/>
        <v>0</v>
      </c>
      <c r="AC114" s="61">
        <f t="shared" si="43"/>
        <v>0</v>
      </c>
      <c r="AD114" s="61">
        <f t="shared" si="43"/>
        <v>0</v>
      </c>
      <c r="AE114" s="61">
        <f t="shared" si="43"/>
        <v>0</v>
      </c>
      <c r="AF114" s="61">
        <f t="shared" si="43"/>
        <v>0</v>
      </c>
      <c r="AG114" s="61">
        <f t="shared" si="43"/>
        <v>0</v>
      </c>
      <c r="AH114" s="61">
        <f t="shared" si="43"/>
        <v>0</v>
      </c>
      <c r="AI114" s="61">
        <f t="shared" si="43"/>
        <v>0</v>
      </c>
      <c r="AJ114" s="61">
        <f t="shared" ref="AJ114:BK114" si="44">SUM(AJ104:AJ109)*AJ113</f>
        <v>0</v>
      </c>
      <c r="AK114" s="61">
        <f t="shared" si="44"/>
        <v>0</v>
      </c>
      <c r="AL114" s="61">
        <f t="shared" si="44"/>
        <v>0</v>
      </c>
      <c r="AM114" s="61">
        <f t="shared" si="44"/>
        <v>0</v>
      </c>
      <c r="AN114" s="61">
        <f t="shared" si="44"/>
        <v>0</v>
      </c>
      <c r="AO114" s="61">
        <f t="shared" si="44"/>
        <v>0</v>
      </c>
      <c r="AP114" s="61">
        <f t="shared" si="44"/>
        <v>0</v>
      </c>
      <c r="AQ114" s="61">
        <f t="shared" si="44"/>
        <v>0</v>
      </c>
      <c r="AR114" s="61">
        <f t="shared" si="44"/>
        <v>0</v>
      </c>
      <c r="AS114" s="61">
        <f t="shared" si="44"/>
        <v>0</v>
      </c>
      <c r="AT114" s="61">
        <f t="shared" si="44"/>
        <v>0</v>
      </c>
      <c r="AU114" s="61">
        <f t="shared" si="44"/>
        <v>0</v>
      </c>
      <c r="AV114" s="61">
        <f t="shared" si="44"/>
        <v>0</v>
      </c>
      <c r="AW114" s="61">
        <f t="shared" si="44"/>
        <v>0</v>
      </c>
      <c r="AX114" s="61">
        <f t="shared" si="44"/>
        <v>0</v>
      </c>
      <c r="AY114" s="61">
        <f t="shared" si="44"/>
        <v>0</v>
      </c>
      <c r="AZ114" s="61">
        <f t="shared" si="44"/>
        <v>0</v>
      </c>
      <c r="BA114" s="61">
        <f t="shared" si="44"/>
        <v>0</v>
      </c>
      <c r="BB114" s="61">
        <f t="shared" si="44"/>
        <v>0</v>
      </c>
      <c r="BC114" s="61">
        <f t="shared" si="44"/>
        <v>0</v>
      </c>
      <c r="BD114" s="61">
        <f t="shared" si="44"/>
        <v>0</v>
      </c>
      <c r="BE114" s="61">
        <f t="shared" si="44"/>
        <v>0</v>
      </c>
      <c r="BF114" s="61">
        <f t="shared" si="44"/>
        <v>0</v>
      </c>
      <c r="BG114" s="61">
        <f t="shared" si="44"/>
        <v>0</v>
      </c>
      <c r="BH114" s="61">
        <f t="shared" si="44"/>
        <v>0</v>
      </c>
      <c r="BI114" s="61">
        <f t="shared" si="44"/>
        <v>0</v>
      </c>
      <c r="BJ114" s="61">
        <f t="shared" si="44"/>
        <v>0</v>
      </c>
      <c r="BK114" s="61">
        <f t="shared" si="44"/>
        <v>0</v>
      </c>
      <c r="BL114" s="61">
        <f t="shared" ref="BL114:CY114" si="45">SUM(BL104:BL109)*BL113</f>
        <v>0</v>
      </c>
      <c r="BM114" s="61">
        <f t="shared" si="45"/>
        <v>0</v>
      </c>
      <c r="BN114" s="61">
        <f t="shared" si="45"/>
        <v>0</v>
      </c>
      <c r="BO114" s="61">
        <f t="shared" si="45"/>
        <v>0</v>
      </c>
      <c r="BP114" s="61">
        <f t="shared" si="45"/>
        <v>0</v>
      </c>
      <c r="BQ114" s="61">
        <f t="shared" si="45"/>
        <v>0</v>
      </c>
      <c r="BR114" s="61">
        <f t="shared" si="45"/>
        <v>0</v>
      </c>
      <c r="BS114" s="61">
        <f t="shared" si="45"/>
        <v>0</v>
      </c>
      <c r="BT114" s="61">
        <f t="shared" si="45"/>
        <v>0</v>
      </c>
      <c r="BU114" s="61">
        <f t="shared" si="45"/>
        <v>0</v>
      </c>
      <c r="BV114" s="61">
        <f t="shared" si="45"/>
        <v>0</v>
      </c>
      <c r="BW114" s="61">
        <f t="shared" si="45"/>
        <v>0</v>
      </c>
      <c r="BX114" s="61">
        <f t="shared" si="45"/>
        <v>0</v>
      </c>
      <c r="BY114" s="61">
        <f t="shared" si="45"/>
        <v>0</v>
      </c>
      <c r="BZ114" s="61">
        <f t="shared" si="45"/>
        <v>0</v>
      </c>
      <c r="CA114" s="61">
        <f t="shared" si="45"/>
        <v>0</v>
      </c>
      <c r="CB114" s="61">
        <f t="shared" si="45"/>
        <v>0</v>
      </c>
      <c r="CC114" s="61">
        <f t="shared" si="45"/>
        <v>0</v>
      </c>
      <c r="CD114" s="61">
        <f t="shared" si="45"/>
        <v>0</v>
      </c>
      <c r="CE114" s="61">
        <f t="shared" si="45"/>
        <v>0</v>
      </c>
      <c r="CF114" s="61">
        <f t="shared" si="45"/>
        <v>0</v>
      </c>
      <c r="CG114" s="61">
        <f t="shared" si="45"/>
        <v>0</v>
      </c>
      <c r="CH114" s="61">
        <f t="shared" si="45"/>
        <v>0</v>
      </c>
      <c r="CI114" s="61">
        <f t="shared" si="45"/>
        <v>0</v>
      </c>
      <c r="CJ114" s="61">
        <f t="shared" si="45"/>
        <v>0</v>
      </c>
      <c r="CK114" s="61">
        <f t="shared" si="45"/>
        <v>0</v>
      </c>
      <c r="CL114" s="61">
        <f t="shared" si="45"/>
        <v>0</v>
      </c>
      <c r="CM114" s="61">
        <f t="shared" si="45"/>
        <v>0</v>
      </c>
      <c r="CN114" s="61">
        <f t="shared" si="45"/>
        <v>0</v>
      </c>
      <c r="CO114" s="61">
        <f t="shared" si="45"/>
        <v>0</v>
      </c>
      <c r="CP114" s="61">
        <f t="shared" si="45"/>
        <v>0</v>
      </c>
      <c r="CQ114" s="61">
        <f t="shared" si="45"/>
        <v>0</v>
      </c>
      <c r="CR114" s="61">
        <f t="shared" si="45"/>
        <v>0</v>
      </c>
      <c r="CS114" s="61">
        <f t="shared" si="45"/>
        <v>0</v>
      </c>
      <c r="CT114" s="61">
        <f t="shared" si="45"/>
        <v>0</v>
      </c>
      <c r="CU114" s="61">
        <f t="shared" si="45"/>
        <v>0</v>
      </c>
      <c r="CV114" s="61">
        <f t="shared" si="45"/>
        <v>0</v>
      </c>
      <c r="CW114" s="61">
        <f t="shared" si="45"/>
        <v>0</v>
      </c>
      <c r="CX114" s="61">
        <f t="shared" si="45"/>
        <v>0</v>
      </c>
      <c r="CY114" s="61">
        <f t="shared" si="45"/>
        <v>0</v>
      </c>
      <c r="CZ114" s="391"/>
    </row>
    <row r="115" spans="2:104" x14ac:dyDescent="0.25">
      <c r="B115" s="393" t="s">
        <v>190</v>
      </c>
      <c r="C115" s="9" t="s">
        <v>1117</v>
      </c>
      <c r="D115" s="61">
        <f>D114*D$7</f>
        <v>0</v>
      </c>
      <c r="E115" s="61">
        <f>E114*E$7</f>
        <v>0</v>
      </c>
      <c r="F115" s="61">
        <f>F114*F$7</f>
        <v>0</v>
      </c>
      <c r="G115" s="61">
        <f t="shared" ref="G115:BR115" si="46">G114*G$7</f>
        <v>0</v>
      </c>
      <c r="H115" s="61">
        <f t="shared" si="46"/>
        <v>0</v>
      </c>
      <c r="I115" s="61">
        <f t="shared" si="46"/>
        <v>0</v>
      </c>
      <c r="J115" s="61">
        <f t="shared" si="46"/>
        <v>0</v>
      </c>
      <c r="K115" s="61">
        <f t="shared" si="46"/>
        <v>0</v>
      </c>
      <c r="L115" s="61">
        <f t="shared" si="46"/>
        <v>0</v>
      </c>
      <c r="M115" s="61">
        <f t="shared" si="46"/>
        <v>0</v>
      </c>
      <c r="N115" s="61">
        <f t="shared" si="46"/>
        <v>0</v>
      </c>
      <c r="O115" s="61">
        <f t="shared" si="46"/>
        <v>0</v>
      </c>
      <c r="P115" s="61">
        <f t="shared" si="46"/>
        <v>0</v>
      </c>
      <c r="Q115" s="61">
        <f t="shared" si="46"/>
        <v>0</v>
      </c>
      <c r="R115" s="61">
        <f t="shared" si="46"/>
        <v>0</v>
      </c>
      <c r="S115" s="61">
        <f t="shared" si="46"/>
        <v>0</v>
      </c>
      <c r="T115" s="61">
        <f t="shared" si="46"/>
        <v>0</v>
      </c>
      <c r="U115" s="61">
        <f t="shared" si="46"/>
        <v>0</v>
      </c>
      <c r="V115" s="61">
        <f t="shared" si="46"/>
        <v>0</v>
      </c>
      <c r="W115" s="61">
        <f t="shared" si="46"/>
        <v>0</v>
      </c>
      <c r="X115" s="61">
        <f t="shared" si="46"/>
        <v>0</v>
      </c>
      <c r="Y115" s="61">
        <f t="shared" si="46"/>
        <v>0</v>
      </c>
      <c r="Z115" s="61">
        <f t="shared" si="46"/>
        <v>0</v>
      </c>
      <c r="AA115" s="61">
        <f t="shared" si="46"/>
        <v>0</v>
      </c>
      <c r="AB115" s="61">
        <f t="shared" si="46"/>
        <v>0</v>
      </c>
      <c r="AC115" s="61">
        <f t="shared" si="46"/>
        <v>0</v>
      </c>
      <c r="AD115" s="61">
        <f t="shared" si="46"/>
        <v>0</v>
      </c>
      <c r="AE115" s="61">
        <f t="shared" si="46"/>
        <v>0</v>
      </c>
      <c r="AF115" s="61">
        <f t="shared" si="46"/>
        <v>0</v>
      </c>
      <c r="AG115" s="61">
        <f t="shared" si="46"/>
        <v>0</v>
      </c>
      <c r="AH115" s="61">
        <f t="shared" si="46"/>
        <v>0</v>
      </c>
      <c r="AI115" s="61">
        <f t="shared" si="46"/>
        <v>0</v>
      </c>
      <c r="AJ115" s="61">
        <f t="shared" si="46"/>
        <v>0</v>
      </c>
      <c r="AK115" s="61">
        <f t="shared" si="46"/>
        <v>0</v>
      </c>
      <c r="AL115" s="61">
        <f t="shared" si="46"/>
        <v>0</v>
      </c>
      <c r="AM115" s="61">
        <f t="shared" si="46"/>
        <v>0</v>
      </c>
      <c r="AN115" s="61">
        <f t="shared" si="46"/>
        <v>0</v>
      </c>
      <c r="AO115" s="61">
        <f t="shared" si="46"/>
        <v>0</v>
      </c>
      <c r="AP115" s="61">
        <f t="shared" si="46"/>
        <v>0</v>
      </c>
      <c r="AQ115" s="61">
        <f t="shared" si="46"/>
        <v>0</v>
      </c>
      <c r="AR115" s="61">
        <f t="shared" si="46"/>
        <v>0</v>
      </c>
      <c r="AS115" s="61">
        <f t="shared" si="46"/>
        <v>0</v>
      </c>
      <c r="AT115" s="61">
        <f t="shared" si="46"/>
        <v>0</v>
      </c>
      <c r="AU115" s="61">
        <f t="shared" si="46"/>
        <v>0</v>
      </c>
      <c r="AV115" s="61">
        <f t="shared" si="46"/>
        <v>0</v>
      </c>
      <c r="AW115" s="61">
        <f t="shared" si="46"/>
        <v>0</v>
      </c>
      <c r="AX115" s="61">
        <f t="shared" si="46"/>
        <v>0</v>
      </c>
      <c r="AY115" s="61">
        <f t="shared" si="46"/>
        <v>0</v>
      </c>
      <c r="AZ115" s="61">
        <f t="shared" si="46"/>
        <v>0</v>
      </c>
      <c r="BA115" s="61">
        <f t="shared" si="46"/>
        <v>0</v>
      </c>
      <c r="BB115" s="61">
        <f t="shared" si="46"/>
        <v>0</v>
      </c>
      <c r="BC115" s="61">
        <f t="shared" si="46"/>
        <v>0</v>
      </c>
      <c r="BD115" s="61">
        <f t="shared" si="46"/>
        <v>0</v>
      </c>
      <c r="BE115" s="61">
        <f t="shared" si="46"/>
        <v>0</v>
      </c>
      <c r="BF115" s="61">
        <f t="shared" si="46"/>
        <v>0</v>
      </c>
      <c r="BG115" s="61">
        <f t="shared" si="46"/>
        <v>0</v>
      </c>
      <c r="BH115" s="61">
        <f t="shared" si="46"/>
        <v>0</v>
      </c>
      <c r="BI115" s="61">
        <f t="shared" si="46"/>
        <v>0</v>
      </c>
      <c r="BJ115" s="61">
        <f t="shared" si="46"/>
        <v>0</v>
      </c>
      <c r="BK115" s="61">
        <f t="shared" si="46"/>
        <v>0</v>
      </c>
      <c r="BL115" s="61">
        <f t="shared" si="46"/>
        <v>0</v>
      </c>
      <c r="BM115" s="61">
        <f t="shared" si="46"/>
        <v>0</v>
      </c>
      <c r="BN115" s="61">
        <f t="shared" si="46"/>
        <v>0</v>
      </c>
      <c r="BO115" s="61">
        <f t="shared" si="46"/>
        <v>0</v>
      </c>
      <c r="BP115" s="61">
        <f t="shared" si="46"/>
        <v>0</v>
      </c>
      <c r="BQ115" s="61">
        <f t="shared" si="46"/>
        <v>0</v>
      </c>
      <c r="BR115" s="61">
        <f t="shared" si="46"/>
        <v>0</v>
      </c>
      <c r="BS115" s="61">
        <f t="shared" ref="BS115:CY115" si="47">BS114*BS$7</f>
        <v>0</v>
      </c>
      <c r="BT115" s="61">
        <f t="shared" si="47"/>
        <v>0</v>
      </c>
      <c r="BU115" s="61">
        <f t="shared" si="47"/>
        <v>0</v>
      </c>
      <c r="BV115" s="61">
        <f t="shared" si="47"/>
        <v>0</v>
      </c>
      <c r="BW115" s="61">
        <f t="shared" si="47"/>
        <v>0</v>
      </c>
      <c r="BX115" s="61">
        <f t="shared" si="47"/>
        <v>0</v>
      </c>
      <c r="BY115" s="61">
        <f t="shared" si="47"/>
        <v>0</v>
      </c>
      <c r="BZ115" s="61">
        <f t="shared" si="47"/>
        <v>0</v>
      </c>
      <c r="CA115" s="61">
        <f t="shared" si="47"/>
        <v>0</v>
      </c>
      <c r="CB115" s="61">
        <f t="shared" si="47"/>
        <v>0</v>
      </c>
      <c r="CC115" s="61">
        <f t="shared" si="47"/>
        <v>0</v>
      </c>
      <c r="CD115" s="61">
        <f t="shared" si="47"/>
        <v>0</v>
      </c>
      <c r="CE115" s="61">
        <f t="shared" si="47"/>
        <v>0</v>
      </c>
      <c r="CF115" s="61">
        <f t="shared" si="47"/>
        <v>0</v>
      </c>
      <c r="CG115" s="61">
        <f t="shared" si="47"/>
        <v>0</v>
      </c>
      <c r="CH115" s="61">
        <f t="shared" si="47"/>
        <v>0</v>
      </c>
      <c r="CI115" s="61">
        <f t="shared" si="47"/>
        <v>0</v>
      </c>
      <c r="CJ115" s="61">
        <f t="shared" si="47"/>
        <v>0</v>
      </c>
      <c r="CK115" s="61">
        <f t="shared" si="47"/>
        <v>0</v>
      </c>
      <c r="CL115" s="61">
        <f t="shared" si="47"/>
        <v>0</v>
      </c>
      <c r="CM115" s="61">
        <f t="shared" si="47"/>
        <v>0</v>
      </c>
      <c r="CN115" s="61">
        <f t="shared" si="47"/>
        <v>0</v>
      </c>
      <c r="CO115" s="61">
        <f t="shared" si="47"/>
        <v>0</v>
      </c>
      <c r="CP115" s="61">
        <f t="shared" si="47"/>
        <v>0</v>
      </c>
      <c r="CQ115" s="61">
        <f t="shared" si="47"/>
        <v>0</v>
      </c>
      <c r="CR115" s="61">
        <f t="shared" si="47"/>
        <v>0</v>
      </c>
      <c r="CS115" s="61">
        <f t="shared" si="47"/>
        <v>0</v>
      </c>
      <c r="CT115" s="61">
        <f t="shared" si="47"/>
        <v>0</v>
      </c>
      <c r="CU115" s="61">
        <f t="shared" si="47"/>
        <v>0</v>
      </c>
      <c r="CV115" s="61">
        <f t="shared" si="47"/>
        <v>0</v>
      </c>
      <c r="CW115" s="61">
        <f t="shared" si="47"/>
        <v>0</v>
      </c>
      <c r="CX115" s="61">
        <f t="shared" si="47"/>
        <v>0</v>
      </c>
      <c r="CY115" s="61">
        <f t="shared" si="47"/>
        <v>0</v>
      </c>
      <c r="CZ115" s="391"/>
    </row>
    <row r="116" spans="2:104" x14ac:dyDescent="0.25">
      <c r="B116" s="392"/>
      <c r="C116" s="390"/>
      <c r="D116" s="50"/>
      <c r="E116" s="50"/>
      <c r="F116" s="50"/>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391"/>
    </row>
    <row r="117" spans="2:104" x14ac:dyDescent="0.25">
      <c r="B117" s="389" t="s">
        <v>59</v>
      </c>
      <c r="C117" s="390"/>
      <c r="D117" s="50"/>
      <c r="E117" s="50"/>
      <c r="F117" s="50"/>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391"/>
    </row>
    <row r="118" spans="2:104" x14ac:dyDescent="0.25">
      <c r="B118" s="393" t="s">
        <v>29</v>
      </c>
      <c r="C118" s="390" t="s">
        <v>121</v>
      </c>
      <c r="D118" s="61">
        <f>D80+IF('Data Input - General'!$F$10="Yes",Calc_Option4!D$81,0)+IF('Data Input - General'!$F$12="Yes",Calc_Option4!D$75,0)</f>
        <v>0</v>
      </c>
      <c r="E118" s="61">
        <f>E80+IF('Data Input - General'!$F$10="Yes",Calc_Option4!E$81,0)+IF('Data Input - General'!$F$12="Yes",Calc_Option4!E$75,0)</f>
        <v>0</v>
      </c>
      <c r="F118" s="61">
        <f>F80+IF('Data Input - General'!$F$10="Yes",Calc_Option4!F$81,0)+IF('Data Input - General'!$F$12="Yes",Calc_Option4!F$75,0)</f>
        <v>0</v>
      </c>
      <c r="G118" s="61">
        <f>G80+IF('Data Input - General'!$F$10="Yes",Calc_Option4!G$81,0)+IF('Data Input - General'!$F$12="Yes",Calc_Option4!G$75,0)</f>
        <v>0</v>
      </c>
      <c r="H118" s="61">
        <f>H80+IF('Data Input - General'!$F$10="Yes",Calc_Option4!H$81,0)+IF('Data Input - General'!$F$12="Yes",Calc_Option4!H$75,0)</f>
        <v>0</v>
      </c>
      <c r="I118" s="61">
        <f>I80+IF('Data Input - General'!$F$10="Yes",Calc_Option4!I$81,0)+IF('Data Input - General'!$F$12="Yes",Calc_Option4!I$75,0)</f>
        <v>0</v>
      </c>
      <c r="J118" s="61">
        <f>J80+IF('Data Input - General'!$F$10="Yes",Calc_Option4!J$81,0)+IF('Data Input - General'!$F$12="Yes",Calc_Option4!J$75,0)</f>
        <v>0</v>
      </c>
      <c r="K118" s="61">
        <f>K80+IF('Data Input - General'!$F$10="Yes",Calc_Option4!K$81,0)+IF('Data Input - General'!$F$12="Yes",Calc_Option4!K$75,0)</f>
        <v>0</v>
      </c>
      <c r="L118" s="61">
        <f>L80+IF('Data Input - General'!$F$10="Yes",Calc_Option4!L$81,0)+IF('Data Input - General'!$F$12="Yes",Calc_Option4!L$75,0)</f>
        <v>0</v>
      </c>
      <c r="M118" s="61">
        <f>M80+IF('Data Input - General'!$F$10="Yes",Calc_Option4!M$81,0)+IF('Data Input - General'!$F$12="Yes",Calc_Option4!M$75,0)</f>
        <v>0</v>
      </c>
      <c r="N118" s="61">
        <f>N80+IF('Data Input - General'!$F$10="Yes",Calc_Option4!N$81,0)+IF('Data Input - General'!$F$12="Yes",Calc_Option4!N$75,0)</f>
        <v>0</v>
      </c>
      <c r="O118" s="61">
        <f>O80+IF('Data Input - General'!$F$10="Yes",Calc_Option4!O$81,0)+IF('Data Input - General'!$F$12="Yes",Calc_Option4!O$75,0)</f>
        <v>0</v>
      </c>
      <c r="P118" s="61">
        <f>P80+IF('Data Input - General'!$F$10="Yes",Calc_Option4!P$81,0)+IF('Data Input - General'!$F$12="Yes",Calc_Option4!P$75,0)</f>
        <v>0</v>
      </c>
      <c r="Q118" s="61">
        <f>Q80+IF('Data Input - General'!$F$10="Yes",Calc_Option4!Q$81,0)+IF('Data Input - General'!$F$12="Yes",Calc_Option4!Q$75,0)</f>
        <v>0</v>
      </c>
      <c r="R118" s="61">
        <f>R80+IF('Data Input - General'!$F$10="Yes",Calc_Option4!R$81,0)+IF('Data Input - General'!$F$12="Yes",Calc_Option4!R$75,0)</f>
        <v>0</v>
      </c>
      <c r="S118" s="61">
        <f>S80+IF('Data Input - General'!$F$10="Yes",Calc_Option4!S$81,0)+IF('Data Input - General'!$F$12="Yes",Calc_Option4!S$75,0)</f>
        <v>0</v>
      </c>
      <c r="T118" s="61">
        <f>T80+IF('Data Input - General'!$F$10="Yes",Calc_Option4!T$81,0)+IF('Data Input - General'!$F$12="Yes",Calc_Option4!T$75,0)</f>
        <v>0</v>
      </c>
      <c r="U118" s="61">
        <f>U80+IF('Data Input - General'!$F$10="Yes",Calc_Option4!U$81,0)+IF('Data Input - General'!$F$12="Yes",Calc_Option4!U$75,0)</f>
        <v>0</v>
      </c>
      <c r="V118" s="61">
        <f>V80+IF('Data Input - General'!$F$10="Yes",Calc_Option4!V$81,0)+IF('Data Input - General'!$F$12="Yes",Calc_Option4!V$75,0)</f>
        <v>0</v>
      </c>
      <c r="W118" s="61">
        <f>W80+IF('Data Input - General'!$F$10="Yes",Calc_Option4!W$81,0)+IF('Data Input - General'!$F$12="Yes",Calc_Option4!W$75,0)</f>
        <v>0</v>
      </c>
      <c r="X118" s="61">
        <f>X80+IF('Data Input - General'!$F$10="Yes",Calc_Option4!X$81,0)+IF('Data Input - General'!$F$12="Yes",Calc_Option4!X$75,0)</f>
        <v>0</v>
      </c>
      <c r="Y118" s="61">
        <f>Y80+IF('Data Input - General'!$F$10="Yes",Calc_Option4!Y$81,0)+IF('Data Input - General'!$F$12="Yes",Calc_Option4!Y$75,0)</f>
        <v>0</v>
      </c>
      <c r="Z118" s="61">
        <f>Z80+IF('Data Input - General'!$F$10="Yes",Calc_Option4!Z$81,0)+IF('Data Input - General'!$F$12="Yes",Calc_Option4!Z$75,0)</f>
        <v>0</v>
      </c>
      <c r="AA118" s="61">
        <f>AA80+IF('Data Input - General'!$F$10="Yes",Calc_Option4!AA$81,0)+IF('Data Input - General'!$F$12="Yes",Calc_Option4!AA$75,0)</f>
        <v>0</v>
      </c>
      <c r="AB118" s="61">
        <f>AB80+IF('Data Input - General'!$F$10="Yes",Calc_Option4!AB$81,0)+IF('Data Input - General'!$F$12="Yes",Calc_Option4!AB$75,0)</f>
        <v>0</v>
      </c>
      <c r="AC118" s="61">
        <f>AC80+IF('Data Input - General'!$F$10="Yes",Calc_Option4!AC$81,0)+IF('Data Input - General'!$F$12="Yes",Calc_Option4!AC$75,0)</f>
        <v>0</v>
      </c>
      <c r="AD118" s="61">
        <f>AD80+IF('Data Input - General'!$F$10="Yes",Calc_Option4!AD$81,0)+IF('Data Input - General'!$F$12="Yes",Calc_Option4!AD$75,0)</f>
        <v>0</v>
      </c>
      <c r="AE118" s="61">
        <f>AE80+IF('Data Input - General'!$F$10="Yes",Calc_Option4!AE$81,0)+IF('Data Input - General'!$F$12="Yes",Calc_Option4!AE$75,0)</f>
        <v>0</v>
      </c>
      <c r="AF118" s="61">
        <f>AF80+IF('Data Input - General'!$F$10="Yes",Calc_Option4!AF$81,0)+IF('Data Input - General'!$F$12="Yes",Calc_Option4!AF$75,0)</f>
        <v>0</v>
      </c>
      <c r="AG118" s="61">
        <f>AG80+IF('Data Input - General'!$F$10="Yes",Calc_Option4!AG$81,0)+IF('Data Input - General'!$F$12="Yes",Calc_Option4!AG$75,0)</f>
        <v>0</v>
      </c>
      <c r="AH118" s="61">
        <f>AH80+IF('Data Input - General'!$F$10="Yes",Calc_Option4!AH$81,0)+IF('Data Input - General'!$F$12="Yes",Calc_Option4!AH$75,0)</f>
        <v>0</v>
      </c>
      <c r="AI118" s="61">
        <f>AI80+IF('Data Input - General'!$F$10="Yes",Calc_Option4!AI$81,0)+IF('Data Input - General'!$F$12="Yes",Calc_Option4!AI$75,0)</f>
        <v>0</v>
      </c>
      <c r="AJ118" s="61">
        <f>AJ80+IF('Data Input - General'!$F$10="Yes",Calc_Option4!AJ$81,0)+IF('Data Input - General'!$F$12="Yes",Calc_Option4!AJ$75,0)</f>
        <v>0</v>
      </c>
      <c r="AK118" s="61">
        <f>AK80+IF('Data Input - General'!$F$10="Yes",Calc_Option4!AK$81,0)+IF('Data Input - General'!$F$12="Yes",Calc_Option4!AK$75,0)</f>
        <v>0</v>
      </c>
      <c r="AL118" s="61">
        <f>AL80+IF('Data Input - General'!$F$10="Yes",Calc_Option4!AL$81,0)+IF('Data Input - General'!$F$12="Yes",Calc_Option4!AL$75,0)</f>
        <v>0</v>
      </c>
      <c r="AM118" s="61">
        <f>AM80+IF('Data Input - General'!$F$10="Yes",Calc_Option4!AM$81,0)+IF('Data Input - General'!$F$12="Yes",Calc_Option4!AM$75,0)</f>
        <v>0</v>
      </c>
      <c r="AN118" s="61">
        <f>AN80+IF('Data Input - General'!$F$10="Yes",Calc_Option4!AN$81,0)+IF('Data Input - General'!$F$12="Yes",Calc_Option4!AN$75,0)</f>
        <v>0</v>
      </c>
      <c r="AO118" s="61">
        <f>AO80+IF('Data Input - General'!$F$10="Yes",Calc_Option4!AO$81,0)+IF('Data Input - General'!$F$12="Yes",Calc_Option4!AO$75,0)</f>
        <v>0</v>
      </c>
      <c r="AP118" s="61">
        <f>AP80+IF('Data Input - General'!$F$10="Yes",Calc_Option4!AP$81,0)+IF('Data Input - General'!$F$12="Yes",Calc_Option4!AP$75,0)</f>
        <v>0</v>
      </c>
      <c r="AQ118" s="61">
        <f>AQ80+IF('Data Input - General'!$F$10="Yes",Calc_Option4!AQ$81,0)+IF('Data Input - General'!$F$12="Yes",Calc_Option4!AQ$75,0)</f>
        <v>0</v>
      </c>
      <c r="AR118" s="61">
        <f>AR80+IF('Data Input - General'!$F$10="Yes",Calc_Option4!AR$81,0)+IF('Data Input - General'!$F$12="Yes",Calc_Option4!AR$75,0)</f>
        <v>0</v>
      </c>
      <c r="AS118" s="61">
        <f>AS80+IF('Data Input - General'!$F$10="Yes",Calc_Option4!AS$81,0)+IF('Data Input - General'!$F$12="Yes",Calc_Option4!AS$75,0)</f>
        <v>0</v>
      </c>
      <c r="AT118" s="61">
        <f>AT80+IF('Data Input - General'!$F$10="Yes",Calc_Option4!AT$81,0)+IF('Data Input - General'!$F$12="Yes",Calc_Option4!AT$75,0)</f>
        <v>0</v>
      </c>
      <c r="AU118" s="61">
        <f>AU80+IF('Data Input - General'!$F$10="Yes",Calc_Option4!AU$81,0)+IF('Data Input - General'!$F$12="Yes",Calc_Option4!AU$75,0)</f>
        <v>0</v>
      </c>
      <c r="AV118" s="61">
        <f>AV80+IF('Data Input - General'!$F$10="Yes",Calc_Option4!AV$81,0)+IF('Data Input - General'!$F$12="Yes",Calc_Option4!AV$75,0)</f>
        <v>0</v>
      </c>
      <c r="AW118" s="61">
        <f>AW80+IF('Data Input - General'!$F$10="Yes",Calc_Option4!AW$81,0)+IF('Data Input - General'!$F$12="Yes",Calc_Option4!AW$75,0)</f>
        <v>0</v>
      </c>
      <c r="AX118" s="61">
        <f>AX80+IF('Data Input - General'!$F$10="Yes",Calc_Option4!AX$81,0)+IF('Data Input - General'!$F$12="Yes",Calc_Option4!AX$75,0)</f>
        <v>0</v>
      </c>
      <c r="AY118" s="61">
        <f>AY80+IF('Data Input - General'!$F$10="Yes",Calc_Option4!AY$81,0)+IF('Data Input - General'!$F$12="Yes",Calc_Option4!AY$75,0)</f>
        <v>0</v>
      </c>
      <c r="AZ118" s="61">
        <f>AZ80+IF('Data Input - General'!$F$10="Yes",Calc_Option4!AZ$81,0)+IF('Data Input - General'!$F$12="Yes",Calc_Option4!AZ$75,0)</f>
        <v>0</v>
      </c>
      <c r="BA118" s="61">
        <f>BA80+IF('Data Input - General'!$F$10="Yes",Calc_Option4!BA$81,0)+IF('Data Input - General'!$F$12="Yes",Calc_Option4!BA$75,0)</f>
        <v>0</v>
      </c>
      <c r="BB118" s="61">
        <f>BB80+IF('Data Input - General'!$F$10="Yes",Calc_Option4!BB$81,0)+IF('Data Input - General'!$F$12="Yes",Calc_Option4!BB$75,0)</f>
        <v>0</v>
      </c>
      <c r="BC118" s="61">
        <f>BC80+IF('Data Input - General'!$F$10="Yes",Calc_Option4!BC$81,0)+IF('Data Input - General'!$F$12="Yes",Calc_Option4!BC$75,0)</f>
        <v>0</v>
      </c>
      <c r="BD118" s="61">
        <f>BD80+IF('Data Input - General'!$F$10="Yes",Calc_Option4!BD$81,0)+IF('Data Input - General'!$F$12="Yes",Calc_Option4!BD$75,0)</f>
        <v>0</v>
      </c>
      <c r="BE118" s="61">
        <f>BE80+IF('Data Input - General'!$F$10="Yes",Calc_Option4!BE$81,0)+IF('Data Input - General'!$F$12="Yes",Calc_Option4!BE$75,0)</f>
        <v>0</v>
      </c>
      <c r="BF118" s="61">
        <f>BF80+IF('Data Input - General'!$F$10="Yes",Calc_Option4!BF$81,0)+IF('Data Input - General'!$F$12="Yes",Calc_Option4!BF$75,0)</f>
        <v>0</v>
      </c>
      <c r="BG118" s="61">
        <f>BG80+IF('Data Input - General'!$F$10="Yes",Calc_Option4!BG$81,0)+IF('Data Input - General'!$F$12="Yes",Calc_Option4!BG$75,0)</f>
        <v>0</v>
      </c>
      <c r="BH118" s="61">
        <f>BH80+IF('Data Input - General'!$F$10="Yes",Calc_Option4!BH$81,0)+IF('Data Input - General'!$F$12="Yes",Calc_Option4!BH$75,0)</f>
        <v>0</v>
      </c>
      <c r="BI118" s="61">
        <f>BI80+IF('Data Input - General'!$F$10="Yes",Calc_Option4!BI$81,0)+IF('Data Input - General'!$F$12="Yes",Calc_Option4!BI$75,0)</f>
        <v>0</v>
      </c>
      <c r="BJ118" s="61">
        <f>BJ80+IF('Data Input - General'!$F$10="Yes",Calc_Option4!BJ$81,0)+IF('Data Input - General'!$F$12="Yes",Calc_Option4!BJ$75,0)</f>
        <v>0</v>
      </c>
      <c r="BK118" s="61">
        <f>BK80+IF('Data Input - General'!$F$10="Yes",Calc_Option4!BK$81,0)+IF('Data Input - General'!$F$12="Yes",Calc_Option4!BK$75,0)</f>
        <v>0</v>
      </c>
      <c r="BL118" s="61">
        <f>BL80+IF('Data Input - General'!$F$10="Yes",Calc_Option4!BL$81,0)+IF('Data Input - General'!$F$12="Yes",Calc_Option4!BL$75,0)</f>
        <v>0</v>
      </c>
      <c r="BM118" s="61">
        <f>BM80+IF('Data Input - General'!$F$10="Yes",Calc_Option4!BM$81,0)+IF('Data Input - General'!$F$12="Yes",Calc_Option4!BM$75,0)</f>
        <v>0</v>
      </c>
      <c r="BN118" s="61">
        <f>BN80+IF('Data Input - General'!$F$10="Yes",Calc_Option4!BN$81,0)+IF('Data Input - General'!$F$12="Yes",Calc_Option4!BN$75,0)</f>
        <v>0</v>
      </c>
      <c r="BO118" s="61">
        <f>BO80+IF('Data Input - General'!$F$10="Yes",Calc_Option4!BO$81,0)+IF('Data Input - General'!$F$12="Yes",Calc_Option4!BO$75,0)</f>
        <v>0</v>
      </c>
      <c r="BP118" s="61">
        <f>BP80+IF('Data Input - General'!$F$10="Yes",Calc_Option4!BP$81,0)+IF('Data Input - General'!$F$12="Yes",Calc_Option4!BP$75,0)</f>
        <v>0</v>
      </c>
      <c r="BQ118" s="61">
        <f>BQ80+IF('Data Input - General'!$F$10="Yes",Calc_Option4!BQ$81,0)+IF('Data Input - General'!$F$12="Yes",Calc_Option4!BQ$75,0)</f>
        <v>0</v>
      </c>
      <c r="BR118" s="61">
        <f>BR80+IF('Data Input - General'!$F$10="Yes",Calc_Option4!BR$81,0)+IF('Data Input - General'!$F$12="Yes",Calc_Option4!BR$75,0)</f>
        <v>0</v>
      </c>
      <c r="BS118" s="61">
        <f>BS80+IF('Data Input - General'!$F$10="Yes",Calc_Option4!BS$81,0)+IF('Data Input - General'!$F$12="Yes",Calc_Option4!BS$75,0)</f>
        <v>0</v>
      </c>
      <c r="BT118" s="61">
        <f>BT80+IF('Data Input - General'!$F$10="Yes",Calc_Option4!BT$81,0)+IF('Data Input - General'!$F$12="Yes",Calc_Option4!BT$75,0)</f>
        <v>0</v>
      </c>
      <c r="BU118" s="61">
        <f>BU80+IF('Data Input - General'!$F$10="Yes",Calc_Option4!BU$81,0)+IF('Data Input - General'!$F$12="Yes",Calc_Option4!BU$75,0)</f>
        <v>0</v>
      </c>
      <c r="BV118" s="61">
        <f>BV80+IF('Data Input - General'!$F$10="Yes",Calc_Option4!BV$81,0)+IF('Data Input - General'!$F$12="Yes",Calc_Option4!BV$75,0)</f>
        <v>0</v>
      </c>
      <c r="BW118" s="61">
        <f>BW80+IF('Data Input - General'!$F$10="Yes",Calc_Option4!BW$81,0)+IF('Data Input - General'!$F$12="Yes",Calc_Option4!BW$75,0)</f>
        <v>0</v>
      </c>
      <c r="BX118" s="61">
        <f>BX80+IF('Data Input - General'!$F$10="Yes",Calc_Option4!BX$81,0)+IF('Data Input - General'!$F$12="Yes",Calc_Option4!BX$75,0)</f>
        <v>0</v>
      </c>
      <c r="BY118" s="61">
        <f>BY80+IF('Data Input - General'!$F$10="Yes",Calc_Option4!BY$81,0)+IF('Data Input - General'!$F$12="Yes",Calc_Option4!BY$75,0)</f>
        <v>0</v>
      </c>
      <c r="BZ118" s="61">
        <f>BZ80+IF('Data Input - General'!$F$10="Yes",Calc_Option4!BZ$81,0)+IF('Data Input - General'!$F$12="Yes",Calc_Option4!BZ$75,0)</f>
        <v>0</v>
      </c>
      <c r="CA118" s="61">
        <f>CA80+IF('Data Input - General'!$F$10="Yes",Calc_Option4!CA$81,0)+IF('Data Input - General'!$F$12="Yes",Calc_Option4!CA$75,0)</f>
        <v>0</v>
      </c>
      <c r="CB118" s="61">
        <f>CB80+IF('Data Input - General'!$F$10="Yes",Calc_Option4!CB$81,0)+IF('Data Input - General'!$F$12="Yes",Calc_Option4!CB$75,0)</f>
        <v>0</v>
      </c>
      <c r="CC118" s="61">
        <f>CC80+IF('Data Input - General'!$F$10="Yes",Calc_Option4!CC$81,0)+IF('Data Input - General'!$F$12="Yes",Calc_Option4!CC$75,0)</f>
        <v>0</v>
      </c>
      <c r="CD118" s="61">
        <f>CD80+IF('Data Input - General'!$F$10="Yes",Calc_Option4!CD$81,0)+IF('Data Input - General'!$F$12="Yes",Calc_Option4!CD$75,0)</f>
        <v>0</v>
      </c>
      <c r="CE118" s="61">
        <f>CE80+IF('Data Input - General'!$F$10="Yes",Calc_Option4!CE$81,0)+IF('Data Input - General'!$F$12="Yes",Calc_Option4!CE$75,0)</f>
        <v>0</v>
      </c>
      <c r="CF118" s="61">
        <f>CF80+IF('Data Input - General'!$F$10="Yes",Calc_Option4!CF$81,0)+IF('Data Input - General'!$F$12="Yes",Calc_Option4!CF$75,0)</f>
        <v>0</v>
      </c>
      <c r="CG118" s="61">
        <f>CG80+IF('Data Input - General'!$F$10="Yes",Calc_Option4!CG$81,0)+IF('Data Input - General'!$F$12="Yes",Calc_Option4!CG$75,0)</f>
        <v>0</v>
      </c>
      <c r="CH118" s="61">
        <f>CH80+IF('Data Input - General'!$F$10="Yes",Calc_Option4!CH$81,0)+IF('Data Input - General'!$F$12="Yes",Calc_Option4!CH$75,0)</f>
        <v>0</v>
      </c>
      <c r="CI118" s="61">
        <f>CI80+IF('Data Input - General'!$F$10="Yes",Calc_Option4!CI$81,0)+IF('Data Input - General'!$F$12="Yes",Calc_Option4!CI$75,0)</f>
        <v>0</v>
      </c>
      <c r="CJ118" s="61">
        <f>CJ80+IF('Data Input - General'!$F$10="Yes",Calc_Option4!CJ$81,0)+IF('Data Input - General'!$F$12="Yes",Calc_Option4!CJ$75,0)</f>
        <v>0</v>
      </c>
      <c r="CK118" s="61">
        <f>CK80+IF('Data Input - General'!$F$10="Yes",Calc_Option4!CK$81,0)+IF('Data Input - General'!$F$12="Yes",Calc_Option4!CK$75,0)</f>
        <v>0</v>
      </c>
      <c r="CL118" s="61">
        <f>CL80+IF('Data Input - General'!$F$10="Yes",Calc_Option4!CL$81,0)+IF('Data Input - General'!$F$12="Yes",Calc_Option4!CL$75,0)</f>
        <v>0</v>
      </c>
      <c r="CM118" s="61">
        <f>CM80+IF('Data Input - General'!$F$10="Yes",Calc_Option4!CM$81,0)+IF('Data Input - General'!$F$12="Yes",Calc_Option4!CM$75,0)</f>
        <v>0</v>
      </c>
      <c r="CN118" s="61">
        <f>CN80+IF('Data Input - General'!$F$10="Yes",Calc_Option4!CN$81,0)+IF('Data Input - General'!$F$12="Yes",Calc_Option4!CN$75,0)</f>
        <v>0</v>
      </c>
      <c r="CO118" s="61">
        <f>CO80+IF('Data Input - General'!$F$10="Yes",Calc_Option4!CO$81,0)+IF('Data Input - General'!$F$12="Yes",Calc_Option4!CO$75,0)</f>
        <v>0</v>
      </c>
      <c r="CP118" s="61">
        <f>CP80+IF('Data Input - General'!$F$10="Yes",Calc_Option4!CP$81,0)+IF('Data Input - General'!$F$12="Yes",Calc_Option4!CP$75,0)</f>
        <v>0</v>
      </c>
      <c r="CQ118" s="61">
        <f>CQ80+IF('Data Input - General'!$F$10="Yes",Calc_Option4!CQ$81,0)+IF('Data Input - General'!$F$12="Yes",Calc_Option4!CQ$75,0)</f>
        <v>0</v>
      </c>
      <c r="CR118" s="61">
        <f>CR80+IF('Data Input - General'!$F$10="Yes",Calc_Option4!CR$81,0)+IF('Data Input - General'!$F$12="Yes",Calc_Option4!CR$75,0)</f>
        <v>0</v>
      </c>
      <c r="CS118" s="61">
        <f>CS80+IF('Data Input - General'!$F$10="Yes",Calc_Option4!CS$81,0)+IF('Data Input - General'!$F$12="Yes",Calc_Option4!CS$75,0)</f>
        <v>0</v>
      </c>
      <c r="CT118" s="61">
        <f>CT80+IF('Data Input - General'!$F$10="Yes",Calc_Option4!CT$81,0)+IF('Data Input - General'!$F$12="Yes",Calc_Option4!CT$75,0)</f>
        <v>0</v>
      </c>
      <c r="CU118" s="61">
        <f>CU80+IF('Data Input - General'!$F$10="Yes",Calc_Option4!CU$81,0)+IF('Data Input - General'!$F$12="Yes",Calc_Option4!CU$75,0)</f>
        <v>0</v>
      </c>
      <c r="CV118" s="61">
        <f>CV80+IF('Data Input - General'!$F$10="Yes",Calc_Option4!CV$81,0)+IF('Data Input - General'!$F$12="Yes",Calc_Option4!CV$75,0)</f>
        <v>0</v>
      </c>
      <c r="CW118" s="61">
        <f>CW80+IF('Data Input - General'!$F$10="Yes",Calc_Option4!CW$81,0)+IF('Data Input - General'!$F$12="Yes",Calc_Option4!CW$75,0)</f>
        <v>0</v>
      </c>
      <c r="CX118" s="61">
        <f>CX80+IF('Data Input - General'!$F$10="Yes",Calc_Option4!CX$81,0)+IF('Data Input - General'!$F$12="Yes",Calc_Option4!CX$75,0)</f>
        <v>0</v>
      </c>
      <c r="CY118" s="61">
        <f>CY80+IF('Data Input - General'!$F$10="Yes",Calc_Option4!CY$81,0)+IF('Data Input - General'!$F$12="Yes",Calc_Option4!CY$75,0)</f>
        <v>0</v>
      </c>
      <c r="CZ118" s="391"/>
    </row>
    <row r="119" spans="2:104" x14ac:dyDescent="0.25">
      <c r="B119" s="393" t="s">
        <v>30</v>
      </c>
      <c r="C119" s="390" t="s">
        <v>121</v>
      </c>
      <c r="D119" s="61">
        <f>IF('Data Input - General'!$F$10="Yes",0,Calc_Option4!D$81)+IF('Data Input - General'!$F$12="Yes",0,Calc_Option4!D$75)</f>
        <v>0</v>
      </c>
      <c r="E119" s="61">
        <f>IF('Data Input - General'!$F$10="Yes",0,Calc_Option4!E$81)+IF('Data Input - General'!$F$12="Yes",0,Calc_Option4!E$75)</f>
        <v>0</v>
      </c>
      <c r="F119" s="61">
        <f>IF('Data Input - General'!$F$10="Yes",0,Calc_Option4!F$81)+IF('Data Input - General'!$F$12="Yes",0,Calc_Option4!F$75)</f>
        <v>0</v>
      </c>
      <c r="G119" s="61">
        <f>IF('Data Input - General'!$F$10="Yes",0,Calc_Option4!G$81)+IF('Data Input - General'!$F$12="Yes",0,Calc_Option4!G$75)</f>
        <v>0</v>
      </c>
      <c r="H119" s="61">
        <f>IF('Data Input - General'!$F$10="Yes",0,Calc_Option4!H$81)+IF('Data Input - General'!$F$12="Yes",0,Calc_Option4!H$75)</f>
        <v>0</v>
      </c>
      <c r="I119" s="61">
        <f>IF('Data Input - General'!$F$10="Yes",0,Calc_Option4!I$81)+IF('Data Input - General'!$F$12="Yes",0,Calc_Option4!I$75)</f>
        <v>0</v>
      </c>
      <c r="J119" s="61">
        <f>IF('Data Input - General'!$F$10="Yes",0,Calc_Option4!J$81)+IF('Data Input - General'!$F$12="Yes",0,Calc_Option4!J$75)</f>
        <v>0</v>
      </c>
      <c r="K119" s="61">
        <f>IF('Data Input - General'!$F$10="Yes",0,Calc_Option4!K$81)+IF('Data Input - General'!$F$12="Yes",0,Calc_Option4!K$75)</f>
        <v>0</v>
      </c>
      <c r="L119" s="61">
        <f>IF('Data Input - General'!$F$10="Yes",0,Calc_Option4!L$81)+IF('Data Input - General'!$F$12="Yes",0,Calc_Option4!L$75)</f>
        <v>0</v>
      </c>
      <c r="M119" s="61">
        <f>IF('Data Input - General'!$F$10="Yes",0,Calc_Option4!M$81)+IF('Data Input - General'!$F$12="Yes",0,Calc_Option4!M$75)</f>
        <v>0</v>
      </c>
      <c r="N119" s="61">
        <f>IF('Data Input - General'!$F$10="Yes",0,Calc_Option4!N$81)+IF('Data Input - General'!$F$12="Yes",0,Calc_Option4!N$75)</f>
        <v>0</v>
      </c>
      <c r="O119" s="61">
        <f>IF('Data Input - General'!$F$10="Yes",0,Calc_Option4!O$81)+IF('Data Input - General'!$F$12="Yes",0,Calc_Option4!O$75)</f>
        <v>0</v>
      </c>
      <c r="P119" s="61">
        <f>IF('Data Input - General'!$F$10="Yes",0,Calc_Option4!P$81)+IF('Data Input - General'!$F$12="Yes",0,Calc_Option4!P$75)</f>
        <v>0</v>
      </c>
      <c r="Q119" s="61">
        <f>IF('Data Input - General'!$F$10="Yes",0,Calc_Option4!Q$81)+IF('Data Input - General'!$F$12="Yes",0,Calc_Option4!Q$75)</f>
        <v>0</v>
      </c>
      <c r="R119" s="61">
        <f>IF('Data Input - General'!$F$10="Yes",0,Calc_Option4!R$81)+IF('Data Input - General'!$F$12="Yes",0,Calc_Option4!R$75)</f>
        <v>0</v>
      </c>
      <c r="S119" s="61">
        <f>IF('Data Input - General'!$F$10="Yes",0,Calc_Option4!S$81)+IF('Data Input - General'!$F$12="Yes",0,Calc_Option4!S$75)</f>
        <v>0</v>
      </c>
      <c r="T119" s="61">
        <f>IF('Data Input - General'!$F$10="Yes",0,Calc_Option4!T$81)+IF('Data Input - General'!$F$12="Yes",0,Calc_Option4!T$75)</f>
        <v>0</v>
      </c>
      <c r="U119" s="61">
        <f>IF('Data Input - General'!$F$10="Yes",0,Calc_Option4!U$81)+IF('Data Input - General'!$F$12="Yes",0,Calc_Option4!U$75)</f>
        <v>0</v>
      </c>
      <c r="V119" s="61">
        <f>IF('Data Input - General'!$F$10="Yes",0,Calc_Option4!V$81)+IF('Data Input - General'!$F$12="Yes",0,Calc_Option4!V$75)</f>
        <v>0</v>
      </c>
      <c r="W119" s="61">
        <f>IF('Data Input - General'!$F$10="Yes",0,Calc_Option4!W$81)+IF('Data Input - General'!$F$12="Yes",0,Calc_Option4!W$75)</f>
        <v>0</v>
      </c>
      <c r="X119" s="61">
        <f>IF('Data Input - General'!$F$10="Yes",0,Calc_Option4!X$81)+IF('Data Input - General'!$F$12="Yes",0,Calc_Option4!X$75)</f>
        <v>0</v>
      </c>
      <c r="Y119" s="61">
        <f>IF('Data Input - General'!$F$10="Yes",0,Calc_Option4!Y$81)+IF('Data Input - General'!$F$12="Yes",0,Calc_Option4!Y$75)</f>
        <v>0</v>
      </c>
      <c r="Z119" s="61">
        <f>IF('Data Input - General'!$F$10="Yes",0,Calc_Option4!Z$81)+IF('Data Input - General'!$F$12="Yes",0,Calc_Option4!Z$75)</f>
        <v>0</v>
      </c>
      <c r="AA119" s="61">
        <f>IF('Data Input - General'!$F$10="Yes",0,Calc_Option4!AA$81)+IF('Data Input - General'!$F$12="Yes",0,Calc_Option4!AA$75)</f>
        <v>0</v>
      </c>
      <c r="AB119" s="61">
        <f>IF('Data Input - General'!$F$10="Yes",0,Calc_Option4!AB$81)+IF('Data Input - General'!$F$12="Yes",0,Calc_Option4!AB$75)</f>
        <v>0</v>
      </c>
      <c r="AC119" s="61">
        <f>IF('Data Input - General'!$F$10="Yes",0,Calc_Option4!AC$81)+IF('Data Input - General'!$F$12="Yes",0,Calc_Option4!AC$75)</f>
        <v>0</v>
      </c>
      <c r="AD119" s="61">
        <f>IF('Data Input - General'!$F$10="Yes",0,Calc_Option4!AD$81)+IF('Data Input - General'!$F$12="Yes",0,Calc_Option4!AD$75)</f>
        <v>0</v>
      </c>
      <c r="AE119" s="61">
        <f>IF('Data Input - General'!$F$10="Yes",0,Calc_Option4!AE$81)+IF('Data Input - General'!$F$12="Yes",0,Calc_Option4!AE$75)</f>
        <v>0</v>
      </c>
      <c r="AF119" s="61">
        <f>IF('Data Input - General'!$F$10="Yes",0,Calc_Option4!AF$81)+IF('Data Input - General'!$F$12="Yes",0,Calc_Option4!AF$75)</f>
        <v>0</v>
      </c>
      <c r="AG119" s="61">
        <f>IF('Data Input - General'!$F$10="Yes",0,Calc_Option4!AG$81)+IF('Data Input - General'!$F$12="Yes",0,Calc_Option4!AG$75)</f>
        <v>0</v>
      </c>
      <c r="AH119" s="61">
        <f>IF('Data Input - General'!$F$10="Yes",0,Calc_Option4!AH$81)+IF('Data Input - General'!$F$12="Yes",0,Calc_Option4!AH$75)</f>
        <v>0</v>
      </c>
      <c r="AI119" s="61">
        <f>IF('Data Input - General'!$F$10="Yes",0,Calc_Option4!AI$81)+IF('Data Input - General'!$F$12="Yes",0,Calc_Option4!AI$75)</f>
        <v>0</v>
      </c>
      <c r="AJ119" s="61">
        <f>IF('Data Input - General'!$F$10="Yes",0,Calc_Option4!AJ$81)+IF('Data Input - General'!$F$12="Yes",0,Calc_Option4!AJ$75)</f>
        <v>0</v>
      </c>
      <c r="AK119" s="61">
        <f>IF('Data Input - General'!$F$10="Yes",0,Calc_Option4!AK$81)+IF('Data Input - General'!$F$12="Yes",0,Calc_Option4!AK$75)</f>
        <v>0</v>
      </c>
      <c r="AL119" s="61">
        <f>IF('Data Input - General'!$F$10="Yes",0,Calc_Option4!AL$81)+IF('Data Input - General'!$F$12="Yes",0,Calc_Option4!AL$75)</f>
        <v>0</v>
      </c>
      <c r="AM119" s="61">
        <f>IF('Data Input - General'!$F$10="Yes",0,Calc_Option4!AM$81)+IF('Data Input - General'!$F$12="Yes",0,Calc_Option4!AM$75)</f>
        <v>0</v>
      </c>
      <c r="AN119" s="61">
        <f>IF('Data Input - General'!$F$10="Yes",0,Calc_Option4!AN$81)+IF('Data Input - General'!$F$12="Yes",0,Calc_Option4!AN$75)</f>
        <v>0</v>
      </c>
      <c r="AO119" s="61">
        <f>IF('Data Input - General'!$F$10="Yes",0,Calc_Option4!AO$81)+IF('Data Input - General'!$F$12="Yes",0,Calc_Option4!AO$75)</f>
        <v>0</v>
      </c>
      <c r="AP119" s="61">
        <f>IF('Data Input - General'!$F$10="Yes",0,Calc_Option4!AP$81)+IF('Data Input - General'!$F$12="Yes",0,Calc_Option4!AP$75)</f>
        <v>0</v>
      </c>
      <c r="AQ119" s="61">
        <f>IF('Data Input - General'!$F$10="Yes",0,Calc_Option4!AQ$81)+IF('Data Input - General'!$F$12="Yes",0,Calc_Option4!AQ$75)</f>
        <v>0</v>
      </c>
      <c r="AR119" s="61">
        <f>IF('Data Input - General'!$F$10="Yes",0,Calc_Option4!AR$81)+IF('Data Input - General'!$F$12="Yes",0,Calc_Option4!AR$75)</f>
        <v>0</v>
      </c>
      <c r="AS119" s="61">
        <f>IF('Data Input - General'!$F$10="Yes",0,Calc_Option4!AS$81)+IF('Data Input - General'!$F$12="Yes",0,Calc_Option4!AS$75)</f>
        <v>0</v>
      </c>
      <c r="AT119" s="61">
        <f>IF('Data Input - General'!$F$10="Yes",0,Calc_Option4!AT$81)+IF('Data Input - General'!$F$12="Yes",0,Calc_Option4!AT$75)</f>
        <v>0</v>
      </c>
      <c r="AU119" s="61">
        <f>IF('Data Input - General'!$F$10="Yes",0,Calc_Option4!AU$81)+IF('Data Input - General'!$F$12="Yes",0,Calc_Option4!AU$75)</f>
        <v>0</v>
      </c>
      <c r="AV119" s="61">
        <f>IF('Data Input - General'!$F$10="Yes",0,Calc_Option4!AV$81)+IF('Data Input - General'!$F$12="Yes",0,Calc_Option4!AV$75)</f>
        <v>0</v>
      </c>
      <c r="AW119" s="61">
        <f>IF('Data Input - General'!$F$10="Yes",0,Calc_Option4!AW$81)+IF('Data Input - General'!$F$12="Yes",0,Calc_Option4!AW$75)</f>
        <v>0</v>
      </c>
      <c r="AX119" s="61">
        <f>IF('Data Input - General'!$F$10="Yes",0,Calc_Option4!AX$81)+IF('Data Input - General'!$F$12="Yes",0,Calc_Option4!AX$75)</f>
        <v>0</v>
      </c>
      <c r="AY119" s="61">
        <f>IF('Data Input - General'!$F$10="Yes",0,Calc_Option4!AY$81)+IF('Data Input - General'!$F$12="Yes",0,Calc_Option4!AY$75)</f>
        <v>0</v>
      </c>
      <c r="AZ119" s="61">
        <f>IF('Data Input - General'!$F$10="Yes",0,Calc_Option4!AZ$81)+IF('Data Input - General'!$F$12="Yes",0,Calc_Option4!AZ$75)</f>
        <v>0</v>
      </c>
      <c r="BA119" s="61">
        <f>IF('Data Input - General'!$F$10="Yes",0,Calc_Option4!BA$81)+IF('Data Input - General'!$F$12="Yes",0,Calc_Option4!BA$75)</f>
        <v>0</v>
      </c>
      <c r="BB119" s="61">
        <f>IF('Data Input - General'!$F$10="Yes",0,Calc_Option4!BB$81)+IF('Data Input - General'!$F$12="Yes",0,Calc_Option4!BB$75)</f>
        <v>0</v>
      </c>
      <c r="BC119" s="61">
        <f>IF('Data Input - General'!$F$10="Yes",0,Calc_Option4!BC$81)+IF('Data Input - General'!$F$12="Yes",0,Calc_Option4!BC$75)</f>
        <v>0</v>
      </c>
      <c r="BD119" s="61">
        <f>IF('Data Input - General'!$F$10="Yes",0,Calc_Option4!BD$81)+IF('Data Input - General'!$F$12="Yes",0,Calc_Option4!BD$75)</f>
        <v>0</v>
      </c>
      <c r="BE119" s="61">
        <f>IF('Data Input - General'!$F$10="Yes",0,Calc_Option4!BE$81)+IF('Data Input - General'!$F$12="Yes",0,Calc_Option4!BE$75)</f>
        <v>0</v>
      </c>
      <c r="BF119" s="61">
        <f>IF('Data Input - General'!$F$10="Yes",0,Calc_Option4!BF$81)+IF('Data Input - General'!$F$12="Yes",0,Calc_Option4!BF$75)</f>
        <v>0</v>
      </c>
      <c r="BG119" s="61">
        <f>IF('Data Input - General'!$F$10="Yes",0,Calc_Option4!BG$81)+IF('Data Input - General'!$F$12="Yes",0,Calc_Option4!BG$75)</f>
        <v>0</v>
      </c>
      <c r="BH119" s="61">
        <f>IF('Data Input - General'!$F$10="Yes",0,Calc_Option4!BH$81)+IF('Data Input - General'!$F$12="Yes",0,Calc_Option4!BH$75)</f>
        <v>0</v>
      </c>
      <c r="BI119" s="61">
        <f>IF('Data Input - General'!$F$10="Yes",0,Calc_Option4!BI$81)+IF('Data Input - General'!$F$12="Yes",0,Calc_Option4!BI$75)</f>
        <v>0</v>
      </c>
      <c r="BJ119" s="61">
        <f>IF('Data Input - General'!$F$10="Yes",0,Calc_Option4!BJ$81)+IF('Data Input - General'!$F$12="Yes",0,Calc_Option4!BJ$75)</f>
        <v>0</v>
      </c>
      <c r="BK119" s="61">
        <f>IF('Data Input - General'!$F$10="Yes",0,Calc_Option4!BK$81)+IF('Data Input - General'!$F$12="Yes",0,Calc_Option4!BK$75)</f>
        <v>0</v>
      </c>
      <c r="BL119" s="61">
        <f>IF('Data Input - General'!$F$10="Yes",0,Calc_Option4!BL$81)+IF('Data Input - General'!$F$12="Yes",0,Calc_Option4!BL$75)</f>
        <v>0</v>
      </c>
      <c r="BM119" s="61">
        <f>IF('Data Input - General'!$F$10="Yes",0,Calc_Option4!BM$81)+IF('Data Input - General'!$F$12="Yes",0,Calc_Option4!BM$75)</f>
        <v>0</v>
      </c>
      <c r="BN119" s="61">
        <f>IF('Data Input - General'!$F$10="Yes",0,Calc_Option4!BN$81)+IF('Data Input - General'!$F$12="Yes",0,Calc_Option4!BN$75)</f>
        <v>0</v>
      </c>
      <c r="BO119" s="61">
        <f>IF('Data Input - General'!$F$10="Yes",0,Calc_Option4!BO$81)+IF('Data Input - General'!$F$12="Yes",0,Calc_Option4!BO$75)</f>
        <v>0</v>
      </c>
      <c r="BP119" s="61">
        <f>IF('Data Input - General'!$F$10="Yes",0,Calc_Option4!BP$81)+IF('Data Input - General'!$F$12="Yes",0,Calc_Option4!BP$75)</f>
        <v>0</v>
      </c>
      <c r="BQ119" s="61">
        <f>IF('Data Input - General'!$F$10="Yes",0,Calc_Option4!BQ$81)+IF('Data Input - General'!$F$12="Yes",0,Calc_Option4!BQ$75)</f>
        <v>0</v>
      </c>
      <c r="BR119" s="61">
        <f>IF('Data Input - General'!$F$10="Yes",0,Calc_Option4!BR$81)+IF('Data Input - General'!$F$12="Yes",0,Calc_Option4!BR$75)</f>
        <v>0</v>
      </c>
      <c r="BS119" s="61">
        <f>IF('Data Input - General'!$F$10="Yes",0,Calc_Option4!BS$81)+IF('Data Input - General'!$F$12="Yes",0,Calc_Option4!BS$75)</f>
        <v>0</v>
      </c>
      <c r="BT119" s="61">
        <f>IF('Data Input - General'!$F$10="Yes",0,Calc_Option4!BT$81)+IF('Data Input - General'!$F$12="Yes",0,Calc_Option4!BT$75)</f>
        <v>0</v>
      </c>
      <c r="BU119" s="61">
        <f>IF('Data Input - General'!$F$10="Yes",0,Calc_Option4!BU$81)+IF('Data Input - General'!$F$12="Yes",0,Calc_Option4!BU$75)</f>
        <v>0</v>
      </c>
      <c r="BV119" s="61">
        <f>IF('Data Input - General'!$F$10="Yes",0,Calc_Option4!BV$81)+IF('Data Input - General'!$F$12="Yes",0,Calc_Option4!BV$75)</f>
        <v>0</v>
      </c>
      <c r="BW119" s="61">
        <f>IF('Data Input - General'!$F$10="Yes",0,Calc_Option4!BW$81)+IF('Data Input - General'!$F$12="Yes",0,Calc_Option4!BW$75)</f>
        <v>0</v>
      </c>
      <c r="BX119" s="61">
        <f>IF('Data Input - General'!$F$10="Yes",0,Calc_Option4!BX$81)+IF('Data Input - General'!$F$12="Yes",0,Calc_Option4!BX$75)</f>
        <v>0</v>
      </c>
      <c r="BY119" s="61">
        <f>IF('Data Input - General'!$F$10="Yes",0,Calc_Option4!BY$81)+IF('Data Input - General'!$F$12="Yes",0,Calc_Option4!BY$75)</f>
        <v>0</v>
      </c>
      <c r="BZ119" s="61">
        <f>IF('Data Input - General'!$F$10="Yes",0,Calc_Option4!BZ$81)+IF('Data Input - General'!$F$12="Yes",0,Calc_Option4!BZ$75)</f>
        <v>0</v>
      </c>
      <c r="CA119" s="61">
        <f>IF('Data Input - General'!$F$10="Yes",0,Calc_Option4!CA$81)+IF('Data Input - General'!$F$12="Yes",0,Calc_Option4!CA$75)</f>
        <v>0</v>
      </c>
      <c r="CB119" s="61">
        <f>IF('Data Input - General'!$F$10="Yes",0,Calc_Option4!CB$81)+IF('Data Input - General'!$F$12="Yes",0,Calc_Option4!CB$75)</f>
        <v>0</v>
      </c>
      <c r="CC119" s="61">
        <f>IF('Data Input - General'!$F$10="Yes",0,Calc_Option4!CC$81)+IF('Data Input - General'!$F$12="Yes",0,Calc_Option4!CC$75)</f>
        <v>0</v>
      </c>
      <c r="CD119" s="61">
        <f>IF('Data Input - General'!$F$10="Yes",0,Calc_Option4!CD$81)+IF('Data Input - General'!$F$12="Yes",0,Calc_Option4!CD$75)</f>
        <v>0</v>
      </c>
      <c r="CE119" s="61">
        <f>IF('Data Input - General'!$F$10="Yes",0,Calc_Option4!CE$81)+IF('Data Input - General'!$F$12="Yes",0,Calc_Option4!CE$75)</f>
        <v>0</v>
      </c>
      <c r="CF119" s="61">
        <f>IF('Data Input - General'!$F$10="Yes",0,Calc_Option4!CF$81)+IF('Data Input - General'!$F$12="Yes",0,Calc_Option4!CF$75)</f>
        <v>0</v>
      </c>
      <c r="CG119" s="61">
        <f>IF('Data Input - General'!$F$10="Yes",0,Calc_Option4!CG$81)+IF('Data Input - General'!$F$12="Yes",0,Calc_Option4!CG$75)</f>
        <v>0</v>
      </c>
      <c r="CH119" s="61">
        <f>IF('Data Input - General'!$F$10="Yes",0,Calc_Option4!CH$81)+IF('Data Input - General'!$F$12="Yes",0,Calc_Option4!CH$75)</f>
        <v>0</v>
      </c>
      <c r="CI119" s="61">
        <f>IF('Data Input - General'!$F$10="Yes",0,Calc_Option4!CI$81)+IF('Data Input - General'!$F$12="Yes",0,Calc_Option4!CI$75)</f>
        <v>0</v>
      </c>
      <c r="CJ119" s="61">
        <f>IF('Data Input - General'!$F$10="Yes",0,Calc_Option4!CJ$81)+IF('Data Input - General'!$F$12="Yes",0,Calc_Option4!CJ$75)</f>
        <v>0</v>
      </c>
      <c r="CK119" s="61">
        <f>IF('Data Input - General'!$F$10="Yes",0,Calc_Option4!CK$81)+IF('Data Input - General'!$F$12="Yes",0,Calc_Option4!CK$75)</f>
        <v>0</v>
      </c>
      <c r="CL119" s="61">
        <f>IF('Data Input - General'!$F$10="Yes",0,Calc_Option4!CL$81)+IF('Data Input - General'!$F$12="Yes",0,Calc_Option4!CL$75)</f>
        <v>0</v>
      </c>
      <c r="CM119" s="61">
        <f>IF('Data Input - General'!$F$10="Yes",0,Calc_Option4!CM$81)+IF('Data Input - General'!$F$12="Yes",0,Calc_Option4!CM$75)</f>
        <v>0</v>
      </c>
      <c r="CN119" s="61">
        <f>IF('Data Input - General'!$F$10="Yes",0,Calc_Option4!CN$81)+IF('Data Input - General'!$F$12="Yes",0,Calc_Option4!CN$75)</f>
        <v>0</v>
      </c>
      <c r="CO119" s="61">
        <f>IF('Data Input - General'!$F$10="Yes",0,Calc_Option4!CO$81)+IF('Data Input - General'!$F$12="Yes",0,Calc_Option4!CO$75)</f>
        <v>0</v>
      </c>
      <c r="CP119" s="61">
        <f>IF('Data Input - General'!$F$10="Yes",0,Calc_Option4!CP$81)+IF('Data Input - General'!$F$12="Yes",0,Calc_Option4!CP$75)</f>
        <v>0</v>
      </c>
      <c r="CQ119" s="61">
        <f>IF('Data Input - General'!$F$10="Yes",0,Calc_Option4!CQ$81)+IF('Data Input - General'!$F$12="Yes",0,Calc_Option4!CQ$75)</f>
        <v>0</v>
      </c>
      <c r="CR119" s="61">
        <f>IF('Data Input - General'!$F$10="Yes",0,Calc_Option4!CR$81)+IF('Data Input - General'!$F$12="Yes",0,Calc_Option4!CR$75)</f>
        <v>0</v>
      </c>
      <c r="CS119" s="61">
        <f>IF('Data Input - General'!$F$10="Yes",0,Calc_Option4!CS$81)+IF('Data Input - General'!$F$12="Yes",0,Calc_Option4!CS$75)</f>
        <v>0</v>
      </c>
      <c r="CT119" s="61">
        <f>IF('Data Input - General'!$F$10="Yes",0,Calc_Option4!CT$81)+IF('Data Input - General'!$F$12="Yes",0,Calc_Option4!CT$75)</f>
        <v>0</v>
      </c>
      <c r="CU119" s="61">
        <f>IF('Data Input - General'!$F$10="Yes",0,Calc_Option4!CU$81)+IF('Data Input - General'!$F$12="Yes",0,Calc_Option4!CU$75)</f>
        <v>0</v>
      </c>
      <c r="CV119" s="61">
        <f>IF('Data Input - General'!$F$10="Yes",0,Calc_Option4!CV$81)+IF('Data Input - General'!$F$12="Yes",0,Calc_Option4!CV$75)</f>
        <v>0</v>
      </c>
      <c r="CW119" s="61">
        <f>IF('Data Input - General'!$F$10="Yes",0,Calc_Option4!CW$81)+IF('Data Input - General'!$F$12="Yes",0,Calc_Option4!CW$75)</f>
        <v>0</v>
      </c>
      <c r="CX119" s="61">
        <f>IF('Data Input - General'!$F$10="Yes",0,Calc_Option4!CX$81)+IF('Data Input - General'!$F$12="Yes",0,Calc_Option4!CX$75)</f>
        <v>0</v>
      </c>
      <c r="CY119" s="61">
        <f>IF('Data Input - General'!$F$10="Yes",0,Calc_Option4!CY$81)+IF('Data Input - General'!$F$12="Yes",0,Calc_Option4!CY$75)</f>
        <v>0</v>
      </c>
      <c r="CZ119" s="391"/>
    </row>
    <row r="120" spans="2:104" x14ac:dyDescent="0.25">
      <c r="B120" s="393" t="s">
        <v>327</v>
      </c>
      <c r="C120" s="9" t="s">
        <v>1117</v>
      </c>
      <c r="D120" s="61">
        <f>IFERROR(INDEX('Carbon Prices'!$D$10:$CH$15,1,MATCH(Calc_Option4!D$6,'Carbon Prices'!$D$9:$CH$9,0))/1000,0)</f>
        <v>0</v>
      </c>
      <c r="E120" s="61">
        <f>IFERROR(INDEX('Carbon Prices'!$D$10:$CH$15,1,MATCH(Calc_Option4!E$6,'Carbon Prices'!$D$9:$CH$9,0))/1000,0)</f>
        <v>0</v>
      </c>
      <c r="F120" s="61">
        <f>IFERROR(INDEX('Carbon Prices'!$D$10:$CH$15,1,MATCH(Calc_Option4!F$6,'Carbon Prices'!$D$9:$CH$9,0))/1000,0)</f>
        <v>0</v>
      </c>
      <c r="G120" s="61">
        <f>IFERROR(INDEX('Carbon Prices'!$D$10:$CH$15,1,MATCH(Calc_Option4!G$6,'Carbon Prices'!$D$9:$CH$9,0))/1000,0)</f>
        <v>0</v>
      </c>
      <c r="H120" s="61">
        <f>IFERROR(INDEX('Carbon Prices'!$D$10:$CH$15,1,MATCH(Calc_Option4!H$6,'Carbon Prices'!$D$9:$CH$9,0))/1000,0)</f>
        <v>0</v>
      </c>
      <c r="I120" s="61">
        <f>IFERROR(INDEX('Carbon Prices'!$D$10:$CH$15,1,MATCH(Calc_Option4!I$6,'Carbon Prices'!$D$9:$CH$9,0))/1000,0)</f>
        <v>0</v>
      </c>
      <c r="J120" s="61">
        <f>IFERROR(INDEX('Carbon Prices'!$D$10:$CH$15,1,MATCH(Calc_Option4!J$6,'Carbon Prices'!$D$9:$CH$9,0))/1000,0)</f>
        <v>0</v>
      </c>
      <c r="K120" s="61">
        <f>IFERROR(INDEX('Carbon Prices'!$D$10:$CH$15,1,MATCH(Calc_Option4!K$6,'Carbon Prices'!$D$9:$CH$9,0))/1000,0)</f>
        <v>0</v>
      </c>
      <c r="L120" s="61">
        <f>IFERROR(INDEX('Carbon Prices'!$D$10:$CH$15,1,MATCH(Calc_Option4!L$6,'Carbon Prices'!$D$9:$CH$9,0))/1000,0)</f>
        <v>0</v>
      </c>
      <c r="M120" s="61">
        <f>IFERROR(INDEX('Carbon Prices'!$D$10:$CH$15,1,MATCH(Calc_Option4!M$6,'Carbon Prices'!$D$9:$CH$9,0))/1000,0)</f>
        <v>0</v>
      </c>
      <c r="N120" s="61">
        <f>IFERROR(INDEX('Carbon Prices'!$D$10:$CH$15,1,MATCH(Calc_Option4!N$6,'Carbon Prices'!$D$9:$CH$9,0))/1000,0)</f>
        <v>0</v>
      </c>
      <c r="O120" s="61">
        <f>IFERROR(INDEX('Carbon Prices'!$D$10:$CH$15,1,MATCH(Calc_Option4!O$6,'Carbon Prices'!$D$9:$CH$9,0))/1000,0)</f>
        <v>0</v>
      </c>
      <c r="P120" s="61">
        <f>IFERROR(INDEX('Carbon Prices'!$D$10:$CH$15,1,MATCH(Calc_Option4!P$6,'Carbon Prices'!$D$9:$CH$9,0))/1000,0)</f>
        <v>0</v>
      </c>
      <c r="Q120" s="61">
        <f>IFERROR(INDEX('Carbon Prices'!$D$10:$CH$15,1,MATCH(Calc_Option4!Q$6,'Carbon Prices'!$D$9:$CH$9,0))/1000,0)</f>
        <v>0</v>
      </c>
      <c r="R120" s="61">
        <f>IFERROR(INDEX('Carbon Prices'!$D$10:$CH$15,1,MATCH(Calc_Option4!R$6,'Carbon Prices'!$D$9:$CH$9,0))/1000,0)</f>
        <v>0</v>
      </c>
      <c r="S120" s="61">
        <f>IFERROR(INDEX('Carbon Prices'!$D$10:$CH$15,1,MATCH(Calc_Option4!S$6,'Carbon Prices'!$D$9:$CH$9,0))/1000,0)</f>
        <v>0</v>
      </c>
      <c r="T120" s="61">
        <f>IFERROR(INDEX('Carbon Prices'!$D$10:$CH$15,1,MATCH(Calc_Option4!T$6,'Carbon Prices'!$D$9:$CH$9,0))/1000,0)</f>
        <v>0</v>
      </c>
      <c r="U120" s="61">
        <f>IFERROR(INDEX('Carbon Prices'!$D$10:$CH$15,1,MATCH(Calc_Option4!U$6,'Carbon Prices'!$D$9:$CH$9,0))/1000,0)</f>
        <v>0</v>
      </c>
      <c r="V120" s="61">
        <f>IFERROR(INDEX('Carbon Prices'!$D$10:$CH$15,1,MATCH(Calc_Option4!V$6,'Carbon Prices'!$D$9:$CH$9,0))/1000,0)</f>
        <v>0</v>
      </c>
      <c r="W120" s="61">
        <f>IFERROR(INDEX('Carbon Prices'!$D$10:$CH$15,1,MATCH(Calc_Option4!W$6,'Carbon Prices'!$D$9:$CH$9,0))/1000,0)</f>
        <v>0</v>
      </c>
      <c r="X120" s="61">
        <f>IFERROR(INDEX('Carbon Prices'!$D$10:$CH$15,1,MATCH(Calc_Option4!X$6,'Carbon Prices'!$D$9:$CH$9,0))/1000,0)</f>
        <v>0</v>
      </c>
      <c r="Y120" s="61">
        <f>IFERROR(INDEX('Carbon Prices'!$D$10:$CH$15,1,MATCH(Calc_Option4!Y$6,'Carbon Prices'!$D$9:$CH$9,0))/1000,0)</f>
        <v>0</v>
      </c>
      <c r="Z120" s="61">
        <f>IFERROR(INDEX('Carbon Prices'!$D$10:$CH$15,1,MATCH(Calc_Option4!Z$6,'Carbon Prices'!$D$9:$CH$9,0))/1000,0)</f>
        <v>0</v>
      </c>
      <c r="AA120" s="61">
        <f>IFERROR(INDEX('Carbon Prices'!$D$10:$CH$15,1,MATCH(Calc_Option4!AA$6,'Carbon Prices'!$D$9:$CH$9,0))/1000,0)</f>
        <v>0</v>
      </c>
      <c r="AB120" s="61">
        <f>IFERROR(INDEX('Carbon Prices'!$D$10:$CH$15,1,MATCH(Calc_Option4!AB$6,'Carbon Prices'!$D$9:$CH$9,0))/1000,0)</f>
        <v>0</v>
      </c>
      <c r="AC120" s="61">
        <f>IFERROR(INDEX('Carbon Prices'!$D$10:$CH$15,1,MATCH(Calc_Option4!AC$6,'Carbon Prices'!$D$9:$CH$9,0))/1000,0)</f>
        <v>0</v>
      </c>
      <c r="AD120" s="61">
        <f>IFERROR(INDEX('Carbon Prices'!$D$10:$CH$15,1,MATCH(Calc_Option4!AD$6,'Carbon Prices'!$D$9:$CH$9,0))/1000,0)</f>
        <v>0</v>
      </c>
      <c r="AE120" s="61">
        <f>IFERROR(INDEX('Carbon Prices'!$D$10:$CH$15,1,MATCH(Calc_Option4!AE$6,'Carbon Prices'!$D$9:$CH$9,0))/1000,0)</f>
        <v>0</v>
      </c>
      <c r="AF120" s="61">
        <f>IFERROR(INDEX('Carbon Prices'!$D$10:$CH$15,1,MATCH(Calc_Option4!AF$6,'Carbon Prices'!$D$9:$CH$9,0))/1000,0)</f>
        <v>0</v>
      </c>
      <c r="AG120" s="61">
        <f>IFERROR(INDEX('Carbon Prices'!$D$10:$CH$15,1,MATCH(Calc_Option4!AG$6,'Carbon Prices'!$D$9:$CH$9,0))/1000,0)</f>
        <v>0</v>
      </c>
      <c r="AH120" s="61">
        <f>IFERROR(INDEX('Carbon Prices'!$D$10:$CH$15,1,MATCH(Calc_Option4!AH$6,'Carbon Prices'!$D$9:$CH$9,0))/1000,0)</f>
        <v>0</v>
      </c>
      <c r="AI120" s="61">
        <f>IFERROR(INDEX('Carbon Prices'!$D$10:$CH$15,1,MATCH(Calc_Option4!AI$6,'Carbon Prices'!$D$9:$CH$9,0))/1000,0)</f>
        <v>0</v>
      </c>
      <c r="AJ120" s="61">
        <f>IFERROR(INDEX('Carbon Prices'!$D$10:$CH$15,1,MATCH(Calc_Option4!AJ$6,'Carbon Prices'!$D$9:$CH$9,0))/1000,0)</f>
        <v>0</v>
      </c>
      <c r="AK120" s="61">
        <f>IFERROR(INDEX('Carbon Prices'!$D$10:$CH$15,1,MATCH(Calc_Option4!AK$6,'Carbon Prices'!$D$9:$CH$9,0))/1000,0)</f>
        <v>0</v>
      </c>
      <c r="AL120" s="61">
        <f>IFERROR(INDEX('Carbon Prices'!$D$10:$CH$15,1,MATCH(Calc_Option4!AL$6,'Carbon Prices'!$D$9:$CH$9,0))/1000,0)</f>
        <v>0</v>
      </c>
      <c r="AM120" s="61">
        <f>IFERROR(INDEX('Carbon Prices'!$D$10:$CH$15,1,MATCH(Calc_Option4!AM$6,'Carbon Prices'!$D$9:$CH$9,0))/1000,0)</f>
        <v>0</v>
      </c>
      <c r="AN120" s="61">
        <f>IFERROR(INDEX('Carbon Prices'!$D$10:$CH$15,1,MATCH(Calc_Option4!AN$6,'Carbon Prices'!$D$9:$CH$9,0))/1000,0)</f>
        <v>0</v>
      </c>
      <c r="AO120" s="61">
        <f>IFERROR(INDEX('Carbon Prices'!$D$10:$CH$15,1,MATCH(Calc_Option4!AO$6,'Carbon Prices'!$D$9:$CH$9,0))/1000,0)</f>
        <v>0</v>
      </c>
      <c r="AP120" s="61">
        <f>IFERROR(INDEX('Carbon Prices'!$D$10:$CH$15,1,MATCH(Calc_Option4!AP$6,'Carbon Prices'!$D$9:$CH$9,0))/1000,0)</f>
        <v>0</v>
      </c>
      <c r="AQ120" s="61">
        <f>IFERROR(INDEX('Carbon Prices'!$D$10:$CH$15,1,MATCH(Calc_Option4!AQ$6,'Carbon Prices'!$D$9:$CH$9,0))/1000,0)</f>
        <v>0</v>
      </c>
      <c r="AR120" s="61">
        <f>IFERROR(INDEX('Carbon Prices'!$D$10:$CH$15,1,MATCH(Calc_Option4!AR$6,'Carbon Prices'!$D$9:$CH$9,0))/1000,0)</f>
        <v>0</v>
      </c>
      <c r="AS120" s="61">
        <f>IFERROR(INDEX('Carbon Prices'!$D$10:$CH$15,1,MATCH(Calc_Option4!AS$6,'Carbon Prices'!$D$9:$CH$9,0))/1000,0)</f>
        <v>0</v>
      </c>
      <c r="AT120" s="61">
        <f>IFERROR(INDEX('Carbon Prices'!$D$10:$CH$15,1,MATCH(Calc_Option4!AT$6,'Carbon Prices'!$D$9:$CH$9,0))/1000,0)</f>
        <v>0</v>
      </c>
      <c r="AU120" s="61">
        <f>IFERROR(INDEX('Carbon Prices'!$D$10:$CH$15,1,MATCH(Calc_Option4!AU$6,'Carbon Prices'!$D$9:$CH$9,0))/1000,0)</f>
        <v>0</v>
      </c>
      <c r="AV120" s="61">
        <f>IFERROR(INDEX('Carbon Prices'!$D$10:$CH$15,1,MATCH(Calc_Option4!AV$6,'Carbon Prices'!$D$9:$CH$9,0))/1000,0)</f>
        <v>0</v>
      </c>
      <c r="AW120" s="61">
        <f>IFERROR(INDEX('Carbon Prices'!$D$10:$CH$15,1,MATCH(Calc_Option4!AW$6,'Carbon Prices'!$D$9:$CH$9,0))/1000,0)</f>
        <v>0</v>
      </c>
      <c r="AX120" s="61">
        <f>IFERROR(INDEX('Carbon Prices'!$D$10:$CH$15,1,MATCH(Calc_Option4!AX$6,'Carbon Prices'!$D$9:$CH$9,0))/1000,0)</f>
        <v>0</v>
      </c>
      <c r="AY120" s="61">
        <f>IFERROR(INDEX('Carbon Prices'!$D$10:$CH$15,1,MATCH(Calc_Option4!AY$6,'Carbon Prices'!$D$9:$CH$9,0))/1000,0)</f>
        <v>0</v>
      </c>
      <c r="AZ120" s="61">
        <f>IFERROR(INDEX('Carbon Prices'!$D$10:$CH$15,1,MATCH(Calc_Option4!AZ$6,'Carbon Prices'!$D$9:$CH$9,0))/1000,0)</f>
        <v>0</v>
      </c>
      <c r="BA120" s="61">
        <f>IFERROR(INDEX('Carbon Prices'!$D$10:$CH$15,1,MATCH(Calc_Option4!BA$6,'Carbon Prices'!$D$9:$CH$9,0))/1000,0)</f>
        <v>0</v>
      </c>
      <c r="BB120" s="61">
        <f>IFERROR(INDEX('Carbon Prices'!$D$10:$CH$15,1,MATCH(Calc_Option4!BB$6,'Carbon Prices'!$D$9:$CH$9,0))/1000,0)</f>
        <v>0</v>
      </c>
      <c r="BC120" s="61">
        <f>IFERROR(INDEX('Carbon Prices'!$D$10:$CH$15,1,MATCH(Calc_Option4!BC$6,'Carbon Prices'!$D$9:$CH$9,0))/1000,0)</f>
        <v>0</v>
      </c>
      <c r="BD120" s="61">
        <f>IFERROR(INDEX('Carbon Prices'!$D$10:$CH$15,1,MATCH(Calc_Option4!BD$6,'Carbon Prices'!$D$9:$CH$9,0))/1000,0)</f>
        <v>0</v>
      </c>
      <c r="BE120" s="61">
        <f>IFERROR(INDEX('Carbon Prices'!$D$10:$CH$15,1,MATCH(Calc_Option4!BE$6,'Carbon Prices'!$D$9:$CH$9,0))/1000,0)</f>
        <v>0</v>
      </c>
      <c r="BF120" s="61">
        <f>IFERROR(INDEX('Carbon Prices'!$D$10:$CH$15,1,MATCH(Calc_Option4!BF$6,'Carbon Prices'!$D$9:$CH$9,0))/1000,0)</f>
        <v>0</v>
      </c>
      <c r="BG120" s="61">
        <f>IFERROR(INDEX('Carbon Prices'!$D$10:$CH$15,1,MATCH(Calc_Option4!BG$6,'Carbon Prices'!$D$9:$CH$9,0))/1000,0)</f>
        <v>0</v>
      </c>
      <c r="BH120" s="61">
        <f>IFERROR(INDEX('Carbon Prices'!$D$10:$CH$15,1,MATCH(Calc_Option4!BH$6,'Carbon Prices'!$D$9:$CH$9,0))/1000,0)</f>
        <v>0</v>
      </c>
      <c r="BI120" s="61">
        <f>IFERROR(INDEX('Carbon Prices'!$D$10:$CH$15,1,MATCH(Calc_Option4!BI$6,'Carbon Prices'!$D$9:$CH$9,0))/1000,0)</f>
        <v>0</v>
      </c>
      <c r="BJ120" s="61">
        <f>IFERROR(INDEX('Carbon Prices'!$D$10:$CH$15,1,MATCH(Calc_Option4!BJ$6,'Carbon Prices'!$D$9:$CH$9,0))/1000,0)</f>
        <v>0</v>
      </c>
      <c r="BK120" s="61">
        <f>IFERROR(INDEX('Carbon Prices'!$D$10:$CH$15,1,MATCH(Calc_Option4!BK$6,'Carbon Prices'!$D$9:$CH$9,0))/1000,0)</f>
        <v>0</v>
      </c>
      <c r="BL120" s="61">
        <f>IFERROR(INDEX('Carbon Prices'!$D$10:$CH$15,1,MATCH(Calc_Option4!BL$6,'Carbon Prices'!$D$9:$CH$9,0))/1000,0)</f>
        <v>0</v>
      </c>
      <c r="BM120" s="61">
        <f>IFERROR(INDEX('Carbon Prices'!$D$10:$CH$15,1,MATCH(Calc_Option4!BM$6,'Carbon Prices'!$D$9:$CH$9,0))/1000,0)</f>
        <v>0</v>
      </c>
      <c r="BN120" s="61">
        <f>IFERROR(INDEX('Carbon Prices'!$D$10:$CH$15,1,MATCH(Calc_Option4!BN$6,'Carbon Prices'!$D$9:$CH$9,0))/1000,0)</f>
        <v>0</v>
      </c>
      <c r="BO120" s="61">
        <f>IFERROR(INDEX('Carbon Prices'!$D$10:$CH$15,1,MATCH(Calc_Option4!BO$6,'Carbon Prices'!$D$9:$CH$9,0))/1000,0)</f>
        <v>0</v>
      </c>
      <c r="BP120" s="61">
        <f>IFERROR(INDEX('Carbon Prices'!$D$10:$CH$15,1,MATCH(Calc_Option4!BP$6,'Carbon Prices'!$D$9:$CH$9,0))/1000,0)</f>
        <v>0</v>
      </c>
      <c r="BQ120" s="61">
        <f>IFERROR(INDEX('Carbon Prices'!$D$10:$CH$15,1,MATCH(Calc_Option4!BQ$6,'Carbon Prices'!$D$9:$CH$9,0))/1000,0)</f>
        <v>0</v>
      </c>
      <c r="BR120" s="61">
        <f>IFERROR(INDEX('Carbon Prices'!$D$10:$CH$15,1,MATCH(Calc_Option4!BR$6,'Carbon Prices'!$D$9:$CH$9,0))/1000,0)</f>
        <v>0</v>
      </c>
      <c r="BS120" s="61">
        <f>IFERROR(INDEX('Carbon Prices'!$D$10:$CH$15,1,MATCH(Calc_Option4!BS$6,'Carbon Prices'!$D$9:$CH$9,0))/1000,0)</f>
        <v>0</v>
      </c>
      <c r="BT120" s="61">
        <f>IFERROR(INDEX('Carbon Prices'!$D$10:$CH$15,1,MATCH(Calc_Option4!BT$6,'Carbon Prices'!$D$9:$CH$9,0))/1000,0)</f>
        <v>0</v>
      </c>
      <c r="BU120" s="61">
        <f>IFERROR(INDEX('Carbon Prices'!$D$10:$CH$15,1,MATCH(Calc_Option4!BU$6,'Carbon Prices'!$D$9:$CH$9,0))/1000,0)</f>
        <v>0</v>
      </c>
      <c r="BV120" s="61">
        <f>IFERROR(INDEX('Carbon Prices'!$D$10:$CH$15,1,MATCH(Calc_Option4!BV$6,'Carbon Prices'!$D$9:$CH$9,0))/1000,0)</f>
        <v>0</v>
      </c>
      <c r="BW120" s="61">
        <f>IFERROR(INDEX('Carbon Prices'!$D$10:$CH$15,1,MATCH(Calc_Option4!BW$6,'Carbon Prices'!$D$9:$CH$9,0))/1000,0)</f>
        <v>0</v>
      </c>
      <c r="BX120" s="61">
        <f>IFERROR(INDEX('Carbon Prices'!$D$10:$CH$15,1,MATCH(Calc_Option4!BX$6,'Carbon Prices'!$D$9:$CH$9,0))/1000,0)</f>
        <v>0</v>
      </c>
      <c r="BY120" s="61">
        <f>IFERROR(INDEX('Carbon Prices'!$D$10:$CH$15,1,MATCH(Calc_Option4!BY$6,'Carbon Prices'!$D$9:$CH$9,0))/1000,0)</f>
        <v>0</v>
      </c>
      <c r="BZ120" s="61">
        <f>IFERROR(INDEX('Carbon Prices'!$D$10:$CH$15,1,MATCH(Calc_Option4!BZ$6,'Carbon Prices'!$D$9:$CH$9,0))/1000,0)</f>
        <v>0</v>
      </c>
      <c r="CA120" s="61">
        <f>IFERROR(INDEX('Carbon Prices'!$D$10:$CH$15,1,MATCH(Calc_Option4!CA$6,'Carbon Prices'!$D$9:$CH$9,0))/1000,0)</f>
        <v>0</v>
      </c>
      <c r="CB120" s="61">
        <f>IFERROR(INDEX('Carbon Prices'!$D$10:$CH$15,1,MATCH(Calc_Option4!CB$6,'Carbon Prices'!$D$9:$CH$9,0))/1000,0)</f>
        <v>0</v>
      </c>
      <c r="CC120" s="61">
        <f>IFERROR(INDEX('Carbon Prices'!$D$10:$CH$15,1,MATCH(Calc_Option4!CC$6,'Carbon Prices'!$D$9:$CH$9,0))/1000,0)</f>
        <v>0</v>
      </c>
      <c r="CD120" s="61">
        <f>IFERROR(INDEX('Carbon Prices'!$D$10:$CH$15,1,MATCH(Calc_Option4!CD$6,'Carbon Prices'!$D$9:$CH$9,0))/1000,0)</f>
        <v>0</v>
      </c>
      <c r="CE120" s="61">
        <f>IFERROR(INDEX('Carbon Prices'!$D$10:$CH$15,1,MATCH(Calc_Option4!CE$6,'Carbon Prices'!$D$9:$CH$9,0))/1000,0)</f>
        <v>0</v>
      </c>
      <c r="CF120" s="61">
        <f>IFERROR(INDEX('Carbon Prices'!$D$10:$CH$15,1,MATCH(Calc_Option4!CF$6,'Carbon Prices'!$D$9:$CH$9,0))/1000,0)</f>
        <v>0</v>
      </c>
      <c r="CG120" s="61">
        <f>IFERROR(INDEX('Carbon Prices'!$D$10:$CH$15,1,MATCH(Calc_Option4!CG$6,'Carbon Prices'!$D$9:$CH$9,0))/1000,0)</f>
        <v>0</v>
      </c>
      <c r="CH120" s="61">
        <f>IFERROR(INDEX('Carbon Prices'!$D$10:$CH$15,1,MATCH(Calc_Option4!CH$6,'Carbon Prices'!$D$9:$CH$9,0))/1000,0)</f>
        <v>0</v>
      </c>
      <c r="CI120" s="61">
        <f>IFERROR(INDEX('Carbon Prices'!$D$10:$CH$15,1,MATCH(Calc_Option4!CI$6,'Carbon Prices'!$D$9:$CH$9,0))/1000,0)</f>
        <v>0</v>
      </c>
      <c r="CJ120" s="61">
        <f>IFERROR(INDEX('Carbon Prices'!$D$10:$CH$15,1,MATCH(Calc_Option4!CJ$6,'Carbon Prices'!$D$9:$CH$9,0))/1000,0)</f>
        <v>0</v>
      </c>
      <c r="CK120" s="61">
        <f>IFERROR(INDEX('Carbon Prices'!$D$10:$CH$15,1,MATCH(Calc_Option4!CK$6,'Carbon Prices'!$D$9:$CH$9,0))/1000,0)</f>
        <v>0</v>
      </c>
      <c r="CL120" s="61">
        <f>IFERROR(INDEX('Carbon Prices'!$D$10:$CH$15,1,MATCH(Calc_Option4!CL$6,'Carbon Prices'!$D$9:$CH$9,0))/1000,0)</f>
        <v>0</v>
      </c>
      <c r="CM120" s="61">
        <f>IFERROR(INDEX('Carbon Prices'!$D$10:$CH$15,1,MATCH(Calc_Option4!CM$6,'Carbon Prices'!$D$9:$CH$9,0))/1000,0)</f>
        <v>0</v>
      </c>
      <c r="CN120" s="61">
        <f>IFERROR(INDEX('Carbon Prices'!$D$10:$CH$15,1,MATCH(Calc_Option4!CN$6,'Carbon Prices'!$D$9:$CH$9,0))/1000,0)</f>
        <v>0</v>
      </c>
      <c r="CO120" s="61">
        <f>IFERROR(INDEX('Carbon Prices'!$D$10:$CH$15,1,MATCH(Calc_Option4!CO$6,'Carbon Prices'!$D$9:$CH$9,0))/1000,0)</f>
        <v>0</v>
      </c>
      <c r="CP120" s="61">
        <f>IFERROR(INDEX('Carbon Prices'!$D$10:$CH$15,1,MATCH(Calc_Option4!CP$6,'Carbon Prices'!$D$9:$CH$9,0))/1000,0)</f>
        <v>0</v>
      </c>
      <c r="CQ120" s="61">
        <f>IFERROR(INDEX('Carbon Prices'!$D$10:$CH$15,1,MATCH(Calc_Option4!CQ$6,'Carbon Prices'!$D$9:$CH$9,0))/1000,0)</f>
        <v>0</v>
      </c>
      <c r="CR120" s="61">
        <f>IFERROR(INDEX('Carbon Prices'!$D$10:$CH$15,1,MATCH(Calc_Option4!CR$6,'Carbon Prices'!$D$9:$CH$9,0))/1000,0)</f>
        <v>0</v>
      </c>
      <c r="CS120" s="61">
        <f>IFERROR(INDEX('Carbon Prices'!$D$10:$CH$15,1,MATCH(Calc_Option4!CS$6,'Carbon Prices'!$D$9:$CH$9,0))/1000,0)</f>
        <v>0</v>
      </c>
      <c r="CT120" s="61">
        <f>IFERROR(INDEX('Carbon Prices'!$D$10:$CH$15,1,MATCH(Calc_Option4!CT$6,'Carbon Prices'!$D$9:$CH$9,0))/1000,0)</f>
        <v>0</v>
      </c>
      <c r="CU120" s="61">
        <f>IFERROR(INDEX('Carbon Prices'!$D$10:$CH$15,1,MATCH(Calc_Option4!CU$6,'Carbon Prices'!$D$9:$CH$9,0))/1000,0)</f>
        <v>0</v>
      </c>
      <c r="CV120" s="61">
        <f>IFERROR(INDEX('Carbon Prices'!$D$10:$CH$15,1,MATCH(Calc_Option4!CV$6,'Carbon Prices'!$D$9:$CH$9,0))/1000,0)</f>
        <v>0</v>
      </c>
      <c r="CW120" s="61">
        <f>IFERROR(INDEX('Carbon Prices'!$D$10:$CH$15,1,MATCH(Calc_Option4!CW$6,'Carbon Prices'!$D$9:$CH$9,0))/1000,0)</f>
        <v>0</v>
      </c>
      <c r="CX120" s="61">
        <f>IFERROR(INDEX('Carbon Prices'!$D$10:$CH$15,1,MATCH(Calc_Option4!CX$6,'Carbon Prices'!$D$9:$CH$9,0))/1000,0)</f>
        <v>0</v>
      </c>
      <c r="CY120" s="61">
        <f>IFERROR(INDEX('Carbon Prices'!$D$10:$CH$15,1,MATCH(Calc_Option4!CY$6,'Carbon Prices'!$D$9:$CH$9,0))/1000,0)</f>
        <v>0</v>
      </c>
      <c r="CZ120" s="391"/>
    </row>
    <row r="121" spans="2:104" x14ac:dyDescent="0.25">
      <c r="B121" s="393" t="s">
        <v>328</v>
      </c>
      <c r="C121" s="9" t="s">
        <v>1117</v>
      </c>
      <c r="D121" s="61">
        <f>IFERROR(INDEX('Carbon Prices'!$D$10:$CH$15,4,MATCH(Calc_Option4!D$6,'Carbon Prices'!$D$9:$CH$9,0))/1000,0)</f>
        <v>0</v>
      </c>
      <c r="E121" s="61">
        <f>IFERROR(INDEX('Carbon Prices'!$D$10:$CH$15,4,MATCH(Calc_Option4!E$6,'Carbon Prices'!$D$9:$CH$9,0))/1000,0)</f>
        <v>0</v>
      </c>
      <c r="F121" s="61">
        <f>IFERROR(INDEX('Carbon Prices'!$D$10:$CH$15,4,MATCH(Calc_Option4!F$6,'Carbon Prices'!$D$9:$CH$9,0))/1000,0)</f>
        <v>0</v>
      </c>
      <c r="G121" s="61">
        <f>IFERROR(INDEX('Carbon Prices'!$D$10:$CH$15,4,MATCH(Calc_Option4!G$6,'Carbon Prices'!$D$9:$CH$9,0))/1000,0)</f>
        <v>0</v>
      </c>
      <c r="H121" s="61">
        <f>IFERROR(INDEX('Carbon Prices'!$D$10:$CH$15,4,MATCH(Calc_Option4!H$6,'Carbon Prices'!$D$9:$CH$9,0))/1000,0)</f>
        <v>0</v>
      </c>
      <c r="I121" s="61">
        <f>IFERROR(INDEX('Carbon Prices'!$D$10:$CH$15,4,MATCH(Calc_Option4!I$6,'Carbon Prices'!$D$9:$CH$9,0))/1000,0)</f>
        <v>0</v>
      </c>
      <c r="J121" s="61">
        <f>IFERROR(INDEX('Carbon Prices'!$D$10:$CH$15,4,MATCH(Calc_Option4!J$6,'Carbon Prices'!$D$9:$CH$9,0))/1000,0)</f>
        <v>0</v>
      </c>
      <c r="K121" s="61">
        <f>IFERROR(INDEX('Carbon Prices'!$D$10:$CH$15,4,MATCH(Calc_Option4!K$6,'Carbon Prices'!$D$9:$CH$9,0))/1000,0)</f>
        <v>0</v>
      </c>
      <c r="L121" s="61">
        <f>IFERROR(INDEX('Carbon Prices'!$D$10:$CH$15,4,MATCH(Calc_Option4!L$6,'Carbon Prices'!$D$9:$CH$9,0))/1000,0)</f>
        <v>0</v>
      </c>
      <c r="M121" s="61">
        <f>IFERROR(INDEX('Carbon Prices'!$D$10:$CH$15,4,MATCH(Calc_Option4!M$6,'Carbon Prices'!$D$9:$CH$9,0))/1000,0)</f>
        <v>0</v>
      </c>
      <c r="N121" s="61">
        <f>IFERROR(INDEX('Carbon Prices'!$D$10:$CH$15,4,MATCH(Calc_Option4!N$6,'Carbon Prices'!$D$9:$CH$9,0))/1000,0)</f>
        <v>0</v>
      </c>
      <c r="O121" s="61">
        <f>IFERROR(INDEX('Carbon Prices'!$D$10:$CH$15,4,MATCH(Calc_Option4!O$6,'Carbon Prices'!$D$9:$CH$9,0))/1000,0)</f>
        <v>0</v>
      </c>
      <c r="P121" s="61">
        <f>IFERROR(INDEX('Carbon Prices'!$D$10:$CH$15,4,MATCH(Calc_Option4!P$6,'Carbon Prices'!$D$9:$CH$9,0))/1000,0)</f>
        <v>0</v>
      </c>
      <c r="Q121" s="61">
        <f>IFERROR(INDEX('Carbon Prices'!$D$10:$CH$15,4,MATCH(Calc_Option4!Q$6,'Carbon Prices'!$D$9:$CH$9,0))/1000,0)</f>
        <v>0</v>
      </c>
      <c r="R121" s="61">
        <f>IFERROR(INDEX('Carbon Prices'!$D$10:$CH$15,4,MATCH(Calc_Option4!R$6,'Carbon Prices'!$D$9:$CH$9,0))/1000,0)</f>
        <v>0</v>
      </c>
      <c r="S121" s="61">
        <f>IFERROR(INDEX('Carbon Prices'!$D$10:$CH$15,4,MATCH(Calc_Option4!S$6,'Carbon Prices'!$D$9:$CH$9,0))/1000,0)</f>
        <v>0</v>
      </c>
      <c r="T121" s="61">
        <f>IFERROR(INDEX('Carbon Prices'!$D$10:$CH$15,4,MATCH(Calc_Option4!T$6,'Carbon Prices'!$D$9:$CH$9,0))/1000,0)</f>
        <v>0</v>
      </c>
      <c r="U121" s="61">
        <f>IFERROR(INDEX('Carbon Prices'!$D$10:$CH$15,4,MATCH(Calc_Option4!U$6,'Carbon Prices'!$D$9:$CH$9,0))/1000,0)</f>
        <v>0</v>
      </c>
      <c r="V121" s="61">
        <f>IFERROR(INDEX('Carbon Prices'!$D$10:$CH$15,4,MATCH(Calc_Option4!V$6,'Carbon Prices'!$D$9:$CH$9,0))/1000,0)</f>
        <v>0</v>
      </c>
      <c r="W121" s="61">
        <f>IFERROR(INDEX('Carbon Prices'!$D$10:$CH$15,4,MATCH(Calc_Option4!W$6,'Carbon Prices'!$D$9:$CH$9,0))/1000,0)</f>
        <v>0</v>
      </c>
      <c r="X121" s="61">
        <f>IFERROR(INDEX('Carbon Prices'!$D$10:$CH$15,4,MATCH(Calc_Option4!X$6,'Carbon Prices'!$D$9:$CH$9,0))/1000,0)</f>
        <v>0</v>
      </c>
      <c r="Y121" s="61">
        <f>IFERROR(INDEX('Carbon Prices'!$D$10:$CH$15,4,MATCH(Calc_Option4!Y$6,'Carbon Prices'!$D$9:$CH$9,0))/1000,0)</f>
        <v>0</v>
      </c>
      <c r="Z121" s="61">
        <f>IFERROR(INDEX('Carbon Prices'!$D$10:$CH$15,4,MATCH(Calc_Option4!Z$6,'Carbon Prices'!$D$9:$CH$9,0))/1000,0)</f>
        <v>0</v>
      </c>
      <c r="AA121" s="61">
        <f>IFERROR(INDEX('Carbon Prices'!$D$10:$CH$15,4,MATCH(Calc_Option4!AA$6,'Carbon Prices'!$D$9:$CH$9,0))/1000,0)</f>
        <v>0</v>
      </c>
      <c r="AB121" s="61">
        <f>IFERROR(INDEX('Carbon Prices'!$D$10:$CH$15,4,MATCH(Calc_Option4!AB$6,'Carbon Prices'!$D$9:$CH$9,0))/1000,0)</f>
        <v>0</v>
      </c>
      <c r="AC121" s="61">
        <f>IFERROR(INDEX('Carbon Prices'!$D$10:$CH$15,4,MATCH(Calc_Option4!AC$6,'Carbon Prices'!$D$9:$CH$9,0))/1000,0)</f>
        <v>0</v>
      </c>
      <c r="AD121" s="61">
        <f>IFERROR(INDEX('Carbon Prices'!$D$10:$CH$15,4,MATCH(Calc_Option4!AD$6,'Carbon Prices'!$D$9:$CH$9,0))/1000,0)</f>
        <v>0</v>
      </c>
      <c r="AE121" s="61">
        <f>IFERROR(INDEX('Carbon Prices'!$D$10:$CH$15,4,MATCH(Calc_Option4!AE$6,'Carbon Prices'!$D$9:$CH$9,0))/1000,0)</f>
        <v>0</v>
      </c>
      <c r="AF121" s="61">
        <f>IFERROR(INDEX('Carbon Prices'!$D$10:$CH$15,4,MATCH(Calc_Option4!AF$6,'Carbon Prices'!$D$9:$CH$9,0))/1000,0)</f>
        <v>0</v>
      </c>
      <c r="AG121" s="61">
        <f>IFERROR(INDEX('Carbon Prices'!$D$10:$CH$15,4,MATCH(Calc_Option4!AG$6,'Carbon Prices'!$D$9:$CH$9,0))/1000,0)</f>
        <v>0</v>
      </c>
      <c r="AH121" s="61">
        <f>IFERROR(INDEX('Carbon Prices'!$D$10:$CH$15,4,MATCH(Calc_Option4!AH$6,'Carbon Prices'!$D$9:$CH$9,0))/1000,0)</f>
        <v>0</v>
      </c>
      <c r="AI121" s="61">
        <f>IFERROR(INDEX('Carbon Prices'!$D$10:$CH$15,4,MATCH(Calc_Option4!AI$6,'Carbon Prices'!$D$9:$CH$9,0))/1000,0)</f>
        <v>0</v>
      </c>
      <c r="AJ121" s="61">
        <f>IFERROR(INDEX('Carbon Prices'!$D$10:$CH$15,4,MATCH(Calc_Option4!AJ$6,'Carbon Prices'!$D$9:$CH$9,0))/1000,0)</f>
        <v>0</v>
      </c>
      <c r="AK121" s="61">
        <f>IFERROR(INDEX('Carbon Prices'!$D$10:$CH$15,4,MATCH(Calc_Option4!AK$6,'Carbon Prices'!$D$9:$CH$9,0))/1000,0)</f>
        <v>0</v>
      </c>
      <c r="AL121" s="61">
        <f>IFERROR(INDEX('Carbon Prices'!$D$10:$CH$15,4,MATCH(Calc_Option4!AL$6,'Carbon Prices'!$D$9:$CH$9,0))/1000,0)</f>
        <v>0</v>
      </c>
      <c r="AM121" s="61">
        <f>IFERROR(INDEX('Carbon Prices'!$D$10:$CH$15,4,MATCH(Calc_Option4!AM$6,'Carbon Prices'!$D$9:$CH$9,0))/1000,0)</f>
        <v>0</v>
      </c>
      <c r="AN121" s="61">
        <f>IFERROR(INDEX('Carbon Prices'!$D$10:$CH$15,4,MATCH(Calc_Option4!AN$6,'Carbon Prices'!$D$9:$CH$9,0))/1000,0)</f>
        <v>0</v>
      </c>
      <c r="AO121" s="61">
        <f>IFERROR(INDEX('Carbon Prices'!$D$10:$CH$15,4,MATCH(Calc_Option4!AO$6,'Carbon Prices'!$D$9:$CH$9,0))/1000,0)</f>
        <v>0</v>
      </c>
      <c r="AP121" s="61">
        <f>IFERROR(INDEX('Carbon Prices'!$D$10:$CH$15,4,MATCH(Calc_Option4!AP$6,'Carbon Prices'!$D$9:$CH$9,0))/1000,0)</f>
        <v>0</v>
      </c>
      <c r="AQ121" s="61">
        <f>IFERROR(INDEX('Carbon Prices'!$D$10:$CH$15,4,MATCH(Calc_Option4!AQ$6,'Carbon Prices'!$D$9:$CH$9,0))/1000,0)</f>
        <v>0</v>
      </c>
      <c r="AR121" s="61">
        <f>IFERROR(INDEX('Carbon Prices'!$D$10:$CH$15,4,MATCH(Calc_Option4!AR$6,'Carbon Prices'!$D$9:$CH$9,0))/1000,0)</f>
        <v>0</v>
      </c>
      <c r="AS121" s="61">
        <f>IFERROR(INDEX('Carbon Prices'!$D$10:$CH$15,4,MATCH(Calc_Option4!AS$6,'Carbon Prices'!$D$9:$CH$9,0))/1000,0)</f>
        <v>0</v>
      </c>
      <c r="AT121" s="61">
        <f>IFERROR(INDEX('Carbon Prices'!$D$10:$CH$15,4,MATCH(Calc_Option4!AT$6,'Carbon Prices'!$D$9:$CH$9,0))/1000,0)</f>
        <v>0</v>
      </c>
      <c r="AU121" s="61">
        <f>IFERROR(INDEX('Carbon Prices'!$D$10:$CH$15,4,MATCH(Calc_Option4!AU$6,'Carbon Prices'!$D$9:$CH$9,0))/1000,0)</f>
        <v>0</v>
      </c>
      <c r="AV121" s="61">
        <f>IFERROR(INDEX('Carbon Prices'!$D$10:$CH$15,4,MATCH(Calc_Option4!AV$6,'Carbon Prices'!$D$9:$CH$9,0))/1000,0)</f>
        <v>0</v>
      </c>
      <c r="AW121" s="61">
        <f>IFERROR(INDEX('Carbon Prices'!$D$10:$CH$15,4,MATCH(Calc_Option4!AW$6,'Carbon Prices'!$D$9:$CH$9,0))/1000,0)</f>
        <v>0</v>
      </c>
      <c r="AX121" s="61">
        <f>IFERROR(INDEX('Carbon Prices'!$D$10:$CH$15,4,MATCH(Calc_Option4!AX$6,'Carbon Prices'!$D$9:$CH$9,0))/1000,0)</f>
        <v>0</v>
      </c>
      <c r="AY121" s="61">
        <f>IFERROR(INDEX('Carbon Prices'!$D$10:$CH$15,4,MATCH(Calc_Option4!AY$6,'Carbon Prices'!$D$9:$CH$9,0))/1000,0)</f>
        <v>0</v>
      </c>
      <c r="AZ121" s="61">
        <f>IFERROR(INDEX('Carbon Prices'!$D$10:$CH$15,4,MATCH(Calc_Option4!AZ$6,'Carbon Prices'!$D$9:$CH$9,0))/1000,0)</f>
        <v>0</v>
      </c>
      <c r="BA121" s="61">
        <f>IFERROR(INDEX('Carbon Prices'!$D$10:$CH$15,4,MATCH(Calc_Option4!BA$6,'Carbon Prices'!$D$9:$CH$9,0))/1000,0)</f>
        <v>0</v>
      </c>
      <c r="BB121" s="61">
        <f>IFERROR(INDEX('Carbon Prices'!$D$10:$CH$15,4,MATCH(Calc_Option4!BB$6,'Carbon Prices'!$D$9:$CH$9,0))/1000,0)</f>
        <v>0</v>
      </c>
      <c r="BC121" s="61">
        <f>IFERROR(INDEX('Carbon Prices'!$D$10:$CH$15,4,MATCH(Calc_Option4!BC$6,'Carbon Prices'!$D$9:$CH$9,0))/1000,0)</f>
        <v>0</v>
      </c>
      <c r="BD121" s="61">
        <f>IFERROR(INDEX('Carbon Prices'!$D$10:$CH$15,4,MATCH(Calc_Option4!BD$6,'Carbon Prices'!$D$9:$CH$9,0))/1000,0)</f>
        <v>0</v>
      </c>
      <c r="BE121" s="61">
        <f>IFERROR(INDEX('Carbon Prices'!$D$10:$CH$15,4,MATCH(Calc_Option4!BE$6,'Carbon Prices'!$D$9:$CH$9,0))/1000,0)</f>
        <v>0</v>
      </c>
      <c r="BF121" s="61">
        <f>IFERROR(INDEX('Carbon Prices'!$D$10:$CH$15,4,MATCH(Calc_Option4!BF$6,'Carbon Prices'!$D$9:$CH$9,0))/1000,0)</f>
        <v>0</v>
      </c>
      <c r="BG121" s="61">
        <f>IFERROR(INDEX('Carbon Prices'!$D$10:$CH$15,4,MATCH(Calc_Option4!BG$6,'Carbon Prices'!$D$9:$CH$9,0))/1000,0)</f>
        <v>0</v>
      </c>
      <c r="BH121" s="61">
        <f>IFERROR(INDEX('Carbon Prices'!$D$10:$CH$15,4,MATCH(Calc_Option4!BH$6,'Carbon Prices'!$D$9:$CH$9,0))/1000,0)</f>
        <v>0</v>
      </c>
      <c r="BI121" s="61">
        <f>IFERROR(INDEX('Carbon Prices'!$D$10:$CH$15,4,MATCH(Calc_Option4!BI$6,'Carbon Prices'!$D$9:$CH$9,0))/1000,0)</f>
        <v>0</v>
      </c>
      <c r="BJ121" s="61">
        <f>IFERROR(INDEX('Carbon Prices'!$D$10:$CH$15,4,MATCH(Calc_Option4!BJ$6,'Carbon Prices'!$D$9:$CH$9,0))/1000,0)</f>
        <v>0</v>
      </c>
      <c r="BK121" s="61">
        <f>IFERROR(INDEX('Carbon Prices'!$D$10:$CH$15,4,MATCH(Calc_Option4!BK$6,'Carbon Prices'!$D$9:$CH$9,0))/1000,0)</f>
        <v>0</v>
      </c>
      <c r="BL121" s="61">
        <f>IFERROR(INDEX('Carbon Prices'!$D$10:$CH$15,4,MATCH(Calc_Option4!BL$6,'Carbon Prices'!$D$9:$CH$9,0))/1000,0)</f>
        <v>0</v>
      </c>
      <c r="BM121" s="61">
        <f>IFERROR(INDEX('Carbon Prices'!$D$10:$CH$15,4,MATCH(Calc_Option4!BM$6,'Carbon Prices'!$D$9:$CH$9,0))/1000,0)</f>
        <v>0</v>
      </c>
      <c r="BN121" s="61">
        <f>IFERROR(INDEX('Carbon Prices'!$D$10:$CH$15,4,MATCH(Calc_Option4!BN$6,'Carbon Prices'!$D$9:$CH$9,0))/1000,0)</f>
        <v>0</v>
      </c>
      <c r="BO121" s="61">
        <f>IFERROR(INDEX('Carbon Prices'!$D$10:$CH$15,4,MATCH(Calc_Option4!BO$6,'Carbon Prices'!$D$9:$CH$9,0))/1000,0)</f>
        <v>0</v>
      </c>
      <c r="BP121" s="61">
        <f>IFERROR(INDEX('Carbon Prices'!$D$10:$CH$15,4,MATCH(Calc_Option4!BP$6,'Carbon Prices'!$D$9:$CH$9,0))/1000,0)</f>
        <v>0</v>
      </c>
      <c r="BQ121" s="61">
        <f>IFERROR(INDEX('Carbon Prices'!$D$10:$CH$15,4,MATCH(Calc_Option4!BQ$6,'Carbon Prices'!$D$9:$CH$9,0))/1000,0)</f>
        <v>0</v>
      </c>
      <c r="BR121" s="61">
        <f>IFERROR(INDEX('Carbon Prices'!$D$10:$CH$15,4,MATCH(Calc_Option4!BR$6,'Carbon Prices'!$D$9:$CH$9,0))/1000,0)</f>
        <v>0</v>
      </c>
      <c r="BS121" s="61">
        <f>IFERROR(INDEX('Carbon Prices'!$D$10:$CH$15,4,MATCH(Calc_Option4!BS$6,'Carbon Prices'!$D$9:$CH$9,0))/1000,0)</f>
        <v>0</v>
      </c>
      <c r="BT121" s="61">
        <f>IFERROR(INDEX('Carbon Prices'!$D$10:$CH$15,4,MATCH(Calc_Option4!BT$6,'Carbon Prices'!$D$9:$CH$9,0))/1000,0)</f>
        <v>0</v>
      </c>
      <c r="BU121" s="61">
        <f>IFERROR(INDEX('Carbon Prices'!$D$10:$CH$15,4,MATCH(Calc_Option4!BU$6,'Carbon Prices'!$D$9:$CH$9,0))/1000,0)</f>
        <v>0</v>
      </c>
      <c r="BV121" s="61">
        <f>IFERROR(INDEX('Carbon Prices'!$D$10:$CH$15,4,MATCH(Calc_Option4!BV$6,'Carbon Prices'!$D$9:$CH$9,0))/1000,0)</f>
        <v>0</v>
      </c>
      <c r="BW121" s="61">
        <f>IFERROR(INDEX('Carbon Prices'!$D$10:$CH$15,4,MATCH(Calc_Option4!BW$6,'Carbon Prices'!$D$9:$CH$9,0))/1000,0)</f>
        <v>0</v>
      </c>
      <c r="BX121" s="61">
        <f>IFERROR(INDEX('Carbon Prices'!$D$10:$CH$15,4,MATCH(Calc_Option4!BX$6,'Carbon Prices'!$D$9:$CH$9,0))/1000,0)</f>
        <v>0</v>
      </c>
      <c r="BY121" s="61">
        <f>IFERROR(INDEX('Carbon Prices'!$D$10:$CH$15,4,MATCH(Calc_Option4!BY$6,'Carbon Prices'!$D$9:$CH$9,0))/1000,0)</f>
        <v>0</v>
      </c>
      <c r="BZ121" s="61">
        <f>IFERROR(INDEX('Carbon Prices'!$D$10:$CH$15,4,MATCH(Calc_Option4!BZ$6,'Carbon Prices'!$D$9:$CH$9,0))/1000,0)</f>
        <v>0</v>
      </c>
      <c r="CA121" s="61">
        <f>IFERROR(INDEX('Carbon Prices'!$D$10:$CH$15,4,MATCH(Calc_Option4!CA$6,'Carbon Prices'!$D$9:$CH$9,0))/1000,0)</f>
        <v>0</v>
      </c>
      <c r="CB121" s="61">
        <f>IFERROR(INDEX('Carbon Prices'!$D$10:$CH$15,4,MATCH(Calc_Option4!CB$6,'Carbon Prices'!$D$9:$CH$9,0))/1000,0)</f>
        <v>0</v>
      </c>
      <c r="CC121" s="61">
        <f>IFERROR(INDEX('Carbon Prices'!$D$10:$CH$15,4,MATCH(Calc_Option4!CC$6,'Carbon Prices'!$D$9:$CH$9,0))/1000,0)</f>
        <v>0</v>
      </c>
      <c r="CD121" s="61">
        <f>IFERROR(INDEX('Carbon Prices'!$D$10:$CH$15,4,MATCH(Calc_Option4!CD$6,'Carbon Prices'!$D$9:$CH$9,0))/1000,0)</f>
        <v>0</v>
      </c>
      <c r="CE121" s="61">
        <f>IFERROR(INDEX('Carbon Prices'!$D$10:$CH$15,4,MATCH(Calc_Option4!CE$6,'Carbon Prices'!$D$9:$CH$9,0))/1000,0)</f>
        <v>0</v>
      </c>
      <c r="CF121" s="61">
        <f>IFERROR(INDEX('Carbon Prices'!$D$10:$CH$15,4,MATCH(Calc_Option4!CF$6,'Carbon Prices'!$D$9:$CH$9,0))/1000,0)</f>
        <v>0</v>
      </c>
      <c r="CG121" s="61">
        <f>IFERROR(INDEX('Carbon Prices'!$D$10:$CH$15,4,MATCH(Calc_Option4!CG$6,'Carbon Prices'!$D$9:$CH$9,0))/1000,0)</f>
        <v>0</v>
      </c>
      <c r="CH121" s="61">
        <f>IFERROR(INDEX('Carbon Prices'!$D$10:$CH$15,4,MATCH(Calc_Option4!CH$6,'Carbon Prices'!$D$9:$CH$9,0))/1000,0)</f>
        <v>0</v>
      </c>
      <c r="CI121" s="61">
        <f>IFERROR(INDEX('Carbon Prices'!$D$10:$CH$15,4,MATCH(Calc_Option4!CI$6,'Carbon Prices'!$D$9:$CH$9,0))/1000,0)</f>
        <v>0</v>
      </c>
      <c r="CJ121" s="61">
        <f>IFERROR(INDEX('Carbon Prices'!$D$10:$CH$15,4,MATCH(Calc_Option4!CJ$6,'Carbon Prices'!$D$9:$CH$9,0))/1000,0)</f>
        <v>0</v>
      </c>
      <c r="CK121" s="61">
        <f>IFERROR(INDEX('Carbon Prices'!$D$10:$CH$15,4,MATCH(Calc_Option4!CK$6,'Carbon Prices'!$D$9:$CH$9,0))/1000,0)</f>
        <v>0</v>
      </c>
      <c r="CL121" s="61">
        <f>IFERROR(INDEX('Carbon Prices'!$D$10:$CH$15,4,MATCH(Calc_Option4!CL$6,'Carbon Prices'!$D$9:$CH$9,0))/1000,0)</f>
        <v>0</v>
      </c>
      <c r="CM121" s="61">
        <f>IFERROR(INDEX('Carbon Prices'!$D$10:$CH$15,4,MATCH(Calc_Option4!CM$6,'Carbon Prices'!$D$9:$CH$9,0))/1000,0)</f>
        <v>0</v>
      </c>
      <c r="CN121" s="61">
        <f>IFERROR(INDEX('Carbon Prices'!$D$10:$CH$15,4,MATCH(Calc_Option4!CN$6,'Carbon Prices'!$D$9:$CH$9,0))/1000,0)</f>
        <v>0</v>
      </c>
      <c r="CO121" s="61">
        <f>IFERROR(INDEX('Carbon Prices'!$D$10:$CH$15,4,MATCH(Calc_Option4!CO$6,'Carbon Prices'!$D$9:$CH$9,0))/1000,0)</f>
        <v>0</v>
      </c>
      <c r="CP121" s="61">
        <f>IFERROR(INDEX('Carbon Prices'!$D$10:$CH$15,4,MATCH(Calc_Option4!CP$6,'Carbon Prices'!$D$9:$CH$9,0))/1000,0)</f>
        <v>0</v>
      </c>
      <c r="CQ121" s="61">
        <f>IFERROR(INDEX('Carbon Prices'!$D$10:$CH$15,4,MATCH(Calc_Option4!CQ$6,'Carbon Prices'!$D$9:$CH$9,0))/1000,0)</f>
        <v>0</v>
      </c>
      <c r="CR121" s="61">
        <f>IFERROR(INDEX('Carbon Prices'!$D$10:$CH$15,4,MATCH(Calc_Option4!CR$6,'Carbon Prices'!$D$9:$CH$9,0))/1000,0)</f>
        <v>0</v>
      </c>
      <c r="CS121" s="61">
        <f>IFERROR(INDEX('Carbon Prices'!$D$10:$CH$15,4,MATCH(Calc_Option4!CS$6,'Carbon Prices'!$D$9:$CH$9,0))/1000,0)</f>
        <v>0</v>
      </c>
      <c r="CT121" s="61">
        <f>IFERROR(INDEX('Carbon Prices'!$D$10:$CH$15,4,MATCH(Calc_Option4!CT$6,'Carbon Prices'!$D$9:$CH$9,0))/1000,0)</f>
        <v>0</v>
      </c>
      <c r="CU121" s="61">
        <f>IFERROR(INDEX('Carbon Prices'!$D$10:$CH$15,4,MATCH(Calc_Option4!CU$6,'Carbon Prices'!$D$9:$CH$9,0))/1000,0)</f>
        <v>0</v>
      </c>
      <c r="CV121" s="61">
        <f>IFERROR(INDEX('Carbon Prices'!$D$10:$CH$15,4,MATCH(Calc_Option4!CV$6,'Carbon Prices'!$D$9:$CH$9,0))/1000,0)</f>
        <v>0</v>
      </c>
      <c r="CW121" s="61">
        <f>IFERROR(INDEX('Carbon Prices'!$D$10:$CH$15,4,MATCH(Calc_Option4!CW$6,'Carbon Prices'!$D$9:$CH$9,0))/1000,0)</f>
        <v>0</v>
      </c>
      <c r="CX121" s="61">
        <f>IFERROR(INDEX('Carbon Prices'!$D$10:$CH$15,4,MATCH(Calc_Option4!CX$6,'Carbon Prices'!$D$9:$CH$9,0))/1000,0)</f>
        <v>0</v>
      </c>
      <c r="CY121" s="61">
        <f>IFERROR(INDEX('Carbon Prices'!$D$10:$CH$15,4,MATCH(Calc_Option4!CY$6,'Carbon Prices'!$D$9:$CH$9,0))/1000,0)</f>
        <v>0</v>
      </c>
      <c r="CZ121" s="391"/>
    </row>
    <row r="122" spans="2:104" x14ac:dyDescent="0.25">
      <c r="B122" s="393" t="s">
        <v>303</v>
      </c>
      <c r="C122" s="9" t="s">
        <v>1117</v>
      </c>
      <c r="D122" s="61">
        <f>(D118*D120)+(D119*D121)*D$7</f>
        <v>0</v>
      </c>
      <c r="E122" s="61">
        <f t="shared" ref="E122:BP122" si="48">(E118*E120)+(E119*E121)*E$7</f>
        <v>0</v>
      </c>
      <c r="F122" s="61">
        <f t="shared" si="48"/>
        <v>0</v>
      </c>
      <c r="G122" s="61">
        <f t="shared" si="48"/>
        <v>0</v>
      </c>
      <c r="H122" s="61">
        <f t="shared" si="48"/>
        <v>0</v>
      </c>
      <c r="I122" s="61">
        <f t="shared" si="48"/>
        <v>0</v>
      </c>
      <c r="J122" s="61">
        <f t="shared" si="48"/>
        <v>0</v>
      </c>
      <c r="K122" s="61">
        <f t="shared" si="48"/>
        <v>0</v>
      </c>
      <c r="L122" s="61">
        <f t="shared" si="48"/>
        <v>0</v>
      </c>
      <c r="M122" s="61">
        <f t="shared" si="48"/>
        <v>0</v>
      </c>
      <c r="N122" s="61">
        <f t="shared" si="48"/>
        <v>0</v>
      </c>
      <c r="O122" s="61">
        <f t="shared" si="48"/>
        <v>0</v>
      </c>
      <c r="P122" s="61">
        <f t="shared" si="48"/>
        <v>0</v>
      </c>
      <c r="Q122" s="61">
        <f t="shared" si="48"/>
        <v>0</v>
      </c>
      <c r="R122" s="61">
        <f t="shared" si="48"/>
        <v>0</v>
      </c>
      <c r="S122" s="61">
        <f t="shared" si="48"/>
        <v>0</v>
      </c>
      <c r="T122" s="61">
        <f t="shared" si="48"/>
        <v>0</v>
      </c>
      <c r="U122" s="61">
        <f t="shared" si="48"/>
        <v>0</v>
      </c>
      <c r="V122" s="61">
        <f t="shared" si="48"/>
        <v>0</v>
      </c>
      <c r="W122" s="61">
        <f t="shared" si="48"/>
        <v>0</v>
      </c>
      <c r="X122" s="61">
        <f t="shared" si="48"/>
        <v>0</v>
      </c>
      <c r="Y122" s="61">
        <f t="shared" si="48"/>
        <v>0</v>
      </c>
      <c r="Z122" s="61">
        <f t="shared" si="48"/>
        <v>0</v>
      </c>
      <c r="AA122" s="61">
        <f t="shared" si="48"/>
        <v>0</v>
      </c>
      <c r="AB122" s="61">
        <f t="shared" si="48"/>
        <v>0</v>
      </c>
      <c r="AC122" s="61">
        <f t="shared" si="48"/>
        <v>0</v>
      </c>
      <c r="AD122" s="61">
        <f t="shared" si="48"/>
        <v>0</v>
      </c>
      <c r="AE122" s="61">
        <f t="shared" si="48"/>
        <v>0</v>
      </c>
      <c r="AF122" s="61">
        <f t="shared" si="48"/>
        <v>0</v>
      </c>
      <c r="AG122" s="61">
        <f t="shared" si="48"/>
        <v>0</v>
      </c>
      <c r="AH122" s="61">
        <f t="shared" si="48"/>
        <v>0</v>
      </c>
      <c r="AI122" s="61">
        <f t="shared" si="48"/>
        <v>0</v>
      </c>
      <c r="AJ122" s="61">
        <f t="shared" si="48"/>
        <v>0</v>
      </c>
      <c r="AK122" s="61">
        <f t="shared" si="48"/>
        <v>0</v>
      </c>
      <c r="AL122" s="61">
        <f t="shared" si="48"/>
        <v>0</v>
      </c>
      <c r="AM122" s="61">
        <f t="shared" si="48"/>
        <v>0</v>
      </c>
      <c r="AN122" s="61">
        <f t="shared" si="48"/>
        <v>0</v>
      </c>
      <c r="AO122" s="61">
        <f t="shared" si="48"/>
        <v>0</v>
      </c>
      <c r="AP122" s="61">
        <f t="shared" si="48"/>
        <v>0</v>
      </c>
      <c r="AQ122" s="61">
        <f t="shared" si="48"/>
        <v>0</v>
      </c>
      <c r="AR122" s="61">
        <f t="shared" si="48"/>
        <v>0</v>
      </c>
      <c r="AS122" s="61">
        <f t="shared" si="48"/>
        <v>0</v>
      </c>
      <c r="AT122" s="61">
        <f t="shared" si="48"/>
        <v>0</v>
      </c>
      <c r="AU122" s="61">
        <f t="shared" si="48"/>
        <v>0</v>
      </c>
      <c r="AV122" s="61">
        <f t="shared" si="48"/>
        <v>0</v>
      </c>
      <c r="AW122" s="61">
        <f t="shared" si="48"/>
        <v>0</v>
      </c>
      <c r="AX122" s="61">
        <f t="shared" si="48"/>
        <v>0</v>
      </c>
      <c r="AY122" s="61">
        <f t="shared" si="48"/>
        <v>0</v>
      </c>
      <c r="AZ122" s="61">
        <f t="shared" si="48"/>
        <v>0</v>
      </c>
      <c r="BA122" s="61">
        <f t="shared" si="48"/>
        <v>0</v>
      </c>
      <c r="BB122" s="61">
        <f t="shared" si="48"/>
        <v>0</v>
      </c>
      <c r="BC122" s="61">
        <f t="shared" si="48"/>
        <v>0</v>
      </c>
      <c r="BD122" s="61">
        <f t="shared" si="48"/>
        <v>0</v>
      </c>
      <c r="BE122" s="61">
        <f t="shared" si="48"/>
        <v>0</v>
      </c>
      <c r="BF122" s="61">
        <f t="shared" si="48"/>
        <v>0</v>
      </c>
      <c r="BG122" s="61">
        <f t="shared" si="48"/>
        <v>0</v>
      </c>
      <c r="BH122" s="61">
        <f t="shared" si="48"/>
        <v>0</v>
      </c>
      <c r="BI122" s="61">
        <f t="shared" si="48"/>
        <v>0</v>
      </c>
      <c r="BJ122" s="61">
        <f t="shared" si="48"/>
        <v>0</v>
      </c>
      <c r="BK122" s="61">
        <f t="shared" si="48"/>
        <v>0</v>
      </c>
      <c r="BL122" s="61">
        <f t="shared" si="48"/>
        <v>0</v>
      </c>
      <c r="BM122" s="61">
        <f t="shared" si="48"/>
        <v>0</v>
      </c>
      <c r="BN122" s="61">
        <f t="shared" si="48"/>
        <v>0</v>
      </c>
      <c r="BO122" s="61">
        <f t="shared" si="48"/>
        <v>0</v>
      </c>
      <c r="BP122" s="61">
        <f t="shared" si="48"/>
        <v>0</v>
      </c>
      <c r="BQ122" s="61">
        <f t="shared" ref="BQ122:CY122" si="49">(BQ118*BQ120)+(BQ119*BQ121)*BQ$7</f>
        <v>0</v>
      </c>
      <c r="BR122" s="61">
        <f t="shared" si="49"/>
        <v>0</v>
      </c>
      <c r="BS122" s="61">
        <f t="shared" si="49"/>
        <v>0</v>
      </c>
      <c r="BT122" s="61">
        <f t="shared" si="49"/>
        <v>0</v>
      </c>
      <c r="BU122" s="61">
        <f t="shared" si="49"/>
        <v>0</v>
      </c>
      <c r="BV122" s="61">
        <f t="shared" si="49"/>
        <v>0</v>
      </c>
      <c r="BW122" s="61">
        <f t="shared" si="49"/>
        <v>0</v>
      </c>
      <c r="BX122" s="61">
        <f t="shared" si="49"/>
        <v>0</v>
      </c>
      <c r="BY122" s="61">
        <f t="shared" si="49"/>
        <v>0</v>
      </c>
      <c r="BZ122" s="61">
        <f t="shared" si="49"/>
        <v>0</v>
      </c>
      <c r="CA122" s="61">
        <f t="shared" si="49"/>
        <v>0</v>
      </c>
      <c r="CB122" s="61">
        <f t="shared" si="49"/>
        <v>0</v>
      </c>
      <c r="CC122" s="61">
        <f t="shared" si="49"/>
        <v>0</v>
      </c>
      <c r="CD122" s="61">
        <f t="shared" si="49"/>
        <v>0</v>
      </c>
      <c r="CE122" s="61">
        <f t="shared" si="49"/>
        <v>0</v>
      </c>
      <c r="CF122" s="61">
        <f t="shared" si="49"/>
        <v>0</v>
      </c>
      <c r="CG122" s="61">
        <f t="shared" si="49"/>
        <v>0</v>
      </c>
      <c r="CH122" s="61">
        <f t="shared" si="49"/>
        <v>0</v>
      </c>
      <c r="CI122" s="61">
        <f t="shared" si="49"/>
        <v>0</v>
      </c>
      <c r="CJ122" s="61">
        <f t="shared" si="49"/>
        <v>0</v>
      </c>
      <c r="CK122" s="61">
        <f t="shared" si="49"/>
        <v>0</v>
      </c>
      <c r="CL122" s="61">
        <f t="shared" si="49"/>
        <v>0</v>
      </c>
      <c r="CM122" s="61">
        <f t="shared" si="49"/>
        <v>0</v>
      </c>
      <c r="CN122" s="61">
        <f t="shared" si="49"/>
        <v>0</v>
      </c>
      <c r="CO122" s="61">
        <f t="shared" si="49"/>
        <v>0</v>
      </c>
      <c r="CP122" s="61">
        <f t="shared" si="49"/>
        <v>0</v>
      </c>
      <c r="CQ122" s="61">
        <f t="shared" si="49"/>
        <v>0</v>
      </c>
      <c r="CR122" s="61">
        <f t="shared" si="49"/>
        <v>0</v>
      </c>
      <c r="CS122" s="61">
        <f t="shared" si="49"/>
        <v>0</v>
      </c>
      <c r="CT122" s="61">
        <f t="shared" si="49"/>
        <v>0</v>
      </c>
      <c r="CU122" s="61">
        <f t="shared" si="49"/>
        <v>0</v>
      </c>
      <c r="CV122" s="61">
        <f t="shared" si="49"/>
        <v>0</v>
      </c>
      <c r="CW122" s="61">
        <f t="shared" si="49"/>
        <v>0</v>
      </c>
      <c r="CX122" s="61">
        <f t="shared" si="49"/>
        <v>0</v>
      </c>
      <c r="CY122" s="61">
        <f t="shared" si="49"/>
        <v>0</v>
      </c>
      <c r="CZ122" s="391"/>
    </row>
    <row r="123" spans="2:104" x14ac:dyDescent="0.25">
      <c r="B123" s="393"/>
      <c r="C123" s="390"/>
      <c r="D123" s="50"/>
      <c r="E123" s="50"/>
      <c r="F123" s="50"/>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391"/>
    </row>
    <row r="124" spans="2:104" x14ac:dyDescent="0.25">
      <c r="B124" s="392"/>
      <c r="C124" s="390"/>
      <c r="D124" s="50"/>
      <c r="E124" s="50"/>
      <c r="F124" s="50"/>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391"/>
    </row>
    <row r="125" spans="2:104" x14ac:dyDescent="0.25">
      <c r="B125" s="411" t="s">
        <v>310</v>
      </c>
      <c r="C125" s="270"/>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c r="BD125" s="412"/>
      <c r="BE125" s="412"/>
      <c r="BF125" s="412"/>
      <c r="BG125" s="412"/>
      <c r="BH125" s="412"/>
      <c r="BI125" s="412"/>
      <c r="BJ125" s="412"/>
      <c r="BK125" s="412"/>
      <c r="BL125" s="412"/>
      <c r="BM125" s="412"/>
      <c r="BN125" s="412"/>
      <c r="BO125" s="412"/>
      <c r="BP125" s="412"/>
      <c r="BQ125" s="412"/>
      <c r="BR125" s="412"/>
      <c r="BS125" s="412"/>
      <c r="BT125" s="412"/>
      <c r="BU125" s="412"/>
      <c r="BV125" s="412"/>
      <c r="BW125" s="412"/>
      <c r="BX125" s="412"/>
      <c r="BY125" s="412"/>
      <c r="BZ125" s="412"/>
      <c r="CA125" s="412"/>
      <c r="CB125" s="412"/>
      <c r="CC125" s="412"/>
      <c r="CD125" s="412"/>
      <c r="CE125" s="412"/>
      <c r="CF125" s="412"/>
      <c r="CG125" s="412"/>
      <c r="CH125" s="412"/>
      <c r="CI125" s="412"/>
      <c r="CJ125" s="412"/>
      <c r="CK125" s="412"/>
      <c r="CL125" s="412"/>
      <c r="CM125" s="412"/>
      <c r="CN125" s="412"/>
      <c r="CO125" s="412"/>
      <c r="CP125" s="412"/>
      <c r="CQ125" s="412"/>
      <c r="CR125" s="412"/>
      <c r="CS125" s="412"/>
      <c r="CT125" s="412"/>
      <c r="CU125" s="412"/>
      <c r="CV125" s="412"/>
      <c r="CW125" s="412"/>
      <c r="CX125" s="412"/>
      <c r="CY125" s="412"/>
      <c r="CZ125" s="413"/>
    </row>
    <row r="126" spans="2:104" x14ac:dyDescent="0.25">
      <c r="B126" s="392"/>
      <c r="C126" s="410"/>
      <c r="D126" s="50"/>
      <c r="E126" s="50"/>
      <c r="F126" s="50"/>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391"/>
    </row>
    <row r="127" spans="2:104" x14ac:dyDescent="0.25">
      <c r="B127" s="389" t="s">
        <v>77</v>
      </c>
      <c r="C127" s="410"/>
      <c r="D127" s="50"/>
      <c r="E127" s="50"/>
      <c r="F127" s="50"/>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391"/>
    </row>
    <row r="128" spans="2:104" x14ac:dyDescent="0.25">
      <c r="B128" s="393" t="s">
        <v>18</v>
      </c>
      <c r="C128" s="9" t="s">
        <v>1117</v>
      </c>
      <c r="D128" s="61">
        <f>IFERROR('Data Input - Option 4'!H84*INDEX('Energy Prices'!$F$26:$CJ$31,MATCH($B128,'Energy Prices'!$C$26:$C$31,0),MATCH(Calc_Option4!D$6,'Energy Prices'!$F$11:$CJ$11,0))/100000,0)</f>
        <v>0</v>
      </c>
      <c r="E128" s="61">
        <f>IFERROR('Data Input - Option 4'!I84*INDEX('Energy Prices'!$F$26:$CJ$31,MATCH($B128,'Energy Prices'!$C$26:$C$31,0),MATCH(Calc_Option4!E$6,'Energy Prices'!$F$11:$CJ$11,0))/100000,0)</f>
        <v>0</v>
      </c>
      <c r="F128" s="61">
        <f>IFERROR('Data Input - Option 4'!J84*INDEX('Energy Prices'!$F$26:$CJ$31,MATCH($B128,'Energy Prices'!$C$26:$C$31,0),MATCH(Calc_Option4!F$6,'Energy Prices'!$F$11:$CJ$11,0))/100000,0)</f>
        <v>0</v>
      </c>
      <c r="G128" s="61">
        <f>IFERROR('Data Input - Option 4'!K84*INDEX('Energy Prices'!$F$26:$CJ$31,MATCH($B128,'Energy Prices'!$C$26:$C$31,0),MATCH(Calc_Option4!G$6,'Energy Prices'!$F$11:$CJ$11,0))/100000,0)</f>
        <v>0</v>
      </c>
      <c r="H128" s="61">
        <f>IFERROR('Data Input - Option 4'!L84*INDEX('Energy Prices'!$F$26:$CJ$31,MATCH($B128,'Energy Prices'!$C$26:$C$31,0),MATCH(Calc_Option4!H$6,'Energy Prices'!$F$11:$CJ$11,0))/100000,0)</f>
        <v>0</v>
      </c>
      <c r="I128" s="61">
        <f>IFERROR('Data Input - Option 4'!M84*INDEX('Energy Prices'!$F$26:$CJ$31,MATCH($B128,'Energy Prices'!$C$26:$C$31,0),MATCH(Calc_Option4!I$6,'Energy Prices'!$F$11:$CJ$11,0))/100000,0)</f>
        <v>0</v>
      </c>
      <c r="J128" s="61">
        <f>IFERROR('Data Input - Option 4'!N84*INDEX('Energy Prices'!$F$26:$CJ$31,MATCH($B128,'Energy Prices'!$C$26:$C$31,0),MATCH(Calc_Option4!J$6,'Energy Prices'!$F$11:$CJ$11,0))/100000,0)</f>
        <v>0</v>
      </c>
      <c r="K128" s="61">
        <f>IFERROR('Data Input - Option 4'!O84*INDEX('Energy Prices'!$F$26:$CJ$31,MATCH($B128,'Energy Prices'!$C$26:$C$31,0),MATCH(Calc_Option4!K$6,'Energy Prices'!$F$11:$CJ$11,0))/100000,0)</f>
        <v>0</v>
      </c>
      <c r="L128" s="61">
        <f>IFERROR('Data Input - Option 4'!P84*INDEX('Energy Prices'!$F$26:$CJ$31,MATCH($B128,'Energy Prices'!$C$26:$C$31,0),MATCH(Calc_Option4!L$6,'Energy Prices'!$F$11:$CJ$11,0))/100000,0)</f>
        <v>0</v>
      </c>
      <c r="M128" s="61">
        <f>IFERROR('Data Input - Option 4'!Q84*INDEX('Energy Prices'!$F$26:$CJ$31,MATCH($B128,'Energy Prices'!$C$26:$C$31,0),MATCH(Calc_Option4!M$6,'Energy Prices'!$F$11:$CJ$11,0))/100000,0)</f>
        <v>0</v>
      </c>
      <c r="N128" s="61">
        <f>IFERROR('Data Input - Option 4'!R84*INDEX('Energy Prices'!$F$26:$CJ$31,MATCH($B128,'Energy Prices'!$C$26:$C$31,0),MATCH(Calc_Option4!N$6,'Energy Prices'!$F$11:$CJ$11,0))/100000,0)</f>
        <v>0</v>
      </c>
      <c r="O128" s="61">
        <f>IFERROR('Data Input - Option 4'!S84*INDEX('Energy Prices'!$F$26:$CJ$31,MATCH($B128,'Energy Prices'!$C$26:$C$31,0),MATCH(Calc_Option4!O$6,'Energy Prices'!$F$11:$CJ$11,0))/100000,0)</f>
        <v>0</v>
      </c>
      <c r="P128" s="61">
        <f>IFERROR('Data Input - Option 4'!T84*INDEX('Energy Prices'!$F$26:$CJ$31,MATCH($B128,'Energy Prices'!$C$26:$C$31,0),MATCH(Calc_Option4!P$6,'Energy Prices'!$F$11:$CJ$11,0))/100000,0)</f>
        <v>0</v>
      </c>
      <c r="Q128" s="61">
        <f>IFERROR('Data Input - Option 4'!U84*INDEX('Energy Prices'!$F$26:$CJ$31,MATCH($B128,'Energy Prices'!$C$26:$C$31,0),MATCH(Calc_Option4!Q$6,'Energy Prices'!$F$11:$CJ$11,0))/100000,0)</f>
        <v>0</v>
      </c>
      <c r="R128" s="61">
        <f>IFERROR('Data Input - Option 4'!V84*INDEX('Energy Prices'!$F$26:$CJ$31,MATCH($B128,'Energy Prices'!$C$26:$C$31,0),MATCH(Calc_Option4!R$6,'Energy Prices'!$F$11:$CJ$11,0))/100000,0)</f>
        <v>0</v>
      </c>
      <c r="S128" s="61">
        <f>IFERROR('Data Input - Option 4'!W84*INDEX('Energy Prices'!$F$26:$CJ$31,MATCH($B128,'Energy Prices'!$C$26:$C$31,0),MATCH(Calc_Option4!S$6,'Energy Prices'!$F$11:$CJ$11,0))/100000,0)</f>
        <v>0</v>
      </c>
      <c r="T128" s="61">
        <f>IFERROR('Data Input - Option 4'!X84*INDEX('Energy Prices'!$F$26:$CJ$31,MATCH($B128,'Energy Prices'!$C$26:$C$31,0),MATCH(Calc_Option4!T$6,'Energy Prices'!$F$11:$CJ$11,0))/100000,0)</f>
        <v>0</v>
      </c>
      <c r="U128" s="61">
        <f>IFERROR('Data Input - Option 4'!Y84*INDEX('Energy Prices'!$F$26:$CJ$31,MATCH($B128,'Energy Prices'!$C$26:$C$31,0),MATCH(Calc_Option4!U$6,'Energy Prices'!$F$11:$CJ$11,0))/100000,0)</f>
        <v>0</v>
      </c>
      <c r="V128" s="61">
        <f>IFERROR('Data Input - Option 4'!Z84*INDEX('Energy Prices'!$F$26:$CJ$31,MATCH($B128,'Energy Prices'!$C$26:$C$31,0),MATCH(Calc_Option4!V$6,'Energy Prices'!$F$11:$CJ$11,0))/100000,0)</f>
        <v>0</v>
      </c>
      <c r="W128" s="61">
        <f>IFERROR('Data Input - Option 4'!AA84*INDEX('Energy Prices'!$F$26:$CJ$31,MATCH($B128,'Energy Prices'!$C$26:$C$31,0),MATCH(Calc_Option4!W$6,'Energy Prices'!$F$11:$CJ$11,0))/100000,0)</f>
        <v>0</v>
      </c>
      <c r="X128" s="61">
        <f>IFERROR('Data Input - Option 4'!AB84*INDEX('Energy Prices'!$F$26:$CJ$31,MATCH($B128,'Energy Prices'!$C$26:$C$31,0),MATCH(Calc_Option4!X$6,'Energy Prices'!$F$11:$CJ$11,0))/100000,0)</f>
        <v>0</v>
      </c>
      <c r="Y128" s="61">
        <f>IFERROR('Data Input - Option 4'!AC84*INDEX('Energy Prices'!$F$26:$CJ$31,MATCH($B128,'Energy Prices'!$C$26:$C$31,0),MATCH(Calc_Option4!Y$6,'Energy Prices'!$F$11:$CJ$11,0))/100000,0)</f>
        <v>0</v>
      </c>
      <c r="Z128" s="61">
        <f>IFERROR('Data Input - Option 4'!AD84*INDEX('Energy Prices'!$F$26:$CJ$31,MATCH($B128,'Energy Prices'!$C$26:$C$31,0),MATCH(Calc_Option4!Z$6,'Energy Prices'!$F$11:$CJ$11,0))/100000,0)</f>
        <v>0</v>
      </c>
      <c r="AA128" s="61">
        <f>IFERROR('Data Input - Option 4'!AE84*INDEX('Energy Prices'!$F$26:$CJ$31,MATCH($B128,'Energy Prices'!$C$26:$C$31,0),MATCH(Calc_Option4!AA$6,'Energy Prices'!$F$11:$CJ$11,0))/100000,0)</f>
        <v>0</v>
      </c>
      <c r="AB128" s="61">
        <f>IFERROR('Data Input - Option 4'!AF84*INDEX('Energy Prices'!$F$26:$CJ$31,MATCH($B128,'Energy Prices'!$C$26:$C$31,0),MATCH(Calc_Option4!AB$6,'Energy Prices'!$F$11:$CJ$11,0))/100000,0)</f>
        <v>0</v>
      </c>
      <c r="AC128" s="61">
        <f>IFERROR('Data Input - Option 4'!AG84*INDEX('Energy Prices'!$F$26:$CJ$31,MATCH($B128,'Energy Prices'!$C$26:$C$31,0),MATCH(Calc_Option4!AC$6,'Energy Prices'!$F$11:$CJ$11,0))/100000,0)</f>
        <v>0</v>
      </c>
      <c r="AD128" s="61">
        <f>IFERROR('Data Input - Option 4'!AH84*INDEX('Energy Prices'!$F$26:$CJ$31,MATCH($B128,'Energy Prices'!$C$26:$C$31,0),MATCH(Calc_Option4!AD$6,'Energy Prices'!$F$11:$CJ$11,0))/100000,0)</f>
        <v>0</v>
      </c>
      <c r="AE128" s="61">
        <f>IFERROR('Data Input - Option 4'!AI84*INDEX('Energy Prices'!$F$26:$CJ$31,MATCH($B128,'Energy Prices'!$C$26:$C$31,0),MATCH(Calc_Option4!AE$6,'Energy Prices'!$F$11:$CJ$11,0))/100000,0)</f>
        <v>0</v>
      </c>
      <c r="AF128" s="61">
        <f>IFERROR('Data Input - Option 4'!AJ84*INDEX('Energy Prices'!$F$26:$CJ$31,MATCH($B128,'Energy Prices'!$C$26:$C$31,0),MATCH(Calc_Option4!AF$6,'Energy Prices'!$F$11:$CJ$11,0))/100000,0)</f>
        <v>0</v>
      </c>
      <c r="AG128" s="61">
        <f>IFERROR('Data Input - Option 4'!AK84*INDEX('Energy Prices'!$F$26:$CJ$31,MATCH($B128,'Energy Prices'!$C$26:$C$31,0),MATCH(Calc_Option4!AG$6,'Energy Prices'!$F$11:$CJ$11,0))/100000,0)</f>
        <v>0</v>
      </c>
      <c r="AH128" s="61">
        <f>IFERROR('Data Input - Option 4'!AL84*INDEX('Energy Prices'!$F$26:$CJ$31,MATCH($B128,'Energy Prices'!$C$26:$C$31,0),MATCH(Calc_Option4!AH$6,'Energy Prices'!$F$11:$CJ$11,0))/100000,0)</f>
        <v>0</v>
      </c>
      <c r="AI128" s="61">
        <f>IFERROR('Data Input - Option 4'!AM84*INDEX('Energy Prices'!$F$26:$CJ$31,MATCH($B128,'Energy Prices'!$C$26:$C$31,0),MATCH(Calc_Option4!AI$6,'Energy Prices'!$F$11:$CJ$11,0))/100000,0)</f>
        <v>0</v>
      </c>
      <c r="AJ128" s="61">
        <f>IFERROR('Data Input - Option 4'!AN84*INDEX('Energy Prices'!$F$26:$CJ$31,MATCH($B128,'Energy Prices'!$C$26:$C$31,0),MATCH(Calc_Option4!AJ$6,'Energy Prices'!$F$11:$CJ$11,0))/100000,0)</f>
        <v>0</v>
      </c>
      <c r="AK128" s="61">
        <f>IFERROR('Data Input - Option 4'!AO84*INDEX('Energy Prices'!$F$26:$CJ$31,MATCH($B128,'Energy Prices'!$C$26:$C$31,0),MATCH(Calc_Option4!AK$6,'Energy Prices'!$F$11:$CJ$11,0))/100000,0)</f>
        <v>0</v>
      </c>
      <c r="AL128" s="61">
        <f>IFERROR('Data Input - Option 4'!AP84*INDEX('Energy Prices'!$F$26:$CJ$31,MATCH($B128,'Energy Prices'!$C$26:$C$31,0),MATCH(Calc_Option4!AL$6,'Energy Prices'!$F$11:$CJ$11,0))/100000,0)</f>
        <v>0</v>
      </c>
      <c r="AM128" s="61">
        <f>IFERROR('Data Input - Option 4'!AQ84*INDEX('Energy Prices'!$F$26:$CJ$31,MATCH($B128,'Energy Prices'!$C$26:$C$31,0),MATCH(Calc_Option4!AM$6,'Energy Prices'!$F$11:$CJ$11,0))/100000,0)</f>
        <v>0</v>
      </c>
      <c r="AN128" s="61">
        <f>IFERROR('Data Input - Option 4'!AR84*INDEX('Energy Prices'!$F$26:$CJ$31,MATCH($B128,'Energy Prices'!$C$26:$C$31,0),MATCH(Calc_Option4!AN$6,'Energy Prices'!$F$11:$CJ$11,0))/100000,0)</f>
        <v>0</v>
      </c>
      <c r="AO128" s="61">
        <f>IFERROR('Data Input - Option 4'!AS84*INDEX('Energy Prices'!$F$26:$CJ$31,MATCH($B128,'Energy Prices'!$C$26:$C$31,0),MATCH(Calc_Option4!AO$6,'Energy Prices'!$F$11:$CJ$11,0))/100000,0)</f>
        <v>0</v>
      </c>
      <c r="AP128" s="61">
        <f>IFERROR('Data Input - Option 4'!AT84*INDEX('Energy Prices'!$F$26:$CJ$31,MATCH($B128,'Energy Prices'!$C$26:$C$31,0),MATCH(Calc_Option4!AP$6,'Energy Prices'!$F$11:$CJ$11,0))/100000,0)</f>
        <v>0</v>
      </c>
      <c r="AQ128" s="61">
        <f>IFERROR('Data Input - Option 4'!AU84*INDEX('Energy Prices'!$F$26:$CJ$31,MATCH($B128,'Energy Prices'!$C$26:$C$31,0),MATCH(Calc_Option4!AQ$6,'Energy Prices'!$F$11:$CJ$11,0))/100000,0)</f>
        <v>0</v>
      </c>
      <c r="AR128" s="61">
        <f>IFERROR('Data Input - Option 4'!AV84*INDEX('Energy Prices'!$F$26:$CJ$31,MATCH($B128,'Energy Prices'!$C$26:$C$31,0),MATCH(Calc_Option4!AR$6,'Energy Prices'!$F$11:$CJ$11,0))/100000,0)</f>
        <v>0</v>
      </c>
      <c r="AS128" s="61">
        <f>IFERROR('Data Input - Option 4'!AW84*INDEX('Energy Prices'!$F$26:$CJ$31,MATCH($B128,'Energy Prices'!$C$26:$C$31,0),MATCH(Calc_Option4!AS$6,'Energy Prices'!$F$11:$CJ$11,0))/100000,0)</f>
        <v>0</v>
      </c>
      <c r="AT128" s="61">
        <f>IFERROR('Data Input - Option 4'!AX84*INDEX('Energy Prices'!$F$26:$CJ$31,MATCH($B128,'Energy Prices'!$C$26:$C$31,0),MATCH(Calc_Option4!AT$6,'Energy Prices'!$F$11:$CJ$11,0))/100000,0)</f>
        <v>0</v>
      </c>
      <c r="AU128" s="61">
        <f>IFERROR('Data Input - Option 4'!AY84*INDEX('Energy Prices'!$F$26:$CJ$31,MATCH($B128,'Energy Prices'!$C$26:$C$31,0),MATCH(Calc_Option4!AU$6,'Energy Prices'!$F$11:$CJ$11,0))/100000,0)</f>
        <v>0</v>
      </c>
      <c r="AV128" s="61">
        <f>IFERROR('Data Input - Option 4'!AZ84*INDEX('Energy Prices'!$F$26:$CJ$31,MATCH($B128,'Energy Prices'!$C$26:$C$31,0),MATCH(Calc_Option4!AV$6,'Energy Prices'!$F$11:$CJ$11,0))/100000,0)</f>
        <v>0</v>
      </c>
      <c r="AW128" s="61">
        <f>IFERROR('Data Input - Option 4'!BA84*INDEX('Energy Prices'!$F$26:$CJ$31,MATCH($B128,'Energy Prices'!$C$26:$C$31,0),MATCH(Calc_Option4!AW$6,'Energy Prices'!$F$11:$CJ$11,0))/100000,0)</f>
        <v>0</v>
      </c>
      <c r="AX128" s="61">
        <f>IFERROR('Data Input - Option 4'!BB84*INDEX('Energy Prices'!$F$26:$CJ$31,MATCH($B128,'Energy Prices'!$C$26:$C$31,0),MATCH(Calc_Option4!AX$6,'Energy Prices'!$F$11:$CJ$11,0))/100000,0)</f>
        <v>0</v>
      </c>
      <c r="AY128" s="61">
        <f>IFERROR('Data Input - Option 4'!BC84*INDEX('Energy Prices'!$F$26:$CJ$31,MATCH($B128,'Energy Prices'!$C$26:$C$31,0),MATCH(Calc_Option4!AY$6,'Energy Prices'!$F$11:$CJ$11,0))/100000,0)</f>
        <v>0</v>
      </c>
      <c r="AZ128" s="61">
        <f>IFERROR('Data Input - Option 4'!BD84*INDEX('Energy Prices'!$F$26:$CJ$31,MATCH($B128,'Energy Prices'!$C$26:$C$31,0),MATCH(Calc_Option4!AZ$6,'Energy Prices'!$F$11:$CJ$11,0))/100000,0)</f>
        <v>0</v>
      </c>
      <c r="BA128" s="61">
        <f>IFERROR('Data Input - Option 4'!BE84*INDEX('Energy Prices'!$F$26:$CJ$31,MATCH($B128,'Energy Prices'!$C$26:$C$31,0),MATCH(Calc_Option4!BA$6,'Energy Prices'!$F$11:$CJ$11,0))/100000,0)</f>
        <v>0</v>
      </c>
      <c r="BB128" s="61">
        <f>IFERROR('Data Input - Option 4'!BF84*INDEX('Energy Prices'!$F$26:$CJ$31,MATCH($B128,'Energy Prices'!$C$26:$C$31,0),MATCH(Calc_Option4!BB$6,'Energy Prices'!$F$11:$CJ$11,0))/100000,0)</f>
        <v>0</v>
      </c>
      <c r="BC128" s="61">
        <f>IFERROR('Data Input - Option 4'!BG84*INDEX('Energy Prices'!$F$26:$CJ$31,MATCH($B128,'Energy Prices'!$C$26:$C$31,0),MATCH(Calc_Option4!BC$6,'Energy Prices'!$F$11:$CJ$11,0))/100000,0)</f>
        <v>0</v>
      </c>
      <c r="BD128" s="61">
        <f>IFERROR('Data Input - Option 4'!BH84*INDEX('Energy Prices'!$F$26:$CJ$31,MATCH($B128,'Energy Prices'!$C$26:$C$31,0),MATCH(Calc_Option4!BD$6,'Energy Prices'!$F$11:$CJ$11,0))/100000,0)</f>
        <v>0</v>
      </c>
      <c r="BE128" s="61">
        <f>IFERROR('Data Input - Option 4'!BI84*INDEX('Energy Prices'!$F$26:$CJ$31,MATCH($B128,'Energy Prices'!$C$26:$C$31,0),MATCH(Calc_Option4!BE$6,'Energy Prices'!$F$11:$CJ$11,0))/100000,0)</f>
        <v>0</v>
      </c>
      <c r="BF128" s="61">
        <f>IFERROR('Data Input - Option 4'!BJ84*INDEX('Energy Prices'!$F$26:$CJ$31,MATCH($B128,'Energy Prices'!$C$26:$C$31,0),MATCH(Calc_Option4!BF$6,'Energy Prices'!$F$11:$CJ$11,0))/100000,0)</f>
        <v>0</v>
      </c>
      <c r="BG128" s="61">
        <f>IFERROR('Data Input - Option 4'!BK84*INDEX('Energy Prices'!$F$26:$CJ$31,MATCH($B128,'Energy Prices'!$C$26:$C$31,0),MATCH(Calc_Option4!BG$6,'Energy Prices'!$F$11:$CJ$11,0))/100000,0)</f>
        <v>0</v>
      </c>
      <c r="BH128" s="61">
        <f>IFERROR('Data Input - Option 4'!BL84*INDEX('Energy Prices'!$F$26:$CJ$31,MATCH($B128,'Energy Prices'!$C$26:$C$31,0),MATCH(Calc_Option4!BH$6,'Energy Prices'!$F$11:$CJ$11,0))/100000,0)</f>
        <v>0</v>
      </c>
      <c r="BI128" s="61">
        <f>IFERROR('Data Input - Option 4'!BM84*INDEX('Energy Prices'!$F$26:$CJ$31,MATCH($B128,'Energy Prices'!$C$26:$C$31,0),MATCH(Calc_Option4!BI$6,'Energy Prices'!$F$11:$CJ$11,0))/100000,0)</f>
        <v>0</v>
      </c>
      <c r="BJ128" s="61">
        <f>IFERROR('Data Input - Option 4'!BN84*INDEX('Energy Prices'!$F$26:$CJ$31,MATCH($B128,'Energy Prices'!$C$26:$C$31,0),MATCH(Calc_Option4!BJ$6,'Energy Prices'!$F$11:$CJ$11,0))/100000,0)</f>
        <v>0</v>
      </c>
      <c r="BK128" s="61">
        <f>IFERROR('Data Input - Option 4'!BO84*INDEX('Energy Prices'!$F$26:$CJ$31,MATCH($B128,'Energy Prices'!$C$26:$C$31,0),MATCH(Calc_Option4!BK$6,'Energy Prices'!$F$11:$CJ$11,0))/100000,0)</f>
        <v>0</v>
      </c>
      <c r="BL128" s="61">
        <f>IFERROR('Data Input - Option 4'!BP84*INDEX('Energy Prices'!$F$26:$CJ$31,MATCH($B128,'Energy Prices'!$C$26:$C$31,0),MATCH(Calc_Option4!BL$6,'Energy Prices'!$F$11:$CJ$11,0))/100000,0)</f>
        <v>0</v>
      </c>
      <c r="BM128" s="61">
        <f>IFERROR('Data Input - Option 4'!BQ84*INDEX('Energy Prices'!$F$26:$CJ$31,MATCH($B128,'Energy Prices'!$C$26:$C$31,0),MATCH(Calc_Option4!BM$6,'Energy Prices'!$F$11:$CJ$11,0))/100000,0)</f>
        <v>0</v>
      </c>
      <c r="BN128" s="61">
        <f>IFERROR('Data Input - Option 4'!BR84*INDEX('Energy Prices'!$F$26:$CJ$31,MATCH($B128,'Energy Prices'!$C$26:$C$31,0),MATCH(Calc_Option4!BN$6,'Energy Prices'!$F$11:$CJ$11,0))/100000,0)</f>
        <v>0</v>
      </c>
      <c r="BO128" s="61">
        <f>IFERROR('Data Input - Option 4'!BS84*INDEX('Energy Prices'!$F$26:$CJ$31,MATCH($B128,'Energy Prices'!$C$26:$C$31,0),MATCH(Calc_Option4!BO$6,'Energy Prices'!$F$11:$CJ$11,0))/100000,0)</f>
        <v>0</v>
      </c>
      <c r="BP128" s="61">
        <f>IFERROR('Data Input - Option 4'!BT84*INDEX('Energy Prices'!$F$26:$CJ$31,MATCH($B128,'Energy Prices'!$C$26:$C$31,0),MATCH(Calc_Option4!BP$6,'Energy Prices'!$F$11:$CJ$11,0))/100000,0)</f>
        <v>0</v>
      </c>
      <c r="BQ128" s="61">
        <f>IFERROR('Data Input - Option 4'!BU84*INDEX('Energy Prices'!$F$26:$CJ$31,MATCH($B128,'Energy Prices'!$C$26:$C$31,0),MATCH(Calc_Option4!BQ$6,'Energy Prices'!$F$11:$CJ$11,0))/100000,0)</f>
        <v>0</v>
      </c>
      <c r="BR128" s="61">
        <f>IFERROR('Data Input - Option 4'!BV84*INDEX('Energy Prices'!$F$26:$CJ$31,MATCH($B128,'Energy Prices'!$C$26:$C$31,0),MATCH(Calc_Option4!BR$6,'Energy Prices'!$F$11:$CJ$11,0))/100000,0)</f>
        <v>0</v>
      </c>
      <c r="BS128" s="61">
        <f>IFERROR('Data Input - Option 4'!BW84*INDEX('Energy Prices'!$F$26:$CJ$31,MATCH($B128,'Energy Prices'!$C$26:$C$31,0),MATCH(Calc_Option4!BS$6,'Energy Prices'!$F$11:$CJ$11,0))/100000,0)</f>
        <v>0</v>
      </c>
      <c r="BT128" s="61">
        <f>IFERROR('Data Input - Option 4'!BX84*INDEX('Energy Prices'!$F$26:$CJ$31,MATCH($B128,'Energy Prices'!$C$26:$C$31,0),MATCH(Calc_Option4!BT$6,'Energy Prices'!$F$11:$CJ$11,0))/100000,0)</f>
        <v>0</v>
      </c>
      <c r="BU128" s="61">
        <f>IFERROR('Data Input - Option 4'!BY84*INDEX('Energy Prices'!$F$26:$CJ$31,MATCH($B128,'Energy Prices'!$C$26:$C$31,0),MATCH(Calc_Option4!BU$6,'Energy Prices'!$F$11:$CJ$11,0))/100000,0)</f>
        <v>0</v>
      </c>
      <c r="BV128" s="61">
        <f>IFERROR('Data Input - Option 4'!BZ84*INDEX('Energy Prices'!$F$26:$CJ$31,MATCH($B128,'Energy Prices'!$C$26:$C$31,0),MATCH(Calc_Option4!BV$6,'Energy Prices'!$F$11:$CJ$11,0))/100000,0)</f>
        <v>0</v>
      </c>
      <c r="BW128" s="61">
        <f>IFERROR('Data Input - Option 4'!CA84*INDEX('Energy Prices'!$F$26:$CJ$31,MATCH($B128,'Energy Prices'!$C$26:$C$31,0),MATCH(Calc_Option4!BW$6,'Energy Prices'!$F$11:$CJ$11,0))/100000,0)</f>
        <v>0</v>
      </c>
      <c r="BX128" s="61">
        <f>IFERROR('Data Input - Option 4'!CB84*INDEX('Energy Prices'!$F$26:$CJ$31,MATCH($B128,'Energy Prices'!$C$26:$C$31,0),MATCH(Calc_Option4!BX$6,'Energy Prices'!$F$11:$CJ$11,0))/100000,0)</f>
        <v>0</v>
      </c>
      <c r="BY128" s="61">
        <f>IFERROR('Data Input - Option 4'!CC84*INDEX('Energy Prices'!$F$26:$CJ$31,MATCH($B128,'Energy Prices'!$C$26:$C$31,0),MATCH(Calc_Option4!BY$6,'Energy Prices'!$F$11:$CJ$11,0))/100000,0)</f>
        <v>0</v>
      </c>
      <c r="BZ128" s="61">
        <f>IFERROR('Data Input - Option 4'!CD84*INDEX('Energy Prices'!$F$26:$CJ$31,MATCH($B128,'Energy Prices'!$C$26:$C$31,0),MATCH(Calc_Option4!BZ$6,'Energy Prices'!$F$11:$CJ$11,0))/100000,0)</f>
        <v>0</v>
      </c>
      <c r="CA128" s="61">
        <f>IFERROR('Data Input - Option 4'!CE84*INDEX('Energy Prices'!$F$26:$CJ$31,MATCH($B128,'Energy Prices'!$C$26:$C$31,0),MATCH(Calc_Option4!CA$6,'Energy Prices'!$F$11:$CJ$11,0))/100000,0)</f>
        <v>0</v>
      </c>
      <c r="CB128" s="61">
        <f>IFERROR('Data Input - Option 4'!CF84*INDEX('Energy Prices'!$F$26:$CJ$31,MATCH($B128,'Energy Prices'!$C$26:$C$31,0),MATCH(Calc_Option4!CB$6,'Energy Prices'!$F$11:$CJ$11,0))/100000,0)</f>
        <v>0</v>
      </c>
      <c r="CC128" s="61">
        <f>IFERROR('Data Input - Option 4'!CG84*INDEX('Energy Prices'!$F$26:$CJ$31,MATCH($B128,'Energy Prices'!$C$26:$C$31,0),MATCH(Calc_Option4!CC$6,'Energy Prices'!$F$11:$CJ$11,0))/100000,0)</f>
        <v>0</v>
      </c>
      <c r="CD128" s="61">
        <f>IFERROR('Data Input - Option 4'!CH84*INDEX('Energy Prices'!$F$26:$CJ$31,MATCH($B128,'Energy Prices'!$C$26:$C$31,0),MATCH(Calc_Option4!CD$6,'Energy Prices'!$F$11:$CJ$11,0))/100000,0)</f>
        <v>0</v>
      </c>
      <c r="CE128" s="61">
        <f>IFERROR('Data Input - Option 4'!CI84*INDEX('Energy Prices'!$F$26:$CJ$31,MATCH($B128,'Energy Prices'!$C$26:$C$31,0),MATCH(Calc_Option4!CE$6,'Energy Prices'!$F$11:$CJ$11,0))/100000,0)</f>
        <v>0</v>
      </c>
      <c r="CF128" s="61">
        <f>IFERROR('Data Input - Option 4'!CJ84*INDEX('Energy Prices'!$F$26:$CJ$31,MATCH($B128,'Energy Prices'!$C$26:$C$31,0),MATCH(Calc_Option4!CF$6,'Energy Prices'!$F$11:$CJ$11,0))/100000,0)</f>
        <v>0</v>
      </c>
      <c r="CG128" s="61">
        <f>IFERROR('Data Input - Option 4'!CK84*INDEX('Energy Prices'!$F$26:$CJ$31,MATCH($B128,'Energy Prices'!$C$26:$C$31,0),MATCH(Calc_Option4!CG$6,'Energy Prices'!$F$11:$CJ$11,0))/100000,0)</f>
        <v>0</v>
      </c>
      <c r="CH128" s="61">
        <f>IFERROR('Data Input - Option 4'!CL84*INDEX('Energy Prices'!$F$26:$CJ$31,MATCH($B128,'Energy Prices'!$C$26:$C$31,0),MATCH(Calc_Option4!CH$6,'Energy Prices'!$F$11:$CJ$11,0))/100000,0)</f>
        <v>0</v>
      </c>
      <c r="CI128" s="61">
        <f>IFERROR('Data Input - Option 4'!CM84*INDEX('Energy Prices'!$F$26:$CJ$31,MATCH($B128,'Energy Prices'!$C$26:$C$31,0),MATCH(Calc_Option4!CI$6,'Energy Prices'!$F$11:$CJ$11,0))/100000,0)</f>
        <v>0</v>
      </c>
      <c r="CJ128" s="61">
        <f>IFERROR('Data Input - Option 4'!CN84*INDEX('Energy Prices'!$F$26:$CJ$31,MATCH($B128,'Energy Prices'!$C$26:$C$31,0),MATCH(Calc_Option4!CJ$6,'Energy Prices'!$F$11:$CJ$11,0))/100000,0)</f>
        <v>0</v>
      </c>
      <c r="CK128" s="61">
        <f>IFERROR('Data Input - Option 4'!CO84*INDEX('Energy Prices'!$F$26:$CJ$31,MATCH($B128,'Energy Prices'!$C$26:$C$31,0),MATCH(Calc_Option4!CK$6,'Energy Prices'!$F$11:$CJ$11,0))/100000,0)</f>
        <v>0</v>
      </c>
      <c r="CL128" s="61">
        <f>IFERROR('Data Input - Option 4'!CP84*INDEX('Energy Prices'!$F$26:$CJ$31,MATCH($B128,'Energy Prices'!$C$26:$C$31,0),MATCH(Calc_Option4!CL$6,'Energy Prices'!$F$11:$CJ$11,0))/100000,0)</f>
        <v>0</v>
      </c>
      <c r="CM128" s="61">
        <f>IFERROR('Data Input - Option 4'!CQ84*INDEX('Energy Prices'!$F$26:$CJ$31,MATCH($B128,'Energy Prices'!$C$26:$C$31,0),MATCH(Calc_Option4!CM$6,'Energy Prices'!$F$11:$CJ$11,0))/100000,0)</f>
        <v>0</v>
      </c>
      <c r="CN128" s="61">
        <f>IFERROR('Data Input - Option 4'!CR84*INDEX('Energy Prices'!$F$26:$CJ$31,MATCH($B128,'Energy Prices'!$C$26:$C$31,0),MATCH(Calc_Option4!CN$6,'Energy Prices'!$F$11:$CJ$11,0))/100000,0)</f>
        <v>0</v>
      </c>
      <c r="CO128" s="61">
        <f>IFERROR('Data Input - Option 4'!CS84*INDEX('Energy Prices'!$F$26:$CJ$31,MATCH($B128,'Energy Prices'!$C$26:$C$31,0),MATCH(Calc_Option4!CO$6,'Energy Prices'!$F$11:$CJ$11,0))/100000,0)</f>
        <v>0</v>
      </c>
      <c r="CP128" s="61">
        <f>IFERROR('Data Input - Option 4'!CT84*INDEX('Energy Prices'!$F$26:$CJ$31,MATCH($B128,'Energy Prices'!$C$26:$C$31,0),MATCH(Calc_Option4!CP$6,'Energy Prices'!$F$11:$CJ$11,0))/100000,0)</f>
        <v>0</v>
      </c>
      <c r="CQ128" s="61">
        <f>IFERROR('Data Input - Option 4'!CU84*INDEX('Energy Prices'!$F$26:$CJ$31,MATCH($B128,'Energy Prices'!$C$26:$C$31,0),MATCH(Calc_Option4!CQ$6,'Energy Prices'!$F$11:$CJ$11,0))/100000,0)</f>
        <v>0</v>
      </c>
      <c r="CR128" s="61">
        <f>IFERROR('Data Input - Option 4'!CV84*INDEX('Energy Prices'!$F$26:$CJ$31,MATCH($B128,'Energy Prices'!$C$26:$C$31,0),MATCH(Calc_Option4!CR$6,'Energy Prices'!$F$11:$CJ$11,0))/100000,0)</f>
        <v>0</v>
      </c>
      <c r="CS128" s="61">
        <f>IFERROR('Data Input - Option 4'!CW84*INDEX('Energy Prices'!$F$26:$CJ$31,MATCH($B128,'Energy Prices'!$C$26:$C$31,0),MATCH(Calc_Option4!CS$6,'Energy Prices'!$F$11:$CJ$11,0))/100000,0)</f>
        <v>0</v>
      </c>
      <c r="CT128" s="61">
        <f>IFERROR('Data Input - Option 4'!CX84*INDEX('Energy Prices'!$F$26:$CJ$31,MATCH($B128,'Energy Prices'!$C$26:$C$31,0),MATCH(Calc_Option4!CT$6,'Energy Prices'!$F$11:$CJ$11,0))/100000,0)</f>
        <v>0</v>
      </c>
      <c r="CU128" s="61">
        <f>IFERROR('Data Input - Option 4'!CY84*INDEX('Energy Prices'!$F$26:$CJ$31,MATCH($B128,'Energy Prices'!$C$26:$C$31,0),MATCH(Calc_Option4!CU$6,'Energy Prices'!$F$11:$CJ$11,0))/100000,0)</f>
        <v>0</v>
      </c>
      <c r="CV128" s="61">
        <f>IFERROR('Data Input - Option 4'!CZ84*INDEX('Energy Prices'!$F$26:$CJ$31,MATCH($B128,'Energy Prices'!$C$26:$C$31,0),MATCH(Calc_Option4!CV$6,'Energy Prices'!$F$11:$CJ$11,0))/100000,0)</f>
        <v>0</v>
      </c>
      <c r="CW128" s="61">
        <f>IFERROR('Data Input - Option 4'!DA84*INDEX('Energy Prices'!$F$26:$CJ$31,MATCH($B128,'Energy Prices'!$C$26:$C$31,0),MATCH(Calc_Option4!CW$6,'Energy Prices'!$F$11:$CJ$11,0))/100000,0)</f>
        <v>0</v>
      </c>
      <c r="CX128" s="61">
        <f>IFERROR('Data Input - Option 4'!DB84*INDEX('Energy Prices'!$F$26:$CJ$31,MATCH($B128,'Energy Prices'!$C$26:$C$31,0),MATCH(Calc_Option4!CX$6,'Energy Prices'!$F$11:$CJ$11,0))/100000,0)</f>
        <v>0</v>
      </c>
      <c r="CY128" s="61">
        <f>IFERROR('Data Input - Option 4'!DC84*INDEX('Energy Prices'!$F$26:$CJ$31,MATCH($B128,'Energy Prices'!$C$26:$C$31,0),MATCH(Calc_Option4!CY$6,'Energy Prices'!$F$11:$CJ$11,0))/100000,0)</f>
        <v>0</v>
      </c>
      <c r="CZ128" s="391"/>
    </row>
    <row r="129" spans="2:104" x14ac:dyDescent="0.25">
      <c r="B129" s="393" t="s">
        <v>114</v>
      </c>
      <c r="C129" s="9" t="s">
        <v>1117</v>
      </c>
      <c r="D129" s="61">
        <f>IFERROR('Data Input - Option 4'!H85*INDEX('Energy Prices'!$F$26:$CJ$31,MATCH($B129,'Energy Prices'!$C$26:$C$31,0),MATCH(Calc_Option4!D$6,'Energy Prices'!$F$11:$CJ$11,0))/100000,0)</f>
        <v>0</v>
      </c>
      <c r="E129" s="61">
        <f>IFERROR('Data Input - Option 4'!I85*INDEX('Energy Prices'!$F$26:$CJ$31,MATCH($B129,'Energy Prices'!$C$26:$C$31,0),MATCH(Calc_Option4!E$6,'Energy Prices'!$F$11:$CJ$11,0))/100000,0)</f>
        <v>0</v>
      </c>
      <c r="F129" s="61">
        <f>IFERROR('Data Input - Option 4'!J85*INDEX('Energy Prices'!$F$26:$CJ$31,MATCH($B129,'Energy Prices'!$C$26:$C$31,0),MATCH(Calc_Option4!F$6,'Energy Prices'!$F$11:$CJ$11,0))/100000,0)</f>
        <v>0</v>
      </c>
      <c r="G129" s="61">
        <f>IFERROR('Data Input - Option 4'!K85*INDEX('Energy Prices'!$F$26:$CJ$31,MATCH($B129,'Energy Prices'!$C$26:$C$31,0),MATCH(Calc_Option4!G$6,'Energy Prices'!$F$11:$CJ$11,0))/100000,0)</f>
        <v>0</v>
      </c>
      <c r="H129" s="61">
        <f>IFERROR('Data Input - Option 4'!L85*INDEX('Energy Prices'!$F$26:$CJ$31,MATCH($B129,'Energy Prices'!$C$26:$C$31,0),MATCH(Calc_Option4!H$6,'Energy Prices'!$F$11:$CJ$11,0))/100000,0)</f>
        <v>0</v>
      </c>
      <c r="I129" s="61">
        <f>IFERROR('Data Input - Option 4'!M85*INDEX('Energy Prices'!$F$26:$CJ$31,MATCH($B129,'Energy Prices'!$C$26:$C$31,0),MATCH(Calc_Option4!I$6,'Energy Prices'!$F$11:$CJ$11,0))/100000,0)</f>
        <v>0</v>
      </c>
      <c r="J129" s="61">
        <f>IFERROR('Data Input - Option 4'!N85*INDEX('Energy Prices'!$F$26:$CJ$31,MATCH($B129,'Energy Prices'!$C$26:$C$31,0),MATCH(Calc_Option4!J$6,'Energy Prices'!$F$11:$CJ$11,0))/100000,0)</f>
        <v>0</v>
      </c>
      <c r="K129" s="61">
        <f>IFERROR('Data Input - Option 4'!O85*INDEX('Energy Prices'!$F$26:$CJ$31,MATCH($B129,'Energy Prices'!$C$26:$C$31,0),MATCH(Calc_Option4!K$6,'Energy Prices'!$F$11:$CJ$11,0))/100000,0)</f>
        <v>0</v>
      </c>
      <c r="L129" s="61">
        <f>IFERROR('Data Input - Option 4'!P85*INDEX('Energy Prices'!$F$26:$CJ$31,MATCH($B129,'Energy Prices'!$C$26:$C$31,0),MATCH(Calc_Option4!L$6,'Energy Prices'!$F$11:$CJ$11,0))/100000,0)</f>
        <v>0</v>
      </c>
      <c r="M129" s="61">
        <f>IFERROR('Data Input - Option 4'!Q85*INDEX('Energy Prices'!$F$26:$CJ$31,MATCH($B129,'Energy Prices'!$C$26:$C$31,0),MATCH(Calc_Option4!M$6,'Energy Prices'!$F$11:$CJ$11,0))/100000,0)</f>
        <v>0</v>
      </c>
      <c r="N129" s="61">
        <f>IFERROR('Data Input - Option 4'!R85*INDEX('Energy Prices'!$F$26:$CJ$31,MATCH($B129,'Energy Prices'!$C$26:$C$31,0),MATCH(Calc_Option4!N$6,'Energy Prices'!$F$11:$CJ$11,0))/100000,0)</f>
        <v>0</v>
      </c>
      <c r="O129" s="61">
        <f>IFERROR('Data Input - Option 4'!S85*INDEX('Energy Prices'!$F$26:$CJ$31,MATCH($B129,'Energy Prices'!$C$26:$C$31,0),MATCH(Calc_Option4!O$6,'Energy Prices'!$F$11:$CJ$11,0))/100000,0)</f>
        <v>0</v>
      </c>
      <c r="P129" s="61">
        <f>IFERROR('Data Input - Option 4'!T85*INDEX('Energy Prices'!$F$26:$CJ$31,MATCH($B129,'Energy Prices'!$C$26:$C$31,0),MATCH(Calc_Option4!P$6,'Energy Prices'!$F$11:$CJ$11,0))/100000,0)</f>
        <v>0</v>
      </c>
      <c r="Q129" s="61">
        <f>IFERROR('Data Input - Option 4'!U85*INDEX('Energy Prices'!$F$26:$CJ$31,MATCH($B129,'Energy Prices'!$C$26:$C$31,0),MATCH(Calc_Option4!Q$6,'Energy Prices'!$F$11:$CJ$11,0))/100000,0)</f>
        <v>0</v>
      </c>
      <c r="R129" s="61">
        <f>IFERROR('Data Input - Option 4'!V85*INDEX('Energy Prices'!$F$26:$CJ$31,MATCH($B129,'Energy Prices'!$C$26:$C$31,0),MATCH(Calc_Option4!R$6,'Energy Prices'!$F$11:$CJ$11,0))/100000,0)</f>
        <v>0</v>
      </c>
      <c r="S129" s="61">
        <f>IFERROR('Data Input - Option 4'!W85*INDEX('Energy Prices'!$F$26:$CJ$31,MATCH($B129,'Energy Prices'!$C$26:$C$31,0),MATCH(Calc_Option4!S$6,'Energy Prices'!$F$11:$CJ$11,0))/100000,0)</f>
        <v>0</v>
      </c>
      <c r="T129" s="61">
        <f>IFERROR('Data Input - Option 4'!X85*INDEX('Energy Prices'!$F$26:$CJ$31,MATCH($B129,'Energy Prices'!$C$26:$C$31,0),MATCH(Calc_Option4!T$6,'Energy Prices'!$F$11:$CJ$11,0))/100000,0)</f>
        <v>0</v>
      </c>
      <c r="U129" s="61">
        <f>IFERROR('Data Input - Option 4'!Y85*INDEX('Energy Prices'!$F$26:$CJ$31,MATCH($B129,'Energy Prices'!$C$26:$C$31,0),MATCH(Calc_Option4!U$6,'Energy Prices'!$F$11:$CJ$11,0))/100000,0)</f>
        <v>0</v>
      </c>
      <c r="V129" s="61">
        <f>IFERROR('Data Input - Option 4'!Z85*INDEX('Energy Prices'!$F$26:$CJ$31,MATCH($B129,'Energy Prices'!$C$26:$C$31,0),MATCH(Calc_Option4!V$6,'Energy Prices'!$F$11:$CJ$11,0))/100000,0)</f>
        <v>0</v>
      </c>
      <c r="W129" s="61">
        <f>IFERROR('Data Input - Option 4'!AA85*INDEX('Energy Prices'!$F$26:$CJ$31,MATCH($B129,'Energy Prices'!$C$26:$C$31,0),MATCH(Calc_Option4!W$6,'Energy Prices'!$F$11:$CJ$11,0))/100000,0)</f>
        <v>0</v>
      </c>
      <c r="X129" s="61">
        <f>IFERROR('Data Input - Option 4'!AB85*INDEX('Energy Prices'!$F$26:$CJ$31,MATCH($B129,'Energy Prices'!$C$26:$C$31,0),MATCH(Calc_Option4!X$6,'Energy Prices'!$F$11:$CJ$11,0))/100000,0)</f>
        <v>0</v>
      </c>
      <c r="Y129" s="61">
        <f>IFERROR('Data Input - Option 4'!AC85*INDEX('Energy Prices'!$F$26:$CJ$31,MATCH($B129,'Energy Prices'!$C$26:$C$31,0),MATCH(Calc_Option4!Y$6,'Energy Prices'!$F$11:$CJ$11,0))/100000,0)</f>
        <v>0</v>
      </c>
      <c r="Z129" s="61">
        <f>IFERROR('Data Input - Option 4'!AD85*INDEX('Energy Prices'!$F$26:$CJ$31,MATCH($B129,'Energy Prices'!$C$26:$C$31,0),MATCH(Calc_Option4!Z$6,'Energy Prices'!$F$11:$CJ$11,0))/100000,0)</f>
        <v>0</v>
      </c>
      <c r="AA129" s="61">
        <f>IFERROR('Data Input - Option 4'!AE85*INDEX('Energy Prices'!$F$26:$CJ$31,MATCH($B129,'Energy Prices'!$C$26:$C$31,0),MATCH(Calc_Option4!AA$6,'Energy Prices'!$F$11:$CJ$11,0))/100000,0)</f>
        <v>0</v>
      </c>
      <c r="AB129" s="61">
        <f>IFERROR('Data Input - Option 4'!AF85*INDEX('Energy Prices'!$F$26:$CJ$31,MATCH($B129,'Energy Prices'!$C$26:$C$31,0),MATCH(Calc_Option4!AB$6,'Energy Prices'!$F$11:$CJ$11,0))/100000,0)</f>
        <v>0</v>
      </c>
      <c r="AC129" s="61">
        <f>IFERROR('Data Input - Option 4'!AG85*INDEX('Energy Prices'!$F$26:$CJ$31,MATCH($B129,'Energy Prices'!$C$26:$C$31,0),MATCH(Calc_Option4!AC$6,'Energy Prices'!$F$11:$CJ$11,0))/100000,0)</f>
        <v>0</v>
      </c>
      <c r="AD129" s="61">
        <f>IFERROR('Data Input - Option 4'!AH85*INDEX('Energy Prices'!$F$26:$CJ$31,MATCH($B129,'Energy Prices'!$C$26:$C$31,0),MATCH(Calc_Option4!AD$6,'Energy Prices'!$F$11:$CJ$11,0))/100000,0)</f>
        <v>0</v>
      </c>
      <c r="AE129" s="61">
        <f>IFERROR('Data Input - Option 4'!AI85*INDEX('Energy Prices'!$F$26:$CJ$31,MATCH($B129,'Energy Prices'!$C$26:$C$31,0),MATCH(Calc_Option4!AE$6,'Energy Prices'!$F$11:$CJ$11,0))/100000,0)</f>
        <v>0</v>
      </c>
      <c r="AF129" s="61">
        <f>IFERROR('Data Input - Option 4'!AJ85*INDEX('Energy Prices'!$F$26:$CJ$31,MATCH($B129,'Energy Prices'!$C$26:$C$31,0),MATCH(Calc_Option4!AF$6,'Energy Prices'!$F$11:$CJ$11,0))/100000,0)</f>
        <v>0</v>
      </c>
      <c r="AG129" s="61">
        <f>IFERROR('Data Input - Option 4'!AK85*INDEX('Energy Prices'!$F$26:$CJ$31,MATCH($B129,'Energy Prices'!$C$26:$C$31,0),MATCH(Calc_Option4!AG$6,'Energy Prices'!$F$11:$CJ$11,0))/100000,0)</f>
        <v>0</v>
      </c>
      <c r="AH129" s="61">
        <f>IFERROR('Data Input - Option 4'!AL85*INDEX('Energy Prices'!$F$26:$CJ$31,MATCH($B129,'Energy Prices'!$C$26:$C$31,0),MATCH(Calc_Option4!AH$6,'Energy Prices'!$F$11:$CJ$11,0))/100000,0)</f>
        <v>0</v>
      </c>
      <c r="AI129" s="61">
        <f>IFERROR('Data Input - Option 4'!AM85*INDEX('Energy Prices'!$F$26:$CJ$31,MATCH($B129,'Energy Prices'!$C$26:$C$31,0),MATCH(Calc_Option4!AI$6,'Energy Prices'!$F$11:$CJ$11,0))/100000,0)</f>
        <v>0</v>
      </c>
      <c r="AJ129" s="61">
        <f>IFERROR('Data Input - Option 4'!AN85*INDEX('Energy Prices'!$F$26:$CJ$31,MATCH($B129,'Energy Prices'!$C$26:$C$31,0),MATCH(Calc_Option4!AJ$6,'Energy Prices'!$F$11:$CJ$11,0))/100000,0)</f>
        <v>0</v>
      </c>
      <c r="AK129" s="61">
        <f>IFERROR('Data Input - Option 4'!AO85*INDEX('Energy Prices'!$F$26:$CJ$31,MATCH($B129,'Energy Prices'!$C$26:$C$31,0),MATCH(Calc_Option4!AK$6,'Energy Prices'!$F$11:$CJ$11,0))/100000,0)</f>
        <v>0</v>
      </c>
      <c r="AL129" s="61">
        <f>IFERROR('Data Input - Option 4'!AP85*INDEX('Energy Prices'!$F$26:$CJ$31,MATCH($B129,'Energy Prices'!$C$26:$C$31,0),MATCH(Calc_Option4!AL$6,'Energy Prices'!$F$11:$CJ$11,0))/100000,0)</f>
        <v>0</v>
      </c>
      <c r="AM129" s="61">
        <f>IFERROR('Data Input - Option 4'!AQ85*INDEX('Energy Prices'!$F$26:$CJ$31,MATCH($B129,'Energy Prices'!$C$26:$C$31,0),MATCH(Calc_Option4!AM$6,'Energy Prices'!$F$11:$CJ$11,0))/100000,0)</f>
        <v>0</v>
      </c>
      <c r="AN129" s="61">
        <f>IFERROR('Data Input - Option 4'!AR85*INDEX('Energy Prices'!$F$26:$CJ$31,MATCH($B129,'Energy Prices'!$C$26:$C$31,0),MATCH(Calc_Option4!AN$6,'Energy Prices'!$F$11:$CJ$11,0))/100000,0)</f>
        <v>0</v>
      </c>
      <c r="AO129" s="61">
        <f>IFERROR('Data Input - Option 4'!AS85*INDEX('Energy Prices'!$F$26:$CJ$31,MATCH($B129,'Energy Prices'!$C$26:$C$31,0),MATCH(Calc_Option4!AO$6,'Energy Prices'!$F$11:$CJ$11,0))/100000,0)</f>
        <v>0</v>
      </c>
      <c r="AP129" s="61">
        <f>IFERROR('Data Input - Option 4'!AT85*INDEX('Energy Prices'!$F$26:$CJ$31,MATCH($B129,'Energy Prices'!$C$26:$C$31,0),MATCH(Calc_Option4!AP$6,'Energy Prices'!$F$11:$CJ$11,0))/100000,0)</f>
        <v>0</v>
      </c>
      <c r="AQ129" s="61">
        <f>IFERROR('Data Input - Option 4'!AU85*INDEX('Energy Prices'!$F$26:$CJ$31,MATCH($B129,'Energy Prices'!$C$26:$C$31,0),MATCH(Calc_Option4!AQ$6,'Energy Prices'!$F$11:$CJ$11,0))/100000,0)</f>
        <v>0</v>
      </c>
      <c r="AR129" s="61">
        <f>IFERROR('Data Input - Option 4'!AV85*INDEX('Energy Prices'!$F$26:$CJ$31,MATCH($B129,'Energy Prices'!$C$26:$C$31,0),MATCH(Calc_Option4!AR$6,'Energy Prices'!$F$11:$CJ$11,0))/100000,0)</f>
        <v>0</v>
      </c>
      <c r="AS129" s="61">
        <f>IFERROR('Data Input - Option 4'!AW85*INDEX('Energy Prices'!$F$26:$CJ$31,MATCH($B129,'Energy Prices'!$C$26:$C$31,0),MATCH(Calc_Option4!AS$6,'Energy Prices'!$F$11:$CJ$11,0))/100000,0)</f>
        <v>0</v>
      </c>
      <c r="AT129" s="61">
        <f>IFERROR('Data Input - Option 4'!AX85*INDEX('Energy Prices'!$F$26:$CJ$31,MATCH($B129,'Energy Prices'!$C$26:$C$31,0),MATCH(Calc_Option4!AT$6,'Energy Prices'!$F$11:$CJ$11,0))/100000,0)</f>
        <v>0</v>
      </c>
      <c r="AU129" s="61">
        <f>IFERROR('Data Input - Option 4'!AY85*INDEX('Energy Prices'!$F$26:$CJ$31,MATCH($B129,'Energy Prices'!$C$26:$C$31,0),MATCH(Calc_Option4!AU$6,'Energy Prices'!$F$11:$CJ$11,0))/100000,0)</f>
        <v>0</v>
      </c>
      <c r="AV129" s="61">
        <f>IFERROR('Data Input - Option 4'!AZ85*INDEX('Energy Prices'!$F$26:$CJ$31,MATCH($B129,'Energy Prices'!$C$26:$C$31,0),MATCH(Calc_Option4!AV$6,'Energy Prices'!$F$11:$CJ$11,0))/100000,0)</f>
        <v>0</v>
      </c>
      <c r="AW129" s="61">
        <f>IFERROR('Data Input - Option 4'!BA85*INDEX('Energy Prices'!$F$26:$CJ$31,MATCH($B129,'Energy Prices'!$C$26:$C$31,0),MATCH(Calc_Option4!AW$6,'Energy Prices'!$F$11:$CJ$11,0))/100000,0)</f>
        <v>0</v>
      </c>
      <c r="AX129" s="61">
        <f>IFERROR('Data Input - Option 4'!BB85*INDEX('Energy Prices'!$F$26:$CJ$31,MATCH($B129,'Energy Prices'!$C$26:$C$31,0),MATCH(Calc_Option4!AX$6,'Energy Prices'!$F$11:$CJ$11,0))/100000,0)</f>
        <v>0</v>
      </c>
      <c r="AY129" s="61">
        <f>IFERROR('Data Input - Option 4'!BC85*INDEX('Energy Prices'!$F$26:$CJ$31,MATCH($B129,'Energy Prices'!$C$26:$C$31,0),MATCH(Calc_Option4!AY$6,'Energy Prices'!$F$11:$CJ$11,0))/100000,0)</f>
        <v>0</v>
      </c>
      <c r="AZ129" s="61">
        <f>IFERROR('Data Input - Option 4'!BD85*INDEX('Energy Prices'!$F$26:$CJ$31,MATCH($B129,'Energy Prices'!$C$26:$C$31,0),MATCH(Calc_Option4!AZ$6,'Energy Prices'!$F$11:$CJ$11,0))/100000,0)</f>
        <v>0</v>
      </c>
      <c r="BA129" s="61">
        <f>IFERROR('Data Input - Option 4'!BE85*INDEX('Energy Prices'!$F$26:$CJ$31,MATCH($B129,'Energy Prices'!$C$26:$C$31,0),MATCH(Calc_Option4!BA$6,'Energy Prices'!$F$11:$CJ$11,0))/100000,0)</f>
        <v>0</v>
      </c>
      <c r="BB129" s="61">
        <f>IFERROR('Data Input - Option 4'!BF85*INDEX('Energy Prices'!$F$26:$CJ$31,MATCH($B129,'Energy Prices'!$C$26:$C$31,0),MATCH(Calc_Option4!BB$6,'Energy Prices'!$F$11:$CJ$11,0))/100000,0)</f>
        <v>0</v>
      </c>
      <c r="BC129" s="61">
        <f>IFERROR('Data Input - Option 4'!BG85*INDEX('Energy Prices'!$F$26:$CJ$31,MATCH($B129,'Energy Prices'!$C$26:$C$31,0),MATCH(Calc_Option4!BC$6,'Energy Prices'!$F$11:$CJ$11,0))/100000,0)</f>
        <v>0</v>
      </c>
      <c r="BD129" s="61">
        <f>IFERROR('Data Input - Option 4'!BH85*INDEX('Energy Prices'!$F$26:$CJ$31,MATCH($B129,'Energy Prices'!$C$26:$C$31,0),MATCH(Calc_Option4!BD$6,'Energy Prices'!$F$11:$CJ$11,0))/100000,0)</f>
        <v>0</v>
      </c>
      <c r="BE129" s="61">
        <f>IFERROR('Data Input - Option 4'!BI85*INDEX('Energy Prices'!$F$26:$CJ$31,MATCH($B129,'Energy Prices'!$C$26:$C$31,0),MATCH(Calc_Option4!BE$6,'Energy Prices'!$F$11:$CJ$11,0))/100000,0)</f>
        <v>0</v>
      </c>
      <c r="BF129" s="61">
        <f>IFERROR('Data Input - Option 4'!BJ85*INDEX('Energy Prices'!$F$26:$CJ$31,MATCH($B129,'Energy Prices'!$C$26:$C$31,0),MATCH(Calc_Option4!BF$6,'Energy Prices'!$F$11:$CJ$11,0))/100000,0)</f>
        <v>0</v>
      </c>
      <c r="BG129" s="61">
        <f>IFERROR('Data Input - Option 4'!BK85*INDEX('Energy Prices'!$F$26:$CJ$31,MATCH($B129,'Energy Prices'!$C$26:$C$31,0),MATCH(Calc_Option4!BG$6,'Energy Prices'!$F$11:$CJ$11,0))/100000,0)</f>
        <v>0</v>
      </c>
      <c r="BH129" s="61">
        <f>IFERROR('Data Input - Option 4'!BL85*INDEX('Energy Prices'!$F$26:$CJ$31,MATCH($B129,'Energy Prices'!$C$26:$C$31,0),MATCH(Calc_Option4!BH$6,'Energy Prices'!$F$11:$CJ$11,0))/100000,0)</f>
        <v>0</v>
      </c>
      <c r="BI129" s="61">
        <f>IFERROR('Data Input - Option 4'!BM85*INDEX('Energy Prices'!$F$26:$CJ$31,MATCH($B129,'Energy Prices'!$C$26:$C$31,0),MATCH(Calc_Option4!BI$6,'Energy Prices'!$F$11:$CJ$11,0))/100000,0)</f>
        <v>0</v>
      </c>
      <c r="BJ129" s="61">
        <f>IFERROR('Data Input - Option 4'!BN85*INDEX('Energy Prices'!$F$26:$CJ$31,MATCH($B129,'Energy Prices'!$C$26:$C$31,0),MATCH(Calc_Option4!BJ$6,'Energy Prices'!$F$11:$CJ$11,0))/100000,0)</f>
        <v>0</v>
      </c>
      <c r="BK129" s="61">
        <f>IFERROR('Data Input - Option 4'!BO85*INDEX('Energy Prices'!$F$26:$CJ$31,MATCH($B129,'Energy Prices'!$C$26:$C$31,0),MATCH(Calc_Option4!BK$6,'Energy Prices'!$F$11:$CJ$11,0))/100000,0)</f>
        <v>0</v>
      </c>
      <c r="BL129" s="61">
        <f>IFERROR('Data Input - Option 4'!BP85*INDEX('Energy Prices'!$F$26:$CJ$31,MATCH($B129,'Energy Prices'!$C$26:$C$31,0),MATCH(Calc_Option4!BL$6,'Energy Prices'!$F$11:$CJ$11,0))/100000,0)</f>
        <v>0</v>
      </c>
      <c r="BM129" s="61">
        <f>IFERROR('Data Input - Option 4'!BQ85*INDEX('Energy Prices'!$F$26:$CJ$31,MATCH($B129,'Energy Prices'!$C$26:$C$31,0),MATCH(Calc_Option4!BM$6,'Energy Prices'!$F$11:$CJ$11,0))/100000,0)</f>
        <v>0</v>
      </c>
      <c r="BN129" s="61">
        <f>IFERROR('Data Input - Option 4'!BR85*INDEX('Energy Prices'!$F$26:$CJ$31,MATCH($B129,'Energy Prices'!$C$26:$C$31,0),MATCH(Calc_Option4!BN$6,'Energy Prices'!$F$11:$CJ$11,0))/100000,0)</f>
        <v>0</v>
      </c>
      <c r="BO129" s="61">
        <f>IFERROR('Data Input - Option 4'!BS85*INDEX('Energy Prices'!$F$26:$CJ$31,MATCH($B129,'Energy Prices'!$C$26:$C$31,0),MATCH(Calc_Option4!BO$6,'Energy Prices'!$F$11:$CJ$11,0))/100000,0)</f>
        <v>0</v>
      </c>
      <c r="BP129" s="61">
        <f>IFERROR('Data Input - Option 4'!BT85*INDEX('Energy Prices'!$F$26:$CJ$31,MATCH($B129,'Energy Prices'!$C$26:$C$31,0),MATCH(Calc_Option4!BP$6,'Energy Prices'!$F$11:$CJ$11,0))/100000,0)</f>
        <v>0</v>
      </c>
      <c r="BQ129" s="61">
        <f>IFERROR('Data Input - Option 4'!BU85*INDEX('Energy Prices'!$F$26:$CJ$31,MATCH($B129,'Energy Prices'!$C$26:$C$31,0),MATCH(Calc_Option4!BQ$6,'Energy Prices'!$F$11:$CJ$11,0))/100000,0)</f>
        <v>0</v>
      </c>
      <c r="BR129" s="61">
        <f>IFERROR('Data Input - Option 4'!BV85*INDEX('Energy Prices'!$F$26:$CJ$31,MATCH($B129,'Energy Prices'!$C$26:$C$31,0),MATCH(Calc_Option4!BR$6,'Energy Prices'!$F$11:$CJ$11,0))/100000,0)</f>
        <v>0</v>
      </c>
      <c r="BS129" s="61">
        <f>IFERROR('Data Input - Option 4'!BW85*INDEX('Energy Prices'!$F$26:$CJ$31,MATCH($B129,'Energy Prices'!$C$26:$C$31,0),MATCH(Calc_Option4!BS$6,'Energy Prices'!$F$11:$CJ$11,0))/100000,0)</f>
        <v>0</v>
      </c>
      <c r="BT129" s="61">
        <f>IFERROR('Data Input - Option 4'!BX85*INDEX('Energy Prices'!$F$26:$CJ$31,MATCH($B129,'Energy Prices'!$C$26:$C$31,0),MATCH(Calc_Option4!BT$6,'Energy Prices'!$F$11:$CJ$11,0))/100000,0)</f>
        <v>0</v>
      </c>
      <c r="BU129" s="61">
        <f>IFERROR('Data Input - Option 4'!BY85*INDEX('Energy Prices'!$F$26:$CJ$31,MATCH($B129,'Energy Prices'!$C$26:$C$31,0),MATCH(Calc_Option4!BU$6,'Energy Prices'!$F$11:$CJ$11,0))/100000,0)</f>
        <v>0</v>
      </c>
      <c r="BV129" s="61">
        <f>IFERROR('Data Input - Option 4'!BZ85*INDEX('Energy Prices'!$F$26:$CJ$31,MATCH($B129,'Energy Prices'!$C$26:$C$31,0),MATCH(Calc_Option4!BV$6,'Energy Prices'!$F$11:$CJ$11,0))/100000,0)</f>
        <v>0</v>
      </c>
      <c r="BW129" s="61">
        <f>IFERROR('Data Input - Option 4'!CA85*INDEX('Energy Prices'!$F$26:$CJ$31,MATCH($B129,'Energy Prices'!$C$26:$C$31,0),MATCH(Calc_Option4!BW$6,'Energy Prices'!$F$11:$CJ$11,0))/100000,0)</f>
        <v>0</v>
      </c>
      <c r="BX129" s="61">
        <f>IFERROR('Data Input - Option 4'!CB85*INDEX('Energy Prices'!$F$26:$CJ$31,MATCH($B129,'Energy Prices'!$C$26:$C$31,0),MATCH(Calc_Option4!BX$6,'Energy Prices'!$F$11:$CJ$11,0))/100000,0)</f>
        <v>0</v>
      </c>
      <c r="BY129" s="61">
        <f>IFERROR('Data Input - Option 4'!CC85*INDEX('Energy Prices'!$F$26:$CJ$31,MATCH($B129,'Energy Prices'!$C$26:$C$31,0),MATCH(Calc_Option4!BY$6,'Energy Prices'!$F$11:$CJ$11,0))/100000,0)</f>
        <v>0</v>
      </c>
      <c r="BZ129" s="61">
        <f>IFERROR('Data Input - Option 4'!CD85*INDEX('Energy Prices'!$F$26:$CJ$31,MATCH($B129,'Energy Prices'!$C$26:$C$31,0),MATCH(Calc_Option4!BZ$6,'Energy Prices'!$F$11:$CJ$11,0))/100000,0)</f>
        <v>0</v>
      </c>
      <c r="CA129" s="61">
        <f>IFERROR('Data Input - Option 4'!CE85*INDEX('Energy Prices'!$F$26:$CJ$31,MATCH($B129,'Energy Prices'!$C$26:$C$31,0),MATCH(Calc_Option4!CA$6,'Energy Prices'!$F$11:$CJ$11,0))/100000,0)</f>
        <v>0</v>
      </c>
      <c r="CB129" s="61">
        <f>IFERROR('Data Input - Option 4'!CF85*INDEX('Energy Prices'!$F$26:$CJ$31,MATCH($B129,'Energy Prices'!$C$26:$C$31,0),MATCH(Calc_Option4!CB$6,'Energy Prices'!$F$11:$CJ$11,0))/100000,0)</f>
        <v>0</v>
      </c>
      <c r="CC129" s="61">
        <f>IFERROR('Data Input - Option 4'!CG85*INDEX('Energy Prices'!$F$26:$CJ$31,MATCH($B129,'Energy Prices'!$C$26:$C$31,0),MATCH(Calc_Option4!CC$6,'Energy Prices'!$F$11:$CJ$11,0))/100000,0)</f>
        <v>0</v>
      </c>
      <c r="CD129" s="61">
        <f>IFERROR('Data Input - Option 4'!CH85*INDEX('Energy Prices'!$F$26:$CJ$31,MATCH($B129,'Energy Prices'!$C$26:$C$31,0),MATCH(Calc_Option4!CD$6,'Energy Prices'!$F$11:$CJ$11,0))/100000,0)</f>
        <v>0</v>
      </c>
      <c r="CE129" s="61">
        <f>IFERROR('Data Input - Option 4'!CI85*INDEX('Energy Prices'!$F$26:$CJ$31,MATCH($B129,'Energy Prices'!$C$26:$C$31,0),MATCH(Calc_Option4!CE$6,'Energy Prices'!$F$11:$CJ$11,0))/100000,0)</f>
        <v>0</v>
      </c>
      <c r="CF129" s="61">
        <f>IFERROR('Data Input - Option 4'!CJ85*INDEX('Energy Prices'!$F$26:$CJ$31,MATCH($B129,'Energy Prices'!$C$26:$C$31,0),MATCH(Calc_Option4!CF$6,'Energy Prices'!$F$11:$CJ$11,0))/100000,0)</f>
        <v>0</v>
      </c>
      <c r="CG129" s="61">
        <f>IFERROR('Data Input - Option 4'!CK85*INDEX('Energy Prices'!$F$26:$CJ$31,MATCH($B129,'Energy Prices'!$C$26:$C$31,0),MATCH(Calc_Option4!CG$6,'Energy Prices'!$F$11:$CJ$11,0))/100000,0)</f>
        <v>0</v>
      </c>
      <c r="CH129" s="61">
        <f>IFERROR('Data Input - Option 4'!CL85*INDEX('Energy Prices'!$F$26:$CJ$31,MATCH($B129,'Energy Prices'!$C$26:$C$31,0),MATCH(Calc_Option4!CH$6,'Energy Prices'!$F$11:$CJ$11,0))/100000,0)</f>
        <v>0</v>
      </c>
      <c r="CI129" s="61">
        <f>IFERROR('Data Input - Option 4'!CM85*INDEX('Energy Prices'!$F$26:$CJ$31,MATCH($B129,'Energy Prices'!$C$26:$C$31,0),MATCH(Calc_Option4!CI$6,'Energy Prices'!$F$11:$CJ$11,0))/100000,0)</f>
        <v>0</v>
      </c>
      <c r="CJ129" s="61">
        <f>IFERROR('Data Input - Option 4'!CN85*INDEX('Energy Prices'!$F$26:$CJ$31,MATCH($B129,'Energy Prices'!$C$26:$C$31,0),MATCH(Calc_Option4!CJ$6,'Energy Prices'!$F$11:$CJ$11,0))/100000,0)</f>
        <v>0</v>
      </c>
      <c r="CK129" s="61">
        <f>IFERROR('Data Input - Option 4'!CO85*INDEX('Energy Prices'!$F$26:$CJ$31,MATCH($B129,'Energy Prices'!$C$26:$C$31,0),MATCH(Calc_Option4!CK$6,'Energy Prices'!$F$11:$CJ$11,0))/100000,0)</f>
        <v>0</v>
      </c>
      <c r="CL129" s="61">
        <f>IFERROR('Data Input - Option 4'!CP85*INDEX('Energy Prices'!$F$26:$CJ$31,MATCH($B129,'Energy Prices'!$C$26:$C$31,0),MATCH(Calc_Option4!CL$6,'Energy Prices'!$F$11:$CJ$11,0))/100000,0)</f>
        <v>0</v>
      </c>
      <c r="CM129" s="61">
        <f>IFERROR('Data Input - Option 4'!CQ85*INDEX('Energy Prices'!$F$26:$CJ$31,MATCH($B129,'Energy Prices'!$C$26:$C$31,0),MATCH(Calc_Option4!CM$6,'Energy Prices'!$F$11:$CJ$11,0))/100000,0)</f>
        <v>0</v>
      </c>
      <c r="CN129" s="61">
        <f>IFERROR('Data Input - Option 4'!CR85*INDEX('Energy Prices'!$F$26:$CJ$31,MATCH($B129,'Energy Prices'!$C$26:$C$31,0),MATCH(Calc_Option4!CN$6,'Energy Prices'!$F$11:$CJ$11,0))/100000,0)</f>
        <v>0</v>
      </c>
      <c r="CO129" s="61">
        <f>IFERROR('Data Input - Option 4'!CS85*INDEX('Energy Prices'!$F$26:$CJ$31,MATCH($B129,'Energy Prices'!$C$26:$C$31,0),MATCH(Calc_Option4!CO$6,'Energy Prices'!$F$11:$CJ$11,0))/100000,0)</f>
        <v>0</v>
      </c>
      <c r="CP129" s="61">
        <f>IFERROR('Data Input - Option 4'!CT85*INDEX('Energy Prices'!$F$26:$CJ$31,MATCH($B129,'Energy Prices'!$C$26:$C$31,0),MATCH(Calc_Option4!CP$6,'Energy Prices'!$F$11:$CJ$11,0))/100000,0)</f>
        <v>0</v>
      </c>
      <c r="CQ129" s="61">
        <f>IFERROR('Data Input - Option 4'!CU85*INDEX('Energy Prices'!$F$26:$CJ$31,MATCH($B129,'Energy Prices'!$C$26:$C$31,0),MATCH(Calc_Option4!CQ$6,'Energy Prices'!$F$11:$CJ$11,0))/100000,0)</f>
        <v>0</v>
      </c>
      <c r="CR129" s="61">
        <f>IFERROR('Data Input - Option 4'!CV85*INDEX('Energy Prices'!$F$26:$CJ$31,MATCH($B129,'Energy Prices'!$C$26:$C$31,0),MATCH(Calc_Option4!CR$6,'Energy Prices'!$F$11:$CJ$11,0))/100000,0)</f>
        <v>0</v>
      </c>
      <c r="CS129" s="61">
        <f>IFERROR('Data Input - Option 4'!CW85*INDEX('Energy Prices'!$F$26:$CJ$31,MATCH($B129,'Energy Prices'!$C$26:$C$31,0),MATCH(Calc_Option4!CS$6,'Energy Prices'!$F$11:$CJ$11,0))/100000,0)</f>
        <v>0</v>
      </c>
      <c r="CT129" s="61">
        <f>IFERROR('Data Input - Option 4'!CX85*INDEX('Energy Prices'!$F$26:$CJ$31,MATCH($B129,'Energy Prices'!$C$26:$C$31,0),MATCH(Calc_Option4!CT$6,'Energy Prices'!$F$11:$CJ$11,0))/100000,0)</f>
        <v>0</v>
      </c>
      <c r="CU129" s="61">
        <f>IFERROR('Data Input - Option 4'!CY85*INDEX('Energy Prices'!$F$26:$CJ$31,MATCH($B129,'Energy Prices'!$C$26:$C$31,0),MATCH(Calc_Option4!CU$6,'Energy Prices'!$F$11:$CJ$11,0))/100000,0)</f>
        <v>0</v>
      </c>
      <c r="CV129" s="61">
        <f>IFERROR('Data Input - Option 4'!CZ85*INDEX('Energy Prices'!$F$26:$CJ$31,MATCH($B129,'Energy Prices'!$C$26:$C$31,0),MATCH(Calc_Option4!CV$6,'Energy Prices'!$F$11:$CJ$11,0))/100000,0)</f>
        <v>0</v>
      </c>
      <c r="CW129" s="61">
        <f>IFERROR('Data Input - Option 4'!DA85*INDEX('Energy Prices'!$F$26:$CJ$31,MATCH($B129,'Energy Prices'!$C$26:$C$31,0),MATCH(Calc_Option4!CW$6,'Energy Prices'!$F$11:$CJ$11,0))/100000,0)</f>
        <v>0</v>
      </c>
      <c r="CX129" s="61">
        <f>IFERROR('Data Input - Option 4'!DB85*INDEX('Energy Prices'!$F$26:$CJ$31,MATCH($B129,'Energy Prices'!$C$26:$C$31,0),MATCH(Calc_Option4!CX$6,'Energy Prices'!$F$11:$CJ$11,0))/100000,0)</f>
        <v>0</v>
      </c>
      <c r="CY129" s="61">
        <f>IFERROR('Data Input - Option 4'!DC85*INDEX('Energy Prices'!$F$26:$CJ$31,MATCH($B129,'Energy Prices'!$C$26:$C$31,0),MATCH(Calc_Option4!CY$6,'Energy Prices'!$F$11:$CJ$11,0))/100000,0)</f>
        <v>0</v>
      </c>
      <c r="CZ129" s="391"/>
    </row>
    <row r="130" spans="2:104" x14ac:dyDescent="0.25">
      <c r="B130" s="393" t="s">
        <v>115</v>
      </c>
      <c r="C130" s="9" t="s">
        <v>1117</v>
      </c>
      <c r="D130" s="61">
        <f>IFERROR('Data Input - Option 4'!H86*INDEX('Energy Prices'!$F$26:$CJ$31,MATCH($B130,'Energy Prices'!$C$26:$C$31,0),MATCH(Calc_Option4!D$6,'Energy Prices'!$F$11:$CJ$11,0))/100000,0)</f>
        <v>0</v>
      </c>
      <c r="E130" s="61">
        <f>IFERROR('Data Input - Option 4'!I86*INDEX('Energy Prices'!$F$26:$CJ$31,MATCH($B130,'Energy Prices'!$C$26:$C$31,0),MATCH(Calc_Option4!E$6,'Energy Prices'!$F$11:$CJ$11,0))/100000,0)</f>
        <v>0</v>
      </c>
      <c r="F130" s="61">
        <f>IFERROR('Data Input - Option 4'!J86*INDEX('Energy Prices'!$F$26:$CJ$31,MATCH($B130,'Energy Prices'!$C$26:$C$31,0),MATCH(Calc_Option4!F$6,'Energy Prices'!$F$11:$CJ$11,0))/100000,0)</f>
        <v>0</v>
      </c>
      <c r="G130" s="61">
        <f>IFERROR('Data Input - Option 4'!K86*INDEX('Energy Prices'!$F$26:$CJ$31,MATCH($B130,'Energy Prices'!$C$26:$C$31,0),MATCH(Calc_Option4!G$6,'Energy Prices'!$F$11:$CJ$11,0))/100000,0)</f>
        <v>0</v>
      </c>
      <c r="H130" s="61">
        <f>IFERROR('Data Input - Option 4'!L86*INDEX('Energy Prices'!$F$26:$CJ$31,MATCH($B130,'Energy Prices'!$C$26:$C$31,0),MATCH(Calc_Option4!H$6,'Energy Prices'!$F$11:$CJ$11,0))/100000,0)</f>
        <v>0</v>
      </c>
      <c r="I130" s="61">
        <f>IFERROR('Data Input - Option 4'!M86*INDEX('Energy Prices'!$F$26:$CJ$31,MATCH($B130,'Energy Prices'!$C$26:$C$31,0),MATCH(Calc_Option4!I$6,'Energy Prices'!$F$11:$CJ$11,0))/100000,0)</f>
        <v>0</v>
      </c>
      <c r="J130" s="61">
        <f>IFERROR('Data Input - Option 4'!N86*INDEX('Energy Prices'!$F$26:$CJ$31,MATCH($B130,'Energy Prices'!$C$26:$C$31,0),MATCH(Calc_Option4!J$6,'Energy Prices'!$F$11:$CJ$11,0))/100000,0)</f>
        <v>0</v>
      </c>
      <c r="K130" s="61">
        <f>IFERROR('Data Input - Option 4'!O86*INDEX('Energy Prices'!$F$26:$CJ$31,MATCH($B130,'Energy Prices'!$C$26:$C$31,0),MATCH(Calc_Option4!K$6,'Energy Prices'!$F$11:$CJ$11,0))/100000,0)</f>
        <v>0</v>
      </c>
      <c r="L130" s="61">
        <f>IFERROR('Data Input - Option 4'!P86*INDEX('Energy Prices'!$F$26:$CJ$31,MATCH($B130,'Energy Prices'!$C$26:$C$31,0),MATCH(Calc_Option4!L$6,'Energy Prices'!$F$11:$CJ$11,0))/100000,0)</f>
        <v>0</v>
      </c>
      <c r="M130" s="61">
        <f>IFERROR('Data Input - Option 4'!Q86*INDEX('Energy Prices'!$F$26:$CJ$31,MATCH($B130,'Energy Prices'!$C$26:$C$31,0),MATCH(Calc_Option4!M$6,'Energy Prices'!$F$11:$CJ$11,0))/100000,0)</f>
        <v>0</v>
      </c>
      <c r="N130" s="61">
        <f>IFERROR('Data Input - Option 4'!R86*INDEX('Energy Prices'!$F$26:$CJ$31,MATCH($B130,'Energy Prices'!$C$26:$C$31,0),MATCH(Calc_Option4!N$6,'Energy Prices'!$F$11:$CJ$11,0))/100000,0)</f>
        <v>0</v>
      </c>
      <c r="O130" s="61">
        <f>IFERROR('Data Input - Option 4'!S86*INDEX('Energy Prices'!$F$26:$CJ$31,MATCH($B130,'Energy Prices'!$C$26:$C$31,0),MATCH(Calc_Option4!O$6,'Energy Prices'!$F$11:$CJ$11,0))/100000,0)</f>
        <v>0</v>
      </c>
      <c r="P130" s="61">
        <f>IFERROR('Data Input - Option 4'!T86*INDEX('Energy Prices'!$F$26:$CJ$31,MATCH($B130,'Energy Prices'!$C$26:$C$31,0),MATCH(Calc_Option4!P$6,'Energy Prices'!$F$11:$CJ$11,0))/100000,0)</f>
        <v>0</v>
      </c>
      <c r="Q130" s="61">
        <f>IFERROR('Data Input - Option 4'!U86*INDEX('Energy Prices'!$F$26:$CJ$31,MATCH($B130,'Energy Prices'!$C$26:$C$31,0),MATCH(Calc_Option4!Q$6,'Energy Prices'!$F$11:$CJ$11,0))/100000,0)</f>
        <v>0</v>
      </c>
      <c r="R130" s="61">
        <f>IFERROR('Data Input - Option 4'!V86*INDEX('Energy Prices'!$F$26:$CJ$31,MATCH($B130,'Energy Prices'!$C$26:$C$31,0),MATCH(Calc_Option4!R$6,'Energy Prices'!$F$11:$CJ$11,0))/100000,0)</f>
        <v>0</v>
      </c>
      <c r="S130" s="61">
        <f>IFERROR('Data Input - Option 4'!W86*INDEX('Energy Prices'!$F$26:$CJ$31,MATCH($B130,'Energy Prices'!$C$26:$C$31,0),MATCH(Calc_Option4!S$6,'Energy Prices'!$F$11:$CJ$11,0))/100000,0)</f>
        <v>0</v>
      </c>
      <c r="T130" s="61">
        <f>IFERROR('Data Input - Option 4'!X86*INDEX('Energy Prices'!$F$26:$CJ$31,MATCH($B130,'Energy Prices'!$C$26:$C$31,0),MATCH(Calc_Option4!T$6,'Energy Prices'!$F$11:$CJ$11,0))/100000,0)</f>
        <v>0</v>
      </c>
      <c r="U130" s="61">
        <f>IFERROR('Data Input - Option 4'!Y86*INDEX('Energy Prices'!$F$26:$CJ$31,MATCH($B130,'Energy Prices'!$C$26:$C$31,0),MATCH(Calc_Option4!U$6,'Energy Prices'!$F$11:$CJ$11,0))/100000,0)</f>
        <v>0</v>
      </c>
      <c r="V130" s="61">
        <f>IFERROR('Data Input - Option 4'!Z86*INDEX('Energy Prices'!$F$26:$CJ$31,MATCH($B130,'Energy Prices'!$C$26:$C$31,0),MATCH(Calc_Option4!V$6,'Energy Prices'!$F$11:$CJ$11,0))/100000,0)</f>
        <v>0</v>
      </c>
      <c r="W130" s="61">
        <f>IFERROR('Data Input - Option 4'!AA86*INDEX('Energy Prices'!$F$26:$CJ$31,MATCH($B130,'Energy Prices'!$C$26:$C$31,0),MATCH(Calc_Option4!W$6,'Energy Prices'!$F$11:$CJ$11,0))/100000,0)</f>
        <v>0</v>
      </c>
      <c r="X130" s="61">
        <f>IFERROR('Data Input - Option 4'!AB86*INDEX('Energy Prices'!$F$26:$CJ$31,MATCH($B130,'Energy Prices'!$C$26:$C$31,0),MATCH(Calc_Option4!X$6,'Energy Prices'!$F$11:$CJ$11,0))/100000,0)</f>
        <v>0</v>
      </c>
      <c r="Y130" s="61">
        <f>IFERROR('Data Input - Option 4'!AC86*INDEX('Energy Prices'!$F$26:$CJ$31,MATCH($B130,'Energy Prices'!$C$26:$C$31,0),MATCH(Calc_Option4!Y$6,'Energy Prices'!$F$11:$CJ$11,0))/100000,0)</f>
        <v>0</v>
      </c>
      <c r="Z130" s="61">
        <f>IFERROR('Data Input - Option 4'!AD86*INDEX('Energy Prices'!$F$26:$CJ$31,MATCH($B130,'Energy Prices'!$C$26:$C$31,0),MATCH(Calc_Option4!Z$6,'Energy Prices'!$F$11:$CJ$11,0))/100000,0)</f>
        <v>0</v>
      </c>
      <c r="AA130" s="61">
        <f>IFERROR('Data Input - Option 4'!AE86*INDEX('Energy Prices'!$F$26:$CJ$31,MATCH($B130,'Energy Prices'!$C$26:$C$31,0),MATCH(Calc_Option4!AA$6,'Energy Prices'!$F$11:$CJ$11,0))/100000,0)</f>
        <v>0</v>
      </c>
      <c r="AB130" s="61">
        <f>IFERROR('Data Input - Option 4'!AF86*INDEX('Energy Prices'!$F$26:$CJ$31,MATCH($B130,'Energy Prices'!$C$26:$C$31,0),MATCH(Calc_Option4!AB$6,'Energy Prices'!$F$11:$CJ$11,0))/100000,0)</f>
        <v>0</v>
      </c>
      <c r="AC130" s="61">
        <f>IFERROR('Data Input - Option 4'!AG86*INDEX('Energy Prices'!$F$26:$CJ$31,MATCH($B130,'Energy Prices'!$C$26:$C$31,0),MATCH(Calc_Option4!AC$6,'Energy Prices'!$F$11:$CJ$11,0))/100000,0)</f>
        <v>0</v>
      </c>
      <c r="AD130" s="61">
        <f>IFERROR('Data Input - Option 4'!AH86*INDEX('Energy Prices'!$F$26:$CJ$31,MATCH($B130,'Energy Prices'!$C$26:$C$31,0),MATCH(Calc_Option4!AD$6,'Energy Prices'!$F$11:$CJ$11,0))/100000,0)</f>
        <v>0</v>
      </c>
      <c r="AE130" s="61">
        <f>IFERROR('Data Input - Option 4'!AI86*INDEX('Energy Prices'!$F$26:$CJ$31,MATCH($B130,'Energy Prices'!$C$26:$C$31,0),MATCH(Calc_Option4!AE$6,'Energy Prices'!$F$11:$CJ$11,0))/100000,0)</f>
        <v>0</v>
      </c>
      <c r="AF130" s="61">
        <f>IFERROR('Data Input - Option 4'!AJ86*INDEX('Energy Prices'!$F$26:$CJ$31,MATCH($B130,'Energy Prices'!$C$26:$C$31,0),MATCH(Calc_Option4!AF$6,'Energy Prices'!$F$11:$CJ$11,0))/100000,0)</f>
        <v>0</v>
      </c>
      <c r="AG130" s="61">
        <f>IFERROR('Data Input - Option 4'!AK86*INDEX('Energy Prices'!$F$26:$CJ$31,MATCH($B130,'Energy Prices'!$C$26:$C$31,0),MATCH(Calc_Option4!AG$6,'Energy Prices'!$F$11:$CJ$11,0))/100000,0)</f>
        <v>0</v>
      </c>
      <c r="AH130" s="61">
        <f>IFERROR('Data Input - Option 4'!AL86*INDEX('Energy Prices'!$F$26:$CJ$31,MATCH($B130,'Energy Prices'!$C$26:$C$31,0),MATCH(Calc_Option4!AH$6,'Energy Prices'!$F$11:$CJ$11,0))/100000,0)</f>
        <v>0</v>
      </c>
      <c r="AI130" s="61">
        <f>IFERROR('Data Input - Option 4'!AM86*INDEX('Energy Prices'!$F$26:$CJ$31,MATCH($B130,'Energy Prices'!$C$26:$C$31,0),MATCH(Calc_Option4!AI$6,'Energy Prices'!$F$11:$CJ$11,0))/100000,0)</f>
        <v>0</v>
      </c>
      <c r="AJ130" s="61">
        <f>IFERROR('Data Input - Option 4'!AN86*INDEX('Energy Prices'!$F$26:$CJ$31,MATCH($B130,'Energy Prices'!$C$26:$C$31,0),MATCH(Calc_Option4!AJ$6,'Energy Prices'!$F$11:$CJ$11,0))/100000,0)</f>
        <v>0</v>
      </c>
      <c r="AK130" s="61">
        <f>IFERROR('Data Input - Option 4'!AO86*INDEX('Energy Prices'!$F$26:$CJ$31,MATCH($B130,'Energy Prices'!$C$26:$C$31,0),MATCH(Calc_Option4!AK$6,'Energy Prices'!$F$11:$CJ$11,0))/100000,0)</f>
        <v>0</v>
      </c>
      <c r="AL130" s="61">
        <f>IFERROR('Data Input - Option 4'!AP86*INDEX('Energy Prices'!$F$26:$CJ$31,MATCH($B130,'Energy Prices'!$C$26:$C$31,0),MATCH(Calc_Option4!AL$6,'Energy Prices'!$F$11:$CJ$11,0))/100000,0)</f>
        <v>0</v>
      </c>
      <c r="AM130" s="61">
        <f>IFERROR('Data Input - Option 4'!AQ86*INDEX('Energy Prices'!$F$26:$CJ$31,MATCH($B130,'Energy Prices'!$C$26:$C$31,0),MATCH(Calc_Option4!AM$6,'Energy Prices'!$F$11:$CJ$11,0))/100000,0)</f>
        <v>0</v>
      </c>
      <c r="AN130" s="61">
        <f>IFERROR('Data Input - Option 4'!AR86*INDEX('Energy Prices'!$F$26:$CJ$31,MATCH($B130,'Energy Prices'!$C$26:$C$31,0),MATCH(Calc_Option4!AN$6,'Energy Prices'!$F$11:$CJ$11,0))/100000,0)</f>
        <v>0</v>
      </c>
      <c r="AO130" s="61">
        <f>IFERROR('Data Input - Option 4'!AS86*INDEX('Energy Prices'!$F$26:$CJ$31,MATCH($B130,'Energy Prices'!$C$26:$C$31,0),MATCH(Calc_Option4!AO$6,'Energy Prices'!$F$11:$CJ$11,0))/100000,0)</f>
        <v>0</v>
      </c>
      <c r="AP130" s="61">
        <f>IFERROR('Data Input - Option 4'!AT86*INDEX('Energy Prices'!$F$26:$CJ$31,MATCH($B130,'Energy Prices'!$C$26:$C$31,0),MATCH(Calc_Option4!AP$6,'Energy Prices'!$F$11:$CJ$11,0))/100000,0)</f>
        <v>0</v>
      </c>
      <c r="AQ130" s="61">
        <f>IFERROR('Data Input - Option 4'!AU86*INDEX('Energy Prices'!$F$26:$CJ$31,MATCH($B130,'Energy Prices'!$C$26:$C$31,0),MATCH(Calc_Option4!AQ$6,'Energy Prices'!$F$11:$CJ$11,0))/100000,0)</f>
        <v>0</v>
      </c>
      <c r="AR130" s="61">
        <f>IFERROR('Data Input - Option 4'!AV86*INDEX('Energy Prices'!$F$26:$CJ$31,MATCH($B130,'Energy Prices'!$C$26:$C$31,0),MATCH(Calc_Option4!AR$6,'Energy Prices'!$F$11:$CJ$11,0))/100000,0)</f>
        <v>0</v>
      </c>
      <c r="AS130" s="61">
        <f>IFERROR('Data Input - Option 4'!AW86*INDEX('Energy Prices'!$F$26:$CJ$31,MATCH($B130,'Energy Prices'!$C$26:$C$31,0),MATCH(Calc_Option4!AS$6,'Energy Prices'!$F$11:$CJ$11,0))/100000,0)</f>
        <v>0</v>
      </c>
      <c r="AT130" s="61">
        <f>IFERROR('Data Input - Option 4'!AX86*INDEX('Energy Prices'!$F$26:$CJ$31,MATCH($B130,'Energy Prices'!$C$26:$C$31,0),MATCH(Calc_Option4!AT$6,'Energy Prices'!$F$11:$CJ$11,0))/100000,0)</f>
        <v>0</v>
      </c>
      <c r="AU130" s="61">
        <f>IFERROR('Data Input - Option 4'!AY86*INDEX('Energy Prices'!$F$26:$CJ$31,MATCH($B130,'Energy Prices'!$C$26:$C$31,0),MATCH(Calc_Option4!AU$6,'Energy Prices'!$F$11:$CJ$11,0))/100000,0)</f>
        <v>0</v>
      </c>
      <c r="AV130" s="61">
        <f>IFERROR('Data Input - Option 4'!AZ86*INDEX('Energy Prices'!$F$26:$CJ$31,MATCH($B130,'Energy Prices'!$C$26:$C$31,0),MATCH(Calc_Option4!AV$6,'Energy Prices'!$F$11:$CJ$11,0))/100000,0)</f>
        <v>0</v>
      </c>
      <c r="AW130" s="61">
        <f>IFERROR('Data Input - Option 4'!BA86*INDEX('Energy Prices'!$F$26:$CJ$31,MATCH($B130,'Energy Prices'!$C$26:$C$31,0),MATCH(Calc_Option4!AW$6,'Energy Prices'!$F$11:$CJ$11,0))/100000,0)</f>
        <v>0</v>
      </c>
      <c r="AX130" s="61">
        <f>IFERROR('Data Input - Option 4'!BB86*INDEX('Energy Prices'!$F$26:$CJ$31,MATCH($B130,'Energy Prices'!$C$26:$C$31,0),MATCH(Calc_Option4!AX$6,'Energy Prices'!$F$11:$CJ$11,0))/100000,0)</f>
        <v>0</v>
      </c>
      <c r="AY130" s="61">
        <f>IFERROR('Data Input - Option 4'!BC86*INDEX('Energy Prices'!$F$26:$CJ$31,MATCH($B130,'Energy Prices'!$C$26:$C$31,0),MATCH(Calc_Option4!AY$6,'Energy Prices'!$F$11:$CJ$11,0))/100000,0)</f>
        <v>0</v>
      </c>
      <c r="AZ130" s="61">
        <f>IFERROR('Data Input - Option 4'!BD86*INDEX('Energy Prices'!$F$26:$CJ$31,MATCH($B130,'Energy Prices'!$C$26:$C$31,0),MATCH(Calc_Option4!AZ$6,'Energy Prices'!$F$11:$CJ$11,0))/100000,0)</f>
        <v>0</v>
      </c>
      <c r="BA130" s="61">
        <f>IFERROR('Data Input - Option 4'!BE86*INDEX('Energy Prices'!$F$26:$CJ$31,MATCH($B130,'Energy Prices'!$C$26:$C$31,0),MATCH(Calc_Option4!BA$6,'Energy Prices'!$F$11:$CJ$11,0))/100000,0)</f>
        <v>0</v>
      </c>
      <c r="BB130" s="61">
        <f>IFERROR('Data Input - Option 4'!BF86*INDEX('Energy Prices'!$F$26:$CJ$31,MATCH($B130,'Energy Prices'!$C$26:$C$31,0),MATCH(Calc_Option4!BB$6,'Energy Prices'!$F$11:$CJ$11,0))/100000,0)</f>
        <v>0</v>
      </c>
      <c r="BC130" s="61">
        <f>IFERROR('Data Input - Option 4'!BG86*INDEX('Energy Prices'!$F$26:$CJ$31,MATCH($B130,'Energy Prices'!$C$26:$C$31,0),MATCH(Calc_Option4!BC$6,'Energy Prices'!$F$11:$CJ$11,0))/100000,0)</f>
        <v>0</v>
      </c>
      <c r="BD130" s="61">
        <f>IFERROR('Data Input - Option 4'!BH86*INDEX('Energy Prices'!$F$26:$CJ$31,MATCH($B130,'Energy Prices'!$C$26:$C$31,0),MATCH(Calc_Option4!BD$6,'Energy Prices'!$F$11:$CJ$11,0))/100000,0)</f>
        <v>0</v>
      </c>
      <c r="BE130" s="61">
        <f>IFERROR('Data Input - Option 4'!BI86*INDEX('Energy Prices'!$F$26:$CJ$31,MATCH($B130,'Energy Prices'!$C$26:$C$31,0),MATCH(Calc_Option4!BE$6,'Energy Prices'!$F$11:$CJ$11,0))/100000,0)</f>
        <v>0</v>
      </c>
      <c r="BF130" s="61">
        <f>IFERROR('Data Input - Option 4'!BJ86*INDEX('Energy Prices'!$F$26:$CJ$31,MATCH($B130,'Energy Prices'!$C$26:$C$31,0),MATCH(Calc_Option4!BF$6,'Energy Prices'!$F$11:$CJ$11,0))/100000,0)</f>
        <v>0</v>
      </c>
      <c r="BG130" s="61">
        <f>IFERROR('Data Input - Option 4'!BK86*INDEX('Energy Prices'!$F$26:$CJ$31,MATCH($B130,'Energy Prices'!$C$26:$C$31,0),MATCH(Calc_Option4!BG$6,'Energy Prices'!$F$11:$CJ$11,0))/100000,0)</f>
        <v>0</v>
      </c>
      <c r="BH130" s="61">
        <f>IFERROR('Data Input - Option 4'!BL86*INDEX('Energy Prices'!$F$26:$CJ$31,MATCH($B130,'Energy Prices'!$C$26:$C$31,0),MATCH(Calc_Option4!BH$6,'Energy Prices'!$F$11:$CJ$11,0))/100000,0)</f>
        <v>0</v>
      </c>
      <c r="BI130" s="61">
        <f>IFERROR('Data Input - Option 4'!BM86*INDEX('Energy Prices'!$F$26:$CJ$31,MATCH($B130,'Energy Prices'!$C$26:$C$31,0),MATCH(Calc_Option4!BI$6,'Energy Prices'!$F$11:$CJ$11,0))/100000,0)</f>
        <v>0</v>
      </c>
      <c r="BJ130" s="61">
        <f>IFERROR('Data Input - Option 4'!BN86*INDEX('Energy Prices'!$F$26:$CJ$31,MATCH($B130,'Energy Prices'!$C$26:$C$31,0),MATCH(Calc_Option4!BJ$6,'Energy Prices'!$F$11:$CJ$11,0))/100000,0)</f>
        <v>0</v>
      </c>
      <c r="BK130" s="61">
        <f>IFERROR('Data Input - Option 4'!BO86*INDEX('Energy Prices'!$F$26:$CJ$31,MATCH($B130,'Energy Prices'!$C$26:$C$31,0),MATCH(Calc_Option4!BK$6,'Energy Prices'!$F$11:$CJ$11,0))/100000,0)</f>
        <v>0</v>
      </c>
      <c r="BL130" s="61">
        <f>IFERROR('Data Input - Option 4'!BP86*INDEX('Energy Prices'!$F$26:$CJ$31,MATCH($B130,'Energy Prices'!$C$26:$C$31,0),MATCH(Calc_Option4!BL$6,'Energy Prices'!$F$11:$CJ$11,0))/100000,0)</f>
        <v>0</v>
      </c>
      <c r="BM130" s="61">
        <f>IFERROR('Data Input - Option 4'!BQ86*INDEX('Energy Prices'!$F$26:$CJ$31,MATCH($B130,'Energy Prices'!$C$26:$C$31,0),MATCH(Calc_Option4!BM$6,'Energy Prices'!$F$11:$CJ$11,0))/100000,0)</f>
        <v>0</v>
      </c>
      <c r="BN130" s="61">
        <f>IFERROR('Data Input - Option 4'!BR86*INDEX('Energy Prices'!$F$26:$CJ$31,MATCH($B130,'Energy Prices'!$C$26:$C$31,0),MATCH(Calc_Option4!BN$6,'Energy Prices'!$F$11:$CJ$11,0))/100000,0)</f>
        <v>0</v>
      </c>
      <c r="BO130" s="61">
        <f>IFERROR('Data Input - Option 4'!BS86*INDEX('Energy Prices'!$F$26:$CJ$31,MATCH($B130,'Energy Prices'!$C$26:$C$31,0),MATCH(Calc_Option4!BO$6,'Energy Prices'!$F$11:$CJ$11,0))/100000,0)</f>
        <v>0</v>
      </c>
      <c r="BP130" s="61">
        <f>IFERROR('Data Input - Option 4'!BT86*INDEX('Energy Prices'!$F$26:$CJ$31,MATCH($B130,'Energy Prices'!$C$26:$C$31,0),MATCH(Calc_Option4!BP$6,'Energy Prices'!$F$11:$CJ$11,0))/100000,0)</f>
        <v>0</v>
      </c>
      <c r="BQ130" s="61">
        <f>IFERROR('Data Input - Option 4'!BU86*INDEX('Energy Prices'!$F$26:$CJ$31,MATCH($B130,'Energy Prices'!$C$26:$C$31,0),MATCH(Calc_Option4!BQ$6,'Energy Prices'!$F$11:$CJ$11,0))/100000,0)</f>
        <v>0</v>
      </c>
      <c r="BR130" s="61">
        <f>IFERROR('Data Input - Option 4'!BV86*INDEX('Energy Prices'!$F$26:$CJ$31,MATCH($B130,'Energy Prices'!$C$26:$C$31,0),MATCH(Calc_Option4!BR$6,'Energy Prices'!$F$11:$CJ$11,0))/100000,0)</f>
        <v>0</v>
      </c>
      <c r="BS130" s="61">
        <f>IFERROR('Data Input - Option 4'!BW86*INDEX('Energy Prices'!$F$26:$CJ$31,MATCH($B130,'Energy Prices'!$C$26:$C$31,0),MATCH(Calc_Option4!BS$6,'Energy Prices'!$F$11:$CJ$11,0))/100000,0)</f>
        <v>0</v>
      </c>
      <c r="BT130" s="61">
        <f>IFERROR('Data Input - Option 4'!BX86*INDEX('Energy Prices'!$F$26:$CJ$31,MATCH($B130,'Energy Prices'!$C$26:$C$31,0),MATCH(Calc_Option4!BT$6,'Energy Prices'!$F$11:$CJ$11,0))/100000,0)</f>
        <v>0</v>
      </c>
      <c r="BU130" s="61">
        <f>IFERROR('Data Input - Option 4'!BY86*INDEX('Energy Prices'!$F$26:$CJ$31,MATCH($B130,'Energy Prices'!$C$26:$C$31,0),MATCH(Calc_Option4!BU$6,'Energy Prices'!$F$11:$CJ$11,0))/100000,0)</f>
        <v>0</v>
      </c>
      <c r="BV130" s="61">
        <f>IFERROR('Data Input - Option 4'!BZ86*INDEX('Energy Prices'!$F$26:$CJ$31,MATCH($B130,'Energy Prices'!$C$26:$C$31,0),MATCH(Calc_Option4!BV$6,'Energy Prices'!$F$11:$CJ$11,0))/100000,0)</f>
        <v>0</v>
      </c>
      <c r="BW130" s="61">
        <f>IFERROR('Data Input - Option 4'!CA86*INDEX('Energy Prices'!$F$26:$CJ$31,MATCH($B130,'Energy Prices'!$C$26:$C$31,0),MATCH(Calc_Option4!BW$6,'Energy Prices'!$F$11:$CJ$11,0))/100000,0)</f>
        <v>0</v>
      </c>
      <c r="BX130" s="61">
        <f>IFERROR('Data Input - Option 4'!CB86*INDEX('Energy Prices'!$F$26:$CJ$31,MATCH($B130,'Energy Prices'!$C$26:$C$31,0),MATCH(Calc_Option4!BX$6,'Energy Prices'!$F$11:$CJ$11,0))/100000,0)</f>
        <v>0</v>
      </c>
      <c r="BY130" s="61">
        <f>IFERROR('Data Input - Option 4'!CC86*INDEX('Energy Prices'!$F$26:$CJ$31,MATCH($B130,'Energy Prices'!$C$26:$C$31,0),MATCH(Calc_Option4!BY$6,'Energy Prices'!$F$11:$CJ$11,0))/100000,0)</f>
        <v>0</v>
      </c>
      <c r="BZ130" s="61">
        <f>IFERROR('Data Input - Option 4'!CD86*INDEX('Energy Prices'!$F$26:$CJ$31,MATCH($B130,'Energy Prices'!$C$26:$C$31,0),MATCH(Calc_Option4!BZ$6,'Energy Prices'!$F$11:$CJ$11,0))/100000,0)</f>
        <v>0</v>
      </c>
      <c r="CA130" s="61">
        <f>IFERROR('Data Input - Option 4'!CE86*INDEX('Energy Prices'!$F$26:$CJ$31,MATCH($B130,'Energy Prices'!$C$26:$C$31,0),MATCH(Calc_Option4!CA$6,'Energy Prices'!$F$11:$CJ$11,0))/100000,0)</f>
        <v>0</v>
      </c>
      <c r="CB130" s="61">
        <f>IFERROR('Data Input - Option 4'!CF86*INDEX('Energy Prices'!$F$26:$CJ$31,MATCH($B130,'Energy Prices'!$C$26:$C$31,0),MATCH(Calc_Option4!CB$6,'Energy Prices'!$F$11:$CJ$11,0))/100000,0)</f>
        <v>0</v>
      </c>
      <c r="CC130" s="61">
        <f>IFERROR('Data Input - Option 4'!CG86*INDEX('Energy Prices'!$F$26:$CJ$31,MATCH($B130,'Energy Prices'!$C$26:$C$31,0),MATCH(Calc_Option4!CC$6,'Energy Prices'!$F$11:$CJ$11,0))/100000,0)</f>
        <v>0</v>
      </c>
      <c r="CD130" s="61">
        <f>IFERROR('Data Input - Option 4'!CH86*INDEX('Energy Prices'!$F$26:$CJ$31,MATCH($B130,'Energy Prices'!$C$26:$C$31,0),MATCH(Calc_Option4!CD$6,'Energy Prices'!$F$11:$CJ$11,0))/100000,0)</f>
        <v>0</v>
      </c>
      <c r="CE130" s="61">
        <f>IFERROR('Data Input - Option 4'!CI86*INDEX('Energy Prices'!$F$26:$CJ$31,MATCH($B130,'Energy Prices'!$C$26:$C$31,0),MATCH(Calc_Option4!CE$6,'Energy Prices'!$F$11:$CJ$11,0))/100000,0)</f>
        <v>0</v>
      </c>
      <c r="CF130" s="61">
        <f>IFERROR('Data Input - Option 4'!CJ86*INDEX('Energy Prices'!$F$26:$CJ$31,MATCH($B130,'Energy Prices'!$C$26:$C$31,0),MATCH(Calc_Option4!CF$6,'Energy Prices'!$F$11:$CJ$11,0))/100000,0)</f>
        <v>0</v>
      </c>
      <c r="CG130" s="61">
        <f>IFERROR('Data Input - Option 4'!CK86*INDEX('Energy Prices'!$F$26:$CJ$31,MATCH($B130,'Energy Prices'!$C$26:$C$31,0),MATCH(Calc_Option4!CG$6,'Energy Prices'!$F$11:$CJ$11,0))/100000,0)</f>
        <v>0</v>
      </c>
      <c r="CH130" s="61">
        <f>IFERROR('Data Input - Option 4'!CL86*INDEX('Energy Prices'!$F$26:$CJ$31,MATCH($B130,'Energy Prices'!$C$26:$C$31,0),MATCH(Calc_Option4!CH$6,'Energy Prices'!$F$11:$CJ$11,0))/100000,0)</f>
        <v>0</v>
      </c>
      <c r="CI130" s="61">
        <f>IFERROR('Data Input - Option 4'!CM86*INDEX('Energy Prices'!$F$26:$CJ$31,MATCH($B130,'Energy Prices'!$C$26:$C$31,0),MATCH(Calc_Option4!CI$6,'Energy Prices'!$F$11:$CJ$11,0))/100000,0)</f>
        <v>0</v>
      </c>
      <c r="CJ130" s="61">
        <f>IFERROR('Data Input - Option 4'!CN86*INDEX('Energy Prices'!$F$26:$CJ$31,MATCH($B130,'Energy Prices'!$C$26:$C$31,0),MATCH(Calc_Option4!CJ$6,'Energy Prices'!$F$11:$CJ$11,0))/100000,0)</f>
        <v>0</v>
      </c>
      <c r="CK130" s="61">
        <f>IFERROR('Data Input - Option 4'!CO86*INDEX('Energy Prices'!$F$26:$CJ$31,MATCH($B130,'Energy Prices'!$C$26:$C$31,0),MATCH(Calc_Option4!CK$6,'Energy Prices'!$F$11:$CJ$11,0))/100000,0)</f>
        <v>0</v>
      </c>
      <c r="CL130" s="61">
        <f>IFERROR('Data Input - Option 4'!CP86*INDEX('Energy Prices'!$F$26:$CJ$31,MATCH($B130,'Energy Prices'!$C$26:$C$31,0),MATCH(Calc_Option4!CL$6,'Energy Prices'!$F$11:$CJ$11,0))/100000,0)</f>
        <v>0</v>
      </c>
      <c r="CM130" s="61">
        <f>IFERROR('Data Input - Option 4'!CQ86*INDEX('Energy Prices'!$F$26:$CJ$31,MATCH($B130,'Energy Prices'!$C$26:$C$31,0),MATCH(Calc_Option4!CM$6,'Energy Prices'!$F$11:$CJ$11,0))/100000,0)</f>
        <v>0</v>
      </c>
      <c r="CN130" s="61">
        <f>IFERROR('Data Input - Option 4'!CR86*INDEX('Energy Prices'!$F$26:$CJ$31,MATCH($B130,'Energy Prices'!$C$26:$C$31,0),MATCH(Calc_Option4!CN$6,'Energy Prices'!$F$11:$CJ$11,0))/100000,0)</f>
        <v>0</v>
      </c>
      <c r="CO130" s="61">
        <f>IFERROR('Data Input - Option 4'!CS86*INDEX('Energy Prices'!$F$26:$CJ$31,MATCH($B130,'Energy Prices'!$C$26:$C$31,0),MATCH(Calc_Option4!CO$6,'Energy Prices'!$F$11:$CJ$11,0))/100000,0)</f>
        <v>0</v>
      </c>
      <c r="CP130" s="61">
        <f>IFERROR('Data Input - Option 4'!CT86*INDEX('Energy Prices'!$F$26:$CJ$31,MATCH($B130,'Energy Prices'!$C$26:$C$31,0),MATCH(Calc_Option4!CP$6,'Energy Prices'!$F$11:$CJ$11,0))/100000,0)</f>
        <v>0</v>
      </c>
      <c r="CQ130" s="61">
        <f>IFERROR('Data Input - Option 4'!CU86*INDEX('Energy Prices'!$F$26:$CJ$31,MATCH($B130,'Energy Prices'!$C$26:$C$31,0),MATCH(Calc_Option4!CQ$6,'Energy Prices'!$F$11:$CJ$11,0))/100000,0)</f>
        <v>0</v>
      </c>
      <c r="CR130" s="61">
        <f>IFERROR('Data Input - Option 4'!CV86*INDEX('Energy Prices'!$F$26:$CJ$31,MATCH($B130,'Energy Prices'!$C$26:$C$31,0),MATCH(Calc_Option4!CR$6,'Energy Prices'!$F$11:$CJ$11,0))/100000,0)</f>
        <v>0</v>
      </c>
      <c r="CS130" s="61">
        <f>IFERROR('Data Input - Option 4'!CW86*INDEX('Energy Prices'!$F$26:$CJ$31,MATCH($B130,'Energy Prices'!$C$26:$C$31,0),MATCH(Calc_Option4!CS$6,'Energy Prices'!$F$11:$CJ$11,0))/100000,0)</f>
        <v>0</v>
      </c>
      <c r="CT130" s="61">
        <f>IFERROR('Data Input - Option 4'!CX86*INDEX('Energy Prices'!$F$26:$CJ$31,MATCH($B130,'Energy Prices'!$C$26:$C$31,0),MATCH(Calc_Option4!CT$6,'Energy Prices'!$F$11:$CJ$11,0))/100000,0)</f>
        <v>0</v>
      </c>
      <c r="CU130" s="61">
        <f>IFERROR('Data Input - Option 4'!CY86*INDEX('Energy Prices'!$F$26:$CJ$31,MATCH($B130,'Energy Prices'!$C$26:$C$31,0),MATCH(Calc_Option4!CU$6,'Energy Prices'!$F$11:$CJ$11,0))/100000,0)</f>
        <v>0</v>
      </c>
      <c r="CV130" s="61">
        <f>IFERROR('Data Input - Option 4'!CZ86*INDEX('Energy Prices'!$F$26:$CJ$31,MATCH($B130,'Energy Prices'!$C$26:$C$31,0),MATCH(Calc_Option4!CV$6,'Energy Prices'!$F$11:$CJ$11,0))/100000,0)</f>
        <v>0</v>
      </c>
      <c r="CW130" s="61">
        <f>IFERROR('Data Input - Option 4'!DA86*INDEX('Energy Prices'!$F$26:$CJ$31,MATCH($B130,'Energy Prices'!$C$26:$C$31,0),MATCH(Calc_Option4!CW$6,'Energy Prices'!$F$11:$CJ$11,0))/100000,0)</f>
        <v>0</v>
      </c>
      <c r="CX130" s="61">
        <f>IFERROR('Data Input - Option 4'!DB86*INDEX('Energy Prices'!$F$26:$CJ$31,MATCH($B130,'Energy Prices'!$C$26:$C$31,0),MATCH(Calc_Option4!CX$6,'Energy Prices'!$F$11:$CJ$11,0))/100000,0)</f>
        <v>0</v>
      </c>
      <c r="CY130" s="61">
        <f>IFERROR('Data Input - Option 4'!DC86*INDEX('Energy Prices'!$F$26:$CJ$31,MATCH($B130,'Energy Prices'!$C$26:$C$31,0),MATCH(Calc_Option4!CY$6,'Energy Prices'!$F$11:$CJ$11,0))/100000,0)</f>
        <v>0</v>
      </c>
      <c r="CZ130" s="391"/>
    </row>
    <row r="131" spans="2:104" x14ac:dyDescent="0.25">
      <c r="B131" s="393" t="s">
        <v>388</v>
      </c>
      <c r="C131" s="9" t="s">
        <v>1117</v>
      </c>
      <c r="D131" s="61">
        <f>IFERROR('Data Input - Option 4'!H87*INDEX('Energy Prices'!$F$26:$CJ$31,MATCH($B131,'Energy Prices'!$C$26:$C$31,0),MATCH(Calc_Option4!D$6,'Energy Prices'!$F$11:$CJ$11,0))/100000,0)</f>
        <v>0</v>
      </c>
      <c r="E131" s="61">
        <f>IFERROR('Data Input - Option 4'!I87*INDEX('Energy Prices'!$F$26:$CJ$31,MATCH($B131,'Energy Prices'!$C$26:$C$31,0),MATCH(Calc_Option4!E$6,'Energy Prices'!$F$11:$CJ$11,0))/100000,0)</f>
        <v>0</v>
      </c>
      <c r="F131" s="61">
        <f>IFERROR('Data Input - Option 4'!J87*INDEX('Energy Prices'!$F$26:$CJ$31,MATCH($B131,'Energy Prices'!$C$26:$C$31,0),MATCH(Calc_Option4!F$6,'Energy Prices'!$F$11:$CJ$11,0))/100000,0)</f>
        <v>0</v>
      </c>
      <c r="G131" s="61">
        <f>IFERROR('Data Input - Option 4'!K87*INDEX('Energy Prices'!$F$26:$CJ$31,MATCH($B131,'Energy Prices'!$C$26:$C$31,0),MATCH(Calc_Option4!G$6,'Energy Prices'!$F$11:$CJ$11,0))/100000,0)</f>
        <v>0</v>
      </c>
      <c r="H131" s="61">
        <f>IFERROR('Data Input - Option 4'!L87*INDEX('Energy Prices'!$F$26:$CJ$31,MATCH($B131,'Energy Prices'!$C$26:$C$31,0),MATCH(Calc_Option4!H$6,'Energy Prices'!$F$11:$CJ$11,0))/100000,0)</f>
        <v>0</v>
      </c>
      <c r="I131" s="61">
        <f>IFERROR('Data Input - Option 4'!M87*INDEX('Energy Prices'!$F$26:$CJ$31,MATCH($B131,'Energy Prices'!$C$26:$C$31,0),MATCH(Calc_Option4!I$6,'Energy Prices'!$F$11:$CJ$11,0))/100000,0)</f>
        <v>0</v>
      </c>
      <c r="J131" s="61">
        <f>IFERROR('Data Input - Option 4'!N87*INDEX('Energy Prices'!$F$26:$CJ$31,MATCH($B131,'Energy Prices'!$C$26:$C$31,0),MATCH(Calc_Option4!J$6,'Energy Prices'!$F$11:$CJ$11,0))/100000,0)</f>
        <v>0</v>
      </c>
      <c r="K131" s="61">
        <f>IFERROR('Data Input - Option 4'!O87*INDEX('Energy Prices'!$F$26:$CJ$31,MATCH($B131,'Energy Prices'!$C$26:$C$31,0),MATCH(Calc_Option4!K$6,'Energy Prices'!$F$11:$CJ$11,0))/100000,0)</f>
        <v>0</v>
      </c>
      <c r="L131" s="61">
        <f>IFERROR('Data Input - Option 4'!P87*INDEX('Energy Prices'!$F$26:$CJ$31,MATCH($B131,'Energy Prices'!$C$26:$C$31,0),MATCH(Calc_Option4!L$6,'Energy Prices'!$F$11:$CJ$11,0))/100000,0)</f>
        <v>0</v>
      </c>
      <c r="M131" s="61">
        <f>IFERROR('Data Input - Option 4'!Q87*INDEX('Energy Prices'!$F$26:$CJ$31,MATCH($B131,'Energy Prices'!$C$26:$C$31,0),MATCH(Calc_Option4!M$6,'Energy Prices'!$F$11:$CJ$11,0))/100000,0)</f>
        <v>0</v>
      </c>
      <c r="N131" s="61">
        <f>IFERROR('Data Input - Option 4'!R87*INDEX('Energy Prices'!$F$26:$CJ$31,MATCH($B131,'Energy Prices'!$C$26:$C$31,0),MATCH(Calc_Option4!N$6,'Energy Prices'!$F$11:$CJ$11,0))/100000,0)</f>
        <v>0</v>
      </c>
      <c r="O131" s="61">
        <f>IFERROR('Data Input - Option 4'!S87*INDEX('Energy Prices'!$F$26:$CJ$31,MATCH($B131,'Energy Prices'!$C$26:$C$31,0),MATCH(Calc_Option4!O$6,'Energy Prices'!$F$11:$CJ$11,0))/100000,0)</f>
        <v>0</v>
      </c>
      <c r="P131" s="61">
        <f>IFERROR('Data Input - Option 4'!T87*INDEX('Energy Prices'!$F$26:$CJ$31,MATCH($B131,'Energy Prices'!$C$26:$C$31,0),MATCH(Calc_Option4!P$6,'Energy Prices'!$F$11:$CJ$11,0))/100000,0)</f>
        <v>0</v>
      </c>
      <c r="Q131" s="61">
        <f>IFERROR('Data Input - Option 4'!U87*INDEX('Energy Prices'!$F$26:$CJ$31,MATCH($B131,'Energy Prices'!$C$26:$C$31,0),MATCH(Calc_Option4!Q$6,'Energy Prices'!$F$11:$CJ$11,0))/100000,0)</f>
        <v>0</v>
      </c>
      <c r="R131" s="61">
        <f>IFERROR('Data Input - Option 4'!V87*INDEX('Energy Prices'!$F$26:$CJ$31,MATCH($B131,'Energy Prices'!$C$26:$C$31,0),MATCH(Calc_Option4!R$6,'Energy Prices'!$F$11:$CJ$11,0))/100000,0)</f>
        <v>0</v>
      </c>
      <c r="S131" s="61">
        <f>IFERROR('Data Input - Option 4'!W87*INDEX('Energy Prices'!$F$26:$CJ$31,MATCH($B131,'Energy Prices'!$C$26:$C$31,0),MATCH(Calc_Option4!S$6,'Energy Prices'!$F$11:$CJ$11,0))/100000,0)</f>
        <v>0</v>
      </c>
      <c r="T131" s="61">
        <f>IFERROR('Data Input - Option 4'!X87*INDEX('Energy Prices'!$F$26:$CJ$31,MATCH($B131,'Energy Prices'!$C$26:$C$31,0),MATCH(Calc_Option4!T$6,'Energy Prices'!$F$11:$CJ$11,0))/100000,0)</f>
        <v>0</v>
      </c>
      <c r="U131" s="61">
        <f>IFERROR('Data Input - Option 4'!Y87*INDEX('Energy Prices'!$F$26:$CJ$31,MATCH($B131,'Energy Prices'!$C$26:$C$31,0),MATCH(Calc_Option4!U$6,'Energy Prices'!$F$11:$CJ$11,0))/100000,0)</f>
        <v>0</v>
      </c>
      <c r="V131" s="61">
        <f>IFERROR('Data Input - Option 4'!Z87*INDEX('Energy Prices'!$F$26:$CJ$31,MATCH($B131,'Energy Prices'!$C$26:$C$31,0),MATCH(Calc_Option4!V$6,'Energy Prices'!$F$11:$CJ$11,0))/100000,0)</f>
        <v>0</v>
      </c>
      <c r="W131" s="61">
        <f>IFERROR('Data Input - Option 4'!AA87*INDEX('Energy Prices'!$F$26:$CJ$31,MATCH($B131,'Energy Prices'!$C$26:$C$31,0),MATCH(Calc_Option4!W$6,'Energy Prices'!$F$11:$CJ$11,0))/100000,0)</f>
        <v>0</v>
      </c>
      <c r="X131" s="61">
        <f>IFERROR('Data Input - Option 4'!AB87*INDEX('Energy Prices'!$F$26:$CJ$31,MATCH($B131,'Energy Prices'!$C$26:$C$31,0),MATCH(Calc_Option4!X$6,'Energy Prices'!$F$11:$CJ$11,0))/100000,0)</f>
        <v>0</v>
      </c>
      <c r="Y131" s="61">
        <f>IFERROR('Data Input - Option 4'!AC87*INDEX('Energy Prices'!$F$26:$CJ$31,MATCH($B131,'Energy Prices'!$C$26:$C$31,0),MATCH(Calc_Option4!Y$6,'Energy Prices'!$F$11:$CJ$11,0))/100000,0)</f>
        <v>0</v>
      </c>
      <c r="Z131" s="61">
        <f>IFERROR('Data Input - Option 4'!AD87*INDEX('Energy Prices'!$F$26:$CJ$31,MATCH($B131,'Energy Prices'!$C$26:$C$31,0),MATCH(Calc_Option4!Z$6,'Energy Prices'!$F$11:$CJ$11,0))/100000,0)</f>
        <v>0</v>
      </c>
      <c r="AA131" s="61">
        <f>IFERROR('Data Input - Option 4'!AE87*INDEX('Energy Prices'!$F$26:$CJ$31,MATCH($B131,'Energy Prices'!$C$26:$C$31,0),MATCH(Calc_Option4!AA$6,'Energy Prices'!$F$11:$CJ$11,0))/100000,0)</f>
        <v>0</v>
      </c>
      <c r="AB131" s="61">
        <f>IFERROR('Data Input - Option 4'!AF87*INDEX('Energy Prices'!$F$26:$CJ$31,MATCH($B131,'Energy Prices'!$C$26:$C$31,0),MATCH(Calc_Option4!AB$6,'Energy Prices'!$F$11:$CJ$11,0))/100000,0)</f>
        <v>0</v>
      </c>
      <c r="AC131" s="61">
        <f>IFERROR('Data Input - Option 4'!AG87*INDEX('Energy Prices'!$F$26:$CJ$31,MATCH($B131,'Energy Prices'!$C$26:$C$31,0),MATCH(Calc_Option4!AC$6,'Energy Prices'!$F$11:$CJ$11,0))/100000,0)</f>
        <v>0</v>
      </c>
      <c r="AD131" s="61">
        <f>IFERROR('Data Input - Option 4'!AH87*INDEX('Energy Prices'!$F$26:$CJ$31,MATCH($B131,'Energy Prices'!$C$26:$C$31,0),MATCH(Calc_Option4!AD$6,'Energy Prices'!$F$11:$CJ$11,0))/100000,0)</f>
        <v>0</v>
      </c>
      <c r="AE131" s="61">
        <f>IFERROR('Data Input - Option 4'!AI87*INDEX('Energy Prices'!$F$26:$CJ$31,MATCH($B131,'Energy Prices'!$C$26:$C$31,0),MATCH(Calc_Option4!AE$6,'Energy Prices'!$F$11:$CJ$11,0))/100000,0)</f>
        <v>0</v>
      </c>
      <c r="AF131" s="61">
        <f>IFERROR('Data Input - Option 4'!AJ87*INDEX('Energy Prices'!$F$26:$CJ$31,MATCH($B131,'Energy Prices'!$C$26:$C$31,0),MATCH(Calc_Option4!AF$6,'Energy Prices'!$F$11:$CJ$11,0))/100000,0)</f>
        <v>0</v>
      </c>
      <c r="AG131" s="61">
        <f>IFERROR('Data Input - Option 4'!AK87*INDEX('Energy Prices'!$F$26:$CJ$31,MATCH($B131,'Energy Prices'!$C$26:$C$31,0),MATCH(Calc_Option4!AG$6,'Energy Prices'!$F$11:$CJ$11,0))/100000,0)</f>
        <v>0</v>
      </c>
      <c r="AH131" s="61">
        <f>IFERROR('Data Input - Option 4'!AL87*INDEX('Energy Prices'!$F$26:$CJ$31,MATCH($B131,'Energy Prices'!$C$26:$C$31,0),MATCH(Calc_Option4!AH$6,'Energy Prices'!$F$11:$CJ$11,0))/100000,0)</f>
        <v>0</v>
      </c>
      <c r="AI131" s="61">
        <f>IFERROR('Data Input - Option 4'!AM87*INDEX('Energy Prices'!$F$26:$CJ$31,MATCH($B131,'Energy Prices'!$C$26:$C$31,0),MATCH(Calc_Option4!AI$6,'Energy Prices'!$F$11:$CJ$11,0))/100000,0)</f>
        <v>0</v>
      </c>
      <c r="AJ131" s="61">
        <f>IFERROR('Data Input - Option 4'!AN87*INDEX('Energy Prices'!$F$26:$CJ$31,MATCH($B131,'Energy Prices'!$C$26:$C$31,0),MATCH(Calc_Option4!AJ$6,'Energy Prices'!$F$11:$CJ$11,0))/100000,0)</f>
        <v>0</v>
      </c>
      <c r="AK131" s="61">
        <f>IFERROR('Data Input - Option 4'!AO87*INDEX('Energy Prices'!$F$26:$CJ$31,MATCH($B131,'Energy Prices'!$C$26:$C$31,0),MATCH(Calc_Option4!AK$6,'Energy Prices'!$F$11:$CJ$11,0))/100000,0)</f>
        <v>0</v>
      </c>
      <c r="AL131" s="61">
        <f>IFERROR('Data Input - Option 4'!AP87*INDEX('Energy Prices'!$F$26:$CJ$31,MATCH($B131,'Energy Prices'!$C$26:$C$31,0),MATCH(Calc_Option4!AL$6,'Energy Prices'!$F$11:$CJ$11,0))/100000,0)</f>
        <v>0</v>
      </c>
      <c r="AM131" s="61">
        <f>IFERROR('Data Input - Option 4'!AQ87*INDEX('Energy Prices'!$F$26:$CJ$31,MATCH($B131,'Energy Prices'!$C$26:$C$31,0),MATCH(Calc_Option4!AM$6,'Energy Prices'!$F$11:$CJ$11,0))/100000,0)</f>
        <v>0</v>
      </c>
      <c r="AN131" s="61">
        <f>IFERROR('Data Input - Option 4'!AR87*INDEX('Energy Prices'!$F$26:$CJ$31,MATCH($B131,'Energy Prices'!$C$26:$C$31,0),MATCH(Calc_Option4!AN$6,'Energy Prices'!$F$11:$CJ$11,0))/100000,0)</f>
        <v>0</v>
      </c>
      <c r="AO131" s="61">
        <f>IFERROR('Data Input - Option 4'!AS87*INDEX('Energy Prices'!$F$26:$CJ$31,MATCH($B131,'Energy Prices'!$C$26:$C$31,0),MATCH(Calc_Option4!AO$6,'Energy Prices'!$F$11:$CJ$11,0))/100000,0)</f>
        <v>0</v>
      </c>
      <c r="AP131" s="61">
        <f>IFERROR('Data Input - Option 4'!AT87*INDEX('Energy Prices'!$F$26:$CJ$31,MATCH($B131,'Energy Prices'!$C$26:$C$31,0),MATCH(Calc_Option4!AP$6,'Energy Prices'!$F$11:$CJ$11,0))/100000,0)</f>
        <v>0</v>
      </c>
      <c r="AQ131" s="61">
        <f>IFERROR('Data Input - Option 4'!AU87*INDEX('Energy Prices'!$F$26:$CJ$31,MATCH($B131,'Energy Prices'!$C$26:$C$31,0),MATCH(Calc_Option4!AQ$6,'Energy Prices'!$F$11:$CJ$11,0))/100000,0)</f>
        <v>0</v>
      </c>
      <c r="AR131" s="61">
        <f>IFERROR('Data Input - Option 4'!AV87*INDEX('Energy Prices'!$F$26:$CJ$31,MATCH($B131,'Energy Prices'!$C$26:$C$31,0),MATCH(Calc_Option4!AR$6,'Energy Prices'!$F$11:$CJ$11,0))/100000,0)</f>
        <v>0</v>
      </c>
      <c r="AS131" s="61">
        <f>IFERROR('Data Input - Option 4'!AW87*INDEX('Energy Prices'!$F$26:$CJ$31,MATCH($B131,'Energy Prices'!$C$26:$C$31,0),MATCH(Calc_Option4!AS$6,'Energy Prices'!$F$11:$CJ$11,0))/100000,0)</f>
        <v>0</v>
      </c>
      <c r="AT131" s="61">
        <f>IFERROR('Data Input - Option 4'!AX87*INDEX('Energy Prices'!$F$26:$CJ$31,MATCH($B131,'Energy Prices'!$C$26:$C$31,0),MATCH(Calc_Option4!AT$6,'Energy Prices'!$F$11:$CJ$11,0))/100000,0)</f>
        <v>0</v>
      </c>
      <c r="AU131" s="61">
        <f>IFERROR('Data Input - Option 4'!AY87*INDEX('Energy Prices'!$F$26:$CJ$31,MATCH($B131,'Energy Prices'!$C$26:$C$31,0),MATCH(Calc_Option4!AU$6,'Energy Prices'!$F$11:$CJ$11,0))/100000,0)</f>
        <v>0</v>
      </c>
      <c r="AV131" s="61">
        <f>IFERROR('Data Input - Option 4'!AZ87*INDEX('Energy Prices'!$F$26:$CJ$31,MATCH($B131,'Energy Prices'!$C$26:$C$31,0),MATCH(Calc_Option4!AV$6,'Energy Prices'!$F$11:$CJ$11,0))/100000,0)</f>
        <v>0</v>
      </c>
      <c r="AW131" s="61">
        <f>IFERROR('Data Input - Option 4'!BA87*INDEX('Energy Prices'!$F$26:$CJ$31,MATCH($B131,'Energy Prices'!$C$26:$C$31,0),MATCH(Calc_Option4!AW$6,'Energy Prices'!$F$11:$CJ$11,0))/100000,0)</f>
        <v>0</v>
      </c>
      <c r="AX131" s="61">
        <f>IFERROR('Data Input - Option 4'!BB87*INDEX('Energy Prices'!$F$26:$CJ$31,MATCH($B131,'Energy Prices'!$C$26:$C$31,0),MATCH(Calc_Option4!AX$6,'Energy Prices'!$F$11:$CJ$11,0))/100000,0)</f>
        <v>0</v>
      </c>
      <c r="AY131" s="61">
        <f>IFERROR('Data Input - Option 4'!BC87*INDEX('Energy Prices'!$F$26:$CJ$31,MATCH($B131,'Energy Prices'!$C$26:$C$31,0),MATCH(Calc_Option4!AY$6,'Energy Prices'!$F$11:$CJ$11,0))/100000,0)</f>
        <v>0</v>
      </c>
      <c r="AZ131" s="61">
        <f>IFERROR('Data Input - Option 4'!BD87*INDEX('Energy Prices'!$F$26:$CJ$31,MATCH($B131,'Energy Prices'!$C$26:$C$31,0),MATCH(Calc_Option4!AZ$6,'Energy Prices'!$F$11:$CJ$11,0))/100000,0)</f>
        <v>0</v>
      </c>
      <c r="BA131" s="61">
        <f>IFERROR('Data Input - Option 4'!BE87*INDEX('Energy Prices'!$F$26:$CJ$31,MATCH($B131,'Energy Prices'!$C$26:$C$31,0),MATCH(Calc_Option4!BA$6,'Energy Prices'!$F$11:$CJ$11,0))/100000,0)</f>
        <v>0</v>
      </c>
      <c r="BB131" s="61">
        <f>IFERROR('Data Input - Option 4'!BF87*INDEX('Energy Prices'!$F$26:$CJ$31,MATCH($B131,'Energy Prices'!$C$26:$C$31,0),MATCH(Calc_Option4!BB$6,'Energy Prices'!$F$11:$CJ$11,0))/100000,0)</f>
        <v>0</v>
      </c>
      <c r="BC131" s="61">
        <f>IFERROR('Data Input - Option 4'!BG87*INDEX('Energy Prices'!$F$26:$CJ$31,MATCH($B131,'Energy Prices'!$C$26:$C$31,0),MATCH(Calc_Option4!BC$6,'Energy Prices'!$F$11:$CJ$11,0))/100000,0)</f>
        <v>0</v>
      </c>
      <c r="BD131" s="61">
        <f>IFERROR('Data Input - Option 4'!BH87*INDEX('Energy Prices'!$F$26:$CJ$31,MATCH($B131,'Energy Prices'!$C$26:$C$31,0),MATCH(Calc_Option4!BD$6,'Energy Prices'!$F$11:$CJ$11,0))/100000,0)</f>
        <v>0</v>
      </c>
      <c r="BE131" s="61">
        <f>IFERROR('Data Input - Option 4'!BI87*INDEX('Energy Prices'!$F$26:$CJ$31,MATCH($B131,'Energy Prices'!$C$26:$C$31,0),MATCH(Calc_Option4!BE$6,'Energy Prices'!$F$11:$CJ$11,0))/100000,0)</f>
        <v>0</v>
      </c>
      <c r="BF131" s="61">
        <f>IFERROR('Data Input - Option 4'!BJ87*INDEX('Energy Prices'!$F$26:$CJ$31,MATCH($B131,'Energy Prices'!$C$26:$C$31,0),MATCH(Calc_Option4!BF$6,'Energy Prices'!$F$11:$CJ$11,0))/100000,0)</f>
        <v>0</v>
      </c>
      <c r="BG131" s="61">
        <f>IFERROR('Data Input - Option 4'!BK87*INDEX('Energy Prices'!$F$26:$CJ$31,MATCH($B131,'Energy Prices'!$C$26:$C$31,0),MATCH(Calc_Option4!BG$6,'Energy Prices'!$F$11:$CJ$11,0))/100000,0)</f>
        <v>0</v>
      </c>
      <c r="BH131" s="61">
        <f>IFERROR('Data Input - Option 4'!BL87*INDEX('Energy Prices'!$F$26:$CJ$31,MATCH($B131,'Energy Prices'!$C$26:$C$31,0),MATCH(Calc_Option4!BH$6,'Energy Prices'!$F$11:$CJ$11,0))/100000,0)</f>
        <v>0</v>
      </c>
      <c r="BI131" s="61">
        <f>IFERROR('Data Input - Option 4'!BM87*INDEX('Energy Prices'!$F$26:$CJ$31,MATCH($B131,'Energy Prices'!$C$26:$C$31,0),MATCH(Calc_Option4!BI$6,'Energy Prices'!$F$11:$CJ$11,0))/100000,0)</f>
        <v>0</v>
      </c>
      <c r="BJ131" s="61">
        <f>IFERROR('Data Input - Option 4'!BN87*INDEX('Energy Prices'!$F$26:$CJ$31,MATCH($B131,'Energy Prices'!$C$26:$C$31,0),MATCH(Calc_Option4!BJ$6,'Energy Prices'!$F$11:$CJ$11,0))/100000,0)</f>
        <v>0</v>
      </c>
      <c r="BK131" s="61">
        <f>IFERROR('Data Input - Option 4'!BO87*INDEX('Energy Prices'!$F$26:$CJ$31,MATCH($B131,'Energy Prices'!$C$26:$C$31,0),MATCH(Calc_Option4!BK$6,'Energy Prices'!$F$11:$CJ$11,0))/100000,0)</f>
        <v>0</v>
      </c>
      <c r="BL131" s="61">
        <f>IFERROR('Data Input - Option 4'!BP87*INDEX('Energy Prices'!$F$26:$CJ$31,MATCH($B131,'Energy Prices'!$C$26:$C$31,0),MATCH(Calc_Option4!BL$6,'Energy Prices'!$F$11:$CJ$11,0))/100000,0)</f>
        <v>0</v>
      </c>
      <c r="BM131" s="61">
        <f>IFERROR('Data Input - Option 4'!BQ87*INDEX('Energy Prices'!$F$26:$CJ$31,MATCH($B131,'Energy Prices'!$C$26:$C$31,0),MATCH(Calc_Option4!BM$6,'Energy Prices'!$F$11:$CJ$11,0))/100000,0)</f>
        <v>0</v>
      </c>
      <c r="BN131" s="61">
        <f>IFERROR('Data Input - Option 4'!BR87*INDEX('Energy Prices'!$F$26:$CJ$31,MATCH($B131,'Energy Prices'!$C$26:$C$31,0),MATCH(Calc_Option4!BN$6,'Energy Prices'!$F$11:$CJ$11,0))/100000,0)</f>
        <v>0</v>
      </c>
      <c r="BO131" s="61">
        <f>IFERROR('Data Input - Option 4'!BS87*INDEX('Energy Prices'!$F$26:$CJ$31,MATCH($B131,'Energy Prices'!$C$26:$C$31,0),MATCH(Calc_Option4!BO$6,'Energy Prices'!$F$11:$CJ$11,0))/100000,0)</f>
        <v>0</v>
      </c>
      <c r="BP131" s="61">
        <f>IFERROR('Data Input - Option 4'!BT87*INDEX('Energy Prices'!$F$26:$CJ$31,MATCH($B131,'Energy Prices'!$C$26:$C$31,0),MATCH(Calc_Option4!BP$6,'Energy Prices'!$F$11:$CJ$11,0))/100000,0)</f>
        <v>0</v>
      </c>
      <c r="BQ131" s="61">
        <f>IFERROR('Data Input - Option 4'!BU87*INDEX('Energy Prices'!$F$26:$CJ$31,MATCH($B131,'Energy Prices'!$C$26:$C$31,0),MATCH(Calc_Option4!BQ$6,'Energy Prices'!$F$11:$CJ$11,0))/100000,0)</f>
        <v>0</v>
      </c>
      <c r="BR131" s="61">
        <f>IFERROR('Data Input - Option 4'!BV87*INDEX('Energy Prices'!$F$26:$CJ$31,MATCH($B131,'Energy Prices'!$C$26:$C$31,0),MATCH(Calc_Option4!BR$6,'Energy Prices'!$F$11:$CJ$11,0))/100000,0)</f>
        <v>0</v>
      </c>
      <c r="BS131" s="61">
        <f>IFERROR('Data Input - Option 4'!BW87*INDEX('Energy Prices'!$F$26:$CJ$31,MATCH($B131,'Energy Prices'!$C$26:$C$31,0),MATCH(Calc_Option4!BS$6,'Energy Prices'!$F$11:$CJ$11,0))/100000,0)</f>
        <v>0</v>
      </c>
      <c r="BT131" s="61">
        <f>IFERROR('Data Input - Option 4'!BX87*INDEX('Energy Prices'!$F$26:$CJ$31,MATCH($B131,'Energy Prices'!$C$26:$C$31,0),MATCH(Calc_Option4!BT$6,'Energy Prices'!$F$11:$CJ$11,0))/100000,0)</f>
        <v>0</v>
      </c>
      <c r="BU131" s="61">
        <f>IFERROR('Data Input - Option 4'!BY87*INDEX('Energy Prices'!$F$26:$CJ$31,MATCH($B131,'Energy Prices'!$C$26:$C$31,0),MATCH(Calc_Option4!BU$6,'Energy Prices'!$F$11:$CJ$11,0))/100000,0)</f>
        <v>0</v>
      </c>
      <c r="BV131" s="61">
        <f>IFERROR('Data Input - Option 4'!BZ87*INDEX('Energy Prices'!$F$26:$CJ$31,MATCH($B131,'Energy Prices'!$C$26:$C$31,0),MATCH(Calc_Option4!BV$6,'Energy Prices'!$F$11:$CJ$11,0))/100000,0)</f>
        <v>0</v>
      </c>
      <c r="BW131" s="61">
        <f>IFERROR('Data Input - Option 4'!CA87*INDEX('Energy Prices'!$F$26:$CJ$31,MATCH($B131,'Energy Prices'!$C$26:$C$31,0),MATCH(Calc_Option4!BW$6,'Energy Prices'!$F$11:$CJ$11,0))/100000,0)</f>
        <v>0</v>
      </c>
      <c r="BX131" s="61">
        <f>IFERROR('Data Input - Option 4'!CB87*INDEX('Energy Prices'!$F$26:$CJ$31,MATCH($B131,'Energy Prices'!$C$26:$C$31,0),MATCH(Calc_Option4!BX$6,'Energy Prices'!$F$11:$CJ$11,0))/100000,0)</f>
        <v>0</v>
      </c>
      <c r="BY131" s="61">
        <f>IFERROR('Data Input - Option 4'!CC87*INDEX('Energy Prices'!$F$26:$CJ$31,MATCH($B131,'Energy Prices'!$C$26:$C$31,0),MATCH(Calc_Option4!BY$6,'Energy Prices'!$F$11:$CJ$11,0))/100000,0)</f>
        <v>0</v>
      </c>
      <c r="BZ131" s="61">
        <f>IFERROR('Data Input - Option 4'!CD87*INDEX('Energy Prices'!$F$26:$CJ$31,MATCH($B131,'Energy Prices'!$C$26:$C$31,0),MATCH(Calc_Option4!BZ$6,'Energy Prices'!$F$11:$CJ$11,0))/100000,0)</f>
        <v>0</v>
      </c>
      <c r="CA131" s="61">
        <f>IFERROR('Data Input - Option 4'!CE87*INDEX('Energy Prices'!$F$26:$CJ$31,MATCH($B131,'Energy Prices'!$C$26:$C$31,0),MATCH(Calc_Option4!CA$6,'Energy Prices'!$F$11:$CJ$11,0))/100000,0)</f>
        <v>0</v>
      </c>
      <c r="CB131" s="61">
        <f>IFERROR('Data Input - Option 4'!CF87*INDEX('Energy Prices'!$F$26:$CJ$31,MATCH($B131,'Energy Prices'!$C$26:$C$31,0),MATCH(Calc_Option4!CB$6,'Energy Prices'!$F$11:$CJ$11,0))/100000,0)</f>
        <v>0</v>
      </c>
      <c r="CC131" s="61">
        <f>IFERROR('Data Input - Option 4'!CG87*INDEX('Energy Prices'!$F$26:$CJ$31,MATCH($B131,'Energy Prices'!$C$26:$C$31,0),MATCH(Calc_Option4!CC$6,'Energy Prices'!$F$11:$CJ$11,0))/100000,0)</f>
        <v>0</v>
      </c>
      <c r="CD131" s="61">
        <f>IFERROR('Data Input - Option 4'!CH87*INDEX('Energy Prices'!$F$26:$CJ$31,MATCH($B131,'Energy Prices'!$C$26:$C$31,0),MATCH(Calc_Option4!CD$6,'Energy Prices'!$F$11:$CJ$11,0))/100000,0)</f>
        <v>0</v>
      </c>
      <c r="CE131" s="61">
        <f>IFERROR('Data Input - Option 4'!CI87*INDEX('Energy Prices'!$F$26:$CJ$31,MATCH($B131,'Energy Prices'!$C$26:$C$31,0),MATCH(Calc_Option4!CE$6,'Energy Prices'!$F$11:$CJ$11,0))/100000,0)</f>
        <v>0</v>
      </c>
      <c r="CF131" s="61">
        <f>IFERROR('Data Input - Option 4'!CJ87*INDEX('Energy Prices'!$F$26:$CJ$31,MATCH($B131,'Energy Prices'!$C$26:$C$31,0),MATCH(Calc_Option4!CF$6,'Energy Prices'!$F$11:$CJ$11,0))/100000,0)</f>
        <v>0</v>
      </c>
      <c r="CG131" s="61">
        <f>IFERROR('Data Input - Option 4'!CK87*INDEX('Energy Prices'!$F$26:$CJ$31,MATCH($B131,'Energy Prices'!$C$26:$C$31,0),MATCH(Calc_Option4!CG$6,'Energy Prices'!$F$11:$CJ$11,0))/100000,0)</f>
        <v>0</v>
      </c>
      <c r="CH131" s="61">
        <f>IFERROR('Data Input - Option 4'!CL87*INDEX('Energy Prices'!$F$26:$CJ$31,MATCH($B131,'Energy Prices'!$C$26:$C$31,0),MATCH(Calc_Option4!CH$6,'Energy Prices'!$F$11:$CJ$11,0))/100000,0)</f>
        <v>0</v>
      </c>
      <c r="CI131" s="61">
        <f>IFERROR('Data Input - Option 4'!CM87*INDEX('Energy Prices'!$F$26:$CJ$31,MATCH($B131,'Energy Prices'!$C$26:$C$31,0),MATCH(Calc_Option4!CI$6,'Energy Prices'!$F$11:$CJ$11,0))/100000,0)</f>
        <v>0</v>
      </c>
      <c r="CJ131" s="61">
        <f>IFERROR('Data Input - Option 4'!CN87*INDEX('Energy Prices'!$F$26:$CJ$31,MATCH($B131,'Energy Prices'!$C$26:$C$31,0),MATCH(Calc_Option4!CJ$6,'Energy Prices'!$F$11:$CJ$11,0))/100000,0)</f>
        <v>0</v>
      </c>
      <c r="CK131" s="61">
        <f>IFERROR('Data Input - Option 4'!CO87*INDEX('Energy Prices'!$F$26:$CJ$31,MATCH($B131,'Energy Prices'!$C$26:$C$31,0),MATCH(Calc_Option4!CK$6,'Energy Prices'!$F$11:$CJ$11,0))/100000,0)</f>
        <v>0</v>
      </c>
      <c r="CL131" s="61">
        <f>IFERROR('Data Input - Option 4'!CP87*INDEX('Energy Prices'!$F$26:$CJ$31,MATCH($B131,'Energy Prices'!$C$26:$C$31,0),MATCH(Calc_Option4!CL$6,'Energy Prices'!$F$11:$CJ$11,0))/100000,0)</f>
        <v>0</v>
      </c>
      <c r="CM131" s="61">
        <f>IFERROR('Data Input - Option 4'!CQ87*INDEX('Energy Prices'!$F$26:$CJ$31,MATCH($B131,'Energy Prices'!$C$26:$C$31,0),MATCH(Calc_Option4!CM$6,'Energy Prices'!$F$11:$CJ$11,0))/100000,0)</f>
        <v>0</v>
      </c>
      <c r="CN131" s="61">
        <f>IFERROR('Data Input - Option 4'!CR87*INDEX('Energy Prices'!$F$26:$CJ$31,MATCH($B131,'Energy Prices'!$C$26:$C$31,0),MATCH(Calc_Option4!CN$6,'Energy Prices'!$F$11:$CJ$11,0))/100000,0)</f>
        <v>0</v>
      </c>
      <c r="CO131" s="61">
        <f>IFERROR('Data Input - Option 4'!CS87*INDEX('Energy Prices'!$F$26:$CJ$31,MATCH($B131,'Energy Prices'!$C$26:$C$31,0),MATCH(Calc_Option4!CO$6,'Energy Prices'!$F$11:$CJ$11,0))/100000,0)</f>
        <v>0</v>
      </c>
      <c r="CP131" s="61">
        <f>IFERROR('Data Input - Option 4'!CT87*INDEX('Energy Prices'!$F$26:$CJ$31,MATCH($B131,'Energy Prices'!$C$26:$C$31,0),MATCH(Calc_Option4!CP$6,'Energy Prices'!$F$11:$CJ$11,0))/100000,0)</f>
        <v>0</v>
      </c>
      <c r="CQ131" s="61">
        <f>IFERROR('Data Input - Option 4'!CU87*INDEX('Energy Prices'!$F$26:$CJ$31,MATCH($B131,'Energy Prices'!$C$26:$C$31,0),MATCH(Calc_Option4!CQ$6,'Energy Prices'!$F$11:$CJ$11,0))/100000,0)</f>
        <v>0</v>
      </c>
      <c r="CR131" s="61">
        <f>IFERROR('Data Input - Option 4'!CV87*INDEX('Energy Prices'!$F$26:$CJ$31,MATCH($B131,'Energy Prices'!$C$26:$C$31,0),MATCH(Calc_Option4!CR$6,'Energy Prices'!$F$11:$CJ$11,0))/100000,0)</f>
        <v>0</v>
      </c>
      <c r="CS131" s="61">
        <f>IFERROR('Data Input - Option 4'!CW87*INDEX('Energy Prices'!$F$26:$CJ$31,MATCH($B131,'Energy Prices'!$C$26:$C$31,0),MATCH(Calc_Option4!CS$6,'Energy Prices'!$F$11:$CJ$11,0))/100000,0)</f>
        <v>0</v>
      </c>
      <c r="CT131" s="61">
        <f>IFERROR('Data Input - Option 4'!CX87*INDEX('Energy Prices'!$F$26:$CJ$31,MATCH($B131,'Energy Prices'!$C$26:$C$31,0),MATCH(Calc_Option4!CT$6,'Energy Prices'!$F$11:$CJ$11,0))/100000,0)</f>
        <v>0</v>
      </c>
      <c r="CU131" s="61">
        <f>IFERROR('Data Input - Option 4'!CY87*INDEX('Energy Prices'!$F$26:$CJ$31,MATCH($B131,'Energy Prices'!$C$26:$C$31,0),MATCH(Calc_Option4!CU$6,'Energy Prices'!$F$11:$CJ$11,0))/100000,0)</f>
        <v>0</v>
      </c>
      <c r="CV131" s="61">
        <f>IFERROR('Data Input - Option 4'!CZ87*INDEX('Energy Prices'!$F$26:$CJ$31,MATCH($B131,'Energy Prices'!$C$26:$C$31,0),MATCH(Calc_Option4!CV$6,'Energy Prices'!$F$11:$CJ$11,0))/100000,0)</f>
        <v>0</v>
      </c>
      <c r="CW131" s="61">
        <f>IFERROR('Data Input - Option 4'!DA87*INDEX('Energy Prices'!$F$26:$CJ$31,MATCH($B131,'Energy Prices'!$C$26:$C$31,0),MATCH(Calc_Option4!CW$6,'Energy Prices'!$F$11:$CJ$11,0))/100000,0)</f>
        <v>0</v>
      </c>
      <c r="CX131" s="61">
        <f>IFERROR('Data Input - Option 4'!DB87*INDEX('Energy Prices'!$F$26:$CJ$31,MATCH($B131,'Energy Prices'!$C$26:$C$31,0),MATCH(Calc_Option4!CX$6,'Energy Prices'!$F$11:$CJ$11,0))/100000,0)</f>
        <v>0</v>
      </c>
      <c r="CY131" s="61">
        <f>IFERROR('Data Input - Option 4'!DC87*INDEX('Energy Prices'!$F$26:$CJ$31,MATCH($B131,'Energy Prices'!$C$26:$C$31,0),MATCH(Calc_Option4!CY$6,'Energy Prices'!$F$11:$CJ$11,0))/100000,0)</f>
        <v>0</v>
      </c>
      <c r="CZ131" s="391"/>
    </row>
    <row r="132" spans="2:104" x14ac:dyDescent="0.25">
      <c r="B132" s="393" t="s">
        <v>389</v>
      </c>
      <c r="C132" s="9" t="s">
        <v>1117</v>
      </c>
      <c r="D132" s="61">
        <f>IFERROR('Data Input - Option 4'!H88*INDEX('Energy Prices'!$F$26:$CJ$31,MATCH($B132,'Energy Prices'!$C$26:$C$31,0),MATCH(Calc_Option4!D$6,'Energy Prices'!$F$11:$CJ$11,0))/100000,0)</f>
        <v>0</v>
      </c>
      <c r="E132" s="61">
        <f>IFERROR('Data Input - Option 4'!I88*INDEX('Energy Prices'!$F$26:$CJ$31,MATCH($B132,'Energy Prices'!$C$26:$C$31,0),MATCH(Calc_Option4!E$6,'Energy Prices'!$F$11:$CJ$11,0))/100000,0)</f>
        <v>0</v>
      </c>
      <c r="F132" s="61">
        <f>IFERROR('Data Input - Option 4'!J88*INDEX('Energy Prices'!$F$26:$CJ$31,MATCH($B132,'Energy Prices'!$C$26:$C$31,0),MATCH(Calc_Option4!F$6,'Energy Prices'!$F$11:$CJ$11,0))/100000,0)</f>
        <v>0</v>
      </c>
      <c r="G132" s="61">
        <f>IFERROR('Data Input - Option 4'!K88*INDEX('Energy Prices'!$F$26:$CJ$31,MATCH($B132,'Energy Prices'!$C$26:$C$31,0),MATCH(Calc_Option4!G$6,'Energy Prices'!$F$11:$CJ$11,0))/100000,0)</f>
        <v>0</v>
      </c>
      <c r="H132" s="61">
        <f>IFERROR('Data Input - Option 4'!L88*INDEX('Energy Prices'!$F$26:$CJ$31,MATCH($B132,'Energy Prices'!$C$26:$C$31,0),MATCH(Calc_Option4!H$6,'Energy Prices'!$F$11:$CJ$11,0))/100000,0)</f>
        <v>0</v>
      </c>
      <c r="I132" s="61">
        <f>IFERROR('Data Input - Option 4'!M88*INDEX('Energy Prices'!$F$26:$CJ$31,MATCH($B132,'Energy Prices'!$C$26:$C$31,0),MATCH(Calc_Option4!I$6,'Energy Prices'!$F$11:$CJ$11,0))/100000,0)</f>
        <v>0</v>
      </c>
      <c r="J132" s="61">
        <f>IFERROR('Data Input - Option 4'!N88*INDEX('Energy Prices'!$F$26:$CJ$31,MATCH($B132,'Energy Prices'!$C$26:$C$31,0),MATCH(Calc_Option4!J$6,'Energy Prices'!$F$11:$CJ$11,0))/100000,0)</f>
        <v>0</v>
      </c>
      <c r="K132" s="61">
        <f>IFERROR('Data Input - Option 4'!O88*INDEX('Energy Prices'!$F$26:$CJ$31,MATCH($B132,'Energy Prices'!$C$26:$C$31,0),MATCH(Calc_Option4!K$6,'Energy Prices'!$F$11:$CJ$11,0))/100000,0)</f>
        <v>0</v>
      </c>
      <c r="L132" s="61">
        <f>IFERROR('Data Input - Option 4'!P88*INDEX('Energy Prices'!$F$26:$CJ$31,MATCH($B132,'Energy Prices'!$C$26:$C$31,0),MATCH(Calc_Option4!L$6,'Energy Prices'!$F$11:$CJ$11,0))/100000,0)</f>
        <v>0</v>
      </c>
      <c r="M132" s="61">
        <f>IFERROR('Data Input - Option 4'!Q88*INDEX('Energy Prices'!$F$26:$CJ$31,MATCH($B132,'Energy Prices'!$C$26:$C$31,0),MATCH(Calc_Option4!M$6,'Energy Prices'!$F$11:$CJ$11,0))/100000,0)</f>
        <v>0</v>
      </c>
      <c r="N132" s="61">
        <f>IFERROR('Data Input - Option 4'!R88*INDEX('Energy Prices'!$F$26:$CJ$31,MATCH($B132,'Energy Prices'!$C$26:$C$31,0),MATCH(Calc_Option4!N$6,'Energy Prices'!$F$11:$CJ$11,0))/100000,0)</f>
        <v>0</v>
      </c>
      <c r="O132" s="61">
        <f>IFERROR('Data Input - Option 4'!S88*INDEX('Energy Prices'!$F$26:$CJ$31,MATCH($B132,'Energy Prices'!$C$26:$C$31,0),MATCH(Calc_Option4!O$6,'Energy Prices'!$F$11:$CJ$11,0))/100000,0)</f>
        <v>0</v>
      </c>
      <c r="P132" s="61">
        <f>IFERROR('Data Input - Option 4'!T88*INDEX('Energy Prices'!$F$26:$CJ$31,MATCH($B132,'Energy Prices'!$C$26:$C$31,0),MATCH(Calc_Option4!P$6,'Energy Prices'!$F$11:$CJ$11,0))/100000,0)</f>
        <v>0</v>
      </c>
      <c r="Q132" s="61">
        <f>IFERROR('Data Input - Option 4'!U88*INDEX('Energy Prices'!$F$26:$CJ$31,MATCH($B132,'Energy Prices'!$C$26:$C$31,0),MATCH(Calc_Option4!Q$6,'Energy Prices'!$F$11:$CJ$11,0))/100000,0)</f>
        <v>0</v>
      </c>
      <c r="R132" s="61">
        <f>IFERROR('Data Input - Option 4'!V88*INDEX('Energy Prices'!$F$26:$CJ$31,MATCH($B132,'Energy Prices'!$C$26:$C$31,0),MATCH(Calc_Option4!R$6,'Energy Prices'!$F$11:$CJ$11,0))/100000,0)</f>
        <v>0</v>
      </c>
      <c r="S132" s="61">
        <f>IFERROR('Data Input - Option 4'!W88*INDEX('Energy Prices'!$F$26:$CJ$31,MATCH($B132,'Energy Prices'!$C$26:$C$31,0),MATCH(Calc_Option4!S$6,'Energy Prices'!$F$11:$CJ$11,0))/100000,0)</f>
        <v>0</v>
      </c>
      <c r="T132" s="61">
        <f>IFERROR('Data Input - Option 4'!X88*INDEX('Energy Prices'!$F$26:$CJ$31,MATCH($B132,'Energy Prices'!$C$26:$C$31,0),MATCH(Calc_Option4!T$6,'Energy Prices'!$F$11:$CJ$11,0))/100000,0)</f>
        <v>0</v>
      </c>
      <c r="U132" s="61">
        <f>IFERROR('Data Input - Option 4'!Y88*INDEX('Energy Prices'!$F$26:$CJ$31,MATCH($B132,'Energy Prices'!$C$26:$C$31,0),MATCH(Calc_Option4!U$6,'Energy Prices'!$F$11:$CJ$11,0))/100000,0)</f>
        <v>0</v>
      </c>
      <c r="V132" s="61">
        <f>IFERROR('Data Input - Option 4'!Z88*INDEX('Energy Prices'!$F$26:$CJ$31,MATCH($B132,'Energy Prices'!$C$26:$C$31,0),MATCH(Calc_Option4!V$6,'Energy Prices'!$F$11:$CJ$11,0))/100000,0)</f>
        <v>0</v>
      </c>
      <c r="W132" s="61">
        <f>IFERROR('Data Input - Option 4'!AA88*INDEX('Energy Prices'!$F$26:$CJ$31,MATCH($B132,'Energy Prices'!$C$26:$C$31,0),MATCH(Calc_Option4!W$6,'Energy Prices'!$F$11:$CJ$11,0))/100000,0)</f>
        <v>0</v>
      </c>
      <c r="X132" s="61">
        <f>IFERROR('Data Input - Option 4'!AB88*INDEX('Energy Prices'!$F$26:$CJ$31,MATCH($B132,'Energy Prices'!$C$26:$C$31,0),MATCH(Calc_Option4!X$6,'Energy Prices'!$F$11:$CJ$11,0))/100000,0)</f>
        <v>0</v>
      </c>
      <c r="Y132" s="61">
        <f>IFERROR('Data Input - Option 4'!AC88*INDEX('Energy Prices'!$F$26:$CJ$31,MATCH($B132,'Energy Prices'!$C$26:$C$31,0),MATCH(Calc_Option4!Y$6,'Energy Prices'!$F$11:$CJ$11,0))/100000,0)</f>
        <v>0</v>
      </c>
      <c r="Z132" s="61">
        <f>IFERROR('Data Input - Option 4'!AD88*INDEX('Energy Prices'!$F$26:$CJ$31,MATCH($B132,'Energy Prices'!$C$26:$C$31,0),MATCH(Calc_Option4!Z$6,'Energy Prices'!$F$11:$CJ$11,0))/100000,0)</f>
        <v>0</v>
      </c>
      <c r="AA132" s="61">
        <f>IFERROR('Data Input - Option 4'!AE88*INDEX('Energy Prices'!$F$26:$CJ$31,MATCH($B132,'Energy Prices'!$C$26:$C$31,0),MATCH(Calc_Option4!AA$6,'Energy Prices'!$F$11:$CJ$11,0))/100000,0)</f>
        <v>0</v>
      </c>
      <c r="AB132" s="61">
        <f>IFERROR('Data Input - Option 4'!AF88*INDEX('Energy Prices'!$F$26:$CJ$31,MATCH($B132,'Energy Prices'!$C$26:$C$31,0),MATCH(Calc_Option4!AB$6,'Energy Prices'!$F$11:$CJ$11,0))/100000,0)</f>
        <v>0</v>
      </c>
      <c r="AC132" s="61">
        <f>IFERROR('Data Input - Option 4'!AG88*INDEX('Energy Prices'!$F$26:$CJ$31,MATCH($B132,'Energy Prices'!$C$26:$C$31,0),MATCH(Calc_Option4!AC$6,'Energy Prices'!$F$11:$CJ$11,0))/100000,0)</f>
        <v>0</v>
      </c>
      <c r="AD132" s="61">
        <f>IFERROR('Data Input - Option 4'!AH88*INDEX('Energy Prices'!$F$26:$CJ$31,MATCH($B132,'Energy Prices'!$C$26:$C$31,0),MATCH(Calc_Option4!AD$6,'Energy Prices'!$F$11:$CJ$11,0))/100000,0)</f>
        <v>0</v>
      </c>
      <c r="AE132" s="61">
        <f>IFERROR('Data Input - Option 4'!AI88*INDEX('Energy Prices'!$F$26:$CJ$31,MATCH($B132,'Energy Prices'!$C$26:$C$31,0),MATCH(Calc_Option4!AE$6,'Energy Prices'!$F$11:$CJ$11,0))/100000,0)</f>
        <v>0</v>
      </c>
      <c r="AF132" s="61">
        <f>IFERROR('Data Input - Option 4'!AJ88*INDEX('Energy Prices'!$F$26:$CJ$31,MATCH($B132,'Energy Prices'!$C$26:$C$31,0),MATCH(Calc_Option4!AF$6,'Energy Prices'!$F$11:$CJ$11,0))/100000,0)</f>
        <v>0</v>
      </c>
      <c r="AG132" s="61">
        <f>IFERROR('Data Input - Option 4'!AK88*INDEX('Energy Prices'!$F$26:$CJ$31,MATCH($B132,'Energy Prices'!$C$26:$C$31,0),MATCH(Calc_Option4!AG$6,'Energy Prices'!$F$11:$CJ$11,0))/100000,0)</f>
        <v>0</v>
      </c>
      <c r="AH132" s="61">
        <f>IFERROR('Data Input - Option 4'!AL88*INDEX('Energy Prices'!$F$26:$CJ$31,MATCH($B132,'Energy Prices'!$C$26:$C$31,0),MATCH(Calc_Option4!AH$6,'Energy Prices'!$F$11:$CJ$11,0))/100000,0)</f>
        <v>0</v>
      </c>
      <c r="AI132" s="61">
        <f>IFERROR('Data Input - Option 4'!AM88*INDEX('Energy Prices'!$F$26:$CJ$31,MATCH($B132,'Energy Prices'!$C$26:$C$31,0),MATCH(Calc_Option4!AI$6,'Energy Prices'!$F$11:$CJ$11,0))/100000,0)</f>
        <v>0</v>
      </c>
      <c r="AJ132" s="61">
        <f>IFERROR('Data Input - Option 4'!AN88*INDEX('Energy Prices'!$F$26:$CJ$31,MATCH($B132,'Energy Prices'!$C$26:$C$31,0),MATCH(Calc_Option4!AJ$6,'Energy Prices'!$F$11:$CJ$11,0))/100000,0)</f>
        <v>0</v>
      </c>
      <c r="AK132" s="61">
        <f>IFERROR('Data Input - Option 4'!AO88*INDEX('Energy Prices'!$F$26:$CJ$31,MATCH($B132,'Energy Prices'!$C$26:$C$31,0),MATCH(Calc_Option4!AK$6,'Energy Prices'!$F$11:$CJ$11,0))/100000,0)</f>
        <v>0</v>
      </c>
      <c r="AL132" s="61">
        <f>IFERROR('Data Input - Option 4'!AP88*INDEX('Energy Prices'!$F$26:$CJ$31,MATCH($B132,'Energy Prices'!$C$26:$C$31,0),MATCH(Calc_Option4!AL$6,'Energy Prices'!$F$11:$CJ$11,0))/100000,0)</f>
        <v>0</v>
      </c>
      <c r="AM132" s="61">
        <f>IFERROR('Data Input - Option 4'!AQ88*INDEX('Energy Prices'!$F$26:$CJ$31,MATCH($B132,'Energy Prices'!$C$26:$C$31,0),MATCH(Calc_Option4!AM$6,'Energy Prices'!$F$11:$CJ$11,0))/100000,0)</f>
        <v>0</v>
      </c>
      <c r="AN132" s="61">
        <f>IFERROR('Data Input - Option 4'!AR88*INDEX('Energy Prices'!$F$26:$CJ$31,MATCH($B132,'Energy Prices'!$C$26:$C$31,0),MATCH(Calc_Option4!AN$6,'Energy Prices'!$F$11:$CJ$11,0))/100000,0)</f>
        <v>0</v>
      </c>
      <c r="AO132" s="61">
        <f>IFERROR('Data Input - Option 4'!AS88*INDEX('Energy Prices'!$F$26:$CJ$31,MATCH($B132,'Energy Prices'!$C$26:$C$31,0),MATCH(Calc_Option4!AO$6,'Energy Prices'!$F$11:$CJ$11,0))/100000,0)</f>
        <v>0</v>
      </c>
      <c r="AP132" s="61">
        <f>IFERROR('Data Input - Option 4'!AT88*INDEX('Energy Prices'!$F$26:$CJ$31,MATCH($B132,'Energy Prices'!$C$26:$C$31,0),MATCH(Calc_Option4!AP$6,'Energy Prices'!$F$11:$CJ$11,0))/100000,0)</f>
        <v>0</v>
      </c>
      <c r="AQ132" s="61">
        <f>IFERROR('Data Input - Option 4'!AU88*INDEX('Energy Prices'!$F$26:$CJ$31,MATCH($B132,'Energy Prices'!$C$26:$C$31,0),MATCH(Calc_Option4!AQ$6,'Energy Prices'!$F$11:$CJ$11,0))/100000,0)</f>
        <v>0</v>
      </c>
      <c r="AR132" s="61">
        <f>IFERROR('Data Input - Option 4'!AV88*INDEX('Energy Prices'!$F$26:$CJ$31,MATCH($B132,'Energy Prices'!$C$26:$C$31,0),MATCH(Calc_Option4!AR$6,'Energy Prices'!$F$11:$CJ$11,0))/100000,0)</f>
        <v>0</v>
      </c>
      <c r="AS132" s="61">
        <f>IFERROR('Data Input - Option 4'!AW88*INDEX('Energy Prices'!$F$26:$CJ$31,MATCH($B132,'Energy Prices'!$C$26:$C$31,0),MATCH(Calc_Option4!AS$6,'Energy Prices'!$F$11:$CJ$11,0))/100000,0)</f>
        <v>0</v>
      </c>
      <c r="AT132" s="61">
        <f>IFERROR('Data Input - Option 4'!AX88*INDEX('Energy Prices'!$F$26:$CJ$31,MATCH($B132,'Energy Prices'!$C$26:$C$31,0),MATCH(Calc_Option4!AT$6,'Energy Prices'!$F$11:$CJ$11,0))/100000,0)</f>
        <v>0</v>
      </c>
      <c r="AU132" s="61">
        <f>IFERROR('Data Input - Option 4'!AY88*INDEX('Energy Prices'!$F$26:$CJ$31,MATCH($B132,'Energy Prices'!$C$26:$C$31,0),MATCH(Calc_Option4!AU$6,'Energy Prices'!$F$11:$CJ$11,0))/100000,0)</f>
        <v>0</v>
      </c>
      <c r="AV132" s="61">
        <f>IFERROR('Data Input - Option 4'!AZ88*INDEX('Energy Prices'!$F$26:$CJ$31,MATCH($B132,'Energy Prices'!$C$26:$C$31,0),MATCH(Calc_Option4!AV$6,'Energy Prices'!$F$11:$CJ$11,0))/100000,0)</f>
        <v>0</v>
      </c>
      <c r="AW132" s="61">
        <f>IFERROR('Data Input - Option 4'!BA88*INDEX('Energy Prices'!$F$26:$CJ$31,MATCH($B132,'Energy Prices'!$C$26:$C$31,0),MATCH(Calc_Option4!AW$6,'Energy Prices'!$F$11:$CJ$11,0))/100000,0)</f>
        <v>0</v>
      </c>
      <c r="AX132" s="61">
        <f>IFERROR('Data Input - Option 4'!BB88*INDEX('Energy Prices'!$F$26:$CJ$31,MATCH($B132,'Energy Prices'!$C$26:$C$31,0),MATCH(Calc_Option4!AX$6,'Energy Prices'!$F$11:$CJ$11,0))/100000,0)</f>
        <v>0</v>
      </c>
      <c r="AY132" s="61">
        <f>IFERROR('Data Input - Option 4'!BC88*INDEX('Energy Prices'!$F$26:$CJ$31,MATCH($B132,'Energy Prices'!$C$26:$C$31,0),MATCH(Calc_Option4!AY$6,'Energy Prices'!$F$11:$CJ$11,0))/100000,0)</f>
        <v>0</v>
      </c>
      <c r="AZ132" s="61">
        <f>IFERROR('Data Input - Option 4'!BD88*INDEX('Energy Prices'!$F$26:$CJ$31,MATCH($B132,'Energy Prices'!$C$26:$C$31,0),MATCH(Calc_Option4!AZ$6,'Energy Prices'!$F$11:$CJ$11,0))/100000,0)</f>
        <v>0</v>
      </c>
      <c r="BA132" s="61">
        <f>IFERROR('Data Input - Option 4'!BE88*INDEX('Energy Prices'!$F$26:$CJ$31,MATCH($B132,'Energy Prices'!$C$26:$C$31,0),MATCH(Calc_Option4!BA$6,'Energy Prices'!$F$11:$CJ$11,0))/100000,0)</f>
        <v>0</v>
      </c>
      <c r="BB132" s="61">
        <f>IFERROR('Data Input - Option 4'!BF88*INDEX('Energy Prices'!$F$26:$CJ$31,MATCH($B132,'Energy Prices'!$C$26:$C$31,0),MATCH(Calc_Option4!BB$6,'Energy Prices'!$F$11:$CJ$11,0))/100000,0)</f>
        <v>0</v>
      </c>
      <c r="BC132" s="61">
        <f>IFERROR('Data Input - Option 4'!BG88*INDEX('Energy Prices'!$F$26:$CJ$31,MATCH($B132,'Energy Prices'!$C$26:$C$31,0),MATCH(Calc_Option4!BC$6,'Energy Prices'!$F$11:$CJ$11,0))/100000,0)</f>
        <v>0</v>
      </c>
      <c r="BD132" s="61">
        <f>IFERROR('Data Input - Option 4'!BH88*INDEX('Energy Prices'!$F$26:$CJ$31,MATCH($B132,'Energy Prices'!$C$26:$C$31,0),MATCH(Calc_Option4!BD$6,'Energy Prices'!$F$11:$CJ$11,0))/100000,0)</f>
        <v>0</v>
      </c>
      <c r="BE132" s="61">
        <f>IFERROR('Data Input - Option 4'!BI88*INDEX('Energy Prices'!$F$26:$CJ$31,MATCH($B132,'Energy Prices'!$C$26:$C$31,0),MATCH(Calc_Option4!BE$6,'Energy Prices'!$F$11:$CJ$11,0))/100000,0)</f>
        <v>0</v>
      </c>
      <c r="BF132" s="61">
        <f>IFERROR('Data Input - Option 4'!BJ88*INDEX('Energy Prices'!$F$26:$CJ$31,MATCH($B132,'Energy Prices'!$C$26:$C$31,0),MATCH(Calc_Option4!BF$6,'Energy Prices'!$F$11:$CJ$11,0))/100000,0)</f>
        <v>0</v>
      </c>
      <c r="BG132" s="61">
        <f>IFERROR('Data Input - Option 4'!BK88*INDEX('Energy Prices'!$F$26:$CJ$31,MATCH($B132,'Energy Prices'!$C$26:$C$31,0),MATCH(Calc_Option4!BG$6,'Energy Prices'!$F$11:$CJ$11,0))/100000,0)</f>
        <v>0</v>
      </c>
      <c r="BH132" s="61">
        <f>IFERROR('Data Input - Option 4'!BL88*INDEX('Energy Prices'!$F$26:$CJ$31,MATCH($B132,'Energy Prices'!$C$26:$C$31,0),MATCH(Calc_Option4!BH$6,'Energy Prices'!$F$11:$CJ$11,0))/100000,0)</f>
        <v>0</v>
      </c>
      <c r="BI132" s="61">
        <f>IFERROR('Data Input - Option 4'!BM88*INDEX('Energy Prices'!$F$26:$CJ$31,MATCH($B132,'Energy Prices'!$C$26:$C$31,0),MATCH(Calc_Option4!BI$6,'Energy Prices'!$F$11:$CJ$11,0))/100000,0)</f>
        <v>0</v>
      </c>
      <c r="BJ132" s="61">
        <f>IFERROR('Data Input - Option 4'!BN88*INDEX('Energy Prices'!$F$26:$CJ$31,MATCH($B132,'Energy Prices'!$C$26:$C$31,0),MATCH(Calc_Option4!BJ$6,'Energy Prices'!$F$11:$CJ$11,0))/100000,0)</f>
        <v>0</v>
      </c>
      <c r="BK132" s="61">
        <f>IFERROR('Data Input - Option 4'!BO88*INDEX('Energy Prices'!$F$26:$CJ$31,MATCH($B132,'Energy Prices'!$C$26:$C$31,0),MATCH(Calc_Option4!BK$6,'Energy Prices'!$F$11:$CJ$11,0))/100000,0)</f>
        <v>0</v>
      </c>
      <c r="BL132" s="61">
        <f>IFERROR('Data Input - Option 4'!BP88*INDEX('Energy Prices'!$F$26:$CJ$31,MATCH($B132,'Energy Prices'!$C$26:$C$31,0),MATCH(Calc_Option4!BL$6,'Energy Prices'!$F$11:$CJ$11,0))/100000,0)</f>
        <v>0</v>
      </c>
      <c r="BM132" s="61">
        <f>IFERROR('Data Input - Option 4'!BQ88*INDEX('Energy Prices'!$F$26:$CJ$31,MATCH($B132,'Energy Prices'!$C$26:$C$31,0),MATCH(Calc_Option4!BM$6,'Energy Prices'!$F$11:$CJ$11,0))/100000,0)</f>
        <v>0</v>
      </c>
      <c r="BN132" s="61">
        <f>IFERROR('Data Input - Option 4'!BR88*INDEX('Energy Prices'!$F$26:$CJ$31,MATCH($B132,'Energy Prices'!$C$26:$C$31,0),MATCH(Calc_Option4!BN$6,'Energy Prices'!$F$11:$CJ$11,0))/100000,0)</f>
        <v>0</v>
      </c>
      <c r="BO132" s="61">
        <f>IFERROR('Data Input - Option 4'!BS88*INDEX('Energy Prices'!$F$26:$CJ$31,MATCH($B132,'Energy Prices'!$C$26:$C$31,0),MATCH(Calc_Option4!BO$6,'Energy Prices'!$F$11:$CJ$11,0))/100000,0)</f>
        <v>0</v>
      </c>
      <c r="BP132" s="61">
        <f>IFERROR('Data Input - Option 4'!BT88*INDEX('Energy Prices'!$F$26:$CJ$31,MATCH($B132,'Energy Prices'!$C$26:$C$31,0),MATCH(Calc_Option4!BP$6,'Energy Prices'!$F$11:$CJ$11,0))/100000,0)</f>
        <v>0</v>
      </c>
      <c r="BQ132" s="61">
        <f>IFERROR('Data Input - Option 4'!BU88*INDEX('Energy Prices'!$F$26:$CJ$31,MATCH($B132,'Energy Prices'!$C$26:$C$31,0),MATCH(Calc_Option4!BQ$6,'Energy Prices'!$F$11:$CJ$11,0))/100000,0)</f>
        <v>0</v>
      </c>
      <c r="BR132" s="61">
        <f>IFERROR('Data Input - Option 4'!BV88*INDEX('Energy Prices'!$F$26:$CJ$31,MATCH($B132,'Energy Prices'!$C$26:$C$31,0),MATCH(Calc_Option4!BR$6,'Energy Prices'!$F$11:$CJ$11,0))/100000,0)</f>
        <v>0</v>
      </c>
      <c r="BS132" s="61">
        <f>IFERROR('Data Input - Option 4'!BW88*INDEX('Energy Prices'!$F$26:$CJ$31,MATCH($B132,'Energy Prices'!$C$26:$C$31,0),MATCH(Calc_Option4!BS$6,'Energy Prices'!$F$11:$CJ$11,0))/100000,0)</f>
        <v>0</v>
      </c>
      <c r="BT132" s="61">
        <f>IFERROR('Data Input - Option 4'!BX88*INDEX('Energy Prices'!$F$26:$CJ$31,MATCH($B132,'Energy Prices'!$C$26:$C$31,0),MATCH(Calc_Option4!BT$6,'Energy Prices'!$F$11:$CJ$11,0))/100000,0)</f>
        <v>0</v>
      </c>
      <c r="BU132" s="61">
        <f>IFERROR('Data Input - Option 4'!BY88*INDEX('Energy Prices'!$F$26:$CJ$31,MATCH($B132,'Energy Prices'!$C$26:$C$31,0),MATCH(Calc_Option4!BU$6,'Energy Prices'!$F$11:$CJ$11,0))/100000,0)</f>
        <v>0</v>
      </c>
      <c r="BV132" s="61">
        <f>IFERROR('Data Input - Option 4'!BZ88*INDEX('Energy Prices'!$F$26:$CJ$31,MATCH($B132,'Energy Prices'!$C$26:$C$31,0),MATCH(Calc_Option4!BV$6,'Energy Prices'!$F$11:$CJ$11,0))/100000,0)</f>
        <v>0</v>
      </c>
      <c r="BW132" s="61">
        <f>IFERROR('Data Input - Option 4'!CA88*INDEX('Energy Prices'!$F$26:$CJ$31,MATCH($B132,'Energy Prices'!$C$26:$C$31,0),MATCH(Calc_Option4!BW$6,'Energy Prices'!$F$11:$CJ$11,0))/100000,0)</f>
        <v>0</v>
      </c>
      <c r="BX132" s="61">
        <f>IFERROR('Data Input - Option 4'!CB88*INDEX('Energy Prices'!$F$26:$CJ$31,MATCH($B132,'Energy Prices'!$C$26:$C$31,0),MATCH(Calc_Option4!BX$6,'Energy Prices'!$F$11:$CJ$11,0))/100000,0)</f>
        <v>0</v>
      </c>
      <c r="BY132" s="61">
        <f>IFERROR('Data Input - Option 4'!CC88*INDEX('Energy Prices'!$F$26:$CJ$31,MATCH($B132,'Energy Prices'!$C$26:$C$31,0),MATCH(Calc_Option4!BY$6,'Energy Prices'!$F$11:$CJ$11,0))/100000,0)</f>
        <v>0</v>
      </c>
      <c r="BZ132" s="61">
        <f>IFERROR('Data Input - Option 4'!CD88*INDEX('Energy Prices'!$F$26:$CJ$31,MATCH($B132,'Energy Prices'!$C$26:$C$31,0),MATCH(Calc_Option4!BZ$6,'Energy Prices'!$F$11:$CJ$11,0))/100000,0)</f>
        <v>0</v>
      </c>
      <c r="CA132" s="61">
        <f>IFERROR('Data Input - Option 4'!CE88*INDEX('Energy Prices'!$F$26:$CJ$31,MATCH($B132,'Energy Prices'!$C$26:$C$31,0),MATCH(Calc_Option4!CA$6,'Energy Prices'!$F$11:$CJ$11,0))/100000,0)</f>
        <v>0</v>
      </c>
      <c r="CB132" s="61">
        <f>IFERROR('Data Input - Option 4'!CF88*INDEX('Energy Prices'!$F$26:$CJ$31,MATCH($B132,'Energy Prices'!$C$26:$C$31,0),MATCH(Calc_Option4!CB$6,'Energy Prices'!$F$11:$CJ$11,0))/100000,0)</f>
        <v>0</v>
      </c>
      <c r="CC132" s="61">
        <f>IFERROR('Data Input - Option 4'!CG88*INDEX('Energy Prices'!$F$26:$CJ$31,MATCH($B132,'Energy Prices'!$C$26:$C$31,0),MATCH(Calc_Option4!CC$6,'Energy Prices'!$F$11:$CJ$11,0))/100000,0)</f>
        <v>0</v>
      </c>
      <c r="CD132" s="61">
        <f>IFERROR('Data Input - Option 4'!CH88*INDEX('Energy Prices'!$F$26:$CJ$31,MATCH($B132,'Energy Prices'!$C$26:$C$31,0),MATCH(Calc_Option4!CD$6,'Energy Prices'!$F$11:$CJ$11,0))/100000,0)</f>
        <v>0</v>
      </c>
      <c r="CE132" s="61">
        <f>IFERROR('Data Input - Option 4'!CI88*INDEX('Energy Prices'!$F$26:$CJ$31,MATCH($B132,'Energy Prices'!$C$26:$C$31,0),MATCH(Calc_Option4!CE$6,'Energy Prices'!$F$11:$CJ$11,0))/100000,0)</f>
        <v>0</v>
      </c>
      <c r="CF132" s="61">
        <f>IFERROR('Data Input - Option 4'!CJ88*INDEX('Energy Prices'!$F$26:$CJ$31,MATCH($B132,'Energy Prices'!$C$26:$C$31,0),MATCH(Calc_Option4!CF$6,'Energy Prices'!$F$11:$CJ$11,0))/100000,0)</f>
        <v>0</v>
      </c>
      <c r="CG132" s="61">
        <f>IFERROR('Data Input - Option 4'!CK88*INDEX('Energy Prices'!$F$26:$CJ$31,MATCH($B132,'Energy Prices'!$C$26:$C$31,0),MATCH(Calc_Option4!CG$6,'Energy Prices'!$F$11:$CJ$11,0))/100000,0)</f>
        <v>0</v>
      </c>
      <c r="CH132" s="61">
        <f>IFERROR('Data Input - Option 4'!CL88*INDEX('Energy Prices'!$F$26:$CJ$31,MATCH($B132,'Energy Prices'!$C$26:$C$31,0),MATCH(Calc_Option4!CH$6,'Energy Prices'!$F$11:$CJ$11,0))/100000,0)</f>
        <v>0</v>
      </c>
      <c r="CI132" s="61">
        <f>IFERROR('Data Input - Option 4'!CM88*INDEX('Energy Prices'!$F$26:$CJ$31,MATCH($B132,'Energy Prices'!$C$26:$C$31,0),MATCH(Calc_Option4!CI$6,'Energy Prices'!$F$11:$CJ$11,0))/100000,0)</f>
        <v>0</v>
      </c>
      <c r="CJ132" s="61">
        <f>IFERROR('Data Input - Option 4'!CN88*INDEX('Energy Prices'!$F$26:$CJ$31,MATCH($B132,'Energy Prices'!$C$26:$C$31,0),MATCH(Calc_Option4!CJ$6,'Energy Prices'!$F$11:$CJ$11,0))/100000,0)</f>
        <v>0</v>
      </c>
      <c r="CK132" s="61">
        <f>IFERROR('Data Input - Option 4'!CO88*INDEX('Energy Prices'!$F$26:$CJ$31,MATCH($B132,'Energy Prices'!$C$26:$C$31,0),MATCH(Calc_Option4!CK$6,'Energy Prices'!$F$11:$CJ$11,0))/100000,0)</f>
        <v>0</v>
      </c>
      <c r="CL132" s="61">
        <f>IFERROR('Data Input - Option 4'!CP88*INDEX('Energy Prices'!$F$26:$CJ$31,MATCH($B132,'Energy Prices'!$C$26:$C$31,0),MATCH(Calc_Option4!CL$6,'Energy Prices'!$F$11:$CJ$11,0))/100000,0)</f>
        <v>0</v>
      </c>
      <c r="CM132" s="61">
        <f>IFERROR('Data Input - Option 4'!CQ88*INDEX('Energy Prices'!$F$26:$CJ$31,MATCH($B132,'Energy Prices'!$C$26:$C$31,0),MATCH(Calc_Option4!CM$6,'Energy Prices'!$F$11:$CJ$11,0))/100000,0)</f>
        <v>0</v>
      </c>
      <c r="CN132" s="61">
        <f>IFERROR('Data Input - Option 4'!CR88*INDEX('Energy Prices'!$F$26:$CJ$31,MATCH($B132,'Energy Prices'!$C$26:$C$31,0),MATCH(Calc_Option4!CN$6,'Energy Prices'!$F$11:$CJ$11,0))/100000,0)</f>
        <v>0</v>
      </c>
      <c r="CO132" s="61">
        <f>IFERROR('Data Input - Option 4'!CS88*INDEX('Energy Prices'!$F$26:$CJ$31,MATCH($B132,'Energy Prices'!$C$26:$C$31,0),MATCH(Calc_Option4!CO$6,'Energy Prices'!$F$11:$CJ$11,0))/100000,0)</f>
        <v>0</v>
      </c>
      <c r="CP132" s="61">
        <f>IFERROR('Data Input - Option 4'!CT88*INDEX('Energy Prices'!$F$26:$CJ$31,MATCH($B132,'Energy Prices'!$C$26:$C$31,0),MATCH(Calc_Option4!CP$6,'Energy Prices'!$F$11:$CJ$11,0))/100000,0)</f>
        <v>0</v>
      </c>
      <c r="CQ132" s="61">
        <f>IFERROR('Data Input - Option 4'!CU88*INDEX('Energy Prices'!$F$26:$CJ$31,MATCH($B132,'Energy Prices'!$C$26:$C$31,0),MATCH(Calc_Option4!CQ$6,'Energy Prices'!$F$11:$CJ$11,0))/100000,0)</f>
        <v>0</v>
      </c>
      <c r="CR132" s="61">
        <f>IFERROR('Data Input - Option 4'!CV88*INDEX('Energy Prices'!$F$26:$CJ$31,MATCH($B132,'Energy Prices'!$C$26:$C$31,0),MATCH(Calc_Option4!CR$6,'Energy Prices'!$F$11:$CJ$11,0))/100000,0)</f>
        <v>0</v>
      </c>
      <c r="CS132" s="61">
        <f>IFERROR('Data Input - Option 4'!CW88*INDEX('Energy Prices'!$F$26:$CJ$31,MATCH($B132,'Energy Prices'!$C$26:$C$31,0),MATCH(Calc_Option4!CS$6,'Energy Prices'!$F$11:$CJ$11,0))/100000,0)</f>
        <v>0</v>
      </c>
      <c r="CT132" s="61">
        <f>IFERROR('Data Input - Option 4'!CX88*INDEX('Energy Prices'!$F$26:$CJ$31,MATCH($B132,'Energy Prices'!$C$26:$C$31,0),MATCH(Calc_Option4!CT$6,'Energy Prices'!$F$11:$CJ$11,0))/100000,0)</f>
        <v>0</v>
      </c>
      <c r="CU132" s="61">
        <f>IFERROR('Data Input - Option 4'!CY88*INDEX('Energy Prices'!$F$26:$CJ$31,MATCH($B132,'Energy Prices'!$C$26:$C$31,0),MATCH(Calc_Option4!CU$6,'Energy Prices'!$F$11:$CJ$11,0))/100000,0)</f>
        <v>0</v>
      </c>
      <c r="CV132" s="61">
        <f>IFERROR('Data Input - Option 4'!CZ88*INDEX('Energy Prices'!$F$26:$CJ$31,MATCH($B132,'Energy Prices'!$C$26:$C$31,0),MATCH(Calc_Option4!CV$6,'Energy Prices'!$F$11:$CJ$11,0))/100000,0)</f>
        <v>0</v>
      </c>
      <c r="CW132" s="61">
        <f>IFERROR('Data Input - Option 4'!DA88*INDEX('Energy Prices'!$F$26:$CJ$31,MATCH($B132,'Energy Prices'!$C$26:$C$31,0),MATCH(Calc_Option4!CW$6,'Energy Prices'!$F$11:$CJ$11,0))/100000,0)</f>
        <v>0</v>
      </c>
      <c r="CX132" s="61">
        <f>IFERROR('Data Input - Option 4'!DB88*INDEX('Energy Prices'!$F$26:$CJ$31,MATCH($B132,'Energy Prices'!$C$26:$C$31,0),MATCH(Calc_Option4!CX$6,'Energy Prices'!$F$11:$CJ$11,0))/100000,0)</f>
        <v>0</v>
      </c>
      <c r="CY132" s="61">
        <f>IFERROR('Data Input - Option 4'!DC88*INDEX('Energy Prices'!$F$26:$CJ$31,MATCH($B132,'Energy Prices'!$C$26:$C$31,0),MATCH(Calc_Option4!CY$6,'Energy Prices'!$F$11:$CJ$11,0))/100000,0)</f>
        <v>0</v>
      </c>
      <c r="CZ132" s="391"/>
    </row>
    <row r="133" spans="2:104" x14ac:dyDescent="0.25">
      <c r="B133" s="393" t="s">
        <v>401</v>
      </c>
      <c r="C133" s="9" t="s">
        <v>1117</v>
      </c>
      <c r="D133" s="61">
        <f>IFERROR('Data Input - Option 4'!H89*INDEX('Energy Prices'!$F$26:$CJ$31,MATCH($B133,'Energy Prices'!$C$26:$C$31,0),MATCH(Calc_Option4!D$6,'Energy Prices'!$F$11:$CJ$11,0))/100000,0)</f>
        <v>0</v>
      </c>
      <c r="E133" s="61">
        <f>IFERROR('Data Input - Option 4'!I89*INDEX('Energy Prices'!$F$26:$CJ$31,MATCH($B133,'Energy Prices'!$C$26:$C$31,0),MATCH(Calc_Option4!E$6,'Energy Prices'!$F$11:$CJ$11,0))/100000,0)</f>
        <v>0</v>
      </c>
      <c r="F133" s="61">
        <f>IFERROR('Data Input - Option 4'!J89*INDEX('Energy Prices'!$F$26:$CJ$31,MATCH($B133,'Energy Prices'!$C$26:$C$31,0),MATCH(Calc_Option4!F$6,'Energy Prices'!$F$11:$CJ$11,0))/100000,0)</f>
        <v>0</v>
      </c>
      <c r="G133" s="61">
        <f>IFERROR('Data Input - Option 4'!K89*INDEX('Energy Prices'!$F$26:$CJ$31,MATCH($B133,'Energy Prices'!$C$26:$C$31,0),MATCH(Calc_Option4!G$6,'Energy Prices'!$F$11:$CJ$11,0))/100000,0)</f>
        <v>0</v>
      </c>
      <c r="H133" s="61">
        <f>IFERROR('Data Input - Option 4'!L89*INDEX('Energy Prices'!$F$26:$CJ$31,MATCH($B133,'Energy Prices'!$C$26:$C$31,0),MATCH(Calc_Option4!H$6,'Energy Prices'!$F$11:$CJ$11,0))/100000,0)</f>
        <v>0</v>
      </c>
      <c r="I133" s="61">
        <f>IFERROR('Data Input - Option 4'!M89*INDEX('Energy Prices'!$F$26:$CJ$31,MATCH($B133,'Energy Prices'!$C$26:$C$31,0),MATCH(Calc_Option4!I$6,'Energy Prices'!$F$11:$CJ$11,0))/100000,0)</f>
        <v>0</v>
      </c>
      <c r="J133" s="61">
        <f>IFERROR('Data Input - Option 4'!N89*INDEX('Energy Prices'!$F$26:$CJ$31,MATCH($B133,'Energy Prices'!$C$26:$C$31,0),MATCH(Calc_Option4!J$6,'Energy Prices'!$F$11:$CJ$11,0))/100000,0)</f>
        <v>0</v>
      </c>
      <c r="K133" s="61">
        <f>IFERROR('Data Input - Option 4'!O89*INDEX('Energy Prices'!$F$26:$CJ$31,MATCH($B133,'Energy Prices'!$C$26:$C$31,0),MATCH(Calc_Option4!K$6,'Energy Prices'!$F$11:$CJ$11,0))/100000,0)</f>
        <v>0</v>
      </c>
      <c r="L133" s="61">
        <f>IFERROR('Data Input - Option 4'!P89*INDEX('Energy Prices'!$F$26:$CJ$31,MATCH($B133,'Energy Prices'!$C$26:$C$31,0),MATCH(Calc_Option4!L$6,'Energy Prices'!$F$11:$CJ$11,0))/100000,0)</f>
        <v>0</v>
      </c>
      <c r="M133" s="61">
        <f>IFERROR('Data Input - Option 4'!Q89*INDEX('Energy Prices'!$F$26:$CJ$31,MATCH($B133,'Energy Prices'!$C$26:$C$31,0),MATCH(Calc_Option4!M$6,'Energy Prices'!$F$11:$CJ$11,0))/100000,0)</f>
        <v>0</v>
      </c>
      <c r="N133" s="61">
        <f>IFERROR('Data Input - Option 4'!R89*INDEX('Energy Prices'!$F$26:$CJ$31,MATCH($B133,'Energy Prices'!$C$26:$C$31,0),MATCH(Calc_Option4!N$6,'Energy Prices'!$F$11:$CJ$11,0))/100000,0)</f>
        <v>0</v>
      </c>
      <c r="O133" s="61">
        <f>IFERROR('Data Input - Option 4'!S89*INDEX('Energy Prices'!$F$26:$CJ$31,MATCH($B133,'Energy Prices'!$C$26:$C$31,0),MATCH(Calc_Option4!O$6,'Energy Prices'!$F$11:$CJ$11,0))/100000,0)</f>
        <v>0</v>
      </c>
      <c r="P133" s="61">
        <f>IFERROR('Data Input - Option 4'!T89*INDEX('Energy Prices'!$F$26:$CJ$31,MATCH($B133,'Energy Prices'!$C$26:$C$31,0),MATCH(Calc_Option4!P$6,'Energy Prices'!$F$11:$CJ$11,0))/100000,0)</f>
        <v>0</v>
      </c>
      <c r="Q133" s="61">
        <f>IFERROR('Data Input - Option 4'!U89*INDEX('Energy Prices'!$F$26:$CJ$31,MATCH($B133,'Energy Prices'!$C$26:$C$31,0),MATCH(Calc_Option4!Q$6,'Energy Prices'!$F$11:$CJ$11,0))/100000,0)</f>
        <v>0</v>
      </c>
      <c r="R133" s="61">
        <f>IFERROR('Data Input - Option 4'!V89*INDEX('Energy Prices'!$F$26:$CJ$31,MATCH($B133,'Energy Prices'!$C$26:$C$31,0),MATCH(Calc_Option4!R$6,'Energy Prices'!$F$11:$CJ$11,0))/100000,0)</f>
        <v>0</v>
      </c>
      <c r="S133" s="61">
        <f>IFERROR('Data Input - Option 4'!W89*INDEX('Energy Prices'!$F$26:$CJ$31,MATCH($B133,'Energy Prices'!$C$26:$C$31,0),MATCH(Calc_Option4!S$6,'Energy Prices'!$F$11:$CJ$11,0))/100000,0)</f>
        <v>0</v>
      </c>
      <c r="T133" s="61">
        <f>IFERROR('Data Input - Option 4'!X89*INDEX('Energy Prices'!$F$26:$CJ$31,MATCH($B133,'Energy Prices'!$C$26:$C$31,0),MATCH(Calc_Option4!T$6,'Energy Prices'!$F$11:$CJ$11,0))/100000,0)</f>
        <v>0</v>
      </c>
      <c r="U133" s="61">
        <f>IFERROR('Data Input - Option 4'!Y89*INDEX('Energy Prices'!$F$26:$CJ$31,MATCH($B133,'Energy Prices'!$C$26:$C$31,0),MATCH(Calc_Option4!U$6,'Energy Prices'!$F$11:$CJ$11,0))/100000,0)</f>
        <v>0</v>
      </c>
      <c r="V133" s="61">
        <f>IFERROR('Data Input - Option 4'!Z89*INDEX('Energy Prices'!$F$26:$CJ$31,MATCH($B133,'Energy Prices'!$C$26:$C$31,0),MATCH(Calc_Option4!V$6,'Energy Prices'!$F$11:$CJ$11,0))/100000,0)</f>
        <v>0</v>
      </c>
      <c r="W133" s="61">
        <f>IFERROR('Data Input - Option 4'!AA89*INDEX('Energy Prices'!$F$26:$CJ$31,MATCH($B133,'Energy Prices'!$C$26:$C$31,0),MATCH(Calc_Option4!W$6,'Energy Prices'!$F$11:$CJ$11,0))/100000,0)</f>
        <v>0</v>
      </c>
      <c r="X133" s="61">
        <f>IFERROR('Data Input - Option 4'!AB89*INDEX('Energy Prices'!$F$26:$CJ$31,MATCH($B133,'Energy Prices'!$C$26:$C$31,0),MATCH(Calc_Option4!X$6,'Energy Prices'!$F$11:$CJ$11,0))/100000,0)</f>
        <v>0</v>
      </c>
      <c r="Y133" s="61">
        <f>IFERROR('Data Input - Option 4'!AC89*INDEX('Energy Prices'!$F$26:$CJ$31,MATCH($B133,'Energy Prices'!$C$26:$C$31,0),MATCH(Calc_Option4!Y$6,'Energy Prices'!$F$11:$CJ$11,0))/100000,0)</f>
        <v>0</v>
      </c>
      <c r="Z133" s="61">
        <f>IFERROR('Data Input - Option 4'!AD89*INDEX('Energy Prices'!$F$26:$CJ$31,MATCH($B133,'Energy Prices'!$C$26:$C$31,0),MATCH(Calc_Option4!Z$6,'Energy Prices'!$F$11:$CJ$11,0))/100000,0)</f>
        <v>0</v>
      </c>
      <c r="AA133" s="61">
        <f>IFERROR('Data Input - Option 4'!AE89*INDEX('Energy Prices'!$F$26:$CJ$31,MATCH($B133,'Energy Prices'!$C$26:$C$31,0),MATCH(Calc_Option4!AA$6,'Energy Prices'!$F$11:$CJ$11,0))/100000,0)</f>
        <v>0</v>
      </c>
      <c r="AB133" s="61">
        <f>IFERROR('Data Input - Option 4'!AF89*INDEX('Energy Prices'!$F$26:$CJ$31,MATCH($B133,'Energy Prices'!$C$26:$C$31,0),MATCH(Calc_Option4!AB$6,'Energy Prices'!$F$11:$CJ$11,0))/100000,0)</f>
        <v>0</v>
      </c>
      <c r="AC133" s="61">
        <f>IFERROR('Data Input - Option 4'!AG89*INDEX('Energy Prices'!$F$26:$CJ$31,MATCH($B133,'Energy Prices'!$C$26:$C$31,0),MATCH(Calc_Option4!AC$6,'Energy Prices'!$F$11:$CJ$11,0))/100000,0)</f>
        <v>0</v>
      </c>
      <c r="AD133" s="61">
        <f>IFERROR('Data Input - Option 4'!AH89*INDEX('Energy Prices'!$F$26:$CJ$31,MATCH($B133,'Energy Prices'!$C$26:$C$31,0),MATCH(Calc_Option4!AD$6,'Energy Prices'!$F$11:$CJ$11,0))/100000,0)</f>
        <v>0</v>
      </c>
      <c r="AE133" s="61">
        <f>IFERROR('Data Input - Option 4'!AI89*INDEX('Energy Prices'!$F$26:$CJ$31,MATCH($B133,'Energy Prices'!$C$26:$C$31,0),MATCH(Calc_Option4!AE$6,'Energy Prices'!$F$11:$CJ$11,0))/100000,0)</f>
        <v>0</v>
      </c>
      <c r="AF133" s="61">
        <f>IFERROR('Data Input - Option 4'!AJ89*INDEX('Energy Prices'!$F$26:$CJ$31,MATCH($B133,'Energy Prices'!$C$26:$C$31,0),MATCH(Calc_Option4!AF$6,'Energy Prices'!$F$11:$CJ$11,0))/100000,0)</f>
        <v>0</v>
      </c>
      <c r="AG133" s="61">
        <f>IFERROR('Data Input - Option 4'!AK89*INDEX('Energy Prices'!$F$26:$CJ$31,MATCH($B133,'Energy Prices'!$C$26:$C$31,0),MATCH(Calc_Option4!AG$6,'Energy Prices'!$F$11:$CJ$11,0))/100000,0)</f>
        <v>0</v>
      </c>
      <c r="AH133" s="61">
        <f>IFERROR('Data Input - Option 4'!AL89*INDEX('Energy Prices'!$F$26:$CJ$31,MATCH($B133,'Energy Prices'!$C$26:$C$31,0),MATCH(Calc_Option4!AH$6,'Energy Prices'!$F$11:$CJ$11,0))/100000,0)</f>
        <v>0</v>
      </c>
      <c r="AI133" s="61">
        <f>IFERROR('Data Input - Option 4'!AM89*INDEX('Energy Prices'!$F$26:$CJ$31,MATCH($B133,'Energy Prices'!$C$26:$C$31,0),MATCH(Calc_Option4!AI$6,'Energy Prices'!$F$11:$CJ$11,0))/100000,0)</f>
        <v>0</v>
      </c>
      <c r="AJ133" s="61">
        <f>IFERROR('Data Input - Option 4'!AN89*INDEX('Energy Prices'!$F$26:$CJ$31,MATCH($B133,'Energy Prices'!$C$26:$C$31,0),MATCH(Calc_Option4!AJ$6,'Energy Prices'!$F$11:$CJ$11,0))/100000,0)</f>
        <v>0</v>
      </c>
      <c r="AK133" s="61">
        <f>IFERROR('Data Input - Option 4'!AO89*INDEX('Energy Prices'!$F$26:$CJ$31,MATCH($B133,'Energy Prices'!$C$26:$C$31,0),MATCH(Calc_Option4!AK$6,'Energy Prices'!$F$11:$CJ$11,0))/100000,0)</f>
        <v>0</v>
      </c>
      <c r="AL133" s="61">
        <f>IFERROR('Data Input - Option 4'!AP89*INDEX('Energy Prices'!$F$26:$CJ$31,MATCH($B133,'Energy Prices'!$C$26:$C$31,0),MATCH(Calc_Option4!AL$6,'Energy Prices'!$F$11:$CJ$11,0))/100000,0)</f>
        <v>0</v>
      </c>
      <c r="AM133" s="61">
        <f>IFERROR('Data Input - Option 4'!AQ89*INDEX('Energy Prices'!$F$26:$CJ$31,MATCH($B133,'Energy Prices'!$C$26:$C$31,0),MATCH(Calc_Option4!AM$6,'Energy Prices'!$F$11:$CJ$11,0))/100000,0)</f>
        <v>0</v>
      </c>
      <c r="AN133" s="61">
        <f>IFERROR('Data Input - Option 4'!AR89*INDEX('Energy Prices'!$F$26:$CJ$31,MATCH($B133,'Energy Prices'!$C$26:$C$31,0),MATCH(Calc_Option4!AN$6,'Energy Prices'!$F$11:$CJ$11,0))/100000,0)</f>
        <v>0</v>
      </c>
      <c r="AO133" s="61">
        <f>IFERROR('Data Input - Option 4'!AS89*INDEX('Energy Prices'!$F$26:$CJ$31,MATCH($B133,'Energy Prices'!$C$26:$C$31,0),MATCH(Calc_Option4!AO$6,'Energy Prices'!$F$11:$CJ$11,0))/100000,0)</f>
        <v>0</v>
      </c>
      <c r="AP133" s="61">
        <f>IFERROR('Data Input - Option 4'!AT89*INDEX('Energy Prices'!$F$26:$CJ$31,MATCH($B133,'Energy Prices'!$C$26:$C$31,0),MATCH(Calc_Option4!AP$6,'Energy Prices'!$F$11:$CJ$11,0))/100000,0)</f>
        <v>0</v>
      </c>
      <c r="AQ133" s="61">
        <f>IFERROR('Data Input - Option 4'!AU89*INDEX('Energy Prices'!$F$26:$CJ$31,MATCH($B133,'Energy Prices'!$C$26:$C$31,0),MATCH(Calc_Option4!AQ$6,'Energy Prices'!$F$11:$CJ$11,0))/100000,0)</f>
        <v>0</v>
      </c>
      <c r="AR133" s="61">
        <f>IFERROR('Data Input - Option 4'!AV89*INDEX('Energy Prices'!$F$26:$CJ$31,MATCH($B133,'Energy Prices'!$C$26:$C$31,0),MATCH(Calc_Option4!AR$6,'Energy Prices'!$F$11:$CJ$11,0))/100000,0)</f>
        <v>0</v>
      </c>
      <c r="AS133" s="61">
        <f>IFERROR('Data Input - Option 4'!AW89*INDEX('Energy Prices'!$F$26:$CJ$31,MATCH($B133,'Energy Prices'!$C$26:$C$31,0),MATCH(Calc_Option4!AS$6,'Energy Prices'!$F$11:$CJ$11,0))/100000,0)</f>
        <v>0</v>
      </c>
      <c r="AT133" s="61">
        <f>IFERROR('Data Input - Option 4'!AX89*INDEX('Energy Prices'!$F$26:$CJ$31,MATCH($B133,'Energy Prices'!$C$26:$C$31,0),MATCH(Calc_Option4!AT$6,'Energy Prices'!$F$11:$CJ$11,0))/100000,0)</f>
        <v>0</v>
      </c>
      <c r="AU133" s="61">
        <f>IFERROR('Data Input - Option 4'!AY89*INDEX('Energy Prices'!$F$26:$CJ$31,MATCH($B133,'Energy Prices'!$C$26:$C$31,0),MATCH(Calc_Option4!AU$6,'Energy Prices'!$F$11:$CJ$11,0))/100000,0)</f>
        <v>0</v>
      </c>
      <c r="AV133" s="61">
        <f>IFERROR('Data Input - Option 4'!AZ89*INDEX('Energy Prices'!$F$26:$CJ$31,MATCH($B133,'Energy Prices'!$C$26:$C$31,0),MATCH(Calc_Option4!AV$6,'Energy Prices'!$F$11:$CJ$11,0))/100000,0)</f>
        <v>0</v>
      </c>
      <c r="AW133" s="61">
        <f>IFERROR('Data Input - Option 4'!BA89*INDEX('Energy Prices'!$F$26:$CJ$31,MATCH($B133,'Energy Prices'!$C$26:$C$31,0),MATCH(Calc_Option4!AW$6,'Energy Prices'!$F$11:$CJ$11,0))/100000,0)</f>
        <v>0</v>
      </c>
      <c r="AX133" s="61">
        <f>IFERROR('Data Input - Option 4'!BB89*INDEX('Energy Prices'!$F$26:$CJ$31,MATCH($B133,'Energy Prices'!$C$26:$C$31,0),MATCH(Calc_Option4!AX$6,'Energy Prices'!$F$11:$CJ$11,0))/100000,0)</f>
        <v>0</v>
      </c>
      <c r="AY133" s="61">
        <f>IFERROR('Data Input - Option 4'!BC89*INDEX('Energy Prices'!$F$26:$CJ$31,MATCH($B133,'Energy Prices'!$C$26:$C$31,0),MATCH(Calc_Option4!AY$6,'Energy Prices'!$F$11:$CJ$11,0))/100000,0)</f>
        <v>0</v>
      </c>
      <c r="AZ133" s="61">
        <f>IFERROR('Data Input - Option 4'!BD89*INDEX('Energy Prices'!$F$26:$CJ$31,MATCH($B133,'Energy Prices'!$C$26:$C$31,0),MATCH(Calc_Option4!AZ$6,'Energy Prices'!$F$11:$CJ$11,0))/100000,0)</f>
        <v>0</v>
      </c>
      <c r="BA133" s="61">
        <f>IFERROR('Data Input - Option 4'!BE89*INDEX('Energy Prices'!$F$26:$CJ$31,MATCH($B133,'Energy Prices'!$C$26:$C$31,0),MATCH(Calc_Option4!BA$6,'Energy Prices'!$F$11:$CJ$11,0))/100000,0)</f>
        <v>0</v>
      </c>
      <c r="BB133" s="61">
        <f>IFERROR('Data Input - Option 4'!BF89*INDEX('Energy Prices'!$F$26:$CJ$31,MATCH($B133,'Energy Prices'!$C$26:$C$31,0),MATCH(Calc_Option4!BB$6,'Energy Prices'!$F$11:$CJ$11,0))/100000,0)</f>
        <v>0</v>
      </c>
      <c r="BC133" s="61">
        <f>IFERROR('Data Input - Option 4'!BG89*INDEX('Energy Prices'!$F$26:$CJ$31,MATCH($B133,'Energy Prices'!$C$26:$C$31,0),MATCH(Calc_Option4!BC$6,'Energy Prices'!$F$11:$CJ$11,0))/100000,0)</f>
        <v>0</v>
      </c>
      <c r="BD133" s="61">
        <f>IFERROR('Data Input - Option 4'!BH89*INDEX('Energy Prices'!$F$26:$CJ$31,MATCH($B133,'Energy Prices'!$C$26:$C$31,0),MATCH(Calc_Option4!BD$6,'Energy Prices'!$F$11:$CJ$11,0))/100000,0)</f>
        <v>0</v>
      </c>
      <c r="BE133" s="61">
        <f>IFERROR('Data Input - Option 4'!BI89*INDEX('Energy Prices'!$F$26:$CJ$31,MATCH($B133,'Energy Prices'!$C$26:$C$31,0),MATCH(Calc_Option4!BE$6,'Energy Prices'!$F$11:$CJ$11,0))/100000,0)</f>
        <v>0</v>
      </c>
      <c r="BF133" s="61">
        <f>IFERROR('Data Input - Option 4'!BJ89*INDEX('Energy Prices'!$F$26:$CJ$31,MATCH($B133,'Energy Prices'!$C$26:$C$31,0),MATCH(Calc_Option4!BF$6,'Energy Prices'!$F$11:$CJ$11,0))/100000,0)</f>
        <v>0</v>
      </c>
      <c r="BG133" s="61">
        <f>IFERROR('Data Input - Option 4'!BK89*INDEX('Energy Prices'!$F$26:$CJ$31,MATCH($B133,'Energy Prices'!$C$26:$C$31,0),MATCH(Calc_Option4!BG$6,'Energy Prices'!$F$11:$CJ$11,0))/100000,0)</f>
        <v>0</v>
      </c>
      <c r="BH133" s="61">
        <f>IFERROR('Data Input - Option 4'!BL89*INDEX('Energy Prices'!$F$26:$CJ$31,MATCH($B133,'Energy Prices'!$C$26:$C$31,0),MATCH(Calc_Option4!BH$6,'Energy Prices'!$F$11:$CJ$11,0))/100000,0)</f>
        <v>0</v>
      </c>
      <c r="BI133" s="61">
        <f>IFERROR('Data Input - Option 4'!BM89*INDEX('Energy Prices'!$F$26:$CJ$31,MATCH($B133,'Energy Prices'!$C$26:$C$31,0),MATCH(Calc_Option4!BI$6,'Energy Prices'!$F$11:$CJ$11,0))/100000,0)</f>
        <v>0</v>
      </c>
      <c r="BJ133" s="61">
        <f>IFERROR('Data Input - Option 4'!BN89*INDEX('Energy Prices'!$F$26:$CJ$31,MATCH($B133,'Energy Prices'!$C$26:$C$31,0),MATCH(Calc_Option4!BJ$6,'Energy Prices'!$F$11:$CJ$11,0))/100000,0)</f>
        <v>0</v>
      </c>
      <c r="BK133" s="61">
        <f>IFERROR('Data Input - Option 4'!BO89*INDEX('Energy Prices'!$F$26:$CJ$31,MATCH($B133,'Energy Prices'!$C$26:$C$31,0),MATCH(Calc_Option4!BK$6,'Energy Prices'!$F$11:$CJ$11,0))/100000,0)</f>
        <v>0</v>
      </c>
      <c r="BL133" s="61">
        <f>IFERROR('Data Input - Option 4'!BP89*INDEX('Energy Prices'!$F$26:$CJ$31,MATCH($B133,'Energy Prices'!$C$26:$C$31,0),MATCH(Calc_Option4!BL$6,'Energy Prices'!$F$11:$CJ$11,0))/100000,0)</f>
        <v>0</v>
      </c>
      <c r="BM133" s="61">
        <f>IFERROR('Data Input - Option 4'!BQ89*INDEX('Energy Prices'!$F$26:$CJ$31,MATCH($B133,'Energy Prices'!$C$26:$C$31,0),MATCH(Calc_Option4!BM$6,'Energy Prices'!$F$11:$CJ$11,0))/100000,0)</f>
        <v>0</v>
      </c>
      <c r="BN133" s="61">
        <f>IFERROR('Data Input - Option 4'!BR89*INDEX('Energy Prices'!$F$26:$CJ$31,MATCH($B133,'Energy Prices'!$C$26:$C$31,0),MATCH(Calc_Option4!BN$6,'Energy Prices'!$F$11:$CJ$11,0))/100000,0)</f>
        <v>0</v>
      </c>
      <c r="BO133" s="61">
        <f>IFERROR('Data Input - Option 4'!BS89*INDEX('Energy Prices'!$F$26:$CJ$31,MATCH($B133,'Energy Prices'!$C$26:$C$31,0),MATCH(Calc_Option4!BO$6,'Energy Prices'!$F$11:$CJ$11,0))/100000,0)</f>
        <v>0</v>
      </c>
      <c r="BP133" s="61">
        <f>IFERROR('Data Input - Option 4'!BT89*INDEX('Energy Prices'!$F$26:$CJ$31,MATCH($B133,'Energy Prices'!$C$26:$C$31,0),MATCH(Calc_Option4!BP$6,'Energy Prices'!$F$11:$CJ$11,0))/100000,0)</f>
        <v>0</v>
      </c>
      <c r="BQ133" s="61">
        <f>IFERROR('Data Input - Option 4'!BU89*INDEX('Energy Prices'!$F$26:$CJ$31,MATCH($B133,'Energy Prices'!$C$26:$C$31,0),MATCH(Calc_Option4!BQ$6,'Energy Prices'!$F$11:$CJ$11,0))/100000,0)</f>
        <v>0</v>
      </c>
      <c r="BR133" s="61">
        <f>IFERROR('Data Input - Option 4'!BV89*INDEX('Energy Prices'!$F$26:$CJ$31,MATCH($B133,'Energy Prices'!$C$26:$C$31,0),MATCH(Calc_Option4!BR$6,'Energy Prices'!$F$11:$CJ$11,0))/100000,0)</f>
        <v>0</v>
      </c>
      <c r="BS133" s="61">
        <f>IFERROR('Data Input - Option 4'!BW89*INDEX('Energy Prices'!$F$26:$CJ$31,MATCH($B133,'Energy Prices'!$C$26:$C$31,0),MATCH(Calc_Option4!BS$6,'Energy Prices'!$F$11:$CJ$11,0))/100000,0)</f>
        <v>0</v>
      </c>
      <c r="BT133" s="61">
        <f>IFERROR('Data Input - Option 4'!BX89*INDEX('Energy Prices'!$F$26:$CJ$31,MATCH($B133,'Energy Prices'!$C$26:$C$31,0),MATCH(Calc_Option4!BT$6,'Energy Prices'!$F$11:$CJ$11,0))/100000,0)</f>
        <v>0</v>
      </c>
      <c r="BU133" s="61">
        <f>IFERROR('Data Input - Option 4'!BY89*INDEX('Energy Prices'!$F$26:$CJ$31,MATCH($B133,'Energy Prices'!$C$26:$C$31,0),MATCH(Calc_Option4!BU$6,'Energy Prices'!$F$11:$CJ$11,0))/100000,0)</f>
        <v>0</v>
      </c>
      <c r="BV133" s="61">
        <f>IFERROR('Data Input - Option 4'!BZ89*INDEX('Energy Prices'!$F$26:$CJ$31,MATCH($B133,'Energy Prices'!$C$26:$C$31,0),MATCH(Calc_Option4!BV$6,'Energy Prices'!$F$11:$CJ$11,0))/100000,0)</f>
        <v>0</v>
      </c>
      <c r="BW133" s="61">
        <f>IFERROR('Data Input - Option 4'!CA89*INDEX('Energy Prices'!$F$26:$CJ$31,MATCH($B133,'Energy Prices'!$C$26:$C$31,0),MATCH(Calc_Option4!BW$6,'Energy Prices'!$F$11:$CJ$11,0))/100000,0)</f>
        <v>0</v>
      </c>
      <c r="BX133" s="61">
        <f>IFERROR('Data Input - Option 4'!CB89*INDEX('Energy Prices'!$F$26:$CJ$31,MATCH($B133,'Energy Prices'!$C$26:$C$31,0),MATCH(Calc_Option4!BX$6,'Energy Prices'!$F$11:$CJ$11,0))/100000,0)</f>
        <v>0</v>
      </c>
      <c r="BY133" s="61">
        <f>IFERROR('Data Input - Option 4'!CC89*INDEX('Energy Prices'!$F$26:$CJ$31,MATCH($B133,'Energy Prices'!$C$26:$C$31,0),MATCH(Calc_Option4!BY$6,'Energy Prices'!$F$11:$CJ$11,0))/100000,0)</f>
        <v>0</v>
      </c>
      <c r="BZ133" s="61">
        <f>IFERROR('Data Input - Option 4'!CD89*INDEX('Energy Prices'!$F$26:$CJ$31,MATCH($B133,'Energy Prices'!$C$26:$C$31,0),MATCH(Calc_Option4!BZ$6,'Energy Prices'!$F$11:$CJ$11,0))/100000,0)</f>
        <v>0</v>
      </c>
      <c r="CA133" s="61">
        <f>IFERROR('Data Input - Option 4'!CE89*INDEX('Energy Prices'!$F$26:$CJ$31,MATCH($B133,'Energy Prices'!$C$26:$C$31,0),MATCH(Calc_Option4!CA$6,'Energy Prices'!$F$11:$CJ$11,0))/100000,0)</f>
        <v>0</v>
      </c>
      <c r="CB133" s="61">
        <f>IFERROR('Data Input - Option 4'!CF89*INDEX('Energy Prices'!$F$26:$CJ$31,MATCH($B133,'Energy Prices'!$C$26:$C$31,0),MATCH(Calc_Option4!CB$6,'Energy Prices'!$F$11:$CJ$11,0))/100000,0)</f>
        <v>0</v>
      </c>
      <c r="CC133" s="61">
        <f>IFERROR('Data Input - Option 4'!CG89*INDEX('Energy Prices'!$F$26:$CJ$31,MATCH($B133,'Energy Prices'!$C$26:$C$31,0),MATCH(Calc_Option4!CC$6,'Energy Prices'!$F$11:$CJ$11,0))/100000,0)</f>
        <v>0</v>
      </c>
      <c r="CD133" s="61">
        <f>IFERROR('Data Input - Option 4'!CH89*INDEX('Energy Prices'!$F$26:$CJ$31,MATCH($B133,'Energy Prices'!$C$26:$C$31,0),MATCH(Calc_Option4!CD$6,'Energy Prices'!$F$11:$CJ$11,0))/100000,0)</f>
        <v>0</v>
      </c>
      <c r="CE133" s="61">
        <f>IFERROR('Data Input - Option 4'!CI89*INDEX('Energy Prices'!$F$26:$CJ$31,MATCH($B133,'Energy Prices'!$C$26:$C$31,0),MATCH(Calc_Option4!CE$6,'Energy Prices'!$F$11:$CJ$11,0))/100000,0)</f>
        <v>0</v>
      </c>
      <c r="CF133" s="61">
        <f>IFERROR('Data Input - Option 4'!CJ89*INDEX('Energy Prices'!$F$26:$CJ$31,MATCH($B133,'Energy Prices'!$C$26:$C$31,0),MATCH(Calc_Option4!CF$6,'Energy Prices'!$F$11:$CJ$11,0))/100000,0)</f>
        <v>0</v>
      </c>
      <c r="CG133" s="61">
        <f>IFERROR('Data Input - Option 4'!CK89*INDEX('Energy Prices'!$F$26:$CJ$31,MATCH($B133,'Energy Prices'!$C$26:$C$31,0),MATCH(Calc_Option4!CG$6,'Energy Prices'!$F$11:$CJ$11,0))/100000,0)</f>
        <v>0</v>
      </c>
      <c r="CH133" s="61">
        <f>IFERROR('Data Input - Option 4'!CL89*INDEX('Energy Prices'!$F$26:$CJ$31,MATCH($B133,'Energy Prices'!$C$26:$C$31,0),MATCH(Calc_Option4!CH$6,'Energy Prices'!$F$11:$CJ$11,0))/100000,0)</f>
        <v>0</v>
      </c>
      <c r="CI133" s="61">
        <f>IFERROR('Data Input - Option 4'!CM89*INDEX('Energy Prices'!$F$26:$CJ$31,MATCH($B133,'Energy Prices'!$C$26:$C$31,0),MATCH(Calc_Option4!CI$6,'Energy Prices'!$F$11:$CJ$11,0))/100000,0)</f>
        <v>0</v>
      </c>
      <c r="CJ133" s="61">
        <f>IFERROR('Data Input - Option 4'!CN89*INDEX('Energy Prices'!$F$26:$CJ$31,MATCH($B133,'Energy Prices'!$C$26:$C$31,0),MATCH(Calc_Option4!CJ$6,'Energy Prices'!$F$11:$CJ$11,0))/100000,0)</f>
        <v>0</v>
      </c>
      <c r="CK133" s="61">
        <f>IFERROR('Data Input - Option 4'!CO89*INDEX('Energy Prices'!$F$26:$CJ$31,MATCH($B133,'Energy Prices'!$C$26:$C$31,0),MATCH(Calc_Option4!CK$6,'Energy Prices'!$F$11:$CJ$11,0))/100000,0)</f>
        <v>0</v>
      </c>
      <c r="CL133" s="61">
        <f>IFERROR('Data Input - Option 4'!CP89*INDEX('Energy Prices'!$F$26:$CJ$31,MATCH($B133,'Energy Prices'!$C$26:$C$31,0),MATCH(Calc_Option4!CL$6,'Energy Prices'!$F$11:$CJ$11,0))/100000,0)</f>
        <v>0</v>
      </c>
      <c r="CM133" s="61">
        <f>IFERROR('Data Input - Option 4'!CQ89*INDEX('Energy Prices'!$F$26:$CJ$31,MATCH($B133,'Energy Prices'!$C$26:$C$31,0),MATCH(Calc_Option4!CM$6,'Energy Prices'!$F$11:$CJ$11,0))/100000,0)</f>
        <v>0</v>
      </c>
      <c r="CN133" s="61">
        <f>IFERROR('Data Input - Option 4'!CR89*INDEX('Energy Prices'!$F$26:$CJ$31,MATCH($B133,'Energy Prices'!$C$26:$C$31,0),MATCH(Calc_Option4!CN$6,'Energy Prices'!$F$11:$CJ$11,0))/100000,0)</f>
        <v>0</v>
      </c>
      <c r="CO133" s="61">
        <f>IFERROR('Data Input - Option 4'!CS89*INDEX('Energy Prices'!$F$26:$CJ$31,MATCH($B133,'Energy Prices'!$C$26:$C$31,0),MATCH(Calc_Option4!CO$6,'Energy Prices'!$F$11:$CJ$11,0))/100000,0)</f>
        <v>0</v>
      </c>
      <c r="CP133" s="61">
        <f>IFERROR('Data Input - Option 4'!CT89*INDEX('Energy Prices'!$F$26:$CJ$31,MATCH($B133,'Energy Prices'!$C$26:$C$31,0),MATCH(Calc_Option4!CP$6,'Energy Prices'!$F$11:$CJ$11,0))/100000,0)</f>
        <v>0</v>
      </c>
      <c r="CQ133" s="61">
        <f>IFERROR('Data Input - Option 4'!CU89*INDEX('Energy Prices'!$F$26:$CJ$31,MATCH($B133,'Energy Prices'!$C$26:$C$31,0),MATCH(Calc_Option4!CQ$6,'Energy Prices'!$F$11:$CJ$11,0))/100000,0)</f>
        <v>0</v>
      </c>
      <c r="CR133" s="61">
        <f>IFERROR('Data Input - Option 4'!CV89*INDEX('Energy Prices'!$F$26:$CJ$31,MATCH($B133,'Energy Prices'!$C$26:$C$31,0),MATCH(Calc_Option4!CR$6,'Energy Prices'!$F$11:$CJ$11,0))/100000,0)</f>
        <v>0</v>
      </c>
      <c r="CS133" s="61">
        <f>IFERROR('Data Input - Option 4'!CW89*INDEX('Energy Prices'!$F$26:$CJ$31,MATCH($B133,'Energy Prices'!$C$26:$C$31,0),MATCH(Calc_Option4!CS$6,'Energy Prices'!$F$11:$CJ$11,0))/100000,0)</f>
        <v>0</v>
      </c>
      <c r="CT133" s="61">
        <f>IFERROR('Data Input - Option 4'!CX89*INDEX('Energy Prices'!$F$26:$CJ$31,MATCH($B133,'Energy Prices'!$C$26:$C$31,0),MATCH(Calc_Option4!CT$6,'Energy Prices'!$F$11:$CJ$11,0))/100000,0)</f>
        <v>0</v>
      </c>
      <c r="CU133" s="61">
        <f>IFERROR('Data Input - Option 4'!CY89*INDEX('Energy Prices'!$F$26:$CJ$31,MATCH($B133,'Energy Prices'!$C$26:$C$31,0),MATCH(Calc_Option4!CU$6,'Energy Prices'!$F$11:$CJ$11,0))/100000,0)</f>
        <v>0</v>
      </c>
      <c r="CV133" s="61">
        <f>IFERROR('Data Input - Option 4'!CZ89*INDEX('Energy Prices'!$F$26:$CJ$31,MATCH($B133,'Energy Prices'!$C$26:$C$31,0),MATCH(Calc_Option4!CV$6,'Energy Prices'!$F$11:$CJ$11,0))/100000,0)</f>
        <v>0</v>
      </c>
      <c r="CW133" s="61">
        <f>IFERROR('Data Input - Option 4'!DA89*INDEX('Energy Prices'!$F$26:$CJ$31,MATCH($B133,'Energy Prices'!$C$26:$C$31,0),MATCH(Calc_Option4!CW$6,'Energy Prices'!$F$11:$CJ$11,0))/100000,0)</f>
        <v>0</v>
      </c>
      <c r="CX133" s="61">
        <f>IFERROR('Data Input - Option 4'!DB89*INDEX('Energy Prices'!$F$26:$CJ$31,MATCH($B133,'Energy Prices'!$C$26:$C$31,0),MATCH(Calc_Option4!CX$6,'Energy Prices'!$F$11:$CJ$11,0))/100000,0)</f>
        <v>0</v>
      </c>
      <c r="CY133" s="61">
        <f>IFERROR('Data Input - Option 4'!DC89*INDEX('Energy Prices'!$F$26:$CJ$31,MATCH($B133,'Energy Prices'!$C$26:$C$31,0),MATCH(Calc_Option4!CY$6,'Energy Prices'!$F$11:$CJ$11,0))/100000,0)</f>
        <v>0</v>
      </c>
      <c r="CZ133" s="391"/>
    </row>
    <row r="134" spans="2:104" x14ac:dyDescent="0.25">
      <c r="B134" s="392"/>
      <c r="C134" s="410"/>
      <c r="D134" s="50"/>
      <c r="E134" s="50"/>
      <c r="F134" s="50"/>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c r="CW134" s="50"/>
      <c r="CX134" s="50"/>
      <c r="CY134" s="50"/>
      <c r="CZ134" s="391"/>
    </row>
    <row r="135" spans="2:104" x14ac:dyDescent="0.25">
      <c r="B135" s="393" t="s">
        <v>302</v>
      </c>
      <c r="C135" s="9" t="s">
        <v>1117</v>
      </c>
      <c r="D135" s="61">
        <f>SUM(D128:D133)*D$7</f>
        <v>0</v>
      </c>
      <c r="E135" s="61">
        <f t="shared" ref="E135:BK135" si="50">SUM(E128:E133)*E$7</f>
        <v>0</v>
      </c>
      <c r="F135" s="61">
        <f t="shared" si="50"/>
        <v>0</v>
      </c>
      <c r="G135" s="61">
        <f t="shared" si="50"/>
        <v>0</v>
      </c>
      <c r="H135" s="61">
        <f t="shared" si="50"/>
        <v>0</v>
      </c>
      <c r="I135" s="61">
        <f t="shared" si="50"/>
        <v>0</v>
      </c>
      <c r="J135" s="61">
        <f t="shared" si="50"/>
        <v>0</v>
      </c>
      <c r="K135" s="61">
        <f t="shared" si="50"/>
        <v>0</v>
      </c>
      <c r="L135" s="61">
        <f t="shared" si="50"/>
        <v>0</v>
      </c>
      <c r="M135" s="61">
        <f t="shared" si="50"/>
        <v>0</v>
      </c>
      <c r="N135" s="61">
        <f t="shared" si="50"/>
        <v>0</v>
      </c>
      <c r="O135" s="61">
        <f t="shared" si="50"/>
        <v>0</v>
      </c>
      <c r="P135" s="61">
        <f t="shared" si="50"/>
        <v>0</v>
      </c>
      <c r="Q135" s="61">
        <f t="shared" si="50"/>
        <v>0</v>
      </c>
      <c r="R135" s="61">
        <f t="shared" si="50"/>
        <v>0</v>
      </c>
      <c r="S135" s="61">
        <f t="shared" si="50"/>
        <v>0</v>
      </c>
      <c r="T135" s="61">
        <f t="shared" si="50"/>
        <v>0</v>
      </c>
      <c r="U135" s="61">
        <f t="shared" si="50"/>
        <v>0</v>
      </c>
      <c r="V135" s="61">
        <f t="shared" si="50"/>
        <v>0</v>
      </c>
      <c r="W135" s="61">
        <f t="shared" si="50"/>
        <v>0</v>
      </c>
      <c r="X135" s="61">
        <f t="shared" si="50"/>
        <v>0</v>
      </c>
      <c r="Y135" s="61">
        <f t="shared" si="50"/>
        <v>0</v>
      </c>
      <c r="Z135" s="61">
        <f t="shared" si="50"/>
        <v>0</v>
      </c>
      <c r="AA135" s="61">
        <f t="shared" si="50"/>
        <v>0</v>
      </c>
      <c r="AB135" s="61">
        <f t="shared" si="50"/>
        <v>0</v>
      </c>
      <c r="AC135" s="61">
        <f t="shared" si="50"/>
        <v>0</v>
      </c>
      <c r="AD135" s="61">
        <f t="shared" si="50"/>
        <v>0</v>
      </c>
      <c r="AE135" s="61">
        <f t="shared" si="50"/>
        <v>0</v>
      </c>
      <c r="AF135" s="61">
        <f t="shared" si="50"/>
        <v>0</v>
      </c>
      <c r="AG135" s="61">
        <f t="shared" si="50"/>
        <v>0</v>
      </c>
      <c r="AH135" s="61">
        <f t="shared" si="50"/>
        <v>0</v>
      </c>
      <c r="AI135" s="61">
        <f t="shared" si="50"/>
        <v>0</v>
      </c>
      <c r="AJ135" s="61">
        <f t="shared" si="50"/>
        <v>0</v>
      </c>
      <c r="AK135" s="61">
        <f t="shared" si="50"/>
        <v>0</v>
      </c>
      <c r="AL135" s="61">
        <f t="shared" si="50"/>
        <v>0</v>
      </c>
      <c r="AM135" s="61">
        <f t="shared" si="50"/>
        <v>0</v>
      </c>
      <c r="AN135" s="61">
        <f t="shared" si="50"/>
        <v>0</v>
      </c>
      <c r="AO135" s="61">
        <f t="shared" si="50"/>
        <v>0</v>
      </c>
      <c r="AP135" s="61">
        <f t="shared" si="50"/>
        <v>0</v>
      </c>
      <c r="AQ135" s="61">
        <f t="shared" si="50"/>
        <v>0</v>
      </c>
      <c r="AR135" s="61">
        <f t="shared" si="50"/>
        <v>0</v>
      </c>
      <c r="AS135" s="61">
        <f t="shared" si="50"/>
        <v>0</v>
      </c>
      <c r="AT135" s="61">
        <f t="shared" si="50"/>
        <v>0</v>
      </c>
      <c r="AU135" s="61">
        <f t="shared" si="50"/>
        <v>0</v>
      </c>
      <c r="AV135" s="61">
        <f t="shared" si="50"/>
        <v>0</v>
      </c>
      <c r="AW135" s="61">
        <f t="shared" si="50"/>
        <v>0</v>
      </c>
      <c r="AX135" s="61">
        <f t="shared" si="50"/>
        <v>0</v>
      </c>
      <c r="AY135" s="61">
        <f t="shared" si="50"/>
        <v>0</v>
      </c>
      <c r="AZ135" s="61">
        <f t="shared" si="50"/>
        <v>0</v>
      </c>
      <c r="BA135" s="61">
        <f t="shared" si="50"/>
        <v>0</v>
      </c>
      <c r="BB135" s="61">
        <f t="shared" si="50"/>
        <v>0</v>
      </c>
      <c r="BC135" s="61">
        <f t="shared" si="50"/>
        <v>0</v>
      </c>
      <c r="BD135" s="61">
        <f t="shared" si="50"/>
        <v>0</v>
      </c>
      <c r="BE135" s="61">
        <f t="shared" si="50"/>
        <v>0</v>
      </c>
      <c r="BF135" s="61">
        <f t="shared" si="50"/>
        <v>0</v>
      </c>
      <c r="BG135" s="61">
        <f t="shared" si="50"/>
        <v>0</v>
      </c>
      <c r="BH135" s="61">
        <f t="shared" si="50"/>
        <v>0</v>
      </c>
      <c r="BI135" s="61">
        <f t="shared" si="50"/>
        <v>0</v>
      </c>
      <c r="BJ135" s="61">
        <f t="shared" si="50"/>
        <v>0</v>
      </c>
      <c r="BK135" s="61">
        <f t="shared" si="50"/>
        <v>0</v>
      </c>
      <c r="BL135" s="61">
        <f t="shared" ref="BL135:CY135" si="51">SUM(BL128:BL133)*BL$7</f>
        <v>0</v>
      </c>
      <c r="BM135" s="61">
        <f t="shared" si="51"/>
        <v>0</v>
      </c>
      <c r="BN135" s="61">
        <f t="shared" si="51"/>
        <v>0</v>
      </c>
      <c r="BO135" s="61">
        <f t="shared" si="51"/>
        <v>0</v>
      </c>
      <c r="BP135" s="61">
        <f t="shared" si="51"/>
        <v>0</v>
      </c>
      <c r="BQ135" s="61">
        <f t="shared" si="51"/>
        <v>0</v>
      </c>
      <c r="BR135" s="61">
        <f t="shared" si="51"/>
        <v>0</v>
      </c>
      <c r="BS135" s="61">
        <f t="shared" si="51"/>
        <v>0</v>
      </c>
      <c r="BT135" s="61">
        <f t="shared" si="51"/>
        <v>0</v>
      </c>
      <c r="BU135" s="61">
        <f t="shared" si="51"/>
        <v>0</v>
      </c>
      <c r="BV135" s="61">
        <f t="shared" si="51"/>
        <v>0</v>
      </c>
      <c r="BW135" s="61">
        <f t="shared" si="51"/>
        <v>0</v>
      </c>
      <c r="BX135" s="61">
        <f t="shared" si="51"/>
        <v>0</v>
      </c>
      <c r="BY135" s="61">
        <f t="shared" si="51"/>
        <v>0</v>
      </c>
      <c r="BZ135" s="61">
        <f t="shared" si="51"/>
        <v>0</v>
      </c>
      <c r="CA135" s="61">
        <f t="shared" si="51"/>
        <v>0</v>
      </c>
      <c r="CB135" s="61">
        <f t="shared" si="51"/>
        <v>0</v>
      </c>
      <c r="CC135" s="61">
        <f t="shared" si="51"/>
        <v>0</v>
      </c>
      <c r="CD135" s="61">
        <f t="shared" si="51"/>
        <v>0</v>
      </c>
      <c r="CE135" s="61">
        <f t="shared" si="51"/>
        <v>0</v>
      </c>
      <c r="CF135" s="61">
        <f t="shared" si="51"/>
        <v>0</v>
      </c>
      <c r="CG135" s="61">
        <f t="shared" si="51"/>
        <v>0</v>
      </c>
      <c r="CH135" s="61">
        <f t="shared" si="51"/>
        <v>0</v>
      </c>
      <c r="CI135" s="61">
        <f t="shared" si="51"/>
        <v>0</v>
      </c>
      <c r="CJ135" s="61">
        <f t="shared" si="51"/>
        <v>0</v>
      </c>
      <c r="CK135" s="61">
        <f t="shared" si="51"/>
        <v>0</v>
      </c>
      <c r="CL135" s="61">
        <f t="shared" si="51"/>
        <v>0</v>
      </c>
      <c r="CM135" s="61">
        <f t="shared" si="51"/>
        <v>0</v>
      </c>
      <c r="CN135" s="61">
        <f t="shared" si="51"/>
        <v>0</v>
      </c>
      <c r="CO135" s="61">
        <f t="shared" si="51"/>
        <v>0</v>
      </c>
      <c r="CP135" s="61">
        <f t="shared" si="51"/>
        <v>0</v>
      </c>
      <c r="CQ135" s="61">
        <f t="shared" si="51"/>
        <v>0</v>
      </c>
      <c r="CR135" s="61">
        <f t="shared" si="51"/>
        <v>0</v>
      </c>
      <c r="CS135" s="61">
        <f t="shared" si="51"/>
        <v>0</v>
      </c>
      <c r="CT135" s="61">
        <f t="shared" si="51"/>
        <v>0</v>
      </c>
      <c r="CU135" s="61">
        <f t="shared" si="51"/>
        <v>0</v>
      </c>
      <c r="CV135" s="61">
        <f t="shared" si="51"/>
        <v>0</v>
      </c>
      <c r="CW135" s="61">
        <f t="shared" si="51"/>
        <v>0</v>
      </c>
      <c r="CX135" s="61">
        <f t="shared" si="51"/>
        <v>0</v>
      </c>
      <c r="CY135" s="61">
        <f t="shared" si="51"/>
        <v>0</v>
      </c>
      <c r="CZ135" s="391"/>
    </row>
    <row r="136" spans="2:104" x14ac:dyDescent="0.25">
      <c r="B136" s="392"/>
      <c r="C136" s="390"/>
      <c r="D136" s="50"/>
      <c r="E136" s="50"/>
      <c r="F136" s="50"/>
      <c r="G136" s="50"/>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c r="CW136" s="50"/>
      <c r="CX136" s="50"/>
      <c r="CY136" s="50"/>
      <c r="CZ136" s="391"/>
    </row>
    <row r="137" spans="2:104" x14ac:dyDescent="0.25">
      <c r="B137" s="389" t="s">
        <v>168</v>
      </c>
      <c r="C137" s="390"/>
      <c r="D137" s="50"/>
      <c r="E137" s="50"/>
      <c r="F137" s="50"/>
      <c r="G137" s="50"/>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c r="CW137" s="50"/>
      <c r="CX137" s="50"/>
      <c r="CY137" s="50"/>
      <c r="CZ137" s="391"/>
    </row>
    <row r="138" spans="2:104" x14ac:dyDescent="0.25">
      <c r="B138" s="406">
        <f t="shared" ref="B138:B143" si="52">B53</f>
        <v>0</v>
      </c>
      <c r="C138" s="9" t="s">
        <v>1117</v>
      </c>
      <c r="D138" s="59" t="str">
        <f>IFERROR(IF(OR($C$144=FALSE,LEFT($B138,3)&lt;&gt;"NOX"),D53*INDEX('Damage costs'!$V$18:$V$70,MATCH($B138,'Damage costs'!$C$18:$C$70,0))/1000,D53*INDEX('Damage costs'!$Z$18:$Z$70,MATCH($B138,'Damage costs'!$C$18:$C$70,0))/1000),"")</f>
        <v/>
      </c>
      <c r="E138" s="59" t="str">
        <f>IFERROR(IF(OR($C$144=FALSE,LEFT($B138,3)&lt;&gt;"NOX"),E53*INDEX('Damage costs'!$V$18:$V$70,MATCH($B138,'Damage costs'!$C$18:$C$70,0))/1000,E53*INDEX('Damage costs'!$Z$18:$Z$70,MATCH($B138,'Damage costs'!$C$18:$C$70,0))/1000),"")</f>
        <v/>
      </c>
      <c r="F138" s="59" t="str">
        <f>IFERROR(IF(OR($C$144=FALSE,LEFT($B138,3)&lt;&gt;"NOX"),F53*INDEX('Damage costs'!$V$18:$V$70,MATCH($B138,'Damage costs'!$C$18:$C$70,0))/1000,F53*INDEX('Damage costs'!$Z$18:$Z$70,MATCH($B138,'Damage costs'!$C$18:$C$70,0))/1000),"")</f>
        <v/>
      </c>
      <c r="G138" s="59" t="str">
        <f>IFERROR(IF(OR($C$144=FALSE,LEFT($B138,3)&lt;&gt;"NOX"),G53*INDEX('Damage costs'!$V$18:$V$70,MATCH($B138,'Damage costs'!$C$18:$C$70,0))/1000,G53*INDEX('Damage costs'!$Z$18:$Z$70,MATCH($B138,'Damage costs'!$C$18:$C$70,0))/1000),"")</f>
        <v/>
      </c>
      <c r="H138" s="59" t="str">
        <f>IFERROR(IF(OR($C$144=FALSE,LEFT($B138,3)&lt;&gt;"NOX"),H53*INDEX('Damage costs'!$V$18:$V$70,MATCH($B138,'Damage costs'!$C$18:$C$70,0))/1000,H53*INDEX('Damage costs'!$Z$18:$Z$70,MATCH($B138,'Damage costs'!$C$18:$C$70,0))/1000),"")</f>
        <v/>
      </c>
      <c r="I138" s="59" t="str">
        <f>IFERROR(IF(OR($C$144=FALSE,LEFT($B138,3)&lt;&gt;"NOX"),I53*INDEX('Damage costs'!$V$18:$V$70,MATCH($B138,'Damage costs'!$C$18:$C$70,0))/1000,I53*INDEX('Damage costs'!$Z$18:$Z$70,MATCH($B138,'Damage costs'!$C$18:$C$70,0))/1000),"")</f>
        <v/>
      </c>
      <c r="J138" s="59" t="str">
        <f>IFERROR(IF(OR($C$144=FALSE,LEFT($B138,3)&lt;&gt;"NOX"),J53*INDEX('Damage costs'!$V$18:$V$70,MATCH($B138,'Damage costs'!$C$18:$C$70,0))/1000,J53*INDEX('Damage costs'!$Z$18:$Z$70,MATCH($B138,'Damage costs'!$C$18:$C$70,0))/1000),"")</f>
        <v/>
      </c>
      <c r="K138" s="59" t="str">
        <f>IFERROR(IF(OR($C$144=FALSE,LEFT($B138,3)&lt;&gt;"NOX"),K53*INDEX('Damage costs'!$V$18:$V$70,MATCH($B138,'Damage costs'!$C$18:$C$70,0))/1000,K53*INDEX('Damage costs'!$Z$18:$Z$70,MATCH($B138,'Damage costs'!$C$18:$C$70,0))/1000),"")</f>
        <v/>
      </c>
      <c r="L138" s="59" t="str">
        <f>IFERROR(IF(OR($C$144=FALSE,LEFT($B138,3)&lt;&gt;"NOX"),L53*INDEX('Damage costs'!$V$18:$V$70,MATCH($B138,'Damage costs'!$C$18:$C$70,0))/1000,L53*INDEX('Damage costs'!$Z$18:$Z$70,MATCH($B138,'Damage costs'!$C$18:$C$70,0))/1000),"")</f>
        <v/>
      </c>
      <c r="M138" s="59" t="str">
        <f>IFERROR(IF(OR($C$144=FALSE,LEFT($B138,3)&lt;&gt;"NOX"),M53*INDEX('Damage costs'!$V$18:$V$70,MATCH($B138,'Damage costs'!$C$18:$C$70,0))/1000,M53*INDEX('Damage costs'!$Z$18:$Z$70,MATCH($B138,'Damage costs'!$C$18:$C$70,0))/1000),"")</f>
        <v/>
      </c>
      <c r="N138" s="59" t="str">
        <f>IFERROR(IF(OR($C$144=FALSE,LEFT($B138,3)&lt;&gt;"NOX"),N53*INDEX('Damage costs'!$V$18:$V$70,MATCH($B138,'Damage costs'!$C$18:$C$70,0))/1000,N53*INDEX('Damage costs'!$Z$18:$Z$70,MATCH($B138,'Damage costs'!$C$18:$C$70,0))/1000),"")</f>
        <v/>
      </c>
      <c r="O138" s="59" t="str">
        <f>IFERROR(IF(OR($C$144=FALSE,LEFT($B138,3)&lt;&gt;"NOX"),O53*INDEX('Damage costs'!$V$18:$V$70,MATCH($B138,'Damage costs'!$C$18:$C$70,0))/1000,O53*INDEX('Damage costs'!$Z$18:$Z$70,MATCH($B138,'Damage costs'!$C$18:$C$70,0))/1000),"")</f>
        <v/>
      </c>
      <c r="P138" s="59" t="str">
        <f>IFERROR(IF(OR($C$144=FALSE,LEFT($B138,3)&lt;&gt;"NOX"),P53*INDEX('Damage costs'!$V$18:$V$70,MATCH($B138,'Damage costs'!$C$18:$C$70,0))/1000,P53*INDEX('Damage costs'!$Z$18:$Z$70,MATCH($B138,'Damage costs'!$C$18:$C$70,0))/1000),"")</f>
        <v/>
      </c>
      <c r="Q138" s="59" t="str">
        <f>IFERROR(IF(OR($C$144=FALSE,LEFT($B138,3)&lt;&gt;"NOX"),Q53*INDEX('Damage costs'!$V$18:$V$70,MATCH($B138,'Damage costs'!$C$18:$C$70,0))/1000,Q53*INDEX('Damage costs'!$Z$18:$Z$70,MATCH($B138,'Damage costs'!$C$18:$C$70,0))/1000),"")</f>
        <v/>
      </c>
      <c r="R138" s="59" t="str">
        <f>IFERROR(IF(OR($C$144=FALSE,LEFT($B138,3)&lt;&gt;"NOX"),R53*INDEX('Damage costs'!$V$18:$V$70,MATCH($B138,'Damage costs'!$C$18:$C$70,0))/1000,R53*INDEX('Damage costs'!$Z$18:$Z$70,MATCH($B138,'Damage costs'!$C$18:$C$70,0))/1000),"")</f>
        <v/>
      </c>
      <c r="S138" s="59" t="str">
        <f>IFERROR(IF(OR($C$144=FALSE,LEFT($B138,3)&lt;&gt;"NOX"),S53*INDEX('Damage costs'!$V$18:$V$70,MATCH($B138,'Damage costs'!$C$18:$C$70,0))/1000,S53*INDEX('Damage costs'!$Z$18:$Z$70,MATCH($B138,'Damage costs'!$C$18:$C$70,0))/1000),"")</f>
        <v/>
      </c>
      <c r="T138" s="59" t="str">
        <f>IFERROR(IF(OR($C$144=FALSE,LEFT($B138,3)&lt;&gt;"NOX"),T53*INDEX('Damage costs'!$V$18:$V$70,MATCH($B138,'Damage costs'!$C$18:$C$70,0))/1000,T53*INDEX('Damage costs'!$Z$18:$Z$70,MATCH($B138,'Damage costs'!$C$18:$C$70,0))/1000),"")</f>
        <v/>
      </c>
      <c r="U138" s="59" t="str">
        <f>IFERROR(IF(OR($C$144=FALSE,LEFT($B138,3)&lt;&gt;"NOX"),U53*INDEX('Damage costs'!$V$18:$V$70,MATCH($B138,'Damage costs'!$C$18:$C$70,0))/1000,U53*INDEX('Damage costs'!$Z$18:$Z$70,MATCH($B138,'Damage costs'!$C$18:$C$70,0))/1000),"")</f>
        <v/>
      </c>
      <c r="V138" s="59" t="str">
        <f>IFERROR(IF(OR($C$144=FALSE,LEFT($B138,3)&lt;&gt;"NOX"),V53*INDEX('Damage costs'!$V$18:$V$70,MATCH($B138,'Damage costs'!$C$18:$C$70,0))/1000,V53*INDEX('Damage costs'!$Z$18:$Z$70,MATCH($B138,'Damage costs'!$C$18:$C$70,0))/1000),"")</f>
        <v/>
      </c>
      <c r="W138" s="59" t="str">
        <f>IFERROR(IF(OR($C$144=FALSE,LEFT($B138,3)&lt;&gt;"NOX"),W53*INDEX('Damage costs'!$V$18:$V$70,MATCH($B138,'Damage costs'!$C$18:$C$70,0))/1000,W53*INDEX('Damage costs'!$Z$18:$Z$70,MATCH($B138,'Damage costs'!$C$18:$C$70,0))/1000),"")</f>
        <v/>
      </c>
      <c r="X138" s="59" t="str">
        <f>IFERROR(IF(OR($C$144=FALSE,LEFT($B138,3)&lt;&gt;"NOX"),X53*INDEX('Damage costs'!$V$18:$V$70,MATCH($B138,'Damage costs'!$C$18:$C$70,0))/1000,X53*INDEX('Damage costs'!$Z$18:$Z$70,MATCH($B138,'Damage costs'!$C$18:$C$70,0))/1000),"")</f>
        <v/>
      </c>
      <c r="Y138" s="59" t="str">
        <f>IFERROR(IF(OR($C$144=FALSE,LEFT($B138,3)&lt;&gt;"NOX"),Y53*INDEX('Damage costs'!$V$18:$V$70,MATCH($B138,'Damage costs'!$C$18:$C$70,0))/1000,Y53*INDEX('Damage costs'!$Z$18:$Z$70,MATCH($B138,'Damage costs'!$C$18:$C$70,0))/1000),"")</f>
        <v/>
      </c>
      <c r="Z138" s="59" t="str">
        <f>IFERROR(IF(OR($C$144=FALSE,LEFT($B138,3)&lt;&gt;"NOX"),Z53*INDEX('Damage costs'!$V$18:$V$70,MATCH($B138,'Damage costs'!$C$18:$C$70,0))/1000,Z53*INDEX('Damage costs'!$Z$18:$Z$70,MATCH($B138,'Damage costs'!$C$18:$C$70,0))/1000),"")</f>
        <v/>
      </c>
      <c r="AA138" s="59" t="str">
        <f>IFERROR(IF(OR($C$144=FALSE,LEFT($B138,3)&lt;&gt;"NOX"),AA53*INDEX('Damage costs'!$V$18:$V$70,MATCH($B138,'Damage costs'!$C$18:$C$70,0))/1000,AA53*INDEX('Damage costs'!$Z$18:$Z$70,MATCH($B138,'Damage costs'!$C$18:$C$70,0))/1000),"")</f>
        <v/>
      </c>
      <c r="AB138" s="59" t="str">
        <f>IFERROR(IF(OR($C$144=FALSE,LEFT($B138,3)&lt;&gt;"NOX"),AB53*INDEX('Damage costs'!$V$18:$V$70,MATCH($B138,'Damage costs'!$C$18:$C$70,0))/1000,AB53*INDEX('Damage costs'!$Z$18:$Z$70,MATCH($B138,'Damage costs'!$C$18:$C$70,0))/1000),"")</f>
        <v/>
      </c>
      <c r="AC138" s="59" t="str">
        <f>IFERROR(IF(OR($C$144=FALSE,LEFT($B138,3)&lt;&gt;"NOX"),AC53*INDEX('Damage costs'!$V$18:$V$70,MATCH($B138,'Damage costs'!$C$18:$C$70,0))/1000,AC53*INDEX('Damage costs'!$Z$18:$Z$70,MATCH($B138,'Damage costs'!$C$18:$C$70,0))/1000),"")</f>
        <v/>
      </c>
      <c r="AD138" s="59" t="str">
        <f>IFERROR(IF(OR($C$144=FALSE,LEFT($B138,3)&lt;&gt;"NOX"),AD53*INDEX('Damage costs'!$V$18:$V$70,MATCH($B138,'Damage costs'!$C$18:$C$70,0))/1000,AD53*INDEX('Damage costs'!$Z$18:$Z$70,MATCH($B138,'Damage costs'!$C$18:$C$70,0))/1000),"")</f>
        <v/>
      </c>
      <c r="AE138" s="59" t="str">
        <f>IFERROR(IF(OR($C$144=FALSE,LEFT($B138,3)&lt;&gt;"NOX"),AE53*INDEX('Damage costs'!$V$18:$V$70,MATCH($B138,'Damage costs'!$C$18:$C$70,0))/1000,AE53*INDEX('Damage costs'!$Z$18:$Z$70,MATCH($B138,'Damage costs'!$C$18:$C$70,0))/1000),"")</f>
        <v/>
      </c>
      <c r="AF138" s="59" t="str">
        <f>IFERROR(IF(OR($C$144=FALSE,LEFT($B138,3)&lt;&gt;"NOX"),AF53*INDEX('Damage costs'!$V$18:$V$70,MATCH($B138,'Damage costs'!$C$18:$C$70,0))/1000,AF53*INDEX('Damage costs'!$Z$18:$Z$70,MATCH($B138,'Damage costs'!$C$18:$C$70,0))/1000),"")</f>
        <v/>
      </c>
      <c r="AG138" s="59" t="str">
        <f>IFERROR(IF(OR($C$144=FALSE,LEFT($B138,3)&lt;&gt;"NOX"),AG53*INDEX('Damage costs'!$V$18:$V$70,MATCH($B138,'Damage costs'!$C$18:$C$70,0))/1000,AG53*INDEX('Damage costs'!$Z$18:$Z$70,MATCH($B138,'Damage costs'!$C$18:$C$70,0))/1000),"")</f>
        <v/>
      </c>
      <c r="AH138" s="59" t="str">
        <f>IFERROR(IF(OR($C$144=FALSE,LEFT($B138,3)&lt;&gt;"NOX"),AH53*INDEX('Damage costs'!$V$18:$V$70,MATCH($B138,'Damage costs'!$C$18:$C$70,0))/1000,AH53*INDEX('Damage costs'!$Z$18:$Z$70,MATCH($B138,'Damage costs'!$C$18:$C$70,0))/1000),"")</f>
        <v/>
      </c>
      <c r="AI138" s="59" t="str">
        <f>IFERROR(IF(OR($C$144=FALSE,LEFT($B138,3)&lt;&gt;"NOX"),AI53*INDEX('Damage costs'!$V$18:$V$70,MATCH($B138,'Damage costs'!$C$18:$C$70,0))/1000,AI53*INDEX('Damage costs'!$Z$18:$Z$70,MATCH($B138,'Damage costs'!$C$18:$C$70,0))/1000),"")</f>
        <v/>
      </c>
      <c r="AJ138" s="59" t="str">
        <f>IFERROR(IF(OR($C$144=FALSE,LEFT($B138,3)&lt;&gt;"NOX"),AJ53*INDEX('Damage costs'!$V$18:$V$70,MATCH($B138,'Damage costs'!$C$18:$C$70,0))/1000,AJ53*INDEX('Damage costs'!$Z$18:$Z$70,MATCH($B138,'Damage costs'!$C$18:$C$70,0))/1000),"")</f>
        <v/>
      </c>
      <c r="AK138" s="59" t="str">
        <f>IFERROR(IF(OR($C$144=FALSE,LEFT($B138,3)&lt;&gt;"NOX"),AK53*INDEX('Damage costs'!$V$18:$V$70,MATCH($B138,'Damage costs'!$C$18:$C$70,0))/1000,AK53*INDEX('Damage costs'!$Z$18:$Z$70,MATCH($B138,'Damage costs'!$C$18:$C$70,0))/1000),"")</f>
        <v/>
      </c>
      <c r="AL138" s="59" t="str">
        <f>IFERROR(IF(OR($C$144=FALSE,LEFT($B138,3)&lt;&gt;"NOX"),AL53*INDEX('Damage costs'!$V$18:$V$70,MATCH($B138,'Damage costs'!$C$18:$C$70,0))/1000,AL53*INDEX('Damage costs'!$Z$18:$Z$70,MATCH($B138,'Damage costs'!$C$18:$C$70,0))/1000),"")</f>
        <v/>
      </c>
      <c r="AM138" s="59" t="str">
        <f>IFERROR(IF(OR($C$144=FALSE,LEFT($B138,3)&lt;&gt;"NOX"),AM53*INDEX('Damage costs'!$V$18:$V$70,MATCH($B138,'Damage costs'!$C$18:$C$70,0))/1000,AM53*INDEX('Damage costs'!$Z$18:$Z$70,MATCH($B138,'Damage costs'!$C$18:$C$70,0))/1000),"")</f>
        <v/>
      </c>
      <c r="AN138" s="59" t="str">
        <f>IFERROR(IF(OR($C$144=FALSE,LEFT($B138,3)&lt;&gt;"NOX"),AN53*INDEX('Damage costs'!$V$18:$V$70,MATCH($B138,'Damage costs'!$C$18:$C$70,0))/1000,AN53*INDEX('Damage costs'!$Z$18:$Z$70,MATCH($B138,'Damage costs'!$C$18:$C$70,0))/1000),"")</f>
        <v/>
      </c>
      <c r="AO138" s="59" t="str">
        <f>IFERROR(IF(OR($C$144=FALSE,LEFT($B138,3)&lt;&gt;"NOX"),AO53*INDEX('Damage costs'!$V$18:$V$70,MATCH($B138,'Damage costs'!$C$18:$C$70,0))/1000,AO53*INDEX('Damage costs'!$Z$18:$Z$70,MATCH($B138,'Damage costs'!$C$18:$C$70,0))/1000),"")</f>
        <v/>
      </c>
      <c r="AP138" s="59" t="str">
        <f>IFERROR(IF(OR($C$144=FALSE,LEFT($B138,3)&lt;&gt;"NOX"),AP53*INDEX('Damage costs'!$V$18:$V$70,MATCH($B138,'Damage costs'!$C$18:$C$70,0))/1000,AP53*INDEX('Damage costs'!$Z$18:$Z$70,MATCH($B138,'Damage costs'!$C$18:$C$70,0))/1000),"")</f>
        <v/>
      </c>
      <c r="AQ138" s="59" t="str">
        <f>IFERROR(IF(OR($C$144=FALSE,LEFT($B138,3)&lt;&gt;"NOX"),AQ53*INDEX('Damage costs'!$V$18:$V$70,MATCH($B138,'Damage costs'!$C$18:$C$70,0))/1000,AQ53*INDEX('Damage costs'!$Z$18:$Z$70,MATCH($B138,'Damage costs'!$C$18:$C$70,0))/1000),"")</f>
        <v/>
      </c>
      <c r="AR138" s="59" t="str">
        <f>IFERROR(IF(OR($C$144=FALSE,LEFT($B138,3)&lt;&gt;"NOX"),AR53*INDEX('Damage costs'!$V$18:$V$70,MATCH($B138,'Damage costs'!$C$18:$C$70,0))/1000,AR53*INDEX('Damage costs'!$Z$18:$Z$70,MATCH($B138,'Damage costs'!$C$18:$C$70,0))/1000),"")</f>
        <v/>
      </c>
      <c r="AS138" s="59" t="str">
        <f>IFERROR(IF(OR($C$144=FALSE,LEFT($B138,3)&lt;&gt;"NOX"),AS53*INDEX('Damage costs'!$V$18:$V$70,MATCH($B138,'Damage costs'!$C$18:$C$70,0))/1000,AS53*INDEX('Damage costs'!$Z$18:$Z$70,MATCH($B138,'Damage costs'!$C$18:$C$70,0))/1000),"")</f>
        <v/>
      </c>
      <c r="AT138" s="59" t="str">
        <f>IFERROR(IF(OR($C$144=FALSE,LEFT($B138,3)&lt;&gt;"NOX"),AT53*INDEX('Damage costs'!$V$18:$V$70,MATCH($B138,'Damage costs'!$C$18:$C$70,0))/1000,AT53*INDEX('Damage costs'!$Z$18:$Z$70,MATCH($B138,'Damage costs'!$C$18:$C$70,0))/1000),"")</f>
        <v/>
      </c>
      <c r="AU138" s="59" t="str">
        <f>IFERROR(IF(OR($C$144=FALSE,LEFT($B138,3)&lt;&gt;"NOX"),AU53*INDEX('Damage costs'!$V$18:$V$70,MATCH($B138,'Damage costs'!$C$18:$C$70,0))/1000,AU53*INDEX('Damage costs'!$Z$18:$Z$70,MATCH($B138,'Damage costs'!$C$18:$C$70,0))/1000),"")</f>
        <v/>
      </c>
      <c r="AV138" s="59" t="str">
        <f>IFERROR(IF(OR($C$144=FALSE,LEFT($B138,3)&lt;&gt;"NOX"),AV53*INDEX('Damage costs'!$V$18:$V$70,MATCH($B138,'Damage costs'!$C$18:$C$70,0))/1000,AV53*INDEX('Damage costs'!$Z$18:$Z$70,MATCH($B138,'Damage costs'!$C$18:$C$70,0))/1000),"")</f>
        <v/>
      </c>
      <c r="AW138" s="59" t="str">
        <f>IFERROR(IF(OR($C$144=FALSE,LEFT($B138,3)&lt;&gt;"NOX"),AW53*INDEX('Damage costs'!$V$18:$V$70,MATCH($B138,'Damage costs'!$C$18:$C$70,0))/1000,AW53*INDEX('Damage costs'!$Z$18:$Z$70,MATCH($B138,'Damage costs'!$C$18:$C$70,0))/1000),"")</f>
        <v/>
      </c>
      <c r="AX138" s="59" t="str">
        <f>IFERROR(IF(OR($C$144=FALSE,LEFT($B138,3)&lt;&gt;"NOX"),AX53*INDEX('Damage costs'!$V$18:$V$70,MATCH($B138,'Damage costs'!$C$18:$C$70,0))/1000,AX53*INDEX('Damage costs'!$Z$18:$Z$70,MATCH($B138,'Damage costs'!$C$18:$C$70,0))/1000),"")</f>
        <v/>
      </c>
      <c r="AY138" s="59" t="str">
        <f>IFERROR(IF(OR($C$144=FALSE,LEFT($B138,3)&lt;&gt;"NOX"),AY53*INDEX('Damage costs'!$V$18:$V$70,MATCH($B138,'Damage costs'!$C$18:$C$70,0))/1000,AY53*INDEX('Damage costs'!$Z$18:$Z$70,MATCH($B138,'Damage costs'!$C$18:$C$70,0))/1000),"")</f>
        <v/>
      </c>
      <c r="AZ138" s="59" t="str">
        <f>IFERROR(IF(OR($C$144=FALSE,LEFT($B138,3)&lt;&gt;"NOX"),AZ53*INDEX('Damage costs'!$V$18:$V$70,MATCH($B138,'Damage costs'!$C$18:$C$70,0))/1000,AZ53*INDEX('Damage costs'!$Z$18:$Z$70,MATCH($B138,'Damage costs'!$C$18:$C$70,0))/1000),"")</f>
        <v/>
      </c>
      <c r="BA138" s="59" t="str">
        <f>IFERROR(IF(OR($C$144=FALSE,LEFT($B138,3)&lt;&gt;"NOX"),BA53*INDEX('Damage costs'!$V$18:$V$70,MATCH($B138,'Damage costs'!$C$18:$C$70,0))/1000,BA53*INDEX('Damage costs'!$Z$18:$Z$70,MATCH($B138,'Damage costs'!$C$18:$C$70,0))/1000),"")</f>
        <v/>
      </c>
      <c r="BB138" s="59" t="str">
        <f>IFERROR(IF(OR($C$144=FALSE,LEFT($B138,3)&lt;&gt;"NOX"),BB53*INDEX('Damage costs'!$V$18:$V$70,MATCH($B138,'Damage costs'!$C$18:$C$70,0))/1000,BB53*INDEX('Damage costs'!$Z$18:$Z$70,MATCH($B138,'Damage costs'!$C$18:$C$70,0))/1000),"")</f>
        <v/>
      </c>
      <c r="BC138" s="59" t="str">
        <f>IFERROR(IF(OR($C$144=FALSE,LEFT($B138,3)&lt;&gt;"NOX"),BC53*INDEX('Damage costs'!$V$18:$V$70,MATCH($B138,'Damage costs'!$C$18:$C$70,0))/1000,BC53*INDEX('Damage costs'!$Z$18:$Z$70,MATCH($B138,'Damage costs'!$C$18:$C$70,0))/1000),"")</f>
        <v/>
      </c>
      <c r="BD138" s="59" t="str">
        <f>IFERROR(IF(OR($C$144=FALSE,LEFT($B138,3)&lt;&gt;"NOX"),BD53*INDEX('Damage costs'!$V$18:$V$70,MATCH($B138,'Damage costs'!$C$18:$C$70,0))/1000,BD53*INDEX('Damage costs'!$Z$18:$Z$70,MATCH($B138,'Damage costs'!$C$18:$C$70,0))/1000),"")</f>
        <v/>
      </c>
      <c r="BE138" s="59" t="str">
        <f>IFERROR(IF(OR($C$144=FALSE,LEFT($B138,3)&lt;&gt;"NOX"),BE53*INDEX('Damage costs'!$V$18:$V$70,MATCH($B138,'Damage costs'!$C$18:$C$70,0))/1000,BE53*INDEX('Damage costs'!$Z$18:$Z$70,MATCH($B138,'Damage costs'!$C$18:$C$70,0))/1000),"")</f>
        <v/>
      </c>
      <c r="BF138" s="59" t="str">
        <f>IFERROR(IF(OR($C$144=FALSE,LEFT($B138,3)&lt;&gt;"NOX"),BF53*INDEX('Damage costs'!$V$18:$V$70,MATCH($B138,'Damage costs'!$C$18:$C$70,0))/1000,BF53*INDEX('Damage costs'!$Z$18:$Z$70,MATCH($B138,'Damage costs'!$C$18:$C$70,0))/1000),"")</f>
        <v/>
      </c>
      <c r="BG138" s="59" t="str">
        <f>IFERROR(IF(OR($C$144=FALSE,LEFT($B138,3)&lt;&gt;"NOX"),BG53*INDEX('Damage costs'!$V$18:$V$70,MATCH($B138,'Damage costs'!$C$18:$C$70,0))/1000,BG53*INDEX('Damage costs'!$Z$18:$Z$70,MATCH($B138,'Damage costs'!$C$18:$C$70,0))/1000),"")</f>
        <v/>
      </c>
      <c r="BH138" s="59" t="str">
        <f>IFERROR(IF(OR($C$144=FALSE,LEFT($B138,3)&lt;&gt;"NOX"),BH53*INDEX('Damage costs'!$V$18:$V$70,MATCH($B138,'Damage costs'!$C$18:$C$70,0))/1000,BH53*INDEX('Damage costs'!$Z$18:$Z$70,MATCH($B138,'Damage costs'!$C$18:$C$70,0))/1000),"")</f>
        <v/>
      </c>
      <c r="BI138" s="59" t="str">
        <f>IFERROR(IF(OR($C$144=FALSE,LEFT($B138,3)&lt;&gt;"NOX"),BI53*INDEX('Damage costs'!$V$18:$V$70,MATCH($B138,'Damage costs'!$C$18:$C$70,0))/1000,BI53*INDEX('Damage costs'!$Z$18:$Z$70,MATCH($B138,'Damage costs'!$C$18:$C$70,0))/1000),"")</f>
        <v/>
      </c>
      <c r="BJ138" s="59" t="str">
        <f>IFERROR(IF(OR($C$144=FALSE,LEFT($B138,3)&lt;&gt;"NOX"),BJ53*INDEX('Damage costs'!$V$18:$V$70,MATCH($B138,'Damage costs'!$C$18:$C$70,0))/1000,BJ53*INDEX('Damage costs'!$Z$18:$Z$70,MATCH($B138,'Damage costs'!$C$18:$C$70,0))/1000),"")</f>
        <v/>
      </c>
      <c r="BK138" s="59" t="str">
        <f>IFERROR(IF(OR($C$144=FALSE,LEFT($B138,3)&lt;&gt;"NOX"),BK53*INDEX('Damage costs'!$V$18:$V$70,MATCH($B138,'Damage costs'!$C$18:$C$70,0))/1000,BK53*INDEX('Damage costs'!$Z$18:$Z$70,MATCH($B138,'Damage costs'!$C$18:$C$70,0))/1000),"")</f>
        <v/>
      </c>
      <c r="BL138" s="59" t="str">
        <f>IFERROR(IF(OR($C$144=FALSE,LEFT($B138,3)&lt;&gt;"NOX"),BL53*INDEX('Damage costs'!$V$18:$V$70,MATCH($B138,'Damage costs'!$C$18:$C$70,0))/1000,BL53*INDEX('Damage costs'!$Z$18:$Z$70,MATCH($B138,'Damage costs'!$C$18:$C$70,0))/1000),"")</f>
        <v/>
      </c>
      <c r="BM138" s="59" t="str">
        <f>IFERROR(IF(OR($C$144=FALSE,LEFT($B138,3)&lt;&gt;"NOX"),BM53*INDEX('Damage costs'!$V$18:$V$70,MATCH($B138,'Damage costs'!$C$18:$C$70,0))/1000,BM53*INDEX('Damage costs'!$Z$18:$Z$70,MATCH($B138,'Damage costs'!$C$18:$C$70,0))/1000),"")</f>
        <v/>
      </c>
      <c r="BN138" s="59" t="str">
        <f>IFERROR(IF(OR($C$144=FALSE,LEFT($B138,3)&lt;&gt;"NOX"),BN53*INDEX('Damage costs'!$V$18:$V$70,MATCH($B138,'Damage costs'!$C$18:$C$70,0))/1000,BN53*INDEX('Damage costs'!$Z$18:$Z$70,MATCH($B138,'Damage costs'!$C$18:$C$70,0))/1000),"")</f>
        <v/>
      </c>
      <c r="BO138" s="59" t="str">
        <f>IFERROR(IF(OR($C$144=FALSE,LEFT($B138,3)&lt;&gt;"NOX"),BO53*INDEX('Damage costs'!$V$18:$V$70,MATCH($B138,'Damage costs'!$C$18:$C$70,0))/1000,BO53*INDEX('Damage costs'!$Z$18:$Z$70,MATCH($B138,'Damage costs'!$C$18:$C$70,0))/1000),"")</f>
        <v/>
      </c>
      <c r="BP138" s="59" t="str">
        <f>IFERROR(IF(OR($C$144=FALSE,LEFT($B138,3)&lt;&gt;"NOX"),BP53*INDEX('Damage costs'!$V$18:$V$70,MATCH($B138,'Damage costs'!$C$18:$C$70,0))/1000,BP53*INDEX('Damage costs'!$Z$18:$Z$70,MATCH($B138,'Damage costs'!$C$18:$C$70,0))/1000),"")</f>
        <v/>
      </c>
      <c r="BQ138" s="59" t="str">
        <f>IFERROR(IF(OR($C$144=FALSE,LEFT($B138,3)&lt;&gt;"NOX"),BQ53*INDEX('Damage costs'!$V$18:$V$70,MATCH($B138,'Damage costs'!$C$18:$C$70,0))/1000,BQ53*INDEX('Damage costs'!$Z$18:$Z$70,MATCH($B138,'Damage costs'!$C$18:$C$70,0))/1000),"")</f>
        <v/>
      </c>
      <c r="BR138" s="59" t="str">
        <f>IFERROR(IF(OR($C$144=FALSE,LEFT($B138,3)&lt;&gt;"NOX"),BR53*INDEX('Damage costs'!$V$18:$V$70,MATCH($B138,'Damage costs'!$C$18:$C$70,0))/1000,BR53*INDEX('Damage costs'!$Z$18:$Z$70,MATCH($B138,'Damage costs'!$C$18:$C$70,0))/1000),"")</f>
        <v/>
      </c>
      <c r="BS138" s="59" t="str">
        <f>IFERROR(IF(OR($C$144=FALSE,LEFT($B138,3)&lt;&gt;"NOX"),BS53*INDEX('Damage costs'!$V$18:$V$70,MATCH($B138,'Damage costs'!$C$18:$C$70,0))/1000,BS53*INDEX('Damage costs'!$Z$18:$Z$70,MATCH($B138,'Damage costs'!$C$18:$C$70,0))/1000),"")</f>
        <v/>
      </c>
      <c r="BT138" s="59" t="str">
        <f>IFERROR(IF(OR($C$144=FALSE,LEFT($B138,3)&lt;&gt;"NOX"),BT53*INDEX('Damage costs'!$V$18:$V$70,MATCH($B138,'Damage costs'!$C$18:$C$70,0))/1000,BT53*INDEX('Damage costs'!$Z$18:$Z$70,MATCH($B138,'Damage costs'!$C$18:$C$70,0))/1000),"")</f>
        <v/>
      </c>
      <c r="BU138" s="59" t="str">
        <f>IFERROR(IF(OR($C$144=FALSE,LEFT($B138,3)&lt;&gt;"NOX"),BU53*INDEX('Damage costs'!$V$18:$V$70,MATCH($B138,'Damage costs'!$C$18:$C$70,0))/1000,BU53*INDEX('Damage costs'!$Z$18:$Z$70,MATCH($B138,'Damage costs'!$C$18:$C$70,0))/1000),"")</f>
        <v/>
      </c>
      <c r="BV138" s="59" t="str">
        <f>IFERROR(IF(OR($C$144=FALSE,LEFT($B138,3)&lt;&gt;"NOX"),BV53*INDEX('Damage costs'!$V$18:$V$70,MATCH($B138,'Damage costs'!$C$18:$C$70,0))/1000,BV53*INDEX('Damage costs'!$Z$18:$Z$70,MATCH($B138,'Damage costs'!$C$18:$C$70,0))/1000),"")</f>
        <v/>
      </c>
      <c r="BW138" s="59" t="str">
        <f>IFERROR(IF(OR($C$144=FALSE,LEFT($B138,3)&lt;&gt;"NOX"),BW53*INDEX('Damage costs'!$V$18:$V$70,MATCH($B138,'Damage costs'!$C$18:$C$70,0))/1000,BW53*INDEX('Damage costs'!$Z$18:$Z$70,MATCH($B138,'Damage costs'!$C$18:$C$70,0))/1000),"")</f>
        <v/>
      </c>
      <c r="BX138" s="59" t="str">
        <f>IFERROR(IF(OR($C$144=FALSE,LEFT($B138,3)&lt;&gt;"NOX"),BX53*INDEX('Damage costs'!$V$18:$V$70,MATCH($B138,'Damage costs'!$C$18:$C$70,0))/1000,BX53*INDEX('Damage costs'!$Z$18:$Z$70,MATCH($B138,'Damage costs'!$C$18:$C$70,0))/1000),"")</f>
        <v/>
      </c>
      <c r="BY138" s="59" t="str">
        <f>IFERROR(IF(OR($C$144=FALSE,LEFT($B138,3)&lt;&gt;"NOX"),BY53*INDEX('Damage costs'!$V$18:$V$70,MATCH($B138,'Damage costs'!$C$18:$C$70,0))/1000,BY53*INDEX('Damage costs'!$Z$18:$Z$70,MATCH($B138,'Damage costs'!$C$18:$C$70,0))/1000),"")</f>
        <v/>
      </c>
      <c r="BZ138" s="59" t="str">
        <f>IFERROR(IF(OR($C$144=FALSE,LEFT($B138,3)&lt;&gt;"NOX"),BZ53*INDEX('Damage costs'!$V$18:$V$70,MATCH($B138,'Damage costs'!$C$18:$C$70,0))/1000,BZ53*INDEX('Damage costs'!$Z$18:$Z$70,MATCH($B138,'Damage costs'!$C$18:$C$70,0))/1000),"")</f>
        <v/>
      </c>
      <c r="CA138" s="59" t="str">
        <f>IFERROR(IF(OR($C$144=FALSE,LEFT($B138,3)&lt;&gt;"NOX"),CA53*INDEX('Damage costs'!$V$18:$V$70,MATCH($B138,'Damage costs'!$C$18:$C$70,0))/1000,CA53*INDEX('Damage costs'!$Z$18:$Z$70,MATCH($B138,'Damage costs'!$C$18:$C$70,0))/1000),"")</f>
        <v/>
      </c>
      <c r="CB138" s="59" t="str">
        <f>IFERROR(IF(OR($C$144=FALSE,LEFT($B138,3)&lt;&gt;"NOX"),CB53*INDEX('Damage costs'!$V$18:$V$70,MATCH($B138,'Damage costs'!$C$18:$C$70,0))/1000,CB53*INDEX('Damage costs'!$Z$18:$Z$70,MATCH($B138,'Damage costs'!$C$18:$C$70,0))/1000),"")</f>
        <v/>
      </c>
      <c r="CC138" s="59" t="str">
        <f>IFERROR(IF(OR($C$144=FALSE,LEFT($B138,3)&lt;&gt;"NOX"),CC53*INDEX('Damage costs'!$V$18:$V$70,MATCH($B138,'Damage costs'!$C$18:$C$70,0))/1000,CC53*INDEX('Damage costs'!$Z$18:$Z$70,MATCH($B138,'Damage costs'!$C$18:$C$70,0))/1000),"")</f>
        <v/>
      </c>
      <c r="CD138" s="59" t="str">
        <f>IFERROR(IF(OR($C$144=FALSE,LEFT($B138,3)&lt;&gt;"NOX"),CD53*INDEX('Damage costs'!$V$18:$V$70,MATCH($B138,'Damage costs'!$C$18:$C$70,0))/1000,CD53*INDEX('Damage costs'!$Z$18:$Z$70,MATCH($B138,'Damage costs'!$C$18:$C$70,0))/1000),"")</f>
        <v/>
      </c>
      <c r="CE138" s="59" t="str">
        <f>IFERROR(IF(OR($C$144=FALSE,LEFT($B138,3)&lt;&gt;"NOX"),CE53*INDEX('Damage costs'!$V$18:$V$70,MATCH($B138,'Damage costs'!$C$18:$C$70,0))/1000,CE53*INDEX('Damage costs'!$Z$18:$Z$70,MATCH($B138,'Damage costs'!$C$18:$C$70,0))/1000),"")</f>
        <v/>
      </c>
      <c r="CF138" s="59" t="str">
        <f>IFERROR(IF(OR($C$144=FALSE,LEFT($B138,3)&lt;&gt;"NOX"),CF53*INDEX('Damage costs'!$V$18:$V$70,MATCH($B138,'Damage costs'!$C$18:$C$70,0))/1000,CF53*INDEX('Damage costs'!$Z$18:$Z$70,MATCH($B138,'Damage costs'!$C$18:$C$70,0))/1000),"")</f>
        <v/>
      </c>
      <c r="CG138" s="59" t="str">
        <f>IFERROR(IF(OR($C$144=FALSE,LEFT($B138,3)&lt;&gt;"NOX"),CG53*INDEX('Damage costs'!$V$18:$V$70,MATCH($B138,'Damage costs'!$C$18:$C$70,0))/1000,CG53*INDEX('Damage costs'!$Z$18:$Z$70,MATCH($B138,'Damage costs'!$C$18:$C$70,0))/1000),"")</f>
        <v/>
      </c>
      <c r="CH138" s="59" t="str">
        <f>IFERROR(IF(OR($C$144=FALSE,LEFT($B138,3)&lt;&gt;"NOX"),CH53*INDEX('Damage costs'!$V$18:$V$70,MATCH($B138,'Damage costs'!$C$18:$C$70,0))/1000,CH53*INDEX('Damage costs'!$Z$18:$Z$70,MATCH($B138,'Damage costs'!$C$18:$C$70,0))/1000),"")</f>
        <v/>
      </c>
      <c r="CI138" s="59" t="str">
        <f>IFERROR(IF(OR($C$144=FALSE,LEFT($B138,3)&lt;&gt;"NOX"),CI53*INDEX('Damage costs'!$V$18:$V$70,MATCH($B138,'Damage costs'!$C$18:$C$70,0))/1000,CI53*INDEX('Damage costs'!$Z$18:$Z$70,MATCH($B138,'Damage costs'!$C$18:$C$70,0))/1000),"")</f>
        <v/>
      </c>
      <c r="CJ138" s="59" t="str">
        <f>IFERROR(IF(OR($C$144=FALSE,LEFT($B138,3)&lt;&gt;"NOX"),CJ53*INDEX('Damage costs'!$V$18:$V$70,MATCH($B138,'Damage costs'!$C$18:$C$70,0))/1000,CJ53*INDEX('Damage costs'!$Z$18:$Z$70,MATCH($B138,'Damage costs'!$C$18:$C$70,0))/1000),"")</f>
        <v/>
      </c>
      <c r="CK138" s="59" t="str">
        <f>IFERROR(IF(OR($C$144=FALSE,LEFT($B138,3)&lt;&gt;"NOX"),CK53*INDEX('Damage costs'!$V$18:$V$70,MATCH($B138,'Damage costs'!$C$18:$C$70,0))/1000,CK53*INDEX('Damage costs'!$Z$18:$Z$70,MATCH($B138,'Damage costs'!$C$18:$C$70,0))/1000),"")</f>
        <v/>
      </c>
      <c r="CL138" s="59" t="str">
        <f>IFERROR(IF(OR($C$144=FALSE,LEFT($B138,3)&lt;&gt;"NOX"),CL53*INDEX('Damage costs'!$V$18:$V$70,MATCH($B138,'Damage costs'!$C$18:$C$70,0))/1000,CL53*INDEX('Damage costs'!$Z$18:$Z$70,MATCH($B138,'Damage costs'!$C$18:$C$70,0))/1000),"")</f>
        <v/>
      </c>
      <c r="CM138" s="59" t="str">
        <f>IFERROR(IF(OR($C$144=FALSE,LEFT($B138,3)&lt;&gt;"NOX"),CM53*INDEX('Damage costs'!$V$18:$V$70,MATCH($B138,'Damage costs'!$C$18:$C$70,0))/1000,CM53*INDEX('Damage costs'!$Z$18:$Z$70,MATCH($B138,'Damage costs'!$C$18:$C$70,0))/1000),"")</f>
        <v/>
      </c>
      <c r="CN138" s="59" t="str">
        <f>IFERROR(IF(OR($C$144=FALSE,LEFT($B138,3)&lt;&gt;"NOX"),CN53*INDEX('Damage costs'!$V$18:$V$70,MATCH($B138,'Damage costs'!$C$18:$C$70,0))/1000,CN53*INDEX('Damage costs'!$Z$18:$Z$70,MATCH($B138,'Damage costs'!$C$18:$C$70,0))/1000),"")</f>
        <v/>
      </c>
      <c r="CO138" s="59" t="str">
        <f>IFERROR(IF(OR($C$144=FALSE,LEFT($B138,3)&lt;&gt;"NOX"),CO53*INDEX('Damage costs'!$V$18:$V$70,MATCH($B138,'Damage costs'!$C$18:$C$70,0))/1000,CO53*INDEX('Damage costs'!$Z$18:$Z$70,MATCH($B138,'Damage costs'!$C$18:$C$70,0))/1000),"")</f>
        <v/>
      </c>
      <c r="CP138" s="59" t="str">
        <f>IFERROR(IF(OR($C$144=FALSE,LEFT($B138,3)&lt;&gt;"NOX"),CP53*INDEX('Damage costs'!$V$18:$V$70,MATCH($B138,'Damage costs'!$C$18:$C$70,0))/1000,CP53*INDEX('Damage costs'!$Z$18:$Z$70,MATCH($B138,'Damage costs'!$C$18:$C$70,0))/1000),"")</f>
        <v/>
      </c>
      <c r="CQ138" s="59" t="str">
        <f>IFERROR(IF(OR($C$144=FALSE,LEFT($B138,3)&lt;&gt;"NOX"),CQ53*INDEX('Damage costs'!$V$18:$V$70,MATCH($B138,'Damage costs'!$C$18:$C$70,0))/1000,CQ53*INDEX('Damage costs'!$Z$18:$Z$70,MATCH($B138,'Damage costs'!$C$18:$C$70,0))/1000),"")</f>
        <v/>
      </c>
      <c r="CR138" s="59" t="str">
        <f>IFERROR(IF(OR($C$144=FALSE,LEFT($B138,3)&lt;&gt;"NOX"),CR53*INDEX('Damage costs'!$V$18:$V$70,MATCH($B138,'Damage costs'!$C$18:$C$70,0))/1000,CR53*INDEX('Damage costs'!$Z$18:$Z$70,MATCH($B138,'Damage costs'!$C$18:$C$70,0))/1000),"")</f>
        <v/>
      </c>
      <c r="CS138" s="59" t="str">
        <f>IFERROR(IF(OR($C$144=FALSE,LEFT($B138,3)&lt;&gt;"NOX"),CS53*INDEX('Damage costs'!$V$18:$V$70,MATCH($B138,'Damage costs'!$C$18:$C$70,0))/1000,CS53*INDEX('Damage costs'!$Z$18:$Z$70,MATCH($B138,'Damage costs'!$C$18:$C$70,0))/1000),"")</f>
        <v/>
      </c>
      <c r="CT138" s="59" t="str">
        <f>IFERROR(IF(OR($C$144=FALSE,LEFT($B138,3)&lt;&gt;"NOX"),CT53*INDEX('Damage costs'!$V$18:$V$70,MATCH($B138,'Damage costs'!$C$18:$C$70,0))/1000,CT53*INDEX('Damage costs'!$Z$18:$Z$70,MATCH($B138,'Damage costs'!$C$18:$C$70,0))/1000),"")</f>
        <v/>
      </c>
      <c r="CU138" s="59" t="str">
        <f>IFERROR(IF(OR($C$144=FALSE,LEFT($B138,3)&lt;&gt;"NOX"),CU53*INDEX('Damage costs'!$V$18:$V$70,MATCH($B138,'Damage costs'!$C$18:$C$70,0))/1000,CU53*INDEX('Damage costs'!$Z$18:$Z$70,MATCH($B138,'Damage costs'!$C$18:$C$70,0))/1000),"")</f>
        <v/>
      </c>
      <c r="CV138" s="59" t="str">
        <f>IFERROR(IF(OR($C$144=FALSE,LEFT($B138,3)&lt;&gt;"NOX"),CV53*INDEX('Damage costs'!$V$18:$V$70,MATCH($B138,'Damage costs'!$C$18:$C$70,0))/1000,CV53*INDEX('Damage costs'!$Z$18:$Z$70,MATCH($B138,'Damage costs'!$C$18:$C$70,0))/1000),"")</f>
        <v/>
      </c>
      <c r="CW138" s="59" t="str">
        <f>IFERROR(IF(OR($C$144=FALSE,LEFT($B138,3)&lt;&gt;"NOX"),CW53*INDEX('Damage costs'!$V$18:$V$70,MATCH($B138,'Damage costs'!$C$18:$C$70,0))/1000,CW53*INDEX('Damage costs'!$Z$18:$Z$70,MATCH($B138,'Damage costs'!$C$18:$C$70,0))/1000),"")</f>
        <v/>
      </c>
      <c r="CX138" s="59" t="str">
        <f>IFERROR(IF(OR($C$144=FALSE,LEFT($B138,3)&lt;&gt;"NOX"),CX53*INDEX('Damage costs'!$V$18:$V$70,MATCH($B138,'Damage costs'!$C$18:$C$70,0))/1000,CX53*INDEX('Damage costs'!$Z$18:$Z$70,MATCH($B138,'Damage costs'!$C$18:$C$70,0))/1000),"")</f>
        <v/>
      </c>
      <c r="CY138" s="59" t="str">
        <f>IFERROR(IF(OR($C$144=FALSE,LEFT($B138,3)&lt;&gt;"NOX"),CY53*INDEX('Damage costs'!$V$18:$V$70,MATCH($B138,'Damage costs'!$C$18:$C$70,0))/1000,CY53*INDEX('Damage costs'!$Z$18:$Z$70,MATCH($B138,'Damage costs'!$C$18:$C$70,0))/1000),"")</f>
        <v/>
      </c>
      <c r="CZ138" s="391"/>
    </row>
    <row r="139" spans="2:104" x14ac:dyDescent="0.25">
      <c r="B139" s="406">
        <f t="shared" si="52"/>
        <v>0</v>
      </c>
      <c r="C139" s="9" t="s">
        <v>1117</v>
      </c>
      <c r="D139" s="59" t="str">
        <f>IFERROR(IF(OR($C$144=FALSE,LEFT($B139,3)&lt;&gt;"NOX"),D54*INDEX('Damage costs'!$V$18:$V$70,MATCH($B139,'Damage costs'!$C$18:$C$70,0))/1000,D54*INDEX('Damage costs'!$Z$18:$Z$70,MATCH($B139,'Damage costs'!$C$18:$C$70,0))/1000),"")</f>
        <v/>
      </c>
      <c r="E139" s="59" t="str">
        <f>IFERROR(IF(OR($C$144=FALSE,LEFT($B139,3)&lt;&gt;"NOX"),E54*INDEX('Damage costs'!$V$18:$V$70,MATCH($B139,'Damage costs'!$C$18:$C$70,0))/1000,E54*INDEX('Damage costs'!$Z$18:$Z$70,MATCH($B139,'Damage costs'!$C$18:$C$70,0))/1000),"")</f>
        <v/>
      </c>
      <c r="F139" s="59" t="str">
        <f>IFERROR(IF(OR($C$144=FALSE,LEFT($B139,3)&lt;&gt;"NOX"),F54*INDEX('Damage costs'!$V$18:$V$70,MATCH($B139,'Damage costs'!$C$18:$C$70,0))/1000,F54*INDEX('Damage costs'!$Z$18:$Z$70,MATCH($B139,'Damage costs'!$C$18:$C$70,0))/1000),"")</f>
        <v/>
      </c>
      <c r="G139" s="59" t="str">
        <f>IFERROR(IF(OR($C$144=FALSE,LEFT($B139,3)&lt;&gt;"NOX"),G54*INDEX('Damage costs'!$V$18:$V$70,MATCH($B139,'Damage costs'!$C$18:$C$70,0))/1000,G54*INDEX('Damage costs'!$Z$18:$Z$70,MATCH($B139,'Damage costs'!$C$18:$C$70,0))/1000),"")</f>
        <v/>
      </c>
      <c r="H139" s="59" t="str">
        <f>IFERROR(IF(OR($C$144=FALSE,LEFT($B139,3)&lt;&gt;"NOX"),H54*INDEX('Damage costs'!$V$18:$V$70,MATCH($B139,'Damage costs'!$C$18:$C$70,0))/1000,H54*INDEX('Damage costs'!$Z$18:$Z$70,MATCH($B139,'Damage costs'!$C$18:$C$70,0))/1000),"")</f>
        <v/>
      </c>
      <c r="I139" s="59" t="str">
        <f>IFERROR(IF(OR($C$144=FALSE,LEFT($B139,3)&lt;&gt;"NOX"),I54*INDEX('Damage costs'!$V$18:$V$70,MATCH($B139,'Damage costs'!$C$18:$C$70,0))/1000,I54*INDEX('Damage costs'!$Z$18:$Z$70,MATCH($B139,'Damage costs'!$C$18:$C$70,0))/1000),"")</f>
        <v/>
      </c>
      <c r="J139" s="59" t="str">
        <f>IFERROR(IF(OR($C$144=FALSE,LEFT($B139,3)&lt;&gt;"NOX"),J54*INDEX('Damage costs'!$V$18:$V$70,MATCH($B139,'Damage costs'!$C$18:$C$70,0))/1000,J54*INDEX('Damage costs'!$Z$18:$Z$70,MATCH($B139,'Damage costs'!$C$18:$C$70,0))/1000),"")</f>
        <v/>
      </c>
      <c r="K139" s="59" t="str">
        <f>IFERROR(IF(OR($C$144=FALSE,LEFT($B139,3)&lt;&gt;"NOX"),K54*INDEX('Damage costs'!$V$18:$V$70,MATCH($B139,'Damage costs'!$C$18:$C$70,0))/1000,K54*INDEX('Damage costs'!$Z$18:$Z$70,MATCH($B139,'Damage costs'!$C$18:$C$70,0))/1000),"")</f>
        <v/>
      </c>
      <c r="L139" s="59" t="str">
        <f>IFERROR(IF(OR($C$144=FALSE,LEFT($B139,3)&lt;&gt;"NOX"),L54*INDEX('Damage costs'!$V$18:$V$70,MATCH($B139,'Damage costs'!$C$18:$C$70,0))/1000,L54*INDEX('Damage costs'!$Z$18:$Z$70,MATCH($B139,'Damage costs'!$C$18:$C$70,0))/1000),"")</f>
        <v/>
      </c>
      <c r="M139" s="59" t="str">
        <f>IFERROR(IF(OR($C$144=FALSE,LEFT($B139,3)&lt;&gt;"NOX"),M54*INDEX('Damage costs'!$V$18:$V$70,MATCH($B139,'Damage costs'!$C$18:$C$70,0))/1000,M54*INDEX('Damage costs'!$Z$18:$Z$70,MATCH($B139,'Damage costs'!$C$18:$C$70,0))/1000),"")</f>
        <v/>
      </c>
      <c r="N139" s="59" t="str">
        <f>IFERROR(IF(OR($C$144=FALSE,LEFT($B139,3)&lt;&gt;"NOX"),N54*INDEX('Damage costs'!$V$18:$V$70,MATCH($B139,'Damage costs'!$C$18:$C$70,0))/1000,N54*INDEX('Damage costs'!$Z$18:$Z$70,MATCH($B139,'Damage costs'!$C$18:$C$70,0))/1000),"")</f>
        <v/>
      </c>
      <c r="O139" s="59" t="str">
        <f>IFERROR(IF(OR($C$144=FALSE,LEFT($B139,3)&lt;&gt;"NOX"),O54*INDEX('Damage costs'!$V$18:$V$70,MATCH($B139,'Damage costs'!$C$18:$C$70,0))/1000,O54*INDEX('Damage costs'!$Z$18:$Z$70,MATCH($B139,'Damage costs'!$C$18:$C$70,0))/1000),"")</f>
        <v/>
      </c>
      <c r="P139" s="59" t="str">
        <f>IFERROR(IF(OR($C$144=FALSE,LEFT($B139,3)&lt;&gt;"NOX"),P54*INDEX('Damage costs'!$V$18:$V$70,MATCH($B139,'Damage costs'!$C$18:$C$70,0))/1000,P54*INDEX('Damage costs'!$Z$18:$Z$70,MATCH($B139,'Damage costs'!$C$18:$C$70,0))/1000),"")</f>
        <v/>
      </c>
      <c r="Q139" s="59" t="str">
        <f>IFERROR(IF(OR($C$144=FALSE,LEFT($B139,3)&lt;&gt;"NOX"),Q54*INDEX('Damage costs'!$V$18:$V$70,MATCH($B139,'Damage costs'!$C$18:$C$70,0))/1000,Q54*INDEX('Damage costs'!$Z$18:$Z$70,MATCH($B139,'Damage costs'!$C$18:$C$70,0))/1000),"")</f>
        <v/>
      </c>
      <c r="R139" s="59" t="str">
        <f>IFERROR(IF(OR($C$144=FALSE,LEFT($B139,3)&lt;&gt;"NOX"),R54*INDEX('Damage costs'!$V$18:$V$70,MATCH($B139,'Damage costs'!$C$18:$C$70,0))/1000,R54*INDEX('Damage costs'!$Z$18:$Z$70,MATCH($B139,'Damage costs'!$C$18:$C$70,0))/1000),"")</f>
        <v/>
      </c>
      <c r="S139" s="59" t="str">
        <f>IFERROR(IF(OR($C$144=FALSE,LEFT($B139,3)&lt;&gt;"NOX"),S54*INDEX('Damage costs'!$V$18:$V$70,MATCH($B139,'Damage costs'!$C$18:$C$70,0))/1000,S54*INDEX('Damage costs'!$Z$18:$Z$70,MATCH($B139,'Damage costs'!$C$18:$C$70,0))/1000),"")</f>
        <v/>
      </c>
      <c r="T139" s="59" t="str">
        <f>IFERROR(IF(OR($C$144=FALSE,LEFT($B139,3)&lt;&gt;"NOX"),T54*INDEX('Damage costs'!$V$18:$V$70,MATCH($B139,'Damage costs'!$C$18:$C$70,0))/1000,T54*INDEX('Damage costs'!$Z$18:$Z$70,MATCH($B139,'Damage costs'!$C$18:$C$70,0))/1000),"")</f>
        <v/>
      </c>
      <c r="U139" s="59" t="str">
        <f>IFERROR(IF(OR($C$144=FALSE,LEFT($B139,3)&lt;&gt;"NOX"),U54*INDEX('Damage costs'!$V$18:$V$70,MATCH($B139,'Damage costs'!$C$18:$C$70,0))/1000,U54*INDEX('Damage costs'!$Z$18:$Z$70,MATCH($B139,'Damage costs'!$C$18:$C$70,0))/1000),"")</f>
        <v/>
      </c>
      <c r="V139" s="59" t="str">
        <f>IFERROR(IF(OR($C$144=FALSE,LEFT($B139,3)&lt;&gt;"NOX"),V54*INDEX('Damage costs'!$V$18:$V$70,MATCH($B139,'Damage costs'!$C$18:$C$70,0))/1000,V54*INDEX('Damage costs'!$Z$18:$Z$70,MATCH($B139,'Damage costs'!$C$18:$C$70,0))/1000),"")</f>
        <v/>
      </c>
      <c r="W139" s="59" t="str">
        <f>IFERROR(IF(OR($C$144=FALSE,LEFT($B139,3)&lt;&gt;"NOX"),W54*INDEX('Damage costs'!$V$18:$V$70,MATCH($B139,'Damage costs'!$C$18:$C$70,0))/1000,W54*INDEX('Damage costs'!$Z$18:$Z$70,MATCH($B139,'Damage costs'!$C$18:$C$70,0))/1000),"")</f>
        <v/>
      </c>
      <c r="X139" s="59" t="str">
        <f>IFERROR(IF(OR($C$144=FALSE,LEFT($B139,3)&lt;&gt;"NOX"),X54*INDEX('Damage costs'!$V$18:$V$70,MATCH($B139,'Damage costs'!$C$18:$C$70,0))/1000,X54*INDEX('Damage costs'!$Z$18:$Z$70,MATCH($B139,'Damage costs'!$C$18:$C$70,0))/1000),"")</f>
        <v/>
      </c>
      <c r="Y139" s="59" t="str">
        <f>IFERROR(IF(OR($C$144=FALSE,LEFT($B139,3)&lt;&gt;"NOX"),Y54*INDEX('Damage costs'!$V$18:$V$70,MATCH($B139,'Damage costs'!$C$18:$C$70,0))/1000,Y54*INDEX('Damage costs'!$Z$18:$Z$70,MATCH($B139,'Damage costs'!$C$18:$C$70,0))/1000),"")</f>
        <v/>
      </c>
      <c r="Z139" s="59" t="str">
        <f>IFERROR(IF(OR($C$144=FALSE,LEFT($B139,3)&lt;&gt;"NOX"),Z54*INDEX('Damage costs'!$V$18:$V$70,MATCH($B139,'Damage costs'!$C$18:$C$70,0))/1000,Z54*INDEX('Damage costs'!$Z$18:$Z$70,MATCH($B139,'Damage costs'!$C$18:$C$70,0))/1000),"")</f>
        <v/>
      </c>
      <c r="AA139" s="59" t="str">
        <f>IFERROR(IF(OR($C$144=FALSE,LEFT($B139,3)&lt;&gt;"NOX"),AA54*INDEX('Damage costs'!$V$18:$V$70,MATCH($B139,'Damage costs'!$C$18:$C$70,0))/1000,AA54*INDEX('Damage costs'!$Z$18:$Z$70,MATCH($B139,'Damage costs'!$C$18:$C$70,0))/1000),"")</f>
        <v/>
      </c>
      <c r="AB139" s="59" t="str">
        <f>IFERROR(IF(OR($C$144=FALSE,LEFT($B139,3)&lt;&gt;"NOX"),AB54*INDEX('Damage costs'!$V$18:$V$70,MATCH($B139,'Damage costs'!$C$18:$C$70,0))/1000,AB54*INDEX('Damage costs'!$Z$18:$Z$70,MATCH($B139,'Damage costs'!$C$18:$C$70,0))/1000),"")</f>
        <v/>
      </c>
      <c r="AC139" s="59" t="str">
        <f>IFERROR(IF(OR($C$144=FALSE,LEFT($B139,3)&lt;&gt;"NOX"),AC54*INDEX('Damage costs'!$V$18:$V$70,MATCH($B139,'Damage costs'!$C$18:$C$70,0))/1000,AC54*INDEX('Damage costs'!$Z$18:$Z$70,MATCH($B139,'Damage costs'!$C$18:$C$70,0))/1000),"")</f>
        <v/>
      </c>
      <c r="AD139" s="59" t="str">
        <f>IFERROR(IF(OR($C$144=FALSE,LEFT($B139,3)&lt;&gt;"NOX"),AD54*INDEX('Damage costs'!$V$18:$V$70,MATCH($B139,'Damage costs'!$C$18:$C$70,0))/1000,AD54*INDEX('Damage costs'!$Z$18:$Z$70,MATCH($B139,'Damage costs'!$C$18:$C$70,0))/1000),"")</f>
        <v/>
      </c>
      <c r="AE139" s="59" t="str">
        <f>IFERROR(IF(OR($C$144=FALSE,LEFT($B139,3)&lt;&gt;"NOX"),AE54*INDEX('Damage costs'!$V$18:$V$70,MATCH($B139,'Damage costs'!$C$18:$C$70,0))/1000,AE54*INDEX('Damage costs'!$Z$18:$Z$70,MATCH($B139,'Damage costs'!$C$18:$C$70,0))/1000),"")</f>
        <v/>
      </c>
      <c r="AF139" s="59" t="str">
        <f>IFERROR(IF(OR($C$144=FALSE,LEFT($B139,3)&lt;&gt;"NOX"),AF54*INDEX('Damage costs'!$V$18:$V$70,MATCH($B139,'Damage costs'!$C$18:$C$70,0))/1000,AF54*INDEX('Damage costs'!$Z$18:$Z$70,MATCH($B139,'Damage costs'!$C$18:$C$70,0))/1000),"")</f>
        <v/>
      </c>
      <c r="AG139" s="59" t="str">
        <f>IFERROR(IF(OR($C$144=FALSE,LEFT($B139,3)&lt;&gt;"NOX"),AG54*INDEX('Damage costs'!$V$18:$V$70,MATCH($B139,'Damage costs'!$C$18:$C$70,0))/1000,AG54*INDEX('Damage costs'!$Z$18:$Z$70,MATCH($B139,'Damage costs'!$C$18:$C$70,0))/1000),"")</f>
        <v/>
      </c>
      <c r="AH139" s="59" t="str">
        <f>IFERROR(IF(OR($C$144=FALSE,LEFT($B139,3)&lt;&gt;"NOX"),AH54*INDEX('Damage costs'!$V$18:$V$70,MATCH($B139,'Damage costs'!$C$18:$C$70,0))/1000,AH54*INDEX('Damage costs'!$Z$18:$Z$70,MATCH($B139,'Damage costs'!$C$18:$C$70,0))/1000),"")</f>
        <v/>
      </c>
      <c r="AI139" s="59" t="str">
        <f>IFERROR(IF(OR($C$144=FALSE,LEFT($B139,3)&lt;&gt;"NOX"),AI54*INDEX('Damage costs'!$V$18:$V$70,MATCH($B139,'Damage costs'!$C$18:$C$70,0))/1000,AI54*INDEX('Damage costs'!$Z$18:$Z$70,MATCH($B139,'Damage costs'!$C$18:$C$70,0))/1000),"")</f>
        <v/>
      </c>
      <c r="AJ139" s="59" t="str">
        <f>IFERROR(IF(OR($C$144=FALSE,LEFT($B139,3)&lt;&gt;"NOX"),AJ54*INDEX('Damage costs'!$V$18:$V$70,MATCH($B139,'Damage costs'!$C$18:$C$70,0))/1000,AJ54*INDEX('Damage costs'!$Z$18:$Z$70,MATCH($B139,'Damage costs'!$C$18:$C$70,0))/1000),"")</f>
        <v/>
      </c>
      <c r="AK139" s="59" t="str">
        <f>IFERROR(IF(OR($C$144=FALSE,LEFT($B139,3)&lt;&gt;"NOX"),AK54*INDEX('Damage costs'!$V$18:$V$70,MATCH($B139,'Damage costs'!$C$18:$C$70,0))/1000,AK54*INDEX('Damage costs'!$Z$18:$Z$70,MATCH($B139,'Damage costs'!$C$18:$C$70,0))/1000),"")</f>
        <v/>
      </c>
      <c r="AL139" s="59" t="str">
        <f>IFERROR(IF(OR($C$144=FALSE,LEFT($B139,3)&lt;&gt;"NOX"),AL54*INDEX('Damage costs'!$V$18:$V$70,MATCH($B139,'Damage costs'!$C$18:$C$70,0))/1000,AL54*INDEX('Damage costs'!$Z$18:$Z$70,MATCH($B139,'Damage costs'!$C$18:$C$70,0))/1000),"")</f>
        <v/>
      </c>
      <c r="AM139" s="59" t="str">
        <f>IFERROR(IF(OR($C$144=FALSE,LEFT($B139,3)&lt;&gt;"NOX"),AM54*INDEX('Damage costs'!$V$18:$V$70,MATCH($B139,'Damage costs'!$C$18:$C$70,0))/1000,AM54*INDEX('Damage costs'!$Z$18:$Z$70,MATCH($B139,'Damage costs'!$C$18:$C$70,0))/1000),"")</f>
        <v/>
      </c>
      <c r="AN139" s="59" t="str">
        <f>IFERROR(IF(OR($C$144=FALSE,LEFT($B139,3)&lt;&gt;"NOX"),AN54*INDEX('Damage costs'!$V$18:$V$70,MATCH($B139,'Damage costs'!$C$18:$C$70,0))/1000,AN54*INDEX('Damage costs'!$Z$18:$Z$70,MATCH($B139,'Damage costs'!$C$18:$C$70,0))/1000),"")</f>
        <v/>
      </c>
      <c r="AO139" s="59" t="str">
        <f>IFERROR(IF(OR($C$144=FALSE,LEFT($B139,3)&lt;&gt;"NOX"),AO54*INDEX('Damage costs'!$V$18:$V$70,MATCH($B139,'Damage costs'!$C$18:$C$70,0))/1000,AO54*INDEX('Damage costs'!$Z$18:$Z$70,MATCH($B139,'Damage costs'!$C$18:$C$70,0))/1000),"")</f>
        <v/>
      </c>
      <c r="AP139" s="59" t="str">
        <f>IFERROR(IF(OR($C$144=FALSE,LEFT($B139,3)&lt;&gt;"NOX"),AP54*INDEX('Damage costs'!$V$18:$V$70,MATCH($B139,'Damage costs'!$C$18:$C$70,0))/1000,AP54*INDEX('Damage costs'!$Z$18:$Z$70,MATCH($B139,'Damage costs'!$C$18:$C$70,0))/1000),"")</f>
        <v/>
      </c>
      <c r="AQ139" s="59" t="str">
        <f>IFERROR(IF(OR($C$144=FALSE,LEFT($B139,3)&lt;&gt;"NOX"),AQ54*INDEX('Damage costs'!$V$18:$V$70,MATCH($B139,'Damage costs'!$C$18:$C$70,0))/1000,AQ54*INDEX('Damage costs'!$Z$18:$Z$70,MATCH($B139,'Damage costs'!$C$18:$C$70,0))/1000),"")</f>
        <v/>
      </c>
      <c r="AR139" s="59" t="str">
        <f>IFERROR(IF(OR($C$144=FALSE,LEFT($B139,3)&lt;&gt;"NOX"),AR54*INDEX('Damage costs'!$V$18:$V$70,MATCH($B139,'Damage costs'!$C$18:$C$70,0))/1000,AR54*INDEX('Damage costs'!$Z$18:$Z$70,MATCH($B139,'Damage costs'!$C$18:$C$70,0))/1000),"")</f>
        <v/>
      </c>
      <c r="AS139" s="59" t="str">
        <f>IFERROR(IF(OR($C$144=FALSE,LEFT($B139,3)&lt;&gt;"NOX"),AS54*INDEX('Damage costs'!$V$18:$V$70,MATCH($B139,'Damage costs'!$C$18:$C$70,0))/1000,AS54*INDEX('Damage costs'!$Z$18:$Z$70,MATCH($B139,'Damage costs'!$C$18:$C$70,0))/1000),"")</f>
        <v/>
      </c>
      <c r="AT139" s="59" t="str">
        <f>IFERROR(IF(OR($C$144=FALSE,LEFT($B139,3)&lt;&gt;"NOX"),AT54*INDEX('Damage costs'!$V$18:$V$70,MATCH($B139,'Damage costs'!$C$18:$C$70,0))/1000,AT54*INDEX('Damage costs'!$Z$18:$Z$70,MATCH($B139,'Damage costs'!$C$18:$C$70,0))/1000),"")</f>
        <v/>
      </c>
      <c r="AU139" s="59" t="str">
        <f>IFERROR(IF(OR($C$144=FALSE,LEFT($B139,3)&lt;&gt;"NOX"),AU54*INDEX('Damage costs'!$V$18:$V$70,MATCH($B139,'Damage costs'!$C$18:$C$70,0))/1000,AU54*INDEX('Damage costs'!$Z$18:$Z$70,MATCH($B139,'Damage costs'!$C$18:$C$70,0))/1000),"")</f>
        <v/>
      </c>
      <c r="AV139" s="59" t="str">
        <f>IFERROR(IF(OR($C$144=FALSE,LEFT($B139,3)&lt;&gt;"NOX"),AV54*INDEX('Damage costs'!$V$18:$V$70,MATCH($B139,'Damage costs'!$C$18:$C$70,0))/1000,AV54*INDEX('Damage costs'!$Z$18:$Z$70,MATCH($B139,'Damage costs'!$C$18:$C$70,0))/1000),"")</f>
        <v/>
      </c>
      <c r="AW139" s="59" t="str">
        <f>IFERROR(IF(OR($C$144=FALSE,LEFT($B139,3)&lt;&gt;"NOX"),AW54*INDEX('Damage costs'!$V$18:$V$70,MATCH($B139,'Damage costs'!$C$18:$C$70,0))/1000,AW54*INDEX('Damage costs'!$Z$18:$Z$70,MATCH($B139,'Damage costs'!$C$18:$C$70,0))/1000),"")</f>
        <v/>
      </c>
      <c r="AX139" s="59" t="str">
        <f>IFERROR(IF(OR($C$144=FALSE,LEFT($B139,3)&lt;&gt;"NOX"),AX54*INDEX('Damage costs'!$V$18:$V$70,MATCH($B139,'Damage costs'!$C$18:$C$70,0))/1000,AX54*INDEX('Damage costs'!$Z$18:$Z$70,MATCH($B139,'Damage costs'!$C$18:$C$70,0))/1000),"")</f>
        <v/>
      </c>
      <c r="AY139" s="59" t="str">
        <f>IFERROR(IF(OR($C$144=FALSE,LEFT($B139,3)&lt;&gt;"NOX"),AY54*INDEX('Damage costs'!$V$18:$V$70,MATCH($B139,'Damage costs'!$C$18:$C$70,0))/1000,AY54*INDEX('Damage costs'!$Z$18:$Z$70,MATCH($B139,'Damage costs'!$C$18:$C$70,0))/1000),"")</f>
        <v/>
      </c>
      <c r="AZ139" s="59" t="str">
        <f>IFERROR(IF(OR($C$144=FALSE,LEFT($B139,3)&lt;&gt;"NOX"),AZ54*INDEX('Damage costs'!$V$18:$V$70,MATCH($B139,'Damage costs'!$C$18:$C$70,0))/1000,AZ54*INDEX('Damage costs'!$Z$18:$Z$70,MATCH($B139,'Damage costs'!$C$18:$C$70,0))/1000),"")</f>
        <v/>
      </c>
      <c r="BA139" s="59" t="str">
        <f>IFERROR(IF(OR($C$144=FALSE,LEFT($B139,3)&lt;&gt;"NOX"),BA54*INDEX('Damage costs'!$V$18:$V$70,MATCH($B139,'Damage costs'!$C$18:$C$70,0))/1000,BA54*INDEX('Damage costs'!$Z$18:$Z$70,MATCH($B139,'Damage costs'!$C$18:$C$70,0))/1000),"")</f>
        <v/>
      </c>
      <c r="BB139" s="59" t="str">
        <f>IFERROR(IF(OR($C$144=FALSE,LEFT($B139,3)&lt;&gt;"NOX"),BB54*INDEX('Damage costs'!$V$18:$V$70,MATCH($B139,'Damage costs'!$C$18:$C$70,0))/1000,BB54*INDEX('Damage costs'!$Z$18:$Z$70,MATCH($B139,'Damage costs'!$C$18:$C$70,0))/1000),"")</f>
        <v/>
      </c>
      <c r="BC139" s="59" t="str">
        <f>IFERROR(IF(OR($C$144=FALSE,LEFT($B139,3)&lt;&gt;"NOX"),BC54*INDEX('Damage costs'!$V$18:$V$70,MATCH($B139,'Damage costs'!$C$18:$C$70,0))/1000,BC54*INDEX('Damage costs'!$Z$18:$Z$70,MATCH($B139,'Damage costs'!$C$18:$C$70,0))/1000),"")</f>
        <v/>
      </c>
      <c r="BD139" s="59" t="str">
        <f>IFERROR(IF(OR($C$144=FALSE,LEFT($B139,3)&lt;&gt;"NOX"),BD54*INDEX('Damage costs'!$V$18:$V$70,MATCH($B139,'Damage costs'!$C$18:$C$70,0))/1000,BD54*INDEX('Damage costs'!$Z$18:$Z$70,MATCH($B139,'Damage costs'!$C$18:$C$70,0))/1000),"")</f>
        <v/>
      </c>
      <c r="BE139" s="59" t="str">
        <f>IFERROR(IF(OR($C$144=FALSE,LEFT($B139,3)&lt;&gt;"NOX"),BE54*INDEX('Damage costs'!$V$18:$V$70,MATCH($B139,'Damage costs'!$C$18:$C$70,0))/1000,BE54*INDEX('Damage costs'!$Z$18:$Z$70,MATCH($B139,'Damage costs'!$C$18:$C$70,0))/1000),"")</f>
        <v/>
      </c>
      <c r="BF139" s="59" t="str">
        <f>IFERROR(IF(OR($C$144=FALSE,LEFT($B139,3)&lt;&gt;"NOX"),BF54*INDEX('Damage costs'!$V$18:$V$70,MATCH($B139,'Damage costs'!$C$18:$C$70,0))/1000,BF54*INDEX('Damage costs'!$Z$18:$Z$70,MATCH($B139,'Damage costs'!$C$18:$C$70,0))/1000),"")</f>
        <v/>
      </c>
      <c r="BG139" s="59" t="str">
        <f>IFERROR(IF(OR($C$144=FALSE,LEFT($B139,3)&lt;&gt;"NOX"),BG54*INDEX('Damage costs'!$V$18:$V$70,MATCH($B139,'Damage costs'!$C$18:$C$70,0))/1000,BG54*INDEX('Damage costs'!$Z$18:$Z$70,MATCH($B139,'Damage costs'!$C$18:$C$70,0))/1000),"")</f>
        <v/>
      </c>
      <c r="BH139" s="59" t="str">
        <f>IFERROR(IF(OR($C$144=FALSE,LEFT($B139,3)&lt;&gt;"NOX"),BH54*INDEX('Damage costs'!$V$18:$V$70,MATCH($B139,'Damage costs'!$C$18:$C$70,0))/1000,BH54*INDEX('Damage costs'!$Z$18:$Z$70,MATCH($B139,'Damage costs'!$C$18:$C$70,0))/1000),"")</f>
        <v/>
      </c>
      <c r="BI139" s="59" t="str">
        <f>IFERROR(IF(OR($C$144=FALSE,LEFT($B139,3)&lt;&gt;"NOX"),BI54*INDEX('Damage costs'!$V$18:$V$70,MATCH($B139,'Damage costs'!$C$18:$C$70,0))/1000,BI54*INDEX('Damage costs'!$Z$18:$Z$70,MATCH($B139,'Damage costs'!$C$18:$C$70,0))/1000),"")</f>
        <v/>
      </c>
      <c r="BJ139" s="59" t="str">
        <f>IFERROR(IF(OR($C$144=FALSE,LEFT($B139,3)&lt;&gt;"NOX"),BJ54*INDEX('Damage costs'!$V$18:$V$70,MATCH($B139,'Damage costs'!$C$18:$C$70,0))/1000,BJ54*INDEX('Damage costs'!$Z$18:$Z$70,MATCH($B139,'Damage costs'!$C$18:$C$70,0))/1000),"")</f>
        <v/>
      </c>
      <c r="BK139" s="59" t="str">
        <f>IFERROR(IF(OR($C$144=FALSE,LEFT($B139,3)&lt;&gt;"NOX"),BK54*INDEX('Damage costs'!$V$18:$V$70,MATCH($B139,'Damage costs'!$C$18:$C$70,0))/1000,BK54*INDEX('Damage costs'!$Z$18:$Z$70,MATCH($B139,'Damage costs'!$C$18:$C$70,0))/1000),"")</f>
        <v/>
      </c>
      <c r="BL139" s="59" t="str">
        <f>IFERROR(IF(OR($C$144=FALSE,LEFT($B139,3)&lt;&gt;"NOX"),BL54*INDEX('Damage costs'!$V$18:$V$70,MATCH($B139,'Damage costs'!$C$18:$C$70,0))/1000,BL54*INDEX('Damage costs'!$Z$18:$Z$70,MATCH($B139,'Damage costs'!$C$18:$C$70,0))/1000),"")</f>
        <v/>
      </c>
      <c r="BM139" s="59" t="str">
        <f>IFERROR(IF(OR($C$144=FALSE,LEFT($B139,3)&lt;&gt;"NOX"),BM54*INDEX('Damage costs'!$V$18:$V$70,MATCH($B139,'Damage costs'!$C$18:$C$70,0))/1000,BM54*INDEX('Damage costs'!$Z$18:$Z$70,MATCH($B139,'Damage costs'!$C$18:$C$70,0))/1000),"")</f>
        <v/>
      </c>
      <c r="BN139" s="59" t="str">
        <f>IFERROR(IF(OR($C$144=FALSE,LEFT($B139,3)&lt;&gt;"NOX"),BN54*INDEX('Damage costs'!$V$18:$V$70,MATCH($B139,'Damage costs'!$C$18:$C$70,0))/1000,BN54*INDEX('Damage costs'!$Z$18:$Z$70,MATCH($B139,'Damage costs'!$C$18:$C$70,0))/1000),"")</f>
        <v/>
      </c>
      <c r="BO139" s="59" t="str">
        <f>IFERROR(IF(OR($C$144=FALSE,LEFT($B139,3)&lt;&gt;"NOX"),BO54*INDEX('Damage costs'!$V$18:$V$70,MATCH($B139,'Damage costs'!$C$18:$C$70,0))/1000,BO54*INDEX('Damage costs'!$Z$18:$Z$70,MATCH($B139,'Damage costs'!$C$18:$C$70,0))/1000),"")</f>
        <v/>
      </c>
      <c r="BP139" s="59" t="str">
        <f>IFERROR(IF(OR($C$144=FALSE,LEFT($B139,3)&lt;&gt;"NOX"),BP54*INDEX('Damage costs'!$V$18:$V$70,MATCH($B139,'Damage costs'!$C$18:$C$70,0))/1000,BP54*INDEX('Damage costs'!$Z$18:$Z$70,MATCH($B139,'Damage costs'!$C$18:$C$70,0))/1000),"")</f>
        <v/>
      </c>
      <c r="BQ139" s="59" t="str">
        <f>IFERROR(IF(OR($C$144=FALSE,LEFT($B139,3)&lt;&gt;"NOX"),BQ54*INDEX('Damage costs'!$V$18:$V$70,MATCH($B139,'Damage costs'!$C$18:$C$70,0))/1000,BQ54*INDEX('Damage costs'!$Z$18:$Z$70,MATCH($B139,'Damage costs'!$C$18:$C$70,0))/1000),"")</f>
        <v/>
      </c>
      <c r="BR139" s="59" t="str">
        <f>IFERROR(IF(OR($C$144=FALSE,LEFT($B139,3)&lt;&gt;"NOX"),BR54*INDEX('Damage costs'!$V$18:$V$70,MATCH($B139,'Damage costs'!$C$18:$C$70,0))/1000,BR54*INDEX('Damage costs'!$Z$18:$Z$70,MATCH($B139,'Damage costs'!$C$18:$C$70,0))/1000),"")</f>
        <v/>
      </c>
      <c r="BS139" s="59" t="str">
        <f>IFERROR(IF(OR($C$144=FALSE,LEFT($B139,3)&lt;&gt;"NOX"),BS54*INDEX('Damage costs'!$V$18:$V$70,MATCH($B139,'Damage costs'!$C$18:$C$70,0))/1000,BS54*INDEX('Damage costs'!$Z$18:$Z$70,MATCH($B139,'Damage costs'!$C$18:$C$70,0))/1000),"")</f>
        <v/>
      </c>
      <c r="BT139" s="59" t="str">
        <f>IFERROR(IF(OR($C$144=FALSE,LEFT($B139,3)&lt;&gt;"NOX"),BT54*INDEX('Damage costs'!$V$18:$V$70,MATCH($B139,'Damage costs'!$C$18:$C$70,0))/1000,BT54*INDEX('Damage costs'!$Z$18:$Z$70,MATCH($B139,'Damage costs'!$C$18:$C$70,0))/1000),"")</f>
        <v/>
      </c>
      <c r="BU139" s="59" t="str">
        <f>IFERROR(IF(OR($C$144=FALSE,LEFT($B139,3)&lt;&gt;"NOX"),BU54*INDEX('Damage costs'!$V$18:$V$70,MATCH($B139,'Damage costs'!$C$18:$C$70,0))/1000,BU54*INDEX('Damage costs'!$Z$18:$Z$70,MATCH($B139,'Damage costs'!$C$18:$C$70,0))/1000),"")</f>
        <v/>
      </c>
      <c r="BV139" s="59" t="str">
        <f>IFERROR(IF(OR($C$144=FALSE,LEFT($B139,3)&lt;&gt;"NOX"),BV54*INDEX('Damage costs'!$V$18:$V$70,MATCH($B139,'Damage costs'!$C$18:$C$70,0))/1000,BV54*INDEX('Damage costs'!$Z$18:$Z$70,MATCH($B139,'Damage costs'!$C$18:$C$70,0))/1000),"")</f>
        <v/>
      </c>
      <c r="BW139" s="59" t="str">
        <f>IFERROR(IF(OR($C$144=FALSE,LEFT($B139,3)&lt;&gt;"NOX"),BW54*INDEX('Damage costs'!$V$18:$V$70,MATCH($B139,'Damage costs'!$C$18:$C$70,0))/1000,BW54*INDEX('Damage costs'!$Z$18:$Z$70,MATCH($B139,'Damage costs'!$C$18:$C$70,0))/1000),"")</f>
        <v/>
      </c>
      <c r="BX139" s="59" t="str">
        <f>IFERROR(IF(OR($C$144=FALSE,LEFT($B139,3)&lt;&gt;"NOX"),BX54*INDEX('Damage costs'!$V$18:$V$70,MATCH($B139,'Damage costs'!$C$18:$C$70,0))/1000,BX54*INDEX('Damage costs'!$Z$18:$Z$70,MATCH($B139,'Damage costs'!$C$18:$C$70,0))/1000),"")</f>
        <v/>
      </c>
      <c r="BY139" s="59" t="str">
        <f>IFERROR(IF(OR($C$144=FALSE,LEFT($B139,3)&lt;&gt;"NOX"),BY54*INDEX('Damage costs'!$V$18:$V$70,MATCH($B139,'Damage costs'!$C$18:$C$70,0))/1000,BY54*INDEX('Damage costs'!$Z$18:$Z$70,MATCH($B139,'Damage costs'!$C$18:$C$70,0))/1000),"")</f>
        <v/>
      </c>
      <c r="BZ139" s="59" t="str">
        <f>IFERROR(IF(OR($C$144=FALSE,LEFT($B139,3)&lt;&gt;"NOX"),BZ54*INDEX('Damage costs'!$V$18:$V$70,MATCH($B139,'Damage costs'!$C$18:$C$70,0))/1000,BZ54*INDEX('Damage costs'!$Z$18:$Z$70,MATCH($B139,'Damage costs'!$C$18:$C$70,0))/1000),"")</f>
        <v/>
      </c>
      <c r="CA139" s="59" t="str">
        <f>IFERROR(IF(OR($C$144=FALSE,LEFT($B139,3)&lt;&gt;"NOX"),CA54*INDEX('Damage costs'!$V$18:$V$70,MATCH($B139,'Damage costs'!$C$18:$C$70,0))/1000,CA54*INDEX('Damage costs'!$Z$18:$Z$70,MATCH($B139,'Damage costs'!$C$18:$C$70,0))/1000),"")</f>
        <v/>
      </c>
      <c r="CB139" s="59" t="str">
        <f>IFERROR(IF(OR($C$144=FALSE,LEFT($B139,3)&lt;&gt;"NOX"),CB54*INDEX('Damage costs'!$V$18:$V$70,MATCH($B139,'Damage costs'!$C$18:$C$70,0))/1000,CB54*INDEX('Damage costs'!$Z$18:$Z$70,MATCH($B139,'Damage costs'!$C$18:$C$70,0))/1000),"")</f>
        <v/>
      </c>
      <c r="CC139" s="59" t="str">
        <f>IFERROR(IF(OR($C$144=FALSE,LEFT($B139,3)&lt;&gt;"NOX"),CC54*INDEX('Damage costs'!$V$18:$V$70,MATCH($B139,'Damage costs'!$C$18:$C$70,0))/1000,CC54*INDEX('Damage costs'!$Z$18:$Z$70,MATCH($B139,'Damage costs'!$C$18:$C$70,0))/1000),"")</f>
        <v/>
      </c>
      <c r="CD139" s="59" t="str">
        <f>IFERROR(IF(OR($C$144=FALSE,LEFT($B139,3)&lt;&gt;"NOX"),CD54*INDEX('Damage costs'!$V$18:$V$70,MATCH($B139,'Damage costs'!$C$18:$C$70,0))/1000,CD54*INDEX('Damage costs'!$Z$18:$Z$70,MATCH($B139,'Damage costs'!$C$18:$C$70,0))/1000),"")</f>
        <v/>
      </c>
      <c r="CE139" s="59" t="str">
        <f>IFERROR(IF(OR($C$144=FALSE,LEFT($B139,3)&lt;&gt;"NOX"),CE54*INDEX('Damage costs'!$V$18:$V$70,MATCH($B139,'Damage costs'!$C$18:$C$70,0))/1000,CE54*INDEX('Damage costs'!$Z$18:$Z$70,MATCH($B139,'Damage costs'!$C$18:$C$70,0))/1000),"")</f>
        <v/>
      </c>
      <c r="CF139" s="59" t="str">
        <f>IFERROR(IF(OR($C$144=FALSE,LEFT($B139,3)&lt;&gt;"NOX"),CF54*INDEX('Damage costs'!$V$18:$V$70,MATCH($B139,'Damage costs'!$C$18:$C$70,0))/1000,CF54*INDEX('Damage costs'!$Z$18:$Z$70,MATCH($B139,'Damage costs'!$C$18:$C$70,0))/1000),"")</f>
        <v/>
      </c>
      <c r="CG139" s="59" t="str">
        <f>IFERROR(IF(OR($C$144=FALSE,LEFT($B139,3)&lt;&gt;"NOX"),CG54*INDEX('Damage costs'!$V$18:$V$70,MATCH($B139,'Damage costs'!$C$18:$C$70,0))/1000,CG54*INDEX('Damage costs'!$Z$18:$Z$70,MATCH($B139,'Damage costs'!$C$18:$C$70,0))/1000),"")</f>
        <v/>
      </c>
      <c r="CH139" s="59" t="str">
        <f>IFERROR(IF(OR($C$144=FALSE,LEFT($B139,3)&lt;&gt;"NOX"),CH54*INDEX('Damage costs'!$V$18:$V$70,MATCH($B139,'Damage costs'!$C$18:$C$70,0))/1000,CH54*INDEX('Damage costs'!$Z$18:$Z$70,MATCH($B139,'Damage costs'!$C$18:$C$70,0))/1000),"")</f>
        <v/>
      </c>
      <c r="CI139" s="59" t="str">
        <f>IFERROR(IF(OR($C$144=FALSE,LEFT($B139,3)&lt;&gt;"NOX"),CI54*INDEX('Damage costs'!$V$18:$V$70,MATCH($B139,'Damage costs'!$C$18:$C$70,0))/1000,CI54*INDEX('Damage costs'!$Z$18:$Z$70,MATCH($B139,'Damage costs'!$C$18:$C$70,0))/1000),"")</f>
        <v/>
      </c>
      <c r="CJ139" s="59" t="str">
        <f>IFERROR(IF(OR($C$144=FALSE,LEFT($B139,3)&lt;&gt;"NOX"),CJ54*INDEX('Damage costs'!$V$18:$V$70,MATCH($B139,'Damage costs'!$C$18:$C$70,0))/1000,CJ54*INDEX('Damage costs'!$Z$18:$Z$70,MATCH($B139,'Damage costs'!$C$18:$C$70,0))/1000),"")</f>
        <v/>
      </c>
      <c r="CK139" s="59" t="str">
        <f>IFERROR(IF(OR($C$144=FALSE,LEFT($B139,3)&lt;&gt;"NOX"),CK54*INDEX('Damage costs'!$V$18:$V$70,MATCH($B139,'Damage costs'!$C$18:$C$70,0))/1000,CK54*INDEX('Damage costs'!$Z$18:$Z$70,MATCH($B139,'Damage costs'!$C$18:$C$70,0))/1000),"")</f>
        <v/>
      </c>
      <c r="CL139" s="59" t="str">
        <f>IFERROR(IF(OR($C$144=FALSE,LEFT($B139,3)&lt;&gt;"NOX"),CL54*INDEX('Damage costs'!$V$18:$V$70,MATCH($B139,'Damage costs'!$C$18:$C$70,0))/1000,CL54*INDEX('Damage costs'!$Z$18:$Z$70,MATCH($B139,'Damage costs'!$C$18:$C$70,0))/1000),"")</f>
        <v/>
      </c>
      <c r="CM139" s="59" t="str">
        <f>IFERROR(IF(OR($C$144=FALSE,LEFT($B139,3)&lt;&gt;"NOX"),CM54*INDEX('Damage costs'!$V$18:$V$70,MATCH($B139,'Damage costs'!$C$18:$C$70,0))/1000,CM54*INDEX('Damage costs'!$Z$18:$Z$70,MATCH($B139,'Damage costs'!$C$18:$C$70,0))/1000),"")</f>
        <v/>
      </c>
      <c r="CN139" s="59" t="str">
        <f>IFERROR(IF(OR($C$144=FALSE,LEFT($B139,3)&lt;&gt;"NOX"),CN54*INDEX('Damage costs'!$V$18:$V$70,MATCH($B139,'Damage costs'!$C$18:$C$70,0))/1000,CN54*INDEX('Damage costs'!$Z$18:$Z$70,MATCH($B139,'Damage costs'!$C$18:$C$70,0))/1000),"")</f>
        <v/>
      </c>
      <c r="CO139" s="59" t="str">
        <f>IFERROR(IF(OR($C$144=FALSE,LEFT($B139,3)&lt;&gt;"NOX"),CO54*INDEX('Damage costs'!$V$18:$V$70,MATCH($B139,'Damage costs'!$C$18:$C$70,0))/1000,CO54*INDEX('Damage costs'!$Z$18:$Z$70,MATCH($B139,'Damage costs'!$C$18:$C$70,0))/1000),"")</f>
        <v/>
      </c>
      <c r="CP139" s="59" t="str">
        <f>IFERROR(IF(OR($C$144=FALSE,LEFT($B139,3)&lt;&gt;"NOX"),CP54*INDEX('Damage costs'!$V$18:$V$70,MATCH($B139,'Damage costs'!$C$18:$C$70,0))/1000,CP54*INDEX('Damage costs'!$Z$18:$Z$70,MATCH($B139,'Damage costs'!$C$18:$C$70,0))/1000),"")</f>
        <v/>
      </c>
      <c r="CQ139" s="59" t="str">
        <f>IFERROR(IF(OR($C$144=FALSE,LEFT($B139,3)&lt;&gt;"NOX"),CQ54*INDEX('Damage costs'!$V$18:$V$70,MATCH($B139,'Damage costs'!$C$18:$C$70,0))/1000,CQ54*INDEX('Damage costs'!$Z$18:$Z$70,MATCH($B139,'Damage costs'!$C$18:$C$70,0))/1000),"")</f>
        <v/>
      </c>
      <c r="CR139" s="59" t="str">
        <f>IFERROR(IF(OR($C$144=FALSE,LEFT($B139,3)&lt;&gt;"NOX"),CR54*INDEX('Damage costs'!$V$18:$V$70,MATCH($B139,'Damage costs'!$C$18:$C$70,0))/1000,CR54*INDEX('Damage costs'!$Z$18:$Z$70,MATCH($B139,'Damage costs'!$C$18:$C$70,0))/1000),"")</f>
        <v/>
      </c>
      <c r="CS139" s="59" t="str">
        <f>IFERROR(IF(OR($C$144=FALSE,LEFT($B139,3)&lt;&gt;"NOX"),CS54*INDEX('Damage costs'!$V$18:$V$70,MATCH($B139,'Damage costs'!$C$18:$C$70,0))/1000,CS54*INDEX('Damage costs'!$Z$18:$Z$70,MATCH($B139,'Damage costs'!$C$18:$C$70,0))/1000),"")</f>
        <v/>
      </c>
      <c r="CT139" s="59" t="str">
        <f>IFERROR(IF(OR($C$144=FALSE,LEFT($B139,3)&lt;&gt;"NOX"),CT54*INDEX('Damage costs'!$V$18:$V$70,MATCH($B139,'Damage costs'!$C$18:$C$70,0))/1000,CT54*INDEX('Damage costs'!$Z$18:$Z$70,MATCH($B139,'Damage costs'!$C$18:$C$70,0))/1000),"")</f>
        <v/>
      </c>
      <c r="CU139" s="59" t="str">
        <f>IFERROR(IF(OR($C$144=FALSE,LEFT($B139,3)&lt;&gt;"NOX"),CU54*INDEX('Damage costs'!$V$18:$V$70,MATCH($B139,'Damage costs'!$C$18:$C$70,0))/1000,CU54*INDEX('Damage costs'!$Z$18:$Z$70,MATCH($B139,'Damage costs'!$C$18:$C$70,0))/1000),"")</f>
        <v/>
      </c>
      <c r="CV139" s="59" t="str">
        <f>IFERROR(IF(OR($C$144=FALSE,LEFT($B139,3)&lt;&gt;"NOX"),CV54*INDEX('Damage costs'!$V$18:$V$70,MATCH($B139,'Damage costs'!$C$18:$C$70,0))/1000,CV54*INDEX('Damage costs'!$Z$18:$Z$70,MATCH($B139,'Damage costs'!$C$18:$C$70,0))/1000),"")</f>
        <v/>
      </c>
      <c r="CW139" s="59" t="str">
        <f>IFERROR(IF(OR($C$144=FALSE,LEFT($B139,3)&lt;&gt;"NOX"),CW54*INDEX('Damage costs'!$V$18:$V$70,MATCH($B139,'Damage costs'!$C$18:$C$70,0))/1000,CW54*INDEX('Damage costs'!$Z$18:$Z$70,MATCH($B139,'Damage costs'!$C$18:$C$70,0))/1000),"")</f>
        <v/>
      </c>
      <c r="CX139" s="59" t="str">
        <f>IFERROR(IF(OR($C$144=FALSE,LEFT($B139,3)&lt;&gt;"NOX"),CX54*INDEX('Damage costs'!$V$18:$V$70,MATCH($B139,'Damage costs'!$C$18:$C$70,0))/1000,CX54*INDEX('Damage costs'!$Z$18:$Z$70,MATCH($B139,'Damage costs'!$C$18:$C$70,0))/1000),"")</f>
        <v/>
      </c>
      <c r="CY139" s="59" t="str">
        <f>IFERROR(IF(OR($C$144=FALSE,LEFT($B139,3)&lt;&gt;"NOX"),CY54*INDEX('Damage costs'!$V$18:$V$70,MATCH($B139,'Damage costs'!$C$18:$C$70,0))/1000,CY54*INDEX('Damage costs'!$Z$18:$Z$70,MATCH($B139,'Damage costs'!$C$18:$C$70,0))/1000),"")</f>
        <v/>
      </c>
      <c r="CZ139" s="391"/>
    </row>
    <row r="140" spans="2:104" x14ac:dyDescent="0.25">
      <c r="B140" s="406">
        <f t="shared" si="52"/>
        <v>0</v>
      </c>
      <c r="C140" s="9" t="s">
        <v>1117</v>
      </c>
      <c r="D140" s="59" t="str">
        <f>IFERROR(IF(OR($C$144=FALSE,LEFT($B140,3)&lt;&gt;"NOX"),D55*INDEX('Damage costs'!$V$18:$V$70,MATCH($B140,'Damage costs'!$C$18:$C$70,0))/1000,D55*INDEX('Damage costs'!$Z$18:$Z$70,MATCH($B140,'Damage costs'!$C$18:$C$70,0))/1000),"")</f>
        <v/>
      </c>
      <c r="E140" s="59" t="str">
        <f>IFERROR(IF(OR($C$144=FALSE,LEFT($B140,3)&lt;&gt;"NOX"),E55*INDEX('Damage costs'!$V$18:$V$70,MATCH($B140,'Damage costs'!$C$18:$C$70,0))/1000,E55*INDEX('Damage costs'!$Z$18:$Z$70,MATCH($B140,'Damage costs'!$C$18:$C$70,0))/1000),"")</f>
        <v/>
      </c>
      <c r="F140" s="59" t="str">
        <f>IFERROR(IF(OR($C$144=FALSE,LEFT($B140,3)&lt;&gt;"NOX"),F55*INDEX('Damage costs'!$V$18:$V$70,MATCH($B140,'Damage costs'!$C$18:$C$70,0))/1000,F55*INDEX('Damage costs'!$Z$18:$Z$70,MATCH($B140,'Damage costs'!$C$18:$C$70,0))/1000),"")</f>
        <v/>
      </c>
      <c r="G140" s="59" t="str">
        <f>IFERROR(IF(OR($C$144=FALSE,LEFT($B140,3)&lt;&gt;"NOX"),G55*INDEX('Damage costs'!$V$18:$V$70,MATCH($B140,'Damage costs'!$C$18:$C$70,0))/1000,G55*INDEX('Damage costs'!$Z$18:$Z$70,MATCH($B140,'Damage costs'!$C$18:$C$70,0))/1000),"")</f>
        <v/>
      </c>
      <c r="H140" s="59" t="str">
        <f>IFERROR(IF(OR($C$144=FALSE,LEFT($B140,3)&lt;&gt;"NOX"),H55*INDEX('Damage costs'!$V$18:$V$70,MATCH($B140,'Damage costs'!$C$18:$C$70,0))/1000,H55*INDEX('Damage costs'!$Z$18:$Z$70,MATCH($B140,'Damage costs'!$C$18:$C$70,0))/1000),"")</f>
        <v/>
      </c>
      <c r="I140" s="59" t="str">
        <f>IFERROR(IF(OR($C$144=FALSE,LEFT($B140,3)&lt;&gt;"NOX"),I55*INDEX('Damage costs'!$V$18:$V$70,MATCH($B140,'Damage costs'!$C$18:$C$70,0))/1000,I55*INDEX('Damage costs'!$Z$18:$Z$70,MATCH($B140,'Damage costs'!$C$18:$C$70,0))/1000),"")</f>
        <v/>
      </c>
      <c r="J140" s="59" t="str">
        <f>IFERROR(IF(OR($C$144=FALSE,LEFT($B140,3)&lt;&gt;"NOX"),J55*INDEX('Damage costs'!$V$18:$V$70,MATCH($B140,'Damage costs'!$C$18:$C$70,0))/1000,J55*INDEX('Damage costs'!$Z$18:$Z$70,MATCH($B140,'Damage costs'!$C$18:$C$70,0))/1000),"")</f>
        <v/>
      </c>
      <c r="K140" s="59" t="str">
        <f>IFERROR(IF(OR($C$144=FALSE,LEFT($B140,3)&lt;&gt;"NOX"),K55*INDEX('Damage costs'!$V$18:$V$70,MATCH($B140,'Damage costs'!$C$18:$C$70,0))/1000,K55*INDEX('Damage costs'!$Z$18:$Z$70,MATCH($B140,'Damage costs'!$C$18:$C$70,0))/1000),"")</f>
        <v/>
      </c>
      <c r="L140" s="59" t="str">
        <f>IFERROR(IF(OR($C$144=FALSE,LEFT($B140,3)&lt;&gt;"NOX"),L55*INDEX('Damage costs'!$V$18:$V$70,MATCH($B140,'Damage costs'!$C$18:$C$70,0))/1000,L55*INDEX('Damage costs'!$Z$18:$Z$70,MATCH($B140,'Damage costs'!$C$18:$C$70,0))/1000),"")</f>
        <v/>
      </c>
      <c r="M140" s="59" t="str">
        <f>IFERROR(IF(OR($C$144=FALSE,LEFT($B140,3)&lt;&gt;"NOX"),M55*INDEX('Damage costs'!$V$18:$V$70,MATCH($B140,'Damage costs'!$C$18:$C$70,0))/1000,M55*INDEX('Damage costs'!$Z$18:$Z$70,MATCH($B140,'Damage costs'!$C$18:$C$70,0))/1000),"")</f>
        <v/>
      </c>
      <c r="N140" s="59" t="str">
        <f>IFERROR(IF(OR($C$144=FALSE,LEFT($B140,3)&lt;&gt;"NOX"),N55*INDEX('Damage costs'!$V$18:$V$70,MATCH($B140,'Damage costs'!$C$18:$C$70,0))/1000,N55*INDEX('Damage costs'!$Z$18:$Z$70,MATCH($B140,'Damage costs'!$C$18:$C$70,0))/1000),"")</f>
        <v/>
      </c>
      <c r="O140" s="59" t="str">
        <f>IFERROR(IF(OR($C$144=FALSE,LEFT($B140,3)&lt;&gt;"NOX"),O55*INDEX('Damage costs'!$V$18:$V$70,MATCH($B140,'Damage costs'!$C$18:$C$70,0))/1000,O55*INDEX('Damage costs'!$Z$18:$Z$70,MATCH($B140,'Damage costs'!$C$18:$C$70,0))/1000),"")</f>
        <v/>
      </c>
      <c r="P140" s="59" t="str">
        <f>IFERROR(IF(OR($C$144=FALSE,LEFT($B140,3)&lt;&gt;"NOX"),P55*INDEX('Damage costs'!$V$18:$V$70,MATCH($B140,'Damage costs'!$C$18:$C$70,0))/1000,P55*INDEX('Damage costs'!$Z$18:$Z$70,MATCH($B140,'Damage costs'!$C$18:$C$70,0))/1000),"")</f>
        <v/>
      </c>
      <c r="Q140" s="59" t="str">
        <f>IFERROR(IF(OR($C$144=FALSE,LEFT($B140,3)&lt;&gt;"NOX"),Q55*INDEX('Damage costs'!$V$18:$V$70,MATCH($B140,'Damage costs'!$C$18:$C$70,0))/1000,Q55*INDEX('Damage costs'!$Z$18:$Z$70,MATCH($B140,'Damage costs'!$C$18:$C$70,0))/1000),"")</f>
        <v/>
      </c>
      <c r="R140" s="59" t="str">
        <f>IFERROR(IF(OR($C$144=FALSE,LEFT($B140,3)&lt;&gt;"NOX"),R55*INDEX('Damage costs'!$V$18:$V$70,MATCH($B140,'Damage costs'!$C$18:$C$70,0))/1000,R55*INDEX('Damage costs'!$Z$18:$Z$70,MATCH($B140,'Damage costs'!$C$18:$C$70,0))/1000),"")</f>
        <v/>
      </c>
      <c r="S140" s="59" t="str">
        <f>IFERROR(IF(OR($C$144=FALSE,LEFT($B140,3)&lt;&gt;"NOX"),S55*INDEX('Damage costs'!$V$18:$V$70,MATCH($B140,'Damage costs'!$C$18:$C$70,0))/1000,S55*INDEX('Damage costs'!$Z$18:$Z$70,MATCH($B140,'Damage costs'!$C$18:$C$70,0))/1000),"")</f>
        <v/>
      </c>
      <c r="T140" s="59" t="str">
        <f>IFERROR(IF(OR($C$144=FALSE,LEFT($B140,3)&lt;&gt;"NOX"),T55*INDEX('Damage costs'!$V$18:$V$70,MATCH($B140,'Damage costs'!$C$18:$C$70,0))/1000,T55*INDEX('Damage costs'!$Z$18:$Z$70,MATCH($B140,'Damage costs'!$C$18:$C$70,0))/1000),"")</f>
        <v/>
      </c>
      <c r="U140" s="59" t="str">
        <f>IFERROR(IF(OR($C$144=FALSE,LEFT($B140,3)&lt;&gt;"NOX"),U55*INDEX('Damage costs'!$V$18:$V$70,MATCH($B140,'Damage costs'!$C$18:$C$70,0))/1000,U55*INDEX('Damage costs'!$Z$18:$Z$70,MATCH($B140,'Damage costs'!$C$18:$C$70,0))/1000),"")</f>
        <v/>
      </c>
      <c r="V140" s="59" t="str">
        <f>IFERROR(IF(OR($C$144=FALSE,LEFT($B140,3)&lt;&gt;"NOX"),V55*INDEX('Damage costs'!$V$18:$V$70,MATCH($B140,'Damage costs'!$C$18:$C$70,0))/1000,V55*INDEX('Damage costs'!$Z$18:$Z$70,MATCH($B140,'Damage costs'!$C$18:$C$70,0))/1000),"")</f>
        <v/>
      </c>
      <c r="W140" s="59" t="str">
        <f>IFERROR(IF(OR($C$144=FALSE,LEFT($B140,3)&lt;&gt;"NOX"),W55*INDEX('Damage costs'!$V$18:$V$70,MATCH($B140,'Damage costs'!$C$18:$C$70,0))/1000,W55*INDEX('Damage costs'!$Z$18:$Z$70,MATCH($B140,'Damage costs'!$C$18:$C$70,0))/1000),"")</f>
        <v/>
      </c>
      <c r="X140" s="59" t="str">
        <f>IFERROR(IF(OR($C$144=FALSE,LEFT($B140,3)&lt;&gt;"NOX"),X55*INDEX('Damage costs'!$V$18:$V$70,MATCH($B140,'Damage costs'!$C$18:$C$70,0))/1000,X55*INDEX('Damage costs'!$Z$18:$Z$70,MATCH($B140,'Damage costs'!$C$18:$C$70,0))/1000),"")</f>
        <v/>
      </c>
      <c r="Y140" s="59" t="str">
        <f>IFERROR(IF(OR($C$144=FALSE,LEFT($B140,3)&lt;&gt;"NOX"),Y55*INDEX('Damage costs'!$V$18:$V$70,MATCH($B140,'Damage costs'!$C$18:$C$70,0))/1000,Y55*INDEX('Damage costs'!$Z$18:$Z$70,MATCH($B140,'Damage costs'!$C$18:$C$70,0))/1000),"")</f>
        <v/>
      </c>
      <c r="Z140" s="59" t="str">
        <f>IFERROR(IF(OR($C$144=FALSE,LEFT($B140,3)&lt;&gt;"NOX"),Z55*INDEX('Damage costs'!$V$18:$V$70,MATCH($B140,'Damage costs'!$C$18:$C$70,0))/1000,Z55*INDEX('Damage costs'!$Z$18:$Z$70,MATCH($B140,'Damage costs'!$C$18:$C$70,0))/1000),"")</f>
        <v/>
      </c>
      <c r="AA140" s="59" t="str">
        <f>IFERROR(IF(OR($C$144=FALSE,LEFT($B140,3)&lt;&gt;"NOX"),AA55*INDEX('Damage costs'!$V$18:$V$70,MATCH($B140,'Damage costs'!$C$18:$C$70,0))/1000,AA55*INDEX('Damage costs'!$Z$18:$Z$70,MATCH($B140,'Damage costs'!$C$18:$C$70,0))/1000),"")</f>
        <v/>
      </c>
      <c r="AB140" s="59" t="str">
        <f>IFERROR(IF(OR($C$144=FALSE,LEFT($B140,3)&lt;&gt;"NOX"),AB55*INDEX('Damage costs'!$V$18:$V$70,MATCH($B140,'Damage costs'!$C$18:$C$70,0))/1000,AB55*INDEX('Damage costs'!$Z$18:$Z$70,MATCH($B140,'Damage costs'!$C$18:$C$70,0))/1000),"")</f>
        <v/>
      </c>
      <c r="AC140" s="59" t="str">
        <f>IFERROR(IF(OR($C$144=FALSE,LEFT($B140,3)&lt;&gt;"NOX"),AC55*INDEX('Damage costs'!$V$18:$V$70,MATCH($B140,'Damage costs'!$C$18:$C$70,0))/1000,AC55*INDEX('Damage costs'!$Z$18:$Z$70,MATCH($B140,'Damage costs'!$C$18:$C$70,0))/1000),"")</f>
        <v/>
      </c>
      <c r="AD140" s="59" t="str">
        <f>IFERROR(IF(OR($C$144=FALSE,LEFT($B140,3)&lt;&gt;"NOX"),AD55*INDEX('Damage costs'!$V$18:$V$70,MATCH($B140,'Damage costs'!$C$18:$C$70,0))/1000,AD55*INDEX('Damage costs'!$Z$18:$Z$70,MATCH($B140,'Damage costs'!$C$18:$C$70,0))/1000),"")</f>
        <v/>
      </c>
      <c r="AE140" s="59" t="str">
        <f>IFERROR(IF(OR($C$144=FALSE,LEFT($B140,3)&lt;&gt;"NOX"),AE55*INDEX('Damage costs'!$V$18:$V$70,MATCH($B140,'Damage costs'!$C$18:$C$70,0))/1000,AE55*INDEX('Damage costs'!$Z$18:$Z$70,MATCH($B140,'Damage costs'!$C$18:$C$70,0))/1000),"")</f>
        <v/>
      </c>
      <c r="AF140" s="59" t="str">
        <f>IFERROR(IF(OR($C$144=FALSE,LEFT($B140,3)&lt;&gt;"NOX"),AF55*INDEX('Damage costs'!$V$18:$V$70,MATCH($B140,'Damage costs'!$C$18:$C$70,0))/1000,AF55*INDEX('Damage costs'!$Z$18:$Z$70,MATCH($B140,'Damage costs'!$C$18:$C$70,0))/1000),"")</f>
        <v/>
      </c>
      <c r="AG140" s="59" t="str">
        <f>IFERROR(IF(OR($C$144=FALSE,LEFT($B140,3)&lt;&gt;"NOX"),AG55*INDEX('Damage costs'!$V$18:$V$70,MATCH($B140,'Damage costs'!$C$18:$C$70,0))/1000,AG55*INDEX('Damage costs'!$Z$18:$Z$70,MATCH($B140,'Damage costs'!$C$18:$C$70,0))/1000),"")</f>
        <v/>
      </c>
      <c r="AH140" s="59" t="str">
        <f>IFERROR(IF(OR($C$144=FALSE,LEFT($B140,3)&lt;&gt;"NOX"),AH55*INDEX('Damage costs'!$V$18:$V$70,MATCH($B140,'Damage costs'!$C$18:$C$70,0))/1000,AH55*INDEX('Damage costs'!$Z$18:$Z$70,MATCH($B140,'Damage costs'!$C$18:$C$70,0))/1000),"")</f>
        <v/>
      </c>
      <c r="AI140" s="59" t="str">
        <f>IFERROR(IF(OR($C$144=FALSE,LEFT($B140,3)&lt;&gt;"NOX"),AI55*INDEX('Damage costs'!$V$18:$V$70,MATCH($B140,'Damage costs'!$C$18:$C$70,0))/1000,AI55*INDEX('Damage costs'!$Z$18:$Z$70,MATCH($B140,'Damage costs'!$C$18:$C$70,0))/1000),"")</f>
        <v/>
      </c>
      <c r="AJ140" s="59" t="str">
        <f>IFERROR(IF(OR($C$144=FALSE,LEFT($B140,3)&lt;&gt;"NOX"),AJ55*INDEX('Damage costs'!$V$18:$V$70,MATCH($B140,'Damage costs'!$C$18:$C$70,0))/1000,AJ55*INDEX('Damage costs'!$Z$18:$Z$70,MATCH($B140,'Damage costs'!$C$18:$C$70,0))/1000),"")</f>
        <v/>
      </c>
      <c r="AK140" s="59" t="str">
        <f>IFERROR(IF(OR($C$144=FALSE,LEFT($B140,3)&lt;&gt;"NOX"),AK55*INDEX('Damage costs'!$V$18:$V$70,MATCH($B140,'Damage costs'!$C$18:$C$70,0))/1000,AK55*INDEX('Damage costs'!$Z$18:$Z$70,MATCH($B140,'Damage costs'!$C$18:$C$70,0))/1000),"")</f>
        <v/>
      </c>
      <c r="AL140" s="59" t="str">
        <f>IFERROR(IF(OR($C$144=FALSE,LEFT($B140,3)&lt;&gt;"NOX"),AL55*INDEX('Damage costs'!$V$18:$V$70,MATCH($B140,'Damage costs'!$C$18:$C$70,0))/1000,AL55*INDEX('Damage costs'!$Z$18:$Z$70,MATCH($B140,'Damage costs'!$C$18:$C$70,0))/1000),"")</f>
        <v/>
      </c>
      <c r="AM140" s="59" t="str">
        <f>IFERROR(IF(OR($C$144=FALSE,LEFT($B140,3)&lt;&gt;"NOX"),AM55*INDEX('Damage costs'!$V$18:$V$70,MATCH($B140,'Damage costs'!$C$18:$C$70,0))/1000,AM55*INDEX('Damage costs'!$Z$18:$Z$70,MATCH($B140,'Damage costs'!$C$18:$C$70,0))/1000),"")</f>
        <v/>
      </c>
      <c r="AN140" s="59" t="str">
        <f>IFERROR(IF(OR($C$144=FALSE,LEFT($B140,3)&lt;&gt;"NOX"),AN55*INDEX('Damage costs'!$V$18:$V$70,MATCH($B140,'Damage costs'!$C$18:$C$70,0))/1000,AN55*INDEX('Damage costs'!$Z$18:$Z$70,MATCH($B140,'Damage costs'!$C$18:$C$70,0))/1000),"")</f>
        <v/>
      </c>
      <c r="AO140" s="59" t="str">
        <f>IFERROR(IF(OR($C$144=FALSE,LEFT($B140,3)&lt;&gt;"NOX"),AO55*INDEX('Damage costs'!$V$18:$V$70,MATCH($B140,'Damage costs'!$C$18:$C$70,0))/1000,AO55*INDEX('Damage costs'!$Z$18:$Z$70,MATCH($B140,'Damage costs'!$C$18:$C$70,0))/1000),"")</f>
        <v/>
      </c>
      <c r="AP140" s="59" t="str">
        <f>IFERROR(IF(OR($C$144=FALSE,LEFT($B140,3)&lt;&gt;"NOX"),AP55*INDEX('Damage costs'!$V$18:$V$70,MATCH($B140,'Damage costs'!$C$18:$C$70,0))/1000,AP55*INDEX('Damage costs'!$Z$18:$Z$70,MATCH($B140,'Damage costs'!$C$18:$C$70,0))/1000),"")</f>
        <v/>
      </c>
      <c r="AQ140" s="59" t="str">
        <f>IFERROR(IF(OR($C$144=FALSE,LEFT($B140,3)&lt;&gt;"NOX"),AQ55*INDEX('Damage costs'!$V$18:$V$70,MATCH($B140,'Damage costs'!$C$18:$C$70,0))/1000,AQ55*INDEX('Damage costs'!$Z$18:$Z$70,MATCH($B140,'Damage costs'!$C$18:$C$70,0))/1000),"")</f>
        <v/>
      </c>
      <c r="AR140" s="59" t="str">
        <f>IFERROR(IF(OR($C$144=FALSE,LEFT($B140,3)&lt;&gt;"NOX"),AR55*INDEX('Damage costs'!$V$18:$V$70,MATCH($B140,'Damage costs'!$C$18:$C$70,0))/1000,AR55*INDEX('Damage costs'!$Z$18:$Z$70,MATCH($B140,'Damage costs'!$C$18:$C$70,0))/1000),"")</f>
        <v/>
      </c>
      <c r="AS140" s="59" t="str">
        <f>IFERROR(IF(OR($C$144=FALSE,LEFT($B140,3)&lt;&gt;"NOX"),AS55*INDEX('Damage costs'!$V$18:$V$70,MATCH($B140,'Damage costs'!$C$18:$C$70,0))/1000,AS55*INDEX('Damage costs'!$Z$18:$Z$70,MATCH($B140,'Damage costs'!$C$18:$C$70,0))/1000),"")</f>
        <v/>
      </c>
      <c r="AT140" s="59" t="str">
        <f>IFERROR(IF(OR($C$144=FALSE,LEFT($B140,3)&lt;&gt;"NOX"),AT55*INDEX('Damage costs'!$V$18:$V$70,MATCH($B140,'Damage costs'!$C$18:$C$70,0))/1000,AT55*INDEX('Damage costs'!$Z$18:$Z$70,MATCH($B140,'Damage costs'!$C$18:$C$70,0))/1000),"")</f>
        <v/>
      </c>
      <c r="AU140" s="59" t="str">
        <f>IFERROR(IF(OR($C$144=FALSE,LEFT($B140,3)&lt;&gt;"NOX"),AU55*INDEX('Damage costs'!$V$18:$V$70,MATCH($B140,'Damage costs'!$C$18:$C$70,0))/1000,AU55*INDEX('Damage costs'!$Z$18:$Z$70,MATCH($B140,'Damage costs'!$C$18:$C$70,0))/1000),"")</f>
        <v/>
      </c>
      <c r="AV140" s="59" t="str">
        <f>IFERROR(IF(OR($C$144=FALSE,LEFT($B140,3)&lt;&gt;"NOX"),AV55*INDEX('Damage costs'!$V$18:$V$70,MATCH($B140,'Damage costs'!$C$18:$C$70,0))/1000,AV55*INDEX('Damage costs'!$Z$18:$Z$70,MATCH($B140,'Damage costs'!$C$18:$C$70,0))/1000),"")</f>
        <v/>
      </c>
      <c r="AW140" s="59" t="str">
        <f>IFERROR(IF(OR($C$144=FALSE,LEFT($B140,3)&lt;&gt;"NOX"),AW55*INDEX('Damage costs'!$V$18:$V$70,MATCH($B140,'Damage costs'!$C$18:$C$70,0))/1000,AW55*INDEX('Damage costs'!$Z$18:$Z$70,MATCH($B140,'Damage costs'!$C$18:$C$70,0))/1000),"")</f>
        <v/>
      </c>
      <c r="AX140" s="59" t="str">
        <f>IFERROR(IF(OR($C$144=FALSE,LEFT($B140,3)&lt;&gt;"NOX"),AX55*INDEX('Damage costs'!$V$18:$V$70,MATCH($B140,'Damage costs'!$C$18:$C$70,0))/1000,AX55*INDEX('Damage costs'!$Z$18:$Z$70,MATCH($B140,'Damage costs'!$C$18:$C$70,0))/1000),"")</f>
        <v/>
      </c>
      <c r="AY140" s="59" t="str">
        <f>IFERROR(IF(OR($C$144=FALSE,LEFT($B140,3)&lt;&gt;"NOX"),AY55*INDEX('Damage costs'!$V$18:$V$70,MATCH($B140,'Damage costs'!$C$18:$C$70,0))/1000,AY55*INDEX('Damage costs'!$Z$18:$Z$70,MATCH($B140,'Damage costs'!$C$18:$C$70,0))/1000),"")</f>
        <v/>
      </c>
      <c r="AZ140" s="59" t="str">
        <f>IFERROR(IF(OR($C$144=FALSE,LEFT($B140,3)&lt;&gt;"NOX"),AZ55*INDEX('Damage costs'!$V$18:$V$70,MATCH($B140,'Damage costs'!$C$18:$C$70,0))/1000,AZ55*INDEX('Damage costs'!$Z$18:$Z$70,MATCH($B140,'Damage costs'!$C$18:$C$70,0))/1000),"")</f>
        <v/>
      </c>
      <c r="BA140" s="59" t="str">
        <f>IFERROR(IF(OR($C$144=FALSE,LEFT($B140,3)&lt;&gt;"NOX"),BA55*INDEX('Damage costs'!$V$18:$V$70,MATCH($B140,'Damage costs'!$C$18:$C$70,0))/1000,BA55*INDEX('Damage costs'!$Z$18:$Z$70,MATCH($B140,'Damage costs'!$C$18:$C$70,0))/1000),"")</f>
        <v/>
      </c>
      <c r="BB140" s="59" t="str">
        <f>IFERROR(IF(OR($C$144=FALSE,LEFT($B140,3)&lt;&gt;"NOX"),BB55*INDEX('Damage costs'!$V$18:$V$70,MATCH($B140,'Damage costs'!$C$18:$C$70,0))/1000,BB55*INDEX('Damage costs'!$Z$18:$Z$70,MATCH($B140,'Damage costs'!$C$18:$C$70,0))/1000),"")</f>
        <v/>
      </c>
      <c r="BC140" s="59" t="str">
        <f>IFERROR(IF(OR($C$144=FALSE,LEFT($B140,3)&lt;&gt;"NOX"),BC55*INDEX('Damage costs'!$V$18:$V$70,MATCH($B140,'Damage costs'!$C$18:$C$70,0))/1000,BC55*INDEX('Damage costs'!$Z$18:$Z$70,MATCH($B140,'Damage costs'!$C$18:$C$70,0))/1000),"")</f>
        <v/>
      </c>
      <c r="BD140" s="59" t="str">
        <f>IFERROR(IF(OR($C$144=FALSE,LEFT($B140,3)&lt;&gt;"NOX"),BD55*INDEX('Damage costs'!$V$18:$V$70,MATCH($B140,'Damage costs'!$C$18:$C$70,0))/1000,BD55*INDEX('Damage costs'!$Z$18:$Z$70,MATCH($B140,'Damage costs'!$C$18:$C$70,0))/1000),"")</f>
        <v/>
      </c>
      <c r="BE140" s="59" t="str">
        <f>IFERROR(IF(OR($C$144=FALSE,LEFT($B140,3)&lt;&gt;"NOX"),BE55*INDEX('Damage costs'!$V$18:$V$70,MATCH($B140,'Damage costs'!$C$18:$C$70,0))/1000,BE55*INDEX('Damage costs'!$Z$18:$Z$70,MATCH($B140,'Damage costs'!$C$18:$C$70,0))/1000),"")</f>
        <v/>
      </c>
      <c r="BF140" s="59" t="str">
        <f>IFERROR(IF(OR($C$144=FALSE,LEFT($B140,3)&lt;&gt;"NOX"),BF55*INDEX('Damage costs'!$V$18:$V$70,MATCH($B140,'Damage costs'!$C$18:$C$70,0))/1000,BF55*INDEX('Damage costs'!$Z$18:$Z$70,MATCH($B140,'Damage costs'!$C$18:$C$70,0))/1000),"")</f>
        <v/>
      </c>
      <c r="BG140" s="59" t="str">
        <f>IFERROR(IF(OR($C$144=FALSE,LEFT($B140,3)&lt;&gt;"NOX"),BG55*INDEX('Damage costs'!$V$18:$V$70,MATCH($B140,'Damage costs'!$C$18:$C$70,0))/1000,BG55*INDEX('Damage costs'!$Z$18:$Z$70,MATCH($B140,'Damage costs'!$C$18:$C$70,0))/1000),"")</f>
        <v/>
      </c>
      <c r="BH140" s="59" t="str">
        <f>IFERROR(IF(OR($C$144=FALSE,LEFT($B140,3)&lt;&gt;"NOX"),BH55*INDEX('Damage costs'!$V$18:$V$70,MATCH($B140,'Damage costs'!$C$18:$C$70,0))/1000,BH55*INDEX('Damage costs'!$Z$18:$Z$70,MATCH($B140,'Damage costs'!$C$18:$C$70,0))/1000),"")</f>
        <v/>
      </c>
      <c r="BI140" s="59" t="str">
        <f>IFERROR(IF(OR($C$144=FALSE,LEFT($B140,3)&lt;&gt;"NOX"),BI55*INDEX('Damage costs'!$V$18:$V$70,MATCH($B140,'Damage costs'!$C$18:$C$70,0))/1000,BI55*INDEX('Damage costs'!$Z$18:$Z$70,MATCH($B140,'Damage costs'!$C$18:$C$70,0))/1000),"")</f>
        <v/>
      </c>
      <c r="BJ140" s="59" t="str">
        <f>IFERROR(IF(OR($C$144=FALSE,LEFT($B140,3)&lt;&gt;"NOX"),BJ55*INDEX('Damage costs'!$V$18:$V$70,MATCH($B140,'Damage costs'!$C$18:$C$70,0))/1000,BJ55*INDEX('Damage costs'!$Z$18:$Z$70,MATCH($B140,'Damage costs'!$C$18:$C$70,0))/1000),"")</f>
        <v/>
      </c>
      <c r="BK140" s="59" t="str">
        <f>IFERROR(IF(OR($C$144=FALSE,LEFT($B140,3)&lt;&gt;"NOX"),BK55*INDEX('Damage costs'!$V$18:$V$70,MATCH($B140,'Damage costs'!$C$18:$C$70,0))/1000,BK55*INDEX('Damage costs'!$Z$18:$Z$70,MATCH($B140,'Damage costs'!$C$18:$C$70,0))/1000),"")</f>
        <v/>
      </c>
      <c r="BL140" s="59" t="str">
        <f>IFERROR(IF(OR($C$144=FALSE,LEFT($B140,3)&lt;&gt;"NOX"),BL55*INDEX('Damage costs'!$V$18:$V$70,MATCH($B140,'Damage costs'!$C$18:$C$70,0))/1000,BL55*INDEX('Damage costs'!$Z$18:$Z$70,MATCH($B140,'Damage costs'!$C$18:$C$70,0))/1000),"")</f>
        <v/>
      </c>
      <c r="BM140" s="59" t="str">
        <f>IFERROR(IF(OR($C$144=FALSE,LEFT($B140,3)&lt;&gt;"NOX"),BM55*INDEX('Damage costs'!$V$18:$V$70,MATCH($B140,'Damage costs'!$C$18:$C$70,0))/1000,BM55*INDEX('Damage costs'!$Z$18:$Z$70,MATCH($B140,'Damage costs'!$C$18:$C$70,0))/1000),"")</f>
        <v/>
      </c>
      <c r="BN140" s="59" t="str">
        <f>IFERROR(IF(OR($C$144=FALSE,LEFT($B140,3)&lt;&gt;"NOX"),BN55*INDEX('Damage costs'!$V$18:$V$70,MATCH($B140,'Damage costs'!$C$18:$C$70,0))/1000,BN55*INDEX('Damage costs'!$Z$18:$Z$70,MATCH($B140,'Damage costs'!$C$18:$C$70,0))/1000),"")</f>
        <v/>
      </c>
      <c r="BO140" s="59" t="str">
        <f>IFERROR(IF(OR($C$144=FALSE,LEFT($B140,3)&lt;&gt;"NOX"),BO55*INDEX('Damage costs'!$V$18:$V$70,MATCH($B140,'Damage costs'!$C$18:$C$70,0))/1000,BO55*INDEX('Damage costs'!$Z$18:$Z$70,MATCH($B140,'Damage costs'!$C$18:$C$70,0))/1000),"")</f>
        <v/>
      </c>
      <c r="BP140" s="59" t="str">
        <f>IFERROR(IF(OR($C$144=FALSE,LEFT($B140,3)&lt;&gt;"NOX"),BP55*INDEX('Damage costs'!$V$18:$V$70,MATCH($B140,'Damage costs'!$C$18:$C$70,0))/1000,BP55*INDEX('Damage costs'!$Z$18:$Z$70,MATCH($B140,'Damage costs'!$C$18:$C$70,0))/1000),"")</f>
        <v/>
      </c>
      <c r="BQ140" s="59" t="str">
        <f>IFERROR(IF(OR($C$144=FALSE,LEFT($B140,3)&lt;&gt;"NOX"),BQ55*INDEX('Damage costs'!$V$18:$V$70,MATCH($B140,'Damage costs'!$C$18:$C$70,0))/1000,BQ55*INDEX('Damage costs'!$Z$18:$Z$70,MATCH($B140,'Damage costs'!$C$18:$C$70,0))/1000),"")</f>
        <v/>
      </c>
      <c r="BR140" s="59" t="str">
        <f>IFERROR(IF(OR($C$144=FALSE,LEFT($B140,3)&lt;&gt;"NOX"),BR55*INDEX('Damage costs'!$V$18:$V$70,MATCH($B140,'Damage costs'!$C$18:$C$70,0))/1000,BR55*INDEX('Damage costs'!$Z$18:$Z$70,MATCH($B140,'Damage costs'!$C$18:$C$70,0))/1000),"")</f>
        <v/>
      </c>
      <c r="BS140" s="59" t="str">
        <f>IFERROR(IF(OR($C$144=FALSE,LEFT($B140,3)&lt;&gt;"NOX"),BS55*INDEX('Damage costs'!$V$18:$V$70,MATCH($B140,'Damage costs'!$C$18:$C$70,0))/1000,BS55*INDEX('Damage costs'!$Z$18:$Z$70,MATCH($B140,'Damage costs'!$C$18:$C$70,0))/1000),"")</f>
        <v/>
      </c>
      <c r="BT140" s="59" t="str">
        <f>IFERROR(IF(OR($C$144=FALSE,LEFT($B140,3)&lt;&gt;"NOX"),BT55*INDEX('Damage costs'!$V$18:$V$70,MATCH($B140,'Damage costs'!$C$18:$C$70,0))/1000,BT55*INDEX('Damage costs'!$Z$18:$Z$70,MATCH($B140,'Damage costs'!$C$18:$C$70,0))/1000),"")</f>
        <v/>
      </c>
      <c r="BU140" s="59" t="str">
        <f>IFERROR(IF(OR($C$144=FALSE,LEFT($B140,3)&lt;&gt;"NOX"),BU55*INDEX('Damage costs'!$V$18:$V$70,MATCH($B140,'Damage costs'!$C$18:$C$70,0))/1000,BU55*INDEX('Damage costs'!$Z$18:$Z$70,MATCH($B140,'Damage costs'!$C$18:$C$70,0))/1000),"")</f>
        <v/>
      </c>
      <c r="BV140" s="59" t="str">
        <f>IFERROR(IF(OR($C$144=FALSE,LEFT($B140,3)&lt;&gt;"NOX"),BV55*INDEX('Damage costs'!$V$18:$V$70,MATCH($B140,'Damage costs'!$C$18:$C$70,0))/1000,BV55*INDEX('Damage costs'!$Z$18:$Z$70,MATCH($B140,'Damage costs'!$C$18:$C$70,0))/1000),"")</f>
        <v/>
      </c>
      <c r="BW140" s="59" t="str">
        <f>IFERROR(IF(OR($C$144=FALSE,LEFT($B140,3)&lt;&gt;"NOX"),BW55*INDEX('Damage costs'!$V$18:$V$70,MATCH($B140,'Damage costs'!$C$18:$C$70,0))/1000,BW55*INDEX('Damage costs'!$Z$18:$Z$70,MATCH($B140,'Damage costs'!$C$18:$C$70,0))/1000),"")</f>
        <v/>
      </c>
      <c r="BX140" s="59" t="str">
        <f>IFERROR(IF(OR($C$144=FALSE,LEFT($B140,3)&lt;&gt;"NOX"),BX55*INDEX('Damage costs'!$V$18:$V$70,MATCH($B140,'Damage costs'!$C$18:$C$70,0))/1000,BX55*INDEX('Damage costs'!$Z$18:$Z$70,MATCH($B140,'Damage costs'!$C$18:$C$70,0))/1000),"")</f>
        <v/>
      </c>
      <c r="BY140" s="59" t="str">
        <f>IFERROR(IF(OR($C$144=FALSE,LEFT($B140,3)&lt;&gt;"NOX"),BY55*INDEX('Damage costs'!$V$18:$V$70,MATCH($B140,'Damage costs'!$C$18:$C$70,0))/1000,BY55*INDEX('Damage costs'!$Z$18:$Z$70,MATCH($B140,'Damage costs'!$C$18:$C$70,0))/1000),"")</f>
        <v/>
      </c>
      <c r="BZ140" s="59" t="str">
        <f>IFERROR(IF(OR($C$144=FALSE,LEFT($B140,3)&lt;&gt;"NOX"),BZ55*INDEX('Damage costs'!$V$18:$V$70,MATCH($B140,'Damage costs'!$C$18:$C$70,0))/1000,BZ55*INDEX('Damage costs'!$Z$18:$Z$70,MATCH($B140,'Damage costs'!$C$18:$C$70,0))/1000),"")</f>
        <v/>
      </c>
      <c r="CA140" s="59" t="str">
        <f>IFERROR(IF(OR($C$144=FALSE,LEFT($B140,3)&lt;&gt;"NOX"),CA55*INDEX('Damage costs'!$V$18:$V$70,MATCH($B140,'Damage costs'!$C$18:$C$70,0))/1000,CA55*INDEX('Damage costs'!$Z$18:$Z$70,MATCH($B140,'Damage costs'!$C$18:$C$70,0))/1000),"")</f>
        <v/>
      </c>
      <c r="CB140" s="59" t="str">
        <f>IFERROR(IF(OR($C$144=FALSE,LEFT($B140,3)&lt;&gt;"NOX"),CB55*INDEX('Damage costs'!$V$18:$V$70,MATCH($B140,'Damage costs'!$C$18:$C$70,0))/1000,CB55*INDEX('Damage costs'!$Z$18:$Z$70,MATCH($B140,'Damage costs'!$C$18:$C$70,0))/1000),"")</f>
        <v/>
      </c>
      <c r="CC140" s="59" t="str">
        <f>IFERROR(IF(OR($C$144=FALSE,LEFT($B140,3)&lt;&gt;"NOX"),CC55*INDEX('Damage costs'!$V$18:$V$70,MATCH($B140,'Damage costs'!$C$18:$C$70,0))/1000,CC55*INDEX('Damage costs'!$Z$18:$Z$70,MATCH($B140,'Damage costs'!$C$18:$C$70,0))/1000),"")</f>
        <v/>
      </c>
      <c r="CD140" s="59" t="str">
        <f>IFERROR(IF(OR($C$144=FALSE,LEFT($B140,3)&lt;&gt;"NOX"),CD55*INDEX('Damage costs'!$V$18:$V$70,MATCH($B140,'Damage costs'!$C$18:$C$70,0))/1000,CD55*INDEX('Damage costs'!$Z$18:$Z$70,MATCH($B140,'Damage costs'!$C$18:$C$70,0))/1000),"")</f>
        <v/>
      </c>
      <c r="CE140" s="59" t="str">
        <f>IFERROR(IF(OR($C$144=FALSE,LEFT($B140,3)&lt;&gt;"NOX"),CE55*INDEX('Damage costs'!$V$18:$V$70,MATCH($B140,'Damage costs'!$C$18:$C$70,0))/1000,CE55*INDEX('Damage costs'!$Z$18:$Z$70,MATCH($B140,'Damage costs'!$C$18:$C$70,0))/1000),"")</f>
        <v/>
      </c>
      <c r="CF140" s="59" t="str">
        <f>IFERROR(IF(OR($C$144=FALSE,LEFT($B140,3)&lt;&gt;"NOX"),CF55*INDEX('Damage costs'!$V$18:$V$70,MATCH($B140,'Damage costs'!$C$18:$C$70,0))/1000,CF55*INDEX('Damage costs'!$Z$18:$Z$70,MATCH($B140,'Damage costs'!$C$18:$C$70,0))/1000),"")</f>
        <v/>
      </c>
      <c r="CG140" s="59" t="str">
        <f>IFERROR(IF(OR($C$144=FALSE,LEFT($B140,3)&lt;&gt;"NOX"),CG55*INDEX('Damage costs'!$V$18:$V$70,MATCH($B140,'Damage costs'!$C$18:$C$70,0))/1000,CG55*INDEX('Damage costs'!$Z$18:$Z$70,MATCH($B140,'Damage costs'!$C$18:$C$70,0))/1000),"")</f>
        <v/>
      </c>
      <c r="CH140" s="59" t="str">
        <f>IFERROR(IF(OR($C$144=FALSE,LEFT($B140,3)&lt;&gt;"NOX"),CH55*INDEX('Damage costs'!$V$18:$V$70,MATCH($B140,'Damage costs'!$C$18:$C$70,0))/1000,CH55*INDEX('Damage costs'!$Z$18:$Z$70,MATCH($B140,'Damage costs'!$C$18:$C$70,0))/1000),"")</f>
        <v/>
      </c>
      <c r="CI140" s="59" t="str">
        <f>IFERROR(IF(OR($C$144=FALSE,LEFT($B140,3)&lt;&gt;"NOX"),CI55*INDEX('Damage costs'!$V$18:$V$70,MATCH($B140,'Damage costs'!$C$18:$C$70,0))/1000,CI55*INDEX('Damage costs'!$Z$18:$Z$70,MATCH($B140,'Damage costs'!$C$18:$C$70,0))/1000),"")</f>
        <v/>
      </c>
      <c r="CJ140" s="59" t="str">
        <f>IFERROR(IF(OR($C$144=FALSE,LEFT($B140,3)&lt;&gt;"NOX"),CJ55*INDEX('Damage costs'!$V$18:$V$70,MATCH($B140,'Damage costs'!$C$18:$C$70,0))/1000,CJ55*INDEX('Damage costs'!$Z$18:$Z$70,MATCH($B140,'Damage costs'!$C$18:$C$70,0))/1000),"")</f>
        <v/>
      </c>
      <c r="CK140" s="59" t="str">
        <f>IFERROR(IF(OR($C$144=FALSE,LEFT($B140,3)&lt;&gt;"NOX"),CK55*INDEX('Damage costs'!$V$18:$V$70,MATCH($B140,'Damage costs'!$C$18:$C$70,0))/1000,CK55*INDEX('Damage costs'!$Z$18:$Z$70,MATCH($B140,'Damage costs'!$C$18:$C$70,0))/1000),"")</f>
        <v/>
      </c>
      <c r="CL140" s="59" t="str">
        <f>IFERROR(IF(OR($C$144=FALSE,LEFT($B140,3)&lt;&gt;"NOX"),CL55*INDEX('Damage costs'!$V$18:$V$70,MATCH($B140,'Damage costs'!$C$18:$C$70,0))/1000,CL55*INDEX('Damage costs'!$Z$18:$Z$70,MATCH($B140,'Damage costs'!$C$18:$C$70,0))/1000),"")</f>
        <v/>
      </c>
      <c r="CM140" s="59" t="str">
        <f>IFERROR(IF(OR($C$144=FALSE,LEFT($B140,3)&lt;&gt;"NOX"),CM55*INDEX('Damage costs'!$V$18:$V$70,MATCH($B140,'Damage costs'!$C$18:$C$70,0))/1000,CM55*INDEX('Damage costs'!$Z$18:$Z$70,MATCH($B140,'Damage costs'!$C$18:$C$70,0))/1000),"")</f>
        <v/>
      </c>
      <c r="CN140" s="59" t="str">
        <f>IFERROR(IF(OR($C$144=FALSE,LEFT($B140,3)&lt;&gt;"NOX"),CN55*INDEX('Damage costs'!$V$18:$V$70,MATCH($B140,'Damage costs'!$C$18:$C$70,0))/1000,CN55*INDEX('Damage costs'!$Z$18:$Z$70,MATCH($B140,'Damage costs'!$C$18:$C$70,0))/1000),"")</f>
        <v/>
      </c>
      <c r="CO140" s="59" t="str">
        <f>IFERROR(IF(OR($C$144=FALSE,LEFT($B140,3)&lt;&gt;"NOX"),CO55*INDEX('Damage costs'!$V$18:$V$70,MATCH($B140,'Damage costs'!$C$18:$C$70,0))/1000,CO55*INDEX('Damage costs'!$Z$18:$Z$70,MATCH($B140,'Damage costs'!$C$18:$C$70,0))/1000),"")</f>
        <v/>
      </c>
      <c r="CP140" s="59" t="str">
        <f>IFERROR(IF(OR($C$144=FALSE,LEFT($B140,3)&lt;&gt;"NOX"),CP55*INDEX('Damage costs'!$V$18:$V$70,MATCH($B140,'Damage costs'!$C$18:$C$70,0))/1000,CP55*INDEX('Damage costs'!$Z$18:$Z$70,MATCH($B140,'Damage costs'!$C$18:$C$70,0))/1000),"")</f>
        <v/>
      </c>
      <c r="CQ140" s="59" t="str">
        <f>IFERROR(IF(OR($C$144=FALSE,LEFT($B140,3)&lt;&gt;"NOX"),CQ55*INDEX('Damage costs'!$V$18:$V$70,MATCH($B140,'Damage costs'!$C$18:$C$70,0))/1000,CQ55*INDEX('Damage costs'!$Z$18:$Z$70,MATCH($B140,'Damage costs'!$C$18:$C$70,0))/1000),"")</f>
        <v/>
      </c>
      <c r="CR140" s="59" t="str">
        <f>IFERROR(IF(OR($C$144=FALSE,LEFT($B140,3)&lt;&gt;"NOX"),CR55*INDEX('Damage costs'!$V$18:$V$70,MATCH($B140,'Damage costs'!$C$18:$C$70,0))/1000,CR55*INDEX('Damage costs'!$Z$18:$Z$70,MATCH($B140,'Damage costs'!$C$18:$C$70,0))/1000),"")</f>
        <v/>
      </c>
      <c r="CS140" s="59" t="str">
        <f>IFERROR(IF(OR($C$144=FALSE,LEFT($B140,3)&lt;&gt;"NOX"),CS55*INDEX('Damage costs'!$V$18:$V$70,MATCH($B140,'Damage costs'!$C$18:$C$70,0))/1000,CS55*INDEX('Damage costs'!$Z$18:$Z$70,MATCH($B140,'Damage costs'!$C$18:$C$70,0))/1000),"")</f>
        <v/>
      </c>
      <c r="CT140" s="59" t="str">
        <f>IFERROR(IF(OR($C$144=FALSE,LEFT($B140,3)&lt;&gt;"NOX"),CT55*INDEX('Damage costs'!$V$18:$V$70,MATCH($B140,'Damage costs'!$C$18:$C$70,0))/1000,CT55*INDEX('Damage costs'!$Z$18:$Z$70,MATCH($B140,'Damage costs'!$C$18:$C$70,0))/1000),"")</f>
        <v/>
      </c>
      <c r="CU140" s="59" t="str">
        <f>IFERROR(IF(OR($C$144=FALSE,LEFT($B140,3)&lt;&gt;"NOX"),CU55*INDEX('Damage costs'!$V$18:$V$70,MATCH($B140,'Damage costs'!$C$18:$C$70,0))/1000,CU55*INDEX('Damage costs'!$Z$18:$Z$70,MATCH($B140,'Damage costs'!$C$18:$C$70,0))/1000),"")</f>
        <v/>
      </c>
      <c r="CV140" s="59" t="str">
        <f>IFERROR(IF(OR($C$144=FALSE,LEFT($B140,3)&lt;&gt;"NOX"),CV55*INDEX('Damage costs'!$V$18:$V$70,MATCH($B140,'Damage costs'!$C$18:$C$70,0))/1000,CV55*INDEX('Damage costs'!$Z$18:$Z$70,MATCH($B140,'Damage costs'!$C$18:$C$70,0))/1000),"")</f>
        <v/>
      </c>
      <c r="CW140" s="59" t="str">
        <f>IFERROR(IF(OR($C$144=FALSE,LEFT($B140,3)&lt;&gt;"NOX"),CW55*INDEX('Damage costs'!$V$18:$V$70,MATCH($B140,'Damage costs'!$C$18:$C$70,0))/1000,CW55*INDEX('Damage costs'!$Z$18:$Z$70,MATCH($B140,'Damage costs'!$C$18:$C$70,0))/1000),"")</f>
        <v/>
      </c>
      <c r="CX140" s="59" t="str">
        <f>IFERROR(IF(OR($C$144=FALSE,LEFT($B140,3)&lt;&gt;"NOX"),CX55*INDEX('Damage costs'!$V$18:$V$70,MATCH($B140,'Damage costs'!$C$18:$C$70,0))/1000,CX55*INDEX('Damage costs'!$Z$18:$Z$70,MATCH($B140,'Damage costs'!$C$18:$C$70,0))/1000),"")</f>
        <v/>
      </c>
      <c r="CY140" s="59" t="str">
        <f>IFERROR(IF(OR($C$144=FALSE,LEFT($B140,3)&lt;&gt;"NOX"),CY55*INDEX('Damage costs'!$V$18:$V$70,MATCH($B140,'Damage costs'!$C$18:$C$70,0))/1000,CY55*INDEX('Damage costs'!$Z$18:$Z$70,MATCH($B140,'Damage costs'!$C$18:$C$70,0))/1000),"")</f>
        <v/>
      </c>
      <c r="CZ140" s="391"/>
    </row>
    <row r="141" spans="2:104" x14ac:dyDescent="0.25">
      <c r="B141" s="406">
        <f t="shared" si="52"/>
        <v>0</v>
      </c>
      <c r="C141" s="9" t="s">
        <v>1117</v>
      </c>
      <c r="D141" s="59" t="str">
        <f>IFERROR(IF(OR($C$144=FALSE,LEFT($B141,3)&lt;&gt;"NOX"),D56*INDEX('Damage costs'!$V$18:$V$70,MATCH($B141,'Damage costs'!$C$18:$C$70,0))/1000,D56*INDEX('Damage costs'!$Z$18:$Z$70,MATCH($B141,'Damage costs'!$C$18:$C$70,0))/1000),"")</f>
        <v/>
      </c>
      <c r="E141" s="59" t="str">
        <f>IFERROR(IF(OR($C$144=FALSE,LEFT($B141,3)&lt;&gt;"NOX"),E56*INDEX('Damage costs'!$V$18:$V$70,MATCH($B141,'Damage costs'!$C$18:$C$70,0))/1000,E56*INDEX('Damage costs'!$Z$18:$Z$70,MATCH($B141,'Damage costs'!$C$18:$C$70,0))/1000),"")</f>
        <v/>
      </c>
      <c r="F141" s="59" t="str">
        <f>IFERROR(IF(OR($C$144=FALSE,LEFT($B141,3)&lt;&gt;"NOX"),F56*INDEX('Damage costs'!$V$18:$V$70,MATCH($B141,'Damage costs'!$C$18:$C$70,0))/1000,F56*INDEX('Damage costs'!$Z$18:$Z$70,MATCH($B141,'Damage costs'!$C$18:$C$70,0))/1000),"")</f>
        <v/>
      </c>
      <c r="G141" s="59" t="str">
        <f>IFERROR(IF(OR($C$144=FALSE,LEFT($B141,3)&lt;&gt;"NOX"),G56*INDEX('Damage costs'!$V$18:$V$70,MATCH($B141,'Damage costs'!$C$18:$C$70,0))/1000,G56*INDEX('Damage costs'!$Z$18:$Z$70,MATCH($B141,'Damage costs'!$C$18:$C$70,0))/1000),"")</f>
        <v/>
      </c>
      <c r="H141" s="59" t="str">
        <f>IFERROR(IF(OR($C$144=FALSE,LEFT($B141,3)&lt;&gt;"NOX"),H56*INDEX('Damage costs'!$V$18:$V$70,MATCH($B141,'Damage costs'!$C$18:$C$70,0))/1000,H56*INDEX('Damage costs'!$Z$18:$Z$70,MATCH($B141,'Damage costs'!$C$18:$C$70,0))/1000),"")</f>
        <v/>
      </c>
      <c r="I141" s="59" t="str">
        <f>IFERROR(IF(OR($C$144=FALSE,LEFT($B141,3)&lt;&gt;"NOX"),I56*INDEX('Damage costs'!$V$18:$V$70,MATCH($B141,'Damage costs'!$C$18:$C$70,0))/1000,I56*INDEX('Damage costs'!$Z$18:$Z$70,MATCH($B141,'Damage costs'!$C$18:$C$70,0))/1000),"")</f>
        <v/>
      </c>
      <c r="J141" s="59" t="str">
        <f>IFERROR(IF(OR($C$144=FALSE,LEFT($B141,3)&lt;&gt;"NOX"),J56*INDEX('Damage costs'!$V$18:$V$70,MATCH($B141,'Damage costs'!$C$18:$C$70,0))/1000,J56*INDEX('Damage costs'!$Z$18:$Z$70,MATCH($B141,'Damage costs'!$C$18:$C$70,0))/1000),"")</f>
        <v/>
      </c>
      <c r="K141" s="59" t="str">
        <f>IFERROR(IF(OR($C$144=FALSE,LEFT($B141,3)&lt;&gt;"NOX"),K56*INDEX('Damage costs'!$V$18:$V$70,MATCH($B141,'Damage costs'!$C$18:$C$70,0))/1000,K56*INDEX('Damage costs'!$Z$18:$Z$70,MATCH($B141,'Damage costs'!$C$18:$C$70,0))/1000),"")</f>
        <v/>
      </c>
      <c r="L141" s="59" t="str">
        <f>IFERROR(IF(OR($C$144=FALSE,LEFT($B141,3)&lt;&gt;"NOX"),L56*INDEX('Damage costs'!$V$18:$V$70,MATCH($B141,'Damage costs'!$C$18:$C$70,0))/1000,L56*INDEX('Damage costs'!$Z$18:$Z$70,MATCH($B141,'Damage costs'!$C$18:$C$70,0))/1000),"")</f>
        <v/>
      </c>
      <c r="M141" s="59" t="str">
        <f>IFERROR(IF(OR($C$144=FALSE,LEFT($B141,3)&lt;&gt;"NOX"),M56*INDEX('Damage costs'!$V$18:$V$70,MATCH($B141,'Damage costs'!$C$18:$C$70,0))/1000,M56*INDEX('Damage costs'!$Z$18:$Z$70,MATCH($B141,'Damage costs'!$C$18:$C$70,0))/1000),"")</f>
        <v/>
      </c>
      <c r="N141" s="59" t="str">
        <f>IFERROR(IF(OR($C$144=FALSE,LEFT($B141,3)&lt;&gt;"NOX"),N56*INDEX('Damage costs'!$V$18:$V$70,MATCH($B141,'Damage costs'!$C$18:$C$70,0))/1000,N56*INDEX('Damage costs'!$Z$18:$Z$70,MATCH($B141,'Damage costs'!$C$18:$C$70,0))/1000),"")</f>
        <v/>
      </c>
      <c r="O141" s="59" t="str">
        <f>IFERROR(IF(OR($C$144=FALSE,LEFT($B141,3)&lt;&gt;"NOX"),O56*INDEX('Damage costs'!$V$18:$V$70,MATCH($B141,'Damage costs'!$C$18:$C$70,0))/1000,O56*INDEX('Damage costs'!$Z$18:$Z$70,MATCH($B141,'Damage costs'!$C$18:$C$70,0))/1000),"")</f>
        <v/>
      </c>
      <c r="P141" s="59" t="str">
        <f>IFERROR(IF(OR($C$144=FALSE,LEFT($B141,3)&lt;&gt;"NOX"),P56*INDEX('Damage costs'!$V$18:$V$70,MATCH($B141,'Damage costs'!$C$18:$C$70,0))/1000,P56*INDEX('Damage costs'!$Z$18:$Z$70,MATCH($B141,'Damage costs'!$C$18:$C$70,0))/1000),"")</f>
        <v/>
      </c>
      <c r="Q141" s="59" t="str">
        <f>IFERROR(IF(OR($C$144=FALSE,LEFT($B141,3)&lt;&gt;"NOX"),Q56*INDEX('Damage costs'!$V$18:$V$70,MATCH($B141,'Damage costs'!$C$18:$C$70,0))/1000,Q56*INDEX('Damage costs'!$Z$18:$Z$70,MATCH($B141,'Damage costs'!$C$18:$C$70,0))/1000),"")</f>
        <v/>
      </c>
      <c r="R141" s="59" t="str">
        <f>IFERROR(IF(OR($C$144=FALSE,LEFT($B141,3)&lt;&gt;"NOX"),R56*INDEX('Damage costs'!$V$18:$V$70,MATCH($B141,'Damage costs'!$C$18:$C$70,0))/1000,R56*INDEX('Damage costs'!$Z$18:$Z$70,MATCH($B141,'Damage costs'!$C$18:$C$70,0))/1000),"")</f>
        <v/>
      </c>
      <c r="S141" s="59" t="str">
        <f>IFERROR(IF(OR($C$144=FALSE,LEFT($B141,3)&lt;&gt;"NOX"),S56*INDEX('Damage costs'!$V$18:$V$70,MATCH($B141,'Damage costs'!$C$18:$C$70,0))/1000,S56*INDEX('Damage costs'!$Z$18:$Z$70,MATCH($B141,'Damage costs'!$C$18:$C$70,0))/1000),"")</f>
        <v/>
      </c>
      <c r="T141" s="59" t="str">
        <f>IFERROR(IF(OR($C$144=FALSE,LEFT($B141,3)&lt;&gt;"NOX"),T56*INDEX('Damage costs'!$V$18:$V$70,MATCH($B141,'Damage costs'!$C$18:$C$70,0))/1000,T56*INDEX('Damage costs'!$Z$18:$Z$70,MATCH($B141,'Damage costs'!$C$18:$C$70,0))/1000),"")</f>
        <v/>
      </c>
      <c r="U141" s="59" t="str">
        <f>IFERROR(IF(OR($C$144=FALSE,LEFT($B141,3)&lt;&gt;"NOX"),U56*INDEX('Damage costs'!$V$18:$V$70,MATCH($B141,'Damage costs'!$C$18:$C$70,0))/1000,U56*INDEX('Damage costs'!$Z$18:$Z$70,MATCH($B141,'Damage costs'!$C$18:$C$70,0))/1000),"")</f>
        <v/>
      </c>
      <c r="V141" s="59" t="str">
        <f>IFERROR(IF(OR($C$144=FALSE,LEFT($B141,3)&lt;&gt;"NOX"),V56*INDEX('Damage costs'!$V$18:$V$70,MATCH($B141,'Damage costs'!$C$18:$C$70,0))/1000,V56*INDEX('Damage costs'!$Z$18:$Z$70,MATCH($B141,'Damage costs'!$C$18:$C$70,0))/1000),"")</f>
        <v/>
      </c>
      <c r="W141" s="59" t="str">
        <f>IFERROR(IF(OR($C$144=FALSE,LEFT($B141,3)&lt;&gt;"NOX"),W56*INDEX('Damage costs'!$V$18:$V$70,MATCH($B141,'Damage costs'!$C$18:$C$70,0))/1000,W56*INDEX('Damage costs'!$Z$18:$Z$70,MATCH($B141,'Damage costs'!$C$18:$C$70,0))/1000),"")</f>
        <v/>
      </c>
      <c r="X141" s="59" t="str">
        <f>IFERROR(IF(OR($C$144=FALSE,LEFT($B141,3)&lt;&gt;"NOX"),X56*INDEX('Damage costs'!$V$18:$V$70,MATCH($B141,'Damage costs'!$C$18:$C$70,0))/1000,X56*INDEX('Damage costs'!$Z$18:$Z$70,MATCH($B141,'Damage costs'!$C$18:$C$70,0))/1000),"")</f>
        <v/>
      </c>
      <c r="Y141" s="59" t="str">
        <f>IFERROR(IF(OR($C$144=FALSE,LEFT($B141,3)&lt;&gt;"NOX"),Y56*INDEX('Damage costs'!$V$18:$V$70,MATCH($B141,'Damage costs'!$C$18:$C$70,0))/1000,Y56*INDEX('Damage costs'!$Z$18:$Z$70,MATCH($B141,'Damage costs'!$C$18:$C$70,0))/1000),"")</f>
        <v/>
      </c>
      <c r="Z141" s="59" t="str">
        <f>IFERROR(IF(OR($C$144=FALSE,LEFT($B141,3)&lt;&gt;"NOX"),Z56*INDEX('Damage costs'!$V$18:$V$70,MATCH($B141,'Damage costs'!$C$18:$C$70,0))/1000,Z56*INDEX('Damage costs'!$Z$18:$Z$70,MATCH($B141,'Damage costs'!$C$18:$C$70,0))/1000),"")</f>
        <v/>
      </c>
      <c r="AA141" s="59" t="str">
        <f>IFERROR(IF(OR($C$144=FALSE,LEFT($B141,3)&lt;&gt;"NOX"),AA56*INDEX('Damage costs'!$V$18:$V$70,MATCH($B141,'Damage costs'!$C$18:$C$70,0))/1000,AA56*INDEX('Damage costs'!$Z$18:$Z$70,MATCH($B141,'Damage costs'!$C$18:$C$70,0))/1000),"")</f>
        <v/>
      </c>
      <c r="AB141" s="59" t="str">
        <f>IFERROR(IF(OR($C$144=FALSE,LEFT($B141,3)&lt;&gt;"NOX"),AB56*INDEX('Damage costs'!$V$18:$V$70,MATCH($B141,'Damage costs'!$C$18:$C$70,0))/1000,AB56*INDEX('Damage costs'!$Z$18:$Z$70,MATCH($B141,'Damage costs'!$C$18:$C$70,0))/1000),"")</f>
        <v/>
      </c>
      <c r="AC141" s="59" t="str">
        <f>IFERROR(IF(OR($C$144=FALSE,LEFT($B141,3)&lt;&gt;"NOX"),AC56*INDEX('Damage costs'!$V$18:$V$70,MATCH($B141,'Damage costs'!$C$18:$C$70,0))/1000,AC56*INDEX('Damage costs'!$Z$18:$Z$70,MATCH($B141,'Damage costs'!$C$18:$C$70,0))/1000),"")</f>
        <v/>
      </c>
      <c r="AD141" s="59" t="str">
        <f>IFERROR(IF(OR($C$144=FALSE,LEFT($B141,3)&lt;&gt;"NOX"),AD56*INDEX('Damage costs'!$V$18:$V$70,MATCH($B141,'Damage costs'!$C$18:$C$70,0))/1000,AD56*INDEX('Damage costs'!$Z$18:$Z$70,MATCH($B141,'Damage costs'!$C$18:$C$70,0))/1000),"")</f>
        <v/>
      </c>
      <c r="AE141" s="59" t="str">
        <f>IFERROR(IF(OR($C$144=FALSE,LEFT($B141,3)&lt;&gt;"NOX"),AE56*INDEX('Damage costs'!$V$18:$V$70,MATCH($B141,'Damage costs'!$C$18:$C$70,0))/1000,AE56*INDEX('Damage costs'!$Z$18:$Z$70,MATCH($B141,'Damage costs'!$C$18:$C$70,0))/1000),"")</f>
        <v/>
      </c>
      <c r="AF141" s="59" t="str">
        <f>IFERROR(IF(OR($C$144=FALSE,LEFT($B141,3)&lt;&gt;"NOX"),AF56*INDEX('Damage costs'!$V$18:$V$70,MATCH($B141,'Damage costs'!$C$18:$C$70,0))/1000,AF56*INDEX('Damage costs'!$Z$18:$Z$70,MATCH($B141,'Damage costs'!$C$18:$C$70,0))/1000),"")</f>
        <v/>
      </c>
      <c r="AG141" s="59" t="str">
        <f>IFERROR(IF(OR($C$144=FALSE,LEFT($B141,3)&lt;&gt;"NOX"),AG56*INDEX('Damage costs'!$V$18:$V$70,MATCH($B141,'Damage costs'!$C$18:$C$70,0))/1000,AG56*INDEX('Damage costs'!$Z$18:$Z$70,MATCH($B141,'Damage costs'!$C$18:$C$70,0))/1000),"")</f>
        <v/>
      </c>
      <c r="AH141" s="59" t="str">
        <f>IFERROR(IF(OR($C$144=FALSE,LEFT($B141,3)&lt;&gt;"NOX"),AH56*INDEX('Damage costs'!$V$18:$V$70,MATCH($B141,'Damage costs'!$C$18:$C$70,0))/1000,AH56*INDEX('Damage costs'!$Z$18:$Z$70,MATCH($B141,'Damage costs'!$C$18:$C$70,0))/1000),"")</f>
        <v/>
      </c>
      <c r="AI141" s="59" t="str">
        <f>IFERROR(IF(OR($C$144=FALSE,LEFT($B141,3)&lt;&gt;"NOX"),AI56*INDEX('Damage costs'!$V$18:$V$70,MATCH($B141,'Damage costs'!$C$18:$C$70,0))/1000,AI56*INDEX('Damage costs'!$Z$18:$Z$70,MATCH($B141,'Damage costs'!$C$18:$C$70,0))/1000),"")</f>
        <v/>
      </c>
      <c r="AJ141" s="59" t="str">
        <f>IFERROR(IF(OR($C$144=FALSE,LEFT($B141,3)&lt;&gt;"NOX"),AJ56*INDEX('Damage costs'!$V$18:$V$70,MATCH($B141,'Damage costs'!$C$18:$C$70,0))/1000,AJ56*INDEX('Damage costs'!$Z$18:$Z$70,MATCH($B141,'Damage costs'!$C$18:$C$70,0))/1000),"")</f>
        <v/>
      </c>
      <c r="AK141" s="59" t="str">
        <f>IFERROR(IF(OR($C$144=FALSE,LEFT($B141,3)&lt;&gt;"NOX"),AK56*INDEX('Damage costs'!$V$18:$V$70,MATCH($B141,'Damage costs'!$C$18:$C$70,0))/1000,AK56*INDEX('Damage costs'!$Z$18:$Z$70,MATCH($B141,'Damage costs'!$C$18:$C$70,0))/1000),"")</f>
        <v/>
      </c>
      <c r="AL141" s="59" t="str">
        <f>IFERROR(IF(OR($C$144=FALSE,LEFT($B141,3)&lt;&gt;"NOX"),AL56*INDEX('Damage costs'!$V$18:$V$70,MATCH($B141,'Damage costs'!$C$18:$C$70,0))/1000,AL56*INDEX('Damage costs'!$Z$18:$Z$70,MATCH($B141,'Damage costs'!$C$18:$C$70,0))/1000),"")</f>
        <v/>
      </c>
      <c r="AM141" s="59" t="str">
        <f>IFERROR(IF(OR($C$144=FALSE,LEFT($B141,3)&lt;&gt;"NOX"),AM56*INDEX('Damage costs'!$V$18:$V$70,MATCH($B141,'Damage costs'!$C$18:$C$70,0))/1000,AM56*INDEX('Damage costs'!$Z$18:$Z$70,MATCH($B141,'Damage costs'!$C$18:$C$70,0))/1000),"")</f>
        <v/>
      </c>
      <c r="AN141" s="59" t="str">
        <f>IFERROR(IF(OR($C$144=FALSE,LEFT($B141,3)&lt;&gt;"NOX"),AN56*INDEX('Damage costs'!$V$18:$V$70,MATCH($B141,'Damage costs'!$C$18:$C$70,0))/1000,AN56*INDEX('Damage costs'!$Z$18:$Z$70,MATCH($B141,'Damage costs'!$C$18:$C$70,0))/1000),"")</f>
        <v/>
      </c>
      <c r="AO141" s="59" t="str">
        <f>IFERROR(IF(OR($C$144=FALSE,LEFT($B141,3)&lt;&gt;"NOX"),AO56*INDEX('Damage costs'!$V$18:$V$70,MATCH($B141,'Damage costs'!$C$18:$C$70,0))/1000,AO56*INDEX('Damage costs'!$Z$18:$Z$70,MATCH($B141,'Damage costs'!$C$18:$C$70,0))/1000),"")</f>
        <v/>
      </c>
      <c r="AP141" s="59" t="str">
        <f>IFERROR(IF(OR($C$144=FALSE,LEFT($B141,3)&lt;&gt;"NOX"),AP56*INDEX('Damage costs'!$V$18:$V$70,MATCH($B141,'Damage costs'!$C$18:$C$70,0))/1000,AP56*INDEX('Damage costs'!$Z$18:$Z$70,MATCH($B141,'Damage costs'!$C$18:$C$70,0))/1000),"")</f>
        <v/>
      </c>
      <c r="AQ141" s="59" t="str">
        <f>IFERROR(IF(OR($C$144=FALSE,LEFT($B141,3)&lt;&gt;"NOX"),AQ56*INDEX('Damage costs'!$V$18:$V$70,MATCH($B141,'Damage costs'!$C$18:$C$70,0))/1000,AQ56*INDEX('Damage costs'!$Z$18:$Z$70,MATCH($B141,'Damage costs'!$C$18:$C$70,0))/1000),"")</f>
        <v/>
      </c>
      <c r="AR141" s="59" t="str">
        <f>IFERROR(IF(OR($C$144=FALSE,LEFT($B141,3)&lt;&gt;"NOX"),AR56*INDEX('Damage costs'!$V$18:$V$70,MATCH($B141,'Damage costs'!$C$18:$C$70,0))/1000,AR56*INDEX('Damage costs'!$Z$18:$Z$70,MATCH($B141,'Damage costs'!$C$18:$C$70,0))/1000),"")</f>
        <v/>
      </c>
      <c r="AS141" s="59" t="str">
        <f>IFERROR(IF(OR($C$144=FALSE,LEFT($B141,3)&lt;&gt;"NOX"),AS56*INDEX('Damage costs'!$V$18:$V$70,MATCH($B141,'Damage costs'!$C$18:$C$70,0))/1000,AS56*INDEX('Damage costs'!$Z$18:$Z$70,MATCH($B141,'Damage costs'!$C$18:$C$70,0))/1000),"")</f>
        <v/>
      </c>
      <c r="AT141" s="59" t="str">
        <f>IFERROR(IF(OR($C$144=FALSE,LEFT($B141,3)&lt;&gt;"NOX"),AT56*INDEX('Damage costs'!$V$18:$V$70,MATCH($B141,'Damage costs'!$C$18:$C$70,0))/1000,AT56*INDEX('Damage costs'!$Z$18:$Z$70,MATCH($B141,'Damage costs'!$C$18:$C$70,0))/1000),"")</f>
        <v/>
      </c>
      <c r="AU141" s="59" t="str">
        <f>IFERROR(IF(OR($C$144=FALSE,LEFT($B141,3)&lt;&gt;"NOX"),AU56*INDEX('Damage costs'!$V$18:$V$70,MATCH($B141,'Damage costs'!$C$18:$C$70,0))/1000,AU56*INDEX('Damage costs'!$Z$18:$Z$70,MATCH($B141,'Damage costs'!$C$18:$C$70,0))/1000),"")</f>
        <v/>
      </c>
      <c r="AV141" s="59" t="str">
        <f>IFERROR(IF(OR($C$144=FALSE,LEFT($B141,3)&lt;&gt;"NOX"),AV56*INDEX('Damage costs'!$V$18:$V$70,MATCH($B141,'Damage costs'!$C$18:$C$70,0))/1000,AV56*INDEX('Damage costs'!$Z$18:$Z$70,MATCH($B141,'Damage costs'!$C$18:$C$70,0))/1000),"")</f>
        <v/>
      </c>
      <c r="AW141" s="59" t="str">
        <f>IFERROR(IF(OR($C$144=FALSE,LEFT($B141,3)&lt;&gt;"NOX"),AW56*INDEX('Damage costs'!$V$18:$V$70,MATCH($B141,'Damage costs'!$C$18:$C$70,0))/1000,AW56*INDEX('Damage costs'!$Z$18:$Z$70,MATCH($B141,'Damage costs'!$C$18:$C$70,0))/1000),"")</f>
        <v/>
      </c>
      <c r="AX141" s="59" t="str">
        <f>IFERROR(IF(OR($C$144=FALSE,LEFT($B141,3)&lt;&gt;"NOX"),AX56*INDEX('Damage costs'!$V$18:$V$70,MATCH($B141,'Damage costs'!$C$18:$C$70,0))/1000,AX56*INDEX('Damage costs'!$Z$18:$Z$70,MATCH($B141,'Damage costs'!$C$18:$C$70,0))/1000),"")</f>
        <v/>
      </c>
      <c r="AY141" s="59" t="str">
        <f>IFERROR(IF(OR($C$144=FALSE,LEFT($B141,3)&lt;&gt;"NOX"),AY56*INDEX('Damage costs'!$V$18:$V$70,MATCH($B141,'Damage costs'!$C$18:$C$70,0))/1000,AY56*INDEX('Damage costs'!$Z$18:$Z$70,MATCH($B141,'Damage costs'!$C$18:$C$70,0))/1000),"")</f>
        <v/>
      </c>
      <c r="AZ141" s="59" t="str">
        <f>IFERROR(IF(OR($C$144=FALSE,LEFT($B141,3)&lt;&gt;"NOX"),AZ56*INDEX('Damage costs'!$V$18:$V$70,MATCH($B141,'Damage costs'!$C$18:$C$70,0))/1000,AZ56*INDEX('Damage costs'!$Z$18:$Z$70,MATCH($B141,'Damage costs'!$C$18:$C$70,0))/1000),"")</f>
        <v/>
      </c>
      <c r="BA141" s="59" t="str">
        <f>IFERROR(IF(OR($C$144=FALSE,LEFT($B141,3)&lt;&gt;"NOX"),BA56*INDEX('Damage costs'!$V$18:$V$70,MATCH($B141,'Damage costs'!$C$18:$C$70,0))/1000,BA56*INDEX('Damage costs'!$Z$18:$Z$70,MATCH($B141,'Damage costs'!$C$18:$C$70,0))/1000),"")</f>
        <v/>
      </c>
      <c r="BB141" s="59" t="str">
        <f>IFERROR(IF(OR($C$144=FALSE,LEFT($B141,3)&lt;&gt;"NOX"),BB56*INDEX('Damage costs'!$V$18:$V$70,MATCH($B141,'Damage costs'!$C$18:$C$70,0))/1000,BB56*INDEX('Damage costs'!$Z$18:$Z$70,MATCH($B141,'Damage costs'!$C$18:$C$70,0))/1000),"")</f>
        <v/>
      </c>
      <c r="BC141" s="59" t="str">
        <f>IFERROR(IF(OR($C$144=FALSE,LEFT($B141,3)&lt;&gt;"NOX"),BC56*INDEX('Damage costs'!$V$18:$V$70,MATCH($B141,'Damage costs'!$C$18:$C$70,0))/1000,BC56*INDEX('Damage costs'!$Z$18:$Z$70,MATCH($B141,'Damage costs'!$C$18:$C$70,0))/1000),"")</f>
        <v/>
      </c>
      <c r="BD141" s="59" t="str">
        <f>IFERROR(IF(OR($C$144=FALSE,LEFT($B141,3)&lt;&gt;"NOX"),BD56*INDEX('Damage costs'!$V$18:$V$70,MATCH($B141,'Damage costs'!$C$18:$C$70,0))/1000,BD56*INDEX('Damage costs'!$Z$18:$Z$70,MATCH($B141,'Damage costs'!$C$18:$C$70,0))/1000),"")</f>
        <v/>
      </c>
      <c r="BE141" s="59" t="str">
        <f>IFERROR(IF(OR($C$144=FALSE,LEFT($B141,3)&lt;&gt;"NOX"),BE56*INDEX('Damage costs'!$V$18:$V$70,MATCH($B141,'Damage costs'!$C$18:$C$70,0))/1000,BE56*INDEX('Damage costs'!$Z$18:$Z$70,MATCH($B141,'Damage costs'!$C$18:$C$70,0))/1000),"")</f>
        <v/>
      </c>
      <c r="BF141" s="59" t="str">
        <f>IFERROR(IF(OR($C$144=FALSE,LEFT($B141,3)&lt;&gt;"NOX"),BF56*INDEX('Damage costs'!$V$18:$V$70,MATCH($B141,'Damage costs'!$C$18:$C$70,0))/1000,BF56*INDEX('Damage costs'!$Z$18:$Z$70,MATCH($B141,'Damage costs'!$C$18:$C$70,0))/1000),"")</f>
        <v/>
      </c>
      <c r="BG141" s="59" t="str">
        <f>IFERROR(IF(OR($C$144=FALSE,LEFT($B141,3)&lt;&gt;"NOX"),BG56*INDEX('Damage costs'!$V$18:$V$70,MATCH($B141,'Damage costs'!$C$18:$C$70,0))/1000,BG56*INDEX('Damage costs'!$Z$18:$Z$70,MATCH($B141,'Damage costs'!$C$18:$C$70,0))/1000),"")</f>
        <v/>
      </c>
      <c r="BH141" s="59" t="str">
        <f>IFERROR(IF(OR($C$144=FALSE,LEFT($B141,3)&lt;&gt;"NOX"),BH56*INDEX('Damage costs'!$V$18:$V$70,MATCH($B141,'Damage costs'!$C$18:$C$70,0))/1000,BH56*INDEX('Damage costs'!$Z$18:$Z$70,MATCH($B141,'Damage costs'!$C$18:$C$70,0))/1000),"")</f>
        <v/>
      </c>
      <c r="BI141" s="59" t="str">
        <f>IFERROR(IF(OR($C$144=FALSE,LEFT($B141,3)&lt;&gt;"NOX"),BI56*INDEX('Damage costs'!$V$18:$V$70,MATCH($B141,'Damage costs'!$C$18:$C$70,0))/1000,BI56*INDEX('Damage costs'!$Z$18:$Z$70,MATCH($B141,'Damage costs'!$C$18:$C$70,0))/1000),"")</f>
        <v/>
      </c>
      <c r="BJ141" s="59" t="str">
        <f>IFERROR(IF(OR($C$144=FALSE,LEFT($B141,3)&lt;&gt;"NOX"),BJ56*INDEX('Damage costs'!$V$18:$V$70,MATCH($B141,'Damage costs'!$C$18:$C$70,0))/1000,BJ56*INDEX('Damage costs'!$Z$18:$Z$70,MATCH($B141,'Damage costs'!$C$18:$C$70,0))/1000),"")</f>
        <v/>
      </c>
      <c r="BK141" s="59" t="str">
        <f>IFERROR(IF(OR($C$144=FALSE,LEFT($B141,3)&lt;&gt;"NOX"),BK56*INDEX('Damage costs'!$V$18:$V$70,MATCH($B141,'Damage costs'!$C$18:$C$70,0))/1000,BK56*INDEX('Damage costs'!$Z$18:$Z$70,MATCH($B141,'Damage costs'!$C$18:$C$70,0))/1000),"")</f>
        <v/>
      </c>
      <c r="BL141" s="59" t="str">
        <f>IFERROR(IF(OR($C$144=FALSE,LEFT($B141,3)&lt;&gt;"NOX"),BL56*INDEX('Damage costs'!$V$18:$V$70,MATCH($B141,'Damage costs'!$C$18:$C$70,0))/1000,BL56*INDEX('Damage costs'!$Z$18:$Z$70,MATCH($B141,'Damage costs'!$C$18:$C$70,0))/1000),"")</f>
        <v/>
      </c>
      <c r="BM141" s="59" t="str">
        <f>IFERROR(IF(OR($C$144=FALSE,LEFT($B141,3)&lt;&gt;"NOX"),BM56*INDEX('Damage costs'!$V$18:$V$70,MATCH($B141,'Damage costs'!$C$18:$C$70,0))/1000,BM56*INDEX('Damage costs'!$Z$18:$Z$70,MATCH($B141,'Damage costs'!$C$18:$C$70,0))/1000),"")</f>
        <v/>
      </c>
      <c r="BN141" s="59" t="str">
        <f>IFERROR(IF(OR($C$144=FALSE,LEFT($B141,3)&lt;&gt;"NOX"),BN56*INDEX('Damage costs'!$V$18:$V$70,MATCH($B141,'Damage costs'!$C$18:$C$70,0))/1000,BN56*INDEX('Damage costs'!$Z$18:$Z$70,MATCH($B141,'Damage costs'!$C$18:$C$70,0))/1000),"")</f>
        <v/>
      </c>
      <c r="BO141" s="59" t="str">
        <f>IFERROR(IF(OR($C$144=FALSE,LEFT($B141,3)&lt;&gt;"NOX"),BO56*INDEX('Damage costs'!$V$18:$V$70,MATCH($B141,'Damage costs'!$C$18:$C$70,0))/1000,BO56*INDEX('Damage costs'!$Z$18:$Z$70,MATCH($B141,'Damage costs'!$C$18:$C$70,0))/1000),"")</f>
        <v/>
      </c>
      <c r="BP141" s="59" t="str">
        <f>IFERROR(IF(OR($C$144=FALSE,LEFT($B141,3)&lt;&gt;"NOX"),BP56*INDEX('Damage costs'!$V$18:$V$70,MATCH($B141,'Damage costs'!$C$18:$C$70,0))/1000,BP56*INDEX('Damage costs'!$Z$18:$Z$70,MATCH($B141,'Damage costs'!$C$18:$C$70,0))/1000),"")</f>
        <v/>
      </c>
      <c r="BQ141" s="59" t="str">
        <f>IFERROR(IF(OR($C$144=FALSE,LEFT($B141,3)&lt;&gt;"NOX"),BQ56*INDEX('Damage costs'!$V$18:$V$70,MATCH($B141,'Damage costs'!$C$18:$C$70,0))/1000,BQ56*INDEX('Damage costs'!$Z$18:$Z$70,MATCH($B141,'Damage costs'!$C$18:$C$70,0))/1000),"")</f>
        <v/>
      </c>
      <c r="BR141" s="59" t="str">
        <f>IFERROR(IF(OR($C$144=FALSE,LEFT($B141,3)&lt;&gt;"NOX"),BR56*INDEX('Damage costs'!$V$18:$V$70,MATCH($B141,'Damage costs'!$C$18:$C$70,0))/1000,BR56*INDEX('Damage costs'!$Z$18:$Z$70,MATCH($B141,'Damage costs'!$C$18:$C$70,0))/1000),"")</f>
        <v/>
      </c>
      <c r="BS141" s="59" t="str">
        <f>IFERROR(IF(OR($C$144=FALSE,LEFT($B141,3)&lt;&gt;"NOX"),BS56*INDEX('Damage costs'!$V$18:$V$70,MATCH($B141,'Damage costs'!$C$18:$C$70,0))/1000,BS56*INDEX('Damage costs'!$Z$18:$Z$70,MATCH($B141,'Damage costs'!$C$18:$C$70,0))/1000),"")</f>
        <v/>
      </c>
      <c r="BT141" s="59" t="str">
        <f>IFERROR(IF(OR($C$144=FALSE,LEFT($B141,3)&lt;&gt;"NOX"),BT56*INDEX('Damage costs'!$V$18:$V$70,MATCH($B141,'Damage costs'!$C$18:$C$70,0))/1000,BT56*INDEX('Damage costs'!$Z$18:$Z$70,MATCH($B141,'Damage costs'!$C$18:$C$70,0))/1000),"")</f>
        <v/>
      </c>
      <c r="BU141" s="59" t="str">
        <f>IFERROR(IF(OR($C$144=FALSE,LEFT($B141,3)&lt;&gt;"NOX"),BU56*INDEX('Damage costs'!$V$18:$V$70,MATCH($B141,'Damage costs'!$C$18:$C$70,0))/1000,BU56*INDEX('Damage costs'!$Z$18:$Z$70,MATCH($B141,'Damage costs'!$C$18:$C$70,0))/1000),"")</f>
        <v/>
      </c>
      <c r="BV141" s="59" t="str">
        <f>IFERROR(IF(OR($C$144=FALSE,LEFT($B141,3)&lt;&gt;"NOX"),BV56*INDEX('Damage costs'!$V$18:$V$70,MATCH($B141,'Damage costs'!$C$18:$C$70,0))/1000,BV56*INDEX('Damage costs'!$Z$18:$Z$70,MATCH($B141,'Damage costs'!$C$18:$C$70,0))/1000),"")</f>
        <v/>
      </c>
      <c r="BW141" s="59" t="str">
        <f>IFERROR(IF(OR($C$144=FALSE,LEFT($B141,3)&lt;&gt;"NOX"),BW56*INDEX('Damage costs'!$V$18:$V$70,MATCH($B141,'Damage costs'!$C$18:$C$70,0))/1000,BW56*INDEX('Damage costs'!$Z$18:$Z$70,MATCH($B141,'Damage costs'!$C$18:$C$70,0))/1000),"")</f>
        <v/>
      </c>
      <c r="BX141" s="59" t="str">
        <f>IFERROR(IF(OR($C$144=FALSE,LEFT($B141,3)&lt;&gt;"NOX"),BX56*INDEX('Damage costs'!$V$18:$V$70,MATCH($B141,'Damage costs'!$C$18:$C$70,0))/1000,BX56*INDEX('Damage costs'!$Z$18:$Z$70,MATCH($B141,'Damage costs'!$C$18:$C$70,0))/1000),"")</f>
        <v/>
      </c>
      <c r="BY141" s="59" t="str">
        <f>IFERROR(IF(OR($C$144=FALSE,LEFT($B141,3)&lt;&gt;"NOX"),BY56*INDEX('Damage costs'!$V$18:$V$70,MATCH($B141,'Damage costs'!$C$18:$C$70,0))/1000,BY56*INDEX('Damage costs'!$Z$18:$Z$70,MATCH($B141,'Damage costs'!$C$18:$C$70,0))/1000),"")</f>
        <v/>
      </c>
      <c r="BZ141" s="59" t="str">
        <f>IFERROR(IF(OR($C$144=FALSE,LEFT($B141,3)&lt;&gt;"NOX"),BZ56*INDEX('Damage costs'!$V$18:$V$70,MATCH($B141,'Damage costs'!$C$18:$C$70,0))/1000,BZ56*INDEX('Damage costs'!$Z$18:$Z$70,MATCH($B141,'Damage costs'!$C$18:$C$70,0))/1000),"")</f>
        <v/>
      </c>
      <c r="CA141" s="59" t="str">
        <f>IFERROR(IF(OR($C$144=FALSE,LEFT($B141,3)&lt;&gt;"NOX"),CA56*INDEX('Damage costs'!$V$18:$V$70,MATCH($B141,'Damage costs'!$C$18:$C$70,0))/1000,CA56*INDEX('Damage costs'!$Z$18:$Z$70,MATCH($B141,'Damage costs'!$C$18:$C$70,0))/1000),"")</f>
        <v/>
      </c>
      <c r="CB141" s="59" t="str">
        <f>IFERROR(IF(OR($C$144=FALSE,LEFT($B141,3)&lt;&gt;"NOX"),CB56*INDEX('Damage costs'!$V$18:$V$70,MATCH($B141,'Damage costs'!$C$18:$C$70,0))/1000,CB56*INDEX('Damage costs'!$Z$18:$Z$70,MATCH($B141,'Damage costs'!$C$18:$C$70,0))/1000),"")</f>
        <v/>
      </c>
      <c r="CC141" s="59" t="str">
        <f>IFERROR(IF(OR($C$144=FALSE,LEFT($B141,3)&lt;&gt;"NOX"),CC56*INDEX('Damage costs'!$V$18:$V$70,MATCH($B141,'Damage costs'!$C$18:$C$70,0))/1000,CC56*INDEX('Damage costs'!$Z$18:$Z$70,MATCH($B141,'Damage costs'!$C$18:$C$70,0))/1000),"")</f>
        <v/>
      </c>
      <c r="CD141" s="59" t="str">
        <f>IFERROR(IF(OR($C$144=FALSE,LEFT($B141,3)&lt;&gt;"NOX"),CD56*INDEX('Damage costs'!$V$18:$V$70,MATCH($B141,'Damage costs'!$C$18:$C$70,0))/1000,CD56*INDEX('Damage costs'!$Z$18:$Z$70,MATCH($B141,'Damage costs'!$C$18:$C$70,0))/1000),"")</f>
        <v/>
      </c>
      <c r="CE141" s="59" t="str">
        <f>IFERROR(IF(OR($C$144=FALSE,LEFT($B141,3)&lt;&gt;"NOX"),CE56*INDEX('Damage costs'!$V$18:$V$70,MATCH($B141,'Damage costs'!$C$18:$C$70,0))/1000,CE56*INDEX('Damage costs'!$Z$18:$Z$70,MATCH($B141,'Damage costs'!$C$18:$C$70,0))/1000),"")</f>
        <v/>
      </c>
      <c r="CF141" s="59" t="str">
        <f>IFERROR(IF(OR($C$144=FALSE,LEFT($B141,3)&lt;&gt;"NOX"),CF56*INDEX('Damage costs'!$V$18:$V$70,MATCH($B141,'Damage costs'!$C$18:$C$70,0))/1000,CF56*INDEX('Damage costs'!$Z$18:$Z$70,MATCH($B141,'Damage costs'!$C$18:$C$70,0))/1000),"")</f>
        <v/>
      </c>
      <c r="CG141" s="59" t="str">
        <f>IFERROR(IF(OR($C$144=FALSE,LEFT($B141,3)&lt;&gt;"NOX"),CG56*INDEX('Damage costs'!$V$18:$V$70,MATCH($B141,'Damage costs'!$C$18:$C$70,0))/1000,CG56*INDEX('Damage costs'!$Z$18:$Z$70,MATCH($B141,'Damage costs'!$C$18:$C$70,0))/1000),"")</f>
        <v/>
      </c>
      <c r="CH141" s="59" t="str">
        <f>IFERROR(IF(OR($C$144=FALSE,LEFT($B141,3)&lt;&gt;"NOX"),CH56*INDEX('Damage costs'!$V$18:$V$70,MATCH($B141,'Damage costs'!$C$18:$C$70,0))/1000,CH56*INDEX('Damage costs'!$Z$18:$Z$70,MATCH($B141,'Damage costs'!$C$18:$C$70,0))/1000),"")</f>
        <v/>
      </c>
      <c r="CI141" s="59" t="str">
        <f>IFERROR(IF(OR($C$144=FALSE,LEFT($B141,3)&lt;&gt;"NOX"),CI56*INDEX('Damage costs'!$V$18:$V$70,MATCH($B141,'Damage costs'!$C$18:$C$70,0))/1000,CI56*INDEX('Damage costs'!$Z$18:$Z$70,MATCH($B141,'Damage costs'!$C$18:$C$70,0))/1000),"")</f>
        <v/>
      </c>
      <c r="CJ141" s="59" t="str">
        <f>IFERROR(IF(OR($C$144=FALSE,LEFT($B141,3)&lt;&gt;"NOX"),CJ56*INDEX('Damage costs'!$V$18:$V$70,MATCH($B141,'Damage costs'!$C$18:$C$70,0))/1000,CJ56*INDEX('Damage costs'!$Z$18:$Z$70,MATCH($B141,'Damage costs'!$C$18:$C$70,0))/1000),"")</f>
        <v/>
      </c>
      <c r="CK141" s="59" t="str">
        <f>IFERROR(IF(OR($C$144=FALSE,LEFT($B141,3)&lt;&gt;"NOX"),CK56*INDEX('Damage costs'!$V$18:$V$70,MATCH($B141,'Damage costs'!$C$18:$C$70,0))/1000,CK56*INDEX('Damage costs'!$Z$18:$Z$70,MATCH($B141,'Damage costs'!$C$18:$C$70,0))/1000),"")</f>
        <v/>
      </c>
      <c r="CL141" s="59" t="str">
        <f>IFERROR(IF(OR($C$144=FALSE,LEFT($B141,3)&lt;&gt;"NOX"),CL56*INDEX('Damage costs'!$V$18:$V$70,MATCH($B141,'Damage costs'!$C$18:$C$70,0))/1000,CL56*INDEX('Damage costs'!$Z$18:$Z$70,MATCH($B141,'Damage costs'!$C$18:$C$70,0))/1000),"")</f>
        <v/>
      </c>
      <c r="CM141" s="59" t="str">
        <f>IFERROR(IF(OR($C$144=FALSE,LEFT($B141,3)&lt;&gt;"NOX"),CM56*INDEX('Damage costs'!$V$18:$V$70,MATCH($B141,'Damage costs'!$C$18:$C$70,0))/1000,CM56*INDEX('Damage costs'!$Z$18:$Z$70,MATCH($B141,'Damage costs'!$C$18:$C$70,0))/1000),"")</f>
        <v/>
      </c>
      <c r="CN141" s="59" t="str">
        <f>IFERROR(IF(OR($C$144=FALSE,LEFT($B141,3)&lt;&gt;"NOX"),CN56*INDEX('Damage costs'!$V$18:$V$70,MATCH($B141,'Damage costs'!$C$18:$C$70,0))/1000,CN56*INDEX('Damage costs'!$Z$18:$Z$70,MATCH($B141,'Damage costs'!$C$18:$C$70,0))/1000),"")</f>
        <v/>
      </c>
      <c r="CO141" s="59" t="str">
        <f>IFERROR(IF(OR($C$144=FALSE,LEFT($B141,3)&lt;&gt;"NOX"),CO56*INDEX('Damage costs'!$V$18:$V$70,MATCH($B141,'Damage costs'!$C$18:$C$70,0))/1000,CO56*INDEX('Damage costs'!$Z$18:$Z$70,MATCH($B141,'Damage costs'!$C$18:$C$70,0))/1000),"")</f>
        <v/>
      </c>
      <c r="CP141" s="59" t="str">
        <f>IFERROR(IF(OR($C$144=FALSE,LEFT($B141,3)&lt;&gt;"NOX"),CP56*INDEX('Damage costs'!$V$18:$V$70,MATCH($B141,'Damage costs'!$C$18:$C$70,0))/1000,CP56*INDEX('Damage costs'!$Z$18:$Z$70,MATCH($B141,'Damage costs'!$C$18:$C$70,0))/1000),"")</f>
        <v/>
      </c>
      <c r="CQ141" s="59" t="str">
        <f>IFERROR(IF(OR($C$144=FALSE,LEFT($B141,3)&lt;&gt;"NOX"),CQ56*INDEX('Damage costs'!$V$18:$V$70,MATCH($B141,'Damage costs'!$C$18:$C$70,0))/1000,CQ56*INDEX('Damage costs'!$Z$18:$Z$70,MATCH($B141,'Damage costs'!$C$18:$C$70,0))/1000),"")</f>
        <v/>
      </c>
      <c r="CR141" s="59" t="str">
        <f>IFERROR(IF(OR($C$144=FALSE,LEFT($B141,3)&lt;&gt;"NOX"),CR56*INDEX('Damage costs'!$V$18:$V$70,MATCH($B141,'Damage costs'!$C$18:$C$70,0))/1000,CR56*INDEX('Damage costs'!$Z$18:$Z$70,MATCH($B141,'Damage costs'!$C$18:$C$70,0))/1000),"")</f>
        <v/>
      </c>
      <c r="CS141" s="59" t="str">
        <f>IFERROR(IF(OR($C$144=FALSE,LEFT($B141,3)&lt;&gt;"NOX"),CS56*INDEX('Damage costs'!$V$18:$V$70,MATCH($B141,'Damage costs'!$C$18:$C$70,0))/1000,CS56*INDEX('Damage costs'!$Z$18:$Z$70,MATCH($B141,'Damage costs'!$C$18:$C$70,0))/1000),"")</f>
        <v/>
      </c>
      <c r="CT141" s="59" t="str">
        <f>IFERROR(IF(OR($C$144=FALSE,LEFT($B141,3)&lt;&gt;"NOX"),CT56*INDEX('Damage costs'!$V$18:$V$70,MATCH($B141,'Damage costs'!$C$18:$C$70,0))/1000,CT56*INDEX('Damage costs'!$Z$18:$Z$70,MATCH($B141,'Damage costs'!$C$18:$C$70,0))/1000),"")</f>
        <v/>
      </c>
      <c r="CU141" s="59" t="str">
        <f>IFERROR(IF(OR($C$144=FALSE,LEFT($B141,3)&lt;&gt;"NOX"),CU56*INDEX('Damage costs'!$V$18:$V$70,MATCH($B141,'Damage costs'!$C$18:$C$70,0))/1000,CU56*INDEX('Damage costs'!$Z$18:$Z$70,MATCH($B141,'Damage costs'!$C$18:$C$70,0))/1000),"")</f>
        <v/>
      </c>
      <c r="CV141" s="59" t="str">
        <f>IFERROR(IF(OR($C$144=FALSE,LEFT($B141,3)&lt;&gt;"NOX"),CV56*INDEX('Damage costs'!$V$18:$V$70,MATCH($B141,'Damage costs'!$C$18:$C$70,0))/1000,CV56*INDEX('Damage costs'!$Z$18:$Z$70,MATCH($B141,'Damage costs'!$C$18:$C$70,0))/1000),"")</f>
        <v/>
      </c>
      <c r="CW141" s="59" t="str">
        <f>IFERROR(IF(OR($C$144=FALSE,LEFT($B141,3)&lt;&gt;"NOX"),CW56*INDEX('Damage costs'!$V$18:$V$70,MATCH($B141,'Damage costs'!$C$18:$C$70,0))/1000,CW56*INDEX('Damage costs'!$Z$18:$Z$70,MATCH($B141,'Damage costs'!$C$18:$C$70,0))/1000),"")</f>
        <v/>
      </c>
      <c r="CX141" s="59" t="str">
        <f>IFERROR(IF(OR($C$144=FALSE,LEFT($B141,3)&lt;&gt;"NOX"),CX56*INDEX('Damage costs'!$V$18:$V$70,MATCH($B141,'Damage costs'!$C$18:$C$70,0))/1000,CX56*INDEX('Damage costs'!$Z$18:$Z$70,MATCH($B141,'Damage costs'!$C$18:$C$70,0))/1000),"")</f>
        <v/>
      </c>
      <c r="CY141" s="59" t="str">
        <f>IFERROR(IF(OR($C$144=FALSE,LEFT($B141,3)&lt;&gt;"NOX"),CY56*INDEX('Damage costs'!$V$18:$V$70,MATCH($B141,'Damage costs'!$C$18:$C$70,0))/1000,CY56*INDEX('Damage costs'!$Z$18:$Z$70,MATCH($B141,'Damage costs'!$C$18:$C$70,0))/1000),"")</f>
        <v/>
      </c>
      <c r="CZ141" s="391"/>
    </row>
    <row r="142" spans="2:104" x14ac:dyDescent="0.25">
      <c r="B142" s="406">
        <f t="shared" si="52"/>
        <v>0</v>
      </c>
      <c r="C142" s="9" t="s">
        <v>1117</v>
      </c>
      <c r="D142" s="59" t="str">
        <f>IFERROR(IF(OR($C$144=FALSE,LEFT($B142,3)&lt;&gt;"NOX"),D57*INDEX('Damage costs'!$V$18:$V$70,MATCH($B142,'Damage costs'!$C$18:$C$70,0))/1000,D57*INDEX('Damage costs'!$Z$18:$Z$70,MATCH($B142,'Damage costs'!$C$18:$C$70,0))/1000),"")</f>
        <v/>
      </c>
      <c r="E142" s="59" t="str">
        <f>IFERROR(IF(OR($C$144=FALSE,LEFT($B142,3)&lt;&gt;"NOX"),E57*INDEX('Damage costs'!$V$18:$V$70,MATCH($B142,'Damage costs'!$C$18:$C$70,0))/1000,E57*INDEX('Damage costs'!$Z$18:$Z$70,MATCH($B142,'Damage costs'!$C$18:$C$70,0))/1000),"")</f>
        <v/>
      </c>
      <c r="F142" s="59" t="str">
        <f>IFERROR(IF(OR($C$144=FALSE,LEFT($B142,3)&lt;&gt;"NOX"),F57*INDEX('Damage costs'!$V$18:$V$70,MATCH($B142,'Damage costs'!$C$18:$C$70,0))/1000,F57*INDEX('Damage costs'!$Z$18:$Z$70,MATCH($B142,'Damage costs'!$C$18:$C$70,0))/1000),"")</f>
        <v/>
      </c>
      <c r="G142" s="59" t="str">
        <f>IFERROR(IF(OR($C$144=FALSE,LEFT($B142,3)&lt;&gt;"NOX"),G57*INDEX('Damage costs'!$V$18:$V$70,MATCH($B142,'Damage costs'!$C$18:$C$70,0))/1000,G57*INDEX('Damage costs'!$Z$18:$Z$70,MATCH($B142,'Damage costs'!$C$18:$C$70,0))/1000),"")</f>
        <v/>
      </c>
      <c r="H142" s="59" t="str">
        <f>IFERROR(IF(OR($C$144=FALSE,LEFT($B142,3)&lt;&gt;"NOX"),H57*INDEX('Damage costs'!$V$18:$V$70,MATCH($B142,'Damage costs'!$C$18:$C$70,0))/1000,H57*INDEX('Damage costs'!$Z$18:$Z$70,MATCH($B142,'Damage costs'!$C$18:$C$70,0))/1000),"")</f>
        <v/>
      </c>
      <c r="I142" s="59" t="str">
        <f>IFERROR(IF(OR($C$144=FALSE,LEFT($B142,3)&lt;&gt;"NOX"),I57*INDEX('Damage costs'!$V$18:$V$70,MATCH($B142,'Damage costs'!$C$18:$C$70,0))/1000,I57*INDEX('Damage costs'!$Z$18:$Z$70,MATCH($B142,'Damage costs'!$C$18:$C$70,0))/1000),"")</f>
        <v/>
      </c>
      <c r="J142" s="59" t="str">
        <f>IFERROR(IF(OR($C$144=FALSE,LEFT($B142,3)&lt;&gt;"NOX"),J57*INDEX('Damage costs'!$V$18:$V$70,MATCH($B142,'Damage costs'!$C$18:$C$70,0))/1000,J57*INDEX('Damage costs'!$Z$18:$Z$70,MATCH($B142,'Damage costs'!$C$18:$C$70,0))/1000),"")</f>
        <v/>
      </c>
      <c r="K142" s="59" t="str">
        <f>IFERROR(IF(OR($C$144=FALSE,LEFT($B142,3)&lt;&gt;"NOX"),K57*INDEX('Damage costs'!$V$18:$V$70,MATCH($B142,'Damage costs'!$C$18:$C$70,0))/1000,K57*INDEX('Damage costs'!$Z$18:$Z$70,MATCH($B142,'Damage costs'!$C$18:$C$70,0))/1000),"")</f>
        <v/>
      </c>
      <c r="L142" s="59" t="str">
        <f>IFERROR(IF(OR($C$144=FALSE,LEFT($B142,3)&lt;&gt;"NOX"),L57*INDEX('Damage costs'!$V$18:$V$70,MATCH($B142,'Damage costs'!$C$18:$C$70,0))/1000,L57*INDEX('Damage costs'!$Z$18:$Z$70,MATCH($B142,'Damage costs'!$C$18:$C$70,0))/1000),"")</f>
        <v/>
      </c>
      <c r="M142" s="59" t="str">
        <f>IFERROR(IF(OR($C$144=FALSE,LEFT($B142,3)&lt;&gt;"NOX"),M57*INDEX('Damage costs'!$V$18:$V$70,MATCH($B142,'Damage costs'!$C$18:$C$70,0))/1000,M57*INDEX('Damage costs'!$Z$18:$Z$70,MATCH($B142,'Damage costs'!$C$18:$C$70,0))/1000),"")</f>
        <v/>
      </c>
      <c r="N142" s="59" t="str">
        <f>IFERROR(IF(OR($C$144=FALSE,LEFT($B142,3)&lt;&gt;"NOX"),N57*INDEX('Damage costs'!$V$18:$V$70,MATCH($B142,'Damage costs'!$C$18:$C$70,0))/1000,N57*INDEX('Damage costs'!$Z$18:$Z$70,MATCH($B142,'Damage costs'!$C$18:$C$70,0))/1000),"")</f>
        <v/>
      </c>
      <c r="O142" s="59" t="str">
        <f>IFERROR(IF(OR($C$144=FALSE,LEFT($B142,3)&lt;&gt;"NOX"),O57*INDEX('Damage costs'!$V$18:$V$70,MATCH($B142,'Damage costs'!$C$18:$C$70,0))/1000,O57*INDEX('Damage costs'!$Z$18:$Z$70,MATCH($B142,'Damage costs'!$C$18:$C$70,0))/1000),"")</f>
        <v/>
      </c>
      <c r="P142" s="59" t="str">
        <f>IFERROR(IF(OR($C$144=FALSE,LEFT($B142,3)&lt;&gt;"NOX"),P57*INDEX('Damage costs'!$V$18:$V$70,MATCH($B142,'Damage costs'!$C$18:$C$70,0))/1000,P57*INDEX('Damage costs'!$Z$18:$Z$70,MATCH($B142,'Damage costs'!$C$18:$C$70,0))/1000),"")</f>
        <v/>
      </c>
      <c r="Q142" s="59" t="str">
        <f>IFERROR(IF(OR($C$144=FALSE,LEFT($B142,3)&lt;&gt;"NOX"),Q57*INDEX('Damage costs'!$V$18:$V$70,MATCH($B142,'Damage costs'!$C$18:$C$70,0))/1000,Q57*INDEX('Damage costs'!$Z$18:$Z$70,MATCH($B142,'Damage costs'!$C$18:$C$70,0))/1000),"")</f>
        <v/>
      </c>
      <c r="R142" s="59" t="str">
        <f>IFERROR(IF(OR($C$144=FALSE,LEFT($B142,3)&lt;&gt;"NOX"),R57*INDEX('Damage costs'!$V$18:$V$70,MATCH($B142,'Damage costs'!$C$18:$C$70,0))/1000,R57*INDEX('Damage costs'!$Z$18:$Z$70,MATCH($B142,'Damage costs'!$C$18:$C$70,0))/1000),"")</f>
        <v/>
      </c>
      <c r="S142" s="59" t="str">
        <f>IFERROR(IF(OR($C$144=FALSE,LEFT($B142,3)&lt;&gt;"NOX"),S57*INDEX('Damage costs'!$V$18:$V$70,MATCH($B142,'Damage costs'!$C$18:$C$70,0))/1000,S57*INDEX('Damage costs'!$Z$18:$Z$70,MATCH($B142,'Damage costs'!$C$18:$C$70,0))/1000),"")</f>
        <v/>
      </c>
      <c r="T142" s="59" t="str">
        <f>IFERROR(IF(OR($C$144=FALSE,LEFT($B142,3)&lt;&gt;"NOX"),T57*INDEX('Damage costs'!$V$18:$V$70,MATCH($B142,'Damage costs'!$C$18:$C$70,0))/1000,T57*INDEX('Damage costs'!$Z$18:$Z$70,MATCH($B142,'Damage costs'!$C$18:$C$70,0))/1000),"")</f>
        <v/>
      </c>
      <c r="U142" s="59" t="str">
        <f>IFERROR(IF(OR($C$144=FALSE,LEFT($B142,3)&lt;&gt;"NOX"),U57*INDEX('Damage costs'!$V$18:$V$70,MATCH($B142,'Damage costs'!$C$18:$C$70,0))/1000,U57*INDEX('Damage costs'!$Z$18:$Z$70,MATCH($B142,'Damage costs'!$C$18:$C$70,0))/1000),"")</f>
        <v/>
      </c>
      <c r="V142" s="59" t="str">
        <f>IFERROR(IF(OR($C$144=FALSE,LEFT($B142,3)&lt;&gt;"NOX"),V57*INDEX('Damage costs'!$V$18:$V$70,MATCH($B142,'Damage costs'!$C$18:$C$70,0))/1000,V57*INDEX('Damage costs'!$Z$18:$Z$70,MATCH($B142,'Damage costs'!$C$18:$C$70,0))/1000),"")</f>
        <v/>
      </c>
      <c r="W142" s="59" t="str">
        <f>IFERROR(IF(OR($C$144=FALSE,LEFT($B142,3)&lt;&gt;"NOX"),W57*INDEX('Damage costs'!$V$18:$V$70,MATCH($B142,'Damage costs'!$C$18:$C$70,0))/1000,W57*INDEX('Damage costs'!$Z$18:$Z$70,MATCH($B142,'Damage costs'!$C$18:$C$70,0))/1000),"")</f>
        <v/>
      </c>
      <c r="X142" s="59" t="str">
        <f>IFERROR(IF(OR($C$144=FALSE,LEFT($B142,3)&lt;&gt;"NOX"),X57*INDEX('Damage costs'!$V$18:$V$70,MATCH($B142,'Damage costs'!$C$18:$C$70,0))/1000,X57*INDEX('Damage costs'!$Z$18:$Z$70,MATCH($B142,'Damage costs'!$C$18:$C$70,0))/1000),"")</f>
        <v/>
      </c>
      <c r="Y142" s="59" t="str">
        <f>IFERROR(IF(OR($C$144=FALSE,LEFT($B142,3)&lt;&gt;"NOX"),Y57*INDEX('Damage costs'!$V$18:$V$70,MATCH($B142,'Damage costs'!$C$18:$C$70,0))/1000,Y57*INDEX('Damage costs'!$Z$18:$Z$70,MATCH($B142,'Damage costs'!$C$18:$C$70,0))/1000),"")</f>
        <v/>
      </c>
      <c r="Z142" s="59" t="str">
        <f>IFERROR(IF(OR($C$144=FALSE,LEFT($B142,3)&lt;&gt;"NOX"),Z57*INDEX('Damage costs'!$V$18:$V$70,MATCH($B142,'Damage costs'!$C$18:$C$70,0))/1000,Z57*INDEX('Damage costs'!$Z$18:$Z$70,MATCH($B142,'Damage costs'!$C$18:$C$70,0))/1000),"")</f>
        <v/>
      </c>
      <c r="AA142" s="59" t="str">
        <f>IFERROR(IF(OR($C$144=FALSE,LEFT($B142,3)&lt;&gt;"NOX"),AA57*INDEX('Damage costs'!$V$18:$V$70,MATCH($B142,'Damage costs'!$C$18:$C$70,0))/1000,AA57*INDEX('Damage costs'!$Z$18:$Z$70,MATCH($B142,'Damage costs'!$C$18:$C$70,0))/1000),"")</f>
        <v/>
      </c>
      <c r="AB142" s="59" t="str">
        <f>IFERROR(IF(OR($C$144=FALSE,LEFT($B142,3)&lt;&gt;"NOX"),AB57*INDEX('Damage costs'!$V$18:$V$70,MATCH($B142,'Damage costs'!$C$18:$C$70,0))/1000,AB57*INDEX('Damage costs'!$Z$18:$Z$70,MATCH($B142,'Damage costs'!$C$18:$C$70,0))/1000),"")</f>
        <v/>
      </c>
      <c r="AC142" s="59" t="str">
        <f>IFERROR(IF(OR($C$144=FALSE,LEFT($B142,3)&lt;&gt;"NOX"),AC57*INDEX('Damage costs'!$V$18:$V$70,MATCH($B142,'Damage costs'!$C$18:$C$70,0))/1000,AC57*INDEX('Damage costs'!$Z$18:$Z$70,MATCH($B142,'Damage costs'!$C$18:$C$70,0))/1000),"")</f>
        <v/>
      </c>
      <c r="AD142" s="59" t="str">
        <f>IFERROR(IF(OR($C$144=FALSE,LEFT($B142,3)&lt;&gt;"NOX"),AD57*INDEX('Damage costs'!$V$18:$V$70,MATCH($B142,'Damage costs'!$C$18:$C$70,0))/1000,AD57*INDEX('Damage costs'!$Z$18:$Z$70,MATCH($B142,'Damage costs'!$C$18:$C$70,0))/1000),"")</f>
        <v/>
      </c>
      <c r="AE142" s="59" t="str">
        <f>IFERROR(IF(OR($C$144=FALSE,LEFT($B142,3)&lt;&gt;"NOX"),AE57*INDEX('Damage costs'!$V$18:$V$70,MATCH($B142,'Damage costs'!$C$18:$C$70,0))/1000,AE57*INDEX('Damage costs'!$Z$18:$Z$70,MATCH($B142,'Damage costs'!$C$18:$C$70,0))/1000),"")</f>
        <v/>
      </c>
      <c r="AF142" s="59" t="str">
        <f>IFERROR(IF(OR($C$144=FALSE,LEFT($B142,3)&lt;&gt;"NOX"),AF57*INDEX('Damage costs'!$V$18:$V$70,MATCH($B142,'Damage costs'!$C$18:$C$70,0))/1000,AF57*INDEX('Damage costs'!$Z$18:$Z$70,MATCH($B142,'Damage costs'!$C$18:$C$70,0))/1000),"")</f>
        <v/>
      </c>
      <c r="AG142" s="59" t="str">
        <f>IFERROR(IF(OR($C$144=FALSE,LEFT($B142,3)&lt;&gt;"NOX"),AG57*INDEX('Damage costs'!$V$18:$V$70,MATCH($B142,'Damage costs'!$C$18:$C$70,0))/1000,AG57*INDEX('Damage costs'!$Z$18:$Z$70,MATCH($B142,'Damage costs'!$C$18:$C$70,0))/1000),"")</f>
        <v/>
      </c>
      <c r="AH142" s="59" t="str">
        <f>IFERROR(IF(OR($C$144=FALSE,LEFT($B142,3)&lt;&gt;"NOX"),AH57*INDEX('Damage costs'!$V$18:$V$70,MATCH($B142,'Damage costs'!$C$18:$C$70,0))/1000,AH57*INDEX('Damage costs'!$Z$18:$Z$70,MATCH($B142,'Damage costs'!$C$18:$C$70,0))/1000),"")</f>
        <v/>
      </c>
      <c r="AI142" s="59" t="str">
        <f>IFERROR(IF(OR($C$144=FALSE,LEFT($B142,3)&lt;&gt;"NOX"),AI57*INDEX('Damage costs'!$V$18:$V$70,MATCH($B142,'Damage costs'!$C$18:$C$70,0))/1000,AI57*INDEX('Damage costs'!$Z$18:$Z$70,MATCH($B142,'Damage costs'!$C$18:$C$70,0))/1000),"")</f>
        <v/>
      </c>
      <c r="AJ142" s="59" t="str">
        <f>IFERROR(IF(OR($C$144=FALSE,LEFT($B142,3)&lt;&gt;"NOX"),AJ57*INDEX('Damage costs'!$V$18:$V$70,MATCH($B142,'Damage costs'!$C$18:$C$70,0))/1000,AJ57*INDEX('Damage costs'!$Z$18:$Z$70,MATCH($B142,'Damage costs'!$C$18:$C$70,0))/1000),"")</f>
        <v/>
      </c>
      <c r="AK142" s="59" t="str">
        <f>IFERROR(IF(OR($C$144=FALSE,LEFT($B142,3)&lt;&gt;"NOX"),AK57*INDEX('Damage costs'!$V$18:$V$70,MATCH($B142,'Damage costs'!$C$18:$C$70,0))/1000,AK57*INDEX('Damage costs'!$Z$18:$Z$70,MATCH($B142,'Damage costs'!$C$18:$C$70,0))/1000),"")</f>
        <v/>
      </c>
      <c r="AL142" s="59" t="str">
        <f>IFERROR(IF(OR($C$144=FALSE,LEFT($B142,3)&lt;&gt;"NOX"),AL57*INDEX('Damage costs'!$V$18:$V$70,MATCH($B142,'Damage costs'!$C$18:$C$70,0))/1000,AL57*INDEX('Damage costs'!$Z$18:$Z$70,MATCH($B142,'Damage costs'!$C$18:$C$70,0))/1000),"")</f>
        <v/>
      </c>
      <c r="AM142" s="59" t="str">
        <f>IFERROR(IF(OR($C$144=FALSE,LEFT($B142,3)&lt;&gt;"NOX"),AM57*INDEX('Damage costs'!$V$18:$V$70,MATCH($B142,'Damage costs'!$C$18:$C$70,0))/1000,AM57*INDEX('Damage costs'!$Z$18:$Z$70,MATCH($B142,'Damage costs'!$C$18:$C$70,0))/1000),"")</f>
        <v/>
      </c>
      <c r="AN142" s="59" t="str">
        <f>IFERROR(IF(OR($C$144=FALSE,LEFT($B142,3)&lt;&gt;"NOX"),AN57*INDEX('Damage costs'!$V$18:$V$70,MATCH($B142,'Damage costs'!$C$18:$C$70,0))/1000,AN57*INDEX('Damage costs'!$Z$18:$Z$70,MATCH($B142,'Damage costs'!$C$18:$C$70,0))/1000),"")</f>
        <v/>
      </c>
      <c r="AO142" s="59" t="str">
        <f>IFERROR(IF(OR($C$144=FALSE,LEFT($B142,3)&lt;&gt;"NOX"),AO57*INDEX('Damage costs'!$V$18:$V$70,MATCH($B142,'Damage costs'!$C$18:$C$70,0))/1000,AO57*INDEX('Damage costs'!$Z$18:$Z$70,MATCH($B142,'Damage costs'!$C$18:$C$70,0))/1000),"")</f>
        <v/>
      </c>
      <c r="AP142" s="59" t="str">
        <f>IFERROR(IF(OR($C$144=FALSE,LEFT($B142,3)&lt;&gt;"NOX"),AP57*INDEX('Damage costs'!$V$18:$V$70,MATCH($B142,'Damage costs'!$C$18:$C$70,0))/1000,AP57*INDEX('Damage costs'!$Z$18:$Z$70,MATCH($B142,'Damage costs'!$C$18:$C$70,0))/1000),"")</f>
        <v/>
      </c>
      <c r="AQ142" s="59" t="str">
        <f>IFERROR(IF(OR($C$144=FALSE,LEFT($B142,3)&lt;&gt;"NOX"),AQ57*INDEX('Damage costs'!$V$18:$V$70,MATCH($B142,'Damage costs'!$C$18:$C$70,0))/1000,AQ57*INDEX('Damage costs'!$Z$18:$Z$70,MATCH($B142,'Damage costs'!$C$18:$C$70,0))/1000),"")</f>
        <v/>
      </c>
      <c r="AR142" s="59" t="str">
        <f>IFERROR(IF(OR($C$144=FALSE,LEFT($B142,3)&lt;&gt;"NOX"),AR57*INDEX('Damage costs'!$V$18:$V$70,MATCH($B142,'Damage costs'!$C$18:$C$70,0))/1000,AR57*INDEX('Damage costs'!$Z$18:$Z$70,MATCH($B142,'Damage costs'!$C$18:$C$70,0))/1000),"")</f>
        <v/>
      </c>
      <c r="AS142" s="59" t="str">
        <f>IFERROR(IF(OR($C$144=FALSE,LEFT($B142,3)&lt;&gt;"NOX"),AS57*INDEX('Damage costs'!$V$18:$V$70,MATCH($B142,'Damage costs'!$C$18:$C$70,0))/1000,AS57*INDEX('Damage costs'!$Z$18:$Z$70,MATCH($B142,'Damage costs'!$C$18:$C$70,0))/1000),"")</f>
        <v/>
      </c>
      <c r="AT142" s="59" t="str">
        <f>IFERROR(IF(OR($C$144=FALSE,LEFT($B142,3)&lt;&gt;"NOX"),AT57*INDEX('Damage costs'!$V$18:$V$70,MATCH($B142,'Damage costs'!$C$18:$C$70,0))/1000,AT57*INDEX('Damage costs'!$Z$18:$Z$70,MATCH($B142,'Damage costs'!$C$18:$C$70,0))/1000),"")</f>
        <v/>
      </c>
      <c r="AU142" s="59" t="str">
        <f>IFERROR(IF(OR($C$144=FALSE,LEFT($B142,3)&lt;&gt;"NOX"),AU57*INDEX('Damage costs'!$V$18:$V$70,MATCH($B142,'Damage costs'!$C$18:$C$70,0))/1000,AU57*INDEX('Damage costs'!$Z$18:$Z$70,MATCH($B142,'Damage costs'!$C$18:$C$70,0))/1000),"")</f>
        <v/>
      </c>
      <c r="AV142" s="59" t="str">
        <f>IFERROR(IF(OR($C$144=FALSE,LEFT($B142,3)&lt;&gt;"NOX"),AV57*INDEX('Damage costs'!$V$18:$V$70,MATCH($B142,'Damage costs'!$C$18:$C$70,0))/1000,AV57*INDEX('Damage costs'!$Z$18:$Z$70,MATCH($B142,'Damage costs'!$C$18:$C$70,0))/1000),"")</f>
        <v/>
      </c>
      <c r="AW142" s="59" t="str">
        <f>IFERROR(IF(OR($C$144=FALSE,LEFT($B142,3)&lt;&gt;"NOX"),AW57*INDEX('Damage costs'!$V$18:$V$70,MATCH($B142,'Damage costs'!$C$18:$C$70,0))/1000,AW57*INDEX('Damage costs'!$Z$18:$Z$70,MATCH($B142,'Damage costs'!$C$18:$C$70,0))/1000),"")</f>
        <v/>
      </c>
      <c r="AX142" s="59" t="str">
        <f>IFERROR(IF(OR($C$144=FALSE,LEFT($B142,3)&lt;&gt;"NOX"),AX57*INDEX('Damage costs'!$V$18:$V$70,MATCH($B142,'Damage costs'!$C$18:$C$70,0))/1000,AX57*INDEX('Damage costs'!$Z$18:$Z$70,MATCH($B142,'Damage costs'!$C$18:$C$70,0))/1000),"")</f>
        <v/>
      </c>
      <c r="AY142" s="59" t="str">
        <f>IFERROR(IF(OR($C$144=FALSE,LEFT($B142,3)&lt;&gt;"NOX"),AY57*INDEX('Damage costs'!$V$18:$V$70,MATCH($B142,'Damage costs'!$C$18:$C$70,0))/1000,AY57*INDEX('Damage costs'!$Z$18:$Z$70,MATCH($B142,'Damage costs'!$C$18:$C$70,0))/1000),"")</f>
        <v/>
      </c>
      <c r="AZ142" s="59" t="str">
        <f>IFERROR(IF(OR($C$144=FALSE,LEFT($B142,3)&lt;&gt;"NOX"),AZ57*INDEX('Damage costs'!$V$18:$V$70,MATCH($B142,'Damage costs'!$C$18:$C$70,0))/1000,AZ57*INDEX('Damage costs'!$Z$18:$Z$70,MATCH($B142,'Damage costs'!$C$18:$C$70,0))/1000),"")</f>
        <v/>
      </c>
      <c r="BA142" s="59" t="str">
        <f>IFERROR(IF(OR($C$144=FALSE,LEFT($B142,3)&lt;&gt;"NOX"),BA57*INDEX('Damage costs'!$V$18:$V$70,MATCH($B142,'Damage costs'!$C$18:$C$70,0))/1000,BA57*INDEX('Damage costs'!$Z$18:$Z$70,MATCH($B142,'Damage costs'!$C$18:$C$70,0))/1000),"")</f>
        <v/>
      </c>
      <c r="BB142" s="59" t="str">
        <f>IFERROR(IF(OR($C$144=FALSE,LEFT($B142,3)&lt;&gt;"NOX"),BB57*INDEX('Damage costs'!$V$18:$V$70,MATCH($B142,'Damage costs'!$C$18:$C$70,0))/1000,BB57*INDEX('Damage costs'!$Z$18:$Z$70,MATCH($B142,'Damage costs'!$C$18:$C$70,0))/1000),"")</f>
        <v/>
      </c>
      <c r="BC142" s="59" t="str">
        <f>IFERROR(IF(OR($C$144=FALSE,LEFT($B142,3)&lt;&gt;"NOX"),BC57*INDEX('Damage costs'!$V$18:$V$70,MATCH($B142,'Damage costs'!$C$18:$C$70,0))/1000,BC57*INDEX('Damage costs'!$Z$18:$Z$70,MATCH($B142,'Damage costs'!$C$18:$C$70,0))/1000),"")</f>
        <v/>
      </c>
      <c r="BD142" s="59" t="str">
        <f>IFERROR(IF(OR($C$144=FALSE,LEFT($B142,3)&lt;&gt;"NOX"),BD57*INDEX('Damage costs'!$V$18:$V$70,MATCH($B142,'Damage costs'!$C$18:$C$70,0))/1000,BD57*INDEX('Damage costs'!$Z$18:$Z$70,MATCH($B142,'Damage costs'!$C$18:$C$70,0))/1000),"")</f>
        <v/>
      </c>
      <c r="BE142" s="59" t="str">
        <f>IFERROR(IF(OR($C$144=FALSE,LEFT($B142,3)&lt;&gt;"NOX"),BE57*INDEX('Damage costs'!$V$18:$V$70,MATCH($B142,'Damage costs'!$C$18:$C$70,0))/1000,BE57*INDEX('Damage costs'!$Z$18:$Z$70,MATCH($B142,'Damage costs'!$C$18:$C$70,0))/1000),"")</f>
        <v/>
      </c>
      <c r="BF142" s="59" t="str">
        <f>IFERROR(IF(OR($C$144=FALSE,LEFT($B142,3)&lt;&gt;"NOX"),BF57*INDEX('Damage costs'!$V$18:$V$70,MATCH($B142,'Damage costs'!$C$18:$C$70,0))/1000,BF57*INDEX('Damage costs'!$Z$18:$Z$70,MATCH($B142,'Damage costs'!$C$18:$C$70,0))/1000),"")</f>
        <v/>
      </c>
      <c r="BG142" s="59" t="str">
        <f>IFERROR(IF(OR($C$144=FALSE,LEFT($B142,3)&lt;&gt;"NOX"),BG57*INDEX('Damage costs'!$V$18:$V$70,MATCH($B142,'Damage costs'!$C$18:$C$70,0))/1000,BG57*INDEX('Damage costs'!$Z$18:$Z$70,MATCH($B142,'Damage costs'!$C$18:$C$70,0))/1000),"")</f>
        <v/>
      </c>
      <c r="BH142" s="59" t="str">
        <f>IFERROR(IF(OR($C$144=FALSE,LEFT($B142,3)&lt;&gt;"NOX"),BH57*INDEX('Damage costs'!$V$18:$V$70,MATCH($B142,'Damage costs'!$C$18:$C$70,0))/1000,BH57*INDEX('Damage costs'!$Z$18:$Z$70,MATCH($B142,'Damage costs'!$C$18:$C$70,0))/1000),"")</f>
        <v/>
      </c>
      <c r="BI142" s="59" t="str">
        <f>IFERROR(IF(OR($C$144=FALSE,LEFT($B142,3)&lt;&gt;"NOX"),BI57*INDEX('Damage costs'!$V$18:$V$70,MATCH($B142,'Damage costs'!$C$18:$C$70,0))/1000,BI57*INDEX('Damage costs'!$Z$18:$Z$70,MATCH($B142,'Damage costs'!$C$18:$C$70,0))/1000),"")</f>
        <v/>
      </c>
      <c r="BJ142" s="59" t="str">
        <f>IFERROR(IF(OR($C$144=FALSE,LEFT($B142,3)&lt;&gt;"NOX"),BJ57*INDEX('Damage costs'!$V$18:$V$70,MATCH($B142,'Damage costs'!$C$18:$C$70,0))/1000,BJ57*INDEX('Damage costs'!$Z$18:$Z$70,MATCH($B142,'Damage costs'!$C$18:$C$70,0))/1000),"")</f>
        <v/>
      </c>
      <c r="BK142" s="59" t="str">
        <f>IFERROR(IF(OR($C$144=FALSE,LEFT($B142,3)&lt;&gt;"NOX"),BK57*INDEX('Damage costs'!$V$18:$V$70,MATCH($B142,'Damage costs'!$C$18:$C$70,0))/1000,BK57*INDEX('Damage costs'!$Z$18:$Z$70,MATCH($B142,'Damage costs'!$C$18:$C$70,0))/1000),"")</f>
        <v/>
      </c>
      <c r="BL142" s="59" t="str">
        <f>IFERROR(IF(OR($C$144=FALSE,LEFT($B142,3)&lt;&gt;"NOX"),BL57*INDEX('Damage costs'!$V$18:$V$70,MATCH($B142,'Damage costs'!$C$18:$C$70,0))/1000,BL57*INDEX('Damage costs'!$Z$18:$Z$70,MATCH($B142,'Damage costs'!$C$18:$C$70,0))/1000),"")</f>
        <v/>
      </c>
      <c r="BM142" s="59" t="str">
        <f>IFERROR(IF(OR($C$144=FALSE,LEFT($B142,3)&lt;&gt;"NOX"),BM57*INDEX('Damage costs'!$V$18:$V$70,MATCH($B142,'Damage costs'!$C$18:$C$70,0))/1000,BM57*INDEX('Damage costs'!$Z$18:$Z$70,MATCH($B142,'Damage costs'!$C$18:$C$70,0))/1000),"")</f>
        <v/>
      </c>
      <c r="BN142" s="59" t="str">
        <f>IFERROR(IF(OR($C$144=FALSE,LEFT($B142,3)&lt;&gt;"NOX"),BN57*INDEX('Damage costs'!$V$18:$V$70,MATCH($B142,'Damage costs'!$C$18:$C$70,0))/1000,BN57*INDEX('Damage costs'!$Z$18:$Z$70,MATCH($B142,'Damage costs'!$C$18:$C$70,0))/1000),"")</f>
        <v/>
      </c>
      <c r="BO142" s="59" t="str">
        <f>IFERROR(IF(OR($C$144=FALSE,LEFT($B142,3)&lt;&gt;"NOX"),BO57*INDEX('Damage costs'!$V$18:$V$70,MATCH($B142,'Damage costs'!$C$18:$C$70,0))/1000,BO57*INDEX('Damage costs'!$Z$18:$Z$70,MATCH($B142,'Damage costs'!$C$18:$C$70,0))/1000),"")</f>
        <v/>
      </c>
      <c r="BP142" s="59" t="str">
        <f>IFERROR(IF(OR($C$144=FALSE,LEFT($B142,3)&lt;&gt;"NOX"),BP57*INDEX('Damage costs'!$V$18:$V$70,MATCH($B142,'Damage costs'!$C$18:$C$70,0))/1000,BP57*INDEX('Damage costs'!$Z$18:$Z$70,MATCH($B142,'Damage costs'!$C$18:$C$70,0))/1000),"")</f>
        <v/>
      </c>
      <c r="BQ142" s="59" t="str">
        <f>IFERROR(IF(OR($C$144=FALSE,LEFT($B142,3)&lt;&gt;"NOX"),BQ57*INDEX('Damage costs'!$V$18:$V$70,MATCH($B142,'Damage costs'!$C$18:$C$70,0))/1000,BQ57*INDEX('Damage costs'!$Z$18:$Z$70,MATCH($B142,'Damage costs'!$C$18:$C$70,0))/1000),"")</f>
        <v/>
      </c>
      <c r="BR142" s="59" t="str">
        <f>IFERROR(IF(OR($C$144=FALSE,LEFT($B142,3)&lt;&gt;"NOX"),BR57*INDEX('Damage costs'!$V$18:$V$70,MATCH($B142,'Damage costs'!$C$18:$C$70,0))/1000,BR57*INDEX('Damage costs'!$Z$18:$Z$70,MATCH($B142,'Damage costs'!$C$18:$C$70,0))/1000),"")</f>
        <v/>
      </c>
      <c r="BS142" s="59" t="str">
        <f>IFERROR(IF(OR($C$144=FALSE,LEFT($B142,3)&lt;&gt;"NOX"),BS57*INDEX('Damage costs'!$V$18:$V$70,MATCH($B142,'Damage costs'!$C$18:$C$70,0))/1000,BS57*INDEX('Damage costs'!$Z$18:$Z$70,MATCH($B142,'Damage costs'!$C$18:$C$70,0))/1000),"")</f>
        <v/>
      </c>
      <c r="BT142" s="59" t="str">
        <f>IFERROR(IF(OR($C$144=FALSE,LEFT($B142,3)&lt;&gt;"NOX"),BT57*INDEX('Damage costs'!$V$18:$V$70,MATCH($B142,'Damage costs'!$C$18:$C$70,0))/1000,BT57*INDEX('Damage costs'!$Z$18:$Z$70,MATCH($B142,'Damage costs'!$C$18:$C$70,0))/1000),"")</f>
        <v/>
      </c>
      <c r="BU142" s="59" t="str">
        <f>IFERROR(IF(OR($C$144=FALSE,LEFT($B142,3)&lt;&gt;"NOX"),BU57*INDEX('Damage costs'!$V$18:$V$70,MATCH($B142,'Damage costs'!$C$18:$C$70,0))/1000,BU57*INDEX('Damage costs'!$Z$18:$Z$70,MATCH($B142,'Damage costs'!$C$18:$C$70,0))/1000),"")</f>
        <v/>
      </c>
      <c r="BV142" s="59" t="str">
        <f>IFERROR(IF(OR($C$144=FALSE,LEFT($B142,3)&lt;&gt;"NOX"),BV57*INDEX('Damage costs'!$V$18:$V$70,MATCH($B142,'Damage costs'!$C$18:$C$70,0))/1000,BV57*INDEX('Damage costs'!$Z$18:$Z$70,MATCH($B142,'Damage costs'!$C$18:$C$70,0))/1000),"")</f>
        <v/>
      </c>
      <c r="BW142" s="59" t="str">
        <f>IFERROR(IF(OR($C$144=FALSE,LEFT($B142,3)&lt;&gt;"NOX"),BW57*INDEX('Damage costs'!$V$18:$V$70,MATCH($B142,'Damage costs'!$C$18:$C$70,0))/1000,BW57*INDEX('Damage costs'!$Z$18:$Z$70,MATCH($B142,'Damage costs'!$C$18:$C$70,0))/1000),"")</f>
        <v/>
      </c>
      <c r="BX142" s="59" t="str">
        <f>IFERROR(IF(OR($C$144=FALSE,LEFT($B142,3)&lt;&gt;"NOX"),BX57*INDEX('Damage costs'!$V$18:$V$70,MATCH($B142,'Damage costs'!$C$18:$C$70,0))/1000,BX57*INDEX('Damage costs'!$Z$18:$Z$70,MATCH($B142,'Damage costs'!$C$18:$C$70,0))/1000),"")</f>
        <v/>
      </c>
      <c r="BY142" s="59" t="str">
        <f>IFERROR(IF(OR($C$144=FALSE,LEFT($B142,3)&lt;&gt;"NOX"),BY57*INDEX('Damage costs'!$V$18:$V$70,MATCH($B142,'Damage costs'!$C$18:$C$70,0))/1000,BY57*INDEX('Damage costs'!$Z$18:$Z$70,MATCH($B142,'Damage costs'!$C$18:$C$70,0))/1000),"")</f>
        <v/>
      </c>
      <c r="BZ142" s="59" t="str">
        <f>IFERROR(IF(OR($C$144=FALSE,LEFT($B142,3)&lt;&gt;"NOX"),BZ57*INDEX('Damage costs'!$V$18:$V$70,MATCH($B142,'Damage costs'!$C$18:$C$70,0))/1000,BZ57*INDEX('Damage costs'!$Z$18:$Z$70,MATCH($B142,'Damage costs'!$C$18:$C$70,0))/1000),"")</f>
        <v/>
      </c>
      <c r="CA142" s="59" t="str">
        <f>IFERROR(IF(OR($C$144=FALSE,LEFT($B142,3)&lt;&gt;"NOX"),CA57*INDEX('Damage costs'!$V$18:$V$70,MATCH($B142,'Damage costs'!$C$18:$C$70,0))/1000,CA57*INDEX('Damage costs'!$Z$18:$Z$70,MATCH($B142,'Damage costs'!$C$18:$C$70,0))/1000),"")</f>
        <v/>
      </c>
      <c r="CB142" s="59" t="str">
        <f>IFERROR(IF(OR($C$144=FALSE,LEFT($B142,3)&lt;&gt;"NOX"),CB57*INDEX('Damage costs'!$V$18:$V$70,MATCH($B142,'Damage costs'!$C$18:$C$70,0))/1000,CB57*INDEX('Damage costs'!$Z$18:$Z$70,MATCH($B142,'Damage costs'!$C$18:$C$70,0))/1000),"")</f>
        <v/>
      </c>
      <c r="CC142" s="59" t="str">
        <f>IFERROR(IF(OR($C$144=FALSE,LEFT($B142,3)&lt;&gt;"NOX"),CC57*INDEX('Damage costs'!$V$18:$V$70,MATCH($B142,'Damage costs'!$C$18:$C$70,0))/1000,CC57*INDEX('Damage costs'!$Z$18:$Z$70,MATCH($B142,'Damage costs'!$C$18:$C$70,0))/1000),"")</f>
        <v/>
      </c>
      <c r="CD142" s="59" t="str">
        <f>IFERROR(IF(OR($C$144=FALSE,LEFT($B142,3)&lt;&gt;"NOX"),CD57*INDEX('Damage costs'!$V$18:$V$70,MATCH($B142,'Damage costs'!$C$18:$C$70,0))/1000,CD57*INDEX('Damage costs'!$Z$18:$Z$70,MATCH($B142,'Damage costs'!$C$18:$C$70,0))/1000),"")</f>
        <v/>
      </c>
      <c r="CE142" s="59" t="str">
        <f>IFERROR(IF(OR($C$144=FALSE,LEFT($B142,3)&lt;&gt;"NOX"),CE57*INDEX('Damage costs'!$V$18:$V$70,MATCH($B142,'Damage costs'!$C$18:$C$70,0))/1000,CE57*INDEX('Damage costs'!$Z$18:$Z$70,MATCH($B142,'Damage costs'!$C$18:$C$70,0))/1000),"")</f>
        <v/>
      </c>
      <c r="CF142" s="59" t="str">
        <f>IFERROR(IF(OR($C$144=FALSE,LEFT($B142,3)&lt;&gt;"NOX"),CF57*INDEX('Damage costs'!$V$18:$V$70,MATCH($B142,'Damage costs'!$C$18:$C$70,0))/1000,CF57*INDEX('Damage costs'!$Z$18:$Z$70,MATCH($B142,'Damage costs'!$C$18:$C$70,0))/1000),"")</f>
        <v/>
      </c>
      <c r="CG142" s="59" t="str">
        <f>IFERROR(IF(OR($C$144=FALSE,LEFT($B142,3)&lt;&gt;"NOX"),CG57*INDEX('Damage costs'!$V$18:$V$70,MATCH($B142,'Damage costs'!$C$18:$C$70,0))/1000,CG57*INDEX('Damage costs'!$Z$18:$Z$70,MATCH($B142,'Damage costs'!$C$18:$C$70,0))/1000),"")</f>
        <v/>
      </c>
      <c r="CH142" s="59" t="str">
        <f>IFERROR(IF(OR($C$144=FALSE,LEFT($B142,3)&lt;&gt;"NOX"),CH57*INDEX('Damage costs'!$V$18:$V$70,MATCH($B142,'Damage costs'!$C$18:$C$70,0))/1000,CH57*INDEX('Damage costs'!$Z$18:$Z$70,MATCH($B142,'Damage costs'!$C$18:$C$70,0))/1000),"")</f>
        <v/>
      </c>
      <c r="CI142" s="59" t="str">
        <f>IFERROR(IF(OR($C$144=FALSE,LEFT($B142,3)&lt;&gt;"NOX"),CI57*INDEX('Damage costs'!$V$18:$V$70,MATCH($B142,'Damage costs'!$C$18:$C$70,0))/1000,CI57*INDEX('Damage costs'!$Z$18:$Z$70,MATCH($B142,'Damage costs'!$C$18:$C$70,0))/1000),"")</f>
        <v/>
      </c>
      <c r="CJ142" s="59" t="str">
        <f>IFERROR(IF(OR($C$144=FALSE,LEFT($B142,3)&lt;&gt;"NOX"),CJ57*INDEX('Damage costs'!$V$18:$V$70,MATCH($B142,'Damage costs'!$C$18:$C$70,0))/1000,CJ57*INDEX('Damage costs'!$Z$18:$Z$70,MATCH($B142,'Damage costs'!$C$18:$C$70,0))/1000),"")</f>
        <v/>
      </c>
      <c r="CK142" s="59" t="str">
        <f>IFERROR(IF(OR($C$144=FALSE,LEFT($B142,3)&lt;&gt;"NOX"),CK57*INDEX('Damage costs'!$V$18:$V$70,MATCH($B142,'Damage costs'!$C$18:$C$70,0))/1000,CK57*INDEX('Damage costs'!$Z$18:$Z$70,MATCH($B142,'Damage costs'!$C$18:$C$70,0))/1000),"")</f>
        <v/>
      </c>
      <c r="CL142" s="59" t="str">
        <f>IFERROR(IF(OR($C$144=FALSE,LEFT($B142,3)&lt;&gt;"NOX"),CL57*INDEX('Damage costs'!$V$18:$V$70,MATCH($B142,'Damage costs'!$C$18:$C$70,0))/1000,CL57*INDEX('Damage costs'!$Z$18:$Z$70,MATCH($B142,'Damage costs'!$C$18:$C$70,0))/1000),"")</f>
        <v/>
      </c>
      <c r="CM142" s="59" t="str">
        <f>IFERROR(IF(OR($C$144=FALSE,LEFT($B142,3)&lt;&gt;"NOX"),CM57*INDEX('Damage costs'!$V$18:$V$70,MATCH($B142,'Damage costs'!$C$18:$C$70,0))/1000,CM57*INDEX('Damage costs'!$Z$18:$Z$70,MATCH($B142,'Damage costs'!$C$18:$C$70,0))/1000),"")</f>
        <v/>
      </c>
      <c r="CN142" s="59" t="str">
        <f>IFERROR(IF(OR($C$144=FALSE,LEFT($B142,3)&lt;&gt;"NOX"),CN57*INDEX('Damage costs'!$V$18:$V$70,MATCH($B142,'Damage costs'!$C$18:$C$70,0))/1000,CN57*INDEX('Damage costs'!$Z$18:$Z$70,MATCH($B142,'Damage costs'!$C$18:$C$70,0))/1000),"")</f>
        <v/>
      </c>
      <c r="CO142" s="59" t="str">
        <f>IFERROR(IF(OR($C$144=FALSE,LEFT($B142,3)&lt;&gt;"NOX"),CO57*INDEX('Damage costs'!$V$18:$V$70,MATCH($B142,'Damage costs'!$C$18:$C$70,0))/1000,CO57*INDEX('Damage costs'!$Z$18:$Z$70,MATCH($B142,'Damage costs'!$C$18:$C$70,0))/1000),"")</f>
        <v/>
      </c>
      <c r="CP142" s="59" t="str">
        <f>IFERROR(IF(OR($C$144=FALSE,LEFT($B142,3)&lt;&gt;"NOX"),CP57*INDEX('Damage costs'!$V$18:$V$70,MATCH($B142,'Damage costs'!$C$18:$C$70,0))/1000,CP57*INDEX('Damage costs'!$Z$18:$Z$70,MATCH($B142,'Damage costs'!$C$18:$C$70,0))/1000),"")</f>
        <v/>
      </c>
      <c r="CQ142" s="59" t="str">
        <f>IFERROR(IF(OR($C$144=FALSE,LEFT($B142,3)&lt;&gt;"NOX"),CQ57*INDEX('Damage costs'!$V$18:$V$70,MATCH($B142,'Damage costs'!$C$18:$C$70,0))/1000,CQ57*INDEX('Damage costs'!$Z$18:$Z$70,MATCH($B142,'Damage costs'!$C$18:$C$70,0))/1000),"")</f>
        <v/>
      </c>
      <c r="CR142" s="59" t="str">
        <f>IFERROR(IF(OR($C$144=FALSE,LEFT($B142,3)&lt;&gt;"NOX"),CR57*INDEX('Damage costs'!$V$18:$V$70,MATCH($B142,'Damage costs'!$C$18:$C$70,0))/1000,CR57*INDEX('Damage costs'!$Z$18:$Z$70,MATCH($B142,'Damage costs'!$C$18:$C$70,0))/1000),"")</f>
        <v/>
      </c>
      <c r="CS142" s="59" t="str">
        <f>IFERROR(IF(OR($C$144=FALSE,LEFT($B142,3)&lt;&gt;"NOX"),CS57*INDEX('Damage costs'!$V$18:$V$70,MATCH($B142,'Damage costs'!$C$18:$C$70,0))/1000,CS57*INDEX('Damage costs'!$Z$18:$Z$70,MATCH($B142,'Damage costs'!$C$18:$C$70,0))/1000),"")</f>
        <v/>
      </c>
      <c r="CT142" s="59" t="str">
        <f>IFERROR(IF(OR($C$144=FALSE,LEFT($B142,3)&lt;&gt;"NOX"),CT57*INDEX('Damage costs'!$V$18:$V$70,MATCH($B142,'Damage costs'!$C$18:$C$70,0))/1000,CT57*INDEX('Damage costs'!$Z$18:$Z$70,MATCH($B142,'Damage costs'!$C$18:$C$70,0))/1000),"")</f>
        <v/>
      </c>
      <c r="CU142" s="59" t="str">
        <f>IFERROR(IF(OR($C$144=FALSE,LEFT($B142,3)&lt;&gt;"NOX"),CU57*INDEX('Damage costs'!$V$18:$V$70,MATCH($B142,'Damage costs'!$C$18:$C$70,0))/1000,CU57*INDEX('Damage costs'!$Z$18:$Z$70,MATCH($B142,'Damage costs'!$C$18:$C$70,0))/1000),"")</f>
        <v/>
      </c>
      <c r="CV142" s="59" t="str">
        <f>IFERROR(IF(OR($C$144=FALSE,LEFT($B142,3)&lt;&gt;"NOX"),CV57*INDEX('Damage costs'!$V$18:$V$70,MATCH($B142,'Damage costs'!$C$18:$C$70,0))/1000,CV57*INDEX('Damage costs'!$Z$18:$Z$70,MATCH($B142,'Damage costs'!$C$18:$C$70,0))/1000),"")</f>
        <v/>
      </c>
      <c r="CW142" s="59" t="str">
        <f>IFERROR(IF(OR($C$144=FALSE,LEFT($B142,3)&lt;&gt;"NOX"),CW57*INDEX('Damage costs'!$V$18:$V$70,MATCH($B142,'Damage costs'!$C$18:$C$70,0))/1000,CW57*INDEX('Damage costs'!$Z$18:$Z$70,MATCH($B142,'Damage costs'!$C$18:$C$70,0))/1000),"")</f>
        <v/>
      </c>
      <c r="CX142" s="59" t="str">
        <f>IFERROR(IF(OR($C$144=FALSE,LEFT($B142,3)&lt;&gt;"NOX"),CX57*INDEX('Damage costs'!$V$18:$V$70,MATCH($B142,'Damage costs'!$C$18:$C$70,0))/1000,CX57*INDEX('Damage costs'!$Z$18:$Z$70,MATCH($B142,'Damage costs'!$C$18:$C$70,0))/1000),"")</f>
        <v/>
      </c>
      <c r="CY142" s="59" t="str">
        <f>IFERROR(IF(OR($C$144=FALSE,LEFT($B142,3)&lt;&gt;"NOX"),CY57*INDEX('Damage costs'!$V$18:$V$70,MATCH($B142,'Damage costs'!$C$18:$C$70,0))/1000,CY57*INDEX('Damage costs'!$Z$18:$Z$70,MATCH($B142,'Damage costs'!$C$18:$C$70,0))/1000),"")</f>
        <v/>
      </c>
      <c r="CZ142" s="391"/>
    </row>
    <row r="143" spans="2:104" x14ac:dyDescent="0.25">
      <c r="B143" s="406">
        <f t="shared" si="52"/>
        <v>0</v>
      </c>
      <c r="C143" s="9" t="s">
        <v>1117</v>
      </c>
      <c r="D143" s="59" t="str">
        <f>IFERROR(IF(OR($C$144=FALSE,LEFT($B143,3)&lt;&gt;"NOX"),D58*INDEX('Damage costs'!$V$18:$V$70,MATCH($B143,'Damage costs'!$C$18:$C$70,0))/1000,D58*INDEX('Damage costs'!$Z$18:$Z$70,MATCH($B143,'Damage costs'!$C$18:$C$70,0))/1000),"")</f>
        <v/>
      </c>
      <c r="E143" s="59" t="str">
        <f>IFERROR(IF(OR($C$144=FALSE,LEFT($B143,3)&lt;&gt;"NOX"),E58*INDEX('Damage costs'!$V$18:$V$70,MATCH($B143,'Damage costs'!$C$18:$C$70,0))/1000,E58*INDEX('Damage costs'!$Z$18:$Z$70,MATCH($B143,'Damage costs'!$C$18:$C$70,0))/1000),"")</f>
        <v/>
      </c>
      <c r="F143" s="59" t="str">
        <f>IFERROR(IF(OR($C$144=FALSE,LEFT($B143,3)&lt;&gt;"NOX"),F58*INDEX('Damage costs'!$V$18:$V$70,MATCH($B143,'Damage costs'!$C$18:$C$70,0))/1000,F58*INDEX('Damage costs'!$Z$18:$Z$70,MATCH($B143,'Damage costs'!$C$18:$C$70,0))/1000),"")</f>
        <v/>
      </c>
      <c r="G143" s="59" t="str">
        <f>IFERROR(IF(OR($C$144=FALSE,LEFT($B143,3)&lt;&gt;"NOX"),G58*INDEX('Damage costs'!$V$18:$V$70,MATCH($B143,'Damage costs'!$C$18:$C$70,0))/1000,G58*INDEX('Damage costs'!$Z$18:$Z$70,MATCH($B143,'Damage costs'!$C$18:$C$70,0))/1000),"")</f>
        <v/>
      </c>
      <c r="H143" s="59" t="str">
        <f>IFERROR(IF(OR($C$144=FALSE,LEFT($B143,3)&lt;&gt;"NOX"),H58*INDEX('Damage costs'!$V$18:$V$70,MATCH($B143,'Damage costs'!$C$18:$C$70,0))/1000,H58*INDEX('Damage costs'!$Z$18:$Z$70,MATCH($B143,'Damage costs'!$C$18:$C$70,0))/1000),"")</f>
        <v/>
      </c>
      <c r="I143" s="59" t="str">
        <f>IFERROR(IF(OR($C$144=FALSE,LEFT($B143,3)&lt;&gt;"NOX"),I58*INDEX('Damage costs'!$V$18:$V$70,MATCH($B143,'Damage costs'!$C$18:$C$70,0))/1000,I58*INDEX('Damage costs'!$Z$18:$Z$70,MATCH($B143,'Damage costs'!$C$18:$C$70,0))/1000),"")</f>
        <v/>
      </c>
      <c r="J143" s="59" t="str">
        <f>IFERROR(IF(OR($C$144=FALSE,LEFT($B143,3)&lt;&gt;"NOX"),J58*INDEX('Damage costs'!$V$18:$V$70,MATCH($B143,'Damage costs'!$C$18:$C$70,0))/1000,J58*INDEX('Damage costs'!$Z$18:$Z$70,MATCH($B143,'Damage costs'!$C$18:$C$70,0))/1000),"")</f>
        <v/>
      </c>
      <c r="K143" s="59" t="str">
        <f>IFERROR(IF(OR($C$144=FALSE,LEFT($B143,3)&lt;&gt;"NOX"),K58*INDEX('Damage costs'!$V$18:$V$70,MATCH($B143,'Damage costs'!$C$18:$C$70,0))/1000,K58*INDEX('Damage costs'!$Z$18:$Z$70,MATCH($B143,'Damage costs'!$C$18:$C$70,0))/1000),"")</f>
        <v/>
      </c>
      <c r="L143" s="59" t="str">
        <f>IFERROR(IF(OR($C$144=FALSE,LEFT($B143,3)&lt;&gt;"NOX"),L58*INDEX('Damage costs'!$V$18:$V$70,MATCH($B143,'Damage costs'!$C$18:$C$70,0))/1000,L58*INDEX('Damage costs'!$Z$18:$Z$70,MATCH($B143,'Damage costs'!$C$18:$C$70,0))/1000),"")</f>
        <v/>
      </c>
      <c r="M143" s="59" t="str">
        <f>IFERROR(IF(OR($C$144=FALSE,LEFT($B143,3)&lt;&gt;"NOX"),M58*INDEX('Damage costs'!$V$18:$V$70,MATCH($B143,'Damage costs'!$C$18:$C$70,0))/1000,M58*INDEX('Damage costs'!$Z$18:$Z$70,MATCH($B143,'Damage costs'!$C$18:$C$70,0))/1000),"")</f>
        <v/>
      </c>
      <c r="N143" s="59" t="str">
        <f>IFERROR(IF(OR($C$144=FALSE,LEFT($B143,3)&lt;&gt;"NOX"),N58*INDEX('Damage costs'!$V$18:$V$70,MATCH($B143,'Damage costs'!$C$18:$C$70,0))/1000,N58*INDEX('Damage costs'!$Z$18:$Z$70,MATCH($B143,'Damage costs'!$C$18:$C$70,0))/1000),"")</f>
        <v/>
      </c>
      <c r="O143" s="59" t="str">
        <f>IFERROR(IF(OR($C$144=FALSE,LEFT($B143,3)&lt;&gt;"NOX"),O58*INDEX('Damage costs'!$V$18:$V$70,MATCH($B143,'Damage costs'!$C$18:$C$70,0))/1000,O58*INDEX('Damage costs'!$Z$18:$Z$70,MATCH($B143,'Damage costs'!$C$18:$C$70,0))/1000),"")</f>
        <v/>
      </c>
      <c r="P143" s="59" t="str">
        <f>IFERROR(IF(OR($C$144=FALSE,LEFT($B143,3)&lt;&gt;"NOX"),P58*INDEX('Damage costs'!$V$18:$V$70,MATCH($B143,'Damage costs'!$C$18:$C$70,0))/1000,P58*INDEX('Damage costs'!$Z$18:$Z$70,MATCH($B143,'Damage costs'!$C$18:$C$70,0))/1000),"")</f>
        <v/>
      </c>
      <c r="Q143" s="59" t="str">
        <f>IFERROR(IF(OR($C$144=FALSE,LEFT($B143,3)&lt;&gt;"NOX"),Q58*INDEX('Damage costs'!$V$18:$V$70,MATCH($B143,'Damage costs'!$C$18:$C$70,0))/1000,Q58*INDEX('Damage costs'!$Z$18:$Z$70,MATCH($B143,'Damage costs'!$C$18:$C$70,0))/1000),"")</f>
        <v/>
      </c>
      <c r="R143" s="59" t="str">
        <f>IFERROR(IF(OR($C$144=FALSE,LEFT($B143,3)&lt;&gt;"NOX"),R58*INDEX('Damage costs'!$V$18:$V$70,MATCH($B143,'Damage costs'!$C$18:$C$70,0))/1000,R58*INDEX('Damage costs'!$Z$18:$Z$70,MATCH($B143,'Damage costs'!$C$18:$C$70,0))/1000),"")</f>
        <v/>
      </c>
      <c r="S143" s="59" t="str">
        <f>IFERROR(IF(OR($C$144=FALSE,LEFT($B143,3)&lt;&gt;"NOX"),S58*INDEX('Damage costs'!$V$18:$V$70,MATCH($B143,'Damage costs'!$C$18:$C$70,0))/1000,S58*INDEX('Damage costs'!$Z$18:$Z$70,MATCH($B143,'Damage costs'!$C$18:$C$70,0))/1000),"")</f>
        <v/>
      </c>
      <c r="T143" s="59" t="str">
        <f>IFERROR(IF(OR($C$144=FALSE,LEFT($B143,3)&lt;&gt;"NOX"),T58*INDEX('Damage costs'!$V$18:$V$70,MATCH($B143,'Damage costs'!$C$18:$C$70,0))/1000,T58*INDEX('Damage costs'!$Z$18:$Z$70,MATCH($B143,'Damage costs'!$C$18:$C$70,0))/1000),"")</f>
        <v/>
      </c>
      <c r="U143" s="59" t="str">
        <f>IFERROR(IF(OR($C$144=FALSE,LEFT($B143,3)&lt;&gt;"NOX"),U58*INDEX('Damage costs'!$V$18:$V$70,MATCH($B143,'Damage costs'!$C$18:$C$70,0))/1000,U58*INDEX('Damage costs'!$Z$18:$Z$70,MATCH($B143,'Damage costs'!$C$18:$C$70,0))/1000),"")</f>
        <v/>
      </c>
      <c r="V143" s="59" t="str">
        <f>IFERROR(IF(OR($C$144=FALSE,LEFT($B143,3)&lt;&gt;"NOX"),V58*INDEX('Damage costs'!$V$18:$V$70,MATCH($B143,'Damage costs'!$C$18:$C$70,0))/1000,V58*INDEX('Damage costs'!$Z$18:$Z$70,MATCH($B143,'Damage costs'!$C$18:$C$70,0))/1000),"")</f>
        <v/>
      </c>
      <c r="W143" s="59" t="str">
        <f>IFERROR(IF(OR($C$144=FALSE,LEFT($B143,3)&lt;&gt;"NOX"),W58*INDEX('Damage costs'!$V$18:$V$70,MATCH($B143,'Damage costs'!$C$18:$C$70,0))/1000,W58*INDEX('Damage costs'!$Z$18:$Z$70,MATCH($B143,'Damage costs'!$C$18:$C$70,0))/1000),"")</f>
        <v/>
      </c>
      <c r="X143" s="59" t="str">
        <f>IFERROR(IF(OR($C$144=FALSE,LEFT($B143,3)&lt;&gt;"NOX"),X58*INDEX('Damage costs'!$V$18:$V$70,MATCH($B143,'Damage costs'!$C$18:$C$70,0))/1000,X58*INDEX('Damage costs'!$Z$18:$Z$70,MATCH($B143,'Damage costs'!$C$18:$C$70,0))/1000),"")</f>
        <v/>
      </c>
      <c r="Y143" s="59" t="str">
        <f>IFERROR(IF(OR($C$144=FALSE,LEFT($B143,3)&lt;&gt;"NOX"),Y58*INDEX('Damage costs'!$V$18:$V$70,MATCH($B143,'Damage costs'!$C$18:$C$70,0))/1000,Y58*INDEX('Damage costs'!$Z$18:$Z$70,MATCH($B143,'Damage costs'!$C$18:$C$70,0))/1000),"")</f>
        <v/>
      </c>
      <c r="Z143" s="59" t="str">
        <f>IFERROR(IF(OR($C$144=FALSE,LEFT($B143,3)&lt;&gt;"NOX"),Z58*INDEX('Damage costs'!$V$18:$V$70,MATCH($B143,'Damage costs'!$C$18:$C$70,0))/1000,Z58*INDEX('Damage costs'!$Z$18:$Z$70,MATCH($B143,'Damage costs'!$C$18:$C$70,0))/1000),"")</f>
        <v/>
      </c>
      <c r="AA143" s="59" t="str">
        <f>IFERROR(IF(OR($C$144=FALSE,LEFT($B143,3)&lt;&gt;"NOX"),AA58*INDEX('Damage costs'!$V$18:$V$70,MATCH($B143,'Damage costs'!$C$18:$C$70,0))/1000,AA58*INDEX('Damage costs'!$Z$18:$Z$70,MATCH($B143,'Damage costs'!$C$18:$C$70,0))/1000),"")</f>
        <v/>
      </c>
      <c r="AB143" s="59" t="str">
        <f>IFERROR(IF(OR($C$144=FALSE,LEFT($B143,3)&lt;&gt;"NOX"),AB58*INDEX('Damage costs'!$V$18:$V$70,MATCH($B143,'Damage costs'!$C$18:$C$70,0))/1000,AB58*INDEX('Damage costs'!$Z$18:$Z$70,MATCH($B143,'Damage costs'!$C$18:$C$70,0))/1000),"")</f>
        <v/>
      </c>
      <c r="AC143" s="59" t="str">
        <f>IFERROR(IF(OR($C$144=FALSE,LEFT($B143,3)&lt;&gt;"NOX"),AC58*INDEX('Damage costs'!$V$18:$V$70,MATCH($B143,'Damage costs'!$C$18:$C$70,0))/1000,AC58*INDEX('Damage costs'!$Z$18:$Z$70,MATCH($B143,'Damage costs'!$C$18:$C$70,0))/1000),"")</f>
        <v/>
      </c>
      <c r="AD143" s="59" t="str">
        <f>IFERROR(IF(OR($C$144=FALSE,LEFT($B143,3)&lt;&gt;"NOX"),AD58*INDEX('Damage costs'!$V$18:$V$70,MATCH($B143,'Damage costs'!$C$18:$C$70,0))/1000,AD58*INDEX('Damage costs'!$Z$18:$Z$70,MATCH($B143,'Damage costs'!$C$18:$C$70,0))/1000),"")</f>
        <v/>
      </c>
      <c r="AE143" s="59" t="str">
        <f>IFERROR(IF(OR($C$144=FALSE,LEFT($B143,3)&lt;&gt;"NOX"),AE58*INDEX('Damage costs'!$V$18:$V$70,MATCH($B143,'Damage costs'!$C$18:$C$70,0))/1000,AE58*INDEX('Damage costs'!$Z$18:$Z$70,MATCH($B143,'Damage costs'!$C$18:$C$70,0))/1000),"")</f>
        <v/>
      </c>
      <c r="AF143" s="59" t="str">
        <f>IFERROR(IF(OR($C$144=FALSE,LEFT($B143,3)&lt;&gt;"NOX"),AF58*INDEX('Damage costs'!$V$18:$V$70,MATCH($B143,'Damage costs'!$C$18:$C$70,0))/1000,AF58*INDEX('Damage costs'!$Z$18:$Z$70,MATCH($B143,'Damage costs'!$C$18:$C$70,0))/1000),"")</f>
        <v/>
      </c>
      <c r="AG143" s="59" t="str">
        <f>IFERROR(IF(OR($C$144=FALSE,LEFT($B143,3)&lt;&gt;"NOX"),AG58*INDEX('Damage costs'!$V$18:$V$70,MATCH($B143,'Damage costs'!$C$18:$C$70,0))/1000,AG58*INDEX('Damage costs'!$Z$18:$Z$70,MATCH($B143,'Damage costs'!$C$18:$C$70,0))/1000),"")</f>
        <v/>
      </c>
      <c r="AH143" s="59" t="str">
        <f>IFERROR(IF(OR($C$144=FALSE,LEFT($B143,3)&lt;&gt;"NOX"),AH58*INDEX('Damage costs'!$V$18:$V$70,MATCH($B143,'Damage costs'!$C$18:$C$70,0))/1000,AH58*INDEX('Damage costs'!$Z$18:$Z$70,MATCH($B143,'Damage costs'!$C$18:$C$70,0))/1000),"")</f>
        <v/>
      </c>
      <c r="AI143" s="59" t="str">
        <f>IFERROR(IF(OR($C$144=FALSE,LEFT($B143,3)&lt;&gt;"NOX"),AI58*INDEX('Damage costs'!$V$18:$V$70,MATCH($B143,'Damage costs'!$C$18:$C$70,0))/1000,AI58*INDEX('Damage costs'!$Z$18:$Z$70,MATCH($B143,'Damage costs'!$C$18:$C$70,0))/1000),"")</f>
        <v/>
      </c>
      <c r="AJ143" s="59" t="str">
        <f>IFERROR(IF(OR($C$144=FALSE,LEFT($B143,3)&lt;&gt;"NOX"),AJ58*INDEX('Damage costs'!$V$18:$V$70,MATCH($B143,'Damage costs'!$C$18:$C$70,0))/1000,AJ58*INDEX('Damage costs'!$Z$18:$Z$70,MATCH($B143,'Damage costs'!$C$18:$C$70,0))/1000),"")</f>
        <v/>
      </c>
      <c r="AK143" s="59" t="str">
        <f>IFERROR(IF(OR($C$144=FALSE,LEFT($B143,3)&lt;&gt;"NOX"),AK58*INDEX('Damage costs'!$V$18:$V$70,MATCH($B143,'Damage costs'!$C$18:$C$70,0))/1000,AK58*INDEX('Damage costs'!$Z$18:$Z$70,MATCH($B143,'Damage costs'!$C$18:$C$70,0))/1000),"")</f>
        <v/>
      </c>
      <c r="AL143" s="59" t="str">
        <f>IFERROR(IF(OR($C$144=FALSE,LEFT($B143,3)&lt;&gt;"NOX"),AL58*INDEX('Damage costs'!$V$18:$V$70,MATCH($B143,'Damage costs'!$C$18:$C$70,0))/1000,AL58*INDEX('Damage costs'!$Z$18:$Z$70,MATCH($B143,'Damage costs'!$C$18:$C$70,0))/1000),"")</f>
        <v/>
      </c>
      <c r="AM143" s="59" t="str">
        <f>IFERROR(IF(OR($C$144=FALSE,LEFT($B143,3)&lt;&gt;"NOX"),AM58*INDEX('Damage costs'!$V$18:$V$70,MATCH($B143,'Damage costs'!$C$18:$C$70,0))/1000,AM58*INDEX('Damage costs'!$Z$18:$Z$70,MATCH($B143,'Damage costs'!$C$18:$C$70,0))/1000),"")</f>
        <v/>
      </c>
      <c r="AN143" s="59" t="str">
        <f>IFERROR(IF(OR($C$144=FALSE,LEFT($B143,3)&lt;&gt;"NOX"),AN58*INDEX('Damage costs'!$V$18:$V$70,MATCH($B143,'Damage costs'!$C$18:$C$70,0))/1000,AN58*INDEX('Damage costs'!$Z$18:$Z$70,MATCH($B143,'Damage costs'!$C$18:$C$70,0))/1000),"")</f>
        <v/>
      </c>
      <c r="AO143" s="59" t="str">
        <f>IFERROR(IF(OR($C$144=FALSE,LEFT($B143,3)&lt;&gt;"NOX"),AO58*INDEX('Damage costs'!$V$18:$V$70,MATCH($B143,'Damage costs'!$C$18:$C$70,0))/1000,AO58*INDEX('Damage costs'!$Z$18:$Z$70,MATCH($B143,'Damage costs'!$C$18:$C$70,0))/1000),"")</f>
        <v/>
      </c>
      <c r="AP143" s="59" t="str">
        <f>IFERROR(IF(OR($C$144=FALSE,LEFT($B143,3)&lt;&gt;"NOX"),AP58*INDEX('Damage costs'!$V$18:$V$70,MATCH($B143,'Damage costs'!$C$18:$C$70,0))/1000,AP58*INDEX('Damage costs'!$Z$18:$Z$70,MATCH($B143,'Damage costs'!$C$18:$C$70,0))/1000),"")</f>
        <v/>
      </c>
      <c r="AQ143" s="59" t="str">
        <f>IFERROR(IF(OR($C$144=FALSE,LEFT($B143,3)&lt;&gt;"NOX"),AQ58*INDEX('Damage costs'!$V$18:$V$70,MATCH($B143,'Damage costs'!$C$18:$C$70,0))/1000,AQ58*INDEX('Damage costs'!$Z$18:$Z$70,MATCH($B143,'Damage costs'!$C$18:$C$70,0))/1000),"")</f>
        <v/>
      </c>
      <c r="AR143" s="59" t="str">
        <f>IFERROR(IF(OR($C$144=FALSE,LEFT($B143,3)&lt;&gt;"NOX"),AR58*INDEX('Damage costs'!$V$18:$V$70,MATCH($B143,'Damage costs'!$C$18:$C$70,0))/1000,AR58*INDEX('Damage costs'!$Z$18:$Z$70,MATCH($B143,'Damage costs'!$C$18:$C$70,0))/1000),"")</f>
        <v/>
      </c>
      <c r="AS143" s="59" t="str">
        <f>IFERROR(IF(OR($C$144=FALSE,LEFT($B143,3)&lt;&gt;"NOX"),AS58*INDEX('Damage costs'!$V$18:$V$70,MATCH($B143,'Damage costs'!$C$18:$C$70,0))/1000,AS58*INDEX('Damage costs'!$Z$18:$Z$70,MATCH($B143,'Damage costs'!$C$18:$C$70,0))/1000),"")</f>
        <v/>
      </c>
      <c r="AT143" s="59" t="str">
        <f>IFERROR(IF(OR($C$144=FALSE,LEFT($B143,3)&lt;&gt;"NOX"),AT58*INDEX('Damage costs'!$V$18:$V$70,MATCH($B143,'Damage costs'!$C$18:$C$70,0))/1000,AT58*INDEX('Damage costs'!$Z$18:$Z$70,MATCH($B143,'Damage costs'!$C$18:$C$70,0))/1000),"")</f>
        <v/>
      </c>
      <c r="AU143" s="59" t="str">
        <f>IFERROR(IF(OR($C$144=FALSE,LEFT($B143,3)&lt;&gt;"NOX"),AU58*INDEX('Damage costs'!$V$18:$V$70,MATCH($B143,'Damage costs'!$C$18:$C$70,0))/1000,AU58*INDEX('Damage costs'!$Z$18:$Z$70,MATCH($B143,'Damage costs'!$C$18:$C$70,0))/1000),"")</f>
        <v/>
      </c>
      <c r="AV143" s="59" t="str">
        <f>IFERROR(IF(OR($C$144=FALSE,LEFT($B143,3)&lt;&gt;"NOX"),AV58*INDEX('Damage costs'!$V$18:$V$70,MATCH($B143,'Damage costs'!$C$18:$C$70,0))/1000,AV58*INDEX('Damage costs'!$Z$18:$Z$70,MATCH($B143,'Damage costs'!$C$18:$C$70,0))/1000),"")</f>
        <v/>
      </c>
      <c r="AW143" s="59" t="str">
        <f>IFERROR(IF(OR($C$144=FALSE,LEFT($B143,3)&lt;&gt;"NOX"),AW58*INDEX('Damage costs'!$V$18:$V$70,MATCH($B143,'Damage costs'!$C$18:$C$70,0))/1000,AW58*INDEX('Damage costs'!$Z$18:$Z$70,MATCH($B143,'Damage costs'!$C$18:$C$70,0))/1000),"")</f>
        <v/>
      </c>
      <c r="AX143" s="59" t="str">
        <f>IFERROR(IF(OR($C$144=FALSE,LEFT($B143,3)&lt;&gt;"NOX"),AX58*INDEX('Damage costs'!$V$18:$V$70,MATCH($B143,'Damage costs'!$C$18:$C$70,0))/1000,AX58*INDEX('Damage costs'!$Z$18:$Z$70,MATCH($B143,'Damage costs'!$C$18:$C$70,0))/1000),"")</f>
        <v/>
      </c>
      <c r="AY143" s="59" t="str">
        <f>IFERROR(IF(OR($C$144=FALSE,LEFT($B143,3)&lt;&gt;"NOX"),AY58*INDEX('Damage costs'!$V$18:$V$70,MATCH($B143,'Damage costs'!$C$18:$C$70,0))/1000,AY58*INDEX('Damage costs'!$Z$18:$Z$70,MATCH($B143,'Damage costs'!$C$18:$C$70,0))/1000),"")</f>
        <v/>
      </c>
      <c r="AZ143" s="59" t="str">
        <f>IFERROR(IF(OR($C$144=FALSE,LEFT($B143,3)&lt;&gt;"NOX"),AZ58*INDEX('Damage costs'!$V$18:$V$70,MATCH($B143,'Damage costs'!$C$18:$C$70,0))/1000,AZ58*INDEX('Damage costs'!$Z$18:$Z$70,MATCH($B143,'Damage costs'!$C$18:$C$70,0))/1000),"")</f>
        <v/>
      </c>
      <c r="BA143" s="59" t="str">
        <f>IFERROR(IF(OR($C$144=FALSE,LEFT($B143,3)&lt;&gt;"NOX"),BA58*INDEX('Damage costs'!$V$18:$V$70,MATCH($B143,'Damage costs'!$C$18:$C$70,0))/1000,BA58*INDEX('Damage costs'!$Z$18:$Z$70,MATCH($B143,'Damage costs'!$C$18:$C$70,0))/1000),"")</f>
        <v/>
      </c>
      <c r="BB143" s="59" t="str">
        <f>IFERROR(IF(OR($C$144=FALSE,LEFT($B143,3)&lt;&gt;"NOX"),BB58*INDEX('Damage costs'!$V$18:$V$70,MATCH($B143,'Damage costs'!$C$18:$C$70,0))/1000,BB58*INDEX('Damage costs'!$Z$18:$Z$70,MATCH($B143,'Damage costs'!$C$18:$C$70,0))/1000),"")</f>
        <v/>
      </c>
      <c r="BC143" s="59" t="str">
        <f>IFERROR(IF(OR($C$144=FALSE,LEFT($B143,3)&lt;&gt;"NOX"),BC58*INDEX('Damage costs'!$V$18:$V$70,MATCH($B143,'Damage costs'!$C$18:$C$70,0))/1000,BC58*INDEX('Damage costs'!$Z$18:$Z$70,MATCH($B143,'Damage costs'!$C$18:$C$70,0))/1000),"")</f>
        <v/>
      </c>
      <c r="BD143" s="59" t="str">
        <f>IFERROR(IF(OR($C$144=FALSE,LEFT($B143,3)&lt;&gt;"NOX"),BD58*INDEX('Damage costs'!$V$18:$V$70,MATCH($B143,'Damage costs'!$C$18:$C$70,0))/1000,BD58*INDEX('Damage costs'!$Z$18:$Z$70,MATCH($B143,'Damage costs'!$C$18:$C$70,0))/1000),"")</f>
        <v/>
      </c>
      <c r="BE143" s="59" t="str">
        <f>IFERROR(IF(OR($C$144=FALSE,LEFT($B143,3)&lt;&gt;"NOX"),BE58*INDEX('Damage costs'!$V$18:$V$70,MATCH($B143,'Damage costs'!$C$18:$C$70,0))/1000,BE58*INDEX('Damage costs'!$Z$18:$Z$70,MATCH($B143,'Damage costs'!$C$18:$C$70,0))/1000),"")</f>
        <v/>
      </c>
      <c r="BF143" s="59" t="str">
        <f>IFERROR(IF(OR($C$144=FALSE,LEFT($B143,3)&lt;&gt;"NOX"),BF58*INDEX('Damage costs'!$V$18:$V$70,MATCH($B143,'Damage costs'!$C$18:$C$70,0))/1000,BF58*INDEX('Damage costs'!$Z$18:$Z$70,MATCH($B143,'Damage costs'!$C$18:$C$70,0))/1000),"")</f>
        <v/>
      </c>
      <c r="BG143" s="59" t="str">
        <f>IFERROR(IF(OR($C$144=FALSE,LEFT($B143,3)&lt;&gt;"NOX"),BG58*INDEX('Damage costs'!$V$18:$V$70,MATCH($B143,'Damage costs'!$C$18:$C$70,0))/1000,BG58*INDEX('Damage costs'!$Z$18:$Z$70,MATCH($B143,'Damage costs'!$C$18:$C$70,0))/1000),"")</f>
        <v/>
      </c>
      <c r="BH143" s="59" t="str">
        <f>IFERROR(IF(OR($C$144=FALSE,LEFT($B143,3)&lt;&gt;"NOX"),BH58*INDEX('Damage costs'!$V$18:$V$70,MATCH($B143,'Damage costs'!$C$18:$C$70,0))/1000,BH58*INDEX('Damage costs'!$Z$18:$Z$70,MATCH($B143,'Damage costs'!$C$18:$C$70,0))/1000),"")</f>
        <v/>
      </c>
      <c r="BI143" s="59" t="str">
        <f>IFERROR(IF(OR($C$144=FALSE,LEFT($B143,3)&lt;&gt;"NOX"),BI58*INDEX('Damage costs'!$V$18:$V$70,MATCH($B143,'Damage costs'!$C$18:$C$70,0))/1000,BI58*INDEX('Damage costs'!$Z$18:$Z$70,MATCH($B143,'Damage costs'!$C$18:$C$70,0))/1000),"")</f>
        <v/>
      </c>
      <c r="BJ143" s="59" t="str">
        <f>IFERROR(IF(OR($C$144=FALSE,LEFT($B143,3)&lt;&gt;"NOX"),BJ58*INDEX('Damage costs'!$V$18:$V$70,MATCH($B143,'Damage costs'!$C$18:$C$70,0))/1000,BJ58*INDEX('Damage costs'!$Z$18:$Z$70,MATCH($B143,'Damage costs'!$C$18:$C$70,0))/1000),"")</f>
        <v/>
      </c>
      <c r="BK143" s="59" t="str">
        <f>IFERROR(IF(OR($C$144=FALSE,LEFT($B143,3)&lt;&gt;"NOX"),BK58*INDEX('Damage costs'!$V$18:$V$70,MATCH($B143,'Damage costs'!$C$18:$C$70,0))/1000,BK58*INDEX('Damage costs'!$Z$18:$Z$70,MATCH($B143,'Damage costs'!$C$18:$C$70,0))/1000),"")</f>
        <v/>
      </c>
      <c r="BL143" s="59" t="str">
        <f>IFERROR(IF(OR($C$144=FALSE,LEFT($B143,3)&lt;&gt;"NOX"),BL58*INDEX('Damage costs'!$V$18:$V$70,MATCH($B143,'Damage costs'!$C$18:$C$70,0))/1000,BL58*INDEX('Damage costs'!$Z$18:$Z$70,MATCH($B143,'Damage costs'!$C$18:$C$70,0))/1000),"")</f>
        <v/>
      </c>
      <c r="BM143" s="59" t="str">
        <f>IFERROR(IF(OR($C$144=FALSE,LEFT($B143,3)&lt;&gt;"NOX"),BM58*INDEX('Damage costs'!$V$18:$V$70,MATCH($B143,'Damage costs'!$C$18:$C$70,0))/1000,BM58*INDEX('Damage costs'!$Z$18:$Z$70,MATCH($B143,'Damage costs'!$C$18:$C$70,0))/1000),"")</f>
        <v/>
      </c>
      <c r="BN143" s="59" t="str">
        <f>IFERROR(IF(OR($C$144=FALSE,LEFT($B143,3)&lt;&gt;"NOX"),BN58*INDEX('Damage costs'!$V$18:$V$70,MATCH($B143,'Damage costs'!$C$18:$C$70,0))/1000,BN58*INDEX('Damage costs'!$Z$18:$Z$70,MATCH($B143,'Damage costs'!$C$18:$C$70,0))/1000),"")</f>
        <v/>
      </c>
      <c r="BO143" s="59" t="str">
        <f>IFERROR(IF(OR($C$144=FALSE,LEFT($B143,3)&lt;&gt;"NOX"),BO58*INDEX('Damage costs'!$V$18:$V$70,MATCH($B143,'Damage costs'!$C$18:$C$70,0))/1000,BO58*INDEX('Damage costs'!$Z$18:$Z$70,MATCH($B143,'Damage costs'!$C$18:$C$70,0))/1000),"")</f>
        <v/>
      </c>
      <c r="BP143" s="59" t="str">
        <f>IFERROR(IF(OR($C$144=FALSE,LEFT($B143,3)&lt;&gt;"NOX"),BP58*INDEX('Damage costs'!$V$18:$V$70,MATCH($B143,'Damage costs'!$C$18:$C$70,0))/1000,BP58*INDEX('Damage costs'!$Z$18:$Z$70,MATCH($B143,'Damage costs'!$C$18:$C$70,0))/1000),"")</f>
        <v/>
      </c>
      <c r="BQ143" s="59" t="str">
        <f>IFERROR(IF(OR($C$144=FALSE,LEFT($B143,3)&lt;&gt;"NOX"),BQ58*INDEX('Damage costs'!$V$18:$V$70,MATCH($B143,'Damage costs'!$C$18:$C$70,0))/1000,BQ58*INDEX('Damage costs'!$Z$18:$Z$70,MATCH($B143,'Damage costs'!$C$18:$C$70,0))/1000),"")</f>
        <v/>
      </c>
      <c r="BR143" s="59" t="str">
        <f>IFERROR(IF(OR($C$144=FALSE,LEFT($B143,3)&lt;&gt;"NOX"),BR58*INDEX('Damage costs'!$V$18:$V$70,MATCH($B143,'Damage costs'!$C$18:$C$70,0))/1000,BR58*INDEX('Damage costs'!$Z$18:$Z$70,MATCH($B143,'Damage costs'!$C$18:$C$70,0))/1000),"")</f>
        <v/>
      </c>
      <c r="BS143" s="59" t="str">
        <f>IFERROR(IF(OR($C$144=FALSE,LEFT($B143,3)&lt;&gt;"NOX"),BS58*INDEX('Damage costs'!$V$18:$V$70,MATCH($B143,'Damage costs'!$C$18:$C$70,0))/1000,BS58*INDEX('Damage costs'!$Z$18:$Z$70,MATCH($B143,'Damage costs'!$C$18:$C$70,0))/1000),"")</f>
        <v/>
      </c>
      <c r="BT143" s="59" t="str">
        <f>IFERROR(IF(OR($C$144=FALSE,LEFT($B143,3)&lt;&gt;"NOX"),BT58*INDEX('Damage costs'!$V$18:$V$70,MATCH($B143,'Damage costs'!$C$18:$C$70,0))/1000,BT58*INDEX('Damage costs'!$Z$18:$Z$70,MATCH($B143,'Damage costs'!$C$18:$C$70,0))/1000),"")</f>
        <v/>
      </c>
      <c r="BU143" s="59" t="str">
        <f>IFERROR(IF(OR($C$144=FALSE,LEFT($B143,3)&lt;&gt;"NOX"),BU58*INDEX('Damage costs'!$V$18:$V$70,MATCH($B143,'Damage costs'!$C$18:$C$70,0))/1000,BU58*INDEX('Damage costs'!$Z$18:$Z$70,MATCH($B143,'Damage costs'!$C$18:$C$70,0))/1000),"")</f>
        <v/>
      </c>
      <c r="BV143" s="59" t="str">
        <f>IFERROR(IF(OR($C$144=FALSE,LEFT($B143,3)&lt;&gt;"NOX"),BV58*INDEX('Damage costs'!$V$18:$V$70,MATCH($B143,'Damage costs'!$C$18:$C$70,0))/1000,BV58*INDEX('Damage costs'!$Z$18:$Z$70,MATCH($B143,'Damage costs'!$C$18:$C$70,0))/1000),"")</f>
        <v/>
      </c>
      <c r="BW143" s="59" t="str">
        <f>IFERROR(IF(OR($C$144=FALSE,LEFT($B143,3)&lt;&gt;"NOX"),BW58*INDEX('Damage costs'!$V$18:$V$70,MATCH($B143,'Damage costs'!$C$18:$C$70,0))/1000,BW58*INDEX('Damage costs'!$Z$18:$Z$70,MATCH($B143,'Damage costs'!$C$18:$C$70,0))/1000),"")</f>
        <v/>
      </c>
      <c r="BX143" s="59" t="str">
        <f>IFERROR(IF(OR($C$144=FALSE,LEFT($B143,3)&lt;&gt;"NOX"),BX58*INDEX('Damage costs'!$V$18:$V$70,MATCH($B143,'Damage costs'!$C$18:$C$70,0))/1000,BX58*INDEX('Damage costs'!$Z$18:$Z$70,MATCH($B143,'Damage costs'!$C$18:$C$70,0))/1000),"")</f>
        <v/>
      </c>
      <c r="BY143" s="59" t="str">
        <f>IFERROR(IF(OR($C$144=FALSE,LEFT($B143,3)&lt;&gt;"NOX"),BY58*INDEX('Damage costs'!$V$18:$V$70,MATCH($B143,'Damage costs'!$C$18:$C$70,0))/1000,BY58*INDEX('Damage costs'!$Z$18:$Z$70,MATCH($B143,'Damage costs'!$C$18:$C$70,0))/1000),"")</f>
        <v/>
      </c>
      <c r="BZ143" s="59" t="str">
        <f>IFERROR(IF(OR($C$144=FALSE,LEFT($B143,3)&lt;&gt;"NOX"),BZ58*INDEX('Damage costs'!$V$18:$V$70,MATCH($B143,'Damage costs'!$C$18:$C$70,0))/1000,BZ58*INDEX('Damage costs'!$Z$18:$Z$70,MATCH($B143,'Damage costs'!$C$18:$C$70,0))/1000),"")</f>
        <v/>
      </c>
      <c r="CA143" s="59" t="str">
        <f>IFERROR(IF(OR($C$144=FALSE,LEFT($B143,3)&lt;&gt;"NOX"),CA58*INDEX('Damage costs'!$V$18:$V$70,MATCH($B143,'Damage costs'!$C$18:$C$70,0))/1000,CA58*INDEX('Damage costs'!$Z$18:$Z$70,MATCH($B143,'Damage costs'!$C$18:$C$70,0))/1000),"")</f>
        <v/>
      </c>
      <c r="CB143" s="59" t="str">
        <f>IFERROR(IF(OR($C$144=FALSE,LEFT($B143,3)&lt;&gt;"NOX"),CB58*INDEX('Damage costs'!$V$18:$V$70,MATCH($B143,'Damage costs'!$C$18:$C$70,0))/1000,CB58*INDEX('Damage costs'!$Z$18:$Z$70,MATCH($B143,'Damage costs'!$C$18:$C$70,0))/1000),"")</f>
        <v/>
      </c>
      <c r="CC143" s="59" t="str">
        <f>IFERROR(IF(OR($C$144=FALSE,LEFT($B143,3)&lt;&gt;"NOX"),CC58*INDEX('Damage costs'!$V$18:$V$70,MATCH($B143,'Damage costs'!$C$18:$C$70,0))/1000,CC58*INDEX('Damage costs'!$Z$18:$Z$70,MATCH($B143,'Damage costs'!$C$18:$C$70,0))/1000),"")</f>
        <v/>
      </c>
      <c r="CD143" s="59" t="str">
        <f>IFERROR(IF(OR($C$144=FALSE,LEFT($B143,3)&lt;&gt;"NOX"),CD58*INDEX('Damage costs'!$V$18:$V$70,MATCH($B143,'Damage costs'!$C$18:$C$70,0))/1000,CD58*INDEX('Damage costs'!$Z$18:$Z$70,MATCH($B143,'Damage costs'!$C$18:$C$70,0))/1000),"")</f>
        <v/>
      </c>
      <c r="CE143" s="59" t="str">
        <f>IFERROR(IF(OR($C$144=FALSE,LEFT($B143,3)&lt;&gt;"NOX"),CE58*INDEX('Damage costs'!$V$18:$V$70,MATCH($B143,'Damage costs'!$C$18:$C$70,0))/1000,CE58*INDEX('Damage costs'!$Z$18:$Z$70,MATCH($B143,'Damage costs'!$C$18:$C$70,0))/1000),"")</f>
        <v/>
      </c>
      <c r="CF143" s="59" t="str">
        <f>IFERROR(IF(OR($C$144=FALSE,LEFT($B143,3)&lt;&gt;"NOX"),CF58*INDEX('Damage costs'!$V$18:$V$70,MATCH($B143,'Damage costs'!$C$18:$C$70,0))/1000,CF58*INDEX('Damage costs'!$Z$18:$Z$70,MATCH($B143,'Damage costs'!$C$18:$C$70,0))/1000),"")</f>
        <v/>
      </c>
      <c r="CG143" s="59" t="str">
        <f>IFERROR(IF(OR($C$144=FALSE,LEFT($B143,3)&lt;&gt;"NOX"),CG58*INDEX('Damage costs'!$V$18:$V$70,MATCH($B143,'Damage costs'!$C$18:$C$70,0))/1000,CG58*INDEX('Damage costs'!$Z$18:$Z$70,MATCH($B143,'Damage costs'!$C$18:$C$70,0))/1000),"")</f>
        <v/>
      </c>
      <c r="CH143" s="59" t="str">
        <f>IFERROR(IF(OR($C$144=FALSE,LEFT($B143,3)&lt;&gt;"NOX"),CH58*INDEX('Damage costs'!$V$18:$V$70,MATCH($B143,'Damage costs'!$C$18:$C$70,0))/1000,CH58*INDEX('Damage costs'!$Z$18:$Z$70,MATCH($B143,'Damage costs'!$C$18:$C$70,0))/1000),"")</f>
        <v/>
      </c>
      <c r="CI143" s="59" t="str">
        <f>IFERROR(IF(OR($C$144=FALSE,LEFT($B143,3)&lt;&gt;"NOX"),CI58*INDEX('Damage costs'!$V$18:$V$70,MATCH($B143,'Damage costs'!$C$18:$C$70,0))/1000,CI58*INDEX('Damage costs'!$Z$18:$Z$70,MATCH($B143,'Damage costs'!$C$18:$C$70,0))/1000),"")</f>
        <v/>
      </c>
      <c r="CJ143" s="59" t="str">
        <f>IFERROR(IF(OR($C$144=FALSE,LEFT($B143,3)&lt;&gt;"NOX"),CJ58*INDEX('Damage costs'!$V$18:$V$70,MATCH($B143,'Damage costs'!$C$18:$C$70,0))/1000,CJ58*INDEX('Damage costs'!$Z$18:$Z$70,MATCH($B143,'Damage costs'!$C$18:$C$70,0))/1000),"")</f>
        <v/>
      </c>
      <c r="CK143" s="59" t="str">
        <f>IFERROR(IF(OR($C$144=FALSE,LEFT($B143,3)&lt;&gt;"NOX"),CK58*INDEX('Damage costs'!$V$18:$V$70,MATCH($B143,'Damage costs'!$C$18:$C$70,0))/1000,CK58*INDEX('Damage costs'!$Z$18:$Z$70,MATCH($B143,'Damage costs'!$C$18:$C$70,0))/1000),"")</f>
        <v/>
      </c>
      <c r="CL143" s="59" t="str">
        <f>IFERROR(IF(OR($C$144=FALSE,LEFT($B143,3)&lt;&gt;"NOX"),CL58*INDEX('Damage costs'!$V$18:$V$70,MATCH($B143,'Damage costs'!$C$18:$C$70,0))/1000,CL58*INDEX('Damage costs'!$Z$18:$Z$70,MATCH($B143,'Damage costs'!$C$18:$C$70,0))/1000),"")</f>
        <v/>
      </c>
      <c r="CM143" s="59" t="str">
        <f>IFERROR(IF(OR($C$144=FALSE,LEFT($B143,3)&lt;&gt;"NOX"),CM58*INDEX('Damage costs'!$V$18:$V$70,MATCH($B143,'Damage costs'!$C$18:$C$70,0))/1000,CM58*INDEX('Damage costs'!$Z$18:$Z$70,MATCH($B143,'Damage costs'!$C$18:$C$70,0))/1000),"")</f>
        <v/>
      </c>
      <c r="CN143" s="59" t="str">
        <f>IFERROR(IF(OR($C$144=FALSE,LEFT($B143,3)&lt;&gt;"NOX"),CN58*INDEX('Damage costs'!$V$18:$V$70,MATCH($B143,'Damage costs'!$C$18:$C$70,0))/1000,CN58*INDEX('Damage costs'!$Z$18:$Z$70,MATCH($B143,'Damage costs'!$C$18:$C$70,0))/1000),"")</f>
        <v/>
      </c>
      <c r="CO143" s="59" t="str">
        <f>IFERROR(IF(OR($C$144=FALSE,LEFT($B143,3)&lt;&gt;"NOX"),CO58*INDEX('Damage costs'!$V$18:$V$70,MATCH($B143,'Damage costs'!$C$18:$C$70,0))/1000,CO58*INDEX('Damage costs'!$Z$18:$Z$70,MATCH($B143,'Damage costs'!$C$18:$C$70,0))/1000),"")</f>
        <v/>
      </c>
      <c r="CP143" s="59" t="str">
        <f>IFERROR(IF(OR($C$144=FALSE,LEFT($B143,3)&lt;&gt;"NOX"),CP58*INDEX('Damage costs'!$V$18:$V$70,MATCH($B143,'Damage costs'!$C$18:$C$70,0))/1000,CP58*INDEX('Damage costs'!$Z$18:$Z$70,MATCH($B143,'Damage costs'!$C$18:$C$70,0))/1000),"")</f>
        <v/>
      </c>
      <c r="CQ143" s="59" t="str">
        <f>IFERROR(IF(OR($C$144=FALSE,LEFT($B143,3)&lt;&gt;"NOX"),CQ58*INDEX('Damage costs'!$V$18:$V$70,MATCH($B143,'Damage costs'!$C$18:$C$70,0))/1000,CQ58*INDEX('Damage costs'!$Z$18:$Z$70,MATCH($B143,'Damage costs'!$C$18:$C$70,0))/1000),"")</f>
        <v/>
      </c>
      <c r="CR143" s="59" t="str">
        <f>IFERROR(IF(OR($C$144=FALSE,LEFT($B143,3)&lt;&gt;"NOX"),CR58*INDEX('Damage costs'!$V$18:$V$70,MATCH($B143,'Damage costs'!$C$18:$C$70,0))/1000,CR58*INDEX('Damage costs'!$Z$18:$Z$70,MATCH($B143,'Damage costs'!$C$18:$C$70,0))/1000),"")</f>
        <v/>
      </c>
      <c r="CS143" s="59" t="str">
        <f>IFERROR(IF(OR($C$144=FALSE,LEFT($B143,3)&lt;&gt;"NOX"),CS58*INDEX('Damage costs'!$V$18:$V$70,MATCH($B143,'Damage costs'!$C$18:$C$70,0))/1000,CS58*INDEX('Damage costs'!$Z$18:$Z$70,MATCH($B143,'Damage costs'!$C$18:$C$70,0))/1000),"")</f>
        <v/>
      </c>
      <c r="CT143" s="59" t="str">
        <f>IFERROR(IF(OR($C$144=FALSE,LEFT($B143,3)&lt;&gt;"NOX"),CT58*INDEX('Damage costs'!$V$18:$V$70,MATCH($B143,'Damage costs'!$C$18:$C$70,0))/1000,CT58*INDEX('Damage costs'!$Z$18:$Z$70,MATCH($B143,'Damage costs'!$C$18:$C$70,0))/1000),"")</f>
        <v/>
      </c>
      <c r="CU143" s="59" t="str">
        <f>IFERROR(IF(OR($C$144=FALSE,LEFT($B143,3)&lt;&gt;"NOX"),CU58*INDEX('Damage costs'!$V$18:$V$70,MATCH($B143,'Damage costs'!$C$18:$C$70,0))/1000,CU58*INDEX('Damage costs'!$Z$18:$Z$70,MATCH($B143,'Damage costs'!$C$18:$C$70,0))/1000),"")</f>
        <v/>
      </c>
      <c r="CV143" s="59" t="str">
        <f>IFERROR(IF(OR($C$144=FALSE,LEFT($B143,3)&lt;&gt;"NOX"),CV58*INDEX('Damage costs'!$V$18:$V$70,MATCH($B143,'Damage costs'!$C$18:$C$70,0))/1000,CV58*INDEX('Damage costs'!$Z$18:$Z$70,MATCH($B143,'Damage costs'!$C$18:$C$70,0))/1000),"")</f>
        <v/>
      </c>
      <c r="CW143" s="59" t="str">
        <f>IFERROR(IF(OR($C$144=FALSE,LEFT($B143,3)&lt;&gt;"NOX"),CW58*INDEX('Damage costs'!$V$18:$V$70,MATCH($B143,'Damage costs'!$C$18:$C$70,0))/1000,CW58*INDEX('Damage costs'!$Z$18:$Z$70,MATCH($B143,'Damage costs'!$C$18:$C$70,0))/1000),"")</f>
        <v/>
      </c>
      <c r="CX143" s="59" t="str">
        <f>IFERROR(IF(OR($C$144=FALSE,LEFT($B143,3)&lt;&gt;"NOX"),CX58*INDEX('Damage costs'!$V$18:$V$70,MATCH($B143,'Damage costs'!$C$18:$C$70,0))/1000,CX58*INDEX('Damage costs'!$Z$18:$Z$70,MATCH($B143,'Damage costs'!$C$18:$C$70,0))/1000),"")</f>
        <v/>
      </c>
      <c r="CY143" s="59" t="str">
        <f>IFERROR(IF(OR($C$144=FALSE,LEFT($B143,3)&lt;&gt;"NOX"),CY58*INDEX('Damage costs'!$V$18:$V$70,MATCH($B143,'Damage costs'!$C$18:$C$70,0))/1000,CY58*INDEX('Damage costs'!$Z$18:$Z$70,MATCH($B143,'Damage costs'!$C$18:$C$70,0))/1000),"")</f>
        <v/>
      </c>
      <c r="CZ143" s="391"/>
    </row>
    <row r="144" spans="2:104" x14ac:dyDescent="0.25">
      <c r="B144" s="406" t="s">
        <v>618</v>
      </c>
      <c r="C144" s="553" t="b">
        <f>IF(OR(LEFT(B138,4)="PM10",LEFT(B139,4)="PM10",LEFT(B140,4)="PM10",LEFT(B141,4)="PM10",LEFT(B142,4)="PM10",LEFT(B143,4)="PM10"),TRUE,FALSE)</f>
        <v>0</v>
      </c>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391"/>
    </row>
    <row r="145" spans="2:104" x14ac:dyDescent="0.25">
      <c r="B145" s="392"/>
      <c r="C145" s="390"/>
      <c r="D145" s="50"/>
      <c r="E145" s="50"/>
      <c r="F145" s="50"/>
      <c r="G145" s="50"/>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391"/>
    </row>
    <row r="146" spans="2:104" x14ac:dyDescent="0.25">
      <c r="B146" s="393" t="s">
        <v>405</v>
      </c>
      <c r="C146" s="390" t="s">
        <v>404</v>
      </c>
      <c r="D146" s="60">
        <f>'Discount and deflators'!$H$5</f>
        <v>0.02</v>
      </c>
      <c r="E146" s="50"/>
      <c r="F146" s="50"/>
      <c r="G146" s="50"/>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391"/>
    </row>
    <row r="147" spans="2:104" x14ac:dyDescent="0.25">
      <c r="B147" s="393" t="s">
        <v>406</v>
      </c>
      <c r="C147" s="390"/>
      <c r="D147" s="59">
        <f>IF(D$6=0,0,(1+$D146)^(D$6-'Data Input - General'!$F$22))</f>
        <v>0</v>
      </c>
      <c r="E147" s="59">
        <f>IF(E$6=0,0,(1+$D146)^(E$6-'Data Input - General'!$F$22))</f>
        <v>0</v>
      </c>
      <c r="F147" s="59">
        <f>IF(F$6=0,0,(1+$D146)^(F$6-'Data Input - General'!$F$22))</f>
        <v>0</v>
      </c>
      <c r="G147" s="59">
        <f>IF(G$6=0,0,(1+$D146)^(G$6-'Data Input - General'!$F$22))</f>
        <v>0</v>
      </c>
      <c r="H147" s="59">
        <f>IF(H$6=0,0,(1+$D146)^(H$6-'Data Input - General'!$F$22))</f>
        <v>0</v>
      </c>
      <c r="I147" s="59">
        <f>IF(I$6=0,0,(1+$D146)^(I$6-'Data Input - General'!$F$22))</f>
        <v>0</v>
      </c>
      <c r="J147" s="59">
        <f>IF(J$6=0,0,(1+$D146)^(J$6-'Data Input - General'!$F$22))</f>
        <v>0</v>
      </c>
      <c r="K147" s="59">
        <f>IF(K$6=0,0,(1+$D146)^(K$6-'Data Input - General'!$F$22))</f>
        <v>0</v>
      </c>
      <c r="L147" s="59">
        <f>IF(L$6=0,0,(1+$D146)^(L$6-'Data Input - General'!$F$22))</f>
        <v>0</v>
      </c>
      <c r="M147" s="59">
        <f>IF(M$6=0,0,(1+$D146)^(M$6-'Data Input - General'!$F$22))</f>
        <v>0</v>
      </c>
      <c r="N147" s="59">
        <f>IF(N$6=0,0,(1+$D146)^(N$6-'Data Input - General'!$F$22))</f>
        <v>0</v>
      </c>
      <c r="O147" s="59">
        <f>IF(O$6=0,0,(1+$D146)^(O$6-'Data Input - General'!$F$22))</f>
        <v>0</v>
      </c>
      <c r="P147" s="59">
        <f>IF(P$6=0,0,(1+$D146)^(P$6-'Data Input - General'!$F$22))</f>
        <v>0</v>
      </c>
      <c r="Q147" s="59">
        <f>IF(Q$6=0,0,(1+$D146)^(Q$6-'Data Input - General'!$F$22))</f>
        <v>0</v>
      </c>
      <c r="R147" s="59">
        <f>IF(R$6=0,0,(1+$D146)^(R$6-'Data Input - General'!$F$22))</f>
        <v>0</v>
      </c>
      <c r="S147" s="59">
        <f>IF(S$6=0,0,(1+$D146)^(S$6-'Data Input - General'!$F$22))</f>
        <v>0</v>
      </c>
      <c r="T147" s="59">
        <f>IF(T$6=0,0,(1+$D146)^(T$6-'Data Input - General'!$F$22))</f>
        <v>0</v>
      </c>
      <c r="U147" s="59">
        <f>IF(U$6=0,0,(1+$D146)^(U$6-'Data Input - General'!$F$22))</f>
        <v>0</v>
      </c>
      <c r="V147" s="59">
        <f>IF(V$6=0,0,(1+$D146)^(V$6-'Data Input - General'!$F$22))</f>
        <v>0</v>
      </c>
      <c r="W147" s="59">
        <f>IF(W$6=0,0,(1+$D146)^(W$6-'Data Input - General'!$F$22))</f>
        <v>0</v>
      </c>
      <c r="X147" s="59">
        <f>IF(X$6=0,0,(1+$D146)^(X$6-'Data Input - General'!$F$22))</f>
        <v>0</v>
      </c>
      <c r="Y147" s="59">
        <f>IF(Y$6=0,0,(1+$D146)^(Y$6-'Data Input - General'!$F$22))</f>
        <v>0</v>
      </c>
      <c r="Z147" s="59">
        <f>IF(Z$6=0,0,(1+$D146)^(Z$6-'Data Input - General'!$F$22))</f>
        <v>0</v>
      </c>
      <c r="AA147" s="59">
        <f>IF(AA$6=0,0,(1+$D146)^(AA$6-'Data Input - General'!$F$22))</f>
        <v>0</v>
      </c>
      <c r="AB147" s="59">
        <f>IF(AB$6=0,0,(1+$D146)^(AB$6-'Data Input - General'!$F$22))</f>
        <v>0</v>
      </c>
      <c r="AC147" s="59">
        <f>IF(AC$6=0,0,(1+$D146)^(AC$6-'Data Input - General'!$F$22))</f>
        <v>0</v>
      </c>
      <c r="AD147" s="59">
        <f>IF(AD$6=0,0,(1+$D146)^(AD$6-'Data Input - General'!$F$22))</f>
        <v>0</v>
      </c>
      <c r="AE147" s="59">
        <f>IF(AE$6=0,0,(1+$D146)^(AE$6-'Data Input - General'!$F$22))</f>
        <v>0</v>
      </c>
      <c r="AF147" s="59">
        <f>IF(AF$6=0,0,(1+$D146)^(AF$6-'Data Input - General'!$F$22))</f>
        <v>0</v>
      </c>
      <c r="AG147" s="59">
        <f>IF(AG$6=0,0,(1+$D146)^(AG$6-'Data Input - General'!$F$22))</f>
        <v>0</v>
      </c>
      <c r="AH147" s="59">
        <f>IF(AH$6=0,0,(1+$D146)^(AH$6-'Data Input - General'!$F$22))</f>
        <v>0</v>
      </c>
      <c r="AI147" s="59">
        <f>IF(AI$6=0,0,(1+$D146)^(AI$6-'Data Input - General'!$F$22))</f>
        <v>0</v>
      </c>
      <c r="AJ147" s="59">
        <f>IF(AJ$6=0,0,(1+$D146)^(AJ$6-'Data Input - General'!$F$22))</f>
        <v>0</v>
      </c>
      <c r="AK147" s="59">
        <f>IF(AK$6=0,0,(1+$D146)^(AK$6-'Data Input - General'!$F$22))</f>
        <v>0</v>
      </c>
      <c r="AL147" s="59">
        <f>IF(AL$6=0,0,(1+$D146)^(AL$6-'Data Input - General'!$F$22))</f>
        <v>0</v>
      </c>
      <c r="AM147" s="59">
        <f>IF(AM$6=0,0,(1+$D146)^(AM$6-'Data Input - General'!$F$22))</f>
        <v>0</v>
      </c>
      <c r="AN147" s="59">
        <f>IF(AN$6=0,0,(1+$D146)^(AN$6-'Data Input - General'!$F$22))</f>
        <v>0</v>
      </c>
      <c r="AO147" s="59">
        <f>IF(AO$6=0,0,(1+$D146)^(AO$6-'Data Input - General'!$F$22))</f>
        <v>0</v>
      </c>
      <c r="AP147" s="59">
        <f>IF(AP$6=0,0,(1+$D146)^(AP$6-'Data Input - General'!$F$22))</f>
        <v>0</v>
      </c>
      <c r="AQ147" s="59">
        <f>IF(AQ$6=0,0,(1+$D146)^(AQ$6-'Data Input - General'!$F$22))</f>
        <v>0</v>
      </c>
      <c r="AR147" s="59">
        <f>IF(AR$6=0,0,(1+$D146)^(AR$6-'Data Input - General'!$F$22))</f>
        <v>0</v>
      </c>
      <c r="AS147" s="59">
        <f>IF(AS$6=0,0,(1+$D146)^(AS$6-'Data Input - General'!$F$22))</f>
        <v>0</v>
      </c>
      <c r="AT147" s="59">
        <f>IF(AT$6=0,0,(1+$D146)^(AT$6-'Data Input - General'!$F$22))</f>
        <v>0</v>
      </c>
      <c r="AU147" s="59">
        <f>IF(AU$6=0,0,(1+$D146)^(AU$6-'Data Input - General'!$F$22))</f>
        <v>0</v>
      </c>
      <c r="AV147" s="59">
        <f>IF(AV$6=0,0,(1+$D146)^(AV$6-'Data Input - General'!$F$22))</f>
        <v>0</v>
      </c>
      <c r="AW147" s="59">
        <f>IF(AW$6=0,0,(1+$D146)^(AW$6-'Data Input - General'!$F$22))</f>
        <v>0</v>
      </c>
      <c r="AX147" s="59">
        <f>IF(AX$6=0,0,(1+$D146)^(AX$6-'Data Input - General'!$F$22))</f>
        <v>0</v>
      </c>
      <c r="AY147" s="59">
        <f>IF(AY$6=0,0,(1+$D146)^(AY$6-'Data Input - General'!$F$22))</f>
        <v>0</v>
      </c>
      <c r="AZ147" s="59">
        <f>IF(AZ$6=0,0,(1+$D146)^(AZ$6-'Data Input - General'!$F$22))</f>
        <v>0</v>
      </c>
      <c r="BA147" s="59">
        <f>IF(BA$6=0,0,(1+$D146)^(BA$6-'Data Input - General'!$F$22))</f>
        <v>0</v>
      </c>
      <c r="BB147" s="59">
        <f>IF(BB$6=0,0,(1+$D146)^(BB$6-'Data Input - General'!$F$22))</f>
        <v>0</v>
      </c>
      <c r="BC147" s="59">
        <f>IF(BC$6=0,0,(1+$D146)^(BC$6-'Data Input - General'!$F$22))</f>
        <v>0</v>
      </c>
      <c r="BD147" s="59">
        <f>IF(BD$6=0,0,(1+$D146)^(BD$6-'Data Input - General'!$F$22))</f>
        <v>0</v>
      </c>
      <c r="BE147" s="59">
        <f>IF(BE$6=0,0,(1+$D146)^(BE$6-'Data Input - General'!$F$22))</f>
        <v>0</v>
      </c>
      <c r="BF147" s="59">
        <f>IF(BF$6=0,0,(1+$D146)^(BF$6-'Data Input - General'!$F$22))</f>
        <v>0</v>
      </c>
      <c r="BG147" s="59">
        <f>IF(BG$6=0,0,(1+$D146)^(BG$6-'Data Input - General'!$F$22))</f>
        <v>0</v>
      </c>
      <c r="BH147" s="59">
        <f>IF(BH$6=0,0,(1+$D146)^(BH$6-'Data Input - General'!$F$22))</f>
        <v>0</v>
      </c>
      <c r="BI147" s="59">
        <f>IF(BI$6=0,0,(1+$D146)^(BI$6-'Data Input - General'!$F$22))</f>
        <v>0</v>
      </c>
      <c r="BJ147" s="59">
        <f>IF(BJ$6=0,0,(1+$D146)^(BJ$6-'Data Input - General'!$F$22))</f>
        <v>0</v>
      </c>
      <c r="BK147" s="59">
        <f>IF(BK$6=0,0,(1+$D146)^(BK$6-'Data Input - General'!$F$22))</f>
        <v>0</v>
      </c>
      <c r="BL147" s="59">
        <f>IF(BL$6=0,0,(1+$D146)^(BL$6-'Data Input - General'!$F$22))</f>
        <v>0</v>
      </c>
      <c r="BM147" s="59">
        <f>IF(BM$6=0,0,(1+$D146)^(BM$6-'Data Input - General'!$F$22))</f>
        <v>0</v>
      </c>
      <c r="BN147" s="59">
        <f>IF(BN$6=0,0,(1+$D146)^(BN$6-'Data Input - General'!$F$22))</f>
        <v>0</v>
      </c>
      <c r="BO147" s="59">
        <f>IF(BO$6=0,0,(1+$D146)^(BO$6-'Data Input - General'!$F$22))</f>
        <v>0</v>
      </c>
      <c r="BP147" s="59">
        <f>IF(BP$6=0,0,(1+$D146)^(BP$6-'Data Input - General'!$F$22))</f>
        <v>0</v>
      </c>
      <c r="BQ147" s="59">
        <f>IF(BQ$6=0,0,(1+$D146)^(BQ$6-'Data Input - General'!$F$22))</f>
        <v>0</v>
      </c>
      <c r="BR147" s="59">
        <f>IF(BR$6=0,0,(1+$D146)^(BR$6-'Data Input - General'!$F$22))</f>
        <v>0</v>
      </c>
      <c r="BS147" s="59">
        <f>IF(BS$6=0,0,(1+$D146)^(BS$6-'Data Input - General'!$F$22))</f>
        <v>0</v>
      </c>
      <c r="BT147" s="59">
        <f>IF(BT$6=0,0,(1+$D146)^(BT$6-'Data Input - General'!$F$22))</f>
        <v>0</v>
      </c>
      <c r="BU147" s="59">
        <f>IF(BU$6=0,0,(1+$D146)^(BU$6-'Data Input - General'!$F$22))</f>
        <v>0</v>
      </c>
      <c r="BV147" s="59">
        <f>IF(BV$6=0,0,(1+$D146)^(BV$6-'Data Input - General'!$F$22))</f>
        <v>0</v>
      </c>
      <c r="BW147" s="59">
        <f>IF(BW$6=0,0,(1+$D146)^(BW$6-'Data Input - General'!$F$22))</f>
        <v>0</v>
      </c>
      <c r="BX147" s="59">
        <f>IF(BX$6=0,0,(1+$D146)^(BX$6-'Data Input - General'!$F$22))</f>
        <v>0</v>
      </c>
      <c r="BY147" s="59">
        <f>IF(BY$6=0,0,(1+$D146)^(BY$6-'Data Input - General'!$F$22))</f>
        <v>0</v>
      </c>
      <c r="BZ147" s="59">
        <f>IF(BZ$6=0,0,(1+$D146)^(BZ$6-'Data Input - General'!$F$22))</f>
        <v>0</v>
      </c>
      <c r="CA147" s="59">
        <f>IF(CA$6=0,0,(1+$D146)^(CA$6-'Data Input - General'!$F$22))</f>
        <v>0</v>
      </c>
      <c r="CB147" s="59">
        <f>IF(CB$6=0,0,(1+$D146)^(CB$6-'Data Input - General'!$F$22))</f>
        <v>0</v>
      </c>
      <c r="CC147" s="59">
        <f>IF(CC$6=0,0,(1+$D146)^(CC$6-'Data Input - General'!$F$22))</f>
        <v>0</v>
      </c>
      <c r="CD147" s="59">
        <f>IF(CD$6=0,0,(1+$D146)^(CD$6-'Data Input - General'!$F$22))</f>
        <v>0</v>
      </c>
      <c r="CE147" s="59">
        <f>IF(CE$6=0,0,(1+$D146)^(CE$6-'Data Input - General'!$F$22))</f>
        <v>0</v>
      </c>
      <c r="CF147" s="59">
        <f>IF(CF$6=0,0,(1+$D146)^(CF$6-'Data Input - General'!$F$22))</f>
        <v>0</v>
      </c>
      <c r="CG147" s="59">
        <f>IF(CG$6=0,0,(1+$D146)^(CG$6-'Data Input - General'!$F$22))</f>
        <v>0</v>
      </c>
      <c r="CH147" s="59">
        <f>IF(CH$6=0,0,(1+$D146)^(CH$6-'Data Input - General'!$F$22))</f>
        <v>0</v>
      </c>
      <c r="CI147" s="59">
        <f>IF(CI$6=0,0,(1+$D146)^(CI$6-'Data Input - General'!$F$22))</f>
        <v>0</v>
      </c>
      <c r="CJ147" s="59">
        <f>IF(CJ$6=0,0,(1+$D146)^(CJ$6-'Data Input - General'!$F$22))</f>
        <v>0</v>
      </c>
      <c r="CK147" s="59">
        <f>IF(CK$6=0,0,(1+$D146)^(CK$6-'Data Input - General'!$F$22))</f>
        <v>0</v>
      </c>
      <c r="CL147" s="59">
        <f>IF(CL$6=0,0,(1+$D146)^(CL$6-'Data Input - General'!$F$22))</f>
        <v>0</v>
      </c>
      <c r="CM147" s="59">
        <f>IF(CM$6=0,0,(1+$D146)^(CM$6-'Data Input - General'!$F$22))</f>
        <v>0</v>
      </c>
      <c r="CN147" s="59">
        <f>IF(CN$6=0,0,(1+$D146)^(CN$6-'Data Input - General'!$F$22))</f>
        <v>0</v>
      </c>
      <c r="CO147" s="59">
        <f>IF(CO$6=0,0,(1+$D146)^(CO$6-'Data Input - General'!$F$22))</f>
        <v>0</v>
      </c>
      <c r="CP147" s="59">
        <f>IF(CP$6=0,0,(1+$D146)^(CP$6-'Data Input - General'!$F$22))</f>
        <v>0</v>
      </c>
      <c r="CQ147" s="59">
        <f>IF(CQ$6=0,0,(1+$D146)^(CQ$6-'Data Input - General'!$F$22))</f>
        <v>0</v>
      </c>
      <c r="CR147" s="59">
        <f>IF(CR$6=0,0,(1+$D146)^(CR$6-'Data Input - General'!$F$22))</f>
        <v>0</v>
      </c>
      <c r="CS147" s="59">
        <f>IF(CS$6=0,0,(1+$D146)^(CS$6-'Data Input - General'!$F$22))</f>
        <v>0</v>
      </c>
      <c r="CT147" s="59">
        <f>IF(CT$6=0,0,(1+$D146)^(CT$6-'Data Input - General'!$F$22))</f>
        <v>0</v>
      </c>
      <c r="CU147" s="59">
        <f>IF(CU$6=0,0,(1+$D146)^(CU$6-'Data Input - General'!$F$22))</f>
        <v>0</v>
      </c>
      <c r="CV147" s="59">
        <f>IF(CV$6=0,0,(1+$D146)^(CV$6-'Data Input - General'!$F$22))</f>
        <v>0</v>
      </c>
      <c r="CW147" s="59">
        <f>IF(CW$6=0,0,(1+$D146)^(CW$6-'Data Input - General'!$F$22))</f>
        <v>0</v>
      </c>
      <c r="CX147" s="59">
        <f>IF(CX$6=0,0,(1+$D146)^(CX$6-'Data Input - General'!$F$22))</f>
        <v>0</v>
      </c>
      <c r="CY147" s="59">
        <f>IF(CY$6=0,0,(1+$D146)^(CY$6-'Data Input - General'!$F$22))</f>
        <v>0</v>
      </c>
      <c r="CZ147" s="391"/>
    </row>
    <row r="148" spans="2:104" x14ac:dyDescent="0.25">
      <c r="B148" s="393" t="s">
        <v>169</v>
      </c>
      <c r="C148" s="9" t="s">
        <v>1117</v>
      </c>
      <c r="D148" s="61">
        <f>SUM(D138:D143)*D147</f>
        <v>0</v>
      </c>
      <c r="E148" s="61">
        <f>SUM(E138:E143)*E147</f>
        <v>0</v>
      </c>
      <c r="F148" s="61">
        <f t="shared" ref="F148:AI148" si="53">SUM(F138:F143)*F147</f>
        <v>0</v>
      </c>
      <c r="G148" s="61">
        <f t="shared" si="53"/>
        <v>0</v>
      </c>
      <c r="H148" s="61">
        <f t="shared" si="53"/>
        <v>0</v>
      </c>
      <c r="I148" s="61">
        <f t="shared" si="53"/>
        <v>0</v>
      </c>
      <c r="J148" s="61">
        <f t="shared" si="53"/>
        <v>0</v>
      </c>
      <c r="K148" s="61">
        <f t="shared" si="53"/>
        <v>0</v>
      </c>
      <c r="L148" s="61">
        <f t="shared" si="53"/>
        <v>0</v>
      </c>
      <c r="M148" s="61">
        <f t="shared" si="53"/>
        <v>0</v>
      </c>
      <c r="N148" s="61">
        <f t="shared" si="53"/>
        <v>0</v>
      </c>
      <c r="O148" s="61">
        <f t="shared" si="53"/>
        <v>0</v>
      </c>
      <c r="P148" s="61">
        <f t="shared" si="53"/>
        <v>0</v>
      </c>
      <c r="Q148" s="61">
        <f t="shared" si="53"/>
        <v>0</v>
      </c>
      <c r="R148" s="61">
        <f t="shared" si="53"/>
        <v>0</v>
      </c>
      <c r="S148" s="61">
        <f t="shared" si="53"/>
        <v>0</v>
      </c>
      <c r="T148" s="61">
        <f t="shared" si="53"/>
        <v>0</v>
      </c>
      <c r="U148" s="61">
        <f t="shared" si="53"/>
        <v>0</v>
      </c>
      <c r="V148" s="61">
        <f t="shared" si="53"/>
        <v>0</v>
      </c>
      <c r="W148" s="61">
        <f t="shared" si="53"/>
        <v>0</v>
      </c>
      <c r="X148" s="61">
        <f t="shared" si="53"/>
        <v>0</v>
      </c>
      <c r="Y148" s="61">
        <f t="shared" si="53"/>
        <v>0</v>
      </c>
      <c r="Z148" s="61">
        <f t="shared" si="53"/>
        <v>0</v>
      </c>
      <c r="AA148" s="61">
        <f t="shared" si="53"/>
        <v>0</v>
      </c>
      <c r="AB148" s="61">
        <f t="shared" si="53"/>
        <v>0</v>
      </c>
      <c r="AC148" s="61">
        <f t="shared" si="53"/>
        <v>0</v>
      </c>
      <c r="AD148" s="61">
        <f t="shared" si="53"/>
        <v>0</v>
      </c>
      <c r="AE148" s="61">
        <f t="shared" si="53"/>
        <v>0</v>
      </c>
      <c r="AF148" s="61">
        <f t="shared" si="53"/>
        <v>0</v>
      </c>
      <c r="AG148" s="61">
        <f t="shared" si="53"/>
        <v>0</v>
      </c>
      <c r="AH148" s="61">
        <f t="shared" si="53"/>
        <v>0</v>
      </c>
      <c r="AI148" s="61">
        <f t="shared" si="53"/>
        <v>0</v>
      </c>
      <c r="AJ148" s="61">
        <f t="shared" ref="AJ148:BK148" si="54">SUM(AJ138:AJ143)*AJ147</f>
        <v>0</v>
      </c>
      <c r="AK148" s="61">
        <f t="shared" si="54"/>
        <v>0</v>
      </c>
      <c r="AL148" s="61">
        <f t="shared" si="54"/>
        <v>0</v>
      </c>
      <c r="AM148" s="61">
        <f t="shared" si="54"/>
        <v>0</v>
      </c>
      <c r="AN148" s="61">
        <f t="shared" si="54"/>
        <v>0</v>
      </c>
      <c r="AO148" s="61">
        <f t="shared" si="54"/>
        <v>0</v>
      </c>
      <c r="AP148" s="61">
        <f t="shared" si="54"/>
        <v>0</v>
      </c>
      <c r="AQ148" s="61">
        <f t="shared" si="54"/>
        <v>0</v>
      </c>
      <c r="AR148" s="61">
        <f t="shared" si="54"/>
        <v>0</v>
      </c>
      <c r="AS148" s="61">
        <f t="shared" si="54"/>
        <v>0</v>
      </c>
      <c r="AT148" s="61">
        <f t="shared" si="54"/>
        <v>0</v>
      </c>
      <c r="AU148" s="61">
        <f t="shared" si="54"/>
        <v>0</v>
      </c>
      <c r="AV148" s="61">
        <f t="shared" si="54"/>
        <v>0</v>
      </c>
      <c r="AW148" s="61">
        <f t="shared" si="54"/>
        <v>0</v>
      </c>
      <c r="AX148" s="61">
        <f t="shared" si="54"/>
        <v>0</v>
      </c>
      <c r="AY148" s="61">
        <f t="shared" si="54"/>
        <v>0</v>
      </c>
      <c r="AZ148" s="61">
        <f t="shared" si="54"/>
        <v>0</v>
      </c>
      <c r="BA148" s="61">
        <f t="shared" si="54"/>
        <v>0</v>
      </c>
      <c r="BB148" s="61">
        <f t="shared" si="54"/>
        <v>0</v>
      </c>
      <c r="BC148" s="61">
        <f t="shared" si="54"/>
        <v>0</v>
      </c>
      <c r="BD148" s="61">
        <f t="shared" si="54"/>
        <v>0</v>
      </c>
      <c r="BE148" s="61">
        <f t="shared" si="54"/>
        <v>0</v>
      </c>
      <c r="BF148" s="61">
        <f t="shared" si="54"/>
        <v>0</v>
      </c>
      <c r="BG148" s="61">
        <f t="shared" si="54"/>
        <v>0</v>
      </c>
      <c r="BH148" s="61">
        <f t="shared" si="54"/>
        <v>0</v>
      </c>
      <c r="BI148" s="61">
        <f t="shared" si="54"/>
        <v>0</v>
      </c>
      <c r="BJ148" s="61">
        <f t="shared" si="54"/>
        <v>0</v>
      </c>
      <c r="BK148" s="61">
        <f t="shared" si="54"/>
        <v>0</v>
      </c>
      <c r="BL148" s="61">
        <f t="shared" ref="BL148:CY148" si="55">SUM(BL138:BL143)*BL147</f>
        <v>0</v>
      </c>
      <c r="BM148" s="61">
        <f t="shared" si="55"/>
        <v>0</v>
      </c>
      <c r="BN148" s="61">
        <f t="shared" si="55"/>
        <v>0</v>
      </c>
      <c r="BO148" s="61">
        <f t="shared" si="55"/>
        <v>0</v>
      </c>
      <c r="BP148" s="61">
        <f t="shared" si="55"/>
        <v>0</v>
      </c>
      <c r="BQ148" s="61">
        <f t="shared" si="55"/>
        <v>0</v>
      </c>
      <c r="BR148" s="61">
        <f t="shared" si="55"/>
        <v>0</v>
      </c>
      <c r="BS148" s="61">
        <f t="shared" si="55"/>
        <v>0</v>
      </c>
      <c r="BT148" s="61">
        <f t="shared" si="55"/>
        <v>0</v>
      </c>
      <c r="BU148" s="61">
        <f t="shared" si="55"/>
        <v>0</v>
      </c>
      <c r="BV148" s="61">
        <f t="shared" si="55"/>
        <v>0</v>
      </c>
      <c r="BW148" s="61">
        <f t="shared" si="55"/>
        <v>0</v>
      </c>
      <c r="BX148" s="61">
        <f t="shared" si="55"/>
        <v>0</v>
      </c>
      <c r="BY148" s="61">
        <f t="shared" si="55"/>
        <v>0</v>
      </c>
      <c r="BZ148" s="61">
        <f t="shared" si="55"/>
        <v>0</v>
      </c>
      <c r="CA148" s="61">
        <f t="shared" si="55"/>
        <v>0</v>
      </c>
      <c r="CB148" s="61">
        <f t="shared" si="55"/>
        <v>0</v>
      </c>
      <c r="CC148" s="61">
        <f t="shared" si="55"/>
        <v>0</v>
      </c>
      <c r="CD148" s="61">
        <f t="shared" si="55"/>
        <v>0</v>
      </c>
      <c r="CE148" s="61">
        <f t="shared" si="55"/>
        <v>0</v>
      </c>
      <c r="CF148" s="61">
        <f t="shared" si="55"/>
        <v>0</v>
      </c>
      <c r="CG148" s="61">
        <f t="shared" si="55"/>
        <v>0</v>
      </c>
      <c r="CH148" s="61">
        <f t="shared" si="55"/>
        <v>0</v>
      </c>
      <c r="CI148" s="61">
        <f t="shared" si="55"/>
        <v>0</v>
      </c>
      <c r="CJ148" s="61">
        <f t="shared" si="55"/>
        <v>0</v>
      </c>
      <c r="CK148" s="61">
        <f t="shared" si="55"/>
        <v>0</v>
      </c>
      <c r="CL148" s="61">
        <f t="shared" si="55"/>
        <v>0</v>
      </c>
      <c r="CM148" s="61">
        <f t="shared" si="55"/>
        <v>0</v>
      </c>
      <c r="CN148" s="61">
        <f t="shared" si="55"/>
        <v>0</v>
      </c>
      <c r="CO148" s="61">
        <f t="shared" si="55"/>
        <v>0</v>
      </c>
      <c r="CP148" s="61">
        <f t="shared" si="55"/>
        <v>0</v>
      </c>
      <c r="CQ148" s="61">
        <f t="shared" si="55"/>
        <v>0</v>
      </c>
      <c r="CR148" s="61">
        <f t="shared" si="55"/>
        <v>0</v>
      </c>
      <c r="CS148" s="61">
        <f t="shared" si="55"/>
        <v>0</v>
      </c>
      <c r="CT148" s="61">
        <f t="shared" si="55"/>
        <v>0</v>
      </c>
      <c r="CU148" s="61">
        <f t="shared" si="55"/>
        <v>0</v>
      </c>
      <c r="CV148" s="61">
        <f t="shared" si="55"/>
        <v>0</v>
      </c>
      <c r="CW148" s="61">
        <f t="shared" si="55"/>
        <v>0</v>
      </c>
      <c r="CX148" s="61">
        <f t="shared" si="55"/>
        <v>0</v>
      </c>
      <c r="CY148" s="61">
        <f t="shared" si="55"/>
        <v>0</v>
      </c>
      <c r="CZ148" s="391"/>
    </row>
    <row r="149" spans="2:104" x14ac:dyDescent="0.25">
      <c r="B149" s="393" t="s">
        <v>190</v>
      </c>
      <c r="C149" s="9" t="s">
        <v>1117</v>
      </c>
      <c r="D149" s="61">
        <f t="shared" ref="D149:BO149" si="56">D148*D$7</f>
        <v>0</v>
      </c>
      <c r="E149" s="61">
        <f t="shared" si="56"/>
        <v>0</v>
      </c>
      <c r="F149" s="61">
        <f t="shared" si="56"/>
        <v>0</v>
      </c>
      <c r="G149" s="61">
        <f t="shared" si="56"/>
        <v>0</v>
      </c>
      <c r="H149" s="61">
        <f t="shared" si="56"/>
        <v>0</v>
      </c>
      <c r="I149" s="61">
        <f t="shared" si="56"/>
        <v>0</v>
      </c>
      <c r="J149" s="61">
        <f t="shared" si="56"/>
        <v>0</v>
      </c>
      <c r="K149" s="61">
        <f t="shared" si="56"/>
        <v>0</v>
      </c>
      <c r="L149" s="61">
        <f t="shared" si="56"/>
        <v>0</v>
      </c>
      <c r="M149" s="61">
        <f t="shared" si="56"/>
        <v>0</v>
      </c>
      <c r="N149" s="61">
        <f t="shared" si="56"/>
        <v>0</v>
      </c>
      <c r="O149" s="61">
        <f t="shared" si="56"/>
        <v>0</v>
      </c>
      <c r="P149" s="61">
        <f t="shared" si="56"/>
        <v>0</v>
      </c>
      <c r="Q149" s="61">
        <f t="shared" si="56"/>
        <v>0</v>
      </c>
      <c r="R149" s="61">
        <f t="shared" si="56"/>
        <v>0</v>
      </c>
      <c r="S149" s="61">
        <f t="shared" si="56"/>
        <v>0</v>
      </c>
      <c r="T149" s="61">
        <f t="shared" si="56"/>
        <v>0</v>
      </c>
      <c r="U149" s="61">
        <f t="shared" si="56"/>
        <v>0</v>
      </c>
      <c r="V149" s="61">
        <f t="shared" si="56"/>
        <v>0</v>
      </c>
      <c r="W149" s="61">
        <f t="shared" si="56"/>
        <v>0</v>
      </c>
      <c r="X149" s="61">
        <f t="shared" si="56"/>
        <v>0</v>
      </c>
      <c r="Y149" s="61">
        <f t="shared" si="56"/>
        <v>0</v>
      </c>
      <c r="Z149" s="61">
        <f t="shared" si="56"/>
        <v>0</v>
      </c>
      <c r="AA149" s="61">
        <f t="shared" si="56"/>
        <v>0</v>
      </c>
      <c r="AB149" s="61">
        <f t="shared" si="56"/>
        <v>0</v>
      </c>
      <c r="AC149" s="61">
        <f t="shared" si="56"/>
        <v>0</v>
      </c>
      <c r="AD149" s="61">
        <f t="shared" si="56"/>
        <v>0</v>
      </c>
      <c r="AE149" s="61">
        <f t="shared" si="56"/>
        <v>0</v>
      </c>
      <c r="AF149" s="61">
        <f t="shared" si="56"/>
        <v>0</v>
      </c>
      <c r="AG149" s="61">
        <f t="shared" si="56"/>
        <v>0</v>
      </c>
      <c r="AH149" s="61">
        <f t="shared" si="56"/>
        <v>0</v>
      </c>
      <c r="AI149" s="61">
        <f t="shared" si="56"/>
        <v>0</v>
      </c>
      <c r="AJ149" s="61">
        <f t="shared" si="56"/>
        <v>0</v>
      </c>
      <c r="AK149" s="61">
        <f t="shared" si="56"/>
        <v>0</v>
      </c>
      <c r="AL149" s="61">
        <f t="shared" si="56"/>
        <v>0</v>
      </c>
      <c r="AM149" s="61">
        <f t="shared" si="56"/>
        <v>0</v>
      </c>
      <c r="AN149" s="61">
        <f t="shared" si="56"/>
        <v>0</v>
      </c>
      <c r="AO149" s="61">
        <f t="shared" si="56"/>
        <v>0</v>
      </c>
      <c r="AP149" s="61">
        <f t="shared" si="56"/>
        <v>0</v>
      </c>
      <c r="AQ149" s="61">
        <f t="shared" si="56"/>
        <v>0</v>
      </c>
      <c r="AR149" s="61">
        <f t="shared" si="56"/>
        <v>0</v>
      </c>
      <c r="AS149" s="61">
        <f t="shared" si="56"/>
        <v>0</v>
      </c>
      <c r="AT149" s="61">
        <f t="shared" si="56"/>
        <v>0</v>
      </c>
      <c r="AU149" s="61">
        <f t="shared" si="56"/>
        <v>0</v>
      </c>
      <c r="AV149" s="61">
        <f t="shared" si="56"/>
        <v>0</v>
      </c>
      <c r="AW149" s="61">
        <f t="shared" si="56"/>
        <v>0</v>
      </c>
      <c r="AX149" s="61">
        <f t="shared" si="56"/>
        <v>0</v>
      </c>
      <c r="AY149" s="61">
        <f t="shared" si="56"/>
        <v>0</v>
      </c>
      <c r="AZ149" s="61">
        <f t="shared" si="56"/>
        <v>0</v>
      </c>
      <c r="BA149" s="61">
        <f t="shared" si="56"/>
        <v>0</v>
      </c>
      <c r="BB149" s="61">
        <f t="shared" si="56"/>
        <v>0</v>
      </c>
      <c r="BC149" s="61">
        <f t="shared" si="56"/>
        <v>0</v>
      </c>
      <c r="BD149" s="61">
        <f t="shared" si="56"/>
        <v>0</v>
      </c>
      <c r="BE149" s="61">
        <f t="shared" si="56"/>
        <v>0</v>
      </c>
      <c r="BF149" s="61">
        <f t="shared" si="56"/>
        <v>0</v>
      </c>
      <c r="BG149" s="61">
        <f t="shared" si="56"/>
        <v>0</v>
      </c>
      <c r="BH149" s="61">
        <f t="shared" si="56"/>
        <v>0</v>
      </c>
      <c r="BI149" s="61">
        <f t="shared" si="56"/>
        <v>0</v>
      </c>
      <c r="BJ149" s="61">
        <f t="shared" si="56"/>
        <v>0</v>
      </c>
      <c r="BK149" s="61">
        <f t="shared" si="56"/>
        <v>0</v>
      </c>
      <c r="BL149" s="61">
        <f t="shared" si="56"/>
        <v>0</v>
      </c>
      <c r="BM149" s="61">
        <f t="shared" si="56"/>
        <v>0</v>
      </c>
      <c r="BN149" s="61">
        <f t="shared" si="56"/>
        <v>0</v>
      </c>
      <c r="BO149" s="61">
        <f t="shared" si="56"/>
        <v>0</v>
      </c>
      <c r="BP149" s="61">
        <f t="shared" ref="BP149:CY149" si="57">BP148*BP$7</f>
        <v>0</v>
      </c>
      <c r="BQ149" s="61">
        <f t="shared" si="57"/>
        <v>0</v>
      </c>
      <c r="BR149" s="61">
        <f t="shared" si="57"/>
        <v>0</v>
      </c>
      <c r="BS149" s="61">
        <f t="shared" si="57"/>
        <v>0</v>
      </c>
      <c r="BT149" s="61">
        <f t="shared" si="57"/>
        <v>0</v>
      </c>
      <c r="BU149" s="61">
        <f t="shared" si="57"/>
        <v>0</v>
      </c>
      <c r="BV149" s="61">
        <f t="shared" si="57"/>
        <v>0</v>
      </c>
      <c r="BW149" s="61">
        <f t="shared" si="57"/>
        <v>0</v>
      </c>
      <c r="BX149" s="61">
        <f t="shared" si="57"/>
        <v>0</v>
      </c>
      <c r="BY149" s="61">
        <f t="shared" si="57"/>
        <v>0</v>
      </c>
      <c r="BZ149" s="61">
        <f t="shared" si="57"/>
        <v>0</v>
      </c>
      <c r="CA149" s="61">
        <f t="shared" si="57"/>
        <v>0</v>
      </c>
      <c r="CB149" s="61">
        <f t="shared" si="57"/>
        <v>0</v>
      </c>
      <c r="CC149" s="61">
        <f t="shared" si="57"/>
        <v>0</v>
      </c>
      <c r="CD149" s="61">
        <f t="shared" si="57"/>
        <v>0</v>
      </c>
      <c r="CE149" s="61">
        <f t="shared" si="57"/>
        <v>0</v>
      </c>
      <c r="CF149" s="61">
        <f t="shared" si="57"/>
        <v>0</v>
      </c>
      <c r="CG149" s="61">
        <f t="shared" si="57"/>
        <v>0</v>
      </c>
      <c r="CH149" s="61">
        <f t="shared" si="57"/>
        <v>0</v>
      </c>
      <c r="CI149" s="61">
        <f t="shared" si="57"/>
        <v>0</v>
      </c>
      <c r="CJ149" s="61">
        <f t="shared" si="57"/>
        <v>0</v>
      </c>
      <c r="CK149" s="61">
        <f t="shared" si="57"/>
        <v>0</v>
      </c>
      <c r="CL149" s="61">
        <f t="shared" si="57"/>
        <v>0</v>
      </c>
      <c r="CM149" s="61">
        <f t="shared" si="57"/>
        <v>0</v>
      </c>
      <c r="CN149" s="61">
        <f t="shared" si="57"/>
        <v>0</v>
      </c>
      <c r="CO149" s="61">
        <f t="shared" si="57"/>
        <v>0</v>
      </c>
      <c r="CP149" s="61">
        <f t="shared" si="57"/>
        <v>0</v>
      </c>
      <c r="CQ149" s="61">
        <f t="shared" si="57"/>
        <v>0</v>
      </c>
      <c r="CR149" s="61">
        <f t="shared" si="57"/>
        <v>0</v>
      </c>
      <c r="CS149" s="61">
        <f t="shared" si="57"/>
        <v>0</v>
      </c>
      <c r="CT149" s="61">
        <f t="shared" si="57"/>
        <v>0</v>
      </c>
      <c r="CU149" s="61">
        <f t="shared" si="57"/>
        <v>0</v>
      </c>
      <c r="CV149" s="61">
        <f t="shared" si="57"/>
        <v>0</v>
      </c>
      <c r="CW149" s="61">
        <f t="shared" si="57"/>
        <v>0</v>
      </c>
      <c r="CX149" s="61">
        <f t="shared" si="57"/>
        <v>0</v>
      </c>
      <c r="CY149" s="61">
        <f t="shared" si="57"/>
        <v>0</v>
      </c>
      <c r="CZ149" s="391"/>
    </row>
    <row r="150" spans="2:104" x14ac:dyDescent="0.25">
      <c r="B150" s="392"/>
      <c r="C150" s="390"/>
      <c r="D150" s="50"/>
      <c r="E150" s="50"/>
      <c r="F150" s="50"/>
      <c r="G150" s="50"/>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391"/>
    </row>
    <row r="151" spans="2:104" x14ac:dyDescent="0.25">
      <c r="B151" s="389" t="s">
        <v>59</v>
      </c>
      <c r="C151" s="390"/>
      <c r="D151" s="50"/>
      <c r="E151" s="50"/>
      <c r="F151" s="50"/>
      <c r="G151" s="50"/>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391"/>
    </row>
    <row r="152" spans="2:104" x14ac:dyDescent="0.25">
      <c r="B152" s="393" t="s">
        <v>29</v>
      </c>
      <c r="C152" s="390" t="s">
        <v>121</v>
      </c>
      <c r="D152" s="61">
        <f>D$80+IF('Data Input - General'!$F$10="Yes",Calc_Option4!D$81,0)+IF('Data Input - General'!$F$12="Yes",Calc_Option4!D$75,0)</f>
        <v>0</v>
      </c>
      <c r="E152" s="61">
        <f>E$80+IF('Data Input - General'!$F$10="Yes",Calc_Option4!E$81,0)+IF('Data Input - General'!$F$12="Yes",Calc_Option4!E$75,0)</f>
        <v>0</v>
      </c>
      <c r="F152" s="61">
        <f>F$80+IF('Data Input - General'!$F$10="Yes",Calc_Option4!F$81,0)+IF('Data Input - General'!$F$12="Yes",Calc_Option4!F$75,0)</f>
        <v>0</v>
      </c>
      <c r="G152" s="61">
        <f>G$80+IF('Data Input - General'!$F$10="Yes",Calc_Option4!G$81,0)+IF('Data Input - General'!$F$12="Yes",Calc_Option4!G$75,0)</f>
        <v>0</v>
      </c>
      <c r="H152" s="61">
        <f>H$80+IF('Data Input - General'!$F$10="Yes",Calc_Option4!H$81,0)+IF('Data Input - General'!$F$12="Yes",Calc_Option4!H$75,0)</f>
        <v>0</v>
      </c>
      <c r="I152" s="61">
        <f>I$80+IF('Data Input - General'!$F$10="Yes",Calc_Option4!I$81,0)+IF('Data Input - General'!$F$12="Yes",Calc_Option4!I$75,0)</f>
        <v>0</v>
      </c>
      <c r="J152" s="61">
        <f>J$80+IF('Data Input - General'!$F$10="Yes",Calc_Option4!J$81,0)+IF('Data Input - General'!$F$12="Yes",Calc_Option4!J$75,0)</f>
        <v>0</v>
      </c>
      <c r="K152" s="61">
        <f>K$80+IF('Data Input - General'!$F$10="Yes",Calc_Option4!K$81,0)+IF('Data Input - General'!$F$12="Yes",Calc_Option4!K$75,0)</f>
        <v>0</v>
      </c>
      <c r="L152" s="61">
        <f>L$80+IF('Data Input - General'!$F$10="Yes",Calc_Option4!L$81,0)+IF('Data Input - General'!$F$12="Yes",Calc_Option4!L$75,0)</f>
        <v>0</v>
      </c>
      <c r="M152" s="61">
        <f>M$80+IF('Data Input - General'!$F$10="Yes",Calc_Option4!M$81,0)+IF('Data Input - General'!$F$12="Yes",Calc_Option4!M$75,0)</f>
        <v>0</v>
      </c>
      <c r="N152" s="61">
        <f>N$80+IF('Data Input - General'!$F$10="Yes",Calc_Option4!N$81,0)+IF('Data Input - General'!$F$12="Yes",Calc_Option4!N$75,0)</f>
        <v>0</v>
      </c>
      <c r="O152" s="61">
        <f>O$80+IF('Data Input - General'!$F$10="Yes",Calc_Option4!O$81,0)+IF('Data Input - General'!$F$12="Yes",Calc_Option4!O$75,0)</f>
        <v>0</v>
      </c>
      <c r="P152" s="61">
        <f>P$80+IF('Data Input - General'!$F$10="Yes",Calc_Option4!P$81,0)+IF('Data Input - General'!$F$12="Yes",Calc_Option4!P$75,0)</f>
        <v>0</v>
      </c>
      <c r="Q152" s="61">
        <f>Q$80+IF('Data Input - General'!$F$10="Yes",Calc_Option4!Q$81,0)+IF('Data Input - General'!$F$12="Yes",Calc_Option4!Q$75,0)</f>
        <v>0</v>
      </c>
      <c r="R152" s="61">
        <f>R$80+IF('Data Input - General'!$F$10="Yes",Calc_Option4!R$81,0)+IF('Data Input - General'!$F$12="Yes",Calc_Option4!R$75,0)</f>
        <v>0</v>
      </c>
      <c r="S152" s="61">
        <f>S$80+IF('Data Input - General'!$F$10="Yes",Calc_Option4!S$81,0)+IF('Data Input - General'!$F$12="Yes",Calc_Option4!S$75,0)</f>
        <v>0</v>
      </c>
      <c r="T152" s="61">
        <f>T$80+IF('Data Input - General'!$F$10="Yes",Calc_Option4!T$81,0)+IF('Data Input - General'!$F$12="Yes",Calc_Option4!T$75,0)</f>
        <v>0</v>
      </c>
      <c r="U152" s="61">
        <f>U$80+IF('Data Input - General'!$F$10="Yes",Calc_Option4!U$81,0)+IF('Data Input - General'!$F$12="Yes",Calc_Option4!U$75,0)</f>
        <v>0</v>
      </c>
      <c r="V152" s="61">
        <f>V$80+IF('Data Input - General'!$F$10="Yes",Calc_Option4!V$81,0)+IF('Data Input - General'!$F$12="Yes",Calc_Option4!V$75,0)</f>
        <v>0</v>
      </c>
      <c r="W152" s="61">
        <f>W$80+IF('Data Input - General'!$F$10="Yes",Calc_Option4!W$81,0)+IF('Data Input - General'!$F$12="Yes",Calc_Option4!W$75,0)</f>
        <v>0</v>
      </c>
      <c r="X152" s="61">
        <f>X$80+IF('Data Input - General'!$F$10="Yes",Calc_Option4!X$81,0)+IF('Data Input - General'!$F$12="Yes",Calc_Option4!X$75,0)</f>
        <v>0</v>
      </c>
      <c r="Y152" s="61">
        <f>Y$80+IF('Data Input - General'!$F$10="Yes",Calc_Option4!Y$81,0)+IF('Data Input - General'!$F$12="Yes",Calc_Option4!Y$75,0)</f>
        <v>0</v>
      </c>
      <c r="Z152" s="61">
        <f>Z$80+IF('Data Input - General'!$F$10="Yes",Calc_Option4!Z$81,0)+IF('Data Input - General'!$F$12="Yes",Calc_Option4!Z$75,0)</f>
        <v>0</v>
      </c>
      <c r="AA152" s="61">
        <f>AA$80+IF('Data Input - General'!$F$10="Yes",Calc_Option4!AA$81,0)+IF('Data Input - General'!$F$12="Yes",Calc_Option4!AA$75,0)</f>
        <v>0</v>
      </c>
      <c r="AB152" s="61">
        <f>AB$80+IF('Data Input - General'!$F$10="Yes",Calc_Option4!AB$81,0)+IF('Data Input - General'!$F$12="Yes",Calc_Option4!AB$75,0)</f>
        <v>0</v>
      </c>
      <c r="AC152" s="61">
        <f>AC$80+IF('Data Input - General'!$F$10="Yes",Calc_Option4!AC$81,0)+IF('Data Input - General'!$F$12="Yes",Calc_Option4!AC$75,0)</f>
        <v>0</v>
      </c>
      <c r="AD152" s="61">
        <f>AD$80+IF('Data Input - General'!$F$10="Yes",Calc_Option4!AD$81,0)+IF('Data Input - General'!$F$12="Yes",Calc_Option4!AD$75,0)</f>
        <v>0</v>
      </c>
      <c r="AE152" s="61">
        <f>AE$80+IF('Data Input - General'!$F$10="Yes",Calc_Option4!AE$81,0)+IF('Data Input - General'!$F$12="Yes",Calc_Option4!AE$75,0)</f>
        <v>0</v>
      </c>
      <c r="AF152" s="61">
        <f>AF$80+IF('Data Input - General'!$F$10="Yes",Calc_Option4!AF$81,0)+IF('Data Input - General'!$F$12="Yes",Calc_Option4!AF$75,0)</f>
        <v>0</v>
      </c>
      <c r="AG152" s="61">
        <f>AG$80+IF('Data Input - General'!$F$10="Yes",Calc_Option4!AG$81,0)+IF('Data Input - General'!$F$12="Yes",Calc_Option4!AG$75,0)</f>
        <v>0</v>
      </c>
      <c r="AH152" s="61">
        <f>AH$80+IF('Data Input - General'!$F$10="Yes",Calc_Option4!AH$81,0)+IF('Data Input - General'!$F$12="Yes",Calc_Option4!AH$75,0)</f>
        <v>0</v>
      </c>
      <c r="AI152" s="61">
        <f>AI$80+IF('Data Input - General'!$F$10="Yes",Calc_Option4!AI$81,0)+IF('Data Input - General'!$F$12="Yes",Calc_Option4!AI$75,0)</f>
        <v>0</v>
      </c>
      <c r="AJ152" s="61">
        <f>AJ$80+IF('Data Input - General'!$F$10="Yes",Calc_Option4!AJ$81,0)+IF('Data Input - General'!$F$12="Yes",Calc_Option4!AJ$75,0)</f>
        <v>0</v>
      </c>
      <c r="AK152" s="61">
        <f>AK$80+IF('Data Input - General'!$F$10="Yes",Calc_Option4!AK$81,0)+IF('Data Input - General'!$F$12="Yes",Calc_Option4!AK$75,0)</f>
        <v>0</v>
      </c>
      <c r="AL152" s="61">
        <f>AL$80+IF('Data Input - General'!$F$10="Yes",Calc_Option4!AL$81,0)+IF('Data Input - General'!$F$12="Yes",Calc_Option4!AL$75,0)</f>
        <v>0</v>
      </c>
      <c r="AM152" s="61">
        <f>AM$80+IF('Data Input - General'!$F$10="Yes",Calc_Option4!AM$81,0)+IF('Data Input - General'!$F$12="Yes",Calc_Option4!AM$75,0)</f>
        <v>0</v>
      </c>
      <c r="AN152" s="61">
        <f>AN$80+IF('Data Input - General'!$F$10="Yes",Calc_Option4!AN$81,0)+IF('Data Input - General'!$F$12="Yes",Calc_Option4!AN$75,0)</f>
        <v>0</v>
      </c>
      <c r="AO152" s="61">
        <f>AO$80+IF('Data Input - General'!$F$10="Yes",Calc_Option4!AO$81,0)+IF('Data Input - General'!$F$12="Yes",Calc_Option4!AO$75,0)</f>
        <v>0</v>
      </c>
      <c r="AP152" s="61">
        <f>AP$80+IF('Data Input - General'!$F$10="Yes",Calc_Option4!AP$81,0)+IF('Data Input - General'!$F$12="Yes",Calc_Option4!AP$75,0)</f>
        <v>0</v>
      </c>
      <c r="AQ152" s="61">
        <f>AQ$80+IF('Data Input - General'!$F$10="Yes",Calc_Option4!AQ$81,0)+IF('Data Input - General'!$F$12="Yes",Calc_Option4!AQ$75,0)</f>
        <v>0</v>
      </c>
      <c r="AR152" s="61">
        <f>AR$80+IF('Data Input - General'!$F$10="Yes",Calc_Option4!AR$81,0)+IF('Data Input - General'!$F$12="Yes",Calc_Option4!AR$75,0)</f>
        <v>0</v>
      </c>
      <c r="AS152" s="61">
        <f>AS$80+IF('Data Input - General'!$F$10="Yes",Calc_Option4!AS$81,0)+IF('Data Input - General'!$F$12="Yes",Calc_Option4!AS$75,0)</f>
        <v>0</v>
      </c>
      <c r="AT152" s="61">
        <f>AT$80+IF('Data Input - General'!$F$10="Yes",Calc_Option4!AT$81,0)+IF('Data Input - General'!$F$12="Yes",Calc_Option4!AT$75,0)</f>
        <v>0</v>
      </c>
      <c r="AU152" s="61">
        <f>AU$80+IF('Data Input - General'!$F$10="Yes",Calc_Option4!AU$81,0)+IF('Data Input - General'!$F$12="Yes",Calc_Option4!AU$75,0)</f>
        <v>0</v>
      </c>
      <c r="AV152" s="61">
        <f>AV$80+IF('Data Input - General'!$F$10="Yes",Calc_Option4!AV$81,0)+IF('Data Input - General'!$F$12="Yes",Calc_Option4!AV$75,0)</f>
        <v>0</v>
      </c>
      <c r="AW152" s="61">
        <f>AW$80+IF('Data Input - General'!$F$10="Yes",Calc_Option4!AW$81,0)+IF('Data Input - General'!$F$12="Yes",Calc_Option4!AW$75,0)</f>
        <v>0</v>
      </c>
      <c r="AX152" s="61">
        <f>AX$80+IF('Data Input - General'!$F$10="Yes",Calc_Option4!AX$81,0)+IF('Data Input - General'!$F$12="Yes",Calc_Option4!AX$75,0)</f>
        <v>0</v>
      </c>
      <c r="AY152" s="61">
        <f>AY$80+IF('Data Input - General'!$F$10="Yes",Calc_Option4!AY$81,0)+IF('Data Input - General'!$F$12="Yes",Calc_Option4!AY$75,0)</f>
        <v>0</v>
      </c>
      <c r="AZ152" s="61">
        <f>AZ$80+IF('Data Input - General'!$F$10="Yes",Calc_Option4!AZ$81,0)+IF('Data Input - General'!$F$12="Yes",Calc_Option4!AZ$75,0)</f>
        <v>0</v>
      </c>
      <c r="BA152" s="61">
        <f>BA$80+IF('Data Input - General'!$F$10="Yes",Calc_Option4!BA$81,0)+IF('Data Input - General'!$F$12="Yes",Calc_Option4!BA$75,0)</f>
        <v>0</v>
      </c>
      <c r="BB152" s="61">
        <f>BB$80+IF('Data Input - General'!$F$10="Yes",Calc_Option4!BB$81,0)+IF('Data Input - General'!$F$12="Yes",Calc_Option4!BB$75,0)</f>
        <v>0</v>
      </c>
      <c r="BC152" s="61">
        <f>BC$80+IF('Data Input - General'!$F$10="Yes",Calc_Option4!BC$81,0)+IF('Data Input - General'!$F$12="Yes",Calc_Option4!BC$75,0)</f>
        <v>0</v>
      </c>
      <c r="BD152" s="61">
        <f>BD$80+IF('Data Input - General'!$F$10="Yes",Calc_Option4!BD$81,0)+IF('Data Input - General'!$F$12="Yes",Calc_Option4!BD$75,0)</f>
        <v>0</v>
      </c>
      <c r="BE152" s="61">
        <f>BE$80+IF('Data Input - General'!$F$10="Yes",Calc_Option4!BE$81,0)+IF('Data Input - General'!$F$12="Yes",Calc_Option4!BE$75,0)</f>
        <v>0</v>
      </c>
      <c r="BF152" s="61">
        <f>BF$80+IF('Data Input - General'!$F$10="Yes",Calc_Option4!BF$81,0)+IF('Data Input - General'!$F$12="Yes",Calc_Option4!BF$75,0)</f>
        <v>0</v>
      </c>
      <c r="BG152" s="61">
        <f>BG$80+IF('Data Input - General'!$F$10="Yes",Calc_Option4!BG$81,0)+IF('Data Input - General'!$F$12="Yes",Calc_Option4!BG$75,0)</f>
        <v>0</v>
      </c>
      <c r="BH152" s="61">
        <f>BH$80+IF('Data Input - General'!$F$10="Yes",Calc_Option4!BH$81,0)+IF('Data Input - General'!$F$12="Yes",Calc_Option4!BH$75,0)</f>
        <v>0</v>
      </c>
      <c r="BI152" s="61">
        <f>BI$80+IF('Data Input - General'!$F$10="Yes",Calc_Option4!BI$81,0)+IF('Data Input - General'!$F$12="Yes",Calc_Option4!BI$75,0)</f>
        <v>0</v>
      </c>
      <c r="BJ152" s="61">
        <f>BJ$80+IF('Data Input - General'!$F$10="Yes",Calc_Option4!BJ$81,0)+IF('Data Input - General'!$F$12="Yes",Calc_Option4!BJ$75,0)</f>
        <v>0</v>
      </c>
      <c r="BK152" s="61">
        <f>BK$80+IF('Data Input - General'!$F$10="Yes",Calc_Option4!BK$81,0)+IF('Data Input - General'!$F$12="Yes",Calc_Option4!BK$75,0)</f>
        <v>0</v>
      </c>
      <c r="BL152" s="61">
        <f>BL$80+IF('Data Input - General'!$F$10="Yes",Calc_Option4!BL$81,0)+IF('Data Input - General'!$F$12="Yes",Calc_Option4!BL$75,0)</f>
        <v>0</v>
      </c>
      <c r="BM152" s="61">
        <f>BM$80+IF('Data Input - General'!$F$10="Yes",Calc_Option4!BM$81,0)+IF('Data Input - General'!$F$12="Yes",Calc_Option4!BM$75,0)</f>
        <v>0</v>
      </c>
      <c r="BN152" s="61">
        <f>BN$80+IF('Data Input - General'!$F$10="Yes",Calc_Option4!BN$81,0)+IF('Data Input - General'!$F$12="Yes",Calc_Option4!BN$75,0)</f>
        <v>0</v>
      </c>
      <c r="BO152" s="61">
        <f>BO$80+IF('Data Input - General'!$F$10="Yes",Calc_Option4!BO$81,0)+IF('Data Input - General'!$F$12="Yes",Calc_Option4!BO$75,0)</f>
        <v>0</v>
      </c>
      <c r="BP152" s="61">
        <f>BP$80+IF('Data Input - General'!$F$10="Yes",Calc_Option4!BP$81,0)+IF('Data Input - General'!$F$12="Yes",Calc_Option4!BP$75,0)</f>
        <v>0</v>
      </c>
      <c r="BQ152" s="61">
        <f>BQ$80+IF('Data Input - General'!$F$10="Yes",Calc_Option4!BQ$81,0)+IF('Data Input - General'!$F$12="Yes",Calc_Option4!BQ$75,0)</f>
        <v>0</v>
      </c>
      <c r="BR152" s="61">
        <f>BR$80+IF('Data Input - General'!$F$10="Yes",Calc_Option4!BR$81,0)+IF('Data Input - General'!$F$12="Yes",Calc_Option4!BR$75,0)</f>
        <v>0</v>
      </c>
      <c r="BS152" s="61">
        <f>BS$80+IF('Data Input - General'!$F$10="Yes",Calc_Option4!BS$81,0)+IF('Data Input - General'!$F$12="Yes",Calc_Option4!BS$75,0)</f>
        <v>0</v>
      </c>
      <c r="BT152" s="61">
        <f>BT$80+IF('Data Input - General'!$F$10="Yes",Calc_Option4!BT$81,0)+IF('Data Input - General'!$F$12="Yes",Calc_Option4!BT$75,0)</f>
        <v>0</v>
      </c>
      <c r="BU152" s="61">
        <f>BU$80+IF('Data Input - General'!$F$10="Yes",Calc_Option4!BU$81,0)+IF('Data Input - General'!$F$12="Yes",Calc_Option4!BU$75,0)</f>
        <v>0</v>
      </c>
      <c r="BV152" s="61">
        <f>BV$80+IF('Data Input - General'!$F$10="Yes",Calc_Option4!BV$81,0)+IF('Data Input - General'!$F$12="Yes",Calc_Option4!BV$75,0)</f>
        <v>0</v>
      </c>
      <c r="BW152" s="61">
        <f>BW$80+IF('Data Input - General'!$F$10="Yes",Calc_Option4!BW$81,0)+IF('Data Input - General'!$F$12="Yes",Calc_Option4!BW$75,0)</f>
        <v>0</v>
      </c>
      <c r="BX152" s="61">
        <f>BX$80+IF('Data Input - General'!$F$10="Yes",Calc_Option4!BX$81,0)+IF('Data Input - General'!$F$12="Yes",Calc_Option4!BX$75,0)</f>
        <v>0</v>
      </c>
      <c r="BY152" s="61">
        <f>BY$80+IF('Data Input - General'!$F$10="Yes",Calc_Option4!BY$81,0)+IF('Data Input - General'!$F$12="Yes",Calc_Option4!BY$75,0)</f>
        <v>0</v>
      </c>
      <c r="BZ152" s="61">
        <f>BZ$80+IF('Data Input - General'!$F$10="Yes",Calc_Option4!BZ$81,0)+IF('Data Input - General'!$F$12="Yes",Calc_Option4!BZ$75,0)</f>
        <v>0</v>
      </c>
      <c r="CA152" s="61">
        <f>CA$80+IF('Data Input - General'!$F$10="Yes",Calc_Option4!CA$81,0)+IF('Data Input - General'!$F$12="Yes",Calc_Option4!CA$75,0)</f>
        <v>0</v>
      </c>
      <c r="CB152" s="61">
        <f>CB$80+IF('Data Input - General'!$F$10="Yes",Calc_Option4!CB$81,0)+IF('Data Input - General'!$F$12="Yes",Calc_Option4!CB$75,0)</f>
        <v>0</v>
      </c>
      <c r="CC152" s="61">
        <f>CC$80+IF('Data Input - General'!$F$10="Yes",Calc_Option4!CC$81,0)+IF('Data Input - General'!$F$12="Yes",Calc_Option4!CC$75,0)</f>
        <v>0</v>
      </c>
      <c r="CD152" s="61">
        <f>CD$80+IF('Data Input - General'!$F$10="Yes",Calc_Option4!CD$81,0)+IF('Data Input - General'!$F$12="Yes",Calc_Option4!CD$75,0)</f>
        <v>0</v>
      </c>
      <c r="CE152" s="61">
        <f>CE$80+IF('Data Input - General'!$F$10="Yes",Calc_Option4!CE$81,0)+IF('Data Input - General'!$F$12="Yes",Calc_Option4!CE$75,0)</f>
        <v>0</v>
      </c>
      <c r="CF152" s="61">
        <f>CF$80+IF('Data Input - General'!$F$10="Yes",Calc_Option4!CF$81,0)+IF('Data Input - General'!$F$12="Yes",Calc_Option4!CF$75,0)</f>
        <v>0</v>
      </c>
      <c r="CG152" s="61">
        <f>CG$80+IF('Data Input - General'!$F$10="Yes",Calc_Option4!CG$81,0)+IF('Data Input - General'!$F$12="Yes",Calc_Option4!CG$75,0)</f>
        <v>0</v>
      </c>
      <c r="CH152" s="61">
        <f>CH$80+IF('Data Input - General'!$F$10="Yes",Calc_Option4!CH$81,0)+IF('Data Input - General'!$F$12="Yes",Calc_Option4!CH$75,0)</f>
        <v>0</v>
      </c>
      <c r="CI152" s="61">
        <f>CI$80+IF('Data Input - General'!$F$10="Yes",Calc_Option4!CI$81,0)+IF('Data Input - General'!$F$12="Yes",Calc_Option4!CI$75,0)</f>
        <v>0</v>
      </c>
      <c r="CJ152" s="61">
        <f>CJ$80+IF('Data Input - General'!$F$10="Yes",Calc_Option4!CJ$81,0)+IF('Data Input - General'!$F$12="Yes",Calc_Option4!CJ$75,0)</f>
        <v>0</v>
      </c>
      <c r="CK152" s="61">
        <f>CK$80+IF('Data Input - General'!$F$10="Yes",Calc_Option4!CK$81,0)+IF('Data Input - General'!$F$12="Yes",Calc_Option4!CK$75,0)</f>
        <v>0</v>
      </c>
      <c r="CL152" s="61">
        <f>CL$80+IF('Data Input - General'!$F$10="Yes",Calc_Option4!CL$81,0)+IF('Data Input - General'!$F$12="Yes",Calc_Option4!CL$75,0)</f>
        <v>0</v>
      </c>
      <c r="CM152" s="61">
        <f>CM$80+IF('Data Input - General'!$F$10="Yes",Calc_Option4!CM$81,0)+IF('Data Input - General'!$F$12="Yes",Calc_Option4!CM$75,0)</f>
        <v>0</v>
      </c>
      <c r="CN152" s="61">
        <f>CN$80+IF('Data Input - General'!$F$10="Yes",Calc_Option4!CN$81,0)+IF('Data Input - General'!$F$12="Yes",Calc_Option4!CN$75,0)</f>
        <v>0</v>
      </c>
      <c r="CO152" s="61">
        <f>CO$80+IF('Data Input - General'!$F$10="Yes",Calc_Option4!CO$81,0)+IF('Data Input - General'!$F$12="Yes",Calc_Option4!CO$75,0)</f>
        <v>0</v>
      </c>
      <c r="CP152" s="61">
        <f>CP$80+IF('Data Input - General'!$F$10="Yes",Calc_Option4!CP$81,0)+IF('Data Input - General'!$F$12="Yes",Calc_Option4!CP$75,0)</f>
        <v>0</v>
      </c>
      <c r="CQ152" s="61">
        <f>CQ$80+IF('Data Input - General'!$F$10="Yes",Calc_Option4!CQ$81,0)+IF('Data Input - General'!$F$12="Yes",Calc_Option4!CQ$75,0)</f>
        <v>0</v>
      </c>
      <c r="CR152" s="61">
        <f>CR$80+IF('Data Input - General'!$F$10="Yes",Calc_Option4!CR$81,0)+IF('Data Input - General'!$F$12="Yes",Calc_Option4!CR$75,0)</f>
        <v>0</v>
      </c>
      <c r="CS152" s="61">
        <f>CS$80+IF('Data Input - General'!$F$10="Yes",Calc_Option4!CS$81,0)+IF('Data Input - General'!$F$12="Yes",Calc_Option4!CS$75,0)</f>
        <v>0</v>
      </c>
      <c r="CT152" s="61">
        <f>CT$80+IF('Data Input - General'!$F$10="Yes",Calc_Option4!CT$81,0)+IF('Data Input - General'!$F$12="Yes",Calc_Option4!CT$75,0)</f>
        <v>0</v>
      </c>
      <c r="CU152" s="61">
        <f>CU$80+IF('Data Input - General'!$F$10="Yes",Calc_Option4!CU$81,0)+IF('Data Input - General'!$F$12="Yes",Calc_Option4!CU$75,0)</f>
        <v>0</v>
      </c>
      <c r="CV152" s="61">
        <f>CV$80+IF('Data Input - General'!$F$10="Yes",Calc_Option4!CV$81,0)+IF('Data Input - General'!$F$12="Yes",Calc_Option4!CV$75,0)</f>
        <v>0</v>
      </c>
      <c r="CW152" s="61">
        <f>CW$80+IF('Data Input - General'!$F$10="Yes",Calc_Option4!CW$81,0)+IF('Data Input - General'!$F$12="Yes",Calc_Option4!CW$75,0)</f>
        <v>0</v>
      </c>
      <c r="CX152" s="61">
        <f>CX$80+IF('Data Input - General'!$F$10="Yes",Calc_Option4!CX$81,0)+IF('Data Input - General'!$F$12="Yes",Calc_Option4!CX$75,0)</f>
        <v>0</v>
      </c>
      <c r="CY152" s="61">
        <f>CY$80+IF('Data Input - General'!$F$10="Yes",Calc_Option4!CY$81,0)+IF('Data Input - General'!$F$12="Yes",Calc_Option4!CY$75,0)</f>
        <v>0</v>
      </c>
      <c r="CZ152" s="391"/>
    </row>
    <row r="153" spans="2:104" x14ac:dyDescent="0.25">
      <c r="B153" s="393" t="s">
        <v>30</v>
      </c>
      <c r="C153" s="390" t="s">
        <v>121</v>
      </c>
      <c r="D153" s="61">
        <f>IF('Data Input - General'!$F$10="Yes",0,Calc_Option4!D$81)+IF('Data Input - General'!$F$12="Yes",0,Calc_Option4!D$75)</f>
        <v>0</v>
      </c>
      <c r="E153" s="61">
        <f>IF('Data Input - General'!$F$10="Yes",0,Calc_Option4!E$81)+IF('Data Input - General'!$F$12="Yes",0,Calc_Option4!E$75)</f>
        <v>0</v>
      </c>
      <c r="F153" s="61">
        <f>IF('Data Input - General'!$F$10="Yes",0,Calc_Option4!F$81)+IF('Data Input - General'!$F$12="Yes",0,Calc_Option4!F$75)</f>
        <v>0</v>
      </c>
      <c r="G153" s="61">
        <f>IF('Data Input - General'!$F$10="Yes",0,Calc_Option4!G$81)+IF('Data Input - General'!$F$12="Yes",0,Calc_Option4!G$75)</f>
        <v>0</v>
      </c>
      <c r="H153" s="61">
        <f>IF('Data Input - General'!$F$10="Yes",0,Calc_Option4!H$81)+IF('Data Input - General'!$F$12="Yes",0,Calc_Option4!H$75)</f>
        <v>0</v>
      </c>
      <c r="I153" s="61">
        <f>IF('Data Input - General'!$F$10="Yes",0,Calc_Option4!I$81)+IF('Data Input - General'!$F$12="Yes",0,Calc_Option4!I$75)</f>
        <v>0</v>
      </c>
      <c r="J153" s="61">
        <f>IF('Data Input - General'!$F$10="Yes",0,Calc_Option4!J$81)+IF('Data Input - General'!$F$12="Yes",0,Calc_Option4!J$75)</f>
        <v>0</v>
      </c>
      <c r="K153" s="61">
        <f>IF('Data Input - General'!$F$10="Yes",0,Calc_Option4!K$81)+IF('Data Input - General'!$F$12="Yes",0,Calc_Option4!K$75)</f>
        <v>0</v>
      </c>
      <c r="L153" s="61">
        <f>IF('Data Input - General'!$F$10="Yes",0,Calc_Option4!L$81)+IF('Data Input - General'!$F$12="Yes",0,Calc_Option4!L$75)</f>
        <v>0</v>
      </c>
      <c r="M153" s="61">
        <f>IF('Data Input - General'!$F$10="Yes",0,Calc_Option4!M$81)+IF('Data Input - General'!$F$12="Yes",0,Calc_Option4!M$75)</f>
        <v>0</v>
      </c>
      <c r="N153" s="61">
        <f>IF('Data Input - General'!$F$10="Yes",0,Calc_Option4!N$81)+IF('Data Input - General'!$F$12="Yes",0,Calc_Option4!N$75)</f>
        <v>0</v>
      </c>
      <c r="O153" s="61">
        <f>IF('Data Input - General'!$F$10="Yes",0,Calc_Option4!O$81)+IF('Data Input - General'!$F$12="Yes",0,Calc_Option4!O$75)</f>
        <v>0</v>
      </c>
      <c r="P153" s="61">
        <f>IF('Data Input - General'!$F$10="Yes",0,Calc_Option4!P$81)+IF('Data Input - General'!$F$12="Yes",0,Calc_Option4!P$75)</f>
        <v>0</v>
      </c>
      <c r="Q153" s="61">
        <f>IF('Data Input - General'!$F$10="Yes",0,Calc_Option4!Q$81)+IF('Data Input - General'!$F$12="Yes",0,Calc_Option4!Q$75)</f>
        <v>0</v>
      </c>
      <c r="R153" s="61">
        <f>IF('Data Input - General'!$F$10="Yes",0,Calc_Option4!R$81)+IF('Data Input - General'!$F$12="Yes",0,Calc_Option4!R$75)</f>
        <v>0</v>
      </c>
      <c r="S153" s="61">
        <f>IF('Data Input - General'!$F$10="Yes",0,Calc_Option4!S$81)+IF('Data Input - General'!$F$12="Yes",0,Calc_Option4!S$75)</f>
        <v>0</v>
      </c>
      <c r="T153" s="61">
        <f>IF('Data Input - General'!$F$10="Yes",0,Calc_Option4!T$81)+IF('Data Input - General'!$F$12="Yes",0,Calc_Option4!T$75)</f>
        <v>0</v>
      </c>
      <c r="U153" s="61">
        <f>IF('Data Input - General'!$F$10="Yes",0,Calc_Option4!U$81)+IF('Data Input - General'!$F$12="Yes",0,Calc_Option4!U$75)</f>
        <v>0</v>
      </c>
      <c r="V153" s="61">
        <f>IF('Data Input - General'!$F$10="Yes",0,Calc_Option4!V$81)+IF('Data Input - General'!$F$12="Yes",0,Calc_Option4!V$75)</f>
        <v>0</v>
      </c>
      <c r="W153" s="61">
        <f>IF('Data Input - General'!$F$10="Yes",0,Calc_Option4!W$81)+IF('Data Input - General'!$F$12="Yes",0,Calc_Option4!W$75)</f>
        <v>0</v>
      </c>
      <c r="X153" s="61">
        <f>IF('Data Input - General'!$F$10="Yes",0,Calc_Option4!X$81)+IF('Data Input - General'!$F$12="Yes",0,Calc_Option4!X$75)</f>
        <v>0</v>
      </c>
      <c r="Y153" s="61">
        <f>IF('Data Input - General'!$F$10="Yes",0,Calc_Option4!Y$81)+IF('Data Input - General'!$F$12="Yes",0,Calc_Option4!Y$75)</f>
        <v>0</v>
      </c>
      <c r="Z153" s="61">
        <f>IF('Data Input - General'!$F$10="Yes",0,Calc_Option4!Z$81)+IF('Data Input - General'!$F$12="Yes",0,Calc_Option4!Z$75)</f>
        <v>0</v>
      </c>
      <c r="AA153" s="61">
        <f>IF('Data Input - General'!$F$10="Yes",0,Calc_Option4!AA$81)+IF('Data Input - General'!$F$12="Yes",0,Calc_Option4!AA$75)</f>
        <v>0</v>
      </c>
      <c r="AB153" s="61">
        <f>IF('Data Input - General'!$F$10="Yes",0,Calc_Option4!AB$81)+IF('Data Input - General'!$F$12="Yes",0,Calc_Option4!AB$75)</f>
        <v>0</v>
      </c>
      <c r="AC153" s="61">
        <f>IF('Data Input - General'!$F$10="Yes",0,Calc_Option4!AC$81)+IF('Data Input - General'!$F$12="Yes",0,Calc_Option4!AC$75)</f>
        <v>0</v>
      </c>
      <c r="AD153" s="61">
        <f>IF('Data Input - General'!$F$10="Yes",0,Calc_Option4!AD$81)+IF('Data Input - General'!$F$12="Yes",0,Calc_Option4!AD$75)</f>
        <v>0</v>
      </c>
      <c r="AE153" s="61">
        <f>IF('Data Input - General'!$F$10="Yes",0,Calc_Option4!AE$81)+IF('Data Input - General'!$F$12="Yes",0,Calc_Option4!AE$75)</f>
        <v>0</v>
      </c>
      <c r="AF153" s="61">
        <f>IF('Data Input - General'!$F$10="Yes",0,Calc_Option4!AF$81)+IF('Data Input - General'!$F$12="Yes",0,Calc_Option4!AF$75)</f>
        <v>0</v>
      </c>
      <c r="AG153" s="61">
        <f>IF('Data Input - General'!$F$10="Yes",0,Calc_Option4!AG$81)+IF('Data Input - General'!$F$12="Yes",0,Calc_Option4!AG$75)</f>
        <v>0</v>
      </c>
      <c r="AH153" s="61">
        <f>IF('Data Input - General'!$F$10="Yes",0,Calc_Option4!AH$81)+IF('Data Input - General'!$F$12="Yes",0,Calc_Option4!AH$75)</f>
        <v>0</v>
      </c>
      <c r="AI153" s="61">
        <f>IF('Data Input - General'!$F$10="Yes",0,Calc_Option4!AI$81)+IF('Data Input - General'!$F$12="Yes",0,Calc_Option4!AI$75)</f>
        <v>0</v>
      </c>
      <c r="AJ153" s="61">
        <f>IF('Data Input - General'!$F$10="Yes",0,Calc_Option4!AJ$81)+IF('Data Input - General'!$F$12="Yes",0,Calc_Option4!AJ$75)</f>
        <v>0</v>
      </c>
      <c r="AK153" s="61">
        <f>IF('Data Input - General'!$F$10="Yes",0,Calc_Option4!AK$81)+IF('Data Input - General'!$F$12="Yes",0,Calc_Option4!AK$75)</f>
        <v>0</v>
      </c>
      <c r="AL153" s="61">
        <f>IF('Data Input - General'!$F$10="Yes",0,Calc_Option4!AL$81)+IF('Data Input - General'!$F$12="Yes",0,Calc_Option4!AL$75)</f>
        <v>0</v>
      </c>
      <c r="AM153" s="61">
        <f>IF('Data Input - General'!$F$10="Yes",0,Calc_Option4!AM$81)+IF('Data Input - General'!$F$12="Yes",0,Calc_Option4!AM$75)</f>
        <v>0</v>
      </c>
      <c r="AN153" s="61">
        <f>IF('Data Input - General'!$F$10="Yes",0,Calc_Option4!AN$81)+IF('Data Input - General'!$F$12="Yes",0,Calc_Option4!AN$75)</f>
        <v>0</v>
      </c>
      <c r="AO153" s="61">
        <f>IF('Data Input - General'!$F$10="Yes",0,Calc_Option4!AO$81)+IF('Data Input - General'!$F$12="Yes",0,Calc_Option4!AO$75)</f>
        <v>0</v>
      </c>
      <c r="AP153" s="61">
        <f>IF('Data Input - General'!$F$10="Yes",0,Calc_Option4!AP$81)+IF('Data Input - General'!$F$12="Yes",0,Calc_Option4!AP$75)</f>
        <v>0</v>
      </c>
      <c r="AQ153" s="61">
        <f>IF('Data Input - General'!$F$10="Yes",0,Calc_Option4!AQ$81)+IF('Data Input - General'!$F$12="Yes",0,Calc_Option4!AQ$75)</f>
        <v>0</v>
      </c>
      <c r="AR153" s="61">
        <f>IF('Data Input - General'!$F$10="Yes",0,Calc_Option4!AR$81)+IF('Data Input - General'!$F$12="Yes",0,Calc_Option4!AR$75)</f>
        <v>0</v>
      </c>
      <c r="AS153" s="61">
        <f>IF('Data Input - General'!$F$10="Yes",0,Calc_Option4!AS$81)+IF('Data Input - General'!$F$12="Yes",0,Calc_Option4!AS$75)</f>
        <v>0</v>
      </c>
      <c r="AT153" s="61">
        <f>IF('Data Input - General'!$F$10="Yes",0,Calc_Option4!AT$81)+IF('Data Input - General'!$F$12="Yes",0,Calc_Option4!AT$75)</f>
        <v>0</v>
      </c>
      <c r="AU153" s="61">
        <f>IF('Data Input - General'!$F$10="Yes",0,Calc_Option4!AU$81)+IF('Data Input - General'!$F$12="Yes",0,Calc_Option4!AU$75)</f>
        <v>0</v>
      </c>
      <c r="AV153" s="61">
        <f>IF('Data Input - General'!$F$10="Yes",0,Calc_Option4!AV$81)+IF('Data Input - General'!$F$12="Yes",0,Calc_Option4!AV$75)</f>
        <v>0</v>
      </c>
      <c r="AW153" s="61">
        <f>IF('Data Input - General'!$F$10="Yes",0,Calc_Option4!AW$81)+IF('Data Input - General'!$F$12="Yes",0,Calc_Option4!AW$75)</f>
        <v>0</v>
      </c>
      <c r="AX153" s="61">
        <f>IF('Data Input - General'!$F$10="Yes",0,Calc_Option4!AX$81)+IF('Data Input - General'!$F$12="Yes",0,Calc_Option4!AX$75)</f>
        <v>0</v>
      </c>
      <c r="AY153" s="61">
        <f>IF('Data Input - General'!$F$10="Yes",0,Calc_Option4!AY$81)+IF('Data Input - General'!$F$12="Yes",0,Calc_Option4!AY$75)</f>
        <v>0</v>
      </c>
      <c r="AZ153" s="61">
        <f>IF('Data Input - General'!$F$10="Yes",0,Calc_Option4!AZ$81)+IF('Data Input - General'!$F$12="Yes",0,Calc_Option4!AZ$75)</f>
        <v>0</v>
      </c>
      <c r="BA153" s="61">
        <f>IF('Data Input - General'!$F$10="Yes",0,Calc_Option4!BA$81)+IF('Data Input - General'!$F$12="Yes",0,Calc_Option4!BA$75)</f>
        <v>0</v>
      </c>
      <c r="BB153" s="61">
        <f>IF('Data Input - General'!$F$10="Yes",0,Calc_Option4!BB$81)+IF('Data Input - General'!$F$12="Yes",0,Calc_Option4!BB$75)</f>
        <v>0</v>
      </c>
      <c r="BC153" s="61">
        <f>IF('Data Input - General'!$F$10="Yes",0,Calc_Option4!BC$81)+IF('Data Input - General'!$F$12="Yes",0,Calc_Option4!BC$75)</f>
        <v>0</v>
      </c>
      <c r="BD153" s="61">
        <f>IF('Data Input - General'!$F$10="Yes",0,Calc_Option4!BD$81)+IF('Data Input - General'!$F$12="Yes",0,Calc_Option4!BD$75)</f>
        <v>0</v>
      </c>
      <c r="BE153" s="61">
        <f>IF('Data Input - General'!$F$10="Yes",0,Calc_Option4!BE$81)+IF('Data Input - General'!$F$12="Yes",0,Calc_Option4!BE$75)</f>
        <v>0</v>
      </c>
      <c r="BF153" s="61">
        <f>IF('Data Input - General'!$F$10="Yes",0,Calc_Option4!BF$81)+IF('Data Input - General'!$F$12="Yes",0,Calc_Option4!BF$75)</f>
        <v>0</v>
      </c>
      <c r="BG153" s="61">
        <f>IF('Data Input - General'!$F$10="Yes",0,Calc_Option4!BG$81)+IF('Data Input - General'!$F$12="Yes",0,Calc_Option4!BG$75)</f>
        <v>0</v>
      </c>
      <c r="BH153" s="61">
        <f>IF('Data Input - General'!$F$10="Yes",0,Calc_Option4!BH$81)+IF('Data Input - General'!$F$12="Yes",0,Calc_Option4!BH$75)</f>
        <v>0</v>
      </c>
      <c r="BI153" s="61">
        <f>IF('Data Input - General'!$F$10="Yes",0,Calc_Option4!BI$81)+IF('Data Input - General'!$F$12="Yes",0,Calc_Option4!BI$75)</f>
        <v>0</v>
      </c>
      <c r="BJ153" s="61">
        <f>IF('Data Input - General'!$F$10="Yes",0,Calc_Option4!BJ$81)+IF('Data Input - General'!$F$12="Yes",0,Calc_Option4!BJ$75)</f>
        <v>0</v>
      </c>
      <c r="BK153" s="61">
        <f>IF('Data Input - General'!$F$10="Yes",0,Calc_Option4!BK$81)+IF('Data Input - General'!$F$12="Yes",0,Calc_Option4!BK$75)</f>
        <v>0</v>
      </c>
      <c r="BL153" s="61">
        <f>IF('Data Input - General'!$F$10="Yes",0,Calc_Option4!BL$81)+IF('Data Input - General'!$F$12="Yes",0,Calc_Option4!BL$75)</f>
        <v>0</v>
      </c>
      <c r="BM153" s="61">
        <f>IF('Data Input - General'!$F$10="Yes",0,Calc_Option4!BM$81)+IF('Data Input - General'!$F$12="Yes",0,Calc_Option4!BM$75)</f>
        <v>0</v>
      </c>
      <c r="BN153" s="61">
        <f>IF('Data Input - General'!$F$10="Yes",0,Calc_Option4!BN$81)+IF('Data Input - General'!$F$12="Yes",0,Calc_Option4!BN$75)</f>
        <v>0</v>
      </c>
      <c r="BO153" s="61">
        <f>IF('Data Input - General'!$F$10="Yes",0,Calc_Option4!BO$81)+IF('Data Input - General'!$F$12="Yes",0,Calc_Option4!BO$75)</f>
        <v>0</v>
      </c>
      <c r="BP153" s="61">
        <f>IF('Data Input - General'!$F$10="Yes",0,Calc_Option4!BP$81)+IF('Data Input - General'!$F$12="Yes",0,Calc_Option4!BP$75)</f>
        <v>0</v>
      </c>
      <c r="BQ153" s="61">
        <f>IF('Data Input - General'!$F$10="Yes",0,Calc_Option4!BQ$81)+IF('Data Input - General'!$F$12="Yes",0,Calc_Option4!BQ$75)</f>
        <v>0</v>
      </c>
      <c r="BR153" s="61">
        <f>IF('Data Input - General'!$F$10="Yes",0,Calc_Option4!BR$81)+IF('Data Input - General'!$F$12="Yes",0,Calc_Option4!BR$75)</f>
        <v>0</v>
      </c>
      <c r="BS153" s="61">
        <f>IF('Data Input - General'!$F$10="Yes",0,Calc_Option4!BS$81)+IF('Data Input - General'!$F$12="Yes",0,Calc_Option4!BS$75)</f>
        <v>0</v>
      </c>
      <c r="BT153" s="61">
        <f>IF('Data Input - General'!$F$10="Yes",0,Calc_Option4!BT$81)+IF('Data Input - General'!$F$12="Yes",0,Calc_Option4!BT$75)</f>
        <v>0</v>
      </c>
      <c r="BU153" s="61">
        <f>IF('Data Input - General'!$F$10="Yes",0,Calc_Option4!BU$81)+IF('Data Input - General'!$F$12="Yes",0,Calc_Option4!BU$75)</f>
        <v>0</v>
      </c>
      <c r="BV153" s="61">
        <f>IF('Data Input - General'!$F$10="Yes",0,Calc_Option4!BV$81)+IF('Data Input - General'!$F$12="Yes",0,Calc_Option4!BV$75)</f>
        <v>0</v>
      </c>
      <c r="BW153" s="61">
        <f>IF('Data Input - General'!$F$10="Yes",0,Calc_Option4!BW$81)+IF('Data Input - General'!$F$12="Yes",0,Calc_Option4!BW$75)</f>
        <v>0</v>
      </c>
      <c r="BX153" s="61">
        <f>IF('Data Input - General'!$F$10="Yes",0,Calc_Option4!BX$81)+IF('Data Input - General'!$F$12="Yes",0,Calc_Option4!BX$75)</f>
        <v>0</v>
      </c>
      <c r="BY153" s="61">
        <f>IF('Data Input - General'!$F$10="Yes",0,Calc_Option4!BY$81)+IF('Data Input - General'!$F$12="Yes",0,Calc_Option4!BY$75)</f>
        <v>0</v>
      </c>
      <c r="BZ153" s="61">
        <f>IF('Data Input - General'!$F$10="Yes",0,Calc_Option4!BZ$81)+IF('Data Input - General'!$F$12="Yes",0,Calc_Option4!BZ$75)</f>
        <v>0</v>
      </c>
      <c r="CA153" s="61">
        <f>IF('Data Input - General'!$F$10="Yes",0,Calc_Option4!CA$81)+IF('Data Input - General'!$F$12="Yes",0,Calc_Option4!CA$75)</f>
        <v>0</v>
      </c>
      <c r="CB153" s="61">
        <f>IF('Data Input - General'!$F$10="Yes",0,Calc_Option4!CB$81)+IF('Data Input - General'!$F$12="Yes",0,Calc_Option4!CB$75)</f>
        <v>0</v>
      </c>
      <c r="CC153" s="61">
        <f>IF('Data Input - General'!$F$10="Yes",0,Calc_Option4!CC$81)+IF('Data Input - General'!$F$12="Yes",0,Calc_Option4!CC$75)</f>
        <v>0</v>
      </c>
      <c r="CD153" s="61">
        <f>IF('Data Input - General'!$F$10="Yes",0,Calc_Option4!CD$81)+IF('Data Input - General'!$F$12="Yes",0,Calc_Option4!CD$75)</f>
        <v>0</v>
      </c>
      <c r="CE153" s="61">
        <f>IF('Data Input - General'!$F$10="Yes",0,Calc_Option4!CE$81)+IF('Data Input - General'!$F$12="Yes",0,Calc_Option4!CE$75)</f>
        <v>0</v>
      </c>
      <c r="CF153" s="61">
        <f>IF('Data Input - General'!$F$10="Yes",0,Calc_Option4!CF$81)+IF('Data Input - General'!$F$12="Yes",0,Calc_Option4!CF$75)</f>
        <v>0</v>
      </c>
      <c r="CG153" s="61">
        <f>IF('Data Input - General'!$F$10="Yes",0,Calc_Option4!CG$81)+IF('Data Input - General'!$F$12="Yes",0,Calc_Option4!CG$75)</f>
        <v>0</v>
      </c>
      <c r="CH153" s="61">
        <f>IF('Data Input - General'!$F$10="Yes",0,Calc_Option4!CH$81)+IF('Data Input - General'!$F$12="Yes",0,Calc_Option4!CH$75)</f>
        <v>0</v>
      </c>
      <c r="CI153" s="61">
        <f>IF('Data Input - General'!$F$10="Yes",0,Calc_Option4!CI$81)+IF('Data Input - General'!$F$12="Yes",0,Calc_Option4!CI$75)</f>
        <v>0</v>
      </c>
      <c r="CJ153" s="61">
        <f>IF('Data Input - General'!$F$10="Yes",0,Calc_Option4!CJ$81)+IF('Data Input - General'!$F$12="Yes",0,Calc_Option4!CJ$75)</f>
        <v>0</v>
      </c>
      <c r="CK153" s="61">
        <f>IF('Data Input - General'!$F$10="Yes",0,Calc_Option4!CK$81)+IF('Data Input - General'!$F$12="Yes",0,Calc_Option4!CK$75)</f>
        <v>0</v>
      </c>
      <c r="CL153" s="61">
        <f>IF('Data Input - General'!$F$10="Yes",0,Calc_Option4!CL$81)+IF('Data Input - General'!$F$12="Yes",0,Calc_Option4!CL$75)</f>
        <v>0</v>
      </c>
      <c r="CM153" s="61">
        <f>IF('Data Input - General'!$F$10="Yes",0,Calc_Option4!CM$81)+IF('Data Input - General'!$F$12="Yes",0,Calc_Option4!CM$75)</f>
        <v>0</v>
      </c>
      <c r="CN153" s="61">
        <f>IF('Data Input - General'!$F$10="Yes",0,Calc_Option4!CN$81)+IF('Data Input - General'!$F$12="Yes",0,Calc_Option4!CN$75)</f>
        <v>0</v>
      </c>
      <c r="CO153" s="61">
        <f>IF('Data Input - General'!$F$10="Yes",0,Calc_Option4!CO$81)+IF('Data Input - General'!$F$12="Yes",0,Calc_Option4!CO$75)</f>
        <v>0</v>
      </c>
      <c r="CP153" s="61">
        <f>IF('Data Input - General'!$F$10="Yes",0,Calc_Option4!CP$81)+IF('Data Input - General'!$F$12="Yes",0,Calc_Option4!CP$75)</f>
        <v>0</v>
      </c>
      <c r="CQ153" s="61">
        <f>IF('Data Input - General'!$F$10="Yes",0,Calc_Option4!CQ$81)+IF('Data Input - General'!$F$12="Yes",0,Calc_Option4!CQ$75)</f>
        <v>0</v>
      </c>
      <c r="CR153" s="61">
        <f>IF('Data Input - General'!$F$10="Yes",0,Calc_Option4!CR$81)+IF('Data Input - General'!$F$12="Yes",0,Calc_Option4!CR$75)</f>
        <v>0</v>
      </c>
      <c r="CS153" s="61">
        <f>IF('Data Input - General'!$F$10="Yes",0,Calc_Option4!CS$81)+IF('Data Input - General'!$F$12="Yes",0,Calc_Option4!CS$75)</f>
        <v>0</v>
      </c>
      <c r="CT153" s="61">
        <f>IF('Data Input - General'!$F$10="Yes",0,Calc_Option4!CT$81)+IF('Data Input - General'!$F$12="Yes",0,Calc_Option4!CT$75)</f>
        <v>0</v>
      </c>
      <c r="CU153" s="61">
        <f>IF('Data Input - General'!$F$10="Yes",0,Calc_Option4!CU$81)+IF('Data Input - General'!$F$12="Yes",0,Calc_Option4!CU$75)</f>
        <v>0</v>
      </c>
      <c r="CV153" s="61">
        <f>IF('Data Input - General'!$F$10="Yes",0,Calc_Option4!CV$81)+IF('Data Input - General'!$F$12="Yes",0,Calc_Option4!CV$75)</f>
        <v>0</v>
      </c>
      <c r="CW153" s="61">
        <f>IF('Data Input - General'!$F$10="Yes",0,Calc_Option4!CW$81)+IF('Data Input - General'!$F$12="Yes",0,Calc_Option4!CW$75)</f>
        <v>0</v>
      </c>
      <c r="CX153" s="61">
        <f>IF('Data Input - General'!$F$10="Yes",0,Calc_Option4!CX$81)+IF('Data Input - General'!$F$12="Yes",0,Calc_Option4!CX$75)</f>
        <v>0</v>
      </c>
      <c r="CY153" s="61">
        <f>IF('Data Input - General'!$F$10="Yes",0,Calc_Option4!CY$81)+IF('Data Input - General'!$F$12="Yes",0,Calc_Option4!CY$75)</f>
        <v>0</v>
      </c>
      <c r="CZ153" s="391"/>
    </row>
    <row r="154" spans="2:104" x14ac:dyDescent="0.25">
      <c r="B154" s="393" t="s">
        <v>177</v>
      </c>
      <c r="C154" s="9" t="s">
        <v>1117</v>
      </c>
      <c r="D154" s="61">
        <f>IFERROR(INDEX('Carbon Prices'!$D$10:$CH$15,3,MATCH(Calc_Option4!D$6,'Carbon Prices'!$D$9:$CH$9,0))/1000,0)</f>
        <v>0</v>
      </c>
      <c r="E154" s="61">
        <f>IFERROR(INDEX('Carbon Prices'!$D$10:$CH$15,3,MATCH(Calc_Option4!E$6,'Carbon Prices'!$D$9:$CH$9,0))/1000,0)</f>
        <v>0</v>
      </c>
      <c r="F154" s="61">
        <f>IFERROR(INDEX('Carbon Prices'!$D$10:$CH$15,3,MATCH(Calc_Option4!F$6,'Carbon Prices'!$D$9:$CH$9,0))/1000,0)</f>
        <v>0</v>
      </c>
      <c r="G154" s="61">
        <f>IFERROR(INDEX('Carbon Prices'!$D$10:$CH$15,3,MATCH(Calc_Option4!G$6,'Carbon Prices'!$D$9:$CH$9,0))/1000,0)</f>
        <v>0</v>
      </c>
      <c r="H154" s="61">
        <f>IFERROR(INDEX('Carbon Prices'!$D$10:$CH$15,3,MATCH(Calc_Option4!H$6,'Carbon Prices'!$D$9:$CH$9,0))/1000,0)</f>
        <v>0</v>
      </c>
      <c r="I154" s="61">
        <f>IFERROR(INDEX('Carbon Prices'!$D$10:$CH$15,3,MATCH(Calc_Option4!I$6,'Carbon Prices'!$D$9:$CH$9,0))/1000,0)</f>
        <v>0</v>
      </c>
      <c r="J154" s="61">
        <f>IFERROR(INDEX('Carbon Prices'!$D$10:$CH$15,3,MATCH(Calc_Option4!J$6,'Carbon Prices'!$D$9:$CH$9,0))/1000,0)</f>
        <v>0</v>
      </c>
      <c r="K154" s="61">
        <f>IFERROR(INDEX('Carbon Prices'!$D$10:$CH$15,3,MATCH(Calc_Option4!K$6,'Carbon Prices'!$D$9:$CH$9,0))/1000,0)</f>
        <v>0</v>
      </c>
      <c r="L154" s="61">
        <f>IFERROR(INDEX('Carbon Prices'!$D$10:$CH$15,3,MATCH(Calc_Option4!L$6,'Carbon Prices'!$D$9:$CH$9,0))/1000,0)</f>
        <v>0</v>
      </c>
      <c r="M154" s="61">
        <f>IFERROR(INDEX('Carbon Prices'!$D$10:$CH$15,3,MATCH(Calc_Option4!M$6,'Carbon Prices'!$D$9:$CH$9,0))/1000,0)</f>
        <v>0</v>
      </c>
      <c r="N154" s="61">
        <f>IFERROR(INDEX('Carbon Prices'!$D$10:$CH$15,3,MATCH(Calc_Option4!N$6,'Carbon Prices'!$D$9:$CH$9,0))/1000,0)</f>
        <v>0</v>
      </c>
      <c r="O154" s="61">
        <f>IFERROR(INDEX('Carbon Prices'!$D$10:$CH$15,3,MATCH(Calc_Option4!O$6,'Carbon Prices'!$D$9:$CH$9,0))/1000,0)</f>
        <v>0</v>
      </c>
      <c r="P154" s="61">
        <f>IFERROR(INDEX('Carbon Prices'!$D$10:$CH$15,3,MATCH(Calc_Option4!P$6,'Carbon Prices'!$D$9:$CH$9,0))/1000,0)</f>
        <v>0</v>
      </c>
      <c r="Q154" s="61">
        <f>IFERROR(INDEX('Carbon Prices'!$D$10:$CH$15,3,MATCH(Calc_Option4!Q$6,'Carbon Prices'!$D$9:$CH$9,0))/1000,0)</f>
        <v>0</v>
      </c>
      <c r="R154" s="61">
        <f>IFERROR(INDEX('Carbon Prices'!$D$10:$CH$15,3,MATCH(Calc_Option4!R$6,'Carbon Prices'!$D$9:$CH$9,0))/1000,0)</f>
        <v>0</v>
      </c>
      <c r="S154" s="61">
        <f>IFERROR(INDEX('Carbon Prices'!$D$10:$CH$15,3,MATCH(Calc_Option4!S$6,'Carbon Prices'!$D$9:$CH$9,0))/1000,0)</f>
        <v>0</v>
      </c>
      <c r="T154" s="61">
        <f>IFERROR(INDEX('Carbon Prices'!$D$10:$CH$15,3,MATCH(Calc_Option4!T$6,'Carbon Prices'!$D$9:$CH$9,0))/1000,0)</f>
        <v>0</v>
      </c>
      <c r="U154" s="61">
        <f>IFERROR(INDEX('Carbon Prices'!$D$10:$CH$15,3,MATCH(Calc_Option4!U$6,'Carbon Prices'!$D$9:$CH$9,0))/1000,0)</f>
        <v>0</v>
      </c>
      <c r="V154" s="61">
        <f>IFERROR(INDEX('Carbon Prices'!$D$10:$CH$15,3,MATCH(Calc_Option4!V$6,'Carbon Prices'!$D$9:$CH$9,0))/1000,0)</f>
        <v>0</v>
      </c>
      <c r="W154" s="61">
        <f>IFERROR(INDEX('Carbon Prices'!$D$10:$CH$15,3,MATCH(Calc_Option4!W$6,'Carbon Prices'!$D$9:$CH$9,0))/1000,0)</f>
        <v>0</v>
      </c>
      <c r="X154" s="61">
        <f>IFERROR(INDEX('Carbon Prices'!$D$10:$CH$15,3,MATCH(Calc_Option4!X$6,'Carbon Prices'!$D$9:$CH$9,0))/1000,0)</f>
        <v>0</v>
      </c>
      <c r="Y154" s="61">
        <f>IFERROR(INDEX('Carbon Prices'!$D$10:$CH$15,3,MATCH(Calc_Option4!Y$6,'Carbon Prices'!$D$9:$CH$9,0))/1000,0)</f>
        <v>0</v>
      </c>
      <c r="Z154" s="61">
        <f>IFERROR(INDEX('Carbon Prices'!$D$10:$CH$15,3,MATCH(Calc_Option4!Z$6,'Carbon Prices'!$D$9:$CH$9,0))/1000,0)</f>
        <v>0</v>
      </c>
      <c r="AA154" s="61">
        <f>IFERROR(INDEX('Carbon Prices'!$D$10:$CH$15,3,MATCH(Calc_Option4!AA$6,'Carbon Prices'!$D$9:$CH$9,0))/1000,0)</f>
        <v>0</v>
      </c>
      <c r="AB154" s="61">
        <f>IFERROR(INDEX('Carbon Prices'!$D$10:$CH$15,3,MATCH(Calc_Option4!AB$6,'Carbon Prices'!$D$9:$CH$9,0))/1000,0)</f>
        <v>0</v>
      </c>
      <c r="AC154" s="61">
        <f>IFERROR(INDEX('Carbon Prices'!$D$10:$CH$15,3,MATCH(Calc_Option4!AC$6,'Carbon Prices'!$D$9:$CH$9,0))/1000,0)</f>
        <v>0</v>
      </c>
      <c r="AD154" s="61">
        <f>IFERROR(INDEX('Carbon Prices'!$D$10:$CH$15,3,MATCH(Calc_Option4!AD$6,'Carbon Prices'!$D$9:$CH$9,0))/1000,0)</f>
        <v>0</v>
      </c>
      <c r="AE154" s="61">
        <f>IFERROR(INDEX('Carbon Prices'!$D$10:$CH$15,3,MATCH(Calc_Option4!AE$6,'Carbon Prices'!$D$9:$CH$9,0))/1000,0)</f>
        <v>0</v>
      </c>
      <c r="AF154" s="61">
        <f>IFERROR(INDEX('Carbon Prices'!$D$10:$CH$15,3,MATCH(Calc_Option4!AF$6,'Carbon Prices'!$D$9:$CH$9,0))/1000,0)</f>
        <v>0</v>
      </c>
      <c r="AG154" s="61">
        <f>IFERROR(INDEX('Carbon Prices'!$D$10:$CH$15,3,MATCH(Calc_Option4!AG$6,'Carbon Prices'!$D$9:$CH$9,0))/1000,0)</f>
        <v>0</v>
      </c>
      <c r="AH154" s="61">
        <f>IFERROR(INDEX('Carbon Prices'!$D$10:$CH$15,3,MATCH(Calc_Option4!AH$6,'Carbon Prices'!$D$9:$CH$9,0))/1000,0)</f>
        <v>0</v>
      </c>
      <c r="AI154" s="61">
        <f>IFERROR(INDEX('Carbon Prices'!$D$10:$CH$15,3,MATCH(Calc_Option4!AI$6,'Carbon Prices'!$D$9:$CH$9,0))/1000,0)</f>
        <v>0</v>
      </c>
      <c r="AJ154" s="61">
        <f>IFERROR(INDEX('Carbon Prices'!$D$10:$CH$15,3,MATCH(Calc_Option4!AJ$6,'Carbon Prices'!$D$9:$CH$9,0))/1000,0)</f>
        <v>0</v>
      </c>
      <c r="AK154" s="61">
        <f>IFERROR(INDEX('Carbon Prices'!$D$10:$CH$15,3,MATCH(Calc_Option4!AK$6,'Carbon Prices'!$D$9:$CH$9,0))/1000,0)</f>
        <v>0</v>
      </c>
      <c r="AL154" s="61">
        <f>IFERROR(INDEX('Carbon Prices'!$D$10:$CH$15,3,MATCH(Calc_Option4!AL$6,'Carbon Prices'!$D$9:$CH$9,0))/1000,0)</f>
        <v>0</v>
      </c>
      <c r="AM154" s="61">
        <f>IFERROR(INDEX('Carbon Prices'!$D$10:$CH$15,3,MATCH(Calc_Option4!AM$6,'Carbon Prices'!$D$9:$CH$9,0))/1000,0)</f>
        <v>0</v>
      </c>
      <c r="AN154" s="61">
        <f>IFERROR(INDEX('Carbon Prices'!$D$10:$CH$15,3,MATCH(Calc_Option4!AN$6,'Carbon Prices'!$D$9:$CH$9,0))/1000,0)</f>
        <v>0</v>
      </c>
      <c r="AO154" s="61">
        <f>IFERROR(INDEX('Carbon Prices'!$D$10:$CH$15,3,MATCH(Calc_Option4!AO$6,'Carbon Prices'!$D$9:$CH$9,0))/1000,0)</f>
        <v>0</v>
      </c>
      <c r="AP154" s="61">
        <f>IFERROR(INDEX('Carbon Prices'!$D$10:$CH$15,3,MATCH(Calc_Option4!AP$6,'Carbon Prices'!$D$9:$CH$9,0))/1000,0)</f>
        <v>0</v>
      </c>
      <c r="AQ154" s="61">
        <f>IFERROR(INDEX('Carbon Prices'!$D$10:$CH$15,3,MATCH(Calc_Option4!AQ$6,'Carbon Prices'!$D$9:$CH$9,0))/1000,0)</f>
        <v>0</v>
      </c>
      <c r="AR154" s="61">
        <f>IFERROR(INDEX('Carbon Prices'!$D$10:$CH$15,3,MATCH(Calc_Option4!AR$6,'Carbon Prices'!$D$9:$CH$9,0))/1000,0)</f>
        <v>0</v>
      </c>
      <c r="AS154" s="61">
        <f>IFERROR(INDEX('Carbon Prices'!$D$10:$CH$15,3,MATCH(Calc_Option4!AS$6,'Carbon Prices'!$D$9:$CH$9,0))/1000,0)</f>
        <v>0</v>
      </c>
      <c r="AT154" s="61">
        <f>IFERROR(INDEX('Carbon Prices'!$D$10:$CH$15,3,MATCH(Calc_Option4!AT$6,'Carbon Prices'!$D$9:$CH$9,0))/1000,0)</f>
        <v>0</v>
      </c>
      <c r="AU154" s="61">
        <f>IFERROR(INDEX('Carbon Prices'!$D$10:$CH$15,3,MATCH(Calc_Option4!AU$6,'Carbon Prices'!$D$9:$CH$9,0))/1000,0)</f>
        <v>0</v>
      </c>
      <c r="AV154" s="61">
        <f>IFERROR(INDEX('Carbon Prices'!$D$10:$CH$15,3,MATCH(Calc_Option4!AV$6,'Carbon Prices'!$D$9:$CH$9,0))/1000,0)</f>
        <v>0</v>
      </c>
      <c r="AW154" s="61">
        <f>IFERROR(INDEX('Carbon Prices'!$D$10:$CH$15,3,MATCH(Calc_Option4!AW$6,'Carbon Prices'!$D$9:$CH$9,0))/1000,0)</f>
        <v>0</v>
      </c>
      <c r="AX154" s="61">
        <f>IFERROR(INDEX('Carbon Prices'!$D$10:$CH$15,3,MATCH(Calc_Option4!AX$6,'Carbon Prices'!$D$9:$CH$9,0))/1000,0)</f>
        <v>0</v>
      </c>
      <c r="AY154" s="61">
        <f>IFERROR(INDEX('Carbon Prices'!$D$10:$CH$15,3,MATCH(Calc_Option4!AY$6,'Carbon Prices'!$D$9:$CH$9,0))/1000,0)</f>
        <v>0</v>
      </c>
      <c r="AZ154" s="61">
        <f>IFERROR(INDEX('Carbon Prices'!$D$10:$CH$15,3,MATCH(Calc_Option4!AZ$6,'Carbon Prices'!$D$9:$CH$9,0))/1000,0)</f>
        <v>0</v>
      </c>
      <c r="BA154" s="61">
        <f>IFERROR(INDEX('Carbon Prices'!$D$10:$CH$15,3,MATCH(Calc_Option4!BA$6,'Carbon Prices'!$D$9:$CH$9,0))/1000,0)</f>
        <v>0</v>
      </c>
      <c r="BB154" s="61">
        <f>IFERROR(INDEX('Carbon Prices'!$D$10:$CH$15,3,MATCH(Calc_Option4!BB$6,'Carbon Prices'!$D$9:$CH$9,0))/1000,0)</f>
        <v>0</v>
      </c>
      <c r="BC154" s="61">
        <f>IFERROR(INDEX('Carbon Prices'!$D$10:$CH$15,3,MATCH(Calc_Option4!BC$6,'Carbon Prices'!$D$9:$CH$9,0))/1000,0)</f>
        <v>0</v>
      </c>
      <c r="BD154" s="61">
        <f>IFERROR(INDEX('Carbon Prices'!$D$10:$CH$15,3,MATCH(Calc_Option4!BD$6,'Carbon Prices'!$D$9:$CH$9,0))/1000,0)</f>
        <v>0</v>
      </c>
      <c r="BE154" s="61">
        <f>IFERROR(INDEX('Carbon Prices'!$D$10:$CH$15,3,MATCH(Calc_Option4!BE$6,'Carbon Prices'!$D$9:$CH$9,0))/1000,0)</f>
        <v>0</v>
      </c>
      <c r="BF154" s="61">
        <f>IFERROR(INDEX('Carbon Prices'!$D$10:$CH$15,3,MATCH(Calc_Option4!BF$6,'Carbon Prices'!$D$9:$CH$9,0))/1000,0)</f>
        <v>0</v>
      </c>
      <c r="BG154" s="61">
        <f>IFERROR(INDEX('Carbon Prices'!$D$10:$CH$15,3,MATCH(Calc_Option4!BG$6,'Carbon Prices'!$D$9:$CH$9,0))/1000,0)</f>
        <v>0</v>
      </c>
      <c r="BH154" s="61">
        <f>IFERROR(INDEX('Carbon Prices'!$D$10:$CH$15,3,MATCH(Calc_Option4!BH$6,'Carbon Prices'!$D$9:$CH$9,0))/1000,0)</f>
        <v>0</v>
      </c>
      <c r="BI154" s="61">
        <f>IFERROR(INDEX('Carbon Prices'!$D$10:$CH$15,3,MATCH(Calc_Option4!BI$6,'Carbon Prices'!$D$9:$CH$9,0))/1000,0)</f>
        <v>0</v>
      </c>
      <c r="BJ154" s="61">
        <f>IFERROR(INDEX('Carbon Prices'!$D$10:$CH$15,3,MATCH(Calc_Option4!BJ$6,'Carbon Prices'!$D$9:$CH$9,0))/1000,0)</f>
        <v>0</v>
      </c>
      <c r="BK154" s="61">
        <f>IFERROR(INDEX('Carbon Prices'!$D$10:$CH$15,3,MATCH(Calc_Option4!BK$6,'Carbon Prices'!$D$9:$CH$9,0))/1000,0)</f>
        <v>0</v>
      </c>
      <c r="BL154" s="61">
        <f>IFERROR(INDEX('Carbon Prices'!$D$10:$CH$15,3,MATCH(Calc_Option4!BL$6,'Carbon Prices'!$D$9:$CH$9,0))/1000,0)</f>
        <v>0</v>
      </c>
      <c r="BM154" s="61">
        <f>IFERROR(INDEX('Carbon Prices'!$D$10:$CH$15,3,MATCH(Calc_Option4!BM$6,'Carbon Prices'!$D$9:$CH$9,0))/1000,0)</f>
        <v>0</v>
      </c>
      <c r="BN154" s="61">
        <f>IFERROR(INDEX('Carbon Prices'!$D$10:$CH$15,3,MATCH(Calc_Option4!BN$6,'Carbon Prices'!$D$9:$CH$9,0))/1000,0)</f>
        <v>0</v>
      </c>
      <c r="BO154" s="61">
        <f>IFERROR(INDEX('Carbon Prices'!$D$10:$CH$15,3,MATCH(Calc_Option4!BO$6,'Carbon Prices'!$D$9:$CH$9,0))/1000,0)</f>
        <v>0</v>
      </c>
      <c r="BP154" s="61">
        <f>IFERROR(INDEX('Carbon Prices'!$D$10:$CH$15,3,MATCH(Calc_Option4!BP$6,'Carbon Prices'!$D$9:$CH$9,0))/1000,0)</f>
        <v>0</v>
      </c>
      <c r="BQ154" s="61">
        <f>IFERROR(INDEX('Carbon Prices'!$D$10:$CH$15,3,MATCH(Calc_Option4!BQ$6,'Carbon Prices'!$D$9:$CH$9,0))/1000,0)</f>
        <v>0</v>
      </c>
      <c r="BR154" s="61">
        <f>IFERROR(INDEX('Carbon Prices'!$D$10:$CH$15,3,MATCH(Calc_Option4!BR$6,'Carbon Prices'!$D$9:$CH$9,0))/1000,0)</f>
        <v>0</v>
      </c>
      <c r="BS154" s="61">
        <f>IFERROR(INDEX('Carbon Prices'!$D$10:$CH$15,3,MATCH(Calc_Option4!BS$6,'Carbon Prices'!$D$9:$CH$9,0))/1000,0)</f>
        <v>0</v>
      </c>
      <c r="BT154" s="61">
        <f>IFERROR(INDEX('Carbon Prices'!$D$10:$CH$15,3,MATCH(Calc_Option4!BT$6,'Carbon Prices'!$D$9:$CH$9,0))/1000,0)</f>
        <v>0</v>
      </c>
      <c r="BU154" s="61">
        <f>IFERROR(INDEX('Carbon Prices'!$D$10:$CH$15,3,MATCH(Calc_Option4!BU$6,'Carbon Prices'!$D$9:$CH$9,0))/1000,0)</f>
        <v>0</v>
      </c>
      <c r="BV154" s="61">
        <f>IFERROR(INDEX('Carbon Prices'!$D$10:$CH$15,3,MATCH(Calc_Option4!BV$6,'Carbon Prices'!$D$9:$CH$9,0))/1000,0)</f>
        <v>0</v>
      </c>
      <c r="BW154" s="61">
        <f>IFERROR(INDEX('Carbon Prices'!$D$10:$CH$15,3,MATCH(Calc_Option4!BW$6,'Carbon Prices'!$D$9:$CH$9,0))/1000,0)</f>
        <v>0</v>
      </c>
      <c r="BX154" s="61">
        <f>IFERROR(INDEX('Carbon Prices'!$D$10:$CH$15,3,MATCH(Calc_Option4!BX$6,'Carbon Prices'!$D$9:$CH$9,0))/1000,0)</f>
        <v>0</v>
      </c>
      <c r="BY154" s="61">
        <f>IFERROR(INDEX('Carbon Prices'!$D$10:$CH$15,3,MATCH(Calc_Option4!BY$6,'Carbon Prices'!$D$9:$CH$9,0))/1000,0)</f>
        <v>0</v>
      </c>
      <c r="BZ154" s="61">
        <f>IFERROR(INDEX('Carbon Prices'!$D$10:$CH$15,3,MATCH(Calc_Option4!BZ$6,'Carbon Prices'!$D$9:$CH$9,0))/1000,0)</f>
        <v>0</v>
      </c>
      <c r="CA154" s="61">
        <f>IFERROR(INDEX('Carbon Prices'!$D$10:$CH$15,3,MATCH(Calc_Option4!CA$6,'Carbon Prices'!$D$9:$CH$9,0))/1000,0)</f>
        <v>0</v>
      </c>
      <c r="CB154" s="61">
        <f>IFERROR(INDEX('Carbon Prices'!$D$10:$CH$15,3,MATCH(Calc_Option4!CB$6,'Carbon Prices'!$D$9:$CH$9,0))/1000,0)</f>
        <v>0</v>
      </c>
      <c r="CC154" s="61">
        <f>IFERROR(INDEX('Carbon Prices'!$D$10:$CH$15,3,MATCH(Calc_Option4!CC$6,'Carbon Prices'!$D$9:$CH$9,0))/1000,0)</f>
        <v>0</v>
      </c>
      <c r="CD154" s="61">
        <f>IFERROR(INDEX('Carbon Prices'!$D$10:$CH$15,3,MATCH(Calc_Option4!CD$6,'Carbon Prices'!$D$9:$CH$9,0))/1000,0)</f>
        <v>0</v>
      </c>
      <c r="CE154" s="61">
        <f>IFERROR(INDEX('Carbon Prices'!$D$10:$CH$15,3,MATCH(Calc_Option4!CE$6,'Carbon Prices'!$D$9:$CH$9,0))/1000,0)</f>
        <v>0</v>
      </c>
      <c r="CF154" s="61">
        <f>IFERROR(INDEX('Carbon Prices'!$D$10:$CH$15,3,MATCH(Calc_Option4!CF$6,'Carbon Prices'!$D$9:$CH$9,0))/1000,0)</f>
        <v>0</v>
      </c>
      <c r="CG154" s="61">
        <f>IFERROR(INDEX('Carbon Prices'!$D$10:$CH$15,3,MATCH(Calc_Option4!CG$6,'Carbon Prices'!$D$9:$CH$9,0))/1000,0)</f>
        <v>0</v>
      </c>
      <c r="CH154" s="61">
        <f>IFERROR(INDEX('Carbon Prices'!$D$10:$CH$15,3,MATCH(Calc_Option4!CH$6,'Carbon Prices'!$D$9:$CH$9,0))/1000,0)</f>
        <v>0</v>
      </c>
      <c r="CI154" s="61">
        <f>IFERROR(INDEX('Carbon Prices'!$D$10:$CH$15,3,MATCH(Calc_Option4!CI$6,'Carbon Prices'!$D$9:$CH$9,0))/1000,0)</f>
        <v>0</v>
      </c>
      <c r="CJ154" s="61">
        <f>IFERROR(INDEX('Carbon Prices'!$D$10:$CH$15,3,MATCH(Calc_Option4!CJ$6,'Carbon Prices'!$D$9:$CH$9,0))/1000,0)</f>
        <v>0</v>
      </c>
      <c r="CK154" s="61">
        <f>IFERROR(INDEX('Carbon Prices'!$D$10:$CH$15,3,MATCH(Calc_Option4!CK$6,'Carbon Prices'!$D$9:$CH$9,0))/1000,0)</f>
        <v>0</v>
      </c>
      <c r="CL154" s="61">
        <f>IFERROR(INDEX('Carbon Prices'!$D$10:$CH$15,3,MATCH(Calc_Option4!CL$6,'Carbon Prices'!$D$9:$CH$9,0))/1000,0)</f>
        <v>0</v>
      </c>
      <c r="CM154" s="61">
        <f>IFERROR(INDEX('Carbon Prices'!$D$10:$CH$15,3,MATCH(Calc_Option4!CM$6,'Carbon Prices'!$D$9:$CH$9,0))/1000,0)</f>
        <v>0</v>
      </c>
      <c r="CN154" s="61">
        <f>IFERROR(INDEX('Carbon Prices'!$D$10:$CH$15,3,MATCH(Calc_Option4!CN$6,'Carbon Prices'!$D$9:$CH$9,0))/1000,0)</f>
        <v>0</v>
      </c>
      <c r="CO154" s="61">
        <f>IFERROR(INDEX('Carbon Prices'!$D$10:$CH$15,3,MATCH(Calc_Option4!CO$6,'Carbon Prices'!$D$9:$CH$9,0))/1000,0)</f>
        <v>0</v>
      </c>
      <c r="CP154" s="61">
        <f>IFERROR(INDEX('Carbon Prices'!$D$10:$CH$15,3,MATCH(Calc_Option4!CP$6,'Carbon Prices'!$D$9:$CH$9,0))/1000,0)</f>
        <v>0</v>
      </c>
      <c r="CQ154" s="61">
        <f>IFERROR(INDEX('Carbon Prices'!$D$10:$CH$15,3,MATCH(Calc_Option4!CQ$6,'Carbon Prices'!$D$9:$CH$9,0))/1000,0)</f>
        <v>0</v>
      </c>
      <c r="CR154" s="61">
        <f>IFERROR(INDEX('Carbon Prices'!$D$10:$CH$15,3,MATCH(Calc_Option4!CR$6,'Carbon Prices'!$D$9:$CH$9,0))/1000,0)</f>
        <v>0</v>
      </c>
      <c r="CS154" s="61">
        <f>IFERROR(INDEX('Carbon Prices'!$D$10:$CH$15,3,MATCH(Calc_Option4!CS$6,'Carbon Prices'!$D$9:$CH$9,0))/1000,0)</f>
        <v>0</v>
      </c>
      <c r="CT154" s="61">
        <f>IFERROR(INDEX('Carbon Prices'!$D$10:$CH$15,3,MATCH(Calc_Option4!CT$6,'Carbon Prices'!$D$9:$CH$9,0))/1000,0)</f>
        <v>0</v>
      </c>
      <c r="CU154" s="61">
        <f>IFERROR(INDEX('Carbon Prices'!$D$10:$CH$15,3,MATCH(Calc_Option4!CU$6,'Carbon Prices'!$D$9:$CH$9,0))/1000,0)</f>
        <v>0</v>
      </c>
      <c r="CV154" s="61">
        <f>IFERROR(INDEX('Carbon Prices'!$D$10:$CH$15,3,MATCH(Calc_Option4!CV$6,'Carbon Prices'!$D$9:$CH$9,0))/1000,0)</f>
        <v>0</v>
      </c>
      <c r="CW154" s="61">
        <f>IFERROR(INDEX('Carbon Prices'!$D$10:$CH$15,3,MATCH(Calc_Option4!CW$6,'Carbon Prices'!$D$9:$CH$9,0))/1000,0)</f>
        <v>0</v>
      </c>
      <c r="CX154" s="61">
        <f>IFERROR(INDEX('Carbon Prices'!$D$10:$CH$15,3,MATCH(Calc_Option4!CX$6,'Carbon Prices'!$D$9:$CH$9,0))/1000,0)</f>
        <v>0</v>
      </c>
      <c r="CY154" s="61">
        <f>IFERROR(INDEX('Carbon Prices'!$D$10:$CH$15,3,MATCH(Calc_Option4!CY$6,'Carbon Prices'!$D$9:$CH$9,0))/1000,0)</f>
        <v>0</v>
      </c>
      <c r="CZ154" s="391"/>
    </row>
    <row r="155" spans="2:104" x14ac:dyDescent="0.25">
      <c r="B155" s="393" t="s">
        <v>178</v>
      </c>
      <c r="C155" s="9" t="s">
        <v>1117</v>
      </c>
      <c r="D155" s="61">
        <f>IFERROR(INDEX('Carbon Prices'!$D$10:$CH$15,6,MATCH(Calc_Option4!D$6,'Carbon Prices'!$D$9:$CH$9,0))/1000,0)</f>
        <v>0</v>
      </c>
      <c r="E155" s="61">
        <f>IFERROR(INDEX('Carbon Prices'!$D$10:$CH$15,6,MATCH(Calc_Option4!E$6,'Carbon Prices'!$D$9:$CH$9,0))/1000,0)</f>
        <v>0</v>
      </c>
      <c r="F155" s="61">
        <f>IFERROR(INDEX('Carbon Prices'!$D$10:$CH$15,6,MATCH(Calc_Option4!F$6,'Carbon Prices'!$D$9:$CH$9,0))/1000,0)</f>
        <v>0</v>
      </c>
      <c r="G155" s="61">
        <f>IFERROR(INDEX('Carbon Prices'!$D$10:$CH$15,6,MATCH(Calc_Option4!G$6,'Carbon Prices'!$D$9:$CH$9,0))/1000,0)</f>
        <v>0</v>
      </c>
      <c r="H155" s="61">
        <f>IFERROR(INDEX('Carbon Prices'!$D$10:$CH$15,6,MATCH(Calc_Option4!H$6,'Carbon Prices'!$D$9:$CH$9,0))/1000,0)</f>
        <v>0</v>
      </c>
      <c r="I155" s="61">
        <f>IFERROR(INDEX('Carbon Prices'!$D$10:$CH$15,6,MATCH(Calc_Option4!I$6,'Carbon Prices'!$D$9:$CH$9,0))/1000,0)</f>
        <v>0</v>
      </c>
      <c r="J155" s="61">
        <f>IFERROR(INDEX('Carbon Prices'!$D$10:$CH$15,6,MATCH(Calc_Option4!J$6,'Carbon Prices'!$D$9:$CH$9,0))/1000,0)</f>
        <v>0</v>
      </c>
      <c r="K155" s="61">
        <f>IFERROR(INDEX('Carbon Prices'!$D$10:$CH$15,6,MATCH(Calc_Option4!K$6,'Carbon Prices'!$D$9:$CH$9,0))/1000,0)</f>
        <v>0</v>
      </c>
      <c r="L155" s="61">
        <f>IFERROR(INDEX('Carbon Prices'!$D$10:$CH$15,6,MATCH(Calc_Option4!L$6,'Carbon Prices'!$D$9:$CH$9,0))/1000,0)</f>
        <v>0</v>
      </c>
      <c r="M155" s="61">
        <f>IFERROR(INDEX('Carbon Prices'!$D$10:$CH$15,6,MATCH(Calc_Option4!M$6,'Carbon Prices'!$D$9:$CH$9,0))/1000,0)</f>
        <v>0</v>
      </c>
      <c r="N155" s="61">
        <f>IFERROR(INDEX('Carbon Prices'!$D$10:$CH$15,6,MATCH(Calc_Option4!N$6,'Carbon Prices'!$D$9:$CH$9,0))/1000,0)</f>
        <v>0</v>
      </c>
      <c r="O155" s="61">
        <f>IFERROR(INDEX('Carbon Prices'!$D$10:$CH$15,6,MATCH(Calc_Option4!O$6,'Carbon Prices'!$D$9:$CH$9,0))/1000,0)</f>
        <v>0</v>
      </c>
      <c r="P155" s="61">
        <f>IFERROR(INDEX('Carbon Prices'!$D$10:$CH$15,6,MATCH(Calc_Option4!P$6,'Carbon Prices'!$D$9:$CH$9,0))/1000,0)</f>
        <v>0</v>
      </c>
      <c r="Q155" s="61">
        <f>IFERROR(INDEX('Carbon Prices'!$D$10:$CH$15,6,MATCH(Calc_Option4!Q$6,'Carbon Prices'!$D$9:$CH$9,0))/1000,0)</f>
        <v>0</v>
      </c>
      <c r="R155" s="61">
        <f>IFERROR(INDEX('Carbon Prices'!$D$10:$CH$15,6,MATCH(Calc_Option4!R$6,'Carbon Prices'!$D$9:$CH$9,0))/1000,0)</f>
        <v>0</v>
      </c>
      <c r="S155" s="61">
        <f>IFERROR(INDEX('Carbon Prices'!$D$10:$CH$15,6,MATCH(Calc_Option4!S$6,'Carbon Prices'!$D$9:$CH$9,0))/1000,0)</f>
        <v>0</v>
      </c>
      <c r="T155" s="61">
        <f>IFERROR(INDEX('Carbon Prices'!$D$10:$CH$15,6,MATCH(Calc_Option4!T$6,'Carbon Prices'!$D$9:$CH$9,0))/1000,0)</f>
        <v>0</v>
      </c>
      <c r="U155" s="61">
        <f>IFERROR(INDEX('Carbon Prices'!$D$10:$CH$15,6,MATCH(Calc_Option4!U$6,'Carbon Prices'!$D$9:$CH$9,0))/1000,0)</f>
        <v>0</v>
      </c>
      <c r="V155" s="61">
        <f>IFERROR(INDEX('Carbon Prices'!$D$10:$CH$15,6,MATCH(Calc_Option4!V$6,'Carbon Prices'!$D$9:$CH$9,0))/1000,0)</f>
        <v>0</v>
      </c>
      <c r="W155" s="61">
        <f>IFERROR(INDEX('Carbon Prices'!$D$10:$CH$15,6,MATCH(Calc_Option4!W$6,'Carbon Prices'!$D$9:$CH$9,0))/1000,0)</f>
        <v>0</v>
      </c>
      <c r="X155" s="61">
        <f>IFERROR(INDEX('Carbon Prices'!$D$10:$CH$15,6,MATCH(Calc_Option4!X$6,'Carbon Prices'!$D$9:$CH$9,0))/1000,0)</f>
        <v>0</v>
      </c>
      <c r="Y155" s="61">
        <f>IFERROR(INDEX('Carbon Prices'!$D$10:$CH$15,6,MATCH(Calc_Option4!Y$6,'Carbon Prices'!$D$9:$CH$9,0))/1000,0)</f>
        <v>0</v>
      </c>
      <c r="Z155" s="61">
        <f>IFERROR(INDEX('Carbon Prices'!$D$10:$CH$15,6,MATCH(Calc_Option4!Z$6,'Carbon Prices'!$D$9:$CH$9,0))/1000,0)</f>
        <v>0</v>
      </c>
      <c r="AA155" s="61">
        <f>IFERROR(INDEX('Carbon Prices'!$D$10:$CH$15,6,MATCH(Calc_Option4!AA$6,'Carbon Prices'!$D$9:$CH$9,0))/1000,0)</f>
        <v>0</v>
      </c>
      <c r="AB155" s="61">
        <f>IFERROR(INDEX('Carbon Prices'!$D$10:$CH$15,6,MATCH(Calc_Option4!AB$6,'Carbon Prices'!$D$9:$CH$9,0))/1000,0)</f>
        <v>0</v>
      </c>
      <c r="AC155" s="61">
        <f>IFERROR(INDEX('Carbon Prices'!$D$10:$CH$15,6,MATCH(Calc_Option4!AC$6,'Carbon Prices'!$D$9:$CH$9,0))/1000,0)</f>
        <v>0</v>
      </c>
      <c r="AD155" s="61">
        <f>IFERROR(INDEX('Carbon Prices'!$D$10:$CH$15,6,MATCH(Calc_Option4!AD$6,'Carbon Prices'!$D$9:$CH$9,0))/1000,0)</f>
        <v>0</v>
      </c>
      <c r="AE155" s="61">
        <f>IFERROR(INDEX('Carbon Prices'!$D$10:$CH$15,6,MATCH(Calc_Option4!AE$6,'Carbon Prices'!$D$9:$CH$9,0))/1000,0)</f>
        <v>0</v>
      </c>
      <c r="AF155" s="61">
        <f>IFERROR(INDEX('Carbon Prices'!$D$10:$CH$15,6,MATCH(Calc_Option4!AF$6,'Carbon Prices'!$D$9:$CH$9,0))/1000,0)</f>
        <v>0</v>
      </c>
      <c r="AG155" s="61">
        <f>IFERROR(INDEX('Carbon Prices'!$D$10:$CH$15,6,MATCH(Calc_Option4!AG$6,'Carbon Prices'!$D$9:$CH$9,0))/1000,0)</f>
        <v>0</v>
      </c>
      <c r="AH155" s="61">
        <f>IFERROR(INDEX('Carbon Prices'!$D$10:$CH$15,6,MATCH(Calc_Option4!AH$6,'Carbon Prices'!$D$9:$CH$9,0))/1000,0)</f>
        <v>0</v>
      </c>
      <c r="AI155" s="61">
        <f>IFERROR(INDEX('Carbon Prices'!$D$10:$CH$15,6,MATCH(Calc_Option4!AI$6,'Carbon Prices'!$D$9:$CH$9,0))/1000,0)</f>
        <v>0</v>
      </c>
      <c r="AJ155" s="61">
        <f>IFERROR(INDEX('Carbon Prices'!$D$10:$CH$15,6,MATCH(Calc_Option4!AJ$6,'Carbon Prices'!$D$9:$CH$9,0))/1000,0)</f>
        <v>0</v>
      </c>
      <c r="AK155" s="61">
        <f>IFERROR(INDEX('Carbon Prices'!$D$10:$CH$15,6,MATCH(Calc_Option4!AK$6,'Carbon Prices'!$D$9:$CH$9,0))/1000,0)</f>
        <v>0</v>
      </c>
      <c r="AL155" s="61">
        <f>IFERROR(INDEX('Carbon Prices'!$D$10:$CH$15,6,MATCH(Calc_Option4!AL$6,'Carbon Prices'!$D$9:$CH$9,0))/1000,0)</f>
        <v>0</v>
      </c>
      <c r="AM155" s="61">
        <f>IFERROR(INDEX('Carbon Prices'!$D$10:$CH$15,6,MATCH(Calc_Option4!AM$6,'Carbon Prices'!$D$9:$CH$9,0))/1000,0)</f>
        <v>0</v>
      </c>
      <c r="AN155" s="61">
        <f>IFERROR(INDEX('Carbon Prices'!$D$10:$CH$15,6,MATCH(Calc_Option4!AN$6,'Carbon Prices'!$D$9:$CH$9,0))/1000,0)</f>
        <v>0</v>
      </c>
      <c r="AO155" s="61">
        <f>IFERROR(INDEX('Carbon Prices'!$D$10:$CH$15,6,MATCH(Calc_Option4!AO$6,'Carbon Prices'!$D$9:$CH$9,0))/1000,0)</f>
        <v>0</v>
      </c>
      <c r="AP155" s="61">
        <f>IFERROR(INDEX('Carbon Prices'!$D$10:$CH$15,6,MATCH(Calc_Option4!AP$6,'Carbon Prices'!$D$9:$CH$9,0))/1000,0)</f>
        <v>0</v>
      </c>
      <c r="AQ155" s="61">
        <f>IFERROR(INDEX('Carbon Prices'!$D$10:$CH$15,6,MATCH(Calc_Option4!AQ$6,'Carbon Prices'!$D$9:$CH$9,0))/1000,0)</f>
        <v>0</v>
      </c>
      <c r="AR155" s="61">
        <f>IFERROR(INDEX('Carbon Prices'!$D$10:$CH$15,6,MATCH(Calc_Option4!AR$6,'Carbon Prices'!$D$9:$CH$9,0))/1000,0)</f>
        <v>0</v>
      </c>
      <c r="AS155" s="61">
        <f>IFERROR(INDEX('Carbon Prices'!$D$10:$CH$15,6,MATCH(Calc_Option4!AS$6,'Carbon Prices'!$D$9:$CH$9,0))/1000,0)</f>
        <v>0</v>
      </c>
      <c r="AT155" s="61">
        <f>IFERROR(INDEX('Carbon Prices'!$D$10:$CH$15,6,MATCH(Calc_Option4!AT$6,'Carbon Prices'!$D$9:$CH$9,0))/1000,0)</f>
        <v>0</v>
      </c>
      <c r="AU155" s="61">
        <f>IFERROR(INDEX('Carbon Prices'!$D$10:$CH$15,6,MATCH(Calc_Option4!AU$6,'Carbon Prices'!$D$9:$CH$9,0))/1000,0)</f>
        <v>0</v>
      </c>
      <c r="AV155" s="61">
        <f>IFERROR(INDEX('Carbon Prices'!$D$10:$CH$15,6,MATCH(Calc_Option4!AV$6,'Carbon Prices'!$D$9:$CH$9,0))/1000,0)</f>
        <v>0</v>
      </c>
      <c r="AW155" s="61">
        <f>IFERROR(INDEX('Carbon Prices'!$D$10:$CH$15,6,MATCH(Calc_Option4!AW$6,'Carbon Prices'!$D$9:$CH$9,0))/1000,0)</f>
        <v>0</v>
      </c>
      <c r="AX155" s="61">
        <f>IFERROR(INDEX('Carbon Prices'!$D$10:$CH$15,6,MATCH(Calc_Option4!AX$6,'Carbon Prices'!$D$9:$CH$9,0))/1000,0)</f>
        <v>0</v>
      </c>
      <c r="AY155" s="61">
        <f>IFERROR(INDEX('Carbon Prices'!$D$10:$CH$15,6,MATCH(Calc_Option4!AY$6,'Carbon Prices'!$D$9:$CH$9,0))/1000,0)</f>
        <v>0</v>
      </c>
      <c r="AZ155" s="61">
        <f>IFERROR(INDEX('Carbon Prices'!$D$10:$CH$15,6,MATCH(Calc_Option4!AZ$6,'Carbon Prices'!$D$9:$CH$9,0))/1000,0)</f>
        <v>0</v>
      </c>
      <c r="BA155" s="61">
        <f>IFERROR(INDEX('Carbon Prices'!$D$10:$CH$15,6,MATCH(Calc_Option4!BA$6,'Carbon Prices'!$D$9:$CH$9,0))/1000,0)</f>
        <v>0</v>
      </c>
      <c r="BB155" s="61">
        <f>IFERROR(INDEX('Carbon Prices'!$D$10:$CH$15,6,MATCH(Calc_Option4!BB$6,'Carbon Prices'!$D$9:$CH$9,0))/1000,0)</f>
        <v>0</v>
      </c>
      <c r="BC155" s="61">
        <f>IFERROR(INDEX('Carbon Prices'!$D$10:$CH$15,6,MATCH(Calc_Option4!BC$6,'Carbon Prices'!$D$9:$CH$9,0))/1000,0)</f>
        <v>0</v>
      </c>
      <c r="BD155" s="61">
        <f>IFERROR(INDEX('Carbon Prices'!$D$10:$CH$15,6,MATCH(Calc_Option4!BD$6,'Carbon Prices'!$D$9:$CH$9,0))/1000,0)</f>
        <v>0</v>
      </c>
      <c r="BE155" s="61">
        <f>IFERROR(INDEX('Carbon Prices'!$D$10:$CH$15,6,MATCH(Calc_Option4!BE$6,'Carbon Prices'!$D$9:$CH$9,0))/1000,0)</f>
        <v>0</v>
      </c>
      <c r="BF155" s="61">
        <f>IFERROR(INDEX('Carbon Prices'!$D$10:$CH$15,6,MATCH(Calc_Option4!BF$6,'Carbon Prices'!$D$9:$CH$9,0))/1000,0)</f>
        <v>0</v>
      </c>
      <c r="BG155" s="61">
        <f>IFERROR(INDEX('Carbon Prices'!$D$10:$CH$15,6,MATCH(Calc_Option4!BG$6,'Carbon Prices'!$D$9:$CH$9,0))/1000,0)</f>
        <v>0</v>
      </c>
      <c r="BH155" s="61">
        <f>IFERROR(INDEX('Carbon Prices'!$D$10:$CH$15,6,MATCH(Calc_Option4!BH$6,'Carbon Prices'!$D$9:$CH$9,0))/1000,0)</f>
        <v>0</v>
      </c>
      <c r="BI155" s="61">
        <f>IFERROR(INDEX('Carbon Prices'!$D$10:$CH$15,6,MATCH(Calc_Option4!BI$6,'Carbon Prices'!$D$9:$CH$9,0))/1000,0)</f>
        <v>0</v>
      </c>
      <c r="BJ155" s="61">
        <f>IFERROR(INDEX('Carbon Prices'!$D$10:$CH$15,6,MATCH(Calc_Option4!BJ$6,'Carbon Prices'!$D$9:$CH$9,0))/1000,0)</f>
        <v>0</v>
      </c>
      <c r="BK155" s="61">
        <f>IFERROR(INDEX('Carbon Prices'!$D$10:$CH$15,6,MATCH(Calc_Option4!BK$6,'Carbon Prices'!$D$9:$CH$9,0))/1000,0)</f>
        <v>0</v>
      </c>
      <c r="BL155" s="61">
        <f>IFERROR(INDEX('Carbon Prices'!$D$10:$CH$15,6,MATCH(Calc_Option4!BL$6,'Carbon Prices'!$D$9:$CH$9,0))/1000,0)</f>
        <v>0</v>
      </c>
      <c r="BM155" s="61">
        <f>IFERROR(INDEX('Carbon Prices'!$D$10:$CH$15,6,MATCH(Calc_Option4!BM$6,'Carbon Prices'!$D$9:$CH$9,0))/1000,0)</f>
        <v>0</v>
      </c>
      <c r="BN155" s="61">
        <f>IFERROR(INDEX('Carbon Prices'!$D$10:$CH$15,6,MATCH(Calc_Option4!BN$6,'Carbon Prices'!$D$9:$CH$9,0))/1000,0)</f>
        <v>0</v>
      </c>
      <c r="BO155" s="61">
        <f>IFERROR(INDEX('Carbon Prices'!$D$10:$CH$15,6,MATCH(Calc_Option4!BO$6,'Carbon Prices'!$D$9:$CH$9,0))/1000,0)</f>
        <v>0</v>
      </c>
      <c r="BP155" s="61">
        <f>IFERROR(INDEX('Carbon Prices'!$D$10:$CH$15,6,MATCH(Calc_Option4!BP$6,'Carbon Prices'!$D$9:$CH$9,0))/1000,0)</f>
        <v>0</v>
      </c>
      <c r="BQ155" s="61">
        <f>IFERROR(INDEX('Carbon Prices'!$D$10:$CH$15,6,MATCH(Calc_Option4!BQ$6,'Carbon Prices'!$D$9:$CH$9,0))/1000,0)</f>
        <v>0</v>
      </c>
      <c r="BR155" s="61">
        <f>IFERROR(INDEX('Carbon Prices'!$D$10:$CH$15,6,MATCH(Calc_Option4!BR$6,'Carbon Prices'!$D$9:$CH$9,0))/1000,0)</f>
        <v>0</v>
      </c>
      <c r="BS155" s="61">
        <f>IFERROR(INDEX('Carbon Prices'!$D$10:$CH$15,6,MATCH(Calc_Option4!BS$6,'Carbon Prices'!$D$9:$CH$9,0))/1000,0)</f>
        <v>0</v>
      </c>
      <c r="BT155" s="61">
        <f>IFERROR(INDEX('Carbon Prices'!$D$10:$CH$15,6,MATCH(Calc_Option4!BT$6,'Carbon Prices'!$D$9:$CH$9,0))/1000,0)</f>
        <v>0</v>
      </c>
      <c r="BU155" s="61">
        <f>IFERROR(INDEX('Carbon Prices'!$D$10:$CH$15,6,MATCH(Calc_Option4!BU$6,'Carbon Prices'!$D$9:$CH$9,0))/1000,0)</f>
        <v>0</v>
      </c>
      <c r="BV155" s="61">
        <f>IFERROR(INDEX('Carbon Prices'!$D$10:$CH$15,6,MATCH(Calc_Option4!BV$6,'Carbon Prices'!$D$9:$CH$9,0))/1000,0)</f>
        <v>0</v>
      </c>
      <c r="BW155" s="61">
        <f>IFERROR(INDEX('Carbon Prices'!$D$10:$CH$15,6,MATCH(Calc_Option4!BW$6,'Carbon Prices'!$D$9:$CH$9,0))/1000,0)</f>
        <v>0</v>
      </c>
      <c r="BX155" s="61">
        <f>IFERROR(INDEX('Carbon Prices'!$D$10:$CH$15,6,MATCH(Calc_Option4!BX$6,'Carbon Prices'!$D$9:$CH$9,0))/1000,0)</f>
        <v>0</v>
      </c>
      <c r="BY155" s="61">
        <f>IFERROR(INDEX('Carbon Prices'!$D$10:$CH$15,6,MATCH(Calc_Option4!BY$6,'Carbon Prices'!$D$9:$CH$9,0))/1000,0)</f>
        <v>0</v>
      </c>
      <c r="BZ155" s="61">
        <f>IFERROR(INDEX('Carbon Prices'!$D$10:$CH$15,6,MATCH(Calc_Option4!BZ$6,'Carbon Prices'!$D$9:$CH$9,0))/1000,0)</f>
        <v>0</v>
      </c>
      <c r="CA155" s="61">
        <f>IFERROR(INDEX('Carbon Prices'!$D$10:$CH$15,6,MATCH(Calc_Option4!CA$6,'Carbon Prices'!$D$9:$CH$9,0))/1000,0)</f>
        <v>0</v>
      </c>
      <c r="CB155" s="61">
        <f>IFERROR(INDEX('Carbon Prices'!$D$10:$CH$15,6,MATCH(Calc_Option4!CB$6,'Carbon Prices'!$D$9:$CH$9,0))/1000,0)</f>
        <v>0</v>
      </c>
      <c r="CC155" s="61">
        <f>IFERROR(INDEX('Carbon Prices'!$D$10:$CH$15,6,MATCH(Calc_Option4!CC$6,'Carbon Prices'!$D$9:$CH$9,0))/1000,0)</f>
        <v>0</v>
      </c>
      <c r="CD155" s="61">
        <f>IFERROR(INDEX('Carbon Prices'!$D$10:$CH$15,6,MATCH(Calc_Option4!CD$6,'Carbon Prices'!$D$9:$CH$9,0))/1000,0)</f>
        <v>0</v>
      </c>
      <c r="CE155" s="61">
        <f>IFERROR(INDEX('Carbon Prices'!$D$10:$CH$15,6,MATCH(Calc_Option4!CE$6,'Carbon Prices'!$D$9:$CH$9,0))/1000,0)</f>
        <v>0</v>
      </c>
      <c r="CF155" s="61">
        <f>IFERROR(INDEX('Carbon Prices'!$D$10:$CH$15,6,MATCH(Calc_Option4!CF$6,'Carbon Prices'!$D$9:$CH$9,0))/1000,0)</f>
        <v>0</v>
      </c>
      <c r="CG155" s="61">
        <f>IFERROR(INDEX('Carbon Prices'!$D$10:$CH$15,6,MATCH(Calc_Option4!CG$6,'Carbon Prices'!$D$9:$CH$9,0))/1000,0)</f>
        <v>0</v>
      </c>
      <c r="CH155" s="61">
        <f>IFERROR(INDEX('Carbon Prices'!$D$10:$CH$15,6,MATCH(Calc_Option4!CH$6,'Carbon Prices'!$D$9:$CH$9,0))/1000,0)</f>
        <v>0</v>
      </c>
      <c r="CI155" s="61">
        <f>IFERROR(INDEX('Carbon Prices'!$D$10:$CH$15,6,MATCH(Calc_Option4!CI$6,'Carbon Prices'!$D$9:$CH$9,0))/1000,0)</f>
        <v>0</v>
      </c>
      <c r="CJ155" s="61">
        <f>IFERROR(INDEX('Carbon Prices'!$D$10:$CH$15,6,MATCH(Calc_Option4!CJ$6,'Carbon Prices'!$D$9:$CH$9,0))/1000,0)</f>
        <v>0</v>
      </c>
      <c r="CK155" s="61">
        <f>IFERROR(INDEX('Carbon Prices'!$D$10:$CH$15,6,MATCH(Calc_Option4!CK$6,'Carbon Prices'!$D$9:$CH$9,0))/1000,0)</f>
        <v>0</v>
      </c>
      <c r="CL155" s="61">
        <f>IFERROR(INDEX('Carbon Prices'!$D$10:$CH$15,6,MATCH(Calc_Option4!CL$6,'Carbon Prices'!$D$9:$CH$9,0))/1000,0)</f>
        <v>0</v>
      </c>
      <c r="CM155" s="61">
        <f>IFERROR(INDEX('Carbon Prices'!$D$10:$CH$15,6,MATCH(Calc_Option4!CM$6,'Carbon Prices'!$D$9:$CH$9,0))/1000,0)</f>
        <v>0</v>
      </c>
      <c r="CN155" s="61">
        <f>IFERROR(INDEX('Carbon Prices'!$D$10:$CH$15,6,MATCH(Calc_Option4!CN$6,'Carbon Prices'!$D$9:$CH$9,0))/1000,0)</f>
        <v>0</v>
      </c>
      <c r="CO155" s="61">
        <f>IFERROR(INDEX('Carbon Prices'!$D$10:$CH$15,6,MATCH(Calc_Option4!CO$6,'Carbon Prices'!$D$9:$CH$9,0))/1000,0)</f>
        <v>0</v>
      </c>
      <c r="CP155" s="61">
        <f>IFERROR(INDEX('Carbon Prices'!$D$10:$CH$15,6,MATCH(Calc_Option4!CP$6,'Carbon Prices'!$D$9:$CH$9,0))/1000,0)</f>
        <v>0</v>
      </c>
      <c r="CQ155" s="61">
        <f>IFERROR(INDEX('Carbon Prices'!$D$10:$CH$15,6,MATCH(Calc_Option4!CQ$6,'Carbon Prices'!$D$9:$CH$9,0))/1000,0)</f>
        <v>0</v>
      </c>
      <c r="CR155" s="61">
        <f>IFERROR(INDEX('Carbon Prices'!$D$10:$CH$15,6,MATCH(Calc_Option4!CR$6,'Carbon Prices'!$D$9:$CH$9,0))/1000,0)</f>
        <v>0</v>
      </c>
      <c r="CS155" s="61">
        <f>IFERROR(INDEX('Carbon Prices'!$D$10:$CH$15,6,MATCH(Calc_Option4!CS$6,'Carbon Prices'!$D$9:$CH$9,0))/1000,0)</f>
        <v>0</v>
      </c>
      <c r="CT155" s="61">
        <f>IFERROR(INDEX('Carbon Prices'!$D$10:$CH$15,6,MATCH(Calc_Option4!CT$6,'Carbon Prices'!$D$9:$CH$9,0))/1000,0)</f>
        <v>0</v>
      </c>
      <c r="CU155" s="61">
        <f>IFERROR(INDEX('Carbon Prices'!$D$10:$CH$15,6,MATCH(Calc_Option4!CU$6,'Carbon Prices'!$D$9:$CH$9,0))/1000,0)</f>
        <v>0</v>
      </c>
      <c r="CV155" s="61">
        <f>IFERROR(INDEX('Carbon Prices'!$D$10:$CH$15,6,MATCH(Calc_Option4!CV$6,'Carbon Prices'!$D$9:$CH$9,0))/1000,0)</f>
        <v>0</v>
      </c>
      <c r="CW155" s="61">
        <f>IFERROR(INDEX('Carbon Prices'!$D$10:$CH$15,6,MATCH(Calc_Option4!CW$6,'Carbon Prices'!$D$9:$CH$9,0))/1000,0)</f>
        <v>0</v>
      </c>
      <c r="CX155" s="61">
        <f>IFERROR(INDEX('Carbon Prices'!$D$10:$CH$15,6,MATCH(Calc_Option4!CX$6,'Carbon Prices'!$D$9:$CH$9,0))/1000,0)</f>
        <v>0</v>
      </c>
      <c r="CY155" s="61">
        <f>IFERROR(INDEX('Carbon Prices'!$D$10:$CH$15,6,MATCH(Calc_Option4!CY$6,'Carbon Prices'!$D$9:$CH$9,0))/1000,0)</f>
        <v>0</v>
      </c>
      <c r="CZ155" s="391"/>
    </row>
    <row r="156" spans="2:104" x14ac:dyDescent="0.25">
      <c r="B156" s="393" t="s">
        <v>303</v>
      </c>
      <c r="C156" s="9" t="s">
        <v>1117</v>
      </c>
      <c r="D156" s="61">
        <f>(D152*D154)+(D153*D155)*D$7</f>
        <v>0</v>
      </c>
      <c r="E156" s="61">
        <f t="shared" ref="E156:BP156" si="58">(E152*E154)+(E153*E155)*E$7</f>
        <v>0</v>
      </c>
      <c r="F156" s="61">
        <f t="shared" si="58"/>
        <v>0</v>
      </c>
      <c r="G156" s="61">
        <f t="shared" si="58"/>
        <v>0</v>
      </c>
      <c r="H156" s="61">
        <f t="shared" si="58"/>
        <v>0</v>
      </c>
      <c r="I156" s="61">
        <f t="shared" si="58"/>
        <v>0</v>
      </c>
      <c r="J156" s="61">
        <f t="shared" si="58"/>
        <v>0</v>
      </c>
      <c r="K156" s="61">
        <f t="shared" si="58"/>
        <v>0</v>
      </c>
      <c r="L156" s="61">
        <f t="shared" si="58"/>
        <v>0</v>
      </c>
      <c r="M156" s="61">
        <f t="shared" si="58"/>
        <v>0</v>
      </c>
      <c r="N156" s="61">
        <f t="shared" si="58"/>
        <v>0</v>
      </c>
      <c r="O156" s="61">
        <f t="shared" si="58"/>
        <v>0</v>
      </c>
      <c r="P156" s="61">
        <f t="shared" si="58"/>
        <v>0</v>
      </c>
      <c r="Q156" s="61">
        <f t="shared" si="58"/>
        <v>0</v>
      </c>
      <c r="R156" s="61">
        <f t="shared" si="58"/>
        <v>0</v>
      </c>
      <c r="S156" s="61">
        <f t="shared" si="58"/>
        <v>0</v>
      </c>
      <c r="T156" s="61">
        <f t="shared" si="58"/>
        <v>0</v>
      </c>
      <c r="U156" s="61">
        <f t="shared" si="58"/>
        <v>0</v>
      </c>
      <c r="V156" s="61">
        <f t="shared" si="58"/>
        <v>0</v>
      </c>
      <c r="W156" s="61">
        <f t="shared" si="58"/>
        <v>0</v>
      </c>
      <c r="X156" s="61">
        <f t="shared" si="58"/>
        <v>0</v>
      </c>
      <c r="Y156" s="61">
        <f t="shared" si="58"/>
        <v>0</v>
      </c>
      <c r="Z156" s="61">
        <f t="shared" si="58"/>
        <v>0</v>
      </c>
      <c r="AA156" s="61">
        <f t="shared" si="58"/>
        <v>0</v>
      </c>
      <c r="AB156" s="61">
        <f t="shared" si="58"/>
        <v>0</v>
      </c>
      <c r="AC156" s="61">
        <f t="shared" si="58"/>
        <v>0</v>
      </c>
      <c r="AD156" s="61">
        <f t="shared" si="58"/>
        <v>0</v>
      </c>
      <c r="AE156" s="61">
        <f t="shared" si="58"/>
        <v>0</v>
      </c>
      <c r="AF156" s="61">
        <f t="shared" si="58"/>
        <v>0</v>
      </c>
      <c r="AG156" s="61">
        <f t="shared" si="58"/>
        <v>0</v>
      </c>
      <c r="AH156" s="61">
        <f t="shared" si="58"/>
        <v>0</v>
      </c>
      <c r="AI156" s="61">
        <f t="shared" si="58"/>
        <v>0</v>
      </c>
      <c r="AJ156" s="61">
        <f t="shared" si="58"/>
        <v>0</v>
      </c>
      <c r="AK156" s="61">
        <f t="shared" si="58"/>
        <v>0</v>
      </c>
      <c r="AL156" s="61">
        <f t="shared" si="58"/>
        <v>0</v>
      </c>
      <c r="AM156" s="61">
        <f t="shared" si="58"/>
        <v>0</v>
      </c>
      <c r="AN156" s="61">
        <f t="shared" si="58"/>
        <v>0</v>
      </c>
      <c r="AO156" s="61">
        <f t="shared" si="58"/>
        <v>0</v>
      </c>
      <c r="AP156" s="61">
        <f t="shared" si="58"/>
        <v>0</v>
      </c>
      <c r="AQ156" s="61">
        <f t="shared" si="58"/>
        <v>0</v>
      </c>
      <c r="AR156" s="61">
        <f t="shared" si="58"/>
        <v>0</v>
      </c>
      <c r="AS156" s="61">
        <f t="shared" si="58"/>
        <v>0</v>
      </c>
      <c r="AT156" s="61">
        <f t="shared" si="58"/>
        <v>0</v>
      </c>
      <c r="AU156" s="61">
        <f t="shared" si="58"/>
        <v>0</v>
      </c>
      <c r="AV156" s="61">
        <f t="shared" si="58"/>
        <v>0</v>
      </c>
      <c r="AW156" s="61">
        <f t="shared" si="58"/>
        <v>0</v>
      </c>
      <c r="AX156" s="61">
        <f t="shared" si="58"/>
        <v>0</v>
      </c>
      <c r="AY156" s="61">
        <f t="shared" si="58"/>
        <v>0</v>
      </c>
      <c r="AZ156" s="61">
        <f t="shared" si="58"/>
        <v>0</v>
      </c>
      <c r="BA156" s="61">
        <f t="shared" si="58"/>
        <v>0</v>
      </c>
      <c r="BB156" s="61">
        <f t="shared" si="58"/>
        <v>0</v>
      </c>
      <c r="BC156" s="61">
        <f t="shared" si="58"/>
        <v>0</v>
      </c>
      <c r="BD156" s="61">
        <f t="shared" si="58"/>
        <v>0</v>
      </c>
      <c r="BE156" s="61">
        <f t="shared" si="58"/>
        <v>0</v>
      </c>
      <c r="BF156" s="61">
        <f t="shared" si="58"/>
        <v>0</v>
      </c>
      <c r="BG156" s="61">
        <f t="shared" si="58"/>
        <v>0</v>
      </c>
      <c r="BH156" s="61">
        <f t="shared" si="58"/>
        <v>0</v>
      </c>
      <c r="BI156" s="61">
        <f t="shared" si="58"/>
        <v>0</v>
      </c>
      <c r="BJ156" s="61">
        <f t="shared" si="58"/>
        <v>0</v>
      </c>
      <c r="BK156" s="61">
        <f t="shared" si="58"/>
        <v>0</v>
      </c>
      <c r="BL156" s="61">
        <f t="shared" si="58"/>
        <v>0</v>
      </c>
      <c r="BM156" s="61">
        <f t="shared" si="58"/>
        <v>0</v>
      </c>
      <c r="BN156" s="61">
        <f t="shared" si="58"/>
        <v>0</v>
      </c>
      <c r="BO156" s="61">
        <f t="shared" si="58"/>
        <v>0</v>
      </c>
      <c r="BP156" s="61">
        <f t="shared" si="58"/>
        <v>0</v>
      </c>
      <c r="BQ156" s="61">
        <f t="shared" ref="BQ156:CY156" si="59">(BQ152*BQ154)+(BQ153*BQ155)*BQ$7</f>
        <v>0</v>
      </c>
      <c r="BR156" s="61">
        <f t="shared" si="59"/>
        <v>0</v>
      </c>
      <c r="BS156" s="61">
        <f t="shared" si="59"/>
        <v>0</v>
      </c>
      <c r="BT156" s="61">
        <f t="shared" si="59"/>
        <v>0</v>
      </c>
      <c r="BU156" s="61">
        <f t="shared" si="59"/>
        <v>0</v>
      </c>
      <c r="BV156" s="61">
        <f t="shared" si="59"/>
        <v>0</v>
      </c>
      <c r="BW156" s="61">
        <f t="shared" si="59"/>
        <v>0</v>
      </c>
      <c r="BX156" s="61">
        <f t="shared" si="59"/>
        <v>0</v>
      </c>
      <c r="BY156" s="61">
        <f t="shared" si="59"/>
        <v>0</v>
      </c>
      <c r="BZ156" s="61">
        <f t="shared" si="59"/>
        <v>0</v>
      </c>
      <c r="CA156" s="61">
        <f t="shared" si="59"/>
        <v>0</v>
      </c>
      <c r="CB156" s="61">
        <f t="shared" si="59"/>
        <v>0</v>
      </c>
      <c r="CC156" s="61">
        <f t="shared" si="59"/>
        <v>0</v>
      </c>
      <c r="CD156" s="61">
        <f t="shared" si="59"/>
        <v>0</v>
      </c>
      <c r="CE156" s="61">
        <f t="shared" si="59"/>
        <v>0</v>
      </c>
      <c r="CF156" s="61">
        <f t="shared" si="59"/>
        <v>0</v>
      </c>
      <c r="CG156" s="61">
        <f t="shared" si="59"/>
        <v>0</v>
      </c>
      <c r="CH156" s="61">
        <f t="shared" si="59"/>
        <v>0</v>
      </c>
      <c r="CI156" s="61">
        <f t="shared" si="59"/>
        <v>0</v>
      </c>
      <c r="CJ156" s="61">
        <f t="shared" si="59"/>
        <v>0</v>
      </c>
      <c r="CK156" s="61">
        <f t="shared" si="59"/>
        <v>0</v>
      </c>
      <c r="CL156" s="61">
        <f t="shared" si="59"/>
        <v>0</v>
      </c>
      <c r="CM156" s="61">
        <f t="shared" si="59"/>
        <v>0</v>
      </c>
      <c r="CN156" s="61">
        <f t="shared" si="59"/>
        <v>0</v>
      </c>
      <c r="CO156" s="61">
        <f t="shared" si="59"/>
        <v>0</v>
      </c>
      <c r="CP156" s="61">
        <f t="shared" si="59"/>
        <v>0</v>
      </c>
      <c r="CQ156" s="61">
        <f t="shared" si="59"/>
        <v>0</v>
      </c>
      <c r="CR156" s="61">
        <f t="shared" si="59"/>
        <v>0</v>
      </c>
      <c r="CS156" s="61">
        <f t="shared" si="59"/>
        <v>0</v>
      </c>
      <c r="CT156" s="61">
        <f t="shared" si="59"/>
        <v>0</v>
      </c>
      <c r="CU156" s="61">
        <f t="shared" si="59"/>
        <v>0</v>
      </c>
      <c r="CV156" s="61">
        <f t="shared" si="59"/>
        <v>0</v>
      </c>
      <c r="CW156" s="61">
        <f t="shared" si="59"/>
        <v>0</v>
      </c>
      <c r="CX156" s="61">
        <f t="shared" si="59"/>
        <v>0</v>
      </c>
      <c r="CY156" s="61">
        <f t="shared" si="59"/>
        <v>0</v>
      </c>
      <c r="CZ156" s="391"/>
    </row>
    <row r="157" spans="2:104" x14ac:dyDescent="0.25">
      <c r="B157" s="393"/>
      <c r="C157" s="9"/>
      <c r="D157" s="50"/>
      <c r="E157" s="50"/>
      <c r="F157" s="50"/>
      <c r="G157" s="50"/>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391"/>
    </row>
    <row r="158" spans="2:104" x14ac:dyDescent="0.25">
      <c r="B158" s="392"/>
      <c r="C158" s="390"/>
      <c r="D158" s="50"/>
      <c r="E158" s="50"/>
      <c r="F158" s="50"/>
      <c r="G158" s="50"/>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391"/>
    </row>
    <row r="159" spans="2:104" x14ac:dyDescent="0.25">
      <c r="B159" s="411" t="s">
        <v>314</v>
      </c>
      <c r="C159" s="269"/>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c r="BD159" s="412"/>
      <c r="BE159" s="412"/>
      <c r="BF159" s="412"/>
      <c r="BG159" s="412"/>
      <c r="BH159" s="412"/>
      <c r="BI159" s="412"/>
      <c r="BJ159" s="412"/>
      <c r="BK159" s="412"/>
      <c r="BL159" s="412"/>
      <c r="BM159" s="412"/>
      <c r="BN159" s="412"/>
      <c r="BO159" s="412"/>
      <c r="BP159" s="412"/>
      <c r="BQ159" s="412"/>
      <c r="BR159" s="412"/>
      <c r="BS159" s="412"/>
      <c r="BT159" s="412"/>
      <c r="BU159" s="412"/>
      <c r="BV159" s="412"/>
      <c r="BW159" s="412"/>
      <c r="BX159" s="412"/>
      <c r="BY159" s="412"/>
      <c r="BZ159" s="412"/>
      <c r="CA159" s="412"/>
      <c r="CB159" s="412"/>
      <c r="CC159" s="412"/>
      <c r="CD159" s="412"/>
      <c r="CE159" s="412"/>
      <c r="CF159" s="412"/>
      <c r="CG159" s="412"/>
      <c r="CH159" s="412"/>
      <c r="CI159" s="412"/>
      <c r="CJ159" s="412"/>
      <c r="CK159" s="412"/>
      <c r="CL159" s="412"/>
      <c r="CM159" s="412"/>
      <c r="CN159" s="412"/>
      <c r="CO159" s="412"/>
      <c r="CP159" s="412"/>
      <c r="CQ159" s="412"/>
      <c r="CR159" s="412"/>
      <c r="CS159" s="412"/>
      <c r="CT159" s="412"/>
      <c r="CU159" s="412"/>
      <c r="CV159" s="412"/>
      <c r="CW159" s="412"/>
      <c r="CX159" s="412"/>
      <c r="CY159" s="412"/>
      <c r="CZ159" s="413"/>
    </row>
    <row r="160" spans="2:104" x14ac:dyDescent="0.25">
      <c r="B160" s="392"/>
      <c r="C160" s="390"/>
      <c r="D160" s="50"/>
      <c r="E160" s="50"/>
      <c r="F160" s="50"/>
      <c r="G160" s="50"/>
      <c r="H160" s="50"/>
      <c r="I160" s="5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391"/>
    </row>
    <row r="161" spans="2:104" x14ac:dyDescent="0.25">
      <c r="B161" s="389" t="s">
        <v>168</v>
      </c>
      <c r="C161" s="390"/>
      <c r="D161" s="50"/>
      <c r="E161" s="50"/>
      <c r="F161" s="50"/>
      <c r="G161" s="50"/>
      <c r="H161" s="50"/>
      <c r="I161" s="5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391"/>
    </row>
    <row r="162" spans="2:104" x14ac:dyDescent="0.25">
      <c r="B162" s="406">
        <f t="shared" ref="B162:B167" si="60">B138</f>
        <v>0</v>
      </c>
      <c r="C162" s="9" t="s">
        <v>1117</v>
      </c>
      <c r="D162" s="59" t="str">
        <f>IFERROR(IF(OR($C$168=FALSE,LEFT($B162,3)&lt;&gt;"NOX"),D53*INDEX('Damage costs'!$Q$18:$Q$70,MATCH($B162,'Damage costs'!$C$18:$C$70,0))/1000,D53*INDEX('Damage costs'!$U$18:$U$70,MATCH($B162,'Damage costs'!$C$18:$C$70,0))/1000),"")</f>
        <v/>
      </c>
      <c r="E162" s="59" t="str">
        <f>IFERROR(IF(OR($C$168=FALSE,LEFT($B162,3)&lt;&gt;"NOX"),E53*INDEX('Damage costs'!$Q$18:$Q$70,MATCH($B162,'Damage costs'!$C$18:$C$70,0))/1000,E53*INDEX('Damage costs'!$U$18:$U$70,MATCH($B162,'Damage costs'!$C$18:$C$70,0))/1000),"")</f>
        <v/>
      </c>
      <c r="F162" s="59" t="str">
        <f>IFERROR(IF(OR($C$168=FALSE,LEFT($B162,3)&lt;&gt;"NOX"),F53*INDEX('Damage costs'!$Q$18:$Q$70,MATCH($B162,'Damage costs'!$C$18:$C$70,0))/1000,F53*INDEX('Damage costs'!$U$18:$U$70,MATCH($B162,'Damage costs'!$C$18:$C$70,0))/1000),"")</f>
        <v/>
      </c>
      <c r="G162" s="59" t="str">
        <f>IFERROR(IF(OR($C$168=FALSE,LEFT($B162,3)&lt;&gt;"NOX"),G53*INDEX('Damage costs'!$Q$18:$Q$70,MATCH($B162,'Damage costs'!$C$18:$C$70,0))/1000,G53*INDEX('Damage costs'!$U$18:$U$70,MATCH($B162,'Damage costs'!$C$18:$C$70,0))/1000),"")</f>
        <v/>
      </c>
      <c r="H162" s="59" t="str">
        <f>IFERROR(IF(OR($C$168=FALSE,LEFT($B162,3)&lt;&gt;"NOX"),H53*INDEX('Damage costs'!$Q$18:$Q$70,MATCH($B162,'Damage costs'!$C$18:$C$70,0))/1000,H53*INDEX('Damage costs'!$U$18:$U$70,MATCH($B162,'Damage costs'!$C$18:$C$70,0))/1000),"")</f>
        <v/>
      </c>
      <c r="I162" s="59" t="str">
        <f>IFERROR(IF(OR($C$168=FALSE,LEFT($B162,3)&lt;&gt;"NOX"),I53*INDEX('Damage costs'!$Q$18:$Q$70,MATCH($B162,'Damage costs'!$C$18:$C$70,0))/1000,I53*INDEX('Damage costs'!$U$18:$U$70,MATCH($B162,'Damage costs'!$C$18:$C$70,0))/1000),"")</f>
        <v/>
      </c>
      <c r="J162" s="59" t="str">
        <f>IFERROR(IF(OR($C$168=FALSE,LEFT($B162,3)&lt;&gt;"NOX"),J53*INDEX('Damage costs'!$Q$18:$Q$70,MATCH($B162,'Damage costs'!$C$18:$C$70,0))/1000,J53*INDEX('Damage costs'!$U$18:$U$70,MATCH($B162,'Damage costs'!$C$18:$C$70,0))/1000),"")</f>
        <v/>
      </c>
      <c r="K162" s="59" t="str">
        <f>IFERROR(IF(OR($C$168=FALSE,LEFT($B162,3)&lt;&gt;"NOX"),K53*INDEX('Damage costs'!$Q$18:$Q$70,MATCH($B162,'Damage costs'!$C$18:$C$70,0))/1000,K53*INDEX('Damage costs'!$U$18:$U$70,MATCH($B162,'Damage costs'!$C$18:$C$70,0))/1000),"")</f>
        <v/>
      </c>
      <c r="L162" s="59" t="str">
        <f>IFERROR(IF(OR($C$168=FALSE,LEFT($B162,3)&lt;&gt;"NOX"),L53*INDEX('Damage costs'!$Q$18:$Q$70,MATCH($B162,'Damage costs'!$C$18:$C$70,0))/1000,L53*INDEX('Damage costs'!$U$18:$U$70,MATCH($B162,'Damage costs'!$C$18:$C$70,0))/1000),"")</f>
        <v/>
      </c>
      <c r="M162" s="59" t="str">
        <f>IFERROR(IF(OR($C$168=FALSE,LEFT($B162,3)&lt;&gt;"NOX"),M53*INDEX('Damage costs'!$Q$18:$Q$70,MATCH($B162,'Damage costs'!$C$18:$C$70,0))/1000,M53*INDEX('Damage costs'!$U$18:$U$70,MATCH($B162,'Damage costs'!$C$18:$C$70,0))/1000),"")</f>
        <v/>
      </c>
      <c r="N162" s="59" t="str">
        <f>IFERROR(IF(OR($C$168=FALSE,LEFT($B162,3)&lt;&gt;"NOX"),N53*INDEX('Damage costs'!$Q$18:$Q$70,MATCH($B162,'Damage costs'!$C$18:$C$70,0))/1000,N53*INDEX('Damage costs'!$U$18:$U$70,MATCH($B162,'Damage costs'!$C$18:$C$70,0))/1000),"")</f>
        <v/>
      </c>
      <c r="O162" s="59" t="str">
        <f>IFERROR(IF(OR($C$168=FALSE,LEFT($B162,3)&lt;&gt;"NOX"),O53*INDEX('Damage costs'!$Q$18:$Q$70,MATCH($B162,'Damage costs'!$C$18:$C$70,0))/1000,O53*INDEX('Damage costs'!$U$18:$U$70,MATCH($B162,'Damage costs'!$C$18:$C$70,0))/1000),"")</f>
        <v/>
      </c>
      <c r="P162" s="59" t="str">
        <f>IFERROR(IF(OR($C$168=FALSE,LEFT($B162,3)&lt;&gt;"NOX"),P53*INDEX('Damage costs'!$Q$18:$Q$70,MATCH($B162,'Damage costs'!$C$18:$C$70,0))/1000,P53*INDEX('Damage costs'!$U$18:$U$70,MATCH($B162,'Damage costs'!$C$18:$C$70,0))/1000),"")</f>
        <v/>
      </c>
      <c r="Q162" s="59" t="str">
        <f>IFERROR(IF(OR($C$168=FALSE,LEFT($B162,3)&lt;&gt;"NOX"),Q53*INDEX('Damage costs'!$Q$18:$Q$70,MATCH($B162,'Damage costs'!$C$18:$C$70,0))/1000,Q53*INDEX('Damage costs'!$U$18:$U$70,MATCH($B162,'Damage costs'!$C$18:$C$70,0))/1000),"")</f>
        <v/>
      </c>
      <c r="R162" s="59" t="str">
        <f>IFERROR(IF(OR($C$168=FALSE,LEFT($B162,3)&lt;&gt;"NOX"),R53*INDEX('Damage costs'!$Q$18:$Q$70,MATCH($B162,'Damage costs'!$C$18:$C$70,0))/1000,R53*INDEX('Damage costs'!$U$18:$U$70,MATCH($B162,'Damage costs'!$C$18:$C$70,0))/1000),"")</f>
        <v/>
      </c>
      <c r="S162" s="59" t="str">
        <f>IFERROR(IF(OR($C$168=FALSE,LEFT($B162,3)&lt;&gt;"NOX"),S53*INDEX('Damage costs'!$Q$18:$Q$70,MATCH($B162,'Damage costs'!$C$18:$C$70,0))/1000,S53*INDEX('Damage costs'!$U$18:$U$70,MATCH($B162,'Damage costs'!$C$18:$C$70,0))/1000),"")</f>
        <v/>
      </c>
      <c r="T162" s="59" t="str">
        <f>IFERROR(IF(OR($C$168=FALSE,LEFT($B162,3)&lt;&gt;"NOX"),T53*INDEX('Damage costs'!$Q$18:$Q$70,MATCH($B162,'Damage costs'!$C$18:$C$70,0))/1000,T53*INDEX('Damage costs'!$U$18:$U$70,MATCH($B162,'Damage costs'!$C$18:$C$70,0))/1000),"")</f>
        <v/>
      </c>
      <c r="U162" s="59" t="str">
        <f>IFERROR(IF(OR($C$168=FALSE,LEFT($B162,3)&lt;&gt;"NOX"),U53*INDEX('Damage costs'!$Q$18:$Q$70,MATCH($B162,'Damage costs'!$C$18:$C$70,0))/1000,U53*INDEX('Damage costs'!$U$18:$U$70,MATCH($B162,'Damage costs'!$C$18:$C$70,0))/1000),"")</f>
        <v/>
      </c>
      <c r="V162" s="59" t="str">
        <f>IFERROR(IF(OR($C$168=FALSE,LEFT($B162,3)&lt;&gt;"NOX"),V53*INDEX('Damage costs'!$Q$18:$Q$70,MATCH($B162,'Damage costs'!$C$18:$C$70,0))/1000,V53*INDEX('Damage costs'!$U$18:$U$70,MATCH($B162,'Damage costs'!$C$18:$C$70,0))/1000),"")</f>
        <v/>
      </c>
      <c r="W162" s="59" t="str">
        <f>IFERROR(IF(OR($C$168=FALSE,LEFT($B162,3)&lt;&gt;"NOX"),W53*INDEX('Damage costs'!$Q$18:$Q$70,MATCH($B162,'Damage costs'!$C$18:$C$70,0))/1000,W53*INDEX('Damage costs'!$U$18:$U$70,MATCH($B162,'Damage costs'!$C$18:$C$70,0))/1000),"")</f>
        <v/>
      </c>
      <c r="X162" s="59" t="str">
        <f>IFERROR(IF(OR($C$168=FALSE,LEFT($B162,3)&lt;&gt;"NOX"),X53*INDEX('Damage costs'!$Q$18:$Q$70,MATCH($B162,'Damage costs'!$C$18:$C$70,0))/1000,X53*INDEX('Damage costs'!$U$18:$U$70,MATCH($B162,'Damage costs'!$C$18:$C$70,0))/1000),"")</f>
        <v/>
      </c>
      <c r="Y162" s="59" t="str">
        <f>IFERROR(IF(OR($C$168=FALSE,LEFT($B162,3)&lt;&gt;"NOX"),Y53*INDEX('Damage costs'!$Q$18:$Q$70,MATCH($B162,'Damage costs'!$C$18:$C$70,0))/1000,Y53*INDEX('Damage costs'!$U$18:$U$70,MATCH($B162,'Damage costs'!$C$18:$C$70,0))/1000),"")</f>
        <v/>
      </c>
      <c r="Z162" s="59" t="str">
        <f>IFERROR(IF(OR($C$168=FALSE,LEFT($B162,3)&lt;&gt;"NOX"),Z53*INDEX('Damage costs'!$Q$18:$Q$70,MATCH($B162,'Damage costs'!$C$18:$C$70,0))/1000,Z53*INDEX('Damage costs'!$U$18:$U$70,MATCH($B162,'Damage costs'!$C$18:$C$70,0))/1000),"")</f>
        <v/>
      </c>
      <c r="AA162" s="59" t="str">
        <f>IFERROR(IF(OR($C$168=FALSE,LEFT($B162,3)&lt;&gt;"NOX"),AA53*INDEX('Damage costs'!$Q$18:$Q$70,MATCH($B162,'Damage costs'!$C$18:$C$70,0))/1000,AA53*INDEX('Damage costs'!$U$18:$U$70,MATCH($B162,'Damage costs'!$C$18:$C$70,0))/1000),"")</f>
        <v/>
      </c>
      <c r="AB162" s="59" t="str">
        <f>IFERROR(IF(OR($C$168=FALSE,LEFT($B162,3)&lt;&gt;"NOX"),AB53*INDEX('Damage costs'!$Q$18:$Q$70,MATCH($B162,'Damage costs'!$C$18:$C$70,0))/1000,AB53*INDEX('Damage costs'!$U$18:$U$70,MATCH($B162,'Damage costs'!$C$18:$C$70,0))/1000),"")</f>
        <v/>
      </c>
      <c r="AC162" s="59" t="str">
        <f>IFERROR(IF(OR($C$168=FALSE,LEFT($B162,3)&lt;&gt;"NOX"),AC53*INDEX('Damage costs'!$Q$18:$Q$70,MATCH($B162,'Damage costs'!$C$18:$C$70,0))/1000,AC53*INDEX('Damage costs'!$U$18:$U$70,MATCH($B162,'Damage costs'!$C$18:$C$70,0))/1000),"")</f>
        <v/>
      </c>
      <c r="AD162" s="59" t="str">
        <f>IFERROR(IF(OR($C$168=FALSE,LEFT($B162,3)&lt;&gt;"NOX"),AD53*INDEX('Damage costs'!$Q$18:$Q$70,MATCH($B162,'Damage costs'!$C$18:$C$70,0))/1000,AD53*INDEX('Damage costs'!$U$18:$U$70,MATCH($B162,'Damage costs'!$C$18:$C$70,0))/1000),"")</f>
        <v/>
      </c>
      <c r="AE162" s="59" t="str">
        <f>IFERROR(IF(OR($C$168=FALSE,LEFT($B162,3)&lt;&gt;"NOX"),AE53*INDEX('Damage costs'!$Q$18:$Q$70,MATCH($B162,'Damage costs'!$C$18:$C$70,0))/1000,AE53*INDEX('Damage costs'!$U$18:$U$70,MATCH($B162,'Damage costs'!$C$18:$C$70,0))/1000),"")</f>
        <v/>
      </c>
      <c r="AF162" s="59" t="str">
        <f>IFERROR(IF(OR($C$168=FALSE,LEFT($B162,3)&lt;&gt;"NOX"),AF53*INDEX('Damage costs'!$Q$18:$Q$70,MATCH($B162,'Damage costs'!$C$18:$C$70,0))/1000,AF53*INDEX('Damage costs'!$U$18:$U$70,MATCH($B162,'Damage costs'!$C$18:$C$70,0))/1000),"")</f>
        <v/>
      </c>
      <c r="AG162" s="59" t="str">
        <f>IFERROR(IF(OR($C$168=FALSE,LEFT($B162,3)&lt;&gt;"NOX"),AG53*INDEX('Damage costs'!$Q$18:$Q$70,MATCH($B162,'Damage costs'!$C$18:$C$70,0))/1000,AG53*INDEX('Damage costs'!$U$18:$U$70,MATCH($B162,'Damage costs'!$C$18:$C$70,0))/1000),"")</f>
        <v/>
      </c>
      <c r="AH162" s="59" t="str">
        <f>IFERROR(IF(OR($C$168=FALSE,LEFT($B162,3)&lt;&gt;"NOX"),AH53*INDEX('Damage costs'!$Q$18:$Q$70,MATCH($B162,'Damage costs'!$C$18:$C$70,0))/1000,AH53*INDEX('Damage costs'!$U$18:$U$70,MATCH($B162,'Damage costs'!$C$18:$C$70,0))/1000),"")</f>
        <v/>
      </c>
      <c r="AI162" s="59" t="str">
        <f>IFERROR(IF(OR($C$168=FALSE,LEFT($B162,3)&lt;&gt;"NOX"),AI53*INDEX('Damage costs'!$Q$18:$Q$70,MATCH($B162,'Damage costs'!$C$18:$C$70,0))/1000,AI53*INDEX('Damage costs'!$U$18:$U$70,MATCH($B162,'Damage costs'!$C$18:$C$70,0))/1000),"")</f>
        <v/>
      </c>
      <c r="AJ162" s="59" t="str">
        <f>IFERROR(IF(OR($C$168=FALSE,LEFT($B162,3)&lt;&gt;"NOX"),AJ53*INDEX('Damage costs'!$Q$18:$Q$70,MATCH($B162,'Damage costs'!$C$18:$C$70,0))/1000,AJ53*INDEX('Damage costs'!$U$18:$U$70,MATCH($B162,'Damage costs'!$C$18:$C$70,0))/1000),"")</f>
        <v/>
      </c>
      <c r="AK162" s="59" t="str">
        <f>IFERROR(IF(OR($C$168=FALSE,LEFT($B162,3)&lt;&gt;"NOX"),AK53*INDEX('Damage costs'!$Q$18:$Q$70,MATCH($B162,'Damage costs'!$C$18:$C$70,0))/1000,AK53*INDEX('Damage costs'!$U$18:$U$70,MATCH($B162,'Damage costs'!$C$18:$C$70,0))/1000),"")</f>
        <v/>
      </c>
      <c r="AL162" s="59" t="str">
        <f>IFERROR(IF(OR($C$168=FALSE,LEFT($B162,3)&lt;&gt;"NOX"),AL53*INDEX('Damage costs'!$Q$18:$Q$70,MATCH($B162,'Damage costs'!$C$18:$C$70,0))/1000,AL53*INDEX('Damage costs'!$U$18:$U$70,MATCH($B162,'Damage costs'!$C$18:$C$70,0))/1000),"")</f>
        <v/>
      </c>
      <c r="AM162" s="59" t="str">
        <f>IFERROR(IF(OR($C$168=FALSE,LEFT($B162,3)&lt;&gt;"NOX"),AM53*INDEX('Damage costs'!$Q$18:$Q$70,MATCH($B162,'Damage costs'!$C$18:$C$70,0))/1000,AM53*INDEX('Damage costs'!$U$18:$U$70,MATCH($B162,'Damage costs'!$C$18:$C$70,0))/1000),"")</f>
        <v/>
      </c>
      <c r="AN162" s="59" t="str">
        <f>IFERROR(IF(OR($C$168=FALSE,LEFT($B162,3)&lt;&gt;"NOX"),AN53*INDEX('Damage costs'!$Q$18:$Q$70,MATCH($B162,'Damage costs'!$C$18:$C$70,0))/1000,AN53*INDEX('Damage costs'!$U$18:$U$70,MATCH($B162,'Damage costs'!$C$18:$C$70,0))/1000),"")</f>
        <v/>
      </c>
      <c r="AO162" s="59" t="str">
        <f>IFERROR(IF(OR($C$168=FALSE,LEFT($B162,3)&lt;&gt;"NOX"),AO53*INDEX('Damage costs'!$Q$18:$Q$70,MATCH($B162,'Damage costs'!$C$18:$C$70,0))/1000,AO53*INDEX('Damage costs'!$U$18:$U$70,MATCH($B162,'Damage costs'!$C$18:$C$70,0))/1000),"")</f>
        <v/>
      </c>
      <c r="AP162" s="59" t="str">
        <f>IFERROR(IF(OR($C$168=FALSE,LEFT($B162,3)&lt;&gt;"NOX"),AP53*INDEX('Damage costs'!$Q$18:$Q$70,MATCH($B162,'Damage costs'!$C$18:$C$70,0))/1000,AP53*INDEX('Damage costs'!$U$18:$U$70,MATCH($B162,'Damage costs'!$C$18:$C$70,0))/1000),"")</f>
        <v/>
      </c>
      <c r="AQ162" s="59" t="str">
        <f>IFERROR(IF(OR($C$168=FALSE,LEFT($B162,3)&lt;&gt;"NOX"),AQ53*INDEX('Damage costs'!$Q$18:$Q$70,MATCH($B162,'Damage costs'!$C$18:$C$70,0))/1000,AQ53*INDEX('Damage costs'!$U$18:$U$70,MATCH($B162,'Damage costs'!$C$18:$C$70,0))/1000),"")</f>
        <v/>
      </c>
      <c r="AR162" s="59" t="str">
        <f>IFERROR(IF(OR($C$168=FALSE,LEFT($B162,3)&lt;&gt;"NOX"),AR53*INDEX('Damage costs'!$Q$18:$Q$70,MATCH($B162,'Damage costs'!$C$18:$C$70,0))/1000,AR53*INDEX('Damage costs'!$U$18:$U$70,MATCH($B162,'Damage costs'!$C$18:$C$70,0))/1000),"")</f>
        <v/>
      </c>
      <c r="AS162" s="59" t="str">
        <f>IFERROR(IF(OR($C$168=FALSE,LEFT($B162,3)&lt;&gt;"NOX"),AS53*INDEX('Damage costs'!$Q$18:$Q$70,MATCH($B162,'Damage costs'!$C$18:$C$70,0))/1000,AS53*INDEX('Damage costs'!$U$18:$U$70,MATCH($B162,'Damage costs'!$C$18:$C$70,0))/1000),"")</f>
        <v/>
      </c>
      <c r="AT162" s="59" t="str">
        <f>IFERROR(IF(OR($C$168=FALSE,LEFT($B162,3)&lt;&gt;"NOX"),AT53*INDEX('Damage costs'!$Q$18:$Q$70,MATCH($B162,'Damage costs'!$C$18:$C$70,0))/1000,AT53*INDEX('Damage costs'!$U$18:$U$70,MATCH($B162,'Damage costs'!$C$18:$C$70,0))/1000),"")</f>
        <v/>
      </c>
      <c r="AU162" s="59" t="str">
        <f>IFERROR(IF(OR($C$168=FALSE,LEFT($B162,3)&lt;&gt;"NOX"),AU53*INDEX('Damage costs'!$Q$18:$Q$70,MATCH($B162,'Damage costs'!$C$18:$C$70,0))/1000,AU53*INDEX('Damage costs'!$U$18:$U$70,MATCH($B162,'Damage costs'!$C$18:$C$70,0))/1000),"")</f>
        <v/>
      </c>
      <c r="AV162" s="59" t="str">
        <f>IFERROR(IF(OR($C$168=FALSE,LEFT($B162,3)&lt;&gt;"NOX"),AV53*INDEX('Damage costs'!$Q$18:$Q$70,MATCH($B162,'Damage costs'!$C$18:$C$70,0))/1000,AV53*INDEX('Damage costs'!$U$18:$U$70,MATCH($B162,'Damage costs'!$C$18:$C$70,0))/1000),"")</f>
        <v/>
      </c>
      <c r="AW162" s="59" t="str">
        <f>IFERROR(IF(OR($C$168=FALSE,LEFT($B162,3)&lt;&gt;"NOX"),AW53*INDEX('Damage costs'!$Q$18:$Q$70,MATCH($B162,'Damage costs'!$C$18:$C$70,0))/1000,AW53*INDEX('Damage costs'!$U$18:$U$70,MATCH($B162,'Damage costs'!$C$18:$C$70,0))/1000),"")</f>
        <v/>
      </c>
      <c r="AX162" s="59" t="str">
        <f>IFERROR(IF(OR($C$168=FALSE,LEFT($B162,3)&lt;&gt;"NOX"),AX53*INDEX('Damage costs'!$Q$18:$Q$70,MATCH($B162,'Damage costs'!$C$18:$C$70,0))/1000,AX53*INDEX('Damage costs'!$U$18:$U$70,MATCH($B162,'Damage costs'!$C$18:$C$70,0))/1000),"")</f>
        <v/>
      </c>
      <c r="AY162" s="59" t="str">
        <f>IFERROR(IF(OR($C$168=FALSE,LEFT($B162,3)&lt;&gt;"NOX"),AY53*INDEX('Damage costs'!$Q$18:$Q$70,MATCH($B162,'Damage costs'!$C$18:$C$70,0))/1000,AY53*INDEX('Damage costs'!$U$18:$U$70,MATCH($B162,'Damage costs'!$C$18:$C$70,0))/1000),"")</f>
        <v/>
      </c>
      <c r="AZ162" s="59" t="str">
        <f>IFERROR(IF(OR($C$168=FALSE,LEFT($B162,3)&lt;&gt;"NOX"),AZ53*INDEX('Damage costs'!$Q$18:$Q$70,MATCH($B162,'Damage costs'!$C$18:$C$70,0))/1000,AZ53*INDEX('Damage costs'!$U$18:$U$70,MATCH($B162,'Damage costs'!$C$18:$C$70,0))/1000),"")</f>
        <v/>
      </c>
      <c r="BA162" s="59" t="str">
        <f>IFERROR(IF(OR($C$168=FALSE,LEFT($B162,3)&lt;&gt;"NOX"),BA53*INDEX('Damage costs'!$Q$18:$Q$70,MATCH($B162,'Damage costs'!$C$18:$C$70,0))/1000,BA53*INDEX('Damage costs'!$U$18:$U$70,MATCH($B162,'Damage costs'!$C$18:$C$70,0))/1000),"")</f>
        <v/>
      </c>
      <c r="BB162" s="59" t="str">
        <f>IFERROR(IF(OR($C$168=FALSE,LEFT($B162,3)&lt;&gt;"NOX"),BB53*INDEX('Damage costs'!$Q$18:$Q$70,MATCH($B162,'Damage costs'!$C$18:$C$70,0))/1000,BB53*INDEX('Damage costs'!$U$18:$U$70,MATCH($B162,'Damage costs'!$C$18:$C$70,0))/1000),"")</f>
        <v/>
      </c>
      <c r="BC162" s="59" t="str">
        <f>IFERROR(IF(OR($C$168=FALSE,LEFT($B162,3)&lt;&gt;"NOX"),BC53*INDEX('Damage costs'!$Q$18:$Q$70,MATCH($B162,'Damage costs'!$C$18:$C$70,0))/1000,BC53*INDEX('Damage costs'!$U$18:$U$70,MATCH($B162,'Damage costs'!$C$18:$C$70,0))/1000),"")</f>
        <v/>
      </c>
      <c r="BD162" s="59" t="str">
        <f>IFERROR(IF(OR($C$168=FALSE,LEFT($B162,3)&lt;&gt;"NOX"),BD53*INDEX('Damage costs'!$Q$18:$Q$70,MATCH($B162,'Damage costs'!$C$18:$C$70,0))/1000,BD53*INDEX('Damage costs'!$U$18:$U$70,MATCH($B162,'Damage costs'!$C$18:$C$70,0))/1000),"")</f>
        <v/>
      </c>
      <c r="BE162" s="59" t="str">
        <f>IFERROR(IF(OR($C$168=FALSE,LEFT($B162,3)&lt;&gt;"NOX"),BE53*INDEX('Damage costs'!$Q$18:$Q$70,MATCH($B162,'Damage costs'!$C$18:$C$70,0))/1000,BE53*INDEX('Damage costs'!$U$18:$U$70,MATCH($B162,'Damage costs'!$C$18:$C$70,0))/1000),"")</f>
        <v/>
      </c>
      <c r="BF162" s="59" t="str">
        <f>IFERROR(IF(OR($C$168=FALSE,LEFT($B162,3)&lt;&gt;"NOX"),BF53*INDEX('Damage costs'!$Q$18:$Q$70,MATCH($B162,'Damage costs'!$C$18:$C$70,0))/1000,BF53*INDEX('Damage costs'!$U$18:$U$70,MATCH($B162,'Damage costs'!$C$18:$C$70,0))/1000),"")</f>
        <v/>
      </c>
      <c r="BG162" s="59" t="str">
        <f>IFERROR(IF(OR($C$168=FALSE,LEFT($B162,3)&lt;&gt;"NOX"),BG53*INDEX('Damage costs'!$Q$18:$Q$70,MATCH($B162,'Damage costs'!$C$18:$C$70,0))/1000,BG53*INDEX('Damage costs'!$U$18:$U$70,MATCH($B162,'Damage costs'!$C$18:$C$70,0))/1000),"")</f>
        <v/>
      </c>
      <c r="BH162" s="59" t="str">
        <f>IFERROR(IF(OR($C$168=FALSE,LEFT($B162,3)&lt;&gt;"NOX"),BH53*INDEX('Damage costs'!$Q$18:$Q$70,MATCH($B162,'Damage costs'!$C$18:$C$70,0))/1000,BH53*INDEX('Damage costs'!$U$18:$U$70,MATCH($B162,'Damage costs'!$C$18:$C$70,0))/1000),"")</f>
        <v/>
      </c>
      <c r="BI162" s="59" t="str">
        <f>IFERROR(IF(OR($C$168=FALSE,LEFT($B162,3)&lt;&gt;"NOX"),BI53*INDEX('Damage costs'!$Q$18:$Q$70,MATCH($B162,'Damage costs'!$C$18:$C$70,0))/1000,BI53*INDEX('Damage costs'!$U$18:$U$70,MATCH($B162,'Damage costs'!$C$18:$C$70,0))/1000),"")</f>
        <v/>
      </c>
      <c r="BJ162" s="59" t="str">
        <f>IFERROR(IF(OR($C$168=FALSE,LEFT($B162,3)&lt;&gt;"NOX"),BJ53*INDEX('Damage costs'!$Q$18:$Q$70,MATCH($B162,'Damage costs'!$C$18:$C$70,0))/1000,BJ53*INDEX('Damage costs'!$U$18:$U$70,MATCH($B162,'Damage costs'!$C$18:$C$70,0))/1000),"")</f>
        <v/>
      </c>
      <c r="BK162" s="59" t="str">
        <f>IFERROR(IF(OR($C$168=FALSE,LEFT($B162,3)&lt;&gt;"NOX"),BK53*INDEX('Damage costs'!$Q$18:$Q$70,MATCH($B162,'Damage costs'!$C$18:$C$70,0))/1000,BK53*INDEX('Damage costs'!$U$18:$U$70,MATCH($B162,'Damage costs'!$C$18:$C$70,0))/1000),"")</f>
        <v/>
      </c>
      <c r="BL162" s="59" t="str">
        <f>IFERROR(IF(OR($C$168=FALSE,LEFT($B162,3)&lt;&gt;"NOX"),BL53*INDEX('Damage costs'!$Q$18:$Q$70,MATCH($B162,'Damage costs'!$C$18:$C$70,0))/1000,BL53*INDEX('Damage costs'!$U$18:$U$70,MATCH($B162,'Damage costs'!$C$18:$C$70,0))/1000),"")</f>
        <v/>
      </c>
      <c r="BM162" s="59" t="str">
        <f>IFERROR(IF(OR($C$168=FALSE,LEFT($B162,3)&lt;&gt;"NOX"),BM53*INDEX('Damage costs'!$Q$18:$Q$70,MATCH($B162,'Damage costs'!$C$18:$C$70,0))/1000,BM53*INDEX('Damage costs'!$U$18:$U$70,MATCH($B162,'Damage costs'!$C$18:$C$70,0))/1000),"")</f>
        <v/>
      </c>
      <c r="BN162" s="59" t="str">
        <f>IFERROR(IF(OR($C$168=FALSE,LEFT($B162,3)&lt;&gt;"NOX"),BN53*INDEX('Damage costs'!$Q$18:$Q$70,MATCH($B162,'Damage costs'!$C$18:$C$70,0))/1000,BN53*INDEX('Damage costs'!$U$18:$U$70,MATCH($B162,'Damage costs'!$C$18:$C$70,0))/1000),"")</f>
        <v/>
      </c>
      <c r="BO162" s="59" t="str">
        <f>IFERROR(IF(OR($C$168=FALSE,LEFT($B162,3)&lt;&gt;"NOX"),BO53*INDEX('Damage costs'!$Q$18:$Q$70,MATCH($B162,'Damage costs'!$C$18:$C$70,0))/1000,BO53*INDEX('Damage costs'!$U$18:$U$70,MATCH($B162,'Damage costs'!$C$18:$C$70,0))/1000),"")</f>
        <v/>
      </c>
      <c r="BP162" s="59" t="str">
        <f>IFERROR(IF(OR($C$168=FALSE,LEFT($B162,3)&lt;&gt;"NOX"),BP53*INDEX('Damage costs'!$Q$18:$Q$70,MATCH($B162,'Damage costs'!$C$18:$C$70,0))/1000,BP53*INDEX('Damage costs'!$U$18:$U$70,MATCH($B162,'Damage costs'!$C$18:$C$70,0))/1000),"")</f>
        <v/>
      </c>
      <c r="BQ162" s="59" t="str">
        <f>IFERROR(IF(OR($C$168=FALSE,LEFT($B162,3)&lt;&gt;"NOX"),BQ53*INDEX('Damage costs'!$Q$18:$Q$70,MATCH($B162,'Damage costs'!$C$18:$C$70,0))/1000,BQ53*INDEX('Damage costs'!$U$18:$U$70,MATCH($B162,'Damage costs'!$C$18:$C$70,0))/1000),"")</f>
        <v/>
      </c>
      <c r="BR162" s="59" t="str">
        <f>IFERROR(IF(OR($C$168=FALSE,LEFT($B162,3)&lt;&gt;"NOX"),BR53*INDEX('Damage costs'!$Q$18:$Q$70,MATCH($B162,'Damage costs'!$C$18:$C$70,0))/1000,BR53*INDEX('Damage costs'!$U$18:$U$70,MATCH($B162,'Damage costs'!$C$18:$C$70,0))/1000),"")</f>
        <v/>
      </c>
      <c r="BS162" s="59" t="str">
        <f>IFERROR(IF(OR($C$168=FALSE,LEFT($B162,3)&lt;&gt;"NOX"),BS53*INDEX('Damage costs'!$Q$18:$Q$70,MATCH($B162,'Damage costs'!$C$18:$C$70,0))/1000,BS53*INDEX('Damage costs'!$U$18:$U$70,MATCH($B162,'Damage costs'!$C$18:$C$70,0))/1000),"")</f>
        <v/>
      </c>
      <c r="BT162" s="59" t="str">
        <f>IFERROR(IF(OR($C$168=FALSE,LEFT($B162,3)&lt;&gt;"NOX"),BT53*INDEX('Damage costs'!$Q$18:$Q$70,MATCH($B162,'Damage costs'!$C$18:$C$70,0))/1000,BT53*INDEX('Damage costs'!$U$18:$U$70,MATCH($B162,'Damage costs'!$C$18:$C$70,0))/1000),"")</f>
        <v/>
      </c>
      <c r="BU162" s="59" t="str">
        <f>IFERROR(IF(OR($C$168=FALSE,LEFT($B162,3)&lt;&gt;"NOX"),BU53*INDEX('Damage costs'!$Q$18:$Q$70,MATCH($B162,'Damage costs'!$C$18:$C$70,0))/1000,BU53*INDEX('Damage costs'!$U$18:$U$70,MATCH($B162,'Damage costs'!$C$18:$C$70,0))/1000),"")</f>
        <v/>
      </c>
      <c r="BV162" s="59" t="str">
        <f>IFERROR(IF(OR($C$168=FALSE,LEFT($B162,3)&lt;&gt;"NOX"),BV53*INDEX('Damage costs'!$Q$18:$Q$70,MATCH($B162,'Damage costs'!$C$18:$C$70,0))/1000,BV53*INDEX('Damage costs'!$U$18:$U$70,MATCH($B162,'Damage costs'!$C$18:$C$70,0))/1000),"")</f>
        <v/>
      </c>
      <c r="BW162" s="59" t="str">
        <f>IFERROR(IF(OR($C$168=FALSE,LEFT($B162,3)&lt;&gt;"NOX"),BW53*INDEX('Damage costs'!$Q$18:$Q$70,MATCH($B162,'Damage costs'!$C$18:$C$70,0))/1000,BW53*INDEX('Damage costs'!$U$18:$U$70,MATCH($B162,'Damage costs'!$C$18:$C$70,0))/1000),"")</f>
        <v/>
      </c>
      <c r="BX162" s="59" t="str">
        <f>IFERROR(IF(OR($C$168=FALSE,LEFT($B162,3)&lt;&gt;"NOX"),BX53*INDEX('Damage costs'!$Q$18:$Q$70,MATCH($B162,'Damage costs'!$C$18:$C$70,0))/1000,BX53*INDEX('Damage costs'!$U$18:$U$70,MATCH($B162,'Damage costs'!$C$18:$C$70,0))/1000),"")</f>
        <v/>
      </c>
      <c r="BY162" s="59" t="str">
        <f>IFERROR(IF(OR($C$168=FALSE,LEFT($B162,3)&lt;&gt;"NOX"),BY53*INDEX('Damage costs'!$Q$18:$Q$70,MATCH($B162,'Damage costs'!$C$18:$C$70,0))/1000,BY53*INDEX('Damage costs'!$U$18:$U$70,MATCH($B162,'Damage costs'!$C$18:$C$70,0))/1000),"")</f>
        <v/>
      </c>
      <c r="BZ162" s="59" t="str">
        <f>IFERROR(IF(OR($C$168=FALSE,LEFT($B162,3)&lt;&gt;"NOX"),BZ53*INDEX('Damage costs'!$Q$18:$Q$70,MATCH($B162,'Damage costs'!$C$18:$C$70,0))/1000,BZ53*INDEX('Damage costs'!$U$18:$U$70,MATCH($B162,'Damage costs'!$C$18:$C$70,0))/1000),"")</f>
        <v/>
      </c>
      <c r="CA162" s="59" t="str">
        <f>IFERROR(IF(OR($C$168=FALSE,LEFT($B162,3)&lt;&gt;"NOX"),CA53*INDEX('Damage costs'!$Q$18:$Q$70,MATCH($B162,'Damage costs'!$C$18:$C$70,0))/1000,CA53*INDEX('Damage costs'!$U$18:$U$70,MATCH($B162,'Damage costs'!$C$18:$C$70,0))/1000),"")</f>
        <v/>
      </c>
      <c r="CB162" s="59" t="str">
        <f>IFERROR(IF(OR($C$168=FALSE,LEFT($B162,3)&lt;&gt;"NOX"),CB53*INDEX('Damage costs'!$Q$18:$Q$70,MATCH($B162,'Damage costs'!$C$18:$C$70,0))/1000,CB53*INDEX('Damage costs'!$U$18:$U$70,MATCH($B162,'Damage costs'!$C$18:$C$70,0))/1000),"")</f>
        <v/>
      </c>
      <c r="CC162" s="59" t="str">
        <f>IFERROR(IF(OR($C$168=FALSE,LEFT($B162,3)&lt;&gt;"NOX"),CC53*INDEX('Damage costs'!$Q$18:$Q$70,MATCH($B162,'Damage costs'!$C$18:$C$70,0))/1000,CC53*INDEX('Damage costs'!$U$18:$U$70,MATCH($B162,'Damage costs'!$C$18:$C$70,0))/1000),"")</f>
        <v/>
      </c>
      <c r="CD162" s="59" t="str">
        <f>IFERROR(IF(OR($C$168=FALSE,LEFT($B162,3)&lt;&gt;"NOX"),CD53*INDEX('Damage costs'!$Q$18:$Q$70,MATCH($B162,'Damage costs'!$C$18:$C$70,0))/1000,CD53*INDEX('Damage costs'!$U$18:$U$70,MATCH($B162,'Damage costs'!$C$18:$C$70,0))/1000),"")</f>
        <v/>
      </c>
      <c r="CE162" s="59" t="str">
        <f>IFERROR(IF(OR($C$168=FALSE,LEFT($B162,3)&lt;&gt;"NOX"),CE53*INDEX('Damage costs'!$Q$18:$Q$70,MATCH($B162,'Damage costs'!$C$18:$C$70,0))/1000,CE53*INDEX('Damage costs'!$U$18:$U$70,MATCH($B162,'Damage costs'!$C$18:$C$70,0))/1000),"")</f>
        <v/>
      </c>
      <c r="CF162" s="59" t="str">
        <f>IFERROR(IF(OR($C$168=FALSE,LEFT($B162,3)&lt;&gt;"NOX"),CF53*INDEX('Damage costs'!$Q$18:$Q$70,MATCH($B162,'Damage costs'!$C$18:$C$70,0))/1000,CF53*INDEX('Damage costs'!$U$18:$U$70,MATCH($B162,'Damage costs'!$C$18:$C$70,0))/1000),"")</f>
        <v/>
      </c>
      <c r="CG162" s="59" t="str">
        <f>IFERROR(IF(OR($C$168=FALSE,LEFT($B162,3)&lt;&gt;"NOX"),CG53*INDEX('Damage costs'!$Q$18:$Q$70,MATCH($B162,'Damage costs'!$C$18:$C$70,0))/1000,CG53*INDEX('Damage costs'!$U$18:$U$70,MATCH($B162,'Damage costs'!$C$18:$C$70,0))/1000),"")</f>
        <v/>
      </c>
      <c r="CH162" s="59" t="str">
        <f>IFERROR(IF(OR($C$168=FALSE,LEFT($B162,3)&lt;&gt;"NOX"),CH53*INDEX('Damage costs'!$Q$18:$Q$70,MATCH($B162,'Damage costs'!$C$18:$C$70,0))/1000,CH53*INDEX('Damage costs'!$U$18:$U$70,MATCH($B162,'Damage costs'!$C$18:$C$70,0))/1000),"")</f>
        <v/>
      </c>
      <c r="CI162" s="59" t="str">
        <f>IFERROR(IF(OR($C$168=FALSE,LEFT($B162,3)&lt;&gt;"NOX"),CI53*INDEX('Damage costs'!$Q$18:$Q$70,MATCH($B162,'Damage costs'!$C$18:$C$70,0))/1000,CI53*INDEX('Damage costs'!$U$18:$U$70,MATCH($B162,'Damage costs'!$C$18:$C$70,0))/1000),"")</f>
        <v/>
      </c>
      <c r="CJ162" s="59" t="str">
        <f>IFERROR(IF(OR($C$168=FALSE,LEFT($B162,3)&lt;&gt;"NOX"),CJ53*INDEX('Damage costs'!$Q$18:$Q$70,MATCH($B162,'Damage costs'!$C$18:$C$70,0))/1000,CJ53*INDEX('Damage costs'!$U$18:$U$70,MATCH($B162,'Damage costs'!$C$18:$C$70,0))/1000),"")</f>
        <v/>
      </c>
      <c r="CK162" s="59" t="str">
        <f>IFERROR(IF(OR($C$168=FALSE,LEFT($B162,3)&lt;&gt;"NOX"),CK53*INDEX('Damage costs'!$Q$18:$Q$70,MATCH($B162,'Damage costs'!$C$18:$C$70,0))/1000,CK53*INDEX('Damage costs'!$U$18:$U$70,MATCH($B162,'Damage costs'!$C$18:$C$70,0))/1000),"")</f>
        <v/>
      </c>
      <c r="CL162" s="59" t="str">
        <f>IFERROR(IF(OR($C$168=FALSE,LEFT($B162,3)&lt;&gt;"NOX"),CL53*INDEX('Damage costs'!$Q$18:$Q$70,MATCH($B162,'Damage costs'!$C$18:$C$70,0))/1000,CL53*INDEX('Damage costs'!$U$18:$U$70,MATCH($B162,'Damage costs'!$C$18:$C$70,0))/1000),"")</f>
        <v/>
      </c>
      <c r="CM162" s="59" t="str">
        <f>IFERROR(IF(OR($C$168=FALSE,LEFT($B162,3)&lt;&gt;"NOX"),CM53*INDEX('Damage costs'!$Q$18:$Q$70,MATCH($B162,'Damage costs'!$C$18:$C$70,0))/1000,CM53*INDEX('Damage costs'!$U$18:$U$70,MATCH($B162,'Damage costs'!$C$18:$C$70,0))/1000),"")</f>
        <v/>
      </c>
      <c r="CN162" s="59" t="str">
        <f>IFERROR(IF(OR($C$168=FALSE,LEFT($B162,3)&lt;&gt;"NOX"),CN53*INDEX('Damage costs'!$Q$18:$Q$70,MATCH($B162,'Damage costs'!$C$18:$C$70,0))/1000,CN53*INDEX('Damage costs'!$U$18:$U$70,MATCH($B162,'Damage costs'!$C$18:$C$70,0))/1000),"")</f>
        <v/>
      </c>
      <c r="CO162" s="59" t="str">
        <f>IFERROR(IF(OR($C$168=FALSE,LEFT($B162,3)&lt;&gt;"NOX"),CO53*INDEX('Damage costs'!$Q$18:$Q$70,MATCH($B162,'Damage costs'!$C$18:$C$70,0))/1000,CO53*INDEX('Damage costs'!$U$18:$U$70,MATCH($B162,'Damage costs'!$C$18:$C$70,0))/1000),"")</f>
        <v/>
      </c>
      <c r="CP162" s="59" t="str">
        <f>IFERROR(IF(OR($C$168=FALSE,LEFT($B162,3)&lt;&gt;"NOX"),CP53*INDEX('Damage costs'!$Q$18:$Q$70,MATCH($B162,'Damage costs'!$C$18:$C$70,0))/1000,CP53*INDEX('Damage costs'!$U$18:$U$70,MATCH($B162,'Damage costs'!$C$18:$C$70,0))/1000),"")</f>
        <v/>
      </c>
      <c r="CQ162" s="59" t="str">
        <f>IFERROR(IF(OR($C$168=FALSE,LEFT($B162,3)&lt;&gt;"NOX"),CQ53*INDEX('Damage costs'!$Q$18:$Q$70,MATCH($B162,'Damage costs'!$C$18:$C$70,0))/1000,CQ53*INDEX('Damage costs'!$U$18:$U$70,MATCH($B162,'Damage costs'!$C$18:$C$70,0))/1000),"")</f>
        <v/>
      </c>
      <c r="CR162" s="59" t="str">
        <f>IFERROR(IF(OR($C$168=FALSE,LEFT($B162,3)&lt;&gt;"NOX"),CR53*INDEX('Damage costs'!$Q$18:$Q$70,MATCH($B162,'Damage costs'!$C$18:$C$70,0))/1000,CR53*INDEX('Damage costs'!$U$18:$U$70,MATCH($B162,'Damage costs'!$C$18:$C$70,0))/1000),"")</f>
        <v/>
      </c>
      <c r="CS162" s="59" t="str">
        <f>IFERROR(IF(OR($C$168=FALSE,LEFT($B162,3)&lt;&gt;"NOX"),CS53*INDEX('Damage costs'!$Q$18:$Q$70,MATCH($B162,'Damage costs'!$C$18:$C$70,0))/1000,CS53*INDEX('Damage costs'!$U$18:$U$70,MATCH($B162,'Damage costs'!$C$18:$C$70,0))/1000),"")</f>
        <v/>
      </c>
      <c r="CT162" s="59" t="str">
        <f>IFERROR(IF(OR($C$168=FALSE,LEFT($B162,3)&lt;&gt;"NOX"),CT53*INDEX('Damage costs'!$Q$18:$Q$70,MATCH($B162,'Damage costs'!$C$18:$C$70,0))/1000,CT53*INDEX('Damage costs'!$U$18:$U$70,MATCH($B162,'Damage costs'!$C$18:$C$70,0))/1000),"")</f>
        <v/>
      </c>
      <c r="CU162" s="59" t="str">
        <f>IFERROR(IF(OR($C$168=FALSE,LEFT($B162,3)&lt;&gt;"NOX"),CU53*INDEX('Damage costs'!$Q$18:$Q$70,MATCH($B162,'Damage costs'!$C$18:$C$70,0))/1000,CU53*INDEX('Damage costs'!$U$18:$U$70,MATCH($B162,'Damage costs'!$C$18:$C$70,0))/1000),"")</f>
        <v/>
      </c>
      <c r="CV162" s="59" t="str">
        <f>IFERROR(IF(OR($C$168=FALSE,LEFT($B162,3)&lt;&gt;"NOX"),CV53*INDEX('Damage costs'!$Q$18:$Q$70,MATCH($B162,'Damage costs'!$C$18:$C$70,0))/1000,CV53*INDEX('Damage costs'!$U$18:$U$70,MATCH($B162,'Damage costs'!$C$18:$C$70,0))/1000),"")</f>
        <v/>
      </c>
      <c r="CW162" s="59" t="str">
        <f>IFERROR(IF(OR($C$168=FALSE,LEFT($B162,3)&lt;&gt;"NOX"),CW53*INDEX('Damage costs'!$Q$18:$Q$70,MATCH($B162,'Damage costs'!$C$18:$C$70,0))/1000,CW53*INDEX('Damage costs'!$U$18:$U$70,MATCH($B162,'Damage costs'!$C$18:$C$70,0))/1000),"")</f>
        <v/>
      </c>
      <c r="CX162" s="59" t="str">
        <f>IFERROR(IF(OR($C$168=FALSE,LEFT($B162,3)&lt;&gt;"NOX"),CX53*INDEX('Damage costs'!$Q$18:$Q$70,MATCH($B162,'Damage costs'!$C$18:$C$70,0))/1000,CX53*INDEX('Damage costs'!$U$18:$U$70,MATCH($B162,'Damage costs'!$C$18:$C$70,0))/1000),"")</f>
        <v/>
      </c>
      <c r="CY162" s="59" t="str">
        <f>IFERROR(IF(OR($C$168=FALSE,LEFT($B162,3)&lt;&gt;"NOX"),CY53*INDEX('Damage costs'!$Q$18:$Q$70,MATCH($B162,'Damage costs'!$C$18:$C$70,0))/1000,CY53*INDEX('Damage costs'!$U$18:$U$70,MATCH($B162,'Damage costs'!$C$18:$C$70,0))/1000),"")</f>
        <v/>
      </c>
      <c r="CZ162" s="391"/>
    </row>
    <row r="163" spans="2:104" x14ac:dyDescent="0.25">
      <c r="B163" s="406">
        <f t="shared" si="60"/>
        <v>0</v>
      </c>
      <c r="C163" s="9" t="s">
        <v>1117</v>
      </c>
      <c r="D163" s="59" t="str">
        <f>IFERROR(IF(OR($C$168=FALSE,LEFT($B163,3)&lt;&gt;"NOX"),D54*INDEX('Damage costs'!$Q$18:$Q$70,MATCH($B163,'Damage costs'!$C$18:$C$70,0))/1000,D54*INDEX('Damage costs'!$U$18:$U$70,MATCH($B163,'Damage costs'!$C$18:$C$70,0))/1000),"")</f>
        <v/>
      </c>
      <c r="E163" s="59" t="str">
        <f>IFERROR(IF(OR($C$168=FALSE,LEFT($B163,3)&lt;&gt;"NOX"),E54*INDEX('Damage costs'!$Q$18:$Q$70,MATCH($B163,'Damage costs'!$C$18:$C$70,0))/1000,E54*INDEX('Damage costs'!$U$18:$U$70,MATCH($B163,'Damage costs'!$C$18:$C$70,0))/1000),"")</f>
        <v/>
      </c>
      <c r="F163" s="59" t="str">
        <f>IFERROR(IF(OR($C$168=FALSE,LEFT($B163,3)&lt;&gt;"NOX"),F54*INDEX('Damage costs'!$Q$18:$Q$70,MATCH($B163,'Damage costs'!$C$18:$C$70,0))/1000,F54*INDEX('Damage costs'!$U$18:$U$70,MATCH($B163,'Damage costs'!$C$18:$C$70,0))/1000),"")</f>
        <v/>
      </c>
      <c r="G163" s="59" t="str">
        <f>IFERROR(IF(OR($C$168=FALSE,LEFT($B163,3)&lt;&gt;"NOX"),G54*INDEX('Damage costs'!$Q$18:$Q$70,MATCH($B163,'Damage costs'!$C$18:$C$70,0))/1000,G54*INDEX('Damage costs'!$U$18:$U$70,MATCH($B163,'Damage costs'!$C$18:$C$70,0))/1000),"")</f>
        <v/>
      </c>
      <c r="H163" s="59" t="str">
        <f>IFERROR(IF(OR($C$168=FALSE,LEFT($B163,3)&lt;&gt;"NOX"),H54*INDEX('Damage costs'!$Q$18:$Q$70,MATCH($B163,'Damage costs'!$C$18:$C$70,0))/1000,H54*INDEX('Damage costs'!$U$18:$U$70,MATCH($B163,'Damage costs'!$C$18:$C$70,0))/1000),"")</f>
        <v/>
      </c>
      <c r="I163" s="59" t="str">
        <f>IFERROR(IF(OR($C$168=FALSE,LEFT($B163,3)&lt;&gt;"NOX"),I54*INDEX('Damage costs'!$Q$18:$Q$70,MATCH($B163,'Damage costs'!$C$18:$C$70,0))/1000,I54*INDEX('Damage costs'!$U$18:$U$70,MATCH($B163,'Damage costs'!$C$18:$C$70,0))/1000),"")</f>
        <v/>
      </c>
      <c r="J163" s="59" t="str">
        <f>IFERROR(IF(OR($C$168=FALSE,LEFT($B163,3)&lt;&gt;"NOX"),J54*INDEX('Damage costs'!$Q$18:$Q$70,MATCH($B163,'Damage costs'!$C$18:$C$70,0))/1000,J54*INDEX('Damage costs'!$U$18:$U$70,MATCH($B163,'Damage costs'!$C$18:$C$70,0))/1000),"")</f>
        <v/>
      </c>
      <c r="K163" s="59" t="str">
        <f>IFERROR(IF(OR($C$168=FALSE,LEFT($B163,3)&lt;&gt;"NOX"),K54*INDEX('Damage costs'!$Q$18:$Q$70,MATCH($B163,'Damage costs'!$C$18:$C$70,0))/1000,K54*INDEX('Damage costs'!$U$18:$U$70,MATCH($B163,'Damage costs'!$C$18:$C$70,0))/1000),"")</f>
        <v/>
      </c>
      <c r="L163" s="59" t="str">
        <f>IFERROR(IF(OR($C$168=FALSE,LEFT($B163,3)&lt;&gt;"NOX"),L54*INDEX('Damage costs'!$Q$18:$Q$70,MATCH($B163,'Damage costs'!$C$18:$C$70,0))/1000,L54*INDEX('Damage costs'!$U$18:$U$70,MATCH($B163,'Damage costs'!$C$18:$C$70,0))/1000),"")</f>
        <v/>
      </c>
      <c r="M163" s="59" t="str">
        <f>IFERROR(IF(OR($C$168=FALSE,LEFT($B163,3)&lt;&gt;"NOX"),M54*INDEX('Damage costs'!$Q$18:$Q$70,MATCH($B163,'Damage costs'!$C$18:$C$70,0))/1000,M54*INDEX('Damage costs'!$U$18:$U$70,MATCH($B163,'Damage costs'!$C$18:$C$70,0))/1000),"")</f>
        <v/>
      </c>
      <c r="N163" s="59" t="str">
        <f>IFERROR(IF(OR($C$168=FALSE,LEFT($B163,3)&lt;&gt;"NOX"),N54*INDEX('Damage costs'!$Q$18:$Q$70,MATCH($B163,'Damage costs'!$C$18:$C$70,0))/1000,N54*INDEX('Damage costs'!$U$18:$U$70,MATCH($B163,'Damage costs'!$C$18:$C$70,0))/1000),"")</f>
        <v/>
      </c>
      <c r="O163" s="59" t="str">
        <f>IFERROR(IF(OR($C$168=FALSE,LEFT($B163,3)&lt;&gt;"NOX"),O54*INDEX('Damage costs'!$Q$18:$Q$70,MATCH($B163,'Damage costs'!$C$18:$C$70,0))/1000,O54*INDEX('Damage costs'!$U$18:$U$70,MATCH($B163,'Damage costs'!$C$18:$C$70,0))/1000),"")</f>
        <v/>
      </c>
      <c r="P163" s="59" t="str">
        <f>IFERROR(IF(OR($C$168=FALSE,LEFT($B163,3)&lt;&gt;"NOX"),P54*INDEX('Damage costs'!$Q$18:$Q$70,MATCH($B163,'Damage costs'!$C$18:$C$70,0))/1000,P54*INDEX('Damage costs'!$U$18:$U$70,MATCH($B163,'Damage costs'!$C$18:$C$70,0))/1000),"")</f>
        <v/>
      </c>
      <c r="Q163" s="59" t="str">
        <f>IFERROR(IF(OR($C$168=FALSE,LEFT($B163,3)&lt;&gt;"NOX"),Q54*INDEX('Damage costs'!$Q$18:$Q$70,MATCH($B163,'Damage costs'!$C$18:$C$70,0))/1000,Q54*INDEX('Damage costs'!$U$18:$U$70,MATCH($B163,'Damage costs'!$C$18:$C$70,0))/1000),"")</f>
        <v/>
      </c>
      <c r="R163" s="59" t="str">
        <f>IFERROR(IF(OR($C$168=FALSE,LEFT($B163,3)&lt;&gt;"NOX"),R54*INDEX('Damage costs'!$Q$18:$Q$70,MATCH($B163,'Damage costs'!$C$18:$C$70,0))/1000,R54*INDEX('Damage costs'!$U$18:$U$70,MATCH($B163,'Damage costs'!$C$18:$C$70,0))/1000),"")</f>
        <v/>
      </c>
      <c r="S163" s="59" t="str">
        <f>IFERROR(IF(OR($C$168=FALSE,LEFT($B163,3)&lt;&gt;"NOX"),S54*INDEX('Damage costs'!$Q$18:$Q$70,MATCH($B163,'Damage costs'!$C$18:$C$70,0))/1000,S54*INDEX('Damage costs'!$U$18:$U$70,MATCH($B163,'Damage costs'!$C$18:$C$70,0))/1000),"")</f>
        <v/>
      </c>
      <c r="T163" s="59" t="str">
        <f>IFERROR(IF(OR($C$168=FALSE,LEFT($B163,3)&lt;&gt;"NOX"),T54*INDEX('Damage costs'!$Q$18:$Q$70,MATCH($B163,'Damage costs'!$C$18:$C$70,0))/1000,T54*INDEX('Damage costs'!$U$18:$U$70,MATCH($B163,'Damage costs'!$C$18:$C$70,0))/1000),"")</f>
        <v/>
      </c>
      <c r="U163" s="59" t="str">
        <f>IFERROR(IF(OR($C$168=FALSE,LEFT($B163,3)&lt;&gt;"NOX"),U54*INDEX('Damage costs'!$Q$18:$Q$70,MATCH($B163,'Damage costs'!$C$18:$C$70,0))/1000,U54*INDEX('Damage costs'!$U$18:$U$70,MATCH($B163,'Damage costs'!$C$18:$C$70,0))/1000),"")</f>
        <v/>
      </c>
      <c r="V163" s="59" t="str">
        <f>IFERROR(IF(OR($C$168=FALSE,LEFT($B163,3)&lt;&gt;"NOX"),V54*INDEX('Damage costs'!$Q$18:$Q$70,MATCH($B163,'Damage costs'!$C$18:$C$70,0))/1000,V54*INDEX('Damage costs'!$U$18:$U$70,MATCH($B163,'Damage costs'!$C$18:$C$70,0))/1000),"")</f>
        <v/>
      </c>
      <c r="W163" s="59" t="str">
        <f>IFERROR(IF(OR($C$168=FALSE,LEFT($B163,3)&lt;&gt;"NOX"),W54*INDEX('Damage costs'!$Q$18:$Q$70,MATCH($B163,'Damage costs'!$C$18:$C$70,0))/1000,W54*INDEX('Damage costs'!$U$18:$U$70,MATCH($B163,'Damage costs'!$C$18:$C$70,0))/1000),"")</f>
        <v/>
      </c>
      <c r="X163" s="59" t="str">
        <f>IFERROR(IF(OR($C$168=FALSE,LEFT($B163,3)&lt;&gt;"NOX"),X54*INDEX('Damage costs'!$Q$18:$Q$70,MATCH($B163,'Damage costs'!$C$18:$C$70,0))/1000,X54*INDEX('Damage costs'!$U$18:$U$70,MATCH($B163,'Damage costs'!$C$18:$C$70,0))/1000),"")</f>
        <v/>
      </c>
      <c r="Y163" s="59" t="str">
        <f>IFERROR(IF(OR($C$168=FALSE,LEFT($B163,3)&lt;&gt;"NOX"),Y54*INDEX('Damage costs'!$Q$18:$Q$70,MATCH($B163,'Damage costs'!$C$18:$C$70,0))/1000,Y54*INDEX('Damage costs'!$U$18:$U$70,MATCH($B163,'Damage costs'!$C$18:$C$70,0))/1000),"")</f>
        <v/>
      </c>
      <c r="Z163" s="59" t="str">
        <f>IFERROR(IF(OR($C$168=FALSE,LEFT($B163,3)&lt;&gt;"NOX"),Z54*INDEX('Damage costs'!$Q$18:$Q$70,MATCH($B163,'Damage costs'!$C$18:$C$70,0))/1000,Z54*INDEX('Damage costs'!$U$18:$U$70,MATCH($B163,'Damage costs'!$C$18:$C$70,0))/1000),"")</f>
        <v/>
      </c>
      <c r="AA163" s="59" t="str">
        <f>IFERROR(IF(OR($C$168=FALSE,LEFT($B163,3)&lt;&gt;"NOX"),AA54*INDEX('Damage costs'!$Q$18:$Q$70,MATCH($B163,'Damage costs'!$C$18:$C$70,0))/1000,AA54*INDEX('Damage costs'!$U$18:$U$70,MATCH($B163,'Damage costs'!$C$18:$C$70,0))/1000),"")</f>
        <v/>
      </c>
      <c r="AB163" s="59" t="str">
        <f>IFERROR(IF(OR($C$168=FALSE,LEFT($B163,3)&lt;&gt;"NOX"),AB54*INDEX('Damage costs'!$Q$18:$Q$70,MATCH($B163,'Damage costs'!$C$18:$C$70,0))/1000,AB54*INDEX('Damage costs'!$U$18:$U$70,MATCH($B163,'Damage costs'!$C$18:$C$70,0))/1000),"")</f>
        <v/>
      </c>
      <c r="AC163" s="59" t="str">
        <f>IFERROR(IF(OR($C$168=FALSE,LEFT($B163,3)&lt;&gt;"NOX"),AC54*INDEX('Damage costs'!$Q$18:$Q$70,MATCH($B163,'Damage costs'!$C$18:$C$70,0))/1000,AC54*INDEX('Damage costs'!$U$18:$U$70,MATCH($B163,'Damage costs'!$C$18:$C$70,0))/1000),"")</f>
        <v/>
      </c>
      <c r="AD163" s="59" t="str">
        <f>IFERROR(IF(OR($C$168=FALSE,LEFT($B163,3)&lt;&gt;"NOX"),AD54*INDEX('Damage costs'!$Q$18:$Q$70,MATCH($B163,'Damage costs'!$C$18:$C$70,0))/1000,AD54*INDEX('Damage costs'!$U$18:$U$70,MATCH($B163,'Damage costs'!$C$18:$C$70,0))/1000),"")</f>
        <v/>
      </c>
      <c r="AE163" s="59" t="str">
        <f>IFERROR(IF(OR($C$168=FALSE,LEFT($B163,3)&lt;&gt;"NOX"),AE54*INDEX('Damage costs'!$Q$18:$Q$70,MATCH($B163,'Damage costs'!$C$18:$C$70,0))/1000,AE54*INDEX('Damage costs'!$U$18:$U$70,MATCH($B163,'Damage costs'!$C$18:$C$70,0))/1000),"")</f>
        <v/>
      </c>
      <c r="AF163" s="59" t="str">
        <f>IFERROR(IF(OR($C$168=FALSE,LEFT($B163,3)&lt;&gt;"NOX"),AF54*INDEX('Damage costs'!$Q$18:$Q$70,MATCH($B163,'Damage costs'!$C$18:$C$70,0))/1000,AF54*INDEX('Damage costs'!$U$18:$U$70,MATCH($B163,'Damage costs'!$C$18:$C$70,0))/1000),"")</f>
        <v/>
      </c>
      <c r="AG163" s="59" t="str">
        <f>IFERROR(IF(OR($C$168=FALSE,LEFT($B163,3)&lt;&gt;"NOX"),AG54*INDEX('Damage costs'!$Q$18:$Q$70,MATCH($B163,'Damage costs'!$C$18:$C$70,0))/1000,AG54*INDEX('Damage costs'!$U$18:$U$70,MATCH($B163,'Damage costs'!$C$18:$C$70,0))/1000),"")</f>
        <v/>
      </c>
      <c r="AH163" s="59" t="str">
        <f>IFERROR(IF(OR($C$168=FALSE,LEFT($B163,3)&lt;&gt;"NOX"),AH54*INDEX('Damage costs'!$Q$18:$Q$70,MATCH($B163,'Damage costs'!$C$18:$C$70,0))/1000,AH54*INDEX('Damage costs'!$U$18:$U$70,MATCH($B163,'Damage costs'!$C$18:$C$70,0))/1000),"")</f>
        <v/>
      </c>
      <c r="AI163" s="59" t="str">
        <f>IFERROR(IF(OR($C$168=FALSE,LEFT($B163,3)&lt;&gt;"NOX"),AI54*INDEX('Damage costs'!$Q$18:$Q$70,MATCH($B163,'Damage costs'!$C$18:$C$70,0))/1000,AI54*INDEX('Damage costs'!$U$18:$U$70,MATCH($B163,'Damage costs'!$C$18:$C$70,0))/1000),"")</f>
        <v/>
      </c>
      <c r="AJ163" s="59" t="str">
        <f>IFERROR(IF(OR($C$168=FALSE,LEFT($B163,3)&lt;&gt;"NOX"),AJ54*INDEX('Damage costs'!$Q$18:$Q$70,MATCH($B163,'Damage costs'!$C$18:$C$70,0))/1000,AJ54*INDEX('Damage costs'!$U$18:$U$70,MATCH($B163,'Damage costs'!$C$18:$C$70,0))/1000),"")</f>
        <v/>
      </c>
      <c r="AK163" s="59" t="str">
        <f>IFERROR(IF(OR($C$168=FALSE,LEFT($B163,3)&lt;&gt;"NOX"),AK54*INDEX('Damage costs'!$Q$18:$Q$70,MATCH($B163,'Damage costs'!$C$18:$C$70,0))/1000,AK54*INDEX('Damage costs'!$U$18:$U$70,MATCH($B163,'Damage costs'!$C$18:$C$70,0))/1000),"")</f>
        <v/>
      </c>
      <c r="AL163" s="59" t="str">
        <f>IFERROR(IF(OR($C$168=FALSE,LEFT($B163,3)&lt;&gt;"NOX"),AL54*INDEX('Damage costs'!$Q$18:$Q$70,MATCH($B163,'Damage costs'!$C$18:$C$70,0))/1000,AL54*INDEX('Damage costs'!$U$18:$U$70,MATCH($B163,'Damage costs'!$C$18:$C$70,0))/1000),"")</f>
        <v/>
      </c>
      <c r="AM163" s="59" t="str">
        <f>IFERROR(IF(OR($C$168=FALSE,LEFT($B163,3)&lt;&gt;"NOX"),AM54*INDEX('Damage costs'!$Q$18:$Q$70,MATCH($B163,'Damage costs'!$C$18:$C$70,0))/1000,AM54*INDEX('Damage costs'!$U$18:$U$70,MATCH($B163,'Damage costs'!$C$18:$C$70,0))/1000),"")</f>
        <v/>
      </c>
      <c r="AN163" s="59" t="str">
        <f>IFERROR(IF(OR($C$168=FALSE,LEFT($B163,3)&lt;&gt;"NOX"),AN54*INDEX('Damage costs'!$Q$18:$Q$70,MATCH($B163,'Damage costs'!$C$18:$C$70,0))/1000,AN54*INDEX('Damage costs'!$U$18:$U$70,MATCH($B163,'Damage costs'!$C$18:$C$70,0))/1000),"")</f>
        <v/>
      </c>
      <c r="AO163" s="59" t="str">
        <f>IFERROR(IF(OR($C$168=FALSE,LEFT($B163,3)&lt;&gt;"NOX"),AO54*INDEX('Damage costs'!$Q$18:$Q$70,MATCH($B163,'Damage costs'!$C$18:$C$70,0))/1000,AO54*INDEX('Damage costs'!$U$18:$U$70,MATCH($B163,'Damage costs'!$C$18:$C$70,0))/1000),"")</f>
        <v/>
      </c>
      <c r="AP163" s="59" t="str">
        <f>IFERROR(IF(OR($C$168=FALSE,LEFT($B163,3)&lt;&gt;"NOX"),AP54*INDEX('Damage costs'!$Q$18:$Q$70,MATCH($B163,'Damage costs'!$C$18:$C$70,0))/1000,AP54*INDEX('Damage costs'!$U$18:$U$70,MATCH($B163,'Damage costs'!$C$18:$C$70,0))/1000),"")</f>
        <v/>
      </c>
      <c r="AQ163" s="59" t="str">
        <f>IFERROR(IF(OR($C$168=FALSE,LEFT($B163,3)&lt;&gt;"NOX"),AQ54*INDEX('Damage costs'!$Q$18:$Q$70,MATCH($B163,'Damage costs'!$C$18:$C$70,0))/1000,AQ54*INDEX('Damage costs'!$U$18:$U$70,MATCH($B163,'Damage costs'!$C$18:$C$70,0))/1000),"")</f>
        <v/>
      </c>
      <c r="AR163" s="59" t="str">
        <f>IFERROR(IF(OR($C$168=FALSE,LEFT($B163,3)&lt;&gt;"NOX"),AR54*INDEX('Damage costs'!$Q$18:$Q$70,MATCH($B163,'Damage costs'!$C$18:$C$70,0))/1000,AR54*INDEX('Damage costs'!$U$18:$U$70,MATCH($B163,'Damage costs'!$C$18:$C$70,0))/1000),"")</f>
        <v/>
      </c>
      <c r="AS163" s="59" t="str">
        <f>IFERROR(IF(OR($C$168=FALSE,LEFT($B163,3)&lt;&gt;"NOX"),AS54*INDEX('Damage costs'!$Q$18:$Q$70,MATCH($B163,'Damage costs'!$C$18:$C$70,0))/1000,AS54*INDEX('Damage costs'!$U$18:$U$70,MATCH($B163,'Damage costs'!$C$18:$C$70,0))/1000),"")</f>
        <v/>
      </c>
      <c r="AT163" s="59" t="str">
        <f>IFERROR(IF(OR($C$168=FALSE,LEFT($B163,3)&lt;&gt;"NOX"),AT54*INDEX('Damage costs'!$Q$18:$Q$70,MATCH($B163,'Damage costs'!$C$18:$C$70,0))/1000,AT54*INDEX('Damage costs'!$U$18:$U$70,MATCH($B163,'Damage costs'!$C$18:$C$70,0))/1000),"")</f>
        <v/>
      </c>
      <c r="AU163" s="59" t="str">
        <f>IFERROR(IF(OR($C$168=FALSE,LEFT($B163,3)&lt;&gt;"NOX"),AU54*INDEX('Damage costs'!$Q$18:$Q$70,MATCH($B163,'Damage costs'!$C$18:$C$70,0))/1000,AU54*INDEX('Damage costs'!$U$18:$U$70,MATCH($B163,'Damage costs'!$C$18:$C$70,0))/1000),"")</f>
        <v/>
      </c>
      <c r="AV163" s="59" t="str">
        <f>IFERROR(IF(OR($C$168=FALSE,LEFT($B163,3)&lt;&gt;"NOX"),AV54*INDEX('Damage costs'!$Q$18:$Q$70,MATCH($B163,'Damage costs'!$C$18:$C$70,0))/1000,AV54*INDEX('Damage costs'!$U$18:$U$70,MATCH($B163,'Damage costs'!$C$18:$C$70,0))/1000),"")</f>
        <v/>
      </c>
      <c r="AW163" s="59" t="str">
        <f>IFERROR(IF(OR($C$168=FALSE,LEFT($B163,3)&lt;&gt;"NOX"),AW54*INDEX('Damage costs'!$Q$18:$Q$70,MATCH($B163,'Damage costs'!$C$18:$C$70,0))/1000,AW54*INDEX('Damage costs'!$U$18:$U$70,MATCH($B163,'Damage costs'!$C$18:$C$70,0))/1000),"")</f>
        <v/>
      </c>
      <c r="AX163" s="59" t="str">
        <f>IFERROR(IF(OR($C$168=FALSE,LEFT($B163,3)&lt;&gt;"NOX"),AX54*INDEX('Damage costs'!$Q$18:$Q$70,MATCH($B163,'Damage costs'!$C$18:$C$70,0))/1000,AX54*INDEX('Damage costs'!$U$18:$U$70,MATCH($B163,'Damage costs'!$C$18:$C$70,0))/1000),"")</f>
        <v/>
      </c>
      <c r="AY163" s="59" t="str">
        <f>IFERROR(IF(OR($C$168=FALSE,LEFT($B163,3)&lt;&gt;"NOX"),AY54*INDEX('Damage costs'!$Q$18:$Q$70,MATCH($B163,'Damage costs'!$C$18:$C$70,0))/1000,AY54*INDEX('Damage costs'!$U$18:$U$70,MATCH($B163,'Damage costs'!$C$18:$C$70,0))/1000),"")</f>
        <v/>
      </c>
      <c r="AZ163" s="59" t="str">
        <f>IFERROR(IF(OR($C$168=FALSE,LEFT($B163,3)&lt;&gt;"NOX"),AZ54*INDEX('Damage costs'!$Q$18:$Q$70,MATCH($B163,'Damage costs'!$C$18:$C$70,0))/1000,AZ54*INDEX('Damage costs'!$U$18:$U$70,MATCH($B163,'Damage costs'!$C$18:$C$70,0))/1000),"")</f>
        <v/>
      </c>
      <c r="BA163" s="59" t="str">
        <f>IFERROR(IF(OR($C$168=FALSE,LEFT($B163,3)&lt;&gt;"NOX"),BA54*INDEX('Damage costs'!$Q$18:$Q$70,MATCH($B163,'Damage costs'!$C$18:$C$70,0))/1000,BA54*INDEX('Damage costs'!$U$18:$U$70,MATCH($B163,'Damage costs'!$C$18:$C$70,0))/1000),"")</f>
        <v/>
      </c>
      <c r="BB163" s="59" t="str">
        <f>IFERROR(IF(OR($C$168=FALSE,LEFT($B163,3)&lt;&gt;"NOX"),BB54*INDEX('Damage costs'!$Q$18:$Q$70,MATCH($B163,'Damage costs'!$C$18:$C$70,0))/1000,BB54*INDEX('Damage costs'!$U$18:$U$70,MATCH($B163,'Damage costs'!$C$18:$C$70,0))/1000),"")</f>
        <v/>
      </c>
      <c r="BC163" s="59" t="str">
        <f>IFERROR(IF(OR($C$168=FALSE,LEFT($B163,3)&lt;&gt;"NOX"),BC54*INDEX('Damage costs'!$Q$18:$Q$70,MATCH($B163,'Damage costs'!$C$18:$C$70,0))/1000,BC54*INDEX('Damage costs'!$U$18:$U$70,MATCH($B163,'Damage costs'!$C$18:$C$70,0))/1000),"")</f>
        <v/>
      </c>
      <c r="BD163" s="59" t="str">
        <f>IFERROR(IF(OR($C$168=FALSE,LEFT($B163,3)&lt;&gt;"NOX"),BD54*INDEX('Damage costs'!$Q$18:$Q$70,MATCH($B163,'Damage costs'!$C$18:$C$70,0))/1000,BD54*INDEX('Damage costs'!$U$18:$U$70,MATCH($B163,'Damage costs'!$C$18:$C$70,0))/1000),"")</f>
        <v/>
      </c>
      <c r="BE163" s="59" t="str">
        <f>IFERROR(IF(OR($C$168=FALSE,LEFT($B163,3)&lt;&gt;"NOX"),BE54*INDEX('Damage costs'!$Q$18:$Q$70,MATCH($B163,'Damage costs'!$C$18:$C$70,0))/1000,BE54*INDEX('Damage costs'!$U$18:$U$70,MATCH($B163,'Damage costs'!$C$18:$C$70,0))/1000),"")</f>
        <v/>
      </c>
      <c r="BF163" s="59" t="str">
        <f>IFERROR(IF(OR($C$168=FALSE,LEFT($B163,3)&lt;&gt;"NOX"),BF54*INDEX('Damage costs'!$Q$18:$Q$70,MATCH($B163,'Damage costs'!$C$18:$C$70,0))/1000,BF54*INDEX('Damage costs'!$U$18:$U$70,MATCH($B163,'Damage costs'!$C$18:$C$70,0))/1000),"")</f>
        <v/>
      </c>
      <c r="BG163" s="59" t="str">
        <f>IFERROR(IF(OR($C$168=FALSE,LEFT($B163,3)&lt;&gt;"NOX"),BG54*INDEX('Damage costs'!$Q$18:$Q$70,MATCH($B163,'Damage costs'!$C$18:$C$70,0))/1000,BG54*INDEX('Damage costs'!$U$18:$U$70,MATCH($B163,'Damage costs'!$C$18:$C$70,0))/1000),"")</f>
        <v/>
      </c>
      <c r="BH163" s="59" t="str">
        <f>IFERROR(IF(OR($C$168=FALSE,LEFT($B163,3)&lt;&gt;"NOX"),BH54*INDEX('Damage costs'!$Q$18:$Q$70,MATCH($B163,'Damage costs'!$C$18:$C$70,0))/1000,BH54*INDEX('Damage costs'!$U$18:$U$70,MATCH($B163,'Damage costs'!$C$18:$C$70,0))/1000),"")</f>
        <v/>
      </c>
      <c r="BI163" s="59" t="str">
        <f>IFERROR(IF(OR($C$168=FALSE,LEFT($B163,3)&lt;&gt;"NOX"),BI54*INDEX('Damage costs'!$Q$18:$Q$70,MATCH($B163,'Damage costs'!$C$18:$C$70,0))/1000,BI54*INDEX('Damage costs'!$U$18:$U$70,MATCH($B163,'Damage costs'!$C$18:$C$70,0))/1000),"")</f>
        <v/>
      </c>
      <c r="BJ163" s="59" t="str">
        <f>IFERROR(IF(OR($C$168=FALSE,LEFT($B163,3)&lt;&gt;"NOX"),BJ54*INDEX('Damage costs'!$Q$18:$Q$70,MATCH($B163,'Damage costs'!$C$18:$C$70,0))/1000,BJ54*INDEX('Damage costs'!$U$18:$U$70,MATCH($B163,'Damage costs'!$C$18:$C$70,0))/1000),"")</f>
        <v/>
      </c>
      <c r="BK163" s="59" t="str">
        <f>IFERROR(IF(OR($C$168=FALSE,LEFT($B163,3)&lt;&gt;"NOX"),BK54*INDEX('Damage costs'!$Q$18:$Q$70,MATCH($B163,'Damage costs'!$C$18:$C$70,0))/1000,BK54*INDEX('Damage costs'!$U$18:$U$70,MATCH($B163,'Damage costs'!$C$18:$C$70,0))/1000),"")</f>
        <v/>
      </c>
      <c r="BL163" s="59" t="str">
        <f>IFERROR(IF(OR($C$168=FALSE,LEFT($B163,3)&lt;&gt;"NOX"),BL54*INDEX('Damage costs'!$Q$18:$Q$70,MATCH($B163,'Damage costs'!$C$18:$C$70,0))/1000,BL54*INDEX('Damage costs'!$U$18:$U$70,MATCH($B163,'Damage costs'!$C$18:$C$70,0))/1000),"")</f>
        <v/>
      </c>
      <c r="BM163" s="59" t="str">
        <f>IFERROR(IF(OR($C$168=FALSE,LEFT($B163,3)&lt;&gt;"NOX"),BM54*INDEX('Damage costs'!$Q$18:$Q$70,MATCH($B163,'Damage costs'!$C$18:$C$70,0))/1000,BM54*INDEX('Damage costs'!$U$18:$U$70,MATCH($B163,'Damage costs'!$C$18:$C$70,0))/1000),"")</f>
        <v/>
      </c>
      <c r="BN163" s="59" t="str">
        <f>IFERROR(IF(OR($C$168=FALSE,LEFT($B163,3)&lt;&gt;"NOX"),BN54*INDEX('Damage costs'!$Q$18:$Q$70,MATCH($B163,'Damage costs'!$C$18:$C$70,0))/1000,BN54*INDEX('Damage costs'!$U$18:$U$70,MATCH($B163,'Damage costs'!$C$18:$C$70,0))/1000),"")</f>
        <v/>
      </c>
      <c r="BO163" s="59" t="str">
        <f>IFERROR(IF(OR($C$168=FALSE,LEFT($B163,3)&lt;&gt;"NOX"),BO54*INDEX('Damage costs'!$Q$18:$Q$70,MATCH($B163,'Damage costs'!$C$18:$C$70,0))/1000,BO54*INDEX('Damage costs'!$U$18:$U$70,MATCH($B163,'Damage costs'!$C$18:$C$70,0))/1000),"")</f>
        <v/>
      </c>
      <c r="BP163" s="59" t="str">
        <f>IFERROR(IF(OR($C$168=FALSE,LEFT($B163,3)&lt;&gt;"NOX"),BP54*INDEX('Damage costs'!$Q$18:$Q$70,MATCH($B163,'Damage costs'!$C$18:$C$70,0))/1000,BP54*INDEX('Damage costs'!$U$18:$U$70,MATCH($B163,'Damage costs'!$C$18:$C$70,0))/1000),"")</f>
        <v/>
      </c>
      <c r="BQ163" s="59" t="str">
        <f>IFERROR(IF(OR($C$168=FALSE,LEFT($B163,3)&lt;&gt;"NOX"),BQ54*INDEX('Damage costs'!$Q$18:$Q$70,MATCH($B163,'Damage costs'!$C$18:$C$70,0))/1000,BQ54*INDEX('Damage costs'!$U$18:$U$70,MATCH($B163,'Damage costs'!$C$18:$C$70,0))/1000),"")</f>
        <v/>
      </c>
      <c r="BR163" s="59" t="str">
        <f>IFERROR(IF(OR($C$168=FALSE,LEFT($B163,3)&lt;&gt;"NOX"),BR54*INDEX('Damage costs'!$Q$18:$Q$70,MATCH($B163,'Damage costs'!$C$18:$C$70,0))/1000,BR54*INDEX('Damage costs'!$U$18:$U$70,MATCH($B163,'Damage costs'!$C$18:$C$70,0))/1000),"")</f>
        <v/>
      </c>
      <c r="BS163" s="59" t="str">
        <f>IFERROR(IF(OR($C$168=FALSE,LEFT($B163,3)&lt;&gt;"NOX"),BS54*INDEX('Damage costs'!$Q$18:$Q$70,MATCH($B163,'Damage costs'!$C$18:$C$70,0))/1000,BS54*INDEX('Damage costs'!$U$18:$U$70,MATCH($B163,'Damage costs'!$C$18:$C$70,0))/1000),"")</f>
        <v/>
      </c>
      <c r="BT163" s="59" t="str">
        <f>IFERROR(IF(OR($C$168=FALSE,LEFT($B163,3)&lt;&gt;"NOX"),BT54*INDEX('Damage costs'!$Q$18:$Q$70,MATCH($B163,'Damage costs'!$C$18:$C$70,0))/1000,BT54*INDEX('Damage costs'!$U$18:$U$70,MATCH($B163,'Damage costs'!$C$18:$C$70,0))/1000),"")</f>
        <v/>
      </c>
      <c r="BU163" s="59" t="str">
        <f>IFERROR(IF(OR($C$168=FALSE,LEFT($B163,3)&lt;&gt;"NOX"),BU54*INDEX('Damage costs'!$Q$18:$Q$70,MATCH($B163,'Damage costs'!$C$18:$C$70,0))/1000,BU54*INDEX('Damage costs'!$U$18:$U$70,MATCH($B163,'Damage costs'!$C$18:$C$70,0))/1000),"")</f>
        <v/>
      </c>
      <c r="BV163" s="59" t="str">
        <f>IFERROR(IF(OR($C$168=FALSE,LEFT($B163,3)&lt;&gt;"NOX"),BV54*INDEX('Damage costs'!$Q$18:$Q$70,MATCH($B163,'Damage costs'!$C$18:$C$70,0))/1000,BV54*INDEX('Damage costs'!$U$18:$U$70,MATCH($B163,'Damage costs'!$C$18:$C$70,0))/1000),"")</f>
        <v/>
      </c>
      <c r="BW163" s="59" t="str">
        <f>IFERROR(IF(OR($C$168=FALSE,LEFT($B163,3)&lt;&gt;"NOX"),BW54*INDEX('Damage costs'!$Q$18:$Q$70,MATCH($B163,'Damage costs'!$C$18:$C$70,0))/1000,BW54*INDEX('Damage costs'!$U$18:$U$70,MATCH($B163,'Damage costs'!$C$18:$C$70,0))/1000),"")</f>
        <v/>
      </c>
      <c r="BX163" s="59" t="str">
        <f>IFERROR(IF(OR($C$168=FALSE,LEFT($B163,3)&lt;&gt;"NOX"),BX54*INDEX('Damage costs'!$Q$18:$Q$70,MATCH($B163,'Damage costs'!$C$18:$C$70,0))/1000,BX54*INDEX('Damage costs'!$U$18:$U$70,MATCH($B163,'Damage costs'!$C$18:$C$70,0))/1000),"")</f>
        <v/>
      </c>
      <c r="BY163" s="59" t="str">
        <f>IFERROR(IF(OR($C$168=FALSE,LEFT($B163,3)&lt;&gt;"NOX"),BY54*INDEX('Damage costs'!$Q$18:$Q$70,MATCH($B163,'Damage costs'!$C$18:$C$70,0))/1000,BY54*INDEX('Damage costs'!$U$18:$U$70,MATCH($B163,'Damage costs'!$C$18:$C$70,0))/1000),"")</f>
        <v/>
      </c>
      <c r="BZ163" s="59" t="str">
        <f>IFERROR(IF(OR($C$168=FALSE,LEFT($B163,3)&lt;&gt;"NOX"),BZ54*INDEX('Damage costs'!$Q$18:$Q$70,MATCH($B163,'Damage costs'!$C$18:$C$70,0))/1000,BZ54*INDEX('Damage costs'!$U$18:$U$70,MATCH($B163,'Damage costs'!$C$18:$C$70,0))/1000),"")</f>
        <v/>
      </c>
      <c r="CA163" s="59" t="str">
        <f>IFERROR(IF(OR($C$168=FALSE,LEFT($B163,3)&lt;&gt;"NOX"),CA54*INDEX('Damage costs'!$Q$18:$Q$70,MATCH($B163,'Damage costs'!$C$18:$C$70,0))/1000,CA54*INDEX('Damage costs'!$U$18:$U$70,MATCH($B163,'Damage costs'!$C$18:$C$70,0))/1000),"")</f>
        <v/>
      </c>
      <c r="CB163" s="59" t="str">
        <f>IFERROR(IF(OR($C$168=FALSE,LEFT($B163,3)&lt;&gt;"NOX"),CB54*INDEX('Damage costs'!$Q$18:$Q$70,MATCH($B163,'Damage costs'!$C$18:$C$70,0))/1000,CB54*INDEX('Damage costs'!$U$18:$U$70,MATCH($B163,'Damage costs'!$C$18:$C$70,0))/1000),"")</f>
        <v/>
      </c>
      <c r="CC163" s="59" t="str">
        <f>IFERROR(IF(OR($C$168=FALSE,LEFT($B163,3)&lt;&gt;"NOX"),CC54*INDEX('Damage costs'!$Q$18:$Q$70,MATCH($B163,'Damage costs'!$C$18:$C$70,0))/1000,CC54*INDEX('Damage costs'!$U$18:$U$70,MATCH($B163,'Damage costs'!$C$18:$C$70,0))/1000),"")</f>
        <v/>
      </c>
      <c r="CD163" s="59" t="str">
        <f>IFERROR(IF(OR($C$168=FALSE,LEFT($B163,3)&lt;&gt;"NOX"),CD54*INDEX('Damage costs'!$Q$18:$Q$70,MATCH($B163,'Damage costs'!$C$18:$C$70,0))/1000,CD54*INDEX('Damage costs'!$U$18:$U$70,MATCH($B163,'Damage costs'!$C$18:$C$70,0))/1000),"")</f>
        <v/>
      </c>
      <c r="CE163" s="59" t="str">
        <f>IFERROR(IF(OR($C$168=FALSE,LEFT($B163,3)&lt;&gt;"NOX"),CE54*INDEX('Damage costs'!$Q$18:$Q$70,MATCH($B163,'Damage costs'!$C$18:$C$70,0))/1000,CE54*INDEX('Damage costs'!$U$18:$U$70,MATCH($B163,'Damage costs'!$C$18:$C$70,0))/1000),"")</f>
        <v/>
      </c>
      <c r="CF163" s="59" t="str">
        <f>IFERROR(IF(OR($C$168=FALSE,LEFT($B163,3)&lt;&gt;"NOX"),CF54*INDEX('Damage costs'!$Q$18:$Q$70,MATCH($B163,'Damage costs'!$C$18:$C$70,0))/1000,CF54*INDEX('Damage costs'!$U$18:$U$70,MATCH($B163,'Damage costs'!$C$18:$C$70,0))/1000),"")</f>
        <v/>
      </c>
      <c r="CG163" s="59" t="str">
        <f>IFERROR(IF(OR($C$168=FALSE,LEFT($B163,3)&lt;&gt;"NOX"),CG54*INDEX('Damage costs'!$Q$18:$Q$70,MATCH($B163,'Damage costs'!$C$18:$C$70,0))/1000,CG54*INDEX('Damage costs'!$U$18:$U$70,MATCH($B163,'Damage costs'!$C$18:$C$70,0))/1000),"")</f>
        <v/>
      </c>
      <c r="CH163" s="59" t="str">
        <f>IFERROR(IF(OR($C$168=FALSE,LEFT($B163,3)&lt;&gt;"NOX"),CH54*INDEX('Damage costs'!$Q$18:$Q$70,MATCH($B163,'Damage costs'!$C$18:$C$70,0))/1000,CH54*INDEX('Damage costs'!$U$18:$U$70,MATCH($B163,'Damage costs'!$C$18:$C$70,0))/1000),"")</f>
        <v/>
      </c>
      <c r="CI163" s="59" t="str">
        <f>IFERROR(IF(OR($C$168=FALSE,LEFT($B163,3)&lt;&gt;"NOX"),CI54*INDEX('Damage costs'!$Q$18:$Q$70,MATCH($B163,'Damage costs'!$C$18:$C$70,0))/1000,CI54*INDEX('Damage costs'!$U$18:$U$70,MATCH($B163,'Damage costs'!$C$18:$C$70,0))/1000),"")</f>
        <v/>
      </c>
      <c r="CJ163" s="59" t="str">
        <f>IFERROR(IF(OR($C$168=FALSE,LEFT($B163,3)&lt;&gt;"NOX"),CJ54*INDEX('Damage costs'!$Q$18:$Q$70,MATCH($B163,'Damage costs'!$C$18:$C$70,0))/1000,CJ54*INDEX('Damage costs'!$U$18:$U$70,MATCH($B163,'Damage costs'!$C$18:$C$70,0))/1000),"")</f>
        <v/>
      </c>
      <c r="CK163" s="59" t="str">
        <f>IFERROR(IF(OR($C$168=FALSE,LEFT($B163,3)&lt;&gt;"NOX"),CK54*INDEX('Damage costs'!$Q$18:$Q$70,MATCH($B163,'Damage costs'!$C$18:$C$70,0))/1000,CK54*INDEX('Damage costs'!$U$18:$U$70,MATCH($B163,'Damage costs'!$C$18:$C$70,0))/1000),"")</f>
        <v/>
      </c>
      <c r="CL163" s="59" t="str">
        <f>IFERROR(IF(OR($C$168=FALSE,LEFT($B163,3)&lt;&gt;"NOX"),CL54*INDEX('Damage costs'!$Q$18:$Q$70,MATCH($B163,'Damage costs'!$C$18:$C$70,0))/1000,CL54*INDEX('Damage costs'!$U$18:$U$70,MATCH($B163,'Damage costs'!$C$18:$C$70,0))/1000),"")</f>
        <v/>
      </c>
      <c r="CM163" s="59" t="str">
        <f>IFERROR(IF(OR($C$168=FALSE,LEFT($B163,3)&lt;&gt;"NOX"),CM54*INDEX('Damage costs'!$Q$18:$Q$70,MATCH($B163,'Damage costs'!$C$18:$C$70,0))/1000,CM54*INDEX('Damage costs'!$U$18:$U$70,MATCH($B163,'Damage costs'!$C$18:$C$70,0))/1000),"")</f>
        <v/>
      </c>
      <c r="CN163" s="59" t="str">
        <f>IFERROR(IF(OR($C$168=FALSE,LEFT($B163,3)&lt;&gt;"NOX"),CN54*INDEX('Damage costs'!$Q$18:$Q$70,MATCH($B163,'Damage costs'!$C$18:$C$70,0))/1000,CN54*INDEX('Damage costs'!$U$18:$U$70,MATCH($B163,'Damage costs'!$C$18:$C$70,0))/1000),"")</f>
        <v/>
      </c>
      <c r="CO163" s="59" t="str">
        <f>IFERROR(IF(OR($C$168=FALSE,LEFT($B163,3)&lt;&gt;"NOX"),CO54*INDEX('Damage costs'!$Q$18:$Q$70,MATCH($B163,'Damage costs'!$C$18:$C$70,0))/1000,CO54*INDEX('Damage costs'!$U$18:$U$70,MATCH($B163,'Damage costs'!$C$18:$C$70,0))/1000),"")</f>
        <v/>
      </c>
      <c r="CP163" s="59" t="str">
        <f>IFERROR(IF(OR($C$168=FALSE,LEFT($B163,3)&lt;&gt;"NOX"),CP54*INDEX('Damage costs'!$Q$18:$Q$70,MATCH($B163,'Damage costs'!$C$18:$C$70,0))/1000,CP54*INDEX('Damage costs'!$U$18:$U$70,MATCH($B163,'Damage costs'!$C$18:$C$70,0))/1000),"")</f>
        <v/>
      </c>
      <c r="CQ163" s="59" t="str">
        <f>IFERROR(IF(OR($C$168=FALSE,LEFT($B163,3)&lt;&gt;"NOX"),CQ54*INDEX('Damage costs'!$Q$18:$Q$70,MATCH($B163,'Damage costs'!$C$18:$C$70,0))/1000,CQ54*INDEX('Damage costs'!$U$18:$U$70,MATCH($B163,'Damage costs'!$C$18:$C$70,0))/1000),"")</f>
        <v/>
      </c>
      <c r="CR163" s="59" t="str">
        <f>IFERROR(IF(OR($C$168=FALSE,LEFT($B163,3)&lt;&gt;"NOX"),CR54*INDEX('Damage costs'!$Q$18:$Q$70,MATCH($B163,'Damage costs'!$C$18:$C$70,0))/1000,CR54*INDEX('Damage costs'!$U$18:$U$70,MATCH($B163,'Damage costs'!$C$18:$C$70,0))/1000),"")</f>
        <v/>
      </c>
      <c r="CS163" s="59" t="str">
        <f>IFERROR(IF(OR($C$168=FALSE,LEFT($B163,3)&lt;&gt;"NOX"),CS54*INDEX('Damage costs'!$Q$18:$Q$70,MATCH($B163,'Damage costs'!$C$18:$C$70,0))/1000,CS54*INDEX('Damage costs'!$U$18:$U$70,MATCH($B163,'Damage costs'!$C$18:$C$70,0))/1000),"")</f>
        <v/>
      </c>
      <c r="CT163" s="59" t="str">
        <f>IFERROR(IF(OR($C$168=FALSE,LEFT($B163,3)&lt;&gt;"NOX"),CT54*INDEX('Damage costs'!$Q$18:$Q$70,MATCH($B163,'Damage costs'!$C$18:$C$70,0))/1000,CT54*INDEX('Damage costs'!$U$18:$U$70,MATCH($B163,'Damage costs'!$C$18:$C$70,0))/1000),"")</f>
        <v/>
      </c>
      <c r="CU163" s="59" t="str">
        <f>IFERROR(IF(OR($C$168=FALSE,LEFT($B163,3)&lt;&gt;"NOX"),CU54*INDEX('Damage costs'!$Q$18:$Q$70,MATCH($B163,'Damage costs'!$C$18:$C$70,0))/1000,CU54*INDEX('Damage costs'!$U$18:$U$70,MATCH($B163,'Damage costs'!$C$18:$C$70,0))/1000),"")</f>
        <v/>
      </c>
      <c r="CV163" s="59" t="str">
        <f>IFERROR(IF(OR($C$168=FALSE,LEFT($B163,3)&lt;&gt;"NOX"),CV54*INDEX('Damage costs'!$Q$18:$Q$70,MATCH($B163,'Damage costs'!$C$18:$C$70,0))/1000,CV54*INDEX('Damage costs'!$U$18:$U$70,MATCH($B163,'Damage costs'!$C$18:$C$70,0))/1000),"")</f>
        <v/>
      </c>
      <c r="CW163" s="59" t="str">
        <f>IFERROR(IF(OR($C$168=FALSE,LEFT($B163,3)&lt;&gt;"NOX"),CW54*INDEX('Damage costs'!$Q$18:$Q$70,MATCH($B163,'Damage costs'!$C$18:$C$70,0))/1000,CW54*INDEX('Damage costs'!$U$18:$U$70,MATCH($B163,'Damage costs'!$C$18:$C$70,0))/1000),"")</f>
        <v/>
      </c>
      <c r="CX163" s="59" t="str">
        <f>IFERROR(IF(OR($C$168=FALSE,LEFT($B163,3)&lt;&gt;"NOX"),CX54*INDEX('Damage costs'!$Q$18:$Q$70,MATCH($B163,'Damage costs'!$C$18:$C$70,0))/1000,CX54*INDEX('Damage costs'!$U$18:$U$70,MATCH($B163,'Damage costs'!$C$18:$C$70,0))/1000),"")</f>
        <v/>
      </c>
      <c r="CY163" s="59" t="str">
        <f>IFERROR(IF(OR($C$168=FALSE,LEFT($B163,3)&lt;&gt;"NOX"),CY54*INDEX('Damage costs'!$Q$18:$Q$70,MATCH($B163,'Damage costs'!$C$18:$C$70,0))/1000,CY54*INDEX('Damage costs'!$U$18:$U$70,MATCH($B163,'Damage costs'!$C$18:$C$70,0))/1000),"")</f>
        <v/>
      </c>
      <c r="CZ163" s="391"/>
    </row>
    <row r="164" spans="2:104" x14ac:dyDescent="0.25">
      <c r="B164" s="406">
        <f t="shared" si="60"/>
        <v>0</v>
      </c>
      <c r="C164" s="9" t="s">
        <v>1117</v>
      </c>
      <c r="D164" s="59" t="str">
        <f>IFERROR(IF(OR($C$168=FALSE,LEFT($B164,3)&lt;&gt;"NOX"),D55*INDEX('Damage costs'!$Q$18:$Q$70,MATCH($B164,'Damage costs'!$C$18:$C$70,0))/1000,D55*INDEX('Damage costs'!$U$18:$U$70,MATCH($B164,'Damage costs'!$C$18:$C$70,0))/1000),"")</f>
        <v/>
      </c>
      <c r="E164" s="59" t="str">
        <f>IFERROR(IF(OR($C$168=FALSE,LEFT($B164,3)&lt;&gt;"NOX"),E55*INDEX('Damage costs'!$Q$18:$Q$70,MATCH($B164,'Damage costs'!$C$18:$C$70,0))/1000,E55*INDEX('Damage costs'!$U$18:$U$70,MATCH($B164,'Damage costs'!$C$18:$C$70,0))/1000),"")</f>
        <v/>
      </c>
      <c r="F164" s="59" t="str">
        <f>IFERROR(IF(OR($C$168=FALSE,LEFT($B164,3)&lt;&gt;"NOX"),F55*INDEX('Damage costs'!$Q$18:$Q$70,MATCH($B164,'Damage costs'!$C$18:$C$70,0))/1000,F55*INDEX('Damage costs'!$U$18:$U$70,MATCH($B164,'Damage costs'!$C$18:$C$70,0))/1000),"")</f>
        <v/>
      </c>
      <c r="G164" s="59" t="str">
        <f>IFERROR(IF(OR($C$168=FALSE,LEFT($B164,3)&lt;&gt;"NOX"),G55*INDEX('Damage costs'!$Q$18:$Q$70,MATCH($B164,'Damage costs'!$C$18:$C$70,0))/1000,G55*INDEX('Damage costs'!$U$18:$U$70,MATCH($B164,'Damage costs'!$C$18:$C$70,0))/1000),"")</f>
        <v/>
      </c>
      <c r="H164" s="59" t="str">
        <f>IFERROR(IF(OR($C$168=FALSE,LEFT($B164,3)&lt;&gt;"NOX"),H55*INDEX('Damage costs'!$Q$18:$Q$70,MATCH($B164,'Damage costs'!$C$18:$C$70,0))/1000,H55*INDEX('Damage costs'!$U$18:$U$70,MATCH($B164,'Damage costs'!$C$18:$C$70,0))/1000),"")</f>
        <v/>
      </c>
      <c r="I164" s="59" t="str">
        <f>IFERROR(IF(OR($C$168=FALSE,LEFT($B164,3)&lt;&gt;"NOX"),I55*INDEX('Damage costs'!$Q$18:$Q$70,MATCH($B164,'Damage costs'!$C$18:$C$70,0))/1000,I55*INDEX('Damage costs'!$U$18:$U$70,MATCH($B164,'Damage costs'!$C$18:$C$70,0))/1000),"")</f>
        <v/>
      </c>
      <c r="J164" s="59" t="str">
        <f>IFERROR(IF(OR($C$168=FALSE,LEFT($B164,3)&lt;&gt;"NOX"),J55*INDEX('Damage costs'!$Q$18:$Q$70,MATCH($B164,'Damage costs'!$C$18:$C$70,0))/1000,J55*INDEX('Damage costs'!$U$18:$U$70,MATCH($B164,'Damage costs'!$C$18:$C$70,0))/1000),"")</f>
        <v/>
      </c>
      <c r="K164" s="59" t="str">
        <f>IFERROR(IF(OR($C$168=FALSE,LEFT($B164,3)&lt;&gt;"NOX"),K55*INDEX('Damage costs'!$Q$18:$Q$70,MATCH($B164,'Damage costs'!$C$18:$C$70,0))/1000,K55*INDEX('Damage costs'!$U$18:$U$70,MATCH($B164,'Damage costs'!$C$18:$C$70,0))/1000),"")</f>
        <v/>
      </c>
      <c r="L164" s="59" t="str">
        <f>IFERROR(IF(OR($C$168=FALSE,LEFT($B164,3)&lt;&gt;"NOX"),L55*INDEX('Damage costs'!$Q$18:$Q$70,MATCH($B164,'Damage costs'!$C$18:$C$70,0))/1000,L55*INDEX('Damage costs'!$U$18:$U$70,MATCH($B164,'Damage costs'!$C$18:$C$70,0))/1000),"")</f>
        <v/>
      </c>
      <c r="M164" s="59" t="str">
        <f>IFERROR(IF(OR($C$168=FALSE,LEFT($B164,3)&lt;&gt;"NOX"),M55*INDEX('Damage costs'!$Q$18:$Q$70,MATCH($B164,'Damage costs'!$C$18:$C$70,0))/1000,M55*INDEX('Damage costs'!$U$18:$U$70,MATCH($B164,'Damage costs'!$C$18:$C$70,0))/1000),"")</f>
        <v/>
      </c>
      <c r="N164" s="59" t="str">
        <f>IFERROR(IF(OR($C$168=FALSE,LEFT($B164,3)&lt;&gt;"NOX"),N55*INDEX('Damage costs'!$Q$18:$Q$70,MATCH($B164,'Damage costs'!$C$18:$C$70,0))/1000,N55*INDEX('Damage costs'!$U$18:$U$70,MATCH($B164,'Damage costs'!$C$18:$C$70,0))/1000),"")</f>
        <v/>
      </c>
      <c r="O164" s="59" t="str">
        <f>IFERROR(IF(OR($C$168=FALSE,LEFT($B164,3)&lt;&gt;"NOX"),O55*INDEX('Damage costs'!$Q$18:$Q$70,MATCH($B164,'Damage costs'!$C$18:$C$70,0))/1000,O55*INDEX('Damage costs'!$U$18:$U$70,MATCH($B164,'Damage costs'!$C$18:$C$70,0))/1000),"")</f>
        <v/>
      </c>
      <c r="P164" s="59" t="str">
        <f>IFERROR(IF(OR($C$168=FALSE,LEFT($B164,3)&lt;&gt;"NOX"),P55*INDEX('Damage costs'!$Q$18:$Q$70,MATCH($B164,'Damage costs'!$C$18:$C$70,0))/1000,P55*INDEX('Damage costs'!$U$18:$U$70,MATCH($B164,'Damage costs'!$C$18:$C$70,0))/1000),"")</f>
        <v/>
      </c>
      <c r="Q164" s="59" t="str">
        <f>IFERROR(IF(OR($C$168=FALSE,LEFT($B164,3)&lt;&gt;"NOX"),Q55*INDEX('Damage costs'!$Q$18:$Q$70,MATCH($B164,'Damage costs'!$C$18:$C$70,0))/1000,Q55*INDEX('Damage costs'!$U$18:$U$70,MATCH($B164,'Damage costs'!$C$18:$C$70,0))/1000),"")</f>
        <v/>
      </c>
      <c r="R164" s="59" t="str">
        <f>IFERROR(IF(OR($C$168=FALSE,LEFT($B164,3)&lt;&gt;"NOX"),R55*INDEX('Damage costs'!$Q$18:$Q$70,MATCH($B164,'Damage costs'!$C$18:$C$70,0))/1000,R55*INDEX('Damage costs'!$U$18:$U$70,MATCH($B164,'Damage costs'!$C$18:$C$70,0))/1000),"")</f>
        <v/>
      </c>
      <c r="S164" s="59" t="str">
        <f>IFERROR(IF(OR($C$168=FALSE,LEFT($B164,3)&lt;&gt;"NOX"),S55*INDEX('Damage costs'!$Q$18:$Q$70,MATCH($B164,'Damage costs'!$C$18:$C$70,0))/1000,S55*INDEX('Damage costs'!$U$18:$U$70,MATCH($B164,'Damage costs'!$C$18:$C$70,0))/1000),"")</f>
        <v/>
      </c>
      <c r="T164" s="59" t="str">
        <f>IFERROR(IF(OR($C$168=FALSE,LEFT($B164,3)&lt;&gt;"NOX"),T55*INDEX('Damage costs'!$Q$18:$Q$70,MATCH($B164,'Damage costs'!$C$18:$C$70,0))/1000,T55*INDEX('Damage costs'!$U$18:$U$70,MATCH($B164,'Damage costs'!$C$18:$C$70,0))/1000),"")</f>
        <v/>
      </c>
      <c r="U164" s="59" t="str">
        <f>IFERROR(IF(OR($C$168=FALSE,LEFT($B164,3)&lt;&gt;"NOX"),U55*INDEX('Damage costs'!$Q$18:$Q$70,MATCH($B164,'Damage costs'!$C$18:$C$70,0))/1000,U55*INDEX('Damage costs'!$U$18:$U$70,MATCH($B164,'Damage costs'!$C$18:$C$70,0))/1000),"")</f>
        <v/>
      </c>
      <c r="V164" s="59" t="str">
        <f>IFERROR(IF(OR($C$168=FALSE,LEFT($B164,3)&lt;&gt;"NOX"),V55*INDEX('Damage costs'!$Q$18:$Q$70,MATCH($B164,'Damage costs'!$C$18:$C$70,0))/1000,V55*INDEX('Damage costs'!$U$18:$U$70,MATCH($B164,'Damage costs'!$C$18:$C$70,0))/1000),"")</f>
        <v/>
      </c>
      <c r="W164" s="59" t="str">
        <f>IFERROR(IF(OR($C$168=FALSE,LEFT($B164,3)&lt;&gt;"NOX"),W55*INDEX('Damage costs'!$Q$18:$Q$70,MATCH($B164,'Damage costs'!$C$18:$C$70,0))/1000,W55*INDEX('Damage costs'!$U$18:$U$70,MATCH($B164,'Damage costs'!$C$18:$C$70,0))/1000),"")</f>
        <v/>
      </c>
      <c r="X164" s="59" t="str">
        <f>IFERROR(IF(OR($C$168=FALSE,LEFT($B164,3)&lt;&gt;"NOX"),X55*INDEX('Damage costs'!$Q$18:$Q$70,MATCH($B164,'Damage costs'!$C$18:$C$70,0))/1000,X55*INDEX('Damage costs'!$U$18:$U$70,MATCH($B164,'Damage costs'!$C$18:$C$70,0))/1000),"")</f>
        <v/>
      </c>
      <c r="Y164" s="59" t="str">
        <f>IFERROR(IF(OR($C$168=FALSE,LEFT($B164,3)&lt;&gt;"NOX"),Y55*INDEX('Damage costs'!$Q$18:$Q$70,MATCH($B164,'Damage costs'!$C$18:$C$70,0))/1000,Y55*INDEX('Damage costs'!$U$18:$U$70,MATCH($B164,'Damage costs'!$C$18:$C$70,0))/1000),"")</f>
        <v/>
      </c>
      <c r="Z164" s="59" t="str">
        <f>IFERROR(IF(OR($C$168=FALSE,LEFT($B164,3)&lt;&gt;"NOX"),Z55*INDEX('Damage costs'!$Q$18:$Q$70,MATCH($B164,'Damage costs'!$C$18:$C$70,0))/1000,Z55*INDEX('Damage costs'!$U$18:$U$70,MATCH($B164,'Damage costs'!$C$18:$C$70,0))/1000),"")</f>
        <v/>
      </c>
      <c r="AA164" s="59" t="str">
        <f>IFERROR(IF(OR($C$168=FALSE,LEFT($B164,3)&lt;&gt;"NOX"),AA55*INDEX('Damage costs'!$Q$18:$Q$70,MATCH($B164,'Damage costs'!$C$18:$C$70,0))/1000,AA55*INDEX('Damage costs'!$U$18:$U$70,MATCH($B164,'Damage costs'!$C$18:$C$70,0))/1000),"")</f>
        <v/>
      </c>
      <c r="AB164" s="59" t="str">
        <f>IFERROR(IF(OR($C$168=FALSE,LEFT($B164,3)&lt;&gt;"NOX"),AB55*INDEX('Damage costs'!$Q$18:$Q$70,MATCH($B164,'Damage costs'!$C$18:$C$70,0))/1000,AB55*INDEX('Damage costs'!$U$18:$U$70,MATCH($B164,'Damage costs'!$C$18:$C$70,0))/1000),"")</f>
        <v/>
      </c>
      <c r="AC164" s="59" t="str">
        <f>IFERROR(IF(OR($C$168=FALSE,LEFT($B164,3)&lt;&gt;"NOX"),AC55*INDEX('Damage costs'!$Q$18:$Q$70,MATCH($B164,'Damage costs'!$C$18:$C$70,0))/1000,AC55*INDEX('Damage costs'!$U$18:$U$70,MATCH($B164,'Damage costs'!$C$18:$C$70,0))/1000),"")</f>
        <v/>
      </c>
      <c r="AD164" s="59" t="str">
        <f>IFERROR(IF(OR($C$168=FALSE,LEFT($B164,3)&lt;&gt;"NOX"),AD55*INDEX('Damage costs'!$Q$18:$Q$70,MATCH($B164,'Damage costs'!$C$18:$C$70,0))/1000,AD55*INDEX('Damage costs'!$U$18:$U$70,MATCH($B164,'Damage costs'!$C$18:$C$70,0))/1000),"")</f>
        <v/>
      </c>
      <c r="AE164" s="59" t="str">
        <f>IFERROR(IF(OR($C$168=FALSE,LEFT($B164,3)&lt;&gt;"NOX"),AE55*INDEX('Damage costs'!$Q$18:$Q$70,MATCH($B164,'Damage costs'!$C$18:$C$70,0))/1000,AE55*INDEX('Damage costs'!$U$18:$U$70,MATCH($B164,'Damage costs'!$C$18:$C$70,0))/1000),"")</f>
        <v/>
      </c>
      <c r="AF164" s="59" t="str">
        <f>IFERROR(IF(OR($C$168=FALSE,LEFT($B164,3)&lt;&gt;"NOX"),AF55*INDEX('Damage costs'!$Q$18:$Q$70,MATCH($B164,'Damage costs'!$C$18:$C$70,0))/1000,AF55*INDEX('Damage costs'!$U$18:$U$70,MATCH($B164,'Damage costs'!$C$18:$C$70,0))/1000),"")</f>
        <v/>
      </c>
      <c r="AG164" s="59" t="str">
        <f>IFERROR(IF(OR($C$168=FALSE,LEFT($B164,3)&lt;&gt;"NOX"),AG55*INDEX('Damage costs'!$Q$18:$Q$70,MATCH($B164,'Damage costs'!$C$18:$C$70,0))/1000,AG55*INDEX('Damage costs'!$U$18:$U$70,MATCH($B164,'Damage costs'!$C$18:$C$70,0))/1000),"")</f>
        <v/>
      </c>
      <c r="AH164" s="59" t="str">
        <f>IFERROR(IF(OR($C$168=FALSE,LEFT($B164,3)&lt;&gt;"NOX"),AH55*INDEX('Damage costs'!$Q$18:$Q$70,MATCH($B164,'Damage costs'!$C$18:$C$70,0))/1000,AH55*INDEX('Damage costs'!$U$18:$U$70,MATCH($B164,'Damage costs'!$C$18:$C$70,0))/1000),"")</f>
        <v/>
      </c>
      <c r="AI164" s="59" t="str">
        <f>IFERROR(IF(OR($C$168=FALSE,LEFT($B164,3)&lt;&gt;"NOX"),AI55*INDEX('Damage costs'!$Q$18:$Q$70,MATCH($B164,'Damage costs'!$C$18:$C$70,0))/1000,AI55*INDEX('Damage costs'!$U$18:$U$70,MATCH($B164,'Damage costs'!$C$18:$C$70,0))/1000),"")</f>
        <v/>
      </c>
      <c r="AJ164" s="59" t="str">
        <f>IFERROR(IF(OR($C$168=FALSE,LEFT($B164,3)&lt;&gt;"NOX"),AJ55*INDEX('Damage costs'!$Q$18:$Q$70,MATCH($B164,'Damage costs'!$C$18:$C$70,0))/1000,AJ55*INDEX('Damage costs'!$U$18:$U$70,MATCH($B164,'Damage costs'!$C$18:$C$70,0))/1000),"")</f>
        <v/>
      </c>
      <c r="AK164" s="59" t="str">
        <f>IFERROR(IF(OR($C$168=FALSE,LEFT($B164,3)&lt;&gt;"NOX"),AK55*INDEX('Damage costs'!$Q$18:$Q$70,MATCH($B164,'Damage costs'!$C$18:$C$70,0))/1000,AK55*INDEX('Damage costs'!$U$18:$U$70,MATCH($B164,'Damage costs'!$C$18:$C$70,0))/1000),"")</f>
        <v/>
      </c>
      <c r="AL164" s="59" t="str">
        <f>IFERROR(IF(OR($C$168=FALSE,LEFT($B164,3)&lt;&gt;"NOX"),AL55*INDEX('Damage costs'!$Q$18:$Q$70,MATCH($B164,'Damage costs'!$C$18:$C$70,0))/1000,AL55*INDEX('Damage costs'!$U$18:$U$70,MATCH($B164,'Damage costs'!$C$18:$C$70,0))/1000),"")</f>
        <v/>
      </c>
      <c r="AM164" s="59" t="str">
        <f>IFERROR(IF(OR($C$168=FALSE,LEFT($B164,3)&lt;&gt;"NOX"),AM55*INDEX('Damage costs'!$Q$18:$Q$70,MATCH($B164,'Damage costs'!$C$18:$C$70,0))/1000,AM55*INDEX('Damage costs'!$U$18:$U$70,MATCH($B164,'Damage costs'!$C$18:$C$70,0))/1000),"")</f>
        <v/>
      </c>
      <c r="AN164" s="59" t="str">
        <f>IFERROR(IF(OR($C$168=FALSE,LEFT($B164,3)&lt;&gt;"NOX"),AN55*INDEX('Damage costs'!$Q$18:$Q$70,MATCH($B164,'Damage costs'!$C$18:$C$70,0))/1000,AN55*INDEX('Damage costs'!$U$18:$U$70,MATCH($B164,'Damage costs'!$C$18:$C$70,0))/1000),"")</f>
        <v/>
      </c>
      <c r="AO164" s="59" t="str">
        <f>IFERROR(IF(OR($C$168=FALSE,LEFT($B164,3)&lt;&gt;"NOX"),AO55*INDEX('Damage costs'!$Q$18:$Q$70,MATCH($B164,'Damage costs'!$C$18:$C$70,0))/1000,AO55*INDEX('Damage costs'!$U$18:$U$70,MATCH($B164,'Damage costs'!$C$18:$C$70,0))/1000),"")</f>
        <v/>
      </c>
      <c r="AP164" s="59" t="str">
        <f>IFERROR(IF(OR($C$168=FALSE,LEFT($B164,3)&lt;&gt;"NOX"),AP55*INDEX('Damage costs'!$Q$18:$Q$70,MATCH($B164,'Damage costs'!$C$18:$C$70,0))/1000,AP55*INDEX('Damage costs'!$U$18:$U$70,MATCH($B164,'Damage costs'!$C$18:$C$70,0))/1000),"")</f>
        <v/>
      </c>
      <c r="AQ164" s="59" t="str">
        <f>IFERROR(IF(OR($C$168=FALSE,LEFT($B164,3)&lt;&gt;"NOX"),AQ55*INDEX('Damage costs'!$Q$18:$Q$70,MATCH($B164,'Damage costs'!$C$18:$C$70,0))/1000,AQ55*INDEX('Damage costs'!$U$18:$U$70,MATCH($B164,'Damage costs'!$C$18:$C$70,0))/1000),"")</f>
        <v/>
      </c>
      <c r="AR164" s="59" t="str">
        <f>IFERROR(IF(OR($C$168=FALSE,LEFT($B164,3)&lt;&gt;"NOX"),AR55*INDEX('Damage costs'!$Q$18:$Q$70,MATCH($B164,'Damage costs'!$C$18:$C$70,0))/1000,AR55*INDEX('Damage costs'!$U$18:$U$70,MATCH($B164,'Damage costs'!$C$18:$C$70,0))/1000),"")</f>
        <v/>
      </c>
      <c r="AS164" s="59" t="str">
        <f>IFERROR(IF(OR($C$168=FALSE,LEFT($B164,3)&lt;&gt;"NOX"),AS55*INDEX('Damage costs'!$Q$18:$Q$70,MATCH($B164,'Damage costs'!$C$18:$C$70,0))/1000,AS55*INDEX('Damage costs'!$U$18:$U$70,MATCH($B164,'Damage costs'!$C$18:$C$70,0))/1000),"")</f>
        <v/>
      </c>
      <c r="AT164" s="59" t="str">
        <f>IFERROR(IF(OR($C$168=FALSE,LEFT($B164,3)&lt;&gt;"NOX"),AT55*INDEX('Damage costs'!$Q$18:$Q$70,MATCH($B164,'Damage costs'!$C$18:$C$70,0))/1000,AT55*INDEX('Damage costs'!$U$18:$U$70,MATCH($B164,'Damage costs'!$C$18:$C$70,0))/1000),"")</f>
        <v/>
      </c>
      <c r="AU164" s="59" t="str">
        <f>IFERROR(IF(OR($C$168=FALSE,LEFT($B164,3)&lt;&gt;"NOX"),AU55*INDEX('Damage costs'!$Q$18:$Q$70,MATCH($B164,'Damage costs'!$C$18:$C$70,0))/1000,AU55*INDEX('Damage costs'!$U$18:$U$70,MATCH($B164,'Damage costs'!$C$18:$C$70,0))/1000),"")</f>
        <v/>
      </c>
      <c r="AV164" s="59" t="str">
        <f>IFERROR(IF(OR($C$168=FALSE,LEFT($B164,3)&lt;&gt;"NOX"),AV55*INDEX('Damage costs'!$Q$18:$Q$70,MATCH($B164,'Damage costs'!$C$18:$C$70,0))/1000,AV55*INDEX('Damage costs'!$U$18:$U$70,MATCH($B164,'Damage costs'!$C$18:$C$70,0))/1000),"")</f>
        <v/>
      </c>
      <c r="AW164" s="59" t="str">
        <f>IFERROR(IF(OR($C$168=FALSE,LEFT($B164,3)&lt;&gt;"NOX"),AW55*INDEX('Damage costs'!$Q$18:$Q$70,MATCH($B164,'Damage costs'!$C$18:$C$70,0))/1000,AW55*INDEX('Damage costs'!$U$18:$U$70,MATCH($B164,'Damage costs'!$C$18:$C$70,0))/1000),"")</f>
        <v/>
      </c>
      <c r="AX164" s="59" t="str">
        <f>IFERROR(IF(OR($C$168=FALSE,LEFT($B164,3)&lt;&gt;"NOX"),AX55*INDEX('Damage costs'!$Q$18:$Q$70,MATCH($B164,'Damage costs'!$C$18:$C$70,0))/1000,AX55*INDEX('Damage costs'!$U$18:$U$70,MATCH($B164,'Damage costs'!$C$18:$C$70,0))/1000),"")</f>
        <v/>
      </c>
      <c r="AY164" s="59" t="str">
        <f>IFERROR(IF(OR($C$168=FALSE,LEFT($B164,3)&lt;&gt;"NOX"),AY55*INDEX('Damage costs'!$Q$18:$Q$70,MATCH($B164,'Damage costs'!$C$18:$C$70,0))/1000,AY55*INDEX('Damage costs'!$U$18:$U$70,MATCH($B164,'Damage costs'!$C$18:$C$70,0))/1000),"")</f>
        <v/>
      </c>
      <c r="AZ164" s="59" t="str">
        <f>IFERROR(IF(OR($C$168=FALSE,LEFT($B164,3)&lt;&gt;"NOX"),AZ55*INDEX('Damage costs'!$Q$18:$Q$70,MATCH($B164,'Damage costs'!$C$18:$C$70,0))/1000,AZ55*INDEX('Damage costs'!$U$18:$U$70,MATCH($B164,'Damage costs'!$C$18:$C$70,0))/1000),"")</f>
        <v/>
      </c>
      <c r="BA164" s="59" t="str">
        <f>IFERROR(IF(OR($C$168=FALSE,LEFT($B164,3)&lt;&gt;"NOX"),BA55*INDEX('Damage costs'!$Q$18:$Q$70,MATCH($B164,'Damage costs'!$C$18:$C$70,0))/1000,BA55*INDEX('Damage costs'!$U$18:$U$70,MATCH($B164,'Damage costs'!$C$18:$C$70,0))/1000),"")</f>
        <v/>
      </c>
      <c r="BB164" s="59" t="str">
        <f>IFERROR(IF(OR($C$168=FALSE,LEFT($B164,3)&lt;&gt;"NOX"),BB55*INDEX('Damage costs'!$Q$18:$Q$70,MATCH($B164,'Damage costs'!$C$18:$C$70,0))/1000,BB55*INDEX('Damage costs'!$U$18:$U$70,MATCH($B164,'Damage costs'!$C$18:$C$70,0))/1000),"")</f>
        <v/>
      </c>
      <c r="BC164" s="59" t="str">
        <f>IFERROR(IF(OR($C$168=FALSE,LEFT($B164,3)&lt;&gt;"NOX"),BC55*INDEX('Damage costs'!$Q$18:$Q$70,MATCH($B164,'Damage costs'!$C$18:$C$70,0))/1000,BC55*INDEX('Damage costs'!$U$18:$U$70,MATCH($B164,'Damage costs'!$C$18:$C$70,0))/1000),"")</f>
        <v/>
      </c>
      <c r="BD164" s="59" t="str">
        <f>IFERROR(IF(OR($C$168=FALSE,LEFT($B164,3)&lt;&gt;"NOX"),BD55*INDEX('Damage costs'!$Q$18:$Q$70,MATCH($B164,'Damage costs'!$C$18:$C$70,0))/1000,BD55*INDEX('Damage costs'!$U$18:$U$70,MATCH($B164,'Damage costs'!$C$18:$C$70,0))/1000),"")</f>
        <v/>
      </c>
      <c r="BE164" s="59" t="str">
        <f>IFERROR(IF(OR($C$168=FALSE,LEFT($B164,3)&lt;&gt;"NOX"),BE55*INDEX('Damage costs'!$Q$18:$Q$70,MATCH($B164,'Damage costs'!$C$18:$C$70,0))/1000,BE55*INDEX('Damage costs'!$U$18:$U$70,MATCH($B164,'Damage costs'!$C$18:$C$70,0))/1000),"")</f>
        <v/>
      </c>
      <c r="BF164" s="59" t="str">
        <f>IFERROR(IF(OR($C$168=FALSE,LEFT($B164,3)&lt;&gt;"NOX"),BF55*INDEX('Damage costs'!$Q$18:$Q$70,MATCH($B164,'Damage costs'!$C$18:$C$70,0))/1000,BF55*INDEX('Damage costs'!$U$18:$U$70,MATCH($B164,'Damage costs'!$C$18:$C$70,0))/1000),"")</f>
        <v/>
      </c>
      <c r="BG164" s="59" t="str">
        <f>IFERROR(IF(OR($C$168=FALSE,LEFT($B164,3)&lt;&gt;"NOX"),BG55*INDEX('Damage costs'!$Q$18:$Q$70,MATCH($B164,'Damage costs'!$C$18:$C$70,0))/1000,BG55*INDEX('Damage costs'!$U$18:$U$70,MATCH($B164,'Damage costs'!$C$18:$C$70,0))/1000),"")</f>
        <v/>
      </c>
      <c r="BH164" s="59" t="str">
        <f>IFERROR(IF(OR($C$168=FALSE,LEFT($B164,3)&lt;&gt;"NOX"),BH55*INDEX('Damage costs'!$Q$18:$Q$70,MATCH($B164,'Damage costs'!$C$18:$C$70,0))/1000,BH55*INDEX('Damage costs'!$U$18:$U$70,MATCH($B164,'Damage costs'!$C$18:$C$70,0))/1000),"")</f>
        <v/>
      </c>
      <c r="BI164" s="59" t="str">
        <f>IFERROR(IF(OR($C$168=FALSE,LEFT($B164,3)&lt;&gt;"NOX"),BI55*INDEX('Damage costs'!$Q$18:$Q$70,MATCH($B164,'Damage costs'!$C$18:$C$70,0))/1000,BI55*INDEX('Damage costs'!$U$18:$U$70,MATCH($B164,'Damage costs'!$C$18:$C$70,0))/1000),"")</f>
        <v/>
      </c>
      <c r="BJ164" s="59" t="str">
        <f>IFERROR(IF(OR($C$168=FALSE,LEFT($B164,3)&lt;&gt;"NOX"),BJ55*INDEX('Damage costs'!$Q$18:$Q$70,MATCH($B164,'Damage costs'!$C$18:$C$70,0))/1000,BJ55*INDEX('Damage costs'!$U$18:$U$70,MATCH($B164,'Damage costs'!$C$18:$C$70,0))/1000),"")</f>
        <v/>
      </c>
      <c r="BK164" s="59" t="str">
        <f>IFERROR(IF(OR($C$168=FALSE,LEFT($B164,3)&lt;&gt;"NOX"),BK55*INDEX('Damage costs'!$Q$18:$Q$70,MATCH($B164,'Damage costs'!$C$18:$C$70,0))/1000,BK55*INDEX('Damage costs'!$U$18:$U$70,MATCH($B164,'Damage costs'!$C$18:$C$70,0))/1000),"")</f>
        <v/>
      </c>
      <c r="BL164" s="59" t="str">
        <f>IFERROR(IF(OR($C$168=FALSE,LEFT($B164,3)&lt;&gt;"NOX"),BL55*INDEX('Damage costs'!$Q$18:$Q$70,MATCH($B164,'Damage costs'!$C$18:$C$70,0))/1000,BL55*INDEX('Damage costs'!$U$18:$U$70,MATCH($B164,'Damage costs'!$C$18:$C$70,0))/1000),"")</f>
        <v/>
      </c>
      <c r="BM164" s="59" t="str">
        <f>IFERROR(IF(OR($C$168=FALSE,LEFT($B164,3)&lt;&gt;"NOX"),BM55*INDEX('Damage costs'!$Q$18:$Q$70,MATCH($B164,'Damage costs'!$C$18:$C$70,0))/1000,BM55*INDEX('Damage costs'!$U$18:$U$70,MATCH($B164,'Damage costs'!$C$18:$C$70,0))/1000),"")</f>
        <v/>
      </c>
      <c r="BN164" s="59" t="str">
        <f>IFERROR(IF(OR($C$168=FALSE,LEFT($B164,3)&lt;&gt;"NOX"),BN55*INDEX('Damage costs'!$Q$18:$Q$70,MATCH($B164,'Damage costs'!$C$18:$C$70,0))/1000,BN55*INDEX('Damage costs'!$U$18:$U$70,MATCH($B164,'Damage costs'!$C$18:$C$70,0))/1000),"")</f>
        <v/>
      </c>
      <c r="BO164" s="59" t="str">
        <f>IFERROR(IF(OR($C$168=FALSE,LEFT($B164,3)&lt;&gt;"NOX"),BO55*INDEX('Damage costs'!$Q$18:$Q$70,MATCH($B164,'Damage costs'!$C$18:$C$70,0))/1000,BO55*INDEX('Damage costs'!$U$18:$U$70,MATCH($B164,'Damage costs'!$C$18:$C$70,0))/1000),"")</f>
        <v/>
      </c>
      <c r="BP164" s="59" t="str">
        <f>IFERROR(IF(OR($C$168=FALSE,LEFT($B164,3)&lt;&gt;"NOX"),BP55*INDEX('Damage costs'!$Q$18:$Q$70,MATCH($B164,'Damage costs'!$C$18:$C$70,0))/1000,BP55*INDEX('Damage costs'!$U$18:$U$70,MATCH($B164,'Damage costs'!$C$18:$C$70,0))/1000),"")</f>
        <v/>
      </c>
      <c r="BQ164" s="59" t="str">
        <f>IFERROR(IF(OR($C$168=FALSE,LEFT($B164,3)&lt;&gt;"NOX"),BQ55*INDEX('Damage costs'!$Q$18:$Q$70,MATCH($B164,'Damage costs'!$C$18:$C$70,0))/1000,BQ55*INDEX('Damage costs'!$U$18:$U$70,MATCH($B164,'Damage costs'!$C$18:$C$70,0))/1000),"")</f>
        <v/>
      </c>
      <c r="BR164" s="59" t="str">
        <f>IFERROR(IF(OR($C$168=FALSE,LEFT($B164,3)&lt;&gt;"NOX"),BR55*INDEX('Damage costs'!$Q$18:$Q$70,MATCH($B164,'Damage costs'!$C$18:$C$70,0))/1000,BR55*INDEX('Damage costs'!$U$18:$U$70,MATCH($B164,'Damage costs'!$C$18:$C$70,0))/1000),"")</f>
        <v/>
      </c>
      <c r="BS164" s="59" t="str">
        <f>IFERROR(IF(OR($C$168=FALSE,LEFT($B164,3)&lt;&gt;"NOX"),BS55*INDEX('Damage costs'!$Q$18:$Q$70,MATCH($B164,'Damage costs'!$C$18:$C$70,0))/1000,BS55*INDEX('Damage costs'!$U$18:$U$70,MATCH($B164,'Damage costs'!$C$18:$C$70,0))/1000),"")</f>
        <v/>
      </c>
      <c r="BT164" s="59" t="str">
        <f>IFERROR(IF(OR($C$168=FALSE,LEFT($B164,3)&lt;&gt;"NOX"),BT55*INDEX('Damage costs'!$Q$18:$Q$70,MATCH($B164,'Damage costs'!$C$18:$C$70,0))/1000,BT55*INDEX('Damage costs'!$U$18:$U$70,MATCH($B164,'Damage costs'!$C$18:$C$70,0))/1000),"")</f>
        <v/>
      </c>
      <c r="BU164" s="59" t="str">
        <f>IFERROR(IF(OR($C$168=FALSE,LEFT($B164,3)&lt;&gt;"NOX"),BU55*INDEX('Damage costs'!$Q$18:$Q$70,MATCH($B164,'Damage costs'!$C$18:$C$70,0))/1000,BU55*INDEX('Damage costs'!$U$18:$U$70,MATCH($B164,'Damage costs'!$C$18:$C$70,0))/1000),"")</f>
        <v/>
      </c>
      <c r="BV164" s="59" t="str">
        <f>IFERROR(IF(OR($C$168=FALSE,LEFT($B164,3)&lt;&gt;"NOX"),BV55*INDEX('Damage costs'!$Q$18:$Q$70,MATCH($B164,'Damage costs'!$C$18:$C$70,0))/1000,BV55*INDEX('Damage costs'!$U$18:$U$70,MATCH($B164,'Damage costs'!$C$18:$C$70,0))/1000),"")</f>
        <v/>
      </c>
      <c r="BW164" s="59" t="str">
        <f>IFERROR(IF(OR($C$168=FALSE,LEFT($B164,3)&lt;&gt;"NOX"),BW55*INDEX('Damage costs'!$Q$18:$Q$70,MATCH($B164,'Damage costs'!$C$18:$C$70,0))/1000,BW55*INDEX('Damage costs'!$U$18:$U$70,MATCH($B164,'Damage costs'!$C$18:$C$70,0))/1000),"")</f>
        <v/>
      </c>
      <c r="BX164" s="59" t="str">
        <f>IFERROR(IF(OR($C$168=FALSE,LEFT($B164,3)&lt;&gt;"NOX"),BX55*INDEX('Damage costs'!$Q$18:$Q$70,MATCH($B164,'Damage costs'!$C$18:$C$70,0))/1000,BX55*INDEX('Damage costs'!$U$18:$U$70,MATCH($B164,'Damage costs'!$C$18:$C$70,0))/1000),"")</f>
        <v/>
      </c>
      <c r="BY164" s="59" t="str">
        <f>IFERROR(IF(OR($C$168=FALSE,LEFT($B164,3)&lt;&gt;"NOX"),BY55*INDEX('Damage costs'!$Q$18:$Q$70,MATCH($B164,'Damage costs'!$C$18:$C$70,0))/1000,BY55*INDEX('Damage costs'!$U$18:$U$70,MATCH($B164,'Damage costs'!$C$18:$C$70,0))/1000),"")</f>
        <v/>
      </c>
      <c r="BZ164" s="59" t="str">
        <f>IFERROR(IF(OR($C$168=FALSE,LEFT($B164,3)&lt;&gt;"NOX"),BZ55*INDEX('Damage costs'!$Q$18:$Q$70,MATCH($B164,'Damage costs'!$C$18:$C$70,0))/1000,BZ55*INDEX('Damage costs'!$U$18:$U$70,MATCH($B164,'Damage costs'!$C$18:$C$70,0))/1000),"")</f>
        <v/>
      </c>
      <c r="CA164" s="59" t="str">
        <f>IFERROR(IF(OR($C$168=FALSE,LEFT($B164,3)&lt;&gt;"NOX"),CA55*INDEX('Damage costs'!$Q$18:$Q$70,MATCH($B164,'Damage costs'!$C$18:$C$70,0))/1000,CA55*INDEX('Damage costs'!$U$18:$U$70,MATCH($B164,'Damage costs'!$C$18:$C$70,0))/1000),"")</f>
        <v/>
      </c>
      <c r="CB164" s="59" t="str">
        <f>IFERROR(IF(OR($C$168=FALSE,LEFT($B164,3)&lt;&gt;"NOX"),CB55*INDEX('Damage costs'!$Q$18:$Q$70,MATCH($B164,'Damage costs'!$C$18:$C$70,0))/1000,CB55*INDEX('Damage costs'!$U$18:$U$70,MATCH($B164,'Damage costs'!$C$18:$C$70,0))/1000),"")</f>
        <v/>
      </c>
      <c r="CC164" s="59" t="str">
        <f>IFERROR(IF(OR($C$168=FALSE,LEFT($B164,3)&lt;&gt;"NOX"),CC55*INDEX('Damage costs'!$Q$18:$Q$70,MATCH($B164,'Damage costs'!$C$18:$C$70,0))/1000,CC55*INDEX('Damage costs'!$U$18:$U$70,MATCH($B164,'Damage costs'!$C$18:$C$70,0))/1000),"")</f>
        <v/>
      </c>
      <c r="CD164" s="59" t="str">
        <f>IFERROR(IF(OR($C$168=FALSE,LEFT($B164,3)&lt;&gt;"NOX"),CD55*INDEX('Damage costs'!$Q$18:$Q$70,MATCH($B164,'Damage costs'!$C$18:$C$70,0))/1000,CD55*INDEX('Damage costs'!$U$18:$U$70,MATCH($B164,'Damage costs'!$C$18:$C$70,0))/1000),"")</f>
        <v/>
      </c>
      <c r="CE164" s="59" t="str">
        <f>IFERROR(IF(OR($C$168=FALSE,LEFT($B164,3)&lt;&gt;"NOX"),CE55*INDEX('Damage costs'!$Q$18:$Q$70,MATCH($B164,'Damage costs'!$C$18:$C$70,0))/1000,CE55*INDEX('Damage costs'!$U$18:$U$70,MATCH($B164,'Damage costs'!$C$18:$C$70,0))/1000),"")</f>
        <v/>
      </c>
      <c r="CF164" s="59" t="str">
        <f>IFERROR(IF(OR($C$168=FALSE,LEFT($B164,3)&lt;&gt;"NOX"),CF55*INDEX('Damage costs'!$Q$18:$Q$70,MATCH($B164,'Damage costs'!$C$18:$C$70,0))/1000,CF55*INDEX('Damage costs'!$U$18:$U$70,MATCH($B164,'Damage costs'!$C$18:$C$70,0))/1000),"")</f>
        <v/>
      </c>
      <c r="CG164" s="59" t="str">
        <f>IFERROR(IF(OR($C$168=FALSE,LEFT($B164,3)&lt;&gt;"NOX"),CG55*INDEX('Damage costs'!$Q$18:$Q$70,MATCH($B164,'Damage costs'!$C$18:$C$70,0))/1000,CG55*INDEX('Damage costs'!$U$18:$U$70,MATCH($B164,'Damage costs'!$C$18:$C$70,0))/1000),"")</f>
        <v/>
      </c>
      <c r="CH164" s="59" t="str">
        <f>IFERROR(IF(OR($C$168=FALSE,LEFT($B164,3)&lt;&gt;"NOX"),CH55*INDEX('Damage costs'!$Q$18:$Q$70,MATCH($B164,'Damage costs'!$C$18:$C$70,0))/1000,CH55*INDEX('Damage costs'!$U$18:$U$70,MATCH($B164,'Damage costs'!$C$18:$C$70,0))/1000),"")</f>
        <v/>
      </c>
      <c r="CI164" s="59" t="str">
        <f>IFERROR(IF(OR($C$168=FALSE,LEFT($B164,3)&lt;&gt;"NOX"),CI55*INDEX('Damage costs'!$Q$18:$Q$70,MATCH($B164,'Damage costs'!$C$18:$C$70,0))/1000,CI55*INDEX('Damage costs'!$U$18:$U$70,MATCH($B164,'Damage costs'!$C$18:$C$70,0))/1000),"")</f>
        <v/>
      </c>
      <c r="CJ164" s="59" t="str">
        <f>IFERROR(IF(OR($C$168=FALSE,LEFT($B164,3)&lt;&gt;"NOX"),CJ55*INDEX('Damage costs'!$Q$18:$Q$70,MATCH($B164,'Damage costs'!$C$18:$C$70,0))/1000,CJ55*INDEX('Damage costs'!$U$18:$U$70,MATCH($B164,'Damage costs'!$C$18:$C$70,0))/1000),"")</f>
        <v/>
      </c>
      <c r="CK164" s="59" t="str">
        <f>IFERROR(IF(OR($C$168=FALSE,LEFT($B164,3)&lt;&gt;"NOX"),CK55*INDEX('Damage costs'!$Q$18:$Q$70,MATCH($B164,'Damage costs'!$C$18:$C$70,0))/1000,CK55*INDEX('Damage costs'!$U$18:$U$70,MATCH($B164,'Damage costs'!$C$18:$C$70,0))/1000),"")</f>
        <v/>
      </c>
      <c r="CL164" s="59" t="str">
        <f>IFERROR(IF(OR($C$168=FALSE,LEFT($B164,3)&lt;&gt;"NOX"),CL55*INDEX('Damage costs'!$Q$18:$Q$70,MATCH($B164,'Damage costs'!$C$18:$C$70,0))/1000,CL55*INDEX('Damage costs'!$U$18:$U$70,MATCH($B164,'Damage costs'!$C$18:$C$70,0))/1000),"")</f>
        <v/>
      </c>
      <c r="CM164" s="59" t="str">
        <f>IFERROR(IF(OR($C$168=FALSE,LEFT($B164,3)&lt;&gt;"NOX"),CM55*INDEX('Damage costs'!$Q$18:$Q$70,MATCH($B164,'Damage costs'!$C$18:$C$70,0))/1000,CM55*INDEX('Damage costs'!$U$18:$U$70,MATCH($B164,'Damage costs'!$C$18:$C$70,0))/1000),"")</f>
        <v/>
      </c>
      <c r="CN164" s="59" t="str">
        <f>IFERROR(IF(OR($C$168=FALSE,LEFT($B164,3)&lt;&gt;"NOX"),CN55*INDEX('Damage costs'!$Q$18:$Q$70,MATCH($B164,'Damage costs'!$C$18:$C$70,0))/1000,CN55*INDEX('Damage costs'!$U$18:$U$70,MATCH($B164,'Damage costs'!$C$18:$C$70,0))/1000),"")</f>
        <v/>
      </c>
      <c r="CO164" s="59" t="str">
        <f>IFERROR(IF(OR($C$168=FALSE,LEFT($B164,3)&lt;&gt;"NOX"),CO55*INDEX('Damage costs'!$Q$18:$Q$70,MATCH($B164,'Damage costs'!$C$18:$C$70,0))/1000,CO55*INDEX('Damage costs'!$U$18:$U$70,MATCH($B164,'Damage costs'!$C$18:$C$70,0))/1000),"")</f>
        <v/>
      </c>
      <c r="CP164" s="59" t="str">
        <f>IFERROR(IF(OR($C$168=FALSE,LEFT($B164,3)&lt;&gt;"NOX"),CP55*INDEX('Damage costs'!$Q$18:$Q$70,MATCH($B164,'Damage costs'!$C$18:$C$70,0))/1000,CP55*INDEX('Damage costs'!$U$18:$U$70,MATCH($B164,'Damage costs'!$C$18:$C$70,0))/1000),"")</f>
        <v/>
      </c>
      <c r="CQ164" s="59" t="str">
        <f>IFERROR(IF(OR($C$168=FALSE,LEFT($B164,3)&lt;&gt;"NOX"),CQ55*INDEX('Damage costs'!$Q$18:$Q$70,MATCH($B164,'Damage costs'!$C$18:$C$70,0))/1000,CQ55*INDEX('Damage costs'!$U$18:$U$70,MATCH($B164,'Damage costs'!$C$18:$C$70,0))/1000),"")</f>
        <v/>
      </c>
      <c r="CR164" s="59" t="str">
        <f>IFERROR(IF(OR($C$168=FALSE,LEFT($B164,3)&lt;&gt;"NOX"),CR55*INDEX('Damage costs'!$Q$18:$Q$70,MATCH($B164,'Damage costs'!$C$18:$C$70,0))/1000,CR55*INDEX('Damage costs'!$U$18:$U$70,MATCH($B164,'Damage costs'!$C$18:$C$70,0))/1000),"")</f>
        <v/>
      </c>
      <c r="CS164" s="59" t="str">
        <f>IFERROR(IF(OR($C$168=FALSE,LEFT($B164,3)&lt;&gt;"NOX"),CS55*INDEX('Damage costs'!$Q$18:$Q$70,MATCH($B164,'Damage costs'!$C$18:$C$70,0))/1000,CS55*INDEX('Damage costs'!$U$18:$U$70,MATCH($B164,'Damage costs'!$C$18:$C$70,0))/1000),"")</f>
        <v/>
      </c>
      <c r="CT164" s="59" t="str">
        <f>IFERROR(IF(OR($C$168=FALSE,LEFT($B164,3)&lt;&gt;"NOX"),CT55*INDEX('Damage costs'!$Q$18:$Q$70,MATCH($B164,'Damage costs'!$C$18:$C$70,0))/1000,CT55*INDEX('Damage costs'!$U$18:$U$70,MATCH($B164,'Damage costs'!$C$18:$C$70,0))/1000),"")</f>
        <v/>
      </c>
      <c r="CU164" s="59" t="str">
        <f>IFERROR(IF(OR($C$168=FALSE,LEFT($B164,3)&lt;&gt;"NOX"),CU55*INDEX('Damage costs'!$Q$18:$Q$70,MATCH($B164,'Damage costs'!$C$18:$C$70,0))/1000,CU55*INDEX('Damage costs'!$U$18:$U$70,MATCH($B164,'Damage costs'!$C$18:$C$70,0))/1000),"")</f>
        <v/>
      </c>
      <c r="CV164" s="59" t="str">
        <f>IFERROR(IF(OR($C$168=FALSE,LEFT($B164,3)&lt;&gt;"NOX"),CV55*INDEX('Damage costs'!$Q$18:$Q$70,MATCH($B164,'Damage costs'!$C$18:$C$70,0))/1000,CV55*INDEX('Damage costs'!$U$18:$U$70,MATCH($B164,'Damage costs'!$C$18:$C$70,0))/1000),"")</f>
        <v/>
      </c>
      <c r="CW164" s="59" t="str">
        <f>IFERROR(IF(OR($C$168=FALSE,LEFT($B164,3)&lt;&gt;"NOX"),CW55*INDEX('Damage costs'!$Q$18:$Q$70,MATCH($B164,'Damage costs'!$C$18:$C$70,0))/1000,CW55*INDEX('Damage costs'!$U$18:$U$70,MATCH($B164,'Damage costs'!$C$18:$C$70,0))/1000),"")</f>
        <v/>
      </c>
      <c r="CX164" s="59" t="str">
        <f>IFERROR(IF(OR($C$168=FALSE,LEFT($B164,3)&lt;&gt;"NOX"),CX55*INDEX('Damage costs'!$Q$18:$Q$70,MATCH($B164,'Damage costs'!$C$18:$C$70,0))/1000,CX55*INDEX('Damage costs'!$U$18:$U$70,MATCH($B164,'Damage costs'!$C$18:$C$70,0))/1000),"")</f>
        <v/>
      </c>
      <c r="CY164" s="59" t="str">
        <f>IFERROR(IF(OR($C$168=FALSE,LEFT($B164,3)&lt;&gt;"NOX"),CY55*INDEX('Damage costs'!$Q$18:$Q$70,MATCH($B164,'Damage costs'!$C$18:$C$70,0))/1000,CY55*INDEX('Damage costs'!$U$18:$U$70,MATCH($B164,'Damage costs'!$C$18:$C$70,0))/1000),"")</f>
        <v/>
      </c>
      <c r="CZ164" s="391"/>
    </row>
    <row r="165" spans="2:104" x14ac:dyDescent="0.25">
      <c r="B165" s="406">
        <f t="shared" si="60"/>
        <v>0</v>
      </c>
      <c r="C165" s="9" t="s">
        <v>1117</v>
      </c>
      <c r="D165" s="59" t="str">
        <f>IFERROR(IF(OR($C$168=FALSE,LEFT($B165,3)&lt;&gt;"NOX"),D56*INDEX('Damage costs'!$Q$18:$Q$70,MATCH($B165,'Damage costs'!$C$18:$C$70,0))/1000,D56*INDEX('Damage costs'!$U$18:$U$70,MATCH($B165,'Damage costs'!$C$18:$C$70,0))/1000),"")</f>
        <v/>
      </c>
      <c r="E165" s="59" t="str">
        <f>IFERROR(IF(OR($C$168=FALSE,LEFT($B165,3)&lt;&gt;"NOX"),E56*INDEX('Damage costs'!$Q$18:$Q$70,MATCH($B165,'Damage costs'!$C$18:$C$70,0))/1000,E56*INDEX('Damage costs'!$U$18:$U$70,MATCH($B165,'Damage costs'!$C$18:$C$70,0))/1000),"")</f>
        <v/>
      </c>
      <c r="F165" s="59" t="str">
        <f>IFERROR(IF(OR($C$168=FALSE,LEFT($B165,3)&lt;&gt;"NOX"),F56*INDEX('Damage costs'!$Q$18:$Q$70,MATCH($B165,'Damage costs'!$C$18:$C$70,0))/1000,F56*INDEX('Damage costs'!$U$18:$U$70,MATCH($B165,'Damage costs'!$C$18:$C$70,0))/1000),"")</f>
        <v/>
      </c>
      <c r="G165" s="59" t="str">
        <f>IFERROR(IF(OR($C$168=FALSE,LEFT($B165,3)&lt;&gt;"NOX"),G56*INDEX('Damage costs'!$Q$18:$Q$70,MATCH($B165,'Damage costs'!$C$18:$C$70,0))/1000,G56*INDEX('Damage costs'!$U$18:$U$70,MATCH($B165,'Damage costs'!$C$18:$C$70,0))/1000),"")</f>
        <v/>
      </c>
      <c r="H165" s="59" t="str">
        <f>IFERROR(IF(OR($C$168=FALSE,LEFT($B165,3)&lt;&gt;"NOX"),H56*INDEX('Damage costs'!$Q$18:$Q$70,MATCH($B165,'Damage costs'!$C$18:$C$70,0))/1000,H56*INDEX('Damage costs'!$U$18:$U$70,MATCH($B165,'Damage costs'!$C$18:$C$70,0))/1000),"")</f>
        <v/>
      </c>
      <c r="I165" s="59" t="str">
        <f>IFERROR(IF(OR($C$168=FALSE,LEFT($B165,3)&lt;&gt;"NOX"),I56*INDEX('Damage costs'!$Q$18:$Q$70,MATCH($B165,'Damage costs'!$C$18:$C$70,0))/1000,I56*INDEX('Damage costs'!$U$18:$U$70,MATCH($B165,'Damage costs'!$C$18:$C$70,0))/1000),"")</f>
        <v/>
      </c>
      <c r="J165" s="59" t="str">
        <f>IFERROR(IF(OR($C$168=FALSE,LEFT($B165,3)&lt;&gt;"NOX"),J56*INDEX('Damage costs'!$Q$18:$Q$70,MATCH($B165,'Damage costs'!$C$18:$C$70,0))/1000,J56*INDEX('Damage costs'!$U$18:$U$70,MATCH($B165,'Damage costs'!$C$18:$C$70,0))/1000),"")</f>
        <v/>
      </c>
      <c r="K165" s="59" t="str">
        <f>IFERROR(IF(OR($C$168=FALSE,LEFT($B165,3)&lt;&gt;"NOX"),K56*INDEX('Damage costs'!$Q$18:$Q$70,MATCH($B165,'Damage costs'!$C$18:$C$70,0))/1000,K56*INDEX('Damage costs'!$U$18:$U$70,MATCH($B165,'Damage costs'!$C$18:$C$70,0))/1000),"")</f>
        <v/>
      </c>
      <c r="L165" s="59" t="str">
        <f>IFERROR(IF(OR($C$168=FALSE,LEFT($B165,3)&lt;&gt;"NOX"),L56*INDEX('Damage costs'!$Q$18:$Q$70,MATCH($B165,'Damage costs'!$C$18:$C$70,0))/1000,L56*INDEX('Damage costs'!$U$18:$U$70,MATCH($B165,'Damage costs'!$C$18:$C$70,0))/1000),"")</f>
        <v/>
      </c>
      <c r="M165" s="59" t="str">
        <f>IFERROR(IF(OR($C$168=FALSE,LEFT($B165,3)&lt;&gt;"NOX"),M56*INDEX('Damage costs'!$Q$18:$Q$70,MATCH($B165,'Damage costs'!$C$18:$C$70,0))/1000,M56*INDEX('Damage costs'!$U$18:$U$70,MATCH($B165,'Damage costs'!$C$18:$C$70,0))/1000),"")</f>
        <v/>
      </c>
      <c r="N165" s="59" t="str">
        <f>IFERROR(IF(OR($C$168=FALSE,LEFT($B165,3)&lt;&gt;"NOX"),N56*INDEX('Damage costs'!$Q$18:$Q$70,MATCH($B165,'Damage costs'!$C$18:$C$70,0))/1000,N56*INDEX('Damage costs'!$U$18:$U$70,MATCH($B165,'Damage costs'!$C$18:$C$70,0))/1000),"")</f>
        <v/>
      </c>
      <c r="O165" s="59" t="str">
        <f>IFERROR(IF(OR($C$168=FALSE,LEFT($B165,3)&lt;&gt;"NOX"),O56*INDEX('Damage costs'!$Q$18:$Q$70,MATCH($B165,'Damage costs'!$C$18:$C$70,0))/1000,O56*INDEX('Damage costs'!$U$18:$U$70,MATCH($B165,'Damage costs'!$C$18:$C$70,0))/1000),"")</f>
        <v/>
      </c>
      <c r="P165" s="59" t="str">
        <f>IFERROR(IF(OR($C$168=FALSE,LEFT($B165,3)&lt;&gt;"NOX"),P56*INDEX('Damage costs'!$Q$18:$Q$70,MATCH($B165,'Damage costs'!$C$18:$C$70,0))/1000,P56*INDEX('Damage costs'!$U$18:$U$70,MATCH($B165,'Damage costs'!$C$18:$C$70,0))/1000),"")</f>
        <v/>
      </c>
      <c r="Q165" s="59" t="str">
        <f>IFERROR(IF(OR($C$168=FALSE,LEFT($B165,3)&lt;&gt;"NOX"),Q56*INDEX('Damage costs'!$Q$18:$Q$70,MATCH($B165,'Damage costs'!$C$18:$C$70,0))/1000,Q56*INDEX('Damage costs'!$U$18:$U$70,MATCH($B165,'Damage costs'!$C$18:$C$70,0))/1000),"")</f>
        <v/>
      </c>
      <c r="R165" s="59" t="str">
        <f>IFERROR(IF(OR($C$168=FALSE,LEFT($B165,3)&lt;&gt;"NOX"),R56*INDEX('Damage costs'!$Q$18:$Q$70,MATCH($B165,'Damage costs'!$C$18:$C$70,0))/1000,R56*INDEX('Damage costs'!$U$18:$U$70,MATCH($B165,'Damage costs'!$C$18:$C$70,0))/1000),"")</f>
        <v/>
      </c>
      <c r="S165" s="59" t="str">
        <f>IFERROR(IF(OR($C$168=FALSE,LEFT($B165,3)&lt;&gt;"NOX"),S56*INDEX('Damage costs'!$Q$18:$Q$70,MATCH($B165,'Damage costs'!$C$18:$C$70,0))/1000,S56*INDEX('Damage costs'!$U$18:$U$70,MATCH($B165,'Damage costs'!$C$18:$C$70,0))/1000),"")</f>
        <v/>
      </c>
      <c r="T165" s="59" t="str">
        <f>IFERROR(IF(OR($C$168=FALSE,LEFT($B165,3)&lt;&gt;"NOX"),T56*INDEX('Damage costs'!$Q$18:$Q$70,MATCH($B165,'Damage costs'!$C$18:$C$70,0))/1000,T56*INDEX('Damage costs'!$U$18:$U$70,MATCH($B165,'Damage costs'!$C$18:$C$70,0))/1000),"")</f>
        <v/>
      </c>
      <c r="U165" s="59" t="str">
        <f>IFERROR(IF(OR($C$168=FALSE,LEFT($B165,3)&lt;&gt;"NOX"),U56*INDEX('Damage costs'!$Q$18:$Q$70,MATCH($B165,'Damage costs'!$C$18:$C$70,0))/1000,U56*INDEX('Damage costs'!$U$18:$U$70,MATCH($B165,'Damage costs'!$C$18:$C$70,0))/1000),"")</f>
        <v/>
      </c>
      <c r="V165" s="59" t="str">
        <f>IFERROR(IF(OR($C$168=FALSE,LEFT($B165,3)&lt;&gt;"NOX"),V56*INDEX('Damage costs'!$Q$18:$Q$70,MATCH($B165,'Damage costs'!$C$18:$C$70,0))/1000,V56*INDEX('Damage costs'!$U$18:$U$70,MATCH($B165,'Damage costs'!$C$18:$C$70,0))/1000),"")</f>
        <v/>
      </c>
      <c r="W165" s="59" t="str">
        <f>IFERROR(IF(OR($C$168=FALSE,LEFT($B165,3)&lt;&gt;"NOX"),W56*INDEX('Damage costs'!$Q$18:$Q$70,MATCH($B165,'Damage costs'!$C$18:$C$70,0))/1000,W56*INDEX('Damage costs'!$U$18:$U$70,MATCH($B165,'Damage costs'!$C$18:$C$70,0))/1000),"")</f>
        <v/>
      </c>
      <c r="X165" s="59" t="str">
        <f>IFERROR(IF(OR($C$168=FALSE,LEFT($B165,3)&lt;&gt;"NOX"),X56*INDEX('Damage costs'!$Q$18:$Q$70,MATCH($B165,'Damage costs'!$C$18:$C$70,0))/1000,X56*INDEX('Damage costs'!$U$18:$U$70,MATCH($B165,'Damage costs'!$C$18:$C$70,0))/1000),"")</f>
        <v/>
      </c>
      <c r="Y165" s="59" t="str">
        <f>IFERROR(IF(OR($C$168=FALSE,LEFT($B165,3)&lt;&gt;"NOX"),Y56*INDEX('Damage costs'!$Q$18:$Q$70,MATCH($B165,'Damage costs'!$C$18:$C$70,0))/1000,Y56*INDEX('Damage costs'!$U$18:$U$70,MATCH($B165,'Damage costs'!$C$18:$C$70,0))/1000),"")</f>
        <v/>
      </c>
      <c r="Z165" s="59" t="str">
        <f>IFERROR(IF(OR($C$168=FALSE,LEFT($B165,3)&lt;&gt;"NOX"),Z56*INDEX('Damage costs'!$Q$18:$Q$70,MATCH($B165,'Damage costs'!$C$18:$C$70,0))/1000,Z56*INDEX('Damage costs'!$U$18:$U$70,MATCH($B165,'Damage costs'!$C$18:$C$70,0))/1000),"")</f>
        <v/>
      </c>
      <c r="AA165" s="59" t="str">
        <f>IFERROR(IF(OR($C$168=FALSE,LEFT($B165,3)&lt;&gt;"NOX"),AA56*INDEX('Damage costs'!$Q$18:$Q$70,MATCH($B165,'Damage costs'!$C$18:$C$70,0))/1000,AA56*INDEX('Damage costs'!$U$18:$U$70,MATCH($B165,'Damage costs'!$C$18:$C$70,0))/1000),"")</f>
        <v/>
      </c>
      <c r="AB165" s="59" t="str">
        <f>IFERROR(IF(OR($C$168=FALSE,LEFT($B165,3)&lt;&gt;"NOX"),AB56*INDEX('Damage costs'!$Q$18:$Q$70,MATCH($B165,'Damage costs'!$C$18:$C$70,0))/1000,AB56*INDEX('Damage costs'!$U$18:$U$70,MATCH($B165,'Damage costs'!$C$18:$C$70,0))/1000),"")</f>
        <v/>
      </c>
      <c r="AC165" s="59" t="str">
        <f>IFERROR(IF(OR($C$168=FALSE,LEFT($B165,3)&lt;&gt;"NOX"),AC56*INDEX('Damage costs'!$Q$18:$Q$70,MATCH($B165,'Damage costs'!$C$18:$C$70,0))/1000,AC56*INDEX('Damage costs'!$U$18:$U$70,MATCH($B165,'Damage costs'!$C$18:$C$70,0))/1000),"")</f>
        <v/>
      </c>
      <c r="AD165" s="59" t="str">
        <f>IFERROR(IF(OR($C$168=FALSE,LEFT($B165,3)&lt;&gt;"NOX"),AD56*INDEX('Damage costs'!$Q$18:$Q$70,MATCH($B165,'Damage costs'!$C$18:$C$70,0))/1000,AD56*INDEX('Damage costs'!$U$18:$U$70,MATCH($B165,'Damage costs'!$C$18:$C$70,0))/1000),"")</f>
        <v/>
      </c>
      <c r="AE165" s="59" t="str">
        <f>IFERROR(IF(OR($C$168=FALSE,LEFT($B165,3)&lt;&gt;"NOX"),AE56*INDEX('Damage costs'!$Q$18:$Q$70,MATCH($B165,'Damage costs'!$C$18:$C$70,0))/1000,AE56*INDEX('Damage costs'!$U$18:$U$70,MATCH($B165,'Damage costs'!$C$18:$C$70,0))/1000),"")</f>
        <v/>
      </c>
      <c r="AF165" s="59" t="str">
        <f>IFERROR(IF(OR($C$168=FALSE,LEFT($B165,3)&lt;&gt;"NOX"),AF56*INDEX('Damage costs'!$Q$18:$Q$70,MATCH($B165,'Damage costs'!$C$18:$C$70,0))/1000,AF56*INDEX('Damage costs'!$U$18:$U$70,MATCH($B165,'Damage costs'!$C$18:$C$70,0))/1000),"")</f>
        <v/>
      </c>
      <c r="AG165" s="59" t="str">
        <f>IFERROR(IF(OR($C$168=FALSE,LEFT($B165,3)&lt;&gt;"NOX"),AG56*INDEX('Damage costs'!$Q$18:$Q$70,MATCH($B165,'Damage costs'!$C$18:$C$70,0))/1000,AG56*INDEX('Damage costs'!$U$18:$U$70,MATCH($B165,'Damage costs'!$C$18:$C$70,0))/1000),"")</f>
        <v/>
      </c>
      <c r="AH165" s="59" t="str">
        <f>IFERROR(IF(OR($C$168=FALSE,LEFT($B165,3)&lt;&gt;"NOX"),AH56*INDEX('Damage costs'!$Q$18:$Q$70,MATCH($B165,'Damage costs'!$C$18:$C$70,0))/1000,AH56*INDEX('Damage costs'!$U$18:$U$70,MATCH($B165,'Damage costs'!$C$18:$C$70,0))/1000),"")</f>
        <v/>
      </c>
      <c r="AI165" s="59" t="str">
        <f>IFERROR(IF(OR($C$168=FALSE,LEFT($B165,3)&lt;&gt;"NOX"),AI56*INDEX('Damage costs'!$Q$18:$Q$70,MATCH($B165,'Damage costs'!$C$18:$C$70,0))/1000,AI56*INDEX('Damage costs'!$U$18:$U$70,MATCH($B165,'Damage costs'!$C$18:$C$70,0))/1000),"")</f>
        <v/>
      </c>
      <c r="AJ165" s="59" t="str">
        <f>IFERROR(IF(OR($C$168=FALSE,LEFT($B165,3)&lt;&gt;"NOX"),AJ56*INDEX('Damage costs'!$Q$18:$Q$70,MATCH($B165,'Damage costs'!$C$18:$C$70,0))/1000,AJ56*INDEX('Damage costs'!$U$18:$U$70,MATCH($B165,'Damage costs'!$C$18:$C$70,0))/1000),"")</f>
        <v/>
      </c>
      <c r="AK165" s="59" t="str">
        <f>IFERROR(IF(OR($C$168=FALSE,LEFT($B165,3)&lt;&gt;"NOX"),AK56*INDEX('Damage costs'!$Q$18:$Q$70,MATCH($B165,'Damage costs'!$C$18:$C$70,0))/1000,AK56*INDEX('Damage costs'!$U$18:$U$70,MATCH($B165,'Damage costs'!$C$18:$C$70,0))/1000),"")</f>
        <v/>
      </c>
      <c r="AL165" s="59" t="str">
        <f>IFERROR(IF(OR($C$168=FALSE,LEFT($B165,3)&lt;&gt;"NOX"),AL56*INDEX('Damage costs'!$Q$18:$Q$70,MATCH($B165,'Damage costs'!$C$18:$C$70,0))/1000,AL56*INDEX('Damage costs'!$U$18:$U$70,MATCH($B165,'Damage costs'!$C$18:$C$70,0))/1000),"")</f>
        <v/>
      </c>
      <c r="AM165" s="59" t="str">
        <f>IFERROR(IF(OR($C$168=FALSE,LEFT($B165,3)&lt;&gt;"NOX"),AM56*INDEX('Damage costs'!$Q$18:$Q$70,MATCH($B165,'Damage costs'!$C$18:$C$70,0))/1000,AM56*INDEX('Damage costs'!$U$18:$U$70,MATCH($B165,'Damage costs'!$C$18:$C$70,0))/1000),"")</f>
        <v/>
      </c>
      <c r="AN165" s="59" t="str">
        <f>IFERROR(IF(OR($C$168=FALSE,LEFT($B165,3)&lt;&gt;"NOX"),AN56*INDEX('Damage costs'!$Q$18:$Q$70,MATCH($B165,'Damage costs'!$C$18:$C$70,0))/1000,AN56*INDEX('Damage costs'!$U$18:$U$70,MATCH($B165,'Damage costs'!$C$18:$C$70,0))/1000),"")</f>
        <v/>
      </c>
      <c r="AO165" s="59" t="str">
        <f>IFERROR(IF(OR($C$168=FALSE,LEFT($B165,3)&lt;&gt;"NOX"),AO56*INDEX('Damage costs'!$Q$18:$Q$70,MATCH($B165,'Damage costs'!$C$18:$C$70,0))/1000,AO56*INDEX('Damage costs'!$U$18:$U$70,MATCH($B165,'Damage costs'!$C$18:$C$70,0))/1000),"")</f>
        <v/>
      </c>
      <c r="AP165" s="59" t="str">
        <f>IFERROR(IF(OR($C$168=FALSE,LEFT($B165,3)&lt;&gt;"NOX"),AP56*INDEX('Damage costs'!$Q$18:$Q$70,MATCH($B165,'Damage costs'!$C$18:$C$70,0))/1000,AP56*INDEX('Damage costs'!$U$18:$U$70,MATCH($B165,'Damage costs'!$C$18:$C$70,0))/1000),"")</f>
        <v/>
      </c>
      <c r="AQ165" s="59" t="str">
        <f>IFERROR(IF(OR($C$168=FALSE,LEFT($B165,3)&lt;&gt;"NOX"),AQ56*INDEX('Damage costs'!$Q$18:$Q$70,MATCH($B165,'Damage costs'!$C$18:$C$70,0))/1000,AQ56*INDEX('Damage costs'!$U$18:$U$70,MATCH($B165,'Damage costs'!$C$18:$C$70,0))/1000),"")</f>
        <v/>
      </c>
      <c r="AR165" s="59" t="str">
        <f>IFERROR(IF(OR($C$168=FALSE,LEFT($B165,3)&lt;&gt;"NOX"),AR56*INDEX('Damage costs'!$Q$18:$Q$70,MATCH($B165,'Damage costs'!$C$18:$C$70,0))/1000,AR56*INDEX('Damage costs'!$U$18:$U$70,MATCH($B165,'Damage costs'!$C$18:$C$70,0))/1000),"")</f>
        <v/>
      </c>
      <c r="AS165" s="59" t="str">
        <f>IFERROR(IF(OR($C$168=FALSE,LEFT($B165,3)&lt;&gt;"NOX"),AS56*INDEX('Damage costs'!$Q$18:$Q$70,MATCH($B165,'Damage costs'!$C$18:$C$70,0))/1000,AS56*INDEX('Damage costs'!$U$18:$U$70,MATCH($B165,'Damage costs'!$C$18:$C$70,0))/1000),"")</f>
        <v/>
      </c>
      <c r="AT165" s="59" t="str">
        <f>IFERROR(IF(OR($C$168=FALSE,LEFT($B165,3)&lt;&gt;"NOX"),AT56*INDEX('Damage costs'!$Q$18:$Q$70,MATCH($B165,'Damage costs'!$C$18:$C$70,0))/1000,AT56*INDEX('Damage costs'!$U$18:$U$70,MATCH($B165,'Damage costs'!$C$18:$C$70,0))/1000),"")</f>
        <v/>
      </c>
      <c r="AU165" s="59" t="str">
        <f>IFERROR(IF(OR($C$168=FALSE,LEFT($B165,3)&lt;&gt;"NOX"),AU56*INDEX('Damage costs'!$Q$18:$Q$70,MATCH($B165,'Damage costs'!$C$18:$C$70,0))/1000,AU56*INDEX('Damage costs'!$U$18:$U$70,MATCH($B165,'Damage costs'!$C$18:$C$70,0))/1000),"")</f>
        <v/>
      </c>
      <c r="AV165" s="59" t="str">
        <f>IFERROR(IF(OR($C$168=FALSE,LEFT($B165,3)&lt;&gt;"NOX"),AV56*INDEX('Damage costs'!$Q$18:$Q$70,MATCH($B165,'Damage costs'!$C$18:$C$70,0))/1000,AV56*INDEX('Damage costs'!$U$18:$U$70,MATCH($B165,'Damage costs'!$C$18:$C$70,0))/1000),"")</f>
        <v/>
      </c>
      <c r="AW165" s="59" t="str">
        <f>IFERROR(IF(OR($C$168=FALSE,LEFT($B165,3)&lt;&gt;"NOX"),AW56*INDEX('Damage costs'!$Q$18:$Q$70,MATCH($B165,'Damage costs'!$C$18:$C$70,0))/1000,AW56*INDEX('Damage costs'!$U$18:$U$70,MATCH($B165,'Damage costs'!$C$18:$C$70,0))/1000),"")</f>
        <v/>
      </c>
      <c r="AX165" s="59" t="str">
        <f>IFERROR(IF(OR($C$168=FALSE,LEFT($B165,3)&lt;&gt;"NOX"),AX56*INDEX('Damage costs'!$Q$18:$Q$70,MATCH($B165,'Damage costs'!$C$18:$C$70,0))/1000,AX56*INDEX('Damage costs'!$U$18:$U$70,MATCH($B165,'Damage costs'!$C$18:$C$70,0))/1000),"")</f>
        <v/>
      </c>
      <c r="AY165" s="59" t="str">
        <f>IFERROR(IF(OR($C$168=FALSE,LEFT($B165,3)&lt;&gt;"NOX"),AY56*INDEX('Damage costs'!$Q$18:$Q$70,MATCH($B165,'Damage costs'!$C$18:$C$70,0))/1000,AY56*INDEX('Damage costs'!$U$18:$U$70,MATCH($B165,'Damage costs'!$C$18:$C$70,0))/1000),"")</f>
        <v/>
      </c>
      <c r="AZ165" s="59" t="str">
        <f>IFERROR(IF(OR($C$168=FALSE,LEFT($B165,3)&lt;&gt;"NOX"),AZ56*INDEX('Damage costs'!$Q$18:$Q$70,MATCH($B165,'Damage costs'!$C$18:$C$70,0))/1000,AZ56*INDEX('Damage costs'!$U$18:$U$70,MATCH($B165,'Damage costs'!$C$18:$C$70,0))/1000),"")</f>
        <v/>
      </c>
      <c r="BA165" s="59" t="str">
        <f>IFERROR(IF(OR($C$168=FALSE,LEFT($B165,3)&lt;&gt;"NOX"),BA56*INDEX('Damage costs'!$Q$18:$Q$70,MATCH($B165,'Damage costs'!$C$18:$C$70,0))/1000,BA56*INDEX('Damage costs'!$U$18:$U$70,MATCH($B165,'Damage costs'!$C$18:$C$70,0))/1000),"")</f>
        <v/>
      </c>
      <c r="BB165" s="59" t="str">
        <f>IFERROR(IF(OR($C$168=FALSE,LEFT($B165,3)&lt;&gt;"NOX"),BB56*INDEX('Damage costs'!$Q$18:$Q$70,MATCH($B165,'Damage costs'!$C$18:$C$70,0))/1000,BB56*INDEX('Damage costs'!$U$18:$U$70,MATCH($B165,'Damage costs'!$C$18:$C$70,0))/1000),"")</f>
        <v/>
      </c>
      <c r="BC165" s="59" t="str">
        <f>IFERROR(IF(OR($C$168=FALSE,LEFT($B165,3)&lt;&gt;"NOX"),BC56*INDEX('Damage costs'!$Q$18:$Q$70,MATCH($B165,'Damage costs'!$C$18:$C$70,0))/1000,BC56*INDEX('Damage costs'!$U$18:$U$70,MATCH($B165,'Damage costs'!$C$18:$C$70,0))/1000),"")</f>
        <v/>
      </c>
      <c r="BD165" s="59" t="str">
        <f>IFERROR(IF(OR($C$168=FALSE,LEFT($B165,3)&lt;&gt;"NOX"),BD56*INDEX('Damage costs'!$Q$18:$Q$70,MATCH($B165,'Damage costs'!$C$18:$C$70,0))/1000,BD56*INDEX('Damage costs'!$U$18:$U$70,MATCH($B165,'Damage costs'!$C$18:$C$70,0))/1000),"")</f>
        <v/>
      </c>
      <c r="BE165" s="59" t="str">
        <f>IFERROR(IF(OR($C$168=FALSE,LEFT($B165,3)&lt;&gt;"NOX"),BE56*INDEX('Damage costs'!$Q$18:$Q$70,MATCH($B165,'Damage costs'!$C$18:$C$70,0))/1000,BE56*INDEX('Damage costs'!$U$18:$U$70,MATCH($B165,'Damage costs'!$C$18:$C$70,0))/1000),"")</f>
        <v/>
      </c>
      <c r="BF165" s="59" t="str">
        <f>IFERROR(IF(OR($C$168=FALSE,LEFT($B165,3)&lt;&gt;"NOX"),BF56*INDEX('Damage costs'!$Q$18:$Q$70,MATCH($B165,'Damage costs'!$C$18:$C$70,0))/1000,BF56*INDEX('Damage costs'!$U$18:$U$70,MATCH($B165,'Damage costs'!$C$18:$C$70,0))/1000),"")</f>
        <v/>
      </c>
      <c r="BG165" s="59" t="str">
        <f>IFERROR(IF(OR($C$168=FALSE,LEFT($B165,3)&lt;&gt;"NOX"),BG56*INDEX('Damage costs'!$Q$18:$Q$70,MATCH($B165,'Damage costs'!$C$18:$C$70,0))/1000,BG56*INDEX('Damage costs'!$U$18:$U$70,MATCH($B165,'Damage costs'!$C$18:$C$70,0))/1000),"")</f>
        <v/>
      </c>
      <c r="BH165" s="59" t="str">
        <f>IFERROR(IF(OR($C$168=FALSE,LEFT($B165,3)&lt;&gt;"NOX"),BH56*INDEX('Damage costs'!$Q$18:$Q$70,MATCH($B165,'Damage costs'!$C$18:$C$70,0))/1000,BH56*INDEX('Damage costs'!$U$18:$U$70,MATCH($B165,'Damage costs'!$C$18:$C$70,0))/1000),"")</f>
        <v/>
      </c>
      <c r="BI165" s="59" t="str">
        <f>IFERROR(IF(OR($C$168=FALSE,LEFT($B165,3)&lt;&gt;"NOX"),BI56*INDEX('Damage costs'!$Q$18:$Q$70,MATCH($B165,'Damage costs'!$C$18:$C$70,0))/1000,BI56*INDEX('Damage costs'!$U$18:$U$70,MATCH($B165,'Damage costs'!$C$18:$C$70,0))/1000),"")</f>
        <v/>
      </c>
      <c r="BJ165" s="59" t="str">
        <f>IFERROR(IF(OR($C$168=FALSE,LEFT($B165,3)&lt;&gt;"NOX"),BJ56*INDEX('Damage costs'!$Q$18:$Q$70,MATCH($B165,'Damage costs'!$C$18:$C$70,0))/1000,BJ56*INDEX('Damage costs'!$U$18:$U$70,MATCH($B165,'Damage costs'!$C$18:$C$70,0))/1000),"")</f>
        <v/>
      </c>
      <c r="BK165" s="59" t="str">
        <f>IFERROR(IF(OR($C$168=FALSE,LEFT($B165,3)&lt;&gt;"NOX"),BK56*INDEX('Damage costs'!$Q$18:$Q$70,MATCH($B165,'Damage costs'!$C$18:$C$70,0))/1000,BK56*INDEX('Damage costs'!$U$18:$U$70,MATCH($B165,'Damage costs'!$C$18:$C$70,0))/1000),"")</f>
        <v/>
      </c>
      <c r="BL165" s="59" t="str">
        <f>IFERROR(IF(OR($C$168=FALSE,LEFT($B165,3)&lt;&gt;"NOX"),BL56*INDEX('Damage costs'!$Q$18:$Q$70,MATCH($B165,'Damage costs'!$C$18:$C$70,0))/1000,BL56*INDEX('Damage costs'!$U$18:$U$70,MATCH($B165,'Damage costs'!$C$18:$C$70,0))/1000),"")</f>
        <v/>
      </c>
      <c r="BM165" s="59" t="str">
        <f>IFERROR(IF(OR($C$168=FALSE,LEFT($B165,3)&lt;&gt;"NOX"),BM56*INDEX('Damage costs'!$Q$18:$Q$70,MATCH($B165,'Damage costs'!$C$18:$C$70,0))/1000,BM56*INDEX('Damage costs'!$U$18:$U$70,MATCH($B165,'Damage costs'!$C$18:$C$70,0))/1000),"")</f>
        <v/>
      </c>
      <c r="BN165" s="59" t="str">
        <f>IFERROR(IF(OR($C$168=FALSE,LEFT($B165,3)&lt;&gt;"NOX"),BN56*INDEX('Damage costs'!$Q$18:$Q$70,MATCH($B165,'Damage costs'!$C$18:$C$70,0))/1000,BN56*INDEX('Damage costs'!$U$18:$U$70,MATCH($B165,'Damage costs'!$C$18:$C$70,0))/1000),"")</f>
        <v/>
      </c>
      <c r="BO165" s="59" t="str">
        <f>IFERROR(IF(OR($C$168=FALSE,LEFT($B165,3)&lt;&gt;"NOX"),BO56*INDEX('Damage costs'!$Q$18:$Q$70,MATCH($B165,'Damage costs'!$C$18:$C$70,0))/1000,BO56*INDEX('Damage costs'!$U$18:$U$70,MATCH($B165,'Damage costs'!$C$18:$C$70,0))/1000),"")</f>
        <v/>
      </c>
      <c r="BP165" s="59" t="str">
        <f>IFERROR(IF(OR($C$168=FALSE,LEFT($B165,3)&lt;&gt;"NOX"),BP56*INDEX('Damage costs'!$Q$18:$Q$70,MATCH($B165,'Damage costs'!$C$18:$C$70,0))/1000,BP56*INDEX('Damage costs'!$U$18:$U$70,MATCH($B165,'Damage costs'!$C$18:$C$70,0))/1000),"")</f>
        <v/>
      </c>
      <c r="BQ165" s="59" t="str">
        <f>IFERROR(IF(OR($C$168=FALSE,LEFT($B165,3)&lt;&gt;"NOX"),BQ56*INDEX('Damage costs'!$Q$18:$Q$70,MATCH($B165,'Damage costs'!$C$18:$C$70,0))/1000,BQ56*INDEX('Damage costs'!$U$18:$U$70,MATCH($B165,'Damage costs'!$C$18:$C$70,0))/1000),"")</f>
        <v/>
      </c>
      <c r="BR165" s="59" t="str">
        <f>IFERROR(IF(OR($C$168=FALSE,LEFT($B165,3)&lt;&gt;"NOX"),BR56*INDEX('Damage costs'!$Q$18:$Q$70,MATCH($B165,'Damage costs'!$C$18:$C$70,0))/1000,BR56*INDEX('Damage costs'!$U$18:$U$70,MATCH($B165,'Damage costs'!$C$18:$C$70,0))/1000),"")</f>
        <v/>
      </c>
      <c r="BS165" s="59" t="str">
        <f>IFERROR(IF(OR($C$168=FALSE,LEFT($B165,3)&lt;&gt;"NOX"),BS56*INDEX('Damage costs'!$Q$18:$Q$70,MATCH($B165,'Damage costs'!$C$18:$C$70,0))/1000,BS56*INDEX('Damage costs'!$U$18:$U$70,MATCH($B165,'Damage costs'!$C$18:$C$70,0))/1000),"")</f>
        <v/>
      </c>
      <c r="BT165" s="59" t="str">
        <f>IFERROR(IF(OR($C$168=FALSE,LEFT($B165,3)&lt;&gt;"NOX"),BT56*INDEX('Damage costs'!$Q$18:$Q$70,MATCH($B165,'Damage costs'!$C$18:$C$70,0))/1000,BT56*INDEX('Damage costs'!$U$18:$U$70,MATCH($B165,'Damage costs'!$C$18:$C$70,0))/1000),"")</f>
        <v/>
      </c>
      <c r="BU165" s="59" t="str">
        <f>IFERROR(IF(OR($C$168=FALSE,LEFT($B165,3)&lt;&gt;"NOX"),BU56*INDEX('Damage costs'!$Q$18:$Q$70,MATCH($B165,'Damage costs'!$C$18:$C$70,0))/1000,BU56*INDEX('Damage costs'!$U$18:$U$70,MATCH($B165,'Damage costs'!$C$18:$C$70,0))/1000),"")</f>
        <v/>
      </c>
      <c r="BV165" s="59" t="str">
        <f>IFERROR(IF(OR($C$168=FALSE,LEFT($B165,3)&lt;&gt;"NOX"),BV56*INDEX('Damage costs'!$Q$18:$Q$70,MATCH($B165,'Damage costs'!$C$18:$C$70,0))/1000,BV56*INDEX('Damage costs'!$U$18:$U$70,MATCH($B165,'Damage costs'!$C$18:$C$70,0))/1000),"")</f>
        <v/>
      </c>
      <c r="BW165" s="59" t="str">
        <f>IFERROR(IF(OR($C$168=FALSE,LEFT($B165,3)&lt;&gt;"NOX"),BW56*INDEX('Damage costs'!$Q$18:$Q$70,MATCH($B165,'Damage costs'!$C$18:$C$70,0))/1000,BW56*INDEX('Damage costs'!$U$18:$U$70,MATCH($B165,'Damage costs'!$C$18:$C$70,0))/1000),"")</f>
        <v/>
      </c>
      <c r="BX165" s="59" t="str">
        <f>IFERROR(IF(OR($C$168=FALSE,LEFT($B165,3)&lt;&gt;"NOX"),BX56*INDEX('Damage costs'!$Q$18:$Q$70,MATCH($B165,'Damage costs'!$C$18:$C$70,0))/1000,BX56*INDEX('Damage costs'!$U$18:$U$70,MATCH($B165,'Damage costs'!$C$18:$C$70,0))/1000),"")</f>
        <v/>
      </c>
      <c r="BY165" s="59" t="str">
        <f>IFERROR(IF(OR($C$168=FALSE,LEFT($B165,3)&lt;&gt;"NOX"),BY56*INDEX('Damage costs'!$Q$18:$Q$70,MATCH($B165,'Damage costs'!$C$18:$C$70,0))/1000,BY56*INDEX('Damage costs'!$U$18:$U$70,MATCH($B165,'Damage costs'!$C$18:$C$70,0))/1000),"")</f>
        <v/>
      </c>
      <c r="BZ165" s="59" t="str">
        <f>IFERROR(IF(OR($C$168=FALSE,LEFT($B165,3)&lt;&gt;"NOX"),BZ56*INDEX('Damage costs'!$Q$18:$Q$70,MATCH($B165,'Damage costs'!$C$18:$C$70,0))/1000,BZ56*INDEX('Damage costs'!$U$18:$U$70,MATCH($B165,'Damage costs'!$C$18:$C$70,0))/1000),"")</f>
        <v/>
      </c>
      <c r="CA165" s="59" t="str">
        <f>IFERROR(IF(OR($C$168=FALSE,LEFT($B165,3)&lt;&gt;"NOX"),CA56*INDEX('Damage costs'!$Q$18:$Q$70,MATCH($B165,'Damage costs'!$C$18:$C$70,0))/1000,CA56*INDEX('Damage costs'!$U$18:$U$70,MATCH($B165,'Damage costs'!$C$18:$C$70,0))/1000),"")</f>
        <v/>
      </c>
      <c r="CB165" s="59" t="str">
        <f>IFERROR(IF(OR($C$168=FALSE,LEFT($B165,3)&lt;&gt;"NOX"),CB56*INDEX('Damage costs'!$Q$18:$Q$70,MATCH($B165,'Damage costs'!$C$18:$C$70,0))/1000,CB56*INDEX('Damage costs'!$U$18:$U$70,MATCH($B165,'Damage costs'!$C$18:$C$70,0))/1000),"")</f>
        <v/>
      </c>
      <c r="CC165" s="59" t="str">
        <f>IFERROR(IF(OR($C$168=FALSE,LEFT($B165,3)&lt;&gt;"NOX"),CC56*INDEX('Damage costs'!$Q$18:$Q$70,MATCH($B165,'Damage costs'!$C$18:$C$70,0))/1000,CC56*INDEX('Damage costs'!$U$18:$U$70,MATCH($B165,'Damage costs'!$C$18:$C$70,0))/1000),"")</f>
        <v/>
      </c>
      <c r="CD165" s="59" t="str">
        <f>IFERROR(IF(OR($C$168=FALSE,LEFT($B165,3)&lt;&gt;"NOX"),CD56*INDEX('Damage costs'!$Q$18:$Q$70,MATCH($B165,'Damage costs'!$C$18:$C$70,0))/1000,CD56*INDEX('Damage costs'!$U$18:$U$70,MATCH($B165,'Damage costs'!$C$18:$C$70,0))/1000),"")</f>
        <v/>
      </c>
      <c r="CE165" s="59" t="str">
        <f>IFERROR(IF(OR($C$168=FALSE,LEFT($B165,3)&lt;&gt;"NOX"),CE56*INDEX('Damage costs'!$Q$18:$Q$70,MATCH($B165,'Damage costs'!$C$18:$C$70,0))/1000,CE56*INDEX('Damage costs'!$U$18:$U$70,MATCH($B165,'Damage costs'!$C$18:$C$70,0))/1000),"")</f>
        <v/>
      </c>
      <c r="CF165" s="59" t="str">
        <f>IFERROR(IF(OR($C$168=FALSE,LEFT($B165,3)&lt;&gt;"NOX"),CF56*INDEX('Damage costs'!$Q$18:$Q$70,MATCH($B165,'Damage costs'!$C$18:$C$70,0))/1000,CF56*INDEX('Damage costs'!$U$18:$U$70,MATCH($B165,'Damage costs'!$C$18:$C$70,0))/1000),"")</f>
        <v/>
      </c>
      <c r="CG165" s="59" t="str">
        <f>IFERROR(IF(OR($C$168=FALSE,LEFT($B165,3)&lt;&gt;"NOX"),CG56*INDEX('Damage costs'!$Q$18:$Q$70,MATCH($B165,'Damage costs'!$C$18:$C$70,0))/1000,CG56*INDEX('Damage costs'!$U$18:$U$70,MATCH($B165,'Damage costs'!$C$18:$C$70,0))/1000),"")</f>
        <v/>
      </c>
      <c r="CH165" s="59" t="str">
        <f>IFERROR(IF(OR($C$168=FALSE,LEFT($B165,3)&lt;&gt;"NOX"),CH56*INDEX('Damage costs'!$Q$18:$Q$70,MATCH($B165,'Damage costs'!$C$18:$C$70,0))/1000,CH56*INDEX('Damage costs'!$U$18:$U$70,MATCH($B165,'Damage costs'!$C$18:$C$70,0))/1000),"")</f>
        <v/>
      </c>
      <c r="CI165" s="59" t="str">
        <f>IFERROR(IF(OR($C$168=FALSE,LEFT($B165,3)&lt;&gt;"NOX"),CI56*INDEX('Damage costs'!$Q$18:$Q$70,MATCH($B165,'Damage costs'!$C$18:$C$70,0))/1000,CI56*INDEX('Damage costs'!$U$18:$U$70,MATCH($B165,'Damage costs'!$C$18:$C$70,0))/1000),"")</f>
        <v/>
      </c>
      <c r="CJ165" s="59" t="str">
        <f>IFERROR(IF(OR($C$168=FALSE,LEFT($B165,3)&lt;&gt;"NOX"),CJ56*INDEX('Damage costs'!$Q$18:$Q$70,MATCH($B165,'Damage costs'!$C$18:$C$70,0))/1000,CJ56*INDEX('Damage costs'!$U$18:$U$70,MATCH($B165,'Damage costs'!$C$18:$C$70,0))/1000),"")</f>
        <v/>
      </c>
      <c r="CK165" s="59" t="str">
        <f>IFERROR(IF(OR($C$168=FALSE,LEFT($B165,3)&lt;&gt;"NOX"),CK56*INDEX('Damage costs'!$Q$18:$Q$70,MATCH($B165,'Damage costs'!$C$18:$C$70,0))/1000,CK56*INDEX('Damage costs'!$U$18:$U$70,MATCH($B165,'Damage costs'!$C$18:$C$70,0))/1000),"")</f>
        <v/>
      </c>
      <c r="CL165" s="59" t="str">
        <f>IFERROR(IF(OR($C$168=FALSE,LEFT($B165,3)&lt;&gt;"NOX"),CL56*INDEX('Damage costs'!$Q$18:$Q$70,MATCH($B165,'Damage costs'!$C$18:$C$70,0))/1000,CL56*INDEX('Damage costs'!$U$18:$U$70,MATCH($B165,'Damage costs'!$C$18:$C$70,0))/1000),"")</f>
        <v/>
      </c>
      <c r="CM165" s="59" t="str">
        <f>IFERROR(IF(OR($C$168=FALSE,LEFT($B165,3)&lt;&gt;"NOX"),CM56*INDEX('Damage costs'!$Q$18:$Q$70,MATCH($B165,'Damage costs'!$C$18:$C$70,0))/1000,CM56*INDEX('Damage costs'!$U$18:$U$70,MATCH($B165,'Damage costs'!$C$18:$C$70,0))/1000),"")</f>
        <v/>
      </c>
      <c r="CN165" s="59" t="str">
        <f>IFERROR(IF(OR($C$168=FALSE,LEFT($B165,3)&lt;&gt;"NOX"),CN56*INDEX('Damage costs'!$Q$18:$Q$70,MATCH($B165,'Damage costs'!$C$18:$C$70,0))/1000,CN56*INDEX('Damage costs'!$U$18:$U$70,MATCH($B165,'Damage costs'!$C$18:$C$70,0))/1000),"")</f>
        <v/>
      </c>
      <c r="CO165" s="59" t="str">
        <f>IFERROR(IF(OR($C$168=FALSE,LEFT($B165,3)&lt;&gt;"NOX"),CO56*INDEX('Damage costs'!$Q$18:$Q$70,MATCH($B165,'Damage costs'!$C$18:$C$70,0))/1000,CO56*INDEX('Damage costs'!$U$18:$U$70,MATCH($B165,'Damage costs'!$C$18:$C$70,0))/1000),"")</f>
        <v/>
      </c>
      <c r="CP165" s="59" t="str">
        <f>IFERROR(IF(OR($C$168=FALSE,LEFT($B165,3)&lt;&gt;"NOX"),CP56*INDEX('Damage costs'!$Q$18:$Q$70,MATCH($B165,'Damage costs'!$C$18:$C$70,0))/1000,CP56*INDEX('Damage costs'!$U$18:$U$70,MATCH($B165,'Damage costs'!$C$18:$C$70,0))/1000),"")</f>
        <v/>
      </c>
      <c r="CQ165" s="59" t="str">
        <f>IFERROR(IF(OR($C$168=FALSE,LEFT($B165,3)&lt;&gt;"NOX"),CQ56*INDEX('Damage costs'!$Q$18:$Q$70,MATCH($B165,'Damage costs'!$C$18:$C$70,0))/1000,CQ56*INDEX('Damage costs'!$U$18:$U$70,MATCH($B165,'Damage costs'!$C$18:$C$70,0))/1000),"")</f>
        <v/>
      </c>
      <c r="CR165" s="59" t="str">
        <f>IFERROR(IF(OR($C$168=FALSE,LEFT($B165,3)&lt;&gt;"NOX"),CR56*INDEX('Damage costs'!$Q$18:$Q$70,MATCH($B165,'Damage costs'!$C$18:$C$70,0))/1000,CR56*INDEX('Damage costs'!$U$18:$U$70,MATCH($B165,'Damage costs'!$C$18:$C$70,0))/1000),"")</f>
        <v/>
      </c>
      <c r="CS165" s="59" t="str">
        <f>IFERROR(IF(OR($C$168=FALSE,LEFT($B165,3)&lt;&gt;"NOX"),CS56*INDEX('Damage costs'!$Q$18:$Q$70,MATCH($B165,'Damage costs'!$C$18:$C$70,0))/1000,CS56*INDEX('Damage costs'!$U$18:$U$70,MATCH($B165,'Damage costs'!$C$18:$C$70,0))/1000),"")</f>
        <v/>
      </c>
      <c r="CT165" s="59" t="str">
        <f>IFERROR(IF(OR($C$168=FALSE,LEFT($B165,3)&lt;&gt;"NOX"),CT56*INDEX('Damage costs'!$Q$18:$Q$70,MATCH($B165,'Damage costs'!$C$18:$C$70,0))/1000,CT56*INDEX('Damage costs'!$U$18:$U$70,MATCH($B165,'Damage costs'!$C$18:$C$70,0))/1000),"")</f>
        <v/>
      </c>
      <c r="CU165" s="59" t="str">
        <f>IFERROR(IF(OR($C$168=FALSE,LEFT($B165,3)&lt;&gt;"NOX"),CU56*INDEX('Damage costs'!$Q$18:$Q$70,MATCH($B165,'Damage costs'!$C$18:$C$70,0))/1000,CU56*INDEX('Damage costs'!$U$18:$U$70,MATCH($B165,'Damage costs'!$C$18:$C$70,0))/1000),"")</f>
        <v/>
      </c>
      <c r="CV165" s="59" t="str">
        <f>IFERROR(IF(OR($C$168=FALSE,LEFT($B165,3)&lt;&gt;"NOX"),CV56*INDEX('Damage costs'!$Q$18:$Q$70,MATCH($B165,'Damage costs'!$C$18:$C$70,0))/1000,CV56*INDEX('Damage costs'!$U$18:$U$70,MATCH($B165,'Damage costs'!$C$18:$C$70,0))/1000),"")</f>
        <v/>
      </c>
      <c r="CW165" s="59" t="str">
        <f>IFERROR(IF(OR($C$168=FALSE,LEFT($B165,3)&lt;&gt;"NOX"),CW56*INDEX('Damage costs'!$Q$18:$Q$70,MATCH($B165,'Damage costs'!$C$18:$C$70,0))/1000,CW56*INDEX('Damage costs'!$U$18:$U$70,MATCH($B165,'Damage costs'!$C$18:$C$70,0))/1000),"")</f>
        <v/>
      </c>
      <c r="CX165" s="59" t="str">
        <f>IFERROR(IF(OR($C$168=FALSE,LEFT($B165,3)&lt;&gt;"NOX"),CX56*INDEX('Damage costs'!$Q$18:$Q$70,MATCH($B165,'Damage costs'!$C$18:$C$70,0))/1000,CX56*INDEX('Damage costs'!$U$18:$U$70,MATCH($B165,'Damage costs'!$C$18:$C$70,0))/1000),"")</f>
        <v/>
      </c>
      <c r="CY165" s="59" t="str">
        <f>IFERROR(IF(OR($C$168=FALSE,LEFT($B165,3)&lt;&gt;"NOX"),CY56*INDEX('Damage costs'!$Q$18:$Q$70,MATCH($B165,'Damage costs'!$C$18:$C$70,0))/1000,CY56*INDEX('Damage costs'!$U$18:$U$70,MATCH($B165,'Damage costs'!$C$18:$C$70,0))/1000),"")</f>
        <v/>
      </c>
      <c r="CZ165" s="391"/>
    </row>
    <row r="166" spans="2:104" x14ac:dyDescent="0.25">
      <c r="B166" s="406">
        <f t="shared" si="60"/>
        <v>0</v>
      </c>
      <c r="C166" s="9" t="s">
        <v>1117</v>
      </c>
      <c r="D166" s="59" t="str">
        <f>IFERROR(IF(OR($C$168=FALSE,LEFT($B166,3)&lt;&gt;"NOX"),D57*INDEX('Damage costs'!$Q$18:$Q$70,MATCH($B166,'Damage costs'!$C$18:$C$70,0))/1000,D57*INDEX('Damage costs'!$U$18:$U$70,MATCH($B166,'Damage costs'!$C$18:$C$70,0))/1000),"")</f>
        <v/>
      </c>
      <c r="E166" s="59" t="str">
        <f>IFERROR(IF(OR($C$168=FALSE,LEFT($B166,3)&lt;&gt;"NOX"),E57*INDEX('Damage costs'!$Q$18:$Q$70,MATCH($B166,'Damage costs'!$C$18:$C$70,0))/1000,E57*INDEX('Damage costs'!$U$18:$U$70,MATCH($B166,'Damage costs'!$C$18:$C$70,0))/1000),"")</f>
        <v/>
      </c>
      <c r="F166" s="59" t="str">
        <f>IFERROR(IF(OR($C$168=FALSE,LEFT($B166,3)&lt;&gt;"NOX"),F57*INDEX('Damage costs'!$Q$18:$Q$70,MATCH($B166,'Damage costs'!$C$18:$C$70,0))/1000,F57*INDEX('Damage costs'!$U$18:$U$70,MATCH($B166,'Damage costs'!$C$18:$C$70,0))/1000),"")</f>
        <v/>
      </c>
      <c r="G166" s="59" t="str">
        <f>IFERROR(IF(OR($C$168=FALSE,LEFT($B166,3)&lt;&gt;"NOX"),G57*INDEX('Damage costs'!$Q$18:$Q$70,MATCH($B166,'Damage costs'!$C$18:$C$70,0))/1000,G57*INDEX('Damage costs'!$U$18:$U$70,MATCH($B166,'Damage costs'!$C$18:$C$70,0))/1000),"")</f>
        <v/>
      </c>
      <c r="H166" s="59" t="str">
        <f>IFERROR(IF(OR($C$168=FALSE,LEFT($B166,3)&lt;&gt;"NOX"),H57*INDEX('Damage costs'!$Q$18:$Q$70,MATCH($B166,'Damage costs'!$C$18:$C$70,0))/1000,H57*INDEX('Damage costs'!$U$18:$U$70,MATCH($B166,'Damage costs'!$C$18:$C$70,0))/1000),"")</f>
        <v/>
      </c>
      <c r="I166" s="59" t="str">
        <f>IFERROR(IF(OR($C$168=FALSE,LEFT($B166,3)&lt;&gt;"NOX"),I57*INDEX('Damage costs'!$Q$18:$Q$70,MATCH($B166,'Damage costs'!$C$18:$C$70,0))/1000,I57*INDEX('Damage costs'!$U$18:$U$70,MATCH($B166,'Damage costs'!$C$18:$C$70,0))/1000),"")</f>
        <v/>
      </c>
      <c r="J166" s="59" t="str">
        <f>IFERROR(IF(OR($C$168=FALSE,LEFT($B166,3)&lt;&gt;"NOX"),J57*INDEX('Damage costs'!$Q$18:$Q$70,MATCH($B166,'Damage costs'!$C$18:$C$70,0))/1000,J57*INDEX('Damage costs'!$U$18:$U$70,MATCH($B166,'Damage costs'!$C$18:$C$70,0))/1000),"")</f>
        <v/>
      </c>
      <c r="K166" s="59" t="str">
        <f>IFERROR(IF(OR($C$168=FALSE,LEFT($B166,3)&lt;&gt;"NOX"),K57*INDEX('Damage costs'!$Q$18:$Q$70,MATCH($B166,'Damage costs'!$C$18:$C$70,0))/1000,K57*INDEX('Damage costs'!$U$18:$U$70,MATCH($B166,'Damage costs'!$C$18:$C$70,0))/1000),"")</f>
        <v/>
      </c>
      <c r="L166" s="59" t="str">
        <f>IFERROR(IF(OR($C$168=FALSE,LEFT($B166,3)&lt;&gt;"NOX"),L57*INDEX('Damage costs'!$Q$18:$Q$70,MATCH($B166,'Damage costs'!$C$18:$C$70,0))/1000,L57*INDEX('Damage costs'!$U$18:$U$70,MATCH($B166,'Damage costs'!$C$18:$C$70,0))/1000),"")</f>
        <v/>
      </c>
      <c r="M166" s="59" t="str">
        <f>IFERROR(IF(OR($C$168=FALSE,LEFT($B166,3)&lt;&gt;"NOX"),M57*INDEX('Damage costs'!$Q$18:$Q$70,MATCH($B166,'Damage costs'!$C$18:$C$70,0))/1000,M57*INDEX('Damage costs'!$U$18:$U$70,MATCH($B166,'Damage costs'!$C$18:$C$70,0))/1000),"")</f>
        <v/>
      </c>
      <c r="N166" s="59" t="str">
        <f>IFERROR(IF(OR($C$168=FALSE,LEFT($B166,3)&lt;&gt;"NOX"),N57*INDEX('Damage costs'!$Q$18:$Q$70,MATCH($B166,'Damage costs'!$C$18:$C$70,0))/1000,N57*INDEX('Damage costs'!$U$18:$U$70,MATCH($B166,'Damage costs'!$C$18:$C$70,0))/1000),"")</f>
        <v/>
      </c>
      <c r="O166" s="59" t="str">
        <f>IFERROR(IF(OR($C$168=FALSE,LEFT($B166,3)&lt;&gt;"NOX"),O57*INDEX('Damage costs'!$Q$18:$Q$70,MATCH($B166,'Damage costs'!$C$18:$C$70,0))/1000,O57*INDEX('Damage costs'!$U$18:$U$70,MATCH($B166,'Damage costs'!$C$18:$C$70,0))/1000),"")</f>
        <v/>
      </c>
      <c r="P166" s="59" t="str">
        <f>IFERROR(IF(OR($C$168=FALSE,LEFT($B166,3)&lt;&gt;"NOX"),P57*INDEX('Damage costs'!$Q$18:$Q$70,MATCH($B166,'Damage costs'!$C$18:$C$70,0))/1000,P57*INDEX('Damage costs'!$U$18:$U$70,MATCH($B166,'Damage costs'!$C$18:$C$70,0))/1000),"")</f>
        <v/>
      </c>
      <c r="Q166" s="59" t="str">
        <f>IFERROR(IF(OR($C$168=FALSE,LEFT($B166,3)&lt;&gt;"NOX"),Q57*INDEX('Damage costs'!$Q$18:$Q$70,MATCH($B166,'Damage costs'!$C$18:$C$70,0))/1000,Q57*INDEX('Damage costs'!$U$18:$U$70,MATCH($B166,'Damage costs'!$C$18:$C$70,0))/1000),"")</f>
        <v/>
      </c>
      <c r="R166" s="59" t="str">
        <f>IFERROR(IF(OR($C$168=FALSE,LEFT($B166,3)&lt;&gt;"NOX"),R57*INDEX('Damage costs'!$Q$18:$Q$70,MATCH($B166,'Damage costs'!$C$18:$C$70,0))/1000,R57*INDEX('Damage costs'!$U$18:$U$70,MATCH($B166,'Damage costs'!$C$18:$C$70,0))/1000),"")</f>
        <v/>
      </c>
      <c r="S166" s="59" t="str">
        <f>IFERROR(IF(OR($C$168=FALSE,LEFT($B166,3)&lt;&gt;"NOX"),S57*INDEX('Damage costs'!$Q$18:$Q$70,MATCH($B166,'Damage costs'!$C$18:$C$70,0))/1000,S57*INDEX('Damage costs'!$U$18:$U$70,MATCH($B166,'Damage costs'!$C$18:$C$70,0))/1000),"")</f>
        <v/>
      </c>
      <c r="T166" s="59" t="str">
        <f>IFERROR(IF(OR($C$168=FALSE,LEFT($B166,3)&lt;&gt;"NOX"),T57*INDEX('Damage costs'!$Q$18:$Q$70,MATCH($B166,'Damage costs'!$C$18:$C$70,0))/1000,T57*INDEX('Damage costs'!$U$18:$U$70,MATCH($B166,'Damage costs'!$C$18:$C$70,0))/1000),"")</f>
        <v/>
      </c>
      <c r="U166" s="59" t="str">
        <f>IFERROR(IF(OR($C$168=FALSE,LEFT($B166,3)&lt;&gt;"NOX"),U57*INDEX('Damage costs'!$Q$18:$Q$70,MATCH($B166,'Damage costs'!$C$18:$C$70,0))/1000,U57*INDEX('Damage costs'!$U$18:$U$70,MATCH($B166,'Damage costs'!$C$18:$C$70,0))/1000),"")</f>
        <v/>
      </c>
      <c r="V166" s="59" t="str">
        <f>IFERROR(IF(OR($C$168=FALSE,LEFT($B166,3)&lt;&gt;"NOX"),V57*INDEX('Damage costs'!$Q$18:$Q$70,MATCH($B166,'Damage costs'!$C$18:$C$70,0))/1000,V57*INDEX('Damage costs'!$U$18:$U$70,MATCH($B166,'Damage costs'!$C$18:$C$70,0))/1000),"")</f>
        <v/>
      </c>
      <c r="W166" s="59" t="str">
        <f>IFERROR(IF(OR($C$168=FALSE,LEFT($B166,3)&lt;&gt;"NOX"),W57*INDEX('Damage costs'!$Q$18:$Q$70,MATCH($B166,'Damage costs'!$C$18:$C$70,0))/1000,W57*INDEX('Damage costs'!$U$18:$U$70,MATCH($B166,'Damage costs'!$C$18:$C$70,0))/1000),"")</f>
        <v/>
      </c>
      <c r="X166" s="59" t="str">
        <f>IFERROR(IF(OR($C$168=FALSE,LEFT($B166,3)&lt;&gt;"NOX"),X57*INDEX('Damage costs'!$Q$18:$Q$70,MATCH($B166,'Damage costs'!$C$18:$C$70,0))/1000,X57*INDEX('Damage costs'!$U$18:$U$70,MATCH($B166,'Damage costs'!$C$18:$C$70,0))/1000),"")</f>
        <v/>
      </c>
      <c r="Y166" s="59" t="str">
        <f>IFERROR(IF(OR($C$168=FALSE,LEFT($B166,3)&lt;&gt;"NOX"),Y57*INDEX('Damage costs'!$Q$18:$Q$70,MATCH($B166,'Damage costs'!$C$18:$C$70,0))/1000,Y57*INDEX('Damage costs'!$U$18:$U$70,MATCH($B166,'Damage costs'!$C$18:$C$70,0))/1000),"")</f>
        <v/>
      </c>
      <c r="Z166" s="59" t="str">
        <f>IFERROR(IF(OR($C$168=FALSE,LEFT($B166,3)&lt;&gt;"NOX"),Z57*INDEX('Damage costs'!$Q$18:$Q$70,MATCH($B166,'Damage costs'!$C$18:$C$70,0))/1000,Z57*INDEX('Damage costs'!$U$18:$U$70,MATCH($B166,'Damage costs'!$C$18:$C$70,0))/1000),"")</f>
        <v/>
      </c>
      <c r="AA166" s="59" t="str">
        <f>IFERROR(IF(OR($C$168=FALSE,LEFT($B166,3)&lt;&gt;"NOX"),AA57*INDEX('Damage costs'!$Q$18:$Q$70,MATCH($B166,'Damage costs'!$C$18:$C$70,0))/1000,AA57*INDEX('Damage costs'!$U$18:$U$70,MATCH($B166,'Damage costs'!$C$18:$C$70,0))/1000),"")</f>
        <v/>
      </c>
      <c r="AB166" s="59" t="str">
        <f>IFERROR(IF(OR($C$168=FALSE,LEFT($B166,3)&lt;&gt;"NOX"),AB57*INDEX('Damage costs'!$Q$18:$Q$70,MATCH($B166,'Damage costs'!$C$18:$C$70,0))/1000,AB57*INDEX('Damage costs'!$U$18:$U$70,MATCH($B166,'Damage costs'!$C$18:$C$70,0))/1000),"")</f>
        <v/>
      </c>
      <c r="AC166" s="59" t="str">
        <f>IFERROR(IF(OR($C$168=FALSE,LEFT($B166,3)&lt;&gt;"NOX"),AC57*INDEX('Damage costs'!$Q$18:$Q$70,MATCH($B166,'Damage costs'!$C$18:$C$70,0))/1000,AC57*INDEX('Damage costs'!$U$18:$U$70,MATCH($B166,'Damage costs'!$C$18:$C$70,0))/1000),"")</f>
        <v/>
      </c>
      <c r="AD166" s="59" t="str">
        <f>IFERROR(IF(OR($C$168=FALSE,LEFT($B166,3)&lt;&gt;"NOX"),AD57*INDEX('Damage costs'!$Q$18:$Q$70,MATCH($B166,'Damage costs'!$C$18:$C$70,0))/1000,AD57*INDEX('Damage costs'!$U$18:$U$70,MATCH($B166,'Damage costs'!$C$18:$C$70,0))/1000),"")</f>
        <v/>
      </c>
      <c r="AE166" s="59" t="str">
        <f>IFERROR(IF(OR($C$168=FALSE,LEFT($B166,3)&lt;&gt;"NOX"),AE57*INDEX('Damage costs'!$Q$18:$Q$70,MATCH($B166,'Damage costs'!$C$18:$C$70,0))/1000,AE57*INDEX('Damage costs'!$U$18:$U$70,MATCH($B166,'Damage costs'!$C$18:$C$70,0))/1000),"")</f>
        <v/>
      </c>
      <c r="AF166" s="59" t="str">
        <f>IFERROR(IF(OR($C$168=FALSE,LEFT($B166,3)&lt;&gt;"NOX"),AF57*INDEX('Damage costs'!$Q$18:$Q$70,MATCH($B166,'Damage costs'!$C$18:$C$70,0))/1000,AF57*INDEX('Damage costs'!$U$18:$U$70,MATCH($B166,'Damage costs'!$C$18:$C$70,0))/1000),"")</f>
        <v/>
      </c>
      <c r="AG166" s="59" t="str">
        <f>IFERROR(IF(OR($C$168=FALSE,LEFT($B166,3)&lt;&gt;"NOX"),AG57*INDEX('Damage costs'!$Q$18:$Q$70,MATCH($B166,'Damage costs'!$C$18:$C$70,0))/1000,AG57*INDEX('Damage costs'!$U$18:$U$70,MATCH($B166,'Damage costs'!$C$18:$C$70,0))/1000),"")</f>
        <v/>
      </c>
      <c r="AH166" s="59" t="str">
        <f>IFERROR(IF(OR($C$168=FALSE,LEFT($B166,3)&lt;&gt;"NOX"),AH57*INDEX('Damage costs'!$Q$18:$Q$70,MATCH($B166,'Damage costs'!$C$18:$C$70,0))/1000,AH57*INDEX('Damage costs'!$U$18:$U$70,MATCH($B166,'Damage costs'!$C$18:$C$70,0))/1000),"")</f>
        <v/>
      </c>
      <c r="AI166" s="59" t="str">
        <f>IFERROR(IF(OR($C$168=FALSE,LEFT($B166,3)&lt;&gt;"NOX"),AI57*INDEX('Damage costs'!$Q$18:$Q$70,MATCH($B166,'Damage costs'!$C$18:$C$70,0))/1000,AI57*INDEX('Damage costs'!$U$18:$U$70,MATCH($B166,'Damage costs'!$C$18:$C$70,0))/1000),"")</f>
        <v/>
      </c>
      <c r="AJ166" s="59" t="str">
        <f>IFERROR(IF(OR($C$168=FALSE,LEFT($B166,3)&lt;&gt;"NOX"),AJ57*INDEX('Damage costs'!$Q$18:$Q$70,MATCH($B166,'Damage costs'!$C$18:$C$70,0))/1000,AJ57*INDEX('Damage costs'!$U$18:$U$70,MATCH($B166,'Damage costs'!$C$18:$C$70,0))/1000),"")</f>
        <v/>
      </c>
      <c r="AK166" s="59" t="str">
        <f>IFERROR(IF(OR($C$168=FALSE,LEFT($B166,3)&lt;&gt;"NOX"),AK57*INDEX('Damage costs'!$Q$18:$Q$70,MATCH($B166,'Damage costs'!$C$18:$C$70,0))/1000,AK57*INDEX('Damage costs'!$U$18:$U$70,MATCH($B166,'Damage costs'!$C$18:$C$70,0))/1000),"")</f>
        <v/>
      </c>
      <c r="AL166" s="59" t="str">
        <f>IFERROR(IF(OR($C$168=FALSE,LEFT($B166,3)&lt;&gt;"NOX"),AL57*INDEX('Damage costs'!$Q$18:$Q$70,MATCH($B166,'Damage costs'!$C$18:$C$70,0))/1000,AL57*INDEX('Damage costs'!$U$18:$U$70,MATCH($B166,'Damage costs'!$C$18:$C$70,0))/1000),"")</f>
        <v/>
      </c>
      <c r="AM166" s="59" t="str">
        <f>IFERROR(IF(OR($C$168=FALSE,LEFT($B166,3)&lt;&gt;"NOX"),AM57*INDEX('Damage costs'!$Q$18:$Q$70,MATCH($B166,'Damage costs'!$C$18:$C$70,0))/1000,AM57*INDEX('Damage costs'!$U$18:$U$70,MATCH($B166,'Damage costs'!$C$18:$C$70,0))/1000),"")</f>
        <v/>
      </c>
      <c r="AN166" s="59" t="str">
        <f>IFERROR(IF(OR($C$168=FALSE,LEFT($B166,3)&lt;&gt;"NOX"),AN57*INDEX('Damage costs'!$Q$18:$Q$70,MATCH($B166,'Damage costs'!$C$18:$C$70,0))/1000,AN57*INDEX('Damage costs'!$U$18:$U$70,MATCH($B166,'Damage costs'!$C$18:$C$70,0))/1000),"")</f>
        <v/>
      </c>
      <c r="AO166" s="59" t="str">
        <f>IFERROR(IF(OR($C$168=FALSE,LEFT($B166,3)&lt;&gt;"NOX"),AO57*INDEX('Damage costs'!$Q$18:$Q$70,MATCH($B166,'Damage costs'!$C$18:$C$70,0))/1000,AO57*INDEX('Damage costs'!$U$18:$U$70,MATCH($B166,'Damage costs'!$C$18:$C$70,0))/1000),"")</f>
        <v/>
      </c>
      <c r="AP166" s="59" t="str">
        <f>IFERROR(IF(OR($C$168=FALSE,LEFT($B166,3)&lt;&gt;"NOX"),AP57*INDEX('Damage costs'!$Q$18:$Q$70,MATCH($B166,'Damage costs'!$C$18:$C$70,0))/1000,AP57*INDEX('Damage costs'!$U$18:$U$70,MATCH($B166,'Damage costs'!$C$18:$C$70,0))/1000),"")</f>
        <v/>
      </c>
      <c r="AQ166" s="59" t="str">
        <f>IFERROR(IF(OR($C$168=FALSE,LEFT($B166,3)&lt;&gt;"NOX"),AQ57*INDEX('Damage costs'!$Q$18:$Q$70,MATCH($B166,'Damage costs'!$C$18:$C$70,0))/1000,AQ57*INDEX('Damage costs'!$U$18:$U$70,MATCH($B166,'Damage costs'!$C$18:$C$70,0))/1000),"")</f>
        <v/>
      </c>
      <c r="AR166" s="59" t="str">
        <f>IFERROR(IF(OR($C$168=FALSE,LEFT($B166,3)&lt;&gt;"NOX"),AR57*INDEX('Damage costs'!$Q$18:$Q$70,MATCH($B166,'Damage costs'!$C$18:$C$70,0))/1000,AR57*INDEX('Damage costs'!$U$18:$U$70,MATCH($B166,'Damage costs'!$C$18:$C$70,0))/1000),"")</f>
        <v/>
      </c>
      <c r="AS166" s="59" t="str">
        <f>IFERROR(IF(OR($C$168=FALSE,LEFT($B166,3)&lt;&gt;"NOX"),AS57*INDEX('Damage costs'!$Q$18:$Q$70,MATCH($B166,'Damage costs'!$C$18:$C$70,0))/1000,AS57*INDEX('Damage costs'!$U$18:$U$70,MATCH($B166,'Damage costs'!$C$18:$C$70,0))/1000),"")</f>
        <v/>
      </c>
      <c r="AT166" s="59" t="str">
        <f>IFERROR(IF(OR($C$168=FALSE,LEFT($B166,3)&lt;&gt;"NOX"),AT57*INDEX('Damage costs'!$Q$18:$Q$70,MATCH($B166,'Damage costs'!$C$18:$C$70,0))/1000,AT57*INDEX('Damage costs'!$U$18:$U$70,MATCH($B166,'Damage costs'!$C$18:$C$70,0))/1000),"")</f>
        <v/>
      </c>
      <c r="AU166" s="59" t="str">
        <f>IFERROR(IF(OR($C$168=FALSE,LEFT($B166,3)&lt;&gt;"NOX"),AU57*INDEX('Damage costs'!$Q$18:$Q$70,MATCH($B166,'Damage costs'!$C$18:$C$70,0))/1000,AU57*INDEX('Damage costs'!$U$18:$U$70,MATCH($B166,'Damage costs'!$C$18:$C$70,0))/1000),"")</f>
        <v/>
      </c>
      <c r="AV166" s="59" t="str">
        <f>IFERROR(IF(OR($C$168=FALSE,LEFT($B166,3)&lt;&gt;"NOX"),AV57*INDEX('Damage costs'!$Q$18:$Q$70,MATCH($B166,'Damage costs'!$C$18:$C$70,0))/1000,AV57*INDEX('Damage costs'!$U$18:$U$70,MATCH($B166,'Damage costs'!$C$18:$C$70,0))/1000),"")</f>
        <v/>
      </c>
      <c r="AW166" s="59" t="str">
        <f>IFERROR(IF(OR($C$168=FALSE,LEFT($B166,3)&lt;&gt;"NOX"),AW57*INDEX('Damage costs'!$Q$18:$Q$70,MATCH($B166,'Damage costs'!$C$18:$C$70,0))/1000,AW57*INDEX('Damage costs'!$U$18:$U$70,MATCH($B166,'Damage costs'!$C$18:$C$70,0))/1000),"")</f>
        <v/>
      </c>
      <c r="AX166" s="59" t="str">
        <f>IFERROR(IF(OR($C$168=FALSE,LEFT($B166,3)&lt;&gt;"NOX"),AX57*INDEX('Damage costs'!$Q$18:$Q$70,MATCH($B166,'Damage costs'!$C$18:$C$70,0))/1000,AX57*INDEX('Damage costs'!$U$18:$U$70,MATCH($B166,'Damage costs'!$C$18:$C$70,0))/1000),"")</f>
        <v/>
      </c>
      <c r="AY166" s="59" t="str">
        <f>IFERROR(IF(OR($C$168=FALSE,LEFT($B166,3)&lt;&gt;"NOX"),AY57*INDEX('Damage costs'!$Q$18:$Q$70,MATCH($B166,'Damage costs'!$C$18:$C$70,0))/1000,AY57*INDEX('Damage costs'!$U$18:$U$70,MATCH($B166,'Damage costs'!$C$18:$C$70,0))/1000),"")</f>
        <v/>
      </c>
      <c r="AZ166" s="59" t="str">
        <f>IFERROR(IF(OR($C$168=FALSE,LEFT($B166,3)&lt;&gt;"NOX"),AZ57*INDEX('Damage costs'!$Q$18:$Q$70,MATCH($B166,'Damage costs'!$C$18:$C$70,0))/1000,AZ57*INDEX('Damage costs'!$U$18:$U$70,MATCH($B166,'Damage costs'!$C$18:$C$70,0))/1000),"")</f>
        <v/>
      </c>
      <c r="BA166" s="59" t="str">
        <f>IFERROR(IF(OR($C$168=FALSE,LEFT($B166,3)&lt;&gt;"NOX"),BA57*INDEX('Damage costs'!$Q$18:$Q$70,MATCH($B166,'Damage costs'!$C$18:$C$70,0))/1000,BA57*INDEX('Damage costs'!$U$18:$U$70,MATCH($B166,'Damage costs'!$C$18:$C$70,0))/1000),"")</f>
        <v/>
      </c>
      <c r="BB166" s="59" t="str">
        <f>IFERROR(IF(OR($C$168=FALSE,LEFT($B166,3)&lt;&gt;"NOX"),BB57*INDEX('Damage costs'!$Q$18:$Q$70,MATCH($B166,'Damage costs'!$C$18:$C$70,0))/1000,BB57*INDEX('Damage costs'!$U$18:$U$70,MATCH($B166,'Damage costs'!$C$18:$C$70,0))/1000),"")</f>
        <v/>
      </c>
      <c r="BC166" s="59" t="str">
        <f>IFERROR(IF(OR($C$168=FALSE,LEFT($B166,3)&lt;&gt;"NOX"),BC57*INDEX('Damage costs'!$Q$18:$Q$70,MATCH($B166,'Damage costs'!$C$18:$C$70,0))/1000,BC57*INDEX('Damage costs'!$U$18:$U$70,MATCH($B166,'Damage costs'!$C$18:$C$70,0))/1000),"")</f>
        <v/>
      </c>
      <c r="BD166" s="59" t="str">
        <f>IFERROR(IF(OR($C$168=FALSE,LEFT($B166,3)&lt;&gt;"NOX"),BD57*INDEX('Damage costs'!$Q$18:$Q$70,MATCH($B166,'Damage costs'!$C$18:$C$70,0))/1000,BD57*INDEX('Damage costs'!$U$18:$U$70,MATCH($B166,'Damage costs'!$C$18:$C$70,0))/1000),"")</f>
        <v/>
      </c>
      <c r="BE166" s="59" t="str">
        <f>IFERROR(IF(OR($C$168=FALSE,LEFT($B166,3)&lt;&gt;"NOX"),BE57*INDEX('Damage costs'!$Q$18:$Q$70,MATCH($B166,'Damage costs'!$C$18:$C$70,0))/1000,BE57*INDEX('Damage costs'!$U$18:$U$70,MATCH($B166,'Damage costs'!$C$18:$C$70,0))/1000),"")</f>
        <v/>
      </c>
      <c r="BF166" s="59" t="str">
        <f>IFERROR(IF(OR($C$168=FALSE,LEFT($B166,3)&lt;&gt;"NOX"),BF57*INDEX('Damage costs'!$Q$18:$Q$70,MATCH($B166,'Damage costs'!$C$18:$C$70,0))/1000,BF57*INDEX('Damage costs'!$U$18:$U$70,MATCH($B166,'Damage costs'!$C$18:$C$70,0))/1000),"")</f>
        <v/>
      </c>
      <c r="BG166" s="59" t="str">
        <f>IFERROR(IF(OR($C$168=FALSE,LEFT($B166,3)&lt;&gt;"NOX"),BG57*INDEX('Damage costs'!$Q$18:$Q$70,MATCH($B166,'Damage costs'!$C$18:$C$70,0))/1000,BG57*INDEX('Damage costs'!$U$18:$U$70,MATCH($B166,'Damage costs'!$C$18:$C$70,0))/1000),"")</f>
        <v/>
      </c>
      <c r="BH166" s="59" t="str">
        <f>IFERROR(IF(OR($C$168=FALSE,LEFT($B166,3)&lt;&gt;"NOX"),BH57*INDEX('Damage costs'!$Q$18:$Q$70,MATCH($B166,'Damage costs'!$C$18:$C$70,0))/1000,BH57*INDEX('Damage costs'!$U$18:$U$70,MATCH($B166,'Damage costs'!$C$18:$C$70,0))/1000),"")</f>
        <v/>
      </c>
      <c r="BI166" s="59" t="str">
        <f>IFERROR(IF(OR($C$168=FALSE,LEFT($B166,3)&lt;&gt;"NOX"),BI57*INDEX('Damage costs'!$Q$18:$Q$70,MATCH($B166,'Damage costs'!$C$18:$C$70,0))/1000,BI57*INDEX('Damage costs'!$U$18:$U$70,MATCH($B166,'Damage costs'!$C$18:$C$70,0))/1000),"")</f>
        <v/>
      </c>
      <c r="BJ166" s="59" t="str">
        <f>IFERROR(IF(OR($C$168=FALSE,LEFT($B166,3)&lt;&gt;"NOX"),BJ57*INDEX('Damage costs'!$Q$18:$Q$70,MATCH($B166,'Damage costs'!$C$18:$C$70,0))/1000,BJ57*INDEX('Damage costs'!$U$18:$U$70,MATCH($B166,'Damage costs'!$C$18:$C$70,0))/1000),"")</f>
        <v/>
      </c>
      <c r="BK166" s="59" t="str">
        <f>IFERROR(IF(OR($C$168=FALSE,LEFT($B166,3)&lt;&gt;"NOX"),BK57*INDEX('Damage costs'!$Q$18:$Q$70,MATCH($B166,'Damage costs'!$C$18:$C$70,0))/1000,BK57*INDEX('Damage costs'!$U$18:$U$70,MATCH($B166,'Damage costs'!$C$18:$C$70,0))/1000),"")</f>
        <v/>
      </c>
      <c r="BL166" s="59" t="str">
        <f>IFERROR(IF(OR($C$168=FALSE,LEFT($B166,3)&lt;&gt;"NOX"),BL57*INDEX('Damage costs'!$Q$18:$Q$70,MATCH($B166,'Damage costs'!$C$18:$C$70,0))/1000,BL57*INDEX('Damage costs'!$U$18:$U$70,MATCH($B166,'Damage costs'!$C$18:$C$70,0))/1000),"")</f>
        <v/>
      </c>
      <c r="BM166" s="59" t="str">
        <f>IFERROR(IF(OR($C$168=FALSE,LEFT($B166,3)&lt;&gt;"NOX"),BM57*INDEX('Damage costs'!$Q$18:$Q$70,MATCH($B166,'Damage costs'!$C$18:$C$70,0))/1000,BM57*INDEX('Damage costs'!$U$18:$U$70,MATCH($B166,'Damage costs'!$C$18:$C$70,0))/1000),"")</f>
        <v/>
      </c>
      <c r="BN166" s="59" t="str">
        <f>IFERROR(IF(OR($C$168=FALSE,LEFT($B166,3)&lt;&gt;"NOX"),BN57*INDEX('Damage costs'!$Q$18:$Q$70,MATCH($B166,'Damage costs'!$C$18:$C$70,0))/1000,BN57*INDEX('Damage costs'!$U$18:$U$70,MATCH($B166,'Damage costs'!$C$18:$C$70,0))/1000),"")</f>
        <v/>
      </c>
      <c r="BO166" s="59" t="str">
        <f>IFERROR(IF(OR($C$168=FALSE,LEFT($B166,3)&lt;&gt;"NOX"),BO57*INDEX('Damage costs'!$Q$18:$Q$70,MATCH($B166,'Damage costs'!$C$18:$C$70,0))/1000,BO57*INDEX('Damage costs'!$U$18:$U$70,MATCH($B166,'Damage costs'!$C$18:$C$70,0))/1000),"")</f>
        <v/>
      </c>
      <c r="BP166" s="59" t="str">
        <f>IFERROR(IF(OR($C$168=FALSE,LEFT($B166,3)&lt;&gt;"NOX"),BP57*INDEX('Damage costs'!$Q$18:$Q$70,MATCH($B166,'Damage costs'!$C$18:$C$70,0))/1000,BP57*INDEX('Damage costs'!$U$18:$U$70,MATCH($B166,'Damage costs'!$C$18:$C$70,0))/1000),"")</f>
        <v/>
      </c>
      <c r="BQ166" s="59" t="str">
        <f>IFERROR(IF(OR($C$168=FALSE,LEFT($B166,3)&lt;&gt;"NOX"),BQ57*INDEX('Damage costs'!$Q$18:$Q$70,MATCH($B166,'Damage costs'!$C$18:$C$70,0))/1000,BQ57*INDEX('Damage costs'!$U$18:$U$70,MATCH($B166,'Damage costs'!$C$18:$C$70,0))/1000),"")</f>
        <v/>
      </c>
      <c r="BR166" s="59" t="str">
        <f>IFERROR(IF(OR($C$168=FALSE,LEFT($B166,3)&lt;&gt;"NOX"),BR57*INDEX('Damage costs'!$Q$18:$Q$70,MATCH($B166,'Damage costs'!$C$18:$C$70,0))/1000,BR57*INDEX('Damage costs'!$U$18:$U$70,MATCH($B166,'Damage costs'!$C$18:$C$70,0))/1000),"")</f>
        <v/>
      </c>
      <c r="BS166" s="59" t="str">
        <f>IFERROR(IF(OR($C$168=FALSE,LEFT($B166,3)&lt;&gt;"NOX"),BS57*INDEX('Damage costs'!$Q$18:$Q$70,MATCH($B166,'Damage costs'!$C$18:$C$70,0))/1000,BS57*INDEX('Damage costs'!$U$18:$U$70,MATCH($B166,'Damage costs'!$C$18:$C$70,0))/1000),"")</f>
        <v/>
      </c>
      <c r="BT166" s="59" t="str">
        <f>IFERROR(IF(OR($C$168=FALSE,LEFT($B166,3)&lt;&gt;"NOX"),BT57*INDEX('Damage costs'!$Q$18:$Q$70,MATCH($B166,'Damage costs'!$C$18:$C$70,0))/1000,BT57*INDEX('Damage costs'!$U$18:$U$70,MATCH($B166,'Damage costs'!$C$18:$C$70,0))/1000),"")</f>
        <v/>
      </c>
      <c r="BU166" s="59" t="str">
        <f>IFERROR(IF(OR($C$168=FALSE,LEFT($B166,3)&lt;&gt;"NOX"),BU57*INDEX('Damage costs'!$Q$18:$Q$70,MATCH($B166,'Damage costs'!$C$18:$C$70,0))/1000,BU57*INDEX('Damage costs'!$U$18:$U$70,MATCH($B166,'Damage costs'!$C$18:$C$70,0))/1000),"")</f>
        <v/>
      </c>
      <c r="BV166" s="59" t="str">
        <f>IFERROR(IF(OR($C$168=FALSE,LEFT($B166,3)&lt;&gt;"NOX"),BV57*INDEX('Damage costs'!$Q$18:$Q$70,MATCH($B166,'Damage costs'!$C$18:$C$70,0))/1000,BV57*INDEX('Damage costs'!$U$18:$U$70,MATCH($B166,'Damage costs'!$C$18:$C$70,0))/1000),"")</f>
        <v/>
      </c>
      <c r="BW166" s="59" t="str">
        <f>IFERROR(IF(OR($C$168=FALSE,LEFT($B166,3)&lt;&gt;"NOX"),BW57*INDEX('Damage costs'!$Q$18:$Q$70,MATCH($B166,'Damage costs'!$C$18:$C$70,0))/1000,BW57*INDEX('Damage costs'!$U$18:$U$70,MATCH($B166,'Damage costs'!$C$18:$C$70,0))/1000),"")</f>
        <v/>
      </c>
      <c r="BX166" s="59" t="str">
        <f>IFERROR(IF(OR($C$168=FALSE,LEFT($B166,3)&lt;&gt;"NOX"),BX57*INDEX('Damage costs'!$Q$18:$Q$70,MATCH($B166,'Damage costs'!$C$18:$C$70,0))/1000,BX57*INDEX('Damage costs'!$U$18:$U$70,MATCH($B166,'Damage costs'!$C$18:$C$70,0))/1000),"")</f>
        <v/>
      </c>
      <c r="BY166" s="59" t="str">
        <f>IFERROR(IF(OR($C$168=FALSE,LEFT($B166,3)&lt;&gt;"NOX"),BY57*INDEX('Damage costs'!$Q$18:$Q$70,MATCH($B166,'Damage costs'!$C$18:$C$70,0))/1000,BY57*INDEX('Damage costs'!$U$18:$U$70,MATCH($B166,'Damage costs'!$C$18:$C$70,0))/1000),"")</f>
        <v/>
      </c>
      <c r="BZ166" s="59" t="str">
        <f>IFERROR(IF(OR($C$168=FALSE,LEFT($B166,3)&lt;&gt;"NOX"),BZ57*INDEX('Damage costs'!$Q$18:$Q$70,MATCH($B166,'Damage costs'!$C$18:$C$70,0))/1000,BZ57*INDEX('Damage costs'!$U$18:$U$70,MATCH($B166,'Damage costs'!$C$18:$C$70,0))/1000),"")</f>
        <v/>
      </c>
      <c r="CA166" s="59" t="str">
        <f>IFERROR(IF(OR($C$168=FALSE,LEFT($B166,3)&lt;&gt;"NOX"),CA57*INDEX('Damage costs'!$Q$18:$Q$70,MATCH($B166,'Damage costs'!$C$18:$C$70,0))/1000,CA57*INDEX('Damage costs'!$U$18:$U$70,MATCH($B166,'Damage costs'!$C$18:$C$70,0))/1000),"")</f>
        <v/>
      </c>
      <c r="CB166" s="59" t="str">
        <f>IFERROR(IF(OR($C$168=FALSE,LEFT($B166,3)&lt;&gt;"NOX"),CB57*INDEX('Damage costs'!$Q$18:$Q$70,MATCH($B166,'Damage costs'!$C$18:$C$70,0))/1000,CB57*INDEX('Damage costs'!$U$18:$U$70,MATCH($B166,'Damage costs'!$C$18:$C$70,0))/1000),"")</f>
        <v/>
      </c>
      <c r="CC166" s="59" t="str">
        <f>IFERROR(IF(OR($C$168=FALSE,LEFT($B166,3)&lt;&gt;"NOX"),CC57*INDEX('Damage costs'!$Q$18:$Q$70,MATCH($B166,'Damage costs'!$C$18:$C$70,0))/1000,CC57*INDEX('Damage costs'!$U$18:$U$70,MATCH($B166,'Damage costs'!$C$18:$C$70,0))/1000),"")</f>
        <v/>
      </c>
      <c r="CD166" s="59" t="str">
        <f>IFERROR(IF(OR($C$168=FALSE,LEFT($B166,3)&lt;&gt;"NOX"),CD57*INDEX('Damage costs'!$Q$18:$Q$70,MATCH($B166,'Damage costs'!$C$18:$C$70,0))/1000,CD57*INDEX('Damage costs'!$U$18:$U$70,MATCH($B166,'Damage costs'!$C$18:$C$70,0))/1000),"")</f>
        <v/>
      </c>
      <c r="CE166" s="59" t="str">
        <f>IFERROR(IF(OR($C$168=FALSE,LEFT($B166,3)&lt;&gt;"NOX"),CE57*INDEX('Damage costs'!$Q$18:$Q$70,MATCH($B166,'Damage costs'!$C$18:$C$70,0))/1000,CE57*INDEX('Damage costs'!$U$18:$U$70,MATCH($B166,'Damage costs'!$C$18:$C$70,0))/1000),"")</f>
        <v/>
      </c>
      <c r="CF166" s="59" t="str">
        <f>IFERROR(IF(OR($C$168=FALSE,LEFT($B166,3)&lt;&gt;"NOX"),CF57*INDEX('Damage costs'!$Q$18:$Q$70,MATCH($B166,'Damage costs'!$C$18:$C$70,0))/1000,CF57*INDEX('Damage costs'!$U$18:$U$70,MATCH($B166,'Damage costs'!$C$18:$C$70,0))/1000),"")</f>
        <v/>
      </c>
      <c r="CG166" s="59" t="str">
        <f>IFERROR(IF(OR($C$168=FALSE,LEFT($B166,3)&lt;&gt;"NOX"),CG57*INDEX('Damage costs'!$Q$18:$Q$70,MATCH($B166,'Damage costs'!$C$18:$C$70,0))/1000,CG57*INDEX('Damage costs'!$U$18:$U$70,MATCH($B166,'Damage costs'!$C$18:$C$70,0))/1000),"")</f>
        <v/>
      </c>
      <c r="CH166" s="59" t="str">
        <f>IFERROR(IF(OR($C$168=FALSE,LEFT($B166,3)&lt;&gt;"NOX"),CH57*INDEX('Damage costs'!$Q$18:$Q$70,MATCH($B166,'Damage costs'!$C$18:$C$70,0))/1000,CH57*INDEX('Damage costs'!$U$18:$U$70,MATCH($B166,'Damage costs'!$C$18:$C$70,0))/1000),"")</f>
        <v/>
      </c>
      <c r="CI166" s="59" t="str">
        <f>IFERROR(IF(OR($C$168=FALSE,LEFT($B166,3)&lt;&gt;"NOX"),CI57*INDEX('Damage costs'!$Q$18:$Q$70,MATCH($B166,'Damage costs'!$C$18:$C$70,0))/1000,CI57*INDEX('Damage costs'!$U$18:$U$70,MATCH($B166,'Damage costs'!$C$18:$C$70,0))/1000),"")</f>
        <v/>
      </c>
      <c r="CJ166" s="59" t="str">
        <f>IFERROR(IF(OR($C$168=FALSE,LEFT($B166,3)&lt;&gt;"NOX"),CJ57*INDEX('Damage costs'!$Q$18:$Q$70,MATCH($B166,'Damage costs'!$C$18:$C$70,0))/1000,CJ57*INDEX('Damage costs'!$U$18:$U$70,MATCH($B166,'Damage costs'!$C$18:$C$70,0))/1000),"")</f>
        <v/>
      </c>
      <c r="CK166" s="59" t="str">
        <f>IFERROR(IF(OR($C$168=FALSE,LEFT($B166,3)&lt;&gt;"NOX"),CK57*INDEX('Damage costs'!$Q$18:$Q$70,MATCH($B166,'Damage costs'!$C$18:$C$70,0))/1000,CK57*INDEX('Damage costs'!$U$18:$U$70,MATCH($B166,'Damage costs'!$C$18:$C$70,0))/1000),"")</f>
        <v/>
      </c>
      <c r="CL166" s="59" t="str">
        <f>IFERROR(IF(OR($C$168=FALSE,LEFT($B166,3)&lt;&gt;"NOX"),CL57*INDEX('Damage costs'!$Q$18:$Q$70,MATCH($B166,'Damage costs'!$C$18:$C$70,0))/1000,CL57*INDEX('Damage costs'!$U$18:$U$70,MATCH($B166,'Damage costs'!$C$18:$C$70,0))/1000),"")</f>
        <v/>
      </c>
      <c r="CM166" s="59" t="str">
        <f>IFERROR(IF(OR($C$168=FALSE,LEFT($B166,3)&lt;&gt;"NOX"),CM57*INDEX('Damage costs'!$Q$18:$Q$70,MATCH($B166,'Damage costs'!$C$18:$C$70,0))/1000,CM57*INDEX('Damage costs'!$U$18:$U$70,MATCH($B166,'Damage costs'!$C$18:$C$70,0))/1000),"")</f>
        <v/>
      </c>
      <c r="CN166" s="59" t="str">
        <f>IFERROR(IF(OR($C$168=FALSE,LEFT($B166,3)&lt;&gt;"NOX"),CN57*INDEX('Damage costs'!$Q$18:$Q$70,MATCH($B166,'Damage costs'!$C$18:$C$70,0))/1000,CN57*INDEX('Damage costs'!$U$18:$U$70,MATCH($B166,'Damage costs'!$C$18:$C$70,0))/1000),"")</f>
        <v/>
      </c>
      <c r="CO166" s="59" t="str">
        <f>IFERROR(IF(OR($C$168=FALSE,LEFT($B166,3)&lt;&gt;"NOX"),CO57*INDEX('Damage costs'!$Q$18:$Q$70,MATCH($B166,'Damage costs'!$C$18:$C$70,0))/1000,CO57*INDEX('Damage costs'!$U$18:$U$70,MATCH($B166,'Damage costs'!$C$18:$C$70,0))/1000),"")</f>
        <v/>
      </c>
      <c r="CP166" s="59" t="str">
        <f>IFERROR(IF(OR($C$168=FALSE,LEFT($B166,3)&lt;&gt;"NOX"),CP57*INDEX('Damage costs'!$Q$18:$Q$70,MATCH($B166,'Damage costs'!$C$18:$C$70,0))/1000,CP57*INDEX('Damage costs'!$U$18:$U$70,MATCH($B166,'Damage costs'!$C$18:$C$70,0))/1000),"")</f>
        <v/>
      </c>
      <c r="CQ166" s="59" t="str">
        <f>IFERROR(IF(OR($C$168=FALSE,LEFT($B166,3)&lt;&gt;"NOX"),CQ57*INDEX('Damage costs'!$Q$18:$Q$70,MATCH($B166,'Damage costs'!$C$18:$C$70,0))/1000,CQ57*INDEX('Damage costs'!$U$18:$U$70,MATCH($B166,'Damage costs'!$C$18:$C$70,0))/1000),"")</f>
        <v/>
      </c>
      <c r="CR166" s="59" t="str">
        <f>IFERROR(IF(OR($C$168=FALSE,LEFT($B166,3)&lt;&gt;"NOX"),CR57*INDEX('Damage costs'!$Q$18:$Q$70,MATCH($B166,'Damage costs'!$C$18:$C$70,0))/1000,CR57*INDEX('Damage costs'!$U$18:$U$70,MATCH($B166,'Damage costs'!$C$18:$C$70,0))/1000),"")</f>
        <v/>
      </c>
      <c r="CS166" s="59" t="str">
        <f>IFERROR(IF(OR($C$168=FALSE,LEFT($B166,3)&lt;&gt;"NOX"),CS57*INDEX('Damage costs'!$Q$18:$Q$70,MATCH($B166,'Damage costs'!$C$18:$C$70,0))/1000,CS57*INDEX('Damage costs'!$U$18:$U$70,MATCH($B166,'Damage costs'!$C$18:$C$70,0))/1000),"")</f>
        <v/>
      </c>
      <c r="CT166" s="59" t="str">
        <f>IFERROR(IF(OR($C$168=FALSE,LEFT($B166,3)&lt;&gt;"NOX"),CT57*INDEX('Damage costs'!$Q$18:$Q$70,MATCH($B166,'Damage costs'!$C$18:$C$70,0))/1000,CT57*INDEX('Damage costs'!$U$18:$U$70,MATCH($B166,'Damage costs'!$C$18:$C$70,0))/1000),"")</f>
        <v/>
      </c>
      <c r="CU166" s="59" t="str">
        <f>IFERROR(IF(OR($C$168=FALSE,LEFT($B166,3)&lt;&gt;"NOX"),CU57*INDEX('Damage costs'!$Q$18:$Q$70,MATCH($B166,'Damage costs'!$C$18:$C$70,0))/1000,CU57*INDEX('Damage costs'!$U$18:$U$70,MATCH($B166,'Damage costs'!$C$18:$C$70,0))/1000),"")</f>
        <v/>
      </c>
      <c r="CV166" s="59" t="str">
        <f>IFERROR(IF(OR($C$168=FALSE,LEFT($B166,3)&lt;&gt;"NOX"),CV57*INDEX('Damage costs'!$Q$18:$Q$70,MATCH($B166,'Damage costs'!$C$18:$C$70,0))/1000,CV57*INDEX('Damage costs'!$U$18:$U$70,MATCH($B166,'Damage costs'!$C$18:$C$70,0))/1000),"")</f>
        <v/>
      </c>
      <c r="CW166" s="59" t="str">
        <f>IFERROR(IF(OR($C$168=FALSE,LEFT($B166,3)&lt;&gt;"NOX"),CW57*INDEX('Damage costs'!$Q$18:$Q$70,MATCH($B166,'Damage costs'!$C$18:$C$70,0))/1000,CW57*INDEX('Damage costs'!$U$18:$U$70,MATCH($B166,'Damage costs'!$C$18:$C$70,0))/1000),"")</f>
        <v/>
      </c>
      <c r="CX166" s="59" t="str">
        <f>IFERROR(IF(OR($C$168=FALSE,LEFT($B166,3)&lt;&gt;"NOX"),CX57*INDEX('Damage costs'!$Q$18:$Q$70,MATCH($B166,'Damage costs'!$C$18:$C$70,0))/1000,CX57*INDEX('Damage costs'!$U$18:$U$70,MATCH($B166,'Damage costs'!$C$18:$C$70,0))/1000),"")</f>
        <v/>
      </c>
      <c r="CY166" s="59" t="str">
        <f>IFERROR(IF(OR($C$168=FALSE,LEFT($B166,3)&lt;&gt;"NOX"),CY57*INDEX('Damage costs'!$Q$18:$Q$70,MATCH($B166,'Damage costs'!$C$18:$C$70,0))/1000,CY57*INDEX('Damage costs'!$U$18:$U$70,MATCH($B166,'Damage costs'!$C$18:$C$70,0))/1000),"")</f>
        <v/>
      </c>
      <c r="CZ166" s="391"/>
    </row>
    <row r="167" spans="2:104" x14ac:dyDescent="0.25">
      <c r="B167" s="406">
        <f t="shared" si="60"/>
        <v>0</v>
      </c>
      <c r="C167" s="9" t="s">
        <v>1117</v>
      </c>
      <c r="D167" s="59" t="str">
        <f>IFERROR(IF(OR($C$168=FALSE,LEFT($B167,3)&lt;&gt;"NOX"),D58*INDEX('Damage costs'!$Q$18:$Q$70,MATCH($B167,'Damage costs'!$C$18:$C$70,0))/1000,D58*INDEX('Damage costs'!$U$18:$U$70,MATCH($B167,'Damage costs'!$C$18:$C$70,0))/1000),"")</f>
        <v/>
      </c>
      <c r="E167" s="59" t="str">
        <f>IFERROR(IF(OR($C$168=FALSE,LEFT($B167,3)&lt;&gt;"NOX"),E58*INDEX('Damage costs'!$Q$18:$Q$70,MATCH($B167,'Damage costs'!$C$18:$C$70,0))/1000,E58*INDEX('Damage costs'!$U$18:$U$70,MATCH($B167,'Damage costs'!$C$18:$C$70,0))/1000),"")</f>
        <v/>
      </c>
      <c r="F167" s="59" t="str">
        <f>IFERROR(IF(OR($C$168=FALSE,LEFT($B167,3)&lt;&gt;"NOX"),F58*INDEX('Damage costs'!$Q$18:$Q$70,MATCH($B167,'Damage costs'!$C$18:$C$70,0))/1000,F58*INDEX('Damage costs'!$U$18:$U$70,MATCH($B167,'Damage costs'!$C$18:$C$70,0))/1000),"")</f>
        <v/>
      </c>
      <c r="G167" s="59" t="str">
        <f>IFERROR(IF(OR($C$168=FALSE,LEFT($B167,3)&lt;&gt;"NOX"),G58*INDEX('Damage costs'!$Q$18:$Q$70,MATCH($B167,'Damage costs'!$C$18:$C$70,0))/1000,G58*INDEX('Damage costs'!$U$18:$U$70,MATCH($B167,'Damage costs'!$C$18:$C$70,0))/1000),"")</f>
        <v/>
      </c>
      <c r="H167" s="59" t="str">
        <f>IFERROR(IF(OR($C$168=FALSE,LEFT($B167,3)&lt;&gt;"NOX"),H58*INDEX('Damage costs'!$Q$18:$Q$70,MATCH($B167,'Damage costs'!$C$18:$C$70,0))/1000,H58*INDEX('Damage costs'!$U$18:$U$70,MATCH($B167,'Damage costs'!$C$18:$C$70,0))/1000),"")</f>
        <v/>
      </c>
      <c r="I167" s="59" t="str">
        <f>IFERROR(IF(OR($C$168=FALSE,LEFT($B167,3)&lt;&gt;"NOX"),I58*INDEX('Damage costs'!$Q$18:$Q$70,MATCH($B167,'Damage costs'!$C$18:$C$70,0))/1000,I58*INDEX('Damage costs'!$U$18:$U$70,MATCH($B167,'Damage costs'!$C$18:$C$70,0))/1000),"")</f>
        <v/>
      </c>
      <c r="J167" s="59" t="str">
        <f>IFERROR(IF(OR($C$168=FALSE,LEFT($B167,3)&lt;&gt;"NOX"),J58*INDEX('Damage costs'!$Q$18:$Q$70,MATCH($B167,'Damage costs'!$C$18:$C$70,0))/1000,J58*INDEX('Damage costs'!$U$18:$U$70,MATCH($B167,'Damage costs'!$C$18:$C$70,0))/1000),"")</f>
        <v/>
      </c>
      <c r="K167" s="59" t="str">
        <f>IFERROR(IF(OR($C$168=FALSE,LEFT($B167,3)&lt;&gt;"NOX"),K58*INDEX('Damage costs'!$Q$18:$Q$70,MATCH($B167,'Damage costs'!$C$18:$C$70,0))/1000,K58*INDEX('Damage costs'!$U$18:$U$70,MATCH($B167,'Damage costs'!$C$18:$C$70,0))/1000),"")</f>
        <v/>
      </c>
      <c r="L167" s="59" t="str">
        <f>IFERROR(IF(OR($C$168=FALSE,LEFT($B167,3)&lt;&gt;"NOX"),L58*INDEX('Damage costs'!$Q$18:$Q$70,MATCH($B167,'Damage costs'!$C$18:$C$70,0))/1000,L58*INDEX('Damage costs'!$U$18:$U$70,MATCH($B167,'Damage costs'!$C$18:$C$70,0))/1000),"")</f>
        <v/>
      </c>
      <c r="M167" s="59" t="str">
        <f>IFERROR(IF(OR($C$168=FALSE,LEFT($B167,3)&lt;&gt;"NOX"),M58*INDEX('Damage costs'!$Q$18:$Q$70,MATCH($B167,'Damage costs'!$C$18:$C$70,0))/1000,M58*INDEX('Damage costs'!$U$18:$U$70,MATCH($B167,'Damage costs'!$C$18:$C$70,0))/1000),"")</f>
        <v/>
      </c>
      <c r="N167" s="59" t="str">
        <f>IFERROR(IF(OR($C$168=FALSE,LEFT($B167,3)&lt;&gt;"NOX"),N58*INDEX('Damage costs'!$Q$18:$Q$70,MATCH($B167,'Damage costs'!$C$18:$C$70,0))/1000,N58*INDEX('Damage costs'!$U$18:$U$70,MATCH($B167,'Damage costs'!$C$18:$C$70,0))/1000),"")</f>
        <v/>
      </c>
      <c r="O167" s="59" t="str">
        <f>IFERROR(IF(OR($C$168=FALSE,LEFT($B167,3)&lt;&gt;"NOX"),O58*INDEX('Damage costs'!$Q$18:$Q$70,MATCH($B167,'Damage costs'!$C$18:$C$70,0))/1000,O58*INDEX('Damage costs'!$U$18:$U$70,MATCH($B167,'Damage costs'!$C$18:$C$70,0))/1000),"")</f>
        <v/>
      </c>
      <c r="P167" s="59" t="str">
        <f>IFERROR(IF(OR($C$168=FALSE,LEFT($B167,3)&lt;&gt;"NOX"),P58*INDEX('Damage costs'!$Q$18:$Q$70,MATCH($B167,'Damage costs'!$C$18:$C$70,0))/1000,P58*INDEX('Damage costs'!$U$18:$U$70,MATCH($B167,'Damage costs'!$C$18:$C$70,0))/1000),"")</f>
        <v/>
      </c>
      <c r="Q167" s="59" t="str">
        <f>IFERROR(IF(OR($C$168=FALSE,LEFT($B167,3)&lt;&gt;"NOX"),Q58*INDEX('Damage costs'!$Q$18:$Q$70,MATCH($B167,'Damage costs'!$C$18:$C$70,0))/1000,Q58*INDEX('Damage costs'!$U$18:$U$70,MATCH($B167,'Damage costs'!$C$18:$C$70,0))/1000),"")</f>
        <v/>
      </c>
      <c r="R167" s="59" t="str">
        <f>IFERROR(IF(OR($C$168=FALSE,LEFT($B167,3)&lt;&gt;"NOX"),R58*INDEX('Damage costs'!$Q$18:$Q$70,MATCH($B167,'Damage costs'!$C$18:$C$70,0))/1000,R58*INDEX('Damage costs'!$U$18:$U$70,MATCH($B167,'Damage costs'!$C$18:$C$70,0))/1000),"")</f>
        <v/>
      </c>
      <c r="S167" s="59" t="str">
        <f>IFERROR(IF(OR($C$168=FALSE,LEFT($B167,3)&lt;&gt;"NOX"),S58*INDEX('Damage costs'!$Q$18:$Q$70,MATCH($B167,'Damage costs'!$C$18:$C$70,0))/1000,S58*INDEX('Damage costs'!$U$18:$U$70,MATCH($B167,'Damage costs'!$C$18:$C$70,0))/1000),"")</f>
        <v/>
      </c>
      <c r="T167" s="59" t="str">
        <f>IFERROR(IF(OR($C$168=FALSE,LEFT($B167,3)&lt;&gt;"NOX"),T58*INDEX('Damage costs'!$Q$18:$Q$70,MATCH($B167,'Damage costs'!$C$18:$C$70,0))/1000,T58*INDEX('Damage costs'!$U$18:$U$70,MATCH($B167,'Damage costs'!$C$18:$C$70,0))/1000),"")</f>
        <v/>
      </c>
      <c r="U167" s="59" t="str">
        <f>IFERROR(IF(OR($C$168=FALSE,LEFT($B167,3)&lt;&gt;"NOX"),U58*INDEX('Damage costs'!$Q$18:$Q$70,MATCH($B167,'Damage costs'!$C$18:$C$70,0))/1000,U58*INDEX('Damage costs'!$U$18:$U$70,MATCH($B167,'Damage costs'!$C$18:$C$70,0))/1000),"")</f>
        <v/>
      </c>
      <c r="V167" s="59" t="str">
        <f>IFERROR(IF(OR($C$168=FALSE,LEFT($B167,3)&lt;&gt;"NOX"),V58*INDEX('Damage costs'!$Q$18:$Q$70,MATCH($B167,'Damage costs'!$C$18:$C$70,0))/1000,V58*INDEX('Damage costs'!$U$18:$U$70,MATCH($B167,'Damage costs'!$C$18:$C$70,0))/1000),"")</f>
        <v/>
      </c>
      <c r="W167" s="59" t="str">
        <f>IFERROR(IF(OR($C$168=FALSE,LEFT($B167,3)&lt;&gt;"NOX"),W58*INDEX('Damage costs'!$Q$18:$Q$70,MATCH($B167,'Damage costs'!$C$18:$C$70,0))/1000,W58*INDEX('Damage costs'!$U$18:$U$70,MATCH($B167,'Damage costs'!$C$18:$C$70,0))/1000),"")</f>
        <v/>
      </c>
      <c r="X167" s="59" t="str">
        <f>IFERROR(IF(OR($C$168=FALSE,LEFT($B167,3)&lt;&gt;"NOX"),X58*INDEX('Damage costs'!$Q$18:$Q$70,MATCH($B167,'Damage costs'!$C$18:$C$70,0))/1000,X58*INDEX('Damage costs'!$U$18:$U$70,MATCH($B167,'Damage costs'!$C$18:$C$70,0))/1000),"")</f>
        <v/>
      </c>
      <c r="Y167" s="59" t="str">
        <f>IFERROR(IF(OR($C$168=FALSE,LEFT($B167,3)&lt;&gt;"NOX"),Y58*INDEX('Damage costs'!$Q$18:$Q$70,MATCH($B167,'Damage costs'!$C$18:$C$70,0))/1000,Y58*INDEX('Damage costs'!$U$18:$U$70,MATCH($B167,'Damage costs'!$C$18:$C$70,0))/1000),"")</f>
        <v/>
      </c>
      <c r="Z167" s="59" t="str">
        <f>IFERROR(IF(OR($C$168=FALSE,LEFT($B167,3)&lt;&gt;"NOX"),Z58*INDEX('Damage costs'!$Q$18:$Q$70,MATCH($B167,'Damage costs'!$C$18:$C$70,0))/1000,Z58*INDEX('Damage costs'!$U$18:$U$70,MATCH($B167,'Damage costs'!$C$18:$C$70,0))/1000),"")</f>
        <v/>
      </c>
      <c r="AA167" s="59" t="str">
        <f>IFERROR(IF(OR($C$168=FALSE,LEFT($B167,3)&lt;&gt;"NOX"),AA58*INDEX('Damage costs'!$Q$18:$Q$70,MATCH($B167,'Damage costs'!$C$18:$C$70,0))/1000,AA58*INDEX('Damage costs'!$U$18:$U$70,MATCH($B167,'Damage costs'!$C$18:$C$70,0))/1000),"")</f>
        <v/>
      </c>
      <c r="AB167" s="59" t="str">
        <f>IFERROR(IF(OR($C$168=FALSE,LEFT($B167,3)&lt;&gt;"NOX"),AB58*INDEX('Damage costs'!$Q$18:$Q$70,MATCH($B167,'Damage costs'!$C$18:$C$70,0))/1000,AB58*INDEX('Damage costs'!$U$18:$U$70,MATCH($B167,'Damage costs'!$C$18:$C$70,0))/1000),"")</f>
        <v/>
      </c>
      <c r="AC167" s="59" t="str">
        <f>IFERROR(IF(OR($C$168=FALSE,LEFT($B167,3)&lt;&gt;"NOX"),AC58*INDEX('Damage costs'!$Q$18:$Q$70,MATCH($B167,'Damage costs'!$C$18:$C$70,0))/1000,AC58*INDEX('Damage costs'!$U$18:$U$70,MATCH($B167,'Damage costs'!$C$18:$C$70,0))/1000),"")</f>
        <v/>
      </c>
      <c r="AD167" s="59" t="str">
        <f>IFERROR(IF(OR($C$168=FALSE,LEFT($B167,3)&lt;&gt;"NOX"),AD58*INDEX('Damage costs'!$Q$18:$Q$70,MATCH($B167,'Damage costs'!$C$18:$C$70,0))/1000,AD58*INDEX('Damage costs'!$U$18:$U$70,MATCH($B167,'Damage costs'!$C$18:$C$70,0))/1000),"")</f>
        <v/>
      </c>
      <c r="AE167" s="59" t="str">
        <f>IFERROR(IF(OR($C$168=FALSE,LEFT($B167,3)&lt;&gt;"NOX"),AE58*INDEX('Damage costs'!$Q$18:$Q$70,MATCH($B167,'Damage costs'!$C$18:$C$70,0))/1000,AE58*INDEX('Damage costs'!$U$18:$U$70,MATCH($B167,'Damage costs'!$C$18:$C$70,0))/1000),"")</f>
        <v/>
      </c>
      <c r="AF167" s="59" t="str">
        <f>IFERROR(IF(OR($C$168=FALSE,LEFT($B167,3)&lt;&gt;"NOX"),AF58*INDEX('Damage costs'!$Q$18:$Q$70,MATCH($B167,'Damage costs'!$C$18:$C$70,0))/1000,AF58*INDEX('Damage costs'!$U$18:$U$70,MATCH($B167,'Damage costs'!$C$18:$C$70,0))/1000),"")</f>
        <v/>
      </c>
      <c r="AG167" s="59" t="str">
        <f>IFERROR(IF(OR($C$168=FALSE,LEFT($B167,3)&lt;&gt;"NOX"),AG58*INDEX('Damage costs'!$Q$18:$Q$70,MATCH($B167,'Damage costs'!$C$18:$C$70,0))/1000,AG58*INDEX('Damage costs'!$U$18:$U$70,MATCH($B167,'Damage costs'!$C$18:$C$70,0))/1000),"")</f>
        <v/>
      </c>
      <c r="AH167" s="59" t="str">
        <f>IFERROR(IF(OR($C$168=FALSE,LEFT($B167,3)&lt;&gt;"NOX"),AH58*INDEX('Damage costs'!$Q$18:$Q$70,MATCH($B167,'Damage costs'!$C$18:$C$70,0))/1000,AH58*INDEX('Damage costs'!$U$18:$U$70,MATCH($B167,'Damage costs'!$C$18:$C$70,0))/1000),"")</f>
        <v/>
      </c>
      <c r="AI167" s="59" t="str">
        <f>IFERROR(IF(OR($C$168=FALSE,LEFT($B167,3)&lt;&gt;"NOX"),AI58*INDEX('Damage costs'!$Q$18:$Q$70,MATCH($B167,'Damage costs'!$C$18:$C$70,0))/1000,AI58*INDEX('Damage costs'!$U$18:$U$70,MATCH($B167,'Damage costs'!$C$18:$C$70,0))/1000),"")</f>
        <v/>
      </c>
      <c r="AJ167" s="59" t="str">
        <f>IFERROR(IF(OR($C$168=FALSE,LEFT($B167,3)&lt;&gt;"NOX"),AJ58*INDEX('Damage costs'!$Q$18:$Q$70,MATCH($B167,'Damage costs'!$C$18:$C$70,0))/1000,AJ58*INDEX('Damage costs'!$U$18:$U$70,MATCH($B167,'Damage costs'!$C$18:$C$70,0))/1000),"")</f>
        <v/>
      </c>
      <c r="AK167" s="59" t="str">
        <f>IFERROR(IF(OR($C$168=FALSE,LEFT($B167,3)&lt;&gt;"NOX"),AK58*INDEX('Damage costs'!$Q$18:$Q$70,MATCH($B167,'Damage costs'!$C$18:$C$70,0))/1000,AK58*INDEX('Damage costs'!$U$18:$U$70,MATCH($B167,'Damage costs'!$C$18:$C$70,0))/1000),"")</f>
        <v/>
      </c>
      <c r="AL167" s="59" t="str">
        <f>IFERROR(IF(OR($C$168=FALSE,LEFT($B167,3)&lt;&gt;"NOX"),AL58*INDEX('Damage costs'!$Q$18:$Q$70,MATCH($B167,'Damage costs'!$C$18:$C$70,0))/1000,AL58*INDEX('Damage costs'!$U$18:$U$70,MATCH($B167,'Damage costs'!$C$18:$C$70,0))/1000),"")</f>
        <v/>
      </c>
      <c r="AM167" s="59" t="str">
        <f>IFERROR(IF(OR($C$168=FALSE,LEFT($B167,3)&lt;&gt;"NOX"),AM58*INDEX('Damage costs'!$Q$18:$Q$70,MATCH($B167,'Damage costs'!$C$18:$C$70,0))/1000,AM58*INDEX('Damage costs'!$U$18:$U$70,MATCH($B167,'Damage costs'!$C$18:$C$70,0))/1000),"")</f>
        <v/>
      </c>
      <c r="AN167" s="59" t="str">
        <f>IFERROR(IF(OR($C$168=FALSE,LEFT($B167,3)&lt;&gt;"NOX"),AN58*INDEX('Damage costs'!$Q$18:$Q$70,MATCH($B167,'Damage costs'!$C$18:$C$70,0))/1000,AN58*INDEX('Damage costs'!$U$18:$U$70,MATCH($B167,'Damage costs'!$C$18:$C$70,0))/1000),"")</f>
        <v/>
      </c>
      <c r="AO167" s="59" t="str">
        <f>IFERROR(IF(OR($C$168=FALSE,LEFT($B167,3)&lt;&gt;"NOX"),AO58*INDEX('Damage costs'!$Q$18:$Q$70,MATCH($B167,'Damage costs'!$C$18:$C$70,0))/1000,AO58*INDEX('Damage costs'!$U$18:$U$70,MATCH($B167,'Damage costs'!$C$18:$C$70,0))/1000),"")</f>
        <v/>
      </c>
      <c r="AP167" s="59" t="str">
        <f>IFERROR(IF(OR($C$168=FALSE,LEFT($B167,3)&lt;&gt;"NOX"),AP58*INDEX('Damage costs'!$Q$18:$Q$70,MATCH($B167,'Damage costs'!$C$18:$C$70,0))/1000,AP58*INDEX('Damage costs'!$U$18:$U$70,MATCH($B167,'Damage costs'!$C$18:$C$70,0))/1000),"")</f>
        <v/>
      </c>
      <c r="AQ167" s="59" t="str">
        <f>IFERROR(IF(OR($C$168=FALSE,LEFT($B167,3)&lt;&gt;"NOX"),AQ58*INDEX('Damage costs'!$Q$18:$Q$70,MATCH($B167,'Damage costs'!$C$18:$C$70,0))/1000,AQ58*INDEX('Damage costs'!$U$18:$U$70,MATCH($B167,'Damage costs'!$C$18:$C$70,0))/1000),"")</f>
        <v/>
      </c>
      <c r="AR167" s="59" t="str">
        <f>IFERROR(IF(OR($C$168=FALSE,LEFT($B167,3)&lt;&gt;"NOX"),AR58*INDEX('Damage costs'!$Q$18:$Q$70,MATCH($B167,'Damage costs'!$C$18:$C$70,0))/1000,AR58*INDEX('Damage costs'!$U$18:$U$70,MATCH($B167,'Damage costs'!$C$18:$C$70,0))/1000),"")</f>
        <v/>
      </c>
      <c r="AS167" s="59" t="str">
        <f>IFERROR(IF(OR($C$168=FALSE,LEFT($B167,3)&lt;&gt;"NOX"),AS58*INDEX('Damage costs'!$Q$18:$Q$70,MATCH($B167,'Damage costs'!$C$18:$C$70,0))/1000,AS58*INDEX('Damage costs'!$U$18:$U$70,MATCH($B167,'Damage costs'!$C$18:$C$70,0))/1000),"")</f>
        <v/>
      </c>
      <c r="AT167" s="59" t="str">
        <f>IFERROR(IF(OR($C$168=FALSE,LEFT($B167,3)&lt;&gt;"NOX"),AT58*INDEX('Damage costs'!$Q$18:$Q$70,MATCH($B167,'Damage costs'!$C$18:$C$70,0))/1000,AT58*INDEX('Damage costs'!$U$18:$U$70,MATCH($B167,'Damage costs'!$C$18:$C$70,0))/1000),"")</f>
        <v/>
      </c>
      <c r="AU167" s="59" t="str">
        <f>IFERROR(IF(OR($C$168=FALSE,LEFT($B167,3)&lt;&gt;"NOX"),AU58*INDEX('Damage costs'!$Q$18:$Q$70,MATCH($B167,'Damage costs'!$C$18:$C$70,0))/1000,AU58*INDEX('Damage costs'!$U$18:$U$70,MATCH($B167,'Damage costs'!$C$18:$C$70,0))/1000),"")</f>
        <v/>
      </c>
      <c r="AV167" s="59" t="str">
        <f>IFERROR(IF(OR($C$168=FALSE,LEFT($B167,3)&lt;&gt;"NOX"),AV58*INDEX('Damage costs'!$Q$18:$Q$70,MATCH($B167,'Damage costs'!$C$18:$C$70,0))/1000,AV58*INDEX('Damage costs'!$U$18:$U$70,MATCH($B167,'Damage costs'!$C$18:$C$70,0))/1000),"")</f>
        <v/>
      </c>
      <c r="AW167" s="59" t="str">
        <f>IFERROR(IF(OR($C$168=FALSE,LEFT($B167,3)&lt;&gt;"NOX"),AW58*INDEX('Damage costs'!$Q$18:$Q$70,MATCH($B167,'Damage costs'!$C$18:$C$70,0))/1000,AW58*INDEX('Damage costs'!$U$18:$U$70,MATCH($B167,'Damage costs'!$C$18:$C$70,0))/1000),"")</f>
        <v/>
      </c>
      <c r="AX167" s="59" t="str">
        <f>IFERROR(IF(OR($C$168=FALSE,LEFT($B167,3)&lt;&gt;"NOX"),AX58*INDEX('Damage costs'!$Q$18:$Q$70,MATCH($B167,'Damage costs'!$C$18:$C$70,0))/1000,AX58*INDEX('Damage costs'!$U$18:$U$70,MATCH($B167,'Damage costs'!$C$18:$C$70,0))/1000),"")</f>
        <v/>
      </c>
      <c r="AY167" s="59" t="str">
        <f>IFERROR(IF(OR($C$168=FALSE,LEFT($B167,3)&lt;&gt;"NOX"),AY58*INDEX('Damage costs'!$Q$18:$Q$70,MATCH($B167,'Damage costs'!$C$18:$C$70,0))/1000,AY58*INDEX('Damage costs'!$U$18:$U$70,MATCH($B167,'Damage costs'!$C$18:$C$70,0))/1000),"")</f>
        <v/>
      </c>
      <c r="AZ167" s="59" t="str">
        <f>IFERROR(IF(OR($C$168=FALSE,LEFT($B167,3)&lt;&gt;"NOX"),AZ58*INDEX('Damage costs'!$Q$18:$Q$70,MATCH($B167,'Damage costs'!$C$18:$C$70,0))/1000,AZ58*INDEX('Damage costs'!$U$18:$U$70,MATCH($B167,'Damage costs'!$C$18:$C$70,0))/1000),"")</f>
        <v/>
      </c>
      <c r="BA167" s="59" t="str">
        <f>IFERROR(IF(OR($C$168=FALSE,LEFT($B167,3)&lt;&gt;"NOX"),BA58*INDEX('Damage costs'!$Q$18:$Q$70,MATCH($B167,'Damage costs'!$C$18:$C$70,0))/1000,BA58*INDEX('Damage costs'!$U$18:$U$70,MATCH($B167,'Damage costs'!$C$18:$C$70,0))/1000),"")</f>
        <v/>
      </c>
      <c r="BB167" s="59" t="str">
        <f>IFERROR(IF(OR($C$168=FALSE,LEFT($B167,3)&lt;&gt;"NOX"),BB58*INDEX('Damage costs'!$Q$18:$Q$70,MATCH($B167,'Damage costs'!$C$18:$C$70,0))/1000,BB58*INDEX('Damage costs'!$U$18:$U$70,MATCH($B167,'Damage costs'!$C$18:$C$70,0))/1000),"")</f>
        <v/>
      </c>
      <c r="BC167" s="59" t="str">
        <f>IFERROR(IF(OR($C$168=FALSE,LEFT($B167,3)&lt;&gt;"NOX"),BC58*INDEX('Damage costs'!$Q$18:$Q$70,MATCH($B167,'Damage costs'!$C$18:$C$70,0))/1000,BC58*INDEX('Damage costs'!$U$18:$U$70,MATCH($B167,'Damage costs'!$C$18:$C$70,0))/1000),"")</f>
        <v/>
      </c>
      <c r="BD167" s="59" t="str">
        <f>IFERROR(IF(OR($C$168=FALSE,LEFT($B167,3)&lt;&gt;"NOX"),BD58*INDEX('Damage costs'!$Q$18:$Q$70,MATCH($B167,'Damage costs'!$C$18:$C$70,0))/1000,BD58*INDEX('Damage costs'!$U$18:$U$70,MATCH($B167,'Damage costs'!$C$18:$C$70,0))/1000),"")</f>
        <v/>
      </c>
      <c r="BE167" s="59" t="str">
        <f>IFERROR(IF(OR($C$168=FALSE,LEFT($B167,3)&lt;&gt;"NOX"),BE58*INDEX('Damage costs'!$Q$18:$Q$70,MATCH($B167,'Damage costs'!$C$18:$C$70,0))/1000,BE58*INDEX('Damage costs'!$U$18:$U$70,MATCH($B167,'Damage costs'!$C$18:$C$70,0))/1000),"")</f>
        <v/>
      </c>
      <c r="BF167" s="59" t="str">
        <f>IFERROR(IF(OR($C$168=FALSE,LEFT($B167,3)&lt;&gt;"NOX"),BF58*INDEX('Damage costs'!$Q$18:$Q$70,MATCH($B167,'Damage costs'!$C$18:$C$70,0))/1000,BF58*INDEX('Damage costs'!$U$18:$U$70,MATCH($B167,'Damage costs'!$C$18:$C$70,0))/1000),"")</f>
        <v/>
      </c>
      <c r="BG167" s="59" t="str">
        <f>IFERROR(IF(OR($C$168=FALSE,LEFT($B167,3)&lt;&gt;"NOX"),BG58*INDEX('Damage costs'!$Q$18:$Q$70,MATCH($B167,'Damage costs'!$C$18:$C$70,0))/1000,BG58*INDEX('Damage costs'!$U$18:$U$70,MATCH($B167,'Damage costs'!$C$18:$C$70,0))/1000),"")</f>
        <v/>
      </c>
      <c r="BH167" s="59" t="str">
        <f>IFERROR(IF(OR($C$168=FALSE,LEFT($B167,3)&lt;&gt;"NOX"),BH58*INDEX('Damage costs'!$Q$18:$Q$70,MATCH($B167,'Damage costs'!$C$18:$C$70,0))/1000,BH58*INDEX('Damage costs'!$U$18:$U$70,MATCH($B167,'Damage costs'!$C$18:$C$70,0))/1000),"")</f>
        <v/>
      </c>
      <c r="BI167" s="59" t="str">
        <f>IFERROR(IF(OR($C$168=FALSE,LEFT($B167,3)&lt;&gt;"NOX"),BI58*INDEX('Damage costs'!$Q$18:$Q$70,MATCH($B167,'Damage costs'!$C$18:$C$70,0))/1000,BI58*INDEX('Damage costs'!$U$18:$U$70,MATCH($B167,'Damage costs'!$C$18:$C$70,0))/1000),"")</f>
        <v/>
      </c>
      <c r="BJ167" s="59" t="str">
        <f>IFERROR(IF(OR($C$168=FALSE,LEFT($B167,3)&lt;&gt;"NOX"),BJ58*INDEX('Damage costs'!$Q$18:$Q$70,MATCH($B167,'Damage costs'!$C$18:$C$70,0))/1000,BJ58*INDEX('Damage costs'!$U$18:$U$70,MATCH($B167,'Damage costs'!$C$18:$C$70,0))/1000),"")</f>
        <v/>
      </c>
      <c r="BK167" s="59" t="str">
        <f>IFERROR(IF(OR($C$168=FALSE,LEFT($B167,3)&lt;&gt;"NOX"),BK58*INDEX('Damage costs'!$Q$18:$Q$70,MATCH($B167,'Damage costs'!$C$18:$C$70,0))/1000,BK58*INDEX('Damage costs'!$U$18:$U$70,MATCH($B167,'Damage costs'!$C$18:$C$70,0))/1000),"")</f>
        <v/>
      </c>
      <c r="BL167" s="59" t="str">
        <f>IFERROR(IF(OR($C$168=FALSE,LEFT($B167,3)&lt;&gt;"NOX"),BL58*INDEX('Damage costs'!$Q$18:$Q$70,MATCH($B167,'Damage costs'!$C$18:$C$70,0))/1000,BL58*INDEX('Damage costs'!$U$18:$U$70,MATCH($B167,'Damage costs'!$C$18:$C$70,0))/1000),"")</f>
        <v/>
      </c>
      <c r="BM167" s="59" t="str">
        <f>IFERROR(IF(OR($C$168=FALSE,LEFT($B167,3)&lt;&gt;"NOX"),BM58*INDEX('Damage costs'!$Q$18:$Q$70,MATCH($B167,'Damage costs'!$C$18:$C$70,0))/1000,BM58*INDEX('Damage costs'!$U$18:$U$70,MATCH($B167,'Damage costs'!$C$18:$C$70,0))/1000),"")</f>
        <v/>
      </c>
      <c r="BN167" s="59" t="str">
        <f>IFERROR(IF(OR($C$168=FALSE,LEFT($B167,3)&lt;&gt;"NOX"),BN58*INDEX('Damage costs'!$Q$18:$Q$70,MATCH($B167,'Damage costs'!$C$18:$C$70,0))/1000,BN58*INDEX('Damage costs'!$U$18:$U$70,MATCH($B167,'Damage costs'!$C$18:$C$70,0))/1000),"")</f>
        <v/>
      </c>
      <c r="BO167" s="59" t="str">
        <f>IFERROR(IF(OR($C$168=FALSE,LEFT($B167,3)&lt;&gt;"NOX"),BO58*INDEX('Damage costs'!$Q$18:$Q$70,MATCH($B167,'Damage costs'!$C$18:$C$70,0))/1000,BO58*INDEX('Damage costs'!$U$18:$U$70,MATCH($B167,'Damage costs'!$C$18:$C$70,0))/1000),"")</f>
        <v/>
      </c>
      <c r="BP167" s="59" t="str">
        <f>IFERROR(IF(OR($C$168=FALSE,LEFT($B167,3)&lt;&gt;"NOX"),BP58*INDEX('Damage costs'!$Q$18:$Q$70,MATCH($B167,'Damage costs'!$C$18:$C$70,0))/1000,BP58*INDEX('Damage costs'!$U$18:$U$70,MATCH($B167,'Damage costs'!$C$18:$C$70,0))/1000),"")</f>
        <v/>
      </c>
      <c r="BQ167" s="59" t="str">
        <f>IFERROR(IF(OR($C$168=FALSE,LEFT($B167,3)&lt;&gt;"NOX"),BQ58*INDEX('Damage costs'!$Q$18:$Q$70,MATCH($B167,'Damage costs'!$C$18:$C$70,0))/1000,BQ58*INDEX('Damage costs'!$U$18:$U$70,MATCH($B167,'Damage costs'!$C$18:$C$70,0))/1000),"")</f>
        <v/>
      </c>
      <c r="BR167" s="59" t="str">
        <f>IFERROR(IF(OR($C$168=FALSE,LEFT($B167,3)&lt;&gt;"NOX"),BR58*INDEX('Damage costs'!$Q$18:$Q$70,MATCH($B167,'Damage costs'!$C$18:$C$70,0))/1000,BR58*INDEX('Damage costs'!$U$18:$U$70,MATCH($B167,'Damage costs'!$C$18:$C$70,0))/1000),"")</f>
        <v/>
      </c>
      <c r="BS167" s="59" t="str">
        <f>IFERROR(IF(OR($C$168=FALSE,LEFT($B167,3)&lt;&gt;"NOX"),BS58*INDEX('Damage costs'!$Q$18:$Q$70,MATCH($B167,'Damage costs'!$C$18:$C$70,0))/1000,BS58*INDEX('Damage costs'!$U$18:$U$70,MATCH($B167,'Damage costs'!$C$18:$C$70,0))/1000),"")</f>
        <v/>
      </c>
      <c r="BT167" s="59" t="str">
        <f>IFERROR(IF(OR($C$168=FALSE,LEFT($B167,3)&lt;&gt;"NOX"),BT58*INDEX('Damage costs'!$Q$18:$Q$70,MATCH($B167,'Damage costs'!$C$18:$C$70,0))/1000,BT58*INDEX('Damage costs'!$U$18:$U$70,MATCH($B167,'Damage costs'!$C$18:$C$70,0))/1000),"")</f>
        <v/>
      </c>
      <c r="BU167" s="59" t="str">
        <f>IFERROR(IF(OR($C$168=FALSE,LEFT($B167,3)&lt;&gt;"NOX"),BU58*INDEX('Damage costs'!$Q$18:$Q$70,MATCH($B167,'Damage costs'!$C$18:$C$70,0))/1000,BU58*INDEX('Damage costs'!$U$18:$U$70,MATCH($B167,'Damage costs'!$C$18:$C$70,0))/1000),"")</f>
        <v/>
      </c>
      <c r="BV167" s="59" t="str">
        <f>IFERROR(IF(OR($C$168=FALSE,LEFT($B167,3)&lt;&gt;"NOX"),BV58*INDEX('Damage costs'!$Q$18:$Q$70,MATCH($B167,'Damage costs'!$C$18:$C$70,0))/1000,BV58*INDEX('Damage costs'!$U$18:$U$70,MATCH($B167,'Damage costs'!$C$18:$C$70,0))/1000),"")</f>
        <v/>
      </c>
      <c r="BW167" s="59" t="str">
        <f>IFERROR(IF(OR($C$168=FALSE,LEFT($B167,3)&lt;&gt;"NOX"),BW58*INDEX('Damage costs'!$Q$18:$Q$70,MATCH($B167,'Damage costs'!$C$18:$C$70,0))/1000,BW58*INDEX('Damage costs'!$U$18:$U$70,MATCH($B167,'Damage costs'!$C$18:$C$70,0))/1000),"")</f>
        <v/>
      </c>
      <c r="BX167" s="59" t="str">
        <f>IFERROR(IF(OR($C$168=FALSE,LEFT($B167,3)&lt;&gt;"NOX"),BX58*INDEX('Damage costs'!$Q$18:$Q$70,MATCH($B167,'Damage costs'!$C$18:$C$70,0))/1000,BX58*INDEX('Damage costs'!$U$18:$U$70,MATCH($B167,'Damage costs'!$C$18:$C$70,0))/1000),"")</f>
        <v/>
      </c>
      <c r="BY167" s="59" t="str">
        <f>IFERROR(IF(OR($C$168=FALSE,LEFT($B167,3)&lt;&gt;"NOX"),BY58*INDEX('Damage costs'!$Q$18:$Q$70,MATCH($B167,'Damage costs'!$C$18:$C$70,0))/1000,BY58*INDEX('Damage costs'!$U$18:$U$70,MATCH($B167,'Damage costs'!$C$18:$C$70,0))/1000),"")</f>
        <v/>
      </c>
      <c r="BZ167" s="59" t="str">
        <f>IFERROR(IF(OR($C$168=FALSE,LEFT($B167,3)&lt;&gt;"NOX"),BZ58*INDEX('Damage costs'!$Q$18:$Q$70,MATCH($B167,'Damage costs'!$C$18:$C$70,0))/1000,BZ58*INDEX('Damage costs'!$U$18:$U$70,MATCH($B167,'Damage costs'!$C$18:$C$70,0))/1000),"")</f>
        <v/>
      </c>
      <c r="CA167" s="59" t="str">
        <f>IFERROR(IF(OR($C$168=FALSE,LEFT($B167,3)&lt;&gt;"NOX"),CA58*INDEX('Damage costs'!$Q$18:$Q$70,MATCH($B167,'Damage costs'!$C$18:$C$70,0))/1000,CA58*INDEX('Damage costs'!$U$18:$U$70,MATCH($B167,'Damage costs'!$C$18:$C$70,0))/1000),"")</f>
        <v/>
      </c>
      <c r="CB167" s="59" t="str">
        <f>IFERROR(IF(OR($C$168=FALSE,LEFT($B167,3)&lt;&gt;"NOX"),CB58*INDEX('Damage costs'!$Q$18:$Q$70,MATCH($B167,'Damage costs'!$C$18:$C$70,0))/1000,CB58*INDEX('Damage costs'!$U$18:$U$70,MATCH($B167,'Damage costs'!$C$18:$C$70,0))/1000),"")</f>
        <v/>
      </c>
      <c r="CC167" s="59" t="str">
        <f>IFERROR(IF(OR($C$168=FALSE,LEFT($B167,3)&lt;&gt;"NOX"),CC58*INDEX('Damage costs'!$Q$18:$Q$70,MATCH($B167,'Damage costs'!$C$18:$C$70,0))/1000,CC58*INDEX('Damage costs'!$U$18:$U$70,MATCH($B167,'Damage costs'!$C$18:$C$70,0))/1000),"")</f>
        <v/>
      </c>
      <c r="CD167" s="59" t="str">
        <f>IFERROR(IF(OR($C$168=FALSE,LEFT($B167,3)&lt;&gt;"NOX"),CD58*INDEX('Damage costs'!$Q$18:$Q$70,MATCH($B167,'Damage costs'!$C$18:$C$70,0))/1000,CD58*INDEX('Damage costs'!$U$18:$U$70,MATCH($B167,'Damage costs'!$C$18:$C$70,0))/1000),"")</f>
        <v/>
      </c>
      <c r="CE167" s="59" t="str">
        <f>IFERROR(IF(OR($C$168=FALSE,LEFT($B167,3)&lt;&gt;"NOX"),CE58*INDEX('Damage costs'!$Q$18:$Q$70,MATCH($B167,'Damage costs'!$C$18:$C$70,0))/1000,CE58*INDEX('Damage costs'!$U$18:$U$70,MATCH($B167,'Damage costs'!$C$18:$C$70,0))/1000),"")</f>
        <v/>
      </c>
      <c r="CF167" s="59" t="str">
        <f>IFERROR(IF(OR($C$168=FALSE,LEFT($B167,3)&lt;&gt;"NOX"),CF58*INDEX('Damage costs'!$Q$18:$Q$70,MATCH($B167,'Damage costs'!$C$18:$C$70,0))/1000,CF58*INDEX('Damage costs'!$U$18:$U$70,MATCH($B167,'Damage costs'!$C$18:$C$70,0))/1000),"")</f>
        <v/>
      </c>
      <c r="CG167" s="59" t="str">
        <f>IFERROR(IF(OR($C$168=FALSE,LEFT($B167,3)&lt;&gt;"NOX"),CG58*INDEX('Damage costs'!$Q$18:$Q$70,MATCH($B167,'Damage costs'!$C$18:$C$70,0))/1000,CG58*INDEX('Damage costs'!$U$18:$U$70,MATCH($B167,'Damage costs'!$C$18:$C$70,0))/1000),"")</f>
        <v/>
      </c>
      <c r="CH167" s="59" t="str">
        <f>IFERROR(IF(OR($C$168=FALSE,LEFT($B167,3)&lt;&gt;"NOX"),CH58*INDEX('Damage costs'!$Q$18:$Q$70,MATCH($B167,'Damage costs'!$C$18:$C$70,0))/1000,CH58*INDEX('Damage costs'!$U$18:$U$70,MATCH($B167,'Damage costs'!$C$18:$C$70,0))/1000),"")</f>
        <v/>
      </c>
      <c r="CI167" s="59" t="str">
        <f>IFERROR(IF(OR($C$168=FALSE,LEFT($B167,3)&lt;&gt;"NOX"),CI58*INDEX('Damage costs'!$Q$18:$Q$70,MATCH($B167,'Damage costs'!$C$18:$C$70,0))/1000,CI58*INDEX('Damage costs'!$U$18:$U$70,MATCH($B167,'Damage costs'!$C$18:$C$70,0))/1000),"")</f>
        <v/>
      </c>
      <c r="CJ167" s="59" t="str">
        <f>IFERROR(IF(OR($C$168=FALSE,LEFT($B167,3)&lt;&gt;"NOX"),CJ58*INDEX('Damage costs'!$Q$18:$Q$70,MATCH($B167,'Damage costs'!$C$18:$C$70,0))/1000,CJ58*INDEX('Damage costs'!$U$18:$U$70,MATCH($B167,'Damage costs'!$C$18:$C$70,0))/1000),"")</f>
        <v/>
      </c>
      <c r="CK167" s="59" t="str">
        <f>IFERROR(IF(OR($C$168=FALSE,LEFT($B167,3)&lt;&gt;"NOX"),CK58*INDEX('Damage costs'!$Q$18:$Q$70,MATCH($B167,'Damage costs'!$C$18:$C$70,0))/1000,CK58*INDEX('Damage costs'!$U$18:$U$70,MATCH($B167,'Damage costs'!$C$18:$C$70,0))/1000),"")</f>
        <v/>
      </c>
      <c r="CL167" s="59" t="str">
        <f>IFERROR(IF(OR($C$168=FALSE,LEFT($B167,3)&lt;&gt;"NOX"),CL58*INDEX('Damage costs'!$Q$18:$Q$70,MATCH($B167,'Damage costs'!$C$18:$C$70,0))/1000,CL58*INDEX('Damage costs'!$U$18:$U$70,MATCH($B167,'Damage costs'!$C$18:$C$70,0))/1000),"")</f>
        <v/>
      </c>
      <c r="CM167" s="59" t="str">
        <f>IFERROR(IF(OR($C$168=FALSE,LEFT($B167,3)&lt;&gt;"NOX"),CM58*INDEX('Damage costs'!$Q$18:$Q$70,MATCH($B167,'Damage costs'!$C$18:$C$70,0))/1000,CM58*INDEX('Damage costs'!$U$18:$U$70,MATCH($B167,'Damage costs'!$C$18:$C$70,0))/1000),"")</f>
        <v/>
      </c>
      <c r="CN167" s="59" t="str">
        <f>IFERROR(IF(OR($C$168=FALSE,LEFT($B167,3)&lt;&gt;"NOX"),CN58*INDEX('Damage costs'!$Q$18:$Q$70,MATCH($B167,'Damage costs'!$C$18:$C$70,0))/1000,CN58*INDEX('Damage costs'!$U$18:$U$70,MATCH($B167,'Damage costs'!$C$18:$C$70,0))/1000),"")</f>
        <v/>
      </c>
      <c r="CO167" s="59" t="str">
        <f>IFERROR(IF(OR($C$168=FALSE,LEFT($B167,3)&lt;&gt;"NOX"),CO58*INDEX('Damage costs'!$Q$18:$Q$70,MATCH($B167,'Damage costs'!$C$18:$C$70,0))/1000,CO58*INDEX('Damage costs'!$U$18:$U$70,MATCH($B167,'Damage costs'!$C$18:$C$70,0))/1000),"")</f>
        <v/>
      </c>
      <c r="CP167" s="59" t="str">
        <f>IFERROR(IF(OR($C$168=FALSE,LEFT($B167,3)&lt;&gt;"NOX"),CP58*INDEX('Damage costs'!$Q$18:$Q$70,MATCH($B167,'Damage costs'!$C$18:$C$70,0))/1000,CP58*INDEX('Damage costs'!$U$18:$U$70,MATCH($B167,'Damage costs'!$C$18:$C$70,0))/1000),"")</f>
        <v/>
      </c>
      <c r="CQ167" s="59" t="str">
        <f>IFERROR(IF(OR($C$168=FALSE,LEFT($B167,3)&lt;&gt;"NOX"),CQ58*INDEX('Damage costs'!$Q$18:$Q$70,MATCH($B167,'Damage costs'!$C$18:$C$70,0))/1000,CQ58*INDEX('Damage costs'!$U$18:$U$70,MATCH($B167,'Damage costs'!$C$18:$C$70,0))/1000),"")</f>
        <v/>
      </c>
      <c r="CR167" s="59" t="str">
        <f>IFERROR(IF(OR($C$168=FALSE,LEFT($B167,3)&lt;&gt;"NOX"),CR58*INDEX('Damage costs'!$Q$18:$Q$70,MATCH($B167,'Damage costs'!$C$18:$C$70,0))/1000,CR58*INDEX('Damage costs'!$U$18:$U$70,MATCH($B167,'Damage costs'!$C$18:$C$70,0))/1000),"")</f>
        <v/>
      </c>
      <c r="CS167" s="59" t="str">
        <f>IFERROR(IF(OR($C$168=FALSE,LEFT($B167,3)&lt;&gt;"NOX"),CS58*INDEX('Damage costs'!$Q$18:$Q$70,MATCH($B167,'Damage costs'!$C$18:$C$70,0))/1000,CS58*INDEX('Damage costs'!$U$18:$U$70,MATCH($B167,'Damage costs'!$C$18:$C$70,0))/1000),"")</f>
        <v/>
      </c>
      <c r="CT167" s="59" t="str">
        <f>IFERROR(IF(OR($C$168=FALSE,LEFT($B167,3)&lt;&gt;"NOX"),CT58*INDEX('Damage costs'!$Q$18:$Q$70,MATCH($B167,'Damage costs'!$C$18:$C$70,0))/1000,CT58*INDEX('Damage costs'!$U$18:$U$70,MATCH($B167,'Damage costs'!$C$18:$C$70,0))/1000),"")</f>
        <v/>
      </c>
      <c r="CU167" s="59" t="str">
        <f>IFERROR(IF(OR($C$168=FALSE,LEFT($B167,3)&lt;&gt;"NOX"),CU58*INDEX('Damage costs'!$Q$18:$Q$70,MATCH($B167,'Damage costs'!$C$18:$C$70,0))/1000,CU58*INDEX('Damage costs'!$U$18:$U$70,MATCH($B167,'Damage costs'!$C$18:$C$70,0))/1000),"")</f>
        <v/>
      </c>
      <c r="CV167" s="59" t="str">
        <f>IFERROR(IF(OR($C$168=FALSE,LEFT($B167,3)&lt;&gt;"NOX"),CV58*INDEX('Damage costs'!$Q$18:$Q$70,MATCH($B167,'Damage costs'!$C$18:$C$70,0))/1000,CV58*INDEX('Damage costs'!$U$18:$U$70,MATCH($B167,'Damage costs'!$C$18:$C$70,0))/1000),"")</f>
        <v/>
      </c>
      <c r="CW167" s="59" t="str">
        <f>IFERROR(IF(OR($C$168=FALSE,LEFT($B167,3)&lt;&gt;"NOX"),CW58*INDEX('Damage costs'!$Q$18:$Q$70,MATCH($B167,'Damage costs'!$C$18:$C$70,0))/1000,CW58*INDEX('Damage costs'!$U$18:$U$70,MATCH($B167,'Damage costs'!$C$18:$C$70,0))/1000),"")</f>
        <v/>
      </c>
      <c r="CX167" s="59" t="str">
        <f>IFERROR(IF(OR($C$168=FALSE,LEFT($B167,3)&lt;&gt;"NOX"),CX58*INDEX('Damage costs'!$Q$18:$Q$70,MATCH($B167,'Damage costs'!$C$18:$C$70,0))/1000,CX58*INDEX('Damage costs'!$U$18:$U$70,MATCH($B167,'Damage costs'!$C$18:$C$70,0))/1000),"")</f>
        <v/>
      </c>
      <c r="CY167" s="59" t="str">
        <f>IFERROR(IF(OR($C$168=FALSE,LEFT($B167,3)&lt;&gt;"NOX"),CY58*INDEX('Damage costs'!$Q$18:$Q$70,MATCH($B167,'Damage costs'!$C$18:$C$70,0))/1000,CY58*INDEX('Damage costs'!$U$18:$U$70,MATCH($B167,'Damage costs'!$C$18:$C$70,0))/1000),"")</f>
        <v/>
      </c>
      <c r="CZ167" s="391"/>
    </row>
    <row r="168" spans="2:104" x14ac:dyDescent="0.25">
      <c r="B168" s="406" t="s">
        <v>618</v>
      </c>
      <c r="C168" s="553" t="b">
        <f>IF(OR(LEFT(B162,4)="PM10",LEFT(B163,4)="PM10",LEFT(B164,4)="PM10",LEFT(B165,4)="PM10",LEFT(B166,4)="PM10",LEFT(B167,4)="PM10"),TRUE,FALSE)</f>
        <v>0</v>
      </c>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391"/>
    </row>
    <row r="169" spans="2:104" x14ac:dyDescent="0.25">
      <c r="B169" s="392"/>
      <c r="C169" s="390"/>
      <c r="D169" s="50"/>
      <c r="E169" s="50"/>
      <c r="F169" s="50"/>
      <c r="G169" s="50"/>
      <c r="H169" s="50"/>
      <c r="I169" s="5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391"/>
    </row>
    <row r="170" spans="2:104" x14ac:dyDescent="0.25">
      <c r="B170" s="393" t="s">
        <v>405</v>
      </c>
      <c r="C170" s="390" t="s">
        <v>404</v>
      </c>
      <c r="D170" s="60">
        <f>'Discount and deflators'!$H$5</f>
        <v>0.02</v>
      </c>
      <c r="E170" s="50"/>
      <c r="F170" s="50"/>
      <c r="G170" s="50"/>
      <c r="H170" s="50"/>
      <c r="I170" s="5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391"/>
    </row>
    <row r="171" spans="2:104" x14ac:dyDescent="0.25">
      <c r="B171" s="393" t="s">
        <v>406</v>
      </c>
      <c r="C171" s="390"/>
      <c r="D171" s="59">
        <f>IF(D$6=0,0,(1+$D170)^(D$6-'Data Input - General'!$F$22))</f>
        <v>0</v>
      </c>
      <c r="E171" s="59">
        <f>IF(E$6=0,0,(1+$D170)^(E$6-'Data Input - General'!$F$22))</f>
        <v>0</v>
      </c>
      <c r="F171" s="59">
        <f>IF(F$6=0,0,(1+$D170)^(F$6-'Data Input - General'!$F$22))</f>
        <v>0</v>
      </c>
      <c r="G171" s="59">
        <f>IF(G$6=0,0,(1+$D170)^(G$6-'Data Input - General'!$F$22))</f>
        <v>0</v>
      </c>
      <c r="H171" s="59">
        <f>IF(H$6=0,0,(1+$D170)^(H$6-'Data Input - General'!$F$22))</f>
        <v>0</v>
      </c>
      <c r="I171" s="59">
        <f>IF(I$6=0,0,(1+$D170)^(I$6-'Data Input - General'!$F$22))</f>
        <v>0</v>
      </c>
      <c r="J171" s="59">
        <f>IF(J$6=0,0,(1+$D170)^(J$6-'Data Input - General'!$F$22))</f>
        <v>0</v>
      </c>
      <c r="K171" s="59">
        <f>IF(K$6=0,0,(1+$D170)^(K$6-'Data Input - General'!$F$22))</f>
        <v>0</v>
      </c>
      <c r="L171" s="59">
        <f>IF(L$6=0,0,(1+$D170)^(L$6-'Data Input - General'!$F$22))</f>
        <v>0</v>
      </c>
      <c r="M171" s="59">
        <f>IF(M$6=0,0,(1+$D170)^(M$6-'Data Input - General'!$F$22))</f>
        <v>0</v>
      </c>
      <c r="N171" s="59">
        <f>IF(N$6=0,0,(1+$D170)^(N$6-'Data Input - General'!$F$22))</f>
        <v>0</v>
      </c>
      <c r="O171" s="59">
        <f>IF(O$6=0,0,(1+$D170)^(O$6-'Data Input - General'!$F$22))</f>
        <v>0</v>
      </c>
      <c r="P171" s="59">
        <f>IF(P$6=0,0,(1+$D170)^(P$6-'Data Input - General'!$F$22))</f>
        <v>0</v>
      </c>
      <c r="Q171" s="59">
        <f>IF(Q$6=0,0,(1+$D170)^(Q$6-'Data Input - General'!$F$22))</f>
        <v>0</v>
      </c>
      <c r="R171" s="59">
        <f>IF(R$6=0,0,(1+$D170)^(R$6-'Data Input - General'!$F$22))</f>
        <v>0</v>
      </c>
      <c r="S171" s="59">
        <f>IF(S$6=0,0,(1+$D170)^(S$6-'Data Input - General'!$F$22))</f>
        <v>0</v>
      </c>
      <c r="T171" s="59">
        <f>IF(T$6=0,0,(1+$D170)^(T$6-'Data Input - General'!$F$22))</f>
        <v>0</v>
      </c>
      <c r="U171" s="59">
        <f>IF(U$6=0,0,(1+$D170)^(U$6-'Data Input - General'!$F$22))</f>
        <v>0</v>
      </c>
      <c r="V171" s="59">
        <f>IF(V$6=0,0,(1+$D170)^(V$6-'Data Input - General'!$F$22))</f>
        <v>0</v>
      </c>
      <c r="W171" s="59">
        <f>IF(W$6=0,0,(1+$D170)^(W$6-'Data Input - General'!$F$22))</f>
        <v>0</v>
      </c>
      <c r="X171" s="59">
        <f>IF(X$6=0,0,(1+$D170)^(X$6-'Data Input - General'!$F$22))</f>
        <v>0</v>
      </c>
      <c r="Y171" s="59">
        <f>IF(Y$6=0,0,(1+$D170)^(Y$6-'Data Input - General'!$F$22))</f>
        <v>0</v>
      </c>
      <c r="Z171" s="59">
        <f>IF(Z$6=0,0,(1+$D170)^(Z$6-'Data Input - General'!$F$22))</f>
        <v>0</v>
      </c>
      <c r="AA171" s="59">
        <f>IF(AA$6=0,0,(1+$D170)^(AA$6-'Data Input - General'!$F$22))</f>
        <v>0</v>
      </c>
      <c r="AB171" s="59">
        <f>IF(AB$6=0,0,(1+$D170)^(AB$6-'Data Input - General'!$F$22))</f>
        <v>0</v>
      </c>
      <c r="AC171" s="59">
        <f>IF(AC$6=0,0,(1+$D170)^(AC$6-'Data Input - General'!$F$22))</f>
        <v>0</v>
      </c>
      <c r="AD171" s="59">
        <f>IF(AD$6=0,0,(1+$D170)^(AD$6-'Data Input - General'!$F$22))</f>
        <v>0</v>
      </c>
      <c r="AE171" s="59">
        <f>IF(AE$6=0,0,(1+$D170)^(AE$6-'Data Input - General'!$F$22))</f>
        <v>0</v>
      </c>
      <c r="AF171" s="59">
        <f>IF(AF$6=0,0,(1+$D170)^(AF$6-'Data Input - General'!$F$22))</f>
        <v>0</v>
      </c>
      <c r="AG171" s="59">
        <f>IF(AG$6=0,0,(1+$D170)^(AG$6-'Data Input - General'!$F$22))</f>
        <v>0</v>
      </c>
      <c r="AH171" s="59">
        <f>IF(AH$6=0,0,(1+$D170)^(AH$6-'Data Input - General'!$F$22))</f>
        <v>0</v>
      </c>
      <c r="AI171" s="59">
        <f>IF(AI$6=0,0,(1+$D170)^(AI$6-'Data Input - General'!$F$22))</f>
        <v>0</v>
      </c>
      <c r="AJ171" s="59">
        <f>IF(AJ$6=0,0,(1+$D170)^(AJ$6-'Data Input - General'!$F$22))</f>
        <v>0</v>
      </c>
      <c r="AK171" s="59">
        <f>IF(AK$6=0,0,(1+$D170)^(AK$6-'Data Input - General'!$F$22))</f>
        <v>0</v>
      </c>
      <c r="AL171" s="59">
        <f>IF(AL$6=0,0,(1+$D170)^(AL$6-'Data Input - General'!$F$22))</f>
        <v>0</v>
      </c>
      <c r="AM171" s="59">
        <f>IF(AM$6=0,0,(1+$D170)^(AM$6-'Data Input - General'!$F$22))</f>
        <v>0</v>
      </c>
      <c r="AN171" s="59">
        <f>IF(AN$6=0,0,(1+$D170)^(AN$6-'Data Input - General'!$F$22))</f>
        <v>0</v>
      </c>
      <c r="AO171" s="59">
        <f>IF(AO$6=0,0,(1+$D170)^(AO$6-'Data Input - General'!$F$22))</f>
        <v>0</v>
      </c>
      <c r="AP171" s="59">
        <f>IF(AP$6=0,0,(1+$D170)^(AP$6-'Data Input - General'!$F$22))</f>
        <v>0</v>
      </c>
      <c r="AQ171" s="59">
        <f>IF(AQ$6=0,0,(1+$D170)^(AQ$6-'Data Input - General'!$F$22))</f>
        <v>0</v>
      </c>
      <c r="AR171" s="59">
        <f>IF(AR$6=0,0,(1+$D170)^(AR$6-'Data Input - General'!$F$22))</f>
        <v>0</v>
      </c>
      <c r="AS171" s="59">
        <f>IF(AS$6=0,0,(1+$D170)^(AS$6-'Data Input - General'!$F$22))</f>
        <v>0</v>
      </c>
      <c r="AT171" s="59">
        <f>IF(AT$6=0,0,(1+$D170)^(AT$6-'Data Input - General'!$F$22))</f>
        <v>0</v>
      </c>
      <c r="AU171" s="59">
        <f>IF(AU$6=0,0,(1+$D170)^(AU$6-'Data Input - General'!$F$22))</f>
        <v>0</v>
      </c>
      <c r="AV171" s="59">
        <f>IF(AV$6=0,0,(1+$D170)^(AV$6-'Data Input - General'!$F$22))</f>
        <v>0</v>
      </c>
      <c r="AW171" s="59">
        <f>IF(AW$6=0,0,(1+$D170)^(AW$6-'Data Input - General'!$F$22))</f>
        <v>0</v>
      </c>
      <c r="AX171" s="59">
        <f>IF(AX$6=0,0,(1+$D170)^(AX$6-'Data Input - General'!$F$22))</f>
        <v>0</v>
      </c>
      <c r="AY171" s="59">
        <f>IF(AY$6=0,0,(1+$D170)^(AY$6-'Data Input - General'!$F$22))</f>
        <v>0</v>
      </c>
      <c r="AZ171" s="59">
        <f>IF(AZ$6=0,0,(1+$D170)^(AZ$6-'Data Input - General'!$F$22))</f>
        <v>0</v>
      </c>
      <c r="BA171" s="59">
        <f>IF(BA$6=0,0,(1+$D170)^(BA$6-'Data Input - General'!$F$22))</f>
        <v>0</v>
      </c>
      <c r="BB171" s="59">
        <f>IF(BB$6=0,0,(1+$D170)^(BB$6-'Data Input - General'!$F$22))</f>
        <v>0</v>
      </c>
      <c r="BC171" s="59">
        <f>IF(BC$6=0,0,(1+$D170)^(BC$6-'Data Input - General'!$F$22))</f>
        <v>0</v>
      </c>
      <c r="BD171" s="59">
        <f>IF(BD$6=0,0,(1+$D170)^(BD$6-'Data Input - General'!$F$22))</f>
        <v>0</v>
      </c>
      <c r="BE171" s="59">
        <f>IF(BE$6=0,0,(1+$D170)^(BE$6-'Data Input - General'!$F$22))</f>
        <v>0</v>
      </c>
      <c r="BF171" s="59">
        <f>IF(BF$6=0,0,(1+$D170)^(BF$6-'Data Input - General'!$F$22))</f>
        <v>0</v>
      </c>
      <c r="BG171" s="59">
        <f>IF(BG$6=0,0,(1+$D170)^(BG$6-'Data Input - General'!$F$22))</f>
        <v>0</v>
      </c>
      <c r="BH171" s="59">
        <f>IF(BH$6=0,0,(1+$D170)^(BH$6-'Data Input - General'!$F$22))</f>
        <v>0</v>
      </c>
      <c r="BI171" s="59">
        <f>IF(BI$6=0,0,(1+$D170)^(BI$6-'Data Input - General'!$F$22))</f>
        <v>0</v>
      </c>
      <c r="BJ171" s="59">
        <f>IF(BJ$6=0,0,(1+$D170)^(BJ$6-'Data Input - General'!$F$22))</f>
        <v>0</v>
      </c>
      <c r="BK171" s="59">
        <f>IF(BK$6=0,0,(1+$D170)^(BK$6-'Data Input - General'!$F$22))</f>
        <v>0</v>
      </c>
      <c r="BL171" s="59">
        <f>IF(BL$6=0,0,(1+$D170)^(BL$6-'Data Input - General'!$F$22))</f>
        <v>0</v>
      </c>
      <c r="BM171" s="59">
        <f>IF(BM$6=0,0,(1+$D170)^(BM$6-'Data Input - General'!$F$22))</f>
        <v>0</v>
      </c>
      <c r="BN171" s="59">
        <f>IF(BN$6=0,0,(1+$D170)^(BN$6-'Data Input - General'!$F$22))</f>
        <v>0</v>
      </c>
      <c r="BO171" s="59">
        <f>IF(BO$6=0,0,(1+$D170)^(BO$6-'Data Input - General'!$F$22))</f>
        <v>0</v>
      </c>
      <c r="BP171" s="59">
        <f>IF(BP$6=0,0,(1+$D170)^(BP$6-'Data Input - General'!$F$22))</f>
        <v>0</v>
      </c>
      <c r="BQ171" s="59">
        <f>IF(BQ$6=0,0,(1+$D170)^(BQ$6-'Data Input - General'!$F$22))</f>
        <v>0</v>
      </c>
      <c r="BR171" s="59">
        <f>IF(BR$6=0,0,(1+$D170)^(BR$6-'Data Input - General'!$F$22))</f>
        <v>0</v>
      </c>
      <c r="BS171" s="59">
        <f>IF(BS$6=0,0,(1+$D170)^(BS$6-'Data Input - General'!$F$22))</f>
        <v>0</v>
      </c>
      <c r="BT171" s="59">
        <f>IF(BT$6=0,0,(1+$D170)^(BT$6-'Data Input - General'!$F$22))</f>
        <v>0</v>
      </c>
      <c r="BU171" s="59">
        <f>IF(BU$6=0,0,(1+$D170)^(BU$6-'Data Input - General'!$F$22))</f>
        <v>0</v>
      </c>
      <c r="BV171" s="59">
        <f>IF(BV$6=0,0,(1+$D170)^(BV$6-'Data Input - General'!$F$22))</f>
        <v>0</v>
      </c>
      <c r="BW171" s="59">
        <f>IF(BW$6=0,0,(1+$D170)^(BW$6-'Data Input - General'!$F$22))</f>
        <v>0</v>
      </c>
      <c r="BX171" s="59">
        <f>IF(BX$6=0,0,(1+$D170)^(BX$6-'Data Input - General'!$F$22))</f>
        <v>0</v>
      </c>
      <c r="BY171" s="59">
        <f>IF(BY$6=0,0,(1+$D170)^(BY$6-'Data Input - General'!$F$22))</f>
        <v>0</v>
      </c>
      <c r="BZ171" s="59">
        <f>IF(BZ$6=0,0,(1+$D170)^(BZ$6-'Data Input - General'!$F$22))</f>
        <v>0</v>
      </c>
      <c r="CA171" s="59">
        <f>IF(CA$6=0,0,(1+$D170)^(CA$6-'Data Input - General'!$F$22))</f>
        <v>0</v>
      </c>
      <c r="CB171" s="59">
        <f>IF(CB$6=0,0,(1+$D170)^(CB$6-'Data Input - General'!$F$22))</f>
        <v>0</v>
      </c>
      <c r="CC171" s="59">
        <f>IF(CC$6=0,0,(1+$D170)^(CC$6-'Data Input - General'!$F$22))</f>
        <v>0</v>
      </c>
      <c r="CD171" s="59">
        <f>IF(CD$6=0,0,(1+$D170)^(CD$6-'Data Input - General'!$F$22))</f>
        <v>0</v>
      </c>
      <c r="CE171" s="59">
        <f>IF(CE$6=0,0,(1+$D170)^(CE$6-'Data Input - General'!$F$22))</f>
        <v>0</v>
      </c>
      <c r="CF171" s="59">
        <f>IF(CF$6=0,0,(1+$D170)^(CF$6-'Data Input - General'!$F$22))</f>
        <v>0</v>
      </c>
      <c r="CG171" s="59">
        <f>IF(CG$6=0,0,(1+$D170)^(CG$6-'Data Input - General'!$F$22))</f>
        <v>0</v>
      </c>
      <c r="CH171" s="59">
        <f>IF(CH$6=0,0,(1+$D170)^(CH$6-'Data Input - General'!$F$22))</f>
        <v>0</v>
      </c>
      <c r="CI171" s="59">
        <f>IF(CI$6=0,0,(1+$D170)^(CI$6-'Data Input - General'!$F$22))</f>
        <v>0</v>
      </c>
      <c r="CJ171" s="59">
        <f>IF(CJ$6=0,0,(1+$D170)^(CJ$6-'Data Input - General'!$F$22))</f>
        <v>0</v>
      </c>
      <c r="CK171" s="59">
        <f>IF(CK$6=0,0,(1+$D170)^(CK$6-'Data Input - General'!$F$22))</f>
        <v>0</v>
      </c>
      <c r="CL171" s="59">
        <f>IF(CL$6=0,0,(1+$D170)^(CL$6-'Data Input - General'!$F$22))</f>
        <v>0</v>
      </c>
      <c r="CM171" s="59">
        <f>IF(CM$6=0,0,(1+$D170)^(CM$6-'Data Input - General'!$F$22))</f>
        <v>0</v>
      </c>
      <c r="CN171" s="59">
        <f>IF(CN$6=0,0,(1+$D170)^(CN$6-'Data Input - General'!$F$22))</f>
        <v>0</v>
      </c>
      <c r="CO171" s="59">
        <f>IF(CO$6=0,0,(1+$D170)^(CO$6-'Data Input - General'!$F$22))</f>
        <v>0</v>
      </c>
      <c r="CP171" s="59">
        <f>IF(CP$6=0,0,(1+$D170)^(CP$6-'Data Input - General'!$F$22))</f>
        <v>0</v>
      </c>
      <c r="CQ171" s="59">
        <f>IF(CQ$6=0,0,(1+$D170)^(CQ$6-'Data Input - General'!$F$22))</f>
        <v>0</v>
      </c>
      <c r="CR171" s="59">
        <f>IF(CR$6=0,0,(1+$D170)^(CR$6-'Data Input - General'!$F$22))</f>
        <v>0</v>
      </c>
      <c r="CS171" s="59">
        <f>IF(CS$6=0,0,(1+$D170)^(CS$6-'Data Input - General'!$F$22))</f>
        <v>0</v>
      </c>
      <c r="CT171" s="59">
        <f>IF(CT$6=0,0,(1+$D170)^(CT$6-'Data Input - General'!$F$22))</f>
        <v>0</v>
      </c>
      <c r="CU171" s="59">
        <f>IF(CU$6=0,0,(1+$D170)^(CU$6-'Data Input - General'!$F$22))</f>
        <v>0</v>
      </c>
      <c r="CV171" s="59">
        <f>IF(CV$6=0,0,(1+$D170)^(CV$6-'Data Input - General'!$F$22))</f>
        <v>0</v>
      </c>
      <c r="CW171" s="59">
        <f>IF(CW$6=0,0,(1+$D170)^(CW$6-'Data Input - General'!$F$22))</f>
        <v>0</v>
      </c>
      <c r="CX171" s="59">
        <f>IF(CX$6=0,0,(1+$D170)^(CX$6-'Data Input - General'!$F$22))</f>
        <v>0</v>
      </c>
      <c r="CY171" s="59">
        <f>IF(CY$6=0,0,(1+$D170)^(CY$6-'Data Input - General'!$F$22))</f>
        <v>0</v>
      </c>
      <c r="CZ171" s="391"/>
    </row>
    <row r="172" spans="2:104" x14ac:dyDescent="0.25">
      <c r="B172" s="393" t="s">
        <v>169</v>
      </c>
      <c r="C172" s="9" t="s">
        <v>1117</v>
      </c>
      <c r="D172" s="61">
        <f>SUM(D162:D167)*D171</f>
        <v>0</v>
      </c>
      <c r="E172" s="61">
        <f>SUM(E162:E167)*E171</f>
        <v>0</v>
      </c>
      <c r="F172" s="61">
        <f>SUM(F162:F167)*F171</f>
        <v>0</v>
      </c>
      <c r="G172" s="61">
        <f t="shared" ref="G172:AI172" si="61">SUM(G162:G167)*G171</f>
        <v>0</v>
      </c>
      <c r="H172" s="61">
        <f t="shared" si="61"/>
        <v>0</v>
      </c>
      <c r="I172" s="61">
        <f t="shared" si="61"/>
        <v>0</v>
      </c>
      <c r="J172" s="61">
        <f t="shared" si="61"/>
        <v>0</v>
      </c>
      <c r="K172" s="61">
        <f t="shared" si="61"/>
        <v>0</v>
      </c>
      <c r="L172" s="61">
        <f t="shared" si="61"/>
        <v>0</v>
      </c>
      <c r="M172" s="61">
        <f t="shared" si="61"/>
        <v>0</v>
      </c>
      <c r="N172" s="61">
        <f t="shared" si="61"/>
        <v>0</v>
      </c>
      <c r="O172" s="61">
        <f t="shared" si="61"/>
        <v>0</v>
      </c>
      <c r="P172" s="61">
        <f t="shared" si="61"/>
        <v>0</v>
      </c>
      <c r="Q172" s="61">
        <f t="shared" si="61"/>
        <v>0</v>
      </c>
      <c r="R172" s="61">
        <f t="shared" si="61"/>
        <v>0</v>
      </c>
      <c r="S172" s="61">
        <f t="shared" si="61"/>
        <v>0</v>
      </c>
      <c r="T172" s="61">
        <f t="shared" si="61"/>
        <v>0</v>
      </c>
      <c r="U172" s="61">
        <f t="shared" si="61"/>
        <v>0</v>
      </c>
      <c r="V172" s="61">
        <f t="shared" si="61"/>
        <v>0</v>
      </c>
      <c r="W172" s="61">
        <f t="shared" si="61"/>
        <v>0</v>
      </c>
      <c r="X172" s="61">
        <f t="shared" si="61"/>
        <v>0</v>
      </c>
      <c r="Y172" s="61">
        <f t="shared" si="61"/>
        <v>0</v>
      </c>
      <c r="Z172" s="61">
        <f t="shared" si="61"/>
        <v>0</v>
      </c>
      <c r="AA172" s="61">
        <f t="shared" si="61"/>
        <v>0</v>
      </c>
      <c r="AB172" s="61">
        <f t="shared" si="61"/>
        <v>0</v>
      </c>
      <c r="AC172" s="61">
        <f t="shared" si="61"/>
        <v>0</v>
      </c>
      <c r="AD172" s="61">
        <f t="shared" si="61"/>
        <v>0</v>
      </c>
      <c r="AE172" s="61">
        <f t="shared" si="61"/>
        <v>0</v>
      </c>
      <c r="AF172" s="61">
        <f t="shared" si="61"/>
        <v>0</v>
      </c>
      <c r="AG172" s="61">
        <f t="shared" si="61"/>
        <v>0</v>
      </c>
      <c r="AH172" s="61">
        <f t="shared" si="61"/>
        <v>0</v>
      </c>
      <c r="AI172" s="61">
        <f t="shared" si="61"/>
        <v>0</v>
      </c>
      <c r="AJ172" s="61">
        <f t="shared" ref="AJ172:BK172" si="62">SUM(AJ162:AJ167)*AJ171</f>
        <v>0</v>
      </c>
      <c r="AK172" s="61">
        <f t="shared" si="62"/>
        <v>0</v>
      </c>
      <c r="AL172" s="61">
        <f t="shared" si="62"/>
        <v>0</v>
      </c>
      <c r="AM172" s="61">
        <f t="shared" si="62"/>
        <v>0</v>
      </c>
      <c r="AN172" s="61">
        <f t="shared" si="62"/>
        <v>0</v>
      </c>
      <c r="AO172" s="61">
        <f t="shared" si="62"/>
        <v>0</v>
      </c>
      <c r="AP172" s="61">
        <f t="shared" si="62"/>
        <v>0</v>
      </c>
      <c r="AQ172" s="61">
        <f t="shared" si="62"/>
        <v>0</v>
      </c>
      <c r="AR172" s="61">
        <f t="shared" si="62"/>
        <v>0</v>
      </c>
      <c r="AS172" s="61">
        <f t="shared" si="62"/>
        <v>0</v>
      </c>
      <c r="AT172" s="61">
        <f t="shared" si="62"/>
        <v>0</v>
      </c>
      <c r="AU172" s="61">
        <f t="shared" si="62"/>
        <v>0</v>
      </c>
      <c r="AV172" s="61">
        <f t="shared" si="62"/>
        <v>0</v>
      </c>
      <c r="AW172" s="61">
        <f t="shared" si="62"/>
        <v>0</v>
      </c>
      <c r="AX172" s="61">
        <f t="shared" si="62"/>
        <v>0</v>
      </c>
      <c r="AY172" s="61">
        <f t="shared" si="62"/>
        <v>0</v>
      </c>
      <c r="AZ172" s="61">
        <f t="shared" si="62"/>
        <v>0</v>
      </c>
      <c r="BA172" s="61">
        <f t="shared" si="62"/>
        <v>0</v>
      </c>
      <c r="BB172" s="61">
        <f t="shared" si="62"/>
        <v>0</v>
      </c>
      <c r="BC172" s="61">
        <f t="shared" si="62"/>
        <v>0</v>
      </c>
      <c r="BD172" s="61">
        <f t="shared" si="62"/>
        <v>0</v>
      </c>
      <c r="BE172" s="61">
        <f t="shared" si="62"/>
        <v>0</v>
      </c>
      <c r="BF172" s="61">
        <f t="shared" si="62"/>
        <v>0</v>
      </c>
      <c r="BG172" s="61">
        <f t="shared" si="62"/>
        <v>0</v>
      </c>
      <c r="BH172" s="61">
        <f t="shared" si="62"/>
        <v>0</v>
      </c>
      <c r="BI172" s="61">
        <f t="shared" si="62"/>
        <v>0</v>
      </c>
      <c r="BJ172" s="61">
        <f t="shared" si="62"/>
        <v>0</v>
      </c>
      <c r="BK172" s="61">
        <f t="shared" si="62"/>
        <v>0</v>
      </c>
      <c r="BL172" s="61">
        <f t="shared" ref="BL172:CY172" si="63">SUM(BL162:BL167)*BL171</f>
        <v>0</v>
      </c>
      <c r="BM172" s="61">
        <f t="shared" si="63"/>
        <v>0</v>
      </c>
      <c r="BN172" s="61">
        <f t="shared" si="63"/>
        <v>0</v>
      </c>
      <c r="BO172" s="61">
        <f t="shared" si="63"/>
        <v>0</v>
      </c>
      <c r="BP172" s="61">
        <f t="shared" si="63"/>
        <v>0</v>
      </c>
      <c r="BQ172" s="61">
        <f t="shared" si="63"/>
        <v>0</v>
      </c>
      <c r="BR172" s="61">
        <f t="shared" si="63"/>
        <v>0</v>
      </c>
      <c r="BS172" s="61">
        <f t="shared" si="63"/>
        <v>0</v>
      </c>
      <c r="BT172" s="61">
        <f t="shared" si="63"/>
        <v>0</v>
      </c>
      <c r="BU172" s="61">
        <f t="shared" si="63"/>
        <v>0</v>
      </c>
      <c r="BV172" s="61">
        <f t="shared" si="63"/>
        <v>0</v>
      </c>
      <c r="BW172" s="61">
        <f t="shared" si="63"/>
        <v>0</v>
      </c>
      <c r="BX172" s="61">
        <f t="shared" si="63"/>
        <v>0</v>
      </c>
      <c r="BY172" s="61">
        <f t="shared" si="63"/>
        <v>0</v>
      </c>
      <c r="BZ172" s="61">
        <f t="shared" si="63"/>
        <v>0</v>
      </c>
      <c r="CA172" s="61">
        <f t="shared" si="63"/>
        <v>0</v>
      </c>
      <c r="CB172" s="61">
        <f t="shared" si="63"/>
        <v>0</v>
      </c>
      <c r="CC172" s="61">
        <f t="shared" si="63"/>
        <v>0</v>
      </c>
      <c r="CD172" s="61">
        <f t="shared" si="63"/>
        <v>0</v>
      </c>
      <c r="CE172" s="61">
        <f t="shared" si="63"/>
        <v>0</v>
      </c>
      <c r="CF172" s="61">
        <f t="shared" si="63"/>
        <v>0</v>
      </c>
      <c r="CG172" s="61">
        <f t="shared" si="63"/>
        <v>0</v>
      </c>
      <c r="CH172" s="61">
        <f t="shared" si="63"/>
        <v>0</v>
      </c>
      <c r="CI172" s="61">
        <f t="shared" si="63"/>
        <v>0</v>
      </c>
      <c r="CJ172" s="61">
        <f t="shared" si="63"/>
        <v>0</v>
      </c>
      <c r="CK172" s="61">
        <f t="shared" si="63"/>
        <v>0</v>
      </c>
      <c r="CL172" s="61">
        <f t="shared" si="63"/>
        <v>0</v>
      </c>
      <c r="CM172" s="61">
        <f t="shared" si="63"/>
        <v>0</v>
      </c>
      <c r="CN172" s="61">
        <f t="shared" si="63"/>
        <v>0</v>
      </c>
      <c r="CO172" s="61">
        <f t="shared" si="63"/>
        <v>0</v>
      </c>
      <c r="CP172" s="61">
        <f t="shared" si="63"/>
        <v>0</v>
      </c>
      <c r="CQ172" s="61">
        <f t="shared" si="63"/>
        <v>0</v>
      </c>
      <c r="CR172" s="61">
        <f t="shared" si="63"/>
        <v>0</v>
      </c>
      <c r="CS172" s="61">
        <f t="shared" si="63"/>
        <v>0</v>
      </c>
      <c r="CT172" s="61">
        <f t="shared" si="63"/>
        <v>0</v>
      </c>
      <c r="CU172" s="61">
        <f t="shared" si="63"/>
        <v>0</v>
      </c>
      <c r="CV172" s="61">
        <f t="shared" si="63"/>
        <v>0</v>
      </c>
      <c r="CW172" s="61">
        <f t="shared" si="63"/>
        <v>0</v>
      </c>
      <c r="CX172" s="61">
        <f t="shared" si="63"/>
        <v>0</v>
      </c>
      <c r="CY172" s="61">
        <f t="shared" si="63"/>
        <v>0</v>
      </c>
      <c r="CZ172" s="391"/>
    </row>
    <row r="173" spans="2:104" x14ac:dyDescent="0.25">
      <c r="B173" s="393" t="s">
        <v>190</v>
      </c>
      <c r="C173" s="9" t="s">
        <v>1117</v>
      </c>
      <c r="D173" s="61">
        <f t="shared" ref="D173:BO173" si="64">D172*D$7</f>
        <v>0</v>
      </c>
      <c r="E173" s="61">
        <f t="shared" si="64"/>
        <v>0</v>
      </c>
      <c r="F173" s="61">
        <f t="shared" si="64"/>
        <v>0</v>
      </c>
      <c r="G173" s="61">
        <f t="shared" si="64"/>
        <v>0</v>
      </c>
      <c r="H173" s="61">
        <f t="shared" si="64"/>
        <v>0</v>
      </c>
      <c r="I173" s="61">
        <f t="shared" si="64"/>
        <v>0</v>
      </c>
      <c r="J173" s="61">
        <f t="shared" si="64"/>
        <v>0</v>
      </c>
      <c r="K173" s="61">
        <f t="shared" si="64"/>
        <v>0</v>
      </c>
      <c r="L173" s="61">
        <f t="shared" si="64"/>
        <v>0</v>
      </c>
      <c r="M173" s="61">
        <f t="shared" si="64"/>
        <v>0</v>
      </c>
      <c r="N173" s="61">
        <f t="shared" si="64"/>
        <v>0</v>
      </c>
      <c r="O173" s="61">
        <f t="shared" si="64"/>
        <v>0</v>
      </c>
      <c r="P173" s="61">
        <f t="shared" si="64"/>
        <v>0</v>
      </c>
      <c r="Q173" s="61">
        <f t="shared" si="64"/>
        <v>0</v>
      </c>
      <c r="R173" s="61">
        <f t="shared" si="64"/>
        <v>0</v>
      </c>
      <c r="S173" s="61">
        <f t="shared" si="64"/>
        <v>0</v>
      </c>
      <c r="T173" s="61">
        <f t="shared" si="64"/>
        <v>0</v>
      </c>
      <c r="U173" s="61">
        <f t="shared" si="64"/>
        <v>0</v>
      </c>
      <c r="V173" s="61">
        <f t="shared" si="64"/>
        <v>0</v>
      </c>
      <c r="W173" s="61">
        <f t="shared" si="64"/>
        <v>0</v>
      </c>
      <c r="X173" s="61">
        <f t="shared" si="64"/>
        <v>0</v>
      </c>
      <c r="Y173" s="61">
        <f t="shared" si="64"/>
        <v>0</v>
      </c>
      <c r="Z173" s="61">
        <f t="shared" si="64"/>
        <v>0</v>
      </c>
      <c r="AA173" s="61">
        <f t="shared" si="64"/>
        <v>0</v>
      </c>
      <c r="AB173" s="61">
        <f t="shared" si="64"/>
        <v>0</v>
      </c>
      <c r="AC173" s="61">
        <f t="shared" si="64"/>
        <v>0</v>
      </c>
      <c r="AD173" s="61">
        <f t="shared" si="64"/>
        <v>0</v>
      </c>
      <c r="AE173" s="61">
        <f t="shared" si="64"/>
        <v>0</v>
      </c>
      <c r="AF173" s="61">
        <f t="shared" si="64"/>
        <v>0</v>
      </c>
      <c r="AG173" s="61">
        <f t="shared" si="64"/>
        <v>0</v>
      </c>
      <c r="AH173" s="61">
        <f t="shared" si="64"/>
        <v>0</v>
      </c>
      <c r="AI173" s="61">
        <f t="shared" si="64"/>
        <v>0</v>
      </c>
      <c r="AJ173" s="61">
        <f t="shared" si="64"/>
        <v>0</v>
      </c>
      <c r="AK173" s="61">
        <f t="shared" si="64"/>
        <v>0</v>
      </c>
      <c r="AL173" s="61">
        <f t="shared" si="64"/>
        <v>0</v>
      </c>
      <c r="AM173" s="61">
        <f t="shared" si="64"/>
        <v>0</v>
      </c>
      <c r="AN173" s="61">
        <f t="shared" si="64"/>
        <v>0</v>
      </c>
      <c r="AO173" s="61">
        <f t="shared" si="64"/>
        <v>0</v>
      </c>
      <c r="AP173" s="61">
        <f t="shared" si="64"/>
        <v>0</v>
      </c>
      <c r="AQ173" s="61">
        <f t="shared" si="64"/>
        <v>0</v>
      </c>
      <c r="AR173" s="61">
        <f t="shared" si="64"/>
        <v>0</v>
      </c>
      <c r="AS173" s="61">
        <f t="shared" si="64"/>
        <v>0</v>
      </c>
      <c r="AT173" s="61">
        <f t="shared" si="64"/>
        <v>0</v>
      </c>
      <c r="AU173" s="61">
        <f t="shared" si="64"/>
        <v>0</v>
      </c>
      <c r="AV173" s="61">
        <f t="shared" si="64"/>
        <v>0</v>
      </c>
      <c r="AW173" s="61">
        <f t="shared" si="64"/>
        <v>0</v>
      </c>
      <c r="AX173" s="61">
        <f t="shared" si="64"/>
        <v>0</v>
      </c>
      <c r="AY173" s="61">
        <f t="shared" si="64"/>
        <v>0</v>
      </c>
      <c r="AZ173" s="61">
        <f t="shared" si="64"/>
        <v>0</v>
      </c>
      <c r="BA173" s="61">
        <f t="shared" si="64"/>
        <v>0</v>
      </c>
      <c r="BB173" s="61">
        <f t="shared" si="64"/>
        <v>0</v>
      </c>
      <c r="BC173" s="61">
        <f t="shared" si="64"/>
        <v>0</v>
      </c>
      <c r="BD173" s="61">
        <f t="shared" si="64"/>
        <v>0</v>
      </c>
      <c r="BE173" s="61">
        <f t="shared" si="64"/>
        <v>0</v>
      </c>
      <c r="BF173" s="61">
        <f t="shared" si="64"/>
        <v>0</v>
      </c>
      <c r="BG173" s="61">
        <f t="shared" si="64"/>
        <v>0</v>
      </c>
      <c r="BH173" s="61">
        <f t="shared" si="64"/>
        <v>0</v>
      </c>
      <c r="BI173" s="61">
        <f t="shared" si="64"/>
        <v>0</v>
      </c>
      <c r="BJ173" s="61">
        <f t="shared" si="64"/>
        <v>0</v>
      </c>
      <c r="BK173" s="61">
        <f t="shared" si="64"/>
        <v>0</v>
      </c>
      <c r="BL173" s="61">
        <f t="shared" si="64"/>
        <v>0</v>
      </c>
      <c r="BM173" s="61">
        <f t="shared" si="64"/>
        <v>0</v>
      </c>
      <c r="BN173" s="61">
        <f t="shared" si="64"/>
        <v>0</v>
      </c>
      <c r="BO173" s="61">
        <f t="shared" si="64"/>
        <v>0</v>
      </c>
      <c r="BP173" s="61">
        <f t="shared" ref="BP173:CY173" si="65">BP172*BP$7</f>
        <v>0</v>
      </c>
      <c r="BQ173" s="61">
        <f t="shared" si="65"/>
        <v>0</v>
      </c>
      <c r="BR173" s="61">
        <f t="shared" si="65"/>
        <v>0</v>
      </c>
      <c r="BS173" s="61">
        <f t="shared" si="65"/>
        <v>0</v>
      </c>
      <c r="BT173" s="61">
        <f t="shared" si="65"/>
        <v>0</v>
      </c>
      <c r="BU173" s="61">
        <f t="shared" si="65"/>
        <v>0</v>
      </c>
      <c r="BV173" s="61">
        <f t="shared" si="65"/>
        <v>0</v>
      </c>
      <c r="BW173" s="61">
        <f t="shared" si="65"/>
        <v>0</v>
      </c>
      <c r="BX173" s="61">
        <f t="shared" si="65"/>
        <v>0</v>
      </c>
      <c r="BY173" s="61">
        <f t="shared" si="65"/>
        <v>0</v>
      </c>
      <c r="BZ173" s="61">
        <f t="shared" si="65"/>
        <v>0</v>
      </c>
      <c r="CA173" s="61">
        <f t="shared" si="65"/>
        <v>0</v>
      </c>
      <c r="CB173" s="61">
        <f t="shared" si="65"/>
        <v>0</v>
      </c>
      <c r="CC173" s="61">
        <f t="shared" si="65"/>
        <v>0</v>
      </c>
      <c r="CD173" s="61">
        <f t="shared" si="65"/>
        <v>0</v>
      </c>
      <c r="CE173" s="61">
        <f t="shared" si="65"/>
        <v>0</v>
      </c>
      <c r="CF173" s="61">
        <f t="shared" si="65"/>
        <v>0</v>
      </c>
      <c r="CG173" s="61">
        <f t="shared" si="65"/>
        <v>0</v>
      </c>
      <c r="CH173" s="61">
        <f t="shared" si="65"/>
        <v>0</v>
      </c>
      <c r="CI173" s="61">
        <f t="shared" si="65"/>
        <v>0</v>
      </c>
      <c r="CJ173" s="61">
        <f t="shared" si="65"/>
        <v>0</v>
      </c>
      <c r="CK173" s="61">
        <f t="shared" si="65"/>
        <v>0</v>
      </c>
      <c r="CL173" s="61">
        <f t="shared" si="65"/>
        <v>0</v>
      </c>
      <c r="CM173" s="61">
        <f t="shared" si="65"/>
        <v>0</v>
      </c>
      <c r="CN173" s="61">
        <f t="shared" si="65"/>
        <v>0</v>
      </c>
      <c r="CO173" s="61">
        <f t="shared" si="65"/>
        <v>0</v>
      </c>
      <c r="CP173" s="61">
        <f t="shared" si="65"/>
        <v>0</v>
      </c>
      <c r="CQ173" s="61">
        <f t="shared" si="65"/>
        <v>0</v>
      </c>
      <c r="CR173" s="61">
        <f t="shared" si="65"/>
        <v>0</v>
      </c>
      <c r="CS173" s="61">
        <f t="shared" si="65"/>
        <v>0</v>
      </c>
      <c r="CT173" s="61">
        <f t="shared" si="65"/>
        <v>0</v>
      </c>
      <c r="CU173" s="61">
        <f t="shared" si="65"/>
        <v>0</v>
      </c>
      <c r="CV173" s="61">
        <f t="shared" si="65"/>
        <v>0</v>
      </c>
      <c r="CW173" s="61">
        <f t="shared" si="65"/>
        <v>0</v>
      </c>
      <c r="CX173" s="61">
        <f t="shared" si="65"/>
        <v>0</v>
      </c>
      <c r="CY173" s="61">
        <f t="shared" si="65"/>
        <v>0</v>
      </c>
      <c r="CZ173" s="391"/>
    </row>
    <row r="174" spans="2:104" x14ac:dyDescent="0.25">
      <c r="B174" s="393"/>
      <c r="C174" s="390"/>
      <c r="D174" s="50"/>
      <c r="E174" s="50"/>
      <c r="F174" s="50"/>
      <c r="G174" s="50"/>
      <c r="H174" s="50"/>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391"/>
    </row>
    <row r="175" spans="2:104" x14ac:dyDescent="0.25">
      <c r="B175" s="411" t="s">
        <v>317</v>
      </c>
      <c r="C175" s="269"/>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c r="BD175" s="412"/>
      <c r="BE175" s="412"/>
      <c r="BF175" s="412"/>
      <c r="BG175" s="412"/>
      <c r="BH175" s="412"/>
      <c r="BI175" s="412"/>
      <c r="BJ175" s="412"/>
      <c r="BK175" s="412"/>
      <c r="BL175" s="412"/>
      <c r="BM175" s="412"/>
      <c r="BN175" s="412"/>
      <c r="BO175" s="412"/>
      <c r="BP175" s="412"/>
      <c r="BQ175" s="412"/>
      <c r="BR175" s="412"/>
      <c r="BS175" s="412"/>
      <c r="BT175" s="412"/>
      <c r="BU175" s="412"/>
      <c r="BV175" s="412"/>
      <c r="BW175" s="412"/>
      <c r="BX175" s="412"/>
      <c r="BY175" s="412"/>
      <c r="BZ175" s="412"/>
      <c r="CA175" s="412"/>
      <c r="CB175" s="412"/>
      <c r="CC175" s="412"/>
      <c r="CD175" s="412"/>
      <c r="CE175" s="412"/>
      <c r="CF175" s="412"/>
      <c r="CG175" s="412"/>
      <c r="CH175" s="412"/>
      <c r="CI175" s="412"/>
      <c r="CJ175" s="412"/>
      <c r="CK175" s="412"/>
      <c r="CL175" s="412"/>
      <c r="CM175" s="412"/>
      <c r="CN175" s="412"/>
      <c r="CO175" s="412"/>
      <c r="CP175" s="412"/>
      <c r="CQ175" s="412"/>
      <c r="CR175" s="412"/>
      <c r="CS175" s="412"/>
      <c r="CT175" s="412"/>
      <c r="CU175" s="412"/>
      <c r="CV175" s="412"/>
      <c r="CW175" s="412"/>
      <c r="CX175" s="412"/>
      <c r="CY175" s="412"/>
      <c r="CZ175" s="413"/>
    </row>
    <row r="176" spans="2:104" x14ac:dyDescent="0.25">
      <c r="B176" s="392"/>
      <c r="C176" s="390"/>
      <c r="D176" s="50"/>
      <c r="E176" s="50"/>
      <c r="F176" s="50"/>
      <c r="G176" s="50"/>
      <c r="H176" s="50"/>
      <c r="I176" s="5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391"/>
    </row>
    <row r="177" spans="2:104" x14ac:dyDescent="0.25">
      <c r="B177" s="393" t="s">
        <v>318</v>
      </c>
      <c r="C177" s="390" t="s">
        <v>404</v>
      </c>
      <c r="D177" s="62">
        <f>'Data Input - Option 4'!F34</f>
        <v>0</v>
      </c>
      <c r="E177" s="50"/>
      <c r="F177" s="50"/>
      <c r="G177" s="50"/>
      <c r="H177" s="50"/>
      <c r="I177" s="5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391"/>
    </row>
    <row r="178" spans="2:104" x14ac:dyDescent="0.25">
      <c r="B178" s="406"/>
      <c r="C178" s="390"/>
      <c r="D178" s="414"/>
      <c r="E178" s="414"/>
      <c r="F178" s="414"/>
      <c r="G178" s="414"/>
      <c r="H178" s="414"/>
      <c r="I178" s="414"/>
      <c r="J178" s="414"/>
      <c r="K178" s="414"/>
      <c r="L178" s="414"/>
      <c r="M178" s="414"/>
      <c r="N178" s="414"/>
      <c r="O178" s="414"/>
      <c r="P178" s="414"/>
      <c r="Q178" s="414"/>
      <c r="R178" s="414"/>
      <c r="S178" s="414"/>
      <c r="T178" s="414"/>
      <c r="U178" s="414"/>
      <c r="V178" s="414"/>
      <c r="W178" s="414"/>
      <c r="X178" s="414"/>
      <c r="Y178" s="414"/>
      <c r="Z178" s="414"/>
      <c r="AA178" s="414"/>
      <c r="AB178" s="414"/>
      <c r="AC178" s="414"/>
      <c r="AD178" s="414"/>
      <c r="AE178" s="414"/>
      <c r="AF178" s="414"/>
      <c r="AG178" s="414"/>
      <c r="AH178" s="414"/>
      <c r="AI178" s="414"/>
      <c r="AJ178" s="414"/>
      <c r="AK178" s="414"/>
      <c r="AL178" s="414"/>
      <c r="AM178" s="414"/>
      <c r="AN178" s="414"/>
      <c r="AO178" s="414"/>
      <c r="AP178" s="414"/>
      <c r="AQ178" s="414"/>
      <c r="AR178" s="414"/>
      <c r="AS178" s="414"/>
      <c r="AT178" s="414"/>
      <c r="AU178" s="414"/>
      <c r="AV178" s="414"/>
      <c r="AW178" s="414"/>
      <c r="AX178" s="414"/>
      <c r="AY178" s="414"/>
      <c r="AZ178" s="414"/>
      <c r="BA178" s="414"/>
      <c r="BB178" s="414"/>
      <c r="BC178" s="414"/>
      <c r="BD178" s="414"/>
      <c r="BE178" s="414"/>
      <c r="BF178" s="414"/>
      <c r="BG178" s="414"/>
      <c r="BH178" s="414"/>
      <c r="BI178" s="414"/>
      <c r="BJ178" s="414"/>
      <c r="BK178" s="414"/>
      <c r="BL178" s="414"/>
      <c r="BM178" s="414"/>
      <c r="BN178" s="414"/>
      <c r="BO178" s="414"/>
      <c r="BP178" s="414"/>
      <c r="BQ178" s="414"/>
      <c r="BR178" s="414"/>
      <c r="BS178" s="414"/>
      <c r="BT178" s="414"/>
      <c r="BU178" s="414"/>
      <c r="BV178" s="414"/>
      <c r="BW178" s="414"/>
      <c r="BX178" s="414"/>
      <c r="BY178" s="414"/>
      <c r="BZ178" s="414"/>
      <c r="CA178" s="414"/>
      <c r="CB178" s="414"/>
      <c r="CC178" s="414"/>
      <c r="CD178" s="414"/>
      <c r="CE178" s="414"/>
      <c r="CF178" s="414"/>
      <c r="CG178" s="414"/>
      <c r="CH178" s="414"/>
      <c r="CI178" s="414"/>
      <c r="CJ178" s="414"/>
      <c r="CK178" s="414"/>
      <c r="CL178" s="414"/>
      <c r="CM178" s="414"/>
      <c r="CN178" s="414"/>
      <c r="CO178" s="414"/>
      <c r="CP178" s="414"/>
      <c r="CQ178" s="414"/>
      <c r="CR178" s="414"/>
      <c r="CS178" s="414"/>
      <c r="CT178" s="414"/>
      <c r="CU178" s="414"/>
      <c r="CV178" s="414"/>
      <c r="CW178" s="414"/>
      <c r="CX178" s="414"/>
      <c r="CY178" s="414"/>
      <c r="CZ178" s="391"/>
    </row>
    <row r="179" spans="2:104" x14ac:dyDescent="0.25">
      <c r="B179" s="411" t="s">
        <v>329</v>
      </c>
      <c r="C179" s="269"/>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c r="BD179" s="412"/>
      <c r="BE179" s="412"/>
      <c r="BF179" s="412"/>
      <c r="BG179" s="412"/>
      <c r="BH179" s="412"/>
      <c r="BI179" s="412"/>
      <c r="BJ179" s="412"/>
      <c r="BK179" s="412"/>
      <c r="BL179" s="412"/>
      <c r="BM179" s="412"/>
      <c r="BN179" s="412"/>
      <c r="BO179" s="412"/>
      <c r="BP179" s="412"/>
      <c r="BQ179" s="412"/>
      <c r="BR179" s="412"/>
      <c r="BS179" s="412"/>
      <c r="BT179" s="412"/>
      <c r="BU179" s="412"/>
      <c r="BV179" s="412"/>
      <c r="BW179" s="412"/>
      <c r="BX179" s="412"/>
      <c r="BY179" s="412"/>
      <c r="BZ179" s="412"/>
      <c r="CA179" s="412"/>
      <c r="CB179" s="412"/>
      <c r="CC179" s="412"/>
      <c r="CD179" s="412"/>
      <c r="CE179" s="412"/>
      <c r="CF179" s="412"/>
      <c r="CG179" s="412"/>
      <c r="CH179" s="412"/>
      <c r="CI179" s="412"/>
      <c r="CJ179" s="412"/>
      <c r="CK179" s="412"/>
      <c r="CL179" s="412"/>
      <c r="CM179" s="412"/>
      <c r="CN179" s="412"/>
      <c r="CO179" s="412"/>
      <c r="CP179" s="412"/>
      <c r="CQ179" s="412"/>
      <c r="CR179" s="412"/>
      <c r="CS179" s="412"/>
      <c r="CT179" s="412"/>
      <c r="CU179" s="412"/>
      <c r="CV179" s="412"/>
      <c r="CW179" s="412"/>
      <c r="CX179" s="412"/>
      <c r="CY179" s="412"/>
      <c r="CZ179" s="413"/>
    </row>
    <row r="180" spans="2:104" x14ac:dyDescent="0.25">
      <c r="B180" s="392"/>
      <c r="C180" s="390"/>
      <c r="D180" s="50"/>
      <c r="E180" s="50"/>
      <c r="F180" s="50"/>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391"/>
    </row>
    <row r="181" spans="2:104" x14ac:dyDescent="0.25">
      <c r="B181" s="393" t="s">
        <v>318</v>
      </c>
      <c r="C181" s="390" t="s">
        <v>404</v>
      </c>
      <c r="D181" s="62">
        <f>'Data Input - Option 4'!F54</f>
        <v>0</v>
      </c>
      <c r="E181" s="50"/>
      <c r="F181" s="50"/>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391"/>
    </row>
    <row r="182" spans="2:104" x14ac:dyDescent="0.25">
      <c r="B182" s="406"/>
      <c r="C182" s="390"/>
      <c r="D182" s="414"/>
      <c r="E182" s="414"/>
      <c r="F182" s="414"/>
      <c r="G182" s="414"/>
      <c r="H182" s="414"/>
      <c r="I182" s="414"/>
      <c r="J182" s="414"/>
      <c r="K182" s="414"/>
      <c r="L182" s="414"/>
      <c r="M182" s="414"/>
      <c r="N182" s="414"/>
      <c r="O182" s="414"/>
      <c r="P182" s="414"/>
      <c r="Q182" s="414"/>
      <c r="R182" s="414"/>
      <c r="S182" s="414"/>
      <c r="T182" s="414"/>
      <c r="U182" s="414"/>
      <c r="V182" s="414"/>
      <c r="W182" s="414"/>
      <c r="X182" s="414"/>
      <c r="Y182" s="414"/>
      <c r="Z182" s="414"/>
      <c r="AA182" s="414"/>
      <c r="AB182" s="414"/>
      <c r="AC182" s="414"/>
      <c r="AD182" s="414"/>
      <c r="AE182" s="414"/>
      <c r="AF182" s="414"/>
      <c r="AG182" s="414"/>
      <c r="AH182" s="414"/>
      <c r="AI182" s="414"/>
      <c r="AJ182" s="414"/>
      <c r="AK182" s="414"/>
      <c r="AL182" s="414"/>
      <c r="AM182" s="414"/>
      <c r="AN182" s="414"/>
      <c r="AO182" s="414"/>
      <c r="AP182" s="414"/>
      <c r="AQ182" s="414"/>
      <c r="AR182" s="414"/>
      <c r="AS182" s="414"/>
      <c r="AT182" s="414"/>
      <c r="AU182" s="414"/>
      <c r="AV182" s="414"/>
      <c r="AW182" s="414"/>
      <c r="AX182" s="414"/>
      <c r="AY182" s="414"/>
      <c r="AZ182" s="414"/>
      <c r="BA182" s="414"/>
      <c r="BB182" s="414"/>
      <c r="BC182" s="414"/>
      <c r="BD182" s="414"/>
      <c r="BE182" s="414"/>
      <c r="BF182" s="414"/>
      <c r="BG182" s="414"/>
      <c r="BH182" s="414"/>
      <c r="BI182" s="414"/>
      <c r="BJ182" s="414"/>
      <c r="BK182" s="414"/>
      <c r="BL182" s="414"/>
      <c r="BM182" s="414"/>
      <c r="BN182" s="414"/>
      <c r="BO182" s="414"/>
      <c r="BP182" s="414"/>
      <c r="BQ182" s="414"/>
      <c r="BR182" s="414"/>
      <c r="BS182" s="414"/>
      <c r="BT182" s="414"/>
      <c r="BU182" s="414"/>
      <c r="BV182" s="414"/>
      <c r="BW182" s="414"/>
      <c r="BX182" s="414"/>
      <c r="BY182" s="414"/>
      <c r="BZ182" s="414"/>
      <c r="CA182" s="414"/>
      <c r="CB182" s="414"/>
      <c r="CC182" s="414"/>
      <c r="CD182" s="414"/>
      <c r="CE182" s="414"/>
      <c r="CF182" s="414"/>
      <c r="CG182" s="414"/>
      <c r="CH182" s="414"/>
      <c r="CI182" s="414"/>
      <c r="CJ182" s="414"/>
      <c r="CK182" s="414"/>
      <c r="CL182" s="414"/>
      <c r="CM182" s="414"/>
      <c r="CN182" s="414"/>
      <c r="CO182" s="414"/>
      <c r="CP182" s="414"/>
      <c r="CQ182" s="414"/>
      <c r="CR182" s="414"/>
      <c r="CS182" s="414"/>
      <c r="CT182" s="414"/>
      <c r="CU182" s="414"/>
      <c r="CV182" s="414"/>
      <c r="CW182" s="414"/>
      <c r="CX182" s="414"/>
      <c r="CY182" s="414"/>
      <c r="CZ182" s="391"/>
    </row>
    <row r="183" spans="2:104" x14ac:dyDescent="0.25">
      <c r="B183" s="411" t="s">
        <v>319</v>
      </c>
      <c r="C183" s="269"/>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c r="BD183" s="412"/>
      <c r="BE183" s="412"/>
      <c r="BF183" s="412"/>
      <c r="BG183" s="412"/>
      <c r="BH183" s="412"/>
      <c r="BI183" s="412"/>
      <c r="BJ183" s="412"/>
      <c r="BK183" s="412"/>
      <c r="BL183" s="412"/>
      <c r="BM183" s="412"/>
      <c r="BN183" s="412"/>
      <c r="BO183" s="412"/>
      <c r="BP183" s="412"/>
      <c r="BQ183" s="412"/>
      <c r="BR183" s="412"/>
      <c r="BS183" s="412"/>
      <c r="BT183" s="412"/>
      <c r="BU183" s="412"/>
      <c r="BV183" s="412"/>
      <c r="BW183" s="412"/>
      <c r="BX183" s="412"/>
      <c r="BY183" s="412"/>
      <c r="BZ183" s="412"/>
      <c r="CA183" s="412"/>
      <c r="CB183" s="412"/>
      <c r="CC183" s="412"/>
      <c r="CD183" s="412"/>
      <c r="CE183" s="412"/>
      <c r="CF183" s="412"/>
      <c r="CG183" s="412"/>
      <c r="CH183" s="412"/>
      <c r="CI183" s="412"/>
      <c r="CJ183" s="412"/>
      <c r="CK183" s="412"/>
      <c r="CL183" s="412"/>
      <c r="CM183" s="412"/>
      <c r="CN183" s="412"/>
      <c r="CO183" s="412"/>
      <c r="CP183" s="412"/>
      <c r="CQ183" s="412"/>
      <c r="CR183" s="412"/>
      <c r="CS183" s="412"/>
      <c r="CT183" s="412"/>
      <c r="CU183" s="412"/>
      <c r="CV183" s="412"/>
      <c r="CW183" s="412"/>
      <c r="CX183" s="412"/>
      <c r="CY183" s="412"/>
      <c r="CZ183" s="413"/>
    </row>
    <row r="184" spans="2:104" x14ac:dyDescent="0.25">
      <c r="B184" s="392"/>
      <c r="C184" s="390"/>
      <c r="D184" s="50"/>
      <c r="E184" s="50"/>
      <c r="F184" s="50"/>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391"/>
    </row>
    <row r="185" spans="2:104" x14ac:dyDescent="0.25">
      <c r="B185" s="393" t="s">
        <v>311</v>
      </c>
      <c r="C185" s="390" t="s">
        <v>404</v>
      </c>
      <c r="D185" s="62">
        <f>'Data Input - General'!F16</f>
        <v>0</v>
      </c>
      <c r="E185" s="50"/>
      <c r="F185" s="50"/>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c r="CW185" s="50"/>
      <c r="CX185" s="50"/>
      <c r="CY185" s="50"/>
      <c r="CZ185" s="391"/>
    </row>
    <row r="186" spans="2:104" x14ac:dyDescent="0.25">
      <c r="B186" s="393" t="s">
        <v>181</v>
      </c>
      <c r="C186" s="9" t="s">
        <v>1117</v>
      </c>
      <c r="D186" s="61">
        <f>IFERROR(-PMT($D$185,SUM('Data Input - General'!$J$26:$J$28),D20*1000)/1000,0)</f>
        <v>0</v>
      </c>
      <c r="E186" s="401"/>
      <c r="F186" s="401"/>
      <c r="G186" s="401"/>
      <c r="H186" s="401"/>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c r="CW186" s="50"/>
      <c r="CX186" s="50"/>
      <c r="CY186" s="50"/>
      <c r="CZ186" s="391"/>
    </row>
    <row r="187" spans="2:104" x14ac:dyDescent="0.25">
      <c r="B187" s="393" t="s">
        <v>182</v>
      </c>
      <c r="C187" s="9" t="s">
        <v>1117</v>
      </c>
      <c r="D187" s="59">
        <f>IF(SUM($D$12:D$12)=0,0,$D$186)</f>
        <v>0</v>
      </c>
      <c r="E187" s="59">
        <f>IF(SUM($D$12:E$12)=0,0,$D$186)</f>
        <v>0</v>
      </c>
      <c r="F187" s="59">
        <f>IF(SUM($D$12:F$12)=0,0,$D$186)</f>
        <v>0</v>
      </c>
      <c r="G187" s="59">
        <f>IF(SUM($D$12:G$12)=0,0,$D$186)</f>
        <v>0</v>
      </c>
      <c r="H187" s="59">
        <f>IF(SUM($D$12:H$12)=0,0,$D$186)</f>
        <v>0</v>
      </c>
      <c r="I187" s="59">
        <f>IF(SUM($D$12:I$12)=0,0,$D$186)</f>
        <v>0</v>
      </c>
      <c r="J187" s="59">
        <f>IF(SUM($D$12:J$12)=0,0,$D$186)</f>
        <v>0</v>
      </c>
      <c r="K187" s="59">
        <f>IF(SUM($D$12:K$12)=0,0,$D$186)</f>
        <v>0</v>
      </c>
      <c r="L187" s="59">
        <f>IF(SUM($D$12:L$12)=0,0,$D$186)</f>
        <v>0</v>
      </c>
      <c r="M187" s="59">
        <f>IF(SUM($D$12:M$12)=0,0,$D$186)</f>
        <v>0</v>
      </c>
      <c r="N187" s="59">
        <f>IF(SUM($D$12:N$12)=0,0,$D$186)</f>
        <v>0</v>
      </c>
      <c r="O187" s="59">
        <f>IF(SUM($D$12:O$12)=0,0,$D$186)</f>
        <v>0</v>
      </c>
      <c r="P187" s="59">
        <f>IF(SUM($D$12:P$12)=0,0,$D$186)</f>
        <v>0</v>
      </c>
      <c r="Q187" s="59">
        <f>IF(SUM($D$12:Q$12)=0,0,$D$186)</f>
        <v>0</v>
      </c>
      <c r="R187" s="59">
        <f>IF(SUM($D$12:R$12)=0,0,$D$186)</f>
        <v>0</v>
      </c>
      <c r="S187" s="59">
        <f>IF(SUM($D$12:S$12)=0,0,$D$186)</f>
        <v>0</v>
      </c>
      <c r="T187" s="59">
        <f>IF(SUM($D$12:T$12)=0,0,$D$186)</f>
        <v>0</v>
      </c>
      <c r="U187" s="59">
        <f>IF(SUM($D$12:U$12)=0,0,$D$186)</f>
        <v>0</v>
      </c>
      <c r="V187" s="59">
        <f>IF(SUM($D$12:V$12)=0,0,$D$186)</f>
        <v>0</v>
      </c>
      <c r="W187" s="59">
        <f>IF(SUM($D$12:W$12)=0,0,$D$186)</f>
        <v>0</v>
      </c>
      <c r="X187" s="59">
        <f>IF(SUM($D$12:X$12)=0,0,$D$186)</f>
        <v>0</v>
      </c>
      <c r="Y187" s="59">
        <f>IF(SUM($D$12:Y$12)=0,0,$D$186)</f>
        <v>0</v>
      </c>
      <c r="Z187" s="59">
        <f>IF(SUM($D$12:Z$12)=0,0,$D$186)</f>
        <v>0</v>
      </c>
      <c r="AA187" s="59">
        <f>IF(SUM($D$12:AA$12)=0,0,$D$186)</f>
        <v>0</v>
      </c>
      <c r="AB187" s="59">
        <f>IF(SUM($D$12:AB$12)=0,0,$D$186)</f>
        <v>0</v>
      </c>
      <c r="AC187" s="59">
        <f>IF(SUM($D$12:AC$12)=0,0,$D$186)</f>
        <v>0</v>
      </c>
      <c r="AD187" s="59">
        <f>IF(SUM($D$12:AD$12)=0,0,$D$186)</f>
        <v>0</v>
      </c>
      <c r="AE187" s="59">
        <f>IF(SUM($D$12:AE$12)=0,0,$D$186)</f>
        <v>0</v>
      </c>
      <c r="AF187" s="59">
        <f>IF(SUM($D$12:AF$12)=0,0,$D$186)</f>
        <v>0</v>
      </c>
      <c r="AG187" s="59">
        <f>IF(SUM($D$12:AG$12)=0,0,$D$186)</f>
        <v>0</v>
      </c>
      <c r="AH187" s="59">
        <f>IF(SUM($D$12:AH$12)=0,0,$D$186)</f>
        <v>0</v>
      </c>
      <c r="AI187" s="59">
        <f>IF(SUM($D$12:AI$12)=0,0,$D$186)</f>
        <v>0</v>
      </c>
      <c r="AJ187" s="59">
        <f>IF(SUM($D$12:AJ$12)=0,0,$D$186)</f>
        <v>0</v>
      </c>
      <c r="AK187" s="59">
        <f>IF(SUM($D$12:AK$12)=0,0,$D$186)</f>
        <v>0</v>
      </c>
      <c r="AL187" s="59">
        <f>IF(SUM($D$12:AL$12)=0,0,$D$186)</f>
        <v>0</v>
      </c>
      <c r="AM187" s="59">
        <f>IF(SUM($D$12:AM$12)=0,0,$D$186)</f>
        <v>0</v>
      </c>
      <c r="AN187" s="59">
        <f>IF(SUM($D$12:AN$12)=0,0,$D$186)</f>
        <v>0</v>
      </c>
      <c r="AO187" s="59">
        <f>IF(SUM($D$12:AO$12)=0,0,$D$186)</f>
        <v>0</v>
      </c>
      <c r="AP187" s="59">
        <f>IF(SUM($D$12:AP$12)=0,0,$D$186)</f>
        <v>0</v>
      </c>
      <c r="AQ187" s="59">
        <f>IF(SUM($D$12:AQ$12)=0,0,$D$186)</f>
        <v>0</v>
      </c>
      <c r="AR187" s="59">
        <f>IF(SUM($D$12:AR$12)=0,0,$D$186)</f>
        <v>0</v>
      </c>
      <c r="AS187" s="59">
        <f>IF(SUM($D$12:AS$12)=0,0,$D$186)</f>
        <v>0</v>
      </c>
      <c r="AT187" s="59">
        <f>IF(SUM($D$12:AT$12)=0,0,$D$186)</f>
        <v>0</v>
      </c>
      <c r="AU187" s="59">
        <f>IF(SUM($D$12:AU$12)=0,0,$D$186)</f>
        <v>0</v>
      </c>
      <c r="AV187" s="59">
        <f>IF(SUM($D$12:AV$12)=0,0,$D$186)</f>
        <v>0</v>
      </c>
      <c r="AW187" s="59">
        <f>IF(SUM($D$12:AW$12)=0,0,$D$186)</f>
        <v>0</v>
      </c>
      <c r="AX187" s="59">
        <f>IF(SUM($D$12:AX$12)=0,0,$D$186)</f>
        <v>0</v>
      </c>
      <c r="AY187" s="59">
        <f>IF(SUM($D$12:AY$12)=0,0,$D$186)</f>
        <v>0</v>
      </c>
      <c r="AZ187" s="59">
        <f>IF(SUM($D$12:AZ$12)=0,0,$D$186)</f>
        <v>0</v>
      </c>
      <c r="BA187" s="59">
        <f>IF(SUM($D$12:BA$12)=0,0,$D$186)</f>
        <v>0</v>
      </c>
      <c r="BB187" s="59">
        <f>IF(SUM($D$12:BB$12)=0,0,$D$186)</f>
        <v>0</v>
      </c>
      <c r="BC187" s="59">
        <f>IF(SUM($D$12:BC$12)=0,0,$D$186)</f>
        <v>0</v>
      </c>
      <c r="BD187" s="59">
        <f>IF(SUM($D$12:BD$12)=0,0,$D$186)</f>
        <v>0</v>
      </c>
      <c r="BE187" s="59">
        <f>IF(SUM($D$12:BE$12)=0,0,$D$186)</f>
        <v>0</v>
      </c>
      <c r="BF187" s="59">
        <f>IF(SUM($D$12:BF$12)=0,0,$D$186)</f>
        <v>0</v>
      </c>
      <c r="BG187" s="59">
        <f>IF(SUM($D$12:BG$12)=0,0,$D$186)</f>
        <v>0</v>
      </c>
      <c r="BH187" s="59">
        <f>IF(SUM($D$12:BH$12)=0,0,$D$186)</f>
        <v>0</v>
      </c>
      <c r="BI187" s="59">
        <f>IF(SUM($D$12:BI$12)=0,0,$D$186)</f>
        <v>0</v>
      </c>
      <c r="BJ187" s="59">
        <f>IF(SUM($D$12:BJ$12)=0,0,$D$186)</f>
        <v>0</v>
      </c>
      <c r="BK187" s="59">
        <f>IF(SUM($D$12:BK$12)=0,0,$D$186)</f>
        <v>0</v>
      </c>
      <c r="BL187" s="59">
        <f>IF(SUM($D$12:BL$12)=0,0,$D$186)</f>
        <v>0</v>
      </c>
      <c r="BM187" s="59">
        <f>IF(SUM($D$12:BM$12)=0,0,$D$186)</f>
        <v>0</v>
      </c>
      <c r="BN187" s="59">
        <f>IF(SUM($D$12:BN$12)=0,0,$D$186)</f>
        <v>0</v>
      </c>
      <c r="BO187" s="59">
        <f>IF(SUM($D$12:BO$12)=0,0,$D$186)</f>
        <v>0</v>
      </c>
      <c r="BP187" s="59">
        <f>IF(SUM($D$12:BP$12)=0,0,$D$186)</f>
        <v>0</v>
      </c>
      <c r="BQ187" s="59">
        <f>IF(SUM($D$12:BQ$12)=0,0,$D$186)</f>
        <v>0</v>
      </c>
      <c r="BR187" s="59">
        <f>IF(SUM($D$12:BR$12)=0,0,$D$186)</f>
        <v>0</v>
      </c>
      <c r="BS187" s="59">
        <f>IF(SUM($D$12:BS$12)=0,0,$D$186)</f>
        <v>0</v>
      </c>
      <c r="BT187" s="59">
        <f>IF(SUM($D$12:BT$12)=0,0,$D$186)</f>
        <v>0</v>
      </c>
      <c r="BU187" s="59">
        <f>IF(SUM($D$12:BU$12)=0,0,$D$186)</f>
        <v>0</v>
      </c>
      <c r="BV187" s="59">
        <f>IF(SUM($D$12:BV$12)=0,0,$D$186)</f>
        <v>0</v>
      </c>
      <c r="BW187" s="59">
        <f>IF(SUM($D$12:BW$12)=0,0,$D$186)</f>
        <v>0</v>
      </c>
      <c r="BX187" s="59">
        <f>IF(SUM($D$12:BX$12)=0,0,$D$186)</f>
        <v>0</v>
      </c>
      <c r="BY187" s="59">
        <f>IF(SUM($D$12:BY$12)=0,0,$D$186)</f>
        <v>0</v>
      </c>
      <c r="BZ187" s="59">
        <f>IF(SUM($D$12:BZ$12)=0,0,$D$186)</f>
        <v>0</v>
      </c>
      <c r="CA187" s="59">
        <f>IF(SUM($D$12:CA$12)=0,0,$D$186)</f>
        <v>0</v>
      </c>
      <c r="CB187" s="59">
        <f>IF(SUM($D$12:CB$12)=0,0,$D$186)</f>
        <v>0</v>
      </c>
      <c r="CC187" s="59">
        <f>IF(SUM($D$12:CC$12)=0,0,$D$186)</f>
        <v>0</v>
      </c>
      <c r="CD187" s="59">
        <f>IF(SUM($D$12:CD$12)=0,0,$D$186)</f>
        <v>0</v>
      </c>
      <c r="CE187" s="59">
        <f>IF(SUM($D$12:CE$12)=0,0,$D$186)</f>
        <v>0</v>
      </c>
      <c r="CF187" s="59">
        <f>IF(SUM($D$12:CF$12)=0,0,$D$186)</f>
        <v>0</v>
      </c>
      <c r="CG187" s="59">
        <f>IF(SUM($D$12:CG$12)=0,0,$D$186)</f>
        <v>0</v>
      </c>
      <c r="CH187" s="59">
        <f>IF(SUM($D$12:CH$12)=0,0,$D$186)</f>
        <v>0</v>
      </c>
      <c r="CI187" s="59">
        <f>IF(SUM($D$12:CI$12)=0,0,$D$186)</f>
        <v>0</v>
      </c>
      <c r="CJ187" s="59">
        <f>IF(SUM($D$12:CJ$12)=0,0,$D$186)</f>
        <v>0</v>
      </c>
      <c r="CK187" s="59">
        <f>IF(SUM($D$12:CK$12)=0,0,$D$186)</f>
        <v>0</v>
      </c>
      <c r="CL187" s="59">
        <f>IF(SUM($D$12:CL$12)=0,0,$D$186)</f>
        <v>0</v>
      </c>
      <c r="CM187" s="59">
        <f>IF(SUM($D$12:CM$12)=0,0,$D$186)</f>
        <v>0</v>
      </c>
      <c r="CN187" s="59">
        <f>IF(SUM($D$12:CN$12)=0,0,$D$186)</f>
        <v>0</v>
      </c>
      <c r="CO187" s="59">
        <f>IF(SUM($D$12:CO$12)=0,0,$D$186)</f>
        <v>0</v>
      </c>
      <c r="CP187" s="59">
        <f>IF(SUM($D$12:CP$12)=0,0,$D$186)</f>
        <v>0</v>
      </c>
      <c r="CQ187" s="59">
        <f>IF(SUM($D$12:CQ$12)=0,0,$D$186)</f>
        <v>0</v>
      </c>
      <c r="CR187" s="59">
        <f>IF(SUM($D$12:CR$12)=0,0,$D$186)</f>
        <v>0</v>
      </c>
      <c r="CS187" s="59">
        <f>IF(SUM($D$12:CS$12)=0,0,$D$186)</f>
        <v>0</v>
      </c>
      <c r="CT187" s="59">
        <f>IF(SUM($D$12:CT$12)=0,0,$D$186)</f>
        <v>0</v>
      </c>
      <c r="CU187" s="59">
        <f>IF(SUM($D$12:CU$12)=0,0,$D$186)</f>
        <v>0</v>
      </c>
      <c r="CV187" s="59">
        <f>IF(SUM($D$12:CV$12)=0,0,$D$186)</f>
        <v>0</v>
      </c>
      <c r="CW187" s="59">
        <f>IF(SUM($D$12:CW$12)=0,0,$D$186)</f>
        <v>0</v>
      </c>
      <c r="CX187" s="59">
        <f>IF(SUM($D$12:CX$12)=0,0,$D$186)</f>
        <v>0</v>
      </c>
      <c r="CY187" s="59">
        <f>IF(SUM($D$12:CY$12)=0,0,$D$186)</f>
        <v>0</v>
      </c>
      <c r="CZ187" s="391"/>
    </row>
    <row r="188" spans="2:104" x14ac:dyDescent="0.25">
      <c r="B188" s="393" t="s">
        <v>186</v>
      </c>
      <c r="C188" s="9" t="s">
        <v>1117</v>
      </c>
      <c r="D188" s="61">
        <f t="shared" ref="D188:BO188" si="66">D187*D$7</f>
        <v>0</v>
      </c>
      <c r="E188" s="61">
        <f t="shared" si="66"/>
        <v>0</v>
      </c>
      <c r="F188" s="61">
        <f t="shared" si="66"/>
        <v>0</v>
      </c>
      <c r="G188" s="61">
        <f t="shared" si="66"/>
        <v>0</v>
      </c>
      <c r="H188" s="61">
        <f t="shared" si="66"/>
        <v>0</v>
      </c>
      <c r="I188" s="61">
        <f t="shared" si="66"/>
        <v>0</v>
      </c>
      <c r="J188" s="61">
        <f t="shared" si="66"/>
        <v>0</v>
      </c>
      <c r="K188" s="61">
        <f t="shared" si="66"/>
        <v>0</v>
      </c>
      <c r="L188" s="61">
        <f t="shared" si="66"/>
        <v>0</v>
      </c>
      <c r="M188" s="61">
        <f t="shared" si="66"/>
        <v>0</v>
      </c>
      <c r="N188" s="61">
        <f t="shared" si="66"/>
        <v>0</v>
      </c>
      <c r="O188" s="61">
        <f t="shared" si="66"/>
        <v>0</v>
      </c>
      <c r="P188" s="61">
        <f t="shared" si="66"/>
        <v>0</v>
      </c>
      <c r="Q188" s="61">
        <f t="shared" si="66"/>
        <v>0</v>
      </c>
      <c r="R188" s="61">
        <f t="shared" si="66"/>
        <v>0</v>
      </c>
      <c r="S188" s="61">
        <f t="shared" si="66"/>
        <v>0</v>
      </c>
      <c r="T188" s="61">
        <f t="shared" si="66"/>
        <v>0</v>
      </c>
      <c r="U188" s="61">
        <f t="shared" si="66"/>
        <v>0</v>
      </c>
      <c r="V188" s="61">
        <f t="shared" si="66"/>
        <v>0</v>
      </c>
      <c r="W188" s="61">
        <f t="shared" si="66"/>
        <v>0</v>
      </c>
      <c r="X188" s="61">
        <f t="shared" si="66"/>
        <v>0</v>
      </c>
      <c r="Y188" s="61">
        <f t="shared" si="66"/>
        <v>0</v>
      </c>
      <c r="Z188" s="61">
        <f t="shared" si="66"/>
        <v>0</v>
      </c>
      <c r="AA188" s="61">
        <f t="shared" si="66"/>
        <v>0</v>
      </c>
      <c r="AB188" s="61">
        <f t="shared" si="66"/>
        <v>0</v>
      </c>
      <c r="AC188" s="61">
        <f t="shared" si="66"/>
        <v>0</v>
      </c>
      <c r="AD188" s="61">
        <f t="shared" si="66"/>
        <v>0</v>
      </c>
      <c r="AE188" s="61">
        <f t="shared" si="66"/>
        <v>0</v>
      </c>
      <c r="AF188" s="61">
        <f t="shared" si="66"/>
        <v>0</v>
      </c>
      <c r="AG188" s="61">
        <f t="shared" si="66"/>
        <v>0</v>
      </c>
      <c r="AH188" s="61">
        <f t="shared" si="66"/>
        <v>0</v>
      </c>
      <c r="AI188" s="61">
        <f t="shared" si="66"/>
        <v>0</v>
      </c>
      <c r="AJ188" s="61">
        <f t="shared" si="66"/>
        <v>0</v>
      </c>
      <c r="AK188" s="61">
        <f t="shared" si="66"/>
        <v>0</v>
      </c>
      <c r="AL188" s="61">
        <f t="shared" si="66"/>
        <v>0</v>
      </c>
      <c r="AM188" s="61">
        <f t="shared" si="66"/>
        <v>0</v>
      </c>
      <c r="AN188" s="61">
        <f t="shared" si="66"/>
        <v>0</v>
      </c>
      <c r="AO188" s="61">
        <f t="shared" si="66"/>
        <v>0</v>
      </c>
      <c r="AP188" s="61">
        <f t="shared" si="66"/>
        <v>0</v>
      </c>
      <c r="AQ188" s="61">
        <f t="shared" si="66"/>
        <v>0</v>
      </c>
      <c r="AR188" s="61">
        <f t="shared" si="66"/>
        <v>0</v>
      </c>
      <c r="AS188" s="61">
        <f t="shared" si="66"/>
        <v>0</v>
      </c>
      <c r="AT188" s="61">
        <f t="shared" si="66"/>
        <v>0</v>
      </c>
      <c r="AU188" s="61">
        <f t="shared" si="66"/>
        <v>0</v>
      </c>
      <c r="AV188" s="61">
        <f t="shared" si="66"/>
        <v>0</v>
      </c>
      <c r="AW188" s="61">
        <f t="shared" si="66"/>
        <v>0</v>
      </c>
      <c r="AX188" s="61">
        <f t="shared" si="66"/>
        <v>0</v>
      </c>
      <c r="AY188" s="61">
        <f t="shared" si="66"/>
        <v>0</v>
      </c>
      <c r="AZ188" s="61">
        <f t="shared" si="66"/>
        <v>0</v>
      </c>
      <c r="BA188" s="61">
        <f t="shared" si="66"/>
        <v>0</v>
      </c>
      <c r="BB188" s="61">
        <f t="shared" si="66"/>
        <v>0</v>
      </c>
      <c r="BC188" s="61">
        <f t="shared" si="66"/>
        <v>0</v>
      </c>
      <c r="BD188" s="61">
        <f t="shared" si="66"/>
        <v>0</v>
      </c>
      <c r="BE188" s="61">
        <f t="shared" si="66"/>
        <v>0</v>
      </c>
      <c r="BF188" s="61">
        <f t="shared" si="66"/>
        <v>0</v>
      </c>
      <c r="BG188" s="61">
        <f t="shared" si="66"/>
        <v>0</v>
      </c>
      <c r="BH188" s="61">
        <f t="shared" si="66"/>
        <v>0</v>
      </c>
      <c r="BI188" s="61">
        <f t="shared" si="66"/>
        <v>0</v>
      </c>
      <c r="BJ188" s="61">
        <f t="shared" si="66"/>
        <v>0</v>
      </c>
      <c r="BK188" s="61">
        <f t="shared" si="66"/>
        <v>0</v>
      </c>
      <c r="BL188" s="61">
        <f t="shared" si="66"/>
        <v>0</v>
      </c>
      <c r="BM188" s="61">
        <f t="shared" si="66"/>
        <v>0</v>
      </c>
      <c r="BN188" s="61">
        <f t="shared" si="66"/>
        <v>0</v>
      </c>
      <c r="BO188" s="61">
        <f t="shared" si="66"/>
        <v>0</v>
      </c>
      <c r="BP188" s="61">
        <f t="shared" ref="BP188:CY188" si="67">BP187*BP$7</f>
        <v>0</v>
      </c>
      <c r="BQ188" s="61">
        <f t="shared" si="67"/>
        <v>0</v>
      </c>
      <c r="BR188" s="61">
        <f t="shared" si="67"/>
        <v>0</v>
      </c>
      <c r="BS188" s="61">
        <f t="shared" si="67"/>
        <v>0</v>
      </c>
      <c r="BT188" s="61">
        <f t="shared" si="67"/>
        <v>0</v>
      </c>
      <c r="BU188" s="61">
        <f t="shared" si="67"/>
        <v>0</v>
      </c>
      <c r="BV188" s="61">
        <f t="shared" si="67"/>
        <v>0</v>
      </c>
      <c r="BW188" s="61">
        <f t="shared" si="67"/>
        <v>0</v>
      </c>
      <c r="BX188" s="61">
        <f t="shared" si="67"/>
        <v>0</v>
      </c>
      <c r="BY188" s="61">
        <f t="shared" si="67"/>
        <v>0</v>
      </c>
      <c r="BZ188" s="61">
        <f t="shared" si="67"/>
        <v>0</v>
      </c>
      <c r="CA188" s="61">
        <f t="shared" si="67"/>
        <v>0</v>
      </c>
      <c r="CB188" s="61">
        <f t="shared" si="67"/>
        <v>0</v>
      </c>
      <c r="CC188" s="61">
        <f t="shared" si="67"/>
        <v>0</v>
      </c>
      <c r="CD188" s="61">
        <f t="shared" si="67"/>
        <v>0</v>
      </c>
      <c r="CE188" s="61">
        <f t="shared" si="67"/>
        <v>0</v>
      </c>
      <c r="CF188" s="61">
        <f t="shared" si="67"/>
        <v>0</v>
      </c>
      <c r="CG188" s="61">
        <f t="shared" si="67"/>
        <v>0</v>
      </c>
      <c r="CH188" s="61">
        <f t="shared" si="67"/>
        <v>0</v>
      </c>
      <c r="CI188" s="61">
        <f t="shared" si="67"/>
        <v>0</v>
      </c>
      <c r="CJ188" s="61">
        <f t="shared" si="67"/>
        <v>0</v>
      </c>
      <c r="CK188" s="61">
        <f t="shared" si="67"/>
        <v>0</v>
      </c>
      <c r="CL188" s="61">
        <f t="shared" si="67"/>
        <v>0</v>
      </c>
      <c r="CM188" s="61">
        <f t="shared" si="67"/>
        <v>0</v>
      </c>
      <c r="CN188" s="61">
        <f t="shared" si="67"/>
        <v>0</v>
      </c>
      <c r="CO188" s="61">
        <f t="shared" si="67"/>
        <v>0</v>
      </c>
      <c r="CP188" s="61">
        <f t="shared" si="67"/>
        <v>0</v>
      </c>
      <c r="CQ188" s="61">
        <f t="shared" si="67"/>
        <v>0</v>
      </c>
      <c r="CR188" s="61">
        <f t="shared" si="67"/>
        <v>0</v>
      </c>
      <c r="CS188" s="61">
        <f t="shared" si="67"/>
        <v>0</v>
      </c>
      <c r="CT188" s="61">
        <f t="shared" si="67"/>
        <v>0</v>
      </c>
      <c r="CU188" s="61">
        <f t="shared" si="67"/>
        <v>0</v>
      </c>
      <c r="CV188" s="61">
        <f t="shared" si="67"/>
        <v>0</v>
      </c>
      <c r="CW188" s="61">
        <f t="shared" si="67"/>
        <v>0</v>
      </c>
      <c r="CX188" s="61">
        <f t="shared" si="67"/>
        <v>0</v>
      </c>
      <c r="CY188" s="61">
        <f t="shared" si="67"/>
        <v>0</v>
      </c>
      <c r="CZ188" s="391"/>
    </row>
    <row r="189" spans="2:104" x14ac:dyDescent="0.25">
      <c r="B189" s="406"/>
      <c r="C189" s="390"/>
      <c r="D189" s="414"/>
      <c r="E189" s="414"/>
      <c r="F189" s="414"/>
      <c r="G189" s="414"/>
      <c r="H189" s="414"/>
      <c r="I189" s="414"/>
      <c r="J189" s="414"/>
      <c r="K189" s="414"/>
      <c r="L189" s="414"/>
      <c r="M189" s="414"/>
      <c r="N189" s="414"/>
      <c r="O189" s="414"/>
      <c r="P189" s="414"/>
      <c r="Q189" s="414"/>
      <c r="R189" s="414"/>
      <c r="S189" s="414"/>
      <c r="T189" s="414"/>
      <c r="U189" s="414"/>
      <c r="V189" s="414"/>
      <c r="W189" s="414"/>
      <c r="X189" s="414"/>
      <c r="Y189" s="414"/>
      <c r="Z189" s="414"/>
      <c r="AA189" s="414"/>
      <c r="AB189" s="414"/>
      <c r="AC189" s="414"/>
      <c r="AD189" s="414"/>
      <c r="AE189" s="414"/>
      <c r="AF189" s="414"/>
      <c r="AG189" s="414"/>
      <c r="AH189" s="414"/>
      <c r="AI189" s="414"/>
      <c r="AJ189" s="414"/>
      <c r="AK189" s="414"/>
      <c r="AL189" s="414"/>
      <c r="AM189" s="414"/>
      <c r="AN189" s="414"/>
      <c r="AO189" s="414"/>
      <c r="AP189" s="414"/>
      <c r="AQ189" s="414"/>
      <c r="AR189" s="414"/>
      <c r="AS189" s="414"/>
      <c r="AT189" s="414"/>
      <c r="AU189" s="414"/>
      <c r="AV189" s="414"/>
      <c r="AW189" s="414"/>
      <c r="AX189" s="414"/>
      <c r="AY189" s="414"/>
      <c r="AZ189" s="414"/>
      <c r="BA189" s="414"/>
      <c r="BB189" s="414"/>
      <c r="BC189" s="414"/>
      <c r="BD189" s="414"/>
      <c r="BE189" s="414"/>
      <c r="BF189" s="414"/>
      <c r="BG189" s="414"/>
      <c r="BH189" s="414"/>
      <c r="BI189" s="414"/>
      <c r="BJ189" s="414"/>
      <c r="BK189" s="414"/>
      <c r="BL189" s="414"/>
      <c r="BM189" s="414"/>
      <c r="BN189" s="414"/>
      <c r="BO189" s="414"/>
      <c r="BP189" s="414"/>
      <c r="BQ189" s="414"/>
      <c r="BR189" s="414"/>
      <c r="BS189" s="414"/>
      <c r="BT189" s="414"/>
      <c r="BU189" s="414"/>
      <c r="BV189" s="414"/>
      <c r="BW189" s="414"/>
      <c r="BX189" s="414"/>
      <c r="BY189" s="414"/>
      <c r="BZ189" s="414"/>
      <c r="CA189" s="414"/>
      <c r="CB189" s="414"/>
      <c r="CC189" s="414"/>
      <c r="CD189" s="414"/>
      <c r="CE189" s="414"/>
      <c r="CF189" s="414"/>
      <c r="CG189" s="414"/>
      <c r="CH189" s="414"/>
      <c r="CI189" s="414"/>
      <c r="CJ189" s="414"/>
      <c r="CK189" s="414"/>
      <c r="CL189" s="414"/>
      <c r="CM189" s="414"/>
      <c r="CN189" s="414"/>
      <c r="CO189" s="414"/>
      <c r="CP189" s="414"/>
      <c r="CQ189" s="414"/>
      <c r="CR189" s="414"/>
      <c r="CS189" s="414"/>
      <c r="CT189" s="414"/>
      <c r="CU189" s="414"/>
      <c r="CV189" s="414"/>
      <c r="CW189" s="414"/>
      <c r="CX189" s="414"/>
      <c r="CY189" s="414"/>
      <c r="CZ189" s="391"/>
    </row>
    <row r="190" spans="2:104" x14ac:dyDescent="0.25">
      <c r="B190" s="415" t="s">
        <v>429</v>
      </c>
      <c r="C190" s="390"/>
      <c r="D190" s="50"/>
      <c r="E190" s="50"/>
      <c r="F190" s="50"/>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c r="CC190" s="50"/>
      <c r="CD190" s="50"/>
      <c r="CE190" s="50"/>
      <c r="CF190" s="50"/>
      <c r="CG190" s="50"/>
      <c r="CH190" s="50"/>
      <c r="CI190" s="50"/>
      <c r="CJ190" s="50"/>
      <c r="CK190" s="50"/>
      <c r="CL190" s="50"/>
      <c r="CM190" s="50"/>
      <c r="CN190" s="50"/>
      <c r="CO190" s="50"/>
      <c r="CP190" s="50"/>
      <c r="CQ190" s="50"/>
      <c r="CR190" s="50"/>
      <c r="CS190" s="50"/>
      <c r="CT190" s="50"/>
      <c r="CU190" s="50"/>
      <c r="CV190" s="50"/>
      <c r="CW190" s="50"/>
      <c r="CX190" s="50"/>
      <c r="CY190" s="50"/>
      <c r="CZ190" s="391"/>
    </row>
    <row r="191" spans="2:104" x14ac:dyDescent="0.25">
      <c r="B191" s="403" t="s">
        <v>430</v>
      </c>
      <c r="C191" s="9" t="s">
        <v>1117</v>
      </c>
      <c r="D191" s="58">
        <f>'Data Input - Option 4'!H41</f>
        <v>0</v>
      </c>
      <c r="E191" s="58">
        <f>'Data Input - Option 4'!I41</f>
        <v>0</v>
      </c>
      <c r="F191" s="58">
        <f>'Data Input - Option 4'!J41</f>
        <v>0</v>
      </c>
      <c r="G191" s="58">
        <f>'Data Input - Option 4'!K41</f>
        <v>0</v>
      </c>
      <c r="H191" s="58">
        <f>'Data Input - Option 4'!L41</f>
        <v>0</v>
      </c>
      <c r="I191" s="58">
        <f>'Data Input - Option 4'!M41</f>
        <v>0</v>
      </c>
      <c r="J191" s="58">
        <f>'Data Input - Option 4'!N41</f>
        <v>0</v>
      </c>
      <c r="K191" s="58">
        <f>'Data Input - Option 4'!O41</f>
        <v>0</v>
      </c>
      <c r="L191" s="58">
        <f>'Data Input - Option 4'!P41</f>
        <v>0</v>
      </c>
      <c r="M191" s="58">
        <f>'Data Input - Option 4'!Q41</f>
        <v>0</v>
      </c>
      <c r="N191" s="58">
        <f>'Data Input - Option 4'!R41</f>
        <v>0</v>
      </c>
      <c r="O191" s="58">
        <f>'Data Input - Option 4'!S41</f>
        <v>0</v>
      </c>
      <c r="P191" s="58">
        <f>'Data Input - Option 4'!T41</f>
        <v>0</v>
      </c>
      <c r="Q191" s="58">
        <f>'Data Input - Option 4'!U41</f>
        <v>0</v>
      </c>
      <c r="R191" s="58">
        <f>'Data Input - Option 4'!V41</f>
        <v>0</v>
      </c>
      <c r="S191" s="58">
        <f>'Data Input - Option 4'!W41</f>
        <v>0</v>
      </c>
      <c r="T191" s="58">
        <f>'Data Input - Option 4'!X41</f>
        <v>0</v>
      </c>
      <c r="U191" s="58">
        <f>'Data Input - Option 4'!Y41</f>
        <v>0</v>
      </c>
      <c r="V191" s="58">
        <f>'Data Input - Option 4'!Z41</f>
        <v>0</v>
      </c>
      <c r="W191" s="58">
        <f>'Data Input - Option 4'!AA41</f>
        <v>0</v>
      </c>
      <c r="X191" s="58">
        <f>'Data Input - Option 4'!AB41</f>
        <v>0</v>
      </c>
      <c r="Y191" s="58">
        <f>'Data Input - Option 4'!AC41</f>
        <v>0</v>
      </c>
      <c r="Z191" s="58">
        <f>'Data Input - Option 4'!AD41</f>
        <v>0</v>
      </c>
      <c r="AA191" s="58">
        <f>'Data Input - Option 4'!AE41</f>
        <v>0</v>
      </c>
      <c r="AB191" s="58">
        <f>'Data Input - Option 4'!AF41</f>
        <v>0</v>
      </c>
      <c r="AC191" s="58">
        <f>'Data Input - Option 4'!AG41</f>
        <v>0</v>
      </c>
      <c r="AD191" s="58">
        <f>'Data Input - Option 4'!AH41</f>
        <v>0</v>
      </c>
      <c r="AE191" s="58">
        <f>'Data Input - Option 4'!AI41</f>
        <v>0</v>
      </c>
      <c r="AF191" s="58">
        <f>'Data Input - Option 4'!AJ41</f>
        <v>0</v>
      </c>
      <c r="AG191" s="58">
        <f>'Data Input - Option 4'!AK41</f>
        <v>0</v>
      </c>
      <c r="AH191" s="58">
        <f>'Data Input - Option 4'!AL41</f>
        <v>0</v>
      </c>
      <c r="AI191" s="58">
        <f>'Data Input - Option 4'!AM41</f>
        <v>0</v>
      </c>
      <c r="AJ191" s="58">
        <f>'Data Input - Option 4'!AN41</f>
        <v>0</v>
      </c>
      <c r="AK191" s="58">
        <f>'Data Input - Option 4'!AO41</f>
        <v>0</v>
      </c>
      <c r="AL191" s="58">
        <f>'Data Input - Option 4'!AP41</f>
        <v>0</v>
      </c>
      <c r="AM191" s="58">
        <f>'Data Input - Option 4'!AQ41</f>
        <v>0</v>
      </c>
      <c r="AN191" s="58">
        <f>'Data Input - Option 4'!AR41</f>
        <v>0</v>
      </c>
      <c r="AO191" s="58">
        <f>'Data Input - Option 4'!AS41</f>
        <v>0</v>
      </c>
      <c r="AP191" s="58">
        <f>'Data Input - Option 4'!AT41</f>
        <v>0</v>
      </c>
      <c r="AQ191" s="58">
        <f>'Data Input - Option 4'!AU41</f>
        <v>0</v>
      </c>
      <c r="AR191" s="58">
        <f>'Data Input - Option 4'!AV41</f>
        <v>0</v>
      </c>
      <c r="AS191" s="58">
        <f>'Data Input - Option 4'!AW41</f>
        <v>0</v>
      </c>
      <c r="AT191" s="58">
        <f>'Data Input - Option 4'!AX41</f>
        <v>0</v>
      </c>
      <c r="AU191" s="58">
        <f>'Data Input - Option 4'!AY41</f>
        <v>0</v>
      </c>
      <c r="AV191" s="58">
        <f>'Data Input - Option 4'!AZ41</f>
        <v>0</v>
      </c>
      <c r="AW191" s="58">
        <f>'Data Input - Option 4'!BA41</f>
        <v>0</v>
      </c>
      <c r="AX191" s="58">
        <f>'Data Input - Option 4'!BB41</f>
        <v>0</v>
      </c>
      <c r="AY191" s="58">
        <f>'Data Input - Option 4'!BC41</f>
        <v>0</v>
      </c>
      <c r="AZ191" s="58">
        <f>'Data Input - Option 4'!BD41</f>
        <v>0</v>
      </c>
      <c r="BA191" s="58">
        <f>'Data Input - Option 4'!BE41</f>
        <v>0</v>
      </c>
      <c r="BB191" s="58">
        <f>'Data Input - Option 4'!BF41</f>
        <v>0</v>
      </c>
      <c r="BC191" s="58">
        <f>'Data Input - Option 4'!BG41</f>
        <v>0</v>
      </c>
      <c r="BD191" s="58">
        <f>'Data Input - Option 4'!BH41</f>
        <v>0</v>
      </c>
      <c r="BE191" s="58">
        <f>'Data Input - Option 4'!BI41</f>
        <v>0</v>
      </c>
      <c r="BF191" s="58">
        <f>'Data Input - Option 4'!BJ41</f>
        <v>0</v>
      </c>
      <c r="BG191" s="58">
        <f>'Data Input - Option 4'!BK41</f>
        <v>0</v>
      </c>
      <c r="BH191" s="58">
        <f>'Data Input - Option 4'!BL41</f>
        <v>0</v>
      </c>
      <c r="BI191" s="58">
        <f>'Data Input - Option 4'!BM41</f>
        <v>0</v>
      </c>
      <c r="BJ191" s="58">
        <f>'Data Input - Option 4'!BN41</f>
        <v>0</v>
      </c>
      <c r="BK191" s="58">
        <f>'Data Input - Option 4'!BO41</f>
        <v>0</v>
      </c>
      <c r="BL191" s="58">
        <f>'Data Input - Option 4'!BP41</f>
        <v>0</v>
      </c>
      <c r="BM191" s="58">
        <f>'Data Input - Option 4'!BQ41</f>
        <v>0</v>
      </c>
      <c r="BN191" s="58">
        <f>'Data Input - Option 4'!BR41</f>
        <v>0</v>
      </c>
      <c r="BO191" s="58">
        <f>'Data Input - Option 4'!BS41</f>
        <v>0</v>
      </c>
      <c r="BP191" s="58">
        <f>'Data Input - Option 4'!BT41</f>
        <v>0</v>
      </c>
      <c r="BQ191" s="58">
        <f>'Data Input - Option 4'!BU41</f>
        <v>0</v>
      </c>
      <c r="BR191" s="58">
        <f>'Data Input - Option 4'!BV41</f>
        <v>0</v>
      </c>
      <c r="BS191" s="58">
        <f>'Data Input - Option 4'!BW41</f>
        <v>0</v>
      </c>
      <c r="BT191" s="58">
        <f>'Data Input - Option 4'!BX41</f>
        <v>0</v>
      </c>
      <c r="BU191" s="58">
        <f>'Data Input - Option 4'!BY41</f>
        <v>0</v>
      </c>
      <c r="BV191" s="58">
        <f>'Data Input - Option 4'!BZ41</f>
        <v>0</v>
      </c>
      <c r="BW191" s="58">
        <f>'Data Input - Option 4'!CA41</f>
        <v>0</v>
      </c>
      <c r="BX191" s="58">
        <f>'Data Input - Option 4'!CB41</f>
        <v>0</v>
      </c>
      <c r="BY191" s="58">
        <f>'Data Input - Option 4'!CC41</f>
        <v>0</v>
      </c>
      <c r="BZ191" s="58">
        <f>'Data Input - Option 4'!CD41</f>
        <v>0</v>
      </c>
      <c r="CA191" s="58">
        <f>'Data Input - Option 4'!CE41</f>
        <v>0</v>
      </c>
      <c r="CB191" s="58">
        <f>'Data Input - Option 4'!CF41</f>
        <v>0</v>
      </c>
      <c r="CC191" s="58">
        <f>'Data Input - Option 4'!CG41</f>
        <v>0</v>
      </c>
      <c r="CD191" s="58">
        <f>'Data Input - Option 4'!CH41</f>
        <v>0</v>
      </c>
      <c r="CE191" s="58">
        <f>'Data Input - Option 4'!CI41</f>
        <v>0</v>
      </c>
      <c r="CF191" s="58">
        <f>'Data Input - Option 4'!CJ41</f>
        <v>0</v>
      </c>
      <c r="CG191" s="58">
        <f>'Data Input - Option 4'!CK41</f>
        <v>0</v>
      </c>
      <c r="CH191" s="58">
        <f>'Data Input - Option 4'!CL41</f>
        <v>0</v>
      </c>
      <c r="CI191" s="58">
        <f>'Data Input - Option 4'!CM41</f>
        <v>0</v>
      </c>
      <c r="CJ191" s="58">
        <f>'Data Input - Option 4'!CN41</f>
        <v>0</v>
      </c>
      <c r="CK191" s="58">
        <f>'Data Input - Option 4'!CO41</f>
        <v>0</v>
      </c>
      <c r="CL191" s="58">
        <f>'Data Input - Option 4'!CP41</f>
        <v>0</v>
      </c>
      <c r="CM191" s="58">
        <f>'Data Input - Option 4'!CQ41</f>
        <v>0</v>
      </c>
      <c r="CN191" s="58">
        <f>'Data Input - Option 4'!CR41</f>
        <v>0</v>
      </c>
      <c r="CO191" s="58">
        <f>'Data Input - Option 4'!CS41</f>
        <v>0</v>
      </c>
      <c r="CP191" s="58">
        <f>'Data Input - Option 4'!CT41</f>
        <v>0</v>
      </c>
      <c r="CQ191" s="58">
        <f>'Data Input - Option 4'!CU41</f>
        <v>0</v>
      </c>
      <c r="CR191" s="58">
        <f>'Data Input - Option 4'!CV41</f>
        <v>0</v>
      </c>
      <c r="CS191" s="58">
        <f>'Data Input - Option 4'!CW41</f>
        <v>0</v>
      </c>
      <c r="CT191" s="58">
        <f>'Data Input - Option 4'!CX41</f>
        <v>0</v>
      </c>
      <c r="CU191" s="58">
        <f>'Data Input - Option 4'!CY41</f>
        <v>0</v>
      </c>
      <c r="CV191" s="58">
        <f>'Data Input - Option 4'!CZ41</f>
        <v>0</v>
      </c>
      <c r="CW191" s="58">
        <f>'Data Input - Option 4'!DA41</f>
        <v>0</v>
      </c>
      <c r="CX191" s="58">
        <f>'Data Input - Option 4'!DB41</f>
        <v>0</v>
      </c>
      <c r="CY191" s="58">
        <f>'Data Input - Option 4'!DC41</f>
        <v>0</v>
      </c>
      <c r="CZ191" s="391"/>
    </row>
    <row r="192" spans="2:104" x14ac:dyDescent="0.25">
      <c r="B192" s="403" t="s">
        <v>1060</v>
      </c>
      <c r="C192" s="9" t="s">
        <v>1117</v>
      </c>
      <c r="D192" s="61">
        <f t="shared" ref="D192:BO192" si="68">D191*D$7</f>
        <v>0</v>
      </c>
      <c r="E192" s="61">
        <f t="shared" si="68"/>
        <v>0</v>
      </c>
      <c r="F192" s="61">
        <f t="shared" si="68"/>
        <v>0</v>
      </c>
      <c r="G192" s="61">
        <f t="shared" si="68"/>
        <v>0</v>
      </c>
      <c r="H192" s="61">
        <f t="shared" si="68"/>
        <v>0</v>
      </c>
      <c r="I192" s="61">
        <f t="shared" si="68"/>
        <v>0</v>
      </c>
      <c r="J192" s="61">
        <f t="shared" si="68"/>
        <v>0</v>
      </c>
      <c r="K192" s="61">
        <f t="shared" si="68"/>
        <v>0</v>
      </c>
      <c r="L192" s="61">
        <f t="shared" si="68"/>
        <v>0</v>
      </c>
      <c r="M192" s="61">
        <f t="shared" si="68"/>
        <v>0</v>
      </c>
      <c r="N192" s="61">
        <f t="shared" si="68"/>
        <v>0</v>
      </c>
      <c r="O192" s="61">
        <f t="shared" si="68"/>
        <v>0</v>
      </c>
      <c r="P192" s="61">
        <f t="shared" si="68"/>
        <v>0</v>
      </c>
      <c r="Q192" s="61">
        <f t="shared" si="68"/>
        <v>0</v>
      </c>
      <c r="R192" s="61">
        <f t="shared" si="68"/>
        <v>0</v>
      </c>
      <c r="S192" s="61">
        <f t="shared" si="68"/>
        <v>0</v>
      </c>
      <c r="T192" s="61">
        <f t="shared" si="68"/>
        <v>0</v>
      </c>
      <c r="U192" s="61">
        <f t="shared" si="68"/>
        <v>0</v>
      </c>
      <c r="V192" s="61">
        <f t="shared" si="68"/>
        <v>0</v>
      </c>
      <c r="W192" s="61">
        <f t="shared" si="68"/>
        <v>0</v>
      </c>
      <c r="X192" s="61">
        <f t="shared" si="68"/>
        <v>0</v>
      </c>
      <c r="Y192" s="61">
        <f t="shared" si="68"/>
        <v>0</v>
      </c>
      <c r="Z192" s="61">
        <f t="shared" si="68"/>
        <v>0</v>
      </c>
      <c r="AA192" s="61">
        <f t="shared" si="68"/>
        <v>0</v>
      </c>
      <c r="AB192" s="61">
        <f t="shared" si="68"/>
        <v>0</v>
      </c>
      <c r="AC192" s="61">
        <f t="shared" si="68"/>
        <v>0</v>
      </c>
      <c r="AD192" s="61">
        <f t="shared" si="68"/>
        <v>0</v>
      </c>
      <c r="AE192" s="61">
        <f t="shared" si="68"/>
        <v>0</v>
      </c>
      <c r="AF192" s="61">
        <f t="shared" si="68"/>
        <v>0</v>
      </c>
      <c r="AG192" s="61">
        <f t="shared" si="68"/>
        <v>0</v>
      </c>
      <c r="AH192" s="61">
        <f t="shared" si="68"/>
        <v>0</v>
      </c>
      <c r="AI192" s="61">
        <f t="shared" si="68"/>
        <v>0</v>
      </c>
      <c r="AJ192" s="61">
        <f t="shared" si="68"/>
        <v>0</v>
      </c>
      <c r="AK192" s="61">
        <f t="shared" si="68"/>
        <v>0</v>
      </c>
      <c r="AL192" s="61">
        <f t="shared" si="68"/>
        <v>0</v>
      </c>
      <c r="AM192" s="61">
        <f t="shared" si="68"/>
        <v>0</v>
      </c>
      <c r="AN192" s="61">
        <f t="shared" si="68"/>
        <v>0</v>
      </c>
      <c r="AO192" s="61">
        <f t="shared" si="68"/>
        <v>0</v>
      </c>
      <c r="AP192" s="61">
        <f t="shared" si="68"/>
        <v>0</v>
      </c>
      <c r="AQ192" s="61">
        <f t="shared" si="68"/>
        <v>0</v>
      </c>
      <c r="AR192" s="61">
        <f t="shared" si="68"/>
        <v>0</v>
      </c>
      <c r="AS192" s="61">
        <f t="shared" si="68"/>
        <v>0</v>
      </c>
      <c r="AT192" s="61">
        <f t="shared" si="68"/>
        <v>0</v>
      </c>
      <c r="AU192" s="61">
        <f t="shared" si="68"/>
        <v>0</v>
      </c>
      <c r="AV192" s="61">
        <f t="shared" si="68"/>
        <v>0</v>
      </c>
      <c r="AW192" s="61">
        <f t="shared" si="68"/>
        <v>0</v>
      </c>
      <c r="AX192" s="61">
        <f t="shared" si="68"/>
        <v>0</v>
      </c>
      <c r="AY192" s="61">
        <f t="shared" si="68"/>
        <v>0</v>
      </c>
      <c r="AZ192" s="61">
        <f t="shared" si="68"/>
        <v>0</v>
      </c>
      <c r="BA192" s="61">
        <f t="shared" si="68"/>
        <v>0</v>
      </c>
      <c r="BB192" s="61">
        <f t="shared" si="68"/>
        <v>0</v>
      </c>
      <c r="BC192" s="61">
        <f t="shared" si="68"/>
        <v>0</v>
      </c>
      <c r="BD192" s="61">
        <f t="shared" si="68"/>
        <v>0</v>
      </c>
      <c r="BE192" s="61">
        <f t="shared" si="68"/>
        <v>0</v>
      </c>
      <c r="BF192" s="61">
        <f t="shared" si="68"/>
        <v>0</v>
      </c>
      <c r="BG192" s="61">
        <f t="shared" si="68"/>
        <v>0</v>
      </c>
      <c r="BH192" s="61">
        <f t="shared" si="68"/>
        <v>0</v>
      </c>
      <c r="BI192" s="61">
        <f t="shared" si="68"/>
        <v>0</v>
      </c>
      <c r="BJ192" s="61">
        <f t="shared" si="68"/>
        <v>0</v>
      </c>
      <c r="BK192" s="61">
        <f t="shared" si="68"/>
        <v>0</v>
      </c>
      <c r="BL192" s="61">
        <f t="shared" si="68"/>
        <v>0</v>
      </c>
      <c r="BM192" s="61">
        <f t="shared" si="68"/>
        <v>0</v>
      </c>
      <c r="BN192" s="61">
        <f t="shared" si="68"/>
        <v>0</v>
      </c>
      <c r="BO192" s="61">
        <f t="shared" si="68"/>
        <v>0</v>
      </c>
      <c r="BP192" s="61">
        <f t="shared" ref="BP192:CY192" si="69">BP191*BP$7</f>
        <v>0</v>
      </c>
      <c r="BQ192" s="61">
        <f t="shared" si="69"/>
        <v>0</v>
      </c>
      <c r="BR192" s="61">
        <f t="shared" si="69"/>
        <v>0</v>
      </c>
      <c r="BS192" s="61">
        <f t="shared" si="69"/>
        <v>0</v>
      </c>
      <c r="BT192" s="61">
        <f t="shared" si="69"/>
        <v>0</v>
      </c>
      <c r="BU192" s="61">
        <f t="shared" si="69"/>
        <v>0</v>
      </c>
      <c r="BV192" s="61">
        <f t="shared" si="69"/>
        <v>0</v>
      </c>
      <c r="BW192" s="61">
        <f t="shared" si="69"/>
        <v>0</v>
      </c>
      <c r="BX192" s="61">
        <f t="shared" si="69"/>
        <v>0</v>
      </c>
      <c r="BY192" s="61">
        <f t="shared" si="69"/>
        <v>0</v>
      </c>
      <c r="BZ192" s="61">
        <f t="shared" si="69"/>
        <v>0</v>
      </c>
      <c r="CA192" s="61">
        <f t="shared" si="69"/>
        <v>0</v>
      </c>
      <c r="CB192" s="61">
        <f t="shared" si="69"/>
        <v>0</v>
      </c>
      <c r="CC192" s="61">
        <f t="shared" si="69"/>
        <v>0</v>
      </c>
      <c r="CD192" s="61">
        <f t="shared" si="69"/>
        <v>0</v>
      </c>
      <c r="CE192" s="61">
        <f t="shared" si="69"/>
        <v>0</v>
      </c>
      <c r="CF192" s="61">
        <f t="shared" si="69"/>
        <v>0</v>
      </c>
      <c r="CG192" s="61">
        <f t="shared" si="69"/>
        <v>0</v>
      </c>
      <c r="CH192" s="61">
        <f t="shared" si="69"/>
        <v>0</v>
      </c>
      <c r="CI192" s="61">
        <f t="shared" si="69"/>
        <v>0</v>
      </c>
      <c r="CJ192" s="61">
        <f t="shared" si="69"/>
        <v>0</v>
      </c>
      <c r="CK192" s="61">
        <f t="shared" si="69"/>
        <v>0</v>
      </c>
      <c r="CL192" s="61">
        <f t="shared" si="69"/>
        <v>0</v>
      </c>
      <c r="CM192" s="61">
        <f t="shared" si="69"/>
        <v>0</v>
      </c>
      <c r="CN192" s="61">
        <f t="shared" si="69"/>
        <v>0</v>
      </c>
      <c r="CO192" s="61">
        <f t="shared" si="69"/>
        <v>0</v>
      </c>
      <c r="CP192" s="61">
        <f t="shared" si="69"/>
        <v>0</v>
      </c>
      <c r="CQ192" s="61">
        <f t="shared" si="69"/>
        <v>0</v>
      </c>
      <c r="CR192" s="61">
        <f t="shared" si="69"/>
        <v>0</v>
      </c>
      <c r="CS192" s="61">
        <f t="shared" si="69"/>
        <v>0</v>
      </c>
      <c r="CT192" s="61">
        <f t="shared" si="69"/>
        <v>0</v>
      </c>
      <c r="CU192" s="61">
        <f t="shared" si="69"/>
        <v>0</v>
      </c>
      <c r="CV192" s="61">
        <f t="shared" si="69"/>
        <v>0</v>
      </c>
      <c r="CW192" s="61">
        <f t="shared" si="69"/>
        <v>0</v>
      </c>
      <c r="CX192" s="61">
        <f t="shared" si="69"/>
        <v>0</v>
      </c>
      <c r="CY192" s="61">
        <f t="shared" si="69"/>
        <v>0</v>
      </c>
      <c r="CZ192" s="391"/>
    </row>
    <row r="193" spans="2:104" x14ac:dyDescent="0.25">
      <c r="B193" s="393"/>
      <c r="C193" s="390"/>
      <c r="D193" s="50"/>
      <c r="E193" s="50"/>
      <c r="F193" s="50"/>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c r="CC193" s="50"/>
      <c r="CD193" s="50"/>
      <c r="CE193" s="50"/>
      <c r="CF193" s="50"/>
      <c r="CG193" s="50"/>
      <c r="CH193" s="50"/>
      <c r="CI193" s="50"/>
      <c r="CJ193" s="50"/>
      <c r="CK193" s="50"/>
      <c r="CL193" s="50"/>
      <c r="CM193" s="50"/>
      <c r="CN193" s="50"/>
      <c r="CO193" s="50"/>
      <c r="CP193" s="50"/>
      <c r="CQ193" s="50"/>
      <c r="CR193" s="50"/>
      <c r="CS193" s="50"/>
      <c r="CT193" s="50"/>
      <c r="CU193" s="50"/>
      <c r="CV193" s="50"/>
      <c r="CW193" s="50"/>
      <c r="CX193" s="50"/>
      <c r="CY193" s="50"/>
      <c r="CZ193" s="391"/>
    </row>
    <row r="194" spans="2:104" x14ac:dyDescent="0.25">
      <c r="B194" s="404" t="s">
        <v>432</v>
      </c>
      <c r="C194" s="9" t="s">
        <v>1117</v>
      </c>
      <c r="D194" s="61">
        <f>IF('Data Input - Option 4'!$F$37="Yes",D192+D13,D188)</f>
        <v>0</v>
      </c>
      <c r="E194" s="61">
        <f>IF('Data Input - Option 4'!$F$37="Yes",E192+E13,E188)</f>
        <v>0</v>
      </c>
      <c r="F194" s="61">
        <f>IF('Data Input - Option 4'!$F$37="Yes",F192+F13,F188)</f>
        <v>0</v>
      </c>
      <c r="G194" s="61">
        <f>IF('Data Input - Option 4'!$F$37="Yes",G192+G13,G188)</f>
        <v>0</v>
      </c>
      <c r="H194" s="61">
        <f>IF('Data Input - Option 4'!$F$37="Yes",H192+H13,H188)</f>
        <v>0</v>
      </c>
      <c r="I194" s="61">
        <f>IF('Data Input - Option 4'!$F$37="Yes",I192+I13,I188)</f>
        <v>0</v>
      </c>
      <c r="J194" s="61">
        <f>IF('Data Input - Option 4'!$F$37="Yes",J192+J13,J188)</f>
        <v>0</v>
      </c>
      <c r="K194" s="61">
        <f>IF('Data Input - Option 4'!$F$37="Yes",K192+K13,K188)</f>
        <v>0</v>
      </c>
      <c r="L194" s="61">
        <f>IF('Data Input - Option 4'!$F$37="Yes",L192+L13,L188)</f>
        <v>0</v>
      </c>
      <c r="M194" s="61">
        <f>IF('Data Input - Option 4'!$F$37="Yes",M192+M13,M188)</f>
        <v>0</v>
      </c>
      <c r="N194" s="61">
        <f>IF('Data Input - Option 4'!$F$37="Yes",N192+N13,N188)</f>
        <v>0</v>
      </c>
      <c r="O194" s="61">
        <f>IF('Data Input - Option 4'!$F$37="Yes",O192+O13,O188)</f>
        <v>0</v>
      </c>
      <c r="P194" s="61">
        <f>IF('Data Input - Option 4'!$F$37="Yes",P192+P13,P188)</f>
        <v>0</v>
      </c>
      <c r="Q194" s="61">
        <f>IF('Data Input - Option 4'!$F$37="Yes",Q192+Q13,Q188)</f>
        <v>0</v>
      </c>
      <c r="R194" s="61">
        <f>IF('Data Input - Option 4'!$F$37="Yes",R192+R13,R188)</f>
        <v>0</v>
      </c>
      <c r="S194" s="61">
        <f>IF('Data Input - Option 4'!$F$37="Yes",S192+S13,S188)</f>
        <v>0</v>
      </c>
      <c r="T194" s="61">
        <f>IF('Data Input - Option 4'!$F$37="Yes",T192+T13,T188)</f>
        <v>0</v>
      </c>
      <c r="U194" s="61">
        <f>IF('Data Input - Option 4'!$F$37="Yes",U192+U13,U188)</f>
        <v>0</v>
      </c>
      <c r="V194" s="61">
        <f>IF('Data Input - Option 4'!$F$37="Yes",V192+V13,V188)</f>
        <v>0</v>
      </c>
      <c r="W194" s="61">
        <f>IF('Data Input - Option 4'!$F$37="Yes",W192+W13,W188)</f>
        <v>0</v>
      </c>
      <c r="X194" s="61">
        <f>IF('Data Input - Option 4'!$F$37="Yes",X192+X13,X188)</f>
        <v>0</v>
      </c>
      <c r="Y194" s="61">
        <f>IF('Data Input - Option 4'!$F$37="Yes",Y192+Y13,Y188)</f>
        <v>0</v>
      </c>
      <c r="Z194" s="61">
        <f>IF('Data Input - Option 4'!$F$37="Yes",Z192+Z13,Z188)</f>
        <v>0</v>
      </c>
      <c r="AA194" s="61">
        <f>IF('Data Input - Option 4'!$F$37="Yes",AA192+AA13,AA188)</f>
        <v>0</v>
      </c>
      <c r="AB194" s="61">
        <f>IF('Data Input - Option 4'!$F$37="Yes",AB192+AB13,AB188)</f>
        <v>0</v>
      </c>
      <c r="AC194" s="61">
        <f>IF('Data Input - Option 4'!$F$37="Yes",AC192+AC13,AC188)</f>
        <v>0</v>
      </c>
      <c r="AD194" s="61">
        <f>IF('Data Input - Option 4'!$F$37="Yes",AD192+AD13,AD188)</f>
        <v>0</v>
      </c>
      <c r="AE194" s="61">
        <f>IF('Data Input - Option 4'!$F$37="Yes",AE192+AE13,AE188)</f>
        <v>0</v>
      </c>
      <c r="AF194" s="61">
        <f>IF('Data Input - Option 4'!$F$37="Yes",AF192+AF13,AF188)</f>
        <v>0</v>
      </c>
      <c r="AG194" s="61">
        <f>IF('Data Input - Option 4'!$F$37="Yes",AG192+AG13,AG188)</f>
        <v>0</v>
      </c>
      <c r="AH194" s="61">
        <f>IF('Data Input - Option 4'!$F$37="Yes",AH192+AH13,AH188)</f>
        <v>0</v>
      </c>
      <c r="AI194" s="61">
        <f>IF('Data Input - Option 4'!$F$37="Yes",AI192+AI13,AI188)</f>
        <v>0</v>
      </c>
      <c r="AJ194" s="61">
        <f>IF('Data Input - Option 4'!$F$37="Yes",AJ192+AJ13,AJ188)</f>
        <v>0</v>
      </c>
      <c r="AK194" s="61">
        <f>IF('Data Input - Option 4'!$F$37="Yes",AK192+AK13,AK188)</f>
        <v>0</v>
      </c>
      <c r="AL194" s="61">
        <f>IF('Data Input - Option 4'!$F$37="Yes",AL192+AL13,AL188)</f>
        <v>0</v>
      </c>
      <c r="AM194" s="61">
        <f>IF('Data Input - Option 4'!$F$37="Yes",AM192+AM13,AM188)</f>
        <v>0</v>
      </c>
      <c r="AN194" s="61">
        <f>IF('Data Input - Option 4'!$F$37="Yes",AN192+AN13,AN188)</f>
        <v>0</v>
      </c>
      <c r="AO194" s="61">
        <f>IF('Data Input - Option 4'!$F$37="Yes",AO192+AO13,AO188)</f>
        <v>0</v>
      </c>
      <c r="AP194" s="61">
        <f>IF('Data Input - Option 4'!$F$37="Yes",AP192+AP13,AP188)</f>
        <v>0</v>
      </c>
      <c r="AQ194" s="61">
        <f>IF('Data Input - Option 4'!$F$37="Yes",AQ192+AQ13,AQ188)</f>
        <v>0</v>
      </c>
      <c r="AR194" s="61">
        <f>IF('Data Input - Option 4'!$F$37="Yes",AR192+AR13,AR188)</f>
        <v>0</v>
      </c>
      <c r="AS194" s="61">
        <f>IF('Data Input - Option 4'!$F$37="Yes",AS192+AS13,AS188)</f>
        <v>0</v>
      </c>
      <c r="AT194" s="61">
        <f>IF('Data Input - Option 4'!$F$37="Yes",AT192+AT13,AT188)</f>
        <v>0</v>
      </c>
      <c r="AU194" s="61">
        <f>IF('Data Input - Option 4'!$F$37="Yes",AU192+AU13,AU188)</f>
        <v>0</v>
      </c>
      <c r="AV194" s="61">
        <f>IF('Data Input - Option 4'!$F$37="Yes",AV192+AV13,AV188)</f>
        <v>0</v>
      </c>
      <c r="AW194" s="61">
        <f>IF('Data Input - Option 4'!$F$37="Yes",AW192+AW13,AW188)</f>
        <v>0</v>
      </c>
      <c r="AX194" s="61">
        <f>IF('Data Input - Option 4'!$F$37="Yes",AX192+AX13,AX188)</f>
        <v>0</v>
      </c>
      <c r="AY194" s="61">
        <f>IF('Data Input - Option 4'!$F$37="Yes",AY192+AY13,AY188)</f>
        <v>0</v>
      </c>
      <c r="AZ194" s="61">
        <f>IF('Data Input - Option 4'!$F$37="Yes",AZ192+AZ13,AZ188)</f>
        <v>0</v>
      </c>
      <c r="BA194" s="61">
        <f>IF('Data Input - Option 4'!$F$37="Yes",BA192+BA13,BA188)</f>
        <v>0</v>
      </c>
      <c r="BB194" s="61">
        <f>IF('Data Input - Option 4'!$F$37="Yes",BB192+BB13,BB188)</f>
        <v>0</v>
      </c>
      <c r="BC194" s="61">
        <f>IF('Data Input - Option 4'!$F$37="Yes",BC192+BC13,BC188)</f>
        <v>0</v>
      </c>
      <c r="BD194" s="61">
        <f>IF('Data Input - Option 4'!$F$37="Yes",BD192+BD13,BD188)</f>
        <v>0</v>
      </c>
      <c r="BE194" s="61">
        <f>IF('Data Input - Option 4'!$F$37="Yes",BE192+BE13,BE188)</f>
        <v>0</v>
      </c>
      <c r="BF194" s="61">
        <f>IF('Data Input - Option 4'!$F$37="Yes",BF192+BF13,BF188)</f>
        <v>0</v>
      </c>
      <c r="BG194" s="61">
        <f>IF('Data Input - Option 4'!$F$37="Yes",BG192+BG13,BG188)</f>
        <v>0</v>
      </c>
      <c r="BH194" s="61">
        <f>IF('Data Input - Option 4'!$F$37="Yes",BH192+BH13,BH188)</f>
        <v>0</v>
      </c>
      <c r="BI194" s="61">
        <f>IF('Data Input - Option 4'!$F$37="Yes",BI192+BI13,BI188)</f>
        <v>0</v>
      </c>
      <c r="BJ194" s="61">
        <f>IF('Data Input - Option 4'!$F$37="Yes",BJ192+BJ13,BJ188)</f>
        <v>0</v>
      </c>
      <c r="BK194" s="61">
        <f>IF('Data Input - Option 4'!$F$37="Yes",BK192+BK13,BK188)</f>
        <v>0</v>
      </c>
      <c r="BL194" s="61">
        <f>IF('Data Input - Option 4'!$F$37="Yes",BL192+BL13,BL188)</f>
        <v>0</v>
      </c>
      <c r="BM194" s="61">
        <f>IF('Data Input - Option 4'!$F$37="Yes",BM192+BM13,BM188)</f>
        <v>0</v>
      </c>
      <c r="BN194" s="61">
        <f>IF('Data Input - Option 4'!$F$37="Yes",BN192+BN13,BN188)</f>
        <v>0</v>
      </c>
      <c r="BO194" s="61">
        <f>IF('Data Input - Option 4'!$F$37="Yes",BO192+BO13,BO188)</f>
        <v>0</v>
      </c>
      <c r="BP194" s="61">
        <f>IF('Data Input - Option 4'!$F$37="Yes",BP192+BP13,BP188)</f>
        <v>0</v>
      </c>
      <c r="BQ194" s="61">
        <f>IF('Data Input - Option 4'!$F$37="Yes",BQ192+BQ13,BQ188)</f>
        <v>0</v>
      </c>
      <c r="BR194" s="61">
        <f>IF('Data Input - Option 4'!$F$37="Yes",BR192+BR13,BR188)</f>
        <v>0</v>
      </c>
      <c r="BS194" s="61">
        <f>IF('Data Input - Option 4'!$F$37="Yes",BS192+BS13,BS188)</f>
        <v>0</v>
      </c>
      <c r="BT194" s="61">
        <f>IF('Data Input - Option 4'!$F$37="Yes",BT192+BT13,BT188)</f>
        <v>0</v>
      </c>
      <c r="BU194" s="61">
        <f>IF('Data Input - Option 4'!$F$37="Yes",BU192+BU13,BU188)</f>
        <v>0</v>
      </c>
      <c r="BV194" s="61">
        <f>IF('Data Input - Option 4'!$F$37="Yes",BV192+BV13,BV188)</f>
        <v>0</v>
      </c>
      <c r="BW194" s="61">
        <f>IF('Data Input - Option 4'!$F$37="Yes",BW192+BW13,BW188)</f>
        <v>0</v>
      </c>
      <c r="BX194" s="61">
        <f>IF('Data Input - Option 4'!$F$37="Yes",BX192+BX13,BX188)</f>
        <v>0</v>
      </c>
      <c r="BY194" s="61">
        <f>IF('Data Input - Option 4'!$F$37="Yes",BY192+BY13,BY188)</f>
        <v>0</v>
      </c>
      <c r="BZ194" s="61">
        <f>IF('Data Input - Option 4'!$F$37="Yes",BZ192+BZ13,BZ188)</f>
        <v>0</v>
      </c>
      <c r="CA194" s="61">
        <f>IF('Data Input - Option 4'!$F$37="Yes",CA192+CA13,CA188)</f>
        <v>0</v>
      </c>
      <c r="CB194" s="61">
        <f>IF('Data Input - Option 4'!$F$37="Yes",CB192+CB13,CB188)</f>
        <v>0</v>
      </c>
      <c r="CC194" s="61">
        <f>IF('Data Input - Option 4'!$F$37="Yes",CC192+CC13,CC188)</f>
        <v>0</v>
      </c>
      <c r="CD194" s="61">
        <f>IF('Data Input - Option 4'!$F$37="Yes",CD192+CD13,CD188)</f>
        <v>0</v>
      </c>
      <c r="CE194" s="61">
        <f>IF('Data Input - Option 4'!$F$37="Yes",CE192+CE13,CE188)</f>
        <v>0</v>
      </c>
      <c r="CF194" s="61">
        <f>IF('Data Input - Option 4'!$F$37="Yes",CF192+CF13,CF188)</f>
        <v>0</v>
      </c>
      <c r="CG194" s="61">
        <f>IF('Data Input - Option 4'!$F$37="Yes",CG192+CG13,CG188)</f>
        <v>0</v>
      </c>
      <c r="CH194" s="61">
        <f>IF('Data Input - Option 4'!$F$37="Yes",CH192+CH13,CH188)</f>
        <v>0</v>
      </c>
      <c r="CI194" s="61">
        <f>IF('Data Input - Option 4'!$F$37="Yes",CI192+CI13,CI188)</f>
        <v>0</v>
      </c>
      <c r="CJ194" s="61">
        <f>IF('Data Input - Option 4'!$F$37="Yes",CJ192+CJ13,CJ188)</f>
        <v>0</v>
      </c>
      <c r="CK194" s="61">
        <f>IF('Data Input - Option 4'!$F$37="Yes",CK192+CK13,CK188)</f>
        <v>0</v>
      </c>
      <c r="CL194" s="61">
        <f>IF('Data Input - Option 4'!$F$37="Yes",CL192+CL13,CL188)</f>
        <v>0</v>
      </c>
      <c r="CM194" s="61">
        <f>IF('Data Input - Option 4'!$F$37="Yes",CM192+CM13,CM188)</f>
        <v>0</v>
      </c>
      <c r="CN194" s="61">
        <f>IF('Data Input - Option 4'!$F$37="Yes",CN192+CN13,CN188)</f>
        <v>0</v>
      </c>
      <c r="CO194" s="61">
        <f>IF('Data Input - Option 4'!$F$37="Yes",CO192+CO13,CO188)</f>
        <v>0</v>
      </c>
      <c r="CP194" s="61">
        <f>IF('Data Input - Option 4'!$F$37="Yes",CP192+CP13,CP188)</f>
        <v>0</v>
      </c>
      <c r="CQ194" s="61">
        <f>IF('Data Input - Option 4'!$F$37="Yes",CQ192+CQ13,CQ188)</f>
        <v>0</v>
      </c>
      <c r="CR194" s="61">
        <f>IF('Data Input - Option 4'!$F$37="Yes",CR192+CR13,CR188)</f>
        <v>0</v>
      </c>
      <c r="CS194" s="61">
        <f>IF('Data Input - Option 4'!$F$37="Yes",CS192+CS13,CS188)</f>
        <v>0</v>
      </c>
      <c r="CT194" s="61">
        <f>IF('Data Input - Option 4'!$F$37="Yes",CT192+CT13,CT188)</f>
        <v>0</v>
      </c>
      <c r="CU194" s="61">
        <f>IF('Data Input - Option 4'!$F$37="Yes",CU192+CU13,CU188)</f>
        <v>0</v>
      </c>
      <c r="CV194" s="61">
        <f>IF('Data Input - Option 4'!$F$37="Yes",CV192+CV13,CV188)</f>
        <v>0</v>
      </c>
      <c r="CW194" s="61">
        <f>IF('Data Input - Option 4'!$F$37="Yes",CW192+CW13,CW188)</f>
        <v>0</v>
      </c>
      <c r="CX194" s="61">
        <f>IF('Data Input - Option 4'!$F$37="Yes",CX192+CX13,CX188)</f>
        <v>0</v>
      </c>
      <c r="CY194" s="61">
        <f>IF('Data Input - Option 4'!$F$37="Yes",CY192+CY13,CY188)</f>
        <v>0</v>
      </c>
      <c r="CZ194" s="391"/>
    </row>
    <row r="195" spans="2:104" x14ac:dyDescent="0.25">
      <c r="B195" s="393"/>
      <c r="C195" s="390"/>
      <c r="D195" s="50"/>
      <c r="E195" s="50"/>
      <c r="F195" s="401"/>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c r="CV195" s="50"/>
      <c r="CW195" s="50"/>
      <c r="CX195" s="50"/>
      <c r="CY195" s="50"/>
      <c r="CZ195" s="391"/>
    </row>
    <row r="196" spans="2:104" x14ac:dyDescent="0.25">
      <c r="B196" s="406" t="s">
        <v>312</v>
      </c>
      <c r="C196" s="390" t="s">
        <v>404</v>
      </c>
      <c r="D196" s="62">
        <f>'Data Input - General'!H16</f>
        <v>0</v>
      </c>
      <c r="E196" s="414"/>
      <c r="F196" s="414"/>
      <c r="G196" s="416"/>
      <c r="H196" s="414"/>
      <c r="I196" s="414"/>
      <c r="J196" s="414"/>
      <c r="K196" s="414"/>
      <c r="L196" s="414"/>
      <c r="M196" s="414"/>
      <c r="N196" s="414"/>
      <c r="O196" s="414"/>
      <c r="P196" s="414"/>
      <c r="Q196" s="414"/>
      <c r="R196" s="414"/>
      <c r="S196" s="414"/>
      <c r="T196" s="414"/>
      <c r="U196" s="414"/>
      <c r="V196" s="414"/>
      <c r="W196" s="414"/>
      <c r="X196" s="414"/>
      <c r="Y196" s="414"/>
      <c r="Z196" s="414"/>
      <c r="AA196" s="414"/>
      <c r="AB196" s="414"/>
      <c r="AC196" s="414"/>
      <c r="AD196" s="414"/>
      <c r="AE196" s="414"/>
      <c r="AF196" s="414"/>
      <c r="AG196" s="414"/>
      <c r="AH196" s="414"/>
      <c r="AI196" s="414"/>
      <c r="AJ196" s="414"/>
      <c r="AK196" s="414"/>
      <c r="AL196" s="414"/>
      <c r="AM196" s="414"/>
      <c r="AN196" s="414"/>
      <c r="AO196" s="414"/>
      <c r="AP196" s="414"/>
      <c r="AQ196" s="414"/>
      <c r="AR196" s="414"/>
      <c r="AS196" s="414"/>
      <c r="AT196" s="414"/>
      <c r="AU196" s="414"/>
      <c r="AV196" s="414"/>
      <c r="AW196" s="414"/>
      <c r="AX196" s="414"/>
      <c r="AY196" s="414"/>
      <c r="AZ196" s="414"/>
      <c r="BA196" s="414"/>
      <c r="BB196" s="414"/>
      <c r="BC196" s="414"/>
      <c r="BD196" s="414"/>
      <c r="BE196" s="414"/>
      <c r="BF196" s="414"/>
      <c r="BG196" s="414"/>
      <c r="BH196" s="414"/>
      <c r="BI196" s="414"/>
      <c r="BJ196" s="414"/>
      <c r="BK196" s="414"/>
      <c r="BL196" s="414"/>
      <c r="BM196" s="414"/>
      <c r="BN196" s="414"/>
      <c r="BO196" s="414"/>
      <c r="BP196" s="414"/>
      <c r="BQ196" s="414"/>
      <c r="BR196" s="414"/>
      <c r="BS196" s="414"/>
      <c r="BT196" s="414"/>
      <c r="BU196" s="414"/>
      <c r="BV196" s="414"/>
      <c r="BW196" s="414"/>
      <c r="BX196" s="414"/>
      <c r="BY196" s="414"/>
      <c r="BZ196" s="414"/>
      <c r="CA196" s="414"/>
      <c r="CB196" s="414"/>
      <c r="CC196" s="414"/>
      <c r="CD196" s="414"/>
      <c r="CE196" s="414"/>
      <c r="CF196" s="414"/>
      <c r="CG196" s="414"/>
      <c r="CH196" s="414"/>
      <c r="CI196" s="414"/>
      <c r="CJ196" s="414"/>
      <c r="CK196" s="414"/>
      <c r="CL196" s="414"/>
      <c r="CM196" s="414"/>
      <c r="CN196" s="414"/>
      <c r="CO196" s="414"/>
      <c r="CP196" s="414"/>
      <c r="CQ196" s="414"/>
      <c r="CR196" s="414"/>
      <c r="CS196" s="414"/>
      <c r="CT196" s="414"/>
      <c r="CU196" s="414"/>
      <c r="CV196" s="414"/>
      <c r="CW196" s="414"/>
      <c r="CX196" s="414"/>
      <c r="CY196" s="414"/>
      <c r="CZ196" s="391"/>
    </row>
    <row r="197" spans="2:104" x14ac:dyDescent="0.25">
      <c r="B197" s="393" t="s">
        <v>181</v>
      </c>
      <c r="C197" s="9" t="s">
        <v>1117</v>
      </c>
      <c r="D197" s="59">
        <f>IFERROR(-PMT($D$196,SUM('Data Input - General'!$J$26:$J$28),D20*1000)/1000,0)</f>
        <v>0</v>
      </c>
      <c r="E197" s="401"/>
      <c r="F197" s="401"/>
      <c r="G197" s="401"/>
      <c r="H197" s="401"/>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c r="CC197" s="50"/>
      <c r="CD197" s="50"/>
      <c r="CE197" s="50"/>
      <c r="CF197" s="50"/>
      <c r="CG197" s="50"/>
      <c r="CH197" s="50"/>
      <c r="CI197" s="50"/>
      <c r="CJ197" s="50"/>
      <c r="CK197" s="50"/>
      <c r="CL197" s="50"/>
      <c r="CM197" s="50"/>
      <c r="CN197" s="50"/>
      <c r="CO197" s="50"/>
      <c r="CP197" s="50"/>
      <c r="CQ197" s="50"/>
      <c r="CR197" s="50"/>
      <c r="CS197" s="50"/>
      <c r="CT197" s="50"/>
      <c r="CU197" s="50"/>
      <c r="CV197" s="50"/>
      <c r="CW197" s="50"/>
      <c r="CX197" s="50"/>
      <c r="CY197" s="50"/>
      <c r="CZ197" s="391"/>
    </row>
    <row r="198" spans="2:104" x14ac:dyDescent="0.25">
      <c r="B198" s="393" t="s">
        <v>182</v>
      </c>
      <c r="C198" s="9" t="s">
        <v>1117</v>
      </c>
      <c r="D198" s="59">
        <f>IF(SUM($D$12:D$12)=0,0,$D$197)</f>
        <v>0</v>
      </c>
      <c r="E198" s="59">
        <f>IF(SUM($D$12:E$12)=0,0,$D$197)</f>
        <v>0</v>
      </c>
      <c r="F198" s="59">
        <f>IF(SUM($D$12:F$12)=0,0,$D$197)</f>
        <v>0</v>
      </c>
      <c r="G198" s="59">
        <f>IF(SUM($D$12:G$12)=0,0,$D$197)</f>
        <v>0</v>
      </c>
      <c r="H198" s="59">
        <f>IF(SUM($D$12:H$12)=0,0,$D$197)</f>
        <v>0</v>
      </c>
      <c r="I198" s="59">
        <f>IF(SUM($D$12:I$12)=0,0,$D$197)</f>
        <v>0</v>
      </c>
      <c r="J198" s="59">
        <f>IF(SUM($D$12:J$12)=0,0,$D$197)</f>
        <v>0</v>
      </c>
      <c r="K198" s="59">
        <f>IF(SUM($D$12:K$12)=0,0,$D$197)</f>
        <v>0</v>
      </c>
      <c r="L198" s="59">
        <f>IF(SUM($D$12:L$12)=0,0,$D$197)</f>
        <v>0</v>
      </c>
      <c r="M198" s="59">
        <f>IF(SUM($D$12:M$12)=0,0,$D$197)</f>
        <v>0</v>
      </c>
      <c r="N198" s="59">
        <f>IF(SUM($D$12:N$12)=0,0,$D$197)</f>
        <v>0</v>
      </c>
      <c r="O198" s="59">
        <f>IF(SUM($D$12:O$12)=0,0,$D$197)</f>
        <v>0</v>
      </c>
      <c r="P198" s="59">
        <f>IF(SUM($D$12:P$12)=0,0,$D$197)</f>
        <v>0</v>
      </c>
      <c r="Q198" s="59">
        <f>IF(SUM($D$12:Q$12)=0,0,$D$197)</f>
        <v>0</v>
      </c>
      <c r="R198" s="59">
        <f>IF(SUM($D$12:R$12)=0,0,$D$197)</f>
        <v>0</v>
      </c>
      <c r="S198" s="59">
        <f>IF(SUM($D$12:S$12)=0,0,$D$197)</f>
        <v>0</v>
      </c>
      <c r="T198" s="59">
        <f>IF(SUM($D$12:T$12)=0,0,$D$197)</f>
        <v>0</v>
      </c>
      <c r="U198" s="59">
        <f>IF(SUM($D$12:U$12)=0,0,$D$197)</f>
        <v>0</v>
      </c>
      <c r="V198" s="59">
        <f>IF(SUM($D$12:V$12)=0,0,$D$197)</f>
        <v>0</v>
      </c>
      <c r="W198" s="59">
        <f>IF(SUM($D$12:W$12)=0,0,$D$197)</f>
        <v>0</v>
      </c>
      <c r="X198" s="59">
        <f>IF(SUM($D$12:X$12)=0,0,$D$197)</f>
        <v>0</v>
      </c>
      <c r="Y198" s="59">
        <f>IF(SUM($D$12:Y$12)=0,0,$D$197)</f>
        <v>0</v>
      </c>
      <c r="Z198" s="59">
        <f>IF(SUM($D$12:Z$12)=0,0,$D$197)</f>
        <v>0</v>
      </c>
      <c r="AA198" s="59">
        <f>IF(SUM($D$12:AA$12)=0,0,$D$197)</f>
        <v>0</v>
      </c>
      <c r="AB198" s="59">
        <f>IF(SUM($D$12:AB$12)=0,0,$D$197)</f>
        <v>0</v>
      </c>
      <c r="AC198" s="59">
        <f>IF(SUM($D$12:AC$12)=0,0,$D$197)</f>
        <v>0</v>
      </c>
      <c r="AD198" s="59">
        <f>IF(SUM($D$12:AD$12)=0,0,$D$197)</f>
        <v>0</v>
      </c>
      <c r="AE198" s="59">
        <f>IF(SUM($D$12:AE$12)=0,0,$D$197)</f>
        <v>0</v>
      </c>
      <c r="AF198" s="59">
        <f>IF(SUM($D$12:AF$12)=0,0,$D$197)</f>
        <v>0</v>
      </c>
      <c r="AG198" s="59">
        <f>IF(SUM($D$12:AG$12)=0,0,$D$197)</f>
        <v>0</v>
      </c>
      <c r="AH198" s="59">
        <f>IF(SUM($D$12:AH$12)=0,0,$D$197)</f>
        <v>0</v>
      </c>
      <c r="AI198" s="59">
        <f>IF(SUM($D$12:AI$12)=0,0,$D$197)</f>
        <v>0</v>
      </c>
      <c r="AJ198" s="59">
        <f>IF(SUM($D$12:AJ$12)=0,0,$D$197)</f>
        <v>0</v>
      </c>
      <c r="AK198" s="59">
        <f>IF(SUM($D$12:AK$12)=0,0,$D$197)</f>
        <v>0</v>
      </c>
      <c r="AL198" s="59">
        <f>IF(SUM($D$12:AL$12)=0,0,$D$197)</f>
        <v>0</v>
      </c>
      <c r="AM198" s="59">
        <f>IF(SUM($D$12:AM$12)=0,0,$D$197)</f>
        <v>0</v>
      </c>
      <c r="AN198" s="59">
        <f>IF(SUM($D$12:AN$12)=0,0,$D$197)</f>
        <v>0</v>
      </c>
      <c r="AO198" s="59">
        <f>IF(SUM($D$12:AO$12)=0,0,$D$197)</f>
        <v>0</v>
      </c>
      <c r="AP198" s="59">
        <f>IF(SUM($D$12:AP$12)=0,0,$D$197)</f>
        <v>0</v>
      </c>
      <c r="AQ198" s="59">
        <f>IF(SUM($D$12:AQ$12)=0,0,$D$197)</f>
        <v>0</v>
      </c>
      <c r="AR198" s="59">
        <f>IF(SUM($D$12:AR$12)=0,0,$D$197)</f>
        <v>0</v>
      </c>
      <c r="AS198" s="59">
        <f>IF(SUM($D$12:AS$12)=0,0,$D$197)</f>
        <v>0</v>
      </c>
      <c r="AT198" s="59">
        <f>IF(SUM($D$12:AT$12)=0,0,$D$197)</f>
        <v>0</v>
      </c>
      <c r="AU198" s="59">
        <f>IF(SUM($D$12:AU$12)=0,0,$D$197)</f>
        <v>0</v>
      </c>
      <c r="AV198" s="59">
        <f>IF(SUM($D$12:AV$12)=0,0,$D$197)</f>
        <v>0</v>
      </c>
      <c r="AW198" s="59">
        <f>IF(SUM($D$12:AW$12)=0,0,$D$197)</f>
        <v>0</v>
      </c>
      <c r="AX198" s="59">
        <f>IF(SUM($D$12:AX$12)=0,0,$D$197)</f>
        <v>0</v>
      </c>
      <c r="AY198" s="59">
        <f>IF(SUM($D$12:AY$12)=0,0,$D$197)</f>
        <v>0</v>
      </c>
      <c r="AZ198" s="59">
        <f>IF(SUM($D$12:AZ$12)=0,0,$D$197)</f>
        <v>0</v>
      </c>
      <c r="BA198" s="59">
        <f>IF(SUM($D$12:BA$12)=0,0,$D$197)</f>
        <v>0</v>
      </c>
      <c r="BB198" s="59">
        <f>IF(SUM($D$12:BB$12)=0,0,$D$197)</f>
        <v>0</v>
      </c>
      <c r="BC198" s="59">
        <f>IF(SUM($D$12:BC$12)=0,0,$D$197)</f>
        <v>0</v>
      </c>
      <c r="BD198" s="59">
        <f>IF(SUM($D$12:BD$12)=0,0,$D$197)</f>
        <v>0</v>
      </c>
      <c r="BE198" s="59">
        <f>IF(SUM($D$12:BE$12)=0,0,$D$197)</f>
        <v>0</v>
      </c>
      <c r="BF198" s="59">
        <f>IF(SUM($D$12:BF$12)=0,0,$D$197)</f>
        <v>0</v>
      </c>
      <c r="BG198" s="59">
        <f>IF(SUM($D$12:BG$12)=0,0,$D$197)</f>
        <v>0</v>
      </c>
      <c r="BH198" s="59">
        <f>IF(SUM($D$12:BH$12)=0,0,$D$197)</f>
        <v>0</v>
      </c>
      <c r="BI198" s="59">
        <f>IF(SUM($D$12:BI$12)=0,0,$D$197)</f>
        <v>0</v>
      </c>
      <c r="BJ198" s="59">
        <f>IF(SUM($D$12:BJ$12)=0,0,$D$197)</f>
        <v>0</v>
      </c>
      <c r="BK198" s="59">
        <f>IF(SUM($D$12:BK$12)=0,0,$D$197)</f>
        <v>0</v>
      </c>
      <c r="BL198" s="59">
        <f>IF(SUM($D$12:BL$12)=0,0,$D$197)</f>
        <v>0</v>
      </c>
      <c r="BM198" s="59">
        <f>IF(SUM($D$12:BM$12)=0,0,$D$197)</f>
        <v>0</v>
      </c>
      <c r="BN198" s="59">
        <f>IF(SUM($D$12:BN$12)=0,0,$D$197)</f>
        <v>0</v>
      </c>
      <c r="BO198" s="59">
        <f>IF(SUM($D$12:BO$12)=0,0,$D$197)</f>
        <v>0</v>
      </c>
      <c r="BP198" s="59">
        <f>IF(SUM($D$12:BP$12)=0,0,$D$197)</f>
        <v>0</v>
      </c>
      <c r="BQ198" s="59">
        <f>IF(SUM($D$12:BQ$12)=0,0,$D$197)</f>
        <v>0</v>
      </c>
      <c r="BR198" s="59">
        <f>IF(SUM($D$12:BR$12)=0,0,$D$197)</f>
        <v>0</v>
      </c>
      <c r="BS198" s="59">
        <f>IF(SUM($D$12:BS$12)=0,0,$D$197)</f>
        <v>0</v>
      </c>
      <c r="BT198" s="59">
        <f>IF(SUM($D$12:BT$12)=0,0,$D$197)</f>
        <v>0</v>
      </c>
      <c r="BU198" s="59">
        <f>IF(SUM($D$12:BU$12)=0,0,$D$197)</f>
        <v>0</v>
      </c>
      <c r="BV198" s="59">
        <f>IF(SUM($D$12:BV$12)=0,0,$D$197)</f>
        <v>0</v>
      </c>
      <c r="BW198" s="59">
        <f>IF(SUM($D$12:BW$12)=0,0,$D$197)</f>
        <v>0</v>
      </c>
      <c r="BX198" s="59">
        <f>IF(SUM($D$12:BX$12)=0,0,$D$197)</f>
        <v>0</v>
      </c>
      <c r="BY198" s="59">
        <f>IF(SUM($D$12:BY$12)=0,0,$D$197)</f>
        <v>0</v>
      </c>
      <c r="BZ198" s="59">
        <f>IF(SUM($D$12:BZ$12)=0,0,$D$197)</f>
        <v>0</v>
      </c>
      <c r="CA198" s="59">
        <f>IF(SUM($D$12:CA$12)=0,0,$D$197)</f>
        <v>0</v>
      </c>
      <c r="CB198" s="59">
        <f>IF(SUM($D$12:CB$12)=0,0,$D$197)</f>
        <v>0</v>
      </c>
      <c r="CC198" s="59">
        <f>IF(SUM($D$12:CC$12)=0,0,$D$197)</f>
        <v>0</v>
      </c>
      <c r="CD198" s="59">
        <f>IF(SUM($D$12:CD$12)=0,0,$D$197)</f>
        <v>0</v>
      </c>
      <c r="CE198" s="59">
        <f>IF(SUM($D$12:CE$12)=0,0,$D$197)</f>
        <v>0</v>
      </c>
      <c r="CF198" s="59">
        <f>IF(SUM($D$12:CF$12)=0,0,$D$197)</f>
        <v>0</v>
      </c>
      <c r="CG198" s="59">
        <f>IF(SUM($D$12:CG$12)=0,0,$D$197)</f>
        <v>0</v>
      </c>
      <c r="CH198" s="59">
        <f>IF(SUM($D$12:CH$12)=0,0,$D$197)</f>
        <v>0</v>
      </c>
      <c r="CI198" s="59">
        <f>IF(SUM($D$12:CI$12)=0,0,$D$197)</f>
        <v>0</v>
      </c>
      <c r="CJ198" s="59">
        <f>IF(SUM($D$12:CJ$12)=0,0,$D$197)</f>
        <v>0</v>
      </c>
      <c r="CK198" s="59">
        <f>IF(SUM($D$12:CK$12)=0,0,$D$197)</f>
        <v>0</v>
      </c>
      <c r="CL198" s="59">
        <f>IF(SUM($D$12:CL$12)=0,0,$D$197)</f>
        <v>0</v>
      </c>
      <c r="CM198" s="59">
        <f>IF(SUM($D$12:CM$12)=0,0,$D$197)</f>
        <v>0</v>
      </c>
      <c r="CN198" s="59">
        <f>IF(SUM($D$12:CN$12)=0,0,$D$197)</f>
        <v>0</v>
      </c>
      <c r="CO198" s="59">
        <f>IF(SUM($D$12:CO$12)=0,0,$D$197)</f>
        <v>0</v>
      </c>
      <c r="CP198" s="59">
        <f>IF(SUM($D$12:CP$12)=0,0,$D$197)</f>
        <v>0</v>
      </c>
      <c r="CQ198" s="59">
        <f>IF(SUM($D$12:CQ$12)=0,0,$D$197)</f>
        <v>0</v>
      </c>
      <c r="CR198" s="59">
        <f>IF(SUM($D$12:CR$12)=0,0,$D$197)</f>
        <v>0</v>
      </c>
      <c r="CS198" s="59">
        <f>IF(SUM($D$12:CS$12)=0,0,$D$197)</f>
        <v>0</v>
      </c>
      <c r="CT198" s="59">
        <f>IF(SUM($D$12:CT$12)=0,0,$D$197)</f>
        <v>0</v>
      </c>
      <c r="CU198" s="59">
        <f>IF(SUM($D$12:CU$12)=0,0,$D$197)</f>
        <v>0</v>
      </c>
      <c r="CV198" s="59">
        <f>IF(SUM($D$12:CV$12)=0,0,$D$197)</f>
        <v>0</v>
      </c>
      <c r="CW198" s="59">
        <f>IF(SUM($D$12:CW$12)=0,0,$D$197)</f>
        <v>0</v>
      </c>
      <c r="CX198" s="59">
        <f>IF(SUM($D$12:CX$12)=0,0,$D$197)</f>
        <v>0</v>
      </c>
      <c r="CY198" s="59">
        <f>IF(SUM($D$12:CY$12)=0,0,$D$197)</f>
        <v>0</v>
      </c>
      <c r="CZ198" s="391"/>
    </row>
    <row r="199" spans="2:104" x14ac:dyDescent="0.25">
      <c r="B199" s="393" t="s">
        <v>186</v>
      </c>
      <c r="C199" s="9" t="s">
        <v>1117</v>
      </c>
      <c r="D199" s="59">
        <f t="shared" ref="D199:BO199" si="70">D198*D$7</f>
        <v>0</v>
      </c>
      <c r="E199" s="59">
        <f t="shared" si="70"/>
        <v>0</v>
      </c>
      <c r="F199" s="59">
        <f t="shared" si="70"/>
        <v>0</v>
      </c>
      <c r="G199" s="59">
        <f t="shared" si="70"/>
        <v>0</v>
      </c>
      <c r="H199" s="59">
        <f t="shared" si="70"/>
        <v>0</v>
      </c>
      <c r="I199" s="59">
        <f t="shared" si="70"/>
        <v>0</v>
      </c>
      <c r="J199" s="59">
        <f t="shared" si="70"/>
        <v>0</v>
      </c>
      <c r="K199" s="59">
        <f t="shared" si="70"/>
        <v>0</v>
      </c>
      <c r="L199" s="59">
        <f t="shared" si="70"/>
        <v>0</v>
      </c>
      <c r="M199" s="59">
        <f t="shared" si="70"/>
        <v>0</v>
      </c>
      <c r="N199" s="59">
        <f t="shared" si="70"/>
        <v>0</v>
      </c>
      <c r="O199" s="59">
        <f t="shared" si="70"/>
        <v>0</v>
      </c>
      <c r="P199" s="59">
        <f t="shared" si="70"/>
        <v>0</v>
      </c>
      <c r="Q199" s="59">
        <f t="shared" si="70"/>
        <v>0</v>
      </c>
      <c r="R199" s="59">
        <f t="shared" si="70"/>
        <v>0</v>
      </c>
      <c r="S199" s="59">
        <f t="shared" si="70"/>
        <v>0</v>
      </c>
      <c r="T199" s="59">
        <f t="shared" si="70"/>
        <v>0</v>
      </c>
      <c r="U199" s="59">
        <f t="shared" si="70"/>
        <v>0</v>
      </c>
      <c r="V199" s="59">
        <f t="shared" si="70"/>
        <v>0</v>
      </c>
      <c r="W199" s="59">
        <f t="shared" si="70"/>
        <v>0</v>
      </c>
      <c r="X199" s="59">
        <f t="shared" si="70"/>
        <v>0</v>
      </c>
      <c r="Y199" s="59">
        <f t="shared" si="70"/>
        <v>0</v>
      </c>
      <c r="Z199" s="59">
        <f t="shared" si="70"/>
        <v>0</v>
      </c>
      <c r="AA199" s="59">
        <f t="shared" si="70"/>
        <v>0</v>
      </c>
      <c r="AB199" s="59">
        <f t="shared" si="70"/>
        <v>0</v>
      </c>
      <c r="AC199" s="59">
        <f t="shared" si="70"/>
        <v>0</v>
      </c>
      <c r="AD199" s="59">
        <f t="shared" si="70"/>
        <v>0</v>
      </c>
      <c r="AE199" s="59">
        <f t="shared" si="70"/>
        <v>0</v>
      </c>
      <c r="AF199" s="59">
        <f t="shared" si="70"/>
        <v>0</v>
      </c>
      <c r="AG199" s="59">
        <f t="shared" si="70"/>
        <v>0</v>
      </c>
      <c r="AH199" s="59">
        <f t="shared" si="70"/>
        <v>0</v>
      </c>
      <c r="AI199" s="59">
        <f t="shared" si="70"/>
        <v>0</v>
      </c>
      <c r="AJ199" s="59">
        <f t="shared" si="70"/>
        <v>0</v>
      </c>
      <c r="AK199" s="59">
        <f t="shared" si="70"/>
        <v>0</v>
      </c>
      <c r="AL199" s="59">
        <f t="shared" si="70"/>
        <v>0</v>
      </c>
      <c r="AM199" s="59">
        <f t="shared" si="70"/>
        <v>0</v>
      </c>
      <c r="AN199" s="59">
        <f t="shared" si="70"/>
        <v>0</v>
      </c>
      <c r="AO199" s="59">
        <f t="shared" si="70"/>
        <v>0</v>
      </c>
      <c r="AP199" s="59">
        <f t="shared" si="70"/>
        <v>0</v>
      </c>
      <c r="AQ199" s="59">
        <f t="shared" si="70"/>
        <v>0</v>
      </c>
      <c r="AR199" s="59">
        <f t="shared" si="70"/>
        <v>0</v>
      </c>
      <c r="AS199" s="59">
        <f t="shared" si="70"/>
        <v>0</v>
      </c>
      <c r="AT199" s="59">
        <f t="shared" si="70"/>
        <v>0</v>
      </c>
      <c r="AU199" s="59">
        <f t="shared" si="70"/>
        <v>0</v>
      </c>
      <c r="AV199" s="59">
        <f t="shared" si="70"/>
        <v>0</v>
      </c>
      <c r="AW199" s="59">
        <f t="shared" si="70"/>
        <v>0</v>
      </c>
      <c r="AX199" s="59">
        <f t="shared" si="70"/>
        <v>0</v>
      </c>
      <c r="AY199" s="59">
        <f t="shared" si="70"/>
        <v>0</v>
      </c>
      <c r="AZ199" s="59">
        <f t="shared" si="70"/>
        <v>0</v>
      </c>
      <c r="BA199" s="59">
        <f t="shared" si="70"/>
        <v>0</v>
      </c>
      <c r="BB199" s="59">
        <f t="shared" si="70"/>
        <v>0</v>
      </c>
      <c r="BC199" s="59">
        <f t="shared" si="70"/>
        <v>0</v>
      </c>
      <c r="BD199" s="59">
        <f t="shared" si="70"/>
        <v>0</v>
      </c>
      <c r="BE199" s="59">
        <f t="shared" si="70"/>
        <v>0</v>
      </c>
      <c r="BF199" s="59">
        <f t="shared" si="70"/>
        <v>0</v>
      </c>
      <c r="BG199" s="59">
        <f t="shared" si="70"/>
        <v>0</v>
      </c>
      <c r="BH199" s="59">
        <f t="shared" si="70"/>
        <v>0</v>
      </c>
      <c r="BI199" s="59">
        <f t="shared" si="70"/>
        <v>0</v>
      </c>
      <c r="BJ199" s="59">
        <f t="shared" si="70"/>
        <v>0</v>
      </c>
      <c r="BK199" s="59">
        <f t="shared" si="70"/>
        <v>0</v>
      </c>
      <c r="BL199" s="59">
        <f t="shared" si="70"/>
        <v>0</v>
      </c>
      <c r="BM199" s="59">
        <f t="shared" si="70"/>
        <v>0</v>
      </c>
      <c r="BN199" s="59">
        <f t="shared" si="70"/>
        <v>0</v>
      </c>
      <c r="BO199" s="59">
        <f t="shared" si="70"/>
        <v>0</v>
      </c>
      <c r="BP199" s="59">
        <f t="shared" ref="BP199:CY199" si="71">BP198*BP$7</f>
        <v>0</v>
      </c>
      <c r="BQ199" s="59">
        <f t="shared" si="71"/>
        <v>0</v>
      </c>
      <c r="BR199" s="59">
        <f t="shared" si="71"/>
        <v>0</v>
      </c>
      <c r="BS199" s="59">
        <f t="shared" si="71"/>
        <v>0</v>
      </c>
      <c r="BT199" s="59">
        <f t="shared" si="71"/>
        <v>0</v>
      </c>
      <c r="BU199" s="59">
        <f t="shared" si="71"/>
        <v>0</v>
      </c>
      <c r="BV199" s="59">
        <f t="shared" si="71"/>
        <v>0</v>
      </c>
      <c r="BW199" s="59">
        <f t="shared" si="71"/>
        <v>0</v>
      </c>
      <c r="BX199" s="59">
        <f t="shared" si="71"/>
        <v>0</v>
      </c>
      <c r="BY199" s="59">
        <f t="shared" si="71"/>
        <v>0</v>
      </c>
      <c r="BZ199" s="59">
        <f t="shared" si="71"/>
        <v>0</v>
      </c>
      <c r="CA199" s="59">
        <f t="shared" si="71"/>
        <v>0</v>
      </c>
      <c r="CB199" s="59">
        <f t="shared" si="71"/>
        <v>0</v>
      </c>
      <c r="CC199" s="59">
        <f t="shared" si="71"/>
        <v>0</v>
      </c>
      <c r="CD199" s="59">
        <f t="shared" si="71"/>
        <v>0</v>
      </c>
      <c r="CE199" s="59">
        <f t="shared" si="71"/>
        <v>0</v>
      </c>
      <c r="CF199" s="59">
        <f t="shared" si="71"/>
        <v>0</v>
      </c>
      <c r="CG199" s="59">
        <f t="shared" si="71"/>
        <v>0</v>
      </c>
      <c r="CH199" s="59">
        <f t="shared" si="71"/>
        <v>0</v>
      </c>
      <c r="CI199" s="59">
        <f t="shared" si="71"/>
        <v>0</v>
      </c>
      <c r="CJ199" s="59">
        <f t="shared" si="71"/>
        <v>0</v>
      </c>
      <c r="CK199" s="59">
        <f t="shared" si="71"/>
        <v>0</v>
      </c>
      <c r="CL199" s="59">
        <f t="shared" si="71"/>
        <v>0</v>
      </c>
      <c r="CM199" s="59">
        <f t="shared" si="71"/>
        <v>0</v>
      </c>
      <c r="CN199" s="59">
        <f t="shared" si="71"/>
        <v>0</v>
      </c>
      <c r="CO199" s="59">
        <f t="shared" si="71"/>
        <v>0</v>
      </c>
      <c r="CP199" s="59">
        <f t="shared" si="71"/>
        <v>0</v>
      </c>
      <c r="CQ199" s="59">
        <f t="shared" si="71"/>
        <v>0</v>
      </c>
      <c r="CR199" s="59">
        <f t="shared" si="71"/>
        <v>0</v>
      </c>
      <c r="CS199" s="59">
        <f t="shared" si="71"/>
        <v>0</v>
      </c>
      <c r="CT199" s="59">
        <f t="shared" si="71"/>
        <v>0</v>
      </c>
      <c r="CU199" s="59">
        <f t="shared" si="71"/>
        <v>0</v>
      </c>
      <c r="CV199" s="59">
        <f t="shared" si="71"/>
        <v>0</v>
      </c>
      <c r="CW199" s="59">
        <f t="shared" si="71"/>
        <v>0</v>
      </c>
      <c r="CX199" s="59">
        <f t="shared" si="71"/>
        <v>0</v>
      </c>
      <c r="CY199" s="59">
        <f t="shared" si="71"/>
        <v>0</v>
      </c>
      <c r="CZ199" s="391"/>
    </row>
    <row r="200" spans="2:104" x14ac:dyDescent="0.25">
      <c r="B200" s="393"/>
      <c r="C200" s="39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c r="CV200" s="50"/>
      <c r="CW200" s="50"/>
      <c r="CX200" s="50"/>
      <c r="CY200" s="50"/>
      <c r="CZ200" s="391"/>
    </row>
    <row r="201" spans="2:104" x14ac:dyDescent="0.25">
      <c r="B201" s="415" t="s">
        <v>429</v>
      </c>
      <c r="C201" s="39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c r="CC201" s="50"/>
      <c r="CD201" s="50"/>
      <c r="CE201" s="50"/>
      <c r="CF201" s="50"/>
      <c r="CG201" s="50"/>
      <c r="CH201" s="50"/>
      <c r="CI201" s="50"/>
      <c r="CJ201" s="50"/>
      <c r="CK201" s="50"/>
      <c r="CL201" s="50"/>
      <c r="CM201" s="50"/>
      <c r="CN201" s="50"/>
      <c r="CO201" s="50"/>
      <c r="CP201" s="50"/>
      <c r="CQ201" s="50"/>
      <c r="CR201" s="50"/>
      <c r="CS201" s="50"/>
      <c r="CT201" s="50"/>
      <c r="CU201" s="50"/>
      <c r="CV201" s="50"/>
      <c r="CW201" s="50"/>
      <c r="CX201" s="50"/>
      <c r="CY201" s="50"/>
      <c r="CZ201" s="391"/>
    </row>
    <row r="202" spans="2:104" x14ac:dyDescent="0.25">
      <c r="B202" s="403" t="s">
        <v>430</v>
      </c>
      <c r="C202" s="9" t="s">
        <v>1117</v>
      </c>
      <c r="D202" s="58">
        <f>'Data Input - Option 4'!H42</f>
        <v>0</v>
      </c>
      <c r="E202" s="58">
        <f>'Data Input - Option 4'!I42</f>
        <v>0</v>
      </c>
      <c r="F202" s="58">
        <f>'Data Input - Option 4'!J42</f>
        <v>0</v>
      </c>
      <c r="G202" s="58">
        <f>'Data Input - Option 4'!K42</f>
        <v>0</v>
      </c>
      <c r="H202" s="58">
        <f>'Data Input - Option 4'!L42</f>
        <v>0</v>
      </c>
      <c r="I202" s="58">
        <f>'Data Input - Option 4'!M42</f>
        <v>0</v>
      </c>
      <c r="J202" s="58">
        <f>'Data Input - Option 4'!N42</f>
        <v>0</v>
      </c>
      <c r="K202" s="58">
        <f>'Data Input - Option 4'!O42</f>
        <v>0</v>
      </c>
      <c r="L202" s="58">
        <f>'Data Input - Option 4'!P42</f>
        <v>0</v>
      </c>
      <c r="M202" s="58">
        <f>'Data Input - Option 4'!Q42</f>
        <v>0</v>
      </c>
      <c r="N202" s="58">
        <f>'Data Input - Option 4'!R42</f>
        <v>0</v>
      </c>
      <c r="O202" s="58">
        <f>'Data Input - Option 4'!S42</f>
        <v>0</v>
      </c>
      <c r="P202" s="58">
        <f>'Data Input - Option 4'!T42</f>
        <v>0</v>
      </c>
      <c r="Q202" s="58">
        <f>'Data Input - Option 4'!U42</f>
        <v>0</v>
      </c>
      <c r="R202" s="58">
        <f>'Data Input - Option 4'!V42</f>
        <v>0</v>
      </c>
      <c r="S202" s="58">
        <f>'Data Input - Option 4'!W42</f>
        <v>0</v>
      </c>
      <c r="T202" s="58">
        <f>'Data Input - Option 4'!X42</f>
        <v>0</v>
      </c>
      <c r="U202" s="58">
        <f>'Data Input - Option 4'!Y42</f>
        <v>0</v>
      </c>
      <c r="V202" s="58">
        <f>'Data Input - Option 4'!Z42</f>
        <v>0</v>
      </c>
      <c r="W202" s="58">
        <f>'Data Input - Option 4'!AA42</f>
        <v>0</v>
      </c>
      <c r="X202" s="58">
        <f>'Data Input - Option 4'!AB42</f>
        <v>0</v>
      </c>
      <c r="Y202" s="58">
        <f>'Data Input - Option 4'!AC42</f>
        <v>0</v>
      </c>
      <c r="Z202" s="58">
        <f>'Data Input - Option 4'!AD42</f>
        <v>0</v>
      </c>
      <c r="AA202" s="58">
        <f>'Data Input - Option 4'!AE42</f>
        <v>0</v>
      </c>
      <c r="AB202" s="58">
        <f>'Data Input - Option 4'!AF42</f>
        <v>0</v>
      </c>
      <c r="AC202" s="58">
        <f>'Data Input - Option 4'!AG42</f>
        <v>0</v>
      </c>
      <c r="AD202" s="58">
        <f>'Data Input - Option 4'!AH42</f>
        <v>0</v>
      </c>
      <c r="AE202" s="58">
        <f>'Data Input - Option 4'!AI42</f>
        <v>0</v>
      </c>
      <c r="AF202" s="58">
        <f>'Data Input - Option 4'!AJ42</f>
        <v>0</v>
      </c>
      <c r="AG202" s="58">
        <f>'Data Input - Option 4'!AK42</f>
        <v>0</v>
      </c>
      <c r="AH202" s="58">
        <f>'Data Input - Option 4'!AL42</f>
        <v>0</v>
      </c>
      <c r="AI202" s="58">
        <f>'Data Input - Option 4'!AM42</f>
        <v>0</v>
      </c>
      <c r="AJ202" s="58">
        <f>'Data Input - Option 4'!AN42</f>
        <v>0</v>
      </c>
      <c r="AK202" s="58">
        <f>'Data Input - Option 4'!AO42</f>
        <v>0</v>
      </c>
      <c r="AL202" s="58">
        <f>'Data Input - Option 4'!AP42</f>
        <v>0</v>
      </c>
      <c r="AM202" s="58">
        <f>'Data Input - Option 4'!AQ42</f>
        <v>0</v>
      </c>
      <c r="AN202" s="58">
        <f>'Data Input - Option 4'!AR42</f>
        <v>0</v>
      </c>
      <c r="AO202" s="58">
        <f>'Data Input - Option 4'!AS42</f>
        <v>0</v>
      </c>
      <c r="AP202" s="58">
        <f>'Data Input - Option 4'!AT42</f>
        <v>0</v>
      </c>
      <c r="AQ202" s="58">
        <f>'Data Input - Option 4'!AU42</f>
        <v>0</v>
      </c>
      <c r="AR202" s="58">
        <f>'Data Input - Option 4'!AV42</f>
        <v>0</v>
      </c>
      <c r="AS202" s="58">
        <f>'Data Input - Option 4'!AW42</f>
        <v>0</v>
      </c>
      <c r="AT202" s="58">
        <f>'Data Input - Option 4'!AX42</f>
        <v>0</v>
      </c>
      <c r="AU202" s="58">
        <f>'Data Input - Option 4'!AY42</f>
        <v>0</v>
      </c>
      <c r="AV202" s="58">
        <f>'Data Input - Option 4'!AZ42</f>
        <v>0</v>
      </c>
      <c r="AW202" s="58">
        <f>'Data Input - Option 4'!BA42</f>
        <v>0</v>
      </c>
      <c r="AX202" s="58">
        <f>'Data Input - Option 4'!BB42</f>
        <v>0</v>
      </c>
      <c r="AY202" s="58">
        <f>'Data Input - Option 4'!BC42</f>
        <v>0</v>
      </c>
      <c r="AZ202" s="58">
        <f>'Data Input - Option 4'!BD42</f>
        <v>0</v>
      </c>
      <c r="BA202" s="58">
        <f>'Data Input - Option 4'!BE42</f>
        <v>0</v>
      </c>
      <c r="BB202" s="58">
        <f>'Data Input - Option 4'!BF42</f>
        <v>0</v>
      </c>
      <c r="BC202" s="58">
        <f>'Data Input - Option 4'!BG42</f>
        <v>0</v>
      </c>
      <c r="BD202" s="58">
        <f>'Data Input - Option 4'!BH42</f>
        <v>0</v>
      </c>
      <c r="BE202" s="58">
        <f>'Data Input - Option 4'!BI42</f>
        <v>0</v>
      </c>
      <c r="BF202" s="58">
        <f>'Data Input - Option 4'!BJ42</f>
        <v>0</v>
      </c>
      <c r="BG202" s="58">
        <f>'Data Input - Option 4'!BK42</f>
        <v>0</v>
      </c>
      <c r="BH202" s="58">
        <f>'Data Input - Option 4'!BL42</f>
        <v>0</v>
      </c>
      <c r="BI202" s="58">
        <f>'Data Input - Option 4'!BM42</f>
        <v>0</v>
      </c>
      <c r="BJ202" s="58">
        <f>'Data Input - Option 4'!BN42</f>
        <v>0</v>
      </c>
      <c r="BK202" s="58">
        <f>'Data Input - Option 4'!BO42</f>
        <v>0</v>
      </c>
      <c r="BL202" s="58">
        <f>'Data Input - Option 4'!BP42</f>
        <v>0</v>
      </c>
      <c r="BM202" s="58">
        <f>'Data Input - Option 4'!BQ42</f>
        <v>0</v>
      </c>
      <c r="BN202" s="58">
        <f>'Data Input - Option 4'!BR42</f>
        <v>0</v>
      </c>
      <c r="BO202" s="58">
        <f>'Data Input - Option 4'!BS42</f>
        <v>0</v>
      </c>
      <c r="BP202" s="58">
        <f>'Data Input - Option 4'!BT42</f>
        <v>0</v>
      </c>
      <c r="BQ202" s="58">
        <f>'Data Input - Option 4'!BU42</f>
        <v>0</v>
      </c>
      <c r="BR202" s="58">
        <f>'Data Input - Option 4'!BV42</f>
        <v>0</v>
      </c>
      <c r="BS202" s="58">
        <f>'Data Input - Option 4'!BW42</f>
        <v>0</v>
      </c>
      <c r="BT202" s="58">
        <f>'Data Input - Option 4'!BX42</f>
        <v>0</v>
      </c>
      <c r="BU202" s="58">
        <f>'Data Input - Option 4'!BY42</f>
        <v>0</v>
      </c>
      <c r="BV202" s="58">
        <f>'Data Input - Option 4'!BZ42</f>
        <v>0</v>
      </c>
      <c r="BW202" s="58">
        <f>'Data Input - Option 4'!CA42</f>
        <v>0</v>
      </c>
      <c r="BX202" s="58">
        <f>'Data Input - Option 4'!CB42</f>
        <v>0</v>
      </c>
      <c r="BY202" s="58">
        <f>'Data Input - Option 4'!CC42</f>
        <v>0</v>
      </c>
      <c r="BZ202" s="58">
        <f>'Data Input - Option 4'!CD42</f>
        <v>0</v>
      </c>
      <c r="CA202" s="58">
        <f>'Data Input - Option 4'!CE42</f>
        <v>0</v>
      </c>
      <c r="CB202" s="58">
        <f>'Data Input - Option 4'!CF42</f>
        <v>0</v>
      </c>
      <c r="CC202" s="58">
        <f>'Data Input - Option 4'!CG42</f>
        <v>0</v>
      </c>
      <c r="CD202" s="58">
        <f>'Data Input - Option 4'!CH42</f>
        <v>0</v>
      </c>
      <c r="CE202" s="58">
        <f>'Data Input - Option 4'!CI42</f>
        <v>0</v>
      </c>
      <c r="CF202" s="58">
        <f>'Data Input - Option 4'!CJ42</f>
        <v>0</v>
      </c>
      <c r="CG202" s="58">
        <f>'Data Input - Option 4'!CK42</f>
        <v>0</v>
      </c>
      <c r="CH202" s="58">
        <f>'Data Input - Option 4'!CL42</f>
        <v>0</v>
      </c>
      <c r="CI202" s="58">
        <f>'Data Input - Option 4'!CM42</f>
        <v>0</v>
      </c>
      <c r="CJ202" s="58">
        <f>'Data Input - Option 4'!CN42</f>
        <v>0</v>
      </c>
      <c r="CK202" s="58">
        <f>'Data Input - Option 4'!CO42</f>
        <v>0</v>
      </c>
      <c r="CL202" s="58">
        <f>'Data Input - Option 4'!CP42</f>
        <v>0</v>
      </c>
      <c r="CM202" s="58">
        <f>'Data Input - Option 4'!CQ42</f>
        <v>0</v>
      </c>
      <c r="CN202" s="58">
        <f>'Data Input - Option 4'!CR42</f>
        <v>0</v>
      </c>
      <c r="CO202" s="58">
        <f>'Data Input - Option 4'!CS42</f>
        <v>0</v>
      </c>
      <c r="CP202" s="58">
        <f>'Data Input - Option 4'!CT42</f>
        <v>0</v>
      </c>
      <c r="CQ202" s="58">
        <f>'Data Input - Option 4'!CU42</f>
        <v>0</v>
      </c>
      <c r="CR202" s="58">
        <f>'Data Input - Option 4'!CV42</f>
        <v>0</v>
      </c>
      <c r="CS202" s="58">
        <f>'Data Input - Option 4'!CW42</f>
        <v>0</v>
      </c>
      <c r="CT202" s="58">
        <f>'Data Input - Option 4'!CX42</f>
        <v>0</v>
      </c>
      <c r="CU202" s="58">
        <f>'Data Input - Option 4'!CY42</f>
        <v>0</v>
      </c>
      <c r="CV202" s="58">
        <f>'Data Input - Option 4'!CZ42</f>
        <v>0</v>
      </c>
      <c r="CW202" s="58">
        <f>'Data Input - Option 4'!DA42</f>
        <v>0</v>
      </c>
      <c r="CX202" s="58">
        <f>'Data Input - Option 4'!DB42</f>
        <v>0</v>
      </c>
      <c r="CY202" s="58">
        <f>'Data Input - Option 4'!DC42</f>
        <v>0</v>
      </c>
      <c r="CZ202" s="391"/>
    </row>
    <row r="203" spans="2:104" x14ac:dyDescent="0.25">
      <c r="B203" s="403" t="s">
        <v>1060</v>
      </c>
      <c r="C203" s="9" t="s">
        <v>1117</v>
      </c>
      <c r="D203" s="59">
        <f t="shared" ref="D203:BO203" si="72">D202*D$7</f>
        <v>0</v>
      </c>
      <c r="E203" s="59">
        <f t="shared" si="72"/>
        <v>0</v>
      </c>
      <c r="F203" s="59">
        <f t="shared" si="72"/>
        <v>0</v>
      </c>
      <c r="G203" s="59">
        <f t="shared" si="72"/>
        <v>0</v>
      </c>
      <c r="H203" s="59">
        <f t="shared" si="72"/>
        <v>0</v>
      </c>
      <c r="I203" s="59">
        <f t="shared" si="72"/>
        <v>0</v>
      </c>
      <c r="J203" s="59">
        <f t="shared" si="72"/>
        <v>0</v>
      </c>
      <c r="K203" s="59">
        <f t="shared" si="72"/>
        <v>0</v>
      </c>
      <c r="L203" s="59">
        <f t="shared" si="72"/>
        <v>0</v>
      </c>
      <c r="M203" s="59">
        <f t="shared" si="72"/>
        <v>0</v>
      </c>
      <c r="N203" s="59">
        <f t="shared" si="72"/>
        <v>0</v>
      </c>
      <c r="O203" s="59">
        <f t="shared" si="72"/>
        <v>0</v>
      </c>
      <c r="P203" s="59">
        <f t="shared" si="72"/>
        <v>0</v>
      </c>
      <c r="Q203" s="59">
        <f t="shared" si="72"/>
        <v>0</v>
      </c>
      <c r="R203" s="59">
        <f t="shared" si="72"/>
        <v>0</v>
      </c>
      <c r="S203" s="59">
        <f t="shared" si="72"/>
        <v>0</v>
      </c>
      <c r="T203" s="59">
        <f t="shared" si="72"/>
        <v>0</v>
      </c>
      <c r="U203" s="59">
        <f t="shared" si="72"/>
        <v>0</v>
      </c>
      <c r="V203" s="59">
        <f t="shared" si="72"/>
        <v>0</v>
      </c>
      <c r="W203" s="59">
        <f t="shared" si="72"/>
        <v>0</v>
      </c>
      <c r="X203" s="59">
        <f t="shared" si="72"/>
        <v>0</v>
      </c>
      <c r="Y203" s="59">
        <f t="shared" si="72"/>
        <v>0</v>
      </c>
      <c r="Z203" s="59">
        <f t="shared" si="72"/>
        <v>0</v>
      </c>
      <c r="AA203" s="59">
        <f t="shared" si="72"/>
        <v>0</v>
      </c>
      <c r="AB203" s="59">
        <f t="shared" si="72"/>
        <v>0</v>
      </c>
      <c r="AC203" s="59">
        <f t="shared" si="72"/>
        <v>0</v>
      </c>
      <c r="AD203" s="59">
        <f t="shared" si="72"/>
        <v>0</v>
      </c>
      <c r="AE203" s="59">
        <f t="shared" si="72"/>
        <v>0</v>
      </c>
      <c r="AF203" s="59">
        <f t="shared" si="72"/>
        <v>0</v>
      </c>
      <c r="AG203" s="59">
        <f t="shared" si="72"/>
        <v>0</v>
      </c>
      <c r="AH203" s="59">
        <f t="shared" si="72"/>
        <v>0</v>
      </c>
      <c r="AI203" s="59">
        <f t="shared" si="72"/>
        <v>0</v>
      </c>
      <c r="AJ203" s="59">
        <f t="shared" si="72"/>
        <v>0</v>
      </c>
      <c r="AK203" s="59">
        <f t="shared" si="72"/>
        <v>0</v>
      </c>
      <c r="AL203" s="59">
        <f t="shared" si="72"/>
        <v>0</v>
      </c>
      <c r="AM203" s="59">
        <f t="shared" si="72"/>
        <v>0</v>
      </c>
      <c r="AN203" s="59">
        <f t="shared" si="72"/>
        <v>0</v>
      </c>
      <c r="AO203" s="59">
        <f t="shared" si="72"/>
        <v>0</v>
      </c>
      <c r="AP203" s="59">
        <f t="shared" si="72"/>
        <v>0</v>
      </c>
      <c r="AQ203" s="59">
        <f t="shared" si="72"/>
        <v>0</v>
      </c>
      <c r="AR203" s="59">
        <f t="shared" si="72"/>
        <v>0</v>
      </c>
      <c r="AS203" s="59">
        <f t="shared" si="72"/>
        <v>0</v>
      </c>
      <c r="AT203" s="59">
        <f t="shared" si="72"/>
        <v>0</v>
      </c>
      <c r="AU203" s="59">
        <f t="shared" si="72"/>
        <v>0</v>
      </c>
      <c r="AV203" s="59">
        <f t="shared" si="72"/>
        <v>0</v>
      </c>
      <c r="AW203" s="59">
        <f t="shared" si="72"/>
        <v>0</v>
      </c>
      <c r="AX203" s="59">
        <f t="shared" si="72"/>
        <v>0</v>
      </c>
      <c r="AY203" s="59">
        <f t="shared" si="72"/>
        <v>0</v>
      </c>
      <c r="AZ203" s="59">
        <f t="shared" si="72"/>
        <v>0</v>
      </c>
      <c r="BA203" s="59">
        <f t="shared" si="72"/>
        <v>0</v>
      </c>
      <c r="BB203" s="59">
        <f t="shared" si="72"/>
        <v>0</v>
      </c>
      <c r="BC203" s="59">
        <f t="shared" si="72"/>
        <v>0</v>
      </c>
      <c r="BD203" s="59">
        <f t="shared" si="72"/>
        <v>0</v>
      </c>
      <c r="BE203" s="59">
        <f t="shared" si="72"/>
        <v>0</v>
      </c>
      <c r="BF203" s="59">
        <f t="shared" si="72"/>
        <v>0</v>
      </c>
      <c r="BG203" s="59">
        <f t="shared" si="72"/>
        <v>0</v>
      </c>
      <c r="BH203" s="59">
        <f t="shared" si="72"/>
        <v>0</v>
      </c>
      <c r="BI203" s="59">
        <f t="shared" si="72"/>
        <v>0</v>
      </c>
      <c r="BJ203" s="59">
        <f t="shared" si="72"/>
        <v>0</v>
      </c>
      <c r="BK203" s="59">
        <f t="shared" si="72"/>
        <v>0</v>
      </c>
      <c r="BL203" s="59">
        <f t="shared" si="72"/>
        <v>0</v>
      </c>
      <c r="BM203" s="59">
        <f t="shared" si="72"/>
        <v>0</v>
      </c>
      <c r="BN203" s="59">
        <f t="shared" si="72"/>
        <v>0</v>
      </c>
      <c r="BO203" s="59">
        <f t="shared" si="72"/>
        <v>0</v>
      </c>
      <c r="BP203" s="59">
        <f t="shared" ref="BP203:CY203" si="73">BP202*BP$7</f>
        <v>0</v>
      </c>
      <c r="BQ203" s="59">
        <f t="shared" si="73"/>
        <v>0</v>
      </c>
      <c r="BR203" s="59">
        <f t="shared" si="73"/>
        <v>0</v>
      </c>
      <c r="BS203" s="59">
        <f t="shared" si="73"/>
        <v>0</v>
      </c>
      <c r="BT203" s="59">
        <f t="shared" si="73"/>
        <v>0</v>
      </c>
      <c r="BU203" s="59">
        <f t="shared" si="73"/>
        <v>0</v>
      </c>
      <c r="BV203" s="59">
        <f t="shared" si="73"/>
        <v>0</v>
      </c>
      <c r="BW203" s="59">
        <f t="shared" si="73"/>
        <v>0</v>
      </c>
      <c r="BX203" s="59">
        <f t="shared" si="73"/>
        <v>0</v>
      </c>
      <c r="BY203" s="59">
        <f t="shared" si="73"/>
        <v>0</v>
      </c>
      <c r="BZ203" s="59">
        <f t="shared" si="73"/>
        <v>0</v>
      </c>
      <c r="CA203" s="59">
        <f t="shared" si="73"/>
        <v>0</v>
      </c>
      <c r="CB203" s="59">
        <f t="shared" si="73"/>
        <v>0</v>
      </c>
      <c r="CC203" s="59">
        <f t="shared" si="73"/>
        <v>0</v>
      </c>
      <c r="CD203" s="59">
        <f t="shared" si="73"/>
        <v>0</v>
      </c>
      <c r="CE203" s="59">
        <f t="shared" si="73"/>
        <v>0</v>
      </c>
      <c r="CF203" s="59">
        <f t="shared" si="73"/>
        <v>0</v>
      </c>
      <c r="CG203" s="59">
        <f t="shared" si="73"/>
        <v>0</v>
      </c>
      <c r="CH203" s="59">
        <f t="shared" si="73"/>
        <v>0</v>
      </c>
      <c r="CI203" s="59">
        <f t="shared" si="73"/>
        <v>0</v>
      </c>
      <c r="CJ203" s="59">
        <f t="shared" si="73"/>
        <v>0</v>
      </c>
      <c r="CK203" s="59">
        <f t="shared" si="73"/>
        <v>0</v>
      </c>
      <c r="CL203" s="59">
        <f t="shared" si="73"/>
        <v>0</v>
      </c>
      <c r="CM203" s="59">
        <f t="shared" si="73"/>
        <v>0</v>
      </c>
      <c r="CN203" s="59">
        <f t="shared" si="73"/>
        <v>0</v>
      </c>
      <c r="CO203" s="59">
        <f t="shared" si="73"/>
        <v>0</v>
      </c>
      <c r="CP203" s="59">
        <f t="shared" si="73"/>
        <v>0</v>
      </c>
      <c r="CQ203" s="59">
        <f t="shared" si="73"/>
        <v>0</v>
      </c>
      <c r="CR203" s="59">
        <f t="shared" si="73"/>
        <v>0</v>
      </c>
      <c r="CS203" s="59">
        <f t="shared" si="73"/>
        <v>0</v>
      </c>
      <c r="CT203" s="59">
        <f t="shared" si="73"/>
        <v>0</v>
      </c>
      <c r="CU203" s="59">
        <f t="shared" si="73"/>
        <v>0</v>
      </c>
      <c r="CV203" s="59">
        <f t="shared" si="73"/>
        <v>0</v>
      </c>
      <c r="CW203" s="59">
        <f t="shared" si="73"/>
        <v>0</v>
      </c>
      <c r="CX203" s="59">
        <f t="shared" si="73"/>
        <v>0</v>
      </c>
      <c r="CY203" s="59">
        <f t="shared" si="73"/>
        <v>0</v>
      </c>
      <c r="CZ203" s="391"/>
    </row>
    <row r="204" spans="2:104" x14ac:dyDescent="0.25">
      <c r="B204" s="393"/>
      <c r="C204" s="39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c r="CC204" s="50"/>
      <c r="CD204" s="50"/>
      <c r="CE204" s="50"/>
      <c r="CF204" s="50"/>
      <c r="CG204" s="50"/>
      <c r="CH204" s="50"/>
      <c r="CI204" s="50"/>
      <c r="CJ204" s="50"/>
      <c r="CK204" s="50"/>
      <c r="CL204" s="50"/>
      <c r="CM204" s="50"/>
      <c r="CN204" s="50"/>
      <c r="CO204" s="50"/>
      <c r="CP204" s="50"/>
      <c r="CQ204" s="50"/>
      <c r="CR204" s="50"/>
      <c r="CS204" s="50"/>
      <c r="CT204" s="50"/>
      <c r="CU204" s="50"/>
      <c r="CV204" s="50"/>
      <c r="CW204" s="50"/>
      <c r="CX204" s="50"/>
      <c r="CY204" s="50"/>
      <c r="CZ204" s="391"/>
    </row>
    <row r="205" spans="2:104" x14ac:dyDescent="0.25">
      <c r="B205" s="404" t="s">
        <v>432</v>
      </c>
      <c r="C205" s="9" t="s">
        <v>1117</v>
      </c>
      <c r="D205" s="59">
        <f>IF('Data Input - Option 4'!$F$37="Yes",D203+D13,D199)</f>
        <v>0</v>
      </c>
      <c r="E205" s="59">
        <f>IF('Data Input - Option 4'!$F$37="Yes",E203+E13,E199)</f>
        <v>0</v>
      </c>
      <c r="F205" s="59">
        <f>IF('Data Input - Option 4'!$F$37="Yes",F203+F13,F199)</f>
        <v>0</v>
      </c>
      <c r="G205" s="59">
        <f>IF('Data Input - Option 4'!$F$37="Yes",G203+G13,G199)</f>
        <v>0</v>
      </c>
      <c r="H205" s="59">
        <f>IF('Data Input - Option 4'!$F$37="Yes",H203+H13,H199)</f>
        <v>0</v>
      </c>
      <c r="I205" s="59">
        <f>IF('Data Input - Option 4'!$F$37="Yes",I203+I13,I199)</f>
        <v>0</v>
      </c>
      <c r="J205" s="59">
        <f>IF('Data Input - Option 4'!$F$37="Yes",J203+J13,J199)</f>
        <v>0</v>
      </c>
      <c r="K205" s="59">
        <f>IF('Data Input - Option 4'!$F$37="Yes",K203+K13,K199)</f>
        <v>0</v>
      </c>
      <c r="L205" s="59">
        <f>IF('Data Input - Option 4'!$F$37="Yes",L203+L13,L199)</f>
        <v>0</v>
      </c>
      <c r="M205" s="59">
        <f>IF('Data Input - Option 4'!$F$37="Yes",M203+M13,M199)</f>
        <v>0</v>
      </c>
      <c r="N205" s="59">
        <f>IF('Data Input - Option 4'!$F$37="Yes",N203+N13,N199)</f>
        <v>0</v>
      </c>
      <c r="O205" s="59">
        <f>IF('Data Input - Option 4'!$F$37="Yes",O203+O13,O199)</f>
        <v>0</v>
      </c>
      <c r="P205" s="59">
        <f>IF('Data Input - Option 4'!$F$37="Yes",P203+P13,P199)</f>
        <v>0</v>
      </c>
      <c r="Q205" s="59">
        <f>IF('Data Input - Option 4'!$F$37="Yes",Q203+Q13,Q199)</f>
        <v>0</v>
      </c>
      <c r="R205" s="59">
        <f>IF('Data Input - Option 4'!$F$37="Yes",R203+R13,R199)</f>
        <v>0</v>
      </c>
      <c r="S205" s="59">
        <f>IF('Data Input - Option 4'!$F$37="Yes",S203+S13,S199)</f>
        <v>0</v>
      </c>
      <c r="T205" s="59">
        <f>IF('Data Input - Option 4'!$F$37="Yes",T203+T13,T199)</f>
        <v>0</v>
      </c>
      <c r="U205" s="59">
        <f>IF('Data Input - Option 4'!$F$37="Yes",U203+U13,U199)</f>
        <v>0</v>
      </c>
      <c r="V205" s="59">
        <f>IF('Data Input - Option 4'!$F$37="Yes",V203+V13,V199)</f>
        <v>0</v>
      </c>
      <c r="W205" s="59">
        <f>IF('Data Input - Option 4'!$F$37="Yes",W203+W13,W199)</f>
        <v>0</v>
      </c>
      <c r="X205" s="59">
        <f>IF('Data Input - Option 4'!$F$37="Yes",X203+X13,X199)</f>
        <v>0</v>
      </c>
      <c r="Y205" s="59">
        <f>IF('Data Input - Option 4'!$F$37="Yes",Y203+Y13,Y199)</f>
        <v>0</v>
      </c>
      <c r="Z205" s="59">
        <f>IF('Data Input - Option 4'!$F$37="Yes",Z203+Z13,Z199)</f>
        <v>0</v>
      </c>
      <c r="AA205" s="59">
        <f>IF('Data Input - Option 4'!$F$37="Yes",AA203+AA13,AA199)</f>
        <v>0</v>
      </c>
      <c r="AB205" s="59">
        <f>IF('Data Input - Option 4'!$F$37="Yes",AB203+AB13,AB199)</f>
        <v>0</v>
      </c>
      <c r="AC205" s="59">
        <f>IF('Data Input - Option 4'!$F$37="Yes",AC203+AC13,AC199)</f>
        <v>0</v>
      </c>
      <c r="AD205" s="59">
        <f>IF('Data Input - Option 4'!$F$37="Yes",AD203+AD13,AD199)</f>
        <v>0</v>
      </c>
      <c r="AE205" s="59">
        <f>IF('Data Input - Option 4'!$F$37="Yes",AE203+AE13,AE199)</f>
        <v>0</v>
      </c>
      <c r="AF205" s="59">
        <f>IF('Data Input - Option 4'!$F$37="Yes",AF203+AF13,AF199)</f>
        <v>0</v>
      </c>
      <c r="AG205" s="59">
        <f>IF('Data Input - Option 4'!$F$37="Yes",AG203+AG13,AG199)</f>
        <v>0</v>
      </c>
      <c r="AH205" s="59">
        <f>IF('Data Input - Option 4'!$F$37="Yes",AH203+AH13,AH199)</f>
        <v>0</v>
      </c>
      <c r="AI205" s="59">
        <f>IF('Data Input - Option 4'!$F$37="Yes",AI203+AI13,AI199)</f>
        <v>0</v>
      </c>
      <c r="AJ205" s="59">
        <f>IF('Data Input - Option 4'!$F$37="Yes",AJ203+AJ13,AJ199)</f>
        <v>0</v>
      </c>
      <c r="AK205" s="59">
        <f>IF('Data Input - Option 4'!$F$37="Yes",AK203+AK13,AK199)</f>
        <v>0</v>
      </c>
      <c r="AL205" s="59">
        <f>IF('Data Input - Option 4'!$F$37="Yes",AL203+AL13,AL199)</f>
        <v>0</v>
      </c>
      <c r="AM205" s="59">
        <f>IF('Data Input - Option 4'!$F$37="Yes",AM203+AM13,AM199)</f>
        <v>0</v>
      </c>
      <c r="AN205" s="59">
        <f>IF('Data Input - Option 4'!$F$37="Yes",AN203+AN13,AN199)</f>
        <v>0</v>
      </c>
      <c r="AO205" s="59">
        <f>IF('Data Input - Option 4'!$F$37="Yes",AO203+AO13,AO199)</f>
        <v>0</v>
      </c>
      <c r="AP205" s="59">
        <f>IF('Data Input - Option 4'!$F$37="Yes",AP203+AP13,AP199)</f>
        <v>0</v>
      </c>
      <c r="AQ205" s="59">
        <f>IF('Data Input - Option 4'!$F$37="Yes",AQ203+AQ13,AQ199)</f>
        <v>0</v>
      </c>
      <c r="AR205" s="59">
        <f>IF('Data Input - Option 4'!$F$37="Yes",AR203+AR13,AR199)</f>
        <v>0</v>
      </c>
      <c r="AS205" s="59">
        <f>IF('Data Input - Option 4'!$F$37="Yes",AS203+AS13,AS199)</f>
        <v>0</v>
      </c>
      <c r="AT205" s="59">
        <f>IF('Data Input - Option 4'!$F$37="Yes",AT203+AT13,AT199)</f>
        <v>0</v>
      </c>
      <c r="AU205" s="59">
        <f>IF('Data Input - Option 4'!$F$37="Yes",AU203+AU13,AU199)</f>
        <v>0</v>
      </c>
      <c r="AV205" s="59">
        <f>IF('Data Input - Option 4'!$F$37="Yes",AV203+AV13,AV199)</f>
        <v>0</v>
      </c>
      <c r="AW205" s="59">
        <f>IF('Data Input - Option 4'!$F$37="Yes",AW203+AW13,AW199)</f>
        <v>0</v>
      </c>
      <c r="AX205" s="59">
        <f>IF('Data Input - Option 4'!$F$37="Yes",AX203+AX13,AX199)</f>
        <v>0</v>
      </c>
      <c r="AY205" s="59">
        <f>IF('Data Input - Option 4'!$F$37="Yes",AY203+AY13,AY199)</f>
        <v>0</v>
      </c>
      <c r="AZ205" s="59">
        <f>IF('Data Input - Option 4'!$F$37="Yes",AZ203+AZ13,AZ199)</f>
        <v>0</v>
      </c>
      <c r="BA205" s="59">
        <f>IF('Data Input - Option 4'!$F$37="Yes",BA203+BA13,BA199)</f>
        <v>0</v>
      </c>
      <c r="BB205" s="59">
        <f>IF('Data Input - Option 4'!$F$37="Yes",BB203+BB13,BB199)</f>
        <v>0</v>
      </c>
      <c r="BC205" s="59">
        <f>IF('Data Input - Option 4'!$F$37="Yes",BC203+BC13,BC199)</f>
        <v>0</v>
      </c>
      <c r="BD205" s="59">
        <f>IF('Data Input - Option 4'!$F$37="Yes",BD203+BD13,BD199)</f>
        <v>0</v>
      </c>
      <c r="BE205" s="59">
        <f>IF('Data Input - Option 4'!$F$37="Yes",BE203+BE13,BE199)</f>
        <v>0</v>
      </c>
      <c r="BF205" s="59">
        <f>IF('Data Input - Option 4'!$F$37="Yes",BF203+BF13,BF199)</f>
        <v>0</v>
      </c>
      <c r="BG205" s="59">
        <f>IF('Data Input - Option 4'!$F$37="Yes",BG203+BG13,BG199)</f>
        <v>0</v>
      </c>
      <c r="BH205" s="59">
        <f>IF('Data Input - Option 4'!$F$37="Yes",BH203+BH13,BH199)</f>
        <v>0</v>
      </c>
      <c r="BI205" s="59">
        <f>IF('Data Input - Option 4'!$F$37="Yes",BI203+BI13,BI199)</f>
        <v>0</v>
      </c>
      <c r="BJ205" s="59">
        <f>IF('Data Input - Option 4'!$F$37="Yes",BJ203+BJ13,BJ199)</f>
        <v>0</v>
      </c>
      <c r="BK205" s="59">
        <f>IF('Data Input - Option 4'!$F$37="Yes",BK203+BK13,BK199)</f>
        <v>0</v>
      </c>
      <c r="BL205" s="59">
        <f>IF('Data Input - Option 4'!$F$37="Yes",BL203+BL13,BL199)</f>
        <v>0</v>
      </c>
      <c r="BM205" s="59">
        <f>IF('Data Input - Option 4'!$F$37="Yes",BM203+BM13,BM199)</f>
        <v>0</v>
      </c>
      <c r="BN205" s="59">
        <f>IF('Data Input - Option 4'!$F$37="Yes",BN203+BN13,BN199)</f>
        <v>0</v>
      </c>
      <c r="BO205" s="59">
        <f>IF('Data Input - Option 4'!$F$37="Yes",BO203+BO13,BO199)</f>
        <v>0</v>
      </c>
      <c r="BP205" s="59">
        <f>IF('Data Input - Option 4'!$F$37="Yes",BP203+BP13,BP199)</f>
        <v>0</v>
      </c>
      <c r="BQ205" s="59">
        <f>IF('Data Input - Option 4'!$F$37="Yes",BQ203+BQ13,BQ199)</f>
        <v>0</v>
      </c>
      <c r="BR205" s="59">
        <f>IF('Data Input - Option 4'!$F$37="Yes",BR203+BR13,BR199)</f>
        <v>0</v>
      </c>
      <c r="BS205" s="59">
        <f>IF('Data Input - Option 4'!$F$37="Yes",BS203+BS13,BS199)</f>
        <v>0</v>
      </c>
      <c r="BT205" s="59">
        <f>IF('Data Input - Option 4'!$F$37="Yes",BT203+BT13,BT199)</f>
        <v>0</v>
      </c>
      <c r="BU205" s="59">
        <f>IF('Data Input - Option 4'!$F$37="Yes",BU203+BU13,BU199)</f>
        <v>0</v>
      </c>
      <c r="BV205" s="59">
        <f>IF('Data Input - Option 4'!$F$37="Yes",BV203+BV13,BV199)</f>
        <v>0</v>
      </c>
      <c r="BW205" s="59">
        <f>IF('Data Input - Option 4'!$F$37="Yes",BW203+BW13,BW199)</f>
        <v>0</v>
      </c>
      <c r="BX205" s="59">
        <f>IF('Data Input - Option 4'!$F$37="Yes",BX203+BX13,BX199)</f>
        <v>0</v>
      </c>
      <c r="BY205" s="59">
        <f>IF('Data Input - Option 4'!$F$37="Yes",BY203+BY13,BY199)</f>
        <v>0</v>
      </c>
      <c r="BZ205" s="59">
        <f>IF('Data Input - Option 4'!$F$37="Yes",BZ203+BZ13,BZ199)</f>
        <v>0</v>
      </c>
      <c r="CA205" s="59">
        <f>IF('Data Input - Option 4'!$F$37="Yes",CA203+CA13,CA199)</f>
        <v>0</v>
      </c>
      <c r="CB205" s="59">
        <f>IF('Data Input - Option 4'!$F$37="Yes",CB203+CB13,CB199)</f>
        <v>0</v>
      </c>
      <c r="CC205" s="59">
        <f>IF('Data Input - Option 4'!$F$37="Yes",CC203+CC13,CC199)</f>
        <v>0</v>
      </c>
      <c r="CD205" s="59">
        <f>IF('Data Input - Option 4'!$F$37="Yes",CD203+CD13,CD199)</f>
        <v>0</v>
      </c>
      <c r="CE205" s="59">
        <f>IF('Data Input - Option 4'!$F$37="Yes",CE203+CE13,CE199)</f>
        <v>0</v>
      </c>
      <c r="CF205" s="59">
        <f>IF('Data Input - Option 4'!$F$37="Yes",CF203+CF13,CF199)</f>
        <v>0</v>
      </c>
      <c r="CG205" s="59">
        <f>IF('Data Input - Option 4'!$F$37="Yes",CG203+CG13,CG199)</f>
        <v>0</v>
      </c>
      <c r="CH205" s="59">
        <f>IF('Data Input - Option 4'!$F$37="Yes",CH203+CH13,CH199)</f>
        <v>0</v>
      </c>
      <c r="CI205" s="59">
        <f>IF('Data Input - Option 4'!$F$37="Yes",CI203+CI13,CI199)</f>
        <v>0</v>
      </c>
      <c r="CJ205" s="59">
        <f>IF('Data Input - Option 4'!$F$37="Yes",CJ203+CJ13,CJ199)</f>
        <v>0</v>
      </c>
      <c r="CK205" s="59">
        <f>IF('Data Input - Option 4'!$F$37="Yes",CK203+CK13,CK199)</f>
        <v>0</v>
      </c>
      <c r="CL205" s="59">
        <f>IF('Data Input - Option 4'!$F$37="Yes",CL203+CL13,CL199)</f>
        <v>0</v>
      </c>
      <c r="CM205" s="59">
        <f>IF('Data Input - Option 4'!$F$37="Yes",CM203+CM13,CM199)</f>
        <v>0</v>
      </c>
      <c r="CN205" s="59">
        <f>IF('Data Input - Option 4'!$F$37="Yes",CN203+CN13,CN199)</f>
        <v>0</v>
      </c>
      <c r="CO205" s="59">
        <f>IF('Data Input - Option 4'!$F$37="Yes",CO203+CO13,CO199)</f>
        <v>0</v>
      </c>
      <c r="CP205" s="59">
        <f>IF('Data Input - Option 4'!$F$37="Yes",CP203+CP13,CP199)</f>
        <v>0</v>
      </c>
      <c r="CQ205" s="59">
        <f>IF('Data Input - Option 4'!$F$37="Yes",CQ203+CQ13,CQ199)</f>
        <v>0</v>
      </c>
      <c r="CR205" s="59">
        <f>IF('Data Input - Option 4'!$F$37="Yes",CR203+CR13,CR199)</f>
        <v>0</v>
      </c>
      <c r="CS205" s="59">
        <f>IF('Data Input - Option 4'!$F$37="Yes",CS203+CS13,CS199)</f>
        <v>0</v>
      </c>
      <c r="CT205" s="59">
        <f>IF('Data Input - Option 4'!$F$37="Yes",CT203+CT13,CT199)</f>
        <v>0</v>
      </c>
      <c r="CU205" s="59">
        <f>IF('Data Input - Option 4'!$F$37="Yes",CU203+CU13,CU199)</f>
        <v>0</v>
      </c>
      <c r="CV205" s="59">
        <f>IF('Data Input - Option 4'!$F$37="Yes",CV203+CV13,CV199)</f>
        <v>0</v>
      </c>
      <c r="CW205" s="59">
        <f>IF('Data Input - Option 4'!$F$37="Yes",CW203+CW13,CW199)</f>
        <v>0</v>
      </c>
      <c r="CX205" s="59">
        <f>IF('Data Input - Option 4'!$F$37="Yes",CX203+CX13,CX199)</f>
        <v>0</v>
      </c>
      <c r="CY205" s="59">
        <f>IF('Data Input - Option 4'!$F$37="Yes",CY203+CY13,CY199)</f>
        <v>0</v>
      </c>
      <c r="CZ205" s="391"/>
    </row>
    <row r="206" spans="2:104" x14ac:dyDescent="0.25">
      <c r="B206" s="393"/>
      <c r="C206" s="390"/>
      <c r="D206" s="50"/>
      <c r="E206" s="50"/>
      <c r="F206" s="401"/>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c r="CC206" s="50"/>
      <c r="CD206" s="50"/>
      <c r="CE206" s="50"/>
      <c r="CF206" s="50"/>
      <c r="CG206" s="50"/>
      <c r="CH206" s="50"/>
      <c r="CI206" s="50"/>
      <c r="CJ206" s="50"/>
      <c r="CK206" s="50"/>
      <c r="CL206" s="50"/>
      <c r="CM206" s="50"/>
      <c r="CN206" s="50"/>
      <c r="CO206" s="50"/>
      <c r="CP206" s="50"/>
      <c r="CQ206" s="50"/>
      <c r="CR206" s="50"/>
      <c r="CS206" s="50"/>
      <c r="CT206" s="50"/>
      <c r="CU206" s="50"/>
      <c r="CV206" s="50"/>
      <c r="CW206" s="50"/>
      <c r="CX206" s="50"/>
      <c r="CY206" s="50"/>
      <c r="CZ206" s="391"/>
    </row>
    <row r="207" spans="2:104" x14ac:dyDescent="0.25">
      <c r="B207" s="411" t="s">
        <v>1057</v>
      </c>
      <c r="C207" s="269"/>
      <c r="D207" s="412"/>
      <c r="E207" s="412"/>
      <c r="F207" s="412"/>
      <c r="G207" s="412"/>
      <c r="H207" s="412"/>
      <c r="I207" s="412"/>
      <c r="J207" s="412"/>
      <c r="K207" s="412"/>
      <c r="L207" s="412"/>
      <c r="M207" s="412"/>
      <c r="N207" s="412"/>
      <c r="O207" s="412"/>
      <c r="P207" s="412"/>
      <c r="Q207" s="412"/>
      <c r="R207" s="412"/>
      <c r="S207" s="412"/>
      <c r="T207" s="412"/>
      <c r="U207" s="412"/>
      <c r="V207" s="412"/>
      <c r="W207" s="412"/>
      <c r="X207" s="412"/>
      <c r="Y207" s="412"/>
      <c r="Z207" s="412"/>
      <c r="AA207" s="412"/>
      <c r="AB207" s="412"/>
      <c r="AC207" s="412"/>
      <c r="AD207" s="412"/>
      <c r="AE207" s="412"/>
      <c r="AF207" s="412"/>
      <c r="AG207" s="412"/>
      <c r="AH207" s="412"/>
      <c r="AI207" s="412"/>
      <c r="AJ207" s="412"/>
      <c r="AK207" s="412"/>
      <c r="AL207" s="412"/>
      <c r="AM207" s="412"/>
      <c r="AN207" s="412"/>
      <c r="AO207" s="412"/>
      <c r="AP207" s="412"/>
      <c r="AQ207" s="412"/>
      <c r="AR207" s="412"/>
      <c r="AS207" s="412"/>
      <c r="AT207" s="412"/>
      <c r="AU207" s="412"/>
      <c r="AV207" s="412"/>
      <c r="AW207" s="412"/>
      <c r="AX207" s="412"/>
      <c r="AY207" s="412"/>
      <c r="AZ207" s="412"/>
      <c r="BA207" s="412"/>
      <c r="BB207" s="412"/>
      <c r="BC207" s="412"/>
      <c r="BD207" s="412"/>
      <c r="BE207" s="412"/>
      <c r="BF207" s="412"/>
      <c r="BG207" s="412"/>
      <c r="BH207" s="412"/>
      <c r="BI207" s="412"/>
      <c r="BJ207" s="412"/>
      <c r="BK207" s="412"/>
      <c r="BL207" s="412"/>
      <c r="BM207" s="412"/>
      <c r="BN207" s="412"/>
      <c r="BO207" s="412"/>
      <c r="BP207" s="412"/>
      <c r="BQ207" s="412"/>
      <c r="BR207" s="412"/>
      <c r="BS207" s="412"/>
      <c r="BT207" s="412"/>
      <c r="BU207" s="412"/>
      <c r="BV207" s="412"/>
      <c r="BW207" s="412"/>
      <c r="BX207" s="412"/>
      <c r="BY207" s="412"/>
      <c r="BZ207" s="412"/>
      <c r="CA207" s="412"/>
      <c r="CB207" s="412"/>
      <c r="CC207" s="412"/>
      <c r="CD207" s="412"/>
      <c r="CE207" s="412"/>
      <c r="CF207" s="412"/>
      <c r="CG207" s="412"/>
      <c r="CH207" s="412"/>
      <c r="CI207" s="412"/>
      <c r="CJ207" s="412"/>
      <c r="CK207" s="412"/>
      <c r="CL207" s="412"/>
      <c r="CM207" s="412"/>
      <c r="CN207" s="412"/>
      <c r="CO207" s="412"/>
      <c r="CP207" s="412"/>
      <c r="CQ207" s="412"/>
      <c r="CR207" s="412"/>
      <c r="CS207" s="412"/>
      <c r="CT207" s="412"/>
      <c r="CU207" s="412"/>
      <c r="CV207" s="412"/>
      <c r="CW207" s="412"/>
      <c r="CX207" s="412"/>
      <c r="CY207" s="412"/>
      <c r="CZ207" s="413"/>
    </row>
    <row r="208" spans="2:104" x14ac:dyDescent="0.25">
      <c r="B208" s="392"/>
      <c r="C208" s="39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c r="CV208" s="50"/>
      <c r="CW208" s="50"/>
      <c r="CX208" s="50"/>
      <c r="CY208" s="50"/>
      <c r="CZ208" s="391"/>
    </row>
    <row r="209" spans="2:104" x14ac:dyDescent="0.25">
      <c r="B209" s="393" t="s">
        <v>311</v>
      </c>
      <c r="C209" s="390" t="s">
        <v>404</v>
      </c>
      <c r="D209" s="62">
        <f>'Data Input - General'!F16</f>
        <v>0</v>
      </c>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c r="CV209" s="50"/>
      <c r="CW209" s="50"/>
      <c r="CX209" s="50"/>
      <c r="CY209" s="50"/>
      <c r="CZ209" s="391"/>
    </row>
    <row r="210" spans="2:104" x14ac:dyDescent="0.25">
      <c r="B210" s="393" t="s">
        <v>181</v>
      </c>
      <c r="C210" s="9" t="s">
        <v>1117</v>
      </c>
      <c r="D210" s="61">
        <f>IFERROR(-PMT($D$185,SUM('Data Input - General'!$H$26:$H$28),D20*(1-D177)*1000)/1000,0)</f>
        <v>0</v>
      </c>
      <c r="E210" s="401"/>
      <c r="F210" s="401"/>
      <c r="G210" s="401"/>
      <c r="H210" s="401"/>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c r="CV210" s="50"/>
      <c r="CW210" s="50"/>
      <c r="CX210" s="50"/>
      <c r="CY210" s="50"/>
      <c r="CZ210" s="391"/>
    </row>
    <row r="211" spans="2:104" x14ac:dyDescent="0.25">
      <c r="B211" s="393" t="s">
        <v>182</v>
      </c>
      <c r="C211" s="9" t="s">
        <v>1117</v>
      </c>
      <c r="D211" s="59">
        <f>IF(SUM($D$12:D$12)=0,0,$D$210)</f>
        <v>0</v>
      </c>
      <c r="E211" s="59">
        <f>IF(SUM($D$12:E$12)=0,0,$D$210)</f>
        <v>0</v>
      </c>
      <c r="F211" s="59">
        <f>IF(SUM($D$12:F$12)=0,0,$D$210)</f>
        <v>0</v>
      </c>
      <c r="G211" s="59">
        <f>IF(SUM($D$12:G$12)=0,0,$D$210)</f>
        <v>0</v>
      </c>
      <c r="H211" s="59">
        <f>IF(SUM($D$12:H$12)=0,0,$D$210)</f>
        <v>0</v>
      </c>
      <c r="I211" s="59">
        <f>IF(SUM($D$12:I$12)=0,0,$D$210)</f>
        <v>0</v>
      </c>
      <c r="J211" s="59">
        <f>IF(SUM($D$12:J$12)=0,0,$D$210)</f>
        <v>0</v>
      </c>
      <c r="K211" s="59">
        <f>IF(SUM($D$12:K$12)=0,0,$D$210)</f>
        <v>0</v>
      </c>
      <c r="L211" s="59">
        <f>IF(SUM($D$12:L$12)=0,0,$D$210)</f>
        <v>0</v>
      </c>
      <c r="M211" s="59">
        <f>IF(SUM($D$12:M$12)=0,0,$D$210)</f>
        <v>0</v>
      </c>
      <c r="N211" s="59">
        <f>IF(SUM($D$12:N$12)=0,0,$D$210)</f>
        <v>0</v>
      </c>
      <c r="O211" s="59">
        <f>IF(SUM($D$12:O$12)=0,0,$D$210)</f>
        <v>0</v>
      </c>
      <c r="P211" s="59">
        <f>IF(SUM($D$12:P$12)=0,0,$D$210)</f>
        <v>0</v>
      </c>
      <c r="Q211" s="59">
        <f>IF(SUM($D$12:Q$12)=0,0,$D$210)</f>
        <v>0</v>
      </c>
      <c r="R211" s="59">
        <f>IF(SUM($D$12:R$12)=0,0,$D$210)</f>
        <v>0</v>
      </c>
      <c r="S211" s="59">
        <f>IF(SUM($D$12:S$12)=0,0,$D$210)</f>
        <v>0</v>
      </c>
      <c r="T211" s="59">
        <f>IF(SUM($D$12:T$12)=0,0,$D$210)</f>
        <v>0</v>
      </c>
      <c r="U211" s="59">
        <f>IF(SUM($D$12:U$12)=0,0,$D$210)</f>
        <v>0</v>
      </c>
      <c r="V211" s="59">
        <f>IF(SUM($D$12:V$12)=0,0,$D$210)</f>
        <v>0</v>
      </c>
      <c r="W211" s="59">
        <f>IF(SUM($D$12:W$12)=0,0,$D$210)</f>
        <v>0</v>
      </c>
      <c r="X211" s="59">
        <f>IF(SUM($D$12:X$12)=0,0,$D$210)</f>
        <v>0</v>
      </c>
      <c r="Y211" s="59">
        <f>IF(SUM($D$12:Y$12)=0,0,$D$210)</f>
        <v>0</v>
      </c>
      <c r="Z211" s="59">
        <f>IF(SUM($D$12:Z$12)=0,0,$D$210)</f>
        <v>0</v>
      </c>
      <c r="AA211" s="59">
        <f>IF(SUM($D$12:AA$12)=0,0,$D$210)</f>
        <v>0</v>
      </c>
      <c r="AB211" s="59">
        <f>IF(SUM($D$12:AB$12)=0,0,$D$210)</f>
        <v>0</v>
      </c>
      <c r="AC211" s="59">
        <f>IF(SUM($D$12:AC$12)=0,0,$D$210)</f>
        <v>0</v>
      </c>
      <c r="AD211" s="59">
        <f>IF(SUM($D$12:AD$12)=0,0,$D$210)</f>
        <v>0</v>
      </c>
      <c r="AE211" s="59">
        <f>IF(SUM($D$12:AE$12)=0,0,$D$210)</f>
        <v>0</v>
      </c>
      <c r="AF211" s="59">
        <f>IF(SUM($D$12:AF$12)=0,0,$D$210)</f>
        <v>0</v>
      </c>
      <c r="AG211" s="59">
        <f>IF(SUM($D$12:AG$12)=0,0,$D$210)</f>
        <v>0</v>
      </c>
      <c r="AH211" s="59">
        <f>IF(SUM($D$12:AH$12)=0,0,$D$210)</f>
        <v>0</v>
      </c>
      <c r="AI211" s="59">
        <f>IF(SUM($D$12:AI$12)=0,0,$D$210)</f>
        <v>0</v>
      </c>
      <c r="AJ211" s="59">
        <f>IF(SUM($D$12:AJ$12)=0,0,$D$210)</f>
        <v>0</v>
      </c>
      <c r="AK211" s="59">
        <f>IF(SUM($D$12:AK$12)=0,0,$D$210)</f>
        <v>0</v>
      </c>
      <c r="AL211" s="59">
        <f>IF(SUM($D$12:AL$12)=0,0,$D$210)</f>
        <v>0</v>
      </c>
      <c r="AM211" s="59">
        <f>IF(SUM($D$12:AM$12)=0,0,$D$210)</f>
        <v>0</v>
      </c>
      <c r="AN211" s="59">
        <f>IF(SUM($D$12:AN$12)=0,0,$D$210)</f>
        <v>0</v>
      </c>
      <c r="AO211" s="59">
        <f>IF(SUM($D$12:AO$12)=0,0,$D$210)</f>
        <v>0</v>
      </c>
      <c r="AP211" s="59">
        <f>IF(SUM($D$12:AP$12)=0,0,$D$210)</f>
        <v>0</v>
      </c>
      <c r="AQ211" s="59">
        <f>IF(SUM($D$12:AQ$12)=0,0,$D$210)</f>
        <v>0</v>
      </c>
      <c r="AR211" s="59">
        <f>IF(SUM($D$12:AR$12)=0,0,$D$210)</f>
        <v>0</v>
      </c>
      <c r="AS211" s="59">
        <f>IF(SUM($D$12:AS$12)=0,0,$D$210)</f>
        <v>0</v>
      </c>
      <c r="AT211" s="59">
        <f>IF(SUM($D$12:AT$12)=0,0,$D$210)</f>
        <v>0</v>
      </c>
      <c r="AU211" s="59">
        <f>IF(SUM($D$12:AU$12)=0,0,$D$210)</f>
        <v>0</v>
      </c>
      <c r="AV211" s="59">
        <f>IF(SUM($D$12:AV$12)=0,0,$D$210)</f>
        <v>0</v>
      </c>
      <c r="AW211" s="59">
        <f>IF(SUM($D$12:AW$12)=0,0,$D$210)</f>
        <v>0</v>
      </c>
      <c r="AX211" s="59">
        <f>IF(SUM($D$12:AX$12)=0,0,$D$210)</f>
        <v>0</v>
      </c>
      <c r="AY211" s="59">
        <f>IF(SUM($D$12:AY$12)=0,0,$D$210)</f>
        <v>0</v>
      </c>
      <c r="AZ211" s="59">
        <f>IF(SUM($D$12:AZ$12)=0,0,$D$210)</f>
        <v>0</v>
      </c>
      <c r="BA211" s="59">
        <f>IF(SUM($D$12:BA$12)=0,0,$D$210)</f>
        <v>0</v>
      </c>
      <c r="BB211" s="59">
        <f>IF(SUM($D$12:BB$12)=0,0,$D$210)</f>
        <v>0</v>
      </c>
      <c r="BC211" s="59">
        <f>IF(SUM($D$12:BC$12)=0,0,$D$210)</f>
        <v>0</v>
      </c>
      <c r="BD211" s="59">
        <f>IF(SUM($D$12:BD$12)=0,0,$D$210)</f>
        <v>0</v>
      </c>
      <c r="BE211" s="59">
        <f>IF(SUM($D$12:BE$12)=0,0,$D$210)</f>
        <v>0</v>
      </c>
      <c r="BF211" s="59">
        <f>IF(SUM($D$12:BF$12)=0,0,$D$210)</f>
        <v>0</v>
      </c>
      <c r="BG211" s="59">
        <f>IF(SUM($D$12:BG$12)=0,0,$D$210)</f>
        <v>0</v>
      </c>
      <c r="BH211" s="59">
        <f>IF(SUM($D$12:BH$12)=0,0,$D$210)</f>
        <v>0</v>
      </c>
      <c r="BI211" s="59">
        <f>IF(SUM($D$12:BI$12)=0,0,$D$210)</f>
        <v>0</v>
      </c>
      <c r="BJ211" s="59">
        <f>IF(SUM($D$12:BJ$12)=0,0,$D$210)</f>
        <v>0</v>
      </c>
      <c r="BK211" s="59">
        <f>IF(SUM($D$12:BK$12)=0,0,$D$210)</f>
        <v>0</v>
      </c>
      <c r="BL211" s="59">
        <f>IF(SUM($D$12:BL$12)=0,0,$D$210)</f>
        <v>0</v>
      </c>
      <c r="BM211" s="59">
        <f>IF(SUM($D$12:BM$12)=0,0,$D$210)</f>
        <v>0</v>
      </c>
      <c r="BN211" s="59">
        <f>IF(SUM($D$12:BN$12)=0,0,$D$210)</f>
        <v>0</v>
      </c>
      <c r="BO211" s="59">
        <f>IF(SUM($D$12:BO$12)=0,0,$D$210)</f>
        <v>0</v>
      </c>
      <c r="BP211" s="59">
        <f>IF(SUM($D$12:BP$12)=0,0,$D$210)</f>
        <v>0</v>
      </c>
      <c r="BQ211" s="59">
        <f>IF(SUM($D$12:BQ$12)=0,0,$D$210)</f>
        <v>0</v>
      </c>
      <c r="BR211" s="59">
        <f>IF(SUM($D$12:BR$12)=0,0,$D$210)</f>
        <v>0</v>
      </c>
      <c r="BS211" s="59">
        <f>IF(SUM($D$12:BS$12)=0,0,$D$210)</f>
        <v>0</v>
      </c>
      <c r="BT211" s="59">
        <f>IF(SUM($D$12:BT$12)=0,0,$D$210)</f>
        <v>0</v>
      </c>
      <c r="BU211" s="59">
        <f>IF(SUM($D$12:BU$12)=0,0,$D$210)</f>
        <v>0</v>
      </c>
      <c r="BV211" s="59">
        <f>IF(SUM($D$12:BV$12)=0,0,$D$210)</f>
        <v>0</v>
      </c>
      <c r="BW211" s="59">
        <f>IF(SUM($D$12:BW$12)=0,0,$D$210)</f>
        <v>0</v>
      </c>
      <c r="BX211" s="59">
        <f>IF(SUM($D$12:BX$12)=0,0,$D$210)</f>
        <v>0</v>
      </c>
      <c r="BY211" s="59">
        <f>IF(SUM($D$12:BY$12)=0,0,$D$210)</f>
        <v>0</v>
      </c>
      <c r="BZ211" s="59">
        <f>IF(SUM($D$12:BZ$12)=0,0,$D$210)</f>
        <v>0</v>
      </c>
      <c r="CA211" s="59">
        <f>IF(SUM($D$12:CA$12)=0,0,$D$210)</f>
        <v>0</v>
      </c>
      <c r="CB211" s="59">
        <f>IF(SUM($D$12:CB$12)=0,0,$D$210)</f>
        <v>0</v>
      </c>
      <c r="CC211" s="59">
        <f>IF(SUM($D$12:CC$12)=0,0,$D$210)</f>
        <v>0</v>
      </c>
      <c r="CD211" s="59">
        <f>IF(SUM($D$12:CD$12)=0,0,$D$210)</f>
        <v>0</v>
      </c>
      <c r="CE211" s="59">
        <f>IF(SUM($D$12:CE$12)=0,0,$D$210)</f>
        <v>0</v>
      </c>
      <c r="CF211" s="59">
        <f>IF(SUM($D$12:CF$12)=0,0,$D$210)</f>
        <v>0</v>
      </c>
      <c r="CG211" s="59">
        <f>IF(SUM($D$12:CG$12)=0,0,$D$210)</f>
        <v>0</v>
      </c>
      <c r="CH211" s="59">
        <f>IF(SUM($D$12:CH$12)=0,0,$D$210)</f>
        <v>0</v>
      </c>
      <c r="CI211" s="59">
        <f>IF(SUM($D$12:CI$12)=0,0,$D$210)</f>
        <v>0</v>
      </c>
      <c r="CJ211" s="59">
        <f>IF(SUM($D$12:CJ$12)=0,0,$D$210)</f>
        <v>0</v>
      </c>
      <c r="CK211" s="59">
        <f>IF(SUM($D$12:CK$12)=0,0,$D$210)</f>
        <v>0</v>
      </c>
      <c r="CL211" s="59">
        <f>IF(SUM($D$12:CL$12)=0,0,$D$210)</f>
        <v>0</v>
      </c>
      <c r="CM211" s="59">
        <f>IF(SUM($D$12:CM$12)=0,0,$D$210)</f>
        <v>0</v>
      </c>
      <c r="CN211" s="59">
        <f>IF(SUM($D$12:CN$12)=0,0,$D$210)</f>
        <v>0</v>
      </c>
      <c r="CO211" s="59">
        <f>IF(SUM($D$12:CO$12)=0,0,$D$210)</f>
        <v>0</v>
      </c>
      <c r="CP211" s="59">
        <f>IF(SUM($D$12:CP$12)=0,0,$D$210)</f>
        <v>0</v>
      </c>
      <c r="CQ211" s="59">
        <f>IF(SUM($D$12:CQ$12)=0,0,$D$210)</f>
        <v>0</v>
      </c>
      <c r="CR211" s="59">
        <f>IF(SUM($D$12:CR$12)=0,0,$D$210)</f>
        <v>0</v>
      </c>
      <c r="CS211" s="59">
        <f>IF(SUM($D$12:CS$12)=0,0,$D$210)</f>
        <v>0</v>
      </c>
      <c r="CT211" s="59">
        <f>IF(SUM($D$12:CT$12)=0,0,$D$210)</f>
        <v>0</v>
      </c>
      <c r="CU211" s="59">
        <f>IF(SUM($D$12:CU$12)=0,0,$D$210)</f>
        <v>0</v>
      </c>
      <c r="CV211" s="59">
        <f>IF(SUM($D$12:CV$12)=0,0,$D$210)</f>
        <v>0</v>
      </c>
      <c r="CW211" s="59">
        <f>IF(SUM($D$12:CW$12)=0,0,$D$210)</f>
        <v>0</v>
      </c>
      <c r="CX211" s="59">
        <f>IF(SUM($D$12:CX$12)=0,0,$D$210)</f>
        <v>0</v>
      </c>
      <c r="CY211" s="59">
        <f>IF(SUM($D$12:CY$12)=0,0,$D$210)</f>
        <v>0</v>
      </c>
      <c r="CZ211" s="391"/>
    </row>
    <row r="212" spans="2:104" x14ac:dyDescent="0.25">
      <c r="B212" s="393" t="s">
        <v>186</v>
      </c>
      <c r="C212" s="9" t="s">
        <v>1117</v>
      </c>
      <c r="D212" s="61">
        <f t="shared" ref="D212:BO212" si="74">D211*D$7</f>
        <v>0</v>
      </c>
      <c r="E212" s="61">
        <f t="shared" si="74"/>
        <v>0</v>
      </c>
      <c r="F212" s="61">
        <f t="shared" si="74"/>
        <v>0</v>
      </c>
      <c r="G212" s="61">
        <f t="shared" si="74"/>
        <v>0</v>
      </c>
      <c r="H212" s="61">
        <f t="shared" si="74"/>
        <v>0</v>
      </c>
      <c r="I212" s="61">
        <f t="shared" si="74"/>
        <v>0</v>
      </c>
      <c r="J212" s="61">
        <f t="shared" si="74"/>
        <v>0</v>
      </c>
      <c r="K212" s="61">
        <f t="shared" si="74"/>
        <v>0</v>
      </c>
      <c r="L212" s="61">
        <f t="shared" si="74"/>
        <v>0</v>
      </c>
      <c r="M212" s="61">
        <f t="shared" si="74"/>
        <v>0</v>
      </c>
      <c r="N212" s="61">
        <f t="shared" si="74"/>
        <v>0</v>
      </c>
      <c r="O212" s="61">
        <f t="shared" si="74"/>
        <v>0</v>
      </c>
      <c r="P212" s="61">
        <f t="shared" si="74"/>
        <v>0</v>
      </c>
      <c r="Q212" s="61">
        <f t="shared" si="74"/>
        <v>0</v>
      </c>
      <c r="R212" s="61">
        <f t="shared" si="74"/>
        <v>0</v>
      </c>
      <c r="S212" s="61">
        <f t="shared" si="74"/>
        <v>0</v>
      </c>
      <c r="T212" s="61">
        <f t="shared" si="74"/>
        <v>0</v>
      </c>
      <c r="U212" s="61">
        <f t="shared" si="74"/>
        <v>0</v>
      </c>
      <c r="V212" s="61">
        <f t="shared" si="74"/>
        <v>0</v>
      </c>
      <c r="W212" s="61">
        <f t="shared" si="74"/>
        <v>0</v>
      </c>
      <c r="X212" s="61">
        <f t="shared" si="74"/>
        <v>0</v>
      </c>
      <c r="Y212" s="61">
        <f t="shared" si="74"/>
        <v>0</v>
      </c>
      <c r="Z212" s="61">
        <f t="shared" si="74"/>
        <v>0</v>
      </c>
      <c r="AA212" s="61">
        <f t="shared" si="74"/>
        <v>0</v>
      </c>
      <c r="AB212" s="61">
        <f t="shared" si="74"/>
        <v>0</v>
      </c>
      <c r="AC212" s="61">
        <f t="shared" si="74"/>
        <v>0</v>
      </c>
      <c r="AD212" s="61">
        <f t="shared" si="74"/>
        <v>0</v>
      </c>
      <c r="AE212" s="61">
        <f t="shared" si="74"/>
        <v>0</v>
      </c>
      <c r="AF212" s="61">
        <f t="shared" si="74"/>
        <v>0</v>
      </c>
      <c r="AG212" s="61">
        <f t="shared" si="74"/>
        <v>0</v>
      </c>
      <c r="AH212" s="61">
        <f t="shared" si="74"/>
        <v>0</v>
      </c>
      <c r="AI212" s="61">
        <f t="shared" si="74"/>
        <v>0</v>
      </c>
      <c r="AJ212" s="61">
        <f t="shared" si="74"/>
        <v>0</v>
      </c>
      <c r="AK212" s="61">
        <f t="shared" si="74"/>
        <v>0</v>
      </c>
      <c r="AL212" s="61">
        <f t="shared" si="74"/>
        <v>0</v>
      </c>
      <c r="AM212" s="61">
        <f t="shared" si="74"/>
        <v>0</v>
      </c>
      <c r="AN212" s="61">
        <f t="shared" si="74"/>
        <v>0</v>
      </c>
      <c r="AO212" s="61">
        <f t="shared" si="74"/>
        <v>0</v>
      </c>
      <c r="AP212" s="61">
        <f t="shared" si="74"/>
        <v>0</v>
      </c>
      <c r="AQ212" s="61">
        <f t="shared" si="74"/>
        <v>0</v>
      </c>
      <c r="AR212" s="61">
        <f t="shared" si="74"/>
        <v>0</v>
      </c>
      <c r="AS212" s="61">
        <f t="shared" si="74"/>
        <v>0</v>
      </c>
      <c r="AT212" s="61">
        <f t="shared" si="74"/>
        <v>0</v>
      </c>
      <c r="AU212" s="61">
        <f t="shared" si="74"/>
        <v>0</v>
      </c>
      <c r="AV212" s="61">
        <f t="shared" si="74"/>
        <v>0</v>
      </c>
      <c r="AW212" s="61">
        <f t="shared" si="74"/>
        <v>0</v>
      </c>
      <c r="AX212" s="61">
        <f t="shared" si="74"/>
        <v>0</v>
      </c>
      <c r="AY212" s="61">
        <f t="shared" si="74"/>
        <v>0</v>
      </c>
      <c r="AZ212" s="61">
        <f t="shared" si="74"/>
        <v>0</v>
      </c>
      <c r="BA212" s="61">
        <f t="shared" si="74"/>
        <v>0</v>
      </c>
      <c r="BB212" s="61">
        <f t="shared" si="74"/>
        <v>0</v>
      </c>
      <c r="BC212" s="61">
        <f t="shared" si="74"/>
        <v>0</v>
      </c>
      <c r="BD212" s="61">
        <f t="shared" si="74"/>
        <v>0</v>
      </c>
      <c r="BE212" s="61">
        <f t="shared" si="74"/>
        <v>0</v>
      </c>
      <c r="BF212" s="61">
        <f t="shared" si="74"/>
        <v>0</v>
      </c>
      <c r="BG212" s="61">
        <f t="shared" si="74"/>
        <v>0</v>
      </c>
      <c r="BH212" s="61">
        <f t="shared" si="74"/>
        <v>0</v>
      </c>
      <c r="BI212" s="61">
        <f t="shared" si="74"/>
        <v>0</v>
      </c>
      <c r="BJ212" s="61">
        <f t="shared" si="74"/>
        <v>0</v>
      </c>
      <c r="BK212" s="61">
        <f t="shared" si="74"/>
        <v>0</v>
      </c>
      <c r="BL212" s="61">
        <f t="shared" si="74"/>
        <v>0</v>
      </c>
      <c r="BM212" s="61">
        <f t="shared" si="74"/>
        <v>0</v>
      </c>
      <c r="BN212" s="61">
        <f t="shared" si="74"/>
        <v>0</v>
      </c>
      <c r="BO212" s="61">
        <f t="shared" si="74"/>
        <v>0</v>
      </c>
      <c r="BP212" s="61">
        <f t="shared" ref="BP212:CY212" si="75">BP211*BP$7</f>
        <v>0</v>
      </c>
      <c r="BQ212" s="61">
        <f t="shared" si="75"/>
        <v>0</v>
      </c>
      <c r="BR212" s="61">
        <f t="shared" si="75"/>
        <v>0</v>
      </c>
      <c r="BS212" s="61">
        <f t="shared" si="75"/>
        <v>0</v>
      </c>
      <c r="BT212" s="61">
        <f t="shared" si="75"/>
        <v>0</v>
      </c>
      <c r="BU212" s="61">
        <f t="shared" si="75"/>
        <v>0</v>
      </c>
      <c r="BV212" s="61">
        <f t="shared" si="75"/>
        <v>0</v>
      </c>
      <c r="BW212" s="61">
        <f t="shared" si="75"/>
        <v>0</v>
      </c>
      <c r="BX212" s="61">
        <f t="shared" si="75"/>
        <v>0</v>
      </c>
      <c r="BY212" s="61">
        <f t="shared" si="75"/>
        <v>0</v>
      </c>
      <c r="BZ212" s="61">
        <f t="shared" si="75"/>
        <v>0</v>
      </c>
      <c r="CA212" s="61">
        <f t="shared" si="75"/>
        <v>0</v>
      </c>
      <c r="CB212" s="61">
        <f t="shared" si="75"/>
        <v>0</v>
      </c>
      <c r="CC212" s="61">
        <f t="shared" si="75"/>
        <v>0</v>
      </c>
      <c r="CD212" s="61">
        <f t="shared" si="75"/>
        <v>0</v>
      </c>
      <c r="CE212" s="61">
        <f t="shared" si="75"/>
        <v>0</v>
      </c>
      <c r="CF212" s="61">
        <f t="shared" si="75"/>
        <v>0</v>
      </c>
      <c r="CG212" s="61">
        <f t="shared" si="75"/>
        <v>0</v>
      </c>
      <c r="CH212" s="61">
        <f t="shared" si="75"/>
        <v>0</v>
      </c>
      <c r="CI212" s="61">
        <f t="shared" si="75"/>
        <v>0</v>
      </c>
      <c r="CJ212" s="61">
        <f t="shared" si="75"/>
        <v>0</v>
      </c>
      <c r="CK212" s="61">
        <f t="shared" si="75"/>
        <v>0</v>
      </c>
      <c r="CL212" s="61">
        <f t="shared" si="75"/>
        <v>0</v>
      </c>
      <c r="CM212" s="61">
        <f t="shared" si="75"/>
        <v>0</v>
      </c>
      <c r="CN212" s="61">
        <f t="shared" si="75"/>
        <v>0</v>
      </c>
      <c r="CO212" s="61">
        <f t="shared" si="75"/>
        <v>0</v>
      </c>
      <c r="CP212" s="61">
        <f t="shared" si="75"/>
        <v>0</v>
      </c>
      <c r="CQ212" s="61">
        <f t="shared" si="75"/>
        <v>0</v>
      </c>
      <c r="CR212" s="61">
        <f t="shared" si="75"/>
        <v>0</v>
      </c>
      <c r="CS212" s="61">
        <f t="shared" si="75"/>
        <v>0</v>
      </c>
      <c r="CT212" s="61">
        <f t="shared" si="75"/>
        <v>0</v>
      </c>
      <c r="CU212" s="61">
        <f t="shared" si="75"/>
        <v>0</v>
      </c>
      <c r="CV212" s="61">
        <f t="shared" si="75"/>
        <v>0</v>
      </c>
      <c r="CW212" s="61">
        <f t="shared" si="75"/>
        <v>0</v>
      </c>
      <c r="CX212" s="61">
        <f t="shared" si="75"/>
        <v>0</v>
      </c>
      <c r="CY212" s="61">
        <f t="shared" si="75"/>
        <v>0</v>
      </c>
      <c r="CZ212" s="391"/>
    </row>
    <row r="213" spans="2:104" x14ac:dyDescent="0.25">
      <c r="B213" s="406"/>
      <c r="C213" s="390"/>
      <c r="D213" s="414"/>
      <c r="E213" s="414"/>
      <c r="F213" s="414"/>
      <c r="G213" s="414"/>
      <c r="H213" s="414"/>
      <c r="I213" s="414"/>
      <c r="J213" s="414"/>
      <c r="K213" s="414"/>
      <c r="L213" s="414"/>
      <c r="M213" s="414"/>
      <c r="N213" s="414"/>
      <c r="O213" s="414"/>
      <c r="P213" s="414"/>
      <c r="Q213" s="414"/>
      <c r="R213" s="414"/>
      <c r="S213" s="414"/>
      <c r="T213" s="414"/>
      <c r="U213" s="414"/>
      <c r="V213" s="414"/>
      <c r="W213" s="414"/>
      <c r="X213" s="414"/>
      <c r="Y213" s="414"/>
      <c r="Z213" s="414"/>
      <c r="AA213" s="414"/>
      <c r="AB213" s="414"/>
      <c r="AC213" s="414"/>
      <c r="AD213" s="414"/>
      <c r="AE213" s="414"/>
      <c r="AF213" s="414"/>
      <c r="AG213" s="414"/>
      <c r="AH213" s="414"/>
      <c r="AI213" s="414"/>
      <c r="AJ213" s="414"/>
      <c r="AK213" s="414"/>
      <c r="AL213" s="414"/>
      <c r="AM213" s="414"/>
      <c r="AN213" s="414"/>
      <c r="AO213" s="414"/>
      <c r="AP213" s="414"/>
      <c r="AQ213" s="414"/>
      <c r="AR213" s="414"/>
      <c r="AS213" s="414"/>
      <c r="AT213" s="414"/>
      <c r="AU213" s="414"/>
      <c r="AV213" s="414"/>
      <c r="AW213" s="414"/>
      <c r="AX213" s="414"/>
      <c r="AY213" s="414"/>
      <c r="AZ213" s="414"/>
      <c r="BA213" s="414"/>
      <c r="BB213" s="414"/>
      <c r="BC213" s="414"/>
      <c r="BD213" s="414"/>
      <c r="BE213" s="414"/>
      <c r="BF213" s="414"/>
      <c r="BG213" s="414"/>
      <c r="BH213" s="414"/>
      <c r="BI213" s="414"/>
      <c r="BJ213" s="414"/>
      <c r="BK213" s="414"/>
      <c r="BL213" s="414"/>
      <c r="BM213" s="414"/>
      <c r="BN213" s="414"/>
      <c r="BO213" s="414"/>
      <c r="BP213" s="414"/>
      <c r="BQ213" s="414"/>
      <c r="BR213" s="414"/>
      <c r="BS213" s="414"/>
      <c r="BT213" s="414"/>
      <c r="BU213" s="414"/>
      <c r="BV213" s="414"/>
      <c r="BW213" s="414"/>
      <c r="BX213" s="414"/>
      <c r="BY213" s="414"/>
      <c r="BZ213" s="414"/>
      <c r="CA213" s="414"/>
      <c r="CB213" s="414"/>
      <c r="CC213" s="414"/>
      <c r="CD213" s="414"/>
      <c r="CE213" s="414"/>
      <c r="CF213" s="414"/>
      <c r="CG213" s="414"/>
      <c r="CH213" s="414"/>
      <c r="CI213" s="414"/>
      <c r="CJ213" s="414"/>
      <c r="CK213" s="414"/>
      <c r="CL213" s="414"/>
      <c r="CM213" s="414"/>
      <c r="CN213" s="414"/>
      <c r="CO213" s="414"/>
      <c r="CP213" s="414"/>
      <c r="CQ213" s="414"/>
      <c r="CR213" s="414"/>
      <c r="CS213" s="414"/>
      <c r="CT213" s="414"/>
      <c r="CU213" s="414"/>
      <c r="CV213" s="414"/>
      <c r="CW213" s="414"/>
      <c r="CX213" s="414"/>
      <c r="CY213" s="414"/>
      <c r="CZ213" s="391"/>
    </row>
    <row r="214" spans="2:104" x14ac:dyDescent="0.25">
      <c r="B214" s="415" t="s">
        <v>429</v>
      </c>
      <c r="C214" s="39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c r="CV214" s="50"/>
      <c r="CW214" s="50"/>
      <c r="CX214" s="50"/>
      <c r="CY214" s="50"/>
      <c r="CZ214" s="391"/>
    </row>
    <row r="215" spans="2:104" x14ac:dyDescent="0.25">
      <c r="B215" s="403" t="s">
        <v>430</v>
      </c>
      <c r="C215" s="9" t="s">
        <v>1117</v>
      </c>
      <c r="D215" s="58">
        <f>'Data Input - Option 4'!H41</f>
        <v>0</v>
      </c>
      <c r="E215" s="58">
        <f>'Data Input - Option 4'!I41</f>
        <v>0</v>
      </c>
      <c r="F215" s="58">
        <f>'Data Input - Option 4'!J41</f>
        <v>0</v>
      </c>
      <c r="G215" s="58">
        <f>'Data Input - Option 4'!K41</f>
        <v>0</v>
      </c>
      <c r="H215" s="58">
        <f>'Data Input - Option 4'!L41</f>
        <v>0</v>
      </c>
      <c r="I215" s="58">
        <f>'Data Input - Option 4'!M41</f>
        <v>0</v>
      </c>
      <c r="J215" s="58">
        <f>'Data Input - Option 4'!N41</f>
        <v>0</v>
      </c>
      <c r="K215" s="58">
        <f>'Data Input - Option 4'!O41</f>
        <v>0</v>
      </c>
      <c r="L215" s="58">
        <f>'Data Input - Option 4'!P41</f>
        <v>0</v>
      </c>
      <c r="M215" s="58">
        <f>'Data Input - Option 4'!Q41</f>
        <v>0</v>
      </c>
      <c r="N215" s="58">
        <f>'Data Input - Option 4'!R41</f>
        <v>0</v>
      </c>
      <c r="O215" s="58">
        <f>'Data Input - Option 4'!S41</f>
        <v>0</v>
      </c>
      <c r="P215" s="58">
        <f>'Data Input - Option 4'!T41</f>
        <v>0</v>
      </c>
      <c r="Q215" s="58">
        <f>'Data Input - Option 4'!U41</f>
        <v>0</v>
      </c>
      <c r="R215" s="58">
        <f>'Data Input - Option 4'!V41</f>
        <v>0</v>
      </c>
      <c r="S215" s="58">
        <f>'Data Input - Option 4'!W41</f>
        <v>0</v>
      </c>
      <c r="T215" s="58">
        <f>'Data Input - Option 4'!X41</f>
        <v>0</v>
      </c>
      <c r="U215" s="58">
        <f>'Data Input - Option 4'!Y41</f>
        <v>0</v>
      </c>
      <c r="V215" s="58">
        <f>'Data Input - Option 4'!Z41</f>
        <v>0</v>
      </c>
      <c r="W215" s="58">
        <f>'Data Input - Option 4'!AA41</f>
        <v>0</v>
      </c>
      <c r="X215" s="58">
        <f>'Data Input - Option 4'!AB41</f>
        <v>0</v>
      </c>
      <c r="Y215" s="58">
        <f>'Data Input - Option 4'!AC41</f>
        <v>0</v>
      </c>
      <c r="Z215" s="58">
        <f>'Data Input - Option 4'!AD41</f>
        <v>0</v>
      </c>
      <c r="AA215" s="58">
        <f>'Data Input - Option 4'!AE41</f>
        <v>0</v>
      </c>
      <c r="AB215" s="58">
        <f>'Data Input - Option 4'!AF41</f>
        <v>0</v>
      </c>
      <c r="AC215" s="58">
        <f>'Data Input - Option 4'!AG41</f>
        <v>0</v>
      </c>
      <c r="AD215" s="58">
        <f>'Data Input - Option 4'!AH41</f>
        <v>0</v>
      </c>
      <c r="AE215" s="58">
        <f>'Data Input - Option 4'!AI41</f>
        <v>0</v>
      </c>
      <c r="AF215" s="58">
        <f>'Data Input - Option 4'!AJ41</f>
        <v>0</v>
      </c>
      <c r="AG215" s="58">
        <f>'Data Input - Option 4'!AK41</f>
        <v>0</v>
      </c>
      <c r="AH215" s="58">
        <f>'Data Input - Option 4'!AL41</f>
        <v>0</v>
      </c>
      <c r="AI215" s="58">
        <f>'Data Input - Option 4'!AM41</f>
        <v>0</v>
      </c>
      <c r="AJ215" s="58">
        <f>'Data Input - Option 4'!AN41</f>
        <v>0</v>
      </c>
      <c r="AK215" s="58">
        <f>'Data Input - Option 4'!AO41</f>
        <v>0</v>
      </c>
      <c r="AL215" s="58">
        <f>'Data Input - Option 4'!AP41</f>
        <v>0</v>
      </c>
      <c r="AM215" s="58">
        <f>'Data Input - Option 4'!AQ41</f>
        <v>0</v>
      </c>
      <c r="AN215" s="58">
        <f>'Data Input - Option 4'!AR41</f>
        <v>0</v>
      </c>
      <c r="AO215" s="58">
        <f>'Data Input - Option 4'!AS41</f>
        <v>0</v>
      </c>
      <c r="AP215" s="58">
        <f>'Data Input - Option 4'!AT41</f>
        <v>0</v>
      </c>
      <c r="AQ215" s="58">
        <f>'Data Input - Option 4'!AU41</f>
        <v>0</v>
      </c>
      <c r="AR215" s="58">
        <f>'Data Input - Option 4'!AV41</f>
        <v>0</v>
      </c>
      <c r="AS215" s="58">
        <f>'Data Input - Option 4'!AW41</f>
        <v>0</v>
      </c>
      <c r="AT215" s="58">
        <f>'Data Input - Option 4'!AX41</f>
        <v>0</v>
      </c>
      <c r="AU215" s="58">
        <f>'Data Input - Option 4'!AY41</f>
        <v>0</v>
      </c>
      <c r="AV215" s="58">
        <f>'Data Input - Option 4'!AZ41</f>
        <v>0</v>
      </c>
      <c r="AW215" s="58">
        <f>'Data Input - Option 4'!BA41</f>
        <v>0</v>
      </c>
      <c r="AX215" s="58">
        <f>'Data Input - Option 4'!BB41</f>
        <v>0</v>
      </c>
      <c r="AY215" s="58">
        <f>'Data Input - Option 4'!BC41</f>
        <v>0</v>
      </c>
      <c r="AZ215" s="58">
        <f>'Data Input - Option 4'!BD41</f>
        <v>0</v>
      </c>
      <c r="BA215" s="58">
        <f>'Data Input - Option 4'!BE41</f>
        <v>0</v>
      </c>
      <c r="BB215" s="58">
        <f>'Data Input - Option 4'!BF41</f>
        <v>0</v>
      </c>
      <c r="BC215" s="58">
        <f>'Data Input - Option 4'!BG41</f>
        <v>0</v>
      </c>
      <c r="BD215" s="58">
        <f>'Data Input - Option 4'!BH41</f>
        <v>0</v>
      </c>
      <c r="BE215" s="58">
        <f>'Data Input - Option 4'!BI41</f>
        <v>0</v>
      </c>
      <c r="BF215" s="58">
        <f>'Data Input - Option 4'!BJ41</f>
        <v>0</v>
      </c>
      <c r="BG215" s="58">
        <f>'Data Input - Option 4'!BK41</f>
        <v>0</v>
      </c>
      <c r="BH215" s="58">
        <f>'Data Input - Option 4'!BL41</f>
        <v>0</v>
      </c>
      <c r="BI215" s="58">
        <f>'Data Input - Option 4'!BM41</f>
        <v>0</v>
      </c>
      <c r="BJ215" s="58">
        <f>'Data Input - Option 4'!BN41</f>
        <v>0</v>
      </c>
      <c r="BK215" s="58">
        <f>'Data Input - Option 4'!BO41</f>
        <v>0</v>
      </c>
      <c r="BL215" s="58">
        <f>'Data Input - Option 4'!BP41</f>
        <v>0</v>
      </c>
      <c r="BM215" s="58">
        <f>'Data Input - Option 4'!BQ41</f>
        <v>0</v>
      </c>
      <c r="BN215" s="58">
        <f>'Data Input - Option 4'!BR41</f>
        <v>0</v>
      </c>
      <c r="BO215" s="58">
        <f>'Data Input - Option 4'!BS41</f>
        <v>0</v>
      </c>
      <c r="BP215" s="58">
        <f>'Data Input - Option 4'!BT41</f>
        <v>0</v>
      </c>
      <c r="BQ215" s="58">
        <f>'Data Input - Option 4'!BU41</f>
        <v>0</v>
      </c>
      <c r="BR215" s="58">
        <f>'Data Input - Option 4'!BV41</f>
        <v>0</v>
      </c>
      <c r="BS215" s="58">
        <f>'Data Input - Option 4'!BW41</f>
        <v>0</v>
      </c>
      <c r="BT215" s="58">
        <f>'Data Input - Option 4'!BX41</f>
        <v>0</v>
      </c>
      <c r="BU215" s="58">
        <f>'Data Input - Option 4'!BY41</f>
        <v>0</v>
      </c>
      <c r="BV215" s="58">
        <f>'Data Input - Option 4'!BZ41</f>
        <v>0</v>
      </c>
      <c r="BW215" s="58">
        <f>'Data Input - Option 4'!CA41</f>
        <v>0</v>
      </c>
      <c r="BX215" s="58">
        <f>'Data Input - Option 4'!CB41</f>
        <v>0</v>
      </c>
      <c r="BY215" s="58">
        <f>'Data Input - Option 4'!CC41</f>
        <v>0</v>
      </c>
      <c r="BZ215" s="58">
        <f>'Data Input - Option 4'!CD41</f>
        <v>0</v>
      </c>
      <c r="CA215" s="58">
        <f>'Data Input - Option 4'!CE41</f>
        <v>0</v>
      </c>
      <c r="CB215" s="58">
        <f>'Data Input - Option 4'!CF41</f>
        <v>0</v>
      </c>
      <c r="CC215" s="58">
        <f>'Data Input - Option 4'!CG41</f>
        <v>0</v>
      </c>
      <c r="CD215" s="58">
        <f>'Data Input - Option 4'!CH41</f>
        <v>0</v>
      </c>
      <c r="CE215" s="58">
        <f>'Data Input - Option 4'!CI41</f>
        <v>0</v>
      </c>
      <c r="CF215" s="58">
        <f>'Data Input - Option 4'!CJ41</f>
        <v>0</v>
      </c>
      <c r="CG215" s="58">
        <f>'Data Input - Option 4'!CK41</f>
        <v>0</v>
      </c>
      <c r="CH215" s="58">
        <f>'Data Input - Option 4'!CL41</f>
        <v>0</v>
      </c>
      <c r="CI215" s="58">
        <f>'Data Input - Option 4'!CM41</f>
        <v>0</v>
      </c>
      <c r="CJ215" s="58">
        <f>'Data Input - Option 4'!CN41</f>
        <v>0</v>
      </c>
      <c r="CK215" s="58">
        <f>'Data Input - Option 4'!CO41</f>
        <v>0</v>
      </c>
      <c r="CL215" s="58">
        <f>'Data Input - Option 4'!CP41</f>
        <v>0</v>
      </c>
      <c r="CM215" s="58">
        <f>'Data Input - Option 4'!CQ41</f>
        <v>0</v>
      </c>
      <c r="CN215" s="58">
        <f>'Data Input - Option 4'!CR41</f>
        <v>0</v>
      </c>
      <c r="CO215" s="58">
        <f>'Data Input - Option 4'!CS41</f>
        <v>0</v>
      </c>
      <c r="CP215" s="58">
        <f>'Data Input - Option 4'!CT41</f>
        <v>0</v>
      </c>
      <c r="CQ215" s="58">
        <f>'Data Input - Option 4'!CU41</f>
        <v>0</v>
      </c>
      <c r="CR215" s="58">
        <f>'Data Input - Option 4'!CV41</f>
        <v>0</v>
      </c>
      <c r="CS215" s="58">
        <f>'Data Input - Option 4'!CW41</f>
        <v>0</v>
      </c>
      <c r="CT215" s="58">
        <f>'Data Input - Option 4'!CX41</f>
        <v>0</v>
      </c>
      <c r="CU215" s="58">
        <f>'Data Input - Option 4'!CY41</f>
        <v>0</v>
      </c>
      <c r="CV215" s="58">
        <f>'Data Input - Option 4'!CZ41</f>
        <v>0</v>
      </c>
      <c r="CW215" s="58">
        <f>'Data Input - Option 4'!DA41</f>
        <v>0</v>
      </c>
      <c r="CX215" s="58">
        <f>'Data Input - Option 4'!DB41</f>
        <v>0</v>
      </c>
      <c r="CY215" s="58">
        <f>'Data Input - Option 4'!DC41</f>
        <v>0</v>
      </c>
      <c r="CZ215" s="391"/>
    </row>
    <row r="216" spans="2:104" x14ac:dyDescent="0.25">
      <c r="B216" s="403" t="s">
        <v>1060</v>
      </c>
      <c r="C216" s="9" t="s">
        <v>1117</v>
      </c>
      <c r="D216" s="61">
        <f t="shared" ref="D216:BO216" si="76">D215*D$7</f>
        <v>0</v>
      </c>
      <c r="E216" s="61">
        <f t="shared" si="76"/>
        <v>0</v>
      </c>
      <c r="F216" s="61">
        <f t="shared" si="76"/>
        <v>0</v>
      </c>
      <c r="G216" s="61">
        <f t="shared" si="76"/>
        <v>0</v>
      </c>
      <c r="H216" s="61">
        <f t="shared" si="76"/>
        <v>0</v>
      </c>
      <c r="I216" s="61">
        <f t="shared" si="76"/>
        <v>0</v>
      </c>
      <c r="J216" s="61">
        <f t="shared" si="76"/>
        <v>0</v>
      </c>
      <c r="K216" s="61">
        <f t="shared" si="76"/>
        <v>0</v>
      </c>
      <c r="L216" s="61">
        <f t="shared" si="76"/>
        <v>0</v>
      </c>
      <c r="M216" s="61">
        <f t="shared" si="76"/>
        <v>0</v>
      </c>
      <c r="N216" s="61">
        <f t="shared" si="76"/>
        <v>0</v>
      </c>
      <c r="O216" s="61">
        <f t="shared" si="76"/>
        <v>0</v>
      </c>
      <c r="P216" s="61">
        <f t="shared" si="76"/>
        <v>0</v>
      </c>
      <c r="Q216" s="61">
        <f t="shared" si="76"/>
        <v>0</v>
      </c>
      <c r="R216" s="61">
        <f t="shared" si="76"/>
        <v>0</v>
      </c>
      <c r="S216" s="61">
        <f t="shared" si="76"/>
        <v>0</v>
      </c>
      <c r="T216" s="61">
        <f t="shared" si="76"/>
        <v>0</v>
      </c>
      <c r="U216" s="61">
        <f t="shared" si="76"/>
        <v>0</v>
      </c>
      <c r="V216" s="61">
        <f t="shared" si="76"/>
        <v>0</v>
      </c>
      <c r="W216" s="61">
        <f t="shared" si="76"/>
        <v>0</v>
      </c>
      <c r="X216" s="61">
        <f t="shared" si="76"/>
        <v>0</v>
      </c>
      <c r="Y216" s="61">
        <f t="shared" si="76"/>
        <v>0</v>
      </c>
      <c r="Z216" s="61">
        <f t="shared" si="76"/>
        <v>0</v>
      </c>
      <c r="AA216" s="61">
        <f t="shared" si="76"/>
        <v>0</v>
      </c>
      <c r="AB216" s="61">
        <f t="shared" si="76"/>
        <v>0</v>
      </c>
      <c r="AC216" s="61">
        <f t="shared" si="76"/>
        <v>0</v>
      </c>
      <c r="AD216" s="61">
        <f t="shared" si="76"/>
        <v>0</v>
      </c>
      <c r="AE216" s="61">
        <f t="shared" si="76"/>
        <v>0</v>
      </c>
      <c r="AF216" s="61">
        <f t="shared" si="76"/>
        <v>0</v>
      </c>
      <c r="AG216" s="61">
        <f t="shared" si="76"/>
        <v>0</v>
      </c>
      <c r="AH216" s="61">
        <f t="shared" si="76"/>
        <v>0</v>
      </c>
      <c r="AI216" s="61">
        <f t="shared" si="76"/>
        <v>0</v>
      </c>
      <c r="AJ216" s="61">
        <f t="shared" si="76"/>
        <v>0</v>
      </c>
      <c r="AK216" s="61">
        <f t="shared" si="76"/>
        <v>0</v>
      </c>
      <c r="AL216" s="61">
        <f t="shared" si="76"/>
        <v>0</v>
      </c>
      <c r="AM216" s="61">
        <f t="shared" si="76"/>
        <v>0</v>
      </c>
      <c r="AN216" s="61">
        <f t="shared" si="76"/>
        <v>0</v>
      </c>
      <c r="AO216" s="61">
        <f t="shared" si="76"/>
        <v>0</v>
      </c>
      <c r="AP216" s="61">
        <f t="shared" si="76"/>
        <v>0</v>
      </c>
      <c r="AQ216" s="61">
        <f t="shared" si="76"/>
        <v>0</v>
      </c>
      <c r="AR216" s="61">
        <f t="shared" si="76"/>
        <v>0</v>
      </c>
      <c r="AS216" s="61">
        <f t="shared" si="76"/>
        <v>0</v>
      </c>
      <c r="AT216" s="61">
        <f t="shared" si="76"/>
        <v>0</v>
      </c>
      <c r="AU216" s="61">
        <f t="shared" si="76"/>
        <v>0</v>
      </c>
      <c r="AV216" s="61">
        <f t="shared" si="76"/>
        <v>0</v>
      </c>
      <c r="AW216" s="61">
        <f t="shared" si="76"/>
        <v>0</v>
      </c>
      <c r="AX216" s="61">
        <f t="shared" si="76"/>
        <v>0</v>
      </c>
      <c r="AY216" s="61">
        <f t="shared" si="76"/>
        <v>0</v>
      </c>
      <c r="AZ216" s="61">
        <f t="shared" si="76"/>
        <v>0</v>
      </c>
      <c r="BA216" s="61">
        <f t="shared" si="76"/>
        <v>0</v>
      </c>
      <c r="BB216" s="61">
        <f t="shared" si="76"/>
        <v>0</v>
      </c>
      <c r="BC216" s="61">
        <f t="shared" si="76"/>
        <v>0</v>
      </c>
      <c r="BD216" s="61">
        <f t="shared" si="76"/>
        <v>0</v>
      </c>
      <c r="BE216" s="61">
        <f t="shared" si="76"/>
        <v>0</v>
      </c>
      <c r="BF216" s="61">
        <f t="shared" si="76"/>
        <v>0</v>
      </c>
      <c r="BG216" s="61">
        <f t="shared" si="76"/>
        <v>0</v>
      </c>
      <c r="BH216" s="61">
        <f t="shared" si="76"/>
        <v>0</v>
      </c>
      <c r="BI216" s="61">
        <f t="shared" si="76"/>
        <v>0</v>
      </c>
      <c r="BJ216" s="61">
        <f t="shared" si="76"/>
        <v>0</v>
      </c>
      <c r="BK216" s="61">
        <f t="shared" si="76"/>
        <v>0</v>
      </c>
      <c r="BL216" s="61">
        <f t="shared" si="76"/>
        <v>0</v>
      </c>
      <c r="BM216" s="61">
        <f t="shared" si="76"/>
        <v>0</v>
      </c>
      <c r="BN216" s="61">
        <f t="shared" si="76"/>
        <v>0</v>
      </c>
      <c r="BO216" s="61">
        <f t="shared" si="76"/>
        <v>0</v>
      </c>
      <c r="BP216" s="61">
        <f t="shared" ref="BP216:CY216" si="77">BP215*BP$7</f>
        <v>0</v>
      </c>
      <c r="BQ216" s="61">
        <f t="shared" si="77"/>
        <v>0</v>
      </c>
      <c r="BR216" s="61">
        <f t="shared" si="77"/>
        <v>0</v>
      </c>
      <c r="BS216" s="61">
        <f t="shared" si="77"/>
        <v>0</v>
      </c>
      <c r="BT216" s="61">
        <f t="shared" si="77"/>
        <v>0</v>
      </c>
      <c r="BU216" s="61">
        <f t="shared" si="77"/>
        <v>0</v>
      </c>
      <c r="BV216" s="61">
        <f t="shared" si="77"/>
        <v>0</v>
      </c>
      <c r="BW216" s="61">
        <f t="shared" si="77"/>
        <v>0</v>
      </c>
      <c r="BX216" s="61">
        <f t="shared" si="77"/>
        <v>0</v>
      </c>
      <c r="BY216" s="61">
        <f t="shared" si="77"/>
        <v>0</v>
      </c>
      <c r="BZ216" s="61">
        <f t="shared" si="77"/>
        <v>0</v>
      </c>
      <c r="CA216" s="61">
        <f t="shared" si="77"/>
        <v>0</v>
      </c>
      <c r="CB216" s="61">
        <f t="shared" si="77"/>
        <v>0</v>
      </c>
      <c r="CC216" s="61">
        <f t="shared" si="77"/>
        <v>0</v>
      </c>
      <c r="CD216" s="61">
        <f t="shared" si="77"/>
        <v>0</v>
      </c>
      <c r="CE216" s="61">
        <f t="shared" si="77"/>
        <v>0</v>
      </c>
      <c r="CF216" s="61">
        <f t="shared" si="77"/>
        <v>0</v>
      </c>
      <c r="CG216" s="61">
        <f t="shared" si="77"/>
        <v>0</v>
      </c>
      <c r="CH216" s="61">
        <f t="shared" si="77"/>
        <v>0</v>
      </c>
      <c r="CI216" s="61">
        <f t="shared" si="77"/>
        <v>0</v>
      </c>
      <c r="CJ216" s="61">
        <f t="shared" si="77"/>
        <v>0</v>
      </c>
      <c r="CK216" s="61">
        <f t="shared" si="77"/>
        <v>0</v>
      </c>
      <c r="CL216" s="61">
        <f t="shared" si="77"/>
        <v>0</v>
      </c>
      <c r="CM216" s="61">
        <f t="shared" si="77"/>
        <v>0</v>
      </c>
      <c r="CN216" s="61">
        <f t="shared" si="77"/>
        <v>0</v>
      </c>
      <c r="CO216" s="61">
        <f t="shared" si="77"/>
        <v>0</v>
      </c>
      <c r="CP216" s="61">
        <f t="shared" si="77"/>
        <v>0</v>
      </c>
      <c r="CQ216" s="61">
        <f t="shared" si="77"/>
        <v>0</v>
      </c>
      <c r="CR216" s="61">
        <f t="shared" si="77"/>
        <v>0</v>
      </c>
      <c r="CS216" s="61">
        <f t="shared" si="77"/>
        <v>0</v>
      </c>
      <c r="CT216" s="61">
        <f t="shared" si="77"/>
        <v>0</v>
      </c>
      <c r="CU216" s="61">
        <f t="shared" si="77"/>
        <v>0</v>
      </c>
      <c r="CV216" s="61">
        <f t="shared" si="77"/>
        <v>0</v>
      </c>
      <c r="CW216" s="61">
        <f t="shared" si="77"/>
        <v>0</v>
      </c>
      <c r="CX216" s="61">
        <f t="shared" si="77"/>
        <v>0</v>
      </c>
      <c r="CY216" s="61">
        <f t="shared" si="77"/>
        <v>0</v>
      </c>
      <c r="CZ216" s="391"/>
    </row>
    <row r="217" spans="2:104" x14ac:dyDescent="0.25">
      <c r="B217" s="393"/>
      <c r="C217" s="39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c r="CV217" s="50"/>
      <c r="CW217" s="50"/>
      <c r="CX217" s="50"/>
      <c r="CY217" s="50"/>
      <c r="CZ217" s="391"/>
    </row>
    <row r="218" spans="2:104" x14ac:dyDescent="0.25">
      <c r="B218" s="404" t="s">
        <v>432</v>
      </c>
      <c r="C218" s="9" t="s">
        <v>1117</v>
      </c>
      <c r="D218" s="61">
        <f>IF('Data Input - Option 4'!$F$37="Yes",D216+D13*(1-$D$177),D212)</f>
        <v>0</v>
      </c>
      <c r="E218" s="61">
        <f>IF('Data Input - Option 4'!$F$37="Yes",E216+E13*(1-$D$177),E212)</f>
        <v>0</v>
      </c>
      <c r="F218" s="61">
        <f>IF('Data Input - Option 4'!$F$37="Yes",F216+F13*(1-$D$177),F212)</f>
        <v>0</v>
      </c>
      <c r="G218" s="61">
        <f>IF('Data Input - Option 4'!$F$37="Yes",G216+G13*(1-$D$177),G212)</f>
        <v>0</v>
      </c>
      <c r="H218" s="61">
        <f>IF('Data Input - Option 4'!$F$37="Yes",H216+H13*(1-$D$177),H212)</f>
        <v>0</v>
      </c>
      <c r="I218" s="61">
        <f>IF('Data Input - Option 4'!$F$37="Yes",I216+I13*(1-$D$177),I212)</f>
        <v>0</v>
      </c>
      <c r="J218" s="61">
        <f>IF('Data Input - Option 4'!$F$37="Yes",J216+J13*(1-$D$177),J212)</f>
        <v>0</v>
      </c>
      <c r="K218" s="61">
        <f>IF('Data Input - Option 4'!$F$37="Yes",K216+K13*(1-$D$177),K212)</f>
        <v>0</v>
      </c>
      <c r="L218" s="61">
        <f>IF('Data Input - Option 4'!$F$37="Yes",L216+L13*(1-$D$177),L212)</f>
        <v>0</v>
      </c>
      <c r="M218" s="61">
        <f>IF('Data Input - Option 4'!$F$37="Yes",M216+M13*(1-$D$177),M212)</f>
        <v>0</v>
      </c>
      <c r="N218" s="61">
        <f>IF('Data Input - Option 4'!$F$37="Yes",N216+N13*(1-$D$177),N212)</f>
        <v>0</v>
      </c>
      <c r="O218" s="61">
        <f>IF('Data Input - Option 4'!$F$37="Yes",O216+O13*(1-$D$177),O212)</f>
        <v>0</v>
      </c>
      <c r="P218" s="61">
        <f>IF('Data Input - Option 4'!$F$37="Yes",P216+P13*(1-$D$177),P212)</f>
        <v>0</v>
      </c>
      <c r="Q218" s="61">
        <f>IF('Data Input - Option 4'!$F$37="Yes",Q216+Q13*(1-$D$177),Q212)</f>
        <v>0</v>
      </c>
      <c r="R218" s="61">
        <f>IF('Data Input - Option 4'!$F$37="Yes",R216+R13*(1-$D$177),R212)</f>
        <v>0</v>
      </c>
      <c r="S218" s="61">
        <f>IF('Data Input - Option 4'!$F$37="Yes",S216+S13*(1-$D$177),S212)</f>
        <v>0</v>
      </c>
      <c r="T218" s="61">
        <f>IF('Data Input - Option 4'!$F$37="Yes",T216+T13*(1-$D$177),T212)</f>
        <v>0</v>
      </c>
      <c r="U218" s="61">
        <f>IF('Data Input - Option 4'!$F$37="Yes",U216+U13*(1-$D$177),U212)</f>
        <v>0</v>
      </c>
      <c r="V218" s="61">
        <f>IF('Data Input - Option 4'!$F$37="Yes",V216+V13*(1-$D$177),V212)</f>
        <v>0</v>
      </c>
      <c r="W218" s="61">
        <f>IF('Data Input - Option 4'!$F$37="Yes",W216+W13*(1-$D$177),W212)</f>
        <v>0</v>
      </c>
      <c r="X218" s="61">
        <f>IF('Data Input - Option 4'!$F$37="Yes",X216+X13*(1-$D$177),X212)</f>
        <v>0</v>
      </c>
      <c r="Y218" s="61">
        <f>IF('Data Input - Option 4'!$F$37="Yes",Y216+Y13*(1-$D$177),Y212)</f>
        <v>0</v>
      </c>
      <c r="Z218" s="61">
        <f>IF('Data Input - Option 4'!$F$37="Yes",Z216+Z13*(1-$D$177),Z212)</f>
        <v>0</v>
      </c>
      <c r="AA218" s="61">
        <f>IF('Data Input - Option 4'!$F$37="Yes",AA216+AA13*(1-$D$177),AA212)</f>
        <v>0</v>
      </c>
      <c r="AB218" s="61">
        <f>IF('Data Input - Option 4'!$F$37="Yes",AB216+AB13*(1-$D$177),AB212)</f>
        <v>0</v>
      </c>
      <c r="AC218" s="61">
        <f>IF('Data Input - Option 4'!$F$37="Yes",AC216+AC13*(1-$D$177),AC212)</f>
        <v>0</v>
      </c>
      <c r="AD218" s="61">
        <f>IF('Data Input - Option 4'!$F$37="Yes",AD216+AD13*(1-$D$177),AD212)</f>
        <v>0</v>
      </c>
      <c r="AE218" s="61">
        <f>IF('Data Input - Option 4'!$F$37="Yes",AE216+AE13*(1-$D$177),AE212)</f>
        <v>0</v>
      </c>
      <c r="AF218" s="61">
        <f>IF('Data Input - Option 4'!$F$37="Yes",AF216+AF13*(1-$D$177),AF212)</f>
        <v>0</v>
      </c>
      <c r="AG218" s="61">
        <f>IF('Data Input - Option 4'!$F$37="Yes",AG216+AG13*(1-$D$177),AG212)</f>
        <v>0</v>
      </c>
      <c r="AH218" s="61">
        <f>IF('Data Input - Option 4'!$F$37="Yes",AH216+AH13*(1-$D$177),AH212)</f>
        <v>0</v>
      </c>
      <c r="AI218" s="61">
        <f>IF('Data Input - Option 4'!$F$37="Yes",AI216+AI13*(1-$D$177),AI212)</f>
        <v>0</v>
      </c>
      <c r="AJ218" s="61">
        <f>IF('Data Input - Option 4'!$F$37="Yes",AJ216+AJ13*(1-$D$177),AJ212)</f>
        <v>0</v>
      </c>
      <c r="AK218" s="61">
        <f>IF('Data Input - Option 4'!$F$37="Yes",AK216+AK13*(1-$D$177),AK212)</f>
        <v>0</v>
      </c>
      <c r="AL218" s="61">
        <f>IF('Data Input - Option 4'!$F$37="Yes",AL216+AL13*(1-$D$177),AL212)</f>
        <v>0</v>
      </c>
      <c r="AM218" s="61">
        <f>IF('Data Input - Option 4'!$F$37="Yes",AM216+AM13*(1-$D$177),AM212)</f>
        <v>0</v>
      </c>
      <c r="AN218" s="61">
        <f>IF('Data Input - Option 4'!$F$37="Yes",AN216+AN13*(1-$D$177),AN212)</f>
        <v>0</v>
      </c>
      <c r="AO218" s="61">
        <f>IF('Data Input - Option 4'!$F$37="Yes",AO216+AO13*(1-$D$177),AO212)</f>
        <v>0</v>
      </c>
      <c r="AP218" s="61">
        <f>IF('Data Input - Option 4'!$F$37="Yes",AP216+AP13*(1-$D$177),AP212)</f>
        <v>0</v>
      </c>
      <c r="AQ218" s="61">
        <f>IF('Data Input - Option 4'!$F$37="Yes",AQ216+AQ13*(1-$D$177),AQ212)</f>
        <v>0</v>
      </c>
      <c r="AR218" s="61">
        <f>IF('Data Input - Option 4'!$F$37="Yes",AR216+AR13*(1-$D$177),AR212)</f>
        <v>0</v>
      </c>
      <c r="AS218" s="61">
        <f>IF('Data Input - Option 4'!$F$37="Yes",AS216+AS13*(1-$D$177),AS212)</f>
        <v>0</v>
      </c>
      <c r="AT218" s="61">
        <f>IF('Data Input - Option 4'!$F$37="Yes",AT216+AT13*(1-$D$177),AT212)</f>
        <v>0</v>
      </c>
      <c r="AU218" s="61">
        <f>IF('Data Input - Option 4'!$F$37="Yes",AU216+AU13*(1-$D$177),AU212)</f>
        <v>0</v>
      </c>
      <c r="AV218" s="61">
        <f>IF('Data Input - Option 4'!$F$37="Yes",AV216+AV13*(1-$D$177),AV212)</f>
        <v>0</v>
      </c>
      <c r="AW218" s="61">
        <f>IF('Data Input - Option 4'!$F$37="Yes",AW216+AW13*(1-$D$177),AW212)</f>
        <v>0</v>
      </c>
      <c r="AX218" s="61">
        <f>IF('Data Input - Option 4'!$F$37="Yes",AX216+AX13*(1-$D$177),AX212)</f>
        <v>0</v>
      </c>
      <c r="AY218" s="61">
        <f>IF('Data Input - Option 4'!$F$37="Yes",AY216+AY13*(1-$D$177),AY212)</f>
        <v>0</v>
      </c>
      <c r="AZ218" s="61">
        <f>IF('Data Input - Option 4'!$F$37="Yes",AZ216+AZ13*(1-$D$177),AZ212)</f>
        <v>0</v>
      </c>
      <c r="BA218" s="61">
        <f>IF('Data Input - Option 4'!$F$37="Yes",BA216+BA13*(1-$D$177),BA212)</f>
        <v>0</v>
      </c>
      <c r="BB218" s="61">
        <f>IF('Data Input - Option 4'!$F$37="Yes",BB216+BB13*(1-$D$177),BB212)</f>
        <v>0</v>
      </c>
      <c r="BC218" s="61">
        <f>IF('Data Input - Option 4'!$F$37="Yes",BC216+BC13*(1-$D$177),BC212)</f>
        <v>0</v>
      </c>
      <c r="BD218" s="61">
        <f>IF('Data Input - Option 4'!$F$37="Yes",BD216+BD13*(1-$D$177),BD212)</f>
        <v>0</v>
      </c>
      <c r="BE218" s="61">
        <f>IF('Data Input - Option 4'!$F$37="Yes",BE216+BE13*(1-$D$177),BE212)</f>
        <v>0</v>
      </c>
      <c r="BF218" s="61">
        <f>IF('Data Input - Option 4'!$F$37="Yes",BF216+BF13*(1-$D$177),BF212)</f>
        <v>0</v>
      </c>
      <c r="BG218" s="61">
        <f>IF('Data Input - Option 4'!$F$37="Yes",BG216+BG13*(1-$D$177),BG212)</f>
        <v>0</v>
      </c>
      <c r="BH218" s="61">
        <f>IF('Data Input - Option 4'!$F$37="Yes",BH216+BH13*(1-$D$177),BH212)</f>
        <v>0</v>
      </c>
      <c r="BI218" s="61">
        <f>IF('Data Input - Option 4'!$F$37="Yes",BI216+BI13*(1-$D$177),BI212)</f>
        <v>0</v>
      </c>
      <c r="BJ218" s="61">
        <f>IF('Data Input - Option 4'!$F$37="Yes",BJ216+BJ13*(1-$D$177),BJ212)</f>
        <v>0</v>
      </c>
      <c r="BK218" s="61">
        <f>IF('Data Input - Option 4'!$F$37="Yes",BK216+BK13*(1-$D$177),BK212)</f>
        <v>0</v>
      </c>
      <c r="BL218" s="61">
        <f>IF('Data Input - Option 4'!$F$37="Yes",BL216+BL13*(1-$D$177),BL212)</f>
        <v>0</v>
      </c>
      <c r="BM218" s="61">
        <f>IF('Data Input - Option 4'!$F$37="Yes",BM216+BM13*(1-$D$177),BM212)</f>
        <v>0</v>
      </c>
      <c r="BN218" s="61">
        <f>IF('Data Input - Option 4'!$F$37="Yes",BN216+BN13*(1-$D$177),BN212)</f>
        <v>0</v>
      </c>
      <c r="BO218" s="61">
        <f>IF('Data Input - Option 4'!$F$37="Yes",BO216+BO13*(1-$D$177),BO212)</f>
        <v>0</v>
      </c>
      <c r="BP218" s="61">
        <f>IF('Data Input - Option 4'!$F$37="Yes",BP216+BP13*(1-$D$177),BP212)</f>
        <v>0</v>
      </c>
      <c r="BQ218" s="61">
        <f>IF('Data Input - Option 4'!$F$37="Yes",BQ216+BQ13*(1-$D$177),BQ212)</f>
        <v>0</v>
      </c>
      <c r="BR218" s="61">
        <f>IF('Data Input - Option 4'!$F$37="Yes",BR216+BR13*(1-$D$177),BR212)</f>
        <v>0</v>
      </c>
      <c r="BS218" s="61">
        <f>IF('Data Input - Option 4'!$F$37="Yes",BS216+BS13*(1-$D$177),BS212)</f>
        <v>0</v>
      </c>
      <c r="BT218" s="61">
        <f>IF('Data Input - Option 4'!$F$37="Yes",BT216+BT13*(1-$D$177),BT212)</f>
        <v>0</v>
      </c>
      <c r="BU218" s="61">
        <f>IF('Data Input - Option 4'!$F$37="Yes",BU216+BU13*(1-$D$177),BU212)</f>
        <v>0</v>
      </c>
      <c r="BV218" s="61">
        <f>IF('Data Input - Option 4'!$F$37="Yes",BV216+BV13*(1-$D$177),BV212)</f>
        <v>0</v>
      </c>
      <c r="BW218" s="61">
        <f>IF('Data Input - Option 4'!$F$37="Yes",BW216+BW13*(1-$D$177),BW212)</f>
        <v>0</v>
      </c>
      <c r="BX218" s="61">
        <f>IF('Data Input - Option 4'!$F$37="Yes",BX216+BX13*(1-$D$177),BX212)</f>
        <v>0</v>
      </c>
      <c r="BY218" s="61">
        <f>IF('Data Input - Option 4'!$F$37="Yes",BY216+BY13*(1-$D$177),BY212)</f>
        <v>0</v>
      </c>
      <c r="BZ218" s="61">
        <f>IF('Data Input - Option 4'!$F$37="Yes",BZ216+BZ13*(1-$D$177),BZ212)</f>
        <v>0</v>
      </c>
      <c r="CA218" s="61">
        <f>IF('Data Input - Option 4'!$F$37="Yes",CA216+CA13*(1-$D$177),CA212)</f>
        <v>0</v>
      </c>
      <c r="CB218" s="61">
        <f>IF('Data Input - Option 4'!$F$37="Yes",CB216+CB13*(1-$D$177),CB212)</f>
        <v>0</v>
      </c>
      <c r="CC218" s="61">
        <f>IF('Data Input - Option 4'!$F$37="Yes",CC216+CC13*(1-$D$177),CC212)</f>
        <v>0</v>
      </c>
      <c r="CD218" s="61">
        <f>IF('Data Input - Option 4'!$F$37="Yes",CD216+CD13*(1-$D$177),CD212)</f>
        <v>0</v>
      </c>
      <c r="CE218" s="61">
        <f>IF('Data Input - Option 4'!$F$37="Yes",CE216+CE13*(1-$D$177),CE212)</f>
        <v>0</v>
      </c>
      <c r="CF218" s="61">
        <f>IF('Data Input - Option 4'!$F$37="Yes",CF216+CF13*(1-$D$177),CF212)</f>
        <v>0</v>
      </c>
      <c r="CG218" s="61">
        <f>IF('Data Input - Option 4'!$F$37="Yes",CG216+CG13*(1-$D$177),CG212)</f>
        <v>0</v>
      </c>
      <c r="CH218" s="61">
        <f>IF('Data Input - Option 4'!$F$37="Yes",CH216+CH13*(1-$D$177),CH212)</f>
        <v>0</v>
      </c>
      <c r="CI218" s="61">
        <f>IF('Data Input - Option 4'!$F$37="Yes",CI216+CI13*(1-$D$177),CI212)</f>
        <v>0</v>
      </c>
      <c r="CJ218" s="61">
        <f>IF('Data Input - Option 4'!$F$37="Yes",CJ216+CJ13*(1-$D$177),CJ212)</f>
        <v>0</v>
      </c>
      <c r="CK218" s="61">
        <f>IF('Data Input - Option 4'!$F$37="Yes",CK216+CK13*(1-$D$177),CK212)</f>
        <v>0</v>
      </c>
      <c r="CL218" s="61">
        <f>IF('Data Input - Option 4'!$F$37="Yes",CL216+CL13*(1-$D$177),CL212)</f>
        <v>0</v>
      </c>
      <c r="CM218" s="61">
        <f>IF('Data Input - Option 4'!$F$37="Yes",CM216+CM13*(1-$D$177),CM212)</f>
        <v>0</v>
      </c>
      <c r="CN218" s="61">
        <f>IF('Data Input - Option 4'!$F$37="Yes",CN216+CN13*(1-$D$177),CN212)</f>
        <v>0</v>
      </c>
      <c r="CO218" s="61">
        <f>IF('Data Input - Option 4'!$F$37="Yes",CO216+CO13*(1-$D$177),CO212)</f>
        <v>0</v>
      </c>
      <c r="CP218" s="61">
        <f>IF('Data Input - Option 4'!$F$37="Yes",CP216+CP13*(1-$D$177),CP212)</f>
        <v>0</v>
      </c>
      <c r="CQ218" s="61">
        <f>IF('Data Input - Option 4'!$F$37="Yes",CQ216+CQ13*(1-$D$177),CQ212)</f>
        <v>0</v>
      </c>
      <c r="CR218" s="61">
        <f>IF('Data Input - Option 4'!$F$37="Yes",CR216+CR13*(1-$D$177),CR212)</f>
        <v>0</v>
      </c>
      <c r="CS218" s="61">
        <f>IF('Data Input - Option 4'!$F$37="Yes",CS216+CS13*(1-$D$177),CS212)</f>
        <v>0</v>
      </c>
      <c r="CT218" s="61">
        <f>IF('Data Input - Option 4'!$F$37="Yes",CT216+CT13*(1-$D$177),CT212)</f>
        <v>0</v>
      </c>
      <c r="CU218" s="61">
        <f>IF('Data Input - Option 4'!$F$37="Yes",CU216+CU13*(1-$D$177),CU212)</f>
        <v>0</v>
      </c>
      <c r="CV218" s="61">
        <f>IF('Data Input - Option 4'!$F$37="Yes",CV216+CV13*(1-$D$177),CV212)</f>
        <v>0</v>
      </c>
      <c r="CW218" s="61">
        <f>IF('Data Input - Option 4'!$F$37="Yes",CW216+CW13*(1-$D$177),CW212)</f>
        <v>0</v>
      </c>
      <c r="CX218" s="61">
        <f>IF('Data Input - Option 4'!$F$37="Yes",CX216+CX13*(1-$D$177),CX212)</f>
        <v>0</v>
      </c>
      <c r="CY218" s="61">
        <f>IF('Data Input - Option 4'!$F$37="Yes",CY216+CY13*(1-$D$177),CY212)</f>
        <v>0</v>
      </c>
      <c r="CZ218" s="391"/>
    </row>
    <row r="219" spans="2:104" x14ac:dyDescent="0.25">
      <c r="B219" s="393"/>
      <c r="C219" s="390"/>
      <c r="D219" s="50"/>
      <c r="E219" s="50"/>
      <c r="F219" s="401"/>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c r="CC219" s="50"/>
      <c r="CD219" s="50"/>
      <c r="CE219" s="50"/>
      <c r="CF219" s="50"/>
      <c r="CG219" s="50"/>
      <c r="CH219" s="50"/>
      <c r="CI219" s="50"/>
      <c r="CJ219" s="50"/>
      <c r="CK219" s="50"/>
      <c r="CL219" s="50"/>
      <c r="CM219" s="50"/>
      <c r="CN219" s="50"/>
      <c r="CO219" s="50"/>
      <c r="CP219" s="50"/>
      <c r="CQ219" s="50"/>
      <c r="CR219" s="50"/>
      <c r="CS219" s="50"/>
      <c r="CT219" s="50"/>
      <c r="CU219" s="50"/>
      <c r="CV219" s="50"/>
      <c r="CW219" s="50"/>
      <c r="CX219" s="50"/>
      <c r="CY219" s="50"/>
      <c r="CZ219" s="391"/>
    </row>
    <row r="220" spans="2:104" x14ac:dyDescent="0.25">
      <c r="B220" s="406" t="s">
        <v>312</v>
      </c>
      <c r="C220" s="390" t="s">
        <v>404</v>
      </c>
      <c r="D220" s="62">
        <f>'Data Input - General'!H16</f>
        <v>0</v>
      </c>
      <c r="E220" s="414"/>
      <c r="F220" s="414"/>
      <c r="G220" s="416"/>
      <c r="H220" s="414"/>
      <c r="I220" s="414"/>
      <c r="J220" s="414"/>
      <c r="K220" s="414"/>
      <c r="L220" s="414"/>
      <c r="M220" s="414"/>
      <c r="N220" s="414"/>
      <c r="O220" s="414"/>
      <c r="P220" s="414"/>
      <c r="Q220" s="414"/>
      <c r="R220" s="414"/>
      <c r="S220" s="414"/>
      <c r="T220" s="414"/>
      <c r="U220" s="414"/>
      <c r="V220" s="414"/>
      <c r="W220" s="414"/>
      <c r="X220" s="414"/>
      <c r="Y220" s="414"/>
      <c r="Z220" s="414"/>
      <c r="AA220" s="414"/>
      <c r="AB220" s="414"/>
      <c r="AC220" s="414"/>
      <c r="AD220" s="414"/>
      <c r="AE220" s="414"/>
      <c r="AF220" s="414"/>
      <c r="AG220" s="414"/>
      <c r="AH220" s="414"/>
      <c r="AI220" s="414"/>
      <c r="AJ220" s="414"/>
      <c r="AK220" s="414"/>
      <c r="AL220" s="414"/>
      <c r="AM220" s="414"/>
      <c r="AN220" s="414"/>
      <c r="AO220" s="414"/>
      <c r="AP220" s="414"/>
      <c r="AQ220" s="414"/>
      <c r="AR220" s="414"/>
      <c r="AS220" s="414"/>
      <c r="AT220" s="414"/>
      <c r="AU220" s="414"/>
      <c r="AV220" s="414"/>
      <c r="AW220" s="414"/>
      <c r="AX220" s="414"/>
      <c r="AY220" s="414"/>
      <c r="AZ220" s="414"/>
      <c r="BA220" s="414"/>
      <c r="BB220" s="414"/>
      <c r="BC220" s="414"/>
      <c r="BD220" s="414"/>
      <c r="BE220" s="414"/>
      <c r="BF220" s="414"/>
      <c r="BG220" s="414"/>
      <c r="BH220" s="414"/>
      <c r="BI220" s="414"/>
      <c r="BJ220" s="414"/>
      <c r="BK220" s="414"/>
      <c r="BL220" s="414"/>
      <c r="BM220" s="414"/>
      <c r="BN220" s="414"/>
      <c r="BO220" s="414"/>
      <c r="BP220" s="414"/>
      <c r="BQ220" s="414"/>
      <c r="BR220" s="414"/>
      <c r="BS220" s="414"/>
      <c r="BT220" s="414"/>
      <c r="BU220" s="414"/>
      <c r="BV220" s="414"/>
      <c r="BW220" s="414"/>
      <c r="BX220" s="414"/>
      <c r="BY220" s="414"/>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391"/>
    </row>
    <row r="221" spans="2:104" x14ac:dyDescent="0.25">
      <c r="B221" s="393" t="s">
        <v>181</v>
      </c>
      <c r="C221" s="9" t="s">
        <v>1117</v>
      </c>
      <c r="D221" s="59">
        <f>IFERROR(-PMT($D$196,SUM('Data Input - General'!$H$26:$H$28),D20*(1+D177)*1000)/1000,0)</f>
        <v>0</v>
      </c>
      <c r="E221" s="401"/>
      <c r="F221" s="401"/>
      <c r="G221" s="401"/>
      <c r="H221" s="401"/>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c r="CC221" s="50"/>
      <c r="CD221" s="50"/>
      <c r="CE221" s="50"/>
      <c r="CF221" s="50"/>
      <c r="CG221" s="50"/>
      <c r="CH221" s="50"/>
      <c r="CI221" s="50"/>
      <c r="CJ221" s="50"/>
      <c r="CK221" s="50"/>
      <c r="CL221" s="50"/>
      <c r="CM221" s="50"/>
      <c r="CN221" s="50"/>
      <c r="CO221" s="50"/>
      <c r="CP221" s="50"/>
      <c r="CQ221" s="50"/>
      <c r="CR221" s="50"/>
      <c r="CS221" s="50"/>
      <c r="CT221" s="50"/>
      <c r="CU221" s="50"/>
      <c r="CV221" s="50"/>
      <c r="CW221" s="50"/>
      <c r="CX221" s="50"/>
      <c r="CY221" s="50"/>
      <c r="CZ221" s="391"/>
    </row>
    <row r="222" spans="2:104" x14ac:dyDescent="0.25">
      <c r="B222" s="393" t="s">
        <v>182</v>
      </c>
      <c r="C222" s="9" t="s">
        <v>1117</v>
      </c>
      <c r="D222" s="59">
        <f>IF(SUM($D$12:D$12)=0,0,$D$221)</f>
        <v>0</v>
      </c>
      <c r="E222" s="59">
        <f>IF(SUM($D$12:E$12)=0,0,$D$221)</f>
        <v>0</v>
      </c>
      <c r="F222" s="59">
        <f>IF(SUM($D$12:F$12)=0,0,$D$221)</f>
        <v>0</v>
      </c>
      <c r="G222" s="59">
        <f>IF(SUM($D$12:G$12)=0,0,$D$221)</f>
        <v>0</v>
      </c>
      <c r="H222" s="59">
        <f>IF(SUM($D$12:H$12)=0,0,$D$221)</f>
        <v>0</v>
      </c>
      <c r="I222" s="59">
        <f>IF(SUM($D$12:I$12)=0,0,$D$221)</f>
        <v>0</v>
      </c>
      <c r="J222" s="59">
        <f>IF(SUM($D$12:J$12)=0,0,$D$221)</f>
        <v>0</v>
      </c>
      <c r="K222" s="59">
        <f>IF(SUM($D$12:K$12)=0,0,$D$221)</f>
        <v>0</v>
      </c>
      <c r="L222" s="59">
        <f>IF(SUM($D$12:L$12)=0,0,$D$221)</f>
        <v>0</v>
      </c>
      <c r="M222" s="59">
        <f>IF(SUM($D$12:M$12)=0,0,$D$221)</f>
        <v>0</v>
      </c>
      <c r="N222" s="59">
        <f>IF(SUM($D$12:N$12)=0,0,$D$221)</f>
        <v>0</v>
      </c>
      <c r="O222" s="59">
        <f>IF(SUM($D$12:O$12)=0,0,$D$221)</f>
        <v>0</v>
      </c>
      <c r="P222" s="59">
        <f>IF(SUM($D$12:P$12)=0,0,$D$221)</f>
        <v>0</v>
      </c>
      <c r="Q222" s="59">
        <f>IF(SUM($D$12:Q$12)=0,0,$D$221)</f>
        <v>0</v>
      </c>
      <c r="R222" s="59">
        <f>IF(SUM($D$12:R$12)=0,0,$D$221)</f>
        <v>0</v>
      </c>
      <c r="S222" s="59">
        <f>IF(SUM($D$12:S$12)=0,0,$D$221)</f>
        <v>0</v>
      </c>
      <c r="T222" s="59">
        <f>IF(SUM($D$12:T$12)=0,0,$D$221)</f>
        <v>0</v>
      </c>
      <c r="U222" s="59">
        <f>IF(SUM($D$12:U$12)=0,0,$D$221)</f>
        <v>0</v>
      </c>
      <c r="V222" s="59">
        <f>IF(SUM($D$12:V$12)=0,0,$D$221)</f>
        <v>0</v>
      </c>
      <c r="W222" s="59">
        <f>IF(SUM($D$12:W$12)=0,0,$D$221)</f>
        <v>0</v>
      </c>
      <c r="X222" s="59">
        <f>IF(SUM($D$12:X$12)=0,0,$D$221)</f>
        <v>0</v>
      </c>
      <c r="Y222" s="59">
        <f>IF(SUM($D$12:Y$12)=0,0,$D$221)</f>
        <v>0</v>
      </c>
      <c r="Z222" s="59">
        <f>IF(SUM($D$12:Z$12)=0,0,$D$221)</f>
        <v>0</v>
      </c>
      <c r="AA222" s="59">
        <f>IF(SUM($D$12:AA$12)=0,0,$D$221)</f>
        <v>0</v>
      </c>
      <c r="AB222" s="59">
        <f>IF(SUM($D$12:AB$12)=0,0,$D$221)</f>
        <v>0</v>
      </c>
      <c r="AC222" s="59">
        <f>IF(SUM($D$12:AC$12)=0,0,$D$221)</f>
        <v>0</v>
      </c>
      <c r="AD222" s="59">
        <f>IF(SUM($D$12:AD$12)=0,0,$D$221)</f>
        <v>0</v>
      </c>
      <c r="AE222" s="59">
        <f>IF(SUM($D$12:AE$12)=0,0,$D$221)</f>
        <v>0</v>
      </c>
      <c r="AF222" s="59">
        <f>IF(SUM($D$12:AF$12)=0,0,$D$221)</f>
        <v>0</v>
      </c>
      <c r="AG222" s="59">
        <f>IF(SUM($D$12:AG$12)=0,0,$D$221)</f>
        <v>0</v>
      </c>
      <c r="AH222" s="59">
        <f>IF(SUM($D$12:AH$12)=0,0,$D$221)</f>
        <v>0</v>
      </c>
      <c r="AI222" s="59">
        <f>IF(SUM($D$12:AI$12)=0,0,$D$221)</f>
        <v>0</v>
      </c>
      <c r="AJ222" s="59">
        <f>IF(SUM($D$12:AJ$12)=0,0,$D$221)</f>
        <v>0</v>
      </c>
      <c r="AK222" s="59">
        <f>IF(SUM($D$12:AK$12)=0,0,$D$221)</f>
        <v>0</v>
      </c>
      <c r="AL222" s="59">
        <f>IF(SUM($D$12:AL$12)=0,0,$D$221)</f>
        <v>0</v>
      </c>
      <c r="AM222" s="59">
        <f>IF(SUM($D$12:AM$12)=0,0,$D$221)</f>
        <v>0</v>
      </c>
      <c r="AN222" s="59">
        <f>IF(SUM($D$12:AN$12)=0,0,$D$221)</f>
        <v>0</v>
      </c>
      <c r="AO222" s="59">
        <f>IF(SUM($D$12:AO$12)=0,0,$D$221)</f>
        <v>0</v>
      </c>
      <c r="AP222" s="59">
        <f>IF(SUM($D$12:AP$12)=0,0,$D$221)</f>
        <v>0</v>
      </c>
      <c r="AQ222" s="59">
        <f>IF(SUM($D$12:AQ$12)=0,0,$D$221)</f>
        <v>0</v>
      </c>
      <c r="AR222" s="59">
        <f>IF(SUM($D$12:AR$12)=0,0,$D$221)</f>
        <v>0</v>
      </c>
      <c r="AS222" s="59">
        <f>IF(SUM($D$12:AS$12)=0,0,$D$221)</f>
        <v>0</v>
      </c>
      <c r="AT222" s="59">
        <f>IF(SUM($D$12:AT$12)=0,0,$D$221)</f>
        <v>0</v>
      </c>
      <c r="AU222" s="59">
        <f>IF(SUM($D$12:AU$12)=0,0,$D$221)</f>
        <v>0</v>
      </c>
      <c r="AV222" s="59">
        <f>IF(SUM($D$12:AV$12)=0,0,$D$221)</f>
        <v>0</v>
      </c>
      <c r="AW222" s="59">
        <f>IF(SUM($D$12:AW$12)=0,0,$D$221)</f>
        <v>0</v>
      </c>
      <c r="AX222" s="59">
        <f>IF(SUM($D$12:AX$12)=0,0,$D$221)</f>
        <v>0</v>
      </c>
      <c r="AY222" s="59">
        <f>IF(SUM($D$12:AY$12)=0,0,$D$221)</f>
        <v>0</v>
      </c>
      <c r="AZ222" s="59">
        <f>IF(SUM($D$12:AZ$12)=0,0,$D$221)</f>
        <v>0</v>
      </c>
      <c r="BA222" s="59">
        <f>IF(SUM($D$12:BA$12)=0,0,$D$221)</f>
        <v>0</v>
      </c>
      <c r="BB222" s="59">
        <f>IF(SUM($D$12:BB$12)=0,0,$D$221)</f>
        <v>0</v>
      </c>
      <c r="BC222" s="59">
        <f>IF(SUM($D$12:BC$12)=0,0,$D$221)</f>
        <v>0</v>
      </c>
      <c r="BD222" s="59">
        <f>IF(SUM($D$12:BD$12)=0,0,$D$221)</f>
        <v>0</v>
      </c>
      <c r="BE222" s="59">
        <f>IF(SUM($D$12:BE$12)=0,0,$D$221)</f>
        <v>0</v>
      </c>
      <c r="BF222" s="59">
        <f>IF(SUM($D$12:BF$12)=0,0,$D$221)</f>
        <v>0</v>
      </c>
      <c r="BG222" s="59">
        <f>IF(SUM($D$12:BG$12)=0,0,$D$221)</f>
        <v>0</v>
      </c>
      <c r="BH222" s="59">
        <f>IF(SUM($D$12:BH$12)=0,0,$D$221)</f>
        <v>0</v>
      </c>
      <c r="BI222" s="59">
        <f>IF(SUM($D$12:BI$12)=0,0,$D$221)</f>
        <v>0</v>
      </c>
      <c r="BJ222" s="59">
        <f>IF(SUM($D$12:BJ$12)=0,0,$D$221)</f>
        <v>0</v>
      </c>
      <c r="BK222" s="59">
        <f>IF(SUM($D$12:BK$12)=0,0,$D$221)</f>
        <v>0</v>
      </c>
      <c r="BL222" s="59">
        <f>IF(SUM($D$12:BL$12)=0,0,$D$221)</f>
        <v>0</v>
      </c>
      <c r="BM222" s="59">
        <f>IF(SUM($D$12:BM$12)=0,0,$D$221)</f>
        <v>0</v>
      </c>
      <c r="BN222" s="59">
        <f>IF(SUM($D$12:BN$12)=0,0,$D$221)</f>
        <v>0</v>
      </c>
      <c r="BO222" s="59">
        <f>IF(SUM($D$12:BO$12)=0,0,$D$221)</f>
        <v>0</v>
      </c>
      <c r="BP222" s="59">
        <f>IF(SUM($D$12:BP$12)=0,0,$D$221)</f>
        <v>0</v>
      </c>
      <c r="BQ222" s="59">
        <f>IF(SUM($D$12:BQ$12)=0,0,$D$221)</f>
        <v>0</v>
      </c>
      <c r="BR222" s="59">
        <f>IF(SUM($D$12:BR$12)=0,0,$D$221)</f>
        <v>0</v>
      </c>
      <c r="BS222" s="59">
        <f>IF(SUM($D$12:BS$12)=0,0,$D$221)</f>
        <v>0</v>
      </c>
      <c r="BT222" s="59">
        <f>IF(SUM($D$12:BT$12)=0,0,$D$221)</f>
        <v>0</v>
      </c>
      <c r="BU222" s="59">
        <f>IF(SUM($D$12:BU$12)=0,0,$D$221)</f>
        <v>0</v>
      </c>
      <c r="BV222" s="59">
        <f>IF(SUM($D$12:BV$12)=0,0,$D$221)</f>
        <v>0</v>
      </c>
      <c r="BW222" s="59">
        <f>IF(SUM($D$12:BW$12)=0,0,$D$221)</f>
        <v>0</v>
      </c>
      <c r="BX222" s="59">
        <f>IF(SUM($D$12:BX$12)=0,0,$D$221)</f>
        <v>0</v>
      </c>
      <c r="BY222" s="59">
        <f>IF(SUM($D$12:BY$12)=0,0,$D$221)</f>
        <v>0</v>
      </c>
      <c r="BZ222" s="59">
        <f>IF(SUM($D$12:BZ$12)=0,0,$D$221)</f>
        <v>0</v>
      </c>
      <c r="CA222" s="59">
        <f>IF(SUM($D$12:CA$12)=0,0,$D$221)</f>
        <v>0</v>
      </c>
      <c r="CB222" s="59">
        <f>IF(SUM($D$12:CB$12)=0,0,$D$221)</f>
        <v>0</v>
      </c>
      <c r="CC222" s="59">
        <f>IF(SUM($D$12:CC$12)=0,0,$D$221)</f>
        <v>0</v>
      </c>
      <c r="CD222" s="59">
        <f>IF(SUM($D$12:CD$12)=0,0,$D$221)</f>
        <v>0</v>
      </c>
      <c r="CE222" s="59">
        <f>IF(SUM($D$12:CE$12)=0,0,$D$221)</f>
        <v>0</v>
      </c>
      <c r="CF222" s="59">
        <f>IF(SUM($D$12:CF$12)=0,0,$D$221)</f>
        <v>0</v>
      </c>
      <c r="CG222" s="59">
        <f>IF(SUM($D$12:CG$12)=0,0,$D$221)</f>
        <v>0</v>
      </c>
      <c r="CH222" s="59">
        <f>IF(SUM($D$12:CH$12)=0,0,$D$221)</f>
        <v>0</v>
      </c>
      <c r="CI222" s="59">
        <f>IF(SUM($D$12:CI$12)=0,0,$D$221)</f>
        <v>0</v>
      </c>
      <c r="CJ222" s="59">
        <f>IF(SUM($D$12:CJ$12)=0,0,$D$221)</f>
        <v>0</v>
      </c>
      <c r="CK222" s="59">
        <f>IF(SUM($D$12:CK$12)=0,0,$D$221)</f>
        <v>0</v>
      </c>
      <c r="CL222" s="59">
        <f>IF(SUM($D$12:CL$12)=0,0,$D$221)</f>
        <v>0</v>
      </c>
      <c r="CM222" s="59">
        <f>IF(SUM($D$12:CM$12)=0,0,$D$221)</f>
        <v>0</v>
      </c>
      <c r="CN222" s="59">
        <f>IF(SUM($D$12:CN$12)=0,0,$D$221)</f>
        <v>0</v>
      </c>
      <c r="CO222" s="59">
        <f>IF(SUM($D$12:CO$12)=0,0,$D$221)</f>
        <v>0</v>
      </c>
      <c r="CP222" s="59">
        <f>IF(SUM($D$12:CP$12)=0,0,$D$221)</f>
        <v>0</v>
      </c>
      <c r="CQ222" s="59">
        <f>IF(SUM($D$12:CQ$12)=0,0,$D$221)</f>
        <v>0</v>
      </c>
      <c r="CR222" s="59">
        <f>IF(SUM($D$12:CR$12)=0,0,$D$221)</f>
        <v>0</v>
      </c>
      <c r="CS222" s="59">
        <f>IF(SUM($D$12:CS$12)=0,0,$D$221)</f>
        <v>0</v>
      </c>
      <c r="CT222" s="59">
        <f>IF(SUM($D$12:CT$12)=0,0,$D$221)</f>
        <v>0</v>
      </c>
      <c r="CU222" s="59">
        <f>IF(SUM($D$12:CU$12)=0,0,$D$221)</f>
        <v>0</v>
      </c>
      <c r="CV222" s="59">
        <f>IF(SUM($D$12:CV$12)=0,0,$D$221)</f>
        <v>0</v>
      </c>
      <c r="CW222" s="59">
        <f>IF(SUM($D$12:CW$12)=0,0,$D$221)</f>
        <v>0</v>
      </c>
      <c r="CX222" s="59">
        <f>IF(SUM($D$12:CX$12)=0,0,$D$221)</f>
        <v>0</v>
      </c>
      <c r="CY222" s="59">
        <f>IF(SUM($D$12:CY$12)=0,0,$D$221)</f>
        <v>0</v>
      </c>
      <c r="CZ222" s="391"/>
    </row>
    <row r="223" spans="2:104" x14ac:dyDescent="0.25">
      <c r="B223" s="393" t="s">
        <v>186</v>
      </c>
      <c r="C223" s="9" t="s">
        <v>1117</v>
      </c>
      <c r="D223" s="59">
        <f>D222*D$7</f>
        <v>0</v>
      </c>
      <c r="E223" s="59">
        <f t="shared" ref="E223:BP223" si="78">E222*E$7</f>
        <v>0</v>
      </c>
      <c r="F223" s="59">
        <f t="shared" si="78"/>
        <v>0</v>
      </c>
      <c r="G223" s="59">
        <f t="shared" si="78"/>
        <v>0</v>
      </c>
      <c r="H223" s="59">
        <f t="shared" si="78"/>
        <v>0</v>
      </c>
      <c r="I223" s="59">
        <f t="shared" si="78"/>
        <v>0</v>
      </c>
      <c r="J223" s="59">
        <f t="shared" si="78"/>
        <v>0</v>
      </c>
      <c r="K223" s="59">
        <f t="shared" si="78"/>
        <v>0</v>
      </c>
      <c r="L223" s="59">
        <f t="shared" si="78"/>
        <v>0</v>
      </c>
      <c r="M223" s="59">
        <f t="shared" si="78"/>
        <v>0</v>
      </c>
      <c r="N223" s="59">
        <f t="shared" si="78"/>
        <v>0</v>
      </c>
      <c r="O223" s="59">
        <f t="shared" si="78"/>
        <v>0</v>
      </c>
      <c r="P223" s="59">
        <f t="shared" si="78"/>
        <v>0</v>
      </c>
      <c r="Q223" s="59">
        <f t="shared" si="78"/>
        <v>0</v>
      </c>
      <c r="R223" s="59">
        <f t="shared" si="78"/>
        <v>0</v>
      </c>
      <c r="S223" s="59">
        <f t="shared" si="78"/>
        <v>0</v>
      </c>
      <c r="T223" s="59">
        <f t="shared" si="78"/>
        <v>0</v>
      </c>
      <c r="U223" s="59">
        <f t="shared" si="78"/>
        <v>0</v>
      </c>
      <c r="V223" s="59">
        <f t="shared" si="78"/>
        <v>0</v>
      </c>
      <c r="W223" s="59">
        <f t="shared" si="78"/>
        <v>0</v>
      </c>
      <c r="X223" s="59">
        <f t="shared" si="78"/>
        <v>0</v>
      </c>
      <c r="Y223" s="59">
        <f t="shared" si="78"/>
        <v>0</v>
      </c>
      <c r="Z223" s="59">
        <f t="shared" si="78"/>
        <v>0</v>
      </c>
      <c r="AA223" s="59">
        <f t="shared" si="78"/>
        <v>0</v>
      </c>
      <c r="AB223" s="59">
        <f t="shared" si="78"/>
        <v>0</v>
      </c>
      <c r="AC223" s="59">
        <f t="shared" si="78"/>
        <v>0</v>
      </c>
      <c r="AD223" s="59">
        <f t="shared" si="78"/>
        <v>0</v>
      </c>
      <c r="AE223" s="59">
        <f t="shared" si="78"/>
        <v>0</v>
      </c>
      <c r="AF223" s="59">
        <f t="shared" si="78"/>
        <v>0</v>
      </c>
      <c r="AG223" s="59">
        <f t="shared" si="78"/>
        <v>0</v>
      </c>
      <c r="AH223" s="59">
        <f t="shared" si="78"/>
        <v>0</v>
      </c>
      <c r="AI223" s="59">
        <f t="shared" si="78"/>
        <v>0</v>
      </c>
      <c r="AJ223" s="59">
        <f t="shared" si="78"/>
        <v>0</v>
      </c>
      <c r="AK223" s="59">
        <f t="shared" si="78"/>
        <v>0</v>
      </c>
      <c r="AL223" s="59">
        <f t="shared" si="78"/>
        <v>0</v>
      </c>
      <c r="AM223" s="59">
        <f t="shared" si="78"/>
        <v>0</v>
      </c>
      <c r="AN223" s="59">
        <f t="shared" si="78"/>
        <v>0</v>
      </c>
      <c r="AO223" s="59">
        <f t="shared" si="78"/>
        <v>0</v>
      </c>
      <c r="AP223" s="59">
        <f t="shared" si="78"/>
        <v>0</v>
      </c>
      <c r="AQ223" s="59">
        <f t="shared" si="78"/>
        <v>0</v>
      </c>
      <c r="AR223" s="59">
        <f t="shared" si="78"/>
        <v>0</v>
      </c>
      <c r="AS223" s="59">
        <f t="shared" si="78"/>
        <v>0</v>
      </c>
      <c r="AT223" s="59">
        <f t="shared" si="78"/>
        <v>0</v>
      </c>
      <c r="AU223" s="59">
        <f t="shared" si="78"/>
        <v>0</v>
      </c>
      <c r="AV223" s="59">
        <f t="shared" si="78"/>
        <v>0</v>
      </c>
      <c r="AW223" s="59">
        <f t="shared" si="78"/>
        <v>0</v>
      </c>
      <c r="AX223" s="59">
        <f t="shared" si="78"/>
        <v>0</v>
      </c>
      <c r="AY223" s="59">
        <f t="shared" si="78"/>
        <v>0</v>
      </c>
      <c r="AZ223" s="59">
        <f t="shared" si="78"/>
        <v>0</v>
      </c>
      <c r="BA223" s="59">
        <f t="shared" si="78"/>
        <v>0</v>
      </c>
      <c r="BB223" s="59">
        <f t="shared" si="78"/>
        <v>0</v>
      </c>
      <c r="BC223" s="59">
        <f t="shared" si="78"/>
        <v>0</v>
      </c>
      <c r="BD223" s="59">
        <f t="shared" si="78"/>
        <v>0</v>
      </c>
      <c r="BE223" s="59">
        <f t="shared" si="78"/>
        <v>0</v>
      </c>
      <c r="BF223" s="59">
        <f t="shared" si="78"/>
        <v>0</v>
      </c>
      <c r="BG223" s="59">
        <f t="shared" si="78"/>
        <v>0</v>
      </c>
      <c r="BH223" s="59">
        <f t="shared" si="78"/>
        <v>0</v>
      </c>
      <c r="BI223" s="59">
        <f t="shared" si="78"/>
        <v>0</v>
      </c>
      <c r="BJ223" s="59">
        <f t="shared" si="78"/>
        <v>0</v>
      </c>
      <c r="BK223" s="59">
        <f t="shared" si="78"/>
        <v>0</v>
      </c>
      <c r="BL223" s="59">
        <f t="shared" si="78"/>
        <v>0</v>
      </c>
      <c r="BM223" s="59">
        <f t="shared" si="78"/>
        <v>0</v>
      </c>
      <c r="BN223" s="59">
        <f t="shared" si="78"/>
        <v>0</v>
      </c>
      <c r="BO223" s="59">
        <f t="shared" si="78"/>
        <v>0</v>
      </c>
      <c r="BP223" s="59">
        <f t="shared" si="78"/>
        <v>0</v>
      </c>
      <c r="BQ223" s="59">
        <f t="shared" ref="BQ223:CY223" si="79">BQ222*BQ$7</f>
        <v>0</v>
      </c>
      <c r="BR223" s="59">
        <f t="shared" si="79"/>
        <v>0</v>
      </c>
      <c r="BS223" s="59">
        <f t="shared" si="79"/>
        <v>0</v>
      </c>
      <c r="BT223" s="59">
        <f t="shared" si="79"/>
        <v>0</v>
      </c>
      <c r="BU223" s="59">
        <f t="shared" si="79"/>
        <v>0</v>
      </c>
      <c r="BV223" s="59">
        <f t="shared" si="79"/>
        <v>0</v>
      </c>
      <c r="BW223" s="59">
        <f t="shared" si="79"/>
        <v>0</v>
      </c>
      <c r="BX223" s="59">
        <f t="shared" si="79"/>
        <v>0</v>
      </c>
      <c r="BY223" s="59">
        <f t="shared" si="79"/>
        <v>0</v>
      </c>
      <c r="BZ223" s="59">
        <f t="shared" si="79"/>
        <v>0</v>
      </c>
      <c r="CA223" s="59">
        <f t="shared" si="79"/>
        <v>0</v>
      </c>
      <c r="CB223" s="59">
        <f t="shared" si="79"/>
        <v>0</v>
      </c>
      <c r="CC223" s="59">
        <f t="shared" si="79"/>
        <v>0</v>
      </c>
      <c r="CD223" s="59">
        <f t="shared" si="79"/>
        <v>0</v>
      </c>
      <c r="CE223" s="59">
        <f t="shared" si="79"/>
        <v>0</v>
      </c>
      <c r="CF223" s="59">
        <f t="shared" si="79"/>
        <v>0</v>
      </c>
      <c r="CG223" s="59">
        <f t="shared" si="79"/>
        <v>0</v>
      </c>
      <c r="CH223" s="59">
        <f t="shared" si="79"/>
        <v>0</v>
      </c>
      <c r="CI223" s="59">
        <f t="shared" si="79"/>
        <v>0</v>
      </c>
      <c r="CJ223" s="59">
        <f t="shared" si="79"/>
        <v>0</v>
      </c>
      <c r="CK223" s="59">
        <f t="shared" si="79"/>
        <v>0</v>
      </c>
      <c r="CL223" s="59">
        <f t="shared" si="79"/>
        <v>0</v>
      </c>
      <c r="CM223" s="59">
        <f t="shared" si="79"/>
        <v>0</v>
      </c>
      <c r="CN223" s="59">
        <f t="shared" si="79"/>
        <v>0</v>
      </c>
      <c r="CO223" s="59">
        <f t="shared" si="79"/>
        <v>0</v>
      </c>
      <c r="CP223" s="59">
        <f t="shared" si="79"/>
        <v>0</v>
      </c>
      <c r="CQ223" s="59">
        <f t="shared" si="79"/>
        <v>0</v>
      </c>
      <c r="CR223" s="59">
        <f t="shared" si="79"/>
        <v>0</v>
      </c>
      <c r="CS223" s="59">
        <f t="shared" si="79"/>
        <v>0</v>
      </c>
      <c r="CT223" s="59">
        <f t="shared" si="79"/>
        <v>0</v>
      </c>
      <c r="CU223" s="59">
        <f t="shared" si="79"/>
        <v>0</v>
      </c>
      <c r="CV223" s="59">
        <f t="shared" si="79"/>
        <v>0</v>
      </c>
      <c r="CW223" s="59">
        <f t="shared" si="79"/>
        <v>0</v>
      </c>
      <c r="CX223" s="59">
        <f t="shared" si="79"/>
        <v>0</v>
      </c>
      <c r="CY223" s="59">
        <f t="shared" si="79"/>
        <v>0</v>
      </c>
      <c r="CZ223" s="391"/>
    </row>
    <row r="224" spans="2:104" x14ac:dyDescent="0.25">
      <c r="B224" s="393"/>
      <c r="C224" s="39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c r="CC224" s="50"/>
      <c r="CD224" s="50"/>
      <c r="CE224" s="50"/>
      <c r="CF224" s="50"/>
      <c r="CG224" s="50"/>
      <c r="CH224" s="50"/>
      <c r="CI224" s="50"/>
      <c r="CJ224" s="50"/>
      <c r="CK224" s="50"/>
      <c r="CL224" s="50"/>
      <c r="CM224" s="50"/>
      <c r="CN224" s="50"/>
      <c r="CO224" s="50"/>
      <c r="CP224" s="50"/>
      <c r="CQ224" s="50"/>
      <c r="CR224" s="50"/>
      <c r="CS224" s="50"/>
      <c r="CT224" s="50"/>
      <c r="CU224" s="50"/>
      <c r="CV224" s="50"/>
      <c r="CW224" s="50"/>
      <c r="CX224" s="50"/>
      <c r="CY224" s="50"/>
      <c r="CZ224" s="391"/>
    </row>
    <row r="225" spans="2:104" x14ac:dyDescent="0.25">
      <c r="B225" s="415" t="s">
        <v>429</v>
      </c>
      <c r="C225" s="39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c r="CC225" s="50"/>
      <c r="CD225" s="50"/>
      <c r="CE225" s="50"/>
      <c r="CF225" s="50"/>
      <c r="CG225" s="50"/>
      <c r="CH225" s="50"/>
      <c r="CI225" s="50"/>
      <c r="CJ225" s="50"/>
      <c r="CK225" s="50"/>
      <c r="CL225" s="50"/>
      <c r="CM225" s="50"/>
      <c r="CN225" s="50"/>
      <c r="CO225" s="50"/>
      <c r="CP225" s="50"/>
      <c r="CQ225" s="50"/>
      <c r="CR225" s="50"/>
      <c r="CS225" s="50"/>
      <c r="CT225" s="50"/>
      <c r="CU225" s="50"/>
      <c r="CV225" s="50"/>
      <c r="CW225" s="50"/>
      <c r="CX225" s="50"/>
      <c r="CY225" s="50"/>
      <c r="CZ225" s="391"/>
    </row>
    <row r="226" spans="2:104" x14ac:dyDescent="0.25">
      <c r="B226" s="403" t="s">
        <v>430</v>
      </c>
      <c r="C226" s="9" t="s">
        <v>1117</v>
      </c>
      <c r="D226" s="58">
        <f>'Data Input - Option 4'!H42</f>
        <v>0</v>
      </c>
      <c r="E226" s="58">
        <f>'Data Input - Option 4'!I42</f>
        <v>0</v>
      </c>
      <c r="F226" s="58">
        <f>'Data Input - Option 4'!J42</f>
        <v>0</v>
      </c>
      <c r="G226" s="58">
        <f>'Data Input - Option 4'!K42</f>
        <v>0</v>
      </c>
      <c r="H226" s="58">
        <f>'Data Input - Option 4'!L42</f>
        <v>0</v>
      </c>
      <c r="I226" s="58">
        <f>'Data Input - Option 4'!M42</f>
        <v>0</v>
      </c>
      <c r="J226" s="58">
        <f>'Data Input - Option 4'!N42</f>
        <v>0</v>
      </c>
      <c r="K226" s="58">
        <f>'Data Input - Option 4'!O42</f>
        <v>0</v>
      </c>
      <c r="L226" s="58">
        <f>'Data Input - Option 4'!P42</f>
        <v>0</v>
      </c>
      <c r="M226" s="58">
        <f>'Data Input - Option 4'!Q42</f>
        <v>0</v>
      </c>
      <c r="N226" s="58">
        <f>'Data Input - Option 4'!R42</f>
        <v>0</v>
      </c>
      <c r="O226" s="58">
        <f>'Data Input - Option 4'!S42</f>
        <v>0</v>
      </c>
      <c r="P226" s="58">
        <f>'Data Input - Option 4'!T42</f>
        <v>0</v>
      </c>
      <c r="Q226" s="58">
        <f>'Data Input - Option 4'!U42</f>
        <v>0</v>
      </c>
      <c r="R226" s="58">
        <f>'Data Input - Option 4'!V42</f>
        <v>0</v>
      </c>
      <c r="S226" s="58">
        <f>'Data Input - Option 4'!W42</f>
        <v>0</v>
      </c>
      <c r="T226" s="58">
        <f>'Data Input - Option 4'!X42</f>
        <v>0</v>
      </c>
      <c r="U226" s="58">
        <f>'Data Input - Option 4'!Y42</f>
        <v>0</v>
      </c>
      <c r="V226" s="58">
        <f>'Data Input - Option 4'!Z42</f>
        <v>0</v>
      </c>
      <c r="W226" s="58">
        <f>'Data Input - Option 4'!AA42</f>
        <v>0</v>
      </c>
      <c r="X226" s="58">
        <f>'Data Input - Option 4'!AB42</f>
        <v>0</v>
      </c>
      <c r="Y226" s="58">
        <f>'Data Input - Option 4'!AC42</f>
        <v>0</v>
      </c>
      <c r="Z226" s="58">
        <f>'Data Input - Option 4'!AD42</f>
        <v>0</v>
      </c>
      <c r="AA226" s="58">
        <f>'Data Input - Option 4'!AE42</f>
        <v>0</v>
      </c>
      <c r="AB226" s="58">
        <f>'Data Input - Option 4'!AF42</f>
        <v>0</v>
      </c>
      <c r="AC226" s="58">
        <f>'Data Input - Option 4'!AG42</f>
        <v>0</v>
      </c>
      <c r="AD226" s="58">
        <f>'Data Input - Option 4'!AH42</f>
        <v>0</v>
      </c>
      <c r="AE226" s="58">
        <f>'Data Input - Option 4'!AI42</f>
        <v>0</v>
      </c>
      <c r="AF226" s="58">
        <f>'Data Input - Option 4'!AJ42</f>
        <v>0</v>
      </c>
      <c r="AG226" s="58">
        <f>'Data Input - Option 4'!AK42</f>
        <v>0</v>
      </c>
      <c r="AH226" s="58">
        <f>'Data Input - Option 4'!AL42</f>
        <v>0</v>
      </c>
      <c r="AI226" s="58">
        <f>'Data Input - Option 4'!AM42</f>
        <v>0</v>
      </c>
      <c r="AJ226" s="58">
        <f>'Data Input - Option 4'!AN42</f>
        <v>0</v>
      </c>
      <c r="AK226" s="58">
        <f>'Data Input - Option 4'!AO42</f>
        <v>0</v>
      </c>
      <c r="AL226" s="58">
        <f>'Data Input - Option 4'!AP42</f>
        <v>0</v>
      </c>
      <c r="AM226" s="58">
        <f>'Data Input - Option 4'!AQ42</f>
        <v>0</v>
      </c>
      <c r="AN226" s="58">
        <f>'Data Input - Option 4'!AR42</f>
        <v>0</v>
      </c>
      <c r="AO226" s="58">
        <f>'Data Input - Option 4'!AS42</f>
        <v>0</v>
      </c>
      <c r="AP226" s="58">
        <f>'Data Input - Option 4'!AT42</f>
        <v>0</v>
      </c>
      <c r="AQ226" s="58">
        <f>'Data Input - Option 4'!AU42</f>
        <v>0</v>
      </c>
      <c r="AR226" s="58">
        <f>'Data Input - Option 4'!AV42</f>
        <v>0</v>
      </c>
      <c r="AS226" s="58">
        <f>'Data Input - Option 4'!AW42</f>
        <v>0</v>
      </c>
      <c r="AT226" s="58">
        <f>'Data Input - Option 4'!AX42</f>
        <v>0</v>
      </c>
      <c r="AU226" s="58">
        <f>'Data Input - Option 4'!AY42</f>
        <v>0</v>
      </c>
      <c r="AV226" s="58">
        <f>'Data Input - Option 4'!AZ42</f>
        <v>0</v>
      </c>
      <c r="AW226" s="58">
        <f>'Data Input - Option 4'!BA42</f>
        <v>0</v>
      </c>
      <c r="AX226" s="58">
        <f>'Data Input - Option 4'!BB42</f>
        <v>0</v>
      </c>
      <c r="AY226" s="58">
        <f>'Data Input - Option 4'!BC42</f>
        <v>0</v>
      </c>
      <c r="AZ226" s="58">
        <f>'Data Input - Option 4'!BD42</f>
        <v>0</v>
      </c>
      <c r="BA226" s="58">
        <f>'Data Input - Option 4'!BE42</f>
        <v>0</v>
      </c>
      <c r="BB226" s="58">
        <f>'Data Input - Option 4'!BF42</f>
        <v>0</v>
      </c>
      <c r="BC226" s="58">
        <f>'Data Input - Option 4'!BG42</f>
        <v>0</v>
      </c>
      <c r="BD226" s="58">
        <f>'Data Input - Option 4'!BH42</f>
        <v>0</v>
      </c>
      <c r="BE226" s="58">
        <f>'Data Input - Option 4'!BI42</f>
        <v>0</v>
      </c>
      <c r="BF226" s="58">
        <f>'Data Input - Option 4'!BJ42</f>
        <v>0</v>
      </c>
      <c r="BG226" s="58">
        <f>'Data Input - Option 4'!BK42</f>
        <v>0</v>
      </c>
      <c r="BH226" s="58">
        <f>'Data Input - Option 4'!BL42</f>
        <v>0</v>
      </c>
      <c r="BI226" s="58">
        <f>'Data Input - Option 4'!BM42</f>
        <v>0</v>
      </c>
      <c r="BJ226" s="58">
        <f>'Data Input - Option 4'!BN42</f>
        <v>0</v>
      </c>
      <c r="BK226" s="58">
        <f>'Data Input - Option 4'!BO42</f>
        <v>0</v>
      </c>
      <c r="BL226" s="58">
        <f>'Data Input - Option 4'!BP42</f>
        <v>0</v>
      </c>
      <c r="BM226" s="58">
        <f>'Data Input - Option 4'!BQ42</f>
        <v>0</v>
      </c>
      <c r="BN226" s="58">
        <f>'Data Input - Option 4'!BR42</f>
        <v>0</v>
      </c>
      <c r="BO226" s="58">
        <f>'Data Input - Option 4'!BS42</f>
        <v>0</v>
      </c>
      <c r="BP226" s="58">
        <f>'Data Input - Option 4'!BT42</f>
        <v>0</v>
      </c>
      <c r="BQ226" s="58">
        <f>'Data Input - Option 4'!BU42</f>
        <v>0</v>
      </c>
      <c r="BR226" s="58">
        <f>'Data Input - Option 4'!BV42</f>
        <v>0</v>
      </c>
      <c r="BS226" s="58">
        <f>'Data Input - Option 4'!BW42</f>
        <v>0</v>
      </c>
      <c r="BT226" s="58">
        <f>'Data Input - Option 4'!BX42</f>
        <v>0</v>
      </c>
      <c r="BU226" s="58">
        <f>'Data Input - Option 4'!BY42</f>
        <v>0</v>
      </c>
      <c r="BV226" s="58">
        <f>'Data Input - Option 4'!BZ42</f>
        <v>0</v>
      </c>
      <c r="BW226" s="58">
        <f>'Data Input - Option 4'!CA42</f>
        <v>0</v>
      </c>
      <c r="BX226" s="58">
        <f>'Data Input - Option 4'!CB42</f>
        <v>0</v>
      </c>
      <c r="BY226" s="58">
        <f>'Data Input - Option 4'!CC42</f>
        <v>0</v>
      </c>
      <c r="BZ226" s="58">
        <f>'Data Input - Option 4'!CD42</f>
        <v>0</v>
      </c>
      <c r="CA226" s="58">
        <f>'Data Input - Option 4'!CE42</f>
        <v>0</v>
      </c>
      <c r="CB226" s="58">
        <f>'Data Input - Option 4'!CF42</f>
        <v>0</v>
      </c>
      <c r="CC226" s="58">
        <f>'Data Input - Option 4'!CG42</f>
        <v>0</v>
      </c>
      <c r="CD226" s="58">
        <f>'Data Input - Option 4'!CH42</f>
        <v>0</v>
      </c>
      <c r="CE226" s="58">
        <f>'Data Input - Option 4'!CI42</f>
        <v>0</v>
      </c>
      <c r="CF226" s="58">
        <f>'Data Input - Option 4'!CJ42</f>
        <v>0</v>
      </c>
      <c r="CG226" s="58">
        <f>'Data Input - Option 4'!CK42</f>
        <v>0</v>
      </c>
      <c r="CH226" s="58">
        <f>'Data Input - Option 4'!CL42</f>
        <v>0</v>
      </c>
      <c r="CI226" s="58">
        <f>'Data Input - Option 4'!CM42</f>
        <v>0</v>
      </c>
      <c r="CJ226" s="58">
        <f>'Data Input - Option 4'!CN42</f>
        <v>0</v>
      </c>
      <c r="CK226" s="58">
        <f>'Data Input - Option 4'!CO42</f>
        <v>0</v>
      </c>
      <c r="CL226" s="58">
        <f>'Data Input - Option 4'!CP42</f>
        <v>0</v>
      </c>
      <c r="CM226" s="58">
        <f>'Data Input - Option 4'!CQ42</f>
        <v>0</v>
      </c>
      <c r="CN226" s="58">
        <f>'Data Input - Option 4'!CR42</f>
        <v>0</v>
      </c>
      <c r="CO226" s="58">
        <f>'Data Input - Option 4'!CS42</f>
        <v>0</v>
      </c>
      <c r="CP226" s="58">
        <f>'Data Input - Option 4'!CT42</f>
        <v>0</v>
      </c>
      <c r="CQ226" s="58">
        <f>'Data Input - Option 4'!CU42</f>
        <v>0</v>
      </c>
      <c r="CR226" s="58">
        <f>'Data Input - Option 4'!CV42</f>
        <v>0</v>
      </c>
      <c r="CS226" s="58">
        <f>'Data Input - Option 4'!CW42</f>
        <v>0</v>
      </c>
      <c r="CT226" s="58">
        <f>'Data Input - Option 4'!CX42</f>
        <v>0</v>
      </c>
      <c r="CU226" s="58">
        <f>'Data Input - Option 4'!CY42</f>
        <v>0</v>
      </c>
      <c r="CV226" s="58">
        <f>'Data Input - Option 4'!CZ42</f>
        <v>0</v>
      </c>
      <c r="CW226" s="58">
        <f>'Data Input - Option 4'!DA42</f>
        <v>0</v>
      </c>
      <c r="CX226" s="58">
        <f>'Data Input - Option 4'!DB42</f>
        <v>0</v>
      </c>
      <c r="CY226" s="58">
        <f>'Data Input - Option 4'!DC42</f>
        <v>0</v>
      </c>
      <c r="CZ226" s="391"/>
    </row>
    <row r="227" spans="2:104" x14ac:dyDescent="0.25">
      <c r="B227" s="403" t="s">
        <v>1060</v>
      </c>
      <c r="C227" s="9" t="s">
        <v>1117</v>
      </c>
      <c r="D227" s="59">
        <f>D226*D$7</f>
        <v>0</v>
      </c>
      <c r="E227" s="59">
        <f t="shared" ref="E227:BP227" si="80">E226*E$7</f>
        <v>0</v>
      </c>
      <c r="F227" s="59">
        <f t="shared" si="80"/>
        <v>0</v>
      </c>
      <c r="G227" s="59">
        <f t="shared" si="80"/>
        <v>0</v>
      </c>
      <c r="H227" s="59">
        <f t="shared" si="80"/>
        <v>0</v>
      </c>
      <c r="I227" s="59">
        <f t="shared" si="80"/>
        <v>0</v>
      </c>
      <c r="J227" s="59">
        <f t="shared" si="80"/>
        <v>0</v>
      </c>
      <c r="K227" s="59">
        <f t="shared" si="80"/>
        <v>0</v>
      </c>
      <c r="L227" s="59">
        <f t="shared" si="80"/>
        <v>0</v>
      </c>
      <c r="M227" s="59">
        <f t="shared" si="80"/>
        <v>0</v>
      </c>
      <c r="N227" s="59">
        <f t="shared" si="80"/>
        <v>0</v>
      </c>
      <c r="O227" s="59">
        <f t="shared" si="80"/>
        <v>0</v>
      </c>
      <c r="P227" s="59">
        <f t="shared" si="80"/>
        <v>0</v>
      </c>
      <c r="Q227" s="59">
        <f t="shared" si="80"/>
        <v>0</v>
      </c>
      <c r="R227" s="59">
        <f t="shared" si="80"/>
        <v>0</v>
      </c>
      <c r="S227" s="59">
        <f t="shared" si="80"/>
        <v>0</v>
      </c>
      <c r="T227" s="59">
        <f t="shared" si="80"/>
        <v>0</v>
      </c>
      <c r="U227" s="59">
        <f t="shared" si="80"/>
        <v>0</v>
      </c>
      <c r="V227" s="59">
        <f t="shared" si="80"/>
        <v>0</v>
      </c>
      <c r="W227" s="59">
        <f t="shared" si="80"/>
        <v>0</v>
      </c>
      <c r="X227" s="59">
        <f t="shared" si="80"/>
        <v>0</v>
      </c>
      <c r="Y227" s="59">
        <f t="shared" si="80"/>
        <v>0</v>
      </c>
      <c r="Z227" s="59">
        <f t="shared" si="80"/>
        <v>0</v>
      </c>
      <c r="AA227" s="59">
        <f t="shared" si="80"/>
        <v>0</v>
      </c>
      <c r="AB227" s="59">
        <f t="shared" si="80"/>
        <v>0</v>
      </c>
      <c r="AC227" s="59">
        <f t="shared" si="80"/>
        <v>0</v>
      </c>
      <c r="AD227" s="59">
        <f t="shared" si="80"/>
        <v>0</v>
      </c>
      <c r="AE227" s="59">
        <f t="shared" si="80"/>
        <v>0</v>
      </c>
      <c r="AF227" s="59">
        <f t="shared" si="80"/>
        <v>0</v>
      </c>
      <c r="AG227" s="59">
        <f t="shared" si="80"/>
        <v>0</v>
      </c>
      <c r="AH227" s="59">
        <f t="shared" si="80"/>
        <v>0</v>
      </c>
      <c r="AI227" s="59">
        <f t="shared" si="80"/>
        <v>0</v>
      </c>
      <c r="AJ227" s="59">
        <f t="shared" si="80"/>
        <v>0</v>
      </c>
      <c r="AK227" s="59">
        <f t="shared" si="80"/>
        <v>0</v>
      </c>
      <c r="AL227" s="59">
        <f t="shared" si="80"/>
        <v>0</v>
      </c>
      <c r="AM227" s="59">
        <f t="shared" si="80"/>
        <v>0</v>
      </c>
      <c r="AN227" s="59">
        <f t="shared" si="80"/>
        <v>0</v>
      </c>
      <c r="AO227" s="59">
        <f t="shared" si="80"/>
        <v>0</v>
      </c>
      <c r="AP227" s="59">
        <f t="shared" si="80"/>
        <v>0</v>
      </c>
      <c r="AQ227" s="59">
        <f t="shared" si="80"/>
        <v>0</v>
      </c>
      <c r="AR227" s="59">
        <f t="shared" si="80"/>
        <v>0</v>
      </c>
      <c r="AS227" s="59">
        <f t="shared" si="80"/>
        <v>0</v>
      </c>
      <c r="AT227" s="59">
        <f t="shared" si="80"/>
        <v>0</v>
      </c>
      <c r="AU227" s="59">
        <f t="shared" si="80"/>
        <v>0</v>
      </c>
      <c r="AV227" s="59">
        <f t="shared" si="80"/>
        <v>0</v>
      </c>
      <c r="AW227" s="59">
        <f t="shared" si="80"/>
        <v>0</v>
      </c>
      <c r="AX227" s="59">
        <f t="shared" si="80"/>
        <v>0</v>
      </c>
      <c r="AY227" s="59">
        <f t="shared" si="80"/>
        <v>0</v>
      </c>
      <c r="AZ227" s="59">
        <f t="shared" si="80"/>
        <v>0</v>
      </c>
      <c r="BA227" s="59">
        <f t="shared" si="80"/>
        <v>0</v>
      </c>
      <c r="BB227" s="59">
        <f t="shared" si="80"/>
        <v>0</v>
      </c>
      <c r="BC227" s="59">
        <f t="shared" si="80"/>
        <v>0</v>
      </c>
      <c r="BD227" s="59">
        <f t="shared" si="80"/>
        <v>0</v>
      </c>
      <c r="BE227" s="59">
        <f t="shared" si="80"/>
        <v>0</v>
      </c>
      <c r="BF227" s="59">
        <f t="shared" si="80"/>
        <v>0</v>
      </c>
      <c r="BG227" s="59">
        <f t="shared" si="80"/>
        <v>0</v>
      </c>
      <c r="BH227" s="59">
        <f t="shared" si="80"/>
        <v>0</v>
      </c>
      <c r="BI227" s="59">
        <f t="shared" si="80"/>
        <v>0</v>
      </c>
      <c r="BJ227" s="59">
        <f t="shared" si="80"/>
        <v>0</v>
      </c>
      <c r="BK227" s="59">
        <f t="shared" si="80"/>
        <v>0</v>
      </c>
      <c r="BL227" s="59">
        <f t="shared" si="80"/>
        <v>0</v>
      </c>
      <c r="BM227" s="59">
        <f t="shared" si="80"/>
        <v>0</v>
      </c>
      <c r="BN227" s="59">
        <f t="shared" si="80"/>
        <v>0</v>
      </c>
      <c r="BO227" s="59">
        <f t="shared" si="80"/>
        <v>0</v>
      </c>
      <c r="BP227" s="59">
        <f t="shared" si="80"/>
        <v>0</v>
      </c>
      <c r="BQ227" s="59">
        <f t="shared" ref="BQ227:CY227" si="81">BQ226*BQ$7</f>
        <v>0</v>
      </c>
      <c r="BR227" s="59">
        <f t="shared" si="81"/>
        <v>0</v>
      </c>
      <c r="BS227" s="59">
        <f t="shared" si="81"/>
        <v>0</v>
      </c>
      <c r="BT227" s="59">
        <f t="shared" si="81"/>
        <v>0</v>
      </c>
      <c r="BU227" s="59">
        <f t="shared" si="81"/>
        <v>0</v>
      </c>
      <c r="BV227" s="59">
        <f t="shared" si="81"/>
        <v>0</v>
      </c>
      <c r="BW227" s="59">
        <f t="shared" si="81"/>
        <v>0</v>
      </c>
      <c r="BX227" s="59">
        <f t="shared" si="81"/>
        <v>0</v>
      </c>
      <c r="BY227" s="59">
        <f t="shared" si="81"/>
        <v>0</v>
      </c>
      <c r="BZ227" s="59">
        <f t="shared" si="81"/>
        <v>0</v>
      </c>
      <c r="CA227" s="59">
        <f t="shared" si="81"/>
        <v>0</v>
      </c>
      <c r="CB227" s="59">
        <f t="shared" si="81"/>
        <v>0</v>
      </c>
      <c r="CC227" s="59">
        <f t="shared" si="81"/>
        <v>0</v>
      </c>
      <c r="CD227" s="59">
        <f t="shared" si="81"/>
        <v>0</v>
      </c>
      <c r="CE227" s="59">
        <f t="shared" si="81"/>
        <v>0</v>
      </c>
      <c r="CF227" s="59">
        <f t="shared" si="81"/>
        <v>0</v>
      </c>
      <c r="CG227" s="59">
        <f t="shared" si="81"/>
        <v>0</v>
      </c>
      <c r="CH227" s="59">
        <f t="shared" si="81"/>
        <v>0</v>
      </c>
      <c r="CI227" s="59">
        <f t="shared" si="81"/>
        <v>0</v>
      </c>
      <c r="CJ227" s="59">
        <f t="shared" si="81"/>
        <v>0</v>
      </c>
      <c r="CK227" s="59">
        <f t="shared" si="81"/>
        <v>0</v>
      </c>
      <c r="CL227" s="59">
        <f t="shared" si="81"/>
        <v>0</v>
      </c>
      <c r="CM227" s="59">
        <f t="shared" si="81"/>
        <v>0</v>
      </c>
      <c r="CN227" s="59">
        <f t="shared" si="81"/>
        <v>0</v>
      </c>
      <c r="CO227" s="59">
        <f t="shared" si="81"/>
        <v>0</v>
      </c>
      <c r="CP227" s="59">
        <f t="shared" si="81"/>
        <v>0</v>
      </c>
      <c r="CQ227" s="59">
        <f t="shared" si="81"/>
        <v>0</v>
      </c>
      <c r="CR227" s="59">
        <f t="shared" si="81"/>
        <v>0</v>
      </c>
      <c r="CS227" s="59">
        <f t="shared" si="81"/>
        <v>0</v>
      </c>
      <c r="CT227" s="59">
        <f t="shared" si="81"/>
        <v>0</v>
      </c>
      <c r="CU227" s="59">
        <f t="shared" si="81"/>
        <v>0</v>
      </c>
      <c r="CV227" s="59">
        <f t="shared" si="81"/>
        <v>0</v>
      </c>
      <c r="CW227" s="59">
        <f t="shared" si="81"/>
        <v>0</v>
      </c>
      <c r="CX227" s="59">
        <f t="shared" si="81"/>
        <v>0</v>
      </c>
      <c r="CY227" s="59">
        <f t="shared" si="81"/>
        <v>0</v>
      </c>
      <c r="CZ227" s="391"/>
    </row>
    <row r="228" spans="2:104" x14ac:dyDescent="0.25">
      <c r="B228" s="393"/>
      <c r="C228" s="390"/>
      <c r="D228" s="50"/>
      <c r="E228" s="50"/>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c r="CC228" s="50"/>
      <c r="CD228" s="50"/>
      <c r="CE228" s="50"/>
      <c r="CF228" s="50"/>
      <c r="CG228" s="50"/>
      <c r="CH228" s="50"/>
      <c r="CI228" s="50"/>
      <c r="CJ228" s="50"/>
      <c r="CK228" s="50"/>
      <c r="CL228" s="50"/>
      <c r="CM228" s="50"/>
      <c r="CN228" s="50"/>
      <c r="CO228" s="50"/>
      <c r="CP228" s="50"/>
      <c r="CQ228" s="50"/>
      <c r="CR228" s="50"/>
      <c r="CS228" s="50"/>
      <c r="CT228" s="50"/>
      <c r="CU228" s="50"/>
      <c r="CV228" s="50"/>
      <c r="CW228" s="50"/>
      <c r="CX228" s="50"/>
      <c r="CY228" s="50"/>
      <c r="CZ228" s="391"/>
    </row>
    <row r="229" spans="2:104" x14ac:dyDescent="0.25">
      <c r="B229" s="404" t="s">
        <v>432</v>
      </c>
      <c r="C229" s="9" t="s">
        <v>1117</v>
      </c>
      <c r="D229" s="59">
        <f>IF('Data Input - Option 4'!$F$37="Yes",D227+D13*(1+$D$177),D223)</f>
        <v>0</v>
      </c>
      <c r="E229" s="59">
        <f>IF('Data Input - Option 4'!$F$37="Yes",E227+E13*(1+$D$177),E223)</f>
        <v>0</v>
      </c>
      <c r="F229" s="59">
        <f>IF('Data Input - Option 4'!$F$37="Yes",F227+F13*(1+$D$177),F223)</f>
        <v>0</v>
      </c>
      <c r="G229" s="59">
        <f>IF('Data Input - Option 4'!$F$37="Yes",G227+G13*(1+$D$177),G223)</f>
        <v>0</v>
      </c>
      <c r="H229" s="59">
        <f>IF('Data Input - Option 4'!$F$37="Yes",H227+H13*(1+$D$177),H223)</f>
        <v>0</v>
      </c>
      <c r="I229" s="59">
        <f>IF('Data Input - Option 4'!$F$37="Yes",I227+I13*(1+$D$177),I223)</f>
        <v>0</v>
      </c>
      <c r="J229" s="59">
        <f>IF('Data Input - Option 4'!$F$37="Yes",J227+J13*(1+$D$177),J223)</f>
        <v>0</v>
      </c>
      <c r="K229" s="59">
        <f>IF('Data Input - Option 4'!$F$37="Yes",K227+K13*(1+$D$177),K223)</f>
        <v>0</v>
      </c>
      <c r="L229" s="59">
        <f>IF('Data Input - Option 4'!$F$37="Yes",L227+L13*(1+$D$177),L223)</f>
        <v>0</v>
      </c>
      <c r="M229" s="59">
        <f>IF('Data Input - Option 4'!$F$37="Yes",M227+M13*(1+$D$177),M223)</f>
        <v>0</v>
      </c>
      <c r="N229" s="59">
        <f>IF('Data Input - Option 4'!$F$37="Yes",N227+N13*(1+$D$177),N223)</f>
        <v>0</v>
      </c>
      <c r="O229" s="59">
        <f>IF('Data Input - Option 4'!$F$37="Yes",O227+O13*(1+$D$177),O223)</f>
        <v>0</v>
      </c>
      <c r="P229" s="59">
        <f>IF('Data Input - Option 4'!$F$37="Yes",P227+P13*(1+$D$177),P223)</f>
        <v>0</v>
      </c>
      <c r="Q229" s="59">
        <f>IF('Data Input - Option 4'!$F$37="Yes",Q227+Q13*(1+$D$177),Q223)</f>
        <v>0</v>
      </c>
      <c r="R229" s="59">
        <f>IF('Data Input - Option 4'!$F$37="Yes",R227+R13*(1+$D$177),R223)</f>
        <v>0</v>
      </c>
      <c r="S229" s="59">
        <f>IF('Data Input - Option 4'!$F$37="Yes",S227+S13*(1+$D$177),S223)</f>
        <v>0</v>
      </c>
      <c r="T229" s="59">
        <f>IF('Data Input - Option 4'!$F$37="Yes",T227+T13*(1+$D$177),T223)</f>
        <v>0</v>
      </c>
      <c r="U229" s="59">
        <f>IF('Data Input - Option 4'!$F$37="Yes",U227+U13*(1+$D$177),U223)</f>
        <v>0</v>
      </c>
      <c r="V229" s="59">
        <f>IF('Data Input - Option 4'!$F$37="Yes",V227+V13*(1+$D$177),V223)</f>
        <v>0</v>
      </c>
      <c r="W229" s="59">
        <f>IF('Data Input - Option 4'!$F$37="Yes",W227+W13*(1+$D$177),W223)</f>
        <v>0</v>
      </c>
      <c r="X229" s="59">
        <f>IF('Data Input - Option 4'!$F$37="Yes",X227+X13*(1+$D$177),X223)</f>
        <v>0</v>
      </c>
      <c r="Y229" s="59">
        <f>IF('Data Input - Option 4'!$F$37="Yes",Y227+Y13*(1+$D$177),Y223)</f>
        <v>0</v>
      </c>
      <c r="Z229" s="59">
        <f>IF('Data Input - Option 4'!$F$37="Yes",Z227+Z13*(1+$D$177),Z223)</f>
        <v>0</v>
      </c>
      <c r="AA229" s="59">
        <f>IF('Data Input - Option 4'!$F$37="Yes",AA227+AA13*(1+$D$177),AA223)</f>
        <v>0</v>
      </c>
      <c r="AB229" s="59">
        <f>IF('Data Input - Option 4'!$F$37="Yes",AB227+AB13*(1+$D$177),AB223)</f>
        <v>0</v>
      </c>
      <c r="AC229" s="59">
        <f>IF('Data Input - Option 4'!$F$37="Yes",AC227+AC13*(1+$D$177),AC223)</f>
        <v>0</v>
      </c>
      <c r="AD229" s="59">
        <f>IF('Data Input - Option 4'!$F$37="Yes",AD227+AD13*(1+$D$177),AD223)</f>
        <v>0</v>
      </c>
      <c r="AE229" s="59">
        <f>IF('Data Input - Option 4'!$F$37="Yes",AE227+AE13*(1+$D$177),AE223)</f>
        <v>0</v>
      </c>
      <c r="AF229" s="59">
        <f>IF('Data Input - Option 4'!$F$37="Yes",AF227+AF13*(1+$D$177),AF223)</f>
        <v>0</v>
      </c>
      <c r="AG229" s="59">
        <f>IF('Data Input - Option 4'!$F$37="Yes",AG227+AG13*(1+$D$177),AG223)</f>
        <v>0</v>
      </c>
      <c r="AH229" s="59">
        <f>IF('Data Input - Option 4'!$F$37="Yes",AH227+AH13*(1+$D$177),AH223)</f>
        <v>0</v>
      </c>
      <c r="AI229" s="59">
        <f>IF('Data Input - Option 4'!$F$37="Yes",AI227+AI13*(1+$D$177),AI223)</f>
        <v>0</v>
      </c>
      <c r="AJ229" s="59">
        <f>IF('Data Input - Option 4'!$F$37="Yes",AJ227+AJ13*(1+$D$177),AJ223)</f>
        <v>0</v>
      </c>
      <c r="AK229" s="59">
        <f>IF('Data Input - Option 4'!$F$37="Yes",AK227+AK13*(1+$D$177),AK223)</f>
        <v>0</v>
      </c>
      <c r="AL229" s="59">
        <f>IF('Data Input - Option 4'!$F$37="Yes",AL227+AL13*(1+$D$177),AL223)</f>
        <v>0</v>
      </c>
      <c r="AM229" s="59">
        <f>IF('Data Input - Option 4'!$F$37="Yes",AM227+AM13*(1+$D$177),AM223)</f>
        <v>0</v>
      </c>
      <c r="AN229" s="59">
        <f>IF('Data Input - Option 4'!$F$37="Yes",AN227+AN13*(1+$D$177),AN223)</f>
        <v>0</v>
      </c>
      <c r="AO229" s="59">
        <f>IF('Data Input - Option 4'!$F$37="Yes",AO227+AO13*(1+$D$177),AO223)</f>
        <v>0</v>
      </c>
      <c r="AP229" s="59">
        <f>IF('Data Input - Option 4'!$F$37="Yes",AP227+AP13*(1+$D$177),AP223)</f>
        <v>0</v>
      </c>
      <c r="AQ229" s="59">
        <f>IF('Data Input - Option 4'!$F$37="Yes",AQ227+AQ13*(1+$D$177),AQ223)</f>
        <v>0</v>
      </c>
      <c r="AR229" s="59">
        <f>IF('Data Input - Option 4'!$F$37="Yes",AR227+AR13*(1+$D$177),AR223)</f>
        <v>0</v>
      </c>
      <c r="AS229" s="59">
        <f>IF('Data Input - Option 4'!$F$37="Yes",AS227+AS13*(1+$D$177),AS223)</f>
        <v>0</v>
      </c>
      <c r="AT229" s="59">
        <f>IF('Data Input - Option 4'!$F$37="Yes",AT227+AT13*(1+$D$177),AT223)</f>
        <v>0</v>
      </c>
      <c r="AU229" s="59">
        <f>IF('Data Input - Option 4'!$F$37="Yes",AU227+AU13*(1+$D$177),AU223)</f>
        <v>0</v>
      </c>
      <c r="AV229" s="59">
        <f>IF('Data Input - Option 4'!$F$37="Yes",AV227+AV13*(1+$D$177),AV223)</f>
        <v>0</v>
      </c>
      <c r="AW229" s="59">
        <f>IF('Data Input - Option 4'!$F$37="Yes",AW227+AW13*(1+$D$177),AW223)</f>
        <v>0</v>
      </c>
      <c r="AX229" s="59">
        <f>IF('Data Input - Option 4'!$F$37="Yes",AX227+AX13*(1+$D$177),AX223)</f>
        <v>0</v>
      </c>
      <c r="AY229" s="59">
        <f>IF('Data Input - Option 4'!$F$37="Yes",AY227+AY13*(1+$D$177),AY223)</f>
        <v>0</v>
      </c>
      <c r="AZ229" s="59">
        <f>IF('Data Input - Option 4'!$F$37="Yes",AZ227+AZ13*(1+$D$177),AZ223)</f>
        <v>0</v>
      </c>
      <c r="BA229" s="59">
        <f>IF('Data Input - Option 4'!$F$37="Yes",BA227+BA13*(1+$D$177),BA223)</f>
        <v>0</v>
      </c>
      <c r="BB229" s="59">
        <f>IF('Data Input - Option 4'!$F$37="Yes",BB227+BB13*(1+$D$177),BB223)</f>
        <v>0</v>
      </c>
      <c r="BC229" s="59">
        <f>IF('Data Input - Option 4'!$F$37="Yes",BC227+BC13*(1+$D$177),BC223)</f>
        <v>0</v>
      </c>
      <c r="BD229" s="59">
        <f>IF('Data Input - Option 4'!$F$37="Yes",BD227+BD13*(1+$D$177),BD223)</f>
        <v>0</v>
      </c>
      <c r="BE229" s="59">
        <f>IF('Data Input - Option 4'!$F$37="Yes",BE227+BE13*(1+$D$177),BE223)</f>
        <v>0</v>
      </c>
      <c r="BF229" s="59">
        <f>IF('Data Input - Option 4'!$F$37="Yes",BF227+BF13*(1+$D$177),BF223)</f>
        <v>0</v>
      </c>
      <c r="BG229" s="59">
        <f>IF('Data Input - Option 4'!$F$37="Yes",BG227+BG13*(1+$D$177),BG223)</f>
        <v>0</v>
      </c>
      <c r="BH229" s="59">
        <f>IF('Data Input - Option 4'!$F$37="Yes",BH227+BH13*(1+$D$177),BH223)</f>
        <v>0</v>
      </c>
      <c r="BI229" s="59">
        <f>IF('Data Input - Option 4'!$F$37="Yes",BI227+BI13*(1+$D$177),BI223)</f>
        <v>0</v>
      </c>
      <c r="BJ229" s="59">
        <f>IF('Data Input - Option 4'!$F$37="Yes",BJ227+BJ13*(1+$D$177),BJ223)</f>
        <v>0</v>
      </c>
      <c r="BK229" s="59">
        <f>IF('Data Input - Option 4'!$F$37="Yes",BK227+BK13*(1+$D$177),BK223)</f>
        <v>0</v>
      </c>
      <c r="BL229" s="59">
        <f>IF('Data Input - Option 4'!$F$37="Yes",BL227+BL13*(1+$D$177),BL223)</f>
        <v>0</v>
      </c>
      <c r="BM229" s="59">
        <f>IF('Data Input - Option 4'!$F$37="Yes",BM227+BM13*(1+$D$177),BM223)</f>
        <v>0</v>
      </c>
      <c r="BN229" s="59">
        <f>IF('Data Input - Option 4'!$F$37="Yes",BN227+BN13*(1+$D$177),BN223)</f>
        <v>0</v>
      </c>
      <c r="BO229" s="59">
        <f>IF('Data Input - Option 4'!$F$37="Yes",BO227+BO13*(1+$D$177),BO223)</f>
        <v>0</v>
      </c>
      <c r="BP229" s="59">
        <f>IF('Data Input - Option 4'!$F$37="Yes",BP227+BP13*(1+$D$177),BP223)</f>
        <v>0</v>
      </c>
      <c r="BQ229" s="59">
        <f>IF('Data Input - Option 4'!$F$37="Yes",BQ227+BQ13*(1+$D$177),BQ223)</f>
        <v>0</v>
      </c>
      <c r="BR229" s="59">
        <f>IF('Data Input - Option 4'!$F$37="Yes",BR227+BR13*(1+$D$177),BR223)</f>
        <v>0</v>
      </c>
      <c r="BS229" s="59">
        <f>IF('Data Input - Option 4'!$F$37="Yes",BS227+BS13*(1+$D$177),BS223)</f>
        <v>0</v>
      </c>
      <c r="BT229" s="59">
        <f>IF('Data Input - Option 4'!$F$37="Yes",BT227+BT13*(1+$D$177),BT223)</f>
        <v>0</v>
      </c>
      <c r="BU229" s="59">
        <f>IF('Data Input - Option 4'!$F$37="Yes",BU227+BU13*(1+$D$177),BU223)</f>
        <v>0</v>
      </c>
      <c r="BV229" s="59">
        <f>IF('Data Input - Option 4'!$F$37="Yes",BV227+BV13*(1+$D$177),BV223)</f>
        <v>0</v>
      </c>
      <c r="BW229" s="59">
        <f>IF('Data Input - Option 4'!$F$37="Yes",BW227+BW13*(1+$D$177),BW223)</f>
        <v>0</v>
      </c>
      <c r="BX229" s="59">
        <f>IF('Data Input - Option 4'!$F$37="Yes",BX227+BX13*(1+$D$177),BX223)</f>
        <v>0</v>
      </c>
      <c r="BY229" s="59">
        <f>IF('Data Input - Option 4'!$F$37="Yes",BY227+BY13*(1+$D$177),BY223)</f>
        <v>0</v>
      </c>
      <c r="BZ229" s="59">
        <f>IF('Data Input - Option 4'!$F$37="Yes",BZ227+BZ13*(1+$D$177),BZ223)</f>
        <v>0</v>
      </c>
      <c r="CA229" s="59">
        <f>IF('Data Input - Option 4'!$F$37="Yes",CA227+CA13*(1+$D$177),CA223)</f>
        <v>0</v>
      </c>
      <c r="CB229" s="59">
        <f>IF('Data Input - Option 4'!$F$37="Yes",CB227+CB13*(1+$D$177),CB223)</f>
        <v>0</v>
      </c>
      <c r="CC229" s="59">
        <f>IF('Data Input - Option 4'!$F$37="Yes",CC227+CC13*(1+$D$177),CC223)</f>
        <v>0</v>
      </c>
      <c r="CD229" s="59">
        <f>IF('Data Input - Option 4'!$F$37="Yes",CD227+CD13*(1+$D$177),CD223)</f>
        <v>0</v>
      </c>
      <c r="CE229" s="59">
        <f>IF('Data Input - Option 4'!$F$37="Yes",CE227+CE13*(1+$D$177),CE223)</f>
        <v>0</v>
      </c>
      <c r="CF229" s="59">
        <f>IF('Data Input - Option 4'!$F$37="Yes",CF227+CF13*(1+$D$177),CF223)</f>
        <v>0</v>
      </c>
      <c r="CG229" s="59">
        <f>IF('Data Input - Option 4'!$F$37="Yes",CG227+CG13*(1+$D$177),CG223)</f>
        <v>0</v>
      </c>
      <c r="CH229" s="59">
        <f>IF('Data Input - Option 4'!$F$37="Yes",CH227+CH13*(1+$D$177),CH223)</f>
        <v>0</v>
      </c>
      <c r="CI229" s="59">
        <f>IF('Data Input - Option 4'!$F$37="Yes",CI227+CI13*(1+$D$177),CI223)</f>
        <v>0</v>
      </c>
      <c r="CJ229" s="59">
        <f>IF('Data Input - Option 4'!$F$37="Yes",CJ227+CJ13*(1+$D$177),CJ223)</f>
        <v>0</v>
      </c>
      <c r="CK229" s="59">
        <f>IF('Data Input - Option 4'!$F$37="Yes",CK227+CK13*(1+$D$177),CK223)</f>
        <v>0</v>
      </c>
      <c r="CL229" s="59">
        <f>IF('Data Input - Option 4'!$F$37="Yes",CL227+CL13*(1+$D$177),CL223)</f>
        <v>0</v>
      </c>
      <c r="CM229" s="59">
        <f>IF('Data Input - Option 4'!$F$37="Yes",CM227+CM13*(1+$D$177),CM223)</f>
        <v>0</v>
      </c>
      <c r="CN229" s="59">
        <f>IF('Data Input - Option 4'!$F$37="Yes",CN227+CN13*(1+$D$177),CN223)</f>
        <v>0</v>
      </c>
      <c r="CO229" s="59">
        <f>IF('Data Input - Option 4'!$F$37="Yes",CO227+CO13*(1+$D$177),CO223)</f>
        <v>0</v>
      </c>
      <c r="CP229" s="59">
        <f>IF('Data Input - Option 4'!$F$37="Yes",CP227+CP13*(1+$D$177),CP223)</f>
        <v>0</v>
      </c>
      <c r="CQ229" s="59">
        <f>IF('Data Input - Option 4'!$F$37="Yes",CQ227+CQ13*(1+$D$177),CQ223)</f>
        <v>0</v>
      </c>
      <c r="CR229" s="59">
        <f>IF('Data Input - Option 4'!$F$37="Yes",CR227+CR13*(1+$D$177),CR223)</f>
        <v>0</v>
      </c>
      <c r="CS229" s="59">
        <f>IF('Data Input - Option 4'!$F$37="Yes",CS227+CS13*(1+$D$177),CS223)</f>
        <v>0</v>
      </c>
      <c r="CT229" s="59">
        <f>IF('Data Input - Option 4'!$F$37="Yes",CT227+CT13*(1+$D$177),CT223)</f>
        <v>0</v>
      </c>
      <c r="CU229" s="59">
        <f>IF('Data Input - Option 4'!$F$37="Yes",CU227+CU13*(1+$D$177),CU223)</f>
        <v>0</v>
      </c>
      <c r="CV229" s="59">
        <f>IF('Data Input - Option 4'!$F$37="Yes",CV227+CV13*(1+$D$177),CV223)</f>
        <v>0</v>
      </c>
      <c r="CW229" s="59">
        <f>IF('Data Input - Option 4'!$F$37="Yes",CW227+CW13*(1+$D$177),CW223)</f>
        <v>0</v>
      </c>
      <c r="CX229" s="59">
        <f>IF('Data Input - Option 4'!$F$37="Yes",CX227+CX13*(1+$D$177),CX223)</f>
        <v>0</v>
      </c>
      <c r="CY229" s="59">
        <f>IF('Data Input - Option 4'!$F$37="Yes",CY227+CY13*(1+$D$177),CY223)</f>
        <v>0</v>
      </c>
      <c r="CZ229" s="391"/>
    </row>
    <row r="230" spans="2:104" x14ac:dyDescent="0.25">
      <c r="B230" s="393"/>
      <c r="C230" s="390"/>
      <c r="D230" s="50"/>
      <c r="E230" s="50"/>
      <c r="F230" s="401"/>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c r="BA230" s="50"/>
      <c r="BB230" s="50"/>
      <c r="BC230" s="50"/>
      <c r="BD230" s="50"/>
      <c r="BE230" s="50"/>
      <c r="BF230" s="50"/>
      <c r="BG230" s="50"/>
      <c r="BH230" s="50"/>
      <c r="BI230" s="50"/>
      <c r="BJ230" s="50"/>
      <c r="BK230" s="50"/>
      <c r="BL230" s="50"/>
      <c r="BM230" s="50"/>
      <c r="BN230" s="50"/>
      <c r="BO230" s="50"/>
      <c r="BP230" s="50"/>
      <c r="BQ230" s="50"/>
      <c r="BR230" s="50"/>
      <c r="BS230" s="50"/>
      <c r="BT230" s="50"/>
      <c r="BU230" s="50"/>
      <c r="BV230" s="50"/>
      <c r="BW230" s="50"/>
      <c r="BX230" s="50"/>
      <c r="BY230" s="50"/>
      <c r="BZ230" s="50"/>
      <c r="CA230" s="50"/>
      <c r="CB230" s="50"/>
      <c r="CC230" s="50"/>
      <c r="CD230" s="50"/>
      <c r="CE230" s="50"/>
      <c r="CF230" s="50"/>
      <c r="CG230" s="50"/>
      <c r="CH230" s="50"/>
      <c r="CI230" s="50"/>
      <c r="CJ230" s="50"/>
      <c r="CK230" s="50"/>
      <c r="CL230" s="50"/>
      <c r="CM230" s="50"/>
      <c r="CN230" s="50"/>
      <c r="CO230" s="50"/>
      <c r="CP230" s="50"/>
      <c r="CQ230" s="50"/>
      <c r="CR230" s="50"/>
      <c r="CS230" s="50"/>
      <c r="CT230" s="50"/>
      <c r="CU230" s="50"/>
      <c r="CV230" s="50"/>
      <c r="CW230" s="50"/>
      <c r="CX230" s="50"/>
      <c r="CY230" s="50"/>
      <c r="CZ230" s="391"/>
    </row>
    <row r="231" spans="2:104" x14ac:dyDescent="0.25">
      <c r="B231" s="395" t="s">
        <v>192</v>
      </c>
      <c r="C231" s="396"/>
      <c r="D231" s="397"/>
      <c r="E231" s="397"/>
      <c r="F231" s="397"/>
      <c r="G231" s="397"/>
      <c r="H231" s="397"/>
      <c r="I231" s="397"/>
      <c r="J231" s="397"/>
      <c r="K231" s="397"/>
      <c r="L231" s="397"/>
      <c r="M231" s="397"/>
      <c r="N231" s="397"/>
      <c r="O231" s="397"/>
      <c r="P231" s="397"/>
      <c r="Q231" s="397"/>
      <c r="R231" s="397"/>
      <c r="S231" s="397"/>
      <c r="T231" s="397"/>
      <c r="U231" s="397"/>
      <c r="V231" s="397"/>
      <c r="W231" s="397"/>
      <c r="X231" s="397"/>
      <c r="Y231" s="397"/>
      <c r="Z231" s="397"/>
      <c r="AA231" s="397"/>
      <c r="AB231" s="397"/>
      <c r="AC231" s="397"/>
      <c r="AD231" s="397"/>
      <c r="AE231" s="397"/>
      <c r="AF231" s="397"/>
      <c r="AG231" s="397"/>
      <c r="AH231" s="397"/>
      <c r="AI231" s="397"/>
      <c r="AJ231" s="397"/>
      <c r="AK231" s="397"/>
      <c r="AL231" s="397"/>
      <c r="AM231" s="397"/>
      <c r="AN231" s="397"/>
      <c r="AO231" s="397"/>
      <c r="AP231" s="397"/>
      <c r="AQ231" s="397"/>
      <c r="AR231" s="397"/>
      <c r="AS231" s="397"/>
      <c r="AT231" s="397"/>
      <c r="AU231" s="397"/>
      <c r="AV231" s="397"/>
      <c r="AW231" s="397"/>
      <c r="AX231" s="397"/>
      <c r="AY231" s="397"/>
      <c r="AZ231" s="397"/>
      <c r="BA231" s="397"/>
      <c r="BB231" s="397"/>
      <c r="BC231" s="397"/>
      <c r="BD231" s="397"/>
      <c r="BE231" s="397"/>
      <c r="BF231" s="397"/>
      <c r="BG231" s="397"/>
      <c r="BH231" s="397"/>
      <c r="BI231" s="397"/>
      <c r="BJ231" s="397"/>
      <c r="BK231" s="397"/>
      <c r="BL231" s="397"/>
      <c r="BM231" s="397"/>
      <c r="BN231" s="397"/>
      <c r="BO231" s="397"/>
      <c r="BP231" s="397"/>
      <c r="BQ231" s="397"/>
      <c r="BR231" s="397"/>
      <c r="BS231" s="397"/>
      <c r="BT231" s="397"/>
      <c r="BU231" s="397"/>
      <c r="BV231" s="397"/>
      <c r="BW231" s="397"/>
      <c r="BX231" s="397"/>
      <c r="BY231" s="397"/>
      <c r="BZ231" s="397"/>
      <c r="CA231" s="397"/>
      <c r="CB231" s="397"/>
      <c r="CC231" s="397"/>
      <c r="CD231" s="397"/>
      <c r="CE231" s="397"/>
      <c r="CF231" s="397"/>
      <c r="CG231" s="397"/>
      <c r="CH231" s="397"/>
      <c r="CI231" s="397"/>
      <c r="CJ231" s="397"/>
      <c r="CK231" s="397"/>
      <c r="CL231" s="397"/>
      <c r="CM231" s="397"/>
      <c r="CN231" s="397"/>
      <c r="CO231" s="397"/>
      <c r="CP231" s="397"/>
      <c r="CQ231" s="397"/>
      <c r="CR231" s="397"/>
      <c r="CS231" s="397"/>
      <c r="CT231" s="397"/>
      <c r="CU231" s="397"/>
      <c r="CV231" s="397"/>
      <c r="CW231" s="397"/>
      <c r="CX231" s="397"/>
      <c r="CY231" s="397"/>
      <c r="CZ231" s="398"/>
    </row>
    <row r="232" spans="2:104" x14ac:dyDescent="0.25">
      <c r="B232" s="389"/>
      <c r="C232" s="390"/>
      <c r="D232" s="50"/>
      <c r="E232" s="50"/>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c r="CC232" s="50"/>
      <c r="CD232" s="50"/>
      <c r="CE232" s="50"/>
      <c r="CF232" s="50"/>
      <c r="CG232" s="50"/>
      <c r="CH232" s="50"/>
      <c r="CI232" s="50"/>
      <c r="CJ232" s="50"/>
      <c r="CK232" s="50"/>
      <c r="CL232" s="50"/>
      <c r="CM232" s="50"/>
      <c r="CN232" s="50"/>
      <c r="CO232" s="50"/>
      <c r="CP232" s="50"/>
      <c r="CQ232" s="50"/>
      <c r="CR232" s="50"/>
      <c r="CS232" s="50"/>
      <c r="CT232" s="50"/>
      <c r="CU232" s="50"/>
      <c r="CV232" s="50"/>
      <c r="CW232" s="50"/>
      <c r="CX232" s="50"/>
      <c r="CY232" s="50"/>
      <c r="CZ232" s="391"/>
    </row>
    <row r="233" spans="2:104" s="109" customFormat="1" x14ac:dyDescent="0.25">
      <c r="B233" s="402" t="s">
        <v>407</v>
      </c>
      <c r="C233" s="417"/>
      <c r="D233" s="417" t="s">
        <v>20</v>
      </c>
      <c r="E233" s="417" t="s">
        <v>309</v>
      </c>
      <c r="F233" s="417" t="s">
        <v>310</v>
      </c>
      <c r="G233" s="417" t="s">
        <v>44</v>
      </c>
      <c r="H233" s="417"/>
      <c r="I233" s="417" t="s">
        <v>333</v>
      </c>
      <c r="J233" s="417" t="s">
        <v>341</v>
      </c>
      <c r="K233" s="417" t="s">
        <v>311</v>
      </c>
      <c r="L233" s="417" t="s">
        <v>312</v>
      </c>
      <c r="M233" s="417" t="s">
        <v>1058</v>
      </c>
      <c r="N233" s="417" t="s">
        <v>1059</v>
      </c>
      <c r="O233" s="417"/>
      <c r="P233" s="417"/>
      <c r="Q233" s="417"/>
      <c r="R233" s="417"/>
      <c r="S233" s="417"/>
      <c r="T233" s="417"/>
      <c r="U233" s="417"/>
      <c r="V233" s="417"/>
      <c r="W233" s="417"/>
      <c r="X233" s="417"/>
      <c r="Y233" s="417"/>
      <c r="Z233" s="417"/>
      <c r="AA233" s="417"/>
      <c r="AB233" s="417"/>
      <c r="AC233" s="417"/>
      <c r="AD233" s="417"/>
      <c r="AE233" s="417"/>
      <c r="AF233" s="417"/>
      <c r="AG233" s="417"/>
      <c r="AH233" s="417"/>
      <c r="AI233" s="417"/>
      <c r="AJ233" s="417"/>
      <c r="AK233" s="417"/>
      <c r="AL233" s="417"/>
      <c r="AM233" s="417"/>
      <c r="AN233" s="417"/>
      <c r="AO233" s="417"/>
      <c r="AP233" s="417"/>
      <c r="AQ233" s="417"/>
      <c r="AR233" s="417"/>
      <c r="AS233" s="417"/>
      <c r="AT233" s="417"/>
      <c r="AU233" s="417"/>
      <c r="AV233" s="417"/>
      <c r="AW233" s="417"/>
      <c r="AX233" s="417"/>
      <c r="AY233" s="417"/>
      <c r="AZ233" s="417"/>
      <c r="BA233" s="417"/>
      <c r="BB233" s="417"/>
      <c r="BC233" s="417"/>
      <c r="BD233" s="417"/>
      <c r="BE233" s="417"/>
      <c r="BF233" s="417"/>
      <c r="BG233" s="417"/>
      <c r="BH233" s="417"/>
      <c r="BI233" s="417"/>
      <c r="BJ233" s="417"/>
      <c r="BK233" s="417"/>
      <c r="BL233" s="417"/>
      <c r="BM233" s="417"/>
      <c r="BN233" s="417"/>
      <c r="BO233" s="417"/>
      <c r="BP233" s="417"/>
      <c r="BQ233" s="417"/>
      <c r="BR233" s="417"/>
      <c r="BS233" s="417"/>
      <c r="BT233" s="417"/>
      <c r="BU233" s="417"/>
      <c r="BV233" s="417"/>
      <c r="BW233" s="417"/>
      <c r="BX233" s="417"/>
      <c r="BY233" s="417"/>
      <c r="BZ233" s="417"/>
      <c r="CA233" s="417"/>
      <c r="CB233" s="417"/>
      <c r="CC233" s="417"/>
      <c r="CD233" s="417"/>
      <c r="CE233" s="417"/>
      <c r="CF233" s="417"/>
      <c r="CG233" s="417"/>
      <c r="CH233" s="417"/>
      <c r="CI233" s="417"/>
      <c r="CJ233" s="417"/>
      <c r="CK233" s="417"/>
      <c r="CL233" s="417"/>
      <c r="CM233" s="417"/>
      <c r="CN233" s="417"/>
      <c r="CO233" s="417"/>
      <c r="CP233" s="417"/>
      <c r="CQ233" s="417"/>
      <c r="CR233" s="417"/>
      <c r="CS233" s="417"/>
      <c r="CT233" s="417"/>
      <c r="CU233" s="417"/>
      <c r="CV233" s="417"/>
      <c r="CW233" s="417"/>
      <c r="CX233" s="417"/>
      <c r="CY233" s="417"/>
      <c r="CZ233" s="418"/>
    </row>
    <row r="234" spans="2:104" x14ac:dyDescent="0.25">
      <c r="B234" s="393" t="s">
        <v>57</v>
      </c>
      <c r="C234" s="9" t="s">
        <v>1117</v>
      </c>
      <c r="D234" s="59">
        <f>SUM(D36:CY36)</f>
        <v>0</v>
      </c>
      <c r="E234" s="50"/>
      <c r="F234" s="50"/>
      <c r="G234" s="419"/>
      <c r="H234" s="639"/>
      <c r="I234" s="59">
        <f>D234*(1-$D$177)</f>
        <v>0</v>
      </c>
      <c r="J234" s="59">
        <f>D234*(1+$D$177)</f>
        <v>0</v>
      </c>
      <c r="K234" s="59">
        <f>SUM(D194:CY194)</f>
        <v>0</v>
      </c>
      <c r="L234" s="59">
        <f>SUM(D205:CY205)</f>
        <v>0</v>
      </c>
      <c r="M234" s="59">
        <f>SUM(D218:CY218)</f>
        <v>0</v>
      </c>
      <c r="N234" s="59">
        <f>SUM(D229:CY229)</f>
        <v>0</v>
      </c>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391"/>
    </row>
    <row r="235" spans="2:104" x14ac:dyDescent="0.25">
      <c r="B235" s="393" t="s">
        <v>58</v>
      </c>
      <c r="C235" s="9" t="s">
        <v>1117</v>
      </c>
      <c r="D235" s="59">
        <f>SUM(D40:CY40)</f>
        <v>0</v>
      </c>
      <c r="E235" s="50"/>
      <c r="F235" s="50"/>
      <c r="G235" s="419"/>
      <c r="H235" s="639"/>
      <c r="I235" s="59">
        <f>$D$235*(1-$D$181)</f>
        <v>0</v>
      </c>
      <c r="J235" s="59">
        <f>$D$235*(1+$D$181)</f>
        <v>0</v>
      </c>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c r="CC235" s="50"/>
      <c r="CD235" s="50"/>
      <c r="CE235" s="50"/>
      <c r="CF235" s="50"/>
      <c r="CG235" s="50"/>
      <c r="CH235" s="50"/>
      <c r="CI235" s="50"/>
      <c r="CJ235" s="50"/>
      <c r="CK235" s="50"/>
      <c r="CL235" s="50"/>
      <c r="CM235" s="50"/>
      <c r="CN235" s="50"/>
      <c r="CO235" s="50"/>
      <c r="CP235" s="50"/>
      <c r="CQ235" s="50"/>
      <c r="CR235" s="50"/>
      <c r="CS235" s="50"/>
      <c r="CT235" s="50"/>
      <c r="CU235" s="50"/>
      <c r="CV235" s="50"/>
      <c r="CW235" s="50"/>
      <c r="CX235" s="50"/>
      <c r="CY235" s="50"/>
      <c r="CZ235" s="391"/>
    </row>
    <row r="236" spans="2:104" x14ac:dyDescent="0.25">
      <c r="B236" s="393" t="s">
        <v>27</v>
      </c>
      <c r="C236" s="9" t="s">
        <v>1117</v>
      </c>
      <c r="D236" s="59">
        <f>SUM(D44:CY44)</f>
        <v>0</v>
      </c>
      <c r="E236" s="419"/>
      <c r="F236" s="419"/>
      <c r="G236" s="419"/>
      <c r="H236" s="639"/>
      <c r="I236" s="419"/>
      <c r="J236" s="419"/>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391"/>
    </row>
    <row r="237" spans="2:104" x14ac:dyDescent="0.25">
      <c r="B237" s="393" t="s">
        <v>52</v>
      </c>
      <c r="C237" s="9" t="s">
        <v>1117</v>
      </c>
      <c r="D237" s="59">
        <f>SUM(D48:CY48)</f>
        <v>0</v>
      </c>
      <c r="E237" s="59">
        <f>SUM(D101:CY101)+SUM(D49:CY49)</f>
        <v>0</v>
      </c>
      <c r="F237" s="59">
        <f>SUM(D135:CY135)+SUM(D49:CY49)</f>
        <v>0</v>
      </c>
      <c r="G237" s="419"/>
      <c r="H237" s="639"/>
      <c r="I237" s="419"/>
      <c r="J237" s="419"/>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391"/>
    </row>
    <row r="238" spans="2:104" x14ac:dyDescent="0.25">
      <c r="B238" s="393" t="s">
        <v>37</v>
      </c>
      <c r="C238" s="9" t="s">
        <v>1117</v>
      </c>
      <c r="D238" s="59">
        <f>SUM(D72:CY72)</f>
        <v>0</v>
      </c>
      <c r="E238" s="59">
        <f>SUM(D115:CY115)</f>
        <v>0</v>
      </c>
      <c r="F238" s="59">
        <f>SUM(D149:CY149)</f>
        <v>0</v>
      </c>
      <c r="G238" s="59">
        <f>SUM(D173:CY173)</f>
        <v>0</v>
      </c>
      <c r="H238" s="8"/>
      <c r="I238" s="419"/>
      <c r="J238" s="419"/>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391"/>
    </row>
    <row r="239" spans="2:104" x14ac:dyDescent="0.25">
      <c r="B239" s="393" t="s">
        <v>59</v>
      </c>
      <c r="C239" s="9" t="s">
        <v>1117</v>
      </c>
      <c r="D239" s="59">
        <f>SUM(D87:CY87)</f>
        <v>0</v>
      </c>
      <c r="E239" s="59">
        <f>SUM(D122:CY122)</f>
        <v>0</v>
      </c>
      <c r="F239" s="59">
        <f>SUM(D156:CY156)</f>
        <v>0</v>
      </c>
      <c r="G239" s="419"/>
      <c r="H239" s="419"/>
      <c r="I239" s="419"/>
      <c r="J239" s="419"/>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391"/>
    </row>
    <row r="240" spans="2:104" x14ac:dyDescent="0.25">
      <c r="B240" s="393" t="s">
        <v>383</v>
      </c>
      <c r="C240" s="9" t="s">
        <v>1117</v>
      </c>
      <c r="D240" s="50"/>
      <c r="E240" s="50"/>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391"/>
    </row>
    <row r="241" spans="2:104" x14ac:dyDescent="0.25">
      <c r="B241" s="393"/>
      <c r="C241" s="390"/>
      <c r="D241" s="50"/>
      <c r="E241" s="50"/>
      <c r="F241" s="50"/>
      <c r="G241" s="50"/>
      <c r="H241" s="50"/>
      <c r="I241" s="50"/>
      <c r="J241" s="50"/>
      <c r="K241" s="50"/>
      <c r="L241" s="50"/>
      <c r="M241" s="50"/>
      <c r="N241" s="50"/>
      <c r="O241" s="50"/>
      <c r="P241" s="50"/>
      <c r="Q241" s="50"/>
      <c r="R241" s="8"/>
      <c r="S241" s="8"/>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c r="CC241" s="50"/>
      <c r="CD241" s="50"/>
      <c r="CE241" s="50"/>
      <c r="CF241" s="50"/>
      <c r="CG241" s="50"/>
      <c r="CH241" s="50"/>
      <c r="CI241" s="50"/>
      <c r="CJ241" s="50"/>
      <c r="CK241" s="50"/>
      <c r="CL241" s="50"/>
      <c r="CM241" s="50"/>
      <c r="CN241" s="50"/>
      <c r="CO241" s="50"/>
      <c r="CP241" s="50"/>
      <c r="CQ241" s="50"/>
      <c r="CR241" s="50"/>
      <c r="CS241" s="50"/>
      <c r="CT241" s="50"/>
      <c r="CU241" s="50"/>
      <c r="CV241" s="50"/>
      <c r="CW241" s="50"/>
      <c r="CX241" s="50"/>
      <c r="CY241" s="50"/>
      <c r="CZ241" s="391"/>
    </row>
    <row r="242" spans="2:104" s="109" customFormat="1" x14ac:dyDescent="0.25">
      <c r="B242" s="402" t="s">
        <v>55</v>
      </c>
      <c r="C242" s="417"/>
      <c r="D242" s="417" t="s">
        <v>306</v>
      </c>
      <c r="E242" s="417" t="s">
        <v>334</v>
      </c>
      <c r="F242" s="417" t="s">
        <v>307</v>
      </c>
      <c r="G242" s="417" t="s">
        <v>308</v>
      </c>
      <c r="H242" s="417" t="s">
        <v>335</v>
      </c>
      <c r="I242" s="417" t="s">
        <v>336</v>
      </c>
      <c r="J242" s="417" t="s">
        <v>337</v>
      </c>
      <c r="K242" s="417" t="s">
        <v>338</v>
      </c>
      <c r="L242" s="417" t="s">
        <v>339</v>
      </c>
      <c r="M242" s="417" t="s">
        <v>340</v>
      </c>
      <c r="N242" s="417" t="s">
        <v>311</v>
      </c>
      <c r="O242" s="417" t="s">
        <v>312</v>
      </c>
      <c r="P242" s="50"/>
      <c r="Q242" s="50"/>
      <c r="R242" s="50"/>
      <c r="S242" s="50"/>
      <c r="T242" s="417"/>
      <c r="U242" s="417"/>
      <c r="V242" s="417"/>
      <c r="W242" s="417"/>
      <c r="X242" s="417"/>
      <c r="Y242" s="417"/>
      <c r="Z242" s="417"/>
      <c r="AA242" s="417"/>
      <c r="AB242" s="417"/>
      <c r="AC242" s="417"/>
      <c r="AD242" s="417"/>
      <c r="AE242" s="417"/>
      <c r="AF242" s="417"/>
      <c r="AG242" s="417"/>
      <c r="AH242" s="417"/>
      <c r="AI242" s="417"/>
      <c r="AJ242" s="417"/>
      <c r="AK242" s="417"/>
      <c r="AL242" s="417"/>
      <c r="AM242" s="417"/>
      <c r="AN242" s="417"/>
      <c r="AO242" s="417"/>
      <c r="AP242" s="417"/>
      <c r="AQ242" s="417"/>
      <c r="AR242" s="417"/>
      <c r="AS242" s="417"/>
      <c r="AT242" s="417"/>
      <c r="AU242" s="417"/>
      <c r="AV242" s="417"/>
      <c r="AW242" s="417"/>
      <c r="AX242" s="417"/>
      <c r="AY242" s="417"/>
      <c r="AZ242" s="417"/>
      <c r="BA242" s="417"/>
      <c r="BB242" s="417"/>
      <c r="BC242" s="417"/>
      <c r="BD242" s="417"/>
      <c r="BE242" s="417"/>
      <c r="BF242" s="417"/>
      <c r="BG242" s="417"/>
      <c r="BH242" s="417"/>
      <c r="BI242" s="417"/>
      <c r="BJ242" s="417"/>
      <c r="BK242" s="417"/>
      <c r="BL242" s="417"/>
      <c r="BM242" s="417"/>
      <c r="BN242" s="417"/>
      <c r="BO242" s="417"/>
      <c r="BP242" s="417"/>
      <c r="BQ242" s="417"/>
      <c r="BR242" s="417"/>
      <c r="BS242" s="417"/>
      <c r="BT242" s="417"/>
      <c r="BU242" s="417"/>
      <c r="BV242" s="417"/>
      <c r="BW242" s="417"/>
      <c r="BX242" s="417"/>
      <c r="BY242" s="417"/>
      <c r="BZ242" s="417"/>
      <c r="CA242" s="417"/>
      <c r="CB242" s="417"/>
      <c r="CC242" s="417"/>
      <c r="CD242" s="417"/>
      <c r="CE242" s="417"/>
      <c r="CF242" s="417"/>
      <c r="CG242" s="417"/>
      <c r="CH242" s="417"/>
      <c r="CI242" s="417"/>
      <c r="CJ242" s="417"/>
      <c r="CK242" s="417"/>
      <c r="CL242" s="417"/>
      <c r="CM242" s="417"/>
      <c r="CN242" s="417"/>
      <c r="CO242" s="417"/>
      <c r="CP242" s="417"/>
      <c r="CQ242" s="417"/>
      <c r="CR242" s="417"/>
      <c r="CS242" s="417"/>
      <c r="CT242" s="417"/>
      <c r="CU242" s="417"/>
      <c r="CV242" s="417"/>
      <c r="CW242" s="417"/>
      <c r="CX242" s="417"/>
      <c r="CY242" s="417"/>
      <c r="CZ242" s="418"/>
    </row>
    <row r="243" spans="2:104" x14ac:dyDescent="0.25">
      <c r="B243" s="393" t="s">
        <v>57</v>
      </c>
      <c r="C243" s="9" t="s">
        <v>1117</v>
      </c>
      <c r="D243" s="832">
        <f>I234</f>
        <v>0</v>
      </c>
      <c r="E243" s="832">
        <f>J234</f>
        <v>0</v>
      </c>
      <c r="F243" s="58">
        <f t="shared" ref="F243:M243" si="82">$D234</f>
        <v>0</v>
      </c>
      <c r="G243" s="58">
        <f t="shared" si="82"/>
        <v>0</v>
      </c>
      <c r="H243" s="58">
        <f t="shared" si="82"/>
        <v>0</v>
      </c>
      <c r="I243" s="58">
        <f t="shared" si="82"/>
        <v>0</v>
      </c>
      <c r="J243" s="58">
        <f t="shared" si="82"/>
        <v>0</v>
      </c>
      <c r="K243" s="58">
        <f t="shared" si="82"/>
        <v>0</v>
      </c>
      <c r="L243" s="58">
        <f t="shared" si="82"/>
        <v>0</v>
      </c>
      <c r="M243" s="58">
        <f t="shared" si="82"/>
        <v>0</v>
      </c>
      <c r="N243" s="832">
        <f>K234</f>
        <v>0</v>
      </c>
      <c r="O243" s="832">
        <f>L234</f>
        <v>0</v>
      </c>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c r="CC243" s="50"/>
      <c r="CD243" s="50"/>
      <c r="CE243" s="50"/>
      <c r="CF243" s="50"/>
      <c r="CG243" s="50"/>
      <c r="CH243" s="50"/>
      <c r="CI243" s="50"/>
      <c r="CJ243" s="50"/>
      <c r="CK243" s="50"/>
      <c r="CL243" s="50"/>
      <c r="CM243" s="50"/>
      <c r="CN243" s="50"/>
      <c r="CO243" s="50"/>
      <c r="CP243" s="50"/>
      <c r="CQ243" s="50"/>
      <c r="CR243" s="50"/>
      <c r="CS243" s="50"/>
      <c r="CT243" s="50"/>
      <c r="CU243" s="50"/>
      <c r="CV243" s="50"/>
      <c r="CW243" s="50"/>
      <c r="CX243" s="50"/>
      <c r="CY243" s="50"/>
      <c r="CZ243" s="391"/>
    </row>
    <row r="244" spans="2:104" x14ac:dyDescent="0.25">
      <c r="B244" s="393" t="s">
        <v>58</v>
      </c>
      <c r="C244" s="9" t="s">
        <v>1117</v>
      </c>
      <c r="D244" s="58">
        <f t="shared" ref="D244:E248" si="83">$D235</f>
        <v>0</v>
      </c>
      <c r="E244" s="58">
        <f t="shared" si="83"/>
        <v>0</v>
      </c>
      <c r="F244" s="930">
        <f>I235</f>
        <v>0</v>
      </c>
      <c r="G244" s="930">
        <f>J235</f>
        <v>0</v>
      </c>
      <c r="H244" s="58">
        <f t="shared" ref="H244:O245" si="84">$D235</f>
        <v>0</v>
      </c>
      <c r="I244" s="58">
        <f t="shared" si="84"/>
        <v>0</v>
      </c>
      <c r="J244" s="58">
        <f t="shared" si="84"/>
        <v>0</v>
      </c>
      <c r="K244" s="58">
        <f t="shared" si="84"/>
        <v>0</v>
      </c>
      <c r="L244" s="58">
        <f t="shared" si="84"/>
        <v>0</v>
      </c>
      <c r="M244" s="58">
        <f t="shared" si="84"/>
        <v>0</v>
      </c>
      <c r="N244" s="58">
        <f t="shared" si="84"/>
        <v>0</v>
      </c>
      <c r="O244" s="58">
        <f t="shared" si="84"/>
        <v>0</v>
      </c>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c r="CC244" s="50"/>
      <c r="CD244" s="50"/>
      <c r="CE244" s="50"/>
      <c r="CF244" s="50"/>
      <c r="CG244" s="50"/>
      <c r="CH244" s="50"/>
      <c r="CI244" s="50"/>
      <c r="CJ244" s="50"/>
      <c r="CK244" s="50"/>
      <c r="CL244" s="50"/>
      <c r="CM244" s="50"/>
      <c r="CN244" s="50"/>
      <c r="CO244" s="50"/>
      <c r="CP244" s="50"/>
      <c r="CQ244" s="50"/>
      <c r="CR244" s="50"/>
      <c r="CS244" s="50"/>
      <c r="CT244" s="50"/>
      <c r="CU244" s="50"/>
      <c r="CV244" s="50"/>
      <c r="CW244" s="50"/>
      <c r="CX244" s="50"/>
      <c r="CY244" s="50"/>
      <c r="CZ244" s="391"/>
    </row>
    <row r="245" spans="2:104" x14ac:dyDescent="0.25">
      <c r="B245" s="393" t="s">
        <v>27</v>
      </c>
      <c r="C245" s="9" t="s">
        <v>1117</v>
      </c>
      <c r="D245" s="58">
        <f t="shared" si="83"/>
        <v>0</v>
      </c>
      <c r="E245" s="58">
        <f t="shared" si="83"/>
        <v>0</v>
      </c>
      <c r="F245" s="58">
        <f t="shared" ref="F245:G248" si="85">$D236</f>
        <v>0</v>
      </c>
      <c r="G245" s="58">
        <f t="shared" si="85"/>
        <v>0</v>
      </c>
      <c r="H245" s="58">
        <f t="shared" si="84"/>
        <v>0</v>
      </c>
      <c r="I245" s="58">
        <f t="shared" si="84"/>
        <v>0</v>
      </c>
      <c r="J245" s="58">
        <f t="shared" si="84"/>
        <v>0</v>
      </c>
      <c r="K245" s="58">
        <f t="shared" si="84"/>
        <v>0</v>
      </c>
      <c r="L245" s="58">
        <f t="shared" si="84"/>
        <v>0</v>
      </c>
      <c r="M245" s="58">
        <f t="shared" si="84"/>
        <v>0</v>
      </c>
      <c r="N245" s="58">
        <f t="shared" si="84"/>
        <v>0</v>
      </c>
      <c r="O245" s="58">
        <f t="shared" si="84"/>
        <v>0</v>
      </c>
      <c r="P245" s="50"/>
      <c r="Q245" s="50"/>
      <c r="R245" s="50"/>
      <c r="S245" s="50"/>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c r="BO245" s="50"/>
      <c r="BP245" s="50"/>
      <c r="BQ245" s="50"/>
      <c r="BR245" s="50"/>
      <c r="BS245" s="50"/>
      <c r="BT245" s="50"/>
      <c r="BU245" s="50"/>
      <c r="BV245" s="50"/>
      <c r="BW245" s="50"/>
      <c r="BX245" s="50"/>
      <c r="BY245" s="50"/>
      <c r="BZ245" s="50"/>
      <c r="CA245" s="50"/>
      <c r="CB245" s="50"/>
      <c r="CC245" s="50"/>
      <c r="CD245" s="50"/>
      <c r="CE245" s="50"/>
      <c r="CF245" s="50"/>
      <c r="CG245" s="50"/>
      <c r="CH245" s="50"/>
      <c r="CI245" s="50"/>
      <c r="CJ245" s="50"/>
      <c r="CK245" s="50"/>
      <c r="CL245" s="50"/>
      <c r="CM245" s="50"/>
      <c r="CN245" s="50"/>
      <c r="CO245" s="50"/>
      <c r="CP245" s="50"/>
      <c r="CQ245" s="50"/>
      <c r="CR245" s="50"/>
      <c r="CS245" s="50"/>
      <c r="CT245" s="50"/>
      <c r="CU245" s="50"/>
      <c r="CV245" s="50"/>
      <c r="CW245" s="50"/>
      <c r="CX245" s="50"/>
      <c r="CY245" s="50"/>
      <c r="CZ245" s="391"/>
    </row>
    <row r="246" spans="2:104" x14ac:dyDescent="0.25">
      <c r="B246" s="393" t="s">
        <v>52</v>
      </c>
      <c r="C246" s="9" t="s">
        <v>1117</v>
      </c>
      <c r="D246" s="58">
        <f t="shared" si="83"/>
        <v>0</v>
      </c>
      <c r="E246" s="58">
        <f t="shared" si="83"/>
        <v>0</v>
      </c>
      <c r="F246" s="58">
        <f t="shared" si="85"/>
        <v>0</v>
      </c>
      <c r="G246" s="58">
        <f t="shared" si="85"/>
        <v>0</v>
      </c>
      <c r="H246" s="930">
        <f>E237</f>
        <v>0</v>
      </c>
      <c r="I246" s="930">
        <f>F237</f>
        <v>0</v>
      </c>
      <c r="J246" s="58">
        <f t="shared" ref="J246:O246" si="86">$D237</f>
        <v>0</v>
      </c>
      <c r="K246" s="58">
        <f t="shared" si="86"/>
        <v>0</v>
      </c>
      <c r="L246" s="58">
        <f t="shared" si="86"/>
        <v>0</v>
      </c>
      <c r="M246" s="58">
        <f t="shared" si="86"/>
        <v>0</v>
      </c>
      <c r="N246" s="58">
        <f t="shared" si="86"/>
        <v>0</v>
      </c>
      <c r="O246" s="58">
        <f t="shared" si="86"/>
        <v>0</v>
      </c>
      <c r="P246" s="50"/>
      <c r="Q246" s="50"/>
      <c r="R246" s="50"/>
      <c r="S246" s="50"/>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c r="BO246" s="50"/>
      <c r="BP246" s="50"/>
      <c r="BQ246" s="50"/>
      <c r="BR246" s="50"/>
      <c r="BS246" s="50"/>
      <c r="BT246" s="50"/>
      <c r="BU246" s="50"/>
      <c r="BV246" s="50"/>
      <c r="BW246" s="50"/>
      <c r="BX246" s="50"/>
      <c r="BY246" s="50"/>
      <c r="BZ246" s="50"/>
      <c r="CA246" s="50"/>
      <c r="CB246" s="50"/>
      <c r="CC246" s="50"/>
      <c r="CD246" s="50"/>
      <c r="CE246" s="50"/>
      <c r="CF246" s="50"/>
      <c r="CG246" s="50"/>
      <c r="CH246" s="50"/>
      <c r="CI246" s="50"/>
      <c r="CJ246" s="50"/>
      <c r="CK246" s="50"/>
      <c r="CL246" s="50"/>
      <c r="CM246" s="50"/>
      <c r="CN246" s="50"/>
      <c r="CO246" s="50"/>
      <c r="CP246" s="50"/>
      <c r="CQ246" s="50"/>
      <c r="CR246" s="50"/>
      <c r="CS246" s="50"/>
      <c r="CT246" s="50"/>
      <c r="CU246" s="50"/>
      <c r="CV246" s="50"/>
      <c r="CW246" s="50"/>
      <c r="CX246" s="50"/>
      <c r="CY246" s="50"/>
      <c r="CZ246" s="391"/>
    </row>
    <row r="247" spans="2:104" x14ac:dyDescent="0.25">
      <c r="B247" s="393" t="s">
        <v>37</v>
      </c>
      <c r="C247" s="9" t="s">
        <v>1117</v>
      </c>
      <c r="D247" s="58">
        <f t="shared" si="83"/>
        <v>0</v>
      </c>
      <c r="E247" s="58">
        <f t="shared" si="83"/>
        <v>0</v>
      </c>
      <c r="F247" s="58">
        <f t="shared" si="85"/>
        <v>0</v>
      </c>
      <c r="G247" s="58">
        <f t="shared" si="85"/>
        <v>0</v>
      </c>
      <c r="H247" s="58">
        <f>$D238</f>
        <v>0</v>
      </c>
      <c r="I247" s="58">
        <f>$D238</f>
        <v>0</v>
      </c>
      <c r="J247" s="930">
        <f>E238</f>
        <v>0</v>
      </c>
      <c r="K247" s="930">
        <f>F238</f>
        <v>0</v>
      </c>
      <c r="L247" s="930">
        <f>G238</f>
        <v>0</v>
      </c>
      <c r="M247" s="930">
        <f>H238</f>
        <v>0</v>
      </c>
      <c r="N247" s="58">
        <f>$D238</f>
        <v>0</v>
      </c>
      <c r="O247" s="58">
        <f>$D238</f>
        <v>0</v>
      </c>
      <c r="P247" s="50"/>
      <c r="Q247" s="50"/>
      <c r="R247" s="50"/>
      <c r="S247" s="50"/>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c r="BO247" s="50"/>
      <c r="BP247" s="50"/>
      <c r="BQ247" s="50"/>
      <c r="BR247" s="50"/>
      <c r="BS247" s="50"/>
      <c r="BT247" s="50"/>
      <c r="BU247" s="50"/>
      <c r="BV247" s="50"/>
      <c r="BW247" s="50"/>
      <c r="BX247" s="50"/>
      <c r="BY247" s="50"/>
      <c r="BZ247" s="50"/>
      <c r="CA247" s="50"/>
      <c r="CB247" s="50"/>
      <c r="CC247" s="50"/>
      <c r="CD247" s="50"/>
      <c r="CE247" s="50"/>
      <c r="CF247" s="50"/>
      <c r="CG247" s="50"/>
      <c r="CH247" s="50"/>
      <c r="CI247" s="50"/>
      <c r="CJ247" s="50"/>
      <c r="CK247" s="50"/>
      <c r="CL247" s="50"/>
      <c r="CM247" s="50"/>
      <c r="CN247" s="50"/>
      <c r="CO247" s="50"/>
      <c r="CP247" s="50"/>
      <c r="CQ247" s="50"/>
      <c r="CR247" s="50"/>
      <c r="CS247" s="50"/>
      <c r="CT247" s="50"/>
      <c r="CU247" s="50"/>
      <c r="CV247" s="50"/>
      <c r="CW247" s="50"/>
      <c r="CX247" s="50"/>
      <c r="CY247" s="50"/>
      <c r="CZ247" s="391"/>
    </row>
    <row r="248" spans="2:104" x14ac:dyDescent="0.25">
      <c r="B248" s="393" t="s">
        <v>59</v>
      </c>
      <c r="C248" s="9" t="s">
        <v>1117</v>
      </c>
      <c r="D248" s="58">
        <f t="shared" si="83"/>
        <v>0</v>
      </c>
      <c r="E248" s="58">
        <f t="shared" si="83"/>
        <v>0</v>
      </c>
      <c r="F248" s="58">
        <f t="shared" si="85"/>
        <v>0</v>
      </c>
      <c r="G248" s="58">
        <f t="shared" si="85"/>
        <v>0</v>
      </c>
      <c r="H248" s="58">
        <f>$D239</f>
        <v>0</v>
      </c>
      <c r="I248" s="58">
        <f>$D239</f>
        <v>0</v>
      </c>
      <c r="J248" s="58">
        <f>$D239</f>
        <v>0</v>
      </c>
      <c r="K248" s="58">
        <f>$D239</f>
        <v>0</v>
      </c>
      <c r="L248" s="58">
        <f>$D239</f>
        <v>0</v>
      </c>
      <c r="M248" s="58">
        <f>$D239</f>
        <v>0</v>
      </c>
      <c r="N248" s="58">
        <f>$D239</f>
        <v>0</v>
      </c>
      <c r="O248" s="58">
        <f>$D239</f>
        <v>0</v>
      </c>
      <c r="P248" s="50"/>
      <c r="Q248" s="50"/>
      <c r="R248" s="50"/>
      <c r="S248" s="50"/>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c r="BO248" s="50"/>
      <c r="BP248" s="50"/>
      <c r="BQ248" s="50"/>
      <c r="BR248" s="50"/>
      <c r="BS248" s="50"/>
      <c r="BT248" s="50"/>
      <c r="BU248" s="50"/>
      <c r="BV248" s="50"/>
      <c r="BW248" s="50"/>
      <c r="BX248" s="50"/>
      <c r="BY248" s="50"/>
      <c r="BZ248" s="50"/>
      <c r="CA248" s="50"/>
      <c r="CB248" s="50"/>
      <c r="CC248" s="50"/>
      <c r="CD248" s="50"/>
      <c r="CE248" s="50"/>
      <c r="CF248" s="50"/>
      <c r="CG248" s="50"/>
      <c r="CH248" s="50"/>
      <c r="CI248" s="50"/>
      <c r="CJ248" s="50"/>
      <c r="CK248" s="50"/>
      <c r="CL248" s="50"/>
      <c r="CM248" s="50"/>
      <c r="CN248" s="50"/>
      <c r="CO248" s="50"/>
      <c r="CP248" s="50"/>
      <c r="CQ248" s="50"/>
      <c r="CR248" s="50"/>
      <c r="CS248" s="50"/>
      <c r="CT248" s="50"/>
      <c r="CU248" s="50"/>
      <c r="CV248" s="50"/>
      <c r="CW248" s="50"/>
      <c r="CX248" s="50"/>
      <c r="CY248" s="50"/>
      <c r="CZ248" s="391"/>
    </row>
    <row r="249" spans="2:104" x14ac:dyDescent="0.25">
      <c r="B249" s="392"/>
      <c r="C249" s="390"/>
      <c r="D249" s="50"/>
      <c r="E249" s="50"/>
      <c r="F249" s="50"/>
      <c r="G249" s="50"/>
      <c r="H249" s="50"/>
      <c r="I249" s="5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c r="BO249" s="50"/>
      <c r="BP249" s="50"/>
      <c r="BQ249" s="50"/>
      <c r="BR249" s="50"/>
      <c r="BS249" s="50"/>
      <c r="BT249" s="50"/>
      <c r="BU249" s="50"/>
      <c r="BV249" s="50"/>
      <c r="BW249" s="50"/>
      <c r="BX249" s="50"/>
      <c r="BY249" s="50"/>
      <c r="BZ249" s="50"/>
      <c r="CA249" s="50"/>
      <c r="CB249" s="50"/>
      <c r="CC249" s="50"/>
      <c r="CD249" s="50"/>
      <c r="CE249" s="50"/>
      <c r="CF249" s="50"/>
      <c r="CG249" s="50"/>
      <c r="CH249" s="50"/>
      <c r="CI249" s="50"/>
      <c r="CJ249" s="50"/>
      <c r="CK249" s="50"/>
      <c r="CL249" s="50"/>
      <c r="CM249" s="50"/>
      <c r="CN249" s="50"/>
      <c r="CO249" s="50"/>
      <c r="CP249" s="50"/>
      <c r="CQ249" s="50"/>
      <c r="CR249" s="50"/>
      <c r="CS249" s="50"/>
      <c r="CT249" s="50"/>
      <c r="CU249" s="50"/>
      <c r="CV249" s="50"/>
      <c r="CW249" s="50"/>
      <c r="CX249" s="50"/>
      <c r="CY249" s="50"/>
      <c r="CZ249" s="391"/>
    </row>
    <row r="250" spans="2:104" s="109" customFormat="1" x14ac:dyDescent="0.25">
      <c r="B250" s="402" t="s">
        <v>411</v>
      </c>
      <c r="C250" s="417"/>
      <c r="D250" s="417" t="s">
        <v>324</v>
      </c>
      <c r="E250" s="417" t="s">
        <v>325</v>
      </c>
      <c r="F250" s="50"/>
      <c r="G250" s="50"/>
      <c r="H250" s="50"/>
      <c r="I250" s="50"/>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417"/>
      <c r="AJ250" s="417"/>
      <c r="AK250" s="417"/>
      <c r="AL250" s="417"/>
      <c r="AM250" s="417"/>
      <c r="AN250" s="417"/>
      <c r="AO250" s="417"/>
      <c r="AP250" s="417"/>
      <c r="AQ250" s="417"/>
      <c r="AR250" s="417"/>
      <c r="AS250" s="417"/>
      <c r="AT250" s="417"/>
      <c r="AU250" s="417"/>
      <c r="AV250" s="417"/>
      <c r="AW250" s="417"/>
      <c r="AX250" s="417"/>
      <c r="AY250" s="417"/>
      <c r="AZ250" s="417"/>
      <c r="BA250" s="417"/>
      <c r="BB250" s="417"/>
      <c r="BC250" s="417"/>
      <c r="BD250" s="417"/>
      <c r="BE250" s="417"/>
      <c r="BF250" s="417"/>
      <c r="BG250" s="417"/>
      <c r="BH250" s="417"/>
      <c r="BI250" s="417"/>
      <c r="BJ250" s="417"/>
      <c r="BK250" s="417"/>
      <c r="BL250" s="417"/>
      <c r="BM250" s="417"/>
      <c r="BN250" s="417"/>
      <c r="BO250" s="417"/>
      <c r="BP250" s="417"/>
      <c r="BQ250" s="417"/>
      <c r="BR250" s="417"/>
      <c r="BS250" s="417"/>
      <c r="BT250" s="417"/>
      <c r="BU250" s="417"/>
      <c r="BV250" s="417"/>
      <c r="BW250" s="417"/>
      <c r="BX250" s="417"/>
      <c r="BY250" s="417"/>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8"/>
    </row>
    <row r="251" spans="2:104" x14ac:dyDescent="0.25">
      <c r="B251" s="393" t="s">
        <v>57</v>
      </c>
      <c r="C251" s="9" t="s">
        <v>1117</v>
      </c>
      <c r="D251" s="58">
        <f>N234</f>
        <v>0</v>
      </c>
      <c r="E251" s="58">
        <f>M234</f>
        <v>0</v>
      </c>
      <c r="F251" s="50"/>
      <c r="G251" s="50"/>
      <c r="H251" s="50"/>
      <c r="I251" s="50"/>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c r="BO251" s="50"/>
      <c r="BP251" s="50"/>
      <c r="BQ251" s="50"/>
      <c r="BR251" s="50"/>
      <c r="BS251" s="50"/>
      <c r="BT251" s="50"/>
      <c r="BU251" s="50"/>
      <c r="BV251" s="50"/>
      <c r="BW251" s="50"/>
      <c r="BX251" s="50"/>
      <c r="BY251" s="50"/>
      <c r="BZ251" s="50"/>
      <c r="CA251" s="50"/>
      <c r="CB251" s="50"/>
      <c r="CC251" s="50"/>
      <c r="CD251" s="50"/>
      <c r="CE251" s="50"/>
      <c r="CF251" s="50"/>
      <c r="CG251" s="50"/>
      <c r="CH251" s="50"/>
      <c r="CI251" s="50"/>
      <c r="CJ251" s="50"/>
      <c r="CK251" s="50"/>
      <c r="CL251" s="50"/>
      <c r="CM251" s="50"/>
      <c r="CN251" s="50"/>
      <c r="CO251" s="50"/>
      <c r="CP251" s="50"/>
      <c r="CQ251" s="50"/>
      <c r="CR251" s="50"/>
      <c r="CS251" s="50"/>
      <c r="CT251" s="50"/>
      <c r="CU251" s="50"/>
      <c r="CV251" s="50"/>
      <c r="CW251" s="50"/>
      <c r="CX251" s="50"/>
      <c r="CY251" s="50"/>
      <c r="CZ251" s="391"/>
    </row>
    <row r="252" spans="2:104" x14ac:dyDescent="0.25">
      <c r="B252" s="393" t="s">
        <v>58</v>
      </c>
      <c r="C252" s="9" t="s">
        <v>1117</v>
      </c>
      <c r="D252" s="58">
        <f>J235</f>
        <v>0</v>
      </c>
      <c r="E252" s="58">
        <f>I235</f>
        <v>0</v>
      </c>
      <c r="F252" s="50"/>
      <c r="G252" s="50"/>
      <c r="H252" s="50"/>
      <c r="I252" s="50"/>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c r="BO252" s="50"/>
      <c r="BP252" s="50"/>
      <c r="BQ252" s="50"/>
      <c r="BR252" s="50"/>
      <c r="BS252" s="50"/>
      <c r="BT252" s="50"/>
      <c r="BU252" s="50"/>
      <c r="BV252" s="50"/>
      <c r="BW252" s="50"/>
      <c r="BX252" s="50"/>
      <c r="BY252" s="50"/>
      <c r="BZ252" s="50"/>
      <c r="CA252" s="50"/>
      <c r="CB252" s="50"/>
      <c r="CC252" s="50"/>
      <c r="CD252" s="50"/>
      <c r="CE252" s="50"/>
      <c r="CF252" s="50"/>
      <c r="CG252" s="50"/>
      <c r="CH252" s="50"/>
      <c r="CI252" s="50"/>
      <c r="CJ252" s="50"/>
      <c r="CK252" s="50"/>
      <c r="CL252" s="50"/>
      <c r="CM252" s="50"/>
      <c r="CN252" s="50"/>
      <c r="CO252" s="50"/>
      <c r="CP252" s="50"/>
      <c r="CQ252" s="50"/>
      <c r="CR252" s="50"/>
      <c r="CS252" s="50"/>
      <c r="CT252" s="50"/>
      <c r="CU252" s="50"/>
      <c r="CV252" s="50"/>
      <c r="CW252" s="50"/>
      <c r="CX252" s="50"/>
      <c r="CY252" s="50"/>
      <c r="CZ252" s="391"/>
    </row>
    <row r="253" spans="2:104" x14ac:dyDescent="0.25">
      <c r="B253" s="393" t="s">
        <v>27</v>
      </c>
      <c r="C253" s="9" t="s">
        <v>1117</v>
      </c>
      <c r="D253" s="58">
        <f>$D$236</f>
        <v>0</v>
      </c>
      <c r="E253" s="58">
        <f>$D$236</f>
        <v>0</v>
      </c>
      <c r="F253" s="50"/>
      <c r="G253" s="50"/>
      <c r="H253" s="50"/>
      <c r="I253" s="5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c r="CC253" s="50"/>
      <c r="CD253" s="50"/>
      <c r="CE253" s="50"/>
      <c r="CF253" s="50"/>
      <c r="CG253" s="50"/>
      <c r="CH253" s="50"/>
      <c r="CI253" s="50"/>
      <c r="CJ253" s="50"/>
      <c r="CK253" s="50"/>
      <c r="CL253" s="50"/>
      <c r="CM253" s="50"/>
      <c r="CN253" s="50"/>
      <c r="CO253" s="50"/>
      <c r="CP253" s="50"/>
      <c r="CQ253" s="50"/>
      <c r="CR253" s="50"/>
      <c r="CS253" s="50"/>
      <c r="CT253" s="50"/>
      <c r="CU253" s="50"/>
      <c r="CV253" s="50"/>
      <c r="CW253" s="50"/>
      <c r="CX253" s="50"/>
      <c r="CY253" s="50"/>
      <c r="CZ253" s="391"/>
    </row>
    <row r="254" spans="2:104" x14ac:dyDescent="0.25">
      <c r="B254" s="393" t="s">
        <v>52</v>
      </c>
      <c r="C254" s="9" t="s">
        <v>1117</v>
      </c>
      <c r="D254" s="58">
        <f>F237</f>
        <v>0</v>
      </c>
      <c r="E254" s="58">
        <f>E237</f>
        <v>0</v>
      </c>
      <c r="F254" s="50"/>
      <c r="G254" s="50"/>
      <c r="H254" s="50"/>
      <c r="I254" s="5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c r="CC254" s="50"/>
      <c r="CD254" s="50"/>
      <c r="CE254" s="50"/>
      <c r="CF254" s="50"/>
      <c r="CG254" s="50"/>
      <c r="CH254" s="50"/>
      <c r="CI254" s="50"/>
      <c r="CJ254" s="50"/>
      <c r="CK254" s="50"/>
      <c r="CL254" s="50"/>
      <c r="CM254" s="50"/>
      <c r="CN254" s="50"/>
      <c r="CO254" s="50"/>
      <c r="CP254" s="50"/>
      <c r="CQ254" s="50"/>
      <c r="CR254" s="50"/>
      <c r="CS254" s="50"/>
      <c r="CT254" s="50"/>
      <c r="CU254" s="50"/>
      <c r="CV254" s="50"/>
      <c r="CW254" s="50"/>
      <c r="CX254" s="50"/>
      <c r="CY254" s="50"/>
      <c r="CZ254" s="391"/>
    </row>
    <row r="255" spans="2:104" x14ac:dyDescent="0.25">
      <c r="B255" s="393" t="s">
        <v>37</v>
      </c>
      <c r="C255" s="9" t="s">
        <v>1117</v>
      </c>
      <c r="D255" s="58">
        <f>E238</f>
        <v>0</v>
      </c>
      <c r="E255" s="58">
        <f>F238</f>
        <v>0</v>
      </c>
      <c r="F255" s="50"/>
      <c r="G255" s="50"/>
      <c r="H255" s="50"/>
      <c r="I255" s="50"/>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c r="CC255" s="50"/>
      <c r="CD255" s="50"/>
      <c r="CE255" s="50"/>
      <c r="CF255" s="50"/>
      <c r="CG255" s="50"/>
      <c r="CH255" s="50"/>
      <c r="CI255" s="50"/>
      <c r="CJ255" s="50"/>
      <c r="CK255" s="50"/>
      <c r="CL255" s="50"/>
      <c r="CM255" s="50"/>
      <c r="CN255" s="50"/>
      <c r="CO255" s="50"/>
      <c r="CP255" s="50"/>
      <c r="CQ255" s="50"/>
      <c r="CR255" s="50"/>
      <c r="CS255" s="50"/>
      <c r="CT255" s="50"/>
      <c r="CU255" s="50"/>
      <c r="CV255" s="50"/>
      <c r="CW255" s="50"/>
      <c r="CX255" s="50"/>
      <c r="CY255" s="50"/>
      <c r="CZ255" s="391"/>
    </row>
    <row r="256" spans="2:104" x14ac:dyDescent="0.25">
      <c r="B256" s="393" t="s">
        <v>59</v>
      </c>
      <c r="C256" s="9" t="s">
        <v>1117</v>
      </c>
      <c r="D256" s="58">
        <f>E239</f>
        <v>0</v>
      </c>
      <c r="E256" s="58">
        <f>F239</f>
        <v>0</v>
      </c>
      <c r="F256" s="50"/>
      <c r="G256" s="50"/>
      <c r="H256" s="50"/>
      <c r="I256" s="50"/>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c r="CC256" s="50"/>
      <c r="CD256" s="50"/>
      <c r="CE256" s="50"/>
      <c r="CF256" s="50"/>
      <c r="CG256" s="50"/>
      <c r="CH256" s="50"/>
      <c r="CI256" s="50"/>
      <c r="CJ256" s="50"/>
      <c r="CK256" s="50"/>
      <c r="CL256" s="50"/>
      <c r="CM256" s="50"/>
      <c r="CN256" s="50"/>
      <c r="CO256" s="50"/>
      <c r="CP256" s="50"/>
      <c r="CQ256" s="50"/>
      <c r="CR256" s="50"/>
      <c r="CS256" s="50"/>
      <c r="CT256" s="50"/>
      <c r="CU256" s="50"/>
      <c r="CV256" s="50"/>
      <c r="CW256" s="50"/>
      <c r="CX256" s="50"/>
      <c r="CY256" s="50"/>
      <c r="CZ256" s="391"/>
    </row>
    <row r="257" spans="2:104" x14ac:dyDescent="0.25">
      <c r="B257" s="392"/>
      <c r="C257" s="390"/>
      <c r="D257" s="50"/>
      <c r="E257" s="50"/>
      <c r="F257" s="50"/>
      <c r="G257" s="50"/>
      <c r="H257" s="50"/>
      <c r="I257" s="5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c r="CC257" s="50"/>
      <c r="CD257" s="50"/>
      <c r="CE257" s="50"/>
      <c r="CF257" s="50"/>
      <c r="CG257" s="50"/>
      <c r="CH257" s="50"/>
      <c r="CI257" s="50"/>
      <c r="CJ257" s="50"/>
      <c r="CK257" s="50"/>
      <c r="CL257" s="50"/>
      <c r="CM257" s="50"/>
      <c r="CN257" s="50"/>
      <c r="CO257" s="50"/>
      <c r="CP257" s="50"/>
      <c r="CQ257" s="50"/>
      <c r="CR257" s="50"/>
      <c r="CS257" s="50"/>
      <c r="CT257" s="50"/>
      <c r="CU257" s="50"/>
      <c r="CV257" s="50"/>
      <c r="CW257" s="50"/>
      <c r="CX257" s="50"/>
      <c r="CY257" s="50"/>
      <c r="CZ257" s="391"/>
    </row>
    <row r="258" spans="2:104" x14ac:dyDescent="0.25">
      <c r="B258" s="411" t="s">
        <v>357</v>
      </c>
      <c r="C258" s="269"/>
      <c r="D258" s="412"/>
      <c r="E258" s="412"/>
      <c r="F258" s="412"/>
      <c r="G258" s="412"/>
      <c r="H258" s="412"/>
      <c r="I258" s="412"/>
      <c r="J258" s="412"/>
      <c r="K258" s="412"/>
      <c r="L258" s="412"/>
      <c r="M258" s="412"/>
      <c r="N258" s="412"/>
      <c r="O258" s="412"/>
      <c r="P258" s="412"/>
      <c r="Q258" s="412"/>
      <c r="R258" s="412"/>
      <c r="S258" s="412"/>
      <c r="T258" s="412"/>
      <c r="U258" s="412"/>
      <c r="V258" s="412"/>
      <c r="W258" s="412"/>
      <c r="X258" s="412"/>
      <c r="Y258" s="412"/>
      <c r="Z258" s="412"/>
      <c r="AA258" s="412"/>
      <c r="AB258" s="412"/>
      <c r="AC258" s="412"/>
      <c r="AD258" s="412"/>
      <c r="AE258" s="412"/>
      <c r="AF258" s="412"/>
      <c r="AG258" s="412"/>
      <c r="AH258" s="412"/>
      <c r="AI258" s="412"/>
      <c r="AJ258" s="412"/>
      <c r="AK258" s="412"/>
      <c r="AL258" s="412"/>
      <c r="AM258" s="412"/>
      <c r="AN258" s="412"/>
      <c r="AO258" s="412"/>
      <c r="AP258" s="412"/>
      <c r="AQ258" s="412"/>
      <c r="AR258" s="412"/>
      <c r="AS258" s="412"/>
      <c r="AT258" s="412"/>
      <c r="AU258" s="412"/>
      <c r="AV258" s="412"/>
      <c r="AW258" s="412"/>
      <c r="AX258" s="412"/>
      <c r="AY258" s="412"/>
      <c r="AZ258" s="412"/>
      <c r="BA258" s="412"/>
      <c r="BB258" s="412"/>
      <c r="BC258" s="412"/>
      <c r="BD258" s="412"/>
      <c r="BE258" s="412"/>
      <c r="BF258" s="412"/>
      <c r="BG258" s="412"/>
      <c r="BH258" s="412"/>
      <c r="BI258" s="412"/>
      <c r="BJ258" s="412"/>
      <c r="BK258" s="412"/>
      <c r="BL258" s="412"/>
      <c r="BM258" s="412"/>
      <c r="BN258" s="412"/>
      <c r="BO258" s="412"/>
      <c r="BP258" s="412"/>
      <c r="BQ258" s="412"/>
      <c r="BR258" s="412"/>
      <c r="BS258" s="412"/>
      <c r="BT258" s="412"/>
      <c r="BU258" s="412"/>
      <c r="BV258" s="412"/>
      <c r="BW258" s="412"/>
      <c r="BX258" s="412"/>
      <c r="BY258" s="412"/>
      <c r="BZ258" s="412"/>
      <c r="CA258" s="412"/>
      <c r="CB258" s="412"/>
      <c r="CC258" s="412"/>
      <c r="CD258" s="412"/>
      <c r="CE258" s="412"/>
      <c r="CF258" s="412"/>
      <c r="CG258" s="412"/>
      <c r="CH258" s="412"/>
      <c r="CI258" s="412"/>
      <c r="CJ258" s="412"/>
      <c r="CK258" s="412"/>
      <c r="CL258" s="412"/>
      <c r="CM258" s="412"/>
      <c r="CN258" s="412"/>
      <c r="CO258" s="412"/>
      <c r="CP258" s="412"/>
      <c r="CQ258" s="412"/>
      <c r="CR258" s="412"/>
      <c r="CS258" s="412"/>
      <c r="CT258" s="412"/>
      <c r="CU258" s="412"/>
      <c r="CV258" s="412"/>
      <c r="CW258" s="412"/>
      <c r="CX258" s="412"/>
      <c r="CY258" s="412"/>
      <c r="CZ258" s="413"/>
    </row>
    <row r="259" spans="2:104" x14ac:dyDescent="0.25">
      <c r="B259" s="392"/>
      <c r="C259" s="390"/>
      <c r="D259" s="50"/>
      <c r="E259" s="50"/>
      <c r="F259" s="50"/>
      <c r="G259" s="50"/>
      <c r="H259" s="50"/>
      <c r="I259" s="5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c r="CC259" s="50"/>
      <c r="CD259" s="50"/>
      <c r="CE259" s="50"/>
      <c r="CF259" s="50"/>
      <c r="CG259" s="50"/>
      <c r="CH259" s="50"/>
      <c r="CI259" s="50"/>
      <c r="CJ259" s="50"/>
      <c r="CK259" s="50"/>
      <c r="CL259" s="50"/>
      <c r="CM259" s="50"/>
      <c r="CN259" s="50"/>
      <c r="CO259" s="50"/>
      <c r="CP259" s="50"/>
      <c r="CQ259" s="50"/>
      <c r="CR259" s="50"/>
      <c r="CS259" s="50"/>
      <c r="CT259" s="50"/>
      <c r="CU259" s="50"/>
      <c r="CV259" s="50"/>
      <c r="CW259" s="50"/>
      <c r="CX259" s="50"/>
      <c r="CY259" s="50"/>
      <c r="CZ259" s="391"/>
    </row>
    <row r="260" spans="2:104" s="109" customFormat="1" x14ac:dyDescent="0.25">
      <c r="B260" s="402" t="s">
        <v>407</v>
      </c>
      <c r="C260" s="417"/>
      <c r="D260" s="417" t="s">
        <v>20</v>
      </c>
      <c r="E260" s="417" t="s">
        <v>309</v>
      </c>
      <c r="F260" s="417" t="s">
        <v>310</v>
      </c>
      <c r="G260" s="417" t="s">
        <v>44</v>
      </c>
      <c r="H260" s="417" t="s">
        <v>313</v>
      </c>
      <c r="I260" s="417" t="s">
        <v>333</v>
      </c>
      <c r="J260" s="417" t="s">
        <v>341</v>
      </c>
      <c r="K260" s="417" t="s">
        <v>311</v>
      </c>
      <c r="L260" s="417" t="s">
        <v>312</v>
      </c>
      <c r="M260" s="417" t="s">
        <v>1058</v>
      </c>
      <c r="N260" s="417" t="s">
        <v>1059</v>
      </c>
      <c r="O260" s="50"/>
      <c r="P260" s="417"/>
      <c r="Q260" s="417"/>
      <c r="R260" s="417"/>
      <c r="S260" s="417"/>
      <c r="T260" s="417"/>
      <c r="U260" s="417"/>
      <c r="V260" s="417"/>
      <c r="W260" s="417"/>
      <c r="X260" s="417"/>
      <c r="Y260" s="417"/>
      <c r="Z260" s="417"/>
      <c r="AA260" s="417"/>
      <c r="AB260" s="417"/>
      <c r="AC260" s="417"/>
      <c r="AD260" s="417"/>
      <c r="AE260" s="417"/>
      <c r="AF260" s="417"/>
      <c r="AG260" s="417"/>
      <c r="AH260" s="417"/>
      <c r="AI260" s="417"/>
      <c r="AJ260" s="417"/>
      <c r="AK260" s="417"/>
      <c r="AL260" s="417"/>
      <c r="AM260" s="417"/>
      <c r="AN260" s="417"/>
      <c r="AO260" s="417"/>
      <c r="AP260" s="417"/>
      <c r="AQ260" s="417"/>
      <c r="AR260" s="417"/>
      <c r="AS260" s="417"/>
      <c r="AT260" s="417"/>
      <c r="AU260" s="417"/>
      <c r="AV260" s="417"/>
      <c r="AW260" s="417"/>
      <c r="AX260" s="417"/>
      <c r="AY260" s="417"/>
      <c r="AZ260" s="417"/>
      <c r="BA260" s="417"/>
      <c r="BB260" s="417"/>
      <c r="BC260" s="417"/>
      <c r="BD260" s="417"/>
      <c r="BE260" s="417"/>
      <c r="BF260" s="417"/>
      <c r="BG260" s="417"/>
      <c r="BH260" s="417"/>
      <c r="BI260" s="417"/>
      <c r="BJ260" s="417"/>
      <c r="BK260" s="417"/>
      <c r="BL260" s="417"/>
      <c r="BM260" s="417"/>
      <c r="BN260" s="417"/>
      <c r="BO260" s="417"/>
      <c r="BP260" s="417"/>
      <c r="BQ260" s="417"/>
      <c r="BR260" s="417"/>
      <c r="BS260" s="417"/>
      <c r="BT260" s="417"/>
      <c r="BU260" s="417"/>
      <c r="BV260" s="417"/>
      <c r="BW260" s="417"/>
      <c r="BX260" s="417"/>
      <c r="BY260" s="417"/>
      <c r="BZ260" s="417"/>
      <c r="CA260" s="417"/>
      <c r="CB260" s="417"/>
      <c r="CC260" s="417"/>
      <c r="CD260" s="417"/>
      <c r="CE260" s="417"/>
      <c r="CF260" s="417"/>
      <c r="CG260" s="417"/>
      <c r="CH260" s="417"/>
      <c r="CI260" s="417"/>
      <c r="CJ260" s="417"/>
      <c r="CK260" s="417"/>
      <c r="CL260" s="417"/>
      <c r="CM260" s="417"/>
      <c r="CN260" s="417"/>
      <c r="CO260" s="417"/>
      <c r="CP260" s="417"/>
      <c r="CQ260" s="417"/>
      <c r="CR260" s="417"/>
      <c r="CS260" s="417"/>
      <c r="CT260" s="417"/>
      <c r="CU260" s="417"/>
      <c r="CV260" s="417"/>
      <c r="CW260" s="417"/>
      <c r="CX260" s="417"/>
      <c r="CY260" s="417"/>
      <c r="CZ260" s="418"/>
    </row>
    <row r="261" spans="2:104" x14ac:dyDescent="0.25">
      <c r="B261" s="393" t="s">
        <v>57</v>
      </c>
      <c r="C261" s="390" t="s">
        <v>184</v>
      </c>
      <c r="D261" s="59">
        <f t="shared" ref="D261:N261" si="87">D234/1000</f>
        <v>0</v>
      </c>
      <c r="E261" s="59">
        <f t="shared" si="87"/>
        <v>0</v>
      </c>
      <c r="F261" s="59">
        <f t="shared" si="87"/>
        <v>0</v>
      </c>
      <c r="G261" s="59">
        <f t="shared" si="87"/>
        <v>0</v>
      </c>
      <c r="H261" s="59">
        <f t="shared" si="87"/>
        <v>0</v>
      </c>
      <c r="I261" s="59">
        <f t="shared" si="87"/>
        <v>0</v>
      </c>
      <c r="J261" s="59">
        <f t="shared" si="87"/>
        <v>0</v>
      </c>
      <c r="K261" s="59">
        <f t="shared" si="87"/>
        <v>0</v>
      </c>
      <c r="L261" s="59">
        <f t="shared" si="87"/>
        <v>0</v>
      </c>
      <c r="M261" s="59">
        <f t="shared" si="87"/>
        <v>0</v>
      </c>
      <c r="N261" s="59">
        <f t="shared" si="87"/>
        <v>0</v>
      </c>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c r="CC261" s="50"/>
      <c r="CD261" s="50"/>
      <c r="CE261" s="50"/>
      <c r="CF261" s="50"/>
      <c r="CG261" s="50"/>
      <c r="CH261" s="50"/>
      <c r="CI261" s="50"/>
      <c r="CJ261" s="50"/>
      <c r="CK261" s="50"/>
      <c r="CL261" s="50"/>
      <c r="CM261" s="50"/>
      <c r="CN261" s="50"/>
      <c r="CO261" s="50"/>
      <c r="CP261" s="50"/>
      <c r="CQ261" s="50"/>
      <c r="CR261" s="50"/>
      <c r="CS261" s="50"/>
      <c r="CT261" s="50"/>
      <c r="CU261" s="50"/>
      <c r="CV261" s="50"/>
      <c r="CW261" s="50"/>
      <c r="CX261" s="50"/>
      <c r="CY261" s="50"/>
      <c r="CZ261" s="391"/>
    </row>
    <row r="262" spans="2:104" x14ac:dyDescent="0.25">
      <c r="B262" s="393" t="s">
        <v>58</v>
      </c>
      <c r="C262" s="390" t="s">
        <v>184</v>
      </c>
      <c r="D262" s="59">
        <f t="shared" ref="D262:N262" si="88">D235/1000</f>
        <v>0</v>
      </c>
      <c r="E262" s="59">
        <f t="shared" si="88"/>
        <v>0</v>
      </c>
      <c r="F262" s="59">
        <f t="shared" si="88"/>
        <v>0</v>
      </c>
      <c r="G262" s="59">
        <f t="shared" si="88"/>
        <v>0</v>
      </c>
      <c r="H262" s="59">
        <f t="shared" si="88"/>
        <v>0</v>
      </c>
      <c r="I262" s="59">
        <f t="shared" si="88"/>
        <v>0</v>
      </c>
      <c r="J262" s="59">
        <f t="shared" si="88"/>
        <v>0</v>
      </c>
      <c r="K262" s="59">
        <f t="shared" si="88"/>
        <v>0</v>
      </c>
      <c r="L262" s="59">
        <f t="shared" si="88"/>
        <v>0</v>
      </c>
      <c r="M262" s="59">
        <f t="shared" si="88"/>
        <v>0</v>
      </c>
      <c r="N262" s="59">
        <f t="shared" si="88"/>
        <v>0</v>
      </c>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c r="CC262" s="50"/>
      <c r="CD262" s="50"/>
      <c r="CE262" s="50"/>
      <c r="CF262" s="50"/>
      <c r="CG262" s="50"/>
      <c r="CH262" s="50"/>
      <c r="CI262" s="50"/>
      <c r="CJ262" s="50"/>
      <c r="CK262" s="50"/>
      <c r="CL262" s="50"/>
      <c r="CM262" s="50"/>
      <c r="CN262" s="50"/>
      <c r="CO262" s="50"/>
      <c r="CP262" s="50"/>
      <c r="CQ262" s="50"/>
      <c r="CR262" s="50"/>
      <c r="CS262" s="50"/>
      <c r="CT262" s="50"/>
      <c r="CU262" s="50"/>
      <c r="CV262" s="50"/>
      <c r="CW262" s="50"/>
      <c r="CX262" s="50"/>
      <c r="CY262" s="50"/>
      <c r="CZ262" s="391"/>
    </row>
    <row r="263" spans="2:104" x14ac:dyDescent="0.25">
      <c r="B263" s="393" t="s">
        <v>27</v>
      </c>
      <c r="C263" s="390" t="s">
        <v>184</v>
      </c>
      <c r="D263" s="59">
        <f t="shared" ref="D263:N263" si="89">D236/1000</f>
        <v>0</v>
      </c>
      <c r="E263" s="59">
        <f t="shared" si="89"/>
        <v>0</v>
      </c>
      <c r="F263" s="59">
        <f t="shared" si="89"/>
        <v>0</v>
      </c>
      <c r="G263" s="59">
        <f t="shared" si="89"/>
        <v>0</v>
      </c>
      <c r="H263" s="59">
        <f t="shared" si="89"/>
        <v>0</v>
      </c>
      <c r="I263" s="59">
        <f t="shared" si="89"/>
        <v>0</v>
      </c>
      <c r="J263" s="59">
        <f t="shared" si="89"/>
        <v>0</v>
      </c>
      <c r="K263" s="59">
        <f t="shared" si="89"/>
        <v>0</v>
      </c>
      <c r="L263" s="59">
        <f t="shared" si="89"/>
        <v>0</v>
      </c>
      <c r="M263" s="59">
        <f t="shared" si="89"/>
        <v>0</v>
      </c>
      <c r="N263" s="59">
        <f t="shared" si="89"/>
        <v>0</v>
      </c>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c r="BO263" s="50"/>
      <c r="BP263" s="50"/>
      <c r="BQ263" s="50"/>
      <c r="BR263" s="50"/>
      <c r="BS263" s="50"/>
      <c r="BT263" s="50"/>
      <c r="BU263" s="50"/>
      <c r="BV263" s="50"/>
      <c r="BW263" s="50"/>
      <c r="BX263" s="50"/>
      <c r="BY263" s="50"/>
      <c r="BZ263" s="50"/>
      <c r="CA263" s="50"/>
      <c r="CB263" s="50"/>
      <c r="CC263" s="50"/>
      <c r="CD263" s="50"/>
      <c r="CE263" s="50"/>
      <c r="CF263" s="50"/>
      <c r="CG263" s="50"/>
      <c r="CH263" s="50"/>
      <c r="CI263" s="50"/>
      <c r="CJ263" s="50"/>
      <c r="CK263" s="50"/>
      <c r="CL263" s="50"/>
      <c r="CM263" s="50"/>
      <c r="CN263" s="50"/>
      <c r="CO263" s="50"/>
      <c r="CP263" s="50"/>
      <c r="CQ263" s="50"/>
      <c r="CR263" s="50"/>
      <c r="CS263" s="50"/>
      <c r="CT263" s="50"/>
      <c r="CU263" s="50"/>
      <c r="CV263" s="50"/>
      <c r="CW263" s="50"/>
      <c r="CX263" s="50"/>
      <c r="CY263" s="50"/>
      <c r="CZ263" s="391"/>
    </row>
    <row r="264" spans="2:104" x14ac:dyDescent="0.25">
      <c r="B264" s="393" t="s">
        <v>52</v>
      </c>
      <c r="C264" s="390" t="s">
        <v>184</v>
      </c>
      <c r="D264" s="59">
        <f t="shared" ref="D264:N264" si="90">D237/1000</f>
        <v>0</v>
      </c>
      <c r="E264" s="59">
        <f t="shared" si="90"/>
        <v>0</v>
      </c>
      <c r="F264" s="59">
        <f t="shared" si="90"/>
        <v>0</v>
      </c>
      <c r="G264" s="59">
        <f t="shared" si="90"/>
        <v>0</v>
      </c>
      <c r="H264" s="59">
        <f t="shared" si="90"/>
        <v>0</v>
      </c>
      <c r="I264" s="59">
        <f t="shared" si="90"/>
        <v>0</v>
      </c>
      <c r="J264" s="59">
        <f t="shared" si="90"/>
        <v>0</v>
      </c>
      <c r="K264" s="59">
        <f t="shared" si="90"/>
        <v>0</v>
      </c>
      <c r="L264" s="59">
        <f t="shared" si="90"/>
        <v>0</v>
      </c>
      <c r="M264" s="59">
        <f t="shared" si="90"/>
        <v>0</v>
      </c>
      <c r="N264" s="59">
        <f t="shared" si="90"/>
        <v>0</v>
      </c>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c r="BO264" s="50"/>
      <c r="BP264" s="50"/>
      <c r="BQ264" s="50"/>
      <c r="BR264" s="50"/>
      <c r="BS264" s="50"/>
      <c r="BT264" s="50"/>
      <c r="BU264" s="50"/>
      <c r="BV264" s="50"/>
      <c r="BW264" s="50"/>
      <c r="BX264" s="50"/>
      <c r="BY264" s="50"/>
      <c r="BZ264" s="50"/>
      <c r="CA264" s="50"/>
      <c r="CB264" s="50"/>
      <c r="CC264" s="50"/>
      <c r="CD264" s="50"/>
      <c r="CE264" s="50"/>
      <c r="CF264" s="50"/>
      <c r="CG264" s="50"/>
      <c r="CH264" s="50"/>
      <c r="CI264" s="50"/>
      <c r="CJ264" s="50"/>
      <c r="CK264" s="50"/>
      <c r="CL264" s="50"/>
      <c r="CM264" s="50"/>
      <c r="CN264" s="50"/>
      <c r="CO264" s="50"/>
      <c r="CP264" s="50"/>
      <c r="CQ264" s="50"/>
      <c r="CR264" s="50"/>
      <c r="CS264" s="50"/>
      <c r="CT264" s="50"/>
      <c r="CU264" s="50"/>
      <c r="CV264" s="50"/>
      <c r="CW264" s="50"/>
      <c r="CX264" s="50"/>
      <c r="CY264" s="50"/>
      <c r="CZ264" s="391"/>
    </row>
    <row r="265" spans="2:104" x14ac:dyDescent="0.25">
      <c r="B265" s="393" t="s">
        <v>37</v>
      </c>
      <c r="C265" s="390" t="s">
        <v>184</v>
      </c>
      <c r="D265" s="59">
        <f t="shared" ref="D265:N265" si="91">D238/1000</f>
        <v>0</v>
      </c>
      <c r="E265" s="59">
        <f t="shared" si="91"/>
        <v>0</v>
      </c>
      <c r="F265" s="59">
        <f t="shared" si="91"/>
        <v>0</v>
      </c>
      <c r="G265" s="59">
        <f t="shared" si="91"/>
        <v>0</v>
      </c>
      <c r="H265" s="59">
        <f t="shared" si="91"/>
        <v>0</v>
      </c>
      <c r="I265" s="59">
        <f t="shared" si="91"/>
        <v>0</v>
      </c>
      <c r="J265" s="59">
        <f t="shared" si="91"/>
        <v>0</v>
      </c>
      <c r="K265" s="59">
        <f t="shared" si="91"/>
        <v>0</v>
      </c>
      <c r="L265" s="59">
        <f t="shared" si="91"/>
        <v>0</v>
      </c>
      <c r="M265" s="59">
        <f t="shared" si="91"/>
        <v>0</v>
      </c>
      <c r="N265" s="59">
        <f t="shared" si="91"/>
        <v>0</v>
      </c>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c r="BO265" s="50"/>
      <c r="BP265" s="50"/>
      <c r="BQ265" s="50"/>
      <c r="BR265" s="50"/>
      <c r="BS265" s="50"/>
      <c r="BT265" s="50"/>
      <c r="BU265" s="50"/>
      <c r="BV265" s="50"/>
      <c r="BW265" s="50"/>
      <c r="BX265" s="50"/>
      <c r="BY265" s="50"/>
      <c r="BZ265" s="50"/>
      <c r="CA265" s="50"/>
      <c r="CB265" s="50"/>
      <c r="CC265" s="50"/>
      <c r="CD265" s="50"/>
      <c r="CE265" s="50"/>
      <c r="CF265" s="50"/>
      <c r="CG265" s="50"/>
      <c r="CH265" s="50"/>
      <c r="CI265" s="50"/>
      <c r="CJ265" s="50"/>
      <c r="CK265" s="50"/>
      <c r="CL265" s="50"/>
      <c r="CM265" s="50"/>
      <c r="CN265" s="50"/>
      <c r="CO265" s="50"/>
      <c r="CP265" s="50"/>
      <c r="CQ265" s="50"/>
      <c r="CR265" s="50"/>
      <c r="CS265" s="50"/>
      <c r="CT265" s="50"/>
      <c r="CU265" s="50"/>
      <c r="CV265" s="50"/>
      <c r="CW265" s="50"/>
      <c r="CX265" s="50"/>
      <c r="CY265" s="50"/>
      <c r="CZ265" s="391"/>
    </row>
    <row r="266" spans="2:104" x14ac:dyDescent="0.25">
      <c r="B266" s="393" t="s">
        <v>59</v>
      </c>
      <c r="C266" s="390" t="s">
        <v>184</v>
      </c>
      <c r="D266" s="59">
        <f t="shared" ref="D266:N266" si="92">D239/1000</f>
        <v>0</v>
      </c>
      <c r="E266" s="59">
        <f t="shared" si="92"/>
        <v>0</v>
      </c>
      <c r="F266" s="59">
        <f t="shared" si="92"/>
        <v>0</v>
      </c>
      <c r="G266" s="59">
        <f t="shared" si="92"/>
        <v>0</v>
      </c>
      <c r="H266" s="59">
        <f t="shared" si="92"/>
        <v>0</v>
      </c>
      <c r="I266" s="59">
        <f t="shared" si="92"/>
        <v>0</v>
      </c>
      <c r="J266" s="59">
        <f t="shared" si="92"/>
        <v>0</v>
      </c>
      <c r="K266" s="59">
        <f t="shared" si="92"/>
        <v>0</v>
      </c>
      <c r="L266" s="59">
        <f t="shared" si="92"/>
        <v>0</v>
      </c>
      <c r="M266" s="59">
        <f t="shared" si="92"/>
        <v>0</v>
      </c>
      <c r="N266" s="59">
        <f t="shared" si="92"/>
        <v>0</v>
      </c>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391"/>
    </row>
    <row r="267" spans="2:104" x14ac:dyDescent="0.25">
      <c r="B267" s="393" t="s">
        <v>383</v>
      </c>
      <c r="C267" s="390" t="s">
        <v>184</v>
      </c>
      <c r="D267" s="59">
        <f t="shared" ref="D267:N267" si="93">D240/1000</f>
        <v>0</v>
      </c>
      <c r="E267" s="59">
        <f t="shared" si="93"/>
        <v>0</v>
      </c>
      <c r="F267" s="59">
        <f t="shared" si="93"/>
        <v>0</v>
      </c>
      <c r="G267" s="59">
        <f t="shared" si="93"/>
        <v>0</v>
      </c>
      <c r="H267" s="59">
        <f t="shared" si="93"/>
        <v>0</v>
      </c>
      <c r="I267" s="59">
        <f t="shared" si="93"/>
        <v>0</v>
      </c>
      <c r="J267" s="59">
        <f t="shared" si="93"/>
        <v>0</v>
      </c>
      <c r="K267" s="59">
        <f t="shared" si="93"/>
        <v>0</v>
      </c>
      <c r="L267" s="59">
        <f t="shared" si="93"/>
        <v>0</v>
      </c>
      <c r="M267" s="59">
        <f t="shared" si="93"/>
        <v>0</v>
      </c>
      <c r="N267" s="59">
        <f t="shared" si="93"/>
        <v>0</v>
      </c>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c r="BO267" s="50"/>
      <c r="BP267" s="50"/>
      <c r="BQ267" s="50"/>
      <c r="BR267" s="50"/>
      <c r="BS267" s="50"/>
      <c r="BT267" s="50"/>
      <c r="BU267" s="50"/>
      <c r="BV267" s="50"/>
      <c r="BW267" s="50"/>
      <c r="BX267" s="50"/>
      <c r="BY267" s="50"/>
      <c r="BZ267" s="50"/>
      <c r="CA267" s="50"/>
      <c r="CB267" s="50"/>
      <c r="CC267" s="50"/>
      <c r="CD267" s="50"/>
      <c r="CE267" s="50"/>
      <c r="CF267" s="50"/>
      <c r="CG267" s="50"/>
      <c r="CH267" s="50"/>
      <c r="CI267" s="50"/>
      <c r="CJ267" s="50"/>
      <c r="CK267" s="50"/>
      <c r="CL267" s="50"/>
      <c r="CM267" s="50"/>
      <c r="CN267" s="50"/>
      <c r="CO267" s="50"/>
      <c r="CP267" s="50"/>
      <c r="CQ267" s="50"/>
      <c r="CR267" s="50"/>
      <c r="CS267" s="50"/>
      <c r="CT267" s="50"/>
      <c r="CU267" s="50"/>
      <c r="CV267" s="50"/>
      <c r="CW267" s="50"/>
      <c r="CX267" s="50"/>
      <c r="CY267" s="50"/>
      <c r="CZ267" s="391"/>
    </row>
    <row r="268" spans="2:104" x14ac:dyDescent="0.25">
      <c r="B268" s="392"/>
      <c r="C268" s="390"/>
      <c r="D268" s="50"/>
      <c r="E268" s="50"/>
      <c r="F268" s="50"/>
      <c r="G268" s="50"/>
      <c r="H268" s="50"/>
      <c r="I268" s="50"/>
      <c r="J268" s="50"/>
      <c r="K268" s="50"/>
      <c r="L268" s="50"/>
      <c r="M268" s="50"/>
      <c r="N268" s="50"/>
      <c r="O268" s="50"/>
      <c r="P268" s="50"/>
      <c r="Q268" s="50"/>
      <c r="R268" s="8"/>
      <c r="S268" s="8"/>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c r="BO268" s="50"/>
      <c r="BP268" s="50"/>
      <c r="BQ268" s="50"/>
      <c r="BR268" s="50"/>
      <c r="BS268" s="50"/>
      <c r="BT268" s="50"/>
      <c r="BU268" s="50"/>
      <c r="BV268" s="50"/>
      <c r="BW268" s="50"/>
      <c r="BX268" s="50"/>
      <c r="BY268" s="50"/>
      <c r="BZ268" s="50"/>
      <c r="CA268" s="50"/>
      <c r="CB268" s="50"/>
      <c r="CC268" s="50"/>
      <c r="CD268" s="50"/>
      <c r="CE268" s="50"/>
      <c r="CF268" s="50"/>
      <c r="CG268" s="50"/>
      <c r="CH268" s="50"/>
      <c r="CI268" s="50"/>
      <c r="CJ268" s="50"/>
      <c r="CK268" s="50"/>
      <c r="CL268" s="50"/>
      <c r="CM268" s="50"/>
      <c r="CN268" s="50"/>
      <c r="CO268" s="50"/>
      <c r="CP268" s="50"/>
      <c r="CQ268" s="50"/>
      <c r="CR268" s="50"/>
      <c r="CS268" s="50"/>
      <c r="CT268" s="50"/>
      <c r="CU268" s="50"/>
      <c r="CV268" s="50"/>
      <c r="CW268" s="50"/>
      <c r="CX268" s="50"/>
      <c r="CY268" s="50"/>
      <c r="CZ268" s="391"/>
    </row>
    <row r="269" spans="2:104" s="109" customFormat="1" x14ac:dyDescent="0.25">
      <c r="B269" s="402" t="s">
        <v>55</v>
      </c>
      <c r="C269" s="417"/>
      <c r="D269" s="417" t="s">
        <v>306</v>
      </c>
      <c r="E269" s="417" t="s">
        <v>334</v>
      </c>
      <c r="F269" s="417" t="s">
        <v>307</v>
      </c>
      <c r="G269" s="417" t="s">
        <v>308</v>
      </c>
      <c r="H269" s="417" t="s">
        <v>335</v>
      </c>
      <c r="I269" s="417" t="s">
        <v>336</v>
      </c>
      <c r="J269" s="417" t="s">
        <v>337</v>
      </c>
      <c r="K269" s="417" t="s">
        <v>338</v>
      </c>
      <c r="L269" s="417" t="s">
        <v>339</v>
      </c>
      <c r="M269" s="417" t="s">
        <v>340</v>
      </c>
      <c r="N269" s="417" t="s">
        <v>311</v>
      </c>
      <c r="O269" s="417" t="s">
        <v>312</v>
      </c>
      <c r="P269" s="50"/>
      <c r="Q269" s="50"/>
      <c r="R269" s="50"/>
      <c r="S269" s="50"/>
      <c r="T269" s="417"/>
      <c r="U269" s="417"/>
      <c r="V269" s="417"/>
      <c r="W269" s="417"/>
      <c r="X269" s="417"/>
      <c r="Y269" s="417"/>
      <c r="Z269" s="417"/>
      <c r="AA269" s="417"/>
      <c r="AB269" s="417"/>
      <c r="AC269" s="417"/>
      <c r="AD269" s="417"/>
      <c r="AE269" s="417"/>
      <c r="AF269" s="417"/>
      <c r="AG269" s="417"/>
      <c r="AH269" s="417"/>
      <c r="AI269" s="417"/>
      <c r="AJ269" s="417"/>
      <c r="AK269" s="417"/>
      <c r="AL269" s="417"/>
      <c r="AM269" s="417"/>
      <c r="AN269" s="417"/>
      <c r="AO269" s="417"/>
      <c r="AP269" s="417"/>
      <c r="AQ269" s="417"/>
      <c r="AR269" s="417"/>
      <c r="AS269" s="417"/>
      <c r="AT269" s="417"/>
      <c r="AU269" s="417"/>
      <c r="AV269" s="417"/>
      <c r="AW269" s="417"/>
      <c r="AX269" s="417"/>
      <c r="AY269" s="417"/>
      <c r="AZ269" s="417"/>
      <c r="BA269" s="417"/>
      <c r="BB269" s="417"/>
      <c r="BC269" s="417"/>
      <c r="BD269" s="417"/>
      <c r="BE269" s="417"/>
      <c r="BF269" s="417"/>
      <c r="BG269" s="417"/>
      <c r="BH269" s="417"/>
      <c r="BI269" s="417"/>
      <c r="BJ269" s="417"/>
      <c r="BK269" s="417"/>
      <c r="BL269" s="417"/>
      <c r="BM269" s="417"/>
      <c r="BN269" s="417"/>
      <c r="BO269" s="417"/>
      <c r="BP269" s="417"/>
      <c r="BQ269" s="417"/>
      <c r="BR269" s="417"/>
      <c r="BS269" s="417"/>
      <c r="BT269" s="417"/>
      <c r="BU269" s="417"/>
      <c r="BV269" s="417"/>
      <c r="BW269" s="417"/>
      <c r="BX269" s="417"/>
      <c r="BY269" s="417"/>
      <c r="BZ269" s="417"/>
      <c r="CA269" s="417"/>
      <c r="CB269" s="417"/>
      <c r="CC269" s="417"/>
      <c r="CD269" s="417"/>
      <c r="CE269" s="417"/>
      <c r="CF269" s="417"/>
      <c r="CG269" s="417"/>
      <c r="CH269" s="417"/>
      <c r="CI269" s="417"/>
      <c r="CJ269" s="417"/>
      <c r="CK269" s="417"/>
      <c r="CL269" s="417"/>
      <c r="CM269" s="417"/>
      <c r="CN269" s="417"/>
      <c r="CO269" s="417"/>
      <c r="CP269" s="417"/>
      <c r="CQ269" s="417"/>
      <c r="CR269" s="417"/>
      <c r="CS269" s="417"/>
      <c r="CT269" s="417"/>
      <c r="CU269" s="417"/>
      <c r="CV269" s="417"/>
      <c r="CW269" s="417"/>
      <c r="CX269" s="417"/>
      <c r="CY269" s="417"/>
      <c r="CZ269" s="418"/>
    </row>
    <row r="270" spans="2:104" x14ac:dyDescent="0.25">
      <c r="B270" s="393" t="s">
        <v>57</v>
      </c>
      <c r="C270" s="390" t="s">
        <v>184</v>
      </c>
      <c r="D270" s="78">
        <f t="shared" ref="D270:O270" si="94">D243/1000</f>
        <v>0</v>
      </c>
      <c r="E270" s="59">
        <f t="shared" si="94"/>
        <v>0</v>
      </c>
      <c r="F270" s="59">
        <f t="shared" si="94"/>
        <v>0</v>
      </c>
      <c r="G270" s="59">
        <f t="shared" si="94"/>
        <v>0</v>
      </c>
      <c r="H270" s="59">
        <f t="shared" si="94"/>
        <v>0</v>
      </c>
      <c r="I270" s="59">
        <f t="shared" si="94"/>
        <v>0</v>
      </c>
      <c r="J270" s="59">
        <f t="shared" si="94"/>
        <v>0</v>
      </c>
      <c r="K270" s="59">
        <f t="shared" si="94"/>
        <v>0</v>
      </c>
      <c r="L270" s="59">
        <f t="shared" si="94"/>
        <v>0</v>
      </c>
      <c r="M270" s="59">
        <f t="shared" si="94"/>
        <v>0</v>
      </c>
      <c r="N270" s="59">
        <f t="shared" si="94"/>
        <v>0</v>
      </c>
      <c r="O270" s="59">
        <f t="shared" si="94"/>
        <v>0</v>
      </c>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c r="BO270" s="50"/>
      <c r="BP270" s="50"/>
      <c r="BQ270" s="50"/>
      <c r="BR270" s="50"/>
      <c r="BS270" s="50"/>
      <c r="BT270" s="50"/>
      <c r="BU270" s="50"/>
      <c r="BV270" s="50"/>
      <c r="BW270" s="50"/>
      <c r="BX270" s="50"/>
      <c r="BY270" s="50"/>
      <c r="BZ270" s="50"/>
      <c r="CA270" s="50"/>
      <c r="CB270" s="50"/>
      <c r="CC270" s="50"/>
      <c r="CD270" s="50"/>
      <c r="CE270" s="50"/>
      <c r="CF270" s="50"/>
      <c r="CG270" s="50"/>
      <c r="CH270" s="50"/>
      <c r="CI270" s="50"/>
      <c r="CJ270" s="50"/>
      <c r="CK270" s="50"/>
      <c r="CL270" s="50"/>
      <c r="CM270" s="50"/>
      <c r="CN270" s="50"/>
      <c r="CO270" s="50"/>
      <c r="CP270" s="50"/>
      <c r="CQ270" s="50"/>
      <c r="CR270" s="50"/>
      <c r="CS270" s="50"/>
      <c r="CT270" s="50"/>
      <c r="CU270" s="50"/>
      <c r="CV270" s="50"/>
      <c r="CW270" s="50"/>
      <c r="CX270" s="50"/>
      <c r="CY270" s="50"/>
      <c r="CZ270" s="391"/>
    </row>
    <row r="271" spans="2:104" x14ac:dyDescent="0.25">
      <c r="B271" s="393" t="s">
        <v>58</v>
      </c>
      <c r="C271" s="390" t="s">
        <v>184</v>
      </c>
      <c r="D271" s="59">
        <f t="shared" ref="D271:O271" si="95">D244/1000</f>
        <v>0</v>
      </c>
      <c r="E271" s="59">
        <f t="shared" si="95"/>
        <v>0</v>
      </c>
      <c r="F271" s="59">
        <f t="shared" si="95"/>
        <v>0</v>
      </c>
      <c r="G271" s="59">
        <f t="shared" si="95"/>
        <v>0</v>
      </c>
      <c r="H271" s="59">
        <f t="shared" si="95"/>
        <v>0</v>
      </c>
      <c r="I271" s="59">
        <f t="shared" si="95"/>
        <v>0</v>
      </c>
      <c r="J271" s="59">
        <f t="shared" si="95"/>
        <v>0</v>
      </c>
      <c r="K271" s="59">
        <f t="shared" si="95"/>
        <v>0</v>
      </c>
      <c r="L271" s="59">
        <f t="shared" si="95"/>
        <v>0</v>
      </c>
      <c r="M271" s="59">
        <f t="shared" si="95"/>
        <v>0</v>
      </c>
      <c r="N271" s="59">
        <f t="shared" si="95"/>
        <v>0</v>
      </c>
      <c r="O271" s="59">
        <f t="shared" si="95"/>
        <v>0</v>
      </c>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c r="BO271" s="50"/>
      <c r="BP271" s="50"/>
      <c r="BQ271" s="50"/>
      <c r="BR271" s="50"/>
      <c r="BS271" s="50"/>
      <c r="BT271" s="50"/>
      <c r="BU271" s="50"/>
      <c r="BV271" s="50"/>
      <c r="BW271" s="50"/>
      <c r="BX271" s="50"/>
      <c r="BY271" s="50"/>
      <c r="BZ271" s="50"/>
      <c r="CA271" s="50"/>
      <c r="CB271" s="50"/>
      <c r="CC271" s="50"/>
      <c r="CD271" s="50"/>
      <c r="CE271" s="50"/>
      <c r="CF271" s="50"/>
      <c r="CG271" s="50"/>
      <c r="CH271" s="50"/>
      <c r="CI271" s="50"/>
      <c r="CJ271" s="50"/>
      <c r="CK271" s="50"/>
      <c r="CL271" s="50"/>
      <c r="CM271" s="50"/>
      <c r="CN271" s="50"/>
      <c r="CO271" s="50"/>
      <c r="CP271" s="50"/>
      <c r="CQ271" s="50"/>
      <c r="CR271" s="50"/>
      <c r="CS271" s="50"/>
      <c r="CT271" s="50"/>
      <c r="CU271" s="50"/>
      <c r="CV271" s="50"/>
      <c r="CW271" s="50"/>
      <c r="CX271" s="50"/>
      <c r="CY271" s="50"/>
      <c r="CZ271" s="391"/>
    </row>
    <row r="272" spans="2:104" x14ac:dyDescent="0.25">
      <c r="B272" s="393" t="s">
        <v>27</v>
      </c>
      <c r="C272" s="390" t="s">
        <v>184</v>
      </c>
      <c r="D272" s="59">
        <f t="shared" ref="D272:O272" si="96">D245/1000</f>
        <v>0</v>
      </c>
      <c r="E272" s="59">
        <f t="shared" si="96"/>
        <v>0</v>
      </c>
      <c r="F272" s="59">
        <f t="shared" si="96"/>
        <v>0</v>
      </c>
      <c r="G272" s="59">
        <f t="shared" si="96"/>
        <v>0</v>
      </c>
      <c r="H272" s="59">
        <f t="shared" si="96"/>
        <v>0</v>
      </c>
      <c r="I272" s="59">
        <f t="shared" si="96"/>
        <v>0</v>
      </c>
      <c r="J272" s="59">
        <f t="shared" si="96"/>
        <v>0</v>
      </c>
      <c r="K272" s="59">
        <f t="shared" si="96"/>
        <v>0</v>
      </c>
      <c r="L272" s="59">
        <f t="shared" si="96"/>
        <v>0</v>
      </c>
      <c r="M272" s="59">
        <f t="shared" si="96"/>
        <v>0</v>
      </c>
      <c r="N272" s="59">
        <f t="shared" si="96"/>
        <v>0</v>
      </c>
      <c r="O272" s="59">
        <f t="shared" si="96"/>
        <v>0</v>
      </c>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c r="BO272" s="50"/>
      <c r="BP272" s="50"/>
      <c r="BQ272" s="50"/>
      <c r="BR272" s="50"/>
      <c r="BS272" s="50"/>
      <c r="BT272" s="50"/>
      <c r="BU272" s="50"/>
      <c r="BV272" s="50"/>
      <c r="BW272" s="50"/>
      <c r="BX272" s="50"/>
      <c r="BY272" s="50"/>
      <c r="BZ272" s="50"/>
      <c r="CA272" s="50"/>
      <c r="CB272" s="50"/>
      <c r="CC272" s="50"/>
      <c r="CD272" s="50"/>
      <c r="CE272" s="50"/>
      <c r="CF272" s="50"/>
      <c r="CG272" s="50"/>
      <c r="CH272" s="50"/>
      <c r="CI272" s="50"/>
      <c r="CJ272" s="50"/>
      <c r="CK272" s="50"/>
      <c r="CL272" s="50"/>
      <c r="CM272" s="50"/>
      <c r="CN272" s="50"/>
      <c r="CO272" s="50"/>
      <c r="CP272" s="50"/>
      <c r="CQ272" s="50"/>
      <c r="CR272" s="50"/>
      <c r="CS272" s="50"/>
      <c r="CT272" s="50"/>
      <c r="CU272" s="50"/>
      <c r="CV272" s="50"/>
      <c r="CW272" s="50"/>
      <c r="CX272" s="50"/>
      <c r="CY272" s="50"/>
      <c r="CZ272" s="391"/>
    </row>
    <row r="273" spans="2:104" x14ac:dyDescent="0.25">
      <c r="B273" s="393" t="s">
        <v>52</v>
      </c>
      <c r="C273" s="390" t="s">
        <v>184</v>
      </c>
      <c r="D273" s="59">
        <f t="shared" ref="D273:O273" si="97">D246/1000</f>
        <v>0</v>
      </c>
      <c r="E273" s="59">
        <f t="shared" si="97"/>
        <v>0</v>
      </c>
      <c r="F273" s="59">
        <f t="shared" si="97"/>
        <v>0</v>
      </c>
      <c r="G273" s="59">
        <f t="shared" si="97"/>
        <v>0</v>
      </c>
      <c r="H273" s="59">
        <f t="shared" si="97"/>
        <v>0</v>
      </c>
      <c r="I273" s="59">
        <f t="shared" si="97"/>
        <v>0</v>
      </c>
      <c r="J273" s="59">
        <f t="shared" si="97"/>
        <v>0</v>
      </c>
      <c r="K273" s="59">
        <f t="shared" si="97"/>
        <v>0</v>
      </c>
      <c r="L273" s="59">
        <f t="shared" si="97"/>
        <v>0</v>
      </c>
      <c r="M273" s="59">
        <f t="shared" si="97"/>
        <v>0</v>
      </c>
      <c r="N273" s="59">
        <f t="shared" si="97"/>
        <v>0</v>
      </c>
      <c r="O273" s="59">
        <f t="shared" si="97"/>
        <v>0</v>
      </c>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c r="BO273" s="50"/>
      <c r="BP273" s="50"/>
      <c r="BQ273" s="50"/>
      <c r="BR273" s="50"/>
      <c r="BS273" s="50"/>
      <c r="BT273" s="50"/>
      <c r="BU273" s="50"/>
      <c r="BV273" s="50"/>
      <c r="BW273" s="50"/>
      <c r="BX273" s="50"/>
      <c r="BY273" s="50"/>
      <c r="BZ273" s="50"/>
      <c r="CA273" s="50"/>
      <c r="CB273" s="50"/>
      <c r="CC273" s="50"/>
      <c r="CD273" s="50"/>
      <c r="CE273" s="50"/>
      <c r="CF273" s="50"/>
      <c r="CG273" s="50"/>
      <c r="CH273" s="50"/>
      <c r="CI273" s="50"/>
      <c r="CJ273" s="50"/>
      <c r="CK273" s="50"/>
      <c r="CL273" s="50"/>
      <c r="CM273" s="50"/>
      <c r="CN273" s="50"/>
      <c r="CO273" s="50"/>
      <c r="CP273" s="50"/>
      <c r="CQ273" s="50"/>
      <c r="CR273" s="50"/>
      <c r="CS273" s="50"/>
      <c r="CT273" s="50"/>
      <c r="CU273" s="50"/>
      <c r="CV273" s="50"/>
      <c r="CW273" s="50"/>
      <c r="CX273" s="50"/>
      <c r="CY273" s="50"/>
      <c r="CZ273" s="391"/>
    </row>
    <row r="274" spans="2:104" x14ac:dyDescent="0.25">
      <c r="B274" s="393" t="s">
        <v>37</v>
      </c>
      <c r="C274" s="390" t="s">
        <v>184</v>
      </c>
      <c r="D274" s="59">
        <f t="shared" ref="D274:O274" si="98">D247/1000</f>
        <v>0</v>
      </c>
      <c r="E274" s="59">
        <f t="shared" si="98"/>
        <v>0</v>
      </c>
      <c r="F274" s="59">
        <f t="shared" si="98"/>
        <v>0</v>
      </c>
      <c r="G274" s="59">
        <f t="shared" si="98"/>
        <v>0</v>
      </c>
      <c r="H274" s="59">
        <f t="shared" si="98"/>
        <v>0</v>
      </c>
      <c r="I274" s="59">
        <f t="shared" si="98"/>
        <v>0</v>
      </c>
      <c r="J274" s="59">
        <f t="shared" si="98"/>
        <v>0</v>
      </c>
      <c r="K274" s="59">
        <f t="shared" si="98"/>
        <v>0</v>
      </c>
      <c r="L274" s="59">
        <f t="shared" si="98"/>
        <v>0</v>
      </c>
      <c r="M274" s="59">
        <f t="shared" si="98"/>
        <v>0</v>
      </c>
      <c r="N274" s="59">
        <f t="shared" si="98"/>
        <v>0</v>
      </c>
      <c r="O274" s="59">
        <f t="shared" si="98"/>
        <v>0</v>
      </c>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c r="CC274" s="50"/>
      <c r="CD274" s="50"/>
      <c r="CE274" s="50"/>
      <c r="CF274" s="50"/>
      <c r="CG274" s="50"/>
      <c r="CH274" s="50"/>
      <c r="CI274" s="50"/>
      <c r="CJ274" s="50"/>
      <c r="CK274" s="50"/>
      <c r="CL274" s="50"/>
      <c r="CM274" s="50"/>
      <c r="CN274" s="50"/>
      <c r="CO274" s="50"/>
      <c r="CP274" s="50"/>
      <c r="CQ274" s="50"/>
      <c r="CR274" s="50"/>
      <c r="CS274" s="50"/>
      <c r="CT274" s="50"/>
      <c r="CU274" s="50"/>
      <c r="CV274" s="50"/>
      <c r="CW274" s="50"/>
      <c r="CX274" s="50"/>
      <c r="CY274" s="50"/>
      <c r="CZ274" s="391"/>
    </row>
    <row r="275" spans="2:104" x14ac:dyDescent="0.25">
      <c r="B275" s="393" t="s">
        <v>59</v>
      </c>
      <c r="C275" s="390" t="s">
        <v>184</v>
      </c>
      <c r="D275" s="59">
        <f t="shared" ref="D275:O275" si="99">D248/1000</f>
        <v>0</v>
      </c>
      <c r="E275" s="59">
        <f t="shared" si="99"/>
        <v>0</v>
      </c>
      <c r="F275" s="59">
        <f t="shared" si="99"/>
        <v>0</v>
      </c>
      <c r="G275" s="59">
        <f t="shared" si="99"/>
        <v>0</v>
      </c>
      <c r="H275" s="59">
        <f t="shared" si="99"/>
        <v>0</v>
      </c>
      <c r="I275" s="59">
        <f t="shared" si="99"/>
        <v>0</v>
      </c>
      <c r="J275" s="59">
        <f t="shared" si="99"/>
        <v>0</v>
      </c>
      <c r="K275" s="59">
        <f t="shared" si="99"/>
        <v>0</v>
      </c>
      <c r="L275" s="59">
        <f t="shared" si="99"/>
        <v>0</v>
      </c>
      <c r="M275" s="59">
        <f t="shared" si="99"/>
        <v>0</v>
      </c>
      <c r="N275" s="59">
        <f t="shared" si="99"/>
        <v>0</v>
      </c>
      <c r="O275" s="59">
        <f t="shared" si="99"/>
        <v>0</v>
      </c>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c r="CC275" s="50"/>
      <c r="CD275" s="50"/>
      <c r="CE275" s="50"/>
      <c r="CF275" s="50"/>
      <c r="CG275" s="50"/>
      <c r="CH275" s="50"/>
      <c r="CI275" s="50"/>
      <c r="CJ275" s="50"/>
      <c r="CK275" s="50"/>
      <c r="CL275" s="50"/>
      <c r="CM275" s="50"/>
      <c r="CN275" s="50"/>
      <c r="CO275" s="50"/>
      <c r="CP275" s="50"/>
      <c r="CQ275" s="50"/>
      <c r="CR275" s="50"/>
      <c r="CS275" s="50"/>
      <c r="CT275" s="50"/>
      <c r="CU275" s="50"/>
      <c r="CV275" s="50"/>
      <c r="CW275" s="50"/>
      <c r="CX275" s="50"/>
      <c r="CY275" s="50"/>
      <c r="CZ275" s="391"/>
    </row>
    <row r="276" spans="2:104" x14ac:dyDescent="0.25">
      <c r="B276" s="392"/>
      <c r="C276" s="390"/>
      <c r="D276" s="420"/>
      <c r="E276" s="50"/>
      <c r="F276" s="50"/>
      <c r="G276" s="50"/>
      <c r="H276" s="50"/>
      <c r="I276" s="5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c r="CC276" s="50"/>
      <c r="CD276" s="50"/>
      <c r="CE276" s="50"/>
      <c r="CF276" s="50"/>
      <c r="CG276" s="50"/>
      <c r="CH276" s="50"/>
      <c r="CI276" s="50"/>
      <c r="CJ276" s="50"/>
      <c r="CK276" s="50"/>
      <c r="CL276" s="50"/>
      <c r="CM276" s="50"/>
      <c r="CN276" s="50"/>
      <c r="CO276" s="50"/>
      <c r="CP276" s="50"/>
      <c r="CQ276" s="50"/>
      <c r="CR276" s="50"/>
      <c r="CS276" s="50"/>
      <c r="CT276" s="50"/>
      <c r="CU276" s="50"/>
      <c r="CV276" s="50"/>
      <c r="CW276" s="50"/>
      <c r="CX276" s="50"/>
      <c r="CY276" s="50"/>
      <c r="CZ276" s="391"/>
    </row>
    <row r="277" spans="2:104" s="109" customFormat="1" x14ac:dyDescent="0.25">
      <c r="B277" s="402" t="s">
        <v>411</v>
      </c>
      <c r="C277" s="417"/>
      <c r="D277" s="417" t="str">
        <f>D250</f>
        <v>H Cost/L Benefit</v>
      </c>
      <c r="E277" s="417" t="str">
        <f>E250</f>
        <v>L Cost/H benefit</v>
      </c>
      <c r="F277" s="50"/>
      <c r="G277" s="50"/>
      <c r="H277" s="50"/>
      <c r="I277" s="50"/>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417"/>
      <c r="AJ277" s="417"/>
      <c r="AK277" s="417"/>
      <c r="AL277" s="417"/>
      <c r="AM277" s="417"/>
      <c r="AN277" s="417"/>
      <c r="AO277" s="417"/>
      <c r="AP277" s="417"/>
      <c r="AQ277" s="417"/>
      <c r="AR277" s="417"/>
      <c r="AS277" s="417"/>
      <c r="AT277" s="417"/>
      <c r="AU277" s="417"/>
      <c r="AV277" s="417"/>
      <c r="AW277" s="417"/>
      <c r="AX277" s="417"/>
      <c r="AY277" s="417"/>
      <c r="AZ277" s="417"/>
      <c r="BA277" s="417"/>
      <c r="BB277" s="417"/>
      <c r="BC277" s="417"/>
      <c r="BD277" s="417"/>
      <c r="BE277" s="417"/>
      <c r="BF277" s="417"/>
      <c r="BG277" s="417"/>
      <c r="BH277" s="417"/>
      <c r="BI277" s="417"/>
      <c r="BJ277" s="417"/>
      <c r="BK277" s="417"/>
      <c r="BL277" s="417"/>
      <c r="BM277" s="417"/>
      <c r="BN277" s="417"/>
      <c r="BO277" s="417"/>
      <c r="BP277" s="417"/>
      <c r="BQ277" s="417"/>
      <c r="BR277" s="417"/>
      <c r="BS277" s="417"/>
      <c r="BT277" s="417"/>
      <c r="BU277" s="417"/>
      <c r="BV277" s="417"/>
      <c r="BW277" s="417"/>
      <c r="BX277" s="417"/>
      <c r="BY277" s="417"/>
      <c r="BZ277" s="417"/>
      <c r="CA277" s="417"/>
      <c r="CB277" s="417"/>
      <c r="CC277" s="417"/>
      <c r="CD277" s="417"/>
      <c r="CE277" s="417"/>
      <c r="CF277" s="417"/>
      <c r="CG277" s="417"/>
      <c r="CH277" s="417"/>
      <c r="CI277" s="417"/>
      <c r="CJ277" s="417"/>
      <c r="CK277" s="417"/>
      <c r="CL277" s="417"/>
      <c r="CM277" s="417"/>
      <c r="CN277" s="417"/>
      <c r="CO277" s="417"/>
      <c r="CP277" s="417"/>
      <c r="CQ277" s="417"/>
      <c r="CR277" s="417"/>
      <c r="CS277" s="417"/>
      <c r="CT277" s="417"/>
      <c r="CU277" s="417"/>
      <c r="CV277" s="417"/>
      <c r="CW277" s="417"/>
      <c r="CX277" s="417"/>
      <c r="CY277" s="417"/>
      <c r="CZ277" s="418"/>
    </row>
    <row r="278" spans="2:104" x14ac:dyDescent="0.25">
      <c r="B278" s="393" t="s">
        <v>57</v>
      </c>
      <c r="C278" s="390" t="s">
        <v>184</v>
      </c>
      <c r="D278" s="59">
        <f t="shared" ref="D278:E283" si="100">D251/1000</f>
        <v>0</v>
      </c>
      <c r="E278" s="59">
        <f t="shared" si="100"/>
        <v>0</v>
      </c>
      <c r="F278" s="50"/>
      <c r="G278" s="50"/>
      <c r="H278" s="50"/>
      <c r="I278" s="5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c r="CC278" s="50"/>
      <c r="CD278" s="50"/>
      <c r="CE278" s="50"/>
      <c r="CF278" s="50"/>
      <c r="CG278" s="50"/>
      <c r="CH278" s="50"/>
      <c r="CI278" s="50"/>
      <c r="CJ278" s="50"/>
      <c r="CK278" s="50"/>
      <c r="CL278" s="50"/>
      <c r="CM278" s="50"/>
      <c r="CN278" s="50"/>
      <c r="CO278" s="50"/>
      <c r="CP278" s="50"/>
      <c r="CQ278" s="50"/>
      <c r="CR278" s="50"/>
      <c r="CS278" s="50"/>
      <c r="CT278" s="50"/>
      <c r="CU278" s="50"/>
      <c r="CV278" s="50"/>
      <c r="CW278" s="50"/>
      <c r="CX278" s="50"/>
      <c r="CY278" s="50"/>
      <c r="CZ278" s="391"/>
    </row>
    <row r="279" spans="2:104" x14ac:dyDescent="0.25">
      <c r="B279" s="393" t="s">
        <v>58</v>
      </c>
      <c r="C279" s="390" t="s">
        <v>184</v>
      </c>
      <c r="D279" s="59">
        <f t="shared" si="100"/>
        <v>0</v>
      </c>
      <c r="E279" s="59">
        <f t="shared" si="100"/>
        <v>0</v>
      </c>
      <c r="F279" s="50"/>
      <c r="G279" s="50"/>
      <c r="H279" s="50"/>
      <c r="I279" s="5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c r="CC279" s="50"/>
      <c r="CD279" s="50"/>
      <c r="CE279" s="50"/>
      <c r="CF279" s="50"/>
      <c r="CG279" s="50"/>
      <c r="CH279" s="50"/>
      <c r="CI279" s="50"/>
      <c r="CJ279" s="50"/>
      <c r="CK279" s="50"/>
      <c r="CL279" s="50"/>
      <c r="CM279" s="50"/>
      <c r="CN279" s="50"/>
      <c r="CO279" s="50"/>
      <c r="CP279" s="50"/>
      <c r="CQ279" s="50"/>
      <c r="CR279" s="50"/>
      <c r="CS279" s="50"/>
      <c r="CT279" s="50"/>
      <c r="CU279" s="50"/>
      <c r="CV279" s="50"/>
      <c r="CW279" s="50"/>
      <c r="CX279" s="50"/>
      <c r="CY279" s="50"/>
      <c r="CZ279" s="391"/>
    </row>
    <row r="280" spans="2:104" x14ac:dyDescent="0.25">
      <c r="B280" s="393" t="s">
        <v>27</v>
      </c>
      <c r="C280" s="390" t="s">
        <v>184</v>
      </c>
      <c r="D280" s="59">
        <f t="shared" si="100"/>
        <v>0</v>
      </c>
      <c r="E280" s="59">
        <f t="shared" si="100"/>
        <v>0</v>
      </c>
      <c r="F280" s="50"/>
      <c r="G280" s="50"/>
      <c r="H280" s="50"/>
      <c r="I280" s="5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c r="CC280" s="50"/>
      <c r="CD280" s="50"/>
      <c r="CE280" s="50"/>
      <c r="CF280" s="50"/>
      <c r="CG280" s="50"/>
      <c r="CH280" s="50"/>
      <c r="CI280" s="50"/>
      <c r="CJ280" s="50"/>
      <c r="CK280" s="50"/>
      <c r="CL280" s="50"/>
      <c r="CM280" s="50"/>
      <c r="CN280" s="50"/>
      <c r="CO280" s="50"/>
      <c r="CP280" s="50"/>
      <c r="CQ280" s="50"/>
      <c r="CR280" s="50"/>
      <c r="CS280" s="50"/>
      <c r="CT280" s="50"/>
      <c r="CU280" s="50"/>
      <c r="CV280" s="50"/>
      <c r="CW280" s="50"/>
      <c r="CX280" s="50"/>
      <c r="CY280" s="50"/>
      <c r="CZ280" s="391"/>
    </row>
    <row r="281" spans="2:104" x14ac:dyDescent="0.25">
      <c r="B281" s="393" t="s">
        <v>52</v>
      </c>
      <c r="C281" s="390" t="s">
        <v>184</v>
      </c>
      <c r="D281" s="59">
        <f t="shared" si="100"/>
        <v>0</v>
      </c>
      <c r="E281" s="59">
        <f t="shared" si="100"/>
        <v>0</v>
      </c>
      <c r="F281" s="50"/>
      <c r="G281" s="50"/>
      <c r="H281" s="50"/>
      <c r="I281" s="5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c r="CC281" s="50"/>
      <c r="CD281" s="50"/>
      <c r="CE281" s="50"/>
      <c r="CF281" s="50"/>
      <c r="CG281" s="50"/>
      <c r="CH281" s="50"/>
      <c r="CI281" s="50"/>
      <c r="CJ281" s="50"/>
      <c r="CK281" s="50"/>
      <c r="CL281" s="50"/>
      <c r="CM281" s="50"/>
      <c r="CN281" s="50"/>
      <c r="CO281" s="50"/>
      <c r="CP281" s="50"/>
      <c r="CQ281" s="50"/>
      <c r="CR281" s="50"/>
      <c r="CS281" s="50"/>
      <c r="CT281" s="50"/>
      <c r="CU281" s="50"/>
      <c r="CV281" s="50"/>
      <c r="CW281" s="50"/>
      <c r="CX281" s="50"/>
      <c r="CY281" s="50"/>
      <c r="CZ281" s="391"/>
    </row>
    <row r="282" spans="2:104" x14ac:dyDescent="0.25">
      <c r="B282" s="393" t="s">
        <v>37</v>
      </c>
      <c r="C282" s="390" t="s">
        <v>184</v>
      </c>
      <c r="D282" s="59">
        <f t="shared" si="100"/>
        <v>0</v>
      </c>
      <c r="E282" s="59">
        <f t="shared" si="100"/>
        <v>0</v>
      </c>
      <c r="F282" s="50"/>
      <c r="G282" s="50"/>
      <c r="H282" s="50"/>
      <c r="I282" s="5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c r="CC282" s="50"/>
      <c r="CD282" s="50"/>
      <c r="CE282" s="50"/>
      <c r="CF282" s="50"/>
      <c r="CG282" s="50"/>
      <c r="CH282" s="50"/>
      <c r="CI282" s="50"/>
      <c r="CJ282" s="50"/>
      <c r="CK282" s="50"/>
      <c r="CL282" s="50"/>
      <c r="CM282" s="50"/>
      <c r="CN282" s="50"/>
      <c r="CO282" s="50"/>
      <c r="CP282" s="50"/>
      <c r="CQ282" s="50"/>
      <c r="CR282" s="50"/>
      <c r="CS282" s="50"/>
      <c r="CT282" s="50"/>
      <c r="CU282" s="50"/>
      <c r="CV282" s="50"/>
      <c r="CW282" s="50"/>
      <c r="CX282" s="50"/>
      <c r="CY282" s="50"/>
      <c r="CZ282" s="391"/>
    </row>
    <row r="283" spans="2:104" x14ac:dyDescent="0.25">
      <c r="B283" s="393" t="s">
        <v>59</v>
      </c>
      <c r="C283" s="390" t="s">
        <v>184</v>
      </c>
      <c r="D283" s="59">
        <f t="shared" si="100"/>
        <v>0</v>
      </c>
      <c r="E283" s="59">
        <f t="shared" si="100"/>
        <v>0</v>
      </c>
      <c r="F283" s="50"/>
      <c r="G283" s="50"/>
      <c r="H283" s="50"/>
      <c r="I283" s="5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c r="CC283" s="50"/>
      <c r="CD283" s="50"/>
      <c r="CE283" s="50"/>
      <c r="CF283" s="50"/>
      <c r="CG283" s="50"/>
      <c r="CH283" s="50"/>
      <c r="CI283" s="50"/>
      <c r="CJ283" s="50"/>
      <c r="CK283" s="50"/>
      <c r="CL283" s="50"/>
      <c r="CM283" s="50"/>
      <c r="CN283" s="50"/>
      <c r="CO283" s="50"/>
      <c r="CP283" s="50"/>
      <c r="CQ283" s="50"/>
      <c r="CR283" s="50"/>
      <c r="CS283" s="50"/>
      <c r="CT283" s="50"/>
      <c r="CU283" s="50"/>
      <c r="CV283" s="50"/>
      <c r="CW283" s="50"/>
      <c r="CX283" s="50"/>
      <c r="CY283" s="50"/>
      <c r="CZ283" s="391"/>
    </row>
    <row r="284" spans="2:104" x14ac:dyDescent="0.25">
      <c r="B284" s="392"/>
      <c r="C284" s="390"/>
      <c r="D284" s="50"/>
      <c r="E284" s="50"/>
      <c r="F284" s="50"/>
      <c r="G284" s="50"/>
      <c r="H284" s="50"/>
      <c r="I284" s="5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c r="CC284" s="50"/>
      <c r="CD284" s="50"/>
      <c r="CE284" s="50"/>
      <c r="CF284" s="50"/>
      <c r="CG284" s="50"/>
      <c r="CH284" s="50"/>
      <c r="CI284" s="50"/>
      <c r="CJ284" s="50"/>
      <c r="CK284" s="50"/>
      <c r="CL284" s="50"/>
      <c r="CM284" s="50"/>
      <c r="CN284" s="50"/>
      <c r="CO284" s="50"/>
      <c r="CP284" s="50"/>
      <c r="CQ284" s="50"/>
      <c r="CR284" s="50"/>
      <c r="CS284" s="50"/>
      <c r="CT284" s="50"/>
      <c r="CU284" s="50"/>
      <c r="CV284" s="50"/>
      <c r="CW284" s="50"/>
      <c r="CX284" s="50"/>
      <c r="CY284" s="50"/>
      <c r="CZ284" s="391"/>
    </row>
    <row r="285" spans="2:104" ht="15.75" thickBot="1" x14ac:dyDescent="0.3">
      <c r="B285" s="421"/>
      <c r="C285" s="422"/>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423"/>
      <c r="AJ285" s="423"/>
      <c r="AK285" s="423"/>
      <c r="AL285" s="423"/>
      <c r="AM285" s="423"/>
      <c r="AN285" s="423"/>
      <c r="AO285" s="423"/>
      <c r="AP285" s="423"/>
      <c r="AQ285" s="423"/>
      <c r="AR285" s="423"/>
      <c r="AS285" s="423"/>
      <c r="AT285" s="423"/>
      <c r="AU285" s="423"/>
      <c r="AV285" s="423"/>
      <c r="AW285" s="423"/>
      <c r="AX285" s="423"/>
      <c r="AY285" s="423"/>
      <c r="AZ285" s="423"/>
      <c r="BA285" s="423"/>
      <c r="BB285" s="423"/>
      <c r="BC285" s="423"/>
      <c r="BD285" s="423"/>
      <c r="BE285" s="423"/>
      <c r="BF285" s="423"/>
      <c r="BG285" s="423"/>
      <c r="BH285" s="423"/>
      <c r="BI285" s="423"/>
      <c r="BJ285" s="423"/>
      <c r="BK285" s="423"/>
      <c r="BL285" s="423"/>
      <c r="BM285" s="423"/>
      <c r="BN285" s="423"/>
      <c r="BO285" s="423"/>
      <c r="BP285" s="423"/>
      <c r="BQ285" s="423"/>
      <c r="BR285" s="423"/>
      <c r="BS285" s="423"/>
      <c r="BT285" s="423"/>
      <c r="BU285" s="423"/>
      <c r="BV285" s="423"/>
      <c r="BW285" s="423"/>
      <c r="BX285" s="423"/>
      <c r="BY285" s="423"/>
      <c r="BZ285" s="423"/>
      <c r="CA285" s="423"/>
      <c r="CB285" s="423"/>
      <c r="CC285" s="423"/>
      <c r="CD285" s="423"/>
      <c r="CE285" s="423"/>
      <c r="CF285" s="423"/>
      <c r="CG285" s="423"/>
      <c r="CH285" s="423"/>
      <c r="CI285" s="423"/>
      <c r="CJ285" s="423"/>
      <c r="CK285" s="423"/>
      <c r="CL285" s="423"/>
      <c r="CM285" s="423"/>
      <c r="CN285" s="423"/>
      <c r="CO285" s="423"/>
      <c r="CP285" s="423"/>
      <c r="CQ285" s="423"/>
      <c r="CR285" s="423"/>
      <c r="CS285" s="423"/>
      <c r="CT285" s="423"/>
      <c r="CU285" s="423"/>
      <c r="CV285" s="423"/>
      <c r="CW285" s="423"/>
      <c r="CX285" s="423"/>
      <c r="CY285" s="423"/>
      <c r="CZ285" s="424"/>
    </row>
  </sheetData>
  <sheetProtection algorithmName="SHA-512" hashValue="Bc/tlAnraZ0y3me/+tx6zO0LmEV8sukrvyYQ0SMfLcfKxAfNAkqmV8njvtcOU0zz1qKOcPwSM7gyL5SBUVkZFQ==" saltValue="p9+XhwrGZk5P0HKHgqOUHQ==" spinCount="100000" sheet="1" objects="1" scenarios="1"/>
  <hyperlinks>
    <hyperlink ref="C2" location="'Data Input - Option 4'!A1" display="&lt;&lt; BACK to Data Input" xr:uid="{00000000-0004-0000-1700-000000000000}"/>
  </hyperlinks>
  <pageMargins left="0.7" right="0.7" top="0.75" bottom="0.75" header="0.3" footer="0.3"/>
  <pageSetup paperSize="9" orientation="portrait"/>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tabColor rgb="FFFFFF00"/>
    <pageSetUpPr autoPageBreaks="0"/>
  </sheetPr>
  <dimension ref="A1:CZ285"/>
  <sheetViews>
    <sheetView showRowColHeaders="0" zoomScale="80" zoomScaleNormal="80" workbookViewId="0">
      <pane xSplit="3" ySplit="7" topLeftCell="D233" activePane="bottomRight" state="frozen"/>
      <selection activeCell="O248" sqref="D243:O248"/>
      <selection pane="topRight" activeCell="O248" sqref="D243:O248"/>
      <selection pane="bottomLeft" activeCell="O248" sqref="D243:O248"/>
      <selection pane="bottomRight" activeCell="D154" sqref="D154"/>
    </sheetView>
  </sheetViews>
  <sheetFormatPr defaultColWidth="9.140625" defaultRowHeight="15" x14ac:dyDescent="0.25"/>
  <cols>
    <col min="1" max="1" width="1.5703125" style="91" customWidth="1"/>
    <col min="2" max="2" width="55.5703125" style="91" bestFit="1" customWidth="1"/>
    <col min="3" max="3" width="20.28515625" style="388" bestFit="1" customWidth="1"/>
    <col min="4" max="7" width="24.140625" style="92" customWidth="1"/>
    <col min="8" max="10" width="25.140625" style="92" customWidth="1"/>
    <col min="11" max="11" width="15.7109375" style="92" bestFit="1" customWidth="1"/>
    <col min="12" max="12" width="16.28515625" style="92" bestFit="1" customWidth="1"/>
    <col min="13" max="14" width="15.7109375" style="92" bestFit="1" customWidth="1"/>
    <col min="15" max="15" width="15.42578125" style="92" bestFit="1" customWidth="1"/>
    <col min="16" max="16" width="23.7109375" style="92" bestFit="1" customWidth="1"/>
    <col min="17" max="17" width="24.28515625" style="92" bestFit="1" customWidth="1"/>
    <col min="18" max="18" width="18.5703125" style="92" bestFit="1" customWidth="1"/>
    <col min="19" max="19" width="37.85546875" style="92" bestFit="1" customWidth="1"/>
    <col min="20" max="20" width="14.42578125" style="92" customWidth="1"/>
    <col min="21" max="21" width="12.7109375" style="92" customWidth="1"/>
    <col min="22" max="62" width="14.42578125" style="92" bestFit="1" customWidth="1"/>
    <col min="63" max="63" width="15" style="92" bestFit="1" customWidth="1"/>
    <col min="64" max="16384" width="9.140625" style="92"/>
  </cols>
  <sheetData>
    <row r="1" spans="2:104" ht="18" customHeight="1" thickBot="1" x14ac:dyDescent="0.3"/>
    <row r="2" spans="2:104" ht="33" customHeight="1" x14ac:dyDescent="0.25">
      <c r="B2" s="598" t="s">
        <v>584</v>
      </c>
      <c r="C2" s="619" t="s">
        <v>587</v>
      </c>
      <c r="D2" s="599"/>
      <c r="E2" s="599"/>
      <c r="F2" s="599"/>
      <c r="G2" s="599"/>
      <c r="H2" s="599"/>
      <c r="I2" s="599"/>
      <c r="J2" s="599"/>
      <c r="K2" s="599"/>
      <c r="L2" s="599"/>
      <c r="M2" s="599"/>
      <c r="N2" s="599"/>
      <c r="O2" s="599"/>
      <c r="P2" s="599"/>
      <c r="Q2" s="599"/>
      <c r="R2" s="599"/>
      <c r="S2" s="599"/>
      <c r="T2" s="599"/>
      <c r="U2" s="599"/>
      <c r="V2" s="599"/>
      <c r="W2" s="599"/>
      <c r="X2" s="599"/>
      <c r="Y2" s="599"/>
      <c r="Z2" s="599"/>
      <c r="AA2" s="599"/>
      <c r="AB2" s="599"/>
      <c r="AC2" s="599"/>
      <c r="AD2" s="599"/>
      <c r="AE2" s="599"/>
      <c r="AF2" s="599"/>
      <c r="AG2" s="599"/>
      <c r="AH2" s="599"/>
      <c r="AI2" s="599"/>
      <c r="AJ2" s="599"/>
      <c r="AK2" s="599"/>
      <c r="AL2" s="599"/>
      <c r="AM2" s="599"/>
      <c r="AN2" s="599"/>
      <c r="AO2" s="599"/>
      <c r="AP2" s="599"/>
      <c r="AQ2" s="599"/>
      <c r="AR2" s="599"/>
      <c r="AS2" s="599"/>
      <c r="AT2" s="599"/>
      <c r="AU2" s="599"/>
      <c r="AV2" s="599"/>
      <c r="AW2" s="599"/>
      <c r="AX2" s="599"/>
      <c r="AY2" s="599"/>
      <c r="AZ2" s="599"/>
      <c r="BA2" s="599"/>
      <c r="BB2" s="599"/>
      <c r="BC2" s="599"/>
      <c r="BD2" s="599"/>
      <c r="BE2" s="599"/>
      <c r="BF2" s="599"/>
      <c r="BG2" s="599"/>
      <c r="BH2" s="599"/>
      <c r="BI2" s="599"/>
      <c r="BJ2" s="599"/>
      <c r="BK2" s="599"/>
      <c r="BL2" s="599"/>
      <c r="BM2" s="599"/>
      <c r="BN2" s="599"/>
      <c r="BO2" s="599"/>
      <c r="BP2" s="599"/>
      <c r="BQ2" s="599"/>
      <c r="BR2" s="599"/>
      <c r="BS2" s="599"/>
      <c r="BT2" s="599"/>
      <c r="BU2" s="599"/>
      <c r="BV2" s="599"/>
      <c r="BW2" s="599"/>
      <c r="BX2" s="599"/>
      <c r="BY2" s="599"/>
      <c r="BZ2" s="599"/>
      <c r="CA2" s="599"/>
      <c r="CB2" s="599"/>
      <c r="CC2" s="599"/>
      <c r="CD2" s="599"/>
      <c r="CE2" s="599"/>
      <c r="CF2" s="599"/>
      <c r="CG2" s="599"/>
      <c r="CH2" s="599"/>
      <c r="CI2" s="599"/>
      <c r="CJ2" s="599"/>
      <c r="CK2" s="599"/>
      <c r="CL2" s="599"/>
      <c r="CM2" s="599"/>
      <c r="CN2" s="599"/>
      <c r="CO2" s="599"/>
      <c r="CP2" s="599"/>
      <c r="CQ2" s="599"/>
      <c r="CR2" s="599"/>
      <c r="CS2" s="599"/>
      <c r="CT2" s="599"/>
      <c r="CU2" s="599"/>
      <c r="CV2" s="599"/>
      <c r="CW2" s="599"/>
      <c r="CX2" s="599"/>
      <c r="CY2" s="599"/>
      <c r="CZ2" s="600"/>
    </row>
    <row r="3" spans="2:104" x14ac:dyDescent="0.25">
      <c r="B3" s="425" t="str">
        <f>IF(ISBLANK('Data Input - Case description'!G22),"Option not selected",'Data Input - Case description'!G22)</f>
        <v>Option not selected</v>
      </c>
      <c r="C3" s="39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391"/>
    </row>
    <row r="4" spans="2:104" x14ac:dyDescent="0.25">
      <c r="B4" s="393" t="s">
        <v>453</v>
      </c>
      <c r="C4" s="390">
        <f>IF('Data Input - General'!F25=0,'Data Input - General'!F22,'Data Input - General'!F25)</f>
        <v>0</v>
      </c>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391"/>
    </row>
    <row r="5" spans="2:104" x14ac:dyDescent="0.25">
      <c r="B5" s="393" t="s">
        <v>74</v>
      </c>
      <c r="C5" s="390"/>
      <c r="D5" s="79">
        <v>0</v>
      </c>
      <c r="E5" s="79">
        <v>1</v>
      </c>
      <c r="F5" s="79">
        <v>2</v>
      </c>
      <c r="G5" s="79">
        <v>3</v>
      </c>
      <c r="H5" s="79">
        <v>4</v>
      </c>
      <c r="I5" s="79">
        <v>5</v>
      </c>
      <c r="J5" s="79">
        <v>6</v>
      </c>
      <c r="K5" s="79">
        <v>7</v>
      </c>
      <c r="L5" s="79">
        <v>8</v>
      </c>
      <c r="M5" s="79">
        <v>9</v>
      </c>
      <c r="N5" s="79">
        <v>10</v>
      </c>
      <c r="O5" s="79">
        <v>11</v>
      </c>
      <c r="P5" s="79">
        <v>12</v>
      </c>
      <c r="Q5" s="79">
        <v>13</v>
      </c>
      <c r="R5" s="79">
        <v>14</v>
      </c>
      <c r="S5" s="79">
        <v>15</v>
      </c>
      <c r="T5" s="79">
        <v>16</v>
      </c>
      <c r="U5" s="79">
        <v>17</v>
      </c>
      <c r="V5" s="79">
        <v>18</v>
      </c>
      <c r="W5" s="79">
        <v>19</v>
      </c>
      <c r="X5" s="79">
        <v>20</v>
      </c>
      <c r="Y5" s="79">
        <v>21</v>
      </c>
      <c r="Z5" s="79">
        <v>22</v>
      </c>
      <c r="AA5" s="79">
        <v>23</v>
      </c>
      <c r="AB5" s="79">
        <v>24</v>
      </c>
      <c r="AC5" s="79">
        <v>25</v>
      </c>
      <c r="AD5" s="79">
        <v>26</v>
      </c>
      <c r="AE5" s="79">
        <v>27</v>
      </c>
      <c r="AF5" s="79">
        <v>28</v>
      </c>
      <c r="AG5" s="79">
        <v>29</v>
      </c>
      <c r="AH5" s="79">
        <v>30</v>
      </c>
      <c r="AI5" s="79">
        <v>31</v>
      </c>
      <c r="AJ5" s="79">
        <v>32</v>
      </c>
      <c r="AK5" s="79">
        <v>33</v>
      </c>
      <c r="AL5" s="79">
        <v>34</v>
      </c>
      <c r="AM5" s="79">
        <v>35</v>
      </c>
      <c r="AN5" s="79">
        <v>36</v>
      </c>
      <c r="AO5" s="79">
        <v>37</v>
      </c>
      <c r="AP5" s="79">
        <v>38</v>
      </c>
      <c r="AQ5" s="79">
        <v>39</v>
      </c>
      <c r="AR5" s="79">
        <v>40</v>
      </c>
      <c r="AS5" s="79">
        <v>41</v>
      </c>
      <c r="AT5" s="79">
        <v>42</v>
      </c>
      <c r="AU5" s="79">
        <v>43</v>
      </c>
      <c r="AV5" s="79">
        <v>44</v>
      </c>
      <c r="AW5" s="79">
        <v>45</v>
      </c>
      <c r="AX5" s="79">
        <v>46</v>
      </c>
      <c r="AY5" s="79">
        <v>47</v>
      </c>
      <c r="AZ5" s="79">
        <v>48</v>
      </c>
      <c r="BA5" s="79">
        <v>49</v>
      </c>
      <c r="BB5" s="79">
        <v>50</v>
      </c>
      <c r="BC5" s="79">
        <v>51</v>
      </c>
      <c r="BD5" s="79">
        <v>52</v>
      </c>
      <c r="BE5" s="79">
        <v>53</v>
      </c>
      <c r="BF5" s="79">
        <v>54</v>
      </c>
      <c r="BG5" s="79">
        <v>55</v>
      </c>
      <c r="BH5" s="79">
        <v>56</v>
      </c>
      <c r="BI5" s="79">
        <v>57</v>
      </c>
      <c r="BJ5" s="79">
        <v>58</v>
      </c>
      <c r="BK5" s="79">
        <v>59</v>
      </c>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50"/>
      <c r="CR5" s="50"/>
      <c r="CS5" s="50"/>
      <c r="CT5" s="50"/>
      <c r="CU5" s="50"/>
      <c r="CV5" s="50"/>
      <c r="CW5" s="50"/>
      <c r="CX5" s="50"/>
      <c r="CY5" s="50"/>
      <c r="CZ5" s="391"/>
    </row>
    <row r="6" spans="2:104" x14ac:dyDescent="0.25">
      <c r="B6" s="393" t="s">
        <v>33</v>
      </c>
      <c r="C6" s="390"/>
      <c r="D6" s="58">
        <f>'Data Input - Option 5'!H7</f>
        <v>0</v>
      </c>
      <c r="E6" s="58">
        <f>'Data Input - Option 5'!I7</f>
        <v>0</v>
      </c>
      <c r="F6" s="58">
        <f>'Data Input - Option 5'!J7</f>
        <v>0</v>
      </c>
      <c r="G6" s="58">
        <f>'Data Input - Option 5'!K7</f>
        <v>0</v>
      </c>
      <c r="H6" s="58">
        <f>'Data Input - Option 5'!L7</f>
        <v>0</v>
      </c>
      <c r="I6" s="58">
        <f>'Data Input - Option 5'!M7</f>
        <v>0</v>
      </c>
      <c r="J6" s="58">
        <f>'Data Input - Option 5'!N7</f>
        <v>0</v>
      </c>
      <c r="K6" s="58">
        <f>'Data Input - Option 5'!O7</f>
        <v>0</v>
      </c>
      <c r="L6" s="58">
        <f>'Data Input - Option 5'!P7</f>
        <v>0</v>
      </c>
      <c r="M6" s="58">
        <f>'Data Input - Option 5'!Q7</f>
        <v>0</v>
      </c>
      <c r="N6" s="58">
        <f>'Data Input - Option 5'!R7</f>
        <v>0</v>
      </c>
      <c r="O6" s="58">
        <f>'Data Input - Option 5'!S7</f>
        <v>0</v>
      </c>
      <c r="P6" s="58">
        <f>'Data Input - Option 5'!T7</f>
        <v>0</v>
      </c>
      <c r="Q6" s="58">
        <f>'Data Input - Option 5'!U7</f>
        <v>0</v>
      </c>
      <c r="R6" s="58">
        <f>'Data Input - Option 5'!V7</f>
        <v>0</v>
      </c>
      <c r="S6" s="58">
        <f>'Data Input - Option 5'!W7</f>
        <v>0</v>
      </c>
      <c r="T6" s="58">
        <f>'Data Input - Option 5'!X7</f>
        <v>0</v>
      </c>
      <c r="U6" s="58">
        <f>'Data Input - Option 5'!Y7</f>
        <v>0</v>
      </c>
      <c r="V6" s="58">
        <f>'Data Input - Option 5'!Z7</f>
        <v>0</v>
      </c>
      <c r="W6" s="58">
        <f>'Data Input - Option 5'!AA7</f>
        <v>0</v>
      </c>
      <c r="X6" s="58">
        <f>'Data Input - Option 5'!AB7</f>
        <v>0</v>
      </c>
      <c r="Y6" s="58">
        <f>'Data Input - Option 5'!AC7</f>
        <v>0</v>
      </c>
      <c r="Z6" s="58">
        <f>'Data Input - Option 5'!AD7</f>
        <v>0</v>
      </c>
      <c r="AA6" s="58">
        <f>'Data Input - Option 5'!AE7</f>
        <v>0</v>
      </c>
      <c r="AB6" s="58">
        <f>'Data Input - Option 5'!AF7</f>
        <v>0</v>
      </c>
      <c r="AC6" s="58">
        <f>'Data Input - Option 5'!AG7</f>
        <v>0</v>
      </c>
      <c r="AD6" s="58">
        <f>'Data Input - Option 5'!AH7</f>
        <v>0</v>
      </c>
      <c r="AE6" s="58">
        <f>'Data Input - Option 5'!AI7</f>
        <v>0</v>
      </c>
      <c r="AF6" s="58">
        <f>'Data Input - Option 5'!AJ7</f>
        <v>0</v>
      </c>
      <c r="AG6" s="58">
        <f>'Data Input - Option 5'!AK7</f>
        <v>0</v>
      </c>
      <c r="AH6" s="58">
        <f>'Data Input - Option 5'!AL7</f>
        <v>0</v>
      </c>
      <c r="AI6" s="58">
        <f>'Data Input - Option 5'!AM7</f>
        <v>0</v>
      </c>
      <c r="AJ6" s="58">
        <f>'Data Input - Option 5'!AN7</f>
        <v>0</v>
      </c>
      <c r="AK6" s="58">
        <f>'Data Input - Option 5'!AO7</f>
        <v>0</v>
      </c>
      <c r="AL6" s="58">
        <f>'Data Input - Option 5'!AP7</f>
        <v>0</v>
      </c>
      <c r="AM6" s="58">
        <f>'Data Input - Option 5'!AQ7</f>
        <v>0</v>
      </c>
      <c r="AN6" s="58">
        <f>'Data Input - Option 5'!AR7</f>
        <v>0</v>
      </c>
      <c r="AO6" s="58">
        <f>'Data Input - Option 5'!AS7</f>
        <v>0</v>
      </c>
      <c r="AP6" s="58">
        <f>'Data Input - Option 5'!AT7</f>
        <v>0</v>
      </c>
      <c r="AQ6" s="58">
        <f>'Data Input - Option 5'!AU7</f>
        <v>0</v>
      </c>
      <c r="AR6" s="58">
        <f>'Data Input - Option 5'!AV7</f>
        <v>0</v>
      </c>
      <c r="AS6" s="58">
        <f>'Data Input - Option 5'!AW7</f>
        <v>0</v>
      </c>
      <c r="AT6" s="58">
        <f>'Data Input - Option 5'!AX7</f>
        <v>0</v>
      </c>
      <c r="AU6" s="58">
        <f>'Data Input - Option 5'!AY7</f>
        <v>0</v>
      </c>
      <c r="AV6" s="58">
        <f>'Data Input - Option 5'!AZ7</f>
        <v>0</v>
      </c>
      <c r="AW6" s="58">
        <f>'Data Input - Option 5'!BA7</f>
        <v>0</v>
      </c>
      <c r="AX6" s="58">
        <f>'Data Input - Option 5'!BB7</f>
        <v>0</v>
      </c>
      <c r="AY6" s="58">
        <f>'Data Input - Option 5'!BC7</f>
        <v>0</v>
      </c>
      <c r="AZ6" s="58">
        <f>'Data Input - Option 5'!BD7</f>
        <v>0</v>
      </c>
      <c r="BA6" s="58">
        <f>'Data Input - Option 5'!BE7</f>
        <v>0</v>
      </c>
      <c r="BB6" s="58">
        <f>'Data Input - Option 5'!BF7</f>
        <v>0</v>
      </c>
      <c r="BC6" s="58">
        <f>'Data Input - Option 5'!BG7</f>
        <v>0</v>
      </c>
      <c r="BD6" s="58">
        <f>'Data Input - Option 5'!BH7</f>
        <v>0</v>
      </c>
      <c r="BE6" s="58">
        <f>'Data Input - Option 5'!BI7</f>
        <v>0</v>
      </c>
      <c r="BF6" s="58">
        <f>'Data Input - Option 5'!BJ7</f>
        <v>0</v>
      </c>
      <c r="BG6" s="58">
        <f>'Data Input - Option 5'!BK7</f>
        <v>0</v>
      </c>
      <c r="BH6" s="58">
        <f>'Data Input - Option 5'!BL7</f>
        <v>0</v>
      </c>
      <c r="BI6" s="58">
        <f>'Data Input - Option 5'!BM7</f>
        <v>0</v>
      </c>
      <c r="BJ6" s="58">
        <f>'Data Input - Option 5'!BN7</f>
        <v>0</v>
      </c>
      <c r="BK6" s="58">
        <f>'Data Input - Option 5'!BO7</f>
        <v>0</v>
      </c>
      <c r="BL6" s="58">
        <f>'Data Input - Option 5'!BP7</f>
        <v>0</v>
      </c>
      <c r="BM6" s="58">
        <f>'Data Input - Option 5'!BQ7</f>
        <v>0</v>
      </c>
      <c r="BN6" s="58">
        <f>'Data Input - Option 5'!BR7</f>
        <v>0</v>
      </c>
      <c r="BO6" s="58">
        <f>'Data Input - Option 5'!BS7</f>
        <v>0</v>
      </c>
      <c r="BP6" s="58">
        <f>'Data Input - Option 5'!BT7</f>
        <v>0</v>
      </c>
      <c r="BQ6" s="58">
        <f>'Data Input - Option 5'!BU7</f>
        <v>0</v>
      </c>
      <c r="BR6" s="58">
        <f>'Data Input - Option 5'!BV7</f>
        <v>0</v>
      </c>
      <c r="BS6" s="58">
        <f>'Data Input - Option 5'!BW7</f>
        <v>0</v>
      </c>
      <c r="BT6" s="58">
        <f>'Data Input - Option 5'!BX7</f>
        <v>0</v>
      </c>
      <c r="BU6" s="58">
        <f>'Data Input - Option 5'!BY7</f>
        <v>0</v>
      </c>
      <c r="BV6" s="58">
        <f>'Data Input - Option 5'!BZ7</f>
        <v>0</v>
      </c>
      <c r="BW6" s="58">
        <f>'Data Input - Option 5'!CA7</f>
        <v>0</v>
      </c>
      <c r="BX6" s="58">
        <f>'Data Input - Option 5'!CB7</f>
        <v>0</v>
      </c>
      <c r="BY6" s="58">
        <f>'Data Input - Option 5'!CC7</f>
        <v>0</v>
      </c>
      <c r="BZ6" s="58">
        <f>'Data Input - Option 5'!CD7</f>
        <v>0</v>
      </c>
      <c r="CA6" s="58">
        <f>'Data Input - Option 5'!CE7</f>
        <v>0</v>
      </c>
      <c r="CB6" s="58">
        <f>'Data Input - Option 5'!CF7</f>
        <v>0</v>
      </c>
      <c r="CC6" s="58">
        <f>'Data Input - Option 5'!CG7</f>
        <v>0</v>
      </c>
      <c r="CD6" s="58">
        <f>'Data Input - Option 5'!CH7</f>
        <v>0</v>
      </c>
      <c r="CE6" s="58">
        <f>'Data Input - Option 5'!CI7</f>
        <v>0</v>
      </c>
      <c r="CF6" s="58">
        <f>'Data Input - Option 5'!CJ7</f>
        <v>0</v>
      </c>
      <c r="CG6" s="58">
        <f>'Data Input - Option 5'!CK7</f>
        <v>0</v>
      </c>
      <c r="CH6" s="58">
        <f>'Data Input - Option 5'!CL7</f>
        <v>0</v>
      </c>
      <c r="CI6" s="58">
        <f>'Data Input - Option 5'!CM7</f>
        <v>0</v>
      </c>
      <c r="CJ6" s="58">
        <f>'Data Input - Option 5'!CN7</f>
        <v>0</v>
      </c>
      <c r="CK6" s="58">
        <f>'Data Input - Option 5'!CO7</f>
        <v>0</v>
      </c>
      <c r="CL6" s="58">
        <f>'Data Input - Option 5'!CP7</f>
        <v>0</v>
      </c>
      <c r="CM6" s="58">
        <f>'Data Input - Option 5'!CQ7</f>
        <v>0</v>
      </c>
      <c r="CN6" s="58">
        <f>'Data Input - Option 5'!CR7</f>
        <v>0</v>
      </c>
      <c r="CO6" s="58">
        <f>'Data Input - Option 5'!CS7</f>
        <v>0</v>
      </c>
      <c r="CP6" s="58">
        <f>'Data Input - Option 5'!CT7</f>
        <v>0</v>
      </c>
      <c r="CQ6" s="58">
        <f>'Data Input - Option 5'!CU7</f>
        <v>0</v>
      </c>
      <c r="CR6" s="58">
        <f>'Data Input - Option 5'!CV7</f>
        <v>0</v>
      </c>
      <c r="CS6" s="58">
        <f>'Data Input - Option 5'!CW7</f>
        <v>0</v>
      </c>
      <c r="CT6" s="58">
        <f>'Data Input - Option 5'!CX7</f>
        <v>0</v>
      </c>
      <c r="CU6" s="58">
        <f>'Data Input - Option 5'!CY7</f>
        <v>0</v>
      </c>
      <c r="CV6" s="58">
        <f>'Data Input - Option 5'!CZ7</f>
        <v>0</v>
      </c>
      <c r="CW6" s="58">
        <f>'Data Input - Option 5'!DA7</f>
        <v>0</v>
      </c>
      <c r="CX6" s="58">
        <f>'Data Input - Option 5'!DB7</f>
        <v>0</v>
      </c>
      <c r="CY6" s="58">
        <f>'Data Input - Option 5'!DC7</f>
        <v>0</v>
      </c>
      <c r="CZ6" s="391"/>
    </row>
    <row r="7" spans="2:104" x14ac:dyDescent="0.25">
      <c r="B7" s="394" t="s">
        <v>88</v>
      </c>
      <c r="C7" s="49"/>
      <c r="D7" s="59">
        <f>IF(D6=0,0,'Discount and deflators'!F12)</f>
        <v>0</v>
      </c>
      <c r="E7" s="59">
        <f>IF(E6=0,0,'Discount and deflators'!G12)</f>
        <v>0</v>
      </c>
      <c r="F7" s="59">
        <f>IF(F6=0,0,'Discount and deflators'!H12)</f>
        <v>0</v>
      </c>
      <c r="G7" s="59">
        <f>IF(G6=0,0,'Discount and deflators'!I12)</f>
        <v>0</v>
      </c>
      <c r="H7" s="59">
        <f>IF(H6=0,0,'Discount and deflators'!J12)</f>
        <v>0</v>
      </c>
      <c r="I7" s="59">
        <f>IF(I6=0,0,'Discount and deflators'!K12)</f>
        <v>0</v>
      </c>
      <c r="J7" s="59">
        <f>IF(J6=0,0,'Discount and deflators'!L12)</f>
        <v>0</v>
      </c>
      <c r="K7" s="59">
        <f>IF(K6=0,0,'Discount and deflators'!M12)</f>
        <v>0</v>
      </c>
      <c r="L7" s="59">
        <f>IF(L6=0,0,'Discount and deflators'!N12)</f>
        <v>0</v>
      </c>
      <c r="M7" s="59">
        <f>IF(M6=0,0,'Discount and deflators'!O12)</f>
        <v>0</v>
      </c>
      <c r="N7" s="59">
        <f>IF(N6=0,0,'Discount and deflators'!P12)</f>
        <v>0</v>
      </c>
      <c r="O7" s="59">
        <f>IF(O6=0,0,'Discount and deflators'!Q12)</f>
        <v>0</v>
      </c>
      <c r="P7" s="59">
        <f>IF(P6=0,0,'Discount and deflators'!R12)</f>
        <v>0</v>
      </c>
      <c r="Q7" s="59">
        <f>IF(Q6=0,0,'Discount and deflators'!S12)</f>
        <v>0</v>
      </c>
      <c r="R7" s="59">
        <f>IF(R6=0,0,'Discount and deflators'!T12)</f>
        <v>0</v>
      </c>
      <c r="S7" s="59">
        <f>IF(S6=0,0,'Discount and deflators'!U12)</f>
        <v>0</v>
      </c>
      <c r="T7" s="59">
        <f>IF(T6=0,0,'Discount and deflators'!V12)</f>
        <v>0</v>
      </c>
      <c r="U7" s="59">
        <f>IF(U6=0,0,'Discount and deflators'!W12)</f>
        <v>0</v>
      </c>
      <c r="V7" s="59">
        <f>IF(V6=0,0,'Discount and deflators'!X12)</f>
        <v>0</v>
      </c>
      <c r="W7" s="59">
        <f>IF(W6=0,0,'Discount and deflators'!Y12)</f>
        <v>0</v>
      </c>
      <c r="X7" s="59">
        <f>IF(X6=0,0,'Discount and deflators'!Z12)</f>
        <v>0</v>
      </c>
      <c r="Y7" s="59">
        <f>IF(Y6=0,0,'Discount and deflators'!AA12)</f>
        <v>0</v>
      </c>
      <c r="Z7" s="59">
        <f>IF(Z6=0,0,'Discount and deflators'!AB12)</f>
        <v>0</v>
      </c>
      <c r="AA7" s="59">
        <f>IF(AA6=0,0,'Discount and deflators'!AC12)</f>
        <v>0</v>
      </c>
      <c r="AB7" s="59">
        <f>IF(AB6=0,0,'Discount and deflators'!AD12)</f>
        <v>0</v>
      </c>
      <c r="AC7" s="59">
        <f>IF(AC6=0,0,'Discount and deflators'!AE12)</f>
        <v>0</v>
      </c>
      <c r="AD7" s="59">
        <f>IF(AD6=0,0,'Discount and deflators'!AF12)</f>
        <v>0</v>
      </c>
      <c r="AE7" s="59">
        <f>IF(AE6=0,0,'Discount and deflators'!AG12)</f>
        <v>0</v>
      </c>
      <c r="AF7" s="59">
        <f>IF(AF6=0,0,'Discount and deflators'!AH12)</f>
        <v>0</v>
      </c>
      <c r="AG7" s="59">
        <f>IF(AG6=0,0,'Discount and deflators'!AI12)</f>
        <v>0</v>
      </c>
      <c r="AH7" s="59">
        <f>IF(AH6=0,0,'Discount and deflators'!AJ12)</f>
        <v>0</v>
      </c>
      <c r="AI7" s="59">
        <f>IF(AI6=0,0,'Discount and deflators'!AK12)</f>
        <v>0</v>
      </c>
      <c r="AJ7" s="59">
        <f>IF(AJ6=0,0,'Discount and deflators'!AL12)</f>
        <v>0</v>
      </c>
      <c r="AK7" s="59">
        <f>IF(AK6=0,0,'Discount and deflators'!AM12)</f>
        <v>0</v>
      </c>
      <c r="AL7" s="59">
        <f>IF(AL6=0,0,'Discount and deflators'!AN12)</f>
        <v>0</v>
      </c>
      <c r="AM7" s="59">
        <f>IF(AM6=0,0,'Discount and deflators'!AO12)</f>
        <v>0</v>
      </c>
      <c r="AN7" s="59">
        <f>IF(AN6=0,0,'Discount and deflators'!AP12)</f>
        <v>0</v>
      </c>
      <c r="AO7" s="59">
        <f>IF(AO6=0,0,'Discount and deflators'!AQ12)</f>
        <v>0</v>
      </c>
      <c r="AP7" s="59">
        <f>IF(AP6=0,0,'Discount and deflators'!AR12)</f>
        <v>0</v>
      </c>
      <c r="AQ7" s="59">
        <f>IF(AQ6=0,0,'Discount and deflators'!AS12)</f>
        <v>0</v>
      </c>
      <c r="AR7" s="59">
        <f>IF(AR6=0,0,'Discount and deflators'!AT12)</f>
        <v>0</v>
      </c>
      <c r="AS7" s="59">
        <f>IF(AS6=0,0,'Discount and deflators'!AU12)</f>
        <v>0</v>
      </c>
      <c r="AT7" s="59">
        <f>IF(AT6=0,0,'Discount and deflators'!AV12)</f>
        <v>0</v>
      </c>
      <c r="AU7" s="59">
        <f>IF(AU6=0,0,'Discount and deflators'!AW12)</f>
        <v>0</v>
      </c>
      <c r="AV7" s="59">
        <f>IF(AV6=0,0,'Discount and deflators'!AX12)</f>
        <v>0</v>
      </c>
      <c r="AW7" s="59">
        <f>IF(AW6=0,0,'Discount and deflators'!AY12)</f>
        <v>0</v>
      </c>
      <c r="AX7" s="59">
        <f>IF(AX6=0,0,'Discount and deflators'!AZ12)</f>
        <v>0</v>
      </c>
      <c r="AY7" s="59">
        <f>IF(AY6=0,0,'Discount and deflators'!BA12)</f>
        <v>0</v>
      </c>
      <c r="AZ7" s="59">
        <f>IF(AZ6=0,0,'Discount and deflators'!BB12)</f>
        <v>0</v>
      </c>
      <c r="BA7" s="59">
        <f>IF(BA6=0,0,'Discount and deflators'!BC12)</f>
        <v>0</v>
      </c>
      <c r="BB7" s="59">
        <f>IF(BB6=0,0,'Discount and deflators'!BD12)</f>
        <v>0</v>
      </c>
      <c r="BC7" s="59">
        <f>IF(BC6=0,0,'Discount and deflators'!BE12)</f>
        <v>0</v>
      </c>
      <c r="BD7" s="59">
        <f>IF(BD6=0,0,'Discount and deflators'!BF12)</f>
        <v>0</v>
      </c>
      <c r="BE7" s="59">
        <f>IF(BE6=0,0,'Discount and deflators'!BG12)</f>
        <v>0</v>
      </c>
      <c r="BF7" s="59">
        <f>IF(BF6=0,0,'Discount and deflators'!BH12)</f>
        <v>0</v>
      </c>
      <c r="BG7" s="59">
        <f>IF(BG6=0,0,'Discount and deflators'!BI12)</f>
        <v>0</v>
      </c>
      <c r="BH7" s="59">
        <f>IF(BH6=0,0,'Discount and deflators'!BJ12)</f>
        <v>0</v>
      </c>
      <c r="BI7" s="59">
        <f>IF(BI6=0,0,'Discount and deflators'!BK12)</f>
        <v>0</v>
      </c>
      <c r="BJ7" s="59">
        <f>IF(BJ6=0,0,'Discount and deflators'!BL12)</f>
        <v>0</v>
      </c>
      <c r="BK7" s="59">
        <f>IF(BK6=0,0,'Discount and deflators'!BM12)</f>
        <v>0</v>
      </c>
      <c r="BL7" s="59">
        <f>IF(BL6=0,0,'Discount and deflators'!BN12)</f>
        <v>0</v>
      </c>
      <c r="BM7" s="59">
        <f>IF(BM6=0,0,'Discount and deflators'!BO12)</f>
        <v>0</v>
      </c>
      <c r="BN7" s="59">
        <f>IF(BN6=0,0,'Discount and deflators'!BP12)</f>
        <v>0</v>
      </c>
      <c r="BO7" s="59">
        <f>IF(BO6=0,0,'Discount and deflators'!BQ12)</f>
        <v>0</v>
      </c>
      <c r="BP7" s="59">
        <f>IF(BP6=0,0,'Discount and deflators'!BR12)</f>
        <v>0</v>
      </c>
      <c r="BQ7" s="59">
        <f>IF(BQ6=0,0,'Discount and deflators'!BS12)</f>
        <v>0</v>
      </c>
      <c r="BR7" s="59">
        <f>IF(BR6=0,0,'Discount and deflators'!BT12)</f>
        <v>0</v>
      </c>
      <c r="BS7" s="59">
        <f>IF(BS6=0,0,'Discount and deflators'!BU12)</f>
        <v>0</v>
      </c>
      <c r="BT7" s="59">
        <f>IF(BT6=0,0,'Discount and deflators'!BV12)</f>
        <v>0</v>
      </c>
      <c r="BU7" s="59">
        <f>IF(BU6=0,0,'Discount and deflators'!BW12)</f>
        <v>0</v>
      </c>
      <c r="BV7" s="59">
        <f>IF(BV6=0,0,'Discount and deflators'!BX12)</f>
        <v>0</v>
      </c>
      <c r="BW7" s="59">
        <f>IF(BW6=0,0,'Discount and deflators'!BY12)</f>
        <v>0</v>
      </c>
      <c r="BX7" s="59">
        <f>IF(BX6=0,0,'Discount and deflators'!BZ12)</f>
        <v>0</v>
      </c>
      <c r="BY7" s="59">
        <f>IF(BY6=0,0,'Discount and deflators'!CA12)</f>
        <v>0</v>
      </c>
      <c r="BZ7" s="59">
        <f>IF(BZ6=0,0,'Discount and deflators'!CB12)</f>
        <v>0</v>
      </c>
      <c r="CA7" s="59">
        <f>IF(CA6=0,0,'Discount and deflators'!CC12)</f>
        <v>0</v>
      </c>
      <c r="CB7" s="59">
        <f>IF(CB6=0,0,'Discount and deflators'!CD12)</f>
        <v>0</v>
      </c>
      <c r="CC7" s="59">
        <f>IF(CC6=0,0,'Discount and deflators'!CE12)</f>
        <v>0</v>
      </c>
      <c r="CD7" s="59">
        <f>IF(CD6=0,0,'Discount and deflators'!CF12)</f>
        <v>0</v>
      </c>
      <c r="CE7" s="59">
        <f>IF(CE6=0,0,'Discount and deflators'!CG12)</f>
        <v>0</v>
      </c>
      <c r="CF7" s="59">
        <f>IF(CF6=0,0,'Discount and deflators'!CH12)</f>
        <v>0</v>
      </c>
      <c r="CG7" s="59">
        <f>IF(CG6=0,0,'Discount and deflators'!CI12)</f>
        <v>0</v>
      </c>
      <c r="CH7" s="59">
        <f>IF(CH6=0,0,'Discount and deflators'!CJ12)</f>
        <v>0</v>
      </c>
      <c r="CI7" s="59">
        <f>IF(CI6=0,0,'Discount and deflators'!CK12)</f>
        <v>0</v>
      </c>
      <c r="CJ7" s="59">
        <f>IF(CJ6=0,0,'Discount and deflators'!CL12)</f>
        <v>0</v>
      </c>
      <c r="CK7" s="59">
        <f>IF(CK6=0,0,'Discount and deflators'!CM12)</f>
        <v>0</v>
      </c>
      <c r="CL7" s="59">
        <f>IF(CL6=0,0,'Discount and deflators'!CN12)</f>
        <v>0</v>
      </c>
      <c r="CM7" s="59">
        <f>IF(CM6=0,0,'Discount and deflators'!CO12)</f>
        <v>0</v>
      </c>
      <c r="CN7" s="59">
        <f>IF(CN6=0,0,'Discount and deflators'!CP12)</f>
        <v>0</v>
      </c>
      <c r="CO7" s="59">
        <f>IF(CO6=0,0,'Discount and deflators'!CQ12)</f>
        <v>0</v>
      </c>
      <c r="CP7" s="59">
        <f>IF(CP6=0,0,'Discount and deflators'!CR12)</f>
        <v>0</v>
      </c>
      <c r="CQ7" s="59">
        <f>IF(CQ6=0,0,'Discount and deflators'!CS12)</f>
        <v>0</v>
      </c>
      <c r="CR7" s="59">
        <f>IF(CR6=0,0,'Discount and deflators'!CT12)</f>
        <v>0</v>
      </c>
      <c r="CS7" s="59">
        <f>IF(CS6=0,0,'Discount and deflators'!CU12)</f>
        <v>0</v>
      </c>
      <c r="CT7" s="59">
        <f>IF(CT6=0,0,'Discount and deflators'!CV12)</f>
        <v>0</v>
      </c>
      <c r="CU7" s="59">
        <f>IF(CU6=0,0,'Discount and deflators'!CW12)</f>
        <v>0</v>
      </c>
      <c r="CV7" s="59">
        <f>IF(CV6=0,0,'Discount and deflators'!CX12)</f>
        <v>0</v>
      </c>
      <c r="CW7" s="59">
        <f>IF(CW6=0,0,'Discount and deflators'!CY12)</f>
        <v>0</v>
      </c>
      <c r="CX7" s="59">
        <f>IF(CX6=0,0,'Discount and deflators'!CZ12)</f>
        <v>0</v>
      </c>
      <c r="CY7" s="59">
        <f>IF(CY6=0,0,'Discount and deflators'!DA12)</f>
        <v>0</v>
      </c>
      <c r="CZ7" s="391"/>
    </row>
    <row r="8" spans="2:104" x14ac:dyDescent="0.25">
      <c r="B8" s="392"/>
      <c r="C8" s="39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c r="CU8" s="50"/>
      <c r="CV8" s="50"/>
      <c r="CW8" s="50"/>
      <c r="CX8" s="50"/>
      <c r="CY8" s="50"/>
      <c r="CZ8" s="391"/>
    </row>
    <row r="9" spans="2:104" x14ac:dyDescent="0.25">
      <c r="B9" s="395" t="s">
        <v>321</v>
      </c>
      <c r="C9" s="396"/>
      <c r="D9" s="397"/>
      <c r="E9" s="397"/>
      <c r="F9" s="397"/>
      <c r="G9" s="397"/>
      <c r="H9" s="397"/>
      <c r="I9" s="397"/>
      <c r="J9" s="397"/>
      <c r="K9" s="397"/>
      <c r="L9" s="397"/>
      <c r="M9" s="397"/>
      <c r="N9" s="397"/>
      <c r="O9" s="397"/>
      <c r="P9" s="397"/>
      <c r="Q9" s="397"/>
      <c r="R9" s="397"/>
      <c r="S9" s="397"/>
      <c r="T9" s="397"/>
      <c r="U9" s="397"/>
      <c r="V9" s="397"/>
      <c r="W9" s="397"/>
      <c r="X9" s="397"/>
      <c r="Y9" s="397"/>
      <c r="Z9" s="397"/>
      <c r="AA9" s="397"/>
      <c r="AB9" s="397"/>
      <c r="AC9" s="397"/>
      <c r="AD9" s="397"/>
      <c r="AE9" s="397"/>
      <c r="AF9" s="397"/>
      <c r="AG9" s="397"/>
      <c r="AH9" s="397"/>
      <c r="AI9" s="397"/>
      <c r="AJ9" s="397"/>
      <c r="AK9" s="397"/>
      <c r="AL9" s="397"/>
      <c r="AM9" s="397"/>
      <c r="AN9" s="397"/>
      <c r="AO9" s="397"/>
      <c r="AP9" s="397"/>
      <c r="AQ9" s="397"/>
      <c r="AR9" s="397"/>
      <c r="AS9" s="397"/>
      <c r="AT9" s="397"/>
      <c r="AU9" s="397"/>
      <c r="AV9" s="397"/>
      <c r="AW9" s="397"/>
      <c r="AX9" s="397"/>
      <c r="AY9" s="397"/>
      <c r="AZ9" s="397"/>
      <c r="BA9" s="397"/>
      <c r="BB9" s="397"/>
      <c r="BC9" s="397"/>
      <c r="BD9" s="397"/>
      <c r="BE9" s="397"/>
      <c r="BF9" s="397"/>
      <c r="BG9" s="397"/>
      <c r="BH9" s="397"/>
      <c r="BI9" s="397"/>
      <c r="BJ9" s="397"/>
      <c r="BK9" s="397"/>
      <c r="BL9" s="397"/>
      <c r="BM9" s="397"/>
      <c r="BN9" s="397"/>
      <c r="BO9" s="397"/>
      <c r="BP9" s="397"/>
      <c r="BQ9" s="397"/>
      <c r="BR9" s="397"/>
      <c r="BS9" s="397"/>
      <c r="BT9" s="397"/>
      <c r="BU9" s="397"/>
      <c r="BV9" s="397"/>
      <c r="BW9" s="397"/>
      <c r="BX9" s="397"/>
      <c r="BY9" s="397"/>
      <c r="BZ9" s="397"/>
      <c r="CA9" s="397"/>
      <c r="CB9" s="397"/>
      <c r="CC9" s="397"/>
      <c r="CD9" s="397"/>
      <c r="CE9" s="397"/>
      <c r="CF9" s="397"/>
      <c r="CG9" s="397"/>
      <c r="CH9" s="397"/>
      <c r="CI9" s="397"/>
      <c r="CJ9" s="397"/>
      <c r="CK9" s="397"/>
      <c r="CL9" s="397"/>
      <c r="CM9" s="397"/>
      <c r="CN9" s="397"/>
      <c r="CO9" s="397"/>
      <c r="CP9" s="397"/>
      <c r="CQ9" s="397"/>
      <c r="CR9" s="397"/>
      <c r="CS9" s="397"/>
      <c r="CT9" s="397"/>
      <c r="CU9" s="397"/>
      <c r="CV9" s="397"/>
      <c r="CW9" s="397"/>
      <c r="CX9" s="397"/>
      <c r="CY9" s="397"/>
      <c r="CZ9" s="398"/>
    </row>
    <row r="10" spans="2:104" x14ac:dyDescent="0.25">
      <c r="B10" s="399"/>
      <c r="C10" s="49"/>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c r="CU10" s="50"/>
      <c r="CV10" s="50"/>
      <c r="CW10" s="50"/>
      <c r="CX10" s="50"/>
      <c r="CY10" s="50"/>
      <c r="CZ10" s="391"/>
    </row>
    <row r="11" spans="2:104" x14ac:dyDescent="0.25">
      <c r="B11" s="389" t="s">
        <v>75</v>
      </c>
      <c r="C11" s="39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c r="CU11" s="50"/>
      <c r="CV11" s="50"/>
      <c r="CW11" s="50"/>
      <c r="CX11" s="50"/>
      <c r="CY11" s="50"/>
      <c r="CZ11" s="391"/>
    </row>
    <row r="12" spans="2:104" x14ac:dyDescent="0.25">
      <c r="B12" s="393" t="s">
        <v>196</v>
      </c>
      <c r="C12" s="9" t="s">
        <v>1117</v>
      </c>
      <c r="D12" s="58">
        <f>'Data Input - Option 5'!H30</f>
        <v>0</v>
      </c>
      <c r="E12" s="58">
        <f>'Data Input - Option 5'!I30</f>
        <v>0</v>
      </c>
      <c r="F12" s="58">
        <f>'Data Input - Option 5'!J30</f>
        <v>0</v>
      </c>
      <c r="G12" s="58">
        <f>'Data Input - Option 5'!K30</f>
        <v>0</v>
      </c>
      <c r="H12" s="58">
        <f>'Data Input - Option 5'!L30</f>
        <v>0</v>
      </c>
      <c r="I12" s="58">
        <f>'Data Input - Option 5'!M30</f>
        <v>0</v>
      </c>
      <c r="J12" s="58">
        <f>'Data Input - Option 5'!N30</f>
        <v>0</v>
      </c>
      <c r="K12" s="58">
        <f>'Data Input - Option 5'!O30</f>
        <v>0</v>
      </c>
      <c r="L12" s="58">
        <f>'Data Input - Option 5'!P30</f>
        <v>0</v>
      </c>
      <c r="M12" s="58">
        <f>'Data Input - Option 5'!Q30</f>
        <v>0</v>
      </c>
      <c r="N12" s="58">
        <f>'Data Input - Option 5'!R30</f>
        <v>0</v>
      </c>
      <c r="O12" s="58">
        <f>'Data Input - Option 5'!S30</f>
        <v>0</v>
      </c>
      <c r="P12" s="58">
        <f>'Data Input - Option 5'!T30</f>
        <v>0</v>
      </c>
      <c r="Q12" s="58">
        <f>'Data Input - Option 5'!U30</f>
        <v>0</v>
      </c>
      <c r="R12" s="58">
        <f>'Data Input - Option 5'!V30</f>
        <v>0</v>
      </c>
      <c r="S12" s="58">
        <f>'Data Input - Option 5'!W30</f>
        <v>0</v>
      </c>
      <c r="T12" s="58">
        <f>'Data Input - Option 5'!X30</f>
        <v>0</v>
      </c>
      <c r="U12" s="58">
        <f>'Data Input - Option 5'!Y30</f>
        <v>0</v>
      </c>
      <c r="V12" s="58">
        <f>'Data Input - Option 5'!Z30</f>
        <v>0</v>
      </c>
      <c r="W12" s="58">
        <f>'Data Input - Option 5'!AA30</f>
        <v>0</v>
      </c>
      <c r="X12" s="58">
        <f>'Data Input - Option 5'!AB30</f>
        <v>0</v>
      </c>
      <c r="Y12" s="58">
        <f>'Data Input - Option 5'!AC30</f>
        <v>0</v>
      </c>
      <c r="Z12" s="58">
        <f>'Data Input - Option 5'!AD30</f>
        <v>0</v>
      </c>
      <c r="AA12" s="58">
        <f>'Data Input - Option 5'!AE30</f>
        <v>0</v>
      </c>
      <c r="AB12" s="58">
        <f>'Data Input - Option 5'!AF30</f>
        <v>0</v>
      </c>
      <c r="AC12" s="58">
        <f>'Data Input - Option 5'!AG30</f>
        <v>0</v>
      </c>
      <c r="AD12" s="58">
        <f>'Data Input - Option 5'!AH30</f>
        <v>0</v>
      </c>
      <c r="AE12" s="58">
        <f>'Data Input - Option 5'!AI30</f>
        <v>0</v>
      </c>
      <c r="AF12" s="58">
        <f>'Data Input - Option 5'!AJ30</f>
        <v>0</v>
      </c>
      <c r="AG12" s="58">
        <f>'Data Input - Option 5'!AK30</f>
        <v>0</v>
      </c>
      <c r="AH12" s="58">
        <f>'Data Input - Option 5'!AL30</f>
        <v>0</v>
      </c>
      <c r="AI12" s="58">
        <f>'Data Input - Option 5'!AM30</f>
        <v>0</v>
      </c>
      <c r="AJ12" s="58">
        <f>'Data Input - Option 5'!AN30</f>
        <v>0</v>
      </c>
      <c r="AK12" s="58">
        <f>'Data Input - Option 5'!AO30</f>
        <v>0</v>
      </c>
      <c r="AL12" s="58">
        <f>'Data Input - Option 5'!AP30</f>
        <v>0</v>
      </c>
      <c r="AM12" s="58">
        <f>'Data Input - Option 5'!AQ30</f>
        <v>0</v>
      </c>
      <c r="AN12" s="58">
        <f>'Data Input - Option 5'!AR30</f>
        <v>0</v>
      </c>
      <c r="AO12" s="58">
        <f>'Data Input - Option 5'!AS30</f>
        <v>0</v>
      </c>
      <c r="AP12" s="58">
        <f>'Data Input - Option 5'!AT30</f>
        <v>0</v>
      </c>
      <c r="AQ12" s="58">
        <f>'Data Input - Option 5'!AU30</f>
        <v>0</v>
      </c>
      <c r="AR12" s="58">
        <f>'Data Input - Option 5'!AV30</f>
        <v>0</v>
      </c>
      <c r="AS12" s="58">
        <f>'Data Input - Option 5'!AW30</f>
        <v>0</v>
      </c>
      <c r="AT12" s="58">
        <f>'Data Input - Option 5'!AX30</f>
        <v>0</v>
      </c>
      <c r="AU12" s="58">
        <f>'Data Input - Option 5'!AY30</f>
        <v>0</v>
      </c>
      <c r="AV12" s="58">
        <f>'Data Input - Option 5'!AZ30</f>
        <v>0</v>
      </c>
      <c r="AW12" s="58">
        <f>'Data Input - Option 5'!BA30</f>
        <v>0</v>
      </c>
      <c r="AX12" s="58">
        <f>'Data Input - Option 5'!BB30</f>
        <v>0</v>
      </c>
      <c r="AY12" s="58">
        <f>'Data Input - Option 5'!BC30</f>
        <v>0</v>
      </c>
      <c r="AZ12" s="58">
        <f>'Data Input - Option 5'!BD30</f>
        <v>0</v>
      </c>
      <c r="BA12" s="58">
        <f>'Data Input - Option 5'!BE30</f>
        <v>0</v>
      </c>
      <c r="BB12" s="58">
        <f>'Data Input - Option 5'!BF30</f>
        <v>0</v>
      </c>
      <c r="BC12" s="58">
        <f>'Data Input - Option 5'!BG30</f>
        <v>0</v>
      </c>
      <c r="BD12" s="58">
        <f>'Data Input - Option 5'!BH30</f>
        <v>0</v>
      </c>
      <c r="BE12" s="58">
        <f>'Data Input - Option 5'!BI30</f>
        <v>0</v>
      </c>
      <c r="BF12" s="58">
        <f>'Data Input - Option 5'!BJ30</f>
        <v>0</v>
      </c>
      <c r="BG12" s="58">
        <f>'Data Input - Option 5'!BK30</f>
        <v>0</v>
      </c>
      <c r="BH12" s="58">
        <f>'Data Input - Option 5'!BL30</f>
        <v>0</v>
      </c>
      <c r="BI12" s="58">
        <f>'Data Input - Option 5'!BM30</f>
        <v>0</v>
      </c>
      <c r="BJ12" s="58">
        <f>'Data Input - Option 5'!BN30</f>
        <v>0</v>
      </c>
      <c r="BK12" s="58">
        <f>'Data Input - Option 5'!BO30</f>
        <v>0</v>
      </c>
      <c r="BL12" s="58">
        <f>'Data Input - Option 5'!BP30</f>
        <v>0</v>
      </c>
      <c r="BM12" s="58">
        <f>'Data Input - Option 5'!BQ30</f>
        <v>0</v>
      </c>
      <c r="BN12" s="58">
        <f>'Data Input - Option 5'!BR30</f>
        <v>0</v>
      </c>
      <c r="BO12" s="58">
        <f>'Data Input - Option 5'!BS30</f>
        <v>0</v>
      </c>
      <c r="BP12" s="58">
        <f>'Data Input - Option 5'!BT30</f>
        <v>0</v>
      </c>
      <c r="BQ12" s="58">
        <f>'Data Input - Option 5'!BU30</f>
        <v>0</v>
      </c>
      <c r="BR12" s="58">
        <f>'Data Input - Option 5'!BV30</f>
        <v>0</v>
      </c>
      <c r="BS12" s="58">
        <f>'Data Input - Option 5'!BW30</f>
        <v>0</v>
      </c>
      <c r="BT12" s="58">
        <f>'Data Input - Option 5'!BX30</f>
        <v>0</v>
      </c>
      <c r="BU12" s="58">
        <f>'Data Input - Option 5'!BY30</f>
        <v>0</v>
      </c>
      <c r="BV12" s="58">
        <f>'Data Input - Option 5'!BZ30</f>
        <v>0</v>
      </c>
      <c r="BW12" s="58">
        <f>'Data Input - Option 5'!CA30</f>
        <v>0</v>
      </c>
      <c r="BX12" s="58">
        <f>'Data Input - Option 5'!CB30</f>
        <v>0</v>
      </c>
      <c r="BY12" s="58">
        <f>'Data Input - Option 5'!CC30</f>
        <v>0</v>
      </c>
      <c r="BZ12" s="58">
        <f>'Data Input - Option 5'!CD30</f>
        <v>0</v>
      </c>
      <c r="CA12" s="58">
        <f>'Data Input - Option 5'!CE30</f>
        <v>0</v>
      </c>
      <c r="CB12" s="58">
        <f>'Data Input - Option 5'!CF30</f>
        <v>0</v>
      </c>
      <c r="CC12" s="58">
        <f>'Data Input - Option 5'!CG30</f>
        <v>0</v>
      </c>
      <c r="CD12" s="58">
        <f>'Data Input - Option 5'!CH30</f>
        <v>0</v>
      </c>
      <c r="CE12" s="58">
        <f>'Data Input - Option 5'!CI30</f>
        <v>0</v>
      </c>
      <c r="CF12" s="58">
        <f>'Data Input - Option 5'!CJ30</f>
        <v>0</v>
      </c>
      <c r="CG12" s="58">
        <f>'Data Input - Option 5'!CK30</f>
        <v>0</v>
      </c>
      <c r="CH12" s="58">
        <f>'Data Input - Option 5'!CL30</f>
        <v>0</v>
      </c>
      <c r="CI12" s="58">
        <f>'Data Input - Option 5'!CM30</f>
        <v>0</v>
      </c>
      <c r="CJ12" s="58">
        <f>'Data Input - Option 5'!CN30</f>
        <v>0</v>
      </c>
      <c r="CK12" s="58">
        <f>'Data Input - Option 5'!CO30</f>
        <v>0</v>
      </c>
      <c r="CL12" s="58">
        <f>'Data Input - Option 5'!CP30</f>
        <v>0</v>
      </c>
      <c r="CM12" s="58">
        <f>'Data Input - Option 5'!CQ30</f>
        <v>0</v>
      </c>
      <c r="CN12" s="58">
        <f>'Data Input - Option 5'!CR30</f>
        <v>0</v>
      </c>
      <c r="CO12" s="58">
        <f>'Data Input - Option 5'!CS30</f>
        <v>0</v>
      </c>
      <c r="CP12" s="58">
        <f>'Data Input - Option 5'!CT30</f>
        <v>0</v>
      </c>
      <c r="CQ12" s="58">
        <f>'Data Input - Option 5'!CU30</f>
        <v>0</v>
      </c>
      <c r="CR12" s="58">
        <f>'Data Input - Option 5'!CV30</f>
        <v>0</v>
      </c>
      <c r="CS12" s="58">
        <f>'Data Input - Option 5'!CW30</f>
        <v>0</v>
      </c>
      <c r="CT12" s="58">
        <f>'Data Input - Option 5'!CX30</f>
        <v>0</v>
      </c>
      <c r="CU12" s="58">
        <f>'Data Input - Option 5'!CY30</f>
        <v>0</v>
      </c>
      <c r="CV12" s="58">
        <f>'Data Input - Option 5'!CZ30</f>
        <v>0</v>
      </c>
      <c r="CW12" s="58">
        <f>'Data Input - Option 5'!DA30</f>
        <v>0</v>
      </c>
      <c r="CX12" s="58">
        <f>'Data Input - Option 5'!DB30</f>
        <v>0</v>
      </c>
      <c r="CY12" s="58">
        <f>'Data Input - Option 5'!DC30</f>
        <v>0</v>
      </c>
      <c r="CZ12" s="391"/>
    </row>
    <row r="13" spans="2:104" x14ac:dyDescent="0.25">
      <c r="B13" s="393" t="s">
        <v>441</v>
      </c>
      <c r="C13" s="9" t="s">
        <v>1117</v>
      </c>
      <c r="D13" s="59">
        <f>D12*D$7</f>
        <v>0</v>
      </c>
      <c r="E13" s="59">
        <f t="shared" ref="E13:BP13" si="0">E12*E$7</f>
        <v>0</v>
      </c>
      <c r="F13" s="59">
        <f t="shared" si="0"/>
        <v>0</v>
      </c>
      <c r="G13" s="59">
        <f t="shared" si="0"/>
        <v>0</v>
      </c>
      <c r="H13" s="59">
        <f t="shared" si="0"/>
        <v>0</v>
      </c>
      <c r="I13" s="59">
        <f t="shared" si="0"/>
        <v>0</v>
      </c>
      <c r="J13" s="59">
        <f t="shared" si="0"/>
        <v>0</v>
      </c>
      <c r="K13" s="59">
        <f t="shared" si="0"/>
        <v>0</v>
      </c>
      <c r="L13" s="59">
        <f t="shared" si="0"/>
        <v>0</v>
      </c>
      <c r="M13" s="59">
        <f t="shared" si="0"/>
        <v>0</v>
      </c>
      <c r="N13" s="59">
        <f t="shared" si="0"/>
        <v>0</v>
      </c>
      <c r="O13" s="59">
        <f t="shared" si="0"/>
        <v>0</v>
      </c>
      <c r="P13" s="59">
        <f t="shared" si="0"/>
        <v>0</v>
      </c>
      <c r="Q13" s="59">
        <f t="shared" si="0"/>
        <v>0</v>
      </c>
      <c r="R13" s="59">
        <f t="shared" si="0"/>
        <v>0</v>
      </c>
      <c r="S13" s="59">
        <f t="shared" si="0"/>
        <v>0</v>
      </c>
      <c r="T13" s="59">
        <f t="shared" si="0"/>
        <v>0</v>
      </c>
      <c r="U13" s="59">
        <f t="shared" si="0"/>
        <v>0</v>
      </c>
      <c r="V13" s="59">
        <f t="shared" si="0"/>
        <v>0</v>
      </c>
      <c r="W13" s="59">
        <f t="shared" si="0"/>
        <v>0</v>
      </c>
      <c r="X13" s="59">
        <f t="shared" si="0"/>
        <v>0</v>
      </c>
      <c r="Y13" s="59">
        <f t="shared" si="0"/>
        <v>0</v>
      </c>
      <c r="Z13" s="59">
        <f t="shared" si="0"/>
        <v>0</v>
      </c>
      <c r="AA13" s="59">
        <f t="shared" si="0"/>
        <v>0</v>
      </c>
      <c r="AB13" s="59">
        <f t="shared" si="0"/>
        <v>0</v>
      </c>
      <c r="AC13" s="59">
        <f t="shared" si="0"/>
        <v>0</v>
      </c>
      <c r="AD13" s="59">
        <f t="shared" si="0"/>
        <v>0</v>
      </c>
      <c r="AE13" s="59">
        <f t="shared" si="0"/>
        <v>0</v>
      </c>
      <c r="AF13" s="59">
        <f t="shared" si="0"/>
        <v>0</v>
      </c>
      <c r="AG13" s="59">
        <f t="shared" si="0"/>
        <v>0</v>
      </c>
      <c r="AH13" s="59">
        <f t="shared" si="0"/>
        <v>0</v>
      </c>
      <c r="AI13" s="59">
        <f t="shared" si="0"/>
        <v>0</v>
      </c>
      <c r="AJ13" s="59">
        <f t="shared" si="0"/>
        <v>0</v>
      </c>
      <c r="AK13" s="59">
        <f t="shared" si="0"/>
        <v>0</v>
      </c>
      <c r="AL13" s="59">
        <f t="shared" si="0"/>
        <v>0</v>
      </c>
      <c r="AM13" s="59">
        <f t="shared" si="0"/>
        <v>0</v>
      </c>
      <c r="AN13" s="59">
        <f t="shared" si="0"/>
        <v>0</v>
      </c>
      <c r="AO13" s="59">
        <f t="shared" si="0"/>
        <v>0</v>
      </c>
      <c r="AP13" s="59">
        <f t="shared" si="0"/>
        <v>0</v>
      </c>
      <c r="AQ13" s="59">
        <f t="shared" si="0"/>
        <v>0</v>
      </c>
      <c r="AR13" s="59">
        <f t="shared" si="0"/>
        <v>0</v>
      </c>
      <c r="AS13" s="59">
        <f t="shared" si="0"/>
        <v>0</v>
      </c>
      <c r="AT13" s="59">
        <f t="shared" si="0"/>
        <v>0</v>
      </c>
      <c r="AU13" s="59">
        <f t="shared" si="0"/>
        <v>0</v>
      </c>
      <c r="AV13" s="59">
        <f t="shared" si="0"/>
        <v>0</v>
      </c>
      <c r="AW13" s="59">
        <f t="shared" si="0"/>
        <v>0</v>
      </c>
      <c r="AX13" s="59">
        <f t="shared" si="0"/>
        <v>0</v>
      </c>
      <c r="AY13" s="59">
        <f t="shared" si="0"/>
        <v>0</v>
      </c>
      <c r="AZ13" s="59">
        <f t="shared" si="0"/>
        <v>0</v>
      </c>
      <c r="BA13" s="59">
        <f t="shared" si="0"/>
        <v>0</v>
      </c>
      <c r="BB13" s="59">
        <f t="shared" si="0"/>
        <v>0</v>
      </c>
      <c r="BC13" s="59">
        <f t="shared" si="0"/>
        <v>0</v>
      </c>
      <c r="BD13" s="59">
        <f t="shared" si="0"/>
        <v>0</v>
      </c>
      <c r="BE13" s="59">
        <f t="shared" si="0"/>
        <v>0</v>
      </c>
      <c r="BF13" s="59">
        <f t="shared" si="0"/>
        <v>0</v>
      </c>
      <c r="BG13" s="59">
        <f t="shared" si="0"/>
        <v>0</v>
      </c>
      <c r="BH13" s="59">
        <f t="shared" si="0"/>
        <v>0</v>
      </c>
      <c r="BI13" s="59">
        <f t="shared" si="0"/>
        <v>0</v>
      </c>
      <c r="BJ13" s="59">
        <f t="shared" si="0"/>
        <v>0</v>
      </c>
      <c r="BK13" s="59">
        <f t="shared" si="0"/>
        <v>0</v>
      </c>
      <c r="BL13" s="59">
        <f t="shared" si="0"/>
        <v>0</v>
      </c>
      <c r="BM13" s="59">
        <f t="shared" si="0"/>
        <v>0</v>
      </c>
      <c r="BN13" s="59">
        <f t="shared" si="0"/>
        <v>0</v>
      </c>
      <c r="BO13" s="59">
        <f t="shared" si="0"/>
        <v>0</v>
      </c>
      <c r="BP13" s="59">
        <f t="shared" si="0"/>
        <v>0</v>
      </c>
      <c r="BQ13" s="59">
        <f t="shared" ref="BQ13:CY13" si="1">BQ12*BQ$7</f>
        <v>0</v>
      </c>
      <c r="BR13" s="59">
        <f t="shared" si="1"/>
        <v>0</v>
      </c>
      <c r="BS13" s="59">
        <f t="shared" si="1"/>
        <v>0</v>
      </c>
      <c r="BT13" s="59">
        <f t="shared" si="1"/>
        <v>0</v>
      </c>
      <c r="BU13" s="59">
        <f t="shared" si="1"/>
        <v>0</v>
      </c>
      <c r="BV13" s="59">
        <f t="shared" si="1"/>
        <v>0</v>
      </c>
      <c r="BW13" s="59">
        <f t="shared" si="1"/>
        <v>0</v>
      </c>
      <c r="BX13" s="59">
        <f t="shared" si="1"/>
        <v>0</v>
      </c>
      <c r="BY13" s="59">
        <f t="shared" si="1"/>
        <v>0</v>
      </c>
      <c r="BZ13" s="59">
        <f t="shared" si="1"/>
        <v>0</v>
      </c>
      <c r="CA13" s="59">
        <f t="shared" si="1"/>
        <v>0</v>
      </c>
      <c r="CB13" s="59">
        <f t="shared" si="1"/>
        <v>0</v>
      </c>
      <c r="CC13" s="59">
        <f t="shared" si="1"/>
        <v>0</v>
      </c>
      <c r="CD13" s="59">
        <f t="shared" si="1"/>
        <v>0</v>
      </c>
      <c r="CE13" s="59">
        <f t="shared" si="1"/>
        <v>0</v>
      </c>
      <c r="CF13" s="59">
        <f t="shared" si="1"/>
        <v>0</v>
      </c>
      <c r="CG13" s="59">
        <f t="shared" si="1"/>
        <v>0</v>
      </c>
      <c r="CH13" s="59">
        <f t="shared" si="1"/>
        <v>0</v>
      </c>
      <c r="CI13" s="59">
        <f t="shared" si="1"/>
        <v>0</v>
      </c>
      <c r="CJ13" s="59">
        <f t="shared" si="1"/>
        <v>0</v>
      </c>
      <c r="CK13" s="59">
        <f t="shared" si="1"/>
        <v>0</v>
      </c>
      <c r="CL13" s="59">
        <f t="shared" si="1"/>
        <v>0</v>
      </c>
      <c r="CM13" s="59">
        <f t="shared" si="1"/>
        <v>0</v>
      </c>
      <c r="CN13" s="59">
        <f t="shared" si="1"/>
        <v>0</v>
      </c>
      <c r="CO13" s="59">
        <f t="shared" si="1"/>
        <v>0</v>
      </c>
      <c r="CP13" s="59">
        <f t="shared" si="1"/>
        <v>0</v>
      </c>
      <c r="CQ13" s="59">
        <f t="shared" si="1"/>
        <v>0</v>
      </c>
      <c r="CR13" s="59">
        <f t="shared" si="1"/>
        <v>0</v>
      </c>
      <c r="CS13" s="59">
        <f t="shared" si="1"/>
        <v>0</v>
      </c>
      <c r="CT13" s="59">
        <f t="shared" si="1"/>
        <v>0</v>
      </c>
      <c r="CU13" s="59">
        <f t="shared" si="1"/>
        <v>0</v>
      </c>
      <c r="CV13" s="59">
        <f t="shared" si="1"/>
        <v>0</v>
      </c>
      <c r="CW13" s="59">
        <f t="shared" si="1"/>
        <v>0</v>
      </c>
      <c r="CX13" s="59">
        <f t="shared" si="1"/>
        <v>0</v>
      </c>
      <c r="CY13" s="59">
        <f t="shared" si="1"/>
        <v>0</v>
      </c>
      <c r="CZ13" s="391"/>
    </row>
    <row r="14" spans="2:104" x14ac:dyDescent="0.25">
      <c r="B14" s="393"/>
      <c r="C14" s="39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391"/>
    </row>
    <row r="15" spans="2:104" x14ac:dyDescent="0.25">
      <c r="B15" s="393" t="s">
        <v>667</v>
      </c>
      <c r="C15" s="9"/>
      <c r="D15" s="628" t="b">
        <f>IF(D12&lt;&gt;0,TRUE,FALSE)</f>
        <v>0</v>
      </c>
      <c r="E15" s="628" t="b">
        <f>IF(D15=TRUE,"ALREADY FOUND",IF(E12&lt;&gt;0,TRUE,FALSE))</f>
        <v>0</v>
      </c>
      <c r="F15" s="628" t="b">
        <f>IF(E15="ALREADY FOUND","ALREADY FOUND",IF(E15=TRUE,"ALREADY FOUND",IF(F12&lt;&gt;0,TRUE,FALSE)))</f>
        <v>0</v>
      </c>
      <c r="G15" s="628" t="b">
        <f t="shared" ref="G15:BR15" si="2">IF(F15="ALREADY FOUND","ALREADY FOUND",IF(F15=TRUE,"ALREADY FOUND",IF(G12&lt;&gt;0,TRUE,FALSE)))</f>
        <v>0</v>
      </c>
      <c r="H15" s="628" t="b">
        <f t="shared" si="2"/>
        <v>0</v>
      </c>
      <c r="I15" s="628" t="b">
        <f t="shared" si="2"/>
        <v>0</v>
      </c>
      <c r="J15" s="628" t="b">
        <f t="shared" si="2"/>
        <v>0</v>
      </c>
      <c r="K15" s="628" t="b">
        <f t="shared" si="2"/>
        <v>0</v>
      </c>
      <c r="L15" s="628" t="b">
        <f t="shared" si="2"/>
        <v>0</v>
      </c>
      <c r="M15" s="628" t="b">
        <f t="shared" si="2"/>
        <v>0</v>
      </c>
      <c r="N15" s="628" t="b">
        <f t="shared" si="2"/>
        <v>0</v>
      </c>
      <c r="O15" s="628" t="b">
        <f t="shared" si="2"/>
        <v>0</v>
      </c>
      <c r="P15" s="628" t="b">
        <f t="shared" si="2"/>
        <v>0</v>
      </c>
      <c r="Q15" s="628" t="b">
        <f t="shared" si="2"/>
        <v>0</v>
      </c>
      <c r="R15" s="628" t="b">
        <f t="shared" si="2"/>
        <v>0</v>
      </c>
      <c r="S15" s="628" t="b">
        <f t="shared" si="2"/>
        <v>0</v>
      </c>
      <c r="T15" s="628" t="b">
        <f t="shared" si="2"/>
        <v>0</v>
      </c>
      <c r="U15" s="628" t="b">
        <f t="shared" si="2"/>
        <v>0</v>
      </c>
      <c r="V15" s="628" t="b">
        <f t="shared" si="2"/>
        <v>0</v>
      </c>
      <c r="W15" s="628" t="b">
        <f t="shared" si="2"/>
        <v>0</v>
      </c>
      <c r="X15" s="628" t="b">
        <f t="shared" si="2"/>
        <v>0</v>
      </c>
      <c r="Y15" s="628" t="b">
        <f t="shared" si="2"/>
        <v>0</v>
      </c>
      <c r="Z15" s="628" t="b">
        <f t="shared" si="2"/>
        <v>0</v>
      </c>
      <c r="AA15" s="628" t="b">
        <f t="shared" si="2"/>
        <v>0</v>
      </c>
      <c r="AB15" s="628" t="b">
        <f t="shared" si="2"/>
        <v>0</v>
      </c>
      <c r="AC15" s="628" t="b">
        <f t="shared" si="2"/>
        <v>0</v>
      </c>
      <c r="AD15" s="628" t="b">
        <f t="shared" si="2"/>
        <v>0</v>
      </c>
      <c r="AE15" s="628" t="b">
        <f t="shared" si="2"/>
        <v>0</v>
      </c>
      <c r="AF15" s="628" t="b">
        <f t="shared" si="2"/>
        <v>0</v>
      </c>
      <c r="AG15" s="628" t="b">
        <f t="shared" si="2"/>
        <v>0</v>
      </c>
      <c r="AH15" s="628" t="b">
        <f t="shared" si="2"/>
        <v>0</v>
      </c>
      <c r="AI15" s="628" t="b">
        <f t="shared" si="2"/>
        <v>0</v>
      </c>
      <c r="AJ15" s="628" t="b">
        <f t="shared" si="2"/>
        <v>0</v>
      </c>
      <c r="AK15" s="628" t="b">
        <f t="shared" si="2"/>
        <v>0</v>
      </c>
      <c r="AL15" s="628" t="b">
        <f t="shared" si="2"/>
        <v>0</v>
      </c>
      <c r="AM15" s="628" t="b">
        <f t="shared" si="2"/>
        <v>0</v>
      </c>
      <c r="AN15" s="628" t="b">
        <f t="shared" si="2"/>
        <v>0</v>
      </c>
      <c r="AO15" s="628" t="b">
        <f t="shared" si="2"/>
        <v>0</v>
      </c>
      <c r="AP15" s="628" t="b">
        <f t="shared" si="2"/>
        <v>0</v>
      </c>
      <c r="AQ15" s="628" t="b">
        <f t="shared" si="2"/>
        <v>0</v>
      </c>
      <c r="AR15" s="628" t="b">
        <f t="shared" si="2"/>
        <v>0</v>
      </c>
      <c r="AS15" s="628" t="b">
        <f t="shared" si="2"/>
        <v>0</v>
      </c>
      <c r="AT15" s="628" t="b">
        <f t="shared" si="2"/>
        <v>0</v>
      </c>
      <c r="AU15" s="628" t="b">
        <f t="shared" si="2"/>
        <v>0</v>
      </c>
      <c r="AV15" s="628" t="b">
        <f t="shared" si="2"/>
        <v>0</v>
      </c>
      <c r="AW15" s="628" t="b">
        <f t="shared" si="2"/>
        <v>0</v>
      </c>
      <c r="AX15" s="628" t="b">
        <f t="shared" si="2"/>
        <v>0</v>
      </c>
      <c r="AY15" s="628" t="b">
        <f t="shared" si="2"/>
        <v>0</v>
      </c>
      <c r="AZ15" s="628" t="b">
        <f t="shared" si="2"/>
        <v>0</v>
      </c>
      <c r="BA15" s="628" t="b">
        <f t="shared" si="2"/>
        <v>0</v>
      </c>
      <c r="BB15" s="628" t="b">
        <f t="shared" si="2"/>
        <v>0</v>
      </c>
      <c r="BC15" s="628" t="b">
        <f t="shared" si="2"/>
        <v>0</v>
      </c>
      <c r="BD15" s="628" t="b">
        <f t="shared" si="2"/>
        <v>0</v>
      </c>
      <c r="BE15" s="628" t="b">
        <f t="shared" si="2"/>
        <v>0</v>
      </c>
      <c r="BF15" s="628" t="b">
        <f t="shared" si="2"/>
        <v>0</v>
      </c>
      <c r="BG15" s="628" t="b">
        <f t="shared" si="2"/>
        <v>0</v>
      </c>
      <c r="BH15" s="628" t="b">
        <f t="shared" si="2"/>
        <v>0</v>
      </c>
      <c r="BI15" s="628" t="b">
        <f t="shared" si="2"/>
        <v>0</v>
      </c>
      <c r="BJ15" s="628" t="b">
        <f t="shared" si="2"/>
        <v>0</v>
      </c>
      <c r="BK15" s="628" t="b">
        <f t="shared" si="2"/>
        <v>0</v>
      </c>
      <c r="BL15" s="628" t="b">
        <f t="shared" si="2"/>
        <v>0</v>
      </c>
      <c r="BM15" s="628" t="b">
        <f t="shared" si="2"/>
        <v>0</v>
      </c>
      <c r="BN15" s="628" t="b">
        <f t="shared" si="2"/>
        <v>0</v>
      </c>
      <c r="BO15" s="628" t="b">
        <f t="shared" si="2"/>
        <v>0</v>
      </c>
      <c r="BP15" s="628" t="b">
        <f t="shared" si="2"/>
        <v>0</v>
      </c>
      <c r="BQ15" s="628" t="b">
        <f t="shared" si="2"/>
        <v>0</v>
      </c>
      <c r="BR15" s="628" t="b">
        <f t="shared" si="2"/>
        <v>0</v>
      </c>
      <c r="BS15" s="628" t="b">
        <f t="shared" ref="BS15:CX15" si="3">IF(BR15="ALREADY FOUND","ALREADY FOUND",IF(BR15=TRUE,"ALREADY FOUND",IF(BS12&lt;&gt;0,TRUE,FALSE)))</f>
        <v>0</v>
      </c>
      <c r="BT15" s="628" t="b">
        <f t="shared" si="3"/>
        <v>0</v>
      </c>
      <c r="BU15" s="628" t="b">
        <f t="shared" si="3"/>
        <v>0</v>
      </c>
      <c r="BV15" s="628" t="b">
        <f t="shared" si="3"/>
        <v>0</v>
      </c>
      <c r="BW15" s="628" t="b">
        <f t="shared" si="3"/>
        <v>0</v>
      </c>
      <c r="BX15" s="628" t="b">
        <f t="shared" si="3"/>
        <v>0</v>
      </c>
      <c r="BY15" s="628" t="b">
        <f t="shared" si="3"/>
        <v>0</v>
      </c>
      <c r="BZ15" s="628" t="b">
        <f t="shared" si="3"/>
        <v>0</v>
      </c>
      <c r="CA15" s="628" t="b">
        <f t="shared" si="3"/>
        <v>0</v>
      </c>
      <c r="CB15" s="628" t="b">
        <f t="shared" si="3"/>
        <v>0</v>
      </c>
      <c r="CC15" s="628" t="b">
        <f t="shared" si="3"/>
        <v>0</v>
      </c>
      <c r="CD15" s="628" t="b">
        <f t="shared" si="3"/>
        <v>0</v>
      </c>
      <c r="CE15" s="628" t="b">
        <f t="shared" si="3"/>
        <v>0</v>
      </c>
      <c r="CF15" s="628" t="b">
        <f t="shared" si="3"/>
        <v>0</v>
      </c>
      <c r="CG15" s="628" t="b">
        <f t="shared" si="3"/>
        <v>0</v>
      </c>
      <c r="CH15" s="628" t="b">
        <f t="shared" si="3"/>
        <v>0</v>
      </c>
      <c r="CI15" s="628" t="b">
        <f t="shared" si="3"/>
        <v>0</v>
      </c>
      <c r="CJ15" s="628" t="b">
        <f t="shared" si="3"/>
        <v>0</v>
      </c>
      <c r="CK15" s="628" t="b">
        <f t="shared" si="3"/>
        <v>0</v>
      </c>
      <c r="CL15" s="628" t="b">
        <f t="shared" si="3"/>
        <v>0</v>
      </c>
      <c r="CM15" s="628" t="b">
        <f t="shared" si="3"/>
        <v>0</v>
      </c>
      <c r="CN15" s="628" t="b">
        <f t="shared" si="3"/>
        <v>0</v>
      </c>
      <c r="CO15" s="628" t="b">
        <f t="shared" si="3"/>
        <v>0</v>
      </c>
      <c r="CP15" s="628" t="b">
        <f t="shared" si="3"/>
        <v>0</v>
      </c>
      <c r="CQ15" s="628" t="b">
        <f t="shared" si="3"/>
        <v>0</v>
      </c>
      <c r="CR15" s="628" t="b">
        <f t="shared" si="3"/>
        <v>0</v>
      </c>
      <c r="CS15" s="628" t="b">
        <f t="shared" si="3"/>
        <v>0</v>
      </c>
      <c r="CT15" s="628" t="b">
        <f t="shared" si="3"/>
        <v>0</v>
      </c>
      <c r="CU15" s="628" t="b">
        <f t="shared" si="3"/>
        <v>0</v>
      </c>
      <c r="CV15" s="628" t="b">
        <f t="shared" si="3"/>
        <v>0</v>
      </c>
      <c r="CW15" s="628" t="b">
        <f t="shared" si="3"/>
        <v>0</v>
      </c>
      <c r="CX15" s="628" t="b">
        <f t="shared" si="3"/>
        <v>0</v>
      </c>
      <c r="CY15" s="8"/>
      <c r="CZ15" s="391"/>
    </row>
    <row r="16" spans="2:104" x14ac:dyDescent="0.25">
      <c r="B16" s="393" t="s">
        <v>668</v>
      </c>
      <c r="C16" s="9"/>
      <c r="D16" s="631" t="e">
        <f>INDEX($D$6:$CX$6,MATCH(TRUE,$D$15:$CX$15,0))</f>
        <v>#N/A</v>
      </c>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8"/>
      <c r="CZ16" s="391"/>
    </row>
    <row r="17" spans="1:104" x14ac:dyDescent="0.25">
      <c r="B17" s="393" t="s">
        <v>669</v>
      </c>
      <c r="C17" s="9"/>
      <c r="D17" s="625" t="e">
        <f>IF(D6&lt;$D$16,FALSE,IF(D12+E12=0,TRUE,FALSE))</f>
        <v>#N/A</v>
      </c>
      <c r="E17" s="625" t="e">
        <f>IF(D17=TRUE,"N/A",IF(D17="N/A","N/A",IF(E6&lt;$D$16,FALSE,IF(E12+F12=0,TRUE,FALSE))))</f>
        <v>#N/A</v>
      </c>
      <c r="F17" s="625" t="e">
        <f>IF(E17=TRUE,"N/A",IF(E17="N/A","N/A",IF(F6&lt;$D$16,FALSE,IF(F12+G12=0,TRUE,FALSE))))</f>
        <v>#N/A</v>
      </c>
      <c r="G17" s="625" t="e">
        <f>IF(F17=TRUE,"N/A",IF(F17="N/A","N/A",IF(G6&lt;$D$16,FALSE,IF(G12+H12=0,TRUE,FALSE))))</f>
        <v>#N/A</v>
      </c>
      <c r="H17" s="625" t="e">
        <f>IF(G17=TRUE,"N/A",IF(G17="N/A","N/A",IF(H6&lt;$D$16,FALSE,IF(H12+I12=0,TRUE,FALSE))))</f>
        <v>#N/A</v>
      </c>
      <c r="I17" s="625" t="e">
        <f>IF(H17=TRUE,"N/A",IF(H17="N/A","N/A",IF(I6&lt;$D$16,FALSE,IF(I12+J12=0,TRUE,FALSE))))</f>
        <v>#N/A</v>
      </c>
      <c r="J17" s="625" t="e">
        <f t="shared" ref="J17:BU17" si="4">IF(I17=TRUE,"N/A",IF(I17="N/A","N/A",IF(J6&lt;$D$16,FALSE,IF(J12+K12=0,TRUE,FALSE))))</f>
        <v>#N/A</v>
      </c>
      <c r="K17" s="625" t="e">
        <f t="shared" si="4"/>
        <v>#N/A</v>
      </c>
      <c r="L17" s="625" t="e">
        <f t="shared" si="4"/>
        <v>#N/A</v>
      </c>
      <c r="M17" s="625" t="e">
        <f t="shared" si="4"/>
        <v>#N/A</v>
      </c>
      <c r="N17" s="625" t="e">
        <f t="shared" si="4"/>
        <v>#N/A</v>
      </c>
      <c r="O17" s="625" t="e">
        <f t="shared" si="4"/>
        <v>#N/A</v>
      </c>
      <c r="P17" s="625" t="e">
        <f t="shared" si="4"/>
        <v>#N/A</v>
      </c>
      <c r="Q17" s="625" t="e">
        <f t="shared" si="4"/>
        <v>#N/A</v>
      </c>
      <c r="R17" s="625" t="e">
        <f t="shared" si="4"/>
        <v>#N/A</v>
      </c>
      <c r="S17" s="625" t="e">
        <f t="shared" si="4"/>
        <v>#N/A</v>
      </c>
      <c r="T17" s="625" t="e">
        <f t="shared" si="4"/>
        <v>#N/A</v>
      </c>
      <c r="U17" s="625" t="e">
        <f t="shared" si="4"/>
        <v>#N/A</v>
      </c>
      <c r="V17" s="625" t="e">
        <f t="shared" si="4"/>
        <v>#N/A</v>
      </c>
      <c r="W17" s="625" t="e">
        <f t="shared" si="4"/>
        <v>#N/A</v>
      </c>
      <c r="X17" s="625" t="e">
        <f t="shared" si="4"/>
        <v>#N/A</v>
      </c>
      <c r="Y17" s="625" t="e">
        <f t="shared" si="4"/>
        <v>#N/A</v>
      </c>
      <c r="Z17" s="625" t="e">
        <f t="shared" si="4"/>
        <v>#N/A</v>
      </c>
      <c r="AA17" s="625" t="e">
        <f t="shared" si="4"/>
        <v>#N/A</v>
      </c>
      <c r="AB17" s="625" t="e">
        <f t="shared" si="4"/>
        <v>#N/A</v>
      </c>
      <c r="AC17" s="625" t="e">
        <f t="shared" si="4"/>
        <v>#N/A</v>
      </c>
      <c r="AD17" s="625" t="e">
        <f t="shared" si="4"/>
        <v>#N/A</v>
      </c>
      <c r="AE17" s="625" t="e">
        <f t="shared" si="4"/>
        <v>#N/A</v>
      </c>
      <c r="AF17" s="625" t="e">
        <f t="shared" si="4"/>
        <v>#N/A</v>
      </c>
      <c r="AG17" s="625" t="e">
        <f t="shared" si="4"/>
        <v>#N/A</v>
      </c>
      <c r="AH17" s="625" t="e">
        <f t="shared" si="4"/>
        <v>#N/A</v>
      </c>
      <c r="AI17" s="625" t="e">
        <f t="shared" si="4"/>
        <v>#N/A</v>
      </c>
      <c r="AJ17" s="625" t="e">
        <f t="shared" si="4"/>
        <v>#N/A</v>
      </c>
      <c r="AK17" s="625" t="e">
        <f t="shared" si="4"/>
        <v>#N/A</v>
      </c>
      <c r="AL17" s="625" t="e">
        <f t="shared" si="4"/>
        <v>#N/A</v>
      </c>
      <c r="AM17" s="625" t="e">
        <f t="shared" si="4"/>
        <v>#N/A</v>
      </c>
      <c r="AN17" s="625" t="e">
        <f t="shared" si="4"/>
        <v>#N/A</v>
      </c>
      <c r="AO17" s="625" t="e">
        <f t="shared" si="4"/>
        <v>#N/A</v>
      </c>
      <c r="AP17" s="625" t="e">
        <f t="shared" si="4"/>
        <v>#N/A</v>
      </c>
      <c r="AQ17" s="625" t="e">
        <f t="shared" si="4"/>
        <v>#N/A</v>
      </c>
      <c r="AR17" s="625" t="e">
        <f t="shared" si="4"/>
        <v>#N/A</v>
      </c>
      <c r="AS17" s="625" t="e">
        <f t="shared" si="4"/>
        <v>#N/A</v>
      </c>
      <c r="AT17" s="625" t="e">
        <f t="shared" si="4"/>
        <v>#N/A</v>
      </c>
      <c r="AU17" s="625" t="e">
        <f t="shared" si="4"/>
        <v>#N/A</v>
      </c>
      <c r="AV17" s="625" t="e">
        <f t="shared" si="4"/>
        <v>#N/A</v>
      </c>
      <c r="AW17" s="625" t="e">
        <f t="shared" si="4"/>
        <v>#N/A</v>
      </c>
      <c r="AX17" s="625" t="e">
        <f t="shared" si="4"/>
        <v>#N/A</v>
      </c>
      <c r="AY17" s="625" t="e">
        <f t="shared" si="4"/>
        <v>#N/A</v>
      </c>
      <c r="AZ17" s="625" t="e">
        <f t="shared" si="4"/>
        <v>#N/A</v>
      </c>
      <c r="BA17" s="625" t="e">
        <f t="shared" si="4"/>
        <v>#N/A</v>
      </c>
      <c r="BB17" s="625" t="e">
        <f t="shared" si="4"/>
        <v>#N/A</v>
      </c>
      <c r="BC17" s="625" t="e">
        <f t="shared" si="4"/>
        <v>#N/A</v>
      </c>
      <c r="BD17" s="625" t="e">
        <f t="shared" si="4"/>
        <v>#N/A</v>
      </c>
      <c r="BE17" s="625" t="e">
        <f t="shared" si="4"/>
        <v>#N/A</v>
      </c>
      <c r="BF17" s="625" t="e">
        <f t="shared" si="4"/>
        <v>#N/A</v>
      </c>
      <c r="BG17" s="625" t="e">
        <f t="shared" si="4"/>
        <v>#N/A</v>
      </c>
      <c r="BH17" s="625" t="e">
        <f t="shared" si="4"/>
        <v>#N/A</v>
      </c>
      <c r="BI17" s="625" t="e">
        <f t="shared" si="4"/>
        <v>#N/A</v>
      </c>
      <c r="BJ17" s="625" t="e">
        <f t="shared" si="4"/>
        <v>#N/A</v>
      </c>
      <c r="BK17" s="625" t="e">
        <f t="shared" si="4"/>
        <v>#N/A</v>
      </c>
      <c r="BL17" s="625" t="e">
        <f t="shared" si="4"/>
        <v>#N/A</v>
      </c>
      <c r="BM17" s="625" t="e">
        <f t="shared" si="4"/>
        <v>#N/A</v>
      </c>
      <c r="BN17" s="625" t="e">
        <f t="shared" si="4"/>
        <v>#N/A</v>
      </c>
      <c r="BO17" s="625" t="e">
        <f t="shared" si="4"/>
        <v>#N/A</v>
      </c>
      <c r="BP17" s="625" t="e">
        <f t="shared" si="4"/>
        <v>#N/A</v>
      </c>
      <c r="BQ17" s="625" t="e">
        <f t="shared" si="4"/>
        <v>#N/A</v>
      </c>
      <c r="BR17" s="625" t="e">
        <f t="shared" si="4"/>
        <v>#N/A</v>
      </c>
      <c r="BS17" s="625" t="e">
        <f t="shared" si="4"/>
        <v>#N/A</v>
      </c>
      <c r="BT17" s="625" t="e">
        <f t="shared" si="4"/>
        <v>#N/A</v>
      </c>
      <c r="BU17" s="625" t="e">
        <f t="shared" si="4"/>
        <v>#N/A</v>
      </c>
      <c r="BV17" s="625" t="e">
        <f t="shared" ref="BV17:CX17" si="5">IF(BU17=TRUE,"N/A",IF(BU17="N/A","N/A",IF(BV6&lt;$D$16,FALSE,IF(BV12+BW12=0,TRUE,FALSE))))</f>
        <v>#N/A</v>
      </c>
      <c r="BW17" s="625" t="e">
        <f t="shared" si="5"/>
        <v>#N/A</v>
      </c>
      <c r="BX17" s="625" t="e">
        <f t="shared" si="5"/>
        <v>#N/A</v>
      </c>
      <c r="BY17" s="625" t="e">
        <f t="shared" si="5"/>
        <v>#N/A</v>
      </c>
      <c r="BZ17" s="625" t="e">
        <f t="shared" si="5"/>
        <v>#N/A</v>
      </c>
      <c r="CA17" s="625" t="e">
        <f t="shared" si="5"/>
        <v>#N/A</v>
      </c>
      <c r="CB17" s="625" t="e">
        <f t="shared" si="5"/>
        <v>#N/A</v>
      </c>
      <c r="CC17" s="625" t="e">
        <f t="shared" si="5"/>
        <v>#N/A</v>
      </c>
      <c r="CD17" s="625" t="e">
        <f t="shared" si="5"/>
        <v>#N/A</v>
      </c>
      <c r="CE17" s="625" t="e">
        <f t="shared" si="5"/>
        <v>#N/A</v>
      </c>
      <c r="CF17" s="625" t="e">
        <f t="shared" si="5"/>
        <v>#N/A</v>
      </c>
      <c r="CG17" s="625" t="e">
        <f t="shared" si="5"/>
        <v>#N/A</v>
      </c>
      <c r="CH17" s="625" t="e">
        <f t="shared" si="5"/>
        <v>#N/A</v>
      </c>
      <c r="CI17" s="625" t="e">
        <f t="shared" si="5"/>
        <v>#N/A</v>
      </c>
      <c r="CJ17" s="625" t="e">
        <f t="shared" si="5"/>
        <v>#N/A</v>
      </c>
      <c r="CK17" s="625" t="e">
        <f t="shared" si="5"/>
        <v>#N/A</v>
      </c>
      <c r="CL17" s="625" t="e">
        <f t="shared" si="5"/>
        <v>#N/A</v>
      </c>
      <c r="CM17" s="625" t="e">
        <f t="shared" si="5"/>
        <v>#N/A</v>
      </c>
      <c r="CN17" s="625" t="e">
        <f t="shared" si="5"/>
        <v>#N/A</v>
      </c>
      <c r="CO17" s="625" t="e">
        <f t="shared" si="5"/>
        <v>#N/A</v>
      </c>
      <c r="CP17" s="625" t="e">
        <f t="shared" si="5"/>
        <v>#N/A</v>
      </c>
      <c r="CQ17" s="625" t="e">
        <f t="shared" si="5"/>
        <v>#N/A</v>
      </c>
      <c r="CR17" s="625" t="e">
        <f t="shared" si="5"/>
        <v>#N/A</v>
      </c>
      <c r="CS17" s="625" t="e">
        <f t="shared" si="5"/>
        <v>#N/A</v>
      </c>
      <c r="CT17" s="625" t="e">
        <f t="shared" si="5"/>
        <v>#N/A</v>
      </c>
      <c r="CU17" s="625" t="e">
        <f t="shared" si="5"/>
        <v>#N/A</v>
      </c>
      <c r="CV17" s="625" t="e">
        <f t="shared" si="5"/>
        <v>#N/A</v>
      </c>
      <c r="CW17" s="625" t="e">
        <f t="shared" si="5"/>
        <v>#N/A</v>
      </c>
      <c r="CX17" s="625" t="e">
        <f t="shared" si="5"/>
        <v>#N/A</v>
      </c>
      <c r="CY17" s="629"/>
      <c r="CZ17" s="391"/>
    </row>
    <row r="18" spans="1:104" x14ac:dyDescent="0.25">
      <c r="B18" s="393" t="s">
        <v>670</v>
      </c>
      <c r="C18" s="9"/>
      <c r="D18" s="632" t="e">
        <f>INDEX($D$6:$CX$6,MATCH(TRUE,$D$17:$CX$17,0))</f>
        <v>#N/A</v>
      </c>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391"/>
    </row>
    <row r="19" spans="1:104" x14ac:dyDescent="0.25">
      <c r="A19" s="92"/>
      <c r="B19" s="393" t="s">
        <v>790</v>
      </c>
      <c r="C19" s="8"/>
      <c r="D19" s="626" t="e">
        <f>IF(AND(OR(D6=$D$16,D6&gt;$D$16),OR(D6=$D$18,D6&lt;$D$18)),D12,0)</f>
        <v>#N/A</v>
      </c>
      <c r="E19" s="626" t="e">
        <f>IF(AND(OR(E6=$D$16,E6&gt;$D$16),OR(E6=$D$18,E6&lt;$D$18)),E12,0)</f>
        <v>#N/A</v>
      </c>
      <c r="F19" s="626" t="e">
        <f>IF(AND(OR(F6=$D$16,F6&gt;$D$16),OR(F6=$D$18,F6&lt;$D$18)),F12,0)</f>
        <v>#N/A</v>
      </c>
      <c r="G19" s="626" t="e">
        <f>IF(AND(OR(G6=$D$16,G6&gt;$D$16),OR(G6=$D$18,G6&lt;$D$18)),G12,0)</f>
        <v>#N/A</v>
      </c>
      <c r="H19" s="626" t="e">
        <f>IF(AND(OR(H6=$D$16,H6&gt;$D$16),OR(H6=$D$18,H6&lt;$D$18)),H12,0)</f>
        <v>#N/A</v>
      </c>
      <c r="I19" s="626" t="e">
        <f t="shared" ref="I19:BT19" si="6">IF(AND(OR(I6=$D$16,I6&gt;$D$16),OR(I6=$D$18,I6&lt;$D$18)),I12,0)</f>
        <v>#N/A</v>
      </c>
      <c r="J19" s="626" t="e">
        <f t="shared" si="6"/>
        <v>#N/A</v>
      </c>
      <c r="K19" s="626" t="e">
        <f t="shared" si="6"/>
        <v>#N/A</v>
      </c>
      <c r="L19" s="626" t="e">
        <f t="shared" si="6"/>
        <v>#N/A</v>
      </c>
      <c r="M19" s="626" t="e">
        <f t="shared" si="6"/>
        <v>#N/A</v>
      </c>
      <c r="N19" s="626" t="e">
        <f t="shared" si="6"/>
        <v>#N/A</v>
      </c>
      <c r="O19" s="626" t="e">
        <f t="shared" si="6"/>
        <v>#N/A</v>
      </c>
      <c r="P19" s="626" t="e">
        <f t="shared" si="6"/>
        <v>#N/A</v>
      </c>
      <c r="Q19" s="626" t="e">
        <f t="shared" si="6"/>
        <v>#N/A</v>
      </c>
      <c r="R19" s="626" t="e">
        <f t="shared" si="6"/>
        <v>#N/A</v>
      </c>
      <c r="S19" s="626" t="e">
        <f t="shared" si="6"/>
        <v>#N/A</v>
      </c>
      <c r="T19" s="626" t="e">
        <f t="shared" si="6"/>
        <v>#N/A</v>
      </c>
      <c r="U19" s="626" t="e">
        <f t="shared" si="6"/>
        <v>#N/A</v>
      </c>
      <c r="V19" s="626" t="e">
        <f t="shared" si="6"/>
        <v>#N/A</v>
      </c>
      <c r="W19" s="626" t="e">
        <f t="shared" si="6"/>
        <v>#N/A</v>
      </c>
      <c r="X19" s="626" t="e">
        <f t="shared" si="6"/>
        <v>#N/A</v>
      </c>
      <c r="Y19" s="626" t="e">
        <f t="shared" si="6"/>
        <v>#N/A</v>
      </c>
      <c r="Z19" s="626" t="e">
        <f t="shared" si="6"/>
        <v>#N/A</v>
      </c>
      <c r="AA19" s="626" t="e">
        <f t="shared" si="6"/>
        <v>#N/A</v>
      </c>
      <c r="AB19" s="626" t="e">
        <f t="shared" si="6"/>
        <v>#N/A</v>
      </c>
      <c r="AC19" s="626" t="e">
        <f t="shared" si="6"/>
        <v>#N/A</v>
      </c>
      <c r="AD19" s="626" t="e">
        <f t="shared" si="6"/>
        <v>#N/A</v>
      </c>
      <c r="AE19" s="626" t="e">
        <f t="shared" si="6"/>
        <v>#N/A</v>
      </c>
      <c r="AF19" s="626" t="e">
        <f t="shared" si="6"/>
        <v>#N/A</v>
      </c>
      <c r="AG19" s="626" t="e">
        <f t="shared" si="6"/>
        <v>#N/A</v>
      </c>
      <c r="AH19" s="626" t="e">
        <f t="shared" si="6"/>
        <v>#N/A</v>
      </c>
      <c r="AI19" s="626" t="e">
        <f t="shared" si="6"/>
        <v>#N/A</v>
      </c>
      <c r="AJ19" s="626" t="e">
        <f t="shared" si="6"/>
        <v>#N/A</v>
      </c>
      <c r="AK19" s="626" t="e">
        <f t="shared" si="6"/>
        <v>#N/A</v>
      </c>
      <c r="AL19" s="626" t="e">
        <f t="shared" si="6"/>
        <v>#N/A</v>
      </c>
      <c r="AM19" s="626" t="e">
        <f t="shared" si="6"/>
        <v>#N/A</v>
      </c>
      <c r="AN19" s="626" t="e">
        <f t="shared" si="6"/>
        <v>#N/A</v>
      </c>
      <c r="AO19" s="626" t="e">
        <f t="shared" si="6"/>
        <v>#N/A</v>
      </c>
      <c r="AP19" s="626" t="e">
        <f t="shared" si="6"/>
        <v>#N/A</v>
      </c>
      <c r="AQ19" s="626" t="e">
        <f t="shared" si="6"/>
        <v>#N/A</v>
      </c>
      <c r="AR19" s="626" t="e">
        <f t="shared" si="6"/>
        <v>#N/A</v>
      </c>
      <c r="AS19" s="626" t="e">
        <f t="shared" si="6"/>
        <v>#N/A</v>
      </c>
      <c r="AT19" s="626" t="e">
        <f t="shared" si="6"/>
        <v>#N/A</v>
      </c>
      <c r="AU19" s="626" t="e">
        <f t="shared" si="6"/>
        <v>#N/A</v>
      </c>
      <c r="AV19" s="626" t="e">
        <f t="shared" si="6"/>
        <v>#N/A</v>
      </c>
      <c r="AW19" s="626" t="e">
        <f t="shared" si="6"/>
        <v>#N/A</v>
      </c>
      <c r="AX19" s="626" t="e">
        <f t="shared" si="6"/>
        <v>#N/A</v>
      </c>
      <c r="AY19" s="626" t="e">
        <f t="shared" si="6"/>
        <v>#N/A</v>
      </c>
      <c r="AZ19" s="626" t="e">
        <f t="shared" si="6"/>
        <v>#N/A</v>
      </c>
      <c r="BA19" s="626" t="e">
        <f t="shared" si="6"/>
        <v>#N/A</v>
      </c>
      <c r="BB19" s="626" t="e">
        <f t="shared" si="6"/>
        <v>#N/A</v>
      </c>
      <c r="BC19" s="626" t="e">
        <f t="shared" si="6"/>
        <v>#N/A</v>
      </c>
      <c r="BD19" s="626" t="e">
        <f t="shared" si="6"/>
        <v>#N/A</v>
      </c>
      <c r="BE19" s="626" t="e">
        <f t="shared" si="6"/>
        <v>#N/A</v>
      </c>
      <c r="BF19" s="626" t="e">
        <f t="shared" si="6"/>
        <v>#N/A</v>
      </c>
      <c r="BG19" s="626" t="e">
        <f t="shared" si="6"/>
        <v>#N/A</v>
      </c>
      <c r="BH19" s="626" t="e">
        <f t="shared" si="6"/>
        <v>#N/A</v>
      </c>
      <c r="BI19" s="626" t="e">
        <f t="shared" si="6"/>
        <v>#N/A</v>
      </c>
      <c r="BJ19" s="626" t="e">
        <f t="shared" si="6"/>
        <v>#N/A</v>
      </c>
      <c r="BK19" s="626" t="e">
        <f t="shared" si="6"/>
        <v>#N/A</v>
      </c>
      <c r="BL19" s="626" t="e">
        <f t="shared" si="6"/>
        <v>#N/A</v>
      </c>
      <c r="BM19" s="626" t="e">
        <f t="shared" si="6"/>
        <v>#N/A</v>
      </c>
      <c r="BN19" s="626" t="e">
        <f t="shared" si="6"/>
        <v>#N/A</v>
      </c>
      <c r="BO19" s="626" t="e">
        <f t="shared" si="6"/>
        <v>#N/A</v>
      </c>
      <c r="BP19" s="626" t="e">
        <f t="shared" si="6"/>
        <v>#N/A</v>
      </c>
      <c r="BQ19" s="626" t="e">
        <f t="shared" si="6"/>
        <v>#N/A</v>
      </c>
      <c r="BR19" s="626" t="e">
        <f t="shared" si="6"/>
        <v>#N/A</v>
      </c>
      <c r="BS19" s="626" t="e">
        <f t="shared" si="6"/>
        <v>#N/A</v>
      </c>
      <c r="BT19" s="626" t="e">
        <f t="shared" si="6"/>
        <v>#N/A</v>
      </c>
      <c r="BU19" s="626" t="e">
        <f t="shared" ref="BU19:CX19" si="7">IF(AND(OR(BU6=$D$16,BU6&gt;$D$16),OR(BU6=$D$18,BU6&lt;$D$18)),BU12,0)</f>
        <v>#N/A</v>
      </c>
      <c r="BV19" s="626" t="e">
        <f t="shared" si="7"/>
        <v>#N/A</v>
      </c>
      <c r="BW19" s="626" t="e">
        <f t="shared" si="7"/>
        <v>#N/A</v>
      </c>
      <c r="BX19" s="626" t="e">
        <f t="shared" si="7"/>
        <v>#N/A</v>
      </c>
      <c r="BY19" s="626" t="e">
        <f t="shared" si="7"/>
        <v>#N/A</v>
      </c>
      <c r="BZ19" s="626" t="e">
        <f t="shared" si="7"/>
        <v>#N/A</v>
      </c>
      <c r="CA19" s="626" t="e">
        <f t="shared" si="7"/>
        <v>#N/A</v>
      </c>
      <c r="CB19" s="626" t="e">
        <f t="shared" si="7"/>
        <v>#N/A</v>
      </c>
      <c r="CC19" s="626" t="e">
        <f t="shared" si="7"/>
        <v>#N/A</v>
      </c>
      <c r="CD19" s="626" t="e">
        <f t="shared" si="7"/>
        <v>#N/A</v>
      </c>
      <c r="CE19" s="626" t="e">
        <f t="shared" si="7"/>
        <v>#N/A</v>
      </c>
      <c r="CF19" s="626" t="e">
        <f t="shared" si="7"/>
        <v>#N/A</v>
      </c>
      <c r="CG19" s="626" t="e">
        <f t="shared" si="7"/>
        <v>#N/A</v>
      </c>
      <c r="CH19" s="626" t="e">
        <f t="shared" si="7"/>
        <v>#N/A</v>
      </c>
      <c r="CI19" s="626" t="e">
        <f t="shared" si="7"/>
        <v>#N/A</v>
      </c>
      <c r="CJ19" s="626" t="e">
        <f t="shared" si="7"/>
        <v>#N/A</v>
      </c>
      <c r="CK19" s="626" t="e">
        <f t="shared" si="7"/>
        <v>#N/A</v>
      </c>
      <c r="CL19" s="626" t="e">
        <f t="shared" si="7"/>
        <v>#N/A</v>
      </c>
      <c r="CM19" s="626" t="e">
        <f t="shared" si="7"/>
        <v>#N/A</v>
      </c>
      <c r="CN19" s="626" t="e">
        <f t="shared" si="7"/>
        <v>#N/A</v>
      </c>
      <c r="CO19" s="626" t="e">
        <f t="shared" si="7"/>
        <v>#N/A</v>
      </c>
      <c r="CP19" s="626" t="e">
        <f t="shared" si="7"/>
        <v>#N/A</v>
      </c>
      <c r="CQ19" s="626" t="e">
        <f t="shared" si="7"/>
        <v>#N/A</v>
      </c>
      <c r="CR19" s="626" t="e">
        <f t="shared" si="7"/>
        <v>#N/A</v>
      </c>
      <c r="CS19" s="626" t="e">
        <f t="shared" si="7"/>
        <v>#N/A</v>
      </c>
      <c r="CT19" s="626" t="e">
        <f t="shared" si="7"/>
        <v>#N/A</v>
      </c>
      <c r="CU19" s="626" t="e">
        <f t="shared" si="7"/>
        <v>#N/A</v>
      </c>
      <c r="CV19" s="626" t="e">
        <f t="shared" si="7"/>
        <v>#N/A</v>
      </c>
      <c r="CW19" s="626" t="e">
        <f t="shared" si="7"/>
        <v>#N/A</v>
      </c>
      <c r="CX19" s="626" t="e">
        <f t="shared" si="7"/>
        <v>#N/A</v>
      </c>
      <c r="CY19" s="630"/>
      <c r="CZ19" s="391"/>
    </row>
    <row r="20" spans="1:104" x14ac:dyDescent="0.25">
      <c r="B20" s="393" t="s">
        <v>666</v>
      </c>
      <c r="C20" s="9"/>
      <c r="D20" s="627" t="e">
        <f>SUM(D19:CX19)</f>
        <v>#N/A</v>
      </c>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391"/>
    </row>
    <row r="21" spans="1:104" x14ac:dyDescent="0.25">
      <c r="B21" s="393" t="s">
        <v>1120</v>
      </c>
      <c r="C21" s="9"/>
      <c r="D21" s="826"/>
      <c r="E21" s="826"/>
      <c r="F21" s="826"/>
      <c r="G21" s="625" t="b">
        <f>IF(OR(AND(SUM(D12:F12)=0,G12&gt;0,G15="ALREADY FOUND"),AND(F21=TRUE,G12&gt;0),AND(F21=TRUE,SUM(H12:I12)&gt;0)),TRUE,FALSE)</f>
        <v>0</v>
      </c>
      <c r="H21" s="625" t="b">
        <f t="shared" ref="H21:BS21" si="8">IF(OR(AND(SUM(E12:G12)=0,H12&gt;0,H15="ALREADY FOUND"),AND(G21=TRUE,H12&gt;0),AND(G21=TRUE,SUM(I12:J12)&gt;0)),TRUE,FALSE)</f>
        <v>0</v>
      </c>
      <c r="I21" s="625" t="b">
        <f t="shared" si="8"/>
        <v>0</v>
      </c>
      <c r="J21" s="625" t="b">
        <f t="shared" si="8"/>
        <v>0</v>
      </c>
      <c r="K21" s="625" t="b">
        <f t="shared" si="8"/>
        <v>0</v>
      </c>
      <c r="L21" s="625" t="b">
        <f t="shared" si="8"/>
        <v>0</v>
      </c>
      <c r="M21" s="625" t="b">
        <f t="shared" si="8"/>
        <v>0</v>
      </c>
      <c r="N21" s="625" t="b">
        <f t="shared" si="8"/>
        <v>0</v>
      </c>
      <c r="O21" s="625" t="b">
        <f t="shared" si="8"/>
        <v>0</v>
      </c>
      <c r="P21" s="625" t="b">
        <f t="shared" si="8"/>
        <v>0</v>
      </c>
      <c r="Q21" s="625" t="b">
        <f t="shared" si="8"/>
        <v>0</v>
      </c>
      <c r="R21" s="625" t="b">
        <f t="shared" si="8"/>
        <v>0</v>
      </c>
      <c r="S21" s="625" t="b">
        <f t="shared" si="8"/>
        <v>0</v>
      </c>
      <c r="T21" s="625" t="b">
        <f t="shared" si="8"/>
        <v>0</v>
      </c>
      <c r="U21" s="625" t="b">
        <f t="shared" si="8"/>
        <v>0</v>
      </c>
      <c r="V21" s="625" t="b">
        <f t="shared" si="8"/>
        <v>0</v>
      </c>
      <c r="W21" s="625" t="b">
        <f t="shared" si="8"/>
        <v>0</v>
      </c>
      <c r="X21" s="625" t="b">
        <f t="shared" si="8"/>
        <v>0</v>
      </c>
      <c r="Y21" s="625" t="b">
        <f t="shared" si="8"/>
        <v>0</v>
      </c>
      <c r="Z21" s="625" t="b">
        <f t="shared" si="8"/>
        <v>0</v>
      </c>
      <c r="AA21" s="625" t="b">
        <f t="shared" si="8"/>
        <v>0</v>
      </c>
      <c r="AB21" s="625" t="b">
        <f t="shared" si="8"/>
        <v>0</v>
      </c>
      <c r="AC21" s="625" t="b">
        <f t="shared" si="8"/>
        <v>0</v>
      </c>
      <c r="AD21" s="625" t="b">
        <f t="shared" si="8"/>
        <v>0</v>
      </c>
      <c r="AE21" s="625" t="b">
        <f t="shared" si="8"/>
        <v>0</v>
      </c>
      <c r="AF21" s="625" t="b">
        <f t="shared" si="8"/>
        <v>0</v>
      </c>
      <c r="AG21" s="625" t="b">
        <f t="shared" si="8"/>
        <v>0</v>
      </c>
      <c r="AH21" s="625" t="b">
        <f t="shared" si="8"/>
        <v>0</v>
      </c>
      <c r="AI21" s="625" t="b">
        <f t="shared" si="8"/>
        <v>0</v>
      </c>
      <c r="AJ21" s="625" t="b">
        <f t="shared" si="8"/>
        <v>0</v>
      </c>
      <c r="AK21" s="625" t="b">
        <f t="shared" si="8"/>
        <v>0</v>
      </c>
      <c r="AL21" s="625" t="b">
        <f t="shared" si="8"/>
        <v>0</v>
      </c>
      <c r="AM21" s="625" t="b">
        <f t="shared" si="8"/>
        <v>0</v>
      </c>
      <c r="AN21" s="625" t="b">
        <f t="shared" si="8"/>
        <v>0</v>
      </c>
      <c r="AO21" s="625" t="b">
        <f t="shared" si="8"/>
        <v>0</v>
      </c>
      <c r="AP21" s="625" t="b">
        <f t="shared" si="8"/>
        <v>0</v>
      </c>
      <c r="AQ21" s="625" t="b">
        <f t="shared" si="8"/>
        <v>0</v>
      </c>
      <c r="AR21" s="625" t="b">
        <f t="shared" si="8"/>
        <v>0</v>
      </c>
      <c r="AS21" s="625" t="b">
        <f t="shared" si="8"/>
        <v>0</v>
      </c>
      <c r="AT21" s="625" t="b">
        <f t="shared" si="8"/>
        <v>0</v>
      </c>
      <c r="AU21" s="625" t="b">
        <f t="shared" si="8"/>
        <v>0</v>
      </c>
      <c r="AV21" s="625" t="b">
        <f t="shared" si="8"/>
        <v>0</v>
      </c>
      <c r="AW21" s="625" t="b">
        <f t="shared" si="8"/>
        <v>0</v>
      </c>
      <c r="AX21" s="625" t="b">
        <f t="shared" si="8"/>
        <v>0</v>
      </c>
      <c r="AY21" s="625" t="b">
        <f t="shared" si="8"/>
        <v>0</v>
      </c>
      <c r="AZ21" s="625" t="b">
        <f t="shared" si="8"/>
        <v>0</v>
      </c>
      <c r="BA21" s="625" t="b">
        <f t="shared" si="8"/>
        <v>0</v>
      </c>
      <c r="BB21" s="625" t="b">
        <f t="shared" si="8"/>
        <v>0</v>
      </c>
      <c r="BC21" s="625" t="b">
        <f t="shared" si="8"/>
        <v>0</v>
      </c>
      <c r="BD21" s="625" t="b">
        <f t="shared" si="8"/>
        <v>0</v>
      </c>
      <c r="BE21" s="625" t="b">
        <f t="shared" si="8"/>
        <v>0</v>
      </c>
      <c r="BF21" s="625" t="b">
        <f t="shared" si="8"/>
        <v>0</v>
      </c>
      <c r="BG21" s="625" t="b">
        <f t="shared" si="8"/>
        <v>0</v>
      </c>
      <c r="BH21" s="625" t="b">
        <f t="shared" si="8"/>
        <v>0</v>
      </c>
      <c r="BI21" s="625" t="b">
        <f t="shared" si="8"/>
        <v>0</v>
      </c>
      <c r="BJ21" s="625" t="b">
        <f t="shared" si="8"/>
        <v>0</v>
      </c>
      <c r="BK21" s="625" t="b">
        <f t="shared" si="8"/>
        <v>0</v>
      </c>
      <c r="BL21" s="625" t="b">
        <f t="shared" si="8"/>
        <v>0</v>
      </c>
      <c r="BM21" s="625" t="b">
        <f t="shared" si="8"/>
        <v>0</v>
      </c>
      <c r="BN21" s="625" t="b">
        <f t="shared" si="8"/>
        <v>0</v>
      </c>
      <c r="BO21" s="625" t="b">
        <f t="shared" si="8"/>
        <v>0</v>
      </c>
      <c r="BP21" s="625" t="b">
        <f t="shared" si="8"/>
        <v>0</v>
      </c>
      <c r="BQ21" s="625" t="b">
        <f t="shared" si="8"/>
        <v>0</v>
      </c>
      <c r="BR21" s="625" t="b">
        <f t="shared" si="8"/>
        <v>0</v>
      </c>
      <c r="BS21" s="625" t="b">
        <f t="shared" si="8"/>
        <v>0</v>
      </c>
      <c r="BT21" s="625" t="b">
        <f t="shared" ref="BT21:CX21" si="9">IF(OR(AND(SUM(BQ12:BS12)=0,BT12&gt;0,BT15="ALREADY FOUND"),AND(BS21=TRUE,BT12&gt;0),AND(BS21=TRUE,SUM(BU12:BV12)&gt;0)),TRUE,FALSE)</f>
        <v>0</v>
      </c>
      <c r="BU21" s="625" t="b">
        <f t="shared" si="9"/>
        <v>0</v>
      </c>
      <c r="BV21" s="625" t="b">
        <f t="shared" si="9"/>
        <v>0</v>
      </c>
      <c r="BW21" s="625" t="b">
        <f t="shared" si="9"/>
        <v>0</v>
      </c>
      <c r="BX21" s="625" t="b">
        <f t="shared" si="9"/>
        <v>0</v>
      </c>
      <c r="BY21" s="625" t="b">
        <f t="shared" si="9"/>
        <v>0</v>
      </c>
      <c r="BZ21" s="625" t="b">
        <f t="shared" si="9"/>
        <v>0</v>
      </c>
      <c r="CA21" s="625" t="b">
        <f t="shared" si="9"/>
        <v>0</v>
      </c>
      <c r="CB21" s="625" t="b">
        <f t="shared" si="9"/>
        <v>0</v>
      </c>
      <c r="CC21" s="625" t="b">
        <f t="shared" si="9"/>
        <v>0</v>
      </c>
      <c r="CD21" s="625" t="b">
        <f t="shared" si="9"/>
        <v>0</v>
      </c>
      <c r="CE21" s="625" t="b">
        <f t="shared" si="9"/>
        <v>0</v>
      </c>
      <c r="CF21" s="625" t="b">
        <f t="shared" si="9"/>
        <v>0</v>
      </c>
      <c r="CG21" s="625" t="b">
        <f t="shared" si="9"/>
        <v>0</v>
      </c>
      <c r="CH21" s="625" t="b">
        <f t="shared" si="9"/>
        <v>0</v>
      </c>
      <c r="CI21" s="625" t="b">
        <f t="shared" si="9"/>
        <v>0</v>
      </c>
      <c r="CJ21" s="625" t="b">
        <f t="shared" si="9"/>
        <v>0</v>
      </c>
      <c r="CK21" s="625" t="b">
        <f t="shared" si="9"/>
        <v>0</v>
      </c>
      <c r="CL21" s="625" t="b">
        <f t="shared" si="9"/>
        <v>0</v>
      </c>
      <c r="CM21" s="625" t="b">
        <f t="shared" si="9"/>
        <v>0</v>
      </c>
      <c r="CN21" s="625" t="b">
        <f t="shared" si="9"/>
        <v>0</v>
      </c>
      <c r="CO21" s="625" t="b">
        <f t="shared" si="9"/>
        <v>0</v>
      </c>
      <c r="CP21" s="625" t="b">
        <f t="shared" si="9"/>
        <v>0</v>
      </c>
      <c r="CQ21" s="625" t="b">
        <f t="shared" si="9"/>
        <v>0</v>
      </c>
      <c r="CR21" s="625" t="b">
        <f t="shared" si="9"/>
        <v>0</v>
      </c>
      <c r="CS21" s="625" t="b">
        <f t="shared" si="9"/>
        <v>0</v>
      </c>
      <c r="CT21" s="625" t="b">
        <f t="shared" si="9"/>
        <v>0</v>
      </c>
      <c r="CU21" s="625" t="b">
        <f t="shared" si="9"/>
        <v>0</v>
      </c>
      <c r="CV21" s="625" t="b">
        <f t="shared" si="9"/>
        <v>0</v>
      </c>
      <c r="CW21" s="625" t="b">
        <f t="shared" si="9"/>
        <v>0</v>
      </c>
      <c r="CX21" s="625" t="b">
        <f t="shared" si="9"/>
        <v>0</v>
      </c>
      <c r="CY21" s="8"/>
      <c r="CZ21" s="391"/>
    </row>
    <row r="22" spans="1:104" x14ac:dyDescent="0.25">
      <c r="B22" s="393" t="s">
        <v>1121</v>
      </c>
      <c r="C22" s="9"/>
      <c r="D22" s="826"/>
      <c r="E22" s="826"/>
      <c r="F22" s="826"/>
      <c r="G22" s="625">
        <f>IF(G21=FALSE,0,IF(F22&lt;&gt;0,F22,MAX($D$22:F22)+1))</f>
        <v>0</v>
      </c>
      <c r="H22" s="625">
        <f>IF(H21=FALSE,0,IF(G22&lt;&gt;0,G22,MAX($D$22:G22)+1))</f>
        <v>0</v>
      </c>
      <c r="I22" s="625">
        <f>IF(I21=FALSE,0,IF(H22&lt;&gt;0,H22,MAX($D$22:H22)+1))</f>
        <v>0</v>
      </c>
      <c r="J22" s="625">
        <f>IF(J21=FALSE,0,IF(I22&lt;&gt;0,I22,MAX($D$22:I22)+1))</f>
        <v>0</v>
      </c>
      <c r="K22" s="625">
        <f>IF(K21=FALSE,0,IF(J22&lt;&gt;0,J22,MAX($D$22:J22)+1))</f>
        <v>0</v>
      </c>
      <c r="L22" s="625">
        <f>IF(L21=FALSE,0,IF(K22&lt;&gt;0,K22,MAX($D$22:K22)+1))</f>
        <v>0</v>
      </c>
      <c r="M22" s="625">
        <f>IF(M21=FALSE,0,IF(L22&lt;&gt;0,L22,MAX($D$22:L22)+1))</f>
        <v>0</v>
      </c>
      <c r="N22" s="625">
        <f>IF(N21=FALSE,0,IF(M22&lt;&gt;0,M22,MAX($D$22:M22)+1))</f>
        <v>0</v>
      </c>
      <c r="O22" s="625">
        <f>IF(O21=FALSE,0,IF(N22&lt;&gt;0,N22,MAX($D$22:N22)+1))</f>
        <v>0</v>
      </c>
      <c r="P22" s="625">
        <f>IF(P21=FALSE,0,IF(O22&lt;&gt;0,O22,MAX($D$22:O22)+1))</f>
        <v>0</v>
      </c>
      <c r="Q22" s="625">
        <f>IF(Q21=FALSE,0,IF(P22&lt;&gt;0,P22,MAX($D$22:P22)+1))</f>
        <v>0</v>
      </c>
      <c r="R22" s="625">
        <f>IF(R21=FALSE,0,IF(Q22&lt;&gt;0,Q22,MAX($D$22:Q22)+1))</f>
        <v>0</v>
      </c>
      <c r="S22" s="625">
        <f>IF(S21=FALSE,0,IF(R22&lt;&gt;0,R22,MAX($D$22:R22)+1))</f>
        <v>0</v>
      </c>
      <c r="T22" s="625">
        <f>IF(T21=FALSE,0,IF(S22&lt;&gt;0,S22,MAX($D$22:S22)+1))</f>
        <v>0</v>
      </c>
      <c r="U22" s="625">
        <f>IF(U21=FALSE,0,IF(T22&lt;&gt;0,T22,MAX($D$22:T22)+1))</f>
        <v>0</v>
      </c>
      <c r="V22" s="625">
        <f>IF(V21=FALSE,0,IF(U22&lt;&gt;0,U22,MAX($D$22:U22)+1))</f>
        <v>0</v>
      </c>
      <c r="W22" s="625">
        <f>IF(W21=FALSE,0,IF(V22&lt;&gt;0,V22,MAX($D$22:V22)+1))</f>
        <v>0</v>
      </c>
      <c r="X22" s="625">
        <f>IF(X21=FALSE,0,IF(W22&lt;&gt;0,W22,MAX($D$22:W22)+1))</f>
        <v>0</v>
      </c>
      <c r="Y22" s="625">
        <f>IF(Y21=FALSE,0,IF(X22&lt;&gt;0,X22,MAX($D$22:X22)+1))</f>
        <v>0</v>
      </c>
      <c r="Z22" s="625">
        <f>IF(Z21=FALSE,0,IF(Y22&lt;&gt;0,Y22,MAX($D$22:Y22)+1))</f>
        <v>0</v>
      </c>
      <c r="AA22" s="625">
        <f>IF(AA21=FALSE,0,IF(Z22&lt;&gt;0,Z22,MAX($D$22:Z22)+1))</f>
        <v>0</v>
      </c>
      <c r="AB22" s="625">
        <f>IF(AB21=FALSE,0,IF(AA22&lt;&gt;0,AA22,MAX($D$22:AA22)+1))</f>
        <v>0</v>
      </c>
      <c r="AC22" s="625">
        <f>IF(AC21=FALSE,0,IF(AB22&lt;&gt;0,AB22,MAX($D$22:AB22)+1))</f>
        <v>0</v>
      </c>
      <c r="AD22" s="625">
        <f>IF(AD21=FALSE,0,IF(AC22&lt;&gt;0,AC22,MAX($D$22:AC22)+1))</f>
        <v>0</v>
      </c>
      <c r="AE22" s="625">
        <f>IF(AE21=FALSE,0,IF(AD22&lt;&gt;0,AD22,MAX($D$22:AD22)+1))</f>
        <v>0</v>
      </c>
      <c r="AF22" s="625">
        <f>IF(AF21=FALSE,0,IF(AE22&lt;&gt;0,AE22,MAX($D$22:AE22)+1))</f>
        <v>0</v>
      </c>
      <c r="AG22" s="625">
        <f>IF(AG21=FALSE,0,IF(AF22&lt;&gt;0,AF22,MAX($D$22:AF22)+1))</f>
        <v>0</v>
      </c>
      <c r="AH22" s="625">
        <f>IF(AH21=FALSE,0,IF(AG22&lt;&gt;0,AG22,MAX($D$22:AG22)+1))</f>
        <v>0</v>
      </c>
      <c r="AI22" s="625">
        <f>IF(AI21=FALSE,0,IF(AH22&lt;&gt;0,AH22,MAX($D$22:AH22)+1))</f>
        <v>0</v>
      </c>
      <c r="AJ22" s="625">
        <f>IF(AJ21=FALSE,0,IF(AI22&lt;&gt;0,AI22,MAX($D$22:AI22)+1))</f>
        <v>0</v>
      </c>
      <c r="AK22" s="625">
        <f>IF(AK21=FALSE,0,IF(AJ22&lt;&gt;0,AJ22,MAX($D$22:AJ22)+1))</f>
        <v>0</v>
      </c>
      <c r="AL22" s="625">
        <f>IF(AL21=FALSE,0,IF(AK22&lt;&gt;0,AK22,MAX($D$22:AK22)+1))</f>
        <v>0</v>
      </c>
      <c r="AM22" s="625">
        <f>IF(AM21=FALSE,0,IF(AL22&lt;&gt;0,AL22,MAX($D$22:AL22)+1))</f>
        <v>0</v>
      </c>
      <c r="AN22" s="625">
        <f>IF(AN21=FALSE,0,IF(AM22&lt;&gt;0,AM22,MAX($D$22:AM22)+1))</f>
        <v>0</v>
      </c>
      <c r="AO22" s="625">
        <f>IF(AO21=FALSE,0,IF(AN22&lt;&gt;0,AN22,MAX($D$22:AN22)+1))</f>
        <v>0</v>
      </c>
      <c r="AP22" s="625">
        <f>IF(AP21=FALSE,0,IF(AO22&lt;&gt;0,AO22,MAX($D$22:AO22)+1))</f>
        <v>0</v>
      </c>
      <c r="AQ22" s="625">
        <f>IF(AQ21=FALSE,0,IF(AP22&lt;&gt;0,AP22,MAX($D$22:AP22)+1))</f>
        <v>0</v>
      </c>
      <c r="AR22" s="625">
        <f>IF(AR21=FALSE,0,IF(AQ22&lt;&gt;0,AQ22,MAX($D$22:AQ22)+1))</f>
        <v>0</v>
      </c>
      <c r="AS22" s="625">
        <f>IF(AS21=FALSE,0,IF(AR22&lt;&gt;0,AR22,MAX($D$22:AR22)+1))</f>
        <v>0</v>
      </c>
      <c r="AT22" s="625">
        <f>IF(AT21=FALSE,0,IF(AS22&lt;&gt;0,AS22,MAX($D$22:AS22)+1))</f>
        <v>0</v>
      </c>
      <c r="AU22" s="625">
        <f>IF(AU21=FALSE,0,IF(AT22&lt;&gt;0,AT22,MAX($D$22:AT22)+1))</f>
        <v>0</v>
      </c>
      <c r="AV22" s="625">
        <f>IF(AV21=FALSE,0,IF(AU22&lt;&gt;0,AU22,MAX($D$22:AU22)+1))</f>
        <v>0</v>
      </c>
      <c r="AW22" s="625">
        <f>IF(AW21=FALSE,0,IF(AV22&lt;&gt;0,AV22,MAX($D$22:AV22)+1))</f>
        <v>0</v>
      </c>
      <c r="AX22" s="625">
        <f>IF(AX21=FALSE,0,IF(AW22&lt;&gt;0,AW22,MAX($D$22:AW22)+1))</f>
        <v>0</v>
      </c>
      <c r="AY22" s="625">
        <f>IF(AY21=FALSE,0,IF(AX22&lt;&gt;0,AX22,MAX($D$22:AX22)+1))</f>
        <v>0</v>
      </c>
      <c r="AZ22" s="625">
        <f>IF(AZ21=FALSE,0,IF(AY22&lt;&gt;0,AY22,MAX($D$22:AY22)+1))</f>
        <v>0</v>
      </c>
      <c r="BA22" s="625">
        <f>IF(BA21=FALSE,0,IF(AZ22&lt;&gt;0,AZ22,MAX($D$22:AZ22)+1))</f>
        <v>0</v>
      </c>
      <c r="BB22" s="625">
        <f>IF(BB21=FALSE,0,IF(BA22&lt;&gt;0,BA22,MAX($D$22:BA22)+1))</f>
        <v>0</v>
      </c>
      <c r="BC22" s="625">
        <f>IF(BC21=FALSE,0,IF(BB22&lt;&gt;0,BB22,MAX($D$22:BB22)+1))</f>
        <v>0</v>
      </c>
      <c r="BD22" s="625">
        <f>IF(BD21=FALSE,0,IF(BC22&lt;&gt;0,BC22,MAX($D$22:BC22)+1))</f>
        <v>0</v>
      </c>
      <c r="BE22" s="625">
        <f>IF(BE21=FALSE,0,IF(BD22&lt;&gt;0,BD22,MAX($D$22:BD22)+1))</f>
        <v>0</v>
      </c>
      <c r="BF22" s="625">
        <f>IF(BF21=FALSE,0,IF(BE22&lt;&gt;0,BE22,MAX($D$22:BE22)+1))</f>
        <v>0</v>
      </c>
      <c r="BG22" s="625">
        <f>IF(BG21=FALSE,0,IF(BF22&lt;&gt;0,BF22,MAX($D$22:BF22)+1))</f>
        <v>0</v>
      </c>
      <c r="BH22" s="625">
        <f>IF(BH21=FALSE,0,IF(BG22&lt;&gt;0,BG22,MAX($D$22:BG22)+1))</f>
        <v>0</v>
      </c>
      <c r="BI22" s="625">
        <f>IF(BI21=FALSE,0,IF(BH22&lt;&gt;0,BH22,MAX($D$22:BH22)+1))</f>
        <v>0</v>
      </c>
      <c r="BJ22" s="625">
        <f>IF(BJ21=FALSE,0,IF(BI22&lt;&gt;0,BI22,MAX($D$22:BI22)+1))</f>
        <v>0</v>
      </c>
      <c r="BK22" s="625">
        <f>IF(BK21=FALSE,0,IF(BJ22&lt;&gt;0,BJ22,MAX($D$22:BJ22)+1))</f>
        <v>0</v>
      </c>
      <c r="BL22" s="625">
        <f>IF(BL21=FALSE,0,IF(BK22&lt;&gt;0,BK22,MAX($D$22:BK22)+1))</f>
        <v>0</v>
      </c>
      <c r="BM22" s="625">
        <f>IF(BM21=FALSE,0,IF(BL22&lt;&gt;0,BL22,MAX($D$22:BL22)+1))</f>
        <v>0</v>
      </c>
      <c r="BN22" s="625">
        <f>IF(BN21=FALSE,0,IF(BM22&lt;&gt;0,BM22,MAX($D$22:BM22)+1))</f>
        <v>0</v>
      </c>
      <c r="BO22" s="625">
        <f>IF(BO21=FALSE,0,IF(BN22&lt;&gt;0,BN22,MAX($D$22:BN22)+1))</f>
        <v>0</v>
      </c>
      <c r="BP22" s="625">
        <f>IF(BP21=FALSE,0,IF(BO22&lt;&gt;0,BO22,MAX($D$22:BO22)+1))</f>
        <v>0</v>
      </c>
      <c r="BQ22" s="625">
        <f>IF(BQ21=FALSE,0,IF(BP22&lt;&gt;0,BP22,MAX($D$22:BP22)+1))</f>
        <v>0</v>
      </c>
      <c r="BR22" s="625">
        <f>IF(BR21=FALSE,0,IF(BQ22&lt;&gt;0,BQ22,MAX($D$22:BQ22)+1))</f>
        <v>0</v>
      </c>
      <c r="BS22" s="625">
        <f>IF(BS21=FALSE,0,IF(BR22&lt;&gt;0,BR22,MAX($D$22:BR22)+1))</f>
        <v>0</v>
      </c>
      <c r="BT22" s="625">
        <f>IF(BT21=FALSE,0,IF(BS22&lt;&gt;0,BS22,MAX($D$22:BS22)+1))</f>
        <v>0</v>
      </c>
      <c r="BU22" s="625">
        <f>IF(BU21=FALSE,0,IF(BT22&lt;&gt;0,BT22,MAX($D$22:BT22)+1))</f>
        <v>0</v>
      </c>
      <c r="BV22" s="625">
        <f>IF(BV21=FALSE,0,IF(BU22&lt;&gt;0,BU22,MAX($D$22:BU22)+1))</f>
        <v>0</v>
      </c>
      <c r="BW22" s="625">
        <f>IF(BW21=FALSE,0,IF(BV22&lt;&gt;0,BV22,MAX($D$22:BV22)+1))</f>
        <v>0</v>
      </c>
      <c r="BX22" s="625">
        <f>IF(BX21=FALSE,0,IF(BW22&lt;&gt;0,BW22,MAX($D$22:BW22)+1))</f>
        <v>0</v>
      </c>
      <c r="BY22" s="625">
        <f>IF(BY21=FALSE,0,IF(BX22&lt;&gt;0,BX22,MAX($D$22:BX22)+1))</f>
        <v>0</v>
      </c>
      <c r="BZ22" s="625">
        <f>IF(BZ21=FALSE,0,IF(BY22&lt;&gt;0,BY22,MAX($D$22:BY22)+1))</f>
        <v>0</v>
      </c>
      <c r="CA22" s="625">
        <f>IF(CA21=FALSE,0,IF(BZ22&lt;&gt;0,BZ22,MAX($D$22:BZ22)+1))</f>
        <v>0</v>
      </c>
      <c r="CB22" s="625">
        <f>IF(CB21=FALSE,0,IF(CA22&lt;&gt;0,CA22,MAX($D$22:CA22)+1))</f>
        <v>0</v>
      </c>
      <c r="CC22" s="625">
        <f>IF(CC21=FALSE,0,IF(CB22&lt;&gt;0,CB22,MAX($D$22:CB22)+1))</f>
        <v>0</v>
      </c>
      <c r="CD22" s="625">
        <f>IF(CD21=FALSE,0,IF(CC22&lt;&gt;0,CC22,MAX($D$22:CC22)+1))</f>
        <v>0</v>
      </c>
      <c r="CE22" s="625">
        <f>IF(CE21=FALSE,0,IF(CD22&lt;&gt;0,CD22,MAX($D$22:CD22)+1))</f>
        <v>0</v>
      </c>
      <c r="CF22" s="625">
        <f>IF(CF21=FALSE,0,IF(CE22&lt;&gt;0,CE22,MAX($D$22:CE22)+1))</f>
        <v>0</v>
      </c>
      <c r="CG22" s="625">
        <f>IF(CG21=FALSE,0,IF(CF22&lt;&gt;0,CF22,MAX($D$22:CF22)+1))</f>
        <v>0</v>
      </c>
      <c r="CH22" s="625">
        <f>IF(CH21=FALSE,0,IF(CG22&lt;&gt;0,CG22,MAX($D$22:CG22)+1))</f>
        <v>0</v>
      </c>
      <c r="CI22" s="625">
        <f>IF(CI21=FALSE,0,IF(CH22&lt;&gt;0,CH22,MAX($D$22:CH22)+1))</f>
        <v>0</v>
      </c>
      <c r="CJ22" s="625">
        <f>IF(CJ21=FALSE,0,IF(CI22&lt;&gt;0,CI22,MAX($D$22:CI22)+1))</f>
        <v>0</v>
      </c>
      <c r="CK22" s="625">
        <f>IF(CK21=FALSE,0,IF(CJ22&lt;&gt;0,CJ22,MAX($D$22:CJ22)+1))</f>
        <v>0</v>
      </c>
      <c r="CL22" s="625">
        <f>IF(CL21=FALSE,0,IF(CK22&lt;&gt;0,CK22,MAX($D$22:CK22)+1))</f>
        <v>0</v>
      </c>
      <c r="CM22" s="625">
        <f>IF(CM21=FALSE,0,IF(CL22&lt;&gt;0,CL22,MAX($D$22:CL22)+1))</f>
        <v>0</v>
      </c>
      <c r="CN22" s="625">
        <f>IF(CN21=FALSE,0,IF(CM22&lt;&gt;0,CM22,MAX($D$22:CM22)+1))</f>
        <v>0</v>
      </c>
      <c r="CO22" s="625">
        <f>IF(CO21=FALSE,0,IF(CN22&lt;&gt;0,CN22,MAX($D$22:CN22)+1))</f>
        <v>0</v>
      </c>
      <c r="CP22" s="625">
        <f>IF(CP21=FALSE,0,IF(CO22&lt;&gt;0,CO22,MAX($D$22:CO22)+1))</f>
        <v>0</v>
      </c>
      <c r="CQ22" s="625">
        <f>IF(CQ21=FALSE,0,IF(CP22&lt;&gt;0,CP22,MAX($D$22:CP22)+1))</f>
        <v>0</v>
      </c>
      <c r="CR22" s="625">
        <f>IF(CR21=FALSE,0,IF(CQ22&lt;&gt;0,CQ22,MAX($D$22:CQ22)+1))</f>
        <v>0</v>
      </c>
      <c r="CS22" s="625">
        <f>IF(CS21=FALSE,0,IF(CR22&lt;&gt;0,CR22,MAX($D$22:CR22)+1))</f>
        <v>0</v>
      </c>
      <c r="CT22" s="625">
        <f>IF(CT21=FALSE,0,IF(CS22&lt;&gt;0,CS22,MAX($D$22:CS22)+1))</f>
        <v>0</v>
      </c>
      <c r="CU22" s="625">
        <f>IF(CU21=FALSE,0,IF(CT22&lt;&gt;0,CT22,MAX($D$22:CT22)+1))</f>
        <v>0</v>
      </c>
      <c r="CV22" s="625">
        <f>IF(CV21=FALSE,0,IF(CU22&lt;&gt;0,CU22,MAX($D$22:CU22)+1))</f>
        <v>0</v>
      </c>
      <c r="CW22" s="625">
        <f>IF(CW21=FALSE,0,IF(CV22&lt;&gt;0,CV22,MAX($D$22:CV22)+1))</f>
        <v>0</v>
      </c>
      <c r="CX22" s="625">
        <f>IF(CX21=FALSE,0,IF(CW22&lt;&gt;0,CW22,MAX($D$22:CW22)+1))</f>
        <v>0</v>
      </c>
      <c r="CY22" s="8"/>
      <c r="CZ22" s="391"/>
    </row>
    <row r="23" spans="1:104" x14ac:dyDescent="0.25">
      <c r="B23" s="393" t="s">
        <v>1122</v>
      </c>
      <c r="C23" s="390"/>
      <c r="D23" s="827"/>
      <c r="E23" s="827"/>
      <c r="F23" s="828"/>
      <c r="G23" s="825">
        <f>IF(G21=TRUE,SUMIF($G$22:$CX$22,G22,$G$13:$CY$13),0)</f>
        <v>0</v>
      </c>
      <c r="H23" s="825">
        <f t="shared" ref="H23:V23" si="10">IF(H21=TRUE,SUMIF($G$22:$CX$22,H22,$G$13:$CY$13),0)</f>
        <v>0</v>
      </c>
      <c r="I23" s="825">
        <f t="shared" si="10"/>
        <v>0</v>
      </c>
      <c r="J23" s="825">
        <f t="shared" si="10"/>
        <v>0</v>
      </c>
      <c r="K23" s="825">
        <f t="shared" si="10"/>
        <v>0</v>
      </c>
      <c r="L23" s="825">
        <f t="shared" si="10"/>
        <v>0</v>
      </c>
      <c r="M23" s="825">
        <f t="shared" si="10"/>
        <v>0</v>
      </c>
      <c r="N23" s="825">
        <f t="shared" si="10"/>
        <v>0</v>
      </c>
      <c r="O23" s="825">
        <f t="shared" si="10"/>
        <v>0</v>
      </c>
      <c r="P23" s="825">
        <f t="shared" si="10"/>
        <v>0</v>
      </c>
      <c r="Q23" s="825">
        <f t="shared" si="10"/>
        <v>0</v>
      </c>
      <c r="R23" s="825">
        <f t="shared" si="10"/>
        <v>0</v>
      </c>
      <c r="S23" s="825">
        <f t="shared" si="10"/>
        <v>0</v>
      </c>
      <c r="T23" s="825">
        <f t="shared" si="10"/>
        <v>0</v>
      </c>
      <c r="U23" s="825">
        <f t="shared" si="10"/>
        <v>0</v>
      </c>
      <c r="V23" s="825">
        <f t="shared" si="10"/>
        <v>0</v>
      </c>
      <c r="W23" s="825">
        <f>IF(W21=TRUE,SUMIF($G$22:$CX$22,W22,$G$13:$CY$13),0)</f>
        <v>0</v>
      </c>
      <c r="X23" s="825">
        <f t="shared" ref="X23:CI23" si="11">IF(X21=TRUE,SUMIF($G$22:$CX$22,X22,$G$13:$CY$13),0)</f>
        <v>0</v>
      </c>
      <c r="Y23" s="825">
        <f t="shared" si="11"/>
        <v>0</v>
      </c>
      <c r="Z23" s="825">
        <f t="shared" si="11"/>
        <v>0</v>
      </c>
      <c r="AA23" s="825">
        <f t="shared" si="11"/>
        <v>0</v>
      </c>
      <c r="AB23" s="825">
        <f t="shared" si="11"/>
        <v>0</v>
      </c>
      <c r="AC23" s="825">
        <f t="shared" si="11"/>
        <v>0</v>
      </c>
      <c r="AD23" s="825">
        <f t="shared" si="11"/>
        <v>0</v>
      </c>
      <c r="AE23" s="825">
        <f t="shared" si="11"/>
        <v>0</v>
      </c>
      <c r="AF23" s="825">
        <f t="shared" si="11"/>
        <v>0</v>
      </c>
      <c r="AG23" s="825">
        <f t="shared" si="11"/>
        <v>0</v>
      </c>
      <c r="AH23" s="825">
        <f t="shared" si="11"/>
        <v>0</v>
      </c>
      <c r="AI23" s="825">
        <f t="shared" si="11"/>
        <v>0</v>
      </c>
      <c r="AJ23" s="825">
        <f t="shared" si="11"/>
        <v>0</v>
      </c>
      <c r="AK23" s="825">
        <f t="shared" si="11"/>
        <v>0</v>
      </c>
      <c r="AL23" s="825">
        <f t="shared" si="11"/>
        <v>0</v>
      </c>
      <c r="AM23" s="825">
        <f t="shared" si="11"/>
        <v>0</v>
      </c>
      <c r="AN23" s="825">
        <f t="shared" si="11"/>
        <v>0</v>
      </c>
      <c r="AO23" s="825">
        <f t="shared" si="11"/>
        <v>0</v>
      </c>
      <c r="AP23" s="825">
        <f t="shared" si="11"/>
        <v>0</v>
      </c>
      <c r="AQ23" s="825">
        <f t="shared" si="11"/>
        <v>0</v>
      </c>
      <c r="AR23" s="825">
        <f t="shared" si="11"/>
        <v>0</v>
      </c>
      <c r="AS23" s="825">
        <f t="shared" si="11"/>
        <v>0</v>
      </c>
      <c r="AT23" s="825">
        <f t="shared" si="11"/>
        <v>0</v>
      </c>
      <c r="AU23" s="825">
        <f t="shared" si="11"/>
        <v>0</v>
      </c>
      <c r="AV23" s="825">
        <f t="shared" si="11"/>
        <v>0</v>
      </c>
      <c r="AW23" s="825">
        <f t="shared" si="11"/>
        <v>0</v>
      </c>
      <c r="AX23" s="825">
        <f t="shared" si="11"/>
        <v>0</v>
      </c>
      <c r="AY23" s="825">
        <f t="shared" si="11"/>
        <v>0</v>
      </c>
      <c r="AZ23" s="825">
        <f t="shared" si="11"/>
        <v>0</v>
      </c>
      <c r="BA23" s="825">
        <f t="shared" si="11"/>
        <v>0</v>
      </c>
      <c r="BB23" s="825">
        <f t="shared" si="11"/>
        <v>0</v>
      </c>
      <c r="BC23" s="825">
        <f t="shared" si="11"/>
        <v>0</v>
      </c>
      <c r="BD23" s="825">
        <f t="shared" si="11"/>
        <v>0</v>
      </c>
      <c r="BE23" s="825">
        <f t="shared" si="11"/>
        <v>0</v>
      </c>
      <c r="BF23" s="825">
        <f t="shared" si="11"/>
        <v>0</v>
      </c>
      <c r="BG23" s="825">
        <f t="shared" si="11"/>
        <v>0</v>
      </c>
      <c r="BH23" s="825">
        <f t="shared" si="11"/>
        <v>0</v>
      </c>
      <c r="BI23" s="825">
        <f t="shared" si="11"/>
        <v>0</v>
      </c>
      <c r="BJ23" s="825">
        <f t="shared" si="11"/>
        <v>0</v>
      </c>
      <c r="BK23" s="825">
        <f t="shared" si="11"/>
        <v>0</v>
      </c>
      <c r="BL23" s="825">
        <f t="shared" si="11"/>
        <v>0</v>
      </c>
      <c r="BM23" s="825">
        <f t="shared" si="11"/>
        <v>0</v>
      </c>
      <c r="BN23" s="825">
        <f t="shared" si="11"/>
        <v>0</v>
      </c>
      <c r="BO23" s="825">
        <f t="shared" si="11"/>
        <v>0</v>
      </c>
      <c r="BP23" s="825">
        <f t="shared" si="11"/>
        <v>0</v>
      </c>
      <c r="BQ23" s="825">
        <f t="shared" si="11"/>
        <v>0</v>
      </c>
      <c r="BR23" s="825">
        <f t="shared" si="11"/>
        <v>0</v>
      </c>
      <c r="BS23" s="825">
        <f t="shared" si="11"/>
        <v>0</v>
      </c>
      <c r="BT23" s="825">
        <f t="shared" si="11"/>
        <v>0</v>
      </c>
      <c r="BU23" s="825">
        <f t="shared" si="11"/>
        <v>0</v>
      </c>
      <c r="BV23" s="825">
        <f t="shared" si="11"/>
        <v>0</v>
      </c>
      <c r="BW23" s="825">
        <f t="shared" si="11"/>
        <v>0</v>
      </c>
      <c r="BX23" s="825">
        <f t="shared" si="11"/>
        <v>0</v>
      </c>
      <c r="BY23" s="825">
        <f t="shared" si="11"/>
        <v>0</v>
      </c>
      <c r="BZ23" s="825">
        <f t="shared" si="11"/>
        <v>0</v>
      </c>
      <c r="CA23" s="825">
        <f t="shared" si="11"/>
        <v>0</v>
      </c>
      <c r="CB23" s="825">
        <f t="shared" si="11"/>
        <v>0</v>
      </c>
      <c r="CC23" s="825">
        <f t="shared" si="11"/>
        <v>0</v>
      </c>
      <c r="CD23" s="825">
        <f t="shared" si="11"/>
        <v>0</v>
      </c>
      <c r="CE23" s="825">
        <f t="shared" si="11"/>
        <v>0</v>
      </c>
      <c r="CF23" s="825">
        <f t="shared" si="11"/>
        <v>0</v>
      </c>
      <c r="CG23" s="825">
        <f t="shared" si="11"/>
        <v>0</v>
      </c>
      <c r="CH23" s="825">
        <f t="shared" si="11"/>
        <v>0</v>
      </c>
      <c r="CI23" s="825">
        <f t="shared" si="11"/>
        <v>0</v>
      </c>
      <c r="CJ23" s="825">
        <f t="shared" ref="CJ23:CX23" si="12">IF(CJ21=TRUE,SUMIF($G$22:$CX$22,CJ22,$G$13:$CY$13),0)</f>
        <v>0</v>
      </c>
      <c r="CK23" s="825">
        <f t="shared" si="12"/>
        <v>0</v>
      </c>
      <c r="CL23" s="825">
        <f t="shared" si="12"/>
        <v>0</v>
      </c>
      <c r="CM23" s="825">
        <f t="shared" si="12"/>
        <v>0</v>
      </c>
      <c r="CN23" s="825">
        <f t="shared" si="12"/>
        <v>0</v>
      </c>
      <c r="CO23" s="825">
        <f t="shared" si="12"/>
        <v>0</v>
      </c>
      <c r="CP23" s="825">
        <f t="shared" si="12"/>
        <v>0</v>
      </c>
      <c r="CQ23" s="825">
        <f t="shared" si="12"/>
        <v>0</v>
      </c>
      <c r="CR23" s="825">
        <f t="shared" si="12"/>
        <v>0</v>
      </c>
      <c r="CS23" s="825">
        <f t="shared" si="12"/>
        <v>0</v>
      </c>
      <c r="CT23" s="825">
        <f t="shared" si="12"/>
        <v>0</v>
      </c>
      <c r="CU23" s="825">
        <f t="shared" si="12"/>
        <v>0</v>
      </c>
      <c r="CV23" s="825">
        <f t="shared" si="12"/>
        <v>0</v>
      </c>
      <c r="CW23" s="825">
        <f t="shared" si="12"/>
        <v>0</v>
      </c>
      <c r="CX23" s="825">
        <f t="shared" si="12"/>
        <v>0</v>
      </c>
      <c r="CY23" s="50"/>
      <c r="CZ23" s="391"/>
    </row>
    <row r="24" spans="1:104" x14ac:dyDescent="0.25">
      <c r="B24" s="393"/>
      <c r="C24" s="9"/>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391"/>
    </row>
    <row r="25" spans="1:104" x14ac:dyDescent="0.25">
      <c r="B25" s="400" t="s">
        <v>180</v>
      </c>
      <c r="C25" s="390"/>
      <c r="D25" s="401"/>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391"/>
    </row>
    <row r="26" spans="1:104" x14ac:dyDescent="0.25">
      <c r="B26" s="393" t="s">
        <v>181</v>
      </c>
      <c r="C26" s="9" t="s">
        <v>1117</v>
      </c>
      <c r="D26" s="59">
        <f>IFERROR(-PMT('Data Input - General'!$G$16,SUM('Data Input - General'!$K$26:$K$28),D20*1000)/1000,0)</f>
        <v>0</v>
      </c>
      <c r="E26" s="401"/>
      <c r="F26" s="401"/>
      <c r="G26" s="401"/>
      <c r="H26" s="401"/>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391"/>
    </row>
    <row r="27" spans="1:104" x14ac:dyDescent="0.25">
      <c r="B27" s="393" t="s">
        <v>1123</v>
      </c>
      <c r="C27" s="9" t="s">
        <v>1117</v>
      </c>
      <c r="D27" s="827">
        <v>0</v>
      </c>
      <c r="E27" s="827">
        <v>0</v>
      </c>
      <c r="F27" s="831">
        <v>0</v>
      </c>
      <c r="G27" s="830">
        <f>IFERROR(IF(G15=FALSE,0,IF(G21=TRUE,-PMT('Data Input - General'!$G$16,SUM('Data Input - General'!$K$26:$K$28),G23*1000)/1000,0)),0)</f>
        <v>0</v>
      </c>
      <c r="H27" s="830">
        <f>IFERROR(IF(H15=FALSE,0,IF(H21=TRUE,-PMT('Data Input - General'!$G$16,SUM('Data Input - General'!$K$26:$K$28),H23*1000)/1000,0)),0)</f>
        <v>0</v>
      </c>
      <c r="I27" s="830">
        <f>IFERROR(IF(I15=FALSE,0,IF(I21=TRUE,-PMT('Data Input - General'!$G$16,SUM('Data Input - General'!$K$26:$K$28),I23*1000)/1000,0)),0)</f>
        <v>0</v>
      </c>
      <c r="J27" s="830">
        <f>IFERROR(IF(J15=FALSE,0,IF(J21=TRUE,-PMT('Data Input - General'!$G$16,SUM('Data Input - General'!$K$26:$K$28),J23*1000)/1000,0)),0)</f>
        <v>0</v>
      </c>
      <c r="K27" s="830">
        <f>IFERROR(IF(K15=FALSE,0,IF(K21=TRUE,-PMT('Data Input - General'!$G$16,SUM('Data Input - General'!$K$26:$K$28),K23*1000)/1000,0)),0)</f>
        <v>0</v>
      </c>
      <c r="L27" s="830">
        <f>IFERROR(IF(L15=FALSE,0,IF(L21=TRUE,-PMT('Data Input - General'!$G$16,SUM('Data Input - General'!$K$26:$K$28),L23*1000)/1000,0)),0)</f>
        <v>0</v>
      </c>
      <c r="M27" s="830">
        <f>IFERROR(IF(M15=FALSE,0,IF(M21=TRUE,-PMT('Data Input - General'!$G$16,SUM('Data Input - General'!$K$26:$K$28),M23*1000)/1000,0)),0)</f>
        <v>0</v>
      </c>
      <c r="N27" s="830">
        <f>IFERROR(IF(N15=FALSE,0,IF(N21=TRUE,-PMT('Data Input - General'!$G$16,SUM('Data Input - General'!$K$26:$K$28),N23*1000)/1000,0)),0)</f>
        <v>0</v>
      </c>
      <c r="O27" s="830">
        <f>IFERROR(IF(O15=FALSE,0,IF(O21=TRUE,-PMT('Data Input - General'!$G$16,SUM('Data Input - General'!$K$26:$K$28),O23*1000)/1000,0)),0)</f>
        <v>0</v>
      </c>
      <c r="P27" s="830">
        <f>IFERROR(IF(P15=FALSE,0,IF(P21=TRUE,-PMT('Data Input - General'!$G$16,SUM('Data Input - General'!$K$26:$K$28),P23*1000)/1000,0)),0)</f>
        <v>0</v>
      </c>
      <c r="Q27" s="830">
        <f>IFERROR(IF(Q15=FALSE,0,IF(Q21=TRUE,-PMT('Data Input - General'!$G$16,SUM('Data Input - General'!$K$26:$K$28),Q23*1000)/1000,0)),0)</f>
        <v>0</v>
      </c>
      <c r="R27" s="830">
        <f>IFERROR(IF(R15=FALSE,0,IF(R21=TRUE,-PMT('Data Input - General'!$G$16,SUM('Data Input - General'!$K$26:$K$28),R23*1000)/1000,0)),0)</f>
        <v>0</v>
      </c>
      <c r="S27" s="830">
        <f>IFERROR(IF(S15=FALSE,0,IF(S21=TRUE,-PMT('Data Input - General'!$G$16,SUM('Data Input - General'!$K$26:$K$28),S23*1000)/1000,0)),0)</f>
        <v>0</v>
      </c>
      <c r="T27" s="830">
        <f>IFERROR(IF(T15=FALSE,0,IF(T21=TRUE,-PMT('Data Input - General'!$G$16,SUM('Data Input - General'!$K$26:$K$28),T23*1000)/1000,0)),0)</f>
        <v>0</v>
      </c>
      <c r="U27" s="830">
        <f>IFERROR(IF(U15=FALSE,0,IF(U21=TRUE,-PMT('Data Input - General'!$G$16,SUM('Data Input - General'!$K$26:$K$28),U23*1000)/1000,0)),0)</f>
        <v>0</v>
      </c>
      <c r="V27" s="830">
        <f>IFERROR(IF(V15=FALSE,0,IF(V21=TRUE,-PMT('Data Input - General'!$G$16,SUM('Data Input - General'!$K$26:$K$28),V23*1000)/1000,0)),0)</f>
        <v>0</v>
      </c>
      <c r="W27" s="830">
        <f>IFERROR(IF(W15=FALSE,0,IF(W21=TRUE,-PMT('Data Input - General'!$G$16,SUM('Data Input - General'!$K$26:$K$28),W23*1000)/1000,0)),0)</f>
        <v>0</v>
      </c>
      <c r="X27" s="830">
        <f>IFERROR(IF(X15=FALSE,0,IF(X21=TRUE,-PMT('Data Input - General'!$G$16,SUM('Data Input - General'!$K$26:$K$28),X23*1000)/1000,0)),0)</f>
        <v>0</v>
      </c>
      <c r="Y27" s="830">
        <f>IFERROR(IF(Y15=FALSE,0,IF(Y21=TRUE,-PMT('Data Input - General'!$G$16,SUM('Data Input - General'!$K$26:$K$28),Y23*1000)/1000,0)),0)</f>
        <v>0</v>
      </c>
      <c r="Z27" s="830">
        <f>IFERROR(IF(Z15=FALSE,0,IF(Z21=TRUE,-PMT('Data Input - General'!$G$16,SUM('Data Input - General'!$K$26:$K$28),Z23*1000)/1000,0)),0)</f>
        <v>0</v>
      </c>
      <c r="AA27" s="830">
        <f>IFERROR(IF(AA15=FALSE,0,IF(AA21=TRUE,-PMT('Data Input - General'!$G$16,SUM('Data Input - General'!$K$26:$K$28),AA23*1000)/1000,0)),0)</f>
        <v>0</v>
      </c>
      <c r="AB27" s="830">
        <f>IFERROR(IF(AB15=FALSE,0,IF(AB21=TRUE,-PMT('Data Input - General'!$G$16,SUM('Data Input - General'!$K$26:$K$28),AB23*1000)/1000,0)),0)</f>
        <v>0</v>
      </c>
      <c r="AC27" s="830">
        <f>IFERROR(IF(AC15=FALSE,0,IF(AC21=TRUE,-PMT('Data Input - General'!$G$16,SUM('Data Input - General'!$K$26:$K$28),AC23*1000)/1000,0)),0)</f>
        <v>0</v>
      </c>
      <c r="AD27" s="830">
        <f>IFERROR(IF(AD15=FALSE,0,IF(AD21=TRUE,-PMT('Data Input - General'!$G$16,SUM('Data Input - General'!$K$26:$K$28),AD23*1000)/1000,0)),0)</f>
        <v>0</v>
      </c>
      <c r="AE27" s="830">
        <f>IFERROR(IF(AE15=FALSE,0,IF(AE21=TRUE,-PMT('Data Input - General'!$G$16,SUM('Data Input - General'!$K$26:$K$28),AE23*1000)/1000,0)),0)</f>
        <v>0</v>
      </c>
      <c r="AF27" s="830">
        <f>IFERROR(IF(AF15=FALSE,0,IF(AF21=TRUE,-PMT('Data Input - General'!$G$16,SUM('Data Input - General'!$K$26:$K$28),AF23*1000)/1000,0)),0)</f>
        <v>0</v>
      </c>
      <c r="AG27" s="830">
        <f>IFERROR(IF(AG15=FALSE,0,IF(AG21=TRUE,-PMT('Data Input - General'!$G$16,SUM('Data Input - General'!$K$26:$K$28),AG23*1000)/1000,0)),0)</f>
        <v>0</v>
      </c>
      <c r="AH27" s="830">
        <f>IFERROR(IF(AH15=FALSE,0,IF(AH21=TRUE,-PMT('Data Input - General'!$G$16,SUM('Data Input - General'!$K$26:$K$28),AH23*1000)/1000,0)),0)</f>
        <v>0</v>
      </c>
      <c r="AI27" s="830">
        <f>IFERROR(IF(AI15=FALSE,0,IF(AI21=TRUE,-PMT('Data Input - General'!$G$16,SUM('Data Input - General'!$K$26:$K$28),AI23*1000)/1000,0)),0)</f>
        <v>0</v>
      </c>
      <c r="AJ27" s="830">
        <f>IFERROR(IF(AJ15=FALSE,0,IF(AJ21=TRUE,-PMT('Data Input - General'!$G$16,SUM('Data Input - General'!$K$26:$K$28),AJ23*1000)/1000,0)),0)</f>
        <v>0</v>
      </c>
      <c r="AK27" s="830">
        <f>IFERROR(IF(AK15=FALSE,0,IF(AK21=TRUE,-PMT('Data Input - General'!$G$16,SUM('Data Input - General'!$K$26:$K$28),AK23*1000)/1000,0)),0)</f>
        <v>0</v>
      </c>
      <c r="AL27" s="830">
        <f>IFERROR(IF(AL15=FALSE,0,IF(AL21=TRUE,-PMT('Data Input - General'!$G$16,SUM('Data Input - General'!$K$26:$K$28),AL23*1000)/1000,0)),0)</f>
        <v>0</v>
      </c>
      <c r="AM27" s="830">
        <f>IFERROR(IF(AM15=FALSE,0,IF(AM21=TRUE,-PMT('Data Input - General'!$G$16,SUM('Data Input - General'!$K$26:$K$28),AM23*1000)/1000,0)),0)</f>
        <v>0</v>
      </c>
      <c r="AN27" s="830">
        <f>IFERROR(IF(AN15=FALSE,0,IF(AN21=TRUE,-PMT('Data Input - General'!$G$16,SUM('Data Input - General'!$K$26:$K$28),AN23*1000)/1000,0)),0)</f>
        <v>0</v>
      </c>
      <c r="AO27" s="830">
        <f>IFERROR(IF(AO15=FALSE,0,IF(AO21=TRUE,-PMT('Data Input - General'!$G$16,SUM('Data Input - General'!$K$26:$K$28),AO23*1000)/1000,0)),0)</f>
        <v>0</v>
      </c>
      <c r="AP27" s="830">
        <f>IFERROR(IF(AP15=FALSE,0,IF(AP21=TRUE,-PMT('Data Input - General'!$G$16,SUM('Data Input - General'!$K$26:$K$28),AP23*1000)/1000,0)),0)</f>
        <v>0</v>
      </c>
      <c r="AQ27" s="830">
        <f>IFERROR(IF(AQ15=FALSE,0,IF(AQ21=TRUE,-PMT('Data Input - General'!$G$16,SUM('Data Input - General'!$K$26:$K$28),AQ23*1000)/1000,0)),0)</f>
        <v>0</v>
      </c>
      <c r="AR27" s="830">
        <f>IFERROR(IF(AR15=FALSE,0,IF(AR21=TRUE,-PMT('Data Input - General'!$G$16,SUM('Data Input - General'!$K$26:$K$28),AR23*1000)/1000,0)),0)</f>
        <v>0</v>
      </c>
      <c r="AS27" s="830">
        <f>IFERROR(IF(AS15=FALSE,0,IF(AS21=TRUE,-PMT('Data Input - General'!$G$16,SUM('Data Input - General'!$K$26:$K$28),AS23*1000)/1000,0)),0)</f>
        <v>0</v>
      </c>
      <c r="AT27" s="830">
        <f>IFERROR(IF(AT15=FALSE,0,IF(AT21=TRUE,-PMT('Data Input - General'!$G$16,SUM('Data Input - General'!$K$26:$K$28),AT23*1000)/1000,0)),0)</f>
        <v>0</v>
      </c>
      <c r="AU27" s="830">
        <f>IFERROR(IF(AU15=FALSE,0,IF(AU21=TRUE,-PMT('Data Input - General'!$G$16,SUM('Data Input - General'!$K$26:$K$28),AU23*1000)/1000,0)),0)</f>
        <v>0</v>
      </c>
      <c r="AV27" s="830">
        <f>IFERROR(IF(AV15=FALSE,0,IF(AV21=TRUE,-PMT('Data Input - General'!$G$16,SUM('Data Input - General'!$K$26:$K$28),AV23*1000)/1000,0)),0)</f>
        <v>0</v>
      </c>
      <c r="AW27" s="830">
        <f>IFERROR(IF(AW15=FALSE,0,IF(AW21=TRUE,-PMT('Data Input - General'!$G$16,SUM('Data Input - General'!$K$26:$K$28),AW23*1000)/1000,0)),0)</f>
        <v>0</v>
      </c>
      <c r="AX27" s="830">
        <f>IFERROR(IF(AX15=FALSE,0,IF(AX21=TRUE,-PMT('Data Input - General'!$G$16,SUM('Data Input - General'!$K$26:$K$28),AX23*1000)/1000,0)),0)</f>
        <v>0</v>
      </c>
      <c r="AY27" s="830">
        <f>IFERROR(IF(AY15=FALSE,0,IF(AY21=TRUE,-PMT('Data Input - General'!$G$16,SUM('Data Input - General'!$K$26:$K$28),AY23*1000)/1000,0)),0)</f>
        <v>0</v>
      </c>
      <c r="AZ27" s="830">
        <f>IFERROR(IF(AZ15=FALSE,0,IF(AZ21=TRUE,-PMT('Data Input - General'!$G$16,SUM('Data Input - General'!$K$26:$K$28),AZ23*1000)/1000,0)),0)</f>
        <v>0</v>
      </c>
      <c r="BA27" s="830">
        <f>IFERROR(IF(BA15=FALSE,0,IF(BA21=TRUE,-PMT('Data Input - General'!$G$16,SUM('Data Input - General'!$K$26:$K$28),BA23*1000)/1000,0)),0)</f>
        <v>0</v>
      </c>
      <c r="BB27" s="830">
        <f>IFERROR(IF(BB15=FALSE,0,IF(BB21=TRUE,-PMT('Data Input - General'!$G$16,SUM('Data Input - General'!$K$26:$K$28),BB23*1000)/1000,0)),0)</f>
        <v>0</v>
      </c>
      <c r="BC27" s="830">
        <f>IFERROR(IF(BC15=FALSE,0,IF(BC21=TRUE,-PMT('Data Input - General'!$G$16,SUM('Data Input - General'!$K$26:$K$28),BC23*1000)/1000,0)),0)</f>
        <v>0</v>
      </c>
      <c r="BD27" s="830">
        <f>IFERROR(IF(BD15=FALSE,0,IF(BD21=TRUE,-PMT('Data Input - General'!$G$16,SUM('Data Input - General'!$K$26:$K$28),BD23*1000)/1000,0)),0)</f>
        <v>0</v>
      </c>
      <c r="BE27" s="830">
        <f>IFERROR(IF(BE15=FALSE,0,IF(BE21=TRUE,-PMT('Data Input - General'!$G$16,SUM('Data Input - General'!$K$26:$K$28),BE23*1000)/1000,0)),0)</f>
        <v>0</v>
      </c>
      <c r="BF27" s="830">
        <f>IFERROR(IF(BF15=FALSE,0,IF(BF21=TRUE,-PMT('Data Input - General'!$G$16,SUM('Data Input - General'!$K$26:$K$28),BF23*1000)/1000,0)),0)</f>
        <v>0</v>
      </c>
      <c r="BG27" s="830">
        <f>IFERROR(IF(BG15=FALSE,0,IF(BG21=TRUE,-PMT('Data Input - General'!$G$16,SUM('Data Input - General'!$K$26:$K$28),BG23*1000)/1000,0)),0)</f>
        <v>0</v>
      </c>
      <c r="BH27" s="830">
        <f>IFERROR(IF(BH15=FALSE,0,IF(BH21=TRUE,-PMT('Data Input - General'!$G$16,SUM('Data Input - General'!$K$26:$K$28),BH23*1000)/1000,0)),0)</f>
        <v>0</v>
      </c>
      <c r="BI27" s="830">
        <f>IFERROR(IF(BI15=FALSE,0,IF(BI21=TRUE,-PMT('Data Input - General'!$G$16,SUM('Data Input - General'!$K$26:$K$28),BI23*1000)/1000,0)),0)</f>
        <v>0</v>
      </c>
      <c r="BJ27" s="830">
        <f>IFERROR(IF(BJ15=FALSE,0,IF(BJ21=TRUE,-PMT('Data Input - General'!$G$16,SUM('Data Input - General'!$K$26:$K$28),BJ23*1000)/1000,0)),0)</f>
        <v>0</v>
      </c>
      <c r="BK27" s="830">
        <f>IFERROR(IF(BK15=FALSE,0,IF(BK21=TRUE,-PMT('Data Input - General'!$G$16,SUM('Data Input - General'!$K$26:$K$28),BK23*1000)/1000,0)),0)</f>
        <v>0</v>
      </c>
      <c r="BL27" s="830">
        <f>IFERROR(IF(BL15=FALSE,0,IF(BL21=TRUE,-PMT('Data Input - General'!$G$16,SUM('Data Input - General'!$K$26:$K$28),BL23*1000)/1000,0)),0)</f>
        <v>0</v>
      </c>
      <c r="BM27" s="830">
        <f>IFERROR(IF(BM15=FALSE,0,IF(BM21=TRUE,-PMT('Data Input - General'!$G$16,SUM('Data Input - General'!$K$26:$K$28),BM23*1000)/1000,0)),0)</f>
        <v>0</v>
      </c>
      <c r="BN27" s="830">
        <f>IFERROR(IF(BN15=FALSE,0,IF(BN21=TRUE,-PMT('Data Input - General'!$G$16,SUM('Data Input - General'!$K$26:$K$28),BN23*1000)/1000,0)),0)</f>
        <v>0</v>
      </c>
      <c r="BO27" s="830">
        <f>IFERROR(IF(BO15=FALSE,0,IF(BO21=TRUE,-PMT('Data Input - General'!$G$16,SUM('Data Input - General'!$K$26:$K$28),BO23*1000)/1000,0)),0)</f>
        <v>0</v>
      </c>
      <c r="BP27" s="830">
        <f>IFERROR(IF(BP15=FALSE,0,IF(BP21=TRUE,-PMT('Data Input - General'!$G$16,SUM('Data Input - General'!$K$26:$K$28),BP23*1000)/1000,0)),0)</f>
        <v>0</v>
      </c>
      <c r="BQ27" s="830">
        <f>IFERROR(IF(BQ15=FALSE,0,IF(BQ21=TRUE,-PMT('Data Input - General'!$G$16,SUM('Data Input - General'!$K$26:$K$28),BQ23*1000)/1000,0)),0)</f>
        <v>0</v>
      </c>
      <c r="BR27" s="830">
        <f>IFERROR(IF(BR15=FALSE,0,IF(BR21=TRUE,-PMT('Data Input - General'!$G$16,SUM('Data Input - General'!$K$26:$K$28),BR23*1000)/1000,0)),0)</f>
        <v>0</v>
      </c>
      <c r="BS27" s="830">
        <f>IFERROR(IF(BS15=FALSE,0,IF(BS21=TRUE,-PMT('Data Input - General'!$G$16,SUM('Data Input - General'!$K$26:$K$28),BS23*1000)/1000,0)),0)</f>
        <v>0</v>
      </c>
      <c r="BT27" s="830">
        <f>IFERROR(IF(BT15=FALSE,0,IF(BT21=TRUE,-PMT('Data Input - General'!$G$16,SUM('Data Input - General'!$K$26:$K$28),BT23*1000)/1000,0)),0)</f>
        <v>0</v>
      </c>
      <c r="BU27" s="830">
        <f>IFERROR(IF(BU15=FALSE,0,IF(BU21=TRUE,-PMT('Data Input - General'!$G$16,SUM('Data Input - General'!$K$26:$K$28),BU23*1000)/1000,0)),0)</f>
        <v>0</v>
      </c>
      <c r="BV27" s="830">
        <f>IFERROR(IF(BV15=FALSE,0,IF(BV21=TRUE,-PMT('Data Input - General'!$G$16,SUM('Data Input - General'!$K$26:$K$28),BV23*1000)/1000,0)),0)</f>
        <v>0</v>
      </c>
      <c r="BW27" s="830">
        <f>IFERROR(IF(BW15=FALSE,0,IF(BW21=TRUE,-PMT('Data Input - General'!$G$16,SUM('Data Input - General'!$K$26:$K$28),BW23*1000)/1000,0)),0)</f>
        <v>0</v>
      </c>
      <c r="BX27" s="830">
        <f>IFERROR(IF(BX15=FALSE,0,IF(BX21=TRUE,-PMT('Data Input - General'!$G$16,SUM('Data Input - General'!$K$26:$K$28),BX23*1000)/1000,0)),0)</f>
        <v>0</v>
      </c>
      <c r="BY27" s="830">
        <f>IFERROR(IF(BY15=FALSE,0,IF(BY21=TRUE,-PMT('Data Input - General'!$G$16,SUM('Data Input - General'!$K$26:$K$28),BY23*1000)/1000,0)),0)</f>
        <v>0</v>
      </c>
      <c r="BZ27" s="830">
        <f>IFERROR(IF(BZ15=FALSE,0,IF(BZ21=TRUE,-PMT('Data Input - General'!$G$16,SUM('Data Input - General'!$K$26:$K$28),BZ23*1000)/1000,0)),0)</f>
        <v>0</v>
      </c>
      <c r="CA27" s="830">
        <f>IFERROR(IF(CA15=FALSE,0,IF(CA21=TRUE,-PMT('Data Input - General'!$G$16,SUM('Data Input - General'!$K$26:$K$28),CA23*1000)/1000,0)),0)</f>
        <v>0</v>
      </c>
      <c r="CB27" s="830">
        <f>IFERROR(IF(CB15=FALSE,0,IF(CB21=TRUE,-PMT('Data Input - General'!$G$16,SUM('Data Input - General'!$K$26:$K$28),CB23*1000)/1000,0)),0)</f>
        <v>0</v>
      </c>
      <c r="CC27" s="830">
        <f>IFERROR(IF(CC15=FALSE,0,IF(CC21=TRUE,-PMT('Data Input - General'!$G$16,SUM('Data Input - General'!$K$26:$K$28),CC23*1000)/1000,0)),0)</f>
        <v>0</v>
      </c>
      <c r="CD27" s="830">
        <f>IFERROR(IF(CD15=FALSE,0,IF(CD21=TRUE,-PMT('Data Input - General'!$G$16,SUM('Data Input - General'!$K$26:$K$28),CD23*1000)/1000,0)),0)</f>
        <v>0</v>
      </c>
      <c r="CE27" s="830">
        <f>IFERROR(IF(CE15=FALSE,0,IF(CE21=TRUE,-PMT('Data Input - General'!$G$16,SUM('Data Input - General'!$K$26:$K$28),CE23*1000)/1000,0)),0)</f>
        <v>0</v>
      </c>
      <c r="CF27" s="830">
        <f>IFERROR(IF(CF15=FALSE,0,IF(CF21=TRUE,-PMT('Data Input - General'!$G$16,SUM('Data Input - General'!$K$26:$K$28),CF23*1000)/1000,0)),0)</f>
        <v>0</v>
      </c>
      <c r="CG27" s="830">
        <f>IFERROR(IF(CG15=FALSE,0,IF(CG21=TRUE,-PMT('Data Input - General'!$G$16,SUM('Data Input - General'!$K$26:$K$28),CG23*1000)/1000,0)),0)</f>
        <v>0</v>
      </c>
      <c r="CH27" s="830">
        <f>IFERROR(IF(CH15=FALSE,0,IF(CH21=TRUE,-PMT('Data Input - General'!$G$16,SUM('Data Input - General'!$K$26:$K$28),CH23*1000)/1000,0)),0)</f>
        <v>0</v>
      </c>
      <c r="CI27" s="830">
        <f>IFERROR(IF(CI15=FALSE,0,IF(CI21=TRUE,-PMT('Data Input - General'!$G$16,SUM('Data Input - General'!$K$26:$K$28),CI23*1000)/1000,0)),0)</f>
        <v>0</v>
      </c>
      <c r="CJ27" s="830">
        <f>IFERROR(IF(CJ15=FALSE,0,IF(CJ21=TRUE,-PMT('Data Input - General'!$G$16,SUM('Data Input - General'!$K$26:$K$28),CJ23*1000)/1000,0)),0)</f>
        <v>0</v>
      </c>
      <c r="CK27" s="830">
        <f>IFERROR(IF(CK15=FALSE,0,IF(CK21=TRUE,-PMT('Data Input - General'!$G$16,SUM('Data Input - General'!$K$26:$K$28),CK23*1000)/1000,0)),0)</f>
        <v>0</v>
      </c>
      <c r="CL27" s="830">
        <f>IFERROR(IF(CL15=FALSE,0,IF(CL21=TRUE,-PMT('Data Input - General'!$G$16,SUM('Data Input - General'!$K$26:$K$28),CL23*1000)/1000,0)),0)</f>
        <v>0</v>
      </c>
      <c r="CM27" s="830">
        <f>IFERROR(IF(CM15=FALSE,0,IF(CM21=TRUE,-PMT('Data Input - General'!$G$16,SUM('Data Input - General'!$K$26:$K$28),CM23*1000)/1000,0)),0)</f>
        <v>0</v>
      </c>
      <c r="CN27" s="830">
        <f>IFERROR(IF(CN15=FALSE,0,IF(CN21=TRUE,-PMT('Data Input - General'!$G$16,SUM('Data Input - General'!$K$26:$K$28),CN23*1000)/1000,0)),0)</f>
        <v>0</v>
      </c>
      <c r="CO27" s="830">
        <f>IFERROR(IF(CO15=FALSE,0,IF(CO21=TRUE,-PMT('Data Input - General'!$G$16,SUM('Data Input - General'!$K$26:$K$28),CO23*1000)/1000,0)),0)</f>
        <v>0</v>
      </c>
      <c r="CP27" s="830">
        <f>IFERROR(IF(CP15=FALSE,0,IF(CP21=TRUE,-PMT('Data Input - General'!$G$16,SUM('Data Input - General'!$K$26:$K$28),CP23*1000)/1000,0)),0)</f>
        <v>0</v>
      </c>
      <c r="CQ27" s="830">
        <f>IFERROR(IF(CQ15=FALSE,0,IF(CQ21=TRUE,-PMT('Data Input - General'!$G$16,SUM('Data Input - General'!$K$26:$K$28),CQ23*1000)/1000,0)),0)</f>
        <v>0</v>
      </c>
      <c r="CR27" s="830">
        <f>IFERROR(IF(CR15=FALSE,0,IF(CR21=TRUE,-PMT('Data Input - General'!$G$16,SUM('Data Input - General'!$K$26:$K$28),CR23*1000)/1000,0)),0)</f>
        <v>0</v>
      </c>
      <c r="CS27" s="830">
        <f>IFERROR(IF(CS15=FALSE,0,IF(CS21=TRUE,-PMT('Data Input - General'!$G$16,SUM('Data Input - General'!$K$26:$K$28),CS23*1000)/1000,0)),0)</f>
        <v>0</v>
      </c>
      <c r="CT27" s="830">
        <f>IFERROR(IF(CT15=FALSE,0,IF(CT21=TRUE,-PMT('Data Input - General'!$G$16,SUM('Data Input - General'!$K$26:$K$28),CT23*1000)/1000,0)),0)</f>
        <v>0</v>
      </c>
      <c r="CU27" s="830">
        <f>IFERROR(IF(CU15=FALSE,0,IF(CU21=TRUE,-PMT('Data Input - General'!$G$16,SUM('Data Input - General'!$K$26:$K$28),CU23*1000)/1000,0)),0)</f>
        <v>0</v>
      </c>
      <c r="CV27" s="830">
        <f>IFERROR(IF(CV15=FALSE,0,IF(CV21=TRUE,-PMT('Data Input - General'!$G$16,SUM('Data Input - General'!$K$26:$K$28),CV23*1000)/1000,0)),0)</f>
        <v>0</v>
      </c>
      <c r="CW27" s="830">
        <f>IFERROR(IF(CW15=FALSE,0,IF(CW21=TRUE,-PMT('Data Input - General'!$G$16,SUM('Data Input - General'!$K$26:$K$28),CW23*1000)/1000,0)),0)</f>
        <v>0</v>
      </c>
      <c r="CX27" s="830">
        <f>IFERROR(IF(CX15=FALSE,0,IF(CX21=TRUE,-PMT('Data Input - General'!$G$16,SUM('Data Input - General'!$K$26:$K$28),CX23*1000)/1000,0)),0)</f>
        <v>0</v>
      </c>
      <c r="CY27" s="830">
        <f>IFERROR(IF(CY15=FALSE,0,IF(CY21=TRUE,-PMT('Data Input - General'!$G$16,SUM('Data Input - General'!$K$26:$K$28),CY23*1000)/1000,0)),0)</f>
        <v>0</v>
      </c>
      <c r="CZ27" s="391"/>
    </row>
    <row r="28" spans="1:104" x14ac:dyDescent="0.25">
      <c r="B28" s="393" t="s">
        <v>1112</v>
      </c>
      <c r="C28" s="9" t="s">
        <v>1117</v>
      </c>
      <c r="D28" s="827">
        <v>0</v>
      </c>
      <c r="E28" s="827">
        <v>0</v>
      </c>
      <c r="F28" s="831">
        <v>0</v>
      </c>
      <c r="G28" s="830">
        <f>IF(G27=0,F28,IF(F27=G27,F28,F28+G27))</f>
        <v>0</v>
      </c>
      <c r="H28" s="830">
        <f t="shared" ref="H28:BS28" si="13">IF(H27=0,G28,IF(G27=H27,G28,G28+H27))</f>
        <v>0</v>
      </c>
      <c r="I28" s="830">
        <f t="shared" si="13"/>
        <v>0</v>
      </c>
      <c r="J28" s="830">
        <f t="shared" si="13"/>
        <v>0</v>
      </c>
      <c r="K28" s="830">
        <f t="shared" si="13"/>
        <v>0</v>
      </c>
      <c r="L28" s="830">
        <f t="shared" si="13"/>
        <v>0</v>
      </c>
      <c r="M28" s="830">
        <f t="shared" si="13"/>
        <v>0</v>
      </c>
      <c r="N28" s="830">
        <f t="shared" si="13"/>
        <v>0</v>
      </c>
      <c r="O28" s="830">
        <f t="shared" si="13"/>
        <v>0</v>
      </c>
      <c r="P28" s="830">
        <f t="shared" si="13"/>
        <v>0</v>
      </c>
      <c r="Q28" s="830">
        <f t="shared" si="13"/>
        <v>0</v>
      </c>
      <c r="R28" s="830">
        <f t="shared" si="13"/>
        <v>0</v>
      </c>
      <c r="S28" s="830">
        <f t="shared" si="13"/>
        <v>0</v>
      </c>
      <c r="T28" s="830">
        <f t="shared" si="13"/>
        <v>0</v>
      </c>
      <c r="U28" s="830">
        <f t="shared" si="13"/>
        <v>0</v>
      </c>
      <c r="V28" s="830">
        <f t="shared" si="13"/>
        <v>0</v>
      </c>
      <c r="W28" s="830">
        <f t="shared" si="13"/>
        <v>0</v>
      </c>
      <c r="X28" s="830">
        <f t="shared" si="13"/>
        <v>0</v>
      </c>
      <c r="Y28" s="830">
        <f t="shared" si="13"/>
        <v>0</v>
      </c>
      <c r="Z28" s="830">
        <f t="shared" si="13"/>
        <v>0</v>
      </c>
      <c r="AA28" s="830">
        <f t="shared" si="13"/>
        <v>0</v>
      </c>
      <c r="AB28" s="830">
        <f t="shared" si="13"/>
        <v>0</v>
      </c>
      <c r="AC28" s="830">
        <f t="shared" si="13"/>
        <v>0</v>
      </c>
      <c r="AD28" s="830">
        <f t="shared" si="13"/>
        <v>0</v>
      </c>
      <c r="AE28" s="830">
        <f t="shared" si="13"/>
        <v>0</v>
      </c>
      <c r="AF28" s="830">
        <f t="shared" si="13"/>
        <v>0</v>
      </c>
      <c r="AG28" s="830">
        <f t="shared" si="13"/>
        <v>0</v>
      </c>
      <c r="AH28" s="830">
        <f t="shared" si="13"/>
        <v>0</v>
      </c>
      <c r="AI28" s="830">
        <f t="shared" si="13"/>
        <v>0</v>
      </c>
      <c r="AJ28" s="830">
        <f t="shared" si="13"/>
        <v>0</v>
      </c>
      <c r="AK28" s="830">
        <f t="shared" si="13"/>
        <v>0</v>
      </c>
      <c r="AL28" s="830">
        <f t="shared" si="13"/>
        <v>0</v>
      </c>
      <c r="AM28" s="830">
        <f t="shared" si="13"/>
        <v>0</v>
      </c>
      <c r="AN28" s="830">
        <f t="shared" si="13"/>
        <v>0</v>
      </c>
      <c r="AO28" s="830">
        <f t="shared" si="13"/>
        <v>0</v>
      </c>
      <c r="AP28" s="830">
        <f t="shared" si="13"/>
        <v>0</v>
      </c>
      <c r="AQ28" s="830">
        <f t="shared" si="13"/>
        <v>0</v>
      </c>
      <c r="AR28" s="830">
        <f t="shared" si="13"/>
        <v>0</v>
      </c>
      <c r="AS28" s="830">
        <f t="shared" si="13"/>
        <v>0</v>
      </c>
      <c r="AT28" s="830">
        <f t="shared" si="13"/>
        <v>0</v>
      </c>
      <c r="AU28" s="830">
        <f t="shared" si="13"/>
        <v>0</v>
      </c>
      <c r="AV28" s="830">
        <f t="shared" si="13"/>
        <v>0</v>
      </c>
      <c r="AW28" s="830">
        <f t="shared" si="13"/>
        <v>0</v>
      </c>
      <c r="AX28" s="830">
        <f t="shared" si="13"/>
        <v>0</v>
      </c>
      <c r="AY28" s="830">
        <f t="shared" si="13"/>
        <v>0</v>
      </c>
      <c r="AZ28" s="830">
        <f t="shared" si="13"/>
        <v>0</v>
      </c>
      <c r="BA28" s="830">
        <f t="shared" si="13"/>
        <v>0</v>
      </c>
      <c r="BB28" s="830">
        <f t="shared" si="13"/>
        <v>0</v>
      </c>
      <c r="BC28" s="830">
        <f t="shared" si="13"/>
        <v>0</v>
      </c>
      <c r="BD28" s="830">
        <f t="shared" si="13"/>
        <v>0</v>
      </c>
      <c r="BE28" s="830">
        <f t="shared" si="13"/>
        <v>0</v>
      </c>
      <c r="BF28" s="830">
        <f t="shared" si="13"/>
        <v>0</v>
      </c>
      <c r="BG28" s="830">
        <f t="shared" si="13"/>
        <v>0</v>
      </c>
      <c r="BH28" s="830">
        <f t="shared" si="13"/>
        <v>0</v>
      </c>
      <c r="BI28" s="830">
        <f t="shared" si="13"/>
        <v>0</v>
      </c>
      <c r="BJ28" s="830">
        <f t="shared" si="13"/>
        <v>0</v>
      </c>
      <c r="BK28" s="830">
        <f t="shared" si="13"/>
        <v>0</v>
      </c>
      <c r="BL28" s="830">
        <f t="shared" si="13"/>
        <v>0</v>
      </c>
      <c r="BM28" s="830">
        <f t="shared" si="13"/>
        <v>0</v>
      </c>
      <c r="BN28" s="830">
        <f t="shared" si="13"/>
        <v>0</v>
      </c>
      <c r="BO28" s="830">
        <f t="shared" si="13"/>
        <v>0</v>
      </c>
      <c r="BP28" s="830">
        <f t="shared" si="13"/>
        <v>0</v>
      </c>
      <c r="BQ28" s="830">
        <f t="shared" si="13"/>
        <v>0</v>
      </c>
      <c r="BR28" s="830">
        <f t="shared" si="13"/>
        <v>0</v>
      </c>
      <c r="BS28" s="830">
        <f t="shared" si="13"/>
        <v>0</v>
      </c>
      <c r="BT28" s="830">
        <f t="shared" ref="BT28:CY28" si="14">IF(BT27=0,BS28,IF(BS27=BT27,BS28,BS28+BT27))</f>
        <v>0</v>
      </c>
      <c r="BU28" s="830">
        <f t="shared" si="14"/>
        <v>0</v>
      </c>
      <c r="BV28" s="830">
        <f t="shared" si="14"/>
        <v>0</v>
      </c>
      <c r="BW28" s="830">
        <f t="shared" si="14"/>
        <v>0</v>
      </c>
      <c r="BX28" s="830">
        <f t="shared" si="14"/>
        <v>0</v>
      </c>
      <c r="BY28" s="830">
        <f t="shared" si="14"/>
        <v>0</v>
      </c>
      <c r="BZ28" s="830">
        <f t="shared" si="14"/>
        <v>0</v>
      </c>
      <c r="CA28" s="830">
        <f t="shared" si="14"/>
        <v>0</v>
      </c>
      <c r="CB28" s="830">
        <f t="shared" si="14"/>
        <v>0</v>
      </c>
      <c r="CC28" s="830">
        <f t="shared" si="14"/>
        <v>0</v>
      </c>
      <c r="CD28" s="830">
        <f t="shared" si="14"/>
        <v>0</v>
      </c>
      <c r="CE28" s="830">
        <f t="shared" si="14"/>
        <v>0</v>
      </c>
      <c r="CF28" s="830">
        <f t="shared" si="14"/>
        <v>0</v>
      </c>
      <c r="CG28" s="830">
        <f t="shared" si="14"/>
        <v>0</v>
      </c>
      <c r="CH28" s="830">
        <f t="shared" si="14"/>
        <v>0</v>
      </c>
      <c r="CI28" s="830">
        <f t="shared" si="14"/>
        <v>0</v>
      </c>
      <c r="CJ28" s="830">
        <f t="shared" si="14"/>
        <v>0</v>
      </c>
      <c r="CK28" s="830">
        <f t="shared" si="14"/>
        <v>0</v>
      </c>
      <c r="CL28" s="830">
        <f t="shared" si="14"/>
        <v>0</v>
      </c>
      <c r="CM28" s="830">
        <f t="shared" si="14"/>
        <v>0</v>
      </c>
      <c r="CN28" s="830">
        <f t="shared" si="14"/>
        <v>0</v>
      </c>
      <c r="CO28" s="830">
        <f t="shared" si="14"/>
        <v>0</v>
      </c>
      <c r="CP28" s="830">
        <f t="shared" si="14"/>
        <v>0</v>
      </c>
      <c r="CQ28" s="830">
        <f t="shared" si="14"/>
        <v>0</v>
      </c>
      <c r="CR28" s="830">
        <f t="shared" si="14"/>
        <v>0</v>
      </c>
      <c r="CS28" s="830">
        <f t="shared" si="14"/>
        <v>0</v>
      </c>
      <c r="CT28" s="830">
        <f t="shared" si="14"/>
        <v>0</v>
      </c>
      <c r="CU28" s="830">
        <f t="shared" si="14"/>
        <v>0</v>
      </c>
      <c r="CV28" s="830">
        <f t="shared" si="14"/>
        <v>0</v>
      </c>
      <c r="CW28" s="830">
        <f t="shared" si="14"/>
        <v>0</v>
      </c>
      <c r="CX28" s="830">
        <f t="shared" si="14"/>
        <v>0</v>
      </c>
      <c r="CY28" s="830">
        <f t="shared" si="14"/>
        <v>0</v>
      </c>
      <c r="CZ28" s="391"/>
    </row>
    <row r="29" spans="1:104" x14ac:dyDescent="0.25">
      <c r="B29" s="393" t="s">
        <v>402</v>
      </c>
      <c r="C29" s="9" t="s">
        <v>1117</v>
      </c>
      <c r="D29" s="59">
        <f>IF(D15=FALSE,0,IF(D28=0,$D$26,D28))</f>
        <v>0</v>
      </c>
      <c r="E29" s="59">
        <f t="shared" ref="E29:BP29" si="15">IF(E15=FALSE,0,IF(E28=0,$D$26,E28))</f>
        <v>0</v>
      </c>
      <c r="F29" s="59">
        <f t="shared" si="15"/>
        <v>0</v>
      </c>
      <c r="G29" s="59">
        <f t="shared" si="15"/>
        <v>0</v>
      </c>
      <c r="H29" s="59">
        <f t="shared" si="15"/>
        <v>0</v>
      </c>
      <c r="I29" s="59">
        <f t="shared" si="15"/>
        <v>0</v>
      </c>
      <c r="J29" s="59">
        <f t="shared" si="15"/>
        <v>0</v>
      </c>
      <c r="K29" s="59">
        <f t="shared" si="15"/>
        <v>0</v>
      </c>
      <c r="L29" s="59">
        <f t="shared" si="15"/>
        <v>0</v>
      </c>
      <c r="M29" s="59">
        <f t="shared" si="15"/>
        <v>0</v>
      </c>
      <c r="N29" s="59">
        <f t="shared" si="15"/>
        <v>0</v>
      </c>
      <c r="O29" s="59">
        <f t="shared" si="15"/>
        <v>0</v>
      </c>
      <c r="P29" s="59">
        <f t="shared" si="15"/>
        <v>0</v>
      </c>
      <c r="Q29" s="59">
        <f t="shared" si="15"/>
        <v>0</v>
      </c>
      <c r="R29" s="59">
        <f t="shared" si="15"/>
        <v>0</v>
      </c>
      <c r="S29" s="59">
        <f t="shared" si="15"/>
        <v>0</v>
      </c>
      <c r="T29" s="59">
        <f t="shared" si="15"/>
        <v>0</v>
      </c>
      <c r="U29" s="59">
        <f t="shared" si="15"/>
        <v>0</v>
      </c>
      <c r="V29" s="59">
        <f t="shared" si="15"/>
        <v>0</v>
      </c>
      <c r="W29" s="59">
        <f t="shared" si="15"/>
        <v>0</v>
      </c>
      <c r="X29" s="59">
        <f t="shared" si="15"/>
        <v>0</v>
      </c>
      <c r="Y29" s="59">
        <f t="shared" si="15"/>
        <v>0</v>
      </c>
      <c r="Z29" s="59">
        <f t="shared" si="15"/>
        <v>0</v>
      </c>
      <c r="AA29" s="59">
        <f t="shared" si="15"/>
        <v>0</v>
      </c>
      <c r="AB29" s="59">
        <f t="shared" si="15"/>
        <v>0</v>
      </c>
      <c r="AC29" s="59">
        <f t="shared" si="15"/>
        <v>0</v>
      </c>
      <c r="AD29" s="59">
        <f t="shared" si="15"/>
        <v>0</v>
      </c>
      <c r="AE29" s="59">
        <f t="shared" si="15"/>
        <v>0</v>
      </c>
      <c r="AF29" s="59">
        <f t="shared" si="15"/>
        <v>0</v>
      </c>
      <c r="AG29" s="59">
        <f t="shared" si="15"/>
        <v>0</v>
      </c>
      <c r="AH29" s="59">
        <f t="shared" si="15"/>
        <v>0</v>
      </c>
      <c r="AI29" s="59">
        <f t="shared" si="15"/>
        <v>0</v>
      </c>
      <c r="AJ29" s="59">
        <f t="shared" si="15"/>
        <v>0</v>
      </c>
      <c r="AK29" s="59">
        <f t="shared" si="15"/>
        <v>0</v>
      </c>
      <c r="AL29" s="59">
        <f t="shared" si="15"/>
        <v>0</v>
      </c>
      <c r="AM29" s="59">
        <f t="shared" si="15"/>
        <v>0</v>
      </c>
      <c r="AN29" s="59">
        <f t="shared" si="15"/>
        <v>0</v>
      </c>
      <c r="AO29" s="59">
        <f t="shared" si="15"/>
        <v>0</v>
      </c>
      <c r="AP29" s="59">
        <f t="shared" si="15"/>
        <v>0</v>
      </c>
      <c r="AQ29" s="59">
        <f t="shared" si="15"/>
        <v>0</v>
      </c>
      <c r="AR29" s="59">
        <f t="shared" si="15"/>
        <v>0</v>
      </c>
      <c r="AS29" s="59">
        <f t="shared" si="15"/>
        <v>0</v>
      </c>
      <c r="AT29" s="59">
        <f t="shared" si="15"/>
        <v>0</v>
      </c>
      <c r="AU29" s="59">
        <f t="shared" si="15"/>
        <v>0</v>
      </c>
      <c r="AV29" s="59">
        <f t="shared" si="15"/>
        <v>0</v>
      </c>
      <c r="AW29" s="59">
        <f t="shared" si="15"/>
        <v>0</v>
      </c>
      <c r="AX29" s="59">
        <f t="shared" si="15"/>
        <v>0</v>
      </c>
      <c r="AY29" s="59">
        <f t="shared" si="15"/>
        <v>0</v>
      </c>
      <c r="AZ29" s="59">
        <f t="shared" si="15"/>
        <v>0</v>
      </c>
      <c r="BA29" s="59">
        <f t="shared" si="15"/>
        <v>0</v>
      </c>
      <c r="BB29" s="59">
        <f t="shared" si="15"/>
        <v>0</v>
      </c>
      <c r="BC29" s="59">
        <f t="shared" si="15"/>
        <v>0</v>
      </c>
      <c r="BD29" s="59">
        <f t="shared" si="15"/>
        <v>0</v>
      </c>
      <c r="BE29" s="59">
        <f t="shared" si="15"/>
        <v>0</v>
      </c>
      <c r="BF29" s="59">
        <f t="shared" si="15"/>
        <v>0</v>
      </c>
      <c r="BG29" s="59">
        <f t="shared" si="15"/>
        <v>0</v>
      </c>
      <c r="BH29" s="59">
        <f t="shared" si="15"/>
        <v>0</v>
      </c>
      <c r="BI29" s="59">
        <f t="shared" si="15"/>
        <v>0</v>
      </c>
      <c r="BJ29" s="59">
        <f t="shared" si="15"/>
        <v>0</v>
      </c>
      <c r="BK29" s="59">
        <f t="shared" si="15"/>
        <v>0</v>
      </c>
      <c r="BL29" s="59">
        <f t="shared" si="15"/>
        <v>0</v>
      </c>
      <c r="BM29" s="59">
        <f t="shared" si="15"/>
        <v>0</v>
      </c>
      <c r="BN29" s="59">
        <f t="shared" si="15"/>
        <v>0</v>
      </c>
      <c r="BO29" s="59">
        <f t="shared" si="15"/>
        <v>0</v>
      </c>
      <c r="BP29" s="59">
        <f t="shared" si="15"/>
        <v>0</v>
      </c>
      <c r="BQ29" s="59">
        <f t="shared" ref="BQ29:CY29" si="16">IF(BQ15=FALSE,0,IF(BQ28=0,$D$26,BQ28))</f>
        <v>0</v>
      </c>
      <c r="BR29" s="59">
        <f t="shared" si="16"/>
        <v>0</v>
      </c>
      <c r="BS29" s="59">
        <f t="shared" si="16"/>
        <v>0</v>
      </c>
      <c r="BT29" s="59">
        <f t="shared" si="16"/>
        <v>0</v>
      </c>
      <c r="BU29" s="59">
        <f t="shared" si="16"/>
        <v>0</v>
      </c>
      <c r="BV29" s="59">
        <f t="shared" si="16"/>
        <v>0</v>
      </c>
      <c r="BW29" s="59">
        <f t="shared" si="16"/>
        <v>0</v>
      </c>
      <c r="BX29" s="59">
        <f t="shared" si="16"/>
        <v>0</v>
      </c>
      <c r="BY29" s="59">
        <f t="shared" si="16"/>
        <v>0</v>
      </c>
      <c r="BZ29" s="59">
        <f t="shared" si="16"/>
        <v>0</v>
      </c>
      <c r="CA29" s="59">
        <f t="shared" si="16"/>
        <v>0</v>
      </c>
      <c r="CB29" s="59">
        <f t="shared" si="16"/>
        <v>0</v>
      </c>
      <c r="CC29" s="59">
        <f t="shared" si="16"/>
        <v>0</v>
      </c>
      <c r="CD29" s="59">
        <f t="shared" si="16"/>
        <v>0</v>
      </c>
      <c r="CE29" s="59">
        <f t="shared" si="16"/>
        <v>0</v>
      </c>
      <c r="CF29" s="59">
        <f t="shared" si="16"/>
        <v>0</v>
      </c>
      <c r="CG29" s="59">
        <f t="shared" si="16"/>
        <v>0</v>
      </c>
      <c r="CH29" s="59">
        <f t="shared" si="16"/>
        <v>0</v>
      </c>
      <c r="CI29" s="59">
        <f t="shared" si="16"/>
        <v>0</v>
      </c>
      <c r="CJ29" s="59">
        <f t="shared" si="16"/>
        <v>0</v>
      </c>
      <c r="CK29" s="59">
        <f t="shared" si="16"/>
        <v>0</v>
      </c>
      <c r="CL29" s="59">
        <f t="shared" si="16"/>
        <v>0</v>
      </c>
      <c r="CM29" s="59">
        <f t="shared" si="16"/>
        <v>0</v>
      </c>
      <c r="CN29" s="59">
        <f t="shared" si="16"/>
        <v>0</v>
      </c>
      <c r="CO29" s="59">
        <f t="shared" si="16"/>
        <v>0</v>
      </c>
      <c r="CP29" s="59">
        <f t="shared" si="16"/>
        <v>0</v>
      </c>
      <c r="CQ29" s="59">
        <f t="shared" si="16"/>
        <v>0</v>
      </c>
      <c r="CR29" s="59">
        <f t="shared" si="16"/>
        <v>0</v>
      </c>
      <c r="CS29" s="59">
        <f t="shared" si="16"/>
        <v>0</v>
      </c>
      <c r="CT29" s="59">
        <f t="shared" si="16"/>
        <v>0</v>
      </c>
      <c r="CU29" s="59">
        <f t="shared" si="16"/>
        <v>0</v>
      </c>
      <c r="CV29" s="59">
        <f t="shared" si="16"/>
        <v>0</v>
      </c>
      <c r="CW29" s="59">
        <f t="shared" si="16"/>
        <v>0</v>
      </c>
      <c r="CX29" s="59">
        <f t="shared" si="16"/>
        <v>0</v>
      </c>
      <c r="CY29" s="59">
        <f t="shared" si="16"/>
        <v>0</v>
      </c>
      <c r="CZ29" s="391"/>
    </row>
    <row r="30" spans="1:104" x14ac:dyDescent="0.25">
      <c r="B30" s="393" t="s">
        <v>505</v>
      </c>
      <c r="C30" s="9" t="s">
        <v>1117</v>
      </c>
      <c r="D30" s="59">
        <f>D29*D$7</f>
        <v>0</v>
      </c>
      <c r="E30" s="59">
        <f t="shared" ref="E30:BP30" si="17">E29*E$7</f>
        <v>0</v>
      </c>
      <c r="F30" s="59">
        <f t="shared" si="17"/>
        <v>0</v>
      </c>
      <c r="G30" s="59">
        <f t="shared" si="17"/>
        <v>0</v>
      </c>
      <c r="H30" s="59">
        <f t="shared" si="17"/>
        <v>0</v>
      </c>
      <c r="I30" s="59">
        <f t="shared" si="17"/>
        <v>0</v>
      </c>
      <c r="J30" s="59">
        <f t="shared" si="17"/>
        <v>0</v>
      </c>
      <c r="K30" s="59">
        <f t="shared" si="17"/>
        <v>0</v>
      </c>
      <c r="L30" s="59">
        <f t="shared" si="17"/>
        <v>0</v>
      </c>
      <c r="M30" s="59">
        <f t="shared" si="17"/>
        <v>0</v>
      </c>
      <c r="N30" s="59">
        <f t="shared" si="17"/>
        <v>0</v>
      </c>
      <c r="O30" s="59">
        <f t="shared" si="17"/>
        <v>0</v>
      </c>
      <c r="P30" s="59">
        <f t="shared" si="17"/>
        <v>0</v>
      </c>
      <c r="Q30" s="59">
        <f t="shared" si="17"/>
        <v>0</v>
      </c>
      <c r="R30" s="59">
        <f t="shared" si="17"/>
        <v>0</v>
      </c>
      <c r="S30" s="59">
        <f t="shared" si="17"/>
        <v>0</v>
      </c>
      <c r="T30" s="59">
        <f t="shared" si="17"/>
        <v>0</v>
      </c>
      <c r="U30" s="59">
        <f t="shared" si="17"/>
        <v>0</v>
      </c>
      <c r="V30" s="59">
        <f t="shared" si="17"/>
        <v>0</v>
      </c>
      <c r="W30" s="59">
        <f t="shared" si="17"/>
        <v>0</v>
      </c>
      <c r="X30" s="59">
        <f t="shared" si="17"/>
        <v>0</v>
      </c>
      <c r="Y30" s="59">
        <f t="shared" si="17"/>
        <v>0</v>
      </c>
      <c r="Z30" s="59">
        <f t="shared" si="17"/>
        <v>0</v>
      </c>
      <c r="AA30" s="59">
        <f t="shared" si="17"/>
        <v>0</v>
      </c>
      <c r="AB30" s="59">
        <f t="shared" si="17"/>
        <v>0</v>
      </c>
      <c r="AC30" s="59">
        <f t="shared" si="17"/>
        <v>0</v>
      </c>
      <c r="AD30" s="59">
        <f t="shared" si="17"/>
        <v>0</v>
      </c>
      <c r="AE30" s="59">
        <f t="shared" si="17"/>
        <v>0</v>
      </c>
      <c r="AF30" s="59">
        <f t="shared" si="17"/>
        <v>0</v>
      </c>
      <c r="AG30" s="59">
        <f t="shared" si="17"/>
        <v>0</v>
      </c>
      <c r="AH30" s="59">
        <f t="shared" si="17"/>
        <v>0</v>
      </c>
      <c r="AI30" s="59">
        <f t="shared" si="17"/>
        <v>0</v>
      </c>
      <c r="AJ30" s="59">
        <f t="shared" si="17"/>
        <v>0</v>
      </c>
      <c r="AK30" s="59">
        <f t="shared" si="17"/>
        <v>0</v>
      </c>
      <c r="AL30" s="59">
        <f t="shared" si="17"/>
        <v>0</v>
      </c>
      <c r="AM30" s="59">
        <f t="shared" si="17"/>
        <v>0</v>
      </c>
      <c r="AN30" s="59">
        <f t="shared" si="17"/>
        <v>0</v>
      </c>
      <c r="AO30" s="59">
        <f t="shared" si="17"/>
        <v>0</v>
      </c>
      <c r="AP30" s="59">
        <f t="shared" si="17"/>
        <v>0</v>
      </c>
      <c r="AQ30" s="59">
        <f t="shared" si="17"/>
        <v>0</v>
      </c>
      <c r="AR30" s="59">
        <f t="shared" si="17"/>
        <v>0</v>
      </c>
      <c r="AS30" s="59">
        <f t="shared" si="17"/>
        <v>0</v>
      </c>
      <c r="AT30" s="59">
        <f t="shared" si="17"/>
        <v>0</v>
      </c>
      <c r="AU30" s="59">
        <f t="shared" si="17"/>
        <v>0</v>
      </c>
      <c r="AV30" s="59">
        <f t="shared" si="17"/>
        <v>0</v>
      </c>
      <c r="AW30" s="59">
        <f t="shared" si="17"/>
        <v>0</v>
      </c>
      <c r="AX30" s="59">
        <f t="shared" si="17"/>
        <v>0</v>
      </c>
      <c r="AY30" s="59">
        <f t="shared" si="17"/>
        <v>0</v>
      </c>
      <c r="AZ30" s="59">
        <f t="shared" si="17"/>
        <v>0</v>
      </c>
      <c r="BA30" s="59">
        <f t="shared" si="17"/>
        <v>0</v>
      </c>
      <c r="BB30" s="59">
        <f t="shared" si="17"/>
        <v>0</v>
      </c>
      <c r="BC30" s="59">
        <f t="shared" si="17"/>
        <v>0</v>
      </c>
      <c r="BD30" s="59">
        <f t="shared" si="17"/>
        <v>0</v>
      </c>
      <c r="BE30" s="59">
        <f t="shared" si="17"/>
        <v>0</v>
      </c>
      <c r="BF30" s="59">
        <f t="shared" si="17"/>
        <v>0</v>
      </c>
      <c r="BG30" s="59">
        <f t="shared" si="17"/>
        <v>0</v>
      </c>
      <c r="BH30" s="59">
        <f t="shared" si="17"/>
        <v>0</v>
      </c>
      <c r="BI30" s="59">
        <f t="shared" si="17"/>
        <v>0</v>
      </c>
      <c r="BJ30" s="59">
        <f t="shared" si="17"/>
        <v>0</v>
      </c>
      <c r="BK30" s="59">
        <f t="shared" si="17"/>
        <v>0</v>
      </c>
      <c r="BL30" s="59">
        <f t="shared" si="17"/>
        <v>0</v>
      </c>
      <c r="BM30" s="59">
        <f t="shared" si="17"/>
        <v>0</v>
      </c>
      <c r="BN30" s="59">
        <f t="shared" si="17"/>
        <v>0</v>
      </c>
      <c r="BO30" s="59">
        <f t="shared" si="17"/>
        <v>0</v>
      </c>
      <c r="BP30" s="59">
        <f t="shared" si="17"/>
        <v>0</v>
      </c>
      <c r="BQ30" s="59">
        <f t="shared" ref="BQ30:CY30" si="18">BQ29*BQ$7</f>
        <v>0</v>
      </c>
      <c r="BR30" s="59">
        <f t="shared" si="18"/>
        <v>0</v>
      </c>
      <c r="BS30" s="59">
        <f t="shared" si="18"/>
        <v>0</v>
      </c>
      <c r="BT30" s="59">
        <f t="shared" si="18"/>
        <v>0</v>
      </c>
      <c r="BU30" s="59">
        <f t="shared" si="18"/>
        <v>0</v>
      </c>
      <c r="BV30" s="59">
        <f t="shared" si="18"/>
        <v>0</v>
      </c>
      <c r="BW30" s="59">
        <f t="shared" si="18"/>
        <v>0</v>
      </c>
      <c r="BX30" s="59">
        <f t="shared" si="18"/>
        <v>0</v>
      </c>
      <c r="BY30" s="59">
        <f t="shared" si="18"/>
        <v>0</v>
      </c>
      <c r="BZ30" s="59">
        <f t="shared" si="18"/>
        <v>0</v>
      </c>
      <c r="CA30" s="59">
        <f t="shared" si="18"/>
        <v>0</v>
      </c>
      <c r="CB30" s="59">
        <f t="shared" si="18"/>
        <v>0</v>
      </c>
      <c r="CC30" s="59">
        <f t="shared" si="18"/>
        <v>0</v>
      </c>
      <c r="CD30" s="59">
        <f t="shared" si="18"/>
        <v>0</v>
      </c>
      <c r="CE30" s="59">
        <f t="shared" si="18"/>
        <v>0</v>
      </c>
      <c r="CF30" s="59">
        <f t="shared" si="18"/>
        <v>0</v>
      </c>
      <c r="CG30" s="59">
        <f t="shared" si="18"/>
        <v>0</v>
      </c>
      <c r="CH30" s="59">
        <f t="shared" si="18"/>
        <v>0</v>
      </c>
      <c r="CI30" s="59">
        <f t="shared" si="18"/>
        <v>0</v>
      </c>
      <c r="CJ30" s="59">
        <f t="shared" si="18"/>
        <v>0</v>
      </c>
      <c r="CK30" s="59">
        <f t="shared" si="18"/>
        <v>0</v>
      </c>
      <c r="CL30" s="59">
        <f t="shared" si="18"/>
        <v>0</v>
      </c>
      <c r="CM30" s="59">
        <f t="shared" si="18"/>
        <v>0</v>
      </c>
      <c r="CN30" s="59">
        <f t="shared" si="18"/>
        <v>0</v>
      </c>
      <c r="CO30" s="59">
        <f t="shared" si="18"/>
        <v>0</v>
      </c>
      <c r="CP30" s="59">
        <f t="shared" si="18"/>
        <v>0</v>
      </c>
      <c r="CQ30" s="59">
        <f t="shared" si="18"/>
        <v>0</v>
      </c>
      <c r="CR30" s="59">
        <f t="shared" si="18"/>
        <v>0</v>
      </c>
      <c r="CS30" s="59">
        <f t="shared" si="18"/>
        <v>0</v>
      </c>
      <c r="CT30" s="59">
        <f t="shared" si="18"/>
        <v>0</v>
      </c>
      <c r="CU30" s="59">
        <f t="shared" si="18"/>
        <v>0</v>
      </c>
      <c r="CV30" s="59">
        <f t="shared" si="18"/>
        <v>0</v>
      </c>
      <c r="CW30" s="59">
        <f t="shared" si="18"/>
        <v>0</v>
      </c>
      <c r="CX30" s="59">
        <f t="shared" si="18"/>
        <v>0</v>
      </c>
      <c r="CY30" s="59">
        <f t="shared" si="18"/>
        <v>0</v>
      </c>
      <c r="CZ30" s="391"/>
    </row>
    <row r="31" spans="1:104" x14ac:dyDescent="0.25">
      <c r="B31" s="393"/>
      <c r="C31" s="39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50"/>
      <c r="CV31" s="50"/>
      <c r="CW31" s="50"/>
      <c r="CX31" s="50"/>
      <c r="CY31" s="50"/>
      <c r="CZ31" s="391"/>
    </row>
    <row r="32" spans="1:104" x14ac:dyDescent="0.25">
      <c r="B32" s="402" t="s">
        <v>506</v>
      </c>
      <c r="C32" s="39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50"/>
      <c r="CV32" s="50"/>
      <c r="CW32" s="50"/>
      <c r="CX32" s="50"/>
      <c r="CY32" s="50"/>
      <c r="CZ32" s="391"/>
    </row>
    <row r="33" spans="2:104" x14ac:dyDescent="0.25">
      <c r="B33" s="403" t="s">
        <v>514</v>
      </c>
      <c r="C33" s="9" t="s">
        <v>1117</v>
      </c>
      <c r="D33" s="58">
        <f>'Data Input - Option 5'!H39</f>
        <v>0</v>
      </c>
      <c r="E33" s="58">
        <f>'Data Input - Option 5'!I39</f>
        <v>0</v>
      </c>
      <c r="F33" s="58">
        <f>'Data Input - Option 5'!J39</f>
        <v>0</v>
      </c>
      <c r="G33" s="58">
        <f>'Data Input - Option 5'!K39</f>
        <v>0</v>
      </c>
      <c r="H33" s="58">
        <f>'Data Input - Option 5'!L39</f>
        <v>0</v>
      </c>
      <c r="I33" s="58">
        <f>'Data Input - Option 5'!M39</f>
        <v>0</v>
      </c>
      <c r="J33" s="58">
        <f>'Data Input - Option 5'!N39</f>
        <v>0</v>
      </c>
      <c r="K33" s="58">
        <f>'Data Input - Option 5'!O39</f>
        <v>0</v>
      </c>
      <c r="L33" s="58">
        <f>'Data Input - Option 5'!P39</f>
        <v>0</v>
      </c>
      <c r="M33" s="58">
        <f>'Data Input - Option 5'!Q39</f>
        <v>0</v>
      </c>
      <c r="N33" s="58">
        <f>'Data Input - Option 5'!R39</f>
        <v>0</v>
      </c>
      <c r="O33" s="58">
        <f>'Data Input - Option 5'!S39</f>
        <v>0</v>
      </c>
      <c r="P33" s="58">
        <f>'Data Input - Option 5'!T39</f>
        <v>0</v>
      </c>
      <c r="Q33" s="58">
        <f>'Data Input - Option 5'!U39</f>
        <v>0</v>
      </c>
      <c r="R33" s="58">
        <f>'Data Input - Option 5'!V39</f>
        <v>0</v>
      </c>
      <c r="S33" s="58">
        <f>'Data Input - Option 5'!W39</f>
        <v>0</v>
      </c>
      <c r="T33" s="58">
        <f>'Data Input - Option 5'!X39</f>
        <v>0</v>
      </c>
      <c r="U33" s="58">
        <f>'Data Input - Option 5'!Y39</f>
        <v>0</v>
      </c>
      <c r="V33" s="58">
        <f>'Data Input - Option 5'!Z39</f>
        <v>0</v>
      </c>
      <c r="W33" s="58">
        <f>'Data Input - Option 5'!AA39</f>
        <v>0</v>
      </c>
      <c r="X33" s="58">
        <f>'Data Input - Option 5'!AB39</f>
        <v>0</v>
      </c>
      <c r="Y33" s="58">
        <f>'Data Input - Option 5'!AC39</f>
        <v>0</v>
      </c>
      <c r="Z33" s="58">
        <f>'Data Input - Option 5'!AD39</f>
        <v>0</v>
      </c>
      <c r="AA33" s="58">
        <f>'Data Input - Option 5'!AE39</f>
        <v>0</v>
      </c>
      <c r="AB33" s="58">
        <f>'Data Input - Option 5'!AF39</f>
        <v>0</v>
      </c>
      <c r="AC33" s="58">
        <f>'Data Input - Option 5'!AG39</f>
        <v>0</v>
      </c>
      <c r="AD33" s="58">
        <f>'Data Input - Option 5'!AH39</f>
        <v>0</v>
      </c>
      <c r="AE33" s="58">
        <f>'Data Input - Option 5'!AI39</f>
        <v>0</v>
      </c>
      <c r="AF33" s="58">
        <f>'Data Input - Option 5'!AJ39</f>
        <v>0</v>
      </c>
      <c r="AG33" s="58">
        <f>'Data Input - Option 5'!AK39</f>
        <v>0</v>
      </c>
      <c r="AH33" s="58">
        <f>'Data Input - Option 5'!AL39</f>
        <v>0</v>
      </c>
      <c r="AI33" s="58">
        <f>'Data Input - Option 5'!AM39</f>
        <v>0</v>
      </c>
      <c r="AJ33" s="58">
        <f>'Data Input - Option 5'!AN39</f>
        <v>0</v>
      </c>
      <c r="AK33" s="58">
        <f>'Data Input - Option 5'!AO39</f>
        <v>0</v>
      </c>
      <c r="AL33" s="58">
        <f>'Data Input - Option 5'!AP39</f>
        <v>0</v>
      </c>
      <c r="AM33" s="58">
        <f>'Data Input - Option 5'!AQ39</f>
        <v>0</v>
      </c>
      <c r="AN33" s="58">
        <f>'Data Input - Option 5'!AR39</f>
        <v>0</v>
      </c>
      <c r="AO33" s="58">
        <f>'Data Input - Option 5'!AS39</f>
        <v>0</v>
      </c>
      <c r="AP33" s="58">
        <f>'Data Input - Option 5'!AT39</f>
        <v>0</v>
      </c>
      <c r="AQ33" s="58">
        <f>'Data Input - Option 5'!AU39</f>
        <v>0</v>
      </c>
      <c r="AR33" s="58">
        <f>'Data Input - Option 5'!AV39</f>
        <v>0</v>
      </c>
      <c r="AS33" s="58">
        <f>'Data Input - Option 5'!AW39</f>
        <v>0</v>
      </c>
      <c r="AT33" s="58">
        <f>'Data Input - Option 5'!AX39</f>
        <v>0</v>
      </c>
      <c r="AU33" s="58">
        <f>'Data Input - Option 5'!AY39</f>
        <v>0</v>
      </c>
      <c r="AV33" s="58">
        <f>'Data Input - Option 5'!AZ39</f>
        <v>0</v>
      </c>
      <c r="AW33" s="58">
        <f>'Data Input - Option 5'!BA39</f>
        <v>0</v>
      </c>
      <c r="AX33" s="58">
        <f>'Data Input - Option 5'!BB39</f>
        <v>0</v>
      </c>
      <c r="AY33" s="58">
        <f>'Data Input - Option 5'!BC39</f>
        <v>0</v>
      </c>
      <c r="AZ33" s="58">
        <f>'Data Input - Option 5'!BD39</f>
        <v>0</v>
      </c>
      <c r="BA33" s="58">
        <f>'Data Input - Option 5'!BE39</f>
        <v>0</v>
      </c>
      <c r="BB33" s="58">
        <f>'Data Input - Option 5'!BF39</f>
        <v>0</v>
      </c>
      <c r="BC33" s="58">
        <f>'Data Input - Option 5'!BG39</f>
        <v>0</v>
      </c>
      <c r="BD33" s="58">
        <f>'Data Input - Option 5'!BH39</f>
        <v>0</v>
      </c>
      <c r="BE33" s="58">
        <f>'Data Input - Option 5'!BI39</f>
        <v>0</v>
      </c>
      <c r="BF33" s="58">
        <f>'Data Input - Option 5'!BJ39</f>
        <v>0</v>
      </c>
      <c r="BG33" s="58">
        <f>'Data Input - Option 5'!BK39</f>
        <v>0</v>
      </c>
      <c r="BH33" s="58">
        <f>'Data Input - Option 5'!BL39</f>
        <v>0</v>
      </c>
      <c r="BI33" s="58">
        <f>'Data Input - Option 5'!BM39</f>
        <v>0</v>
      </c>
      <c r="BJ33" s="58">
        <f>'Data Input - Option 5'!BN39</f>
        <v>0</v>
      </c>
      <c r="BK33" s="58">
        <f>'Data Input - Option 5'!BO39</f>
        <v>0</v>
      </c>
      <c r="BL33" s="58">
        <f>'Data Input - Option 5'!BP39</f>
        <v>0</v>
      </c>
      <c r="BM33" s="58">
        <f>'Data Input - Option 5'!BQ39</f>
        <v>0</v>
      </c>
      <c r="BN33" s="58">
        <f>'Data Input - Option 5'!BR39</f>
        <v>0</v>
      </c>
      <c r="BO33" s="58">
        <f>'Data Input - Option 5'!BS39</f>
        <v>0</v>
      </c>
      <c r="BP33" s="58">
        <f>'Data Input - Option 5'!BT39</f>
        <v>0</v>
      </c>
      <c r="BQ33" s="58">
        <f>'Data Input - Option 5'!BU39</f>
        <v>0</v>
      </c>
      <c r="BR33" s="58">
        <f>'Data Input - Option 5'!BV39</f>
        <v>0</v>
      </c>
      <c r="BS33" s="58">
        <f>'Data Input - Option 5'!BW39</f>
        <v>0</v>
      </c>
      <c r="BT33" s="58">
        <f>'Data Input - Option 5'!BX39</f>
        <v>0</v>
      </c>
      <c r="BU33" s="58">
        <f>'Data Input - Option 5'!BY39</f>
        <v>0</v>
      </c>
      <c r="BV33" s="58">
        <f>'Data Input - Option 5'!BZ39</f>
        <v>0</v>
      </c>
      <c r="BW33" s="58">
        <f>'Data Input - Option 5'!CA39</f>
        <v>0</v>
      </c>
      <c r="BX33" s="58">
        <f>'Data Input - Option 5'!CB39</f>
        <v>0</v>
      </c>
      <c r="BY33" s="58">
        <f>'Data Input - Option 5'!CC39</f>
        <v>0</v>
      </c>
      <c r="BZ33" s="58">
        <f>'Data Input - Option 5'!CD39</f>
        <v>0</v>
      </c>
      <c r="CA33" s="58">
        <f>'Data Input - Option 5'!CE39</f>
        <v>0</v>
      </c>
      <c r="CB33" s="58">
        <f>'Data Input - Option 5'!CF39</f>
        <v>0</v>
      </c>
      <c r="CC33" s="58">
        <f>'Data Input - Option 5'!CG39</f>
        <v>0</v>
      </c>
      <c r="CD33" s="58">
        <f>'Data Input - Option 5'!CH39</f>
        <v>0</v>
      </c>
      <c r="CE33" s="58">
        <f>'Data Input - Option 5'!CI39</f>
        <v>0</v>
      </c>
      <c r="CF33" s="58">
        <f>'Data Input - Option 5'!CJ39</f>
        <v>0</v>
      </c>
      <c r="CG33" s="58">
        <f>'Data Input - Option 5'!CK39</f>
        <v>0</v>
      </c>
      <c r="CH33" s="58">
        <f>'Data Input - Option 5'!CL39</f>
        <v>0</v>
      </c>
      <c r="CI33" s="58">
        <f>'Data Input - Option 5'!CM39</f>
        <v>0</v>
      </c>
      <c r="CJ33" s="58">
        <f>'Data Input - Option 5'!CN39</f>
        <v>0</v>
      </c>
      <c r="CK33" s="58">
        <f>'Data Input - Option 5'!CO39</f>
        <v>0</v>
      </c>
      <c r="CL33" s="58">
        <f>'Data Input - Option 5'!CP39</f>
        <v>0</v>
      </c>
      <c r="CM33" s="58">
        <f>'Data Input - Option 5'!CQ39</f>
        <v>0</v>
      </c>
      <c r="CN33" s="58">
        <f>'Data Input - Option 5'!CR39</f>
        <v>0</v>
      </c>
      <c r="CO33" s="58">
        <f>'Data Input - Option 5'!CS39</f>
        <v>0</v>
      </c>
      <c r="CP33" s="58">
        <f>'Data Input - Option 5'!CT39</f>
        <v>0</v>
      </c>
      <c r="CQ33" s="58">
        <f>'Data Input - Option 5'!CU39</f>
        <v>0</v>
      </c>
      <c r="CR33" s="58">
        <f>'Data Input - Option 5'!CV39</f>
        <v>0</v>
      </c>
      <c r="CS33" s="58">
        <f>'Data Input - Option 5'!CW39</f>
        <v>0</v>
      </c>
      <c r="CT33" s="58">
        <f>'Data Input - Option 5'!CX39</f>
        <v>0</v>
      </c>
      <c r="CU33" s="58">
        <f>'Data Input - Option 5'!CY39</f>
        <v>0</v>
      </c>
      <c r="CV33" s="58">
        <f>'Data Input - Option 5'!CZ39</f>
        <v>0</v>
      </c>
      <c r="CW33" s="58">
        <f>'Data Input - Option 5'!DA39</f>
        <v>0</v>
      </c>
      <c r="CX33" s="58">
        <f>'Data Input - Option 5'!DB39</f>
        <v>0</v>
      </c>
      <c r="CY33" s="58">
        <f>'Data Input - Option 5'!DC39</f>
        <v>0</v>
      </c>
      <c r="CZ33" s="391"/>
    </row>
    <row r="34" spans="2:104" x14ac:dyDescent="0.25">
      <c r="B34" s="403" t="s">
        <v>1060</v>
      </c>
      <c r="C34" s="9" t="s">
        <v>1117</v>
      </c>
      <c r="D34" s="59">
        <f>D33*D$7</f>
        <v>0</v>
      </c>
      <c r="E34" s="59">
        <f t="shared" ref="E34:BP34" si="19">E33*E$7</f>
        <v>0</v>
      </c>
      <c r="F34" s="59">
        <f>F33*F$7</f>
        <v>0</v>
      </c>
      <c r="G34" s="59">
        <f t="shared" si="19"/>
        <v>0</v>
      </c>
      <c r="H34" s="59">
        <f t="shared" si="19"/>
        <v>0</v>
      </c>
      <c r="I34" s="59">
        <f t="shared" si="19"/>
        <v>0</v>
      </c>
      <c r="J34" s="59">
        <f t="shared" si="19"/>
        <v>0</v>
      </c>
      <c r="K34" s="59">
        <f t="shared" si="19"/>
        <v>0</v>
      </c>
      <c r="L34" s="59">
        <f t="shared" si="19"/>
        <v>0</v>
      </c>
      <c r="M34" s="59">
        <f t="shared" si="19"/>
        <v>0</v>
      </c>
      <c r="N34" s="59">
        <f t="shared" si="19"/>
        <v>0</v>
      </c>
      <c r="O34" s="59">
        <f t="shared" si="19"/>
        <v>0</v>
      </c>
      <c r="P34" s="59">
        <f t="shared" si="19"/>
        <v>0</v>
      </c>
      <c r="Q34" s="59">
        <f t="shared" si="19"/>
        <v>0</v>
      </c>
      <c r="R34" s="59">
        <f t="shared" si="19"/>
        <v>0</v>
      </c>
      <c r="S34" s="59">
        <f t="shared" si="19"/>
        <v>0</v>
      </c>
      <c r="T34" s="59">
        <f t="shared" si="19"/>
        <v>0</v>
      </c>
      <c r="U34" s="59">
        <f t="shared" si="19"/>
        <v>0</v>
      </c>
      <c r="V34" s="59">
        <f t="shared" si="19"/>
        <v>0</v>
      </c>
      <c r="W34" s="59">
        <f t="shared" si="19"/>
        <v>0</v>
      </c>
      <c r="X34" s="59">
        <f t="shared" si="19"/>
        <v>0</v>
      </c>
      <c r="Y34" s="59">
        <f t="shared" si="19"/>
        <v>0</v>
      </c>
      <c r="Z34" s="59">
        <f t="shared" si="19"/>
        <v>0</v>
      </c>
      <c r="AA34" s="59">
        <f t="shared" si="19"/>
        <v>0</v>
      </c>
      <c r="AB34" s="59">
        <f t="shared" si="19"/>
        <v>0</v>
      </c>
      <c r="AC34" s="59">
        <f t="shared" si="19"/>
        <v>0</v>
      </c>
      <c r="AD34" s="59">
        <f t="shared" si="19"/>
        <v>0</v>
      </c>
      <c r="AE34" s="59">
        <f t="shared" si="19"/>
        <v>0</v>
      </c>
      <c r="AF34" s="59">
        <f t="shared" si="19"/>
        <v>0</v>
      </c>
      <c r="AG34" s="59">
        <f t="shared" si="19"/>
        <v>0</v>
      </c>
      <c r="AH34" s="59">
        <f t="shared" si="19"/>
        <v>0</v>
      </c>
      <c r="AI34" s="59">
        <f t="shared" si="19"/>
        <v>0</v>
      </c>
      <c r="AJ34" s="59">
        <f t="shared" si="19"/>
        <v>0</v>
      </c>
      <c r="AK34" s="59">
        <f t="shared" si="19"/>
        <v>0</v>
      </c>
      <c r="AL34" s="59">
        <f t="shared" si="19"/>
        <v>0</v>
      </c>
      <c r="AM34" s="59">
        <f t="shared" si="19"/>
        <v>0</v>
      </c>
      <c r="AN34" s="59">
        <f t="shared" si="19"/>
        <v>0</v>
      </c>
      <c r="AO34" s="59">
        <f t="shared" si="19"/>
        <v>0</v>
      </c>
      <c r="AP34" s="59">
        <f t="shared" si="19"/>
        <v>0</v>
      </c>
      <c r="AQ34" s="59">
        <f t="shared" si="19"/>
        <v>0</v>
      </c>
      <c r="AR34" s="59">
        <f t="shared" si="19"/>
        <v>0</v>
      </c>
      <c r="AS34" s="59">
        <f t="shared" si="19"/>
        <v>0</v>
      </c>
      <c r="AT34" s="59">
        <f t="shared" si="19"/>
        <v>0</v>
      </c>
      <c r="AU34" s="59">
        <f t="shared" si="19"/>
        <v>0</v>
      </c>
      <c r="AV34" s="59">
        <f t="shared" si="19"/>
        <v>0</v>
      </c>
      <c r="AW34" s="59">
        <f t="shared" si="19"/>
        <v>0</v>
      </c>
      <c r="AX34" s="59">
        <f t="shared" si="19"/>
        <v>0</v>
      </c>
      <c r="AY34" s="59">
        <f t="shared" si="19"/>
        <v>0</v>
      </c>
      <c r="AZ34" s="59">
        <f t="shared" si="19"/>
        <v>0</v>
      </c>
      <c r="BA34" s="59">
        <f t="shared" si="19"/>
        <v>0</v>
      </c>
      <c r="BB34" s="59">
        <f t="shared" si="19"/>
        <v>0</v>
      </c>
      <c r="BC34" s="59">
        <f t="shared" si="19"/>
        <v>0</v>
      </c>
      <c r="BD34" s="59">
        <f t="shared" si="19"/>
        <v>0</v>
      </c>
      <c r="BE34" s="59">
        <f t="shared" si="19"/>
        <v>0</v>
      </c>
      <c r="BF34" s="59">
        <f t="shared" si="19"/>
        <v>0</v>
      </c>
      <c r="BG34" s="59">
        <f t="shared" si="19"/>
        <v>0</v>
      </c>
      <c r="BH34" s="59">
        <f t="shared" si="19"/>
        <v>0</v>
      </c>
      <c r="BI34" s="59">
        <f t="shared" si="19"/>
        <v>0</v>
      </c>
      <c r="BJ34" s="59">
        <f t="shared" si="19"/>
        <v>0</v>
      </c>
      <c r="BK34" s="59">
        <f t="shared" si="19"/>
        <v>0</v>
      </c>
      <c r="BL34" s="59">
        <f t="shared" si="19"/>
        <v>0</v>
      </c>
      <c r="BM34" s="59">
        <f t="shared" si="19"/>
        <v>0</v>
      </c>
      <c r="BN34" s="59">
        <f t="shared" si="19"/>
        <v>0</v>
      </c>
      <c r="BO34" s="59">
        <f t="shared" si="19"/>
        <v>0</v>
      </c>
      <c r="BP34" s="59">
        <f t="shared" si="19"/>
        <v>0</v>
      </c>
      <c r="BQ34" s="59">
        <f t="shared" ref="BQ34:CY34" si="20">BQ33*BQ$7</f>
        <v>0</v>
      </c>
      <c r="BR34" s="59">
        <f t="shared" si="20"/>
        <v>0</v>
      </c>
      <c r="BS34" s="59">
        <f t="shared" si="20"/>
        <v>0</v>
      </c>
      <c r="BT34" s="59">
        <f t="shared" si="20"/>
        <v>0</v>
      </c>
      <c r="BU34" s="59">
        <f t="shared" si="20"/>
        <v>0</v>
      </c>
      <c r="BV34" s="59">
        <f t="shared" si="20"/>
        <v>0</v>
      </c>
      <c r="BW34" s="59">
        <f t="shared" si="20"/>
        <v>0</v>
      </c>
      <c r="BX34" s="59">
        <f t="shared" si="20"/>
        <v>0</v>
      </c>
      <c r="BY34" s="59">
        <f t="shared" si="20"/>
        <v>0</v>
      </c>
      <c r="BZ34" s="59">
        <f t="shared" si="20"/>
        <v>0</v>
      </c>
      <c r="CA34" s="59">
        <f t="shared" si="20"/>
        <v>0</v>
      </c>
      <c r="CB34" s="59">
        <f t="shared" si="20"/>
        <v>0</v>
      </c>
      <c r="CC34" s="59">
        <f t="shared" si="20"/>
        <v>0</v>
      </c>
      <c r="CD34" s="59">
        <f t="shared" si="20"/>
        <v>0</v>
      </c>
      <c r="CE34" s="59">
        <f t="shared" si="20"/>
        <v>0</v>
      </c>
      <c r="CF34" s="59">
        <f t="shared" si="20"/>
        <v>0</v>
      </c>
      <c r="CG34" s="59">
        <f t="shared" si="20"/>
        <v>0</v>
      </c>
      <c r="CH34" s="59">
        <f t="shared" si="20"/>
        <v>0</v>
      </c>
      <c r="CI34" s="59">
        <f t="shared" si="20"/>
        <v>0</v>
      </c>
      <c r="CJ34" s="59">
        <f t="shared" si="20"/>
        <v>0</v>
      </c>
      <c r="CK34" s="59">
        <f t="shared" si="20"/>
        <v>0</v>
      </c>
      <c r="CL34" s="59">
        <f t="shared" si="20"/>
        <v>0</v>
      </c>
      <c r="CM34" s="59">
        <f t="shared" si="20"/>
        <v>0</v>
      </c>
      <c r="CN34" s="59">
        <f t="shared" si="20"/>
        <v>0</v>
      </c>
      <c r="CO34" s="59">
        <f t="shared" si="20"/>
        <v>0</v>
      </c>
      <c r="CP34" s="59">
        <f t="shared" si="20"/>
        <v>0</v>
      </c>
      <c r="CQ34" s="59">
        <f t="shared" si="20"/>
        <v>0</v>
      </c>
      <c r="CR34" s="59">
        <f t="shared" si="20"/>
        <v>0</v>
      </c>
      <c r="CS34" s="59">
        <f t="shared" si="20"/>
        <v>0</v>
      </c>
      <c r="CT34" s="59">
        <f t="shared" si="20"/>
        <v>0</v>
      </c>
      <c r="CU34" s="59">
        <f t="shared" si="20"/>
        <v>0</v>
      </c>
      <c r="CV34" s="59">
        <f t="shared" si="20"/>
        <v>0</v>
      </c>
      <c r="CW34" s="59">
        <f t="shared" si="20"/>
        <v>0</v>
      </c>
      <c r="CX34" s="59">
        <f t="shared" si="20"/>
        <v>0</v>
      </c>
      <c r="CY34" s="59">
        <f t="shared" si="20"/>
        <v>0</v>
      </c>
      <c r="CZ34" s="391"/>
    </row>
    <row r="35" spans="2:104" x14ac:dyDescent="0.25">
      <c r="B35" s="393"/>
      <c r="C35" s="39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c r="CU35" s="50"/>
      <c r="CV35" s="50"/>
      <c r="CW35" s="50"/>
      <c r="CX35" s="50"/>
      <c r="CY35" s="50"/>
      <c r="CZ35" s="391"/>
    </row>
    <row r="36" spans="2:104" x14ac:dyDescent="0.25">
      <c r="B36" s="404" t="s">
        <v>432</v>
      </c>
      <c r="C36" s="9" t="s">
        <v>1117</v>
      </c>
      <c r="D36" s="59">
        <f>IF('Data Input - Option 5'!$F$37="Yes",D34+D13,D30)</f>
        <v>0</v>
      </c>
      <c r="E36" s="59">
        <f>IF('Data Input - Option 5'!$F$37="Yes",E34+E13,E30)</f>
        <v>0</v>
      </c>
      <c r="F36" s="59">
        <f>IF('Data Input - Option 5'!$F$37="Yes",F34+F13,F30)</f>
        <v>0</v>
      </c>
      <c r="G36" s="59">
        <f>IF('Data Input - Option 5'!$F$37="Yes",G34+G13,G30)</f>
        <v>0</v>
      </c>
      <c r="H36" s="59">
        <f>IF('Data Input - Option 5'!$F$37="Yes",H34+H13,H30)</f>
        <v>0</v>
      </c>
      <c r="I36" s="59">
        <f>IF('Data Input - Option 5'!$F$37="Yes",I34+I13,I30)</f>
        <v>0</v>
      </c>
      <c r="J36" s="59">
        <f>IF('Data Input - Option 5'!$F$37="Yes",J34+J13,J30)</f>
        <v>0</v>
      </c>
      <c r="K36" s="59">
        <f>IF('Data Input - Option 5'!$F$37="Yes",K34+K13,K30)</f>
        <v>0</v>
      </c>
      <c r="L36" s="59">
        <f>IF('Data Input - Option 5'!$F$37="Yes",L34+L13,L30)</f>
        <v>0</v>
      </c>
      <c r="M36" s="59">
        <f>IF('Data Input - Option 5'!$F$37="Yes",M34+M13,M30)</f>
        <v>0</v>
      </c>
      <c r="N36" s="59">
        <f>IF('Data Input - Option 5'!$F$37="Yes",N34+N13,N30)</f>
        <v>0</v>
      </c>
      <c r="O36" s="59">
        <f>IF('Data Input - Option 5'!$F$37="Yes",O34+O13,O30)</f>
        <v>0</v>
      </c>
      <c r="P36" s="59">
        <f>IF('Data Input - Option 5'!$F$37="Yes",P34+P13,P30)</f>
        <v>0</v>
      </c>
      <c r="Q36" s="59">
        <f>IF('Data Input - Option 5'!$F$37="Yes",Q34+Q13,Q30)</f>
        <v>0</v>
      </c>
      <c r="R36" s="59">
        <f>IF('Data Input - Option 5'!$F$37="Yes",R34+R13,R30)</f>
        <v>0</v>
      </c>
      <c r="S36" s="59">
        <f>IF('Data Input - Option 5'!$F$37="Yes",S34+S13,S30)</f>
        <v>0</v>
      </c>
      <c r="T36" s="59">
        <f>IF('Data Input - Option 5'!$F$37="Yes",T34+T13,T30)</f>
        <v>0</v>
      </c>
      <c r="U36" s="59">
        <f>IF('Data Input - Option 5'!$F$37="Yes",U34+U13,U30)</f>
        <v>0</v>
      </c>
      <c r="V36" s="59">
        <f>IF('Data Input - Option 5'!$F$37="Yes",V34+V13,V30)</f>
        <v>0</v>
      </c>
      <c r="W36" s="59">
        <f>IF('Data Input - Option 5'!$F$37="Yes",W34+W13,W30)</f>
        <v>0</v>
      </c>
      <c r="X36" s="59">
        <f>IF('Data Input - Option 5'!$F$37="Yes",X34+X13,X30)</f>
        <v>0</v>
      </c>
      <c r="Y36" s="59">
        <f>IF('Data Input - Option 5'!$F$37="Yes",Y34+Y13,Y30)</f>
        <v>0</v>
      </c>
      <c r="Z36" s="59">
        <f>IF('Data Input - Option 5'!$F$37="Yes",Z34+Z13,Z30)</f>
        <v>0</v>
      </c>
      <c r="AA36" s="59">
        <f>IF('Data Input - Option 5'!$F$37="Yes",AA34+AA13,AA30)</f>
        <v>0</v>
      </c>
      <c r="AB36" s="59">
        <f>IF('Data Input - Option 5'!$F$37="Yes",AB34+AB13,AB30)</f>
        <v>0</v>
      </c>
      <c r="AC36" s="59">
        <f>IF('Data Input - Option 5'!$F$37="Yes",AC34+AC13,AC30)</f>
        <v>0</v>
      </c>
      <c r="AD36" s="59">
        <f>IF('Data Input - Option 5'!$F$37="Yes",AD34+AD13,AD30)</f>
        <v>0</v>
      </c>
      <c r="AE36" s="59">
        <f>IF('Data Input - Option 5'!$F$37="Yes",AE34+AE13,AE30)</f>
        <v>0</v>
      </c>
      <c r="AF36" s="59">
        <f>IF('Data Input - Option 5'!$F$37="Yes",AF34+AF13,AF30)</f>
        <v>0</v>
      </c>
      <c r="AG36" s="59">
        <f>IF('Data Input - Option 5'!$F$37="Yes",AG34+AG13,AG30)</f>
        <v>0</v>
      </c>
      <c r="AH36" s="59">
        <f>IF('Data Input - Option 5'!$F$37="Yes",AH34+AH13,AH30)</f>
        <v>0</v>
      </c>
      <c r="AI36" s="59">
        <f>IF('Data Input - Option 5'!$F$37="Yes",AI34+AI13,AI30)</f>
        <v>0</v>
      </c>
      <c r="AJ36" s="59">
        <f>IF('Data Input - Option 5'!$F$37="Yes",AJ34+AJ13,AJ30)</f>
        <v>0</v>
      </c>
      <c r="AK36" s="59">
        <f>IF('Data Input - Option 5'!$F$37="Yes",AK34+AK13,AK30)</f>
        <v>0</v>
      </c>
      <c r="AL36" s="59">
        <f>IF('Data Input - Option 5'!$F$37="Yes",AL34+AL13,AL30)</f>
        <v>0</v>
      </c>
      <c r="AM36" s="59">
        <f>IF('Data Input - Option 5'!$F$37="Yes",AM34+AM13,AM30)</f>
        <v>0</v>
      </c>
      <c r="AN36" s="59">
        <f>IF('Data Input - Option 5'!$F$37="Yes",AN34+AN13,AN30)</f>
        <v>0</v>
      </c>
      <c r="AO36" s="59">
        <f>IF('Data Input - Option 5'!$F$37="Yes",AO34+AO13,AO30)</f>
        <v>0</v>
      </c>
      <c r="AP36" s="59">
        <f>IF('Data Input - Option 5'!$F$37="Yes",AP34+AP13,AP30)</f>
        <v>0</v>
      </c>
      <c r="AQ36" s="59">
        <f>IF('Data Input - Option 5'!$F$37="Yes",AQ34+AQ13,AQ30)</f>
        <v>0</v>
      </c>
      <c r="AR36" s="59">
        <f>IF('Data Input - Option 5'!$F$37="Yes",AR34+AR13,AR30)</f>
        <v>0</v>
      </c>
      <c r="AS36" s="59">
        <f>IF('Data Input - Option 5'!$F$37="Yes",AS34+AS13,AS30)</f>
        <v>0</v>
      </c>
      <c r="AT36" s="59">
        <f>IF('Data Input - Option 5'!$F$37="Yes",AT34+AT13,AT30)</f>
        <v>0</v>
      </c>
      <c r="AU36" s="59">
        <f>IF('Data Input - Option 5'!$F$37="Yes",AU34+AU13,AU30)</f>
        <v>0</v>
      </c>
      <c r="AV36" s="59">
        <f>IF('Data Input - Option 5'!$F$37="Yes",AV34+AV13,AV30)</f>
        <v>0</v>
      </c>
      <c r="AW36" s="59">
        <f>IF('Data Input - Option 5'!$F$37="Yes",AW34+AW13,AW30)</f>
        <v>0</v>
      </c>
      <c r="AX36" s="59">
        <f>IF('Data Input - Option 5'!$F$37="Yes",AX34+AX13,AX30)</f>
        <v>0</v>
      </c>
      <c r="AY36" s="59">
        <f>IF('Data Input - Option 5'!$F$37="Yes",AY34+AY13,AY30)</f>
        <v>0</v>
      </c>
      <c r="AZ36" s="59">
        <f>IF('Data Input - Option 5'!$F$37="Yes",AZ34+AZ13,AZ30)</f>
        <v>0</v>
      </c>
      <c r="BA36" s="59">
        <f>IF('Data Input - Option 5'!$F$37="Yes",BA34+BA13,BA30)</f>
        <v>0</v>
      </c>
      <c r="BB36" s="59">
        <f>IF('Data Input - Option 5'!$F$37="Yes",BB34+BB13,BB30)</f>
        <v>0</v>
      </c>
      <c r="BC36" s="59">
        <f>IF('Data Input - Option 5'!$F$37="Yes",BC34+BC13,BC30)</f>
        <v>0</v>
      </c>
      <c r="BD36" s="59">
        <f>IF('Data Input - Option 5'!$F$37="Yes",BD34+BD13,BD30)</f>
        <v>0</v>
      </c>
      <c r="BE36" s="59">
        <f>IF('Data Input - Option 5'!$F$37="Yes",BE34+BE13,BE30)</f>
        <v>0</v>
      </c>
      <c r="BF36" s="59">
        <f>IF('Data Input - Option 5'!$F$37="Yes",BF34+BF13,BF30)</f>
        <v>0</v>
      </c>
      <c r="BG36" s="59">
        <f>IF('Data Input - Option 5'!$F$37="Yes",BG34+BG13,BG30)</f>
        <v>0</v>
      </c>
      <c r="BH36" s="59">
        <f>IF('Data Input - Option 5'!$F$37="Yes",BH34+BH13,BH30)</f>
        <v>0</v>
      </c>
      <c r="BI36" s="59">
        <f>IF('Data Input - Option 5'!$F$37="Yes",BI34+BI13,BI30)</f>
        <v>0</v>
      </c>
      <c r="BJ36" s="59">
        <f>IF('Data Input - Option 5'!$F$37="Yes",BJ34+BJ13,BJ30)</f>
        <v>0</v>
      </c>
      <c r="BK36" s="59">
        <f>IF('Data Input - Option 5'!$F$37="Yes",BK34+BK13,BK30)</f>
        <v>0</v>
      </c>
      <c r="BL36" s="59">
        <f>IF('Data Input - Option 5'!$F$37="Yes",BL34+BL13,BL30)</f>
        <v>0</v>
      </c>
      <c r="BM36" s="59">
        <f>IF('Data Input - Option 5'!$F$37="Yes",BM34+BM13,BM30)</f>
        <v>0</v>
      </c>
      <c r="BN36" s="59">
        <f>IF('Data Input - Option 5'!$F$37="Yes",BN34+BN13,BN30)</f>
        <v>0</v>
      </c>
      <c r="BO36" s="59">
        <f>IF('Data Input - Option 5'!$F$37="Yes",BO34+BO13,BO30)</f>
        <v>0</v>
      </c>
      <c r="BP36" s="59">
        <f>IF('Data Input - Option 5'!$F$37="Yes",BP34+BP13,BP30)</f>
        <v>0</v>
      </c>
      <c r="BQ36" s="59">
        <f>IF('Data Input - Option 5'!$F$37="Yes",BQ34+BQ13,BQ30)</f>
        <v>0</v>
      </c>
      <c r="BR36" s="59">
        <f>IF('Data Input - Option 5'!$F$37="Yes",BR34+BR13,BR30)</f>
        <v>0</v>
      </c>
      <c r="BS36" s="59">
        <f>IF('Data Input - Option 5'!$F$37="Yes",BS34+BS13,BS30)</f>
        <v>0</v>
      </c>
      <c r="BT36" s="59">
        <f>IF('Data Input - Option 5'!$F$37="Yes",BT34+BT13,BT30)</f>
        <v>0</v>
      </c>
      <c r="BU36" s="59">
        <f>IF('Data Input - Option 5'!$F$37="Yes",BU34+BU13,BU30)</f>
        <v>0</v>
      </c>
      <c r="BV36" s="59">
        <f>IF('Data Input - Option 5'!$F$37="Yes",BV34+BV13,BV30)</f>
        <v>0</v>
      </c>
      <c r="BW36" s="59">
        <f>IF('Data Input - Option 5'!$F$37="Yes",BW34+BW13,BW30)</f>
        <v>0</v>
      </c>
      <c r="BX36" s="59">
        <f>IF('Data Input - Option 5'!$F$37="Yes",BX34+BX13,BX30)</f>
        <v>0</v>
      </c>
      <c r="BY36" s="59">
        <f>IF('Data Input - Option 5'!$F$37="Yes",BY34+BY13,BY30)</f>
        <v>0</v>
      </c>
      <c r="BZ36" s="59">
        <f>IF('Data Input - Option 5'!$F$37="Yes",BZ34+BZ13,BZ30)</f>
        <v>0</v>
      </c>
      <c r="CA36" s="59">
        <f>IF('Data Input - Option 5'!$F$37="Yes",CA34+CA13,CA30)</f>
        <v>0</v>
      </c>
      <c r="CB36" s="59">
        <f>IF('Data Input - Option 5'!$F$37="Yes",CB34+CB13,CB30)</f>
        <v>0</v>
      </c>
      <c r="CC36" s="59">
        <f>IF('Data Input - Option 5'!$F$37="Yes",CC34+CC13,CC30)</f>
        <v>0</v>
      </c>
      <c r="CD36" s="59">
        <f>IF('Data Input - Option 5'!$F$37="Yes",CD34+CD13,CD30)</f>
        <v>0</v>
      </c>
      <c r="CE36" s="59">
        <f>IF('Data Input - Option 5'!$F$37="Yes",CE34+CE13,CE30)</f>
        <v>0</v>
      </c>
      <c r="CF36" s="59">
        <f>IF('Data Input - Option 5'!$F$37="Yes",CF34+CF13,CF30)</f>
        <v>0</v>
      </c>
      <c r="CG36" s="59">
        <f>IF('Data Input - Option 5'!$F$37="Yes",CG34+CG13,CG30)</f>
        <v>0</v>
      </c>
      <c r="CH36" s="59">
        <f>IF('Data Input - Option 5'!$F$37="Yes",CH34+CH13,CH30)</f>
        <v>0</v>
      </c>
      <c r="CI36" s="59">
        <f>IF('Data Input - Option 5'!$F$37="Yes",CI34+CI13,CI30)</f>
        <v>0</v>
      </c>
      <c r="CJ36" s="59">
        <f>IF('Data Input - Option 5'!$F$37="Yes",CJ34+CJ13,CJ30)</f>
        <v>0</v>
      </c>
      <c r="CK36" s="59">
        <f>IF('Data Input - Option 5'!$F$37="Yes",CK34+CK13,CK30)</f>
        <v>0</v>
      </c>
      <c r="CL36" s="59">
        <f>IF('Data Input - Option 5'!$F$37="Yes",CL34+CL13,CL30)</f>
        <v>0</v>
      </c>
      <c r="CM36" s="59">
        <f>IF('Data Input - Option 5'!$F$37="Yes",CM34+CM13,CM30)</f>
        <v>0</v>
      </c>
      <c r="CN36" s="59">
        <f>IF('Data Input - Option 5'!$F$37="Yes",CN34+CN13,CN30)</f>
        <v>0</v>
      </c>
      <c r="CO36" s="59">
        <f>IF('Data Input - Option 5'!$F$37="Yes",CO34+CO13,CO30)</f>
        <v>0</v>
      </c>
      <c r="CP36" s="59">
        <f>IF('Data Input - Option 5'!$F$37="Yes",CP34+CP13,CP30)</f>
        <v>0</v>
      </c>
      <c r="CQ36" s="59">
        <f>IF('Data Input - Option 5'!$F$37="Yes",CQ34+CQ13,CQ30)</f>
        <v>0</v>
      </c>
      <c r="CR36" s="59">
        <f>IF('Data Input - Option 5'!$F$37="Yes",CR34+CR13,CR30)</f>
        <v>0</v>
      </c>
      <c r="CS36" s="59">
        <f>IF('Data Input - Option 5'!$F$37="Yes",CS34+CS13,CS30)</f>
        <v>0</v>
      </c>
      <c r="CT36" s="59">
        <f>IF('Data Input - Option 5'!$F$37="Yes",CT34+CT13,CT30)</f>
        <v>0</v>
      </c>
      <c r="CU36" s="59">
        <f>IF('Data Input - Option 5'!$F$37="Yes",CU34+CU13,CU30)</f>
        <v>0</v>
      </c>
      <c r="CV36" s="59">
        <f>IF('Data Input - Option 5'!$F$37="Yes",CV34+CV13,CV30)</f>
        <v>0</v>
      </c>
      <c r="CW36" s="59">
        <f>IF('Data Input - Option 5'!$F$37="Yes",CW34+CW13,CW30)</f>
        <v>0</v>
      </c>
      <c r="CX36" s="59">
        <f>IF('Data Input - Option 5'!$F$37="Yes",CX34+CX13,CX30)</f>
        <v>0</v>
      </c>
      <c r="CY36" s="59">
        <f>IF('Data Input - Option 5'!$F$37="Yes",CY34+CY13,CY30)</f>
        <v>0</v>
      </c>
      <c r="CZ36" s="391"/>
    </row>
    <row r="37" spans="2:104" x14ac:dyDescent="0.25">
      <c r="B37" s="393"/>
      <c r="C37" s="390"/>
      <c r="D37" s="50"/>
      <c r="E37" s="50"/>
      <c r="F37" s="401"/>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391"/>
    </row>
    <row r="38" spans="2:104" x14ac:dyDescent="0.25">
      <c r="B38" s="389" t="s">
        <v>76</v>
      </c>
      <c r="C38" s="39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391"/>
    </row>
    <row r="39" spans="2:104" x14ac:dyDescent="0.25">
      <c r="B39" s="393" t="s">
        <v>82</v>
      </c>
      <c r="C39" s="9" t="s">
        <v>1117</v>
      </c>
      <c r="D39" s="58">
        <f>'Data Input - Option 5'!H50</f>
        <v>0</v>
      </c>
      <c r="E39" s="58">
        <f>'Data Input - Option 5'!I50</f>
        <v>0</v>
      </c>
      <c r="F39" s="58">
        <f>'Data Input - Option 5'!J50</f>
        <v>0</v>
      </c>
      <c r="G39" s="58">
        <f>'Data Input - Option 5'!K50</f>
        <v>0</v>
      </c>
      <c r="H39" s="58">
        <f>'Data Input - Option 5'!L50</f>
        <v>0</v>
      </c>
      <c r="I39" s="58">
        <f>'Data Input - Option 5'!M50</f>
        <v>0</v>
      </c>
      <c r="J39" s="58">
        <f>'Data Input - Option 5'!N50</f>
        <v>0</v>
      </c>
      <c r="K39" s="58">
        <f>'Data Input - Option 5'!O50</f>
        <v>0</v>
      </c>
      <c r="L39" s="58">
        <f>'Data Input - Option 5'!P50</f>
        <v>0</v>
      </c>
      <c r="M39" s="58">
        <f>'Data Input - Option 5'!Q50</f>
        <v>0</v>
      </c>
      <c r="N39" s="58">
        <f>'Data Input - Option 5'!R50</f>
        <v>0</v>
      </c>
      <c r="O39" s="58">
        <f>'Data Input - Option 5'!S50</f>
        <v>0</v>
      </c>
      <c r="P39" s="58">
        <f>'Data Input - Option 5'!T50</f>
        <v>0</v>
      </c>
      <c r="Q39" s="58">
        <f>'Data Input - Option 5'!U50</f>
        <v>0</v>
      </c>
      <c r="R39" s="58">
        <f>'Data Input - Option 5'!V50</f>
        <v>0</v>
      </c>
      <c r="S39" s="58">
        <f>'Data Input - Option 5'!W50</f>
        <v>0</v>
      </c>
      <c r="T39" s="58">
        <f>'Data Input - Option 5'!X50</f>
        <v>0</v>
      </c>
      <c r="U39" s="58">
        <f>'Data Input - Option 5'!Y50</f>
        <v>0</v>
      </c>
      <c r="V39" s="58">
        <f>'Data Input - Option 5'!Z50</f>
        <v>0</v>
      </c>
      <c r="W39" s="58">
        <f>'Data Input - Option 5'!AA50</f>
        <v>0</v>
      </c>
      <c r="X39" s="58">
        <f>'Data Input - Option 5'!AB50</f>
        <v>0</v>
      </c>
      <c r="Y39" s="58">
        <f>'Data Input - Option 5'!AC50</f>
        <v>0</v>
      </c>
      <c r="Z39" s="58">
        <f>'Data Input - Option 5'!AD50</f>
        <v>0</v>
      </c>
      <c r="AA39" s="58">
        <f>'Data Input - Option 5'!AE50</f>
        <v>0</v>
      </c>
      <c r="AB39" s="58">
        <f>'Data Input - Option 5'!AF50</f>
        <v>0</v>
      </c>
      <c r="AC39" s="58">
        <f>'Data Input - Option 5'!AG50</f>
        <v>0</v>
      </c>
      <c r="AD39" s="58">
        <f>'Data Input - Option 5'!AH50</f>
        <v>0</v>
      </c>
      <c r="AE39" s="58">
        <f>'Data Input - Option 5'!AI50</f>
        <v>0</v>
      </c>
      <c r="AF39" s="58">
        <f>'Data Input - Option 5'!AJ50</f>
        <v>0</v>
      </c>
      <c r="AG39" s="58">
        <f>'Data Input - Option 5'!AK50</f>
        <v>0</v>
      </c>
      <c r="AH39" s="58">
        <f>'Data Input - Option 5'!AL50</f>
        <v>0</v>
      </c>
      <c r="AI39" s="58">
        <f>'Data Input - Option 5'!AM50</f>
        <v>0</v>
      </c>
      <c r="AJ39" s="58">
        <f>'Data Input - Option 5'!AN50</f>
        <v>0</v>
      </c>
      <c r="AK39" s="58">
        <f>'Data Input - Option 5'!AO50</f>
        <v>0</v>
      </c>
      <c r="AL39" s="58">
        <f>'Data Input - Option 5'!AP50</f>
        <v>0</v>
      </c>
      <c r="AM39" s="58">
        <f>'Data Input - Option 5'!AQ50</f>
        <v>0</v>
      </c>
      <c r="AN39" s="58">
        <f>'Data Input - Option 5'!AR50</f>
        <v>0</v>
      </c>
      <c r="AO39" s="58">
        <f>'Data Input - Option 5'!AS50</f>
        <v>0</v>
      </c>
      <c r="AP39" s="58">
        <f>'Data Input - Option 5'!AT50</f>
        <v>0</v>
      </c>
      <c r="AQ39" s="58">
        <f>'Data Input - Option 5'!AU50</f>
        <v>0</v>
      </c>
      <c r="AR39" s="58">
        <f>'Data Input - Option 5'!AV50</f>
        <v>0</v>
      </c>
      <c r="AS39" s="58">
        <f>'Data Input - Option 5'!AW50</f>
        <v>0</v>
      </c>
      <c r="AT39" s="58">
        <f>'Data Input - Option 5'!AX50</f>
        <v>0</v>
      </c>
      <c r="AU39" s="58">
        <f>'Data Input - Option 5'!AY50</f>
        <v>0</v>
      </c>
      <c r="AV39" s="58">
        <f>'Data Input - Option 5'!AZ50</f>
        <v>0</v>
      </c>
      <c r="AW39" s="58">
        <f>'Data Input - Option 5'!BA50</f>
        <v>0</v>
      </c>
      <c r="AX39" s="58">
        <f>'Data Input - Option 5'!BB50</f>
        <v>0</v>
      </c>
      <c r="AY39" s="58">
        <f>'Data Input - Option 5'!BC50</f>
        <v>0</v>
      </c>
      <c r="AZ39" s="58">
        <f>'Data Input - Option 5'!BD50</f>
        <v>0</v>
      </c>
      <c r="BA39" s="58">
        <f>'Data Input - Option 5'!BE50</f>
        <v>0</v>
      </c>
      <c r="BB39" s="58">
        <f>'Data Input - Option 5'!BF50</f>
        <v>0</v>
      </c>
      <c r="BC39" s="58">
        <f>'Data Input - Option 5'!BG50</f>
        <v>0</v>
      </c>
      <c r="BD39" s="58">
        <f>'Data Input - Option 5'!BH50</f>
        <v>0</v>
      </c>
      <c r="BE39" s="58">
        <f>'Data Input - Option 5'!BI50</f>
        <v>0</v>
      </c>
      <c r="BF39" s="58">
        <f>'Data Input - Option 5'!BJ50</f>
        <v>0</v>
      </c>
      <c r="BG39" s="58">
        <f>'Data Input - Option 5'!BK50</f>
        <v>0</v>
      </c>
      <c r="BH39" s="58">
        <f>'Data Input - Option 5'!BL50</f>
        <v>0</v>
      </c>
      <c r="BI39" s="58">
        <f>'Data Input - Option 5'!BM50</f>
        <v>0</v>
      </c>
      <c r="BJ39" s="58">
        <f>'Data Input - Option 5'!BN50</f>
        <v>0</v>
      </c>
      <c r="BK39" s="58">
        <f>'Data Input - Option 5'!BO50</f>
        <v>0</v>
      </c>
      <c r="BL39" s="58">
        <f>'Data Input - Option 5'!BP50</f>
        <v>0</v>
      </c>
      <c r="BM39" s="58">
        <f>'Data Input - Option 5'!BQ50</f>
        <v>0</v>
      </c>
      <c r="BN39" s="58">
        <f>'Data Input - Option 5'!BR50</f>
        <v>0</v>
      </c>
      <c r="BO39" s="58">
        <f>'Data Input - Option 5'!BS50</f>
        <v>0</v>
      </c>
      <c r="BP39" s="58">
        <f>'Data Input - Option 5'!BT50</f>
        <v>0</v>
      </c>
      <c r="BQ39" s="58">
        <f>'Data Input - Option 5'!BU50</f>
        <v>0</v>
      </c>
      <c r="BR39" s="58">
        <f>'Data Input - Option 5'!BV50</f>
        <v>0</v>
      </c>
      <c r="BS39" s="58">
        <f>'Data Input - Option 5'!BW50</f>
        <v>0</v>
      </c>
      <c r="BT39" s="58">
        <f>'Data Input - Option 5'!BX50</f>
        <v>0</v>
      </c>
      <c r="BU39" s="58">
        <f>'Data Input - Option 5'!BY50</f>
        <v>0</v>
      </c>
      <c r="BV39" s="58">
        <f>'Data Input - Option 5'!BZ50</f>
        <v>0</v>
      </c>
      <c r="BW39" s="58">
        <f>'Data Input - Option 5'!CA50</f>
        <v>0</v>
      </c>
      <c r="BX39" s="58">
        <f>'Data Input - Option 5'!CB50</f>
        <v>0</v>
      </c>
      <c r="BY39" s="58">
        <f>'Data Input - Option 5'!CC50</f>
        <v>0</v>
      </c>
      <c r="BZ39" s="58">
        <f>'Data Input - Option 5'!CD50</f>
        <v>0</v>
      </c>
      <c r="CA39" s="58">
        <f>'Data Input - Option 5'!CE50</f>
        <v>0</v>
      </c>
      <c r="CB39" s="58">
        <f>'Data Input - Option 5'!CF50</f>
        <v>0</v>
      </c>
      <c r="CC39" s="58">
        <f>'Data Input - Option 5'!CG50</f>
        <v>0</v>
      </c>
      <c r="CD39" s="58">
        <f>'Data Input - Option 5'!CH50</f>
        <v>0</v>
      </c>
      <c r="CE39" s="58">
        <f>'Data Input - Option 5'!CI50</f>
        <v>0</v>
      </c>
      <c r="CF39" s="58">
        <f>'Data Input - Option 5'!CJ50</f>
        <v>0</v>
      </c>
      <c r="CG39" s="58">
        <f>'Data Input - Option 5'!CK50</f>
        <v>0</v>
      </c>
      <c r="CH39" s="58">
        <f>'Data Input - Option 5'!CL50</f>
        <v>0</v>
      </c>
      <c r="CI39" s="58">
        <f>'Data Input - Option 5'!CM50</f>
        <v>0</v>
      </c>
      <c r="CJ39" s="58">
        <f>'Data Input - Option 5'!CN50</f>
        <v>0</v>
      </c>
      <c r="CK39" s="58">
        <f>'Data Input - Option 5'!CO50</f>
        <v>0</v>
      </c>
      <c r="CL39" s="58">
        <f>'Data Input - Option 5'!CP50</f>
        <v>0</v>
      </c>
      <c r="CM39" s="58">
        <f>'Data Input - Option 5'!CQ50</f>
        <v>0</v>
      </c>
      <c r="CN39" s="58">
        <f>'Data Input - Option 5'!CR50</f>
        <v>0</v>
      </c>
      <c r="CO39" s="58">
        <f>'Data Input - Option 5'!CS50</f>
        <v>0</v>
      </c>
      <c r="CP39" s="58">
        <f>'Data Input - Option 5'!CT50</f>
        <v>0</v>
      </c>
      <c r="CQ39" s="58">
        <f>'Data Input - Option 5'!CU50</f>
        <v>0</v>
      </c>
      <c r="CR39" s="58">
        <f>'Data Input - Option 5'!CV50</f>
        <v>0</v>
      </c>
      <c r="CS39" s="58">
        <f>'Data Input - Option 5'!CW50</f>
        <v>0</v>
      </c>
      <c r="CT39" s="58">
        <f>'Data Input - Option 5'!CX50</f>
        <v>0</v>
      </c>
      <c r="CU39" s="58">
        <f>'Data Input - Option 5'!CY50</f>
        <v>0</v>
      </c>
      <c r="CV39" s="58">
        <f>'Data Input - Option 5'!CZ50</f>
        <v>0</v>
      </c>
      <c r="CW39" s="58">
        <f>'Data Input - Option 5'!DA50</f>
        <v>0</v>
      </c>
      <c r="CX39" s="58">
        <f>'Data Input - Option 5'!DB50</f>
        <v>0</v>
      </c>
      <c r="CY39" s="58">
        <f>'Data Input - Option 5'!DC50</f>
        <v>0</v>
      </c>
      <c r="CZ39" s="391"/>
    </row>
    <row r="40" spans="2:104" x14ac:dyDescent="0.25">
      <c r="B40" s="393" t="s">
        <v>187</v>
      </c>
      <c r="C40" s="9" t="s">
        <v>1117</v>
      </c>
      <c r="D40" s="59">
        <f>D39*D$7</f>
        <v>0</v>
      </c>
      <c r="E40" s="59">
        <f t="shared" ref="E40:BP40" si="21">E39*E$7</f>
        <v>0</v>
      </c>
      <c r="F40" s="59">
        <f t="shared" si="21"/>
        <v>0</v>
      </c>
      <c r="G40" s="59">
        <f t="shared" si="21"/>
        <v>0</v>
      </c>
      <c r="H40" s="59">
        <f t="shared" si="21"/>
        <v>0</v>
      </c>
      <c r="I40" s="59">
        <f t="shared" si="21"/>
        <v>0</v>
      </c>
      <c r="J40" s="59">
        <f t="shared" si="21"/>
        <v>0</v>
      </c>
      <c r="K40" s="59">
        <f t="shared" si="21"/>
        <v>0</v>
      </c>
      <c r="L40" s="59">
        <f t="shared" si="21"/>
        <v>0</v>
      </c>
      <c r="M40" s="59">
        <f t="shared" si="21"/>
        <v>0</v>
      </c>
      <c r="N40" s="59">
        <f t="shared" si="21"/>
        <v>0</v>
      </c>
      <c r="O40" s="59">
        <f t="shared" si="21"/>
        <v>0</v>
      </c>
      <c r="P40" s="59">
        <f t="shared" si="21"/>
        <v>0</v>
      </c>
      <c r="Q40" s="59">
        <f t="shared" si="21"/>
        <v>0</v>
      </c>
      <c r="R40" s="59">
        <f t="shared" si="21"/>
        <v>0</v>
      </c>
      <c r="S40" s="59">
        <f t="shared" si="21"/>
        <v>0</v>
      </c>
      <c r="T40" s="59">
        <f t="shared" si="21"/>
        <v>0</v>
      </c>
      <c r="U40" s="59">
        <f t="shared" si="21"/>
        <v>0</v>
      </c>
      <c r="V40" s="59">
        <f t="shared" si="21"/>
        <v>0</v>
      </c>
      <c r="W40" s="59">
        <f t="shared" si="21"/>
        <v>0</v>
      </c>
      <c r="X40" s="59">
        <f t="shared" si="21"/>
        <v>0</v>
      </c>
      <c r="Y40" s="59">
        <f t="shared" si="21"/>
        <v>0</v>
      </c>
      <c r="Z40" s="59">
        <f t="shared" si="21"/>
        <v>0</v>
      </c>
      <c r="AA40" s="59">
        <f t="shared" si="21"/>
        <v>0</v>
      </c>
      <c r="AB40" s="59">
        <f t="shared" si="21"/>
        <v>0</v>
      </c>
      <c r="AC40" s="59">
        <f t="shared" si="21"/>
        <v>0</v>
      </c>
      <c r="AD40" s="59">
        <f t="shared" si="21"/>
        <v>0</v>
      </c>
      <c r="AE40" s="59">
        <f t="shared" si="21"/>
        <v>0</v>
      </c>
      <c r="AF40" s="59">
        <f t="shared" si="21"/>
        <v>0</v>
      </c>
      <c r="AG40" s="59">
        <f t="shared" si="21"/>
        <v>0</v>
      </c>
      <c r="AH40" s="59">
        <f t="shared" si="21"/>
        <v>0</v>
      </c>
      <c r="AI40" s="59">
        <f t="shared" si="21"/>
        <v>0</v>
      </c>
      <c r="AJ40" s="59">
        <f t="shared" si="21"/>
        <v>0</v>
      </c>
      <c r="AK40" s="59">
        <f t="shared" si="21"/>
        <v>0</v>
      </c>
      <c r="AL40" s="59">
        <f t="shared" si="21"/>
        <v>0</v>
      </c>
      <c r="AM40" s="59">
        <f t="shared" si="21"/>
        <v>0</v>
      </c>
      <c r="AN40" s="59">
        <f t="shared" si="21"/>
        <v>0</v>
      </c>
      <c r="AO40" s="59">
        <f t="shared" si="21"/>
        <v>0</v>
      </c>
      <c r="AP40" s="59">
        <f t="shared" si="21"/>
        <v>0</v>
      </c>
      <c r="AQ40" s="59">
        <f t="shared" si="21"/>
        <v>0</v>
      </c>
      <c r="AR40" s="59">
        <f t="shared" si="21"/>
        <v>0</v>
      </c>
      <c r="AS40" s="59">
        <f t="shared" si="21"/>
        <v>0</v>
      </c>
      <c r="AT40" s="59">
        <f t="shared" si="21"/>
        <v>0</v>
      </c>
      <c r="AU40" s="59">
        <f t="shared" si="21"/>
        <v>0</v>
      </c>
      <c r="AV40" s="59">
        <f t="shared" si="21"/>
        <v>0</v>
      </c>
      <c r="AW40" s="59">
        <f t="shared" si="21"/>
        <v>0</v>
      </c>
      <c r="AX40" s="59">
        <f t="shared" si="21"/>
        <v>0</v>
      </c>
      <c r="AY40" s="59">
        <f t="shared" si="21"/>
        <v>0</v>
      </c>
      <c r="AZ40" s="59">
        <f t="shared" si="21"/>
        <v>0</v>
      </c>
      <c r="BA40" s="59">
        <f t="shared" si="21"/>
        <v>0</v>
      </c>
      <c r="BB40" s="59">
        <f t="shared" si="21"/>
        <v>0</v>
      </c>
      <c r="BC40" s="59">
        <f t="shared" si="21"/>
        <v>0</v>
      </c>
      <c r="BD40" s="59">
        <f t="shared" si="21"/>
        <v>0</v>
      </c>
      <c r="BE40" s="59">
        <f t="shared" si="21"/>
        <v>0</v>
      </c>
      <c r="BF40" s="59">
        <f t="shared" si="21"/>
        <v>0</v>
      </c>
      <c r="BG40" s="59">
        <f t="shared" si="21"/>
        <v>0</v>
      </c>
      <c r="BH40" s="59">
        <f t="shared" si="21"/>
        <v>0</v>
      </c>
      <c r="BI40" s="59">
        <f t="shared" si="21"/>
        <v>0</v>
      </c>
      <c r="BJ40" s="59">
        <f t="shared" si="21"/>
        <v>0</v>
      </c>
      <c r="BK40" s="59">
        <f t="shared" si="21"/>
        <v>0</v>
      </c>
      <c r="BL40" s="59">
        <f t="shared" si="21"/>
        <v>0</v>
      </c>
      <c r="BM40" s="59">
        <f t="shared" si="21"/>
        <v>0</v>
      </c>
      <c r="BN40" s="59">
        <f t="shared" si="21"/>
        <v>0</v>
      </c>
      <c r="BO40" s="59">
        <f t="shared" si="21"/>
        <v>0</v>
      </c>
      <c r="BP40" s="59">
        <f t="shared" si="21"/>
        <v>0</v>
      </c>
      <c r="BQ40" s="59">
        <f t="shared" ref="BQ40:CY40" si="22">BQ39*BQ$7</f>
        <v>0</v>
      </c>
      <c r="BR40" s="59">
        <f t="shared" si="22"/>
        <v>0</v>
      </c>
      <c r="BS40" s="59">
        <f t="shared" si="22"/>
        <v>0</v>
      </c>
      <c r="BT40" s="59">
        <f t="shared" si="22"/>
        <v>0</v>
      </c>
      <c r="BU40" s="59">
        <f t="shared" si="22"/>
        <v>0</v>
      </c>
      <c r="BV40" s="59">
        <f t="shared" si="22"/>
        <v>0</v>
      </c>
      <c r="BW40" s="59">
        <f t="shared" si="22"/>
        <v>0</v>
      </c>
      <c r="BX40" s="59">
        <f t="shared" si="22"/>
        <v>0</v>
      </c>
      <c r="BY40" s="59">
        <f t="shared" si="22"/>
        <v>0</v>
      </c>
      <c r="BZ40" s="59">
        <f t="shared" si="22"/>
        <v>0</v>
      </c>
      <c r="CA40" s="59">
        <f t="shared" si="22"/>
        <v>0</v>
      </c>
      <c r="CB40" s="59">
        <f t="shared" si="22"/>
        <v>0</v>
      </c>
      <c r="CC40" s="59">
        <f t="shared" si="22"/>
        <v>0</v>
      </c>
      <c r="CD40" s="59">
        <f t="shared" si="22"/>
        <v>0</v>
      </c>
      <c r="CE40" s="59">
        <f t="shared" si="22"/>
        <v>0</v>
      </c>
      <c r="CF40" s="59">
        <f t="shared" si="22"/>
        <v>0</v>
      </c>
      <c r="CG40" s="59">
        <f t="shared" si="22"/>
        <v>0</v>
      </c>
      <c r="CH40" s="59">
        <f t="shared" si="22"/>
        <v>0</v>
      </c>
      <c r="CI40" s="59">
        <f t="shared" si="22"/>
        <v>0</v>
      </c>
      <c r="CJ40" s="59">
        <f t="shared" si="22"/>
        <v>0</v>
      </c>
      <c r="CK40" s="59">
        <f t="shared" si="22"/>
        <v>0</v>
      </c>
      <c r="CL40" s="59">
        <f t="shared" si="22"/>
        <v>0</v>
      </c>
      <c r="CM40" s="59">
        <f t="shared" si="22"/>
        <v>0</v>
      </c>
      <c r="CN40" s="59">
        <f t="shared" si="22"/>
        <v>0</v>
      </c>
      <c r="CO40" s="59">
        <f t="shared" si="22"/>
        <v>0</v>
      </c>
      <c r="CP40" s="59">
        <f t="shared" si="22"/>
        <v>0</v>
      </c>
      <c r="CQ40" s="59">
        <f t="shared" si="22"/>
        <v>0</v>
      </c>
      <c r="CR40" s="59">
        <f t="shared" si="22"/>
        <v>0</v>
      </c>
      <c r="CS40" s="59">
        <f t="shared" si="22"/>
        <v>0</v>
      </c>
      <c r="CT40" s="59">
        <f t="shared" si="22"/>
        <v>0</v>
      </c>
      <c r="CU40" s="59">
        <f t="shared" si="22"/>
        <v>0</v>
      </c>
      <c r="CV40" s="59">
        <f t="shared" si="22"/>
        <v>0</v>
      </c>
      <c r="CW40" s="59">
        <f t="shared" si="22"/>
        <v>0</v>
      </c>
      <c r="CX40" s="59">
        <f t="shared" si="22"/>
        <v>0</v>
      </c>
      <c r="CY40" s="59">
        <f t="shared" si="22"/>
        <v>0</v>
      </c>
      <c r="CZ40" s="391"/>
    </row>
    <row r="41" spans="2:104" x14ac:dyDescent="0.25">
      <c r="B41" s="392"/>
      <c r="C41" s="39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0"/>
      <c r="CA41" s="50"/>
      <c r="CB41" s="50"/>
      <c r="CC41" s="50"/>
      <c r="CD41" s="50"/>
      <c r="CE41" s="50"/>
      <c r="CF41" s="50"/>
      <c r="CG41" s="50"/>
      <c r="CH41" s="50"/>
      <c r="CI41" s="50"/>
      <c r="CJ41" s="50"/>
      <c r="CK41" s="50"/>
      <c r="CL41" s="50"/>
      <c r="CM41" s="50"/>
      <c r="CN41" s="50"/>
      <c r="CO41" s="50"/>
      <c r="CP41" s="50"/>
      <c r="CQ41" s="50"/>
      <c r="CR41" s="50"/>
      <c r="CS41" s="50"/>
      <c r="CT41" s="50"/>
      <c r="CU41" s="50"/>
      <c r="CV41" s="50"/>
      <c r="CW41" s="50"/>
      <c r="CX41" s="50"/>
      <c r="CY41" s="50"/>
      <c r="CZ41" s="391"/>
    </row>
    <row r="42" spans="2:104" x14ac:dyDescent="0.25">
      <c r="B42" s="389" t="s">
        <v>78</v>
      </c>
      <c r="C42" s="39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0"/>
      <c r="CA42" s="50"/>
      <c r="CB42" s="50"/>
      <c r="CC42" s="50"/>
      <c r="CD42" s="50"/>
      <c r="CE42" s="50"/>
      <c r="CF42" s="50"/>
      <c r="CG42" s="50"/>
      <c r="CH42" s="50"/>
      <c r="CI42" s="50"/>
      <c r="CJ42" s="50"/>
      <c r="CK42" s="50"/>
      <c r="CL42" s="50"/>
      <c r="CM42" s="50"/>
      <c r="CN42" s="50"/>
      <c r="CO42" s="50"/>
      <c r="CP42" s="50"/>
      <c r="CQ42" s="50"/>
      <c r="CR42" s="50"/>
      <c r="CS42" s="50"/>
      <c r="CT42" s="50"/>
      <c r="CU42" s="50"/>
      <c r="CV42" s="50"/>
      <c r="CW42" s="50"/>
      <c r="CX42" s="50"/>
      <c r="CY42" s="50"/>
      <c r="CZ42" s="391"/>
    </row>
    <row r="43" spans="2:104" x14ac:dyDescent="0.25">
      <c r="B43" s="393" t="s">
        <v>167</v>
      </c>
      <c r="C43" s="9" t="s">
        <v>1117</v>
      </c>
      <c r="D43" s="58">
        <f>'Data Input - Option 5'!H79</f>
        <v>0</v>
      </c>
      <c r="E43" s="58">
        <f>'Data Input - Option 5'!I79</f>
        <v>0</v>
      </c>
      <c r="F43" s="58">
        <f>'Data Input - Option 5'!J79</f>
        <v>0</v>
      </c>
      <c r="G43" s="58">
        <f>'Data Input - Option 5'!K79</f>
        <v>0</v>
      </c>
      <c r="H43" s="58">
        <f>'Data Input - Option 5'!L79</f>
        <v>0</v>
      </c>
      <c r="I43" s="58">
        <f>'Data Input - Option 5'!M79</f>
        <v>0</v>
      </c>
      <c r="J43" s="58">
        <f>'Data Input - Option 5'!N79</f>
        <v>0</v>
      </c>
      <c r="K43" s="58">
        <f>'Data Input - Option 5'!O79</f>
        <v>0</v>
      </c>
      <c r="L43" s="58">
        <f>'Data Input - Option 5'!P79</f>
        <v>0</v>
      </c>
      <c r="M43" s="58">
        <f>'Data Input - Option 5'!Q79</f>
        <v>0</v>
      </c>
      <c r="N43" s="58">
        <f>'Data Input - Option 5'!R79</f>
        <v>0</v>
      </c>
      <c r="O43" s="58">
        <f>'Data Input - Option 5'!S79</f>
        <v>0</v>
      </c>
      <c r="P43" s="58">
        <f>'Data Input - Option 5'!T79</f>
        <v>0</v>
      </c>
      <c r="Q43" s="58">
        <f>'Data Input - Option 5'!U79</f>
        <v>0</v>
      </c>
      <c r="R43" s="58">
        <f>'Data Input - Option 5'!V79</f>
        <v>0</v>
      </c>
      <c r="S43" s="58">
        <f>'Data Input - Option 5'!W79</f>
        <v>0</v>
      </c>
      <c r="T43" s="58">
        <f>'Data Input - Option 5'!X79</f>
        <v>0</v>
      </c>
      <c r="U43" s="58">
        <f>'Data Input - Option 5'!Y79</f>
        <v>0</v>
      </c>
      <c r="V43" s="58">
        <f>'Data Input - Option 5'!Z79</f>
        <v>0</v>
      </c>
      <c r="W43" s="58">
        <f>'Data Input - Option 5'!AA79</f>
        <v>0</v>
      </c>
      <c r="X43" s="58">
        <f>'Data Input - Option 5'!AB79</f>
        <v>0</v>
      </c>
      <c r="Y43" s="58">
        <f>'Data Input - Option 5'!AC79</f>
        <v>0</v>
      </c>
      <c r="Z43" s="58">
        <f>'Data Input - Option 5'!AD79</f>
        <v>0</v>
      </c>
      <c r="AA43" s="58">
        <f>'Data Input - Option 5'!AE79</f>
        <v>0</v>
      </c>
      <c r="AB43" s="58">
        <f>'Data Input - Option 5'!AF79</f>
        <v>0</v>
      </c>
      <c r="AC43" s="58">
        <f>'Data Input - Option 5'!AG79</f>
        <v>0</v>
      </c>
      <c r="AD43" s="58">
        <f>'Data Input - Option 5'!AH79</f>
        <v>0</v>
      </c>
      <c r="AE43" s="58">
        <f>'Data Input - Option 5'!AI79</f>
        <v>0</v>
      </c>
      <c r="AF43" s="58">
        <f>'Data Input - Option 5'!AJ79</f>
        <v>0</v>
      </c>
      <c r="AG43" s="58">
        <f>'Data Input - Option 5'!AK79</f>
        <v>0</v>
      </c>
      <c r="AH43" s="58">
        <f>'Data Input - Option 5'!AL79</f>
        <v>0</v>
      </c>
      <c r="AI43" s="58">
        <f>'Data Input - Option 5'!AM79</f>
        <v>0</v>
      </c>
      <c r="AJ43" s="58">
        <f>'Data Input - Option 5'!AN79</f>
        <v>0</v>
      </c>
      <c r="AK43" s="58">
        <f>'Data Input - Option 5'!AO79</f>
        <v>0</v>
      </c>
      <c r="AL43" s="58">
        <f>'Data Input - Option 5'!AP79</f>
        <v>0</v>
      </c>
      <c r="AM43" s="58">
        <f>'Data Input - Option 5'!AQ79</f>
        <v>0</v>
      </c>
      <c r="AN43" s="58">
        <f>'Data Input - Option 5'!AR79</f>
        <v>0</v>
      </c>
      <c r="AO43" s="58">
        <f>'Data Input - Option 5'!AS79</f>
        <v>0</v>
      </c>
      <c r="AP43" s="58">
        <f>'Data Input - Option 5'!AT79</f>
        <v>0</v>
      </c>
      <c r="AQ43" s="58">
        <f>'Data Input - Option 5'!AU79</f>
        <v>0</v>
      </c>
      <c r="AR43" s="58">
        <f>'Data Input - Option 5'!AV79</f>
        <v>0</v>
      </c>
      <c r="AS43" s="58">
        <f>'Data Input - Option 5'!AW79</f>
        <v>0</v>
      </c>
      <c r="AT43" s="58">
        <f>'Data Input - Option 5'!AX79</f>
        <v>0</v>
      </c>
      <c r="AU43" s="58">
        <f>'Data Input - Option 5'!AY79</f>
        <v>0</v>
      </c>
      <c r="AV43" s="58">
        <f>'Data Input - Option 5'!AZ79</f>
        <v>0</v>
      </c>
      <c r="AW43" s="58">
        <f>'Data Input - Option 5'!BA79</f>
        <v>0</v>
      </c>
      <c r="AX43" s="58">
        <f>'Data Input - Option 5'!BB79</f>
        <v>0</v>
      </c>
      <c r="AY43" s="58">
        <f>'Data Input - Option 5'!BC79</f>
        <v>0</v>
      </c>
      <c r="AZ43" s="58">
        <f>'Data Input - Option 5'!BD79</f>
        <v>0</v>
      </c>
      <c r="BA43" s="58">
        <f>'Data Input - Option 5'!BE79</f>
        <v>0</v>
      </c>
      <c r="BB43" s="58">
        <f>'Data Input - Option 5'!BF79</f>
        <v>0</v>
      </c>
      <c r="BC43" s="58">
        <f>'Data Input - Option 5'!BG79</f>
        <v>0</v>
      </c>
      <c r="BD43" s="58">
        <f>'Data Input - Option 5'!BH79</f>
        <v>0</v>
      </c>
      <c r="BE43" s="58">
        <f>'Data Input - Option 5'!BI79</f>
        <v>0</v>
      </c>
      <c r="BF43" s="58">
        <f>'Data Input - Option 5'!BJ79</f>
        <v>0</v>
      </c>
      <c r="BG43" s="58">
        <f>'Data Input - Option 5'!BK79</f>
        <v>0</v>
      </c>
      <c r="BH43" s="58">
        <f>'Data Input - Option 5'!BL79</f>
        <v>0</v>
      </c>
      <c r="BI43" s="58">
        <f>'Data Input - Option 5'!BM79</f>
        <v>0</v>
      </c>
      <c r="BJ43" s="58">
        <f>'Data Input - Option 5'!BN79</f>
        <v>0</v>
      </c>
      <c r="BK43" s="58">
        <f>'Data Input - Option 5'!BO79</f>
        <v>0</v>
      </c>
      <c r="BL43" s="58">
        <f>'Data Input - Option 5'!BP79</f>
        <v>0</v>
      </c>
      <c r="BM43" s="58">
        <f>'Data Input - Option 5'!BQ79</f>
        <v>0</v>
      </c>
      <c r="BN43" s="58">
        <f>'Data Input - Option 5'!BR79</f>
        <v>0</v>
      </c>
      <c r="BO43" s="58">
        <f>'Data Input - Option 5'!BS79</f>
        <v>0</v>
      </c>
      <c r="BP43" s="58">
        <f>'Data Input - Option 5'!BT79</f>
        <v>0</v>
      </c>
      <c r="BQ43" s="58">
        <f>'Data Input - Option 5'!BU79</f>
        <v>0</v>
      </c>
      <c r="BR43" s="58">
        <f>'Data Input - Option 5'!BV79</f>
        <v>0</v>
      </c>
      <c r="BS43" s="58">
        <f>'Data Input - Option 5'!BW79</f>
        <v>0</v>
      </c>
      <c r="BT43" s="58">
        <f>'Data Input - Option 5'!BX79</f>
        <v>0</v>
      </c>
      <c r="BU43" s="58">
        <f>'Data Input - Option 5'!BY79</f>
        <v>0</v>
      </c>
      <c r="BV43" s="58">
        <f>'Data Input - Option 5'!BZ79</f>
        <v>0</v>
      </c>
      <c r="BW43" s="58">
        <f>'Data Input - Option 5'!CA79</f>
        <v>0</v>
      </c>
      <c r="BX43" s="58">
        <f>'Data Input - Option 5'!CB79</f>
        <v>0</v>
      </c>
      <c r="BY43" s="58">
        <f>'Data Input - Option 5'!CC79</f>
        <v>0</v>
      </c>
      <c r="BZ43" s="58">
        <f>'Data Input - Option 5'!CD79</f>
        <v>0</v>
      </c>
      <c r="CA43" s="58">
        <f>'Data Input - Option 5'!CE79</f>
        <v>0</v>
      </c>
      <c r="CB43" s="58">
        <f>'Data Input - Option 5'!CF79</f>
        <v>0</v>
      </c>
      <c r="CC43" s="58">
        <f>'Data Input - Option 5'!CG79</f>
        <v>0</v>
      </c>
      <c r="CD43" s="58">
        <f>'Data Input - Option 5'!CH79</f>
        <v>0</v>
      </c>
      <c r="CE43" s="58">
        <f>'Data Input - Option 5'!CI79</f>
        <v>0</v>
      </c>
      <c r="CF43" s="58">
        <f>'Data Input - Option 5'!CJ79</f>
        <v>0</v>
      </c>
      <c r="CG43" s="58">
        <f>'Data Input - Option 5'!CK79</f>
        <v>0</v>
      </c>
      <c r="CH43" s="58">
        <f>'Data Input - Option 5'!CL79</f>
        <v>0</v>
      </c>
      <c r="CI43" s="58">
        <f>'Data Input - Option 5'!CM79</f>
        <v>0</v>
      </c>
      <c r="CJ43" s="58">
        <f>'Data Input - Option 5'!CN79</f>
        <v>0</v>
      </c>
      <c r="CK43" s="58">
        <f>'Data Input - Option 5'!CO79</f>
        <v>0</v>
      </c>
      <c r="CL43" s="58">
        <f>'Data Input - Option 5'!CP79</f>
        <v>0</v>
      </c>
      <c r="CM43" s="58">
        <f>'Data Input - Option 5'!CQ79</f>
        <v>0</v>
      </c>
      <c r="CN43" s="58">
        <f>'Data Input - Option 5'!CR79</f>
        <v>0</v>
      </c>
      <c r="CO43" s="58">
        <f>'Data Input - Option 5'!CS79</f>
        <v>0</v>
      </c>
      <c r="CP43" s="58">
        <f>'Data Input - Option 5'!CT79</f>
        <v>0</v>
      </c>
      <c r="CQ43" s="58">
        <f>'Data Input - Option 5'!CU79</f>
        <v>0</v>
      </c>
      <c r="CR43" s="58">
        <f>'Data Input - Option 5'!CV79</f>
        <v>0</v>
      </c>
      <c r="CS43" s="58">
        <f>'Data Input - Option 5'!CW79</f>
        <v>0</v>
      </c>
      <c r="CT43" s="58">
        <f>'Data Input - Option 5'!CX79</f>
        <v>0</v>
      </c>
      <c r="CU43" s="58">
        <f>'Data Input - Option 5'!CY79</f>
        <v>0</v>
      </c>
      <c r="CV43" s="58">
        <f>'Data Input - Option 5'!CZ79</f>
        <v>0</v>
      </c>
      <c r="CW43" s="58">
        <f>'Data Input - Option 5'!DA79</f>
        <v>0</v>
      </c>
      <c r="CX43" s="58">
        <f>'Data Input - Option 5'!DB79</f>
        <v>0</v>
      </c>
      <c r="CY43" s="58">
        <f>'Data Input - Option 5'!DC79</f>
        <v>0</v>
      </c>
      <c r="CZ43" s="391"/>
    </row>
    <row r="44" spans="2:104" x14ac:dyDescent="0.25">
      <c r="B44" s="393" t="s">
        <v>188</v>
      </c>
      <c r="C44" s="9" t="s">
        <v>1117</v>
      </c>
      <c r="D44" s="59">
        <f>D43*D$7</f>
        <v>0</v>
      </c>
      <c r="E44" s="59">
        <f t="shared" ref="E44:BP44" si="23">E43*E$7</f>
        <v>0</v>
      </c>
      <c r="F44" s="59">
        <f t="shared" si="23"/>
        <v>0</v>
      </c>
      <c r="G44" s="59">
        <f t="shared" si="23"/>
        <v>0</v>
      </c>
      <c r="H44" s="59">
        <f t="shared" si="23"/>
        <v>0</v>
      </c>
      <c r="I44" s="59">
        <f t="shared" si="23"/>
        <v>0</v>
      </c>
      <c r="J44" s="59">
        <f t="shared" si="23"/>
        <v>0</v>
      </c>
      <c r="K44" s="59">
        <f t="shared" si="23"/>
        <v>0</v>
      </c>
      <c r="L44" s="59">
        <f t="shared" si="23"/>
        <v>0</v>
      </c>
      <c r="M44" s="59">
        <f t="shared" si="23"/>
        <v>0</v>
      </c>
      <c r="N44" s="59">
        <f t="shared" si="23"/>
        <v>0</v>
      </c>
      <c r="O44" s="59">
        <f t="shared" si="23"/>
        <v>0</v>
      </c>
      <c r="P44" s="59">
        <f t="shared" si="23"/>
        <v>0</v>
      </c>
      <c r="Q44" s="59">
        <f t="shared" si="23"/>
        <v>0</v>
      </c>
      <c r="R44" s="59">
        <f t="shared" si="23"/>
        <v>0</v>
      </c>
      <c r="S44" s="59">
        <f t="shared" si="23"/>
        <v>0</v>
      </c>
      <c r="T44" s="59">
        <f t="shared" si="23"/>
        <v>0</v>
      </c>
      <c r="U44" s="59">
        <f t="shared" si="23"/>
        <v>0</v>
      </c>
      <c r="V44" s="59">
        <f t="shared" si="23"/>
        <v>0</v>
      </c>
      <c r="W44" s="59">
        <f t="shared" si="23"/>
        <v>0</v>
      </c>
      <c r="X44" s="59">
        <f t="shared" si="23"/>
        <v>0</v>
      </c>
      <c r="Y44" s="59">
        <f t="shared" si="23"/>
        <v>0</v>
      </c>
      <c r="Z44" s="59">
        <f t="shared" si="23"/>
        <v>0</v>
      </c>
      <c r="AA44" s="59">
        <f t="shared" si="23"/>
        <v>0</v>
      </c>
      <c r="AB44" s="59">
        <f t="shared" si="23"/>
        <v>0</v>
      </c>
      <c r="AC44" s="59">
        <f t="shared" si="23"/>
        <v>0</v>
      </c>
      <c r="AD44" s="59">
        <f t="shared" si="23"/>
        <v>0</v>
      </c>
      <c r="AE44" s="59">
        <f t="shared" si="23"/>
        <v>0</v>
      </c>
      <c r="AF44" s="59">
        <f t="shared" si="23"/>
        <v>0</v>
      </c>
      <c r="AG44" s="59">
        <f t="shared" si="23"/>
        <v>0</v>
      </c>
      <c r="AH44" s="59">
        <f t="shared" si="23"/>
        <v>0</v>
      </c>
      <c r="AI44" s="59">
        <f t="shared" si="23"/>
        <v>0</v>
      </c>
      <c r="AJ44" s="59">
        <f t="shared" si="23"/>
        <v>0</v>
      </c>
      <c r="AK44" s="59">
        <f t="shared" si="23"/>
        <v>0</v>
      </c>
      <c r="AL44" s="59">
        <f t="shared" si="23"/>
        <v>0</v>
      </c>
      <c r="AM44" s="59">
        <f t="shared" si="23"/>
        <v>0</v>
      </c>
      <c r="AN44" s="59">
        <f t="shared" si="23"/>
        <v>0</v>
      </c>
      <c r="AO44" s="59">
        <f t="shared" si="23"/>
        <v>0</v>
      </c>
      <c r="AP44" s="59">
        <f t="shared" si="23"/>
        <v>0</v>
      </c>
      <c r="AQ44" s="59">
        <f t="shared" si="23"/>
        <v>0</v>
      </c>
      <c r="AR44" s="59">
        <f t="shared" si="23"/>
        <v>0</v>
      </c>
      <c r="AS44" s="59">
        <f t="shared" si="23"/>
        <v>0</v>
      </c>
      <c r="AT44" s="59">
        <f t="shared" si="23"/>
        <v>0</v>
      </c>
      <c r="AU44" s="59">
        <f t="shared" si="23"/>
        <v>0</v>
      </c>
      <c r="AV44" s="59">
        <f t="shared" si="23"/>
        <v>0</v>
      </c>
      <c r="AW44" s="59">
        <f t="shared" si="23"/>
        <v>0</v>
      </c>
      <c r="AX44" s="59">
        <f t="shared" si="23"/>
        <v>0</v>
      </c>
      <c r="AY44" s="59">
        <f t="shared" si="23"/>
        <v>0</v>
      </c>
      <c r="AZ44" s="59">
        <f t="shared" si="23"/>
        <v>0</v>
      </c>
      <c r="BA44" s="59">
        <f t="shared" si="23"/>
        <v>0</v>
      </c>
      <c r="BB44" s="59">
        <f t="shared" si="23"/>
        <v>0</v>
      </c>
      <c r="BC44" s="59">
        <f t="shared" si="23"/>
        <v>0</v>
      </c>
      <c r="BD44" s="59">
        <f t="shared" si="23"/>
        <v>0</v>
      </c>
      <c r="BE44" s="59">
        <f t="shared" si="23"/>
        <v>0</v>
      </c>
      <c r="BF44" s="59">
        <f t="shared" si="23"/>
        <v>0</v>
      </c>
      <c r="BG44" s="59">
        <f t="shared" si="23"/>
        <v>0</v>
      </c>
      <c r="BH44" s="59">
        <f t="shared" si="23"/>
        <v>0</v>
      </c>
      <c r="BI44" s="59">
        <f t="shared" si="23"/>
        <v>0</v>
      </c>
      <c r="BJ44" s="59">
        <f t="shared" si="23"/>
        <v>0</v>
      </c>
      <c r="BK44" s="59">
        <f t="shared" si="23"/>
        <v>0</v>
      </c>
      <c r="BL44" s="59">
        <f t="shared" si="23"/>
        <v>0</v>
      </c>
      <c r="BM44" s="59">
        <f t="shared" si="23"/>
        <v>0</v>
      </c>
      <c r="BN44" s="59">
        <f t="shared" si="23"/>
        <v>0</v>
      </c>
      <c r="BO44" s="59">
        <f t="shared" si="23"/>
        <v>0</v>
      </c>
      <c r="BP44" s="59">
        <f t="shared" si="23"/>
        <v>0</v>
      </c>
      <c r="BQ44" s="59">
        <f t="shared" ref="BQ44:CY44" si="24">BQ43*BQ$7</f>
        <v>0</v>
      </c>
      <c r="BR44" s="59">
        <f t="shared" si="24"/>
        <v>0</v>
      </c>
      <c r="BS44" s="59">
        <f t="shared" si="24"/>
        <v>0</v>
      </c>
      <c r="BT44" s="59">
        <f t="shared" si="24"/>
        <v>0</v>
      </c>
      <c r="BU44" s="59">
        <f t="shared" si="24"/>
        <v>0</v>
      </c>
      <c r="BV44" s="59">
        <f t="shared" si="24"/>
        <v>0</v>
      </c>
      <c r="BW44" s="59">
        <f t="shared" si="24"/>
        <v>0</v>
      </c>
      <c r="BX44" s="59">
        <f t="shared" si="24"/>
        <v>0</v>
      </c>
      <c r="BY44" s="59">
        <f t="shared" si="24"/>
        <v>0</v>
      </c>
      <c r="BZ44" s="59">
        <f t="shared" si="24"/>
        <v>0</v>
      </c>
      <c r="CA44" s="59">
        <f t="shared" si="24"/>
        <v>0</v>
      </c>
      <c r="CB44" s="59">
        <f t="shared" si="24"/>
        <v>0</v>
      </c>
      <c r="CC44" s="59">
        <f t="shared" si="24"/>
        <v>0</v>
      </c>
      <c r="CD44" s="59">
        <f t="shared" si="24"/>
        <v>0</v>
      </c>
      <c r="CE44" s="59">
        <f t="shared" si="24"/>
        <v>0</v>
      </c>
      <c r="CF44" s="59">
        <f t="shared" si="24"/>
        <v>0</v>
      </c>
      <c r="CG44" s="59">
        <f t="shared" si="24"/>
        <v>0</v>
      </c>
      <c r="CH44" s="59">
        <f t="shared" si="24"/>
        <v>0</v>
      </c>
      <c r="CI44" s="59">
        <f t="shared" si="24"/>
        <v>0</v>
      </c>
      <c r="CJ44" s="59">
        <f t="shared" si="24"/>
        <v>0</v>
      </c>
      <c r="CK44" s="59">
        <f t="shared" si="24"/>
        <v>0</v>
      </c>
      <c r="CL44" s="59">
        <f t="shared" si="24"/>
        <v>0</v>
      </c>
      <c r="CM44" s="59">
        <f t="shared" si="24"/>
        <v>0</v>
      </c>
      <c r="CN44" s="59">
        <f t="shared" si="24"/>
        <v>0</v>
      </c>
      <c r="CO44" s="59">
        <f t="shared" si="24"/>
        <v>0</v>
      </c>
      <c r="CP44" s="59">
        <f t="shared" si="24"/>
        <v>0</v>
      </c>
      <c r="CQ44" s="59">
        <f t="shared" si="24"/>
        <v>0</v>
      </c>
      <c r="CR44" s="59">
        <f t="shared" si="24"/>
        <v>0</v>
      </c>
      <c r="CS44" s="59">
        <f t="shared" si="24"/>
        <v>0</v>
      </c>
      <c r="CT44" s="59">
        <f t="shared" si="24"/>
        <v>0</v>
      </c>
      <c r="CU44" s="59">
        <f t="shared" si="24"/>
        <v>0</v>
      </c>
      <c r="CV44" s="59">
        <f t="shared" si="24"/>
        <v>0</v>
      </c>
      <c r="CW44" s="59">
        <f t="shared" si="24"/>
        <v>0</v>
      </c>
      <c r="CX44" s="59">
        <f t="shared" si="24"/>
        <v>0</v>
      </c>
      <c r="CY44" s="59">
        <f t="shared" si="24"/>
        <v>0</v>
      </c>
      <c r="CZ44" s="391"/>
    </row>
    <row r="45" spans="2:104" x14ac:dyDescent="0.25">
      <c r="B45" s="393"/>
      <c r="C45" s="39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0"/>
      <c r="CA45" s="50"/>
      <c r="CB45" s="50"/>
      <c r="CC45" s="50"/>
      <c r="CD45" s="50"/>
      <c r="CE45" s="50"/>
      <c r="CF45" s="50"/>
      <c r="CG45" s="50"/>
      <c r="CH45" s="50"/>
      <c r="CI45" s="50"/>
      <c r="CJ45" s="50"/>
      <c r="CK45" s="50"/>
      <c r="CL45" s="50"/>
      <c r="CM45" s="50"/>
      <c r="CN45" s="50"/>
      <c r="CO45" s="50"/>
      <c r="CP45" s="50"/>
      <c r="CQ45" s="50"/>
      <c r="CR45" s="50"/>
      <c r="CS45" s="50"/>
      <c r="CT45" s="50"/>
      <c r="CU45" s="50"/>
      <c r="CV45" s="50"/>
      <c r="CW45" s="50"/>
      <c r="CX45" s="50"/>
      <c r="CY45" s="50"/>
      <c r="CZ45" s="391"/>
    </row>
    <row r="46" spans="2:104" x14ac:dyDescent="0.25">
      <c r="B46" s="389" t="s">
        <v>77</v>
      </c>
      <c r="C46" s="39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0"/>
      <c r="CA46" s="50"/>
      <c r="CB46" s="50"/>
      <c r="CC46" s="50"/>
      <c r="CD46" s="50"/>
      <c r="CE46" s="50"/>
      <c r="CF46" s="50"/>
      <c r="CG46" s="50"/>
      <c r="CH46" s="50"/>
      <c r="CI46" s="50"/>
      <c r="CJ46" s="50"/>
      <c r="CK46" s="50"/>
      <c r="CL46" s="50"/>
      <c r="CM46" s="50"/>
      <c r="CN46" s="50"/>
      <c r="CO46" s="50"/>
      <c r="CP46" s="50"/>
      <c r="CQ46" s="50"/>
      <c r="CR46" s="50"/>
      <c r="CS46" s="50"/>
      <c r="CT46" s="50"/>
      <c r="CU46" s="50"/>
      <c r="CV46" s="50"/>
      <c r="CW46" s="50"/>
      <c r="CX46" s="50"/>
      <c r="CY46" s="50"/>
      <c r="CZ46" s="391"/>
    </row>
    <row r="47" spans="2:104" x14ac:dyDescent="0.25">
      <c r="B47" s="393" t="s">
        <v>167</v>
      </c>
      <c r="C47" s="9" t="s">
        <v>1117</v>
      </c>
      <c r="D47" s="58">
        <f>'Data Input - Option 5'!H100</f>
        <v>0</v>
      </c>
      <c r="E47" s="58">
        <f>'Data Input - Option 5'!I100</f>
        <v>0</v>
      </c>
      <c r="F47" s="58">
        <f>'Data Input - Option 5'!J100</f>
        <v>0</v>
      </c>
      <c r="G47" s="58">
        <f>'Data Input - Option 5'!K100</f>
        <v>0</v>
      </c>
      <c r="H47" s="58">
        <f>'Data Input - Option 5'!L100</f>
        <v>0</v>
      </c>
      <c r="I47" s="58">
        <f>'Data Input - Option 5'!M100</f>
        <v>0</v>
      </c>
      <c r="J47" s="58">
        <f>'Data Input - Option 5'!N100</f>
        <v>0</v>
      </c>
      <c r="K47" s="58">
        <f>'Data Input - Option 5'!O100</f>
        <v>0</v>
      </c>
      <c r="L47" s="58">
        <f>'Data Input - Option 5'!P100</f>
        <v>0</v>
      </c>
      <c r="M47" s="58">
        <f>'Data Input - Option 5'!Q100</f>
        <v>0</v>
      </c>
      <c r="N47" s="58">
        <f>'Data Input - Option 5'!R100</f>
        <v>0</v>
      </c>
      <c r="O47" s="58">
        <f>'Data Input - Option 5'!S100</f>
        <v>0</v>
      </c>
      <c r="P47" s="58">
        <f>'Data Input - Option 5'!T100</f>
        <v>0</v>
      </c>
      <c r="Q47" s="58">
        <f>'Data Input - Option 5'!U100</f>
        <v>0</v>
      </c>
      <c r="R47" s="58">
        <f>'Data Input - Option 5'!V100</f>
        <v>0</v>
      </c>
      <c r="S47" s="58">
        <f>'Data Input - Option 5'!W100</f>
        <v>0</v>
      </c>
      <c r="T47" s="58">
        <f>'Data Input - Option 5'!X100</f>
        <v>0</v>
      </c>
      <c r="U47" s="58">
        <f>'Data Input - Option 5'!Y100</f>
        <v>0</v>
      </c>
      <c r="V47" s="58">
        <f>'Data Input - Option 5'!Z100</f>
        <v>0</v>
      </c>
      <c r="W47" s="58">
        <f>'Data Input - Option 5'!AA100</f>
        <v>0</v>
      </c>
      <c r="X47" s="58">
        <f>'Data Input - Option 5'!AB100</f>
        <v>0</v>
      </c>
      <c r="Y47" s="58">
        <f>'Data Input - Option 5'!AC100</f>
        <v>0</v>
      </c>
      <c r="Z47" s="58">
        <f>'Data Input - Option 5'!AD100</f>
        <v>0</v>
      </c>
      <c r="AA47" s="58">
        <f>'Data Input - Option 5'!AE100</f>
        <v>0</v>
      </c>
      <c r="AB47" s="58">
        <f>'Data Input - Option 5'!AF100</f>
        <v>0</v>
      </c>
      <c r="AC47" s="58">
        <f>'Data Input - Option 5'!AG100</f>
        <v>0</v>
      </c>
      <c r="AD47" s="58">
        <f>'Data Input - Option 5'!AH100</f>
        <v>0</v>
      </c>
      <c r="AE47" s="58">
        <f>'Data Input - Option 5'!AI100</f>
        <v>0</v>
      </c>
      <c r="AF47" s="58">
        <f>'Data Input - Option 5'!AJ100</f>
        <v>0</v>
      </c>
      <c r="AG47" s="58">
        <f>'Data Input - Option 5'!AK100</f>
        <v>0</v>
      </c>
      <c r="AH47" s="58">
        <f>'Data Input - Option 5'!AL100</f>
        <v>0</v>
      </c>
      <c r="AI47" s="58">
        <f>'Data Input - Option 5'!AM100</f>
        <v>0</v>
      </c>
      <c r="AJ47" s="58">
        <f>'Data Input - Option 5'!AN100</f>
        <v>0</v>
      </c>
      <c r="AK47" s="58">
        <f>'Data Input - Option 5'!AO100</f>
        <v>0</v>
      </c>
      <c r="AL47" s="58">
        <f>'Data Input - Option 5'!AP100</f>
        <v>0</v>
      </c>
      <c r="AM47" s="58">
        <f>'Data Input - Option 5'!AQ100</f>
        <v>0</v>
      </c>
      <c r="AN47" s="58">
        <f>'Data Input - Option 5'!AR100</f>
        <v>0</v>
      </c>
      <c r="AO47" s="58">
        <f>'Data Input - Option 5'!AS100</f>
        <v>0</v>
      </c>
      <c r="AP47" s="58">
        <f>'Data Input - Option 5'!AT100</f>
        <v>0</v>
      </c>
      <c r="AQ47" s="58">
        <f>'Data Input - Option 5'!AU100</f>
        <v>0</v>
      </c>
      <c r="AR47" s="58">
        <f>'Data Input - Option 5'!AV100</f>
        <v>0</v>
      </c>
      <c r="AS47" s="58">
        <f>'Data Input - Option 5'!AW100</f>
        <v>0</v>
      </c>
      <c r="AT47" s="58">
        <f>'Data Input - Option 5'!AX100</f>
        <v>0</v>
      </c>
      <c r="AU47" s="58">
        <f>'Data Input - Option 5'!AY100</f>
        <v>0</v>
      </c>
      <c r="AV47" s="58">
        <f>'Data Input - Option 5'!AZ100</f>
        <v>0</v>
      </c>
      <c r="AW47" s="58">
        <f>'Data Input - Option 5'!BA100</f>
        <v>0</v>
      </c>
      <c r="AX47" s="58">
        <f>'Data Input - Option 5'!BB100</f>
        <v>0</v>
      </c>
      <c r="AY47" s="58">
        <f>'Data Input - Option 5'!BC100</f>
        <v>0</v>
      </c>
      <c r="AZ47" s="58">
        <f>'Data Input - Option 5'!BD100</f>
        <v>0</v>
      </c>
      <c r="BA47" s="58">
        <f>'Data Input - Option 5'!BE100</f>
        <v>0</v>
      </c>
      <c r="BB47" s="58">
        <f>'Data Input - Option 5'!BF100</f>
        <v>0</v>
      </c>
      <c r="BC47" s="58">
        <f>'Data Input - Option 5'!BG100</f>
        <v>0</v>
      </c>
      <c r="BD47" s="58">
        <f>'Data Input - Option 5'!BH100</f>
        <v>0</v>
      </c>
      <c r="BE47" s="58">
        <f>'Data Input - Option 5'!BI100</f>
        <v>0</v>
      </c>
      <c r="BF47" s="58">
        <f>'Data Input - Option 5'!BJ100</f>
        <v>0</v>
      </c>
      <c r="BG47" s="58">
        <f>'Data Input - Option 5'!BK100</f>
        <v>0</v>
      </c>
      <c r="BH47" s="58">
        <f>'Data Input - Option 5'!BL100</f>
        <v>0</v>
      </c>
      <c r="BI47" s="58">
        <f>'Data Input - Option 5'!BM100</f>
        <v>0</v>
      </c>
      <c r="BJ47" s="58">
        <f>'Data Input - Option 5'!BN100</f>
        <v>0</v>
      </c>
      <c r="BK47" s="58">
        <f>'Data Input - Option 5'!BO100</f>
        <v>0</v>
      </c>
      <c r="BL47" s="58">
        <f>'Data Input - Option 5'!BP100</f>
        <v>0</v>
      </c>
      <c r="BM47" s="58">
        <f>'Data Input - Option 5'!BQ100</f>
        <v>0</v>
      </c>
      <c r="BN47" s="58">
        <f>'Data Input - Option 5'!BR100</f>
        <v>0</v>
      </c>
      <c r="BO47" s="58">
        <f>'Data Input - Option 5'!BS100</f>
        <v>0</v>
      </c>
      <c r="BP47" s="58">
        <f>'Data Input - Option 5'!BT100</f>
        <v>0</v>
      </c>
      <c r="BQ47" s="58">
        <f>'Data Input - Option 5'!BU100</f>
        <v>0</v>
      </c>
      <c r="BR47" s="58">
        <f>'Data Input - Option 5'!BV100</f>
        <v>0</v>
      </c>
      <c r="BS47" s="58">
        <f>'Data Input - Option 5'!BW100</f>
        <v>0</v>
      </c>
      <c r="BT47" s="58">
        <f>'Data Input - Option 5'!BX100</f>
        <v>0</v>
      </c>
      <c r="BU47" s="58">
        <f>'Data Input - Option 5'!BY100</f>
        <v>0</v>
      </c>
      <c r="BV47" s="58">
        <f>'Data Input - Option 5'!BZ100</f>
        <v>0</v>
      </c>
      <c r="BW47" s="58">
        <f>'Data Input - Option 5'!CA100</f>
        <v>0</v>
      </c>
      <c r="BX47" s="58">
        <f>'Data Input - Option 5'!CB100</f>
        <v>0</v>
      </c>
      <c r="BY47" s="58">
        <f>'Data Input - Option 5'!CC100</f>
        <v>0</v>
      </c>
      <c r="BZ47" s="58">
        <f>'Data Input - Option 5'!CD100</f>
        <v>0</v>
      </c>
      <c r="CA47" s="58">
        <f>'Data Input - Option 5'!CE100</f>
        <v>0</v>
      </c>
      <c r="CB47" s="58">
        <f>'Data Input - Option 5'!CF100</f>
        <v>0</v>
      </c>
      <c r="CC47" s="58">
        <f>'Data Input - Option 5'!CG100</f>
        <v>0</v>
      </c>
      <c r="CD47" s="58">
        <f>'Data Input - Option 5'!CH100</f>
        <v>0</v>
      </c>
      <c r="CE47" s="58">
        <f>'Data Input - Option 5'!CI100</f>
        <v>0</v>
      </c>
      <c r="CF47" s="58">
        <f>'Data Input - Option 5'!CJ100</f>
        <v>0</v>
      </c>
      <c r="CG47" s="58">
        <f>'Data Input - Option 5'!CK100</f>
        <v>0</v>
      </c>
      <c r="CH47" s="58">
        <f>'Data Input - Option 5'!CL100</f>
        <v>0</v>
      </c>
      <c r="CI47" s="58">
        <f>'Data Input - Option 5'!CM100</f>
        <v>0</v>
      </c>
      <c r="CJ47" s="58">
        <f>'Data Input - Option 5'!CN100</f>
        <v>0</v>
      </c>
      <c r="CK47" s="58">
        <f>'Data Input - Option 5'!CO100</f>
        <v>0</v>
      </c>
      <c r="CL47" s="58">
        <f>'Data Input - Option 5'!CP100</f>
        <v>0</v>
      </c>
      <c r="CM47" s="58">
        <f>'Data Input - Option 5'!CQ100</f>
        <v>0</v>
      </c>
      <c r="CN47" s="58">
        <f>'Data Input - Option 5'!CR100</f>
        <v>0</v>
      </c>
      <c r="CO47" s="58">
        <f>'Data Input - Option 5'!CS100</f>
        <v>0</v>
      </c>
      <c r="CP47" s="58">
        <f>'Data Input - Option 5'!CT100</f>
        <v>0</v>
      </c>
      <c r="CQ47" s="58">
        <f>'Data Input - Option 5'!CU100</f>
        <v>0</v>
      </c>
      <c r="CR47" s="58">
        <f>'Data Input - Option 5'!CV100</f>
        <v>0</v>
      </c>
      <c r="CS47" s="58">
        <f>'Data Input - Option 5'!CW100</f>
        <v>0</v>
      </c>
      <c r="CT47" s="58">
        <f>'Data Input - Option 5'!CX100</f>
        <v>0</v>
      </c>
      <c r="CU47" s="58">
        <f>'Data Input - Option 5'!CY100</f>
        <v>0</v>
      </c>
      <c r="CV47" s="58">
        <f>'Data Input - Option 5'!CZ100</f>
        <v>0</v>
      </c>
      <c r="CW47" s="58">
        <f>'Data Input - Option 5'!DA100</f>
        <v>0</v>
      </c>
      <c r="CX47" s="58">
        <f>'Data Input - Option 5'!DB100</f>
        <v>0</v>
      </c>
      <c r="CY47" s="58">
        <f>'Data Input - Option 5'!DC100</f>
        <v>0</v>
      </c>
      <c r="CZ47" s="391"/>
    </row>
    <row r="48" spans="2:104" x14ac:dyDescent="0.25">
      <c r="B48" s="393" t="s">
        <v>189</v>
      </c>
      <c r="C48" s="9" t="s">
        <v>1117</v>
      </c>
      <c r="D48" s="59">
        <f>D47*D$7</f>
        <v>0</v>
      </c>
      <c r="E48" s="59">
        <f t="shared" ref="E48:BP48" si="25">E47*E$7</f>
        <v>0</v>
      </c>
      <c r="F48" s="59">
        <f t="shared" si="25"/>
        <v>0</v>
      </c>
      <c r="G48" s="59">
        <f t="shared" si="25"/>
        <v>0</v>
      </c>
      <c r="H48" s="59">
        <f t="shared" si="25"/>
        <v>0</v>
      </c>
      <c r="I48" s="59">
        <f t="shared" si="25"/>
        <v>0</v>
      </c>
      <c r="J48" s="59">
        <f t="shared" si="25"/>
        <v>0</v>
      </c>
      <c r="K48" s="59">
        <f t="shared" si="25"/>
        <v>0</v>
      </c>
      <c r="L48" s="59">
        <f t="shared" si="25"/>
        <v>0</v>
      </c>
      <c r="M48" s="59">
        <f t="shared" si="25"/>
        <v>0</v>
      </c>
      <c r="N48" s="59">
        <f t="shared" si="25"/>
        <v>0</v>
      </c>
      <c r="O48" s="59">
        <f t="shared" si="25"/>
        <v>0</v>
      </c>
      <c r="P48" s="59">
        <f t="shared" si="25"/>
        <v>0</v>
      </c>
      <c r="Q48" s="59">
        <f t="shared" si="25"/>
        <v>0</v>
      </c>
      <c r="R48" s="59">
        <f t="shared" si="25"/>
        <v>0</v>
      </c>
      <c r="S48" s="59">
        <f t="shared" si="25"/>
        <v>0</v>
      </c>
      <c r="T48" s="59">
        <f t="shared" si="25"/>
        <v>0</v>
      </c>
      <c r="U48" s="59">
        <f t="shared" si="25"/>
        <v>0</v>
      </c>
      <c r="V48" s="59">
        <f t="shared" si="25"/>
        <v>0</v>
      </c>
      <c r="W48" s="59">
        <f t="shared" si="25"/>
        <v>0</v>
      </c>
      <c r="X48" s="59">
        <f t="shared" si="25"/>
        <v>0</v>
      </c>
      <c r="Y48" s="59">
        <f t="shared" si="25"/>
        <v>0</v>
      </c>
      <c r="Z48" s="59">
        <f t="shared" si="25"/>
        <v>0</v>
      </c>
      <c r="AA48" s="59">
        <f t="shared" si="25"/>
        <v>0</v>
      </c>
      <c r="AB48" s="59">
        <f t="shared" si="25"/>
        <v>0</v>
      </c>
      <c r="AC48" s="59">
        <f t="shared" si="25"/>
        <v>0</v>
      </c>
      <c r="AD48" s="59">
        <f t="shared" si="25"/>
        <v>0</v>
      </c>
      <c r="AE48" s="59">
        <f t="shared" si="25"/>
        <v>0</v>
      </c>
      <c r="AF48" s="59">
        <f t="shared" si="25"/>
        <v>0</v>
      </c>
      <c r="AG48" s="59">
        <f t="shared" si="25"/>
        <v>0</v>
      </c>
      <c r="AH48" s="59">
        <f t="shared" si="25"/>
        <v>0</v>
      </c>
      <c r="AI48" s="59">
        <f t="shared" si="25"/>
        <v>0</v>
      </c>
      <c r="AJ48" s="59">
        <f t="shared" si="25"/>
        <v>0</v>
      </c>
      <c r="AK48" s="59">
        <f t="shared" si="25"/>
        <v>0</v>
      </c>
      <c r="AL48" s="59">
        <f t="shared" si="25"/>
        <v>0</v>
      </c>
      <c r="AM48" s="59">
        <f t="shared" si="25"/>
        <v>0</v>
      </c>
      <c r="AN48" s="59">
        <f t="shared" si="25"/>
        <v>0</v>
      </c>
      <c r="AO48" s="59">
        <f t="shared" si="25"/>
        <v>0</v>
      </c>
      <c r="AP48" s="59">
        <f t="shared" si="25"/>
        <v>0</v>
      </c>
      <c r="AQ48" s="59">
        <f t="shared" si="25"/>
        <v>0</v>
      </c>
      <c r="AR48" s="59">
        <f t="shared" si="25"/>
        <v>0</v>
      </c>
      <c r="AS48" s="59">
        <f t="shared" si="25"/>
        <v>0</v>
      </c>
      <c r="AT48" s="59">
        <f t="shared" si="25"/>
        <v>0</v>
      </c>
      <c r="AU48" s="59">
        <f t="shared" si="25"/>
        <v>0</v>
      </c>
      <c r="AV48" s="59">
        <f t="shared" si="25"/>
        <v>0</v>
      </c>
      <c r="AW48" s="59">
        <f t="shared" si="25"/>
        <v>0</v>
      </c>
      <c r="AX48" s="59">
        <f t="shared" si="25"/>
        <v>0</v>
      </c>
      <c r="AY48" s="59">
        <f t="shared" si="25"/>
        <v>0</v>
      </c>
      <c r="AZ48" s="59">
        <f t="shared" si="25"/>
        <v>0</v>
      </c>
      <c r="BA48" s="59">
        <f t="shared" si="25"/>
        <v>0</v>
      </c>
      <c r="BB48" s="59">
        <f t="shared" si="25"/>
        <v>0</v>
      </c>
      <c r="BC48" s="59">
        <f t="shared" si="25"/>
        <v>0</v>
      </c>
      <c r="BD48" s="59">
        <f t="shared" si="25"/>
        <v>0</v>
      </c>
      <c r="BE48" s="59">
        <f t="shared" si="25"/>
        <v>0</v>
      </c>
      <c r="BF48" s="59">
        <f t="shared" si="25"/>
        <v>0</v>
      </c>
      <c r="BG48" s="59">
        <f t="shared" si="25"/>
        <v>0</v>
      </c>
      <c r="BH48" s="59">
        <f t="shared" si="25"/>
        <v>0</v>
      </c>
      <c r="BI48" s="59">
        <f t="shared" si="25"/>
        <v>0</v>
      </c>
      <c r="BJ48" s="59">
        <f t="shared" si="25"/>
        <v>0</v>
      </c>
      <c r="BK48" s="59">
        <f t="shared" si="25"/>
        <v>0</v>
      </c>
      <c r="BL48" s="59">
        <f t="shared" si="25"/>
        <v>0</v>
      </c>
      <c r="BM48" s="59">
        <f t="shared" si="25"/>
        <v>0</v>
      </c>
      <c r="BN48" s="59">
        <f t="shared" si="25"/>
        <v>0</v>
      </c>
      <c r="BO48" s="59">
        <f t="shared" si="25"/>
        <v>0</v>
      </c>
      <c r="BP48" s="59">
        <f t="shared" si="25"/>
        <v>0</v>
      </c>
      <c r="BQ48" s="59">
        <f t="shared" ref="BQ48:CY48" si="26">BQ47*BQ$7</f>
        <v>0</v>
      </c>
      <c r="BR48" s="59">
        <f t="shared" si="26"/>
        <v>0</v>
      </c>
      <c r="BS48" s="59">
        <f t="shared" si="26"/>
        <v>0</v>
      </c>
      <c r="BT48" s="59">
        <f t="shared" si="26"/>
        <v>0</v>
      </c>
      <c r="BU48" s="59">
        <f t="shared" si="26"/>
        <v>0</v>
      </c>
      <c r="BV48" s="59">
        <f t="shared" si="26"/>
        <v>0</v>
      </c>
      <c r="BW48" s="59">
        <f t="shared" si="26"/>
        <v>0</v>
      </c>
      <c r="BX48" s="59">
        <f t="shared" si="26"/>
        <v>0</v>
      </c>
      <c r="BY48" s="59">
        <f t="shared" si="26"/>
        <v>0</v>
      </c>
      <c r="BZ48" s="59">
        <f t="shared" si="26"/>
        <v>0</v>
      </c>
      <c r="CA48" s="59">
        <f t="shared" si="26"/>
        <v>0</v>
      </c>
      <c r="CB48" s="59">
        <f t="shared" si="26"/>
        <v>0</v>
      </c>
      <c r="CC48" s="59">
        <f t="shared" si="26"/>
        <v>0</v>
      </c>
      <c r="CD48" s="59">
        <f t="shared" si="26"/>
        <v>0</v>
      </c>
      <c r="CE48" s="59">
        <f t="shared" si="26"/>
        <v>0</v>
      </c>
      <c r="CF48" s="59">
        <f t="shared" si="26"/>
        <v>0</v>
      </c>
      <c r="CG48" s="59">
        <f t="shared" si="26"/>
        <v>0</v>
      </c>
      <c r="CH48" s="59">
        <f t="shared" si="26"/>
        <v>0</v>
      </c>
      <c r="CI48" s="59">
        <f t="shared" si="26"/>
        <v>0</v>
      </c>
      <c r="CJ48" s="59">
        <f t="shared" si="26"/>
        <v>0</v>
      </c>
      <c r="CK48" s="59">
        <f t="shared" si="26"/>
        <v>0</v>
      </c>
      <c r="CL48" s="59">
        <f t="shared" si="26"/>
        <v>0</v>
      </c>
      <c r="CM48" s="59">
        <f t="shared" si="26"/>
        <v>0</v>
      </c>
      <c r="CN48" s="59">
        <f t="shared" si="26"/>
        <v>0</v>
      </c>
      <c r="CO48" s="59">
        <f t="shared" si="26"/>
        <v>0</v>
      </c>
      <c r="CP48" s="59">
        <f t="shared" si="26"/>
        <v>0</v>
      </c>
      <c r="CQ48" s="59">
        <f t="shared" si="26"/>
        <v>0</v>
      </c>
      <c r="CR48" s="59">
        <f t="shared" si="26"/>
        <v>0</v>
      </c>
      <c r="CS48" s="59">
        <f t="shared" si="26"/>
        <v>0</v>
      </c>
      <c r="CT48" s="59">
        <f t="shared" si="26"/>
        <v>0</v>
      </c>
      <c r="CU48" s="59">
        <f t="shared" si="26"/>
        <v>0</v>
      </c>
      <c r="CV48" s="59">
        <f t="shared" si="26"/>
        <v>0</v>
      </c>
      <c r="CW48" s="59">
        <f t="shared" si="26"/>
        <v>0</v>
      </c>
      <c r="CX48" s="59">
        <f t="shared" si="26"/>
        <v>0</v>
      </c>
      <c r="CY48" s="59">
        <f t="shared" si="26"/>
        <v>0</v>
      </c>
      <c r="CZ48" s="391"/>
    </row>
    <row r="49" spans="2:104" x14ac:dyDescent="0.25">
      <c r="B49" s="393" t="s">
        <v>403</v>
      </c>
      <c r="C49" s="9" t="s">
        <v>1117</v>
      </c>
      <c r="D49" s="59">
        <f>('Data Input - Option 5'!H100-SUM('Data Input - Option 5'!H92:H97))*Calc_Option5!D$7</f>
        <v>0</v>
      </c>
      <c r="E49" s="59">
        <f>('Data Input - Option 5'!I100-SUM('Data Input - Option 5'!I92:I97))*Calc_Option5!E$7</f>
        <v>0</v>
      </c>
      <c r="F49" s="59">
        <f>('Data Input - Option 5'!J100-SUM('Data Input - Option 5'!J92:J97))*Calc_Option5!F$7</f>
        <v>0</v>
      </c>
      <c r="G49" s="59">
        <f>('Data Input - Option 5'!K100-SUM('Data Input - Option 5'!K92:K97))*Calc_Option5!G$7</f>
        <v>0</v>
      </c>
      <c r="H49" s="59">
        <f>('Data Input - Option 5'!L100-SUM('Data Input - Option 5'!L92:L97))*Calc_Option5!H$7</f>
        <v>0</v>
      </c>
      <c r="I49" s="59">
        <f>('Data Input - Option 5'!M100-SUM('Data Input - Option 5'!M92:M97))*Calc_Option5!I$7</f>
        <v>0</v>
      </c>
      <c r="J49" s="59">
        <f>('Data Input - Option 5'!N100-SUM('Data Input - Option 5'!N92:N97))*Calc_Option5!J$7</f>
        <v>0</v>
      </c>
      <c r="K49" s="59">
        <f>('Data Input - Option 5'!O100-SUM('Data Input - Option 5'!O92:O97))*Calc_Option5!K$7</f>
        <v>0</v>
      </c>
      <c r="L49" s="59">
        <f>('Data Input - Option 5'!P100-SUM('Data Input - Option 5'!P92:P97))*Calc_Option5!L$7</f>
        <v>0</v>
      </c>
      <c r="M49" s="59">
        <f>('Data Input - Option 5'!Q100-SUM('Data Input - Option 5'!Q92:Q97))*Calc_Option5!M$7</f>
        <v>0</v>
      </c>
      <c r="N49" s="59">
        <f>('Data Input - Option 5'!R100-SUM('Data Input - Option 5'!R92:R97))*Calc_Option5!N$7</f>
        <v>0</v>
      </c>
      <c r="O49" s="59">
        <f>('Data Input - Option 5'!S100-SUM('Data Input - Option 5'!S92:S97))*Calc_Option5!O$7</f>
        <v>0</v>
      </c>
      <c r="P49" s="59">
        <f>('Data Input - Option 5'!T100-SUM('Data Input - Option 5'!T92:T97))*Calc_Option5!P$7</f>
        <v>0</v>
      </c>
      <c r="Q49" s="59">
        <f>('Data Input - Option 5'!U100-SUM('Data Input - Option 5'!U92:U97))*Calc_Option5!Q$7</f>
        <v>0</v>
      </c>
      <c r="R49" s="59">
        <f>('Data Input - Option 5'!V100-SUM('Data Input - Option 5'!V92:V97))*Calc_Option5!R$7</f>
        <v>0</v>
      </c>
      <c r="S49" s="59">
        <f>('Data Input - Option 5'!W100-SUM('Data Input - Option 5'!W92:W97))*Calc_Option5!S$7</f>
        <v>0</v>
      </c>
      <c r="T49" s="59">
        <f>('Data Input - Option 5'!X100-SUM('Data Input - Option 5'!X92:X97))*Calc_Option5!T$7</f>
        <v>0</v>
      </c>
      <c r="U49" s="59">
        <f>('Data Input - Option 5'!Y100-SUM('Data Input - Option 5'!Y92:Y97))*Calc_Option5!U$7</f>
        <v>0</v>
      </c>
      <c r="V49" s="59">
        <f>('Data Input - Option 5'!Z100-SUM('Data Input - Option 5'!Z92:Z97))*Calc_Option5!V$7</f>
        <v>0</v>
      </c>
      <c r="W49" s="59">
        <f>('Data Input - Option 5'!AA100-SUM('Data Input - Option 5'!AA92:AA97))*Calc_Option5!W$7</f>
        <v>0</v>
      </c>
      <c r="X49" s="59">
        <f>('Data Input - Option 5'!AB100-SUM('Data Input - Option 5'!AB92:AB97))*Calc_Option5!X$7</f>
        <v>0</v>
      </c>
      <c r="Y49" s="59">
        <f>('Data Input - Option 5'!AC100-SUM('Data Input - Option 5'!AC92:AC97))*Calc_Option5!Y$7</f>
        <v>0</v>
      </c>
      <c r="Z49" s="59">
        <f>('Data Input - Option 5'!AD100-SUM('Data Input - Option 5'!AD92:AD97))*Calc_Option5!Z$7</f>
        <v>0</v>
      </c>
      <c r="AA49" s="59">
        <f>('Data Input - Option 5'!AE100-SUM('Data Input - Option 5'!AE92:AE97))*Calc_Option5!AA$7</f>
        <v>0</v>
      </c>
      <c r="AB49" s="59">
        <f>('Data Input - Option 5'!AF100-SUM('Data Input - Option 5'!AF92:AF97))*Calc_Option5!AB$7</f>
        <v>0</v>
      </c>
      <c r="AC49" s="59">
        <f>('Data Input - Option 5'!AG100-SUM('Data Input - Option 5'!AG92:AG97))*Calc_Option5!AC$7</f>
        <v>0</v>
      </c>
      <c r="AD49" s="59">
        <f>('Data Input - Option 5'!AH100-SUM('Data Input - Option 5'!AH92:AH97))*Calc_Option5!AD$7</f>
        <v>0</v>
      </c>
      <c r="AE49" s="59">
        <f>('Data Input - Option 5'!AI100-SUM('Data Input - Option 5'!AI92:AI97))*Calc_Option5!AE$7</f>
        <v>0</v>
      </c>
      <c r="AF49" s="59">
        <f>('Data Input - Option 5'!AJ100-SUM('Data Input - Option 5'!AJ92:AJ97))*Calc_Option5!AF$7</f>
        <v>0</v>
      </c>
      <c r="AG49" s="59">
        <f>('Data Input - Option 5'!AK100-SUM('Data Input - Option 5'!AK92:AK97))*Calc_Option5!AG$7</f>
        <v>0</v>
      </c>
      <c r="AH49" s="59">
        <f>('Data Input - Option 5'!AL100-SUM('Data Input - Option 5'!AL92:AL97))*Calc_Option5!AH$7</f>
        <v>0</v>
      </c>
      <c r="AI49" s="59">
        <f>('Data Input - Option 5'!AM100-SUM('Data Input - Option 5'!AM92:AM97))*Calc_Option5!AI$7</f>
        <v>0</v>
      </c>
      <c r="AJ49" s="59">
        <f>('Data Input - Option 5'!AN100-SUM('Data Input - Option 5'!AN92:AN97))*Calc_Option5!AJ$7</f>
        <v>0</v>
      </c>
      <c r="AK49" s="59">
        <f>('Data Input - Option 5'!AO100-SUM('Data Input - Option 5'!AO92:AO97))*Calc_Option5!AK$7</f>
        <v>0</v>
      </c>
      <c r="AL49" s="59">
        <f>('Data Input - Option 5'!AP100-SUM('Data Input - Option 5'!AP92:AP97))*Calc_Option5!AL$7</f>
        <v>0</v>
      </c>
      <c r="AM49" s="59">
        <f>('Data Input - Option 5'!AQ100-SUM('Data Input - Option 5'!AQ92:AQ97))*Calc_Option5!AM$7</f>
        <v>0</v>
      </c>
      <c r="AN49" s="59">
        <f>('Data Input - Option 5'!AR100-SUM('Data Input - Option 5'!AR92:AR97))*Calc_Option5!AN$7</f>
        <v>0</v>
      </c>
      <c r="AO49" s="59">
        <f>('Data Input - Option 5'!AS100-SUM('Data Input - Option 5'!AS92:AS97))*Calc_Option5!AO$7</f>
        <v>0</v>
      </c>
      <c r="AP49" s="59">
        <f>('Data Input - Option 5'!AT100-SUM('Data Input - Option 5'!AT92:AT97))*Calc_Option5!AP$7</f>
        <v>0</v>
      </c>
      <c r="AQ49" s="59">
        <f>('Data Input - Option 5'!AU100-SUM('Data Input - Option 5'!AU92:AU97))*Calc_Option5!AQ$7</f>
        <v>0</v>
      </c>
      <c r="AR49" s="59">
        <f>('Data Input - Option 5'!AV100-SUM('Data Input - Option 5'!AV92:AV97))*Calc_Option5!AR$7</f>
        <v>0</v>
      </c>
      <c r="AS49" s="59">
        <f>('Data Input - Option 5'!AW100-SUM('Data Input - Option 5'!AW92:AW97))*Calc_Option5!AS$7</f>
        <v>0</v>
      </c>
      <c r="AT49" s="59">
        <f>('Data Input - Option 5'!AX100-SUM('Data Input - Option 5'!AX92:AX97))*Calc_Option5!AT$7</f>
        <v>0</v>
      </c>
      <c r="AU49" s="59">
        <f>('Data Input - Option 5'!AY100-SUM('Data Input - Option 5'!AY92:AY97))*Calc_Option5!AU$7</f>
        <v>0</v>
      </c>
      <c r="AV49" s="59">
        <f>('Data Input - Option 5'!AZ100-SUM('Data Input - Option 5'!AZ92:AZ97))*Calc_Option5!AV$7</f>
        <v>0</v>
      </c>
      <c r="AW49" s="59">
        <f>('Data Input - Option 5'!BA100-SUM('Data Input - Option 5'!BA92:BA97))*Calc_Option5!AW$7</f>
        <v>0</v>
      </c>
      <c r="AX49" s="59">
        <f>('Data Input - Option 5'!BB100-SUM('Data Input - Option 5'!BB92:BB97))*Calc_Option5!AX$7</f>
        <v>0</v>
      </c>
      <c r="AY49" s="59">
        <f>('Data Input - Option 5'!BC100-SUM('Data Input - Option 5'!BC92:BC97))*Calc_Option5!AY$7</f>
        <v>0</v>
      </c>
      <c r="AZ49" s="59">
        <f>('Data Input - Option 5'!BD100-SUM('Data Input - Option 5'!BD92:BD97))*Calc_Option5!AZ$7</f>
        <v>0</v>
      </c>
      <c r="BA49" s="59">
        <f>('Data Input - Option 5'!BE100-SUM('Data Input - Option 5'!BE92:BE97))*Calc_Option5!BA$7</f>
        <v>0</v>
      </c>
      <c r="BB49" s="59">
        <f>('Data Input - Option 5'!BF100-SUM('Data Input - Option 5'!BF92:BF97))*Calc_Option5!BB$7</f>
        <v>0</v>
      </c>
      <c r="BC49" s="59">
        <f>('Data Input - Option 5'!BG100-SUM('Data Input - Option 5'!BG92:BG97))*Calc_Option5!BC$7</f>
        <v>0</v>
      </c>
      <c r="BD49" s="59">
        <f>('Data Input - Option 5'!BH100-SUM('Data Input - Option 5'!BH92:BH97))*Calc_Option5!BD$7</f>
        <v>0</v>
      </c>
      <c r="BE49" s="59">
        <f>('Data Input - Option 5'!BI100-SUM('Data Input - Option 5'!BI92:BI97))*Calc_Option5!BE$7</f>
        <v>0</v>
      </c>
      <c r="BF49" s="59">
        <f>('Data Input - Option 5'!BJ100-SUM('Data Input - Option 5'!BJ92:BJ97))*Calc_Option5!BF$7</f>
        <v>0</v>
      </c>
      <c r="BG49" s="59">
        <f>('Data Input - Option 5'!BK100-SUM('Data Input - Option 5'!BK92:BK97))*Calc_Option5!BG$7</f>
        <v>0</v>
      </c>
      <c r="BH49" s="59">
        <f>('Data Input - Option 5'!BL100-SUM('Data Input - Option 5'!BL92:BL97))*Calc_Option5!BH$7</f>
        <v>0</v>
      </c>
      <c r="BI49" s="59">
        <f>('Data Input - Option 5'!BM100-SUM('Data Input - Option 5'!BM92:BM97))*Calc_Option5!BI$7</f>
        <v>0</v>
      </c>
      <c r="BJ49" s="59">
        <f>('Data Input - Option 5'!BN100-SUM('Data Input - Option 5'!BN92:BN97))*Calc_Option5!BJ$7</f>
        <v>0</v>
      </c>
      <c r="BK49" s="59">
        <f>('Data Input - Option 5'!BO100-SUM('Data Input - Option 5'!BO92:BO97))*Calc_Option5!BK$7</f>
        <v>0</v>
      </c>
      <c r="BL49" s="59">
        <f>('Data Input - Option 5'!BP100-SUM('Data Input - Option 5'!BP92:BP97))*Calc_Option5!BL$7</f>
        <v>0</v>
      </c>
      <c r="BM49" s="59">
        <f>('Data Input - Option 5'!BQ100-SUM('Data Input - Option 5'!BQ92:BQ97))*Calc_Option5!BM$7</f>
        <v>0</v>
      </c>
      <c r="BN49" s="59">
        <f>('Data Input - Option 5'!BR100-SUM('Data Input - Option 5'!BR92:BR97))*Calc_Option5!BN$7</f>
        <v>0</v>
      </c>
      <c r="BO49" s="59">
        <f>('Data Input - Option 5'!BS100-SUM('Data Input - Option 5'!BS92:BS97))*Calc_Option5!BO$7</f>
        <v>0</v>
      </c>
      <c r="BP49" s="59">
        <f>('Data Input - Option 5'!BT100-SUM('Data Input - Option 5'!BT92:BT97))*Calc_Option5!BP$7</f>
        <v>0</v>
      </c>
      <c r="BQ49" s="59">
        <f>('Data Input - Option 5'!BU100-SUM('Data Input - Option 5'!BU92:BU97))*Calc_Option5!BQ$7</f>
        <v>0</v>
      </c>
      <c r="BR49" s="59">
        <f>('Data Input - Option 5'!BV100-SUM('Data Input - Option 5'!BV92:BV97))*Calc_Option5!BR$7</f>
        <v>0</v>
      </c>
      <c r="BS49" s="59">
        <f>('Data Input - Option 5'!BW100-SUM('Data Input - Option 5'!BW92:BW97))*Calc_Option5!BS$7</f>
        <v>0</v>
      </c>
      <c r="BT49" s="59">
        <f>('Data Input - Option 5'!BX100-SUM('Data Input - Option 5'!BX92:BX97))*Calc_Option5!BT$7</f>
        <v>0</v>
      </c>
      <c r="BU49" s="59">
        <f>('Data Input - Option 5'!BY100-SUM('Data Input - Option 5'!BY92:BY97))*Calc_Option5!BU$7</f>
        <v>0</v>
      </c>
      <c r="BV49" s="59">
        <f>('Data Input - Option 5'!BZ100-SUM('Data Input - Option 5'!BZ92:BZ97))*Calc_Option5!BV$7</f>
        <v>0</v>
      </c>
      <c r="BW49" s="59">
        <f>('Data Input - Option 5'!CA100-SUM('Data Input - Option 5'!CA92:CA97))*Calc_Option5!BW$7</f>
        <v>0</v>
      </c>
      <c r="BX49" s="59">
        <f>('Data Input - Option 5'!CB100-SUM('Data Input - Option 5'!CB92:CB97))*Calc_Option5!BX$7</f>
        <v>0</v>
      </c>
      <c r="BY49" s="59">
        <f>('Data Input - Option 5'!CC100-SUM('Data Input - Option 5'!CC92:CC97))*Calc_Option5!BY$7</f>
        <v>0</v>
      </c>
      <c r="BZ49" s="59">
        <f>('Data Input - Option 5'!CD100-SUM('Data Input - Option 5'!CD92:CD97))*Calc_Option5!BZ$7</f>
        <v>0</v>
      </c>
      <c r="CA49" s="59">
        <f>('Data Input - Option 5'!CE100-SUM('Data Input - Option 5'!CE92:CE97))*Calc_Option5!CA$7</f>
        <v>0</v>
      </c>
      <c r="CB49" s="59">
        <f>('Data Input - Option 5'!CF100-SUM('Data Input - Option 5'!CF92:CF97))*Calc_Option5!CB$7</f>
        <v>0</v>
      </c>
      <c r="CC49" s="59">
        <f>('Data Input - Option 5'!CG100-SUM('Data Input - Option 5'!CG92:CG97))*Calc_Option5!CC$7</f>
        <v>0</v>
      </c>
      <c r="CD49" s="59">
        <f>('Data Input - Option 5'!CH100-SUM('Data Input - Option 5'!CH92:CH97))*Calc_Option5!CD$7</f>
        <v>0</v>
      </c>
      <c r="CE49" s="59">
        <f>('Data Input - Option 5'!CI100-SUM('Data Input - Option 5'!CI92:CI97))*Calc_Option5!CE$7</f>
        <v>0</v>
      </c>
      <c r="CF49" s="59">
        <f>('Data Input - Option 5'!CJ100-SUM('Data Input - Option 5'!CJ92:CJ97))*Calc_Option5!CF$7</f>
        <v>0</v>
      </c>
      <c r="CG49" s="59">
        <f>('Data Input - Option 5'!CK100-SUM('Data Input - Option 5'!CK92:CK97))*Calc_Option5!CG$7</f>
        <v>0</v>
      </c>
      <c r="CH49" s="59">
        <f>('Data Input - Option 5'!CL100-SUM('Data Input - Option 5'!CL92:CL97))*Calc_Option5!CH$7</f>
        <v>0</v>
      </c>
      <c r="CI49" s="59">
        <f>('Data Input - Option 5'!CM100-SUM('Data Input - Option 5'!CM92:CM97))*Calc_Option5!CI$7</f>
        <v>0</v>
      </c>
      <c r="CJ49" s="59">
        <f>('Data Input - Option 5'!CN100-SUM('Data Input - Option 5'!CN92:CN97))*Calc_Option5!CJ$7</f>
        <v>0</v>
      </c>
      <c r="CK49" s="59">
        <f>('Data Input - Option 5'!CO100-SUM('Data Input - Option 5'!CO92:CO97))*Calc_Option5!CK$7</f>
        <v>0</v>
      </c>
      <c r="CL49" s="59">
        <f>('Data Input - Option 5'!CP100-SUM('Data Input - Option 5'!CP92:CP97))*Calc_Option5!CL$7</f>
        <v>0</v>
      </c>
      <c r="CM49" s="59">
        <f>('Data Input - Option 5'!CQ100-SUM('Data Input - Option 5'!CQ92:CQ97))*Calc_Option5!CM$7</f>
        <v>0</v>
      </c>
      <c r="CN49" s="59">
        <f>('Data Input - Option 5'!CR100-SUM('Data Input - Option 5'!CR92:CR97))*Calc_Option5!CN$7</f>
        <v>0</v>
      </c>
      <c r="CO49" s="59">
        <f>('Data Input - Option 5'!CS100-SUM('Data Input - Option 5'!CS92:CS97))*Calc_Option5!CO$7</f>
        <v>0</v>
      </c>
      <c r="CP49" s="59">
        <f>('Data Input - Option 5'!CT100-SUM('Data Input - Option 5'!CT92:CT97))*Calc_Option5!CP$7</f>
        <v>0</v>
      </c>
      <c r="CQ49" s="59">
        <f>('Data Input - Option 5'!CU100-SUM('Data Input - Option 5'!CU92:CU97))*Calc_Option5!CQ$7</f>
        <v>0</v>
      </c>
      <c r="CR49" s="59">
        <f>('Data Input - Option 5'!CV100-SUM('Data Input - Option 5'!CV92:CV97))*Calc_Option5!CR$7</f>
        <v>0</v>
      </c>
      <c r="CS49" s="59">
        <f>('Data Input - Option 5'!CW100-SUM('Data Input - Option 5'!CW92:CW97))*Calc_Option5!CS$7</f>
        <v>0</v>
      </c>
      <c r="CT49" s="59">
        <f>('Data Input - Option 5'!CX100-SUM('Data Input - Option 5'!CX92:CX97))*Calc_Option5!CT$7</f>
        <v>0</v>
      </c>
      <c r="CU49" s="59">
        <f>('Data Input - Option 5'!CY100-SUM('Data Input - Option 5'!CY92:CY97))*Calc_Option5!CU$7</f>
        <v>0</v>
      </c>
      <c r="CV49" s="59">
        <f>('Data Input - Option 5'!CZ100-SUM('Data Input - Option 5'!CZ92:CZ97))*Calc_Option5!CV$7</f>
        <v>0</v>
      </c>
      <c r="CW49" s="59">
        <f>('Data Input - Option 5'!DA100-SUM('Data Input - Option 5'!DA92:DA97))*Calc_Option5!CW$7</f>
        <v>0</v>
      </c>
      <c r="CX49" s="59">
        <f>('Data Input - Option 5'!DB100-SUM('Data Input - Option 5'!DB92:DB97))*Calc_Option5!CX$7</f>
        <v>0</v>
      </c>
      <c r="CY49" s="59">
        <f>('Data Input - Option 5'!DC100-SUM('Data Input - Option 5'!DC92:DC97))*Calc_Option5!CY$7</f>
        <v>0</v>
      </c>
      <c r="CZ49" s="391"/>
    </row>
    <row r="50" spans="2:104" x14ac:dyDescent="0.25">
      <c r="B50" s="393"/>
      <c r="C50" s="39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0"/>
      <c r="CA50" s="50"/>
      <c r="CB50" s="50"/>
      <c r="CC50" s="50"/>
      <c r="CD50" s="50"/>
      <c r="CE50" s="50"/>
      <c r="CF50" s="50"/>
      <c r="CG50" s="50"/>
      <c r="CH50" s="50"/>
      <c r="CI50" s="50"/>
      <c r="CJ50" s="50"/>
      <c r="CK50" s="50"/>
      <c r="CL50" s="50"/>
      <c r="CM50" s="50"/>
      <c r="CN50" s="50"/>
      <c r="CO50" s="50"/>
      <c r="CP50" s="50"/>
      <c r="CQ50" s="50"/>
      <c r="CR50" s="50"/>
      <c r="CS50" s="50"/>
      <c r="CT50" s="50"/>
      <c r="CU50" s="50"/>
      <c r="CV50" s="50"/>
      <c r="CW50" s="50"/>
      <c r="CX50" s="50"/>
      <c r="CY50" s="50"/>
      <c r="CZ50" s="391"/>
    </row>
    <row r="51" spans="2:104" x14ac:dyDescent="0.25">
      <c r="B51" s="389" t="s">
        <v>53</v>
      </c>
      <c r="C51" s="39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391"/>
    </row>
    <row r="52" spans="2:104" x14ac:dyDescent="0.25">
      <c r="B52" s="405" t="s">
        <v>37</v>
      </c>
      <c r="C52" s="39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391"/>
    </row>
    <row r="53" spans="2:104" x14ac:dyDescent="0.25">
      <c r="B53" s="406">
        <f>'Data Input - Option 5'!D105</f>
        <v>0</v>
      </c>
      <c r="C53" s="390" t="s">
        <v>83</v>
      </c>
      <c r="D53" s="295">
        <f>'Data Input - Option 5'!H105</f>
        <v>0</v>
      </c>
      <c r="E53" s="295">
        <f>'Data Input - Option 5'!I105</f>
        <v>0</v>
      </c>
      <c r="F53" s="295">
        <f>'Data Input - Option 5'!J105</f>
        <v>0</v>
      </c>
      <c r="G53" s="295">
        <f>'Data Input - Option 5'!K105</f>
        <v>0</v>
      </c>
      <c r="H53" s="295">
        <f>'Data Input - Option 5'!L105</f>
        <v>0</v>
      </c>
      <c r="I53" s="295">
        <f>'Data Input - Option 5'!M105</f>
        <v>0</v>
      </c>
      <c r="J53" s="295">
        <f>'Data Input - Option 5'!N105</f>
        <v>0</v>
      </c>
      <c r="K53" s="295">
        <f>'Data Input - Option 5'!O105</f>
        <v>0</v>
      </c>
      <c r="L53" s="295">
        <f>'Data Input - Option 5'!P105</f>
        <v>0</v>
      </c>
      <c r="M53" s="295">
        <f>'Data Input - Option 5'!Q105</f>
        <v>0</v>
      </c>
      <c r="N53" s="295">
        <f>'Data Input - Option 5'!R105</f>
        <v>0</v>
      </c>
      <c r="O53" s="295">
        <f>'Data Input - Option 5'!S105</f>
        <v>0</v>
      </c>
      <c r="P53" s="295">
        <f>'Data Input - Option 5'!T105</f>
        <v>0</v>
      </c>
      <c r="Q53" s="295">
        <f>'Data Input - Option 5'!U105</f>
        <v>0</v>
      </c>
      <c r="R53" s="295">
        <f>'Data Input - Option 5'!V105</f>
        <v>0</v>
      </c>
      <c r="S53" s="295">
        <f>'Data Input - Option 5'!W105</f>
        <v>0</v>
      </c>
      <c r="T53" s="295">
        <f>'Data Input - Option 5'!X105</f>
        <v>0</v>
      </c>
      <c r="U53" s="295">
        <f>'Data Input - Option 5'!Y105</f>
        <v>0</v>
      </c>
      <c r="V53" s="295">
        <f>'Data Input - Option 5'!Z105</f>
        <v>0</v>
      </c>
      <c r="W53" s="295">
        <f>'Data Input - Option 5'!AA105</f>
        <v>0</v>
      </c>
      <c r="X53" s="295">
        <f>'Data Input - Option 5'!AB105</f>
        <v>0</v>
      </c>
      <c r="Y53" s="295">
        <f>'Data Input - Option 5'!AC105</f>
        <v>0</v>
      </c>
      <c r="Z53" s="295">
        <f>'Data Input - Option 5'!AD105</f>
        <v>0</v>
      </c>
      <c r="AA53" s="295">
        <f>'Data Input - Option 5'!AE105</f>
        <v>0</v>
      </c>
      <c r="AB53" s="295">
        <f>'Data Input - Option 5'!AF105</f>
        <v>0</v>
      </c>
      <c r="AC53" s="295">
        <f>'Data Input - Option 5'!AG105</f>
        <v>0</v>
      </c>
      <c r="AD53" s="295">
        <f>'Data Input - Option 5'!AH105</f>
        <v>0</v>
      </c>
      <c r="AE53" s="295">
        <f>'Data Input - Option 5'!AI105</f>
        <v>0</v>
      </c>
      <c r="AF53" s="295">
        <f>'Data Input - Option 5'!AJ105</f>
        <v>0</v>
      </c>
      <c r="AG53" s="295">
        <f>'Data Input - Option 5'!AK105</f>
        <v>0</v>
      </c>
      <c r="AH53" s="295">
        <f>'Data Input - Option 5'!AL105</f>
        <v>0</v>
      </c>
      <c r="AI53" s="295">
        <f>'Data Input - Option 5'!AM105</f>
        <v>0</v>
      </c>
      <c r="AJ53" s="295">
        <f>'Data Input - Option 5'!AN105</f>
        <v>0</v>
      </c>
      <c r="AK53" s="295">
        <f>'Data Input - Option 5'!AO105</f>
        <v>0</v>
      </c>
      <c r="AL53" s="295">
        <f>'Data Input - Option 5'!AP105</f>
        <v>0</v>
      </c>
      <c r="AM53" s="295">
        <f>'Data Input - Option 5'!AQ105</f>
        <v>0</v>
      </c>
      <c r="AN53" s="295">
        <f>'Data Input - Option 5'!AR105</f>
        <v>0</v>
      </c>
      <c r="AO53" s="295">
        <f>'Data Input - Option 5'!AS105</f>
        <v>0</v>
      </c>
      <c r="AP53" s="295">
        <f>'Data Input - Option 5'!AT105</f>
        <v>0</v>
      </c>
      <c r="AQ53" s="295">
        <f>'Data Input - Option 5'!AU105</f>
        <v>0</v>
      </c>
      <c r="AR53" s="295">
        <f>'Data Input - Option 5'!AV105</f>
        <v>0</v>
      </c>
      <c r="AS53" s="295">
        <f>'Data Input - Option 5'!AW105</f>
        <v>0</v>
      </c>
      <c r="AT53" s="295">
        <f>'Data Input - Option 5'!AX105</f>
        <v>0</v>
      </c>
      <c r="AU53" s="295">
        <f>'Data Input - Option 5'!AY105</f>
        <v>0</v>
      </c>
      <c r="AV53" s="295">
        <f>'Data Input - Option 5'!AZ105</f>
        <v>0</v>
      </c>
      <c r="AW53" s="295">
        <f>'Data Input - Option 5'!BA105</f>
        <v>0</v>
      </c>
      <c r="AX53" s="295">
        <f>'Data Input - Option 5'!BB105</f>
        <v>0</v>
      </c>
      <c r="AY53" s="295">
        <f>'Data Input - Option 5'!BC105</f>
        <v>0</v>
      </c>
      <c r="AZ53" s="295">
        <f>'Data Input - Option 5'!BD105</f>
        <v>0</v>
      </c>
      <c r="BA53" s="295">
        <f>'Data Input - Option 5'!BE105</f>
        <v>0</v>
      </c>
      <c r="BB53" s="295">
        <f>'Data Input - Option 5'!BF105</f>
        <v>0</v>
      </c>
      <c r="BC53" s="295">
        <f>'Data Input - Option 5'!BG105</f>
        <v>0</v>
      </c>
      <c r="BD53" s="295">
        <f>'Data Input - Option 5'!BH105</f>
        <v>0</v>
      </c>
      <c r="BE53" s="295">
        <f>'Data Input - Option 5'!BI105</f>
        <v>0</v>
      </c>
      <c r="BF53" s="295">
        <f>'Data Input - Option 5'!BJ105</f>
        <v>0</v>
      </c>
      <c r="BG53" s="295">
        <f>'Data Input - Option 5'!BK105</f>
        <v>0</v>
      </c>
      <c r="BH53" s="295">
        <f>'Data Input - Option 5'!BL105</f>
        <v>0</v>
      </c>
      <c r="BI53" s="295">
        <f>'Data Input - Option 5'!BM105</f>
        <v>0</v>
      </c>
      <c r="BJ53" s="295">
        <f>'Data Input - Option 5'!BN105</f>
        <v>0</v>
      </c>
      <c r="BK53" s="295">
        <f>'Data Input - Option 5'!BO105</f>
        <v>0</v>
      </c>
      <c r="BL53" s="295">
        <f>'Data Input - Option 5'!BP105</f>
        <v>0</v>
      </c>
      <c r="BM53" s="295">
        <f>'Data Input - Option 5'!BQ105</f>
        <v>0</v>
      </c>
      <c r="BN53" s="295">
        <f>'Data Input - Option 5'!BR105</f>
        <v>0</v>
      </c>
      <c r="BO53" s="295">
        <f>'Data Input - Option 5'!BS105</f>
        <v>0</v>
      </c>
      <c r="BP53" s="295">
        <f>'Data Input - Option 5'!BT105</f>
        <v>0</v>
      </c>
      <c r="BQ53" s="295">
        <f>'Data Input - Option 5'!BU105</f>
        <v>0</v>
      </c>
      <c r="BR53" s="295">
        <f>'Data Input - Option 5'!BV105</f>
        <v>0</v>
      </c>
      <c r="BS53" s="295">
        <f>'Data Input - Option 5'!BW105</f>
        <v>0</v>
      </c>
      <c r="BT53" s="295">
        <f>'Data Input - Option 5'!BX105</f>
        <v>0</v>
      </c>
      <c r="BU53" s="295">
        <f>'Data Input - Option 5'!BY105</f>
        <v>0</v>
      </c>
      <c r="BV53" s="295">
        <f>'Data Input - Option 5'!BZ105</f>
        <v>0</v>
      </c>
      <c r="BW53" s="295">
        <f>'Data Input - Option 5'!CA105</f>
        <v>0</v>
      </c>
      <c r="BX53" s="295">
        <f>'Data Input - Option 5'!CB105</f>
        <v>0</v>
      </c>
      <c r="BY53" s="295">
        <f>'Data Input - Option 5'!CC105</f>
        <v>0</v>
      </c>
      <c r="BZ53" s="295">
        <f>'Data Input - Option 5'!CD105</f>
        <v>0</v>
      </c>
      <c r="CA53" s="295">
        <f>'Data Input - Option 5'!CE105</f>
        <v>0</v>
      </c>
      <c r="CB53" s="295">
        <f>'Data Input - Option 5'!CF105</f>
        <v>0</v>
      </c>
      <c r="CC53" s="295">
        <f>'Data Input - Option 5'!CG105</f>
        <v>0</v>
      </c>
      <c r="CD53" s="295">
        <f>'Data Input - Option 5'!CH105</f>
        <v>0</v>
      </c>
      <c r="CE53" s="295">
        <f>'Data Input - Option 5'!CI105</f>
        <v>0</v>
      </c>
      <c r="CF53" s="295">
        <f>'Data Input - Option 5'!CJ105</f>
        <v>0</v>
      </c>
      <c r="CG53" s="295">
        <f>'Data Input - Option 5'!CK105</f>
        <v>0</v>
      </c>
      <c r="CH53" s="295">
        <f>'Data Input - Option 5'!CL105</f>
        <v>0</v>
      </c>
      <c r="CI53" s="295">
        <f>'Data Input - Option 5'!CM105</f>
        <v>0</v>
      </c>
      <c r="CJ53" s="295">
        <f>'Data Input - Option 5'!CN105</f>
        <v>0</v>
      </c>
      <c r="CK53" s="295">
        <f>'Data Input - Option 5'!CO105</f>
        <v>0</v>
      </c>
      <c r="CL53" s="295">
        <f>'Data Input - Option 5'!CP105</f>
        <v>0</v>
      </c>
      <c r="CM53" s="295">
        <f>'Data Input - Option 5'!CQ105</f>
        <v>0</v>
      </c>
      <c r="CN53" s="295">
        <f>'Data Input - Option 5'!CR105</f>
        <v>0</v>
      </c>
      <c r="CO53" s="295">
        <f>'Data Input - Option 5'!CS105</f>
        <v>0</v>
      </c>
      <c r="CP53" s="295">
        <f>'Data Input - Option 5'!CT105</f>
        <v>0</v>
      </c>
      <c r="CQ53" s="295">
        <f>'Data Input - Option 5'!CU105</f>
        <v>0</v>
      </c>
      <c r="CR53" s="295">
        <f>'Data Input - Option 5'!CV105</f>
        <v>0</v>
      </c>
      <c r="CS53" s="295">
        <f>'Data Input - Option 5'!CW105</f>
        <v>0</v>
      </c>
      <c r="CT53" s="295">
        <f>'Data Input - Option 5'!CX105</f>
        <v>0</v>
      </c>
      <c r="CU53" s="295">
        <f>'Data Input - Option 5'!CY105</f>
        <v>0</v>
      </c>
      <c r="CV53" s="295">
        <f>'Data Input - Option 5'!CZ105</f>
        <v>0</v>
      </c>
      <c r="CW53" s="295">
        <f>'Data Input - Option 5'!DA105</f>
        <v>0</v>
      </c>
      <c r="CX53" s="295">
        <f>'Data Input - Option 5'!DB105</f>
        <v>0</v>
      </c>
      <c r="CY53" s="295">
        <f>'Data Input - Option 5'!DC105</f>
        <v>0</v>
      </c>
      <c r="CZ53" s="391"/>
    </row>
    <row r="54" spans="2:104" x14ac:dyDescent="0.25">
      <c r="B54" s="406">
        <f>'Data Input - Option 5'!D106</f>
        <v>0</v>
      </c>
      <c r="C54" s="390" t="s">
        <v>83</v>
      </c>
      <c r="D54" s="295">
        <f>'Data Input - Option 5'!H106</f>
        <v>0</v>
      </c>
      <c r="E54" s="295">
        <f>'Data Input - Option 5'!I106</f>
        <v>0</v>
      </c>
      <c r="F54" s="295">
        <f>'Data Input - Option 5'!J106</f>
        <v>0</v>
      </c>
      <c r="G54" s="295">
        <f>'Data Input - Option 5'!K106</f>
        <v>0</v>
      </c>
      <c r="H54" s="295">
        <f>'Data Input - Option 5'!L106</f>
        <v>0</v>
      </c>
      <c r="I54" s="295">
        <f>'Data Input - Option 5'!M106</f>
        <v>0</v>
      </c>
      <c r="J54" s="295">
        <f>'Data Input - Option 5'!N106</f>
        <v>0</v>
      </c>
      <c r="K54" s="295">
        <f>'Data Input - Option 5'!O106</f>
        <v>0</v>
      </c>
      <c r="L54" s="295">
        <f>'Data Input - Option 5'!P106</f>
        <v>0</v>
      </c>
      <c r="M54" s="295">
        <f>'Data Input - Option 5'!Q106</f>
        <v>0</v>
      </c>
      <c r="N54" s="295">
        <f>'Data Input - Option 5'!R106</f>
        <v>0</v>
      </c>
      <c r="O54" s="295">
        <f>'Data Input - Option 5'!S106</f>
        <v>0</v>
      </c>
      <c r="P54" s="295">
        <f>'Data Input - Option 5'!T106</f>
        <v>0</v>
      </c>
      <c r="Q54" s="295">
        <f>'Data Input - Option 5'!U106</f>
        <v>0</v>
      </c>
      <c r="R54" s="295">
        <f>'Data Input - Option 5'!V106</f>
        <v>0</v>
      </c>
      <c r="S54" s="295">
        <f>'Data Input - Option 5'!W106</f>
        <v>0</v>
      </c>
      <c r="T54" s="295">
        <f>'Data Input - Option 5'!X106</f>
        <v>0</v>
      </c>
      <c r="U54" s="295">
        <f>'Data Input - Option 5'!Y106</f>
        <v>0</v>
      </c>
      <c r="V54" s="295">
        <f>'Data Input - Option 5'!Z106</f>
        <v>0</v>
      </c>
      <c r="W54" s="295">
        <f>'Data Input - Option 5'!AA106</f>
        <v>0</v>
      </c>
      <c r="X54" s="295">
        <f>'Data Input - Option 5'!AB106</f>
        <v>0</v>
      </c>
      <c r="Y54" s="295">
        <f>'Data Input - Option 5'!AC106</f>
        <v>0</v>
      </c>
      <c r="Z54" s="295">
        <f>'Data Input - Option 5'!AD106</f>
        <v>0</v>
      </c>
      <c r="AA54" s="295">
        <f>'Data Input - Option 5'!AE106</f>
        <v>0</v>
      </c>
      <c r="AB54" s="295">
        <f>'Data Input - Option 5'!AF106</f>
        <v>0</v>
      </c>
      <c r="AC54" s="295">
        <f>'Data Input - Option 5'!AG106</f>
        <v>0</v>
      </c>
      <c r="AD54" s="295">
        <f>'Data Input - Option 5'!AH106</f>
        <v>0.22</v>
      </c>
      <c r="AE54" s="295">
        <f>'Data Input - Option 5'!AI106</f>
        <v>0.22</v>
      </c>
      <c r="AF54" s="295">
        <f>'Data Input - Option 5'!AJ106</f>
        <v>0.22</v>
      </c>
      <c r="AG54" s="295">
        <f>'Data Input - Option 5'!AK106</f>
        <v>0</v>
      </c>
      <c r="AH54" s="295">
        <f>'Data Input - Option 5'!AL106</f>
        <v>0</v>
      </c>
      <c r="AI54" s="295">
        <f>'Data Input - Option 5'!AM106</f>
        <v>0</v>
      </c>
      <c r="AJ54" s="295">
        <f>'Data Input - Option 5'!AN106</f>
        <v>0</v>
      </c>
      <c r="AK54" s="295">
        <f>'Data Input - Option 5'!AO106</f>
        <v>0</v>
      </c>
      <c r="AL54" s="295">
        <f>'Data Input - Option 5'!AP106</f>
        <v>0</v>
      </c>
      <c r="AM54" s="295">
        <f>'Data Input - Option 5'!AQ106</f>
        <v>0</v>
      </c>
      <c r="AN54" s="295">
        <f>'Data Input - Option 5'!AR106</f>
        <v>0</v>
      </c>
      <c r="AO54" s="295">
        <f>'Data Input - Option 5'!AS106</f>
        <v>0</v>
      </c>
      <c r="AP54" s="295">
        <f>'Data Input - Option 5'!AT106</f>
        <v>0</v>
      </c>
      <c r="AQ54" s="295">
        <f>'Data Input - Option 5'!AU106</f>
        <v>0</v>
      </c>
      <c r="AR54" s="295">
        <f>'Data Input - Option 5'!AV106</f>
        <v>0</v>
      </c>
      <c r="AS54" s="295">
        <f>'Data Input - Option 5'!AW106</f>
        <v>0</v>
      </c>
      <c r="AT54" s="295">
        <f>'Data Input - Option 5'!AX106</f>
        <v>0</v>
      </c>
      <c r="AU54" s="295">
        <f>'Data Input - Option 5'!AY106</f>
        <v>0</v>
      </c>
      <c r="AV54" s="295">
        <f>'Data Input - Option 5'!AZ106</f>
        <v>0</v>
      </c>
      <c r="AW54" s="295">
        <f>'Data Input - Option 5'!BA106</f>
        <v>0</v>
      </c>
      <c r="AX54" s="295">
        <f>'Data Input - Option 5'!BB106</f>
        <v>0</v>
      </c>
      <c r="AY54" s="295">
        <f>'Data Input - Option 5'!BC106</f>
        <v>0</v>
      </c>
      <c r="AZ54" s="295">
        <f>'Data Input - Option 5'!BD106</f>
        <v>0</v>
      </c>
      <c r="BA54" s="295">
        <f>'Data Input - Option 5'!BE106</f>
        <v>0</v>
      </c>
      <c r="BB54" s="295">
        <f>'Data Input - Option 5'!BF106</f>
        <v>0</v>
      </c>
      <c r="BC54" s="295">
        <f>'Data Input - Option 5'!BG106</f>
        <v>0</v>
      </c>
      <c r="BD54" s="295">
        <f>'Data Input - Option 5'!BH106</f>
        <v>0</v>
      </c>
      <c r="BE54" s="295">
        <f>'Data Input - Option 5'!BI106</f>
        <v>0</v>
      </c>
      <c r="BF54" s="295">
        <f>'Data Input - Option 5'!BJ106</f>
        <v>0</v>
      </c>
      <c r="BG54" s="295">
        <f>'Data Input - Option 5'!BK106</f>
        <v>0</v>
      </c>
      <c r="BH54" s="295">
        <f>'Data Input - Option 5'!BL106</f>
        <v>0</v>
      </c>
      <c r="BI54" s="295">
        <f>'Data Input - Option 5'!BM106</f>
        <v>0</v>
      </c>
      <c r="BJ54" s="295">
        <f>'Data Input - Option 5'!BN106</f>
        <v>0</v>
      </c>
      <c r="BK54" s="295">
        <f>'Data Input - Option 5'!BO106</f>
        <v>0</v>
      </c>
      <c r="BL54" s="295">
        <f>'Data Input - Option 5'!BP106</f>
        <v>0</v>
      </c>
      <c r="BM54" s="295">
        <f>'Data Input - Option 5'!BQ106</f>
        <v>0</v>
      </c>
      <c r="BN54" s="295">
        <f>'Data Input - Option 5'!BR106</f>
        <v>0</v>
      </c>
      <c r="BO54" s="295">
        <f>'Data Input - Option 5'!BS106</f>
        <v>0</v>
      </c>
      <c r="BP54" s="295">
        <f>'Data Input - Option 5'!BT106</f>
        <v>0</v>
      </c>
      <c r="BQ54" s="295">
        <f>'Data Input - Option 5'!BU106</f>
        <v>0</v>
      </c>
      <c r="BR54" s="295">
        <f>'Data Input - Option 5'!BV106</f>
        <v>0</v>
      </c>
      <c r="BS54" s="295">
        <f>'Data Input - Option 5'!BW106</f>
        <v>0</v>
      </c>
      <c r="BT54" s="295">
        <f>'Data Input - Option 5'!BX106</f>
        <v>0</v>
      </c>
      <c r="BU54" s="295">
        <f>'Data Input - Option 5'!BY106</f>
        <v>0</v>
      </c>
      <c r="BV54" s="295">
        <f>'Data Input - Option 5'!BZ106</f>
        <v>0</v>
      </c>
      <c r="BW54" s="295">
        <f>'Data Input - Option 5'!CA106</f>
        <v>0</v>
      </c>
      <c r="BX54" s="295">
        <f>'Data Input - Option 5'!CB106</f>
        <v>0</v>
      </c>
      <c r="BY54" s="295">
        <f>'Data Input - Option 5'!CC106</f>
        <v>0</v>
      </c>
      <c r="BZ54" s="295">
        <f>'Data Input - Option 5'!CD106</f>
        <v>0</v>
      </c>
      <c r="CA54" s="295">
        <f>'Data Input - Option 5'!CE106</f>
        <v>0</v>
      </c>
      <c r="CB54" s="295">
        <f>'Data Input - Option 5'!CF106</f>
        <v>0</v>
      </c>
      <c r="CC54" s="295">
        <f>'Data Input - Option 5'!CG106</f>
        <v>0</v>
      </c>
      <c r="CD54" s="295">
        <f>'Data Input - Option 5'!CH106</f>
        <v>0</v>
      </c>
      <c r="CE54" s="295">
        <f>'Data Input - Option 5'!CI106</f>
        <v>0</v>
      </c>
      <c r="CF54" s="295">
        <f>'Data Input - Option 5'!CJ106</f>
        <v>0</v>
      </c>
      <c r="CG54" s="295">
        <f>'Data Input - Option 5'!CK106</f>
        <v>0</v>
      </c>
      <c r="CH54" s="295">
        <f>'Data Input - Option 5'!CL106</f>
        <v>0</v>
      </c>
      <c r="CI54" s="295">
        <f>'Data Input - Option 5'!CM106</f>
        <v>0</v>
      </c>
      <c r="CJ54" s="295">
        <f>'Data Input - Option 5'!CN106</f>
        <v>0</v>
      </c>
      <c r="CK54" s="295">
        <f>'Data Input - Option 5'!CO106</f>
        <v>0</v>
      </c>
      <c r="CL54" s="295">
        <f>'Data Input - Option 5'!CP106</f>
        <v>0</v>
      </c>
      <c r="CM54" s="295">
        <f>'Data Input - Option 5'!CQ106</f>
        <v>0</v>
      </c>
      <c r="CN54" s="295">
        <f>'Data Input - Option 5'!CR106</f>
        <v>0</v>
      </c>
      <c r="CO54" s="295">
        <f>'Data Input - Option 5'!CS106</f>
        <v>0</v>
      </c>
      <c r="CP54" s="295">
        <f>'Data Input - Option 5'!CT106</f>
        <v>0</v>
      </c>
      <c r="CQ54" s="295">
        <f>'Data Input - Option 5'!CU106</f>
        <v>0</v>
      </c>
      <c r="CR54" s="295">
        <f>'Data Input - Option 5'!CV106</f>
        <v>0</v>
      </c>
      <c r="CS54" s="295">
        <f>'Data Input - Option 5'!CW106</f>
        <v>0</v>
      </c>
      <c r="CT54" s="295">
        <f>'Data Input - Option 5'!CX106</f>
        <v>0</v>
      </c>
      <c r="CU54" s="295">
        <f>'Data Input - Option 5'!CY106</f>
        <v>0</v>
      </c>
      <c r="CV54" s="295">
        <f>'Data Input - Option 5'!CZ106</f>
        <v>0</v>
      </c>
      <c r="CW54" s="295">
        <f>'Data Input - Option 5'!DA106</f>
        <v>0</v>
      </c>
      <c r="CX54" s="295">
        <f>'Data Input - Option 5'!DB106</f>
        <v>0</v>
      </c>
      <c r="CY54" s="295">
        <f>'Data Input - Option 5'!DC106</f>
        <v>0</v>
      </c>
      <c r="CZ54" s="391"/>
    </row>
    <row r="55" spans="2:104" x14ac:dyDescent="0.25">
      <c r="B55" s="406">
        <f>'Data Input - Option 5'!D107</f>
        <v>0</v>
      </c>
      <c r="C55" s="390" t="s">
        <v>83</v>
      </c>
      <c r="D55" s="295">
        <f>'Data Input - Option 5'!H107</f>
        <v>0</v>
      </c>
      <c r="E55" s="295">
        <f>'Data Input - Option 5'!I107</f>
        <v>0</v>
      </c>
      <c r="F55" s="295">
        <f>'Data Input - Option 5'!J107</f>
        <v>0</v>
      </c>
      <c r="G55" s="295">
        <f>'Data Input - Option 5'!K107</f>
        <v>0</v>
      </c>
      <c r="H55" s="295">
        <f>'Data Input - Option 5'!L107</f>
        <v>0</v>
      </c>
      <c r="I55" s="295">
        <f>'Data Input - Option 5'!M107</f>
        <v>0</v>
      </c>
      <c r="J55" s="295">
        <f>'Data Input - Option 5'!N107</f>
        <v>0</v>
      </c>
      <c r="K55" s="295">
        <f>'Data Input - Option 5'!O107</f>
        <v>0</v>
      </c>
      <c r="L55" s="295">
        <f>'Data Input - Option 5'!P107</f>
        <v>0</v>
      </c>
      <c r="M55" s="295">
        <f>'Data Input - Option 5'!Q107</f>
        <v>0</v>
      </c>
      <c r="N55" s="295">
        <f>'Data Input - Option 5'!R107</f>
        <v>0</v>
      </c>
      <c r="O55" s="295">
        <f>'Data Input - Option 5'!S107</f>
        <v>0</v>
      </c>
      <c r="P55" s="295">
        <f>'Data Input - Option 5'!T107</f>
        <v>0</v>
      </c>
      <c r="Q55" s="295">
        <f>'Data Input - Option 5'!U107</f>
        <v>0</v>
      </c>
      <c r="R55" s="295">
        <f>'Data Input - Option 5'!V107</f>
        <v>0</v>
      </c>
      <c r="S55" s="295">
        <f>'Data Input - Option 5'!W107</f>
        <v>0</v>
      </c>
      <c r="T55" s="295">
        <f>'Data Input - Option 5'!X107</f>
        <v>0</v>
      </c>
      <c r="U55" s="295">
        <f>'Data Input - Option 5'!Y107</f>
        <v>0</v>
      </c>
      <c r="V55" s="295">
        <f>'Data Input - Option 5'!Z107</f>
        <v>0</v>
      </c>
      <c r="W55" s="295">
        <f>'Data Input - Option 5'!AA107</f>
        <v>0</v>
      </c>
      <c r="X55" s="295">
        <f>'Data Input - Option 5'!AB107</f>
        <v>0</v>
      </c>
      <c r="Y55" s="295">
        <f>'Data Input - Option 5'!AC107</f>
        <v>0</v>
      </c>
      <c r="Z55" s="295">
        <f>'Data Input - Option 5'!AD107</f>
        <v>0</v>
      </c>
      <c r="AA55" s="295">
        <f>'Data Input - Option 5'!AE107</f>
        <v>0</v>
      </c>
      <c r="AB55" s="295">
        <f>'Data Input - Option 5'!AF107</f>
        <v>0</v>
      </c>
      <c r="AC55" s="295">
        <f>'Data Input - Option 5'!AG107</f>
        <v>0</v>
      </c>
      <c r="AD55" s="295">
        <f>'Data Input - Option 5'!AH107</f>
        <v>0</v>
      </c>
      <c r="AE55" s="295">
        <f>'Data Input - Option 5'!AI107</f>
        <v>0</v>
      </c>
      <c r="AF55" s="295">
        <f>'Data Input - Option 5'!AJ107</f>
        <v>0</v>
      </c>
      <c r="AG55" s="295">
        <f>'Data Input - Option 5'!AK107</f>
        <v>0</v>
      </c>
      <c r="AH55" s="295">
        <f>'Data Input - Option 5'!AL107</f>
        <v>0</v>
      </c>
      <c r="AI55" s="295">
        <f>'Data Input - Option 5'!AM107</f>
        <v>0</v>
      </c>
      <c r="AJ55" s="295">
        <f>'Data Input - Option 5'!AN107</f>
        <v>0</v>
      </c>
      <c r="AK55" s="295">
        <f>'Data Input - Option 5'!AO107</f>
        <v>0</v>
      </c>
      <c r="AL55" s="295">
        <f>'Data Input - Option 5'!AP107</f>
        <v>0</v>
      </c>
      <c r="AM55" s="295">
        <f>'Data Input - Option 5'!AQ107</f>
        <v>0</v>
      </c>
      <c r="AN55" s="295">
        <f>'Data Input - Option 5'!AR107</f>
        <v>0</v>
      </c>
      <c r="AO55" s="295">
        <f>'Data Input - Option 5'!AS107</f>
        <v>0</v>
      </c>
      <c r="AP55" s="295">
        <f>'Data Input - Option 5'!AT107</f>
        <v>0</v>
      </c>
      <c r="AQ55" s="295">
        <f>'Data Input - Option 5'!AU107</f>
        <v>0</v>
      </c>
      <c r="AR55" s="295">
        <f>'Data Input - Option 5'!AV107</f>
        <v>0</v>
      </c>
      <c r="AS55" s="295">
        <f>'Data Input - Option 5'!AW107</f>
        <v>0</v>
      </c>
      <c r="AT55" s="295">
        <f>'Data Input - Option 5'!AX107</f>
        <v>0</v>
      </c>
      <c r="AU55" s="295">
        <f>'Data Input - Option 5'!AY107</f>
        <v>0</v>
      </c>
      <c r="AV55" s="295">
        <f>'Data Input - Option 5'!AZ107</f>
        <v>0</v>
      </c>
      <c r="AW55" s="295">
        <f>'Data Input - Option 5'!BA107</f>
        <v>0</v>
      </c>
      <c r="AX55" s="295">
        <f>'Data Input - Option 5'!BB107</f>
        <v>0</v>
      </c>
      <c r="AY55" s="295">
        <f>'Data Input - Option 5'!BC107</f>
        <v>0</v>
      </c>
      <c r="AZ55" s="295">
        <f>'Data Input - Option 5'!BD107</f>
        <v>0</v>
      </c>
      <c r="BA55" s="295">
        <f>'Data Input - Option 5'!BE107</f>
        <v>0</v>
      </c>
      <c r="BB55" s="295">
        <f>'Data Input - Option 5'!BF107</f>
        <v>0</v>
      </c>
      <c r="BC55" s="295">
        <f>'Data Input - Option 5'!BG107</f>
        <v>0</v>
      </c>
      <c r="BD55" s="295">
        <f>'Data Input - Option 5'!BH107</f>
        <v>0</v>
      </c>
      <c r="BE55" s="295">
        <f>'Data Input - Option 5'!BI107</f>
        <v>0</v>
      </c>
      <c r="BF55" s="295">
        <f>'Data Input - Option 5'!BJ107</f>
        <v>0</v>
      </c>
      <c r="BG55" s="295">
        <f>'Data Input - Option 5'!BK107</f>
        <v>0</v>
      </c>
      <c r="BH55" s="295">
        <f>'Data Input - Option 5'!BL107</f>
        <v>0</v>
      </c>
      <c r="BI55" s="295">
        <f>'Data Input - Option 5'!BM107</f>
        <v>0</v>
      </c>
      <c r="BJ55" s="295">
        <f>'Data Input - Option 5'!BN107</f>
        <v>0</v>
      </c>
      <c r="BK55" s="295">
        <f>'Data Input - Option 5'!BO107</f>
        <v>0</v>
      </c>
      <c r="BL55" s="295">
        <f>'Data Input - Option 5'!BP107</f>
        <v>0</v>
      </c>
      <c r="BM55" s="295">
        <f>'Data Input - Option 5'!BQ107</f>
        <v>0</v>
      </c>
      <c r="BN55" s="295">
        <f>'Data Input - Option 5'!BR107</f>
        <v>0</v>
      </c>
      <c r="BO55" s="295">
        <f>'Data Input - Option 5'!BS107</f>
        <v>0</v>
      </c>
      <c r="BP55" s="295">
        <f>'Data Input - Option 5'!BT107</f>
        <v>0</v>
      </c>
      <c r="BQ55" s="295">
        <f>'Data Input - Option 5'!BU107</f>
        <v>0</v>
      </c>
      <c r="BR55" s="295">
        <f>'Data Input - Option 5'!BV107</f>
        <v>0</v>
      </c>
      <c r="BS55" s="295">
        <f>'Data Input - Option 5'!BW107</f>
        <v>0</v>
      </c>
      <c r="BT55" s="295">
        <f>'Data Input - Option 5'!BX107</f>
        <v>0</v>
      </c>
      <c r="BU55" s="295">
        <f>'Data Input - Option 5'!BY107</f>
        <v>0</v>
      </c>
      <c r="BV55" s="295">
        <f>'Data Input - Option 5'!BZ107</f>
        <v>0</v>
      </c>
      <c r="BW55" s="295">
        <f>'Data Input - Option 5'!CA107</f>
        <v>0</v>
      </c>
      <c r="BX55" s="295">
        <f>'Data Input - Option 5'!CB107</f>
        <v>0</v>
      </c>
      <c r="BY55" s="295">
        <f>'Data Input - Option 5'!CC107</f>
        <v>0</v>
      </c>
      <c r="BZ55" s="295">
        <f>'Data Input - Option 5'!CD107</f>
        <v>0</v>
      </c>
      <c r="CA55" s="295">
        <f>'Data Input - Option 5'!CE107</f>
        <v>0</v>
      </c>
      <c r="CB55" s="295">
        <f>'Data Input - Option 5'!CF107</f>
        <v>0</v>
      </c>
      <c r="CC55" s="295">
        <f>'Data Input - Option 5'!CG107</f>
        <v>0</v>
      </c>
      <c r="CD55" s="295">
        <f>'Data Input - Option 5'!CH107</f>
        <v>0</v>
      </c>
      <c r="CE55" s="295">
        <f>'Data Input - Option 5'!CI107</f>
        <v>0</v>
      </c>
      <c r="CF55" s="295">
        <f>'Data Input - Option 5'!CJ107</f>
        <v>0</v>
      </c>
      <c r="CG55" s="295">
        <f>'Data Input - Option 5'!CK107</f>
        <v>0</v>
      </c>
      <c r="CH55" s="295">
        <f>'Data Input - Option 5'!CL107</f>
        <v>0</v>
      </c>
      <c r="CI55" s="295">
        <f>'Data Input - Option 5'!CM107</f>
        <v>0</v>
      </c>
      <c r="CJ55" s="295">
        <f>'Data Input - Option 5'!CN107</f>
        <v>0</v>
      </c>
      <c r="CK55" s="295">
        <f>'Data Input - Option 5'!CO107</f>
        <v>0</v>
      </c>
      <c r="CL55" s="295">
        <f>'Data Input - Option 5'!CP107</f>
        <v>0</v>
      </c>
      <c r="CM55" s="295">
        <f>'Data Input - Option 5'!CQ107</f>
        <v>0</v>
      </c>
      <c r="CN55" s="295">
        <f>'Data Input - Option 5'!CR107</f>
        <v>0</v>
      </c>
      <c r="CO55" s="295">
        <f>'Data Input - Option 5'!CS107</f>
        <v>0</v>
      </c>
      <c r="CP55" s="295">
        <f>'Data Input - Option 5'!CT107</f>
        <v>0</v>
      </c>
      <c r="CQ55" s="295">
        <f>'Data Input - Option 5'!CU107</f>
        <v>0</v>
      </c>
      <c r="CR55" s="295">
        <f>'Data Input - Option 5'!CV107</f>
        <v>0</v>
      </c>
      <c r="CS55" s="295">
        <f>'Data Input - Option 5'!CW107</f>
        <v>0</v>
      </c>
      <c r="CT55" s="295">
        <f>'Data Input - Option 5'!CX107</f>
        <v>0</v>
      </c>
      <c r="CU55" s="295">
        <f>'Data Input - Option 5'!CY107</f>
        <v>0</v>
      </c>
      <c r="CV55" s="295">
        <f>'Data Input - Option 5'!CZ107</f>
        <v>0</v>
      </c>
      <c r="CW55" s="295">
        <f>'Data Input - Option 5'!DA107</f>
        <v>0</v>
      </c>
      <c r="CX55" s="295">
        <f>'Data Input - Option 5'!DB107</f>
        <v>0</v>
      </c>
      <c r="CY55" s="295">
        <f>'Data Input - Option 5'!DC107</f>
        <v>0</v>
      </c>
      <c r="CZ55" s="391"/>
    </row>
    <row r="56" spans="2:104" x14ac:dyDescent="0.25">
      <c r="B56" s="406">
        <f>'Data Input - Option 5'!D108</f>
        <v>0</v>
      </c>
      <c r="C56" s="390" t="s">
        <v>83</v>
      </c>
      <c r="D56" s="295">
        <f>'Data Input - Option 5'!H108</f>
        <v>0</v>
      </c>
      <c r="E56" s="295">
        <f>'Data Input - Option 5'!I108</f>
        <v>0</v>
      </c>
      <c r="F56" s="295">
        <f>'Data Input - Option 5'!J108</f>
        <v>0</v>
      </c>
      <c r="G56" s="295">
        <f>'Data Input - Option 5'!K108</f>
        <v>0</v>
      </c>
      <c r="H56" s="295">
        <f>'Data Input - Option 5'!L108</f>
        <v>0</v>
      </c>
      <c r="I56" s="295">
        <f>'Data Input - Option 5'!M108</f>
        <v>0</v>
      </c>
      <c r="J56" s="295">
        <f>'Data Input - Option 5'!N108</f>
        <v>0</v>
      </c>
      <c r="K56" s="295">
        <f>'Data Input - Option 5'!O108</f>
        <v>0</v>
      </c>
      <c r="L56" s="295">
        <f>'Data Input - Option 5'!P108</f>
        <v>0</v>
      </c>
      <c r="M56" s="295">
        <f>'Data Input - Option 5'!Q108</f>
        <v>0</v>
      </c>
      <c r="N56" s="295">
        <f>'Data Input - Option 5'!R108</f>
        <v>0</v>
      </c>
      <c r="O56" s="295">
        <f>'Data Input - Option 5'!S108</f>
        <v>0</v>
      </c>
      <c r="P56" s="295">
        <f>'Data Input - Option 5'!T108</f>
        <v>0</v>
      </c>
      <c r="Q56" s="295">
        <f>'Data Input - Option 5'!U108</f>
        <v>0</v>
      </c>
      <c r="R56" s="295">
        <f>'Data Input - Option 5'!V108</f>
        <v>0</v>
      </c>
      <c r="S56" s="295">
        <f>'Data Input - Option 5'!W108</f>
        <v>0</v>
      </c>
      <c r="T56" s="295">
        <f>'Data Input - Option 5'!X108</f>
        <v>0</v>
      </c>
      <c r="U56" s="295">
        <f>'Data Input - Option 5'!Y108</f>
        <v>0</v>
      </c>
      <c r="V56" s="295">
        <f>'Data Input - Option 5'!Z108</f>
        <v>0</v>
      </c>
      <c r="W56" s="295">
        <f>'Data Input - Option 5'!AA108</f>
        <v>0</v>
      </c>
      <c r="X56" s="295">
        <f>'Data Input - Option 5'!AB108</f>
        <v>0</v>
      </c>
      <c r="Y56" s="295">
        <f>'Data Input - Option 5'!AC108</f>
        <v>0</v>
      </c>
      <c r="Z56" s="295">
        <f>'Data Input - Option 5'!AD108</f>
        <v>0</v>
      </c>
      <c r="AA56" s="295">
        <f>'Data Input - Option 5'!AE108</f>
        <v>0</v>
      </c>
      <c r="AB56" s="295">
        <f>'Data Input - Option 5'!AF108</f>
        <v>0</v>
      </c>
      <c r="AC56" s="295">
        <f>'Data Input - Option 5'!AG108</f>
        <v>0</v>
      </c>
      <c r="AD56" s="295">
        <f>'Data Input - Option 5'!AH108</f>
        <v>0</v>
      </c>
      <c r="AE56" s="295">
        <f>'Data Input - Option 5'!AI108</f>
        <v>0</v>
      </c>
      <c r="AF56" s="295">
        <f>'Data Input - Option 5'!AJ108</f>
        <v>0</v>
      </c>
      <c r="AG56" s="295">
        <f>'Data Input - Option 5'!AK108</f>
        <v>0</v>
      </c>
      <c r="AH56" s="295">
        <f>'Data Input - Option 5'!AL108</f>
        <v>0</v>
      </c>
      <c r="AI56" s="295">
        <f>'Data Input - Option 5'!AM108</f>
        <v>0</v>
      </c>
      <c r="AJ56" s="295">
        <f>'Data Input - Option 5'!AN108</f>
        <v>0</v>
      </c>
      <c r="AK56" s="295">
        <f>'Data Input - Option 5'!AO108</f>
        <v>0</v>
      </c>
      <c r="AL56" s="295">
        <f>'Data Input - Option 5'!AP108</f>
        <v>0</v>
      </c>
      <c r="AM56" s="295">
        <f>'Data Input - Option 5'!AQ108</f>
        <v>0</v>
      </c>
      <c r="AN56" s="295">
        <f>'Data Input - Option 5'!AR108</f>
        <v>0</v>
      </c>
      <c r="AO56" s="295">
        <f>'Data Input - Option 5'!AS108</f>
        <v>0</v>
      </c>
      <c r="AP56" s="295">
        <f>'Data Input - Option 5'!AT108</f>
        <v>0</v>
      </c>
      <c r="AQ56" s="295">
        <f>'Data Input - Option 5'!AU108</f>
        <v>0</v>
      </c>
      <c r="AR56" s="295">
        <f>'Data Input - Option 5'!AV108</f>
        <v>0</v>
      </c>
      <c r="AS56" s="295">
        <f>'Data Input - Option 5'!AW108</f>
        <v>0</v>
      </c>
      <c r="AT56" s="295">
        <f>'Data Input - Option 5'!AX108</f>
        <v>0</v>
      </c>
      <c r="AU56" s="295">
        <f>'Data Input - Option 5'!AY108</f>
        <v>0</v>
      </c>
      <c r="AV56" s="295">
        <f>'Data Input - Option 5'!AZ108</f>
        <v>0</v>
      </c>
      <c r="AW56" s="295">
        <f>'Data Input - Option 5'!BA108</f>
        <v>0</v>
      </c>
      <c r="AX56" s="295">
        <f>'Data Input - Option 5'!BB108</f>
        <v>0</v>
      </c>
      <c r="AY56" s="295">
        <f>'Data Input - Option 5'!BC108</f>
        <v>0</v>
      </c>
      <c r="AZ56" s="295">
        <f>'Data Input - Option 5'!BD108</f>
        <v>0</v>
      </c>
      <c r="BA56" s="295">
        <f>'Data Input - Option 5'!BE108</f>
        <v>0</v>
      </c>
      <c r="BB56" s="295">
        <f>'Data Input - Option 5'!BF108</f>
        <v>0</v>
      </c>
      <c r="BC56" s="295">
        <f>'Data Input - Option 5'!BG108</f>
        <v>0</v>
      </c>
      <c r="BD56" s="295">
        <f>'Data Input - Option 5'!BH108</f>
        <v>0</v>
      </c>
      <c r="BE56" s="295">
        <f>'Data Input - Option 5'!BI108</f>
        <v>0</v>
      </c>
      <c r="BF56" s="295">
        <f>'Data Input - Option 5'!BJ108</f>
        <v>0</v>
      </c>
      <c r="BG56" s="295">
        <f>'Data Input - Option 5'!BK108</f>
        <v>0</v>
      </c>
      <c r="BH56" s="295">
        <f>'Data Input - Option 5'!BL108</f>
        <v>0</v>
      </c>
      <c r="BI56" s="295">
        <f>'Data Input - Option 5'!BM108</f>
        <v>0</v>
      </c>
      <c r="BJ56" s="295">
        <f>'Data Input - Option 5'!BN108</f>
        <v>0</v>
      </c>
      <c r="BK56" s="295">
        <f>'Data Input - Option 5'!BO108</f>
        <v>0</v>
      </c>
      <c r="BL56" s="295">
        <f>'Data Input - Option 5'!BP108</f>
        <v>0</v>
      </c>
      <c r="BM56" s="295">
        <f>'Data Input - Option 5'!BQ108</f>
        <v>0</v>
      </c>
      <c r="BN56" s="295">
        <f>'Data Input - Option 5'!BR108</f>
        <v>0</v>
      </c>
      <c r="BO56" s="295">
        <f>'Data Input - Option 5'!BS108</f>
        <v>0</v>
      </c>
      <c r="BP56" s="295">
        <f>'Data Input - Option 5'!BT108</f>
        <v>0</v>
      </c>
      <c r="BQ56" s="295">
        <f>'Data Input - Option 5'!BU108</f>
        <v>0</v>
      </c>
      <c r="BR56" s="295">
        <f>'Data Input - Option 5'!BV108</f>
        <v>0</v>
      </c>
      <c r="BS56" s="295">
        <f>'Data Input - Option 5'!BW108</f>
        <v>0</v>
      </c>
      <c r="BT56" s="295">
        <f>'Data Input - Option 5'!BX108</f>
        <v>0</v>
      </c>
      <c r="BU56" s="295">
        <f>'Data Input - Option 5'!BY108</f>
        <v>0</v>
      </c>
      <c r="BV56" s="295">
        <f>'Data Input - Option 5'!BZ108</f>
        <v>0</v>
      </c>
      <c r="BW56" s="295">
        <f>'Data Input - Option 5'!CA108</f>
        <v>0</v>
      </c>
      <c r="BX56" s="295">
        <f>'Data Input - Option 5'!CB108</f>
        <v>0</v>
      </c>
      <c r="BY56" s="295">
        <f>'Data Input - Option 5'!CC108</f>
        <v>0</v>
      </c>
      <c r="BZ56" s="295">
        <f>'Data Input - Option 5'!CD108</f>
        <v>0</v>
      </c>
      <c r="CA56" s="295">
        <f>'Data Input - Option 5'!CE108</f>
        <v>0</v>
      </c>
      <c r="CB56" s="295">
        <f>'Data Input - Option 5'!CF108</f>
        <v>0</v>
      </c>
      <c r="CC56" s="295">
        <f>'Data Input - Option 5'!CG108</f>
        <v>0</v>
      </c>
      <c r="CD56" s="295">
        <f>'Data Input - Option 5'!CH108</f>
        <v>0</v>
      </c>
      <c r="CE56" s="295">
        <f>'Data Input - Option 5'!CI108</f>
        <v>0</v>
      </c>
      <c r="CF56" s="295">
        <f>'Data Input - Option 5'!CJ108</f>
        <v>0</v>
      </c>
      <c r="CG56" s="295">
        <f>'Data Input - Option 5'!CK108</f>
        <v>0</v>
      </c>
      <c r="CH56" s="295">
        <f>'Data Input - Option 5'!CL108</f>
        <v>0</v>
      </c>
      <c r="CI56" s="295">
        <f>'Data Input - Option 5'!CM108</f>
        <v>0</v>
      </c>
      <c r="CJ56" s="295">
        <f>'Data Input - Option 5'!CN108</f>
        <v>0</v>
      </c>
      <c r="CK56" s="295">
        <f>'Data Input - Option 5'!CO108</f>
        <v>0</v>
      </c>
      <c r="CL56" s="295">
        <f>'Data Input - Option 5'!CP108</f>
        <v>0</v>
      </c>
      <c r="CM56" s="295">
        <f>'Data Input - Option 5'!CQ108</f>
        <v>0</v>
      </c>
      <c r="CN56" s="295">
        <f>'Data Input - Option 5'!CR108</f>
        <v>0</v>
      </c>
      <c r="CO56" s="295">
        <f>'Data Input - Option 5'!CS108</f>
        <v>0</v>
      </c>
      <c r="CP56" s="295">
        <f>'Data Input - Option 5'!CT108</f>
        <v>0</v>
      </c>
      <c r="CQ56" s="295">
        <f>'Data Input - Option 5'!CU108</f>
        <v>0</v>
      </c>
      <c r="CR56" s="295">
        <f>'Data Input - Option 5'!CV108</f>
        <v>0</v>
      </c>
      <c r="CS56" s="295">
        <f>'Data Input - Option 5'!CW108</f>
        <v>0</v>
      </c>
      <c r="CT56" s="295">
        <f>'Data Input - Option 5'!CX108</f>
        <v>0</v>
      </c>
      <c r="CU56" s="295">
        <f>'Data Input - Option 5'!CY108</f>
        <v>0</v>
      </c>
      <c r="CV56" s="295">
        <f>'Data Input - Option 5'!CZ108</f>
        <v>0</v>
      </c>
      <c r="CW56" s="295">
        <f>'Data Input - Option 5'!DA108</f>
        <v>0</v>
      </c>
      <c r="CX56" s="295">
        <f>'Data Input - Option 5'!DB108</f>
        <v>0</v>
      </c>
      <c r="CY56" s="295">
        <f>'Data Input - Option 5'!DC108</f>
        <v>0</v>
      </c>
      <c r="CZ56" s="391"/>
    </row>
    <row r="57" spans="2:104" x14ac:dyDescent="0.25">
      <c r="B57" s="406">
        <f>'Data Input - Option 5'!D109</f>
        <v>0</v>
      </c>
      <c r="C57" s="390" t="s">
        <v>83</v>
      </c>
      <c r="D57" s="295">
        <f>'Data Input - Option 5'!H109</f>
        <v>0</v>
      </c>
      <c r="E57" s="295">
        <f>'Data Input - Option 5'!I109</f>
        <v>0</v>
      </c>
      <c r="F57" s="295">
        <f>'Data Input - Option 5'!J109</f>
        <v>0</v>
      </c>
      <c r="G57" s="295">
        <f>'Data Input - Option 5'!K109</f>
        <v>0</v>
      </c>
      <c r="H57" s="295">
        <f>'Data Input - Option 5'!L109</f>
        <v>0</v>
      </c>
      <c r="I57" s="295">
        <f>'Data Input - Option 5'!M109</f>
        <v>0</v>
      </c>
      <c r="J57" s="295">
        <f>'Data Input - Option 5'!N109</f>
        <v>0</v>
      </c>
      <c r="K57" s="295">
        <f>'Data Input - Option 5'!O109</f>
        <v>0</v>
      </c>
      <c r="L57" s="295">
        <f>'Data Input - Option 5'!P109</f>
        <v>0</v>
      </c>
      <c r="M57" s="295">
        <f>'Data Input - Option 5'!Q109</f>
        <v>0</v>
      </c>
      <c r="N57" s="295">
        <f>'Data Input - Option 5'!R109</f>
        <v>0</v>
      </c>
      <c r="O57" s="295">
        <f>'Data Input - Option 5'!S109</f>
        <v>0</v>
      </c>
      <c r="P57" s="295">
        <f>'Data Input - Option 5'!T109</f>
        <v>0</v>
      </c>
      <c r="Q57" s="295">
        <f>'Data Input - Option 5'!U109</f>
        <v>0</v>
      </c>
      <c r="R57" s="295">
        <f>'Data Input - Option 5'!V109</f>
        <v>0</v>
      </c>
      <c r="S57" s="295">
        <f>'Data Input - Option 5'!W109</f>
        <v>0</v>
      </c>
      <c r="T57" s="295">
        <f>'Data Input - Option 5'!X109</f>
        <v>0</v>
      </c>
      <c r="U57" s="295">
        <f>'Data Input - Option 5'!Y109</f>
        <v>0</v>
      </c>
      <c r="V57" s="295">
        <f>'Data Input - Option 5'!Z109</f>
        <v>0</v>
      </c>
      <c r="W57" s="295">
        <f>'Data Input - Option 5'!AA109</f>
        <v>0</v>
      </c>
      <c r="X57" s="295">
        <f>'Data Input - Option 5'!AB109</f>
        <v>0</v>
      </c>
      <c r="Y57" s="295">
        <f>'Data Input - Option 5'!AC109</f>
        <v>0</v>
      </c>
      <c r="Z57" s="295">
        <f>'Data Input - Option 5'!AD109</f>
        <v>0</v>
      </c>
      <c r="AA57" s="295">
        <f>'Data Input - Option 5'!AE109</f>
        <v>0</v>
      </c>
      <c r="AB57" s="295">
        <f>'Data Input - Option 5'!AF109</f>
        <v>0</v>
      </c>
      <c r="AC57" s="295">
        <f>'Data Input - Option 5'!AG109</f>
        <v>0</v>
      </c>
      <c r="AD57" s="295">
        <f>'Data Input - Option 5'!AH109</f>
        <v>0</v>
      </c>
      <c r="AE57" s="295">
        <f>'Data Input - Option 5'!AI109</f>
        <v>0</v>
      </c>
      <c r="AF57" s="295">
        <f>'Data Input - Option 5'!AJ109</f>
        <v>0</v>
      </c>
      <c r="AG57" s="295">
        <f>'Data Input - Option 5'!AK109</f>
        <v>0</v>
      </c>
      <c r="AH57" s="295">
        <f>'Data Input - Option 5'!AL109</f>
        <v>0</v>
      </c>
      <c r="AI57" s="295">
        <f>'Data Input - Option 5'!AM109</f>
        <v>0</v>
      </c>
      <c r="AJ57" s="295">
        <f>'Data Input - Option 5'!AN109</f>
        <v>0</v>
      </c>
      <c r="AK57" s="295">
        <f>'Data Input - Option 5'!AO109</f>
        <v>0</v>
      </c>
      <c r="AL57" s="295">
        <f>'Data Input - Option 5'!AP109</f>
        <v>0</v>
      </c>
      <c r="AM57" s="295">
        <f>'Data Input - Option 5'!AQ109</f>
        <v>0</v>
      </c>
      <c r="AN57" s="295">
        <f>'Data Input - Option 5'!AR109</f>
        <v>0</v>
      </c>
      <c r="AO57" s="295">
        <f>'Data Input - Option 5'!AS109</f>
        <v>0</v>
      </c>
      <c r="AP57" s="295">
        <f>'Data Input - Option 5'!AT109</f>
        <v>0</v>
      </c>
      <c r="AQ57" s="295">
        <f>'Data Input - Option 5'!AU109</f>
        <v>0</v>
      </c>
      <c r="AR57" s="295">
        <f>'Data Input - Option 5'!AV109</f>
        <v>0</v>
      </c>
      <c r="AS57" s="295">
        <f>'Data Input - Option 5'!AW109</f>
        <v>0</v>
      </c>
      <c r="AT57" s="295">
        <f>'Data Input - Option 5'!AX109</f>
        <v>0</v>
      </c>
      <c r="AU57" s="295">
        <f>'Data Input - Option 5'!AY109</f>
        <v>0</v>
      </c>
      <c r="AV57" s="295">
        <f>'Data Input - Option 5'!AZ109</f>
        <v>0</v>
      </c>
      <c r="AW57" s="295">
        <f>'Data Input - Option 5'!BA109</f>
        <v>0</v>
      </c>
      <c r="AX57" s="295">
        <f>'Data Input - Option 5'!BB109</f>
        <v>0</v>
      </c>
      <c r="AY57" s="295">
        <f>'Data Input - Option 5'!BC109</f>
        <v>0</v>
      </c>
      <c r="AZ57" s="295">
        <f>'Data Input - Option 5'!BD109</f>
        <v>0</v>
      </c>
      <c r="BA57" s="295">
        <f>'Data Input - Option 5'!BE109</f>
        <v>0</v>
      </c>
      <c r="BB57" s="295">
        <f>'Data Input - Option 5'!BF109</f>
        <v>0</v>
      </c>
      <c r="BC57" s="295">
        <f>'Data Input - Option 5'!BG109</f>
        <v>0</v>
      </c>
      <c r="BD57" s="295">
        <f>'Data Input - Option 5'!BH109</f>
        <v>0</v>
      </c>
      <c r="BE57" s="295">
        <f>'Data Input - Option 5'!BI109</f>
        <v>0</v>
      </c>
      <c r="BF57" s="295">
        <f>'Data Input - Option 5'!BJ109</f>
        <v>0</v>
      </c>
      <c r="BG57" s="295">
        <f>'Data Input - Option 5'!BK109</f>
        <v>0</v>
      </c>
      <c r="BH57" s="295">
        <f>'Data Input - Option 5'!BL109</f>
        <v>0</v>
      </c>
      <c r="BI57" s="295">
        <f>'Data Input - Option 5'!BM109</f>
        <v>0</v>
      </c>
      <c r="BJ57" s="295">
        <f>'Data Input - Option 5'!BN109</f>
        <v>0</v>
      </c>
      <c r="BK57" s="295">
        <f>'Data Input - Option 5'!BO109</f>
        <v>0</v>
      </c>
      <c r="BL57" s="295">
        <f>'Data Input - Option 5'!BP109</f>
        <v>0</v>
      </c>
      <c r="BM57" s="295">
        <f>'Data Input - Option 5'!BQ109</f>
        <v>0</v>
      </c>
      <c r="BN57" s="295">
        <f>'Data Input - Option 5'!BR109</f>
        <v>0</v>
      </c>
      <c r="BO57" s="295">
        <f>'Data Input - Option 5'!BS109</f>
        <v>0</v>
      </c>
      <c r="BP57" s="295">
        <f>'Data Input - Option 5'!BT109</f>
        <v>0</v>
      </c>
      <c r="BQ57" s="295">
        <f>'Data Input - Option 5'!BU109</f>
        <v>0</v>
      </c>
      <c r="BR57" s="295">
        <f>'Data Input - Option 5'!BV109</f>
        <v>0</v>
      </c>
      <c r="BS57" s="295">
        <f>'Data Input - Option 5'!BW109</f>
        <v>0</v>
      </c>
      <c r="BT57" s="295">
        <f>'Data Input - Option 5'!BX109</f>
        <v>0</v>
      </c>
      <c r="BU57" s="295">
        <f>'Data Input - Option 5'!BY109</f>
        <v>0</v>
      </c>
      <c r="BV57" s="295">
        <f>'Data Input - Option 5'!BZ109</f>
        <v>0</v>
      </c>
      <c r="BW57" s="295">
        <f>'Data Input - Option 5'!CA109</f>
        <v>0</v>
      </c>
      <c r="BX57" s="295">
        <f>'Data Input - Option 5'!CB109</f>
        <v>0</v>
      </c>
      <c r="BY57" s="295">
        <f>'Data Input - Option 5'!CC109</f>
        <v>0</v>
      </c>
      <c r="BZ57" s="295">
        <f>'Data Input - Option 5'!CD109</f>
        <v>0</v>
      </c>
      <c r="CA57" s="295">
        <f>'Data Input - Option 5'!CE109</f>
        <v>0</v>
      </c>
      <c r="CB57" s="295">
        <f>'Data Input - Option 5'!CF109</f>
        <v>0</v>
      </c>
      <c r="CC57" s="295">
        <f>'Data Input - Option 5'!CG109</f>
        <v>0</v>
      </c>
      <c r="CD57" s="295">
        <f>'Data Input - Option 5'!CH109</f>
        <v>0</v>
      </c>
      <c r="CE57" s="295">
        <f>'Data Input - Option 5'!CI109</f>
        <v>0</v>
      </c>
      <c r="CF57" s="295">
        <f>'Data Input - Option 5'!CJ109</f>
        <v>0</v>
      </c>
      <c r="CG57" s="295">
        <f>'Data Input - Option 5'!CK109</f>
        <v>0</v>
      </c>
      <c r="CH57" s="295">
        <f>'Data Input - Option 5'!CL109</f>
        <v>0</v>
      </c>
      <c r="CI57" s="295">
        <f>'Data Input - Option 5'!CM109</f>
        <v>0</v>
      </c>
      <c r="CJ57" s="295">
        <f>'Data Input - Option 5'!CN109</f>
        <v>0</v>
      </c>
      <c r="CK57" s="295">
        <f>'Data Input - Option 5'!CO109</f>
        <v>0</v>
      </c>
      <c r="CL57" s="295">
        <f>'Data Input - Option 5'!CP109</f>
        <v>0</v>
      </c>
      <c r="CM57" s="295">
        <f>'Data Input - Option 5'!CQ109</f>
        <v>0</v>
      </c>
      <c r="CN57" s="295">
        <f>'Data Input - Option 5'!CR109</f>
        <v>0</v>
      </c>
      <c r="CO57" s="295">
        <f>'Data Input - Option 5'!CS109</f>
        <v>0</v>
      </c>
      <c r="CP57" s="295">
        <f>'Data Input - Option 5'!CT109</f>
        <v>0</v>
      </c>
      <c r="CQ57" s="295">
        <f>'Data Input - Option 5'!CU109</f>
        <v>0</v>
      </c>
      <c r="CR57" s="295">
        <f>'Data Input - Option 5'!CV109</f>
        <v>0</v>
      </c>
      <c r="CS57" s="295">
        <f>'Data Input - Option 5'!CW109</f>
        <v>0</v>
      </c>
      <c r="CT57" s="295">
        <f>'Data Input - Option 5'!CX109</f>
        <v>0</v>
      </c>
      <c r="CU57" s="295">
        <f>'Data Input - Option 5'!CY109</f>
        <v>0</v>
      </c>
      <c r="CV57" s="295">
        <f>'Data Input - Option 5'!CZ109</f>
        <v>0</v>
      </c>
      <c r="CW57" s="295">
        <f>'Data Input - Option 5'!DA109</f>
        <v>0</v>
      </c>
      <c r="CX57" s="295">
        <f>'Data Input - Option 5'!DB109</f>
        <v>0</v>
      </c>
      <c r="CY57" s="295">
        <f>'Data Input - Option 5'!DC109</f>
        <v>0</v>
      </c>
      <c r="CZ57" s="391"/>
    </row>
    <row r="58" spans="2:104" x14ac:dyDescent="0.25">
      <c r="B58" s="406">
        <f>'Data Input - Option 5'!D110</f>
        <v>0</v>
      </c>
      <c r="C58" s="390" t="s">
        <v>83</v>
      </c>
      <c r="D58" s="295">
        <f>'Data Input - Option 5'!H110</f>
        <v>0</v>
      </c>
      <c r="E58" s="295">
        <f>'Data Input - Option 5'!I110</f>
        <v>0</v>
      </c>
      <c r="F58" s="295">
        <f>'Data Input - Option 5'!J110</f>
        <v>0</v>
      </c>
      <c r="G58" s="295">
        <f>'Data Input - Option 5'!K110</f>
        <v>0</v>
      </c>
      <c r="H58" s="295">
        <f>'Data Input - Option 5'!L110</f>
        <v>0</v>
      </c>
      <c r="I58" s="295">
        <f>'Data Input - Option 5'!M110</f>
        <v>0</v>
      </c>
      <c r="J58" s="295">
        <f>'Data Input - Option 5'!N110</f>
        <v>0</v>
      </c>
      <c r="K58" s="295">
        <f>'Data Input - Option 5'!O110</f>
        <v>0</v>
      </c>
      <c r="L58" s="295">
        <f>'Data Input - Option 5'!P110</f>
        <v>0</v>
      </c>
      <c r="M58" s="295">
        <f>'Data Input - Option 5'!Q110</f>
        <v>0</v>
      </c>
      <c r="N58" s="295">
        <f>'Data Input - Option 5'!R110</f>
        <v>0</v>
      </c>
      <c r="O58" s="295">
        <f>'Data Input - Option 5'!S110</f>
        <v>0</v>
      </c>
      <c r="P58" s="295">
        <f>'Data Input - Option 5'!T110</f>
        <v>0</v>
      </c>
      <c r="Q58" s="295">
        <f>'Data Input - Option 5'!U110</f>
        <v>0</v>
      </c>
      <c r="R58" s="295">
        <f>'Data Input - Option 5'!V110</f>
        <v>0</v>
      </c>
      <c r="S58" s="295">
        <f>'Data Input - Option 5'!W110</f>
        <v>0</v>
      </c>
      <c r="T58" s="295">
        <f>'Data Input - Option 5'!X110</f>
        <v>0</v>
      </c>
      <c r="U58" s="295">
        <f>'Data Input - Option 5'!Y110</f>
        <v>0</v>
      </c>
      <c r="V58" s="295">
        <f>'Data Input - Option 5'!Z110</f>
        <v>0</v>
      </c>
      <c r="W58" s="295">
        <f>'Data Input - Option 5'!AA110</f>
        <v>0</v>
      </c>
      <c r="X58" s="295">
        <f>'Data Input - Option 5'!AB110</f>
        <v>0</v>
      </c>
      <c r="Y58" s="295">
        <f>'Data Input - Option 5'!AC110</f>
        <v>0</v>
      </c>
      <c r="Z58" s="295">
        <f>'Data Input - Option 5'!AD110</f>
        <v>0</v>
      </c>
      <c r="AA58" s="295">
        <f>'Data Input - Option 5'!AE110</f>
        <v>0</v>
      </c>
      <c r="AB58" s="295">
        <f>'Data Input - Option 5'!AF110</f>
        <v>0</v>
      </c>
      <c r="AC58" s="295">
        <f>'Data Input - Option 5'!AG110</f>
        <v>0</v>
      </c>
      <c r="AD58" s="295">
        <f>'Data Input - Option 5'!AH110</f>
        <v>0</v>
      </c>
      <c r="AE58" s="295">
        <f>'Data Input - Option 5'!AI110</f>
        <v>0</v>
      </c>
      <c r="AF58" s="295">
        <f>'Data Input - Option 5'!AJ110</f>
        <v>0</v>
      </c>
      <c r="AG58" s="295">
        <f>'Data Input - Option 5'!AK110</f>
        <v>0</v>
      </c>
      <c r="AH58" s="295">
        <f>'Data Input - Option 5'!AL110</f>
        <v>0</v>
      </c>
      <c r="AI58" s="295">
        <f>'Data Input - Option 5'!AM110</f>
        <v>0</v>
      </c>
      <c r="AJ58" s="295">
        <f>'Data Input - Option 5'!AN110</f>
        <v>0</v>
      </c>
      <c r="AK58" s="295">
        <f>'Data Input - Option 5'!AO110</f>
        <v>0</v>
      </c>
      <c r="AL58" s="295">
        <f>'Data Input - Option 5'!AP110</f>
        <v>0</v>
      </c>
      <c r="AM58" s="295">
        <f>'Data Input - Option 5'!AQ110</f>
        <v>0</v>
      </c>
      <c r="AN58" s="295">
        <f>'Data Input - Option 5'!AR110</f>
        <v>0</v>
      </c>
      <c r="AO58" s="295">
        <f>'Data Input - Option 5'!AS110</f>
        <v>0</v>
      </c>
      <c r="AP58" s="295">
        <f>'Data Input - Option 5'!AT110</f>
        <v>0</v>
      </c>
      <c r="AQ58" s="295">
        <f>'Data Input - Option 5'!AU110</f>
        <v>0</v>
      </c>
      <c r="AR58" s="295">
        <f>'Data Input - Option 5'!AV110</f>
        <v>0</v>
      </c>
      <c r="AS58" s="295">
        <f>'Data Input - Option 5'!AW110</f>
        <v>0</v>
      </c>
      <c r="AT58" s="295">
        <f>'Data Input - Option 5'!AX110</f>
        <v>0</v>
      </c>
      <c r="AU58" s="295">
        <f>'Data Input - Option 5'!AY110</f>
        <v>0</v>
      </c>
      <c r="AV58" s="295">
        <f>'Data Input - Option 5'!AZ110</f>
        <v>0</v>
      </c>
      <c r="AW58" s="295">
        <f>'Data Input - Option 5'!BA110</f>
        <v>0</v>
      </c>
      <c r="AX58" s="295">
        <f>'Data Input - Option 5'!BB110</f>
        <v>0</v>
      </c>
      <c r="AY58" s="295">
        <f>'Data Input - Option 5'!BC110</f>
        <v>0</v>
      </c>
      <c r="AZ58" s="295">
        <f>'Data Input - Option 5'!BD110</f>
        <v>0</v>
      </c>
      <c r="BA58" s="295">
        <f>'Data Input - Option 5'!BE110</f>
        <v>0</v>
      </c>
      <c r="BB58" s="295">
        <f>'Data Input - Option 5'!BF110</f>
        <v>0</v>
      </c>
      <c r="BC58" s="295">
        <f>'Data Input - Option 5'!BG110</f>
        <v>0</v>
      </c>
      <c r="BD58" s="295">
        <f>'Data Input - Option 5'!BH110</f>
        <v>0</v>
      </c>
      <c r="BE58" s="295">
        <f>'Data Input - Option 5'!BI110</f>
        <v>0</v>
      </c>
      <c r="BF58" s="295">
        <f>'Data Input - Option 5'!BJ110</f>
        <v>0</v>
      </c>
      <c r="BG58" s="295">
        <f>'Data Input - Option 5'!BK110</f>
        <v>0</v>
      </c>
      <c r="BH58" s="295">
        <f>'Data Input - Option 5'!BL110</f>
        <v>0</v>
      </c>
      <c r="BI58" s="295">
        <f>'Data Input - Option 5'!BM110</f>
        <v>0</v>
      </c>
      <c r="BJ58" s="295">
        <f>'Data Input - Option 5'!BN110</f>
        <v>0</v>
      </c>
      <c r="BK58" s="295">
        <f>'Data Input - Option 5'!BO110</f>
        <v>0</v>
      </c>
      <c r="BL58" s="295">
        <f>'Data Input - Option 5'!BP110</f>
        <v>0</v>
      </c>
      <c r="BM58" s="295">
        <f>'Data Input - Option 5'!BQ110</f>
        <v>0</v>
      </c>
      <c r="BN58" s="295">
        <f>'Data Input - Option 5'!BR110</f>
        <v>0</v>
      </c>
      <c r="BO58" s="295">
        <f>'Data Input - Option 5'!BS110</f>
        <v>0</v>
      </c>
      <c r="BP58" s="295">
        <f>'Data Input - Option 5'!BT110</f>
        <v>0</v>
      </c>
      <c r="BQ58" s="295">
        <f>'Data Input - Option 5'!BU110</f>
        <v>0</v>
      </c>
      <c r="BR58" s="295">
        <f>'Data Input - Option 5'!BV110</f>
        <v>0</v>
      </c>
      <c r="BS58" s="295">
        <f>'Data Input - Option 5'!BW110</f>
        <v>0</v>
      </c>
      <c r="BT58" s="295">
        <f>'Data Input - Option 5'!BX110</f>
        <v>0</v>
      </c>
      <c r="BU58" s="295">
        <f>'Data Input - Option 5'!BY110</f>
        <v>0</v>
      </c>
      <c r="BV58" s="295">
        <f>'Data Input - Option 5'!BZ110</f>
        <v>0</v>
      </c>
      <c r="BW58" s="295">
        <f>'Data Input - Option 5'!CA110</f>
        <v>0</v>
      </c>
      <c r="BX58" s="295">
        <f>'Data Input - Option 5'!CB110</f>
        <v>0</v>
      </c>
      <c r="BY58" s="295">
        <f>'Data Input - Option 5'!CC110</f>
        <v>0</v>
      </c>
      <c r="BZ58" s="295">
        <f>'Data Input - Option 5'!CD110</f>
        <v>0</v>
      </c>
      <c r="CA58" s="295">
        <f>'Data Input - Option 5'!CE110</f>
        <v>0</v>
      </c>
      <c r="CB58" s="295">
        <f>'Data Input - Option 5'!CF110</f>
        <v>0</v>
      </c>
      <c r="CC58" s="295">
        <f>'Data Input - Option 5'!CG110</f>
        <v>0</v>
      </c>
      <c r="CD58" s="295">
        <f>'Data Input - Option 5'!CH110</f>
        <v>0</v>
      </c>
      <c r="CE58" s="295">
        <f>'Data Input - Option 5'!CI110</f>
        <v>0</v>
      </c>
      <c r="CF58" s="295">
        <f>'Data Input - Option 5'!CJ110</f>
        <v>0</v>
      </c>
      <c r="CG58" s="295">
        <f>'Data Input - Option 5'!CK110</f>
        <v>0</v>
      </c>
      <c r="CH58" s="295">
        <f>'Data Input - Option 5'!CL110</f>
        <v>0</v>
      </c>
      <c r="CI58" s="295">
        <f>'Data Input - Option 5'!CM110</f>
        <v>0</v>
      </c>
      <c r="CJ58" s="295">
        <f>'Data Input - Option 5'!CN110</f>
        <v>0</v>
      </c>
      <c r="CK58" s="295">
        <f>'Data Input - Option 5'!CO110</f>
        <v>0</v>
      </c>
      <c r="CL58" s="295">
        <f>'Data Input - Option 5'!CP110</f>
        <v>0</v>
      </c>
      <c r="CM58" s="295">
        <f>'Data Input - Option 5'!CQ110</f>
        <v>0</v>
      </c>
      <c r="CN58" s="295">
        <f>'Data Input - Option 5'!CR110</f>
        <v>0</v>
      </c>
      <c r="CO58" s="295">
        <f>'Data Input - Option 5'!CS110</f>
        <v>0</v>
      </c>
      <c r="CP58" s="295">
        <f>'Data Input - Option 5'!CT110</f>
        <v>0</v>
      </c>
      <c r="CQ58" s="295">
        <f>'Data Input - Option 5'!CU110</f>
        <v>0</v>
      </c>
      <c r="CR58" s="295">
        <f>'Data Input - Option 5'!CV110</f>
        <v>0</v>
      </c>
      <c r="CS58" s="295">
        <f>'Data Input - Option 5'!CW110</f>
        <v>0</v>
      </c>
      <c r="CT58" s="295">
        <f>'Data Input - Option 5'!CX110</f>
        <v>0</v>
      </c>
      <c r="CU58" s="295">
        <f>'Data Input - Option 5'!CY110</f>
        <v>0</v>
      </c>
      <c r="CV58" s="295">
        <f>'Data Input - Option 5'!CZ110</f>
        <v>0</v>
      </c>
      <c r="CW58" s="295">
        <f>'Data Input - Option 5'!DA110</f>
        <v>0</v>
      </c>
      <c r="CX58" s="295">
        <f>'Data Input - Option 5'!DB110</f>
        <v>0</v>
      </c>
      <c r="CY58" s="295">
        <f>'Data Input - Option 5'!DC110</f>
        <v>0</v>
      </c>
      <c r="CZ58" s="391"/>
    </row>
    <row r="59" spans="2:104" x14ac:dyDescent="0.25">
      <c r="B59" s="392"/>
      <c r="C59" s="39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0"/>
      <c r="CA59" s="50"/>
      <c r="CB59" s="50"/>
      <c r="CC59" s="50"/>
      <c r="CD59" s="50"/>
      <c r="CE59" s="50"/>
      <c r="CF59" s="50"/>
      <c r="CG59" s="50"/>
      <c r="CH59" s="50"/>
      <c r="CI59" s="50"/>
      <c r="CJ59" s="50"/>
      <c r="CK59" s="50"/>
      <c r="CL59" s="50"/>
      <c r="CM59" s="50"/>
      <c r="CN59" s="50"/>
      <c r="CO59" s="50"/>
      <c r="CP59" s="50"/>
      <c r="CQ59" s="50"/>
      <c r="CR59" s="50"/>
      <c r="CS59" s="50"/>
      <c r="CT59" s="50"/>
      <c r="CU59" s="50"/>
      <c r="CV59" s="50"/>
      <c r="CW59" s="50"/>
      <c r="CX59" s="50"/>
      <c r="CY59" s="50"/>
      <c r="CZ59" s="391"/>
    </row>
    <row r="60" spans="2:104" x14ac:dyDescent="0.25">
      <c r="B60" s="405" t="s">
        <v>168</v>
      </c>
      <c r="C60" s="39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0"/>
      <c r="CA60" s="50"/>
      <c r="CB60" s="50"/>
      <c r="CC60" s="50"/>
      <c r="CD60" s="50"/>
      <c r="CE60" s="50"/>
      <c r="CF60" s="50"/>
      <c r="CG60" s="50"/>
      <c r="CH60" s="50"/>
      <c r="CI60" s="50"/>
      <c r="CJ60" s="50"/>
      <c r="CK60" s="50"/>
      <c r="CL60" s="50"/>
      <c r="CM60" s="50"/>
      <c r="CN60" s="50"/>
      <c r="CO60" s="50"/>
      <c r="CP60" s="50"/>
      <c r="CQ60" s="50"/>
      <c r="CR60" s="50"/>
      <c r="CS60" s="50"/>
      <c r="CT60" s="50"/>
      <c r="CU60" s="50"/>
      <c r="CV60" s="50"/>
      <c r="CW60" s="50"/>
      <c r="CX60" s="50"/>
      <c r="CY60" s="50"/>
      <c r="CZ60" s="391"/>
    </row>
    <row r="61" spans="2:104" x14ac:dyDescent="0.25">
      <c r="B61" s="406">
        <f t="shared" ref="B61:B66" si="27">B53</f>
        <v>0</v>
      </c>
      <c r="C61" s="9" t="s">
        <v>1117</v>
      </c>
      <c r="D61" s="59" t="str">
        <f>IFERROR(IF(OR($C$67=FALSE,LEFT($B61,3)&lt;&gt;"NOX"),D53*INDEX('Damage costs'!$P$18:$P$70,MATCH($B61,'Damage costs'!$C$18:$C$70,0))/1000,D53*INDEX('Damage costs'!$T$18:$T$70,MATCH($B61,'Damage costs'!$C$18:$C$70,0))/1000),"")</f>
        <v/>
      </c>
      <c r="E61" s="59" t="str">
        <f>IFERROR(IF(OR($C$67=FALSE,LEFT($B61,3)&lt;&gt;"NOX"),E53*INDEX('Damage costs'!$P$18:$P$70,MATCH($B61,'Damage costs'!$C$18:$C$70,0))/1000,E53*INDEX('Damage costs'!$T$18:$T$70,MATCH($B61,'Damage costs'!$C$18:$C$70,0))/1000),"")</f>
        <v/>
      </c>
      <c r="F61" s="59" t="str">
        <f>IFERROR(IF(OR($C$67=FALSE,LEFT($B61,3)&lt;&gt;"NOX"),F53*INDEX('Damage costs'!$P$18:$P$70,MATCH($B61,'Damage costs'!$C$18:$C$70,0))/1000,F53*INDEX('Damage costs'!$T$18:$T$70,MATCH($B61,'Damage costs'!$C$18:$C$70,0))/1000),"")</f>
        <v/>
      </c>
      <c r="G61" s="59" t="str">
        <f>IFERROR(IF(OR($C$67=FALSE,LEFT($B61,3)&lt;&gt;"NOX"),G53*INDEX('Damage costs'!$P$18:$P$70,MATCH($B61,'Damage costs'!$C$18:$C$70,0))/1000,G53*INDEX('Damage costs'!$T$18:$T$70,MATCH($B61,'Damage costs'!$C$18:$C$70,0))/1000),"")</f>
        <v/>
      </c>
      <c r="H61" s="59" t="str">
        <f>IFERROR(IF(OR($C$67=FALSE,LEFT($B61,3)&lt;&gt;"NOX"),H53*INDEX('Damage costs'!$P$18:$P$70,MATCH($B61,'Damage costs'!$C$18:$C$70,0))/1000,H53*INDEX('Damage costs'!$T$18:$T$70,MATCH($B61,'Damage costs'!$C$18:$C$70,0))/1000),"")</f>
        <v/>
      </c>
      <c r="I61" s="59" t="str">
        <f>IFERROR(IF(OR($C$67=FALSE,LEFT($B61,3)&lt;&gt;"NOX"),I53*INDEX('Damage costs'!$P$18:$P$70,MATCH($B61,'Damage costs'!$C$18:$C$70,0))/1000,I53*INDEX('Damage costs'!$T$18:$T$70,MATCH($B61,'Damage costs'!$C$18:$C$70,0))/1000),"")</f>
        <v/>
      </c>
      <c r="J61" s="59" t="str">
        <f>IFERROR(IF(OR($C$67=FALSE,LEFT($B61,3)&lt;&gt;"NOX"),J53*INDEX('Damage costs'!$P$18:$P$70,MATCH($B61,'Damage costs'!$C$18:$C$70,0))/1000,J53*INDEX('Damage costs'!$T$18:$T$70,MATCH($B61,'Damage costs'!$C$18:$C$70,0))/1000),"")</f>
        <v/>
      </c>
      <c r="K61" s="59" t="str">
        <f>IFERROR(IF(OR($C$67=FALSE,LEFT($B61,3)&lt;&gt;"NOX"),K53*INDEX('Damage costs'!$P$18:$P$70,MATCH($B61,'Damage costs'!$C$18:$C$70,0))/1000,K53*INDEX('Damage costs'!$T$18:$T$70,MATCH($B61,'Damage costs'!$C$18:$C$70,0))/1000),"")</f>
        <v/>
      </c>
      <c r="L61" s="59" t="str">
        <f>IFERROR(IF(OR($C$67=FALSE,LEFT($B61,3)&lt;&gt;"NOX"),L53*INDEX('Damage costs'!$P$18:$P$70,MATCH($B61,'Damage costs'!$C$18:$C$70,0))/1000,L53*INDEX('Damage costs'!$T$18:$T$70,MATCH($B61,'Damage costs'!$C$18:$C$70,0))/1000),"")</f>
        <v/>
      </c>
      <c r="M61" s="59" t="str">
        <f>IFERROR(IF(OR($C$67=FALSE,LEFT($B61,3)&lt;&gt;"NOX"),M53*INDEX('Damage costs'!$P$18:$P$70,MATCH($B61,'Damage costs'!$C$18:$C$70,0))/1000,M53*INDEX('Damage costs'!$T$18:$T$70,MATCH($B61,'Damage costs'!$C$18:$C$70,0))/1000),"")</f>
        <v/>
      </c>
      <c r="N61" s="59" t="str">
        <f>IFERROR(IF(OR($C$67=FALSE,LEFT($B61,3)&lt;&gt;"NOX"),N53*INDEX('Damage costs'!$P$18:$P$70,MATCH($B61,'Damage costs'!$C$18:$C$70,0))/1000,N53*INDEX('Damage costs'!$T$18:$T$70,MATCH($B61,'Damage costs'!$C$18:$C$70,0))/1000),"")</f>
        <v/>
      </c>
      <c r="O61" s="59" t="str">
        <f>IFERROR(IF(OR($C$67=FALSE,LEFT($B61,3)&lt;&gt;"NOX"),O53*INDEX('Damage costs'!$P$18:$P$70,MATCH($B61,'Damage costs'!$C$18:$C$70,0))/1000,O53*INDEX('Damage costs'!$T$18:$T$70,MATCH($B61,'Damage costs'!$C$18:$C$70,0))/1000),"")</f>
        <v/>
      </c>
      <c r="P61" s="59" t="str">
        <f>IFERROR(IF(OR($C$67=FALSE,LEFT($B61,3)&lt;&gt;"NOX"),P53*INDEX('Damage costs'!$P$18:$P$70,MATCH($B61,'Damage costs'!$C$18:$C$70,0))/1000,P53*INDEX('Damage costs'!$T$18:$T$70,MATCH($B61,'Damage costs'!$C$18:$C$70,0))/1000),"")</f>
        <v/>
      </c>
      <c r="Q61" s="59" t="str">
        <f>IFERROR(IF(OR($C$67=FALSE,LEFT($B61,3)&lt;&gt;"NOX"),Q53*INDEX('Damage costs'!$P$18:$P$70,MATCH($B61,'Damage costs'!$C$18:$C$70,0))/1000,Q53*INDEX('Damage costs'!$T$18:$T$70,MATCH($B61,'Damage costs'!$C$18:$C$70,0))/1000),"")</f>
        <v/>
      </c>
      <c r="R61" s="59" t="str">
        <f>IFERROR(IF(OR($C$67=FALSE,LEFT($B61,3)&lt;&gt;"NOX"),R53*INDEX('Damage costs'!$P$18:$P$70,MATCH($B61,'Damage costs'!$C$18:$C$70,0))/1000,R53*INDEX('Damage costs'!$T$18:$T$70,MATCH($B61,'Damage costs'!$C$18:$C$70,0))/1000),"")</f>
        <v/>
      </c>
      <c r="S61" s="59" t="str">
        <f>IFERROR(IF(OR($C$67=FALSE,LEFT($B61,3)&lt;&gt;"NOX"),S53*INDEX('Damage costs'!$P$18:$P$70,MATCH($B61,'Damage costs'!$C$18:$C$70,0))/1000,S53*INDEX('Damage costs'!$T$18:$T$70,MATCH($B61,'Damage costs'!$C$18:$C$70,0))/1000),"")</f>
        <v/>
      </c>
      <c r="T61" s="59" t="str">
        <f>IFERROR(IF(OR($C$67=FALSE,LEFT($B61,3)&lt;&gt;"NOX"),T53*INDEX('Damage costs'!$P$18:$P$70,MATCH($B61,'Damage costs'!$C$18:$C$70,0))/1000,T53*INDEX('Damage costs'!$T$18:$T$70,MATCH($B61,'Damage costs'!$C$18:$C$70,0))/1000),"")</f>
        <v/>
      </c>
      <c r="U61" s="59" t="str">
        <f>IFERROR(IF(OR($C$67=FALSE,LEFT($B61,3)&lt;&gt;"NOX"),U53*INDEX('Damage costs'!$P$18:$P$70,MATCH($B61,'Damage costs'!$C$18:$C$70,0))/1000,U53*INDEX('Damage costs'!$T$18:$T$70,MATCH($B61,'Damage costs'!$C$18:$C$70,0))/1000),"")</f>
        <v/>
      </c>
      <c r="V61" s="59" t="str">
        <f>IFERROR(IF(OR($C$67=FALSE,LEFT($B61,3)&lt;&gt;"NOX"),V53*INDEX('Damage costs'!$P$18:$P$70,MATCH($B61,'Damage costs'!$C$18:$C$70,0))/1000,V53*INDEX('Damage costs'!$T$18:$T$70,MATCH($B61,'Damage costs'!$C$18:$C$70,0))/1000),"")</f>
        <v/>
      </c>
      <c r="W61" s="59" t="str">
        <f>IFERROR(IF(OR($C$67=FALSE,LEFT($B61,3)&lt;&gt;"NOX"),W53*INDEX('Damage costs'!$P$18:$P$70,MATCH($B61,'Damage costs'!$C$18:$C$70,0))/1000,W53*INDEX('Damage costs'!$T$18:$T$70,MATCH($B61,'Damage costs'!$C$18:$C$70,0))/1000),"")</f>
        <v/>
      </c>
      <c r="X61" s="59" t="str">
        <f>IFERROR(IF(OR($C$67=FALSE,LEFT($B61,3)&lt;&gt;"NOX"),X53*INDEX('Damage costs'!$P$18:$P$70,MATCH($B61,'Damage costs'!$C$18:$C$70,0))/1000,X53*INDEX('Damage costs'!$T$18:$T$70,MATCH($B61,'Damage costs'!$C$18:$C$70,0))/1000),"")</f>
        <v/>
      </c>
      <c r="Y61" s="59" t="str">
        <f>IFERROR(IF(OR($C$67=FALSE,LEFT($B61,3)&lt;&gt;"NOX"),Y53*INDEX('Damage costs'!$P$18:$P$70,MATCH($B61,'Damage costs'!$C$18:$C$70,0))/1000,Y53*INDEX('Damage costs'!$T$18:$T$70,MATCH($B61,'Damage costs'!$C$18:$C$70,0))/1000),"")</f>
        <v/>
      </c>
      <c r="Z61" s="59" t="str">
        <f>IFERROR(IF(OR($C$67=FALSE,LEFT($B61,3)&lt;&gt;"NOX"),Z53*INDEX('Damage costs'!$P$18:$P$70,MATCH($B61,'Damage costs'!$C$18:$C$70,0))/1000,Z53*INDEX('Damage costs'!$T$18:$T$70,MATCH($B61,'Damage costs'!$C$18:$C$70,0))/1000),"")</f>
        <v/>
      </c>
      <c r="AA61" s="59" t="str">
        <f>IFERROR(IF(OR($C$67=FALSE,LEFT($B61,3)&lt;&gt;"NOX"),AA53*INDEX('Damage costs'!$P$18:$P$70,MATCH($B61,'Damage costs'!$C$18:$C$70,0))/1000,AA53*INDEX('Damage costs'!$T$18:$T$70,MATCH($B61,'Damage costs'!$C$18:$C$70,0))/1000),"")</f>
        <v/>
      </c>
      <c r="AB61" s="59" t="str">
        <f>IFERROR(IF(OR($C$67=FALSE,LEFT($B61,3)&lt;&gt;"NOX"),AB53*INDEX('Damage costs'!$P$18:$P$70,MATCH($B61,'Damage costs'!$C$18:$C$70,0))/1000,AB53*INDEX('Damage costs'!$T$18:$T$70,MATCH($B61,'Damage costs'!$C$18:$C$70,0))/1000),"")</f>
        <v/>
      </c>
      <c r="AC61" s="59" t="str">
        <f>IFERROR(IF(OR($C$67=FALSE,LEFT($B61,3)&lt;&gt;"NOX"),AC53*INDEX('Damage costs'!$P$18:$P$70,MATCH($B61,'Damage costs'!$C$18:$C$70,0))/1000,AC53*INDEX('Damage costs'!$T$18:$T$70,MATCH($B61,'Damage costs'!$C$18:$C$70,0))/1000),"")</f>
        <v/>
      </c>
      <c r="AD61" s="59" t="str">
        <f>IFERROR(IF(OR($C$67=FALSE,LEFT($B61,3)&lt;&gt;"NOX"),AD53*INDEX('Damage costs'!$P$18:$P$70,MATCH($B61,'Damage costs'!$C$18:$C$70,0))/1000,AD53*INDEX('Damage costs'!$T$18:$T$70,MATCH($B61,'Damage costs'!$C$18:$C$70,0))/1000),"")</f>
        <v/>
      </c>
      <c r="AE61" s="59" t="str">
        <f>IFERROR(IF(OR($C$67=FALSE,LEFT($B61,3)&lt;&gt;"NOX"),AE53*INDEX('Damage costs'!$P$18:$P$70,MATCH($B61,'Damage costs'!$C$18:$C$70,0))/1000,AE53*INDEX('Damage costs'!$T$18:$T$70,MATCH($B61,'Damage costs'!$C$18:$C$70,0))/1000),"")</f>
        <v/>
      </c>
      <c r="AF61" s="59" t="str">
        <f>IFERROR(IF(OR($C$67=FALSE,LEFT($B61,3)&lt;&gt;"NOX"),AF53*INDEX('Damage costs'!$P$18:$P$70,MATCH($B61,'Damage costs'!$C$18:$C$70,0))/1000,AF53*INDEX('Damage costs'!$T$18:$T$70,MATCH($B61,'Damage costs'!$C$18:$C$70,0))/1000),"")</f>
        <v/>
      </c>
      <c r="AG61" s="59" t="str">
        <f>IFERROR(IF(OR($C$67=FALSE,LEFT($B61,3)&lt;&gt;"NOX"),AG53*INDEX('Damage costs'!$P$18:$P$70,MATCH($B61,'Damage costs'!$C$18:$C$70,0))/1000,AG53*INDEX('Damage costs'!$T$18:$T$70,MATCH($B61,'Damage costs'!$C$18:$C$70,0))/1000),"")</f>
        <v/>
      </c>
      <c r="AH61" s="59" t="str">
        <f>IFERROR(IF(OR($C$67=FALSE,LEFT($B61,3)&lt;&gt;"NOX"),AH53*INDEX('Damage costs'!$P$18:$P$70,MATCH($B61,'Damage costs'!$C$18:$C$70,0))/1000,AH53*INDEX('Damage costs'!$T$18:$T$70,MATCH($B61,'Damage costs'!$C$18:$C$70,0))/1000),"")</f>
        <v/>
      </c>
      <c r="AI61" s="59" t="str">
        <f>IFERROR(IF(OR($C$67=FALSE,LEFT($B61,3)&lt;&gt;"NOX"),AI53*INDEX('Damage costs'!$P$18:$P$70,MATCH($B61,'Damage costs'!$C$18:$C$70,0))/1000,AI53*INDEX('Damage costs'!$T$18:$T$70,MATCH($B61,'Damage costs'!$C$18:$C$70,0))/1000),"")</f>
        <v/>
      </c>
      <c r="AJ61" s="59" t="str">
        <f>IFERROR(IF(OR($C$67=FALSE,LEFT($B61,3)&lt;&gt;"NOX"),AJ53*INDEX('Damage costs'!$P$18:$P$70,MATCH($B61,'Damage costs'!$C$18:$C$70,0))/1000,AJ53*INDEX('Damage costs'!$T$18:$T$70,MATCH($B61,'Damage costs'!$C$18:$C$70,0))/1000),"")</f>
        <v/>
      </c>
      <c r="AK61" s="59" t="str">
        <f>IFERROR(IF(OR($C$67=FALSE,LEFT($B61,3)&lt;&gt;"NOX"),AK53*INDEX('Damage costs'!$P$18:$P$70,MATCH($B61,'Damage costs'!$C$18:$C$70,0))/1000,AK53*INDEX('Damage costs'!$T$18:$T$70,MATCH($B61,'Damage costs'!$C$18:$C$70,0))/1000),"")</f>
        <v/>
      </c>
      <c r="AL61" s="59" t="str">
        <f>IFERROR(IF(OR($C$67=FALSE,LEFT($B61,3)&lt;&gt;"NOX"),AL53*INDEX('Damage costs'!$P$18:$P$70,MATCH($B61,'Damage costs'!$C$18:$C$70,0))/1000,AL53*INDEX('Damage costs'!$T$18:$T$70,MATCH($B61,'Damage costs'!$C$18:$C$70,0))/1000),"")</f>
        <v/>
      </c>
      <c r="AM61" s="59" t="str">
        <f>IFERROR(IF(OR($C$67=FALSE,LEFT($B61,3)&lt;&gt;"NOX"),AM53*INDEX('Damage costs'!$P$18:$P$70,MATCH($B61,'Damage costs'!$C$18:$C$70,0))/1000,AM53*INDEX('Damage costs'!$T$18:$T$70,MATCH($B61,'Damage costs'!$C$18:$C$70,0))/1000),"")</f>
        <v/>
      </c>
      <c r="AN61" s="59" t="str">
        <f>IFERROR(IF(OR($C$67=FALSE,LEFT($B61,3)&lt;&gt;"NOX"),AN53*INDEX('Damage costs'!$P$18:$P$70,MATCH($B61,'Damage costs'!$C$18:$C$70,0))/1000,AN53*INDEX('Damage costs'!$T$18:$T$70,MATCH($B61,'Damage costs'!$C$18:$C$70,0))/1000),"")</f>
        <v/>
      </c>
      <c r="AO61" s="59" t="str">
        <f>IFERROR(IF(OR($C$67=FALSE,LEFT($B61,3)&lt;&gt;"NOX"),AO53*INDEX('Damage costs'!$P$18:$P$70,MATCH($B61,'Damage costs'!$C$18:$C$70,0))/1000,AO53*INDEX('Damage costs'!$T$18:$T$70,MATCH($B61,'Damage costs'!$C$18:$C$70,0))/1000),"")</f>
        <v/>
      </c>
      <c r="AP61" s="59" t="str">
        <f>IFERROR(IF(OR($C$67=FALSE,LEFT($B61,3)&lt;&gt;"NOX"),AP53*INDEX('Damage costs'!$P$18:$P$70,MATCH($B61,'Damage costs'!$C$18:$C$70,0))/1000,AP53*INDEX('Damage costs'!$T$18:$T$70,MATCH($B61,'Damage costs'!$C$18:$C$70,0))/1000),"")</f>
        <v/>
      </c>
      <c r="AQ61" s="59" t="str">
        <f>IFERROR(IF(OR($C$67=FALSE,LEFT($B61,3)&lt;&gt;"NOX"),AQ53*INDEX('Damage costs'!$P$18:$P$70,MATCH($B61,'Damage costs'!$C$18:$C$70,0))/1000,AQ53*INDEX('Damage costs'!$T$18:$T$70,MATCH($B61,'Damage costs'!$C$18:$C$70,0))/1000),"")</f>
        <v/>
      </c>
      <c r="AR61" s="59" t="str">
        <f>IFERROR(IF(OR($C$67=FALSE,LEFT($B61,3)&lt;&gt;"NOX"),AR53*INDEX('Damage costs'!$P$18:$P$70,MATCH($B61,'Damage costs'!$C$18:$C$70,0))/1000,AR53*INDEX('Damage costs'!$T$18:$T$70,MATCH($B61,'Damage costs'!$C$18:$C$70,0))/1000),"")</f>
        <v/>
      </c>
      <c r="AS61" s="59" t="str">
        <f>IFERROR(IF(OR($C$67=FALSE,LEFT($B61,3)&lt;&gt;"NOX"),AS53*INDEX('Damage costs'!$P$18:$P$70,MATCH($B61,'Damage costs'!$C$18:$C$70,0))/1000,AS53*INDEX('Damage costs'!$T$18:$T$70,MATCH($B61,'Damage costs'!$C$18:$C$70,0))/1000),"")</f>
        <v/>
      </c>
      <c r="AT61" s="59" t="str">
        <f>IFERROR(IF(OR($C$67=FALSE,LEFT($B61,3)&lt;&gt;"NOX"),AT53*INDEX('Damage costs'!$P$18:$P$70,MATCH($B61,'Damage costs'!$C$18:$C$70,0))/1000,AT53*INDEX('Damage costs'!$T$18:$T$70,MATCH($B61,'Damage costs'!$C$18:$C$70,0))/1000),"")</f>
        <v/>
      </c>
      <c r="AU61" s="59" t="str">
        <f>IFERROR(IF(OR($C$67=FALSE,LEFT($B61,3)&lt;&gt;"NOX"),AU53*INDEX('Damage costs'!$P$18:$P$70,MATCH($B61,'Damage costs'!$C$18:$C$70,0))/1000,AU53*INDEX('Damage costs'!$T$18:$T$70,MATCH($B61,'Damage costs'!$C$18:$C$70,0))/1000),"")</f>
        <v/>
      </c>
      <c r="AV61" s="59" t="str">
        <f>IFERROR(IF(OR($C$67=FALSE,LEFT($B61,3)&lt;&gt;"NOX"),AV53*INDEX('Damage costs'!$P$18:$P$70,MATCH($B61,'Damage costs'!$C$18:$C$70,0))/1000,AV53*INDEX('Damage costs'!$T$18:$T$70,MATCH($B61,'Damage costs'!$C$18:$C$70,0))/1000),"")</f>
        <v/>
      </c>
      <c r="AW61" s="59" t="str">
        <f>IFERROR(IF(OR($C$67=FALSE,LEFT($B61,3)&lt;&gt;"NOX"),AW53*INDEX('Damage costs'!$P$18:$P$70,MATCH($B61,'Damage costs'!$C$18:$C$70,0))/1000,AW53*INDEX('Damage costs'!$T$18:$T$70,MATCH($B61,'Damage costs'!$C$18:$C$70,0))/1000),"")</f>
        <v/>
      </c>
      <c r="AX61" s="59" t="str">
        <f>IFERROR(IF(OR($C$67=FALSE,LEFT($B61,3)&lt;&gt;"NOX"),AX53*INDEX('Damage costs'!$P$18:$P$70,MATCH($B61,'Damage costs'!$C$18:$C$70,0))/1000,AX53*INDEX('Damage costs'!$T$18:$T$70,MATCH($B61,'Damage costs'!$C$18:$C$70,0))/1000),"")</f>
        <v/>
      </c>
      <c r="AY61" s="59" t="str">
        <f>IFERROR(IF(OR($C$67=FALSE,LEFT($B61,3)&lt;&gt;"NOX"),AY53*INDEX('Damage costs'!$P$18:$P$70,MATCH($B61,'Damage costs'!$C$18:$C$70,0))/1000,AY53*INDEX('Damage costs'!$T$18:$T$70,MATCH($B61,'Damage costs'!$C$18:$C$70,0))/1000),"")</f>
        <v/>
      </c>
      <c r="AZ61" s="59" t="str">
        <f>IFERROR(IF(OR($C$67=FALSE,LEFT($B61,3)&lt;&gt;"NOX"),AZ53*INDEX('Damage costs'!$P$18:$P$70,MATCH($B61,'Damage costs'!$C$18:$C$70,0))/1000,AZ53*INDEX('Damage costs'!$T$18:$T$70,MATCH($B61,'Damage costs'!$C$18:$C$70,0))/1000),"")</f>
        <v/>
      </c>
      <c r="BA61" s="59" t="str">
        <f>IFERROR(IF(OR($C$67=FALSE,LEFT($B61,3)&lt;&gt;"NOX"),BA53*INDEX('Damage costs'!$P$18:$P$70,MATCH($B61,'Damage costs'!$C$18:$C$70,0))/1000,BA53*INDEX('Damage costs'!$T$18:$T$70,MATCH($B61,'Damage costs'!$C$18:$C$70,0))/1000),"")</f>
        <v/>
      </c>
      <c r="BB61" s="59" t="str">
        <f>IFERROR(IF(OR($C$67=FALSE,LEFT($B61,3)&lt;&gt;"NOX"),BB53*INDEX('Damage costs'!$P$18:$P$70,MATCH($B61,'Damage costs'!$C$18:$C$70,0))/1000,BB53*INDEX('Damage costs'!$T$18:$T$70,MATCH($B61,'Damage costs'!$C$18:$C$70,0))/1000),"")</f>
        <v/>
      </c>
      <c r="BC61" s="59" t="str">
        <f>IFERROR(IF(OR($C$67=FALSE,LEFT($B61,3)&lt;&gt;"NOX"),BC53*INDEX('Damage costs'!$P$18:$P$70,MATCH($B61,'Damage costs'!$C$18:$C$70,0))/1000,BC53*INDEX('Damage costs'!$T$18:$T$70,MATCH($B61,'Damage costs'!$C$18:$C$70,0))/1000),"")</f>
        <v/>
      </c>
      <c r="BD61" s="59" t="str">
        <f>IFERROR(IF(OR($C$67=FALSE,LEFT($B61,3)&lt;&gt;"NOX"),BD53*INDEX('Damage costs'!$P$18:$P$70,MATCH($B61,'Damage costs'!$C$18:$C$70,0))/1000,BD53*INDEX('Damage costs'!$T$18:$T$70,MATCH($B61,'Damage costs'!$C$18:$C$70,0))/1000),"")</f>
        <v/>
      </c>
      <c r="BE61" s="59" t="str">
        <f>IFERROR(IF(OR($C$67=FALSE,LEFT($B61,3)&lt;&gt;"NOX"),BE53*INDEX('Damage costs'!$P$18:$P$70,MATCH($B61,'Damage costs'!$C$18:$C$70,0))/1000,BE53*INDEX('Damage costs'!$T$18:$T$70,MATCH($B61,'Damage costs'!$C$18:$C$70,0))/1000),"")</f>
        <v/>
      </c>
      <c r="BF61" s="59" t="str">
        <f>IFERROR(IF(OR($C$67=FALSE,LEFT($B61,3)&lt;&gt;"NOX"),BF53*INDEX('Damage costs'!$P$18:$P$70,MATCH($B61,'Damage costs'!$C$18:$C$70,0))/1000,BF53*INDEX('Damage costs'!$T$18:$T$70,MATCH($B61,'Damage costs'!$C$18:$C$70,0))/1000),"")</f>
        <v/>
      </c>
      <c r="BG61" s="59" t="str">
        <f>IFERROR(IF(OR($C$67=FALSE,LEFT($B61,3)&lt;&gt;"NOX"),BG53*INDEX('Damage costs'!$P$18:$P$70,MATCH($B61,'Damage costs'!$C$18:$C$70,0))/1000,BG53*INDEX('Damage costs'!$T$18:$T$70,MATCH($B61,'Damage costs'!$C$18:$C$70,0))/1000),"")</f>
        <v/>
      </c>
      <c r="BH61" s="59" t="str">
        <f>IFERROR(IF(OR($C$67=FALSE,LEFT($B61,3)&lt;&gt;"NOX"),BH53*INDEX('Damage costs'!$P$18:$P$70,MATCH($B61,'Damage costs'!$C$18:$C$70,0))/1000,BH53*INDEX('Damage costs'!$T$18:$T$70,MATCH($B61,'Damage costs'!$C$18:$C$70,0))/1000),"")</f>
        <v/>
      </c>
      <c r="BI61" s="59" t="str">
        <f>IFERROR(IF(OR($C$67=FALSE,LEFT($B61,3)&lt;&gt;"NOX"),BI53*INDEX('Damage costs'!$P$18:$P$70,MATCH($B61,'Damage costs'!$C$18:$C$70,0))/1000,BI53*INDEX('Damage costs'!$T$18:$T$70,MATCH($B61,'Damage costs'!$C$18:$C$70,0))/1000),"")</f>
        <v/>
      </c>
      <c r="BJ61" s="59" t="str">
        <f>IFERROR(IF(OR($C$67=FALSE,LEFT($B61,3)&lt;&gt;"NOX"),BJ53*INDEX('Damage costs'!$P$18:$P$70,MATCH($B61,'Damage costs'!$C$18:$C$70,0))/1000,BJ53*INDEX('Damage costs'!$T$18:$T$70,MATCH($B61,'Damage costs'!$C$18:$C$70,0))/1000),"")</f>
        <v/>
      </c>
      <c r="BK61" s="59" t="str">
        <f>IFERROR(IF(OR($C$67=FALSE,LEFT($B61,3)&lt;&gt;"NOX"),BK53*INDEX('Damage costs'!$P$18:$P$70,MATCH($B61,'Damage costs'!$C$18:$C$70,0))/1000,BK53*INDEX('Damage costs'!$T$18:$T$70,MATCH($B61,'Damage costs'!$C$18:$C$70,0))/1000),"")</f>
        <v/>
      </c>
      <c r="BL61" s="59" t="str">
        <f>IFERROR(IF(OR($C$67=FALSE,LEFT($B61,3)&lt;&gt;"NOX"),BL53*INDEX('Damage costs'!$P$18:$P$70,MATCH($B61,'Damage costs'!$C$18:$C$70,0))/1000,BL53*INDEX('Damage costs'!$T$18:$T$70,MATCH($B61,'Damage costs'!$C$18:$C$70,0))/1000),"")</f>
        <v/>
      </c>
      <c r="BM61" s="59" t="str">
        <f>IFERROR(IF(OR($C$67=FALSE,LEFT($B61,3)&lt;&gt;"NOX"),BM53*INDEX('Damage costs'!$P$18:$P$70,MATCH($B61,'Damage costs'!$C$18:$C$70,0))/1000,BM53*INDEX('Damage costs'!$T$18:$T$70,MATCH($B61,'Damage costs'!$C$18:$C$70,0))/1000),"")</f>
        <v/>
      </c>
      <c r="BN61" s="59" t="str">
        <f>IFERROR(IF(OR($C$67=FALSE,LEFT($B61,3)&lt;&gt;"NOX"),BN53*INDEX('Damage costs'!$P$18:$P$70,MATCH($B61,'Damage costs'!$C$18:$C$70,0))/1000,BN53*INDEX('Damage costs'!$T$18:$T$70,MATCH($B61,'Damage costs'!$C$18:$C$70,0))/1000),"")</f>
        <v/>
      </c>
      <c r="BO61" s="59" t="str">
        <f>IFERROR(IF(OR($C$67=FALSE,LEFT($B61,3)&lt;&gt;"NOX"),BO53*INDEX('Damage costs'!$P$18:$P$70,MATCH($B61,'Damage costs'!$C$18:$C$70,0))/1000,BO53*INDEX('Damage costs'!$T$18:$T$70,MATCH($B61,'Damage costs'!$C$18:$C$70,0))/1000),"")</f>
        <v/>
      </c>
      <c r="BP61" s="59" t="str">
        <f>IFERROR(IF(OR($C$67=FALSE,LEFT($B61,3)&lt;&gt;"NOX"),BP53*INDEX('Damage costs'!$P$18:$P$70,MATCH($B61,'Damage costs'!$C$18:$C$70,0))/1000,BP53*INDEX('Damage costs'!$T$18:$T$70,MATCH($B61,'Damage costs'!$C$18:$C$70,0))/1000),"")</f>
        <v/>
      </c>
      <c r="BQ61" s="59" t="str">
        <f>IFERROR(IF(OR($C$67=FALSE,LEFT($B61,3)&lt;&gt;"NOX"),BQ53*INDEX('Damage costs'!$P$18:$P$70,MATCH($B61,'Damage costs'!$C$18:$C$70,0))/1000,BQ53*INDEX('Damage costs'!$T$18:$T$70,MATCH($B61,'Damage costs'!$C$18:$C$70,0))/1000),"")</f>
        <v/>
      </c>
      <c r="BR61" s="59" t="str">
        <f>IFERROR(IF(OR($C$67=FALSE,LEFT($B61,3)&lt;&gt;"NOX"),BR53*INDEX('Damage costs'!$P$18:$P$70,MATCH($B61,'Damage costs'!$C$18:$C$70,0))/1000,BR53*INDEX('Damage costs'!$T$18:$T$70,MATCH($B61,'Damage costs'!$C$18:$C$70,0))/1000),"")</f>
        <v/>
      </c>
      <c r="BS61" s="59" t="str">
        <f>IFERROR(IF(OR($C$67=FALSE,LEFT($B61,3)&lt;&gt;"NOX"),BS53*INDEX('Damage costs'!$P$18:$P$70,MATCH($B61,'Damage costs'!$C$18:$C$70,0))/1000,BS53*INDEX('Damage costs'!$T$18:$T$70,MATCH($B61,'Damage costs'!$C$18:$C$70,0))/1000),"")</f>
        <v/>
      </c>
      <c r="BT61" s="59" t="str">
        <f>IFERROR(IF(OR($C$67=FALSE,LEFT($B61,3)&lt;&gt;"NOX"),BT53*INDEX('Damage costs'!$P$18:$P$70,MATCH($B61,'Damage costs'!$C$18:$C$70,0))/1000,BT53*INDEX('Damage costs'!$T$18:$T$70,MATCH($B61,'Damage costs'!$C$18:$C$70,0))/1000),"")</f>
        <v/>
      </c>
      <c r="BU61" s="59" t="str">
        <f>IFERROR(IF(OR($C$67=FALSE,LEFT($B61,3)&lt;&gt;"NOX"),BU53*INDEX('Damage costs'!$P$18:$P$70,MATCH($B61,'Damage costs'!$C$18:$C$70,0))/1000,BU53*INDEX('Damage costs'!$T$18:$T$70,MATCH($B61,'Damage costs'!$C$18:$C$70,0))/1000),"")</f>
        <v/>
      </c>
      <c r="BV61" s="59" t="str">
        <f>IFERROR(IF(OR($C$67=FALSE,LEFT($B61,3)&lt;&gt;"NOX"),BV53*INDEX('Damage costs'!$P$18:$P$70,MATCH($B61,'Damage costs'!$C$18:$C$70,0))/1000,BV53*INDEX('Damage costs'!$T$18:$T$70,MATCH($B61,'Damage costs'!$C$18:$C$70,0))/1000),"")</f>
        <v/>
      </c>
      <c r="BW61" s="59" t="str">
        <f>IFERROR(IF(OR($C$67=FALSE,LEFT($B61,3)&lt;&gt;"NOX"),BW53*INDEX('Damage costs'!$P$18:$P$70,MATCH($B61,'Damage costs'!$C$18:$C$70,0))/1000,BW53*INDEX('Damage costs'!$T$18:$T$70,MATCH($B61,'Damage costs'!$C$18:$C$70,0))/1000),"")</f>
        <v/>
      </c>
      <c r="BX61" s="59" t="str">
        <f>IFERROR(IF(OR($C$67=FALSE,LEFT($B61,3)&lt;&gt;"NOX"),BX53*INDEX('Damage costs'!$P$18:$P$70,MATCH($B61,'Damage costs'!$C$18:$C$70,0))/1000,BX53*INDEX('Damage costs'!$T$18:$T$70,MATCH($B61,'Damage costs'!$C$18:$C$70,0))/1000),"")</f>
        <v/>
      </c>
      <c r="BY61" s="59" t="str">
        <f>IFERROR(IF(OR($C$67=FALSE,LEFT($B61,3)&lt;&gt;"NOX"),BY53*INDEX('Damage costs'!$P$18:$P$70,MATCH($B61,'Damage costs'!$C$18:$C$70,0))/1000,BY53*INDEX('Damage costs'!$T$18:$T$70,MATCH($B61,'Damage costs'!$C$18:$C$70,0))/1000),"")</f>
        <v/>
      </c>
      <c r="BZ61" s="59" t="str">
        <f>IFERROR(IF(OR($C$67=FALSE,LEFT($B61,3)&lt;&gt;"NOX"),BZ53*INDEX('Damage costs'!$P$18:$P$70,MATCH($B61,'Damage costs'!$C$18:$C$70,0))/1000,BZ53*INDEX('Damage costs'!$T$18:$T$70,MATCH($B61,'Damage costs'!$C$18:$C$70,0))/1000),"")</f>
        <v/>
      </c>
      <c r="CA61" s="59" t="str">
        <f>IFERROR(IF(OR($C$67=FALSE,LEFT($B61,3)&lt;&gt;"NOX"),CA53*INDEX('Damage costs'!$P$18:$P$70,MATCH($B61,'Damage costs'!$C$18:$C$70,0))/1000,CA53*INDEX('Damage costs'!$T$18:$T$70,MATCH($B61,'Damage costs'!$C$18:$C$70,0))/1000),"")</f>
        <v/>
      </c>
      <c r="CB61" s="59" t="str">
        <f>IFERROR(IF(OR($C$67=FALSE,LEFT($B61,3)&lt;&gt;"NOX"),CB53*INDEX('Damage costs'!$P$18:$P$70,MATCH($B61,'Damage costs'!$C$18:$C$70,0))/1000,CB53*INDEX('Damage costs'!$T$18:$T$70,MATCH($B61,'Damage costs'!$C$18:$C$70,0))/1000),"")</f>
        <v/>
      </c>
      <c r="CC61" s="59" t="str">
        <f>IFERROR(IF(OR($C$67=FALSE,LEFT($B61,3)&lt;&gt;"NOX"),CC53*INDEX('Damage costs'!$P$18:$P$70,MATCH($B61,'Damage costs'!$C$18:$C$70,0))/1000,CC53*INDEX('Damage costs'!$T$18:$T$70,MATCH($B61,'Damage costs'!$C$18:$C$70,0))/1000),"")</f>
        <v/>
      </c>
      <c r="CD61" s="59" t="str">
        <f>IFERROR(IF(OR($C$67=FALSE,LEFT($B61,3)&lt;&gt;"NOX"),CD53*INDEX('Damage costs'!$P$18:$P$70,MATCH($B61,'Damage costs'!$C$18:$C$70,0))/1000,CD53*INDEX('Damage costs'!$T$18:$T$70,MATCH($B61,'Damage costs'!$C$18:$C$70,0))/1000),"")</f>
        <v/>
      </c>
      <c r="CE61" s="59" t="str">
        <f>IFERROR(IF(OR($C$67=FALSE,LEFT($B61,3)&lt;&gt;"NOX"),CE53*INDEX('Damage costs'!$P$18:$P$70,MATCH($B61,'Damage costs'!$C$18:$C$70,0))/1000,CE53*INDEX('Damage costs'!$T$18:$T$70,MATCH($B61,'Damage costs'!$C$18:$C$70,0))/1000),"")</f>
        <v/>
      </c>
      <c r="CF61" s="59" t="str">
        <f>IFERROR(IF(OR($C$67=FALSE,LEFT($B61,3)&lt;&gt;"NOX"),CF53*INDEX('Damage costs'!$P$18:$P$70,MATCH($B61,'Damage costs'!$C$18:$C$70,0))/1000,CF53*INDEX('Damage costs'!$T$18:$T$70,MATCH($B61,'Damage costs'!$C$18:$C$70,0))/1000),"")</f>
        <v/>
      </c>
      <c r="CG61" s="59" t="str">
        <f>IFERROR(IF(OR($C$67=FALSE,LEFT($B61,3)&lt;&gt;"NOX"),CG53*INDEX('Damage costs'!$P$18:$P$70,MATCH($B61,'Damage costs'!$C$18:$C$70,0))/1000,CG53*INDEX('Damage costs'!$T$18:$T$70,MATCH($B61,'Damage costs'!$C$18:$C$70,0))/1000),"")</f>
        <v/>
      </c>
      <c r="CH61" s="59" t="str">
        <f>IFERROR(IF(OR($C$67=FALSE,LEFT($B61,3)&lt;&gt;"NOX"),CH53*INDEX('Damage costs'!$P$18:$P$70,MATCH($B61,'Damage costs'!$C$18:$C$70,0))/1000,CH53*INDEX('Damage costs'!$T$18:$T$70,MATCH($B61,'Damage costs'!$C$18:$C$70,0))/1000),"")</f>
        <v/>
      </c>
      <c r="CI61" s="59" t="str">
        <f>IFERROR(IF(OR($C$67=FALSE,LEFT($B61,3)&lt;&gt;"NOX"),CI53*INDEX('Damage costs'!$P$18:$P$70,MATCH($B61,'Damage costs'!$C$18:$C$70,0))/1000,CI53*INDEX('Damage costs'!$T$18:$T$70,MATCH($B61,'Damage costs'!$C$18:$C$70,0))/1000),"")</f>
        <v/>
      </c>
      <c r="CJ61" s="59" t="str">
        <f>IFERROR(IF(OR($C$67=FALSE,LEFT($B61,3)&lt;&gt;"NOX"),CJ53*INDEX('Damage costs'!$P$18:$P$70,MATCH($B61,'Damage costs'!$C$18:$C$70,0))/1000,CJ53*INDEX('Damage costs'!$T$18:$T$70,MATCH($B61,'Damage costs'!$C$18:$C$70,0))/1000),"")</f>
        <v/>
      </c>
      <c r="CK61" s="59" t="str">
        <f>IFERROR(IF(OR($C$67=FALSE,LEFT($B61,3)&lt;&gt;"NOX"),CK53*INDEX('Damage costs'!$P$18:$P$70,MATCH($B61,'Damage costs'!$C$18:$C$70,0))/1000,CK53*INDEX('Damage costs'!$T$18:$T$70,MATCH($B61,'Damage costs'!$C$18:$C$70,0))/1000),"")</f>
        <v/>
      </c>
      <c r="CL61" s="59" t="str">
        <f>IFERROR(IF(OR($C$67=FALSE,LEFT($B61,3)&lt;&gt;"NOX"),CL53*INDEX('Damage costs'!$P$18:$P$70,MATCH($B61,'Damage costs'!$C$18:$C$70,0))/1000,CL53*INDEX('Damage costs'!$T$18:$T$70,MATCH($B61,'Damage costs'!$C$18:$C$70,0))/1000),"")</f>
        <v/>
      </c>
      <c r="CM61" s="59" t="str">
        <f>IFERROR(IF(OR($C$67=FALSE,LEFT($B61,3)&lt;&gt;"NOX"),CM53*INDEX('Damage costs'!$P$18:$P$70,MATCH($B61,'Damage costs'!$C$18:$C$70,0))/1000,CM53*INDEX('Damage costs'!$T$18:$T$70,MATCH($B61,'Damage costs'!$C$18:$C$70,0))/1000),"")</f>
        <v/>
      </c>
      <c r="CN61" s="59" t="str">
        <f>IFERROR(IF(OR($C$67=FALSE,LEFT($B61,3)&lt;&gt;"NOX"),CN53*INDEX('Damage costs'!$P$18:$P$70,MATCH($B61,'Damage costs'!$C$18:$C$70,0))/1000,CN53*INDEX('Damage costs'!$T$18:$T$70,MATCH($B61,'Damage costs'!$C$18:$C$70,0))/1000),"")</f>
        <v/>
      </c>
      <c r="CO61" s="59" t="str">
        <f>IFERROR(IF(OR($C$67=FALSE,LEFT($B61,3)&lt;&gt;"NOX"),CO53*INDEX('Damage costs'!$P$18:$P$70,MATCH($B61,'Damage costs'!$C$18:$C$70,0))/1000,CO53*INDEX('Damage costs'!$T$18:$T$70,MATCH($B61,'Damage costs'!$C$18:$C$70,0))/1000),"")</f>
        <v/>
      </c>
      <c r="CP61" s="59" t="str">
        <f>IFERROR(IF(OR($C$67=FALSE,LEFT($B61,3)&lt;&gt;"NOX"),CP53*INDEX('Damage costs'!$P$18:$P$70,MATCH($B61,'Damage costs'!$C$18:$C$70,0))/1000,CP53*INDEX('Damage costs'!$T$18:$T$70,MATCH($B61,'Damage costs'!$C$18:$C$70,0))/1000),"")</f>
        <v/>
      </c>
      <c r="CQ61" s="59" t="str">
        <f>IFERROR(IF(OR($C$67=FALSE,LEFT($B61,3)&lt;&gt;"NOX"),CQ53*INDEX('Damage costs'!$P$18:$P$70,MATCH($B61,'Damage costs'!$C$18:$C$70,0))/1000,CQ53*INDEX('Damage costs'!$T$18:$T$70,MATCH($B61,'Damage costs'!$C$18:$C$70,0))/1000),"")</f>
        <v/>
      </c>
      <c r="CR61" s="59" t="str">
        <f>IFERROR(IF(OR($C$67=FALSE,LEFT($B61,3)&lt;&gt;"NOX"),CR53*INDEX('Damage costs'!$P$18:$P$70,MATCH($B61,'Damage costs'!$C$18:$C$70,0))/1000,CR53*INDEX('Damage costs'!$T$18:$T$70,MATCH($B61,'Damage costs'!$C$18:$C$70,0))/1000),"")</f>
        <v/>
      </c>
      <c r="CS61" s="59" t="str">
        <f>IFERROR(IF(OR($C$67=FALSE,LEFT($B61,3)&lt;&gt;"NOX"),CS53*INDEX('Damage costs'!$P$18:$P$70,MATCH($B61,'Damage costs'!$C$18:$C$70,0))/1000,CS53*INDEX('Damage costs'!$T$18:$T$70,MATCH($B61,'Damage costs'!$C$18:$C$70,0))/1000),"")</f>
        <v/>
      </c>
      <c r="CT61" s="59" t="str">
        <f>IFERROR(IF(OR($C$67=FALSE,LEFT($B61,3)&lt;&gt;"NOX"),CT53*INDEX('Damage costs'!$P$18:$P$70,MATCH($B61,'Damage costs'!$C$18:$C$70,0))/1000,CT53*INDEX('Damage costs'!$T$18:$T$70,MATCH($B61,'Damage costs'!$C$18:$C$70,0))/1000),"")</f>
        <v/>
      </c>
      <c r="CU61" s="59" t="str">
        <f>IFERROR(IF(OR($C$67=FALSE,LEFT($B61,3)&lt;&gt;"NOX"),CU53*INDEX('Damage costs'!$P$18:$P$70,MATCH($B61,'Damage costs'!$C$18:$C$70,0))/1000,CU53*INDEX('Damage costs'!$T$18:$T$70,MATCH($B61,'Damage costs'!$C$18:$C$70,0))/1000),"")</f>
        <v/>
      </c>
      <c r="CV61" s="59" t="str">
        <f>IFERROR(IF(OR($C$67=FALSE,LEFT($B61,3)&lt;&gt;"NOX"),CV53*INDEX('Damage costs'!$P$18:$P$70,MATCH($B61,'Damage costs'!$C$18:$C$70,0))/1000,CV53*INDEX('Damage costs'!$T$18:$T$70,MATCH($B61,'Damage costs'!$C$18:$C$70,0))/1000),"")</f>
        <v/>
      </c>
      <c r="CW61" s="59" t="str">
        <f>IFERROR(IF(OR($C$67=FALSE,LEFT($B61,3)&lt;&gt;"NOX"),CW53*INDEX('Damage costs'!$P$18:$P$70,MATCH($B61,'Damage costs'!$C$18:$C$70,0))/1000,CW53*INDEX('Damage costs'!$T$18:$T$70,MATCH($B61,'Damage costs'!$C$18:$C$70,0))/1000),"")</f>
        <v/>
      </c>
      <c r="CX61" s="59" t="str">
        <f>IFERROR(IF(OR($C$67=FALSE,LEFT($B61,3)&lt;&gt;"NOX"),CX53*INDEX('Damage costs'!$P$18:$P$70,MATCH($B61,'Damage costs'!$C$18:$C$70,0))/1000,CX53*INDEX('Damage costs'!$T$18:$T$70,MATCH($B61,'Damage costs'!$C$18:$C$70,0))/1000),"")</f>
        <v/>
      </c>
      <c r="CY61" s="59" t="str">
        <f>IFERROR(IF(OR($C$67=FALSE,LEFT($B61,3)&lt;&gt;"NOX"),CY53*INDEX('Damage costs'!$P$18:$P$70,MATCH($B61,'Damage costs'!$C$18:$C$70,0))/1000,CY53*INDEX('Damage costs'!$T$18:$T$70,MATCH($B61,'Damage costs'!$C$18:$C$70,0))/1000),"")</f>
        <v/>
      </c>
      <c r="CZ61" s="391"/>
    </row>
    <row r="62" spans="2:104" x14ac:dyDescent="0.25">
      <c r="B62" s="406">
        <f t="shared" si="27"/>
        <v>0</v>
      </c>
      <c r="C62" s="9" t="s">
        <v>1117</v>
      </c>
      <c r="D62" s="59" t="str">
        <f>IFERROR(IF(OR($C$67=FALSE,LEFT($B62,3)&lt;&gt;"NOX"),D54*INDEX('Damage costs'!$P$18:$P$70,MATCH($B62,'Damage costs'!$C$18:$C$70,0))/1000,D54*INDEX('Damage costs'!$T$18:$T$70,MATCH($B62,'Damage costs'!$C$18:$C$70,0))/1000),"")</f>
        <v/>
      </c>
      <c r="E62" s="59" t="str">
        <f>IFERROR(IF(OR($C$67=FALSE,LEFT($B62,3)&lt;&gt;"NOX"),E54*INDEX('Damage costs'!$P$18:$P$70,MATCH($B62,'Damage costs'!$C$18:$C$70,0))/1000,E54*INDEX('Damage costs'!$T$18:$T$70,MATCH($B62,'Damage costs'!$C$18:$C$70,0))/1000),"")</f>
        <v/>
      </c>
      <c r="F62" s="59" t="str">
        <f>IFERROR(IF(OR($C$67=FALSE,LEFT($B62,3)&lt;&gt;"NOX"),F54*INDEX('Damage costs'!$P$18:$P$70,MATCH($B62,'Damage costs'!$C$18:$C$70,0))/1000,F54*INDEX('Damage costs'!$T$18:$T$70,MATCH($B62,'Damage costs'!$C$18:$C$70,0))/1000),"")</f>
        <v/>
      </c>
      <c r="G62" s="59" t="str">
        <f>IFERROR(IF(OR($C$67=FALSE,LEFT($B62,3)&lt;&gt;"NOX"),G54*INDEX('Damage costs'!$P$18:$P$70,MATCH($B62,'Damage costs'!$C$18:$C$70,0))/1000,G54*INDEX('Damage costs'!$T$18:$T$70,MATCH($B62,'Damage costs'!$C$18:$C$70,0))/1000),"")</f>
        <v/>
      </c>
      <c r="H62" s="59" t="str">
        <f>IFERROR(IF(OR($C$67=FALSE,LEFT($B62,3)&lt;&gt;"NOX"),H54*INDEX('Damage costs'!$P$18:$P$70,MATCH($B62,'Damage costs'!$C$18:$C$70,0))/1000,H54*INDEX('Damage costs'!$T$18:$T$70,MATCH($B62,'Damage costs'!$C$18:$C$70,0))/1000),"")</f>
        <v/>
      </c>
      <c r="I62" s="59" t="str">
        <f>IFERROR(IF(OR($C$67=FALSE,LEFT($B62,3)&lt;&gt;"NOX"),I54*INDEX('Damage costs'!$P$18:$P$70,MATCH($B62,'Damage costs'!$C$18:$C$70,0))/1000,I54*INDEX('Damage costs'!$T$18:$T$70,MATCH($B62,'Damage costs'!$C$18:$C$70,0))/1000),"")</f>
        <v/>
      </c>
      <c r="J62" s="59" t="str">
        <f>IFERROR(IF(OR($C$67=FALSE,LEFT($B62,3)&lt;&gt;"NOX"),J54*INDEX('Damage costs'!$P$18:$P$70,MATCH($B62,'Damage costs'!$C$18:$C$70,0))/1000,J54*INDEX('Damage costs'!$T$18:$T$70,MATCH($B62,'Damage costs'!$C$18:$C$70,0))/1000),"")</f>
        <v/>
      </c>
      <c r="K62" s="59" t="str">
        <f>IFERROR(IF(OR($C$67=FALSE,LEFT($B62,3)&lt;&gt;"NOX"),K54*INDEX('Damage costs'!$P$18:$P$70,MATCH($B62,'Damage costs'!$C$18:$C$70,0))/1000,K54*INDEX('Damage costs'!$T$18:$T$70,MATCH($B62,'Damage costs'!$C$18:$C$70,0))/1000),"")</f>
        <v/>
      </c>
      <c r="L62" s="59" t="str">
        <f>IFERROR(IF(OR($C$67=FALSE,LEFT($B62,3)&lt;&gt;"NOX"),L54*INDEX('Damage costs'!$P$18:$P$70,MATCH($B62,'Damage costs'!$C$18:$C$70,0))/1000,L54*INDEX('Damage costs'!$T$18:$T$70,MATCH($B62,'Damage costs'!$C$18:$C$70,0))/1000),"")</f>
        <v/>
      </c>
      <c r="M62" s="59" t="str">
        <f>IFERROR(IF(OR($C$67=FALSE,LEFT($B62,3)&lt;&gt;"NOX"),M54*INDEX('Damage costs'!$P$18:$P$70,MATCH($B62,'Damage costs'!$C$18:$C$70,0))/1000,M54*INDEX('Damage costs'!$T$18:$T$70,MATCH($B62,'Damage costs'!$C$18:$C$70,0))/1000),"")</f>
        <v/>
      </c>
      <c r="N62" s="59" t="str">
        <f>IFERROR(IF(OR($C$67=FALSE,LEFT($B62,3)&lt;&gt;"NOX"),N54*INDEX('Damage costs'!$P$18:$P$70,MATCH($B62,'Damage costs'!$C$18:$C$70,0))/1000,N54*INDEX('Damage costs'!$T$18:$T$70,MATCH($B62,'Damage costs'!$C$18:$C$70,0))/1000),"")</f>
        <v/>
      </c>
      <c r="O62" s="59" t="str">
        <f>IFERROR(IF(OR($C$67=FALSE,LEFT($B62,3)&lt;&gt;"NOX"),O54*INDEX('Damage costs'!$P$18:$P$70,MATCH($B62,'Damage costs'!$C$18:$C$70,0))/1000,O54*INDEX('Damage costs'!$T$18:$T$70,MATCH($B62,'Damage costs'!$C$18:$C$70,0))/1000),"")</f>
        <v/>
      </c>
      <c r="P62" s="59" t="str">
        <f>IFERROR(IF(OR($C$67=FALSE,LEFT($B62,3)&lt;&gt;"NOX"),P54*INDEX('Damage costs'!$P$18:$P$70,MATCH($B62,'Damage costs'!$C$18:$C$70,0))/1000,P54*INDEX('Damage costs'!$T$18:$T$70,MATCH($B62,'Damage costs'!$C$18:$C$70,0))/1000),"")</f>
        <v/>
      </c>
      <c r="Q62" s="59" t="str">
        <f>IFERROR(IF(OR($C$67=FALSE,LEFT($B62,3)&lt;&gt;"NOX"),Q54*INDEX('Damage costs'!$P$18:$P$70,MATCH($B62,'Damage costs'!$C$18:$C$70,0))/1000,Q54*INDEX('Damage costs'!$T$18:$T$70,MATCH($B62,'Damage costs'!$C$18:$C$70,0))/1000),"")</f>
        <v/>
      </c>
      <c r="R62" s="59" t="str">
        <f>IFERROR(IF(OR($C$67=FALSE,LEFT($B62,3)&lt;&gt;"NOX"),R54*INDEX('Damage costs'!$P$18:$P$70,MATCH($B62,'Damage costs'!$C$18:$C$70,0))/1000,R54*INDEX('Damage costs'!$T$18:$T$70,MATCH($B62,'Damage costs'!$C$18:$C$70,0))/1000),"")</f>
        <v/>
      </c>
      <c r="S62" s="59" t="str">
        <f>IFERROR(IF(OR($C$67=FALSE,LEFT($B62,3)&lt;&gt;"NOX"),S54*INDEX('Damage costs'!$P$18:$P$70,MATCH($B62,'Damage costs'!$C$18:$C$70,0))/1000,S54*INDEX('Damage costs'!$T$18:$T$70,MATCH($B62,'Damage costs'!$C$18:$C$70,0))/1000),"")</f>
        <v/>
      </c>
      <c r="T62" s="59" t="str">
        <f>IFERROR(IF(OR($C$67=FALSE,LEFT($B62,3)&lt;&gt;"NOX"),T54*INDEX('Damage costs'!$P$18:$P$70,MATCH($B62,'Damage costs'!$C$18:$C$70,0))/1000,T54*INDEX('Damage costs'!$T$18:$T$70,MATCH($B62,'Damage costs'!$C$18:$C$70,0))/1000),"")</f>
        <v/>
      </c>
      <c r="U62" s="59" t="str">
        <f>IFERROR(IF(OR($C$67=FALSE,LEFT($B62,3)&lt;&gt;"NOX"),U54*INDEX('Damage costs'!$P$18:$P$70,MATCH($B62,'Damage costs'!$C$18:$C$70,0))/1000,U54*INDEX('Damage costs'!$T$18:$T$70,MATCH($B62,'Damage costs'!$C$18:$C$70,0))/1000),"")</f>
        <v/>
      </c>
      <c r="V62" s="59" t="str">
        <f>IFERROR(IF(OR($C$67=FALSE,LEFT($B62,3)&lt;&gt;"NOX"),V54*INDEX('Damage costs'!$P$18:$P$70,MATCH($B62,'Damage costs'!$C$18:$C$70,0))/1000,V54*INDEX('Damage costs'!$T$18:$T$70,MATCH($B62,'Damage costs'!$C$18:$C$70,0))/1000),"")</f>
        <v/>
      </c>
      <c r="W62" s="59" t="str">
        <f>IFERROR(IF(OR($C$67=FALSE,LEFT($B62,3)&lt;&gt;"NOX"),W54*INDEX('Damage costs'!$P$18:$P$70,MATCH($B62,'Damage costs'!$C$18:$C$70,0))/1000,W54*INDEX('Damage costs'!$T$18:$T$70,MATCH($B62,'Damage costs'!$C$18:$C$70,0))/1000),"")</f>
        <v/>
      </c>
      <c r="X62" s="59" t="str">
        <f>IFERROR(IF(OR($C$67=FALSE,LEFT($B62,3)&lt;&gt;"NOX"),X54*INDEX('Damage costs'!$P$18:$P$70,MATCH($B62,'Damage costs'!$C$18:$C$70,0))/1000,X54*INDEX('Damage costs'!$T$18:$T$70,MATCH($B62,'Damage costs'!$C$18:$C$70,0))/1000),"")</f>
        <v/>
      </c>
      <c r="Y62" s="59" t="str">
        <f>IFERROR(IF(OR($C$67=FALSE,LEFT($B62,3)&lt;&gt;"NOX"),Y54*INDEX('Damage costs'!$P$18:$P$70,MATCH($B62,'Damage costs'!$C$18:$C$70,0))/1000,Y54*INDEX('Damage costs'!$T$18:$T$70,MATCH($B62,'Damage costs'!$C$18:$C$70,0))/1000),"")</f>
        <v/>
      </c>
      <c r="Z62" s="59" t="str">
        <f>IFERROR(IF(OR($C$67=FALSE,LEFT($B62,3)&lt;&gt;"NOX"),Z54*INDEX('Damage costs'!$P$18:$P$70,MATCH($B62,'Damage costs'!$C$18:$C$70,0))/1000,Z54*INDEX('Damage costs'!$T$18:$T$70,MATCH($B62,'Damage costs'!$C$18:$C$70,0))/1000),"")</f>
        <v/>
      </c>
      <c r="AA62" s="59" t="str">
        <f>IFERROR(IF(OR($C$67=FALSE,LEFT($B62,3)&lt;&gt;"NOX"),AA54*INDEX('Damage costs'!$P$18:$P$70,MATCH($B62,'Damage costs'!$C$18:$C$70,0))/1000,AA54*INDEX('Damage costs'!$T$18:$T$70,MATCH($B62,'Damage costs'!$C$18:$C$70,0))/1000),"")</f>
        <v/>
      </c>
      <c r="AB62" s="59" t="str">
        <f>IFERROR(IF(OR($C$67=FALSE,LEFT($B62,3)&lt;&gt;"NOX"),AB54*INDEX('Damage costs'!$P$18:$P$70,MATCH($B62,'Damage costs'!$C$18:$C$70,0))/1000,AB54*INDEX('Damage costs'!$T$18:$T$70,MATCH($B62,'Damage costs'!$C$18:$C$70,0))/1000),"")</f>
        <v/>
      </c>
      <c r="AC62" s="59" t="str">
        <f>IFERROR(IF(OR($C$67=FALSE,LEFT($B62,3)&lt;&gt;"NOX"),AC54*INDEX('Damage costs'!$P$18:$P$70,MATCH($B62,'Damage costs'!$C$18:$C$70,0))/1000,AC54*INDEX('Damage costs'!$T$18:$T$70,MATCH($B62,'Damage costs'!$C$18:$C$70,0))/1000),"")</f>
        <v/>
      </c>
      <c r="AD62" s="59" t="str">
        <f>IFERROR(IF(OR($C$67=FALSE,LEFT($B62,3)&lt;&gt;"NOX"),AD54*INDEX('Damage costs'!$P$18:$P$70,MATCH($B62,'Damage costs'!$C$18:$C$70,0))/1000,AD54*INDEX('Damage costs'!$T$18:$T$70,MATCH($B62,'Damage costs'!$C$18:$C$70,0))/1000),"")</f>
        <v/>
      </c>
      <c r="AE62" s="59" t="str">
        <f>IFERROR(IF(OR($C$67=FALSE,LEFT($B62,3)&lt;&gt;"NOX"),AE54*INDEX('Damage costs'!$P$18:$P$70,MATCH($B62,'Damage costs'!$C$18:$C$70,0))/1000,AE54*INDEX('Damage costs'!$T$18:$T$70,MATCH($B62,'Damage costs'!$C$18:$C$70,0))/1000),"")</f>
        <v/>
      </c>
      <c r="AF62" s="59" t="str">
        <f>IFERROR(IF(OR($C$67=FALSE,LEFT($B62,3)&lt;&gt;"NOX"),AF54*INDEX('Damage costs'!$P$18:$P$70,MATCH($B62,'Damage costs'!$C$18:$C$70,0))/1000,AF54*INDEX('Damage costs'!$T$18:$T$70,MATCH($B62,'Damage costs'!$C$18:$C$70,0))/1000),"")</f>
        <v/>
      </c>
      <c r="AG62" s="59" t="str">
        <f>IFERROR(IF(OR($C$67=FALSE,LEFT($B62,3)&lt;&gt;"NOX"),AG54*INDEX('Damage costs'!$P$18:$P$70,MATCH($B62,'Damage costs'!$C$18:$C$70,0))/1000,AG54*INDEX('Damage costs'!$T$18:$T$70,MATCH($B62,'Damage costs'!$C$18:$C$70,0))/1000),"")</f>
        <v/>
      </c>
      <c r="AH62" s="59" t="str">
        <f>IFERROR(IF(OR($C$67=FALSE,LEFT($B62,3)&lt;&gt;"NOX"),AH54*INDEX('Damage costs'!$P$18:$P$70,MATCH($B62,'Damage costs'!$C$18:$C$70,0))/1000,AH54*INDEX('Damage costs'!$T$18:$T$70,MATCH($B62,'Damage costs'!$C$18:$C$70,0))/1000),"")</f>
        <v/>
      </c>
      <c r="AI62" s="59" t="str">
        <f>IFERROR(IF(OR($C$67=FALSE,LEFT($B62,3)&lt;&gt;"NOX"),AI54*INDEX('Damage costs'!$P$18:$P$70,MATCH($B62,'Damage costs'!$C$18:$C$70,0))/1000,AI54*INDEX('Damage costs'!$T$18:$T$70,MATCH($B62,'Damage costs'!$C$18:$C$70,0))/1000),"")</f>
        <v/>
      </c>
      <c r="AJ62" s="59" t="str">
        <f>IFERROR(IF(OR($C$67=FALSE,LEFT($B62,3)&lt;&gt;"NOX"),AJ54*INDEX('Damage costs'!$P$18:$P$70,MATCH($B62,'Damage costs'!$C$18:$C$70,0))/1000,AJ54*INDEX('Damage costs'!$T$18:$T$70,MATCH($B62,'Damage costs'!$C$18:$C$70,0))/1000),"")</f>
        <v/>
      </c>
      <c r="AK62" s="59" t="str">
        <f>IFERROR(IF(OR($C$67=FALSE,LEFT($B62,3)&lt;&gt;"NOX"),AK54*INDEX('Damage costs'!$P$18:$P$70,MATCH($B62,'Damage costs'!$C$18:$C$70,0))/1000,AK54*INDEX('Damage costs'!$T$18:$T$70,MATCH($B62,'Damage costs'!$C$18:$C$70,0))/1000),"")</f>
        <v/>
      </c>
      <c r="AL62" s="59" t="str">
        <f>IFERROR(IF(OR($C$67=FALSE,LEFT($B62,3)&lt;&gt;"NOX"),AL54*INDEX('Damage costs'!$P$18:$P$70,MATCH($B62,'Damage costs'!$C$18:$C$70,0))/1000,AL54*INDEX('Damage costs'!$T$18:$T$70,MATCH($B62,'Damage costs'!$C$18:$C$70,0))/1000),"")</f>
        <v/>
      </c>
      <c r="AM62" s="59" t="str">
        <f>IFERROR(IF(OR($C$67=FALSE,LEFT($B62,3)&lt;&gt;"NOX"),AM54*INDEX('Damage costs'!$P$18:$P$70,MATCH($B62,'Damage costs'!$C$18:$C$70,0))/1000,AM54*INDEX('Damage costs'!$T$18:$T$70,MATCH($B62,'Damage costs'!$C$18:$C$70,0))/1000),"")</f>
        <v/>
      </c>
      <c r="AN62" s="59" t="str">
        <f>IFERROR(IF(OR($C$67=FALSE,LEFT($B62,3)&lt;&gt;"NOX"),AN54*INDEX('Damage costs'!$P$18:$P$70,MATCH($B62,'Damage costs'!$C$18:$C$70,0))/1000,AN54*INDEX('Damage costs'!$T$18:$T$70,MATCH($B62,'Damage costs'!$C$18:$C$70,0))/1000),"")</f>
        <v/>
      </c>
      <c r="AO62" s="59" t="str">
        <f>IFERROR(IF(OR($C$67=FALSE,LEFT($B62,3)&lt;&gt;"NOX"),AO54*INDEX('Damage costs'!$P$18:$P$70,MATCH($B62,'Damage costs'!$C$18:$C$70,0))/1000,AO54*INDEX('Damage costs'!$T$18:$T$70,MATCH($B62,'Damage costs'!$C$18:$C$70,0))/1000),"")</f>
        <v/>
      </c>
      <c r="AP62" s="59" t="str">
        <f>IFERROR(IF(OR($C$67=FALSE,LEFT($B62,3)&lt;&gt;"NOX"),AP54*INDEX('Damage costs'!$P$18:$P$70,MATCH($B62,'Damage costs'!$C$18:$C$70,0))/1000,AP54*INDEX('Damage costs'!$T$18:$T$70,MATCH($B62,'Damage costs'!$C$18:$C$70,0))/1000),"")</f>
        <v/>
      </c>
      <c r="AQ62" s="59" t="str">
        <f>IFERROR(IF(OR($C$67=FALSE,LEFT($B62,3)&lt;&gt;"NOX"),AQ54*INDEX('Damage costs'!$P$18:$P$70,MATCH($B62,'Damage costs'!$C$18:$C$70,0))/1000,AQ54*INDEX('Damage costs'!$T$18:$T$70,MATCH($B62,'Damage costs'!$C$18:$C$70,0))/1000),"")</f>
        <v/>
      </c>
      <c r="AR62" s="59" t="str">
        <f>IFERROR(IF(OR($C$67=FALSE,LEFT($B62,3)&lt;&gt;"NOX"),AR54*INDEX('Damage costs'!$P$18:$P$70,MATCH($B62,'Damage costs'!$C$18:$C$70,0))/1000,AR54*INDEX('Damage costs'!$T$18:$T$70,MATCH($B62,'Damage costs'!$C$18:$C$70,0))/1000),"")</f>
        <v/>
      </c>
      <c r="AS62" s="59" t="str">
        <f>IFERROR(IF(OR($C$67=FALSE,LEFT($B62,3)&lt;&gt;"NOX"),AS54*INDEX('Damage costs'!$P$18:$P$70,MATCH($B62,'Damage costs'!$C$18:$C$70,0))/1000,AS54*INDEX('Damage costs'!$T$18:$T$70,MATCH($B62,'Damage costs'!$C$18:$C$70,0))/1000),"")</f>
        <v/>
      </c>
      <c r="AT62" s="59" t="str">
        <f>IFERROR(IF(OR($C$67=FALSE,LEFT($B62,3)&lt;&gt;"NOX"),AT54*INDEX('Damage costs'!$P$18:$P$70,MATCH($B62,'Damage costs'!$C$18:$C$70,0))/1000,AT54*INDEX('Damage costs'!$T$18:$T$70,MATCH($B62,'Damage costs'!$C$18:$C$70,0))/1000),"")</f>
        <v/>
      </c>
      <c r="AU62" s="59" t="str">
        <f>IFERROR(IF(OR($C$67=FALSE,LEFT($B62,3)&lt;&gt;"NOX"),AU54*INDEX('Damage costs'!$P$18:$P$70,MATCH($B62,'Damage costs'!$C$18:$C$70,0))/1000,AU54*INDEX('Damage costs'!$T$18:$T$70,MATCH($B62,'Damage costs'!$C$18:$C$70,0))/1000),"")</f>
        <v/>
      </c>
      <c r="AV62" s="59" t="str">
        <f>IFERROR(IF(OR($C$67=FALSE,LEFT($B62,3)&lt;&gt;"NOX"),AV54*INDEX('Damage costs'!$P$18:$P$70,MATCH($B62,'Damage costs'!$C$18:$C$70,0))/1000,AV54*INDEX('Damage costs'!$T$18:$T$70,MATCH($B62,'Damage costs'!$C$18:$C$70,0))/1000),"")</f>
        <v/>
      </c>
      <c r="AW62" s="59" t="str">
        <f>IFERROR(IF(OR($C$67=FALSE,LEFT($B62,3)&lt;&gt;"NOX"),AW54*INDEX('Damage costs'!$P$18:$P$70,MATCH($B62,'Damage costs'!$C$18:$C$70,0))/1000,AW54*INDEX('Damage costs'!$T$18:$T$70,MATCH($B62,'Damage costs'!$C$18:$C$70,0))/1000),"")</f>
        <v/>
      </c>
      <c r="AX62" s="59" t="str">
        <f>IFERROR(IF(OR($C$67=FALSE,LEFT($B62,3)&lt;&gt;"NOX"),AX54*INDEX('Damage costs'!$P$18:$P$70,MATCH($B62,'Damage costs'!$C$18:$C$70,0))/1000,AX54*INDEX('Damage costs'!$T$18:$T$70,MATCH($B62,'Damage costs'!$C$18:$C$70,0))/1000),"")</f>
        <v/>
      </c>
      <c r="AY62" s="59" t="str">
        <f>IFERROR(IF(OR($C$67=FALSE,LEFT($B62,3)&lt;&gt;"NOX"),AY54*INDEX('Damage costs'!$P$18:$P$70,MATCH($B62,'Damage costs'!$C$18:$C$70,0))/1000,AY54*INDEX('Damage costs'!$T$18:$T$70,MATCH($B62,'Damage costs'!$C$18:$C$70,0))/1000),"")</f>
        <v/>
      </c>
      <c r="AZ62" s="59" t="str">
        <f>IFERROR(IF(OR($C$67=FALSE,LEFT($B62,3)&lt;&gt;"NOX"),AZ54*INDEX('Damage costs'!$P$18:$P$70,MATCH($B62,'Damage costs'!$C$18:$C$70,0))/1000,AZ54*INDEX('Damage costs'!$T$18:$T$70,MATCH($B62,'Damage costs'!$C$18:$C$70,0))/1000),"")</f>
        <v/>
      </c>
      <c r="BA62" s="59" t="str">
        <f>IFERROR(IF(OR($C$67=FALSE,LEFT($B62,3)&lt;&gt;"NOX"),BA54*INDEX('Damage costs'!$P$18:$P$70,MATCH($B62,'Damage costs'!$C$18:$C$70,0))/1000,BA54*INDEX('Damage costs'!$T$18:$T$70,MATCH($B62,'Damage costs'!$C$18:$C$70,0))/1000),"")</f>
        <v/>
      </c>
      <c r="BB62" s="59" t="str">
        <f>IFERROR(IF(OR($C$67=FALSE,LEFT($B62,3)&lt;&gt;"NOX"),BB54*INDEX('Damage costs'!$P$18:$P$70,MATCH($B62,'Damage costs'!$C$18:$C$70,0))/1000,BB54*INDEX('Damage costs'!$T$18:$T$70,MATCH($B62,'Damage costs'!$C$18:$C$70,0))/1000),"")</f>
        <v/>
      </c>
      <c r="BC62" s="59" t="str">
        <f>IFERROR(IF(OR($C$67=FALSE,LEFT($B62,3)&lt;&gt;"NOX"),BC54*INDEX('Damage costs'!$P$18:$P$70,MATCH($B62,'Damage costs'!$C$18:$C$70,0))/1000,BC54*INDEX('Damage costs'!$T$18:$T$70,MATCH($B62,'Damage costs'!$C$18:$C$70,0))/1000),"")</f>
        <v/>
      </c>
      <c r="BD62" s="59" t="str">
        <f>IFERROR(IF(OR($C$67=FALSE,LEFT($B62,3)&lt;&gt;"NOX"),BD54*INDEX('Damage costs'!$P$18:$P$70,MATCH($B62,'Damage costs'!$C$18:$C$70,0))/1000,BD54*INDEX('Damage costs'!$T$18:$T$70,MATCH($B62,'Damage costs'!$C$18:$C$70,0))/1000),"")</f>
        <v/>
      </c>
      <c r="BE62" s="59" t="str">
        <f>IFERROR(IF(OR($C$67=FALSE,LEFT($B62,3)&lt;&gt;"NOX"),BE54*INDEX('Damage costs'!$P$18:$P$70,MATCH($B62,'Damage costs'!$C$18:$C$70,0))/1000,BE54*INDEX('Damage costs'!$T$18:$T$70,MATCH($B62,'Damage costs'!$C$18:$C$70,0))/1000),"")</f>
        <v/>
      </c>
      <c r="BF62" s="59" t="str">
        <f>IFERROR(IF(OR($C$67=FALSE,LEFT($B62,3)&lt;&gt;"NOX"),BF54*INDEX('Damage costs'!$P$18:$P$70,MATCH($B62,'Damage costs'!$C$18:$C$70,0))/1000,BF54*INDEX('Damage costs'!$T$18:$T$70,MATCH($B62,'Damage costs'!$C$18:$C$70,0))/1000),"")</f>
        <v/>
      </c>
      <c r="BG62" s="59" t="str">
        <f>IFERROR(IF(OR($C$67=FALSE,LEFT($B62,3)&lt;&gt;"NOX"),BG54*INDEX('Damage costs'!$P$18:$P$70,MATCH($B62,'Damage costs'!$C$18:$C$70,0))/1000,BG54*INDEX('Damage costs'!$T$18:$T$70,MATCH($B62,'Damage costs'!$C$18:$C$70,0))/1000),"")</f>
        <v/>
      </c>
      <c r="BH62" s="59" t="str">
        <f>IFERROR(IF(OR($C$67=FALSE,LEFT($B62,3)&lt;&gt;"NOX"),BH54*INDEX('Damage costs'!$P$18:$P$70,MATCH($B62,'Damage costs'!$C$18:$C$70,0))/1000,BH54*INDEX('Damage costs'!$T$18:$T$70,MATCH($B62,'Damage costs'!$C$18:$C$70,0))/1000),"")</f>
        <v/>
      </c>
      <c r="BI62" s="59" t="str">
        <f>IFERROR(IF(OR($C$67=FALSE,LEFT($B62,3)&lt;&gt;"NOX"),BI54*INDEX('Damage costs'!$P$18:$P$70,MATCH($B62,'Damage costs'!$C$18:$C$70,0))/1000,BI54*INDEX('Damage costs'!$T$18:$T$70,MATCH($B62,'Damage costs'!$C$18:$C$70,0))/1000),"")</f>
        <v/>
      </c>
      <c r="BJ62" s="59" t="str">
        <f>IFERROR(IF(OR($C$67=FALSE,LEFT($B62,3)&lt;&gt;"NOX"),BJ54*INDEX('Damage costs'!$P$18:$P$70,MATCH($B62,'Damage costs'!$C$18:$C$70,0))/1000,BJ54*INDEX('Damage costs'!$T$18:$T$70,MATCH($B62,'Damage costs'!$C$18:$C$70,0))/1000),"")</f>
        <v/>
      </c>
      <c r="BK62" s="59" t="str">
        <f>IFERROR(IF(OR($C$67=FALSE,LEFT($B62,3)&lt;&gt;"NOX"),BK54*INDEX('Damage costs'!$P$18:$P$70,MATCH($B62,'Damage costs'!$C$18:$C$70,0))/1000,BK54*INDEX('Damage costs'!$T$18:$T$70,MATCH($B62,'Damage costs'!$C$18:$C$70,0))/1000),"")</f>
        <v/>
      </c>
      <c r="BL62" s="59" t="str">
        <f>IFERROR(IF(OR($C$67=FALSE,LEFT($B62,3)&lt;&gt;"NOX"),BL54*INDEX('Damage costs'!$P$18:$P$70,MATCH($B62,'Damage costs'!$C$18:$C$70,0))/1000,BL54*INDEX('Damage costs'!$T$18:$T$70,MATCH($B62,'Damage costs'!$C$18:$C$70,0))/1000),"")</f>
        <v/>
      </c>
      <c r="BM62" s="59" t="str">
        <f>IFERROR(IF(OR($C$67=FALSE,LEFT($B62,3)&lt;&gt;"NOX"),BM54*INDEX('Damage costs'!$P$18:$P$70,MATCH($B62,'Damage costs'!$C$18:$C$70,0))/1000,BM54*INDEX('Damage costs'!$T$18:$T$70,MATCH($B62,'Damage costs'!$C$18:$C$70,0))/1000),"")</f>
        <v/>
      </c>
      <c r="BN62" s="59" t="str">
        <f>IFERROR(IF(OR($C$67=FALSE,LEFT($B62,3)&lt;&gt;"NOX"),BN54*INDEX('Damage costs'!$P$18:$P$70,MATCH($B62,'Damage costs'!$C$18:$C$70,0))/1000,BN54*INDEX('Damage costs'!$T$18:$T$70,MATCH($B62,'Damage costs'!$C$18:$C$70,0))/1000),"")</f>
        <v/>
      </c>
      <c r="BO62" s="59" t="str">
        <f>IFERROR(IF(OR($C$67=FALSE,LEFT($B62,3)&lt;&gt;"NOX"),BO54*INDEX('Damage costs'!$P$18:$P$70,MATCH($B62,'Damage costs'!$C$18:$C$70,0))/1000,BO54*INDEX('Damage costs'!$T$18:$T$70,MATCH($B62,'Damage costs'!$C$18:$C$70,0))/1000),"")</f>
        <v/>
      </c>
      <c r="BP62" s="59" t="str">
        <f>IFERROR(IF(OR($C$67=FALSE,LEFT($B62,3)&lt;&gt;"NOX"),BP54*INDEX('Damage costs'!$P$18:$P$70,MATCH($B62,'Damage costs'!$C$18:$C$70,0))/1000,BP54*INDEX('Damage costs'!$T$18:$T$70,MATCH($B62,'Damage costs'!$C$18:$C$70,0))/1000),"")</f>
        <v/>
      </c>
      <c r="BQ62" s="59" t="str">
        <f>IFERROR(IF(OR($C$67=FALSE,LEFT($B62,3)&lt;&gt;"NOX"),BQ54*INDEX('Damage costs'!$P$18:$P$70,MATCH($B62,'Damage costs'!$C$18:$C$70,0))/1000,BQ54*INDEX('Damage costs'!$T$18:$T$70,MATCH($B62,'Damage costs'!$C$18:$C$70,0))/1000),"")</f>
        <v/>
      </c>
      <c r="BR62" s="59" t="str">
        <f>IFERROR(IF(OR($C$67=FALSE,LEFT($B62,3)&lt;&gt;"NOX"),BR54*INDEX('Damage costs'!$P$18:$P$70,MATCH($B62,'Damage costs'!$C$18:$C$70,0))/1000,BR54*INDEX('Damage costs'!$T$18:$T$70,MATCH($B62,'Damage costs'!$C$18:$C$70,0))/1000),"")</f>
        <v/>
      </c>
      <c r="BS62" s="59" t="str">
        <f>IFERROR(IF(OR($C$67=FALSE,LEFT($B62,3)&lt;&gt;"NOX"),BS54*INDEX('Damage costs'!$P$18:$P$70,MATCH($B62,'Damage costs'!$C$18:$C$70,0))/1000,BS54*INDEX('Damage costs'!$T$18:$T$70,MATCH($B62,'Damage costs'!$C$18:$C$70,0))/1000),"")</f>
        <v/>
      </c>
      <c r="BT62" s="59" t="str">
        <f>IFERROR(IF(OR($C$67=FALSE,LEFT($B62,3)&lt;&gt;"NOX"),BT54*INDEX('Damage costs'!$P$18:$P$70,MATCH($B62,'Damage costs'!$C$18:$C$70,0))/1000,BT54*INDEX('Damage costs'!$T$18:$T$70,MATCH($B62,'Damage costs'!$C$18:$C$70,0))/1000),"")</f>
        <v/>
      </c>
      <c r="BU62" s="59" t="str">
        <f>IFERROR(IF(OR($C$67=FALSE,LEFT($B62,3)&lt;&gt;"NOX"),BU54*INDEX('Damage costs'!$P$18:$P$70,MATCH($B62,'Damage costs'!$C$18:$C$70,0))/1000,BU54*INDEX('Damage costs'!$T$18:$T$70,MATCH($B62,'Damage costs'!$C$18:$C$70,0))/1000),"")</f>
        <v/>
      </c>
      <c r="BV62" s="59" t="str">
        <f>IFERROR(IF(OR($C$67=FALSE,LEFT($B62,3)&lt;&gt;"NOX"),BV54*INDEX('Damage costs'!$P$18:$P$70,MATCH($B62,'Damage costs'!$C$18:$C$70,0))/1000,BV54*INDEX('Damage costs'!$T$18:$T$70,MATCH($B62,'Damage costs'!$C$18:$C$70,0))/1000),"")</f>
        <v/>
      </c>
      <c r="BW62" s="59" t="str">
        <f>IFERROR(IF(OR($C$67=FALSE,LEFT($B62,3)&lt;&gt;"NOX"),BW54*INDEX('Damage costs'!$P$18:$P$70,MATCH($B62,'Damage costs'!$C$18:$C$70,0))/1000,BW54*INDEX('Damage costs'!$T$18:$T$70,MATCH($B62,'Damage costs'!$C$18:$C$70,0))/1000),"")</f>
        <v/>
      </c>
      <c r="BX62" s="59" t="str">
        <f>IFERROR(IF(OR($C$67=FALSE,LEFT($B62,3)&lt;&gt;"NOX"),BX54*INDEX('Damage costs'!$P$18:$P$70,MATCH($B62,'Damage costs'!$C$18:$C$70,0))/1000,BX54*INDEX('Damage costs'!$T$18:$T$70,MATCH($B62,'Damage costs'!$C$18:$C$70,0))/1000),"")</f>
        <v/>
      </c>
      <c r="BY62" s="59" t="str">
        <f>IFERROR(IF(OR($C$67=FALSE,LEFT($B62,3)&lt;&gt;"NOX"),BY54*INDEX('Damage costs'!$P$18:$P$70,MATCH($B62,'Damage costs'!$C$18:$C$70,0))/1000,BY54*INDEX('Damage costs'!$T$18:$T$70,MATCH($B62,'Damage costs'!$C$18:$C$70,0))/1000),"")</f>
        <v/>
      </c>
      <c r="BZ62" s="59" t="str">
        <f>IFERROR(IF(OR($C$67=FALSE,LEFT($B62,3)&lt;&gt;"NOX"),BZ54*INDEX('Damage costs'!$P$18:$P$70,MATCH($B62,'Damage costs'!$C$18:$C$70,0))/1000,BZ54*INDEX('Damage costs'!$T$18:$T$70,MATCH($B62,'Damage costs'!$C$18:$C$70,0))/1000),"")</f>
        <v/>
      </c>
      <c r="CA62" s="59" t="str">
        <f>IFERROR(IF(OR($C$67=FALSE,LEFT($B62,3)&lt;&gt;"NOX"),CA54*INDEX('Damage costs'!$P$18:$P$70,MATCH($B62,'Damage costs'!$C$18:$C$70,0))/1000,CA54*INDEX('Damage costs'!$T$18:$T$70,MATCH($B62,'Damage costs'!$C$18:$C$70,0))/1000),"")</f>
        <v/>
      </c>
      <c r="CB62" s="59" t="str">
        <f>IFERROR(IF(OR($C$67=FALSE,LEFT($B62,3)&lt;&gt;"NOX"),CB54*INDEX('Damage costs'!$P$18:$P$70,MATCH($B62,'Damage costs'!$C$18:$C$70,0))/1000,CB54*INDEX('Damage costs'!$T$18:$T$70,MATCH($B62,'Damage costs'!$C$18:$C$70,0))/1000),"")</f>
        <v/>
      </c>
      <c r="CC62" s="59" t="str">
        <f>IFERROR(IF(OR($C$67=FALSE,LEFT($B62,3)&lt;&gt;"NOX"),CC54*INDEX('Damage costs'!$P$18:$P$70,MATCH($B62,'Damage costs'!$C$18:$C$70,0))/1000,CC54*INDEX('Damage costs'!$T$18:$T$70,MATCH($B62,'Damage costs'!$C$18:$C$70,0))/1000),"")</f>
        <v/>
      </c>
      <c r="CD62" s="59" t="str">
        <f>IFERROR(IF(OR($C$67=FALSE,LEFT($B62,3)&lt;&gt;"NOX"),CD54*INDEX('Damage costs'!$P$18:$P$70,MATCH($B62,'Damage costs'!$C$18:$C$70,0))/1000,CD54*INDEX('Damage costs'!$T$18:$T$70,MATCH($B62,'Damage costs'!$C$18:$C$70,0))/1000),"")</f>
        <v/>
      </c>
      <c r="CE62" s="59" t="str">
        <f>IFERROR(IF(OR($C$67=FALSE,LEFT($B62,3)&lt;&gt;"NOX"),CE54*INDEX('Damage costs'!$P$18:$P$70,MATCH($B62,'Damage costs'!$C$18:$C$70,0))/1000,CE54*INDEX('Damage costs'!$T$18:$T$70,MATCH($B62,'Damage costs'!$C$18:$C$70,0))/1000),"")</f>
        <v/>
      </c>
      <c r="CF62" s="59" t="str">
        <f>IFERROR(IF(OR($C$67=FALSE,LEFT($B62,3)&lt;&gt;"NOX"),CF54*INDEX('Damage costs'!$P$18:$P$70,MATCH($B62,'Damage costs'!$C$18:$C$70,0))/1000,CF54*INDEX('Damage costs'!$T$18:$T$70,MATCH($B62,'Damage costs'!$C$18:$C$70,0))/1000),"")</f>
        <v/>
      </c>
      <c r="CG62" s="59" t="str">
        <f>IFERROR(IF(OR($C$67=FALSE,LEFT($B62,3)&lt;&gt;"NOX"),CG54*INDEX('Damage costs'!$P$18:$P$70,MATCH($B62,'Damage costs'!$C$18:$C$70,0))/1000,CG54*INDEX('Damage costs'!$T$18:$T$70,MATCH($B62,'Damage costs'!$C$18:$C$70,0))/1000),"")</f>
        <v/>
      </c>
      <c r="CH62" s="59" t="str">
        <f>IFERROR(IF(OR($C$67=FALSE,LEFT($B62,3)&lt;&gt;"NOX"),CH54*INDEX('Damage costs'!$P$18:$P$70,MATCH($B62,'Damage costs'!$C$18:$C$70,0))/1000,CH54*INDEX('Damage costs'!$T$18:$T$70,MATCH($B62,'Damage costs'!$C$18:$C$70,0))/1000),"")</f>
        <v/>
      </c>
      <c r="CI62" s="59" t="str">
        <f>IFERROR(IF(OR($C$67=FALSE,LEFT($B62,3)&lt;&gt;"NOX"),CI54*INDEX('Damage costs'!$P$18:$P$70,MATCH($B62,'Damage costs'!$C$18:$C$70,0))/1000,CI54*INDEX('Damage costs'!$T$18:$T$70,MATCH($B62,'Damage costs'!$C$18:$C$70,0))/1000),"")</f>
        <v/>
      </c>
      <c r="CJ62" s="59" t="str">
        <f>IFERROR(IF(OR($C$67=FALSE,LEFT($B62,3)&lt;&gt;"NOX"),CJ54*INDEX('Damage costs'!$P$18:$P$70,MATCH($B62,'Damage costs'!$C$18:$C$70,0))/1000,CJ54*INDEX('Damage costs'!$T$18:$T$70,MATCH($B62,'Damage costs'!$C$18:$C$70,0))/1000),"")</f>
        <v/>
      </c>
      <c r="CK62" s="59" t="str">
        <f>IFERROR(IF(OR($C$67=FALSE,LEFT($B62,3)&lt;&gt;"NOX"),CK54*INDEX('Damage costs'!$P$18:$P$70,MATCH($B62,'Damage costs'!$C$18:$C$70,0))/1000,CK54*INDEX('Damage costs'!$T$18:$T$70,MATCH($B62,'Damage costs'!$C$18:$C$70,0))/1000),"")</f>
        <v/>
      </c>
      <c r="CL62" s="59" t="str">
        <f>IFERROR(IF(OR($C$67=FALSE,LEFT($B62,3)&lt;&gt;"NOX"),CL54*INDEX('Damage costs'!$P$18:$P$70,MATCH($B62,'Damage costs'!$C$18:$C$70,0))/1000,CL54*INDEX('Damage costs'!$T$18:$T$70,MATCH($B62,'Damage costs'!$C$18:$C$70,0))/1000),"")</f>
        <v/>
      </c>
      <c r="CM62" s="59" t="str">
        <f>IFERROR(IF(OR($C$67=FALSE,LEFT($B62,3)&lt;&gt;"NOX"),CM54*INDEX('Damage costs'!$P$18:$P$70,MATCH($B62,'Damage costs'!$C$18:$C$70,0))/1000,CM54*INDEX('Damage costs'!$T$18:$T$70,MATCH($B62,'Damage costs'!$C$18:$C$70,0))/1000),"")</f>
        <v/>
      </c>
      <c r="CN62" s="59" t="str">
        <f>IFERROR(IF(OR($C$67=FALSE,LEFT($B62,3)&lt;&gt;"NOX"),CN54*INDEX('Damage costs'!$P$18:$P$70,MATCH($B62,'Damage costs'!$C$18:$C$70,0))/1000,CN54*INDEX('Damage costs'!$T$18:$T$70,MATCH($B62,'Damage costs'!$C$18:$C$70,0))/1000),"")</f>
        <v/>
      </c>
      <c r="CO62" s="59" t="str">
        <f>IFERROR(IF(OR($C$67=FALSE,LEFT($B62,3)&lt;&gt;"NOX"),CO54*INDEX('Damage costs'!$P$18:$P$70,MATCH($B62,'Damage costs'!$C$18:$C$70,0))/1000,CO54*INDEX('Damage costs'!$T$18:$T$70,MATCH($B62,'Damage costs'!$C$18:$C$70,0))/1000),"")</f>
        <v/>
      </c>
      <c r="CP62" s="59" t="str">
        <f>IFERROR(IF(OR($C$67=FALSE,LEFT($B62,3)&lt;&gt;"NOX"),CP54*INDEX('Damage costs'!$P$18:$P$70,MATCH($B62,'Damage costs'!$C$18:$C$70,0))/1000,CP54*INDEX('Damage costs'!$T$18:$T$70,MATCH($B62,'Damage costs'!$C$18:$C$70,0))/1000),"")</f>
        <v/>
      </c>
      <c r="CQ62" s="59" t="str">
        <f>IFERROR(IF(OR($C$67=FALSE,LEFT($B62,3)&lt;&gt;"NOX"),CQ54*INDEX('Damage costs'!$P$18:$P$70,MATCH($B62,'Damage costs'!$C$18:$C$70,0))/1000,CQ54*INDEX('Damage costs'!$T$18:$T$70,MATCH($B62,'Damage costs'!$C$18:$C$70,0))/1000),"")</f>
        <v/>
      </c>
      <c r="CR62" s="59" t="str">
        <f>IFERROR(IF(OR($C$67=FALSE,LEFT($B62,3)&lt;&gt;"NOX"),CR54*INDEX('Damage costs'!$P$18:$P$70,MATCH($B62,'Damage costs'!$C$18:$C$70,0))/1000,CR54*INDEX('Damage costs'!$T$18:$T$70,MATCH($B62,'Damage costs'!$C$18:$C$70,0))/1000),"")</f>
        <v/>
      </c>
      <c r="CS62" s="59" t="str">
        <f>IFERROR(IF(OR($C$67=FALSE,LEFT($B62,3)&lt;&gt;"NOX"),CS54*INDEX('Damage costs'!$P$18:$P$70,MATCH($B62,'Damage costs'!$C$18:$C$70,0))/1000,CS54*INDEX('Damage costs'!$T$18:$T$70,MATCH($B62,'Damage costs'!$C$18:$C$70,0))/1000),"")</f>
        <v/>
      </c>
      <c r="CT62" s="59" t="str">
        <f>IFERROR(IF(OR($C$67=FALSE,LEFT($B62,3)&lt;&gt;"NOX"),CT54*INDEX('Damage costs'!$P$18:$P$70,MATCH($B62,'Damage costs'!$C$18:$C$70,0))/1000,CT54*INDEX('Damage costs'!$T$18:$T$70,MATCH($B62,'Damage costs'!$C$18:$C$70,0))/1000),"")</f>
        <v/>
      </c>
      <c r="CU62" s="59" t="str">
        <f>IFERROR(IF(OR($C$67=FALSE,LEFT($B62,3)&lt;&gt;"NOX"),CU54*INDEX('Damage costs'!$P$18:$P$70,MATCH($B62,'Damage costs'!$C$18:$C$70,0))/1000,CU54*INDEX('Damage costs'!$T$18:$T$70,MATCH($B62,'Damage costs'!$C$18:$C$70,0))/1000),"")</f>
        <v/>
      </c>
      <c r="CV62" s="59" t="str">
        <f>IFERROR(IF(OR($C$67=FALSE,LEFT($B62,3)&lt;&gt;"NOX"),CV54*INDEX('Damage costs'!$P$18:$P$70,MATCH($B62,'Damage costs'!$C$18:$C$70,0))/1000,CV54*INDEX('Damage costs'!$T$18:$T$70,MATCH($B62,'Damage costs'!$C$18:$C$70,0))/1000),"")</f>
        <v/>
      </c>
      <c r="CW62" s="59" t="str">
        <f>IFERROR(IF(OR($C$67=FALSE,LEFT($B62,3)&lt;&gt;"NOX"),CW54*INDEX('Damage costs'!$P$18:$P$70,MATCH($B62,'Damage costs'!$C$18:$C$70,0))/1000,CW54*INDEX('Damage costs'!$T$18:$T$70,MATCH($B62,'Damage costs'!$C$18:$C$70,0))/1000),"")</f>
        <v/>
      </c>
      <c r="CX62" s="59" t="str">
        <f>IFERROR(IF(OR($C$67=FALSE,LEFT($B62,3)&lt;&gt;"NOX"),CX54*INDEX('Damage costs'!$P$18:$P$70,MATCH($B62,'Damage costs'!$C$18:$C$70,0))/1000,CX54*INDEX('Damage costs'!$T$18:$T$70,MATCH($B62,'Damage costs'!$C$18:$C$70,0))/1000),"")</f>
        <v/>
      </c>
      <c r="CY62" s="59" t="str">
        <f>IFERROR(IF(OR($C$67=FALSE,LEFT($B62,3)&lt;&gt;"NOX"),CY54*INDEX('Damage costs'!$P$18:$P$70,MATCH($B62,'Damage costs'!$C$18:$C$70,0))/1000,CY54*INDEX('Damage costs'!$T$18:$T$70,MATCH($B62,'Damage costs'!$C$18:$C$70,0))/1000),"")</f>
        <v/>
      </c>
      <c r="CZ62" s="391"/>
    </row>
    <row r="63" spans="2:104" x14ac:dyDescent="0.25">
      <c r="B63" s="406">
        <f t="shared" si="27"/>
        <v>0</v>
      </c>
      <c r="C63" s="9" t="s">
        <v>1117</v>
      </c>
      <c r="D63" s="59" t="str">
        <f>IFERROR(IF(OR($C$67=FALSE,LEFT($B63,3)&lt;&gt;"NOX"),D55*INDEX('Damage costs'!$P$18:$P$70,MATCH($B63,'Damage costs'!$C$18:$C$70,0))/1000,D55*INDEX('Damage costs'!$T$18:$T$70,MATCH($B63,'Damage costs'!$C$18:$C$70,0))/1000),"")</f>
        <v/>
      </c>
      <c r="E63" s="59" t="str">
        <f>IFERROR(IF(OR($C$67=FALSE,LEFT($B63,3)&lt;&gt;"NOX"),E55*INDEX('Damage costs'!$P$18:$P$70,MATCH($B63,'Damage costs'!$C$18:$C$70,0))/1000,E55*INDEX('Damage costs'!$T$18:$T$70,MATCH($B63,'Damage costs'!$C$18:$C$70,0))/1000),"")</f>
        <v/>
      </c>
      <c r="F63" s="59" t="str">
        <f>IFERROR(IF(OR($C$67=FALSE,LEFT($B63,3)&lt;&gt;"NOX"),F55*INDEX('Damage costs'!$P$18:$P$70,MATCH($B63,'Damage costs'!$C$18:$C$70,0))/1000,F55*INDEX('Damage costs'!$T$18:$T$70,MATCH($B63,'Damage costs'!$C$18:$C$70,0))/1000),"")</f>
        <v/>
      </c>
      <c r="G63" s="59" t="str">
        <f>IFERROR(IF(OR($C$67=FALSE,LEFT($B63,3)&lt;&gt;"NOX"),G55*INDEX('Damage costs'!$P$18:$P$70,MATCH($B63,'Damage costs'!$C$18:$C$70,0))/1000,G55*INDEX('Damage costs'!$T$18:$T$70,MATCH($B63,'Damage costs'!$C$18:$C$70,0))/1000),"")</f>
        <v/>
      </c>
      <c r="H63" s="59" t="str">
        <f>IFERROR(IF(OR($C$67=FALSE,LEFT($B63,3)&lt;&gt;"NOX"),H55*INDEX('Damage costs'!$P$18:$P$70,MATCH($B63,'Damage costs'!$C$18:$C$70,0))/1000,H55*INDEX('Damage costs'!$T$18:$T$70,MATCH($B63,'Damage costs'!$C$18:$C$70,0))/1000),"")</f>
        <v/>
      </c>
      <c r="I63" s="59" t="str">
        <f>IFERROR(IF(OR($C$67=FALSE,LEFT($B63,3)&lt;&gt;"NOX"),I55*INDEX('Damage costs'!$P$18:$P$70,MATCH($B63,'Damage costs'!$C$18:$C$70,0))/1000,I55*INDEX('Damage costs'!$T$18:$T$70,MATCH($B63,'Damage costs'!$C$18:$C$70,0))/1000),"")</f>
        <v/>
      </c>
      <c r="J63" s="59" t="str">
        <f>IFERROR(IF(OR($C$67=FALSE,LEFT($B63,3)&lt;&gt;"NOX"),J55*INDEX('Damage costs'!$P$18:$P$70,MATCH($B63,'Damage costs'!$C$18:$C$70,0))/1000,J55*INDEX('Damage costs'!$T$18:$T$70,MATCH($B63,'Damage costs'!$C$18:$C$70,0))/1000),"")</f>
        <v/>
      </c>
      <c r="K63" s="59" t="str">
        <f>IFERROR(IF(OR($C$67=FALSE,LEFT($B63,3)&lt;&gt;"NOX"),K55*INDEX('Damage costs'!$P$18:$P$70,MATCH($B63,'Damage costs'!$C$18:$C$70,0))/1000,K55*INDEX('Damage costs'!$T$18:$T$70,MATCH($B63,'Damage costs'!$C$18:$C$70,0))/1000),"")</f>
        <v/>
      </c>
      <c r="L63" s="59" t="str">
        <f>IFERROR(IF(OR($C$67=FALSE,LEFT($B63,3)&lt;&gt;"NOX"),L55*INDEX('Damage costs'!$P$18:$P$70,MATCH($B63,'Damage costs'!$C$18:$C$70,0))/1000,L55*INDEX('Damage costs'!$T$18:$T$70,MATCH($B63,'Damage costs'!$C$18:$C$70,0))/1000),"")</f>
        <v/>
      </c>
      <c r="M63" s="59" t="str">
        <f>IFERROR(IF(OR($C$67=FALSE,LEFT($B63,3)&lt;&gt;"NOX"),M55*INDEX('Damage costs'!$P$18:$P$70,MATCH($B63,'Damage costs'!$C$18:$C$70,0))/1000,M55*INDEX('Damage costs'!$T$18:$T$70,MATCH($B63,'Damage costs'!$C$18:$C$70,0))/1000),"")</f>
        <v/>
      </c>
      <c r="N63" s="59" t="str">
        <f>IFERROR(IF(OR($C$67=FALSE,LEFT($B63,3)&lt;&gt;"NOX"),N55*INDEX('Damage costs'!$P$18:$P$70,MATCH($B63,'Damage costs'!$C$18:$C$70,0))/1000,N55*INDEX('Damage costs'!$T$18:$T$70,MATCH($B63,'Damage costs'!$C$18:$C$70,0))/1000),"")</f>
        <v/>
      </c>
      <c r="O63" s="59" t="str">
        <f>IFERROR(IF(OR($C$67=FALSE,LEFT($B63,3)&lt;&gt;"NOX"),O55*INDEX('Damage costs'!$P$18:$P$70,MATCH($B63,'Damage costs'!$C$18:$C$70,0))/1000,O55*INDEX('Damage costs'!$T$18:$T$70,MATCH($B63,'Damage costs'!$C$18:$C$70,0))/1000),"")</f>
        <v/>
      </c>
      <c r="P63" s="59" t="str">
        <f>IFERROR(IF(OR($C$67=FALSE,LEFT($B63,3)&lt;&gt;"NOX"),P55*INDEX('Damage costs'!$P$18:$P$70,MATCH($B63,'Damage costs'!$C$18:$C$70,0))/1000,P55*INDEX('Damage costs'!$T$18:$T$70,MATCH($B63,'Damage costs'!$C$18:$C$70,0))/1000),"")</f>
        <v/>
      </c>
      <c r="Q63" s="59" t="str">
        <f>IFERROR(IF(OR($C$67=FALSE,LEFT($B63,3)&lt;&gt;"NOX"),Q55*INDEX('Damage costs'!$P$18:$P$70,MATCH($B63,'Damage costs'!$C$18:$C$70,0))/1000,Q55*INDEX('Damage costs'!$T$18:$T$70,MATCH($B63,'Damage costs'!$C$18:$C$70,0))/1000),"")</f>
        <v/>
      </c>
      <c r="R63" s="59" t="str">
        <f>IFERROR(IF(OR($C$67=FALSE,LEFT($B63,3)&lt;&gt;"NOX"),R55*INDEX('Damage costs'!$P$18:$P$70,MATCH($B63,'Damage costs'!$C$18:$C$70,0))/1000,R55*INDEX('Damage costs'!$T$18:$T$70,MATCH($B63,'Damage costs'!$C$18:$C$70,0))/1000),"")</f>
        <v/>
      </c>
      <c r="S63" s="59" t="str">
        <f>IFERROR(IF(OR($C$67=FALSE,LEFT($B63,3)&lt;&gt;"NOX"),S55*INDEX('Damage costs'!$P$18:$P$70,MATCH($B63,'Damage costs'!$C$18:$C$70,0))/1000,S55*INDEX('Damage costs'!$T$18:$T$70,MATCH($B63,'Damage costs'!$C$18:$C$70,0))/1000),"")</f>
        <v/>
      </c>
      <c r="T63" s="59" t="str">
        <f>IFERROR(IF(OR($C$67=FALSE,LEFT($B63,3)&lt;&gt;"NOX"),T55*INDEX('Damage costs'!$P$18:$P$70,MATCH($B63,'Damage costs'!$C$18:$C$70,0))/1000,T55*INDEX('Damage costs'!$T$18:$T$70,MATCH($B63,'Damage costs'!$C$18:$C$70,0))/1000),"")</f>
        <v/>
      </c>
      <c r="U63" s="59" t="str">
        <f>IFERROR(IF(OR($C$67=FALSE,LEFT($B63,3)&lt;&gt;"NOX"),U55*INDEX('Damage costs'!$P$18:$P$70,MATCH($B63,'Damage costs'!$C$18:$C$70,0))/1000,U55*INDEX('Damage costs'!$T$18:$T$70,MATCH($B63,'Damage costs'!$C$18:$C$70,0))/1000),"")</f>
        <v/>
      </c>
      <c r="V63" s="59" t="str">
        <f>IFERROR(IF(OR($C$67=FALSE,LEFT($B63,3)&lt;&gt;"NOX"),V55*INDEX('Damage costs'!$P$18:$P$70,MATCH($B63,'Damage costs'!$C$18:$C$70,0))/1000,V55*INDEX('Damage costs'!$T$18:$T$70,MATCH($B63,'Damage costs'!$C$18:$C$70,0))/1000),"")</f>
        <v/>
      </c>
      <c r="W63" s="59" t="str">
        <f>IFERROR(IF(OR($C$67=FALSE,LEFT($B63,3)&lt;&gt;"NOX"),W55*INDEX('Damage costs'!$P$18:$P$70,MATCH($B63,'Damage costs'!$C$18:$C$70,0))/1000,W55*INDEX('Damage costs'!$T$18:$T$70,MATCH($B63,'Damage costs'!$C$18:$C$70,0))/1000),"")</f>
        <v/>
      </c>
      <c r="X63" s="59" t="str">
        <f>IFERROR(IF(OR($C$67=FALSE,LEFT($B63,3)&lt;&gt;"NOX"),X55*INDEX('Damage costs'!$P$18:$P$70,MATCH($B63,'Damage costs'!$C$18:$C$70,0))/1000,X55*INDEX('Damage costs'!$T$18:$T$70,MATCH($B63,'Damage costs'!$C$18:$C$70,0))/1000),"")</f>
        <v/>
      </c>
      <c r="Y63" s="59" t="str">
        <f>IFERROR(IF(OR($C$67=FALSE,LEFT($B63,3)&lt;&gt;"NOX"),Y55*INDEX('Damage costs'!$P$18:$P$70,MATCH($B63,'Damage costs'!$C$18:$C$70,0))/1000,Y55*INDEX('Damage costs'!$T$18:$T$70,MATCH($B63,'Damage costs'!$C$18:$C$70,0))/1000),"")</f>
        <v/>
      </c>
      <c r="Z63" s="59" t="str">
        <f>IFERROR(IF(OR($C$67=FALSE,LEFT($B63,3)&lt;&gt;"NOX"),Z55*INDEX('Damage costs'!$P$18:$P$70,MATCH($B63,'Damage costs'!$C$18:$C$70,0))/1000,Z55*INDEX('Damage costs'!$T$18:$T$70,MATCH($B63,'Damage costs'!$C$18:$C$70,0))/1000),"")</f>
        <v/>
      </c>
      <c r="AA63" s="59" t="str">
        <f>IFERROR(IF(OR($C$67=FALSE,LEFT($B63,3)&lt;&gt;"NOX"),AA55*INDEX('Damage costs'!$P$18:$P$70,MATCH($B63,'Damage costs'!$C$18:$C$70,0))/1000,AA55*INDEX('Damage costs'!$T$18:$T$70,MATCH($B63,'Damage costs'!$C$18:$C$70,0))/1000),"")</f>
        <v/>
      </c>
      <c r="AB63" s="59" t="str">
        <f>IFERROR(IF(OR($C$67=FALSE,LEFT($B63,3)&lt;&gt;"NOX"),AB55*INDEX('Damage costs'!$P$18:$P$70,MATCH($B63,'Damage costs'!$C$18:$C$70,0))/1000,AB55*INDEX('Damage costs'!$T$18:$T$70,MATCH($B63,'Damage costs'!$C$18:$C$70,0))/1000),"")</f>
        <v/>
      </c>
      <c r="AC63" s="59" t="str">
        <f>IFERROR(IF(OR($C$67=FALSE,LEFT($B63,3)&lt;&gt;"NOX"),AC55*INDEX('Damage costs'!$P$18:$P$70,MATCH($B63,'Damage costs'!$C$18:$C$70,0))/1000,AC55*INDEX('Damage costs'!$T$18:$T$70,MATCH($B63,'Damage costs'!$C$18:$C$70,0))/1000),"")</f>
        <v/>
      </c>
      <c r="AD63" s="59" t="str">
        <f>IFERROR(IF(OR($C$67=FALSE,LEFT($B63,3)&lt;&gt;"NOX"),AD55*INDEX('Damage costs'!$P$18:$P$70,MATCH($B63,'Damage costs'!$C$18:$C$70,0))/1000,AD55*INDEX('Damage costs'!$T$18:$T$70,MATCH($B63,'Damage costs'!$C$18:$C$70,0))/1000),"")</f>
        <v/>
      </c>
      <c r="AE63" s="59" t="str">
        <f>IFERROR(IF(OR($C$67=FALSE,LEFT($B63,3)&lt;&gt;"NOX"),AE55*INDEX('Damage costs'!$P$18:$P$70,MATCH($B63,'Damage costs'!$C$18:$C$70,0))/1000,AE55*INDEX('Damage costs'!$T$18:$T$70,MATCH($B63,'Damage costs'!$C$18:$C$70,0))/1000),"")</f>
        <v/>
      </c>
      <c r="AF63" s="59" t="str">
        <f>IFERROR(IF(OR($C$67=FALSE,LEFT($B63,3)&lt;&gt;"NOX"),AF55*INDEX('Damage costs'!$P$18:$P$70,MATCH($B63,'Damage costs'!$C$18:$C$70,0))/1000,AF55*INDEX('Damage costs'!$T$18:$T$70,MATCH($B63,'Damage costs'!$C$18:$C$70,0))/1000),"")</f>
        <v/>
      </c>
      <c r="AG63" s="59" t="str">
        <f>IFERROR(IF(OR($C$67=FALSE,LEFT($B63,3)&lt;&gt;"NOX"),AG55*INDEX('Damage costs'!$P$18:$P$70,MATCH($B63,'Damage costs'!$C$18:$C$70,0))/1000,AG55*INDEX('Damage costs'!$T$18:$T$70,MATCH($B63,'Damage costs'!$C$18:$C$70,0))/1000),"")</f>
        <v/>
      </c>
      <c r="AH63" s="59" t="str">
        <f>IFERROR(IF(OR($C$67=FALSE,LEFT($B63,3)&lt;&gt;"NOX"),AH55*INDEX('Damage costs'!$P$18:$P$70,MATCH($B63,'Damage costs'!$C$18:$C$70,0))/1000,AH55*INDEX('Damage costs'!$T$18:$T$70,MATCH($B63,'Damage costs'!$C$18:$C$70,0))/1000),"")</f>
        <v/>
      </c>
      <c r="AI63" s="59" t="str">
        <f>IFERROR(IF(OR($C$67=FALSE,LEFT($B63,3)&lt;&gt;"NOX"),AI55*INDEX('Damage costs'!$P$18:$P$70,MATCH($B63,'Damage costs'!$C$18:$C$70,0))/1000,AI55*INDEX('Damage costs'!$T$18:$T$70,MATCH($B63,'Damage costs'!$C$18:$C$70,0))/1000),"")</f>
        <v/>
      </c>
      <c r="AJ63" s="59" t="str">
        <f>IFERROR(IF(OR($C$67=FALSE,LEFT($B63,3)&lt;&gt;"NOX"),AJ55*INDEX('Damage costs'!$P$18:$P$70,MATCH($B63,'Damage costs'!$C$18:$C$70,0))/1000,AJ55*INDEX('Damage costs'!$T$18:$T$70,MATCH($B63,'Damage costs'!$C$18:$C$70,0))/1000),"")</f>
        <v/>
      </c>
      <c r="AK63" s="59" t="str">
        <f>IFERROR(IF(OR($C$67=FALSE,LEFT($B63,3)&lt;&gt;"NOX"),AK55*INDEX('Damage costs'!$P$18:$P$70,MATCH($B63,'Damage costs'!$C$18:$C$70,0))/1000,AK55*INDEX('Damage costs'!$T$18:$T$70,MATCH($B63,'Damage costs'!$C$18:$C$70,0))/1000),"")</f>
        <v/>
      </c>
      <c r="AL63" s="59" t="str">
        <f>IFERROR(IF(OR($C$67=FALSE,LEFT($B63,3)&lt;&gt;"NOX"),AL55*INDEX('Damage costs'!$P$18:$P$70,MATCH($B63,'Damage costs'!$C$18:$C$70,0))/1000,AL55*INDEX('Damage costs'!$T$18:$T$70,MATCH($B63,'Damage costs'!$C$18:$C$70,0))/1000),"")</f>
        <v/>
      </c>
      <c r="AM63" s="59" t="str">
        <f>IFERROR(IF(OR($C$67=FALSE,LEFT($B63,3)&lt;&gt;"NOX"),AM55*INDEX('Damage costs'!$P$18:$P$70,MATCH($B63,'Damage costs'!$C$18:$C$70,0))/1000,AM55*INDEX('Damage costs'!$T$18:$T$70,MATCH($B63,'Damage costs'!$C$18:$C$70,0))/1000),"")</f>
        <v/>
      </c>
      <c r="AN63" s="59" t="str">
        <f>IFERROR(IF(OR($C$67=FALSE,LEFT($B63,3)&lt;&gt;"NOX"),AN55*INDEX('Damage costs'!$P$18:$P$70,MATCH($B63,'Damage costs'!$C$18:$C$70,0))/1000,AN55*INDEX('Damage costs'!$T$18:$T$70,MATCH($B63,'Damage costs'!$C$18:$C$70,0))/1000),"")</f>
        <v/>
      </c>
      <c r="AO63" s="59" t="str">
        <f>IFERROR(IF(OR($C$67=FALSE,LEFT($B63,3)&lt;&gt;"NOX"),AO55*INDEX('Damage costs'!$P$18:$P$70,MATCH($B63,'Damage costs'!$C$18:$C$70,0))/1000,AO55*INDEX('Damage costs'!$T$18:$T$70,MATCH($B63,'Damage costs'!$C$18:$C$70,0))/1000),"")</f>
        <v/>
      </c>
      <c r="AP63" s="59" t="str">
        <f>IFERROR(IF(OR($C$67=FALSE,LEFT($B63,3)&lt;&gt;"NOX"),AP55*INDEX('Damage costs'!$P$18:$P$70,MATCH($B63,'Damage costs'!$C$18:$C$70,0))/1000,AP55*INDEX('Damage costs'!$T$18:$T$70,MATCH($B63,'Damage costs'!$C$18:$C$70,0))/1000),"")</f>
        <v/>
      </c>
      <c r="AQ63" s="59" t="str">
        <f>IFERROR(IF(OR($C$67=FALSE,LEFT($B63,3)&lt;&gt;"NOX"),AQ55*INDEX('Damage costs'!$P$18:$P$70,MATCH($B63,'Damage costs'!$C$18:$C$70,0))/1000,AQ55*INDEX('Damage costs'!$T$18:$T$70,MATCH($B63,'Damage costs'!$C$18:$C$70,0))/1000),"")</f>
        <v/>
      </c>
      <c r="AR63" s="59" t="str">
        <f>IFERROR(IF(OR($C$67=FALSE,LEFT($B63,3)&lt;&gt;"NOX"),AR55*INDEX('Damage costs'!$P$18:$P$70,MATCH($B63,'Damage costs'!$C$18:$C$70,0))/1000,AR55*INDEX('Damage costs'!$T$18:$T$70,MATCH($B63,'Damage costs'!$C$18:$C$70,0))/1000),"")</f>
        <v/>
      </c>
      <c r="AS63" s="59" t="str">
        <f>IFERROR(IF(OR($C$67=FALSE,LEFT($B63,3)&lt;&gt;"NOX"),AS55*INDEX('Damage costs'!$P$18:$P$70,MATCH($B63,'Damage costs'!$C$18:$C$70,0))/1000,AS55*INDEX('Damage costs'!$T$18:$T$70,MATCH($B63,'Damage costs'!$C$18:$C$70,0))/1000),"")</f>
        <v/>
      </c>
      <c r="AT63" s="59" t="str">
        <f>IFERROR(IF(OR($C$67=FALSE,LEFT($B63,3)&lt;&gt;"NOX"),AT55*INDEX('Damage costs'!$P$18:$P$70,MATCH($B63,'Damage costs'!$C$18:$C$70,0))/1000,AT55*INDEX('Damage costs'!$T$18:$T$70,MATCH($B63,'Damage costs'!$C$18:$C$70,0))/1000),"")</f>
        <v/>
      </c>
      <c r="AU63" s="59" t="str">
        <f>IFERROR(IF(OR($C$67=FALSE,LEFT($B63,3)&lt;&gt;"NOX"),AU55*INDEX('Damage costs'!$P$18:$P$70,MATCH($B63,'Damage costs'!$C$18:$C$70,0))/1000,AU55*INDEX('Damage costs'!$T$18:$T$70,MATCH($B63,'Damage costs'!$C$18:$C$70,0))/1000),"")</f>
        <v/>
      </c>
      <c r="AV63" s="59" t="str">
        <f>IFERROR(IF(OR($C$67=FALSE,LEFT($B63,3)&lt;&gt;"NOX"),AV55*INDEX('Damage costs'!$P$18:$P$70,MATCH($B63,'Damage costs'!$C$18:$C$70,0))/1000,AV55*INDEX('Damage costs'!$T$18:$T$70,MATCH($B63,'Damage costs'!$C$18:$C$70,0))/1000),"")</f>
        <v/>
      </c>
      <c r="AW63" s="59" t="str">
        <f>IFERROR(IF(OR($C$67=FALSE,LEFT($B63,3)&lt;&gt;"NOX"),AW55*INDEX('Damage costs'!$P$18:$P$70,MATCH($B63,'Damage costs'!$C$18:$C$70,0))/1000,AW55*INDEX('Damage costs'!$T$18:$T$70,MATCH($B63,'Damage costs'!$C$18:$C$70,0))/1000),"")</f>
        <v/>
      </c>
      <c r="AX63" s="59" t="str">
        <f>IFERROR(IF(OR($C$67=FALSE,LEFT($B63,3)&lt;&gt;"NOX"),AX55*INDEX('Damage costs'!$P$18:$P$70,MATCH($B63,'Damage costs'!$C$18:$C$70,0))/1000,AX55*INDEX('Damage costs'!$T$18:$T$70,MATCH($B63,'Damage costs'!$C$18:$C$70,0))/1000),"")</f>
        <v/>
      </c>
      <c r="AY63" s="59" t="str">
        <f>IFERROR(IF(OR($C$67=FALSE,LEFT($B63,3)&lt;&gt;"NOX"),AY55*INDEX('Damage costs'!$P$18:$P$70,MATCH($B63,'Damage costs'!$C$18:$C$70,0))/1000,AY55*INDEX('Damage costs'!$T$18:$T$70,MATCH($B63,'Damage costs'!$C$18:$C$70,0))/1000),"")</f>
        <v/>
      </c>
      <c r="AZ63" s="59" t="str">
        <f>IFERROR(IF(OR($C$67=FALSE,LEFT($B63,3)&lt;&gt;"NOX"),AZ55*INDEX('Damage costs'!$P$18:$P$70,MATCH($B63,'Damage costs'!$C$18:$C$70,0))/1000,AZ55*INDEX('Damage costs'!$T$18:$T$70,MATCH($B63,'Damage costs'!$C$18:$C$70,0))/1000),"")</f>
        <v/>
      </c>
      <c r="BA63" s="59" t="str">
        <f>IFERROR(IF(OR($C$67=FALSE,LEFT($B63,3)&lt;&gt;"NOX"),BA55*INDEX('Damage costs'!$P$18:$P$70,MATCH($B63,'Damage costs'!$C$18:$C$70,0))/1000,BA55*INDEX('Damage costs'!$T$18:$T$70,MATCH($B63,'Damage costs'!$C$18:$C$70,0))/1000),"")</f>
        <v/>
      </c>
      <c r="BB63" s="59" t="str">
        <f>IFERROR(IF(OR($C$67=FALSE,LEFT($B63,3)&lt;&gt;"NOX"),BB55*INDEX('Damage costs'!$P$18:$P$70,MATCH($B63,'Damage costs'!$C$18:$C$70,0))/1000,BB55*INDEX('Damage costs'!$T$18:$T$70,MATCH($B63,'Damage costs'!$C$18:$C$70,0))/1000),"")</f>
        <v/>
      </c>
      <c r="BC63" s="59" t="str">
        <f>IFERROR(IF(OR($C$67=FALSE,LEFT($B63,3)&lt;&gt;"NOX"),BC55*INDEX('Damage costs'!$P$18:$P$70,MATCH($B63,'Damage costs'!$C$18:$C$70,0))/1000,BC55*INDEX('Damage costs'!$T$18:$T$70,MATCH($B63,'Damage costs'!$C$18:$C$70,0))/1000),"")</f>
        <v/>
      </c>
      <c r="BD63" s="59" t="str">
        <f>IFERROR(IF(OR($C$67=FALSE,LEFT($B63,3)&lt;&gt;"NOX"),BD55*INDEX('Damage costs'!$P$18:$P$70,MATCH($B63,'Damage costs'!$C$18:$C$70,0))/1000,BD55*INDEX('Damage costs'!$T$18:$T$70,MATCH($B63,'Damage costs'!$C$18:$C$70,0))/1000),"")</f>
        <v/>
      </c>
      <c r="BE63" s="59" t="str">
        <f>IFERROR(IF(OR($C$67=FALSE,LEFT($B63,3)&lt;&gt;"NOX"),BE55*INDEX('Damage costs'!$P$18:$P$70,MATCH($B63,'Damage costs'!$C$18:$C$70,0))/1000,BE55*INDEX('Damage costs'!$T$18:$T$70,MATCH($B63,'Damage costs'!$C$18:$C$70,0))/1000),"")</f>
        <v/>
      </c>
      <c r="BF63" s="59" t="str">
        <f>IFERROR(IF(OR($C$67=FALSE,LEFT($B63,3)&lt;&gt;"NOX"),BF55*INDEX('Damage costs'!$P$18:$P$70,MATCH($B63,'Damage costs'!$C$18:$C$70,0))/1000,BF55*INDEX('Damage costs'!$T$18:$T$70,MATCH($B63,'Damage costs'!$C$18:$C$70,0))/1000),"")</f>
        <v/>
      </c>
      <c r="BG63" s="59" t="str">
        <f>IFERROR(IF(OR($C$67=FALSE,LEFT($B63,3)&lt;&gt;"NOX"),BG55*INDEX('Damage costs'!$P$18:$P$70,MATCH($B63,'Damage costs'!$C$18:$C$70,0))/1000,BG55*INDEX('Damage costs'!$T$18:$T$70,MATCH($B63,'Damage costs'!$C$18:$C$70,0))/1000),"")</f>
        <v/>
      </c>
      <c r="BH63" s="59" t="str">
        <f>IFERROR(IF(OR($C$67=FALSE,LEFT($B63,3)&lt;&gt;"NOX"),BH55*INDEX('Damage costs'!$P$18:$P$70,MATCH($B63,'Damage costs'!$C$18:$C$70,0))/1000,BH55*INDEX('Damage costs'!$T$18:$T$70,MATCH($B63,'Damage costs'!$C$18:$C$70,0))/1000),"")</f>
        <v/>
      </c>
      <c r="BI63" s="59" t="str">
        <f>IFERROR(IF(OR($C$67=FALSE,LEFT($B63,3)&lt;&gt;"NOX"),BI55*INDEX('Damage costs'!$P$18:$P$70,MATCH($B63,'Damage costs'!$C$18:$C$70,0))/1000,BI55*INDEX('Damage costs'!$T$18:$T$70,MATCH($B63,'Damage costs'!$C$18:$C$70,0))/1000),"")</f>
        <v/>
      </c>
      <c r="BJ63" s="59" t="str">
        <f>IFERROR(IF(OR($C$67=FALSE,LEFT($B63,3)&lt;&gt;"NOX"),BJ55*INDEX('Damage costs'!$P$18:$P$70,MATCH($B63,'Damage costs'!$C$18:$C$70,0))/1000,BJ55*INDEX('Damage costs'!$T$18:$T$70,MATCH($B63,'Damage costs'!$C$18:$C$70,0))/1000),"")</f>
        <v/>
      </c>
      <c r="BK63" s="59" t="str">
        <f>IFERROR(IF(OR($C$67=FALSE,LEFT($B63,3)&lt;&gt;"NOX"),BK55*INDEX('Damage costs'!$P$18:$P$70,MATCH($B63,'Damage costs'!$C$18:$C$70,0))/1000,BK55*INDEX('Damage costs'!$T$18:$T$70,MATCH($B63,'Damage costs'!$C$18:$C$70,0))/1000),"")</f>
        <v/>
      </c>
      <c r="BL63" s="59" t="str">
        <f>IFERROR(IF(OR($C$67=FALSE,LEFT($B63,3)&lt;&gt;"NOX"),BL55*INDEX('Damage costs'!$P$18:$P$70,MATCH($B63,'Damage costs'!$C$18:$C$70,0))/1000,BL55*INDEX('Damage costs'!$T$18:$T$70,MATCH($B63,'Damage costs'!$C$18:$C$70,0))/1000),"")</f>
        <v/>
      </c>
      <c r="BM63" s="59" t="str">
        <f>IFERROR(IF(OR($C$67=FALSE,LEFT($B63,3)&lt;&gt;"NOX"),BM55*INDEX('Damage costs'!$P$18:$P$70,MATCH($B63,'Damage costs'!$C$18:$C$70,0))/1000,BM55*INDEX('Damage costs'!$T$18:$T$70,MATCH($B63,'Damage costs'!$C$18:$C$70,0))/1000),"")</f>
        <v/>
      </c>
      <c r="BN63" s="59" t="str">
        <f>IFERROR(IF(OR($C$67=FALSE,LEFT($B63,3)&lt;&gt;"NOX"),BN55*INDEX('Damage costs'!$P$18:$P$70,MATCH($B63,'Damage costs'!$C$18:$C$70,0))/1000,BN55*INDEX('Damage costs'!$T$18:$T$70,MATCH($B63,'Damage costs'!$C$18:$C$70,0))/1000),"")</f>
        <v/>
      </c>
      <c r="BO63" s="59" t="str">
        <f>IFERROR(IF(OR($C$67=FALSE,LEFT($B63,3)&lt;&gt;"NOX"),BO55*INDEX('Damage costs'!$P$18:$P$70,MATCH($B63,'Damage costs'!$C$18:$C$70,0))/1000,BO55*INDEX('Damage costs'!$T$18:$T$70,MATCH($B63,'Damage costs'!$C$18:$C$70,0))/1000),"")</f>
        <v/>
      </c>
      <c r="BP63" s="59" t="str">
        <f>IFERROR(IF(OR($C$67=FALSE,LEFT($B63,3)&lt;&gt;"NOX"),BP55*INDEX('Damage costs'!$P$18:$P$70,MATCH($B63,'Damage costs'!$C$18:$C$70,0))/1000,BP55*INDEX('Damage costs'!$T$18:$T$70,MATCH($B63,'Damage costs'!$C$18:$C$70,0))/1000),"")</f>
        <v/>
      </c>
      <c r="BQ63" s="59" t="str">
        <f>IFERROR(IF(OR($C$67=FALSE,LEFT($B63,3)&lt;&gt;"NOX"),BQ55*INDEX('Damage costs'!$P$18:$P$70,MATCH($B63,'Damage costs'!$C$18:$C$70,0))/1000,BQ55*INDEX('Damage costs'!$T$18:$T$70,MATCH($B63,'Damage costs'!$C$18:$C$70,0))/1000),"")</f>
        <v/>
      </c>
      <c r="BR63" s="59" t="str">
        <f>IFERROR(IF(OR($C$67=FALSE,LEFT($B63,3)&lt;&gt;"NOX"),BR55*INDEX('Damage costs'!$P$18:$P$70,MATCH($B63,'Damage costs'!$C$18:$C$70,0))/1000,BR55*INDEX('Damage costs'!$T$18:$T$70,MATCH($B63,'Damage costs'!$C$18:$C$70,0))/1000),"")</f>
        <v/>
      </c>
      <c r="BS63" s="59" t="str">
        <f>IFERROR(IF(OR($C$67=FALSE,LEFT($B63,3)&lt;&gt;"NOX"),BS55*INDEX('Damage costs'!$P$18:$P$70,MATCH($B63,'Damage costs'!$C$18:$C$70,0))/1000,BS55*INDEX('Damage costs'!$T$18:$T$70,MATCH($B63,'Damage costs'!$C$18:$C$70,0))/1000),"")</f>
        <v/>
      </c>
      <c r="BT63" s="59" t="str">
        <f>IFERROR(IF(OR($C$67=FALSE,LEFT($B63,3)&lt;&gt;"NOX"),BT55*INDEX('Damage costs'!$P$18:$P$70,MATCH($B63,'Damage costs'!$C$18:$C$70,0))/1000,BT55*INDEX('Damage costs'!$T$18:$T$70,MATCH($B63,'Damage costs'!$C$18:$C$70,0))/1000),"")</f>
        <v/>
      </c>
      <c r="BU63" s="59" t="str">
        <f>IFERROR(IF(OR($C$67=FALSE,LEFT($B63,3)&lt;&gt;"NOX"),BU55*INDEX('Damage costs'!$P$18:$P$70,MATCH($B63,'Damage costs'!$C$18:$C$70,0))/1000,BU55*INDEX('Damage costs'!$T$18:$T$70,MATCH($B63,'Damage costs'!$C$18:$C$70,0))/1000),"")</f>
        <v/>
      </c>
      <c r="BV63" s="59" t="str">
        <f>IFERROR(IF(OR($C$67=FALSE,LEFT($B63,3)&lt;&gt;"NOX"),BV55*INDEX('Damage costs'!$P$18:$P$70,MATCH($B63,'Damage costs'!$C$18:$C$70,0))/1000,BV55*INDEX('Damage costs'!$T$18:$T$70,MATCH($B63,'Damage costs'!$C$18:$C$70,0))/1000),"")</f>
        <v/>
      </c>
      <c r="BW63" s="59" t="str">
        <f>IFERROR(IF(OR($C$67=FALSE,LEFT($B63,3)&lt;&gt;"NOX"),BW55*INDEX('Damage costs'!$P$18:$P$70,MATCH($B63,'Damage costs'!$C$18:$C$70,0))/1000,BW55*INDEX('Damage costs'!$T$18:$T$70,MATCH($B63,'Damage costs'!$C$18:$C$70,0))/1000),"")</f>
        <v/>
      </c>
      <c r="BX63" s="59" t="str">
        <f>IFERROR(IF(OR($C$67=FALSE,LEFT($B63,3)&lt;&gt;"NOX"),BX55*INDEX('Damage costs'!$P$18:$P$70,MATCH($B63,'Damage costs'!$C$18:$C$70,0))/1000,BX55*INDEX('Damage costs'!$T$18:$T$70,MATCH($B63,'Damage costs'!$C$18:$C$70,0))/1000),"")</f>
        <v/>
      </c>
      <c r="BY63" s="59" t="str">
        <f>IFERROR(IF(OR($C$67=FALSE,LEFT($B63,3)&lt;&gt;"NOX"),BY55*INDEX('Damage costs'!$P$18:$P$70,MATCH($B63,'Damage costs'!$C$18:$C$70,0))/1000,BY55*INDEX('Damage costs'!$T$18:$T$70,MATCH($B63,'Damage costs'!$C$18:$C$70,0))/1000),"")</f>
        <v/>
      </c>
      <c r="BZ63" s="59" t="str">
        <f>IFERROR(IF(OR($C$67=FALSE,LEFT($B63,3)&lt;&gt;"NOX"),BZ55*INDEX('Damage costs'!$P$18:$P$70,MATCH($B63,'Damage costs'!$C$18:$C$70,0))/1000,BZ55*INDEX('Damage costs'!$T$18:$T$70,MATCH($B63,'Damage costs'!$C$18:$C$70,0))/1000),"")</f>
        <v/>
      </c>
      <c r="CA63" s="59" t="str">
        <f>IFERROR(IF(OR($C$67=FALSE,LEFT($B63,3)&lt;&gt;"NOX"),CA55*INDEX('Damage costs'!$P$18:$P$70,MATCH($B63,'Damage costs'!$C$18:$C$70,0))/1000,CA55*INDEX('Damage costs'!$T$18:$T$70,MATCH($B63,'Damage costs'!$C$18:$C$70,0))/1000),"")</f>
        <v/>
      </c>
      <c r="CB63" s="59" t="str">
        <f>IFERROR(IF(OR($C$67=FALSE,LEFT($B63,3)&lt;&gt;"NOX"),CB55*INDEX('Damage costs'!$P$18:$P$70,MATCH($B63,'Damage costs'!$C$18:$C$70,0))/1000,CB55*INDEX('Damage costs'!$T$18:$T$70,MATCH($B63,'Damage costs'!$C$18:$C$70,0))/1000),"")</f>
        <v/>
      </c>
      <c r="CC63" s="59" t="str">
        <f>IFERROR(IF(OR($C$67=FALSE,LEFT($B63,3)&lt;&gt;"NOX"),CC55*INDEX('Damage costs'!$P$18:$P$70,MATCH($B63,'Damage costs'!$C$18:$C$70,0))/1000,CC55*INDEX('Damage costs'!$T$18:$T$70,MATCH($B63,'Damage costs'!$C$18:$C$70,0))/1000),"")</f>
        <v/>
      </c>
      <c r="CD63" s="59" t="str">
        <f>IFERROR(IF(OR($C$67=FALSE,LEFT($B63,3)&lt;&gt;"NOX"),CD55*INDEX('Damage costs'!$P$18:$P$70,MATCH($B63,'Damage costs'!$C$18:$C$70,0))/1000,CD55*INDEX('Damage costs'!$T$18:$T$70,MATCH($B63,'Damage costs'!$C$18:$C$70,0))/1000),"")</f>
        <v/>
      </c>
      <c r="CE63" s="59" t="str">
        <f>IFERROR(IF(OR($C$67=FALSE,LEFT($B63,3)&lt;&gt;"NOX"),CE55*INDEX('Damage costs'!$P$18:$P$70,MATCH($B63,'Damage costs'!$C$18:$C$70,0))/1000,CE55*INDEX('Damage costs'!$T$18:$T$70,MATCH($B63,'Damage costs'!$C$18:$C$70,0))/1000),"")</f>
        <v/>
      </c>
      <c r="CF63" s="59" t="str">
        <f>IFERROR(IF(OR($C$67=FALSE,LEFT($B63,3)&lt;&gt;"NOX"),CF55*INDEX('Damage costs'!$P$18:$P$70,MATCH($B63,'Damage costs'!$C$18:$C$70,0))/1000,CF55*INDEX('Damage costs'!$T$18:$T$70,MATCH($B63,'Damage costs'!$C$18:$C$70,0))/1000),"")</f>
        <v/>
      </c>
      <c r="CG63" s="59" t="str">
        <f>IFERROR(IF(OR($C$67=FALSE,LEFT($B63,3)&lt;&gt;"NOX"),CG55*INDEX('Damage costs'!$P$18:$P$70,MATCH($B63,'Damage costs'!$C$18:$C$70,0))/1000,CG55*INDEX('Damage costs'!$T$18:$T$70,MATCH($B63,'Damage costs'!$C$18:$C$70,0))/1000),"")</f>
        <v/>
      </c>
      <c r="CH63" s="59" t="str">
        <f>IFERROR(IF(OR($C$67=FALSE,LEFT($B63,3)&lt;&gt;"NOX"),CH55*INDEX('Damage costs'!$P$18:$P$70,MATCH($B63,'Damage costs'!$C$18:$C$70,0))/1000,CH55*INDEX('Damage costs'!$T$18:$T$70,MATCH($B63,'Damage costs'!$C$18:$C$70,0))/1000),"")</f>
        <v/>
      </c>
      <c r="CI63" s="59" t="str">
        <f>IFERROR(IF(OR($C$67=FALSE,LEFT($B63,3)&lt;&gt;"NOX"),CI55*INDEX('Damage costs'!$P$18:$P$70,MATCH($B63,'Damage costs'!$C$18:$C$70,0))/1000,CI55*INDEX('Damage costs'!$T$18:$T$70,MATCH($B63,'Damage costs'!$C$18:$C$70,0))/1000),"")</f>
        <v/>
      </c>
      <c r="CJ63" s="59" t="str">
        <f>IFERROR(IF(OR($C$67=FALSE,LEFT($B63,3)&lt;&gt;"NOX"),CJ55*INDEX('Damage costs'!$P$18:$P$70,MATCH($B63,'Damage costs'!$C$18:$C$70,0))/1000,CJ55*INDEX('Damage costs'!$T$18:$T$70,MATCH($B63,'Damage costs'!$C$18:$C$70,0))/1000),"")</f>
        <v/>
      </c>
      <c r="CK63" s="59" t="str">
        <f>IFERROR(IF(OR($C$67=FALSE,LEFT($B63,3)&lt;&gt;"NOX"),CK55*INDEX('Damage costs'!$P$18:$P$70,MATCH($B63,'Damage costs'!$C$18:$C$70,0))/1000,CK55*INDEX('Damage costs'!$T$18:$T$70,MATCH($B63,'Damage costs'!$C$18:$C$70,0))/1000),"")</f>
        <v/>
      </c>
      <c r="CL63" s="59" t="str">
        <f>IFERROR(IF(OR($C$67=FALSE,LEFT($B63,3)&lt;&gt;"NOX"),CL55*INDEX('Damage costs'!$P$18:$P$70,MATCH($B63,'Damage costs'!$C$18:$C$70,0))/1000,CL55*INDEX('Damage costs'!$T$18:$T$70,MATCH($B63,'Damage costs'!$C$18:$C$70,0))/1000),"")</f>
        <v/>
      </c>
      <c r="CM63" s="59" t="str">
        <f>IFERROR(IF(OR($C$67=FALSE,LEFT($B63,3)&lt;&gt;"NOX"),CM55*INDEX('Damage costs'!$P$18:$P$70,MATCH($B63,'Damage costs'!$C$18:$C$70,0))/1000,CM55*INDEX('Damage costs'!$T$18:$T$70,MATCH($B63,'Damage costs'!$C$18:$C$70,0))/1000),"")</f>
        <v/>
      </c>
      <c r="CN63" s="59" t="str">
        <f>IFERROR(IF(OR($C$67=FALSE,LEFT($B63,3)&lt;&gt;"NOX"),CN55*INDEX('Damage costs'!$P$18:$P$70,MATCH($B63,'Damage costs'!$C$18:$C$70,0))/1000,CN55*INDEX('Damage costs'!$T$18:$T$70,MATCH($B63,'Damage costs'!$C$18:$C$70,0))/1000),"")</f>
        <v/>
      </c>
      <c r="CO63" s="59" t="str">
        <f>IFERROR(IF(OR($C$67=FALSE,LEFT($B63,3)&lt;&gt;"NOX"),CO55*INDEX('Damage costs'!$P$18:$P$70,MATCH($B63,'Damage costs'!$C$18:$C$70,0))/1000,CO55*INDEX('Damage costs'!$T$18:$T$70,MATCH($B63,'Damage costs'!$C$18:$C$70,0))/1000),"")</f>
        <v/>
      </c>
      <c r="CP63" s="59" t="str">
        <f>IFERROR(IF(OR($C$67=FALSE,LEFT($B63,3)&lt;&gt;"NOX"),CP55*INDEX('Damage costs'!$P$18:$P$70,MATCH($B63,'Damage costs'!$C$18:$C$70,0))/1000,CP55*INDEX('Damage costs'!$T$18:$T$70,MATCH($B63,'Damage costs'!$C$18:$C$70,0))/1000),"")</f>
        <v/>
      </c>
      <c r="CQ63" s="59" t="str">
        <f>IFERROR(IF(OR($C$67=FALSE,LEFT($B63,3)&lt;&gt;"NOX"),CQ55*INDEX('Damage costs'!$P$18:$P$70,MATCH($B63,'Damage costs'!$C$18:$C$70,0))/1000,CQ55*INDEX('Damage costs'!$T$18:$T$70,MATCH($B63,'Damage costs'!$C$18:$C$70,0))/1000),"")</f>
        <v/>
      </c>
      <c r="CR63" s="59" t="str">
        <f>IFERROR(IF(OR($C$67=FALSE,LEFT($B63,3)&lt;&gt;"NOX"),CR55*INDEX('Damage costs'!$P$18:$P$70,MATCH($B63,'Damage costs'!$C$18:$C$70,0))/1000,CR55*INDEX('Damage costs'!$T$18:$T$70,MATCH($B63,'Damage costs'!$C$18:$C$70,0))/1000),"")</f>
        <v/>
      </c>
      <c r="CS63" s="59" t="str">
        <f>IFERROR(IF(OR($C$67=FALSE,LEFT($B63,3)&lt;&gt;"NOX"),CS55*INDEX('Damage costs'!$P$18:$P$70,MATCH($B63,'Damage costs'!$C$18:$C$70,0))/1000,CS55*INDEX('Damage costs'!$T$18:$T$70,MATCH($B63,'Damage costs'!$C$18:$C$70,0))/1000),"")</f>
        <v/>
      </c>
      <c r="CT63" s="59" t="str">
        <f>IFERROR(IF(OR($C$67=FALSE,LEFT($B63,3)&lt;&gt;"NOX"),CT55*INDEX('Damage costs'!$P$18:$P$70,MATCH($B63,'Damage costs'!$C$18:$C$70,0))/1000,CT55*INDEX('Damage costs'!$T$18:$T$70,MATCH($B63,'Damage costs'!$C$18:$C$70,0))/1000),"")</f>
        <v/>
      </c>
      <c r="CU63" s="59" t="str">
        <f>IFERROR(IF(OR($C$67=FALSE,LEFT($B63,3)&lt;&gt;"NOX"),CU55*INDEX('Damage costs'!$P$18:$P$70,MATCH($B63,'Damage costs'!$C$18:$C$70,0))/1000,CU55*INDEX('Damage costs'!$T$18:$T$70,MATCH($B63,'Damage costs'!$C$18:$C$70,0))/1000),"")</f>
        <v/>
      </c>
      <c r="CV63" s="59" t="str">
        <f>IFERROR(IF(OR($C$67=FALSE,LEFT($B63,3)&lt;&gt;"NOX"),CV55*INDEX('Damage costs'!$P$18:$P$70,MATCH($B63,'Damage costs'!$C$18:$C$70,0))/1000,CV55*INDEX('Damage costs'!$T$18:$T$70,MATCH($B63,'Damage costs'!$C$18:$C$70,0))/1000),"")</f>
        <v/>
      </c>
      <c r="CW63" s="59" t="str">
        <f>IFERROR(IF(OR($C$67=FALSE,LEFT($B63,3)&lt;&gt;"NOX"),CW55*INDEX('Damage costs'!$P$18:$P$70,MATCH($B63,'Damage costs'!$C$18:$C$70,0))/1000,CW55*INDEX('Damage costs'!$T$18:$T$70,MATCH($B63,'Damage costs'!$C$18:$C$70,0))/1000),"")</f>
        <v/>
      </c>
      <c r="CX63" s="59" t="str">
        <f>IFERROR(IF(OR($C$67=FALSE,LEFT($B63,3)&lt;&gt;"NOX"),CX55*INDEX('Damage costs'!$P$18:$P$70,MATCH($B63,'Damage costs'!$C$18:$C$70,0))/1000,CX55*INDEX('Damage costs'!$T$18:$T$70,MATCH($B63,'Damage costs'!$C$18:$C$70,0))/1000),"")</f>
        <v/>
      </c>
      <c r="CY63" s="59" t="str">
        <f>IFERROR(IF(OR($C$67=FALSE,LEFT($B63,3)&lt;&gt;"NOX"),CY55*INDEX('Damage costs'!$P$18:$P$70,MATCH($B63,'Damage costs'!$C$18:$C$70,0))/1000,CY55*INDEX('Damage costs'!$T$18:$T$70,MATCH($B63,'Damage costs'!$C$18:$C$70,0))/1000),"")</f>
        <v/>
      </c>
      <c r="CZ63" s="391"/>
    </row>
    <row r="64" spans="2:104" x14ac:dyDescent="0.25">
      <c r="B64" s="406">
        <f t="shared" si="27"/>
        <v>0</v>
      </c>
      <c r="C64" s="9" t="s">
        <v>1117</v>
      </c>
      <c r="D64" s="59" t="str">
        <f>IFERROR(IF(OR($C$67=FALSE,LEFT($B64,3)&lt;&gt;"NOX"),D56*INDEX('Damage costs'!$P$18:$P$70,MATCH($B64,'Damage costs'!$C$18:$C$70,0))/1000,D56*INDEX('Damage costs'!$T$18:$T$70,MATCH($B64,'Damage costs'!$C$18:$C$70,0))/1000),"")</f>
        <v/>
      </c>
      <c r="E64" s="59" t="str">
        <f>IFERROR(IF(OR($C$67=FALSE,LEFT($B64,3)&lt;&gt;"NOX"),E56*INDEX('Damage costs'!$P$18:$P$70,MATCH($B64,'Damage costs'!$C$18:$C$70,0))/1000,E56*INDEX('Damage costs'!$T$18:$T$70,MATCH($B64,'Damage costs'!$C$18:$C$70,0))/1000),"")</f>
        <v/>
      </c>
      <c r="F64" s="59" t="str">
        <f>IFERROR(IF(OR($C$67=FALSE,LEFT($B64,3)&lt;&gt;"NOX"),F56*INDEX('Damage costs'!$P$18:$P$70,MATCH($B64,'Damage costs'!$C$18:$C$70,0))/1000,F56*INDEX('Damage costs'!$T$18:$T$70,MATCH($B64,'Damage costs'!$C$18:$C$70,0))/1000),"")</f>
        <v/>
      </c>
      <c r="G64" s="59" t="str">
        <f>IFERROR(IF(OR($C$67=FALSE,LEFT($B64,3)&lt;&gt;"NOX"),G56*INDEX('Damage costs'!$P$18:$P$70,MATCH($B64,'Damage costs'!$C$18:$C$70,0))/1000,G56*INDEX('Damage costs'!$T$18:$T$70,MATCH($B64,'Damage costs'!$C$18:$C$70,0))/1000),"")</f>
        <v/>
      </c>
      <c r="H64" s="59" t="str">
        <f>IFERROR(IF(OR($C$67=FALSE,LEFT($B64,3)&lt;&gt;"NOX"),H56*INDEX('Damage costs'!$P$18:$P$70,MATCH($B64,'Damage costs'!$C$18:$C$70,0))/1000,H56*INDEX('Damage costs'!$T$18:$T$70,MATCH($B64,'Damage costs'!$C$18:$C$70,0))/1000),"")</f>
        <v/>
      </c>
      <c r="I64" s="59" t="str">
        <f>IFERROR(IF(OR($C$67=FALSE,LEFT($B64,3)&lt;&gt;"NOX"),I56*INDEX('Damage costs'!$P$18:$P$70,MATCH($B64,'Damage costs'!$C$18:$C$70,0))/1000,I56*INDEX('Damage costs'!$T$18:$T$70,MATCH($B64,'Damage costs'!$C$18:$C$70,0))/1000),"")</f>
        <v/>
      </c>
      <c r="J64" s="59" t="str">
        <f>IFERROR(IF(OR($C$67=FALSE,LEFT($B64,3)&lt;&gt;"NOX"),J56*INDEX('Damage costs'!$P$18:$P$70,MATCH($B64,'Damage costs'!$C$18:$C$70,0))/1000,J56*INDEX('Damage costs'!$T$18:$T$70,MATCH($B64,'Damage costs'!$C$18:$C$70,0))/1000),"")</f>
        <v/>
      </c>
      <c r="K64" s="59" t="str">
        <f>IFERROR(IF(OR($C$67=FALSE,LEFT($B64,3)&lt;&gt;"NOX"),K56*INDEX('Damage costs'!$P$18:$P$70,MATCH($B64,'Damage costs'!$C$18:$C$70,0))/1000,K56*INDEX('Damage costs'!$T$18:$T$70,MATCH($B64,'Damage costs'!$C$18:$C$70,0))/1000),"")</f>
        <v/>
      </c>
      <c r="L64" s="59" t="str">
        <f>IFERROR(IF(OR($C$67=FALSE,LEFT($B64,3)&lt;&gt;"NOX"),L56*INDEX('Damage costs'!$P$18:$P$70,MATCH($B64,'Damage costs'!$C$18:$C$70,0))/1000,L56*INDEX('Damage costs'!$T$18:$T$70,MATCH($B64,'Damage costs'!$C$18:$C$70,0))/1000),"")</f>
        <v/>
      </c>
      <c r="M64" s="59" t="str">
        <f>IFERROR(IF(OR($C$67=FALSE,LEFT($B64,3)&lt;&gt;"NOX"),M56*INDEX('Damage costs'!$P$18:$P$70,MATCH($B64,'Damage costs'!$C$18:$C$70,0))/1000,M56*INDEX('Damage costs'!$T$18:$T$70,MATCH($B64,'Damage costs'!$C$18:$C$70,0))/1000),"")</f>
        <v/>
      </c>
      <c r="N64" s="59" t="str">
        <f>IFERROR(IF(OR($C$67=FALSE,LEFT($B64,3)&lt;&gt;"NOX"),N56*INDEX('Damage costs'!$P$18:$P$70,MATCH($B64,'Damage costs'!$C$18:$C$70,0))/1000,N56*INDEX('Damage costs'!$T$18:$T$70,MATCH($B64,'Damage costs'!$C$18:$C$70,0))/1000),"")</f>
        <v/>
      </c>
      <c r="O64" s="59" t="str">
        <f>IFERROR(IF(OR($C$67=FALSE,LEFT($B64,3)&lt;&gt;"NOX"),O56*INDEX('Damage costs'!$P$18:$P$70,MATCH($B64,'Damage costs'!$C$18:$C$70,0))/1000,O56*INDEX('Damage costs'!$T$18:$T$70,MATCH($B64,'Damage costs'!$C$18:$C$70,0))/1000),"")</f>
        <v/>
      </c>
      <c r="P64" s="59" t="str">
        <f>IFERROR(IF(OR($C$67=FALSE,LEFT($B64,3)&lt;&gt;"NOX"),P56*INDEX('Damage costs'!$P$18:$P$70,MATCH($B64,'Damage costs'!$C$18:$C$70,0))/1000,P56*INDEX('Damage costs'!$T$18:$T$70,MATCH($B64,'Damage costs'!$C$18:$C$70,0))/1000),"")</f>
        <v/>
      </c>
      <c r="Q64" s="59" t="str">
        <f>IFERROR(IF(OR($C$67=FALSE,LEFT($B64,3)&lt;&gt;"NOX"),Q56*INDEX('Damage costs'!$P$18:$P$70,MATCH($B64,'Damage costs'!$C$18:$C$70,0))/1000,Q56*INDEX('Damage costs'!$T$18:$T$70,MATCH($B64,'Damage costs'!$C$18:$C$70,0))/1000),"")</f>
        <v/>
      </c>
      <c r="R64" s="59" t="str">
        <f>IFERROR(IF(OR($C$67=FALSE,LEFT($B64,3)&lt;&gt;"NOX"),R56*INDEX('Damage costs'!$P$18:$P$70,MATCH($B64,'Damage costs'!$C$18:$C$70,0))/1000,R56*INDEX('Damage costs'!$T$18:$T$70,MATCH($B64,'Damage costs'!$C$18:$C$70,0))/1000),"")</f>
        <v/>
      </c>
      <c r="S64" s="59" t="str">
        <f>IFERROR(IF(OR($C$67=FALSE,LEFT($B64,3)&lt;&gt;"NOX"),S56*INDEX('Damage costs'!$P$18:$P$70,MATCH($B64,'Damage costs'!$C$18:$C$70,0))/1000,S56*INDEX('Damage costs'!$T$18:$T$70,MATCH($B64,'Damage costs'!$C$18:$C$70,0))/1000),"")</f>
        <v/>
      </c>
      <c r="T64" s="59" t="str">
        <f>IFERROR(IF(OR($C$67=FALSE,LEFT($B64,3)&lt;&gt;"NOX"),T56*INDEX('Damage costs'!$P$18:$P$70,MATCH($B64,'Damage costs'!$C$18:$C$70,0))/1000,T56*INDEX('Damage costs'!$T$18:$T$70,MATCH($B64,'Damage costs'!$C$18:$C$70,0))/1000),"")</f>
        <v/>
      </c>
      <c r="U64" s="59" t="str">
        <f>IFERROR(IF(OR($C$67=FALSE,LEFT($B64,3)&lt;&gt;"NOX"),U56*INDEX('Damage costs'!$P$18:$P$70,MATCH($B64,'Damage costs'!$C$18:$C$70,0))/1000,U56*INDEX('Damage costs'!$T$18:$T$70,MATCH($B64,'Damage costs'!$C$18:$C$70,0))/1000),"")</f>
        <v/>
      </c>
      <c r="V64" s="59" t="str">
        <f>IFERROR(IF(OR($C$67=FALSE,LEFT($B64,3)&lt;&gt;"NOX"),V56*INDEX('Damage costs'!$P$18:$P$70,MATCH($B64,'Damage costs'!$C$18:$C$70,0))/1000,V56*INDEX('Damage costs'!$T$18:$T$70,MATCH($B64,'Damage costs'!$C$18:$C$70,0))/1000),"")</f>
        <v/>
      </c>
      <c r="W64" s="59" t="str">
        <f>IFERROR(IF(OR($C$67=FALSE,LEFT($B64,3)&lt;&gt;"NOX"),W56*INDEX('Damage costs'!$P$18:$P$70,MATCH($B64,'Damage costs'!$C$18:$C$70,0))/1000,W56*INDEX('Damage costs'!$T$18:$T$70,MATCH($B64,'Damage costs'!$C$18:$C$70,0))/1000),"")</f>
        <v/>
      </c>
      <c r="X64" s="59" t="str">
        <f>IFERROR(IF(OR($C$67=FALSE,LEFT($B64,3)&lt;&gt;"NOX"),X56*INDEX('Damage costs'!$P$18:$P$70,MATCH($B64,'Damage costs'!$C$18:$C$70,0))/1000,X56*INDEX('Damage costs'!$T$18:$T$70,MATCH($B64,'Damage costs'!$C$18:$C$70,0))/1000),"")</f>
        <v/>
      </c>
      <c r="Y64" s="59" t="str">
        <f>IFERROR(IF(OR($C$67=FALSE,LEFT($B64,3)&lt;&gt;"NOX"),Y56*INDEX('Damage costs'!$P$18:$P$70,MATCH($B64,'Damage costs'!$C$18:$C$70,0))/1000,Y56*INDEX('Damage costs'!$T$18:$T$70,MATCH($B64,'Damage costs'!$C$18:$C$70,0))/1000),"")</f>
        <v/>
      </c>
      <c r="Z64" s="59" t="str">
        <f>IFERROR(IF(OR($C$67=FALSE,LEFT($B64,3)&lt;&gt;"NOX"),Z56*INDEX('Damage costs'!$P$18:$P$70,MATCH($B64,'Damage costs'!$C$18:$C$70,0))/1000,Z56*INDEX('Damage costs'!$T$18:$T$70,MATCH($B64,'Damage costs'!$C$18:$C$70,0))/1000),"")</f>
        <v/>
      </c>
      <c r="AA64" s="59" t="str">
        <f>IFERROR(IF(OR($C$67=FALSE,LEFT($B64,3)&lt;&gt;"NOX"),AA56*INDEX('Damage costs'!$P$18:$P$70,MATCH($B64,'Damage costs'!$C$18:$C$70,0))/1000,AA56*INDEX('Damage costs'!$T$18:$T$70,MATCH($B64,'Damage costs'!$C$18:$C$70,0))/1000),"")</f>
        <v/>
      </c>
      <c r="AB64" s="59" t="str">
        <f>IFERROR(IF(OR($C$67=FALSE,LEFT($B64,3)&lt;&gt;"NOX"),AB56*INDEX('Damage costs'!$P$18:$P$70,MATCH($B64,'Damage costs'!$C$18:$C$70,0))/1000,AB56*INDEX('Damage costs'!$T$18:$T$70,MATCH($B64,'Damage costs'!$C$18:$C$70,0))/1000),"")</f>
        <v/>
      </c>
      <c r="AC64" s="59" t="str">
        <f>IFERROR(IF(OR($C$67=FALSE,LEFT($B64,3)&lt;&gt;"NOX"),AC56*INDEX('Damage costs'!$P$18:$P$70,MATCH($B64,'Damage costs'!$C$18:$C$70,0))/1000,AC56*INDEX('Damage costs'!$T$18:$T$70,MATCH($B64,'Damage costs'!$C$18:$C$70,0))/1000),"")</f>
        <v/>
      </c>
      <c r="AD64" s="59" t="str">
        <f>IFERROR(IF(OR($C$67=FALSE,LEFT($B64,3)&lt;&gt;"NOX"),AD56*INDEX('Damage costs'!$P$18:$P$70,MATCH($B64,'Damage costs'!$C$18:$C$70,0))/1000,AD56*INDEX('Damage costs'!$T$18:$T$70,MATCH($B64,'Damage costs'!$C$18:$C$70,0))/1000),"")</f>
        <v/>
      </c>
      <c r="AE64" s="59" t="str">
        <f>IFERROR(IF(OR($C$67=FALSE,LEFT($B64,3)&lt;&gt;"NOX"),AE56*INDEX('Damage costs'!$P$18:$P$70,MATCH($B64,'Damage costs'!$C$18:$C$70,0))/1000,AE56*INDEX('Damage costs'!$T$18:$T$70,MATCH($B64,'Damage costs'!$C$18:$C$70,0))/1000),"")</f>
        <v/>
      </c>
      <c r="AF64" s="59" t="str">
        <f>IFERROR(IF(OR($C$67=FALSE,LEFT($B64,3)&lt;&gt;"NOX"),AF56*INDEX('Damage costs'!$P$18:$P$70,MATCH($B64,'Damage costs'!$C$18:$C$70,0))/1000,AF56*INDEX('Damage costs'!$T$18:$T$70,MATCH($B64,'Damage costs'!$C$18:$C$70,0))/1000),"")</f>
        <v/>
      </c>
      <c r="AG64" s="59" t="str">
        <f>IFERROR(IF(OR($C$67=FALSE,LEFT($B64,3)&lt;&gt;"NOX"),AG56*INDEX('Damage costs'!$P$18:$P$70,MATCH($B64,'Damage costs'!$C$18:$C$70,0))/1000,AG56*INDEX('Damage costs'!$T$18:$T$70,MATCH($B64,'Damage costs'!$C$18:$C$70,0))/1000),"")</f>
        <v/>
      </c>
      <c r="AH64" s="59" t="str">
        <f>IFERROR(IF(OR($C$67=FALSE,LEFT($B64,3)&lt;&gt;"NOX"),AH56*INDEX('Damage costs'!$P$18:$P$70,MATCH($B64,'Damage costs'!$C$18:$C$70,0))/1000,AH56*INDEX('Damage costs'!$T$18:$T$70,MATCH($B64,'Damage costs'!$C$18:$C$70,0))/1000),"")</f>
        <v/>
      </c>
      <c r="AI64" s="59" t="str">
        <f>IFERROR(IF(OR($C$67=FALSE,LEFT($B64,3)&lt;&gt;"NOX"),AI56*INDEX('Damage costs'!$P$18:$P$70,MATCH($B64,'Damage costs'!$C$18:$C$70,0))/1000,AI56*INDEX('Damage costs'!$T$18:$T$70,MATCH($B64,'Damage costs'!$C$18:$C$70,0))/1000),"")</f>
        <v/>
      </c>
      <c r="AJ64" s="59" t="str">
        <f>IFERROR(IF(OR($C$67=FALSE,LEFT($B64,3)&lt;&gt;"NOX"),AJ56*INDEX('Damage costs'!$P$18:$P$70,MATCH($B64,'Damage costs'!$C$18:$C$70,0))/1000,AJ56*INDEX('Damage costs'!$T$18:$T$70,MATCH($B64,'Damage costs'!$C$18:$C$70,0))/1000),"")</f>
        <v/>
      </c>
      <c r="AK64" s="59" t="str">
        <f>IFERROR(IF(OR($C$67=FALSE,LEFT($B64,3)&lt;&gt;"NOX"),AK56*INDEX('Damage costs'!$P$18:$P$70,MATCH($B64,'Damage costs'!$C$18:$C$70,0))/1000,AK56*INDEX('Damage costs'!$T$18:$T$70,MATCH($B64,'Damage costs'!$C$18:$C$70,0))/1000),"")</f>
        <v/>
      </c>
      <c r="AL64" s="59" t="str">
        <f>IFERROR(IF(OR($C$67=FALSE,LEFT($B64,3)&lt;&gt;"NOX"),AL56*INDEX('Damage costs'!$P$18:$P$70,MATCH($B64,'Damage costs'!$C$18:$C$70,0))/1000,AL56*INDEX('Damage costs'!$T$18:$T$70,MATCH($B64,'Damage costs'!$C$18:$C$70,0))/1000),"")</f>
        <v/>
      </c>
      <c r="AM64" s="59" t="str">
        <f>IFERROR(IF(OR($C$67=FALSE,LEFT($B64,3)&lt;&gt;"NOX"),AM56*INDEX('Damage costs'!$P$18:$P$70,MATCH($B64,'Damage costs'!$C$18:$C$70,0))/1000,AM56*INDEX('Damage costs'!$T$18:$T$70,MATCH($B64,'Damage costs'!$C$18:$C$70,0))/1000),"")</f>
        <v/>
      </c>
      <c r="AN64" s="59" t="str">
        <f>IFERROR(IF(OR($C$67=FALSE,LEFT($B64,3)&lt;&gt;"NOX"),AN56*INDEX('Damage costs'!$P$18:$P$70,MATCH($B64,'Damage costs'!$C$18:$C$70,0))/1000,AN56*INDEX('Damage costs'!$T$18:$T$70,MATCH($B64,'Damage costs'!$C$18:$C$70,0))/1000),"")</f>
        <v/>
      </c>
      <c r="AO64" s="59" t="str">
        <f>IFERROR(IF(OR($C$67=FALSE,LEFT($B64,3)&lt;&gt;"NOX"),AO56*INDEX('Damage costs'!$P$18:$P$70,MATCH($B64,'Damage costs'!$C$18:$C$70,0))/1000,AO56*INDEX('Damage costs'!$T$18:$T$70,MATCH($B64,'Damage costs'!$C$18:$C$70,0))/1000),"")</f>
        <v/>
      </c>
      <c r="AP64" s="59" t="str">
        <f>IFERROR(IF(OR($C$67=FALSE,LEFT($B64,3)&lt;&gt;"NOX"),AP56*INDEX('Damage costs'!$P$18:$P$70,MATCH($B64,'Damage costs'!$C$18:$C$70,0))/1000,AP56*INDEX('Damage costs'!$T$18:$T$70,MATCH($B64,'Damage costs'!$C$18:$C$70,0))/1000),"")</f>
        <v/>
      </c>
      <c r="AQ64" s="59" t="str">
        <f>IFERROR(IF(OR($C$67=FALSE,LEFT($B64,3)&lt;&gt;"NOX"),AQ56*INDEX('Damage costs'!$P$18:$P$70,MATCH($B64,'Damage costs'!$C$18:$C$70,0))/1000,AQ56*INDEX('Damage costs'!$T$18:$T$70,MATCH($B64,'Damage costs'!$C$18:$C$70,0))/1000),"")</f>
        <v/>
      </c>
      <c r="AR64" s="59" t="str">
        <f>IFERROR(IF(OR($C$67=FALSE,LEFT($B64,3)&lt;&gt;"NOX"),AR56*INDEX('Damage costs'!$P$18:$P$70,MATCH($B64,'Damage costs'!$C$18:$C$70,0))/1000,AR56*INDEX('Damage costs'!$T$18:$T$70,MATCH($B64,'Damage costs'!$C$18:$C$70,0))/1000),"")</f>
        <v/>
      </c>
      <c r="AS64" s="59" t="str">
        <f>IFERROR(IF(OR($C$67=FALSE,LEFT($B64,3)&lt;&gt;"NOX"),AS56*INDEX('Damage costs'!$P$18:$P$70,MATCH($B64,'Damage costs'!$C$18:$C$70,0))/1000,AS56*INDEX('Damage costs'!$T$18:$T$70,MATCH($B64,'Damage costs'!$C$18:$C$70,0))/1000),"")</f>
        <v/>
      </c>
      <c r="AT64" s="59" t="str">
        <f>IFERROR(IF(OR($C$67=FALSE,LEFT($B64,3)&lt;&gt;"NOX"),AT56*INDEX('Damage costs'!$P$18:$P$70,MATCH($B64,'Damage costs'!$C$18:$C$70,0))/1000,AT56*INDEX('Damage costs'!$T$18:$T$70,MATCH($B64,'Damage costs'!$C$18:$C$70,0))/1000),"")</f>
        <v/>
      </c>
      <c r="AU64" s="59" t="str">
        <f>IFERROR(IF(OR($C$67=FALSE,LEFT($B64,3)&lt;&gt;"NOX"),AU56*INDEX('Damage costs'!$P$18:$P$70,MATCH($B64,'Damage costs'!$C$18:$C$70,0))/1000,AU56*INDEX('Damage costs'!$T$18:$T$70,MATCH($B64,'Damage costs'!$C$18:$C$70,0))/1000),"")</f>
        <v/>
      </c>
      <c r="AV64" s="59" t="str">
        <f>IFERROR(IF(OR($C$67=FALSE,LEFT($B64,3)&lt;&gt;"NOX"),AV56*INDEX('Damage costs'!$P$18:$P$70,MATCH($B64,'Damage costs'!$C$18:$C$70,0))/1000,AV56*INDEX('Damage costs'!$T$18:$T$70,MATCH($B64,'Damage costs'!$C$18:$C$70,0))/1000),"")</f>
        <v/>
      </c>
      <c r="AW64" s="59" t="str">
        <f>IFERROR(IF(OR($C$67=FALSE,LEFT($B64,3)&lt;&gt;"NOX"),AW56*INDEX('Damage costs'!$P$18:$P$70,MATCH($B64,'Damage costs'!$C$18:$C$70,0))/1000,AW56*INDEX('Damage costs'!$T$18:$T$70,MATCH($B64,'Damage costs'!$C$18:$C$70,0))/1000),"")</f>
        <v/>
      </c>
      <c r="AX64" s="59" t="str">
        <f>IFERROR(IF(OR($C$67=FALSE,LEFT($B64,3)&lt;&gt;"NOX"),AX56*INDEX('Damage costs'!$P$18:$P$70,MATCH($B64,'Damage costs'!$C$18:$C$70,0))/1000,AX56*INDEX('Damage costs'!$T$18:$T$70,MATCH($B64,'Damage costs'!$C$18:$C$70,0))/1000),"")</f>
        <v/>
      </c>
      <c r="AY64" s="59" t="str">
        <f>IFERROR(IF(OR($C$67=FALSE,LEFT($B64,3)&lt;&gt;"NOX"),AY56*INDEX('Damage costs'!$P$18:$P$70,MATCH($B64,'Damage costs'!$C$18:$C$70,0))/1000,AY56*INDEX('Damage costs'!$T$18:$T$70,MATCH($B64,'Damage costs'!$C$18:$C$70,0))/1000),"")</f>
        <v/>
      </c>
      <c r="AZ64" s="59" t="str">
        <f>IFERROR(IF(OR($C$67=FALSE,LEFT($B64,3)&lt;&gt;"NOX"),AZ56*INDEX('Damage costs'!$P$18:$P$70,MATCH($B64,'Damage costs'!$C$18:$C$70,0))/1000,AZ56*INDEX('Damage costs'!$T$18:$T$70,MATCH($B64,'Damage costs'!$C$18:$C$70,0))/1000),"")</f>
        <v/>
      </c>
      <c r="BA64" s="59" t="str">
        <f>IFERROR(IF(OR($C$67=FALSE,LEFT($B64,3)&lt;&gt;"NOX"),BA56*INDEX('Damage costs'!$P$18:$P$70,MATCH($B64,'Damage costs'!$C$18:$C$70,0))/1000,BA56*INDEX('Damage costs'!$T$18:$T$70,MATCH($B64,'Damage costs'!$C$18:$C$70,0))/1000),"")</f>
        <v/>
      </c>
      <c r="BB64" s="59" t="str">
        <f>IFERROR(IF(OR($C$67=FALSE,LEFT($B64,3)&lt;&gt;"NOX"),BB56*INDEX('Damage costs'!$P$18:$P$70,MATCH($B64,'Damage costs'!$C$18:$C$70,0))/1000,BB56*INDEX('Damage costs'!$T$18:$T$70,MATCH($B64,'Damage costs'!$C$18:$C$70,0))/1000),"")</f>
        <v/>
      </c>
      <c r="BC64" s="59" t="str">
        <f>IFERROR(IF(OR($C$67=FALSE,LEFT($B64,3)&lt;&gt;"NOX"),BC56*INDEX('Damage costs'!$P$18:$P$70,MATCH($B64,'Damage costs'!$C$18:$C$70,0))/1000,BC56*INDEX('Damage costs'!$T$18:$T$70,MATCH($B64,'Damage costs'!$C$18:$C$70,0))/1000),"")</f>
        <v/>
      </c>
      <c r="BD64" s="59" t="str">
        <f>IFERROR(IF(OR($C$67=FALSE,LEFT($B64,3)&lt;&gt;"NOX"),BD56*INDEX('Damage costs'!$P$18:$P$70,MATCH($B64,'Damage costs'!$C$18:$C$70,0))/1000,BD56*INDEX('Damage costs'!$T$18:$T$70,MATCH($B64,'Damage costs'!$C$18:$C$70,0))/1000),"")</f>
        <v/>
      </c>
      <c r="BE64" s="59" t="str">
        <f>IFERROR(IF(OR($C$67=FALSE,LEFT($B64,3)&lt;&gt;"NOX"),BE56*INDEX('Damage costs'!$P$18:$P$70,MATCH($B64,'Damage costs'!$C$18:$C$70,0))/1000,BE56*INDEX('Damage costs'!$T$18:$T$70,MATCH($B64,'Damage costs'!$C$18:$C$70,0))/1000),"")</f>
        <v/>
      </c>
      <c r="BF64" s="59" t="str">
        <f>IFERROR(IF(OR($C$67=FALSE,LEFT($B64,3)&lt;&gt;"NOX"),BF56*INDEX('Damage costs'!$P$18:$P$70,MATCH($B64,'Damage costs'!$C$18:$C$70,0))/1000,BF56*INDEX('Damage costs'!$T$18:$T$70,MATCH($B64,'Damage costs'!$C$18:$C$70,0))/1000),"")</f>
        <v/>
      </c>
      <c r="BG64" s="59" t="str">
        <f>IFERROR(IF(OR($C$67=FALSE,LEFT($B64,3)&lt;&gt;"NOX"),BG56*INDEX('Damage costs'!$P$18:$P$70,MATCH($B64,'Damage costs'!$C$18:$C$70,0))/1000,BG56*INDEX('Damage costs'!$T$18:$T$70,MATCH($B64,'Damage costs'!$C$18:$C$70,0))/1000),"")</f>
        <v/>
      </c>
      <c r="BH64" s="59" t="str">
        <f>IFERROR(IF(OR($C$67=FALSE,LEFT($B64,3)&lt;&gt;"NOX"),BH56*INDEX('Damage costs'!$P$18:$P$70,MATCH($B64,'Damage costs'!$C$18:$C$70,0))/1000,BH56*INDEX('Damage costs'!$T$18:$T$70,MATCH($B64,'Damage costs'!$C$18:$C$70,0))/1000),"")</f>
        <v/>
      </c>
      <c r="BI64" s="59" t="str">
        <f>IFERROR(IF(OR($C$67=FALSE,LEFT($B64,3)&lt;&gt;"NOX"),BI56*INDEX('Damage costs'!$P$18:$P$70,MATCH($B64,'Damage costs'!$C$18:$C$70,0))/1000,BI56*INDEX('Damage costs'!$T$18:$T$70,MATCH($B64,'Damage costs'!$C$18:$C$70,0))/1000),"")</f>
        <v/>
      </c>
      <c r="BJ64" s="59" t="str">
        <f>IFERROR(IF(OR($C$67=FALSE,LEFT($B64,3)&lt;&gt;"NOX"),BJ56*INDEX('Damage costs'!$P$18:$P$70,MATCH($B64,'Damage costs'!$C$18:$C$70,0))/1000,BJ56*INDEX('Damage costs'!$T$18:$T$70,MATCH($B64,'Damage costs'!$C$18:$C$70,0))/1000),"")</f>
        <v/>
      </c>
      <c r="BK64" s="59" t="str">
        <f>IFERROR(IF(OR($C$67=FALSE,LEFT($B64,3)&lt;&gt;"NOX"),BK56*INDEX('Damage costs'!$P$18:$P$70,MATCH($B64,'Damage costs'!$C$18:$C$70,0))/1000,BK56*INDEX('Damage costs'!$T$18:$T$70,MATCH($B64,'Damage costs'!$C$18:$C$70,0))/1000),"")</f>
        <v/>
      </c>
      <c r="BL64" s="59" t="str">
        <f>IFERROR(IF(OR($C$67=FALSE,LEFT($B64,3)&lt;&gt;"NOX"),BL56*INDEX('Damage costs'!$P$18:$P$70,MATCH($B64,'Damage costs'!$C$18:$C$70,0))/1000,BL56*INDEX('Damage costs'!$T$18:$T$70,MATCH($B64,'Damage costs'!$C$18:$C$70,0))/1000),"")</f>
        <v/>
      </c>
      <c r="BM64" s="59" t="str">
        <f>IFERROR(IF(OR($C$67=FALSE,LEFT($B64,3)&lt;&gt;"NOX"),BM56*INDEX('Damage costs'!$P$18:$P$70,MATCH($B64,'Damage costs'!$C$18:$C$70,0))/1000,BM56*INDEX('Damage costs'!$T$18:$T$70,MATCH($B64,'Damage costs'!$C$18:$C$70,0))/1000),"")</f>
        <v/>
      </c>
      <c r="BN64" s="59" t="str">
        <f>IFERROR(IF(OR($C$67=FALSE,LEFT($B64,3)&lt;&gt;"NOX"),BN56*INDEX('Damage costs'!$P$18:$P$70,MATCH($B64,'Damage costs'!$C$18:$C$70,0))/1000,BN56*INDEX('Damage costs'!$T$18:$T$70,MATCH($B64,'Damage costs'!$C$18:$C$70,0))/1000),"")</f>
        <v/>
      </c>
      <c r="BO64" s="59" t="str">
        <f>IFERROR(IF(OR($C$67=FALSE,LEFT($B64,3)&lt;&gt;"NOX"),BO56*INDEX('Damage costs'!$P$18:$P$70,MATCH($B64,'Damage costs'!$C$18:$C$70,0))/1000,BO56*INDEX('Damage costs'!$T$18:$T$70,MATCH($B64,'Damage costs'!$C$18:$C$70,0))/1000),"")</f>
        <v/>
      </c>
      <c r="BP64" s="59" t="str">
        <f>IFERROR(IF(OR($C$67=FALSE,LEFT($B64,3)&lt;&gt;"NOX"),BP56*INDEX('Damage costs'!$P$18:$P$70,MATCH($B64,'Damage costs'!$C$18:$C$70,0))/1000,BP56*INDEX('Damage costs'!$T$18:$T$70,MATCH($B64,'Damage costs'!$C$18:$C$70,0))/1000),"")</f>
        <v/>
      </c>
      <c r="BQ64" s="59" t="str">
        <f>IFERROR(IF(OR($C$67=FALSE,LEFT($B64,3)&lt;&gt;"NOX"),BQ56*INDEX('Damage costs'!$P$18:$P$70,MATCH($B64,'Damage costs'!$C$18:$C$70,0))/1000,BQ56*INDEX('Damage costs'!$T$18:$T$70,MATCH($B64,'Damage costs'!$C$18:$C$70,0))/1000),"")</f>
        <v/>
      </c>
      <c r="BR64" s="59" t="str">
        <f>IFERROR(IF(OR($C$67=FALSE,LEFT($B64,3)&lt;&gt;"NOX"),BR56*INDEX('Damage costs'!$P$18:$P$70,MATCH($B64,'Damage costs'!$C$18:$C$70,0))/1000,BR56*INDEX('Damage costs'!$T$18:$T$70,MATCH($B64,'Damage costs'!$C$18:$C$70,0))/1000),"")</f>
        <v/>
      </c>
      <c r="BS64" s="59" t="str">
        <f>IFERROR(IF(OR($C$67=FALSE,LEFT($B64,3)&lt;&gt;"NOX"),BS56*INDEX('Damage costs'!$P$18:$P$70,MATCH($B64,'Damage costs'!$C$18:$C$70,0))/1000,BS56*INDEX('Damage costs'!$T$18:$T$70,MATCH($B64,'Damage costs'!$C$18:$C$70,0))/1000),"")</f>
        <v/>
      </c>
      <c r="BT64" s="59" t="str">
        <f>IFERROR(IF(OR($C$67=FALSE,LEFT($B64,3)&lt;&gt;"NOX"),BT56*INDEX('Damage costs'!$P$18:$P$70,MATCH($B64,'Damage costs'!$C$18:$C$70,0))/1000,BT56*INDEX('Damage costs'!$T$18:$T$70,MATCH($B64,'Damage costs'!$C$18:$C$70,0))/1000),"")</f>
        <v/>
      </c>
      <c r="BU64" s="59" t="str">
        <f>IFERROR(IF(OR($C$67=FALSE,LEFT($B64,3)&lt;&gt;"NOX"),BU56*INDEX('Damage costs'!$P$18:$P$70,MATCH($B64,'Damage costs'!$C$18:$C$70,0))/1000,BU56*INDEX('Damage costs'!$T$18:$T$70,MATCH($B64,'Damage costs'!$C$18:$C$70,0))/1000),"")</f>
        <v/>
      </c>
      <c r="BV64" s="59" t="str">
        <f>IFERROR(IF(OR($C$67=FALSE,LEFT($B64,3)&lt;&gt;"NOX"),BV56*INDEX('Damage costs'!$P$18:$P$70,MATCH($B64,'Damage costs'!$C$18:$C$70,0))/1000,BV56*INDEX('Damage costs'!$T$18:$T$70,MATCH($B64,'Damage costs'!$C$18:$C$70,0))/1000),"")</f>
        <v/>
      </c>
      <c r="BW64" s="59" t="str">
        <f>IFERROR(IF(OR($C$67=FALSE,LEFT($B64,3)&lt;&gt;"NOX"),BW56*INDEX('Damage costs'!$P$18:$P$70,MATCH($B64,'Damage costs'!$C$18:$C$70,0))/1000,BW56*INDEX('Damage costs'!$T$18:$T$70,MATCH($B64,'Damage costs'!$C$18:$C$70,0))/1000),"")</f>
        <v/>
      </c>
      <c r="BX64" s="59" t="str">
        <f>IFERROR(IF(OR($C$67=FALSE,LEFT($B64,3)&lt;&gt;"NOX"),BX56*INDEX('Damage costs'!$P$18:$P$70,MATCH($B64,'Damage costs'!$C$18:$C$70,0))/1000,BX56*INDEX('Damage costs'!$T$18:$T$70,MATCH($B64,'Damage costs'!$C$18:$C$70,0))/1000),"")</f>
        <v/>
      </c>
      <c r="BY64" s="59" t="str">
        <f>IFERROR(IF(OR($C$67=FALSE,LEFT($B64,3)&lt;&gt;"NOX"),BY56*INDEX('Damage costs'!$P$18:$P$70,MATCH($B64,'Damage costs'!$C$18:$C$70,0))/1000,BY56*INDEX('Damage costs'!$T$18:$T$70,MATCH($B64,'Damage costs'!$C$18:$C$70,0))/1000),"")</f>
        <v/>
      </c>
      <c r="BZ64" s="59" t="str">
        <f>IFERROR(IF(OR($C$67=FALSE,LEFT($B64,3)&lt;&gt;"NOX"),BZ56*INDEX('Damage costs'!$P$18:$P$70,MATCH($B64,'Damage costs'!$C$18:$C$70,0))/1000,BZ56*INDEX('Damage costs'!$T$18:$T$70,MATCH($B64,'Damage costs'!$C$18:$C$70,0))/1000),"")</f>
        <v/>
      </c>
      <c r="CA64" s="59" t="str">
        <f>IFERROR(IF(OR($C$67=FALSE,LEFT($B64,3)&lt;&gt;"NOX"),CA56*INDEX('Damage costs'!$P$18:$P$70,MATCH($B64,'Damage costs'!$C$18:$C$70,0))/1000,CA56*INDEX('Damage costs'!$T$18:$T$70,MATCH($B64,'Damage costs'!$C$18:$C$70,0))/1000),"")</f>
        <v/>
      </c>
      <c r="CB64" s="59" t="str">
        <f>IFERROR(IF(OR($C$67=FALSE,LEFT($B64,3)&lt;&gt;"NOX"),CB56*INDEX('Damage costs'!$P$18:$P$70,MATCH($B64,'Damage costs'!$C$18:$C$70,0))/1000,CB56*INDEX('Damage costs'!$T$18:$T$70,MATCH($B64,'Damage costs'!$C$18:$C$70,0))/1000),"")</f>
        <v/>
      </c>
      <c r="CC64" s="59" t="str">
        <f>IFERROR(IF(OR($C$67=FALSE,LEFT($B64,3)&lt;&gt;"NOX"),CC56*INDEX('Damage costs'!$P$18:$P$70,MATCH($B64,'Damage costs'!$C$18:$C$70,0))/1000,CC56*INDEX('Damage costs'!$T$18:$T$70,MATCH($B64,'Damage costs'!$C$18:$C$70,0))/1000),"")</f>
        <v/>
      </c>
      <c r="CD64" s="59" t="str">
        <f>IFERROR(IF(OR($C$67=FALSE,LEFT($B64,3)&lt;&gt;"NOX"),CD56*INDEX('Damage costs'!$P$18:$P$70,MATCH($B64,'Damage costs'!$C$18:$C$70,0))/1000,CD56*INDEX('Damage costs'!$T$18:$T$70,MATCH($B64,'Damage costs'!$C$18:$C$70,0))/1000),"")</f>
        <v/>
      </c>
      <c r="CE64" s="59" t="str">
        <f>IFERROR(IF(OR($C$67=FALSE,LEFT($B64,3)&lt;&gt;"NOX"),CE56*INDEX('Damage costs'!$P$18:$P$70,MATCH($B64,'Damage costs'!$C$18:$C$70,0))/1000,CE56*INDEX('Damage costs'!$T$18:$T$70,MATCH($B64,'Damage costs'!$C$18:$C$70,0))/1000),"")</f>
        <v/>
      </c>
      <c r="CF64" s="59" t="str">
        <f>IFERROR(IF(OR($C$67=FALSE,LEFT($B64,3)&lt;&gt;"NOX"),CF56*INDEX('Damage costs'!$P$18:$P$70,MATCH($B64,'Damage costs'!$C$18:$C$70,0))/1000,CF56*INDEX('Damage costs'!$T$18:$T$70,MATCH($B64,'Damage costs'!$C$18:$C$70,0))/1000),"")</f>
        <v/>
      </c>
      <c r="CG64" s="59" t="str">
        <f>IFERROR(IF(OR($C$67=FALSE,LEFT($B64,3)&lt;&gt;"NOX"),CG56*INDEX('Damage costs'!$P$18:$P$70,MATCH($B64,'Damage costs'!$C$18:$C$70,0))/1000,CG56*INDEX('Damage costs'!$T$18:$T$70,MATCH($B64,'Damage costs'!$C$18:$C$70,0))/1000),"")</f>
        <v/>
      </c>
      <c r="CH64" s="59" t="str">
        <f>IFERROR(IF(OR($C$67=FALSE,LEFT($B64,3)&lt;&gt;"NOX"),CH56*INDEX('Damage costs'!$P$18:$P$70,MATCH($B64,'Damage costs'!$C$18:$C$70,0))/1000,CH56*INDEX('Damage costs'!$T$18:$T$70,MATCH($B64,'Damage costs'!$C$18:$C$70,0))/1000),"")</f>
        <v/>
      </c>
      <c r="CI64" s="59" t="str">
        <f>IFERROR(IF(OR($C$67=FALSE,LEFT($B64,3)&lt;&gt;"NOX"),CI56*INDEX('Damage costs'!$P$18:$P$70,MATCH($B64,'Damage costs'!$C$18:$C$70,0))/1000,CI56*INDEX('Damage costs'!$T$18:$T$70,MATCH($B64,'Damage costs'!$C$18:$C$70,0))/1000),"")</f>
        <v/>
      </c>
      <c r="CJ64" s="59" t="str">
        <f>IFERROR(IF(OR($C$67=FALSE,LEFT($B64,3)&lt;&gt;"NOX"),CJ56*INDEX('Damage costs'!$P$18:$P$70,MATCH($B64,'Damage costs'!$C$18:$C$70,0))/1000,CJ56*INDEX('Damage costs'!$T$18:$T$70,MATCH($B64,'Damage costs'!$C$18:$C$70,0))/1000),"")</f>
        <v/>
      </c>
      <c r="CK64" s="59" t="str">
        <f>IFERROR(IF(OR($C$67=FALSE,LEFT($B64,3)&lt;&gt;"NOX"),CK56*INDEX('Damage costs'!$P$18:$P$70,MATCH($B64,'Damage costs'!$C$18:$C$70,0))/1000,CK56*INDEX('Damage costs'!$T$18:$T$70,MATCH($B64,'Damage costs'!$C$18:$C$70,0))/1000),"")</f>
        <v/>
      </c>
      <c r="CL64" s="59" t="str">
        <f>IFERROR(IF(OR($C$67=FALSE,LEFT($B64,3)&lt;&gt;"NOX"),CL56*INDEX('Damage costs'!$P$18:$P$70,MATCH($B64,'Damage costs'!$C$18:$C$70,0))/1000,CL56*INDEX('Damage costs'!$T$18:$T$70,MATCH($B64,'Damage costs'!$C$18:$C$70,0))/1000),"")</f>
        <v/>
      </c>
      <c r="CM64" s="59" t="str">
        <f>IFERROR(IF(OR($C$67=FALSE,LEFT($B64,3)&lt;&gt;"NOX"),CM56*INDEX('Damage costs'!$P$18:$P$70,MATCH($B64,'Damage costs'!$C$18:$C$70,0))/1000,CM56*INDEX('Damage costs'!$T$18:$T$70,MATCH($B64,'Damage costs'!$C$18:$C$70,0))/1000),"")</f>
        <v/>
      </c>
      <c r="CN64" s="59" t="str">
        <f>IFERROR(IF(OR($C$67=FALSE,LEFT($B64,3)&lt;&gt;"NOX"),CN56*INDEX('Damage costs'!$P$18:$P$70,MATCH($B64,'Damage costs'!$C$18:$C$70,0))/1000,CN56*INDEX('Damage costs'!$T$18:$T$70,MATCH($B64,'Damage costs'!$C$18:$C$70,0))/1000),"")</f>
        <v/>
      </c>
      <c r="CO64" s="59" t="str">
        <f>IFERROR(IF(OR($C$67=FALSE,LEFT($B64,3)&lt;&gt;"NOX"),CO56*INDEX('Damage costs'!$P$18:$P$70,MATCH($B64,'Damage costs'!$C$18:$C$70,0))/1000,CO56*INDEX('Damage costs'!$T$18:$T$70,MATCH($B64,'Damage costs'!$C$18:$C$70,0))/1000),"")</f>
        <v/>
      </c>
      <c r="CP64" s="59" t="str">
        <f>IFERROR(IF(OR($C$67=FALSE,LEFT($B64,3)&lt;&gt;"NOX"),CP56*INDEX('Damage costs'!$P$18:$P$70,MATCH($B64,'Damage costs'!$C$18:$C$70,0))/1000,CP56*INDEX('Damage costs'!$T$18:$T$70,MATCH($B64,'Damage costs'!$C$18:$C$70,0))/1000),"")</f>
        <v/>
      </c>
      <c r="CQ64" s="59" t="str">
        <f>IFERROR(IF(OR($C$67=FALSE,LEFT($B64,3)&lt;&gt;"NOX"),CQ56*INDEX('Damage costs'!$P$18:$P$70,MATCH($B64,'Damage costs'!$C$18:$C$70,0))/1000,CQ56*INDEX('Damage costs'!$T$18:$T$70,MATCH($B64,'Damage costs'!$C$18:$C$70,0))/1000),"")</f>
        <v/>
      </c>
      <c r="CR64" s="59" t="str">
        <f>IFERROR(IF(OR($C$67=FALSE,LEFT($B64,3)&lt;&gt;"NOX"),CR56*INDEX('Damage costs'!$P$18:$P$70,MATCH($B64,'Damage costs'!$C$18:$C$70,0))/1000,CR56*INDEX('Damage costs'!$T$18:$T$70,MATCH($B64,'Damage costs'!$C$18:$C$70,0))/1000),"")</f>
        <v/>
      </c>
      <c r="CS64" s="59" t="str">
        <f>IFERROR(IF(OR($C$67=FALSE,LEFT($B64,3)&lt;&gt;"NOX"),CS56*INDEX('Damage costs'!$P$18:$P$70,MATCH($B64,'Damage costs'!$C$18:$C$70,0))/1000,CS56*INDEX('Damage costs'!$T$18:$T$70,MATCH($B64,'Damage costs'!$C$18:$C$70,0))/1000),"")</f>
        <v/>
      </c>
      <c r="CT64" s="59" t="str">
        <f>IFERROR(IF(OR($C$67=FALSE,LEFT($B64,3)&lt;&gt;"NOX"),CT56*INDEX('Damage costs'!$P$18:$P$70,MATCH($B64,'Damage costs'!$C$18:$C$70,0))/1000,CT56*INDEX('Damage costs'!$T$18:$T$70,MATCH($B64,'Damage costs'!$C$18:$C$70,0))/1000),"")</f>
        <v/>
      </c>
      <c r="CU64" s="59" t="str">
        <f>IFERROR(IF(OR($C$67=FALSE,LEFT($B64,3)&lt;&gt;"NOX"),CU56*INDEX('Damage costs'!$P$18:$P$70,MATCH($B64,'Damage costs'!$C$18:$C$70,0))/1000,CU56*INDEX('Damage costs'!$T$18:$T$70,MATCH($B64,'Damage costs'!$C$18:$C$70,0))/1000),"")</f>
        <v/>
      </c>
      <c r="CV64" s="59" t="str">
        <f>IFERROR(IF(OR($C$67=FALSE,LEFT($B64,3)&lt;&gt;"NOX"),CV56*INDEX('Damage costs'!$P$18:$P$70,MATCH($B64,'Damage costs'!$C$18:$C$70,0))/1000,CV56*INDEX('Damage costs'!$T$18:$T$70,MATCH($B64,'Damage costs'!$C$18:$C$70,0))/1000),"")</f>
        <v/>
      </c>
      <c r="CW64" s="59" t="str">
        <f>IFERROR(IF(OR($C$67=FALSE,LEFT($B64,3)&lt;&gt;"NOX"),CW56*INDEX('Damage costs'!$P$18:$P$70,MATCH($B64,'Damage costs'!$C$18:$C$70,0))/1000,CW56*INDEX('Damage costs'!$T$18:$T$70,MATCH($B64,'Damage costs'!$C$18:$C$70,0))/1000),"")</f>
        <v/>
      </c>
      <c r="CX64" s="59" t="str">
        <f>IFERROR(IF(OR($C$67=FALSE,LEFT($B64,3)&lt;&gt;"NOX"),CX56*INDEX('Damage costs'!$P$18:$P$70,MATCH($B64,'Damage costs'!$C$18:$C$70,0))/1000,CX56*INDEX('Damage costs'!$T$18:$T$70,MATCH($B64,'Damage costs'!$C$18:$C$70,0))/1000),"")</f>
        <v/>
      </c>
      <c r="CY64" s="59" t="str">
        <f>IFERROR(IF(OR($C$67=FALSE,LEFT($B64,3)&lt;&gt;"NOX"),CY56*INDEX('Damage costs'!$P$18:$P$70,MATCH($B64,'Damage costs'!$C$18:$C$70,0))/1000,CY56*INDEX('Damage costs'!$T$18:$T$70,MATCH($B64,'Damage costs'!$C$18:$C$70,0))/1000),"")</f>
        <v/>
      </c>
      <c r="CZ64" s="391"/>
    </row>
    <row r="65" spans="2:104" x14ac:dyDescent="0.25">
      <c r="B65" s="406">
        <f t="shared" si="27"/>
        <v>0</v>
      </c>
      <c r="C65" s="9" t="s">
        <v>1117</v>
      </c>
      <c r="D65" s="59" t="str">
        <f>IFERROR(IF(OR($C$67=FALSE,LEFT($B65,3)&lt;&gt;"NOX"),D57*INDEX('Damage costs'!$P$18:$P$70,MATCH($B65,'Damage costs'!$C$18:$C$70,0))/1000,D57*INDEX('Damage costs'!$T$18:$T$70,MATCH($B65,'Damage costs'!$C$18:$C$70,0))/1000),"")</f>
        <v/>
      </c>
      <c r="E65" s="59" t="str">
        <f>IFERROR(IF(OR($C$67=FALSE,LEFT($B65,3)&lt;&gt;"NOX"),E57*INDEX('Damage costs'!$P$18:$P$70,MATCH($B65,'Damage costs'!$C$18:$C$70,0))/1000,E57*INDEX('Damage costs'!$T$18:$T$70,MATCH($B65,'Damage costs'!$C$18:$C$70,0))/1000),"")</f>
        <v/>
      </c>
      <c r="F65" s="59" t="str">
        <f>IFERROR(IF(OR($C$67=FALSE,LEFT($B65,3)&lt;&gt;"NOX"),F57*INDEX('Damage costs'!$P$18:$P$70,MATCH($B65,'Damage costs'!$C$18:$C$70,0))/1000,F57*INDEX('Damage costs'!$T$18:$T$70,MATCH($B65,'Damage costs'!$C$18:$C$70,0))/1000),"")</f>
        <v/>
      </c>
      <c r="G65" s="59" t="str">
        <f>IFERROR(IF(OR($C$67=FALSE,LEFT($B65,3)&lt;&gt;"NOX"),G57*INDEX('Damage costs'!$P$18:$P$70,MATCH($B65,'Damage costs'!$C$18:$C$70,0))/1000,G57*INDEX('Damage costs'!$T$18:$T$70,MATCH($B65,'Damage costs'!$C$18:$C$70,0))/1000),"")</f>
        <v/>
      </c>
      <c r="H65" s="59" t="str">
        <f>IFERROR(IF(OR($C$67=FALSE,LEFT($B65,3)&lt;&gt;"NOX"),H57*INDEX('Damage costs'!$P$18:$P$70,MATCH($B65,'Damage costs'!$C$18:$C$70,0))/1000,H57*INDEX('Damage costs'!$T$18:$T$70,MATCH($B65,'Damage costs'!$C$18:$C$70,0))/1000),"")</f>
        <v/>
      </c>
      <c r="I65" s="59" t="str">
        <f>IFERROR(IF(OR($C$67=FALSE,LEFT($B65,3)&lt;&gt;"NOX"),I57*INDEX('Damage costs'!$P$18:$P$70,MATCH($B65,'Damage costs'!$C$18:$C$70,0))/1000,I57*INDEX('Damage costs'!$T$18:$T$70,MATCH($B65,'Damage costs'!$C$18:$C$70,0))/1000),"")</f>
        <v/>
      </c>
      <c r="J65" s="59" t="str">
        <f>IFERROR(IF(OR($C$67=FALSE,LEFT($B65,3)&lt;&gt;"NOX"),J57*INDEX('Damage costs'!$P$18:$P$70,MATCH($B65,'Damage costs'!$C$18:$C$70,0))/1000,J57*INDEX('Damage costs'!$T$18:$T$70,MATCH($B65,'Damage costs'!$C$18:$C$70,0))/1000),"")</f>
        <v/>
      </c>
      <c r="K65" s="59" t="str">
        <f>IFERROR(IF(OR($C$67=FALSE,LEFT($B65,3)&lt;&gt;"NOX"),K57*INDEX('Damage costs'!$P$18:$P$70,MATCH($B65,'Damage costs'!$C$18:$C$70,0))/1000,K57*INDEX('Damage costs'!$T$18:$T$70,MATCH($B65,'Damage costs'!$C$18:$C$70,0))/1000),"")</f>
        <v/>
      </c>
      <c r="L65" s="59" t="str">
        <f>IFERROR(IF(OR($C$67=FALSE,LEFT($B65,3)&lt;&gt;"NOX"),L57*INDEX('Damage costs'!$P$18:$P$70,MATCH($B65,'Damage costs'!$C$18:$C$70,0))/1000,L57*INDEX('Damage costs'!$T$18:$T$70,MATCH($B65,'Damage costs'!$C$18:$C$70,0))/1000),"")</f>
        <v/>
      </c>
      <c r="M65" s="59" t="str">
        <f>IFERROR(IF(OR($C$67=FALSE,LEFT($B65,3)&lt;&gt;"NOX"),M57*INDEX('Damage costs'!$P$18:$P$70,MATCH($B65,'Damage costs'!$C$18:$C$70,0))/1000,M57*INDEX('Damage costs'!$T$18:$T$70,MATCH($B65,'Damage costs'!$C$18:$C$70,0))/1000),"")</f>
        <v/>
      </c>
      <c r="N65" s="59" t="str">
        <f>IFERROR(IF(OR($C$67=FALSE,LEFT($B65,3)&lt;&gt;"NOX"),N57*INDEX('Damage costs'!$P$18:$P$70,MATCH($B65,'Damage costs'!$C$18:$C$70,0))/1000,N57*INDEX('Damage costs'!$T$18:$T$70,MATCH($B65,'Damage costs'!$C$18:$C$70,0))/1000),"")</f>
        <v/>
      </c>
      <c r="O65" s="59" t="str">
        <f>IFERROR(IF(OR($C$67=FALSE,LEFT($B65,3)&lt;&gt;"NOX"),O57*INDEX('Damage costs'!$P$18:$P$70,MATCH($B65,'Damage costs'!$C$18:$C$70,0))/1000,O57*INDEX('Damage costs'!$T$18:$T$70,MATCH($B65,'Damage costs'!$C$18:$C$70,0))/1000),"")</f>
        <v/>
      </c>
      <c r="P65" s="59" t="str">
        <f>IFERROR(IF(OR($C$67=FALSE,LEFT($B65,3)&lt;&gt;"NOX"),P57*INDEX('Damage costs'!$P$18:$P$70,MATCH($B65,'Damage costs'!$C$18:$C$70,0))/1000,P57*INDEX('Damage costs'!$T$18:$T$70,MATCH($B65,'Damage costs'!$C$18:$C$70,0))/1000),"")</f>
        <v/>
      </c>
      <c r="Q65" s="59" t="str">
        <f>IFERROR(IF(OR($C$67=FALSE,LEFT($B65,3)&lt;&gt;"NOX"),Q57*INDEX('Damage costs'!$P$18:$P$70,MATCH($B65,'Damage costs'!$C$18:$C$70,0))/1000,Q57*INDEX('Damage costs'!$T$18:$T$70,MATCH($B65,'Damage costs'!$C$18:$C$70,0))/1000),"")</f>
        <v/>
      </c>
      <c r="R65" s="59" t="str">
        <f>IFERROR(IF(OR($C$67=FALSE,LEFT($B65,3)&lt;&gt;"NOX"),R57*INDEX('Damage costs'!$P$18:$P$70,MATCH($B65,'Damage costs'!$C$18:$C$70,0))/1000,R57*INDEX('Damage costs'!$T$18:$T$70,MATCH($B65,'Damage costs'!$C$18:$C$70,0))/1000),"")</f>
        <v/>
      </c>
      <c r="S65" s="59" t="str">
        <f>IFERROR(IF(OR($C$67=FALSE,LEFT($B65,3)&lt;&gt;"NOX"),S57*INDEX('Damage costs'!$P$18:$P$70,MATCH($B65,'Damage costs'!$C$18:$C$70,0))/1000,S57*INDEX('Damage costs'!$T$18:$T$70,MATCH($B65,'Damage costs'!$C$18:$C$70,0))/1000),"")</f>
        <v/>
      </c>
      <c r="T65" s="59" t="str">
        <f>IFERROR(IF(OR($C$67=FALSE,LEFT($B65,3)&lt;&gt;"NOX"),T57*INDEX('Damage costs'!$P$18:$P$70,MATCH($B65,'Damage costs'!$C$18:$C$70,0))/1000,T57*INDEX('Damage costs'!$T$18:$T$70,MATCH($B65,'Damage costs'!$C$18:$C$70,0))/1000),"")</f>
        <v/>
      </c>
      <c r="U65" s="59" t="str">
        <f>IFERROR(IF(OR($C$67=FALSE,LEFT($B65,3)&lt;&gt;"NOX"),U57*INDEX('Damage costs'!$P$18:$P$70,MATCH($B65,'Damage costs'!$C$18:$C$70,0))/1000,U57*INDEX('Damage costs'!$T$18:$T$70,MATCH($B65,'Damage costs'!$C$18:$C$70,0))/1000),"")</f>
        <v/>
      </c>
      <c r="V65" s="59" t="str">
        <f>IFERROR(IF(OR($C$67=FALSE,LEFT($B65,3)&lt;&gt;"NOX"),V57*INDEX('Damage costs'!$P$18:$P$70,MATCH($B65,'Damage costs'!$C$18:$C$70,0))/1000,V57*INDEX('Damage costs'!$T$18:$T$70,MATCH($B65,'Damage costs'!$C$18:$C$70,0))/1000),"")</f>
        <v/>
      </c>
      <c r="W65" s="59" t="str">
        <f>IFERROR(IF(OR($C$67=FALSE,LEFT($B65,3)&lt;&gt;"NOX"),W57*INDEX('Damage costs'!$P$18:$P$70,MATCH($B65,'Damage costs'!$C$18:$C$70,0))/1000,W57*INDEX('Damage costs'!$T$18:$T$70,MATCH($B65,'Damage costs'!$C$18:$C$70,0))/1000),"")</f>
        <v/>
      </c>
      <c r="X65" s="59" t="str">
        <f>IFERROR(IF(OR($C$67=FALSE,LEFT($B65,3)&lt;&gt;"NOX"),X57*INDEX('Damage costs'!$P$18:$P$70,MATCH($B65,'Damage costs'!$C$18:$C$70,0))/1000,X57*INDEX('Damage costs'!$T$18:$T$70,MATCH($B65,'Damage costs'!$C$18:$C$70,0))/1000),"")</f>
        <v/>
      </c>
      <c r="Y65" s="59" t="str">
        <f>IFERROR(IF(OR($C$67=FALSE,LEFT($B65,3)&lt;&gt;"NOX"),Y57*INDEX('Damage costs'!$P$18:$P$70,MATCH($B65,'Damage costs'!$C$18:$C$70,0))/1000,Y57*INDEX('Damage costs'!$T$18:$T$70,MATCH($B65,'Damage costs'!$C$18:$C$70,0))/1000),"")</f>
        <v/>
      </c>
      <c r="Z65" s="59" t="str">
        <f>IFERROR(IF(OR($C$67=FALSE,LEFT($B65,3)&lt;&gt;"NOX"),Z57*INDEX('Damage costs'!$P$18:$P$70,MATCH($B65,'Damage costs'!$C$18:$C$70,0))/1000,Z57*INDEX('Damage costs'!$T$18:$T$70,MATCH($B65,'Damage costs'!$C$18:$C$70,0))/1000),"")</f>
        <v/>
      </c>
      <c r="AA65" s="59" t="str">
        <f>IFERROR(IF(OR($C$67=FALSE,LEFT($B65,3)&lt;&gt;"NOX"),AA57*INDEX('Damage costs'!$P$18:$P$70,MATCH($B65,'Damage costs'!$C$18:$C$70,0))/1000,AA57*INDEX('Damage costs'!$T$18:$T$70,MATCH($B65,'Damage costs'!$C$18:$C$70,0))/1000),"")</f>
        <v/>
      </c>
      <c r="AB65" s="59" t="str">
        <f>IFERROR(IF(OR($C$67=FALSE,LEFT($B65,3)&lt;&gt;"NOX"),AB57*INDEX('Damage costs'!$P$18:$P$70,MATCH($B65,'Damage costs'!$C$18:$C$70,0))/1000,AB57*INDEX('Damage costs'!$T$18:$T$70,MATCH($B65,'Damage costs'!$C$18:$C$70,0))/1000),"")</f>
        <v/>
      </c>
      <c r="AC65" s="59" t="str">
        <f>IFERROR(IF(OR($C$67=FALSE,LEFT($B65,3)&lt;&gt;"NOX"),AC57*INDEX('Damage costs'!$P$18:$P$70,MATCH($B65,'Damage costs'!$C$18:$C$70,0))/1000,AC57*INDEX('Damage costs'!$T$18:$T$70,MATCH($B65,'Damage costs'!$C$18:$C$70,0))/1000),"")</f>
        <v/>
      </c>
      <c r="AD65" s="59" t="str">
        <f>IFERROR(IF(OR($C$67=FALSE,LEFT($B65,3)&lt;&gt;"NOX"),AD57*INDEX('Damage costs'!$P$18:$P$70,MATCH($B65,'Damage costs'!$C$18:$C$70,0))/1000,AD57*INDEX('Damage costs'!$T$18:$T$70,MATCH($B65,'Damage costs'!$C$18:$C$70,0))/1000),"")</f>
        <v/>
      </c>
      <c r="AE65" s="59" t="str">
        <f>IFERROR(IF(OR($C$67=FALSE,LEFT($B65,3)&lt;&gt;"NOX"),AE57*INDEX('Damage costs'!$P$18:$P$70,MATCH($B65,'Damage costs'!$C$18:$C$70,0))/1000,AE57*INDEX('Damage costs'!$T$18:$T$70,MATCH($B65,'Damage costs'!$C$18:$C$70,0))/1000),"")</f>
        <v/>
      </c>
      <c r="AF65" s="59" t="str">
        <f>IFERROR(IF(OR($C$67=FALSE,LEFT($B65,3)&lt;&gt;"NOX"),AF57*INDEX('Damage costs'!$P$18:$P$70,MATCH($B65,'Damage costs'!$C$18:$C$70,0))/1000,AF57*INDEX('Damage costs'!$T$18:$T$70,MATCH($B65,'Damage costs'!$C$18:$C$70,0))/1000),"")</f>
        <v/>
      </c>
      <c r="AG65" s="59" t="str">
        <f>IFERROR(IF(OR($C$67=FALSE,LEFT($B65,3)&lt;&gt;"NOX"),AG57*INDEX('Damage costs'!$P$18:$P$70,MATCH($B65,'Damage costs'!$C$18:$C$70,0))/1000,AG57*INDEX('Damage costs'!$T$18:$T$70,MATCH($B65,'Damage costs'!$C$18:$C$70,0))/1000),"")</f>
        <v/>
      </c>
      <c r="AH65" s="59" t="str">
        <f>IFERROR(IF(OR($C$67=FALSE,LEFT($B65,3)&lt;&gt;"NOX"),AH57*INDEX('Damage costs'!$P$18:$P$70,MATCH($B65,'Damage costs'!$C$18:$C$70,0))/1000,AH57*INDEX('Damage costs'!$T$18:$T$70,MATCH($B65,'Damage costs'!$C$18:$C$70,0))/1000),"")</f>
        <v/>
      </c>
      <c r="AI65" s="59" t="str">
        <f>IFERROR(IF(OR($C$67=FALSE,LEFT($B65,3)&lt;&gt;"NOX"),AI57*INDEX('Damage costs'!$P$18:$P$70,MATCH($B65,'Damage costs'!$C$18:$C$70,0))/1000,AI57*INDEX('Damage costs'!$T$18:$T$70,MATCH($B65,'Damage costs'!$C$18:$C$70,0))/1000),"")</f>
        <v/>
      </c>
      <c r="AJ65" s="59" t="str">
        <f>IFERROR(IF(OR($C$67=FALSE,LEFT($B65,3)&lt;&gt;"NOX"),AJ57*INDEX('Damage costs'!$P$18:$P$70,MATCH($B65,'Damage costs'!$C$18:$C$70,0))/1000,AJ57*INDEX('Damage costs'!$T$18:$T$70,MATCH($B65,'Damage costs'!$C$18:$C$70,0))/1000),"")</f>
        <v/>
      </c>
      <c r="AK65" s="59" t="str">
        <f>IFERROR(IF(OR($C$67=FALSE,LEFT($B65,3)&lt;&gt;"NOX"),AK57*INDEX('Damage costs'!$P$18:$P$70,MATCH($B65,'Damage costs'!$C$18:$C$70,0))/1000,AK57*INDEX('Damage costs'!$T$18:$T$70,MATCH($B65,'Damage costs'!$C$18:$C$70,0))/1000),"")</f>
        <v/>
      </c>
      <c r="AL65" s="59" t="str">
        <f>IFERROR(IF(OR($C$67=FALSE,LEFT($B65,3)&lt;&gt;"NOX"),AL57*INDEX('Damage costs'!$P$18:$P$70,MATCH($B65,'Damage costs'!$C$18:$C$70,0))/1000,AL57*INDEX('Damage costs'!$T$18:$T$70,MATCH($B65,'Damage costs'!$C$18:$C$70,0))/1000),"")</f>
        <v/>
      </c>
      <c r="AM65" s="59" t="str">
        <f>IFERROR(IF(OR($C$67=FALSE,LEFT($B65,3)&lt;&gt;"NOX"),AM57*INDEX('Damage costs'!$P$18:$P$70,MATCH($B65,'Damage costs'!$C$18:$C$70,0))/1000,AM57*INDEX('Damage costs'!$T$18:$T$70,MATCH($B65,'Damage costs'!$C$18:$C$70,0))/1000),"")</f>
        <v/>
      </c>
      <c r="AN65" s="59" t="str">
        <f>IFERROR(IF(OR($C$67=FALSE,LEFT($B65,3)&lt;&gt;"NOX"),AN57*INDEX('Damage costs'!$P$18:$P$70,MATCH($B65,'Damage costs'!$C$18:$C$70,0))/1000,AN57*INDEX('Damage costs'!$T$18:$T$70,MATCH($B65,'Damage costs'!$C$18:$C$70,0))/1000),"")</f>
        <v/>
      </c>
      <c r="AO65" s="59" t="str">
        <f>IFERROR(IF(OR($C$67=FALSE,LEFT($B65,3)&lt;&gt;"NOX"),AO57*INDEX('Damage costs'!$P$18:$P$70,MATCH($B65,'Damage costs'!$C$18:$C$70,0))/1000,AO57*INDEX('Damage costs'!$T$18:$T$70,MATCH($B65,'Damage costs'!$C$18:$C$70,0))/1000),"")</f>
        <v/>
      </c>
      <c r="AP65" s="59" t="str">
        <f>IFERROR(IF(OR($C$67=FALSE,LEFT($B65,3)&lt;&gt;"NOX"),AP57*INDEX('Damage costs'!$P$18:$P$70,MATCH($B65,'Damage costs'!$C$18:$C$70,0))/1000,AP57*INDEX('Damage costs'!$T$18:$T$70,MATCH($B65,'Damage costs'!$C$18:$C$70,0))/1000),"")</f>
        <v/>
      </c>
      <c r="AQ65" s="59" t="str">
        <f>IFERROR(IF(OR($C$67=FALSE,LEFT($B65,3)&lt;&gt;"NOX"),AQ57*INDEX('Damage costs'!$P$18:$P$70,MATCH($B65,'Damage costs'!$C$18:$C$70,0))/1000,AQ57*INDEX('Damage costs'!$T$18:$T$70,MATCH($B65,'Damage costs'!$C$18:$C$70,0))/1000),"")</f>
        <v/>
      </c>
      <c r="AR65" s="59" t="str">
        <f>IFERROR(IF(OR($C$67=FALSE,LEFT($B65,3)&lt;&gt;"NOX"),AR57*INDEX('Damage costs'!$P$18:$P$70,MATCH($B65,'Damage costs'!$C$18:$C$70,0))/1000,AR57*INDEX('Damage costs'!$T$18:$T$70,MATCH($B65,'Damage costs'!$C$18:$C$70,0))/1000),"")</f>
        <v/>
      </c>
      <c r="AS65" s="59" t="str">
        <f>IFERROR(IF(OR($C$67=FALSE,LEFT($B65,3)&lt;&gt;"NOX"),AS57*INDEX('Damage costs'!$P$18:$P$70,MATCH($B65,'Damage costs'!$C$18:$C$70,0))/1000,AS57*INDEX('Damage costs'!$T$18:$T$70,MATCH($B65,'Damage costs'!$C$18:$C$70,0))/1000),"")</f>
        <v/>
      </c>
      <c r="AT65" s="59" t="str">
        <f>IFERROR(IF(OR($C$67=FALSE,LEFT($B65,3)&lt;&gt;"NOX"),AT57*INDEX('Damage costs'!$P$18:$P$70,MATCH($B65,'Damage costs'!$C$18:$C$70,0))/1000,AT57*INDEX('Damage costs'!$T$18:$T$70,MATCH($B65,'Damage costs'!$C$18:$C$70,0))/1000),"")</f>
        <v/>
      </c>
      <c r="AU65" s="59" t="str">
        <f>IFERROR(IF(OR($C$67=FALSE,LEFT($B65,3)&lt;&gt;"NOX"),AU57*INDEX('Damage costs'!$P$18:$P$70,MATCH($B65,'Damage costs'!$C$18:$C$70,0))/1000,AU57*INDEX('Damage costs'!$T$18:$T$70,MATCH($B65,'Damage costs'!$C$18:$C$70,0))/1000),"")</f>
        <v/>
      </c>
      <c r="AV65" s="59" t="str">
        <f>IFERROR(IF(OR($C$67=FALSE,LEFT($B65,3)&lt;&gt;"NOX"),AV57*INDEX('Damage costs'!$P$18:$P$70,MATCH($B65,'Damage costs'!$C$18:$C$70,0))/1000,AV57*INDEX('Damage costs'!$T$18:$T$70,MATCH($B65,'Damage costs'!$C$18:$C$70,0))/1000),"")</f>
        <v/>
      </c>
      <c r="AW65" s="59" t="str">
        <f>IFERROR(IF(OR($C$67=FALSE,LEFT($B65,3)&lt;&gt;"NOX"),AW57*INDEX('Damage costs'!$P$18:$P$70,MATCH($B65,'Damage costs'!$C$18:$C$70,0))/1000,AW57*INDEX('Damage costs'!$T$18:$T$70,MATCH($B65,'Damage costs'!$C$18:$C$70,0))/1000),"")</f>
        <v/>
      </c>
      <c r="AX65" s="59" t="str">
        <f>IFERROR(IF(OR($C$67=FALSE,LEFT($B65,3)&lt;&gt;"NOX"),AX57*INDEX('Damage costs'!$P$18:$P$70,MATCH($B65,'Damage costs'!$C$18:$C$70,0))/1000,AX57*INDEX('Damage costs'!$T$18:$T$70,MATCH($B65,'Damage costs'!$C$18:$C$70,0))/1000),"")</f>
        <v/>
      </c>
      <c r="AY65" s="59" t="str">
        <f>IFERROR(IF(OR($C$67=FALSE,LEFT($B65,3)&lt;&gt;"NOX"),AY57*INDEX('Damage costs'!$P$18:$P$70,MATCH($B65,'Damage costs'!$C$18:$C$70,0))/1000,AY57*INDEX('Damage costs'!$T$18:$T$70,MATCH($B65,'Damage costs'!$C$18:$C$70,0))/1000),"")</f>
        <v/>
      </c>
      <c r="AZ65" s="59" t="str">
        <f>IFERROR(IF(OR($C$67=FALSE,LEFT($B65,3)&lt;&gt;"NOX"),AZ57*INDEX('Damage costs'!$P$18:$P$70,MATCH($B65,'Damage costs'!$C$18:$C$70,0))/1000,AZ57*INDEX('Damage costs'!$T$18:$T$70,MATCH($B65,'Damage costs'!$C$18:$C$70,0))/1000),"")</f>
        <v/>
      </c>
      <c r="BA65" s="59" t="str">
        <f>IFERROR(IF(OR($C$67=FALSE,LEFT($B65,3)&lt;&gt;"NOX"),BA57*INDEX('Damage costs'!$P$18:$P$70,MATCH($B65,'Damage costs'!$C$18:$C$70,0))/1000,BA57*INDEX('Damage costs'!$T$18:$T$70,MATCH($B65,'Damage costs'!$C$18:$C$70,0))/1000),"")</f>
        <v/>
      </c>
      <c r="BB65" s="59" t="str">
        <f>IFERROR(IF(OR($C$67=FALSE,LEFT($B65,3)&lt;&gt;"NOX"),BB57*INDEX('Damage costs'!$P$18:$P$70,MATCH($B65,'Damage costs'!$C$18:$C$70,0))/1000,BB57*INDEX('Damage costs'!$T$18:$T$70,MATCH($B65,'Damage costs'!$C$18:$C$70,0))/1000),"")</f>
        <v/>
      </c>
      <c r="BC65" s="59" t="str">
        <f>IFERROR(IF(OR($C$67=FALSE,LEFT($B65,3)&lt;&gt;"NOX"),BC57*INDEX('Damage costs'!$P$18:$P$70,MATCH($B65,'Damage costs'!$C$18:$C$70,0))/1000,BC57*INDEX('Damage costs'!$T$18:$T$70,MATCH($B65,'Damage costs'!$C$18:$C$70,0))/1000),"")</f>
        <v/>
      </c>
      <c r="BD65" s="59" t="str">
        <f>IFERROR(IF(OR($C$67=FALSE,LEFT($B65,3)&lt;&gt;"NOX"),BD57*INDEX('Damage costs'!$P$18:$P$70,MATCH($B65,'Damage costs'!$C$18:$C$70,0))/1000,BD57*INDEX('Damage costs'!$T$18:$T$70,MATCH($B65,'Damage costs'!$C$18:$C$70,0))/1000),"")</f>
        <v/>
      </c>
      <c r="BE65" s="59" t="str">
        <f>IFERROR(IF(OR($C$67=FALSE,LEFT($B65,3)&lt;&gt;"NOX"),BE57*INDEX('Damage costs'!$P$18:$P$70,MATCH($B65,'Damage costs'!$C$18:$C$70,0))/1000,BE57*INDEX('Damage costs'!$T$18:$T$70,MATCH($B65,'Damage costs'!$C$18:$C$70,0))/1000),"")</f>
        <v/>
      </c>
      <c r="BF65" s="59" t="str">
        <f>IFERROR(IF(OR($C$67=FALSE,LEFT($B65,3)&lt;&gt;"NOX"),BF57*INDEX('Damage costs'!$P$18:$P$70,MATCH($B65,'Damage costs'!$C$18:$C$70,0))/1000,BF57*INDEX('Damage costs'!$T$18:$T$70,MATCH($B65,'Damage costs'!$C$18:$C$70,0))/1000),"")</f>
        <v/>
      </c>
      <c r="BG65" s="59" t="str">
        <f>IFERROR(IF(OR($C$67=FALSE,LEFT($B65,3)&lt;&gt;"NOX"),BG57*INDEX('Damage costs'!$P$18:$P$70,MATCH($B65,'Damage costs'!$C$18:$C$70,0))/1000,BG57*INDEX('Damage costs'!$T$18:$T$70,MATCH($B65,'Damage costs'!$C$18:$C$70,0))/1000),"")</f>
        <v/>
      </c>
      <c r="BH65" s="59" t="str">
        <f>IFERROR(IF(OR($C$67=FALSE,LEFT($B65,3)&lt;&gt;"NOX"),BH57*INDEX('Damage costs'!$P$18:$P$70,MATCH($B65,'Damage costs'!$C$18:$C$70,0))/1000,BH57*INDEX('Damage costs'!$T$18:$T$70,MATCH($B65,'Damage costs'!$C$18:$C$70,0))/1000),"")</f>
        <v/>
      </c>
      <c r="BI65" s="59" t="str">
        <f>IFERROR(IF(OR($C$67=FALSE,LEFT($B65,3)&lt;&gt;"NOX"),BI57*INDEX('Damage costs'!$P$18:$P$70,MATCH($B65,'Damage costs'!$C$18:$C$70,0))/1000,BI57*INDEX('Damage costs'!$T$18:$T$70,MATCH($B65,'Damage costs'!$C$18:$C$70,0))/1000),"")</f>
        <v/>
      </c>
      <c r="BJ65" s="59" t="str">
        <f>IFERROR(IF(OR($C$67=FALSE,LEFT($B65,3)&lt;&gt;"NOX"),BJ57*INDEX('Damage costs'!$P$18:$P$70,MATCH($B65,'Damage costs'!$C$18:$C$70,0))/1000,BJ57*INDEX('Damage costs'!$T$18:$T$70,MATCH($B65,'Damage costs'!$C$18:$C$70,0))/1000),"")</f>
        <v/>
      </c>
      <c r="BK65" s="59" t="str">
        <f>IFERROR(IF(OR($C$67=FALSE,LEFT($B65,3)&lt;&gt;"NOX"),BK57*INDEX('Damage costs'!$P$18:$P$70,MATCH($B65,'Damage costs'!$C$18:$C$70,0))/1000,BK57*INDEX('Damage costs'!$T$18:$T$70,MATCH($B65,'Damage costs'!$C$18:$C$70,0))/1000),"")</f>
        <v/>
      </c>
      <c r="BL65" s="59" t="str">
        <f>IFERROR(IF(OR($C$67=FALSE,LEFT($B65,3)&lt;&gt;"NOX"),BL57*INDEX('Damage costs'!$P$18:$P$70,MATCH($B65,'Damage costs'!$C$18:$C$70,0))/1000,BL57*INDEX('Damage costs'!$T$18:$T$70,MATCH($B65,'Damage costs'!$C$18:$C$70,0))/1000),"")</f>
        <v/>
      </c>
      <c r="BM65" s="59" t="str">
        <f>IFERROR(IF(OR($C$67=FALSE,LEFT($B65,3)&lt;&gt;"NOX"),BM57*INDEX('Damage costs'!$P$18:$P$70,MATCH($B65,'Damage costs'!$C$18:$C$70,0))/1000,BM57*INDEX('Damage costs'!$T$18:$T$70,MATCH($B65,'Damage costs'!$C$18:$C$70,0))/1000),"")</f>
        <v/>
      </c>
      <c r="BN65" s="59" t="str">
        <f>IFERROR(IF(OR($C$67=FALSE,LEFT($B65,3)&lt;&gt;"NOX"),BN57*INDEX('Damage costs'!$P$18:$P$70,MATCH($B65,'Damage costs'!$C$18:$C$70,0))/1000,BN57*INDEX('Damage costs'!$T$18:$T$70,MATCH($B65,'Damage costs'!$C$18:$C$70,0))/1000),"")</f>
        <v/>
      </c>
      <c r="BO65" s="59" t="str">
        <f>IFERROR(IF(OR($C$67=FALSE,LEFT($B65,3)&lt;&gt;"NOX"),BO57*INDEX('Damage costs'!$P$18:$P$70,MATCH($B65,'Damage costs'!$C$18:$C$70,0))/1000,BO57*INDEX('Damage costs'!$T$18:$T$70,MATCH($B65,'Damage costs'!$C$18:$C$70,0))/1000),"")</f>
        <v/>
      </c>
      <c r="BP65" s="59" t="str">
        <f>IFERROR(IF(OR($C$67=FALSE,LEFT($B65,3)&lt;&gt;"NOX"),BP57*INDEX('Damage costs'!$P$18:$P$70,MATCH($B65,'Damage costs'!$C$18:$C$70,0))/1000,BP57*INDEX('Damage costs'!$T$18:$T$70,MATCH($B65,'Damage costs'!$C$18:$C$70,0))/1000),"")</f>
        <v/>
      </c>
      <c r="BQ65" s="59" t="str">
        <f>IFERROR(IF(OR($C$67=FALSE,LEFT($B65,3)&lt;&gt;"NOX"),BQ57*INDEX('Damage costs'!$P$18:$P$70,MATCH($B65,'Damage costs'!$C$18:$C$70,0))/1000,BQ57*INDEX('Damage costs'!$T$18:$T$70,MATCH($B65,'Damage costs'!$C$18:$C$70,0))/1000),"")</f>
        <v/>
      </c>
      <c r="BR65" s="59" t="str">
        <f>IFERROR(IF(OR($C$67=FALSE,LEFT($B65,3)&lt;&gt;"NOX"),BR57*INDEX('Damage costs'!$P$18:$P$70,MATCH($B65,'Damage costs'!$C$18:$C$70,0))/1000,BR57*INDEX('Damage costs'!$T$18:$T$70,MATCH($B65,'Damage costs'!$C$18:$C$70,0))/1000),"")</f>
        <v/>
      </c>
      <c r="BS65" s="59" t="str">
        <f>IFERROR(IF(OR($C$67=FALSE,LEFT($B65,3)&lt;&gt;"NOX"),BS57*INDEX('Damage costs'!$P$18:$P$70,MATCH($B65,'Damage costs'!$C$18:$C$70,0))/1000,BS57*INDEX('Damage costs'!$T$18:$T$70,MATCH($B65,'Damage costs'!$C$18:$C$70,0))/1000),"")</f>
        <v/>
      </c>
      <c r="BT65" s="59" t="str">
        <f>IFERROR(IF(OR($C$67=FALSE,LEFT($B65,3)&lt;&gt;"NOX"),BT57*INDEX('Damage costs'!$P$18:$P$70,MATCH($B65,'Damage costs'!$C$18:$C$70,0))/1000,BT57*INDEX('Damage costs'!$T$18:$T$70,MATCH($B65,'Damage costs'!$C$18:$C$70,0))/1000),"")</f>
        <v/>
      </c>
      <c r="BU65" s="59" t="str">
        <f>IFERROR(IF(OR($C$67=FALSE,LEFT($B65,3)&lt;&gt;"NOX"),BU57*INDEX('Damage costs'!$P$18:$P$70,MATCH($B65,'Damage costs'!$C$18:$C$70,0))/1000,BU57*INDEX('Damage costs'!$T$18:$T$70,MATCH($B65,'Damage costs'!$C$18:$C$70,0))/1000),"")</f>
        <v/>
      </c>
      <c r="BV65" s="59" t="str">
        <f>IFERROR(IF(OR($C$67=FALSE,LEFT($B65,3)&lt;&gt;"NOX"),BV57*INDEX('Damage costs'!$P$18:$P$70,MATCH($B65,'Damage costs'!$C$18:$C$70,0))/1000,BV57*INDEX('Damage costs'!$T$18:$T$70,MATCH($B65,'Damage costs'!$C$18:$C$70,0))/1000),"")</f>
        <v/>
      </c>
      <c r="BW65" s="59" t="str">
        <f>IFERROR(IF(OR($C$67=FALSE,LEFT($B65,3)&lt;&gt;"NOX"),BW57*INDEX('Damage costs'!$P$18:$P$70,MATCH($B65,'Damage costs'!$C$18:$C$70,0))/1000,BW57*INDEX('Damage costs'!$T$18:$T$70,MATCH($B65,'Damage costs'!$C$18:$C$70,0))/1000),"")</f>
        <v/>
      </c>
      <c r="BX65" s="59" t="str">
        <f>IFERROR(IF(OR($C$67=FALSE,LEFT($B65,3)&lt;&gt;"NOX"),BX57*INDEX('Damage costs'!$P$18:$P$70,MATCH($B65,'Damage costs'!$C$18:$C$70,0))/1000,BX57*INDEX('Damage costs'!$T$18:$T$70,MATCH($B65,'Damage costs'!$C$18:$C$70,0))/1000),"")</f>
        <v/>
      </c>
      <c r="BY65" s="59" t="str">
        <f>IFERROR(IF(OR($C$67=FALSE,LEFT($B65,3)&lt;&gt;"NOX"),BY57*INDEX('Damage costs'!$P$18:$P$70,MATCH($B65,'Damage costs'!$C$18:$C$70,0))/1000,BY57*INDEX('Damage costs'!$T$18:$T$70,MATCH($B65,'Damage costs'!$C$18:$C$70,0))/1000),"")</f>
        <v/>
      </c>
      <c r="BZ65" s="59" t="str">
        <f>IFERROR(IF(OR($C$67=FALSE,LEFT($B65,3)&lt;&gt;"NOX"),BZ57*INDEX('Damage costs'!$P$18:$P$70,MATCH($B65,'Damage costs'!$C$18:$C$70,0))/1000,BZ57*INDEX('Damage costs'!$T$18:$T$70,MATCH($B65,'Damage costs'!$C$18:$C$70,0))/1000),"")</f>
        <v/>
      </c>
      <c r="CA65" s="59" t="str">
        <f>IFERROR(IF(OR($C$67=FALSE,LEFT($B65,3)&lt;&gt;"NOX"),CA57*INDEX('Damage costs'!$P$18:$P$70,MATCH($B65,'Damage costs'!$C$18:$C$70,0))/1000,CA57*INDEX('Damage costs'!$T$18:$T$70,MATCH($B65,'Damage costs'!$C$18:$C$70,0))/1000),"")</f>
        <v/>
      </c>
      <c r="CB65" s="59" t="str">
        <f>IFERROR(IF(OR($C$67=FALSE,LEFT($B65,3)&lt;&gt;"NOX"),CB57*INDEX('Damage costs'!$P$18:$P$70,MATCH($B65,'Damage costs'!$C$18:$C$70,0))/1000,CB57*INDEX('Damage costs'!$T$18:$T$70,MATCH($B65,'Damage costs'!$C$18:$C$70,0))/1000),"")</f>
        <v/>
      </c>
      <c r="CC65" s="59" t="str">
        <f>IFERROR(IF(OR($C$67=FALSE,LEFT($B65,3)&lt;&gt;"NOX"),CC57*INDEX('Damage costs'!$P$18:$P$70,MATCH($B65,'Damage costs'!$C$18:$C$70,0))/1000,CC57*INDEX('Damage costs'!$T$18:$T$70,MATCH($B65,'Damage costs'!$C$18:$C$70,0))/1000),"")</f>
        <v/>
      </c>
      <c r="CD65" s="59" t="str">
        <f>IFERROR(IF(OR($C$67=FALSE,LEFT($B65,3)&lt;&gt;"NOX"),CD57*INDEX('Damage costs'!$P$18:$P$70,MATCH($B65,'Damage costs'!$C$18:$C$70,0))/1000,CD57*INDEX('Damage costs'!$T$18:$T$70,MATCH($B65,'Damage costs'!$C$18:$C$70,0))/1000),"")</f>
        <v/>
      </c>
      <c r="CE65" s="59" t="str">
        <f>IFERROR(IF(OR($C$67=FALSE,LEFT($B65,3)&lt;&gt;"NOX"),CE57*INDEX('Damage costs'!$P$18:$P$70,MATCH($B65,'Damage costs'!$C$18:$C$70,0))/1000,CE57*INDEX('Damage costs'!$T$18:$T$70,MATCH($B65,'Damage costs'!$C$18:$C$70,0))/1000),"")</f>
        <v/>
      </c>
      <c r="CF65" s="59" t="str">
        <f>IFERROR(IF(OR($C$67=FALSE,LEFT($B65,3)&lt;&gt;"NOX"),CF57*INDEX('Damage costs'!$P$18:$P$70,MATCH($B65,'Damage costs'!$C$18:$C$70,0))/1000,CF57*INDEX('Damage costs'!$T$18:$T$70,MATCH($B65,'Damage costs'!$C$18:$C$70,0))/1000),"")</f>
        <v/>
      </c>
      <c r="CG65" s="59" t="str">
        <f>IFERROR(IF(OR($C$67=FALSE,LEFT($B65,3)&lt;&gt;"NOX"),CG57*INDEX('Damage costs'!$P$18:$P$70,MATCH($B65,'Damage costs'!$C$18:$C$70,0))/1000,CG57*INDEX('Damage costs'!$T$18:$T$70,MATCH($B65,'Damage costs'!$C$18:$C$70,0))/1000),"")</f>
        <v/>
      </c>
      <c r="CH65" s="59" t="str">
        <f>IFERROR(IF(OR($C$67=FALSE,LEFT($B65,3)&lt;&gt;"NOX"),CH57*INDEX('Damage costs'!$P$18:$P$70,MATCH($B65,'Damage costs'!$C$18:$C$70,0))/1000,CH57*INDEX('Damage costs'!$T$18:$T$70,MATCH($B65,'Damage costs'!$C$18:$C$70,0))/1000),"")</f>
        <v/>
      </c>
      <c r="CI65" s="59" t="str">
        <f>IFERROR(IF(OR($C$67=FALSE,LEFT($B65,3)&lt;&gt;"NOX"),CI57*INDEX('Damage costs'!$P$18:$P$70,MATCH($B65,'Damage costs'!$C$18:$C$70,0))/1000,CI57*INDEX('Damage costs'!$T$18:$T$70,MATCH($B65,'Damage costs'!$C$18:$C$70,0))/1000),"")</f>
        <v/>
      </c>
      <c r="CJ65" s="59" t="str">
        <f>IFERROR(IF(OR($C$67=FALSE,LEFT($B65,3)&lt;&gt;"NOX"),CJ57*INDEX('Damage costs'!$P$18:$P$70,MATCH($B65,'Damage costs'!$C$18:$C$70,0))/1000,CJ57*INDEX('Damage costs'!$T$18:$T$70,MATCH($B65,'Damage costs'!$C$18:$C$70,0))/1000),"")</f>
        <v/>
      </c>
      <c r="CK65" s="59" t="str">
        <f>IFERROR(IF(OR($C$67=FALSE,LEFT($B65,3)&lt;&gt;"NOX"),CK57*INDEX('Damage costs'!$P$18:$P$70,MATCH($B65,'Damage costs'!$C$18:$C$70,0))/1000,CK57*INDEX('Damage costs'!$T$18:$T$70,MATCH($B65,'Damage costs'!$C$18:$C$70,0))/1000),"")</f>
        <v/>
      </c>
      <c r="CL65" s="59" t="str">
        <f>IFERROR(IF(OR($C$67=FALSE,LEFT($B65,3)&lt;&gt;"NOX"),CL57*INDEX('Damage costs'!$P$18:$P$70,MATCH($B65,'Damage costs'!$C$18:$C$70,0))/1000,CL57*INDEX('Damage costs'!$T$18:$T$70,MATCH($B65,'Damage costs'!$C$18:$C$70,0))/1000),"")</f>
        <v/>
      </c>
      <c r="CM65" s="59" t="str">
        <f>IFERROR(IF(OR($C$67=FALSE,LEFT($B65,3)&lt;&gt;"NOX"),CM57*INDEX('Damage costs'!$P$18:$P$70,MATCH($B65,'Damage costs'!$C$18:$C$70,0))/1000,CM57*INDEX('Damage costs'!$T$18:$T$70,MATCH($B65,'Damage costs'!$C$18:$C$70,0))/1000),"")</f>
        <v/>
      </c>
      <c r="CN65" s="59" t="str">
        <f>IFERROR(IF(OR($C$67=FALSE,LEFT($B65,3)&lt;&gt;"NOX"),CN57*INDEX('Damage costs'!$P$18:$P$70,MATCH($B65,'Damage costs'!$C$18:$C$70,0))/1000,CN57*INDEX('Damage costs'!$T$18:$T$70,MATCH($B65,'Damage costs'!$C$18:$C$70,0))/1000),"")</f>
        <v/>
      </c>
      <c r="CO65" s="59" t="str">
        <f>IFERROR(IF(OR($C$67=FALSE,LEFT($B65,3)&lt;&gt;"NOX"),CO57*INDEX('Damage costs'!$P$18:$P$70,MATCH($B65,'Damage costs'!$C$18:$C$70,0))/1000,CO57*INDEX('Damage costs'!$T$18:$T$70,MATCH($B65,'Damage costs'!$C$18:$C$70,0))/1000),"")</f>
        <v/>
      </c>
      <c r="CP65" s="59" t="str">
        <f>IFERROR(IF(OR($C$67=FALSE,LEFT($B65,3)&lt;&gt;"NOX"),CP57*INDEX('Damage costs'!$P$18:$P$70,MATCH($B65,'Damage costs'!$C$18:$C$70,0))/1000,CP57*INDEX('Damage costs'!$T$18:$T$70,MATCH($B65,'Damage costs'!$C$18:$C$70,0))/1000),"")</f>
        <v/>
      </c>
      <c r="CQ65" s="59" t="str">
        <f>IFERROR(IF(OR($C$67=FALSE,LEFT($B65,3)&lt;&gt;"NOX"),CQ57*INDEX('Damage costs'!$P$18:$P$70,MATCH($B65,'Damage costs'!$C$18:$C$70,0))/1000,CQ57*INDEX('Damage costs'!$T$18:$T$70,MATCH($B65,'Damage costs'!$C$18:$C$70,0))/1000),"")</f>
        <v/>
      </c>
      <c r="CR65" s="59" t="str">
        <f>IFERROR(IF(OR($C$67=FALSE,LEFT($B65,3)&lt;&gt;"NOX"),CR57*INDEX('Damage costs'!$P$18:$P$70,MATCH($B65,'Damage costs'!$C$18:$C$70,0))/1000,CR57*INDEX('Damage costs'!$T$18:$T$70,MATCH($B65,'Damage costs'!$C$18:$C$70,0))/1000),"")</f>
        <v/>
      </c>
      <c r="CS65" s="59" t="str">
        <f>IFERROR(IF(OR($C$67=FALSE,LEFT($B65,3)&lt;&gt;"NOX"),CS57*INDEX('Damage costs'!$P$18:$P$70,MATCH($B65,'Damage costs'!$C$18:$C$70,0))/1000,CS57*INDEX('Damage costs'!$T$18:$T$70,MATCH($B65,'Damage costs'!$C$18:$C$70,0))/1000),"")</f>
        <v/>
      </c>
      <c r="CT65" s="59" t="str">
        <f>IFERROR(IF(OR($C$67=FALSE,LEFT($B65,3)&lt;&gt;"NOX"),CT57*INDEX('Damage costs'!$P$18:$P$70,MATCH($B65,'Damage costs'!$C$18:$C$70,0))/1000,CT57*INDEX('Damage costs'!$T$18:$T$70,MATCH($B65,'Damage costs'!$C$18:$C$70,0))/1000),"")</f>
        <v/>
      </c>
      <c r="CU65" s="59" t="str">
        <f>IFERROR(IF(OR($C$67=FALSE,LEFT($B65,3)&lt;&gt;"NOX"),CU57*INDEX('Damage costs'!$P$18:$P$70,MATCH($B65,'Damage costs'!$C$18:$C$70,0))/1000,CU57*INDEX('Damage costs'!$T$18:$T$70,MATCH($B65,'Damage costs'!$C$18:$C$70,0))/1000),"")</f>
        <v/>
      </c>
      <c r="CV65" s="59" t="str">
        <f>IFERROR(IF(OR($C$67=FALSE,LEFT($B65,3)&lt;&gt;"NOX"),CV57*INDEX('Damage costs'!$P$18:$P$70,MATCH($B65,'Damage costs'!$C$18:$C$70,0))/1000,CV57*INDEX('Damage costs'!$T$18:$T$70,MATCH($B65,'Damage costs'!$C$18:$C$70,0))/1000),"")</f>
        <v/>
      </c>
      <c r="CW65" s="59" t="str">
        <f>IFERROR(IF(OR($C$67=FALSE,LEFT($B65,3)&lt;&gt;"NOX"),CW57*INDEX('Damage costs'!$P$18:$P$70,MATCH($B65,'Damage costs'!$C$18:$C$70,0))/1000,CW57*INDEX('Damage costs'!$T$18:$T$70,MATCH($B65,'Damage costs'!$C$18:$C$70,0))/1000),"")</f>
        <v/>
      </c>
      <c r="CX65" s="59" t="str">
        <f>IFERROR(IF(OR($C$67=FALSE,LEFT($B65,3)&lt;&gt;"NOX"),CX57*INDEX('Damage costs'!$P$18:$P$70,MATCH($B65,'Damage costs'!$C$18:$C$70,0))/1000,CX57*INDEX('Damage costs'!$T$18:$T$70,MATCH($B65,'Damage costs'!$C$18:$C$70,0))/1000),"")</f>
        <v/>
      </c>
      <c r="CY65" s="59" t="str">
        <f>IFERROR(IF(OR($C$67=FALSE,LEFT($B65,3)&lt;&gt;"NOX"),CY57*INDEX('Damage costs'!$P$18:$P$70,MATCH($B65,'Damage costs'!$C$18:$C$70,0))/1000,CY57*INDEX('Damage costs'!$T$18:$T$70,MATCH($B65,'Damage costs'!$C$18:$C$70,0))/1000),"")</f>
        <v/>
      </c>
      <c r="CZ65" s="391"/>
    </row>
    <row r="66" spans="2:104" x14ac:dyDescent="0.25">
      <c r="B66" s="406">
        <f t="shared" si="27"/>
        <v>0</v>
      </c>
      <c r="C66" s="9" t="s">
        <v>1117</v>
      </c>
      <c r="D66" s="59" t="str">
        <f>IFERROR(IF(OR($C$67=FALSE,LEFT($B66,3)&lt;&gt;"NOX"),D58*INDEX('Damage costs'!$P$18:$P$70,MATCH($B66,'Damage costs'!$C$18:$C$70,0))/1000,D58*INDEX('Damage costs'!$T$18:$T$70,MATCH($B66,'Damage costs'!$C$18:$C$70,0))/1000),"")</f>
        <v/>
      </c>
      <c r="E66" s="59" t="str">
        <f>IFERROR(IF(OR($C$67=FALSE,LEFT($B66,3)&lt;&gt;"NOX"),E58*INDEX('Damage costs'!$P$18:$P$70,MATCH($B66,'Damage costs'!$C$18:$C$70,0))/1000,E58*INDEX('Damage costs'!$T$18:$T$70,MATCH($B66,'Damage costs'!$C$18:$C$70,0))/1000),"")</f>
        <v/>
      </c>
      <c r="F66" s="59" t="str">
        <f>IFERROR(IF(OR($C$67=FALSE,LEFT($B66,3)&lt;&gt;"NOX"),F58*INDEX('Damage costs'!$P$18:$P$70,MATCH($B66,'Damage costs'!$C$18:$C$70,0))/1000,F58*INDEX('Damage costs'!$T$18:$T$70,MATCH($B66,'Damage costs'!$C$18:$C$70,0))/1000),"")</f>
        <v/>
      </c>
      <c r="G66" s="59" t="str">
        <f>IFERROR(IF(OR($C$67=FALSE,LEFT($B66,3)&lt;&gt;"NOX"),G58*INDEX('Damage costs'!$P$18:$P$70,MATCH($B66,'Damage costs'!$C$18:$C$70,0))/1000,G58*INDEX('Damage costs'!$T$18:$T$70,MATCH($B66,'Damage costs'!$C$18:$C$70,0))/1000),"")</f>
        <v/>
      </c>
      <c r="H66" s="59" t="str">
        <f>IFERROR(IF(OR($C$67=FALSE,LEFT($B66,3)&lt;&gt;"NOX"),H58*INDEX('Damage costs'!$P$18:$P$70,MATCH($B66,'Damage costs'!$C$18:$C$70,0))/1000,H58*INDEX('Damage costs'!$T$18:$T$70,MATCH($B66,'Damage costs'!$C$18:$C$70,0))/1000),"")</f>
        <v/>
      </c>
      <c r="I66" s="59" t="str">
        <f>IFERROR(IF(OR($C$67=FALSE,LEFT($B66,3)&lt;&gt;"NOX"),I58*INDEX('Damage costs'!$P$18:$P$70,MATCH($B66,'Damage costs'!$C$18:$C$70,0))/1000,I58*INDEX('Damage costs'!$T$18:$T$70,MATCH($B66,'Damage costs'!$C$18:$C$70,0))/1000),"")</f>
        <v/>
      </c>
      <c r="J66" s="59" t="str">
        <f>IFERROR(IF(OR($C$67=FALSE,LEFT($B66,3)&lt;&gt;"NOX"),J58*INDEX('Damage costs'!$P$18:$P$70,MATCH($B66,'Damage costs'!$C$18:$C$70,0))/1000,J58*INDEX('Damage costs'!$T$18:$T$70,MATCH($B66,'Damage costs'!$C$18:$C$70,0))/1000),"")</f>
        <v/>
      </c>
      <c r="K66" s="59" t="str">
        <f>IFERROR(IF(OR($C$67=FALSE,LEFT($B66,3)&lt;&gt;"NOX"),K58*INDEX('Damage costs'!$P$18:$P$70,MATCH($B66,'Damage costs'!$C$18:$C$70,0))/1000,K58*INDEX('Damage costs'!$T$18:$T$70,MATCH($B66,'Damage costs'!$C$18:$C$70,0))/1000),"")</f>
        <v/>
      </c>
      <c r="L66" s="59" t="str">
        <f>IFERROR(IF(OR($C$67=FALSE,LEFT($B66,3)&lt;&gt;"NOX"),L58*INDEX('Damage costs'!$P$18:$P$70,MATCH($B66,'Damage costs'!$C$18:$C$70,0))/1000,L58*INDEX('Damage costs'!$T$18:$T$70,MATCH($B66,'Damage costs'!$C$18:$C$70,0))/1000),"")</f>
        <v/>
      </c>
      <c r="M66" s="59" t="str">
        <f>IFERROR(IF(OR($C$67=FALSE,LEFT($B66,3)&lt;&gt;"NOX"),M58*INDEX('Damage costs'!$P$18:$P$70,MATCH($B66,'Damage costs'!$C$18:$C$70,0))/1000,M58*INDEX('Damage costs'!$T$18:$T$70,MATCH($B66,'Damage costs'!$C$18:$C$70,0))/1000),"")</f>
        <v/>
      </c>
      <c r="N66" s="59" t="str">
        <f>IFERROR(IF(OR($C$67=FALSE,LEFT($B66,3)&lt;&gt;"NOX"),N58*INDEX('Damage costs'!$P$18:$P$70,MATCH($B66,'Damage costs'!$C$18:$C$70,0))/1000,N58*INDEX('Damage costs'!$T$18:$T$70,MATCH($B66,'Damage costs'!$C$18:$C$70,0))/1000),"")</f>
        <v/>
      </c>
      <c r="O66" s="59" t="str">
        <f>IFERROR(IF(OR($C$67=FALSE,LEFT($B66,3)&lt;&gt;"NOX"),O58*INDEX('Damage costs'!$P$18:$P$70,MATCH($B66,'Damage costs'!$C$18:$C$70,0))/1000,O58*INDEX('Damage costs'!$T$18:$T$70,MATCH($B66,'Damage costs'!$C$18:$C$70,0))/1000),"")</f>
        <v/>
      </c>
      <c r="P66" s="59" t="str">
        <f>IFERROR(IF(OR($C$67=FALSE,LEFT($B66,3)&lt;&gt;"NOX"),P58*INDEX('Damage costs'!$P$18:$P$70,MATCH($B66,'Damage costs'!$C$18:$C$70,0))/1000,P58*INDEX('Damage costs'!$T$18:$T$70,MATCH($B66,'Damage costs'!$C$18:$C$70,0))/1000),"")</f>
        <v/>
      </c>
      <c r="Q66" s="59" t="str">
        <f>IFERROR(IF(OR($C$67=FALSE,LEFT($B66,3)&lt;&gt;"NOX"),Q58*INDEX('Damage costs'!$P$18:$P$70,MATCH($B66,'Damage costs'!$C$18:$C$70,0))/1000,Q58*INDEX('Damage costs'!$T$18:$T$70,MATCH($B66,'Damage costs'!$C$18:$C$70,0))/1000),"")</f>
        <v/>
      </c>
      <c r="R66" s="59" t="str">
        <f>IFERROR(IF(OR($C$67=FALSE,LEFT($B66,3)&lt;&gt;"NOX"),R58*INDEX('Damage costs'!$P$18:$P$70,MATCH($B66,'Damage costs'!$C$18:$C$70,0))/1000,R58*INDEX('Damage costs'!$T$18:$T$70,MATCH($B66,'Damage costs'!$C$18:$C$70,0))/1000),"")</f>
        <v/>
      </c>
      <c r="S66" s="59" t="str">
        <f>IFERROR(IF(OR($C$67=FALSE,LEFT($B66,3)&lt;&gt;"NOX"),S58*INDEX('Damage costs'!$P$18:$P$70,MATCH($B66,'Damage costs'!$C$18:$C$70,0))/1000,S58*INDEX('Damage costs'!$T$18:$T$70,MATCH($B66,'Damage costs'!$C$18:$C$70,0))/1000),"")</f>
        <v/>
      </c>
      <c r="T66" s="59" t="str">
        <f>IFERROR(IF(OR($C$67=FALSE,LEFT($B66,3)&lt;&gt;"NOX"),T58*INDEX('Damage costs'!$P$18:$P$70,MATCH($B66,'Damage costs'!$C$18:$C$70,0))/1000,T58*INDEX('Damage costs'!$T$18:$T$70,MATCH($B66,'Damage costs'!$C$18:$C$70,0))/1000),"")</f>
        <v/>
      </c>
      <c r="U66" s="59" t="str">
        <f>IFERROR(IF(OR($C$67=FALSE,LEFT($B66,3)&lt;&gt;"NOX"),U58*INDEX('Damage costs'!$P$18:$P$70,MATCH($B66,'Damage costs'!$C$18:$C$70,0))/1000,U58*INDEX('Damage costs'!$T$18:$T$70,MATCH($B66,'Damage costs'!$C$18:$C$70,0))/1000),"")</f>
        <v/>
      </c>
      <c r="V66" s="59" t="str">
        <f>IFERROR(IF(OR($C$67=FALSE,LEFT($B66,3)&lt;&gt;"NOX"),V58*INDEX('Damage costs'!$P$18:$P$70,MATCH($B66,'Damage costs'!$C$18:$C$70,0))/1000,V58*INDEX('Damage costs'!$T$18:$T$70,MATCH($B66,'Damage costs'!$C$18:$C$70,0))/1000),"")</f>
        <v/>
      </c>
      <c r="W66" s="59" t="str">
        <f>IFERROR(IF(OR($C$67=FALSE,LEFT($B66,3)&lt;&gt;"NOX"),W58*INDEX('Damage costs'!$P$18:$P$70,MATCH($B66,'Damage costs'!$C$18:$C$70,0))/1000,W58*INDEX('Damage costs'!$T$18:$T$70,MATCH($B66,'Damage costs'!$C$18:$C$70,0))/1000),"")</f>
        <v/>
      </c>
      <c r="X66" s="59" t="str">
        <f>IFERROR(IF(OR($C$67=FALSE,LEFT($B66,3)&lt;&gt;"NOX"),X58*INDEX('Damage costs'!$P$18:$P$70,MATCH($B66,'Damage costs'!$C$18:$C$70,0))/1000,X58*INDEX('Damage costs'!$T$18:$T$70,MATCH($B66,'Damage costs'!$C$18:$C$70,0))/1000),"")</f>
        <v/>
      </c>
      <c r="Y66" s="59" t="str">
        <f>IFERROR(IF(OR($C$67=FALSE,LEFT($B66,3)&lt;&gt;"NOX"),Y58*INDEX('Damage costs'!$P$18:$P$70,MATCH($B66,'Damage costs'!$C$18:$C$70,0))/1000,Y58*INDEX('Damage costs'!$T$18:$T$70,MATCH($B66,'Damage costs'!$C$18:$C$70,0))/1000),"")</f>
        <v/>
      </c>
      <c r="Z66" s="59" t="str">
        <f>IFERROR(IF(OR($C$67=FALSE,LEFT($B66,3)&lt;&gt;"NOX"),Z58*INDEX('Damage costs'!$P$18:$P$70,MATCH($B66,'Damage costs'!$C$18:$C$70,0))/1000,Z58*INDEX('Damage costs'!$T$18:$T$70,MATCH($B66,'Damage costs'!$C$18:$C$70,0))/1000),"")</f>
        <v/>
      </c>
      <c r="AA66" s="59" t="str">
        <f>IFERROR(IF(OR($C$67=FALSE,LEFT($B66,3)&lt;&gt;"NOX"),AA58*INDEX('Damage costs'!$P$18:$P$70,MATCH($B66,'Damage costs'!$C$18:$C$70,0))/1000,AA58*INDEX('Damage costs'!$T$18:$T$70,MATCH($B66,'Damage costs'!$C$18:$C$70,0))/1000),"")</f>
        <v/>
      </c>
      <c r="AB66" s="59" t="str">
        <f>IFERROR(IF(OR($C$67=FALSE,LEFT($B66,3)&lt;&gt;"NOX"),AB58*INDEX('Damage costs'!$P$18:$P$70,MATCH($B66,'Damage costs'!$C$18:$C$70,0))/1000,AB58*INDEX('Damage costs'!$T$18:$T$70,MATCH($B66,'Damage costs'!$C$18:$C$70,0))/1000),"")</f>
        <v/>
      </c>
      <c r="AC66" s="59" t="str">
        <f>IFERROR(IF(OR($C$67=FALSE,LEFT($B66,3)&lt;&gt;"NOX"),AC58*INDEX('Damage costs'!$P$18:$P$70,MATCH($B66,'Damage costs'!$C$18:$C$70,0))/1000,AC58*INDEX('Damage costs'!$T$18:$T$70,MATCH($B66,'Damage costs'!$C$18:$C$70,0))/1000),"")</f>
        <v/>
      </c>
      <c r="AD66" s="59" t="str">
        <f>IFERROR(IF(OR($C$67=FALSE,LEFT($B66,3)&lt;&gt;"NOX"),AD58*INDEX('Damage costs'!$P$18:$P$70,MATCH($B66,'Damage costs'!$C$18:$C$70,0))/1000,AD58*INDEX('Damage costs'!$T$18:$T$70,MATCH($B66,'Damage costs'!$C$18:$C$70,0))/1000),"")</f>
        <v/>
      </c>
      <c r="AE66" s="59" t="str">
        <f>IFERROR(IF(OR($C$67=FALSE,LEFT($B66,3)&lt;&gt;"NOX"),AE58*INDEX('Damage costs'!$P$18:$P$70,MATCH($B66,'Damage costs'!$C$18:$C$70,0))/1000,AE58*INDEX('Damage costs'!$T$18:$T$70,MATCH($B66,'Damage costs'!$C$18:$C$70,0))/1000),"")</f>
        <v/>
      </c>
      <c r="AF66" s="59" t="str">
        <f>IFERROR(IF(OR($C$67=FALSE,LEFT($B66,3)&lt;&gt;"NOX"),AF58*INDEX('Damage costs'!$P$18:$P$70,MATCH($B66,'Damage costs'!$C$18:$C$70,0))/1000,AF58*INDEX('Damage costs'!$T$18:$T$70,MATCH($B66,'Damage costs'!$C$18:$C$70,0))/1000),"")</f>
        <v/>
      </c>
      <c r="AG66" s="59" t="str">
        <f>IFERROR(IF(OR($C$67=FALSE,LEFT($B66,3)&lt;&gt;"NOX"),AG58*INDEX('Damage costs'!$P$18:$P$70,MATCH($B66,'Damage costs'!$C$18:$C$70,0))/1000,AG58*INDEX('Damage costs'!$T$18:$T$70,MATCH($B66,'Damage costs'!$C$18:$C$70,0))/1000),"")</f>
        <v/>
      </c>
      <c r="AH66" s="59" t="str">
        <f>IFERROR(IF(OR($C$67=FALSE,LEFT($B66,3)&lt;&gt;"NOX"),AH58*INDEX('Damage costs'!$P$18:$P$70,MATCH($B66,'Damage costs'!$C$18:$C$70,0))/1000,AH58*INDEX('Damage costs'!$T$18:$T$70,MATCH($B66,'Damage costs'!$C$18:$C$70,0))/1000),"")</f>
        <v/>
      </c>
      <c r="AI66" s="59" t="str">
        <f>IFERROR(IF(OR($C$67=FALSE,LEFT($B66,3)&lt;&gt;"NOX"),AI58*INDEX('Damage costs'!$P$18:$P$70,MATCH($B66,'Damage costs'!$C$18:$C$70,0))/1000,AI58*INDEX('Damage costs'!$T$18:$T$70,MATCH($B66,'Damage costs'!$C$18:$C$70,0))/1000),"")</f>
        <v/>
      </c>
      <c r="AJ66" s="59" t="str">
        <f>IFERROR(IF(OR($C$67=FALSE,LEFT($B66,3)&lt;&gt;"NOX"),AJ58*INDEX('Damage costs'!$P$18:$P$70,MATCH($B66,'Damage costs'!$C$18:$C$70,0))/1000,AJ58*INDEX('Damage costs'!$T$18:$T$70,MATCH($B66,'Damage costs'!$C$18:$C$70,0))/1000),"")</f>
        <v/>
      </c>
      <c r="AK66" s="59" t="str">
        <f>IFERROR(IF(OR($C$67=FALSE,LEFT($B66,3)&lt;&gt;"NOX"),AK58*INDEX('Damage costs'!$P$18:$P$70,MATCH($B66,'Damage costs'!$C$18:$C$70,0))/1000,AK58*INDEX('Damage costs'!$T$18:$T$70,MATCH($B66,'Damage costs'!$C$18:$C$70,0))/1000),"")</f>
        <v/>
      </c>
      <c r="AL66" s="59" t="str">
        <f>IFERROR(IF(OR($C$67=FALSE,LEFT($B66,3)&lt;&gt;"NOX"),AL58*INDEX('Damage costs'!$P$18:$P$70,MATCH($B66,'Damage costs'!$C$18:$C$70,0))/1000,AL58*INDEX('Damage costs'!$T$18:$T$70,MATCH($B66,'Damage costs'!$C$18:$C$70,0))/1000),"")</f>
        <v/>
      </c>
      <c r="AM66" s="59" t="str">
        <f>IFERROR(IF(OR($C$67=FALSE,LEFT($B66,3)&lt;&gt;"NOX"),AM58*INDEX('Damage costs'!$P$18:$P$70,MATCH($B66,'Damage costs'!$C$18:$C$70,0))/1000,AM58*INDEX('Damage costs'!$T$18:$T$70,MATCH($B66,'Damage costs'!$C$18:$C$70,0))/1000),"")</f>
        <v/>
      </c>
      <c r="AN66" s="59" t="str">
        <f>IFERROR(IF(OR($C$67=FALSE,LEFT($B66,3)&lt;&gt;"NOX"),AN58*INDEX('Damage costs'!$P$18:$P$70,MATCH($B66,'Damage costs'!$C$18:$C$70,0))/1000,AN58*INDEX('Damage costs'!$T$18:$T$70,MATCH($B66,'Damage costs'!$C$18:$C$70,0))/1000),"")</f>
        <v/>
      </c>
      <c r="AO66" s="59" t="str">
        <f>IFERROR(IF(OR($C$67=FALSE,LEFT($B66,3)&lt;&gt;"NOX"),AO58*INDEX('Damage costs'!$P$18:$P$70,MATCH($B66,'Damage costs'!$C$18:$C$70,0))/1000,AO58*INDEX('Damage costs'!$T$18:$T$70,MATCH($B66,'Damage costs'!$C$18:$C$70,0))/1000),"")</f>
        <v/>
      </c>
      <c r="AP66" s="59" t="str">
        <f>IFERROR(IF(OR($C$67=FALSE,LEFT($B66,3)&lt;&gt;"NOX"),AP58*INDEX('Damage costs'!$P$18:$P$70,MATCH($B66,'Damage costs'!$C$18:$C$70,0))/1000,AP58*INDEX('Damage costs'!$T$18:$T$70,MATCH($B66,'Damage costs'!$C$18:$C$70,0))/1000),"")</f>
        <v/>
      </c>
      <c r="AQ66" s="59" t="str">
        <f>IFERROR(IF(OR($C$67=FALSE,LEFT($B66,3)&lt;&gt;"NOX"),AQ58*INDEX('Damage costs'!$P$18:$P$70,MATCH($B66,'Damage costs'!$C$18:$C$70,0))/1000,AQ58*INDEX('Damage costs'!$T$18:$T$70,MATCH($B66,'Damage costs'!$C$18:$C$70,0))/1000),"")</f>
        <v/>
      </c>
      <c r="AR66" s="59" t="str">
        <f>IFERROR(IF(OR($C$67=FALSE,LEFT($B66,3)&lt;&gt;"NOX"),AR58*INDEX('Damage costs'!$P$18:$P$70,MATCH($B66,'Damage costs'!$C$18:$C$70,0))/1000,AR58*INDEX('Damage costs'!$T$18:$T$70,MATCH($B66,'Damage costs'!$C$18:$C$70,0))/1000),"")</f>
        <v/>
      </c>
      <c r="AS66" s="59" t="str">
        <f>IFERROR(IF(OR($C$67=FALSE,LEFT($B66,3)&lt;&gt;"NOX"),AS58*INDEX('Damage costs'!$P$18:$P$70,MATCH($B66,'Damage costs'!$C$18:$C$70,0))/1000,AS58*INDEX('Damage costs'!$T$18:$T$70,MATCH($B66,'Damage costs'!$C$18:$C$70,0))/1000),"")</f>
        <v/>
      </c>
      <c r="AT66" s="59" t="str">
        <f>IFERROR(IF(OR($C$67=FALSE,LEFT($B66,3)&lt;&gt;"NOX"),AT58*INDEX('Damage costs'!$P$18:$P$70,MATCH($B66,'Damage costs'!$C$18:$C$70,0))/1000,AT58*INDEX('Damage costs'!$T$18:$T$70,MATCH($B66,'Damage costs'!$C$18:$C$70,0))/1000),"")</f>
        <v/>
      </c>
      <c r="AU66" s="59" t="str">
        <f>IFERROR(IF(OR($C$67=FALSE,LEFT($B66,3)&lt;&gt;"NOX"),AU58*INDEX('Damage costs'!$P$18:$P$70,MATCH($B66,'Damage costs'!$C$18:$C$70,0))/1000,AU58*INDEX('Damage costs'!$T$18:$T$70,MATCH($B66,'Damage costs'!$C$18:$C$70,0))/1000),"")</f>
        <v/>
      </c>
      <c r="AV66" s="59" t="str">
        <f>IFERROR(IF(OR($C$67=FALSE,LEFT($B66,3)&lt;&gt;"NOX"),AV58*INDEX('Damage costs'!$P$18:$P$70,MATCH($B66,'Damage costs'!$C$18:$C$70,0))/1000,AV58*INDEX('Damage costs'!$T$18:$T$70,MATCH($B66,'Damage costs'!$C$18:$C$70,0))/1000),"")</f>
        <v/>
      </c>
      <c r="AW66" s="59" t="str">
        <f>IFERROR(IF(OR($C$67=FALSE,LEFT($B66,3)&lt;&gt;"NOX"),AW58*INDEX('Damage costs'!$P$18:$P$70,MATCH($B66,'Damage costs'!$C$18:$C$70,0))/1000,AW58*INDEX('Damage costs'!$T$18:$T$70,MATCH($B66,'Damage costs'!$C$18:$C$70,0))/1000),"")</f>
        <v/>
      </c>
      <c r="AX66" s="59" t="str">
        <f>IFERROR(IF(OR($C$67=FALSE,LEFT($B66,3)&lt;&gt;"NOX"),AX58*INDEX('Damage costs'!$P$18:$P$70,MATCH($B66,'Damage costs'!$C$18:$C$70,0))/1000,AX58*INDEX('Damage costs'!$T$18:$T$70,MATCH($B66,'Damage costs'!$C$18:$C$70,0))/1000),"")</f>
        <v/>
      </c>
      <c r="AY66" s="59" t="str">
        <f>IFERROR(IF(OR($C$67=FALSE,LEFT($B66,3)&lt;&gt;"NOX"),AY58*INDEX('Damage costs'!$P$18:$P$70,MATCH($B66,'Damage costs'!$C$18:$C$70,0))/1000,AY58*INDEX('Damage costs'!$T$18:$T$70,MATCH($B66,'Damage costs'!$C$18:$C$70,0))/1000),"")</f>
        <v/>
      </c>
      <c r="AZ66" s="59" t="str">
        <f>IFERROR(IF(OR($C$67=FALSE,LEFT($B66,3)&lt;&gt;"NOX"),AZ58*INDEX('Damage costs'!$P$18:$P$70,MATCH($B66,'Damage costs'!$C$18:$C$70,0))/1000,AZ58*INDEX('Damage costs'!$T$18:$T$70,MATCH($B66,'Damage costs'!$C$18:$C$70,0))/1000),"")</f>
        <v/>
      </c>
      <c r="BA66" s="59" t="str">
        <f>IFERROR(IF(OR($C$67=FALSE,LEFT($B66,3)&lt;&gt;"NOX"),BA58*INDEX('Damage costs'!$P$18:$P$70,MATCH($B66,'Damage costs'!$C$18:$C$70,0))/1000,BA58*INDEX('Damage costs'!$T$18:$T$70,MATCH($B66,'Damage costs'!$C$18:$C$70,0))/1000),"")</f>
        <v/>
      </c>
      <c r="BB66" s="59" t="str">
        <f>IFERROR(IF(OR($C$67=FALSE,LEFT($B66,3)&lt;&gt;"NOX"),BB58*INDEX('Damage costs'!$P$18:$P$70,MATCH($B66,'Damage costs'!$C$18:$C$70,0))/1000,BB58*INDEX('Damage costs'!$T$18:$T$70,MATCH($B66,'Damage costs'!$C$18:$C$70,0))/1000),"")</f>
        <v/>
      </c>
      <c r="BC66" s="59" t="str">
        <f>IFERROR(IF(OR($C$67=FALSE,LEFT($B66,3)&lt;&gt;"NOX"),BC58*INDEX('Damage costs'!$P$18:$P$70,MATCH($B66,'Damage costs'!$C$18:$C$70,0))/1000,BC58*INDEX('Damage costs'!$T$18:$T$70,MATCH($B66,'Damage costs'!$C$18:$C$70,0))/1000),"")</f>
        <v/>
      </c>
      <c r="BD66" s="59" t="str">
        <f>IFERROR(IF(OR($C$67=FALSE,LEFT($B66,3)&lt;&gt;"NOX"),BD58*INDEX('Damage costs'!$P$18:$P$70,MATCH($B66,'Damage costs'!$C$18:$C$70,0))/1000,BD58*INDEX('Damage costs'!$T$18:$T$70,MATCH($B66,'Damage costs'!$C$18:$C$70,0))/1000),"")</f>
        <v/>
      </c>
      <c r="BE66" s="59" t="str">
        <f>IFERROR(IF(OR($C$67=FALSE,LEFT($B66,3)&lt;&gt;"NOX"),BE58*INDEX('Damage costs'!$P$18:$P$70,MATCH($B66,'Damage costs'!$C$18:$C$70,0))/1000,BE58*INDEX('Damage costs'!$T$18:$T$70,MATCH($B66,'Damage costs'!$C$18:$C$70,0))/1000),"")</f>
        <v/>
      </c>
      <c r="BF66" s="59" t="str">
        <f>IFERROR(IF(OR($C$67=FALSE,LEFT($B66,3)&lt;&gt;"NOX"),BF58*INDEX('Damage costs'!$P$18:$P$70,MATCH($B66,'Damage costs'!$C$18:$C$70,0))/1000,BF58*INDEX('Damage costs'!$T$18:$T$70,MATCH($B66,'Damage costs'!$C$18:$C$70,0))/1000),"")</f>
        <v/>
      </c>
      <c r="BG66" s="59" t="str">
        <f>IFERROR(IF(OR($C$67=FALSE,LEFT($B66,3)&lt;&gt;"NOX"),BG58*INDEX('Damage costs'!$P$18:$P$70,MATCH($B66,'Damage costs'!$C$18:$C$70,0))/1000,BG58*INDEX('Damage costs'!$T$18:$T$70,MATCH($B66,'Damage costs'!$C$18:$C$70,0))/1000),"")</f>
        <v/>
      </c>
      <c r="BH66" s="59" t="str">
        <f>IFERROR(IF(OR($C$67=FALSE,LEFT($B66,3)&lt;&gt;"NOX"),BH58*INDEX('Damage costs'!$P$18:$P$70,MATCH($B66,'Damage costs'!$C$18:$C$70,0))/1000,BH58*INDEX('Damage costs'!$T$18:$T$70,MATCH($B66,'Damage costs'!$C$18:$C$70,0))/1000),"")</f>
        <v/>
      </c>
      <c r="BI66" s="59" t="str">
        <f>IFERROR(IF(OR($C$67=FALSE,LEFT($B66,3)&lt;&gt;"NOX"),BI58*INDEX('Damage costs'!$P$18:$P$70,MATCH($B66,'Damage costs'!$C$18:$C$70,0))/1000,BI58*INDEX('Damage costs'!$T$18:$T$70,MATCH($B66,'Damage costs'!$C$18:$C$70,0))/1000),"")</f>
        <v/>
      </c>
      <c r="BJ66" s="59" t="str">
        <f>IFERROR(IF(OR($C$67=FALSE,LEFT($B66,3)&lt;&gt;"NOX"),BJ58*INDEX('Damage costs'!$P$18:$P$70,MATCH($B66,'Damage costs'!$C$18:$C$70,0))/1000,BJ58*INDEX('Damage costs'!$T$18:$T$70,MATCH($B66,'Damage costs'!$C$18:$C$70,0))/1000),"")</f>
        <v/>
      </c>
      <c r="BK66" s="59" t="str">
        <f>IFERROR(IF(OR($C$67=FALSE,LEFT($B66,3)&lt;&gt;"NOX"),BK58*INDEX('Damage costs'!$P$18:$P$70,MATCH($B66,'Damage costs'!$C$18:$C$70,0))/1000,BK58*INDEX('Damage costs'!$T$18:$T$70,MATCH($B66,'Damage costs'!$C$18:$C$70,0))/1000),"")</f>
        <v/>
      </c>
      <c r="BL66" s="59" t="str">
        <f>IFERROR(IF(OR($C$67=FALSE,LEFT($B66,3)&lt;&gt;"NOX"),BL58*INDEX('Damage costs'!$P$18:$P$70,MATCH($B66,'Damage costs'!$C$18:$C$70,0))/1000,BL58*INDEX('Damage costs'!$T$18:$T$70,MATCH($B66,'Damage costs'!$C$18:$C$70,0))/1000),"")</f>
        <v/>
      </c>
      <c r="BM66" s="59" t="str">
        <f>IFERROR(IF(OR($C$67=FALSE,LEFT($B66,3)&lt;&gt;"NOX"),BM58*INDEX('Damage costs'!$P$18:$P$70,MATCH($B66,'Damage costs'!$C$18:$C$70,0))/1000,BM58*INDEX('Damage costs'!$T$18:$T$70,MATCH($B66,'Damage costs'!$C$18:$C$70,0))/1000),"")</f>
        <v/>
      </c>
      <c r="BN66" s="59" t="str">
        <f>IFERROR(IF(OR($C$67=FALSE,LEFT($B66,3)&lt;&gt;"NOX"),BN58*INDEX('Damage costs'!$P$18:$P$70,MATCH($B66,'Damage costs'!$C$18:$C$70,0))/1000,BN58*INDEX('Damage costs'!$T$18:$T$70,MATCH($B66,'Damage costs'!$C$18:$C$70,0))/1000),"")</f>
        <v/>
      </c>
      <c r="BO66" s="59" t="str">
        <f>IFERROR(IF(OR($C$67=FALSE,LEFT($B66,3)&lt;&gt;"NOX"),BO58*INDEX('Damage costs'!$P$18:$P$70,MATCH($B66,'Damage costs'!$C$18:$C$70,0))/1000,BO58*INDEX('Damage costs'!$T$18:$T$70,MATCH($B66,'Damage costs'!$C$18:$C$70,0))/1000),"")</f>
        <v/>
      </c>
      <c r="BP66" s="59" t="str">
        <f>IFERROR(IF(OR($C$67=FALSE,LEFT($B66,3)&lt;&gt;"NOX"),BP58*INDEX('Damage costs'!$P$18:$P$70,MATCH($B66,'Damage costs'!$C$18:$C$70,0))/1000,BP58*INDEX('Damage costs'!$T$18:$T$70,MATCH($B66,'Damage costs'!$C$18:$C$70,0))/1000),"")</f>
        <v/>
      </c>
      <c r="BQ66" s="59" t="str">
        <f>IFERROR(IF(OR($C$67=FALSE,LEFT($B66,3)&lt;&gt;"NOX"),BQ58*INDEX('Damage costs'!$P$18:$P$70,MATCH($B66,'Damage costs'!$C$18:$C$70,0))/1000,BQ58*INDEX('Damage costs'!$T$18:$T$70,MATCH($B66,'Damage costs'!$C$18:$C$70,0))/1000),"")</f>
        <v/>
      </c>
      <c r="BR66" s="59" t="str">
        <f>IFERROR(IF(OR($C$67=FALSE,LEFT($B66,3)&lt;&gt;"NOX"),BR58*INDEX('Damage costs'!$P$18:$P$70,MATCH($B66,'Damage costs'!$C$18:$C$70,0))/1000,BR58*INDEX('Damage costs'!$T$18:$T$70,MATCH($B66,'Damage costs'!$C$18:$C$70,0))/1000),"")</f>
        <v/>
      </c>
      <c r="BS66" s="59" t="str">
        <f>IFERROR(IF(OR($C$67=FALSE,LEFT($B66,3)&lt;&gt;"NOX"),BS58*INDEX('Damage costs'!$P$18:$P$70,MATCH($B66,'Damage costs'!$C$18:$C$70,0))/1000,BS58*INDEX('Damage costs'!$T$18:$T$70,MATCH($B66,'Damage costs'!$C$18:$C$70,0))/1000),"")</f>
        <v/>
      </c>
      <c r="BT66" s="59" t="str">
        <f>IFERROR(IF(OR($C$67=FALSE,LEFT($B66,3)&lt;&gt;"NOX"),BT58*INDEX('Damage costs'!$P$18:$P$70,MATCH($B66,'Damage costs'!$C$18:$C$70,0))/1000,BT58*INDEX('Damage costs'!$T$18:$T$70,MATCH($B66,'Damage costs'!$C$18:$C$70,0))/1000),"")</f>
        <v/>
      </c>
      <c r="BU66" s="59" t="str">
        <f>IFERROR(IF(OR($C$67=FALSE,LEFT($B66,3)&lt;&gt;"NOX"),BU58*INDEX('Damage costs'!$P$18:$P$70,MATCH($B66,'Damage costs'!$C$18:$C$70,0))/1000,BU58*INDEX('Damage costs'!$T$18:$T$70,MATCH($B66,'Damage costs'!$C$18:$C$70,0))/1000),"")</f>
        <v/>
      </c>
      <c r="BV66" s="59" t="str">
        <f>IFERROR(IF(OR($C$67=FALSE,LEFT($B66,3)&lt;&gt;"NOX"),BV58*INDEX('Damage costs'!$P$18:$P$70,MATCH($B66,'Damage costs'!$C$18:$C$70,0))/1000,BV58*INDEX('Damage costs'!$T$18:$T$70,MATCH($B66,'Damage costs'!$C$18:$C$70,0))/1000),"")</f>
        <v/>
      </c>
      <c r="BW66" s="59" t="str">
        <f>IFERROR(IF(OR($C$67=FALSE,LEFT($B66,3)&lt;&gt;"NOX"),BW58*INDEX('Damage costs'!$P$18:$P$70,MATCH($B66,'Damage costs'!$C$18:$C$70,0))/1000,BW58*INDEX('Damage costs'!$T$18:$T$70,MATCH($B66,'Damage costs'!$C$18:$C$70,0))/1000),"")</f>
        <v/>
      </c>
      <c r="BX66" s="59" t="str">
        <f>IFERROR(IF(OR($C$67=FALSE,LEFT($B66,3)&lt;&gt;"NOX"),BX58*INDEX('Damage costs'!$P$18:$P$70,MATCH($B66,'Damage costs'!$C$18:$C$70,0))/1000,BX58*INDEX('Damage costs'!$T$18:$T$70,MATCH($B66,'Damage costs'!$C$18:$C$70,0))/1000),"")</f>
        <v/>
      </c>
      <c r="BY66" s="59" t="str">
        <f>IFERROR(IF(OR($C$67=FALSE,LEFT($B66,3)&lt;&gt;"NOX"),BY58*INDEX('Damage costs'!$P$18:$P$70,MATCH($B66,'Damage costs'!$C$18:$C$70,0))/1000,BY58*INDEX('Damage costs'!$T$18:$T$70,MATCH($B66,'Damage costs'!$C$18:$C$70,0))/1000),"")</f>
        <v/>
      </c>
      <c r="BZ66" s="59" t="str">
        <f>IFERROR(IF(OR($C$67=FALSE,LEFT($B66,3)&lt;&gt;"NOX"),BZ58*INDEX('Damage costs'!$P$18:$P$70,MATCH($B66,'Damage costs'!$C$18:$C$70,0))/1000,BZ58*INDEX('Damage costs'!$T$18:$T$70,MATCH($B66,'Damage costs'!$C$18:$C$70,0))/1000),"")</f>
        <v/>
      </c>
      <c r="CA66" s="59" t="str">
        <f>IFERROR(IF(OR($C$67=FALSE,LEFT($B66,3)&lt;&gt;"NOX"),CA58*INDEX('Damage costs'!$P$18:$P$70,MATCH($B66,'Damage costs'!$C$18:$C$70,0))/1000,CA58*INDEX('Damage costs'!$T$18:$T$70,MATCH($B66,'Damage costs'!$C$18:$C$70,0))/1000),"")</f>
        <v/>
      </c>
      <c r="CB66" s="59" t="str">
        <f>IFERROR(IF(OR($C$67=FALSE,LEFT($B66,3)&lt;&gt;"NOX"),CB58*INDEX('Damage costs'!$P$18:$P$70,MATCH($B66,'Damage costs'!$C$18:$C$70,0))/1000,CB58*INDEX('Damage costs'!$T$18:$T$70,MATCH($B66,'Damage costs'!$C$18:$C$70,0))/1000),"")</f>
        <v/>
      </c>
      <c r="CC66" s="59" t="str">
        <f>IFERROR(IF(OR($C$67=FALSE,LEFT($B66,3)&lt;&gt;"NOX"),CC58*INDEX('Damage costs'!$P$18:$P$70,MATCH($B66,'Damage costs'!$C$18:$C$70,0))/1000,CC58*INDEX('Damage costs'!$T$18:$T$70,MATCH($B66,'Damage costs'!$C$18:$C$70,0))/1000),"")</f>
        <v/>
      </c>
      <c r="CD66" s="59" t="str">
        <f>IFERROR(IF(OR($C$67=FALSE,LEFT($B66,3)&lt;&gt;"NOX"),CD58*INDEX('Damage costs'!$P$18:$P$70,MATCH($B66,'Damage costs'!$C$18:$C$70,0))/1000,CD58*INDEX('Damage costs'!$T$18:$T$70,MATCH($B66,'Damage costs'!$C$18:$C$70,0))/1000),"")</f>
        <v/>
      </c>
      <c r="CE66" s="59" t="str">
        <f>IFERROR(IF(OR($C$67=FALSE,LEFT($B66,3)&lt;&gt;"NOX"),CE58*INDEX('Damage costs'!$P$18:$P$70,MATCH($B66,'Damage costs'!$C$18:$C$70,0))/1000,CE58*INDEX('Damage costs'!$T$18:$T$70,MATCH($B66,'Damage costs'!$C$18:$C$70,0))/1000),"")</f>
        <v/>
      </c>
      <c r="CF66" s="59" t="str">
        <f>IFERROR(IF(OR($C$67=FALSE,LEFT($B66,3)&lt;&gt;"NOX"),CF58*INDEX('Damage costs'!$P$18:$P$70,MATCH($B66,'Damage costs'!$C$18:$C$70,0))/1000,CF58*INDEX('Damage costs'!$T$18:$T$70,MATCH($B66,'Damage costs'!$C$18:$C$70,0))/1000),"")</f>
        <v/>
      </c>
      <c r="CG66" s="59" t="str">
        <f>IFERROR(IF(OR($C$67=FALSE,LEFT($B66,3)&lt;&gt;"NOX"),CG58*INDEX('Damage costs'!$P$18:$P$70,MATCH($B66,'Damage costs'!$C$18:$C$70,0))/1000,CG58*INDEX('Damage costs'!$T$18:$T$70,MATCH($B66,'Damage costs'!$C$18:$C$70,0))/1000),"")</f>
        <v/>
      </c>
      <c r="CH66" s="59" t="str">
        <f>IFERROR(IF(OR($C$67=FALSE,LEFT($B66,3)&lt;&gt;"NOX"),CH58*INDEX('Damage costs'!$P$18:$P$70,MATCH($B66,'Damage costs'!$C$18:$C$70,0))/1000,CH58*INDEX('Damage costs'!$T$18:$T$70,MATCH($B66,'Damage costs'!$C$18:$C$70,0))/1000),"")</f>
        <v/>
      </c>
      <c r="CI66" s="59" t="str">
        <f>IFERROR(IF(OR($C$67=FALSE,LEFT($B66,3)&lt;&gt;"NOX"),CI58*INDEX('Damage costs'!$P$18:$P$70,MATCH($B66,'Damage costs'!$C$18:$C$70,0))/1000,CI58*INDEX('Damage costs'!$T$18:$T$70,MATCH($B66,'Damage costs'!$C$18:$C$70,0))/1000),"")</f>
        <v/>
      </c>
      <c r="CJ66" s="59" t="str">
        <f>IFERROR(IF(OR($C$67=FALSE,LEFT($B66,3)&lt;&gt;"NOX"),CJ58*INDEX('Damage costs'!$P$18:$P$70,MATCH($B66,'Damage costs'!$C$18:$C$70,0))/1000,CJ58*INDEX('Damage costs'!$T$18:$T$70,MATCH($B66,'Damage costs'!$C$18:$C$70,0))/1000),"")</f>
        <v/>
      </c>
      <c r="CK66" s="59" t="str">
        <f>IFERROR(IF(OR($C$67=FALSE,LEFT($B66,3)&lt;&gt;"NOX"),CK58*INDEX('Damage costs'!$P$18:$P$70,MATCH($B66,'Damage costs'!$C$18:$C$70,0))/1000,CK58*INDEX('Damage costs'!$T$18:$T$70,MATCH($B66,'Damage costs'!$C$18:$C$70,0))/1000),"")</f>
        <v/>
      </c>
      <c r="CL66" s="59" t="str">
        <f>IFERROR(IF(OR($C$67=FALSE,LEFT($B66,3)&lt;&gt;"NOX"),CL58*INDEX('Damage costs'!$P$18:$P$70,MATCH($B66,'Damage costs'!$C$18:$C$70,0))/1000,CL58*INDEX('Damage costs'!$T$18:$T$70,MATCH($B66,'Damage costs'!$C$18:$C$70,0))/1000),"")</f>
        <v/>
      </c>
      <c r="CM66" s="59" t="str">
        <f>IFERROR(IF(OR($C$67=FALSE,LEFT($B66,3)&lt;&gt;"NOX"),CM58*INDEX('Damage costs'!$P$18:$P$70,MATCH($B66,'Damage costs'!$C$18:$C$70,0))/1000,CM58*INDEX('Damage costs'!$T$18:$T$70,MATCH($B66,'Damage costs'!$C$18:$C$70,0))/1000),"")</f>
        <v/>
      </c>
      <c r="CN66" s="59" t="str">
        <f>IFERROR(IF(OR($C$67=FALSE,LEFT($B66,3)&lt;&gt;"NOX"),CN58*INDEX('Damage costs'!$P$18:$P$70,MATCH($B66,'Damage costs'!$C$18:$C$70,0))/1000,CN58*INDEX('Damage costs'!$T$18:$T$70,MATCH($B66,'Damage costs'!$C$18:$C$70,0))/1000),"")</f>
        <v/>
      </c>
      <c r="CO66" s="59" t="str">
        <f>IFERROR(IF(OR($C$67=FALSE,LEFT($B66,3)&lt;&gt;"NOX"),CO58*INDEX('Damage costs'!$P$18:$P$70,MATCH($B66,'Damage costs'!$C$18:$C$70,0))/1000,CO58*INDEX('Damage costs'!$T$18:$T$70,MATCH($B66,'Damage costs'!$C$18:$C$70,0))/1000),"")</f>
        <v/>
      </c>
      <c r="CP66" s="59" t="str">
        <f>IFERROR(IF(OR($C$67=FALSE,LEFT($B66,3)&lt;&gt;"NOX"),CP58*INDEX('Damage costs'!$P$18:$P$70,MATCH($B66,'Damage costs'!$C$18:$C$70,0))/1000,CP58*INDEX('Damage costs'!$T$18:$T$70,MATCH($B66,'Damage costs'!$C$18:$C$70,0))/1000),"")</f>
        <v/>
      </c>
      <c r="CQ66" s="59" t="str">
        <f>IFERROR(IF(OR($C$67=FALSE,LEFT($B66,3)&lt;&gt;"NOX"),CQ58*INDEX('Damage costs'!$P$18:$P$70,MATCH($B66,'Damage costs'!$C$18:$C$70,0))/1000,CQ58*INDEX('Damage costs'!$T$18:$T$70,MATCH($B66,'Damage costs'!$C$18:$C$70,0))/1000),"")</f>
        <v/>
      </c>
      <c r="CR66" s="59" t="str">
        <f>IFERROR(IF(OR($C$67=FALSE,LEFT($B66,3)&lt;&gt;"NOX"),CR58*INDEX('Damage costs'!$P$18:$P$70,MATCH($B66,'Damage costs'!$C$18:$C$70,0))/1000,CR58*INDEX('Damage costs'!$T$18:$T$70,MATCH($B66,'Damage costs'!$C$18:$C$70,0))/1000),"")</f>
        <v/>
      </c>
      <c r="CS66" s="59" t="str">
        <f>IFERROR(IF(OR($C$67=FALSE,LEFT($B66,3)&lt;&gt;"NOX"),CS58*INDEX('Damage costs'!$P$18:$P$70,MATCH($B66,'Damage costs'!$C$18:$C$70,0))/1000,CS58*INDEX('Damage costs'!$T$18:$T$70,MATCH($B66,'Damage costs'!$C$18:$C$70,0))/1000),"")</f>
        <v/>
      </c>
      <c r="CT66" s="59" t="str">
        <f>IFERROR(IF(OR($C$67=FALSE,LEFT($B66,3)&lt;&gt;"NOX"),CT58*INDEX('Damage costs'!$P$18:$P$70,MATCH($B66,'Damage costs'!$C$18:$C$70,0))/1000,CT58*INDEX('Damage costs'!$T$18:$T$70,MATCH($B66,'Damage costs'!$C$18:$C$70,0))/1000),"")</f>
        <v/>
      </c>
      <c r="CU66" s="59" t="str">
        <f>IFERROR(IF(OR($C$67=FALSE,LEFT($B66,3)&lt;&gt;"NOX"),CU58*INDEX('Damage costs'!$P$18:$P$70,MATCH($B66,'Damage costs'!$C$18:$C$70,0))/1000,CU58*INDEX('Damage costs'!$T$18:$T$70,MATCH($B66,'Damage costs'!$C$18:$C$70,0))/1000),"")</f>
        <v/>
      </c>
      <c r="CV66" s="59" t="str">
        <f>IFERROR(IF(OR($C$67=FALSE,LEFT($B66,3)&lt;&gt;"NOX"),CV58*INDEX('Damage costs'!$P$18:$P$70,MATCH($B66,'Damage costs'!$C$18:$C$70,0))/1000,CV58*INDEX('Damage costs'!$T$18:$T$70,MATCH($B66,'Damage costs'!$C$18:$C$70,0))/1000),"")</f>
        <v/>
      </c>
      <c r="CW66" s="59" t="str">
        <f>IFERROR(IF(OR($C$67=FALSE,LEFT($B66,3)&lt;&gt;"NOX"),CW58*INDEX('Damage costs'!$P$18:$P$70,MATCH($B66,'Damage costs'!$C$18:$C$70,0))/1000,CW58*INDEX('Damage costs'!$T$18:$T$70,MATCH($B66,'Damage costs'!$C$18:$C$70,0))/1000),"")</f>
        <v/>
      </c>
      <c r="CX66" s="59" t="str">
        <f>IFERROR(IF(OR($C$67=FALSE,LEFT($B66,3)&lt;&gt;"NOX"),CX58*INDEX('Damage costs'!$P$18:$P$70,MATCH($B66,'Damage costs'!$C$18:$C$70,0))/1000,CX58*INDEX('Damage costs'!$T$18:$T$70,MATCH($B66,'Damage costs'!$C$18:$C$70,0))/1000),"")</f>
        <v/>
      </c>
      <c r="CY66" s="59" t="str">
        <f>IFERROR(IF(OR($C$67=FALSE,LEFT($B66,3)&lt;&gt;"NOX"),CY58*INDEX('Damage costs'!$P$18:$P$70,MATCH($B66,'Damage costs'!$C$18:$C$70,0))/1000,CY58*INDEX('Damage costs'!$T$18:$T$70,MATCH($B66,'Damage costs'!$C$18:$C$70,0))/1000),"")</f>
        <v/>
      </c>
      <c r="CZ66" s="391"/>
    </row>
    <row r="67" spans="2:104" x14ac:dyDescent="0.25">
      <c r="B67" s="406" t="s">
        <v>618</v>
      </c>
      <c r="C67" s="553" t="b">
        <f>IF(OR(LEFT(B61,4)="PM10",LEFT(B62,4)="PM10",LEFT(B63,4)="PM10",LEFT(B64,4)="PM10",LEFT(B65,4)="PM10",LEFT(B66,4)="PM10"),TRUE,FALSE)</f>
        <v>0</v>
      </c>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391"/>
    </row>
    <row r="68" spans="2:104" x14ac:dyDescent="0.25">
      <c r="B68" s="392"/>
      <c r="C68" s="39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391"/>
    </row>
    <row r="69" spans="2:104" x14ac:dyDescent="0.25">
      <c r="B69" s="393" t="s">
        <v>405</v>
      </c>
      <c r="C69" s="390" t="s">
        <v>404</v>
      </c>
      <c r="D69" s="60">
        <f>'Discount and deflators'!$H$5</f>
        <v>0.02</v>
      </c>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0"/>
      <c r="CA69" s="50"/>
      <c r="CB69" s="50"/>
      <c r="CC69" s="50"/>
      <c r="CD69" s="50"/>
      <c r="CE69" s="50"/>
      <c r="CF69" s="50"/>
      <c r="CG69" s="50"/>
      <c r="CH69" s="50"/>
      <c r="CI69" s="50"/>
      <c r="CJ69" s="50"/>
      <c r="CK69" s="50"/>
      <c r="CL69" s="50"/>
      <c r="CM69" s="50"/>
      <c r="CN69" s="50"/>
      <c r="CO69" s="50"/>
      <c r="CP69" s="50"/>
      <c r="CQ69" s="50"/>
      <c r="CR69" s="50"/>
      <c r="CS69" s="50"/>
      <c r="CT69" s="50"/>
      <c r="CU69" s="50"/>
      <c r="CV69" s="50"/>
      <c r="CW69" s="50"/>
      <c r="CX69" s="50"/>
      <c r="CY69" s="50"/>
      <c r="CZ69" s="391"/>
    </row>
    <row r="70" spans="2:104" x14ac:dyDescent="0.25">
      <c r="B70" s="393" t="s">
        <v>406</v>
      </c>
      <c r="C70" s="390"/>
      <c r="D70" s="59">
        <f>IF(D$6=0,0,(1+$D69)^(D$6-'Data Input - General'!$F$22))</f>
        <v>0</v>
      </c>
      <c r="E70" s="59">
        <f>IF(E$6=0,0,(1+$D69)^(E$6-'Data Input - General'!$F$22))</f>
        <v>0</v>
      </c>
      <c r="F70" s="59">
        <f>IF(F$6=0,0,(1+$D69)^(F$6-'Data Input - General'!$F$22))</f>
        <v>0</v>
      </c>
      <c r="G70" s="59">
        <f>IF(G$6=0,0,(1+$D69)^(G$6-'Data Input - General'!$F$22))</f>
        <v>0</v>
      </c>
      <c r="H70" s="59">
        <f>IF(H$6=0,0,(1+$D69)^(H$6-'Data Input - General'!$F$22))</f>
        <v>0</v>
      </c>
      <c r="I70" s="59">
        <f>IF(I$6=0,0,(1+$D69)^(I$6-'Data Input - General'!$F$22))</f>
        <v>0</v>
      </c>
      <c r="J70" s="59">
        <f>IF(J$6=0,0,(1+$D69)^(J$6-'Data Input - General'!$F$22))</f>
        <v>0</v>
      </c>
      <c r="K70" s="59">
        <f>IF(K$6=0,0,(1+$D69)^(K$6-'Data Input - General'!$F$22))</f>
        <v>0</v>
      </c>
      <c r="L70" s="59">
        <f>IF(L$6=0,0,(1+$D69)^(L$6-'Data Input - General'!$F$22))</f>
        <v>0</v>
      </c>
      <c r="M70" s="59">
        <f>IF(M$6=0,0,(1+$D69)^(M$6-'Data Input - General'!$F$22))</f>
        <v>0</v>
      </c>
      <c r="N70" s="59">
        <f>IF(N$6=0,0,(1+$D69)^(N$6-'Data Input - General'!$F$22))</f>
        <v>0</v>
      </c>
      <c r="O70" s="59">
        <f>IF(O$6=0,0,(1+$D69)^(O$6-'Data Input - General'!$F$22))</f>
        <v>0</v>
      </c>
      <c r="P70" s="59">
        <f>IF(P$6=0,0,(1+$D69)^(P$6-'Data Input - General'!$F$22))</f>
        <v>0</v>
      </c>
      <c r="Q70" s="59">
        <f>IF(Q$6=0,0,(1+$D69)^(Q$6-'Data Input - General'!$F$22))</f>
        <v>0</v>
      </c>
      <c r="R70" s="59">
        <f>IF(R$6=0,0,(1+$D69)^(R$6-'Data Input - General'!$F$22))</f>
        <v>0</v>
      </c>
      <c r="S70" s="59">
        <f>IF(S$6=0,0,(1+$D69)^(S$6-'Data Input - General'!$F$22))</f>
        <v>0</v>
      </c>
      <c r="T70" s="59">
        <f>IF(T$6=0,0,(1+$D69)^(T$6-'Data Input - General'!$F$22))</f>
        <v>0</v>
      </c>
      <c r="U70" s="59">
        <f>IF(U$6=0,0,(1+$D69)^(U$6-'Data Input - General'!$F$22))</f>
        <v>0</v>
      </c>
      <c r="V70" s="59">
        <f>IF(V$6=0,0,(1+$D69)^(V$6-'Data Input - General'!$F$22))</f>
        <v>0</v>
      </c>
      <c r="W70" s="59">
        <f>IF(W$6=0,0,(1+$D69)^(W$6-'Data Input - General'!$F$22))</f>
        <v>0</v>
      </c>
      <c r="X70" s="59">
        <f>IF(X$6=0,0,(1+$D69)^(X$6-'Data Input - General'!$F$22))</f>
        <v>0</v>
      </c>
      <c r="Y70" s="59">
        <f>IF(Y$6=0,0,(1+$D69)^(Y$6-'Data Input - General'!$F$22))</f>
        <v>0</v>
      </c>
      <c r="Z70" s="59">
        <f>IF(Z$6=0,0,(1+$D69)^(Z$6-'Data Input - General'!$F$22))</f>
        <v>0</v>
      </c>
      <c r="AA70" s="59">
        <f>IF(AA$6=0,0,(1+$D69)^(AA$6-'Data Input - General'!$F$22))</f>
        <v>0</v>
      </c>
      <c r="AB70" s="59">
        <f>IF(AB$6=0,0,(1+$D69)^(AB$6-'Data Input - General'!$F$22))</f>
        <v>0</v>
      </c>
      <c r="AC70" s="59">
        <f>IF(AC$6=0,0,(1+$D69)^(AC$6-'Data Input - General'!$F$22))</f>
        <v>0</v>
      </c>
      <c r="AD70" s="59">
        <f>IF(AD$6=0,0,(1+$D69)^(AD$6-'Data Input - General'!$F$22))</f>
        <v>0</v>
      </c>
      <c r="AE70" s="59">
        <f>IF(AE$6=0,0,(1+$D69)^(AE$6-'Data Input - General'!$F$22))</f>
        <v>0</v>
      </c>
      <c r="AF70" s="59">
        <f>IF(AF$6=0,0,(1+$D69)^(AF$6-'Data Input - General'!$F$22))</f>
        <v>0</v>
      </c>
      <c r="AG70" s="59">
        <f>IF(AG$6=0,0,(1+$D69)^(AG$6-'Data Input - General'!$F$22))</f>
        <v>0</v>
      </c>
      <c r="AH70" s="59">
        <f>IF(AH$6=0,0,(1+$D69)^(AH$6-'Data Input - General'!$F$22))</f>
        <v>0</v>
      </c>
      <c r="AI70" s="59">
        <f>IF(AI$6=0,0,(1+$D69)^(AI$6-'Data Input - General'!$F$22))</f>
        <v>0</v>
      </c>
      <c r="AJ70" s="59">
        <f>IF(AJ$6=0,0,(1+$D69)^(AJ$6-'Data Input - General'!$F$22))</f>
        <v>0</v>
      </c>
      <c r="AK70" s="59">
        <f>IF(AK$6=0,0,(1+$D69)^(AK$6-'Data Input - General'!$F$22))</f>
        <v>0</v>
      </c>
      <c r="AL70" s="59">
        <f>IF(AL$6=0,0,(1+$D69)^(AL$6-'Data Input - General'!$F$22))</f>
        <v>0</v>
      </c>
      <c r="AM70" s="59">
        <f>IF(AM$6=0,0,(1+$D69)^(AM$6-'Data Input - General'!$F$22))</f>
        <v>0</v>
      </c>
      <c r="AN70" s="59">
        <f>IF(AN$6=0,0,(1+$D69)^(AN$6-'Data Input - General'!$F$22))</f>
        <v>0</v>
      </c>
      <c r="AO70" s="59">
        <f>IF(AO$6=0,0,(1+$D69)^(AO$6-'Data Input - General'!$F$22))</f>
        <v>0</v>
      </c>
      <c r="AP70" s="59">
        <f>IF(AP$6=0,0,(1+$D69)^(AP$6-'Data Input - General'!$F$22))</f>
        <v>0</v>
      </c>
      <c r="AQ70" s="59">
        <f>IF(AQ$6=0,0,(1+$D69)^(AQ$6-'Data Input - General'!$F$22))</f>
        <v>0</v>
      </c>
      <c r="AR70" s="59">
        <f>IF(AR$6=0,0,(1+$D69)^(AR$6-'Data Input - General'!$F$22))</f>
        <v>0</v>
      </c>
      <c r="AS70" s="59">
        <f>IF(AS$6=0,0,(1+$D69)^(AS$6-'Data Input - General'!$F$22))</f>
        <v>0</v>
      </c>
      <c r="AT70" s="59">
        <f>IF(AT$6=0,0,(1+$D69)^(AT$6-'Data Input - General'!$F$22))</f>
        <v>0</v>
      </c>
      <c r="AU70" s="59">
        <f>IF(AU$6=0,0,(1+$D69)^(AU$6-'Data Input - General'!$F$22))</f>
        <v>0</v>
      </c>
      <c r="AV70" s="59">
        <f>IF(AV$6=0,0,(1+$D69)^(AV$6-'Data Input - General'!$F$22))</f>
        <v>0</v>
      </c>
      <c r="AW70" s="59">
        <f>IF(AW$6=0,0,(1+$D69)^(AW$6-'Data Input - General'!$F$22))</f>
        <v>0</v>
      </c>
      <c r="AX70" s="59">
        <f>IF(AX$6=0,0,(1+$D69)^(AX$6-'Data Input - General'!$F$22))</f>
        <v>0</v>
      </c>
      <c r="AY70" s="59">
        <f>IF(AY$6=0,0,(1+$D69)^(AY$6-'Data Input - General'!$F$22))</f>
        <v>0</v>
      </c>
      <c r="AZ70" s="59">
        <f>IF(AZ$6=0,0,(1+$D69)^(AZ$6-'Data Input - General'!$F$22))</f>
        <v>0</v>
      </c>
      <c r="BA70" s="59">
        <f>IF(BA$6=0,0,(1+$D69)^(BA$6-'Data Input - General'!$F$22))</f>
        <v>0</v>
      </c>
      <c r="BB70" s="59">
        <f>IF(BB$6=0,0,(1+$D69)^(BB$6-'Data Input - General'!$F$22))</f>
        <v>0</v>
      </c>
      <c r="BC70" s="59">
        <f>IF(BC$6=0,0,(1+$D69)^(BC$6-'Data Input - General'!$F$22))</f>
        <v>0</v>
      </c>
      <c r="BD70" s="59">
        <f>IF(BD$6=0,0,(1+$D69)^(BD$6-'Data Input - General'!$F$22))</f>
        <v>0</v>
      </c>
      <c r="BE70" s="59">
        <f>IF(BE$6=0,0,(1+$D69)^(BE$6-'Data Input - General'!$F$22))</f>
        <v>0</v>
      </c>
      <c r="BF70" s="59">
        <f>IF(BF$6=0,0,(1+$D69)^(BF$6-'Data Input - General'!$F$22))</f>
        <v>0</v>
      </c>
      <c r="BG70" s="59">
        <f>IF(BG$6=0,0,(1+$D69)^(BG$6-'Data Input - General'!$F$22))</f>
        <v>0</v>
      </c>
      <c r="BH70" s="59">
        <f>IF(BH$6=0,0,(1+$D69)^(BH$6-'Data Input - General'!$F$22))</f>
        <v>0</v>
      </c>
      <c r="BI70" s="59">
        <f>IF(BI$6=0,0,(1+$D69)^(BI$6-'Data Input - General'!$F$22))</f>
        <v>0</v>
      </c>
      <c r="BJ70" s="59">
        <f>IF(BJ$6=0,0,(1+$D69)^(BJ$6-'Data Input - General'!$F$22))</f>
        <v>0</v>
      </c>
      <c r="BK70" s="59">
        <f>IF(BK$6=0,0,(1+$D69)^(BK$6-'Data Input - General'!$F$22))</f>
        <v>0</v>
      </c>
      <c r="BL70" s="59">
        <f>IF(BL$6=0,0,(1+$D69)^(BL$6-'Data Input - General'!$F$22))</f>
        <v>0</v>
      </c>
      <c r="BM70" s="59">
        <f>IF(BM$6=0,0,(1+$D69)^(BM$6-'Data Input - General'!$F$22))</f>
        <v>0</v>
      </c>
      <c r="BN70" s="59">
        <f>IF(BN$6=0,0,(1+$D69)^(BN$6-'Data Input - General'!$F$22))</f>
        <v>0</v>
      </c>
      <c r="BO70" s="59">
        <f>IF(BO$6=0,0,(1+$D69)^(BO$6-'Data Input - General'!$F$22))</f>
        <v>0</v>
      </c>
      <c r="BP70" s="59">
        <f>IF(BP$6=0,0,(1+$D69)^(BP$6-'Data Input - General'!$F$22))</f>
        <v>0</v>
      </c>
      <c r="BQ70" s="59">
        <f>IF(BQ$6=0,0,(1+$D69)^(BQ$6-'Data Input - General'!$F$22))</f>
        <v>0</v>
      </c>
      <c r="BR70" s="59">
        <f>IF(BR$6=0,0,(1+$D69)^(BR$6-'Data Input - General'!$F$22))</f>
        <v>0</v>
      </c>
      <c r="BS70" s="59">
        <f>IF(BS$6=0,0,(1+$D69)^(BS$6-'Data Input - General'!$F$22))</f>
        <v>0</v>
      </c>
      <c r="BT70" s="59">
        <f>IF(BT$6=0,0,(1+$D69)^(BT$6-'Data Input - General'!$F$22))</f>
        <v>0</v>
      </c>
      <c r="BU70" s="59">
        <f>IF(BU$6=0,0,(1+$D69)^(BU$6-'Data Input - General'!$F$22))</f>
        <v>0</v>
      </c>
      <c r="BV70" s="59">
        <f>IF(BV$6=0,0,(1+$D69)^(BV$6-'Data Input - General'!$F$22))</f>
        <v>0</v>
      </c>
      <c r="BW70" s="59">
        <f>IF(BW$6=0,0,(1+$D69)^(BW$6-'Data Input - General'!$F$22))</f>
        <v>0</v>
      </c>
      <c r="BX70" s="59">
        <f>IF(BX$6=0,0,(1+$D69)^(BX$6-'Data Input - General'!$F$22))</f>
        <v>0</v>
      </c>
      <c r="BY70" s="59">
        <f>IF(BY$6=0,0,(1+$D69)^(BY$6-'Data Input - General'!$F$22))</f>
        <v>0</v>
      </c>
      <c r="BZ70" s="59">
        <f>IF(BZ$6=0,0,(1+$D69)^(BZ$6-'Data Input - General'!$F$22))</f>
        <v>0</v>
      </c>
      <c r="CA70" s="59">
        <f>IF(CA$6=0,0,(1+$D69)^(CA$6-'Data Input - General'!$F$22))</f>
        <v>0</v>
      </c>
      <c r="CB70" s="59">
        <f>IF(CB$6=0,0,(1+$D69)^(CB$6-'Data Input - General'!$F$22))</f>
        <v>0</v>
      </c>
      <c r="CC70" s="59">
        <f>IF(CC$6=0,0,(1+$D69)^(CC$6-'Data Input - General'!$F$22))</f>
        <v>0</v>
      </c>
      <c r="CD70" s="59">
        <f>IF(CD$6=0,0,(1+$D69)^(CD$6-'Data Input - General'!$F$22))</f>
        <v>0</v>
      </c>
      <c r="CE70" s="59">
        <f>IF(CE$6=0,0,(1+$D69)^(CE$6-'Data Input - General'!$F$22))</f>
        <v>0</v>
      </c>
      <c r="CF70" s="59">
        <f>IF(CF$6=0,0,(1+$D69)^(CF$6-'Data Input - General'!$F$22))</f>
        <v>0</v>
      </c>
      <c r="CG70" s="59">
        <f>IF(CG$6=0,0,(1+$D69)^(CG$6-'Data Input - General'!$F$22))</f>
        <v>0</v>
      </c>
      <c r="CH70" s="59">
        <f>IF(CH$6=0,0,(1+$D69)^(CH$6-'Data Input - General'!$F$22))</f>
        <v>0</v>
      </c>
      <c r="CI70" s="59">
        <f>IF(CI$6=0,0,(1+$D69)^(CI$6-'Data Input - General'!$F$22))</f>
        <v>0</v>
      </c>
      <c r="CJ70" s="59">
        <f>IF(CJ$6=0,0,(1+$D69)^(CJ$6-'Data Input - General'!$F$22))</f>
        <v>0</v>
      </c>
      <c r="CK70" s="59">
        <f>IF(CK$6=0,0,(1+$D69)^(CK$6-'Data Input - General'!$F$22))</f>
        <v>0</v>
      </c>
      <c r="CL70" s="59">
        <f>IF(CL$6=0,0,(1+$D69)^(CL$6-'Data Input - General'!$F$22))</f>
        <v>0</v>
      </c>
      <c r="CM70" s="59">
        <f>IF(CM$6=0,0,(1+$D69)^(CM$6-'Data Input - General'!$F$22))</f>
        <v>0</v>
      </c>
      <c r="CN70" s="59">
        <f>IF(CN$6=0,0,(1+$D69)^(CN$6-'Data Input - General'!$F$22))</f>
        <v>0</v>
      </c>
      <c r="CO70" s="59">
        <f>IF(CO$6=0,0,(1+$D69)^(CO$6-'Data Input - General'!$F$22))</f>
        <v>0</v>
      </c>
      <c r="CP70" s="59">
        <f>IF(CP$6=0,0,(1+$D69)^(CP$6-'Data Input - General'!$F$22))</f>
        <v>0</v>
      </c>
      <c r="CQ70" s="59">
        <f>IF(CQ$6=0,0,(1+$D69)^(CQ$6-'Data Input - General'!$F$22))</f>
        <v>0</v>
      </c>
      <c r="CR70" s="59">
        <f>IF(CR$6=0,0,(1+$D69)^(CR$6-'Data Input - General'!$F$22))</f>
        <v>0</v>
      </c>
      <c r="CS70" s="59">
        <f>IF(CS$6=0,0,(1+$D69)^(CS$6-'Data Input - General'!$F$22))</f>
        <v>0</v>
      </c>
      <c r="CT70" s="59">
        <f>IF(CT$6=0,0,(1+$D69)^(CT$6-'Data Input - General'!$F$22))</f>
        <v>0</v>
      </c>
      <c r="CU70" s="59">
        <f>IF(CU$6=0,0,(1+$D69)^(CU$6-'Data Input - General'!$F$22))</f>
        <v>0</v>
      </c>
      <c r="CV70" s="59">
        <f>IF(CV$6=0,0,(1+$D69)^(CV$6-'Data Input - General'!$F$22))</f>
        <v>0</v>
      </c>
      <c r="CW70" s="59">
        <f>IF(CW$6=0,0,(1+$D69)^(CW$6-'Data Input - General'!$F$22))</f>
        <v>0</v>
      </c>
      <c r="CX70" s="59">
        <f>IF(CX$6=0,0,(1+$D69)^(CX$6-'Data Input - General'!$F$22))</f>
        <v>0</v>
      </c>
      <c r="CY70" s="59">
        <f>IF(CY$6=0,0,(1+$D69)^(CY$6-'Data Input - General'!$F$22))</f>
        <v>0</v>
      </c>
      <c r="CZ70" s="391"/>
    </row>
    <row r="71" spans="2:104" x14ac:dyDescent="0.25">
      <c r="B71" s="393" t="s">
        <v>169</v>
      </c>
      <c r="C71" s="9" t="s">
        <v>1117</v>
      </c>
      <c r="D71" s="59">
        <f>SUM(D61:D66)*D70</f>
        <v>0</v>
      </c>
      <c r="E71" s="59">
        <f>SUM(E61:E66)*E70</f>
        <v>0</v>
      </c>
      <c r="F71" s="59">
        <f>SUM(F61:F66)*F70</f>
        <v>0</v>
      </c>
      <c r="G71" s="59">
        <f t="shared" ref="G71:AI71" si="28">SUM(G61:G66)*G70</f>
        <v>0</v>
      </c>
      <c r="H71" s="59">
        <f t="shared" si="28"/>
        <v>0</v>
      </c>
      <c r="I71" s="59">
        <f t="shared" si="28"/>
        <v>0</v>
      </c>
      <c r="J71" s="59">
        <f t="shared" si="28"/>
        <v>0</v>
      </c>
      <c r="K71" s="59">
        <f t="shared" si="28"/>
        <v>0</v>
      </c>
      <c r="L71" s="59">
        <f t="shared" si="28"/>
        <v>0</v>
      </c>
      <c r="M71" s="59">
        <f t="shared" si="28"/>
        <v>0</v>
      </c>
      <c r="N71" s="59">
        <f t="shared" si="28"/>
        <v>0</v>
      </c>
      <c r="O71" s="59">
        <f t="shared" si="28"/>
        <v>0</v>
      </c>
      <c r="P71" s="59">
        <f t="shared" si="28"/>
        <v>0</v>
      </c>
      <c r="Q71" s="59">
        <f t="shared" si="28"/>
        <v>0</v>
      </c>
      <c r="R71" s="59">
        <f t="shared" si="28"/>
        <v>0</v>
      </c>
      <c r="S71" s="59">
        <f t="shared" si="28"/>
        <v>0</v>
      </c>
      <c r="T71" s="59">
        <f t="shared" si="28"/>
        <v>0</v>
      </c>
      <c r="U71" s="59">
        <f t="shared" si="28"/>
        <v>0</v>
      </c>
      <c r="V71" s="59">
        <f t="shared" si="28"/>
        <v>0</v>
      </c>
      <c r="W71" s="59">
        <f t="shared" si="28"/>
        <v>0</v>
      </c>
      <c r="X71" s="59">
        <f t="shared" si="28"/>
        <v>0</v>
      </c>
      <c r="Y71" s="59">
        <f t="shared" si="28"/>
        <v>0</v>
      </c>
      <c r="Z71" s="59">
        <f t="shared" si="28"/>
        <v>0</v>
      </c>
      <c r="AA71" s="59">
        <f t="shared" si="28"/>
        <v>0</v>
      </c>
      <c r="AB71" s="59">
        <f t="shared" si="28"/>
        <v>0</v>
      </c>
      <c r="AC71" s="59">
        <f t="shared" si="28"/>
        <v>0</v>
      </c>
      <c r="AD71" s="59">
        <f t="shared" si="28"/>
        <v>0</v>
      </c>
      <c r="AE71" s="59">
        <f t="shared" si="28"/>
        <v>0</v>
      </c>
      <c r="AF71" s="59">
        <f t="shared" si="28"/>
        <v>0</v>
      </c>
      <c r="AG71" s="59">
        <f t="shared" si="28"/>
        <v>0</v>
      </c>
      <c r="AH71" s="59">
        <f t="shared" si="28"/>
        <v>0</v>
      </c>
      <c r="AI71" s="59">
        <f t="shared" si="28"/>
        <v>0</v>
      </c>
      <c r="AJ71" s="59">
        <f t="shared" ref="AJ71:BK71" si="29">SUM(AJ61:AJ66)*AJ70</f>
        <v>0</v>
      </c>
      <c r="AK71" s="59">
        <f t="shared" si="29"/>
        <v>0</v>
      </c>
      <c r="AL71" s="59">
        <f t="shared" si="29"/>
        <v>0</v>
      </c>
      <c r="AM71" s="59">
        <f t="shared" si="29"/>
        <v>0</v>
      </c>
      <c r="AN71" s="59">
        <f t="shared" si="29"/>
        <v>0</v>
      </c>
      <c r="AO71" s="59">
        <f t="shared" si="29"/>
        <v>0</v>
      </c>
      <c r="AP71" s="59">
        <f t="shared" si="29"/>
        <v>0</v>
      </c>
      <c r="AQ71" s="59">
        <f t="shared" si="29"/>
        <v>0</v>
      </c>
      <c r="AR71" s="59">
        <f t="shared" si="29"/>
        <v>0</v>
      </c>
      <c r="AS71" s="59">
        <f t="shared" si="29"/>
        <v>0</v>
      </c>
      <c r="AT71" s="59">
        <f t="shared" si="29"/>
        <v>0</v>
      </c>
      <c r="AU71" s="59">
        <f t="shared" si="29"/>
        <v>0</v>
      </c>
      <c r="AV71" s="59">
        <f t="shared" si="29"/>
        <v>0</v>
      </c>
      <c r="AW71" s="59">
        <f t="shared" si="29"/>
        <v>0</v>
      </c>
      <c r="AX71" s="59">
        <f t="shared" si="29"/>
        <v>0</v>
      </c>
      <c r="AY71" s="59">
        <f t="shared" si="29"/>
        <v>0</v>
      </c>
      <c r="AZ71" s="59">
        <f t="shared" si="29"/>
        <v>0</v>
      </c>
      <c r="BA71" s="59">
        <f t="shared" si="29"/>
        <v>0</v>
      </c>
      <c r="BB71" s="59">
        <f t="shared" si="29"/>
        <v>0</v>
      </c>
      <c r="BC71" s="59">
        <f t="shared" si="29"/>
        <v>0</v>
      </c>
      <c r="BD71" s="59">
        <f t="shared" si="29"/>
        <v>0</v>
      </c>
      <c r="BE71" s="59">
        <f t="shared" si="29"/>
        <v>0</v>
      </c>
      <c r="BF71" s="59">
        <f t="shared" si="29"/>
        <v>0</v>
      </c>
      <c r="BG71" s="59">
        <f t="shared" si="29"/>
        <v>0</v>
      </c>
      <c r="BH71" s="59">
        <f t="shared" si="29"/>
        <v>0</v>
      </c>
      <c r="BI71" s="59">
        <f t="shared" si="29"/>
        <v>0</v>
      </c>
      <c r="BJ71" s="59">
        <f t="shared" si="29"/>
        <v>0</v>
      </c>
      <c r="BK71" s="59">
        <f t="shared" si="29"/>
        <v>0</v>
      </c>
      <c r="BL71" s="59">
        <f t="shared" ref="BL71:CY71" si="30">SUM(BL61:BL66)*BL70</f>
        <v>0</v>
      </c>
      <c r="BM71" s="59">
        <f t="shared" si="30"/>
        <v>0</v>
      </c>
      <c r="BN71" s="59">
        <f t="shared" si="30"/>
        <v>0</v>
      </c>
      <c r="BO71" s="59">
        <f t="shared" si="30"/>
        <v>0</v>
      </c>
      <c r="BP71" s="59">
        <f t="shared" si="30"/>
        <v>0</v>
      </c>
      <c r="BQ71" s="59">
        <f t="shared" si="30"/>
        <v>0</v>
      </c>
      <c r="BR71" s="59">
        <f t="shared" si="30"/>
        <v>0</v>
      </c>
      <c r="BS71" s="59">
        <f t="shared" si="30"/>
        <v>0</v>
      </c>
      <c r="BT71" s="59">
        <f t="shared" si="30"/>
        <v>0</v>
      </c>
      <c r="BU71" s="59">
        <f t="shared" si="30"/>
        <v>0</v>
      </c>
      <c r="BV71" s="59">
        <f t="shared" si="30"/>
        <v>0</v>
      </c>
      <c r="BW71" s="59">
        <f t="shared" si="30"/>
        <v>0</v>
      </c>
      <c r="BX71" s="59">
        <f t="shared" si="30"/>
        <v>0</v>
      </c>
      <c r="BY71" s="59">
        <f t="shared" si="30"/>
        <v>0</v>
      </c>
      <c r="BZ71" s="59">
        <f t="shared" si="30"/>
        <v>0</v>
      </c>
      <c r="CA71" s="59">
        <f t="shared" si="30"/>
        <v>0</v>
      </c>
      <c r="CB71" s="59">
        <f t="shared" si="30"/>
        <v>0</v>
      </c>
      <c r="CC71" s="59">
        <f t="shared" si="30"/>
        <v>0</v>
      </c>
      <c r="CD71" s="59">
        <f t="shared" si="30"/>
        <v>0</v>
      </c>
      <c r="CE71" s="59">
        <f t="shared" si="30"/>
        <v>0</v>
      </c>
      <c r="CF71" s="59">
        <f t="shared" si="30"/>
        <v>0</v>
      </c>
      <c r="CG71" s="59">
        <f t="shared" si="30"/>
        <v>0</v>
      </c>
      <c r="CH71" s="59">
        <f t="shared" si="30"/>
        <v>0</v>
      </c>
      <c r="CI71" s="59">
        <f t="shared" si="30"/>
        <v>0</v>
      </c>
      <c r="CJ71" s="59">
        <f t="shared" si="30"/>
        <v>0</v>
      </c>
      <c r="CK71" s="59">
        <f t="shared" si="30"/>
        <v>0</v>
      </c>
      <c r="CL71" s="59">
        <f t="shared" si="30"/>
        <v>0</v>
      </c>
      <c r="CM71" s="59">
        <f t="shared" si="30"/>
        <v>0</v>
      </c>
      <c r="CN71" s="59">
        <f t="shared" si="30"/>
        <v>0</v>
      </c>
      <c r="CO71" s="59">
        <f t="shared" si="30"/>
        <v>0</v>
      </c>
      <c r="CP71" s="59">
        <f t="shared" si="30"/>
        <v>0</v>
      </c>
      <c r="CQ71" s="59">
        <f t="shared" si="30"/>
        <v>0</v>
      </c>
      <c r="CR71" s="59">
        <f t="shared" si="30"/>
        <v>0</v>
      </c>
      <c r="CS71" s="59">
        <f t="shared" si="30"/>
        <v>0</v>
      </c>
      <c r="CT71" s="59">
        <f t="shared" si="30"/>
        <v>0</v>
      </c>
      <c r="CU71" s="59">
        <f t="shared" si="30"/>
        <v>0</v>
      </c>
      <c r="CV71" s="59">
        <f t="shared" si="30"/>
        <v>0</v>
      </c>
      <c r="CW71" s="59">
        <f t="shared" si="30"/>
        <v>0</v>
      </c>
      <c r="CX71" s="59">
        <f t="shared" si="30"/>
        <v>0</v>
      </c>
      <c r="CY71" s="59">
        <f t="shared" si="30"/>
        <v>0</v>
      </c>
      <c r="CZ71" s="391"/>
    </row>
    <row r="72" spans="2:104" x14ac:dyDescent="0.25">
      <c r="B72" s="393" t="s">
        <v>190</v>
      </c>
      <c r="C72" s="9" t="s">
        <v>1117</v>
      </c>
      <c r="D72" s="59">
        <f>D71*D$7</f>
        <v>0</v>
      </c>
      <c r="E72" s="59">
        <f>E71*E$7</f>
        <v>0</v>
      </c>
      <c r="F72" s="59">
        <f t="shared" ref="F72:BQ72" si="31">F71*F$7</f>
        <v>0</v>
      </c>
      <c r="G72" s="59">
        <f t="shared" si="31"/>
        <v>0</v>
      </c>
      <c r="H72" s="59">
        <f t="shared" si="31"/>
        <v>0</v>
      </c>
      <c r="I72" s="59">
        <f t="shared" si="31"/>
        <v>0</v>
      </c>
      <c r="J72" s="59">
        <f t="shared" si="31"/>
        <v>0</v>
      </c>
      <c r="K72" s="59">
        <f t="shared" si="31"/>
        <v>0</v>
      </c>
      <c r="L72" s="59">
        <f t="shared" si="31"/>
        <v>0</v>
      </c>
      <c r="M72" s="59">
        <f t="shared" si="31"/>
        <v>0</v>
      </c>
      <c r="N72" s="59">
        <f t="shared" si="31"/>
        <v>0</v>
      </c>
      <c r="O72" s="59">
        <f t="shared" si="31"/>
        <v>0</v>
      </c>
      <c r="P72" s="59">
        <f t="shared" si="31"/>
        <v>0</v>
      </c>
      <c r="Q72" s="59">
        <f t="shared" si="31"/>
        <v>0</v>
      </c>
      <c r="R72" s="59">
        <f t="shared" si="31"/>
        <v>0</v>
      </c>
      <c r="S72" s="59">
        <f t="shared" si="31"/>
        <v>0</v>
      </c>
      <c r="T72" s="59">
        <f t="shared" si="31"/>
        <v>0</v>
      </c>
      <c r="U72" s="59">
        <f t="shared" si="31"/>
        <v>0</v>
      </c>
      <c r="V72" s="59">
        <f t="shared" si="31"/>
        <v>0</v>
      </c>
      <c r="W72" s="59">
        <f t="shared" si="31"/>
        <v>0</v>
      </c>
      <c r="X72" s="59">
        <f t="shared" si="31"/>
        <v>0</v>
      </c>
      <c r="Y72" s="59">
        <f t="shared" si="31"/>
        <v>0</v>
      </c>
      <c r="Z72" s="59">
        <f t="shared" si="31"/>
        <v>0</v>
      </c>
      <c r="AA72" s="59">
        <f t="shared" si="31"/>
        <v>0</v>
      </c>
      <c r="AB72" s="59">
        <f t="shared" si="31"/>
        <v>0</v>
      </c>
      <c r="AC72" s="59">
        <f t="shared" si="31"/>
        <v>0</v>
      </c>
      <c r="AD72" s="59">
        <f t="shared" si="31"/>
        <v>0</v>
      </c>
      <c r="AE72" s="59">
        <f t="shared" si="31"/>
        <v>0</v>
      </c>
      <c r="AF72" s="59">
        <f t="shared" si="31"/>
        <v>0</v>
      </c>
      <c r="AG72" s="59">
        <f t="shared" si="31"/>
        <v>0</v>
      </c>
      <c r="AH72" s="59">
        <f t="shared" si="31"/>
        <v>0</v>
      </c>
      <c r="AI72" s="59">
        <f t="shared" si="31"/>
        <v>0</v>
      </c>
      <c r="AJ72" s="59">
        <f t="shared" si="31"/>
        <v>0</v>
      </c>
      <c r="AK72" s="59">
        <f t="shared" si="31"/>
        <v>0</v>
      </c>
      <c r="AL72" s="59">
        <f t="shared" si="31"/>
        <v>0</v>
      </c>
      <c r="AM72" s="59">
        <f t="shared" si="31"/>
        <v>0</v>
      </c>
      <c r="AN72" s="59">
        <f t="shared" si="31"/>
        <v>0</v>
      </c>
      <c r="AO72" s="59">
        <f t="shared" si="31"/>
        <v>0</v>
      </c>
      <c r="AP72" s="59">
        <f t="shared" si="31"/>
        <v>0</v>
      </c>
      <c r="AQ72" s="59">
        <f t="shared" si="31"/>
        <v>0</v>
      </c>
      <c r="AR72" s="59">
        <f t="shared" si="31"/>
        <v>0</v>
      </c>
      <c r="AS72" s="59">
        <f t="shared" si="31"/>
        <v>0</v>
      </c>
      <c r="AT72" s="59">
        <f t="shared" si="31"/>
        <v>0</v>
      </c>
      <c r="AU72" s="59">
        <f t="shared" si="31"/>
        <v>0</v>
      </c>
      <c r="AV72" s="59">
        <f t="shared" si="31"/>
        <v>0</v>
      </c>
      <c r="AW72" s="59">
        <f t="shared" si="31"/>
        <v>0</v>
      </c>
      <c r="AX72" s="59">
        <f t="shared" si="31"/>
        <v>0</v>
      </c>
      <c r="AY72" s="59">
        <f t="shared" si="31"/>
        <v>0</v>
      </c>
      <c r="AZ72" s="59">
        <f t="shared" si="31"/>
        <v>0</v>
      </c>
      <c r="BA72" s="59">
        <f t="shared" si="31"/>
        <v>0</v>
      </c>
      <c r="BB72" s="59">
        <f t="shared" si="31"/>
        <v>0</v>
      </c>
      <c r="BC72" s="59">
        <f t="shared" si="31"/>
        <v>0</v>
      </c>
      <c r="BD72" s="59">
        <f t="shared" si="31"/>
        <v>0</v>
      </c>
      <c r="BE72" s="59">
        <f t="shared" si="31"/>
        <v>0</v>
      </c>
      <c r="BF72" s="59">
        <f t="shared" si="31"/>
        <v>0</v>
      </c>
      <c r="BG72" s="59">
        <f t="shared" si="31"/>
        <v>0</v>
      </c>
      <c r="BH72" s="59">
        <f t="shared" si="31"/>
        <v>0</v>
      </c>
      <c r="BI72" s="59">
        <f t="shared" si="31"/>
        <v>0</v>
      </c>
      <c r="BJ72" s="59">
        <f t="shared" si="31"/>
        <v>0</v>
      </c>
      <c r="BK72" s="59">
        <f t="shared" si="31"/>
        <v>0</v>
      </c>
      <c r="BL72" s="59">
        <f t="shared" si="31"/>
        <v>0</v>
      </c>
      <c r="BM72" s="59">
        <f t="shared" si="31"/>
        <v>0</v>
      </c>
      <c r="BN72" s="59">
        <f t="shared" si="31"/>
        <v>0</v>
      </c>
      <c r="BO72" s="59">
        <f t="shared" si="31"/>
        <v>0</v>
      </c>
      <c r="BP72" s="59">
        <f t="shared" si="31"/>
        <v>0</v>
      </c>
      <c r="BQ72" s="59">
        <f t="shared" si="31"/>
        <v>0</v>
      </c>
      <c r="BR72" s="59">
        <f t="shared" ref="BR72:CY72" si="32">BR71*BR$7</f>
        <v>0</v>
      </c>
      <c r="BS72" s="59">
        <f t="shared" si="32"/>
        <v>0</v>
      </c>
      <c r="BT72" s="59">
        <f t="shared" si="32"/>
        <v>0</v>
      </c>
      <c r="BU72" s="59">
        <f t="shared" si="32"/>
        <v>0</v>
      </c>
      <c r="BV72" s="59">
        <f t="shared" si="32"/>
        <v>0</v>
      </c>
      <c r="BW72" s="59">
        <f t="shared" si="32"/>
        <v>0</v>
      </c>
      <c r="BX72" s="59">
        <f t="shared" si="32"/>
        <v>0</v>
      </c>
      <c r="BY72" s="59">
        <f t="shared" si="32"/>
        <v>0</v>
      </c>
      <c r="BZ72" s="59">
        <f t="shared" si="32"/>
        <v>0</v>
      </c>
      <c r="CA72" s="59">
        <f t="shared" si="32"/>
        <v>0</v>
      </c>
      <c r="CB72" s="59">
        <f t="shared" si="32"/>
        <v>0</v>
      </c>
      <c r="CC72" s="59">
        <f t="shared" si="32"/>
        <v>0</v>
      </c>
      <c r="CD72" s="59">
        <f t="shared" si="32"/>
        <v>0</v>
      </c>
      <c r="CE72" s="59">
        <f t="shared" si="32"/>
        <v>0</v>
      </c>
      <c r="CF72" s="59">
        <f t="shared" si="32"/>
        <v>0</v>
      </c>
      <c r="CG72" s="59">
        <f t="shared" si="32"/>
        <v>0</v>
      </c>
      <c r="CH72" s="59">
        <f t="shared" si="32"/>
        <v>0</v>
      </c>
      <c r="CI72" s="59">
        <f t="shared" si="32"/>
        <v>0</v>
      </c>
      <c r="CJ72" s="59">
        <f t="shared" si="32"/>
        <v>0</v>
      </c>
      <c r="CK72" s="59">
        <f t="shared" si="32"/>
        <v>0</v>
      </c>
      <c r="CL72" s="59">
        <f t="shared" si="32"/>
        <v>0</v>
      </c>
      <c r="CM72" s="59">
        <f t="shared" si="32"/>
        <v>0</v>
      </c>
      <c r="CN72" s="59">
        <f t="shared" si="32"/>
        <v>0</v>
      </c>
      <c r="CO72" s="59">
        <f t="shared" si="32"/>
        <v>0</v>
      </c>
      <c r="CP72" s="59">
        <f t="shared" si="32"/>
        <v>0</v>
      </c>
      <c r="CQ72" s="59">
        <f t="shared" si="32"/>
        <v>0</v>
      </c>
      <c r="CR72" s="59">
        <f t="shared" si="32"/>
        <v>0</v>
      </c>
      <c r="CS72" s="59">
        <f t="shared" si="32"/>
        <v>0</v>
      </c>
      <c r="CT72" s="59">
        <f t="shared" si="32"/>
        <v>0</v>
      </c>
      <c r="CU72" s="59">
        <f t="shared" si="32"/>
        <v>0</v>
      </c>
      <c r="CV72" s="59">
        <f t="shared" si="32"/>
        <v>0</v>
      </c>
      <c r="CW72" s="59">
        <f t="shared" si="32"/>
        <v>0</v>
      </c>
      <c r="CX72" s="59">
        <f t="shared" si="32"/>
        <v>0</v>
      </c>
      <c r="CY72" s="59">
        <f t="shared" si="32"/>
        <v>0</v>
      </c>
      <c r="CZ72" s="391"/>
    </row>
    <row r="73" spans="2:104" x14ac:dyDescent="0.25">
      <c r="B73" s="392"/>
      <c r="C73" s="39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391"/>
    </row>
    <row r="74" spans="2:104" x14ac:dyDescent="0.25">
      <c r="B74" s="405" t="s">
        <v>63</v>
      </c>
      <c r="C74" s="39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0"/>
      <c r="CA74" s="50"/>
      <c r="CB74" s="50"/>
      <c r="CC74" s="50"/>
      <c r="CD74" s="50"/>
      <c r="CE74" s="50"/>
      <c r="CF74" s="50"/>
      <c r="CG74" s="50"/>
      <c r="CH74" s="50"/>
      <c r="CI74" s="50"/>
      <c r="CJ74" s="50"/>
      <c r="CK74" s="50"/>
      <c r="CL74" s="50"/>
      <c r="CM74" s="50"/>
      <c r="CN74" s="50"/>
      <c r="CO74" s="50"/>
      <c r="CP74" s="50"/>
      <c r="CQ74" s="50"/>
      <c r="CR74" s="50"/>
      <c r="CS74" s="50"/>
      <c r="CT74" s="50"/>
      <c r="CU74" s="50"/>
      <c r="CV74" s="50"/>
      <c r="CW74" s="50"/>
      <c r="CX74" s="50"/>
      <c r="CY74" s="50"/>
      <c r="CZ74" s="391"/>
    </row>
    <row r="75" spans="2:104" x14ac:dyDescent="0.25">
      <c r="B75" s="393" t="s">
        <v>170</v>
      </c>
      <c r="C75" s="390" t="s">
        <v>121</v>
      </c>
      <c r="D75" s="58">
        <f>'Data Input - Option 5'!H117</f>
        <v>0</v>
      </c>
      <c r="E75" s="58">
        <f>'Data Input - Option 5'!I117</f>
        <v>0</v>
      </c>
      <c r="F75" s="58">
        <f>'Data Input - Option 5'!J117</f>
        <v>0</v>
      </c>
      <c r="G75" s="58">
        <f>'Data Input - Option 5'!K117</f>
        <v>0</v>
      </c>
      <c r="H75" s="58">
        <f>'Data Input - Option 5'!L117</f>
        <v>0</v>
      </c>
      <c r="I75" s="58">
        <f>'Data Input - Option 5'!M117</f>
        <v>0</v>
      </c>
      <c r="J75" s="58">
        <f>'Data Input - Option 5'!N117</f>
        <v>0</v>
      </c>
      <c r="K75" s="58">
        <f>'Data Input - Option 5'!O117</f>
        <v>0</v>
      </c>
      <c r="L75" s="58">
        <f>'Data Input - Option 5'!P117</f>
        <v>0</v>
      </c>
      <c r="M75" s="58">
        <f>'Data Input - Option 5'!Q117</f>
        <v>0</v>
      </c>
      <c r="N75" s="58">
        <f>'Data Input - Option 5'!R117</f>
        <v>0</v>
      </c>
      <c r="O75" s="58">
        <f>'Data Input - Option 5'!S117</f>
        <v>0</v>
      </c>
      <c r="P75" s="58">
        <f>'Data Input - Option 5'!T117</f>
        <v>0</v>
      </c>
      <c r="Q75" s="58">
        <f>'Data Input - Option 5'!U117</f>
        <v>0</v>
      </c>
      <c r="R75" s="58">
        <f>'Data Input - Option 5'!V117</f>
        <v>0</v>
      </c>
      <c r="S75" s="58">
        <f>'Data Input - Option 5'!W117</f>
        <v>0</v>
      </c>
      <c r="T75" s="58">
        <f>'Data Input - Option 5'!X117</f>
        <v>0</v>
      </c>
      <c r="U75" s="58">
        <f>'Data Input - Option 5'!Y117</f>
        <v>0</v>
      </c>
      <c r="V75" s="58">
        <f>'Data Input - Option 5'!Z117</f>
        <v>0</v>
      </c>
      <c r="W75" s="58">
        <f>'Data Input - Option 5'!AA117</f>
        <v>0</v>
      </c>
      <c r="X75" s="58">
        <f>'Data Input - Option 5'!AB117</f>
        <v>0</v>
      </c>
      <c r="Y75" s="58">
        <f>'Data Input - Option 5'!AC117</f>
        <v>0</v>
      </c>
      <c r="Z75" s="58">
        <f>'Data Input - Option 5'!AD117</f>
        <v>0</v>
      </c>
      <c r="AA75" s="58">
        <f>'Data Input - Option 5'!AE117</f>
        <v>0</v>
      </c>
      <c r="AB75" s="58">
        <f>'Data Input - Option 5'!AF117</f>
        <v>0</v>
      </c>
      <c r="AC75" s="58">
        <f>'Data Input - Option 5'!AG117</f>
        <v>0</v>
      </c>
      <c r="AD75" s="58">
        <f>'Data Input - Option 5'!AH117</f>
        <v>0</v>
      </c>
      <c r="AE75" s="58">
        <f>'Data Input - Option 5'!AI117</f>
        <v>0</v>
      </c>
      <c r="AF75" s="58">
        <f>'Data Input - Option 5'!AJ117</f>
        <v>0</v>
      </c>
      <c r="AG75" s="58">
        <f>'Data Input - Option 5'!AK117</f>
        <v>0</v>
      </c>
      <c r="AH75" s="58">
        <f>'Data Input - Option 5'!AL117</f>
        <v>0</v>
      </c>
      <c r="AI75" s="58">
        <f>'Data Input - Option 5'!AM117</f>
        <v>0</v>
      </c>
      <c r="AJ75" s="58">
        <f>'Data Input - Option 5'!AN117</f>
        <v>0</v>
      </c>
      <c r="AK75" s="58">
        <f>'Data Input - Option 5'!AO117</f>
        <v>0</v>
      </c>
      <c r="AL75" s="58">
        <f>'Data Input - Option 5'!AP117</f>
        <v>0</v>
      </c>
      <c r="AM75" s="58">
        <f>'Data Input - Option 5'!AQ117</f>
        <v>0</v>
      </c>
      <c r="AN75" s="58">
        <f>'Data Input - Option 5'!AR117</f>
        <v>0</v>
      </c>
      <c r="AO75" s="58">
        <f>'Data Input - Option 5'!AS117</f>
        <v>0</v>
      </c>
      <c r="AP75" s="58">
        <f>'Data Input - Option 5'!AT117</f>
        <v>0</v>
      </c>
      <c r="AQ75" s="58">
        <f>'Data Input - Option 5'!AU117</f>
        <v>0</v>
      </c>
      <c r="AR75" s="58">
        <f>'Data Input - Option 5'!AV117</f>
        <v>0</v>
      </c>
      <c r="AS75" s="58">
        <f>'Data Input - Option 5'!AW117</f>
        <v>0</v>
      </c>
      <c r="AT75" s="58">
        <f>'Data Input - Option 5'!AX117</f>
        <v>0</v>
      </c>
      <c r="AU75" s="58">
        <f>'Data Input - Option 5'!AY117</f>
        <v>0</v>
      </c>
      <c r="AV75" s="58">
        <f>'Data Input - Option 5'!AZ117</f>
        <v>0</v>
      </c>
      <c r="AW75" s="58">
        <f>'Data Input - Option 5'!BA117</f>
        <v>0</v>
      </c>
      <c r="AX75" s="58">
        <f>'Data Input - Option 5'!BB117</f>
        <v>0</v>
      </c>
      <c r="AY75" s="58">
        <f>'Data Input - Option 5'!BC117</f>
        <v>0</v>
      </c>
      <c r="AZ75" s="58">
        <f>'Data Input - Option 5'!BD117</f>
        <v>0</v>
      </c>
      <c r="BA75" s="58">
        <f>'Data Input - Option 5'!BE117</f>
        <v>0</v>
      </c>
      <c r="BB75" s="58">
        <f>'Data Input - Option 5'!BF117</f>
        <v>0</v>
      </c>
      <c r="BC75" s="58">
        <f>'Data Input - Option 5'!BG117</f>
        <v>0</v>
      </c>
      <c r="BD75" s="58">
        <f>'Data Input - Option 5'!BH117</f>
        <v>0</v>
      </c>
      <c r="BE75" s="58">
        <f>'Data Input - Option 5'!BI117</f>
        <v>0</v>
      </c>
      <c r="BF75" s="58">
        <f>'Data Input - Option 5'!BJ117</f>
        <v>0</v>
      </c>
      <c r="BG75" s="58">
        <f>'Data Input - Option 5'!BK117</f>
        <v>0</v>
      </c>
      <c r="BH75" s="58">
        <f>'Data Input - Option 5'!BL117</f>
        <v>0</v>
      </c>
      <c r="BI75" s="58">
        <f>'Data Input - Option 5'!BM117</f>
        <v>0</v>
      </c>
      <c r="BJ75" s="58">
        <f>'Data Input - Option 5'!BN117</f>
        <v>0</v>
      </c>
      <c r="BK75" s="58">
        <f>'Data Input - Option 5'!BO117</f>
        <v>0</v>
      </c>
      <c r="BL75" s="58">
        <f>'Data Input - Option 5'!BP117</f>
        <v>0</v>
      </c>
      <c r="BM75" s="58">
        <f>'Data Input - Option 5'!BQ117</f>
        <v>0</v>
      </c>
      <c r="BN75" s="58">
        <f>'Data Input - Option 5'!BR117</f>
        <v>0</v>
      </c>
      <c r="BO75" s="58">
        <f>'Data Input - Option 5'!BS117</f>
        <v>0</v>
      </c>
      <c r="BP75" s="58">
        <f>'Data Input - Option 5'!BT117</f>
        <v>0</v>
      </c>
      <c r="BQ75" s="58">
        <f>'Data Input - Option 5'!BU117</f>
        <v>0</v>
      </c>
      <c r="BR75" s="58">
        <f>'Data Input - Option 5'!BV117</f>
        <v>0</v>
      </c>
      <c r="BS75" s="58">
        <f>'Data Input - Option 5'!BW117</f>
        <v>0</v>
      </c>
      <c r="BT75" s="58">
        <f>'Data Input - Option 5'!BX117</f>
        <v>0</v>
      </c>
      <c r="BU75" s="58">
        <f>'Data Input - Option 5'!BY117</f>
        <v>0</v>
      </c>
      <c r="BV75" s="58">
        <f>'Data Input - Option 5'!BZ117</f>
        <v>0</v>
      </c>
      <c r="BW75" s="58">
        <f>'Data Input - Option 5'!CA117</f>
        <v>0</v>
      </c>
      <c r="BX75" s="58">
        <f>'Data Input - Option 5'!CB117</f>
        <v>0</v>
      </c>
      <c r="BY75" s="58">
        <f>'Data Input - Option 5'!CC117</f>
        <v>0</v>
      </c>
      <c r="BZ75" s="58">
        <f>'Data Input - Option 5'!CD117</f>
        <v>0</v>
      </c>
      <c r="CA75" s="58">
        <f>'Data Input - Option 5'!CE117</f>
        <v>0</v>
      </c>
      <c r="CB75" s="58">
        <f>'Data Input - Option 5'!CF117</f>
        <v>0</v>
      </c>
      <c r="CC75" s="58">
        <f>'Data Input - Option 5'!CG117</f>
        <v>0</v>
      </c>
      <c r="CD75" s="58">
        <f>'Data Input - Option 5'!CH117</f>
        <v>0</v>
      </c>
      <c r="CE75" s="58">
        <f>'Data Input - Option 5'!CI117</f>
        <v>0</v>
      </c>
      <c r="CF75" s="58">
        <f>'Data Input - Option 5'!CJ117</f>
        <v>0</v>
      </c>
      <c r="CG75" s="58">
        <f>'Data Input - Option 5'!CK117</f>
        <v>0</v>
      </c>
      <c r="CH75" s="58">
        <f>'Data Input - Option 5'!CL117</f>
        <v>0</v>
      </c>
      <c r="CI75" s="58">
        <f>'Data Input - Option 5'!CM117</f>
        <v>0</v>
      </c>
      <c r="CJ75" s="58">
        <f>'Data Input - Option 5'!CN117</f>
        <v>0</v>
      </c>
      <c r="CK75" s="58">
        <f>'Data Input - Option 5'!CO117</f>
        <v>0</v>
      </c>
      <c r="CL75" s="58">
        <f>'Data Input - Option 5'!CP117</f>
        <v>0</v>
      </c>
      <c r="CM75" s="58">
        <f>'Data Input - Option 5'!CQ117</f>
        <v>0</v>
      </c>
      <c r="CN75" s="58">
        <f>'Data Input - Option 5'!CR117</f>
        <v>0</v>
      </c>
      <c r="CO75" s="58">
        <f>'Data Input - Option 5'!CS117</f>
        <v>0</v>
      </c>
      <c r="CP75" s="58">
        <f>'Data Input - Option 5'!CT117</f>
        <v>0</v>
      </c>
      <c r="CQ75" s="58">
        <f>'Data Input - Option 5'!CU117</f>
        <v>0</v>
      </c>
      <c r="CR75" s="58">
        <f>'Data Input - Option 5'!CV117</f>
        <v>0</v>
      </c>
      <c r="CS75" s="58">
        <f>'Data Input - Option 5'!CW117</f>
        <v>0</v>
      </c>
      <c r="CT75" s="58">
        <f>'Data Input - Option 5'!CX117</f>
        <v>0</v>
      </c>
      <c r="CU75" s="58">
        <f>'Data Input - Option 5'!CY117</f>
        <v>0</v>
      </c>
      <c r="CV75" s="58">
        <f>'Data Input - Option 5'!CZ117</f>
        <v>0</v>
      </c>
      <c r="CW75" s="58">
        <f>'Data Input - Option 5'!DA117</f>
        <v>0</v>
      </c>
      <c r="CX75" s="58">
        <f>'Data Input - Option 5'!DB117</f>
        <v>0</v>
      </c>
      <c r="CY75" s="58">
        <f>'Data Input - Option 5'!DC117</f>
        <v>0</v>
      </c>
      <c r="CZ75" s="391"/>
    </row>
    <row r="76" spans="2:104" x14ac:dyDescent="0.25">
      <c r="B76" s="393" t="s">
        <v>171</v>
      </c>
      <c r="C76" s="9" t="s">
        <v>1117</v>
      </c>
      <c r="D76" s="59">
        <f>IFERROR(IF('Data Input - General'!$F$12="Yes",HLOOKUP(Calc_Option5!D$6,'Carbon Prices'!$D$9:$CH$15,3,FALSE),HLOOKUP(Calc_Option5!D$6,'Carbon Prices'!$D$9:$CH$15,6,FALSE)),0)</f>
        <v>0</v>
      </c>
      <c r="E76" s="59">
        <f>IFERROR(IF('Data Input - General'!$F$12="Yes",HLOOKUP(Calc_Option5!E$6,'Carbon Prices'!$D$9:$CH$15,3,FALSE),HLOOKUP(Calc_Option5!E$6,'Carbon Prices'!$D$9:$CH$15,6,FALSE)),0)</f>
        <v>0</v>
      </c>
      <c r="F76" s="59">
        <f>IFERROR(IF('Data Input - General'!$F$12="Yes",HLOOKUP(Calc_Option5!F$6,'Carbon Prices'!$D$9:$CH$15,3,FALSE),HLOOKUP(Calc_Option5!F$6,'Carbon Prices'!$D$9:$CH$15,6,FALSE)),0)</f>
        <v>0</v>
      </c>
      <c r="G76" s="59">
        <f>IFERROR(IF('Data Input - General'!$F$12="Yes",HLOOKUP(Calc_Option5!G$6,'Carbon Prices'!$D$9:$CH$15,3,FALSE),HLOOKUP(Calc_Option5!G$6,'Carbon Prices'!$D$9:$CH$15,6,FALSE)),0)</f>
        <v>0</v>
      </c>
      <c r="H76" s="59">
        <f>IFERROR(IF('Data Input - General'!$F$12="Yes",HLOOKUP(Calc_Option5!H$6,'Carbon Prices'!$D$9:$CH$15,3,FALSE),HLOOKUP(Calc_Option5!H$6,'Carbon Prices'!$D$9:$CH$15,6,FALSE)),0)</f>
        <v>0</v>
      </c>
      <c r="I76" s="59">
        <f>IFERROR(IF('Data Input - General'!$F$12="Yes",HLOOKUP(Calc_Option5!I$6,'Carbon Prices'!$D$9:$CH$15,3,FALSE),HLOOKUP(Calc_Option5!I$6,'Carbon Prices'!$D$9:$CH$15,6,FALSE)),0)</f>
        <v>0</v>
      </c>
      <c r="J76" s="59">
        <f>IFERROR(IF('Data Input - General'!$F$12="Yes",HLOOKUP(Calc_Option5!J$6,'Carbon Prices'!$D$9:$CH$15,3,FALSE),HLOOKUP(Calc_Option5!J$6,'Carbon Prices'!$D$9:$CH$15,6,FALSE)),0)</f>
        <v>0</v>
      </c>
      <c r="K76" s="59">
        <f>IFERROR(IF('Data Input - General'!$F$12="Yes",HLOOKUP(Calc_Option5!K$6,'Carbon Prices'!$D$9:$CH$15,3,FALSE),HLOOKUP(Calc_Option5!K$6,'Carbon Prices'!$D$9:$CH$15,6,FALSE)),0)</f>
        <v>0</v>
      </c>
      <c r="L76" s="59">
        <f>IFERROR(IF('Data Input - General'!$F$12="Yes",HLOOKUP(Calc_Option5!L$6,'Carbon Prices'!$D$9:$CH$15,3,FALSE),HLOOKUP(Calc_Option5!L$6,'Carbon Prices'!$D$9:$CH$15,6,FALSE)),0)</f>
        <v>0</v>
      </c>
      <c r="M76" s="59">
        <f>IFERROR(IF('Data Input - General'!$F$12="Yes",HLOOKUP(Calc_Option5!M$6,'Carbon Prices'!$D$9:$CH$15,3,FALSE),HLOOKUP(Calc_Option5!M$6,'Carbon Prices'!$D$9:$CH$15,6,FALSE)),0)</f>
        <v>0</v>
      </c>
      <c r="N76" s="59">
        <f>IFERROR(IF('Data Input - General'!$F$12="Yes",HLOOKUP(Calc_Option5!N$6,'Carbon Prices'!$D$9:$CH$15,3,FALSE),HLOOKUP(Calc_Option5!N$6,'Carbon Prices'!$D$9:$CH$15,6,FALSE)),0)</f>
        <v>0</v>
      </c>
      <c r="O76" s="59">
        <f>IFERROR(IF('Data Input - General'!$F$12="Yes",HLOOKUP(Calc_Option5!O$6,'Carbon Prices'!$D$9:$CH$15,3,FALSE),HLOOKUP(Calc_Option5!O$6,'Carbon Prices'!$D$9:$CH$15,6,FALSE)),0)</f>
        <v>0</v>
      </c>
      <c r="P76" s="59">
        <f>IFERROR(IF('Data Input - General'!$F$12="Yes",HLOOKUP(Calc_Option5!P$6,'Carbon Prices'!$D$9:$CH$15,3,FALSE),HLOOKUP(Calc_Option5!P$6,'Carbon Prices'!$D$9:$CH$15,6,FALSE)),0)</f>
        <v>0</v>
      </c>
      <c r="Q76" s="59">
        <f>IFERROR(IF('Data Input - General'!$F$12="Yes",HLOOKUP(Calc_Option5!Q$6,'Carbon Prices'!$D$9:$CH$15,3,FALSE),HLOOKUP(Calc_Option5!Q$6,'Carbon Prices'!$D$9:$CH$15,6,FALSE)),0)</f>
        <v>0</v>
      </c>
      <c r="R76" s="59">
        <f>IFERROR(IF('Data Input - General'!$F$12="Yes",HLOOKUP(Calc_Option5!R$6,'Carbon Prices'!$D$9:$CH$15,3,FALSE),HLOOKUP(Calc_Option5!R$6,'Carbon Prices'!$D$9:$CH$15,6,FALSE)),0)</f>
        <v>0</v>
      </c>
      <c r="S76" s="59">
        <f>IFERROR(IF('Data Input - General'!$F$12="Yes",HLOOKUP(Calc_Option5!S$6,'Carbon Prices'!$D$9:$CH$15,3,FALSE),HLOOKUP(Calc_Option5!S$6,'Carbon Prices'!$D$9:$CH$15,6,FALSE)),0)</f>
        <v>0</v>
      </c>
      <c r="T76" s="59">
        <f>IFERROR(IF('Data Input - General'!$F$12="Yes",HLOOKUP(Calc_Option5!T$6,'Carbon Prices'!$D$9:$CH$15,3,FALSE),HLOOKUP(Calc_Option5!T$6,'Carbon Prices'!$D$9:$CH$15,6,FALSE)),0)</f>
        <v>0</v>
      </c>
      <c r="U76" s="59">
        <f>IFERROR(IF('Data Input - General'!$F$12="Yes",HLOOKUP(Calc_Option5!U$6,'Carbon Prices'!$D$9:$CH$15,3,FALSE),HLOOKUP(Calc_Option5!U$6,'Carbon Prices'!$D$9:$CH$15,6,FALSE)),0)</f>
        <v>0</v>
      </c>
      <c r="V76" s="59">
        <f>IFERROR(IF('Data Input - General'!$F$12="Yes",HLOOKUP(Calc_Option5!V$6,'Carbon Prices'!$D$9:$CH$15,3,FALSE),HLOOKUP(Calc_Option5!V$6,'Carbon Prices'!$D$9:$CH$15,6,FALSE)),0)</f>
        <v>0</v>
      </c>
      <c r="W76" s="59">
        <f>IFERROR(IF('Data Input - General'!$F$12="Yes",HLOOKUP(Calc_Option5!W$6,'Carbon Prices'!$D$9:$CH$15,3,FALSE),HLOOKUP(Calc_Option5!W$6,'Carbon Prices'!$D$9:$CH$15,6,FALSE)),0)</f>
        <v>0</v>
      </c>
      <c r="X76" s="59">
        <f>IFERROR(IF('Data Input - General'!$F$12="Yes",HLOOKUP(Calc_Option5!X$6,'Carbon Prices'!$D$9:$CH$15,3,FALSE),HLOOKUP(Calc_Option5!X$6,'Carbon Prices'!$D$9:$CH$15,6,FALSE)),0)</f>
        <v>0</v>
      </c>
      <c r="Y76" s="59">
        <f>IFERROR(IF('Data Input - General'!$F$12="Yes",HLOOKUP(Calc_Option5!Y$6,'Carbon Prices'!$D$9:$CH$15,3,FALSE),HLOOKUP(Calc_Option5!Y$6,'Carbon Prices'!$D$9:$CH$15,6,FALSE)),0)</f>
        <v>0</v>
      </c>
      <c r="Z76" s="59">
        <f>IFERROR(IF('Data Input - General'!$F$12="Yes",HLOOKUP(Calc_Option5!Z$6,'Carbon Prices'!$D$9:$CH$15,3,FALSE),HLOOKUP(Calc_Option5!Z$6,'Carbon Prices'!$D$9:$CH$15,6,FALSE)),0)</f>
        <v>0</v>
      </c>
      <c r="AA76" s="59">
        <f>IFERROR(IF('Data Input - General'!$F$12="Yes",HLOOKUP(Calc_Option5!AA$6,'Carbon Prices'!$D$9:$CH$15,3,FALSE),HLOOKUP(Calc_Option5!AA$6,'Carbon Prices'!$D$9:$CH$15,6,FALSE)),0)</f>
        <v>0</v>
      </c>
      <c r="AB76" s="59">
        <f>IFERROR(IF('Data Input - General'!$F$12="Yes",HLOOKUP(Calc_Option5!AB$6,'Carbon Prices'!$D$9:$CH$15,3,FALSE),HLOOKUP(Calc_Option5!AB$6,'Carbon Prices'!$D$9:$CH$15,6,FALSE)),0)</f>
        <v>0</v>
      </c>
      <c r="AC76" s="59">
        <f>IFERROR(IF('Data Input - General'!$F$12="Yes",HLOOKUP(Calc_Option5!AC$6,'Carbon Prices'!$D$9:$CH$15,3,FALSE),HLOOKUP(Calc_Option5!AC$6,'Carbon Prices'!$D$9:$CH$15,6,FALSE)),0)</f>
        <v>0</v>
      </c>
      <c r="AD76" s="59">
        <f>IFERROR(IF('Data Input - General'!$F$12="Yes",HLOOKUP(Calc_Option5!AD$6,'Carbon Prices'!$D$9:$CH$15,3,FALSE),HLOOKUP(Calc_Option5!AD$6,'Carbon Prices'!$D$9:$CH$15,6,FALSE)),0)</f>
        <v>0</v>
      </c>
      <c r="AE76" s="59">
        <f>IFERROR(IF('Data Input - General'!$F$12="Yes",HLOOKUP(Calc_Option5!AE$6,'Carbon Prices'!$D$9:$CH$15,3,FALSE),HLOOKUP(Calc_Option5!AE$6,'Carbon Prices'!$D$9:$CH$15,6,FALSE)),0)</f>
        <v>0</v>
      </c>
      <c r="AF76" s="59">
        <f>IFERROR(IF('Data Input - General'!$F$12="Yes",HLOOKUP(Calc_Option5!AF$6,'Carbon Prices'!$D$9:$CH$15,3,FALSE),HLOOKUP(Calc_Option5!AF$6,'Carbon Prices'!$D$9:$CH$15,6,FALSE)),0)</f>
        <v>0</v>
      </c>
      <c r="AG76" s="59">
        <f>IFERROR(IF('Data Input - General'!$F$12="Yes",HLOOKUP(Calc_Option5!AG$6,'Carbon Prices'!$D$9:$CH$15,3,FALSE),HLOOKUP(Calc_Option5!AG$6,'Carbon Prices'!$D$9:$CH$15,6,FALSE)),0)</f>
        <v>0</v>
      </c>
      <c r="AH76" s="59">
        <f>IFERROR(IF('Data Input - General'!$F$12="Yes",HLOOKUP(Calc_Option5!AH$6,'Carbon Prices'!$D$9:$CH$15,3,FALSE),HLOOKUP(Calc_Option5!AH$6,'Carbon Prices'!$D$9:$CH$15,6,FALSE)),0)</f>
        <v>0</v>
      </c>
      <c r="AI76" s="59">
        <f>IFERROR(IF('Data Input - General'!$F$12="Yes",HLOOKUP(Calc_Option5!AI$6,'Carbon Prices'!$D$9:$CH$15,3,FALSE),HLOOKUP(Calc_Option5!AI$6,'Carbon Prices'!$D$9:$CH$15,6,FALSE)),0)</f>
        <v>0</v>
      </c>
      <c r="AJ76" s="59">
        <f>IFERROR(IF('Data Input - General'!$F$12="Yes",HLOOKUP(Calc_Option5!AJ$6,'Carbon Prices'!$D$9:$CH$15,3,FALSE),HLOOKUP(Calc_Option5!AJ$6,'Carbon Prices'!$D$9:$CH$15,6,FALSE)),0)</f>
        <v>0</v>
      </c>
      <c r="AK76" s="59">
        <f>IFERROR(IF('Data Input - General'!$F$12="Yes",HLOOKUP(Calc_Option5!AK$6,'Carbon Prices'!$D$9:$CH$15,3,FALSE),HLOOKUP(Calc_Option5!AK$6,'Carbon Prices'!$D$9:$CH$15,6,FALSE)),0)</f>
        <v>0</v>
      </c>
      <c r="AL76" s="59">
        <f>IFERROR(IF('Data Input - General'!$F$12="Yes",HLOOKUP(Calc_Option5!AL$6,'Carbon Prices'!$D$9:$CH$15,3,FALSE),HLOOKUP(Calc_Option5!AL$6,'Carbon Prices'!$D$9:$CH$15,6,FALSE)),0)</f>
        <v>0</v>
      </c>
      <c r="AM76" s="59">
        <f>IFERROR(IF('Data Input - General'!$F$12="Yes",HLOOKUP(Calc_Option5!AM$6,'Carbon Prices'!$D$9:$CH$15,3,FALSE),HLOOKUP(Calc_Option5!AM$6,'Carbon Prices'!$D$9:$CH$15,6,FALSE)),0)</f>
        <v>0</v>
      </c>
      <c r="AN76" s="59">
        <f>IFERROR(IF('Data Input - General'!$F$12="Yes",HLOOKUP(Calc_Option5!AN$6,'Carbon Prices'!$D$9:$CH$15,3,FALSE),HLOOKUP(Calc_Option5!AN$6,'Carbon Prices'!$D$9:$CH$15,6,FALSE)),0)</f>
        <v>0</v>
      </c>
      <c r="AO76" s="59">
        <f>IFERROR(IF('Data Input - General'!$F$12="Yes",HLOOKUP(Calc_Option5!AO$6,'Carbon Prices'!$D$9:$CH$15,3,FALSE),HLOOKUP(Calc_Option5!AO$6,'Carbon Prices'!$D$9:$CH$15,6,FALSE)),0)</f>
        <v>0</v>
      </c>
      <c r="AP76" s="59">
        <f>IFERROR(IF('Data Input - General'!$F$12="Yes",HLOOKUP(Calc_Option5!AP$6,'Carbon Prices'!$D$9:$CH$15,3,FALSE),HLOOKUP(Calc_Option5!AP$6,'Carbon Prices'!$D$9:$CH$15,6,FALSE)),0)</f>
        <v>0</v>
      </c>
      <c r="AQ76" s="59">
        <f>IFERROR(IF('Data Input - General'!$F$12="Yes",HLOOKUP(Calc_Option5!AQ$6,'Carbon Prices'!$D$9:$CH$15,3,FALSE),HLOOKUP(Calc_Option5!AQ$6,'Carbon Prices'!$D$9:$CH$15,6,FALSE)),0)</f>
        <v>0</v>
      </c>
      <c r="AR76" s="59">
        <f>IFERROR(IF('Data Input - General'!$F$12="Yes",HLOOKUP(Calc_Option5!AR$6,'Carbon Prices'!$D$9:$CH$15,3,FALSE),HLOOKUP(Calc_Option5!AR$6,'Carbon Prices'!$D$9:$CH$15,6,FALSE)),0)</f>
        <v>0</v>
      </c>
      <c r="AS76" s="59">
        <f>IFERROR(IF('Data Input - General'!$F$12="Yes",HLOOKUP(Calc_Option5!AS$6,'Carbon Prices'!$D$9:$CH$15,3,FALSE),HLOOKUP(Calc_Option5!AS$6,'Carbon Prices'!$D$9:$CH$15,6,FALSE)),0)</f>
        <v>0</v>
      </c>
      <c r="AT76" s="59">
        <f>IFERROR(IF('Data Input - General'!$F$12="Yes",HLOOKUP(Calc_Option5!AT$6,'Carbon Prices'!$D$9:$CH$15,3,FALSE),HLOOKUP(Calc_Option5!AT$6,'Carbon Prices'!$D$9:$CH$15,6,FALSE)),0)</f>
        <v>0</v>
      </c>
      <c r="AU76" s="59">
        <f>IFERROR(IF('Data Input - General'!$F$12="Yes",HLOOKUP(Calc_Option5!AU$6,'Carbon Prices'!$D$9:$CH$15,3,FALSE),HLOOKUP(Calc_Option5!AU$6,'Carbon Prices'!$D$9:$CH$15,6,FALSE)),0)</f>
        <v>0</v>
      </c>
      <c r="AV76" s="59">
        <f>IFERROR(IF('Data Input - General'!$F$12="Yes",HLOOKUP(Calc_Option5!AV$6,'Carbon Prices'!$D$9:$CH$15,3,FALSE),HLOOKUP(Calc_Option5!AV$6,'Carbon Prices'!$D$9:$CH$15,6,FALSE)),0)</f>
        <v>0</v>
      </c>
      <c r="AW76" s="59">
        <f>IFERROR(IF('Data Input - General'!$F$12="Yes",HLOOKUP(Calc_Option5!AW$6,'Carbon Prices'!$D$9:$CH$15,3,FALSE),HLOOKUP(Calc_Option5!AW$6,'Carbon Prices'!$D$9:$CH$15,6,FALSE)),0)</f>
        <v>0</v>
      </c>
      <c r="AX76" s="59">
        <f>IFERROR(IF('Data Input - General'!$F$12="Yes",HLOOKUP(Calc_Option5!AX$6,'Carbon Prices'!$D$9:$CH$15,3,FALSE),HLOOKUP(Calc_Option5!AX$6,'Carbon Prices'!$D$9:$CH$15,6,FALSE)),0)</f>
        <v>0</v>
      </c>
      <c r="AY76" s="59">
        <f>IFERROR(IF('Data Input - General'!$F$12="Yes",HLOOKUP(Calc_Option5!AY$6,'Carbon Prices'!$D$9:$CH$15,3,FALSE),HLOOKUP(Calc_Option5!AY$6,'Carbon Prices'!$D$9:$CH$15,6,FALSE)),0)</f>
        <v>0</v>
      </c>
      <c r="AZ76" s="59">
        <f>IFERROR(IF('Data Input - General'!$F$12="Yes",HLOOKUP(Calc_Option5!AZ$6,'Carbon Prices'!$D$9:$CH$15,3,FALSE),HLOOKUP(Calc_Option5!AZ$6,'Carbon Prices'!$D$9:$CH$15,6,FALSE)),0)</f>
        <v>0</v>
      </c>
      <c r="BA76" s="59">
        <f>IFERROR(IF('Data Input - General'!$F$12="Yes",HLOOKUP(Calc_Option5!BA$6,'Carbon Prices'!$D$9:$CH$15,3,FALSE),HLOOKUP(Calc_Option5!BA$6,'Carbon Prices'!$D$9:$CH$15,6,FALSE)),0)</f>
        <v>0</v>
      </c>
      <c r="BB76" s="59">
        <f>IFERROR(IF('Data Input - General'!$F$12="Yes",HLOOKUP(Calc_Option5!BB$6,'Carbon Prices'!$D$9:$CH$15,3,FALSE),HLOOKUP(Calc_Option5!BB$6,'Carbon Prices'!$D$9:$CH$15,6,FALSE)),0)</f>
        <v>0</v>
      </c>
      <c r="BC76" s="59">
        <f>IFERROR(IF('Data Input - General'!$F$12="Yes",HLOOKUP(Calc_Option5!BC$6,'Carbon Prices'!$D$9:$CH$15,3,FALSE),HLOOKUP(Calc_Option5!BC$6,'Carbon Prices'!$D$9:$CH$15,6,FALSE)),0)</f>
        <v>0</v>
      </c>
      <c r="BD76" s="59">
        <f>IFERROR(IF('Data Input - General'!$F$12="Yes",HLOOKUP(Calc_Option5!BD$6,'Carbon Prices'!$D$9:$CH$15,3,FALSE),HLOOKUP(Calc_Option5!BD$6,'Carbon Prices'!$D$9:$CH$15,6,FALSE)),0)</f>
        <v>0</v>
      </c>
      <c r="BE76" s="59">
        <f>IFERROR(IF('Data Input - General'!$F$12="Yes",HLOOKUP(Calc_Option5!BE$6,'Carbon Prices'!$D$9:$CH$15,3,FALSE),HLOOKUP(Calc_Option5!BE$6,'Carbon Prices'!$D$9:$CH$15,6,FALSE)),0)</f>
        <v>0</v>
      </c>
      <c r="BF76" s="59">
        <f>IFERROR(IF('Data Input - General'!$F$12="Yes",HLOOKUP(Calc_Option5!BF$6,'Carbon Prices'!$D$9:$CH$15,3,FALSE),HLOOKUP(Calc_Option5!BF$6,'Carbon Prices'!$D$9:$CH$15,6,FALSE)),0)</f>
        <v>0</v>
      </c>
      <c r="BG76" s="59">
        <f>IFERROR(IF('Data Input - General'!$F$12="Yes",HLOOKUP(Calc_Option5!BG$6,'Carbon Prices'!$D$9:$CH$15,3,FALSE),HLOOKUP(Calc_Option5!BG$6,'Carbon Prices'!$D$9:$CH$15,6,FALSE)),0)</f>
        <v>0</v>
      </c>
      <c r="BH76" s="59">
        <f>IFERROR(IF('Data Input - General'!$F$12="Yes",HLOOKUP(Calc_Option5!BH$6,'Carbon Prices'!$D$9:$CH$15,3,FALSE),HLOOKUP(Calc_Option5!BH$6,'Carbon Prices'!$D$9:$CH$15,6,FALSE)),0)</f>
        <v>0</v>
      </c>
      <c r="BI76" s="59">
        <f>IFERROR(IF('Data Input - General'!$F$12="Yes",HLOOKUP(Calc_Option5!BI$6,'Carbon Prices'!$D$9:$CH$15,3,FALSE),HLOOKUP(Calc_Option5!BI$6,'Carbon Prices'!$D$9:$CH$15,6,FALSE)),0)</f>
        <v>0</v>
      </c>
      <c r="BJ76" s="59">
        <f>IFERROR(IF('Data Input - General'!$F$12="Yes",HLOOKUP(Calc_Option5!BJ$6,'Carbon Prices'!$D$9:$CH$15,3,FALSE),HLOOKUP(Calc_Option5!BJ$6,'Carbon Prices'!$D$9:$CH$15,6,FALSE)),0)</f>
        <v>0</v>
      </c>
      <c r="BK76" s="59">
        <f>IFERROR(IF('Data Input - General'!$F$12="Yes",HLOOKUP(Calc_Option5!BK$6,'Carbon Prices'!$D$9:$CH$15,3,FALSE),HLOOKUP(Calc_Option5!BK$6,'Carbon Prices'!$D$9:$CH$15,6,FALSE)),0)</f>
        <v>0</v>
      </c>
      <c r="BL76" s="59">
        <f>IFERROR(IF('Data Input - General'!$F$12="Yes",HLOOKUP(Calc_Option5!BL$6,'Carbon Prices'!$D$9:$CH$15,3,FALSE),HLOOKUP(Calc_Option5!BL$6,'Carbon Prices'!$D$9:$CH$15,6,FALSE)),0)</f>
        <v>0</v>
      </c>
      <c r="BM76" s="59">
        <f>IFERROR(IF('Data Input - General'!$F$12="Yes",HLOOKUP(Calc_Option5!BM$6,'Carbon Prices'!$D$9:$CH$15,3,FALSE),HLOOKUP(Calc_Option5!BM$6,'Carbon Prices'!$D$9:$CH$15,6,FALSE)),0)</f>
        <v>0</v>
      </c>
      <c r="BN76" s="59">
        <f>IFERROR(IF('Data Input - General'!$F$12="Yes",HLOOKUP(Calc_Option5!BN$6,'Carbon Prices'!$D$9:$CH$15,3,FALSE),HLOOKUP(Calc_Option5!BN$6,'Carbon Prices'!$D$9:$CH$15,6,FALSE)),0)</f>
        <v>0</v>
      </c>
      <c r="BO76" s="59">
        <f>IFERROR(IF('Data Input - General'!$F$12="Yes",HLOOKUP(Calc_Option5!BO$6,'Carbon Prices'!$D$9:$CH$15,3,FALSE),HLOOKUP(Calc_Option5!BO$6,'Carbon Prices'!$D$9:$CH$15,6,FALSE)),0)</f>
        <v>0</v>
      </c>
      <c r="BP76" s="59">
        <f>IFERROR(IF('Data Input - General'!$F$12="Yes",HLOOKUP(Calc_Option5!BP$6,'Carbon Prices'!$D$9:$CH$15,3,FALSE),HLOOKUP(Calc_Option5!BP$6,'Carbon Prices'!$D$9:$CH$15,6,FALSE)),0)</f>
        <v>0</v>
      </c>
      <c r="BQ76" s="59">
        <f>IFERROR(IF('Data Input - General'!$F$12="Yes",HLOOKUP(Calc_Option5!BQ$6,'Carbon Prices'!$D$9:$CH$15,3,FALSE),HLOOKUP(Calc_Option5!BQ$6,'Carbon Prices'!$D$9:$CH$15,6,FALSE)),0)</f>
        <v>0</v>
      </c>
      <c r="BR76" s="59">
        <f>IFERROR(IF('Data Input - General'!$F$12="Yes",HLOOKUP(Calc_Option5!BR$6,'Carbon Prices'!$D$9:$CH$15,3,FALSE),HLOOKUP(Calc_Option5!BR$6,'Carbon Prices'!$D$9:$CH$15,6,FALSE)),0)</f>
        <v>0</v>
      </c>
      <c r="BS76" s="59">
        <f>IFERROR(IF('Data Input - General'!$F$12="Yes",HLOOKUP(Calc_Option5!BS$6,'Carbon Prices'!$D$9:$CH$15,3,FALSE),HLOOKUP(Calc_Option5!BS$6,'Carbon Prices'!$D$9:$CH$15,6,FALSE)),0)</f>
        <v>0</v>
      </c>
      <c r="BT76" s="59">
        <f>IFERROR(IF('Data Input - General'!$F$12="Yes",HLOOKUP(Calc_Option5!BT$6,'Carbon Prices'!$D$9:$CH$15,3,FALSE),HLOOKUP(Calc_Option5!BT$6,'Carbon Prices'!$D$9:$CH$15,6,FALSE)),0)</f>
        <v>0</v>
      </c>
      <c r="BU76" s="59">
        <f>IFERROR(IF('Data Input - General'!$F$12="Yes",HLOOKUP(Calc_Option5!BU$6,'Carbon Prices'!$D$9:$CH$15,3,FALSE),HLOOKUP(Calc_Option5!BU$6,'Carbon Prices'!$D$9:$CH$15,6,FALSE)),0)</f>
        <v>0</v>
      </c>
      <c r="BV76" s="59">
        <f>IFERROR(IF('Data Input - General'!$F$12="Yes",HLOOKUP(Calc_Option5!BV$6,'Carbon Prices'!$D$9:$CH$15,3,FALSE),HLOOKUP(Calc_Option5!BV$6,'Carbon Prices'!$D$9:$CH$15,6,FALSE)),0)</f>
        <v>0</v>
      </c>
      <c r="BW76" s="59">
        <f>IFERROR(IF('Data Input - General'!$F$12="Yes",HLOOKUP(Calc_Option5!BW$6,'Carbon Prices'!$D$9:$CH$15,3,FALSE),HLOOKUP(Calc_Option5!BW$6,'Carbon Prices'!$D$9:$CH$15,6,FALSE)),0)</f>
        <v>0</v>
      </c>
      <c r="BX76" s="59">
        <f>IFERROR(IF('Data Input - General'!$F$12="Yes",HLOOKUP(Calc_Option5!BX$6,'Carbon Prices'!$D$9:$CH$15,3,FALSE),HLOOKUP(Calc_Option5!BX$6,'Carbon Prices'!$D$9:$CH$15,6,FALSE)),0)</f>
        <v>0</v>
      </c>
      <c r="BY76" s="59">
        <f>IFERROR(IF('Data Input - General'!$F$12="Yes",HLOOKUP(Calc_Option5!BY$6,'Carbon Prices'!$D$9:$CH$15,3,FALSE),HLOOKUP(Calc_Option5!BY$6,'Carbon Prices'!$D$9:$CH$15,6,FALSE)),0)</f>
        <v>0</v>
      </c>
      <c r="BZ76" s="59">
        <f>IFERROR(IF('Data Input - General'!$F$12="Yes",HLOOKUP(Calc_Option5!BZ$6,'Carbon Prices'!$D$9:$CH$15,3,FALSE),HLOOKUP(Calc_Option5!BZ$6,'Carbon Prices'!$D$9:$CH$15,6,FALSE)),0)</f>
        <v>0</v>
      </c>
      <c r="CA76" s="59">
        <f>IFERROR(IF('Data Input - General'!$F$12="Yes",HLOOKUP(Calc_Option5!CA$6,'Carbon Prices'!$D$9:$CH$15,3,FALSE),HLOOKUP(Calc_Option5!CA$6,'Carbon Prices'!$D$9:$CH$15,6,FALSE)),0)</f>
        <v>0</v>
      </c>
      <c r="CB76" s="59">
        <f>IFERROR(IF('Data Input - General'!$F$12="Yes",HLOOKUP(Calc_Option5!CB$6,'Carbon Prices'!$D$9:$CH$15,3,FALSE),HLOOKUP(Calc_Option5!CB$6,'Carbon Prices'!$D$9:$CH$15,6,FALSE)),0)</f>
        <v>0</v>
      </c>
      <c r="CC76" s="59">
        <f>IFERROR(IF('Data Input - General'!$F$12="Yes",HLOOKUP(Calc_Option5!CC$6,'Carbon Prices'!$D$9:$CH$15,3,FALSE),HLOOKUP(Calc_Option5!CC$6,'Carbon Prices'!$D$9:$CH$15,6,FALSE)),0)</f>
        <v>0</v>
      </c>
      <c r="CD76" s="59">
        <f>IFERROR(IF('Data Input - General'!$F$12="Yes",HLOOKUP(Calc_Option5!CD$6,'Carbon Prices'!$D$9:$CH$15,3,FALSE),HLOOKUP(Calc_Option5!CD$6,'Carbon Prices'!$D$9:$CH$15,6,FALSE)),0)</f>
        <v>0</v>
      </c>
      <c r="CE76" s="59">
        <f>IFERROR(IF('Data Input - General'!$F$12="Yes",HLOOKUP(Calc_Option5!CE$6,'Carbon Prices'!$D$9:$CH$15,3,FALSE),HLOOKUP(Calc_Option5!CE$6,'Carbon Prices'!$D$9:$CH$15,6,FALSE)),0)</f>
        <v>0</v>
      </c>
      <c r="CF76" s="59">
        <f>IFERROR(IF('Data Input - General'!$F$12="Yes",HLOOKUP(Calc_Option5!CF$6,'Carbon Prices'!$D$9:$CH$15,3,FALSE),HLOOKUP(Calc_Option5!CF$6,'Carbon Prices'!$D$9:$CH$15,6,FALSE)),0)</f>
        <v>0</v>
      </c>
      <c r="CG76" s="59">
        <f>IFERROR(IF('Data Input - General'!$F$12="Yes",HLOOKUP(Calc_Option5!CG$6,'Carbon Prices'!$D$9:$CH$15,3,FALSE),HLOOKUP(Calc_Option5!CG$6,'Carbon Prices'!$D$9:$CH$15,6,FALSE)),0)</f>
        <v>0</v>
      </c>
      <c r="CH76" s="59">
        <f>IFERROR(IF('Data Input - General'!$F$12="Yes",HLOOKUP(Calc_Option5!CH$6,'Carbon Prices'!$D$9:$CH$15,3,FALSE),HLOOKUP(Calc_Option5!CH$6,'Carbon Prices'!$D$9:$CH$15,6,FALSE)),0)</f>
        <v>0</v>
      </c>
      <c r="CI76" s="59">
        <f>IFERROR(IF('Data Input - General'!$F$12="Yes",HLOOKUP(Calc_Option5!CI$6,'Carbon Prices'!$D$9:$CH$15,3,FALSE),HLOOKUP(Calc_Option5!CI$6,'Carbon Prices'!$D$9:$CH$15,6,FALSE)),0)</f>
        <v>0</v>
      </c>
      <c r="CJ76" s="59">
        <f>IFERROR(IF('Data Input - General'!$F$12="Yes",HLOOKUP(Calc_Option5!CJ$6,'Carbon Prices'!$D$9:$CH$15,3,FALSE),HLOOKUP(Calc_Option5!CJ$6,'Carbon Prices'!$D$9:$CH$15,6,FALSE)),0)</f>
        <v>0</v>
      </c>
      <c r="CK76" s="59">
        <f>IFERROR(IF('Data Input - General'!$F$12="Yes",HLOOKUP(Calc_Option5!CK$6,'Carbon Prices'!$D$9:$CH$15,3,FALSE),HLOOKUP(Calc_Option5!CK$6,'Carbon Prices'!$D$9:$CH$15,6,FALSE)),0)</f>
        <v>0</v>
      </c>
      <c r="CL76" s="59">
        <f>IFERROR(IF('Data Input - General'!$F$12="Yes",HLOOKUP(Calc_Option5!CL$6,'Carbon Prices'!$D$9:$CH$15,3,FALSE),HLOOKUP(Calc_Option5!CL$6,'Carbon Prices'!$D$9:$CH$15,6,FALSE)),0)</f>
        <v>0</v>
      </c>
      <c r="CM76" s="59">
        <f>IFERROR(IF('Data Input - General'!$F$12="Yes",HLOOKUP(Calc_Option5!CM$6,'Carbon Prices'!$D$9:$CH$15,3,FALSE),HLOOKUP(Calc_Option5!CM$6,'Carbon Prices'!$D$9:$CH$15,6,FALSE)),0)</f>
        <v>0</v>
      </c>
      <c r="CN76" s="59">
        <f>IFERROR(IF('Data Input - General'!$F$12="Yes",HLOOKUP(Calc_Option5!CN$6,'Carbon Prices'!$D$9:$CH$15,3,FALSE),HLOOKUP(Calc_Option5!CN$6,'Carbon Prices'!$D$9:$CH$15,6,FALSE)),0)</f>
        <v>0</v>
      </c>
      <c r="CO76" s="59">
        <f>IFERROR(IF('Data Input - General'!$F$12="Yes",HLOOKUP(Calc_Option5!CO$6,'Carbon Prices'!$D$9:$CH$15,3,FALSE),HLOOKUP(Calc_Option5!CO$6,'Carbon Prices'!$D$9:$CH$15,6,FALSE)),0)</f>
        <v>0</v>
      </c>
      <c r="CP76" s="59">
        <f>IFERROR(IF('Data Input - General'!$F$12="Yes",HLOOKUP(Calc_Option5!CP$6,'Carbon Prices'!$D$9:$CH$15,3,FALSE),HLOOKUP(Calc_Option5!CP$6,'Carbon Prices'!$D$9:$CH$15,6,FALSE)),0)</f>
        <v>0</v>
      </c>
      <c r="CQ76" s="59">
        <f>IFERROR(IF('Data Input - General'!$F$12="Yes",HLOOKUP(Calc_Option5!CQ$6,'Carbon Prices'!$D$9:$CH$15,3,FALSE),HLOOKUP(Calc_Option5!CQ$6,'Carbon Prices'!$D$9:$CH$15,6,FALSE)),0)</f>
        <v>0</v>
      </c>
      <c r="CR76" s="59">
        <f>IFERROR(IF('Data Input - General'!$F$12="Yes",HLOOKUP(Calc_Option5!CR$6,'Carbon Prices'!$D$9:$CH$15,3,FALSE),HLOOKUP(Calc_Option5!CR$6,'Carbon Prices'!$D$9:$CH$15,6,FALSE)),0)</f>
        <v>0</v>
      </c>
      <c r="CS76" s="59">
        <f>IFERROR(IF('Data Input - General'!$F$12="Yes",HLOOKUP(Calc_Option5!CS$6,'Carbon Prices'!$D$9:$CH$15,3,FALSE),HLOOKUP(Calc_Option5!CS$6,'Carbon Prices'!$D$9:$CH$15,6,FALSE)),0)</f>
        <v>0</v>
      </c>
      <c r="CT76" s="59">
        <f>IFERROR(IF('Data Input - General'!$F$12="Yes",HLOOKUP(Calc_Option5!CT$6,'Carbon Prices'!$D$9:$CH$15,3,FALSE),HLOOKUP(Calc_Option5!CT$6,'Carbon Prices'!$D$9:$CH$15,6,FALSE)),0)</f>
        <v>0</v>
      </c>
      <c r="CU76" s="59">
        <f>IFERROR(IF('Data Input - General'!$F$12="Yes",HLOOKUP(Calc_Option5!CU$6,'Carbon Prices'!$D$9:$CH$15,3,FALSE),HLOOKUP(Calc_Option5!CU$6,'Carbon Prices'!$D$9:$CH$15,6,FALSE)),0)</f>
        <v>0</v>
      </c>
      <c r="CV76" s="59">
        <f>IFERROR(IF('Data Input - General'!$F$12="Yes",HLOOKUP(Calc_Option5!CV$6,'Carbon Prices'!$D$9:$CH$15,3,FALSE),HLOOKUP(Calc_Option5!CV$6,'Carbon Prices'!$D$9:$CH$15,6,FALSE)),0)</f>
        <v>0</v>
      </c>
      <c r="CW76" s="59">
        <f>IFERROR(IF('Data Input - General'!$F$12="Yes",HLOOKUP(Calc_Option5!CW$6,'Carbon Prices'!$D$9:$CH$15,3,FALSE),HLOOKUP(Calc_Option5!CW$6,'Carbon Prices'!$D$9:$CH$15,6,FALSE)),0)</f>
        <v>0</v>
      </c>
      <c r="CX76" s="59">
        <f>IFERROR(IF('Data Input - General'!$F$12="Yes",HLOOKUP(Calc_Option5!CX$6,'Carbon Prices'!$D$9:$CH$15,3,FALSE),HLOOKUP(Calc_Option5!CX$6,'Carbon Prices'!$D$9:$CH$15,6,FALSE)),0)</f>
        <v>0</v>
      </c>
      <c r="CY76" s="59">
        <f>IFERROR(IF('Data Input - General'!$F$12="Yes",HLOOKUP(Calc_Option5!CY$6,'Carbon Prices'!$D$9:$CH$15,3,FALSE),HLOOKUP(Calc_Option5!CY$6,'Carbon Prices'!$D$9:$CH$15,6,FALSE)),0)</f>
        <v>0</v>
      </c>
      <c r="CZ76" s="391"/>
    </row>
    <row r="77" spans="2:104" x14ac:dyDescent="0.25">
      <c r="B77" s="393" t="s">
        <v>169</v>
      </c>
      <c r="C77" s="9" t="s">
        <v>1117</v>
      </c>
      <c r="D77" s="59">
        <f>IFERROR(D75*D76,0)</f>
        <v>0</v>
      </c>
      <c r="E77" s="59">
        <f>IFERROR(E75*E76,0)</f>
        <v>0</v>
      </c>
      <c r="F77" s="59">
        <f>IFERROR(F75*F76,0)</f>
        <v>0</v>
      </c>
      <c r="G77" s="59">
        <f t="shared" ref="G77:BR77" si="33">IFERROR(G75*G76,0)</f>
        <v>0</v>
      </c>
      <c r="H77" s="59">
        <f t="shared" si="33"/>
        <v>0</v>
      </c>
      <c r="I77" s="59">
        <f t="shared" si="33"/>
        <v>0</v>
      </c>
      <c r="J77" s="59">
        <f t="shared" si="33"/>
        <v>0</v>
      </c>
      <c r="K77" s="59">
        <f t="shared" si="33"/>
        <v>0</v>
      </c>
      <c r="L77" s="59">
        <f t="shared" si="33"/>
        <v>0</v>
      </c>
      <c r="M77" s="59">
        <f t="shared" si="33"/>
        <v>0</v>
      </c>
      <c r="N77" s="59">
        <f t="shared" si="33"/>
        <v>0</v>
      </c>
      <c r="O77" s="59">
        <f t="shared" si="33"/>
        <v>0</v>
      </c>
      <c r="P77" s="59">
        <f t="shared" si="33"/>
        <v>0</v>
      </c>
      <c r="Q77" s="59">
        <f t="shared" si="33"/>
        <v>0</v>
      </c>
      <c r="R77" s="59">
        <f t="shared" si="33"/>
        <v>0</v>
      </c>
      <c r="S77" s="59">
        <f t="shared" si="33"/>
        <v>0</v>
      </c>
      <c r="T77" s="59">
        <f t="shared" si="33"/>
        <v>0</v>
      </c>
      <c r="U77" s="59">
        <f t="shared" si="33"/>
        <v>0</v>
      </c>
      <c r="V77" s="59">
        <f t="shared" si="33"/>
        <v>0</v>
      </c>
      <c r="W77" s="59">
        <f t="shared" si="33"/>
        <v>0</v>
      </c>
      <c r="X77" s="59">
        <f t="shared" si="33"/>
        <v>0</v>
      </c>
      <c r="Y77" s="59">
        <f t="shared" si="33"/>
        <v>0</v>
      </c>
      <c r="Z77" s="59">
        <f t="shared" si="33"/>
        <v>0</v>
      </c>
      <c r="AA77" s="59">
        <f t="shared" si="33"/>
        <v>0</v>
      </c>
      <c r="AB77" s="59">
        <f t="shared" si="33"/>
        <v>0</v>
      </c>
      <c r="AC77" s="59">
        <f t="shared" si="33"/>
        <v>0</v>
      </c>
      <c r="AD77" s="59">
        <f t="shared" si="33"/>
        <v>0</v>
      </c>
      <c r="AE77" s="59">
        <f t="shared" si="33"/>
        <v>0</v>
      </c>
      <c r="AF77" s="59">
        <f t="shared" si="33"/>
        <v>0</v>
      </c>
      <c r="AG77" s="59">
        <f t="shared" si="33"/>
        <v>0</v>
      </c>
      <c r="AH77" s="59">
        <f t="shared" si="33"/>
        <v>0</v>
      </c>
      <c r="AI77" s="59">
        <f t="shared" si="33"/>
        <v>0</v>
      </c>
      <c r="AJ77" s="59">
        <f t="shared" si="33"/>
        <v>0</v>
      </c>
      <c r="AK77" s="59">
        <f t="shared" si="33"/>
        <v>0</v>
      </c>
      <c r="AL77" s="59">
        <f t="shared" si="33"/>
        <v>0</v>
      </c>
      <c r="AM77" s="59">
        <f t="shared" si="33"/>
        <v>0</v>
      </c>
      <c r="AN77" s="59">
        <f t="shared" si="33"/>
        <v>0</v>
      </c>
      <c r="AO77" s="59">
        <f t="shared" si="33"/>
        <v>0</v>
      </c>
      <c r="AP77" s="59">
        <f t="shared" si="33"/>
        <v>0</v>
      </c>
      <c r="AQ77" s="59">
        <f t="shared" si="33"/>
        <v>0</v>
      </c>
      <c r="AR77" s="59">
        <f t="shared" si="33"/>
        <v>0</v>
      </c>
      <c r="AS77" s="59">
        <f t="shared" si="33"/>
        <v>0</v>
      </c>
      <c r="AT77" s="59">
        <f t="shared" si="33"/>
        <v>0</v>
      </c>
      <c r="AU77" s="59">
        <f t="shared" si="33"/>
        <v>0</v>
      </c>
      <c r="AV77" s="59">
        <f t="shared" si="33"/>
        <v>0</v>
      </c>
      <c r="AW77" s="59">
        <f t="shared" si="33"/>
        <v>0</v>
      </c>
      <c r="AX77" s="59">
        <f t="shared" si="33"/>
        <v>0</v>
      </c>
      <c r="AY77" s="59">
        <f t="shared" si="33"/>
        <v>0</v>
      </c>
      <c r="AZ77" s="59">
        <f t="shared" si="33"/>
        <v>0</v>
      </c>
      <c r="BA77" s="59">
        <f t="shared" si="33"/>
        <v>0</v>
      </c>
      <c r="BB77" s="59">
        <f t="shared" si="33"/>
        <v>0</v>
      </c>
      <c r="BC77" s="59">
        <f t="shared" si="33"/>
        <v>0</v>
      </c>
      <c r="BD77" s="59">
        <f t="shared" si="33"/>
        <v>0</v>
      </c>
      <c r="BE77" s="59">
        <f t="shared" si="33"/>
        <v>0</v>
      </c>
      <c r="BF77" s="59">
        <f t="shared" si="33"/>
        <v>0</v>
      </c>
      <c r="BG77" s="59">
        <f t="shared" si="33"/>
        <v>0</v>
      </c>
      <c r="BH77" s="59">
        <f t="shared" si="33"/>
        <v>0</v>
      </c>
      <c r="BI77" s="59">
        <f t="shared" si="33"/>
        <v>0</v>
      </c>
      <c r="BJ77" s="59">
        <f t="shared" si="33"/>
        <v>0</v>
      </c>
      <c r="BK77" s="59">
        <f t="shared" si="33"/>
        <v>0</v>
      </c>
      <c r="BL77" s="59">
        <f t="shared" si="33"/>
        <v>0</v>
      </c>
      <c r="BM77" s="59">
        <f t="shared" si="33"/>
        <v>0</v>
      </c>
      <c r="BN77" s="59">
        <f t="shared" si="33"/>
        <v>0</v>
      </c>
      <c r="BO77" s="59">
        <f t="shared" si="33"/>
        <v>0</v>
      </c>
      <c r="BP77" s="59">
        <f t="shared" si="33"/>
        <v>0</v>
      </c>
      <c r="BQ77" s="59">
        <f t="shared" si="33"/>
        <v>0</v>
      </c>
      <c r="BR77" s="59">
        <f t="shared" si="33"/>
        <v>0</v>
      </c>
      <c r="BS77" s="59">
        <f t="shared" ref="BS77:CY77" si="34">IFERROR(BS75*BS76,0)</f>
        <v>0</v>
      </c>
      <c r="BT77" s="59">
        <f t="shared" si="34"/>
        <v>0</v>
      </c>
      <c r="BU77" s="59">
        <f t="shared" si="34"/>
        <v>0</v>
      </c>
      <c r="BV77" s="59">
        <f t="shared" si="34"/>
        <v>0</v>
      </c>
      <c r="BW77" s="59">
        <f t="shared" si="34"/>
        <v>0</v>
      </c>
      <c r="BX77" s="59">
        <f t="shared" si="34"/>
        <v>0</v>
      </c>
      <c r="BY77" s="59">
        <f t="shared" si="34"/>
        <v>0</v>
      </c>
      <c r="BZ77" s="59">
        <f t="shared" si="34"/>
        <v>0</v>
      </c>
      <c r="CA77" s="59">
        <f t="shared" si="34"/>
        <v>0</v>
      </c>
      <c r="CB77" s="59">
        <f t="shared" si="34"/>
        <v>0</v>
      </c>
      <c r="CC77" s="59">
        <f t="shared" si="34"/>
        <v>0</v>
      </c>
      <c r="CD77" s="59">
        <f t="shared" si="34"/>
        <v>0</v>
      </c>
      <c r="CE77" s="59">
        <f t="shared" si="34"/>
        <v>0</v>
      </c>
      <c r="CF77" s="59">
        <f t="shared" si="34"/>
        <v>0</v>
      </c>
      <c r="CG77" s="59">
        <f t="shared" si="34"/>
        <v>0</v>
      </c>
      <c r="CH77" s="59">
        <f t="shared" si="34"/>
        <v>0</v>
      </c>
      <c r="CI77" s="59">
        <f t="shared" si="34"/>
        <v>0</v>
      </c>
      <c r="CJ77" s="59">
        <f t="shared" si="34"/>
        <v>0</v>
      </c>
      <c r="CK77" s="59">
        <f t="shared" si="34"/>
        <v>0</v>
      </c>
      <c r="CL77" s="59">
        <f t="shared" si="34"/>
        <v>0</v>
      </c>
      <c r="CM77" s="59">
        <f t="shared" si="34"/>
        <v>0</v>
      </c>
      <c r="CN77" s="59">
        <f t="shared" si="34"/>
        <v>0</v>
      </c>
      <c r="CO77" s="59">
        <f t="shared" si="34"/>
        <v>0</v>
      </c>
      <c r="CP77" s="59">
        <f t="shared" si="34"/>
        <v>0</v>
      </c>
      <c r="CQ77" s="59">
        <f t="shared" si="34"/>
        <v>0</v>
      </c>
      <c r="CR77" s="59">
        <f t="shared" si="34"/>
        <v>0</v>
      </c>
      <c r="CS77" s="59">
        <f t="shared" si="34"/>
        <v>0</v>
      </c>
      <c r="CT77" s="59">
        <f t="shared" si="34"/>
        <v>0</v>
      </c>
      <c r="CU77" s="59">
        <f t="shared" si="34"/>
        <v>0</v>
      </c>
      <c r="CV77" s="59">
        <f t="shared" si="34"/>
        <v>0</v>
      </c>
      <c r="CW77" s="59">
        <f t="shared" si="34"/>
        <v>0</v>
      </c>
      <c r="CX77" s="59">
        <f t="shared" si="34"/>
        <v>0</v>
      </c>
      <c r="CY77" s="59">
        <f t="shared" si="34"/>
        <v>0</v>
      </c>
      <c r="CZ77" s="391"/>
    </row>
    <row r="78" spans="2:104" x14ac:dyDescent="0.25">
      <c r="B78" s="392"/>
      <c r="C78" s="39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391"/>
    </row>
    <row r="79" spans="2:104" x14ac:dyDescent="0.25">
      <c r="B79" s="405" t="s">
        <v>172</v>
      </c>
      <c r="C79" s="39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0"/>
      <c r="CA79" s="50"/>
      <c r="CB79" s="50"/>
      <c r="CC79" s="50"/>
      <c r="CD79" s="50"/>
      <c r="CE79" s="50"/>
      <c r="CF79" s="50"/>
      <c r="CG79" s="50"/>
      <c r="CH79" s="50"/>
      <c r="CI79" s="50"/>
      <c r="CJ79" s="50"/>
      <c r="CK79" s="50"/>
      <c r="CL79" s="50"/>
      <c r="CM79" s="50"/>
      <c r="CN79" s="50"/>
      <c r="CO79" s="50"/>
      <c r="CP79" s="50"/>
      <c r="CQ79" s="50"/>
      <c r="CR79" s="50"/>
      <c r="CS79" s="50"/>
      <c r="CT79" s="50"/>
      <c r="CU79" s="50"/>
      <c r="CV79" s="50"/>
      <c r="CW79" s="50"/>
      <c r="CX79" s="50"/>
      <c r="CY79" s="50"/>
      <c r="CZ79" s="391"/>
    </row>
    <row r="80" spans="2:104" x14ac:dyDescent="0.25">
      <c r="B80" s="393" t="s">
        <v>117</v>
      </c>
      <c r="C80" s="390" t="s">
        <v>121</v>
      </c>
      <c r="D80" s="58">
        <f>'Data Input - Option 5'!H120</f>
        <v>0</v>
      </c>
      <c r="E80" s="58">
        <f>'Data Input - Option 5'!I120</f>
        <v>0</v>
      </c>
      <c r="F80" s="58">
        <f>'Data Input - Option 5'!J120</f>
        <v>0</v>
      </c>
      <c r="G80" s="58">
        <f>'Data Input - Option 5'!K120</f>
        <v>0</v>
      </c>
      <c r="H80" s="58">
        <f>'Data Input - Option 5'!L120</f>
        <v>0</v>
      </c>
      <c r="I80" s="58">
        <f>'Data Input - Option 5'!M120</f>
        <v>0</v>
      </c>
      <c r="J80" s="58">
        <f>'Data Input - Option 5'!N120</f>
        <v>0</v>
      </c>
      <c r="K80" s="58">
        <f>'Data Input - Option 5'!O120</f>
        <v>0</v>
      </c>
      <c r="L80" s="58">
        <f>'Data Input - Option 5'!P120</f>
        <v>0</v>
      </c>
      <c r="M80" s="58">
        <f>'Data Input - Option 5'!Q120</f>
        <v>0</v>
      </c>
      <c r="N80" s="58">
        <f>'Data Input - Option 5'!R120</f>
        <v>0</v>
      </c>
      <c r="O80" s="58">
        <f>'Data Input - Option 5'!S120</f>
        <v>0</v>
      </c>
      <c r="P80" s="58">
        <f>'Data Input - Option 5'!T120</f>
        <v>0</v>
      </c>
      <c r="Q80" s="58">
        <f>'Data Input - Option 5'!U120</f>
        <v>0</v>
      </c>
      <c r="R80" s="58">
        <f>'Data Input - Option 5'!V120</f>
        <v>0</v>
      </c>
      <c r="S80" s="58">
        <f>'Data Input - Option 5'!W120</f>
        <v>0</v>
      </c>
      <c r="T80" s="58">
        <f>'Data Input - Option 5'!X120</f>
        <v>0</v>
      </c>
      <c r="U80" s="58">
        <f>'Data Input - Option 5'!Y120</f>
        <v>0</v>
      </c>
      <c r="V80" s="58">
        <f>'Data Input - Option 5'!Z120</f>
        <v>0</v>
      </c>
      <c r="W80" s="58">
        <f>'Data Input - Option 5'!AA120</f>
        <v>0</v>
      </c>
      <c r="X80" s="58">
        <f>'Data Input - Option 5'!AB120</f>
        <v>0</v>
      </c>
      <c r="Y80" s="58">
        <f>'Data Input - Option 5'!AC120</f>
        <v>0</v>
      </c>
      <c r="Z80" s="58">
        <f>'Data Input - Option 5'!AD120</f>
        <v>0</v>
      </c>
      <c r="AA80" s="58">
        <f>'Data Input - Option 5'!AE120</f>
        <v>0</v>
      </c>
      <c r="AB80" s="58">
        <f>'Data Input - Option 5'!AF120</f>
        <v>0</v>
      </c>
      <c r="AC80" s="58">
        <f>'Data Input - Option 5'!AG120</f>
        <v>0</v>
      </c>
      <c r="AD80" s="58">
        <f>'Data Input - Option 5'!AH120</f>
        <v>0</v>
      </c>
      <c r="AE80" s="58">
        <f>'Data Input - Option 5'!AI120</f>
        <v>0</v>
      </c>
      <c r="AF80" s="58">
        <f>'Data Input - Option 5'!AJ120</f>
        <v>0</v>
      </c>
      <c r="AG80" s="58">
        <f>'Data Input - Option 5'!AK120</f>
        <v>0</v>
      </c>
      <c r="AH80" s="58">
        <f>'Data Input - Option 5'!AL120</f>
        <v>0</v>
      </c>
      <c r="AI80" s="58">
        <f>'Data Input - Option 5'!AM120</f>
        <v>0</v>
      </c>
      <c r="AJ80" s="58">
        <f>'Data Input - Option 5'!AN120</f>
        <v>0</v>
      </c>
      <c r="AK80" s="58">
        <f>'Data Input - Option 5'!AO120</f>
        <v>0</v>
      </c>
      <c r="AL80" s="58">
        <f>'Data Input - Option 5'!AP120</f>
        <v>0</v>
      </c>
      <c r="AM80" s="58">
        <f>'Data Input - Option 5'!AQ120</f>
        <v>0</v>
      </c>
      <c r="AN80" s="58">
        <f>'Data Input - Option 5'!AR120</f>
        <v>0</v>
      </c>
      <c r="AO80" s="58">
        <f>'Data Input - Option 5'!AS120</f>
        <v>0</v>
      </c>
      <c r="AP80" s="58">
        <f>'Data Input - Option 5'!AT120</f>
        <v>0</v>
      </c>
      <c r="AQ80" s="58">
        <f>'Data Input - Option 5'!AU120</f>
        <v>0</v>
      </c>
      <c r="AR80" s="58">
        <f>'Data Input - Option 5'!AV120</f>
        <v>0</v>
      </c>
      <c r="AS80" s="58">
        <f>'Data Input - Option 5'!AW120</f>
        <v>0</v>
      </c>
      <c r="AT80" s="58">
        <f>'Data Input - Option 5'!AX120</f>
        <v>0</v>
      </c>
      <c r="AU80" s="58">
        <f>'Data Input - Option 5'!AY120</f>
        <v>0</v>
      </c>
      <c r="AV80" s="58">
        <f>'Data Input - Option 5'!AZ120</f>
        <v>0</v>
      </c>
      <c r="AW80" s="58">
        <f>'Data Input - Option 5'!BA120</f>
        <v>0</v>
      </c>
      <c r="AX80" s="58">
        <f>'Data Input - Option 5'!BB120</f>
        <v>0</v>
      </c>
      <c r="AY80" s="58">
        <f>'Data Input - Option 5'!BC120</f>
        <v>0</v>
      </c>
      <c r="AZ80" s="58">
        <f>'Data Input - Option 5'!BD120</f>
        <v>0</v>
      </c>
      <c r="BA80" s="58">
        <f>'Data Input - Option 5'!BE120</f>
        <v>0</v>
      </c>
      <c r="BB80" s="58">
        <f>'Data Input - Option 5'!BF120</f>
        <v>0</v>
      </c>
      <c r="BC80" s="58">
        <f>'Data Input - Option 5'!BG120</f>
        <v>0</v>
      </c>
      <c r="BD80" s="58">
        <f>'Data Input - Option 5'!BH120</f>
        <v>0</v>
      </c>
      <c r="BE80" s="58">
        <f>'Data Input - Option 5'!BI120</f>
        <v>0</v>
      </c>
      <c r="BF80" s="58">
        <f>'Data Input - Option 5'!BJ120</f>
        <v>0</v>
      </c>
      <c r="BG80" s="58">
        <f>'Data Input - Option 5'!BK120</f>
        <v>0</v>
      </c>
      <c r="BH80" s="58">
        <f>'Data Input - Option 5'!BL120</f>
        <v>0</v>
      </c>
      <c r="BI80" s="58">
        <f>'Data Input - Option 5'!BM120</f>
        <v>0</v>
      </c>
      <c r="BJ80" s="58">
        <f>'Data Input - Option 5'!BN120</f>
        <v>0</v>
      </c>
      <c r="BK80" s="58">
        <f>'Data Input - Option 5'!BO120</f>
        <v>0</v>
      </c>
      <c r="BL80" s="58">
        <f>'Data Input - Option 5'!BP120</f>
        <v>0</v>
      </c>
      <c r="BM80" s="58">
        <f>'Data Input - Option 5'!BQ120</f>
        <v>0</v>
      </c>
      <c r="BN80" s="58">
        <f>'Data Input - Option 5'!BR120</f>
        <v>0</v>
      </c>
      <c r="BO80" s="58">
        <f>'Data Input - Option 5'!BS120</f>
        <v>0</v>
      </c>
      <c r="BP80" s="58">
        <f>'Data Input - Option 5'!BT120</f>
        <v>0</v>
      </c>
      <c r="BQ80" s="58">
        <f>'Data Input - Option 5'!BU120</f>
        <v>0</v>
      </c>
      <c r="BR80" s="58">
        <f>'Data Input - Option 5'!BV120</f>
        <v>0</v>
      </c>
      <c r="BS80" s="58">
        <f>'Data Input - Option 5'!BW120</f>
        <v>0</v>
      </c>
      <c r="BT80" s="58">
        <f>'Data Input - Option 5'!BX120</f>
        <v>0</v>
      </c>
      <c r="BU80" s="58">
        <f>'Data Input - Option 5'!BY120</f>
        <v>0</v>
      </c>
      <c r="BV80" s="58">
        <f>'Data Input - Option 5'!BZ120</f>
        <v>0</v>
      </c>
      <c r="BW80" s="58">
        <f>'Data Input - Option 5'!CA120</f>
        <v>0</v>
      </c>
      <c r="BX80" s="58">
        <f>'Data Input - Option 5'!CB120</f>
        <v>0</v>
      </c>
      <c r="BY80" s="58">
        <f>'Data Input - Option 5'!CC120</f>
        <v>0</v>
      </c>
      <c r="BZ80" s="58">
        <f>'Data Input - Option 5'!CD120</f>
        <v>0</v>
      </c>
      <c r="CA80" s="58">
        <f>'Data Input - Option 5'!CE120</f>
        <v>0</v>
      </c>
      <c r="CB80" s="58">
        <f>'Data Input - Option 5'!CF120</f>
        <v>0</v>
      </c>
      <c r="CC80" s="58">
        <f>'Data Input - Option 5'!CG120</f>
        <v>0</v>
      </c>
      <c r="CD80" s="58">
        <f>'Data Input - Option 5'!CH120</f>
        <v>0</v>
      </c>
      <c r="CE80" s="58">
        <f>'Data Input - Option 5'!CI120</f>
        <v>0</v>
      </c>
      <c r="CF80" s="58">
        <f>'Data Input - Option 5'!CJ120</f>
        <v>0</v>
      </c>
      <c r="CG80" s="58">
        <f>'Data Input - Option 5'!CK120</f>
        <v>0</v>
      </c>
      <c r="CH80" s="58">
        <f>'Data Input - Option 5'!CL120</f>
        <v>0</v>
      </c>
      <c r="CI80" s="58">
        <f>'Data Input - Option 5'!CM120</f>
        <v>0</v>
      </c>
      <c r="CJ80" s="58">
        <f>'Data Input - Option 5'!CN120</f>
        <v>0</v>
      </c>
      <c r="CK80" s="58">
        <f>'Data Input - Option 5'!CO120</f>
        <v>0</v>
      </c>
      <c r="CL80" s="58">
        <f>'Data Input - Option 5'!CP120</f>
        <v>0</v>
      </c>
      <c r="CM80" s="58">
        <f>'Data Input - Option 5'!CQ120</f>
        <v>0</v>
      </c>
      <c r="CN80" s="58">
        <f>'Data Input - Option 5'!CR120</f>
        <v>0</v>
      </c>
      <c r="CO80" s="58">
        <f>'Data Input - Option 5'!CS120</f>
        <v>0</v>
      </c>
      <c r="CP80" s="58">
        <f>'Data Input - Option 5'!CT120</f>
        <v>0</v>
      </c>
      <c r="CQ80" s="58">
        <f>'Data Input - Option 5'!CU120</f>
        <v>0</v>
      </c>
      <c r="CR80" s="58">
        <f>'Data Input - Option 5'!CV120</f>
        <v>0</v>
      </c>
      <c r="CS80" s="58">
        <f>'Data Input - Option 5'!CW120</f>
        <v>0</v>
      </c>
      <c r="CT80" s="58">
        <f>'Data Input - Option 5'!CX120</f>
        <v>0</v>
      </c>
      <c r="CU80" s="58">
        <f>'Data Input - Option 5'!CY120</f>
        <v>0</v>
      </c>
      <c r="CV80" s="58">
        <f>'Data Input - Option 5'!CZ120</f>
        <v>0</v>
      </c>
      <c r="CW80" s="58">
        <f>'Data Input - Option 5'!DA120</f>
        <v>0</v>
      </c>
      <c r="CX80" s="58">
        <f>'Data Input - Option 5'!DB120</f>
        <v>0</v>
      </c>
      <c r="CY80" s="58">
        <f>'Data Input - Option 5'!DC120</f>
        <v>0</v>
      </c>
      <c r="CZ80" s="391"/>
    </row>
    <row r="81" spans="1:104" x14ac:dyDescent="0.25">
      <c r="B81" s="393" t="s">
        <v>175</v>
      </c>
      <c r="C81" s="390" t="s">
        <v>121</v>
      </c>
      <c r="D81" s="59">
        <f>'Data Input - Option 5'!H128-'Data Input - Option 5'!H120</f>
        <v>0</v>
      </c>
      <c r="E81" s="59">
        <f>'Data Input - Option 5'!I128-'Data Input - Option 5'!I120</f>
        <v>0</v>
      </c>
      <c r="F81" s="59">
        <f>'Data Input - Option 5'!J128-'Data Input - Option 5'!J120</f>
        <v>0</v>
      </c>
      <c r="G81" s="59">
        <f>'Data Input - Option 5'!K128-'Data Input - Option 5'!K120</f>
        <v>0</v>
      </c>
      <c r="H81" s="59">
        <f>'Data Input - Option 5'!L128-'Data Input - Option 5'!L120</f>
        <v>0</v>
      </c>
      <c r="I81" s="59">
        <f>'Data Input - Option 5'!M128-'Data Input - Option 5'!M120</f>
        <v>0</v>
      </c>
      <c r="J81" s="59">
        <f>'Data Input - Option 5'!N128-'Data Input - Option 5'!N120</f>
        <v>0</v>
      </c>
      <c r="K81" s="59">
        <f>'Data Input - Option 5'!O128-'Data Input - Option 5'!O120</f>
        <v>0</v>
      </c>
      <c r="L81" s="59">
        <f>'Data Input - Option 5'!P128-'Data Input - Option 5'!P120</f>
        <v>0</v>
      </c>
      <c r="M81" s="59">
        <f>'Data Input - Option 5'!Q128-'Data Input - Option 5'!Q120</f>
        <v>0</v>
      </c>
      <c r="N81" s="59">
        <f>'Data Input - Option 5'!R128-'Data Input - Option 5'!R120</f>
        <v>0</v>
      </c>
      <c r="O81" s="59">
        <f>'Data Input - Option 5'!S128-'Data Input - Option 5'!S120</f>
        <v>0</v>
      </c>
      <c r="P81" s="59">
        <f>'Data Input - Option 5'!T128-'Data Input - Option 5'!T120</f>
        <v>0</v>
      </c>
      <c r="Q81" s="59">
        <f>'Data Input - Option 5'!U128-'Data Input - Option 5'!U120</f>
        <v>0</v>
      </c>
      <c r="R81" s="59">
        <f>'Data Input - Option 5'!V128-'Data Input - Option 5'!V120</f>
        <v>0</v>
      </c>
      <c r="S81" s="59">
        <f>'Data Input - Option 5'!W128-'Data Input - Option 5'!W120</f>
        <v>0</v>
      </c>
      <c r="T81" s="59">
        <f>'Data Input - Option 5'!X128-'Data Input - Option 5'!X120</f>
        <v>0</v>
      </c>
      <c r="U81" s="59">
        <f>'Data Input - Option 5'!Y128-'Data Input - Option 5'!Y120</f>
        <v>0</v>
      </c>
      <c r="V81" s="59">
        <f>'Data Input - Option 5'!Z128-'Data Input - Option 5'!Z120</f>
        <v>0</v>
      </c>
      <c r="W81" s="59">
        <f>'Data Input - Option 5'!AA128-'Data Input - Option 5'!AA120</f>
        <v>0</v>
      </c>
      <c r="X81" s="59">
        <f>'Data Input - Option 5'!AB128-'Data Input - Option 5'!AB120</f>
        <v>0</v>
      </c>
      <c r="Y81" s="59">
        <f>'Data Input - Option 5'!AC128-'Data Input - Option 5'!AC120</f>
        <v>0</v>
      </c>
      <c r="Z81" s="59">
        <f>'Data Input - Option 5'!AD128-'Data Input - Option 5'!AD120</f>
        <v>0</v>
      </c>
      <c r="AA81" s="59">
        <f>'Data Input - Option 5'!AE128-'Data Input - Option 5'!AE120</f>
        <v>0</v>
      </c>
      <c r="AB81" s="59">
        <f>'Data Input - Option 5'!AF128-'Data Input - Option 5'!AF120</f>
        <v>0</v>
      </c>
      <c r="AC81" s="59">
        <f>'Data Input - Option 5'!AG128-'Data Input - Option 5'!AG120</f>
        <v>0</v>
      </c>
      <c r="AD81" s="59">
        <f>'Data Input - Option 5'!AH128-'Data Input - Option 5'!AH120</f>
        <v>0</v>
      </c>
      <c r="AE81" s="59">
        <f>'Data Input - Option 5'!AI128-'Data Input - Option 5'!AI120</f>
        <v>0</v>
      </c>
      <c r="AF81" s="59">
        <f>'Data Input - Option 5'!AJ128-'Data Input - Option 5'!AJ120</f>
        <v>0</v>
      </c>
      <c r="AG81" s="59">
        <f>'Data Input - Option 5'!AK128-'Data Input - Option 5'!AK120</f>
        <v>0</v>
      </c>
      <c r="AH81" s="59">
        <f>'Data Input - Option 5'!AL128-'Data Input - Option 5'!AL120</f>
        <v>0</v>
      </c>
      <c r="AI81" s="59">
        <f>'Data Input - Option 5'!AM128-'Data Input - Option 5'!AM120</f>
        <v>0</v>
      </c>
      <c r="AJ81" s="59">
        <f>'Data Input - Option 5'!AN128-'Data Input - Option 5'!AN120</f>
        <v>0</v>
      </c>
      <c r="AK81" s="59">
        <f>'Data Input - Option 5'!AO128-'Data Input - Option 5'!AO120</f>
        <v>0</v>
      </c>
      <c r="AL81" s="59">
        <f>'Data Input - Option 5'!AP128-'Data Input - Option 5'!AP120</f>
        <v>0</v>
      </c>
      <c r="AM81" s="59">
        <f>'Data Input - Option 5'!AQ128-'Data Input - Option 5'!AQ120</f>
        <v>0</v>
      </c>
      <c r="AN81" s="59">
        <f>'Data Input - Option 5'!AR128-'Data Input - Option 5'!AR120</f>
        <v>0</v>
      </c>
      <c r="AO81" s="59">
        <f>'Data Input - Option 5'!AS128-'Data Input - Option 5'!AS120</f>
        <v>0</v>
      </c>
      <c r="AP81" s="59">
        <f>'Data Input - Option 5'!AT128-'Data Input - Option 5'!AT120</f>
        <v>0</v>
      </c>
      <c r="AQ81" s="59">
        <f>'Data Input - Option 5'!AU128-'Data Input - Option 5'!AU120</f>
        <v>0</v>
      </c>
      <c r="AR81" s="59">
        <f>'Data Input - Option 5'!AV128-'Data Input - Option 5'!AV120</f>
        <v>0</v>
      </c>
      <c r="AS81" s="59">
        <f>'Data Input - Option 5'!AW128-'Data Input - Option 5'!AW120</f>
        <v>0</v>
      </c>
      <c r="AT81" s="59">
        <f>'Data Input - Option 5'!AX128-'Data Input - Option 5'!AX120</f>
        <v>0</v>
      </c>
      <c r="AU81" s="59">
        <f>'Data Input - Option 5'!AY128-'Data Input - Option 5'!AY120</f>
        <v>0</v>
      </c>
      <c r="AV81" s="59">
        <f>'Data Input - Option 5'!AZ128-'Data Input - Option 5'!AZ120</f>
        <v>0</v>
      </c>
      <c r="AW81" s="59">
        <f>'Data Input - Option 5'!BA128-'Data Input - Option 5'!BA120</f>
        <v>0</v>
      </c>
      <c r="AX81" s="59">
        <f>'Data Input - Option 5'!BB128-'Data Input - Option 5'!BB120</f>
        <v>0</v>
      </c>
      <c r="AY81" s="59">
        <f>'Data Input - Option 5'!BC128-'Data Input - Option 5'!BC120</f>
        <v>0</v>
      </c>
      <c r="AZ81" s="59">
        <f>'Data Input - Option 5'!BD128-'Data Input - Option 5'!BD120</f>
        <v>0</v>
      </c>
      <c r="BA81" s="59">
        <f>'Data Input - Option 5'!BE128-'Data Input - Option 5'!BE120</f>
        <v>0</v>
      </c>
      <c r="BB81" s="59">
        <f>'Data Input - Option 5'!BF128-'Data Input - Option 5'!BF120</f>
        <v>0</v>
      </c>
      <c r="BC81" s="59">
        <f>'Data Input - Option 5'!BG128-'Data Input - Option 5'!BG120</f>
        <v>0</v>
      </c>
      <c r="BD81" s="59">
        <f>'Data Input - Option 5'!BH128-'Data Input - Option 5'!BH120</f>
        <v>0</v>
      </c>
      <c r="BE81" s="59">
        <f>'Data Input - Option 5'!BI128-'Data Input - Option 5'!BI120</f>
        <v>0</v>
      </c>
      <c r="BF81" s="59">
        <f>'Data Input - Option 5'!BJ128-'Data Input - Option 5'!BJ120</f>
        <v>0</v>
      </c>
      <c r="BG81" s="59">
        <f>'Data Input - Option 5'!BK128-'Data Input - Option 5'!BK120</f>
        <v>0</v>
      </c>
      <c r="BH81" s="59">
        <f>'Data Input - Option 5'!BL128-'Data Input - Option 5'!BL120</f>
        <v>0</v>
      </c>
      <c r="BI81" s="59">
        <f>'Data Input - Option 5'!BM128-'Data Input - Option 5'!BM120</f>
        <v>0</v>
      </c>
      <c r="BJ81" s="59">
        <f>'Data Input - Option 5'!BN128-'Data Input - Option 5'!BN120</f>
        <v>0</v>
      </c>
      <c r="BK81" s="59">
        <f>'Data Input - Option 5'!BO128-'Data Input - Option 5'!BO120</f>
        <v>0</v>
      </c>
      <c r="BL81" s="59">
        <f>'Data Input - Option 5'!BP128-'Data Input - Option 5'!BP120</f>
        <v>0</v>
      </c>
      <c r="BM81" s="59">
        <f>'Data Input - Option 5'!BQ128-'Data Input - Option 5'!BQ120</f>
        <v>0</v>
      </c>
      <c r="BN81" s="59">
        <f>'Data Input - Option 5'!BR128-'Data Input - Option 5'!BR120</f>
        <v>0</v>
      </c>
      <c r="BO81" s="59">
        <f>'Data Input - Option 5'!BS128-'Data Input - Option 5'!BS120</f>
        <v>0</v>
      </c>
      <c r="BP81" s="59">
        <f>'Data Input - Option 5'!BT128-'Data Input - Option 5'!BT120</f>
        <v>0</v>
      </c>
      <c r="BQ81" s="59">
        <f>'Data Input - Option 5'!BU128-'Data Input - Option 5'!BU120</f>
        <v>0</v>
      </c>
      <c r="BR81" s="59">
        <f>'Data Input - Option 5'!BV128-'Data Input - Option 5'!BV120</f>
        <v>0</v>
      </c>
      <c r="BS81" s="59">
        <f>'Data Input - Option 5'!BW128-'Data Input - Option 5'!BW120</f>
        <v>0</v>
      </c>
      <c r="BT81" s="59">
        <f>'Data Input - Option 5'!BX128-'Data Input - Option 5'!BX120</f>
        <v>0</v>
      </c>
      <c r="BU81" s="59">
        <f>'Data Input - Option 5'!BY128-'Data Input - Option 5'!BY120</f>
        <v>0</v>
      </c>
      <c r="BV81" s="59">
        <f>'Data Input - Option 5'!BZ128-'Data Input - Option 5'!BZ120</f>
        <v>0</v>
      </c>
      <c r="BW81" s="59">
        <f>'Data Input - Option 5'!CA128-'Data Input - Option 5'!CA120</f>
        <v>0</v>
      </c>
      <c r="BX81" s="59">
        <f>'Data Input - Option 5'!CB128-'Data Input - Option 5'!CB120</f>
        <v>0</v>
      </c>
      <c r="BY81" s="59">
        <f>'Data Input - Option 5'!CC128-'Data Input - Option 5'!CC120</f>
        <v>0</v>
      </c>
      <c r="BZ81" s="59">
        <f>'Data Input - Option 5'!CD128-'Data Input - Option 5'!CD120</f>
        <v>0</v>
      </c>
      <c r="CA81" s="59">
        <f>'Data Input - Option 5'!CE128-'Data Input - Option 5'!CE120</f>
        <v>0</v>
      </c>
      <c r="CB81" s="59">
        <f>'Data Input - Option 5'!CF128-'Data Input - Option 5'!CF120</f>
        <v>0</v>
      </c>
      <c r="CC81" s="59">
        <f>'Data Input - Option 5'!CG128-'Data Input - Option 5'!CG120</f>
        <v>0</v>
      </c>
      <c r="CD81" s="59">
        <f>'Data Input - Option 5'!CH128-'Data Input - Option 5'!CH120</f>
        <v>0</v>
      </c>
      <c r="CE81" s="59">
        <f>'Data Input - Option 5'!CI128-'Data Input - Option 5'!CI120</f>
        <v>0</v>
      </c>
      <c r="CF81" s="59">
        <f>'Data Input - Option 5'!CJ128-'Data Input - Option 5'!CJ120</f>
        <v>0</v>
      </c>
      <c r="CG81" s="59">
        <f>'Data Input - Option 5'!CK128-'Data Input - Option 5'!CK120</f>
        <v>0</v>
      </c>
      <c r="CH81" s="59">
        <f>'Data Input - Option 5'!CL128-'Data Input - Option 5'!CL120</f>
        <v>0</v>
      </c>
      <c r="CI81" s="59">
        <f>'Data Input - Option 5'!CM128-'Data Input - Option 5'!CM120</f>
        <v>0</v>
      </c>
      <c r="CJ81" s="59">
        <f>'Data Input - Option 5'!CN128-'Data Input - Option 5'!CN120</f>
        <v>0</v>
      </c>
      <c r="CK81" s="59">
        <f>'Data Input - Option 5'!CO128-'Data Input - Option 5'!CO120</f>
        <v>0</v>
      </c>
      <c r="CL81" s="59">
        <f>'Data Input - Option 5'!CP128-'Data Input - Option 5'!CP120</f>
        <v>0</v>
      </c>
      <c r="CM81" s="59">
        <f>'Data Input - Option 5'!CQ128-'Data Input - Option 5'!CQ120</f>
        <v>0</v>
      </c>
      <c r="CN81" s="59">
        <f>'Data Input - Option 5'!CR128-'Data Input - Option 5'!CR120</f>
        <v>0</v>
      </c>
      <c r="CO81" s="59">
        <f>'Data Input - Option 5'!CS128-'Data Input - Option 5'!CS120</f>
        <v>0</v>
      </c>
      <c r="CP81" s="59">
        <f>'Data Input - Option 5'!CT128-'Data Input - Option 5'!CT120</f>
        <v>0</v>
      </c>
      <c r="CQ81" s="59">
        <f>'Data Input - Option 5'!CU128-'Data Input - Option 5'!CU120</f>
        <v>0</v>
      </c>
      <c r="CR81" s="59">
        <f>'Data Input - Option 5'!CV128-'Data Input - Option 5'!CV120</f>
        <v>0</v>
      </c>
      <c r="CS81" s="59">
        <f>'Data Input - Option 5'!CW128-'Data Input - Option 5'!CW120</f>
        <v>0</v>
      </c>
      <c r="CT81" s="59">
        <f>'Data Input - Option 5'!CX128-'Data Input - Option 5'!CX120</f>
        <v>0</v>
      </c>
      <c r="CU81" s="59">
        <f>'Data Input - Option 5'!CY128-'Data Input - Option 5'!CY120</f>
        <v>0</v>
      </c>
      <c r="CV81" s="59">
        <f>'Data Input - Option 5'!CZ128-'Data Input - Option 5'!CZ120</f>
        <v>0</v>
      </c>
      <c r="CW81" s="59">
        <f>'Data Input - Option 5'!DA128-'Data Input - Option 5'!DA120</f>
        <v>0</v>
      </c>
      <c r="CX81" s="59">
        <f>'Data Input - Option 5'!DB128-'Data Input - Option 5'!DB120</f>
        <v>0</v>
      </c>
      <c r="CY81" s="59">
        <f>'Data Input - Option 5'!DC128-'Data Input - Option 5'!DC120</f>
        <v>0</v>
      </c>
      <c r="CZ81" s="391"/>
    </row>
    <row r="82" spans="1:104" x14ac:dyDescent="0.25">
      <c r="B82" s="393" t="s">
        <v>176</v>
      </c>
      <c r="C82" s="9" t="s">
        <v>1117</v>
      </c>
      <c r="D82" s="59" t="e">
        <f>HLOOKUP(Calc_Option5!D$6,'Carbon Prices'!$D$9:$CH$15,3,FALSE)</f>
        <v>#N/A</v>
      </c>
      <c r="E82" s="59" t="e">
        <f>HLOOKUP(Calc_Option5!E$6,'Carbon Prices'!$D$9:$CH$15,3,FALSE)</f>
        <v>#N/A</v>
      </c>
      <c r="F82" s="59" t="e">
        <f>HLOOKUP(Calc_Option5!F$6,'Carbon Prices'!$D$9:$CH$15,3,FALSE)</f>
        <v>#N/A</v>
      </c>
      <c r="G82" s="59" t="e">
        <f>HLOOKUP(Calc_Option5!G$6,'Carbon Prices'!$D$9:$CH$15,3,FALSE)</f>
        <v>#N/A</v>
      </c>
      <c r="H82" s="59" t="e">
        <f>HLOOKUP(Calc_Option5!H$6,'Carbon Prices'!$D$9:$CH$15,3,FALSE)</f>
        <v>#N/A</v>
      </c>
      <c r="I82" s="59" t="e">
        <f>HLOOKUP(Calc_Option5!I$6,'Carbon Prices'!$D$9:$CH$15,3,FALSE)</f>
        <v>#N/A</v>
      </c>
      <c r="J82" s="59" t="e">
        <f>HLOOKUP(Calc_Option5!J$6,'Carbon Prices'!$D$9:$CH$15,3,FALSE)</f>
        <v>#N/A</v>
      </c>
      <c r="K82" s="59" t="e">
        <f>HLOOKUP(Calc_Option5!K$6,'Carbon Prices'!$D$9:$CH$15,3,FALSE)</f>
        <v>#N/A</v>
      </c>
      <c r="L82" s="59" t="e">
        <f>HLOOKUP(Calc_Option5!L$6,'Carbon Prices'!$D$9:$CH$15,3,FALSE)</f>
        <v>#N/A</v>
      </c>
      <c r="M82" s="59" t="e">
        <f>HLOOKUP(Calc_Option5!M$6,'Carbon Prices'!$D$9:$CH$15,3,FALSE)</f>
        <v>#N/A</v>
      </c>
      <c r="N82" s="59" t="e">
        <f>HLOOKUP(Calc_Option5!N$6,'Carbon Prices'!$D$9:$CH$15,3,FALSE)</f>
        <v>#N/A</v>
      </c>
      <c r="O82" s="59" t="e">
        <f>HLOOKUP(Calc_Option5!O$6,'Carbon Prices'!$D$9:$CH$15,3,FALSE)</f>
        <v>#N/A</v>
      </c>
      <c r="P82" s="59" t="e">
        <f>HLOOKUP(Calc_Option5!P$6,'Carbon Prices'!$D$9:$CH$15,3,FALSE)</f>
        <v>#N/A</v>
      </c>
      <c r="Q82" s="59" t="e">
        <f>HLOOKUP(Calc_Option5!Q$6,'Carbon Prices'!$D$9:$CH$15,3,FALSE)</f>
        <v>#N/A</v>
      </c>
      <c r="R82" s="59" t="e">
        <f>HLOOKUP(Calc_Option5!R$6,'Carbon Prices'!$D$9:$CH$15,3,FALSE)</f>
        <v>#N/A</v>
      </c>
      <c r="S82" s="59" t="e">
        <f>HLOOKUP(Calc_Option5!S$6,'Carbon Prices'!$D$9:$CH$15,3,FALSE)</f>
        <v>#N/A</v>
      </c>
      <c r="T82" s="59" t="e">
        <f>HLOOKUP(Calc_Option5!T$6,'Carbon Prices'!$D$9:$CH$15,3,FALSE)</f>
        <v>#N/A</v>
      </c>
      <c r="U82" s="59" t="e">
        <f>HLOOKUP(Calc_Option5!U$6,'Carbon Prices'!$D$9:$CH$15,3,FALSE)</f>
        <v>#N/A</v>
      </c>
      <c r="V82" s="59" t="e">
        <f>HLOOKUP(Calc_Option5!V$6,'Carbon Prices'!$D$9:$CH$15,3,FALSE)</f>
        <v>#N/A</v>
      </c>
      <c r="W82" s="59" t="e">
        <f>HLOOKUP(Calc_Option5!W$6,'Carbon Prices'!$D$9:$CH$15,3,FALSE)</f>
        <v>#N/A</v>
      </c>
      <c r="X82" s="59" t="e">
        <f>HLOOKUP(Calc_Option5!X$6,'Carbon Prices'!$D$9:$CH$15,3,FALSE)</f>
        <v>#N/A</v>
      </c>
      <c r="Y82" s="59" t="e">
        <f>HLOOKUP(Calc_Option5!Y$6,'Carbon Prices'!$D$9:$CH$15,3,FALSE)</f>
        <v>#N/A</v>
      </c>
      <c r="Z82" s="59" t="e">
        <f>HLOOKUP(Calc_Option5!Z$6,'Carbon Prices'!$D$9:$CH$15,3,FALSE)</f>
        <v>#N/A</v>
      </c>
      <c r="AA82" s="59" t="e">
        <f>HLOOKUP(Calc_Option5!AA$6,'Carbon Prices'!$D$9:$CH$15,3,FALSE)</f>
        <v>#N/A</v>
      </c>
      <c r="AB82" s="59" t="e">
        <f>HLOOKUP(Calc_Option5!AB$6,'Carbon Prices'!$D$9:$CH$15,3,FALSE)</f>
        <v>#N/A</v>
      </c>
      <c r="AC82" s="59" t="e">
        <f>HLOOKUP(Calc_Option5!AC$6,'Carbon Prices'!$D$9:$CH$15,3,FALSE)</f>
        <v>#N/A</v>
      </c>
      <c r="AD82" s="59" t="e">
        <f>HLOOKUP(Calc_Option5!AD$6,'Carbon Prices'!$D$9:$CH$15,3,FALSE)</f>
        <v>#N/A</v>
      </c>
      <c r="AE82" s="59" t="e">
        <f>HLOOKUP(Calc_Option5!AE$6,'Carbon Prices'!$D$9:$CH$15,3,FALSE)</f>
        <v>#N/A</v>
      </c>
      <c r="AF82" s="59" t="e">
        <f>HLOOKUP(Calc_Option5!AF$6,'Carbon Prices'!$D$9:$CH$15,3,FALSE)</f>
        <v>#N/A</v>
      </c>
      <c r="AG82" s="59" t="e">
        <f>HLOOKUP(Calc_Option5!AG$6,'Carbon Prices'!$D$9:$CH$15,3,FALSE)</f>
        <v>#N/A</v>
      </c>
      <c r="AH82" s="59" t="e">
        <f>HLOOKUP(Calc_Option5!AH$6,'Carbon Prices'!$D$9:$CH$15,3,FALSE)</f>
        <v>#N/A</v>
      </c>
      <c r="AI82" s="59" t="e">
        <f>HLOOKUP(Calc_Option5!AI$6,'Carbon Prices'!$D$9:$CH$15,3,FALSE)</f>
        <v>#N/A</v>
      </c>
      <c r="AJ82" s="59" t="e">
        <f>HLOOKUP(Calc_Option5!AJ$6,'Carbon Prices'!$D$9:$CH$15,3,FALSE)</f>
        <v>#N/A</v>
      </c>
      <c r="AK82" s="59" t="e">
        <f>HLOOKUP(Calc_Option5!AK$6,'Carbon Prices'!$D$9:$CH$15,3,FALSE)</f>
        <v>#N/A</v>
      </c>
      <c r="AL82" s="59" t="e">
        <f>HLOOKUP(Calc_Option5!AL$6,'Carbon Prices'!$D$9:$CH$15,3,FALSE)</f>
        <v>#N/A</v>
      </c>
      <c r="AM82" s="59" t="e">
        <f>HLOOKUP(Calc_Option5!AM$6,'Carbon Prices'!$D$9:$CH$15,3,FALSE)</f>
        <v>#N/A</v>
      </c>
      <c r="AN82" s="59" t="e">
        <f>HLOOKUP(Calc_Option5!AN$6,'Carbon Prices'!$D$9:$CH$15,3,FALSE)</f>
        <v>#N/A</v>
      </c>
      <c r="AO82" s="59" t="e">
        <f>HLOOKUP(Calc_Option5!AO$6,'Carbon Prices'!$D$9:$CH$15,3,FALSE)</f>
        <v>#N/A</v>
      </c>
      <c r="AP82" s="59" t="e">
        <f>HLOOKUP(Calc_Option5!AP$6,'Carbon Prices'!$D$9:$CH$15,3,FALSE)</f>
        <v>#N/A</v>
      </c>
      <c r="AQ82" s="59" t="e">
        <f>HLOOKUP(Calc_Option5!AQ$6,'Carbon Prices'!$D$9:$CH$15,3,FALSE)</f>
        <v>#N/A</v>
      </c>
      <c r="AR82" s="59" t="e">
        <f>HLOOKUP(Calc_Option5!AR$6,'Carbon Prices'!$D$9:$CH$15,3,FALSE)</f>
        <v>#N/A</v>
      </c>
      <c r="AS82" s="59" t="e">
        <f>HLOOKUP(Calc_Option5!AS$6,'Carbon Prices'!$D$9:$CH$15,3,FALSE)</f>
        <v>#N/A</v>
      </c>
      <c r="AT82" s="59" t="e">
        <f>HLOOKUP(Calc_Option5!AT$6,'Carbon Prices'!$D$9:$CH$15,3,FALSE)</f>
        <v>#N/A</v>
      </c>
      <c r="AU82" s="59" t="e">
        <f>HLOOKUP(Calc_Option5!AU$6,'Carbon Prices'!$D$9:$CH$15,3,FALSE)</f>
        <v>#N/A</v>
      </c>
      <c r="AV82" s="59" t="e">
        <f>HLOOKUP(Calc_Option5!AV$6,'Carbon Prices'!$D$9:$CH$15,3,FALSE)</f>
        <v>#N/A</v>
      </c>
      <c r="AW82" s="59" t="e">
        <f>HLOOKUP(Calc_Option5!AW$6,'Carbon Prices'!$D$9:$CH$15,3,FALSE)</f>
        <v>#N/A</v>
      </c>
      <c r="AX82" s="59" t="e">
        <f>HLOOKUP(Calc_Option5!AX$6,'Carbon Prices'!$D$9:$CH$15,3,FALSE)</f>
        <v>#N/A</v>
      </c>
      <c r="AY82" s="59" t="e">
        <f>HLOOKUP(Calc_Option5!AY$6,'Carbon Prices'!$D$9:$CH$15,3,FALSE)</f>
        <v>#N/A</v>
      </c>
      <c r="AZ82" s="59" t="e">
        <f>HLOOKUP(Calc_Option5!AZ$6,'Carbon Prices'!$D$9:$CH$15,3,FALSE)</f>
        <v>#N/A</v>
      </c>
      <c r="BA82" s="59" t="e">
        <f>HLOOKUP(Calc_Option5!BA$6,'Carbon Prices'!$D$9:$CH$15,3,FALSE)</f>
        <v>#N/A</v>
      </c>
      <c r="BB82" s="59" t="e">
        <f>HLOOKUP(Calc_Option5!BB$6,'Carbon Prices'!$D$9:$CH$15,3,FALSE)</f>
        <v>#N/A</v>
      </c>
      <c r="BC82" s="59" t="e">
        <f>HLOOKUP(Calc_Option5!BC$6,'Carbon Prices'!$D$9:$CH$15,3,FALSE)</f>
        <v>#N/A</v>
      </c>
      <c r="BD82" s="59" t="e">
        <f>HLOOKUP(Calc_Option5!BD$6,'Carbon Prices'!$D$9:$CH$15,3,FALSE)</f>
        <v>#N/A</v>
      </c>
      <c r="BE82" s="59" t="e">
        <f>HLOOKUP(Calc_Option5!BE$6,'Carbon Prices'!$D$9:$CH$15,3,FALSE)</f>
        <v>#N/A</v>
      </c>
      <c r="BF82" s="59" t="e">
        <f>HLOOKUP(Calc_Option5!BF$6,'Carbon Prices'!$D$9:$CH$15,3,FALSE)</f>
        <v>#N/A</v>
      </c>
      <c r="BG82" s="59" t="e">
        <f>HLOOKUP(Calc_Option5!BG$6,'Carbon Prices'!$D$9:$CH$15,3,FALSE)</f>
        <v>#N/A</v>
      </c>
      <c r="BH82" s="59" t="e">
        <f>HLOOKUP(Calc_Option5!BH$6,'Carbon Prices'!$D$9:$CH$15,3,FALSE)</f>
        <v>#N/A</v>
      </c>
      <c r="BI82" s="59" t="e">
        <f>HLOOKUP(Calc_Option5!BI$6,'Carbon Prices'!$D$9:$CH$15,3,FALSE)</f>
        <v>#N/A</v>
      </c>
      <c r="BJ82" s="59" t="e">
        <f>HLOOKUP(Calc_Option5!BJ$6,'Carbon Prices'!$D$9:$CH$15,3,FALSE)</f>
        <v>#N/A</v>
      </c>
      <c r="BK82" s="59" t="e">
        <f>HLOOKUP(Calc_Option5!BK$6,'Carbon Prices'!$D$9:$CH$15,3,FALSE)</f>
        <v>#N/A</v>
      </c>
      <c r="BL82" s="59" t="e">
        <f>HLOOKUP(Calc_Option5!BL$6,'Carbon Prices'!$D$9:$CH$15,3,FALSE)</f>
        <v>#N/A</v>
      </c>
      <c r="BM82" s="59" t="e">
        <f>HLOOKUP(Calc_Option5!BM$6,'Carbon Prices'!$D$9:$CH$15,3,FALSE)</f>
        <v>#N/A</v>
      </c>
      <c r="BN82" s="59" t="e">
        <f>HLOOKUP(Calc_Option5!BN$6,'Carbon Prices'!$D$9:$CH$15,3,FALSE)</f>
        <v>#N/A</v>
      </c>
      <c r="BO82" s="59" t="e">
        <f>HLOOKUP(Calc_Option5!BO$6,'Carbon Prices'!$D$9:$CH$15,3,FALSE)</f>
        <v>#N/A</v>
      </c>
      <c r="BP82" s="59" t="e">
        <f>HLOOKUP(Calc_Option5!BP$6,'Carbon Prices'!$D$9:$CH$15,3,FALSE)</f>
        <v>#N/A</v>
      </c>
      <c r="BQ82" s="59" t="e">
        <f>HLOOKUP(Calc_Option5!BQ$6,'Carbon Prices'!$D$9:$CH$15,3,FALSE)</f>
        <v>#N/A</v>
      </c>
      <c r="BR82" s="59" t="e">
        <f>HLOOKUP(Calc_Option5!BR$6,'Carbon Prices'!$D$9:$CH$15,3,FALSE)</f>
        <v>#N/A</v>
      </c>
      <c r="BS82" s="59" t="e">
        <f>HLOOKUP(Calc_Option5!BS$6,'Carbon Prices'!$D$9:$CH$15,3,FALSE)</f>
        <v>#N/A</v>
      </c>
      <c r="BT82" s="59" t="e">
        <f>HLOOKUP(Calc_Option5!BT$6,'Carbon Prices'!$D$9:$CH$15,3,FALSE)</f>
        <v>#N/A</v>
      </c>
      <c r="BU82" s="59" t="e">
        <f>HLOOKUP(Calc_Option5!BU$6,'Carbon Prices'!$D$9:$CH$15,3,FALSE)</f>
        <v>#N/A</v>
      </c>
      <c r="BV82" s="59" t="e">
        <f>HLOOKUP(Calc_Option5!BV$6,'Carbon Prices'!$D$9:$CH$15,3,FALSE)</f>
        <v>#N/A</v>
      </c>
      <c r="BW82" s="59" t="e">
        <f>HLOOKUP(Calc_Option5!BW$6,'Carbon Prices'!$D$9:$CH$15,3,FALSE)</f>
        <v>#N/A</v>
      </c>
      <c r="BX82" s="59" t="e">
        <f>HLOOKUP(Calc_Option5!BX$6,'Carbon Prices'!$D$9:$CH$15,3,FALSE)</f>
        <v>#N/A</v>
      </c>
      <c r="BY82" s="59" t="e">
        <f>HLOOKUP(Calc_Option5!BY$6,'Carbon Prices'!$D$9:$CH$15,3,FALSE)</f>
        <v>#N/A</v>
      </c>
      <c r="BZ82" s="59" t="e">
        <f>HLOOKUP(Calc_Option5!BZ$6,'Carbon Prices'!$D$9:$CH$15,3,FALSE)</f>
        <v>#N/A</v>
      </c>
      <c r="CA82" s="59" t="e">
        <f>HLOOKUP(Calc_Option5!CA$6,'Carbon Prices'!$D$9:$CH$15,3,FALSE)</f>
        <v>#N/A</v>
      </c>
      <c r="CB82" s="59" t="e">
        <f>HLOOKUP(Calc_Option5!CB$6,'Carbon Prices'!$D$9:$CH$15,3,FALSE)</f>
        <v>#N/A</v>
      </c>
      <c r="CC82" s="59" t="e">
        <f>HLOOKUP(Calc_Option5!CC$6,'Carbon Prices'!$D$9:$CH$15,3,FALSE)</f>
        <v>#N/A</v>
      </c>
      <c r="CD82" s="59" t="e">
        <f>HLOOKUP(Calc_Option5!CD$6,'Carbon Prices'!$D$9:$CH$15,3,FALSE)</f>
        <v>#N/A</v>
      </c>
      <c r="CE82" s="59" t="e">
        <f>HLOOKUP(Calc_Option5!CE$6,'Carbon Prices'!$D$9:$CH$15,3,FALSE)</f>
        <v>#N/A</v>
      </c>
      <c r="CF82" s="59" t="e">
        <f>HLOOKUP(Calc_Option5!CF$6,'Carbon Prices'!$D$9:$CH$15,3,FALSE)</f>
        <v>#N/A</v>
      </c>
      <c r="CG82" s="59" t="e">
        <f>HLOOKUP(Calc_Option5!CG$6,'Carbon Prices'!$D$9:$CH$15,3,FALSE)</f>
        <v>#N/A</v>
      </c>
      <c r="CH82" s="59" t="e">
        <f>HLOOKUP(Calc_Option5!CH$6,'Carbon Prices'!$D$9:$CH$15,3,FALSE)</f>
        <v>#N/A</v>
      </c>
      <c r="CI82" s="59" t="e">
        <f>HLOOKUP(Calc_Option5!CI$6,'Carbon Prices'!$D$9:$CH$15,3,FALSE)</f>
        <v>#N/A</v>
      </c>
      <c r="CJ82" s="59" t="e">
        <f>HLOOKUP(Calc_Option5!CJ$6,'Carbon Prices'!$D$9:$CH$15,3,FALSE)</f>
        <v>#N/A</v>
      </c>
      <c r="CK82" s="59" t="e">
        <f>HLOOKUP(Calc_Option5!CK$6,'Carbon Prices'!$D$9:$CH$15,3,FALSE)</f>
        <v>#N/A</v>
      </c>
      <c r="CL82" s="59" t="e">
        <f>HLOOKUP(Calc_Option5!CL$6,'Carbon Prices'!$D$9:$CH$15,3,FALSE)</f>
        <v>#N/A</v>
      </c>
      <c r="CM82" s="59" t="e">
        <f>HLOOKUP(Calc_Option5!CM$6,'Carbon Prices'!$D$9:$CH$15,3,FALSE)</f>
        <v>#N/A</v>
      </c>
      <c r="CN82" s="59" t="e">
        <f>HLOOKUP(Calc_Option5!CN$6,'Carbon Prices'!$D$9:$CH$15,3,FALSE)</f>
        <v>#N/A</v>
      </c>
      <c r="CO82" s="59" t="e">
        <f>HLOOKUP(Calc_Option5!CO$6,'Carbon Prices'!$D$9:$CH$15,3,FALSE)</f>
        <v>#N/A</v>
      </c>
      <c r="CP82" s="59" t="e">
        <f>HLOOKUP(Calc_Option5!CP$6,'Carbon Prices'!$D$9:$CH$15,3,FALSE)</f>
        <v>#N/A</v>
      </c>
      <c r="CQ82" s="59" t="e">
        <f>HLOOKUP(Calc_Option5!CQ$6,'Carbon Prices'!$D$9:$CH$15,3,FALSE)</f>
        <v>#N/A</v>
      </c>
      <c r="CR82" s="59" t="e">
        <f>HLOOKUP(Calc_Option5!CR$6,'Carbon Prices'!$D$9:$CH$15,3,FALSE)</f>
        <v>#N/A</v>
      </c>
      <c r="CS82" s="59" t="e">
        <f>HLOOKUP(Calc_Option5!CS$6,'Carbon Prices'!$D$9:$CH$15,3,FALSE)</f>
        <v>#N/A</v>
      </c>
      <c r="CT82" s="59" t="e">
        <f>HLOOKUP(Calc_Option5!CT$6,'Carbon Prices'!$D$9:$CH$15,3,FALSE)</f>
        <v>#N/A</v>
      </c>
      <c r="CU82" s="59" t="e">
        <f>HLOOKUP(Calc_Option5!CU$6,'Carbon Prices'!$D$9:$CH$15,3,FALSE)</f>
        <v>#N/A</v>
      </c>
      <c r="CV82" s="59" t="e">
        <f>HLOOKUP(Calc_Option5!CV$6,'Carbon Prices'!$D$9:$CH$15,3,FALSE)</f>
        <v>#N/A</v>
      </c>
      <c r="CW82" s="59" t="e">
        <f>HLOOKUP(Calc_Option5!CW$6,'Carbon Prices'!$D$9:$CH$15,3,FALSE)</f>
        <v>#N/A</v>
      </c>
      <c r="CX82" s="59" t="e">
        <f>HLOOKUP(Calc_Option5!CX$6,'Carbon Prices'!$D$9:$CH$15,3,FALSE)</f>
        <v>#N/A</v>
      </c>
      <c r="CY82" s="59" t="e">
        <f>HLOOKUP(Calc_Option5!CY$6,'Carbon Prices'!$D$9:$CH$15,3,FALSE)</f>
        <v>#N/A</v>
      </c>
      <c r="CZ82" s="391"/>
    </row>
    <row r="83" spans="1:104" x14ac:dyDescent="0.25">
      <c r="B83" s="393" t="s">
        <v>177</v>
      </c>
      <c r="C83" s="9" t="s">
        <v>1117</v>
      </c>
      <c r="D83" s="59" t="e">
        <f>IF('Data Input - General'!$F$10="Yes",HLOOKUP(Calc_Option5!D$6,'Carbon Prices'!$D$9:$CH$15,3,FALSE),HLOOKUP(Calc_Option5!D$6,'Carbon Prices'!$D$9:$CH$15,6,FALSE))</f>
        <v>#N/A</v>
      </c>
      <c r="E83" s="59" t="e">
        <f>IF('Data Input - General'!$F$10="Yes",HLOOKUP(Calc_Option5!E$6,'Carbon Prices'!$D$9:$CH$15,3,FALSE),HLOOKUP(Calc_Option5!E$6,'Carbon Prices'!$D$9:$CH$15,6,FALSE))</f>
        <v>#N/A</v>
      </c>
      <c r="F83" s="59" t="e">
        <f>IF('Data Input - General'!$F$10="Yes",HLOOKUP(Calc_Option5!F$6,'Carbon Prices'!$D$9:$CH$15,3,FALSE),HLOOKUP(Calc_Option5!F$6,'Carbon Prices'!$D$9:$CH$15,6,FALSE))</f>
        <v>#N/A</v>
      </c>
      <c r="G83" s="59" t="e">
        <f>IF('Data Input - General'!$F$10="Yes",HLOOKUP(Calc_Option5!G$6,'Carbon Prices'!$D$9:$CH$15,3,FALSE),HLOOKUP(Calc_Option5!G$6,'Carbon Prices'!$D$9:$CH$15,6,FALSE))</f>
        <v>#N/A</v>
      </c>
      <c r="H83" s="59" t="e">
        <f>IF('Data Input - General'!$F$10="Yes",HLOOKUP(Calc_Option5!H$6,'Carbon Prices'!$D$9:$CH$15,3,FALSE),HLOOKUP(Calc_Option5!H$6,'Carbon Prices'!$D$9:$CH$15,6,FALSE))</f>
        <v>#N/A</v>
      </c>
      <c r="I83" s="59" t="e">
        <f>IF('Data Input - General'!$F$10="Yes",HLOOKUP(Calc_Option5!I$6,'Carbon Prices'!$D$9:$CH$15,3,FALSE),HLOOKUP(Calc_Option5!I$6,'Carbon Prices'!$D$9:$CH$15,6,FALSE))</f>
        <v>#N/A</v>
      </c>
      <c r="J83" s="59" t="e">
        <f>IF('Data Input - General'!$F$10="Yes",HLOOKUP(Calc_Option5!J$6,'Carbon Prices'!$D$9:$CH$15,3,FALSE),HLOOKUP(Calc_Option5!J$6,'Carbon Prices'!$D$9:$CH$15,6,FALSE))</f>
        <v>#N/A</v>
      </c>
      <c r="K83" s="59" t="e">
        <f>IF('Data Input - General'!$F$10="Yes",HLOOKUP(Calc_Option5!K$6,'Carbon Prices'!$D$9:$CH$15,3,FALSE),HLOOKUP(Calc_Option5!K$6,'Carbon Prices'!$D$9:$CH$15,6,FALSE))</f>
        <v>#N/A</v>
      </c>
      <c r="L83" s="59" t="e">
        <f>IF('Data Input - General'!$F$10="Yes",HLOOKUP(Calc_Option5!L$6,'Carbon Prices'!$D$9:$CH$15,3,FALSE),HLOOKUP(Calc_Option5!L$6,'Carbon Prices'!$D$9:$CH$15,6,FALSE))</f>
        <v>#N/A</v>
      </c>
      <c r="M83" s="59" t="e">
        <f>IF('Data Input - General'!$F$10="Yes",HLOOKUP(Calc_Option5!M$6,'Carbon Prices'!$D$9:$CH$15,3,FALSE),HLOOKUP(Calc_Option5!M$6,'Carbon Prices'!$D$9:$CH$15,6,FALSE))</f>
        <v>#N/A</v>
      </c>
      <c r="N83" s="59" t="e">
        <f>IF('Data Input - General'!$F$10="Yes",HLOOKUP(Calc_Option5!N$6,'Carbon Prices'!$D$9:$CH$15,3,FALSE),HLOOKUP(Calc_Option5!N$6,'Carbon Prices'!$D$9:$CH$15,6,FALSE))</f>
        <v>#N/A</v>
      </c>
      <c r="O83" s="59" t="e">
        <f>IF('Data Input - General'!$F$10="Yes",HLOOKUP(Calc_Option5!O$6,'Carbon Prices'!$D$9:$CH$15,3,FALSE),HLOOKUP(Calc_Option5!O$6,'Carbon Prices'!$D$9:$CH$15,6,FALSE))</f>
        <v>#N/A</v>
      </c>
      <c r="P83" s="59" t="e">
        <f>IF('Data Input - General'!$F$10="Yes",HLOOKUP(Calc_Option5!P$6,'Carbon Prices'!$D$9:$CH$15,3,FALSE),HLOOKUP(Calc_Option5!P$6,'Carbon Prices'!$D$9:$CH$15,6,FALSE))</f>
        <v>#N/A</v>
      </c>
      <c r="Q83" s="59" t="e">
        <f>IF('Data Input - General'!$F$10="Yes",HLOOKUP(Calc_Option5!Q$6,'Carbon Prices'!$D$9:$CH$15,3,FALSE),HLOOKUP(Calc_Option5!Q$6,'Carbon Prices'!$D$9:$CH$15,6,FALSE))</f>
        <v>#N/A</v>
      </c>
      <c r="R83" s="59" t="e">
        <f>IF('Data Input - General'!$F$10="Yes",HLOOKUP(Calc_Option5!R$6,'Carbon Prices'!$D$9:$CH$15,3,FALSE),HLOOKUP(Calc_Option5!R$6,'Carbon Prices'!$D$9:$CH$15,6,FALSE))</f>
        <v>#N/A</v>
      </c>
      <c r="S83" s="59" t="e">
        <f>IF('Data Input - General'!$F$10="Yes",HLOOKUP(Calc_Option5!S$6,'Carbon Prices'!$D$9:$CH$15,3,FALSE),HLOOKUP(Calc_Option5!S$6,'Carbon Prices'!$D$9:$CH$15,6,FALSE))</f>
        <v>#N/A</v>
      </c>
      <c r="T83" s="59" t="e">
        <f>IF('Data Input - General'!$F$10="Yes",HLOOKUP(Calc_Option5!T$6,'Carbon Prices'!$D$9:$CH$15,3,FALSE),HLOOKUP(Calc_Option5!T$6,'Carbon Prices'!$D$9:$CH$15,6,FALSE))</f>
        <v>#N/A</v>
      </c>
      <c r="U83" s="59" t="e">
        <f>IF('Data Input - General'!$F$10="Yes",HLOOKUP(Calc_Option5!U$6,'Carbon Prices'!$D$9:$CH$15,3,FALSE),HLOOKUP(Calc_Option5!U$6,'Carbon Prices'!$D$9:$CH$15,6,FALSE))</f>
        <v>#N/A</v>
      </c>
      <c r="V83" s="59" t="e">
        <f>IF('Data Input - General'!$F$10="Yes",HLOOKUP(Calc_Option5!V$6,'Carbon Prices'!$D$9:$CH$15,3,FALSE),HLOOKUP(Calc_Option5!V$6,'Carbon Prices'!$D$9:$CH$15,6,FALSE))</f>
        <v>#N/A</v>
      </c>
      <c r="W83" s="59" t="e">
        <f>IF('Data Input - General'!$F$10="Yes",HLOOKUP(Calc_Option5!W$6,'Carbon Prices'!$D$9:$CH$15,3,FALSE),HLOOKUP(Calc_Option5!W$6,'Carbon Prices'!$D$9:$CH$15,6,FALSE))</f>
        <v>#N/A</v>
      </c>
      <c r="X83" s="59" t="e">
        <f>IF('Data Input - General'!$F$10="Yes",HLOOKUP(Calc_Option5!X$6,'Carbon Prices'!$D$9:$CH$15,3,FALSE),HLOOKUP(Calc_Option5!X$6,'Carbon Prices'!$D$9:$CH$15,6,FALSE))</f>
        <v>#N/A</v>
      </c>
      <c r="Y83" s="59" t="e">
        <f>IF('Data Input - General'!$F$10="Yes",HLOOKUP(Calc_Option5!Y$6,'Carbon Prices'!$D$9:$CH$15,3,FALSE),HLOOKUP(Calc_Option5!Y$6,'Carbon Prices'!$D$9:$CH$15,6,FALSE))</f>
        <v>#N/A</v>
      </c>
      <c r="Z83" s="59" t="e">
        <f>IF('Data Input - General'!$F$10="Yes",HLOOKUP(Calc_Option5!Z$6,'Carbon Prices'!$D$9:$CH$15,3,FALSE),HLOOKUP(Calc_Option5!Z$6,'Carbon Prices'!$D$9:$CH$15,6,FALSE))</f>
        <v>#N/A</v>
      </c>
      <c r="AA83" s="59" t="e">
        <f>IF('Data Input - General'!$F$10="Yes",HLOOKUP(Calc_Option5!AA$6,'Carbon Prices'!$D$9:$CH$15,3,FALSE),HLOOKUP(Calc_Option5!AA$6,'Carbon Prices'!$D$9:$CH$15,6,FALSE))</f>
        <v>#N/A</v>
      </c>
      <c r="AB83" s="59" t="e">
        <f>IF('Data Input - General'!$F$10="Yes",HLOOKUP(Calc_Option5!AB$6,'Carbon Prices'!$D$9:$CH$15,3,FALSE),HLOOKUP(Calc_Option5!AB$6,'Carbon Prices'!$D$9:$CH$15,6,FALSE))</f>
        <v>#N/A</v>
      </c>
      <c r="AC83" s="59" t="e">
        <f>IF('Data Input - General'!$F$10="Yes",HLOOKUP(Calc_Option5!AC$6,'Carbon Prices'!$D$9:$CH$15,3,FALSE),HLOOKUP(Calc_Option5!AC$6,'Carbon Prices'!$D$9:$CH$15,6,FALSE))</f>
        <v>#N/A</v>
      </c>
      <c r="AD83" s="59" t="e">
        <f>IF('Data Input - General'!$F$10="Yes",HLOOKUP(Calc_Option5!AD$6,'Carbon Prices'!$D$9:$CH$15,3,FALSE),HLOOKUP(Calc_Option5!AD$6,'Carbon Prices'!$D$9:$CH$15,6,FALSE))</f>
        <v>#N/A</v>
      </c>
      <c r="AE83" s="59" t="e">
        <f>IF('Data Input - General'!$F$10="Yes",HLOOKUP(Calc_Option5!AE$6,'Carbon Prices'!$D$9:$CH$15,3,FALSE),HLOOKUP(Calc_Option5!AE$6,'Carbon Prices'!$D$9:$CH$15,6,FALSE))</f>
        <v>#N/A</v>
      </c>
      <c r="AF83" s="59" t="e">
        <f>IF('Data Input - General'!$F$10="Yes",HLOOKUP(Calc_Option5!AF$6,'Carbon Prices'!$D$9:$CH$15,3,FALSE),HLOOKUP(Calc_Option5!AF$6,'Carbon Prices'!$D$9:$CH$15,6,FALSE))</f>
        <v>#N/A</v>
      </c>
      <c r="AG83" s="59" t="e">
        <f>IF('Data Input - General'!$F$10="Yes",HLOOKUP(Calc_Option5!AG$6,'Carbon Prices'!$D$9:$CH$15,3,FALSE),HLOOKUP(Calc_Option5!AG$6,'Carbon Prices'!$D$9:$CH$15,6,FALSE))</f>
        <v>#N/A</v>
      </c>
      <c r="AH83" s="59" t="e">
        <f>IF('Data Input - General'!$F$10="Yes",HLOOKUP(Calc_Option5!AH$6,'Carbon Prices'!$D$9:$CH$15,3,FALSE),HLOOKUP(Calc_Option5!AH$6,'Carbon Prices'!$D$9:$CH$15,6,FALSE))</f>
        <v>#N/A</v>
      </c>
      <c r="AI83" s="59" t="e">
        <f>IF('Data Input - General'!$F$10="Yes",HLOOKUP(Calc_Option5!AI$6,'Carbon Prices'!$D$9:$CH$15,3,FALSE),HLOOKUP(Calc_Option5!AI$6,'Carbon Prices'!$D$9:$CH$15,6,FALSE))</f>
        <v>#N/A</v>
      </c>
      <c r="AJ83" s="59" t="e">
        <f>IF('Data Input - General'!$F$10="Yes",HLOOKUP(Calc_Option5!AJ$6,'Carbon Prices'!$D$9:$CH$15,3,FALSE),HLOOKUP(Calc_Option5!AJ$6,'Carbon Prices'!$D$9:$CH$15,6,FALSE))</f>
        <v>#N/A</v>
      </c>
      <c r="AK83" s="59" t="e">
        <f>IF('Data Input - General'!$F$10="Yes",HLOOKUP(Calc_Option5!AK$6,'Carbon Prices'!$D$9:$CH$15,3,FALSE),HLOOKUP(Calc_Option5!AK$6,'Carbon Prices'!$D$9:$CH$15,6,FALSE))</f>
        <v>#N/A</v>
      </c>
      <c r="AL83" s="59" t="e">
        <f>IF('Data Input - General'!$F$10="Yes",HLOOKUP(Calc_Option5!AL$6,'Carbon Prices'!$D$9:$CH$15,3,FALSE),HLOOKUP(Calc_Option5!AL$6,'Carbon Prices'!$D$9:$CH$15,6,FALSE))</f>
        <v>#N/A</v>
      </c>
      <c r="AM83" s="59" t="e">
        <f>IF('Data Input - General'!$F$10="Yes",HLOOKUP(Calc_Option5!AM$6,'Carbon Prices'!$D$9:$CH$15,3,FALSE),HLOOKUP(Calc_Option5!AM$6,'Carbon Prices'!$D$9:$CH$15,6,FALSE))</f>
        <v>#N/A</v>
      </c>
      <c r="AN83" s="59" t="e">
        <f>IF('Data Input - General'!$F$10="Yes",HLOOKUP(Calc_Option5!AN$6,'Carbon Prices'!$D$9:$CH$15,3,FALSE),HLOOKUP(Calc_Option5!AN$6,'Carbon Prices'!$D$9:$CH$15,6,FALSE))</f>
        <v>#N/A</v>
      </c>
      <c r="AO83" s="59" t="e">
        <f>IF('Data Input - General'!$F$10="Yes",HLOOKUP(Calc_Option5!AO$6,'Carbon Prices'!$D$9:$CH$15,3,FALSE),HLOOKUP(Calc_Option5!AO$6,'Carbon Prices'!$D$9:$CH$15,6,FALSE))</f>
        <v>#N/A</v>
      </c>
      <c r="AP83" s="59" t="e">
        <f>IF('Data Input - General'!$F$10="Yes",HLOOKUP(Calc_Option5!AP$6,'Carbon Prices'!$D$9:$CH$15,3,FALSE),HLOOKUP(Calc_Option5!AP$6,'Carbon Prices'!$D$9:$CH$15,6,FALSE))</f>
        <v>#N/A</v>
      </c>
      <c r="AQ83" s="59" t="e">
        <f>IF('Data Input - General'!$F$10="Yes",HLOOKUP(Calc_Option5!AQ$6,'Carbon Prices'!$D$9:$CH$15,3,FALSE),HLOOKUP(Calc_Option5!AQ$6,'Carbon Prices'!$D$9:$CH$15,6,FALSE))</f>
        <v>#N/A</v>
      </c>
      <c r="AR83" s="59" t="e">
        <f>IF('Data Input - General'!$F$10="Yes",HLOOKUP(Calc_Option5!AR$6,'Carbon Prices'!$D$9:$CH$15,3,FALSE),HLOOKUP(Calc_Option5!AR$6,'Carbon Prices'!$D$9:$CH$15,6,FALSE))</f>
        <v>#N/A</v>
      </c>
      <c r="AS83" s="59" t="e">
        <f>IF('Data Input - General'!$F$10="Yes",HLOOKUP(Calc_Option5!AS$6,'Carbon Prices'!$D$9:$CH$15,3,FALSE),HLOOKUP(Calc_Option5!AS$6,'Carbon Prices'!$D$9:$CH$15,6,FALSE))</f>
        <v>#N/A</v>
      </c>
      <c r="AT83" s="59" t="e">
        <f>IF('Data Input - General'!$F$10="Yes",HLOOKUP(Calc_Option5!AT$6,'Carbon Prices'!$D$9:$CH$15,3,FALSE),HLOOKUP(Calc_Option5!AT$6,'Carbon Prices'!$D$9:$CH$15,6,FALSE))</f>
        <v>#N/A</v>
      </c>
      <c r="AU83" s="59" t="e">
        <f>IF('Data Input - General'!$F$10="Yes",HLOOKUP(Calc_Option5!AU$6,'Carbon Prices'!$D$9:$CH$15,3,FALSE),HLOOKUP(Calc_Option5!AU$6,'Carbon Prices'!$D$9:$CH$15,6,FALSE))</f>
        <v>#N/A</v>
      </c>
      <c r="AV83" s="59" t="e">
        <f>IF('Data Input - General'!$F$10="Yes",HLOOKUP(Calc_Option5!AV$6,'Carbon Prices'!$D$9:$CH$15,3,FALSE),HLOOKUP(Calc_Option5!AV$6,'Carbon Prices'!$D$9:$CH$15,6,FALSE))</f>
        <v>#N/A</v>
      </c>
      <c r="AW83" s="59" t="e">
        <f>IF('Data Input - General'!$F$10="Yes",HLOOKUP(Calc_Option5!AW$6,'Carbon Prices'!$D$9:$CH$15,3,FALSE),HLOOKUP(Calc_Option5!AW$6,'Carbon Prices'!$D$9:$CH$15,6,FALSE))</f>
        <v>#N/A</v>
      </c>
      <c r="AX83" s="59" t="e">
        <f>IF('Data Input - General'!$F$10="Yes",HLOOKUP(Calc_Option5!AX$6,'Carbon Prices'!$D$9:$CH$15,3,FALSE),HLOOKUP(Calc_Option5!AX$6,'Carbon Prices'!$D$9:$CH$15,6,FALSE))</f>
        <v>#N/A</v>
      </c>
      <c r="AY83" s="59" t="e">
        <f>IF('Data Input - General'!$F$10="Yes",HLOOKUP(Calc_Option5!AY$6,'Carbon Prices'!$D$9:$CH$15,3,FALSE),HLOOKUP(Calc_Option5!AY$6,'Carbon Prices'!$D$9:$CH$15,6,FALSE))</f>
        <v>#N/A</v>
      </c>
      <c r="AZ83" s="59" t="e">
        <f>IF('Data Input - General'!$F$10="Yes",HLOOKUP(Calc_Option5!AZ$6,'Carbon Prices'!$D$9:$CH$15,3,FALSE),HLOOKUP(Calc_Option5!AZ$6,'Carbon Prices'!$D$9:$CH$15,6,FALSE))</f>
        <v>#N/A</v>
      </c>
      <c r="BA83" s="59" t="e">
        <f>IF('Data Input - General'!$F$10="Yes",HLOOKUP(Calc_Option5!BA$6,'Carbon Prices'!$D$9:$CH$15,3,FALSE),HLOOKUP(Calc_Option5!BA$6,'Carbon Prices'!$D$9:$CH$15,6,FALSE))</f>
        <v>#N/A</v>
      </c>
      <c r="BB83" s="59" t="e">
        <f>IF('Data Input - General'!$F$10="Yes",HLOOKUP(Calc_Option5!BB$6,'Carbon Prices'!$D$9:$CH$15,3,FALSE),HLOOKUP(Calc_Option5!BB$6,'Carbon Prices'!$D$9:$CH$15,6,FALSE))</f>
        <v>#N/A</v>
      </c>
      <c r="BC83" s="59" t="e">
        <f>IF('Data Input - General'!$F$10="Yes",HLOOKUP(Calc_Option5!BC$6,'Carbon Prices'!$D$9:$CH$15,3,FALSE),HLOOKUP(Calc_Option5!BC$6,'Carbon Prices'!$D$9:$CH$15,6,FALSE))</f>
        <v>#N/A</v>
      </c>
      <c r="BD83" s="59" t="e">
        <f>IF('Data Input - General'!$F$10="Yes",HLOOKUP(Calc_Option5!BD$6,'Carbon Prices'!$D$9:$CH$15,3,FALSE),HLOOKUP(Calc_Option5!BD$6,'Carbon Prices'!$D$9:$CH$15,6,FALSE))</f>
        <v>#N/A</v>
      </c>
      <c r="BE83" s="59" t="e">
        <f>IF('Data Input - General'!$F$10="Yes",HLOOKUP(Calc_Option5!BE$6,'Carbon Prices'!$D$9:$CH$15,3,FALSE),HLOOKUP(Calc_Option5!BE$6,'Carbon Prices'!$D$9:$CH$15,6,FALSE))</f>
        <v>#N/A</v>
      </c>
      <c r="BF83" s="59" t="e">
        <f>IF('Data Input - General'!$F$10="Yes",HLOOKUP(Calc_Option5!BF$6,'Carbon Prices'!$D$9:$CH$15,3,FALSE),HLOOKUP(Calc_Option5!BF$6,'Carbon Prices'!$D$9:$CH$15,6,FALSE))</f>
        <v>#N/A</v>
      </c>
      <c r="BG83" s="59" t="e">
        <f>IF('Data Input - General'!$F$10="Yes",HLOOKUP(Calc_Option5!BG$6,'Carbon Prices'!$D$9:$CH$15,3,FALSE),HLOOKUP(Calc_Option5!BG$6,'Carbon Prices'!$D$9:$CH$15,6,FALSE))</f>
        <v>#N/A</v>
      </c>
      <c r="BH83" s="59" t="e">
        <f>IF('Data Input - General'!$F$10="Yes",HLOOKUP(Calc_Option5!BH$6,'Carbon Prices'!$D$9:$CH$15,3,FALSE),HLOOKUP(Calc_Option5!BH$6,'Carbon Prices'!$D$9:$CH$15,6,FALSE))</f>
        <v>#N/A</v>
      </c>
      <c r="BI83" s="59" t="e">
        <f>IF('Data Input - General'!$F$10="Yes",HLOOKUP(Calc_Option5!BI$6,'Carbon Prices'!$D$9:$CH$15,3,FALSE),HLOOKUP(Calc_Option5!BI$6,'Carbon Prices'!$D$9:$CH$15,6,FALSE))</f>
        <v>#N/A</v>
      </c>
      <c r="BJ83" s="59" t="e">
        <f>IF('Data Input - General'!$F$10="Yes",HLOOKUP(Calc_Option5!BJ$6,'Carbon Prices'!$D$9:$CH$15,3,FALSE),HLOOKUP(Calc_Option5!BJ$6,'Carbon Prices'!$D$9:$CH$15,6,FALSE))</f>
        <v>#N/A</v>
      </c>
      <c r="BK83" s="59" t="e">
        <f>IF('Data Input - General'!$F$10="Yes",HLOOKUP(Calc_Option5!BK$6,'Carbon Prices'!$D$9:$CH$15,3,FALSE),HLOOKUP(Calc_Option5!BK$6,'Carbon Prices'!$D$9:$CH$15,6,FALSE))</f>
        <v>#N/A</v>
      </c>
      <c r="BL83" s="59" t="e">
        <f>IF('Data Input - General'!$F$10="Yes",HLOOKUP(Calc_Option5!BL$6,'Carbon Prices'!$D$9:$CH$15,3,FALSE),HLOOKUP(Calc_Option5!BL$6,'Carbon Prices'!$D$9:$CH$15,6,FALSE))</f>
        <v>#N/A</v>
      </c>
      <c r="BM83" s="59" t="e">
        <f>IF('Data Input - General'!$F$10="Yes",HLOOKUP(Calc_Option5!BM$6,'Carbon Prices'!$D$9:$CH$15,3,FALSE),HLOOKUP(Calc_Option5!BM$6,'Carbon Prices'!$D$9:$CH$15,6,FALSE))</f>
        <v>#N/A</v>
      </c>
      <c r="BN83" s="59" t="e">
        <f>IF('Data Input - General'!$F$10="Yes",HLOOKUP(Calc_Option5!BN$6,'Carbon Prices'!$D$9:$CH$15,3,FALSE),HLOOKUP(Calc_Option5!BN$6,'Carbon Prices'!$D$9:$CH$15,6,FALSE))</f>
        <v>#N/A</v>
      </c>
      <c r="BO83" s="59" t="e">
        <f>IF('Data Input - General'!$F$10="Yes",HLOOKUP(Calc_Option5!BO$6,'Carbon Prices'!$D$9:$CH$15,3,FALSE),HLOOKUP(Calc_Option5!BO$6,'Carbon Prices'!$D$9:$CH$15,6,FALSE))</f>
        <v>#N/A</v>
      </c>
      <c r="BP83" s="59" t="e">
        <f>IF('Data Input - General'!$F$10="Yes",HLOOKUP(Calc_Option5!BP$6,'Carbon Prices'!$D$9:$CH$15,3,FALSE),HLOOKUP(Calc_Option5!BP$6,'Carbon Prices'!$D$9:$CH$15,6,FALSE))</f>
        <v>#N/A</v>
      </c>
      <c r="BQ83" s="59" t="e">
        <f>IF('Data Input - General'!$F$10="Yes",HLOOKUP(Calc_Option5!BQ$6,'Carbon Prices'!$D$9:$CH$15,3,FALSE),HLOOKUP(Calc_Option5!BQ$6,'Carbon Prices'!$D$9:$CH$15,6,FALSE))</f>
        <v>#N/A</v>
      </c>
      <c r="BR83" s="59" t="e">
        <f>IF('Data Input - General'!$F$10="Yes",HLOOKUP(Calc_Option5!BR$6,'Carbon Prices'!$D$9:$CH$15,3,FALSE),HLOOKUP(Calc_Option5!BR$6,'Carbon Prices'!$D$9:$CH$15,6,FALSE))</f>
        <v>#N/A</v>
      </c>
      <c r="BS83" s="59" t="e">
        <f>IF('Data Input - General'!$F$10="Yes",HLOOKUP(Calc_Option5!BS$6,'Carbon Prices'!$D$9:$CH$15,3,FALSE),HLOOKUP(Calc_Option5!BS$6,'Carbon Prices'!$D$9:$CH$15,6,FALSE))</f>
        <v>#N/A</v>
      </c>
      <c r="BT83" s="59" t="e">
        <f>IF('Data Input - General'!$F$10="Yes",HLOOKUP(Calc_Option5!BT$6,'Carbon Prices'!$D$9:$CH$15,3,FALSE),HLOOKUP(Calc_Option5!BT$6,'Carbon Prices'!$D$9:$CH$15,6,FALSE))</f>
        <v>#N/A</v>
      </c>
      <c r="BU83" s="59" t="e">
        <f>IF('Data Input - General'!$F$10="Yes",HLOOKUP(Calc_Option5!BU$6,'Carbon Prices'!$D$9:$CH$15,3,FALSE),HLOOKUP(Calc_Option5!BU$6,'Carbon Prices'!$D$9:$CH$15,6,FALSE))</f>
        <v>#N/A</v>
      </c>
      <c r="BV83" s="59" t="e">
        <f>IF('Data Input - General'!$F$10="Yes",HLOOKUP(Calc_Option5!BV$6,'Carbon Prices'!$D$9:$CH$15,3,FALSE),HLOOKUP(Calc_Option5!BV$6,'Carbon Prices'!$D$9:$CH$15,6,FALSE))</f>
        <v>#N/A</v>
      </c>
      <c r="BW83" s="59" t="e">
        <f>IF('Data Input - General'!$F$10="Yes",HLOOKUP(Calc_Option5!BW$6,'Carbon Prices'!$D$9:$CH$15,3,FALSE),HLOOKUP(Calc_Option5!BW$6,'Carbon Prices'!$D$9:$CH$15,6,FALSE))</f>
        <v>#N/A</v>
      </c>
      <c r="BX83" s="59" t="e">
        <f>IF('Data Input - General'!$F$10="Yes",HLOOKUP(Calc_Option5!BX$6,'Carbon Prices'!$D$9:$CH$15,3,FALSE),HLOOKUP(Calc_Option5!BX$6,'Carbon Prices'!$D$9:$CH$15,6,FALSE))</f>
        <v>#N/A</v>
      </c>
      <c r="BY83" s="59" t="e">
        <f>IF('Data Input - General'!$F$10="Yes",HLOOKUP(Calc_Option5!BY$6,'Carbon Prices'!$D$9:$CH$15,3,FALSE),HLOOKUP(Calc_Option5!BY$6,'Carbon Prices'!$D$9:$CH$15,6,FALSE))</f>
        <v>#N/A</v>
      </c>
      <c r="BZ83" s="59" t="e">
        <f>IF('Data Input - General'!$F$10="Yes",HLOOKUP(Calc_Option5!BZ$6,'Carbon Prices'!$D$9:$CH$15,3,FALSE),HLOOKUP(Calc_Option5!BZ$6,'Carbon Prices'!$D$9:$CH$15,6,FALSE))</f>
        <v>#N/A</v>
      </c>
      <c r="CA83" s="59" t="e">
        <f>IF('Data Input - General'!$F$10="Yes",HLOOKUP(Calc_Option5!CA$6,'Carbon Prices'!$D$9:$CH$15,3,FALSE),HLOOKUP(Calc_Option5!CA$6,'Carbon Prices'!$D$9:$CH$15,6,FALSE))</f>
        <v>#N/A</v>
      </c>
      <c r="CB83" s="59" t="e">
        <f>IF('Data Input - General'!$F$10="Yes",HLOOKUP(Calc_Option5!CB$6,'Carbon Prices'!$D$9:$CH$15,3,FALSE),HLOOKUP(Calc_Option5!CB$6,'Carbon Prices'!$D$9:$CH$15,6,FALSE))</f>
        <v>#N/A</v>
      </c>
      <c r="CC83" s="59" t="e">
        <f>IF('Data Input - General'!$F$10="Yes",HLOOKUP(Calc_Option5!CC$6,'Carbon Prices'!$D$9:$CH$15,3,FALSE),HLOOKUP(Calc_Option5!CC$6,'Carbon Prices'!$D$9:$CH$15,6,FALSE))</f>
        <v>#N/A</v>
      </c>
      <c r="CD83" s="59" t="e">
        <f>IF('Data Input - General'!$F$10="Yes",HLOOKUP(Calc_Option5!CD$6,'Carbon Prices'!$D$9:$CH$15,3,FALSE),HLOOKUP(Calc_Option5!CD$6,'Carbon Prices'!$D$9:$CH$15,6,FALSE))</f>
        <v>#N/A</v>
      </c>
      <c r="CE83" s="59" t="e">
        <f>IF('Data Input - General'!$F$10="Yes",HLOOKUP(Calc_Option5!CE$6,'Carbon Prices'!$D$9:$CH$15,3,FALSE),HLOOKUP(Calc_Option5!CE$6,'Carbon Prices'!$D$9:$CH$15,6,FALSE))</f>
        <v>#N/A</v>
      </c>
      <c r="CF83" s="59" t="e">
        <f>IF('Data Input - General'!$F$10="Yes",HLOOKUP(Calc_Option5!CF$6,'Carbon Prices'!$D$9:$CH$15,3,FALSE),HLOOKUP(Calc_Option5!CF$6,'Carbon Prices'!$D$9:$CH$15,6,FALSE))</f>
        <v>#N/A</v>
      </c>
      <c r="CG83" s="59" t="e">
        <f>IF('Data Input - General'!$F$10="Yes",HLOOKUP(Calc_Option5!CG$6,'Carbon Prices'!$D$9:$CH$15,3,FALSE),HLOOKUP(Calc_Option5!CG$6,'Carbon Prices'!$D$9:$CH$15,6,FALSE))</f>
        <v>#N/A</v>
      </c>
      <c r="CH83" s="59" t="e">
        <f>IF('Data Input - General'!$F$10="Yes",HLOOKUP(Calc_Option5!CH$6,'Carbon Prices'!$D$9:$CH$15,3,FALSE),HLOOKUP(Calc_Option5!CH$6,'Carbon Prices'!$D$9:$CH$15,6,FALSE))</f>
        <v>#N/A</v>
      </c>
      <c r="CI83" s="59" t="e">
        <f>IF('Data Input - General'!$F$10="Yes",HLOOKUP(Calc_Option5!CI$6,'Carbon Prices'!$D$9:$CH$15,3,FALSE),HLOOKUP(Calc_Option5!CI$6,'Carbon Prices'!$D$9:$CH$15,6,FALSE))</f>
        <v>#N/A</v>
      </c>
      <c r="CJ83" s="59" t="e">
        <f>IF('Data Input - General'!$F$10="Yes",HLOOKUP(Calc_Option5!CJ$6,'Carbon Prices'!$D$9:$CH$15,3,FALSE),HLOOKUP(Calc_Option5!CJ$6,'Carbon Prices'!$D$9:$CH$15,6,FALSE))</f>
        <v>#N/A</v>
      </c>
      <c r="CK83" s="59" t="e">
        <f>IF('Data Input - General'!$F$10="Yes",HLOOKUP(Calc_Option5!CK$6,'Carbon Prices'!$D$9:$CH$15,3,FALSE),HLOOKUP(Calc_Option5!CK$6,'Carbon Prices'!$D$9:$CH$15,6,FALSE))</f>
        <v>#N/A</v>
      </c>
      <c r="CL83" s="59" t="e">
        <f>IF('Data Input - General'!$F$10="Yes",HLOOKUP(Calc_Option5!CL$6,'Carbon Prices'!$D$9:$CH$15,3,FALSE),HLOOKUP(Calc_Option5!CL$6,'Carbon Prices'!$D$9:$CH$15,6,FALSE))</f>
        <v>#N/A</v>
      </c>
      <c r="CM83" s="59" t="e">
        <f>IF('Data Input - General'!$F$10="Yes",HLOOKUP(Calc_Option5!CM$6,'Carbon Prices'!$D$9:$CH$15,3,FALSE),HLOOKUP(Calc_Option5!CM$6,'Carbon Prices'!$D$9:$CH$15,6,FALSE))</f>
        <v>#N/A</v>
      </c>
      <c r="CN83" s="59" t="e">
        <f>IF('Data Input - General'!$F$10="Yes",HLOOKUP(Calc_Option5!CN$6,'Carbon Prices'!$D$9:$CH$15,3,FALSE),HLOOKUP(Calc_Option5!CN$6,'Carbon Prices'!$D$9:$CH$15,6,FALSE))</f>
        <v>#N/A</v>
      </c>
      <c r="CO83" s="59" t="e">
        <f>IF('Data Input - General'!$F$10="Yes",HLOOKUP(Calc_Option5!CO$6,'Carbon Prices'!$D$9:$CH$15,3,FALSE),HLOOKUP(Calc_Option5!CO$6,'Carbon Prices'!$D$9:$CH$15,6,FALSE))</f>
        <v>#N/A</v>
      </c>
      <c r="CP83" s="59" t="e">
        <f>IF('Data Input - General'!$F$10="Yes",HLOOKUP(Calc_Option5!CP$6,'Carbon Prices'!$D$9:$CH$15,3,FALSE),HLOOKUP(Calc_Option5!CP$6,'Carbon Prices'!$D$9:$CH$15,6,FALSE))</f>
        <v>#N/A</v>
      </c>
      <c r="CQ83" s="59" t="e">
        <f>IF('Data Input - General'!$F$10="Yes",HLOOKUP(Calc_Option5!CQ$6,'Carbon Prices'!$D$9:$CH$15,3,FALSE),HLOOKUP(Calc_Option5!CQ$6,'Carbon Prices'!$D$9:$CH$15,6,FALSE))</f>
        <v>#N/A</v>
      </c>
      <c r="CR83" s="59" t="e">
        <f>IF('Data Input - General'!$F$10="Yes",HLOOKUP(Calc_Option5!CR$6,'Carbon Prices'!$D$9:$CH$15,3,FALSE),HLOOKUP(Calc_Option5!CR$6,'Carbon Prices'!$D$9:$CH$15,6,FALSE))</f>
        <v>#N/A</v>
      </c>
      <c r="CS83" s="59" t="e">
        <f>IF('Data Input - General'!$F$10="Yes",HLOOKUP(Calc_Option5!CS$6,'Carbon Prices'!$D$9:$CH$15,3,FALSE),HLOOKUP(Calc_Option5!CS$6,'Carbon Prices'!$D$9:$CH$15,6,FALSE))</f>
        <v>#N/A</v>
      </c>
      <c r="CT83" s="59" t="e">
        <f>IF('Data Input - General'!$F$10="Yes",HLOOKUP(Calc_Option5!CT$6,'Carbon Prices'!$D$9:$CH$15,3,FALSE),HLOOKUP(Calc_Option5!CT$6,'Carbon Prices'!$D$9:$CH$15,6,FALSE))</f>
        <v>#N/A</v>
      </c>
      <c r="CU83" s="59" t="e">
        <f>IF('Data Input - General'!$F$10="Yes",HLOOKUP(Calc_Option5!CU$6,'Carbon Prices'!$D$9:$CH$15,3,FALSE),HLOOKUP(Calc_Option5!CU$6,'Carbon Prices'!$D$9:$CH$15,6,FALSE))</f>
        <v>#N/A</v>
      </c>
      <c r="CV83" s="59" t="e">
        <f>IF('Data Input - General'!$F$10="Yes",HLOOKUP(Calc_Option5!CV$6,'Carbon Prices'!$D$9:$CH$15,3,FALSE),HLOOKUP(Calc_Option5!CV$6,'Carbon Prices'!$D$9:$CH$15,6,FALSE))</f>
        <v>#N/A</v>
      </c>
      <c r="CW83" s="59" t="e">
        <f>IF('Data Input - General'!$F$10="Yes",HLOOKUP(Calc_Option5!CW$6,'Carbon Prices'!$D$9:$CH$15,3,FALSE),HLOOKUP(Calc_Option5!CW$6,'Carbon Prices'!$D$9:$CH$15,6,FALSE))</f>
        <v>#N/A</v>
      </c>
      <c r="CX83" s="59" t="e">
        <f>IF('Data Input - General'!$F$10="Yes",HLOOKUP(Calc_Option5!CX$6,'Carbon Prices'!$D$9:$CH$15,3,FALSE),HLOOKUP(Calc_Option5!CX$6,'Carbon Prices'!$D$9:$CH$15,6,FALSE))</f>
        <v>#N/A</v>
      </c>
      <c r="CY83" s="59" t="e">
        <f>IF('Data Input - General'!$F$10="Yes",HLOOKUP(Calc_Option5!CY$6,'Carbon Prices'!$D$9:$CH$15,3,FALSE),HLOOKUP(Calc_Option5!CY$6,'Carbon Prices'!$D$9:$CH$15,6,FALSE))</f>
        <v>#N/A</v>
      </c>
      <c r="CZ83" s="391"/>
    </row>
    <row r="84" spans="1:104" x14ac:dyDescent="0.25">
      <c r="B84" s="393" t="s">
        <v>178</v>
      </c>
      <c r="C84" s="9" t="s">
        <v>1117</v>
      </c>
      <c r="D84" s="59">
        <f>IFERROR(D80*D82,0)</f>
        <v>0</v>
      </c>
      <c r="E84" s="59">
        <f>IFERROR(E80*E82,0)</f>
        <v>0</v>
      </c>
      <c r="F84" s="59">
        <f t="shared" ref="F84:BQ85" si="35">IFERROR(F80*F82,0)</f>
        <v>0</v>
      </c>
      <c r="G84" s="59">
        <f t="shared" si="35"/>
        <v>0</v>
      </c>
      <c r="H84" s="59">
        <f t="shared" si="35"/>
        <v>0</v>
      </c>
      <c r="I84" s="59">
        <f t="shared" si="35"/>
        <v>0</v>
      </c>
      <c r="J84" s="59">
        <f t="shared" si="35"/>
        <v>0</v>
      </c>
      <c r="K84" s="59">
        <f t="shared" si="35"/>
        <v>0</v>
      </c>
      <c r="L84" s="59">
        <f t="shared" si="35"/>
        <v>0</v>
      </c>
      <c r="M84" s="59">
        <f t="shared" si="35"/>
        <v>0</v>
      </c>
      <c r="N84" s="59">
        <f t="shared" si="35"/>
        <v>0</v>
      </c>
      <c r="O84" s="59">
        <f t="shared" si="35"/>
        <v>0</v>
      </c>
      <c r="P84" s="59">
        <f t="shared" si="35"/>
        <v>0</v>
      </c>
      <c r="Q84" s="59">
        <f t="shared" si="35"/>
        <v>0</v>
      </c>
      <c r="R84" s="59">
        <f t="shared" si="35"/>
        <v>0</v>
      </c>
      <c r="S84" s="59">
        <f t="shared" si="35"/>
        <v>0</v>
      </c>
      <c r="T84" s="59">
        <f t="shared" si="35"/>
        <v>0</v>
      </c>
      <c r="U84" s="59">
        <f t="shared" si="35"/>
        <v>0</v>
      </c>
      <c r="V84" s="59">
        <f t="shared" si="35"/>
        <v>0</v>
      </c>
      <c r="W84" s="59">
        <f t="shared" si="35"/>
        <v>0</v>
      </c>
      <c r="X84" s="59">
        <f t="shared" si="35"/>
        <v>0</v>
      </c>
      <c r="Y84" s="59">
        <f t="shared" si="35"/>
        <v>0</v>
      </c>
      <c r="Z84" s="59">
        <f t="shared" si="35"/>
        <v>0</v>
      </c>
      <c r="AA84" s="59">
        <f t="shared" si="35"/>
        <v>0</v>
      </c>
      <c r="AB84" s="59">
        <f t="shared" si="35"/>
        <v>0</v>
      </c>
      <c r="AC84" s="59">
        <f t="shared" si="35"/>
        <v>0</v>
      </c>
      <c r="AD84" s="59">
        <f t="shared" si="35"/>
        <v>0</v>
      </c>
      <c r="AE84" s="59">
        <f t="shared" si="35"/>
        <v>0</v>
      </c>
      <c r="AF84" s="59">
        <f t="shared" si="35"/>
        <v>0</v>
      </c>
      <c r="AG84" s="59">
        <f t="shared" si="35"/>
        <v>0</v>
      </c>
      <c r="AH84" s="59">
        <f t="shared" si="35"/>
        <v>0</v>
      </c>
      <c r="AI84" s="59">
        <f t="shared" si="35"/>
        <v>0</v>
      </c>
      <c r="AJ84" s="59">
        <f t="shared" si="35"/>
        <v>0</v>
      </c>
      <c r="AK84" s="59">
        <f t="shared" si="35"/>
        <v>0</v>
      </c>
      <c r="AL84" s="59">
        <f t="shared" si="35"/>
        <v>0</v>
      </c>
      <c r="AM84" s="59">
        <f t="shared" si="35"/>
        <v>0</v>
      </c>
      <c r="AN84" s="59">
        <f t="shared" si="35"/>
        <v>0</v>
      </c>
      <c r="AO84" s="59">
        <f t="shared" si="35"/>
        <v>0</v>
      </c>
      <c r="AP84" s="59">
        <f t="shared" si="35"/>
        <v>0</v>
      </c>
      <c r="AQ84" s="59">
        <f t="shared" si="35"/>
        <v>0</v>
      </c>
      <c r="AR84" s="59">
        <f t="shared" si="35"/>
        <v>0</v>
      </c>
      <c r="AS84" s="59">
        <f t="shared" si="35"/>
        <v>0</v>
      </c>
      <c r="AT84" s="59">
        <f t="shared" si="35"/>
        <v>0</v>
      </c>
      <c r="AU84" s="59">
        <f t="shared" si="35"/>
        <v>0</v>
      </c>
      <c r="AV84" s="59">
        <f t="shared" si="35"/>
        <v>0</v>
      </c>
      <c r="AW84" s="59">
        <f t="shared" si="35"/>
        <v>0</v>
      </c>
      <c r="AX84" s="59">
        <f t="shared" si="35"/>
        <v>0</v>
      </c>
      <c r="AY84" s="59">
        <f t="shared" si="35"/>
        <v>0</v>
      </c>
      <c r="AZ84" s="59">
        <f t="shared" si="35"/>
        <v>0</v>
      </c>
      <c r="BA84" s="59">
        <f t="shared" si="35"/>
        <v>0</v>
      </c>
      <c r="BB84" s="59">
        <f t="shared" si="35"/>
        <v>0</v>
      </c>
      <c r="BC84" s="59">
        <f t="shared" si="35"/>
        <v>0</v>
      </c>
      <c r="BD84" s="59">
        <f t="shared" si="35"/>
        <v>0</v>
      </c>
      <c r="BE84" s="59">
        <f t="shared" si="35"/>
        <v>0</v>
      </c>
      <c r="BF84" s="59">
        <f t="shared" si="35"/>
        <v>0</v>
      </c>
      <c r="BG84" s="59">
        <f t="shared" si="35"/>
        <v>0</v>
      </c>
      <c r="BH84" s="59">
        <f t="shared" si="35"/>
        <v>0</v>
      </c>
      <c r="BI84" s="59">
        <f t="shared" si="35"/>
        <v>0</v>
      </c>
      <c r="BJ84" s="59">
        <f t="shared" si="35"/>
        <v>0</v>
      </c>
      <c r="BK84" s="59">
        <f t="shared" si="35"/>
        <v>0</v>
      </c>
      <c r="BL84" s="59">
        <f t="shared" si="35"/>
        <v>0</v>
      </c>
      <c r="BM84" s="59">
        <f t="shared" si="35"/>
        <v>0</v>
      </c>
      <c r="BN84" s="59">
        <f t="shared" si="35"/>
        <v>0</v>
      </c>
      <c r="BO84" s="59">
        <f t="shared" si="35"/>
        <v>0</v>
      </c>
      <c r="BP84" s="59">
        <f t="shared" si="35"/>
        <v>0</v>
      </c>
      <c r="BQ84" s="59">
        <f t="shared" si="35"/>
        <v>0</v>
      </c>
      <c r="BR84" s="59">
        <f t="shared" ref="BR84:CY85" si="36">IFERROR(BR80*BR82,0)</f>
        <v>0</v>
      </c>
      <c r="BS84" s="59">
        <f t="shared" si="36"/>
        <v>0</v>
      </c>
      <c r="BT84" s="59">
        <f t="shared" si="36"/>
        <v>0</v>
      </c>
      <c r="BU84" s="59">
        <f t="shared" si="36"/>
        <v>0</v>
      </c>
      <c r="BV84" s="59">
        <f t="shared" si="36"/>
        <v>0</v>
      </c>
      <c r="BW84" s="59">
        <f t="shared" si="36"/>
        <v>0</v>
      </c>
      <c r="BX84" s="59">
        <f t="shared" si="36"/>
        <v>0</v>
      </c>
      <c r="BY84" s="59">
        <f t="shared" si="36"/>
        <v>0</v>
      </c>
      <c r="BZ84" s="59">
        <f t="shared" si="36"/>
        <v>0</v>
      </c>
      <c r="CA84" s="59">
        <f t="shared" si="36"/>
        <v>0</v>
      </c>
      <c r="CB84" s="59">
        <f t="shared" si="36"/>
        <v>0</v>
      </c>
      <c r="CC84" s="59">
        <f t="shared" si="36"/>
        <v>0</v>
      </c>
      <c r="CD84" s="59">
        <f t="shared" si="36"/>
        <v>0</v>
      </c>
      <c r="CE84" s="59">
        <f t="shared" si="36"/>
        <v>0</v>
      </c>
      <c r="CF84" s="59">
        <f t="shared" si="36"/>
        <v>0</v>
      </c>
      <c r="CG84" s="59">
        <f t="shared" si="36"/>
        <v>0</v>
      </c>
      <c r="CH84" s="59">
        <f t="shared" si="36"/>
        <v>0</v>
      </c>
      <c r="CI84" s="59">
        <f t="shared" si="36"/>
        <v>0</v>
      </c>
      <c r="CJ84" s="59">
        <f t="shared" si="36"/>
        <v>0</v>
      </c>
      <c r="CK84" s="59">
        <f t="shared" si="36"/>
        <v>0</v>
      </c>
      <c r="CL84" s="59">
        <f t="shared" si="36"/>
        <v>0</v>
      </c>
      <c r="CM84" s="59">
        <f t="shared" si="36"/>
        <v>0</v>
      </c>
      <c r="CN84" s="59">
        <f t="shared" si="36"/>
        <v>0</v>
      </c>
      <c r="CO84" s="59">
        <f t="shared" si="36"/>
        <v>0</v>
      </c>
      <c r="CP84" s="59">
        <f t="shared" si="36"/>
        <v>0</v>
      </c>
      <c r="CQ84" s="59">
        <f t="shared" si="36"/>
        <v>0</v>
      </c>
      <c r="CR84" s="59">
        <f t="shared" si="36"/>
        <v>0</v>
      </c>
      <c r="CS84" s="59">
        <f t="shared" si="36"/>
        <v>0</v>
      </c>
      <c r="CT84" s="59">
        <f t="shared" si="36"/>
        <v>0</v>
      </c>
      <c r="CU84" s="59">
        <f t="shared" si="36"/>
        <v>0</v>
      </c>
      <c r="CV84" s="59">
        <f t="shared" si="36"/>
        <v>0</v>
      </c>
      <c r="CW84" s="59">
        <f t="shared" si="36"/>
        <v>0</v>
      </c>
      <c r="CX84" s="59">
        <f t="shared" si="36"/>
        <v>0</v>
      </c>
      <c r="CY84" s="59">
        <f t="shared" si="36"/>
        <v>0</v>
      </c>
      <c r="CZ84" s="391"/>
    </row>
    <row r="85" spans="1:104" x14ac:dyDescent="0.25">
      <c r="B85" s="393" t="s">
        <v>179</v>
      </c>
      <c r="C85" s="9" t="s">
        <v>1117</v>
      </c>
      <c r="D85" s="59">
        <f>IFERROR(D81*D83,0)</f>
        <v>0</v>
      </c>
      <c r="E85" s="59">
        <f t="shared" ref="E85:BK85" si="37">IFERROR(E81*E83,0)</f>
        <v>0</v>
      </c>
      <c r="F85" s="59">
        <f t="shared" si="37"/>
        <v>0</v>
      </c>
      <c r="G85" s="59">
        <f t="shared" si="37"/>
        <v>0</v>
      </c>
      <c r="H85" s="59">
        <f t="shared" si="37"/>
        <v>0</v>
      </c>
      <c r="I85" s="59">
        <f t="shared" si="37"/>
        <v>0</v>
      </c>
      <c r="J85" s="59">
        <f t="shared" si="37"/>
        <v>0</v>
      </c>
      <c r="K85" s="59">
        <f t="shared" si="37"/>
        <v>0</v>
      </c>
      <c r="L85" s="59">
        <f t="shared" si="37"/>
        <v>0</v>
      </c>
      <c r="M85" s="59">
        <f t="shared" si="37"/>
        <v>0</v>
      </c>
      <c r="N85" s="59">
        <f t="shared" si="37"/>
        <v>0</v>
      </c>
      <c r="O85" s="59">
        <f t="shared" si="37"/>
        <v>0</v>
      </c>
      <c r="P85" s="59">
        <f t="shared" si="37"/>
        <v>0</v>
      </c>
      <c r="Q85" s="59">
        <f t="shared" si="37"/>
        <v>0</v>
      </c>
      <c r="R85" s="59">
        <f t="shared" si="37"/>
        <v>0</v>
      </c>
      <c r="S85" s="59">
        <f t="shared" si="37"/>
        <v>0</v>
      </c>
      <c r="T85" s="59">
        <f t="shared" si="37"/>
        <v>0</v>
      </c>
      <c r="U85" s="59">
        <f t="shared" si="37"/>
        <v>0</v>
      </c>
      <c r="V85" s="59">
        <f t="shared" si="37"/>
        <v>0</v>
      </c>
      <c r="W85" s="59">
        <f t="shared" si="37"/>
        <v>0</v>
      </c>
      <c r="X85" s="59">
        <f t="shared" si="37"/>
        <v>0</v>
      </c>
      <c r="Y85" s="59">
        <f t="shared" si="37"/>
        <v>0</v>
      </c>
      <c r="Z85" s="59">
        <f t="shared" si="37"/>
        <v>0</v>
      </c>
      <c r="AA85" s="59">
        <f t="shared" si="37"/>
        <v>0</v>
      </c>
      <c r="AB85" s="59">
        <f t="shared" si="37"/>
        <v>0</v>
      </c>
      <c r="AC85" s="59">
        <f t="shared" si="37"/>
        <v>0</v>
      </c>
      <c r="AD85" s="59">
        <f t="shared" si="37"/>
        <v>0</v>
      </c>
      <c r="AE85" s="59">
        <f t="shared" si="37"/>
        <v>0</v>
      </c>
      <c r="AF85" s="59">
        <f t="shared" si="37"/>
        <v>0</v>
      </c>
      <c r="AG85" s="59">
        <f t="shared" si="37"/>
        <v>0</v>
      </c>
      <c r="AH85" s="59">
        <f t="shared" si="37"/>
        <v>0</v>
      </c>
      <c r="AI85" s="59">
        <f t="shared" si="37"/>
        <v>0</v>
      </c>
      <c r="AJ85" s="59">
        <f t="shared" si="37"/>
        <v>0</v>
      </c>
      <c r="AK85" s="59">
        <f t="shared" si="37"/>
        <v>0</v>
      </c>
      <c r="AL85" s="59">
        <f t="shared" si="37"/>
        <v>0</v>
      </c>
      <c r="AM85" s="59">
        <f t="shared" si="37"/>
        <v>0</v>
      </c>
      <c r="AN85" s="59">
        <f t="shared" si="37"/>
        <v>0</v>
      </c>
      <c r="AO85" s="59">
        <f t="shared" si="37"/>
        <v>0</v>
      </c>
      <c r="AP85" s="59">
        <f t="shared" si="37"/>
        <v>0</v>
      </c>
      <c r="AQ85" s="59">
        <f t="shared" si="37"/>
        <v>0</v>
      </c>
      <c r="AR85" s="59">
        <f t="shared" si="37"/>
        <v>0</v>
      </c>
      <c r="AS85" s="59">
        <f t="shared" si="37"/>
        <v>0</v>
      </c>
      <c r="AT85" s="59">
        <f t="shared" si="37"/>
        <v>0</v>
      </c>
      <c r="AU85" s="59">
        <f t="shared" si="37"/>
        <v>0</v>
      </c>
      <c r="AV85" s="59">
        <f t="shared" si="37"/>
        <v>0</v>
      </c>
      <c r="AW85" s="59">
        <f t="shared" si="37"/>
        <v>0</v>
      </c>
      <c r="AX85" s="59">
        <f t="shared" si="37"/>
        <v>0</v>
      </c>
      <c r="AY85" s="59">
        <f t="shared" si="37"/>
        <v>0</v>
      </c>
      <c r="AZ85" s="59">
        <f t="shared" si="37"/>
        <v>0</v>
      </c>
      <c r="BA85" s="59">
        <f t="shared" si="37"/>
        <v>0</v>
      </c>
      <c r="BB85" s="59">
        <f t="shared" si="37"/>
        <v>0</v>
      </c>
      <c r="BC85" s="59">
        <f t="shared" si="37"/>
        <v>0</v>
      </c>
      <c r="BD85" s="59">
        <f t="shared" si="37"/>
        <v>0</v>
      </c>
      <c r="BE85" s="59">
        <f t="shared" si="37"/>
        <v>0</v>
      </c>
      <c r="BF85" s="59">
        <f t="shared" si="37"/>
        <v>0</v>
      </c>
      <c r="BG85" s="59">
        <f t="shared" si="37"/>
        <v>0</v>
      </c>
      <c r="BH85" s="59">
        <f t="shared" si="37"/>
        <v>0</v>
      </c>
      <c r="BI85" s="59">
        <f t="shared" si="37"/>
        <v>0</v>
      </c>
      <c r="BJ85" s="59">
        <f t="shared" si="37"/>
        <v>0</v>
      </c>
      <c r="BK85" s="59">
        <f t="shared" si="37"/>
        <v>0</v>
      </c>
      <c r="BL85" s="59">
        <f t="shared" si="35"/>
        <v>0</v>
      </c>
      <c r="BM85" s="59">
        <f t="shared" si="35"/>
        <v>0</v>
      </c>
      <c r="BN85" s="59">
        <f t="shared" si="35"/>
        <v>0</v>
      </c>
      <c r="BO85" s="59">
        <f t="shared" si="35"/>
        <v>0</v>
      </c>
      <c r="BP85" s="59">
        <f t="shared" si="35"/>
        <v>0</v>
      </c>
      <c r="BQ85" s="59">
        <f t="shared" si="35"/>
        <v>0</v>
      </c>
      <c r="BR85" s="59">
        <f t="shared" si="36"/>
        <v>0</v>
      </c>
      <c r="BS85" s="59">
        <f t="shared" si="36"/>
        <v>0</v>
      </c>
      <c r="BT85" s="59">
        <f t="shared" si="36"/>
        <v>0</v>
      </c>
      <c r="BU85" s="59">
        <f t="shared" si="36"/>
        <v>0</v>
      </c>
      <c r="BV85" s="59">
        <f t="shared" si="36"/>
        <v>0</v>
      </c>
      <c r="BW85" s="59">
        <f t="shared" si="36"/>
        <v>0</v>
      </c>
      <c r="BX85" s="59">
        <f t="shared" si="36"/>
        <v>0</v>
      </c>
      <c r="BY85" s="59">
        <f t="shared" si="36"/>
        <v>0</v>
      </c>
      <c r="BZ85" s="59">
        <f t="shared" si="36"/>
        <v>0</v>
      </c>
      <c r="CA85" s="59">
        <f t="shared" si="36"/>
        <v>0</v>
      </c>
      <c r="CB85" s="59">
        <f t="shared" si="36"/>
        <v>0</v>
      </c>
      <c r="CC85" s="59">
        <f t="shared" si="36"/>
        <v>0</v>
      </c>
      <c r="CD85" s="59">
        <f t="shared" si="36"/>
        <v>0</v>
      </c>
      <c r="CE85" s="59">
        <f t="shared" si="36"/>
        <v>0</v>
      </c>
      <c r="CF85" s="59">
        <f t="shared" si="36"/>
        <v>0</v>
      </c>
      <c r="CG85" s="59">
        <f t="shared" si="36"/>
        <v>0</v>
      </c>
      <c r="CH85" s="59">
        <f t="shared" si="36"/>
        <v>0</v>
      </c>
      <c r="CI85" s="59">
        <f t="shared" si="36"/>
        <v>0</v>
      </c>
      <c r="CJ85" s="59">
        <f t="shared" si="36"/>
        <v>0</v>
      </c>
      <c r="CK85" s="59">
        <f t="shared" si="36"/>
        <v>0</v>
      </c>
      <c r="CL85" s="59">
        <f t="shared" si="36"/>
        <v>0</v>
      </c>
      <c r="CM85" s="59">
        <f t="shared" si="36"/>
        <v>0</v>
      </c>
      <c r="CN85" s="59">
        <f t="shared" si="36"/>
        <v>0</v>
      </c>
      <c r="CO85" s="59">
        <f t="shared" si="36"/>
        <v>0</v>
      </c>
      <c r="CP85" s="59">
        <f t="shared" si="36"/>
        <v>0</v>
      </c>
      <c r="CQ85" s="59">
        <f t="shared" si="36"/>
        <v>0</v>
      </c>
      <c r="CR85" s="59">
        <f t="shared" si="36"/>
        <v>0</v>
      </c>
      <c r="CS85" s="59">
        <f t="shared" si="36"/>
        <v>0</v>
      </c>
      <c r="CT85" s="59">
        <f t="shared" si="36"/>
        <v>0</v>
      </c>
      <c r="CU85" s="59">
        <f t="shared" si="36"/>
        <v>0</v>
      </c>
      <c r="CV85" s="59">
        <f t="shared" si="36"/>
        <v>0</v>
      </c>
      <c r="CW85" s="59">
        <f t="shared" si="36"/>
        <v>0</v>
      </c>
      <c r="CX85" s="59">
        <f t="shared" si="36"/>
        <v>0</v>
      </c>
      <c r="CY85" s="59">
        <f t="shared" si="36"/>
        <v>0</v>
      </c>
      <c r="CZ85" s="391"/>
    </row>
    <row r="86" spans="1:104" x14ac:dyDescent="0.25">
      <c r="B86" s="392"/>
      <c r="C86" s="39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0"/>
      <c r="CA86" s="50"/>
      <c r="CB86" s="50"/>
      <c r="CC86" s="50"/>
      <c r="CD86" s="50"/>
      <c r="CE86" s="50"/>
      <c r="CF86" s="50"/>
      <c r="CG86" s="50"/>
      <c r="CH86" s="50"/>
      <c r="CI86" s="50"/>
      <c r="CJ86" s="50"/>
      <c r="CK86" s="50"/>
      <c r="CL86" s="50"/>
      <c r="CM86" s="50"/>
      <c r="CN86" s="50"/>
      <c r="CO86" s="50"/>
      <c r="CP86" s="50"/>
      <c r="CQ86" s="50"/>
      <c r="CR86" s="50"/>
      <c r="CS86" s="50"/>
      <c r="CT86" s="50"/>
      <c r="CU86" s="50"/>
      <c r="CV86" s="50"/>
      <c r="CW86" s="50"/>
      <c r="CX86" s="50"/>
      <c r="CY86" s="50"/>
      <c r="CZ86" s="391"/>
    </row>
    <row r="87" spans="1:104" x14ac:dyDescent="0.25">
      <c r="B87" s="393" t="s">
        <v>191</v>
      </c>
      <c r="C87" s="9" t="s">
        <v>1117</v>
      </c>
      <c r="D87" s="59">
        <f>SUM(D84:D85,D77)*D$7/1000</f>
        <v>0</v>
      </c>
      <c r="E87" s="59">
        <f t="shared" ref="E87:BP87" si="38">SUM(E84:E85,E77)*E$7/1000</f>
        <v>0</v>
      </c>
      <c r="F87" s="59">
        <f t="shared" si="38"/>
        <v>0</v>
      </c>
      <c r="G87" s="59">
        <f t="shared" si="38"/>
        <v>0</v>
      </c>
      <c r="H87" s="59">
        <f t="shared" si="38"/>
        <v>0</v>
      </c>
      <c r="I87" s="59">
        <f t="shared" si="38"/>
        <v>0</v>
      </c>
      <c r="J87" s="59">
        <f t="shared" si="38"/>
        <v>0</v>
      </c>
      <c r="K87" s="59">
        <f t="shared" si="38"/>
        <v>0</v>
      </c>
      <c r="L87" s="59">
        <f t="shared" si="38"/>
        <v>0</v>
      </c>
      <c r="M87" s="59">
        <f t="shared" si="38"/>
        <v>0</v>
      </c>
      <c r="N87" s="59">
        <f t="shared" si="38"/>
        <v>0</v>
      </c>
      <c r="O87" s="59">
        <f t="shared" si="38"/>
        <v>0</v>
      </c>
      <c r="P87" s="59">
        <f t="shared" si="38"/>
        <v>0</v>
      </c>
      <c r="Q87" s="59">
        <f t="shared" si="38"/>
        <v>0</v>
      </c>
      <c r="R87" s="59">
        <f t="shared" si="38"/>
        <v>0</v>
      </c>
      <c r="S87" s="59">
        <f t="shared" si="38"/>
        <v>0</v>
      </c>
      <c r="T87" s="59">
        <f t="shared" si="38"/>
        <v>0</v>
      </c>
      <c r="U87" s="59">
        <f t="shared" si="38"/>
        <v>0</v>
      </c>
      <c r="V87" s="59">
        <f t="shared" si="38"/>
        <v>0</v>
      </c>
      <c r="W87" s="59">
        <f t="shared" si="38"/>
        <v>0</v>
      </c>
      <c r="X87" s="59">
        <f t="shared" si="38"/>
        <v>0</v>
      </c>
      <c r="Y87" s="59">
        <f t="shared" si="38"/>
        <v>0</v>
      </c>
      <c r="Z87" s="59">
        <f t="shared" si="38"/>
        <v>0</v>
      </c>
      <c r="AA87" s="59">
        <f t="shared" si="38"/>
        <v>0</v>
      </c>
      <c r="AB87" s="59">
        <f t="shared" si="38"/>
        <v>0</v>
      </c>
      <c r="AC87" s="59">
        <f t="shared" si="38"/>
        <v>0</v>
      </c>
      <c r="AD87" s="59">
        <f t="shared" si="38"/>
        <v>0</v>
      </c>
      <c r="AE87" s="59">
        <f t="shared" si="38"/>
        <v>0</v>
      </c>
      <c r="AF87" s="59">
        <f t="shared" si="38"/>
        <v>0</v>
      </c>
      <c r="AG87" s="59">
        <f t="shared" si="38"/>
        <v>0</v>
      </c>
      <c r="AH87" s="59">
        <f t="shared" si="38"/>
        <v>0</v>
      </c>
      <c r="AI87" s="59">
        <f t="shared" si="38"/>
        <v>0</v>
      </c>
      <c r="AJ87" s="59">
        <f t="shared" si="38"/>
        <v>0</v>
      </c>
      <c r="AK87" s="59">
        <f t="shared" si="38"/>
        <v>0</v>
      </c>
      <c r="AL87" s="59">
        <f t="shared" si="38"/>
        <v>0</v>
      </c>
      <c r="AM87" s="59">
        <f t="shared" si="38"/>
        <v>0</v>
      </c>
      <c r="AN87" s="59">
        <f t="shared" si="38"/>
        <v>0</v>
      </c>
      <c r="AO87" s="59">
        <f t="shared" si="38"/>
        <v>0</v>
      </c>
      <c r="AP87" s="59">
        <f t="shared" si="38"/>
        <v>0</v>
      </c>
      <c r="AQ87" s="59">
        <f t="shared" si="38"/>
        <v>0</v>
      </c>
      <c r="AR87" s="59">
        <f t="shared" si="38"/>
        <v>0</v>
      </c>
      <c r="AS87" s="59">
        <f t="shared" si="38"/>
        <v>0</v>
      </c>
      <c r="AT87" s="59">
        <f t="shared" si="38"/>
        <v>0</v>
      </c>
      <c r="AU87" s="59">
        <f t="shared" si="38"/>
        <v>0</v>
      </c>
      <c r="AV87" s="59">
        <f t="shared" si="38"/>
        <v>0</v>
      </c>
      <c r="AW87" s="59">
        <f t="shared" si="38"/>
        <v>0</v>
      </c>
      <c r="AX87" s="59">
        <f t="shared" si="38"/>
        <v>0</v>
      </c>
      <c r="AY87" s="59">
        <f t="shared" si="38"/>
        <v>0</v>
      </c>
      <c r="AZ87" s="59">
        <f t="shared" si="38"/>
        <v>0</v>
      </c>
      <c r="BA87" s="59">
        <f t="shared" si="38"/>
        <v>0</v>
      </c>
      <c r="BB87" s="59">
        <f t="shared" si="38"/>
        <v>0</v>
      </c>
      <c r="BC87" s="59">
        <f t="shared" si="38"/>
        <v>0</v>
      </c>
      <c r="BD87" s="59">
        <f t="shared" si="38"/>
        <v>0</v>
      </c>
      <c r="BE87" s="59">
        <f t="shared" si="38"/>
        <v>0</v>
      </c>
      <c r="BF87" s="59">
        <f t="shared" si="38"/>
        <v>0</v>
      </c>
      <c r="BG87" s="59">
        <f t="shared" si="38"/>
        <v>0</v>
      </c>
      <c r="BH87" s="59">
        <f t="shared" si="38"/>
        <v>0</v>
      </c>
      <c r="BI87" s="59">
        <f t="shared" si="38"/>
        <v>0</v>
      </c>
      <c r="BJ87" s="59">
        <f t="shared" si="38"/>
        <v>0</v>
      </c>
      <c r="BK87" s="59">
        <f t="shared" si="38"/>
        <v>0</v>
      </c>
      <c r="BL87" s="59">
        <f t="shared" si="38"/>
        <v>0</v>
      </c>
      <c r="BM87" s="59">
        <f t="shared" si="38"/>
        <v>0</v>
      </c>
      <c r="BN87" s="59">
        <f t="shared" si="38"/>
        <v>0</v>
      </c>
      <c r="BO87" s="59">
        <f t="shared" si="38"/>
        <v>0</v>
      </c>
      <c r="BP87" s="59">
        <f t="shared" si="38"/>
        <v>0</v>
      </c>
      <c r="BQ87" s="59">
        <f t="shared" ref="BQ87:CY87" si="39">SUM(BQ84:BQ85,BQ77)*BQ$7/1000</f>
        <v>0</v>
      </c>
      <c r="BR87" s="59">
        <f t="shared" si="39"/>
        <v>0</v>
      </c>
      <c r="BS87" s="59">
        <f t="shared" si="39"/>
        <v>0</v>
      </c>
      <c r="BT87" s="59">
        <f t="shared" si="39"/>
        <v>0</v>
      </c>
      <c r="BU87" s="59">
        <f t="shared" si="39"/>
        <v>0</v>
      </c>
      <c r="BV87" s="59">
        <f t="shared" si="39"/>
        <v>0</v>
      </c>
      <c r="BW87" s="59">
        <f t="shared" si="39"/>
        <v>0</v>
      </c>
      <c r="BX87" s="59">
        <f t="shared" si="39"/>
        <v>0</v>
      </c>
      <c r="BY87" s="59">
        <f t="shared" si="39"/>
        <v>0</v>
      </c>
      <c r="BZ87" s="59">
        <f t="shared" si="39"/>
        <v>0</v>
      </c>
      <c r="CA87" s="59">
        <f t="shared" si="39"/>
        <v>0</v>
      </c>
      <c r="CB87" s="59">
        <f t="shared" si="39"/>
        <v>0</v>
      </c>
      <c r="CC87" s="59">
        <f t="shared" si="39"/>
        <v>0</v>
      </c>
      <c r="CD87" s="59">
        <f t="shared" si="39"/>
        <v>0</v>
      </c>
      <c r="CE87" s="59">
        <f t="shared" si="39"/>
        <v>0</v>
      </c>
      <c r="CF87" s="59">
        <f t="shared" si="39"/>
        <v>0</v>
      </c>
      <c r="CG87" s="59">
        <f t="shared" si="39"/>
        <v>0</v>
      </c>
      <c r="CH87" s="59">
        <f t="shared" si="39"/>
        <v>0</v>
      </c>
      <c r="CI87" s="59">
        <f t="shared" si="39"/>
        <v>0</v>
      </c>
      <c r="CJ87" s="59">
        <f t="shared" si="39"/>
        <v>0</v>
      </c>
      <c r="CK87" s="59">
        <f t="shared" si="39"/>
        <v>0</v>
      </c>
      <c r="CL87" s="59">
        <f t="shared" si="39"/>
        <v>0</v>
      </c>
      <c r="CM87" s="59">
        <f t="shared" si="39"/>
        <v>0</v>
      </c>
      <c r="CN87" s="59">
        <f t="shared" si="39"/>
        <v>0</v>
      </c>
      <c r="CO87" s="59">
        <f t="shared" si="39"/>
        <v>0</v>
      </c>
      <c r="CP87" s="59">
        <f t="shared" si="39"/>
        <v>0</v>
      </c>
      <c r="CQ87" s="59">
        <f t="shared" si="39"/>
        <v>0</v>
      </c>
      <c r="CR87" s="59">
        <f t="shared" si="39"/>
        <v>0</v>
      </c>
      <c r="CS87" s="59">
        <f t="shared" si="39"/>
        <v>0</v>
      </c>
      <c r="CT87" s="59">
        <f t="shared" si="39"/>
        <v>0</v>
      </c>
      <c r="CU87" s="59">
        <f t="shared" si="39"/>
        <v>0</v>
      </c>
      <c r="CV87" s="59">
        <f t="shared" si="39"/>
        <v>0</v>
      </c>
      <c r="CW87" s="59">
        <f t="shared" si="39"/>
        <v>0</v>
      </c>
      <c r="CX87" s="59">
        <f t="shared" si="39"/>
        <v>0</v>
      </c>
      <c r="CY87" s="59">
        <f t="shared" si="39"/>
        <v>0</v>
      </c>
      <c r="CZ87" s="391"/>
    </row>
    <row r="88" spans="1:104" x14ac:dyDescent="0.25">
      <c r="B88" s="392"/>
      <c r="C88" s="39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391"/>
    </row>
    <row r="89" spans="1:104" s="113" customFormat="1" x14ac:dyDescent="0.25">
      <c r="A89" s="93"/>
      <c r="B89" s="395" t="s">
        <v>322</v>
      </c>
      <c r="C89" s="407"/>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08"/>
      <c r="AQ89" s="408"/>
      <c r="AR89" s="408"/>
      <c r="AS89" s="408"/>
      <c r="AT89" s="408"/>
      <c r="AU89" s="408"/>
      <c r="AV89" s="408"/>
      <c r="AW89" s="408"/>
      <c r="AX89" s="408"/>
      <c r="AY89" s="408"/>
      <c r="AZ89" s="408"/>
      <c r="BA89" s="408"/>
      <c r="BB89" s="408"/>
      <c r="BC89" s="408"/>
      <c r="BD89" s="408"/>
      <c r="BE89" s="408"/>
      <c r="BF89" s="408"/>
      <c r="BG89" s="408"/>
      <c r="BH89" s="408"/>
      <c r="BI89" s="408"/>
      <c r="BJ89" s="408"/>
      <c r="BK89" s="408"/>
      <c r="BL89" s="408"/>
      <c r="BM89" s="408"/>
      <c r="BN89" s="408"/>
      <c r="BO89" s="408"/>
      <c r="BP89" s="408"/>
      <c r="BQ89" s="408"/>
      <c r="BR89" s="408"/>
      <c r="BS89" s="408"/>
      <c r="BT89" s="408"/>
      <c r="BU89" s="408"/>
      <c r="BV89" s="408"/>
      <c r="BW89" s="408"/>
      <c r="BX89" s="408"/>
      <c r="BY89" s="408"/>
      <c r="BZ89" s="408"/>
      <c r="CA89" s="408"/>
      <c r="CB89" s="408"/>
      <c r="CC89" s="408"/>
      <c r="CD89" s="408"/>
      <c r="CE89" s="408"/>
      <c r="CF89" s="408"/>
      <c r="CG89" s="408"/>
      <c r="CH89" s="408"/>
      <c r="CI89" s="408"/>
      <c r="CJ89" s="408"/>
      <c r="CK89" s="408"/>
      <c r="CL89" s="408"/>
      <c r="CM89" s="408"/>
      <c r="CN89" s="408"/>
      <c r="CO89" s="408"/>
      <c r="CP89" s="408"/>
      <c r="CQ89" s="408"/>
      <c r="CR89" s="408"/>
      <c r="CS89" s="408"/>
      <c r="CT89" s="408"/>
      <c r="CU89" s="408"/>
      <c r="CV89" s="408"/>
      <c r="CW89" s="408"/>
      <c r="CX89" s="408"/>
      <c r="CY89" s="408"/>
      <c r="CZ89" s="409"/>
    </row>
    <row r="90" spans="1:104" x14ac:dyDescent="0.25">
      <c r="B90" s="393"/>
      <c r="C90" s="39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391"/>
    </row>
    <row r="91" spans="1:104" x14ac:dyDescent="0.25">
      <c r="B91" s="411" t="s">
        <v>309</v>
      </c>
      <c r="C91" s="270"/>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412"/>
      <c r="AO91" s="412"/>
      <c r="AP91" s="412"/>
      <c r="AQ91" s="412"/>
      <c r="AR91" s="412"/>
      <c r="AS91" s="412"/>
      <c r="AT91" s="412"/>
      <c r="AU91" s="412"/>
      <c r="AV91" s="412"/>
      <c r="AW91" s="412"/>
      <c r="AX91" s="412"/>
      <c r="AY91" s="412"/>
      <c r="AZ91" s="412"/>
      <c r="BA91" s="412"/>
      <c r="BB91" s="412"/>
      <c r="BC91" s="412"/>
      <c r="BD91" s="412"/>
      <c r="BE91" s="412"/>
      <c r="BF91" s="412"/>
      <c r="BG91" s="412"/>
      <c r="BH91" s="412"/>
      <c r="BI91" s="412"/>
      <c r="BJ91" s="412"/>
      <c r="BK91" s="412"/>
      <c r="BL91" s="412"/>
      <c r="BM91" s="412"/>
      <c r="BN91" s="412"/>
      <c r="BO91" s="412"/>
      <c r="BP91" s="412"/>
      <c r="BQ91" s="412"/>
      <c r="BR91" s="412"/>
      <c r="BS91" s="412"/>
      <c r="BT91" s="412"/>
      <c r="BU91" s="412"/>
      <c r="BV91" s="412"/>
      <c r="BW91" s="412"/>
      <c r="BX91" s="412"/>
      <c r="BY91" s="412"/>
      <c r="BZ91" s="412"/>
      <c r="CA91" s="412"/>
      <c r="CB91" s="412"/>
      <c r="CC91" s="412"/>
      <c r="CD91" s="412"/>
      <c r="CE91" s="412"/>
      <c r="CF91" s="412"/>
      <c r="CG91" s="412"/>
      <c r="CH91" s="412"/>
      <c r="CI91" s="412"/>
      <c r="CJ91" s="412"/>
      <c r="CK91" s="412"/>
      <c r="CL91" s="412"/>
      <c r="CM91" s="412"/>
      <c r="CN91" s="412"/>
      <c r="CO91" s="412"/>
      <c r="CP91" s="412"/>
      <c r="CQ91" s="412"/>
      <c r="CR91" s="412"/>
      <c r="CS91" s="412"/>
      <c r="CT91" s="412"/>
      <c r="CU91" s="412"/>
      <c r="CV91" s="412"/>
      <c r="CW91" s="412"/>
      <c r="CX91" s="412"/>
      <c r="CY91" s="412"/>
      <c r="CZ91" s="413"/>
    </row>
    <row r="92" spans="1:104" x14ac:dyDescent="0.25">
      <c r="B92" s="392"/>
      <c r="C92" s="41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391"/>
    </row>
    <row r="93" spans="1:104" x14ac:dyDescent="0.25">
      <c r="B93" s="389" t="s">
        <v>77</v>
      </c>
      <c r="C93" s="41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391"/>
    </row>
    <row r="94" spans="1:104" x14ac:dyDescent="0.25">
      <c r="B94" s="393" t="s">
        <v>18</v>
      </c>
      <c r="C94" s="9" t="s">
        <v>1117</v>
      </c>
      <c r="D94" s="61" t="str">
        <f>IFERROR('Data Input - Option 5'!H84*INDEX('Energy Prices'!$F$19:$CJ$24,MATCH($B94,'Energy Prices'!$C$19:$C$24,0),MATCH(Calc_Option5!D$6,'Energy Prices'!$F$11:$CJ$11,0))/100000,"")</f>
        <v/>
      </c>
      <c r="E94" s="61" t="str">
        <f>IFERROR('Data Input - Option 5'!I84*INDEX('Energy Prices'!$F$19:$CJ$24,MATCH($B94,'Energy Prices'!$C$19:$C$24,0),MATCH(Calc_Option5!E$6,'Energy Prices'!$F$11:$CJ$11,0))/100000,"")</f>
        <v/>
      </c>
      <c r="F94" s="61" t="str">
        <f>IFERROR('Data Input - Option 5'!J84*INDEX('Energy Prices'!$F$19:$CJ$24,MATCH($B94,'Energy Prices'!$C$19:$C$24,0),MATCH(Calc_Option5!F$6,'Energy Prices'!$F$11:$CJ$11,0))/100000,"")</f>
        <v/>
      </c>
      <c r="G94" s="61" t="str">
        <f>IFERROR('Data Input - Option 5'!K84*INDEX('Energy Prices'!$F$19:$CJ$24,MATCH($B94,'Energy Prices'!$C$19:$C$24,0),MATCH(Calc_Option5!G$6,'Energy Prices'!$F$11:$CJ$11,0))/100000,"")</f>
        <v/>
      </c>
      <c r="H94" s="61" t="str">
        <f>IFERROR('Data Input - Option 5'!L84*INDEX('Energy Prices'!$F$19:$CJ$24,MATCH($B94,'Energy Prices'!$C$19:$C$24,0),MATCH(Calc_Option5!H$6,'Energy Prices'!$F$11:$CJ$11,0))/100000,"")</f>
        <v/>
      </c>
      <c r="I94" s="61" t="str">
        <f>IFERROR('Data Input - Option 5'!M84*INDEX('Energy Prices'!$F$19:$CJ$24,MATCH($B94,'Energy Prices'!$C$19:$C$24,0),MATCH(Calc_Option5!I$6,'Energy Prices'!$F$11:$CJ$11,0))/100000,"")</f>
        <v/>
      </c>
      <c r="J94" s="61" t="str">
        <f>IFERROR('Data Input - Option 5'!N84*INDEX('Energy Prices'!$F$19:$CJ$24,MATCH($B94,'Energy Prices'!$C$19:$C$24,0),MATCH(Calc_Option5!J$6,'Energy Prices'!$F$11:$CJ$11,0))/100000,"")</f>
        <v/>
      </c>
      <c r="K94" s="61" t="str">
        <f>IFERROR('Data Input - Option 5'!O84*INDEX('Energy Prices'!$F$19:$CJ$24,MATCH($B94,'Energy Prices'!$C$19:$C$24,0),MATCH(Calc_Option5!K$6,'Energy Prices'!$F$11:$CJ$11,0))/100000,"")</f>
        <v/>
      </c>
      <c r="L94" s="61" t="str">
        <f>IFERROR('Data Input - Option 5'!P84*INDEX('Energy Prices'!$F$19:$CJ$24,MATCH($B94,'Energy Prices'!$C$19:$C$24,0),MATCH(Calc_Option5!L$6,'Energy Prices'!$F$11:$CJ$11,0))/100000,"")</f>
        <v/>
      </c>
      <c r="M94" s="61" t="str">
        <f>IFERROR('Data Input - Option 5'!Q84*INDEX('Energy Prices'!$F$19:$CJ$24,MATCH($B94,'Energy Prices'!$C$19:$C$24,0),MATCH(Calc_Option5!M$6,'Energy Prices'!$F$11:$CJ$11,0))/100000,"")</f>
        <v/>
      </c>
      <c r="N94" s="61" t="str">
        <f>IFERROR('Data Input - Option 5'!R84*INDEX('Energy Prices'!$F$19:$CJ$24,MATCH($B94,'Energy Prices'!$C$19:$C$24,0),MATCH(Calc_Option5!N$6,'Energy Prices'!$F$11:$CJ$11,0))/100000,"")</f>
        <v/>
      </c>
      <c r="O94" s="61" t="str">
        <f>IFERROR('Data Input - Option 5'!S84*INDEX('Energy Prices'!$F$19:$CJ$24,MATCH($B94,'Energy Prices'!$C$19:$C$24,0),MATCH(Calc_Option5!O$6,'Energy Prices'!$F$11:$CJ$11,0))/100000,"")</f>
        <v/>
      </c>
      <c r="P94" s="61" t="str">
        <f>IFERROR('Data Input - Option 5'!T84*INDEX('Energy Prices'!$F$19:$CJ$24,MATCH($B94,'Energy Prices'!$C$19:$C$24,0),MATCH(Calc_Option5!P$6,'Energy Prices'!$F$11:$CJ$11,0))/100000,"")</f>
        <v/>
      </c>
      <c r="Q94" s="61" t="str">
        <f>IFERROR('Data Input - Option 5'!U84*INDEX('Energy Prices'!$F$19:$CJ$24,MATCH($B94,'Energy Prices'!$C$19:$C$24,0),MATCH(Calc_Option5!Q$6,'Energy Prices'!$F$11:$CJ$11,0))/100000,"")</f>
        <v/>
      </c>
      <c r="R94" s="61" t="str">
        <f>IFERROR('Data Input - Option 5'!V84*INDEX('Energy Prices'!$F$19:$CJ$24,MATCH($B94,'Energy Prices'!$C$19:$C$24,0),MATCH(Calc_Option5!R$6,'Energy Prices'!$F$11:$CJ$11,0))/100000,"")</f>
        <v/>
      </c>
      <c r="S94" s="61" t="str">
        <f>IFERROR('Data Input - Option 5'!W84*INDEX('Energy Prices'!$F$19:$CJ$24,MATCH($B94,'Energy Prices'!$C$19:$C$24,0),MATCH(Calc_Option5!S$6,'Energy Prices'!$F$11:$CJ$11,0))/100000,"")</f>
        <v/>
      </c>
      <c r="T94" s="61" t="str">
        <f>IFERROR('Data Input - Option 5'!X84*INDEX('Energy Prices'!$F$19:$CJ$24,MATCH($B94,'Energy Prices'!$C$19:$C$24,0),MATCH(Calc_Option5!T$6,'Energy Prices'!$F$11:$CJ$11,0))/100000,"")</f>
        <v/>
      </c>
      <c r="U94" s="61" t="str">
        <f>IFERROR('Data Input - Option 5'!Y84*INDEX('Energy Prices'!$F$19:$CJ$24,MATCH($B94,'Energy Prices'!$C$19:$C$24,0),MATCH(Calc_Option5!U$6,'Energy Prices'!$F$11:$CJ$11,0))/100000,"")</f>
        <v/>
      </c>
      <c r="V94" s="61" t="str">
        <f>IFERROR('Data Input - Option 5'!Z84*INDEX('Energy Prices'!$F$19:$CJ$24,MATCH($B94,'Energy Prices'!$C$19:$C$24,0),MATCH(Calc_Option5!V$6,'Energy Prices'!$F$11:$CJ$11,0))/100000,"")</f>
        <v/>
      </c>
      <c r="W94" s="61" t="str">
        <f>IFERROR('Data Input - Option 5'!AA84*INDEX('Energy Prices'!$F$19:$CJ$24,MATCH($B94,'Energy Prices'!$C$19:$C$24,0),MATCH(Calc_Option5!W$6,'Energy Prices'!$F$11:$CJ$11,0))/100000,"")</f>
        <v/>
      </c>
      <c r="X94" s="61" t="str">
        <f>IFERROR('Data Input - Option 5'!AB84*INDEX('Energy Prices'!$F$19:$CJ$24,MATCH($B94,'Energy Prices'!$C$19:$C$24,0),MATCH(Calc_Option5!X$6,'Energy Prices'!$F$11:$CJ$11,0))/100000,"")</f>
        <v/>
      </c>
      <c r="Y94" s="61" t="str">
        <f>IFERROR('Data Input - Option 5'!AC84*INDEX('Energy Prices'!$F$19:$CJ$24,MATCH($B94,'Energy Prices'!$C$19:$C$24,0),MATCH(Calc_Option5!Y$6,'Energy Prices'!$F$11:$CJ$11,0))/100000,"")</f>
        <v/>
      </c>
      <c r="Z94" s="61" t="str">
        <f>IFERROR('Data Input - Option 5'!AD84*INDEX('Energy Prices'!$F$19:$CJ$24,MATCH($B94,'Energy Prices'!$C$19:$C$24,0),MATCH(Calc_Option5!Z$6,'Energy Prices'!$F$11:$CJ$11,0))/100000,"")</f>
        <v/>
      </c>
      <c r="AA94" s="61" t="str">
        <f>IFERROR('Data Input - Option 5'!AE84*INDEX('Energy Prices'!$F$19:$CJ$24,MATCH($B94,'Energy Prices'!$C$19:$C$24,0),MATCH(Calc_Option5!AA$6,'Energy Prices'!$F$11:$CJ$11,0))/100000,"")</f>
        <v/>
      </c>
      <c r="AB94" s="61" t="str">
        <f>IFERROR('Data Input - Option 5'!AF84*INDEX('Energy Prices'!$F$19:$CJ$24,MATCH($B94,'Energy Prices'!$C$19:$C$24,0),MATCH(Calc_Option5!AB$6,'Energy Prices'!$F$11:$CJ$11,0))/100000,"")</f>
        <v/>
      </c>
      <c r="AC94" s="61" t="str">
        <f>IFERROR('Data Input - Option 5'!AG84*INDEX('Energy Prices'!$F$19:$CJ$24,MATCH($B94,'Energy Prices'!$C$19:$C$24,0),MATCH(Calc_Option5!AC$6,'Energy Prices'!$F$11:$CJ$11,0))/100000,"")</f>
        <v/>
      </c>
      <c r="AD94" s="61" t="str">
        <f>IFERROR('Data Input - Option 5'!AH84*INDEX('Energy Prices'!$F$19:$CJ$24,MATCH($B94,'Energy Prices'!$C$19:$C$24,0),MATCH(Calc_Option5!AD$6,'Energy Prices'!$F$11:$CJ$11,0))/100000,"")</f>
        <v/>
      </c>
      <c r="AE94" s="61" t="str">
        <f>IFERROR('Data Input - Option 5'!AI84*INDEX('Energy Prices'!$F$19:$CJ$24,MATCH($B94,'Energy Prices'!$C$19:$C$24,0),MATCH(Calc_Option5!AE$6,'Energy Prices'!$F$11:$CJ$11,0))/100000,"")</f>
        <v/>
      </c>
      <c r="AF94" s="61" t="str">
        <f>IFERROR('Data Input - Option 5'!AJ84*INDEX('Energy Prices'!$F$19:$CJ$24,MATCH($B94,'Energy Prices'!$C$19:$C$24,0),MATCH(Calc_Option5!AF$6,'Energy Prices'!$F$11:$CJ$11,0))/100000,"")</f>
        <v/>
      </c>
      <c r="AG94" s="61" t="str">
        <f>IFERROR('Data Input - Option 5'!AK84*INDEX('Energy Prices'!$F$19:$CJ$24,MATCH($B94,'Energy Prices'!$C$19:$C$24,0),MATCH(Calc_Option5!AG$6,'Energy Prices'!$F$11:$CJ$11,0))/100000,"")</f>
        <v/>
      </c>
      <c r="AH94" s="61" t="str">
        <f>IFERROR('Data Input - Option 5'!AL84*INDEX('Energy Prices'!$F$19:$CJ$24,MATCH($B94,'Energy Prices'!$C$19:$C$24,0),MATCH(Calc_Option5!AH$6,'Energy Prices'!$F$11:$CJ$11,0))/100000,"")</f>
        <v/>
      </c>
      <c r="AI94" s="61" t="str">
        <f>IFERROR('Data Input - Option 5'!AM84*INDEX('Energy Prices'!$F$19:$CJ$24,MATCH($B94,'Energy Prices'!$C$19:$C$24,0),MATCH(Calc_Option5!AI$6,'Energy Prices'!$F$11:$CJ$11,0))/100000,"")</f>
        <v/>
      </c>
      <c r="AJ94" s="61" t="str">
        <f>IFERROR('Data Input - Option 5'!AN84*INDEX('Energy Prices'!$F$19:$CJ$24,MATCH($B94,'Energy Prices'!$C$19:$C$24,0),MATCH(Calc_Option5!AJ$6,'Energy Prices'!$F$11:$CJ$11,0))/100000,"")</f>
        <v/>
      </c>
      <c r="AK94" s="61" t="str">
        <f>IFERROR('Data Input - Option 5'!AO84*INDEX('Energy Prices'!$F$19:$CJ$24,MATCH($B94,'Energy Prices'!$C$19:$C$24,0),MATCH(Calc_Option5!AK$6,'Energy Prices'!$F$11:$CJ$11,0))/100000,"")</f>
        <v/>
      </c>
      <c r="AL94" s="61" t="str">
        <f>IFERROR('Data Input - Option 5'!AP84*INDEX('Energy Prices'!$F$19:$CJ$24,MATCH($B94,'Energy Prices'!$C$19:$C$24,0),MATCH(Calc_Option5!AL$6,'Energy Prices'!$F$11:$CJ$11,0))/100000,"")</f>
        <v/>
      </c>
      <c r="AM94" s="61" t="str">
        <f>IFERROR('Data Input - Option 5'!AQ84*INDEX('Energy Prices'!$F$19:$CJ$24,MATCH($B94,'Energy Prices'!$C$19:$C$24,0),MATCH(Calc_Option5!AM$6,'Energy Prices'!$F$11:$CJ$11,0))/100000,"")</f>
        <v/>
      </c>
      <c r="AN94" s="61" t="str">
        <f>IFERROR('Data Input - Option 5'!AR84*INDEX('Energy Prices'!$F$19:$CJ$24,MATCH($B94,'Energy Prices'!$C$19:$C$24,0),MATCH(Calc_Option5!AN$6,'Energy Prices'!$F$11:$CJ$11,0))/100000,"")</f>
        <v/>
      </c>
      <c r="AO94" s="61" t="str">
        <f>IFERROR('Data Input - Option 5'!AS84*INDEX('Energy Prices'!$F$19:$CJ$24,MATCH($B94,'Energy Prices'!$C$19:$C$24,0),MATCH(Calc_Option5!AO$6,'Energy Prices'!$F$11:$CJ$11,0))/100000,"")</f>
        <v/>
      </c>
      <c r="AP94" s="61" t="str">
        <f>IFERROR('Data Input - Option 5'!AT84*INDEX('Energy Prices'!$F$19:$CJ$24,MATCH($B94,'Energy Prices'!$C$19:$C$24,0),MATCH(Calc_Option5!AP$6,'Energy Prices'!$F$11:$CJ$11,0))/100000,"")</f>
        <v/>
      </c>
      <c r="AQ94" s="61" t="str">
        <f>IFERROR('Data Input - Option 5'!AU84*INDEX('Energy Prices'!$F$19:$CJ$24,MATCH($B94,'Energy Prices'!$C$19:$C$24,0),MATCH(Calc_Option5!AQ$6,'Energy Prices'!$F$11:$CJ$11,0))/100000,"")</f>
        <v/>
      </c>
      <c r="AR94" s="61" t="str">
        <f>IFERROR('Data Input - Option 5'!AV84*INDEX('Energy Prices'!$F$19:$CJ$24,MATCH($B94,'Energy Prices'!$C$19:$C$24,0),MATCH(Calc_Option5!AR$6,'Energy Prices'!$F$11:$CJ$11,0))/100000,"")</f>
        <v/>
      </c>
      <c r="AS94" s="61" t="str">
        <f>IFERROR('Data Input - Option 5'!AW84*INDEX('Energy Prices'!$F$19:$CJ$24,MATCH($B94,'Energy Prices'!$C$19:$C$24,0),MATCH(Calc_Option5!AS$6,'Energy Prices'!$F$11:$CJ$11,0))/100000,"")</f>
        <v/>
      </c>
      <c r="AT94" s="61" t="str">
        <f>IFERROR('Data Input - Option 5'!AX84*INDEX('Energy Prices'!$F$19:$CJ$24,MATCH($B94,'Energy Prices'!$C$19:$C$24,0),MATCH(Calc_Option5!AT$6,'Energy Prices'!$F$11:$CJ$11,0))/100000,"")</f>
        <v/>
      </c>
      <c r="AU94" s="61" t="str">
        <f>IFERROR('Data Input - Option 5'!AY84*INDEX('Energy Prices'!$F$19:$CJ$24,MATCH($B94,'Energy Prices'!$C$19:$C$24,0),MATCH(Calc_Option5!AU$6,'Energy Prices'!$F$11:$CJ$11,0))/100000,"")</f>
        <v/>
      </c>
      <c r="AV94" s="61" t="str">
        <f>IFERROR('Data Input - Option 5'!AZ84*INDEX('Energy Prices'!$F$19:$CJ$24,MATCH($B94,'Energy Prices'!$C$19:$C$24,0),MATCH(Calc_Option5!AV$6,'Energy Prices'!$F$11:$CJ$11,0))/100000,"")</f>
        <v/>
      </c>
      <c r="AW94" s="61" t="str">
        <f>IFERROR('Data Input - Option 5'!BA84*INDEX('Energy Prices'!$F$19:$CJ$24,MATCH($B94,'Energy Prices'!$C$19:$C$24,0),MATCH(Calc_Option5!AW$6,'Energy Prices'!$F$11:$CJ$11,0))/100000,"")</f>
        <v/>
      </c>
      <c r="AX94" s="61" t="str">
        <f>IFERROR('Data Input - Option 5'!BB84*INDEX('Energy Prices'!$F$19:$CJ$24,MATCH($B94,'Energy Prices'!$C$19:$C$24,0),MATCH(Calc_Option5!AX$6,'Energy Prices'!$F$11:$CJ$11,0))/100000,"")</f>
        <v/>
      </c>
      <c r="AY94" s="61" t="str">
        <f>IFERROR('Data Input - Option 5'!BC84*INDEX('Energy Prices'!$F$19:$CJ$24,MATCH($B94,'Energy Prices'!$C$19:$C$24,0),MATCH(Calc_Option5!AY$6,'Energy Prices'!$F$11:$CJ$11,0))/100000,"")</f>
        <v/>
      </c>
      <c r="AZ94" s="61" t="str">
        <f>IFERROR('Data Input - Option 5'!BD84*INDEX('Energy Prices'!$F$19:$CJ$24,MATCH($B94,'Energy Prices'!$C$19:$C$24,0),MATCH(Calc_Option5!AZ$6,'Energy Prices'!$F$11:$CJ$11,0))/100000,"")</f>
        <v/>
      </c>
      <c r="BA94" s="61" t="str">
        <f>IFERROR('Data Input - Option 5'!BE84*INDEX('Energy Prices'!$F$19:$CJ$24,MATCH($B94,'Energy Prices'!$C$19:$C$24,0),MATCH(Calc_Option5!BA$6,'Energy Prices'!$F$11:$CJ$11,0))/100000,"")</f>
        <v/>
      </c>
      <c r="BB94" s="61" t="str">
        <f>IFERROR('Data Input - Option 5'!BF84*INDEX('Energy Prices'!$F$19:$CJ$24,MATCH($B94,'Energy Prices'!$C$19:$C$24,0),MATCH(Calc_Option5!BB$6,'Energy Prices'!$F$11:$CJ$11,0))/100000,"")</f>
        <v/>
      </c>
      <c r="BC94" s="61" t="str">
        <f>IFERROR('Data Input - Option 5'!BG84*INDEX('Energy Prices'!$F$19:$CJ$24,MATCH($B94,'Energy Prices'!$C$19:$C$24,0),MATCH(Calc_Option5!BC$6,'Energy Prices'!$F$11:$CJ$11,0))/100000,"")</f>
        <v/>
      </c>
      <c r="BD94" s="61" t="str">
        <f>IFERROR('Data Input - Option 5'!BH84*INDEX('Energy Prices'!$F$19:$CJ$24,MATCH($B94,'Energy Prices'!$C$19:$C$24,0),MATCH(Calc_Option5!BD$6,'Energy Prices'!$F$11:$CJ$11,0))/100000,"")</f>
        <v/>
      </c>
      <c r="BE94" s="61" t="str">
        <f>IFERROR('Data Input - Option 5'!BI84*INDEX('Energy Prices'!$F$19:$CJ$24,MATCH($B94,'Energy Prices'!$C$19:$C$24,0),MATCH(Calc_Option5!BE$6,'Energy Prices'!$F$11:$CJ$11,0))/100000,"")</f>
        <v/>
      </c>
      <c r="BF94" s="61" t="str">
        <f>IFERROR('Data Input - Option 5'!BJ84*INDEX('Energy Prices'!$F$19:$CJ$24,MATCH($B94,'Energy Prices'!$C$19:$C$24,0),MATCH(Calc_Option5!BF$6,'Energy Prices'!$F$11:$CJ$11,0))/100000,"")</f>
        <v/>
      </c>
      <c r="BG94" s="61" t="str">
        <f>IFERROR('Data Input - Option 5'!BK84*INDEX('Energy Prices'!$F$19:$CJ$24,MATCH($B94,'Energy Prices'!$C$19:$C$24,0),MATCH(Calc_Option5!BG$6,'Energy Prices'!$F$11:$CJ$11,0))/100000,"")</f>
        <v/>
      </c>
      <c r="BH94" s="61" t="str">
        <f>IFERROR('Data Input - Option 5'!BL84*INDEX('Energy Prices'!$F$19:$CJ$24,MATCH($B94,'Energy Prices'!$C$19:$C$24,0),MATCH(Calc_Option5!BH$6,'Energy Prices'!$F$11:$CJ$11,0))/100000,"")</f>
        <v/>
      </c>
      <c r="BI94" s="61" t="str">
        <f>IFERROR('Data Input - Option 5'!BM84*INDEX('Energy Prices'!$F$19:$CJ$24,MATCH($B94,'Energy Prices'!$C$19:$C$24,0),MATCH(Calc_Option5!BI$6,'Energy Prices'!$F$11:$CJ$11,0))/100000,"")</f>
        <v/>
      </c>
      <c r="BJ94" s="61" t="str">
        <f>IFERROR('Data Input - Option 5'!BN84*INDEX('Energy Prices'!$F$19:$CJ$24,MATCH($B94,'Energy Prices'!$C$19:$C$24,0),MATCH(Calc_Option5!BJ$6,'Energy Prices'!$F$11:$CJ$11,0))/100000,"")</f>
        <v/>
      </c>
      <c r="BK94" s="61" t="str">
        <f>IFERROR('Data Input - Option 5'!BO84*INDEX('Energy Prices'!$F$19:$CJ$24,MATCH($B94,'Energy Prices'!$C$19:$C$24,0),MATCH(Calc_Option5!BK$6,'Energy Prices'!$F$11:$CJ$11,0))/100000,"")</f>
        <v/>
      </c>
      <c r="BL94" s="61" t="str">
        <f>IFERROR('Data Input - Option 5'!BP84*INDEX('Energy Prices'!$F$19:$CJ$24,MATCH($B94,'Energy Prices'!$C$19:$C$24,0),MATCH(Calc_Option5!BL$6,'Energy Prices'!$F$11:$CJ$11,0))/100000,"")</f>
        <v/>
      </c>
      <c r="BM94" s="61" t="str">
        <f>IFERROR('Data Input - Option 5'!BQ84*INDEX('Energy Prices'!$F$19:$CJ$24,MATCH($B94,'Energy Prices'!$C$19:$C$24,0),MATCH(Calc_Option5!BM$6,'Energy Prices'!$F$11:$CJ$11,0))/100000,"")</f>
        <v/>
      </c>
      <c r="BN94" s="61" t="str">
        <f>IFERROR('Data Input - Option 5'!BR84*INDEX('Energy Prices'!$F$19:$CJ$24,MATCH($B94,'Energy Prices'!$C$19:$C$24,0),MATCH(Calc_Option5!BN$6,'Energy Prices'!$F$11:$CJ$11,0))/100000,"")</f>
        <v/>
      </c>
      <c r="BO94" s="61" t="str">
        <f>IFERROR('Data Input - Option 5'!BS84*INDEX('Energy Prices'!$F$19:$CJ$24,MATCH($B94,'Energy Prices'!$C$19:$C$24,0),MATCH(Calc_Option5!BO$6,'Energy Prices'!$F$11:$CJ$11,0))/100000,"")</f>
        <v/>
      </c>
      <c r="BP94" s="61" t="str">
        <f>IFERROR('Data Input - Option 5'!BT84*INDEX('Energy Prices'!$F$19:$CJ$24,MATCH($B94,'Energy Prices'!$C$19:$C$24,0),MATCH(Calc_Option5!BP$6,'Energy Prices'!$F$11:$CJ$11,0))/100000,"")</f>
        <v/>
      </c>
      <c r="BQ94" s="61" t="str">
        <f>IFERROR('Data Input - Option 5'!BU84*INDEX('Energy Prices'!$F$19:$CJ$24,MATCH($B94,'Energy Prices'!$C$19:$C$24,0),MATCH(Calc_Option5!BQ$6,'Energy Prices'!$F$11:$CJ$11,0))/100000,"")</f>
        <v/>
      </c>
      <c r="BR94" s="61" t="str">
        <f>IFERROR('Data Input - Option 5'!BV84*INDEX('Energy Prices'!$F$19:$CJ$24,MATCH($B94,'Energy Prices'!$C$19:$C$24,0),MATCH(Calc_Option5!BR$6,'Energy Prices'!$F$11:$CJ$11,0))/100000,"")</f>
        <v/>
      </c>
      <c r="BS94" s="61" t="str">
        <f>IFERROR('Data Input - Option 5'!BW84*INDEX('Energy Prices'!$F$19:$CJ$24,MATCH($B94,'Energy Prices'!$C$19:$C$24,0),MATCH(Calc_Option5!BS$6,'Energy Prices'!$F$11:$CJ$11,0))/100000,"")</f>
        <v/>
      </c>
      <c r="BT94" s="61" t="str">
        <f>IFERROR('Data Input - Option 5'!BX84*INDEX('Energy Prices'!$F$19:$CJ$24,MATCH($B94,'Energy Prices'!$C$19:$C$24,0),MATCH(Calc_Option5!BT$6,'Energy Prices'!$F$11:$CJ$11,0))/100000,"")</f>
        <v/>
      </c>
      <c r="BU94" s="61" t="str">
        <f>IFERROR('Data Input - Option 5'!BY84*INDEX('Energy Prices'!$F$19:$CJ$24,MATCH($B94,'Energy Prices'!$C$19:$C$24,0),MATCH(Calc_Option5!BU$6,'Energy Prices'!$F$11:$CJ$11,0))/100000,"")</f>
        <v/>
      </c>
      <c r="BV94" s="61" t="str">
        <f>IFERROR('Data Input - Option 5'!BZ84*INDEX('Energy Prices'!$F$19:$CJ$24,MATCH($B94,'Energy Prices'!$C$19:$C$24,0),MATCH(Calc_Option5!BV$6,'Energy Prices'!$F$11:$CJ$11,0))/100000,"")</f>
        <v/>
      </c>
      <c r="BW94" s="61" t="str">
        <f>IFERROR('Data Input - Option 5'!CA84*INDEX('Energy Prices'!$F$19:$CJ$24,MATCH($B94,'Energy Prices'!$C$19:$C$24,0),MATCH(Calc_Option5!BW$6,'Energy Prices'!$F$11:$CJ$11,0))/100000,"")</f>
        <v/>
      </c>
      <c r="BX94" s="61" t="str">
        <f>IFERROR('Data Input - Option 5'!CB84*INDEX('Energy Prices'!$F$19:$CJ$24,MATCH($B94,'Energy Prices'!$C$19:$C$24,0),MATCH(Calc_Option5!BX$6,'Energy Prices'!$F$11:$CJ$11,0))/100000,"")</f>
        <v/>
      </c>
      <c r="BY94" s="61" t="str">
        <f>IFERROR('Data Input - Option 5'!CC84*INDEX('Energy Prices'!$F$19:$CJ$24,MATCH($B94,'Energy Prices'!$C$19:$C$24,0),MATCH(Calc_Option5!BY$6,'Energy Prices'!$F$11:$CJ$11,0))/100000,"")</f>
        <v/>
      </c>
      <c r="BZ94" s="61" t="str">
        <f>IFERROR('Data Input - Option 5'!CD84*INDEX('Energy Prices'!$F$19:$CJ$24,MATCH($B94,'Energy Prices'!$C$19:$C$24,0),MATCH(Calc_Option5!BZ$6,'Energy Prices'!$F$11:$CJ$11,0))/100000,"")</f>
        <v/>
      </c>
      <c r="CA94" s="61" t="str">
        <f>IFERROR('Data Input - Option 5'!CE84*INDEX('Energy Prices'!$F$19:$CJ$24,MATCH($B94,'Energy Prices'!$C$19:$C$24,0),MATCH(Calc_Option5!CA$6,'Energy Prices'!$F$11:$CJ$11,0))/100000,"")</f>
        <v/>
      </c>
      <c r="CB94" s="61" t="str">
        <f>IFERROR('Data Input - Option 5'!CF84*INDEX('Energy Prices'!$F$19:$CJ$24,MATCH($B94,'Energy Prices'!$C$19:$C$24,0),MATCH(Calc_Option5!CB$6,'Energy Prices'!$F$11:$CJ$11,0))/100000,"")</f>
        <v/>
      </c>
      <c r="CC94" s="61" t="str">
        <f>IFERROR('Data Input - Option 5'!CG84*INDEX('Energy Prices'!$F$19:$CJ$24,MATCH($B94,'Energy Prices'!$C$19:$C$24,0),MATCH(Calc_Option5!CC$6,'Energy Prices'!$F$11:$CJ$11,0))/100000,"")</f>
        <v/>
      </c>
      <c r="CD94" s="61" t="str">
        <f>IFERROR('Data Input - Option 5'!CH84*INDEX('Energy Prices'!$F$19:$CJ$24,MATCH($B94,'Energy Prices'!$C$19:$C$24,0),MATCH(Calc_Option5!CD$6,'Energy Prices'!$F$11:$CJ$11,0))/100000,"")</f>
        <v/>
      </c>
      <c r="CE94" s="61" t="str">
        <f>IFERROR('Data Input - Option 5'!CI84*INDEX('Energy Prices'!$F$19:$CJ$24,MATCH($B94,'Energy Prices'!$C$19:$C$24,0),MATCH(Calc_Option5!CE$6,'Energy Prices'!$F$11:$CJ$11,0))/100000,"")</f>
        <v/>
      </c>
      <c r="CF94" s="61" t="str">
        <f>IFERROR('Data Input - Option 5'!CJ84*INDEX('Energy Prices'!$F$19:$CJ$24,MATCH($B94,'Energy Prices'!$C$19:$C$24,0),MATCH(Calc_Option5!CF$6,'Energy Prices'!$F$11:$CJ$11,0))/100000,"")</f>
        <v/>
      </c>
      <c r="CG94" s="61" t="str">
        <f>IFERROR('Data Input - Option 5'!CK84*INDEX('Energy Prices'!$F$19:$CJ$24,MATCH($B94,'Energy Prices'!$C$19:$C$24,0),MATCH(Calc_Option5!CG$6,'Energy Prices'!$F$11:$CJ$11,0))/100000,"")</f>
        <v/>
      </c>
      <c r="CH94" s="61" t="str">
        <f>IFERROR('Data Input - Option 5'!CL84*INDEX('Energy Prices'!$F$19:$CJ$24,MATCH($B94,'Energy Prices'!$C$19:$C$24,0),MATCH(Calc_Option5!CH$6,'Energy Prices'!$F$11:$CJ$11,0))/100000,"")</f>
        <v/>
      </c>
      <c r="CI94" s="61" t="str">
        <f>IFERROR('Data Input - Option 5'!CM84*INDEX('Energy Prices'!$F$19:$CJ$24,MATCH($B94,'Energy Prices'!$C$19:$C$24,0),MATCH(Calc_Option5!CI$6,'Energy Prices'!$F$11:$CJ$11,0))/100000,"")</f>
        <v/>
      </c>
      <c r="CJ94" s="61" t="str">
        <f>IFERROR('Data Input - Option 5'!CN84*INDEX('Energy Prices'!$F$19:$CJ$24,MATCH($B94,'Energy Prices'!$C$19:$C$24,0),MATCH(Calc_Option5!CJ$6,'Energy Prices'!$F$11:$CJ$11,0))/100000,"")</f>
        <v/>
      </c>
      <c r="CK94" s="61" t="str">
        <f>IFERROR('Data Input - Option 5'!CO84*INDEX('Energy Prices'!$F$19:$CJ$24,MATCH($B94,'Energy Prices'!$C$19:$C$24,0),MATCH(Calc_Option5!CK$6,'Energy Prices'!$F$11:$CJ$11,0))/100000,"")</f>
        <v/>
      </c>
      <c r="CL94" s="61" t="str">
        <f>IFERROR('Data Input - Option 5'!CP84*INDEX('Energy Prices'!$F$19:$CJ$24,MATCH($B94,'Energy Prices'!$C$19:$C$24,0),MATCH(Calc_Option5!CL$6,'Energy Prices'!$F$11:$CJ$11,0))/100000,"")</f>
        <v/>
      </c>
      <c r="CM94" s="61" t="str">
        <f>IFERROR('Data Input - Option 5'!CQ84*INDEX('Energy Prices'!$F$19:$CJ$24,MATCH($B94,'Energy Prices'!$C$19:$C$24,0),MATCH(Calc_Option5!CM$6,'Energy Prices'!$F$11:$CJ$11,0))/100000,"")</f>
        <v/>
      </c>
      <c r="CN94" s="61" t="str">
        <f>IFERROR('Data Input - Option 5'!CR84*INDEX('Energy Prices'!$F$19:$CJ$24,MATCH($B94,'Energy Prices'!$C$19:$C$24,0),MATCH(Calc_Option5!CN$6,'Energy Prices'!$F$11:$CJ$11,0))/100000,"")</f>
        <v/>
      </c>
      <c r="CO94" s="61" t="str">
        <f>IFERROR('Data Input - Option 5'!CS84*INDEX('Energy Prices'!$F$19:$CJ$24,MATCH($B94,'Energy Prices'!$C$19:$C$24,0),MATCH(Calc_Option5!CO$6,'Energy Prices'!$F$11:$CJ$11,0))/100000,"")</f>
        <v/>
      </c>
      <c r="CP94" s="61" t="str">
        <f>IFERROR('Data Input - Option 5'!CT84*INDEX('Energy Prices'!$F$19:$CJ$24,MATCH($B94,'Energy Prices'!$C$19:$C$24,0),MATCH(Calc_Option5!CP$6,'Energy Prices'!$F$11:$CJ$11,0))/100000,"")</f>
        <v/>
      </c>
      <c r="CQ94" s="61" t="str">
        <f>IFERROR('Data Input - Option 5'!CU84*INDEX('Energy Prices'!$F$19:$CJ$24,MATCH($B94,'Energy Prices'!$C$19:$C$24,0),MATCH(Calc_Option5!CQ$6,'Energy Prices'!$F$11:$CJ$11,0))/100000,"")</f>
        <v/>
      </c>
      <c r="CR94" s="61" t="str">
        <f>IFERROR('Data Input - Option 5'!CV84*INDEX('Energy Prices'!$F$19:$CJ$24,MATCH($B94,'Energy Prices'!$C$19:$C$24,0),MATCH(Calc_Option5!CR$6,'Energy Prices'!$F$11:$CJ$11,0))/100000,"")</f>
        <v/>
      </c>
      <c r="CS94" s="61" t="str">
        <f>IFERROR('Data Input - Option 5'!CW84*INDEX('Energy Prices'!$F$19:$CJ$24,MATCH($B94,'Energy Prices'!$C$19:$C$24,0),MATCH(Calc_Option5!CS$6,'Energy Prices'!$F$11:$CJ$11,0))/100000,"")</f>
        <v/>
      </c>
      <c r="CT94" s="61" t="str">
        <f>IFERROR('Data Input - Option 5'!CX84*INDEX('Energy Prices'!$F$19:$CJ$24,MATCH($B94,'Energy Prices'!$C$19:$C$24,0),MATCH(Calc_Option5!CT$6,'Energy Prices'!$F$11:$CJ$11,0))/100000,"")</f>
        <v/>
      </c>
      <c r="CU94" s="61" t="str">
        <f>IFERROR('Data Input - Option 5'!CY84*INDEX('Energy Prices'!$F$19:$CJ$24,MATCH($B94,'Energy Prices'!$C$19:$C$24,0),MATCH(Calc_Option5!CU$6,'Energy Prices'!$F$11:$CJ$11,0))/100000,"")</f>
        <v/>
      </c>
      <c r="CV94" s="61" t="str">
        <f>IFERROR('Data Input - Option 5'!CZ84*INDEX('Energy Prices'!$F$19:$CJ$24,MATCH($B94,'Energy Prices'!$C$19:$C$24,0),MATCH(Calc_Option5!CV$6,'Energy Prices'!$F$11:$CJ$11,0))/100000,"")</f>
        <v/>
      </c>
      <c r="CW94" s="61" t="str">
        <f>IFERROR('Data Input - Option 5'!DA84*INDEX('Energy Prices'!$F$19:$CJ$24,MATCH($B94,'Energy Prices'!$C$19:$C$24,0),MATCH(Calc_Option5!CW$6,'Energy Prices'!$F$11:$CJ$11,0))/100000,"")</f>
        <v/>
      </c>
      <c r="CX94" s="61" t="str">
        <f>IFERROR('Data Input - Option 5'!DB84*INDEX('Energy Prices'!$F$19:$CJ$24,MATCH($B94,'Energy Prices'!$C$19:$C$24,0),MATCH(Calc_Option5!CX$6,'Energy Prices'!$F$11:$CJ$11,0))/100000,"")</f>
        <v/>
      </c>
      <c r="CY94" s="61" t="str">
        <f>IFERROR('Data Input - Option 5'!DC84*INDEX('Energy Prices'!$F$19:$CJ$24,MATCH($B94,'Energy Prices'!$C$19:$C$24,0),MATCH(Calc_Option5!CY$6,'Energy Prices'!$F$11:$CJ$11,0))/100000,"")</f>
        <v/>
      </c>
      <c r="CZ94" s="391"/>
    </row>
    <row r="95" spans="1:104" x14ac:dyDescent="0.25">
      <c r="B95" s="393" t="s">
        <v>114</v>
      </c>
      <c r="C95" s="9" t="s">
        <v>1117</v>
      </c>
      <c r="D95" s="61" t="str">
        <f>IFERROR('Data Input - Option 5'!H85*INDEX('Energy Prices'!$F$19:$CJ$24,MATCH($B95,'Energy Prices'!$C$19:$C$24,0),MATCH(Calc_Option5!D$6,'Energy Prices'!$F$11:$CJ$11,0))/100000,"")</f>
        <v/>
      </c>
      <c r="E95" s="61" t="str">
        <f>IFERROR('Data Input - Option 5'!I85*INDEX('Energy Prices'!$F$19:$CJ$24,MATCH($B95,'Energy Prices'!$C$19:$C$24,0),MATCH(Calc_Option5!E$6,'Energy Prices'!$F$11:$CJ$11,0))/100000,"")</f>
        <v/>
      </c>
      <c r="F95" s="61" t="str">
        <f>IFERROR('Data Input - Option 5'!J85*INDEX('Energy Prices'!$F$19:$CJ$24,MATCH($B95,'Energy Prices'!$C$19:$C$24,0),MATCH(Calc_Option5!F$6,'Energy Prices'!$F$11:$CJ$11,0))/100000,"")</f>
        <v/>
      </c>
      <c r="G95" s="61" t="str">
        <f>IFERROR('Data Input - Option 5'!K85*INDEX('Energy Prices'!$F$19:$CJ$24,MATCH($B95,'Energy Prices'!$C$19:$C$24,0),MATCH(Calc_Option5!G$6,'Energy Prices'!$F$11:$CJ$11,0))/100000,"")</f>
        <v/>
      </c>
      <c r="H95" s="61" t="str">
        <f>IFERROR('Data Input - Option 5'!L85*INDEX('Energy Prices'!$F$19:$CJ$24,MATCH($B95,'Energy Prices'!$C$19:$C$24,0),MATCH(Calc_Option5!H$6,'Energy Prices'!$F$11:$CJ$11,0))/100000,"")</f>
        <v/>
      </c>
      <c r="I95" s="61" t="str">
        <f>IFERROR('Data Input - Option 5'!M85*INDEX('Energy Prices'!$F$19:$CJ$24,MATCH($B95,'Energy Prices'!$C$19:$C$24,0),MATCH(Calc_Option5!I$6,'Energy Prices'!$F$11:$CJ$11,0))/100000,"")</f>
        <v/>
      </c>
      <c r="J95" s="61" t="str">
        <f>IFERROR('Data Input - Option 5'!N85*INDEX('Energy Prices'!$F$19:$CJ$24,MATCH($B95,'Energy Prices'!$C$19:$C$24,0),MATCH(Calc_Option5!J$6,'Energy Prices'!$F$11:$CJ$11,0))/100000,"")</f>
        <v/>
      </c>
      <c r="K95" s="61" t="str">
        <f>IFERROR('Data Input - Option 5'!O85*INDEX('Energy Prices'!$F$19:$CJ$24,MATCH($B95,'Energy Prices'!$C$19:$C$24,0),MATCH(Calc_Option5!K$6,'Energy Prices'!$F$11:$CJ$11,0))/100000,"")</f>
        <v/>
      </c>
      <c r="L95" s="61" t="str">
        <f>IFERROR('Data Input - Option 5'!P85*INDEX('Energy Prices'!$F$19:$CJ$24,MATCH($B95,'Energy Prices'!$C$19:$C$24,0),MATCH(Calc_Option5!L$6,'Energy Prices'!$F$11:$CJ$11,0))/100000,"")</f>
        <v/>
      </c>
      <c r="M95" s="61" t="str">
        <f>IFERROR('Data Input - Option 5'!Q85*INDEX('Energy Prices'!$F$19:$CJ$24,MATCH($B95,'Energy Prices'!$C$19:$C$24,0),MATCH(Calc_Option5!M$6,'Energy Prices'!$F$11:$CJ$11,0))/100000,"")</f>
        <v/>
      </c>
      <c r="N95" s="61" t="str">
        <f>IFERROR('Data Input - Option 5'!R85*INDEX('Energy Prices'!$F$19:$CJ$24,MATCH($B95,'Energy Prices'!$C$19:$C$24,0),MATCH(Calc_Option5!N$6,'Energy Prices'!$F$11:$CJ$11,0))/100000,"")</f>
        <v/>
      </c>
      <c r="O95" s="61" t="str">
        <f>IFERROR('Data Input - Option 5'!S85*INDEX('Energy Prices'!$F$19:$CJ$24,MATCH($B95,'Energy Prices'!$C$19:$C$24,0),MATCH(Calc_Option5!O$6,'Energy Prices'!$F$11:$CJ$11,0))/100000,"")</f>
        <v/>
      </c>
      <c r="P95" s="61" t="str">
        <f>IFERROR('Data Input - Option 5'!T85*INDEX('Energy Prices'!$F$19:$CJ$24,MATCH($B95,'Energy Prices'!$C$19:$C$24,0),MATCH(Calc_Option5!P$6,'Energy Prices'!$F$11:$CJ$11,0))/100000,"")</f>
        <v/>
      </c>
      <c r="Q95" s="61" t="str">
        <f>IFERROR('Data Input - Option 5'!U85*INDEX('Energy Prices'!$F$19:$CJ$24,MATCH($B95,'Energy Prices'!$C$19:$C$24,0),MATCH(Calc_Option5!Q$6,'Energy Prices'!$F$11:$CJ$11,0))/100000,"")</f>
        <v/>
      </c>
      <c r="R95" s="61" t="str">
        <f>IFERROR('Data Input - Option 5'!V85*INDEX('Energy Prices'!$F$19:$CJ$24,MATCH($B95,'Energy Prices'!$C$19:$C$24,0),MATCH(Calc_Option5!R$6,'Energy Prices'!$F$11:$CJ$11,0))/100000,"")</f>
        <v/>
      </c>
      <c r="S95" s="61" t="str">
        <f>IFERROR('Data Input - Option 5'!W85*INDEX('Energy Prices'!$F$19:$CJ$24,MATCH($B95,'Energy Prices'!$C$19:$C$24,0),MATCH(Calc_Option5!S$6,'Energy Prices'!$F$11:$CJ$11,0))/100000,"")</f>
        <v/>
      </c>
      <c r="T95" s="61" t="str">
        <f>IFERROR('Data Input - Option 5'!X85*INDEX('Energy Prices'!$F$19:$CJ$24,MATCH($B95,'Energy Prices'!$C$19:$C$24,0),MATCH(Calc_Option5!T$6,'Energy Prices'!$F$11:$CJ$11,0))/100000,"")</f>
        <v/>
      </c>
      <c r="U95" s="61" t="str">
        <f>IFERROR('Data Input - Option 5'!Y85*INDEX('Energy Prices'!$F$19:$CJ$24,MATCH($B95,'Energy Prices'!$C$19:$C$24,0),MATCH(Calc_Option5!U$6,'Energy Prices'!$F$11:$CJ$11,0))/100000,"")</f>
        <v/>
      </c>
      <c r="V95" s="61" t="str">
        <f>IFERROR('Data Input - Option 5'!Z85*INDEX('Energy Prices'!$F$19:$CJ$24,MATCH($B95,'Energy Prices'!$C$19:$C$24,0),MATCH(Calc_Option5!V$6,'Energy Prices'!$F$11:$CJ$11,0))/100000,"")</f>
        <v/>
      </c>
      <c r="W95" s="61" t="str">
        <f>IFERROR('Data Input - Option 5'!AA85*INDEX('Energy Prices'!$F$19:$CJ$24,MATCH($B95,'Energy Prices'!$C$19:$C$24,0),MATCH(Calc_Option5!W$6,'Energy Prices'!$F$11:$CJ$11,0))/100000,"")</f>
        <v/>
      </c>
      <c r="X95" s="61" t="str">
        <f>IFERROR('Data Input - Option 5'!AB85*INDEX('Energy Prices'!$F$19:$CJ$24,MATCH($B95,'Energy Prices'!$C$19:$C$24,0),MATCH(Calc_Option5!X$6,'Energy Prices'!$F$11:$CJ$11,0))/100000,"")</f>
        <v/>
      </c>
      <c r="Y95" s="61" t="str">
        <f>IFERROR('Data Input - Option 5'!AC85*INDEX('Energy Prices'!$F$19:$CJ$24,MATCH($B95,'Energy Prices'!$C$19:$C$24,0),MATCH(Calc_Option5!Y$6,'Energy Prices'!$F$11:$CJ$11,0))/100000,"")</f>
        <v/>
      </c>
      <c r="Z95" s="61" t="str">
        <f>IFERROR('Data Input - Option 5'!AD85*INDEX('Energy Prices'!$F$19:$CJ$24,MATCH($B95,'Energy Prices'!$C$19:$C$24,0),MATCH(Calc_Option5!Z$6,'Energy Prices'!$F$11:$CJ$11,0))/100000,"")</f>
        <v/>
      </c>
      <c r="AA95" s="61" t="str">
        <f>IFERROR('Data Input - Option 5'!AE85*INDEX('Energy Prices'!$F$19:$CJ$24,MATCH($B95,'Energy Prices'!$C$19:$C$24,0),MATCH(Calc_Option5!AA$6,'Energy Prices'!$F$11:$CJ$11,0))/100000,"")</f>
        <v/>
      </c>
      <c r="AB95" s="61" t="str">
        <f>IFERROR('Data Input - Option 5'!AF85*INDEX('Energy Prices'!$F$19:$CJ$24,MATCH($B95,'Energy Prices'!$C$19:$C$24,0),MATCH(Calc_Option5!AB$6,'Energy Prices'!$F$11:$CJ$11,0))/100000,"")</f>
        <v/>
      </c>
      <c r="AC95" s="61" t="str">
        <f>IFERROR('Data Input - Option 5'!AG85*INDEX('Energy Prices'!$F$19:$CJ$24,MATCH($B95,'Energy Prices'!$C$19:$C$24,0),MATCH(Calc_Option5!AC$6,'Energy Prices'!$F$11:$CJ$11,0))/100000,"")</f>
        <v/>
      </c>
      <c r="AD95" s="61" t="str">
        <f>IFERROR('Data Input - Option 5'!AH85*INDEX('Energy Prices'!$F$19:$CJ$24,MATCH($B95,'Energy Prices'!$C$19:$C$24,0),MATCH(Calc_Option5!AD$6,'Energy Prices'!$F$11:$CJ$11,0))/100000,"")</f>
        <v/>
      </c>
      <c r="AE95" s="61" t="str">
        <f>IFERROR('Data Input - Option 5'!AI85*INDEX('Energy Prices'!$F$19:$CJ$24,MATCH($B95,'Energy Prices'!$C$19:$C$24,0),MATCH(Calc_Option5!AE$6,'Energy Prices'!$F$11:$CJ$11,0))/100000,"")</f>
        <v/>
      </c>
      <c r="AF95" s="61" t="str">
        <f>IFERROR('Data Input - Option 5'!AJ85*INDEX('Energy Prices'!$F$19:$CJ$24,MATCH($B95,'Energy Prices'!$C$19:$C$24,0),MATCH(Calc_Option5!AF$6,'Energy Prices'!$F$11:$CJ$11,0))/100000,"")</f>
        <v/>
      </c>
      <c r="AG95" s="61" t="str">
        <f>IFERROR('Data Input - Option 5'!AK85*INDEX('Energy Prices'!$F$19:$CJ$24,MATCH($B95,'Energy Prices'!$C$19:$C$24,0),MATCH(Calc_Option5!AG$6,'Energy Prices'!$F$11:$CJ$11,0))/100000,"")</f>
        <v/>
      </c>
      <c r="AH95" s="61" t="str">
        <f>IFERROR('Data Input - Option 5'!AL85*INDEX('Energy Prices'!$F$19:$CJ$24,MATCH($B95,'Energy Prices'!$C$19:$C$24,0),MATCH(Calc_Option5!AH$6,'Energy Prices'!$F$11:$CJ$11,0))/100000,"")</f>
        <v/>
      </c>
      <c r="AI95" s="61" t="str">
        <f>IFERROR('Data Input - Option 5'!AM85*INDEX('Energy Prices'!$F$19:$CJ$24,MATCH($B95,'Energy Prices'!$C$19:$C$24,0),MATCH(Calc_Option5!AI$6,'Energy Prices'!$F$11:$CJ$11,0))/100000,"")</f>
        <v/>
      </c>
      <c r="AJ95" s="61" t="str">
        <f>IFERROR('Data Input - Option 5'!AN85*INDEX('Energy Prices'!$F$19:$CJ$24,MATCH($B95,'Energy Prices'!$C$19:$C$24,0),MATCH(Calc_Option5!AJ$6,'Energy Prices'!$F$11:$CJ$11,0))/100000,"")</f>
        <v/>
      </c>
      <c r="AK95" s="61" t="str">
        <f>IFERROR('Data Input - Option 5'!AO85*INDEX('Energy Prices'!$F$19:$CJ$24,MATCH($B95,'Energy Prices'!$C$19:$C$24,0),MATCH(Calc_Option5!AK$6,'Energy Prices'!$F$11:$CJ$11,0))/100000,"")</f>
        <v/>
      </c>
      <c r="AL95" s="61" t="str">
        <f>IFERROR('Data Input - Option 5'!AP85*INDEX('Energy Prices'!$F$19:$CJ$24,MATCH($B95,'Energy Prices'!$C$19:$C$24,0),MATCH(Calc_Option5!AL$6,'Energy Prices'!$F$11:$CJ$11,0))/100000,"")</f>
        <v/>
      </c>
      <c r="AM95" s="61" t="str">
        <f>IFERROR('Data Input - Option 5'!AQ85*INDEX('Energy Prices'!$F$19:$CJ$24,MATCH($B95,'Energy Prices'!$C$19:$C$24,0),MATCH(Calc_Option5!AM$6,'Energy Prices'!$F$11:$CJ$11,0))/100000,"")</f>
        <v/>
      </c>
      <c r="AN95" s="61" t="str">
        <f>IFERROR('Data Input - Option 5'!AR85*INDEX('Energy Prices'!$F$19:$CJ$24,MATCH($B95,'Energy Prices'!$C$19:$C$24,0),MATCH(Calc_Option5!AN$6,'Energy Prices'!$F$11:$CJ$11,0))/100000,"")</f>
        <v/>
      </c>
      <c r="AO95" s="61" t="str">
        <f>IFERROR('Data Input - Option 5'!AS85*INDEX('Energy Prices'!$F$19:$CJ$24,MATCH($B95,'Energy Prices'!$C$19:$C$24,0),MATCH(Calc_Option5!AO$6,'Energy Prices'!$F$11:$CJ$11,0))/100000,"")</f>
        <v/>
      </c>
      <c r="AP95" s="61" t="str">
        <f>IFERROR('Data Input - Option 5'!AT85*INDEX('Energy Prices'!$F$19:$CJ$24,MATCH($B95,'Energy Prices'!$C$19:$C$24,0),MATCH(Calc_Option5!AP$6,'Energy Prices'!$F$11:$CJ$11,0))/100000,"")</f>
        <v/>
      </c>
      <c r="AQ95" s="61" t="str">
        <f>IFERROR('Data Input - Option 5'!AU85*INDEX('Energy Prices'!$F$19:$CJ$24,MATCH($B95,'Energy Prices'!$C$19:$C$24,0),MATCH(Calc_Option5!AQ$6,'Energy Prices'!$F$11:$CJ$11,0))/100000,"")</f>
        <v/>
      </c>
      <c r="AR95" s="61" t="str">
        <f>IFERROR('Data Input - Option 5'!AV85*INDEX('Energy Prices'!$F$19:$CJ$24,MATCH($B95,'Energy Prices'!$C$19:$C$24,0),MATCH(Calc_Option5!AR$6,'Energy Prices'!$F$11:$CJ$11,0))/100000,"")</f>
        <v/>
      </c>
      <c r="AS95" s="61" t="str">
        <f>IFERROR('Data Input - Option 5'!AW85*INDEX('Energy Prices'!$F$19:$CJ$24,MATCH($B95,'Energy Prices'!$C$19:$C$24,0),MATCH(Calc_Option5!AS$6,'Energy Prices'!$F$11:$CJ$11,0))/100000,"")</f>
        <v/>
      </c>
      <c r="AT95" s="61" t="str">
        <f>IFERROR('Data Input - Option 5'!AX85*INDEX('Energy Prices'!$F$19:$CJ$24,MATCH($B95,'Energy Prices'!$C$19:$C$24,0),MATCH(Calc_Option5!AT$6,'Energy Prices'!$F$11:$CJ$11,0))/100000,"")</f>
        <v/>
      </c>
      <c r="AU95" s="61" t="str">
        <f>IFERROR('Data Input - Option 5'!AY85*INDEX('Energy Prices'!$F$19:$CJ$24,MATCH($B95,'Energy Prices'!$C$19:$C$24,0),MATCH(Calc_Option5!AU$6,'Energy Prices'!$F$11:$CJ$11,0))/100000,"")</f>
        <v/>
      </c>
      <c r="AV95" s="61" t="str">
        <f>IFERROR('Data Input - Option 5'!AZ85*INDEX('Energy Prices'!$F$19:$CJ$24,MATCH($B95,'Energy Prices'!$C$19:$C$24,0),MATCH(Calc_Option5!AV$6,'Energy Prices'!$F$11:$CJ$11,0))/100000,"")</f>
        <v/>
      </c>
      <c r="AW95" s="61" t="str">
        <f>IFERROR('Data Input - Option 5'!BA85*INDEX('Energy Prices'!$F$19:$CJ$24,MATCH($B95,'Energy Prices'!$C$19:$C$24,0),MATCH(Calc_Option5!AW$6,'Energy Prices'!$F$11:$CJ$11,0))/100000,"")</f>
        <v/>
      </c>
      <c r="AX95" s="61" t="str">
        <f>IFERROR('Data Input - Option 5'!BB85*INDEX('Energy Prices'!$F$19:$CJ$24,MATCH($B95,'Energy Prices'!$C$19:$C$24,0),MATCH(Calc_Option5!AX$6,'Energy Prices'!$F$11:$CJ$11,0))/100000,"")</f>
        <v/>
      </c>
      <c r="AY95" s="61" t="str">
        <f>IFERROR('Data Input - Option 5'!BC85*INDEX('Energy Prices'!$F$19:$CJ$24,MATCH($B95,'Energy Prices'!$C$19:$C$24,0),MATCH(Calc_Option5!AY$6,'Energy Prices'!$F$11:$CJ$11,0))/100000,"")</f>
        <v/>
      </c>
      <c r="AZ95" s="61" t="str">
        <f>IFERROR('Data Input - Option 5'!BD85*INDEX('Energy Prices'!$F$19:$CJ$24,MATCH($B95,'Energy Prices'!$C$19:$C$24,0),MATCH(Calc_Option5!AZ$6,'Energy Prices'!$F$11:$CJ$11,0))/100000,"")</f>
        <v/>
      </c>
      <c r="BA95" s="61" t="str">
        <f>IFERROR('Data Input - Option 5'!BE85*INDEX('Energy Prices'!$F$19:$CJ$24,MATCH($B95,'Energy Prices'!$C$19:$C$24,0),MATCH(Calc_Option5!BA$6,'Energy Prices'!$F$11:$CJ$11,0))/100000,"")</f>
        <v/>
      </c>
      <c r="BB95" s="61" t="str">
        <f>IFERROR('Data Input - Option 5'!BF85*INDEX('Energy Prices'!$F$19:$CJ$24,MATCH($B95,'Energy Prices'!$C$19:$C$24,0),MATCH(Calc_Option5!BB$6,'Energy Prices'!$F$11:$CJ$11,0))/100000,"")</f>
        <v/>
      </c>
      <c r="BC95" s="61" t="str">
        <f>IFERROR('Data Input - Option 5'!BG85*INDEX('Energy Prices'!$F$19:$CJ$24,MATCH($B95,'Energy Prices'!$C$19:$C$24,0),MATCH(Calc_Option5!BC$6,'Energy Prices'!$F$11:$CJ$11,0))/100000,"")</f>
        <v/>
      </c>
      <c r="BD95" s="61" t="str">
        <f>IFERROR('Data Input - Option 5'!BH85*INDEX('Energy Prices'!$F$19:$CJ$24,MATCH($B95,'Energy Prices'!$C$19:$C$24,0),MATCH(Calc_Option5!BD$6,'Energy Prices'!$F$11:$CJ$11,0))/100000,"")</f>
        <v/>
      </c>
      <c r="BE95" s="61" t="str">
        <f>IFERROR('Data Input - Option 5'!BI85*INDEX('Energy Prices'!$F$19:$CJ$24,MATCH($B95,'Energy Prices'!$C$19:$C$24,0),MATCH(Calc_Option5!BE$6,'Energy Prices'!$F$11:$CJ$11,0))/100000,"")</f>
        <v/>
      </c>
      <c r="BF95" s="61" t="str">
        <f>IFERROR('Data Input - Option 5'!BJ85*INDEX('Energy Prices'!$F$19:$CJ$24,MATCH($B95,'Energy Prices'!$C$19:$C$24,0),MATCH(Calc_Option5!BF$6,'Energy Prices'!$F$11:$CJ$11,0))/100000,"")</f>
        <v/>
      </c>
      <c r="BG95" s="61" t="str">
        <f>IFERROR('Data Input - Option 5'!BK85*INDEX('Energy Prices'!$F$19:$CJ$24,MATCH($B95,'Energy Prices'!$C$19:$C$24,0),MATCH(Calc_Option5!BG$6,'Energy Prices'!$F$11:$CJ$11,0))/100000,"")</f>
        <v/>
      </c>
      <c r="BH95" s="61" t="str">
        <f>IFERROR('Data Input - Option 5'!BL85*INDEX('Energy Prices'!$F$19:$CJ$24,MATCH($B95,'Energy Prices'!$C$19:$C$24,0),MATCH(Calc_Option5!BH$6,'Energy Prices'!$F$11:$CJ$11,0))/100000,"")</f>
        <v/>
      </c>
      <c r="BI95" s="61" t="str">
        <f>IFERROR('Data Input - Option 5'!BM85*INDEX('Energy Prices'!$F$19:$CJ$24,MATCH($B95,'Energy Prices'!$C$19:$C$24,0),MATCH(Calc_Option5!BI$6,'Energy Prices'!$F$11:$CJ$11,0))/100000,"")</f>
        <v/>
      </c>
      <c r="BJ95" s="61" t="str">
        <f>IFERROR('Data Input - Option 5'!BN85*INDEX('Energy Prices'!$F$19:$CJ$24,MATCH($B95,'Energy Prices'!$C$19:$C$24,0),MATCH(Calc_Option5!BJ$6,'Energy Prices'!$F$11:$CJ$11,0))/100000,"")</f>
        <v/>
      </c>
      <c r="BK95" s="61" t="str">
        <f>IFERROR('Data Input - Option 5'!BO85*INDEX('Energy Prices'!$F$19:$CJ$24,MATCH($B95,'Energy Prices'!$C$19:$C$24,0),MATCH(Calc_Option5!BK$6,'Energy Prices'!$F$11:$CJ$11,0))/100000,"")</f>
        <v/>
      </c>
      <c r="BL95" s="61" t="str">
        <f>IFERROR('Data Input - Option 5'!BP85*INDEX('Energy Prices'!$F$19:$CJ$24,MATCH($B95,'Energy Prices'!$C$19:$C$24,0),MATCH(Calc_Option5!BL$6,'Energy Prices'!$F$11:$CJ$11,0))/100000,"")</f>
        <v/>
      </c>
      <c r="BM95" s="61" t="str">
        <f>IFERROR('Data Input - Option 5'!BQ85*INDEX('Energy Prices'!$F$19:$CJ$24,MATCH($B95,'Energy Prices'!$C$19:$C$24,0),MATCH(Calc_Option5!BM$6,'Energy Prices'!$F$11:$CJ$11,0))/100000,"")</f>
        <v/>
      </c>
      <c r="BN95" s="61" t="str">
        <f>IFERROR('Data Input - Option 5'!BR85*INDEX('Energy Prices'!$F$19:$CJ$24,MATCH($B95,'Energy Prices'!$C$19:$C$24,0),MATCH(Calc_Option5!BN$6,'Energy Prices'!$F$11:$CJ$11,0))/100000,"")</f>
        <v/>
      </c>
      <c r="BO95" s="61" t="str">
        <f>IFERROR('Data Input - Option 5'!BS85*INDEX('Energy Prices'!$F$19:$CJ$24,MATCH($B95,'Energy Prices'!$C$19:$C$24,0),MATCH(Calc_Option5!BO$6,'Energy Prices'!$F$11:$CJ$11,0))/100000,"")</f>
        <v/>
      </c>
      <c r="BP95" s="61" t="str">
        <f>IFERROR('Data Input - Option 5'!BT85*INDEX('Energy Prices'!$F$19:$CJ$24,MATCH($B95,'Energy Prices'!$C$19:$C$24,0),MATCH(Calc_Option5!BP$6,'Energy Prices'!$F$11:$CJ$11,0))/100000,"")</f>
        <v/>
      </c>
      <c r="BQ95" s="61" t="str">
        <f>IFERROR('Data Input - Option 5'!BU85*INDEX('Energy Prices'!$F$19:$CJ$24,MATCH($B95,'Energy Prices'!$C$19:$C$24,0),MATCH(Calc_Option5!BQ$6,'Energy Prices'!$F$11:$CJ$11,0))/100000,"")</f>
        <v/>
      </c>
      <c r="BR95" s="61" t="str">
        <f>IFERROR('Data Input - Option 5'!BV85*INDEX('Energy Prices'!$F$19:$CJ$24,MATCH($B95,'Energy Prices'!$C$19:$C$24,0),MATCH(Calc_Option5!BR$6,'Energy Prices'!$F$11:$CJ$11,0))/100000,"")</f>
        <v/>
      </c>
      <c r="BS95" s="61" t="str">
        <f>IFERROR('Data Input - Option 5'!BW85*INDEX('Energy Prices'!$F$19:$CJ$24,MATCH($B95,'Energy Prices'!$C$19:$C$24,0),MATCH(Calc_Option5!BS$6,'Energy Prices'!$F$11:$CJ$11,0))/100000,"")</f>
        <v/>
      </c>
      <c r="BT95" s="61" t="str">
        <f>IFERROR('Data Input - Option 5'!BX85*INDEX('Energy Prices'!$F$19:$CJ$24,MATCH($B95,'Energy Prices'!$C$19:$C$24,0),MATCH(Calc_Option5!BT$6,'Energy Prices'!$F$11:$CJ$11,0))/100000,"")</f>
        <v/>
      </c>
      <c r="BU95" s="61" t="str">
        <f>IFERROR('Data Input - Option 5'!BY85*INDEX('Energy Prices'!$F$19:$CJ$24,MATCH($B95,'Energy Prices'!$C$19:$C$24,0),MATCH(Calc_Option5!BU$6,'Energy Prices'!$F$11:$CJ$11,0))/100000,"")</f>
        <v/>
      </c>
      <c r="BV95" s="61" t="str">
        <f>IFERROR('Data Input - Option 5'!BZ85*INDEX('Energy Prices'!$F$19:$CJ$24,MATCH($B95,'Energy Prices'!$C$19:$C$24,0),MATCH(Calc_Option5!BV$6,'Energy Prices'!$F$11:$CJ$11,0))/100000,"")</f>
        <v/>
      </c>
      <c r="BW95" s="61" t="str">
        <f>IFERROR('Data Input - Option 5'!CA85*INDEX('Energy Prices'!$F$19:$CJ$24,MATCH($B95,'Energy Prices'!$C$19:$C$24,0),MATCH(Calc_Option5!BW$6,'Energy Prices'!$F$11:$CJ$11,0))/100000,"")</f>
        <v/>
      </c>
      <c r="BX95" s="61" t="str">
        <f>IFERROR('Data Input - Option 5'!CB85*INDEX('Energy Prices'!$F$19:$CJ$24,MATCH($B95,'Energy Prices'!$C$19:$C$24,0),MATCH(Calc_Option5!BX$6,'Energy Prices'!$F$11:$CJ$11,0))/100000,"")</f>
        <v/>
      </c>
      <c r="BY95" s="61" t="str">
        <f>IFERROR('Data Input - Option 5'!CC85*INDEX('Energy Prices'!$F$19:$CJ$24,MATCH($B95,'Energy Prices'!$C$19:$C$24,0),MATCH(Calc_Option5!BY$6,'Energy Prices'!$F$11:$CJ$11,0))/100000,"")</f>
        <v/>
      </c>
      <c r="BZ95" s="61" t="str">
        <f>IFERROR('Data Input - Option 5'!CD85*INDEX('Energy Prices'!$F$19:$CJ$24,MATCH($B95,'Energy Prices'!$C$19:$C$24,0),MATCH(Calc_Option5!BZ$6,'Energy Prices'!$F$11:$CJ$11,0))/100000,"")</f>
        <v/>
      </c>
      <c r="CA95" s="61" t="str">
        <f>IFERROR('Data Input - Option 5'!CE85*INDEX('Energy Prices'!$F$19:$CJ$24,MATCH($B95,'Energy Prices'!$C$19:$C$24,0),MATCH(Calc_Option5!CA$6,'Energy Prices'!$F$11:$CJ$11,0))/100000,"")</f>
        <v/>
      </c>
      <c r="CB95" s="61" t="str">
        <f>IFERROR('Data Input - Option 5'!CF85*INDEX('Energy Prices'!$F$19:$CJ$24,MATCH($B95,'Energy Prices'!$C$19:$C$24,0),MATCH(Calc_Option5!CB$6,'Energy Prices'!$F$11:$CJ$11,0))/100000,"")</f>
        <v/>
      </c>
      <c r="CC95" s="61" t="str">
        <f>IFERROR('Data Input - Option 5'!CG85*INDEX('Energy Prices'!$F$19:$CJ$24,MATCH($B95,'Energy Prices'!$C$19:$C$24,0),MATCH(Calc_Option5!CC$6,'Energy Prices'!$F$11:$CJ$11,0))/100000,"")</f>
        <v/>
      </c>
      <c r="CD95" s="61" t="str">
        <f>IFERROR('Data Input - Option 5'!CH85*INDEX('Energy Prices'!$F$19:$CJ$24,MATCH($B95,'Energy Prices'!$C$19:$C$24,0),MATCH(Calc_Option5!CD$6,'Energy Prices'!$F$11:$CJ$11,0))/100000,"")</f>
        <v/>
      </c>
      <c r="CE95" s="61" t="str">
        <f>IFERROR('Data Input - Option 5'!CI85*INDEX('Energy Prices'!$F$19:$CJ$24,MATCH($B95,'Energy Prices'!$C$19:$C$24,0),MATCH(Calc_Option5!CE$6,'Energy Prices'!$F$11:$CJ$11,0))/100000,"")</f>
        <v/>
      </c>
      <c r="CF95" s="61" t="str">
        <f>IFERROR('Data Input - Option 5'!CJ85*INDEX('Energy Prices'!$F$19:$CJ$24,MATCH($B95,'Energy Prices'!$C$19:$C$24,0),MATCH(Calc_Option5!CF$6,'Energy Prices'!$F$11:$CJ$11,0))/100000,"")</f>
        <v/>
      </c>
      <c r="CG95" s="61" t="str">
        <f>IFERROR('Data Input - Option 5'!CK85*INDEX('Energy Prices'!$F$19:$CJ$24,MATCH($B95,'Energy Prices'!$C$19:$C$24,0),MATCH(Calc_Option5!CG$6,'Energy Prices'!$F$11:$CJ$11,0))/100000,"")</f>
        <v/>
      </c>
      <c r="CH95" s="61" t="str">
        <f>IFERROR('Data Input - Option 5'!CL85*INDEX('Energy Prices'!$F$19:$CJ$24,MATCH($B95,'Energy Prices'!$C$19:$C$24,0),MATCH(Calc_Option5!CH$6,'Energy Prices'!$F$11:$CJ$11,0))/100000,"")</f>
        <v/>
      </c>
      <c r="CI95" s="61" t="str">
        <f>IFERROR('Data Input - Option 5'!CM85*INDEX('Energy Prices'!$F$19:$CJ$24,MATCH($B95,'Energy Prices'!$C$19:$C$24,0),MATCH(Calc_Option5!CI$6,'Energy Prices'!$F$11:$CJ$11,0))/100000,"")</f>
        <v/>
      </c>
      <c r="CJ95" s="61" t="str">
        <f>IFERROR('Data Input - Option 5'!CN85*INDEX('Energy Prices'!$F$19:$CJ$24,MATCH($B95,'Energy Prices'!$C$19:$C$24,0),MATCH(Calc_Option5!CJ$6,'Energy Prices'!$F$11:$CJ$11,0))/100000,"")</f>
        <v/>
      </c>
      <c r="CK95" s="61" t="str">
        <f>IFERROR('Data Input - Option 5'!CO85*INDEX('Energy Prices'!$F$19:$CJ$24,MATCH($B95,'Energy Prices'!$C$19:$C$24,0),MATCH(Calc_Option5!CK$6,'Energy Prices'!$F$11:$CJ$11,0))/100000,"")</f>
        <v/>
      </c>
      <c r="CL95" s="61" t="str">
        <f>IFERROR('Data Input - Option 5'!CP85*INDEX('Energy Prices'!$F$19:$CJ$24,MATCH($B95,'Energy Prices'!$C$19:$C$24,0),MATCH(Calc_Option5!CL$6,'Energy Prices'!$F$11:$CJ$11,0))/100000,"")</f>
        <v/>
      </c>
      <c r="CM95" s="61" t="str">
        <f>IFERROR('Data Input - Option 5'!CQ85*INDEX('Energy Prices'!$F$19:$CJ$24,MATCH($B95,'Energy Prices'!$C$19:$C$24,0),MATCH(Calc_Option5!CM$6,'Energy Prices'!$F$11:$CJ$11,0))/100000,"")</f>
        <v/>
      </c>
      <c r="CN95" s="61" t="str">
        <f>IFERROR('Data Input - Option 5'!CR85*INDEX('Energy Prices'!$F$19:$CJ$24,MATCH($B95,'Energy Prices'!$C$19:$C$24,0),MATCH(Calc_Option5!CN$6,'Energy Prices'!$F$11:$CJ$11,0))/100000,"")</f>
        <v/>
      </c>
      <c r="CO95" s="61" t="str">
        <f>IFERROR('Data Input - Option 5'!CS85*INDEX('Energy Prices'!$F$19:$CJ$24,MATCH($B95,'Energy Prices'!$C$19:$C$24,0),MATCH(Calc_Option5!CO$6,'Energy Prices'!$F$11:$CJ$11,0))/100000,"")</f>
        <v/>
      </c>
      <c r="CP95" s="61" t="str">
        <f>IFERROR('Data Input - Option 5'!CT85*INDEX('Energy Prices'!$F$19:$CJ$24,MATCH($B95,'Energy Prices'!$C$19:$C$24,0),MATCH(Calc_Option5!CP$6,'Energy Prices'!$F$11:$CJ$11,0))/100000,"")</f>
        <v/>
      </c>
      <c r="CQ95" s="61" t="str">
        <f>IFERROR('Data Input - Option 5'!CU85*INDEX('Energy Prices'!$F$19:$CJ$24,MATCH($B95,'Energy Prices'!$C$19:$C$24,0),MATCH(Calc_Option5!CQ$6,'Energy Prices'!$F$11:$CJ$11,0))/100000,"")</f>
        <v/>
      </c>
      <c r="CR95" s="61" t="str">
        <f>IFERROR('Data Input - Option 5'!CV85*INDEX('Energy Prices'!$F$19:$CJ$24,MATCH($B95,'Energy Prices'!$C$19:$C$24,0),MATCH(Calc_Option5!CR$6,'Energy Prices'!$F$11:$CJ$11,0))/100000,"")</f>
        <v/>
      </c>
      <c r="CS95" s="61" t="str">
        <f>IFERROR('Data Input - Option 5'!CW85*INDEX('Energy Prices'!$F$19:$CJ$24,MATCH($B95,'Energy Prices'!$C$19:$C$24,0),MATCH(Calc_Option5!CS$6,'Energy Prices'!$F$11:$CJ$11,0))/100000,"")</f>
        <v/>
      </c>
      <c r="CT95" s="61" t="str">
        <f>IFERROR('Data Input - Option 5'!CX85*INDEX('Energy Prices'!$F$19:$CJ$24,MATCH($B95,'Energy Prices'!$C$19:$C$24,0),MATCH(Calc_Option5!CT$6,'Energy Prices'!$F$11:$CJ$11,0))/100000,"")</f>
        <v/>
      </c>
      <c r="CU95" s="61" t="str">
        <f>IFERROR('Data Input - Option 5'!CY85*INDEX('Energy Prices'!$F$19:$CJ$24,MATCH($B95,'Energy Prices'!$C$19:$C$24,0),MATCH(Calc_Option5!CU$6,'Energy Prices'!$F$11:$CJ$11,0))/100000,"")</f>
        <v/>
      </c>
      <c r="CV95" s="61" t="str">
        <f>IFERROR('Data Input - Option 5'!CZ85*INDEX('Energy Prices'!$F$19:$CJ$24,MATCH($B95,'Energy Prices'!$C$19:$C$24,0),MATCH(Calc_Option5!CV$6,'Energy Prices'!$F$11:$CJ$11,0))/100000,"")</f>
        <v/>
      </c>
      <c r="CW95" s="61" t="str">
        <f>IFERROR('Data Input - Option 5'!DA85*INDEX('Energy Prices'!$F$19:$CJ$24,MATCH($B95,'Energy Prices'!$C$19:$C$24,0),MATCH(Calc_Option5!CW$6,'Energy Prices'!$F$11:$CJ$11,0))/100000,"")</f>
        <v/>
      </c>
      <c r="CX95" s="61" t="str">
        <f>IFERROR('Data Input - Option 5'!DB85*INDEX('Energy Prices'!$F$19:$CJ$24,MATCH($B95,'Energy Prices'!$C$19:$C$24,0),MATCH(Calc_Option5!CX$6,'Energy Prices'!$F$11:$CJ$11,0))/100000,"")</f>
        <v/>
      </c>
      <c r="CY95" s="61" t="str">
        <f>IFERROR('Data Input - Option 5'!DC85*INDEX('Energy Prices'!$F$19:$CJ$24,MATCH($B95,'Energy Prices'!$C$19:$C$24,0),MATCH(Calc_Option5!CY$6,'Energy Prices'!$F$11:$CJ$11,0))/100000,"")</f>
        <v/>
      </c>
      <c r="CZ95" s="391"/>
    </row>
    <row r="96" spans="1:104" x14ac:dyDescent="0.25">
      <c r="B96" s="393" t="s">
        <v>115</v>
      </c>
      <c r="C96" s="9" t="s">
        <v>1117</v>
      </c>
      <c r="D96" s="61" t="str">
        <f>IFERROR('Data Input - Option 5'!H86*INDEX('Energy Prices'!$F$19:$CJ$24,MATCH($B96,'Energy Prices'!$C$19:$C$24,0),MATCH(Calc_Option5!D$6,'Energy Prices'!$F$11:$CJ$11,0))/100000,"")</f>
        <v/>
      </c>
      <c r="E96" s="61" t="str">
        <f>IFERROR('Data Input - Option 5'!I86*INDEX('Energy Prices'!$F$19:$CJ$24,MATCH($B96,'Energy Prices'!$C$19:$C$24,0),MATCH(Calc_Option5!E$6,'Energy Prices'!$F$11:$CJ$11,0))/100000,"")</f>
        <v/>
      </c>
      <c r="F96" s="61" t="str">
        <f>IFERROR('Data Input - Option 5'!J86*INDEX('Energy Prices'!$F$19:$CJ$24,MATCH($B96,'Energy Prices'!$C$19:$C$24,0),MATCH(Calc_Option5!F$6,'Energy Prices'!$F$11:$CJ$11,0))/100000,"")</f>
        <v/>
      </c>
      <c r="G96" s="61" t="str">
        <f>IFERROR('Data Input - Option 5'!K86*INDEX('Energy Prices'!$F$19:$CJ$24,MATCH($B96,'Energy Prices'!$C$19:$C$24,0),MATCH(Calc_Option5!G$6,'Energy Prices'!$F$11:$CJ$11,0))/100000,"")</f>
        <v/>
      </c>
      <c r="H96" s="61" t="str">
        <f>IFERROR('Data Input - Option 5'!L86*INDEX('Energy Prices'!$F$19:$CJ$24,MATCH($B96,'Energy Prices'!$C$19:$C$24,0),MATCH(Calc_Option5!H$6,'Energy Prices'!$F$11:$CJ$11,0))/100000,"")</f>
        <v/>
      </c>
      <c r="I96" s="61" t="str">
        <f>IFERROR('Data Input - Option 5'!M86*INDEX('Energy Prices'!$F$19:$CJ$24,MATCH($B96,'Energy Prices'!$C$19:$C$24,0),MATCH(Calc_Option5!I$6,'Energy Prices'!$F$11:$CJ$11,0))/100000,"")</f>
        <v/>
      </c>
      <c r="J96" s="61" t="str">
        <f>IFERROR('Data Input - Option 5'!N86*INDEX('Energy Prices'!$F$19:$CJ$24,MATCH($B96,'Energy Prices'!$C$19:$C$24,0),MATCH(Calc_Option5!J$6,'Energy Prices'!$F$11:$CJ$11,0))/100000,"")</f>
        <v/>
      </c>
      <c r="K96" s="61" t="str">
        <f>IFERROR('Data Input - Option 5'!O86*INDEX('Energy Prices'!$F$19:$CJ$24,MATCH($B96,'Energy Prices'!$C$19:$C$24,0),MATCH(Calc_Option5!K$6,'Energy Prices'!$F$11:$CJ$11,0))/100000,"")</f>
        <v/>
      </c>
      <c r="L96" s="61" t="str">
        <f>IFERROR('Data Input - Option 5'!P86*INDEX('Energy Prices'!$F$19:$CJ$24,MATCH($B96,'Energy Prices'!$C$19:$C$24,0),MATCH(Calc_Option5!L$6,'Energy Prices'!$F$11:$CJ$11,0))/100000,"")</f>
        <v/>
      </c>
      <c r="M96" s="61" t="str">
        <f>IFERROR('Data Input - Option 5'!Q86*INDEX('Energy Prices'!$F$19:$CJ$24,MATCH($B96,'Energy Prices'!$C$19:$C$24,0),MATCH(Calc_Option5!M$6,'Energy Prices'!$F$11:$CJ$11,0))/100000,"")</f>
        <v/>
      </c>
      <c r="N96" s="61" t="str">
        <f>IFERROR('Data Input - Option 5'!R86*INDEX('Energy Prices'!$F$19:$CJ$24,MATCH($B96,'Energy Prices'!$C$19:$C$24,0),MATCH(Calc_Option5!N$6,'Energy Prices'!$F$11:$CJ$11,0))/100000,"")</f>
        <v/>
      </c>
      <c r="O96" s="61" t="str">
        <f>IFERROR('Data Input - Option 5'!S86*INDEX('Energy Prices'!$F$19:$CJ$24,MATCH($B96,'Energy Prices'!$C$19:$C$24,0),MATCH(Calc_Option5!O$6,'Energy Prices'!$F$11:$CJ$11,0))/100000,"")</f>
        <v/>
      </c>
      <c r="P96" s="61" t="str">
        <f>IFERROR('Data Input - Option 5'!T86*INDEX('Energy Prices'!$F$19:$CJ$24,MATCH($B96,'Energy Prices'!$C$19:$C$24,0),MATCH(Calc_Option5!P$6,'Energy Prices'!$F$11:$CJ$11,0))/100000,"")</f>
        <v/>
      </c>
      <c r="Q96" s="61" t="str">
        <f>IFERROR('Data Input - Option 5'!U86*INDEX('Energy Prices'!$F$19:$CJ$24,MATCH($B96,'Energy Prices'!$C$19:$C$24,0),MATCH(Calc_Option5!Q$6,'Energy Prices'!$F$11:$CJ$11,0))/100000,"")</f>
        <v/>
      </c>
      <c r="R96" s="61" t="str">
        <f>IFERROR('Data Input - Option 5'!V86*INDEX('Energy Prices'!$F$19:$CJ$24,MATCH($B96,'Energy Prices'!$C$19:$C$24,0),MATCH(Calc_Option5!R$6,'Energy Prices'!$F$11:$CJ$11,0))/100000,"")</f>
        <v/>
      </c>
      <c r="S96" s="61" t="str">
        <f>IFERROR('Data Input - Option 5'!W86*INDEX('Energy Prices'!$F$19:$CJ$24,MATCH($B96,'Energy Prices'!$C$19:$C$24,0),MATCH(Calc_Option5!S$6,'Energy Prices'!$F$11:$CJ$11,0))/100000,"")</f>
        <v/>
      </c>
      <c r="T96" s="61" t="str">
        <f>IFERROR('Data Input - Option 5'!X86*INDEX('Energy Prices'!$F$19:$CJ$24,MATCH($B96,'Energy Prices'!$C$19:$C$24,0),MATCH(Calc_Option5!T$6,'Energy Prices'!$F$11:$CJ$11,0))/100000,"")</f>
        <v/>
      </c>
      <c r="U96" s="61" t="str">
        <f>IFERROR('Data Input - Option 5'!Y86*INDEX('Energy Prices'!$F$19:$CJ$24,MATCH($B96,'Energy Prices'!$C$19:$C$24,0),MATCH(Calc_Option5!U$6,'Energy Prices'!$F$11:$CJ$11,0))/100000,"")</f>
        <v/>
      </c>
      <c r="V96" s="61" t="str">
        <f>IFERROR('Data Input - Option 5'!Z86*INDEX('Energy Prices'!$F$19:$CJ$24,MATCH($B96,'Energy Prices'!$C$19:$C$24,0),MATCH(Calc_Option5!V$6,'Energy Prices'!$F$11:$CJ$11,0))/100000,"")</f>
        <v/>
      </c>
      <c r="W96" s="61" t="str">
        <f>IFERROR('Data Input - Option 5'!AA86*INDEX('Energy Prices'!$F$19:$CJ$24,MATCH($B96,'Energy Prices'!$C$19:$C$24,0),MATCH(Calc_Option5!W$6,'Energy Prices'!$F$11:$CJ$11,0))/100000,"")</f>
        <v/>
      </c>
      <c r="X96" s="61" t="str">
        <f>IFERROR('Data Input - Option 5'!AB86*INDEX('Energy Prices'!$F$19:$CJ$24,MATCH($B96,'Energy Prices'!$C$19:$C$24,0),MATCH(Calc_Option5!X$6,'Energy Prices'!$F$11:$CJ$11,0))/100000,"")</f>
        <v/>
      </c>
      <c r="Y96" s="61" t="str">
        <f>IFERROR('Data Input - Option 5'!AC86*INDEX('Energy Prices'!$F$19:$CJ$24,MATCH($B96,'Energy Prices'!$C$19:$C$24,0),MATCH(Calc_Option5!Y$6,'Energy Prices'!$F$11:$CJ$11,0))/100000,"")</f>
        <v/>
      </c>
      <c r="Z96" s="61" t="str">
        <f>IFERROR('Data Input - Option 5'!AD86*INDEX('Energy Prices'!$F$19:$CJ$24,MATCH($B96,'Energy Prices'!$C$19:$C$24,0),MATCH(Calc_Option5!Z$6,'Energy Prices'!$F$11:$CJ$11,0))/100000,"")</f>
        <v/>
      </c>
      <c r="AA96" s="61" t="str">
        <f>IFERROR('Data Input - Option 5'!AE86*INDEX('Energy Prices'!$F$19:$CJ$24,MATCH($B96,'Energy Prices'!$C$19:$C$24,0),MATCH(Calc_Option5!AA$6,'Energy Prices'!$F$11:$CJ$11,0))/100000,"")</f>
        <v/>
      </c>
      <c r="AB96" s="61" t="str">
        <f>IFERROR('Data Input - Option 5'!AF86*INDEX('Energy Prices'!$F$19:$CJ$24,MATCH($B96,'Energy Prices'!$C$19:$C$24,0),MATCH(Calc_Option5!AB$6,'Energy Prices'!$F$11:$CJ$11,0))/100000,"")</f>
        <v/>
      </c>
      <c r="AC96" s="61" t="str">
        <f>IFERROR('Data Input - Option 5'!AG86*INDEX('Energy Prices'!$F$19:$CJ$24,MATCH($B96,'Energy Prices'!$C$19:$C$24,0),MATCH(Calc_Option5!AC$6,'Energy Prices'!$F$11:$CJ$11,0))/100000,"")</f>
        <v/>
      </c>
      <c r="AD96" s="61" t="str">
        <f>IFERROR('Data Input - Option 5'!AH86*INDEX('Energy Prices'!$F$19:$CJ$24,MATCH($B96,'Energy Prices'!$C$19:$C$24,0),MATCH(Calc_Option5!AD$6,'Energy Prices'!$F$11:$CJ$11,0))/100000,"")</f>
        <v/>
      </c>
      <c r="AE96" s="61" t="str">
        <f>IFERROR('Data Input - Option 5'!AI86*INDEX('Energy Prices'!$F$19:$CJ$24,MATCH($B96,'Energy Prices'!$C$19:$C$24,0),MATCH(Calc_Option5!AE$6,'Energy Prices'!$F$11:$CJ$11,0))/100000,"")</f>
        <v/>
      </c>
      <c r="AF96" s="61" t="str">
        <f>IFERROR('Data Input - Option 5'!AJ86*INDEX('Energy Prices'!$F$19:$CJ$24,MATCH($B96,'Energy Prices'!$C$19:$C$24,0),MATCH(Calc_Option5!AF$6,'Energy Prices'!$F$11:$CJ$11,0))/100000,"")</f>
        <v/>
      </c>
      <c r="AG96" s="61" t="str">
        <f>IFERROR('Data Input - Option 5'!AK86*INDEX('Energy Prices'!$F$19:$CJ$24,MATCH($B96,'Energy Prices'!$C$19:$C$24,0),MATCH(Calc_Option5!AG$6,'Energy Prices'!$F$11:$CJ$11,0))/100000,"")</f>
        <v/>
      </c>
      <c r="AH96" s="61" t="str">
        <f>IFERROR('Data Input - Option 5'!AL86*INDEX('Energy Prices'!$F$19:$CJ$24,MATCH($B96,'Energy Prices'!$C$19:$C$24,0),MATCH(Calc_Option5!AH$6,'Energy Prices'!$F$11:$CJ$11,0))/100000,"")</f>
        <v/>
      </c>
      <c r="AI96" s="61" t="str">
        <f>IFERROR('Data Input - Option 5'!AM86*INDEX('Energy Prices'!$F$19:$CJ$24,MATCH($B96,'Energy Prices'!$C$19:$C$24,0),MATCH(Calc_Option5!AI$6,'Energy Prices'!$F$11:$CJ$11,0))/100000,"")</f>
        <v/>
      </c>
      <c r="AJ96" s="61" t="str">
        <f>IFERROR('Data Input - Option 5'!AN86*INDEX('Energy Prices'!$F$19:$CJ$24,MATCH($B96,'Energy Prices'!$C$19:$C$24,0),MATCH(Calc_Option5!AJ$6,'Energy Prices'!$F$11:$CJ$11,0))/100000,"")</f>
        <v/>
      </c>
      <c r="AK96" s="61" t="str">
        <f>IFERROR('Data Input - Option 5'!AO86*INDEX('Energy Prices'!$F$19:$CJ$24,MATCH($B96,'Energy Prices'!$C$19:$C$24,0),MATCH(Calc_Option5!AK$6,'Energy Prices'!$F$11:$CJ$11,0))/100000,"")</f>
        <v/>
      </c>
      <c r="AL96" s="61" t="str">
        <f>IFERROR('Data Input - Option 5'!AP86*INDEX('Energy Prices'!$F$19:$CJ$24,MATCH($B96,'Energy Prices'!$C$19:$C$24,0),MATCH(Calc_Option5!AL$6,'Energy Prices'!$F$11:$CJ$11,0))/100000,"")</f>
        <v/>
      </c>
      <c r="AM96" s="61" t="str">
        <f>IFERROR('Data Input - Option 5'!AQ86*INDEX('Energy Prices'!$F$19:$CJ$24,MATCH($B96,'Energy Prices'!$C$19:$C$24,0),MATCH(Calc_Option5!AM$6,'Energy Prices'!$F$11:$CJ$11,0))/100000,"")</f>
        <v/>
      </c>
      <c r="AN96" s="61" t="str">
        <f>IFERROR('Data Input - Option 5'!AR86*INDEX('Energy Prices'!$F$19:$CJ$24,MATCH($B96,'Energy Prices'!$C$19:$C$24,0),MATCH(Calc_Option5!AN$6,'Energy Prices'!$F$11:$CJ$11,0))/100000,"")</f>
        <v/>
      </c>
      <c r="AO96" s="61" t="str">
        <f>IFERROR('Data Input - Option 5'!AS86*INDEX('Energy Prices'!$F$19:$CJ$24,MATCH($B96,'Energy Prices'!$C$19:$C$24,0),MATCH(Calc_Option5!AO$6,'Energy Prices'!$F$11:$CJ$11,0))/100000,"")</f>
        <v/>
      </c>
      <c r="AP96" s="61" t="str">
        <f>IFERROR('Data Input - Option 5'!AT86*INDEX('Energy Prices'!$F$19:$CJ$24,MATCH($B96,'Energy Prices'!$C$19:$C$24,0),MATCH(Calc_Option5!AP$6,'Energy Prices'!$F$11:$CJ$11,0))/100000,"")</f>
        <v/>
      </c>
      <c r="AQ96" s="61" t="str">
        <f>IFERROR('Data Input - Option 5'!AU86*INDEX('Energy Prices'!$F$19:$CJ$24,MATCH($B96,'Energy Prices'!$C$19:$C$24,0),MATCH(Calc_Option5!AQ$6,'Energy Prices'!$F$11:$CJ$11,0))/100000,"")</f>
        <v/>
      </c>
      <c r="AR96" s="61" t="str">
        <f>IFERROR('Data Input - Option 5'!AV86*INDEX('Energy Prices'!$F$19:$CJ$24,MATCH($B96,'Energy Prices'!$C$19:$C$24,0),MATCH(Calc_Option5!AR$6,'Energy Prices'!$F$11:$CJ$11,0))/100000,"")</f>
        <v/>
      </c>
      <c r="AS96" s="61" t="str">
        <f>IFERROR('Data Input - Option 5'!AW86*INDEX('Energy Prices'!$F$19:$CJ$24,MATCH($B96,'Energy Prices'!$C$19:$C$24,0),MATCH(Calc_Option5!AS$6,'Energy Prices'!$F$11:$CJ$11,0))/100000,"")</f>
        <v/>
      </c>
      <c r="AT96" s="61" t="str">
        <f>IFERROR('Data Input - Option 5'!AX86*INDEX('Energy Prices'!$F$19:$CJ$24,MATCH($B96,'Energy Prices'!$C$19:$C$24,0),MATCH(Calc_Option5!AT$6,'Energy Prices'!$F$11:$CJ$11,0))/100000,"")</f>
        <v/>
      </c>
      <c r="AU96" s="61" t="str">
        <f>IFERROR('Data Input - Option 5'!AY86*INDEX('Energy Prices'!$F$19:$CJ$24,MATCH($B96,'Energy Prices'!$C$19:$C$24,0),MATCH(Calc_Option5!AU$6,'Energy Prices'!$F$11:$CJ$11,0))/100000,"")</f>
        <v/>
      </c>
      <c r="AV96" s="61" t="str">
        <f>IFERROR('Data Input - Option 5'!AZ86*INDEX('Energy Prices'!$F$19:$CJ$24,MATCH($B96,'Energy Prices'!$C$19:$C$24,0),MATCH(Calc_Option5!AV$6,'Energy Prices'!$F$11:$CJ$11,0))/100000,"")</f>
        <v/>
      </c>
      <c r="AW96" s="61" t="str">
        <f>IFERROR('Data Input - Option 5'!BA86*INDEX('Energy Prices'!$F$19:$CJ$24,MATCH($B96,'Energy Prices'!$C$19:$C$24,0),MATCH(Calc_Option5!AW$6,'Energy Prices'!$F$11:$CJ$11,0))/100000,"")</f>
        <v/>
      </c>
      <c r="AX96" s="61" t="str">
        <f>IFERROR('Data Input - Option 5'!BB86*INDEX('Energy Prices'!$F$19:$CJ$24,MATCH($B96,'Energy Prices'!$C$19:$C$24,0),MATCH(Calc_Option5!AX$6,'Energy Prices'!$F$11:$CJ$11,0))/100000,"")</f>
        <v/>
      </c>
      <c r="AY96" s="61" t="str">
        <f>IFERROR('Data Input - Option 5'!BC86*INDEX('Energy Prices'!$F$19:$CJ$24,MATCH($B96,'Energy Prices'!$C$19:$C$24,0),MATCH(Calc_Option5!AY$6,'Energy Prices'!$F$11:$CJ$11,0))/100000,"")</f>
        <v/>
      </c>
      <c r="AZ96" s="61" t="str">
        <f>IFERROR('Data Input - Option 5'!BD86*INDEX('Energy Prices'!$F$19:$CJ$24,MATCH($B96,'Energy Prices'!$C$19:$C$24,0),MATCH(Calc_Option5!AZ$6,'Energy Prices'!$F$11:$CJ$11,0))/100000,"")</f>
        <v/>
      </c>
      <c r="BA96" s="61" t="str">
        <f>IFERROR('Data Input - Option 5'!BE86*INDEX('Energy Prices'!$F$19:$CJ$24,MATCH($B96,'Energy Prices'!$C$19:$C$24,0),MATCH(Calc_Option5!BA$6,'Energy Prices'!$F$11:$CJ$11,0))/100000,"")</f>
        <v/>
      </c>
      <c r="BB96" s="61" t="str">
        <f>IFERROR('Data Input - Option 5'!BF86*INDEX('Energy Prices'!$F$19:$CJ$24,MATCH($B96,'Energy Prices'!$C$19:$C$24,0),MATCH(Calc_Option5!BB$6,'Energy Prices'!$F$11:$CJ$11,0))/100000,"")</f>
        <v/>
      </c>
      <c r="BC96" s="61" t="str">
        <f>IFERROR('Data Input - Option 5'!BG86*INDEX('Energy Prices'!$F$19:$CJ$24,MATCH($B96,'Energy Prices'!$C$19:$C$24,0),MATCH(Calc_Option5!BC$6,'Energy Prices'!$F$11:$CJ$11,0))/100000,"")</f>
        <v/>
      </c>
      <c r="BD96" s="61" t="str">
        <f>IFERROR('Data Input - Option 5'!BH86*INDEX('Energy Prices'!$F$19:$CJ$24,MATCH($B96,'Energy Prices'!$C$19:$C$24,0),MATCH(Calc_Option5!BD$6,'Energy Prices'!$F$11:$CJ$11,0))/100000,"")</f>
        <v/>
      </c>
      <c r="BE96" s="61" t="str">
        <f>IFERROR('Data Input - Option 5'!BI86*INDEX('Energy Prices'!$F$19:$CJ$24,MATCH($B96,'Energy Prices'!$C$19:$C$24,0),MATCH(Calc_Option5!BE$6,'Energy Prices'!$F$11:$CJ$11,0))/100000,"")</f>
        <v/>
      </c>
      <c r="BF96" s="61" t="str">
        <f>IFERROR('Data Input - Option 5'!BJ86*INDEX('Energy Prices'!$F$19:$CJ$24,MATCH($B96,'Energy Prices'!$C$19:$C$24,0),MATCH(Calc_Option5!BF$6,'Energy Prices'!$F$11:$CJ$11,0))/100000,"")</f>
        <v/>
      </c>
      <c r="BG96" s="61" t="str">
        <f>IFERROR('Data Input - Option 5'!BK86*INDEX('Energy Prices'!$F$19:$CJ$24,MATCH($B96,'Energy Prices'!$C$19:$C$24,0),MATCH(Calc_Option5!BG$6,'Energy Prices'!$F$11:$CJ$11,0))/100000,"")</f>
        <v/>
      </c>
      <c r="BH96" s="61" t="str">
        <f>IFERROR('Data Input - Option 5'!BL86*INDEX('Energy Prices'!$F$19:$CJ$24,MATCH($B96,'Energy Prices'!$C$19:$C$24,0),MATCH(Calc_Option5!BH$6,'Energy Prices'!$F$11:$CJ$11,0))/100000,"")</f>
        <v/>
      </c>
      <c r="BI96" s="61" t="str">
        <f>IFERROR('Data Input - Option 5'!BM86*INDEX('Energy Prices'!$F$19:$CJ$24,MATCH($B96,'Energy Prices'!$C$19:$C$24,0),MATCH(Calc_Option5!BI$6,'Energy Prices'!$F$11:$CJ$11,0))/100000,"")</f>
        <v/>
      </c>
      <c r="BJ96" s="61" t="str">
        <f>IFERROR('Data Input - Option 5'!BN86*INDEX('Energy Prices'!$F$19:$CJ$24,MATCH($B96,'Energy Prices'!$C$19:$C$24,0),MATCH(Calc_Option5!BJ$6,'Energy Prices'!$F$11:$CJ$11,0))/100000,"")</f>
        <v/>
      </c>
      <c r="BK96" s="61" t="str">
        <f>IFERROR('Data Input - Option 5'!BO86*INDEX('Energy Prices'!$F$19:$CJ$24,MATCH($B96,'Energy Prices'!$C$19:$C$24,0),MATCH(Calc_Option5!BK$6,'Energy Prices'!$F$11:$CJ$11,0))/100000,"")</f>
        <v/>
      </c>
      <c r="BL96" s="61" t="str">
        <f>IFERROR('Data Input - Option 5'!BP86*INDEX('Energy Prices'!$F$19:$CJ$24,MATCH($B96,'Energy Prices'!$C$19:$C$24,0),MATCH(Calc_Option5!BL$6,'Energy Prices'!$F$11:$CJ$11,0))/100000,"")</f>
        <v/>
      </c>
      <c r="BM96" s="61" t="str">
        <f>IFERROR('Data Input - Option 5'!BQ86*INDEX('Energy Prices'!$F$19:$CJ$24,MATCH($B96,'Energy Prices'!$C$19:$C$24,0),MATCH(Calc_Option5!BM$6,'Energy Prices'!$F$11:$CJ$11,0))/100000,"")</f>
        <v/>
      </c>
      <c r="BN96" s="61" t="str">
        <f>IFERROR('Data Input - Option 5'!BR86*INDEX('Energy Prices'!$F$19:$CJ$24,MATCH($B96,'Energy Prices'!$C$19:$C$24,0),MATCH(Calc_Option5!BN$6,'Energy Prices'!$F$11:$CJ$11,0))/100000,"")</f>
        <v/>
      </c>
      <c r="BO96" s="61" t="str">
        <f>IFERROR('Data Input - Option 5'!BS86*INDEX('Energy Prices'!$F$19:$CJ$24,MATCH($B96,'Energy Prices'!$C$19:$C$24,0),MATCH(Calc_Option5!BO$6,'Energy Prices'!$F$11:$CJ$11,0))/100000,"")</f>
        <v/>
      </c>
      <c r="BP96" s="61" t="str">
        <f>IFERROR('Data Input - Option 5'!BT86*INDEX('Energy Prices'!$F$19:$CJ$24,MATCH($B96,'Energy Prices'!$C$19:$C$24,0),MATCH(Calc_Option5!BP$6,'Energy Prices'!$F$11:$CJ$11,0))/100000,"")</f>
        <v/>
      </c>
      <c r="BQ96" s="61" t="str">
        <f>IFERROR('Data Input - Option 5'!BU86*INDEX('Energy Prices'!$F$19:$CJ$24,MATCH($B96,'Energy Prices'!$C$19:$C$24,0),MATCH(Calc_Option5!BQ$6,'Energy Prices'!$F$11:$CJ$11,0))/100000,"")</f>
        <v/>
      </c>
      <c r="BR96" s="61" t="str">
        <f>IFERROR('Data Input - Option 5'!BV86*INDEX('Energy Prices'!$F$19:$CJ$24,MATCH($B96,'Energy Prices'!$C$19:$C$24,0),MATCH(Calc_Option5!BR$6,'Energy Prices'!$F$11:$CJ$11,0))/100000,"")</f>
        <v/>
      </c>
      <c r="BS96" s="61" t="str">
        <f>IFERROR('Data Input - Option 5'!BW86*INDEX('Energy Prices'!$F$19:$CJ$24,MATCH($B96,'Energy Prices'!$C$19:$C$24,0),MATCH(Calc_Option5!BS$6,'Energy Prices'!$F$11:$CJ$11,0))/100000,"")</f>
        <v/>
      </c>
      <c r="BT96" s="61" t="str">
        <f>IFERROR('Data Input - Option 5'!BX86*INDEX('Energy Prices'!$F$19:$CJ$24,MATCH($B96,'Energy Prices'!$C$19:$C$24,0),MATCH(Calc_Option5!BT$6,'Energy Prices'!$F$11:$CJ$11,0))/100000,"")</f>
        <v/>
      </c>
      <c r="BU96" s="61" t="str">
        <f>IFERROR('Data Input - Option 5'!BY86*INDEX('Energy Prices'!$F$19:$CJ$24,MATCH($B96,'Energy Prices'!$C$19:$C$24,0),MATCH(Calc_Option5!BU$6,'Energy Prices'!$F$11:$CJ$11,0))/100000,"")</f>
        <v/>
      </c>
      <c r="BV96" s="61" t="str">
        <f>IFERROR('Data Input - Option 5'!BZ86*INDEX('Energy Prices'!$F$19:$CJ$24,MATCH($B96,'Energy Prices'!$C$19:$C$24,0),MATCH(Calc_Option5!BV$6,'Energy Prices'!$F$11:$CJ$11,0))/100000,"")</f>
        <v/>
      </c>
      <c r="BW96" s="61" t="str">
        <f>IFERROR('Data Input - Option 5'!CA86*INDEX('Energy Prices'!$F$19:$CJ$24,MATCH($B96,'Energy Prices'!$C$19:$C$24,0),MATCH(Calc_Option5!BW$6,'Energy Prices'!$F$11:$CJ$11,0))/100000,"")</f>
        <v/>
      </c>
      <c r="BX96" s="61" t="str">
        <f>IFERROR('Data Input - Option 5'!CB86*INDEX('Energy Prices'!$F$19:$CJ$24,MATCH($B96,'Energy Prices'!$C$19:$C$24,0),MATCH(Calc_Option5!BX$6,'Energy Prices'!$F$11:$CJ$11,0))/100000,"")</f>
        <v/>
      </c>
      <c r="BY96" s="61" t="str">
        <f>IFERROR('Data Input - Option 5'!CC86*INDEX('Energy Prices'!$F$19:$CJ$24,MATCH($B96,'Energy Prices'!$C$19:$C$24,0),MATCH(Calc_Option5!BY$6,'Energy Prices'!$F$11:$CJ$11,0))/100000,"")</f>
        <v/>
      </c>
      <c r="BZ96" s="61" t="str">
        <f>IFERROR('Data Input - Option 5'!CD86*INDEX('Energy Prices'!$F$19:$CJ$24,MATCH($B96,'Energy Prices'!$C$19:$C$24,0),MATCH(Calc_Option5!BZ$6,'Energy Prices'!$F$11:$CJ$11,0))/100000,"")</f>
        <v/>
      </c>
      <c r="CA96" s="61" t="str">
        <f>IFERROR('Data Input - Option 5'!CE86*INDEX('Energy Prices'!$F$19:$CJ$24,MATCH($B96,'Energy Prices'!$C$19:$C$24,0),MATCH(Calc_Option5!CA$6,'Energy Prices'!$F$11:$CJ$11,0))/100000,"")</f>
        <v/>
      </c>
      <c r="CB96" s="61" t="str">
        <f>IFERROR('Data Input - Option 5'!CF86*INDEX('Energy Prices'!$F$19:$CJ$24,MATCH($B96,'Energy Prices'!$C$19:$C$24,0),MATCH(Calc_Option5!CB$6,'Energy Prices'!$F$11:$CJ$11,0))/100000,"")</f>
        <v/>
      </c>
      <c r="CC96" s="61" t="str">
        <f>IFERROR('Data Input - Option 5'!CG86*INDEX('Energy Prices'!$F$19:$CJ$24,MATCH($B96,'Energy Prices'!$C$19:$C$24,0),MATCH(Calc_Option5!CC$6,'Energy Prices'!$F$11:$CJ$11,0))/100000,"")</f>
        <v/>
      </c>
      <c r="CD96" s="61" t="str">
        <f>IFERROR('Data Input - Option 5'!CH86*INDEX('Energy Prices'!$F$19:$CJ$24,MATCH($B96,'Energy Prices'!$C$19:$C$24,0),MATCH(Calc_Option5!CD$6,'Energy Prices'!$F$11:$CJ$11,0))/100000,"")</f>
        <v/>
      </c>
      <c r="CE96" s="61" t="str">
        <f>IFERROR('Data Input - Option 5'!CI86*INDEX('Energy Prices'!$F$19:$CJ$24,MATCH($B96,'Energy Prices'!$C$19:$C$24,0),MATCH(Calc_Option5!CE$6,'Energy Prices'!$F$11:$CJ$11,0))/100000,"")</f>
        <v/>
      </c>
      <c r="CF96" s="61" t="str">
        <f>IFERROR('Data Input - Option 5'!CJ86*INDEX('Energy Prices'!$F$19:$CJ$24,MATCH($B96,'Energy Prices'!$C$19:$C$24,0),MATCH(Calc_Option5!CF$6,'Energy Prices'!$F$11:$CJ$11,0))/100000,"")</f>
        <v/>
      </c>
      <c r="CG96" s="61" t="str">
        <f>IFERROR('Data Input - Option 5'!CK86*INDEX('Energy Prices'!$F$19:$CJ$24,MATCH($B96,'Energy Prices'!$C$19:$C$24,0),MATCH(Calc_Option5!CG$6,'Energy Prices'!$F$11:$CJ$11,0))/100000,"")</f>
        <v/>
      </c>
      <c r="CH96" s="61" t="str">
        <f>IFERROR('Data Input - Option 5'!CL86*INDEX('Energy Prices'!$F$19:$CJ$24,MATCH($B96,'Energy Prices'!$C$19:$C$24,0),MATCH(Calc_Option5!CH$6,'Energy Prices'!$F$11:$CJ$11,0))/100000,"")</f>
        <v/>
      </c>
      <c r="CI96" s="61" t="str">
        <f>IFERROR('Data Input - Option 5'!CM86*INDEX('Energy Prices'!$F$19:$CJ$24,MATCH($B96,'Energy Prices'!$C$19:$C$24,0),MATCH(Calc_Option5!CI$6,'Energy Prices'!$F$11:$CJ$11,0))/100000,"")</f>
        <v/>
      </c>
      <c r="CJ96" s="61" t="str">
        <f>IFERROR('Data Input - Option 5'!CN86*INDEX('Energy Prices'!$F$19:$CJ$24,MATCH($B96,'Energy Prices'!$C$19:$C$24,0),MATCH(Calc_Option5!CJ$6,'Energy Prices'!$F$11:$CJ$11,0))/100000,"")</f>
        <v/>
      </c>
      <c r="CK96" s="61" t="str">
        <f>IFERROR('Data Input - Option 5'!CO86*INDEX('Energy Prices'!$F$19:$CJ$24,MATCH($B96,'Energy Prices'!$C$19:$C$24,0),MATCH(Calc_Option5!CK$6,'Energy Prices'!$F$11:$CJ$11,0))/100000,"")</f>
        <v/>
      </c>
      <c r="CL96" s="61" t="str">
        <f>IFERROR('Data Input - Option 5'!CP86*INDEX('Energy Prices'!$F$19:$CJ$24,MATCH($B96,'Energy Prices'!$C$19:$C$24,0),MATCH(Calc_Option5!CL$6,'Energy Prices'!$F$11:$CJ$11,0))/100000,"")</f>
        <v/>
      </c>
      <c r="CM96" s="61" t="str">
        <f>IFERROR('Data Input - Option 5'!CQ86*INDEX('Energy Prices'!$F$19:$CJ$24,MATCH($B96,'Energy Prices'!$C$19:$C$24,0),MATCH(Calc_Option5!CM$6,'Energy Prices'!$F$11:$CJ$11,0))/100000,"")</f>
        <v/>
      </c>
      <c r="CN96" s="61" t="str">
        <f>IFERROR('Data Input - Option 5'!CR86*INDEX('Energy Prices'!$F$19:$CJ$24,MATCH($B96,'Energy Prices'!$C$19:$C$24,0),MATCH(Calc_Option5!CN$6,'Energy Prices'!$F$11:$CJ$11,0))/100000,"")</f>
        <v/>
      </c>
      <c r="CO96" s="61" t="str">
        <f>IFERROR('Data Input - Option 5'!CS86*INDEX('Energy Prices'!$F$19:$CJ$24,MATCH($B96,'Energy Prices'!$C$19:$C$24,0),MATCH(Calc_Option5!CO$6,'Energy Prices'!$F$11:$CJ$11,0))/100000,"")</f>
        <v/>
      </c>
      <c r="CP96" s="61" t="str">
        <f>IFERROR('Data Input - Option 5'!CT86*INDEX('Energy Prices'!$F$19:$CJ$24,MATCH($B96,'Energy Prices'!$C$19:$C$24,0),MATCH(Calc_Option5!CP$6,'Energy Prices'!$F$11:$CJ$11,0))/100000,"")</f>
        <v/>
      </c>
      <c r="CQ96" s="61" t="str">
        <f>IFERROR('Data Input - Option 5'!CU86*INDEX('Energy Prices'!$F$19:$CJ$24,MATCH($B96,'Energy Prices'!$C$19:$C$24,0),MATCH(Calc_Option5!CQ$6,'Energy Prices'!$F$11:$CJ$11,0))/100000,"")</f>
        <v/>
      </c>
      <c r="CR96" s="61" t="str">
        <f>IFERROR('Data Input - Option 5'!CV86*INDEX('Energy Prices'!$F$19:$CJ$24,MATCH($B96,'Energy Prices'!$C$19:$C$24,0),MATCH(Calc_Option5!CR$6,'Energy Prices'!$F$11:$CJ$11,0))/100000,"")</f>
        <v/>
      </c>
      <c r="CS96" s="61" t="str">
        <f>IFERROR('Data Input - Option 5'!CW86*INDEX('Energy Prices'!$F$19:$CJ$24,MATCH($B96,'Energy Prices'!$C$19:$C$24,0),MATCH(Calc_Option5!CS$6,'Energy Prices'!$F$11:$CJ$11,0))/100000,"")</f>
        <v/>
      </c>
      <c r="CT96" s="61" t="str">
        <f>IFERROR('Data Input - Option 5'!CX86*INDEX('Energy Prices'!$F$19:$CJ$24,MATCH($B96,'Energy Prices'!$C$19:$C$24,0),MATCH(Calc_Option5!CT$6,'Energy Prices'!$F$11:$CJ$11,0))/100000,"")</f>
        <v/>
      </c>
      <c r="CU96" s="61" t="str">
        <f>IFERROR('Data Input - Option 5'!CY86*INDEX('Energy Prices'!$F$19:$CJ$24,MATCH($B96,'Energy Prices'!$C$19:$C$24,0),MATCH(Calc_Option5!CU$6,'Energy Prices'!$F$11:$CJ$11,0))/100000,"")</f>
        <v/>
      </c>
      <c r="CV96" s="61" t="str">
        <f>IFERROR('Data Input - Option 5'!CZ86*INDEX('Energy Prices'!$F$19:$CJ$24,MATCH($B96,'Energy Prices'!$C$19:$C$24,0),MATCH(Calc_Option5!CV$6,'Energy Prices'!$F$11:$CJ$11,0))/100000,"")</f>
        <v/>
      </c>
      <c r="CW96" s="61" t="str">
        <f>IFERROR('Data Input - Option 5'!DA86*INDEX('Energy Prices'!$F$19:$CJ$24,MATCH($B96,'Energy Prices'!$C$19:$C$24,0),MATCH(Calc_Option5!CW$6,'Energy Prices'!$F$11:$CJ$11,0))/100000,"")</f>
        <v/>
      </c>
      <c r="CX96" s="61" t="str">
        <f>IFERROR('Data Input - Option 5'!DB86*INDEX('Energy Prices'!$F$19:$CJ$24,MATCH($B96,'Energy Prices'!$C$19:$C$24,0),MATCH(Calc_Option5!CX$6,'Energy Prices'!$F$11:$CJ$11,0))/100000,"")</f>
        <v/>
      </c>
      <c r="CY96" s="61" t="str">
        <f>IFERROR('Data Input - Option 5'!DC86*INDEX('Energy Prices'!$F$19:$CJ$24,MATCH($B96,'Energy Prices'!$C$19:$C$24,0),MATCH(Calc_Option5!CY$6,'Energy Prices'!$F$11:$CJ$11,0))/100000,"")</f>
        <v/>
      </c>
      <c r="CZ96" s="391"/>
    </row>
    <row r="97" spans="2:104" x14ac:dyDescent="0.25">
      <c r="B97" s="393" t="s">
        <v>388</v>
      </c>
      <c r="C97" s="9" t="s">
        <v>1117</v>
      </c>
      <c r="D97" s="61" t="str">
        <f>IFERROR('Data Input - Option 5'!H87*INDEX('Energy Prices'!$F$19:$CJ$24,MATCH($B97,'Energy Prices'!$C$19:$C$24,0),MATCH(Calc_Option5!D$6,'Energy Prices'!$F$11:$CJ$11,0))/100000,"")</f>
        <v/>
      </c>
      <c r="E97" s="61" t="str">
        <f>IFERROR('Data Input - Option 5'!I87*INDEX('Energy Prices'!$F$19:$CJ$24,MATCH($B97,'Energy Prices'!$C$19:$C$24,0),MATCH(Calc_Option5!E$6,'Energy Prices'!$F$11:$CJ$11,0))/100000,"")</f>
        <v/>
      </c>
      <c r="F97" s="61" t="str">
        <f>IFERROR('Data Input - Option 5'!J87*INDEX('Energy Prices'!$F$19:$CJ$24,MATCH($B97,'Energy Prices'!$C$19:$C$24,0),MATCH(Calc_Option5!F$6,'Energy Prices'!$F$11:$CJ$11,0))/100000,"")</f>
        <v/>
      </c>
      <c r="G97" s="61" t="str">
        <f>IFERROR('Data Input - Option 5'!K87*INDEX('Energy Prices'!$F$19:$CJ$24,MATCH($B97,'Energy Prices'!$C$19:$C$24,0),MATCH(Calc_Option5!G$6,'Energy Prices'!$F$11:$CJ$11,0))/100000,"")</f>
        <v/>
      </c>
      <c r="H97" s="61" t="str">
        <f>IFERROR('Data Input - Option 5'!L87*INDEX('Energy Prices'!$F$19:$CJ$24,MATCH($B97,'Energy Prices'!$C$19:$C$24,0),MATCH(Calc_Option5!H$6,'Energy Prices'!$F$11:$CJ$11,0))/100000,"")</f>
        <v/>
      </c>
      <c r="I97" s="61" t="str">
        <f>IFERROR('Data Input - Option 5'!M87*INDEX('Energy Prices'!$F$19:$CJ$24,MATCH($B97,'Energy Prices'!$C$19:$C$24,0),MATCH(Calc_Option5!I$6,'Energy Prices'!$F$11:$CJ$11,0))/100000,"")</f>
        <v/>
      </c>
      <c r="J97" s="61" t="str">
        <f>IFERROR('Data Input - Option 5'!N87*INDEX('Energy Prices'!$F$19:$CJ$24,MATCH($B97,'Energy Prices'!$C$19:$C$24,0),MATCH(Calc_Option5!J$6,'Energy Prices'!$F$11:$CJ$11,0))/100000,"")</f>
        <v/>
      </c>
      <c r="K97" s="61" t="str">
        <f>IFERROR('Data Input - Option 5'!O87*INDEX('Energy Prices'!$F$19:$CJ$24,MATCH($B97,'Energy Prices'!$C$19:$C$24,0),MATCH(Calc_Option5!K$6,'Energy Prices'!$F$11:$CJ$11,0))/100000,"")</f>
        <v/>
      </c>
      <c r="L97" s="61" t="str">
        <f>IFERROR('Data Input - Option 5'!P87*INDEX('Energy Prices'!$F$19:$CJ$24,MATCH($B97,'Energy Prices'!$C$19:$C$24,0),MATCH(Calc_Option5!L$6,'Energy Prices'!$F$11:$CJ$11,0))/100000,"")</f>
        <v/>
      </c>
      <c r="M97" s="61" t="str">
        <f>IFERROR('Data Input - Option 5'!Q87*INDEX('Energy Prices'!$F$19:$CJ$24,MATCH($B97,'Energy Prices'!$C$19:$C$24,0),MATCH(Calc_Option5!M$6,'Energy Prices'!$F$11:$CJ$11,0))/100000,"")</f>
        <v/>
      </c>
      <c r="N97" s="61" t="str">
        <f>IFERROR('Data Input - Option 5'!R87*INDEX('Energy Prices'!$F$19:$CJ$24,MATCH($B97,'Energy Prices'!$C$19:$C$24,0),MATCH(Calc_Option5!N$6,'Energy Prices'!$F$11:$CJ$11,0))/100000,"")</f>
        <v/>
      </c>
      <c r="O97" s="61" t="str">
        <f>IFERROR('Data Input - Option 5'!S87*INDEX('Energy Prices'!$F$19:$CJ$24,MATCH($B97,'Energy Prices'!$C$19:$C$24,0),MATCH(Calc_Option5!O$6,'Energy Prices'!$F$11:$CJ$11,0))/100000,"")</f>
        <v/>
      </c>
      <c r="P97" s="61" t="str">
        <f>IFERROR('Data Input - Option 5'!T87*INDEX('Energy Prices'!$F$19:$CJ$24,MATCH($B97,'Energy Prices'!$C$19:$C$24,0),MATCH(Calc_Option5!P$6,'Energy Prices'!$F$11:$CJ$11,0))/100000,"")</f>
        <v/>
      </c>
      <c r="Q97" s="61" t="str">
        <f>IFERROR('Data Input - Option 5'!U87*INDEX('Energy Prices'!$F$19:$CJ$24,MATCH($B97,'Energy Prices'!$C$19:$C$24,0),MATCH(Calc_Option5!Q$6,'Energy Prices'!$F$11:$CJ$11,0))/100000,"")</f>
        <v/>
      </c>
      <c r="R97" s="61" t="str">
        <f>IFERROR('Data Input - Option 5'!V87*INDEX('Energy Prices'!$F$19:$CJ$24,MATCH($B97,'Energy Prices'!$C$19:$C$24,0),MATCH(Calc_Option5!R$6,'Energy Prices'!$F$11:$CJ$11,0))/100000,"")</f>
        <v/>
      </c>
      <c r="S97" s="61" t="str">
        <f>IFERROR('Data Input - Option 5'!W87*INDEX('Energy Prices'!$F$19:$CJ$24,MATCH($B97,'Energy Prices'!$C$19:$C$24,0),MATCH(Calc_Option5!S$6,'Energy Prices'!$F$11:$CJ$11,0))/100000,"")</f>
        <v/>
      </c>
      <c r="T97" s="61" t="str">
        <f>IFERROR('Data Input - Option 5'!X87*INDEX('Energy Prices'!$F$19:$CJ$24,MATCH($B97,'Energy Prices'!$C$19:$C$24,0),MATCH(Calc_Option5!T$6,'Energy Prices'!$F$11:$CJ$11,0))/100000,"")</f>
        <v/>
      </c>
      <c r="U97" s="61" t="str">
        <f>IFERROR('Data Input - Option 5'!Y87*INDEX('Energy Prices'!$F$19:$CJ$24,MATCH($B97,'Energy Prices'!$C$19:$C$24,0),MATCH(Calc_Option5!U$6,'Energy Prices'!$F$11:$CJ$11,0))/100000,"")</f>
        <v/>
      </c>
      <c r="V97" s="61" t="str">
        <f>IFERROR('Data Input - Option 5'!Z87*INDEX('Energy Prices'!$F$19:$CJ$24,MATCH($B97,'Energy Prices'!$C$19:$C$24,0),MATCH(Calc_Option5!V$6,'Energy Prices'!$F$11:$CJ$11,0))/100000,"")</f>
        <v/>
      </c>
      <c r="W97" s="61" t="str">
        <f>IFERROR('Data Input - Option 5'!AA87*INDEX('Energy Prices'!$F$19:$CJ$24,MATCH($B97,'Energy Prices'!$C$19:$C$24,0),MATCH(Calc_Option5!W$6,'Energy Prices'!$F$11:$CJ$11,0))/100000,"")</f>
        <v/>
      </c>
      <c r="X97" s="61" t="str">
        <f>IFERROR('Data Input - Option 5'!AB87*INDEX('Energy Prices'!$F$19:$CJ$24,MATCH($B97,'Energy Prices'!$C$19:$C$24,0),MATCH(Calc_Option5!X$6,'Energy Prices'!$F$11:$CJ$11,0))/100000,"")</f>
        <v/>
      </c>
      <c r="Y97" s="61" t="str">
        <f>IFERROR('Data Input - Option 5'!AC87*INDEX('Energy Prices'!$F$19:$CJ$24,MATCH($B97,'Energy Prices'!$C$19:$C$24,0),MATCH(Calc_Option5!Y$6,'Energy Prices'!$F$11:$CJ$11,0))/100000,"")</f>
        <v/>
      </c>
      <c r="Z97" s="61" t="str">
        <f>IFERROR('Data Input - Option 5'!AD87*INDEX('Energy Prices'!$F$19:$CJ$24,MATCH($B97,'Energy Prices'!$C$19:$C$24,0),MATCH(Calc_Option5!Z$6,'Energy Prices'!$F$11:$CJ$11,0))/100000,"")</f>
        <v/>
      </c>
      <c r="AA97" s="61" t="str">
        <f>IFERROR('Data Input - Option 5'!AE87*INDEX('Energy Prices'!$F$19:$CJ$24,MATCH($B97,'Energy Prices'!$C$19:$C$24,0),MATCH(Calc_Option5!AA$6,'Energy Prices'!$F$11:$CJ$11,0))/100000,"")</f>
        <v/>
      </c>
      <c r="AB97" s="61" t="str">
        <f>IFERROR('Data Input - Option 5'!AF87*INDEX('Energy Prices'!$F$19:$CJ$24,MATCH($B97,'Energy Prices'!$C$19:$C$24,0),MATCH(Calc_Option5!AB$6,'Energy Prices'!$F$11:$CJ$11,0))/100000,"")</f>
        <v/>
      </c>
      <c r="AC97" s="61" t="str">
        <f>IFERROR('Data Input - Option 5'!AG87*INDEX('Energy Prices'!$F$19:$CJ$24,MATCH($B97,'Energy Prices'!$C$19:$C$24,0),MATCH(Calc_Option5!AC$6,'Energy Prices'!$F$11:$CJ$11,0))/100000,"")</f>
        <v/>
      </c>
      <c r="AD97" s="61" t="str">
        <f>IFERROR('Data Input - Option 5'!AH87*INDEX('Energy Prices'!$F$19:$CJ$24,MATCH($B97,'Energy Prices'!$C$19:$C$24,0),MATCH(Calc_Option5!AD$6,'Energy Prices'!$F$11:$CJ$11,0))/100000,"")</f>
        <v/>
      </c>
      <c r="AE97" s="61" t="str">
        <f>IFERROR('Data Input - Option 5'!AI87*INDEX('Energy Prices'!$F$19:$CJ$24,MATCH($B97,'Energy Prices'!$C$19:$C$24,0),MATCH(Calc_Option5!AE$6,'Energy Prices'!$F$11:$CJ$11,0))/100000,"")</f>
        <v/>
      </c>
      <c r="AF97" s="61" t="str">
        <f>IFERROR('Data Input - Option 5'!AJ87*INDEX('Energy Prices'!$F$19:$CJ$24,MATCH($B97,'Energy Prices'!$C$19:$C$24,0),MATCH(Calc_Option5!AF$6,'Energy Prices'!$F$11:$CJ$11,0))/100000,"")</f>
        <v/>
      </c>
      <c r="AG97" s="61" t="str">
        <f>IFERROR('Data Input - Option 5'!AK87*INDEX('Energy Prices'!$F$19:$CJ$24,MATCH($B97,'Energy Prices'!$C$19:$C$24,0),MATCH(Calc_Option5!AG$6,'Energy Prices'!$F$11:$CJ$11,0))/100000,"")</f>
        <v/>
      </c>
      <c r="AH97" s="61" t="str">
        <f>IFERROR('Data Input - Option 5'!AL87*INDEX('Energy Prices'!$F$19:$CJ$24,MATCH($B97,'Energy Prices'!$C$19:$C$24,0),MATCH(Calc_Option5!AH$6,'Energy Prices'!$F$11:$CJ$11,0))/100000,"")</f>
        <v/>
      </c>
      <c r="AI97" s="61" t="str">
        <f>IFERROR('Data Input - Option 5'!AM87*INDEX('Energy Prices'!$F$19:$CJ$24,MATCH($B97,'Energy Prices'!$C$19:$C$24,0),MATCH(Calc_Option5!AI$6,'Energy Prices'!$F$11:$CJ$11,0))/100000,"")</f>
        <v/>
      </c>
      <c r="AJ97" s="61" t="str">
        <f>IFERROR('Data Input - Option 5'!AN87*INDEX('Energy Prices'!$F$19:$CJ$24,MATCH($B97,'Energy Prices'!$C$19:$C$24,0),MATCH(Calc_Option5!AJ$6,'Energy Prices'!$F$11:$CJ$11,0))/100000,"")</f>
        <v/>
      </c>
      <c r="AK97" s="61" t="str">
        <f>IFERROR('Data Input - Option 5'!AO87*INDEX('Energy Prices'!$F$19:$CJ$24,MATCH($B97,'Energy Prices'!$C$19:$C$24,0),MATCH(Calc_Option5!AK$6,'Energy Prices'!$F$11:$CJ$11,0))/100000,"")</f>
        <v/>
      </c>
      <c r="AL97" s="61" t="str">
        <f>IFERROR('Data Input - Option 5'!AP87*INDEX('Energy Prices'!$F$19:$CJ$24,MATCH($B97,'Energy Prices'!$C$19:$C$24,0),MATCH(Calc_Option5!AL$6,'Energy Prices'!$F$11:$CJ$11,0))/100000,"")</f>
        <v/>
      </c>
      <c r="AM97" s="61" t="str">
        <f>IFERROR('Data Input - Option 5'!AQ87*INDEX('Energy Prices'!$F$19:$CJ$24,MATCH($B97,'Energy Prices'!$C$19:$C$24,0),MATCH(Calc_Option5!AM$6,'Energy Prices'!$F$11:$CJ$11,0))/100000,"")</f>
        <v/>
      </c>
      <c r="AN97" s="61" t="str">
        <f>IFERROR('Data Input - Option 5'!AR87*INDEX('Energy Prices'!$F$19:$CJ$24,MATCH($B97,'Energy Prices'!$C$19:$C$24,0),MATCH(Calc_Option5!AN$6,'Energy Prices'!$F$11:$CJ$11,0))/100000,"")</f>
        <v/>
      </c>
      <c r="AO97" s="61" t="str">
        <f>IFERROR('Data Input - Option 5'!AS87*INDEX('Energy Prices'!$F$19:$CJ$24,MATCH($B97,'Energy Prices'!$C$19:$C$24,0),MATCH(Calc_Option5!AO$6,'Energy Prices'!$F$11:$CJ$11,0))/100000,"")</f>
        <v/>
      </c>
      <c r="AP97" s="61" t="str">
        <f>IFERROR('Data Input - Option 5'!AT87*INDEX('Energy Prices'!$F$19:$CJ$24,MATCH($B97,'Energy Prices'!$C$19:$C$24,0),MATCH(Calc_Option5!AP$6,'Energy Prices'!$F$11:$CJ$11,0))/100000,"")</f>
        <v/>
      </c>
      <c r="AQ97" s="61" t="str">
        <f>IFERROR('Data Input - Option 5'!AU87*INDEX('Energy Prices'!$F$19:$CJ$24,MATCH($B97,'Energy Prices'!$C$19:$C$24,0),MATCH(Calc_Option5!AQ$6,'Energy Prices'!$F$11:$CJ$11,0))/100000,"")</f>
        <v/>
      </c>
      <c r="AR97" s="61" t="str">
        <f>IFERROR('Data Input - Option 5'!AV87*INDEX('Energy Prices'!$F$19:$CJ$24,MATCH($B97,'Energy Prices'!$C$19:$C$24,0),MATCH(Calc_Option5!AR$6,'Energy Prices'!$F$11:$CJ$11,0))/100000,"")</f>
        <v/>
      </c>
      <c r="AS97" s="61" t="str">
        <f>IFERROR('Data Input - Option 5'!AW87*INDEX('Energy Prices'!$F$19:$CJ$24,MATCH($B97,'Energy Prices'!$C$19:$C$24,0),MATCH(Calc_Option5!AS$6,'Energy Prices'!$F$11:$CJ$11,0))/100000,"")</f>
        <v/>
      </c>
      <c r="AT97" s="61" t="str">
        <f>IFERROR('Data Input - Option 5'!AX87*INDEX('Energy Prices'!$F$19:$CJ$24,MATCH($B97,'Energy Prices'!$C$19:$C$24,0),MATCH(Calc_Option5!AT$6,'Energy Prices'!$F$11:$CJ$11,0))/100000,"")</f>
        <v/>
      </c>
      <c r="AU97" s="61" t="str">
        <f>IFERROR('Data Input - Option 5'!AY87*INDEX('Energy Prices'!$F$19:$CJ$24,MATCH($B97,'Energy Prices'!$C$19:$C$24,0),MATCH(Calc_Option5!AU$6,'Energy Prices'!$F$11:$CJ$11,0))/100000,"")</f>
        <v/>
      </c>
      <c r="AV97" s="61" t="str">
        <f>IFERROR('Data Input - Option 5'!AZ87*INDEX('Energy Prices'!$F$19:$CJ$24,MATCH($B97,'Energy Prices'!$C$19:$C$24,0),MATCH(Calc_Option5!AV$6,'Energy Prices'!$F$11:$CJ$11,0))/100000,"")</f>
        <v/>
      </c>
      <c r="AW97" s="61" t="str">
        <f>IFERROR('Data Input - Option 5'!BA87*INDEX('Energy Prices'!$F$19:$CJ$24,MATCH($B97,'Energy Prices'!$C$19:$C$24,0),MATCH(Calc_Option5!AW$6,'Energy Prices'!$F$11:$CJ$11,0))/100000,"")</f>
        <v/>
      </c>
      <c r="AX97" s="61" t="str">
        <f>IFERROR('Data Input - Option 5'!BB87*INDEX('Energy Prices'!$F$19:$CJ$24,MATCH($B97,'Energy Prices'!$C$19:$C$24,0),MATCH(Calc_Option5!AX$6,'Energy Prices'!$F$11:$CJ$11,0))/100000,"")</f>
        <v/>
      </c>
      <c r="AY97" s="61" t="str">
        <f>IFERROR('Data Input - Option 5'!BC87*INDEX('Energy Prices'!$F$19:$CJ$24,MATCH($B97,'Energy Prices'!$C$19:$C$24,0),MATCH(Calc_Option5!AY$6,'Energy Prices'!$F$11:$CJ$11,0))/100000,"")</f>
        <v/>
      </c>
      <c r="AZ97" s="61" t="str">
        <f>IFERROR('Data Input - Option 5'!BD87*INDEX('Energy Prices'!$F$19:$CJ$24,MATCH($B97,'Energy Prices'!$C$19:$C$24,0),MATCH(Calc_Option5!AZ$6,'Energy Prices'!$F$11:$CJ$11,0))/100000,"")</f>
        <v/>
      </c>
      <c r="BA97" s="61" t="str">
        <f>IFERROR('Data Input - Option 5'!BE87*INDEX('Energy Prices'!$F$19:$CJ$24,MATCH($B97,'Energy Prices'!$C$19:$C$24,0),MATCH(Calc_Option5!BA$6,'Energy Prices'!$F$11:$CJ$11,0))/100000,"")</f>
        <v/>
      </c>
      <c r="BB97" s="61" t="str">
        <f>IFERROR('Data Input - Option 5'!BF87*INDEX('Energy Prices'!$F$19:$CJ$24,MATCH($B97,'Energy Prices'!$C$19:$C$24,0),MATCH(Calc_Option5!BB$6,'Energy Prices'!$F$11:$CJ$11,0))/100000,"")</f>
        <v/>
      </c>
      <c r="BC97" s="61" t="str">
        <f>IFERROR('Data Input - Option 5'!BG87*INDEX('Energy Prices'!$F$19:$CJ$24,MATCH($B97,'Energy Prices'!$C$19:$C$24,0),MATCH(Calc_Option5!BC$6,'Energy Prices'!$F$11:$CJ$11,0))/100000,"")</f>
        <v/>
      </c>
      <c r="BD97" s="61" t="str">
        <f>IFERROR('Data Input - Option 5'!BH87*INDEX('Energy Prices'!$F$19:$CJ$24,MATCH($B97,'Energy Prices'!$C$19:$C$24,0),MATCH(Calc_Option5!BD$6,'Energy Prices'!$F$11:$CJ$11,0))/100000,"")</f>
        <v/>
      </c>
      <c r="BE97" s="61" t="str">
        <f>IFERROR('Data Input - Option 5'!BI87*INDEX('Energy Prices'!$F$19:$CJ$24,MATCH($B97,'Energy Prices'!$C$19:$C$24,0),MATCH(Calc_Option5!BE$6,'Energy Prices'!$F$11:$CJ$11,0))/100000,"")</f>
        <v/>
      </c>
      <c r="BF97" s="61" t="str">
        <f>IFERROR('Data Input - Option 5'!BJ87*INDEX('Energy Prices'!$F$19:$CJ$24,MATCH($B97,'Energy Prices'!$C$19:$C$24,0),MATCH(Calc_Option5!BF$6,'Energy Prices'!$F$11:$CJ$11,0))/100000,"")</f>
        <v/>
      </c>
      <c r="BG97" s="61" t="str">
        <f>IFERROR('Data Input - Option 5'!BK87*INDEX('Energy Prices'!$F$19:$CJ$24,MATCH($B97,'Energy Prices'!$C$19:$C$24,0),MATCH(Calc_Option5!BG$6,'Energy Prices'!$F$11:$CJ$11,0))/100000,"")</f>
        <v/>
      </c>
      <c r="BH97" s="61" t="str">
        <f>IFERROR('Data Input - Option 5'!BL87*INDEX('Energy Prices'!$F$19:$CJ$24,MATCH($B97,'Energy Prices'!$C$19:$C$24,0),MATCH(Calc_Option5!BH$6,'Energy Prices'!$F$11:$CJ$11,0))/100000,"")</f>
        <v/>
      </c>
      <c r="BI97" s="61" t="str">
        <f>IFERROR('Data Input - Option 5'!BM87*INDEX('Energy Prices'!$F$19:$CJ$24,MATCH($B97,'Energy Prices'!$C$19:$C$24,0),MATCH(Calc_Option5!BI$6,'Energy Prices'!$F$11:$CJ$11,0))/100000,"")</f>
        <v/>
      </c>
      <c r="BJ97" s="61" t="str">
        <f>IFERROR('Data Input - Option 5'!BN87*INDEX('Energy Prices'!$F$19:$CJ$24,MATCH($B97,'Energy Prices'!$C$19:$C$24,0),MATCH(Calc_Option5!BJ$6,'Energy Prices'!$F$11:$CJ$11,0))/100000,"")</f>
        <v/>
      </c>
      <c r="BK97" s="61" t="str">
        <f>IFERROR('Data Input - Option 5'!BO87*INDEX('Energy Prices'!$F$19:$CJ$24,MATCH($B97,'Energy Prices'!$C$19:$C$24,0),MATCH(Calc_Option5!BK$6,'Energy Prices'!$F$11:$CJ$11,0))/100000,"")</f>
        <v/>
      </c>
      <c r="BL97" s="61" t="str">
        <f>IFERROR('Data Input - Option 5'!BP87*INDEX('Energy Prices'!$F$19:$CJ$24,MATCH($B97,'Energy Prices'!$C$19:$C$24,0),MATCH(Calc_Option5!BL$6,'Energy Prices'!$F$11:$CJ$11,0))/100000,"")</f>
        <v/>
      </c>
      <c r="BM97" s="61" t="str">
        <f>IFERROR('Data Input - Option 5'!BQ87*INDEX('Energy Prices'!$F$19:$CJ$24,MATCH($B97,'Energy Prices'!$C$19:$C$24,0),MATCH(Calc_Option5!BM$6,'Energy Prices'!$F$11:$CJ$11,0))/100000,"")</f>
        <v/>
      </c>
      <c r="BN97" s="61" t="str">
        <f>IFERROR('Data Input - Option 5'!BR87*INDEX('Energy Prices'!$F$19:$CJ$24,MATCH($B97,'Energy Prices'!$C$19:$C$24,0),MATCH(Calc_Option5!BN$6,'Energy Prices'!$F$11:$CJ$11,0))/100000,"")</f>
        <v/>
      </c>
      <c r="BO97" s="61" t="str">
        <f>IFERROR('Data Input - Option 5'!BS87*INDEX('Energy Prices'!$F$19:$CJ$24,MATCH($B97,'Energy Prices'!$C$19:$C$24,0),MATCH(Calc_Option5!BO$6,'Energy Prices'!$F$11:$CJ$11,0))/100000,"")</f>
        <v/>
      </c>
      <c r="BP97" s="61" t="str">
        <f>IFERROR('Data Input - Option 5'!BT87*INDEX('Energy Prices'!$F$19:$CJ$24,MATCH($B97,'Energy Prices'!$C$19:$C$24,0),MATCH(Calc_Option5!BP$6,'Energy Prices'!$F$11:$CJ$11,0))/100000,"")</f>
        <v/>
      </c>
      <c r="BQ97" s="61" t="str">
        <f>IFERROR('Data Input - Option 5'!BU87*INDEX('Energy Prices'!$F$19:$CJ$24,MATCH($B97,'Energy Prices'!$C$19:$C$24,0),MATCH(Calc_Option5!BQ$6,'Energy Prices'!$F$11:$CJ$11,0))/100000,"")</f>
        <v/>
      </c>
      <c r="BR97" s="61" t="str">
        <f>IFERROR('Data Input - Option 5'!BV87*INDEX('Energy Prices'!$F$19:$CJ$24,MATCH($B97,'Energy Prices'!$C$19:$C$24,0),MATCH(Calc_Option5!BR$6,'Energy Prices'!$F$11:$CJ$11,0))/100000,"")</f>
        <v/>
      </c>
      <c r="BS97" s="61" t="str">
        <f>IFERROR('Data Input - Option 5'!BW87*INDEX('Energy Prices'!$F$19:$CJ$24,MATCH($B97,'Energy Prices'!$C$19:$C$24,0),MATCH(Calc_Option5!BS$6,'Energy Prices'!$F$11:$CJ$11,0))/100000,"")</f>
        <v/>
      </c>
      <c r="BT97" s="61" t="str">
        <f>IFERROR('Data Input - Option 5'!BX87*INDEX('Energy Prices'!$F$19:$CJ$24,MATCH($B97,'Energy Prices'!$C$19:$C$24,0),MATCH(Calc_Option5!BT$6,'Energy Prices'!$F$11:$CJ$11,0))/100000,"")</f>
        <v/>
      </c>
      <c r="BU97" s="61" t="str">
        <f>IFERROR('Data Input - Option 5'!BY87*INDEX('Energy Prices'!$F$19:$CJ$24,MATCH($B97,'Energy Prices'!$C$19:$C$24,0),MATCH(Calc_Option5!BU$6,'Energy Prices'!$F$11:$CJ$11,0))/100000,"")</f>
        <v/>
      </c>
      <c r="BV97" s="61" t="str">
        <f>IFERROR('Data Input - Option 5'!BZ87*INDEX('Energy Prices'!$F$19:$CJ$24,MATCH($B97,'Energy Prices'!$C$19:$C$24,0),MATCH(Calc_Option5!BV$6,'Energy Prices'!$F$11:$CJ$11,0))/100000,"")</f>
        <v/>
      </c>
      <c r="BW97" s="61" t="str">
        <f>IFERROR('Data Input - Option 5'!CA87*INDEX('Energy Prices'!$F$19:$CJ$24,MATCH($B97,'Energy Prices'!$C$19:$C$24,0),MATCH(Calc_Option5!BW$6,'Energy Prices'!$F$11:$CJ$11,0))/100000,"")</f>
        <v/>
      </c>
      <c r="BX97" s="61" t="str">
        <f>IFERROR('Data Input - Option 5'!CB87*INDEX('Energy Prices'!$F$19:$CJ$24,MATCH($B97,'Energy Prices'!$C$19:$C$24,0),MATCH(Calc_Option5!BX$6,'Energy Prices'!$F$11:$CJ$11,0))/100000,"")</f>
        <v/>
      </c>
      <c r="BY97" s="61" t="str">
        <f>IFERROR('Data Input - Option 5'!CC87*INDEX('Energy Prices'!$F$19:$CJ$24,MATCH($B97,'Energy Prices'!$C$19:$C$24,0),MATCH(Calc_Option5!BY$6,'Energy Prices'!$F$11:$CJ$11,0))/100000,"")</f>
        <v/>
      </c>
      <c r="BZ97" s="61" t="str">
        <f>IFERROR('Data Input - Option 5'!CD87*INDEX('Energy Prices'!$F$19:$CJ$24,MATCH($B97,'Energy Prices'!$C$19:$C$24,0),MATCH(Calc_Option5!BZ$6,'Energy Prices'!$F$11:$CJ$11,0))/100000,"")</f>
        <v/>
      </c>
      <c r="CA97" s="61" t="str">
        <f>IFERROR('Data Input - Option 5'!CE87*INDEX('Energy Prices'!$F$19:$CJ$24,MATCH($B97,'Energy Prices'!$C$19:$C$24,0),MATCH(Calc_Option5!CA$6,'Energy Prices'!$F$11:$CJ$11,0))/100000,"")</f>
        <v/>
      </c>
      <c r="CB97" s="61" t="str">
        <f>IFERROR('Data Input - Option 5'!CF87*INDEX('Energy Prices'!$F$19:$CJ$24,MATCH($B97,'Energy Prices'!$C$19:$C$24,0),MATCH(Calc_Option5!CB$6,'Energy Prices'!$F$11:$CJ$11,0))/100000,"")</f>
        <v/>
      </c>
      <c r="CC97" s="61" t="str">
        <f>IFERROR('Data Input - Option 5'!CG87*INDEX('Energy Prices'!$F$19:$CJ$24,MATCH($B97,'Energy Prices'!$C$19:$C$24,0),MATCH(Calc_Option5!CC$6,'Energy Prices'!$F$11:$CJ$11,0))/100000,"")</f>
        <v/>
      </c>
      <c r="CD97" s="61" t="str">
        <f>IFERROR('Data Input - Option 5'!CH87*INDEX('Energy Prices'!$F$19:$CJ$24,MATCH($B97,'Energy Prices'!$C$19:$C$24,0),MATCH(Calc_Option5!CD$6,'Energy Prices'!$F$11:$CJ$11,0))/100000,"")</f>
        <v/>
      </c>
      <c r="CE97" s="61" t="str">
        <f>IFERROR('Data Input - Option 5'!CI87*INDEX('Energy Prices'!$F$19:$CJ$24,MATCH($B97,'Energy Prices'!$C$19:$C$24,0),MATCH(Calc_Option5!CE$6,'Energy Prices'!$F$11:$CJ$11,0))/100000,"")</f>
        <v/>
      </c>
      <c r="CF97" s="61" t="str">
        <f>IFERROR('Data Input - Option 5'!CJ87*INDEX('Energy Prices'!$F$19:$CJ$24,MATCH($B97,'Energy Prices'!$C$19:$C$24,0),MATCH(Calc_Option5!CF$6,'Energy Prices'!$F$11:$CJ$11,0))/100000,"")</f>
        <v/>
      </c>
      <c r="CG97" s="61" t="str">
        <f>IFERROR('Data Input - Option 5'!CK87*INDEX('Energy Prices'!$F$19:$CJ$24,MATCH($B97,'Energy Prices'!$C$19:$C$24,0),MATCH(Calc_Option5!CG$6,'Energy Prices'!$F$11:$CJ$11,0))/100000,"")</f>
        <v/>
      </c>
      <c r="CH97" s="61" t="str">
        <f>IFERROR('Data Input - Option 5'!CL87*INDEX('Energy Prices'!$F$19:$CJ$24,MATCH($B97,'Energy Prices'!$C$19:$C$24,0),MATCH(Calc_Option5!CH$6,'Energy Prices'!$F$11:$CJ$11,0))/100000,"")</f>
        <v/>
      </c>
      <c r="CI97" s="61" t="str">
        <f>IFERROR('Data Input - Option 5'!CM87*INDEX('Energy Prices'!$F$19:$CJ$24,MATCH($B97,'Energy Prices'!$C$19:$C$24,0),MATCH(Calc_Option5!CI$6,'Energy Prices'!$F$11:$CJ$11,0))/100000,"")</f>
        <v/>
      </c>
      <c r="CJ97" s="61" t="str">
        <f>IFERROR('Data Input - Option 5'!CN87*INDEX('Energy Prices'!$F$19:$CJ$24,MATCH($B97,'Energy Prices'!$C$19:$C$24,0),MATCH(Calc_Option5!CJ$6,'Energy Prices'!$F$11:$CJ$11,0))/100000,"")</f>
        <v/>
      </c>
      <c r="CK97" s="61" t="str">
        <f>IFERROR('Data Input - Option 5'!CO87*INDEX('Energy Prices'!$F$19:$CJ$24,MATCH($B97,'Energy Prices'!$C$19:$C$24,0),MATCH(Calc_Option5!CK$6,'Energy Prices'!$F$11:$CJ$11,0))/100000,"")</f>
        <v/>
      </c>
      <c r="CL97" s="61" t="str">
        <f>IFERROR('Data Input - Option 5'!CP87*INDEX('Energy Prices'!$F$19:$CJ$24,MATCH($B97,'Energy Prices'!$C$19:$C$24,0),MATCH(Calc_Option5!CL$6,'Energy Prices'!$F$11:$CJ$11,0))/100000,"")</f>
        <v/>
      </c>
      <c r="CM97" s="61" t="str">
        <f>IFERROR('Data Input - Option 5'!CQ87*INDEX('Energy Prices'!$F$19:$CJ$24,MATCH($B97,'Energy Prices'!$C$19:$C$24,0),MATCH(Calc_Option5!CM$6,'Energy Prices'!$F$11:$CJ$11,0))/100000,"")</f>
        <v/>
      </c>
      <c r="CN97" s="61" t="str">
        <f>IFERROR('Data Input - Option 5'!CR87*INDEX('Energy Prices'!$F$19:$CJ$24,MATCH($B97,'Energy Prices'!$C$19:$C$24,0),MATCH(Calc_Option5!CN$6,'Energy Prices'!$F$11:$CJ$11,0))/100000,"")</f>
        <v/>
      </c>
      <c r="CO97" s="61" t="str">
        <f>IFERROR('Data Input - Option 5'!CS87*INDEX('Energy Prices'!$F$19:$CJ$24,MATCH($B97,'Energy Prices'!$C$19:$C$24,0),MATCH(Calc_Option5!CO$6,'Energy Prices'!$F$11:$CJ$11,0))/100000,"")</f>
        <v/>
      </c>
      <c r="CP97" s="61" t="str">
        <f>IFERROR('Data Input - Option 5'!CT87*INDEX('Energy Prices'!$F$19:$CJ$24,MATCH($B97,'Energy Prices'!$C$19:$C$24,0),MATCH(Calc_Option5!CP$6,'Energy Prices'!$F$11:$CJ$11,0))/100000,"")</f>
        <v/>
      </c>
      <c r="CQ97" s="61" t="str">
        <f>IFERROR('Data Input - Option 5'!CU87*INDEX('Energy Prices'!$F$19:$CJ$24,MATCH($B97,'Energy Prices'!$C$19:$C$24,0),MATCH(Calc_Option5!CQ$6,'Energy Prices'!$F$11:$CJ$11,0))/100000,"")</f>
        <v/>
      </c>
      <c r="CR97" s="61" t="str">
        <f>IFERROR('Data Input - Option 5'!CV87*INDEX('Energy Prices'!$F$19:$CJ$24,MATCH($B97,'Energy Prices'!$C$19:$C$24,0),MATCH(Calc_Option5!CR$6,'Energy Prices'!$F$11:$CJ$11,0))/100000,"")</f>
        <v/>
      </c>
      <c r="CS97" s="61" t="str">
        <f>IFERROR('Data Input - Option 5'!CW87*INDEX('Energy Prices'!$F$19:$CJ$24,MATCH($B97,'Energy Prices'!$C$19:$C$24,0),MATCH(Calc_Option5!CS$6,'Energy Prices'!$F$11:$CJ$11,0))/100000,"")</f>
        <v/>
      </c>
      <c r="CT97" s="61" t="str">
        <f>IFERROR('Data Input - Option 5'!CX87*INDEX('Energy Prices'!$F$19:$CJ$24,MATCH($B97,'Energy Prices'!$C$19:$C$24,0),MATCH(Calc_Option5!CT$6,'Energy Prices'!$F$11:$CJ$11,0))/100000,"")</f>
        <v/>
      </c>
      <c r="CU97" s="61" t="str">
        <f>IFERROR('Data Input - Option 5'!CY87*INDEX('Energy Prices'!$F$19:$CJ$24,MATCH($B97,'Energy Prices'!$C$19:$C$24,0),MATCH(Calc_Option5!CU$6,'Energy Prices'!$F$11:$CJ$11,0))/100000,"")</f>
        <v/>
      </c>
      <c r="CV97" s="61" t="str">
        <f>IFERROR('Data Input - Option 5'!CZ87*INDEX('Energy Prices'!$F$19:$CJ$24,MATCH($B97,'Energy Prices'!$C$19:$C$24,0),MATCH(Calc_Option5!CV$6,'Energy Prices'!$F$11:$CJ$11,0))/100000,"")</f>
        <v/>
      </c>
      <c r="CW97" s="61" t="str">
        <f>IFERROR('Data Input - Option 5'!DA87*INDEX('Energy Prices'!$F$19:$CJ$24,MATCH($B97,'Energy Prices'!$C$19:$C$24,0),MATCH(Calc_Option5!CW$6,'Energy Prices'!$F$11:$CJ$11,0))/100000,"")</f>
        <v/>
      </c>
      <c r="CX97" s="61" t="str">
        <f>IFERROR('Data Input - Option 5'!DB87*INDEX('Energy Prices'!$F$19:$CJ$24,MATCH($B97,'Energy Prices'!$C$19:$C$24,0),MATCH(Calc_Option5!CX$6,'Energy Prices'!$F$11:$CJ$11,0))/100000,"")</f>
        <v/>
      </c>
      <c r="CY97" s="61" t="str">
        <f>IFERROR('Data Input - Option 5'!DC87*INDEX('Energy Prices'!$F$19:$CJ$24,MATCH($B97,'Energy Prices'!$C$19:$C$24,0),MATCH(Calc_Option5!CY$6,'Energy Prices'!$F$11:$CJ$11,0))/100000,"")</f>
        <v/>
      </c>
      <c r="CZ97" s="391"/>
    </row>
    <row r="98" spans="2:104" x14ac:dyDescent="0.25">
      <c r="B98" s="393" t="s">
        <v>389</v>
      </c>
      <c r="C98" s="9" t="s">
        <v>1117</v>
      </c>
      <c r="D98" s="61" t="str">
        <f>IFERROR('Data Input - Option 5'!H88*INDEX('Energy Prices'!$F$19:$CJ$24,MATCH($B98,'Energy Prices'!$C$19:$C$24,0),MATCH(Calc_Option5!D$6,'Energy Prices'!$F$11:$CJ$11,0))/100000,"")</f>
        <v/>
      </c>
      <c r="E98" s="61" t="str">
        <f>IFERROR('Data Input - Option 5'!I88*INDEX('Energy Prices'!$F$19:$CJ$24,MATCH($B98,'Energy Prices'!$C$19:$C$24,0),MATCH(Calc_Option5!E$6,'Energy Prices'!$F$11:$CJ$11,0))/100000,"")</f>
        <v/>
      </c>
      <c r="F98" s="61" t="str">
        <f>IFERROR('Data Input - Option 5'!J88*INDEX('Energy Prices'!$F$19:$CJ$24,MATCH($B98,'Energy Prices'!$C$19:$C$24,0),MATCH(Calc_Option5!F$6,'Energy Prices'!$F$11:$CJ$11,0))/100000,"")</f>
        <v/>
      </c>
      <c r="G98" s="61" t="str">
        <f>IFERROR('Data Input - Option 5'!K88*INDEX('Energy Prices'!$F$19:$CJ$24,MATCH($B98,'Energy Prices'!$C$19:$C$24,0),MATCH(Calc_Option5!G$6,'Energy Prices'!$F$11:$CJ$11,0))/100000,"")</f>
        <v/>
      </c>
      <c r="H98" s="61" t="str">
        <f>IFERROR('Data Input - Option 5'!L88*INDEX('Energy Prices'!$F$19:$CJ$24,MATCH($B98,'Energy Prices'!$C$19:$C$24,0),MATCH(Calc_Option5!H$6,'Energy Prices'!$F$11:$CJ$11,0))/100000,"")</f>
        <v/>
      </c>
      <c r="I98" s="61" t="str">
        <f>IFERROR('Data Input - Option 5'!M88*INDEX('Energy Prices'!$F$19:$CJ$24,MATCH($B98,'Energy Prices'!$C$19:$C$24,0),MATCH(Calc_Option5!I$6,'Energy Prices'!$F$11:$CJ$11,0))/100000,"")</f>
        <v/>
      </c>
      <c r="J98" s="61" t="str">
        <f>IFERROR('Data Input - Option 5'!N88*INDEX('Energy Prices'!$F$19:$CJ$24,MATCH($B98,'Energy Prices'!$C$19:$C$24,0),MATCH(Calc_Option5!J$6,'Energy Prices'!$F$11:$CJ$11,0))/100000,"")</f>
        <v/>
      </c>
      <c r="K98" s="61" t="str">
        <f>IFERROR('Data Input - Option 5'!O88*INDEX('Energy Prices'!$F$19:$CJ$24,MATCH($B98,'Energy Prices'!$C$19:$C$24,0),MATCH(Calc_Option5!K$6,'Energy Prices'!$F$11:$CJ$11,0))/100000,"")</f>
        <v/>
      </c>
      <c r="L98" s="61" t="str">
        <f>IFERROR('Data Input - Option 5'!P88*INDEX('Energy Prices'!$F$19:$CJ$24,MATCH($B98,'Energy Prices'!$C$19:$C$24,0),MATCH(Calc_Option5!L$6,'Energy Prices'!$F$11:$CJ$11,0))/100000,"")</f>
        <v/>
      </c>
      <c r="M98" s="61" t="str">
        <f>IFERROR('Data Input - Option 5'!Q88*INDEX('Energy Prices'!$F$19:$CJ$24,MATCH($B98,'Energy Prices'!$C$19:$C$24,0),MATCH(Calc_Option5!M$6,'Energy Prices'!$F$11:$CJ$11,0))/100000,"")</f>
        <v/>
      </c>
      <c r="N98" s="61" t="str">
        <f>IFERROR('Data Input - Option 5'!R88*INDEX('Energy Prices'!$F$19:$CJ$24,MATCH($B98,'Energy Prices'!$C$19:$C$24,0),MATCH(Calc_Option5!N$6,'Energy Prices'!$F$11:$CJ$11,0))/100000,"")</f>
        <v/>
      </c>
      <c r="O98" s="61" t="str">
        <f>IFERROR('Data Input - Option 5'!S88*INDEX('Energy Prices'!$F$19:$CJ$24,MATCH($B98,'Energy Prices'!$C$19:$C$24,0),MATCH(Calc_Option5!O$6,'Energy Prices'!$F$11:$CJ$11,0))/100000,"")</f>
        <v/>
      </c>
      <c r="P98" s="61" t="str">
        <f>IFERROR('Data Input - Option 5'!T88*INDEX('Energy Prices'!$F$19:$CJ$24,MATCH($B98,'Energy Prices'!$C$19:$C$24,0),MATCH(Calc_Option5!P$6,'Energy Prices'!$F$11:$CJ$11,0))/100000,"")</f>
        <v/>
      </c>
      <c r="Q98" s="61" t="str">
        <f>IFERROR('Data Input - Option 5'!U88*INDEX('Energy Prices'!$F$19:$CJ$24,MATCH($B98,'Energy Prices'!$C$19:$C$24,0),MATCH(Calc_Option5!Q$6,'Energy Prices'!$F$11:$CJ$11,0))/100000,"")</f>
        <v/>
      </c>
      <c r="R98" s="61" t="str">
        <f>IFERROR('Data Input - Option 5'!V88*INDEX('Energy Prices'!$F$19:$CJ$24,MATCH($B98,'Energy Prices'!$C$19:$C$24,0),MATCH(Calc_Option5!R$6,'Energy Prices'!$F$11:$CJ$11,0))/100000,"")</f>
        <v/>
      </c>
      <c r="S98" s="61" t="str">
        <f>IFERROR('Data Input - Option 5'!W88*INDEX('Energy Prices'!$F$19:$CJ$24,MATCH($B98,'Energy Prices'!$C$19:$C$24,0),MATCH(Calc_Option5!S$6,'Energy Prices'!$F$11:$CJ$11,0))/100000,"")</f>
        <v/>
      </c>
      <c r="T98" s="61" t="str">
        <f>IFERROR('Data Input - Option 5'!X88*INDEX('Energy Prices'!$F$19:$CJ$24,MATCH($B98,'Energy Prices'!$C$19:$C$24,0),MATCH(Calc_Option5!T$6,'Energy Prices'!$F$11:$CJ$11,0))/100000,"")</f>
        <v/>
      </c>
      <c r="U98" s="61" t="str">
        <f>IFERROR('Data Input - Option 5'!Y88*INDEX('Energy Prices'!$F$19:$CJ$24,MATCH($B98,'Energy Prices'!$C$19:$C$24,0),MATCH(Calc_Option5!U$6,'Energy Prices'!$F$11:$CJ$11,0))/100000,"")</f>
        <v/>
      </c>
      <c r="V98" s="61" t="str">
        <f>IFERROR('Data Input - Option 5'!Z88*INDEX('Energy Prices'!$F$19:$CJ$24,MATCH($B98,'Energy Prices'!$C$19:$C$24,0),MATCH(Calc_Option5!V$6,'Energy Prices'!$F$11:$CJ$11,0))/100000,"")</f>
        <v/>
      </c>
      <c r="W98" s="61" t="str">
        <f>IFERROR('Data Input - Option 5'!AA88*INDEX('Energy Prices'!$F$19:$CJ$24,MATCH($B98,'Energy Prices'!$C$19:$C$24,0),MATCH(Calc_Option5!W$6,'Energy Prices'!$F$11:$CJ$11,0))/100000,"")</f>
        <v/>
      </c>
      <c r="X98" s="61" t="str">
        <f>IFERROR('Data Input - Option 5'!AB88*INDEX('Energy Prices'!$F$19:$CJ$24,MATCH($B98,'Energy Prices'!$C$19:$C$24,0),MATCH(Calc_Option5!X$6,'Energy Prices'!$F$11:$CJ$11,0))/100000,"")</f>
        <v/>
      </c>
      <c r="Y98" s="61" t="str">
        <f>IFERROR('Data Input - Option 5'!AC88*INDEX('Energy Prices'!$F$19:$CJ$24,MATCH($B98,'Energy Prices'!$C$19:$C$24,0),MATCH(Calc_Option5!Y$6,'Energy Prices'!$F$11:$CJ$11,0))/100000,"")</f>
        <v/>
      </c>
      <c r="Z98" s="61" t="str">
        <f>IFERROR('Data Input - Option 5'!AD88*INDEX('Energy Prices'!$F$19:$CJ$24,MATCH($B98,'Energy Prices'!$C$19:$C$24,0),MATCH(Calc_Option5!Z$6,'Energy Prices'!$F$11:$CJ$11,0))/100000,"")</f>
        <v/>
      </c>
      <c r="AA98" s="61" t="str">
        <f>IFERROR('Data Input - Option 5'!AE88*INDEX('Energy Prices'!$F$19:$CJ$24,MATCH($B98,'Energy Prices'!$C$19:$C$24,0),MATCH(Calc_Option5!AA$6,'Energy Prices'!$F$11:$CJ$11,0))/100000,"")</f>
        <v/>
      </c>
      <c r="AB98" s="61" t="str">
        <f>IFERROR('Data Input - Option 5'!AF88*INDEX('Energy Prices'!$F$19:$CJ$24,MATCH($B98,'Energy Prices'!$C$19:$C$24,0),MATCH(Calc_Option5!AB$6,'Energy Prices'!$F$11:$CJ$11,0))/100000,"")</f>
        <v/>
      </c>
      <c r="AC98" s="61" t="str">
        <f>IFERROR('Data Input - Option 5'!AG88*INDEX('Energy Prices'!$F$19:$CJ$24,MATCH($B98,'Energy Prices'!$C$19:$C$24,0),MATCH(Calc_Option5!AC$6,'Energy Prices'!$F$11:$CJ$11,0))/100000,"")</f>
        <v/>
      </c>
      <c r="AD98" s="61" t="str">
        <f>IFERROR('Data Input - Option 5'!AH88*INDEX('Energy Prices'!$F$19:$CJ$24,MATCH($B98,'Energy Prices'!$C$19:$C$24,0),MATCH(Calc_Option5!AD$6,'Energy Prices'!$F$11:$CJ$11,0))/100000,"")</f>
        <v/>
      </c>
      <c r="AE98" s="61" t="str">
        <f>IFERROR('Data Input - Option 5'!AI88*INDEX('Energy Prices'!$F$19:$CJ$24,MATCH($B98,'Energy Prices'!$C$19:$C$24,0),MATCH(Calc_Option5!AE$6,'Energy Prices'!$F$11:$CJ$11,0))/100000,"")</f>
        <v/>
      </c>
      <c r="AF98" s="61" t="str">
        <f>IFERROR('Data Input - Option 5'!AJ88*INDEX('Energy Prices'!$F$19:$CJ$24,MATCH($B98,'Energy Prices'!$C$19:$C$24,0),MATCH(Calc_Option5!AF$6,'Energy Prices'!$F$11:$CJ$11,0))/100000,"")</f>
        <v/>
      </c>
      <c r="AG98" s="61" t="str">
        <f>IFERROR('Data Input - Option 5'!AK88*INDEX('Energy Prices'!$F$19:$CJ$24,MATCH($B98,'Energy Prices'!$C$19:$C$24,0),MATCH(Calc_Option5!AG$6,'Energy Prices'!$F$11:$CJ$11,0))/100000,"")</f>
        <v/>
      </c>
      <c r="AH98" s="61" t="str">
        <f>IFERROR('Data Input - Option 5'!AL88*INDEX('Energy Prices'!$F$19:$CJ$24,MATCH($B98,'Energy Prices'!$C$19:$C$24,0),MATCH(Calc_Option5!AH$6,'Energy Prices'!$F$11:$CJ$11,0))/100000,"")</f>
        <v/>
      </c>
      <c r="AI98" s="61" t="str">
        <f>IFERROR('Data Input - Option 5'!AM88*INDEX('Energy Prices'!$F$19:$CJ$24,MATCH($B98,'Energy Prices'!$C$19:$C$24,0),MATCH(Calc_Option5!AI$6,'Energy Prices'!$F$11:$CJ$11,0))/100000,"")</f>
        <v/>
      </c>
      <c r="AJ98" s="61" t="str">
        <f>IFERROR('Data Input - Option 5'!AN88*INDEX('Energy Prices'!$F$19:$CJ$24,MATCH($B98,'Energy Prices'!$C$19:$C$24,0),MATCH(Calc_Option5!AJ$6,'Energy Prices'!$F$11:$CJ$11,0))/100000,"")</f>
        <v/>
      </c>
      <c r="AK98" s="61" t="str">
        <f>IFERROR('Data Input - Option 5'!AO88*INDEX('Energy Prices'!$F$19:$CJ$24,MATCH($B98,'Energy Prices'!$C$19:$C$24,0),MATCH(Calc_Option5!AK$6,'Energy Prices'!$F$11:$CJ$11,0))/100000,"")</f>
        <v/>
      </c>
      <c r="AL98" s="61" t="str">
        <f>IFERROR('Data Input - Option 5'!AP88*INDEX('Energy Prices'!$F$19:$CJ$24,MATCH($B98,'Energy Prices'!$C$19:$C$24,0),MATCH(Calc_Option5!AL$6,'Energy Prices'!$F$11:$CJ$11,0))/100000,"")</f>
        <v/>
      </c>
      <c r="AM98" s="61" t="str">
        <f>IFERROR('Data Input - Option 5'!AQ88*INDEX('Energy Prices'!$F$19:$CJ$24,MATCH($B98,'Energy Prices'!$C$19:$C$24,0),MATCH(Calc_Option5!AM$6,'Energy Prices'!$F$11:$CJ$11,0))/100000,"")</f>
        <v/>
      </c>
      <c r="AN98" s="61" t="str">
        <f>IFERROR('Data Input - Option 5'!AR88*INDEX('Energy Prices'!$F$19:$CJ$24,MATCH($B98,'Energy Prices'!$C$19:$C$24,0),MATCH(Calc_Option5!AN$6,'Energy Prices'!$F$11:$CJ$11,0))/100000,"")</f>
        <v/>
      </c>
      <c r="AO98" s="61" t="str">
        <f>IFERROR('Data Input - Option 5'!AS88*INDEX('Energy Prices'!$F$19:$CJ$24,MATCH($B98,'Energy Prices'!$C$19:$C$24,0),MATCH(Calc_Option5!AO$6,'Energy Prices'!$F$11:$CJ$11,0))/100000,"")</f>
        <v/>
      </c>
      <c r="AP98" s="61" t="str">
        <f>IFERROR('Data Input - Option 5'!AT88*INDEX('Energy Prices'!$F$19:$CJ$24,MATCH($B98,'Energy Prices'!$C$19:$C$24,0),MATCH(Calc_Option5!AP$6,'Energy Prices'!$F$11:$CJ$11,0))/100000,"")</f>
        <v/>
      </c>
      <c r="AQ98" s="61" t="str">
        <f>IFERROR('Data Input - Option 5'!AU88*INDEX('Energy Prices'!$F$19:$CJ$24,MATCH($B98,'Energy Prices'!$C$19:$C$24,0),MATCH(Calc_Option5!AQ$6,'Energy Prices'!$F$11:$CJ$11,0))/100000,"")</f>
        <v/>
      </c>
      <c r="AR98" s="61" t="str">
        <f>IFERROR('Data Input - Option 5'!AV88*INDEX('Energy Prices'!$F$19:$CJ$24,MATCH($B98,'Energy Prices'!$C$19:$C$24,0),MATCH(Calc_Option5!AR$6,'Energy Prices'!$F$11:$CJ$11,0))/100000,"")</f>
        <v/>
      </c>
      <c r="AS98" s="61" t="str">
        <f>IFERROR('Data Input - Option 5'!AW88*INDEX('Energy Prices'!$F$19:$CJ$24,MATCH($B98,'Energy Prices'!$C$19:$C$24,0),MATCH(Calc_Option5!AS$6,'Energy Prices'!$F$11:$CJ$11,0))/100000,"")</f>
        <v/>
      </c>
      <c r="AT98" s="61" t="str">
        <f>IFERROR('Data Input - Option 5'!AX88*INDEX('Energy Prices'!$F$19:$CJ$24,MATCH($B98,'Energy Prices'!$C$19:$C$24,0),MATCH(Calc_Option5!AT$6,'Energy Prices'!$F$11:$CJ$11,0))/100000,"")</f>
        <v/>
      </c>
      <c r="AU98" s="61" t="str">
        <f>IFERROR('Data Input - Option 5'!AY88*INDEX('Energy Prices'!$F$19:$CJ$24,MATCH($B98,'Energy Prices'!$C$19:$C$24,0),MATCH(Calc_Option5!AU$6,'Energy Prices'!$F$11:$CJ$11,0))/100000,"")</f>
        <v/>
      </c>
      <c r="AV98" s="61" t="str">
        <f>IFERROR('Data Input - Option 5'!AZ88*INDEX('Energy Prices'!$F$19:$CJ$24,MATCH($B98,'Energy Prices'!$C$19:$C$24,0),MATCH(Calc_Option5!AV$6,'Energy Prices'!$F$11:$CJ$11,0))/100000,"")</f>
        <v/>
      </c>
      <c r="AW98" s="61" t="str">
        <f>IFERROR('Data Input - Option 5'!BA88*INDEX('Energy Prices'!$F$19:$CJ$24,MATCH($B98,'Energy Prices'!$C$19:$C$24,0),MATCH(Calc_Option5!AW$6,'Energy Prices'!$F$11:$CJ$11,0))/100000,"")</f>
        <v/>
      </c>
      <c r="AX98" s="61" t="str">
        <f>IFERROR('Data Input - Option 5'!BB88*INDEX('Energy Prices'!$F$19:$CJ$24,MATCH($B98,'Energy Prices'!$C$19:$C$24,0),MATCH(Calc_Option5!AX$6,'Energy Prices'!$F$11:$CJ$11,0))/100000,"")</f>
        <v/>
      </c>
      <c r="AY98" s="61" t="str">
        <f>IFERROR('Data Input - Option 5'!BC88*INDEX('Energy Prices'!$F$19:$CJ$24,MATCH($B98,'Energy Prices'!$C$19:$C$24,0),MATCH(Calc_Option5!AY$6,'Energy Prices'!$F$11:$CJ$11,0))/100000,"")</f>
        <v/>
      </c>
      <c r="AZ98" s="61" t="str">
        <f>IFERROR('Data Input - Option 5'!BD88*INDEX('Energy Prices'!$F$19:$CJ$24,MATCH($B98,'Energy Prices'!$C$19:$C$24,0),MATCH(Calc_Option5!AZ$6,'Energy Prices'!$F$11:$CJ$11,0))/100000,"")</f>
        <v/>
      </c>
      <c r="BA98" s="61" t="str">
        <f>IFERROR('Data Input - Option 5'!BE88*INDEX('Energy Prices'!$F$19:$CJ$24,MATCH($B98,'Energy Prices'!$C$19:$C$24,0),MATCH(Calc_Option5!BA$6,'Energy Prices'!$F$11:$CJ$11,0))/100000,"")</f>
        <v/>
      </c>
      <c r="BB98" s="61" t="str">
        <f>IFERROR('Data Input - Option 5'!BF88*INDEX('Energy Prices'!$F$19:$CJ$24,MATCH($B98,'Energy Prices'!$C$19:$C$24,0),MATCH(Calc_Option5!BB$6,'Energy Prices'!$F$11:$CJ$11,0))/100000,"")</f>
        <v/>
      </c>
      <c r="BC98" s="61" t="str">
        <f>IFERROR('Data Input - Option 5'!BG88*INDEX('Energy Prices'!$F$19:$CJ$24,MATCH($B98,'Energy Prices'!$C$19:$C$24,0),MATCH(Calc_Option5!BC$6,'Energy Prices'!$F$11:$CJ$11,0))/100000,"")</f>
        <v/>
      </c>
      <c r="BD98" s="61" t="str">
        <f>IFERROR('Data Input - Option 5'!BH88*INDEX('Energy Prices'!$F$19:$CJ$24,MATCH($B98,'Energy Prices'!$C$19:$C$24,0),MATCH(Calc_Option5!BD$6,'Energy Prices'!$F$11:$CJ$11,0))/100000,"")</f>
        <v/>
      </c>
      <c r="BE98" s="61" t="str">
        <f>IFERROR('Data Input - Option 5'!BI88*INDEX('Energy Prices'!$F$19:$CJ$24,MATCH($B98,'Energy Prices'!$C$19:$C$24,0),MATCH(Calc_Option5!BE$6,'Energy Prices'!$F$11:$CJ$11,0))/100000,"")</f>
        <v/>
      </c>
      <c r="BF98" s="61" t="str">
        <f>IFERROR('Data Input - Option 5'!BJ88*INDEX('Energy Prices'!$F$19:$CJ$24,MATCH($B98,'Energy Prices'!$C$19:$C$24,0),MATCH(Calc_Option5!BF$6,'Energy Prices'!$F$11:$CJ$11,0))/100000,"")</f>
        <v/>
      </c>
      <c r="BG98" s="61" t="str">
        <f>IFERROR('Data Input - Option 5'!BK88*INDEX('Energy Prices'!$F$19:$CJ$24,MATCH($B98,'Energy Prices'!$C$19:$C$24,0),MATCH(Calc_Option5!BG$6,'Energy Prices'!$F$11:$CJ$11,0))/100000,"")</f>
        <v/>
      </c>
      <c r="BH98" s="61" t="str">
        <f>IFERROR('Data Input - Option 5'!BL88*INDEX('Energy Prices'!$F$19:$CJ$24,MATCH($B98,'Energy Prices'!$C$19:$C$24,0),MATCH(Calc_Option5!BH$6,'Energy Prices'!$F$11:$CJ$11,0))/100000,"")</f>
        <v/>
      </c>
      <c r="BI98" s="61" t="str">
        <f>IFERROR('Data Input - Option 5'!BM88*INDEX('Energy Prices'!$F$19:$CJ$24,MATCH($B98,'Energy Prices'!$C$19:$C$24,0),MATCH(Calc_Option5!BI$6,'Energy Prices'!$F$11:$CJ$11,0))/100000,"")</f>
        <v/>
      </c>
      <c r="BJ98" s="61" t="str">
        <f>IFERROR('Data Input - Option 5'!BN88*INDEX('Energy Prices'!$F$19:$CJ$24,MATCH($B98,'Energy Prices'!$C$19:$C$24,0),MATCH(Calc_Option5!BJ$6,'Energy Prices'!$F$11:$CJ$11,0))/100000,"")</f>
        <v/>
      </c>
      <c r="BK98" s="61" t="str">
        <f>IFERROR('Data Input - Option 5'!BO88*INDEX('Energy Prices'!$F$19:$CJ$24,MATCH($B98,'Energy Prices'!$C$19:$C$24,0),MATCH(Calc_Option5!BK$6,'Energy Prices'!$F$11:$CJ$11,0))/100000,"")</f>
        <v/>
      </c>
      <c r="BL98" s="61" t="str">
        <f>IFERROR('Data Input - Option 5'!BP88*INDEX('Energy Prices'!$F$19:$CJ$24,MATCH($B98,'Energy Prices'!$C$19:$C$24,0),MATCH(Calc_Option5!BL$6,'Energy Prices'!$F$11:$CJ$11,0))/100000,"")</f>
        <v/>
      </c>
      <c r="BM98" s="61" t="str">
        <f>IFERROR('Data Input - Option 5'!BQ88*INDEX('Energy Prices'!$F$19:$CJ$24,MATCH($B98,'Energy Prices'!$C$19:$C$24,0),MATCH(Calc_Option5!BM$6,'Energy Prices'!$F$11:$CJ$11,0))/100000,"")</f>
        <v/>
      </c>
      <c r="BN98" s="61" t="str">
        <f>IFERROR('Data Input - Option 5'!BR88*INDEX('Energy Prices'!$F$19:$CJ$24,MATCH($B98,'Energy Prices'!$C$19:$C$24,0),MATCH(Calc_Option5!BN$6,'Energy Prices'!$F$11:$CJ$11,0))/100000,"")</f>
        <v/>
      </c>
      <c r="BO98" s="61" t="str">
        <f>IFERROR('Data Input - Option 5'!BS88*INDEX('Energy Prices'!$F$19:$CJ$24,MATCH($B98,'Energy Prices'!$C$19:$C$24,0),MATCH(Calc_Option5!BO$6,'Energy Prices'!$F$11:$CJ$11,0))/100000,"")</f>
        <v/>
      </c>
      <c r="BP98" s="61" t="str">
        <f>IFERROR('Data Input - Option 5'!BT88*INDEX('Energy Prices'!$F$19:$CJ$24,MATCH($B98,'Energy Prices'!$C$19:$C$24,0),MATCH(Calc_Option5!BP$6,'Energy Prices'!$F$11:$CJ$11,0))/100000,"")</f>
        <v/>
      </c>
      <c r="BQ98" s="61" t="str">
        <f>IFERROR('Data Input - Option 5'!BU88*INDEX('Energy Prices'!$F$19:$CJ$24,MATCH($B98,'Energy Prices'!$C$19:$C$24,0),MATCH(Calc_Option5!BQ$6,'Energy Prices'!$F$11:$CJ$11,0))/100000,"")</f>
        <v/>
      </c>
      <c r="BR98" s="61" t="str">
        <f>IFERROR('Data Input - Option 5'!BV88*INDEX('Energy Prices'!$F$19:$CJ$24,MATCH($B98,'Energy Prices'!$C$19:$C$24,0),MATCH(Calc_Option5!BR$6,'Energy Prices'!$F$11:$CJ$11,0))/100000,"")</f>
        <v/>
      </c>
      <c r="BS98" s="61" t="str">
        <f>IFERROR('Data Input - Option 5'!BW88*INDEX('Energy Prices'!$F$19:$CJ$24,MATCH($B98,'Energy Prices'!$C$19:$C$24,0),MATCH(Calc_Option5!BS$6,'Energy Prices'!$F$11:$CJ$11,0))/100000,"")</f>
        <v/>
      </c>
      <c r="BT98" s="61" t="str">
        <f>IFERROR('Data Input - Option 5'!BX88*INDEX('Energy Prices'!$F$19:$CJ$24,MATCH($B98,'Energy Prices'!$C$19:$C$24,0),MATCH(Calc_Option5!BT$6,'Energy Prices'!$F$11:$CJ$11,0))/100000,"")</f>
        <v/>
      </c>
      <c r="BU98" s="61" t="str">
        <f>IFERROR('Data Input - Option 5'!BY88*INDEX('Energy Prices'!$F$19:$CJ$24,MATCH($B98,'Energy Prices'!$C$19:$C$24,0),MATCH(Calc_Option5!BU$6,'Energy Prices'!$F$11:$CJ$11,0))/100000,"")</f>
        <v/>
      </c>
      <c r="BV98" s="61" t="str">
        <f>IFERROR('Data Input - Option 5'!BZ88*INDEX('Energy Prices'!$F$19:$CJ$24,MATCH($B98,'Energy Prices'!$C$19:$C$24,0),MATCH(Calc_Option5!BV$6,'Energy Prices'!$F$11:$CJ$11,0))/100000,"")</f>
        <v/>
      </c>
      <c r="BW98" s="61" t="str">
        <f>IFERROR('Data Input - Option 5'!CA88*INDEX('Energy Prices'!$F$19:$CJ$24,MATCH($B98,'Energy Prices'!$C$19:$C$24,0),MATCH(Calc_Option5!BW$6,'Energy Prices'!$F$11:$CJ$11,0))/100000,"")</f>
        <v/>
      </c>
      <c r="BX98" s="61" t="str">
        <f>IFERROR('Data Input - Option 5'!CB88*INDEX('Energy Prices'!$F$19:$CJ$24,MATCH($B98,'Energy Prices'!$C$19:$C$24,0),MATCH(Calc_Option5!BX$6,'Energy Prices'!$F$11:$CJ$11,0))/100000,"")</f>
        <v/>
      </c>
      <c r="BY98" s="61" t="str">
        <f>IFERROR('Data Input - Option 5'!CC88*INDEX('Energy Prices'!$F$19:$CJ$24,MATCH($B98,'Energy Prices'!$C$19:$C$24,0),MATCH(Calc_Option5!BY$6,'Energy Prices'!$F$11:$CJ$11,0))/100000,"")</f>
        <v/>
      </c>
      <c r="BZ98" s="61" t="str">
        <f>IFERROR('Data Input - Option 5'!CD88*INDEX('Energy Prices'!$F$19:$CJ$24,MATCH($B98,'Energy Prices'!$C$19:$C$24,0),MATCH(Calc_Option5!BZ$6,'Energy Prices'!$F$11:$CJ$11,0))/100000,"")</f>
        <v/>
      </c>
      <c r="CA98" s="61" t="str">
        <f>IFERROR('Data Input - Option 5'!CE88*INDEX('Energy Prices'!$F$19:$CJ$24,MATCH($B98,'Energy Prices'!$C$19:$C$24,0),MATCH(Calc_Option5!CA$6,'Energy Prices'!$F$11:$CJ$11,0))/100000,"")</f>
        <v/>
      </c>
      <c r="CB98" s="61" t="str">
        <f>IFERROR('Data Input - Option 5'!CF88*INDEX('Energy Prices'!$F$19:$CJ$24,MATCH($B98,'Energy Prices'!$C$19:$C$24,0),MATCH(Calc_Option5!CB$6,'Energy Prices'!$F$11:$CJ$11,0))/100000,"")</f>
        <v/>
      </c>
      <c r="CC98" s="61" t="str">
        <f>IFERROR('Data Input - Option 5'!CG88*INDEX('Energy Prices'!$F$19:$CJ$24,MATCH($B98,'Energy Prices'!$C$19:$C$24,0),MATCH(Calc_Option5!CC$6,'Energy Prices'!$F$11:$CJ$11,0))/100000,"")</f>
        <v/>
      </c>
      <c r="CD98" s="61" t="str">
        <f>IFERROR('Data Input - Option 5'!CH88*INDEX('Energy Prices'!$F$19:$CJ$24,MATCH($B98,'Energy Prices'!$C$19:$C$24,0),MATCH(Calc_Option5!CD$6,'Energy Prices'!$F$11:$CJ$11,0))/100000,"")</f>
        <v/>
      </c>
      <c r="CE98" s="61" t="str">
        <f>IFERROR('Data Input - Option 5'!CI88*INDEX('Energy Prices'!$F$19:$CJ$24,MATCH($B98,'Energy Prices'!$C$19:$C$24,0),MATCH(Calc_Option5!CE$6,'Energy Prices'!$F$11:$CJ$11,0))/100000,"")</f>
        <v/>
      </c>
      <c r="CF98" s="61" t="str">
        <f>IFERROR('Data Input - Option 5'!CJ88*INDEX('Energy Prices'!$F$19:$CJ$24,MATCH($B98,'Energy Prices'!$C$19:$C$24,0),MATCH(Calc_Option5!CF$6,'Energy Prices'!$F$11:$CJ$11,0))/100000,"")</f>
        <v/>
      </c>
      <c r="CG98" s="61" t="str">
        <f>IFERROR('Data Input - Option 5'!CK88*INDEX('Energy Prices'!$F$19:$CJ$24,MATCH($B98,'Energy Prices'!$C$19:$C$24,0),MATCH(Calc_Option5!CG$6,'Energy Prices'!$F$11:$CJ$11,0))/100000,"")</f>
        <v/>
      </c>
      <c r="CH98" s="61" t="str">
        <f>IFERROR('Data Input - Option 5'!CL88*INDEX('Energy Prices'!$F$19:$CJ$24,MATCH($B98,'Energy Prices'!$C$19:$C$24,0),MATCH(Calc_Option5!CH$6,'Energy Prices'!$F$11:$CJ$11,0))/100000,"")</f>
        <v/>
      </c>
      <c r="CI98" s="61" t="str">
        <f>IFERROR('Data Input - Option 5'!CM88*INDEX('Energy Prices'!$F$19:$CJ$24,MATCH($B98,'Energy Prices'!$C$19:$C$24,0),MATCH(Calc_Option5!CI$6,'Energy Prices'!$F$11:$CJ$11,0))/100000,"")</f>
        <v/>
      </c>
      <c r="CJ98" s="61" t="str">
        <f>IFERROR('Data Input - Option 5'!CN88*INDEX('Energy Prices'!$F$19:$CJ$24,MATCH($B98,'Energy Prices'!$C$19:$C$24,0),MATCH(Calc_Option5!CJ$6,'Energy Prices'!$F$11:$CJ$11,0))/100000,"")</f>
        <v/>
      </c>
      <c r="CK98" s="61" t="str">
        <f>IFERROR('Data Input - Option 5'!CO88*INDEX('Energy Prices'!$F$19:$CJ$24,MATCH($B98,'Energy Prices'!$C$19:$C$24,0),MATCH(Calc_Option5!CK$6,'Energy Prices'!$F$11:$CJ$11,0))/100000,"")</f>
        <v/>
      </c>
      <c r="CL98" s="61" t="str">
        <f>IFERROR('Data Input - Option 5'!CP88*INDEX('Energy Prices'!$F$19:$CJ$24,MATCH($B98,'Energy Prices'!$C$19:$C$24,0),MATCH(Calc_Option5!CL$6,'Energy Prices'!$F$11:$CJ$11,0))/100000,"")</f>
        <v/>
      </c>
      <c r="CM98" s="61" t="str">
        <f>IFERROR('Data Input - Option 5'!CQ88*INDEX('Energy Prices'!$F$19:$CJ$24,MATCH($B98,'Energy Prices'!$C$19:$C$24,0),MATCH(Calc_Option5!CM$6,'Energy Prices'!$F$11:$CJ$11,0))/100000,"")</f>
        <v/>
      </c>
      <c r="CN98" s="61" t="str">
        <f>IFERROR('Data Input - Option 5'!CR88*INDEX('Energy Prices'!$F$19:$CJ$24,MATCH($B98,'Energy Prices'!$C$19:$C$24,0),MATCH(Calc_Option5!CN$6,'Energy Prices'!$F$11:$CJ$11,0))/100000,"")</f>
        <v/>
      </c>
      <c r="CO98" s="61" t="str">
        <f>IFERROR('Data Input - Option 5'!CS88*INDEX('Energy Prices'!$F$19:$CJ$24,MATCH($B98,'Energy Prices'!$C$19:$C$24,0),MATCH(Calc_Option5!CO$6,'Energy Prices'!$F$11:$CJ$11,0))/100000,"")</f>
        <v/>
      </c>
      <c r="CP98" s="61" t="str">
        <f>IFERROR('Data Input - Option 5'!CT88*INDEX('Energy Prices'!$F$19:$CJ$24,MATCH($B98,'Energy Prices'!$C$19:$C$24,0),MATCH(Calc_Option5!CP$6,'Energy Prices'!$F$11:$CJ$11,0))/100000,"")</f>
        <v/>
      </c>
      <c r="CQ98" s="61" t="str">
        <f>IFERROR('Data Input - Option 5'!CU88*INDEX('Energy Prices'!$F$19:$CJ$24,MATCH($B98,'Energy Prices'!$C$19:$C$24,0),MATCH(Calc_Option5!CQ$6,'Energy Prices'!$F$11:$CJ$11,0))/100000,"")</f>
        <v/>
      </c>
      <c r="CR98" s="61" t="str">
        <f>IFERROR('Data Input - Option 5'!CV88*INDEX('Energy Prices'!$F$19:$CJ$24,MATCH($B98,'Energy Prices'!$C$19:$C$24,0),MATCH(Calc_Option5!CR$6,'Energy Prices'!$F$11:$CJ$11,0))/100000,"")</f>
        <v/>
      </c>
      <c r="CS98" s="61" t="str">
        <f>IFERROR('Data Input - Option 5'!CW88*INDEX('Energy Prices'!$F$19:$CJ$24,MATCH($B98,'Energy Prices'!$C$19:$C$24,0),MATCH(Calc_Option5!CS$6,'Energy Prices'!$F$11:$CJ$11,0))/100000,"")</f>
        <v/>
      </c>
      <c r="CT98" s="61" t="str">
        <f>IFERROR('Data Input - Option 5'!CX88*INDEX('Energy Prices'!$F$19:$CJ$24,MATCH($B98,'Energy Prices'!$C$19:$C$24,0),MATCH(Calc_Option5!CT$6,'Energy Prices'!$F$11:$CJ$11,0))/100000,"")</f>
        <v/>
      </c>
      <c r="CU98" s="61" t="str">
        <f>IFERROR('Data Input - Option 5'!CY88*INDEX('Energy Prices'!$F$19:$CJ$24,MATCH($B98,'Energy Prices'!$C$19:$C$24,0),MATCH(Calc_Option5!CU$6,'Energy Prices'!$F$11:$CJ$11,0))/100000,"")</f>
        <v/>
      </c>
      <c r="CV98" s="61" t="str">
        <f>IFERROR('Data Input - Option 5'!CZ88*INDEX('Energy Prices'!$F$19:$CJ$24,MATCH($B98,'Energy Prices'!$C$19:$C$24,0),MATCH(Calc_Option5!CV$6,'Energy Prices'!$F$11:$CJ$11,0))/100000,"")</f>
        <v/>
      </c>
      <c r="CW98" s="61" t="str">
        <f>IFERROR('Data Input - Option 5'!DA88*INDEX('Energy Prices'!$F$19:$CJ$24,MATCH($B98,'Energy Prices'!$C$19:$C$24,0),MATCH(Calc_Option5!CW$6,'Energy Prices'!$F$11:$CJ$11,0))/100000,"")</f>
        <v/>
      </c>
      <c r="CX98" s="61" t="str">
        <f>IFERROR('Data Input - Option 5'!DB88*INDEX('Energy Prices'!$F$19:$CJ$24,MATCH($B98,'Energy Prices'!$C$19:$C$24,0),MATCH(Calc_Option5!CX$6,'Energy Prices'!$F$11:$CJ$11,0))/100000,"")</f>
        <v/>
      </c>
      <c r="CY98" s="61" t="str">
        <f>IFERROR('Data Input - Option 5'!DC88*INDEX('Energy Prices'!$F$19:$CJ$24,MATCH($B98,'Energy Prices'!$C$19:$C$24,0),MATCH(Calc_Option5!CY$6,'Energy Prices'!$F$11:$CJ$11,0))/100000,"")</f>
        <v/>
      </c>
      <c r="CZ98" s="391"/>
    </row>
    <row r="99" spans="2:104" x14ac:dyDescent="0.25">
      <c r="B99" s="393" t="s">
        <v>401</v>
      </c>
      <c r="C99" s="9" t="s">
        <v>1117</v>
      </c>
      <c r="D99" s="61" t="str">
        <f>IFERROR('Data Input - Option 5'!H89*INDEX('Energy Prices'!$F$19:$CJ$24,MATCH($B99,'Energy Prices'!$C$19:$C$24,0),MATCH(Calc_Option5!D$6,'Energy Prices'!$F$11:$CJ$11,0))/100000,"")</f>
        <v/>
      </c>
      <c r="E99" s="61" t="str">
        <f>IFERROR('Data Input - Option 5'!I89*INDEX('Energy Prices'!$F$19:$CJ$24,MATCH($B99,'Energy Prices'!$C$19:$C$24,0),MATCH(Calc_Option5!E$6,'Energy Prices'!$F$11:$CJ$11,0))/100000,"")</f>
        <v/>
      </c>
      <c r="F99" s="61" t="str">
        <f>IFERROR('Data Input - Option 5'!J89*INDEX('Energy Prices'!$F$19:$CJ$24,MATCH($B99,'Energy Prices'!$C$19:$C$24,0),MATCH(Calc_Option5!F$6,'Energy Prices'!$F$11:$CJ$11,0))/100000,"")</f>
        <v/>
      </c>
      <c r="G99" s="61" t="str">
        <f>IFERROR('Data Input - Option 5'!K89*INDEX('Energy Prices'!$F$19:$CJ$24,MATCH($B99,'Energy Prices'!$C$19:$C$24,0),MATCH(Calc_Option5!G$6,'Energy Prices'!$F$11:$CJ$11,0))/100000,"")</f>
        <v/>
      </c>
      <c r="H99" s="61" t="str">
        <f>IFERROR('Data Input - Option 5'!L89*INDEX('Energy Prices'!$F$19:$CJ$24,MATCH($B99,'Energy Prices'!$C$19:$C$24,0),MATCH(Calc_Option5!H$6,'Energy Prices'!$F$11:$CJ$11,0))/100000,"")</f>
        <v/>
      </c>
      <c r="I99" s="61" t="str">
        <f>IFERROR('Data Input - Option 5'!M89*INDEX('Energy Prices'!$F$19:$CJ$24,MATCH($B99,'Energy Prices'!$C$19:$C$24,0),MATCH(Calc_Option5!I$6,'Energy Prices'!$F$11:$CJ$11,0))/100000,"")</f>
        <v/>
      </c>
      <c r="J99" s="61" t="str">
        <f>IFERROR('Data Input - Option 5'!N89*INDEX('Energy Prices'!$F$19:$CJ$24,MATCH($B99,'Energy Prices'!$C$19:$C$24,0),MATCH(Calc_Option5!J$6,'Energy Prices'!$F$11:$CJ$11,0))/100000,"")</f>
        <v/>
      </c>
      <c r="K99" s="61" t="str">
        <f>IFERROR('Data Input - Option 5'!O89*INDEX('Energy Prices'!$F$19:$CJ$24,MATCH($B99,'Energy Prices'!$C$19:$C$24,0),MATCH(Calc_Option5!K$6,'Energy Prices'!$F$11:$CJ$11,0))/100000,"")</f>
        <v/>
      </c>
      <c r="L99" s="61" t="str">
        <f>IFERROR('Data Input - Option 5'!P89*INDEX('Energy Prices'!$F$19:$CJ$24,MATCH($B99,'Energy Prices'!$C$19:$C$24,0),MATCH(Calc_Option5!L$6,'Energy Prices'!$F$11:$CJ$11,0))/100000,"")</f>
        <v/>
      </c>
      <c r="M99" s="61" t="str">
        <f>IFERROR('Data Input - Option 5'!Q89*INDEX('Energy Prices'!$F$19:$CJ$24,MATCH($B99,'Energy Prices'!$C$19:$C$24,0),MATCH(Calc_Option5!M$6,'Energy Prices'!$F$11:$CJ$11,0))/100000,"")</f>
        <v/>
      </c>
      <c r="N99" s="61" t="str">
        <f>IFERROR('Data Input - Option 5'!R89*INDEX('Energy Prices'!$F$19:$CJ$24,MATCH($B99,'Energy Prices'!$C$19:$C$24,0),MATCH(Calc_Option5!N$6,'Energy Prices'!$F$11:$CJ$11,0))/100000,"")</f>
        <v/>
      </c>
      <c r="O99" s="61" t="str">
        <f>IFERROR('Data Input - Option 5'!S89*INDEX('Energy Prices'!$F$19:$CJ$24,MATCH($B99,'Energy Prices'!$C$19:$C$24,0),MATCH(Calc_Option5!O$6,'Energy Prices'!$F$11:$CJ$11,0))/100000,"")</f>
        <v/>
      </c>
      <c r="P99" s="61" t="str">
        <f>IFERROR('Data Input - Option 5'!T89*INDEX('Energy Prices'!$F$19:$CJ$24,MATCH($B99,'Energy Prices'!$C$19:$C$24,0),MATCH(Calc_Option5!P$6,'Energy Prices'!$F$11:$CJ$11,0))/100000,"")</f>
        <v/>
      </c>
      <c r="Q99" s="61" t="str">
        <f>IFERROR('Data Input - Option 5'!U89*INDEX('Energy Prices'!$F$19:$CJ$24,MATCH($B99,'Energy Prices'!$C$19:$C$24,0),MATCH(Calc_Option5!Q$6,'Energy Prices'!$F$11:$CJ$11,0))/100000,"")</f>
        <v/>
      </c>
      <c r="R99" s="61" t="str">
        <f>IFERROR('Data Input - Option 5'!V89*INDEX('Energy Prices'!$F$19:$CJ$24,MATCH($B99,'Energy Prices'!$C$19:$C$24,0),MATCH(Calc_Option5!R$6,'Energy Prices'!$F$11:$CJ$11,0))/100000,"")</f>
        <v/>
      </c>
      <c r="S99" s="61" t="str">
        <f>IFERROR('Data Input - Option 5'!W89*INDEX('Energy Prices'!$F$19:$CJ$24,MATCH($B99,'Energy Prices'!$C$19:$C$24,0),MATCH(Calc_Option5!S$6,'Energy Prices'!$F$11:$CJ$11,0))/100000,"")</f>
        <v/>
      </c>
      <c r="T99" s="61" t="str">
        <f>IFERROR('Data Input - Option 5'!X89*INDEX('Energy Prices'!$F$19:$CJ$24,MATCH($B99,'Energy Prices'!$C$19:$C$24,0),MATCH(Calc_Option5!T$6,'Energy Prices'!$F$11:$CJ$11,0))/100000,"")</f>
        <v/>
      </c>
      <c r="U99" s="61" t="str">
        <f>IFERROR('Data Input - Option 5'!Y89*INDEX('Energy Prices'!$F$19:$CJ$24,MATCH($B99,'Energy Prices'!$C$19:$C$24,0),MATCH(Calc_Option5!U$6,'Energy Prices'!$F$11:$CJ$11,0))/100000,"")</f>
        <v/>
      </c>
      <c r="V99" s="61" t="str">
        <f>IFERROR('Data Input - Option 5'!Z89*INDEX('Energy Prices'!$F$19:$CJ$24,MATCH($B99,'Energy Prices'!$C$19:$C$24,0),MATCH(Calc_Option5!V$6,'Energy Prices'!$F$11:$CJ$11,0))/100000,"")</f>
        <v/>
      </c>
      <c r="W99" s="61" t="str">
        <f>IFERROR('Data Input - Option 5'!AA89*INDEX('Energy Prices'!$F$19:$CJ$24,MATCH($B99,'Energy Prices'!$C$19:$C$24,0),MATCH(Calc_Option5!W$6,'Energy Prices'!$F$11:$CJ$11,0))/100000,"")</f>
        <v/>
      </c>
      <c r="X99" s="61" t="str">
        <f>IFERROR('Data Input - Option 5'!AB89*INDEX('Energy Prices'!$F$19:$CJ$24,MATCH($B99,'Energy Prices'!$C$19:$C$24,0),MATCH(Calc_Option5!X$6,'Energy Prices'!$F$11:$CJ$11,0))/100000,"")</f>
        <v/>
      </c>
      <c r="Y99" s="61" t="str">
        <f>IFERROR('Data Input - Option 5'!AC89*INDEX('Energy Prices'!$F$19:$CJ$24,MATCH($B99,'Energy Prices'!$C$19:$C$24,0),MATCH(Calc_Option5!Y$6,'Energy Prices'!$F$11:$CJ$11,0))/100000,"")</f>
        <v/>
      </c>
      <c r="Z99" s="61" t="str">
        <f>IFERROR('Data Input - Option 5'!AD89*INDEX('Energy Prices'!$F$19:$CJ$24,MATCH($B99,'Energy Prices'!$C$19:$C$24,0),MATCH(Calc_Option5!Z$6,'Energy Prices'!$F$11:$CJ$11,0))/100000,"")</f>
        <v/>
      </c>
      <c r="AA99" s="61" t="str">
        <f>IFERROR('Data Input - Option 5'!AE89*INDEX('Energy Prices'!$F$19:$CJ$24,MATCH($B99,'Energy Prices'!$C$19:$C$24,0),MATCH(Calc_Option5!AA$6,'Energy Prices'!$F$11:$CJ$11,0))/100000,"")</f>
        <v/>
      </c>
      <c r="AB99" s="61" t="str">
        <f>IFERROR('Data Input - Option 5'!AF89*INDEX('Energy Prices'!$F$19:$CJ$24,MATCH($B99,'Energy Prices'!$C$19:$C$24,0),MATCH(Calc_Option5!AB$6,'Energy Prices'!$F$11:$CJ$11,0))/100000,"")</f>
        <v/>
      </c>
      <c r="AC99" s="61" t="str">
        <f>IFERROR('Data Input - Option 5'!AG89*INDEX('Energy Prices'!$F$19:$CJ$24,MATCH($B99,'Energy Prices'!$C$19:$C$24,0),MATCH(Calc_Option5!AC$6,'Energy Prices'!$F$11:$CJ$11,0))/100000,"")</f>
        <v/>
      </c>
      <c r="AD99" s="61" t="str">
        <f>IFERROR('Data Input - Option 5'!AH89*INDEX('Energy Prices'!$F$19:$CJ$24,MATCH($B99,'Energy Prices'!$C$19:$C$24,0),MATCH(Calc_Option5!AD$6,'Energy Prices'!$F$11:$CJ$11,0))/100000,"")</f>
        <v/>
      </c>
      <c r="AE99" s="61" t="str">
        <f>IFERROR('Data Input - Option 5'!AI89*INDEX('Energy Prices'!$F$19:$CJ$24,MATCH($B99,'Energy Prices'!$C$19:$C$24,0),MATCH(Calc_Option5!AE$6,'Energy Prices'!$F$11:$CJ$11,0))/100000,"")</f>
        <v/>
      </c>
      <c r="AF99" s="61" t="str">
        <f>IFERROR('Data Input - Option 5'!AJ89*INDEX('Energy Prices'!$F$19:$CJ$24,MATCH($B99,'Energy Prices'!$C$19:$C$24,0),MATCH(Calc_Option5!AF$6,'Energy Prices'!$F$11:$CJ$11,0))/100000,"")</f>
        <v/>
      </c>
      <c r="AG99" s="61" t="str">
        <f>IFERROR('Data Input - Option 5'!AK89*INDEX('Energy Prices'!$F$19:$CJ$24,MATCH($B99,'Energy Prices'!$C$19:$C$24,0),MATCH(Calc_Option5!AG$6,'Energy Prices'!$F$11:$CJ$11,0))/100000,"")</f>
        <v/>
      </c>
      <c r="AH99" s="61" t="str">
        <f>IFERROR('Data Input - Option 5'!AL89*INDEX('Energy Prices'!$F$19:$CJ$24,MATCH($B99,'Energy Prices'!$C$19:$C$24,0),MATCH(Calc_Option5!AH$6,'Energy Prices'!$F$11:$CJ$11,0))/100000,"")</f>
        <v/>
      </c>
      <c r="AI99" s="61" t="str">
        <f>IFERROR('Data Input - Option 5'!AM89*INDEX('Energy Prices'!$F$19:$CJ$24,MATCH($B99,'Energy Prices'!$C$19:$C$24,0),MATCH(Calc_Option5!AI$6,'Energy Prices'!$F$11:$CJ$11,0))/100000,"")</f>
        <v/>
      </c>
      <c r="AJ99" s="61" t="str">
        <f>IFERROR('Data Input - Option 5'!AN89*INDEX('Energy Prices'!$F$19:$CJ$24,MATCH($B99,'Energy Prices'!$C$19:$C$24,0),MATCH(Calc_Option5!AJ$6,'Energy Prices'!$F$11:$CJ$11,0))/100000,"")</f>
        <v/>
      </c>
      <c r="AK99" s="61" t="str">
        <f>IFERROR('Data Input - Option 5'!AO89*INDEX('Energy Prices'!$F$19:$CJ$24,MATCH($B99,'Energy Prices'!$C$19:$C$24,0),MATCH(Calc_Option5!AK$6,'Energy Prices'!$F$11:$CJ$11,0))/100000,"")</f>
        <v/>
      </c>
      <c r="AL99" s="61" t="str">
        <f>IFERROR('Data Input - Option 5'!AP89*INDEX('Energy Prices'!$F$19:$CJ$24,MATCH($B99,'Energy Prices'!$C$19:$C$24,0),MATCH(Calc_Option5!AL$6,'Energy Prices'!$F$11:$CJ$11,0))/100000,"")</f>
        <v/>
      </c>
      <c r="AM99" s="61" t="str">
        <f>IFERROR('Data Input - Option 5'!AQ89*INDEX('Energy Prices'!$F$19:$CJ$24,MATCH($B99,'Energy Prices'!$C$19:$C$24,0),MATCH(Calc_Option5!AM$6,'Energy Prices'!$F$11:$CJ$11,0))/100000,"")</f>
        <v/>
      </c>
      <c r="AN99" s="61" t="str">
        <f>IFERROR('Data Input - Option 5'!AR89*INDEX('Energy Prices'!$F$19:$CJ$24,MATCH($B99,'Energy Prices'!$C$19:$C$24,0),MATCH(Calc_Option5!AN$6,'Energy Prices'!$F$11:$CJ$11,0))/100000,"")</f>
        <v/>
      </c>
      <c r="AO99" s="61" t="str">
        <f>IFERROR('Data Input - Option 5'!AS89*INDEX('Energy Prices'!$F$19:$CJ$24,MATCH($B99,'Energy Prices'!$C$19:$C$24,0),MATCH(Calc_Option5!AO$6,'Energy Prices'!$F$11:$CJ$11,0))/100000,"")</f>
        <v/>
      </c>
      <c r="AP99" s="61" t="str">
        <f>IFERROR('Data Input - Option 5'!AT89*INDEX('Energy Prices'!$F$19:$CJ$24,MATCH($B99,'Energy Prices'!$C$19:$C$24,0),MATCH(Calc_Option5!AP$6,'Energy Prices'!$F$11:$CJ$11,0))/100000,"")</f>
        <v/>
      </c>
      <c r="AQ99" s="61" t="str">
        <f>IFERROR('Data Input - Option 5'!AU89*INDEX('Energy Prices'!$F$19:$CJ$24,MATCH($B99,'Energy Prices'!$C$19:$C$24,0),MATCH(Calc_Option5!AQ$6,'Energy Prices'!$F$11:$CJ$11,0))/100000,"")</f>
        <v/>
      </c>
      <c r="AR99" s="61" t="str">
        <f>IFERROR('Data Input - Option 5'!AV89*INDEX('Energy Prices'!$F$19:$CJ$24,MATCH($B99,'Energy Prices'!$C$19:$C$24,0),MATCH(Calc_Option5!AR$6,'Energy Prices'!$F$11:$CJ$11,0))/100000,"")</f>
        <v/>
      </c>
      <c r="AS99" s="61" t="str">
        <f>IFERROR('Data Input - Option 5'!AW89*INDEX('Energy Prices'!$F$19:$CJ$24,MATCH($B99,'Energy Prices'!$C$19:$C$24,0),MATCH(Calc_Option5!AS$6,'Energy Prices'!$F$11:$CJ$11,0))/100000,"")</f>
        <v/>
      </c>
      <c r="AT99" s="61" t="str">
        <f>IFERROR('Data Input - Option 5'!AX89*INDEX('Energy Prices'!$F$19:$CJ$24,MATCH($B99,'Energy Prices'!$C$19:$C$24,0),MATCH(Calc_Option5!AT$6,'Energy Prices'!$F$11:$CJ$11,0))/100000,"")</f>
        <v/>
      </c>
      <c r="AU99" s="61" t="str">
        <f>IFERROR('Data Input - Option 5'!AY89*INDEX('Energy Prices'!$F$19:$CJ$24,MATCH($B99,'Energy Prices'!$C$19:$C$24,0),MATCH(Calc_Option5!AU$6,'Energy Prices'!$F$11:$CJ$11,0))/100000,"")</f>
        <v/>
      </c>
      <c r="AV99" s="61" t="str">
        <f>IFERROR('Data Input - Option 5'!AZ89*INDEX('Energy Prices'!$F$19:$CJ$24,MATCH($B99,'Energy Prices'!$C$19:$C$24,0),MATCH(Calc_Option5!AV$6,'Energy Prices'!$F$11:$CJ$11,0))/100000,"")</f>
        <v/>
      </c>
      <c r="AW99" s="61" t="str">
        <f>IFERROR('Data Input - Option 5'!BA89*INDEX('Energy Prices'!$F$19:$CJ$24,MATCH($B99,'Energy Prices'!$C$19:$C$24,0),MATCH(Calc_Option5!AW$6,'Energy Prices'!$F$11:$CJ$11,0))/100000,"")</f>
        <v/>
      </c>
      <c r="AX99" s="61" t="str">
        <f>IFERROR('Data Input - Option 5'!BB89*INDEX('Energy Prices'!$F$19:$CJ$24,MATCH($B99,'Energy Prices'!$C$19:$C$24,0),MATCH(Calc_Option5!AX$6,'Energy Prices'!$F$11:$CJ$11,0))/100000,"")</f>
        <v/>
      </c>
      <c r="AY99" s="61" t="str">
        <f>IFERROR('Data Input - Option 5'!BC89*INDEX('Energy Prices'!$F$19:$CJ$24,MATCH($B99,'Energy Prices'!$C$19:$C$24,0),MATCH(Calc_Option5!AY$6,'Energy Prices'!$F$11:$CJ$11,0))/100000,"")</f>
        <v/>
      </c>
      <c r="AZ99" s="61" t="str">
        <f>IFERROR('Data Input - Option 5'!BD89*INDEX('Energy Prices'!$F$19:$CJ$24,MATCH($B99,'Energy Prices'!$C$19:$C$24,0),MATCH(Calc_Option5!AZ$6,'Energy Prices'!$F$11:$CJ$11,0))/100000,"")</f>
        <v/>
      </c>
      <c r="BA99" s="61" t="str">
        <f>IFERROR('Data Input - Option 5'!BE89*INDEX('Energy Prices'!$F$19:$CJ$24,MATCH($B99,'Energy Prices'!$C$19:$C$24,0),MATCH(Calc_Option5!BA$6,'Energy Prices'!$F$11:$CJ$11,0))/100000,"")</f>
        <v/>
      </c>
      <c r="BB99" s="61" t="str">
        <f>IFERROR('Data Input - Option 5'!BF89*INDEX('Energy Prices'!$F$19:$CJ$24,MATCH($B99,'Energy Prices'!$C$19:$C$24,0),MATCH(Calc_Option5!BB$6,'Energy Prices'!$F$11:$CJ$11,0))/100000,"")</f>
        <v/>
      </c>
      <c r="BC99" s="61" t="str">
        <f>IFERROR('Data Input - Option 5'!BG89*INDEX('Energy Prices'!$F$19:$CJ$24,MATCH($B99,'Energy Prices'!$C$19:$C$24,0),MATCH(Calc_Option5!BC$6,'Energy Prices'!$F$11:$CJ$11,0))/100000,"")</f>
        <v/>
      </c>
      <c r="BD99" s="61" t="str">
        <f>IFERROR('Data Input - Option 5'!BH89*INDEX('Energy Prices'!$F$19:$CJ$24,MATCH($B99,'Energy Prices'!$C$19:$C$24,0),MATCH(Calc_Option5!BD$6,'Energy Prices'!$F$11:$CJ$11,0))/100000,"")</f>
        <v/>
      </c>
      <c r="BE99" s="61" t="str">
        <f>IFERROR('Data Input - Option 5'!BI89*INDEX('Energy Prices'!$F$19:$CJ$24,MATCH($B99,'Energy Prices'!$C$19:$C$24,0),MATCH(Calc_Option5!BE$6,'Energy Prices'!$F$11:$CJ$11,0))/100000,"")</f>
        <v/>
      </c>
      <c r="BF99" s="61" t="str">
        <f>IFERROR('Data Input - Option 5'!BJ89*INDEX('Energy Prices'!$F$19:$CJ$24,MATCH($B99,'Energy Prices'!$C$19:$C$24,0),MATCH(Calc_Option5!BF$6,'Energy Prices'!$F$11:$CJ$11,0))/100000,"")</f>
        <v/>
      </c>
      <c r="BG99" s="61" t="str">
        <f>IFERROR('Data Input - Option 5'!BK89*INDEX('Energy Prices'!$F$19:$CJ$24,MATCH($B99,'Energy Prices'!$C$19:$C$24,0),MATCH(Calc_Option5!BG$6,'Energy Prices'!$F$11:$CJ$11,0))/100000,"")</f>
        <v/>
      </c>
      <c r="BH99" s="61" t="str">
        <f>IFERROR('Data Input - Option 5'!BL89*INDEX('Energy Prices'!$F$19:$CJ$24,MATCH($B99,'Energy Prices'!$C$19:$C$24,0),MATCH(Calc_Option5!BH$6,'Energy Prices'!$F$11:$CJ$11,0))/100000,"")</f>
        <v/>
      </c>
      <c r="BI99" s="61" t="str">
        <f>IFERROR('Data Input - Option 5'!BM89*INDEX('Energy Prices'!$F$19:$CJ$24,MATCH($B99,'Energy Prices'!$C$19:$C$24,0),MATCH(Calc_Option5!BI$6,'Energy Prices'!$F$11:$CJ$11,0))/100000,"")</f>
        <v/>
      </c>
      <c r="BJ99" s="61" t="str">
        <f>IFERROR('Data Input - Option 5'!BN89*INDEX('Energy Prices'!$F$19:$CJ$24,MATCH($B99,'Energy Prices'!$C$19:$C$24,0),MATCH(Calc_Option5!BJ$6,'Energy Prices'!$F$11:$CJ$11,0))/100000,"")</f>
        <v/>
      </c>
      <c r="BK99" s="61" t="str">
        <f>IFERROR('Data Input - Option 5'!BO89*INDEX('Energy Prices'!$F$19:$CJ$24,MATCH($B99,'Energy Prices'!$C$19:$C$24,0),MATCH(Calc_Option5!BK$6,'Energy Prices'!$F$11:$CJ$11,0))/100000,"")</f>
        <v/>
      </c>
      <c r="BL99" s="61" t="str">
        <f>IFERROR('Data Input - Option 5'!BP89*INDEX('Energy Prices'!$F$19:$CJ$24,MATCH($B99,'Energy Prices'!$C$19:$C$24,0),MATCH(Calc_Option5!BL$6,'Energy Prices'!$F$11:$CJ$11,0))/100000,"")</f>
        <v/>
      </c>
      <c r="BM99" s="61" t="str">
        <f>IFERROR('Data Input - Option 5'!BQ89*INDEX('Energy Prices'!$F$19:$CJ$24,MATCH($B99,'Energy Prices'!$C$19:$C$24,0),MATCH(Calc_Option5!BM$6,'Energy Prices'!$F$11:$CJ$11,0))/100000,"")</f>
        <v/>
      </c>
      <c r="BN99" s="61" t="str">
        <f>IFERROR('Data Input - Option 5'!BR89*INDEX('Energy Prices'!$F$19:$CJ$24,MATCH($B99,'Energy Prices'!$C$19:$C$24,0),MATCH(Calc_Option5!BN$6,'Energy Prices'!$F$11:$CJ$11,0))/100000,"")</f>
        <v/>
      </c>
      <c r="BO99" s="61" t="str">
        <f>IFERROR('Data Input - Option 5'!BS89*INDEX('Energy Prices'!$F$19:$CJ$24,MATCH($B99,'Energy Prices'!$C$19:$C$24,0),MATCH(Calc_Option5!BO$6,'Energy Prices'!$F$11:$CJ$11,0))/100000,"")</f>
        <v/>
      </c>
      <c r="BP99" s="61" t="str">
        <f>IFERROR('Data Input - Option 5'!BT89*INDEX('Energy Prices'!$F$19:$CJ$24,MATCH($B99,'Energy Prices'!$C$19:$C$24,0),MATCH(Calc_Option5!BP$6,'Energy Prices'!$F$11:$CJ$11,0))/100000,"")</f>
        <v/>
      </c>
      <c r="BQ99" s="61" t="str">
        <f>IFERROR('Data Input - Option 5'!BU89*INDEX('Energy Prices'!$F$19:$CJ$24,MATCH($B99,'Energy Prices'!$C$19:$C$24,0),MATCH(Calc_Option5!BQ$6,'Energy Prices'!$F$11:$CJ$11,0))/100000,"")</f>
        <v/>
      </c>
      <c r="BR99" s="61" t="str">
        <f>IFERROR('Data Input - Option 5'!BV89*INDEX('Energy Prices'!$F$19:$CJ$24,MATCH($B99,'Energy Prices'!$C$19:$C$24,0),MATCH(Calc_Option5!BR$6,'Energy Prices'!$F$11:$CJ$11,0))/100000,"")</f>
        <v/>
      </c>
      <c r="BS99" s="61" t="str">
        <f>IFERROR('Data Input - Option 5'!BW89*INDEX('Energy Prices'!$F$19:$CJ$24,MATCH($B99,'Energy Prices'!$C$19:$C$24,0),MATCH(Calc_Option5!BS$6,'Energy Prices'!$F$11:$CJ$11,0))/100000,"")</f>
        <v/>
      </c>
      <c r="BT99" s="61" t="str">
        <f>IFERROR('Data Input - Option 5'!BX89*INDEX('Energy Prices'!$F$19:$CJ$24,MATCH($B99,'Energy Prices'!$C$19:$C$24,0),MATCH(Calc_Option5!BT$6,'Energy Prices'!$F$11:$CJ$11,0))/100000,"")</f>
        <v/>
      </c>
      <c r="BU99" s="61" t="str">
        <f>IFERROR('Data Input - Option 5'!BY89*INDEX('Energy Prices'!$F$19:$CJ$24,MATCH($B99,'Energy Prices'!$C$19:$C$24,0),MATCH(Calc_Option5!BU$6,'Energy Prices'!$F$11:$CJ$11,0))/100000,"")</f>
        <v/>
      </c>
      <c r="BV99" s="61" t="str">
        <f>IFERROR('Data Input - Option 5'!BZ89*INDEX('Energy Prices'!$F$19:$CJ$24,MATCH($B99,'Energy Prices'!$C$19:$C$24,0),MATCH(Calc_Option5!BV$6,'Energy Prices'!$F$11:$CJ$11,0))/100000,"")</f>
        <v/>
      </c>
      <c r="BW99" s="61" t="str">
        <f>IFERROR('Data Input - Option 5'!CA89*INDEX('Energy Prices'!$F$19:$CJ$24,MATCH($B99,'Energy Prices'!$C$19:$C$24,0),MATCH(Calc_Option5!BW$6,'Energy Prices'!$F$11:$CJ$11,0))/100000,"")</f>
        <v/>
      </c>
      <c r="BX99" s="61" t="str">
        <f>IFERROR('Data Input - Option 5'!CB89*INDEX('Energy Prices'!$F$19:$CJ$24,MATCH($B99,'Energy Prices'!$C$19:$C$24,0),MATCH(Calc_Option5!BX$6,'Energy Prices'!$F$11:$CJ$11,0))/100000,"")</f>
        <v/>
      </c>
      <c r="BY99" s="61" t="str">
        <f>IFERROR('Data Input - Option 5'!CC89*INDEX('Energy Prices'!$F$19:$CJ$24,MATCH($B99,'Energy Prices'!$C$19:$C$24,0),MATCH(Calc_Option5!BY$6,'Energy Prices'!$F$11:$CJ$11,0))/100000,"")</f>
        <v/>
      </c>
      <c r="BZ99" s="61" t="str">
        <f>IFERROR('Data Input - Option 5'!CD89*INDEX('Energy Prices'!$F$19:$CJ$24,MATCH($B99,'Energy Prices'!$C$19:$C$24,0),MATCH(Calc_Option5!BZ$6,'Energy Prices'!$F$11:$CJ$11,0))/100000,"")</f>
        <v/>
      </c>
      <c r="CA99" s="61" t="str">
        <f>IFERROR('Data Input - Option 5'!CE89*INDEX('Energy Prices'!$F$19:$CJ$24,MATCH($B99,'Energy Prices'!$C$19:$C$24,0),MATCH(Calc_Option5!CA$6,'Energy Prices'!$F$11:$CJ$11,0))/100000,"")</f>
        <v/>
      </c>
      <c r="CB99" s="61" t="str">
        <f>IFERROR('Data Input - Option 5'!CF89*INDEX('Energy Prices'!$F$19:$CJ$24,MATCH($B99,'Energy Prices'!$C$19:$C$24,0),MATCH(Calc_Option5!CB$6,'Energy Prices'!$F$11:$CJ$11,0))/100000,"")</f>
        <v/>
      </c>
      <c r="CC99" s="61" t="str">
        <f>IFERROR('Data Input - Option 5'!CG89*INDEX('Energy Prices'!$F$19:$CJ$24,MATCH($B99,'Energy Prices'!$C$19:$C$24,0),MATCH(Calc_Option5!CC$6,'Energy Prices'!$F$11:$CJ$11,0))/100000,"")</f>
        <v/>
      </c>
      <c r="CD99" s="61" t="str">
        <f>IFERROR('Data Input - Option 5'!CH89*INDEX('Energy Prices'!$F$19:$CJ$24,MATCH($B99,'Energy Prices'!$C$19:$C$24,0),MATCH(Calc_Option5!CD$6,'Energy Prices'!$F$11:$CJ$11,0))/100000,"")</f>
        <v/>
      </c>
      <c r="CE99" s="61" t="str">
        <f>IFERROR('Data Input - Option 5'!CI89*INDEX('Energy Prices'!$F$19:$CJ$24,MATCH($B99,'Energy Prices'!$C$19:$C$24,0),MATCH(Calc_Option5!CE$6,'Energy Prices'!$F$11:$CJ$11,0))/100000,"")</f>
        <v/>
      </c>
      <c r="CF99" s="61" t="str">
        <f>IFERROR('Data Input - Option 5'!CJ89*INDEX('Energy Prices'!$F$19:$CJ$24,MATCH($B99,'Energy Prices'!$C$19:$C$24,0),MATCH(Calc_Option5!CF$6,'Energy Prices'!$F$11:$CJ$11,0))/100000,"")</f>
        <v/>
      </c>
      <c r="CG99" s="61" t="str">
        <f>IFERROR('Data Input - Option 5'!CK89*INDEX('Energy Prices'!$F$19:$CJ$24,MATCH($B99,'Energy Prices'!$C$19:$C$24,0),MATCH(Calc_Option5!CG$6,'Energy Prices'!$F$11:$CJ$11,0))/100000,"")</f>
        <v/>
      </c>
      <c r="CH99" s="61" t="str">
        <f>IFERROR('Data Input - Option 5'!CL89*INDEX('Energy Prices'!$F$19:$CJ$24,MATCH($B99,'Energy Prices'!$C$19:$C$24,0),MATCH(Calc_Option5!CH$6,'Energy Prices'!$F$11:$CJ$11,0))/100000,"")</f>
        <v/>
      </c>
      <c r="CI99" s="61" t="str">
        <f>IFERROR('Data Input - Option 5'!CM89*INDEX('Energy Prices'!$F$19:$CJ$24,MATCH($B99,'Energy Prices'!$C$19:$C$24,0),MATCH(Calc_Option5!CI$6,'Energy Prices'!$F$11:$CJ$11,0))/100000,"")</f>
        <v/>
      </c>
      <c r="CJ99" s="61" t="str">
        <f>IFERROR('Data Input - Option 5'!CN89*INDEX('Energy Prices'!$F$19:$CJ$24,MATCH($B99,'Energy Prices'!$C$19:$C$24,0),MATCH(Calc_Option5!CJ$6,'Energy Prices'!$F$11:$CJ$11,0))/100000,"")</f>
        <v/>
      </c>
      <c r="CK99" s="61" t="str">
        <f>IFERROR('Data Input - Option 5'!CO89*INDEX('Energy Prices'!$F$19:$CJ$24,MATCH($B99,'Energy Prices'!$C$19:$C$24,0),MATCH(Calc_Option5!CK$6,'Energy Prices'!$F$11:$CJ$11,0))/100000,"")</f>
        <v/>
      </c>
      <c r="CL99" s="61" t="str">
        <f>IFERROR('Data Input - Option 5'!CP89*INDEX('Energy Prices'!$F$19:$CJ$24,MATCH($B99,'Energy Prices'!$C$19:$C$24,0),MATCH(Calc_Option5!CL$6,'Energy Prices'!$F$11:$CJ$11,0))/100000,"")</f>
        <v/>
      </c>
      <c r="CM99" s="61" t="str">
        <f>IFERROR('Data Input - Option 5'!CQ89*INDEX('Energy Prices'!$F$19:$CJ$24,MATCH($B99,'Energy Prices'!$C$19:$C$24,0),MATCH(Calc_Option5!CM$6,'Energy Prices'!$F$11:$CJ$11,0))/100000,"")</f>
        <v/>
      </c>
      <c r="CN99" s="61" t="str">
        <f>IFERROR('Data Input - Option 5'!CR89*INDEX('Energy Prices'!$F$19:$CJ$24,MATCH($B99,'Energy Prices'!$C$19:$C$24,0),MATCH(Calc_Option5!CN$6,'Energy Prices'!$F$11:$CJ$11,0))/100000,"")</f>
        <v/>
      </c>
      <c r="CO99" s="61" t="str">
        <f>IFERROR('Data Input - Option 5'!CS89*INDEX('Energy Prices'!$F$19:$CJ$24,MATCH($B99,'Energy Prices'!$C$19:$C$24,0),MATCH(Calc_Option5!CO$6,'Energy Prices'!$F$11:$CJ$11,0))/100000,"")</f>
        <v/>
      </c>
      <c r="CP99" s="61" t="str">
        <f>IFERROR('Data Input - Option 5'!CT89*INDEX('Energy Prices'!$F$19:$CJ$24,MATCH($B99,'Energy Prices'!$C$19:$C$24,0),MATCH(Calc_Option5!CP$6,'Energy Prices'!$F$11:$CJ$11,0))/100000,"")</f>
        <v/>
      </c>
      <c r="CQ99" s="61" t="str">
        <f>IFERROR('Data Input - Option 5'!CU89*INDEX('Energy Prices'!$F$19:$CJ$24,MATCH($B99,'Energy Prices'!$C$19:$C$24,0),MATCH(Calc_Option5!CQ$6,'Energy Prices'!$F$11:$CJ$11,0))/100000,"")</f>
        <v/>
      </c>
      <c r="CR99" s="61" t="str">
        <f>IFERROR('Data Input - Option 5'!CV89*INDEX('Energy Prices'!$F$19:$CJ$24,MATCH($B99,'Energy Prices'!$C$19:$C$24,0),MATCH(Calc_Option5!CR$6,'Energy Prices'!$F$11:$CJ$11,0))/100000,"")</f>
        <v/>
      </c>
      <c r="CS99" s="61" t="str">
        <f>IFERROR('Data Input - Option 5'!CW89*INDEX('Energy Prices'!$F$19:$CJ$24,MATCH($B99,'Energy Prices'!$C$19:$C$24,0),MATCH(Calc_Option5!CS$6,'Energy Prices'!$F$11:$CJ$11,0))/100000,"")</f>
        <v/>
      </c>
      <c r="CT99" s="61" t="str">
        <f>IFERROR('Data Input - Option 5'!CX89*INDEX('Energy Prices'!$F$19:$CJ$24,MATCH($B99,'Energy Prices'!$C$19:$C$24,0),MATCH(Calc_Option5!CT$6,'Energy Prices'!$F$11:$CJ$11,0))/100000,"")</f>
        <v/>
      </c>
      <c r="CU99" s="61" t="str">
        <f>IFERROR('Data Input - Option 5'!CY89*INDEX('Energy Prices'!$F$19:$CJ$24,MATCH($B99,'Energy Prices'!$C$19:$C$24,0),MATCH(Calc_Option5!CU$6,'Energy Prices'!$F$11:$CJ$11,0))/100000,"")</f>
        <v/>
      </c>
      <c r="CV99" s="61" t="str">
        <f>IFERROR('Data Input - Option 5'!CZ89*INDEX('Energy Prices'!$F$19:$CJ$24,MATCH($B99,'Energy Prices'!$C$19:$C$24,0),MATCH(Calc_Option5!CV$6,'Energy Prices'!$F$11:$CJ$11,0))/100000,"")</f>
        <v/>
      </c>
      <c r="CW99" s="61" t="str">
        <f>IFERROR('Data Input - Option 5'!DA89*INDEX('Energy Prices'!$F$19:$CJ$24,MATCH($B99,'Energy Prices'!$C$19:$C$24,0),MATCH(Calc_Option5!CW$6,'Energy Prices'!$F$11:$CJ$11,0))/100000,"")</f>
        <v/>
      </c>
      <c r="CX99" s="61" t="str">
        <f>IFERROR('Data Input - Option 5'!DB89*INDEX('Energy Prices'!$F$19:$CJ$24,MATCH($B99,'Energy Prices'!$C$19:$C$24,0),MATCH(Calc_Option5!CX$6,'Energy Prices'!$F$11:$CJ$11,0))/100000,"")</f>
        <v/>
      </c>
      <c r="CY99" s="61" t="str">
        <f>IFERROR('Data Input - Option 5'!DC89*INDEX('Energy Prices'!$F$19:$CJ$24,MATCH($B99,'Energy Prices'!$C$19:$C$24,0),MATCH(Calc_Option5!CY$6,'Energy Prices'!$F$11:$CJ$11,0))/100000,"")</f>
        <v/>
      </c>
      <c r="CZ99" s="391"/>
    </row>
    <row r="100" spans="2:104" x14ac:dyDescent="0.25">
      <c r="B100" s="392"/>
      <c r="C100" s="410"/>
      <c r="D100" s="50"/>
      <c r="E100" s="50"/>
      <c r="F100" s="50"/>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0"/>
      <c r="CA100" s="50"/>
      <c r="CB100" s="50"/>
      <c r="CC100" s="50"/>
      <c r="CD100" s="50"/>
      <c r="CE100" s="50"/>
      <c r="CF100" s="50"/>
      <c r="CG100" s="50"/>
      <c r="CH100" s="50"/>
      <c r="CI100" s="50"/>
      <c r="CJ100" s="50"/>
      <c r="CK100" s="50"/>
      <c r="CL100" s="50"/>
      <c r="CM100" s="50"/>
      <c r="CN100" s="50"/>
      <c r="CO100" s="50"/>
      <c r="CP100" s="50"/>
      <c r="CQ100" s="50"/>
      <c r="CR100" s="50"/>
      <c r="CS100" s="50"/>
      <c r="CT100" s="50"/>
      <c r="CU100" s="50"/>
      <c r="CV100" s="50"/>
      <c r="CW100" s="50"/>
      <c r="CX100" s="50"/>
      <c r="CY100" s="50"/>
      <c r="CZ100" s="391"/>
    </row>
    <row r="101" spans="2:104" x14ac:dyDescent="0.25">
      <c r="B101" s="393" t="s">
        <v>302</v>
      </c>
      <c r="C101" s="9" t="s">
        <v>1117</v>
      </c>
      <c r="D101" s="61">
        <f>SUM(D94:D99)*D$7</f>
        <v>0</v>
      </c>
      <c r="E101" s="61">
        <f t="shared" ref="E101:BK101" si="40">SUM(E94:E99)*E$7</f>
        <v>0</v>
      </c>
      <c r="F101" s="61">
        <f t="shared" si="40"/>
        <v>0</v>
      </c>
      <c r="G101" s="61">
        <f t="shared" si="40"/>
        <v>0</v>
      </c>
      <c r="H101" s="61">
        <f t="shared" si="40"/>
        <v>0</v>
      </c>
      <c r="I101" s="61">
        <f t="shared" si="40"/>
        <v>0</v>
      </c>
      <c r="J101" s="61">
        <f t="shared" si="40"/>
        <v>0</v>
      </c>
      <c r="K101" s="61">
        <f t="shared" si="40"/>
        <v>0</v>
      </c>
      <c r="L101" s="61">
        <f t="shared" si="40"/>
        <v>0</v>
      </c>
      <c r="M101" s="61">
        <f t="shared" si="40"/>
        <v>0</v>
      </c>
      <c r="N101" s="61">
        <f t="shared" si="40"/>
        <v>0</v>
      </c>
      <c r="O101" s="61">
        <f t="shared" si="40"/>
        <v>0</v>
      </c>
      <c r="P101" s="61">
        <f t="shared" si="40"/>
        <v>0</v>
      </c>
      <c r="Q101" s="61">
        <f t="shared" si="40"/>
        <v>0</v>
      </c>
      <c r="R101" s="61">
        <f t="shared" si="40"/>
        <v>0</v>
      </c>
      <c r="S101" s="61">
        <f t="shared" si="40"/>
        <v>0</v>
      </c>
      <c r="T101" s="61">
        <f t="shared" si="40"/>
        <v>0</v>
      </c>
      <c r="U101" s="61">
        <f t="shared" si="40"/>
        <v>0</v>
      </c>
      <c r="V101" s="61">
        <f t="shared" si="40"/>
        <v>0</v>
      </c>
      <c r="W101" s="61">
        <f t="shared" si="40"/>
        <v>0</v>
      </c>
      <c r="X101" s="61">
        <f t="shared" si="40"/>
        <v>0</v>
      </c>
      <c r="Y101" s="61">
        <f t="shared" si="40"/>
        <v>0</v>
      </c>
      <c r="Z101" s="61">
        <f t="shared" si="40"/>
        <v>0</v>
      </c>
      <c r="AA101" s="61">
        <f t="shared" si="40"/>
        <v>0</v>
      </c>
      <c r="AB101" s="61">
        <f t="shared" si="40"/>
        <v>0</v>
      </c>
      <c r="AC101" s="61">
        <f t="shared" si="40"/>
        <v>0</v>
      </c>
      <c r="AD101" s="61">
        <f t="shared" si="40"/>
        <v>0</v>
      </c>
      <c r="AE101" s="61">
        <f t="shared" si="40"/>
        <v>0</v>
      </c>
      <c r="AF101" s="61">
        <f t="shared" si="40"/>
        <v>0</v>
      </c>
      <c r="AG101" s="61">
        <f t="shared" si="40"/>
        <v>0</v>
      </c>
      <c r="AH101" s="61">
        <f t="shared" si="40"/>
        <v>0</v>
      </c>
      <c r="AI101" s="61">
        <f t="shared" si="40"/>
        <v>0</v>
      </c>
      <c r="AJ101" s="61">
        <f t="shared" si="40"/>
        <v>0</v>
      </c>
      <c r="AK101" s="61">
        <f t="shared" si="40"/>
        <v>0</v>
      </c>
      <c r="AL101" s="61">
        <f t="shared" si="40"/>
        <v>0</v>
      </c>
      <c r="AM101" s="61">
        <f t="shared" si="40"/>
        <v>0</v>
      </c>
      <c r="AN101" s="61">
        <f t="shared" si="40"/>
        <v>0</v>
      </c>
      <c r="AO101" s="61">
        <f t="shared" si="40"/>
        <v>0</v>
      </c>
      <c r="AP101" s="61">
        <f t="shared" si="40"/>
        <v>0</v>
      </c>
      <c r="AQ101" s="61">
        <f t="shared" si="40"/>
        <v>0</v>
      </c>
      <c r="AR101" s="61">
        <f t="shared" si="40"/>
        <v>0</v>
      </c>
      <c r="AS101" s="61">
        <f t="shared" si="40"/>
        <v>0</v>
      </c>
      <c r="AT101" s="61">
        <f t="shared" si="40"/>
        <v>0</v>
      </c>
      <c r="AU101" s="61">
        <f t="shared" si="40"/>
        <v>0</v>
      </c>
      <c r="AV101" s="61">
        <f t="shared" si="40"/>
        <v>0</v>
      </c>
      <c r="AW101" s="61">
        <f t="shared" si="40"/>
        <v>0</v>
      </c>
      <c r="AX101" s="61">
        <f t="shared" si="40"/>
        <v>0</v>
      </c>
      <c r="AY101" s="61">
        <f t="shared" si="40"/>
        <v>0</v>
      </c>
      <c r="AZ101" s="61">
        <f t="shared" si="40"/>
        <v>0</v>
      </c>
      <c r="BA101" s="61">
        <f t="shared" si="40"/>
        <v>0</v>
      </c>
      <c r="BB101" s="61">
        <f t="shared" si="40"/>
        <v>0</v>
      </c>
      <c r="BC101" s="61">
        <f t="shared" si="40"/>
        <v>0</v>
      </c>
      <c r="BD101" s="61">
        <f t="shared" si="40"/>
        <v>0</v>
      </c>
      <c r="BE101" s="61">
        <f t="shared" si="40"/>
        <v>0</v>
      </c>
      <c r="BF101" s="61">
        <f t="shared" si="40"/>
        <v>0</v>
      </c>
      <c r="BG101" s="61">
        <f t="shared" si="40"/>
        <v>0</v>
      </c>
      <c r="BH101" s="61">
        <f t="shared" si="40"/>
        <v>0</v>
      </c>
      <c r="BI101" s="61">
        <f t="shared" si="40"/>
        <v>0</v>
      </c>
      <c r="BJ101" s="61">
        <f t="shared" si="40"/>
        <v>0</v>
      </c>
      <c r="BK101" s="61">
        <f t="shared" si="40"/>
        <v>0</v>
      </c>
      <c r="BL101" s="61">
        <f t="shared" ref="BL101:CY101" si="41">SUM(BL94:BL99)*BL$7</f>
        <v>0</v>
      </c>
      <c r="BM101" s="61">
        <f t="shared" si="41"/>
        <v>0</v>
      </c>
      <c r="BN101" s="61">
        <f t="shared" si="41"/>
        <v>0</v>
      </c>
      <c r="BO101" s="61">
        <f t="shared" si="41"/>
        <v>0</v>
      </c>
      <c r="BP101" s="61">
        <f t="shared" si="41"/>
        <v>0</v>
      </c>
      <c r="BQ101" s="61">
        <f t="shared" si="41"/>
        <v>0</v>
      </c>
      <c r="BR101" s="61">
        <f t="shared" si="41"/>
        <v>0</v>
      </c>
      <c r="BS101" s="61">
        <f t="shared" si="41"/>
        <v>0</v>
      </c>
      <c r="BT101" s="61">
        <f t="shared" si="41"/>
        <v>0</v>
      </c>
      <c r="BU101" s="61">
        <f t="shared" si="41"/>
        <v>0</v>
      </c>
      <c r="BV101" s="61">
        <f t="shared" si="41"/>
        <v>0</v>
      </c>
      <c r="BW101" s="61">
        <f t="shared" si="41"/>
        <v>0</v>
      </c>
      <c r="BX101" s="61">
        <f t="shared" si="41"/>
        <v>0</v>
      </c>
      <c r="BY101" s="61">
        <f t="shared" si="41"/>
        <v>0</v>
      </c>
      <c r="BZ101" s="61">
        <f t="shared" si="41"/>
        <v>0</v>
      </c>
      <c r="CA101" s="61">
        <f t="shared" si="41"/>
        <v>0</v>
      </c>
      <c r="CB101" s="61">
        <f t="shared" si="41"/>
        <v>0</v>
      </c>
      <c r="CC101" s="61">
        <f t="shared" si="41"/>
        <v>0</v>
      </c>
      <c r="CD101" s="61">
        <f t="shared" si="41"/>
        <v>0</v>
      </c>
      <c r="CE101" s="61">
        <f t="shared" si="41"/>
        <v>0</v>
      </c>
      <c r="CF101" s="61">
        <f t="shared" si="41"/>
        <v>0</v>
      </c>
      <c r="CG101" s="61">
        <f t="shared" si="41"/>
        <v>0</v>
      </c>
      <c r="CH101" s="61">
        <f t="shared" si="41"/>
        <v>0</v>
      </c>
      <c r="CI101" s="61">
        <f t="shared" si="41"/>
        <v>0</v>
      </c>
      <c r="CJ101" s="61">
        <f t="shared" si="41"/>
        <v>0</v>
      </c>
      <c r="CK101" s="61">
        <f t="shared" si="41"/>
        <v>0</v>
      </c>
      <c r="CL101" s="61">
        <f t="shared" si="41"/>
        <v>0</v>
      </c>
      <c r="CM101" s="61">
        <f t="shared" si="41"/>
        <v>0</v>
      </c>
      <c r="CN101" s="61">
        <f t="shared" si="41"/>
        <v>0</v>
      </c>
      <c r="CO101" s="61">
        <f t="shared" si="41"/>
        <v>0</v>
      </c>
      <c r="CP101" s="61">
        <f t="shared" si="41"/>
        <v>0</v>
      </c>
      <c r="CQ101" s="61">
        <f t="shared" si="41"/>
        <v>0</v>
      </c>
      <c r="CR101" s="61">
        <f t="shared" si="41"/>
        <v>0</v>
      </c>
      <c r="CS101" s="61">
        <f t="shared" si="41"/>
        <v>0</v>
      </c>
      <c r="CT101" s="61">
        <f t="shared" si="41"/>
        <v>0</v>
      </c>
      <c r="CU101" s="61">
        <f t="shared" si="41"/>
        <v>0</v>
      </c>
      <c r="CV101" s="61">
        <f t="shared" si="41"/>
        <v>0</v>
      </c>
      <c r="CW101" s="61">
        <f t="shared" si="41"/>
        <v>0</v>
      </c>
      <c r="CX101" s="61">
        <f t="shared" si="41"/>
        <v>0</v>
      </c>
      <c r="CY101" s="61">
        <f t="shared" si="41"/>
        <v>0</v>
      </c>
      <c r="CZ101" s="391"/>
    </row>
    <row r="102" spans="2:104" x14ac:dyDescent="0.25">
      <c r="B102" s="392"/>
      <c r="C102" s="390"/>
      <c r="D102" s="50"/>
      <c r="E102" s="50"/>
      <c r="F102" s="50"/>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0"/>
      <c r="CA102" s="50"/>
      <c r="CB102" s="50"/>
      <c r="CC102" s="50"/>
      <c r="CD102" s="50"/>
      <c r="CE102" s="50"/>
      <c r="CF102" s="50"/>
      <c r="CG102" s="50"/>
      <c r="CH102" s="50"/>
      <c r="CI102" s="50"/>
      <c r="CJ102" s="50"/>
      <c r="CK102" s="50"/>
      <c r="CL102" s="50"/>
      <c r="CM102" s="50"/>
      <c r="CN102" s="50"/>
      <c r="CO102" s="50"/>
      <c r="CP102" s="50"/>
      <c r="CQ102" s="50"/>
      <c r="CR102" s="50"/>
      <c r="CS102" s="50"/>
      <c r="CT102" s="50"/>
      <c r="CU102" s="50"/>
      <c r="CV102" s="50"/>
      <c r="CW102" s="50"/>
      <c r="CX102" s="50"/>
      <c r="CY102" s="50"/>
      <c r="CZ102" s="391"/>
    </row>
    <row r="103" spans="2:104" x14ac:dyDescent="0.25">
      <c r="B103" s="389" t="s">
        <v>168</v>
      </c>
      <c r="C103" s="390"/>
      <c r="D103" s="50"/>
      <c r="E103" s="50"/>
      <c r="F103" s="50"/>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0"/>
      <c r="CA103" s="50"/>
      <c r="CB103" s="50"/>
      <c r="CC103" s="50"/>
      <c r="CD103" s="50"/>
      <c r="CE103" s="50"/>
      <c r="CF103" s="50"/>
      <c r="CG103" s="50"/>
      <c r="CH103" s="50"/>
      <c r="CI103" s="50"/>
      <c r="CJ103" s="50"/>
      <c r="CK103" s="50"/>
      <c r="CL103" s="50"/>
      <c r="CM103" s="50"/>
      <c r="CN103" s="50"/>
      <c r="CO103" s="50"/>
      <c r="CP103" s="50"/>
      <c r="CQ103" s="50"/>
      <c r="CR103" s="50"/>
      <c r="CS103" s="50"/>
      <c r="CT103" s="50"/>
      <c r="CU103" s="50"/>
      <c r="CV103" s="50"/>
      <c r="CW103" s="50"/>
      <c r="CX103" s="50"/>
      <c r="CY103" s="50"/>
      <c r="CZ103" s="391"/>
    </row>
    <row r="104" spans="2:104" x14ac:dyDescent="0.25">
      <c r="B104" s="406">
        <f t="shared" ref="B104:B109" si="42">B61</f>
        <v>0</v>
      </c>
      <c r="C104" s="9" t="s">
        <v>1117</v>
      </c>
      <c r="D104" s="59" t="str">
        <f>IFERROR(IF(OR($C$110=FALSE,LEFT($B104,3)&lt;&gt;"NOX"),D53*INDEX('Damage costs'!$X$18:$X$70,MATCH($B104,'Damage costs'!$C$18:$C$70,0))/1000,D53*INDEX('Damage costs'!$AB$18:$AB$70,MATCH($B104,'Damage costs'!$C$18:$C$70,0))/1000),"")</f>
        <v/>
      </c>
      <c r="E104" s="59" t="str">
        <f>IFERROR(IF(OR($C$110=FALSE,LEFT($B104,3)&lt;&gt;"NOX"),E53*INDEX('Damage costs'!$X$18:$X$70,MATCH($B104,'Damage costs'!$C$18:$C$70,0))/1000,E53*INDEX('Damage costs'!$AB$18:$AB$70,MATCH($B104,'Damage costs'!$C$18:$C$70,0))/1000),"")</f>
        <v/>
      </c>
      <c r="F104" s="59" t="str">
        <f>IFERROR(IF(OR($C$110=FALSE,LEFT($B104,3)&lt;&gt;"NOX"),F53*INDEX('Damage costs'!$X$18:$X$70,MATCH($B104,'Damage costs'!$C$18:$C$70,0))/1000,F53*INDEX('Damage costs'!$AB$18:$AB$70,MATCH($B104,'Damage costs'!$C$18:$C$70,0))/1000),"")</f>
        <v/>
      </c>
      <c r="G104" s="59" t="str">
        <f>IFERROR(IF(OR($C$110=FALSE,LEFT($B104,3)&lt;&gt;"NOX"),G53*INDEX('Damage costs'!$X$18:$X$70,MATCH($B104,'Damage costs'!$C$18:$C$70,0))/1000,G53*INDEX('Damage costs'!$AB$18:$AB$70,MATCH($B104,'Damage costs'!$C$18:$C$70,0))/1000),"")</f>
        <v/>
      </c>
      <c r="H104" s="59" t="str">
        <f>IFERROR(IF(OR($C$110=FALSE,LEFT($B104,3)&lt;&gt;"NOX"),H53*INDEX('Damage costs'!$X$18:$X$70,MATCH($B104,'Damage costs'!$C$18:$C$70,0))/1000,H53*INDEX('Damage costs'!$AB$18:$AB$70,MATCH($B104,'Damage costs'!$C$18:$C$70,0))/1000),"")</f>
        <v/>
      </c>
      <c r="I104" s="59" t="str">
        <f>IFERROR(IF(OR($C$110=FALSE,LEFT($B104,3)&lt;&gt;"NOX"),I53*INDEX('Damage costs'!$X$18:$X$70,MATCH($B104,'Damage costs'!$C$18:$C$70,0))/1000,I53*INDEX('Damage costs'!$AB$18:$AB$70,MATCH($B104,'Damage costs'!$C$18:$C$70,0))/1000),"")</f>
        <v/>
      </c>
      <c r="J104" s="59" t="str">
        <f>IFERROR(IF(OR($C$110=FALSE,LEFT($B104,3)&lt;&gt;"NOX"),J53*INDEX('Damage costs'!$X$18:$X$70,MATCH($B104,'Damage costs'!$C$18:$C$70,0))/1000,J53*INDEX('Damage costs'!$AB$18:$AB$70,MATCH($B104,'Damage costs'!$C$18:$C$70,0))/1000),"")</f>
        <v/>
      </c>
      <c r="K104" s="59" t="str">
        <f>IFERROR(IF(OR($C$110=FALSE,LEFT($B104,3)&lt;&gt;"NOX"),K53*INDEX('Damage costs'!$X$18:$X$70,MATCH($B104,'Damage costs'!$C$18:$C$70,0))/1000,K53*INDEX('Damage costs'!$AB$18:$AB$70,MATCH($B104,'Damage costs'!$C$18:$C$70,0))/1000),"")</f>
        <v/>
      </c>
      <c r="L104" s="59" t="str">
        <f>IFERROR(IF(OR($C$110=FALSE,LEFT($B104,3)&lt;&gt;"NOX"),L53*INDEX('Damage costs'!$X$18:$X$70,MATCH($B104,'Damage costs'!$C$18:$C$70,0))/1000,L53*INDEX('Damage costs'!$AB$18:$AB$70,MATCH($B104,'Damage costs'!$C$18:$C$70,0))/1000),"")</f>
        <v/>
      </c>
      <c r="M104" s="59" t="str">
        <f>IFERROR(IF(OR($C$110=FALSE,LEFT($B104,3)&lt;&gt;"NOX"),M53*INDEX('Damage costs'!$X$18:$X$70,MATCH($B104,'Damage costs'!$C$18:$C$70,0))/1000,M53*INDEX('Damage costs'!$AB$18:$AB$70,MATCH($B104,'Damage costs'!$C$18:$C$70,0))/1000),"")</f>
        <v/>
      </c>
      <c r="N104" s="59" t="str">
        <f>IFERROR(IF(OR($C$110=FALSE,LEFT($B104,3)&lt;&gt;"NOX"),N53*INDEX('Damage costs'!$X$18:$X$70,MATCH($B104,'Damage costs'!$C$18:$C$70,0))/1000,N53*INDEX('Damage costs'!$AB$18:$AB$70,MATCH($B104,'Damage costs'!$C$18:$C$70,0))/1000),"")</f>
        <v/>
      </c>
      <c r="O104" s="59" t="str">
        <f>IFERROR(IF(OR($C$110=FALSE,LEFT($B104,3)&lt;&gt;"NOX"),O53*INDEX('Damage costs'!$X$18:$X$70,MATCH($B104,'Damage costs'!$C$18:$C$70,0))/1000,O53*INDEX('Damage costs'!$AB$18:$AB$70,MATCH($B104,'Damage costs'!$C$18:$C$70,0))/1000),"")</f>
        <v/>
      </c>
      <c r="P104" s="59" t="str">
        <f>IFERROR(IF(OR($C$110=FALSE,LEFT($B104,3)&lt;&gt;"NOX"),P53*INDEX('Damage costs'!$X$18:$X$70,MATCH($B104,'Damage costs'!$C$18:$C$70,0))/1000,P53*INDEX('Damage costs'!$AB$18:$AB$70,MATCH($B104,'Damage costs'!$C$18:$C$70,0))/1000),"")</f>
        <v/>
      </c>
      <c r="Q104" s="59" t="str">
        <f>IFERROR(IF(OR($C$110=FALSE,LEFT($B104,3)&lt;&gt;"NOX"),Q53*INDEX('Damage costs'!$X$18:$X$70,MATCH($B104,'Damage costs'!$C$18:$C$70,0))/1000,Q53*INDEX('Damage costs'!$AB$18:$AB$70,MATCH($B104,'Damage costs'!$C$18:$C$70,0))/1000),"")</f>
        <v/>
      </c>
      <c r="R104" s="59" t="str">
        <f>IFERROR(IF(OR($C$110=FALSE,LEFT($B104,3)&lt;&gt;"NOX"),R53*INDEX('Damage costs'!$X$18:$X$70,MATCH($B104,'Damage costs'!$C$18:$C$70,0))/1000,R53*INDEX('Damage costs'!$AB$18:$AB$70,MATCH($B104,'Damage costs'!$C$18:$C$70,0))/1000),"")</f>
        <v/>
      </c>
      <c r="S104" s="59" t="str">
        <f>IFERROR(IF(OR($C$110=FALSE,LEFT($B104,3)&lt;&gt;"NOX"),S53*INDEX('Damage costs'!$X$18:$X$70,MATCH($B104,'Damage costs'!$C$18:$C$70,0))/1000,S53*INDEX('Damage costs'!$AB$18:$AB$70,MATCH($B104,'Damage costs'!$C$18:$C$70,0))/1000),"")</f>
        <v/>
      </c>
      <c r="T104" s="59" t="str">
        <f>IFERROR(IF(OR($C$110=FALSE,LEFT($B104,3)&lt;&gt;"NOX"),T53*INDEX('Damage costs'!$X$18:$X$70,MATCH($B104,'Damage costs'!$C$18:$C$70,0))/1000,T53*INDEX('Damage costs'!$AB$18:$AB$70,MATCH($B104,'Damage costs'!$C$18:$C$70,0))/1000),"")</f>
        <v/>
      </c>
      <c r="U104" s="59" t="str">
        <f>IFERROR(IF(OR($C$110=FALSE,LEFT($B104,3)&lt;&gt;"NOX"),U53*INDEX('Damage costs'!$X$18:$X$70,MATCH($B104,'Damage costs'!$C$18:$C$70,0))/1000,U53*INDEX('Damage costs'!$AB$18:$AB$70,MATCH($B104,'Damage costs'!$C$18:$C$70,0))/1000),"")</f>
        <v/>
      </c>
      <c r="V104" s="59" t="str">
        <f>IFERROR(IF(OR($C$110=FALSE,LEFT($B104,3)&lt;&gt;"NOX"),V53*INDEX('Damage costs'!$X$18:$X$70,MATCH($B104,'Damage costs'!$C$18:$C$70,0))/1000,V53*INDEX('Damage costs'!$AB$18:$AB$70,MATCH($B104,'Damage costs'!$C$18:$C$70,0))/1000),"")</f>
        <v/>
      </c>
      <c r="W104" s="59" t="str">
        <f>IFERROR(IF(OR($C$110=FALSE,LEFT($B104,3)&lt;&gt;"NOX"),W53*INDEX('Damage costs'!$X$18:$X$70,MATCH($B104,'Damage costs'!$C$18:$C$70,0))/1000,W53*INDEX('Damage costs'!$AB$18:$AB$70,MATCH($B104,'Damage costs'!$C$18:$C$70,0))/1000),"")</f>
        <v/>
      </c>
      <c r="X104" s="59" t="str">
        <f>IFERROR(IF(OR($C$110=FALSE,LEFT($B104,3)&lt;&gt;"NOX"),X53*INDEX('Damage costs'!$X$18:$X$70,MATCH($B104,'Damage costs'!$C$18:$C$70,0))/1000,X53*INDEX('Damage costs'!$AB$18:$AB$70,MATCH($B104,'Damage costs'!$C$18:$C$70,0))/1000),"")</f>
        <v/>
      </c>
      <c r="Y104" s="59" t="str">
        <f>IFERROR(IF(OR($C$110=FALSE,LEFT($B104,3)&lt;&gt;"NOX"),Y53*INDEX('Damage costs'!$X$18:$X$70,MATCH($B104,'Damage costs'!$C$18:$C$70,0))/1000,Y53*INDEX('Damage costs'!$AB$18:$AB$70,MATCH($B104,'Damage costs'!$C$18:$C$70,0))/1000),"")</f>
        <v/>
      </c>
      <c r="Z104" s="59" t="str">
        <f>IFERROR(IF(OR($C$110=FALSE,LEFT($B104,3)&lt;&gt;"NOX"),Z53*INDEX('Damage costs'!$X$18:$X$70,MATCH($B104,'Damage costs'!$C$18:$C$70,0))/1000,Z53*INDEX('Damage costs'!$AB$18:$AB$70,MATCH($B104,'Damage costs'!$C$18:$C$70,0))/1000),"")</f>
        <v/>
      </c>
      <c r="AA104" s="59" t="str">
        <f>IFERROR(IF(OR($C$110=FALSE,LEFT($B104,3)&lt;&gt;"NOX"),AA53*INDEX('Damage costs'!$X$18:$X$70,MATCH($B104,'Damage costs'!$C$18:$C$70,0))/1000,AA53*INDEX('Damage costs'!$AB$18:$AB$70,MATCH($B104,'Damage costs'!$C$18:$C$70,0))/1000),"")</f>
        <v/>
      </c>
      <c r="AB104" s="59" t="str">
        <f>IFERROR(IF(OR($C$110=FALSE,LEFT($B104,3)&lt;&gt;"NOX"),AB53*INDEX('Damage costs'!$X$18:$X$70,MATCH($B104,'Damage costs'!$C$18:$C$70,0))/1000,AB53*INDEX('Damage costs'!$AB$18:$AB$70,MATCH($B104,'Damage costs'!$C$18:$C$70,0))/1000),"")</f>
        <v/>
      </c>
      <c r="AC104" s="59" t="str">
        <f>IFERROR(IF(OR($C$110=FALSE,LEFT($B104,3)&lt;&gt;"NOX"),AC53*INDEX('Damage costs'!$X$18:$X$70,MATCH($B104,'Damage costs'!$C$18:$C$70,0))/1000,AC53*INDEX('Damage costs'!$AB$18:$AB$70,MATCH($B104,'Damage costs'!$C$18:$C$70,0))/1000),"")</f>
        <v/>
      </c>
      <c r="AD104" s="59" t="str">
        <f>IFERROR(IF(OR($C$110=FALSE,LEFT($B104,3)&lt;&gt;"NOX"),AD53*INDEX('Damage costs'!$X$18:$X$70,MATCH($B104,'Damage costs'!$C$18:$C$70,0))/1000,AD53*INDEX('Damage costs'!$AB$18:$AB$70,MATCH($B104,'Damage costs'!$C$18:$C$70,0))/1000),"")</f>
        <v/>
      </c>
      <c r="AE104" s="59" t="str">
        <f>IFERROR(IF(OR($C$110=FALSE,LEFT($B104,3)&lt;&gt;"NOX"),AE53*INDEX('Damage costs'!$X$18:$X$70,MATCH($B104,'Damage costs'!$C$18:$C$70,0))/1000,AE53*INDEX('Damage costs'!$AB$18:$AB$70,MATCH($B104,'Damage costs'!$C$18:$C$70,0))/1000),"")</f>
        <v/>
      </c>
      <c r="AF104" s="59" t="str">
        <f>IFERROR(IF(OR($C$110=FALSE,LEFT($B104,3)&lt;&gt;"NOX"),AF53*INDEX('Damage costs'!$X$18:$X$70,MATCH($B104,'Damage costs'!$C$18:$C$70,0))/1000,AF53*INDEX('Damage costs'!$AB$18:$AB$70,MATCH($B104,'Damage costs'!$C$18:$C$70,0))/1000),"")</f>
        <v/>
      </c>
      <c r="AG104" s="59" t="str">
        <f>IFERROR(IF(OR($C$110=FALSE,LEFT($B104,3)&lt;&gt;"NOX"),AG53*INDEX('Damage costs'!$X$18:$X$70,MATCH($B104,'Damage costs'!$C$18:$C$70,0))/1000,AG53*INDEX('Damage costs'!$AB$18:$AB$70,MATCH($B104,'Damage costs'!$C$18:$C$70,0))/1000),"")</f>
        <v/>
      </c>
      <c r="AH104" s="59" t="str">
        <f>IFERROR(IF(OR($C$110=FALSE,LEFT($B104,3)&lt;&gt;"NOX"),AH53*INDEX('Damage costs'!$X$18:$X$70,MATCH($B104,'Damage costs'!$C$18:$C$70,0))/1000,AH53*INDEX('Damage costs'!$AB$18:$AB$70,MATCH($B104,'Damage costs'!$C$18:$C$70,0))/1000),"")</f>
        <v/>
      </c>
      <c r="AI104" s="59" t="str">
        <f>IFERROR(IF(OR($C$110=FALSE,LEFT($B104,3)&lt;&gt;"NOX"),AI53*INDEX('Damage costs'!$X$18:$X$70,MATCH($B104,'Damage costs'!$C$18:$C$70,0))/1000,AI53*INDEX('Damage costs'!$AB$18:$AB$70,MATCH($B104,'Damage costs'!$C$18:$C$70,0))/1000),"")</f>
        <v/>
      </c>
      <c r="AJ104" s="59" t="str">
        <f>IFERROR(IF(OR($C$110=FALSE,LEFT($B104,3)&lt;&gt;"NOX"),AJ53*INDEX('Damage costs'!$X$18:$X$70,MATCH($B104,'Damage costs'!$C$18:$C$70,0))/1000,AJ53*INDEX('Damage costs'!$AB$18:$AB$70,MATCH($B104,'Damage costs'!$C$18:$C$70,0))/1000),"")</f>
        <v/>
      </c>
      <c r="AK104" s="59" t="str">
        <f>IFERROR(IF(OR($C$110=FALSE,LEFT($B104,3)&lt;&gt;"NOX"),AK53*INDEX('Damage costs'!$X$18:$X$70,MATCH($B104,'Damage costs'!$C$18:$C$70,0))/1000,AK53*INDEX('Damage costs'!$AB$18:$AB$70,MATCH($B104,'Damage costs'!$C$18:$C$70,0))/1000),"")</f>
        <v/>
      </c>
      <c r="AL104" s="59" t="str">
        <f>IFERROR(IF(OR($C$110=FALSE,LEFT($B104,3)&lt;&gt;"NOX"),AL53*INDEX('Damage costs'!$X$18:$X$70,MATCH($B104,'Damage costs'!$C$18:$C$70,0))/1000,AL53*INDEX('Damage costs'!$AB$18:$AB$70,MATCH($B104,'Damage costs'!$C$18:$C$70,0))/1000),"")</f>
        <v/>
      </c>
      <c r="AM104" s="59" t="str">
        <f>IFERROR(IF(OR($C$110=FALSE,LEFT($B104,3)&lt;&gt;"NOX"),AM53*INDEX('Damage costs'!$X$18:$X$70,MATCH($B104,'Damage costs'!$C$18:$C$70,0))/1000,AM53*INDEX('Damage costs'!$AB$18:$AB$70,MATCH($B104,'Damage costs'!$C$18:$C$70,0))/1000),"")</f>
        <v/>
      </c>
      <c r="AN104" s="59" t="str">
        <f>IFERROR(IF(OR($C$110=FALSE,LEFT($B104,3)&lt;&gt;"NOX"),AN53*INDEX('Damage costs'!$X$18:$X$70,MATCH($B104,'Damage costs'!$C$18:$C$70,0))/1000,AN53*INDEX('Damage costs'!$AB$18:$AB$70,MATCH($B104,'Damage costs'!$C$18:$C$70,0))/1000),"")</f>
        <v/>
      </c>
      <c r="AO104" s="59" t="str">
        <f>IFERROR(IF(OR($C$110=FALSE,LEFT($B104,3)&lt;&gt;"NOX"),AO53*INDEX('Damage costs'!$X$18:$X$70,MATCH($B104,'Damage costs'!$C$18:$C$70,0))/1000,AO53*INDEX('Damage costs'!$AB$18:$AB$70,MATCH($B104,'Damage costs'!$C$18:$C$70,0))/1000),"")</f>
        <v/>
      </c>
      <c r="AP104" s="59" t="str">
        <f>IFERROR(IF(OR($C$110=FALSE,LEFT($B104,3)&lt;&gt;"NOX"),AP53*INDEX('Damage costs'!$X$18:$X$70,MATCH($B104,'Damage costs'!$C$18:$C$70,0))/1000,AP53*INDEX('Damage costs'!$AB$18:$AB$70,MATCH($B104,'Damage costs'!$C$18:$C$70,0))/1000),"")</f>
        <v/>
      </c>
      <c r="AQ104" s="59" t="str">
        <f>IFERROR(IF(OR($C$110=FALSE,LEFT($B104,3)&lt;&gt;"NOX"),AQ53*INDEX('Damage costs'!$X$18:$X$70,MATCH($B104,'Damage costs'!$C$18:$C$70,0))/1000,AQ53*INDEX('Damage costs'!$AB$18:$AB$70,MATCH($B104,'Damage costs'!$C$18:$C$70,0))/1000),"")</f>
        <v/>
      </c>
      <c r="AR104" s="59" t="str">
        <f>IFERROR(IF(OR($C$110=FALSE,LEFT($B104,3)&lt;&gt;"NOX"),AR53*INDEX('Damage costs'!$X$18:$X$70,MATCH($B104,'Damage costs'!$C$18:$C$70,0))/1000,AR53*INDEX('Damage costs'!$AB$18:$AB$70,MATCH($B104,'Damage costs'!$C$18:$C$70,0))/1000),"")</f>
        <v/>
      </c>
      <c r="AS104" s="59" t="str">
        <f>IFERROR(IF(OR($C$110=FALSE,LEFT($B104,3)&lt;&gt;"NOX"),AS53*INDEX('Damage costs'!$X$18:$X$70,MATCH($B104,'Damage costs'!$C$18:$C$70,0))/1000,AS53*INDEX('Damage costs'!$AB$18:$AB$70,MATCH($B104,'Damage costs'!$C$18:$C$70,0))/1000),"")</f>
        <v/>
      </c>
      <c r="AT104" s="59" t="str">
        <f>IFERROR(IF(OR($C$110=FALSE,LEFT($B104,3)&lt;&gt;"NOX"),AT53*INDEX('Damage costs'!$X$18:$X$70,MATCH($B104,'Damage costs'!$C$18:$C$70,0))/1000,AT53*INDEX('Damage costs'!$AB$18:$AB$70,MATCH($B104,'Damage costs'!$C$18:$C$70,0))/1000),"")</f>
        <v/>
      </c>
      <c r="AU104" s="59" t="str">
        <f>IFERROR(IF(OR($C$110=FALSE,LEFT($B104,3)&lt;&gt;"NOX"),AU53*INDEX('Damage costs'!$X$18:$X$70,MATCH($B104,'Damage costs'!$C$18:$C$70,0))/1000,AU53*INDEX('Damage costs'!$AB$18:$AB$70,MATCH($B104,'Damage costs'!$C$18:$C$70,0))/1000),"")</f>
        <v/>
      </c>
      <c r="AV104" s="59" t="str">
        <f>IFERROR(IF(OR($C$110=FALSE,LEFT($B104,3)&lt;&gt;"NOX"),AV53*INDEX('Damage costs'!$X$18:$X$70,MATCH($B104,'Damage costs'!$C$18:$C$70,0))/1000,AV53*INDEX('Damage costs'!$AB$18:$AB$70,MATCH($B104,'Damage costs'!$C$18:$C$70,0))/1000),"")</f>
        <v/>
      </c>
      <c r="AW104" s="59" t="str">
        <f>IFERROR(IF(OR($C$110=FALSE,LEFT($B104,3)&lt;&gt;"NOX"),AW53*INDEX('Damage costs'!$X$18:$X$70,MATCH($B104,'Damage costs'!$C$18:$C$70,0))/1000,AW53*INDEX('Damage costs'!$AB$18:$AB$70,MATCH($B104,'Damage costs'!$C$18:$C$70,0))/1000),"")</f>
        <v/>
      </c>
      <c r="AX104" s="59" t="str">
        <f>IFERROR(IF(OR($C$110=FALSE,LEFT($B104,3)&lt;&gt;"NOX"),AX53*INDEX('Damage costs'!$X$18:$X$70,MATCH($B104,'Damage costs'!$C$18:$C$70,0))/1000,AX53*INDEX('Damage costs'!$AB$18:$AB$70,MATCH($B104,'Damage costs'!$C$18:$C$70,0))/1000),"")</f>
        <v/>
      </c>
      <c r="AY104" s="59" t="str">
        <f>IFERROR(IF(OR($C$110=FALSE,LEFT($B104,3)&lt;&gt;"NOX"),AY53*INDEX('Damage costs'!$X$18:$X$70,MATCH($B104,'Damage costs'!$C$18:$C$70,0))/1000,AY53*INDEX('Damage costs'!$AB$18:$AB$70,MATCH($B104,'Damage costs'!$C$18:$C$70,0))/1000),"")</f>
        <v/>
      </c>
      <c r="AZ104" s="59" t="str">
        <f>IFERROR(IF(OR($C$110=FALSE,LEFT($B104,3)&lt;&gt;"NOX"),AZ53*INDEX('Damage costs'!$X$18:$X$70,MATCH($B104,'Damage costs'!$C$18:$C$70,0))/1000,AZ53*INDEX('Damage costs'!$AB$18:$AB$70,MATCH($B104,'Damage costs'!$C$18:$C$70,0))/1000),"")</f>
        <v/>
      </c>
      <c r="BA104" s="59" t="str">
        <f>IFERROR(IF(OR($C$110=FALSE,LEFT($B104,3)&lt;&gt;"NOX"),BA53*INDEX('Damage costs'!$X$18:$X$70,MATCH($B104,'Damage costs'!$C$18:$C$70,0))/1000,BA53*INDEX('Damage costs'!$AB$18:$AB$70,MATCH($B104,'Damage costs'!$C$18:$C$70,0))/1000),"")</f>
        <v/>
      </c>
      <c r="BB104" s="59" t="str">
        <f>IFERROR(IF(OR($C$110=FALSE,LEFT($B104,3)&lt;&gt;"NOX"),BB53*INDEX('Damage costs'!$X$18:$X$70,MATCH($B104,'Damage costs'!$C$18:$C$70,0))/1000,BB53*INDEX('Damage costs'!$AB$18:$AB$70,MATCH($B104,'Damage costs'!$C$18:$C$70,0))/1000),"")</f>
        <v/>
      </c>
      <c r="BC104" s="59" t="str">
        <f>IFERROR(IF(OR($C$110=FALSE,LEFT($B104,3)&lt;&gt;"NOX"),BC53*INDEX('Damage costs'!$X$18:$X$70,MATCH($B104,'Damage costs'!$C$18:$C$70,0))/1000,BC53*INDEX('Damage costs'!$AB$18:$AB$70,MATCH($B104,'Damage costs'!$C$18:$C$70,0))/1000),"")</f>
        <v/>
      </c>
      <c r="BD104" s="59" t="str">
        <f>IFERROR(IF(OR($C$110=FALSE,LEFT($B104,3)&lt;&gt;"NOX"),BD53*INDEX('Damage costs'!$X$18:$X$70,MATCH($B104,'Damage costs'!$C$18:$C$70,0))/1000,BD53*INDEX('Damage costs'!$AB$18:$AB$70,MATCH($B104,'Damage costs'!$C$18:$C$70,0))/1000),"")</f>
        <v/>
      </c>
      <c r="BE104" s="59" t="str">
        <f>IFERROR(IF(OR($C$110=FALSE,LEFT($B104,3)&lt;&gt;"NOX"),BE53*INDEX('Damage costs'!$X$18:$X$70,MATCH($B104,'Damage costs'!$C$18:$C$70,0))/1000,BE53*INDEX('Damage costs'!$AB$18:$AB$70,MATCH($B104,'Damage costs'!$C$18:$C$70,0))/1000),"")</f>
        <v/>
      </c>
      <c r="BF104" s="59" t="str">
        <f>IFERROR(IF(OR($C$110=FALSE,LEFT($B104,3)&lt;&gt;"NOX"),BF53*INDEX('Damage costs'!$X$18:$X$70,MATCH($B104,'Damage costs'!$C$18:$C$70,0))/1000,BF53*INDEX('Damage costs'!$AB$18:$AB$70,MATCH($B104,'Damage costs'!$C$18:$C$70,0))/1000),"")</f>
        <v/>
      </c>
      <c r="BG104" s="59" t="str">
        <f>IFERROR(IF(OR($C$110=FALSE,LEFT($B104,3)&lt;&gt;"NOX"),BG53*INDEX('Damage costs'!$X$18:$X$70,MATCH($B104,'Damage costs'!$C$18:$C$70,0))/1000,BG53*INDEX('Damage costs'!$AB$18:$AB$70,MATCH($B104,'Damage costs'!$C$18:$C$70,0))/1000),"")</f>
        <v/>
      </c>
      <c r="BH104" s="59" t="str">
        <f>IFERROR(IF(OR($C$110=FALSE,LEFT($B104,3)&lt;&gt;"NOX"),BH53*INDEX('Damage costs'!$X$18:$X$70,MATCH($B104,'Damage costs'!$C$18:$C$70,0))/1000,BH53*INDEX('Damage costs'!$AB$18:$AB$70,MATCH($B104,'Damage costs'!$C$18:$C$70,0))/1000),"")</f>
        <v/>
      </c>
      <c r="BI104" s="59" t="str">
        <f>IFERROR(IF(OR($C$110=FALSE,LEFT($B104,3)&lt;&gt;"NOX"),BI53*INDEX('Damage costs'!$X$18:$X$70,MATCH($B104,'Damage costs'!$C$18:$C$70,0))/1000,BI53*INDEX('Damage costs'!$AB$18:$AB$70,MATCH($B104,'Damage costs'!$C$18:$C$70,0))/1000),"")</f>
        <v/>
      </c>
      <c r="BJ104" s="59" t="str">
        <f>IFERROR(IF(OR($C$110=FALSE,LEFT($B104,3)&lt;&gt;"NOX"),BJ53*INDEX('Damage costs'!$X$18:$X$70,MATCH($B104,'Damage costs'!$C$18:$C$70,0))/1000,BJ53*INDEX('Damage costs'!$AB$18:$AB$70,MATCH($B104,'Damage costs'!$C$18:$C$70,0))/1000),"")</f>
        <v/>
      </c>
      <c r="BK104" s="59" t="str">
        <f>IFERROR(IF(OR($C$110=FALSE,LEFT($B104,3)&lt;&gt;"NOX"),BK53*INDEX('Damage costs'!$X$18:$X$70,MATCH($B104,'Damage costs'!$C$18:$C$70,0))/1000,BK53*INDEX('Damage costs'!$AB$18:$AB$70,MATCH($B104,'Damage costs'!$C$18:$C$70,0))/1000),"")</f>
        <v/>
      </c>
      <c r="BL104" s="59" t="str">
        <f>IFERROR(IF(OR($C$110=FALSE,LEFT($B104,3)&lt;&gt;"NOX"),BL53*INDEX('Damage costs'!$X$18:$X$70,MATCH($B104,'Damage costs'!$C$18:$C$70,0))/1000,BL53*INDEX('Damage costs'!$AB$18:$AB$70,MATCH($B104,'Damage costs'!$C$18:$C$70,0))/1000),"")</f>
        <v/>
      </c>
      <c r="BM104" s="59" t="str">
        <f>IFERROR(IF(OR($C$110=FALSE,LEFT($B104,3)&lt;&gt;"NOX"),BM53*INDEX('Damage costs'!$X$18:$X$70,MATCH($B104,'Damage costs'!$C$18:$C$70,0))/1000,BM53*INDEX('Damage costs'!$AB$18:$AB$70,MATCH($B104,'Damage costs'!$C$18:$C$70,0))/1000),"")</f>
        <v/>
      </c>
      <c r="BN104" s="59" t="str">
        <f>IFERROR(IF(OR($C$110=FALSE,LEFT($B104,3)&lt;&gt;"NOX"),BN53*INDEX('Damage costs'!$X$18:$X$70,MATCH($B104,'Damage costs'!$C$18:$C$70,0))/1000,BN53*INDEX('Damage costs'!$AB$18:$AB$70,MATCH($B104,'Damage costs'!$C$18:$C$70,0))/1000),"")</f>
        <v/>
      </c>
      <c r="BO104" s="59" t="str">
        <f>IFERROR(IF(OR($C$110=FALSE,LEFT($B104,3)&lt;&gt;"NOX"),BO53*INDEX('Damage costs'!$X$18:$X$70,MATCH($B104,'Damage costs'!$C$18:$C$70,0))/1000,BO53*INDEX('Damage costs'!$AB$18:$AB$70,MATCH($B104,'Damage costs'!$C$18:$C$70,0))/1000),"")</f>
        <v/>
      </c>
      <c r="BP104" s="59" t="str">
        <f>IFERROR(IF(OR($C$110=FALSE,LEFT($B104,3)&lt;&gt;"NOX"),BP53*INDEX('Damage costs'!$X$18:$X$70,MATCH($B104,'Damage costs'!$C$18:$C$70,0))/1000,BP53*INDEX('Damage costs'!$AB$18:$AB$70,MATCH($B104,'Damage costs'!$C$18:$C$70,0))/1000),"")</f>
        <v/>
      </c>
      <c r="BQ104" s="59" t="str">
        <f>IFERROR(IF(OR($C$110=FALSE,LEFT($B104,3)&lt;&gt;"NOX"),BQ53*INDEX('Damage costs'!$X$18:$X$70,MATCH($B104,'Damage costs'!$C$18:$C$70,0))/1000,BQ53*INDEX('Damage costs'!$AB$18:$AB$70,MATCH($B104,'Damage costs'!$C$18:$C$70,0))/1000),"")</f>
        <v/>
      </c>
      <c r="BR104" s="59" t="str">
        <f>IFERROR(IF(OR($C$110=FALSE,LEFT($B104,3)&lt;&gt;"NOX"),BR53*INDEX('Damage costs'!$X$18:$X$70,MATCH($B104,'Damage costs'!$C$18:$C$70,0))/1000,BR53*INDEX('Damage costs'!$AB$18:$AB$70,MATCH($B104,'Damage costs'!$C$18:$C$70,0))/1000),"")</f>
        <v/>
      </c>
      <c r="BS104" s="59" t="str">
        <f>IFERROR(IF(OR($C$110=FALSE,LEFT($B104,3)&lt;&gt;"NOX"),BS53*INDEX('Damage costs'!$X$18:$X$70,MATCH($B104,'Damage costs'!$C$18:$C$70,0))/1000,BS53*INDEX('Damage costs'!$AB$18:$AB$70,MATCH($B104,'Damage costs'!$C$18:$C$70,0))/1000),"")</f>
        <v/>
      </c>
      <c r="BT104" s="59" t="str">
        <f>IFERROR(IF(OR($C$110=FALSE,LEFT($B104,3)&lt;&gt;"NOX"),BT53*INDEX('Damage costs'!$X$18:$X$70,MATCH($B104,'Damage costs'!$C$18:$C$70,0))/1000,BT53*INDEX('Damage costs'!$AB$18:$AB$70,MATCH($B104,'Damage costs'!$C$18:$C$70,0))/1000),"")</f>
        <v/>
      </c>
      <c r="BU104" s="59" t="str">
        <f>IFERROR(IF(OR($C$110=FALSE,LEFT($B104,3)&lt;&gt;"NOX"),BU53*INDEX('Damage costs'!$X$18:$X$70,MATCH($B104,'Damage costs'!$C$18:$C$70,0))/1000,BU53*INDEX('Damage costs'!$AB$18:$AB$70,MATCH($B104,'Damage costs'!$C$18:$C$70,0))/1000),"")</f>
        <v/>
      </c>
      <c r="BV104" s="59" t="str">
        <f>IFERROR(IF(OR($C$110=FALSE,LEFT($B104,3)&lt;&gt;"NOX"),BV53*INDEX('Damage costs'!$X$18:$X$70,MATCH($B104,'Damage costs'!$C$18:$C$70,0))/1000,BV53*INDEX('Damage costs'!$AB$18:$AB$70,MATCH($B104,'Damage costs'!$C$18:$C$70,0))/1000),"")</f>
        <v/>
      </c>
      <c r="BW104" s="59" t="str">
        <f>IFERROR(IF(OR($C$110=FALSE,LEFT($B104,3)&lt;&gt;"NOX"),BW53*INDEX('Damage costs'!$X$18:$X$70,MATCH($B104,'Damage costs'!$C$18:$C$70,0))/1000,BW53*INDEX('Damage costs'!$AB$18:$AB$70,MATCH($B104,'Damage costs'!$C$18:$C$70,0))/1000),"")</f>
        <v/>
      </c>
      <c r="BX104" s="59" t="str">
        <f>IFERROR(IF(OR($C$110=FALSE,LEFT($B104,3)&lt;&gt;"NOX"),BX53*INDEX('Damage costs'!$X$18:$X$70,MATCH($B104,'Damage costs'!$C$18:$C$70,0))/1000,BX53*INDEX('Damage costs'!$AB$18:$AB$70,MATCH($B104,'Damage costs'!$C$18:$C$70,0))/1000),"")</f>
        <v/>
      </c>
      <c r="BY104" s="59" t="str">
        <f>IFERROR(IF(OR($C$110=FALSE,LEFT($B104,3)&lt;&gt;"NOX"),BY53*INDEX('Damage costs'!$X$18:$X$70,MATCH($B104,'Damage costs'!$C$18:$C$70,0))/1000,BY53*INDEX('Damage costs'!$AB$18:$AB$70,MATCH($B104,'Damage costs'!$C$18:$C$70,0))/1000),"")</f>
        <v/>
      </c>
      <c r="BZ104" s="59" t="str">
        <f>IFERROR(IF(OR($C$110=FALSE,LEFT($B104,3)&lt;&gt;"NOX"),BZ53*INDEX('Damage costs'!$X$18:$X$70,MATCH($B104,'Damage costs'!$C$18:$C$70,0))/1000,BZ53*INDEX('Damage costs'!$AB$18:$AB$70,MATCH($B104,'Damage costs'!$C$18:$C$70,0))/1000),"")</f>
        <v/>
      </c>
      <c r="CA104" s="59" t="str">
        <f>IFERROR(IF(OR($C$110=FALSE,LEFT($B104,3)&lt;&gt;"NOX"),CA53*INDEX('Damage costs'!$X$18:$X$70,MATCH($B104,'Damage costs'!$C$18:$C$70,0))/1000,CA53*INDEX('Damage costs'!$AB$18:$AB$70,MATCH($B104,'Damage costs'!$C$18:$C$70,0))/1000),"")</f>
        <v/>
      </c>
      <c r="CB104" s="59" t="str">
        <f>IFERROR(IF(OR($C$110=FALSE,LEFT($B104,3)&lt;&gt;"NOX"),CB53*INDEX('Damage costs'!$X$18:$X$70,MATCH($B104,'Damage costs'!$C$18:$C$70,0))/1000,CB53*INDEX('Damage costs'!$AB$18:$AB$70,MATCH($B104,'Damage costs'!$C$18:$C$70,0))/1000),"")</f>
        <v/>
      </c>
      <c r="CC104" s="59" t="str">
        <f>IFERROR(IF(OR($C$110=FALSE,LEFT($B104,3)&lt;&gt;"NOX"),CC53*INDEX('Damage costs'!$X$18:$X$70,MATCH($B104,'Damage costs'!$C$18:$C$70,0))/1000,CC53*INDEX('Damage costs'!$AB$18:$AB$70,MATCH($B104,'Damage costs'!$C$18:$C$70,0))/1000),"")</f>
        <v/>
      </c>
      <c r="CD104" s="59" t="str">
        <f>IFERROR(IF(OR($C$110=FALSE,LEFT($B104,3)&lt;&gt;"NOX"),CD53*INDEX('Damage costs'!$X$18:$X$70,MATCH($B104,'Damage costs'!$C$18:$C$70,0))/1000,CD53*INDEX('Damage costs'!$AB$18:$AB$70,MATCH($B104,'Damage costs'!$C$18:$C$70,0))/1000),"")</f>
        <v/>
      </c>
      <c r="CE104" s="59" t="str">
        <f>IFERROR(IF(OR($C$110=FALSE,LEFT($B104,3)&lt;&gt;"NOX"),CE53*INDEX('Damage costs'!$X$18:$X$70,MATCH($B104,'Damage costs'!$C$18:$C$70,0))/1000,CE53*INDEX('Damage costs'!$AB$18:$AB$70,MATCH($B104,'Damage costs'!$C$18:$C$70,0))/1000),"")</f>
        <v/>
      </c>
      <c r="CF104" s="59" t="str">
        <f>IFERROR(IF(OR($C$110=FALSE,LEFT($B104,3)&lt;&gt;"NOX"),CF53*INDEX('Damage costs'!$X$18:$X$70,MATCH($B104,'Damage costs'!$C$18:$C$70,0))/1000,CF53*INDEX('Damage costs'!$AB$18:$AB$70,MATCH($B104,'Damage costs'!$C$18:$C$70,0))/1000),"")</f>
        <v/>
      </c>
      <c r="CG104" s="59" t="str">
        <f>IFERROR(IF(OR($C$110=FALSE,LEFT($B104,3)&lt;&gt;"NOX"),CG53*INDEX('Damage costs'!$X$18:$X$70,MATCH($B104,'Damage costs'!$C$18:$C$70,0))/1000,CG53*INDEX('Damage costs'!$AB$18:$AB$70,MATCH($B104,'Damage costs'!$C$18:$C$70,0))/1000),"")</f>
        <v/>
      </c>
      <c r="CH104" s="59" t="str">
        <f>IFERROR(IF(OR($C$110=FALSE,LEFT($B104,3)&lt;&gt;"NOX"),CH53*INDEX('Damage costs'!$X$18:$X$70,MATCH($B104,'Damage costs'!$C$18:$C$70,0))/1000,CH53*INDEX('Damage costs'!$AB$18:$AB$70,MATCH($B104,'Damage costs'!$C$18:$C$70,0))/1000),"")</f>
        <v/>
      </c>
      <c r="CI104" s="59" t="str">
        <f>IFERROR(IF(OR($C$110=FALSE,LEFT($B104,3)&lt;&gt;"NOX"),CI53*INDEX('Damage costs'!$X$18:$X$70,MATCH($B104,'Damage costs'!$C$18:$C$70,0))/1000,CI53*INDEX('Damage costs'!$AB$18:$AB$70,MATCH($B104,'Damage costs'!$C$18:$C$70,0))/1000),"")</f>
        <v/>
      </c>
      <c r="CJ104" s="59" t="str">
        <f>IFERROR(IF(OR($C$110=FALSE,LEFT($B104,3)&lt;&gt;"NOX"),CJ53*INDEX('Damage costs'!$X$18:$X$70,MATCH($B104,'Damage costs'!$C$18:$C$70,0))/1000,CJ53*INDEX('Damage costs'!$AB$18:$AB$70,MATCH($B104,'Damage costs'!$C$18:$C$70,0))/1000),"")</f>
        <v/>
      </c>
      <c r="CK104" s="59" t="str">
        <f>IFERROR(IF(OR($C$110=FALSE,LEFT($B104,3)&lt;&gt;"NOX"),CK53*INDEX('Damage costs'!$X$18:$X$70,MATCH($B104,'Damage costs'!$C$18:$C$70,0))/1000,CK53*INDEX('Damage costs'!$AB$18:$AB$70,MATCH($B104,'Damage costs'!$C$18:$C$70,0))/1000),"")</f>
        <v/>
      </c>
      <c r="CL104" s="59" t="str">
        <f>IFERROR(IF(OR($C$110=FALSE,LEFT($B104,3)&lt;&gt;"NOX"),CL53*INDEX('Damage costs'!$X$18:$X$70,MATCH($B104,'Damage costs'!$C$18:$C$70,0))/1000,CL53*INDEX('Damage costs'!$AB$18:$AB$70,MATCH($B104,'Damage costs'!$C$18:$C$70,0))/1000),"")</f>
        <v/>
      </c>
      <c r="CM104" s="59" t="str">
        <f>IFERROR(IF(OR($C$110=FALSE,LEFT($B104,3)&lt;&gt;"NOX"),CM53*INDEX('Damage costs'!$X$18:$X$70,MATCH($B104,'Damage costs'!$C$18:$C$70,0))/1000,CM53*INDEX('Damage costs'!$AB$18:$AB$70,MATCH($B104,'Damage costs'!$C$18:$C$70,0))/1000),"")</f>
        <v/>
      </c>
      <c r="CN104" s="59" t="str">
        <f>IFERROR(IF(OR($C$110=FALSE,LEFT($B104,3)&lt;&gt;"NOX"),CN53*INDEX('Damage costs'!$X$18:$X$70,MATCH($B104,'Damage costs'!$C$18:$C$70,0))/1000,CN53*INDEX('Damage costs'!$AB$18:$AB$70,MATCH($B104,'Damage costs'!$C$18:$C$70,0))/1000),"")</f>
        <v/>
      </c>
      <c r="CO104" s="59" t="str">
        <f>IFERROR(IF(OR($C$110=FALSE,LEFT($B104,3)&lt;&gt;"NOX"),CO53*INDEX('Damage costs'!$X$18:$X$70,MATCH($B104,'Damage costs'!$C$18:$C$70,0))/1000,CO53*INDEX('Damage costs'!$AB$18:$AB$70,MATCH($B104,'Damage costs'!$C$18:$C$70,0))/1000),"")</f>
        <v/>
      </c>
      <c r="CP104" s="59" t="str">
        <f>IFERROR(IF(OR($C$110=FALSE,LEFT($B104,3)&lt;&gt;"NOX"),CP53*INDEX('Damage costs'!$X$18:$X$70,MATCH($B104,'Damage costs'!$C$18:$C$70,0))/1000,CP53*INDEX('Damage costs'!$AB$18:$AB$70,MATCH($B104,'Damage costs'!$C$18:$C$70,0))/1000),"")</f>
        <v/>
      </c>
      <c r="CQ104" s="59" t="str">
        <f>IFERROR(IF(OR($C$110=FALSE,LEFT($B104,3)&lt;&gt;"NOX"),CQ53*INDEX('Damage costs'!$X$18:$X$70,MATCH($B104,'Damage costs'!$C$18:$C$70,0))/1000,CQ53*INDEX('Damage costs'!$AB$18:$AB$70,MATCH($B104,'Damage costs'!$C$18:$C$70,0))/1000),"")</f>
        <v/>
      </c>
      <c r="CR104" s="59" t="str">
        <f>IFERROR(IF(OR($C$110=FALSE,LEFT($B104,3)&lt;&gt;"NOX"),CR53*INDEX('Damage costs'!$X$18:$X$70,MATCH($B104,'Damage costs'!$C$18:$C$70,0))/1000,CR53*INDEX('Damage costs'!$AB$18:$AB$70,MATCH($B104,'Damage costs'!$C$18:$C$70,0))/1000),"")</f>
        <v/>
      </c>
      <c r="CS104" s="59" t="str">
        <f>IFERROR(IF(OR($C$110=FALSE,LEFT($B104,3)&lt;&gt;"NOX"),CS53*INDEX('Damage costs'!$X$18:$X$70,MATCH($B104,'Damage costs'!$C$18:$C$70,0))/1000,CS53*INDEX('Damage costs'!$AB$18:$AB$70,MATCH($B104,'Damage costs'!$C$18:$C$70,0))/1000),"")</f>
        <v/>
      </c>
      <c r="CT104" s="59" t="str">
        <f>IFERROR(IF(OR($C$110=FALSE,LEFT($B104,3)&lt;&gt;"NOX"),CT53*INDEX('Damage costs'!$X$18:$X$70,MATCH($B104,'Damage costs'!$C$18:$C$70,0))/1000,CT53*INDEX('Damage costs'!$AB$18:$AB$70,MATCH($B104,'Damage costs'!$C$18:$C$70,0))/1000),"")</f>
        <v/>
      </c>
      <c r="CU104" s="59" t="str">
        <f>IFERROR(IF(OR($C$110=FALSE,LEFT($B104,3)&lt;&gt;"NOX"),CU53*INDEX('Damage costs'!$X$18:$X$70,MATCH($B104,'Damage costs'!$C$18:$C$70,0))/1000,CU53*INDEX('Damage costs'!$AB$18:$AB$70,MATCH($B104,'Damage costs'!$C$18:$C$70,0))/1000),"")</f>
        <v/>
      </c>
      <c r="CV104" s="59" t="str">
        <f>IFERROR(IF(OR($C$110=FALSE,LEFT($B104,3)&lt;&gt;"NOX"),CV53*INDEX('Damage costs'!$X$18:$X$70,MATCH($B104,'Damage costs'!$C$18:$C$70,0))/1000,CV53*INDEX('Damage costs'!$AB$18:$AB$70,MATCH($B104,'Damage costs'!$C$18:$C$70,0))/1000),"")</f>
        <v/>
      </c>
      <c r="CW104" s="59" t="str">
        <f>IFERROR(IF(OR($C$110=FALSE,LEFT($B104,3)&lt;&gt;"NOX"),CW53*INDEX('Damage costs'!$X$18:$X$70,MATCH($B104,'Damage costs'!$C$18:$C$70,0))/1000,CW53*INDEX('Damage costs'!$AB$18:$AB$70,MATCH($B104,'Damage costs'!$C$18:$C$70,0))/1000),"")</f>
        <v/>
      </c>
      <c r="CX104" s="59" t="str">
        <f>IFERROR(IF(OR($C$110=FALSE,LEFT($B104,3)&lt;&gt;"NOX"),CX53*INDEX('Damage costs'!$X$18:$X$70,MATCH($B104,'Damage costs'!$C$18:$C$70,0))/1000,CX53*INDEX('Damage costs'!$AB$18:$AB$70,MATCH($B104,'Damage costs'!$C$18:$C$70,0))/1000),"")</f>
        <v/>
      </c>
      <c r="CY104" s="59" t="str">
        <f>IFERROR(IF(OR($C$110=FALSE,LEFT($B104,3)&lt;&gt;"NOX"),CY53*INDEX('Damage costs'!$X$18:$X$70,MATCH($B104,'Damage costs'!$C$18:$C$70,0))/1000,CY53*INDEX('Damage costs'!$AB$18:$AB$70,MATCH($B104,'Damage costs'!$C$18:$C$70,0))/1000),"")</f>
        <v/>
      </c>
      <c r="CZ104" s="391"/>
    </row>
    <row r="105" spans="2:104" x14ac:dyDescent="0.25">
      <c r="B105" s="406">
        <f t="shared" si="42"/>
        <v>0</v>
      </c>
      <c r="C105" s="9" t="s">
        <v>1117</v>
      </c>
      <c r="D105" s="59" t="str">
        <f>IFERROR(IF(OR($C$110=FALSE,LEFT($B105,3)&lt;&gt;"NOX"),D54*INDEX('Damage costs'!$X$18:$X$70,MATCH($B105,'Damage costs'!$C$18:$C$70,0))/1000,D54*INDEX('Damage costs'!$AB$18:$AB$70,MATCH($B105,'Damage costs'!$C$18:$C$70,0))/1000),"")</f>
        <v/>
      </c>
      <c r="E105" s="59" t="str">
        <f>IFERROR(IF(OR($C$110=FALSE,LEFT($B105,3)&lt;&gt;"NOX"),E54*INDEX('Damage costs'!$X$18:$X$70,MATCH($B105,'Damage costs'!$C$18:$C$70,0))/1000,E54*INDEX('Damage costs'!$AB$18:$AB$70,MATCH($B105,'Damage costs'!$C$18:$C$70,0))/1000),"")</f>
        <v/>
      </c>
      <c r="F105" s="59" t="str">
        <f>IFERROR(IF(OR($C$110=FALSE,LEFT($B105,3)&lt;&gt;"NOX"),F54*INDEX('Damage costs'!$X$18:$X$70,MATCH($B105,'Damage costs'!$C$18:$C$70,0))/1000,F54*INDEX('Damage costs'!$AB$18:$AB$70,MATCH($B105,'Damage costs'!$C$18:$C$70,0))/1000),"")</f>
        <v/>
      </c>
      <c r="G105" s="59" t="str">
        <f>IFERROR(IF(OR($C$110=FALSE,LEFT($B105,3)&lt;&gt;"NOX"),G54*INDEX('Damage costs'!$X$18:$X$70,MATCH($B105,'Damage costs'!$C$18:$C$70,0))/1000,G54*INDEX('Damage costs'!$AB$18:$AB$70,MATCH($B105,'Damage costs'!$C$18:$C$70,0))/1000),"")</f>
        <v/>
      </c>
      <c r="H105" s="59" t="str">
        <f>IFERROR(IF(OR($C$110=FALSE,LEFT($B105,3)&lt;&gt;"NOX"),H54*INDEX('Damage costs'!$X$18:$X$70,MATCH($B105,'Damage costs'!$C$18:$C$70,0))/1000,H54*INDEX('Damage costs'!$AB$18:$AB$70,MATCH($B105,'Damage costs'!$C$18:$C$70,0))/1000),"")</f>
        <v/>
      </c>
      <c r="I105" s="59" t="str">
        <f>IFERROR(IF(OR($C$110=FALSE,LEFT($B105,3)&lt;&gt;"NOX"),I54*INDEX('Damage costs'!$X$18:$X$70,MATCH($B105,'Damage costs'!$C$18:$C$70,0))/1000,I54*INDEX('Damage costs'!$AB$18:$AB$70,MATCH($B105,'Damage costs'!$C$18:$C$70,0))/1000),"")</f>
        <v/>
      </c>
      <c r="J105" s="59" t="str">
        <f>IFERROR(IF(OR($C$110=FALSE,LEFT($B105,3)&lt;&gt;"NOX"),J54*INDEX('Damage costs'!$X$18:$X$70,MATCH($B105,'Damage costs'!$C$18:$C$70,0))/1000,J54*INDEX('Damage costs'!$AB$18:$AB$70,MATCH($B105,'Damage costs'!$C$18:$C$70,0))/1000),"")</f>
        <v/>
      </c>
      <c r="K105" s="59" t="str">
        <f>IFERROR(IF(OR($C$110=FALSE,LEFT($B105,3)&lt;&gt;"NOX"),K54*INDEX('Damage costs'!$X$18:$X$70,MATCH($B105,'Damage costs'!$C$18:$C$70,0))/1000,K54*INDEX('Damage costs'!$AB$18:$AB$70,MATCH($B105,'Damage costs'!$C$18:$C$70,0))/1000),"")</f>
        <v/>
      </c>
      <c r="L105" s="59" t="str">
        <f>IFERROR(IF(OR($C$110=FALSE,LEFT($B105,3)&lt;&gt;"NOX"),L54*INDEX('Damage costs'!$X$18:$X$70,MATCH($B105,'Damage costs'!$C$18:$C$70,0))/1000,L54*INDEX('Damage costs'!$AB$18:$AB$70,MATCH($B105,'Damage costs'!$C$18:$C$70,0))/1000),"")</f>
        <v/>
      </c>
      <c r="M105" s="59" t="str">
        <f>IFERROR(IF(OR($C$110=FALSE,LEFT($B105,3)&lt;&gt;"NOX"),M54*INDEX('Damage costs'!$X$18:$X$70,MATCH($B105,'Damage costs'!$C$18:$C$70,0))/1000,M54*INDEX('Damage costs'!$AB$18:$AB$70,MATCH($B105,'Damage costs'!$C$18:$C$70,0))/1000),"")</f>
        <v/>
      </c>
      <c r="N105" s="59" t="str">
        <f>IFERROR(IF(OR($C$110=FALSE,LEFT($B105,3)&lt;&gt;"NOX"),N54*INDEX('Damage costs'!$X$18:$X$70,MATCH($B105,'Damage costs'!$C$18:$C$70,0))/1000,N54*INDEX('Damage costs'!$AB$18:$AB$70,MATCH($B105,'Damage costs'!$C$18:$C$70,0))/1000),"")</f>
        <v/>
      </c>
      <c r="O105" s="59" t="str">
        <f>IFERROR(IF(OR($C$110=FALSE,LEFT($B105,3)&lt;&gt;"NOX"),O54*INDEX('Damage costs'!$X$18:$X$70,MATCH($B105,'Damage costs'!$C$18:$C$70,0))/1000,O54*INDEX('Damage costs'!$AB$18:$AB$70,MATCH($B105,'Damage costs'!$C$18:$C$70,0))/1000),"")</f>
        <v/>
      </c>
      <c r="P105" s="59" t="str">
        <f>IFERROR(IF(OR($C$110=FALSE,LEFT($B105,3)&lt;&gt;"NOX"),P54*INDEX('Damage costs'!$X$18:$X$70,MATCH($B105,'Damage costs'!$C$18:$C$70,0))/1000,P54*INDEX('Damage costs'!$AB$18:$AB$70,MATCH($B105,'Damage costs'!$C$18:$C$70,0))/1000),"")</f>
        <v/>
      </c>
      <c r="Q105" s="59" t="str">
        <f>IFERROR(IF(OR($C$110=FALSE,LEFT($B105,3)&lt;&gt;"NOX"),Q54*INDEX('Damage costs'!$X$18:$X$70,MATCH($B105,'Damage costs'!$C$18:$C$70,0))/1000,Q54*INDEX('Damage costs'!$AB$18:$AB$70,MATCH($B105,'Damage costs'!$C$18:$C$70,0))/1000),"")</f>
        <v/>
      </c>
      <c r="R105" s="59" t="str">
        <f>IFERROR(IF(OR($C$110=FALSE,LEFT($B105,3)&lt;&gt;"NOX"),R54*INDEX('Damage costs'!$X$18:$X$70,MATCH($B105,'Damage costs'!$C$18:$C$70,0))/1000,R54*INDEX('Damage costs'!$AB$18:$AB$70,MATCH($B105,'Damage costs'!$C$18:$C$70,0))/1000),"")</f>
        <v/>
      </c>
      <c r="S105" s="59" t="str">
        <f>IFERROR(IF(OR($C$110=FALSE,LEFT($B105,3)&lt;&gt;"NOX"),S54*INDEX('Damage costs'!$X$18:$X$70,MATCH($B105,'Damage costs'!$C$18:$C$70,0))/1000,S54*INDEX('Damage costs'!$AB$18:$AB$70,MATCH($B105,'Damage costs'!$C$18:$C$70,0))/1000),"")</f>
        <v/>
      </c>
      <c r="T105" s="59" t="str">
        <f>IFERROR(IF(OR($C$110=FALSE,LEFT($B105,3)&lt;&gt;"NOX"),T54*INDEX('Damage costs'!$X$18:$X$70,MATCH($B105,'Damage costs'!$C$18:$C$70,0))/1000,T54*INDEX('Damage costs'!$AB$18:$AB$70,MATCH($B105,'Damage costs'!$C$18:$C$70,0))/1000),"")</f>
        <v/>
      </c>
      <c r="U105" s="59" t="str">
        <f>IFERROR(IF(OR($C$110=FALSE,LEFT($B105,3)&lt;&gt;"NOX"),U54*INDEX('Damage costs'!$X$18:$X$70,MATCH($B105,'Damage costs'!$C$18:$C$70,0))/1000,U54*INDEX('Damage costs'!$AB$18:$AB$70,MATCH($B105,'Damage costs'!$C$18:$C$70,0))/1000),"")</f>
        <v/>
      </c>
      <c r="V105" s="59" t="str">
        <f>IFERROR(IF(OR($C$110=FALSE,LEFT($B105,3)&lt;&gt;"NOX"),V54*INDEX('Damage costs'!$X$18:$X$70,MATCH($B105,'Damage costs'!$C$18:$C$70,0))/1000,V54*INDEX('Damage costs'!$AB$18:$AB$70,MATCH($B105,'Damage costs'!$C$18:$C$70,0))/1000),"")</f>
        <v/>
      </c>
      <c r="W105" s="59" t="str">
        <f>IFERROR(IF(OR($C$110=FALSE,LEFT($B105,3)&lt;&gt;"NOX"),W54*INDEX('Damage costs'!$X$18:$X$70,MATCH($B105,'Damage costs'!$C$18:$C$70,0))/1000,W54*INDEX('Damage costs'!$AB$18:$AB$70,MATCH($B105,'Damage costs'!$C$18:$C$70,0))/1000),"")</f>
        <v/>
      </c>
      <c r="X105" s="59" t="str">
        <f>IFERROR(IF(OR($C$110=FALSE,LEFT($B105,3)&lt;&gt;"NOX"),X54*INDEX('Damage costs'!$X$18:$X$70,MATCH($B105,'Damage costs'!$C$18:$C$70,0))/1000,X54*INDEX('Damage costs'!$AB$18:$AB$70,MATCH($B105,'Damage costs'!$C$18:$C$70,0))/1000),"")</f>
        <v/>
      </c>
      <c r="Y105" s="59" t="str">
        <f>IFERROR(IF(OR($C$110=FALSE,LEFT($B105,3)&lt;&gt;"NOX"),Y54*INDEX('Damage costs'!$X$18:$X$70,MATCH($B105,'Damage costs'!$C$18:$C$70,0))/1000,Y54*INDEX('Damage costs'!$AB$18:$AB$70,MATCH($B105,'Damage costs'!$C$18:$C$70,0))/1000),"")</f>
        <v/>
      </c>
      <c r="Z105" s="59" t="str">
        <f>IFERROR(IF(OR($C$110=FALSE,LEFT($B105,3)&lt;&gt;"NOX"),Z54*INDEX('Damage costs'!$X$18:$X$70,MATCH($B105,'Damage costs'!$C$18:$C$70,0))/1000,Z54*INDEX('Damage costs'!$AB$18:$AB$70,MATCH($B105,'Damage costs'!$C$18:$C$70,0))/1000),"")</f>
        <v/>
      </c>
      <c r="AA105" s="59" t="str">
        <f>IFERROR(IF(OR($C$110=FALSE,LEFT($B105,3)&lt;&gt;"NOX"),AA54*INDEX('Damage costs'!$X$18:$X$70,MATCH($B105,'Damage costs'!$C$18:$C$70,0))/1000,AA54*INDEX('Damage costs'!$AB$18:$AB$70,MATCH($B105,'Damage costs'!$C$18:$C$70,0))/1000),"")</f>
        <v/>
      </c>
      <c r="AB105" s="59" t="str">
        <f>IFERROR(IF(OR($C$110=FALSE,LEFT($B105,3)&lt;&gt;"NOX"),AB54*INDEX('Damage costs'!$X$18:$X$70,MATCH($B105,'Damage costs'!$C$18:$C$70,0))/1000,AB54*INDEX('Damage costs'!$AB$18:$AB$70,MATCH($B105,'Damage costs'!$C$18:$C$70,0))/1000),"")</f>
        <v/>
      </c>
      <c r="AC105" s="59" t="str">
        <f>IFERROR(IF(OR($C$110=FALSE,LEFT($B105,3)&lt;&gt;"NOX"),AC54*INDEX('Damage costs'!$X$18:$X$70,MATCH($B105,'Damage costs'!$C$18:$C$70,0))/1000,AC54*INDEX('Damage costs'!$AB$18:$AB$70,MATCH($B105,'Damage costs'!$C$18:$C$70,0))/1000),"")</f>
        <v/>
      </c>
      <c r="AD105" s="59" t="str">
        <f>IFERROR(IF(OR($C$110=FALSE,LEFT($B105,3)&lt;&gt;"NOX"),AD54*INDEX('Damage costs'!$X$18:$X$70,MATCH($B105,'Damage costs'!$C$18:$C$70,0))/1000,AD54*INDEX('Damage costs'!$AB$18:$AB$70,MATCH($B105,'Damage costs'!$C$18:$C$70,0))/1000),"")</f>
        <v/>
      </c>
      <c r="AE105" s="59" t="str">
        <f>IFERROR(IF(OR($C$110=FALSE,LEFT($B105,3)&lt;&gt;"NOX"),AE54*INDEX('Damage costs'!$X$18:$X$70,MATCH($B105,'Damage costs'!$C$18:$C$70,0))/1000,AE54*INDEX('Damage costs'!$AB$18:$AB$70,MATCH($B105,'Damage costs'!$C$18:$C$70,0))/1000),"")</f>
        <v/>
      </c>
      <c r="AF105" s="59" t="str">
        <f>IFERROR(IF(OR($C$110=FALSE,LEFT($B105,3)&lt;&gt;"NOX"),AF54*INDEX('Damage costs'!$X$18:$X$70,MATCH($B105,'Damage costs'!$C$18:$C$70,0))/1000,AF54*INDEX('Damage costs'!$AB$18:$AB$70,MATCH($B105,'Damage costs'!$C$18:$C$70,0))/1000),"")</f>
        <v/>
      </c>
      <c r="AG105" s="59" t="str">
        <f>IFERROR(IF(OR($C$110=FALSE,LEFT($B105,3)&lt;&gt;"NOX"),AG54*INDEX('Damage costs'!$X$18:$X$70,MATCH($B105,'Damage costs'!$C$18:$C$70,0))/1000,AG54*INDEX('Damage costs'!$AB$18:$AB$70,MATCH($B105,'Damage costs'!$C$18:$C$70,0))/1000),"")</f>
        <v/>
      </c>
      <c r="AH105" s="59" t="str">
        <f>IFERROR(IF(OR($C$110=FALSE,LEFT($B105,3)&lt;&gt;"NOX"),AH54*INDEX('Damage costs'!$X$18:$X$70,MATCH($B105,'Damage costs'!$C$18:$C$70,0))/1000,AH54*INDEX('Damage costs'!$AB$18:$AB$70,MATCH($B105,'Damage costs'!$C$18:$C$70,0))/1000),"")</f>
        <v/>
      </c>
      <c r="AI105" s="59" t="str">
        <f>IFERROR(IF(OR($C$110=FALSE,LEFT($B105,3)&lt;&gt;"NOX"),AI54*INDEX('Damage costs'!$X$18:$X$70,MATCH($B105,'Damage costs'!$C$18:$C$70,0))/1000,AI54*INDEX('Damage costs'!$AB$18:$AB$70,MATCH($B105,'Damage costs'!$C$18:$C$70,0))/1000),"")</f>
        <v/>
      </c>
      <c r="AJ105" s="59" t="str">
        <f>IFERROR(IF(OR($C$110=FALSE,LEFT($B105,3)&lt;&gt;"NOX"),AJ54*INDEX('Damage costs'!$X$18:$X$70,MATCH($B105,'Damage costs'!$C$18:$C$70,0))/1000,AJ54*INDEX('Damage costs'!$AB$18:$AB$70,MATCH($B105,'Damage costs'!$C$18:$C$70,0))/1000),"")</f>
        <v/>
      </c>
      <c r="AK105" s="59" t="str">
        <f>IFERROR(IF(OR($C$110=FALSE,LEFT($B105,3)&lt;&gt;"NOX"),AK54*INDEX('Damage costs'!$X$18:$X$70,MATCH($B105,'Damage costs'!$C$18:$C$70,0))/1000,AK54*INDEX('Damage costs'!$AB$18:$AB$70,MATCH($B105,'Damage costs'!$C$18:$C$70,0))/1000),"")</f>
        <v/>
      </c>
      <c r="AL105" s="59" t="str">
        <f>IFERROR(IF(OR($C$110=FALSE,LEFT($B105,3)&lt;&gt;"NOX"),AL54*INDEX('Damage costs'!$X$18:$X$70,MATCH($B105,'Damage costs'!$C$18:$C$70,0))/1000,AL54*INDEX('Damage costs'!$AB$18:$AB$70,MATCH($B105,'Damage costs'!$C$18:$C$70,0))/1000),"")</f>
        <v/>
      </c>
      <c r="AM105" s="59" t="str">
        <f>IFERROR(IF(OR($C$110=FALSE,LEFT($B105,3)&lt;&gt;"NOX"),AM54*INDEX('Damage costs'!$X$18:$X$70,MATCH($B105,'Damage costs'!$C$18:$C$70,0))/1000,AM54*INDEX('Damage costs'!$AB$18:$AB$70,MATCH($B105,'Damage costs'!$C$18:$C$70,0))/1000),"")</f>
        <v/>
      </c>
      <c r="AN105" s="59" t="str">
        <f>IFERROR(IF(OR($C$110=FALSE,LEFT($B105,3)&lt;&gt;"NOX"),AN54*INDEX('Damage costs'!$X$18:$X$70,MATCH($B105,'Damage costs'!$C$18:$C$70,0))/1000,AN54*INDEX('Damage costs'!$AB$18:$AB$70,MATCH($B105,'Damage costs'!$C$18:$C$70,0))/1000),"")</f>
        <v/>
      </c>
      <c r="AO105" s="59" t="str">
        <f>IFERROR(IF(OR($C$110=FALSE,LEFT($B105,3)&lt;&gt;"NOX"),AO54*INDEX('Damage costs'!$X$18:$X$70,MATCH($B105,'Damage costs'!$C$18:$C$70,0))/1000,AO54*INDEX('Damage costs'!$AB$18:$AB$70,MATCH($B105,'Damage costs'!$C$18:$C$70,0))/1000),"")</f>
        <v/>
      </c>
      <c r="AP105" s="59" t="str">
        <f>IFERROR(IF(OR($C$110=FALSE,LEFT($B105,3)&lt;&gt;"NOX"),AP54*INDEX('Damage costs'!$X$18:$X$70,MATCH($B105,'Damage costs'!$C$18:$C$70,0))/1000,AP54*INDEX('Damage costs'!$AB$18:$AB$70,MATCH($B105,'Damage costs'!$C$18:$C$70,0))/1000),"")</f>
        <v/>
      </c>
      <c r="AQ105" s="59" t="str">
        <f>IFERROR(IF(OR($C$110=FALSE,LEFT($B105,3)&lt;&gt;"NOX"),AQ54*INDEX('Damage costs'!$X$18:$X$70,MATCH($B105,'Damage costs'!$C$18:$C$70,0))/1000,AQ54*INDEX('Damage costs'!$AB$18:$AB$70,MATCH($B105,'Damage costs'!$C$18:$C$70,0))/1000),"")</f>
        <v/>
      </c>
      <c r="AR105" s="59" t="str">
        <f>IFERROR(IF(OR($C$110=FALSE,LEFT($B105,3)&lt;&gt;"NOX"),AR54*INDEX('Damage costs'!$X$18:$X$70,MATCH($B105,'Damage costs'!$C$18:$C$70,0))/1000,AR54*INDEX('Damage costs'!$AB$18:$AB$70,MATCH($B105,'Damage costs'!$C$18:$C$70,0))/1000),"")</f>
        <v/>
      </c>
      <c r="AS105" s="59" t="str">
        <f>IFERROR(IF(OR($C$110=FALSE,LEFT($B105,3)&lt;&gt;"NOX"),AS54*INDEX('Damage costs'!$X$18:$X$70,MATCH($B105,'Damage costs'!$C$18:$C$70,0))/1000,AS54*INDEX('Damage costs'!$AB$18:$AB$70,MATCH($B105,'Damage costs'!$C$18:$C$70,0))/1000),"")</f>
        <v/>
      </c>
      <c r="AT105" s="59" t="str">
        <f>IFERROR(IF(OR($C$110=FALSE,LEFT($B105,3)&lt;&gt;"NOX"),AT54*INDEX('Damage costs'!$X$18:$X$70,MATCH($B105,'Damage costs'!$C$18:$C$70,0))/1000,AT54*INDEX('Damage costs'!$AB$18:$AB$70,MATCH($B105,'Damage costs'!$C$18:$C$70,0))/1000),"")</f>
        <v/>
      </c>
      <c r="AU105" s="59" t="str">
        <f>IFERROR(IF(OR($C$110=FALSE,LEFT($B105,3)&lt;&gt;"NOX"),AU54*INDEX('Damage costs'!$X$18:$X$70,MATCH($B105,'Damage costs'!$C$18:$C$70,0))/1000,AU54*INDEX('Damage costs'!$AB$18:$AB$70,MATCH($B105,'Damage costs'!$C$18:$C$70,0))/1000),"")</f>
        <v/>
      </c>
      <c r="AV105" s="59" t="str">
        <f>IFERROR(IF(OR($C$110=FALSE,LEFT($B105,3)&lt;&gt;"NOX"),AV54*INDEX('Damage costs'!$X$18:$X$70,MATCH($B105,'Damage costs'!$C$18:$C$70,0))/1000,AV54*INDEX('Damage costs'!$AB$18:$AB$70,MATCH($B105,'Damage costs'!$C$18:$C$70,0))/1000),"")</f>
        <v/>
      </c>
      <c r="AW105" s="59" t="str">
        <f>IFERROR(IF(OR($C$110=FALSE,LEFT($B105,3)&lt;&gt;"NOX"),AW54*INDEX('Damage costs'!$X$18:$X$70,MATCH($B105,'Damage costs'!$C$18:$C$70,0))/1000,AW54*INDEX('Damage costs'!$AB$18:$AB$70,MATCH($B105,'Damage costs'!$C$18:$C$70,0))/1000),"")</f>
        <v/>
      </c>
      <c r="AX105" s="59" t="str">
        <f>IFERROR(IF(OR($C$110=FALSE,LEFT($B105,3)&lt;&gt;"NOX"),AX54*INDEX('Damage costs'!$X$18:$X$70,MATCH($B105,'Damage costs'!$C$18:$C$70,0))/1000,AX54*INDEX('Damage costs'!$AB$18:$AB$70,MATCH($B105,'Damage costs'!$C$18:$C$70,0))/1000),"")</f>
        <v/>
      </c>
      <c r="AY105" s="59" t="str">
        <f>IFERROR(IF(OR($C$110=FALSE,LEFT($B105,3)&lt;&gt;"NOX"),AY54*INDEX('Damage costs'!$X$18:$X$70,MATCH($B105,'Damage costs'!$C$18:$C$70,0))/1000,AY54*INDEX('Damage costs'!$AB$18:$AB$70,MATCH($B105,'Damage costs'!$C$18:$C$70,0))/1000),"")</f>
        <v/>
      </c>
      <c r="AZ105" s="59" t="str">
        <f>IFERROR(IF(OR($C$110=FALSE,LEFT($B105,3)&lt;&gt;"NOX"),AZ54*INDEX('Damage costs'!$X$18:$X$70,MATCH($B105,'Damage costs'!$C$18:$C$70,0))/1000,AZ54*INDEX('Damage costs'!$AB$18:$AB$70,MATCH($B105,'Damage costs'!$C$18:$C$70,0))/1000),"")</f>
        <v/>
      </c>
      <c r="BA105" s="59" t="str">
        <f>IFERROR(IF(OR($C$110=FALSE,LEFT($B105,3)&lt;&gt;"NOX"),BA54*INDEX('Damage costs'!$X$18:$X$70,MATCH($B105,'Damage costs'!$C$18:$C$70,0))/1000,BA54*INDEX('Damage costs'!$AB$18:$AB$70,MATCH($B105,'Damage costs'!$C$18:$C$70,0))/1000),"")</f>
        <v/>
      </c>
      <c r="BB105" s="59" t="str">
        <f>IFERROR(IF(OR($C$110=FALSE,LEFT($B105,3)&lt;&gt;"NOX"),BB54*INDEX('Damage costs'!$X$18:$X$70,MATCH($B105,'Damage costs'!$C$18:$C$70,0))/1000,BB54*INDEX('Damage costs'!$AB$18:$AB$70,MATCH($B105,'Damage costs'!$C$18:$C$70,0))/1000),"")</f>
        <v/>
      </c>
      <c r="BC105" s="59" t="str">
        <f>IFERROR(IF(OR($C$110=FALSE,LEFT($B105,3)&lt;&gt;"NOX"),BC54*INDEX('Damage costs'!$X$18:$X$70,MATCH($B105,'Damage costs'!$C$18:$C$70,0))/1000,BC54*INDEX('Damage costs'!$AB$18:$AB$70,MATCH($B105,'Damage costs'!$C$18:$C$70,0))/1000),"")</f>
        <v/>
      </c>
      <c r="BD105" s="59" t="str">
        <f>IFERROR(IF(OR($C$110=FALSE,LEFT($B105,3)&lt;&gt;"NOX"),BD54*INDEX('Damage costs'!$X$18:$X$70,MATCH($B105,'Damage costs'!$C$18:$C$70,0))/1000,BD54*INDEX('Damage costs'!$AB$18:$AB$70,MATCH($B105,'Damage costs'!$C$18:$C$70,0))/1000),"")</f>
        <v/>
      </c>
      <c r="BE105" s="59" t="str">
        <f>IFERROR(IF(OR($C$110=FALSE,LEFT($B105,3)&lt;&gt;"NOX"),BE54*INDEX('Damage costs'!$X$18:$X$70,MATCH($B105,'Damage costs'!$C$18:$C$70,0))/1000,BE54*INDEX('Damage costs'!$AB$18:$AB$70,MATCH($B105,'Damage costs'!$C$18:$C$70,0))/1000),"")</f>
        <v/>
      </c>
      <c r="BF105" s="59" t="str">
        <f>IFERROR(IF(OR($C$110=FALSE,LEFT($B105,3)&lt;&gt;"NOX"),BF54*INDEX('Damage costs'!$X$18:$X$70,MATCH($B105,'Damage costs'!$C$18:$C$70,0))/1000,BF54*INDEX('Damage costs'!$AB$18:$AB$70,MATCH($B105,'Damage costs'!$C$18:$C$70,0))/1000),"")</f>
        <v/>
      </c>
      <c r="BG105" s="59" t="str">
        <f>IFERROR(IF(OR($C$110=FALSE,LEFT($B105,3)&lt;&gt;"NOX"),BG54*INDEX('Damage costs'!$X$18:$X$70,MATCH($B105,'Damage costs'!$C$18:$C$70,0))/1000,BG54*INDEX('Damage costs'!$AB$18:$AB$70,MATCH($B105,'Damage costs'!$C$18:$C$70,0))/1000),"")</f>
        <v/>
      </c>
      <c r="BH105" s="59" t="str">
        <f>IFERROR(IF(OR($C$110=FALSE,LEFT($B105,3)&lt;&gt;"NOX"),BH54*INDEX('Damage costs'!$X$18:$X$70,MATCH($B105,'Damage costs'!$C$18:$C$70,0))/1000,BH54*INDEX('Damage costs'!$AB$18:$AB$70,MATCH($B105,'Damage costs'!$C$18:$C$70,0))/1000),"")</f>
        <v/>
      </c>
      <c r="BI105" s="59" t="str">
        <f>IFERROR(IF(OR($C$110=FALSE,LEFT($B105,3)&lt;&gt;"NOX"),BI54*INDEX('Damage costs'!$X$18:$X$70,MATCH($B105,'Damage costs'!$C$18:$C$70,0))/1000,BI54*INDEX('Damage costs'!$AB$18:$AB$70,MATCH($B105,'Damage costs'!$C$18:$C$70,0))/1000),"")</f>
        <v/>
      </c>
      <c r="BJ105" s="59" t="str">
        <f>IFERROR(IF(OR($C$110=FALSE,LEFT($B105,3)&lt;&gt;"NOX"),BJ54*INDEX('Damage costs'!$X$18:$X$70,MATCH($B105,'Damage costs'!$C$18:$C$70,0))/1000,BJ54*INDEX('Damage costs'!$AB$18:$AB$70,MATCH($B105,'Damage costs'!$C$18:$C$70,0))/1000),"")</f>
        <v/>
      </c>
      <c r="BK105" s="59" t="str">
        <f>IFERROR(IF(OR($C$110=FALSE,LEFT($B105,3)&lt;&gt;"NOX"),BK54*INDEX('Damage costs'!$X$18:$X$70,MATCH($B105,'Damage costs'!$C$18:$C$70,0))/1000,BK54*INDEX('Damage costs'!$AB$18:$AB$70,MATCH($B105,'Damage costs'!$C$18:$C$70,0))/1000),"")</f>
        <v/>
      </c>
      <c r="BL105" s="59" t="str">
        <f>IFERROR(IF(OR($C$110=FALSE,LEFT($B105,3)&lt;&gt;"NOX"),BL54*INDEX('Damage costs'!$X$18:$X$70,MATCH($B105,'Damage costs'!$C$18:$C$70,0))/1000,BL54*INDEX('Damage costs'!$AB$18:$AB$70,MATCH($B105,'Damage costs'!$C$18:$C$70,0))/1000),"")</f>
        <v/>
      </c>
      <c r="BM105" s="59" t="str">
        <f>IFERROR(IF(OR($C$110=FALSE,LEFT($B105,3)&lt;&gt;"NOX"),BM54*INDEX('Damage costs'!$X$18:$X$70,MATCH($B105,'Damage costs'!$C$18:$C$70,0))/1000,BM54*INDEX('Damage costs'!$AB$18:$AB$70,MATCH($B105,'Damage costs'!$C$18:$C$70,0))/1000),"")</f>
        <v/>
      </c>
      <c r="BN105" s="59" t="str">
        <f>IFERROR(IF(OR($C$110=FALSE,LEFT($B105,3)&lt;&gt;"NOX"),BN54*INDEX('Damage costs'!$X$18:$X$70,MATCH($B105,'Damage costs'!$C$18:$C$70,0))/1000,BN54*INDEX('Damage costs'!$AB$18:$AB$70,MATCH($B105,'Damage costs'!$C$18:$C$70,0))/1000),"")</f>
        <v/>
      </c>
      <c r="BO105" s="59" t="str">
        <f>IFERROR(IF(OR($C$110=FALSE,LEFT($B105,3)&lt;&gt;"NOX"),BO54*INDEX('Damage costs'!$X$18:$X$70,MATCH($B105,'Damage costs'!$C$18:$C$70,0))/1000,BO54*INDEX('Damage costs'!$AB$18:$AB$70,MATCH($B105,'Damage costs'!$C$18:$C$70,0))/1000),"")</f>
        <v/>
      </c>
      <c r="BP105" s="59" t="str">
        <f>IFERROR(IF(OR($C$110=FALSE,LEFT($B105,3)&lt;&gt;"NOX"),BP54*INDEX('Damage costs'!$X$18:$X$70,MATCH($B105,'Damage costs'!$C$18:$C$70,0))/1000,BP54*INDEX('Damage costs'!$AB$18:$AB$70,MATCH($B105,'Damage costs'!$C$18:$C$70,0))/1000),"")</f>
        <v/>
      </c>
      <c r="BQ105" s="59" t="str">
        <f>IFERROR(IF(OR($C$110=FALSE,LEFT($B105,3)&lt;&gt;"NOX"),BQ54*INDEX('Damage costs'!$X$18:$X$70,MATCH($B105,'Damage costs'!$C$18:$C$70,0))/1000,BQ54*INDEX('Damage costs'!$AB$18:$AB$70,MATCH($B105,'Damage costs'!$C$18:$C$70,0))/1000),"")</f>
        <v/>
      </c>
      <c r="BR105" s="59" t="str">
        <f>IFERROR(IF(OR($C$110=FALSE,LEFT($B105,3)&lt;&gt;"NOX"),BR54*INDEX('Damage costs'!$X$18:$X$70,MATCH($B105,'Damage costs'!$C$18:$C$70,0))/1000,BR54*INDEX('Damage costs'!$AB$18:$AB$70,MATCH($B105,'Damage costs'!$C$18:$C$70,0))/1000),"")</f>
        <v/>
      </c>
      <c r="BS105" s="59" t="str">
        <f>IFERROR(IF(OR($C$110=FALSE,LEFT($B105,3)&lt;&gt;"NOX"),BS54*INDEX('Damage costs'!$X$18:$X$70,MATCH($B105,'Damage costs'!$C$18:$C$70,0))/1000,BS54*INDEX('Damage costs'!$AB$18:$AB$70,MATCH($B105,'Damage costs'!$C$18:$C$70,0))/1000),"")</f>
        <v/>
      </c>
      <c r="BT105" s="59" t="str">
        <f>IFERROR(IF(OR($C$110=FALSE,LEFT($B105,3)&lt;&gt;"NOX"),BT54*INDEX('Damage costs'!$X$18:$X$70,MATCH($B105,'Damage costs'!$C$18:$C$70,0))/1000,BT54*INDEX('Damage costs'!$AB$18:$AB$70,MATCH($B105,'Damage costs'!$C$18:$C$70,0))/1000),"")</f>
        <v/>
      </c>
      <c r="BU105" s="59" t="str">
        <f>IFERROR(IF(OR($C$110=FALSE,LEFT($B105,3)&lt;&gt;"NOX"),BU54*INDEX('Damage costs'!$X$18:$X$70,MATCH($B105,'Damage costs'!$C$18:$C$70,0))/1000,BU54*INDEX('Damage costs'!$AB$18:$AB$70,MATCH($B105,'Damage costs'!$C$18:$C$70,0))/1000),"")</f>
        <v/>
      </c>
      <c r="BV105" s="59" t="str">
        <f>IFERROR(IF(OR($C$110=FALSE,LEFT($B105,3)&lt;&gt;"NOX"),BV54*INDEX('Damage costs'!$X$18:$X$70,MATCH($B105,'Damage costs'!$C$18:$C$70,0))/1000,BV54*INDEX('Damage costs'!$AB$18:$AB$70,MATCH($B105,'Damage costs'!$C$18:$C$70,0))/1000),"")</f>
        <v/>
      </c>
      <c r="BW105" s="59" t="str">
        <f>IFERROR(IF(OR($C$110=FALSE,LEFT($B105,3)&lt;&gt;"NOX"),BW54*INDEX('Damage costs'!$X$18:$X$70,MATCH($B105,'Damage costs'!$C$18:$C$70,0))/1000,BW54*INDEX('Damage costs'!$AB$18:$AB$70,MATCH($B105,'Damage costs'!$C$18:$C$70,0))/1000),"")</f>
        <v/>
      </c>
      <c r="BX105" s="59" t="str">
        <f>IFERROR(IF(OR($C$110=FALSE,LEFT($B105,3)&lt;&gt;"NOX"),BX54*INDEX('Damage costs'!$X$18:$X$70,MATCH($B105,'Damage costs'!$C$18:$C$70,0))/1000,BX54*INDEX('Damage costs'!$AB$18:$AB$70,MATCH($B105,'Damage costs'!$C$18:$C$70,0))/1000),"")</f>
        <v/>
      </c>
      <c r="BY105" s="59" t="str">
        <f>IFERROR(IF(OR($C$110=FALSE,LEFT($B105,3)&lt;&gt;"NOX"),BY54*INDEX('Damage costs'!$X$18:$X$70,MATCH($B105,'Damage costs'!$C$18:$C$70,0))/1000,BY54*INDEX('Damage costs'!$AB$18:$AB$70,MATCH($B105,'Damage costs'!$C$18:$C$70,0))/1000),"")</f>
        <v/>
      </c>
      <c r="BZ105" s="59" t="str">
        <f>IFERROR(IF(OR($C$110=FALSE,LEFT($B105,3)&lt;&gt;"NOX"),BZ54*INDEX('Damage costs'!$X$18:$X$70,MATCH($B105,'Damage costs'!$C$18:$C$70,0))/1000,BZ54*INDEX('Damage costs'!$AB$18:$AB$70,MATCH($B105,'Damage costs'!$C$18:$C$70,0))/1000),"")</f>
        <v/>
      </c>
      <c r="CA105" s="59" t="str">
        <f>IFERROR(IF(OR($C$110=FALSE,LEFT($B105,3)&lt;&gt;"NOX"),CA54*INDEX('Damage costs'!$X$18:$X$70,MATCH($B105,'Damage costs'!$C$18:$C$70,0))/1000,CA54*INDEX('Damage costs'!$AB$18:$AB$70,MATCH($B105,'Damage costs'!$C$18:$C$70,0))/1000),"")</f>
        <v/>
      </c>
      <c r="CB105" s="59" t="str">
        <f>IFERROR(IF(OR($C$110=FALSE,LEFT($B105,3)&lt;&gt;"NOX"),CB54*INDEX('Damage costs'!$X$18:$X$70,MATCH($B105,'Damage costs'!$C$18:$C$70,0))/1000,CB54*INDEX('Damage costs'!$AB$18:$AB$70,MATCH($B105,'Damage costs'!$C$18:$C$70,0))/1000),"")</f>
        <v/>
      </c>
      <c r="CC105" s="59" t="str">
        <f>IFERROR(IF(OR($C$110=FALSE,LEFT($B105,3)&lt;&gt;"NOX"),CC54*INDEX('Damage costs'!$X$18:$X$70,MATCH($B105,'Damage costs'!$C$18:$C$70,0))/1000,CC54*INDEX('Damage costs'!$AB$18:$AB$70,MATCH($B105,'Damage costs'!$C$18:$C$70,0))/1000),"")</f>
        <v/>
      </c>
      <c r="CD105" s="59" t="str">
        <f>IFERROR(IF(OR($C$110=FALSE,LEFT($B105,3)&lt;&gt;"NOX"),CD54*INDEX('Damage costs'!$X$18:$X$70,MATCH($B105,'Damage costs'!$C$18:$C$70,0))/1000,CD54*INDEX('Damage costs'!$AB$18:$AB$70,MATCH($B105,'Damage costs'!$C$18:$C$70,0))/1000),"")</f>
        <v/>
      </c>
      <c r="CE105" s="59" t="str">
        <f>IFERROR(IF(OR($C$110=FALSE,LEFT($B105,3)&lt;&gt;"NOX"),CE54*INDEX('Damage costs'!$X$18:$X$70,MATCH($B105,'Damage costs'!$C$18:$C$70,0))/1000,CE54*INDEX('Damage costs'!$AB$18:$AB$70,MATCH($B105,'Damage costs'!$C$18:$C$70,0))/1000),"")</f>
        <v/>
      </c>
      <c r="CF105" s="59" t="str">
        <f>IFERROR(IF(OR($C$110=FALSE,LEFT($B105,3)&lt;&gt;"NOX"),CF54*INDEX('Damage costs'!$X$18:$X$70,MATCH($B105,'Damage costs'!$C$18:$C$70,0))/1000,CF54*INDEX('Damage costs'!$AB$18:$AB$70,MATCH($B105,'Damage costs'!$C$18:$C$70,0))/1000),"")</f>
        <v/>
      </c>
      <c r="CG105" s="59" t="str">
        <f>IFERROR(IF(OR($C$110=FALSE,LEFT($B105,3)&lt;&gt;"NOX"),CG54*INDEX('Damage costs'!$X$18:$X$70,MATCH($B105,'Damage costs'!$C$18:$C$70,0))/1000,CG54*INDEX('Damage costs'!$AB$18:$AB$70,MATCH($B105,'Damage costs'!$C$18:$C$70,0))/1000),"")</f>
        <v/>
      </c>
      <c r="CH105" s="59" t="str">
        <f>IFERROR(IF(OR($C$110=FALSE,LEFT($B105,3)&lt;&gt;"NOX"),CH54*INDEX('Damage costs'!$X$18:$X$70,MATCH($B105,'Damage costs'!$C$18:$C$70,0))/1000,CH54*INDEX('Damage costs'!$AB$18:$AB$70,MATCH($B105,'Damage costs'!$C$18:$C$70,0))/1000),"")</f>
        <v/>
      </c>
      <c r="CI105" s="59" t="str">
        <f>IFERROR(IF(OR($C$110=FALSE,LEFT($B105,3)&lt;&gt;"NOX"),CI54*INDEX('Damage costs'!$X$18:$X$70,MATCH($B105,'Damage costs'!$C$18:$C$70,0))/1000,CI54*INDEX('Damage costs'!$AB$18:$AB$70,MATCH($B105,'Damage costs'!$C$18:$C$70,0))/1000),"")</f>
        <v/>
      </c>
      <c r="CJ105" s="59" t="str">
        <f>IFERROR(IF(OR($C$110=FALSE,LEFT($B105,3)&lt;&gt;"NOX"),CJ54*INDEX('Damage costs'!$X$18:$X$70,MATCH($B105,'Damage costs'!$C$18:$C$70,0))/1000,CJ54*INDEX('Damage costs'!$AB$18:$AB$70,MATCH($B105,'Damage costs'!$C$18:$C$70,0))/1000),"")</f>
        <v/>
      </c>
      <c r="CK105" s="59" t="str">
        <f>IFERROR(IF(OR($C$110=FALSE,LEFT($B105,3)&lt;&gt;"NOX"),CK54*INDEX('Damage costs'!$X$18:$X$70,MATCH($B105,'Damage costs'!$C$18:$C$70,0))/1000,CK54*INDEX('Damage costs'!$AB$18:$AB$70,MATCH($B105,'Damage costs'!$C$18:$C$70,0))/1000),"")</f>
        <v/>
      </c>
      <c r="CL105" s="59" t="str">
        <f>IFERROR(IF(OR($C$110=FALSE,LEFT($B105,3)&lt;&gt;"NOX"),CL54*INDEX('Damage costs'!$X$18:$X$70,MATCH($B105,'Damage costs'!$C$18:$C$70,0))/1000,CL54*INDEX('Damage costs'!$AB$18:$AB$70,MATCH($B105,'Damage costs'!$C$18:$C$70,0))/1000),"")</f>
        <v/>
      </c>
      <c r="CM105" s="59" t="str">
        <f>IFERROR(IF(OR($C$110=FALSE,LEFT($B105,3)&lt;&gt;"NOX"),CM54*INDEX('Damage costs'!$X$18:$X$70,MATCH($B105,'Damage costs'!$C$18:$C$70,0))/1000,CM54*INDEX('Damage costs'!$AB$18:$AB$70,MATCH($B105,'Damage costs'!$C$18:$C$70,0))/1000),"")</f>
        <v/>
      </c>
      <c r="CN105" s="59" t="str">
        <f>IFERROR(IF(OR($C$110=FALSE,LEFT($B105,3)&lt;&gt;"NOX"),CN54*INDEX('Damage costs'!$X$18:$X$70,MATCH($B105,'Damage costs'!$C$18:$C$70,0))/1000,CN54*INDEX('Damage costs'!$AB$18:$AB$70,MATCH($B105,'Damage costs'!$C$18:$C$70,0))/1000),"")</f>
        <v/>
      </c>
      <c r="CO105" s="59" t="str">
        <f>IFERROR(IF(OR($C$110=FALSE,LEFT($B105,3)&lt;&gt;"NOX"),CO54*INDEX('Damage costs'!$X$18:$X$70,MATCH($B105,'Damage costs'!$C$18:$C$70,0))/1000,CO54*INDEX('Damage costs'!$AB$18:$AB$70,MATCH($B105,'Damage costs'!$C$18:$C$70,0))/1000),"")</f>
        <v/>
      </c>
      <c r="CP105" s="59" t="str">
        <f>IFERROR(IF(OR($C$110=FALSE,LEFT($B105,3)&lt;&gt;"NOX"),CP54*INDEX('Damage costs'!$X$18:$X$70,MATCH($B105,'Damage costs'!$C$18:$C$70,0))/1000,CP54*INDEX('Damage costs'!$AB$18:$AB$70,MATCH($B105,'Damage costs'!$C$18:$C$70,0))/1000),"")</f>
        <v/>
      </c>
      <c r="CQ105" s="59" t="str">
        <f>IFERROR(IF(OR($C$110=FALSE,LEFT($B105,3)&lt;&gt;"NOX"),CQ54*INDEX('Damage costs'!$X$18:$X$70,MATCH($B105,'Damage costs'!$C$18:$C$70,0))/1000,CQ54*INDEX('Damage costs'!$AB$18:$AB$70,MATCH($B105,'Damage costs'!$C$18:$C$70,0))/1000),"")</f>
        <v/>
      </c>
      <c r="CR105" s="59" t="str">
        <f>IFERROR(IF(OR($C$110=FALSE,LEFT($B105,3)&lt;&gt;"NOX"),CR54*INDEX('Damage costs'!$X$18:$X$70,MATCH($B105,'Damage costs'!$C$18:$C$70,0))/1000,CR54*INDEX('Damage costs'!$AB$18:$AB$70,MATCH($B105,'Damage costs'!$C$18:$C$70,0))/1000),"")</f>
        <v/>
      </c>
      <c r="CS105" s="59" t="str">
        <f>IFERROR(IF(OR($C$110=FALSE,LEFT($B105,3)&lt;&gt;"NOX"),CS54*INDEX('Damage costs'!$X$18:$X$70,MATCH($B105,'Damage costs'!$C$18:$C$70,0))/1000,CS54*INDEX('Damage costs'!$AB$18:$AB$70,MATCH($B105,'Damage costs'!$C$18:$C$70,0))/1000),"")</f>
        <v/>
      </c>
      <c r="CT105" s="59" t="str">
        <f>IFERROR(IF(OR($C$110=FALSE,LEFT($B105,3)&lt;&gt;"NOX"),CT54*INDEX('Damage costs'!$X$18:$X$70,MATCH($B105,'Damage costs'!$C$18:$C$70,0))/1000,CT54*INDEX('Damage costs'!$AB$18:$AB$70,MATCH($B105,'Damage costs'!$C$18:$C$70,0))/1000),"")</f>
        <v/>
      </c>
      <c r="CU105" s="59" t="str">
        <f>IFERROR(IF(OR($C$110=FALSE,LEFT($B105,3)&lt;&gt;"NOX"),CU54*INDEX('Damage costs'!$X$18:$X$70,MATCH($B105,'Damage costs'!$C$18:$C$70,0))/1000,CU54*INDEX('Damage costs'!$AB$18:$AB$70,MATCH($B105,'Damage costs'!$C$18:$C$70,0))/1000),"")</f>
        <v/>
      </c>
      <c r="CV105" s="59" t="str">
        <f>IFERROR(IF(OR($C$110=FALSE,LEFT($B105,3)&lt;&gt;"NOX"),CV54*INDEX('Damage costs'!$X$18:$X$70,MATCH($B105,'Damage costs'!$C$18:$C$70,0))/1000,CV54*INDEX('Damage costs'!$AB$18:$AB$70,MATCH($B105,'Damage costs'!$C$18:$C$70,0))/1000),"")</f>
        <v/>
      </c>
      <c r="CW105" s="59" t="str">
        <f>IFERROR(IF(OR($C$110=FALSE,LEFT($B105,3)&lt;&gt;"NOX"),CW54*INDEX('Damage costs'!$X$18:$X$70,MATCH($B105,'Damage costs'!$C$18:$C$70,0))/1000,CW54*INDEX('Damage costs'!$AB$18:$AB$70,MATCH($B105,'Damage costs'!$C$18:$C$70,0))/1000),"")</f>
        <v/>
      </c>
      <c r="CX105" s="59" t="str">
        <f>IFERROR(IF(OR($C$110=FALSE,LEFT($B105,3)&lt;&gt;"NOX"),CX54*INDEX('Damage costs'!$X$18:$X$70,MATCH($B105,'Damage costs'!$C$18:$C$70,0))/1000,CX54*INDEX('Damage costs'!$AB$18:$AB$70,MATCH($B105,'Damage costs'!$C$18:$C$70,0))/1000),"")</f>
        <v/>
      </c>
      <c r="CY105" s="59" t="str">
        <f>IFERROR(IF(OR($C$110=FALSE,LEFT($B105,3)&lt;&gt;"NOX"),CY54*INDEX('Damage costs'!$X$18:$X$70,MATCH($B105,'Damage costs'!$C$18:$C$70,0))/1000,CY54*INDEX('Damage costs'!$AB$18:$AB$70,MATCH($B105,'Damage costs'!$C$18:$C$70,0))/1000),"")</f>
        <v/>
      </c>
      <c r="CZ105" s="391"/>
    </row>
    <row r="106" spans="2:104" x14ac:dyDescent="0.25">
      <c r="B106" s="406">
        <f t="shared" si="42"/>
        <v>0</v>
      </c>
      <c r="C106" s="9" t="s">
        <v>1117</v>
      </c>
      <c r="D106" s="59" t="str">
        <f>IFERROR(IF(OR($C$110=FALSE,LEFT($B106,3)&lt;&gt;"NOX"),D55*INDEX('Damage costs'!$X$18:$X$70,MATCH($B106,'Damage costs'!$C$18:$C$70,0))/1000,D55*INDEX('Damage costs'!$AB$18:$AB$70,MATCH($B106,'Damage costs'!$C$18:$C$70,0))/1000),"")</f>
        <v/>
      </c>
      <c r="E106" s="59" t="str">
        <f>IFERROR(IF(OR($C$110=FALSE,LEFT($B106,3)&lt;&gt;"NOX"),E55*INDEX('Damage costs'!$X$18:$X$70,MATCH($B106,'Damage costs'!$C$18:$C$70,0))/1000,E55*INDEX('Damage costs'!$AB$18:$AB$70,MATCH($B106,'Damage costs'!$C$18:$C$70,0))/1000),"")</f>
        <v/>
      </c>
      <c r="F106" s="59" t="str">
        <f>IFERROR(IF(OR($C$110=FALSE,LEFT($B106,3)&lt;&gt;"NOX"),F55*INDEX('Damage costs'!$X$18:$X$70,MATCH($B106,'Damage costs'!$C$18:$C$70,0))/1000,F55*INDEX('Damage costs'!$AB$18:$AB$70,MATCH($B106,'Damage costs'!$C$18:$C$70,0))/1000),"")</f>
        <v/>
      </c>
      <c r="G106" s="59" t="str">
        <f>IFERROR(IF(OR($C$110=FALSE,LEFT($B106,3)&lt;&gt;"NOX"),G55*INDEX('Damage costs'!$X$18:$X$70,MATCH($B106,'Damage costs'!$C$18:$C$70,0))/1000,G55*INDEX('Damage costs'!$AB$18:$AB$70,MATCH($B106,'Damage costs'!$C$18:$C$70,0))/1000),"")</f>
        <v/>
      </c>
      <c r="H106" s="59" t="str">
        <f>IFERROR(IF(OR($C$110=FALSE,LEFT($B106,3)&lt;&gt;"NOX"),H55*INDEX('Damage costs'!$X$18:$X$70,MATCH($B106,'Damage costs'!$C$18:$C$70,0))/1000,H55*INDEX('Damage costs'!$AB$18:$AB$70,MATCH($B106,'Damage costs'!$C$18:$C$70,0))/1000),"")</f>
        <v/>
      </c>
      <c r="I106" s="59" t="str">
        <f>IFERROR(IF(OR($C$110=FALSE,LEFT($B106,3)&lt;&gt;"NOX"),I55*INDEX('Damage costs'!$X$18:$X$70,MATCH($B106,'Damage costs'!$C$18:$C$70,0))/1000,I55*INDEX('Damage costs'!$AB$18:$AB$70,MATCH($B106,'Damage costs'!$C$18:$C$70,0))/1000),"")</f>
        <v/>
      </c>
      <c r="J106" s="59" t="str">
        <f>IFERROR(IF(OR($C$110=FALSE,LEFT($B106,3)&lt;&gt;"NOX"),J55*INDEX('Damage costs'!$X$18:$X$70,MATCH($B106,'Damage costs'!$C$18:$C$70,0))/1000,J55*INDEX('Damage costs'!$AB$18:$AB$70,MATCH($B106,'Damage costs'!$C$18:$C$70,0))/1000),"")</f>
        <v/>
      </c>
      <c r="K106" s="59" t="str">
        <f>IFERROR(IF(OR($C$110=FALSE,LEFT($B106,3)&lt;&gt;"NOX"),K55*INDEX('Damage costs'!$X$18:$X$70,MATCH($B106,'Damage costs'!$C$18:$C$70,0))/1000,K55*INDEX('Damage costs'!$AB$18:$AB$70,MATCH($B106,'Damage costs'!$C$18:$C$70,0))/1000),"")</f>
        <v/>
      </c>
      <c r="L106" s="59" t="str">
        <f>IFERROR(IF(OR($C$110=FALSE,LEFT($B106,3)&lt;&gt;"NOX"),L55*INDEX('Damage costs'!$X$18:$X$70,MATCH($B106,'Damage costs'!$C$18:$C$70,0))/1000,L55*INDEX('Damage costs'!$AB$18:$AB$70,MATCH($B106,'Damage costs'!$C$18:$C$70,0))/1000),"")</f>
        <v/>
      </c>
      <c r="M106" s="59" t="str">
        <f>IFERROR(IF(OR($C$110=FALSE,LEFT($B106,3)&lt;&gt;"NOX"),M55*INDEX('Damage costs'!$X$18:$X$70,MATCH($B106,'Damage costs'!$C$18:$C$70,0))/1000,M55*INDEX('Damage costs'!$AB$18:$AB$70,MATCH($B106,'Damage costs'!$C$18:$C$70,0))/1000),"")</f>
        <v/>
      </c>
      <c r="N106" s="59" t="str">
        <f>IFERROR(IF(OR($C$110=FALSE,LEFT($B106,3)&lt;&gt;"NOX"),N55*INDEX('Damage costs'!$X$18:$X$70,MATCH($B106,'Damage costs'!$C$18:$C$70,0))/1000,N55*INDEX('Damage costs'!$AB$18:$AB$70,MATCH($B106,'Damage costs'!$C$18:$C$70,0))/1000),"")</f>
        <v/>
      </c>
      <c r="O106" s="59" t="str">
        <f>IFERROR(IF(OR($C$110=FALSE,LEFT($B106,3)&lt;&gt;"NOX"),O55*INDEX('Damage costs'!$X$18:$X$70,MATCH($B106,'Damage costs'!$C$18:$C$70,0))/1000,O55*INDEX('Damage costs'!$AB$18:$AB$70,MATCH($B106,'Damage costs'!$C$18:$C$70,0))/1000),"")</f>
        <v/>
      </c>
      <c r="P106" s="59" t="str">
        <f>IFERROR(IF(OR($C$110=FALSE,LEFT($B106,3)&lt;&gt;"NOX"),P55*INDEX('Damage costs'!$X$18:$X$70,MATCH($B106,'Damage costs'!$C$18:$C$70,0))/1000,P55*INDEX('Damage costs'!$AB$18:$AB$70,MATCH($B106,'Damage costs'!$C$18:$C$70,0))/1000),"")</f>
        <v/>
      </c>
      <c r="Q106" s="59" t="str">
        <f>IFERROR(IF(OR($C$110=FALSE,LEFT($B106,3)&lt;&gt;"NOX"),Q55*INDEX('Damage costs'!$X$18:$X$70,MATCH($B106,'Damage costs'!$C$18:$C$70,0))/1000,Q55*INDEX('Damage costs'!$AB$18:$AB$70,MATCH($B106,'Damage costs'!$C$18:$C$70,0))/1000),"")</f>
        <v/>
      </c>
      <c r="R106" s="59" t="str">
        <f>IFERROR(IF(OR($C$110=FALSE,LEFT($B106,3)&lt;&gt;"NOX"),R55*INDEX('Damage costs'!$X$18:$X$70,MATCH($B106,'Damage costs'!$C$18:$C$70,0))/1000,R55*INDEX('Damage costs'!$AB$18:$AB$70,MATCH($B106,'Damage costs'!$C$18:$C$70,0))/1000),"")</f>
        <v/>
      </c>
      <c r="S106" s="59" t="str">
        <f>IFERROR(IF(OR($C$110=FALSE,LEFT($B106,3)&lt;&gt;"NOX"),S55*INDEX('Damage costs'!$X$18:$X$70,MATCH($B106,'Damage costs'!$C$18:$C$70,0))/1000,S55*INDEX('Damage costs'!$AB$18:$AB$70,MATCH($B106,'Damage costs'!$C$18:$C$70,0))/1000),"")</f>
        <v/>
      </c>
      <c r="T106" s="59" t="str">
        <f>IFERROR(IF(OR($C$110=FALSE,LEFT($B106,3)&lt;&gt;"NOX"),T55*INDEX('Damage costs'!$X$18:$X$70,MATCH($B106,'Damage costs'!$C$18:$C$70,0))/1000,T55*INDEX('Damage costs'!$AB$18:$AB$70,MATCH($B106,'Damage costs'!$C$18:$C$70,0))/1000),"")</f>
        <v/>
      </c>
      <c r="U106" s="59" t="str">
        <f>IFERROR(IF(OR($C$110=FALSE,LEFT($B106,3)&lt;&gt;"NOX"),U55*INDEX('Damage costs'!$X$18:$X$70,MATCH($B106,'Damage costs'!$C$18:$C$70,0))/1000,U55*INDEX('Damage costs'!$AB$18:$AB$70,MATCH($B106,'Damage costs'!$C$18:$C$70,0))/1000),"")</f>
        <v/>
      </c>
      <c r="V106" s="59" t="str">
        <f>IFERROR(IF(OR($C$110=FALSE,LEFT($B106,3)&lt;&gt;"NOX"),V55*INDEX('Damage costs'!$X$18:$X$70,MATCH($B106,'Damage costs'!$C$18:$C$70,0))/1000,V55*INDEX('Damage costs'!$AB$18:$AB$70,MATCH($B106,'Damage costs'!$C$18:$C$70,0))/1000),"")</f>
        <v/>
      </c>
      <c r="W106" s="59" t="str">
        <f>IFERROR(IF(OR($C$110=FALSE,LEFT($B106,3)&lt;&gt;"NOX"),W55*INDEX('Damage costs'!$X$18:$X$70,MATCH($B106,'Damage costs'!$C$18:$C$70,0))/1000,W55*INDEX('Damage costs'!$AB$18:$AB$70,MATCH($B106,'Damage costs'!$C$18:$C$70,0))/1000),"")</f>
        <v/>
      </c>
      <c r="X106" s="59" t="str">
        <f>IFERROR(IF(OR($C$110=FALSE,LEFT($B106,3)&lt;&gt;"NOX"),X55*INDEX('Damage costs'!$X$18:$X$70,MATCH($B106,'Damage costs'!$C$18:$C$70,0))/1000,X55*INDEX('Damage costs'!$AB$18:$AB$70,MATCH($B106,'Damage costs'!$C$18:$C$70,0))/1000),"")</f>
        <v/>
      </c>
      <c r="Y106" s="59" t="str">
        <f>IFERROR(IF(OR($C$110=FALSE,LEFT($B106,3)&lt;&gt;"NOX"),Y55*INDEX('Damage costs'!$X$18:$X$70,MATCH($B106,'Damage costs'!$C$18:$C$70,0))/1000,Y55*INDEX('Damage costs'!$AB$18:$AB$70,MATCH($B106,'Damage costs'!$C$18:$C$70,0))/1000),"")</f>
        <v/>
      </c>
      <c r="Z106" s="59" t="str">
        <f>IFERROR(IF(OR($C$110=FALSE,LEFT($B106,3)&lt;&gt;"NOX"),Z55*INDEX('Damage costs'!$X$18:$X$70,MATCH($B106,'Damage costs'!$C$18:$C$70,0))/1000,Z55*INDEX('Damage costs'!$AB$18:$AB$70,MATCH($B106,'Damage costs'!$C$18:$C$70,0))/1000),"")</f>
        <v/>
      </c>
      <c r="AA106" s="59" t="str">
        <f>IFERROR(IF(OR($C$110=FALSE,LEFT($B106,3)&lt;&gt;"NOX"),AA55*INDEX('Damage costs'!$X$18:$X$70,MATCH($B106,'Damage costs'!$C$18:$C$70,0))/1000,AA55*INDEX('Damage costs'!$AB$18:$AB$70,MATCH($B106,'Damage costs'!$C$18:$C$70,0))/1000),"")</f>
        <v/>
      </c>
      <c r="AB106" s="59" t="str">
        <f>IFERROR(IF(OR($C$110=FALSE,LEFT($B106,3)&lt;&gt;"NOX"),AB55*INDEX('Damage costs'!$X$18:$X$70,MATCH($B106,'Damage costs'!$C$18:$C$70,0))/1000,AB55*INDEX('Damage costs'!$AB$18:$AB$70,MATCH($B106,'Damage costs'!$C$18:$C$70,0))/1000),"")</f>
        <v/>
      </c>
      <c r="AC106" s="59" t="str">
        <f>IFERROR(IF(OR($C$110=FALSE,LEFT($B106,3)&lt;&gt;"NOX"),AC55*INDEX('Damage costs'!$X$18:$X$70,MATCH($B106,'Damage costs'!$C$18:$C$70,0))/1000,AC55*INDEX('Damage costs'!$AB$18:$AB$70,MATCH($B106,'Damage costs'!$C$18:$C$70,0))/1000),"")</f>
        <v/>
      </c>
      <c r="AD106" s="59" t="str">
        <f>IFERROR(IF(OR($C$110=FALSE,LEFT($B106,3)&lt;&gt;"NOX"),AD55*INDEX('Damage costs'!$X$18:$X$70,MATCH($B106,'Damage costs'!$C$18:$C$70,0))/1000,AD55*INDEX('Damage costs'!$AB$18:$AB$70,MATCH($B106,'Damage costs'!$C$18:$C$70,0))/1000),"")</f>
        <v/>
      </c>
      <c r="AE106" s="59" t="str">
        <f>IFERROR(IF(OR($C$110=FALSE,LEFT($B106,3)&lt;&gt;"NOX"),AE55*INDEX('Damage costs'!$X$18:$X$70,MATCH($B106,'Damage costs'!$C$18:$C$70,0))/1000,AE55*INDEX('Damage costs'!$AB$18:$AB$70,MATCH($B106,'Damage costs'!$C$18:$C$70,0))/1000),"")</f>
        <v/>
      </c>
      <c r="AF106" s="59" t="str">
        <f>IFERROR(IF(OR($C$110=FALSE,LEFT($B106,3)&lt;&gt;"NOX"),AF55*INDEX('Damage costs'!$X$18:$X$70,MATCH($B106,'Damage costs'!$C$18:$C$70,0))/1000,AF55*INDEX('Damage costs'!$AB$18:$AB$70,MATCH($B106,'Damage costs'!$C$18:$C$70,0))/1000),"")</f>
        <v/>
      </c>
      <c r="AG106" s="59" t="str">
        <f>IFERROR(IF(OR($C$110=FALSE,LEFT($B106,3)&lt;&gt;"NOX"),AG55*INDEX('Damage costs'!$X$18:$X$70,MATCH($B106,'Damage costs'!$C$18:$C$70,0))/1000,AG55*INDEX('Damage costs'!$AB$18:$AB$70,MATCH($B106,'Damage costs'!$C$18:$C$70,0))/1000),"")</f>
        <v/>
      </c>
      <c r="AH106" s="59" t="str">
        <f>IFERROR(IF(OR($C$110=FALSE,LEFT($B106,3)&lt;&gt;"NOX"),AH55*INDEX('Damage costs'!$X$18:$X$70,MATCH($B106,'Damage costs'!$C$18:$C$70,0))/1000,AH55*INDEX('Damage costs'!$AB$18:$AB$70,MATCH($B106,'Damage costs'!$C$18:$C$70,0))/1000),"")</f>
        <v/>
      </c>
      <c r="AI106" s="59" t="str">
        <f>IFERROR(IF(OR($C$110=FALSE,LEFT($B106,3)&lt;&gt;"NOX"),AI55*INDEX('Damage costs'!$X$18:$X$70,MATCH($B106,'Damage costs'!$C$18:$C$70,0))/1000,AI55*INDEX('Damage costs'!$AB$18:$AB$70,MATCH($B106,'Damage costs'!$C$18:$C$70,0))/1000),"")</f>
        <v/>
      </c>
      <c r="AJ106" s="59" t="str">
        <f>IFERROR(IF(OR($C$110=FALSE,LEFT($B106,3)&lt;&gt;"NOX"),AJ55*INDEX('Damage costs'!$X$18:$X$70,MATCH($B106,'Damage costs'!$C$18:$C$70,0))/1000,AJ55*INDEX('Damage costs'!$AB$18:$AB$70,MATCH($B106,'Damage costs'!$C$18:$C$70,0))/1000),"")</f>
        <v/>
      </c>
      <c r="AK106" s="59" t="str">
        <f>IFERROR(IF(OR($C$110=FALSE,LEFT($B106,3)&lt;&gt;"NOX"),AK55*INDEX('Damage costs'!$X$18:$X$70,MATCH($B106,'Damage costs'!$C$18:$C$70,0))/1000,AK55*INDEX('Damage costs'!$AB$18:$AB$70,MATCH($B106,'Damage costs'!$C$18:$C$70,0))/1000),"")</f>
        <v/>
      </c>
      <c r="AL106" s="59" t="str">
        <f>IFERROR(IF(OR($C$110=FALSE,LEFT($B106,3)&lt;&gt;"NOX"),AL55*INDEX('Damage costs'!$X$18:$X$70,MATCH($B106,'Damage costs'!$C$18:$C$70,0))/1000,AL55*INDEX('Damage costs'!$AB$18:$AB$70,MATCH($B106,'Damage costs'!$C$18:$C$70,0))/1000),"")</f>
        <v/>
      </c>
      <c r="AM106" s="59" t="str">
        <f>IFERROR(IF(OR($C$110=FALSE,LEFT($B106,3)&lt;&gt;"NOX"),AM55*INDEX('Damage costs'!$X$18:$X$70,MATCH($B106,'Damage costs'!$C$18:$C$70,0))/1000,AM55*INDEX('Damage costs'!$AB$18:$AB$70,MATCH($B106,'Damage costs'!$C$18:$C$70,0))/1000),"")</f>
        <v/>
      </c>
      <c r="AN106" s="59" t="str">
        <f>IFERROR(IF(OR($C$110=FALSE,LEFT($B106,3)&lt;&gt;"NOX"),AN55*INDEX('Damage costs'!$X$18:$X$70,MATCH($B106,'Damage costs'!$C$18:$C$70,0))/1000,AN55*INDEX('Damage costs'!$AB$18:$AB$70,MATCH($B106,'Damage costs'!$C$18:$C$70,0))/1000),"")</f>
        <v/>
      </c>
      <c r="AO106" s="59" t="str">
        <f>IFERROR(IF(OR($C$110=FALSE,LEFT($B106,3)&lt;&gt;"NOX"),AO55*INDEX('Damage costs'!$X$18:$X$70,MATCH($B106,'Damage costs'!$C$18:$C$70,0))/1000,AO55*INDEX('Damage costs'!$AB$18:$AB$70,MATCH($B106,'Damage costs'!$C$18:$C$70,0))/1000),"")</f>
        <v/>
      </c>
      <c r="AP106" s="59" t="str">
        <f>IFERROR(IF(OR($C$110=FALSE,LEFT($B106,3)&lt;&gt;"NOX"),AP55*INDEX('Damage costs'!$X$18:$X$70,MATCH($B106,'Damage costs'!$C$18:$C$70,0))/1000,AP55*INDEX('Damage costs'!$AB$18:$AB$70,MATCH($B106,'Damage costs'!$C$18:$C$70,0))/1000),"")</f>
        <v/>
      </c>
      <c r="AQ106" s="59" t="str">
        <f>IFERROR(IF(OR($C$110=FALSE,LEFT($B106,3)&lt;&gt;"NOX"),AQ55*INDEX('Damage costs'!$X$18:$X$70,MATCH($B106,'Damage costs'!$C$18:$C$70,0))/1000,AQ55*INDEX('Damage costs'!$AB$18:$AB$70,MATCH($B106,'Damage costs'!$C$18:$C$70,0))/1000),"")</f>
        <v/>
      </c>
      <c r="AR106" s="59" t="str">
        <f>IFERROR(IF(OR($C$110=FALSE,LEFT($B106,3)&lt;&gt;"NOX"),AR55*INDEX('Damage costs'!$X$18:$X$70,MATCH($B106,'Damage costs'!$C$18:$C$70,0))/1000,AR55*INDEX('Damage costs'!$AB$18:$AB$70,MATCH($B106,'Damage costs'!$C$18:$C$70,0))/1000),"")</f>
        <v/>
      </c>
      <c r="AS106" s="59" t="str">
        <f>IFERROR(IF(OR($C$110=FALSE,LEFT($B106,3)&lt;&gt;"NOX"),AS55*INDEX('Damage costs'!$X$18:$X$70,MATCH($B106,'Damage costs'!$C$18:$C$70,0))/1000,AS55*INDEX('Damage costs'!$AB$18:$AB$70,MATCH($B106,'Damage costs'!$C$18:$C$70,0))/1000),"")</f>
        <v/>
      </c>
      <c r="AT106" s="59" t="str">
        <f>IFERROR(IF(OR($C$110=FALSE,LEFT($B106,3)&lt;&gt;"NOX"),AT55*INDEX('Damage costs'!$X$18:$X$70,MATCH($B106,'Damage costs'!$C$18:$C$70,0))/1000,AT55*INDEX('Damage costs'!$AB$18:$AB$70,MATCH($B106,'Damage costs'!$C$18:$C$70,0))/1000),"")</f>
        <v/>
      </c>
      <c r="AU106" s="59" t="str">
        <f>IFERROR(IF(OR($C$110=FALSE,LEFT($B106,3)&lt;&gt;"NOX"),AU55*INDEX('Damage costs'!$X$18:$X$70,MATCH($B106,'Damage costs'!$C$18:$C$70,0))/1000,AU55*INDEX('Damage costs'!$AB$18:$AB$70,MATCH($B106,'Damage costs'!$C$18:$C$70,0))/1000),"")</f>
        <v/>
      </c>
      <c r="AV106" s="59" t="str">
        <f>IFERROR(IF(OR($C$110=FALSE,LEFT($B106,3)&lt;&gt;"NOX"),AV55*INDEX('Damage costs'!$X$18:$X$70,MATCH($B106,'Damage costs'!$C$18:$C$70,0))/1000,AV55*INDEX('Damage costs'!$AB$18:$AB$70,MATCH($B106,'Damage costs'!$C$18:$C$70,0))/1000),"")</f>
        <v/>
      </c>
      <c r="AW106" s="59" t="str">
        <f>IFERROR(IF(OR($C$110=FALSE,LEFT($B106,3)&lt;&gt;"NOX"),AW55*INDEX('Damage costs'!$X$18:$X$70,MATCH($B106,'Damage costs'!$C$18:$C$70,0))/1000,AW55*INDEX('Damage costs'!$AB$18:$AB$70,MATCH($B106,'Damage costs'!$C$18:$C$70,0))/1000),"")</f>
        <v/>
      </c>
      <c r="AX106" s="59" t="str">
        <f>IFERROR(IF(OR($C$110=FALSE,LEFT($B106,3)&lt;&gt;"NOX"),AX55*INDEX('Damage costs'!$X$18:$X$70,MATCH($B106,'Damage costs'!$C$18:$C$70,0))/1000,AX55*INDEX('Damage costs'!$AB$18:$AB$70,MATCH($B106,'Damage costs'!$C$18:$C$70,0))/1000),"")</f>
        <v/>
      </c>
      <c r="AY106" s="59" t="str">
        <f>IFERROR(IF(OR($C$110=FALSE,LEFT($B106,3)&lt;&gt;"NOX"),AY55*INDEX('Damage costs'!$X$18:$X$70,MATCH($B106,'Damage costs'!$C$18:$C$70,0))/1000,AY55*INDEX('Damage costs'!$AB$18:$AB$70,MATCH($B106,'Damage costs'!$C$18:$C$70,0))/1000),"")</f>
        <v/>
      </c>
      <c r="AZ106" s="59" t="str">
        <f>IFERROR(IF(OR($C$110=FALSE,LEFT($B106,3)&lt;&gt;"NOX"),AZ55*INDEX('Damage costs'!$X$18:$X$70,MATCH($B106,'Damage costs'!$C$18:$C$70,0))/1000,AZ55*INDEX('Damage costs'!$AB$18:$AB$70,MATCH($B106,'Damage costs'!$C$18:$C$70,0))/1000),"")</f>
        <v/>
      </c>
      <c r="BA106" s="59" t="str">
        <f>IFERROR(IF(OR($C$110=FALSE,LEFT($B106,3)&lt;&gt;"NOX"),BA55*INDEX('Damage costs'!$X$18:$X$70,MATCH($B106,'Damage costs'!$C$18:$C$70,0))/1000,BA55*INDEX('Damage costs'!$AB$18:$AB$70,MATCH($B106,'Damage costs'!$C$18:$C$70,0))/1000),"")</f>
        <v/>
      </c>
      <c r="BB106" s="59" t="str">
        <f>IFERROR(IF(OR($C$110=FALSE,LEFT($B106,3)&lt;&gt;"NOX"),BB55*INDEX('Damage costs'!$X$18:$X$70,MATCH($B106,'Damage costs'!$C$18:$C$70,0))/1000,BB55*INDEX('Damage costs'!$AB$18:$AB$70,MATCH($B106,'Damage costs'!$C$18:$C$70,0))/1000),"")</f>
        <v/>
      </c>
      <c r="BC106" s="59" t="str">
        <f>IFERROR(IF(OR($C$110=FALSE,LEFT($B106,3)&lt;&gt;"NOX"),BC55*INDEX('Damage costs'!$X$18:$X$70,MATCH($B106,'Damage costs'!$C$18:$C$70,0))/1000,BC55*INDEX('Damage costs'!$AB$18:$AB$70,MATCH($B106,'Damage costs'!$C$18:$C$70,0))/1000),"")</f>
        <v/>
      </c>
      <c r="BD106" s="59" t="str">
        <f>IFERROR(IF(OR($C$110=FALSE,LEFT($B106,3)&lt;&gt;"NOX"),BD55*INDEX('Damage costs'!$X$18:$X$70,MATCH($B106,'Damage costs'!$C$18:$C$70,0))/1000,BD55*INDEX('Damage costs'!$AB$18:$AB$70,MATCH($B106,'Damage costs'!$C$18:$C$70,0))/1000),"")</f>
        <v/>
      </c>
      <c r="BE106" s="59" t="str">
        <f>IFERROR(IF(OR($C$110=FALSE,LEFT($B106,3)&lt;&gt;"NOX"),BE55*INDEX('Damage costs'!$X$18:$X$70,MATCH($B106,'Damage costs'!$C$18:$C$70,0))/1000,BE55*INDEX('Damage costs'!$AB$18:$AB$70,MATCH($B106,'Damage costs'!$C$18:$C$70,0))/1000),"")</f>
        <v/>
      </c>
      <c r="BF106" s="59" t="str">
        <f>IFERROR(IF(OR($C$110=FALSE,LEFT($B106,3)&lt;&gt;"NOX"),BF55*INDEX('Damage costs'!$X$18:$X$70,MATCH($B106,'Damage costs'!$C$18:$C$70,0))/1000,BF55*INDEX('Damage costs'!$AB$18:$AB$70,MATCH($B106,'Damage costs'!$C$18:$C$70,0))/1000),"")</f>
        <v/>
      </c>
      <c r="BG106" s="59" t="str">
        <f>IFERROR(IF(OR($C$110=FALSE,LEFT($B106,3)&lt;&gt;"NOX"),BG55*INDEX('Damage costs'!$X$18:$X$70,MATCH($B106,'Damage costs'!$C$18:$C$70,0))/1000,BG55*INDEX('Damage costs'!$AB$18:$AB$70,MATCH($B106,'Damage costs'!$C$18:$C$70,0))/1000),"")</f>
        <v/>
      </c>
      <c r="BH106" s="59" t="str">
        <f>IFERROR(IF(OR($C$110=FALSE,LEFT($B106,3)&lt;&gt;"NOX"),BH55*INDEX('Damage costs'!$X$18:$X$70,MATCH($B106,'Damage costs'!$C$18:$C$70,0))/1000,BH55*INDEX('Damage costs'!$AB$18:$AB$70,MATCH($B106,'Damage costs'!$C$18:$C$70,0))/1000),"")</f>
        <v/>
      </c>
      <c r="BI106" s="59" t="str">
        <f>IFERROR(IF(OR($C$110=FALSE,LEFT($B106,3)&lt;&gt;"NOX"),BI55*INDEX('Damage costs'!$X$18:$X$70,MATCH($B106,'Damage costs'!$C$18:$C$70,0))/1000,BI55*INDEX('Damage costs'!$AB$18:$AB$70,MATCH($B106,'Damage costs'!$C$18:$C$70,0))/1000),"")</f>
        <v/>
      </c>
      <c r="BJ106" s="59" t="str">
        <f>IFERROR(IF(OR($C$110=FALSE,LEFT($B106,3)&lt;&gt;"NOX"),BJ55*INDEX('Damage costs'!$X$18:$X$70,MATCH($B106,'Damage costs'!$C$18:$C$70,0))/1000,BJ55*INDEX('Damage costs'!$AB$18:$AB$70,MATCH($B106,'Damage costs'!$C$18:$C$70,0))/1000),"")</f>
        <v/>
      </c>
      <c r="BK106" s="59" t="str">
        <f>IFERROR(IF(OR($C$110=FALSE,LEFT($B106,3)&lt;&gt;"NOX"),BK55*INDEX('Damage costs'!$X$18:$X$70,MATCH($B106,'Damage costs'!$C$18:$C$70,0))/1000,BK55*INDEX('Damage costs'!$AB$18:$AB$70,MATCH($B106,'Damage costs'!$C$18:$C$70,0))/1000),"")</f>
        <v/>
      </c>
      <c r="BL106" s="59" t="str">
        <f>IFERROR(IF(OR($C$110=FALSE,LEFT($B106,3)&lt;&gt;"NOX"),BL55*INDEX('Damage costs'!$X$18:$X$70,MATCH($B106,'Damage costs'!$C$18:$C$70,0))/1000,BL55*INDEX('Damage costs'!$AB$18:$AB$70,MATCH($B106,'Damage costs'!$C$18:$C$70,0))/1000),"")</f>
        <v/>
      </c>
      <c r="BM106" s="59" t="str">
        <f>IFERROR(IF(OR($C$110=FALSE,LEFT($B106,3)&lt;&gt;"NOX"),BM55*INDEX('Damage costs'!$X$18:$X$70,MATCH($B106,'Damage costs'!$C$18:$C$70,0))/1000,BM55*INDEX('Damage costs'!$AB$18:$AB$70,MATCH($B106,'Damage costs'!$C$18:$C$70,0))/1000),"")</f>
        <v/>
      </c>
      <c r="BN106" s="59" t="str">
        <f>IFERROR(IF(OR($C$110=FALSE,LEFT($B106,3)&lt;&gt;"NOX"),BN55*INDEX('Damage costs'!$X$18:$X$70,MATCH($B106,'Damage costs'!$C$18:$C$70,0))/1000,BN55*INDEX('Damage costs'!$AB$18:$AB$70,MATCH($B106,'Damage costs'!$C$18:$C$70,0))/1000),"")</f>
        <v/>
      </c>
      <c r="BO106" s="59" t="str">
        <f>IFERROR(IF(OR($C$110=FALSE,LEFT($B106,3)&lt;&gt;"NOX"),BO55*INDEX('Damage costs'!$X$18:$X$70,MATCH($B106,'Damage costs'!$C$18:$C$70,0))/1000,BO55*INDEX('Damage costs'!$AB$18:$AB$70,MATCH($B106,'Damage costs'!$C$18:$C$70,0))/1000),"")</f>
        <v/>
      </c>
      <c r="BP106" s="59" t="str">
        <f>IFERROR(IF(OR($C$110=FALSE,LEFT($B106,3)&lt;&gt;"NOX"),BP55*INDEX('Damage costs'!$X$18:$X$70,MATCH($B106,'Damage costs'!$C$18:$C$70,0))/1000,BP55*INDEX('Damage costs'!$AB$18:$AB$70,MATCH($B106,'Damage costs'!$C$18:$C$70,0))/1000),"")</f>
        <v/>
      </c>
      <c r="BQ106" s="59" t="str">
        <f>IFERROR(IF(OR($C$110=FALSE,LEFT($B106,3)&lt;&gt;"NOX"),BQ55*INDEX('Damage costs'!$X$18:$X$70,MATCH($B106,'Damage costs'!$C$18:$C$70,0))/1000,BQ55*INDEX('Damage costs'!$AB$18:$AB$70,MATCH($B106,'Damage costs'!$C$18:$C$70,0))/1000),"")</f>
        <v/>
      </c>
      <c r="BR106" s="59" t="str">
        <f>IFERROR(IF(OR($C$110=FALSE,LEFT($B106,3)&lt;&gt;"NOX"),BR55*INDEX('Damage costs'!$X$18:$X$70,MATCH($B106,'Damage costs'!$C$18:$C$70,0))/1000,BR55*INDEX('Damage costs'!$AB$18:$AB$70,MATCH($B106,'Damage costs'!$C$18:$C$70,0))/1000),"")</f>
        <v/>
      </c>
      <c r="BS106" s="59" t="str">
        <f>IFERROR(IF(OR($C$110=FALSE,LEFT($B106,3)&lt;&gt;"NOX"),BS55*INDEX('Damage costs'!$X$18:$X$70,MATCH($B106,'Damage costs'!$C$18:$C$70,0))/1000,BS55*INDEX('Damage costs'!$AB$18:$AB$70,MATCH($B106,'Damage costs'!$C$18:$C$70,0))/1000),"")</f>
        <v/>
      </c>
      <c r="BT106" s="59" t="str">
        <f>IFERROR(IF(OR($C$110=FALSE,LEFT($B106,3)&lt;&gt;"NOX"),BT55*INDEX('Damage costs'!$X$18:$X$70,MATCH($B106,'Damage costs'!$C$18:$C$70,0))/1000,BT55*INDEX('Damage costs'!$AB$18:$AB$70,MATCH($B106,'Damage costs'!$C$18:$C$70,0))/1000),"")</f>
        <v/>
      </c>
      <c r="BU106" s="59" t="str">
        <f>IFERROR(IF(OR($C$110=FALSE,LEFT($B106,3)&lt;&gt;"NOX"),BU55*INDEX('Damage costs'!$X$18:$X$70,MATCH($B106,'Damage costs'!$C$18:$C$70,0))/1000,BU55*INDEX('Damage costs'!$AB$18:$AB$70,MATCH($B106,'Damage costs'!$C$18:$C$70,0))/1000),"")</f>
        <v/>
      </c>
      <c r="BV106" s="59" t="str">
        <f>IFERROR(IF(OR($C$110=FALSE,LEFT($B106,3)&lt;&gt;"NOX"),BV55*INDEX('Damage costs'!$X$18:$X$70,MATCH($B106,'Damage costs'!$C$18:$C$70,0))/1000,BV55*INDEX('Damage costs'!$AB$18:$AB$70,MATCH($B106,'Damage costs'!$C$18:$C$70,0))/1000),"")</f>
        <v/>
      </c>
      <c r="BW106" s="59" t="str">
        <f>IFERROR(IF(OR($C$110=FALSE,LEFT($B106,3)&lt;&gt;"NOX"),BW55*INDEX('Damage costs'!$X$18:$X$70,MATCH($B106,'Damage costs'!$C$18:$C$70,0))/1000,BW55*INDEX('Damage costs'!$AB$18:$AB$70,MATCH($B106,'Damage costs'!$C$18:$C$70,0))/1000),"")</f>
        <v/>
      </c>
      <c r="BX106" s="59" t="str">
        <f>IFERROR(IF(OR($C$110=FALSE,LEFT($B106,3)&lt;&gt;"NOX"),BX55*INDEX('Damage costs'!$X$18:$X$70,MATCH($B106,'Damage costs'!$C$18:$C$70,0))/1000,BX55*INDEX('Damage costs'!$AB$18:$AB$70,MATCH($B106,'Damage costs'!$C$18:$C$70,0))/1000),"")</f>
        <v/>
      </c>
      <c r="BY106" s="59" t="str">
        <f>IFERROR(IF(OR($C$110=FALSE,LEFT($B106,3)&lt;&gt;"NOX"),BY55*INDEX('Damage costs'!$X$18:$X$70,MATCH($B106,'Damage costs'!$C$18:$C$70,0))/1000,BY55*INDEX('Damage costs'!$AB$18:$AB$70,MATCH($B106,'Damage costs'!$C$18:$C$70,0))/1000),"")</f>
        <v/>
      </c>
      <c r="BZ106" s="59" t="str">
        <f>IFERROR(IF(OR($C$110=FALSE,LEFT($B106,3)&lt;&gt;"NOX"),BZ55*INDEX('Damage costs'!$X$18:$X$70,MATCH($B106,'Damage costs'!$C$18:$C$70,0))/1000,BZ55*INDEX('Damage costs'!$AB$18:$AB$70,MATCH($B106,'Damage costs'!$C$18:$C$70,0))/1000),"")</f>
        <v/>
      </c>
      <c r="CA106" s="59" t="str">
        <f>IFERROR(IF(OR($C$110=FALSE,LEFT($B106,3)&lt;&gt;"NOX"),CA55*INDEX('Damage costs'!$X$18:$X$70,MATCH($B106,'Damage costs'!$C$18:$C$70,0))/1000,CA55*INDEX('Damage costs'!$AB$18:$AB$70,MATCH($B106,'Damage costs'!$C$18:$C$70,0))/1000),"")</f>
        <v/>
      </c>
      <c r="CB106" s="59" t="str">
        <f>IFERROR(IF(OR($C$110=FALSE,LEFT($B106,3)&lt;&gt;"NOX"),CB55*INDEX('Damage costs'!$X$18:$X$70,MATCH($B106,'Damage costs'!$C$18:$C$70,0))/1000,CB55*INDEX('Damage costs'!$AB$18:$AB$70,MATCH($B106,'Damage costs'!$C$18:$C$70,0))/1000),"")</f>
        <v/>
      </c>
      <c r="CC106" s="59" t="str">
        <f>IFERROR(IF(OR($C$110=FALSE,LEFT($B106,3)&lt;&gt;"NOX"),CC55*INDEX('Damage costs'!$X$18:$X$70,MATCH($B106,'Damage costs'!$C$18:$C$70,0))/1000,CC55*INDEX('Damage costs'!$AB$18:$AB$70,MATCH($B106,'Damage costs'!$C$18:$C$70,0))/1000),"")</f>
        <v/>
      </c>
      <c r="CD106" s="59" t="str">
        <f>IFERROR(IF(OR($C$110=FALSE,LEFT($B106,3)&lt;&gt;"NOX"),CD55*INDEX('Damage costs'!$X$18:$X$70,MATCH($B106,'Damage costs'!$C$18:$C$70,0))/1000,CD55*INDEX('Damage costs'!$AB$18:$AB$70,MATCH($B106,'Damage costs'!$C$18:$C$70,0))/1000),"")</f>
        <v/>
      </c>
      <c r="CE106" s="59" t="str">
        <f>IFERROR(IF(OR($C$110=FALSE,LEFT($B106,3)&lt;&gt;"NOX"),CE55*INDEX('Damage costs'!$X$18:$X$70,MATCH($B106,'Damage costs'!$C$18:$C$70,0))/1000,CE55*INDEX('Damage costs'!$AB$18:$AB$70,MATCH($B106,'Damage costs'!$C$18:$C$70,0))/1000),"")</f>
        <v/>
      </c>
      <c r="CF106" s="59" t="str">
        <f>IFERROR(IF(OR($C$110=FALSE,LEFT($B106,3)&lt;&gt;"NOX"),CF55*INDEX('Damage costs'!$X$18:$X$70,MATCH($B106,'Damage costs'!$C$18:$C$70,0))/1000,CF55*INDEX('Damage costs'!$AB$18:$AB$70,MATCH($B106,'Damage costs'!$C$18:$C$70,0))/1000),"")</f>
        <v/>
      </c>
      <c r="CG106" s="59" t="str">
        <f>IFERROR(IF(OR($C$110=FALSE,LEFT($B106,3)&lt;&gt;"NOX"),CG55*INDEX('Damage costs'!$X$18:$X$70,MATCH($B106,'Damage costs'!$C$18:$C$70,0))/1000,CG55*INDEX('Damage costs'!$AB$18:$AB$70,MATCH($B106,'Damage costs'!$C$18:$C$70,0))/1000),"")</f>
        <v/>
      </c>
      <c r="CH106" s="59" t="str">
        <f>IFERROR(IF(OR($C$110=FALSE,LEFT($B106,3)&lt;&gt;"NOX"),CH55*INDEX('Damage costs'!$X$18:$X$70,MATCH($B106,'Damage costs'!$C$18:$C$70,0))/1000,CH55*INDEX('Damage costs'!$AB$18:$AB$70,MATCH($B106,'Damage costs'!$C$18:$C$70,0))/1000),"")</f>
        <v/>
      </c>
      <c r="CI106" s="59" t="str">
        <f>IFERROR(IF(OR($C$110=FALSE,LEFT($B106,3)&lt;&gt;"NOX"),CI55*INDEX('Damage costs'!$X$18:$X$70,MATCH($B106,'Damage costs'!$C$18:$C$70,0))/1000,CI55*INDEX('Damage costs'!$AB$18:$AB$70,MATCH($B106,'Damage costs'!$C$18:$C$70,0))/1000),"")</f>
        <v/>
      </c>
      <c r="CJ106" s="59" t="str">
        <f>IFERROR(IF(OR($C$110=FALSE,LEFT($B106,3)&lt;&gt;"NOX"),CJ55*INDEX('Damage costs'!$X$18:$X$70,MATCH($B106,'Damage costs'!$C$18:$C$70,0))/1000,CJ55*INDEX('Damage costs'!$AB$18:$AB$70,MATCH($B106,'Damage costs'!$C$18:$C$70,0))/1000),"")</f>
        <v/>
      </c>
      <c r="CK106" s="59" t="str">
        <f>IFERROR(IF(OR($C$110=FALSE,LEFT($B106,3)&lt;&gt;"NOX"),CK55*INDEX('Damage costs'!$X$18:$X$70,MATCH($B106,'Damage costs'!$C$18:$C$70,0))/1000,CK55*INDEX('Damage costs'!$AB$18:$AB$70,MATCH($B106,'Damage costs'!$C$18:$C$70,0))/1000),"")</f>
        <v/>
      </c>
      <c r="CL106" s="59" t="str">
        <f>IFERROR(IF(OR($C$110=FALSE,LEFT($B106,3)&lt;&gt;"NOX"),CL55*INDEX('Damage costs'!$X$18:$X$70,MATCH($B106,'Damage costs'!$C$18:$C$70,0))/1000,CL55*INDEX('Damage costs'!$AB$18:$AB$70,MATCH($B106,'Damage costs'!$C$18:$C$70,0))/1000),"")</f>
        <v/>
      </c>
      <c r="CM106" s="59" t="str">
        <f>IFERROR(IF(OR($C$110=FALSE,LEFT($B106,3)&lt;&gt;"NOX"),CM55*INDEX('Damage costs'!$X$18:$X$70,MATCH($B106,'Damage costs'!$C$18:$C$70,0))/1000,CM55*INDEX('Damage costs'!$AB$18:$AB$70,MATCH($B106,'Damage costs'!$C$18:$C$70,0))/1000),"")</f>
        <v/>
      </c>
      <c r="CN106" s="59" t="str">
        <f>IFERROR(IF(OR($C$110=FALSE,LEFT($B106,3)&lt;&gt;"NOX"),CN55*INDEX('Damage costs'!$X$18:$X$70,MATCH($B106,'Damage costs'!$C$18:$C$70,0))/1000,CN55*INDEX('Damage costs'!$AB$18:$AB$70,MATCH($B106,'Damage costs'!$C$18:$C$70,0))/1000),"")</f>
        <v/>
      </c>
      <c r="CO106" s="59" t="str">
        <f>IFERROR(IF(OR($C$110=FALSE,LEFT($B106,3)&lt;&gt;"NOX"),CO55*INDEX('Damage costs'!$X$18:$X$70,MATCH($B106,'Damage costs'!$C$18:$C$70,0))/1000,CO55*INDEX('Damage costs'!$AB$18:$AB$70,MATCH($B106,'Damage costs'!$C$18:$C$70,0))/1000),"")</f>
        <v/>
      </c>
      <c r="CP106" s="59" t="str">
        <f>IFERROR(IF(OR($C$110=FALSE,LEFT($B106,3)&lt;&gt;"NOX"),CP55*INDEX('Damage costs'!$X$18:$X$70,MATCH($B106,'Damage costs'!$C$18:$C$70,0))/1000,CP55*INDEX('Damage costs'!$AB$18:$AB$70,MATCH($B106,'Damage costs'!$C$18:$C$70,0))/1000),"")</f>
        <v/>
      </c>
      <c r="CQ106" s="59" t="str">
        <f>IFERROR(IF(OR($C$110=FALSE,LEFT($B106,3)&lt;&gt;"NOX"),CQ55*INDEX('Damage costs'!$X$18:$X$70,MATCH($B106,'Damage costs'!$C$18:$C$70,0))/1000,CQ55*INDEX('Damage costs'!$AB$18:$AB$70,MATCH($B106,'Damage costs'!$C$18:$C$70,0))/1000),"")</f>
        <v/>
      </c>
      <c r="CR106" s="59" t="str">
        <f>IFERROR(IF(OR($C$110=FALSE,LEFT($B106,3)&lt;&gt;"NOX"),CR55*INDEX('Damage costs'!$X$18:$X$70,MATCH($B106,'Damage costs'!$C$18:$C$70,0))/1000,CR55*INDEX('Damage costs'!$AB$18:$AB$70,MATCH($B106,'Damage costs'!$C$18:$C$70,0))/1000),"")</f>
        <v/>
      </c>
      <c r="CS106" s="59" t="str">
        <f>IFERROR(IF(OR($C$110=FALSE,LEFT($B106,3)&lt;&gt;"NOX"),CS55*INDEX('Damage costs'!$X$18:$X$70,MATCH($B106,'Damage costs'!$C$18:$C$70,0))/1000,CS55*INDEX('Damage costs'!$AB$18:$AB$70,MATCH($B106,'Damage costs'!$C$18:$C$70,0))/1000),"")</f>
        <v/>
      </c>
      <c r="CT106" s="59" t="str">
        <f>IFERROR(IF(OR($C$110=FALSE,LEFT($B106,3)&lt;&gt;"NOX"),CT55*INDEX('Damage costs'!$X$18:$X$70,MATCH($B106,'Damage costs'!$C$18:$C$70,0))/1000,CT55*INDEX('Damage costs'!$AB$18:$AB$70,MATCH($B106,'Damage costs'!$C$18:$C$70,0))/1000),"")</f>
        <v/>
      </c>
      <c r="CU106" s="59" t="str">
        <f>IFERROR(IF(OR($C$110=FALSE,LEFT($B106,3)&lt;&gt;"NOX"),CU55*INDEX('Damage costs'!$X$18:$X$70,MATCH($B106,'Damage costs'!$C$18:$C$70,0))/1000,CU55*INDEX('Damage costs'!$AB$18:$AB$70,MATCH($B106,'Damage costs'!$C$18:$C$70,0))/1000),"")</f>
        <v/>
      </c>
      <c r="CV106" s="59" t="str">
        <f>IFERROR(IF(OR($C$110=FALSE,LEFT($B106,3)&lt;&gt;"NOX"),CV55*INDEX('Damage costs'!$X$18:$X$70,MATCH($B106,'Damage costs'!$C$18:$C$70,0))/1000,CV55*INDEX('Damage costs'!$AB$18:$AB$70,MATCH($B106,'Damage costs'!$C$18:$C$70,0))/1000),"")</f>
        <v/>
      </c>
      <c r="CW106" s="59" t="str">
        <f>IFERROR(IF(OR($C$110=FALSE,LEFT($B106,3)&lt;&gt;"NOX"),CW55*INDEX('Damage costs'!$X$18:$X$70,MATCH($B106,'Damage costs'!$C$18:$C$70,0))/1000,CW55*INDEX('Damage costs'!$AB$18:$AB$70,MATCH($B106,'Damage costs'!$C$18:$C$70,0))/1000),"")</f>
        <v/>
      </c>
      <c r="CX106" s="59" t="str">
        <f>IFERROR(IF(OR($C$110=FALSE,LEFT($B106,3)&lt;&gt;"NOX"),CX55*INDEX('Damage costs'!$X$18:$X$70,MATCH($B106,'Damage costs'!$C$18:$C$70,0))/1000,CX55*INDEX('Damage costs'!$AB$18:$AB$70,MATCH($B106,'Damage costs'!$C$18:$C$70,0))/1000),"")</f>
        <v/>
      </c>
      <c r="CY106" s="59" t="str">
        <f>IFERROR(IF(OR($C$110=FALSE,LEFT($B106,3)&lt;&gt;"NOX"),CY55*INDEX('Damage costs'!$X$18:$X$70,MATCH($B106,'Damage costs'!$C$18:$C$70,0))/1000,CY55*INDEX('Damage costs'!$AB$18:$AB$70,MATCH($B106,'Damage costs'!$C$18:$C$70,0))/1000),"")</f>
        <v/>
      </c>
      <c r="CZ106" s="391"/>
    </row>
    <row r="107" spans="2:104" x14ac:dyDescent="0.25">
      <c r="B107" s="406">
        <f t="shared" si="42"/>
        <v>0</v>
      </c>
      <c r="C107" s="9" t="s">
        <v>1117</v>
      </c>
      <c r="D107" s="59" t="str">
        <f>IFERROR(IF(OR($C$110=FALSE,LEFT($B107,3)&lt;&gt;"NOX"),D56*INDEX('Damage costs'!$X$18:$X$70,MATCH($B107,'Damage costs'!$C$18:$C$70,0))/1000,D56*INDEX('Damage costs'!$AB$18:$AB$70,MATCH($B107,'Damage costs'!$C$18:$C$70,0))/1000),"")</f>
        <v/>
      </c>
      <c r="E107" s="59" t="str">
        <f>IFERROR(IF(OR($C$110=FALSE,LEFT($B107,3)&lt;&gt;"NOX"),E56*INDEX('Damage costs'!$X$18:$X$70,MATCH($B107,'Damage costs'!$C$18:$C$70,0))/1000,E56*INDEX('Damage costs'!$AB$18:$AB$70,MATCH($B107,'Damage costs'!$C$18:$C$70,0))/1000),"")</f>
        <v/>
      </c>
      <c r="F107" s="59" t="str">
        <f>IFERROR(IF(OR($C$110=FALSE,LEFT($B107,3)&lt;&gt;"NOX"),F56*INDEX('Damage costs'!$X$18:$X$70,MATCH($B107,'Damage costs'!$C$18:$C$70,0))/1000,F56*INDEX('Damage costs'!$AB$18:$AB$70,MATCH($B107,'Damage costs'!$C$18:$C$70,0))/1000),"")</f>
        <v/>
      </c>
      <c r="G107" s="59" t="str">
        <f>IFERROR(IF(OR($C$110=FALSE,LEFT($B107,3)&lt;&gt;"NOX"),G56*INDEX('Damage costs'!$X$18:$X$70,MATCH($B107,'Damage costs'!$C$18:$C$70,0))/1000,G56*INDEX('Damage costs'!$AB$18:$AB$70,MATCH($B107,'Damage costs'!$C$18:$C$70,0))/1000),"")</f>
        <v/>
      </c>
      <c r="H107" s="59" t="str">
        <f>IFERROR(IF(OR($C$110=FALSE,LEFT($B107,3)&lt;&gt;"NOX"),H56*INDEX('Damage costs'!$X$18:$X$70,MATCH($B107,'Damage costs'!$C$18:$C$70,0))/1000,H56*INDEX('Damage costs'!$AB$18:$AB$70,MATCH($B107,'Damage costs'!$C$18:$C$70,0))/1000),"")</f>
        <v/>
      </c>
      <c r="I107" s="59" t="str">
        <f>IFERROR(IF(OR($C$110=FALSE,LEFT($B107,3)&lt;&gt;"NOX"),I56*INDEX('Damage costs'!$X$18:$X$70,MATCH($B107,'Damage costs'!$C$18:$C$70,0))/1000,I56*INDEX('Damage costs'!$AB$18:$AB$70,MATCH($B107,'Damage costs'!$C$18:$C$70,0))/1000),"")</f>
        <v/>
      </c>
      <c r="J107" s="59" t="str">
        <f>IFERROR(IF(OR($C$110=FALSE,LEFT($B107,3)&lt;&gt;"NOX"),J56*INDEX('Damage costs'!$X$18:$X$70,MATCH($B107,'Damage costs'!$C$18:$C$70,0))/1000,J56*INDEX('Damage costs'!$AB$18:$AB$70,MATCH($B107,'Damage costs'!$C$18:$C$70,0))/1000),"")</f>
        <v/>
      </c>
      <c r="K107" s="59" t="str">
        <f>IFERROR(IF(OR($C$110=FALSE,LEFT($B107,3)&lt;&gt;"NOX"),K56*INDEX('Damage costs'!$X$18:$X$70,MATCH($B107,'Damage costs'!$C$18:$C$70,0))/1000,K56*INDEX('Damage costs'!$AB$18:$AB$70,MATCH($B107,'Damage costs'!$C$18:$C$70,0))/1000),"")</f>
        <v/>
      </c>
      <c r="L107" s="59" t="str">
        <f>IFERROR(IF(OR($C$110=FALSE,LEFT($B107,3)&lt;&gt;"NOX"),L56*INDEX('Damage costs'!$X$18:$X$70,MATCH($B107,'Damage costs'!$C$18:$C$70,0))/1000,L56*INDEX('Damage costs'!$AB$18:$AB$70,MATCH($B107,'Damage costs'!$C$18:$C$70,0))/1000),"")</f>
        <v/>
      </c>
      <c r="M107" s="59" t="str">
        <f>IFERROR(IF(OR($C$110=FALSE,LEFT($B107,3)&lt;&gt;"NOX"),M56*INDEX('Damage costs'!$X$18:$X$70,MATCH($B107,'Damage costs'!$C$18:$C$70,0))/1000,M56*INDEX('Damage costs'!$AB$18:$AB$70,MATCH($B107,'Damage costs'!$C$18:$C$70,0))/1000),"")</f>
        <v/>
      </c>
      <c r="N107" s="59" t="str">
        <f>IFERROR(IF(OR($C$110=FALSE,LEFT($B107,3)&lt;&gt;"NOX"),N56*INDEX('Damage costs'!$X$18:$X$70,MATCH($B107,'Damage costs'!$C$18:$C$70,0))/1000,N56*INDEX('Damage costs'!$AB$18:$AB$70,MATCH($B107,'Damage costs'!$C$18:$C$70,0))/1000),"")</f>
        <v/>
      </c>
      <c r="O107" s="59" t="str">
        <f>IFERROR(IF(OR($C$110=FALSE,LEFT($B107,3)&lt;&gt;"NOX"),O56*INDEX('Damage costs'!$X$18:$X$70,MATCH($B107,'Damage costs'!$C$18:$C$70,0))/1000,O56*INDEX('Damage costs'!$AB$18:$AB$70,MATCH($B107,'Damage costs'!$C$18:$C$70,0))/1000),"")</f>
        <v/>
      </c>
      <c r="P107" s="59" t="str">
        <f>IFERROR(IF(OR($C$110=FALSE,LEFT($B107,3)&lt;&gt;"NOX"),P56*INDEX('Damage costs'!$X$18:$X$70,MATCH($B107,'Damage costs'!$C$18:$C$70,0))/1000,P56*INDEX('Damage costs'!$AB$18:$AB$70,MATCH($B107,'Damage costs'!$C$18:$C$70,0))/1000),"")</f>
        <v/>
      </c>
      <c r="Q107" s="59" t="str">
        <f>IFERROR(IF(OR($C$110=FALSE,LEFT($B107,3)&lt;&gt;"NOX"),Q56*INDEX('Damage costs'!$X$18:$X$70,MATCH($B107,'Damage costs'!$C$18:$C$70,0))/1000,Q56*INDEX('Damage costs'!$AB$18:$AB$70,MATCH($B107,'Damage costs'!$C$18:$C$70,0))/1000),"")</f>
        <v/>
      </c>
      <c r="R107" s="59" t="str">
        <f>IFERROR(IF(OR($C$110=FALSE,LEFT($B107,3)&lt;&gt;"NOX"),R56*INDEX('Damage costs'!$X$18:$X$70,MATCH($B107,'Damage costs'!$C$18:$C$70,0))/1000,R56*INDEX('Damage costs'!$AB$18:$AB$70,MATCH($B107,'Damage costs'!$C$18:$C$70,0))/1000),"")</f>
        <v/>
      </c>
      <c r="S107" s="59" t="str">
        <f>IFERROR(IF(OR($C$110=FALSE,LEFT($B107,3)&lt;&gt;"NOX"),S56*INDEX('Damage costs'!$X$18:$X$70,MATCH($B107,'Damage costs'!$C$18:$C$70,0))/1000,S56*INDEX('Damage costs'!$AB$18:$AB$70,MATCH($B107,'Damage costs'!$C$18:$C$70,0))/1000),"")</f>
        <v/>
      </c>
      <c r="T107" s="59" t="str">
        <f>IFERROR(IF(OR($C$110=FALSE,LEFT($B107,3)&lt;&gt;"NOX"),T56*INDEX('Damage costs'!$X$18:$X$70,MATCH($B107,'Damage costs'!$C$18:$C$70,0))/1000,T56*INDEX('Damage costs'!$AB$18:$AB$70,MATCH($B107,'Damage costs'!$C$18:$C$70,0))/1000),"")</f>
        <v/>
      </c>
      <c r="U107" s="59" t="str">
        <f>IFERROR(IF(OR($C$110=FALSE,LEFT($B107,3)&lt;&gt;"NOX"),U56*INDEX('Damage costs'!$X$18:$X$70,MATCH($B107,'Damage costs'!$C$18:$C$70,0))/1000,U56*INDEX('Damage costs'!$AB$18:$AB$70,MATCH($B107,'Damage costs'!$C$18:$C$70,0))/1000),"")</f>
        <v/>
      </c>
      <c r="V107" s="59" t="str">
        <f>IFERROR(IF(OR($C$110=FALSE,LEFT($B107,3)&lt;&gt;"NOX"),V56*INDEX('Damage costs'!$X$18:$X$70,MATCH($B107,'Damage costs'!$C$18:$C$70,0))/1000,V56*INDEX('Damage costs'!$AB$18:$AB$70,MATCH($B107,'Damage costs'!$C$18:$C$70,0))/1000),"")</f>
        <v/>
      </c>
      <c r="W107" s="59" t="str">
        <f>IFERROR(IF(OR($C$110=FALSE,LEFT($B107,3)&lt;&gt;"NOX"),W56*INDEX('Damage costs'!$X$18:$X$70,MATCH($B107,'Damage costs'!$C$18:$C$70,0))/1000,W56*INDEX('Damage costs'!$AB$18:$AB$70,MATCH($B107,'Damage costs'!$C$18:$C$70,0))/1000),"")</f>
        <v/>
      </c>
      <c r="X107" s="59" t="str">
        <f>IFERROR(IF(OR($C$110=FALSE,LEFT($B107,3)&lt;&gt;"NOX"),X56*INDEX('Damage costs'!$X$18:$X$70,MATCH($B107,'Damage costs'!$C$18:$C$70,0))/1000,X56*INDEX('Damage costs'!$AB$18:$AB$70,MATCH($B107,'Damage costs'!$C$18:$C$70,0))/1000),"")</f>
        <v/>
      </c>
      <c r="Y107" s="59" t="str">
        <f>IFERROR(IF(OR($C$110=FALSE,LEFT($B107,3)&lt;&gt;"NOX"),Y56*INDEX('Damage costs'!$X$18:$X$70,MATCH($B107,'Damage costs'!$C$18:$C$70,0))/1000,Y56*INDEX('Damage costs'!$AB$18:$AB$70,MATCH($B107,'Damage costs'!$C$18:$C$70,0))/1000),"")</f>
        <v/>
      </c>
      <c r="Z107" s="59" t="str">
        <f>IFERROR(IF(OR($C$110=FALSE,LEFT($B107,3)&lt;&gt;"NOX"),Z56*INDEX('Damage costs'!$X$18:$X$70,MATCH($B107,'Damage costs'!$C$18:$C$70,0))/1000,Z56*INDEX('Damage costs'!$AB$18:$AB$70,MATCH($B107,'Damage costs'!$C$18:$C$70,0))/1000),"")</f>
        <v/>
      </c>
      <c r="AA107" s="59" t="str">
        <f>IFERROR(IF(OR($C$110=FALSE,LEFT($B107,3)&lt;&gt;"NOX"),AA56*INDEX('Damage costs'!$X$18:$X$70,MATCH($B107,'Damage costs'!$C$18:$C$70,0))/1000,AA56*INDEX('Damage costs'!$AB$18:$AB$70,MATCH($B107,'Damage costs'!$C$18:$C$70,0))/1000),"")</f>
        <v/>
      </c>
      <c r="AB107" s="59" t="str">
        <f>IFERROR(IF(OR($C$110=FALSE,LEFT($B107,3)&lt;&gt;"NOX"),AB56*INDEX('Damage costs'!$X$18:$X$70,MATCH($B107,'Damage costs'!$C$18:$C$70,0))/1000,AB56*INDEX('Damage costs'!$AB$18:$AB$70,MATCH($B107,'Damage costs'!$C$18:$C$70,0))/1000),"")</f>
        <v/>
      </c>
      <c r="AC107" s="59" t="str">
        <f>IFERROR(IF(OR($C$110=FALSE,LEFT($B107,3)&lt;&gt;"NOX"),AC56*INDEX('Damage costs'!$X$18:$X$70,MATCH($B107,'Damage costs'!$C$18:$C$70,0))/1000,AC56*INDEX('Damage costs'!$AB$18:$AB$70,MATCH($B107,'Damage costs'!$C$18:$C$70,0))/1000),"")</f>
        <v/>
      </c>
      <c r="AD107" s="59" t="str">
        <f>IFERROR(IF(OR($C$110=FALSE,LEFT($B107,3)&lt;&gt;"NOX"),AD56*INDEX('Damage costs'!$X$18:$X$70,MATCH($B107,'Damage costs'!$C$18:$C$70,0))/1000,AD56*INDEX('Damage costs'!$AB$18:$AB$70,MATCH($B107,'Damage costs'!$C$18:$C$70,0))/1000),"")</f>
        <v/>
      </c>
      <c r="AE107" s="59" t="str">
        <f>IFERROR(IF(OR($C$110=FALSE,LEFT($B107,3)&lt;&gt;"NOX"),AE56*INDEX('Damage costs'!$X$18:$X$70,MATCH($B107,'Damage costs'!$C$18:$C$70,0))/1000,AE56*INDEX('Damage costs'!$AB$18:$AB$70,MATCH($B107,'Damage costs'!$C$18:$C$70,0))/1000),"")</f>
        <v/>
      </c>
      <c r="AF107" s="59" t="str">
        <f>IFERROR(IF(OR($C$110=FALSE,LEFT($B107,3)&lt;&gt;"NOX"),AF56*INDEX('Damage costs'!$X$18:$X$70,MATCH($B107,'Damage costs'!$C$18:$C$70,0))/1000,AF56*INDEX('Damage costs'!$AB$18:$AB$70,MATCH($B107,'Damage costs'!$C$18:$C$70,0))/1000),"")</f>
        <v/>
      </c>
      <c r="AG107" s="59" t="str">
        <f>IFERROR(IF(OR($C$110=FALSE,LEFT($B107,3)&lt;&gt;"NOX"),AG56*INDEX('Damage costs'!$X$18:$X$70,MATCH($B107,'Damage costs'!$C$18:$C$70,0))/1000,AG56*INDEX('Damage costs'!$AB$18:$AB$70,MATCH($B107,'Damage costs'!$C$18:$C$70,0))/1000),"")</f>
        <v/>
      </c>
      <c r="AH107" s="59" t="str">
        <f>IFERROR(IF(OR($C$110=FALSE,LEFT($B107,3)&lt;&gt;"NOX"),AH56*INDEX('Damage costs'!$X$18:$X$70,MATCH($B107,'Damage costs'!$C$18:$C$70,0))/1000,AH56*INDEX('Damage costs'!$AB$18:$AB$70,MATCH($B107,'Damage costs'!$C$18:$C$70,0))/1000),"")</f>
        <v/>
      </c>
      <c r="AI107" s="59" t="str">
        <f>IFERROR(IF(OR($C$110=FALSE,LEFT($B107,3)&lt;&gt;"NOX"),AI56*INDEX('Damage costs'!$X$18:$X$70,MATCH($B107,'Damage costs'!$C$18:$C$70,0))/1000,AI56*INDEX('Damage costs'!$AB$18:$AB$70,MATCH($B107,'Damage costs'!$C$18:$C$70,0))/1000),"")</f>
        <v/>
      </c>
      <c r="AJ107" s="59" t="str">
        <f>IFERROR(IF(OR($C$110=FALSE,LEFT($B107,3)&lt;&gt;"NOX"),AJ56*INDEX('Damage costs'!$X$18:$X$70,MATCH($B107,'Damage costs'!$C$18:$C$70,0))/1000,AJ56*INDEX('Damage costs'!$AB$18:$AB$70,MATCH($B107,'Damage costs'!$C$18:$C$70,0))/1000),"")</f>
        <v/>
      </c>
      <c r="AK107" s="59" t="str">
        <f>IFERROR(IF(OR($C$110=FALSE,LEFT($B107,3)&lt;&gt;"NOX"),AK56*INDEX('Damage costs'!$X$18:$X$70,MATCH($B107,'Damage costs'!$C$18:$C$70,0))/1000,AK56*INDEX('Damage costs'!$AB$18:$AB$70,MATCH($B107,'Damage costs'!$C$18:$C$70,0))/1000),"")</f>
        <v/>
      </c>
      <c r="AL107" s="59" t="str">
        <f>IFERROR(IF(OR($C$110=FALSE,LEFT($B107,3)&lt;&gt;"NOX"),AL56*INDEX('Damage costs'!$X$18:$X$70,MATCH($B107,'Damage costs'!$C$18:$C$70,0))/1000,AL56*INDEX('Damage costs'!$AB$18:$AB$70,MATCH($B107,'Damage costs'!$C$18:$C$70,0))/1000),"")</f>
        <v/>
      </c>
      <c r="AM107" s="59" t="str">
        <f>IFERROR(IF(OR($C$110=FALSE,LEFT($B107,3)&lt;&gt;"NOX"),AM56*INDEX('Damage costs'!$X$18:$X$70,MATCH($B107,'Damage costs'!$C$18:$C$70,0))/1000,AM56*INDEX('Damage costs'!$AB$18:$AB$70,MATCH($B107,'Damage costs'!$C$18:$C$70,0))/1000),"")</f>
        <v/>
      </c>
      <c r="AN107" s="59" t="str">
        <f>IFERROR(IF(OR($C$110=FALSE,LEFT($B107,3)&lt;&gt;"NOX"),AN56*INDEX('Damage costs'!$X$18:$X$70,MATCH($B107,'Damage costs'!$C$18:$C$70,0))/1000,AN56*INDEX('Damage costs'!$AB$18:$AB$70,MATCH($B107,'Damage costs'!$C$18:$C$70,0))/1000),"")</f>
        <v/>
      </c>
      <c r="AO107" s="59" t="str">
        <f>IFERROR(IF(OR($C$110=FALSE,LEFT($B107,3)&lt;&gt;"NOX"),AO56*INDEX('Damage costs'!$X$18:$X$70,MATCH($B107,'Damage costs'!$C$18:$C$70,0))/1000,AO56*INDEX('Damage costs'!$AB$18:$AB$70,MATCH($B107,'Damage costs'!$C$18:$C$70,0))/1000),"")</f>
        <v/>
      </c>
      <c r="AP107" s="59" t="str">
        <f>IFERROR(IF(OR($C$110=FALSE,LEFT($B107,3)&lt;&gt;"NOX"),AP56*INDEX('Damage costs'!$X$18:$X$70,MATCH($B107,'Damage costs'!$C$18:$C$70,0))/1000,AP56*INDEX('Damage costs'!$AB$18:$AB$70,MATCH($B107,'Damage costs'!$C$18:$C$70,0))/1000),"")</f>
        <v/>
      </c>
      <c r="AQ107" s="59" t="str">
        <f>IFERROR(IF(OR($C$110=FALSE,LEFT($B107,3)&lt;&gt;"NOX"),AQ56*INDEX('Damage costs'!$X$18:$X$70,MATCH($B107,'Damage costs'!$C$18:$C$70,0))/1000,AQ56*INDEX('Damage costs'!$AB$18:$AB$70,MATCH($B107,'Damage costs'!$C$18:$C$70,0))/1000),"")</f>
        <v/>
      </c>
      <c r="AR107" s="59" t="str">
        <f>IFERROR(IF(OR($C$110=FALSE,LEFT($B107,3)&lt;&gt;"NOX"),AR56*INDEX('Damage costs'!$X$18:$X$70,MATCH($B107,'Damage costs'!$C$18:$C$70,0))/1000,AR56*INDEX('Damage costs'!$AB$18:$AB$70,MATCH($B107,'Damage costs'!$C$18:$C$70,0))/1000),"")</f>
        <v/>
      </c>
      <c r="AS107" s="59" t="str">
        <f>IFERROR(IF(OR($C$110=FALSE,LEFT($B107,3)&lt;&gt;"NOX"),AS56*INDEX('Damage costs'!$X$18:$X$70,MATCH($B107,'Damage costs'!$C$18:$C$70,0))/1000,AS56*INDEX('Damage costs'!$AB$18:$AB$70,MATCH($B107,'Damage costs'!$C$18:$C$70,0))/1000),"")</f>
        <v/>
      </c>
      <c r="AT107" s="59" t="str">
        <f>IFERROR(IF(OR($C$110=FALSE,LEFT($B107,3)&lt;&gt;"NOX"),AT56*INDEX('Damage costs'!$X$18:$X$70,MATCH($B107,'Damage costs'!$C$18:$C$70,0))/1000,AT56*INDEX('Damage costs'!$AB$18:$AB$70,MATCH($B107,'Damage costs'!$C$18:$C$70,0))/1000),"")</f>
        <v/>
      </c>
      <c r="AU107" s="59" t="str">
        <f>IFERROR(IF(OR($C$110=FALSE,LEFT($B107,3)&lt;&gt;"NOX"),AU56*INDEX('Damage costs'!$X$18:$X$70,MATCH($B107,'Damage costs'!$C$18:$C$70,0))/1000,AU56*INDEX('Damage costs'!$AB$18:$AB$70,MATCH($B107,'Damage costs'!$C$18:$C$70,0))/1000),"")</f>
        <v/>
      </c>
      <c r="AV107" s="59" t="str">
        <f>IFERROR(IF(OR($C$110=FALSE,LEFT($B107,3)&lt;&gt;"NOX"),AV56*INDEX('Damage costs'!$X$18:$X$70,MATCH($B107,'Damage costs'!$C$18:$C$70,0))/1000,AV56*INDEX('Damage costs'!$AB$18:$AB$70,MATCH($B107,'Damage costs'!$C$18:$C$70,0))/1000),"")</f>
        <v/>
      </c>
      <c r="AW107" s="59" t="str">
        <f>IFERROR(IF(OR($C$110=FALSE,LEFT($B107,3)&lt;&gt;"NOX"),AW56*INDEX('Damage costs'!$X$18:$X$70,MATCH($B107,'Damage costs'!$C$18:$C$70,0))/1000,AW56*INDEX('Damage costs'!$AB$18:$AB$70,MATCH($B107,'Damage costs'!$C$18:$C$70,0))/1000),"")</f>
        <v/>
      </c>
      <c r="AX107" s="59" t="str">
        <f>IFERROR(IF(OR($C$110=FALSE,LEFT($B107,3)&lt;&gt;"NOX"),AX56*INDEX('Damage costs'!$X$18:$X$70,MATCH($B107,'Damage costs'!$C$18:$C$70,0))/1000,AX56*INDEX('Damage costs'!$AB$18:$AB$70,MATCH($B107,'Damage costs'!$C$18:$C$70,0))/1000),"")</f>
        <v/>
      </c>
      <c r="AY107" s="59" t="str">
        <f>IFERROR(IF(OR($C$110=FALSE,LEFT($B107,3)&lt;&gt;"NOX"),AY56*INDEX('Damage costs'!$X$18:$X$70,MATCH($B107,'Damage costs'!$C$18:$C$70,0))/1000,AY56*INDEX('Damage costs'!$AB$18:$AB$70,MATCH($B107,'Damage costs'!$C$18:$C$70,0))/1000),"")</f>
        <v/>
      </c>
      <c r="AZ107" s="59" t="str">
        <f>IFERROR(IF(OR($C$110=FALSE,LEFT($B107,3)&lt;&gt;"NOX"),AZ56*INDEX('Damage costs'!$X$18:$X$70,MATCH($B107,'Damage costs'!$C$18:$C$70,0))/1000,AZ56*INDEX('Damage costs'!$AB$18:$AB$70,MATCH($B107,'Damage costs'!$C$18:$C$70,0))/1000),"")</f>
        <v/>
      </c>
      <c r="BA107" s="59" t="str">
        <f>IFERROR(IF(OR($C$110=FALSE,LEFT($B107,3)&lt;&gt;"NOX"),BA56*INDEX('Damage costs'!$X$18:$X$70,MATCH($B107,'Damage costs'!$C$18:$C$70,0))/1000,BA56*INDEX('Damage costs'!$AB$18:$AB$70,MATCH($B107,'Damage costs'!$C$18:$C$70,0))/1000),"")</f>
        <v/>
      </c>
      <c r="BB107" s="59" t="str">
        <f>IFERROR(IF(OR($C$110=FALSE,LEFT($B107,3)&lt;&gt;"NOX"),BB56*INDEX('Damage costs'!$X$18:$X$70,MATCH($B107,'Damage costs'!$C$18:$C$70,0))/1000,BB56*INDEX('Damage costs'!$AB$18:$AB$70,MATCH($B107,'Damage costs'!$C$18:$C$70,0))/1000),"")</f>
        <v/>
      </c>
      <c r="BC107" s="59" t="str">
        <f>IFERROR(IF(OR($C$110=FALSE,LEFT($B107,3)&lt;&gt;"NOX"),BC56*INDEX('Damage costs'!$X$18:$X$70,MATCH($B107,'Damage costs'!$C$18:$C$70,0))/1000,BC56*INDEX('Damage costs'!$AB$18:$AB$70,MATCH($B107,'Damage costs'!$C$18:$C$70,0))/1000),"")</f>
        <v/>
      </c>
      <c r="BD107" s="59" t="str">
        <f>IFERROR(IF(OR($C$110=FALSE,LEFT($B107,3)&lt;&gt;"NOX"),BD56*INDEX('Damage costs'!$X$18:$X$70,MATCH($B107,'Damage costs'!$C$18:$C$70,0))/1000,BD56*INDEX('Damage costs'!$AB$18:$AB$70,MATCH($B107,'Damage costs'!$C$18:$C$70,0))/1000),"")</f>
        <v/>
      </c>
      <c r="BE107" s="59" t="str">
        <f>IFERROR(IF(OR($C$110=FALSE,LEFT($B107,3)&lt;&gt;"NOX"),BE56*INDEX('Damage costs'!$X$18:$X$70,MATCH($B107,'Damage costs'!$C$18:$C$70,0))/1000,BE56*INDEX('Damage costs'!$AB$18:$AB$70,MATCH($B107,'Damage costs'!$C$18:$C$70,0))/1000),"")</f>
        <v/>
      </c>
      <c r="BF107" s="59" t="str">
        <f>IFERROR(IF(OR($C$110=FALSE,LEFT($B107,3)&lt;&gt;"NOX"),BF56*INDEX('Damage costs'!$X$18:$X$70,MATCH($B107,'Damage costs'!$C$18:$C$70,0))/1000,BF56*INDEX('Damage costs'!$AB$18:$AB$70,MATCH($B107,'Damage costs'!$C$18:$C$70,0))/1000),"")</f>
        <v/>
      </c>
      <c r="BG107" s="59" t="str">
        <f>IFERROR(IF(OR($C$110=FALSE,LEFT($B107,3)&lt;&gt;"NOX"),BG56*INDEX('Damage costs'!$X$18:$X$70,MATCH($B107,'Damage costs'!$C$18:$C$70,0))/1000,BG56*INDEX('Damage costs'!$AB$18:$AB$70,MATCH($B107,'Damage costs'!$C$18:$C$70,0))/1000),"")</f>
        <v/>
      </c>
      <c r="BH107" s="59" t="str">
        <f>IFERROR(IF(OR($C$110=FALSE,LEFT($B107,3)&lt;&gt;"NOX"),BH56*INDEX('Damage costs'!$X$18:$X$70,MATCH($B107,'Damage costs'!$C$18:$C$70,0))/1000,BH56*INDEX('Damage costs'!$AB$18:$AB$70,MATCH($B107,'Damage costs'!$C$18:$C$70,0))/1000),"")</f>
        <v/>
      </c>
      <c r="BI107" s="59" t="str">
        <f>IFERROR(IF(OR($C$110=FALSE,LEFT($B107,3)&lt;&gt;"NOX"),BI56*INDEX('Damage costs'!$X$18:$X$70,MATCH($B107,'Damage costs'!$C$18:$C$70,0))/1000,BI56*INDEX('Damage costs'!$AB$18:$AB$70,MATCH($B107,'Damage costs'!$C$18:$C$70,0))/1000),"")</f>
        <v/>
      </c>
      <c r="BJ107" s="59" t="str">
        <f>IFERROR(IF(OR($C$110=FALSE,LEFT($B107,3)&lt;&gt;"NOX"),BJ56*INDEX('Damage costs'!$X$18:$X$70,MATCH($B107,'Damage costs'!$C$18:$C$70,0))/1000,BJ56*INDEX('Damage costs'!$AB$18:$AB$70,MATCH($B107,'Damage costs'!$C$18:$C$70,0))/1000),"")</f>
        <v/>
      </c>
      <c r="BK107" s="59" t="str">
        <f>IFERROR(IF(OR($C$110=FALSE,LEFT($B107,3)&lt;&gt;"NOX"),BK56*INDEX('Damage costs'!$X$18:$X$70,MATCH($B107,'Damage costs'!$C$18:$C$70,0))/1000,BK56*INDEX('Damage costs'!$AB$18:$AB$70,MATCH($B107,'Damage costs'!$C$18:$C$70,0))/1000),"")</f>
        <v/>
      </c>
      <c r="BL107" s="59" t="str">
        <f>IFERROR(IF(OR($C$110=FALSE,LEFT($B107,3)&lt;&gt;"NOX"),BL56*INDEX('Damage costs'!$X$18:$X$70,MATCH($B107,'Damage costs'!$C$18:$C$70,0))/1000,BL56*INDEX('Damage costs'!$AB$18:$AB$70,MATCH($B107,'Damage costs'!$C$18:$C$70,0))/1000),"")</f>
        <v/>
      </c>
      <c r="BM107" s="59" t="str">
        <f>IFERROR(IF(OR($C$110=FALSE,LEFT($B107,3)&lt;&gt;"NOX"),BM56*INDEX('Damage costs'!$X$18:$X$70,MATCH($B107,'Damage costs'!$C$18:$C$70,0))/1000,BM56*INDEX('Damage costs'!$AB$18:$AB$70,MATCH($B107,'Damage costs'!$C$18:$C$70,0))/1000),"")</f>
        <v/>
      </c>
      <c r="BN107" s="59" t="str">
        <f>IFERROR(IF(OR($C$110=FALSE,LEFT($B107,3)&lt;&gt;"NOX"),BN56*INDEX('Damage costs'!$X$18:$X$70,MATCH($B107,'Damage costs'!$C$18:$C$70,0))/1000,BN56*INDEX('Damage costs'!$AB$18:$AB$70,MATCH($B107,'Damage costs'!$C$18:$C$70,0))/1000),"")</f>
        <v/>
      </c>
      <c r="BO107" s="59" t="str">
        <f>IFERROR(IF(OR($C$110=FALSE,LEFT($B107,3)&lt;&gt;"NOX"),BO56*INDEX('Damage costs'!$X$18:$X$70,MATCH($B107,'Damage costs'!$C$18:$C$70,0))/1000,BO56*INDEX('Damage costs'!$AB$18:$AB$70,MATCH($B107,'Damage costs'!$C$18:$C$70,0))/1000),"")</f>
        <v/>
      </c>
      <c r="BP107" s="59" t="str">
        <f>IFERROR(IF(OR($C$110=FALSE,LEFT($B107,3)&lt;&gt;"NOX"),BP56*INDEX('Damage costs'!$X$18:$X$70,MATCH($B107,'Damage costs'!$C$18:$C$70,0))/1000,BP56*INDEX('Damage costs'!$AB$18:$AB$70,MATCH($B107,'Damage costs'!$C$18:$C$70,0))/1000),"")</f>
        <v/>
      </c>
      <c r="BQ107" s="59" t="str">
        <f>IFERROR(IF(OR($C$110=FALSE,LEFT($B107,3)&lt;&gt;"NOX"),BQ56*INDEX('Damage costs'!$X$18:$X$70,MATCH($B107,'Damage costs'!$C$18:$C$70,0))/1000,BQ56*INDEX('Damage costs'!$AB$18:$AB$70,MATCH($B107,'Damage costs'!$C$18:$C$70,0))/1000),"")</f>
        <v/>
      </c>
      <c r="BR107" s="59" t="str">
        <f>IFERROR(IF(OR($C$110=FALSE,LEFT($B107,3)&lt;&gt;"NOX"),BR56*INDEX('Damage costs'!$X$18:$X$70,MATCH($B107,'Damage costs'!$C$18:$C$70,0))/1000,BR56*INDEX('Damage costs'!$AB$18:$AB$70,MATCH($B107,'Damage costs'!$C$18:$C$70,0))/1000),"")</f>
        <v/>
      </c>
      <c r="BS107" s="59" t="str">
        <f>IFERROR(IF(OR($C$110=FALSE,LEFT($B107,3)&lt;&gt;"NOX"),BS56*INDEX('Damage costs'!$X$18:$X$70,MATCH($B107,'Damage costs'!$C$18:$C$70,0))/1000,BS56*INDEX('Damage costs'!$AB$18:$AB$70,MATCH($B107,'Damage costs'!$C$18:$C$70,0))/1000),"")</f>
        <v/>
      </c>
      <c r="BT107" s="59" t="str">
        <f>IFERROR(IF(OR($C$110=FALSE,LEFT($B107,3)&lt;&gt;"NOX"),BT56*INDEX('Damage costs'!$X$18:$X$70,MATCH($B107,'Damage costs'!$C$18:$C$70,0))/1000,BT56*INDEX('Damage costs'!$AB$18:$AB$70,MATCH($B107,'Damage costs'!$C$18:$C$70,0))/1000),"")</f>
        <v/>
      </c>
      <c r="BU107" s="59" t="str">
        <f>IFERROR(IF(OR($C$110=FALSE,LEFT($B107,3)&lt;&gt;"NOX"),BU56*INDEX('Damage costs'!$X$18:$X$70,MATCH($B107,'Damage costs'!$C$18:$C$70,0))/1000,BU56*INDEX('Damage costs'!$AB$18:$AB$70,MATCH($B107,'Damage costs'!$C$18:$C$70,0))/1000),"")</f>
        <v/>
      </c>
      <c r="BV107" s="59" t="str">
        <f>IFERROR(IF(OR($C$110=FALSE,LEFT($B107,3)&lt;&gt;"NOX"),BV56*INDEX('Damage costs'!$X$18:$X$70,MATCH($B107,'Damage costs'!$C$18:$C$70,0))/1000,BV56*INDEX('Damage costs'!$AB$18:$AB$70,MATCH($B107,'Damage costs'!$C$18:$C$70,0))/1000),"")</f>
        <v/>
      </c>
      <c r="BW107" s="59" t="str">
        <f>IFERROR(IF(OR($C$110=FALSE,LEFT($B107,3)&lt;&gt;"NOX"),BW56*INDEX('Damage costs'!$X$18:$X$70,MATCH($B107,'Damage costs'!$C$18:$C$70,0))/1000,BW56*INDEX('Damage costs'!$AB$18:$AB$70,MATCH($B107,'Damage costs'!$C$18:$C$70,0))/1000),"")</f>
        <v/>
      </c>
      <c r="BX107" s="59" t="str">
        <f>IFERROR(IF(OR($C$110=FALSE,LEFT($B107,3)&lt;&gt;"NOX"),BX56*INDEX('Damage costs'!$X$18:$X$70,MATCH($B107,'Damage costs'!$C$18:$C$70,0))/1000,BX56*INDEX('Damage costs'!$AB$18:$AB$70,MATCH($B107,'Damage costs'!$C$18:$C$70,0))/1000),"")</f>
        <v/>
      </c>
      <c r="BY107" s="59" t="str">
        <f>IFERROR(IF(OR($C$110=FALSE,LEFT($B107,3)&lt;&gt;"NOX"),BY56*INDEX('Damage costs'!$X$18:$X$70,MATCH($B107,'Damage costs'!$C$18:$C$70,0))/1000,BY56*INDEX('Damage costs'!$AB$18:$AB$70,MATCH($B107,'Damage costs'!$C$18:$C$70,0))/1000),"")</f>
        <v/>
      </c>
      <c r="BZ107" s="59" t="str">
        <f>IFERROR(IF(OR($C$110=FALSE,LEFT($B107,3)&lt;&gt;"NOX"),BZ56*INDEX('Damage costs'!$X$18:$X$70,MATCH($B107,'Damage costs'!$C$18:$C$70,0))/1000,BZ56*INDEX('Damage costs'!$AB$18:$AB$70,MATCH($B107,'Damage costs'!$C$18:$C$70,0))/1000),"")</f>
        <v/>
      </c>
      <c r="CA107" s="59" t="str">
        <f>IFERROR(IF(OR($C$110=FALSE,LEFT($B107,3)&lt;&gt;"NOX"),CA56*INDEX('Damage costs'!$X$18:$X$70,MATCH($B107,'Damage costs'!$C$18:$C$70,0))/1000,CA56*INDEX('Damage costs'!$AB$18:$AB$70,MATCH($B107,'Damage costs'!$C$18:$C$70,0))/1000),"")</f>
        <v/>
      </c>
      <c r="CB107" s="59" t="str">
        <f>IFERROR(IF(OR($C$110=FALSE,LEFT($B107,3)&lt;&gt;"NOX"),CB56*INDEX('Damage costs'!$X$18:$X$70,MATCH($B107,'Damage costs'!$C$18:$C$70,0))/1000,CB56*INDEX('Damage costs'!$AB$18:$AB$70,MATCH($B107,'Damage costs'!$C$18:$C$70,0))/1000),"")</f>
        <v/>
      </c>
      <c r="CC107" s="59" t="str">
        <f>IFERROR(IF(OR($C$110=FALSE,LEFT($B107,3)&lt;&gt;"NOX"),CC56*INDEX('Damage costs'!$X$18:$X$70,MATCH($B107,'Damage costs'!$C$18:$C$70,0))/1000,CC56*INDEX('Damage costs'!$AB$18:$AB$70,MATCH($B107,'Damage costs'!$C$18:$C$70,0))/1000),"")</f>
        <v/>
      </c>
      <c r="CD107" s="59" t="str">
        <f>IFERROR(IF(OR($C$110=FALSE,LEFT($B107,3)&lt;&gt;"NOX"),CD56*INDEX('Damage costs'!$X$18:$X$70,MATCH($B107,'Damage costs'!$C$18:$C$70,0))/1000,CD56*INDEX('Damage costs'!$AB$18:$AB$70,MATCH($B107,'Damage costs'!$C$18:$C$70,0))/1000),"")</f>
        <v/>
      </c>
      <c r="CE107" s="59" t="str">
        <f>IFERROR(IF(OR($C$110=FALSE,LEFT($B107,3)&lt;&gt;"NOX"),CE56*INDEX('Damage costs'!$X$18:$X$70,MATCH($B107,'Damage costs'!$C$18:$C$70,0))/1000,CE56*INDEX('Damage costs'!$AB$18:$AB$70,MATCH($B107,'Damage costs'!$C$18:$C$70,0))/1000),"")</f>
        <v/>
      </c>
      <c r="CF107" s="59" t="str">
        <f>IFERROR(IF(OR($C$110=FALSE,LEFT($B107,3)&lt;&gt;"NOX"),CF56*INDEX('Damage costs'!$X$18:$X$70,MATCH($B107,'Damage costs'!$C$18:$C$70,0))/1000,CF56*INDEX('Damage costs'!$AB$18:$AB$70,MATCH($B107,'Damage costs'!$C$18:$C$70,0))/1000),"")</f>
        <v/>
      </c>
      <c r="CG107" s="59" t="str">
        <f>IFERROR(IF(OR($C$110=FALSE,LEFT($B107,3)&lt;&gt;"NOX"),CG56*INDEX('Damage costs'!$X$18:$X$70,MATCH($B107,'Damage costs'!$C$18:$C$70,0))/1000,CG56*INDEX('Damage costs'!$AB$18:$AB$70,MATCH($B107,'Damage costs'!$C$18:$C$70,0))/1000),"")</f>
        <v/>
      </c>
      <c r="CH107" s="59" t="str">
        <f>IFERROR(IF(OR($C$110=FALSE,LEFT($B107,3)&lt;&gt;"NOX"),CH56*INDEX('Damage costs'!$X$18:$X$70,MATCH($B107,'Damage costs'!$C$18:$C$70,0))/1000,CH56*INDEX('Damage costs'!$AB$18:$AB$70,MATCH($B107,'Damage costs'!$C$18:$C$70,0))/1000),"")</f>
        <v/>
      </c>
      <c r="CI107" s="59" t="str">
        <f>IFERROR(IF(OR($C$110=FALSE,LEFT($B107,3)&lt;&gt;"NOX"),CI56*INDEX('Damage costs'!$X$18:$X$70,MATCH($B107,'Damage costs'!$C$18:$C$70,0))/1000,CI56*INDEX('Damage costs'!$AB$18:$AB$70,MATCH($B107,'Damage costs'!$C$18:$C$70,0))/1000),"")</f>
        <v/>
      </c>
      <c r="CJ107" s="59" t="str">
        <f>IFERROR(IF(OR($C$110=FALSE,LEFT($B107,3)&lt;&gt;"NOX"),CJ56*INDEX('Damage costs'!$X$18:$X$70,MATCH($B107,'Damage costs'!$C$18:$C$70,0))/1000,CJ56*INDEX('Damage costs'!$AB$18:$AB$70,MATCH($B107,'Damage costs'!$C$18:$C$70,0))/1000),"")</f>
        <v/>
      </c>
      <c r="CK107" s="59" t="str">
        <f>IFERROR(IF(OR($C$110=FALSE,LEFT($B107,3)&lt;&gt;"NOX"),CK56*INDEX('Damage costs'!$X$18:$X$70,MATCH($B107,'Damage costs'!$C$18:$C$70,0))/1000,CK56*INDEX('Damage costs'!$AB$18:$AB$70,MATCH($B107,'Damage costs'!$C$18:$C$70,0))/1000),"")</f>
        <v/>
      </c>
      <c r="CL107" s="59" t="str">
        <f>IFERROR(IF(OR($C$110=FALSE,LEFT($B107,3)&lt;&gt;"NOX"),CL56*INDEX('Damage costs'!$X$18:$X$70,MATCH($B107,'Damage costs'!$C$18:$C$70,0))/1000,CL56*INDEX('Damage costs'!$AB$18:$AB$70,MATCH($B107,'Damage costs'!$C$18:$C$70,0))/1000),"")</f>
        <v/>
      </c>
      <c r="CM107" s="59" t="str">
        <f>IFERROR(IF(OR($C$110=FALSE,LEFT($B107,3)&lt;&gt;"NOX"),CM56*INDEX('Damage costs'!$X$18:$X$70,MATCH($B107,'Damage costs'!$C$18:$C$70,0))/1000,CM56*INDEX('Damage costs'!$AB$18:$AB$70,MATCH($B107,'Damage costs'!$C$18:$C$70,0))/1000),"")</f>
        <v/>
      </c>
      <c r="CN107" s="59" t="str">
        <f>IFERROR(IF(OR($C$110=FALSE,LEFT($B107,3)&lt;&gt;"NOX"),CN56*INDEX('Damage costs'!$X$18:$X$70,MATCH($B107,'Damage costs'!$C$18:$C$70,0))/1000,CN56*INDEX('Damage costs'!$AB$18:$AB$70,MATCH($B107,'Damage costs'!$C$18:$C$70,0))/1000),"")</f>
        <v/>
      </c>
      <c r="CO107" s="59" t="str">
        <f>IFERROR(IF(OR($C$110=FALSE,LEFT($B107,3)&lt;&gt;"NOX"),CO56*INDEX('Damage costs'!$X$18:$X$70,MATCH($B107,'Damage costs'!$C$18:$C$70,0))/1000,CO56*INDEX('Damage costs'!$AB$18:$AB$70,MATCH($B107,'Damage costs'!$C$18:$C$70,0))/1000),"")</f>
        <v/>
      </c>
      <c r="CP107" s="59" t="str">
        <f>IFERROR(IF(OR($C$110=FALSE,LEFT($B107,3)&lt;&gt;"NOX"),CP56*INDEX('Damage costs'!$X$18:$X$70,MATCH($B107,'Damage costs'!$C$18:$C$70,0))/1000,CP56*INDEX('Damage costs'!$AB$18:$AB$70,MATCH($B107,'Damage costs'!$C$18:$C$70,0))/1000),"")</f>
        <v/>
      </c>
      <c r="CQ107" s="59" t="str">
        <f>IFERROR(IF(OR($C$110=FALSE,LEFT($B107,3)&lt;&gt;"NOX"),CQ56*INDEX('Damage costs'!$X$18:$X$70,MATCH($B107,'Damage costs'!$C$18:$C$70,0))/1000,CQ56*INDEX('Damage costs'!$AB$18:$AB$70,MATCH($B107,'Damage costs'!$C$18:$C$70,0))/1000),"")</f>
        <v/>
      </c>
      <c r="CR107" s="59" t="str">
        <f>IFERROR(IF(OR($C$110=FALSE,LEFT($B107,3)&lt;&gt;"NOX"),CR56*INDEX('Damage costs'!$X$18:$X$70,MATCH($B107,'Damage costs'!$C$18:$C$70,0))/1000,CR56*INDEX('Damage costs'!$AB$18:$AB$70,MATCH($B107,'Damage costs'!$C$18:$C$70,0))/1000),"")</f>
        <v/>
      </c>
      <c r="CS107" s="59" t="str">
        <f>IFERROR(IF(OR($C$110=FALSE,LEFT($B107,3)&lt;&gt;"NOX"),CS56*INDEX('Damage costs'!$X$18:$X$70,MATCH($B107,'Damage costs'!$C$18:$C$70,0))/1000,CS56*INDEX('Damage costs'!$AB$18:$AB$70,MATCH($B107,'Damage costs'!$C$18:$C$70,0))/1000),"")</f>
        <v/>
      </c>
      <c r="CT107" s="59" t="str">
        <f>IFERROR(IF(OR($C$110=FALSE,LEFT($B107,3)&lt;&gt;"NOX"),CT56*INDEX('Damage costs'!$X$18:$X$70,MATCH($B107,'Damage costs'!$C$18:$C$70,0))/1000,CT56*INDEX('Damage costs'!$AB$18:$AB$70,MATCH($B107,'Damage costs'!$C$18:$C$70,0))/1000),"")</f>
        <v/>
      </c>
      <c r="CU107" s="59" t="str">
        <f>IFERROR(IF(OR($C$110=FALSE,LEFT($B107,3)&lt;&gt;"NOX"),CU56*INDEX('Damage costs'!$X$18:$X$70,MATCH($B107,'Damage costs'!$C$18:$C$70,0))/1000,CU56*INDEX('Damage costs'!$AB$18:$AB$70,MATCH($B107,'Damage costs'!$C$18:$C$70,0))/1000),"")</f>
        <v/>
      </c>
      <c r="CV107" s="59" t="str">
        <f>IFERROR(IF(OR($C$110=FALSE,LEFT($B107,3)&lt;&gt;"NOX"),CV56*INDEX('Damage costs'!$X$18:$X$70,MATCH($B107,'Damage costs'!$C$18:$C$70,0))/1000,CV56*INDEX('Damage costs'!$AB$18:$AB$70,MATCH($B107,'Damage costs'!$C$18:$C$70,0))/1000),"")</f>
        <v/>
      </c>
      <c r="CW107" s="59" t="str">
        <f>IFERROR(IF(OR($C$110=FALSE,LEFT($B107,3)&lt;&gt;"NOX"),CW56*INDEX('Damage costs'!$X$18:$X$70,MATCH($B107,'Damage costs'!$C$18:$C$70,0))/1000,CW56*INDEX('Damage costs'!$AB$18:$AB$70,MATCH($B107,'Damage costs'!$C$18:$C$70,0))/1000),"")</f>
        <v/>
      </c>
      <c r="CX107" s="59" t="str">
        <f>IFERROR(IF(OR($C$110=FALSE,LEFT($B107,3)&lt;&gt;"NOX"),CX56*INDEX('Damage costs'!$X$18:$X$70,MATCH($B107,'Damage costs'!$C$18:$C$70,0))/1000,CX56*INDEX('Damage costs'!$AB$18:$AB$70,MATCH($B107,'Damage costs'!$C$18:$C$70,0))/1000),"")</f>
        <v/>
      </c>
      <c r="CY107" s="59" t="str">
        <f>IFERROR(IF(OR($C$110=FALSE,LEFT($B107,3)&lt;&gt;"NOX"),CY56*INDEX('Damage costs'!$X$18:$X$70,MATCH($B107,'Damage costs'!$C$18:$C$70,0))/1000,CY56*INDEX('Damage costs'!$AB$18:$AB$70,MATCH($B107,'Damage costs'!$C$18:$C$70,0))/1000),"")</f>
        <v/>
      </c>
      <c r="CZ107" s="391"/>
    </row>
    <row r="108" spans="2:104" x14ac:dyDescent="0.25">
      <c r="B108" s="406">
        <f t="shared" si="42"/>
        <v>0</v>
      </c>
      <c r="C108" s="9" t="s">
        <v>1117</v>
      </c>
      <c r="D108" s="59" t="str">
        <f>IFERROR(IF(OR($C$110=FALSE,LEFT($B108,3)&lt;&gt;"NOX"),D57*INDEX('Damage costs'!$X$18:$X$70,MATCH($B108,'Damage costs'!$C$18:$C$70,0))/1000,D57*INDEX('Damage costs'!$AB$18:$AB$70,MATCH($B108,'Damage costs'!$C$18:$C$70,0))/1000),"")</f>
        <v/>
      </c>
      <c r="E108" s="59" t="str">
        <f>IFERROR(IF(OR($C$110=FALSE,LEFT($B108,3)&lt;&gt;"NOX"),E57*INDEX('Damage costs'!$X$18:$X$70,MATCH($B108,'Damage costs'!$C$18:$C$70,0))/1000,E57*INDEX('Damage costs'!$AB$18:$AB$70,MATCH($B108,'Damage costs'!$C$18:$C$70,0))/1000),"")</f>
        <v/>
      </c>
      <c r="F108" s="59" t="str">
        <f>IFERROR(IF(OR($C$110=FALSE,LEFT($B108,3)&lt;&gt;"NOX"),F57*INDEX('Damage costs'!$X$18:$X$70,MATCH($B108,'Damage costs'!$C$18:$C$70,0))/1000,F57*INDEX('Damage costs'!$AB$18:$AB$70,MATCH($B108,'Damage costs'!$C$18:$C$70,0))/1000),"")</f>
        <v/>
      </c>
      <c r="G108" s="59" t="str">
        <f>IFERROR(IF(OR($C$110=FALSE,LEFT($B108,3)&lt;&gt;"NOX"),G57*INDEX('Damage costs'!$X$18:$X$70,MATCH($B108,'Damage costs'!$C$18:$C$70,0))/1000,G57*INDEX('Damage costs'!$AB$18:$AB$70,MATCH($B108,'Damage costs'!$C$18:$C$70,0))/1000),"")</f>
        <v/>
      </c>
      <c r="H108" s="59" t="str">
        <f>IFERROR(IF(OR($C$110=FALSE,LEFT($B108,3)&lt;&gt;"NOX"),H57*INDEX('Damage costs'!$X$18:$X$70,MATCH($B108,'Damage costs'!$C$18:$C$70,0))/1000,H57*INDEX('Damage costs'!$AB$18:$AB$70,MATCH($B108,'Damage costs'!$C$18:$C$70,0))/1000),"")</f>
        <v/>
      </c>
      <c r="I108" s="59" t="str">
        <f>IFERROR(IF(OR($C$110=FALSE,LEFT($B108,3)&lt;&gt;"NOX"),I57*INDEX('Damage costs'!$X$18:$X$70,MATCH($B108,'Damage costs'!$C$18:$C$70,0))/1000,I57*INDEX('Damage costs'!$AB$18:$AB$70,MATCH($B108,'Damage costs'!$C$18:$C$70,0))/1000),"")</f>
        <v/>
      </c>
      <c r="J108" s="59" t="str">
        <f>IFERROR(IF(OR($C$110=FALSE,LEFT($B108,3)&lt;&gt;"NOX"),J57*INDEX('Damage costs'!$X$18:$X$70,MATCH($B108,'Damage costs'!$C$18:$C$70,0))/1000,J57*INDEX('Damage costs'!$AB$18:$AB$70,MATCH($B108,'Damage costs'!$C$18:$C$70,0))/1000),"")</f>
        <v/>
      </c>
      <c r="K108" s="59" t="str">
        <f>IFERROR(IF(OR($C$110=FALSE,LEFT($B108,3)&lt;&gt;"NOX"),K57*INDEX('Damage costs'!$X$18:$X$70,MATCH($B108,'Damage costs'!$C$18:$C$70,0))/1000,K57*INDEX('Damage costs'!$AB$18:$AB$70,MATCH($B108,'Damage costs'!$C$18:$C$70,0))/1000),"")</f>
        <v/>
      </c>
      <c r="L108" s="59" t="str">
        <f>IFERROR(IF(OR($C$110=FALSE,LEFT($B108,3)&lt;&gt;"NOX"),L57*INDEX('Damage costs'!$X$18:$X$70,MATCH($B108,'Damage costs'!$C$18:$C$70,0))/1000,L57*INDEX('Damage costs'!$AB$18:$AB$70,MATCH($B108,'Damage costs'!$C$18:$C$70,0))/1000),"")</f>
        <v/>
      </c>
      <c r="M108" s="59" t="str">
        <f>IFERROR(IF(OR($C$110=FALSE,LEFT($B108,3)&lt;&gt;"NOX"),M57*INDEX('Damage costs'!$X$18:$X$70,MATCH($B108,'Damage costs'!$C$18:$C$70,0))/1000,M57*INDEX('Damage costs'!$AB$18:$AB$70,MATCH($B108,'Damage costs'!$C$18:$C$70,0))/1000),"")</f>
        <v/>
      </c>
      <c r="N108" s="59" t="str">
        <f>IFERROR(IF(OR($C$110=FALSE,LEFT($B108,3)&lt;&gt;"NOX"),N57*INDEX('Damage costs'!$X$18:$X$70,MATCH($B108,'Damage costs'!$C$18:$C$70,0))/1000,N57*INDEX('Damage costs'!$AB$18:$AB$70,MATCH($B108,'Damage costs'!$C$18:$C$70,0))/1000),"")</f>
        <v/>
      </c>
      <c r="O108" s="59" t="str">
        <f>IFERROR(IF(OR($C$110=FALSE,LEFT($B108,3)&lt;&gt;"NOX"),O57*INDEX('Damage costs'!$X$18:$X$70,MATCH($B108,'Damage costs'!$C$18:$C$70,0))/1000,O57*INDEX('Damage costs'!$AB$18:$AB$70,MATCH($B108,'Damage costs'!$C$18:$C$70,0))/1000),"")</f>
        <v/>
      </c>
      <c r="P108" s="59" t="str">
        <f>IFERROR(IF(OR($C$110=FALSE,LEFT($B108,3)&lt;&gt;"NOX"),P57*INDEX('Damage costs'!$X$18:$X$70,MATCH($B108,'Damage costs'!$C$18:$C$70,0))/1000,P57*INDEX('Damage costs'!$AB$18:$AB$70,MATCH($B108,'Damage costs'!$C$18:$C$70,0))/1000),"")</f>
        <v/>
      </c>
      <c r="Q108" s="59" t="str">
        <f>IFERROR(IF(OR($C$110=FALSE,LEFT($B108,3)&lt;&gt;"NOX"),Q57*INDEX('Damage costs'!$X$18:$X$70,MATCH($B108,'Damage costs'!$C$18:$C$70,0))/1000,Q57*INDEX('Damage costs'!$AB$18:$AB$70,MATCH($B108,'Damage costs'!$C$18:$C$70,0))/1000),"")</f>
        <v/>
      </c>
      <c r="R108" s="59" t="str">
        <f>IFERROR(IF(OR($C$110=FALSE,LEFT($B108,3)&lt;&gt;"NOX"),R57*INDEX('Damage costs'!$X$18:$X$70,MATCH($B108,'Damage costs'!$C$18:$C$70,0))/1000,R57*INDEX('Damage costs'!$AB$18:$AB$70,MATCH($B108,'Damage costs'!$C$18:$C$70,0))/1000),"")</f>
        <v/>
      </c>
      <c r="S108" s="59" t="str">
        <f>IFERROR(IF(OR($C$110=FALSE,LEFT($B108,3)&lt;&gt;"NOX"),S57*INDEX('Damage costs'!$X$18:$X$70,MATCH($B108,'Damage costs'!$C$18:$C$70,0))/1000,S57*INDEX('Damage costs'!$AB$18:$AB$70,MATCH($B108,'Damage costs'!$C$18:$C$70,0))/1000),"")</f>
        <v/>
      </c>
      <c r="T108" s="59" t="str">
        <f>IFERROR(IF(OR($C$110=FALSE,LEFT($B108,3)&lt;&gt;"NOX"),T57*INDEX('Damage costs'!$X$18:$X$70,MATCH($B108,'Damage costs'!$C$18:$C$70,0))/1000,T57*INDEX('Damage costs'!$AB$18:$AB$70,MATCH($B108,'Damage costs'!$C$18:$C$70,0))/1000),"")</f>
        <v/>
      </c>
      <c r="U108" s="59" t="str">
        <f>IFERROR(IF(OR($C$110=FALSE,LEFT($B108,3)&lt;&gt;"NOX"),U57*INDEX('Damage costs'!$X$18:$X$70,MATCH($B108,'Damage costs'!$C$18:$C$70,0))/1000,U57*INDEX('Damage costs'!$AB$18:$AB$70,MATCH($B108,'Damage costs'!$C$18:$C$70,0))/1000),"")</f>
        <v/>
      </c>
      <c r="V108" s="59" t="str">
        <f>IFERROR(IF(OR($C$110=FALSE,LEFT($B108,3)&lt;&gt;"NOX"),V57*INDEX('Damage costs'!$X$18:$X$70,MATCH($B108,'Damage costs'!$C$18:$C$70,0))/1000,V57*INDEX('Damage costs'!$AB$18:$AB$70,MATCH($B108,'Damage costs'!$C$18:$C$70,0))/1000),"")</f>
        <v/>
      </c>
      <c r="W108" s="59" t="str">
        <f>IFERROR(IF(OR($C$110=FALSE,LEFT($B108,3)&lt;&gt;"NOX"),W57*INDEX('Damage costs'!$X$18:$X$70,MATCH($B108,'Damage costs'!$C$18:$C$70,0))/1000,W57*INDEX('Damage costs'!$AB$18:$AB$70,MATCH($B108,'Damage costs'!$C$18:$C$70,0))/1000),"")</f>
        <v/>
      </c>
      <c r="X108" s="59" t="str">
        <f>IFERROR(IF(OR($C$110=FALSE,LEFT($B108,3)&lt;&gt;"NOX"),X57*INDEX('Damage costs'!$X$18:$X$70,MATCH($B108,'Damage costs'!$C$18:$C$70,0))/1000,X57*INDEX('Damage costs'!$AB$18:$AB$70,MATCH($B108,'Damage costs'!$C$18:$C$70,0))/1000),"")</f>
        <v/>
      </c>
      <c r="Y108" s="59" t="str">
        <f>IFERROR(IF(OR($C$110=FALSE,LEFT($B108,3)&lt;&gt;"NOX"),Y57*INDEX('Damage costs'!$X$18:$X$70,MATCH($B108,'Damage costs'!$C$18:$C$70,0))/1000,Y57*INDEX('Damage costs'!$AB$18:$AB$70,MATCH($B108,'Damage costs'!$C$18:$C$70,0))/1000),"")</f>
        <v/>
      </c>
      <c r="Z108" s="59" t="str">
        <f>IFERROR(IF(OR($C$110=FALSE,LEFT($B108,3)&lt;&gt;"NOX"),Z57*INDEX('Damage costs'!$X$18:$X$70,MATCH($B108,'Damage costs'!$C$18:$C$70,0))/1000,Z57*INDEX('Damage costs'!$AB$18:$AB$70,MATCH($B108,'Damage costs'!$C$18:$C$70,0))/1000),"")</f>
        <v/>
      </c>
      <c r="AA108" s="59" t="str">
        <f>IFERROR(IF(OR($C$110=FALSE,LEFT($B108,3)&lt;&gt;"NOX"),AA57*INDEX('Damage costs'!$X$18:$X$70,MATCH($B108,'Damage costs'!$C$18:$C$70,0))/1000,AA57*INDEX('Damage costs'!$AB$18:$AB$70,MATCH($B108,'Damage costs'!$C$18:$C$70,0))/1000),"")</f>
        <v/>
      </c>
      <c r="AB108" s="59" t="str">
        <f>IFERROR(IF(OR($C$110=FALSE,LEFT($B108,3)&lt;&gt;"NOX"),AB57*INDEX('Damage costs'!$X$18:$X$70,MATCH($B108,'Damage costs'!$C$18:$C$70,0))/1000,AB57*INDEX('Damage costs'!$AB$18:$AB$70,MATCH($B108,'Damage costs'!$C$18:$C$70,0))/1000),"")</f>
        <v/>
      </c>
      <c r="AC108" s="59" t="str">
        <f>IFERROR(IF(OR($C$110=FALSE,LEFT($B108,3)&lt;&gt;"NOX"),AC57*INDEX('Damage costs'!$X$18:$X$70,MATCH($B108,'Damage costs'!$C$18:$C$70,0))/1000,AC57*INDEX('Damage costs'!$AB$18:$AB$70,MATCH($B108,'Damage costs'!$C$18:$C$70,0))/1000),"")</f>
        <v/>
      </c>
      <c r="AD108" s="59" t="str">
        <f>IFERROR(IF(OR($C$110=FALSE,LEFT($B108,3)&lt;&gt;"NOX"),AD57*INDEX('Damage costs'!$X$18:$X$70,MATCH($B108,'Damage costs'!$C$18:$C$70,0))/1000,AD57*INDEX('Damage costs'!$AB$18:$AB$70,MATCH($B108,'Damage costs'!$C$18:$C$70,0))/1000),"")</f>
        <v/>
      </c>
      <c r="AE108" s="59" t="str">
        <f>IFERROR(IF(OR($C$110=FALSE,LEFT($B108,3)&lt;&gt;"NOX"),AE57*INDEX('Damage costs'!$X$18:$X$70,MATCH($B108,'Damage costs'!$C$18:$C$70,0))/1000,AE57*INDEX('Damage costs'!$AB$18:$AB$70,MATCH($B108,'Damage costs'!$C$18:$C$70,0))/1000),"")</f>
        <v/>
      </c>
      <c r="AF108" s="59" t="str">
        <f>IFERROR(IF(OR($C$110=FALSE,LEFT($B108,3)&lt;&gt;"NOX"),AF57*INDEX('Damage costs'!$X$18:$X$70,MATCH($B108,'Damage costs'!$C$18:$C$70,0))/1000,AF57*INDEX('Damage costs'!$AB$18:$AB$70,MATCH($B108,'Damage costs'!$C$18:$C$70,0))/1000),"")</f>
        <v/>
      </c>
      <c r="AG108" s="59" t="str">
        <f>IFERROR(IF(OR($C$110=FALSE,LEFT($B108,3)&lt;&gt;"NOX"),AG57*INDEX('Damage costs'!$X$18:$X$70,MATCH($B108,'Damage costs'!$C$18:$C$70,0))/1000,AG57*INDEX('Damage costs'!$AB$18:$AB$70,MATCH($B108,'Damage costs'!$C$18:$C$70,0))/1000),"")</f>
        <v/>
      </c>
      <c r="AH108" s="59" t="str">
        <f>IFERROR(IF(OR($C$110=FALSE,LEFT($B108,3)&lt;&gt;"NOX"),AH57*INDEX('Damage costs'!$X$18:$X$70,MATCH($B108,'Damage costs'!$C$18:$C$70,0))/1000,AH57*INDEX('Damage costs'!$AB$18:$AB$70,MATCH($B108,'Damage costs'!$C$18:$C$70,0))/1000),"")</f>
        <v/>
      </c>
      <c r="AI108" s="59" t="str">
        <f>IFERROR(IF(OR($C$110=FALSE,LEFT($B108,3)&lt;&gt;"NOX"),AI57*INDEX('Damage costs'!$X$18:$X$70,MATCH($B108,'Damage costs'!$C$18:$C$70,0))/1000,AI57*INDEX('Damage costs'!$AB$18:$AB$70,MATCH($B108,'Damage costs'!$C$18:$C$70,0))/1000),"")</f>
        <v/>
      </c>
      <c r="AJ108" s="59" t="str">
        <f>IFERROR(IF(OR($C$110=FALSE,LEFT($B108,3)&lt;&gt;"NOX"),AJ57*INDEX('Damage costs'!$X$18:$X$70,MATCH($B108,'Damage costs'!$C$18:$C$70,0))/1000,AJ57*INDEX('Damage costs'!$AB$18:$AB$70,MATCH($B108,'Damage costs'!$C$18:$C$70,0))/1000),"")</f>
        <v/>
      </c>
      <c r="AK108" s="59" t="str">
        <f>IFERROR(IF(OR($C$110=FALSE,LEFT($B108,3)&lt;&gt;"NOX"),AK57*INDEX('Damage costs'!$X$18:$X$70,MATCH($B108,'Damage costs'!$C$18:$C$70,0))/1000,AK57*INDEX('Damage costs'!$AB$18:$AB$70,MATCH($B108,'Damage costs'!$C$18:$C$70,0))/1000),"")</f>
        <v/>
      </c>
      <c r="AL108" s="59" t="str">
        <f>IFERROR(IF(OR($C$110=FALSE,LEFT($B108,3)&lt;&gt;"NOX"),AL57*INDEX('Damage costs'!$X$18:$X$70,MATCH($B108,'Damage costs'!$C$18:$C$70,0))/1000,AL57*INDEX('Damage costs'!$AB$18:$AB$70,MATCH($B108,'Damage costs'!$C$18:$C$70,0))/1000),"")</f>
        <v/>
      </c>
      <c r="AM108" s="59" t="str">
        <f>IFERROR(IF(OR($C$110=FALSE,LEFT($B108,3)&lt;&gt;"NOX"),AM57*INDEX('Damage costs'!$X$18:$X$70,MATCH($B108,'Damage costs'!$C$18:$C$70,0))/1000,AM57*INDEX('Damage costs'!$AB$18:$AB$70,MATCH($B108,'Damage costs'!$C$18:$C$70,0))/1000),"")</f>
        <v/>
      </c>
      <c r="AN108" s="59" t="str">
        <f>IFERROR(IF(OR($C$110=FALSE,LEFT($B108,3)&lt;&gt;"NOX"),AN57*INDEX('Damage costs'!$X$18:$X$70,MATCH($B108,'Damage costs'!$C$18:$C$70,0))/1000,AN57*INDEX('Damage costs'!$AB$18:$AB$70,MATCH($B108,'Damage costs'!$C$18:$C$70,0))/1000),"")</f>
        <v/>
      </c>
      <c r="AO108" s="59" t="str">
        <f>IFERROR(IF(OR($C$110=FALSE,LEFT($B108,3)&lt;&gt;"NOX"),AO57*INDEX('Damage costs'!$X$18:$X$70,MATCH($B108,'Damage costs'!$C$18:$C$70,0))/1000,AO57*INDEX('Damage costs'!$AB$18:$AB$70,MATCH($B108,'Damage costs'!$C$18:$C$70,0))/1000),"")</f>
        <v/>
      </c>
      <c r="AP108" s="59" t="str">
        <f>IFERROR(IF(OR($C$110=FALSE,LEFT($B108,3)&lt;&gt;"NOX"),AP57*INDEX('Damage costs'!$X$18:$X$70,MATCH($B108,'Damage costs'!$C$18:$C$70,0))/1000,AP57*INDEX('Damage costs'!$AB$18:$AB$70,MATCH($B108,'Damage costs'!$C$18:$C$70,0))/1000),"")</f>
        <v/>
      </c>
      <c r="AQ108" s="59" t="str">
        <f>IFERROR(IF(OR($C$110=FALSE,LEFT($B108,3)&lt;&gt;"NOX"),AQ57*INDEX('Damage costs'!$X$18:$X$70,MATCH($B108,'Damage costs'!$C$18:$C$70,0))/1000,AQ57*INDEX('Damage costs'!$AB$18:$AB$70,MATCH($B108,'Damage costs'!$C$18:$C$70,0))/1000),"")</f>
        <v/>
      </c>
      <c r="AR108" s="59" t="str">
        <f>IFERROR(IF(OR($C$110=FALSE,LEFT($B108,3)&lt;&gt;"NOX"),AR57*INDEX('Damage costs'!$X$18:$X$70,MATCH($B108,'Damage costs'!$C$18:$C$70,0))/1000,AR57*INDEX('Damage costs'!$AB$18:$AB$70,MATCH($B108,'Damage costs'!$C$18:$C$70,0))/1000),"")</f>
        <v/>
      </c>
      <c r="AS108" s="59" t="str">
        <f>IFERROR(IF(OR($C$110=FALSE,LEFT($B108,3)&lt;&gt;"NOX"),AS57*INDEX('Damage costs'!$X$18:$X$70,MATCH($B108,'Damage costs'!$C$18:$C$70,0))/1000,AS57*INDEX('Damage costs'!$AB$18:$AB$70,MATCH($B108,'Damage costs'!$C$18:$C$70,0))/1000),"")</f>
        <v/>
      </c>
      <c r="AT108" s="59" t="str">
        <f>IFERROR(IF(OR($C$110=FALSE,LEFT($B108,3)&lt;&gt;"NOX"),AT57*INDEX('Damage costs'!$X$18:$X$70,MATCH($B108,'Damage costs'!$C$18:$C$70,0))/1000,AT57*INDEX('Damage costs'!$AB$18:$AB$70,MATCH($B108,'Damage costs'!$C$18:$C$70,0))/1000),"")</f>
        <v/>
      </c>
      <c r="AU108" s="59" t="str">
        <f>IFERROR(IF(OR($C$110=FALSE,LEFT($B108,3)&lt;&gt;"NOX"),AU57*INDEX('Damage costs'!$X$18:$X$70,MATCH($B108,'Damage costs'!$C$18:$C$70,0))/1000,AU57*INDEX('Damage costs'!$AB$18:$AB$70,MATCH($B108,'Damage costs'!$C$18:$C$70,0))/1000),"")</f>
        <v/>
      </c>
      <c r="AV108" s="59" t="str">
        <f>IFERROR(IF(OR($C$110=FALSE,LEFT($B108,3)&lt;&gt;"NOX"),AV57*INDEX('Damage costs'!$X$18:$X$70,MATCH($B108,'Damage costs'!$C$18:$C$70,0))/1000,AV57*INDEX('Damage costs'!$AB$18:$AB$70,MATCH($B108,'Damage costs'!$C$18:$C$70,0))/1000),"")</f>
        <v/>
      </c>
      <c r="AW108" s="59" t="str">
        <f>IFERROR(IF(OR($C$110=FALSE,LEFT($B108,3)&lt;&gt;"NOX"),AW57*INDEX('Damage costs'!$X$18:$X$70,MATCH($B108,'Damage costs'!$C$18:$C$70,0))/1000,AW57*INDEX('Damage costs'!$AB$18:$AB$70,MATCH($B108,'Damage costs'!$C$18:$C$70,0))/1000),"")</f>
        <v/>
      </c>
      <c r="AX108" s="59" t="str">
        <f>IFERROR(IF(OR($C$110=FALSE,LEFT($B108,3)&lt;&gt;"NOX"),AX57*INDEX('Damage costs'!$X$18:$X$70,MATCH($B108,'Damage costs'!$C$18:$C$70,0))/1000,AX57*INDEX('Damage costs'!$AB$18:$AB$70,MATCH($B108,'Damage costs'!$C$18:$C$70,0))/1000),"")</f>
        <v/>
      </c>
      <c r="AY108" s="59" t="str">
        <f>IFERROR(IF(OR($C$110=FALSE,LEFT($B108,3)&lt;&gt;"NOX"),AY57*INDEX('Damage costs'!$X$18:$X$70,MATCH($B108,'Damage costs'!$C$18:$C$70,0))/1000,AY57*INDEX('Damage costs'!$AB$18:$AB$70,MATCH($B108,'Damage costs'!$C$18:$C$70,0))/1000),"")</f>
        <v/>
      </c>
      <c r="AZ108" s="59" t="str">
        <f>IFERROR(IF(OR($C$110=FALSE,LEFT($B108,3)&lt;&gt;"NOX"),AZ57*INDEX('Damage costs'!$X$18:$X$70,MATCH($B108,'Damage costs'!$C$18:$C$70,0))/1000,AZ57*INDEX('Damage costs'!$AB$18:$AB$70,MATCH($B108,'Damage costs'!$C$18:$C$70,0))/1000),"")</f>
        <v/>
      </c>
      <c r="BA108" s="59" t="str">
        <f>IFERROR(IF(OR($C$110=FALSE,LEFT($B108,3)&lt;&gt;"NOX"),BA57*INDEX('Damage costs'!$X$18:$X$70,MATCH($B108,'Damage costs'!$C$18:$C$70,0))/1000,BA57*INDEX('Damage costs'!$AB$18:$AB$70,MATCH($B108,'Damage costs'!$C$18:$C$70,0))/1000),"")</f>
        <v/>
      </c>
      <c r="BB108" s="59" t="str">
        <f>IFERROR(IF(OR($C$110=FALSE,LEFT($B108,3)&lt;&gt;"NOX"),BB57*INDEX('Damage costs'!$X$18:$X$70,MATCH($B108,'Damage costs'!$C$18:$C$70,0))/1000,BB57*INDEX('Damage costs'!$AB$18:$AB$70,MATCH($B108,'Damage costs'!$C$18:$C$70,0))/1000),"")</f>
        <v/>
      </c>
      <c r="BC108" s="59" t="str">
        <f>IFERROR(IF(OR($C$110=FALSE,LEFT($B108,3)&lt;&gt;"NOX"),BC57*INDEX('Damage costs'!$X$18:$X$70,MATCH($B108,'Damage costs'!$C$18:$C$70,0))/1000,BC57*INDEX('Damage costs'!$AB$18:$AB$70,MATCH($B108,'Damage costs'!$C$18:$C$70,0))/1000),"")</f>
        <v/>
      </c>
      <c r="BD108" s="59" t="str">
        <f>IFERROR(IF(OR($C$110=FALSE,LEFT($B108,3)&lt;&gt;"NOX"),BD57*INDEX('Damage costs'!$X$18:$X$70,MATCH($B108,'Damage costs'!$C$18:$C$70,0))/1000,BD57*INDEX('Damage costs'!$AB$18:$AB$70,MATCH($B108,'Damage costs'!$C$18:$C$70,0))/1000),"")</f>
        <v/>
      </c>
      <c r="BE108" s="59" t="str">
        <f>IFERROR(IF(OR($C$110=FALSE,LEFT($B108,3)&lt;&gt;"NOX"),BE57*INDEX('Damage costs'!$X$18:$X$70,MATCH($B108,'Damage costs'!$C$18:$C$70,0))/1000,BE57*INDEX('Damage costs'!$AB$18:$AB$70,MATCH($B108,'Damage costs'!$C$18:$C$70,0))/1000),"")</f>
        <v/>
      </c>
      <c r="BF108" s="59" t="str">
        <f>IFERROR(IF(OR($C$110=FALSE,LEFT($B108,3)&lt;&gt;"NOX"),BF57*INDEX('Damage costs'!$X$18:$X$70,MATCH($B108,'Damage costs'!$C$18:$C$70,0))/1000,BF57*INDEX('Damage costs'!$AB$18:$AB$70,MATCH($B108,'Damage costs'!$C$18:$C$70,0))/1000),"")</f>
        <v/>
      </c>
      <c r="BG108" s="59" t="str">
        <f>IFERROR(IF(OR($C$110=FALSE,LEFT($B108,3)&lt;&gt;"NOX"),BG57*INDEX('Damage costs'!$X$18:$X$70,MATCH($B108,'Damage costs'!$C$18:$C$70,0))/1000,BG57*INDEX('Damage costs'!$AB$18:$AB$70,MATCH($B108,'Damage costs'!$C$18:$C$70,0))/1000),"")</f>
        <v/>
      </c>
      <c r="BH108" s="59" t="str">
        <f>IFERROR(IF(OR($C$110=FALSE,LEFT($B108,3)&lt;&gt;"NOX"),BH57*INDEX('Damage costs'!$X$18:$X$70,MATCH($B108,'Damage costs'!$C$18:$C$70,0))/1000,BH57*INDEX('Damage costs'!$AB$18:$AB$70,MATCH($B108,'Damage costs'!$C$18:$C$70,0))/1000),"")</f>
        <v/>
      </c>
      <c r="BI108" s="59" t="str">
        <f>IFERROR(IF(OR($C$110=FALSE,LEFT($B108,3)&lt;&gt;"NOX"),BI57*INDEX('Damage costs'!$X$18:$X$70,MATCH($B108,'Damage costs'!$C$18:$C$70,0))/1000,BI57*INDEX('Damage costs'!$AB$18:$AB$70,MATCH($B108,'Damage costs'!$C$18:$C$70,0))/1000),"")</f>
        <v/>
      </c>
      <c r="BJ108" s="59" t="str">
        <f>IFERROR(IF(OR($C$110=FALSE,LEFT($B108,3)&lt;&gt;"NOX"),BJ57*INDEX('Damage costs'!$X$18:$X$70,MATCH($B108,'Damage costs'!$C$18:$C$70,0))/1000,BJ57*INDEX('Damage costs'!$AB$18:$AB$70,MATCH($B108,'Damage costs'!$C$18:$C$70,0))/1000),"")</f>
        <v/>
      </c>
      <c r="BK108" s="59" t="str">
        <f>IFERROR(IF(OR($C$110=FALSE,LEFT($B108,3)&lt;&gt;"NOX"),BK57*INDEX('Damage costs'!$X$18:$X$70,MATCH($B108,'Damage costs'!$C$18:$C$70,0))/1000,BK57*INDEX('Damage costs'!$AB$18:$AB$70,MATCH($B108,'Damage costs'!$C$18:$C$70,0))/1000),"")</f>
        <v/>
      </c>
      <c r="BL108" s="59" t="str">
        <f>IFERROR(IF(OR($C$110=FALSE,LEFT($B108,3)&lt;&gt;"NOX"),BL57*INDEX('Damage costs'!$X$18:$X$70,MATCH($B108,'Damage costs'!$C$18:$C$70,0))/1000,BL57*INDEX('Damage costs'!$AB$18:$AB$70,MATCH($B108,'Damage costs'!$C$18:$C$70,0))/1000),"")</f>
        <v/>
      </c>
      <c r="BM108" s="59" t="str">
        <f>IFERROR(IF(OR($C$110=FALSE,LEFT($B108,3)&lt;&gt;"NOX"),BM57*INDEX('Damage costs'!$X$18:$X$70,MATCH($B108,'Damage costs'!$C$18:$C$70,0))/1000,BM57*INDEX('Damage costs'!$AB$18:$AB$70,MATCH($B108,'Damage costs'!$C$18:$C$70,0))/1000),"")</f>
        <v/>
      </c>
      <c r="BN108" s="59" t="str">
        <f>IFERROR(IF(OR($C$110=FALSE,LEFT($B108,3)&lt;&gt;"NOX"),BN57*INDEX('Damage costs'!$X$18:$X$70,MATCH($B108,'Damage costs'!$C$18:$C$70,0))/1000,BN57*INDEX('Damage costs'!$AB$18:$AB$70,MATCH($B108,'Damage costs'!$C$18:$C$70,0))/1000),"")</f>
        <v/>
      </c>
      <c r="BO108" s="59" t="str">
        <f>IFERROR(IF(OR($C$110=FALSE,LEFT($B108,3)&lt;&gt;"NOX"),BO57*INDEX('Damage costs'!$X$18:$X$70,MATCH($B108,'Damage costs'!$C$18:$C$70,0))/1000,BO57*INDEX('Damage costs'!$AB$18:$AB$70,MATCH($B108,'Damage costs'!$C$18:$C$70,0))/1000),"")</f>
        <v/>
      </c>
      <c r="BP108" s="59" t="str">
        <f>IFERROR(IF(OR($C$110=FALSE,LEFT($B108,3)&lt;&gt;"NOX"),BP57*INDEX('Damage costs'!$X$18:$X$70,MATCH($B108,'Damage costs'!$C$18:$C$70,0))/1000,BP57*INDEX('Damage costs'!$AB$18:$AB$70,MATCH($B108,'Damage costs'!$C$18:$C$70,0))/1000),"")</f>
        <v/>
      </c>
      <c r="BQ108" s="59" t="str">
        <f>IFERROR(IF(OR($C$110=FALSE,LEFT($B108,3)&lt;&gt;"NOX"),BQ57*INDEX('Damage costs'!$X$18:$X$70,MATCH($B108,'Damage costs'!$C$18:$C$70,0))/1000,BQ57*INDEX('Damage costs'!$AB$18:$AB$70,MATCH($B108,'Damage costs'!$C$18:$C$70,0))/1000),"")</f>
        <v/>
      </c>
      <c r="BR108" s="59" t="str">
        <f>IFERROR(IF(OR($C$110=FALSE,LEFT($B108,3)&lt;&gt;"NOX"),BR57*INDEX('Damage costs'!$X$18:$X$70,MATCH($B108,'Damage costs'!$C$18:$C$70,0))/1000,BR57*INDEX('Damage costs'!$AB$18:$AB$70,MATCH($B108,'Damage costs'!$C$18:$C$70,0))/1000),"")</f>
        <v/>
      </c>
      <c r="BS108" s="59" t="str">
        <f>IFERROR(IF(OR($C$110=FALSE,LEFT($B108,3)&lt;&gt;"NOX"),BS57*INDEX('Damage costs'!$X$18:$X$70,MATCH($B108,'Damage costs'!$C$18:$C$70,0))/1000,BS57*INDEX('Damage costs'!$AB$18:$AB$70,MATCH($B108,'Damage costs'!$C$18:$C$70,0))/1000),"")</f>
        <v/>
      </c>
      <c r="BT108" s="59" t="str">
        <f>IFERROR(IF(OR($C$110=FALSE,LEFT($B108,3)&lt;&gt;"NOX"),BT57*INDEX('Damage costs'!$X$18:$X$70,MATCH($B108,'Damage costs'!$C$18:$C$70,0))/1000,BT57*INDEX('Damage costs'!$AB$18:$AB$70,MATCH($B108,'Damage costs'!$C$18:$C$70,0))/1000),"")</f>
        <v/>
      </c>
      <c r="BU108" s="59" t="str">
        <f>IFERROR(IF(OR($C$110=FALSE,LEFT($B108,3)&lt;&gt;"NOX"),BU57*INDEX('Damage costs'!$X$18:$X$70,MATCH($B108,'Damage costs'!$C$18:$C$70,0))/1000,BU57*INDEX('Damage costs'!$AB$18:$AB$70,MATCH($B108,'Damage costs'!$C$18:$C$70,0))/1000),"")</f>
        <v/>
      </c>
      <c r="BV108" s="59" t="str">
        <f>IFERROR(IF(OR($C$110=FALSE,LEFT($B108,3)&lt;&gt;"NOX"),BV57*INDEX('Damage costs'!$X$18:$X$70,MATCH($B108,'Damage costs'!$C$18:$C$70,0))/1000,BV57*INDEX('Damage costs'!$AB$18:$AB$70,MATCH($B108,'Damage costs'!$C$18:$C$70,0))/1000),"")</f>
        <v/>
      </c>
      <c r="BW108" s="59" t="str">
        <f>IFERROR(IF(OR($C$110=FALSE,LEFT($B108,3)&lt;&gt;"NOX"),BW57*INDEX('Damage costs'!$X$18:$X$70,MATCH($B108,'Damage costs'!$C$18:$C$70,0))/1000,BW57*INDEX('Damage costs'!$AB$18:$AB$70,MATCH($B108,'Damage costs'!$C$18:$C$70,0))/1000),"")</f>
        <v/>
      </c>
      <c r="BX108" s="59" t="str">
        <f>IFERROR(IF(OR($C$110=FALSE,LEFT($B108,3)&lt;&gt;"NOX"),BX57*INDEX('Damage costs'!$X$18:$X$70,MATCH($B108,'Damage costs'!$C$18:$C$70,0))/1000,BX57*INDEX('Damage costs'!$AB$18:$AB$70,MATCH($B108,'Damage costs'!$C$18:$C$70,0))/1000),"")</f>
        <v/>
      </c>
      <c r="BY108" s="59" t="str">
        <f>IFERROR(IF(OR($C$110=FALSE,LEFT($B108,3)&lt;&gt;"NOX"),BY57*INDEX('Damage costs'!$X$18:$X$70,MATCH($B108,'Damage costs'!$C$18:$C$70,0))/1000,BY57*INDEX('Damage costs'!$AB$18:$AB$70,MATCH($B108,'Damage costs'!$C$18:$C$70,0))/1000),"")</f>
        <v/>
      </c>
      <c r="BZ108" s="59" t="str">
        <f>IFERROR(IF(OR($C$110=FALSE,LEFT($B108,3)&lt;&gt;"NOX"),BZ57*INDEX('Damage costs'!$X$18:$X$70,MATCH($B108,'Damage costs'!$C$18:$C$70,0))/1000,BZ57*INDEX('Damage costs'!$AB$18:$AB$70,MATCH($B108,'Damage costs'!$C$18:$C$70,0))/1000),"")</f>
        <v/>
      </c>
      <c r="CA108" s="59" t="str">
        <f>IFERROR(IF(OR($C$110=FALSE,LEFT($B108,3)&lt;&gt;"NOX"),CA57*INDEX('Damage costs'!$X$18:$X$70,MATCH($B108,'Damage costs'!$C$18:$C$70,0))/1000,CA57*INDEX('Damage costs'!$AB$18:$AB$70,MATCH($B108,'Damage costs'!$C$18:$C$70,0))/1000),"")</f>
        <v/>
      </c>
      <c r="CB108" s="59" t="str">
        <f>IFERROR(IF(OR($C$110=FALSE,LEFT($B108,3)&lt;&gt;"NOX"),CB57*INDEX('Damage costs'!$X$18:$X$70,MATCH($B108,'Damage costs'!$C$18:$C$70,0))/1000,CB57*INDEX('Damage costs'!$AB$18:$AB$70,MATCH($B108,'Damage costs'!$C$18:$C$70,0))/1000),"")</f>
        <v/>
      </c>
      <c r="CC108" s="59" t="str">
        <f>IFERROR(IF(OR($C$110=FALSE,LEFT($B108,3)&lt;&gt;"NOX"),CC57*INDEX('Damage costs'!$X$18:$X$70,MATCH($B108,'Damage costs'!$C$18:$C$70,0))/1000,CC57*INDEX('Damage costs'!$AB$18:$AB$70,MATCH($B108,'Damage costs'!$C$18:$C$70,0))/1000),"")</f>
        <v/>
      </c>
      <c r="CD108" s="59" t="str">
        <f>IFERROR(IF(OR($C$110=FALSE,LEFT($B108,3)&lt;&gt;"NOX"),CD57*INDEX('Damage costs'!$X$18:$X$70,MATCH($B108,'Damage costs'!$C$18:$C$70,0))/1000,CD57*INDEX('Damage costs'!$AB$18:$AB$70,MATCH($B108,'Damage costs'!$C$18:$C$70,0))/1000),"")</f>
        <v/>
      </c>
      <c r="CE108" s="59" t="str">
        <f>IFERROR(IF(OR($C$110=FALSE,LEFT($B108,3)&lt;&gt;"NOX"),CE57*INDEX('Damage costs'!$X$18:$X$70,MATCH($B108,'Damage costs'!$C$18:$C$70,0))/1000,CE57*INDEX('Damage costs'!$AB$18:$AB$70,MATCH($B108,'Damage costs'!$C$18:$C$70,0))/1000),"")</f>
        <v/>
      </c>
      <c r="CF108" s="59" t="str">
        <f>IFERROR(IF(OR($C$110=FALSE,LEFT($B108,3)&lt;&gt;"NOX"),CF57*INDEX('Damage costs'!$X$18:$X$70,MATCH($B108,'Damage costs'!$C$18:$C$70,0))/1000,CF57*INDEX('Damage costs'!$AB$18:$AB$70,MATCH($B108,'Damage costs'!$C$18:$C$70,0))/1000),"")</f>
        <v/>
      </c>
      <c r="CG108" s="59" t="str">
        <f>IFERROR(IF(OR($C$110=FALSE,LEFT($B108,3)&lt;&gt;"NOX"),CG57*INDEX('Damage costs'!$X$18:$X$70,MATCH($B108,'Damage costs'!$C$18:$C$70,0))/1000,CG57*INDEX('Damage costs'!$AB$18:$AB$70,MATCH($B108,'Damage costs'!$C$18:$C$70,0))/1000),"")</f>
        <v/>
      </c>
      <c r="CH108" s="59" t="str">
        <f>IFERROR(IF(OR($C$110=FALSE,LEFT($B108,3)&lt;&gt;"NOX"),CH57*INDEX('Damage costs'!$X$18:$X$70,MATCH($B108,'Damage costs'!$C$18:$C$70,0))/1000,CH57*INDEX('Damage costs'!$AB$18:$AB$70,MATCH($B108,'Damage costs'!$C$18:$C$70,0))/1000),"")</f>
        <v/>
      </c>
      <c r="CI108" s="59" t="str">
        <f>IFERROR(IF(OR($C$110=FALSE,LEFT($B108,3)&lt;&gt;"NOX"),CI57*INDEX('Damage costs'!$X$18:$X$70,MATCH($B108,'Damage costs'!$C$18:$C$70,0))/1000,CI57*INDEX('Damage costs'!$AB$18:$AB$70,MATCH($B108,'Damage costs'!$C$18:$C$70,0))/1000),"")</f>
        <v/>
      </c>
      <c r="CJ108" s="59" t="str">
        <f>IFERROR(IF(OR($C$110=FALSE,LEFT($B108,3)&lt;&gt;"NOX"),CJ57*INDEX('Damage costs'!$X$18:$X$70,MATCH($B108,'Damage costs'!$C$18:$C$70,0))/1000,CJ57*INDEX('Damage costs'!$AB$18:$AB$70,MATCH($B108,'Damage costs'!$C$18:$C$70,0))/1000),"")</f>
        <v/>
      </c>
      <c r="CK108" s="59" t="str">
        <f>IFERROR(IF(OR($C$110=FALSE,LEFT($B108,3)&lt;&gt;"NOX"),CK57*INDEX('Damage costs'!$X$18:$X$70,MATCH($B108,'Damage costs'!$C$18:$C$70,0))/1000,CK57*INDEX('Damage costs'!$AB$18:$AB$70,MATCH($B108,'Damage costs'!$C$18:$C$70,0))/1000),"")</f>
        <v/>
      </c>
      <c r="CL108" s="59" t="str">
        <f>IFERROR(IF(OR($C$110=FALSE,LEFT($B108,3)&lt;&gt;"NOX"),CL57*INDEX('Damage costs'!$X$18:$X$70,MATCH($B108,'Damage costs'!$C$18:$C$70,0))/1000,CL57*INDEX('Damage costs'!$AB$18:$AB$70,MATCH($B108,'Damage costs'!$C$18:$C$70,0))/1000),"")</f>
        <v/>
      </c>
      <c r="CM108" s="59" t="str">
        <f>IFERROR(IF(OR($C$110=FALSE,LEFT($B108,3)&lt;&gt;"NOX"),CM57*INDEX('Damage costs'!$X$18:$X$70,MATCH($B108,'Damage costs'!$C$18:$C$70,0))/1000,CM57*INDEX('Damage costs'!$AB$18:$AB$70,MATCH($B108,'Damage costs'!$C$18:$C$70,0))/1000),"")</f>
        <v/>
      </c>
      <c r="CN108" s="59" t="str">
        <f>IFERROR(IF(OR($C$110=FALSE,LEFT($B108,3)&lt;&gt;"NOX"),CN57*INDEX('Damage costs'!$X$18:$X$70,MATCH($B108,'Damage costs'!$C$18:$C$70,0))/1000,CN57*INDEX('Damage costs'!$AB$18:$AB$70,MATCH($B108,'Damage costs'!$C$18:$C$70,0))/1000),"")</f>
        <v/>
      </c>
      <c r="CO108" s="59" t="str">
        <f>IFERROR(IF(OR($C$110=FALSE,LEFT($B108,3)&lt;&gt;"NOX"),CO57*INDEX('Damage costs'!$X$18:$X$70,MATCH($B108,'Damage costs'!$C$18:$C$70,0))/1000,CO57*INDEX('Damage costs'!$AB$18:$AB$70,MATCH($B108,'Damage costs'!$C$18:$C$70,0))/1000),"")</f>
        <v/>
      </c>
      <c r="CP108" s="59" t="str">
        <f>IFERROR(IF(OR($C$110=FALSE,LEFT($B108,3)&lt;&gt;"NOX"),CP57*INDEX('Damage costs'!$X$18:$X$70,MATCH($B108,'Damage costs'!$C$18:$C$70,0))/1000,CP57*INDEX('Damage costs'!$AB$18:$AB$70,MATCH($B108,'Damage costs'!$C$18:$C$70,0))/1000),"")</f>
        <v/>
      </c>
      <c r="CQ108" s="59" t="str">
        <f>IFERROR(IF(OR($C$110=FALSE,LEFT($B108,3)&lt;&gt;"NOX"),CQ57*INDEX('Damage costs'!$X$18:$X$70,MATCH($B108,'Damage costs'!$C$18:$C$70,0))/1000,CQ57*INDEX('Damage costs'!$AB$18:$AB$70,MATCH($B108,'Damage costs'!$C$18:$C$70,0))/1000),"")</f>
        <v/>
      </c>
      <c r="CR108" s="59" t="str">
        <f>IFERROR(IF(OR($C$110=FALSE,LEFT($B108,3)&lt;&gt;"NOX"),CR57*INDEX('Damage costs'!$X$18:$X$70,MATCH($B108,'Damage costs'!$C$18:$C$70,0))/1000,CR57*INDEX('Damage costs'!$AB$18:$AB$70,MATCH($B108,'Damage costs'!$C$18:$C$70,0))/1000),"")</f>
        <v/>
      </c>
      <c r="CS108" s="59" t="str">
        <f>IFERROR(IF(OR($C$110=FALSE,LEFT($B108,3)&lt;&gt;"NOX"),CS57*INDEX('Damage costs'!$X$18:$X$70,MATCH($B108,'Damage costs'!$C$18:$C$70,0))/1000,CS57*INDEX('Damage costs'!$AB$18:$AB$70,MATCH($B108,'Damage costs'!$C$18:$C$70,0))/1000),"")</f>
        <v/>
      </c>
      <c r="CT108" s="59" t="str">
        <f>IFERROR(IF(OR($C$110=FALSE,LEFT($B108,3)&lt;&gt;"NOX"),CT57*INDEX('Damage costs'!$X$18:$X$70,MATCH($B108,'Damage costs'!$C$18:$C$70,0))/1000,CT57*INDEX('Damage costs'!$AB$18:$AB$70,MATCH($B108,'Damage costs'!$C$18:$C$70,0))/1000),"")</f>
        <v/>
      </c>
      <c r="CU108" s="59" t="str">
        <f>IFERROR(IF(OR($C$110=FALSE,LEFT($B108,3)&lt;&gt;"NOX"),CU57*INDEX('Damage costs'!$X$18:$X$70,MATCH($B108,'Damage costs'!$C$18:$C$70,0))/1000,CU57*INDEX('Damage costs'!$AB$18:$AB$70,MATCH($B108,'Damage costs'!$C$18:$C$70,0))/1000),"")</f>
        <v/>
      </c>
      <c r="CV108" s="59" t="str">
        <f>IFERROR(IF(OR($C$110=FALSE,LEFT($B108,3)&lt;&gt;"NOX"),CV57*INDEX('Damage costs'!$X$18:$X$70,MATCH($B108,'Damage costs'!$C$18:$C$70,0))/1000,CV57*INDEX('Damage costs'!$AB$18:$AB$70,MATCH($B108,'Damage costs'!$C$18:$C$70,0))/1000),"")</f>
        <v/>
      </c>
      <c r="CW108" s="59" t="str">
        <f>IFERROR(IF(OR($C$110=FALSE,LEFT($B108,3)&lt;&gt;"NOX"),CW57*INDEX('Damage costs'!$X$18:$X$70,MATCH($B108,'Damage costs'!$C$18:$C$70,0))/1000,CW57*INDEX('Damage costs'!$AB$18:$AB$70,MATCH($B108,'Damage costs'!$C$18:$C$70,0))/1000),"")</f>
        <v/>
      </c>
      <c r="CX108" s="59" t="str">
        <f>IFERROR(IF(OR($C$110=FALSE,LEFT($B108,3)&lt;&gt;"NOX"),CX57*INDEX('Damage costs'!$X$18:$X$70,MATCH($B108,'Damage costs'!$C$18:$C$70,0))/1000,CX57*INDEX('Damage costs'!$AB$18:$AB$70,MATCH($B108,'Damage costs'!$C$18:$C$70,0))/1000),"")</f>
        <v/>
      </c>
      <c r="CY108" s="59" t="str">
        <f>IFERROR(IF(OR($C$110=FALSE,LEFT($B108,3)&lt;&gt;"NOX"),CY57*INDEX('Damage costs'!$X$18:$X$70,MATCH($B108,'Damage costs'!$C$18:$C$70,0))/1000,CY57*INDEX('Damage costs'!$AB$18:$AB$70,MATCH($B108,'Damage costs'!$C$18:$C$70,0))/1000),"")</f>
        <v/>
      </c>
      <c r="CZ108" s="391"/>
    </row>
    <row r="109" spans="2:104" x14ac:dyDescent="0.25">
      <c r="B109" s="406">
        <f t="shared" si="42"/>
        <v>0</v>
      </c>
      <c r="C109" s="9" t="s">
        <v>1117</v>
      </c>
      <c r="D109" s="59" t="str">
        <f>IFERROR(IF(OR($C$110=FALSE,LEFT($B109,3)&lt;&gt;"NOX"),D58*INDEX('Damage costs'!$X$18:$X$70,MATCH($B109,'Damage costs'!$C$18:$C$70,0))/1000,D58*INDEX('Damage costs'!$AB$18:$AB$70,MATCH($B109,'Damage costs'!$C$18:$C$70,0))/1000),"")</f>
        <v/>
      </c>
      <c r="E109" s="59" t="str">
        <f>IFERROR(IF(OR($C$110=FALSE,LEFT($B109,3)&lt;&gt;"NOX"),E58*INDEX('Damage costs'!$X$18:$X$70,MATCH($B109,'Damage costs'!$C$18:$C$70,0))/1000,E58*INDEX('Damage costs'!$AB$18:$AB$70,MATCH($B109,'Damage costs'!$C$18:$C$70,0))/1000),"")</f>
        <v/>
      </c>
      <c r="F109" s="59" t="str">
        <f>IFERROR(IF(OR($C$110=FALSE,LEFT($B109,3)&lt;&gt;"NOX"),F58*INDEX('Damage costs'!$X$18:$X$70,MATCH($B109,'Damage costs'!$C$18:$C$70,0))/1000,F58*INDEX('Damage costs'!$AB$18:$AB$70,MATCH($B109,'Damage costs'!$C$18:$C$70,0))/1000),"")</f>
        <v/>
      </c>
      <c r="G109" s="59" t="str">
        <f>IFERROR(IF(OR($C$110=FALSE,LEFT($B109,3)&lt;&gt;"NOX"),G58*INDEX('Damage costs'!$X$18:$X$70,MATCH($B109,'Damage costs'!$C$18:$C$70,0))/1000,G58*INDEX('Damage costs'!$AB$18:$AB$70,MATCH($B109,'Damage costs'!$C$18:$C$70,0))/1000),"")</f>
        <v/>
      </c>
      <c r="H109" s="59" t="str">
        <f>IFERROR(IF(OR($C$110=FALSE,LEFT($B109,3)&lt;&gt;"NOX"),H58*INDEX('Damage costs'!$X$18:$X$70,MATCH($B109,'Damage costs'!$C$18:$C$70,0))/1000,H58*INDEX('Damage costs'!$AB$18:$AB$70,MATCH($B109,'Damage costs'!$C$18:$C$70,0))/1000),"")</f>
        <v/>
      </c>
      <c r="I109" s="59" t="str">
        <f>IFERROR(IF(OR($C$110=FALSE,LEFT($B109,3)&lt;&gt;"NOX"),I58*INDEX('Damage costs'!$X$18:$X$70,MATCH($B109,'Damage costs'!$C$18:$C$70,0))/1000,I58*INDEX('Damage costs'!$AB$18:$AB$70,MATCH($B109,'Damage costs'!$C$18:$C$70,0))/1000),"")</f>
        <v/>
      </c>
      <c r="J109" s="59" t="str">
        <f>IFERROR(IF(OR($C$110=FALSE,LEFT($B109,3)&lt;&gt;"NOX"),J58*INDEX('Damage costs'!$X$18:$X$70,MATCH($B109,'Damage costs'!$C$18:$C$70,0))/1000,J58*INDEX('Damage costs'!$AB$18:$AB$70,MATCH($B109,'Damage costs'!$C$18:$C$70,0))/1000),"")</f>
        <v/>
      </c>
      <c r="K109" s="59" t="str">
        <f>IFERROR(IF(OR($C$110=FALSE,LEFT($B109,3)&lt;&gt;"NOX"),K58*INDEX('Damage costs'!$X$18:$X$70,MATCH($B109,'Damage costs'!$C$18:$C$70,0))/1000,K58*INDEX('Damage costs'!$AB$18:$AB$70,MATCH($B109,'Damage costs'!$C$18:$C$70,0))/1000),"")</f>
        <v/>
      </c>
      <c r="L109" s="59" t="str">
        <f>IFERROR(IF(OR($C$110=FALSE,LEFT($B109,3)&lt;&gt;"NOX"),L58*INDEX('Damage costs'!$X$18:$X$70,MATCH($B109,'Damage costs'!$C$18:$C$70,0))/1000,L58*INDEX('Damage costs'!$AB$18:$AB$70,MATCH($B109,'Damage costs'!$C$18:$C$70,0))/1000),"")</f>
        <v/>
      </c>
      <c r="M109" s="59" t="str">
        <f>IFERROR(IF(OR($C$110=FALSE,LEFT($B109,3)&lt;&gt;"NOX"),M58*INDEX('Damage costs'!$X$18:$X$70,MATCH($B109,'Damage costs'!$C$18:$C$70,0))/1000,M58*INDEX('Damage costs'!$AB$18:$AB$70,MATCH($B109,'Damage costs'!$C$18:$C$70,0))/1000),"")</f>
        <v/>
      </c>
      <c r="N109" s="59" t="str">
        <f>IFERROR(IF(OR($C$110=FALSE,LEFT($B109,3)&lt;&gt;"NOX"),N58*INDEX('Damage costs'!$X$18:$X$70,MATCH($B109,'Damage costs'!$C$18:$C$70,0))/1000,N58*INDEX('Damage costs'!$AB$18:$AB$70,MATCH($B109,'Damage costs'!$C$18:$C$70,0))/1000),"")</f>
        <v/>
      </c>
      <c r="O109" s="59" t="str">
        <f>IFERROR(IF(OR($C$110=FALSE,LEFT($B109,3)&lt;&gt;"NOX"),O58*INDEX('Damage costs'!$X$18:$X$70,MATCH($B109,'Damage costs'!$C$18:$C$70,0))/1000,O58*INDEX('Damage costs'!$AB$18:$AB$70,MATCH($B109,'Damage costs'!$C$18:$C$70,0))/1000),"")</f>
        <v/>
      </c>
      <c r="P109" s="59" t="str">
        <f>IFERROR(IF(OR($C$110=FALSE,LEFT($B109,3)&lt;&gt;"NOX"),P58*INDEX('Damage costs'!$X$18:$X$70,MATCH($B109,'Damage costs'!$C$18:$C$70,0))/1000,P58*INDEX('Damage costs'!$AB$18:$AB$70,MATCH($B109,'Damage costs'!$C$18:$C$70,0))/1000),"")</f>
        <v/>
      </c>
      <c r="Q109" s="59" t="str">
        <f>IFERROR(IF(OR($C$110=FALSE,LEFT($B109,3)&lt;&gt;"NOX"),Q58*INDEX('Damage costs'!$X$18:$X$70,MATCH($B109,'Damage costs'!$C$18:$C$70,0))/1000,Q58*INDEX('Damage costs'!$AB$18:$AB$70,MATCH($B109,'Damage costs'!$C$18:$C$70,0))/1000),"")</f>
        <v/>
      </c>
      <c r="R109" s="59" t="str">
        <f>IFERROR(IF(OR($C$110=FALSE,LEFT($B109,3)&lt;&gt;"NOX"),R58*INDEX('Damage costs'!$X$18:$X$70,MATCH($B109,'Damage costs'!$C$18:$C$70,0))/1000,R58*INDEX('Damage costs'!$AB$18:$AB$70,MATCH($B109,'Damage costs'!$C$18:$C$70,0))/1000),"")</f>
        <v/>
      </c>
      <c r="S109" s="59" t="str">
        <f>IFERROR(IF(OR($C$110=FALSE,LEFT($B109,3)&lt;&gt;"NOX"),S58*INDEX('Damage costs'!$X$18:$X$70,MATCH($B109,'Damage costs'!$C$18:$C$70,0))/1000,S58*INDEX('Damage costs'!$AB$18:$AB$70,MATCH($B109,'Damage costs'!$C$18:$C$70,0))/1000),"")</f>
        <v/>
      </c>
      <c r="T109" s="59" t="str">
        <f>IFERROR(IF(OR($C$110=FALSE,LEFT($B109,3)&lt;&gt;"NOX"),T58*INDEX('Damage costs'!$X$18:$X$70,MATCH($B109,'Damage costs'!$C$18:$C$70,0))/1000,T58*INDEX('Damage costs'!$AB$18:$AB$70,MATCH($B109,'Damage costs'!$C$18:$C$70,0))/1000),"")</f>
        <v/>
      </c>
      <c r="U109" s="59" t="str">
        <f>IFERROR(IF(OR($C$110=FALSE,LEFT($B109,3)&lt;&gt;"NOX"),U58*INDEX('Damage costs'!$X$18:$X$70,MATCH($B109,'Damage costs'!$C$18:$C$70,0))/1000,U58*INDEX('Damage costs'!$AB$18:$AB$70,MATCH($B109,'Damage costs'!$C$18:$C$70,0))/1000),"")</f>
        <v/>
      </c>
      <c r="V109" s="59" t="str">
        <f>IFERROR(IF(OR($C$110=FALSE,LEFT($B109,3)&lt;&gt;"NOX"),V58*INDEX('Damage costs'!$X$18:$X$70,MATCH($B109,'Damage costs'!$C$18:$C$70,0))/1000,V58*INDEX('Damage costs'!$AB$18:$AB$70,MATCH($B109,'Damage costs'!$C$18:$C$70,0))/1000),"")</f>
        <v/>
      </c>
      <c r="W109" s="59" t="str">
        <f>IFERROR(IF(OR($C$110=FALSE,LEFT($B109,3)&lt;&gt;"NOX"),W58*INDEX('Damage costs'!$X$18:$X$70,MATCH($B109,'Damage costs'!$C$18:$C$70,0))/1000,W58*INDEX('Damage costs'!$AB$18:$AB$70,MATCH($B109,'Damage costs'!$C$18:$C$70,0))/1000),"")</f>
        <v/>
      </c>
      <c r="X109" s="59" t="str">
        <f>IFERROR(IF(OR($C$110=FALSE,LEFT($B109,3)&lt;&gt;"NOX"),X58*INDEX('Damage costs'!$X$18:$X$70,MATCH($B109,'Damage costs'!$C$18:$C$70,0))/1000,X58*INDEX('Damage costs'!$AB$18:$AB$70,MATCH($B109,'Damage costs'!$C$18:$C$70,0))/1000),"")</f>
        <v/>
      </c>
      <c r="Y109" s="59" t="str">
        <f>IFERROR(IF(OR($C$110=FALSE,LEFT($B109,3)&lt;&gt;"NOX"),Y58*INDEX('Damage costs'!$X$18:$X$70,MATCH($B109,'Damage costs'!$C$18:$C$70,0))/1000,Y58*INDEX('Damage costs'!$AB$18:$AB$70,MATCH($B109,'Damage costs'!$C$18:$C$70,0))/1000),"")</f>
        <v/>
      </c>
      <c r="Z109" s="59" t="str">
        <f>IFERROR(IF(OR($C$110=FALSE,LEFT($B109,3)&lt;&gt;"NOX"),Z58*INDEX('Damage costs'!$X$18:$X$70,MATCH($B109,'Damage costs'!$C$18:$C$70,0))/1000,Z58*INDEX('Damage costs'!$AB$18:$AB$70,MATCH($B109,'Damage costs'!$C$18:$C$70,0))/1000),"")</f>
        <v/>
      </c>
      <c r="AA109" s="59" t="str">
        <f>IFERROR(IF(OR($C$110=FALSE,LEFT($B109,3)&lt;&gt;"NOX"),AA58*INDEX('Damage costs'!$X$18:$X$70,MATCH($B109,'Damage costs'!$C$18:$C$70,0))/1000,AA58*INDEX('Damage costs'!$AB$18:$AB$70,MATCH($B109,'Damage costs'!$C$18:$C$70,0))/1000),"")</f>
        <v/>
      </c>
      <c r="AB109" s="59" t="str">
        <f>IFERROR(IF(OR($C$110=FALSE,LEFT($B109,3)&lt;&gt;"NOX"),AB58*INDEX('Damage costs'!$X$18:$X$70,MATCH($B109,'Damage costs'!$C$18:$C$70,0))/1000,AB58*INDEX('Damage costs'!$AB$18:$AB$70,MATCH($B109,'Damage costs'!$C$18:$C$70,0))/1000),"")</f>
        <v/>
      </c>
      <c r="AC109" s="59" t="str">
        <f>IFERROR(IF(OR($C$110=FALSE,LEFT($B109,3)&lt;&gt;"NOX"),AC58*INDEX('Damage costs'!$X$18:$X$70,MATCH($B109,'Damage costs'!$C$18:$C$70,0))/1000,AC58*INDEX('Damage costs'!$AB$18:$AB$70,MATCH($B109,'Damage costs'!$C$18:$C$70,0))/1000),"")</f>
        <v/>
      </c>
      <c r="AD109" s="59" t="str">
        <f>IFERROR(IF(OR($C$110=FALSE,LEFT($B109,3)&lt;&gt;"NOX"),AD58*INDEX('Damage costs'!$X$18:$X$70,MATCH($B109,'Damage costs'!$C$18:$C$70,0))/1000,AD58*INDEX('Damage costs'!$AB$18:$AB$70,MATCH($B109,'Damage costs'!$C$18:$C$70,0))/1000),"")</f>
        <v/>
      </c>
      <c r="AE109" s="59" t="str">
        <f>IFERROR(IF(OR($C$110=FALSE,LEFT($B109,3)&lt;&gt;"NOX"),AE58*INDEX('Damage costs'!$X$18:$X$70,MATCH($B109,'Damage costs'!$C$18:$C$70,0))/1000,AE58*INDEX('Damage costs'!$AB$18:$AB$70,MATCH($B109,'Damage costs'!$C$18:$C$70,0))/1000),"")</f>
        <v/>
      </c>
      <c r="AF109" s="59" t="str">
        <f>IFERROR(IF(OR($C$110=FALSE,LEFT($B109,3)&lt;&gt;"NOX"),AF58*INDEX('Damage costs'!$X$18:$X$70,MATCH($B109,'Damage costs'!$C$18:$C$70,0))/1000,AF58*INDEX('Damage costs'!$AB$18:$AB$70,MATCH($B109,'Damage costs'!$C$18:$C$70,0))/1000),"")</f>
        <v/>
      </c>
      <c r="AG109" s="59" t="str">
        <f>IFERROR(IF(OR($C$110=FALSE,LEFT($B109,3)&lt;&gt;"NOX"),AG58*INDEX('Damage costs'!$X$18:$X$70,MATCH($B109,'Damage costs'!$C$18:$C$70,0))/1000,AG58*INDEX('Damage costs'!$AB$18:$AB$70,MATCH($B109,'Damage costs'!$C$18:$C$70,0))/1000),"")</f>
        <v/>
      </c>
      <c r="AH109" s="59" t="str">
        <f>IFERROR(IF(OR($C$110=FALSE,LEFT($B109,3)&lt;&gt;"NOX"),AH58*INDEX('Damage costs'!$X$18:$X$70,MATCH($B109,'Damage costs'!$C$18:$C$70,0))/1000,AH58*INDEX('Damage costs'!$AB$18:$AB$70,MATCH($B109,'Damage costs'!$C$18:$C$70,0))/1000),"")</f>
        <v/>
      </c>
      <c r="AI109" s="59" t="str">
        <f>IFERROR(IF(OR($C$110=FALSE,LEFT($B109,3)&lt;&gt;"NOX"),AI58*INDEX('Damage costs'!$X$18:$X$70,MATCH($B109,'Damage costs'!$C$18:$C$70,0))/1000,AI58*INDEX('Damage costs'!$AB$18:$AB$70,MATCH($B109,'Damage costs'!$C$18:$C$70,0))/1000),"")</f>
        <v/>
      </c>
      <c r="AJ109" s="59" t="str">
        <f>IFERROR(IF(OR($C$110=FALSE,LEFT($B109,3)&lt;&gt;"NOX"),AJ58*INDEX('Damage costs'!$X$18:$X$70,MATCH($B109,'Damage costs'!$C$18:$C$70,0))/1000,AJ58*INDEX('Damage costs'!$AB$18:$AB$70,MATCH($B109,'Damage costs'!$C$18:$C$70,0))/1000),"")</f>
        <v/>
      </c>
      <c r="AK109" s="59" t="str">
        <f>IFERROR(IF(OR($C$110=FALSE,LEFT($B109,3)&lt;&gt;"NOX"),AK58*INDEX('Damage costs'!$X$18:$X$70,MATCH($B109,'Damage costs'!$C$18:$C$70,0))/1000,AK58*INDEX('Damage costs'!$AB$18:$AB$70,MATCH($B109,'Damage costs'!$C$18:$C$70,0))/1000),"")</f>
        <v/>
      </c>
      <c r="AL109" s="59" t="str">
        <f>IFERROR(IF(OR($C$110=FALSE,LEFT($B109,3)&lt;&gt;"NOX"),AL58*INDEX('Damage costs'!$X$18:$X$70,MATCH($B109,'Damage costs'!$C$18:$C$70,0))/1000,AL58*INDEX('Damage costs'!$AB$18:$AB$70,MATCH($B109,'Damage costs'!$C$18:$C$70,0))/1000),"")</f>
        <v/>
      </c>
      <c r="AM109" s="59" t="str">
        <f>IFERROR(IF(OR($C$110=FALSE,LEFT($B109,3)&lt;&gt;"NOX"),AM58*INDEX('Damage costs'!$X$18:$X$70,MATCH($B109,'Damage costs'!$C$18:$C$70,0))/1000,AM58*INDEX('Damage costs'!$AB$18:$AB$70,MATCH($B109,'Damage costs'!$C$18:$C$70,0))/1000),"")</f>
        <v/>
      </c>
      <c r="AN109" s="59" t="str">
        <f>IFERROR(IF(OR($C$110=FALSE,LEFT($B109,3)&lt;&gt;"NOX"),AN58*INDEX('Damage costs'!$X$18:$X$70,MATCH($B109,'Damage costs'!$C$18:$C$70,0))/1000,AN58*INDEX('Damage costs'!$AB$18:$AB$70,MATCH($B109,'Damage costs'!$C$18:$C$70,0))/1000),"")</f>
        <v/>
      </c>
      <c r="AO109" s="59" t="str">
        <f>IFERROR(IF(OR($C$110=FALSE,LEFT($B109,3)&lt;&gt;"NOX"),AO58*INDEX('Damage costs'!$X$18:$X$70,MATCH($B109,'Damage costs'!$C$18:$C$70,0))/1000,AO58*INDEX('Damage costs'!$AB$18:$AB$70,MATCH($B109,'Damage costs'!$C$18:$C$70,0))/1000),"")</f>
        <v/>
      </c>
      <c r="AP109" s="59" t="str">
        <f>IFERROR(IF(OR($C$110=FALSE,LEFT($B109,3)&lt;&gt;"NOX"),AP58*INDEX('Damage costs'!$X$18:$X$70,MATCH($B109,'Damage costs'!$C$18:$C$70,0))/1000,AP58*INDEX('Damage costs'!$AB$18:$AB$70,MATCH($B109,'Damage costs'!$C$18:$C$70,0))/1000),"")</f>
        <v/>
      </c>
      <c r="AQ109" s="59" t="str">
        <f>IFERROR(IF(OR($C$110=FALSE,LEFT($B109,3)&lt;&gt;"NOX"),AQ58*INDEX('Damage costs'!$X$18:$X$70,MATCH($B109,'Damage costs'!$C$18:$C$70,0))/1000,AQ58*INDEX('Damage costs'!$AB$18:$AB$70,MATCH($B109,'Damage costs'!$C$18:$C$70,0))/1000),"")</f>
        <v/>
      </c>
      <c r="AR109" s="59" t="str">
        <f>IFERROR(IF(OR($C$110=FALSE,LEFT($B109,3)&lt;&gt;"NOX"),AR58*INDEX('Damage costs'!$X$18:$X$70,MATCH($B109,'Damage costs'!$C$18:$C$70,0))/1000,AR58*INDEX('Damage costs'!$AB$18:$AB$70,MATCH($B109,'Damage costs'!$C$18:$C$70,0))/1000),"")</f>
        <v/>
      </c>
      <c r="AS109" s="59" t="str">
        <f>IFERROR(IF(OR($C$110=FALSE,LEFT($B109,3)&lt;&gt;"NOX"),AS58*INDEX('Damage costs'!$X$18:$X$70,MATCH($B109,'Damage costs'!$C$18:$C$70,0))/1000,AS58*INDEX('Damage costs'!$AB$18:$AB$70,MATCH($B109,'Damage costs'!$C$18:$C$70,0))/1000),"")</f>
        <v/>
      </c>
      <c r="AT109" s="59" t="str">
        <f>IFERROR(IF(OR($C$110=FALSE,LEFT($B109,3)&lt;&gt;"NOX"),AT58*INDEX('Damage costs'!$X$18:$X$70,MATCH($B109,'Damage costs'!$C$18:$C$70,0))/1000,AT58*INDEX('Damage costs'!$AB$18:$AB$70,MATCH($B109,'Damage costs'!$C$18:$C$70,0))/1000),"")</f>
        <v/>
      </c>
      <c r="AU109" s="59" t="str">
        <f>IFERROR(IF(OR($C$110=FALSE,LEFT($B109,3)&lt;&gt;"NOX"),AU58*INDEX('Damage costs'!$X$18:$X$70,MATCH($B109,'Damage costs'!$C$18:$C$70,0))/1000,AU58*INDEX('Damage costs'!$AB$18:$AB$70,MATCH($B109,'Damage costs'!$C$18:$C$70,0))/1000),"")</f>
        <v/>
      </c>
      <c r="AV109" s="59" t="str">
        <f>IFERROR(IF(OR($C$110=FALSE,LEFT($B109,3)&lt;&gt;"NOX"),AV58*INDEX('Damage costs'!$X$18:$X$70,MATCH($B109,'Damage costs'!$C$18:$C$70,0))/1000,AV58*INDEX('Damage costs'!$AB$18:$AB$70,MATCH($B109,'Damage costs'!$C$18:$C$70,0))/1000),"")</f>
        <v/>
      </c>
      <c r="AW109" s="59" t="str">
        <f>IFERROR(IF(OR($C$110=FALSE,LEFT($B109,3)&lt;&gt;"NOX"),AW58*INDEX('Damage costs'!$X$18:$X$70,MATCH($B109,'Damage costs'!$C$18:$C$70,0))/1000,AW58*INDEX('Damage costs'!$AB$18:$AB$70,MATCH($B109,'Damage costs'!$C$18:$C$70,0))/1000),"")</f>
        <v/>
      </c>
      <c r="AX109" s="59" t="str">
        <f>IFERROR(IF(OR($C$110=FALSE,LEFT($B109,3)&lt;&gt;"NOX"),AX58*INDEX('Damage costs'!$X$18:$X$70,MATCH($B109,'Damage costs'!$C$18:$C$70,0))/1000,AX58*INDEX('Damage costs'!$AB$18:$AB$70,MATCH($B109,'Damage costs'!$C$18:$C$70,0))/1000),"")</f>
        <v/>
      </c>
      <c r="AY109" s="59" t="str">
        <f>IFERROR(IF(OR($C$110=FALSE,LEFT($B109,3)&lt;&gt;"NOX"),AY58*INDEX('Damage costs'!$X$18:$X$70,MATCH($B109,'Damage costs'!$C$18:$C$70,0))/1000,AY58*INDEX('Damage costs'!$AB$18:$AB$70,MATCH($B109,'Damage costs'!$C$18:$C$70,0))/1000),"")</f>
        <v/>
      </c>
      <c r="AZ109" s="59" t="str">
        <f>IFERROR(IF(OR($C$110=FALSE,LEFT($B109,3)&lt;&gt;"NOX"),AZ58*INDEX('Damage costs'!$X$18:$X$70,MATCH($B109,'Damage costs'!$C$18:$C$70,0))/1000,AZ58*INDEX('Damage costs'!$AB$18:$AB$70,MATCH($B109,'Damage costs'!$C$18:$C$70,0))/1000),"")</f>
        <v/>
      </c>
      <c r="BA109" s="59" t="str">
        <f>IFERROR(IF(OR($C$110=FALSE,LEFT($B109,3)&lt;&gt;"NOX"),BA58*INDEX('Damage costs'!$X$18:$X$70,MATCH($B109,'Damage costs'!$C$18:$C$70,0))/1000,BA58*INDEX('Damage costs'!$AB$18:$AB$70,MATCH($B109,'Damage costs'!$C$18:$C$70,0))/1000),"")</f>
        <v/>
      </c>
      <c r="BB109" s="59" t="str">
        <f>IFERROR(IF(OR($C$110=FALSE,LEFT($B109,3)&lt;&gt;"NOX"),BB58*INDEX('Damage costs'!$X$18:$X$70,MATCH($B109,'Damage costs'!$C$18:$C$70,0))/1000,BB58*INDEX('Damage costs'!$AB$18:$AB$70,MATCH($B109,'Damage costs'!$C$18:$C$70,0))/1000),"")</f>
        <v/>
      </c>
      <c r="BC109" s="59" t="str">
        <f>IFERROR(IF(OR($C$110=FALSE,LEFT($B109,3)&lt;&gt;"NOX"),BC58*INDEX('Damage costs'!$X$18:$X$70,MATCH($B109,'Damage costs'!$C$18:$C$70,0))/1000,BC58*INDEX('Damage costs'!$AB$18:$AB$70,MATCH($B109,'Damage costs'!$C$18:$C$70,0))/1000),"")</f>
        <v/>
      </c>
      <c r="BD109" s="59" t="str">
        <f>IFERROR(IF(OR($C$110=FALSE,LEFT($B109,3)&lt;&gt;"NOX"),BD58*INDEX('Damage costs'!$X$18:$X$70,MATCH($B109,'Damage costs'!$C$18:$C$70,0))/1000,BD58*INDEX('Damage costs'!$AB$18:$AB$70,MATCH($B109,'Damage costs'!$C$18:$C$70,0))/1000),"")</f>
        <v/>
      </c>
      <c r="BE109" s="59" t="str">
        <f>IFERROR(IF(OR($C$110=FALSE,LEFT($B109,3)&lt;&gt;"NOX"),BE58*INDEX('Damage costs'!$X$18:$X$70,MATCH($B109,'Damage costs'!$C$18:$C$70,0))/1000,BE58*INDEX('Damage costs'!$AB$18:$AB$70,MATCH($B109,'Damage costs'!$C$18:$C$70,0))/1000),"")</f>
        <v/>
      </c>
      <c r="BF109" s="59" t="str">
        <f>IFERROR(IF(OR($C$110=FALSE,LEFT($B109,3)&lt;&gt;"NOX"),BF58*INDEX('Damage costs'!$X$18:$X$70,MATCH($B109,'Damage costs'!$C$18:$C$70,0))/1000,BF58*INDEX('Damage costs'!$AB$18:$AB$70,MATCH($B109,'Damage costs'!$C$18:$C$70,0))/1000),"")</f>
        <v/>
      </c>
      <c r="BG109" s="59" t="str">
        <f>IFERROR(IF(OR($C$110=FALSE,LEFT($B109,3)&lt;&gt;"NOX"),BG58*INDEX('Damage costs'!$X$18:$X$70,MATCH($B109,'Damage costs'!$C$18:$C$70,0))/1000,BG58*INDEX('Damage costs'!$AB$18:$AB$70,MATCH($B109,'Damage costs'!$C$18:$C$70,0))/1000),"")</f>
        <v/>
      </c>
      <c r="BH109" s="59" t="str">
        <f>IFERROR(IF(OR($C$110=FALSE,LEFT($B109,3)&lt;&gt;"NOX"),BH58*INDEX('Damage costs'!$X$18:$X$70,MATCH($B109,'Damage costs'!$C$18:$C$70,0))/1000,BH58*INDEX('Damage costs'!$AB$18:$AB$70,MATCH($B109,'Damage costs'!$C$18:$C$70,0))/1000),"")</f>
        <v/>
      </c>
      <c r="BI109" s="59" t="str">
        <f>IFERROR(IF(OR($C$110=FALSE,LEFT($B109,3)&lt;&gt;"NOX"),BI58*INDEX('Damage costs'!$X$18:$X$70,MATCH($B109,'Damage costs'!$C$18:$C$70,0))/1000,BI58*INDEX('Damage costs'!$AB$18:$AB$70,MATCH($B109,'Damage costs'!$C$18:$C$70,0))/1000),"")</f>
        <v/>
      </c>
      <c r="BJ109" s="59" t="str">
        <f>IFERROR(IF(OR($C$110=FALSE,LEFT($B109,3)&lt;&gt;"NOX"),BJ58*INDEX('Damage costs'!$X$18:$X$70,MATCH($B109,'Damage costs'!$C$18:$C$70,0))/1000,BJ58*INDEX('Damage costs'!$AB$18:$AB$70,MATCH($B109,'Damage costs'!$C$18:$C$70,0))/1000),"")</f>
        <v/>
      </c>
      <c r="BK109" s="59" t="str">
        <f>IFERROR(IF(OR($C$110=FALSE,LEFT($B109,3)&lt;&gt;"NOX"),BK58*INDEX('Damage costs'!$X$18:$X$70,MATCH($B109,'Damage costs'!$C$18:$C$70,0))/1000,BK58*INDEX('Damage costs'!$AB$18:$AB$70,MATCH($B109,'Damage costs'!$C$18:$C$70,0))/1000),"")</f>
        <v/>
      </c>
      <c r="BL109" s="59" t="str">
        <f>IFERROR(IF(OR($C$110=FALSE,LEFT($B109,3)&lt;&gt;"NOX"),BL58*INDEX('Damage costs'!$X$18:$X$70,MATCH($B109,'Damage costs'!$C$18:$C$70,0))/1000,BL58*INDEX('Damage costs'!$AB$18:$AB$70,MATCH($B109,'Damage costs'!$C$18:$C$70,0))/1000),"")</f>
        <v/>
      </c>
      <c r="BM109" s="59" t="str">
        <f>IFERROR(IF(OR($C$110=FALSE,LEFT($B109,3)&lt;&gt;"NOX"),BM58*INDEX('Damage costs'!$X$18:$X$70,MATCH($B109,'Damage costs'!$C$18:$C$70,0))/1000,BM58*INDEX('Damage costs'!$AB$18:$AB$70,MATCH($B109,'Damage costs'!$C$18:$C$70,0))/1000),"")</f>
        <v/>
      </c>
      <c r="BN109" s="59" t="str">
        <f>IFERROR(IF(OR($C$110=FALSE,LEFT($B109,3)&lt;&gt;"NOX"),BN58*INDEX('Damage costs'!$X$18:$X$70,MATCH($B109,'Damage costs'!$C$18:$C$70,0))/1000,BN58*INDEX('Damage costs'!$AB$18:$AB$70,MATCH($B109,'Damage costs'!$C$18:$C$70,0))/1000),"")</f>
        <v/>
      </c>
      <c r="BO109" s="59" t="str">
        <f>IFERROR(IF(OR($C$110=FALSE,LEFT($B109,3)&lt;&gt;"NOX"),BO58*INDEX('Damage costs'!$X$18:$X$70,MATCH($B109,'Damage costs'!$C$18:$C$70,0))/1000,BO58*INDEX('Damage costs'!$AB$18:$AB$70,MATCH($B109,'Damage costs'!$C$18:$C$70,0))/1000),"")</f>
        <v/>
      </c>
      <c r="BP109" s="59" t="str">
        <f>IFERROR(IF(OR($C$110=FALSE,LEFT($B109,3)&lt;&gt;"NOX"),BP58*INDEX('Damage costs'!$X$18:$X$70,MATCH($B109,'Damage costs'!$C$18:$C$70,0))/1000,BP58*INDEX('Damage costs'!$AB$18:$AB$70,MATCH($B109,'Damage costs'!$C$18:$C$70,0))/1000),"")</f>
        <v/>
      </c>
      <c r="BQ109" s="59" t="str">
        <f>IFERROR(IF(OR($C$110=FALSE,LEFT($B109,3)&lt;&gt;"NOX"),BQ58*INDEX('Damage costs'!$X$18:$X$70,MATCH($B109,'Damage costs'!$C$18:$C$70,0))/1000,BQ58*INDEX('Damage costs'!$AB$18:$AB$70,MATCH($B109,'Damage costs'!$C$18:$C$70,0))/1000),"")</f>
        <v/>
      </c>
      <c r="BR109" s="59" t="str">
        <f>IFERROR(IF(OR($C$110=FALSE,LEFT($B109,3)&lt;&gt;"NOX"),BR58*INDEX('Damage costs'!$X$18:$X$70,MATCH($B109,'Damage costs'!$C$18:$C$70,0))/1000,BR58*INDEX('Damage costs'!$AB$18:$AB$70,MATCH($B109,'Damage costs'!$C$18:$C$70,0))/1000),"")</f>
        <v/>
      </c>
      <c r="BS109" s="59" t="str">
        <f>IFERROR(IF(OR($C$110=FALSE,LEFT($B109,3)&lt;&gt;"NOX"),BS58*INDEX('Damage costs'!$X$18:$X$70,MATCH($B109,'Damage costs'!$C$18:$C$70,0))/1000,BS58*INDEX('Damage costs'!$AB$18:$AB$70,MATCH($B109,'Damage costs'!$C$18:$C$70,0))/1000),"")</f>
        <v/>
      </c>
      <c r="BT109" s="59" t="str">
        <f>IFERROR(IF(OR($C$110=FALSE,LEFT($B109,3)&lt;&gt;"NOX"),BT58*INDEX('Damage costs'!$X$18:$X$70,MATCH($B109,'Damage costs'!$C$18:$C$70,0))/1000,BT58*INDEX('Damage costs'!$AB$18:$AB$70,MATCH($B109,'Damage costs'!$C$18:$C$70,0))/1000),"")</f>
        <v/>
      </c>
      <c r="BU109" s="59" t="str">
        <f>IFERROR(IF(OR($C$110=FALSE,LEFT($B109,3)&lt;&gt;"NOX"),BU58*INDEX('Damage costs'!$X$18:$X$70,MATCH($B109,'Damage costs'!$C$18:$C$70,0))/1000,BU58*INDEX('Damage costs'!$AB$18:$AB$70,MATCH($B109,'Damage costs'!$C$18:$C$70,0))/1000),"")</f>
        <v/>
      </c>
      <c r="BV109" s="59" t="str">
        <f>IFERROR(IF(OR($C$110=FALSE,LEFT($B109,3)&lt;&gt;"NOX"),BV58*INDEX('Damage costs'!$X$18:$X$70,MATCH($B109,'Damage costs'!$C$18:$C$70,0))/1000,BV58*INDEX('Damage costs'!$AB$18:$AB$70,MATCH($B109,'Damage costs'!$C$18:$C$70,0))/1000),"")</f>
        <v/>
      </c>
      <c r="BW109" s="59" t="str">
        <f>IFERROR(IF(OR($C$110=FALSE,LEFT($B109,3)&lt;&gt;"NOX"),BW58*INDEX('Damage costs'!$X$18:$X$70,MATCH($B109,'Damage costs'!$C$18:$C$70,0))/1000,BW58*INDEX('Damage costs'!$AB$18:$AB$70,MATCH($B109,'Damage costs'!$C$18:$C$70,0))/1000),"")</f>
        <v/>
      </c>
      <c r="BX109" s="59" t="str">
        <f>IFERROR(IF(OR($C$110=FALSE,LEFT($B109,3)&lt;&gt;"NOX"),BX58*INDEX('Damage costs'!$X$18:$X$70,MATCH($B109,'Damage costs'!$C$18:$C$70,0))/1000,BX58*INDEX('Damage costs'!$AB$18:$AB$70,MATCH($B109,'Damage costs'!$C$18:$C$70,0))/1000),"")</f>
        <v/>
      </c>
      <c r="BY109" s="59" t="str">
        <f>IFERROR(IF(OR($C$110=FALSE,LEFT($B109,3)&lt;&gt;"NOX"),BY58*INDEX('Damage costs'!$X$18:$X$70,MATCH($B109,'Damage costs'!$C$18:$C$70,0))/1000,BY58*INDEX('Damage costs'!$AB$18:$AB$70,MATCH($B109,'Damage costs'!$C$18:$C$70,0))/1000),"")</f>
        <v/>
      </c>
      <c r="BZ109" s="59" t="str">
        <f>IFERROR(IF(OR($C$110=FALSE,LEFT($B109,3)&lt;&gt;"NOX"),BZ58*INDEX('Damage costs'!$X$18:$X$70,MATCH($B109,'Damage costs'!$C$18:$C$70,0))/1000,BZ58*INDEX('Damage costs'!$AB$18:$AB$70,MATCH($B109,'Damage costs'!$C$18:$C$70,0))/1000),"")</f>
        <v/>
      </c>
      <c r="CA109" s="59" t="str">
        <f>IFERROR(IF(OR($C$110=FALSE,LEFT($B109,3)&lt;&gt;"NOX"),CA58*INDEX('Damage costs'!$X$18:$X$70,MATCH($B109,'Damage costs'!$C$18:$C$70,0))/1000,CA58*INDEX('Damage costs'!$AB$18:$AB$70,MATCH($B109,'Damage costs'!$C$18:$C$70,0))/1000),"")</f>
        <v/>
      </c>
      <c r="CB109" s="59" t="str">
        <f>IFERROR(IF(OR($C$110=FALSE,LEFT($B109,3)&lt;&gt;"NOX"),CB58*INDEX('Damage costs'!$X$18:$X$70,MATCH($B109,'Damage costs'!$C$18:$C$70,0))/1000,CB58*INDEX('Damage costs'!$AB$18:$AB$70,MATCH($B109,'Damage costs'!$C$18:$C$70,0))/1000),"")</f>
        <v/>
      </c>
      <c r="CC109" s="59" t="str">
        <f>IFERROR(IF(OR($C$110=FALSE,LEFT($B109,3)&lt;&gt;"NOX"),CC58*INDEX('Damage costs'!$X$18:$X$70,MATCH($B109,'Damage costs'!$C$18:$C$70,0))/1000,CC58*INDEX('Damage costs'!$AB$18:$AB$70,MATCH($B109,'Damage costs'!$C$18:$C$70,0))/1000),"")</f>
        <v/>
      </c>
      <c r="CD109" s="59" t="str">
        <f>IFERROR(IF(OR($C$110=FALSE,LEFT($B109,3)&lt;&gt;"NOX"),CD58*INDEX('Damage costs'!$X$18:$X$70,MATCH($B109,'Damage costs'!$C$18:$C$70,0))/1000,CD58*INDEX('Damage costs'!$AB$18:$AB$70,MATCH($B109,'Damage costs'!$C$18:$C$70,0))/1000),"")</f>
        <v/>
      </c>
      <c r="CE109" s="59" t="str">
        <f>IFERROR(IF(OR($C$110=FALSE,LEFT($B109,3)&lt;&gt;"NOX"),CE58*INDEX('Damage costs'!$X$18:$X$70,MATCH($B109,'Damage costs'!$C$18:$C$70,0))/1000,CE58*INDEX('Damage costs'!$AB$18:$AB$70,MATCH($B109,'Damage costs'!$C$18:$C$70,0))/1000),"")</f>
        <v/>
      </c>
      <c r="CF109" s="59" t="str">
        <f>IFERROR(IF(OR($C$110=FALSE,LEFT($B109,3)&lt;&gt;"NOX"),CF58*INDEX('Damage costs'!$X$18:$X$70,MATCH($B109,'Damage costs'!$C$18:$C$70,0))/1000,CF58*INDEX('Damage costs'!$AB$18:$AB$70,MATCH($B109,'Damage costs'!$C$18:$C$70,0))/1000),"")</f>
        <v/>
      </c>
      <c r="CG109" s="59" t="str">
        <f>IFERROR(IF(OR($C$110=FALSE,LEFT($B109,3)&lt;&gt;"NOX"),CG58*INDEX('Damage costs'!$X$18:$X$70,MATCH($B109,'Damage costs'!$C$18:$C$70,0))/1000,CG58*INDEX('Damage costs'!$AB$18:$AB$70,MATCH($B109,'Damage costs'!$C$18:$C$70,0))/1000),"")</f>
        <v/>
      </c>
      <c r="CH109" s="59" t="str">
        <f>IFERROR(IF(OR($C$110=FALSE,LEFT($B109,3)&lt;&gt;"NOX"),CH58*INDEX('Damage costs'!$X$18:$X$70,MATCH($B109,'Damage costs'!$C$18:$C$70,0))/1000,CH58*INDEX('Damage costs'!$AB$18:$AB$70,MATCH($B109,'Damage costs'!$C$18:$C$70,0))/1000),"")</f>
        <v/>
      </c>
      <c r="CI109" s="59" t="str">
        <f>IFERROR(IF(OR($C$110=FALSE,LEFT($B109,3)&lt;&gt;"NOX"),CI58*INDEX('Damage costs'!$X$18:$X$70,MATCH($B109,'Damage costs'!$C$18:$C$70,0))/1000,CI58*INDEX('Damage costs'!$AB$18:$AB$70,MATCH($B109,'Damage costs'!$C$18:$C$70,0))/1000),"")</f>
        <v/>
      </c>
      <c r="CJ109" s="59" t="str">
        <f>IFERROR(IF(OR($C$110=FALSE,LEFT($B109,3)&lt;&gt;"NOX"),CJ58*INDEX('Damage costs'!$X$18:$X$70,MATCH($B109,'Damage costs'!$C$18:$C$70,0))/1000,CJ58*INDEX('Damage costs'!$AB$18:$AB$70,MATCH($B109,'Damage costs'!$C$18:$C$70,0))/1000),"")</f>
        <v/>
      </c>
      <c r="CK109" s="59" t="str">
        <f>IFERROR(IF(OR($C$110=FALSE,LEFT($B109,3)&lt;&gt;"NOX"),CK58*INDEX('Damage costs'!$X$18:$X$70,MATCH($B109,'Damage costs'!$C$18:$C$70,0))/1000,CK58*INDEX('Damage costs'!$AB$18:$AB$70,MATCH($B109,'Damage costs'!$C$18:$C$70,0))/1000),"")</f>
        <v/>
      </c>
      <c r="CL109" s="59" t="str">
        <f>IFERROR(IF(OR($C$110=FALSE,LEFT($B109,3)&lt;&gt;"NOX"),CL58*INDEX('Damage costs'!$X$18:$X$70,MATCH($B109,'Damage costs'!$C$18:$C$70,0))/1000,CL58*INDEX('Damage costs'!$AB$18:$AB$70,MATCH($B109,'Damage costs'!$C$18:$C$70,0))/1000),"")</f>
        <v/>
      </c>
      <c r="CM109" s="59" t="str">
        <f>IFERROR(IF(OR($C$110=FALSE,LEFT($B109,3)&lt;&gt;"NOX"),CM58*INDEX('Damage costs'!$X$18:$X$70,MATCH($B109,'Damage costs'!$C$18:$C$70,0))/1000,CM58*INDEX('Damage costs'!$AB$18:$AB$70,MATCH($B109,'Damage costs'!$C$18:$C$70,0))/1000),"")</f>
        <v/>
      </c>
      <c r="CN109" s="59" t="str">
        <f>IFERROR(IF(OR($C$110=FALSE,LEFT($B109,3)&lt;&gt;"NOX"),CN58*INDEX('Damage costs'!$X$18:$X$70,MATCH($B109,'Damage costs'!$C$18:$C$70,0))/1000,CN58*INDEX('Damage costs'!$AB$18:$AB$70,MATCH($B109,'Damage costs'!$C$18:$C$70,0))/1000),"")</f>
        <v/>
      </c>
      <c r="CO109" s="59" t="str">
        <f>IFERROR(IF(OR($C$110=FALSE,LEFT($B109,3)&lt;&gt;"NOX"),CO58*INDEX('Damage costs'!$X$18:$X$70,MATCH($B109,'Damage costs'!$C$18:$C$70,0))/1000,CO58*INDEX('Damage costs'!$AB$18:$AB$70,MATCH($B109,'Damage costs'!$C$18:$C$70,0))/1000),"")</f>
        <v/>
      </c>
      <c r="CP109" s="59" t="str">
        <f>IFERROR(IF(OR($C$110=FALSE,LEFT($B109,3)&lt;&gt;"NOX"),CP58*INDEX('Damage costs'!$X$18:$X$70,MATCH($B109,'Damage costs'!$C$18:$C$70,0))/1000,CP58*INDEX('Damage costs'!$AB$18:$AB$70,MATCH($B109,'Damage costs'!$C$18:$C$70,0))/1000),"")</f>
        <v/>
      </c>
      <c r="CQ109" s="59" t="str">
        <f>IFERROR(IF(OR($C$110=FALSE,LEFT($B109,3)&lt;&gt;"NOX"),CQ58*INDEX('Damage costs'!$X$18:$X$70,MATCH($B109,'Damage costs'!$C$18:$C$70,0))/1000,CQ58*INDEX('Damage costs'!$AB$18:$AB$70,MATCH($B109,'Damage costs'!$C$18:$C$70,0))/1000),"")</f>
        <v/>
      </c>
      <c r="CR109" s="59" t="str">
        <f>IFERROR(IF(OR($C$110=FALSE,LEFT($B109,3)&lt;&gt;"NOX"),CR58*INDEX('Damage costs'!$X$18:$X$70,MATCH($B109,'Damage costs'!$C$18:$C$70,0))/1000,CR58*INDEX('Damage costs'!$AB$18:$AB$70,MATCH($B109,'Damage costs'!$C$18:$C$70,0))/1000),"")</f>
        <v/>
      </c>
      <c r="CS109" s="59" t="str">
        <f>IFERROR(IF(OR($C$110=FALSE,LEFT($B109,3)&lt;&gt;"NOX"),CS58*INDEX('Damage costs'!$X$18:$X$70,MATCH($B109,'Damage costs'!$C$18:$C$70,0))/1000,CS58*INDEX('Damage costs'!$AB$18:$AB$70,MATCH($B109,'Damage costs'!$C$18:$C$70,0))/1000),"")</f>
        <v/>
      </c>
      <c r="CT109" s="59" t="str">
        <f>IFERROR(IF(OR($C$110=FALSE,LEFT($B109,3)&lt;&gt;"NOX"),CT58*INDEX('Damage costs'!$X$18:$X$70,MATCH($B109,'Damage costs'!$C$18:$C$70,0))/1000,CT58*INDEX('Damage costs'!$AB$18:$AB$70,MATCH($B109,'Damage costs'!$C$18:$C$70,0))/1000),"")</f>
        <v/>
      </c>
      <c r="CU109" s="59" t="str">
        <f>IFERROR(IF(OR($C$110=FALSE,LEFT($B109,3)&lt;&gt;"NOX"),CU58*INDEX('Damage costs'!$X$18:$X$70,MATCH($B109,'Damage costs'!$C$18:$C$70,0))/1000,CU58*INDEX('Damage costs'!$AB$18:$AB$70,MATCH($B109,'Damage costs'!$C$18:$C$70,0))/1000),"")</f>
        <v/>
      </c>
      <c r="CV109" s="59" t="str">
        <f>IFERROR(IF(OR($C$110=FALSE,LEFT($B109,3)&lt;&gt;"NOX"),CV58*INDEX('Damage costs'!$X$18:$X$70,MATCH($B109,'Damage costs'!$C$18:$C$70,0))/1000,CV58*INDEX('Damage costs'!$AB$18:$AB$70,MATCH($B109,'Damage costs'!$C$18:$C$70,0))/1000),"")</f>
        <v/>
      </c>
      <c r="CW109" s="59" t="str">
        <f>IFERROR(IF(OR($C$110=FALSE,LEFT($B109,3)&lt;&gt;"NOX"),CW58*INDEX('Damage costs'!$X$18:$X$70,MATCH($B109,'Damage costs'!$C$18:$C$70,0))/1000,CW58*INDEX('Damage costs'!$AB$18:$AB$70,MATCH($B109,'Damage costs'!$C$18:$C$70,0))/1000),"")</f>
        <v/>
      </c>
      <c r="CX109" s="59" t="str">
        <f>IFERROR(IF(OR($C$110=FALSE,LEFT($B109,3)&lt;&gt;"NOX"),CX58*INDEX('Damage costs'!$X$18:$X$70,MATCH($B109,'Damage costs'!$C$18:$C$70,0))/1000,CX58*INDEX('Damage costs'!$AB$18:$AB$70,MATCH($B109,'Damage costs'!$C$18:$C$70,0))/1000),"")</f>
        <v/>
      </c>
      <c r="CY109" s="59" t="str">
        <f>IFERROR(IF(OR($C$110=FALSE,LEFT($B109,3)&lt;&gt;"NOX"),CY58*INDEX('Damage costs'!$X$18:$X$70,MATCH($B109,'Damage costs'!$C$18:$C$70,0))/1000,CY58*INDEX('Damage costs'!$AB$18:$AB$70,MATCH($B109,'Damage costs'!$C$18:$C$70,0))/1000),"")</f>
        <v/>
      </c>
      <c r="CZ109" s="391"/>
    </row>
    <row r="110" spans="2:104" x14ac:dyDescent="0.25">
      <c r="B110" s="406" t="s">
        <v>618</v>
      </c>
      <c r="C110" s="553" t="b">
        <f>IF(OR(LEFT(B104,4)="PM10",LEFT(B105,4)="PM10",LEFT(B106,4)="PM10",LEFT(B107,4)="PM10",LEFT(B108,4)="PM10",LEFT(B109,4)="PM10"),TRUE,FALSE)</f>
        <v>0</v>
      </c>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
      <c r="CR110" s="8"/>
      <c r="CS110" s="8"/>
      <c r="CT110" s="8"/>
      <c r="CU110" s="8"/>
      <c r="CV110" s="8"/>
      <c r="CW110" s="8"/>
      <c r="CX110" s="8"/>
      <c r="CY110" s="8"/>
      <c r="CZ110" s="391"/>
    </row>
    <row r="111" spans="2:104" x14ac:dyDescent="0.25">
      <c r="B111" s="392"/>
      <c r="C111" s="390"/>
      <c r="D111" s="50"/>
      <c r="E111" s="50"/>
      <c r="F111" s="50"/>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391"/>
    </row>
    <row r="112" spans="2:104" x14ac:dyDescent="0.25">
      <c r="B112" s="393" t="s">
        <v>405</v>
      </c>
      <c r="C112" s="390" t="s">
        <v>404</v>
      </c>
      <c r="D112" s="60">
        <f>'Discount and deflators'!$H$5</f>
        <v>0.02</v>
      </c>
      <c r="E112" s="50"/>
      <c r="F112" s="50"/>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391"/>
    </row>
    <row r="113" spans="2:104" x14ac:dyDescent="0.25">
      <c r="B113" s="393" t="s">
        <v>406</v>
      </c>
      <c r="C113" s="390"/>
      <c r="D113" s="59">
        <f>IF(D$6=0,0,(1+$D112)^(D$6-'Data Input - General'!$F$22))</f>
        <v>0</v>
      </c>
      <c r="E113" s="59">
        <f>IF(E$6=0,0,(1+$D112)^(E$6-'Data Input - General'!$F$22))</f>
        <v>0</v>
      </c>
      <c r="F113" s="59">
        <f>IF(F$6=0,0,(1+$D112)^(F$6-'Data Input - General'!$F$22))</f>
        <v>0</v>
      </c>
      <c r="G113" s="59">
        <f>IF(G$6=0,0,(1+$D112)^(G$6-'Data Input - General'!$F$22))</f>
        <v>0</v>
      </c>
      <c r="H113" s="59">
        <f>IF(H$6=0,0,(1+$D112)^(H$6-'Data Input - General'!$F$22))</f>
        <v>0</v>
      </c>
      <c r="I113" s="59">
        <f>IF(I$6=0,0,(1+$D112)^(I$6-'Data Input - General'!$F$22))</f>
        <v>0</v>
      </c>
      <c r="J113" s="59">
        <f>IF(J$6=0,0,(1+$D112)^(J$6-'Data Input - General'!$F$22))</f>
        <v>0</v>
      </c>
      <c r="K113" s="59">
        <f>IF(K$6=0,0,(1+$D112)^(K$6-'Data Input - General'!$F$22))</f>
        <v>0</v>
      </c>
      <c r="L113" s="59">
        <f>IF(L$6=0,0,(1+$D112)^(L$6-'Data Input - General'!$F$22))</f>
        <v>0</v>
      </c>
      <c r="M113" s="59">
        <f>IF(M$6=0,0,(1+$D112)^(M$6-'Data Input - General'!$F$22))</f>
        <v>0</v>
      </c>
      <c r="N113" s="59">
        <f>IF(N$6=0,0,(1+$D112)^(N$6-'Data Input - General'!$F$22))</f>
        <v>0</v>
      </c>
      <c r="O113" s="59">
        <f>IF(O$6=0,0,(1+$D112)^(O$6-'Data Input - General'!$F$22))</f>
        <v>0</v>
      </c>
      <c r="P113" s="59">
        <f>IF(P$6=0,0,(1+$D112)^(P$6-'Data Input - General'!$F$22))</f>
        <v>0</v>
      </c>
      <c r="Q113" s="59">
        <f>IF(Q$6=0,0,(1+$D112)^(Q$6-'Data Input - General'!$F$22))</f>
        <v>0</v>
      </c>
      <c r="R113" s="59">
        <f>IF(R$6=0,0,(1+$D112)^(R$6-'Data Input - General'!$F$22))</f>
        <v>0</v>
      </c>
      <c r="S113" s="59">
        <f>IF(S$6=0,0,(1+$D112)^(S$6-'Data Input - General'!$F$22))</f>
        <v>0</v>
      </c>
      <c r="T113" s="59">
        <f>IF(T$6=0,0,(1+$D112)^(T$6-'Data Input - General'!$F$22))</f>
        <v>0</v>
      </c>
      <c r="U113" s="59">
        <f>IF(U$6=0,0,(1+$D112)^(U$6-'Data Input - General'!$F$22))</f>
        <v>0</v>
      </c>
      <c r="V113" s="59">
        <f>IF(V$6=0,0,(1+$D112)^(V$6-'Data Input - General'!$F$22))</f>
        <v>0</v>
      </c>
      <c r="W113" s="59">
        <f>IF(W$6=0,0,(1+$D112)^(W$6-'Data Input - General'!$F$22))</f>
        <v>0</v>
      </c>
      <c r="X113" s="59">
        <f>IF(X$6=0,0,(1+$D112)^(X$6-'Data Input - General'!$F$22))</f>
        <v>0</v>
      </c>
      <c r="Y113" s="59">
        <f>IF(Y$6=0,0,(1+$D112)^(Y$6-'Data Input - General'!$F$22))</f>
        <v>0</v>
      </c>
      <c r="Z113" s="59">
        <f>IF(Z$6=0,0,(1+$D112)^(Z$6-'Data Input - General'!$F$22))</f>
        <v>0</v>
      </c>
      <c r="AA113" s="59">
        <f>IF(AA$6=0,0,(1+$D112)^(AA$6-'Data Input - General'!$F$22))</f>
        <v>0</v>
      </c>
      <c r="AB113" s="59">
        <f>IF(AB$6=0,0,(1+$D112)^(AB$6-'Data Input - General'!$F$22))</f>
        <v>0</v>
      </c>
      <c r="AC113" s="59">
        <f>IF(AC$6=0,0,(1+$D112)^(AC$6-'Data Input - General'!$F$22))</f>
        <v>0</v>
      </c>
      <c r="AD113" s="59">
        <f>IF(AD$6=0,0,(1+$D112)^(AD$6-'Data Input - General'!$F$22))</f>
        <v>0</v>
      </c>
      <c r="AE113" s="59">
        <f>IF(AE$6=0,0,(1+$D112)^(AE$6-'Data Input - General'!$F$22))</f>
        <v>0</v>
      </c>
      <c r="AF113" s="59">
        <f>IF(AF$6=0,0,(1+$D112)^(AF$6-'Data Input - General'!$F$22))</f>
        <v>0</v>
      </c>
      <c r="AG113" s="59">
        <f>IF(AG$6=0,0,(1+$D112)^(AG$6-'Data Input - General'!$F$22))</f>
        <v>0</v>
      </c>
      <c r="AH113" s="59">
        <f>IF(AH$6=0,0,(1+$D112)^(AH$6-'Data Input - General'!$F$22))</f>
        <v>0</v>
      </c>
      <c r="AI113" s="59">
        <f>IF(AI$6=0,0,(1+$D112)^(AI$6-'Data Input - General'!$F$22))</f>
        <v>0</v>
      </c>
      <c r="AJ113" s="59">
        <f>IF(AJ$6=0,0,(1+$D112)^(AJ$6-'Data Input - General'!$F$22))</f>
        <v>0</v>
      </c>
      <c r="AK113" s="59">
        <f>IF(AK$6=0,0,(1+$D112)^(AK$6-'Data Input - General'!$F$22))</f>
        <v>0</v>
      </c>
      <c r="AL113" s="59">
        <f>IF(AL$6=0,0,(1+$D112)^(AL$6-'Data Input - General'!$F$22))</f>
        <v>0</v>
      </c>
      <c r="AM113" s="59">
        <f>IF(AM$6=0,0,(1+$D112)^(AM$6-'Data Input - General'!$F$22))</f>
        <v>0</v>
      </c>
      <c r="AN113" s="59">
        <f>IF(AN$6=0,0,(1+$D112)^(AN$6-'Data Input - General'!$F$22))</f>
        <v>0</v>
      </c>
      <c r="AO113" s="59">
        <f>IF(AO$6=0,0,(1+$D112)^(AO$6-'Data Input - General'!$F$22))</f>
        <v>0</v>
      </c>
      <c r="AP113" s="59">
        <f>IF(AP$6=0,0,(1+$D112)^(AP$6-'Data Input - General'!$F$22))</f>
        <v>0</v>
      </c>
      <c r="AQ113" s="59">
        <f>IF(AQ$6=0,0,(1+$D112)^(AQ$6-'Data Input - General'!$F$22))</f>
        <v>0</v>
      </c>
      <c r="AR113" s="59">
        <f>IF(AR$6=0,0,(1+$D112)^(AR$6-'Data Input - General'!$F$22))</f>
        <v>0</v>
      </c>
      <c r="AS113" s="59">
        <f>IF(AS$6=0,0,(1+$D112)^(AS$6-'Data Input - General'!$F$22))</f>
        <v>0</v>
      </c>
      <c r="AT113" s="59">
        <f>IF(AT$6=0,0,(1+$D112)^(AT$6-'Data Input - General'!$F$22))</f>
        <v>0</v>
      </c>
      <c r="AU113" s="59">
        <f>IF(AU$6=0,0,(1+$D112)^(AU$6-'Data Input - General'!$F$22))</f>
        <v>0</v>
      </c>
      <c r="AV113" s="59">
        <f>IF(AV$6=0,0,(1+$D112)^(AV$6-'Data Input - General'!$F$22))</f>
        <v>0</v>
      </c>
      <c r="AW113" s="59">
        <f>IF(AW$6=0,0,(1+$D112)^(AW$6-'Data Input - General'!$F$22))</f>
        <v>0</v>
      </c>
      <c r="AX113" s="59">
        <f>IF(AX$6=0,0,(1+$D112)^(AX$6-'Data Input - General'!$F$22))</f>
        <v>0</v>
      </c>
      <c r="AY113" s="59">
        <f>IF(AY$6=0,0,(1+$D112)^(AY$6-'Data Input - General'!$F$22))</f>
        <v>0</v>
      </c>
      <c r="AZ113" s="59">
        <f>IF(AZ$6=0,0,(1+$D112)^(AZ$6-'Data Input - General'!$F$22))</f>
        <v>0</v>
      </c>
      <c r="BA113" s="59">
        <f>IF(BA$6=0,0,(1+$D112)^(BA$6-'Data Input - General'!$F$22))</f>
        <v>0</v>
      </c>
      <c r="BB113" s="59">
        <f>IF(BB$6=0,0,(1+$D112)^(BB$6-'Data Input - General'!$F$22))</f>
        <v>0</v>
      </c>
      <c r="BC113" s="59">
        <f>IF(BC$6=0,0,(1+$D112)^(BC$6-'Data Input - General'!$F$22))</f>
        <v>0</v>
      </c>
      <c r="BD113" s="59">
        <f>IF(BD$6=0,0,(1+$D112)^(BD$6-'Data Input - General'!$F$22))</f>
        <v>0</v>
      </c>
      <c r="BE113" s="59">
        <f>IF(BE$6=0,0,(1+$D112)^(BE$6-'Data Input - General'!$F$22))</f>
        <v>0</v>
      </c>
      <c r="BF113" s="59">
        <f>IF(BF$6=0,0,(1+$D112)^(BF$6-'Data Input - General'!$F$22))</f>
        <v>0</v>
      </c>
      <c r="BG113" s="59">
        <f>IF(BG$6=0,0,(1+$D112)^(BG$6-'Data Input - General'!$F$22))</f>
        <v>0</v>
      </c>
      <c r="BH113" s="59">
        <f>IF(BH$6=0,0,(1+$D112)^(BH$6-'Data Input - General'!$F$22))</f>
        <v>0</v>
      </c>
      <c r="BI113" s="59">
        <f>IF(BI$6=0,0,(1+$D112)^(BI$6-'Data Input - General'!$F$22))</f>
        <v>0</v>
      </c>
      <c r="BJ113" s="59">
        <f>IF(BJ$6=0,0,(1+$D112)^(BJ$6-'Data Input - General'!$F$22))</f>
        <v>0</v>
      </c>
      <c r="BK113" s="59">
        <f>IF(BK$6=0,0,(1+$D112)^(BK$6-'Data Input - General'!$F$22))</f>
        <v>0</v>
      </c>
      <c r="BL113" s="59">
        <f>IF(BL$6=0,0,(1+$D112)^(BL$6-'Data Input - General'!$F$22))</f>
        <v>0</v>
      </c>
      <c r="BM113" s="59">
        <f>IF(BM$6=0,0,(1+$D112)^(BM$6-'Data Input - General'!$F$22))</f>
        <v>0</v>
      </c>
      <c r="BN113" s="59">
        <f>IF(BN$6=0,0,(1+$D112)^(BN$6-'Data Input - General'!$F$22))</f>
        <v>0</v>
      </c>
      <c r="BO113" s="59">
        <f>IF(BO$6=0,0,(1+$D112)^(BO$6-'Data Input - General'!$F$22))</f>
        <v>0</v>
      </c>
      <c r="BP113" s="59">
        <f>IF(BP$6=0,0,(1+$D112)^(BP$6-'Data Input - General'!$F$22))</f>
        <v>0</v>
      </c>
      <c r="BQ113" s="59">
        <f>IF(BQ$6=0,0,(1+$D112)^(BQ$6-'Data Input - General'!$F$22))</f>
        <v>0</v>
      </c>
      <c r="BR113" s="59">
        <f>IF(BR$6=0,0,(1+$D112)^(BR$6-'Data Input - General'!$F$22))</f>
        <v>0</v>
      </c>
      <c r="BS113" s="59">
        <f>IF(BS$6=0,0,(1+$D112)^(BS$6-'Data Input - General'!$F$22))</f>
        <v>0</v>
      </c>
      <c r="BT113" s="59">
        <f>IF(BT$6=0,0,(1+$D112)^(BT$6-'Data Input - General'!$F$22))</f>
        <v>0</v>
      </c>
      <c r="BU113" s="59">
        <f>IF(BU$6=0,0,(1+$D112)^(BU$6-'Data Input - General'!$F$22))</f>
        <v>0</v>
      </c>
      <c r="BV113" s="59">
        <f>IF(BV$6=0,0,(1+$D112)^(BV$6-'Data Input - General'!$F$22))</f>
        <v>0</v>
      </c>
      <c r="BW113" s="59">
        <f>IF(BW$6=0,0,(1+$D112)^(BW$6-'Data Input - General'!$F$22))</f>
        <v>0</v>
      </c>
      <c r="BX113" s="59">
        <f>IF(BX$6=0,0,(1+$D112)^(BX$6-'Data Input - General'!$F$22))</f>
        <v>0</v>
      </c>
      <c r="BY113" s="59">
        <f>IF(BY$6=0,0,(1+$D112)^(BY$6-'Data Input - General'!$F$22))</f>
        <v>0</v>
      </c>
      <c r="BZ113" s="59">
        <f>IF(BZ$6=0,0,(1+$D112)^(BZ$6-'Data Input - General'!$F$22))</f>
        <v>0</v>
      </c>
      <c r="CA113" s="59">
        <f>IF(CA$6=0,0,(1+$D112)^(CA$6-'Data Input - General'!$F$22))</f>
        <v>0</v>
      </c>
      <c r="CB113" s="59">
        <f>IF(CB$6=0,0,(1+$D112)^(CB$6-'Data Input - General'!$F$22))</f>
        <v>0</v>
      </c>
      <c r="CC113" s="59">
        <f>IF(CC$6=0,0,(1+$D112)^(CC$6-'Data Input - General'!$F$22))</f>
        <v>0</v>
      </c>
      <c r="CD113" s="59">
        <f>IF(CD$6=0,0,(1+$D112)^(CD$6-'Data Input - General'!$F$22))</f>
        <v>0</v>
      </c>
      <c r="CE113" s="59">
        <f>IF(CE$6=0,0,(1+$D112)^(CE$6-'Data Input - General'!$F$22))</f>
        <v>0</v>
      </c>
      <c r="CF113" s="59">
        <f>IF(CF$6=0,0,(1+$D112)^(CF$6-'Data Input - General'!$F$22))</f>
        <v>0</v>
      </c>
      <c r="CG113" s="59">
        <f>IF(CG$6=0,0,(1+$D112)^(CG$6-'Data Input - General'!$F$22))</f>
        <v>0</v>
      </c>
      <c r="CH113" s="59">
        <f>IF(CH$6=0,0,(1+$D112)^(CH$6-'Data Input - General'!$F$22))</f>
        <v>0</v>
      </c>
      <c r="CI113" s="59">
        <f>IF(CI$6=0,0,(1+$D112)^(CI$6-'Data Input - General'!$F$22))</f>
        <v>0</v>
      </c>
      <c r="CJ113" s="59">
        <f>IF(CJ$6=0,0,(1+$D112)^(CJ$6-'Data Input - General'!$F$22))</f>
        <v>0</v>
      </c>
      <c r="CK113" s="59">
        <f>IF(CK$6=0,0,(1+$D112)^(CK$6-'Data Input - General'!$F$22))</f>
        <v>0</v>
      </c>
      <c r="CL113" s="59">
        <f>IF(CL$6=0,0,(1+$D112)^(CL$6-'Data Input - General'!$F$22))</f>
        <v>0</v>
      </c>
      <c r="CM113" s="59">
        <f>IF(CM$6=0,0,(1+$D112)^(CM$6-'Data Input - General'!$F$22))</f>
        <v>0</v>
      </c>
      <c r="CN113" s="59">
        <f>IF(CN$6=0,0,(1+$D112)^(CN$6-'Data Input - General'!$F$22))</f>
        <v>0</v>
      </c>
      <c r="CO113" s="59">
        <f>IF(CO$6=0,0,(1+$D112)^(CO$6-'Data Input - General'!$F$22))</f>
        <v>0</v>
      </c>
      <c r="CP113" s="59">
        <f>IF(CP$6=0,0,(1+$D112)^(CP$6-'Data Input - General'!$F$22))</f>
        <v>0</v>
      </c>
      <c r="CQ113" s="59">
        <f>IF(CQ$6=0,0,(1+$D112)^(CQ$6-'Data Input - General'!$F$22))</f>
        <v>0</v>
      </c>
      <c r="CR113" s="59">
        <f>IF(CR$6=0,0,(1+$D112)^(CR$6-'Data Input - General'!$F$22))</f>
        <v>0</v>
      </c>
      <c r="CS113" s="59">
        <f>IF(CS$6=0,0,(1+$D112)^(CS$6-'Data Input - General'!$F$22))</f>
        <v>0</v>
      </c>
      <c r="CT113" s="59">
        <f>IF(CT$6=0,0,(1+$D112)^(CT$6-'Data Input - General'!$F$22))</f>
        <v>0</v>
      </c>
      <c r="CU113" s="59">
        <f>IF(CU$6=0,0,(1+$D112)^(CU$6-'Data Input - General'!$F$22))</f>
        <v>0</v>
      </c>
      <c r="CV113" s="59">
        <f>IF(CV$6=0,0,(1+$D112)^(CV$6-'Data Input - General'!$F$22))</f>
        <v>0</v>
      </c>
      <c r="CW113" s="59">
        <f>IF(CW$6=0,0,(1+$D112)^(CW$6-'Data Input - General'!$F$22))</f>
        <v>0</v>
      </c>
      <c r="CX113" s="59">
        <f>IF(CX$6=0,0,(1+$D112)^(CX$6-'Data Input - General'!$F$22))</f>
        <v>0</v>
      </c>
      <c r="CY113" s="59">
        <f>IF(CY$6=0,0,(1+$D112)^(CY$6-'Data Input - General'!$F$22))</f>
        <v>0</v>
      </c>
      <c r="CZ113" s="391"/>
    </row>
    <row r="114" spans="2:104" x14ac:dyDescent="0.25">
      <c r="B114" s="393" t="s">
        <v>169</v>
      </c>
      <c r="C114" s="9" t="s">
        <v>1117</v>
      </c>
      <c r="D114" s="61">
        <f>SUM(D104:D109)*D113</f>
        <v>0</v>
      </c>
      <c r="E114" s="61">
        <f>SUM(E104:E109)*E113</f>
        <v>0</v>
      </c>
      <c r="F114" s="61">
        <f t="shared" ref="F114:AI114" si="43">SUM(F104:F109)*F113</f>
        <v>0</v>
      </c>
      <c r="G114" s="61">
        <f t="shared" si="43"/>
        <v>0</v>
      </c>
      <c r="H114" s="61">
        <f t="shared" si="43"/>
        <v>0</v>
      </c>
      <c r="I114" s="61">
        <f t="shared" si="43"/>
        <v>0</v>
      </c>
      <c r="J114" s="61">
        <f t="shared" si="43"/>
        <v>0</v>
      </c>
      <c r="K114" s="61">
        <f t="shared" si="43"/>
        <v>0</v>
      </c>
      <c r="L114" s="61">
        <f t="shared" si="43"/>
        <v>0</v>
      </c>
      <c r="M114" s="61">
        <f t="shared" si="43"/>
        <v>0</v>
      </c>
      <c r="N114" s="61">
        <f t="shared" si="43"/>
        <v>0</v>
      </c>
      <c r="O114" s="61">
        <f t="shared" si="43"/>
        <v>0</v>
      </c>
      <c r="P114" s="61">
        <f t="shared" si="43"/>
        <v>0</v>
      </c>
      <c r="Q114" s="61">
        <f t="shared" si="43"/>
        <v>0</v>
      </c>
      <c r="R114" s="61">
        <f t="shared" si="43"/>
        <v>0</v>
      </c>
      <c r="S114" s="61">
        <f t="shared" si="43"/>
        <v>0</v>
      </c>
      <c r="T114" s="61">
        <f t="shared" si="43"/>
        <v>0</v>
      </c>
      <c r="U114" s="61">
        <f t="shared" si="43"/>
        <v>0</v>
      </c>
      <c r="V114" s="61">
        <f t="shared" si="43"/>
        <v>0</v>
      </c>
      <c r="W114" s="61">
        <f t="shared" si="43"/>
        <v>0</v>
      </c>
      <c r="X114" s="61">
        <f t="shared" si="43"/>
        <v>0</v>
      </c>
      <c r="Y114" s="61">
        <f t="shared" si="43"/>
        <v>0</v>
      </c>
      <c r="Z114" s="61">
        <f t="shared" si="43"/>
        <v>0</v>
      </c>
      <c r="AA114" s="61">
        <f t="shared" si="43"/>
        <v>0</v>
      </c>
      <c r="AB114" s="61">
        <f t="shared" si="43"/>
        <v>0</v>
      </c>
      <c r="AC114" s="61">
        <f t="shared" si="43"/>
        <v>0</v>
      </c>
      <c r="AD114" s="61">
        <f t="shared" si="43"/>
        <v>0</v>
      </c>
      <c r="AE114" s="61">
        <f t="shared" si="43"/>
        <v>0</v>
      </c>
      <c r="AF114" s="61">
        <f t="shared" si="43"/>
        <v>0</v>
      </c>
      <c r="AG114" s="61">
        <f t="shared" si="43"/>
        <v>0</v>
      </c>
      <c r="AH114" s="61">
        <f t="shared" si="43"/>
        <v>0</v>
      </c>
      <c r="AI114" s="61">
        <f t="shared" si="43"/>
        <v>0</v>
      </c>
      <c r="AJ114" s="61">
        <f t="shared" ref="AJ114:BK114" si="44">SUM(AJ104:AJ109)*AJ113</f>
        <v>0</v>
      </c>
      <c r="AK114" s="61">
        <f t="shared" si="44"/>
        <v>0</v>
      </c>
      <c r="AL114" s="61">
        <f t="shared" si="44"/>
        <v>0</v>
      </c>
      <c r="AM114" s="61">
        <f t="shared" si="44"/>
        <v>0</v>
      </c>
      <c r="AN114" s="61">
        <f t="shared" si="44"/>
        <v>0</v>
      </c>
      <c r="AO114" s="61">
        <f t="shared" si="44"/>
        <v>0</v>
      </c>
      <c r="AP114" s="61">
        <f t="shared" si="44"/>
        <v>0</v>
      </c>
      <c r="AQ114" s="61">
        <f t="shared" si="44"/>
        <v>0</v>
      </c>
      <c r="AR114" s="61">
        <f t="shared" si="44"/>
        <v>0</v>
      </c>
      <c r="AS114" s="61">
        <f t="shared" si="44"/>
        <v>0</v>
      </c>
      <c r="AT114" s="61">
        <f t="shared" si="44"/>
        <v>0</v>
      </c>
      <c r="AU114" s="61">
        <f t="shared" si="44"/>
        <v>0</v>
      </c>
      <c r="AV114" s="61">
        <f t="shared" si="44"/>
        <v>0</v>
      </c>
      <c r="AW114" s="61">
        <f t="shared" si="44"/>
        <v>0</v>
      </c>
      <c r="AX114" s="61">
        <f t="shared" si="44"/>
        <v>0</v>
      </c>
      <c r="AY114" s="61">
        <f t="shared" si="44"/>
        <v>0</v>
      </c>
      <c r="AZ114" s="61">
        <f t="shared" si="44"/>
        <v>0</v>
      </c>
      <c r="BA114" s="61">
        <f t="shared" si="44"/>
        <v>0</v>
      </c>
      <c r="BB114" s="61">
        <f t="shared" si="44"/>
        <v>0</v>
      </c>
      <c r="BC114" s="61">
        <f t="shared" si="44"/>
        <v>0</v>
      </c>
      <c r="BD114" s="61">
        <f t="shared" si="44"/>
        <v>0</v>
      </c>
      <c r="BE114" s="61">
        <f t="shared" si="44"/>
        <v>0</v>
      </c>
      <c r="BF114" s="61">
        <f t="shared" si="44"/>
        <v>0</v>
      </c>
      <c r="BG114" s="61">
        <f t="shared" si="44"/>
        <v>0</v>
      </c>
      <c r="BH114" s="61">
        <f t="shared" si="44"/>
        <v>0</v>
      </c>
      <c r="BI114" s="61">
        <f t="shared" si="44"/>
        <v>0</v>
      </c>
      <c r="BJ114" s="61">
        <f t="shared" si="44"/>
        <v>0</v>
      </c>
      <c r="BK114" s="61">
        <f t="shared" si="44"/>
        <v>0</v>
      </c>
      <c r="BL114" s="61">
        <f t="shared" ref="BL114:CY114" si="45">SUM(BL104:BL109)*BL113</f>
        <v>0</v>
      </c>
      <c r="BM114" s="61">
        <f t="shared" si="45"/>
        <v>0</v>
      </c>
      <c r="BN114" s="61">
        <f t="shared" si="45"/>
        <v>0</v>
      </c>
      <c r="BO114" s="61">
        <f t="shared" si="45"/>
        <v>0</v>
      </c>
      <c r="BP114" s="61">
        <f t="shared" si="45"/>
        <v>0</v>
      </c>
      <c r="BQ114" s="61">
        <f t="shared" si="45"/>
        <v>0</v>
      </c>
      <c r="BR114" s="61">
        <f t="shared" si="45"/>
        <v>0</v>
      </c>
      <c r="BS114" s="61">
        <f t="shared" si="45"/>
        <v>0</v>
      </c>
      <c r="BT114" s="61">
        <f t="shared" si="45"/>
        <v>0</v>
      </c>
      <c r="BU114" s="61">
        <f t="shared" si="45"/>
        <v>0</v>
      </c>
      <c r="BV114" s="61">
        <f t="shared" si="45"/>
        <v>0</v>
      </c>
      <c r="BW114" s="61">
        <f t="shared" si="45"/>
        <v>0</v>
      </c>
      <c r="BX114" s="61">
        <f t="shared" si="45"/>
        <v>0</v>
      </c>
      <c r="BY114" s="61">
        <f t="shared" si="45"/>
        <v>0</v>
      </c>
      <c r="BZ114" s="61">
        <f t="shared" si="45"/>
        <v>0</v>
      </c>
      <c r="CA114" s="61">
        <f t="shared" si="45"/>
        <v>0</v>
      </c>
      <c r="CB114" s="61">
        <f t="shared" si="45"/>
        <v>0</v>
      </c>
      <c r="CC114" s="61">
        <f t="shared" si="45"/>
        <v>0</v>
      </c>
      <c r="CD114" s="61">
        <f t="shared" si="45"/>
        <v>0</v>
      </c>
      <c r="CE114" s="61">
        <f t="shared" si="45"/>
        <v>0</v>
      </c>
      <c r="CF114" s="61">
        <f t="shared" si="45"/>
        <v>0</v>
      </c>
      <c r="CG114" s="61">
        <f t="shared" si="45"/>
        <v>0</v>
      </c>
      <c r="CH114" s="61">
        <f t="shared" si="45"/>
        <v>0</v>
      </c>
      <c r="CI114" s="61">
        <f t="shared" si="45"/>
        <v>0</v>
      </c>
      <c r="CJ114" s="61">
        <f t="shared" si="45"/>
        <v>0</v>
      </c>
      <c r="CK114" s="61">
        <f t="shared" si="45"/>
        <v>0</v>
      </c>
      <c r="CL114" s="61">
        <f t="shared" si="45"/>
        <v>0</v>
      </c>
      <c r="CM114" s="61">
        <f t="shared" si="45"/>
        <v>0</v>
      </c>
      <c r="CN114" s="61">
        <f t="shared" si="45"/>
        <v>0</v>
      </c>
      <c r="CO114" s="61">
        <f t="shared" si="45"/>
        <v>0</v>
      </c>
      <c r="CP114" s="61">
        <f t="shared" si="45"/>
        <v>0</v>
      </c>
      <c r="CQ114" s="61">
        <f t="shared" si="45"/>
        <v>0</v>
      </c>
      <c r="CR114" s="61">
        <f t="shared" si="45"/>
        <v>0</v>
      </c>
      <c r="CS114" s="61">
        <f t="shared" si="45"/>
        <v>0</v>
      </c>
      <c r="CT114" s="61">
        <f t="shared" si="45"/>
        <v>0</v>
      </c>
      <c r="CU114" s="61">
        <f t="shared" si="45"/>
        <v>0</v>
      </c>
      <c r="CV114" s="61">
        <f t="shared" si="45"/>
        <v>0</v>
      </c>
      <c r="CW114" s="61">
        <f t="shared" si="45"/>
        <v>0</v>
      </c>
      <c r="CX114" s="61">
        <f t="shared" si="45"/>
        <v>0</v>
      </c>
      <c r="CY114" s="61">
        <f t="shared" si="45"/>
        <v>0</v>
      </c>
      <c r="CZ114" s="391"/>
    </row>
    <row r="115" spans="2:104" x14ac:dyDescent="0.25">
      <c r="B115" s="393" t="s">
        <v>190</v>
      </c>
      <c r="C115" s="9" t="s">
        <v>1117</v>
      </c>
      <c r="D115" s="61">
        <f>D114*D$7</f>
        <v>0</v>
      </c>
      <c r="E115" s="61">
        <f>E114*E$7</f>
        <v>0</v>
      </c>
      <c r="F115" s="61">
        <f>F114*F$7</f>
        <v>0</v>
      </c>
      <c r="G115" s="61">
        <f t="shared" ref="G115:BR115" si="46">G114*G$7</f>
        <v>0</v>
      </c>
      <c r="H115" s="61">
        <f t="shared" si="46"/>
        <v>0</v>
      </c>
      <c r="I115" s="61">
        <f t="shared" si="46"/>
        <v>0</v>
      </c>
      <c r="J115" s="61">
        <f t="shared" si="46"/>
        <v>0</v>
      </c>
      <c r="K115" s="61">
        <f t="shared" si="46"/>
        <v>0</v>
      </c>
      <c r="L115" s="61">
        <f t="shared" si="46"/>
        <v>0</v>
      </c>
      <c r="M115" s="61">
        <f t="shared" si="46"/>
        <v>0</v>
      </c>
      <c r="N115" s="61">
        <f t="shared" si="46"/>
        <v>0</v>
      </c>
      <c r="O115" s="61">
        <f t="shared" si="46"/>
        <v>0</v>
      </c>
      <c r="P115" s="61">
        <f t="shared" si="46"/>
        <v>0</v>
      </c>
      <c r="Q115" s="61">
        <f t="shared" si="46"/>
        <v>0</v>
      </c>
      <c r="R115" s="61">
        <f t="shared" si="46"/>
        <v>0</v>
      </c>
      <c r="S115" s="61">
        <f t="shared" si="46"/>
        <v>0</v>
      </c>
      <c r="T115" s="61">
        <f t="shared" si="46"/>
        <v>0</v>
      </c>
      <c r="U115" s="61">
        <f t="shared" si="46"/>
        <v>0</v>
      </c>
      <c r="V115" s="61">
        <f t="shared" si="46"/>
        <v>0</v>
      </c>
      <c r="W115" s="61">
        <f t="shared" si="46"/>
        <v>0</v>
      </c>
      <c r="X115" s="61">
        <f t="shared" si="46"/>
        <v>0</v>
      </c>
      <c r="Y115" s="61">
        <f t="shared" si="46"/>
        <v>0</v>
      </c>
      <c r="Z115" s="61">
        <f t="shared" si="46"/>
        <v>0</v>
      </c>
      <c r="AA115" s="61">
        <f t="shared" si="46"/>
        <v>0</v>
      </c>
      <c r="AB115" s="61">
        <f t="shared" si="46"/>
        <v>0</v>
      </c>
      <c r="AC115" s="61">
        <f t="shared" si="46"/>
        <v>0</v>
      </c>
      <c r="AD115" s="61">
        <f t="shared" si="46"/>
        <v>0</v>
      </c>
      <c r="AE115" s="61">
        <f t="shared" si="46"/>
        <v>0</v>
      </c>
      <c r="AF115" s="61">
        <f t="shared" si="46"/>
        <v>0</v>
      </c>
      <c r="AG115" s="61">
        <f t="shared" si="46"/>
        <v>0</v>
      </c>
      <c r="AH115" s="61">
        <f t="shared" si="46"/>
        <v>0</v>
      </c>
      <c r="AI115" s="61">
        <f t="shared" si="46"/>
        <v>0</v>
      </c>
      <c r="AJ115" s="61">
        <f t="shared" si="46"/>
        <v>0</v>
      </c>
      <c r="AK115" s="61">
        <f t="shared" si="46"/>
        <v>0</v>
      </c>
      <c r="AL115" s="61">
        <f t="shared" si="46"/>
        <v>0</v>
      </c>
      <c r="AM115" s="61">
        <f t="shared" si="46"/>
        <v>0</v>
      </c>
      <c r="AN115" s="61">
        <f t="shared" si="46"/>
        <v>0</v>
      </c>
      <c r="AO115" s="61">
        <f t="shared" si="46"/>
        <v>0</v>
      </c>
      <c r="AP115" s="61">
        <f t="shared" si="46"/>
        <v>0</v>
      </c>
      <c r="AQ115" s="61">
        <f t="shared" si="46"/>
        <v>0</v>
      </c>
      <c r="AR115" s="61">
        <f t="shared" si="46"/>
        <v>0</v>
      </c>
      <c r="AS115" s="61">
        <f t="shared" si="46"/>
        <v>0</v>
      </c>
      <c r="AT115" s="61">
        <f t="shared" si="46"/>
        <v>0</v>
      </c>
      <c r="AU115" s="61">
        <f t="shared" si="46"/>
        <v>0</v>
      </c>
      <c r="AV115" s="61">
        <f t="shared" si="46"/>
        <v>0</v>
      </c>
      <c r="AW115" s="61">
        <f t="shared" si="46"/>
        <v>0</v>
      </c>
      <c r="AX115" s="61">
        <f t="shared" si="46"/>
        <v>0</v>
      </c>
      <c r="AY115" s="61">
        <f t="shared" si="46"/>
        <v>0</v>
      </c>
      <c r="AZ115" s="61">
        <f t="shared" si="46"/>
        <v>0</v>
      </c>
      <c r="BA115" s="61">
        <f t="shared" si="46"/>
        <v>0</v>
      </c>
      <c r="BB115" s="61">
        <f t="shared" si="46"/>
        <v>0</v>
      </c>
      <c r="BC115" s="61">
        <f t="shared" si="46"/>
        <v>0</v>
      </c>
      <c r="BD115" s="61">
        <f t="shared" si="46"/>
        <v>0</v>
      </c>
      <c r="BE115" s="61">
        <f t="shared" si="46"/>
        <v>0</v>
      </c>
      <c r="BF115" s="61">
        <f t="shared" si="46"/>
        <v>0</v>
      </c>
      <c r="BG115" s="61">
        <f t="shared" si="46"/>
        <v>0</v>
      </c>
      <c r="BH115" s="61">
        <f t="shared" si="46"/>
        <v>0</v>
      </c>
      <c r="BI115" s="61">
        <f t="shared" si="46"/>
        <v>0</v>
      </c>
      <c r="BJ115" s="61">
        <f t="shared" si="46"/>
        <v>0</v>
      </c>
      <c r="BK115" s="61">
        <f t="shared" si="46"/>
        <v>0</v>
      </c>
      <c r="BL115" s="61">
        <f t="shared" si="46"/>
        <v>0</v>
      </c>
      <c r="BM115" s="61">
        <f t="shared" si="46"/>
        <v>0</v>
      </c>
      <c r="BN115" s="61">
        <f t="shared" si="46"/>
        <v>0</v>
      </c>
      <c r="BO115" s="61">
        <f t="shared" si="46"/>
        <v>0</v>
      </c>
      <c r="BP115" s="61">
        <f t="shared" si="46"/>
        <v>0</v>
      </c>
      <c r="BQ115" s="61">
        <f t="shared" si="46"/>
        <v>0</v>
      </c>
      <c r="BR115" s="61">
        <f t="shared" si="46"/>
        <v>0</v>
      </c>
      <c r="BS115" s="61">
        <f t="shared" ref="BS115:CY115" si="47">BS114*BS$7</f>
        <v>0</v>
      </c>
      <c r="BT115" s="61">
        <f t="shared" si="47"/>
        <v>0</v>
      </c>
      <c r="BU115" s="61">
        <f t="shared" si="47"/>
        <v>0</v>
      </c>
      <c r="BV115" s="61">
        <f t="shared" si="47"/>
        <v>0</v>
      </c>
      <c r="BW115" s="61">
        <f t="shared" si="47"/>
        <v>0</v>
      </c>
      <c r="BX115" s="61">
        <f t="shared" si="47"/>
        <v>0</v>
      </c>
      <c r="BY115" s="61">
        <f t="shared" si="47"/>
        <v>0</v>
      </c>
      <c r="BZ115" s="61">
        <f t="shared" si="47"/>
        <v>0</v>
      </c>
      <c r="CA115" s="61">
        <f t="shared" si="47"/>
        <v>0</v>
      </c>
      <c r="CB115" s="61">
        <f t="shared" si="47"/>
        <v>0</v>
      </c>
      <c r="CC115" s="61">
        <f t="shared" si="47"/>
        <v>0</v>
      </c>
      <c r="CD115" s="61">
        <f t="shared" si="47"/>
        <v>0</v>
      </c>
      <c r="CE115" s="61">
        <f t="shared" si="47"/>
        <v>0</v>
      </c>
      <c r="CF115" s="61">
        <f t="shared" si="47"/>
        <v>0</v>
      </c>
      <c r="CG115" s="61">
        <f t="shared" si="47"/>
        <v>0</v>
      </c>
      <c r="CH115" s="61">
        <f t="shared" si="47"/>
        <v>0</v>
      </c>
      <c r="CI115" s="61">
        <f t="shared" si="47"/>
        <v>0</v>
      </c>
      <c r="CJ115" s="61">
        <f t="shared" si="47"/>
        <v>0</v>
      </c>
      <c r="CK115" s="61">
        <f t="shared" si="47"/>
        <v>0</v>
      </c>
      <c r="CL115" s="61">
        <f t="shared" si="47"/>
        <v>0</v>
      </c>
      <c r="CM115" s="61">
        <f t="shared" si="47"/>
        <v>0</v>
      </c>
      <c r="CN115" s="61">
        <f t="shared" si="47"/>
        <v>0</v>
      </c>
      <c r="CO115" s="61">
        <f t="shared" si="47"/>
        <v>0</v>
      </c>
      <c r="CP115" s="61">
        <f t="shared" si="47"/>
        <v>0</v>
      </c>
      <c r="CQ115" s="61">
        <f t="shared" si="47"/>
        <v>0</v>
      </c>
      <c r="CR115" s="61">
        <f t="shared" si="47"/>
        <v>0</v>
      </c>
      <c r="CS115" s="61">
        <f t="shared" si="47"/>
        <v>0</v>
      </c>
      <c r="CT115" s="61">
        <f t="shared" si="47"/>
        <v>0</v>
      </c>
      <c r="CU115" s="61">
        <f t="shared" si="47"/>
        <v>0</v>
      </c>
      <c r="CV115" s="61">
        <f t="shared" si="47"/>
        <v>0</v>
      </c>
      <c r="CW115" s="61">
        <f t="shared" si="47"/>
        <v>0</v>
      </c>
      <c r="CX115" s="61">
        <f t="shared" si="47"/>
        <v>0</v>
      </c>
      <c r="CY115" s="61">
        <f t="shared" si="47"/>
        <v>0</v>
      </c>
      <c r="CZ115" s="391"/>
    </row>
    <row r="116" spans="2:104" x14ac:dyDescent="0.25">
      <c r="B116" s="392"/>
      <c r="C116" s="390"/>
      <c r="D116" s="50"/>
      <c r="E116" s="50"/>
      <c r="F116" s="50"/>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391"/>
    </row>
    <row r="117" spans="2:104" x14ac:dyDescent="0.25">
      <c r="B117" s="389" t="s">
        <v>59</v>
      </c>
      <c r="C117" s="390"/>
      <c r="D117" s="50"/>
      <c r="E117" s="50"/>
      <c r="F117" s="50"/>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391"/>
    </row>
    <row r="118" spans="2:104" x14ac:dyDescent="0.25">
      <c r="B118" s="393" t="s">
        <v>29</v>
      </c>
      <c r="C118" s="390" t="s">
        <v>121</v>
      </c>
      <c r="D118" s="61">
        <f>D80+IF('Data Input - General'!$F$10="Yes",Calc_Option5!D$81,0)+IF('Data Input - General'!$F$12="Yes",Calc_Option5!D$75,0)</f>
        <v>0</v>
      </c>
      <c r="E118" s="61">
        <f>E80+IF('Data Input - General'!$F$10="Yes",Calc_Option5!E$81,0)+IF('Data Input - General'!$F$12="Yes",Calc_Option5!E$75,0)</f>
        <v>0</v>
      </c>
      <c r="F118" s="61">
        <f>F80+IF('Data Input - General'!$F$10="Yes",Calc_Option5!F$81,0)+IF('Data Input - General'!$F$12="Yes",Calc_Option5!F$75,0)</f>
        <v>0</v>
      </c>
      <c r="G118" s="61">
        <f>G80+IF('Data Input - General'!$F$10="Yes",Calc_Option5!G$81,0)+IF('Data Input - General'!$F$12="Yes",Calc_Option5!G$75,0)</f>
        <v>0</v>
      </c>
      <c r="H118" s="61">
        <f>H80+IF('Data Input - General'!$F$10="Yes",Calc_Option5!H$81,0)+IF('Data Input - General'!$F$12="Yes",Calc_Option5!H$75,0)</f>
        <v>0</v>
      </c>
      <c r="I118" s="61">
        <f>I80+IF('Data Input - General'!$F$10="Yes",Calc_Option5!I$81,0)+IF('Data Input - General'!$F$12="Yes",Calc_Option5!I$75,0)</f>
        <v>0</v>
      </c>
      <c r="J118" s="61">
        <f>J80+IF('Data Input - General'!$F$10="Yes",Calc_Option5!J$81,0)+IF('Data Input - General'!$F$12="Yes",Calc_Option5!J$75,0)</f>
        <v>0</v>
      </c>
      <c r="K118" s="61">
        <f>K80+IF('Data Input - General'!$F$10="Yes",Calc_Option5!K$81,0)+IF('Data Input - General'!$F$12="Yes",Calc_Option5!K$75,0)</f>
        <v>0</v>
      </c>
      <c r="L118" s="61">
        <f>L80+IF('Data Input - General'!$F$10="Yes",Calc_Option5!L$81,0)+IF('Data Input - General'!$F$12="Yes",Calc_Option5!L$75,0)</f>
        <v>0</v>
      </c>
      <c r="M118" s="61">
        <f>M80+IF('Data Input - General'!$F$10="Yes",Calc_Option5!M$81,0)+IF('Data Input - General'!$F$12="Yes",Calc_Option5!M$75,0)</f>
        <v>0</v>
      </c>
      <c r="N118" s="61">
        <f>N80+IF('Data Input - General'!$F$10="Yes",Calc_Option5!N$81,0)+IF('Data Input - General'!$F$12="Yes",Calc_Option5!N$75,0)</f>
        <v>0</v>
      </c>
      <c r="O118" s="61">
        <f>O80+IF('Data Input - General'!$F$10="Yes",Calc_Option5!O$81,0)+IF('Data Input - General'!$F$12="Yes",Calc_Option5!O$75,0)</f>
        <v>0</v>
      </c>
      <c r="P118" s="61">
        <f>P80+IF('Data Input - General'!$F$10="Yes",Calc_Option5!P$81,0)+IF('Data Input - General'!$F$12="Yes",Calc_Option5!P$75,0)</f>
        <v>0</v>
      </c>
      <c r="Q118" s="61">
        <f>Q80+IF('Data Input - General'!$F$10="Yes",Calc_Option5!Q$81,0)+IF('Data Input - General'!$F$12="Yes",Calc_Option5!Q$75,0)</f>
        <v>0</v>
      </c>
      <c r="R118" s="61">
        <f>R80+IF('Data Input - General'!$F$10="Yes",Calc_Option5!R$81,0)+IF('Data Input - General'!$F$12="Yes",Calc_Option5!R$75,0)</f>
        <v>0</v>
      </c>
      <c r="S118" s="61">
        <f>S80+IF('Data Input - General'!$F$10="Yes",Calc_Option5!S$81,0)+IF('Data Input - General'!$F$12="Yes",Calc_Option5!S$75,0)</f>
        <v>0</v>
      </c>
      <c r="T118" s="61">
        <f>T80+IF('Data Input - General'!$F$10="Yes",Calc_Option5!T$81,0)+IF('Data Input - General'!$F$12="Yes",Calc_Option5!T$75,0)</f>
        <v>0</v>
      </c>
      <c r="U118" s="61">
        <f>U80+IF('Data Input - General'!$F$10="Yes",Calc_Option5!U$81,0)+IF('Data Input - General'!$F$12="Yes",Calc_Option5!U$75,0)</f>
        <v>0</v>
      </c>
      <c r="V118" s="61">
        <f>V80+IF('Data Input - General'!$F$10="Yes",Calc_Option5!V$81,0)+IF('Data Input - General'!$F$12="Yes",Calc_Option5!V$75,0)</f>
        <v>0</v>
      </c>
      <c r="W118" s="61">
        <f>W80+IF('Data Input - General'!$F$10="Yes",Calc_Option5!W$81,0)+IF('Data Input - General'!$F$12="Yes",Calc_Option5!W$75,0)</f>
        <v>0</v>
      </c>
      <c r="X118" s="61">
        <f>X80+IF('Data Input - General'!$F$10="Yes",Calc_Option5!X$81,0)+IF('Data Input - General'!$F$12="Yes",Calc_Option5!X$75,0)</f>
        <v>0</v>
      </c>
      <c r="Y118" s="61">
        <f>Y80+IF('Data Input - General'!$F$10="Yes",Calc_Option5!Y$81,0)+IF('Data Input - General'!$F$12="Yes",Calc_Option5!Y$75,0)</f>
        <v>0</v>
      </c>
      <c r="Z118" s="61">
        <f>Z80+IF('Data Input - General'!$F$10="Yes",Calc_Option5!Z$81,0)+IF('Data Input - General'!$F$12="Yes",Calc_Option5!Z$75,0)</f>
        <v>0</v>
      </c>
      <c r="AA118" s="61">
        <f>AA80+IF('Data Input - General'!$F$10="Yes",Calc_Option5!AA$81,0)+IF('Data Input - General'!$F$12="Yes",Calc_Option5!AA$75,0)</f>
        <v>0</v>
      </c>
      <c r="AB118" s="61">
        <f>AB80+IF('Data Input - General'!$F$10="Yes",Calc_Option5!AB$81,0)+IF('Data Input - General'!$F$12="Yes",Calc_Option5!AB$75,0)</f>
        <v>0</v>
      </c>
      <c r="AC118" s="61">
        <f>AC80+IF('Data Input - General'!$F$10="Yes",Calc_Option5!AC$81,0)+IF('Data Input - General'!$F$12="Yes",Calc_Option5!AC$75,0)</f>
        <v>0</v>
      </c>
      <c r="AD118" s="61">
        <f>AD80+IF('Data Input - General'!$F$10="Yes",Calc_Option5!AD$81,0)+IF('Data Input - General'!$F$12="Yes",Calc_Option5!AD$75,0)</f>
        <v>0</v>
      </c>
      <c r="AE118" s="61">
        <f>AE80+IF('Data Input - General'!$F$10="Yes",Calc_Option5!AE$81,0)+IF('Data Input - General'!$F$12="Yes",Calc_Option5!AE$75,0)</f>
        <v>0</v>
      </c>
      <c r="AF118" s="61">
        <f>AF80+IF('Data Input - General'!$F$10="Yes",Calc_Option5!AF$81,0)+IF('Data Input - General'!$F$12="Yes",Calc_Option5!AF$75,0)</f>
        <v>0</v>
      </c>
      <c r="AG118" s="61">
        <f>AG80+IF('Data Input - General'!$F$10="Yes",Calc_Option5!AG$81,0)+IF('Data Input - General'!$F$12="Yes",Calc_Option5!AG$75,0)</f>
        <v>0</v>
      </c>
      <c r="AH118" s="61">
        <f>AH80+IF('Data Input - General'!$F$10="Yes",Calc_Option5!AH$81,0)+IF('Data Input - General'!$F$12="Yes",Calc_Option5!AH$75,0)</f>
        <v>0</v>
      </c>
      <c r="AI118" s="61">
        <f>AI80+IF('Data Input - General'!$F$10="Yes",Calc_Option5!AI$81,0)+IF('Data Input - General'!$F$12="Yes",Calc_Option5!AI$75,0)</f>
        <v>0</v>
      </c>
      <c r="AJ118" s="61">
        <f>AJ80+IF('Data Input - General'!$F$10="Yes",Calc_Option5!AJ$81,0)+IF('Data Input - General'!$F$12="Yes",Calc_Option5!AJ$75,0)</f>
        <v>0</v>
      </c>
      <c r="AK118" s="61">
        <f>AK80+IF('Data Input - General'!$F$10="Yes",Calc_Option5!AK$81,0)+IF('Data Input - General'!$F$12="Yes",Calc_Option5!AK$75,0)</f>
        <v>0</v>
      </c>
      <c r="AL118" s="61">
        <f>AL80+IF('Data Input - General'!$F$10="Yes",Calc_Option5!AL$81,0)+IF('Data Input - General'!$F$12="Yes",Calc_Option5!AL$75,0)</f>
        <v>0</v>
      </c>
      <c r="AM118" s="61">
        <f>AM80+IF('Data Input - General'!$F$10="Yes",Calc_Option5!AM$81,0)+IF('Data Input - General'!$F$12="Yes",Calc_Option5!AM$75,0)</f>
        <v>0</v>
      </c>
      <c r="AN118" s="61">
        <f>AN80+IF('Data Input - General'!$F$10="Yes",Calc_Option5!AN$81,0)+IF('Data Input - General'!$F$12="Yes",Calc_Option5!AN$75,0)</f>
        <v>0</v>
      </c>
      <c r="AO118" s="61">
        <f>AO80+IF('Data Input - General'!$F$10="Yes",Calc_Option5!AO$81,0)+IF('Data Input - General'!$F$12="Yes",Calc_Option5!AO$75,0)</f>
        <v>0</v>
      </c>
      <c r="AP118" s="61">
        <f>AP80+IF('Data Input - General'!$F$10="Yes",Calc_Option5!AP$81,0)+IF('Data Input - General'!$F$12="Yes",Calc_Option5!AP$75,0)</f>
        <v>0</v>
      </c>
      <c r="AQ118" s="61">
        <f>AQ80+IF('Data Input - General'!$F$10="Yes",Calc_Option5!AQ$81,0)+IF('Data Input - General'!$F$12="Yes",Calc_Option5!AQ$75,0)</f>
        <v>0</v>
      </c>
      <c r="AR118" s="61">
        <f>AR80+IF('Data Input - General'!$F$10="Yes",Calc_Option5!AR$81,0)+IF('Data Input - General'!$F$12="Yes",Calc_Option5!AR$75,0)</f>
        <v>0</v>
      </c>
      <c r="AS118" s="61">
        <f>AS80+IF('Data Input - General'!$F$10="Yes",Calc_Option5!AS$81,0)+IF('Data Input - General'!$F$12="Yes",Calc_Option5!AS$75,0)</f>
        <v>0</v>
      </c>
      <c r="AT118" s="61">
        <f>AT80+IF('Data Input - General'!$F$10="Yes",Calc_Option5!AT$81,0)+IF('Data Input - General'!$F$12="Yes",Calc_Option5!AT$75,0)</f>
        <v>0</v>
      </c>
      <c r="AU118" s="61">
        <f>AU80+IF('Data Input - General'!$F$10="Yes",Calc_Option5!AU$81,0)+IF('Data Input - General'!$F$12="Yes",Calc_Option5!AU$75,0)</f>
        <v>0</v>
      </c>
      <c r="AV118" s="61">
        <f>AV80+IF('Data Input - General'!$F$10="Yes",Calc_Option5!AV$81,0)+IF('Data Input - General'!$F$12="Yes",Calc_Option5!AV$75,0)</f>
        <v>0</v>
      </c>
      <c r="AW118" s="61">
        <f>AW80+IF('Data Input - General'!$F$10="Yes",Calc_Option5!AW$81,0)+IF('Data Input - General'!$F$12="Yes",Calc_Option5!AW$75,0)</f>
        <v>0</v>
      </c>
      <c r="AX118" s="61">
        <f>AX80+IF('Data Input - General'!$F$10="Yes",Calc_Option5!AX$81,0)+IF('Data Input - General'!$F$12="Yes",Calc_Option5!AX$75,0)</f>
        <v>0</v>
      </c>
      <c r="AY118" s="61">
        <f>AY80+IF('Data Input - General'!$F$10="Yes",Calc_Option5!AY$81,0)+IF('Data Input - General'!$F$12="Yes",Calc_Option5!AY$75,0)</f>
        <v>0</v>
      </c>
      <c r="AZ118" s="61">
        <f>AZ80+IF('Data Input - General'!$F$10="Yes",Calc_Option5!AZ$81,0)+IF('Data Input - General'!$F$12="Yes",Calc_Option5!AZ$75,0)</f>
        <v>0</v>
      </c>
      <c r="BA118" s="61">
        <f>BA80+IF('Data Input - General'!$F$10="Yes",Calc_Option5!BA$81,0)+IF('Data Input - General'!$F$12="Yes",Calc_Option5!BA$75,0)</f>
        <v>0</v>
      </c>
      <c r="BB118" s="61">
        <f>BB80+IF('Data Input - General'!$F$10="Yes",Calc_Option5!BB$81,0)+IF('Data Input - General'!$F$12="Yes",Calc_Option5!BB$75,0)</f>
        <v>0</v>
      </c>
      <c r="BC118" s="61">
        <f>BC80+IF('Data Input - General'!$F$10="Yes",Calc_Option5!BC$81,0)+IF('Data Input - General'!$F$12="Yes",Calc_Option5!BC$75,0)</f>
        <v>0</v>
      </c>
      <c r="BD118" s="61">
        <f>BD80+IF('Data Input - General'!$F$10="Yes",Calc_Option5!BD$81,0)+IF('Data Input - General'!$F$12="Yes",Calc_Option5!BD$75,0)</f>
        <v>0</v>
      </c>
      <c r="BE118" s="61">
        <f>BE80+IF('Data Input - General'!$F$10="Yes",Calc_Option5!BE$81,0)+IF('Data Input - General'!$F$12="Yes",Calc_Option5!BE$75,0)</f>
        <v>0</v>
      </c>
      <c r="BF118" s="61">
        <f>BF80+IF('Data Input - General'!$F$10="Yes",Calc_Option5!BF$81,0)+IF('Data Input - General'!$F$12="Yes",Calc_Option5!BF$75,0)</f>
        <v>0</v>
      </c>
      <c r="BG118" s="61">
        <f>BG80+IF('Data Input - General'!$F$10="Yes",Calc_Option5!BG$81,0)+IF('Data Input - General'!$F$12="Yes",Calc_Option5!BG$75,0)</f>
        <v>0</v>
      </c>
      <c r="BH118" s="61">
        <f>BH80+IF('Data Input - General'!$F$10="Yes",Calc_Option5!BH$81,0)+IF('Data Input - General'!$F$12="Yes",Calc_Option5!BH$75,0)</f>
        <v>0</v>
      </c>
      <c r="BI118" s="61">
        <f>BI80+IF('Data Input - General'!$F$10="Yes",Calc_Option5!BI$81,0)+IF('Data Input - General'!$F$12="Yes",Calc_Option5!BI$75,0)</f>
        <v>0</v>
      </c>
      <c r="BJ118" s="61">
        <f>BJ80+IF('Data Input - General'!$F$10="Yes",Calc_Option5!BJ$81,0)+IF('Data Input - General'!$F$12="Yes",Calc_Option5!BJ$75,0)</f>
        <v>0</v>
      </c>
      <c r="BK118" s="61">
        <f>BK80+IF('Data Input - General'!$F$10="Yes",Calc_Option5!BK$81,0)+IF('Data Input - General'!$F$12="Yes",Calc_Option5!BK$75,0)</f>
        <v>0</v>
      </c>
      <c r="BL118" s="61">
        <f>BL80+IF('Data Input - General'!$F$10="Yes",Calc_Option5!BL$81,0)+IF('Data Input - General'!$F$12="Yes",Calc_Option5!BL$75,0)</f>
        <v>0</v>
      </c>
      <c r="BM118" s="61">
        <f>BM80+IF('Data Input - General'!$F$10="Yes",Calc_Option5!BM$81,0)+IF('Data Input - General'!$F$12="Yes",Calc_Option5!BM$75,0)</f>
        <v>0</v>
      </c>
      <c r="BN118" s="61">
        <f>BN80+IF('Data Input - General'!$F$10="Yes",Calc_Option5!BN$81,0)+IF('Data Input - General'!$F$12="Yes",Calc_Option5!BN$75,0)</f>
        <v>0</v>
      </c>
      <c r="BO118" s="61">
        <f>BO80+IF('Data Input - General'!$F$10="Yes",Calc_Option5!BO$81,0)+IF('Data Input - General'!$F$12="Yes",Calc_Option5!BO$75,0)</f>
        <v>0</v>
      </c>
      <c r="BP118" s="61">
        <f>BP80+IF('Data Input - General'!$F$10="Yes",Calc_Option5!BP$81,0)+IF('Data Input - General'!$F$12="Yes",Calc_Option5!BP$75,0)</f>
        <v>0</v>
      </c>
      <c r="BQ118" s="61">
        <f>BQ80+IF('Data Input - General'!$F$10="Yes",Calc_Option5!BQ$81,0)+IF('Data Input - General'!$F$12="Yes",Calc_Option5!BQ$75,0)</f>
        <v>0</v>
      </c>
      <c r="BR118" s="61">
        <f>BR80+IF('Data Input - General'!$F$10="Yes",Calc_Option5!BR$81,0)+IF('Data Input - General'!$F$12="Yes",Calc_Option5!BR$75,0)</f>
        <v>0</v>
      </c>
      <c r="BS118" s="61">
        <f>BS80+IF('Data Input - General'!$F$10="Yes",Calc_Option5!BS$81,0)+IF('Data Input - General'!$F$12="Yes",Calc_Option5!BS$75,0)</f>
        <v>0</v>
      </c>
      <c r="BT118" s="61">
        <f>BT80+IF('Data Input - General'!$F$10="Yes",Calc_Option5!BT$81,0)+IF('Data Input - General'!$F$12="Yes",Calc_Option5!BT$75,0)</f>
        <v>0</v>
      </c>
      <c r="BU118" s="61">
        <f>BU80+IF('Data Input - General'!$F$10="Yes",Calc_Option5!BU$81,0)+IF('Data Input - General'!$F$12="Yes",Calc_Option5!BU$75,0)</f>
        <v>0</v>
      </c>
      <c r="BV118" s="61">
        <f>BV80+IF('Data Input - General'!$F$10="Yes",Calc_Option5!BV$81,0)+IF('Data Input - General'!$F$12="Yes",Calc_Option5!BV$75,0)</f>
        <v>0</v>
      </c>
      <c r="BW118" s="61">
        <f>BW80+IF('Data Input - General'!$F$10="Yes",Calc_Option5!BW$81,0)+IF('Data Input - General'!$F$12="Yes",Calc_Option5!BW$75,0)</f>
        <v>0</v>
      </c>
      <c r="BX118" s="61">
        <f>BX80+IF('Data Input - General'!$F$10="Yes",Calc_Option5!BX$81,0)+IF('Data Input - General'!$F$12="Yes",Calc_Option5!BX$75,0)</f>
        <v>0</v>
      </c>
      <c r="BY118" s="61">
        <f>BY80+IF('Data Input - General'!$F$10="Yes",Calc_Option5!BY$81,0)+IF('Data Input - General'!$F$12="Yes",Calc_Option5!BY$75,0)</f>
        <v>0</v>
      </c>
      <c r="BZ118" s="61">
        <f>BZ80+IF('Data Input - General'!$F$10="Yes",Calc_Option5!BZ$81,0)+IF('Data Input - General'!$F$12="Yes",Calc_Option5!BZ$75,0)</f>
        <v>0</v>
      </c>
      <c r="CA118" s="61">
        <f>CA80+IF('Data Input - General'!$F$10="Yes",Calc_Option5!CA$81,0)+IF('Data Input - General'!$F$12="Yes",Calc_Option5!CA$75,0)</f>
        <v>0</v>
      </c>
      <c r="CB118" s="61">
        <f>CB80+IF('Data Input - General'!$F$10="Yes",Calc_Option5!CB$81,0)+IF('Data Input - General'!$F$12="Yes",Calc_Option5!CB$75,0)</f>
        <v>0</v>
      </c>
      <c r="CC118" s="61">
        <f>CC80+IF('Data Input - General'!$F$10="Yes",Calc_Option5!CC$81,0)+IF('Data Input - General'!$F$12="Yes",Calc_Option5!CC$75,0)</f>
        <v>0</v>
      </c>
      <c r="CD118" s="61">
        <f>CD80+IF('Data Input - General'!$F$10="Yes",Calc_Option5!CD$81,0)+IF('Data Input - General'!$F$12="Yes",Calc_Option5!CD$75,0)</f>
        <v>0</v>
      </c>
      <c r="CE118" s="61">
        <f>CE80+IF('Data Input - General'!$F$10="Yes",Calc_Option5!CE$81,0)+IF('Data Input - General'!$F$12="Yes",Calc_Option5!CE$75,0)</f>
        <v>0</v>
      </c>
      <c r="CF118" s="61">
        <f>CF80+IF('Data Input - General'!$F$10="Yes",Calc_Option5!CF$81,0)+IF('Data Input - General'!$F$12="Yes",Calc_Option5!CF$75,0)</f>
        <v>0</v>
      </c>
      <c r="CG118" s="61">
        <f>CG80+IF('Data Input - General'!$F$10="Yes",Calc_Option5!CG$81,0)+IF('Data Input - General'!$F$12="Yes",Calc_Option5!CG$75,0)</f>
        <v>0</v>
      </c>
      <c r="CH118" s="61">
        <f>CH80+IF('Data Input - General'!$F$10="Yes",Calc_Option5!CH$81,0)+IF('Data Input - General'!$F$12="Yes",Calc_Option5!CH$75,0)</f>
        <v>0</v>
      </c>
      <c r="CI118" s="61">
        <f>CI80+IF('Data Input - General'!$F$10="Yes",Calc_Option5!CI$81,0)+IF('Data Input - General'!$F$12="Yes",Calc_Option5!CI$75,0)</f>
        <v>0</v>
      </c>
      <c r="CJ118" s="61">
        <f>CJ80+IF('Data Input - General'!$F$10="Yes",Calc_Option5!CJ$81,0)+IF('Data Input - General'!$F$12="Yes",Calc_Option5!CJ$75,0)</f>
        <v>0</v>
      </c>
      <c r="CK118" s="61">
        <f>CK80+IF('Data Input - General'!$F$10="Yes",Calc_Option5!CK$81,0)+IF('Data Input - General'!$F$12="Yes",Calc_Option5!CK$75,0)</f>
        <v>0</v>
      </c>
      <c r="CL118" s="61">
        <f>CL80+IF('Data Input - General'!$F$10="Yes",Calc_Option5!CL$81,0)+IF('Data Input - General'!$F$12="Yes",Calc_Option5!CL$75,0)</f>
        <v>0</v>
      </c>
      <c r="CM118" s="61">
        <f>CM80+IF('Data Input - General'!$F$10="Yes",Calc_Option5!CM$81,0)+IF('Data Input - General'!$F$12="Yes",Calc_Option5!CM$75,0)</f>
        <v>0</v>
      </c>
      <c r="CN118" s="61">
        <f>CN80+IF('Data Input - General'!$F$10="Yes",Calc_Option5!CN$81,0)+IF('Data Input - General'!$F$12="Yes",Calc_Option5!CN$75,0)</f>
        <v>0</v>
      </c>
      <c r="CO118" s="61">
        <f>CO80+IF('Data Input - General'!$F$10="Yes",Calc_Option5!CO$81,0)+IF('Data Input - General'!$F$12="Yes",Calc_Option5!CO$75,0)</f>
        <v>0</v>
      </c>
      <c r="CP118" s="61">
        <f>CP80+IF('Data Input - General'!$F$10="Yes",Calc_Option5!CP$81,0)+IF('Data Input - General'!$F$12="Yes",Calc_Option5!CP$75,0)</f>
        <v>0</v>
      </c>
      <c r="CQ118" s="61">
        <f>CQ80+IF('Data Input - General'!$F$10="Yes",Calc_Option5!CQ$81,0)+IF('Data Input - General'!$F$12="Yes",Calc_Option5!CQ$75,0)</f>
        <v>0</v>
      </c>
      <c r="CR118" s="61">
        <f>CR80+IF('Data Input - General'!$F$10="Yes",Calc_Option5!CR$81,0)+IF('Data Input - General'!$F$12="Yes",Calc_Option5!CR$75,0)</f>
        <v>0</v>
      </c>
      <c r="CS118" s="61">
        <f>CS80+IF('Data Input - General'!$F$10="Yes",Calc_Option5!CS$81,0)+IF('Data Input - General'!$F$12="Yes",Calc_Option5!CS$75,0)</f>
        <v>0</v>
      </c>
      <c r="CT118" s="61">
        <f>CT80+IF('Data Input - General'!$F$10="Yes",Calc_Option5!CT$81,0)+IF('Data Input - General'!$F$12="Yes",Calc_Option5!CT$75,0)</f>
        <v>0</v>
      </c>
      <c r="CU118" s="61">
        <f>CU80+IF('Data Input - General'!$F$10="Yes",Calc_Option5!CU$81,0)+IF('Data Input - General'!$F$12="Yes",Calc_Option5!CU$75,0)</f>
        <v>0</v>
      </c>
      <c r="CV118" s="61">
        <f>CV80+IF('Data Input - General'!$F$10="Yes",Calc_Option5!CV$81,0)+IF('Data Input - General'!$F$12="Yes",Calc_Option5!CV$75,0)</f>
        <v>0</v>
      </c>
      <c r="CW118" s="61">
        <f>CW80+IF('Data Input - General'!$F$10="Yes",Calc_Option5!CW$81,0)+IF('Data Input - General'!$F$12="Yes",Calc_Option5!CW$75,0)</f>
        <v>0</v>
      </c>
      <c r="CX118" s="61">
        <f>CX80+IF('Data Input - General'!$F$10="Yes",Calc_Option5!CX$81,0)+IF('Data Input - General'!$F$12="Yes",Calc_Option5!CX$75,0)</f>
        <v>0</v>
      </c>
      <c r="CY118" s="61">
        <f>CY80+IF('Data Input - General'!$F$10="Yes",Calc_Option5!CY$81,0)+IF('Data Input - General'!$F$12="Yes",Calc_Option5!CY$75,0)</f>
        <v>0</v>
      </c>
      <c r="CZ118" s="391"/>
    </row>
    <row r="119" spans="2:104" x14ac:dyDescent="0.25">
      <c r="B119" s="393" t="s">
        <v>30</v>
      </c>
      <c r="C119" s="390" t="s">
        <v>121</v>
      </c>
      <c r="D119" s="61">
        <f>IF('Data Input - General'!$F$10="Yes",0,Calc_Option5!D$81)+IF('Data Input - General'!$F$12="Yes",0,Calc_Option5!D$75)</f>
        <v>0</v>
      </c>
      <c r="E119" s="61">
        <f>IF('Data Input - General'!$F$10="Yes",0,Calc_Option5!E$81)+IF('Data Input - General'!$F$12="Yes",0,Calc_Option5!E$75)</f>
        <v>0</v>
      </c>
      <c r="F119" s="61">
        <f>IF('Data Input - General'!$F$10="Yes",0,Calc_Option5!F$81)+IF('Data Input - General'!$F$12="Yes",0,Calc_Option5!F$75)</f>
        <v>0</v>
      </c>
      <c r="G119" s="61">
        <f>IF('Data Input - General'!$F$10="Yes",0,Calc_Option5!G$81)+IF('Data Input - General'!$F$12="Yes",0,Calc_Option5!G$75)</f>
        <v>0</v>
      </c>
      <c r="H119" s="61">
        <f>IF('Data Input - General'!$F$10="Yes",0,Calc_Option5!H$81)+IF('Data Input - General'!$F$12="Yes",0,Calc_Option5!H$75)</f>
        <v>0</v>
      </c>
      <c r="I119" s="61">
        <f>IF('Data Input - General'!$F$10="Yes",0,Calc_Option5!I$81)+IF('Data Input - General'!$F$12="Yes",0,Calc_Option5!I$75)</f>
        <v>0</v>
      </c>
      <c r="J119" s="61">
        <f>IF('Data Input - General'!$F$10="Yes",0,Calc_Option5!J$81)+IF('Data Input - General'!$F$12="Yes",0,Calc_Option5!J$75)</f>
        <v>0</v>
      </c>
      <c r="K119" s="61">
        <f>IF('Data Input - General'!$F$10="Yes",0,Calc_Option5!K$81)+IF('Data Input - General'!$F$12="Yes",0,Calc_Option5!K$75)</f>
        <v>0</v>
      </c>
      <c r="L119" s="61">
        <f>IF('Data Input - General'!$F$10="Yes",0,Calc_Option5!L$81)+IF('Data Input - General'!$F$12="Yes",0,Calc_Option5!L$75)</f>
        <v>0</v>
      </c>
      <c r="M119" s="61">
        <f>IF('Data Input - General'!$F$10="Yes",0,Calc_Option5!M$81)+IF('Data Input - General'!$F$12="Yes",0,Calc_Option5!M$75)</f>
        <v>0</v>
      </c>
      <c r="N119" s="61">
        <f>IF('Data Input - General'!$F$10="Yes",0,Calc_Option5!N$81)+IF('Data Input - General'!$F$12="Yes",0,Calc_Option5!N$75)</f>
        <v>0</v>
      </c>
      <c r="O119" s="61">
        <f>IF('Data Input - General'!$F$10="Yes",0,Calc_Option5!O$81)+IF('Data Input - General'!$F$12="Yes",0,Calc_Option5!O$75)</f>
        <v>0</v>
      </c>
      <c r="P119" s="61">
        <f>IF('Data Input - General'!$F$10="Yes",0,Calc_Option5!P$81)+IF('Data Input - General'!$F$12="Yes",0,Calc_Option5!P$75)</f>
        <v>0</v>
      </c>
      <c r="Q119" s="61">
        <f>IF('Data Input - General'!$F$10="Yes",0,Calc_Option5!Q$81)+IF('Data Input - General'!$F$12="Yes",0,Calc_Option5!Q$75)</f>
        <v>0</v>
      </c>
      <c r="R119" s="61">
        <f>IF('Data Input - General'!$F$10="Yes",0,Calc_Option5!R$81)+IF('Data Input - General'!$F$12="Yes",0,Calc_Option5!R$75)</f>
        <v>0</v>
      </c>
      <c r="S119" s="61">
        <f>IF('Data Input - General'!$F$10="Yes",0,Calc_Option5!S$81)+IF('Data Input - General'!$F$12="Yes",0,Calc_Option5!S$75)</f>
        <v>0</v>
      </c>
      <c r="T119" s="61">
        <f>IF('Data Input - General'!$F$10="Yes",0,Calc_Option5!T$81)+IF('Data Input - General'!$F$12="Yes",0,Calc_Option5!T$75)</f>
        <v>0</v>
      </c>
      <c r="U119" s="61">
        <f>IF('Data Input - General'!$F$10="Yes",0,Calc_Option5!U$81)+IF('Data Input - General'!$F$12="Yes",0,Calc_Option5!U$75)</f>
        <v>0</v>
      </c>
      <c r="V119" s="61">
        <f>IF('Data Input - General'!$F$10="Yes",0,Calc_Option5!V$81)+IF('Data Input - General'!$F$12="Yes",0,Calc_Option5!V$75)</f>
        <v>0</v>
      </c>
      <c r="W119" s="61">
        <f>IF('Data Input - General'!$F$10="Yes",0,Calc_Option5!W$81)+IF('Data Input - General'!$F$12="Yes",0,Calc_Option5!W$75)</f>
        <v>0</v>
      </c>
      <c r="X119" s="61">
        <f>IF('Data Input - General'!$F$10="Yes",0,Calc_Option5!X$81)+IF('Data Input - General'!$F$12="Yes",0,Calc_Option5!X$75)</f>
        <v>0</v>
      </c>
      <c r="Y119" s="61">
        <f>IF('Data Input - General'!$F$10="Yes",0,Calc_Option5!Y$81)+IF('Data Input - General'!$F$12="Yes",0,Calc_Option5!Y$75)</f>
        <v>0</v>
      </c>
      <c r="Z119" s="61">
        <f>IF('Data Input - General'!$F$10="Yes",0,Calc_Option5!Z$81)+IF('Data Input - General'!$F$12="Yes",0,Calc_Option5!Z$75)</f>
        <v>0</v>
      </c>
      <c r="AA119" s="61">
        <f>IF('Data Input - General'!$F$10="Yes",0,Calc_Option5!AA$81)+IF('Data Input - General'!$F$12="Yes",0,Calc_Option5!AA$75)</f>
        <v>0</v>
      </c>
      <c r="AB119" s="61">
        <f>IF('Data Input - General'!$F$10="Yes",0,Calc_Option5!AB$81)+IF('Data Input - General'!$F$12="Yes",0,Calc_Option5!AB$75)</f>
        <v>0</v>
      </c>
      <c r="AC119" s="61">
        <f>IF('Data Input - General'!$F$10="Yes",0,Calc_Option5!AC$81)+IF('Data Input - General'!$F$12="Yes",0,Calc_Option5!AC$75)</f>
        <v>0</v>
      </c>
      <c r="AD119" s="61">
        <f>IF('Data Input - General'!$F$10="Yes",0,Calc_Option5!AD$81)+IF('Data Input - General'!$F$12="Yes",0,Calc_Option5!AD$75)</f>
        <v>0</v>
      </c>
      <c r="AE119" s="61">
        <f>IF('Data Input - General'!$F$10="Yes",0,Calc_Option5!AE$81)+IF('Data Input - General'!$F$12="Yes",0,Calc_Option5!AE$75)</f>
        <v>0</v>
      </c>
      <c r="AF119" s="61">
        <f>IF('Data Input - General'!$F$10="Yes",0,Calc_Option5!AF$81)+IF('Data Input - General'!$F$12="Yes",0,Calc_Option5!AF$75)</f>
        <v>0</v>
      </c>
      <c r="AG119" s="61">
        <f>IF('Data Input - General'!$F$10="Yes",0,Calc_Option5!AG$81)+IF('Data Input - General'!$F$12="Yes",0,Calc_Option5!AG$75)</f>
        <v>0</v>
      </c>
      <c r="AH119" s="61">
        <f>IF('Data Input - General'!$F$10="Yes",0,Calc_Option5!AH$81)+IF('Data Input - General'!$F$12="Yes",0,Calc_Option5!AH$75)</f>
        <v>0</v>
      </c>
      <c r="AI119" s="61">
        <f>IF('Data Input - General'!$F$10="Yes",0,Calc_Option5!AI$81)+IF('Data Input - General'!$F$12="Yes",0,Calc_Option5!AI$75)</f>
        <v>0</v>
      </c>
      <c r="AJ119" s="61">
        <f>IF('Data Input - General'!$F$10="Yes",0,Calc_Option5!AJ$81)+IF('Data Input - General'!$F$12="Yes",0,Calc_Option5!AJ$75)</f>
        <v>0</v>
      </c>
      <c r="AK119" s="61">
        <f>IF('Data Input - General'!$F$10="Yes",0,Calc_Option5!AK$81)+IF('Data Input - General'!$F$12="Yes",0,Calc_Option5!AK$75)</f>
        <v>0</v>
      </c>
      <c r="AL119" s="61">
        <f>IF('Data Input - General'!$F$10="Yes",0,Calc_Option5!AL$81)+IF('Data Input - General'!$F$12="Yes",0,Calc_Option5!AL$75)</f>
        <v>0</v>
      </c>
      <c r="AM119" s="61">
        <f>IF('Data Input - General'!$F$10="Yes",0,Calc_Option5!AM$81)+IF('Data Input - General'!$F$12="Yes",0,Calc_Option5!AM$75)</f>
        <v>0</v>
      </c>
      <c r="AN119" s="61">
        <f>IF('Data Input - General'!$F$10="Yes",0,Calc_Option5!AN$81)+IF('Data Input - General'!$F$12="Yes",0,Calc_Option5!AN$75)</f>
        <v>0</v>
      </c>
      <c r="AO119" s="61">
        <f>IF('Data Input - General'!$F$10="Yes",0,Calc_Option5!AO$81)+IF('Data Input - General'!$F$12="Yes",0,Calc_Option5!AO$75)</f>
        <v>0</v>
      </c>
      <c r="AP119" s="61">
        <f>IF('Data Input - General'!$F$10="Yes",0,Calc_Option5!AP$81)+IF('Data Input - General'!$F$12="Yes",0,Calc_Option5!AP$75)</f>
        <v>0</v>
      </c>
      <c r="AQ119" s="61">
        <f>IF('Data Input - General'!$F$10="Yes",0,Calc_Option5!AQ$81)+IF('Data Input - General'!$F$12="Yes",0,Calc_Option5!AQ$75)</f>
        <v>0</v>
      </c>
      <c r="AR119" s="61">
        <f>IF('Data Input - General'!$F$10="Yes",0,Calc_Option5!AR$81)+IF('Data Input - General'!$F$12="Yes",0,Calc_Option5!AR$75)</f>
        <v>0</v>
      </c>
      <c r="AS119" s="61">
        <f>IF('Data Input - General'!$F$10="Yes",0,Calc_Option5!AS$81)+IF('Data Input - General'!$F$12="Yes",0,Calc_Option5!AS$75)</f>
        <v>0</v>
      </c>
      <c r="AT119" s="61">
        <f>IF('Data Input - General'!$F$10="Yes",0,Calc_Option5!AT$81)+IF('Data Input - General'!$F$12="Yes",0,Calc_Option5!AT$75)</f>
        <v>0</v>
      </c>
      <c r="AU119" s="61">
        <f>IF('Data Input - General'!$F$10="Yes",0,Calc_Option5!AU$81)+IF('Data Input - General'!$F$12="Yes",0,Calc_Option5!AU$75)</f>
        <v>0</v>
      </c>
      <c r="AV119" s="61">
        <f>IF('Data Input - General'!$F$10="Yes",0,Calc_Option5!AV$81)+IF('Data Input - General'!$F$12="Yes",0,Calc_Option5!AV$75)</f>
        <v>0</v>
      </c>
      <c r="AW119" s="61">
        <f>IF('Data Input - General'!$F$10="Yes",0,Calc_Option5!AW$81)+IF('Data Input - General'!$F$12="Yes",0,Calc_Option5!AW$75)</f>
        <v>0</v>
      </c>
      <c r="AX119" s="61">
        <f>IF('Data Input - General'!$F$10="Yes",0,Calc_Option5!AX$81)+IF('Data Input - General'!$F$12="Yes",0,Calc_Option5!AX$75)</f>
        <v>0</v>
      </c>
      <c r="AY119" s="61">
        <f>IF('Data Input - General'!$F$10="Yes",0,Calc_Option5!AY$81)+IF('Data Input - General'!$F$12="Yes",0,Calc_Option5!AY$75)</f>
        <v>0</v>
      </c>
      <c r="AZ119" s="61">
        <f>IF('Data Input - General'!$F$10="Yes",0,Calc_Option5!AZ$81)+IF('Data Input - General'!$F$12="Yes",0,Calc_Option5!AZ$75)</f>
        <v>0</v>
      </c>
      <c r="BA119" s="61">
        <f>IF('Data Input - General'!$F$10="Yes",0,Calc_Option5!BA$81)+IF('Data Input - General'!$F$12="Yes",0,Calc_Option5!BA$75)</f>
        <v>0</v>
      </c>
      <c r="BB119" s="61">
        <f>IF('Data Input - General'!$F$10="Yes",0,Calc_Option5!BB$81)+IF('Data Input - General'!$F$12="Yes",0,Calc_Option5!BB$75)</f>
        <v>0</v>
      </c>
      <c r="BC119" s="61">
        <f>IF('Data Input - General'!$F$10="Yes",0,Calc_Option5!BC$81)+IF('Data Input - General'!$F$12="Yes",0,Calc_Option5!BC$75)</f>
        <v>0</v>
      </c>
      <c r="BD119" s="61">
        <f>IF('Data Input - General'!$F$10="Yes",0,Calc_Option5!BD$81)+IF('Data Input - General'!$F$12="Yes",0,Calc_Option5!BD$75)</f>
        <v>0</v>
      </c>
      <c r="BE119" s="61">
        <f>IF('Data Input - General'!$F$10="Yes",0,Calc_Option5!BE$81)+IF('Data Input - General'!$F$12="Yes",0,Calc_Option5!BE$75)</f>
        <v>0</v>
      </c>
      <c r="BF119" s="61">
        <f>IF('Data Input - General'!$F$10="Yes",0,Calc_Option5!BF$81)+IF('Data Input - General'!$F$12="Yes",0,Calc_Option5!BF$75)</f>
        <v>0</v>
      </c>
      <c r="BG119" s="61">
        <f>IF('Data Input - General'!$F$10="Yes",0,Calc_Option5!BG$81)+IF('Data Input - General'!$F$12="Yes",0,Calc_Option5!BG$75)</f>
        <v>0</v>
      </c>
      <c r="BH119" s="61">
        <f>IF('Data Input - General'!$F$10="Yes",0,Calc_Option5!BH$81)+IF('Data Input - General'!$F$12="Yes",0,Calc_Option5!BH$75)</f>
        <v>0</v>
      </c>
      <c r="BI119" s="61">
        <f>IF('Data Input - General'!$F$10="Yes",0,Calc_Option5!BI$81)+IF('Data Input - General'!$F$12="Yes",0,Calc_Option5!BI$75)</f>
        <v>0</v>
      </c>
      <c r="BJ119" s="61">
        <f>IF('Data Input - General'!$F$10="Yes",0,Calc_Option5!BJ$81)+IF('Data Input - General'!$F$12="Yes",0,Calc_Option5!BJ$75)</f>
        <v>0</v>
      </c>
      <c r="BK119" s="61">
        <f>IF('Data Input - General'!$F$10="Yes",0,Calc_Option5!BK$81)+IF('Data Input - General'!$F$12="Yes",0,Calc_Option5!BK$75)</f>
        <v>0</v>
      </c>
      <c r="BL119" s="61">
        <f>IF('Data Input - General'!$F$10="Yes",0,Calc_Option5!BL$81)+IF('Data Input - General'!$F$12="Yes",0,Calc_Option5!BL$75)</f>
        <v>0</v>
      </c>
      <c r="BM119" s="61">
        <f>IF('Data Input - General'!$F$10="Yes",0,Calc_Option5!BM$81)+IF('Data Input - General'!$F$12="Yes",0,Calc_Option5!BM$75)</f>
        <v>0</v>
      </c>
      <c r="BN119" s="61">
        <f>IF('Data Input - General'!$F$10="Yes",0,Calc_Option5!BN$81)+IF('Data Input - General'!$F$12="Yes",0,Calc_Option5!BN$75)</f>
        <v>0</v>
      </c>
      <c r="BO119" s="61">
        <f>IF('Data Input - General'!$F$10="Yes",0,Calc_Option5!BO$81)+IF('Data Input - General'!$F$12="Yes",0,Calc_Option5!BO$75)</f>
        <v>0</v>
      </c>
      <c r="BP119" s="61">
        <f>IF('Data Input - General'!$F$10="Yes",0,Calc_Option5!BP$81)+IF('Data Input - General'!$F$12="Yes",0,Calc_Option5!BP$75)</f>
        <v>0</v>
      </c>
      <c r="BQ119" s="61">
        <f>IF('Data Input - General'!$F$10="Yes",0,Calc_Option5!BQ$81)+IF('Data Input - General'!$F$12="Yes",0,Calc_Option5!BQ$75)</f>
        <v>0</v>
      </c>
      <c r="BR119" s="61">
        <f>IF('Data Input - General'!$F$10="Yes",0,Calc_Option5!BR$81)+IF('Data Input - General'!$F$12="Yes",0,Calc_Option5!BR$75)</f>
        <v>0</v>
      </c>
      <c r="BS119" s="61">
        <f>IF('Data Input - General'!$F$10="Yes",0,Calc_Option5!BS$81)+IF('Data Input - General'!$F$12="Yes",0,Calc_Option5!BS$75)</f>
        <v>0</v>
      </c>
      <c r="BT119" s="61">
        <f>IF('Data Input - General'!$F$10="Yes",0,Calc_Option5!BT$81)+IF('Data Input - General'!$F$12="Yes",0,Calc_Option5!BT$75)</f>
        <v>0</v>
      </c>
      <c r="BU119" s="61">
        <f>IF('Data Input - General'!$F$10="Yes",0,Calc_Option5!BU$81)+IF('Data Input - General'!$F$12="Yes",0,Calc_Option5!BU$75)</f>
        <v>0</v>
      </c>
      <c r="BV119" s="61">
        <f>IF('Data Input - General'!$F$10="Yes",0,Calc_Option5!BV$81)+IF('Data Input - General'!$F$12="Yes",0,Calc_Option5!BV$75)</f>
        <v>0</v>
      </c>
      <c r="BW119" s="61">
        <f>IF('Data Input - General'!$F$10="Yes",0,Calc_Option5!BW$81)+IF('Data Input - General'!$F$12="Yes",0,Calc_Option5!BW$75)</f>
        <v>0</v>
      </c>
      <c r="BX119" s="61">
        <f>IF('Data Input - General'!$F$10="Yes",0,Calc_Option5!BX$81)+IF('Data Input - General'!$F$12="Yes",0,Calc_Option5!BX$75)</f>
        <v>0</v>
      </c>
      <c r="BY119" s="61">
        <f>IF('Data Input - General'!$F$10="Yes",0,Calc_Option5!BY$81)+IF('Data Input - General'!$F$12="Yes",0,Calc_Option5!BY$75)</f>
        <v>0</v>
      </c>
      <c r="BZ119" s="61">
        <f>IF('Data Input - General'!$F$10="Yes",0,Calc_Option5!BZ$81)+IF('Data Input - General'!$F$12="Yes",0,Calc_Option5!BZ$75)</f>
        <v>0</v>
      </c>
      <c r="CA119" s="61">
        <f>IF('Data Input - General'!$F$10="Yes",0,Calc_Option5!CA$81)+IF('Data Input - General'!$F$12="Yes",0,Calc_Option5!CA$75)</f>
        <v>0</v>
      </c>
      <c r="CB119" s="61">
        <f>IF('Data Input - General'!$F$10="Yes",0,Calc_Option5!CB$81)+IF('Data Input - General'!$F$12="Yes",0,Calc_Option5!CB$75)</f>
        <v>0</v>
      </c>
      <c r="CC119" s="61">
        <f>IF('Data Input - General'!$F$10="Yes",0,Calc_Option5!CC$81)+IF('Data Input - General'!$F$12="Yes",0,Calc_Option5!CC$75)</f>
        <v>0</v>
      </c>
      <c r="CD119" s="61">
        <f>IF('Data Input - General'!$F$10="Yes",0,Calc_Option5!CD$81)+IF('Data Input - General'!$F$12="Yes",0,Calc_Option5!CD$75)</f>
        <v>0</v>
      </c>
      <c r="CE119" s="61">
        <f>IF('Data Input - General'!$F$10="Yes",0,Calc_Option5!CE$81)+IF('Data Input - General'!$F$12="Yes",0,Calc_Option5!CE$75)</f>
        <v>0</v>
      </c>
      <c r="CF119" s="61">
        <f>IF('Data Input - General'!$F$10="Yes",0,Calc_Option5!CF$81)+IF('Data Input - General'!$F$12="Yes",0,Calc_Option5!CF$75)</f>
        <v>0</v>
      </c>
      <c r="CG119" s="61">
        <f>IF('Data Input - General'!$F$10="Yes",0,Calc_Option5!CG$81)+IF('Data Input - General'!$F$12="Yes",0,Calc_Option5!CG$75)</f>
        <v>0</v>
      </c>
      <c r="CH119" s="61">
        <f>IF('Data Input - General'!$F$10="Yes",0,Calc_Option5!CH$81)+IF('Data Input - General'!$F$12="Yes",0,Calc_Option5!CH$75)</f>
        <v>0</v>
      </c>
      <c r="CI119" s="61">
        <f>IF('Data Input - General'!$F$10="Yes",0,Calc_Option5!CI$81)+IF('Data Input - General'!$F$12="Yes",0,Calc_Option5!CI$75)</f>
        <v>0</v>
      </c>
      <c r="CJ119" s="61">
        <f>IF('Data Input - General'!$F$10="Yes",0,Calc_Option5!CJ$81)+IF('Data Input - General'!$F$12="Yes",0,Calc_Option5!CJ$75)</f>
        <v>0</v>
      </c>
      <c r="CK119" s="61">
        <f>IF('Data Input - General'!$F$10="Yes",0,Calc_Option5!CK$81)+IF('Data Input - General'!$F$12="Yes",0,Calc_Option5!CK$75)</f>
        <v>0</v>
      </c>
      <c r="CL119" s="61">
        <f>IF('Data Input - General'!$F$10="Yes",0,Calc_Option5!CL$81)+IF('Data Input - General'!$F$12="Yes",0,Calc_Option5!CL$75)</f>
        <v>0</v>
      </c>
      <c r="CM119" s="61">
        <f>IF('Data Input - General'!$F$10="Yes",0,Calc_Option5!CM$81)+IF('Data Input - General'!$F$12="Yes",0,Calc_Option5!CM$75)</f>
        <v>0</v>
      </c>
      <c r="CN119" s="61">
        <f>IF('Data Input - General'!$F$10="Yes",0,Calc_Option5!CN$81)+IF('Data Input - General'!$F$12="Yes",0,Calc_Option5!CN$75)</f>
        <v>0</v>
      </c>
      <c r="CO119" s="61">
        <f>IF('Data Input - General'!$F$10="Yes",0,Calc_Option5!CO$81)+IF('Data Input - General'!$F$12="Yes",0,Calc_Option5!CO$75)</f>
        <v>0</v>
      </c>
      <c r="CP119" s="61">
        <f>IF('Data Input - General'!$F$10="Yes",0,Calc_Option5!CP$81)+IF('Data Input - General'!$F$12="Yes",0,Calc_Option5!CP$75)</f>
        <v>0</v>
      </c>
      <c r="CQ119" s="61">
        <f>IF('Data Input - General'!$F$10="Yes",0,Calc_Option5!CQ$81)+IF('Data Input - General'!$F$12="Yes",0,Calc_Option5!CQ$75)</f>
        <v>0</v>
      </c>
      <c r="CR119" s="61">
        <f>IF('Data Input - General'!$F$10="Yes",0,Calc_Option5!CR$81)+IF('Data Input - General'!$F$12="Yes",0,Calc_Option5!CR$75)</f>
        <v>0</v>
      </c>
      <c r="CS119" s="61">
        <f>IF('Data Input - General'!$F$10="Yes",0,Calc_Option5!CS$81)+IF('Data Input - General'!$F$12="Yes",0,Calc_Option5!CS$75)</f>
        <v>0</v>
      </c>
      <c r="CT119" s="61">
        <f>IF('Data Input - General'!$F$10="Yes",0,Calc_Option5!CT$81)+IF('Data Input - General'!$F$12="Yes",0,Calc_Option5!CT$75)</f>
        <v>0</v>
      </c>
      <c r="CU119" s="61">
        <f>IF('Data Input - General'!$F$10="Yes",0,Calc_Option5!CU$81)+IF('Data Input - General'!$F$12="Yes",0,Calc_Option5!CU$75)</f>
        <v>0</v>
      </c>
      <c r="CV119" s="61">
        <f>IF('Data Input - General'!$F$10="Yes",0,Calc_Option5!CV$81)+IF('Data Input - General'!$F$12="Yes",0,Calc_Option5!CV$75)</f>
        <v>0</v>
      </c>
      <c r="CW119" s="61">
        <f>IF('Data Input - General'!$F$10="Yes",0,Calc_Option5!CW$81)+IF('Data Input - General'!$F$12="Yes",0,Calc_Option5!CW$75)</f>
        <v>0</v>
      </c>
      <c r="CX119" s="61">
        <f>IF('Data Input - General'!$F$10="Yes",0,Calc_Option5!CX$81)+IF('Data Input - General'!$F$12="Yes",0,Calc_Option5!CX$75)</f>
        <v>0</v>
      </c>
      <c r="CY119" s="61">
        <f>IF('Data Input - General'!$F$10="Yes",0,Calc_Option5!CY$81)+IF('Data Input - General'!$F$12="Yes",0,Calc_Option5!CY$75)</f>
        <v>0</v>
      </c>
      <c r="CZ119" s="391"/>
    </row>
    <row r="120" spans="2:104" x14ac:dyDescent="0.25">
      <c r="B120" s="393" t="s">
        <v>327</v>
      </c>
      <c r="C120" s="9" t="s">
        <v>1117</v>
      </c>
      <c r="D120" s="61">
        <f>IFERROR(INDEX('Carbon Prices'!$D$10:$CH$15,1,MATCH(Calc_Option5!D$6,'Carbon Prices'!$D$9:$CH$9,0))/1000,0)</f>
        <v>0</v>
      </c>
      <c r="E120" s="61">
        <f>IFERROR(INDEX('Carbon Prices'!$D$10:$CH$15,1,MATCH(Calc_Option5!E$6,'Carbon Prices'!$D$9:$CH$9,0))/1000,0)</f>
        <v>0</v>
      </c>
      <c r="F120" s="61">
        <f>IFERROR(INDEX('Carbon Prices'!$D$10:$CH$15,1,MATCH(Calc_Option5!F$6,'Carbon Prices'!$D$9:$CH$9,0))/1000,0)</f>
        <v>0</v>
      </c>
      <c r="G120" s="61">
        <f>IFERROR(INDEX('Carbon Prices'!$D$10:$CH$15,1,MATCH(Calc_Option5!G$6,'Carbon Prices'!$D$9:$CH$9,0))/1000,0)</f>
        <v>0</v>
      </c>
      <c r="H120" s="61">
        <f>IFERROR(INDEX('Carbon Prices'!$D$10:$CH$15,1,MATCH(Calc_Option5!H$6,'Carbon Prices'!$D$9:$CH$9,0))/1000,0)</f>
        <v>0</v>
      </c>
      <c r="I120" s="61">
        <f>IFERROR(INDEX('Carbon Prices'!$D$10:$CH$15,1,MATCH(Calc_Option5!I$6,'Carbon Prices'!$D$9:$CH$9,0))/1000,0)</f>
        <v>0</v>
      </c>
      <c r="J120" s="61">
        <f>IFERROR(INDEX('Carbon Prices'!$D$10:$CH$15,1,MATCH(Calc_Option5!J$6,'Carbon Prices'!$D$9:$CH$9,0))/1000,0)</f>
        <v>0</v>
      </c>
      <c r="K120" s="61">
        <f>IFERROR(INDEX('Carbon Prices'!$D$10:$CH$15,1,MATCH(Calc_Option5!K$6,'Carbon Prices'!$D$9:$CH$9,0))/1000,0)</f>
        <v>0</v>
      </c>
      <c r="L120" s="61">
        <f>IFERROR(INDEX('Carbon Prices'!$D$10:$CH$15,1,MATCH(Calc_Option5!L$6,'Carbon Prices'!$D$9:$CH$9,0))/1000,0)</f>
        <v>0</v>
      </c>
      <c r="M120" s="61">
        <f>IFERROR(INDEX('Carbon Prices'!$D$10:$CH$15,1,MATCH(Calc_Option5!M$6,'Carbon Prices'!$D$9:$CH$9,0))/1000,0)</f>
        <v>0</v>
      </c>
      <c r="N120" s="61">
        <f>IFERROR(INDEX('Carbon Prices'!$D$10:$CH$15,1,MATCH(Calc_Option5!N$6,'Carbon Prices'!$D$9:$CH$9,0))/1000,0)</f>
        <v>0</v>
      </c>
      <c r="O120" s="61">
        <f>IFERROR(INDEX('Carbon Prices'!$D$10:$CH$15,1,MATCH(Calc_Option5!O$6,'Carbon Prices'!$D$9:$CH$9,0))/1000,0)</f>
        <v>0</v>
      </c>
      <c r="P120" s="61">
        <f>IFERROR(INDEX('Carbon Prices'!$D$10:$CH$15,1,MATCH(Calc_Option5!P$6,'Carbon Prices'!$D$9:$CH$9,0))/1000,0)</f>
        <v>0</v>
      </c>
      <c r="Q120" s="61">
        <f>IFERROR(INDEX('Carbon Prices'!$D$10:$CH$15,1,MATCH(Calc_Option5!Q$6,'Carbon Prices'!$D$9:$CH$9,0))/1000,0)</f>
        <v>0</v>
      </c>
      <c r="R120" s="61">
        <f>IFERROR(INDEX('Carbon Prices'!$D$10:$CH$15,1,MATCH(Calc_Option5!R$6,'Carbon Prices'!$D$9:$CH$9,0))/1000,0)</f>
        <v>0</v>
      </c>
      <c r="S120" s="61">
        <f>IFERROR(INDEX('Carbon Prices'!$D$10:$CH$15,1,MATCH(Calc_Option5!S$6,'Carbon Prices'!$D$9:$CH$9,0))/1000,0)</f>
        <v>0</v>
      </c>
      <c r="T120" s="61">
        <f>IFERROR(INDEX('Carbon Prices'!$D$10:$CH$15,1,MATCH(Calc_Option5!T$6,'Carbon Prices'!$D$9:$CH$9,0))/1000,0)</f>
        <v>0</v>
      </c>
      <c r="U120" s="61">
        <f>IFERROR(INDEX('Carbon Prices'!$D$10:$CH$15,1,MATCH(Calc_Option5!U$6,'Carbon Prices'!$D$9:$CH$9,0))/1000,0)</f>
        <v>0</v>
      </c>
      <c r="V120" s="61">
        <f>IFERROR(INDEX('Carbon Prices'!$D$10:$CH$15,1,MATCH(Calc_Option5!V$6,'Carbon Prices'!$D$9:$CH$9,0))/1000,0)</f>
        <v>0</v>
      </c>
      <c r="W120" s="61">
        <f>IFERROR(INDEX('Carbon Prices'!$D$10:$CH$15,1,MATCH(Calc_Option5!W$6,'Carbon Prices'!$D$9:$CH$9,0))/1000,0)</f>
        <v>0</v>
      </c>
      <c r="X120" s="61">
        <f>IFERROR(INDEX('Carbon Prices'!$D$10:$CH$15,1,MATCH(Calc_Option5!X$6,'Carbon Prices'!$D$9:$CH$9,0))/1000,0)</f>
        <v>0</v>
      </c>
      <c r="Y120" s="61">
        <f>IFERROR(INDEX('Carbon Prices'!$D$10:$CH$15,1,MATCH(Calc_Option5!Y$6,'Carbon Prices'!$D$9:$CH$9,0))/1000,0)</f>
        <v>0</v>
      </c>
      <c r="Z120" s="61">
        <f>IFERROR(INDEX('Carbon Prices'!$D$10:$CH$15,1,MATCH(Calc_Option5!Z$6,'Carbon Prices'!$D$9:$CH$9,0))/1000,0)</f>
        <v>0</v>
      </c>
      <c r="AA120" s="61">
        <f>IFERROR(INDEX('Carbon Prices'!$D$10:$CH$15,1,MATCH(Calc_Option5!AA$6,'Carbon Prices'!$D$9:$CH$9,0))/1000,0)</f>
        <v>0</v>
      </c>
      <c r="AB120" s="61">
        <f>IFERROR(INDEX('Carbon Prices'!$D$10:$CH$15,1,MATCH(Calc_Option5!AB$6,'Carbon Prices'!$D$9:$CH$9,0))/1000,0)</f>
        <v>0</v>
      </c>
      <c r="AC120" s="61">
        <f>IFERROR(INDEX('Carbon Prices'!$D$10:$CH$15,1,MATCH(Calc_Option5!AC$6,'Carbon Prices'!$D$9:$CH$9,0))/1000,0)</f>
        <v>0</v>
      </c>
      <c r="AD120" s="61">
        <f>IFERROR(INDEX('Carbon Prices'!$D$10:$CH$15,1,MATCH(Calc_Option5!AD$6,'Carbon Prices'!$D$9:$CH$9,0))/1000,0)</f>
        <v>0</v>
      </c>
      <c r="AE120" s="61">
        <f>IFERROR(INDEX('Carbon Prices'!$D$10:$CH$15,1,MATCH(Calc_Option5!AE$6,'Carbon Prices'!$D$9:$CH$9,0))/1000,0)</f>
        <v>0</v>
      </c>
      <c r="AF120" s="61">
        <f>IFERROR(INDEX('Carbon Prices'!$D$10:$CH$15,1,MATCH(Calc_Option5!AF$6,'Carbon Prices'!$D$9:$CH$9,0))/1000,0)</f>
        <v>0</v>
      </c>
      <c r="AG120" s="61">
        <f>IFERROR(INDEX('Carbon Prices'!$D$10:$CH$15,1,MATCH(Calc_Option5!AG$6,'Carbon Prices'!$D$9:$CH$9,0))/1000,0)</f>
        <v>0</v>
      </c>
      <c r="AH120" s="61">
        <f>IFERROR(INDEX('Carbon Prices'!$D$10:$CH$15,1,MATCH(Calc_Option5!AH$6,'Carbon Prices'!$D$9:$CH$9,0))/1000,0)</f>
        <v>0</v>
      </c>
      <c r="AI120" s="61">
        <f>IFERROR(INDEX('Carbon Prices'!$D$10:$CH$15,1,MATCH(Calc_Option5!AI$6,'Carbon Prices'!$D$9:$CH$9,0))/1000,0)</f>
        <v>0</v>
      </c>
      <c r="AJ120" s="61">
        <f>IFERROR(INDEX('Carbon Prices'!$D$10:$CH$15,1,MATCH(Calc_Option5!AJ$6,'Carbon Prices'!$D$9:$CH$9,0))/1000,0)</f>
        <v>0</v>
      </c>
      <c r="AK120" s="61">
        <f>IFERROR(INDEX('Carbon Prices'!$D$10:$CH$15,1,MATCH(Calc_Option5!AK$6,'Carbon Prices'!$D$9:$CH$9,0))/1000,0)</f>
        <v>0</v>
      </c>
      <c r="AL120" s="61">
        <f>IFERROR(INDEX('Carbon Prices'!$D$10:$CH$15,1,MATCH(Calc_Option5!AL$6,'Carbon Prices'!$D$9:$CH$9,0))/1000,0)</f>
        <v>0</v>
      </c>
      <c r="AM120" s="61">
        <f>IFERROR(INDEX('Carbon Prices'!$D$10:$CH$15,1,MATCH(Calc_Option5!AM$6,'Carbon Prices'!$D$9:$CH$9,0))/1000,0)</f>
        <v>0</v>
      </c>
      <c r="AN120" s="61">
        <f>IFERROR(INDEX('Carbon Prices'!$D$10:$CH$15,1,MATCH(Calc_Option5!AN$6,'Carbon Prices'!$D$9:$CH$9,0))/1000,0)</f>
        <v>0</v>
      </c>
      <c r="AO120" s="61">
        <f>IFERROR(INDEX('Carbon Prices'!$D$10:$CH$15,1,MATCH(Calc_Option5!AO$6,'Carbon Prices'!$D$9:$CH$9,0))/1000,0)</f>
        <v>0</v>
      </c>
      <c r="AP120" s="61">
        <f>IFERROR(INDEX('Carbon Prices'!$D$10:$CH$15,1,MATCH(Calc_Option5!AP$6,'Carbon Prices'!$D$9:$CH$9,0))/1000,0)</f>
        <v>0</v>
      </c>
      <c r="AQ120" s="61">
        <f>IFERROR(INDEX('Carbon Prices'!$D$10:$CH$15,1,MATCH(Calc_Option5!AQ$6,'Carbon Prices'!$D$9:$CH$9,0))/1000,0)</f>
        <v>0</v>
      </c>
      <c r="AR120" s="61">
        <f>IFERROR(INDEX('Carbon Prices'!$D$10:$CH$15,1,MATCH(Calc_Option5!AR$6,'Carbon Prices'!$D$9:$CH$9,0))/1000,0)</f>
        <v>0</v>
      </c>
      <c r="AS120" s="61">
        <f>IFERROR(INDEX('Carbon Prices'!$D$10:$CH$15,1,MATCH(Calc_Option5!AS$6,'Carbon Prices'!$D$9:$CH$9,0))/1000,0)</f>
        <v>0</v>
      </c>
      <c r="AT120" s="61">
        <f>IFERROR(INDEX('Carbon Prices'!$D$10:$CH$15,1,MATCH(Calc_Option5!AT$6,'Carbon Prices'!$D$9:$CH$9,0))/1000,0)</f>
        <v>0</v>
      </c>
      <c r="AU120" s="61">
        <f>IFERROR(INDEX('Carbon Prices'!$D$10:$CH$15,1,MATCH(Calc_Option5!AU$6,'Carbon Prices'!$D$9:$CH$9,0))/1000,0)</f>
        <v>0</v>
      </c>
      <c r="AV120" s="61">
        <f>IFERROR(INDEX('Carbon Prices'!$D$10:$CH$15,1,MATCH(Calc_Option5!AV$6,'Carbon Prices'!$D$9:$CH$9,0))/1000,0)</f>
        <v>0</v>
      </c>
      <c r="AW120" s="61">
        <f>IFERROR(INDEX('Carbon Prices'!$D$10:$CH$15,1,MATCH(Calc_Option5!AW$6,'Carbon Prices'!$D$9:$CH$9,0))/1000,0)</f>
        <v>0</v>
      </c>
      <c r="AX120" s="61">
        <f>IFERROR(INDEX('Carbon Prices'!$D$10:$CH$15,1,MATCH(Calc_Option5!AX$6,'Carbon Prices'!$D$9:$CH$9,0))/1000,0)</f>
        <v>0</v>
      </c>
      <c r="AY120" s="61">
        <f>IFERROR(INDEX('Carbon Prices'!$D$10:$CH$15,1,MATCH(Calc_Option5!AY$6,'Carbon Prices'!$D$9:$CH$9,0))/1000,0)</f>
        <v>0</v>
      </c>
      <c r="AZ120" s="61">
        <f>IFERROR(INDEX('Carbon Prices'!$D$10:$CH$15,1,MATCH(Calc_Option5!AZ$6,'Carbon Prices'!$D$9:$CH$9,0))/1000,0)</f>
        <v>0</v>
      </c>
      <c r="BA120" s="61">
        <f>IFERROR(INDEX('Carbon Prices'!$D$10:$CH$15,1,MATCH(Calc_Option5!BA$6,'Carbon Prices'!$D$9:$CH$9,0))/1000,0)</f>
        <v>0</v>
      </c>
      <c r="BB120" s="61">
        <f>IFERROR(INDEX('Carbon Prices'!$D$10:$CH$15,1,MATCH(Calc_Option5!BB$6,'Carbon Prices'!$D$9:$CH$9,0))/1000,0)</f>
        <v>0</v>
      </c>
      <c r="BC120" s="61">
        <f>IFERROR(INDEX('Carbon Prices'!$D$10:$CH$15,1,MATCH(Calc_Option5!BC$6,'Carbon Prices'!$D$9:$CH$9,0))/1000,0)</f>
        <v>0</v>
      </c>
      <c r="BD120" s="61">
        <f>IFERROR(INDEX('Carbon Prices'!$D$10:$CH$15,1,MATCH(Calc_Option5!BD$6,'Carbon Prices'!$D$9:$CH$9,0))/1000,0)</f>
        <v>0</v>
      </c>
      <c r="BE120" s="61">
        <f>IFERROR(INDEX('Carbon Prices'!$D$10:$CH$15,1,MATCH(Calc_Option5!BE$6,'Carbon Prices'!$D$9:$CH$9,0))/1000,0)</f>
        <v>0</v>
      </c>
      <c r="BF120" s="61">
        <f>IFERROR(INDEX('Carbon Prices'!$D$10:$CH$15,1,MATCH(Calc_Option5!BF$6,'Carbon Prices'!$D$9:$CH$9,0))/1000,0)</f>
        <v>0</v>
      </c>
      <c r="BG120" s="61">
        <f>IFERROR(INDEX('Carbon Prices'!$D$10:$CH$15,1,MATCH(Calc_Option5!BG$6,'Carbon Prices'!$D$9:$CH$9,0))/1000,0)</f>
        <v>0</v>
      </c>
      <c r="BH120" s="61">
        <f>IFERROR(INDEX('Carbon Prices'!$D$10:$CH$15,1,MATCH(Calc_Option5!BH$6,'Carbon Prices'!$D$9:$CH$9,0))/1000,0)</f>
        <v>0</v>
      </c>
      <c r="BI120" s="61">
        <f>IFERROR(INDEX('Carbon Prices'!$D$10:$CH$15,1,MATCH(Calc_Option5!BI$6,'Carbon Prices'!$D$9:$CH$9,0))/1000,0)</f>
        <v>0</v>
      </c>
      <c r="BJ120" s="61">
        <f>IFERROR(INDEX('Carbon Prices'!$D$10:$CH$15,1,MATCH(Calc_Option5!BJ$6,'Carbon Prices'!$D$9:$CH$9,0))/1000,0)</f>
        <v>0</v>
      </c>
      <c r="BK120" s="61">
        <f>IFERROR(INDEX('Carbon Prices'!$D$10:$CH$15,1,MATCH(Calc_Option5!BK$6,'Carbon Prices'!$D$9:$CH$9,0))/1000,0)</f>
        <v>0</v>
      </c>
      <c r="BL120" s="61">
        <f>IFERROR(INDEX('Carbon Prices'!$D$10:$CH$15,1,MATCH(Calc_Option5!BL$6,'Carbon Prices'!$D$9:$CH$9,0))/1000,0)</f>
        <v>0</v>
      </c>
      <c r="BM120" s="61">
        <f>IFERROR(INDEX('Carbon Prices'!$D$10:$CH$15,1,MATCH(Calc_Option5!BM$6,'Carbon Prices'!$D$9:$CH$9,0))/1000,0)</f>
        <v>0</v>
      </c>
      <c r="BN120" s="61">
        <f>IFERROR(INDEX('Carbon Prices'!$D$10:$CH$15,1,MATCH(Calc_Option5!BN$6,'Carbon Prices'!$D$9:$CH$9,0))/1000,0)</f>
        <v>0</v>
      </c>
      <c r="BO120" s="61">
        <f>IFERROR(INDEX('Carbon Prices'!$D$10:$CH$15,1,MATCH(Calc_Option5!BO$6,'Carbon Prices'!$D$9:$CH$9,0))/1000,0)</f>
        <v>0</v>
      </c>
      <c r="BP120" s="61">
        <f>IFERROR(INDEX('Carbon Prices'!$D$10:$CH$15,1,MATCH(Calc_Option5!BP$6,'Carbon Prices'!$D$9:$CH$9,0))/1000,0)</f>
        <v>0</v>
      </c>
      <c r="BQ120" s="61">
        <f>IFERROR(INDEX('Carbon Prices'!$D$10:$CH$15,1,MATCH(Calc_Option5!BQ$6,'Carbon Prices'!$D$9:$CH$9,0))/1000,0)</f>
        <v>0</v>
      </c>
      <c r="BR120" s="61">
        <f>IFERROR(INDEX('Carbon Prices'!$D$10:$CH$15,1,MATCH(Calc_Option5!BR$6,'Carbon Prices'!$D$9:$CH$9,0))/1000,0)</f>
        <v>0</v>
      </c>
      <c r="BS120" s="61">
        <f>IFERROR(INDEX('Carbon Prices'!$D$10:$CH$15,1,MATCH(Calc_Option5!BS$6,'Carbon Prices'!$D$9:$CH$9,0))/1000,0)</f>
        <v>0</v>
      </c>
      <c r="BT120" s="61">
        <f>IFERROR(INDEX('Carbon Prices'!$D$10:$CH$15,1,MATCH(Calc_Option5!BT$6,'Carbon Prices'!$D$9:$CH$9,0))/1000,0)</f>
        <v>0</v>
      </c>
      <c r="BU120" s="61">
        <f>IFERROR(INDEX('Carbon Prices'!$D$10:$CH$15,1,MATCH(Calc_Option5!BU$6,'Carbon Prices'!$D$9:$CH$9,0))/1000,0)</f>
        <v>0</v>
      </c>
      <c r="BV120" s="61">
        <f>IFERROR(INDEX('Carbon Prices'!$D$10:$CH$15,1,MATCH(Calc_Option5!BV$6,'Carbon Prices'!$D$9:$CH$9,0))/1000,0)</f>
        <v>0</v>
      </c>
      <c r="BW120" s="61">
        <f>IFERROR(INDEX('Carbon Prices'!$D$10:$CH$15,1,MATCH(Calc_Option5!BW$6,'Carbon Prices'!$D$9:$CH$9,0))/1000,0)</f>
        <v>0</v>
      </c>
      <c r="BX120" s="61">
        <f>IFERROR(INDEX('Carbon Prices'!$D$10:$CH$15,1,MATCH(Calc_Option5!BX$6,'Carbon Prices'!$D$9:$CH$9,0))/1000,0)</f>
        <v>0</v>
      </c>
      <c r="BY120" s="61">
        <f>IFERROR(INDEX('Carbon Prices'!$D$10:$CH$15,1,MATCH(Calc_Option5!BY$6,'Carbon Prices'!$D$9:$CH$9,0))/1000,0)</f>
        <v>0</v>
      </c>
      <c r="BZ120" s="61">
        <f>IFERROR(INDEX('Carbon Prices'!$D$10:$CH$15,1,MATCH(Calc_Option5!BZ$6,'Carbon Prices'!$D$9:$CH$9,0))/1000,0)</f>
        <v>0</v>
      </c>
      <c r="CA120" s="61">
        <f>IFERROR(INDEX('Carbon Prices'!$D$10:$CH$15,1,MATCH(Calc_Option5!CA$6,'Carbon Prices'!$D$9:$CH$9,0))/1000,0)</f>
        <v>0</v>
      </c>
      <c r="CB120" s="61">
        <f>IFERROR(INDEX('Carbon Prices'!$D$10:$CH$15,1,MATCH(Calc_Option5!CB$6,'Carbon Prices'!$D$9:$CH$9,0))/1000,0)</f>
        <v>0</v>
      </c>
      <c r="CC120" s="61">
        <f>IFERROR(INDEX('Carbon Prices'!$D$10:$CH$15,1,MATCH(Calc_Option5!CC$6,'Carbon Prices'!$D$9:$CH$9,0))/1000,0)</f>
        <v>0</v>
      </c>
      <c r="CD120" s="61">
        <f>IFERROR(INDEX('Carbon Prices'!$D$10:$CH$15,1,MATCH(Calc_Option5!CD$6,'Carbon Prices'!$D$9:$CH$9,0))/1000,0)</f>
        <v>0</v>
      </c>
      <c r="CE120" s="61">
        <f>IFERROR(INDEX('Carbon Prices'!$D$10:$CH$15,1,MATCH(Calc_Option5!CE$6,'Carbon Prices'!$D$9:$CH$9,0))/1000,0)</f>
        <v>0</v>
      </c>
      <c r="CF120" s="61">
        <f>IFERROR(INDEX('Carbon Prices'!$D$10:$CH$15,1,MATCH(Calc_Option5!CF$6,'Carbon Prices'!$D$9:$CH$9,0))/1000,0)</f>
        <v>0</v>
      </c>
      <c r="CG120" s="61">
        <f>IFERROR(INDEX('Carbon Prices'!$D$10:$CH$15,1,MATCH(Calc_Option5!CG$6,'Carbon Prices'!$D$9:$CH$9,0))/1000,0)</f>
        <v>0</v>
      </c>
      <c r="CH120" s="61">
        <f>IFERROR(INDEX('Carbon Prices'!$D$10:$CH$15,1,MATCH(Calc_Option5!CH$6,'Carbon Prices'!$D$9:$CH$9,0))/1000,0)</f>
        <v>0</v>
      </c>
      <c r="CI120" s="61">
        <f>IFERROR(INDEX('Carbon Prices'!$D$10:$CH$15,1,MATCH(Calc_Option5!CI$6,'Carbon Prices'!$D$9:$CH$9,0))/1000,0)</f>
        <v>0</v>
      </c>
      <c r="CJ120" s="61">
        <f>IFERROR(INDEX('Carbon Prices'!$D$10:$CH$15,1,MATCH(Calc_Option5!CJ$6,'Carbon Prices'!$D$9:$CH$9,0))/1000,0)</f>
        <v>0</v>
      </c>
      <c r="CK120" s="61">
        <f>IFERROR(INDEX('Carbon Prices'!$D$10:$CH$15,1,MATCH(Calc_Option5!CK$6,'Carbon Prices'!$D$9:$CH$9,0))/1000,0)</f>
        <v>0</v>
      </c>
      <c r="CL120" s="61">
        <f>IFERROR(INDEX('Carbon Prices'!$D$10:$CH$15,1,MATCH(Calc_Option5!CL$6,'Carbon Prices'!$D$9:$CH$9,0))/1000,0)</f>
        <v>0</v>
      </c>
      <c r="CM120" s="61">
        <f>IFERROR(INDEX('Carbon Prices'!$D$10:$CH$15,1,MATCH(Calc_Option5!CM$6,'Carbon Prices'!$D$9:$CH$9,0))/1000,0)</f>
        <v>0</v>
      </c>
      <c r="CN120" s="61">
        <f>IFERROR(INDEX('Carbon Prices'!$D$10:$CH$15,1,MATCH(Calc_Option5!CN$6,'Carbon Prices'!$D$9:$CH$9,0))/1000,0)</f>
        <v>0</v>
      </c>
      <c r="CO120" s="61">
        <f>IFERROR(INDEX('Carbon Prices'!$D$10:$CH$15,1,MATCH(Calc_Option5!CO$6,'Carbon Prices'!$D$9:$CH$9,0))/1000,0)</f>
        <v>0</v>
      </c>
      <c r="CP120" s="61">
        <f>IFERROR(INDEX('Carbon Prices'!$D$10:$CH$15,1,MATCH(Calc_Option5!CP$6,'Carbon Prices'!$D$9:$CH$9,0))/1000,0)</f>
        <v>0</v>
      </c>
      <c r="CQ120" s="61">
        <f>IFERROR(INDEX('Carbon Prices'!$D$10:$CH$15,1,MATCH(Calc_Option5!CQ$6,'Carbon Prices'!$D$9:$CH$9,0))/1000,0)</f>
        <v>0</v>
      </c>
      <c r="CR120" s="61">
        <f>IFERROR(INDEX('Carbon Prices'!$D$10:$CH$15,1,MATCH(Calc_Option5!CR$6,'Carbon Prices'!$D$9:$CH$9,0))/1000,0)</f>
        <v>0</v>
      </c>
      <c r="CS120" s="61">
        <f>IFERROR(INDEX('Carbon Prices'!$D$10:$CH$15,1,MATCH(Calc_Option5!CS$6,'Carbon Prices'!$D$9:$CH$9,0))/1000,0)</f>
        <v>0</v>
      </c>
      <c r="CT120" s="61">
        <f>IFERROR(INDEX('Carbon Prices'!$D$10:$CH$15,1,MATCH(Calc_Option5!CT$6,'Carbon Prices'!$D$9:$CH$9,0))/1000,0)</f>
        <v>0</v>
      </c>
      <c r="CU120" s="61">
        <f>IFERROR(INDEX('Carbon Prices'!$D$10:$CH$15,1,MATCH(Calc_Option5!CU$6,'Carbon Prices'!$D$9:$CH$9,0))/1000,0)</f>
        <v>0</v>
      </c>
      <c r="CV120" s="61">
        <f>IFERROR(INDEX('Carbon Prices'!$D$10:$CH$15,1,MATCH(Calc_Option5!CV$6,'Carbon Prices'!$D$9:$CH$9,0))/1000,0)</f>
        <v>0</v>
      </c>
      <c r="CW120" s="61">
        <f>IFERROR(INDEX('Carbon Prices'!$D$10:$CH$15,1,MATCH(Calc_Option5!CW$6,'Carbon Prices'!$D$9:$CH$9,0))/1000,0)</f>
        <v>0</v>
      </c>
      <c r="CX120" s="61">
        <f>IFERROR(INDEX('Carbon Prices'!$D$10:$CH$15,1,MATCH(Calc_Option5!CX$6,'Carbon Prices'!$D$9:$CH$9,0))/1000,0)</f>
        <v>0</v>
      </c>
      <c r="CY120" s="61">
        <f>IFERROR(INDEX('Carbon Prices'!$D$10:$CH$15,1,MATCH(Calc_Option5!CY$6,'Carbon Prices'!$D$9:$CH$9,0))/1000,0)</f>
        <v>0</v>
      </c>
      <c r="CZ120" s="391"/>
    </row>
    <row r="121" spans="2:104" x14ac:dyDescent="0.25">
      <c r="B121" s="393" t="s">
        <v>328</v>
      </c>
      <c r="C121" s="9" t="s">
        <v>1117</v>
      </c>
      <c r="D121" s="61">
        <f>IFERROR(INDEX('Carbon Prices'!$D$10:$CH$15,4,MATCH(Calc_Option5!D$6,'Carbon Prices'!$D$9:$CH$9,0))/1000,0)</f>
        <v>0</v>
      </c>
      <c r="E121" s="61">
        <f>IFERROR(INDEX('Carbon Prices'!$D$10:$CH$15,4,MATCH(Calc_Option5!E$6,'Carbon Prices'!$D$9:$CH$9,0))/1000,0)</f>
        <v>0</v>
      </c>
      <c r="F121" s="61">
        <f>IFERROR(INDEX('Carbon Prices'!$D$10:$CH$15,4,MATCH(Calc_Option5!F$6,'Carbon Prices'!$D$9:$CH$9,0))/1000,0)</f>
        <v>0</v>
      </c>
      <c r="G121" s="61">
        <f>IFERROR(INDEX('Carbon Prices'!$D$10:$CH$15,4,MATCH(Calc_Option5!G$6,'Carbon Prices'!$D$9:$CH$9,0))/1000,0)</f>
        <v>0</v>
      </c>
      <c r="H121" s="61">
        <f>IFERROR(INDEX('Carbon Prices'!$D$10:$CH$15,4,MATCH(Calc_Option5!H$6,'Carbon Prices'!$D$9:$CH$9,0))/1000,0)</f>
        <v>0</v>
      </c>
      <c r="I121" s="61">
        <f>IFERROR(INDEX('Carbon Prices'!$D$10:$CH$15,4,MATCH(Calc_Option5!I$6,'Carbon Prices'!$D$9:$CH$9,0))/1000,0)</f>
        <v>0</v>
      </c>
      <c r="J121" s="61">
        <f>IFERROR(INDEX('Carbon Prices'!$D$10:$CH$15,4,MATCH(Calc_Option5!J$6,'Carbon Prices'!$D$9:$CH$9,0))/1000,0)</f>
        <v>0</v>
      </c>
      <c r="K121" s="61">
        <f>IFERROR(INDEX('Carbon Prices'!$D$10:$CH$15,4,MATCH(Calc_Option5!K$6,'Carbon Prices'!$D$9:$CH$9,0))/1000,0)</f>
        <v>0</v>
      </c>
      <c r="L121" s="61">
        <f>IFERROR(INDEX('Carbon Prices'!$D$10:$CH$15,4,MATCH(Calc_Option5!L$6,'Carbon Prices'!$D$9:$CH$9,0))/1000,0)</f>
        <v>0</v>
      </c>
      <c r="M121" s="61">
        <f>IFERROR(INDEX('Carbon Prices'!$D$10:$CH$15,4,MATCH(Calc_Option5!M$6,'Carbon Prices'!$D$9:$CH$9,0))/1000,0)</f>
        <v>0</v>
      </c>
      <c r="N121" s="61">
        <f>IFERROR(INDEX('Carbon Prices'!$D$10:$CH$15,4,MATCH(Calc_Option5!N$6,'Carbon Prices'!$D$9:$CH$9,0))/1000,0)</f>
        <v>0</v>
      </c>
      <c r="O121" s="61">
        <f>IFERROR(INDEX('Carbon Prices'!$D$10:$CH$15,4,MATCH(Calc_Option5!O$6,'Carbon Prices'!$D$9:$CH$9,0))/1000,0)</f>
        <v>0</v>
      </c>
      <c r="P121" s="61">
        <f>IFERROR(INDEX('Carbon Prices'!$D$10:$CH$15,4,MATCH(Calc_Option5!P$6,'Carbon Prices'!$D$9:$CH$9,0))/1000,0)</f>
        <v>0</v>
      </c>
      <c r="Q121" s="61">
        <f>IFERROR(INDEX('Carbon Prices'!$D$10:$CH$15,4,MATCH(Calc_Option5!Q$6,'Carbon Prices'!$D$9:$CH$9,0))/1000,0)</f>
        <v>0</v>
      </c>
      <c r="R121" s="61">
        <f>IFERROR(INDEX('Carbon Prices'!$D$10:$CH$15,4,MATCH(Calc_Option5!R$6,'Carbon Prices'!$D$9:$CH$9,0))/1000,0)</f>
        <v>0</v>
      </c>
      <c r="S121" s="61">
        <f>IFERROR(INDEX('Carbon Prices'!$D$10:$CH$15,4,MATCH(Calc_Option5!S$6,'Carbon Prices'!$D$9:$CH$9,0))/1000,0)</f>
        <v>0</v>
      </c>
      <c r="T121" s="61">
        <f>IFERROR(INDEX('Carbon Prices'!$D$10:$CH$15,4,MATCH(Calc_Option5!T$6,'Carbon Prices'!$D$9:$CH$9,0))/1000,0)</f>
        <v>0</v>
      </c>
      <c r="U121" s="61">
        <f>IFERROR(INDEX('Carbon Prices'!$D$10:$CH$15,4,MATCH(Calc_Option5!U$6,'Carbon Prices'!$D$9:$CH$9,0))/1000,0)</f>
        <v>0</v>
      </c>
      <c r="V121" s="61">
        <f>IFERROR(INDEX('Carbon Prices'!$D$10:$CH$15,4,MATCH(Calc_Option5!V$6,'Carbon Prices'!$D$9:$CH$9,0))/1000,0)</f>
        <v>0</v>
      </c>
      <c r="W121" s="61">
        <f>IFERROR(INDEX('Carbon Prices'!$D$10:$CH$15,4,MATCH(Calc_Option5!W$6,'Carbon Prices'!$D$9:$CH$9,0))/1000,0)</f>
        <v>0</v>
      </c>
      <c r="X121" s="61">
        <f>IFERROR(INDEX('Carbon Prices'!$D$10:$CH$15,4,MATCH(Calc_Option5!X$6,'Carbon Prices'!$D$9:$CH$9,0))/1000,0)</f>
        <v>0</v>
      </c>
      <c r="Y121" s="61">
        <f>IFERROR(INDEX('Carbon Prices'!$D$10:$CH$15,4,MATCH(Calc_Option5!Y$6,'Carbon Prices'!$D$9:$CH$9,0))/1000,0)</f>
        <v>0</v>
      </c>
      <c r="Z121" s="61">
        <f>IFERROR(INDEX('Carbon Prices'!$D$10:$CH$15,4,MATCH(Calc_Option5!Z$6,'Carbon Prices'!$D$9:$CH$9,0))/1000,0)</f>
        <v>0</v>
      </c>
      <c r="AA121" s="61">
        <f>IFERROR(INDEX('Carbon Prices'!$D$10:$CH$15,4,MATCH(Calc_Option5!AA$6,'Carbon Prices'!$D$9:$CH$9,0))/1000,0)</f>
        <v>0</v>
      </c>
      <c r="AB121" s="61">
        <f>IFERROR(INDEX('Carbon Prices'!$D$10:$CH$15,4,MATCH(Calc_Option5!AB$6,'Carbon Prices'!$D$9:$CH$9,0))/1000,0)</f>
        <v>0</v>
      </c>
      <c r="AC121" s="61">
        <f>IFERROR(INDEX('Carbon Prices'!$D$10:$CH$15,4,MATCH(Calc_Option5!AC$6,'Carbon Prices'!$D$9:$CH$9,0))/1000,0)</f>
        <v>0</v>
      </c>
      <c r="AD121" s="61">
        <f>IFERROR(INDEX('Carbon Prices'!$D$10:$CH$15,4,MATCH(Calc_Option5!AD$6,'Carbon Prices'!$D$9:$CH$9,0))/1000,0)</f>
        <v>0</v>
      </c>
      <c r="AE121" s="61">
        <f>IFERROR(INDEX('Carbon Prices'!$D$10:$CH$15,4,MATCH(Calc_Option5!AE$6,'Carbon Prices'!$D$9:$CH$9,0))/1000,0)</f>
        <v>0</v>
      </c>
      <c r="AF121" s="61">
        <f>IFERROR(INDEX('Carbon Prices'!$D$10:$CH$15,4,MATCH(Calc_Option5!AF$6,'Carbon Prices'!$D$9:$CH$9,0))/1000,0)</f>
        <v>0</v>
      </c>
      <c r="AG121" s="61">
        <f>IFERROR(INDEX('Carbon Prices'!$D$10:$CH$15,4,MATCH(Calc_Option5!AG$6,'Carbon Prices'!$D$9:$CH$9,0))/1000,0)</f>
        <v>0</v>
      </c>
      <c r="AH121" s="61">
        <f>IFERROR(INDEX('Carbon Prices'!$D$10:$CH$15,4,MATCH(Calc_Option5!AH$6,'Carbon Prices'!$D$9:$CH$9,0))/1000,0)</f>
        <v>0</v>
      </c>
      <c r="AI121" s="61">
        <f>IFERROR(INDEX('Carbon Prices'!$D$10:$CH$15,4,MATCH(Calc_Option5!AI$6,'Carbon Prices'!$D$9:$CH$9,0))/1000,0)</f>
        <v>0</v>
      </c>
      <c r="AJ121" s="61">
        <f>IFERROR(INDEX('Carbon Prices'!$D$10:$CH$15,4,MATCH(Calc_Option5!AJ$6,'Carbon Prices'!$D$9:$CH$9,0))/1000,0)</f>
        <v>0</v>
      </c>
      <c r="AK121" s="61">
        <f>IFERROR(INDEX('Carbon Prices'!$D$10:$CH$15,4,MATCH(Calc_Option5!AK$6,'Carbon Prices'!$D$9:$CH$9,0))/1000,0)</f>
        <v>0</v>
      </c>
      <c r="AL121" s="61">
        <f>IFERROR(INDEX('Carbon Prices'!$D$10:$CH$15,4,MATCH(Calc_Option5!AL$6,'Carbon Prices'!$D$9:$CH$9,0))/1000,0)</f>
        <v>0</v>
      </c>
      <c r="AM121" s="61">
        <f>IFERROR(INDEX('Carbon Prices'!$D$10:$CH$15,4,MATCH(Calc_Option5!AM$6,'Carbon Prices'!$D$9:$CH$9,0))/1000,0)</f>
        <v>0</v>
      </c>
      <c r="AN121" s="61">
        <f>IFERROR(INDEX('Carbon Prices'!$D$10:$CH$15,4,MATCH(Calc_Option5!AN$6,'Carbon Prices'!$D$9:$CH$9,0))/1000,0)</f>
        <v>0</v>
      </c>
      <c r="AO121" s="61">
        <f>IFERROR(INDEX('Carbon Prices'!$D$10:$CH$15,4,MATCH(Calc_Option5!AO$6,'Carbon Prices'!$D$9:$CH$9,0))/1000,0)</f>
        <v>0</v>
      </c>
      <c r="AP121" s="61">
        <f>IFERROR(INDEX('Carbon Prices'!$D$10:$CH$15,4,MATCH(Calc_Option5!AP$6,'Carbon Prices'!$D$9:$CH$9,0))/1000,0)</f>
        <v>0</v>
      </c>
      <c r="AQ121" s="61">
        <f>IFERROR(INDEX('Carbon Prices'!$D$10:$CH$15,4,MATCH(Calc_Option5!AQ$6,'Carbon Prices'!$D$9:$CH$9,0))/1000,0)</f>
        <v>0</v>
      </c>
      <c r="AR121" s="61">
        <f>IFERROR(INDEX('Carbon Prices'!$D$10:$CH$15,4,MATCH(Calc_Option5!AR$6,'Carbon Prices'!$D$9:$CH$9,0))/1000,0)</f>
        <v>0</v>
      </c>
      <c r="AS121" s="61">
        <f>IFERROR(INDEX('Carbon Prices'!$D$10:$CH$15,4,MATCH(Calc_Option5!AS$6,'Carbon Prices'!$D$9:$CH$9,0))/1000,0)</f>
        <v>0</v>
      </c>
      <c r="AT121" s="61">
        <f>IFERROR(INDEX('Carbon Prices'!$D$10:$CH$15,4,MATCH(Calc_Option5!AT$6,'Carbon Prices'!$D$9:$CH$9,0))/1000,0)</f>
        <v>0</v>
      </c>
      <c r="AU121" s="61">
        <f>IFERROR(INDEX('Carbon Prices'!$D$10:$CH$15,4,MATCH(Calc_Option5!AU$6,'Carbon Prices'!$D$9:$CH$9,0))/1000,0)</f>
        <v>0</v>
      </c>
      <c r="AV121" s="61">
        <f>IFERROR(INDEX('Carbon Prices'!$D$10:$CH$15,4,MATCH(Calc_Option5!AV$6,'Carbon Prices'!$D$9:$CH$9,0))/1000,0)</f>
        <v>0</v>
      </c>
      <c r="AW121" s="61">
        <f>IFERROR(INDEX('Carbon Prices'!$D$10:$CH$15,4,MATCH(Calc_Option5!AW$6,'Carbon Prices'!$D$9:$CH$9,0))/1000,0)</f>
        <v>0</v>
      </c>
      <c r="AX121" s="61">
        <f>IFERROR(INDEX('Carbon Prices'!$D$10:$CH$15,4,MATCH(Calc_Option5!AX$6,'Carbon Prices'!$D$9:$CH$9,0))/1000,0)</f>
        <v>0</v>
      </c>
      <c r="AY121" s="61">
        <f>IFERROR(INDEX('Carbon Prices'!$D$10:$CH$15,4,MATCH(Calc_Option5!AY$6,'Carbon Prices'!$D$9:$CH$9,0))/1000,0)</f>
        <v>0</v>
      </c>
      <c r="AZ121" s="61">
        <f>IFERROR(INDEX('Carbon Prices'!$D$10:$CH$15,4,MATCH(Calc_Option5!AZ$6,'Carbon Prices'!$D$9:$CH$9,0))/1000,0)</f>
        <v>0</v>
      </c>
      <c r="BA121" s="61">
        <f>IFERROR(INDEX('Carbon Prices'!$D$10:$CH$15,4,MATCH(Calc_Option5!BA$6,'Carbon Prices'!$D$9:$CH$9,0))/1000,0)</f>
        <v>0</v>
      </c>
      <c r="BB121" s="61">
        <f>IFERROR(INDEX('Carbon Prices'!$D$10:$CH$15,4,MATCH(Calc_Option5!BB$6,'Carbon Prices'!$D$9:$CH$9,0))/1000,0)</f>
        <v>0</v>
      </c>
      <c r="BC121" s="61">
        <f>IFERROR(INDEX('Carbon Prices'!$D$10:$CH$15,4,MATCH(Calc_Option5!BC$6,'Carbon Prices'!$D$9:$CH$9,0))/1000,0)</f>
        <v>0</v>
      </c>
      <c r="BD121" s="61">
        <f>IFERROR(INDEX('Carbon Prices'!$D$10:$CH$15,4,MATCH(Calc_Option5!BD$6,'Carbon Prices'!$D$9:$CH$9,0))/1000,0)</f>
        <v>0</v>
      </c>
      <c r="BE121" s="61">
        <f>IFERROR(INDEX('Carbon Prices'!$D$10:$CH$15,4,MATCH(Calc_Option5!BE$6,'Carbon Prices'!$D$9:$CH$9,0))/1000,0)</f>
        <v>0</v>
      </c>
      <c r="BF121" s="61">
        <f>IFERROR(INDEX('Carbon Prices'!$D$10:$CH$15,4,MATCH(Calc_Option5!BF$6,'Carbon Prices'!$D$9:$CH$9,0))/1000,0)</f>
        <v>0</v>
      </c>
      <c r="BG121" s="61">
        <f>IFERROR(INDEX('Carbon Prices'!$D$10:$CH$15,4,MATCH(Calc_Option5!BG$6,'Carbon Prices'!$D$9:$CH$9,0))/1000,0)</f>
        <v>0</v>
      </c>
      <c r="BH121" s="61">
        <f>IFERROR(INDEX('Carbon Prices'!$D$10:$CH$15,4,MATCH(Calc_Option5!BH$6,'Carbon Prices'!$D$9:$CH$9,0))/1000,0)</f>
        <v>0</v>
      </c>
      <c r="BI121" s="61">
        <f>IFERROR(INDEX('Carbon Prices'!$D$10:$CH$15,4,MATCH(Calc_Option5!BI$6,'Carbon Prices'!$D$9:$CH$9,0))/1000,0)</f>
        <v>0</v>
      </c>
      <c r="BJ121" s="61">
        <f>IFERROR(INDEX('Carbon Prices'!$D$10:$CH$15,4,MATCH(Calc_Option5!BJ$6,'Carbon Prices'!$D$9:$CH$9,0))/1000,0)</f>
        <v>0</v>
      </c>
      <c r="BK121" s="61">
        <f>IFERROR(INDEX('Carbon Prices'!$D$10:$CH$15,4,MATCH(Calc_Option5!BK$6,'Carbon Prices'!$D$9:$CH$9,0))/1000,0)</f>
        <v>0</v>
      </c>
      <c r="BL121" s="61">
        <f>IFERROR(INDEX('Carbon Prices'!$D$10:$CH$15,4,MATCH(Calc_Option5!BL$6,'Carbon Prices'!$D$9:$CH$9,0))/1000,0)</f>
        <v>0</v>
      </c>
      <c r="BM121" s="61">
        <f>IFERROR(INDEX('Carbon Prices'!$D$10:$CH$15,4,MATCH(Calc_Option5!BM$6,'Carbon Prices'!$D$9:$CH$9,0))/1000,0)</f>
        <v>0</v>
      </c>
      <c r="BN121" s="61">
        <f>IFERROR(INDEX('Carbon Prices'!$D$10:$CH$15,4,MATCH(Calc_Option5!BN$6,'Carbon Prices'!$D$9:$CH$9,0))/1000,0)</f>
        <v>0</v>
      </c>
      <c r="BO121" s="61">
        <f>IFERROR(INDEX('Carbon Prices'!$D$10:$CH$15,4,MATCH(Calc_Option5!BO$6,'Carbon Prices'!$D$9:$CH$9,0))/1000,0)</f>
        <v>0</v>
      </c>
      <c r="BP121" s="61">
        <f>IFERROR(INDEX('Carbon Prices'!$D$10:$CH$15,4,MATCH(Calc_Option5!BP$6,'Carbon Prices'!$D$9:$CH$9,0))/1000,0)</f>
        <v>0</v>
      </c>
      <c r="BQ121" s="61">
        <f>IFERROR(INDEX('Carbon Prices'!$D$10:$CH$15,4,MATCH(Calc_Option5!BQ$6,'Carbon Prices'!$D$9:$CH$9,0))/1000,0)</f>
        <v>0</v>
      </c>
      <c r="BR121" s="61">
        <f>IFERROR(INDEX('Carbon Prices'!$D$10:$CH$15,4,MATCH(Calc_Option5!BR$6,'Carbon Prices'!$D$9:$CH$9,0))/1000,0)</f>
        <v>0</v>
      </c>
      <c r="BS121" s="61">
        <f>IFERROR(INDEX('Carbon Prices'!$D$10:$CH$15,4,MATCH(Calc_Option5!BS$6,'Carbon Prices'!$D$9:$CH$9,0))/1000,0)</f>
        <v>0</v>
      </c>
      <c r="BT121" s="61">
        <f>IFERROR(INDEX('Carbon Prices'!$D$10:$CH$15,4,MATCH(Calc_Option5!BT$6,'Carbon Prices'!$D$9:$CH$9,0))/1000,0)</f>
        <v>0</v>
      </c>
      <c r="BU121" s="61">
        <f>IFERROR(INDEX('Carbon Prices'!$D$10:$CH$15,4,MATCH(Calc_Option5!BU$6,'Carbon Prices'!$D$9:$CH$9,0))/1000,0)</f>
        <v>0</v>
      </c>
      <c r="BV121" s="61">
        <f>IFERROR(INDEX('Carbon Prices'!$D$10:$CH$15,4,MATCH(Calc_Option5!BV$6,'Carbon Prices'!$D$9:$CH$9,0))/1000,0)</f>
        <v>0</v>
      </c>
      <c r="BW121" s="61">
        <f>IFERROR(INDEX('Carbon Prices'!$D$10:$CH$15,4,MATCH(Calc_Option5!BW$6,'Carbon Prices'!$D$9:$CH$9,0))/1000,0)</f>
        <v>0</v>
      </c>
      <c r="BX121" s="61">
        <f>IFERROR(INDEX('Carbon Prices'!$D$10:$CH$15,4,MATCH(Calc_Option5!BX$6,'Carbon Prices'!$D$9:$CH$9,0))/1000,0)</f>
        <v>0</v>
      </c>
      <c r="BY121" s="61">
        <f>IFERROR(INDEX('Carbon Prices'!$D$10:$CH$15,4,MATCH(Calc_Option5!BY$6,'Carbon Prices'!$D$9:$CH$9,0))/1000,0)</f>
        <v>0</v>
      </c>
      <c r="BZ121" s="61">
        <f>IFERROR(INDEX('Carbon Prices'!$D$10:$CH$15,4,MATCH(Calc_Option5!BZ$6,'Carbon Prices'!$D$9:$CH$9,0))/1000,0)</f>
        <v>0</v>
      </c>
      <c r="CA121" s="61">
        <f>IFERROR(INDEX('Carbon Prices'!$D$10:$CH$15,4,MATCH(Calc_Option5!CA$6,'Carbon Prices'!$D$9:$CH$9,0))/1000,0)</f>
        <v>0</v>
      </c>
      <c r="CB121" s="61">
        <f>IFERROR(INDEX('Carbon Prices'!$D$10:$CH$15,4,MATCH(Calc_Option5!CB$6,'Carbon Prices'!$D$9:$CH$9,0))/1000,0)</f>
        <v>0</v>
      </c>
      <c r="CC121" s="61">
        <f>IFERROR(INDEX('Carbon Prices'!$D$10:$CH$15,4,MATCH(Calc_Option5!CC$6,'Carbon Prices'!$D$9:$CH$9,0))/1000,0)</f>
        <v>0</v>
      </c>
      <c r="CD121" s="61">
        <f>IFERROR(INDEX('Carbon Prices'!$D$10:$CH$15,4,MATCH(Calc_Option5!CD$6,'Carbon Prices'!$D$9:$CH$9,0))/1000,0)</f>
        <v>0</v>
      </c>
      <c r="CE121" s="61">
        <f>IFERROR(INDEX('Carbon Prices'!$D$10:$CH$15,4,MATCH(Calc_Option5!CE$6,'Carbon Prices'!$D$9:$CH$9,0))/1000,0)</f>
        <v>0</v>
      </c>
      <c r="CF121" s="61">
        <f>IFERROR(INDEX('Carbon Prices'!$D$10:$CH$15,4,MATCH(Calc_Option5!CF$6,'Carbon Prices'!$D$9:$CH$9,0))/1000,0)</f>
        <v>0</v>
      </c>
      <c r="CG121" s="61">
        <f>IFERROR(INDEX('Carbon Prices'!$D$10:$CH$15,4,MATCH(Calc_Option5!CG$6,'Carbon Prices'!$D$9:$CH$9,0))/1000,0)</f>
        <v>0</v>
      </c>
      <c r="CH121" s="61">
        <f>IFERROR(INDEX('Carbon Prices'!$D$10:$CH$15,4,MATCH(Calc_Option5!CH$6,'Carbon Prices'!$D$9:$CH$9,0))/1000,0)</f>
        <v>0</v>
      </c>
      <c r="CI121" s="61">
        <f>IFERROR(INDEX('Carbon Prices'!$D$10:$CH$15,4,MATCH(Calc_Option5!CI$6,'Carbon Prices'!$D$9:$CH$9,0))/1000,0)</f>
        <v>0</v>
      </c>
      <c r="CJ121" s="61">
        <f>IFERROR(INDEX('Carbon Prices'!$D$10:$CH$15,4,MATCH(Calc_Option5!CJ$6,'Carbon Prices'!$D$9:$CH$9,0))/1000,0)</f>
        <v>0</v>
      </c>
      <c r="CK121" s="61">
        <f>IFERROR(INDEX('Carbon Prices'!$D$10:$CH$15,4,MATCH(Calc_Option5!CK$6,'Carbon Prices'!$D$9:$CH$9,0))/1000,0)</f>
        <v>0</v>
      </c>
      <c r="CL121" s="61">
        <f>IFERROR(INDEX('Carbon Prices'!$D$10:$CH$15,4,MATCH(Calc_Option5!CL$6,'Carbon Prices'!$D$9:$CH$9,0))/1000,0)</f>
        <v>0</v>
      </c>
      <c r="CM121" s="61">
        <f>IFERROR(INDEX('Carbon Prices'!$D$10:$CH$15,4,MATCH(Calc_Option5!CM$6,'Carbon Prices'!$D$9:$CH$9,0))/1000,0)</f>
        <v>0</v>
      </c>
      <c r="CN121" s="61">
        <f>IFERROR(INDEX('Carbon Prices'!$D$10:$CH$15,4,MATCH(Calc_Option5!CN$6,'Carbon Prices'!$D$9:$CH$9,0))/1000,0)</f>
        <v>0</v>
      </c>
      <c r="CO121" s="61">
        <f>IFERROR(INDEX('Carbon Prices'!$D$10:$CH$15,4,MATCH(Calc_Option5!CO$6,'Carbon Prices'!$D$9:$CH$9,0))/1000,0)</f>
        <v>0</v>
      </c>
      <c r="CP121" s="61">
        <f>IFERROR(INDEX('Carbon Prices'!$D$10:$CH$15,4,MATCH(Calc_Option5!CP$6,'Carbon Prices'!$D$9:$CH$9,0))/1000,0)</f>
        <v>0</v>
      </c>
      <c r="CQ121" s="61">
        <f>IFERROR(INDEX('Carbon Prices'!$D$10:$CH$15,4,MATCH(Calc_Option5!CQ$6,'Carbon Prices'!$D$9:$CH$9,0))/1000,0)</f>
        <v>0</v>
      </c>
      <c r="CR121" s="61">
        <f>IFERROR(INDEX('Carbon Prices'!$D$10:$CH$15,4,MATCH(Calc_Option5!CR$6,'Carbon Prices'!$D$9:$CH$9,0))/1000,0)</f>
        <v>0</v>
      </c>
      <c r="CS121" s="61">
        <f>IFERROR(INDEX('Carbon Prices'!$D$10:$CH$15,4,MATCH(Calc_Option5!CS$6,'Carbon Prices'!$D$9:$CH$9,0))/1000,0)</f>
        <v>0</v>
      </c>
      <c r="CT121" s="61">
        <f>IFERROR(INDEX('Carbon Prices'!$D$10:$CH$15,4,MATCH(Calc_Option5!CT$6,'Carbon Prices'!$D$9:$CH$9,0))/1000,0)</f>
        <v>0</v>
      </c>
      <c r="CU121" s="61">
        <f>IFERROR(INDEX('Carbon Prices'!$D$10:$CH$15,4,MATCH(Calc_Option5!CU$6,'Carbon Prices'!$D$9:$CH$9,0))/1000,0)</f>
        <v>0</v>
      </c>
      <c r="CV121" s="61">
        <f>IFERROR(INDEX('Carbon Prices'!$D$10:$CH$15,4,MATCH(Calc_Option5!CV$6,'Carbon Prices'!$D$9:$CH$9,0))/1000,0)</f>
        <v>0</v>
      </c>
      <c r="CW121" s="61">
        <f>IFERROR(INDEX('Carbon Prices'!$D$10:$CH$15,4,MATCH(Calc_Option5!CW$6,'Carbon Prices'!$D$9:$CH$9,0))/1000,0)</f>
        <v>0</v>
      </c>
      <c r="CX121" s="61">
        <f>IFERROR(INDEX('Carbon Prices'!$D$10:$CH$15,4,MATCH(Calc_Option5!CX$6,'Carbon Prices'!$D$9:$CH$9,0))/1000,0)</f>
        <v>0</v>
      </c>
      <c r="CY121" s="61">
        <f>IFERROR(INDEX('Carbon Prices'!$D$10:$CH$15,4,MATCH(Calc_Option5!CY$6,'Carbon Prices'!$D$9:$CH$9,0))/1000,0)</f>
        <v>0</v>
      </c>
      <c r="CZ121" s="391"/>
    </row>
    <row r="122" spans="2:104" x14ac:dyDescent="0.25">
      <c r="B122" s="393" t="s">
        <v>303</v>
      </c>
      <c r="C122" s="9" t="s">
        <v>1117</v>
      </c>
      <c r="D122" s="61">
        <f>(D118*D120)+(D119*D121)*D$7</f>
        <v>0</v>
      </c>
      <c r="E122" s="61">
        <f t="shared" ref="E122:BP122" si="48">(E118*E120)+(E119*E121)*E$7</f>
        <v>0</v>
      </c>
      <c r="F122" s="61">
        <f t="shared" si="48"/>
        <v>0</v>
      </c>
      <c r="G122" s="61">
        <f t="shared" si="48"/>
        <v>0</v>
      </c>
      <c r="H122" s="61">
        <f t="shared" si="48"/>
        <v>0</v>
      </c>
      <c r="I122" s="61">
        <f t="shared" si="48"/>
        <v>0</v>
      </c>
      <c r="J122" s="61">
        <f t="shared" si="48"/>
        <v>0</v>
      </c>
      <c r="K122" s="61">
        <f t="shared" si="48"/>
        <v>0</v>
      </c>
      <c r="L122" s="61">
        <f t="shared" si="48"/>
        <v>0</v>
      </c>
      <c r="M122" s="61">
        <f t="shared" si="48"/>
        <v>0</v>
      </c>
      <c r="N122" s="61">
        <f t="shared" si="48"/>
        <v>0</v>
      </c>
      <c r="O122" s="61">
        <f t="shared" si="48"/>
        <v>0</v>
      </c>
      <c r="P122" s="61">
        <f t="shared" si="48"/>
        <v>0</v>
      </c>
      <c r="Q122" s="61">
        <f t="shared" si="48"/>
        <v>0</v>
      </c>
      <c r="R122" s="61">
        <f t="shared" si="48"/>
        <v>0</v>
      </c>
      <c r="S122" s="61">
        <f t="shared" si="48"/>
        <v>0</v>
      </c>
      <c r="T122" s="61">
        <f t="shared" si="48"/>
        <v>0</v>
      </c>
      <c r="U122" s="61">
        <f t="shared" si="48"/>
        <v>0</v>
      </c>
      <c r="V122" s="61">
        <f t="shared" si="48"/>
        <v>0</v>
      </c>
      <c r="W122" s="61">
        <f t="shared" si="48"/>
        <v>0</v>
      </c>
      <c r="X122" s="61">
        <f t="shared" si="48"/>
        <v>0</v>
      </c>
      <c r="Y122" s="61">
        <f t="shared" si="48"/>
        <v>0</v>
      </c>
      <c r="Z122" s="61">
        <f t="shared" si="48"/>
        <v>0</v>
      </c>
      <c r="AA122" s="61">
        <f t="shared" si="48"/>
        <v>0</v>
      </c>
      <c r="AB122" s="61">
        <f t="shared" si="48"/>
        <v>0</v>
      </c>
      <c r="AC122" s="61">
        <f t="shared" si="48"/>
        <v>0</v>
      </c>
      <c r="AD122" s="61">
        <f t="shared" si="48"/>
        <v>0</v>
      </c>
      <c r="AE122" s="61">
        <f t="shared" si="48"/>
        <v>0</v>
      </c>
      <c r="AF122" s="61">
        <f t="shared" si="48"/>
        <v>0</v>
      </c>
      <c r="AG122" s="61">
        <f t="shared" si="48"/>
        <v>0</v>
      </c>
      <c r="AH122" s="61">
        <f t="shared" si="48"/>
        <v>0</v>
      </c>
      <c r="AI122" s="61">
        <f t="shared" si="48"/>
        <v>0</v>
      </c>
      <c r="AJ122" s="61">
        <f t="shared" si="48"/>
        <v>0</v>
      </c>
      <c r="AK122" s="61">
        <f t="shared" si="48"/>
        <v>0</v>
      </c>
      <c r="AL122" s="61">
        <f t="shared" si="48"/>
        <v>0</v>
      </c>
      <c r="AM122" s="61">
        <f t="shared" si="48"/>
        <v>0</v>
      </c>
      <c r="AN122" s="61">
        <f t="shared" si="48"/>
        <v>0</v>
      </c>
      <c r="AO122" s="61">
        <f t="shared" si="48"/>
        <v>0</v>
      </c>
      <c r="AP122" s="61">
        <f t="shared" si="48"/>
        <v>0</v>
      </c>
      <c r="AQ122" s="61">
        <f t="shared" si="48"/>
        <v>0</v>
      </c>
      <c r="AR122" s="61">
        <f t="shared" si="48"/>
        <v>0</v>
      </c>
      <c r="AS122" s="61">
        <f t="shared" si="48"/>
        <v>0</v>
      </c>
      <c r="AT122" s="61">
        <f t="shared" si="48"/>
        <v>0</v>
      </c>
      <c r="AU122" s="61">
        <f t="shared" si="48"/>
        <v>0</v>
      </c>
      <c r="AV122" s="61">
        <f t="shared" si="48"/>
        <v>0</v>
      </c>
      <c r="AW122" s="61">
        <f t="shared" si="48"/>
        <v>0</v>
      </c>
      <c r="AX122" s="61">
        <f t="shared" si="48"/>
        <v>0</v>
      </c>
      <c r="AY122" s="61">
        <f t="shared" si="48"/>
        <v>0</v>
      </c>
      <c r="AZ122" s="61">
        <f t="shared" si="48"/>
        <v>0</v>
      </c>
      <c r="BA122" s="61">
        <f t="shared" si="48"/>
        <v>0</v>
      </c>
      <c r="BB122" s="61">
        <f t="shared" si="48"/>
        <v>0</v>
      </c>
      <c r="BC122" s="61">
        <f t="shared" si="48"/>
        <v>0</v>
      </c>
      <c r="BD122" s="61">
        <f t="shared" si="48"/>
        <v>0</v>
      </c>
      <c r="BE122" s="61">
        <f t="shared" si="48"/>
        <v>0</v>
      </c>
      <c r="BF122" s="61">
        <f t="shared" si="48"/>
        <v>0</v>
      </c>
      <c r="BG122" s="61">
        <f t="shared" si="48"/>
        <v>0</v>
      </c>
      <c r="BH122" s="61">
        <f t="shared" si="48"/>
        <v>0</v>
      </c>
      <c r="BI122" s="61">
        <f t="shared" si="48"/>
        <v>0</v>
      </c>
      <c r="BJ122" s="61">
        <f t="shared" si="48"/>
        <v>0</v>
      </c>
      <c r="BK122" s="61">
        <f t="shared" si="48"/>
        <v>0</v>
      </c>
      <c r="BL122" s="61">
        <f t="shared" si="48"/>
        <v>0</v>
      </c>
      <c r="BM122" s="61">
        <f t="shared" si="48"/>
        <v>0</v>
      </c>
      <c r="BN122" s="61">
        <f t="shared" si="48"/>
        <v>0</v>
      </c>
      <c r="BO122" s="61">
        <f t="shared" si="48"/>
        <v>0</v>
      </c>
      <c r="BP122" s="61">
        <f t="shared" si="48"/>
        <v>0</v>
      </c>
      <c r="BQ122" s="61">
        <f t="shared" ref="BQ122:CY122" si="49">(BQ118*BQ120)+(BQ119*BQ121)*BQ$7</f>
        <v>0</v>
      </c>
      <c r="BR122" s="61">
        <f t="shared" si="49"/>
        <v>0</v>
      </c>
      <c r="BS122" s="61">
        <f t="shared" si="49"/>
        <v>0</v>
      </c>
      <c r="BT122" s="61">
        <f t="shared" si="49"/>
        <v>0</v>
      </c>
      <c r="BU122" s="61">
        <f t="shared" si="49"/>
        <v>0</v>
      </c>
      <c r="BV122" s="61">
        <f t="shared" si="49"/>
        <v>0</v>
      </c>
      <c r="BW122" s="61">
        <f t="shared" si="49"/>
        <v>0</v>
      </c>
      <c r="BX122" s="61">
        <f t="shared" si="49"/>
        <v>0</v>
      </c>
      <c r="BY122" s="61">
        <f t="shared" si="49"/>
        <v>0</v>
      </c>
      <c r="BZ122" s="61">
        <f t="shared" si="49"/>
        <v>0</v>
      </c>
      <c r="CA122" s="61">
        <f t="shared" si="49"/>
        <v>0</v>
      </c>
      <c r="CB122" s="61">
        <f t="shared" si="49"/>
        <v>0</v>
      </c>
      <c r="CC122" s="61">
        <f t="shared" si="49"/>
        <v>0</v>
      </c>
      <c r="CD122" s="61">
        <f t="shared" si="49"/>
        <v>0</v>
      </c>
      <c r="CE122" s="61">
        <f t="shared" si="49"/>
        <v>0</v>
      </c>
      <c r="CF122" s="61">
        <f t="shared" si="49"/>
        <v>0</v>
      </c>
      <c r="CG122" s="61">
        <f t="shared" si="49"/>
        <v>0</v>
      </c>
      <c r="CH122" s="61">
        <f t="shared" si="49"/>
        <v>0</v>
      </c>
      <c r="CI122" s="61">
        <f t="shared" si="49"/>
        <v>0</v>
      </c>
      <c r="CJ122" s="61">
        <f t="shared" si="49"/>
        <v>0</v>
      </c>
      <c r="CK122" s="61">
        <f t="shared" si="49"/>
        <v>0</v>
      </c>
      <c r="CL122" s="61">
        <f t="shared" si="49"/>
        <v>0</v>
      </c>
      <c r="CM122" s="61">
        <f t="shared" si="49"/>
        <v>0</v>
      </c>
      <c r="CN122" s="61">
        <f t="shared" si="49"/>
        <v>0</v>
      </c>
      <c r="CO122" s="61">
        <f t="shared" si="49"/>
        <v>0</v>
      </c>
      <c r="CP122" s="61">
        <f t="shared" si="49"/>
        <v>0</v>
      </c>
      <c r="CQ122" s="61">
        <f t="shared" si="49"/>
        <v>0</v>
      </c>
      <c r="CR122" s="61">
        <f t="shared" si="49"/>
        <v>0</v>
      </c>
      <c r="CS122" s="61">
        <f t="shared" si="49"/>
        <v>0</v>
      </c>
      <c r="CT122" s="61">
        <f t="shared" si="49"/>
        <v>0</v>
      </c>
      <c r="CU122" s="61">
        <f t="shared" si="49"/>
        <v>0</v>
      </c>
      <c r="CV122" s="61">
        <f t="shared" si="49"/>
        <v>0</v>
      </c>
      <c r="CW122" s="61">
        <f t="shared" si="49"/>
        <v>0</v>
      </c>
      <c r="CX122" s="61">
        <f t="shared" si="49"/>
        <v>0</v>
      </c>
      <c r="CY122" s="61">
        <f t="shared" si="49"/>
        <v>0</v>
      </c>
      <c r="CZ122" s="391"/>
    </row>
    <row r="123" spans="2:104" x14ac:dyDescent="0.25">
      <c r="B123" s="393"/>
      <c r="C123" s="390"/>
      <c r="D123" s="50"/>
      <c r="E123" s="50"/>
      <c r="F123" s="50"/>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391"/>
    </row>
    <row r="124" spans="2:104" x14ac:dyDescent="0.25">
      <c r="B124" s="392"/>
      <c r="C124" s="390"/>
      <c r="D124" s="50"/>
      <c r="E124" s="50"/>
      <c r="F124" s="50"/>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391"/>
    </row>
    <row r="125" spans="2:104" x14ac:dyDescent="0.25">
      <c r="B125" s="411" t="s">
        <v>310</v>
      </c>
      <c r="C125" s="270"/>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412"/>
      <c r="AO125" s="412"/>
      <c r="AP125" s="412"/>
      <c r="AQ125" s="412"/>
      <c r="AR125" s="412"/>
      <c r="AS125" s="412"/>
      <c r="AT125" s="412"/>
      <c r="AU125" s="412"/>
      <c r="AV125" s="412"/>
      <c r="AW125" s="412"/>
      <c r="AX125" s="412"/>
      <c r="AY125" s="412"/>
      <c r="AZ125" s="412"/>
      <c r="BA125" s="412"/>
      <c r="BB125" s="412"/>
      <c r="BC125" s="412"/>
      <c r="BD125" s="412"/>
      <c r="BE125" s="412"/>
      <c r="BF125" s="412"/>
      <c r="BG125" s="412"/>
      <c r="BH125" s="412"/>
      <c r="BI125" s="412"/>
      <c r="BJ125" s="412"/>
      <c r="BK125" s="412"/>
      <c r="BL125" s="412"/>
      <c r="BM125" s="412"/>
      <c r="BN125" s="412"/>
      <c r="BO125" s="412"/>
      <c r="BP125" s="412"/>
      <c r="BQ125" s="412"/>
      <c r="BR125" s="412"/>
      <c r="BS125" s="412"/>
      <c r="BT125" s="412"/>
      <c r="BU125" s="412"/>
      <c r="BV125" s="412"/>
      <c r="BW125" s="412"/>
      <c r="BX125" s="412"/>
      <c r="BY125" s="412"/>
      <c r="BZ125" s="412"/>
      <c r="CA125" s="412"/>
      <c r="CB125" s="412"/>
      <c r="CC125" s="412"/>
      <c r="CD125" s="412"/>
      <c r="CE125" s="412"/>
      <c r="CF125" s="412"/>
      <c r="CG125" s="412"/>
      <c r="CH125" s="412"/>
      <c r="CI125" s="412"/>
      <c r="CJ125" s="412"/>
      <c r="CK125" s="412"/>
      <c r="CL125" s="412"/>
      <c r="CM125" s="412"/>
      <c r="CN125" s="412"/>
      <c r="CO125" s="412"/>
      <c r="CP125" s="412"/>
      <c r="CQ125" s="412"/>
      <c r="CR125" s="412"/>
      <c r="CS125" s="412"/>
      <c r="CT125" s="412"/>
      <c r="CU125" s="412"/>
      <c r="CV125" s="412"/>
      <c r="CW125" s="412"/>
      <c r="CX125" s="412"/>
      <c r="CY125" s="412"/>
      <c r="CZ125" s="413"/>
    </row>
    <row r="126" spans="2:104" x14ac:dyDescent="0.25">
      <c r="B126" s="392"/>
      <c r="C126" s="410"/>
      <c r="D126" s="50"/>
      <c r="E126" s="50"/>
      <c r="F126" s="50"/>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0"/>
      <c r="CA126" s="50"/>
      <c r="CB126" s="50"/>
      <c r="CC126" s="50"/>
      <c r="CD126" s="50"/>
      <c r="CE126" s="50"/>
      <c r="CF126" s="50"/>
      <c r="CG126" s="50"/>
      <c r="CH126" s="50"/>
      <c r="CI126" s="50"/>
      <c r="CJ126" s="50"/>
      <c r="CK126" s="50"/>
      <c r="CL126" s="50"/>
      <c r="CM126" s="50"/>
      <c r="CN126" s="50"/>
      <c r="CO126" s="50"/>
      <c r="CP126" s="50"/>
      <c r="CQ126" s="50"/>
      <c r="CR126" s="50"/>
      <c r="CS126" s="50"/>
      <c r="CT126" s="50"/>
      <c r="CU126" s="50"/>
      <c r="CV126" s="50"/>
      <c r="CW126" s="50"/>
      <c r="CX126" s="50"/>
      <c r="CY126" s="50"/>
      <c r="CZ126" s="391"/>
    </row>
    <row r="127" spans="2:104" x14ac:dyDescent="0.25">
      <c r="B127" s="389" t="s">
        <v>77</v>
      </c>
      <c r="C127" s="410"/>
      <c r="D127" s="50"/>
      <c r="E127" s="50"/>
      <c r="F127" s="50"/>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0"/>
      <c r="CA127" s="50"/>
      <c r="CB127" s="50"/>
      <c r="CC127" s="50"/>
      <c r="CD127" s="50"/>
      <c r="CE127" s="50"/>
      <c r="CF127" s="50"/>
      <c r="CG127" s="50"/>
      <c r="CH127" s="50"/>
      <c r="CI127" s="50"/>
      <c r="CJ127" s="50"/>
      <c r="CK127" s="50"/>
      <c r="CL127" s="50"/>
      <c r="CM127" s="50"/>
      <c r="CN127" s="50"/>
      <c r="CO127" s="50"/>
      <c r="CP127" s="50"/>
      <c r="CQ127" s="50"/>
      <c r="CR127" s="50"/>
      <c r="CS127" s="50"/>
      <c r="CT127" s="50"/>
      <c r="CU127" s="50"/>
      <c r="CV127" s="50"/>
      <c r="CW127" s="50"/>
      <c r="CX127" s="50"/>
      <c r="CY127" s="50"/>
      <c r="CZ127" s="391"/>
    </row>
    <row r="128" spans="2:104" x14ac:dyDescent="0.25">
      <c r="B128" s="393" t="s">
        <v>18</v>
      </c>
      <c r="C128" s="9" t="s">
        <v>1117</v>
      </c>
      <c r="D128" s="61">
        <f>IFERROR('Data Input - Option 5'!H84*INDEX('Energy Prices'!$F$26:$CJ$31,MATCH($B128,'Energy Prices'!$C$26:$C$31,0),MATCH(Calc_Option5!D$6,'Energy Prices'!$F$11:$CJ$11,0))/100000,0)</f>
        <v>0</v>
      </c>
      <c r="E128" s="61">
        <f>IFERROR('Data Input - Option 5'!I84*INDEX('Energy Prices'!$F$26:$CJ$31,MATCH($B128,'Energy Prices'!$C$26:$C$31,0),MATCH(Calc_Option5!E$6,'Energy Prices'!$F$11:$CJ$11,0))/100000,0)</f>
        <v>0</v>
      </c>
      <c r="F128" s="61">
        <f>IFERROR('Data Input - Option 5'!J84*INDEX('Energy Prices'!$F$26:$CJ$31,MATCH($B128,'Energy Prices'!$C$26:$C$31,0),MATCH(Calc_Option5!F$6,'Energy Prices'!$F$11:$CJ$11,0))/100000,0)</f>
        <v>0</v>
      </c>
      <c r="G128" s="61">
        <f>IFERROR('Data Input - Option 5'!K84*INDEX('Energy Prices'!$F$26:$CJ$31,MATCH($B128,'Energy Prices'!$C$26:$C$31,0),MATCH(Calc_Option5!G$6,'Energy Prices'!$F$11:$CJ$11,0))/100000,0)</f>
        <v>0</v>
      </c>
      <c r="H128" s="61">
        <f>IFERROR('Data Input - Option 5'!L84*INDEX('Energy Prices'!$F$26:$CJ$31,MATCH($B128,'Energy Prices'!$C$26:$C$31,0),MATCH(Calc_Option5!H$6,'Energy Prices'!$F$11:$CJ$11,0))/100000,0)</f>
        <v>0</v>
      </c>
      <c r="I128" s="61">
        <f>IFERROR('Data Input - Option 5'!M84*INDEX('Energy Prices'!$F$26:$CJ$31,MATCH($B128,'Energy Prices'!$C$26:$C$31,0),MATCH(Calc_Option5!I$6,'Energy Prices'!$F$11:$CJ$11,0))/100000,0)</f>
        <v>0</v>
      </c>
      <c r="J128" s="61">
        <f>IFERROR('Data Input - Option 5'!N84*INDEX('Energy Prices'!$F$26:$CJ$31,MATCH($B128,'Energy Prices'!$C$26:$C$31,0),MATCH(Calc_Option5!J$6,'Energy Prices'!$F$11:$CJ$11,0))/100000,0)</f>
        <v>0</v>
      </c>
      <c r="K128" s="61">
        <f>IFERROR('Data Input - Option 5'!O84*INDEX('Energy Prices'!$F$26:$CJ$31,MATCH($B128,'Energy Prices'!$C$26:$C$31,0),MATCH(Calc_Option5!K$6,'Energy Prices'!$F$11:$CJ$11,0))/100000,0)</f>
        <v>0</v>
      </c>
      <c r="L128" s="61">
        <f>IFERROR('Data Input - Option 5'!P84*INDEX('Energy Prices'!$F$26:$CJ$31,MATCH($B128,'Energy Prices'!$C$26:$C$31,0),MATCH(Calc_Option5!L$6,'Energy Prices'!$F$11:$CJ$11,0))/100000,0)</f>
        <v>0</v>
      </c>
      <c r="M128" s="61">
        <f>IFERROR('Data Input - Option 5'!Q84*INDEX('Energy Prices'!$F$26:$CJ$31,MATCH($B128,'Energy Prices'!$C$26:$C$31,0),MATCH(Calc_Option5!M$6,'Energy Prices'!$F$11:$CJ$11,0))/100000,0)</f>
        <v>0</v>
      </c>
      <c r="N128" s="61">
        <f>IFERROR('Data Input - Option 5'!R84*INDEX('Energy Prices'!$F$26:$CJ$31,MATCH($B128,'Energy Prices'!$C$26:$C$31,0),MATCH(Calc_Option5!N$6,'Energy Prices'!$F$11:$CJ$11,0))/100000,0)</f>
        <v>0</v>
      </c>
      <c r="O128" s="61">
        <f>IFERROR('Data Input - Option 5'!S84*INDEX('Energy Prices'!$F$26:$CJ$31,MATCH($B128,'Energy Prices'!$C$26:$C$31,0),MATCH(Calc_Option5!O$6,'Energy Prices'!$F$11:$CJ$11,0))/100000,0)</f>
        <v>0</v>
      </c>
      <c r="P128" s="61">
        <f>IFERROR('Data Input - Option 5'!T84*INDEX('Energy Prices'!$F$26:$CJ$31,MATCH($B128,'Energy Prices'!$C$26:$C$31,0),MATCH(Calc_Option5!P$6,'Energy Prices'!$F$11:$CJ$11,0))/100000,0)</f>
        <v>0</v>
      </c>
      <c r="Q128" s="61">
        <f>IFERROR('Data Input - Option 5'!U84*INDEX('Energy Prices'!$F$26:$CJ$31,MATCH($B128,'Energy Prices'!$C$26:$C$31,0),MATCH(Calc_Option5!Q$6,'Energy Prices'!$F$11:$CJ$11,0))/100000,0)</f>
        <v>0</v>
      </c>
      <c r="R128" s="61">
        <f>IFERROR('Data Input - Option 5'!V84*INDEX('Energy Prices'!$F$26:$CJ$31,MATCH($B128,'Energy Prices'!$C$26:$C$31,0),MATCH(Calc_Option5!R$6,'Energy Prices'!$F$11:$CJ$11,0))/100000,0)</f>
        <v>0</v>
      </c>
      <c r="S128" s="61">
        <f>IFERROR('Data Input - Option 5'!W84*INDEX('Energy Prices'!$F$26:$CJ$31,MATCH($B128,'Energy Prices'!$C$26:$C$31,0),MATCH(Calc_Option5!S$6,'Energy Prices'!$F$11:$CJ$11,0))/100000,0)</f>
        <v>0</v>
      </c>
      <c r="T128" s="61">
        <f>IFERROR('Data Input - Option 5'!X84*INDEX('Energy Prices'!$F$26:$CJ$31,MATCH($B128,'Energy Prices'!$C$26:$C$31,0),MATCH(Calc_Option5!T$6,'Energy Prices'!$F$11:$CJ$11,0))/100000,0)</f>
        <v>0</v>
      </c>
      <c r="U128" s="61">
        <f>IFERROR('Data Input - Option 5'!Y84*INDEX('Energy Prices'!$F$26:$CJ$31,MATCH($B128,'Energy Prices'!$C$26:$C$31,0),MATCH(Calc_Option5!U$6,'Energy Prices'!$F$11:$CJ$11,0))/100000,0)</f>
        <v>0</v>
      </c>
      <c r="V128" s="61">
        <f>IFERROR('Data Input - Option 5'!Z84*INDEX('Energy Prices'!$F$26:$CJ$31,MATCH($B128,'Energy Prices'!$C$26:$C$31,0),MATCH(Calc_Option5!V$6,'Energy Prices'!$F$11:$CJ$11,0))/100000,0)</f>
        <v>0</v>
      </c>
      <c r="W128" s="61">
        <f>IFERROR('Data Input - Option 5'!AA84*INDEX('Energy Prices'!$F$26:$CJ$31,MATCH($B128,'Energy Prices'!$C$26:$C$31,0),MATCH(Calc_Option5!W$6,'Energy Prices'!$F$11:$CJ$11,0))/100000,0)</f>
        <v>0</v>
      </c>
      <c r="X128" s="61">
        <f>IFERROR('Data Input - Option 5'!AB84*INDEX('Energy Prices'!$F$26:$CJ$31,MATCH($B128,'Energy Prices'!$C$26:$C$31,0),MATCH(Calc_Option5!X$6,'Energy Prices'!$F$11:$CJ$11,0))/100000,0)</f>
        <v>0</v>
      </c>
      <c r="Y128" s="61">
        <f>IFERROR('Data Input - Option 5'!AC84*INDEX('Energy Prices'!$F$26:$CJ$31,MATCH($B128,'Energy Prices'!$C$26:$C$31,0),MATCH(Calc_Option5!Y$6,'Energy Prices'!$F$11:$CJ$11,0))/100000,0)</f>
        <v>0</v>
      </c>
      <c r="Z128" s="61">
        <f>IFERROR('Data Input - Option 5'!AD84*INDEX('Energy Prices'!$F$26:$CJ$31,MATCH($B128,'Energy Prices'!$C$26:$C$31,0),MATCH(Calc_Option5!Z$6,'Energy Prices'!$F$11:$CJ$11,0))/100000,0)</f>
        <v>0</v>
      </c>
      <c r="AA128" s="61">
        <f>IFERROR('Data Input - Option 5'!AE84*INDEX('Energy Prices'!$F$26:$CJ$31,MATCH($B128,'Energy Prices'!$C$26:$C$31,0),MATCH(Calc_Option5!AA$6,'Energy Prices'!$F$11:$CJ$11,0))/100000,0)</f>
        <v>0</v>
      </c>
      <c r="AB128" s="61">
        <f>IFERROR('Data Input - Option 5'!AF84*INDEX('Energy Prices'!$F$26:$CJ$31,MATCH($B128,'Energy Prices'!$C$26:$C$31,0),MATCH(Calc_Option5!AB$6,'Energy Prices'!$F$11:$CJ$11,0))/100000,0)</f>
        <v>0</v>
      </c>
      <c r="AC128" s="61">
        <f>IFERROR('Data Input - Option 5'!AG84*INDEX('Energy Prices'!$F$26:$CJ$31,MATCH($B128,'Energy Prices'!$C$26:$C$31,0),MATCH(Calc_Option5!AC$6,'Energy Prices'!$F$11:$CJ$11,0))/100000,0)</f>
        <v>0</v>
      </c>
      <c r="AD128" s="61">
        <f>IFERROR('Data Input - Option 5'!AH84*INDEX('Energy Prices'!$F$26:$CJ$31,MATCH($B128,'Energy Prices'!$C$26:$C$31,0),MATCH(Calc_Option5!AD$6,'Energy Prices'!$F$11:$CJ$11,0))/100000,0)</f>
        <v>0</v>
      </c>
      <c r="AE128" s="61">
        <f>IFERROR('Data Input - Option 5'!AI84*INDEX('Energy Prices'!$F$26:$CJ$31,MATCH($B128,'Energy Prices'!$C$26:$C$31,0),MATCH(Calc_Option5!AE$6,'Energy Prices'!$F$11:$CJ$11,0))/100000,0)</f>
        <v>0</v>
      </c>
      <c r="AF128" s="61">
        <f>IFERROR('Data Input - Option 5'!AJ84*INDEX('Energy Prices'!$F$26:$CJ$31,MATCH($B128,'Energy Prices'!$C$26:$C$31,0),MATCH(Calc_Option5!AF$6,'Energy Prices'!$F$11:$CJ$11,0))/100000,0)</f>
        <v>0</v>
      </c>
      <c r="AG128" s="61">
        <f>IFERROR('Data Input - Option 5'!AK84*INDEX('Energy Prices'!$F$26:$CJ$31,MATCH($B128,'Energy Prices'!$C$26:$C$31,0),MATCH(Calc_Option5!AG$6,'Energy Prices'!$F$11:$CJ$11,0))/100000,0)</f>
        <v>0</v>
      </c>
      <c r="AH128" s="61">
        <f>IFERROR('Data Input - Option 5'!AL84*INDEX('Energy Prices'!$F$26:$CJ$31,MATCH($B128,'Energy Prices'!$C$26:$C$31,0),MATCH(Calc_Option5!AH$6,'Energy Prices'!$F$11:$CJ$11,0))/100000,0)</f>
        <v>0</v>
      </c>
      <c r="AI128" s="61">
        <f>IFERROR('Data Input - Option 5'!AM84*INDEX('Energy Prices'!$F$26:$CJ$31,MATCH($B128,'Energy Prices'!$C$26:$C$31,0),MATCH(Calc_Option5!AI$6,'Energy Prices'!$F$11:$CJ$11,0))/100000,0)</f>
        <v>0</v>
      </c>
      <c r="AJ128" s="61">
        <f>IFERROR('Data Input - Option 5'!AN84*INDEX('Energy Prices'!$F$26:$CJ$31,MATCH($B128,'Energy Prices'!$C$26:$C$31,0),MATCH(Calc_Option5!AJ$6,'Energy Prices'!$F$11:$CJ$11,0))/100000,0)</f>
        <v>0</v>
      </c>
      <c r="AK128" s="61">
        <f>IFERROR('Data Input - Option 5'!AO84*INDEX('Energy Prices'!$F$26:$CJ$31,MATCH($B128,'Energy Prices'!$C$26:$C$31,0),MATCH(Calc_Option5!AK$6,'Energy Prices'!$F$11:$CJ$11,0))/100000,0)</f>
        <v>0</v>
      </c>
      <c r="AL128" s="61">
        <f>IFERROR('Data Input - Option 5'!AP84*INDEX('Energy Prices'!$F$26:$CJ$31,MATCH($B128,'Energy Prices'!$C$26:$C$31,0),MATCH(Calc_Option5!AL$6,'Energy Prices'!$F$11:$CJ$11,0))/100000,0)</f>
        <v>0</v>
      </c>
      <c r="AM128" s="61">
        <f>IFERROR('Data Input - Option 5'!AQ84*INDEX('Energy Prices'!$F$26:$CJ$31,MATCH($B128,'Energy Prices'!$C$26:$C$31,0),MATCH(Calc_Option5!AM$6,'Energy Prices'!$F$11:$CJ$11,0))/100000,0)</f>
        <v>0</v>
      </c>
      <c r="AN128" s="61">
        <f>IFERROR('Data Input - Option 5'!AR84*INDEX('Energy Prices'!$F$26:$CJ$31,MATCH($B128,'Energy Prices'!$C$26:$C$31,0),MATCH(Calc_Option5!AN$6,'Energy Prices'!$F$11:$CJ$11,0))/100000,0)</f>
        <v>0</v>
      </c>
      <c r="AO128" s="61">
        <f>IFERROR('Data Input - Option 5'!AS84*INDEX('Energy Prices'!$F$26:$CJ$31,MATCH($B128,'Energy Prices'!$C$26:$C$31,0),MATCH(Calc_Option5!AO$6,'Energy Prices'!$F$11:$CJ$11,0))/100000,0)</f>
        <v>0</v>
      </c>
      <c r="AP128" s="61">
        <f>IFERROR('Data Input - Option 5'!AT84*INDEX('Energy Prices'!$F$26:$CJ$31,MATCH($B128,'Energy Prices'!$C$26:$C$31,0),MATCH(Calc_Option5!AP$6,'Energy Prices'!$F$11:$CJ$11,0))/100000,0)</f>
        <v>0</v>
      </c>
      <c r="AQ128" s="61">
        <f>IFERROR('Data Input - Option 5'!AU84*INDEX('Energy Prices'!$F$26:$CJ$31,MATCH($B128,'Energy Prices'!$C$26:$C$31,0),MATCH(Calc_Option5!AQ$6,'Energy Prices'!$F$11:$CJ$11,0))/100000,0)</f>
        <v>0</v>
      </c>
      <c r="AR128" s="61">
        <f>IFERROR('Data Input - Option 5'!AV84*INDEX('Energy Prices'!$F$26:$CJ$31,MATCH($B128,'Energy Prices'!$C$26:$C$31,0),MATCH(Calc_Option5!AR$6,'Energy Prices'!$F$11:$CJ$11,0))/100000,0)</f>
        <v>0</v>
      </c>
      <c r="AS128" s="61">
        <f>IFERROR('Data Input - Option 5'!AW84*INDEX('Energy Prices'!$F$26:$CJ$31,MATCH($B128,'Energy Prices'!$C$26:$C$31,0),MATCH(Calc_Option5!AS$6,'Energy Prices'!$F$11:$CJ$11,0))/100000,0)</f>
        <v>0</v>
      </c>
      <c r="AT128" s="61">
        <f>IFERROR('Data Input - Option 5'!AX84*INDEX('Energy Prices'!$F$26:$CJ$31,MATCH($B128,'Energy Prices'!$C$26:$C$31,0),MATCH(Calc_Option5!AT$6,'Energy Prices'!$F$11:$CJ$11,0))/100000,0)</f>
        <v>0</v>
      </c>
      <c r="AU128" s="61">
        <f>IFERROR('Data Input - Option 5'!AY84*INDEX('Energy Prices'!$F$26:$CJ$31,MATCH($B128,'Energy Prices'!$C$26:$C$31,0),MATCH(Calc_Option5!AU$6,'Energy Prices'!$F$11:$CJ$11,0))/100000,0)</f>
        <v>0</v>
      </c>
      <c r="AV128" s="61">
        <f>IFERROR('Data Input - Option 5'!AZ84*INDEX('Energy Prices'!$F$26:$CJ$31,MATCH($B128,'Energy Prices'!$C$26:$C$31,0),MATCH(Calc_Option5!AV$6,'Energy Prices'!$F$11:$CJ$11,0))/100000,0)</f>
        <v>0</v>
      </c>
      <c r="AW128" s="61">
        <f>IFERROR('Data Input - Option 5'!BA84*INDEX('Energy Prices'!$F$26:$CJ$31,MATCH($B128,'Energy Prices'!$C$26:$C$31,0),MATCH(Calc_Option5!AW$6,'Energy Prices'!$F$11:$CJ$11,0))/100000,0)</f>
        <v>0</v>
      </c>
      <c r="AX128" s="61">
        <f>IFERROR('Data Input - Option 5'!BB84*INDEX('Energy Prices'!$F$26:$CJ$31,MATCH($B128,'Energy Prices'!$C$26:$C$31,0),MATCH(Calc_Option5!AX$6,'Energy Prices'!$F$11:$CJ$11,0))/100000,0)</f>
        <v>0</v>
      </c>
      <c r="AY128" s="61">
        <f>IFERROR('Data Input - Option 5'!BC84*INDEX('Energy Prices'!$F$26:$CJ$31,MATCH($B128,'Energy Prices'!$C$26:$C$31,0),MATCH(Calc_Option5!AY$6,'Energy Prices'!$F$11:$CJ$11,0))/100000,0)</f>
        <v>0</v>
      </c>
      <c r="AZ128" s="61">
        <f>IFERROR('Data Input - Option 5'!BD84*INDEX('Energy Prices'!$F$26:$CJ$31,MATCH($B128,'Energy Prices'!$C$26:$C$31,0),MATCH(Calc_Option5!AZ$6,'Energy Prices'!$F$11:$CJ$11,0))/100000,0)</f>
        <v>0</v>
      </c>
      <c r="BA128" s="61">
        <f>IFERROR('Data Input - Option 5'!BE84*INDEX('Energy Prices'!$F$26:$CJ$31,MATCH($B128,'Energy Prices'!$C$26:$C$31,0),MATCH(Calc_Option5!BA$6,'Energy Prices'!$F$11:$CJ$11,0))/100000,0)</f>
        <v>0</v>
      </c>
      <c r="BB128" s="61">
        <f>IFERROR('Data Input - Option 5'!BF84*INDEX('Energy Prices'!$F$26:$CJ$31,MATCH($B128,'Energy Prices'!$C$26:$C$31,0),MATCH(Calc_Option5!BB$6,'Energy Prices'!$F$11:$CJ$11,0))/100000,0)</f>
        <v>0</v>
      </c>
      <c r="BC128" s="61">
        <f>IFERROR('Data Input - Option 5'!BG84*INDEX('Energy Prices'!$F$26:$CJ$31,MATCH($B128,'Energy Prices'!$C$26:$C$31,0),MATCH(Calc_Option5!BC$6,'Energy Prices'!$F$11:$CJ$11,0))/100000,0)</f>
        <v>0</v>
      </c>
      <c r="BD128" s="61">
        <f>IFERROR('Data Input - Option 5'!BH84*INDEX('Energy Prices'!$F$26:$CJ$31,MATCH($B128,'Energy Prices'!$C$26:$C$31,0),MATCH(Calc_Option5!BD$6,'Energy Prices'!$F$11:$CJ$11,0))/100000,0)</f>
        <v>0</v>
      </c>
      <c r="BE128" s="61">
        <f>IFERROR('Data Input - Option 5'!BI84*INDEX('Energy Prices'!$F$26:$CJ$31,MATCH($B128,'Energy Prices'!$C$26:$C$31,0),MATCH(Calc_Option5!BE$6,'Energy Prices'!$F$11:$CJ$11,0))/100000,0)</f>
        <v>0</v>
      </c>
      <c r="BF128" s="61">
        <f>IFERROR('Data Input - Option 5'!BJ84*INDEX('Energy Prices'!$F$26:$CJ$31,MATCH($B128,'Energy Prices'!$C$26:$C$31,0),MATCH(Calc_Option5!BF$6,'Energy Prices'!$F$11:$CJ$11,0))/100000,0)</f>
        <v>0</v>
      </c>
      <c r="BG128" s="61">
        <f>IFERROR('Data Input - Option 5'!BK84*INDEX('Energy Prices'!$F$26:$CJ$31,MATCH($B128,'Energy Prices'!$C$26:$C$31,0),MATCH(Calc_Option5!BG$6,'Energy Prices'!$F$11:$CJ$11,0))/100000,0)</f>
        <v>0</v>
      </c>
      <c r="BH128" s="61">
        <f>IFERROR('Data Input - Option 5'!BL84*INDEX('Energy Prices'!$F$26:$CJ$31,MATCH($B128,'Energy Prices'!$C$26:$C$31,0),MATCH(Calc_Option5!BH$6,'Energy Prices'!$F$11:$CJ$11,0))/100000,0)</f>
        <v>0</v>
      </c>
      <c r="BI128" s="61">
        <f>IFERROR('Data Input - Option 5'!BM84*INDEX('Energy Prices'!$F$26:$CJ$31,MATCH($B128,'Energy Prices'!$C$26:$C$31,0),MATCH(Calc_Option5!BI$6,'Energy Prices'!$F$11:$CJ$11,0))/100000,0)</f>
        <v>0</v>
      </c>
      <c r="BJ128" s="61">
        <f>IFERROR('Data Input - Option 5'!BN84*INDEX('Energy Prices'!$F$26:$CJ$31,MATCH($B128,'Energy Prices'!$C$26:$C$31,0),MATCH(Calc_Option5!BJ$6,'Energy Prices'!$F$11:$CJ$11,0))/100000,0)</f>
        <v>0</v>
      </c>
      <c r="BK128" s="61">
        <f>IFERROR('Data Input - Option 5'!BO84*INDEX('Energy Prices'!$F$26:$CJ$31,MATCH($B128,'Energy Prices'!$C$26:$C$31,0),MATCH(Calc_Option5!BK$6,'Energy Prices'!$F$11:$CJ$11,0))/100000,0)</f>
        <v>0</v>
      </c>
      <c r="BL128" s="61">
        <f>IFERROR('Data Input - Option 5'!BP84*INDEX('Energy Prices'!$F$26:$CJ$31,MATCH($B128,'Energy Prices'!$C$26:$C$31,0),MATCH(Calc_Option5!BL$6,'Energy Prices'!$F$11:$CJ$11,0))/100000,0)</f>
        <v>0</v>
      </c>
      <c r="BM128" s="61">
        <f>IFERROR('Data Input - Option 5'!BQ84*INDEX('Energy Prices'!$F$26:$CJ$31,MATCH($B128,'Energy Prices'!$C$26:$C$31,0),MATCH(Calc_Option5!BM$6,'Energy Prices'!$F$11:$CJ$11,0))/100000,0)</f>
        <v>0</v>
      </c>
      <c r="BN128" s="61">
        <f>IFERROR('Data Input - Option 5'!BR84*INDEX('Energy Prices'!$F$26:$CJ$31,MATCH($B128,'Energy Prices'!$C$26:$C$31,0),MATCH(Calc_Option5!BN$6,'Energy Prices'!$F$11:$CJ$11,0))/100000,0)</f>
        <v>0</v>
      </c>
      <c r="BO128" s="61">
        <f>IFERROR('Data Input - Option 5'!BS84*INDEX('Energy Prices'!$F$26:$CJ$31,MATCH($B128,'Energy Prices'!$C$26:$C$31,0),MATCH(Calc_Option5!BO$6,'Energy Prices'!$F$11:$CJ$11,0))/100000,0)</f>
        <v>0</v>
      </c>
      <c r="BP128" s="61">
        <f>IFERROR('Data Input - Option 5'!BT84*INDEX('Energy Prices'!$F$26:$CJ$31,MATCH($B128,'Energy Prices'!$C$26:$C$31,0),MATCH(Calc_Option5!BP$6,'Energy Prices'!$F$11:$CJ$11,0))/100000,0)</f>
        <v>0</v>
      </c>
      <c r="BQ128" s="61">
        <f>IFERROR('Data Input - Option 5'!BU84*INDEX('Energy Prices'!$F$26:$CJ$31,MATCH($B128,'Energy Prices'!$C$26:$C$31,0),MATCH(Calc_Option5!BQ$6,'Energy Prices'!$F$11:$CJ$11,0))/100000,0)</f>
        <v>0</v>
      </c>
      <c r="BR128" s="61">
        <f>IFERROR('Data Input - Option 5'!BV84*INDEX('Energy Prices'!$F$26:$CJ$31,MATCH($B128,'Energy Prices'!$C$26:$C$31,0),MATCH(Calc_Option5!BR$6,'Energy Prices'!$F$11:$CJ$11,0))/100000,0)</f>
        <v>0</v>
      </c>
      <c r="BS128" s="61">
        <f>IFERROR('Data Input - Option 5'!BW84*INDEX('Energy Prices'!$F$26:$CJ$31,MATCH($B128,'Energy Prices'!$C$26:$C$31,0),MATCH(Calc_Option5!BS$6,'Energy Prices'!$F$11:$CJ$11,0))/100000,0)</f>
        <v>0</v>
      </c>
      <c r="BT128" s="61">
        <f>IFERROR('Data Input - Option 5'!BX84*INDEX('Energy Prices'!$F$26:$CJ$31,MATCH($B128,'Energy Prices'!$C$26:$C$31,0),MATCH(Calc_Option5!BT$6,'Energy Prices'!$F$11:$CJ$11,0))/100000,0)</f>
        <v>0</v>
      </c>
      <c r="BU128" s="61">
        <f>IFERROR('Data Input - Option 5'!BY84*INDEX('Energy Prices'!$F$26:$CJ$31,MATCH($B128,'Energy Prices'!$C$26:$C$31,0),MATCH(Calc_Option5!BU$6,'Energy Prices'!$F$11:$CJ$11,0))/100000,0)</f>
        <v>0</v>
      </c>
      <c r="BV128" s="61">
        <f>IFERROR('Data Input - Option 5'!BZ84*INDEX('Energy Prices'!$F$26:$CJ$31,MATCH($B128,'Energy Prices'!$C$26:$C$31,0),MATCH(Calc_Option5!BV$6,'Energy Prices'!$F$11:$CJ$11,0))/100000,0)</f>
        <v>0</v>
      </c>
      <c r="BW128" s="61">
        <f>IFERROR('Data Input - Option 5'!CA84*INDEX('Energy Prices'!$F$26:$CJ$31,MATCH($B128,'Energy Prices'!$C$26:$C$31,0),MATCH(Calc_Option5!BW$6,'Energy Prices'!$F$11:$CJ$11,0))/100000,0)</f>
        <v>0</v>
      </c>
      <c r="BX128" s="61">
        <f>IFERROR('Data Input - Option 5'!CB84*INDEX('Energy Prices'!$F$26:$CJ$31,MATCH($B128,'Energy Prices'!$C$26:$C$31,0),MATCH(Calc_Option5!BX$6,'Energy Prices'!$F$11:$CJ$11,0))/100000,0)</f>
        <v>0</v>
      </c>
      <c r="BY128" s="61">
        <f>IFERROR('Data Input - Option 5'!CC84*INDEX('Energy Prices'!$F$26:$CJ$31,MATCH($B128,'Energy Prices'!$C$26:$C$31,0),MATCH(Calc_Option5!BY$6,'Energy Prices'!$F$11:$CJ$11,0))/100000,0)</f>
        <v>0</v>
      </c>
      <c r="BZ128" s="61">
        <f>IFERROR('Data Input - Option 5'!CD84*INDEX('Energy Prices'!$F$26:$CJ$31,MATCH($B128,'Energy Prices'!$C$26:$C$31,0),MATCH(Calc_Option5!BZ$6,'Energy Prices'!$F$11:$CJ$11,0))/100000,0)</f>
        <v>0</v>
      </c>
      <c r="CA128" s="61">
        <f>IFERROR('Data Input - Option 5'!CE84*INDEX('Energy Prices'!$F$26:$CJ$31,MATCH($B128,'Energy Prices'!$C$26:$C$31,0),MATCH(Calc_Option5!CA$6,'Energy Prices'!$F$11:$CJ$11,0))/100000,0)</f>
        <v>0</v>
      </c>
      <c r="CB128" s="61">
        <f>IFERROR('Data Input - Option 5'!CF84*INDEX('Energy Prices'!$F$26:$CJ$31,MATCH($B128,'Energy Prices'!$C$26:$C$31,0),MATCH(Calc_Option5!CB$6,'Energy Prices'!$F$11:$CJ$11,0))/100000,0)</f>
        <v>0</v>
      </c>
      <c r="CC128" s="61">
        <f>IFERROR('Data Input - Option 5'!CG84*INDEX('Energy Prices'!$F$26:$CJ$31,MATCH($B128,'Energy Prices'!$C$26:$C$31,0),MATCH(Calc_Option5!CC$6,'Energy Prices'!$F$11:$CJ$11,0))/100000,0)</f>
        <v>0</v>
      </c>
      <c r="CD128" s="61">
        <f>IFERROR('Data Input - Option 5'!CH84*INDEX('Energy Prices'!$F$26:$CJ$31,MATCH($B128,'Energy Prices'!$C$26:$C$31,0),MATCH(Calc_Option5!CD$6,'Energy Prices'!$F$11:$CJ$11,0))/100000,0)</f>
        <v>0</v>
      </c>
      <c r="CE128" s="61">
        <f>IFERROR('Data Input - Option 5'!CI84*INDEX('Energy Prices'!$F$26:$CJ$31,MATCH($B128,'Energy Prices'!$C$26:$C$31,0),MATCH(Calc_Option5!CE$6,'Energy Prices'!$F$11:$CJ$11,0))/100000,0)</f>
        <v>0</v>
      </c>
      <c r="CF128" s="61">
        <f>IFERROR('Data Input - Option 5'!CJ84*INDEX('Energy Prices'!$F$26:$CJ$31,MATCH($B128,'Energy Prices'!$C$26:$C$31,0),MATCH(Calc_Option5!CF$6,'Energy Prices'!$F$11:$CJ$11,0))/100000,0)</f>
        <v>0</v>
      </c>
      <c r="CG128" s="61">
        <f>IFERROR('Data Input - Option 5'!CK84*INDEX('Energy Prices'!$F$26:$CJ$31,MATCH($B128,'Energy Prices'!$C$26:$C$31,0),MATCH(Calc_Option5!CG$6,'Energy Prices'!$F$11:$CJ$11,0))/100000,0)</f>
        <v>0</v>
      </c>
      <c r="CH128" s="61">
        <f>IFERROR('Data Input - Option 5'!CL84*INDEX('Energy Prices'!$F$26:$CJ$31,MATCH($B128,'Energy Prices'!$C$26:$C$31,0),MATCH(Calc_Option5!CH$6,'Energy Prices'!$F$11:$CJ$11,0))/100000,0)</f>
        <v>0</v>
      </c>
      <c r="CI128" s="61">
        <f>IFERROR('Data Input - Option 5'!CM84*INDEX('Energy Prices'!$F$26:$CJ$31,MATCH($B128,'Energy Prices'!$C$26:$C$31,0),MATCH(Calc_Option5!CI$6,'Energy Prices'!$F$11:$CJ$11,0))/100000,0)</f>
        <v>0</v>
      </c>
      <c r="CJ128" s="61">
        <f>IFERROR('Data Input - Option 5'!CN84*INDEX('Energy Prices'!$F$26:$CJ$31,MATCH($B128,'Energy Prices'!$C$26:$C$31,0),MATCH(Calc_Option5!CJ$6,'Energy Prices'!$F$11:$CJ$11,0))/100000,0)</f>
        <v>0</v>
      </c>
      <c r="CK128" s="61">
        <f>IFERROR('Data Input - Option 5'!CO84*INDEX('Energy Prices'!$F$26:$CJ$31,MATCH($B128,'Energy Prices'!$C$26:$C$31,0),MATCH(Calc_Option5!CK$6,'Energy Prices'!$F$11:$CJ$11,0))/100000,0)</f>
        <v>0</v>
      </c>
      <c r="CL128" s="61">
        <f>IFERROR('Data Input - Option 5'!CP84*INDEX('Energy Prices'!$F$26:$CJ$31,MATCH($B128,'Energy Prices'!$C$26:$C$31,0),MATCH(Calc_Option5!CL$6,'Energy Prices'!$F$11:$CJ$11,0))/100000,0)</f>
        <v>0</v>
      </c>
      <c r="CM128" s="61">
        <f>IFERROR('Data Input - Option 5'!CQ84*INDEX('Energy Prices'!$F$26:$CJ$31,MATCH($B128,'Energy Prices'!$C$26:$C$31,0),MATCH(Calc_Option5!CM$6,'Energy Prices'!$F$11:$CJ$11,0))/100000,0)</f>
        <v>0</v>
      </c>
      <c r="CN128" s="61">
        <f>IFERROR('Data Input - Option 5'!CR84*INDEX('Energy Prices'!$F$26:$CJ$31,MATCH($B128,'Energy Prices'!$C$26:$C$31,0),MATCH(Calc_Option5!CN$6,'Energy Prices'!$F$11:$CJ$11,0))/100000,0)</f>
        <v>0</v>
      </c>
      <c r="CO128" s="61">
        <f>IFERROR('Data Input - Option 5'!CS84*INDEX('Energy Prices'!$F$26:$CJ$31,MATCH($B128,'Energy Prices'!$C$26:$C$31,0),MATCH(Calc_Option5!CO$6,'Energy Prices'!$F$11:$CJ$11,0))/100000,0)</f>
        <v>0</v>
      </c>
      <c r="CP128" s="61">
        <f>IFERROR('Data Input - Option 5'!CT84*INDEX('Energy Prices'!$F$26:$CJ$31,MATCH($B128,'Energy Prices'!$C$26:$C$31,0),MATCH(Calc_Option5!CP$6,'Energy Prices'!$F$11:$CJ$11,0))/100000,0)</f>
        <v>0</v>
      </c>
      <c r="CQ128" s="61">
        <f>IFERROR('Data Input - Option 5'!CU84*INDEX('Energy Prices'!$F$26:$CJ$31,MATCH($B128,'Energy Prices'!$C$26:$C$31,0),MATCH(Calc_Option5!CQ$6,'Energy Prices'!$F$11:$CJ$11,0))/100000,0)</f>
        <v>0</v>
      </c>
      <c r="CR128" s="61">
        <f>IFERROR('Data Input - Option 5'!CV84*INDEX('Energy Prices'!$F$26:$CJ$31,MATCH($B128,'Energy Prices'!$C$26:$C$31,0),MATCH(Calc_Option5!CR$6,'Energy Prices'!$F$11:$CJ$11,0))/100000,0)</f>
        <v>0</v>
      </c>
      <c r="CS128" s="61">
        <f>IFERROR('Data Input - Option 5'!CW84*INDEX('Energy Prices'!$F$26:$CJ$31,MATCH($B128,'Energy Prices'!$C$26:$C$31,0),MATCH(Calc_Option5!CS$6,'Energy Prices'!$F$11:$CJ$11,0))/100000,0)</f>
        <v>0</v>
      </c>
      <c r="CT128" s="61">
        <f>IFERROR('Data Input - Option 5'!CX84*INDEX('Energy Prices'!$F$26:$CJ$31,MATCH($B128,'Energy Prices'!$C$26:$C$31,0),MATCH(Calc_Option5!CT$6,'Energy Prices'!$F$11:$CJ$11,0))/100000,0)</f>
        <v>0</v>
      </c>
      <c r="CU128" s="61">
        <f>IFERROR('Data Input - Option 5'!CY84*INDEX('Energy Prices'!$F$26:$CJ$31,MATCH($B128,'Energy Prices'!$C$26:$C$31,0),MATCH(Calc_Option5!CU$6,'Energy Prices'!$F$11:$CJ$11,0))/100000,0)</f>
        <v>0</v>
      </c>
      <c r="CV128" s="61">
        <f>IFERROR('Data Input - Option 5'!CZ84*INDEX('Energy Prices'!$F$26:$CJ$31,MATCH($B128,'Energy Prices'!$C$26:$C$31,0),MATCH(Calc_Option5!CV$6,'Energy Prices'!$F$11:$CJ$11,0))/100000,0)</f>
        <v>0</v>
      </c>
      <c r="CW128" s="61">
        <f>IFERROR('Data Input - Option 5'!DA84*INDEX('Energy Prices'!$F$26:$CJ$31,MATCH($B128,'Energy Prices'!$C$26:$C$31,0),MATCH(Calc_Option5!CW$6,'Energy Prices'!$F$11:$CJ$11,0))/100000,0)</f>
        <v>0</v>
      </c>
      <c r="CX128" s="61">
        <f>IFERROR('Data Input - Option 5'!DB84*INDEX('Energy Prices'!$F$26:$CJ$31,MATCH($B128,'Energy Prices'!$C$26:$C$31,0),MATCH(Calc_Option5!CX$6,'Energy Prices'!$F$11:$CJ$11,0))/100000,0)</f>
        <v>0</v>
      </c>
      <c r="CY128" s="61">
        <f>IFERROR('Data Input - Option 5'!DC84*INDEX('Energy Prices'!$F$26:$CJ$31,MATCH($B128,'Energy Prices'!$C$26:$C$31,0),MATCH(Calc_Option5!CY$6,'Energy Prices'!$F$11:$CJ$11,0))/100000,0)</f>
        <v>0</v>
      </c>
      <c r="CZ128" s="391"/>
    </row>
    <row r="129" spans="2:104" x14ac:dyDescent="0.25">
      <c r="B129" s="393" t="s">
        <v>114</v>
      </c>
      <c r="C129" s="9" t="s">
        <v>1117</v>
      </c>
      <c r="D129" s="61">
        <f>IFERROR('Data Input - Option 5'!H85*INDEX('Energy Prices'!$F$26:$CJ$31,MATCH($B129,'Energy Prices'!$C$26:$C$31,0),MATCH(Calc_Option5!D$6,'Energy Prices'!$F$11:$CJ$11,0))/100000,0)</f>
        <v>0</v>
      </c>
      <c r="E129" s="61">
        <f>IFERROR('Data Input - Option 5'!I85*INDEX('Energy Prices'!$F$26:$CJ$31,MATCH($B129,'Energy Prices'!$C$26:$C$31,0),MATCH(Calc_Option5!E$6,'Energy Prices'!$F$11:$CJ$11,0))/100000,0)</f>
        <v>0</v>
      </c>
      <c r="F129" s="61">
        <f>IFERROR('Data Input - Option 5'!J85*INDEX('Energy Prices'!$F$26:$CJ$31,MATCH($B129,'Energy Prices'!$C$26:$C$31,0),MATCH(Calc_Option5!F$6,'Energy Prices'!$F$11:$CJ$11,0))/100000,0)</f>
        <v>0</v>
      </c>
      <c r="G129" s="61">
        <f>IFERROR('Data Input - Option 5'!K85*INDEX('Energy Prices'!$F$26:$CJ$31,MATCH($B129,'Energy Prices'!$C$26:$C$31,0),MATCH(Calc_Option5!G$6,'Energy Prices'!$F$11:$CJ$11,0))/100000,0)</f>
        <v>0</v>
      </c>
      <c r="H129" s="61">
        <f>IFERROR('Data Input - Option 5'!L85*INDEX('Energy Prices'!$F$26:$CJ$31,MATCH($B129,'Energy Prices'!$C$26:$C$31,0),MATCH(Calc_Option5!H$6,'Energy Prices'!$F$11:$CJ$11,0))/100000,0)</f>
        <v>0</v>
      </c>
      <c r="I129" s="61">
        <f>IFERROR('Data Input - Option 5'!M85*INDEX('Energy Prices'!$F$26:$CJ$31,MATCH($B129,'Energy Prices'!$C$26:$C$31,0),MATCH(Calc_Option5!I$6,'Energy Prices'!$F$11:$CJ$11,0))/100000,0)</f>
        <v>0</v>
      </c>
      <c r="J129" s="61">
        <f>IFERROR('Data Input - Option 5'!N85*INDEX('Energy Prices'!$F$26:$CJ$31,MATCH($B129,'Energy Prices'!$C$26:$C$31,0),MATCH(Calc_Option5!J$6,'Energy Prices'!$F$11:$CJ$11,0))/100000,0)</f>
        <v>0</v>
      </c>
      <c r="K129" s="61">
        <f>IFERROR('Data Input - Option 5'!O85*INDEX('Energy Prices'!$F$26:$CJ$31,MATCH($B129,'Energy Prices'!$C$26:$C$31,0),MATCH(Calc_Option5!K$6,'Energy Prices'!$F$11:$CJ$11,0))/100000,0)</f>
        <v>0</v>
      </c>
      <c r="L129" s="61">
        <f>IFERROR('Data Input - Option 5'!P85*INDEX('Energy Prices'!$F$26:$CJ$31,MATCH($B129,'Energy Prices'!$C$26:$C$31,0),MATCH(Calc_Option5!L$6,'Energy Prices'!$F$11:$CJ$11,0))/100000,0)</f>
        <v>0</v>
      </c>
      <c r="M129" s="61">
        <f>IFERROR('Data Input - Option 5'!Q85*INDEX('Energy Prices'!$F$26:$CJ$31,MATCH($B129,'Energy Prices'!$C$26:$C$31,0),MATCH(Calc_Option5!M$6,'Energy Prices'!$F$11:$CJ$11,0))/100000,0)</f>
        <v>0</v>
      </c>
      <c r="N129" s="61">
        <f>IFERROR('Data Input - Option 5'!R85*INDEX('Energy Prices'!$F$26:$CJ$31,MATCH($B129,'Energy Prices'!$C$26:$C$31,0),MATCH(Calc_Option5!N$6,'Energy Prices'!$F$11:$CJ$11,0))/100000,0)</f>
        <v>0</v>
      </c>
      <c r="O129" s="61">
        <f>IFERROR('Data Input - Option 5'!S85*INDEX('Energy Prices'!$F$26:$CJ$31,MATCH($B129,'Energy Prices'!$C$26:$C$31,0),MATCH(Calc_Option5!O$6,'Energy Prices'!$F$11:$CJ$11,0))/100000,0)</f>
        <v>0</v>
      </c>
      <c r="P129" s="61">
        <f>IFERROR('Data Input - Option 5'!T85*INDEX('Energy Prices'!$F$26:$CJ$31,MATCH($B129,'Energy Prices'!$C$26:$C$31,0),MATCH(Calc_Option5!P$6,'Energy Prices'!$F$11:$CJ$11,0))/100000,0)</f>
        <v>0</v>
      </c>
      <c r="Q129" s="61">
        <f>IFERROR('Data Input - Option 5'!U85*INDEX('Energy Prices'!$F$26:$CJ$31,MATCH($B129,'Energy Prices'!$C$26:$C$31,0),MATCH(Calc_Option5!Q$6,'Energy Prices'!$F$11:$CJ$11,0))/100000,0)</f>
        <v>0</v>
      </c>
      <c r="R129" s="61">
        <f>IFERROR('Data Input - Option 5'!V85*INDEX('Energy Prices'!$F$26:$CJ$31,MATCH($B129,'Energy Prices'!$C$26:$C$31,0),MATCH(Calc_Option5!R$6,'Energy Prices'!$F$11:$CJ$11,0))/100000,0)</f>
        <v>0</v>
      </c>
      <c r="S129" s="61">
        <f>IFERROR('Data Input - Option 5'!W85*INDEX('Energy Prices'!$F$26:$CJ$31,MATCH($B129,'Energy Prices'!$C$26:$C$31,0),MATCH(Calc_Option5!S$6,'Energy Prices'!$F$11:$CJ$11,0))/100000,0)</f>
        <v>0</v>
      </c>
      <c r="T129" s="61">
        <f>IFERROR('Data Input - Option 5'!X85*INDEX('Energy Prices'!$F$26:$CJ$31,MATCH($B129,'Energy Prices'!$C$26:$C$31,0),MATCH(Calc_Option5!T$6,'Energy Prices'!$F$11:$CJ$11,0))/100000,0)</f>
        <v>0</v>
      </c>
      <c r="U129" s="61">
        <f>IFERROR('Data Input - Option 5'!Y85*INDEX('Energy Prices'!$F$26:$CJ$31,MATCH($B129,'Energy Prices'!$C$26:$C$31,0),MATCH(Calc_Option5!U$6,'Energy Prices'!$F$11:$CJ$11,0))/100000,0)</f>
        <v>0</v>
      </c>
      <c r="V129" s="61">
        <f>IFERROR('Data Input - Option 5'!Z85*INDEX('Energy Prices'!$F$26:$CJ$31,MATCH($B129,'Energy Prices'!$C$26:$C$31,0),MATCH(Calc_Option5!V$6,'Energy Prices'!$F$11:$CJ$11,0))/100000,0)</f>
        <v>0</v>
      </c>
      <c r="W129" s="61">
        <f>IFERROR('Data Input - Option 5'!AA85*INDEX('Energy Prices'!$F$26:$CJ$31,MATCH($B129,'Energy Prices'!$C$26:$C$31,0),MATCH(Calc_Option5!W$6,'Energy Prices'!$F$11:$CJ$11,0))/100000,0)</f>
        <v>0</v>
      </c>
      <c r="X129" s="61">
        <f>IFERROR('Data Input - Option 5'!AB85*INDEX('Energy Prices'!$F$26:$CJ$31,MATCH($B129,'Energy Prices'!$C$26:$C$31,0),MATCH(Calc_Option5!X$6,'Energy Prices'!$F$11:$CJ$11,0))/100000,0)</f>
        <v>0</v>
      </c>
      <c r="Y129" s="61">
        <f>IFERROR('Data Input - Option 5'!AC85*INDEX('Energy Prices'!$F$26:$CJ$31,MATCH($B129,'Energy Prices'!$C$26:$C$31,0),MATCH(Calc_Option5!Y$6,'Energy Prices'!$F$11:$CJ$11,0))/100000,0)</f>
        <v>0</v>
      </c>
      <c r="Z129" s="61">
        <f>IFERROR('Data Input - Option 5'!AD85*INDEX('Energy Prices'!$F$26:$CJ$31,MATCH($B129,'Energy Prices'!$C$26:$C$31,0),MATCH(Calc_Option5!Z$6,'Energy Prices'!$F$11:$CJ$11,0))/100000,0)</f>
        <v>0</v>
      </c>
      <c r="AA129" s="61">
        <f>IFERROR('Data Input - Option 5'!AE85*INDEX('Energy Prices'!$F$26:$CJ$31,MATCH($B129,'Energy Prices'!$C$26:$C$31,0),MATCH(Calc_Option5!AA$6,'Energy Prices'!$F$11:$CJ$11,0))/100000,0)</f>
        <v>0</v>
      </c>
      <c r="AB129" s="61">
        <f>IFERROR('Data Input - Option 5'!AF85*INDEX('Energy Prices'!$F$26:$CJ$31,MATCH($B129,'Energy Prices'!$C$26:$C$31,0),MATCH(Calc_Option5!AB$6,'Energy Prices'!$F$11:$CJ$11,0))/100000,0)</f>
        <v>0</v>
      </c>
      <c r="AC129" s="61">
        <f>IFERROR('Data Input - Option 5'!AG85*INDEX('Energy Prices'!$F$26:$CJ$31,MATCH($B129,'Energy Prices'!$C$26:$C$31,0),MATCH(Calc_Option5!AC$6,'Energy Prices'!$F$11:$CJ$11,0))/100000,0)</f>
        <v>0</v>
      </c>
      <c r="AD129" s="61">
        <f>IFERROR('Data Input - Option 5'!AH85*INDEX('Energy Prices'!$F$26:$CJ$31,MATCH($B129,'Energy Prices'!$C$26:$C$31,0),MATCH(Calc_Option5!AD$6,'Energy Prices'!$F$11:$CJ$11,0))/100000,0)</f>
        <v>0</v>
      </c>
      <c r="AE129" s="61">
        <f>IFERROR('Data Input - Option 5'!AI85*INDEX('Energy Prices'!$F$26:$CJ$31,MATCH($B129,'Energy Prices'!$C$26:$C$31,0),MATCH(Calc_Option5!AE$6,'Energy Prices'!$F$11:$CJ$11,0))/100000,0)</f>
        <v>0</v>
      </c>
      <c r="AF129" s="61">
        <f>IFERROR('Data Input - Option 5'!AJ85*INDEX('Energy Prices'!$F$26:$CJ$31,MATCH($B129,'Energy Prices'!$C$26:$C$31,0),MATCH(Calc_Option5!AF$6,'Energy Prices'!$F$11:$CJ$11,0))/100000,0)</f>
        <v>0</v>
      </c>
      <c r="AG129" s="61">
        <f>IFERROR('Data Input - Option 5'!AK85*INDEX('Energy Prices'!$F$26:$CJ$31,MATCH($B129,'Energy Prices'!$C$26:$C$31,0),MATCH(Calc_Option5!AG$6,'Energy Prices'!$F$11:$CJ$11,0))/100000,0)</f>
        <v>0</v>
      </c>
      <c r="AH129" s="61">
        <f>IFERROR('Data Input - Option 5'!AL85*INDEX('Energy Prices'!$F$26:$CJ$31,MATCH($B129,'Energy Prices'!$C$26:$C$31,0),MATCH(Calc_Option5!AH$6,'Energy Prices'!$F$11:$CJ$11,0))/100000,0)</f>
        <v>0</v>
      </c>
      <c r="AI129" s="61">
        <f>IFERROR('Data Input - Option 5'!AM85*INDEX('Energy Prices'!$F$26:$CJ$31,MATCH($B129,'Energy Prices'!$C$26:$C$31,0),MATCH(Calc_Option5!AI$6,'Energy Prices'!$F$11:$CJ$11,0))/100000,0)</f>
        <v>0</v>
      </c>
      <c r="AJ129" s="61">
        <f>IFERROR('Data Input - Option 5'!AN85*INDEX('Energy Prices'!$F$26:$CJ$31,MATCH($B129,'Energy Prices'!$C$26:$C$31,0),MATCH(Calc_Option5!AJ$6,'Energy Prices'!$F$11:$CJ$11,0))/100000,0)</f>
        <v>0</v>
      </c>
      <c r="AK129" s="61">
        <f>IFERROR('Data Input - Option 5'!AO85*INDEX('Energy Prices'!$F$26:$CJ$31,MATCH($B129,'Energy Prices'!$C$26:$C$31,0),MATCH(Calc_Option5!AK$6,'Energy Prices'!$F$11:$CJ$11,0))/100000,0)</f>
        <v>0</v>
      </c>
      <c r="AL129" s="61">
        <f>IFERROR('Data Input - Option 5'!AP85*INDEX('Energy Prices'!$F$26:$CJ$31,MATCH($B129,'Energy Prices'!$C$26:$C$31,0),MATCH(Calc_Option5!AL$6,'Energy Prices'!$F$11:$CJ$11,0))/100000,0)</f>
        <v>0</v>
      </c>
      <c r="AM129" s="61">
        <f>IFERROR('Data Input - Option 5'!AQ85*INDEX('Energy Prices'!$F$26:$CJ$31,MATCH($B129,'Energy Prices'!$C$26:$C$31,0),MATCH(Calc_Option5!AM$6,'Energy Prices'!$F$11:$CJ$11,0))/100000,0)</f>
        <v>0</v>
      </c>
      <c r="AN129" s="61">
        <f>IFERROR('Data Input - Option 5'!AR85*INDEX('Energy Prices'!$F$26:$CJ$31,MATCH($B129,'Energy Prices'!$C$26:$C$31,0),MATCH(Calc_Option5!AN$6,'Energy Prices'!$F$11:$CJ$11,0))/100000,0)</f>
        <v>0</v>
      </c>
      <c r="AO129" s="61">
        <f>IFERROR('Data Input - Option 5'!AS85*INDEX('Energy Prices'!$F$26:$CJ$31,MATCH($B129,'Energy Prices'!$C$26:$C$31,0),MATCH(Calc_Option5!AO$6,'Energy Prices'!$F$11:$CJ$11,0))/100000,0)</f>
        <v>0</v>
      </c>
      <c r="AP129" s="61">
        <f>IFERROR('Data Input - Option 5'!AT85*INDEX('Energy Prices'!$F$26:$CJ$31,MATCH($B129,'Energy Prices'!$C$26:$C$31,0),MATCH(Calc_Option5!AP$6,'Energy Prices'!$F$11:$CJ$11,0))/100000,0)</f>
        <v>0</v>
      </c>
      <c r="AQ129" s="61">
        <f>IFERROR('Data Input - Option 5'!AU85*INDEX('Energy Prices'!$F$26:$CJ$31,MATCH($B129,'Energy Prices'!$C$26:$C$31,0),MATCH(Calc_Option5!AQ$6,'Energy Prices'!$F$11:$CJ$11,0))/100000,0)</f>
        <v>0</v>
      </c>
      <c r="AR129" s="61">
        <f>IFERROR('Data Input - Option 5'!AV85*INDEX('Energy Prices'!$F$26:$CJ$31,MATCH($B129,'Energy Prices'!$C$26:$C$31,0),MATCH(Calc_Option5!AR$6,'Energy Prices'!$F$11:$CJ$11,0))/100000,0)</f>
        <v>0</v>
      </c>
      <c r="AS129" s="61">
        <f>IFERROR('Data Input - Option 5'!AW85*INDEX('Energy Prices'!$F$26:$CJ$31,MATCH($B129,'Energy Prices'!$C$26:$C$31,0),MATCH(Calc_Option5!AS$6,'Energy Prices'!$F$11:$CJ$11,0))/100000,0)</f>
        <v>0</v>
      </c>
      <c r="AT129" s="61">
        <f>IFERROR('Data Input - Option 5'!AX85*INDEX('Energy Prices'!$F$26:$CJ$31,MATCH($B129,'Energy Prices'!$C$26:$C$31,0),MATCH(Calc_Option5!AT$6,'Energy Prices'!$F$11:$CJ$11,0))/100000,0)</f>
        <v>0</v>
      </c>
      <c r="AU129" s="61">
        <f>IFERROR('Data Input - Option 5'!AY85*INDEX('Energy Prices'!$F$26:$CJ$31,MATCH($B129,'Energy Prices'!$C$26:$C$31,0),MATCH(Calc_Option5!AU$6,'Energy Prices'!$F$11:$CJ$11,0))/100000,0)</f>
        <v>0</v>
      </c>
      <c r="AV129" s="61">
        <f>IFERROR('Data Input - Option 5'!AZ85*INDEX('Energy Prices'!$F$26:$CJ$31,MATCH($B129,'Energy Prices'!$C$26:$C$31,0),MATCH(Calc_Option5!AV$6,'Energy Prices'!$F$11:$CJ$11,0))/100000,0)</f>
        <v>0</v>
      </c>
      <c r="AW129" s="61">
        <f>IFERROR('Data Input - Option 5'!BA85*INDEX('Energy Prices'!$F$26:$CJ$31,MATCH($B129,'Energy Prices'!$C$26:$C$31,0),MATCH(Calc_Option5!AW$6,'Energy Prices'!$F$11:$CJ$11,0))/100000,0)</f>
        <v>0</v>
      </c>
      <c r="AX129" s="61">
        <f>IFERROR('Data Input - Option 5'!BB85*INDEX('Energy Prices'!$F$26:$CJ$31,MATCH($B129,'Energy Prices'!$C$26:$C$31,0),MATCH(Calc_Option5!AX$6,'Energy Prices'!$F$11:$CJ$11,0))/100000,0)</f>
        <v>0</v>
      </c>
      <c r="AY129" s="61">
        <f>IFERROR('Data Input - Option 5'!BC85*INDEX('Energy Prices'!$F$26:$CJ$31,MATCH($B129,'Energy Prices'!$C$26:$C$31,0),MATCH(Calc_Option5!AY$6,'Energy Prices'!$F$11:$CJ$11,0))/100000,0)</f>
        <v>0</v>
      </c>
      <c r="AZ129" s="61">
        <f>IFERROR('Data Input - Option 5'!BD85*INDEX('Energy Prices'!$F$26:$CJ$31,MATCH($B129,'Energy Prices'!$C$26:$C$31,0),MATCH(Calc_Option5!AZ$6,'Energy Prices'!$F$11:$CJ$11,0))/100000,0)</f>
        <v>0</v>
      </c>
      <c r="BA129" s="61">
        <f>IFERROR('Data Input - Option 5'!BE85*INDEX('Energy Prices'!$F$26:$CJ$31,MATCH($B129,'Energy Prices'!$C$26:$C$31,0),MATCH(Calc_Option5!BA$6,'Energy Prices'!$F$11:$CJ$11,0))/100000,0)</f>
        <v>0</v>
      </c>
      <c r="BB129" s="61">
        <f>IFERROR('Data Input - Option 5'!BF85*INDEX('Energy Prices'!$F$26:$CJ$31,MATCH($B129,'Energy Prices'!$C$26:$C$31,0),MATCH(Calc_Option5!BB$6,'Energy Prices'!$F$11:$CJ$11,0))/100000,0)</f>
        <v>0</v>
      </c>
      <c r="BC129" s="61">
        <f>IFERROR('Data Input - Option 5'!BG85*INDEX('Energy Prices'!$F$26:$CJ$31,MATCH($B129,'Energy Prices'!$C$26:$C$31,0),MATCH(Calc_Option5!BC$6,'Energy Prices'!$F$11:$CJ$11,0))/100000,0)</f>
        <v>0</v>
      </c>
      <c r="BD129" s="61">
        <f>IFERROR('Data Input - Option 5'!BH85*INDEX('Energy Prices'!$F$26:$CJ$31,MATCH($B129,'Energy Prices'!$C$26:$C$31,0),MATCH(Calc_Option5!BD$6,'Energy Prices'!$F$11:$CJ$11,0))/100000,0)</f>
        <v>0</v>
      </c>
      <c r="BE129" s="61">
        <f>IFERROR('Data Input - Option 5'!BI85*INDEX('Energy Prices'!$F$26:$CJ$31,MATCH($B129,'Energy Prices'!$C$26:$C$31,0),MATCH(Calc_Option5!BE$6,'Energy Prices'!$F$11:$CJ$11,0))/100000,0)</f>
        <v>0</v>
      </c>
      <c r="BF129" s="61">
        <f>IFERROR('Data Input - Option 5'!BJ85*INDEX('Energy Prices'!$F$26:$CJ$31,MATCH($B129,'Energy Prices'!$C$26:$C$31,0),MATCH(Calc_Option5!BF$6,'Energy Prices'!$F$11:$CJ$11,0))/100000,0)</f>
        <v>0</v>
      </c>
      <c r="BG129" s="61">
        <f>IFERROR('Data Input - Option 5'!BK85*INDEX('Energy Prices'!$F$26:$CJ$31,MATCH($B129,'Energy Prices'!$C$26:$C$31,0),MATCH(Calc_Option5!BG$6,'Energy Prices'!$F$11:$CJ$11,0))/100000,0)</f>
        <v>0</v>
      </c>
      <c r="BH129" s="61">
        <f>IFERROR('Data Input - Option 5'!BL85*INDEX('Energy Prices'!$F$26:$CJ$31,MATCH($B129,'Energy Prices'!$C$26:$C$31,0),MATCH(Calc_Option5!BH$6,'Energy Prices'!$F$11:$CJ$11,0))/100000,0)</f>
        <v>0</v>
      </c>
      <c r="BI129" s="61">
        <f>IFERROR('Data Input - Option 5'!BM85*INDEX('Energy Prices'!$F$26:$CJ$31,MATCH($B129,'Energy Prices'!$C$26:$C$31,0),MATCH(Calc_Option5!BI$6,'Energy Prices'!$F$11:$CJ$11,0))/100000,0)</f>
        <v>0</v>
      </c>
      <c r="BJ129" s="61">
        <f>IFERROR('Data Input - Option 5'!BN85*INDEX('Energy Prices'!$F$26:$CJ$31,MATCH($B129,'Energy Prices'!$C$26:$C$31,0),MATCH(Calc_Option5!BJ$6,'Energy Prices'!$F$11:$CJ$11,0))/100000,0)</f>
        <v>0</v>
      </c>
      <c r="BK129" s="61">
        <f>IFERROR('Data Input - Option 5'!BO85*INDEX('Energy Prices'!$F$26:$CJ$31,MATCH($B129,'Energy Prices'!$C$26:$C$31,0),MATCH(Calc_Option5!BK$6,'Energy Prices'!$F$11:$CJ$11,0))/100000,0)</f>
        <v>0</v>
      </c>
      <c r="BL129" s="61">
        <f>IFERROR('Data Input - Option 5'!BP85*INDEX('Energy Prices'!$F$26:$CJ$31,MATCH($B129,'Energy Prices'!$C$26:$C$31,0),MATCH(Calc_Option5!BL$6,'Energy Prices'!$F$11:$CJ$11,0))/100000,0)</f>
        <v>0</v>
      </c>
      <c r="BM129" s="61">
        <f>IFERROR('Data Input - Option 5'!BQ85*INDEX('Energy Prices'!$F$26:$CJ$31,MATCH($B129,'Energy Prices'!$C$26:$C$31,0),MATCH(Calc_Option5!BM$6,'Energy Prices'!$F$11:$CJ$11,0))/100000,0)</f>
        <v>0</v>
      </c>
      <c r="BN129" s="61">
        <f>IFERROR('Data Input - Option 5'!BR85*INDEX('Energy Prices'!$F$26:$CJ$31,MATCH($B129,'Energy Prices'!$C$26:$C$31,0),MATCH(Calc_Option5!BN$6,'Energy Prices'!$F$11:$CJ$11,0))/100000,0)</f>
        <v>0</v>
      </c>
      <c r="BO129" s="61">
        <f>IFERROR('Data Input - Option 5'!BS85*INDEX('Energy Prices'!$F$26:$CJ$31,MATCH($B129,'Energy Prices'!$C$26:$C$31,0),MATCH(Calc_Option5!BO$6,'Energy Prices'!$F$11:$CJ$11,0))/100000,0)</f>
        <v>0</v>
      </c>
      <c r="BP129" s="61">
        <f>IFERROR('Data Input - Option 5'!BT85*INDEX('Energy Prices'!$F$26:$CJ$31,MATCH($B129,'Energy Prices'!$C$26:$C$31,0),MATCH(Calc_Option5!BP$6,'Energy Prices'!$F$11:$CJ$11,0))/100000,0)</f>
        <v>0</v>
      </c>
      <c r="BQ129" s="61">
        <f>IFERROR('Data Input - Option 5'!BU85*INDEX('Energy Prices'!$F$26:$CJ$31,MATCH($B129,'Energy Prices'!$C$26:$C$31,0),MATCH(Calc_Option5!BQ$6,'Energy Prices'!$F$11:$CJ$11,0))/100000,0)</f>
        <v>0</v>
      </c>
      <c r="BR129" s="61">
        <f>IFERROR('Data Input - Option 5'!BV85*INDEX('Energy Prices'!$F$26:$CJ$31,MATCH($B129,'Energy Prices'!$C$26:$C$31,0),MATCH(Calc_Option5!BR$6,'Energy Prices'!$F$11:$CJ$11,0))/100000,0)</f>
        <v>0</v>
      </c>
      <c r="BS129" s="61">
        <f>IFERROR('Data Input - Option 5'!BW85*INDEX('Energy Prices'!$F$26:$CJ$31,MATCH($B129,'Energy Prices'!$C$26:$C$31,0),MATCH(Calc_Option5!BS$6,'Energy Prices'!$F$11:$CJ$11,0))/100000,0)</f>
        <v>0</v>
      </c>
      <c r="BT129" s="61">
        <f>IFERROR('Data Input - Option 5'!BX85*INDEX('Energy Prices'!$F$26:$CJ$31,MATCH($B129,'Energy Prices'!$C$26:$C$31,0),MATCH(Calc_Option5!BT$6,'Energy Prices'!$F$11:$CJ$11,0))/100000,0)</f>
        <v>0</v>
      </c>
      <c r="BU129" s="61">
        <f>IFERROR('Data Input - Option 5'!BY85*INDEX('Energy Prices'!$F$26:$CJ$31,MATCH($B129,'Energy Prices'!$C$26:$C$31,0),MATCH(Calc_Option5!BU$6,'Energy Prices'!$F$11:$CJ$11,0))/100000,0)</f>
        <v>0</v>
      </c>
      <c r="BV129" s="61">
        <f>IFERROR('Data Input - Option 5'!BZ85*INDEX('Energy Prices'!$F$26:$CJ$31,MATCH($B129,'Energy Prices'!$C$26:$C$31,0),MATCH(Calc_Option5!BV$6,'Energy Prices'!$F$11:$CJ$11,0))/100000,0)</f>
        <v>0</v>
      </c>
      <c r="BW129" s="61">
        <f>IFERROR('Data Input - Option 5'!CA85*INDEX('Energy Prices'!$F$26:$CJ$31,MATCH($B129,'Energy Prices'!$C$26:$C$31,0),MATCH(Calc_Option5!BW$6,'Energy Prices'!$F$11:$CJ$11,0))/100000,0)</f>
        <v>0</v>
      </c>
      <c r="BX129" s="61">
        <f>IFERROR('Data Input - Option 5'!CB85*INDEX('Energy Prices'!$F$26:$CJ$31,MATCH($B129,'Energy Prices'!$C$26:$C$31,0),MATCH(Calc_Option5!BX$6,'Energy Prices'!$F$11:$CJ$11,0))/100000,0)</f>
        <v>0</v>
      </c>
      <c r="BY129" s="61">
        <f>IFERROR('Data Input - Option 5'!CC85*INDEX('Energy Prices'!$F$26:$CJ$31,MATCH($B129,'Energy Prices'!$C$26:$C$31,0),MATCH(Calc_Option5!BY$6,'Energy Prices'!$F$11:$CJ$11,0))/100000,0)</f>
        <v>0</v>
      </c>
      <c r="BZ129" s="61">
        <f>IFERROR('Data Input - Option 5'!CD85*INDEX('Energy Prices'!$F$26:$CJ$31,MATCH($B129,'Energy Prices'!$C$26:$C$31,0),MATCH(Calc_Option5!BZ$6,'Energy Prices'!$F$11:$CJ$11,0))/100000,0)</f>
        <v>0</v>
      </c>
      <c r="CA129" s="61">
        <f>IFERROR('Data Input - Option 5'!CE85*INDEX('Energy Prices'!$F$26:$CJ$31,MATCH($B129,'Energy Prices'!$C$26:$C$31,0),MATCH(Calc_Option5!CA$6,'Energy Prices'!$F$11:$CJ$11,0))/100000,0)</f>
        <v>0</v>
      </c>
      <c r="CB129" s="61">
        <f>IFERROR('Data Input - Option 5'!CF85*INDEX('Energy Prices'!$F$26:$CJ$31,MATCH($B129,'Energy Prices'!$C$26:$C$31,0),MATCH(Calc_Option5!CB$6,'Energy Prices'!$F$11:$CJ$11,0))/100000,0)</f>
        <v>0</v>
      </c>
      <c r="CC129" s="61">
        <f>IFERROR('Data Input - Option 5'!CG85*INDEX('Energy Prices'!$F$26:$CJ$31,MATCH($B129,'Energy Prices'!$C$26:$C$31,0),MATCH(Calc_Option5!CC$6,'Energy Prices'!$F$11:$CJ$11,0))/100000,0)</f>
        <v>0</v>
      </c>
      <c r="CD129" s="61">
        <f>IFERROR('Data Input - Option 5'!CH85*INDEX('Energy Prices'!$F$26:$CJ$31,MATCH($B129,'Energy Prices'!$C$26:$C$31,0),MATCH(Calc_Option5!CD$6,'Energy Prices'!$F$11:$CJ$11,0))/100000,0)</f>
        <v>0</v>
      </c>
      <c r="CE129" s="61">
        <f>IFERROR('Data Input - Option 5'!CI85*INDEX('Energy Prices'!$F$26:$CJ$31,MATCH($B129,'Energy Prices'!$C$26:$C$31,0),MATCH(Calc_Option5!CE$6,'Energy Prices'!$F$11:$CJ$11,0))/100000,0)</f>
        <v>0</v>
      </c>
      <c r="CF129" s="61">
        <f>IFERROR('Data Input - Option 5'!CJ85*INDEX('Energy Prices'!$F$26:$CJ$31,MATCH($B129,'Energy Prices'!$C$26:$C$31,0),MATCH(Calc_Option5!CF$6,'Energy Prices'!$F$11:$CJ$11,0))/100000,0)</f>
        <v>0</v>
      </c>
      <c r="CG129" s="61">
        <f>IFERROR('Data Input - Option 5'!CK85*INDEX('Energy Prices'!$F$26:$CJ$31,MATCH($B129,'Energy Prices'!$C$26:$C$31,0),MATCH(Calc_Option5!CG$6,'Energy Prices'!$F$11:$CJ$11,0))/100000,0)</f>
        <v>0</v>
      </c>
      <c r="CH129" s="61">
        <f>IFERROR('Data Input - Option 5'!CL85*INDEX('Energy Prices'!$F$26:$CJ$31,MATCH($B129,'Energy Prices'!$C$26:$C$31,0),MATCH(Calc_Option5!CH$6,'Energy Prices'!$F$11:$CJ$11,0))/100000,0)</f>
        <v>0</v>
      </c>
      <c r="CI129" s="61">
        <f>IFERROR('Data Input - Option 5'!CM85*INDEX('Energy Prices'!$F$26:$CJ$31,MATCH($B129,'Energy Prices'!$C$26:$C$31,0),MATCH(Calc_Option5!CI$6,'Energy Prices'!$F$11:$CJ$11,0))/100000,0)</f>
        <v>0</v>
      </c>
      <c r="CJ129" s="61">
        <f>IFERROR('Data Input - Option 5'!CN85*INDEX('Energy Prices'!$F$26:$CJ$31,MATCH($B129,'Energy Prices'!$C$26:$C$31,0),MATCH(Calc_Option5!CJ$6,'Energy Prices'!$F$11:$CJ$11,0))/100000,0)</f>
        <v>0</v>
      </c>
      <c r="CK129" s="61">
        <f>IFERROR('Data Input - Option 5'!CO85*INDEX('Energy Prices'!$F$26:$CJ$31,MATCH($B129,'Energy Prices'!$C$26:$C$31,0),MATCH(Calc_Option5!CK$6,'Energy Prices'!$F$11:$CJ$11,0))/100000,0)</f>
        <v>0</v>
      </c>
      <c r="CL129" s="61">
        <f>IFERROR('Data Input - Option 5'!CP85*INDEX('Energy Prices'!$F$26:$CJ$31,MATCH($B129,'Energy Prices'!$C$26:$C$31,0),MATCH(Calc_Option5!CL$6,'Energy Prices'!$F$11:$CJ$11,0))/100000,0)</f>
        <v>0</v>
      </c>
      <c r="CM129" s="61">
        <f>IFERROR('Data Input - Option 5'!CQ85*INDEX('Energy Prices'!$F$26:$CJ$31,MATCH($B129,'Energy Prices'!$C$26:$C$31,0),MATCH(Calc_Option5!CM$6,'Energy Prices'!$F$11:$CJ$11,0))/100000,0)</f>
        <v>0</v>
      </c>
      <c r="CN129" s="61">
        <f>IFERROR('Data Input - Option 5'!CR85*INDEX('Energy Prices'!$F$26:$CJ$31,MATCH($B129,'Energy Prices'!$C$26:$C$31,0),MATCH(Calc_Option5!CN$6,'Energy Prices'!$F$11:$CJ$11,0))/100000,0)</f>
        <v>0</v>
      </c>
      <c r="CO129" s="61">
        <f>IFERROR('Data Input - Option 5'!CS85*INDEX('Energy Prices'!$F$26:$CJ$31,MATCH($B129,'Energy Prices'!$C$26:$C$31,0),MATCH(Calc_Option5!CO$6,'Energy Prices'!$F$11:$CJ$11,0))/100000,0)</f>
        <v>0</v>
      </c>
      <c r="CP129" s="61">
        <f>IFERROR('Data Input - Option 5'!CT85*INDEX('Energy Prices'!$F$26:$CJ$31,MATCH($B129,'Energy Prices'!$C$26:$C$31,0),MATCH(Calc_Option5!CP$6,'Energy Prices'!$F$11:$CJ$11,0))/100000,0)</f>
        <v>0</v>
      </c>
      <c r="CQ129" s="61">
        <f>IFERROR('Data Input - Option 5'!CU85*INDEX('Energy Prices'!$F$26:$CJ$31,MATCH($B129,'Energy Prices'!$C$26:$C$31,0),MATCH(Calc_Option5!CQ$6,'Energy Prices'!$F$11:$CJ$11,0))/100000,0)</f>
        <v>0</v>
      </c>
      <c r="CR129" s="61">
        <f>IFERROR('Data Input - Option 5'!CV85*INDEX('Energy Prices'!$F$26:$CJ$31,MATCH($B129,'Energy Prices'!$C$26:$C$31,0),MATCH(Calc_Option5!CR$6,'Energy Prices'!$F$11:$CJ$11,0))/100000,0)</f>
        <v>0</v>
      </c>
      <c r="CS129" s="61">
        <f>IFERROR('Data Input - Option 5'!CW85*INDEX('Energy Prices'!$F$26:$CJ$31,MATCH($B129,'Energy Prices'!$C$26:$C$31,0),MATCH(Calc_Option5!CS$6,'Energy Prices'!$F$11:$CJ$11,0))/100000,0)</f>
        <v>0</v>
      </c>
      <c r="CT129" s="61">
        <f>IFERROR('Data Input - Option 5'!CX85*INDEX('Energy Prices'!$F$26:$CJ$31,MATCH($B129,'Energy Prices'!$C$26:$C$31,0),MATCH(Calc_Option5!CT$6,'Energy Prices'!$F$11:$CJ$11,0))/100000,0)</f>
        <v>0</v>
      </c>
      <c r="CU129" s="61">
        <f>IFERROR('Data Input - Option 5'!CY85*INDEX('Energy Prices'!$F$26:$CJ$31,MATCH($B129,'Energy Prices'!$C$26:$C$31,0),MATCH(Calc_Option5!CU$6,'Energy Prices'!$F$11:$CJ$11,0))/100000,0)</f>
        <v>0</v>
      </c>
      <c r="CV129" s="61">
        <f>IFERROR('Data Input - Option 5'!CZ85*INDEX('Energy Prices'!$F$26:$CJ$31,MATCH($B129,'Energy Prices'!$C$26:$C$31,0),MATCH(Calc_Option5!CV$6,'Energy Prices'!$F$11:$CJ$11,0))/100000,0)</f>
        <v>0</v>
      </c>
      <c r="CW129" s="61">
        <f>IFERROR('Data Input - Option 5'!DA85*INDEX('Energy Prices'!$F$26:$CJ$31,MATCH($B129,'Energy Prices'!$C$26:$C$31,0),MATCH(Calc_Option5!CW$6,'Energy Prices'!$F$11:$CJ$11,0))/100000,0)</f>
        <v>0</v>
      </c>
      <c r="CX129" s="61">
        <f>IFERROR('Data Input - Option 5'!DB85*INDEX('Energy Prices'!$F$26:$CJ$31,MATCH($B129,'Energy Prices'!$C$26:$C$31,0),MATCH(Calc_Option5!CX$6,'Energy Prices'!$F$11:$CJ$11,0))/100000,0)</f>
        <v>0</v>
      </c>
      <c r="CY129" s="61">
        <f>IFERROR('Data Input - Option 5'!DC85*INDEX('Energy Prices'!$F$26:$CJ$31,MATCH($B129,'Energy Prices'!$C$26:$C$31,0),MATCH(Calc_Option5!CY$6,'Energy Prices'!$F$11:$CJ$11,0))/100000,0)</f>
        <v>0</v>
      </c>
      <c r="CZ129" s="391"/>
    </row>
    <row r="130" spans="2:104" x14ac:dyDescent="0.25">
      <c r="B130" s="393" t="s">
        <v>115</v>
      </c>
      <c r="C130" s="9" t="s">
        <v>1117</v>
      </c>
      <c r="D130" s="61">
        <f>IFERROR('Data Input - Option 5'!H86*INDEX('Energy Prices'!$F$26:$CJ$31,MATCH($B130,'Energy Prices'!$C$26:$C$31,0),MATCH(Calc_Option5!D$6,'Energy Prices'!$F$11:$CJ$11,0))/100000,0)</f>
        <v>0</v>
      </c>
      <c r="E130" s="61">
        <f>IFERROR('Data Input - Option 5'!I86*INDEX('Energy Prices'!$F$26:$CJ$31,MATCH($B130,'Energy Prices'!$C$26:$C$31,0),MATCH(Calc_Option5!E$6,'Energy Prices'!$F$11:$CJ$11,0))/100000,0)</f>
        <v>0</v>
      </c>
      <c r="F130" s="61">
        <f>IFERROR('Data Input - Option 5'!J86*INDEX('Energy Prices'!$F$26:$CJ$31,MATCH($B130,'Energy Prices'!$C$26:$C$31,0),MATCH(Calc_Option5!F$6,'Energy Prices'!$F$11:$CJ$11,0))/100000,0)</f>
        <v>0</v>
      </c>
      <c r="G130" s="61">
        <f>IFERROR('Data Input - Option 5'!K86*INDEX('Energy Prices'!$F$26:$CJ$31,MATCH($B130,'Energy Prices'!$C$26:$C$31,0),MATCH(Calc_Option5!G$6,'Energy Prices'!$F$11:$CJ$11,0))/100000,0)</f>
        <v>0</v>
      </c>
      <c r="H130" s="61">
        <f>IFERROR('Data Input - Option 5'!L86*INDEX('Energy Prices'!$F$26:$CJ$31,MATCH($B130,'Energy Prices'!$C$26:$C$31,0),MATCH(Calc_Option5!H$6,'Energy Prices'!$F$11:$CJ$11,0))/100000,0)</f>
        <v>0</v>
      </c>
      <c r="I130" s="61">
        <f>IFERROR('Data Input - Option 5'!M86*INDEX('Energy Prices'!$F$26:$CJ$31,MATCH($B130,'Energy Prices'!$C$26:$C$31,0),MATCH(Calc_Option5!I$6,'Energy Prices'!$F$11:$CJ$11,0))/100000,0)</f>
        <v>0</v>
      </c>
      <c r="J130" s="61">
        <f>IFERROR('Data Input - Option 5'!N86*INDEX('Energy Prices'!$F$26:$CJ$31,MATCH($B130,'Energy Prices'!$C$26:$C$31,0),MATCH(Calc_Option5!J$6,'Energy Prices'!$F$11:$CJ$11,0))/100000,0)</f>
        <v>0</v>
      </c>
      <c r="K130" s="61">
        <f>IFERROR('Data Input - Option 5'!O86*INDEX('Energy Prices'!$F$26:$CJ$31,MATCH($B130,'Energy Prices'!$C$26:$C$31,0),MATCH(Calc_Option5!K$6,'Energy Prices'!$F$11:$CJ$11,0))/100000,0)</f>
        <v>0</v>
      </c>
      <c r="L130" s="61">
        <f>IFERROR('Data Input - Option 5'!P86*INDEX('Energy Prices'!$F$26:$CJ$31,MATCH($B130,'Energy Prices'!$C$26:$C$31,0),MATCH(Calc_Option5!L$6,'Energy Prices'!$F$11:$CJ$11,0))/100000,0)</f>
        <v>0</v>
      </c>
      <c r="M130" s="61">
        <f>IFERROR('Data Input - Option 5'!Q86*INDEX('Energy Prices'!$F$26:$CJ$31,MATCH($B130,'Energy Prices'!$C$26:$C$31,0),MATCH(Calc_Option5!M$6,'Energy Prices'!$F$11:$CJ$11,0))/100000,0)</f>
        <v>0</v>
      </c>
      <c r="N130" s="61">
        <f>IFERROR('Data Input - Option 5'!R86*INDEX('Energy Prices'!$F$26:$CJ$31,MATCH($B130,'Energy Prices'!$C$26:$C$31,0),MATCH(Calc_Option5!N$6,'Energy Prices'!$F$11:$CJ$11,0))/100000,0)</f>
        <v>0</v>
      </c>
      <c r="O130" s="61">
        <f>IFERROR('Data Input - Option 5'!S86*INDEX('Energy Prices'!$F$26:$CJ$31,MATCH($B130,'Energy Prices'!$C$26:$C$31,0),MATCH(Calc_Option5!O$6,'Energy Prices'!$F$11:$CJ$11,0))/100000,0)</f>
        <v>0</v>
      </c>
      <c r="P130" s="61">
        <f>IFERROR('Data Input - Option 5'!T86*INDEX('Energy Prices'!$F$26:$CJ$31,MATCH($B130,'Energy Prices'!$C$26:$C$31,0),MATCH(Calc_Option5!P$6,'Energy Prices'!$F$11:$CJ$11,0))/100000,0)</f>
        <v>0</v>
      </c>
      <c r="Q130" s="61">
        <f>IFERROR('Data Input - Option 5'!U86*INDEX('Energy Prices'!$F$26:$CJ$31,MATCH($B130,'Energy Prices'!$C$26:$C$31,0),MATCH(Calc_Option5!Q$6,'Energy Prices'!$F$11:$CJ$11,0))/100000,0)</f>
        <v>0</v>
      </c>
      <c r="R130" s="61">
        <f>IFERROR('Data Input - Option 5'!V86*INDEX('Energy Prices'!$F$26:$CJ$31,MATCH($B130,'Energy Prices'!$C$26:$C$31,0),MATCH(Calc_Option5!R$6,'Energy Prices'!$F$11:$CJ$11,0))/100000,0)</f>
        <v>0</v>
      </c>
      <c r="S130" s="61">
        <f>IFERROR('Data Input - Option 5'!W86*INDEX('Energy Prices'!$F$26:$CJ$31,MATCH($B130,'Energy Prices'!$C$26:$C$31,0),MATCH(Calc_Option5!S$6,'Energy Prices'!$F$11:$CJ$11,0))/100000,0)</f>
        <v>0</v>
      </c>
      <c r="T130" s="61">
        <f>IFERROR('Data Input - Option 5'!X86*INDEX('Energy Prices'!$F$26:$CJ$31,MATCH($B130,'Energy Prices'!$C$26:$C$31,0),MATCH(Calc_Option5!T$6,'Energy Prices'!$F$11:$CJ$11,0))/100000,0)</f>
        <v>0</v>
      </c>
      <c r="U130" s="61">
        <f>IFERROR('Data Input - Option 5'!Y86*INDEX('Energy Prices'!$F$26:$CJ$31,MATCH($B130,'Energy Prices'!$C$26:$C$31,0),MATCH(Calc_Option5!U$6,'Energy Prices'!$F$11:$CJ$11,0))/100000,0)</f>
        <v>0</v>
      </c>
      <c r="V130" s="61">
        <f>IFERROR('Data Input - Option 5'!Z86*INDEX('Energy Prices'!$F$26:$CJ$31,MATCH($B130,'Energy Prices'!$C$26:$C$31,0),MATCH(Calc_Option5!V$6,'Energy Prices'!$F$11:$CJ$11,0))/100000,0)</f>
        <v>0</v>
      </c>
      <c r="W130" s="61">
        <f>IFERROR('Data Input - Option 5'!AA86*INDEX('Energy Prices'!$F$26:$CJ$31,MATCH($B130,'Energy Prices'!$C$26:$C$31,0),MATCH(Calc_Option5!W$6,'Energy Prices'!$F$11:$CJ$11,0))/100000,0)</f>
        <v>0</v>
      </c>
      <c r="X130" s="61">
        <f>IFERROR('Data Input - Option 5'!AB86*INDEX('Energy Prices'!$F$26:$CJ$31,MATCH($B130,'Energy Prices'!$C$26:$C$31,0),MATCH(Calc_Option5!X$6,'Energy Prices'!$F$11:$CJ$11,0))/100000,0)</f>
        <v>0</v>
      </c>
      <c r="Y130" s="61">
        <f>IFERROR('Data Input - Option 5'!AC86*INDEX('Energy Prices'!$F$26:$CJ$31,MATCH($B130,'Energy Prices'!$C$26:$C$31,0),MATCH(Calc_Option5!Y$6,'Energy Prices'!$F$11:$CJ$11,0))/100000,0)</f>
        <v>0</v>
      </c>
      <c r="Z130" s="61">
        <f>IFERROR('Data Input - Option 5'!AD86*INDEX('Energy Prices'!$F$26:$CJ$31,MATCH($B130,'Energy Prices'!$C$26:$C$31,0),MATCH(Calc_Option5!Z$6,'Energy Prices'!$F$11:$CJ$11,0))/100000,0)</f>
        <v>0</v>
      </c>
      <c r="AA130" s="61">
        <f>IFERROR('Data Input - Option 5'!AE86*INDEX('Energy Prices'!$F$26:$CJ$31,MATCH($B130,'Energy Prices'!$C$26:$C$31,0),MATCH(Calc_Option5!AA$6,'Energy Prices'!$F$11:$CJ$11,0))/100000,0)</f>
        <v>0</v>
      </c>
      <c r="AB130" s="61">
        <f>IFERROR('Data Input - Option 5'!AF86*INDEX('Energy Prices'!$F$26:$CJ$31,MATCH($B130,'Energy Prices'!$C$26:$C$31,0),MATCH(Calc_Option5!AB$6,'Energy Prices'!$F$11:$CJ$11,0))/100000,0)</f>
        <v>0</v>
      </c>
      <c r="AC130" s="61">
        <f>IFERROR('Data Input - Option 5'!AG86*INDEX('Energy Prices'!$F$26:$CJ$31,MATCH($B130,'Energy Prices'!$C$26:$C$31,0),MATCH(Calc_Option5!AC$6,'Energy Prices'!$F$11:$CJ$11,0))/100000,0)</f>
        <v>0</v>
      </c>
      <c r="AD130" s="61">
        <f>IFERROR('Data Input - Option 5'!AH86*INDEX('Energy Prices'!$F$26:$CJ$31,MATCH($B130,'Energy Prices'!$C$26:$C$31,0),MATCH(Calc_Option5!AD$6,'Energy Prices'!$F$11:$CJ$11,0))/100000,0)</f>
        <v>0</v>
      </c>
      <c r="AE130" s="61">
        <f>IFERROR('Data Input - Option 5'!AI86*INDEX('Energy Prices'!$F$26:$CJ$31,MATCH($B130,'Energy Prices'!$C$26:$C$31,0),MATCH(Calc_Option5!AE$6,'Energy Prices'!$F$11:$CJ$11,0))/100000,0)</f>
        <v>0</v>
      </c>
      <c r="AF130" s="61">
        <f>IFERROR('Data Input - Option 5'!AJ86*INDEX('Energy Prices'!$F$26:$CJ$31,MATCH($B130,'Energy Prices'!$C$26:$C$31,0),MATCH(Calc_Option5!AF$6,'Energy Prices'!$F$11:$CJ$11,0))/100000,0)</f>
        <v>0</v>
      </c>
      <c r="AG130" s="61">
        <f>IFERROR('Data Input - Option 5'!AK86*INDEX('Energy Prices'!$F$26:$CJ$31,MATCH($B130,'Energy Prices'!$C$26:$C$31,0),MATCH(Calc_Option5!AG$6,'Energy Prices'!$F$11:$CJ$11,0))/100000,0)</f>
        <v>0</v>
      </c>
      <c r="AH130" s="61">
        <f>IFERROR('Data Input - Option 5'!AL86*INDEX('Energy Prices'!$F$26:$CJ$31,MATCH($B130,'Energy Prices'!$C$26:$C$31,0),MATCH(Calc_Option5!AH$6,'Energy Prices'!$F$11:$CJ$11,0))/100000,0)</f>
        <v>0</v>
      </c>
      <c r="AI130" s="61">
        <f>IFERROR('Data Input - Option 5'!AM86*INDEX('Energy Prices'!$F$26:$CJ$31,MATCH($B130,'Energy Prices'!$C$26:$C$31,0),MATCH(Calc_Option5!AI$6,'Energy Prices'!$F$11:$CJ$11,0))/100000,0)</f>
        <v>0</v>
      </c>
      <c r="AJ130" s="61">
        <f>IFERROR('Data Input - Option 5'!AN86*INDEX('Energy Prices'!$F$26:$CJ$31,MATCH($B130,'Energy Prices'!$C$26:$C$31,0),MATCH(Calc_Option5!AJ$6,'Energy Prices'!$F$11:$CJ$11,0))/100000,0)</f>
        <v>0</v>
      </c>
      <c r="AK130" s="61">
        <f>IFERROR('Data Input - Option 5'!AO86*INDEX('Energy Prices'!$F$26:$CJ$31,MATCH($B130,'Energy Prices'!$C$26:$C$31,0),MATCH(Calc_Option5!AK$6,'Energy Prices'!$F$11:$CJ$11,0))/100000,0)</f>
        <v>0</v>
      </c>
      <c r="AL130" s="61">
        <f>IFERROR('Data Input - Option 5'!AP86*INDEX('Energy Prices'!$F$26:$CJ$31,MATCH($B130,'Energy Prices'!$C$26:$C$31,0),MATCH(Calc_Option5!AL$6,'Energy Prices'!$F$11:$CJ$11,0))/100000,0)</f>
        <v>0</v>
      </c>
      <c r="AM130" s="61">
        <f>IFERROR('Data Input - Option 5'!AQ86*INDEX('Energy Prices'!$F$26:$CJ$31,MATCH($B130,'Energy Prices'!$C$26:$C$31,0),MATCH(Calc_Option5!AM$6,'Energy Prices'!$F$11:$CJ$11,0))/100000,0)</f>
        <v>0</v>
      </c>
      <c r="AN130" s="61">
        <f>IFERROR('Data Input - Option 5'!AR86*INDEX('Energy Prices'!$F$26:$CJ$31,MATCH($B130,'Energy Prices'!$C$26:$C$31,0),MATCH(Calc_Option5!AN$6,'Energy Prices'!$F$11:$CJ$11,0))/100000,0)</f>
        <v>0</v>
      </c>
      <c r="AO130" s="61">
        <f>IFERROR('Data Input - Option 5'!AS86*INDEX('Energy Prices'!$F$26:$CJ$31,MATCH($B130,'Energy Prices'!$C$26:$C$31,0),MATCH(Calc_Option5!AO$6,'Energy Prices'!$F$11:$CJ$11,0))/100000,0)</f>
        <v>0</v>
      </c>
      <c r="AP130" s="61">
        <f>IFERROR('Data Input - Option 5'!AT86*INDEX('Energy Prices'!$F$26:$CJ$31,MATCH($B130,'Energy Prices'!$C$26:$C$31,0),MATCH(Calc_Option5!AP$6,'Energy Prices'!$F$11:$CJ$11,0))/100000,0)</f>
        <v>0</v>
      </c>
      <c r="AQ130" s="61">
        <f>IFERROR('Data Input - Option 5'!AU86*INDEX('Energy Prices'!$F$26:$CJ$31,MATCH($B130,'Energy Prices'!$C$26:$C$31,0),MATCH(Calc_Option5!AQ$6,'Energy Prices'!$F$11:$CJ$11,0))/100000,0)</f>
        <v>0</v>
      </c>
      <c r="AR130" s="61">
        <f>IFERROR('Data Input - Option 5'!AV86*INDEX('Energy Prices'!$F$26:$CJ$31,MATCH($B130,'Energy Prices'!$C$26:$C$31,0),MATCH(Calc_Option5!AR$6,'Energy Prices'!$F$11:$CJ$11,0))/100000,0)</f>
        <v>0</v>
      </c>
      <c r="AS130" s="61">
        <f>IFERROR('Data Input - Option 5'!AW86*INDEX('Energy Prices'!$F$26:$CJ$31,MATCH($B130,'Energy Prices'!$C$26:$C$31,0),MATCH(Calc_Option5!AS$6,'Energy Prices'!$F$11:$CJ$11,0))/100000,0)</f>
        <v>0</v>
      </c>
      <c r="AT130" s="61">
        <f>IFERROR('Data Input - Option 5'!AX86*INDEX('Energy Prices'!$F$26:$CJ$31,MATCH($B130,'Energy Prices'!$C$26:$C$31,0),MATCH(Calc_Option5!AT$6,'Energy Prices'!$F$11:$CJ$11,0))/100000,0)</f>
        <v>0</v>
      </c>
      <c r="AU130" s="61">
        <f>IFERROR('Data Input - Option 5'!AY86*INDEX('Energy Prices'!$F$26:$CJ$31,MATCH($B130,'Energy Prices'!$C$26:$C$31,0),MATCH(Calc_Option5!AU$6,'Energy Prices'!$F$11:$CJ$11,0))/100000,0)</f>
        <v>0</v>
      </c>
      <c r="AV130" s="61">
        <f>IFERROR('Data Input - Option 5'!AZ86*INDEX('Energy Prices'!$F$26:$CJ$31,MATCH($B130,'Energy Prices'!$C$26:$C$31,0),MATCH(Calc_Option5!AV$6,'Energy Prices'!$F$11:$CJ$11,0))/100000,0)</f>
        <v>0</v>
      </c>
      <c r="AW130" s="61">
        <f>IFERROR('Data Input - Option 5'!BA86*INDEX('Energy Prices'!$F$26:$CJ$31,MATCH($B130,'Energy Prices'!$C$26:$C$31,0),MATCH(Calc_Option5!AW$6,'Energy Prices'!$F$11:$CJ$11,0))/100000,0)</f>
        <v>0</v>
      </c>
      <c r="AX130" s="61">
        <f>IFERROR('Data Input - Option 5'!BB86*INDEX('Energy Prices'!$F$26:$CJ$31,MATCH($B130,'Energy Prices'!$C$26:$C$31,0),MATCH(Calc_Option5!AX$6,'Energy Prices'!$F$11:$CJ$11,0))/100000,0)</f>
        <v>0</v>
      </c>
      <c r="AY130" s="61">
        <f>IFERROR('Data Input - Option 5'!BC86*INDEX('Energy Prices'!$F$26:$CJ$31,MATCH($B130,'Energy Prices'!$C$26:$C$31,0),MATCH(Calc_Option5!AY$6,'Energy Prices'!$F$11:$CJ$11,0))/100000,0)</f>
        <v>0</v>
      </c>
      <c r="AZ130" s="61">
        <f>IFERROR('Data Input - Option 5'!BD86*INDEX('Energy Prices'!$F$26:$CJ$31,MATCH($B130,'Energy Prices'!$C$26:$C$31,0),MATCH(Calc_Option5!AZ$6,'Energy Prices'!$F$11:$CJ$11,0))/100000,0)</f>
        <v>0</v>
      </c>
      <c r="BA130" s="61">
        <f>IFERROR('Data Input - Option 5'!BE86*INDEX('Energy Prices'!$F$26:$CJ$31,MATCH($B130,'Energy Prices'!$C$26:$C$31,0),MATCH(Calc_Option5!BA$6,'Energy Prices'!$F$11:$CJ$11,0))/100000,0)</f>
        <v>0</v>
      </c>
      <c r="BB130" s="61">
        <f>IFERROR('Data Input - Option 5'!BF86*INDEX('Energy Prices'!$F$26:$CJ$31,MATCH($B130,'Energy Prices'!$C$26:$C$31,0),MATCH(Calc_Option5!BB$6,'Energy Prices'!$F$11:$CJ$11,0))/100000,0)</f>
        <v>0</v>
      </c>
      <c r="BC130" s="61">
        <f>IFERROR('Data Input - Option 5'!BG86*INDEX('Energy Prices'!$F$26:$CJ$31,MATCH($B130,'Energy Prices'!$C$26:$C$31,0),MATCH(Calc_Option5!BC$6,'Energy Prices'!$F$11:$CJ$11,0))/100000,0)</f>
        <v>0</v>
      </c>
      <c r="BD130" s="61">
        <f>IFERROR('Data Input - Option 5'!BH86*INDEX('Energy Prices'!$F$26:$CJ$31,MATCH($B130,'Energy Prices'!$C$26:$C$31,0),MATCH(Calc_Option5!BD$6,'Energy Prices'!$F$11:$CJ$11,0))/100000,0)</f>
        <v>0</v>
      </c>
      <c r="BE130" s="61">
        <f>IFERROR('Data Input - Option 5'!BI86*INDEX('Energy Prices'!$F$26:$CJ$31,MATCH($B130,'Energy Prices'!$C$26:$C$31,0),MATCH(Calc_Option5!BE$6,'Energy Prices'!$F$11:$CJ$11,0))/100000,0)</f>
        <v>0</v>
      </c>
      <c r="BF130" s="61">
        <f>IFERROR('Data Input - Option 5'!BJ86*INDEX('Energy Prices'!$F$26:$CJ$31,MATCH($B130,'Energy Prices'!$C$26:$C$31,0),MATCH(Calc_Option5!BF$6,'Energy Prices'!$F$11:$CJ$11,0))/100000,0)</f>
        <v>0</v>
      </c>
      <c r="BG130" s="61">
        <f>IFERROR('Data Input - Option 5'!BK86*INDEX('Energy Prices'!$F$26:$CJ$31,MATCH($B130,'Energy Prices'!$C$26:$C$31,0),MATCH(Calc_Option5!BG$6,'Energy Prices'!$F$11:$CJ$11,0))/100000,0)</f>
        <v>0</v>
      </c>
      <c r="BH130" s="61">
        <f>IFERROR('Data Input - Option 5'!BL86*INDEX('Energy Prices'!$F$26:$CJ$31,MATCH($B130,'Energy Prices'!$C$26:$C$31,0),MATCH(Calc_Option5!BH$6,'Energy Prices'!$F$11:$CJ$11,0))/100000,0)</f>
        <v>0</v>
      </c>
      <c r="BI130" s="61">
        <f>IFERROR('Data Input - Option 5'!BM86*INDEX('Energy Prices'!$F$26:$CJ$31,MATCH($B130,'Energy Prices'!$C$26:$C$31,0),MATCH(Calc_Option5!BI$6,'Energy Prices'!$F$11:$CJ$11,0))/100000,0)</f>
        <v>0</v>
      </c>
      <c r="BJ130" s="61">
        <f>IFERROR('Data Input - Option 5'!BN86*INDEX('Energy Prices'!$F$26:$CJ$31,MATCH($B130,'Energy Prices'!$C$26:$C$31,0),MATCH(Calc_Option5!BJ$6,'Energy Prices'!$F$11:$CJ$11,0))/100000,0)</f>
        <v>0</v>
      </c>
      <c r="BK130" s="61">
        <f>IFERROR('Data Input - Option 5'!BO86*INDEX('Energy Prices'!$F$26:$CJ$31,MATCH($B130,'Energy Prices'!$C$26:$C$31,0),MATCH(Calc_Option5!BK$6,'Energy Prices'!$F$11:$CJ$11,0))/100000,0)</f>
        <v>0</v>
      </c>
      <c r="BL130" s="61">
        <f>IFERROR('Data Input - Option 5'!BP86*INDEX('Energy Prices'!$F$26:$CJ$31,MATCH($B130,'Energy Prices'!$C$26:$C$31,0),MATCH(Calc_Option5!BL$6,'Energy Prices'!$F$11:$CJ$11,0))/100000,0)</f>
        <v>0</v>
      </c>
      <c r="BM130" s="61">
        <f>IFERROR('Data Input - Option 5'!BQ86*INDEX('Energy Prices'!$F$26:$CJ$31,MATCH($B130,'Energy Prices'!$C$26:$C$31,0),MATCH(Calc_Option5!BM$6,'Energy Prices'!$F$11:$CJ$11,0))/100000,0)</f>
        <v>0</v>
      </c>
      <c r="BN130" s="61">
        <f>IFERROR('Data Input - Option 5'!BR86*INDEX('Energy Prices'!$F$26:$CJ$31,MATCH($B130,'Energy Prices'!$C$26:$C$31,0),MATCH(Calc_Option5!BN$6,'Energy Prices'!$F$11:$CJ$11,0))/100000,0)</f>
        <v>0</v>
      </c>
      <c r="BO130" s="61">
        <f>IFERROR('Data Input - Option 5'!BS86*INDEX('Energy Prices'!$F$26:$CJ$31,MATCH($B130,'Energy Prices'!$C$26:$C$31,0),MATCH(Calc_Option5!BO$6,'Energy Prices'!$F$11:$CJ$11,0))/100000,0)</f>
        <v>0</v>
      </c>
      <c r="BP130" s="61">
        <f>IFERROR('Data Input - Option 5'!BT86*INDEX('Energy Prices'!$F$26:$CJ$31,MATCH($B130,'Energy Prices'!$C$26:$C$31,0),MATCH(Calc_Option5!BP$6,'Energy Prices'!$F$11:$CJ$11,0))/100000,0)</f>
        <v>0</v>
      </c>
      <c r="BQ130" s="61">
        <f>IFERROR('Data Input - Option 5'!BU86*INDEX('Energy Prices'!$F$26:$CJ$31,MATCH($B130,'Energy Prices'!$C$26:$C$31,0),MATCH(Calc_Option5!BQ$6,'Energy Prices'!$F$11:$CJ$11,0))/100000,0)</f>
        <v>0</v>
      </c>
      <c r="BR130" s="61">
        <f>IFERROR('Data Input - Option 5'!BV86*INDEX('Energy Prices'!$F$26:$CJ$31,MATCH($B130,'Energy Prices'!$C$26:$C$31,0),MATCH(Calc_Option5!BR$6,'Energy Prices'!$F$11:$CJ$11,0))/100000,0)</f>
        <v>0</v>
      </c>
      <c r="BS130" s="61">
        <f>IFERROR('Data Input - Option 5'!BW86*INDEX('Energy Prices'!$F$26:$CJ$31,MATCH($B130,'Energy Prices'!$C$26:$C$31,0),MATCH(Calc_Option5!BS$6,'Energy Prices'!$F$11:$CJ$11,0))/100000,0)</f>
        <v>0</v>
      </c>
      <c r="BT130" s="61">
        <f>IFERROR('Data Input - Option 5'!BX86*INDEX('Energy Prices'!$F$26:$CJ$31,MATCH($B130,'Energy Prices'!$C$26:$C$31,0),MATCH(Calc_Option5!BT$6,'Energy Prices'!$F$11:$CJ$11,0))/100000,0)</f>
        <v>0</v>
      </c>
      <c r="BU130" s="61">
        <f>IFERROR('Data Input - Option 5'!BY86*INDEX('Energy Prices'!$F$26:$CJ$31,MATCH($B130,'Energy Prices'!$C$26:$C$31,0),MATCH(Calc_Option5!BU$6,'Energy Prices'!$F$11:$CJ$11,0))/100000,0)</f>
        <v>0</v>
      </c>
      <c r="BV130" s="61">
        <f>IFERROR('Data Input - Option 5'!BZ86*INDEX('Energy Prices'!$F$26:$CJ$31,MATCH($B130,'Energy Prices'!$C$26:$C$31,0),MATCH(Calc_Option5!BV$6,'Energy Prices'!$F$11:$CJ$11,0))/100000,0)</f>
        <v>0</v>
      </c>
      <c r="BW130" s="61">
        <f>IFERROR('Data Input - Option 5'!CA86*INDEX('Energy Prices'!$F$26:$CJ$31,MATCH($B130,'Energy Prices'!$C$26:$C$31,0),MATCH(Calc_Option5!BW$6,'Energy Prices'!$F$11:$CJ$11,0))/100000,0)</f>
        <v>0</v>
      </c>
      <c r="BX130" s="61">
        <f>IFERROR('Data Input - Option 5'!CB86*INDEX('Energy Prices'!$F$26:$CJ$31,MATCH($B130,'Energy Prices'!$C$26:$C$31,0),MATCH(Calc_Option5!BX$6,'Energy Prices'!$F$11:$CJ$11,0))/100000,0)</f>
        <v>0</v>
      </c>
      <c r="BY130" s="61">
        <f>IFERROR('Data Input - Option 5'!CC86*INDEX('Energy Prices'!$F$26:$CJ$31,MATCH($B130,'Energy Prices'!$C$26:$C$31,0),MATCH(Calc_Option5!BY$6,'Energy Prices'!$F$11:$CJ$11,0))/100000,0)</f>
        <v>0</v>
      </c>
      <c r="BZ130" s="61">
        <f>IFERROR('Data Input - Option 5'!CD86*INDEX('Energy Prices'!$F$26:$CJ$31,MATCH($B130,'Energy Prices'!$C$26:$C$31,0),MATCH(Calc_Option5!BZ$6,'Energy Prices'!$F$11:$CJ$11,0))/100000,0)</f>
        <v>0</v>
      </c>
      <c r="CA130" s="61">
        <f>IFERROR('Data Input - Option 5'!CE86*INDEX('Energy Prices'!$F$26:$CJ$31,MATCH($B130,'Energy Prices'!$C$26:$C$31,0),MATCH(Calc_Option5!CA$6,'Energy Prices'!$F$11:$CJ$11,0))/100000,0)</f>
        <v>0</v>
      </c>
      <c r="CB130" s="61">
        <f>IFERROR('Data Input - Option 5'!CF86*INDEX('Energy Prices'!$F$26:$CJ$31,MATCH($B130,'Energy Prices'!$C$26:$C$31,0),MATCH(Calc_Option5!CB$6,'Energy Prices'!$F$11:$CJ$11,0))/100000,0)</f>
        <v>0</v>
      </c>
      <c r="CC130" s="61">
        <f>IFERROR('Data Input - Option 5'!CG86*INDEX('Energy Prices'!$F$26:$CJ$31,MATCH($B130,'Energy Prices'!$C$26:$C$31,0),MATCH(Calc_Option5!CC$6,'Energy Prices'!$F$11:$CJ$11,0))/100000,0)</f>
        <v>0</v>
      </c>
      <c r="CD130" s="61">
        <f>IFERROR('Data Input - Option 5'!CH86*INDEX('Energy Prices'!$F$26:$CJ$31,MATCH($B130,'Energy Prices'!$C$26:$C$31,0),MATCH(Calc_Option5!CD$6,'Energy Prices'!$F$11:$CJ$11,0))/100000,0)</f>
        <v>0</v>
      </c>
      <c r="CE130" s="61">
        <f>IFERROR('Data Input - Option 5'!CI86*INDEX('Energy Prices'!$F$26:$CJ$31,MATCH($B130,'Energy Prices'!$C$26:$C$31,0),MATCH(Calc_Option5!CE$6,'Energy Prices'!$F$11:$CJ$11,0))/100000,0)</f>
        <v>0</v>
      </c>
      <c r="CF130" s="61">
        <f>IFERROR('Data Input - Option 5'!CJ86*INDEX('Energy Prices'!$F$26:$CJ$31,MATCH($B130,'Energy Prices'!$C$26:$C$31,0),MATCH(Calc_Option5!CF$6,'Energy Prices'!$F$11:$CJ$11,0))/100000,0)</f>
        <v>0</v>
      </c>
      <c r="CG130" s="61">
        <f>IFERROR('Data Input - Option 5'!CK86*INDEX('Energy Prices'!$F$26:$CJ$31,MATCH($B130,'Energy Prices'!$C$26:$C$31,0),MATCH(Calc_Option5!CG$6,'Energy Prices'!$F$11:$CJ$11,0))/100000,0)</f>
        <v>0</v>
      </c>
      <c r="CH130" s="61">
        <f>IFERROR('Data Input - Option 5'!CL86*INDEX('Energy Prices'!$F$26:$CJ$31,MATCH($B130,'Energy Prices'!$C$26:$C$31,0),MATCH(Calc_Option5!CH$6,'Energy Prices'!$F$11:$CJ$11,0))/100000,0)</f>
        <v>0</v>
      </c>
      <c r="CI130" s="61">
        <f>IFERROR('Data Input - Option 5'!CM86*INDEX('Energy Prices'!$F$26:$CJ$31,MATCH($B130,'Energy Prices'!$C$26:$C$31,0),MATCH(Calc_Option5!CI$6,'Energy Prices'!$F$11:$CJ$11,0))/100000,0)</f>
        <v>0</v>
      </c>
      <c r="CJ130" s="61">
        <f>IFERROR('Data Input - Option 5'!CN86*INDEX('Energy Prices'!$F$26:$CJ$31,MATCH($B130,'Energy Prices'!$C$26:$C$31,0),MATCH(Calc_Option5!CJ$6,'Energy Prices'!$F$11:$CJ$11,0))/100000,0)</f>
        <v>0</v>
      </c>
      <c r="CK130" s="61">
        <f>IFERROR('Data Input - Option 5'!CO86*INDEX('Energy Prices'!$F$26:$CJ$31,MATCH($B130,'Energy Prices'!$C$26:$C$31,0),MATCH(Calc_Option5!CK$6,'Energy Prices'!$F$11:$CJ$11,0))/100000,0)</f>
        <v>0</v>
      </c>
      <c r="CL130" s="61">
        <f>IFERROR('Data Input - Option 5'!CP86*INDEX('Energy Prices'!$F$26:$CJ$31,MATCH($B130,'Energy Prices'!$C$26:$C$31,0),MATCH(Calc_Option5!CL$6,'Energy Prices'!$F$11:$CJ$11,0))/100000,0)</f>
        <v>0</v>
      </c>
      <c r="CM130" s="61">
        <f>IFERROR('Data Input - Option 5'!CQ86*INDEX('Energy Prices'!$F$26:$CJ$31,MATCH($B130,'Energy Prices'!$C$26:$C$31,0),MATCH(Calc_Option5!CM$6,'Energy Prices'!$F$11:$CJ$11,0))/100000,0)</f>
        <v>0</v>
      </c>
      <c r="CN130" s="61">
        <f>IFERROR('Data Input - Option 5'!CR86*INDEX('Energy Prices'!$F$26:$CJ$31,MATCH($B130,'Energy Prices'!$C$26:$C$31,0),MATCH(Calc_Option5!CN$6,'Energy Prices'!$F$11:$CJ$11,0))/100000,0)</f>
        <v>0</v>
      </c>
      <c r="CO130" s="61">
        <f>IFERROR('Data Input - Option 5'!CS86*INDEX('Energy Prices'!$F$26:$CJ$31,MATCH($B130,'Energy Prices'!$C$26:$C$31,0),MATCH(Calc_Option5!CO$6,'Energy Prices'!$F$11:$CJ$11,0))/100000,0)</f>
        <v>0</v>
      </c>
      <c r="CP130" s="61">
        <f>IFERROR('Data Input - Option 5'!CT86*INDEX('Energy Prices'!$F$26:$CJ$31,MATCH($B130,'Energy Prices'!$C$26:$C$31,0),MATCH(Calc_Option5!CP$6,'Energy Prices'!$F$11:$CJ$11,0))/100000,0)</f>
        <v>0</v>
      </c>
      <c r="CQ130" s="61">
        <f>IFERROR('Data Input - Option 5'!CU86*INDEX('Energy Prices'!$F$26:$CJ$31,MATCH($B130,'Energy Prices'!$C$26:$C$31,0),MATCH(Calc_Option5!CQ$6,'Energy Prices'!$F$11:$CJ$11,0))/100000,0)</f>
        <v>0</v>
      </c>
      <c r="CR130" s="61">
        <f>IFERROR('Data Input - Option 5'!CV86*INDEX('Energy Prices'!$F$26:$CJ$31,MATCH($B130,'Energy Prices'!$C$26:$C$31,0),MATCH(Calc_Option5!CR$6,'Energy Prices'!$F$11:$CJ$11,0))/100000,0)</f>
        <v>0</v>
      </c>
      <c r="CS130" s="61">
        <f>IFERROR('Data Input - Option 5'!CW86*INDEX('Energy Prices'!$F$26:$CJ$31,MATCH($B130,'Energy Prices'!$C$26:$C$31,0),MATCH(Calc_Option5!CS$6,'Energy Prices'!$F$11:$CJ$11,0))/100000,0)</f>
        <v>0</v>
      </c>
      <c r="CT130" s="61">
        <f>IFERROR('Data Input - Option 5'!CX86*INDEX('Energy Prices'!$F$26:$CJ$31,MATCH($B130,'Energy Prices'!$C$26:$C$31,0),MATCH(Calc_Option5!CT$6,'Energy Prices'!$F$11:$CJ$11,0))/100000,0)</f>
        <v>0</v>
      </c>
      <c r="CU130" s="61">
        <f>IFERROR('Data Input - Option 5'!CY86*INDEX('Energy Prices'!$F$26:$CJ$31,MATCH($B130,'Energy Prices'!$C$26:$C$31,0),MATCH(Calc_Option5!CU$6,'Energy Prices'!$F$11:$CJ$11,0))/100000,0)</f>
        <v>0</v>
      </c>
      <c r="CV130" s="61">
        <f>IFERROR('Data Input - Option 5'!CZ86*INDEX('Energy Prices'!$F$26:$CJ$31,MATCH($B130,'Energy Prices'!$C$26:$C$31,0),MATCH(Calc_Option5!CV$6,'Energy Prices'!$F$11:$CJ$11,0))/100000,0)</f>
        <v>0</v>
      </c>
      <c r="CW130" s="61">
        <f>IFERROR('Data Input - Option 5'!DA86*INDEX('Energy Prices'!$F$26:$CJ$31,MATCH($B130,'Energy Prices'!$C$26:$C$31,0),MATCH(Calc_Option5!CW$6,'Energy Prices'!$F$11:$CJ$11,0))/100000,0)</f>
        <v>0</v>
      </c>
      <c r="CX130" s="61">
        <f>IFERROR('Data Input - Option 5'!DB86*INDEX('Energy Prices'!$F$26:$CJ$31,MATCH($B130,'Energy Prices'!$C$26:$C$31,0),MATCH(Calc_Option5!CX$6,'Energy Prices'!$F$11:$CJ$11,0))/100000,0)</f>
        <v>0</v>
      </c>
      <c r="CY130" s="61">
        <f>IFERROR('Data Input - Option 5'!DC86*INDEX('Energy Prices'!$F$26:$CJ$31,MATCH($B130,'Energy Prices'!$C$26:$C$31,0),MATCH(Calc_Option5!CY$6,'Energy Prices'!$F$11:$CJ$11,0))/100000,0)</f>
        <v>0</v>
      </c>
      <c r="CZ130" s="391"/>
    </row>
    <row r="131" spans="2:104" x14ac:dyDescent="0.25">
      <c r="B131" s="393" t="s">
        <v>388</v>
      </c>
      <c r="C131" s="9" t="s">
        <v>1117</v>
      </c>
      <c r="D131" s="61">
        <f>IFERROR('Data Input - Option 5'!H87*INDEX('Energy Prices'!$F$26:$CJ$31,MATCH($B131,'Energy Prices'!$C$26:$C$31,0),MATCH(Calc_Option5!D$6,'Energy Prices'!$F$11:$CJ$11,0))/100000,0)</f>
        <v>0</v>
      </c>
      <c r="E131" s="61">
        <f>IFERROR('Data Input - Option 5'!I87*INDEX('Energy Prices'!$F$26:$CJ$31,MATCH($B131,'Energy Prices'!$C$26:$C$31,0),MATCH(Calc_Option5!E$6,'Energy Prices'!$F$11:$CJ$11,0))/100000,0)</f>
        <v>0</v>
      </c>
      <c r="F131" s="61">
        <f>IFERROR('Data Input - Option 5'!J87*INDEX('Energy Prices'!$F$26:$CJ$31,MATCH($B131,'Energy Prices'!$C$26:$C$31,0),MATCH(Calc_Option5!F$6,'Energy Prices'!$F$11:$CJ$11,0))/100000,0)</f>
        <v>0</v>
      </c>
      <c r="G131" s="61">
        <f>IFERROR('Data Input - Option 5'!K87*INDEX('Energy Prices'!$F$26:$CJ$31,MATCH($B131,'Energy Prices'!$C$26:$C$31,0),MATCH(Calc_Option5!G$6,'Energy Prices'!$F$11:$CJ$11,0))/100000,0)</f>
        <v>0</v>
      </c>
      <c r="H131" s="61">
        <f>IFERROR('Data Input - Option 5'!L87*INDEX('Energy Prices'!$F$26:$CJ$31,MATCH($B131,'Energy Prices'!$C$26:$C$31,0),MATCH(Calc_Option5!H$6,'Energy Prices'!$F$11:$CJ$11,0))/100000,0)</f>
        <v>0</v>
      </c>
      <c r="I131" s="61">
        <f>IFERROR('Data Input - Option 5'!M87*INDEX('Energy Prices'!$F$26:$CJ$31,MATCH($B131,'Energy Prices'!$C$26:$C$31,0),MATCH(Calc_Option5!I$6,'Energy Prices'!$F$11:$CJ$11,0))/100000,0)</f>
        <v>0</v>
      </c>
      <c r="J131" s="61">
        <f>IFERROR('Data Input - Option 5'!N87*INDEX('Energy Prices'!$F$26:$CJ$31,MATCH($B131,'Energy Prices'!$C$26:$C$31,0),MATCH(Calc_Option5!J$6,'Energy Prices'!$F$11:$CJ$11,0))/100000,0)</f>
        <v>0</v>
      </c>
      <c r="K131" s="61">
        <f>IFERROR('Data Input - Option 5'!O87*INDEX('Energy Prices'!$F$26:$CJ$31,MATCH($B131,'Energy Prices'!$C$26:$C$31,0),MATCH(Calc_Option5!K$6,'Energy Prices'!$F$11:$CJ$11,0))/100000,0)</f>
        <v>0</v>
      </c>
      <c r="L131" s="61">
        <f>IFERROR('Data Input - Option 5'!P87*INDEX('Energy Prices'!$F$26:$CJ$31,MATCH($B131,'Energy Prices'!$C$26:$C$31,0),MATCH(Calc_Option5!L$6,'Energy Prices'!$F$11:$CJ$11,0))/100000,0)</f>
        <v>0</v>
      </c>
      <c r="M131" s="61">
        <f>IFERROR('Data Input - Option 5'!Q87*INDEX('Energy Prices'!$F$26:$CJ$31,MATCH($B131,'Energy Prices'!$C$26:$C$31,0),MATCH(Calc_Option5!M$6,'Energy Prices'!$F$11:$CJ$11,0))/100000,0)</f>
        <v>0</v>
      </c>
      <c r="N131" s="61">
        <f>IFERROR('Data Input - Option 5'!R87*INDEX('Energy Prices'!$F$26:$CJ$31,MATCH($B131,'Energy Prices'!$C$26:$C$31,0),MATCH(Calc_Option5!N$6,'Energy Prices'!$F$11:$CJ$11,0))/100000,0)</f>
        <v>0</v>
      </c>
      <c r="O131" s="61">
        <f>IFERROR('Data Input - Option 5'!S87*INDEX('Energy Prices'!$F$26:$CJ$31,MATCH($B131,'Energy Prices'!$C$26:$C$31,0),MATCH(Calc_Option5!O$6,'Energy Prices'!$F$11:$CJ$11,0))/100000,0)</f>
        <v>0</v>
      </c>
      <c r="P131" s="61">
        <f>IFERROR('Data Input - Option 5'!T87*INDEX('Energy Prices'!$F$26:$CJ$31,MATCH($B131,'Energy Prices'!$C$26:$C$31,0),MATCH(Calc_Option5!P$6,'Energy Prices'!$F$11:$CJ$11,0))/100000,0)</f>
        <v>0</v>
      </c>
      <c r="Q131" s="61">
        <f>IFERROR('Data Input - Option 5'!U87*INDEX('Energy Prices'!$F$26:$CJ$31,MATCH($B131,'Energy Prices'!$C$26:$C$31,0),MATCH(Calc_Option5!Q$6,'Energy Prices'!$F$11:$CJ$11,0))/100000,0)</f>
        <v>0</v>
      </c>
      <c r="R131" s="61">
        <f>IFERROR('Data Input - Option 5'!V87*INDEX('Energy Prices'!$F$26:$CJ$31,MATCH($B131,'Energy Prices'!$C$26:$C$31,0),MATCH(Calc_Option5!R$6,'Energy Prices'!$F$11:$CJ$11,0))/100000,0)</f>
        <v>0</v>
      </c>
      <c r="S131" s="61">
        <f>IFERROR('Data Input - Option 5'!W87*INDEX('Energy Prices'!$F$26:$CJ$31,MATCH($B131,'Energy Prices'!$C$26:$C$31,0),MATCH(Calc_Option5!S$6,'Energy Prices'!$F$11:$CJ$11,0))/100000,0)</f>
        <v>0</v>
      </c>
      <c r="T131" s="61">
        <f>IFERROR('Data Input - Option 5'!X87*INDEX('Energy Prices'!$F$26:$CJ$31,MATCH($B131,'Energy Prices'!$C$26:$C$31,0),MATCH(Calc_Option5!T$6,'Energy Prices'!$F$11:$CJ$11,0))/100000,0)</f>
        <v>0</v>
      </c>
      <c r="U131" s="61">
        <f>IFERROR('Data Input - Option 5'!Y87*INDEX('Energy Prices'!$F$26:$CJ$31,MATCH($B131,'Energy Prices'!$C$26:$C$31,0),MATCH(Calc_Option5!U$6,'Energy Prices'!$F$11:$CJ$11,0))/100000,0)</f>
        <v>0</v>
      </c>
      <c r="V131" s="61">
        <f>IFERROR('Data Input - Option 5'!Z87*INDEX('Energy Prices'!$F$26:$CJ$31,MATCH($B131,'Energy Prices'!$C$26:$C$31,0),MATCH(Calc_Option5!V$6,'Energy Prices'!$F$11:$CJ$11,0))/100000,0)</f>
        <v>0</v>
      </c>
      <c r="W131" s="61">
        <f>IFERROR('Data Input - Option 5'!AA87*INDEX('Energy Prices'!$F$26:$CJ$31,MATCH($B131,'Energy Prices'!$C$26:$C$31,0),MATCH(Calc_Option5!W$6,'Energy Prices'!$F$11:$CJ$11,0))/100000,0)</f>
        <v>0</v>
      </c>
      <c r="X131" s="61">
        <f>IFERROR('Data Input - Option 5'!AB87*INDEX('Energy Prices'!$F$26:$CJ$31,MATCH($B131,'Energy Prices'!$C$26:$C$31,0),MATCH(Calc_Option5!X$6,'Energy Prices'!$F$11:$CJ$11,0))/100000,0)</f>
        <v>0</v>
      </c>
      <c r="Y131" s="61">
        <f>IFERROR('Data Input - Option 5'!AC87*INDEX('Energy Prices'!$F$26:$CJ$31,MATCH($B131,'Energy Prices'!$C$26:$C$31,0),MATCH(Calc_Option5!Y$6,'Energy Prices'!$F$11:$CJ$11,0))/100000,0)</f>
        <v>0</v>
      </c>
      <c r="Z131" s="61">
        <f>IFERROR('Data Input - Option 5'!AD87*INDEX('Energy Prices'!$F$26:$CJ$31,MATCH($B131,'Energy Prices'!$C$26:$C$31,0),MATCH(Calc_Option5!Z$6,'Energy Prices'!$F$11:$CJ$11,0))/100000,0)</f>
        <v>0</v>
      </c>
      <c r="AA131" s="61">
        <f>IFERROR('Data Input - Option 5'!AE87*INDEX('Energy Prices'!$F$26:$CJ$31,MATCH($B131,'Energy Prices'!$C$26:$C$31,0),MATCH(Calc_Option5!AA$6,'Energy Prices'!$F$11:$CJ$11,0))/100000,0)</f>
        <v>0</v>
      </c>
      <c r="AB131" s="61">
        <f>IFERROR('Data Input - Option 5'!AF87*INDEX('Energy Prices'!$F$26:$CJ$31,MATCH($B131,'Energy Prices'!$C$26:$C$31,0),MATCH(Calc_Option5!AB$6,'Energy Prices'!$F$11:$CJ$11,0))/100000,0)</f>
        <v>0</v>
      </c>
      <c r="AC131" s="61">
        <f>IFERROR('Data Input - Option 5'!AG87*INDEX('Energy Prices'!$F$26:$CJ$31,MATCH($B131,'Energy Prices'!$C$26:$C$31,0),MATCH(Calc_Option5!AC$6,'Energy Prices'!$F$11:$CJ$11,0))/100000,0)</f>
        <v>0</v>
      </c>
      <c r="AD131" s="61">
        <f>IFERROR('Data Input - Option 5'!AH87*INDEX('Energy Prices'!$F$26:$CJ$31,MATCH($B131,'Energy Prices'!$C$26:$C$31,0),MATCH(Calc_Option5!AD$6,'Energy Prices'!$F$11:$CJ$11,0))/100000,0)</f>
        <v>0</v>
      </c>
      <c r="AE131" s="61">
        <f>IFERROR('Data Input - Option 5'!AI87*INDEX('Energy Prices'!$F$26:$CJ$31,MATCH($B131,'Energy Prices'!$C$26:$C$31,0),MATCH(Calc_Option5!AE$6,'Energy Prices'!$F$11:$CJ$11,0))/100000,0)</f>
        <v>0</v>
      </c>
      <c r="AF131" s="61">
        <f>IFERROR('Data Input - Option 5'!AJ87*INDEX('Energy Prices'!$F$26:$CJ$31,MATCH($B131,'Energy Prices'!$C$26:$C$31,0),MATCH(Calc_Option5!AF$6,'Energy Prices'!$F$11:$CJ$11,0))/100000,0)</f>
        <v>0</v>
      </c>
      <c r="AG131" s="61">
        <f>IFERROR('Data Input - Option 5'!AK87*INDEX('Energy Prices'!$F$26:$CJ$31,MATCH($B131,'Energy Prices'!$C$26:$C$31,0),MATCH(Calc_Option5!AG$6,'Energy Prices'!$F$11:$CJ$11,0))/100000,0)</f>
        <v>0</v>
      </c>
      <c r="AH131" s="61">
        <f>IFERROR('Data Input - Option 5'!AL87*INDEX('Energy Prices'!$F$26:$CJ$31,MATCH($B131,'Energy Prices'!$C$26:$C$31,0),MATCH(Calc_Option5!AH$6,'Energy Prices'!$F$11:$CJ$11,0))/100000,0)</f>
        <v>0</v>
      </c>
      <c r="AI131" s="61">
        <f>IFERROR('Data Input - Option 5'!AM87*INDEX('Energy Prices'!$F$26:$CJ$31,MATCH($B131,'Energy Prices'!$C$26:$C$31,0),MATCH(Calc_Option5!AI$6,'Energy Prices'!$F$11:$CJ$11,0))/100000,0)</f>
        <v>0</v>
      </c>
      <c r="AJ131" s="61">
        <f>IFERROR('Data Input - Option 5'!AN87*INDEX('Energy Prices'!$F$26:$CJ$31,MATCH($B131,'Energy Prices'!$C$26:$C$31,0),MATCH(Calc_Option5!AJ$6,'Energy Prices'!$F$11:$CJ$11,0))/100000,0)</f>
        <v>0</v>
      </c>
      <c r="AK131" s="61">
        <f>IFERROR('Data Input - Option 5'!AO87*INDEX('Energy Prices'!$F$26:$CJ$31,MATCH($B131,'Energy Prices'!$C$26:$C$31,0),MATCH(Calc_Option5!AK$6,'Energy Prices'!$F$11:$CJ$11,0))/100000,0)</f>
        <v>0</v>
      </c>
      <c r="AL131" s="61">
        <f>IFERROR('Data Input - Option 5'!AP87*INDEX('Energy Prices'!$F$26:$CJ$31,MATCH($B131,'Energy Prices'!$C$26:$C$31,0),MATCH(Calc_Option5!AL$6,'Energy Prices'!$F$11:$CJ$11,0))/100000,0)</f>
        <v>0</v>
      </c>
      <c r="AM131" s="61">
        <f>IFERROR('Data Input - Option 5'!AQ87*INDEX('Energy Prices'!$F$26:$CJ$31,MATCH($B131,'Energy Prices'!$C$26:$C$31,0),MATCH(Calc_Option5!AM$6,'Energy Prices'!$F$11:$CJ$11,0))/100000,0)</f>
        <v>0</v>
      </c>
      <c r="AN131" s="61">
        <f>IFERROR('Data Input - Option 5'!AR87*INDEX('Energy Prices'!$F$26:$CJ$31,MATCH($B131,'Energy Prices'!$C$26:$C$31,0),MATCH(Calc_Option5!AN$6,'Energy Prices'!$F$11:$CJ$11,0))/100000,0)</f>
        <v>0</v>
      </c>
      <c r="AO131" s="61">
        <f>IFERROR('Data Input - Option 5'!AS87*INDEX('Energy Prices'!$F$26:$CJ$31,MATCH($B131,'Energy Prices'!$C$26:$C$31,0),MATCH(Calc_Option5!AO$6,'Energy Prices'!$F$11:$CJ$11,0))/100000,0)</f>
        <v>0</v>
      </c>
      <c r="AP131" s="61">
        <f>IFERROR('Data Input - Option 5'!AT87*INDEX('Energy Prices'!$F$26:$CJ$31,MATCH($B131,'Energy Prices'!$C$26:$C$31,0),MATCH(Calc_Option5!AP$6,'Energy Prices'!$F$11:$CJ$11,0))/100000,0)</f>
        <v>0</v>
      </c>
      <c r="AQ131" s="61">
        <f>IFERROR('Data Input - Option 5'!AU87*INDEX('Energy Prices'!$F$26:$CJ$31,MATCH($B131,'Energy Prices'!$C$26:$C$31,0),MATCH(Calc_Option5!AQ$6,'Energy Prices'!$F$11:$CJ$11,0))/100000,0)</f>
        <v>0</v>
      </c>
      <c r="AR131" s="61">
        <f>IFERROR('Data Input - Option 5'!AV87*INDEX('Energy Prices'!$F$26:$CJ$31,MATCH($B131,'Energy Prices'!$C$26:$C$31,0),MATCH(Calc_Option5!AR$6,'Energy Prices'!$F$11:$CJ$11,0))/100000,0)</f>
        <v>0</v>
      </c>
      <c r="AS131" s="61">
        <f>IFERROR('Data Input - Option 5'!AW87*INDEX('Energy Prices'!$F$26:$CJ$31,MATCH($B131,'Energy Prices'!$C$26:$C$31,0),MATCH(Calc_Option5!AS$6,'Energy Prices'!$F$11:$CJ$11,0))/100000,0)</f>
        <v>0</v>
      </c>
      <c r="AT131" s="61">
        <f>IFERROR('Data Input - Option 5'!AX87*INDEX('Energy Prices'!$F$26:$CJ$31,MATCH($B131,'Energy Prices'!$C$26:$C$31,0),MATCH(Calc_Option5!AT$6,'Energy Prices'!$F$11:$CJ$11,0))/100000,0)</f>
        <v>0</v>
      </c>
      <c r="AU131" s="61">
        <f>IFERROR('Data Input - Option 5'!AY87*INDEX('Energy Prices'!$F$26:$CJ$31,MATCH($B131,'Energy Prices'!$C$26:$C$31,0),MATCH(Calc_Option5!AU$6,'Energy Prices'!$F$11:$CJ$11,0))/100000,0)</f>
        <v>0</v>
      </c>
      <c r="AV131" s="61">
        <f>IFERROR('Data Input - Option 5'!AZ87*INDEX('Energy Prices'!$F$26:$CJ$31,MATCH($B131,'Energy Prices'!$C$26:$C$31,0),MATCH(Calc_Option5!AV$6,'Energy Prices'!$F$11:$CJ$11,0))/100000,0)</f>
        <v>0</v>
      </c>
      <c r="AW131" s="61">
        <f>IFERROR('Data Input - Option 5'!BA87*INDEX('Energy Prices'!$F$26:$CJ$31,MATCH($B131,'Energy Prices'!$C$26:$C$31,0),MATCH(Calc_Option5!AW$6,'Energy Prices'!$F$11:$CJ$11,0))/100000,0)</f>
        <v>0</v>
      </c>
      <c r="AX131" s="61">
        <f>IFERROR('Data Input - Option 5'!BB87*INDEX('Energy Prices'!$F$26:$CJ$31,MATCH($B131,'Energy Prices'!$C$26:$C$31,0),MATCH(Calc_Option5!AX$6,'Energy Prices'!$F$11:$CJ$11,0))/100000,0)</f>
        <v>0</v>
      </c>
      <c r="AY131" s="61">
        <f>IFERROR('Data Input - Option 5'!BC87*INDEX('Energy Prices'!$F$26:$CJ$31,MATCH($B131,'Energy Prices'!$C$26:$C$31,0),MATCH(Calc_Option5!AY$6,'Energy Prices'!$F$11:$CJ$11,0))/100000,0)</f>
        <v>0</v>
      </c>
      <c r="AZ131" s="61">
        <f>IFERROR('Data Input - Option 5'!BD87*INDEX('Energy Prices'!$F$26:$CJ$31,MATCH($B131,'Energy Prices'!$C$26:$C$31,0),MATCH(Calc_Option5!AZ$6,'Energy Prices'!$F$11:$CJ$11,0))/100000,0)</f>
        <v>0</v>
      </c>
      <c r="BA131" s="61">
        <f>IFERROR('Data Input - Option 5'!BE87*INDEX('Energy Prices'!$F$26:$CJ$31,MATCH($B131,'Energy Prices'!$C$26:$C$31,0),MATCH(Calc_Option5!BA$6,'Energy Prices'!$F$11:$CJ$11,0))/100000,0)</f>
        <v>0</v>
      </c>
      <c r="BB131" s="61">
        <f>IFERROR('Data Input - Option 5'!BF87*INDEX('Energy Prices'!$F$26:$CJ$31,MATCH($B131,'Energy Prices'!$C$26:$C$31,0),MATCH(Calc_Option5!BB$6,'Energy Prices'!$F$11:$CJ$11,0))/100000,0)</f>
        <v>0</v>
      </c>
      <c r="BC131" s="61">
        <f>IFERROR('Data Input - Option 5'!BG87*INDEX('Energy Prices'!$F$26:$CJ$31,MATCH($B131,'Energy Prices'!$C$26:$C$31,0),MATCH(Calc_Option5!BC$6,'Energy Prices'!$F$11:$CJ$11,0))/100000,0)</f>
        <v>0</v>
      </c>
      <c r="BD131" s="61">
        <f>IFERROR('Data Input - Option 5'!BH87*INDEX('Energy Prices'!$F$26:$CJ$31,MATCH($B131,'Energy Prices'!$C$26:$C$31,0),MATCH(Calc_Option5!BD$6,'Energy Prices'!$F$11:$CJ$11,0))/100000,0)</f>
        <v>0</v>
      </c>
      <c r="BE131" s="61">
        <f>IFERROR('Data Input - Option 5'!BI87*INDEX('Energy Prices'!$F$26:$CJ$31,MATCH($B131,'Energy Prices'!$C$26:$C$31,0),MATCH(Calc_Option5!BE$6,'Energy Prices'!$F$11:$CJ$11,0))/100000,0)</f>
        <v>0</v>
      </c>
      <c r="BF131" s="61">
        <f>IFERROR('Data Input - Option 5'!BJ87*INDEX('Energy Prices'!$F$26:$CJ$31,MATCH($B131,'Energy Prices'!$C$26:$C$31,0),MATCH(Calc_Option5!BF$6,'Energy Prices'!$F$11:$CJ$11,0))/100000,0)</f>
        <v>0</v>
      </c>
      <c r="BG131" s="61">
        <f>IFERROR('Data Input - Option 5'!BK87*INDEX('Energy Prices'!$F$26:$CJ$31,MATCH($B131,'Energy Prices'!$C$26:$C$31,0),MATCH(Calc_Option5!BG$6,'Energy Prices'!$F$11:$CJ$11,0))/100000,0)</f>
        <v>0</v>
      </c>
      <c r="BH131" s="61">
        <f>IFERROR('Data Input - Option 5'!BL87*INDEX('Energy Prices'!$F$26:$CJ$31,MATCH($B131,'Energy Prices'!$C$26:$C$31,0),MATCH(Calc_Option5!BH$6,'Energy Prices'!$F$11:$CJ$11,0))/100000,0)</f>
        <v>0</v>
      </c>
      <c r="BI131" s="61">
        <f>IFERROR('Data Input - Option 5'!BM87*INDEX('Energy Prices'!$F$26:$CJ$31,MATCH($B131,'Energy Prices'!$C$26:$C$31,0),MATCH(Calc_Option5!BI$6,'Energy Prices'!$F$11:$CJ$11,0))/100000,0)</f>
        <v>0</v>
      </c>
      <c r="BJ131" s="61">
        <f>IFERROR('Data Input - Option 5'!BN87*INDEX('Energy Prices'!$F$26:$CJ$31,MATCH($B131,'Energy Prices'!$C$26:$C$31,0),MATCH(Calc_Option5!BJ$6,'Energy Prices'!$F$11:$CJ$11,0))/100000,0)</f>
        <v>0</v>
      </c>
      <c r="BK131" s="61">
        <f>IFERROR('Data Input - Option 5'!BO87*INDEX('Energy Prices'!$F$26:$CJ$31,MATCH($B131,'Energy Prices'!$C$26:$C$31,0),MATCH(Calc_Option5!BK$6,'Energy Prices'!$F$11:$CJ$11,0))/100000,0)</f>
        <v>0</v>
      </c>
      <c r="BL131" s="61">
        <f>IFERROR('Data Input - Option 5'!BP87*INDEX('Energy Prices'!$F$26:$CJ$31,MATCH($B131,'Energy Prices'!$C$26:$C$31,0),MATCH(Calc_Option5!BL$6,'Energy Prices'!$F$11:$CJ$11,0))/100000,0)</f>
        <v>0</v>
      </c>
      <c r="BM131" s="61">
        <f>IFERROR('Data Input - Option 5'!BQ87*INDEX('Energy Prices'!$F$26:$CJ$31,MATCH($B131,'Energy Prices'!$C$26:$C$31,0),MATCH(Calc_Option5!BM$6,'Energy Prices'!$F$11:$CJ$11,0))/100000,0)</f>
        <v>0</v>
      </c>
      <c r="BN131" s="61">
        <f>IFERROR('Data Input - Option 5'!BR87*INDEX('Energy Prices'!$F$26:$CJ$31,MATCH($B131,'Energy Prices'!$C$26:$C$31,0),MATCH(Calc_Option5!BN$6,'Energy Prices'!$F$11:$CJ$11,0))/100000,0)</f>
        <v>0</v>
      </c>
      <c r="BO131" s="61">
        <f>IFERROR('Data Input - Option 5'!BS87*INDEX('Energy Prices'!$F$26:$CJ$31,MATCH($B131,'Energy Prices'!$C$26:$C$31,0),MATCH(Calc_Option5!BO$6,'Energy Prices'!$F$11:$CJ$11,0))/100000,0)</f>
        <v>0</v>
      </c>
      <c r="BP131" s="61">
        <f>IFERROR('Data Input - Option 5'!BT87*INDEX('Energy Prices'!$F$26:$CJ$31,MATCH($B131,'Energy Prices'!$C$26:$C$31,0),MATCH(Calc_Option5!BP$6,'Energy Prices'!$F$11:$CJ$11,0))/100000,0)</f>
        <v>0</v>
      </c>
      <c r="BQ131" s="61">
        <f>IFERROR('Data Input - Option 5'!BU87*INDEX('Energy Prices'!$F$26:$CJ$31,MATCH($B131,'Energy Prices'!$C$26:$C$31,0),MATCH(Calc_Option5!BQ$6,'Energy Prices'!$F$11:$CJ$11,0))/100000,0)</f>
        <v>0</v>
      </c>
      <c r="BR131" s="61">
        <f>IFERROR('Data Input - Option 5'!BV87*INDEX('Energy Prices'!$F$26:$CJ$31,MATCH($B131,'Energy Prices'!$C$26:$C$31,0),MATCH(Calc_Option5!BR$6,'Energy Prices'!$F$11:$CJ$11,0))/100000,0)</f>
        <v>0</v>
      </c>
      <c r="BS131" s="61">
        <f>IFERROR('Data Input - Option 5'!BW87*INDEX('Energy Prices'!$F$26:$CJ$31,MATCH($B131,'Energy Prices'!$C$26:$C$31,0),MATCH(Calc_Option5!BS$6,'Energy Prices'!$F$11:$CJ$11,0))/100000,0)</f>
        <v>0</v>
      </c>
      <c r="BT131" s="61">
        <f>IFERROR('Data Input - Option 5'!BX87*INDEX('Energy Prices'!$F$26:$CJ$31,MATCH($B131,'Energy Prices'!$C$26:$C$31,0),MATCH(Calc_Option5!BT$6,'Energy Prices'!$F$11:$CJ$11,0))/100000,0)</f>
        <v>0</v>
      </c>
      <c r="BU131" s="61">
        <f>IFERROR('Data Input - Option 5'!BY87*INDEX('Energy Prices'!$F$26:$CJ$31,MATCH($B131,'Energy Prices'!$C$26:$C$31,0),MATCH(Calc_Option5!BU$6,'Energy Prices'!$F$11:$CJ$11,0))/100000,0)</f>
        <v>0</v>
      </c>
      <c r="BV131" s="61">
        <f>IFERROR('Data Input - Option 5'!BZ87*INDEX('Energy Prices'!$F$26:$CJ$31,MATCH($B131,'Energy Prices'!$C$26:$C$31,0),MATCH(Calc_Option5!BV$6,'Energy Prices'!$F$11:$CJ$11,0))/100000,0)</f>
        <v>0</v>
      </c>
      <c r="BW131" s="61">
        <f>IFERROR('Data Input - Option 5'!CA87*INDEX('Energy Prices'!$F$26:$CJ$31,MATCH($B131,'Energy Prices'!$C$26:$C$31,0),MATCH(Calc_Option5!BW$6,'Energy Prices'!$F$11:$CJ$11,0))/100000,0)</f>
        <v>0</v>
      </c>
      <c r="BX131" s="61">
        <f>IFERROR('Data Input - Option 5'!CB87*INDEX('Energy Prices'!$F$26:$CJ$31,MATCH($B131,'Energy Prices'!$C$26:$C$31,0),MATCH(Calc_Option5!BX$6,'Energy Prices'!$F$11:$CJ$11,0))/100000,0)</f>
        <v>0</v>
      </c>
      <c r="BY131" s="61">
        <f>IFERROR('Data Input - Option 5'!CC87*INDEX('Energy Prices'!$F$26:$CJ$31,MATCH($B131,'Energy Prices'!$C$26:$C$31,0),MATCH(Calc_Option5!BY$6,'Energy Prices'!$F$11:$CJ$11,0))/100000,0)</f>
        <v>0</v>
      </c>
      <c r="BZ131" s="61">
        <f>IFERROR('Data Input - Option 5'!CD87*INDEX('Energy Prices'!$F$26:$CJ$31,MATCH($B131,'Energy Prices'!$C$26:$C$31,0),MATCH(Calc_Option5!BZ$6,'Energy Prices'!$F$11:$CJ$11,0))/100000,0)</f>
        <v>0</v>
      </c>
      <c r="CA131" s="61">
        <f>IFERROR('Data Input - Option 5'!CE87*INDEX('Energy Prices'!$F$26:$CJ$31,MATCH($B131,'Energy Prices'!$C$26:$C$31,0),MATCH(Calc_Option5!CA$6,'Energy Prices'!$F$11:$CJ$11,0))/100000,0)</f>
        <v>0</v>
      </c>
      <c r="CB131" s="61">
        <f>IFERROR('Data Input - Option 5'!CF87*INDEX('Energy Prices'!$F$26:$CJ$31,MATCH($B131,'Energy Prices'!$C$26:$C$31,0),MATCH(Calc_Option5!CB$6,'Energy Prices'!$F$11:$CJ$11,0))/100000,0)</f>
        <v>0</v>
      </c>
      <c r="CC131" s="61">
        <f>IFERROR('Data Input - Option 5'!CG87*INDEX('Energy Prices'!$F$26:$CJ$31,MATCH($B131,'Energy Prices'!$C$26:$C$31,0),MATCH(Calc_Option5!CC$6,'Energy Prices'!$F$11:$CJ$11,0))/100000,0)</f>
        <v>0</v>
      </c>
      <c r="CD131" s="61">
        <f>IFERROR('Data Input - Option 5'!CH87*INDEX('Energy Prices'!$F$26:$CJ$31,MATCH($B131,'Energy Prices'!$C$26:$C$31,0),MATCH(Calc_Option5!CD$6,'Energy Prices'!$F$11:$CJ$11,0))/100000,0)</f>
        <v>0</v>
      </c>
      <c r="CE131" s="61">
        <f>IFERROR('Data Input - Option 5'!CI87*INDEX('Energy Prices'!$F$26:$CJ$31,MATCH($B131,'Energy Prices'!$C$26:$C$31,0),MATCH(Calc_Option5!CE$6,'Energy Prices'!$F$11:$CJ$11,0))/100000,0)</f>
        <v>0</v>
      </c>
      <c r="CF131" s="61">
        <f>IFERROR('Data Input - Option 5'!CJ87*INDEX('Energy Prices'!$F$26:$CJ$31,MATCH($B131,'Energy Prices'!$C$26:$C$31,0),MATCH(Calc_Option5!CF$6,'Energy Prices'!$F$11:$CJ$11,0))/100000,0)</f>
        <v>0</v>
      </c>
      <c r="CG131" s="61">
        <f>IFERROR('Data Input - Option 5'!CK87*INDEX('Energy Prices'!$F$26:$CJ$31,MATCH($B131,'Energy Prices'!$C$26:$C$31,0),MATCH(Calc_Option5!CG$6,'Energy Prices'!$F$11:$CJ$11,0))/100000,0)</f>
        <v>0</v>
      </c>
      <c r="CH131" s="61">
        <f>IFERROR('Data Input - Option 5'!CL87*INDEX('Energy Prices'!$F$26:$CJ$31,MATCH($B131,'Energy Prices'!$C$26:$C$31,0),MATCH(Calc_Option5!CH$6,'Energy Prices'!$F$11:$CJ$11,0))/100000,0)</f>
        <v>0</v>
      </c>
      <c r="CI131" s="61">
        <f>IFERROR('Data Input - Option 5'!CM87*INDEX('Energy Prices'!$F$26:$CJ$31,MATCH($B131,'Energy Prices'!$C$26:$C$31,0),MATCH(Calc_Option5!CI$6,'Energy Prices'!$F$11:$CJ$11,0))/100000,0)</f>
        <v>0</v>
      </c>
      <c r="CJ131" s="61">
        <f>IFERROR('Data Input - Option 5'!CN87*INDEX('Energy Prices'!$F$26:$CJ$31,MATCH($B131,'Energy Prices'!$C$26:$C$31,0),MATCH(Calc_Option5!CJ$6,'Energy Prices'!$F$11:$CJ$11,0))/100000,0)</f>
        <v>0</v>
      </c>
      <c r="CK131" s="61">
        <f>IFERROR('Data Input - Option 5'!CO87*INDEX('Energy Prices'!$F$26:$CJ$31,MATCH($B131,'Energy Prices'!$C$26:$C$31,0),MATCH(Calc_Option5!CK$6,'Energy Prices'!$F$11:$CJ$11,0))/100000,0)</f>
        <v>0</v>
      </c>
      <c r="CL131" s="61">
        <f>IFERROR('Data Input - Option 5'!CP87*INDEX('Energy Prices'!$F$26:$CJ$31,MATCH($B131,'Energy Prices'!$C$26:$C$31,0),MATCH(Calc_Option5!CL$6,'Energy Prices'!$F$11:$CJ$11,0))/100000,0)</f>
        <v>0</v>
      </c>
      <c r="CM131" s="61">
        <f>IFERROR('Data Input - Option 5'!CQ87*INDEX('Energy Prices'!$F$26:$CJ$31,MATCH($B131,'Energy Prices'!$C$26:$C$31,0),MATCH(Calc_Option5!CM$6,'Energy Prices'!$F$11:$CJ$11,0))/100000,0)</f>
        <v>0</v>
      </c>
      <c r="CN131" s="61">
        <f>IFERROR('Data Input - Option 5'!CR87*INDEX('Energy Prices'!$F$26:$CJ$31,MATCH($B131,'Energy Prices'!$C$26:$C$31,0),MATCH(Calc_Option5!CN$6,'Energy Prices'!$F$11:$CJ$11,0))/100000,0)</f>
        <v>0</v>
      </c>
      <c r="CO131" s="61">
        <f>IFERROR('Data Input - Option 5'!CS87*INDEX('Energy Prices'!$F$26:$CJ$31,MATCH($B131,'Energy Prices'!$C$26:$C$31,0),MATCH(Calc_Option5!CO$6,'Energy Prices'!$F$11:$CJ$11,0))/100000,0)</f>
        <v>0</v>
      </c>
      <c r="CP131" s="61">
        <f>IFERROR('Data Input - Option 5'!CT87*INDEX('Energy Prices'!$F$26:$CJ$31,MATCH($B131,'Energy Prices'!$C$26:$C$31,0),MATCH(Calc_Option5!CP$6,'Energy Prices'!$F$11:$CJ$11,0))/100000,0)</f>
        <v>0</v>
      </c>
      <c r="CQ131" s="61">
        <f>IFERROR('Data Input - Option 5'!CU87*INDEX('Energy Prices'!$F$26:$CJ$31,MATCH($B131,'Energy Prices'!$C$26:$C$31,0),MATCH(Calc_Option5!CQ$6,'Energy Prices'!$F$11:$CJ$11,0))/100000,0)</f>
        <v>0</v>
      </c>
      <c r="CR131" s="61">
        <f>IFERROR('Data Input - Option 5'!CV87*INDEX('Energy Prices'!$F$26:$CJ$31,MATCH($B131,'Energy Prices'!$C$26:$C$31,0),MATCH(Calc_Option5!CR$6,'Energy Prices'!$F$11:$CJ$11,0))/100000,0)</f>
        <v>0</v>
      </c>
      <c r="CS131" s="61">
        <f>IFERROR('Data Input - Option 5'!CW87*INDEX('Energy Prices'!$F$26:$CJ$31,MATCH($B131,'Energy Prices'!$C$26:$C$31,0),MATCH(Calc_Option5!CS$6,'Energy Prices'!$F$11:$CJ$11,0))/100000,0)</f>
        <v>0</v>
      </c>
      <c r="CT131" s="61">
        <f>IFERROR('Data Input - Option 5'!CX87*INDEX('Energy Prices'!$F$26:$CJ$31,MATCH($B131,'Energy Prices'!$C$26:$C$31,0),MATCH(Calc_Option5!CT$6,'Energy Prices'!$F$11:$CJ$11,0))/100000,0)</f>
        <v>0</v>
      </c>
      <c r="CU131" s="61">
        <f>IFERROR('Data Input - Option 5'!CY87*INDEX('Energy Prices'!$F$26:$CJ$31,MATCH($B131,'Energy Prices'!$C$26:$C$31,0),MATCH(Calc_Option5!CU$6,'Energy Prices'!$F$11:$CJ$11,0))/100000,0)</f>
        <v>0</v>
      </c>
      <c r="CV131" s="61">
        <f>IFERROR('Data Input - Option 5'!CZ87*INDEX('Energy Prices'!$F$26:$CJ$31,MATCH($B131,'Energy Prices'!$C$26:$C$31,0),MATCH(Calc_Option5!CV$6,'Energy Prices'!$F$11:$CJ$11,0))/100000,0)</f>
        <v>0</v>
      </c>
      <c r="CW131" s="61">
        <f>IFERROR('Data Input - Option 5'!DA87*INDEX('Energy Prices'!$F$26:$CJ$31,MATCH($B131,'Energy Prices'!$C$26:$C$31,0),MATCH(Calc_Option5!CW$6,'Energy Prices'!$F$11:$CJ$11,0))/100000,0)</f>
        <v>0</v>
      </c>
      <c r="CX131" s="61">
        <f>IFERROR('Data Input - Option 5'!DB87*INDEX('Energy Prices'!$F$26:$CJ$31,MATCH($B131,'Energy Prices'!$C$26:$C$31,0),MATCH(Calc_Option5!CX$6,'Energy Prices'!$F$11:$CJ$11,0))/100000,0)</f>
        <v>0</v>
      </c>
      <c r="CY131" s="61">
        <f>IFERROR('Data Input - Option 5'!DC87*INDEX('Energy Prices'!$F$26:$CJ$31,MATCH($B131,'Energy Prices'!$C$26:$C$31,0),MATCH(Calc_Option5!CY$6,'Energy Prices'!$F$11:$CJ$11,0))/100000,0)</f>
        <v>0</v>
      </c>
      <c r="CZ131" s="391"/>
    </row>
    <row r="132" spans="2:104" x14ac:dyDescent="0.25">
      <c r="B132" s="393" t="s">
        <v>389</v>
      </c>
      <c r="C132" s="9" t="s">
        <v>1117</v>
      </c>
      <c r="D132" s="61">
        <f>IFERROR('Data Input - Option 5'!H88*INDEX('Energy Prices'!$F$26:$CJ$31,MATCH($B132,'Energy Prices'!$C$26:$C$31,0),MATCH(Calc_Option5!D$6,'Energy Prices'!$F$11:$CJ$11,0))/100000,0)</f>
        <v>0</v>
      </c>
      <c r="E132" s="61">
        <f>IFERROR('Data Input - Option 5'!I88*INDEX('Energy Prices'!$F$26:$CJ$31,MATCH($B132,'Energy Prices'!$C$26:$C$31,0),MATCH(Calc_Option5!E$6,'Energy Prices'!$F$11:$CJ$11,0))/100000,0)</f>
        <v>0</v>
      </c>
      <c r="F132" s="61">
        <f>IFERROR('Data Input - Option 5'!J88*INDEX('Energy Prices'!$F$26:$CJ$31,MATCH($B132,'Energy Prices'!$C$26:$C$31,0),MATCH(Calc_Option5!F$6,'Energy Prices'!$F$11:$CJ$11,0))/100000,0)</f>
        <v>0</v>
      </c>
      <c r="G132" s="61">
        <f>IFERROR('Data Input - Option 5'!K88*INDEX('Energy Prices'!$F$26:$CJ$31,MATCH($B132,'Energy Prices'!$C$26:$C$31,0),MATCH(Calc_Option5!G$6,'Energy Prices'!$F$11:$CJ$11,0))/100000,0)</f>
        <v>0</v>
      </c>
      <c r="H132" s="61">
        <f>IFERROR('Data Input - Option 5'!L88*INDEX('Energy Prices'!$F$26:$CJ$31,MATCH($B132,'Energy Prices'!$C$26:$C$31,0),MATCH(Calc_Option5!H$6,'Energy Prices'!$F$11:$CJ$11,0))/100000,0)</f>
        <v>0</v>
      </c>
      <c r="I132" s="61">
        <f>IFERROR('Data Input - Option 5'!M88*INDEX('Energy Prices'!$F$26:$CJ$31,MATCH($B132,'Energy Prices'!$C$26:$C$31,0),MATCH(Calc_Option5!I$6,'Energy Prices'!$F$11:$CJ$11,0))/100000,0)</f>
        <v>0</v>
      </c>
      <c r="J132" s="61">
        <f>IFERROR('Data Input - Option 5'!N88*INDEX('Energy Prices'!$F$26:$CJ$31,MATCH($B132,'Energy Prices'!$C$26:$C$31,0),MATCH(Calc_Option5!J$6,'Energy Prices'!$F$11:$CJ$11,0))/100000,0)</f>
        <v>0</v>
      </c>
      <c r="K132" s="61">
        <f>IFERROR('Data Input - Option 5'!O88*INDEX('Energy Prices'!$F$26:$CJ$31,MATCH($B132,'Energy Prices'!$C$26:$C$31,0),MATCH(Calc_Option5!K$6,'Energy Prices'!$F$11:$CJ$11,0))/100000,0)</f>
        <v>0</v>
      </c>
      <c r="L132" s="61">
        <f>IFERROR('Data Input - Option 5'!P88*INDEX('Energy Prices'!$F$26:$CJ$31,MATCH($B132,'Energy Prices'!$C$26:$C$31,0),MATCH(Calc_Option5!L$6,'Energy Prices'!$F$11:$CJ$11,0))/100000,0)</f>
        <v>0</v>
      </c>
      <c r="M132" s="61">
        <f>IFERROR('Data Input - Option 5'!Q88*INDEX('Energy Prices'!$F$26:$CJ$31,MATCH($B132,'Energy Prices'!$C$26:$C$31,0),MATCH(Calc_Option5!M$6,'Energy Prices'!$F$11:$CJ$11,0))/100000,0)</f>
        <v>0</v>
      </c>
      <c r="N132" s="61">
        <f>IFERROR('Data Input - Option 5'!R88*INDEX('Energy Prices'!$F$26:$CJ$31,MATCH($B132,'Energy Prices'!$C$26:$C$31,0),MATCH(Calc_Option5!N$6,'Energy Prices'!$F$11:$CJ$11,0))/100000,0)</f>
        <v>0</v>
      </c>
      <c r="O132" s="61">
        <f>IFERROR('Data Input - Option 5'!S88*INDEX('Energy Prices'!$F$26:$CJ$31,MATCH($B132,'Energy Prices'!$C$26:$C$31,0),MATCH(Calc_Option5!O$6,'Energy Prices'!$F$11:$CJ$11,0))/100000,0)</f>
        <v>0</v>
      </c>
      <c r="P132" s="61">
        <f>IFERROR('Data Input - Option 5'!T88*INDEX('Energy Prices'!$F$26:$CJ$31,MATCH($B132,'Energy Prices'!$C$26:$C$31,0),MATCH(Calc_Option5!P$6,'Energy Prices'!$F$11:$CJ$11,0))/100000,0)</f>
        <v>0</v>
      </c>
      <c r="Q132" s="61">
        <f>IFERROR('Data Input - Option 5'!U88*INDEX('Energy Prices'!$F$26:$CJ$31,MATCH($B132,'Energy Prices'!$C$26:$C$31,0),MATCH(Calc_Option5!Q$6,'Energy Prices'!$F$11:$CJ$11,0))/100000,0)</f>
        <v>0</v>
      </c>
      <c r="R132" s="61">
        <f>IFERROR('Data Input - Option 5'!V88*INDEX('Energy Prices'!$F$26:$CJ$31,MATCH($B132,'Energy Prices'!$C$26:$C$31,0),MATCH(Calc_Option5!R$6,'Energy Prices'!$F$11:$CJ$11,0))/100000,0)</f>
        <v>0</v>
      </c>
      <c r="S132" s="61">
        <f>IFERROR('Data Input - Option 5'!W88*INDEX('Energy Prices'!$F$26:$CJ$31,MATCH($B132,'Energy Prices'!$C$26:$C$31,0),MATCH(Calc_Option5!S$6,'Energy Prices'!$F$11:$CJ$11,0))/100000,0)</f>
        <v>0</v>
      </c>
      <c r="T132" s="61">
        <f>IFERROR('Data Input - Option 5'!X88*INDEX('Energy Prices'!$F$26:$CJ$31,MATCH($B132,'Energy Prices'!$C$26:$C$31,0),MATCH(Calc_Option5!T$6,'Energy Prices'!$F$11:$CJ$11,0))/100000,0)</f>
        <v>0</v>
      </c>
      <c r="U132" s="61">
        <f>IFERROR('Data Input - Option 5'!Y88*INDEX('Energy Prices'!$F$26:$CJ$31,MATCH($B132,'Energy Prices'!$C$26:$C$31,0),MATCH(Calc_Option5!U$6,'Energy Prices'!$F$11:$CJ$11,0))/100000,0)</f>
        <v>0</v>
      </c>
      <c r="V132" s="61">
        <f>IFERROR('Data Input - Option 5'!Z88*INDEX('Energy Prices'!$F$26:$CJ$31,MATCH($B132,'Energy Prices'!$C$26:$C$31,0),MATCH(Calc_Option5!V$6,'Energy Prices'!$F$11:$CJ$11,0))/100000,0)</f>
        <v>0</v>
      </c>
      <c r="W132" s="61">
        <f>IFERROR('Data Input - Option 5'!AA88*INDEX('Energy Prices'!$F$26:$CJ$31,MATCH($B132,'Energy Prices'!$C$26:$C$31,0),MATCH(Calc_Option5!W$6,'Energy Prices'!$F$11:$CJ$11,0))/100000,0)</f>
        <v>0</v>
      </c>
      <c r="X132" s="61">
        <f>IFERROR('Data Input - Option 5'!AB88*INDEX('Energy Prices'!$F$26:$CJ$31,MATCH($B132,'Energy Prices'!$C$26:$C$31,0),MATCH(Calc_Option5!X$6,'Energy Prices'!$F$11:$CJ$11,0))/100000,0)</f>
        <v>0</v>
      </c>
      <c r="Y132" s="61">
        <f>IFERROR('Data Input - Option 5'!AC88*INDEX('Energy Prices'!$F$26:$CJ$31,MATCH($B132,'Energy Prices'!$C$26:$C$31,0),MATCH(Calc_Option5!Y$6,'Energy Prices'!$F$11:$CJ$11,0))/100000,0)</f>
        <v>0</v>
      </c>
      <c r="Z132" s="61">
        <f>IFERROR('Data Input - Option 5'!AD88*INDEX('Energy Prices'!$F$26:$CJ$31,MATCH($B132,'Energy Prices'!$C$26:$C$31,0),MATCH(Calc_Option5!Z$6,'Energy Prices'!$F$11:$CJ$11,0))/100000,0)</f>
        <v>0</v>
      </c>
      <c r="AA132" s="61">
        <f>IFERROR('Data Input - Option 5'!AE88*INDEX('Energy Prices'!$F$26:$CJ$31,MATCH($B132,'Energy Prices'!$C$26:$C$31,0),MATCH(Calc_Option5!AA$6,'Energy Prices'!$F$11:$CJ$11,0))/100000,0)</f>
        <v>0</v>
      </c>
      <c r="AB132" s="61">
        <f>IFERROR('Data Input - Option 5'!AF88*INDEX('Energy Prices'!$F$26:$CJ$31,MATCH($B132,'Energy Prices'!$C$26:$C$31,0),MATCH(Calc_Option5!AB$6,'Energy Prices'!$F$11:$CJ$11,0))/100000,0)</f>
        <v>0</v>
      </c>
      <c r="AC132" s="61">
        <f>IFERROR('Data Input - Option 5'!AG88*INDEX('Energy Prices'!$F$26:$CJ$31,MATCH($B132,'Energy Prices'!$C$26:$C$31,0),MATCH(Calc_Option5!AC$6,'Energy Prices'!$F$11:$CJ$11,0))/100000,0)</f>
        <v>0</v>
      </c>
      <c r="AD132" s="61">
        <f>IFERROR('Data Input - Option 5'!AH88*INDEX('Energy Prices'!$F$26:$CJ$31,MATCH($B132,'Energy Prices'!$C$26:$C$31,0),MATCH(Calc_Option5!AD$6,'Energy Prices'!$F$11:$CJ$11,0))/100000,0)</f>
        <v>0</v>
      </c>
      <c r="AE132" s="61">
        <f>IFERROR('Data Input - Option 5'!AI88*INDEX('Energy Prices'!$F$26:$CJ$31,MATCH($B132,'Energy Prices'!$C$26:$C$31,0),MATCH(Calc_Option5!AE$6,'Energy Prices'!$F$11:$CJ$11,0))/100000,0)</f>
        <v>0</v>
      </c>
      <c r="AF132" s="61">
        <f>IFERROR('Data Input - Option 5'!AJ88*INDEX('Energy Prices'!$F$26:$CJ$31,MATCH($B132,'Energy Prices'!$C$26:$C$31,0),MATCH(Calc_Option5!AF$6,'Energy Prices'!$F$11:$CJ$11,0))/100000,0)</f>
        <v>0</v>
      </c>
      <c r="AG132" s="61">
        <f>IFERROR('Data Input - Option 5'!AK88*INDEX('Energy Prices'!$F$26:$CJ$31,MATCH($B132,'Energy Prices'!$C$26:$C$31,0),MATCH(Calc_Option5!AG$6,'Energy Prices'!$F$11:$CJ$11,0))/100000,0)</f>
        <v>0</v>
      </c>
      <c r="AH132" s="61">
        <f>IFERROR('Data Input - Option 5'!AL88*INDEX('Energy Prices'!$F$26:$CJ$31,MATCH($B132,'Energy Prices'!$C$26:$C$31,0),MATCH(Calc_Option5!AH$6,'Energy Prices'!$F$11:$CJ$11,0))/100000,0)</f>
        <v>0</v>
      </c>
      <c r="AI132" s="61">
        <f>IFERROR('Data Input - Option 5'!AM88*INDEX('Energy Prices'!$F$26:$CJ$31,MATCH($B132,'Energy Prices'!$C$26:$C$31,0),MATCH(Calc_Option5!AI$6,'Energy Prices'!$F$11:$CJ$11,0))/100000,0)</f>
        <v>0</v>
      </c>
      <c r="AJ132" s="61">
        <f>IFERROR('Data Input - Option 5'!AN88*INDEX('Energy Prices'!$F$26:$CJ$31,MATCH($B132,'Energy Prices'!$C$26:$C$31,0),MATCH(Calc_Option5!AJ$6,'Energy Prices'!$F$11:$CJ$11,0))/100000,0)</f>
        <v>0</v>
      </c>
      <c r="AK132" s="61">
        <f>IFERROR('Data Input - Option 5'!AO88*INDEX('Energy Prices'!$F$26:$CJ$31,MATCH($B132,'Energy Prices'!$C$26:$C$31,0),MATCH(Calc_Option5!AK$6,'Energy Prices'!$F$11:$CJ$11,0))/100000,0)</f>
        <v>0</v>
      </c>
      <c r="AL132" s="61">
        <f>IFERROR('Data Input - Option 5'!AP88*INDEX('Energy Prices'!$F$26:$CJ$31,MATCH($B132,'Energy Prices'!$C$26:$C$31,0),MATCH(Calc_Option5!AL$6,'Energy Prices'!$F$11:$CJ$11,0))/100000,0)</f>
        <v>0</v>
      </c>
      <c r="AM132" s="61">
        <f>IFERROR('Data Input - Option 5'!AQ88*INDEX('Energy Prices'!$F$26:$CJ$31,MATCH($B132,'Energy Prices'!$C$26:$C$31,0),MATCH(Calc_Option5!AM$6,'Energy Prices'!$F$11:$CJ$11,0))/100000,0)</f>
        <v>0</v>
      </c>
      <c r="AN132" s="61">
        <f>IFERROR('Data Input - Option 5'!AR88*INDEX('Energy Prices'!$F$26:$CJ$31,MATCH($B132,'Energy Prices'!$C$26:$C$31,0),MATCH(Calc_Option5!AN$6,'Energy Prices'!$F$11:$CJ$11,0))/100000,0)</f>
        <v>0</v>
      </c>
      <c r="AO132" s="61">
        <f>IFERROR('Data Input - Option 5'!AS88*INDEX('Energy Prices'!$F$26:$CJ$31,MATCH($B132,'Energy Prices'!$C$26:$C$31,0),MATCH(Calc_Option5!AO$6,'Energy Prices'!$F$11:$CJ$11,0))/100000,0)</f>
        <v>0</v>
      </c>
      <c r="AP132" s="61">
        <f>IFERROR('Data Input - Option 5'!AT88*INDEX('Energy Prices'!$F$26:$CJ$31,MATCH($B132,'Energy Prices'!$C$26:$C$31,0),MATCH(Calc_Option5!AP$6,'Energy Prices'!$F$11:$CJ$11,0))/100000,0)</f>
        <v>0</v>
      </c>
      <c r="AQ132" s="61">
        <f>IFERROR('Data Input - Option 5'!AU88*INDEX('Energy Prices'!$F$26:$CJ$31,MATCH($B132,'Energy Prices'!$C$26:$C$31,0),MATCH(Calc_Option5!AQ$6,'Energy Prices'!$F$11:$CJ$11,0))/100000,0)</f>
        <v>0</v>
      </c>
      <c r="AR132" s="61">
        <f>IFERROR('Data Input - Option 5'!AV88*INDEX('Energy Prices'!$F$26:$CJ$31,MATCH($B132,'Energy Prices'!$C$26:$C$31,0),MATCH(Calc_Option5!AR$6,'Energy Prices'!$F$11:$CJ$11,0))/100000,0)</f>
        <v>0</v>
      </c>
      <c r="AS132" s="61">
        <f>IFERROR('Data Input - Option 5'!AW88*INDEX('Energy Prices'!$F$26:$CJ$31,MATCH($B132,'Energy Prices'!$C$26:$C$31,0),MATCH(Calc_Option5!AS$6,'Energy Prices'!$F$11:$CJ$11,0))/100000,0)</f>
        <v>0</v>
      </c>
      <c r="AT132" s="61">
        <f>IFERROR('Data Input - Option 5'!AX88*INDEX('Energy Prices'!$F$26:$CJ$31,MATCH($B132,'Energy Prices'!$C$26:$C$31,0),MATCH(Calc_Option5!AT$6,'Energy Prices'!$F$11:$CJ$11,0))/100000,0)</f>
        <v>0</v>
      </c>
      <c r="AU132" s="61">
        <f>IFERROR('Data Input - Option 5'!AY88*INDEX('Energy Prices'!$F$26:$CJ$31,MATCH($B132,'Energy Prices'!$C$26:$C$31,0),MATCH(Calc_Option5!AU$6,'Energy Prices'!$F$11:$CJ$11,0))/100000,0)</f>
        <v>0</v>
      </c>
      <c r="AV132" s="61">
        <f>IFERROR('Data Input - Option 5'!AZ88*INDEX('Energy Prices'!$F$26:$CJ$31,MATCH($B132,'Energy Prices'!$C$26:$C$31,0),MATCH(Calc_Option5!AV$6,'Energy Prices'!$F$11:$CJ$11,0))/100000,0)</f>
        <v>0</v>
      </c>
      <c r="AW132" s="61">
        <f>IFERROR('Data Input - Option 5'!BA88*INDEX('Energy Prices'!$F$26:$CJ$31,MATCH($B132,'Energy Prices'!$C$26:$C$31,0),MATCH(Calc_Option5!AW$6,'Energy Prices'!$F$11:$CJ$11,0))/100000,0)</f>
        <v>0</v>
      </c>
      <c r="AX132" s="61">
        <f>IFERROR('Data Input - Option 5'!BB88*INDEX('Energy Prices'!$F$26:$CJ$31,MATCH($B132,'Energy Prices'!$C$26:$C$31,0),MATCH(Calc_Option5!AX$6,'Energy Prices'!$F$11:$CJ$11,0))/100000,0)</f>
        <v>0</v>
      </c>
      <c r="AY132" s="61">
        <f>IFERROR('Data Input - Option 5'!BC88*INDEX('Energy Prices'!$F$26:$CJ$31,MATCH($B132,'Energy Prices'!$C$26:$C$31,0),MATCH(Calc_Option5!AY$6,'Energy Prices'!$F$11:$CJ$11,0))/100000,0)</f>
        <v>0</v>
      </c>
      <c r="AZ132" s="61">
        <f>IFERROR('Data Input - Option 5'!BD88*INDEX('Energy Prices'!$F$26:$CJ$31,MATCH($B132,'Energy Prices'!$C$26:$C$31,0),MATCH(Calc_Option5!AZ$6,'Energy Prices'!$F$11:$CJ$11,0))/100000,0)</f>
        <v>0</v>
      </c>
      <c r="BA132" s="61">
        <f>IFERROR('Data Input - Option 5'!BE88*INDEX('Energy Prices'!$F$26:$CJ$31,MATCH($B132,'Energy Prices'!$C$26:$C$31,0),MATCH(Calc_Option5!BA$6,'Energy Prices'!$F$11:$CJ$11,0))/100000,0)</f>
        <v>0</v>
      </c>
      <c r="BB132" s="61">
        <f>IFERROR('Data Input - Option 5'!BF88*INDEX('Energy Prices'!$F$26:$CJ$31,MATCH($B132,'Energy Prices'!$C$26:$C$31,0),MATCH(Calc_Option5!BB$6,'Energy Prices'!$F$11:$CJ$11,0))/100000,0)</f>
        <v>0</v>
      </c>
      <c r="BC132" s="61">
        <f>IFERROR('Data Input - Option 5'!BG88*INDEX('Energy Prices'!$F$26:$CJ$31,MATCH($B132,'Energy Prices'!$C$26:$C$31,0),MATCH(Calc_Option5!BC$6,'Energy Prices'!$F$11:$CJ$11,0))/100000,0)</f>
        <v>0</v>
      </c>
      <c r="BD132" s="61">
        <f>IFERROR('Data Input - Option 5'!BH88*INDEX('Energy Prices'!$F$26:$CJ$31,MATCH($B132,'Energy Prices'!$C$26:$C$31,0),MATCH(Calc_Option5!BD$6,'Energy Prices'!$F$11:$CJ$11,0))/100000,0)</f>
        <v>0</v>
      </c>
      <c r="BE132" s="61">
        <f>IFERROR('Data Input - Option 5'!BI88*INDEX('Energy Prices'!$F$26:$CJ$31,MATCH($B132,'Energy Prices'!$C$26:$C$31,0),MATCH(Calc_Option5!BE$6,'Energy Prices'!$F$11:$CJ$11,0))/100000,0)</f>
        <v>0</v>
      </c>
      <c r="BF132" s="61">
        <f>IFERROR('Data Input - Option 5'!BJ88*INDEX('Energy Prices'!$F$26:$CJ$31,MATCH($B132,'Energy Prices'!$C$26:$C$31,0),MATCH(Calc_Option5!BF$6,'Energy Prices'!$F$11:$CJ$11,0))/100000,0)</f>
        <v>0</v>
      </c>
      <c r="BG132" s="61">
        <f>IFERROR('Data Input - Option 5'!BK88*INDEX('Energy Prices'!$F$26:$CJ$31,MATCH($B132,'Energy Prices'!$C$26:$C$31,0),MATCH(Calc_Option5!BG$6,'Energy Prices'!$F$11:$CJ$11,0))/100000,0)</f>
        <v>0</v>
      </c>
      <c r="BH132" s="61">
        <f>IFERROR('Data Input - Option 5'!BL88*INDEX('Energy Prices'!$F$26:$CJ$31,MATCH($B132,'Energy Prices'!$C$26:$C$31,0),MATCH(Calc_Option5!BH$6,'Energy Prices'!$F$11:$CJ$11,0))/100000,0)</f>
        <v>0</v>
      </c>
      <c r="BI132" s="61">
        <f>IFERROR('Data Input - Option 5'!BM88*INDEX('Energy Prices'!$F$26:$CJ$31,MATCH($B132,'Energy Prices'!$C$26:$C$31,0),MATCH(Calc_Option5!BI$6,'Energy Prices'!$F$11:$CJ$11,0))/100000,0)</f>
        <v>0</v>
      </c>
      <c r="BJ132" s="61">
        <f>IFERROR('Data Input - Option 5'!BN88*INDEX('Energy Prices'!$F$26:$CJ$31,MATCH($B132,'Energy Prices'!$C$26:$C$31,0),MATCH(Calc_Option5!BJ$6,'Energy Prices'!$F$11:$CJ$11,0))/100000,0)</f>
        <v>0</v>
      </c>
      <c r="BK132" s="61">
        <f>IFERROR('Data Input - Option 5'!BO88*INDEX('Energy Prices'!$F$26:$CJ$31,MATCH($B132,'Energy Prices'!$C$26:$C$31,0),MATCH(Calc_Option5!BK$6,'Energy Prices'!$F$11:$CJ$11,0))/100000,0)</f>
        <v>0</v>
      </c>
      <c r="BL132" s="61">
        <f>IFERROR('Data Input - Option 5'!BP88*INDEX('Energy Prices'!$F$26:$CJ$31,MATCH($B132,'Energy Prices'!$C$26:$C$31,0),MATCH(Calc_Option5!BL$6,'Energy Prices'!$F$11:$CJ$11,0))/100000,0)</f>
        <v>0</v>
      </c>
      <c r="BM132" s="61">
        <f>IFERROR('Data Input - Option 5'!BQ88*INDEX('Energy Prices'!$F$26:$CJ$31,MATCH($B132,'Energy Prices'!$C$26:$C$31,0),MATCH(Calc_Option5!BM$6,'Energy Prices'!$F$11:$CJ$11,0))/100000,0)</f>
        <v>0</v>
      </c>
      <c r="BN132" s="61">
        <f>IFERROR('Data Input - Option 5'!BR88*INDEX('Energy Prices'!$F$26:$CJ$31,MATCH($B132,'Energy Prices'!$C$26:$C$31,0),MATCH(Calc_Option5!BN$6,'Energy Prices'!$F$11:$CJ$11,0))/100000,0)</f>
        <v>0</v>
      </c>
      <c r="BO132" s="61">
        <f>IFERROR('Data Input - Option 5'!BS88*INDEX('Energy Prices'!$F$26:$CJ$31,MATCH($B132,'Energy Prices'!$C$26:$C$31,0),MATCH(Calc_Option5!BO$6,'Energy Prices'!$F$11:$CJ$11,0))/100000,0)</f>
        <v>0</v>
      </c>
      <c r="BP132" s="61">
        <f>IFERROR('Data Input - Option 5'!BT88*INDEX('Energy Prices'!$F$26:$CJ$31,MATCH($B132,'Energy Prices'!$C$26:$C$31,0),MATCH(Calc_Option5!BP$6,'Energy Prices'!$F$11:$CJ$11,0))/100000,0)</f>
        <v>0</v>
      </c>
      <c r="BQ132" s="61">
        <f>IFERROR('Data Input - Option 5'!BU88*INDEX('Energy Prices'!$F$26:$CJ$31,MATCH($B132,'Energy Prices'!$C$26:$C$31,0),MATCH(Calc_Option5!BQ$6,'Energy Prices'!$F$11:$CJ$11,0))/100000,0)</f>
        <v>0</v>
      </c>
      <c r="BR132" s="61">
        <f>IFERROR('Data Input - Option 5'!BV88*INDEX('Energy Prices'!$F$26:$CJ$31,MATCH($B132,'Energy Prices'!$C$26:$C$31,0),MATCH(Calc_Option5!BR$6,'Energy Prices'!$F$11:$CJ$11,0))/100000,0)</f>
        <v>0</v>
      </c>
      <c r="BS132" s="61">
        <f>IFERROR('Data Input - Option 5'!BW88*INDEX('Energy Prices'!$F$26:$CJ$31,MATCH($B132,'Energy Prices'!$C$26:$C$31,0),MATCH(Calc_Option5!BS$6,'Energy Prices'!$F$11:$CJ$11,0))/100000,0)</f>
        <v>0</v>
      </c>
      <c r="BT132" s="61">
        <f>IFERROR('Data Input - Option 5'!BX88*INDEX('Energy Prices'!$F$26:$CJ$31,MATCH($B132,'Energy Prices'!$C$26:$C$31,0),MATCH(Calc_Option5!BT$6,'Energy Prices'!$F$11:$CJ$11,0))/100000,0)</f>
        <v>0</v>
      </c>
      <c r="BU132" s="61">
        <f>IFERROR('Data Input - Option 5'!BY88*INDEX('Energy Prices'!$F$26:$CJ$31,MATCH($B132,'Energy Prices'!$C$26:$C$31,0),MATCH(Calc_Option5!BU$6,'Energy Prices'!$F$11:$CJ$11,0))/100000,0)</f>
        <v>0</v>
      </c>
      <c r="BV132" s="61">
        <f>IFERROR('Data Input - Option 5'!BZ88*INDEX('Energy Prices'!$F$26:$CJ$31,MATCH($B132,'Energy Prices'!$C$26:$C$31,0),MATCH(Calc_Option5!BV$6,'Energy Prices'!$F$11:$CJ$11,0))/100000,0)</f>
        <v>0</v>
      </c>
      <c r="BW132" s="61">
        <f>IFERROR('Data Input - Option 5'!CA88*INDEX('Energy Prices'!$F$26:$CJ$31,MATCH($B132,'Energy Prices'!$C$26:$C$31,0),MATCH(Calc_Option5!BW$6,'Energy Prices'!$F$11:$CJ$11,0))/100000,0)</f>
        <v>0</v>
      </c>
      <c r="BX132" s="61">
        <f>IFERROR('Data Input - Option 5'!CB88*INDEX('Energy Prices'!$F$26:$CJ$31,MATCH($B132,'Energy Prices'!$C$26:$C$31,0),MATCH(Calc_Option5!BX$6,'Energy Prices'!$F$11:$CJ$11,0))/100000,0)</f>
        <v>0</v>
      </c>
      <c r="BY132" s="61">
        <f>IFERROR('Data Input - Option 5'!CC88*INDEX('Energy Prices'!$F$26:$CJ$31,MATCH($B132,'Energy Prices'!$C$26:$C$31,0),MATCH(Calc_Option5!BY$6,'Energy Prices'!$F$11:$CJ$11,0))/100000,0)</f>
        <v>0</v>
      </c>
      <c r="BZ132" s="61">
        <f>IFERROR('Data Input - Option 5'!CD88*INDEX('Energy Prices'!$F$26:$CJ$31,MATCH($B132,'Energy Prices'!$C$26:$C$31,0),MATCH(Calc_Option5!BZ$6,'Energy Prices'!$F$11:$CJ$11,0))/100000,0)</f>
        <v>0</v>
      </c>
      <c r="CA132" s="61">
        <f>IFERROR('Data Input - Option 5'!CE88*INDEX('Energy Prices'!$F$26:$CJ$31,MATCH($B132,'Energy Prices'!$C$26:$C$31,0),MATCH(Calc_Option5!CA$6,'Energy Prices'!$F$11:$CJ$11,0))/100000,0)</f>
        <v>0</v>
      </c>
      <c r="CB132" s="61">
        <f>IFERROR('Data Input - Option 5'!CF88*INDEX('Energy Prices'!$F$26:$CJ$31,MATCH($B132,'Energy Prices'!$C$26:$C$31,0),MATCH(Calc_Option5!CB$6,'Energy Prices'!$F$11:$CJ$11,0))/100000,0)</f>
        <v>0</v>
      </c>
      <c r="CC132" s="61">
        <f>IFERROR('Data Input - Option 5'!CG88*INDEX('Energy Prices'!$F$26:$CJ$31,MATCH($B132,'Energy Prices'!$C$26:$C$31,0),MATCH(Calc_Option5!CC$6,'Energy Prices'!$F$11:$CJ$11,0))/100000,0)</f>
        <v>0</v>
      </c>
      <c r="CD132" s="61">
        <f>IFERROR('Data Input - Option 5'!CH88*INDEX('Energy Prices'!$F$26:$CJ$31,MATCH($B132,'Energy Prices'!$C$26:$C$31,0),MATCH(Calc_Option5!CD$6,'Energy Prices'!$F$11:$CJ$11,0))/100000,0)</f>
        <v>0</v>
      </c>
      <c r="CE132" s="61">
        <f>IFERROR('Data Input - Option 5'!CI88*INDEX('Energy Prices'!$F$26:$CJ$31,MATCH($B132,'Energy Prices'!$C$26:$C$31,0),MATCH(Calc_Option5!CE$6,'Energy Prices'!$F$11:$CJ$11,0))/100000,0)</f>
        <v>0</v>
      </c>
      <c r="CF132" s="61">
        <f>IFERROR('Data Input - Option 5'!CJ88*INDEX('Energy Prices'!$F$26:$CJ$31,MATCH($B132,'Energy Prices'!$C$26:$C$31,0),MATCH(Calc_Option5!CF$6,'Energy Prices'!$F$11:$CJ$11,0))/100000,0)</f>
        <v>0</v>
      </c>
      <c r="CG132" s="61">
        <f>IFERROR('Data Input - Option 5'!CK88*INDEX('Energy Prices'!$F$26:$CJ$31,MATCH($B132,'Energy Prices'!$C$26:$C$31,0),MATCH(Calc_Option5!CG$6,'Energy Prices'!$F$11:$CJ$11,0))/100000,0)</f>
        <v>0</v>
      </c>
      <c r="CH132" s="61">
        <f>IFERROR('Data Input - Option 5'!CL88*INDEX('Energy Prices'!$F$26:$CJ$31,MATCH($B132,'Energy Prices'!$C$26:$C$31,0),MATCH(Calc_Option5!CH$6,'Energy Prices'!$F$11:$CJ$11,0))/100000,0)</f>
        <v>0</v>
      </c>
      <c r="CI132" s="61">
        <f>IFERROR('Data Input - Option 5'!CM88*INDEX('Energy Prices'!$F$26:$CJ$31,MATCH($B132,'Energy Prices'!$C$26:$C$31,0),MATCH(Calc_Option5!CI$6,'Energy Prices'!$F$11:$CJ$11,0))/100000,0)</f>
        <v>0</v>
      </c>
      <c r="CJ132" s="61">
        <f>IFERROR('Data Input - Option 5'!CN88*INDEX('Energy Prices'!$F$26:$CJ$31,MATCH($B132,'Energy Prices'!$C$26:$C$31,0),MATCH(Calc_Option5!CJ$6,'Energy Prices'!$F$11:$CJ$11,0))/100000,0)</f>
        <v>0</v>
      </c>
      <c r="CK132" s="61">
        <f>IFERROR('Data Input - Option 5'!CO88*INDEX('Energy Prices'!$F$26:$CJ$31,MATCH($B132,'Energy Prices'!$C$26:$C$31,0),MATCH(Calc_Option5!CK$6,'Energy Prices'!$F$11:$CJ$11,0))/100000,0)</f>
        <v>0</v>
      </c>
      <c r="CL132" s="61">
        <f>IFERROR('Data Input - Option 5'!CP88*INDEX('Energy Prices'!$F$26:$CJ$31,MATCH($B132,'Energy Prices'!$C$26:$C$31,0),MATCH(Calc_Option5!CL$6,'Energy Prices'!$F$11:$CJ$11,0))/100000,0)</f>
        <v>0</v>
      </c>
      <c r="CM132" s="61">
        <f>IFERROR('Data Input - Option 5'!CQ88*INDEX('Energy Prices'!$F$26:$CJ$31,MATCH($B132,'Energy Prices'!$C$26:$C$31,0),MATCH(Calc_Option5!CM$6,'Energy Prices'!$F$11:$CJ$11,0))/100000,0)</f>
        <v>0</v>
      </c>
      <c r="CN132" s="61">
        <f>IFERROR('Data Input - Option 5'!CR88*INDEX('Energy Prices'!$F$26:$CJ$31,MATCH($B132,'Energy Prices'!$C$26:$C$31,0),MATCH(Calc_Option5!CN$6,'Energy Prices'!$F$11:$CJ$11,0))/100000,0)</f>
        <v>0</v>
      </c>
      <c r="CO132" s="61">
        <f>IFERROR('Data Input - Option 5'!CS88*INDEX('Energy Prices'!$F$26:$CJ$31,MATCH($B132,'Energy Prices'!$C$26:$C$31,0),MATCH(Calc_Option5!CO$6,'Energy Prices'!$F$11:$CJ$11,0))/100000,0)</f>
        <v>0</v>
      </c>
      <c r="CP132" s="61">
        <f>IFERROR('Data Input - Option 5'!CT88*INDEX('Energy Prices'!$F$26:$CJ$31,MATCH($B132,'Energy Prices'!$C$26:$C$31,0),MATCH(Calc_Option5!CP$6,'Energy Prices'!$F$11:$CJ$11,0))/100000,0)</f>
        <v>0</v>
      </c>
      <c r="CQ132" s="61">
        <f>IFERROR('Data Input - Option 5'!CU88*INDEX('Energy Prices'!$F$26:$CJ$31,MATCH($B132,'Energy Prices'!$C$26:$C$31,0),MATCH(Calc_Option5!CQ$6,'Energy Prices'!$F$11:$CJ$11,0))/100000,0)</f>
        <v>0</v>
      </c>
      <c r="CR132" s="61">
        <f>IFERROR('Data Input - Option 5'!CV88*INDEX('Energy Prices'!$F$26:$CJ$31,MATCH($B132,'Energy Prices'!$C$26:$C$31,0),MATCH(Calc_Option5!CR$6,'Energy Prices'!$F$11:$CJ$11,0))/100000,0)</f>
        <v>0</v>
      </c>
      <c r="CS132" s="61">
        <f>IFERROR('Data Input - Option 5'!CW88*INDEX('Energy Prices'!$F$26:$CJ$31,MATCH($B132,'Energy Prices'!$C$26:$C$31,0),MATCH(Calc_Option5!CS$6,'Energy Prices'!$F$11:$CJ$11,0))/100000,0)</f>
        <v>0</v>
      </c>
      <c r="CT132" s="61">
        <f>IFERROR('Data Input - Option 5'!CX88*INDEX('Energy Prices'!$F$26:$CJ$31,MATCH($B132,'Energy Prices'!$C$26:$C$31,0),MATCH(Calc_Option5!CT$6,'Energy Prices'!$F$11:$CJ$11,0))/100000,0)</f>
        <v>0</v>
      </c>
      <c r="CU132" s="61">
        <f>IFERROR('Data Input - Option 5'!CY88*INDEX('Energy Prices'!$F$26:$CJ$31,MATCH($B132,'Energy Prices'!$C$26:$C$31,0),MATCH(Calc_Option5!CU$6,'Energy Prices'!$F$11:$CJ$11,0))/100000,0)</f>
        <v>0</v>
      </c>
      <c r="CV132" s="61">
        <f>IFERROR('Data Input - Option 5'!CZ88*INDEX('Energy Prices'!$F$26:$CJ$31,MATCH($B132,'Energy Prices'!$C$26:$C$31,0),MATCH(Calc_Option5!CV$6,'Energy Prices'!$F$11:$CJ$11,0))/100000,0)</f>
        <v>0</v>
      </c>
      <c r="CW132" s="61">
        <f>IFERROR('Data Input - Option 5'!DA88*INDEX('Energy Prices'!$F$26:$CJ$31,MATCH($B132,'Energy Prices'!$C$26:$C$31,0),MATCH(Calc_Option5!CW$6,'Energy Prices'!$F$11:$CJ$11,0))/100000,0)</f>
        <v>0</v>
      </c>
      <c r="CX132" s="61">
        <f>IFERROR('Data Input - Option 5'!DB88*INDEX('Energy Prices'!$F$26:$CJ$31,MATCH($B132,'Energy Prices'!$C$26:$C$31,0),MATCH(Calc_Option5!CX$6,'Energy Prices'!$F$11:$CJ$11,0))/100000,0)</f>
        <v>0</v>
      </c>
      <c r="CY132" s="61">
        <f>IFERROR('Data Input - Option 5'!DC88*INDEX('Energy Prices'!$F$26:$CJ$31,MATCH($B132,'Energy Prices'!$C$26:$C$31,0),MATCH(Calc_Option5!CY$6,'Energy Prices'!$F$11:$CJ$11,0))/100000,0)</f>
        <v>0</v>
      </c>
      <c r="CZ132" s="391"/>
    </row>
    <row r="133" spans="2:104" x14ac:dyDescent="0.25">
      <c r="B133" s="393" t="s">
        <v>401</v>
      </c>
      <c r="C133" s="9" t="s">
        <v>1117</v>
      </c>
      <c r="D133" s="61">
        <f>IFERROR('Data Input - Option 5'!H89*INDEX('Energy Prices'!$F$26:$CJ$31,MATCH($B133,'Energy Prices'!$C$26:$C$31,0),MATCH(Calc_Option5!D$6,'Energy Prices'!$F$11:$CJ$11,0))/100000,0)</f>
        <v>0</v>
      </c>
      <c r="E133" s="61">
        <f>IFERROR('Data Input - Option 5'!I89*INDEX('Energy Prices'!$F$26:$CJ$31,MATCH($B133,'Energy Prices'!$C$26:$C$31,0),MATCH(Calc_Option5!E$6,'Energy Prices'!$F$11:$CJ$11,0))/100000,0)</f>
        <v>0</v>
      </c>
      <c r="F133" s="61">
        <f>IFERROR('Data Input - Option 5'!J89*INDEX('Energy Prices'!$F$26:$CJ$31,MATCH($B133,'Energy Prices'!$C$26:$C$31,0),MATCH(Calc_Option5!F$6,'Energy Prices'!$F$11:$CJ$11,0))/100000,0)</f>
        <v>0</v>
      </c>
      <c r="G133" s="61">
        <f>IFERROR('Data Input - Option 5'!K89*INDEX('Energy Prices'!$F$26:$CJ$31,MATCH($B133,'Energy Prices'!$C$26:$C$31,0),MATCH(Calc_Option5!G$6,'Energy Prices'!$F$11:$CJ$11,0))/100000,0)</f>
        <v>0</v>
      </c>
      <c r="H133" s="61">
        <f>IFERROR('Data Input - Option 5'!L89*INDEX('Energy Prices'!$F$26:$CJ$31,MATCH($B133,'Energy Prices'!$C$26:$C$31,0),MATCH(Calc_Option5!H$6,'Energy Prices'!$F$11:$CJ$11,0))/100000,0)</f>
        <v>0</v>
      </c>
      <c r="I133" s="61">
        <f>IFERROR('Data Input - Option 5'!M89*INDEX('Energy Prices'!$F$26:$CJ$31,MATCH($B133,'Energy Prices'!$C$26:$C$31,0),MATCH(Calc_Option5!I$6,'Energy Prices'!$F$11:$CJ$11,0))/100000,0)</f>
        <v>0</v>
      </c>
      <c r="J133" s="61">
        <f>IFERROR('Data Input - Option 5'!N89*INDEX('Energy Prices'!$F$26:$CJ$31,MATCH($B133,'Energy Prices'!$C$26:$C$31,0),MATCH(Calc_Option5!J$6,'Energy Prices'!$F$11:$CJ$11,0))/100000,0)</f>
        <v>0</v>
      </c>
      <c r="K133" s="61">
        <f>IFERROR('Data Input - Option 5'!O89*INDEX('Energy Prices'!$F$26:$CJ$31,MATCH($B133,'Energy Prices'!$C$26:$C$31,0),MATCH(Calc_Option5!K$6,'Energy Prices'!$F$11:$CJ$11,0))/100000,0)</f>
        <v>0</v>
      </c>
      <c r="L133" s="61">
        <f>IFERROR('Data Input - Option 5'!P89*INDEX('Energy Prices'!$F$26:$CJ$31,MATCH($B133,'Energy Prices'!$C$26:$C$31,0),MATCH(Calc_Option5!L$6,'Energy Prices'!$F$11:$CJ$11,0))/100000,0)</f>
        <v>0</v>
      </c>
      <c r="M133" s="61">
        <f>IFERROR('Data Input - Option 5'!Q89*INDEX('Energy Prices'!$F$26:$CJ$31,MATCH($B133,'Energy Prices'!$C$26:$C$31,0),MATCH(Calc_Option5!M$6,'Energy Prices'!$F$11:$CJ$11,0))/100000,0)</f>
        <v>0</v>
      </c>
      <c r="N133" s="61">
        <f>IFERROR('Data Input - Option 5'!R89*INDEX('Energy Prices'!$F$26:$CJ$31,MATCH($B133,'Energy Prices'!$C$26:$C$31,0),MATCH(Calc_Option5!N$6,'Energy Prices'!$F$11:$CJ$11,0))/100000,0)</f>
        <v>0</v>
      </c>
      <c r="O133" s="61">
        <f>IFERROR('Data Input - Option 5'!S89*INDEX('Energy Prices'!$F$26:$CJ$31,MATCH($B133,'Energy Prices'!$C$26:$C$31,0),MATCH(Calc_Option5!O$6,'Energy Prices'!$F$11:$CJ$11,0))/100000,0)</f>
        <v>0</v>
      </c>
      <c r="P133" s="61">
        <f>IFERROR('Data Input - Option 5'!T89*INDEX('Energy Prices'!$F$26:$CJ$31,MATCH($B133,'Energy Prices'!$C$26:$C$31,0),MATCH(Calc_Option5!P$6,'Energy Prices'!$F$11:$CJ$11,0))/100000,0)</f>
        <v>0</v>
      </c>
      <c r="Q133" s="61">
        <f>IFERROR('Data Input - Option 5'!U89*INDEX('Energy Prices'!$F$26:$CJ$31,MATCH($B133,'Energy Prices'!$C$26:$C$31,0),MATCH(Calc_Option5!Q$6,'Energy Prices'!$F$11:$CJ$11,0))/100000,0)</f>
        <v>0</v>
      </c>
      <c r="R133" s="61">
        <f>IFERROR('Data Input - Option 5'!V89*INDEX('Energy Prices'!$F$26:$CJ$31,MATCH($B133,'Energy Prices'!$C$26:$C$31,0),MATCH(Calc_Option5!R$6,'Energy Prices'!$F$11:$CJ$11,0))/100000,0)</f>
        <v>0</v>
      </c>
      <c r="S133" s="61">
        <f>IFERROR('Data Input - Option 5'!W89*INDEX('Energy Prices'!$F$26:$CJ$31,MATCH($B133,'Energy Prices'!$C$26:$C$31,0),MATCH(Calc_Option5!S$6,'Energy Prices'!$F$11:$CJ$11,0))/100000,0)</f>
        <v>0</v>
      </c>
      <c r="T133" s="61">
        <f>IFERROR('Data Input - Option 5'!X89*INDEX('Energy Prices'!$F$26:$CJ$31,MATCH($B133,'Energy Prices'!$C$26:$C$31,0),MATCH(Calc_Option5!T$6,'Energy Prices'!$F$11:$CJ$11,0))/100000,0)</f>
        <v>0</v>
      </c>
      <c r="U133" s="61">
        <f>IFERROR('Data Input - Option 5'!Y89*INDEX('Energy Prices'!$F$26:$CJ$31,MATCH($B133,'Energy Prices'!$C$26:$C$31,0),MATCH(Calc_Option5!U$6,'Energy Prices'!$F$11:$CJ$11,0))/100000,0)</f>
        <v>0</v>
      </c>
      <c r="V133" s="61">
        <f>IFERROR('Data Input - Option 5'!Z89*INDEX('Energy Prices'!$F$26:$CJ$31,MATCH($B133,'Energy Prices'!$C$26:$C$31,0),MATCH(Calc_Option5!V$6,'Energy Prices'!$F$11:$CJ$11,0))/100000,0)</f>
        <v>0</v>
      </c>
      <c r="W133" s="61">
        <f>IFERROR('Data Input - Option 5'!AA89*INDEX('Energy Prices'!$F$26:$CJ$31,MATCH($B133,'Energy Prices'!$C$26:$C$31,0),MATCH(Calc_Option5!W$6,'Energy Prices'!$F$11:$CJ$11,0))/100000,0)</f>
        <v>0</v>
      </c>
      <c r="X133" s="61">
        <f>IFERROR('Data Input - Option 5'!AB89*INDEX('Energy Prices'!$F$26:$CJ$31,MATCH($B133,'Energy Prices'!$C$26:$C$31,0),MATCH(Calc_Option5!X$6,'Energy Prices'!$F$11:$CJ$11,0))/100000,0)</f>
        <v>0</v>
      </c>
      <c r="Y133" s="61">
        <f>IFERROR('Data Input - Option 5'!AC89*INDEX('Energy Prices'!$F$26:$CJ$31,MATCH($B133,'Energy Prices'!$C$26:$C$31,0),MATCH(Calc_Option5!Y$6,'Energy Prices'!$F$11:$CJ$11,0))/100000,0)</f>
        <v>0</v>
      </c>
      <c r="Z133" s="61">
        <f>IFERROR('Data Input - Option 5'!AD89*INDEX('Energy Prices'!$F$26:$CJ$31,MATCH($B133,'Energy Prices'!$C$26:$C$31,0),MATCH(Calc_Option5!Z$6,'Energy Prices'!$F$11:$CJ$11,0))/100000,0)</f>
        <v>0</v>
      </c>
      <c r="AA133" s="61">
        <f>IFERROR('Data Input - Option 5'!AE89*INDEX('Energy Prices'!$F$26:$CJ$31,MATCH($B133,'Energy Prices'!$C$26:$C$31,0),MATCH(Calc_Option5!AA$6,'Energy Prices'!$F$11:$CJ$11,0))/100000,0)</f>
        <v>0</v>
      </c>
      <c r="AB133" s="61">
        <f>IFERROR('Data Input - Option 5'!AF89*INDEX('Energy Prices'!$F$26:$CJ$31,MATCH($B133,'Energy Prices'!$C$26:$C$31,0),MATCH(Calc_Option5!AB$6,'Energy Prices'!$F$11:$CJ$11,0))/100000,0)</f>
        <v>0</v>
      </c>
      <c r="AC133" s="61">
        <f>IFERROR('Data Input - Option 5'!AG89*INDEX('Energy Prices'!$F$26:$CJ$31,MATCH($B133,'Energy Prices'!$C$26:$C$31,0),MATCH(Calc_Option5!AC$6,'Energy Prices'!$F$11:$CJ$11,0))/100000,0)</f>
        <v>0</v>
      </c>
      <c r="AD133" s="61">
        <f>IFERROR('Data Input - Option 5'!AH89*INDEX('Energy Prices'!$F$26:$CJ$31,MATCH($B133,'Energy Prices'!$C$26:$C$31,0),MATCH(Calc_Option5!AD$6,'Energy Prices'!$F$11:$CJ$11,0))/100000,0)</f>
        <v>0</v>
      </c>
      <c r="AE133" s="61">
        <f>IFERROR('Data Input - Option 5'!AI89*INDEX('Energy Prices'!$F$26:$CJ$31,MATCH($B133,'Energy Prices'!$C$26:$C$31,0),MATCH(Calc_Option5!AE$6,'Energy Prices'!$F$11:$CJ$11,0))/100000,0)</f>
        <v>0</v>
      </c>
      <c r="AF133" s="61">
        <f>IFERROR('Data Input - Option 5'!AJ89*INDEX('Energy Prices'!$F$26:$CJ$31,MATCH($B133,'Energy Prices'!$C$26:$C$31,0),MATCH(Calc_Option5!AF$6,'Energy Prices'!$F$11:$CJ$11,0))/100000,0)</f>
        <v>0</v>
      </c>
      <c r="AG133" s="61">
        <f>IFERROR('Data Input - Option 5'!AK89*INDEX('Energy Prices'!$F$26:$CJ$31,MATCH($B133,'Energy Prices'!$C$26:$C$31,0),MATCH(Calc_Option5!AG$6,'Energy Prices'!$F$11:$CJ$11,0))/100000,0)</f>
        <v>0</v>
      </c>
      <c r="AH133" s="61">
        <f>IFERROR('Data Input - Option 5'!AL89*INDEX('Energy Prices'!$F$26:$CJ$31,MATCH($B133,'Energy Prices'!$C$26:$C$31,0),MATCH(Calc_Option5!AH$6,'Energy Prices'!$F$11:$CJ$11,0))/100000,0)</f>
        <v>0</v>
      </c>
      <c r="AI133" s="61">
        <f>IFERROR('Data Input - Option 5'!AM89*INDEX('Energy Prices'!$F$26:$CJ$31,MATCH($B133,'Energy Prices'!$C$26:$C$31,0),MATCH(Calc_Option5!AI$6,'Energy Prices'!$F$11:$CJ$11,0))/100000,0)</f>
        <v>0</v>
      </c>
      <c r="AJ133" s="61">
        <f>IFERROR('Data Input - Option 5'!AN89*INDEX('Energy Prices'!$F$26:$CJ$31,MATCH($B133,'Energy Prices'!$C$26:$C$31,0),MATCH(Calc_Option5!AJ$6,'Energy Prices'!$F$11:$CJ$11,0))/100000,0)</f>
        <v>0</v>
      </c>
      <c r="AK133" s="61">
        <f>IFERROR('Data Input - Option 5'!AO89*INDEX('Energy Prices'!$F$26:$CJ$31,MATCH($B133,'Energy Prices'!$C$26:$C$31,0),MATCH(Calc_Option5!AK$6,'Energy Prices'!$F$11:$CJ$11,0))/100000,0)</f>
        <v>0</v>
      </c>
      <c r="AL133" s="61">
        <f>IFERROR('Data Input - Option 5'!AP89*INDEX('Energy Prices'!$F$26:$CJ$31,MATCH($B133,'Energy Prices'!$C$26:$C$31,0),MATCH(Calc_Option5!AL$6,'Energy Prices'!$F$11:$CJ$11,0))/100000,0)</f>
        <v>0</v>
      </c>
      <c r="AM133" s="61">
        <f>IFERROR('Data Input - Option 5'!AQ89*INDEX('Energy Prices'!$F$26:$CJ$31,MATCH($B133,'Energy Prices'!$C$26:$C$31,0),MATCH(Calc_Option5!AM$6,'Energy Prices'!$F$11:$CJ$11,0))/100000,0)</f>
        <v>0</v>
      </c>
      <c r="AN133" s="61">
        <f>IFERROR('Data Input - Option 5'!AR89*INDEX('Energy Prices'!$F$26:$CJ$31,MATCH($B133,'Energy Prices'!$C$26:$C$31,0),MATCH(Calc_Option5!AN$6,'Energy Prices'!$F$11:$CJ$11,0))/100000,0)</f>
        <v>0</v>
      </c>
      <c r="AO133" s="61">
        <f>IFERROR('Data Input - Option 5'!AS89*INDEX('Energy Prices'!$F$26:$CJ$31,MATCH($B133,'Energy Prices'!$C$26:$C$31,0),MATCH(Calc_Option5!AO$6,'Energy Prices'!$F$11:$CJ$11,0))/100000,0)</f>
        <v>0</v>
      </c>
      <c r="AP133" s="61">
        <f>IFERROR('Data Input - Option 5'!AT89*INDEX('Energy Prices'!$F$26:$CJ$31,MATCH($B133,'Energy Prices'!$C$26:$C$31,0),MATCH(Calc_Option5!AP$6,'Energy Prices'!$F$11:$CJ$11,0))/100000,0)</f>
        <v>0</v>
      </c>
      <c r="AQ133" s="61">
        <f>IFERROR('Data Input - Option 5'!AU89*INDEX('Energy Prices'!$F$26:$CJ$31,MATCH($B133,'Energy Prices'!$C$26:$C$31,0),MATCH(Calc_Option5!AQ$6,'Energy Prices'!$F$11:$CJ$11,0))/100000,0)</f>
        <v>0</v>
      </c>
      <c r="AR133" s="61">
        <f>IFERROR('Data Input - Option 5'!AV89*INDEX('Energy Prices'!$F$26:$CJ$31,MATCH($B133,'Energy Prices'!$C$26:$C$31,0),MATCH(Calc_Option5!AR$6,'Energy Prices'!$F$11:$CJ$11,0))/100000,0)</f>
        <v>0</v>
      </c>
      <c r="AS133" s="61">
        <f>IFERROR('Data Input - Option 5'!AW89*INDEX('Energy Prices'!$F$26:$CJ$31,MATCH($B133,'Energy Prices'!$C$26:$C$31,0),MATCH(Calc_Option5!AS$6,'Energy Prices'!$F$11:$CJ$11,0))/100000,0)</f>
        <v>0</v>
      </c>
      <c r="AT133" s="61">
        <f>IFERROR('Data Input - Option 5'!AX89*INDEX('Energy Prices'!$F$26:$CJ$31,MATCH($B133,'Energy Prices'!$C$26:$C$31,0),MATCH(Calc_Option5!AT$6,'Energy Prices'!$F$11:$CJ$11,0))/100000,0)</f>
        <v>0</v>
      </c>
      <c r="AU133" s="61">
        <f>IFERROR('Data Input - Option 5'!AY89*INDEX('Energy Prices'!$F$26:$CJ$31,MATCH($B133,'Energy Prices'!$C$26:$C$31,0),MATCH(Calc_Option5!AU$6,'Energy Prices'!$F$11:$CJ$11,0))/100000,0)</f>
        <v>0</v>
      </c>
      <c r="AV133" s="61">
        <f>IFERROR('Data Input - Option 5'!AZ89*INDEX('Energy Prices'!$F$26:$CJ$31,MATCH($B133,'Energy Prices'!$C$26:$C$31,0),MATCH(Calc_Option5!AV$6,'Energy Prices'!$F$11:$CJ$11,0))/100000,0)</f>
        <v>0</v>
      </c>
      <c r="AW133" s="61">
        <f>IFERROR('Data Input - Option 5'!BA89*INDEX('Energy Prices'!$F$26:$CJ$31,MATCH($B133,'Energy Prices'!$C$26:$C$31,0),MATCH(Calc_Option5!AW$6,'Energy Prices'!$F$11:$CJ$11,0))/100000,0)</f>
        <v>0</v>
      </c>
      <c r="AX133" s="61">
        <f>IFERROR('Data Input - Option 5'!BB89*INDEX('Energy Prices'!$F$26:$CJ$31,MATCH($B133,'Energy Prices'!$C$26:$C$31,0),MATCH(Calc_Option5!AX$6,'Energy Prices'!$F$11:$CJ$11,0))/100000,0)</f>
        <v>0</v>
      </c>
      <c r="AY133" s="61">
        <f>IFERROR('Data Input - Option 5'!BC89*INDEX('Energy Prices'!$F$26:$CJ$31,MATCH($B133,'Energy Prices'!$C$26:$C$31,0),MATCH(Calc_Option5!AY$6,'Energy Prices'!$F$11:$CJ$11,0))/100000,0)</f>
        <v>0</v>
      </c>
      <c r="AZ133" s="61">
        <f>IFERROR('Data Input - Option 5'!BD89*INDEX('Energy Prices'!$F$26:$CJ$31,MATCH($B133,'Energy Prices'!$C$26:$C$31,0),MATCH(Calc_Option5!AZ$6,'Energy Prices'!$F$11:$CJ$11,0))/100000,0)</f>
        <v>0</v>
      </c>
      <c r="BA133" s="61">
        <f>IFERROR('Data Input - Option 5'!BE89*INDEX('Energy Prices'!$F$26:$CJ$31,MATCH($B133,'Energy Prices'!$C$26:$C$31,0),MATCH(Calc_Option5!BA$6,'Energy Prices'!$F$11:$CJ$11,0))/100000,0)</f>
        <v>0</v>
      </c>
      <c r="BB133" s="61">
        <f>IFERROR('Data Input - Option 5'!BF89*INDEX('Energy Prices'!$F$26:$CJ$31,MATCH($B133,'Energy Prices'!$C$26:$C$31,0),MATCH(Calc_Option5!BB$6,'Energy Prices'!$F$11:$CJ$11,0))/100000,0)</f>
        <v>0</v>
      </c>
      <c r="BC133" s="61">
        <f>IFERROR('Data Input - Option 5'!BG89*INDEX('Energy Prices'!$F$26:$CJ$31,MATCH($B133,'Energy Prices'!$C$26:$C$31,0),MATCH(Calc_Option5!BC$6,'Energy Prices'!$F$11:$CJ$11,0))/100000,0)</f>
        <v>0</v>
      </c>
      <c r="BD133" s="61">
        <f>IFERROR('Data Input - Option 5'!BH89*INDEX('Energy Prices'!$F$26:$CJ$31,MATCH($B133,'Energy Prices'!$C$26:$C$31,0),MATCH(Calc_Option5!BD$6,'Energy Prices'!$F$11:$CJ$11,0))/100000,0)</f>
        <v>0</v>
      </c>
      <c r="BE133" s="61">
        <f>IFERROR('Data Input - Option 5'!BI89*INDEX('Energy Prices'!$F$26:$CJ$31,MATCH($B133,'Energy Prices'!$C$26:$C$31,0),MATCH(Calc_Option5!BE$6,'Energy Prices'!$F$11:$CJ$11,0))/100000,0)</f>
        <v>0</v>
      </c>
      <c r="BF133" s="61">
        <f>IFERROR('Data Input - Option 5'!BJ89*INDEX('Energy Prices'!$F$26:$CJ$31,MATCH($B133,'Energy Prices'!$C$26:$C$31,0),MATCH(Calc_Option5!BF$6,'Energy Prices'!$F$11:$CJ$11,0))/100000,0)</f>
        <v>0</v>
      </c>
      <c r="BG133" s="61">
        <f>IFERROR('Data Input - Option 5'!BK89*INDEX('Energy Prices'!$F$26:$CJ$31,MATCH($B133,'Energy Prices'!$C$26:$C$31,0),MATCH(Calc_Option5!BG$6,'Energy Prices'!$F$11:$CJ$11,0))/100000,0)</f>
        <v>0</v>
      </c>
      <c r="BH133" s="61">
        <f>IFERROR('Data Input - Option 5'!BL89*INDEX('Energy Prices'!$F$26:$CJ$31,MATCH($B133,'Energy Prices'!$C$26:$C$31,0),MATCH(Calc_Option5!BH$6,'Energy Prices'!$F$11:$CJ$11,0))/100000,0)</f>
        <v>0</v>
      </c>
      <c r="BI133" s="61">
        <f>IFERROR('Data Input - Option 5'!BM89*INDEX('Energy Prices'!$F$26:$CJ$31,MATCH($B133,'Energy Prices'!$C$26:$C$31,0),MATCH(Calc_Option5!BI$6,'Energy Prices'!$F$11:$CJ$11,0))/100000,0)</f>
        <v>0</v>
      </c>
      <c r="BJ133" s="61">
        <f>IFERROR('Data Input - Option 5'!BN89*INDEX('Energy Prices'!$F$26:$CJ$31,MATCH($B133,'Energy Prices'!$C$26:$C$31,0),MATCH(Calc_Option5!BJ$6,'Energy Prices'!$F$11:$CJ$11,0))/100000,0)</f>
        <v>0</v>
      </c>
      <c r="BK133" s="61">
        <f>IFERROR('Data Input - Option 5'!BO89*INDEX('Energy Prices'!$F$26:$CJ$31,MATCH($B133,'Energy Prices'!$C$26:$C$31,0),MATCH(Calc_Option5!BK$6,'Energy Prices'!$F$11:$CJ$11,0))/100000,0)</f>
        <v>0</v>
      </c>
      <c r="BL133" s="61">
        <f>IFERROR('Data Input - Option 5'!BP89*INDEX('Energy Prices'!$F$26:$CJ$31,MATCH($B133,'Energy Prices'!$C$26:$C$31,0),MATCH(Calc_Option5!BL$6,'Energy Prices'!$F$11:$CJ$11,0))/100000,0)</f>
        <v>0</v>
      </c>
      <c r="BM133" s="61">
        <f>IFERROR('Data Input - Option 5'!BQ89*INDEX('Energy Prices'!$F$26:$CJ$31,MATCH($B133,'Energy Prices'!$C$26:$C$31,0),MATCH(Calc_Option5!BM$6,'Energy Prices'!$F$11:$CJ$11,0))/100000,0)</f>
        <v>0</v>
      </c>
      <c r="BN133" s="61">
        <f>IFERROR('Data Input - Option 5'!BR89*INDEX('Energy Prices'!$F$26:$CJ$31,MATCH($B133,'Energy Prices'!$C$26:$C$31,0),MATCH(Calc_Option5!BN$6,'Energy Prices'!$F$11:$CJ$11,0))/100000,0)</f>
        <v>0</v>
      </c>
      <c r="BO133" s="61">
        <f>IFERROR('Data Input - Option 5'!BS89*INDEX('Energy Prices'!$F$26:$CJ$31,MATCH($B133,'Energy Prices'!$C$26:$C$31,0),MATCH(Calc_Option5!BO$6,'Energy Prices'!$F$11:$CJ$11,0))/100000,0)</f>
        <v>0</v>
      </c>
      <c r="BP133" s="61">
        <f>IFERROR('Data Input - Option 5'!BT89*INDEX('Energy Prices'!$F$26:$CJ$31,MATCH($B133,'Energy Prices'!$C$26:$C$31,0),MATCH(Calc_Option5!BP$6,'Energy Prices'!$F$11:$CJ$11,0))/100000,0)</f>
        <v>0</v>
      </c>
      <c r="BQ133" s="61">
        <f>IFERROR('Data Input - Option 5'!BU89*INDEX('Energy Prices'!$F$26:$CJ$31,MATCH($B133,'Energy Prices'!$C$26:$C$31,0),MATCH(Calc_Option5!BQ$6,'Energy Prices'!$F$11:$CJ$11,0))/100000,0)</f>
        <v>0</v>
      </c>
      <c r="BR133" s="61">
        <f>IFERROR('Data Input - Option 5'!BV89*INDEX('Energy Prices'!$F$26:$CJ$31,MATCH($B133,'Energy Prices'!$C$26:$C$31,0),MATCH(Calc_Option5!BR$6,'Energy Prices'!$F$11:$CJ$11,0))/100000,0)</f>
        <v>0</v>
      </c>
      <c r="BS133" s="61">
        <f>IFERROR('Data Input - Option 5'!BW89*INDEX('Energy Prices'!$F$26:$CJ$31,MATCH($B133,'Energy Prices'!$C$26:$C$31,0),MATCH(Calc_Option5!BS$6,'Energy Prices'!$F$11:$CJ$11,0))/100000,0)</f>
        <v>0</v>
      </c>
      <c r="BT133" s="61">
        <f>IFERROR('Data Input - Option 5'!BX89*INDEX('Energy Prices'!$F$26:$CJ$31,MATCH($B133,'Energy Prices'!$C$26:$C$31,0),MATCH(Calc_Option5!BT$6,'Energy Prices'!$F$11:$CJ$11,0))/100000,0)</f>
        <v>0</v>
      </c>
      <c r="BU133" s="61">
        <f>IFERROR('Data Input - Option 5'!BY89*INDEX('Energy Prices'!$F$26:$CJ$31,MATCH($B133,'Energy Prices'!$C$26:$C$31,0),MATCH(Calc_Option5!BU$6,'Energy Prices'!$F$11:$CJ$11,0))/100000,0)</f>
        <v>0</v>
      </c>
      <c r="BV133" s="61">
        <f>IFERROR('Data Input - Option 5'!BZ89*INDEX('Energy Prices'!$F$26:$CJ$31,MATCH($B133,'Energy Prices'!$C$26:$C$31,0),MATCH(Calc_Option5!BV$6,'Energy Prices'!$F$11:$CJ$11,0))/100000,0)</f>
        <v>0</v>
      </c>
      <c r="BW133" s="61">
        <f>IFERROR('Data Input - Option 5'!CA89*INDEX('Energy Prices'!$F$26:$CJ$31,MATCH($B133,'Energy Prices'!$C$26:$C$31,0),MATCH(Calc_Option5!BW$6,'Energy Prices'!$F$11:$CJ$11,0))/100000,0)</f>
        <v>0</v>
      </c>
      <c r="BX133" s="61">
        <f>IFERROR('Data Input - Option 5'!CB89*INDEX('Energy Prices'!$F$26:$CJ$31,MATCH($B133,'Energy Prices'!$C$26:$C$31,0),MATCH(Calc_Option5!BX$6,'Energy Prices'!$F$11:$CJ$11,0))/100000,0)</f>
        <v>0</v>
      </c>
      <c r="BY133" s="61">
        <f>IFERROR('Data Input - Option 5'!CC89*INDEX('Energy Prices'!$F$26:$CJ$31,MATCH($B133,'Energy Prices'!$C$26:$C$31,0),MATCH(Calc_Option5!BY$6,'Energy Prices'!$F$11:$CJ$11,0))/100000,0)</f>
        <v>0</v>
      </c>
      <c r="BZ133" s="61">
        <f>IFERROR('Data Input - Option 5'!CD89*INDEX('Energy Prices'!$F$26:$CJ$31,MATCH($B133,'Energy Prices'!$C$26:$C$31,0),MATCH(Calc_Option5!BZ$6,'Energy Prices'!$F$11:$CJ$11,0))/100000,0)</f>
        <v>0</v>
      </c>
      <c r="CA133" s="61">
        <f>IFERROR('Data Input - Option 5'!CE89*INDEX('Energy Prices'!$F$26:$CJ$31,MATCH($B133,'Energy Prices'!$C$26:$C$31,0),MATCH(Calc_Option5!CA$6,'Energy Prices'!$F$11:$CJ$11,0))/100000,0)</f>
        <v>0</v>
      </c>
      <c r="CB133" s="61">
        <f>IFERROR('Data Input - Option 5'!CF89*INDEX('Energy Prices'!$F$26:$CJ$31,MATCH($B133,'Energy Prices'!$C$26:$C$31,0),MATCH(Calc_Option5!CB$6,'Energy Prices'!$F$11:$CJ$11,0))/100000,0)</f>
        <v>0</v>
      </c>
      <c r="CC133" s="61">
        <f>IFERROR('Data Input - Option 5'!CG89*INDEX('Energy Prices'!$F$26:$CJ$31,MATCH($B133,'Energy Prices'!$C$26:$C$31,0),MATCH(Calc_Option5!CC$6,'Energy Prices'!$F$11:$CJ$11,0))/100000,0)</f>
        <v>0</v>
      </c>
      <c r="CD133" s="61">
        <f>IFERROR('Data Input - Option 5'!CH89*INDEX('Energy Prices'!$F$26:$CJ$31,MATCH($B133,'Energy Prices'!$C$26:$C$31,0),MATCH(Calc_Option5!CD$6,'Energy Prices'!$F$11:$CJ$11,0))/100000,0)</f>
        <v>0</v>
      </c>
      <c r="CE133" s="61">
        <f>IFERROR('Data Input - Option 5'!CI89*INDEX('Energy Prices'!$F$26:$CJ$31,MATCH($B133,'Energy Prices'!$C$26:$C$31,0),MATCH(Calc_Option5!CE$6,'Energy Prices'!$F$11:$CJ$11,0))/100000,0)</f>
        <v>0</v>
      </c>
      <c r="CF133" s="61">
        <f>IFERROR('Data Input - Option 5'!CJ89*INDEX('Energy Prices'!$F$26:$CJ$31,MATCH($B133,'Energy Prices'!$C$26:$C$31,0),MATCH(Calc_Option5!CF$6,'Energy Prices'!$F$11:$CJ$11,0))/100000,0)</f>
        <v>0</v>
      </c>
      <c r="CG133" s="61">
        <f>IFERROR('Data Input - Option 5'!CK89*INDEX('Energy Prices'!$F$26:$CJ$31,MATCH($B133,'Energy Prices'!$C$26:$C$31,0),MATCH(Calc_Option5!CG$6,'Energy Prices'!$F$11:$CJ$11,0))/100000,0)</f>
        <v>0</v>
      </c>
      <c r="CH133" s="61">
        <f>IFERROR('Data Input - Option 5'!CL89*INDEX('Energy Prices'!$F$26:$CJ$31,MATCH($B133,'Energy Prices'!$C$26:$C$31,0),MATCH(Calc_Option5!CH$6,'Energy Prices'!$F$11:$CJ$11,0))/100000,0)</f>
        <v>0</v>
      </c>
      <c r="CI133" s="61">
        <f>IFERROR('Data Input - Option 5'!CM89*INDEX('Energy Prices'!$F$26:$CJ$31,MATCH($B133,'Energy Prices'!$C$26:$C$31,0),MATCH(Calc_Option5!CI$6,'Energy Prices'!$F$11:$CJ$11,0))/100000,0)</f>
        <v>0</v>
      </c>
      <c r="CJ133" s="61">
        <f>IFERROR('Data Input - Option 5'!CN89*INDEX('Energy Prices'!$F$26:$CJ$31,MATCH($B133,'Energy Prices'!$C$26:$C$31,0),MATCH(Calc_Option5!CJ$6,'Energy Prices'!$F$11:$CJ$11,0))/100000,0)</f>
        <v>0</v>
      </c>
      <c r="CK133" s="61">
        <f>IFERROR('Data Input - Option 5'!CO89*INDEX('Energy Prices'!$F$26:$CJ$31,MATCH($B133,'Energy Prices'!$C$26:$C$31,0),MATCH(Calc_Option5!CK$6,'Energy Prices'!$F$11:$CJ$11,0))/100000,0)</f>
        <v>0</v>
      </c>
      <c r="CL133" s="61">
        <f>IFERROR('Data Input - Option 5'!CP89*INDEX('Energy Prices'!$F$26:$CJ$31,MATCH($B133,'Energy Prices'!$C$26:$C$31,0),MATCH(Calc_Option5!CL$6,'Energy Prices'!$F$11:$CJ$11,0))/100000,0)</f>
        <v>0</v>
      </c>
      <c r="CM133" s="61">
        <f>IFERROR('Data Input - Option 5'!CQ89*INDEX('Energy Prices'!$F$26:$CJ$31,MATCH($B133,'Energy Prices'!$C$26:$C$31,0),MATCH(Calc_Option5!CM$6,'Energy Prices'!$F$11:$CJ$11,0))/100000,0)</f>
        <v>0</v>
      </c>
      <c r="CN133" s="61">
        <f>IFERROR('Data Input - Option 5'!CR89*INDEX('Energy Prices'!$F$26:$CJ$31,MATCH($B133,'Energy Prices'!$C$26:$C$31,0),MATCH(Calc_Option5!CN$6,'Energy Prices'!$F$11:$CJ$11,0))/100000,0)</f>
        <v>0</v>
      </c>
      <c r="CO133" s="61">
        <f>IFERROR('Data Input - Option 5'!CS89*INDEX('Energy Prices'!$F$26:$CJ$31,MATCH($B133,'Energy Prices'!$C$26:$C$31,0),MATCH(Calc_Option5!CO$6,'Energy Prices'!$F$11:$CJ$11,0))/100000,0)</f>
        <v>0</v>
      </c>
      <c r="CP133" s="61">
        <f>IFERROR('Data Input - Option 5'!CT89*INDEX('Energy Prices'!$F$26:$CJ$31,MATCH($B133,'Energy Prices'!$C$26:$C$31,0),MATCH(Calc_Option5!CP$6,'Energy Prices'!$F$11:$CJ$11,0))/100000,0)</f>
        <v>0</v>
      </c>
      <c r="CQ133" s="61">
        <f>IFERROR('Data Input - Option 5'!CU89*INDEX('Energy Prices'!$F$26:$CJ$31,MATCH($B133,'Energy Prices'!$C$26:$C$31,0),MATCH(Calc_Option5!CQ$6,'Energy Prices'!$F$11:$CJ$11,0))/100000,0)</f>
        <v>0</v>
      </c>
      <c r="CR133" s="61">
        <f>IFERROR('Data Input - Option 5'!CV89*INDEX('Energy Prices'!$F$26:$CJ$31,MATCH($B133,'Energy Prices'!$C$26:$C$31,0),MATCH(Calc_Option5!CR$6,'Energy Prices'!$F$11:$CJ$11,0))/100000,0)</f>
        <v>0</v>
      </c>
      <c r="CS133" s="61">
        <f>IFERROR('Data Input - Option 5'!CW89*INDEX('Energy Prices'!$F$26:$CJ$31,MATCH($B133,'Energy Prices'!$C$26:$C$31,0),MATCH(Calc_Option5!CS$6,'Energy Prices'!$F$11:$CJ$11,0))/100000,0)</f>
        <v>0</v>
      </c>
      <c r="CT133" s="61">
        <f>IFERROR('Data Input - Option 5'!CX89*INDEX('Energy Prices'!$F$26:$CJ$31,MATCH($B133,'Energy Prices'!$C$26:$C$31,0),MATCH(Calc_Option5!CT$6,'Energy Prices'!$F$11:$CJ$11,0))/100000,0)</f>
        <v>0</v>
      </c>
      <c r="CU133" s="61">
        <f>IFERROR('Data Input - Option 5'!CY89*INDEX('Energy Prices'!$F$26:$CJ$31,MATCH($B133,'Energy Prices'!$C$26:$C$31,0),MATCH(Calc_Option5!CU$6,'Energy Prices'!$F$11:$CJ$11,0))/100000,0)</f>
        <v>0</v>
      </c>
      <c r="CV133" s="61">
        <f>IFERROR('Data Input - Option 5'!CZ89*INDEX('Energy Prices'!$F$26:$CJ$31,MATCH($B133,'Energy Prices'!$C$26:$C$31,0),MATCH(Calc_Option5!CV$6,'Energy Prices'!$F$11:$CJ$11,0))/100000,0)</f>
        <v>0</v>
      </c>
      <c r="CW133" s="61">
        <f>IFERROR('Data Input - Option 5'!DA89*INDEX('Energy Prices'!$F$26:$CJ$31,MATCH($B133,'Energy Prices'!$C$26:$C$31,0),MATCH(Calc_Option5!CW$6,'Energy Prices'!$F$11:$CJ$11,0))/100000,0)</f>
        <v>0</v>
      </c>
      <c r="CX133" s="61">
        <f>IFERROR('Data Input - Option 5'!DB89*INDEX('Energy Prices'!$F$26:$CJ$31,MATCH($B133,'Energy Prices'!$C$26:$C$31,0),MATCH(Calc_Option5!CX$6,'Energy Prices'!$F$11:$CJ$11,0))/100000,0)</f>
        <v>0</v>
      </c>
      <c r="CY133" s="61">
        <f>IFERROR('Data Input - Option 5'!DC89*INDEX('Energy Prices'!$F$26:$CJ$31,MATCH($B133,'Energy Prices'!$C$26:$C$31,0),MATCH(Calc_Option5!CY$6,'Energy Prices'!$F$11:$CJ$11,0))/100000,0)</f>
        <v>0</v>
      </c>
      <c r="CZ133" s="391"/>
    </row>
    <row r="134" spans="2:104" x14ac:dyDescent="0.25">
      <c r="B134" s="392"/>
      <c r="C134" s="410"/>
      <c r="D134" s="50"/>
      <c r="E134" s="50"/>
      <c r="F134" s="50"/>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c r="CW134" s="50"/>
      <c r="CX134" s="50"/>
      <c r="CY134" s="50"/>
      <c r="CZ134" s="391"/>
    </row>
    <row r="135" spans="2:104" x14ac:dyDescent="0.25">
      <c r="B135" s="393" t="s">
        <v>302</v>
      </c>
      <c r="C135" s="9" t="s">
        <v>1117</v>
      </c>
      <c r="D135" s="61">
        <f>SUM(D128:D133)*D$7</f>
        <v>0</v>
      </c>
      <c r="E135" s="61">
        <f t="shared" ref="E135:BK135" si="50">SUM(E128:E133)*E$7</f>
        <v>0</v>
      </c>
      <c r="F135" s="61">
        <f t="shared" si="50"/>
        <v>0</v>
      </c>
      <c r="G135" s="61">
        <f t="shared" si="50"/>
        <v>0</v>
      </c>
      <c r="H135" s="61">
        <f t="shared" si="50"/>
        <v>0</v>
      </c>
      <c r="I135" s="61">
        <f t="shared" si="50"/>
        <v>0</v>
      </c>
      <c r="J135" s="61">
        <f t="shared" si="50"/>
        <v>0</v>
      </c>
      <c r="K135" s="61">
        <f t="shared" si="50"/>
        <v>0</v>
      </c>
      <c r="L135" s="61">
        <f t="shared" si="50"/>
        <v>0</v>
      </c>
      <c r="M135" s="61">
        <f t="shared" si="50"/>
        <v>0</v>
      </c>
      <c r="N135" s="61">
        <f t="shared" si="50"/>
        <v>0</v>
      </c>
      <c r="O135" s="61">
        <f t="shared" si="50"/>
        <v>0</v>
      </c>
      <c r="P135" s="61">
        <f t="shared" si="50"/>
        <v>0</v>
      </c>
      <c r="Q135" s="61">
        <f t="shared" si="50"/>
        <v>0</v>
      </c>
      <c r="R135" s="61">
        <f t="shared" si="50"/>
        <v>0</v>
      </c>
      <c r="S135" s="61">
        <f t="shared" si="50"/>
        <v>0</v>
      </c>
      <c r="T135" s="61">
        <f t="shared" si="50"/>
        <v>0</v>
      </c>
      <c r="U135" s="61">
        <f t="shared" si="50"/>
        <v>0</v>
      </c>
      <c r="V135" s="61">
        <f t="shared" si="50"/>
        <v>0</v>
      </c>
      <c r="W135" s="61">
        <f t="shared" si="50"/>
        <v>0</v>
      </c>
      <c r="X135" s="61">
        <f t="shared" si="50"/>
        <v>0</v>
      </c>
      <c r="Y135" s="61">
        <f t="shared" si="50"/>
        <v>0</v>
      </c>
      <c r="Z135" s="61">
        <f t="shared" si="50"/>
        <v>0</v>
      </c>
      <c r="AA135" s="61">
        <f t="shared" si="50"/>
        <v>0</v>
      </c>
      <c r="AB135" s="61">
        <f t="shared" si="50"/>
        <v>0</v>
      </c>
      <c r="AC135" s="61">
        <f t="shared" si="50"/>
        <v>0</v>
      </c>
      <c r="AD135" s="61">
        <f t="shared" si="50"/>
        <v>0</v>
      </c>
      <c r="AE135" s="61">
        <f t="shared" si="50"/>
        <v>0</v>
      </c>
      <c r="AF135" s="61">
        <f t="shared" si="50"/>
        <v>0</v>
      </c>
      <c r="AG135" s="61">
        <f t="shared" si="50"/>
        <v>0</v>
      </c>
      <c r="AH135" s="61">
        <f t="shared" si="50"/>
        <v>0</v>
      </c>
      <c r="AI135" s="61">
        <f t="shared" si="50"/>
        <v>0</v>
      </c>
      <c r="AJ135" s="61">
        <f t="shared" si="50"/>
        <v>0</v>
      </c>
      <c r="AK135" s="61">
        <f t="shared" si="50"/>
        <v>0</v>
      </c>
      <c r="AL135" s="61">
        <f t="shared" si="50"/>
        <v>0</v>
      </c>
      <c r="AM135" s="61">
        <f t="shared" si="50"/>
        <v>0</v>
      </c>
      <c r="AN135" s="61">
        <f t="shared" si="50"/>
        <v>0</v>
      </c>
      <c r="AO135" s="61">
        <f t="shared" si="50"/>
        <v>0</v>
      </c>
      <c r="AP135" s="61">
        <f t="shared" si="50"/>
        <v>0</v>
      </c>
      <c r="AQ135" s="61">
        <f t="shared" si="50"/>
        <v>0</v>
      </c>
      <c r="AR135" s="61">
        <f t="shared" si="50"/>
        <v>0</v>
      </c>
      <c r="AS135" s="61">
        <f t="shared" si="50"/>
        <v>0</v>
      </c>
      <c r="AT135" s="61">
        <f t="shared" si="50"/>
        <v>0</v>
      </c>
      <c r="AU135" s="61">
        <f t="shared" si="50"/>
        <v>0</v>
      </c>
      <c r="AV135" s="61">
        <f t="shared" si="50"/>
        <v>0</v>
      </c>
      <c r="AW135" s="61">
        <f t="shared" si="50"/>
        <v>0</v>
      </c>
      <c r="AX135" s="61">
        <f t="shared" si="50"/>
        <v>0</v>
      </c>
      <c r="AY135" s="61">
        <f t="shared" si="50"/>
        <v>0</v>
      </c>
      <c r="AZ135" s="61">
        <f t="shared" si="50"/>
        <v>0</v>
      </c>
      <c r="BA135" s="61">
        <f t="shared" si="50"/>
        <v>0</v>
      </c>
      <c r="BB135" s="61">
        <f t="shared" si="50"/>
        <v>0</v>
      </c>
      <c r="BC135" s="61">
        <f t="shared" si="50"/>
        <v>0</v>
      </c>
      <c r="BD135" s="61">
        <f t="shared" si="50"/>
        <v>0</v>
      </c>
      <c r="BE135" s="61">
        <f t="shared" si="50"/>
        <v>0</v>
      </c>
      <c r="BF135" s="61">
        <f t="shared" si="50"/>
        <v>0</v>
      </c>
      <c r="BG135" s="61">
        <f t="shared" si="50"/>
        <v>0</v>
      </c>
      <c r="BH135" s="61">
        <f t="shared" si="50"/>
        <v>0</v>
      </c>
      <c r="BI135" s="61">
        <f t="shared" si="50"/>
        <v>0</v>
      </c>
      <c r="BJ135" s="61">
        <f t="shared" si="50"/>
        <v>0</v>
      </c>
      <c r="BK135" s="61">
        <f t="shared" si="50"/>
        <v>0</v>
      </c>
      <c r="BL135" s="61">
        <f t="shared" ref="BL135:CY135" si="51">SUM(BL128:BL133)*BL$7</f>
        <v>0</v>
      </c>
      <c r="BM135" s="61">
        <f t="shared" si="51"/>
        <v>0</v>
      </c>
      <c r="BN135" s="61">
        <f t="shared" si="51"/>
        <v>0</v>
      </c>
      <c r="BO135" s="61">
        <f t="shared" si="51"/>
        <v>0</v>
      </c>
      <c r="BP135" s="61">
        <f t="shared" si="51"/>
        <v>0</v>
      </c>
      <c r="BQ135" s="61">
        <f t="shared" si="51"/>
        <v>0</v>
      </c>
      <c r="BR135" s="61">
        <f t="shared" si="51"/>
        <v>0</v>
      </c>
      <c r="BS135" s="61">
        <f t="shared" si="51"/>
        <v>0</v>
      </c>
      <c r="BT135" s="61">
        <f t="shared" si="51"/>
        <v>0</v>
      </c>
      <c r="BU135" s="61">
        <f t="shared" si="51"/>
        <v>0</v>
      </c>
      <c r="BV135" s="61">
        <f t="shared" si="51"/>
        <v>0</v>
      </c>
      <c r="BW135" s="61">
        <f t="shared" si="51"/>
        <v>0</v>
      </c>
      <c r="BX135" s="61">
        <f t="shared" si="51"/>
        <v>0</v>
      </c>
      <c r="BY135" s="61">
        <f t="shared" si="51"/>
        <v>0</v>
      </c>
      <c r="BZ135" s="61">
        <f t="shared" si="51"/>
        <v>0</v>
      </c>
      <c r="CA135" s="61">
        <f t="shared" si="51"/>
        <v>0</v>
      </c>
      <c r="CB135" s="61">
        <f t="shared" si="51"/>
        <v>0</v>
      </c>
      <c r="CC135" s="61">
        <f t="shared" si="51"/>
        <v>0</v>
      </c>
      <c r="CD135" s="61">
        <f t="shared" si="51"/>
        <v>0</v>
      </c>
      <c r="CE135" s="61">
        <f t="shared" si="51"/>
        <v>0</v>
      </c>
      <c r="CF135" s="61">
        <f t="shared" si="51"/>
        <v>0</v>
      </c>
      <c r="CG135" s="61">
        <f t="shared" si="51"/>
        <v>0</v>
      </c>
      <c r="CH135" s="61">
        <f t="shared" si="51"/>
        <v>0</v>
      </c>
      <c r="CI135" s="61">
        <f t="shared" si="51"/>
        <v>0</v>
      </c>
      <c r="CJ135" s="61">
        <f t="shared" si="51"/>
        <v>0</v>
      </c>
      <c r="CK135" s="61">
        <f t="shared" si="51"/>
        <v>0</v>
      </c>
      <c r="CL135" s="61">
        <f t="shared" si="51"/>
        <v>0</v>
      </c>
      <c r="CM135" s="61">
        <f t="shared" si="51"/>
        <v>0</v>
      </c>
      <c r="CN135" s="61">
        <f t="shared" si="51"/>
        <v>0</v>
      </c>
      <c r="CO135" s="61">
        <f t="shared" si="51"/>
        <v>0</v>
      </c>
      <c r="CP135" s="61">
        <f t="shared" si="51"/>
        <v>0</v>
      </c>
      <c r="CQ135" s="61">
        <f t="shared" si="51"/>
        <v>0</v>
      </c>
      <c r="CR135" s="61">
        <f t="shared" si="51"/>
        <v>0</v>
      </c>
      <c r="CS135" s="61">
        <f t="shared" si="51"/>
        <v>0</v>
      </c>
      <c r="CT135" s="61">
        <f t="shared" si="51"/>
        <v>0</v>
      </c>
      <c r="CU135" s="61">
        <f t="shared" si="51"/>
        <v>0</v>
      </c>
      <c r="CV135" s="61">
        <f t="shared" si="51"/>
        <v>0</v>
      </c>
      <c r="CW135" s="61">
        <f t="shared" si="51"/>
        <v>0</v>
      </c>
      <c r="CX135" s="61">
        <f t="shared" si="51"/>
        <v>0</v>
      </c>
      <c r="CY135" s="61">
        <f t="shared" si="51"/>
        <v>0</v>
      </c>
      <c r="CZ135" s="391"/>
    </row>
    <row r="136" spans="2:104" x14ac:dyDescent="0.25">
      <c r="B136" s="392"/>
      <c r="C136" s="390"/>
      <c r="D136" s="50"/>
      <c r="E136" s="50"/>
      <c r="F136" s="50"/>
      <c r="G136" s="50"/>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c r="AP136" s="50"/>
      <c r="AQ136" s="50"/>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c r="CW136" s="50"/>
      <c r="CX136" s="50"/>
      <c r="CY136" s="50"/>
      <c r="CZ136" s="391"/>
    </row>
    <row r="137" spans="2:104" x14ac:dyDescent="0.25">
      <c r="B137" s="389" t="s">
        <v>168</v>
      </c>
      <c r="C137" s="390"/>
      <c r="D137" s="50"/>
      <c r="E137" s="50"/>
      <c r="F137" s="50"/>
      <c r="G137" s="50"/>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c r="CW137" s="50"/>
      <c r="CX137" s="50"/>
      <c r="CY137" s="50"/>
      <c r="CZ137" s="391"/>
    </row>
    <row r="138" spans="2:104" x14ac:dyDescent="0.25">
      <c r="B138" s="406">
        <f t="shared" ref="B138:B143" si="52">B53</f>
        <v>0</v>
      </c>
      <c r="C138" s="9" t="s">
        <v>1117</v>
      </c>
      <c r="D138" s="59" t="str">
        <f>IFERROR(IF(OR($C$144=FALSE,LEFT($B138,3)&lt;&gt;"NOX"),D53*INDEX('Damage costs'!$V$18:$V$70,MATCH($B138,'Damage costs'!$C$18:$C$70,0))/1000,D53*INDEX('Damage costs'!$Z$18:$Z$70,MATCH($B138,'Damage costs'!$C$18:$C$70,0))/1000),"")</f>
        <v/>
      </c>
      <c r="E138" s="59" t="str">
        <f>IFERROR(IF(OR($C$144=FALSE,LEFT($B138,3)&lt;&gt;"NOX"),E53*INDEX('Damage costs'!$V$18:$V$70,MATCH($B138,'Damage costs'!$C$18:$C$70,0))/1000,E53*INDEX('Damage costs'!$Z$18:$Z$70,MATCH($B138,'Damage costs'!$C$18:$C$70,0))/1000),"")</f>
        <v/>
      </c>
      <c r="F138" s="59" t="str">
        <f>IFERROR(IF(OR($C$144=FALSE,LEFT($B138,3)&lt;&gt;"NOX"),F53*INDEX('Damage costs'!$V$18:$V$70,MATCH($B138,'Damage costs'!$C$18:$C$70,0))/1000,F53*INDEX('Damage costs'!$Z$18:$Z$70,MATCH($B138,'Damage costs'!$C$18:$C$70,0))/1000),"")</f>
        <v/>
      </c>
      <c r="G138" s="59" t="str">
        <f>IFERROR(IF(OR($C$144=FALSE,LEFT($B138,3)&lt;&gt;"NOX"),G53*INDEX('Damage costs'!$V$18:$V$70,MATCH($B138,'Damage costs'!$C$18:$C$70,0))/1000,G53*INDEX('Damage costs'!$Z$18:$Z$70,MATCH($B138,'Damage costs'!$C$18:$C$70,0))/1000),"")</f>
        <v/>
      </c>
      <c r="H138" s="59" t="str">
        <f>IFERROR(IF(OR($C$144=FALSE,LEFT($B138,3)&lt;&gt;"NOX"),H53*INDEX('Damage costs'!$V$18:$V$70,MATCH($B138,'Damage costs'!$C$18:$C$70,0))/1000,H53*INDEX('Damage costs'!$Z$18:$Z$70,MATCH($B138,'Damage costs'!$C$18:$C$70,0))/1000),"")</f>
        <v/>
      </c>
      <c r="I138" s="59" t="str">
        <f>IFERROR(IF(OR($C$144=FALSE,LEFT($B138,3)&lt;&gt;"NOX"),I53*INDEX('Damage costs'!$V$18:$V$70,MATCH($B138,'Damage costs'!$C$18:$C$70,0))/1000,I53*INDEX('Damage costs'!$Z$18:$Z$70,MATCH($B138,'Damage costs'!$C$18:$C$70,0))/1000),"")</f>
        <v/>
      </c>
      <c r="J138" s="59" t="str">
        <f>IFERROR(IF(OR($C$144=FALSE,LEFT($B138,3)&lt;&gt;"NOX"),J53*INDEX('Damage costs'!$V$18:$V$70,MATCH($B138,'Damage costs'!$C$18:$C$70,0))/1000,J53*INDEX('Damage costs'!$Z$18:$Z$70,MATCH($B138,'Damage costs'!$C$18:$C$70,0))/1000),"")</f>
        <v/>
      </c>
      <c r="K138" s="59" t="str">
        <f>IFERROR(IF(OR($C$144=FALSE,LEFT($B138,3)&lt;&gt;"NOX"),K53*INDEX('Damage costs'!$V$18:$V$70,MATCH($B138,'Damage costs'!$C$18:$C$70,0))/1000,K53*INDEX('Damage costs'!$Z$18:$Z$70,MATCH($B138,'Damage costs'!$C$18:$C$70,0))/1000),"")</f>
        <v/>
      </c>
      <c r="L138" s="59" t="str">
        <f>IFERROR(IF(OR($C$144=FALSE,LEFT($B138,3)&lt;&gt;"NOX"),L53*INDEX('Damage costs'!$V$18:$V$70,MATCH($B138,'Damage costs'!$C$18:$C$70,0))/1000,L53*INDEX('Damage costs'!$Z$18:$Z$70,MATCH($B138,'Damage costs'!$C$18:$C$70,0))/1000),"")</f>
        <v/>
      </c>
      <c r="M138" s="59" t="str">
        <f>IFERROR(IF(OR($C$144=FALSE,LEFT($B138,3)&lt;&gt;"NOX"),M53*INDEX('Damage costs'!$V$18:$V$70,MATCH($B138,'Damage costs'!$C$18:$C$70,0))/1000,M53*INDEX('Damage costs'!$Z$18:$Z$70,MATCH($B138,'Damage costs'!$C$18:$C$70,0))/1000),"")</f>
        <v/>
      </c>
      <c r="N138" s="59" t="str">
        <f>IFERROR(IF(OR($C$144=FALSE,LEFT($B138,3)&lt;&gt;"NOX"),N53*INDEX('Damage costs'!$V$18:$V$70,MATCH($B138,'Damage costs'!$C$18:$C$70,0))/1000,N53*INDEX('Damage costs'!$Z$18:$Z$70,MATCH($B138,'Damage costs'!$C$18:$C$70,0))/1000),"")</f>
        <v/>
      </c>
      <c r="O138" s="59" t="str">
        <f>IFERROR(IF(OR($C$144=FALSE,LEFT($B138,3)&lt;&gt;"NOX"),O53*INDEX('Damage costs'!$V$18:$V$70,MATCH($B138,'Damage costs'!$C$18:$C$70,0))/1000,O53*INDEX('Damage costs'!$Z$18:$Z$70,MATCH($B138,'Damage costs'!$C$18:$C$70,0))/1000),"")</f>
        <v/>
      </c>
      <c r="P138" s="59" t="str">
        <f>IFERROR(IF(OR($C$144=FALSE,LEFT($B138,3)&lt;&gt;"NOX"),P53*INDEX('Damage costs'!$V$18:$V$70,MATCH($B138,'Damage costs'!$C$18:$C$70,0))/1000,P53*INDEX('Damage costs'!$Z$18:$Z$70,MATCH($B138,'Damage costs'!$C$18:$C$70,0))/1000),"")</f>
        <v/>
      </c>
      <c r="Q138" s="59" t="str">
        <f>IFERROR(IF(OR($C$144=FALSE,LEFT($B138,3)&lt;&gt;"NOX"),Q53*INDEX('Damage costs'!$V$18:$V$70,MATCH($B138,'Damage costs'!$C$18:$C$70,0))/1000,Q53*INDEX('Damage costs'!$Z$18:$Z$70,MATCH($B138,'Damage costs'!$C$18:$C$70,0))/1000),"")</f>
        <v/>
      </c>
      <c r="R138" s="59" t="str">
        <f>IFERROR(IF(OR($C$144=FALSE,LEFT($B138,3)&lt;&gt;"NOX"),R53*INDEX('Damage costs'!$V$18:$V$70,MATCH($B138,'Damage costs'!$C$18:$C$70,0))/1000,R53*INDEX('Damage costs'!$Z$18:$Z$70,MATCH($B138,'Damage costs'!$C$18:$C$70,0))/1000),"")</f>
        <v/>
      </c>
      <c r="S138" s="59" t="str">
        <f>IFERROR(IF(OR($C$144=FALSE,LEFT($B138,3)&lt;&gt;"NOX"),S53*INDEX('Damage costs'!$V$18:$V$70,MATCH($B138,'Damage costs'!$C$18:$C$70,0))/1000,S53*INDEX('Damage costs'!$Z$18:$Z$70,MATCH($B138,'Damage costs'!$C$18:$C$70,0))/1000),"")</f>
        <v/>
      </c>
      <c r="T138" s="59" t="str">
        <f>IFERROR(IF(OR($C$144=FALSE,LEFT($B138,3)&lt;&gt;"NOX"),T53*INDEX('Damage costs'!$V$18:$V$70,MATCH($B138,'Damage costs'!$C$18:$C$70,0))/1000,T53*INDEX('Damage costs'!$Z$18:$Z$70,MATCH($B138,'Damage costs'!$C$18:$C$70,0))/1000),"")</f>
        <v/>
      </c>
      <c r="U138" s="59" t="str">
        <f>IFERROR(IF(OR($C$144=FALSE,LEFT($B138,3)&lt;&gt;"NOX"),U53*INDEX('Damage costs'!$V$18:$V$70,MATCH($B138,'Damage costs'!$C$18:$C$70,0))/1000,U53*INDEX('Damage costs'!$Z$18:$Z$70,MATCH($B138,'Damage costs'!$C$18:$C$70,0))/1000),"")</f>
        <v/>
      </c>
      <c r="V138" s="59" t="str">
        <f>IFERROR(IF(OR($C$144=FALSE,LEFT($B138,3)&lt;&gt;"NOX"),V53*INDEX('Damage costs'!$V$18:$V$70,MATCH($B138,'Damage costs'!$C$18:$C$70,0))/1000,V53*INDEX('Damage costs'!$Z$18:$Z$70,MATCH($B138,'Damage costs'!$C$18:$C$70,0))/1000),"")</f>
        <v/>
      </c>
      <c r="W138" s="59" t="str">
        <f>IFERROR(IF(OR($C$144=FALSE,LEFT($B138,3)&lt;&gt;"NOX"),W53*INDEX('Damage costs'!$V$18:$V$70,MATCH($B138,'Damage costs'!$C$18:$C$70,0))/1000,W53*INDEX('Damage costs'!$Z$18:$Z$70,MATCH($B138,'Damage costs'!$C$18:$C$70,0))/1000),"")</f>
        <v/>
      </c>
      <c r="X138" s="59" t="str">
        <f>IFERROR(IF(OR($C$144=FALSE,LEFT($B138,3)&lt;&gt;"NOX"),X53*INDEX('Damage costs'!$V$18:$V$70,MATCH($B138,'Damage costs'!$C$18:$C$70,0))/1000,X53*INDEX('Damage costs'!$Z$18:$Z$70,MATCH($B138,'Damage costs'!$C$18:$C$70,0))/1000),"")</f>
        <v/>
      </c>
      <c r="Y138" s="59" t="str">
        <f>IFERROR(IF(OR($C$144=FALSE,LEFT($B138,3)&lt;&gt;"NOX"),Y53*INDEX('Damage costs'!$V$18:$V$70,MATCH($B138,'Damage costs'!$C$18:$C$70,0))/1000,Y53*INDEX('Damage costs'!$Z$18:$Z$70,MATCH($B138,'Damage costs'!$C$18:$C$70,0))/1000),"")</f>
        <v/>
      </c>
      <c r="Z138" s="59" t="str">
        <f>IFERROR(IF(OR($C$144=FALSE,LEFT($B138,3)&lt;&gt;"NOX"),Z53*INDEX('Damage costs'!$V$18:$V$70,MATCH($B138,'Damage costs'!$C$18:$C$70,0))/1000,Z53*INDEX('Damage costs'!$Z$18:$Z$70,MATCH($B138,'Damage costs'!$C$18:$C$70,0))/1000),"")</f>
        <v/>
      </c>
      <c r="AA138" s="59" t="str">
        <f>IFERROR(IF(OR($C$144=FALSE,LEFT($B138,3)&lt;&gt;"NOX"),AA53*INDEX('Damage costs'!$V$18:$V$70,MATCH($B138,'Damage costs'!$C$18:$C$70,0))/1000,AA53*INDEX('Damage costs'!$Z$18:$Z$70,MATCH($B138,'Damage costs'!$C$18:$C$70,0))/1000),"")</f>
        <v/>
      </c>
      <c r="AB138" s="59" t="str">
        <f>IFERROR(IF(OR($C$144=FALSE,LEFT($B138,3)&lt;&gt;"NOX"),AB53*INDEX('Damage costs'!$V$18:$V$70,MATCH($B138,'Damage costs'!$C$18:$C$70,0))/1000,AB53*INDEX('Damage costs'!$Z$18:$Z$70,MATCH($B138,'Damage costs'!$C$18:$C$70,0))/1000),"")</f>
        <v/>
      </c>
      <c r="AC138" s="59" t="str">
        <f>IFERROR(IF(OR($C$144=FALSE,LEFT($B138,3)&lt;&gt;"NOX"),AC53*INDEX('Damage costs'!$V$18:$V$70,MATCH($B138,'Damage costs'!$C$18:$C$70,0))/1000,AC53*INDEX('Damage costs'!$Z$18:$Z$70,MATCH($B138,'Damage costs'!$C$18:$C$70,0))/1000),"")</f>
        <v/>
      </c>
      <c r="AD138" s="59" t="str">
        <f>IFERROR(IF(OR($C$144=FALSE,LEFT($B138,3)&lt;&gt;"NOX"),AD53*INDEX('Damage costs'!$V$18:$V$70,MATCH($B138,'Damage costs'!$C$18:$C$70,0))/1000,AD53*INDEX('Damage costs'!$Z$18:$Z$70,MATCH($B138,'Damage costs'!$C$18:$C$70,0))/1000),"")</f>
        <v/>
      </c>
      <c r="AE138" s="59" t="str">
        <f>IFERROR(IF(OR($C$144=FALSE,LEFT($B138,3)&lt;&gt;"NOX"),AE53*INDEX('Damage costs'!$V$18:$V$70,MATCH($B138,'Damage costs'!$C$18:$C$70,0))/1000,AE53*INDEX('Damage costs'!$Z$18:$Z$70,MATCH($B138,'Damage costs'!$C$18:$C$70,0))/1000),"")</f>
        <v/>
      </c>
      <c r="AF138" s="59" t="str">
        <f>IFERROR(IF(OR($C$144=FALSE,LEFT($B138,3)&lt;&gt;"NOX"),AF53*INDEX('Damage costs'!$V$18:$V$70,MATCH($B138,'Damage costs'!$C$18:$C$70,0))/1000,AF53*INDEX('Damage costs'!$Z$18:$Z$70,MATCH($B138,'Damage costs'!$C$18:$C$70,0))/1000),"")</f>
        <v/>
      </c>
      <c r="AG138" s="59" t="str">
        <f>IFERROR(IF(OR($C$144=FALSE,LEFT($B138,3)&lt;&gt;"NOX"),AG53*INDEX('Damage costs'!$V$18:$V$70,MATCH($B138,'Damage costs'!$C$18:$C$70,0))/1000,AG53*INDEX('Damage costs'!$Z$18:$Z$70,MATCH($B138,'Damage costs'!$C$18:$C$70,0))/1000),"")</f>
        <v/>
      </c>
      <c r="AH138" s="59" t="str">
        <f>IFERROR(IF(OR($C$144=FALSE,LEFT($B138,3)&lt;&gt;"NOX"),AH53*INDEX('Damage costs'!$V$18:$V$70,MATCH($B138,'Damage costs'!$C$18:$C$70,0))/1000,AH53*INDEX('Damage costs'!$Z$18:$Z$70,MATCH($B138,'Damage costs'!$C$18:$C$70,0))/1000),"")</f>
        <v/>
      </c>
      <c r="AI138" s="59" t="str">
        <f>IFERROR(IF(OR($C$144=FALSE,LEFT($B138,3)&lt;&gt;"NOX"),AI53*INDEX('Damage costs'!$V$18:$V$70,MATCH($B138,'Damage costs'!$C$18:$C$70,0))/1000,AI53*INDEX('Damage costs'!$Z$18:$Z$70,MATCH($B138,'Damage costs'!$C$18:$C$70,0))/1000),"")</f>
        <v/>
      </c>
      <c r="AJ138" s="59" t="str">
        <f>IFERROR(IF(OR($C$144=FALSE,LEFT($B138,3)&lt;&gt;"NOX"),AJ53*INDEX('Damage costs'!$V$18:$V$70,MATCH($B138,'Damage costs'!$C$18:$C$70,0))/1000,AJ53*INDEX('Damage costs'!$Z$18:$Z$70,MATCH($B138,'Damage costs'!$C$18:$C$70,0))/1000),"")</f>
        <v/>
      </c>
      <c r="AK138" s="59" t="str">
        <f>IFERROR(IF(OR($C$144=FALSE,LEFT($B138,3)&lt;&gt;"NOX"),AK53*INDEX('Damage costs'!$V$18:$V$70,MATCH($B138,'Damage costs'!$C$18:$C$70,0))/1000,AK53*INDEX('Damage costs'!$Z$18:$Z$70,MATCH($B138,'Damage costs'!$C$18:$C$70,0))/1000),"")</f>
        <v/>
      </c>
      <c r="AL138" s="59" t="str">
        <f>IFERROR(IF(OR($C$144=FALSE,LEFT($B138,3)&lt;&gt;"NOX"),AL53*INDEX('Damage costs'!$V$18:$V$70,MATCH($B138,'Damage costs'!$C$18:$C$70,0))/1000,AL53*INDEX('Damage costs'!$Z$18:$Z$70,MATCH($B138,'Damage costs'!$C$18:$C$70,0))/1000),"")</f>
        <v/>
      </c>
      <c r="AM138" s="59" t="str">
        <f>IFERROR(IF(OR($C$144=FALSE,LEFT($B138,3)&lt;&gt;"NOX"),AM53*INDEX('Damage costs'!$V$18:$V$70,MATCH($B138,'Damage costs'!$C$18:$C$70,0))/1000,AM53*INDEX('Damage costs'!$Z$18:$Z$70,MATCH($B138,'Damage costs'!$C$18:$C$70,0))/1000),"")</f>
        <v/>
      </c>
      <c r="AN138" s="59" t="str">
        <f>IFERROR(IF(OR($C$144=FALSE,LEFT($B138,3)&lt;&gt;"NOX"),AN53*INDEX('Damage costs'!$V$18:$V$70,MATCH($B138,'Damage costs'!$C$18:$C$70,0))/1000,AN53*INDEX('Damage costs'!$Z$18:$Z$70,MATCH($B138,'Damage costs'!$C$18:$C$70,0))/1000),"")</f>
        <v/>
      </c>
      <c r="AO138" s="59" t="str">
        <f>IFERROR(IF(OR($C$144=FALSE,LEFT($B138,3)&lt;&gt;"NOX"),AO53*INDEX('Damage costs'!$V$18:$V$70,MATCH($B138,'Damage costs'!$C$18:$C$70,0))/1000,AO53*INDEX('Damage costs'!$Z$18:$Z$70,MATCH($B138,'Damage costs'!$C$18:$C$70,0))/1000),"")</f>
        <v/>
      </c>
      <c r="AP138" s="59" t="str">
        <f>IFERROR(IF(OR($C$144=FALSE,LEFT($B138,3)&lt;&gt;"NOX"),AP53*INDEX('Damage costs'!$V$18:$V$70,MATCH($B138,'Damage costs'!$C$18:$C$70,0))/1000,AP53*INDEX('Damage costs'!$Z$18:$Z$70,MATCH($B138,'Damage costs'!$C$18:$C$70,0))/1000),"")</f>
        <v/>
      </c>
      <c r="AQ138" s="59" t="str">
        <f>IFERROR(IF(OR($C$144=FALSE,LEFT($B138,3)&lt;&gt;"NOX"),AQ53*INDEX('Damage costs'!$V$18:$V$70,MATCH($B138,'Damage costs'!$C$18:$C$70,0))/1000,AQ53*INDEX('Damage costs'!$Z$18:$Z$70,MATCH($B138,'Damage costs'!$C$18:$C$70,0))/1000),"")</f>
        <v/>
      </c>
      <c r="AR138" s="59" t="str">
        <f>IFERROR(IF(OR($C$144=FALSE,LEFT($B138,3)&lt;&gt;"NOX"),AR53*INDEX('Damage costs'!$V$18:$V$70,MATCH($B138,'Damage costs'!$C$18:$C$70,0))/1000,AR53*INDEX('Damage costs'!$Z$18:$Z$70,MATCH($B138,'Damage costs'!$C$18:$C$70,0))/1000),"")</f>
        <v/>
      </c>
      <c r="AS138" s="59" t="str">
        <f>IFERROR(IF(OR($C$144=FALSE,LEFT($B138,3)&lt;&gt;"NOX"),AS53*INDEX('Damage costs'!$V$18:$V$70,MATCH($B138,'Damage costs'!$C$18:$C$70,0))/1000,AS53*INDEX('Damage costs'!$Z$18:$Z$70,MATCH($B138,'Damage costs'!$C$18:$C$70,0))/1000),"")</f>
        <v/>
      </c>
      <c r="AT138" s="59" t="str">
        <f>IFERROR(IF(OR($C$144=FALSE,LEFT($B138,3)&lt;&gt;"NOX"),AT53*INDEX('Damage costs'!$V$18:$V$70,MATCH($B138,'Damage costs'!$C$18:$C$70,0))/1000,AT53*INDEX('Damage costs'!$Z$18:$Z$70,MATCH($B138,'Damage costs'!$C$18:$C$70,0))/1000),"")</f>
        <v/>
      </c>
      <c r="AU138" s="59" t="str">
        <f>IFERROR(IF(OR($C$144=FALSE,LEFT($B138,3)&lt;&gt;"NOX"),AU53*INDEX('Damage costs'!$V$18:$V$70,MATCH($B138,'Damage costs'!$C$18:$C$70,0))/1000,AU53*INDEX('Damage costs'!$Z$18:$Z$70,MATCH($B138,'Damage costs'!$C$18:$C$70,0))/1000),"")</f>
        <v/>
      </c>
      <c r="AV138" s="59" t="str">
        <f>IFERROR(IF(OR($C$144=FALSE,LEFT($B138,3)&lt;&gt;"NOX"),AV53*INDEX('Damage costs'!$V$18:$V$70,MATCH($B138,'Damage costs'!$C$18:$C$70,0))/1000,AV53*INDEX('Damage costs'!$Z$18:$Z$70,MATCH($B138,'Damage costs'!$C$18:$C$70,0))/1000),"")</f>
        <v/>
      </c>
      <c r="AW138" s="59" t="str">
        <f>IFERROR(IF(OR($C$144=FALSE,LEFT($B138,3)&lt;&gt;"NOX"),AW53*INDEX('Damage costs'!$V$18:$V$70,MATCH($B138,'Damage costs'!$C$18:$C$70,0))/1000,AW53*INDEX('Damage costs'!$Z$18:$Z$70,MATCH($B138,'Damage costs'!$C$18:$C$70,0))/1000),"")</f>
        <v/>
      </c>
      <c r="AX138" s="59" t="str">
        <f>IFERROR(IF(OR($C$144=FALSE,LEFT($B138,3)&lt;&gt;"NOX"),AX53*INDEX('Damage costs'!$V$18:$V$70,MATCH($B138,'Damage costs'!$C$18:$C$70,0))/1000,AX53*INDEX('Damage costs'!$Z$18:$Z$70,MATCH($B138,'Damage costs'!$C$18:$C$70,0))/1000),"")</f>
        <v/>
      </c>
      <c r="AY138" s="59" t="str">
        <f>IFERROR(IF(OR($C$144=FALSE,LEFT($B138,3)&lt;&gt;"NOX"),AY53*INDEX('Damage costs'!$V$18:$V$70,MATCH($B138,'Damage costs'!$C$18:$C$70,0))/1000,AY53*INDEX('Damage costs'!$Z$18:$Z$70,MATCH($B138,'Damage costs'!$C$18:$C$70,0))/1000),"")</f>
        <v/>
      </c>
      <c r="AZ138" s="59" t="str">
        <f>IFERROR(IF(OR($C$144=FALSE,LEFT($B138,3)&lt;&gt;"NOX"),AZ53*INDEX('Damage costs'!$V$18:$V$70,MATCH($B138,'Damage costs'!$C$18:$C$70,0))/1000,AZ53*INDEX('Damage costs'!$Z$18:$Z$70,MATCH($B138,'Damage costs'!$C$18:$C$70,0))/1000),"")</f>
        <v/>
      </c>
      <c r="BA138" s="59" t="str">
        <f>IFERROR(IF(OR($C$144=FALSE,LEFT($B138,3)&lt;&gt;"NOX"),BA53*INDEX('Damage costs'!$V$18:$V$70,MATCH($B138,'Damage costs'!$C$18:$C$70,0))/1000,BA53*INDEX('Damage costs'!$Z$18:$Z$70,MATCH($B138,'Damage costs'!$C$18:$C$70,0))/1000),"")</f>
        <v/>
      </c>
      <c r="BB138" s="59" t="str">
        <f>IFERROR(IF(OR($C$144=FALSE,LEFT($B138,3)&lt;&gt;"NOX"),BB53*INDEX('Damage costs'!$V$18:$V$70,MATCH($B138,'Damage costs'!$C$18:$C$70,0))/1000,BB53*INDEX('Damage costs'!$Z$18:$Z$70,MATCH($B138,'Damage costs'!$C$18:$C$70,0))/1000),"")</f>
        <v/>
      </c>
      <c r="BC138" s="59" t="str">
        <f>IFERROR(IF(OR($C$144=FALSE,LEFT($B138,3)&lt;&gt;"NOX"),BC53*INDEX('Damage costs'!$V$18:$V$70,MATCH($B138,'Damage costs'!$C$18:$C$70,0))/1000,BC53*INDEX('Damage costs'!$Z$18:$Z$70,MATCH($B138,'Damage costs'!$C$18:$C$70,0))/1000),"")</f>
        <v/>
      </c>
      <c r="BD138" s="59" t="str">
        <f>IFERROR(IF(OR($C$144=FALSE,LEFT($B138,3)&lt;&gt;"NOX"),BD53*INDEX('Damage costs'!$V$18:$V$70,MATCH($B138,'Damage costs'!$C$18:$C$70,0))/1000,BD53*INDEX('Damage costs'!$Z$18:$Z$70,MATCH($B138,'Damage costs'!$C$18:$C$70,0))/1000),"")</f>
        <v/>
      </c>
      <c r="BE138" s="59" t="str">
        <f>IFERROR(IF(OR($C$144=FALSE,LEFT($B138,3)&lt;&gt;"NOX"),BE53*INDEX('Damage costs'!$V$18:$V$70,MATCH($B138,'Damage costs'!$C$18:$C$70,0))/1000,BE53*INDEX('Damage costs'!$Z$18:$Z$70,MATCH($B138,'Damage costs'!$C$18:$C$70,0))/1000),"")</f>
        <v/>
      </c>
      <c r="BF138" s="59" t="str">
        <f>IFERROR(IF(OR($C$144=FALSE,LEFT($B138,3)&lt;&gt;"NOX"),BF53*INDEX('Damage costs'!$V$18:$V$70,MATCH($B138,'Damage costs'!$C$18:$C$70,0))/1000,BF53*INDEX('Damage costs'!$Z$18:$Z$70,MATCH($B138,'Damage costs'!$C$18:$C$70,0))/1000),"")</f>
        <v/>
      </c>
      <c r="BG138" s="59" t="str">
        <f>IFERROR(IF(OR($C$144=FALSE,LEFT($B138,3)&lt;&gt;"NOX"),BG53*INDEX('Damage costs'!$V$18:$V$70,MATCH($B138,'Damage costs'!$C$18:$C$70,0))/1000,BG53*INDEX('Damage costs'!$Z$18:$Z$70,MATCH($B138,'Damage costs'!$C$18:$C$70,0))/1000),"")</f>
        <v/>
      </c>
      <c r="BH138" s="59" t="str">
        <f>IFERROR(IF(OR($C$144=FALSE,LEFT($B138,3)&lt;&gt;"NOX"),BH53*INDEX('Damage costs'!$V$18:$V$70,MATCH($B138,'Damage costs'!$C$18:$C$70,0))/1000,BH53*INDEX('Damage costs'!$Z$18:$Z$70,MATCH($B138,'Damage costs'!$C$18:$C$70,0))/1000),"")</f>
        <v/>
      </c>
      <c r="BI138" s="59" t="str">
        <f>IFERROR(IF(OR($C$144=FALSE,LEFT($B138,3)&lt;&gt;"NOX"),BI53*INDEX('Damage costs'!$V$18:$V$70,MATCH($B138,'Damage costs'!$C$18:$C$70,0))/1000,BI53*INDEX('Damage costs'!$Z$18:$Z$70,MATCH($B138,'Damage costs'!$C$18:$C$70,0))/1000),"")</f>
        <v/>
      </c>
      <c r="BJ138" s="59" t="str">
        <f>IFERROR(IF(OR($C$144=FALSE,LEFT($B138,3)&lt;&gt;"NOX"),BJ53*INDEX('Damage costs'!$V$18:$V$70,MATCH($B138,'Damage costs'!$C$18:$C$70,0))/1000,BJ53*INDEX('Damage costs'!$Z$18:$Z$70,MATCH($B138,'Damage costs'!$C$18:$C$70,0))/1000),"")</f>
        <v/>
      </c>
      <c r="BK138" s="59" t="str">
        <f>IFERROR(IF(OR($C$144=FALSE,LEFT($B138,3)&lt;&gt;"NOX"),BK53*INDEX('Damage costs'!$V$18:$V$70,MATCH($B138,'Damage costs'!$C$18:$C$70,0))/1000,BK53*INDEX('Damage costs'!$Z$18:$Z$70,MATCH($B138,'Damage costs'!$C$18:$C$70,0))/1000),"")</f>
        <v/>
      </c>
      <c r="BL138" s="59" t="str">
        <f>IFERROR(IF(OR($C$144=FALSE,LEFT($B138,3)&lt;&gt;"NOX"),BL53*INDEX('Damage costs'!$V$18:$V$70,MATCH($B138,'Damage costs'!$C$18:$C$70,0))/1000,BL53*INDEX('Damage costs'!$Z$18:$Z$70,MATCH($B138,'Damage costs'!$C$18:$C$70,0))/1000),"")</f>
        <v/>
      </c>
      <c r="BM138" s="59" t="str">
        <f>IFERROR(IF(OR($C$144=FALSE,LEFT($B138,3)&lt;&gt;"NOX"),BM53*INDEX('Damage costs'!$V$18:$V$70,MATCH($B138,'Damage costs'!$C$18:$C$70,0))/1000,BM53*INDEX('Damage costs'!$Z$18:$Z$70,MATCH($B138,'Damage costs'!$C$18:$C$70,0))/1000),"")</f>
        <v/>
      </c>
      <c r="BN138" s="59" t="str">
        <f>IFERROR(IF(OR($C$144=FALSE,LEFT($B138,3)&lt;&gt;"NOX"),BN53*INDEX('Damage costs'!$V$18:$V$70,MATCH($B138,'Damage costs'!$C$18:$C$70,0))/1000,BN53*INDEX('Damage costs'!$Z$18:$Z$70,MATCH($B138,'Damage costs'!$C$18:$C$70,0))/1000),"")</f>
        <v/>
      </c>
      <c r="BO138" s="59" t="str">
        <f>IFERROR(IF(OR($C$144=FALSE,LEFT($B138,3)&lt;&gt;"NOX"),BO53*INDEX('Damage costs'!$V$18:$V$70,MATCH($B138,'Damage costs'!$C$18:$C$70,0))/1000,BO53*INDEX('Damage costs'!$Z$18:$Z$70,MATCH($B138,'Damage costs'!$C$18:$C$70,0))/1000),"")</f>
        <v/>
      </c>
      <c r="BP138" s="59" t="str">
        <f>IFERROR(IF(OR($C$144=FALSE,LEFT($B138,3)&lt;&gt;"NOX"),BP53*INDEX('Damage costs'!$V$18:$V$70,MATCH($B138,'Damage costs'!$C$18:$C$70,0))/1000,BP53*INDEX('Damage costs'!$Z$18:$Z$70,MATCH($B138,'Damage costs'!$C$18:$C$70,0))/1000),"")</f>
        <v/>
      </c>
      <c r="BQ138" s="59" t="str">
        <f>IFERROR(IF(OR($C$144=FALSE,LEFT($B138,3)&lt;&gt;"NOX"),BQ53*INDEX('Damage costs'!$V$18:$V$70,MATCH($B138,'Damage costs'!$C$18:$C$70,0))/1000,BQ53*INDEX('Damage costs'!$Z$18:$Z$70,MATCH($B138,'Damage costs'!$C$18:$C$70,0))/1000),"")</f>
        <v/>
      </c>
      <c r="BR138" s="59" t="str">
        <f>IFERROR(IF(OR($C$144=FALSE,LEFT($B138,3)&lt;&gt;"NOX"),BR53*INDEX('Damage costs'!$V$18:$V$70,MATCH($B138,'Damage costs'!$C$18:$C$70,0))/1000,BR53*INDEX('Damage costs'!$Z$18:$Z$70,MATCH($B138,'Damage costs'!$C$18:$C$70,0))/1000),"")</f>
        <v/>
      </c>
      <c r="BS138" s="59" t="str">
        <f>IFERROR(IF(OR($C$144=FALSE,LEFT($B138,3)&lt;&gt;"NOX"),BS53*INDEX('Damage costs'!$V$18:$V$70,MATCH($B138,'Damage costs'!$C$18:$C$70,0))/1000,BS53*INDEX('Damage costs'!$Z$18:$Z$70,MATCH($B138,'Damage costs'!$C$18:$C$70,0))/1000),"")</f>
        <v/>
      </c>
      <c r="BT138" s="59" t="str">
        <f>IFERROR(IF(OR($C$144=FALSE,LEFT($B138,3)&lt;&gt;"NOX"),BT53*INDEX('Damage costs'!$V$18:$V$70,MATCH($B138,'Damage costs'!$C$18:$C$70,0))/1000,BT53*INDEX('Damage costs'!$Z$18:$Z$70,MATCH($B138,'Damage costs'!$C$18:$C$70,0))/1000),"")</f>
        <v/>
      </c>
      <c r="BU138" s="59" t="str">
        <f>IFERROR(IF(OR($C$144=FALSE,LEFT($B138,3)&lt;&gt;"NOX"),BU53*INDEX('Damage costs'!$V$18:$V$70,MATCH($B138,'Damage costs'!$C$18:$C$70,0))/1000,BU53*INDEX('Damage costs'!$Z$18:$Z$70,MATCH($B138,'Damage costs'!$C$18:$C$70,0))/1000),"")</f>
        <v/>
      </c>
      <c r="BV138" s="59" t="str">
        <f>IFERROR(IF(OR($C$144=FALSE,LEFT($B138,3)&lt;&gt;"NOX"),BV53*INDEX('Damage costs'!$V$18:$V$70,MATCH($B138,'Damage costs'!$C$18:$C$70,0))/1000,BV53*INDEX('Damage costs'!$Z$18:$Z$70,MATCH($B138,'Damage costs'!$C$18:$C$70,0))/1000),"")</f>
        <v/>
      </c>
      <c r="BW138" s="59" t="str">
        <f>IFERROR(IF(OR($C$144=FALSE,LEFT($B138,3)&lt;&gt;"NOX"),BW53*INDEX('Damage costs'!$V$18:$V$70,MATCH($B138,'Damage costs'!$C$18:$C$70,0))/1000,BW53*INDEX('Damage costs'!$Z$18:$Z$70,MATCH($B138,'Damage costs'!$C$18:$C$70,0))/1000),"")</f>
        <v/>
      </c>
      <c r="BX138" s="59" t="str">
        <f>IFERROR(IF(OR($C$144=FALSE,LEFT($B138,3)&lt;&gt;"NOX"),BX53*INDEX('Damage costs'!$V$18:$V$70,MATCH($B138,'Damage costs'!$C$18:$C$70,0))/1000,BX53*INDEX('Damage costs'!$Z$18:$Z$70,MATCH($B138,'Damage costs'!$C$18:$C$70,0))/1000),"")</f>
        <v/>
      </c>
      <c r="BY138" s="59" t="str">
        <f>IFERROR(IF(OR($C$144=FALSE,LEFT($B138,3)&lt;&gt;"NOX"),BY53*INDEX('Damage costs'!$V$18:$V$70,MATCH($B138,'Damage costs'!$C$18:$C$70,0))/1000,BY53*INDEX('Damage costs'!$Z$18:$Z$70,MATCH($B138,'Damage costs'!$C$18:$C$70,0))/1000),"")</f>
        <v/>
      </c>
      <c r="BZ138" s="59" t="str">
        <f>IFERROR(IF(OR($C$144=FALSE,LEFT($B138,3)&lt;&gt;"NOX"),BZ53*INDEX('Damage costs'!$V$18:$V$70,MATCH($B138,'Damage costs'!$C$18:$C$70,0))/1000,BZ53*INDEX('Damage costs'!$Z$18:$Z$70,MATCH($B138,'Damage costs'!$C$18:$C$70,0))/1000),"")</f>
        <v/>
      </c>
      <c r="CA138" s="59" t="str">
        <f>IFERROR(IF(OR($C$144=FALSE,LEFT($B138,3)&lt;&gt;"NOX"),CA53*INDEX('Damage costs'!$V$18:$V$70,MATCH($B138,'Damage costs'!$C$18:$C$70,0))/1000,CA53*INDEX('Damage costs'!$Z$18:$Z$70,MATCH($B138,'Damage costs'!$C$18:$C$70,0))/1000),"")</f>
        <v/>
      </c>
      <c r="CB138" s="59" t="str">
        <f>IFERROR(IF(OR($C$144=FALSE,LEFT($B138,3)&lt;&gt;"NOX"),CB53*INDEX('Damage costs'!$V$18:$V$70,MATCH($B138,'Damage costs'!$C$18:$C$70,0))/1000,CB53*INDEX('Damage costs'!$Z$18:$Z$70,MATCH($B138,'Damage costs'!$C$18:$C$70,0))/1000),"")</f>
        <v/>
      </c>
      <c r="CC138" s="59" t="str">
        <f>IFERROR(IF(OR($C$144=FALSE,LEFT($B138,3)&lt;&gt;"NOX"),CC53*INDEX('Damage costs'!$V$18:$V$70,MATCH($B138,'Damage costs'!$C$18:$C$70,0))/1000,CC53*INDEX('Damage costs'!$Z$18:$Z$70,MATCH($B138,'Damage costs'!$C$18:$C$70,0))/1000),"")</f>
        <v/>
      </c>
      <c r="CD138" s="59" t="str">
        <f>IFERROR(IF(OR($C$144=FALSE,LEFT($B138,3)&lt;&gt;"NOX"),CD53*INDEX('Damage costs'!$V$18:$V$70,MATCH($B138,'Damage costs'!$C$18:$C$70,0))/1000,CD53*INDEX('Damage costs'!$Z$18:$Z$70,MATCH($B138,'Damage costs'!$C$18:$C$70,0))/1000),"")</f>
        <v/>
      </c>
      <c r="CE138" s="59" t="str">
        <f>IFERROR(IF(OR($C$144=FALSE,LEFT($B138,3)&lt;&gt;"NOX"),CE53*INDEX('Damage costs'!$V$18:$V$70,MATCH($B138,'Damage costs'!$C$18:$C$70,0))/1000,CE53*INDEX('Damage costs'!$Z$18:$Z$70,MATCH($B138,'Damage costs'!$C$18:$C$70,0))/1000),"")</f>
        <v/>
      </c>
      <c r="CF138" s="59" t="str">
        <f>IFERROR(IF(OR($C$144=FALSE,LEFT($B138,3)&lt;&gt;"NOX"),CF53*INDEX('Damage costs'!$V$18:$V$70,MATCH($B138,'Damage costs'!$C$18:$C$70,0))/1000,CF53*INDEX('Damage costs'!$Z$18:$Z$70,MATCH($B138,'Damage costs'!$C$18:$C$70,0))/1000),"")</f>
        <v/>
      </c>
      <c r="CG138" s="59" t="str">
        <f>IFERROR(IF(OR($C$144=FALSE,LEFT($B138,3)&lt;&gt;"NOX"),CG53*INDEX('Damage costs'!$V$18:$V$70,MATCH($B138,'Damage costs'!$C$18:$C$70,0))/1000,CG53*INDEX('Damage costs'!$Z$18:$Z$70,MATCH($B138,'Damage costs'!$C$18:$C$70,0))/1000),"")</f>
        <v/>
      </c>
      <c r="CH138" s="59" t="str">
        <f>IFERROR(IF(OR($C$144=FALSE,LEFT($B138,3)&lt;&gt;"NOX"),CH53*INDEX('Damage costs'!$V$18:$V$70,MATCH($B138,'Damage costs'!$C$18:$C$70,0))/1000,CH53*INDEX('Damage costs'!$Z$18:$Z$70,MATCH($B138,'Damage costs'!$C$18:$C$70,0))/1000),"")</f>
        <v/>
      </c>
      <c r="CI138" s="59" t="str">
        <f>IFERROR(IF(OR($C$144=FALSE,LEFT($B138,3)&lt;&gt;"NOX"),CI53*INDEX('Damage costs'!$V$18:$V$70,MATCH($B138,'Damage costs'!$C$18:$C$70,0))/1000,CI53*INDEX('Damage costs'!$Z$18:$Z$70,MATCH($B138,'Damage costs'!$C$18:$C$70,0))/1000),"")</f>
        <v/>
      </c>
      <c r="CJ138" s="59" t="str">
        <f>IFERROR(IF(OR($C$144=FALSE,LEFT($B138,3)&lt;&gt;"NOX"),CJ53*INDEX('Damage costs'!$V$18:$V$70,MATCH($B138,'Damage costs'!$C$18:$C$70,0))/1000,CJ53*INDEX('Damage costs'!$Z$18:$Z$70,MATCH($B138,'Damage costs'!$C$18:$C$70,0))/1000),"")</f>
        <v/>
      </c>
      <c r="CK138" s="59" t="str">
        <f>IFERROR(IF(OR($C$144=FALSE,LEFT($B138,3)&lt;&gt;"NOX"),CK53*INDEX('Damage costs'!$V$18:$V$70,MATCH($B138,'Damage costs'!$C$18:$C$70,0))/1000,CK53*INDEX('Damage costs'!$Z$18:$Z$70,MATCH($B138,'Damage costs'!$C$18:$C$70,0))/1000),"")</f>
        <v/>
      </c>
      <c r="CL138" s="59" t="str">
        <f>IFERROR(IF(OR($C$144=FALSE,LEFT($B138,3)&lt;&gt;"NOX"),CL53*INDEX('Damage costs'!$V$18:$V$70,MATCH($B138,'Damage costs'!$C$18:$C$70,0))/1000,CL53*INDEX('Damage costs'!$Z$18:$Z$70,MATCH($B138,'Damage costs'!$C$18:$C$70,0))/1000),"")</f>
        <v/>
      </c>
      <c r="CM138" s="59" t="str">
        <f>IFERROR(IF(OR($C$144=FALSE,LEFT($B138,3)&lt;&gt;"NOX"),CM53*INDEX('Damage costs'!$V$18:$V$70,MATCH($B138,'Damage costs'!$C$18:$C$70,0))/1000,CM53*INDEX('Damage costs'!$Z$18:$Z$70,MATCH($B138,'Damage costs'!$C$18:$C$70,0))/1000),"")</f>
        <v/>
      </c>
      <c r="CN138" s="59" t="str">
        <f>IFERROR(IF(OR($C$144=FALSE,LEFT($B138,3)&lt;&gt;"NOX"),CN53*INDEX('Damage costs'!$V$18:$V$70,MATCH($B138,'Damage costs'!$C$18:$C$70,0))/1000,CN53*INDEX('Damage costs'!$Z$18:$Z$70,MATCH($B138,'Damage costs'!$C$18:$C$70,0))/1000),"")</f>
        <v/>
      </c>
      <c r="CO138" s="59" t="str">
        <f>IFERROR(IF(OR($C$144=FALSE,LEFT($B138,3)&lt;&gt;"NOX"),CO53*INDEX('Damage costs'!$V$18:$V$70,MATCH($B138,'Damage costs'!$C$18:$C$70,0))/1000,CO53*INDEX('Damage costs'!$Z$18:$Z$70,MATCH($B138,'Damage costs'!$C$18:$C$70,0))/1000),"")</f>
        <v/>
      </c>
      <c r="CP138" s="59" t="str">
        <f>IFERROR(IF(OR($C$144=FALSE,LEFT($B138,3)&lt;&gt;"NOX"),CP53*INDEX('Damage costs'!$V$18:$V$70,MATCH($B138,'Damage costs'!$C$18:$C$70,0))/1000,CP53*INDEX('Damage costs'!$Z$18:$Z$70,MATCH($B138,'Damage costs'!$C$18:$C$70,0))/1000),"")</f>
        <v/>
      </c>
      <c r="CQ138" s="59" t="str">
        <f>IFERROR(IF(OR($C$144=FALSE,LEFT($B138,3)&lt;&gt;"NOX"),CQ53*INDEX('Damage costs'!$V$18:$V$70,MATCH($B138,'Damage costs'!$C$18:$C$70,0))/1000,CQ53*INDEX('Damage costs'!$Z$18:$Z$70,MATCH($B138,'Damage costs'!$C$18:$C$70,0))/1000),"")</f>
        <v/>
      </c>
      <c r="CR138" s="59" t="str">
        <f>IFERROR(IF(OR($C$144=FALSE,LEFT($B138,3)&lt;&gt;"NOX"),CR53*INDEX('Damage costs'!$V$18:$V$70,MATCH($B138,'Damage costs'!$C$18:$C$70,0))/1000,CR53*INDEX('Damage costs'!$Z$18:$Z$70,MATCH($B138,'Damage costs'!$C$18:$C$70,0))/1000),"")</f>
        <v/>
      </c>
      <c r="CS138" s="59" t="str">
        <f>IFERROR(IF(OR($C$144=FALSE,LEFT($B138,3)&lt;&gt;"NOX"),CS53*INDEX('Damage costs'!$V$18:$V$70,MATCH($B138,'Damage costs'!$C$18:$C$70,0))/1000,CS53*INDEX('Damage costs'!$Z$18:$Z$70,MATCH($B138,'Damage costs'!$C$18:$C$70,0))/1000),"")</f>
        <v/>
      </c>
      <c r="CT138" s="59" t="str">
        <f>IFERROR(IF(OR($C$144=FALSE,LEFT($B138,3)&lt;&gt;"NOX"),CT53*INDEX('Damage costs'!$V$18:$V$70,MATCH($B138,'Damage costs'!$C$18:$C$70,0))/1000,CT53*INDEX('Damage costs'!$Z$18:$Z$70,MATCH($B138,'Damage costs'!$C$18:$C$70,0))/1000),"")</f>
        <v/>
      </c>
      <c r="CU138" s="59" t="str">
        <f>IFERROR(IF(OR($C$144=FALSE,LEFT($B138,3)&lt;&gt;"NOX"),CU53*INDEX('Damage costs'!$V$18:$V$70,MATCH($B138,'Damage costs'!$C$18:$C$70,0))/1000,CU53*INDEX('Damage costs'!$Z$18:$Z$70,MATCH($B138,'Damage costs'!$C$18:$C$70,0))/1000),"")</f>
        <v/>
      </c>
      <c r="CV138" s="59" t="str">
        <f>IFERROR(IF(OR($C$144=FALSE,LEFT($B138,3)&lt;&gt;"NOX"),CV53*INDEX('Damage costs'!$V$18:$V$70,MATCH($B138,'Damage costs'!$C$18:$C$70,0))/1000,CV53*INDEX('Damage costs'!$Z$18:$Z$70,MATCH($B138,'Damage costs'!$C$18:$C$70,0))/1000),"")</f>
        <v/>
      </c>
      <c r="CW138" s="59" t="str">
        <f>IFERROR(IF(OR($C$144=FALSE,LEFT($B138,3)&lt;&gt;"NOX"),CW53*INDEX('Damage costs'!$V$18:$V$70,MATCH($B138,'Damage costs'!$C$18:$C$70,0))/1000,CW53*INDEX('Damage costs'!$Z$18:$Z$70,MATCH($B138,'Damage costs'!$C$18:$C$70,0))/1000),"")</f>
        <v/>
      </c>
      <c r="CX138" s="59" t="str">
        <f>IFERROR(IF(OR($C$144=FALSE,LEFT($B138,3)&lt;&gt;"NOX"),CX53*INDEX('Damage costs'!$V$18:$V$70,MATCH($B138,'Damage costs'!$C$18:$C$70,0))/1000,CX53*INDEX('Damage costs'!$Z$18:$Z$70,MATCH($B138,'Damage costs'!$C$18:$C$70,0))/1000),"")</f>
        <v/>
      </c>
      <c r="CY138" s="59" t="str">
        <f>IFERROR(IF(OR($C$144=FALSE,LEFT($B138,3)&lt;&gt;"NOX"),CY53*INDEX('Damage costs'!$V$18:$V$70,MATCH($B138,'Damage costs'!$C$18:$C$70,0))/1000,CY53*INDEX('Damage costs'!$Z$18:$Z$70,MATCH($B138,'Damage costs'!$C$18:$C$70,0))/1000),"")</f>
        <v/>
      </c>
      <c r="CZ138" s="391"/>
    </row>
    <row r="139" spans="2:104" x14ac:dyDescent="0.25">
      <c r="B139" s="406">
        <f t="shared" si="52"/>
        <v>0</v>
      </c>
      <c r="C139" s="9" t="s">
        <v>1117</v>
      </c>
      <c r="D139" s="59" t="str">
        <f>IFERROR(IF(OR($C$144=FALSE,LEFT($B139,3)&lt;&gt;"NOX"),D54*INDEX('Damage costs'!$V$18:$V$70,MATCH($B139,'Damage costs'!$C$18:$C$70,0))/1000,D54*INDEX('Damage costs'!$Z$18:$Z$70,MATCH($B139,'Damage costs'!$C$18:$C$70,0))/1000),"")</f>
        <v/>
      </c>
      <c r="E139" s="59" t="str">
        <f>IFERROR(IF(OR($C$144=FALSE,LEFT($B139,3)&lt;&gt;"NOX"),E54*INDEX('Damage costs'!$V$18:$V$70,MATCH($B139,'Damage costs'!$C$18:$C$70,0))/1000,E54*INDEX('Damage costs'!$Z$18:$Z$70,MATCH($B139,'Damage costs'!$C$18:$C$70,0))/1000),"")</f>
        <v/>
      </c>
      <c r="F139" s="59" t="str">
        <f>IFERROR(IF(OR($C$144=FALSE,LEFT($B139,3)&lt;&gt;"NOX"),F54*INDEX('Damage costs'!$V$18:$V$70,MATCH($B139,'Damage costs'!$C$18:$C$70,0))/1000,F54*INDEX('Damage costs'!$Z$18:$Z$70,MATCH($B139,'Damage costs'!$C$18:$C$70,0))/1000),"")</f>
        <v/>
      </c>
      <c r="G139" s="59" t="str">
        <f>IFERROR(IF(OR($C$144=FALSE,LEFT($B139,3)&lt;&gt;"NOX"),G54*INDEX('Damage costs'!$V$18:$V$70,MATCH($B139,'Damage costs'!$C$18:$C$70,0))/1000,G54*INDEX('Damage costs'!$Z$18:$Z$70,MATCH($B139,'Damage costs'!$C$18:$C$70,0))/1000),"")</f>
        <v/>
      </c>
      <c r="H139" s="59" t="str">
        <f>IFERROR(IF(OR($C$144=FALSE,LEFT($B139,3)&lt;&gt;"NOX"),H54*INDEX('Damage costs'!$V$18:$V$70,MATCH($B139,'Damage costs'!$C$18:$C$70,0))/1000,H54*INDEX('Damage costs'!$Z$18:$Z$70,MATCH($B139,'Damage costs'!$C$18:$C$70,0))/1000),"")</f>
        <v/>
      </c>
      <c r="I139" s="59" t="str">
        <f>IFERROR(IF(OR($C$144=FALSE,LEFT($B139,3)&lt;&gt;"NOX"),I54*INDEX('Damage costs'!$V$18:$V$70,MATCH($B139,'Damage costs'!$C$18:$C$70,0))/1000,I54*INDEX('Damage costs'!$Z$18:$Z$70,MATCH($B139,'Damage costs'!$C$18:$C$70,0))/1000),"")</f>
        <v/>
      </c>
      <c r="J139" s="59" t="str">
        <f>IFERROR(IF(OR($C$144=FALSE,LEFT($B139,3)&lt;&gt;"NOX"),J54*INDEX('Damage costs'!$V$18:$V$70,MATCH($B139,'Damage costs'!$C$18:$C$70,0))/1000,J54*INDEX('Damage costs'!$Z$18:$Z$70,MATCH($B139,'Damage costs'!$C$18:$C$70,0))/1000),"")</f>
        <v/>
      </c>
      <c r="K139" s="59" t="str">
        <f>IFERROR(IF(OR($C$144=FALSE,LEFT($B139,3)&lt;&gt;"NOX"),K54*INDEX('Damage costs'!$V$18:$V$70,MATCH($B139,'Damage costs'!$C$18:$C$70,0))/1000,K54*INDEX('Damage costs'!$Z$18:$Z$70,MATCH($B139,'Damage costs'!$C$18:$C$70,0))/1000),"")</f>
        <v/>
      </c>
      <c r="L139" s="59" t="str">
        <f>IFERROR(IF(OR($C$144=FALSE,LEFT($B139,3)&lt;&gt;"NOX"),L54*INDEX('Damage costs'!$V$18:$V$70,MATCH($B139,'Damage costs'!$C$18:$C$70,0))/1000,L54*INDEX('Damage costs'!$Z$18:$Z$70,MATCH($B139,'Damage costs'!$C$18:$C$70,0))/1000),"")</f>
        <v/>
      </c>
      <c r="M139" s="59" t="str">
        <f>IFERROR(IF(OR($C$144=FALSE,LEFT($B139,3)&lt;&gt;"NOX"),M54*INDEX('Damage costs'!$V$18:$V$70,MATCH($B139,'Damage costs'!$C$18:$C$70,0))/1000,M54*INDEX('Damage costs'!$Z$18:$Z$70,MATCH($B139,'Damage costs'!$C$18:$C$70,0))/1000),"")</f>
        <v/>
      </c>
      <c r="N139" s="59" t="str">
        <f>IFERROR(IF(OR($C$144=FALSE,LEFT($B139,3)&lt;&gt;"NOX"),N54*INDEX('Damage costs'!$V$18:$V$70,MATCH($B139,'Damage costs'!$C$18:$C$70,0))/1000,N54*INDEX('Damage costs'!$Z$18:$Z$70,MATCH($B139,'Damage costs'!$C$18:$C$70,0))/1000),"")</f>
        <v/>
      </c>
      <c r="O139" s="59" t="str">
        <f>IFERROR(IF(OR($C$144=FALSE,LEFT($B139,3)&lt;&gt;"NOX"),O54*INDEX('Damage costs'!$V$18:$V$70,MATCH($B139,'Damage costs'!$C$18:$C$70,0))/1000,O54*INDEX('Damage costs'!$Z$18:$Z$70,MATCH($B139,'Damage costs'!$C$18:$C$70,0))/1000),"")</f>
        <v/>
      </c>
      <c r="P139" s="59" t="str">
        <f>IFERROR(IF(OR($C$144=FALSE,LEFT($B139,3)&lt;&gt;"NOX"),P54*INDEX('Damage costs'!$V$18:$V$70,MATCH($B139,'Damage costs'!$C$18:$C$70,0))/1000,P54*INDEX('Damage costs'!$Z$18:$Z$70,MATCH($B139,'Damage costs'!$C$18:$C$70,0))/1000),"")</f>
        <v/>
      </c>
      <c r="Q139" s="59" t="str">
        <f>IFERROR(IF(OR($C$144=FALSE,LEFT($B139,3)&lt;&gt;"NOX"),Q54*INDEX('Damage costs'!$V$18:$V$70,MATCH($B139,'Damage costs'!$C$18:$C$70,0))/1000,Q54*INDEX('Damage costs'!$Z$18:$Z$70,MATCH($B139,'Damage costs'!$C$18:$C$70,0))/1000),"")</f>
        <v/>
      </c>
      <c r="R139" s="59" t="str">
        <f>IFERROR(IF(OR($C$144=FALSE,LEFT($B139,3)&lt;&gt;"NOX"),R54*INDEX('Damage costs'!$V$18:$V$70,MATCH($B139,'Damage costs'!$C$18:$C$70,0))/1000,R54*INDEX('Damage costs'!$Z$18:$Z$70,MATCH($B139,'Damage costs'!$C$18:$C$70,0))/1000),"")</f>
        <v/>
      </c>
      <c r="S139" s="59" t="str">
        <f>IFERROR(IF(OR($C$144=FALSE,LEFT($B139,3)&lt;&gt;"NOX"),S54*INDEX('Damage costs'!$V$18:$V$70,MATCH($B139,'Damage costs'!$C$18:$C$70,0))/1000,S54*INDEX('Damage costs'!$Z$18:$Z$70,MATCH($B139,'Damage costs'!$C$18:$C$70,0))/1000),"")</f>
        <v/>
      </c>
      <c r="T139" s="59" t="str">
        <f>IFERROR(IF(OR($C$144=FALSE,LEFT($B139,3)&lt;&gt;"NOX"),T54*INDEX('Damage costs'!$V$18:$V$70,MATCH($B139,'Damage costs'!$C$18:$C$70,0))/1000,T54*INDEX('Damage costs'!$Z$18:$Z$70,MATCH($B139,'Damage costs'!$C$18:$C$70,0))/1000),"")</f>
        <v/>
      </c>
      <c r="U139" s="59" t="str">
        <f>IFERROR(IF(OR($C$144=FALSE,LEFT($B139,3)&lt;&gt;"NOX"),U54*INDEX('Damage costs'!$V$18:$V$70,MATCH($B139,'Damage costs'!$C$18:$C$70,0))/1000,U54*INDEX('Damage costs'!$Z$18:$Z$70,MATCH($B139,'Damage costs'!$C$18:$C$70,0))/1000),"")</f>
        <v/>
      </c>
      <c r="V139" s="59" t="str">
        <f>IFERROR(IF(OR($C$144=FALSE,LEFT($B139,3)&lt;&gt;"NOX"),V54*INDEX('Damage costs'!$V$18:$V$70,MATCH($B139,'Damage costs'!$C$18:$C$70,0))/1000,V54*INDEX('Damage costs'!$Z$18:$Z$70,MATCH($B139,'Damage costs'!$C$18:$C$70,0))/1000),"")</f>
        <v/>
      </c>
      <c r="W139" s="59" t="str">
        <f>IFERROR(IF(OR($C$144=FALSE,LEFT($B139,3)&lt;&gt;"NOX"),W54*INDEX('Damage costs'!$V$18:$V$70,MATCH($B139,'Damage costs'!$C$18:$C$70,0))/1000,W54*INDEX('Damage costs'!$Z$18:$Z$70,MATCH($B139,'Damage costs'!$C$18:$C$70,0))/1000),"")</f>
        <v/>
      </c>
      <c r="X139" s="59" t="str">
        <f>IFERROR(IF(OR($C$144=FALSE,LEFT($B139,3)&lt;&gt;"NOX"),X54*INDEX('Damage costs'!$V$18:$V$70,MATCH($B139,'Damage costs'!$C$18:$C$70,0))/1000,X54*INDEX('Damage costs'!$Z$18:$Z$70,MATCH($B139,'Damage costs'!$C$18:$C$70,0))/1000),"")</f>
        <v/>
      </c>
      <c r="Y139" s="59" t="str">
        <f>IFERROR(IF(OR($C$144=FALSE,LEFT($B139,3)&lt;&gt;"NOX"),Y54*INDEX('Damage costs'!$V$18:$V$70,MATCH($B139,'Damage costs'!$C$18:$C$70,0))/1000,Y54*INDEX('Damage costs'!$Z$18:$Z$70,MATCH($B139,'Damage costs'!$C$18:$C$70,0))/1000),"")</f>
        <v/>
      </c>
      <c r="Z139" s="59" t="str">
        <f>IFERROR(IF(OR($C$144=FALSE,LEFT($B139,3)&lt;&gt;"NOX"),Z54*INDEX('Damage costs'!$V$18:$V$70,MATCH($B139,'Damage costs'!$C$18:$C$70,0))/1000,Z54*INDEX('Damage costs'!$Z$18:$Z$70,MATCH($B139,'Damage costs'!$C$18:$C$70,0))/1000),"")</f>
        <v/>
      </c>
      <c r="AA139" s="59" t="str">
        <f>IFERROR(IF(OR($C$144=FALSE,LEFT($B139,3)&lt;&gt;"NOX"),AA54*INDEX('Damage costs'!$V$18:$V$70,MATCH($B139,'Damage costs'!$C$18:$C$70,0))/1000,AA54*INDEX('Damage costs'!$Z$18:$Z$70,MATCH($B139,'Damage costs'!$C$18:$C$70,0))/1000),"")</f>
        <v/>
      </c>
      <c r="AB139" s="59" t="str">
        <f>IFERROR(IF(OR($C$144=FALSE,LEFT($B139,3)&lt;&gt;"NOX"),AB54*INDEX('Damage costs'!$V$18:$V$70,MATCH($B139,'Damage costs'!$C$18:$C$70,0))/1000,AB54*INDEX('Damage costs'!$Z$18:$Z$70,MATCH($B139,'Damage costs'!$C$18:$C$70,0))/1000),"")</f>
        <v/>
      </c>
      <c r="AC139" s="59" t="str">
        <f>IFERROR(IF(OR($C$144=FALSE,LEFT($B139,3)&lt;&gt;"NOX"),AC54*INDEX('Damage costs'!$V$18:$V$70,MATCH($B139,'Damage costs'!$C$18:$C$70,0))/1000,AC54*INDEX('Damage costs'!$Z$18:$Z$70,MATCH($B139,'Damage costs'!$C$18:$C$70,0))/1000),"")</f>
        <v/>
      </c>
      <c r="AD139" s="59" t="str">
        <f>IFERROR(IF(OR($C$144=FALSE,LEFT($B139,3)&lt;&gt;"NOX"),AD54*INDEX('Damage costs'!$V$18:$V$70,MATCH($B139,'Damage costs'!$C$18:$C$70,0))/1000,AD54*INDEX('Damage costs'!$Z$18:$Z$70,MATCH($B139,'Damage costs'!$C$18:$C$70,0))/1000),"")</f>
        <v/>
      </c>
      <c r="AE139" s="59" t="str">
        <f>IFERROR(IF(OR($C$144=FALSE,LEFT($B139,3)&lt;&gt;"NOX"),AE54*INDEX('Damage costs'!$V$18:$V$70,MATCH($B139,'Damage costs'!$C$18:$C$70,0))/1000,AE54*INDEX('Damage costs'!$Z$18:$Z$70,MATCH($B139,'Damage costs'!$C$18:$C$70,0))/1000),"")</f>
        <v/>
      </c>
      <c r="AF139" s="59" t="str">
        <f>IFERROR(IF(OR($C$144=FALSE,LEFT($B139,3)&lt;&gt;"NOX"),AF54*INDEX('Damage costs'!$V$18:$V$70,MATCH($B139,'Damage costs'!$C$18:$C$70,0))/1000,AF54*INDEX('Damage costs'!$Z$18:$Z$70,MATCH($B139,'Damage costs'!$C$18:$C$70,0))/1000),"")</f>
        <v/>
      </c>
      <c r="AG139" s="59" t="str">
        <f>IFERROR(IF(OR($C$144=FALSE,LEFT($B139,3)&lt;&gt;"NOX"),AG54*INDEX('Damage costs'!$V$18:$V$70,MATCH($B139,'Damage costs'!$C$18:$C$70,0))/1000,AG54*INDEX('Damage costs'!$Z$18:$Z$70,MATCH($B139,'Damage costs'!$C$18:$C$70,0))/1000),"")</f>
        <v/>
      </c>
      <c r="AH139" s="59" t="str">
        <f>IFERROR(IF(OR($C$144=FALSE,LEFT($B139,3)&lt;&gt;"NOX"),AH54*INDEX('Damage costs'!$V$18:$V$70,MATCH($B139,'Damage costs'!$C$18:$C$70,0))/1000,AH54*INDEX('Damage costs'!$Z$18:$Z$70,MATCH($B139,'Damage costs'!$C$18:$C$70,0))/1000),"")</f>
        <v/>
      </c>
      <c r="AI139" s="59" t="str">
        <f>IFERROR(IF(OR($C$144=FALSE,LEFT($B139,3)&lt;&gt;"NOX"),AI54*INDEX('Damage costs'!$V$18:$V$70,MATCH($B139,'Damage costs'!$C$18:$C$70,0))/1000,AI54*INDEX('Damage costs'!$Z$18:$Z$70,MATCH($B139,'Damage costs'!$C$18:$C$70,0))/1000),"")</f>
        <v/>
      </c>
      <c r="AJ139" s="59" t="str">
        <f>IFERROR(IF(OR($C$144=FALSE,LEFT($B139,3)&lt;&gt;"NOX"),AJ54*INDEX('Damage costs'!$V$18:$V$70,MATCH($B139,'Damage costs'!$C$18:$C$70,0))/1000,AJ54*INDEX('Damage costs'!$Z$18:$Z$70,MATCH($B139,'Damage costs'!$C$18:$C$70,0))/1000),"")</f>
        <v/>
      </c>
      <c r="AK139" s="59" t="str">
        <f>IFERROR(IF(OR($C$144=FALSE,LEFT($B139,3)&lt;&gt;"NOX"),AK54*INDEX('Damage costs'!$V$18:$V$70,MATCH($B139,'Damage costs'!$C$18:$C$70,0))/1000,AK54*INDEX('Damage costs'!$Z$18:$Z$70,MATCH($B139,'Damage costs'!$C$18:$C$70,0))/1000),"")</f>
        <v/>
      </c>
      <c r="AL139" s="59" t="str">
        <f>IFERROR(IF(OR($C$144=FALSE,LEFT($B139,3)&lt;&gt;"NOX"),AL54*INDEX('Damage costs'!$V$18:$V$70,MATCH($B139,'Damage costs'!$C$18:$C$70,0))/1000,AL54*INDEX('Damage costs'!$Z$18:$Z$70,MATCH($B139,'Damage costs'!$C$18:$C$70,0))/1000),"")</f>
        <v/>
      </c>
      <c r="AM139" s="59" t="str">
        <f>IFERROR(IF(OR($C$144=FALSE,LEFT($B139,3)&lt;&gt;"NOX"),AM54*INDEX('Damage costs'!$V$18:$V$70,MATCH($B139,'Damage costs'!$C$18:$C$70,0))/1000,AM54*INDEX('Damage costs'!$Z$18:$Z$70,MATCH($B139,'Damage costs'!$C$18:$C$70,0))/1000),"")</f>
        <v/>
      </c>
      <c r="AN139" s="59" t="str">
        <f>IFERROR(IF(OR($C$144=FALSE,LEFT($B139,3)&lt;&gt;"NOX"),AN54*INDEX('Damage costs'!$V$18:$V$70,MATCH($B139,'Damage costs'!$C$18:$C$70,0))/1000,AN54*INDEX('Damage costs'!$Z$18:$Z$70,MATCH($B139,'Damage costs'!$C$18:$C$70,0))/1000),"")</f>
        <v/>
      </c>
      <c r="AO139" s="59" t="str">
        <f>IFERROR(IF(OR($C$144=FALSE,LEFT($B139,3)&lt;&gt;"NOX"),AO54*INDEX('Damage costs'!$V$18:$V$70,MATCH($B139,'Damage costs'!$C$18:$C$70,0))/1000,AO54*INDEX('Damage costs'!$Z$18:$Z$70,MATCH($B139,'Damage costs'!$C$18:$C$70,0))/1000),"")</f>
        <v/>
      </c>
      <c r="AP139" s="59" t="str">
        <f>IFERROR(IF(OR($C$144=FALSE,LEFT($B139,3)&lt;&gt;"NOX"),AP54*INDEX('Damage costs'!$V$18:$V$70,MATCH($B139,'Damage costs'!$C$18:$C$70,0))/1000,AP54*INDEX('Damage costs'!$Z$18:$Z$70,MATCH($B139,'Damage costs'!$C$18:$C$70,0))/1000),"")</f>
        <v/>
      </c>
      <c r="AQ139" s="59" t="str">
        <f>IFERROR(IF(OR($C$144=FALSE,LEFT($B139,3)&lt;&gt;"NOX"),AQ54*INDEX('Damage costs'!$V$18:$V$70,MATCH($B139,'Damage costs'!$C$18:$C$70,0))/1000,AQ54*INDEX('Damage costs'!$Z$18:$Z$70,MATCH($B139,'Damage costs'!$C$18:$C$70,0))/1000),"")</f>
        <v/>
      </c>
      <c r="AR139" s="59" t="str">
        <f>IFERROR(IF(OR($C$144=FALSE,LEFT($B139,3)&lt;&gt;"NOX"),AR54*INDEX('Damage costs'!$V$18:$V$70,MATCH($B139,'Damage costs'!$C$18:$C$70,0))/1000,AR54*INDEX('Damage costs'!$Z$18:$Z$70,MATCH($B139,'Damage costs'!$C$18:$C$70,0))/1000),"")</f>
        <v/>
      </c>
      <c r="AS139" s="59" t="str">
        <f>IFERROR(IF(OR($C$144=FALSE,LEFT($B139,3)&lt;&gt;"NOX"),AS54*INDEX('Damage costs'!$V$18:$V$70,MATCH($B139,'Damage costs'!$C$18:$C$70,0))/1000,AS54*INDEX('Damage costs'!$Z$18:$Z$70,MATCH($B139,'Damage costs'!$C$18:$C$70,0))/1000),"")</f>
        <v/>
      </c>
      <c r="AT139" s="59" t="str">
        <f>IFERROR(IF(OR($C$144=FALSE,LEFT($B139,3)&lt;&gt;"NOX"),AT54*INDEX('Damage costs'!$V$18:$V$70,MATCH($B139,'Damage costs'!$C$18:$C$70,0))/1000,AT54*INDEX('Damage costs'!$Z$18:$Z$70,MATCH($B139,'Damage costs'!$C$18:$C$70,0))/1000),"")</f>
        <v/>
      </c>
      <c r="AU139" s="59" t="str">
        <f>IFERROR(IF(OR($C$144=FALSE,LEFT($B139,3)&lt;&gt;"NOX"),AU54*INDEX('Damage costs'!$V$18:$V$70,MATCH($B139,'Damage costs'!$C$18:$C$70,0))/1000,AU54*INDEX('Damage costs'!$Z$18:$Z$70,MATCH($B139,'Damage costs'!$C$18:$C$70,0))/1000),"")</f>
        <v/>
      </c>
      <c r="AV139" s="59" t="str">
        <f>IFERROR(IF(OR($C$144=FALSE,LEFT($B139,3)&lt;&gt;"NOX"),AV54*INDEX('Damage costs'!$V$18:$V$70,MATCH($B139,'Damage costs'!$C$18:$C$70,0))/1000,AV54*INDEX('Damage costs'!$Z$18:$Z$70,MATCH($B139,'Damage costs'!$C$18:$C$70,0))/1000),"")</f>
        <v/>
      </c>
      <c r="AW139" s="59" t="str">
        <f>IFERROR(IF(OR($C$144=FALSE,LEFT($B139,3)&lt;&gt;"NOX"),AW54*INDEX('Damage costs'!$V$18:$V$70,MATCH($B139,'Damage costs'!$C$18:$C$70,0))/1000,AW54*INDEX('Damage costs'!$Z$18:$Z$70,MATCH($B139,'Damage costs'!$C$18:$C$70,0))/1000),"")</f>
        <v/>
      </c>
      <c r="AX139" s="59" t="str">
        <f>IFERROR(IF(OR($C$144=FALSE,LEFT($B139,3)&lt;&gt;"NOX"),AX54*INDEX('Damage costs'!$V$18:$V$70,MATCH($B139,'Damage costs'!$C$18:$C$70,0))/1000,AX54*INDEX('Damage costs'!$Z$18:$Z$70,MATCH($B139,'Damage costs'!$C$18:$C$70,0))/1000),"")</f>
        <v/>
      </c>
      <c r="AY139" s="59" t="str">
        <f>IFERROR(IF(OR($C$144=FALSE,LEFT($B139,3)&lt;&gt;"NOX"),AY54*INDEX('Damage costs'!$V$18:$V$70,MATCH($B139,'Damage costs'!$C$18:$C$70,0))/1000,AY54*INDEX('Damage costs'!$Z$18:$Z$70,MATCH($B139,'Damage costs'!$C$18:$C$70,0))/1000),"")</f>
        <v/>
      </c>
      <c r="AZ139" s="59" t="str">
        <f>IFERROR(IF(OR($C$144=FALSE,LEFT($B139,3)&lt;&gt;"NOX"),AZ54*INDEX('Damage costs'!$V$18:$V$70,MATCH($B139,'Damage costs'!$C$18:$C$70,0))/1000,AZ54*INDEX('Damage costs'!$Z$18:$Z$70,MATCH($B139,'Damage costs'!$C$18:$C$70,0))/1000),"")</f>
        <v/>
      </c>
      <c r="BA139" s="59" t="str">
        <f>IFERROR(IF(OR($C$144=FALSE,LEFT($B139,3)&lt;&gt;"NOX"),BA54*INDEX('Damage costs'!$V$18:$V$70,MATCH($B139,'Damage costs'!$C$18:$C$70,0))/1000,BA54*INDEX('Damage costs'!$Z$18:$Z$70,MATCH($B139,'Damage costs'!$C$18:$C$70,0))/1000),"")</f>
        <v/>
      </c>
      <c r="BB139" s="59" t="str">
        <f>IFERROR(IF(OR($C$144=FALSE,LEFT($B139,3)&lt;&gt;"NOX"),BB54*INDEX('Damage costs'!$V$18:$V$70,MATCH($B139,'Damage costs'!$C$18:$C$70,0))/1000,BB54*INDEX('Damage costs'!$Z$18:$Z$70,MATCH($B139,'Damage costs'!$C$18:$C$70,0))/1000),"")</f>
        <v/>
      </c>
      <c r="BC139" s="59" t="str">
        <f>IFERROR(IF(OR($C$144=FALSE,LEFT($B139,3)&lt;&gt;"NOX"),BC54*INDEX('Damage costs'!$V$18:$V$70,MATCH($B139,'Damage costs'!$C$18:$C$70,0))/1000,BC54*INDEX('Damage costs'!$Z$18:$Z$70,MATCH($B139,'Damage costs'!$C$18:$C$70,0))/1000),"")</f>
        <v/>
      </c>
      <c r="BD139" s="59" t="str">
        <f>IFERROR(IF(OR($C$144=FALSE,LEFT($B139,3)&lt;&gt;"NOX"),BD54*INDEX('Damage costs'!$V$18:$V$70,MATCH($B139,'Damage costs'!$C$18:$C$70,0))/1000,BD54*INDEX('Damage costs'!$Z$18:$Z$70,MATCH($B139,'Damage costs'!$C$18:$C$70,0))/1000),"")</f>
        <v/>
      </c>
      <c r="BE139" s="59" t="str">
        <f>IFERROR(IF(OR($C$144=FALSE,LEFT($B139,3)&lt;&gt;"NOX"),BE54*INDEX('Damage costs'!$V$18:$V$70,MATCH($B139,'Damage costs'!$C$18:$C$70,0))/1000,BE54*INDEX('Damage costs'!$Z$18:$Z$70,MATCH($B139,'Damage costs'!$C$18:$C$70,0))/1000),"")</f>
        <v/>
      </c>
      <c r="BF139" s="59" t="str">
        <f>IFERROR(IF(OR($C$144=FALSE,LEFT($B139,3)&lt;&gt;"NOX"),BF54*INDEX('Damage costs'!$V$18:$V$70,MATCH($B139,'Damage costs'!$C$18:$C$70,0))/1000,BF54*INDEX('Damage costs'!$Z$18:$Z$70,MATCH($B139,'Damage costs'!$C$18:$C$70,0))/1000),"")</f>
        <v/>
      </c>
      <c r="BG139" s="59" t="str">
        <f>IFERROR(IF(OR($C$144=FALSE,LEFT($B139,3)&lt;&gt;"NOX"),BG54*INDEX('Damage costs'!$V$18:$V$70,MATCH($B139,'Damage costs'!$C$18:$C$70,0))/1000,BG54*INDEX('Damage costs'!$Z$18:$Z$70,MATCH($B139,'Damage costs'!$C$18:$C$70,0))/1000),"")</f>
        <v/>
      </c>
      <c r="BH139" s="59" t="str">
        <f>IFERROR(IF(OR($C$144=FALSE,LEFT($B139,3)&lt;&gt;"NOX"),BH54*INDEX('Damage costs'!$V$18:$V$70,MATCH($B139,'Damage costs'!$C$18:$C$70,0))/1000,BH54*INDEX('Damage costs'!$Z$18:$Z$70,MATCH($B139,'Damage costs'!$C$18:$C$70,0))/1000),"")</f>
        <v/>
      </c>
      <c r="BI139" s="59" t="str">
        <f>IFERROR(IF(OR($C$144=FALSE,LEFT($B139,3)&lt;&gt;"NOX"),BI54*INDEX('Damage costs'!$V$18:$V$70,MATCH($B139,'Damage costs'!$C$18:$C$70,0))/1000,BI54*INDEX('Damage costs'!$Z$18:$Z$70,MATCH($B139,'Damage costs'!$C$18:$C$70,0))/1000),"")</f>
        <v/>
      </c>
      <c r="BJ139" s="59" t="str">
        <f>IFERROR(IF(OR($C$144=FALSE,LEFT($B139,3)&lt;&gt;"NOX"),BJ54*INDEX('Damage costs'!$V$18:$V$70,MATCH($B139,'Damage costs'!$C$18:$C$70,0))/1000,BJ54*INDEX('Damage costs'!$Z$18:$Z$70,MATCH($B139,'Damage costs'!$C$18:$C$70,0))/1000),"")</f>
        <v/>
      </c>
      <c r="BK139" s="59" t="str">
        <f>IFERROR(IF(OR($C$144=FALSE,LEFT($B139,3)&lt;&gt;"NOX"),BK54*INDEX('Damage costs'!$V$18:$V$70,MATCH($B139,'Damage costs'!$C$18:$C$70,0))/1000,BK54*INDEX('Damage costs'!$Z$18:$Z$70,MATCH($B139,'Damage costs'!$C$18:$C$70,0))/1000),"")</f>
        <v/>
      </c>
      <c r="BL139" s="59" t="str">
        <f>IFERROR(IF(OR($C$144=FALSE,LEFT($B139,3)&lt;&gt;"NOX"),BL54*INDEX('Damage costs'!$V$18:$V$70,MATCH($B139,'Damage costs'!$C$18:$C$70,0))/1000,BL54*INDEX('Damage costs'!$Z$18:$Z$70,MATCH($B139,'Damage costs'!$C$18:$C$70,0))/1000),"")</f>
        <v/>
      </c>
      <c r="BM139" s="59" t="str">
        <f>IFERROR(IF(OR($C$144=FALSE,LEFT($B139,3)&lt;&gt;"NOX"),BM54*INDEX('Damage costs'!$V$18:$V$70,MATCH($B139,'Damage costs'!$C$18:$C$70,0))/1000,BM54*INDEX('Damage costs'!$Z$18:$Z$70,MATCH($B139,'Damage costs'!$C$18:$C$70,0))/1000),"")</f>
        <v/>
      </c>
      <c r="BN139" s="59" t="str">
        <f>IFERROR(IF(OR($C$144=FALSE,LEFT($B139,3)&lt;&gt;"NOX"),BN54*INDEX('Damage costs'!$V$18:$V$70,MATCH($B139,'Damage costs'!$C$18:$C$70,0))/1000,BN54*INDEX('Damage costs'!$Z$18:$Z$70,MATCH($B139,'Damage costs'!$C$18:$C$70,0))/1000),"")</f>
        <v/>
      </c>
      <c r="BO139" s="59" t="str">
        <f>IFERROR(IF(OR($C$144=FALSE,LEFT($B139,3)&lt;&gt;"NOX"),BO54*INDEX('Damage costs'!$V$18:$V$70,MATCH($B139,'Damage costs'!$C$18:$C$70,0))/1000,BO54*INDEX('Damage costs'!$Z$18:$Z$70,MATCH($B139,'Damage costs'!$C$18:$C$70,0))/1000),"")</f>
        <v/>
      </c>
      <c r="BP139" s="59" t="str">
        <f>IFERROR(IF(OR($C$144=FALSE,LEFT($B139,3)&lt;&gt;"NOX"),BP54*INDEX('Damage costs'!$V$18:$V$70,MATCH($B139,'Damage costs'!$C$18:$C$70,0))/1000,BP54*INDEX('Damage costs'!$Z$18:$Z$70,MATCH($B139,'Damage costs'!$C$18:$C$70,0))/1000),"")</f>
        <v/>
      </c>
      <c r="BQ139" s="59" t="str">
        <f>IFERROR(IF(OR($C$144=FALSE,LEFT($B139,3)&lt;&gt;"NOX"),BQ54*INDEX('Damage costs'!$V$18:$V$70,MATCH($B139,'Damage costs'!$C$18:$C$70,0))/1000,BQ54*INDEX('Damage costs'!$Z$18:$Z$70,MATCH($B139,'Damage costs'!$C$18:$C$70,0))/1000),"")</f>
        <v/>
      </c>
      <c r="BR139" s="59" t="str">
        <f>IFERROR(IF(OR($C$144=FALSE,LEFT($B139,3)&lt;&gt;"NOX"),BR54*INDEX('Damage costs'!$V$18:$V$70,MATCH($B139,'Damage costs'!$C$18:$C$70,0))/1000,BR54*INDEX('Damage costs'!$Z$18:$Z$70,MATCH($B139,'Damage costs'!$C$18:$C$70,0))/1000),"")</f>
        <v/>
      </c>
      <c r="BS139" s="59" t="str">
        <f>IFERROR(IF(OR($C$144=FALSE,LEFT($B139,3)&lt;&gt;"NOX"),BS54*INDEX('Damage costs'!$V$18:$V$70,MATCH($B139,'Damage costs'!$C$18:$C$70,0))/1000,BS54*INDEX('Damage costs'!$Z$18:$Z$70,MATCH($B139,'Damage costs'!$C$18:$C$70,0))/1000),"")</f>
        <v/>
      </c>
      <c r="BT139" s="59" t="str">
        <f>IFERROR(IF(OR($C$144=FALSE,LEFT($B139,3)&lt;&gt;"NOX"),BT54*INDEX('Damage costs'!$V$18:$V$70,MATCH($B139,'Damage costs'!$C$18:$C$70,0))/1000,BT54*INDEX('Damage costs'!$Z$18:$Z$70,MATCH($B139,'Damage costs'!$C$18:$C$70,0))/1000),"")</f>
        <v/>
      </c>
      <c r="BU139" s="59" t="str">
        <f>IFERROR(IF(OR($C$144=FALSE,LEFT($B139,3)&lt;&gt;"NOX"),BU54*INDEX('Damage costs'!$V$18:$V$70,MATCH($B139,'Damage costs'!$C$18:$C$70,0))/1000,BU54*INDEX('Damage costs'!$Z$18:$Z$70,MATCH($B139,'Damage costs'!$C$18:$C$70,0))/1000),"")</f>
        <v/>
      </c>
      <c r="BV139" s="59" t="str">
        <f>IFERROR(IF(OR($C$144=FALSE,LEFT($B139,3)&lt;&gt;"NOX"),BV54*INDEX('Damage costs'!$V$18:$V$70,MATCH($B139,'Damage costs'!$C$18:$C$70,0))/1000,BV54*INDEX('Damage costs'!$Z$18:$Z$70,MATCH($B139,'Damage costs'!$C$18:$C$70,0))/1000),"")</f>
        <v/>
      </c>
      <c r="BW139" s="59" t="str">
        <f>IFERROR(IF(OR($C$144=FALSE,LEFT($B139,3)&lt;&gt;"NOX"),BW54*INDEX('Damage costs'!$V$18:$V$70,MATCH($B139,'Damage costs'!$C$18:$C$70,0))/1000,BW54*INDEX('Damage costs'!$Z$18:$Z$70,MATCH($B139,'Damage costs'!$C$18:$C$70,0))/1000),"")</f>
        <v/>
      </c>
      <c r="BX139" s="59" t="str">
        <f>IFERROR(IF(OR($C$144=FALSE,LEFT($B139,3)&lt;&gt;"NOX"),BX54*INDEX('Damage costs'!$V$18:$V$70,MATCH($B139,'Damage costs'!$C$18:$C$70,0))/1000,BX54*INDEX('Damage costs'!$Z$18:$Z$70,MATCH($B139,'Damage costs'!$C$18:$C$70,0))/1000),"")</f>
        <v/>
      </c>
      <c r="BY139" s="59" t="str">
        <f>IFERROR(IF(OR($C$144=FALSE,LEFT($B139,3)&lt;&gt;"NOX"),BY54*INDEX('Damage costs'!$V$18:$V$70,MATCH($B139,'Damage costs'!$C$18:$C$70,0))/1000,BY54*INDEX('Damage costs'!$Z$18:$Z$70,MATCH($B139,'Damage costs'!$C$18:$C$70,0))/1000),"")</f>
        <v/>
      </c>
      <c r="BZ139" s="59" t="str">
        <f>IFERROR(IF(OR($C$144=FALSE,LEFT($B139,3)&lt;&gt;"NOX"),BZ54*INDEX('Damage costs'!$V$18:$V$70,MATCH($B139,'Damage costs'!$C$18:$C$70,0))/1000,BZ54*INDEX('Damage costs'!$Z$18:$Z$70,MATCH($B139,'Damage costs'!$C$18:$C$70,0))/1000),"")</f>
        <v/>
      </c>
      <c r="CA139" s="59" t="str">
        <f>IFERROR(IF(OR($C$144=FALSE,LEFT($B139,3)&lt;&gt;"NOX"),CA54*INDEX('Damage costs'!$V$18:$V$70,MATCH($B139,'Damage costs'!$C$18:$C$70,0))/1000,CA54*INDEX('Damage costs'!$Z$18:$Z$70,MATCH($B139,'Damage costs'!$C$18:$C$70,0))/1000),"")</f>
        <v/>
      </c>
      <c r="CB139" s="59" t="str">
        <f>IFERROR(IF(OR($C$144=FALSE,LEFT($B139,3)&lt;&gt;"NOX"),CB54*INDEX('Damage costs'!$V$18:$V$70,MATCH($B139,'Damage costs'!$C$18:$C$70,0))/1000,CB54*INDEX('Damage costs'!$Z$18:$Z$70,MATCH($B139,'Damage costs'!$C$18:$C$70,0))/1000),"")</f>
        <v/>
      </c>
      <c r="CC139" s="59" t="str">
        <f>IFERROR(IF(OR($C$144=FALSE,LEFT($B139,3)&lt;&gt;"NOX"),CC54*INDEX('Damage costs'!$V$18:$V$70,MATCH($B139,'Damage costs'!$C$18:$C$70,0))/1000,CC54*INDEX('Damage costs'!$Z$18:$Z$70,MATCH($B139,'Damage costs'!$C$18:$C$70,0))/1000),"")</f>
        <v/>
      </c>
      <c r="CD139" s="59" t="str">
        <f>IFERROR(IF(OR($C$144=FALSE,LEFT($B139,3)&lt;&gt;"NOX"),CD54*INDEX('Damage costs'!$V$18:$V$70,MATCH($B139,'Damage costs'!$C$18:$C$70,0))/1000,CD54*INDEX('Damage costs'!$Z$18:$Z$70,MATCH($B139,'Damage costs'!$C$18:$C$70,0))/1000),"")</f>
        <v/>
      </c>
      <c r="CE139" s="59" t="str">
        <f>IFERROR(IF(OR($C$144=FALSE,LEFT($B139,3)&lt;&gt;"NOX"),CE54*INDEX('Damage costs'!$V$18:$V$70,MATCH($B139,'Damage costs'!$C$18:$C$70,0))/1000,CE54*INDEX('Damage costs'!$Z$18:$Z$70,MATCH($B139,'Damage costs'!$C$18:$C$70,0))/1000),"")</f>
        <v/>
      </c>
      <c r="CF139" s="59" t="str">
        <f>IFERROR(IF(OR($C$144=FALSE,LEFT($B139,3)&lt;&gt;"NOX"),CF54*INDEX('Damage costs'!$V$18:$V$70,MATCH($B139,'Damage costs'!$C$18:$C$70,0))/1000,CF54*INDEX('Damage costs'!$Z$18:$Z$70,MATCH($B139,'Damage costs'!$C$18:$C$70,0))/1000),"")</f>
        <v/>
      </c>
      <c r="CG139" s="59" t="str">
        <f>IFERROR(IF(OR($C$144=FALSE,LEFT($B139,3)&lt;&gt;"NOX"),CG54*INDEX('Damage costs'!$V$18:$V$70,MATCH($B139,'Damage costs'!$C$18:$C$70,0))/1000,CG54*INDEX('Damage costs'!$Z$18:$Z$70,MATCH($B139,'Damage costs'!$C$18:$C$70,0))/1000),"")</f>
        <v/>
      </c>
      <c r="CH139" s="59" t="str">
        <f>IFERROR(IF(OR($C$144=FALSE,LEFT($B139,3)&lt;&gt;"NOX"),CH54*INDEX('Damage costs'!$V$18:$V$70,MATCH($B139,'Damage costs'!$C$18:$C$70,0))/1000,CH54*INDEX('Damage costs'!$Z$18:$Z$70,MATCH($B139,'Damage costs'!$C$18:$C$70,0))/1000),"")</f>
        <v/>
      </c>
      <c r="CI139" s="59" t="str">
        <f>IFERROR(IF(OR($C$144=FALSE,LEFT($B139,3)&lt;&gt;"NOX"),CI54*INDEX('Damage costs'!$V$18:$V$70,MATCH($B139,'Damage costs'!$C$18:$C$70,0))/1000,CI54*INDEX('Damage costs'!$Z$18:$Z$70,MATCH($B139,'Damage costs'!$C$18:$C$70,0))/1000),"")</f>
        <v/>
      </c>
      <c r="CJ139" s="59" t="str">
        <f>IFERROR(IF(OR($C$144=FALSE,LEFT($B139,3)&lt;&gt;"NOX"),CJ54*INDEX('Damage costs'!$V$18:$V$70,MATCH($B139,'Damage costs'!$C$18:$C$70,0))/1000,CJ54*INDEX('Damage costs'!$Z$18:$Z$70,MATCH($B139,'Damage costs'!$C$18:$C$70,0))/1000),"")</f>
        <v/>
      </c>
      <c r="CK139" s="59" t="str">
        <f>IFERROR(IF(OR($C$144=FALSE,LEFT($B139,3)&lt;&gt;"NOX"),CK54*INDEX('Damage costs'!$V$18:$V$70,MATCH($B139,'Damage costs'!$C$18:$C$70,0))/1000,CK54*INDEX('Damage costs'!$Z$18:$Z$70,MATCH($B139,'Damage costs'!$C$18:$C$70,0))/1000),"")</f>
        <v/>
      </c>
      <c r="CL139" s="59" t="str">
        <f>IFERROR(IF(OR($C$144=FALSE,LEFT($B139,3)&lt;&gt;"NOX"),CL54*INDEX('Damage costs'!$V$18:$V$70,MATCH($B139,'Damage costs'!$C$18:$C$70,0))/1000,CL54*INDEX('Damage costs'!$Z$18:$Z$70,MATCH($B139,'Damage costs'!$C$18:$C$70,0))/1000),"")</f>
        <v/>
      </c>
      <c r="CM139" s="59" t="str">
        <f>IFERROR(IF(OR($C$144=FALSE,LEFT($B139,3)&lt;&gt;"NOX"),CM54*INDEX('Damage costs'!$V$18:$V$70,MATCH($B139,'Damage costs'!$C$18:$C$70,0))/1000,CM54*INDEX('Damage costs'!$Z$18:$Z$70,MATCH($B139,'Damage costs'!$C$18:$C$70,0))/1000),"")</f>
        <v/>
      </c>
      <c r="CN139" s="59" t="str">
        <f>IFERROR(IF(OR($C$144=FALSE,LEFT($B139,3)&lt;&gt;"NOX"),CN54*INDEX('Damage costs'!$V$18:$V$70,MATCH($B139,'Damage costs'!$C$18:$C$70,0))/1000,CN54*INDEX('Damage costs'!$Z$18:$Z$70,MATCH($B139,'Damage costs'!$C$18:$C$70,0))/1000),"")</f>
        <v/>
      </c>
      <c r="CO139" s="59" t="str">
        <f>IFERROR(IF(OR($C$144=FALSE,LEFT($B139,3)&lt;&gt;"NOX"),CO54*INDEX('Damage costs'!$V$18:$V$70,MATCH($B139,'Damage costs'!$C$18:$C$70,0))/1000,CO54*INDEX('Damage costs'!$Z$18:$Z$70,MATCH($B139,'Damage costs'!$C$18:$C$70,0))/1000),"")</f>
        <v/>
      </c>
      <c r="CP139" s="59" t="str">
        <f>IFERROR(IF(OR($C$144=FALSE,LEFT($B139,3)&lt;&gt;"NOX"),CP54*INDEX('Damage costs'!$V$18:$V$70,MATCH($B139,'Damage costs'!$C$18:$C$70,0))/1000,CP54*INDEX('Damage costs'!$Z$18:$Z$70,MATCH($B139,'Damage costs'!$C$18:$C$70,0))/1000),"")</f>
        <v/>
      </c>
      <c r="CQ139" s="59" t="str">
        <f>IFERROR(IF(OR($C$144=FALSE,LEFT($B139,3)&lt;&gt;"NOX"),CQ54*INDEX('Damage costs'!$V$18:$V$70,MATCH($B139,'Damage costs'!$C$18:$C$70,0))/1000,CQ54*INDEX('Damage costs'!$Z$18:$Z$70,MATCH($B139,'Damage costs'!$C$18:$C$70,0))/1000),"")</f>
        <v/>
      </c>
      <c r="CR139" s="59" t="str">
        <f>IFERROR(IF(OR($C$144=FALSE,LEFT($B139,3)&lt;&gt;"NOX"),CR54*INDEX('Damage costs'!$V$18:$V$70,MATCH($B139,'Damage costs'!$C$18:$C$70,0))/1000,CR54*INDEX('Damage costs'!$Z$18:$Z$70,MATCH($B139,'Damage costs'!$C$18:$C$70,0))/1000),"")</f>
        <v/>
      </c>
      <c r="CS139" s="59" t="str">
        <f>IFERROR(IF(OR($C$144=FALSE,LEFT($B139,3)&lt;&gt;"NOX"),CS54*INDEX('Damage costs'!$V$18:$V$70,MATCH($B139,'Damage costs'!$C$18:$C$70,0))/1000,CS54*INDEX('Damage costs'!$Z$18:$Z$70,MATCH($B139,'Damage costs'!$C$18:$C$70,0))/1000),"")</f>
        <v/>
      </c>
      <c r="CT139" s="59" t="str">
        <f>IFERROR(IF(OR($C$144=FALSE,LEFT($B139,3)&lt;&gt;"NOX"),CT54*INDEX('Damage costs'!$V$18:$V$70,MATCH($B139,'Damage costs'!$C$18:$C$70,0))/1000,CT54*INDEX('Damage costs'!$Z$18:$Z$70,MATCH($B139,'Damage costs'!$C$18:$C$70,0))/1000),"")</f>
        <v/>
      </c>
      <c r="CU139" s="59" t="str">
        <f>IFERROR(IF(OR($C$144=FALSE,LEFT($B139,3)&lt;&gt;"NOX"),CU54*INDEX('Damage costs'!$V$18:$V$70,MATCH($B139,'Damage costs'!$C$18:$C$70,0))/1000,CU54*INDEX('Damage costs'!$Z$18:$Z$70,MATCH($B139,'Damage costs'!$C$18:$C$70,0))/1000),"")</f>
        <v/>
      </c>
      <c r="CV139" s="59" t="str">
        <f>IFERROR(IF(OR($C$144=FALSE,LEFT($B139,3)&lt;&gt;"NOX"),CV54*INDEX('Damage costs'!$V$18:$V$70,MATCH($B139,'Damage costs'!$C$18:$C$70,0))/1000,CV54*INDEX('Damage costs'!$Z$18:$Z$70,MATCH($B139,'Damage costs'!$C$18:$C$70,0))/1000),"")</f>
        <v/>
      </c>
      <c r="CW139" s="59" t="str">
        <f>IFERROR(IF(OR($C$144=FALSE,LEFT($B139,3)&lt;&gt;"NOX"),CW54*INDEX('Damage costs'!$V$18:$V$70,MATCH($B139,'Damage costs'!$C$18:$C$70,0))/1000,CW54*INDEX('Damage costs'!$Z$18:$Z$70,MATCH($B139,'Damage costs'!$C$18:$C$70,0))/1000),"")</f>
        <v/>
      </c>
      <c r="CX139" s="59" t="str">
        <f>IFERROR(IF(OR($C$144=FALSE,LEFT($B139,3)&lt;&gt;"NOX"),CX54*INDEX('Damage costs'!$V$18:$V$70,MATCH($B139,'Damage costs'!$C$18:$C$70,0))/1000,CX54*INDEX('Damage costs'!$Z$18:$Z$70,MATCH($B139,'Damage costs'!$C$18:$C$70,0))/1000),"")</f>
        <v/>
      </c>
      <c r="CY139" s="59" t="str">
        <f>IFERROR(IF(OR($C$144=FALSE,LEFT($B139,3)&lt;&gt;"NOX"),CY54*INDEX('Damage costs'!$V$18:$V$70,MATCH($B139,'Damage costs'!$C$18:$C$70,0))/1000,CY54*INDEX('Damage costs'!$Z$18:$Z$70,MATCH($B139,'Damage costs'!$C$18:$C$70,0))/1000),"")</f>
        <v/>
      </c>
      <c r="CZ139" s="391"/>
    </row>
    <row r="140" spans="2:104" x14ac:dyDescent="0.25">
      <c r="B140" s="406">
        <f t="shared" si="52"/>
        <v>0</v>
      </c>
      <c r="C140" s="9" t="s">
        <v>1117</v>
      </c>
      <c r="D140" s="59" t="str">
        <f>IFERROR(IF(OR($C$144=FALSE,LEFT($B140,3)&lt;&gt;"NOX"),D55*INDEX('Damage costs'!$V$18:$V$70,MATCH($B140,'Damage costs'!$C$18:$C$70,0))/1000,D55*INDEX('Damage costs'!$Z$18:$Z$70,MATCH($B140,'Damage costs'!$C$18:$C$70,0))/1000),"")</f>
        <v/>
      </c>
      <c r="E140" s="59" t="str">
        <f>IFERROR(IF(OR($C$144=FALSE,LEFT($B140,3)&lt;&gt;"NOX"),E55*INDEX('Damage costs'!$V$18:$V$70,MATCH($B140,'Damage costs'!$C$18:$C$70,0))/1000,E55*INDEX('Damage costs'!$Z$18:$Z$70,MATCH($B140,'Damage costs'!$C$18:$C$70,0))/1000),"")</f>
        <v/>
      </c>
      <c r="F140" s="59" t="str">
        <f>IFERROR(IF(OR($C$144=FALSE,LEFT($B140,3)&lt;&gt;"NOX"),F55*INDEX('Damage costs'!$V$18:$V$70,MATCH($B140,'Damage costs'!$C$18:$C$70,0))/1000,F55*INDEX('Damage costs'!$Z$18:$Z$70,MATCH($B140,'Damage costs'!$C$18:$C$70,0))/1000),"")</f>
        <v/>
      </c>
      <c r="G140" s="59" t="str">
        <f>IFERROR(IF(OR($C$144=FALSE,LEFT($B140,3)&lt;&gt;"NOX"),G55*INDEX('Damage costs'!$V$18:$V$70,MATCH($B140,'Damage costs'!$C$18:$C$70,0))/1000,G55*INDEX('Damage costs'!$Z$18:$Z$70,MATCH($B140,'Damage costs'!$C$18:$C$70,0))/1000),"")</f>
        <v/>
      </c>
      <c r="H140" s="59" t="str">
        <f>IFERROR(IF(OR($C$144=FALSE,LEFT($B140,3)&lt;&gt;"NOX"),H55*INDEX('Damage costs'!$V$18:$V$70,MATCH($B140,'Damage costs'!$C$18:$C$70,0))/1000,H55*INDEX('Damage costs'!$Z$18:$Z$70,MATCH($B140,'Damage costs'!$C$18:$C$70,0))/1000),"")</f>
        <v/>
      </c>
      <c r="I140" s="59" t="str">
        <f>IFERROR(IF(OR($C$144=FALSE,LEFT($B140,3)&lt;&gt;"NOX"),I55*INDEX('Damage costs'!$V$18:$V$70,MATCH($B140,'Damage costs'!$C$18:$C$70,0))/1000,I55*INDEX('Damage costs'!$Z$18:$Z$70,MATCH($B140,'Damage costs'!$C$18:$C$70,0))/1000),"")</f>
        <v/>
      </c>
      <c r="J140" s="59" t="str">
        <f>IFERROR(IF(OR($C$144=FALSE,LEFT($B140,3)&lt;&gt;"NOX"),J55*INDEX('Damage costs'!$V$18:$V$70,MATCH($B140,'Damage costs'!$C$18:$C$70,0))/1000,J55*INDEX('Damage costs'!$Z$18:$Z$70,MATCH($B140,'Damage costs'!$C$18:$C$70,0))/1000),"")</f>
        <v/>
      </c>
      <c r="K140" s="59" t="str">
        <f>IFERROR(IF(OR($C$144=FALSE,LEFT($B140,3)&lt;&gt;"NOX"),K55*INDEX('Damage costs'!$V$18:$V$70,MATCH($B140,'Damage costs'!$C$18:$C$70,0))/1000,K55*INDEX('Damage costs'!$Z$18:$Z$70,MATCH($B140,'Damage costs'!$C$18:$C$70,0))/1000),"")</f>
        <v/>
      </c>
      <c r="L140" s="59" t="str">
        <f>IFERROR(IF(OR($C$144=FALSE,LEFT($B140,3)&lt;&gt;"NOX"),L55*INDEX('Damage costs'!$V$18:$V$70,MATCH($B140,'Damage costs'!$C$18:$C$70,0))/1000,L55*INDEX('Damage costs'!$Z$18:$Z$70,MATCH($B140,'Damage costs'!$C$18:$C$70,0))/1000),"")</f>
        <v/>
      </c>
      <c r="M140" s="59" t="str">
        <f>IFERROR(IF(OR($C$144=FALSE,LEFT($B140,3)&lt;&gt;"NOX"),M55*INDEX('Damage costs'!$V$18:$V$70,MATCH($B140,'Damage costs'!$C$18:$C$70,0))/1000,M55*INDEX('Damage costs'!$Z$18:$Z$70,MATCH($B140,'Damage costs'!$C$18:$C$70,0))/1000),"")</f>
        <v/>
      </c>
      <c r="N140" s="59" t="str">
        <f>IFERROR(IF(OR($C$144=FALSE,LEFT($B140,3)&lt;&gt;"NOX"),N55*INDEX('Damage costs'!$V$18:$V$70,MATCH($B140,'Damage costs'!$C$18:$C$70,0))/1000,N55*INDEX('Damage costs'!$Z$18:$Z$70,MATCH($B140,'Damage costs'!$C$18:$C$70,0))/1000),"")</f>
        <v/>
      </c>
      <c r="O140" s="59" t="str">
        <f>IFERROR(IF(OR($C$144=FALSE,LEFT($B140,3)&lt;&gt;"NOX"),O55*INDEX('Damage costs'!$V$18:$V$70,MATCH($B140,'Damage costs'!$C$18:$C$70,0))/1000,O55*INDEX('Damage costs'!$Z$18:$Z$70,MATCH($B140,'Damage costs'!$C$18:$C$70,0))/1000),"")</f>
        <v/>
      </c>
      <c r="P140" s="59" t="str">
        <f>IFERROR(IF(OR($C$144=FALSE,LEFT($B140,3)&lt;&gt;"NOX"),P55*INDEX('Damage costs'!$V$18:$V$70,MATCH($B140,'Damage costs'!$C$18:$C$70,0))/1000,P55*INDEX('Damage costs'!$Z$18:$Z$70,MATCH($B140,'Damage costs'!$C$18:$C$70,0))/1000),"")</f>
        <v/>
      </c>
      <c r="Q140" s="59" t="str">
        <f>IFERROR(IF(OR($C$144=FALSE,LEFT($B140,3)&lt;&gt;"NOX"),Q55*INDEX('Damage costs'!$V$18:$V$70,MATCH($B140,'Damage costs'!$C$18:$C$70,0))/1000,Q55*INDEX('Damage costs'!$Z$18:$Z$70,MATCH($B140,'Damage costs'!$C$18:$C$70,0))/1000),"")</f>
        <v/>
      </c>
      <c r="R140" s="59" t="str">
        <f>IFERROR(IF(OR($C$144=FALSE,LEFT($B140,3)&lt;&gt;"NOX"),R55*INDEX('Damage costs'!$V$18:$V$70,MATCH($B140,'Damage costs'!$C$18:$C$70,0))/1000,R55*INDEX('Damage costs'!$Z$18:$Z$70,MATCH($B140,'Damage costs'!$C$18:$C$70,0))/1000),"")</f>
        <v/>
      </c>
      <c r="S140" s="59" t="str">
        <f>IFERROR(IF(OR($C$144=FALSE,LEFT($B140,3)&lt;&gt;"NOX"),S55*INDEX('Damage costs'!$V$18:$V$70,MATCH($B140,'Damage costs'!$C$18:$C$70,0))/1000,S55*INDEX('Damage costs'!$Z$18:$Z$70,MATCH($B140,'Damage costs'!$C$18:$C$70,0))/1000),"")</f>
        <v/>
      </c>
      <c r="T140" s="59" t="str">
        <f>IFERROR(IF(OR($C$144=FALSE,LEFT($B140,3)&lt;&gt;"NOX"),T55*INDEX('Damage costs'!$V$18:$V$70,MATCH($B140,'Damage costs'!$C$18:$C$70,0))/1000,T55*INDEX('Damage costs'!$Z$18:$Z$70,MATCH($B140,'Damage costs'!$C$18:$C$70,0))/1000),"")</f>
        <v/>
      </c>
      <c r="U140" s="59" t="str">
        <f>IFERROR(IF(OR($C$144=FALSE,LEFT($B140,3)&lt;&gt;"NOX"),U55*INDEX('Damage costs'!$V$18:$V$70,MATCH($B140,'Damage costs'!$C$18:$C$70,0))/1000,U55*INDEX('Damage costs'!$Z$18:$Z$70,MATCH($B140,'Damage costs'!$C$18:$C$70,0))/1000),"")</f>
        <v/>
      </c>
      <c r="V140" s="59" t="str">
        <f>IFERROR(IF(OR($C$144=FALSE,LEFT($B140,3)&lt;&gt;"NOX"),V55*INDEX('Damage costs'!$V$18:$V$70,MATCH($B140,'Damage costs'!$C$18:$C$70,0))/1000,V55*INDEX('Damage costs'!$Z$18:$Z$70,MATCH($B140,'Damage costs'!$C$18:$C$70,0))/1000),"")</f>
        <v/>
      </c>
      <c r="W140" s="59" t="str">
        <f>IFERROR(IF(OR($C$144=FALSE,LEFT($B140,3)&lt;&gt;"NOX"),W55*INDEX('Damage costs'!$V$18:$V$70,MATCH($B140,'Damage costs'!$C$18:$C$70,0))/1000,W55*INDEX('Damage costs'!$Z$18:$Z$70,MATCH($B140,'Damage costs'!$C$18:$C$70,0))/1000),"")</f>
        <v/>
      </c>
      <c r="X140" s="59" t="str">
        <f>IFERROR(IF(OR($C$144=FALSE,LEFT($B140,3)&lt;&gt;"NOX"),X55*INDEX('Damage costs'!$V$18:$V$70,MATCH($B140,'Damage costs'!$C$18:$C$70,0))/1000,X55*INDEX('Damage costs'!$Z$18:$Z$70,MATCH($B140,'Damage costs'!$C$18:$C$70,0))/1000),"")</f>
        <v/>
      </c>
      <c r="Y140" s="59" t="str">
        <f>IFERROR(IF(OR($C$144=FALSE,LEFT($B140,3)&lt;&gt;"NOX"),Y55*INDEX('Damage costs'!$V$18:$V$70,MATCH($B140,'Damage costs'!$C$18:$C$70,0))/1000,Y55*INDEX('Damage costs'!$Z$18:$Z$70,MATCH($B140,'Damage costs'!$C$18:$C$70,0))/1000),"")</f>
        <v/>
      </c>
      <c r="Z140" s="59" t="str">
        <f>IFERROR(IF(OR($C$144=FALSE,LEFT($B140,3)&lt;&gt;"NOX"),Z55*INDEX('Damage costs'!$V$18:$V$70,MATCH($B140,'Damage costs'!$C$18:$C$70,0))/1000,Z55*INDEX('Damage costs'!$Z$18:$Z$70,MATCH($B140,'Damage costs'!$C$18:$C$70,0))/1000),"")</f>
        <v/>
      </c>
      <c r="AA140" s="59" t="str">
        <f>IFERROR(IF(OR($C$144=FALSE,LEFT($B140,3)&lt;&gt;"NOX"),AA55*INDEX('Damage costs'!$V$18:$V$70,MATCH($B140,'Damage costs'!$C$18:$C$70,0))/1000,AA55*INDEX('Damage costs'!$Z$18:$Z$70,MATCH($B140,'Damage costs'!$C$18:$C$70,0))/1000),"")</f>
        <v/>
      </c>
      <c r="AB140" s="59" t="str">
        <f>IFERROR(IF(OR($C$144=FALSE,LEFT($B140,3)&lt;&gt;"NOX"),AB55*INDEX('Damage costs'!$V$18:$V$70,MATCH($B140,'Damage costs'!$C$18:$C$70,0))/1000,AB55*INDEX('Damage costs'!$Z$18:$Z$70,MATCH($B140,'Damage costs'!$C$18:$C$70,0))/1000),"")</f>
        <v/>
      </c>
      <c r="AC140" s="59" t="str">
        <f>IFERROR(IF(OR($C$144=FALSE,LEFT($B140,3)&lt;&gt;"NOX"),AC55*INDEX('Damage costs'!$V$18:$V$70,MATCH($B140,'Damage costs'!$C$18:$C$70,0))/1000,AC55*INDEX('Damage costs'!$Z$18:$Z$70,MATCH($B140,'Damage costs'!$C$18:$C$70,0))/1000),"")</f>
        <v/>
      </c>
      <c r="AD140" s="59" t="str">
        <f>IFERROR(IF(OR($C$144=FALSE,LEFT($B140,3)&lt;&gt;"NOX"),AD55*INDEX('Damage costs'!$V$18:$V$70,MATCH($B140,'Damage costs'!$C$18:$C$70,0))/1000,AD55*INDEX('Damage costs'!$Z$18:$Z$70,MATCH($B140,'Damage costs'!$C$18:$C$70,0))/1000),"")</f>
        <v/>
      </c>
      <c r="AE140" s="59" t="str">
        <f>IFERROR(IF(OR($C$144=FALSE,LEFT($B140,3)&lt;&gt;"NOX"),AE55*INDEX('Damage costs'!$V$18:$V$70,MATCH($B140,'Damage costs'!$C$18:$C$70,0))/1000,AE55*INDEX('Damage costs'!$Z$18:$Z$70,MATCH($B140,'Damage costs'!$C$18:$C$70,0))/1000),"")</f>
        <v/>
      </c>
      <c r="AF140" s="59" t="str">
        <f>IFERROR(IF(OR($C$144=FALSE,LEFT($B140,3)&lt;&gt;"NOX"),AF55*INDEX('Damage costs'!$V$18:$V$70,MATCH($B140,'Damage costs'!$C$18:$C$70,0))/1000,AF55*INDEX('Damage costs'!$Z$18:$Z$70,MATCH($B140,'Damage costs'!$C$18:$C$70,0))/1000),"")</f>
        <v/>
      </c>
      <c r="AG140" s="59" t="str">
        <f>IFERROR(IF(OR($C$144=FALSE,LEFT($B140,3)&lt;&gt;"NOX"),AG55*INDEX('Damage costs'!$V$18:$V$70,MATCH($B140,'Damage costs'!$C$18:$C$70,0))/1000,AG55*INDEX('Damage costs'!$Z$18:$Z$70,MATCH($B140,'Damage costs'!$C$18:$C$70,0))/1000),"")</f>
        <v/>
      </c>
      <c r="AH140" s="59" t="str">
        <f>IFERROR(IF(OR($C$144=FALSE,LEFT($B140,3)&lt;&gt;"NOX"),AH55*INDEX('Damage costs'!$V$18:$V$70,MATCH($B140,'Damage costs'!$C$18:$C$70,0))/1000,AH55*INDEX('Damage costs'!$Z$18:$Z$70,MATCH($B140,'Damage costs'!$C$18:$C$70,0))/1000),"")</f>
        <v/>
      </c>
      <c r="AI140" s="59" t="str">
        <f>IFERROR(IF(OR($C$144=FALSE,LEFT($B140,3)&lt;&gt;"NOX"),AI55*INDEX('Damage costs'!$V$18:$V$70,MATCH($B140,'Damage costs'!$C$18:$C$70,0))/1000,AI55*INDEX('Damage costs'!$Z$18:$Z$70,MATCH($B140,'Damage costs'!$C$18:$C$70,0))/1000),"")</f>
        <v/>
      </c>
      <c r="AJ140" s="59" t="str">
        <f>IFERROR(IF(OR($C$144=FALSE,LEFT($B140,3)&lt;&gt;"NOX"),AJ55*INDEX('Damage costs'!$V$18:$V$70,MATCH($B140,'Damage costs'!$C$18:$C$70,0))/1000,AJ55*INDEX('Damage costs'!$Z$18:$Z$70,MATCH($B140,'Damage costs'!$C$18:$C$70,0))/1000),"")</f>
        <v/>
      </c>
      <c r="AK140" s="59" t="str">
        <f>IFERROR(IF(OR($C$144=FALSE,LEFT($B140,3)&lt;&gt;"NOX"),AK55*INDEX('Damage costs'!$V$18:$V$70,MATCH($B140,'Damage costs'!$C$18:$C$70,0))/1000,AK55*INDEX('Damage costs'!$Z$18:$Z$70,MATCH($B140,'Damage costs'!$C$18:$C$70,0))/1000),"")</f>
        <v/>
      </c>
      <c r="AL140" s="59" t="str">
        <f>IFERROR(IF(OR($C$144=FALSE,LEFT($B140,3)&lt;&gt;"NOX"),AL55*INDEX('Damage costs'!$V$18:$V$70,MATCH($B140,'Damage costs'!$C$18:$C$70,0))/1000,AL55*INDEX('Damage costs'!$Z$18:$Z$70,MATCH($B140,'Damage costs'!$C$18:$C$70,0))/1000),"")</f>
        <v/>
      </c>
      <c r="AM140" s="59" t="str">
        <f>IFERROR(IF(OR($C$144=FALSE,LEFT($B140,3)&lt;&gt;"NOX"),AM55*INDEX('Damage costs'!$V$18:$V$70,MATCH($B140,'Damage costs'!$C$18:$C$70,0))/1000,AM55*INDEX('Damage costs'!$Z$18:$Z$70,MATCH($B140,'Damage costs'!$C$18:$C$70,0))/1000),"")</f>
        <v/>
      </c>
      <c r="AN140" s="59" t="str">
        <f>IFERROR(IF(OR($C$144=FALSE,LEFT($B140,3)&lt;&gt;"NOX"),AN55*INDEX('Damage costs'!$V$18:$V$70,MATCH($B140,'Damage costs'!$C$18:$C$70,0))/1000,AN55*INDEX('Damage costs'!$Z$18:$Z$70,MATCH($B140,'Damage costs'!$C$18:$C$70,0))/1000),"")</f>
        <v/>
      </c>
      <c r="AO140" s="59" t="str">
        <f>IFERROR(IF(OR($C$144=FALSE,LEFT($B140,3)&lt;&gt;"NOX"),AO55*INDEX('Damage costs'!$V$18:$V$70,MATCH($B140,'Damage costs'!$C$18:$C$70,0))/1000,AO55*INDEX('Damage costs'!$Z$18:$Z$70,MATCH($B140,'Damage costs'!$C$18:$C$70,0))/1000),"")</f>
        <v/>
      </c>
      <c r="AP140" s="59" t="str">
        <f>IFERROR(IF(OR($C$144=FALSE,LEFT($B140,3)&lt;&gt;"NOX"),AP55*INDEX('Damage costs'!$V$18:$V$70,MATCH($B140,'Damage costs'!$C$18:$C$70,0))/1000,AP55*INDEX('Damage costs'!$Z$18:$Z$70,MATCH($B140,'Damage costs'!$C$18:$C$70,0))/1000),"")</f>
        <v/>
      </c>
      <c r="AQ140" s="59" t="str">
        <f>IFERROR(IF(OR($C$144=FALSE,LEFT($B140,3)&lt;&gt;"NOX"),AQ55*INDEX('Damage costs'!$V$18:$V$70,MATCH($B140,'Damage costs'!$C$18:$C$70,0))/1000,AQ55*INDEX('Damage costs'!$Z$18:$Z$70,MATCH($B140,'Damage costs'!$C$18:$C$70,0))/1000),"")</f>
        <v/>
      </c>
      <c r="AR140" s="59" t="str">
        <f>IFERROR(IF(OR($C$144=FALSE,LEFT($B140,3)&lt;&gt;"NOX"),AR55*INDEX('Damage costs'!$V$18:$V$70,MATCH($B140,'Damage costs'!$C$18:$C$70,0))/1000,AR55*INDEX('Damage costs'!$Z$18:$Z$70,MATCH($B140,'Damage costs'!$C$18:$C$70,0))/1000),"")</f>
        <v/>
      </c>
      <c r="AS140" s="59" t="str">
        <f>IFERROR(IF(OR($C$144=FALSE,LEFT($B140,3)&lt;&gt;"NOX"),AS55*INDEX('Damage costs'!$V$18:$V$70,MATCH($B140,'Damage costs'!$C$18:$C$70,0))/1000,AS55*INDEX('Damage costs'!$Z$18:$Z$70,MATCH($B140,'Damage costs'!$C$18:$C$70,0))/1000),"")</f>
        <v/>
      </c>
      <c r="AT140" s="59" t="str">
        <f>IFERROR(IF(OR($C$144=FALSE,LEFT($B140,3)&lt;&gt;"NOX"),AT55*INDEX('Damage costs'!$V$18:$V$70,MATCH($B140,'Damage costs'!$C$18:$C$70,0))/1000,AT55*INDEX('Damage costs'!$Z$18:$Z$70,MATCH($B140,'Damage costs'!$C$18:$C$70,0))/1000),"")</f>
        <v/>
      </c>
      <c r="AU140" s="59" t="str">
        <f>IFERROR(IF(OR($C$144=FALSE,LEFT($B140,3)&lt;&gt;"NOX"),AU55*INDEX('Damage costs'!$V$18:$V$70,MATCH($B140,'Damage costs'!$C$18:$C$70,0))/1000,AU55*INDEX('Damage costs'!$Z$18:$Z$70,MATCH($B140,'Damage costs'!$C$18:$C$70,0))/1000),"")</f>
        <v/>
      </c>
      <c r="AV140" s="59" t="str">
        <f>IFERROR(IF(OR($C$144=FALSE,LEFT($B140,3)&lt;&gt;"NOX"),AV55*INDEX('Damage costs'!$V$18:$V$70,MATCH($B140,'Damage costs'!$C$18:$C$70,0))/1000,AV55*INDEX('Damage costs'!$Z$18:$Z$70,MATCH($B140,'Damage costs'!$C$18:$C$70,0))/1000),"")</f>
        <v/>
      </c>
      <c r="AW140" s="59" t="str">
        <f>IFERROR(IF(OR($C$144=FALSE,LEFT($B140,3)&lt;&gt;"NOX"),AW55*INDEX('Damage costs'!$V$18:$V$70,MATCH($B140,'Damage costs'!$C$18:$C$70,0))/1000,AW55*INDEX('Damage costs'!$Z$18:$Z$70,MATCH($B140,'Damage costs'!$C$18:$C$70,0))/1000),"")</f>
        <v/>
      </c>
      <c r="AX140" s="59" t="str">
        <f>IFERROR(IF(OR($C$144=FALSE,LEFT($B140,3)&lt;&gt;"NOX"),AX55*INDEX('Damage costs'!$V$18:$V$70,MATCH($B140,'Damage costs'!$C$18:$C$70,0))/1000,AX55*INDEX('Damage costs'!$Z$18:$Z$70,MATCH($B140,'Damage costs'!$C$18:$C$70,0))/1000),"")</f>
        <v/>
      </c>
      <c r="AY140" s="59" t="str">
        <f>IFERROR(IF(OR($C$144=FALSE,LEFT($B140,3)&lt;&gt;"NOX"),AY55*INDEX('Damage costs'!$V$18:$V$70,MATCH($B140,'Damage costs'!$C$18:$C$70,0))/1000,AY55*INDEX('Damage costs'!$Z$18:$Z$70,MATCH($B140,'Damage costs'!$C$18:$C$70,0))/1000),"")</f>
        <v/>
      </c>
      <c r="AZ140" s="59" t="str">
        <f>IFERROR(IF(OR($C$144=FALSE,LEFT($B140,3)&lt;&gt;"NOX"),AZ55*INDEX('Damage costs'!$V$18:$V$70,MATCH($B140,'Damage costs'!$C$18:$C$70,0))/1000,AZ55*INDEX('Damage costs'!$Z$18:$Z$70,MATCH($B140,'Damage costs'!$C$18:$C$70,0))/1000),"")</f>
        <v/>
      </c>
      <c r="BA140" s="59" t="str">
        <f>IFERROR(IF(OR($C$144=FALSE,LEFT($B140,3)&lt;&gt;"NOX"),BA55*INDEX('Damage costs'!$V$18:$V$70,MATCH($B140,'Damage costs'!$C$18:$C$70,0))/1000,BA55*INDEX('Damage costs'!$Z$18:$Z$70,MATCH($B140,'Damage costs'!$C$18:$C$70,0))/1000),"")</f>
        <v/>
      </c>
      <c r="BB140" s="59" t="str">
        <f>IFERROR(IF(OR($C$144=FALSE,LEFT($B140,3)&lt;&gt;"NOX"),BB55*INDEX('Damage costs'!$V$18:$V$70,MATCH($B140,'Damage costs'!$C$18:$C$70,0))/1000,BB55*INDEX('Damage costs'!$Z$18:$Z$70,MATCH($B140,'Damage costs'!$C$18:$C$70,0))/1000),"")</f>
        <v/>
      </c>
      <c r="BC140" s="59" t="str">
        <f>IFERROR(IF(OR($C$144=FALSE,LEFT($B140,3)&lt;&gt;"NOX"),BC55*INDEX('Damage costs'!$V$18:$V$70,MATCH($B140,'Damage costs'!$C$18:$C$70,0))/1000,BC55*INDEX('Damage costs'!$Z$18:$Z$70,MATCH($B140,'Damage costs'!$C$18:$C$70,0))/1000),"")</f>
        <v/>
      </c>
      <c r="BD140" s="59" t="str">
        <f>IFERROR(IF(OR($C$144=FALSE,LEFT($B140,3)&lt;&gt;"NOX"),BD55*INDEX('Damage costs'!$V$18:$V$70,MATCH($B140,'Damage costs'!$C$18:$C$70,0))/1000,BD55*INDEX('Damage costs'!$Z$18:$Z$70,MATCH($B140,'Damage costs'!$C$18:$C$70,0))/1000),"")</f>
        <v/>
      </c>
      <c r="BE140" s="59" t="str">
        <f>IFERROR(IF(OR($C$144=FALSE,LEFT($B140,3)&lt;&gt;"NOX"),BE55*INDEX('Damage costs'!$V$18:$V$70,MATCH($B140,'Damage costs'!$C$18:$C$70,0))/1000,BE55*INDEX('Damage costs'!$Z$18:$Z$70,MATCH($B140,'Damage costs'!$C$18:$C$70,0))/1000),"")</f>
        <v/>
      </c>
      <c r="BF140" s="59" t="str">
        <f>IFERROR(IF(OR($C$144=FALSE,LEFT($B140,3)&lt;&gt;"NOX"),BF55*INDEX('Damage costs'!$V$18:$V$70,MATCH($B140,'Damage costs'!$C$18:$C$70,0))/1000,BF55*INDEX('Damage costs'!$Z$18:$Z$70,MATCH($B140,'Damage costs'!$C$18:$C$70,0))/1000),"")</f>
        <v/>
      </c>
      <c r="BG140" s="59" t="str">
        <f>IFERROR(IF(OR($C$144=FALSE,LEFT($B140,3)&lt;&gt;"NOX"),BG55*INDEX('Damage costs'!$V$18:$V$70,MATCH($B140,'Damage costs'!$C$18:$C$70,0))/1000,BG55*INDEX('Damage costs'!$Z$18:$Z$70,MATCH($B140,'Damage costs'!$C$18:$C$70,0))/1000),"")</f>
        <v/>
      </c>
      <c r="BH140" s="59" t="str">
        <f>IFERROR(IF(OR($C$144=FALSE,LEFT($B140,3)&lt;&gt;"NOX"),BH55*INDEX('Damage costs'!$V$18:$V$70,MATCH($B140,'Damage costs'!$C$18:$C$70,0))/1000,BH55*INDEX('Damage costs'!$Z$18:$Z$70,MATCH($B140,'Damage costs'!$C$18:$C$70,0))/1000),"")</f>
        <v/>
      </c>
      <c r="BI140" s="59" t="str">
        <f>IFERROR(IF(OR($C$144=FALSE,LEFT($B140,3)&lt;&gt;"NOX"),BI55*INDEX('Damage costs'!$V$18:$V$70,MATCH($B140,'Damage costs'!$C$18:$C$70,0))/1000,BI55*INDEX('Damage costs'!$Z$18:$Z$70,MATCH($B140,'Damage costs'!$C$18:$C$70,0))/1000),"")</f>
        <v/>
      </c>
      <c r="BJ140" s="59" t="str">
        <f>IFERROR(IF(OR($C$144=FALSE,LEFT($B140,3)&lt;&gt;"NOX"),BJ55*INDEX('Damage costs'!$V$18:$V$70,MATCH($B140,'Damage costs'!$C$18:$C$70,0))/1000,BJ55*INDEX('Damage costs'!$Z$18:$Z$70,MATCH($B140,'Damage costs'!$C$18:$C$70,0))/1000),"")</f>
        <v/>
      </c>
      <c r="BK140" s="59" t="str">
        <f>IFERROR(IF(OR($C$144=FALSE,LEFT($B140,3)&lt;&gt;"NOX"),BK55*INDEX('Damage costs'!$V$18:$V$70,MATCH($B140,'Damage costs'!$C$18:$C$70,0))/1000,BK55*INDEX('Damage costs'!$Z$18:$Z$70,MATCH($B140,'Damage costs'!$C$18:$C$70,0))/1000),"")</f>
        <v/>
      </c>
      <c r="BL140" s="59" t="str">
        <f>IFERROR(IF(OR($C$144=FALSE,LEFT($B140,3)&lt;&gt;"NOX"),BL55*INDEX('Damage costs'!$V$18:$V$70,MATCH($B140,'Damage costs'!$C$18:$C$70,0))/1000,BL55*INDEX('Damage costs'!$Z$18:$Z$70,MATCH($B140,'Damage costs'!$C$18:$C$70,0))/1000),"")</f>
        <v/>
      </c>
      <c r="BM140" s="59" t="str">
        <f>IFERROR(IF(OR($C$144=FALSE,LEFT($B140,3)&lt;&gt;"NOX"),BM55*INDEX('Damage costs'!$V$18:$V$70,MATCH($B140,'Damage costs'!$C$18:$C$70,0))/1000,BM55*INDEX('Damage costs'!$Z$18:$Z$70,MATCH($B140,'Damage costs'!$C$18:$C$70,0))/1000),"")</f>
        <v/>
      </c>
      <c r="BN140" s="59" t="str">
        <f>IFERROR(IF(OR($C$144=FALSE,LEFT($B140,3)&lt;&gt;"NOX"),BN55*INDEX('Damage costs'!$V$18:$V$70,MATCH($B140,'Damage costs'!$C$18:$C$70,0))/1000,BN55*INDEX('Damage costs'!$Z$18:$Z$70,MATCH($B140,'Damage costs'!$C$18:$C$70,0))/1000),"")</f>
        <v/>
      </c>
      <c r="BO140" s="59" t="str">
        <f>IFERROR(IF(OR($C$144=FALSE,LEFT($B140,3)&lt;&gt;"NOX"),BO55*INDEX('Damage costs'!$V$18:$V$70,MATCH($B140,'Damage costs'!$C$18:$C$70,0))/1000,BO55*INDEX('Damage costs'!$Z$18:$Z$70,MATCH($B140,'Damage costs'!$C$18:$C$70,0))/1000),"")</f>
        <v/>
      </c>
      <c r="BP140" s="59" t="str">
        <f>IFERROR(IF(OR($C$144=FALSE,LEFT($B140,3)&lt;&gt;"NOX"),BP55*INDEX('Damage costs'!$V$18:$V$70,MATCH($B140,'Damage costs'!$C$18:$C$70,0))/1000,BP55*INDEX('Damage costs'!$Z$18:$Z$70,MATCH($B140,'Damage costs'!$C$18:$C$70,0))/1000),"")</f>
        <v/>
      </c>
      <c r="BQ140" s="59" t="str">
        <f>IFERROR(IF(OR($C$144=FALSE,LEFT($B140,3)&lt;&gt;"NOX"),BQ55*INDEX('Damage costs'!$V$18:$V$70,MATCH($B140,'Damage costs'!$C$18:$C$70,0))/1000,BQ55*INDEX('Damage costs'!$Z$18:$Z$70,MATCH($B140,'Damage costs'!$C$18:$C$70,0))/1000),"")</f>
        <v/>
      </c>
      <c r="BR140" s="59" t="str">
        <f>IFERROR(IF(OR($C$144=FALSE,LEFT($B140,3)&lt;&gt;"NOX"),BR55*INDEX('Damage costs'!$V$18:$V$70,MATCH($B140,'Damage costs'!$C$18:$C$70,0))/1000,BR55*INDEX('Damage costs'!$Z$18:$Z$70,MATCH($B140,'Damage costs'!$C$18:$C$70,0))/1000),"")</f>
        <v/>
      </c>
      <c r="BS140" s="59" t="str">
        <f>IFERROR(IF(OR($C$144=FALSE,LEFT($B140,3)&lt;&gt;"NOX"),BS55*INDEX('Damage costs'!$V$18:$V$70,MATCH($B140,'Damage costs'!$C$18:$C$70,0))/1000,BS55*INDEX('Damage costs'!$Z$18:$Z$70,MATCH($B140,'Damage costs'!$C$18:$C$70,0))/1000),"")</f>
        <v/>
      </c>
      <c r="BT140" s="59" t="str">
        <f>IFERROR(IF(OR($C$144=FALSE,LEFT($B140,3)&lt;&gt;"NOX"),BT55*INDEX('Damage costs'!$V$18:$V$70,MATCH($B140,'Damage costs'!$C$18:$C$70,0))/1000,BT55*INDEX('Damage costs'!$Z$18:$Z$70,MATCH($B140,'Damage costs'!$C$18:$C$70,0))/1000),"")</f>
        <v/>
      </c>
      <c r="BU140" s="59" t="str">
        <f>IFERROR(IF(OR($C$144=FALSE,LEFT($B140,3)&lt;&gt;"NOX"),BU55*INDEX('Damage costs'!$V$18:$V$70,MATCH($B140,'Damage costs'!$C$18:$C$70,0))/1000,BU55*INDEX('Damage costs'!$Z$18:$Z$70,MATCH($B140,'Damage costs'!$C$18:$C$70,0))/1000),"")</f>
        <v/>
      </c>
      <c r="BV140" s="59" t="str">
        <f>IFERROR(IF(OR($C$144=FALSE,LEFT($B140,3)&lt;&gt;"NOX"),BV55*INDEX('Damage costs'!$V$18:$V$70,MATCH($B140,'Damage costs'!$C$18:$C$70,0))/1000,BV55*INDEX('Damage costs'!$Z$18:$Z$70,MATCH($B140,'Damage costs'!$C$18:$C$70,0))/1000),"")</f>
        <v/>
      </c>
      <c r="BW140" s="59" t="str">
        <f>IFERROR(IF(OR($C$144=FALSE,LEFT($B140,3)&lt;&gt;"NOX"),BW55*INDEX('Damage costs'!$V$18:$V$70,MATCH($B140,'Damage costs'!$C$18:$C$70,0))/1000,BW55*INDEX('Damage costs'!$Z$18:$Z$70,MATCH($B140,'Damage costs'!$C$18:$C$70,0))/1000),"")</f>
        <v/>
      </c>
      <c r="BX140" s="59" t="str">
        <f>IFERROR(IF(OR($C$144=FALSE,LEFT($B140,3)&lt;&gt;"NOX"),BX55*INDEX('Damage costs'!$V$18:$V$70,MATCH($B140,'Damage costs'!$C$18:$C$70,0))/1000,BX55*INDEX('Damage costs'!$Z$18:$Z$70,MATCH($B140,'Damage costs'!$C$18:$C$70,0))/1000),"")</f>
        <v/>
      </c>
      <c r="BY140" s="59" t="str">
        <f>IFERROR(IF(OR($C$144=FALSE,LEFT($B140,3)&lt;&gt;"NOX"),BY55*INDEX('Damage costs'!$V$18:$V$70,MATCH($B140,'Damage costs'!$C$18:$C$70,0))/1000,BY55*INDEX('Damage costs'!$Z$18:$Z$70,MATCH($B140,'Damage costs'!$C$18:$C$70,0))/1000),"")</f>
        <v/>
      </c>
      <c r="BZ140" s="59" t="str">
        <f>IFERROR(IF(OR($C$144=FALSE,LEFT($B140,3)&lt;&gt;"NOX"),BZ55*INDEX('Damage costs'!$V$18:$V$70,MATCH($B140,'Damage costs'!$C$18:$C$70,0))/1000,BZ55*INDEX('Damage costs'!$Z$18:$Z$70,MATCH($B140,'Damage costs'!$C$18:$C$70,0))/1000),"")</f>
        <v/>
      </c>
      <c r="CA140" s="59" t="str">
        <f>IFERROR(IF(OR($C$144=FALSE,LEFT($B140,3)&lt;&gt;"NOX"),CA55*INDEX('Damage costs'!$V$18:$V$70,MATCH($B140,'Damage costs'!$C$18:$C$70,0))/1000,CA55*INDEX('Damage costs'!$Z$18:$Z$70,MATCH($B140,'Damage costs'!$C$18:$C$70,0))/1000),"")</f>
        <v/>
      </c>
      <c r="CB140" s="59" t="str">
        <f>IFERROR(IF(OR($C$144=FALSE,LEFT($B140,3)&lt;&gt;"NOX"),CB55*INDEX('Damage costs'!$V$18:$V$70,MATCH($B140,'Damage costs'!$C$18:$C$70,0))/1000,CB55*INDEX('Damage costs'!$Z$18:$Z$70,MATCH($B140,'Damage costs'!$C$18:$C$70,0))/1000),"")</f>
        <v/>
      </c>
      <c r="CC140" s="59" t="str">
        <f>IFERROR(IF(OR($C$144=FALSE,LEFT($B140,3)&lt;&gt;"NOX"),CC55*INDEX('Damage costs'!$V$18:$V$70,MATCH($B140,'Damage costs'!$C$18:$C$70,0))/1000,CC55*INDEX('Damage costs'!$Z$18:$Z$70,MATCH($B140,'Damage costs'!$C$18:$C$70,0))/1000),"")</f>
        <v/>
      </c>
      <c r="CD140" s="59" t="str">
        <f>IFERROR(IF(OR($C$144=FALSE,LEFT($B140,3)&lt;&gt;"NOX"),CD55*INDEX('Damage costs'!$V$18:$V$70,MATCH($B140,'Damage costs'!$C$18:$C$70,0))/1000,CD55*INDEX('Damage costs'!$Z$18:$Z$70,MATCH($B140,'Damage costs'!$C$18:$C$70,0))/1000),"")</f>
        <v/>
      </c>
      <c r="CE140" s="59" t="str">
        <f>IFERROR(IF(OR($C$144=FALSE,LEFT($B140,3)&lt;&gt;"NOX"),CE55*INDEX('Damage costs'!$V$18:$V$70,MATCH($B140,'Damage costs'!$C$18:$C$70,0))/1000,CE55*INDEX('Damage costs'!$Z$18:$Z$70,MATCH($B140,'Damage costs'!$C$18:$C$70,0))/1000),"")</f>
        <v/>
      </c>
      <c r="CF140" s="59" t="str">
        <f>IFERROR(IF(OR($C$144=FALSE,LEFT($B140,3)&lt;&gt;"NOX"),CF55*INDEX('Damage costs'!$V$18:$V$70,MATCH($B140,'Damage costs'!$C$18:$C$70,0))/1000,CF55*INDEX('Damage costs'!$Z$18:$Z$70,MATCH($B140,'Damage costs'!$C$18:$C$70,0))/1000),"")</f>
        <v/>
      </c>
      <c r="CG140" s="59" t="str">
        <f>IFERROR(IF(OR($C$144=FALSE,LEFT($B140,3)&lt;&gt;"NOX"),CG55*INDEX('Damage costs'!$V$18:$V$70,MATCH($B140,'Damage costs'!$C$18:$C$70,0))/1000,CG55*INDEX('Damage costs'!$Z$18:$Z$70,MATCH($B140,'Damage costs'!$C$18:$C$70,0))/1000),"")</f>
        <v/>
      </c>
      <c r="CH140" s="59" t="str">
        <f>IFERROR(IF(OR($C$144=FALSE,LEFT($B140,3)&lt;&gt;"NOX"),CH55*INDEX('Damage costs'!$V$18:$V$70,MATCH($B140,'Damage costs'!$C$18:$C$70,0))/1000,CH55*INDEX('Damage costs'!$Z$18:$Z$70,MATCH($B140,'Damage costs'!$C$18:$C$70,0))/1000),"")</f>
        <v/>
      </c>
      <c r="CI140" s="59" t="str">
        <f>IFERROR(IF(OR($C$144=FALSE,LEFT($B140,3)&lt;&gt;"NOX"),CI55*INDEX('Damage costs'!$V$18:$V$70,MATCH($B140,'Damage costs'!$C$18:$C$70,0))/1000,CI55*INDEX('Damage costs'!$Z$18:$Z$70,MATCH($B140,'Damage costs'!$C$18:$C$70,0))/1000),"")</f>
        <v/>
      </c>
      <c r="CJ140" s="59" t="str">
        <f>IFERROR(IF(OR($C$144=FALSE,LEFT($B140,3)&lt;&gt;"NOX"),CJ55*INDEX('Damage costs'!$V$18:$V$70,MATCH($B140,'Damage costs'!$C$18:$C$70,0))/1000,CJ55*INDEX('Damage costs'!$Z$18:$Z$70,MATCH($B140,'Damage costs'!$C$18:$C$70,0))/1000),"")</f>
        <v/>
      </c>
      <c r="CK140" s="59" t="str">
        <f>IFERROR(IF(OR($C$144=FALSE,LEFT($B140,3)&lt;&gt;"NOX"),CK55*INDEX('Damage costs'!$V$18:$V$70,MATCH($B140,'Damage costs'!$C$18:$C$70,0))/1000,CK55*INDEX('Damage costs'!$Z$18:$Z$70,MATCH($B140,'Damage costs'!$C$18:$C$70,0))/1000),"")</f>
        <v/>
      </c>
      <c r="CL140" s="59" t="str">
        <f>IFERROR(IF(OR($C$144=FALSE,LEFT($B140,3)&lt;&gt;"NOX"),CL55*INDEX('Damage costs'!$V$18:$V$70,MATCH($B140,'Damage costs'!$C$18:$C$70,0))/1000,CL55*INDEX('Damage costs'!$Z$18:$Z$70,MATCH($B140,'Damage costs'!$C$18:$C$70,0))/1000),"")</f>
        <v/>
      </c>
      <c r="CM140" s="59" t="str">
        <f>IFERROR(IF(OR($C$144=FALSE,LEFT($B140,3)&lt;&gt;"NOX"),CM55*INDEX('Damage costs'!$V$18:$V$70,MATCH($B140,'Damage costs'!$C$18:$C$70,0))/1000,CM55*INDEX('Damage costs'!$Z$18:$Z$70,MATCH($B140,'Damage costs'!$C$18:$C$70,0))/1000),"")</f>
        <v/>
      </c>
      <c r="CN140" s="59" t="str">
        <f>IFERROR(IF(OR($C$144=FALSE,LEFT($B140,3)&lt;&gt;"NOX"),CN55*INDEX('Damage costs'!$V$18:$V$70,MATCH($B140,'Damage costs'!$C$18:$C$70,0))/1000,CN55*INDEX('Damage costs'!$Z$18:$Z$70,MATCH($B140,'Damage costs'!$C$18:$C$70,0))/1000),"")</f>
        <v/>
      </c>
      <c r="CO140" s="59" t="str">
        <f>IFERROR(IF(OR($C$144=FALSE,LEFT($B140,3)&lt;&gt;"NOX"),CO55*INDEX('Damage costs'!$V$18:$V$70,MATCH($B140,'Damage costs'!$C$18:$C$70,0))/1000,CO55*INDEX('Damage costs'!$Z$18:$Z$70,MATCH($B140,'Damage costs'!$C$18:$C$70,0))/1000),"")</f>
        <v/>
      </c>
      <c r="CP140" s="59" t="str">
        <f>IFERROR(IF(OR($C$144=FALSE,LEFT($B140,3)&lt;&gt;"NOX"),CP55*INDEX('Damage costs'!$V$18:$V$70,MATCH($B140,'Damage costs'!$C$18:$C$70,0))/1000,CP55*INDEX('Damage costs'!$Z$18:$Z$70,MATCH($B140,'Damage costs'!$C$18:$C$70,0))/1000),"")</f>
        <v/>
      </c>
      <c r="CQ140" s="59" t="str">
        <f>IFERROR(IF(OR($C$144=FALSE,LEFT($B140,3)&lt;&gt;"NOX"),CQ55*INDEX('Damage costs'!$V$18:$V$70,MATCH($B140,'Damage costs'!$C$18:$C$70,0))/1000,CQ55*INDEX('Damage costs'!$Z$18:$Z$70,MATCH($B140,'Damage costs'!$C$18:$C$70,0))/1000),"")</f>
        <v/>
      </c>
      <c r="CR140" s="59" t="str">
        <f>IFERROR(IF(OR($C$144=FALSE,LEFT($B140,3)&lt;&gt;"NOX"),CR55*INDEX('Damage costs'!$V$18:$V$70,MATCH($B140,'Damage costs'!$C$18:$C$70,0))/1000,CR55*INDEX('Damage costs'!$Z$18:$Z$70,MATCH($B140,'Damage costs'!$C$18:$C$70,0))/1000),"")</f>
        <v/>
      </c>
      <c r="CS140" s="59" t="str">
        <f>IFERROR(IF(OR($C$144=FALSE,LEFT($B140,3)&lt;&gt;"NOX"),CS55*INDEX('Damage costs'!$V$18:$V$70,MATCH($B140,'Damage costs'!$C$18:$C$70,0))/1000,CS55*INDEX('Damage costs'!$Z$18:$Z$70,MATCH($B140,'Damage costs'!$C$18:$C$70,0))/1000),"")</f>
        <v/>
      </c>
      <c r="CT140" s="59" t="str">
        <f>IFERROR(IF(OR($C$144=FALSE,LEFT($B140,3)&lt;&gt;"NOX"),CT55*INDEX('Damage costs'!$V$18:$V$70,MATCH($B140,'Damage costs'!$C$18:$C$70,0))/1000,CT55*INDEX('Damage costs'!$Z$18:$Z$70,MATCH($B140,'Damage costs'!$C$18:$C$70,0))/1000),"")</f>
        <v/>
      </c>
      <c r="CU140" s="59" t="str">
        <f>IFERROR(IF(OR($C$144=FALSE,LEFT($B140,3)&lt;&gt;"NOX"),CU55*INDEX('Damage costs'!$V$18:$V$70,MATCH($B140,'Damage costs'!$C$18:$C$70,0))/1000,CU55*INDEX('Damage costs'!$Z$18:$Z$70,MATCH($B140,'Damage costs'!$C$18:$C$70,0))/1000),"")</f>
        <v/>
      </c>
      <c r="CV140" s="59" t="str">
        <f>IFERROR(IF(OR($C$144=FALSE,LEFT($B140,3)&lt;&gt;"NOX"),CV55*INDEX('Damage costs'!$V$18:$V$70,MATCH($B140,'Damage costs'!$C$18:$C$70,0))/1000,CV55*INDEX('Damage costs'!$Z$18:$Z$70,MATCH($B140,'Damage costs'!$C$18:$C$70,0))/1000),"")</f>
        <v/>
      </c>
      <c r="CW140" s="59" t="str">
        <f>IFERROR(IF(OR($C$144=FALSE,LEFT($B140,3)&lt;&gt;"NOX"),CW55*INDEX('Damage costs'!$V$18:$V$70,MATCH($B140,'Damage costs'!$C$18:$C$70,0))/1000,CW55*INDEX('Damage costs'!$Z$18:$Z$70,MATCH($B140,'Damage costs'!$C$18:$C$70,0))/1000),"")</f>
        <v/>
      </c>
      <c r="CX140" s="59" t="str">
        <f>IFERROR(IF(OR($C$144=FALSE,LEFT($B140,3)&lt;&gt;"NOX"),CX55*INDEX('Damage costs'!$V$18:$V$70,MATCH($B140,'Damage costs'!$C$18:$C$70,0))/1000,CX55*INDEX('Damage costs'!$Z$18:$Z$70,MATCH($B140,'Damage costs'!$C$18:$C$70,0))/1000),"")</f>
        <v/>
      </c>
      <c r="CY140" s="59" t="str">
        <f>IFERROR(IF(OR($C$144=FALSE,LEFT($B140,3)&lt;&gt;"NOX"),CY55*INDEX('Damage costs'!$V$18:$V$70,MATCH($B140,'Damage costs'!$C$18:$C$70,0))/1000,CY55*INDEX('Damage costs'!$Z$18:$Z$70,MATCH($B140,'Damage costs'!$C$18:$C$70,0))/1000),"")</f>
        <v/>
      </c>
      <c r="CZ140" s="391"/>
    </row>
    <row r="141" spans="2:104" x14ac:dyDescent="0.25">
      <c r="B141" s="406">
        <f t="shared" si="52"/>
        <v>0</v>
      </c>
      <c r="C141" s="9" t="s">
        <v>1117</v>
      </c>
      <c r="D141" s="59" t="str">
        <f>IFERROR(IF(OR($C$144=FALSE,LEFT($B141,3)&lt;&gt;"NOX"),D56*INDEX('Damage costs'!$V$18:$V$70,MATCH($B141,'Damage costs'!$C$18:$C$70,0))/1000,D56*INDEX('Damage costs'!$Z$18:$Z$70,MATCH($B141,'Damage costs'!$C$18:$C$70,0))/1000),"")</f>
        <v/>
      </c>
      <c r="E141" s="59" t="str">
        <f>IFERROR(IF(OR($C$144=FALSE,LEFT($B141,3)&lt;&gt;"NOX"),E56*INDEX('Damage costs'!$V$18:$V$70,MATCH($B141,'Damage costs'!$C$18:$C$70,0))/1000,E56*INDEX('Damage costs'!$Z$18:$Z$70,MATCH($B141,'Damage costs'!$C$18:$C$70,0))/1000),"")</f>
        <v/>
      </c>
      <c r="F141" s="59" t="str">
        <f>IFERROR(IF(OR($C$144=FALSE,LEFT($B141,3)&lt;&gt;"NOX"),F56*INDEX('Damage costs'!$V$18:$V$70,MATCH($B141,'Damage costs'!$C$18:$C$70,0))/1000,F56*INDEX('Damage costs'!$Z$18:$Z$70,MATCH($B141,'Damage costs'!$C$18:$C$70,0))/1000),"")</f>
        <v/>
      </c>
      <c r="G141" s="59" t="str">
        <f>IFERROR(IF(OR($C$144=FALSE,LEFT($B141,3)&lt;&gt;"NOX"),G56*INDEX('Damage costs'!$V$18:$V$70,MATCH($B141,'Damage costs'!$C$18:$C$70,0))/1000,G56*INDEX('Damage costs'!$Z$18:$Z$70,MATCH($B141,'Damage costs'!$C$18:$C$70,0))/1000),"")</f>
        <v/>
      </c>
      <c r="H141" s="59" t="str">
        <f>IFERROR(IF(OR($C$144=FALSE,LEFT($B141,3)&lt;&gt;"NOX"),H56*INDEX('Damage costs'!$V$18:$V$70,MATCH($B141,'Damage costs'!$C$18:$C$70,0))/1000,H56*INDEX('Damage costs'!$Z$18:$Z$70,MATCH($B141,'Damage costs'!$C$18:$C$70,0))/1000),"")</f>
        <v/>
      </c>
      <c r="I141" s="59" t="str">
        <f>IFERROR(IF(OR($C$144=FALSE,LEFT($B141,3)&lt;&gt;"NOX"),I56*INDEX('Damage costs'!$V$18:$V$70,MATCH($B141,'Damage costs'!$C$18:$C$70,0))/1000,I56*INDEX('Damage costs'!$Z$18:$Z$70,MATCH($B141,'Damage costs'!$C$18:$C$70,0))/1000),"")</f>
        <v/>
      </c>
      <c r="J141" s="59" t="str">
        <f>IFERROR(IF(OR($C$144=FALSE,LEFT($B141,3)&lt;&gt;"NOX"),J56*INDEX('Damage costs'!$V$18:$V$70,MATCH($B141,'Damage costs'!$C$18:$C$70,0))/1000,J56*INDEX('Damage costs'!$Z$18:$Z$70,MATCH($B141,'Damage costs'!$C$18:$C$70,0))/1000),"")</f>
        <v/>
      </c>
      <c r="K141" s="59" t="str">
        <f>IFERROR(IF(OR($C$144=FALSE,LEFT($B141,3)&lt;&gt;"NOX"),K56*INDEX('Damage costs'!$V$18:$V$70,MATCH($B141,'Damage costs'!$C$18:$C$70,0))/1000,K56*INDEX('Damage costs'!$Z$18:$Z$70,MATCH($B141,'Damage costs'!$C$18:$C$70,0))/1000),"")</f>
        <v/>
      </c>
      <c r="L141" s="59" t="str">
        <f>IFERROR(IF(OR($C$144=FALSE,LEFT($B141,3)&lt;&gt;"NOX"),L56*INDEX('Damage costs'!$V$18:$V$70,MATCH($B141,'Damage costs'!$C$18:$C$70,0))/1000,L56*INDEX('Damage costs'!$Z$18:$Z$70,MATCH($B141,'Damage costs'!$C$18:$C$70,0))/1000),"")</f>
        <v/>
      </c>
      <c r="M141" s="59" t="str">
        <f>IFERROR(IF(OR($C$144=FALSE,LEFT($B141,3)&lt;&gt;"NOX"),M56*INDEX('Damage costs'!$V$18:$V$70,MATCH($B141,'Damage costs'!$C$18:$C$70,0))/1000,M56*INDEX('Damage costs'!$Z$18:$Z$70,MATCH($B141,'Damage costs'!$C$18:$C$70,0))/1000),"")</f>
        <v/>
      </c>
      <c r="N141" s="59" t="str">
        <f>IFERROR(IF(OR($C$144=FALSE,LEFT($B141,3)&lt;&gt;"NOX"),N56*INDEX('Damage costs'!$V$18:$V$70,MATCH($B141,'Damage costs'!$C$18:$C$70,0))/1000,N56*INDEX('Damage costs'!$Z$18:$Z$70,MATCH($B141,'Damage costs'!$C$18:$C$70,0))/1000),"")</f>
        <v/>
      </c>
      <c r="O141" s="59" t="str">
        <f>IFERROR(IF(OR($C$144=FALSE,LEFT($B141,3)&lt;&gt;"NOX"),O56*INDEX('Damage costs'!$V$18:$V$70,MATCH($B141,'Damage costs'!$C$18:$C$70,0))/1000,O56*INDEX('Damage costs'!$Z$18:$Z$70,MATCH($B141,'Damage costs'!$C$18:$C$70,0))/1000),"")</f>
        <v/>
      </c>
      <c r="P141" s="59" t="str">
        <f>IFERROR(IF(OR($C$144=FALSE,LEFT($B141,3)&lt;&gt;"NOX"),P56*INDEX('Damage costs'!$V$18:$V$70,MATCH($B141,'Damage costs'!$C$18:$C$70,0))/1000,P56*INDEX('Damage costs'!$Z$18:$Z$70,MATCH($B141,'Damage costs'!$C$18:$C$70,0))/1000),"")</f>
        <v/>
      </c>
      <c r="Q141" s="59" t="str">
        <f>IFERROR(IF(OR($C$144=FALSE,LEFT($B141,3)&lt;&gt;"NOX"),Q56*INDEX('Damage costs'!$V$18:$V$70,MATCH($B141,'Damage costs'!$C$18:$C$70,0))/1000,Q56*INDEX('Damage costs'!$Z$18:$Z$70,MATCH($B141,'Damage costs'!$C$18:$C$70,0))/1000),"")</f>
        <v/>
      </c>
      <c r="R141" s="59" t="str">
        <f>IFERROR(IF(OR($C$144=FALSE,LEFT($B141,3)&lt;&gt;"NOX"),R56*INDEX('Damage costs'!$V$18:$V$70,MATCH($B141,'Damage costs'!$C$18:$C$70,0))/1000,R56*INDEX('Damage costs'!$Z$18:$Z$70,MATCH($B141,'Damage costs'!$C$18:$C$70,0))/1000),"")</f>
        <v/>
      </c>
      <c r="S141" s="59" t="str">
        <f>IFERROR(IF(OR($C$144=FALSE,LEFT($B141,3)&lt;&gt;"NOX"),S56*INDEX('Damage costs'!$V$18:$V$70,MATCH($B141,'Damage costs'!$C$18:$C$70,0))/1000,S56*INDEX('Damage costs'!$Z$18:$Z$70,MATCH($B141,'Damage costs'!$C$18:$C$70,0))/1000),"")</f>
        <v/>
      </c>
      <c r="T141" s="59" t="str">
        <f>IFERROR(IF(OR($C$144=FALSE,LEFT($B141,3)&lt;&gt;"NOX"),T56*INDEX('Damage costs'!$V$18:$V$70,MATCH($B141,'Damage costs'!$C$18:$C$70,0))/1000,T56*INDEX('Damage costs'!$Z$18:$Z$70,MATCH($B141,'Damage costs'!$C$18:$C$70,0))/1000),"")</f>
        <v/>
      </c>
      <c r="U141" s="59" t="str">
        <f>IFERROR(IF(OR($C$144=FALSE,LEFT($B141,3)&lt;&gt;"NOX"),U56*INDEX('Damage costs'!$V$18:$V$70,MATCH($B141,'Damage costs'!$C$18:$C$70,0))/1000,U56*INDEX('Damage costs'!$Z$18:$Z$70,MATCH($B141,'Damage costs'!$C$18:$C$70,0))/1000),"")</f>
        <v/>
      </c>
      <c r="V141" s="59" t="str">
        <f>IFERROR(IF(OR($C$144=FALSE,LEFT($B141,3)&lt;&gt;"NOX"),V56*INDEX('Damage costs'!$V$18:$V$70,MATCH($B141,'Damage costs'!$C$18:$C$70,0))/1000,V56*INDEX('Damage costs'!$Z$18:$Z$70,MATCH($B141,'Damage costs'!$C$18:$C$70,0))/1000),"")</f>
        <v/>
      </c>
      <c r="W141" s="59" t="str">
        <f>IFERROR(IF(OR($C$144=FALSE,LEFT($B141,3)&lt;&gt;"NOX"),W56*INDEX('Damage costs'!$V$18:$V$70,MATCH($B141,'Damage costs'!$C$18:$C$70,0))/1000,W56*INDEX('Damage costs'!$Z$18:$Z$70,MATCH($B141,'Damage costs'!$C$18:$C$70,0))/1000),"")</f>
        <v/>
      </c>
      <c r="X141" s="59" t="str">
        <f>IFERROR(IF(OR($C$144=FALSE,LEFT($B141,3)&lt;&gt;"NOX"),X56*INDEX('Damage costs'!$V$18:$V$70,MATCH($B141,'Damage costs'!$C$18:$C$70,0))/1000,X56*INDEX('Damage costs'!$Z$18:$Z$70,MATCH($B141,'Damage costs'!$C$18:$C$70,0))/1000),"")</f>
        <v/>
      </c>
      <c r="Y141" s="59" t="str">
        <f>IFERROR(IF(OR($C$144=FALSE,LEFT($B141,3)&lt;&gt;"NOX"),Y56*INDEX('Damage costs'!$V$18:$V$70,MATCH($B141,'Damage costs'!$C$18:$C$70,0))/1000,Y56*INDEX('Damage costs'!$Z$18:$Z$70,MATCH($B141,'Damage costs'!$C$18:$C$70,0))/1000),"")</f>
        <v/>
      </c>
      <c r="Z141" s="59" t="str">
        <f>IFERROR(IF(OR($C$144=FALSE,LEFT($B141,3)&lt;&gt;"NOX"),Z56*INDEX('Damage costs'!$V$18:$V$70,MATCH($B141,'Damage costs'!$C$18:$C$70,0))/1000,Z56*INDEX('Damage costs'!$Z$18:$Z$70,MATCH($B141,'Damage costs'!$C$18:$C$70,0))/1000),"")</f>
        <v/>
      </c>
      <c r="AA141" s="59" t="str">
        <f>IFERROR(IF(OR($C$144=FALSE,LEFT($B141,3)&lt;&gt;"NOX"),AA56*INDEX('Damage costs'!$V$18:$V$70,MATCH($B141,'Damage costs'!$C$18:$C$70,0))/1000,AA56*INDEX('Damage costs'!$Z$18:$Z$70,MATCH($B141,'Damage costs'!$C$18:$C$70,0))/1000),"")</f>
        <v/>
      </c>
      <c r="AB141" s="59" t="str">
        <f>IFERROR(IF(OR($C$144=FALSE,LEFT($B141,3)&lt;&gt;"NOX"),AB56*INDEX('Damage costs'!$V$18:$V$70,MATCH($B141,'Damage costs'!$C$18:$C$70,0))/1000,AB56*INDEX('Damage costs'!$Z$18:$Z$70,MATCH($B141,'Damage costs'!$C$18:$C$70,0))/1000),"")</f>
        <v/>
      </c>
      <c r="AC141" s="59" t="str">
        <f>IFERROR(IF(OR($C$144=FALSE,LEFT($B141,3)&lt;&gt;"NOX"),AC56*INDEX('Damage costs'!$V$18:$V$70,MATCH($B141,'Damage costs'!$C$18:$C$70,0))/1000,AC56*INDEX('Damage costs'!$Z$18:$Z$70,MATCH($B141,'Damage costs'!$C$18:$C$70,0))/1000),"")</f>
        <v/>
      </c>
      <c r="AD141" s="59" t="str">
        <f>IFERROR(IF(OR($C$144=FALSE,LEFT($B141,3)&lt;&gt;"NOX"),AD56*INDEX('Damage costs'!$V$18:$V$70,MATCH($B141,'Damage costs'!$C$18:$C$70,0))/1000,AD56*INDEX('Damage costs'!$Z$18:$Z$70,MATCH($B141,'Damage costs'!$C$18:$C$70,0))/1000),"")</f>
        <v/>
      </c>
      <c r="AE141" s="59" t="str">
        <f>IFERROR(IF(OR($C$144=FALSE,LEFT($B141,3)&lt;&gt;"NOX"),AE56*INDEX('Damage costs'!$V$18:$V$70,MATCH($B141,'Damage costs'!$C$18:$C$70,0))/1000,AE56*INDEX('Damage costs'!$Z$18:$Z$70,MATCH($B141,'Damage costs'!$C$18:$C$70,0))/1000),"")</f>
        <v/>
      </c>
      <c r="AF141" s="59" t="str">
        <f>IFERROR(IF(OR($C$144=FALSE,LEFT($B141,3)&lt;&gt;"NOX"),AF56*INDEX('Damage costs'!$V$18:$V$70,MATCH($B141,'Damage costs'!$C$18:$C$70,0))/1000,AF56*INDEX('Damage costs'!$Z$18:$Z$70,MATCH($B141,'Damage costs'!$C$18:$C$70,0))/1000),"")</f>
        <v/>
      </c>
      <c r="AG141" s="59" t="str">
        <f>IFERROR(IF(OR($C$144=FALSE,LEFT($B141,3)&lt;&gt;"NOX"),AG56*INDEX('Damage costs'!$V$18:$V$70,MATCH($B141,'Damage costs'!$C$18:$C$70,0))/1000,AG56*INDEX('Damage costs'!$Z$18:$Z$70,MATCH($B141,'Damage costs'!$C$18:$C$70,0))/1000),"")</f>
        <v/>
      </c>
      <c r="AH141" s="59" t="str">
        <f>IFERROR(IF(OR($C$144=FALSE,LEFT($B141,3)&lt;&gt;"NOX"),AH56*INDEX('Damage costs'!$V$18:$V$70,MATCH($B141,'Damage costs'!$C$18:$C$70,0))/1000,AH56*INDEX('Damage costs'!$Z$18:$Z$70,MATCH($B141,'Damage costs'!$C$18:$C$70,0))/1000),"")</f>
        <v/>
      </c>
      <c r="AI141" s="59" t="str">
        <f>IFERROR(IF(OR($C$144=FALSE,LEFT($B141,3)&lt;&gt;"NOX"),AI56*INDEX('Damage costs'!$V$18:$V$70,MATCH($B141,'Damage costs'!$C$18:$C$70,0))/1000,AI56*INDEX('Damage costs'!$Z$18:$Z$70,MATCH($B141,'Damage costs'!$C$18:$C$70,0))/1000),"")</f>
        <v/>
      </c>
      <c r="AJ141" s="59" t="str">
        <f>IFERROR(IF(OR($C$144=FALSE,LEFT($B141,3)&lt;&gt;"NOX"),AJ56*INDEX('Damage costs'!$V$18:$V$70,MATCH($B141,'Damage costs'!$C$18:$C$70,0))/1000,AJ56*INDEX('Damage costs'!$Z$18:$Z$70,MATCH($B141,'Damage costs'!$C$18:$C$70,0))/1000),"")</f>
        <v/>
      </c>
      <c r="AK141" s="59" t="str">
        <f>IFERROR(IF(OR($C$144=FALSE,LEFT($B141,3)&lt;&gt;"NOX"),AK56*INDEX('Damage costs'!$V$18:$V$70,MATCH($B141,'Damage costs'!$C$18:$C$70,0))/1000,AK56*INDEX('Damage costs'!$Z$18:$Z$70,MATCH($B141,'Damage costs'!$C$18:$C$70,0))/1000),"")</f>
        <v/>
      </c>
      <c r="AL141" s="59" t="str">
        <f>IFERROR(IF(OR($C$144=FALSE,LEFT($B141,3)&lt;&gt;"NOX"),AL56*INDEX('Damage costs'!$V$18:$V$70,MATCH($B141,'Damage costs'!$C$18:$C$70,0))/1000,AL56*INDEX('Damage costs'!$Z$18:$Z$70,MATCH($B141,'Damage costs'!$C$18:$C$70,0))/1000),"")</f>
        <v/>
      </c>
      <c r="AM141" s="59" t="str">
        <f>IFERROR(IF(OR($C$144=FALSE,LEFT($B141,3)&lt;&gt;"NOX"),AM56*INDEX('Damage costs'!$V$18:$V$70,MATCH($B141,'Damage costs'!$C$18:$C$70,0))/1000,AM56*INDEX('Damage costs'!$Z$18:$Z$70,MATCH($B141,'Damage costs'!$C$18:$C$70,0))/1000),"")</f>
        <v/>
      </c>
      <c r="AN141" s="59" t="str">
        <f>IFERROR(IF(OR($C$144=FALSE,LEFT($B141,3)&lt;&gt;"NOX"),AN56*INDEX('Damage costs'!$V$18:$V$70,MATCH($B141,'Damage costs'!$C$18:$C$70,0))/1000,AN56*INDEX('Damage costs'!$Z$18:$Z$70,MATCH($B141,'Damage costs'!$C$18:$C$70,0))/1000),"")</f>
        <v/>
      </c>
      <c r="AO141" s="59" t="str">
        <f>IFERROR(IF(OR($C$144=FALSE,LEFT($B141,3)&lt;&gt;"NOX"),AO56*INDEX('Damage costs'!$V$18:$V$70,MATCH($B141,'Damage costs'!$C$18:$C$70,0))/1000,AO56*INDEX('Damage costs'!$Z$18:$Z$70,MATCH($B141,'Damage costs'!$C$18:$C$70,0))/1000),"")</f>
        <v/>
      </c>
      <c r="AP141" s="59" t="str">
        <f>IFERROR(IF(OR($C$144=FALSE,LEFT($B141,3)&lt;&gt;"NOX"),AP56*INDEX('Damage costs'!$V$18:$V$70,MATCH($B141,'Damage costs'!$C$18:$C$70,0))/1000,AP56*INDEX('Damage costs'!$Z$18:$Z$70,MATCH($B141,'Damage costs'!$C$18:$C$70,0))/1000),"")</f>
        <v/>
      </c>
      <c r="AQ141" s="59" t="str">
        <f>IFERROR(IF(OR($C$144=FALSE,LEFT($B141,3)&lt;&gt;"NOX"),AQ56*INDEX('Damage costs'!$V$18:$V$70,MATCH($B141,'Damage costs'!$C$18:$C$70,0))/1000,AQ56*INDEX('Damage costs'!$Z$18:$Z$70,MATCH($B141,'Damage costs'!$C$18:$C$70,0))/1000),"")</f>
        <v/>
      </c>
      <c r="AR141" s="59" t="str">
        <f>IFERROR(IF(OR($C$144=FALSE,LEFT($B141,3)&lt;&gt;"NOX"),AR56*INDEX('Damage costs'!$V$18:$V$70,MATCH($B141,'Damage costs'!$C$18:$C$70,0))/1000,AR56*INDEX('Damage costs'!$Z$18:$Z$70,MATCH($B141,'Damage costs'!$C$18:$C$70,0))/1000),"")</f>
        <v/>
      </c>
      <c r="AS141" s="59" t="str">
        <f>IFERROR(IF(OR($C$144=FALSE,LEFT($B141,3)&lt;&gt;"NOX"),AS56*INDEX('Damage costs'!$V$18:$V$70,MATCH($B141,'Damage costs'!$C$18:$C$70,0))/1000,AS56*INDEX('Damage costs'!$Z$18:$Z$70,MATCH($B141,'Damage costs'!$C$18:$C$70,0))/1000),"")</f>
        <v/>
      </c>
      <c r="AT141" s="59" t="str">
        <f>IFERROR(IF(OR($C$144=FALSE,LEFT($B141,3)&lt;&gt;"NOX"),AT56*INDEX('Damage costs'!$V$18:$V$70,MATCH($B141,'Damage costs'!$C$18:$C$70,0))/1000,AT56*INDEX('Damage costs'!$Z$18:$Z$70,MATCH($B141,'Damage costs'!$C$18:$C$70,0))/1000),"")</f>
        <v/>
      </c>
      <c r="AU141" s="59" t="str">
        <f>IFERROR(IF(OR($C$144=FALSE,LEFT($B141,3)&lt;&gt;"NOX"),AU56*INDEX('Damage costs'!$V$18:$V$70,MATCH($B141,'Damage costs'!$C$18:$C$70,0))/1000,AU56*INDEX('Damage costs'!$Z$18:$Z$70,MATCH($B141,'Damage costs'!$C$18:$C$70,0))/1000),"")</f>
        <v/>
      </c>
      <c r="AV141" s="59" t="str">
        <f>IFERROR(IF(OR($C$144=FALSE,LEFT($B141,3)&lt;&gt;"NOX"),AV56*INDEX('Damage costs'!$V$18:$V$70,MATCH($B141,'Damage costs'!$C$18:$C$70,0))/1000,AV56*INDEX('Damage costs'!$Z$18:$Z$70,MATCH($B141,'Damage costs'!$C$18:$C$70,0))/1000),"")</f>
        <v/>
      </c>
      <c r="AW141" s="59" t="str">
        <f>IFERROR(IF(OR($C$144=FALSE,LEFT($B141,3)&lt;&gt;"NOX"),AW56*INDEX('Damage costs'!$V$18:$V$70,MATCH($B141,'Damage costs'!$C$18:$C$70,0))/1000,AW56*INDEX('Damage costs'!$Z$18:$Z$70,MATCH($B141,'Damage costs'!$C$18:$C$70,0))/1000),"")</f>
        <v/>
      </c>
      <c r="AX141" s="59" t="str">
        <f>IFERROR(IF(OR($C$144=FALSE,LEFT($B141,3)&lt;&gt;"NOX"),AX56*INDEX('Damage costs'!$V$18:$V$70,MATCH($B141,'Damage costs'!$C$18:$C$70,0))/1000,AX56*INDEX('Damage costs'!$Z$18:$Z$70,MATCH($B141,'Damage costs'!$C$18:$C$70,0))/1000),"")</f>
        <v/>
      </c>
      <c r="AY141" s="59" t="str">
        <f>IFERROR(IF(OR($C$144=FALSE,LEFT($B141,3)&lt;&gt;"NOX"),AY56*INDEX('Damage costs'!$V$18:$V$70,MATCH($B141,'Damage costs'!$C$18:$C$70,0))/1000,AY56*INDEX('Damage costs'!$Z$18:$Z$70,MATCH($B141,'Damage costs'!$C$18:$C$70,0))/1000),"")</f>
        <v/>
      </c>
      <c r="AZ141" s="59" t="str">
        <f>IFERROR(IF(OR($C$144=FALSE,LEFT($B141,3)&lt;&gt;"NOX"),AZ56*INDEX('Damage costs'!$V$18:$V$70,MATCH($B141,'Damage costs'!$C$18:$C$70,0))/1000,AZ56*INDEX('Damage costs'!$Z$18:$Z$70,MATCH($B141,'Damage costs'!$C$18:$C$70,0))/1000),"")</f>
        <v/>
      </c>
      <c r="BA141" s="59" t="str">
        <f>IFERROR(IF(OR($C$144=FALSE,LEFT($B141,3)&lt;&gt;"NOX"),BA56*INDEX('Damage costs'!$V$18:$V$70,MATCH($B141,'Damage costs'!$C$18:$C$70,0))/1000,BA56*INDEX('Damage costs'!$Z$18:$Z$70,MATCH($B141,'Damage costs'!$C$18:$C$70,0))/1000),"")</f>
        <v/>
      </c>
      <c r="BB141" s="59" t="str">
        <f>IFERROR(IF(OR($C$144=FALSE,LEFT($B141,3)&lt;&gt;"NOX"),BB56*INDEX('Damage costs'!$V$18:$V$70,MATCH($B141,'Damage costs'!$C$18:$C$70,0))/1000,BB56*INDEX('Damage costs'!$Z$18:$Z$70,MATCH($B141,'Damage costs'!$C$18:$C$70,0))/1000),"")</f>
        <v/>
      </c>
      <c r="BC141" s="59" t="str">
        <f>IFERROR(IF(OR($C$144=FALSE,LEFT($B141,3)&lt;&gt;"NOX"),BC56*INDEX('Damage costs'!$V$18:$V$70,MATCH($B141,'Damage costs'!$C$18:$C$70,0))/1000,BC56*INDEX('Damage costs'!$Z$18:$Z$70,MATCH($B141,'Damage costs'!$C$18:$C$70,0))/1000),"")</f>
        <v/>
      </c>
      <c r="BD141" s="59" t="str">
        <f>IFERROR(IF(OR($C$144=FALSE,LEFT($B141,3)&lt;&gt;"NOX"),BD56*INDEX('Damage costs'!$V$18:$V$70,MATCH($B141,'Damage costs'!$C$18:$C$70,0))/1000,BD56*INDEX('Damage costs'!$Z$18:$Z$70,MATCH($B141,'Damage costs'!$C$18:$C$70,0))/1000),"")</f>
        <v/>
      </c>
      <c r="BE141" s="59" t="str">
        <f>IFERROR(IF(OR($C$144=FALSE,LEFT($B141,3)&lt;&gt;"NOX"),BE56*INDEX('Damage costs'!$V$18:$V$70,MATCH($B141,'Damage costs'!$C$18:$C$70,0))/1000,BE56*INDEX('Damage costs'!$Z$18:$Z$70,MATCH($B141,'Damage costs'!$C$18:$C$70,0))/1000),"")</f>
        <v/>
      </c>
      <c r="BF141" s="59" t="str">
        <f>IFERROR(IF(OR($C$144=FALSE,LEFT($B141,3)&lt;&gt;"NOX"),BF56*INDEX('Damage costs'!$V$18:$V$70,MATCH($B141,'Damage costs'!$C$18:$C$70,0))/1000,BF56*INDEX('Damage costs'!$Z$18:$Z$70,MATCH($B141,'Damage costs'!$C$18:$C$70,0))/1000),"")</f>
        <v/>
      </c>
      <c r="BG141" s="59" t="str">
        <f>IFERROR(IF(OR($C$144=FALSE,LEFT($B141,3)&lt;&gt;"NOX"),BG56*INDEX('Damage costs'!$V$18:$V$70,MATCH($B141,'Damage costs'!$C$18:$C$70,0))/1000,BG56*INDEX('Damage costs'!$Z$18:$Z$70,MATCH($B141,'Damage costs'!$C$18:$C$70,0))/1000),"")</f>
        <v/>
      </c>
      <c r="BH141" s="59" t="str">
        <f>IFERROR(IF(OR($C$144=FALSE,LEFT($B141,3)&lt;&gt;"NOX"),BH56*INDEX('Damage costs'!$V$18:$V$70,MATCH($B141,'Damage costs'!$C$18:$C$70,0))/1000,BH56*INDEX('Damage costs'!$Z$18:$Z$70,MATCH($B141,'Damage costs'!$C$18:$C$70,0))/1000),"")</f>
        <v/>
      </c>
      <c r="BI141" s="59" t="str">
        <f>IFERROR(IF(OR($C$144=FALSE,LEFT($B141,3)&lt;&gt;"NOX"),BI56*INDEX('Damage costs'!$V$18:$V$70,MATCH($B141,'Damage costs'!$C$18:$C$70,0))/1000,BI56*INDEX('Damage costs'!$Z$18:$Z$70,MATCH($B141,'Damage costs'!$C$18:$C$70,0))/1000),"")</f>
        <v/>
      </c>
      <c r="BJ141" s="59" t="str">
        <f>IFERROR(IF(OR($C$144=FALSE,LEFT($B141,3)&lt;&gt;"NOX"),BJ56*INDEX('Damage costs'!$V$18:$V$70,MATCH($B141,'Damage costs'!$C$18:$C$70,0))/1000,BJ56*INDEX('Damage costs'!$Z$18:$Z$70,MATCH($B141,'Damage costs'!$C$18:$C$70,0))/1000),"")</f>
        <v/>
      </c>
      <c r="BK141" s="59" t="str">
        <f>IFERROR(IF(OR($C$144=FALSE,LEFT($B141,3)&lt;&gt;"NOX"),BK56*INDEX('Damage costs'!$V$18:$V$70,MATCH($B141,'Damage costs'!$C$18:$C$70,0))/1000,BK56*INDEX('Damage costs'!$Z$18:$Z$70,MATCH($B141,'Damage costs'!$C$18:$C$70,0))/1000),"")</f>
        <v/>
      </c>
      <c r="BL141" s="59" t="str">
        <f>IFERROR(IF(OR($C$144=FALSE,LEFT($B141,3)&lt;&gt;"NOX"),BL56*INDEX('Damage costs'!$V$18:$V$70,MATCH($B141,'Damage costs'!$C$18:$C$70,0))/1000,BL56*INDEX('Damage costs'!$Z$18:$Z$70,MATCH($B141,'Damage costs'!$C$18:$C$70,0))/1000),"")</f>
        <v/>
      </c>
      <c r="BM141" s="59" t="str">
        <f>IFERROR(IF(OR($C$144=FALSE,LEFT($B141,3)&lt;&gt;"NOX"),BM56*INDEX('Damage costs'!$V$18:$V$70,MATCH($B141,'Damage costs'!$C$18:$C$70,0))/1000,BM56*INDEX('Damage costs'!$Z$18:$Z$70,MATCH($B141,'Damage costs'!$C$18:$C$70,0))/1000),"")</f>
        <v/>
      </c>
      <c r="BN141" s="59" t="str">
        <f>IFERROR(IF(OR($C$144=FALSE,LEFT($B141,3)&lt;&gt;"NOX"),BN56*INDEX('Damage costs'!$V$18:$V$70,MATCH($B141,'Damage costs'!$C$18:$C$70,0))/1000,BN56*INDEX('Damage costs'!$Z$18:$Z$70,MATCH($B141,'Damage costs'!$C$18:$C$70,0))/1000),"")</f>
        <v/>
      </c>
      <c r="BO141" s="59" t="str">
        <f>IFERROR(IF(OR($C$144=FALSE,LEFT($B141,3)&lt;&gt;"NOX"),BO56*INDEX('Damage costs'!$V$18:$V$70,MATCH($B141,'Damage costs'!$C$18:$C$70,0))/1000,BO56*INDEX('Damage costs'!$Z$18:$Z$70,MATCH($B141,'Damage costs'!$C$18:$C$70,0))/1000),"")</f>
        <v/>
      </c>
      <c r="BP141" s="59" t="str">
        <f>IFERROR(IF(OR($C$144=FALSE,LEFT($B141,3)&lt;&gt;"NOX"),BP56*INDEX('Damage costs'!$V$18:$V$70,MATCH($B141,'Damage costs'!$C$18:$C$70,0))/1000,BP56*INDEX('Damage costs'!$Z$18:$Z$70,MATCH($B141,'Damage costs'!$C$18:$C$70,0))/1000),"")</f>
        <v/>
      </c>
      <c r="BQ141" s="59" t="str">
        <f>IFERROR(IF(OR($C$144=FALSE,LEFT($B141,3)&lt;&gt;"NOX"),BQ56*INDEX('Damage costs'!$V$18:$V$70,MATCH($B141,'Damage costs'!$C$18:$C$70,0))/1000,BQ56*INDEX('Damage costs'!$Z$18:$Z$70,MATCH($B141,'Damage costs'!$C$18:$C$70,0))/1000),"")</f>
        <v/>
      </c>
      <c r="BR141" s="59" t="str">
        <f>IFERROR(IF(OR($C$144=FALSE,LEFT($B141,3)&lt;&gt;"NOX"),BR56*INDEX('Damage costs'!$V$18:$V$70,MATCH($B141,'Damage costs'!$C$18:$C$70,0))/1000,BR56*INDEX('Damage costs'!$Z$18:$Z$70,MATCH($B141,'Damage costs'!$C$18:$C$70,0))/1000),"")</f>
        <v/>
      </c>
      <c r="BS141" s="59" t="str">
        <f>IFERROR(IF(OR($C$144=FALSE,LEFT($B141,3)&lt;&gt;"NOX"),BS56*INDEX('Damage costs'!$V$18:$V$70,MATCH($B141,'Damage costs'!$C$18:$C$70,0))/1000,BS56*INDEX('Damage costs'!$Z$18:$Z$70,MATCH($B141,'Damage costs'!$C$18:$C$70,0))/1000),"")</f>
        <v/>
      </c>
      <c r="BT141" s="59" t="str">
        <f>IFERROR(IF(OR($C$144=FALSE,LEFT($B141,3)&lt;&gt;"NOX"),BT56*INDEX('Damage costs'!$V$18:$V$70,MATCH($B141,'Damage costs'!$C$18:$C$70,0))/1000,BT56*INDEX('Damage costs'!$Z$18:$Z$70,MATCH($B141,'Damage costs'!$C$18:$C$70,0))/1000),"")</f>
        <v/>
      </c>
      <c r="BU141" s="59" t="str">
        <f>IFERROR(IF(OR($C$144=FALSE,LEFT($B141,3)&lt;&gt;"NOX"),BU56*INDEX('Damage costs'!$V$18:$V$70,MATCH($B141,'Damage costs'!$C$18:$C$70,0))/1000,BU56*INDEX('Damage costs'!$Z$18:$Z$70,MATCH($B141,'Damage costs'!$C$18:$C$70,0))/1000),"")</f>
        <v/>
      </c>
      <c r="BV141" s="59" t="str">
        <f>IFERROR(IF(OR($C$144=FALSE,LEFT($B141,3)&lt;&gt;"NOX"),BV56*INDEX('Damage costs'!$V$18:$V$70,MATCH($B141,'Damage costs'!$C$18:$C$70,0))/1000,BV56*INDEX('Damage costs'!$Z$18:$Z$70,MATCH($B141,'Damage costs'!$C$18:$C$70,0))/1000),"")</f>
        <v/>
      </c>
      <c r="BW141" s="59" t="str">
        <f>IFERROR(IF(OR($C$144=FALSE,LEFT($B141,3)&lt;&gt;"NOX"),BW56*INDEX('Damage costs'!$V$18:$V$70,MATCH($B141,'Damage costs'!$C$18:$C$70,0))/1000,BW56*INDEX('Damage costs'!$Z$18:$Z$70,MATCH($B141,'Damage costs'!$C$18:$C$70,0))/1000),"")</f>
        <v/>
      </c>
      <c r="BX141" s="59" t="str">
        <f>IFERROR(IF(OR($C$144=FALSE,LEFT($B141,3)&lt;&gt;"NOX"),BX56*INDEX('Damage costs'!$V$18:$V$70,MATCH($B141,'Damage costs'!$C$18:$C$70,0))/1000,BX56*INDEX('Damage costs'!$Z$18:$Z$70,MATCH($B141,'Damage costs'!$C$18:$C$70,0))/1000),"")</f>
        <v/>
      </c>
      <c r="BY141" s="59" t="str">
        <f>IFERROR(IF(OR($C$144=FALSE,LEFT($B141,3)&lt;&gt;"NOX"),BY56*INDEX('Damage costs'!$V$18:$V$70,MATCH($B141,'Damage costs'!$C$18:$C$70,0))/1000,BY56*INDEX('Damage costs'!$Z$18:$Z$70,MATCH($B141,'Damage costs'!$C$18:$C$70,0))/1000),"")</f>
        <v/>
      </c>
      <c r="BZ141" s="59" t="str">
        <f>IFERROR(IF(OR($C$144=FALSE,LEFT($B141,3)&lt;&gt;"NOX"),BZ56*INDEX('Damage costs'!$V$18:$V$70,MATCH($B141,'Damage costs'!$C$18:$C$70,0))/1000,BZ56*INDEX('Damage costs'!$Z$18:$Z$70,MATCH($B141,'Damage costs'!$C$18:$C$70,0))/1000),"")</f>
        <v/>
      </c>
      <c r="CA141" s="59" t="str">
        <f>IFERROR(IF(OR($C$144=FALSE,LEFT($B141,3)&lt;&gt;"NOX"),CA56*INDEX('Damage costs'!$V$18:$V$70,MATCH($B141,'Damage costs'!$C$18:$C$70,0))/1000,CA56*INDEX('Damage costs'!$Z$18:$Z$70,MATCH($B141,'Damage costs'!$C$18:$C$70,0))/1000),"")</f>
        <v/>
      </c>
      <c r="CB141" s="59" t="str">
        <f>IFERROR(IF(OR($C$144=FALSE,LEFT($B141,3)&lt;&gt;"NOX"),CB56*INDEX('Damage costs'!$V$18:$V$70,MATCH($B141,'Damage costs'!$C$18:$C$70,0))/1000,CB56*INDEX('Damage costs'!$Z$18:$Z$70,MATCH($B141,'Damage costs'!$C$18:$C$70,0))/1000),"")</f>
        <v/>
      </c>
      <c r="CC141" s="59" t="str">
        <f>IFERROR(IF(OR($C$144=FALSE,LEFT($B141,3)&lt;&gt;"NOX"),CC56*INDEX('Damage costs'!$V$18:$V$70,MATCH($B141,'Damage costs'!$C$18:$C$70,0))/1000,CC56*INDEX('Damage costs'!$Z$18:$Z$70,MATCH($B141,'Damage costs'!$C$18:$C$70,0))/1000),"")</f>
        <v/>
      </c>
      <c r="CD141" s="59" t="str">
        <f>IFERROR(IF(OR($C$144=FALSE,LEFT($B141,3)&lt;&gt;"NOX"),CD56*INDEX('Damage costs'!$V$18:$V$70,MATCH($B141,'Damage costs'!$C$18:$C$70,0))/1000,CD56*INDEX('Damage costs'!$Z$18:$Z$70,MATCH($B141,'Damage costs'!$C$18:$C$70,0))/1000),"")</f>
        <v/>
      </c>
      <c r="CE141" s="59" t="str">
        <f>IFERROR(IF(OR($C$144=FALSE,LEFT($B141,3)&lt;&gt;"NOX"),CE56*INDEX('Damage costs'!$V$18:$V$70,MATCH($B141,'Damage costs'!$C$18:$C$70,0))/1000,CE56*INDEX('Damage costs'!$Z$18:$Z$70,MATCH($B141,'Damage costs'!$C$18:$C$70,0))/1000),"")</f>
        <v/>
      </c>
      <c r="CF141" s="59" t="str">
        <f>IFERROR(IF(OR($C$144=FALSE,LEFT($B141,3)&lt;&gt;"NOX"),CF56*INDEX('Damage costs'!$V$18:$V$70,MATCH($B141,'Damage costs'!$C$18:$C$70,0))/1000,CF56*INDEX('Damage costs'!$Z$18:$Z$70,MATCH($B141,'Damage costs'!$C$18:$C$70,0))/1000),"")</f>
        <v/>
      </c>
      <c r="CG141" s="59" t="str">
        <f>IFERROR(IF(OR($C$144=FALSE,LEFT($B141,3)&lt;&gt;"NOX"),CG56*INDEX('Damage costs'!$V$18:$V$70,MATCH($B141,'Damage costs'!$C$18:$C$70,0))/1000,CG56*INDEX('Damage costs'!$Z$18:$Z$70,MATCH($B141,'Damage costs'!$C$18:$C$70,0))/1000),"")</f>
        <v/>
      </c>
      <c r="CH141" s="59" t="str">
        <f>IFERROR(IF(OR($C$144=FALSE,LEFT($B141,3)&lt;&gt;"NOX"),CH56*INDEX('Damage costs'!$V$18:$V$70,MATCH($B141,'Damage costs'!$C$18:$C$70,0))/1000,CH56*INDEX('Damage costs'!$Z$18:$Z$70,MATCH($B141,'Damage costs'!$C$18:$C$70,0))/1000),"")</f>
        <v/>
      </c>
      <c r="CI141" s="59" t="str">
        <f>IFERROR(IF(OR($C$144=FALSE,LEFT($B141,3)&lt;&gt;"NOX"),CI56*INDEX('Damage costs'!$V$18:$V$70,MATCH($B141,'Damage costs'!$C$18:$C$70,0))/1000,CI56*INDEX('Damage costs'!$Z$18:$Z$70,MATCH($B141,'Damage costs'!$C$18:$C$70,0))/1000),"")</f>
        <v/>
      </c>
      <c r="CJ141" s="59" t="str">
        <f>IFERROR(IF(OR($C$144=FALSE,LEFT($B141,3)&lt;&gt;"NOX"),CJ56*INDEX('Damage costs'!$V$18:$V$70,MATCH($B141,'Damage costs'!$C$18:$C$70,0))/1000,CJ56*INDEX('Damage costs'!$Z$18:$Z$70,MATCH($B141,'Damage costs'!$C$18:$C$70,0))/1000),"")</f>
        <v/>
      </c>
      <c r="CK141" s="59" t="str">
        <f>IFERROR(IF(OR($C$144=FALSE,LEFT($B141,3)&lt;&gt;"NOX"),CK56*INDEX('Damage costs'!$V$18:$V$70,MATCH($B141,'Damage costs'!$C$18:$C$70,0))/1000,CK56*INDEX('Damage costs'!$Z$18:$Z$70,MATCH($B141,'Damage costs'!$C$18:$C$70,0))/1000),"")</f>
        <v/>
      </c>
      <c r="CL141" s="59" t="str">
        <f>IFERROR(IF(OR($C$144=FALSE,LEFT($B141,3)&lt;&gt;"NOX"),CL56*INDEX('Damage costs'!$V$18:$V$70,MATCH($B141,'Damage costs'!$C$18:$C$70,0))/1000,CL56*INDEX('Damage costs'!$Z$18:$Z$70,MATCH($B141,'Damage costs'!$C$18:$C$70,0))/1000),"")</f>
        <v/>
      </c>
      <c r="CM141" s="59" t="str">
        <f>IFERROR(IF(OR($C$144=FALSE,LEFT($B141,3)&lt;&gt;"NOX"),CM56*INDEX('Damage costs'!$V$18:$V$70,MATCH($B141,'Damage costs'!$C$18:$C$70,0))/1000,CM56*INDEX('Damage costs'!$Z$18:$Z$70,MATCH($B141,'Damage costs'!$C$18:$C$70,0))/1000),"")</f>
        <v/>
      </c>
      <c r="CN141" s="59" t="str">
        <f>IFERROR(IF(OR($C$144=FALSE,LEFT($B141,3)&lt;&gt;"NOX"),CN56*INDEX('Damage costs'!$V$18:$V$70,MATCH($B141,'Damage costs'!$C$18:$C$70,0))/1000,CN56*INDEX('Damage costs'!$Z$18:$Z$70,MATCH($B141,'Damage costs'!$C$18:$C$70,0))/1000),"")</f>
        <v/>
      </c>
      <c r="CO141" s="59" t="str">
        <f>IFERROR(IF(OR($C$144=FALSE,LEFT($B141,3)&lt;&gt;"NOX"),CO56*INDEX('Damage costs'!$V$18:$V$70,MATCH($B141,'Damage costs'!$C$18:$C$70,0))/1000,CO56*INDEX('Damage costs'!$Z$18:$Z$70,MATCH($B141,'Damage costs'!$C$18:$C$70,0))/1000),"")</f>
        <v/>
      </c>
      <c r="CP141" s="59" t="str">
        <f>IFERROR(IF(OR($C$144=FALSE,LEFT($B141,3)&lt;&gt;"NOX"),CP56*INDEX('Damage costs'!$V$18:$V$70,MATCH($B141,'Damage costs'!$C$18:$C$70,0))/1000,CP56*INDEX('Damage costs'!$Z$18:$Z$70,MATCH($B141,'Damage costs'!$C$18:$C$70,0))/1000),"")</f>
        <v/>
      </c>
      <c r="CQ141" s="59" t="str">
        <f>IFERROR(IF(OR($C$144=FALSE,LEFT($B141,3)&lt;&gt;"NOX"),CQ56*INDEX('Damage costs'!$V$18:$V$70,MATCH($B141,'Damage costs'!$C$18:$C$70,0))/1000,CQ56*INDEX('Damage costs'!$Z$18:$Z$70,MATCH($B141,'Damage costs'!$C$18:$C$70,0))/1000),"")</f>
        <v/>
      </c>
      <c r="CR141" s="59" t="str">
        <f>IFERROR(IF(OR($C$144=FALSE,LEFT($B141,3)&lt;&gt;"NOX"),CR56*INDEX('Damage costs'!$V$18:$V$70,MATCH($B141,'Damage costs'!$C$18:$C$70,0))/1000,CR56*INDEX('Damage costs'!$Z$18:$Z$70,MATCH($B141,'Damage costs'!$C$18:$C$70,0))/1000),"")</f>
        <v/>
      </c>
      <c r="CS141" s="59" t="str">
        <f>IFERROR(IF(OR($C$144=FALSE,LEFT($B141,3)&lt;&gt;"NOX"),CS56*INDEX('Damage costs'!$V$18:$V$70,MATCH($B141,'Damage costs'!$C$18:$C$70,0))/1000,CS56*INDEX('Damage costs'!$Z$18:$Z$70,MATCH($B141,'Damage costs'!$C$18:$C$70,0))/1000),"")</f>
        <v/>
      </c>
      <c r="CT141" s="59" t="str">
        <f>IFERROR(IF(OR($C$144=FALSE,LEFT($B141,3)&lt;&gt;"NOX"),CT56*INDEX('Damage costs'!$V$18:$V$70,MATCH($B141,'Damage costs'!$C$18:$C$70,0))/1000,CT56*INDEX('Damage costs'!$Z$18:$Z$70,MATCH($B141,'Damage costs'!$C$18:$C$70,0))/1000),"")</f>
        <v/>
      </c>
      <c r="CU141" s="59" t="str">
        <f>IFERROR(IF(OR($C$144=FALSE,LEFT($B141,3)&lt;&gt;"NOX"),CU56*INDEX('Damage costs'!$V$18:$V$70,MATCH($B141,'Damage costs'!$C$18:$C$70,0))/1000,CU56*INDEX('Damage costs'!$Z$18:$Z$70,MATCH($B141,'Damage costs'!$C$18:$C$70,0))/1000),"")</f>
        <v/>
      </c>
      <c r="CV141" s="59" t="str">
        <f>IFERROR(IF(OR($C$144=FALSE,LEFT($B141,3)&lt;&gt;"NOX"),CV56*INDEX('Damage costs'!$V$18:$V$70,MATCH($B141,'Damage costs'!$C$18:$C$70,0))/1000,CV56*INDEX('Damage costs'!$Z$18:$Z$70,MATCH($B141,'Damage costs'!$C$18:$C$70,0))/1000),"")</f>
        <v/>
      </c>
      <c r="CW141" s="59" t="str">
        <f>IFERROR(IF(OR($C$144=FALSE,LEFT($B141,3)&lt;&gt;"NOX"),CW56*INDEX('Damage costs'!$V$18:$V$70,MATCH($B141,'Damage costs'!$C$18:$C$70,0))/1000,CW56*INDEX('Damage costs'!$Z$18:$Z$70,MATCH($B141,'Damage costs'!$C$18:$C$70,0))/1000),"")</f>
        <v/>
      </c>
      <c r="CX141" s="59" t="str">
        <f>IFERROR(IF(OR($C$144=FALSE,LEFT($B141,3)&lt;&gt;"NOX"),CX56*INDEX('Damage costs'!$V$18:$V$70,MATCH($B141,'Damage costs'!$C$18:$C$70,0))/1000,CX56*INDEX('Damage costs'!$Z$18:$Z$70,MATCH($B141,'Damage costs'!$C$18:$C$70,0))/1000),"")</f>
        <v/>
      </c>
      <c r="CY141" s="59" t="str">
        <f>IFERROR(IF(OR($C$144=FALSE,LEFT($B141,3)&lt;&gt;"NOX"),CY56*INDEX('Damage costs'!$V$18:$V$70,MATCH($B141,'Damage costs'!$C$18:$C$70,0))/1000,CY56*INDEX('Damage costs'!$Z$18:$Z$70,MATCH($B141,'Damage costs'!$C$18:$C$70,0))/1000),"")</f>
        <v/>
      </c>
      <c r="CZ141" s="391"/>
    </row>
    <row r="142" spans="2:104" x14ac:dyDescent="0.25">
      <c r="B142" s="406">
        <f t="shared" si="52"/>
        <v>0</v>
      </c>
      <c r="C142" s="9" t="s">
        <v>1117</v>
      </c>
      <c r="D142" s="59" t="str">
        <f>IFERROR(IF(OR($C$144=FALSE,LEFT($B142,3)&lt;&gt;"NOX"),D57*INDEX('Damage costs'!$V$18:$V$70,MATCH($B142,'Damage costs'!$C$18:$C$70,0))/1000,D57*INDEX('Damage costs'!$Z$18:$Z$70,MATCH($B142,'Damage costs'!$C$18:$C$70,0))/1000),"")</f>
        <v/>
      </c>
      <c r="E142" s="59" t="str">
        <f>IFERROR(IF(OR($C$144=FALSE,LEFT($B142,3)&lt;&gt;"NOX"),E57*INDEX('Damage costs'!$V$18:$V$70,MATCH($B142,'Damage costs'!$C$18:$C$70,0))/1000,E57*INDEX('Damage costs'!$Z$18:$Z$70,MATCH($B142,'Damage costs'!$C$18:$C$70,0))/1000),"")</f>
        <v/>
      </c>
      <c r="F142" s="59" t="str">
        <f>IFERROR(IF(OR($C$144=FALSE,LEFT($B142,3)&lt;&gt;"NOX"),F57*INDEX('Damage costs'!$V$18:$V$70,MATCH($B142,'Damage costs'!$C$18:$C$70,0))/1000,F57*INDEX('Damage costs'!$Z$18:$Z$70,MATCH($B142,'Damage costs'!$C$18:$C$70,0))/1000),"")</f>
        <v/>
      </c>
      <c r="G142" s="59" t="str">
        <f>IFERROR(IF(OR($C$144=FALSE,LEFT($B142,3)&lt;&gt;"NOX"),G57*INDEX('Damage costs'!$V$18:$V$70,MATCH($B142,'Damage costs'!$C$18:$C$70,0))/1000,G57*INDEX('Damage costs'!$Z$18:$Z$70,MATCH($B142,'Damage costs'!$C$18:$C$70,0))/1000),"")</f>
        <v/>
      </c>
      <c r="H142" s="59" t="str">
        <f>IFERROR(IF(OR($C$144=FALSE,LEFT($B142,3)&lt;&gt;"NOX"),H57*INDEX('Damage costs'!$V$18:$V$70,MATCH($B142,'Damage costs'!$C$18:$C$70,0))/1000,H57*INDEX('Damage costs'!$Z$18:$Z$70,MATCH($B142,'Damage costs'!$C$18:$C$70,0))/1000),"")</f>
        <v/>
      </c>
      <c r="I142" s="59" t="str">
        <f>IFERROR(IF(OR($C$144=FALSE,LEFT($B142,3)&lt;&gt;"NOX"),I57*INDEX('Damage costs'!$V$18:$V$70,MATCH($B142,'Damage costs'!$C$18:$C$70,0))/1000,I57*INDEX('Damage costs'!$Z$18:$Z$70,MATCH($B142,'Damage costs'!$C$18:$C$70,0))/1000),"")</f>
        <v/>
      </c>
      <c r="J142" s="59" t="str">
        <f>IFERROR(IF(OR($C$144=FALSE,LEFT($B142,3)&lt;&gt;"NOX"),J57*INDEX('Damage costs'!$V$18:$V$70,MATCH($B142,'Damage costs'!$C$18:$C$70,0))/1000,J57*INDEX('Damage costs'!$Z$18:$Z$70,MATCH($B142,'Damage costs'!$C$18:$C$70,0))/1000),"")</f>
        <v/>
      </c>
      <c r="K142" s="59" t="str">
        <f>IFERROR(IF(OR($C$144=FALSE,LEFT($B142,3)&lt;&gt;"NOX"),K57*INDEX('Damage costs'!$V$18:$V$70,MATCH($B142,'Damage costs'!$C$18:$C$70,0))/1000,K57*INDEX('Damage costs'!$Z$18:$Z$70,MATCH($B142,'Damage costs'!$C$18:$C$70,0))/1000),"")</f>
        <v/>
      </c>
      <c r="L142" s="59" t="str">
        <f>IFERROR(IF(OR($C$144=FALSE,LEFT($B142,3)&lt;&gt;"NOX"),L57*INDEX('Damage costs'!$V$18:$V$70,MATCH($B142,'Damage costs'!$C$18:$C$70,0))/1000,L57*INDEX('Damage costs'!$Z$18:$Z$70,MATCH($B142,'Damage costs'!$C$18:$C$70,0))/1000),"")</f>
        <v/>
      </c>
      <c r="M142" s="59" t="str">
        <f>IFERROR(IF(OR($C$144=FALSE,LEFT($B142,3)&lt;&gt;"NOX"),M57*INDEX('Damage costs'!$V$18:$V$70,MATCH($B142,'Damage costs'!$C$18:$C$70,0))/1000,M57*INDEX('Damage costs'!$Z$18:$Z$70,MATCH($B142,'Damage costs'!$C$18:$C$70,0))/1000),"")</f>
        <v/>
      </c>
      <c r="N142" s="59" t="str">
        <f>IFERROR(IF(OR($C$144=FALSE,LEFT($B142,3)&lt;&gt;"NOX"),N57*INDEX('Damage costs'!$V$18:$V$70,MATCH($B142,'Damage costs'!$C$18:$C$70,0))/1000,N57*INDEX('Damage costs'!$Z$18:$Z$70,MATCH($B142,'Damage costs'!$C$18:$C$70,0))/1000),"")</f>
        <v/>
      </c>
      <c r="O142" s="59" t="str">
        <f>IFERROR(IF(OR($C$144=FALSE,LEFT($B142,3)&lt;&gt;"NOX"),O57*INDEX('Damage costs'!$V$18:$V$70,MATCH($B142,'Damage costs'!$C$18:$C$70,0))/1000,O57*INDEX('Damage costs'!$Z$18:$Z$70,MATCH($B142,'Damage costs'!$C$18:$C$70,0))/1000),"")</f>
        <v/>
      </c>
      <c r="P142" s="59" t="str">
        <f>IFERROR(IF(OR($C$144=FALSE,LEFT($B142,3)&lt;&gt;"NOX"),P57*INDEX('Damage costs'!$V$18:$V$70,MATCH($B142,'Damage costs'!$C$18:$C$70,0))/1000,P57*INDEX('Damage costs'!$Z$18:$Z$70,MATCH($B142,'Damage costs'!$C$18:$C$70,0))/1000),"")</f>
        <v/>
      </c>
      <c r="Q142" s="59" t="str">
        <f>IFERROR(IF(OR($C$144=FALSE,LEFT($B142,3)&lt;&gt;"NOX"),Q57*INDEX('Damage costs'!$V$18:$V$70,MATCH($B142,'Damage costs'!$C$18:$C$70,0))/1000,Q57*INDEX('Damage costs'!$Z$18:$Z$70,MATCH($B142,'Damage costs'!$C$18:$C$70,0))/1000),"")</f>
        <v/>
      </c>
      <c r="R142" s="59" t="str">
        <f>IFERROR(IF(OR($C$144=FALSE,LEFT($B142,3)&lt;&gt;"NOX"),R57*INDEX('Damage costs'!$V$18:$V$70,MATCH($B142,'Damage costs'!$C$18:$C$70,0))/1000,R57*INDEX('Damage costs'!$Z$18:$Z$70,MATCH($B142,'Damage costs'!$C$18:$C$70,0))/1000),"")</f>
        <v/>
      </c>
      <c r="S142" s="59" t="str">
        <f>IFERROR(IF(OR($C$144=FALSE,LEFT($B142,3)&lt;&gt;"NOX"),S57*INDEX('Damage costs'!$V$18:$V$70,MATCH($B142,'Damage costs'!$C$18:$C$70,0))/1000,S57*INDEX('Damage costs'!$Z$18:$Z$70,MATCH($B142,'Damage costs'!$C$18:$C$70,0))/1000),"")</f>
        <v/>
      </c>
      <c r="T142" s="59" t="str">
        <f>IFERROR(IF(OR($C$144=FALSE,LEFT($B142,3)&lt;&gt;"NOX"),T57*INDEX('Damage costs'!$V$18:$V$70,MATCH($B142,'Damage costs'!$C$18:$C$70,0))/1000,T57*INDEX('Damage costs'!$Z$18:$Z$70,MATCH($B142,'Damage costs'!$C$18:$C$70,0))/1000),"")</f>
        <v/>
      </c>
      <c r="U142" s="59" t="str">
        <f>IFERROR(IF(OR($C$144=FALSE,LEFT($B142,3)&lt;&gt;"NOX"),U57*INDEX('Damage costs'!$V$18:$V$70,MATCH($B142,'Damage costs'!$C$18:$C$70,0))/1000,U57*INDEX('Damage costs'!$Z$18:$Z$70,MATCH($B142,'Damage costs'!$C$18:$C$70,0))/1000),"")</f>
        <v/>
      </c>
      <c r="V142" s="59" t="str">
        <f>IFERROR(IF(OR($C$144=FALSE,LEFT($B142,3)&lt;&gt;"NOX"),V57*INDEX('Damage costs'!$V$18:$V$70,MATCH($B142,'Damage costs'!$C$18:$C$70,0))/1000,V57*INDEX('Damage costs'!$Z$18:$Z$70,MATCH($B142,'Damage costs'!$C$18:$C$70,0))/1000),"")</f>
        <v/>
      </c>
      <c r="W142" s="59" t="str">
        <f>IFERROR(IF(OR($C$144=FALSE,LEFT($B142,3)&lt;&gt;"NOX"),W57*INDEX('Damage costs'!$V$18:$V$70,MATCH($B142,'Damage costs'!$C$18:$C$70,0))/1000,W57*INDEX('Damage costs'!$Z$18:$Z$70,MATCH($B142,'Damage costs'!$C$18:$C$70,0))/1000),"")</f>
        <v/>
      </c>
      <c r="X142" s="59" t="str">
        <f>IFERROR(IF(OR($C$144=FALSE,LEFT($B142,3)&lt;&gt;"NOX"),X57*INDEX('Damage costs'!$V$18:$V$70,MATCH($B142,'Damage costs'!$C$18:$C$70,0))/1000,X57*INDEX('Damage costs'!$Z$18:$Z$70,MATCH($B142,'Damage costs'!$C$18:$C$70,0))/1000),"")</f>
        <v/>
      </c>
      <c r="Y142" s="59" t="str">
        <f>IFERROR(IF(OR($C$144=FALSE,LEFT($B142,3)&lt;&gt;"NOX"),Y57*INDEX('Damage costs'!$V$18:$V$70,MATCH($B142,'Damage costs'!$C$18:$C$70,0))/1000,Y57*INDEX('Damage costs'!$Z$18:$Z$70,MATCH($B142,'Damage costs'!$C$18:$C$70,0))/1000),"")</f>
        <v/>
      </c>
      <c r="Z142" s="59" t="str">
        <f>IFERROR(IF(OR($C$144=FALSE,LEFT($B142,3)&lt;&gt;"NOX"),Z57*INDEX('Damage costs'!$V$18:$V$70,MATCH($B142,'Damage costs'!$C$18:$C$70,0))/1000,Z57*INDEX('Damage costs'!$Z$18:$Z$70,MATCH($B142,'Damage costs'!$C$18:$C$70,0))/1000),"")</f>
        <v/>
      </c>
      <c r="AA142" s="59" t="str">
        <f>IFERROR(IF(OR($C$144=FALSE,LEFT($B142,3)&lt;&gt;"NOX"),AA57*INDEX('Damage costs'!$V$18:$V$70,MATCH($B142,'Damage costs'!$C$18:$C$70,0))/1000,AA57*INDEX('Damage costs'!$Z$18:$Z$70,MATCH($B142,'Damage costs'!$C$18:$C$70,0))/1000),"")</f>
        <v/>
      </c>
      <c r="AB142" s="59" t="str">
        <f>IFERROR(IF(OR($C$144=FALSE,LEFT($B142,3)&lt;&gt;"NOX"),AB57*INDEX('Damage costs'!$V$18:$V$70,MATCH($B142,'Damage costs'!$C$18:$C$70,0))/1000,AB57*INDEX('Damage costs'!$Z$18:$Z$70,MATCH($B142,'Damage costs'!$C$18:$C$70,0))/1000),"")</f>
        <v/>
      </c>
      <c r="AC142" s="59" t="str">
        <f>IFERROR(IF(OR($C$144=FALSE,LEFT($B142,3)&lt;&gt;"NOX"),AC57*INDEX('Damage costs'!$V$18:$V$70,MATCH($B142,'Damage costs'!$C$18:$C$70,0))/1000,AC57*INDEX('Damage costs'!$Z$18:$Z$70,MATCH($B142,'Damage costs'!$C$18:$C$70,0))/1000),"")</f>
        <v/>
      </c>
      <c r="AD142" s="59" t="str">
        <f>IFERROR(IF(OR($C$144=FALSE,LEFT($B142,3)&lt;&gt;"NOX"),AD57*INDEX('Damage costs'!$V$18:$V$70,MATCH($B142,'Damage costs'!$C$18:$C$70,0))/1000,AD57*INDEX('Damage costs'!$Z$18:$Z$70,MATCH($B142,'Damage costs'!$C$18:$C$70,0))/1000),"")</f>
        <v/>
      </c>
      <c r="AE142" s="59" t="str">
        <f>IFERROR(IF(OR($C$144=FALSE,LEFT($B142,3)&lt;&gt;"NOX"),AE57*INDEX('Damage costs'!$V$18:$V$70,MATCH($B142,'Damage costs'!$C$18:$C$70,0))/1000,AE57*INDEX('Damage costs'!$Z$18:$Z$70,MATCH($B142,'Damage costs'!$C$18:$C$70,0))/1000),"")</f>
        <v/>
      </c>
      <c r="AF142" s="59" t="str">
        <f>IFERROR(IF(OR($C$144=FALSE,LEFT($B142,3)&lt;&gt;"NOX"),AF57*INDEX('Damage costs'!$V$18:$V$70,MATCH($B142,'Damage costs'!$C$18:$C$70,0))/1000,AF57*INDEX('Damage costs'!$Z$18:$Z$70,MATCH($B142,'Damage costs'!$C$18:$C$70,0))/1000),"")</f>
        <v/>
      </c>
      <c r="AG142" s="59" t="str">
        <f>IFERROR(IF(OR($C$144=FALSE,LEFT($B142,3)&lt;&gt;"NOX"),AG57*INDEX('Damage costs'!$V$18:$V$70,MATCH($B142,'Damage costs'!$C$18:$C$70,0))/1000,AG57*INDEX('Damage costs'!$Z$18:$Z$70,MATCH($B142,'Damage costs'!$C$18:$C$70,0))/1000),"")</f>
        <v/>
      </c>
      <c r="AH142" s="59" t="str">
        <f>IFERROR(IF(OR($C$144=FALSE,LEFT($B142,3)&lt;&gt;"NOX"),AH57*INDEX('Damage costs'!$V$18:$V$70,MATCH($B142,'Damage costs'!$C$18:$C$70,0))/1000,AH57*INDEX('Damage costs'!$Z$18:$Z$70,MATCH($B142,'Damage costs'!$C$18:$C$70,0))/1000),"")</f>
        <v/>
      </c>
      <c r="AI142" s="59" t="str">
        <f>IFERROR(IF(OR($C$144=FALSE,LEFT($B142,3)&lt;&gt;"NOX"),AI57*INDEX('Damage costs'!$V$18:$V$70,MATCH($B142,'Damage costs'!$C$18:$C$70,0))/1000,AI57*INDEX('Damage costs'!$Z$18:$Z$70,MATCH($B142,'Damage costs'!$C$18:$C$70,0))/1000),"")</f>
        <v/>
      </c>
      <c r="AJ142" s="59" t="str">
        <f>IFERROR(IF(OR($C$144=FALSE,LEFT($B142,3)&lt;&gt;"NOX"),AJ57*INDEX('Damage costs'!$V$18:$V$70,MATCH($B142,'Damage costs'!$C$18:$C$70,0))/1000,AJ57*INDEX('Damage costs'!$Z$18:$Z$70,MATCH($B142,'Damage costs'!$C$18:$C$70,0))/1000),"")</f>
        <v/>
      </c>
      <c r="AK142" s="59" t="str">
        <f>IFERROR(IF(OR($C$144=FALSE,LEFT($B142,3)&lt;&gt;"NOX"),AK57*INDEX('Damage costs'!$V$18:$V$70,MATCH($B142,'Damage costs'!$C$18:$C$70,0))/1000,AK57*INDEX('Damage costs'!$Z$18:$Z$70,MATCH($B142,'Damage costs'!$C$18:$C$70,0))/1000),"")</f>
        <v/>
      </c>
      <c r="AL142" s="59" t="str">
        <f>IFERROR(IF(OR($C$144=FALSE,LEFT($B142,3)&lt;&gt;"NOX"),AL57*INDEX('Damage costs'!$V$18:$V$70,MATCH($B142,'Damage costs'!$C$18:$C$70,0))/1000,AL57*INDEX('Damage costs'!$Z$18:$Z$70,MATCH($B142,'Damage costs'!$C$18:$C$70,0))/1000),"")</f>
        <v/>
      </c>
      <c r="AM142" s="59" t="str">
        <f>IFERROR(IF(OR($C$144=FALSE,LEFT($B142,3)&lt;&gt;"NOX"),AM57*INDEX('Damage costs'!$V$18:$V$70,MATCH($B142,'Damage costs'!$C$18:$C$70,0))/1000,AM57*INDEX('Damage costs'!$Z$18:$Z$70,MATCH($B142,'Damage costs'!$C$18:$C$70,0))/1000),"")</f>
        <v/>
      </c>
      <c r="AN142" s="59" t="str">
        <f>IFERROR(IF(OR($C$144=FALSE,LEFT($B142,3)&lt;&gt;"NOX"),AN57*INDEX('Damage costs'!$V$18:$V$70,MATCH($B142,'Damage costs'!$C$18:$C$70,0))/1000,AN57*INDEX('Damage costs'!$Z$18:$Z$70,MATCH($B142,'Damage costs'!$C$18:$C$70,0))/1000),"")</f>
        <v/>
      </c>
      <c r="AO142" s="59" t="str">
        <f>IFERROR(IF(OR($C$144=FALSE,LEFT($B142,3)&lt;&gt;"NOX"),AO57*INDEX('Damage costs'!$V$18:$V$70,MATCH($B142,'Damage costs'!$C$18:$C$70,0))/1000,AO57*INDEX('Damage costs'!$Z$18:$Z$70,MATCH($B142,'Damage costs'!$C$18:$C$70,0))/1000),"")</f>
        <v/>
      </c>
      <c r="AP142" s="59" t="str">
        <f>IFERROR(IF(OR($C$144=FALSE,LEFT($B142,3)&lt;&gt;"NOX"),AP57*INDEX('Damage costs'!$V$18:$V$70,MATCH($B142,'Damage costs'!$C$18:$C$70,0))/1000,AP57*INDEX('Damage costs'!$Z$18:$Z$70,MATCH($B142,'Damage costs'!$C$18:$C$70,0))/1000),"")</f>
        <v/>
      </c>
      <c r="AQ142" s="59" t="str">
        <f>IFERROR(IF(OR($C$144=FALSE,LEFT($B142,3)&lt;&gt;"NOX"),AQ57*INDEX('Damage costs'!$V$18:$V$70,MATCH($B142,'Damage costs'!$C$18:$C$70,0))/1000,AQ57*INDEX('Damage costs'!$Z$18:$Z$70,MATCH($B142,'Damage costs'!$C$18:$C$70,0))/1000),"")</f>
        <v/>
      </c>
      <c r="AR142" s="59" t="str">
        <f>IFERROR(IF(OR($C$144=FALSE,LEFT($B142,3)&lt;&gt;"NOX"),AR57*INDEX('Damage costs'!$V$18:$V$70,MATCH($B142,'Damage costs'!$C$18:$C$70,0))/1000,AR57*INDEX('Damage costs'!$Z$18:$Z$70,MATCH($B142,'Damage costs'!$C$18:$C$70,0))/1000),"")</f>
        <v/>
      </c>
      <c r="AS142" s="59" t="str">
        <f>IFERROR(IF(OR($C$144=FALSE,LEFT($B142,3)&lt;&gt;"NOX"),AS57*INDEX('Damage costs'!$V$18:$V$70,MATCH($B142,'Damage costs'!$C$18:$C$70,0))/1000,AS57*INDEX('Damage costs'!$Z$18:$Z$70,MATCH($B142,'Damage costs'!$C$18:$C$70,0))/1000),"")</f>
        <v/>
      </c>
      <c r="AT142" s="59" t="str">
        <f>IFERROR(IF(OR($C$144=FALSE,LEFT($B142,3)&lt;&gt;"NOX"),AT57*INDEX('Damage costs'!$V$18:$V$70,MATCH($B142,'Damage costs'!$C$18:$C$70,0))/1000,AT57*INDEX('Damage costs'!$Z$18:$Z$70,MATCH($B142,'Damage costs'!$C$18:$C$70,0))/1000),"")</f>
        <v/>
      </c>
      <c r="AU142" s="59" t="str">
        <f>IFERROR(IF(OR($C$144=FALSE,LEFT($B142,3)&lt;&gt;"NOX"),AU57*INDEX('Damage costs'!$V$18:$V$70,MATCH($B142,'Damage costs'!$C$18:$C$70,0))/1000,AU57*INDEX('Damage costs'!$Z$18:$Z$70,MATCH($B142,'Damage costs'!$C$18:$C$70,0))/1000),"")</f>
        <v/>
      </c>
      <c r="AV142" s="59" t="str">
        <f>IFERROR(IF(OR($C$144=FALSE,LEFT($B142,3)&lt;&gt;"NOX"),AV57*INDEX('Damage costs'!$V$18:$V$70,MATCH($B142,'Damage costs'!$C$18:$C$70,0))/1000,AV57*INDEX('Damage costs'!$Z$18:$Z$70,MATCH($B142,'Damage costs'!$C$18:$C$70,0))/1000),"")</f>
        <v/>
      </c>
      <c r="AW142" s="59" t="str">
        <f>IFERROR(IF(OR($C$144=FALSE,LEFT($B142,3)&lt;&gt;"NOX"),AW57*INDEX('Damage costs'!$V$18:$V$70,MATCH($B142,'Damage costs'!$C$18:$C$70,0))/1000,AW57*INDEX('Damage costs'!$Z$18:$Z$70,MATCH($B142,'Damage costs'!$C$18:$C$70,0))/1000),"")</f>
        <v/>
      </c>
      <c r="AX142" s="59" t="str">
        <f>IFERROR(IF(OR($C$144=FALSE,LEFT($B142,3)&lt;&gt;"NOX"),AX57*INDEX('Damage costs'!$V$18:$V$70,MATCH($B142,'Damage costs'!$C$18:$C$70,0))/1000,AX57*INDEX('Damage costs'!$Z$18:$Z$70,MATCH($B142,'Damage costs'!$C$18:$C$70,0))/1000),"")</f>
        <v/>
      </c>
      <c r="AY142" s="59" t="str">
        <f>IFERROR(IF(OR($C$144=FALSE,LEFT($B142,3)&lt;&gt;"NOX"),AY57*INDEX('Damage costs'!$V$18:$V$70,MATCH($B142,'Damage costs'!$C$18:$C$70,0))/1000,AY57*INDEX('Damage costs'!$Z$18:$Z$70,MATCH($B142,'Damage costs'!$C$18:$C$70,0))/1000),"")</f>
        <v/>
      </c>
      <c r="AZ142" s="59" t="str">
        <f>IFERROR(IF(OR($C$144=FALSE,LEFT($B142,3)&lt;&gt;"NOX"),AZ57*INDEX('Damage costs'!$V$18:$V$70,MATCH($B142,'Damage costs'!$C$18:$C$70,0))/1000,AZ57*INDEX('Damage costs'!$Z$18:$Z$70,MATCH($B142,'Damage costs'!$C$18:$C$70,0))/1000),"")</f>
        <v/>
      </c>
      <c r="BA142" s="59" t="str">
        <f>IFERROR(IF(OR($C$144=FALSE,LEFT($B142,3)&lt;&gt;"NOX"),BA57*INDEX('Damage costs'!$V$18:$V$70,MATCH($B142,'Damage costs'!$C$18:$C$70,0))/1000,BA57*INDEX('Damage costs'!$Z$18:$Z$70,MATCH($B142,'Damage costs'!$C$18:$C$70,0))/1000),"")</f>
        <v/>
      </c>
      <c r="BB142" s="59" t="str">
        <f>IFERROR(IF(OR($C$144=FALSE,LEFT($B142,3)&lt;&gt;"NOX"),BB57*INDEX('Damage costs'!$V$18:$V$70,MATCH($B142,'Damage costs'!$C$18:$C$70,0))/1000,BB57*INDEX('Damage costs'!$Z$18:$Z$70,MATCH($B142,'Damage costs'!$C$18:$C$70,0))/1000),"")</f>
        <v/>
      </c>
      <c r="BC142" s="59" t="str">
        <f>IFERROR(IF(OR($C$144=FALSE,LEFT($B142,3)&lt;&gt;"NOX"),BC57*INDEX('Damage costs'!$V$18:$V$70,MATCH($B142,'Damage costs'!$C$18:$C$70,0))/1000,BC57*INDEX('Damage costs'!$Z$18:$Z$70,MATCH($B142,'Damage costs'!$C$18:$C$70,0))/1000),"")</f>
        <v/>
      </c>
      <c r="BD142" s="59" t="str">
        <f>IFERROR(IF(OR($C$144=FALSE,LEFT($B142,3)&lt;&gt;"NOX"),BD57*INDEX('Damage costs'!$V$18:$V$70,MATCH($B142,'Damage costs'!$C$18:$C$70,0))/1000,BD57*INDEX('Damage costs'!$Z$18:$Z$70,MATCH($B142,'Damage costs'!$C$18:$C$70,0))/1000),"")</f>
        <v/>
      </c>
      <c r="BE142" s="59" t="str">
        <f>IFERROR(IF(OR($C$144=FALSE,LEFT($B142,3)&lt;&gt;"NOX"),BE57*INDEX('Damage costs'!$V$18:$V$70,MATCH($B142,'Damage costs'!$C$18:$C$70,0))/1000,BE57*INDEX('Damage costs'!$Z$18:$Z$70,MATCH($B142,'Damage costs'!$C$18:$C$70,0))/1000),"")</f>
        <v/>
      </c>
      <c r="BF142" s="59" t="str">
        <f>IFERROR(IF(OR($C$144=FALSE,LEFT($B142,3)&lt;&gt;"NOX"),BF57*INDEX('Damage costs'!$V$18:$V$70,MATCH($B142,'Damage costs'!$C$18:$C$70,0))/1000,BF57*INDEX('Damage costs'!$Z$18:$Z$70,MATCH($B142,'Damage costs'!$C$18:$C$70,0))/1000),"")</f>
        <v/>
      </c>
      <c r="BG142" s="59" t="str">
        <f>IFERROR(IF(OR($C$144=FALSE,LEFT($B142,3)&lt;&gt;"NOX"),BG57*INDEX('Damage costs'!$V$18:$V$70,MATCH($B142,'Damage costs'!$C$18:$C$70,0))/1000,BG57*INDEX('Damage costs'!$Z$18:$Z$70,MATCH($B142,'Damage costs'!$C$18:$C$70,0))/1000),"")</f>
        <v/>
      </c>
      <c r="BH142" s="59" t="str">
        <f>IFERROR(IF(OR($C$144=FALSE,LEFT($B142,3)&lt;&gt;"NOX"),BH57*INDEX('Damage costs'!$V$18:$V$70,MATCH($B142,'Damage costs'!$C$18:$C$70,0))/1000,BH57*INDEX('Damage costs'!$Z$18:$Z$70,MATCH($B142,'Damage costs'!$C$18:$C$70,0))/1000),"")</f>
        <v/>
      </c>
      <c r="BI142" s="59" t="str">
        <f>IFERROR(IF(OR($C$144=FALSE,LEFT($B142,3)&lt;&gt;"NOX"),BI57*INDEX('Damage costs'!$V$18:$V$70,MATCH($B142,'Damage costs'!$C$18:$C$70,0))/1000,BI57*INDEX('Damage costs'!$Z$18:$Z$70,MATCH($B142,'Damage costs'!$C$18:$C$70,0))/1000),"")</f>
        <v/>
      </c>
      <c r="BJ142" s="59" t="str">
        <f>IFERROR(IF(OR($C$144=FALSE,LEFT($B142,3)&lt;&gt;"NOX"),BJ57*INDEX('Damage costs'!$V$18:$V$70,MATCH($B142,'Damage costs'!$C$18:$C$70,0))/1000,BJ57*INDEX('Damage costs'!$Z$18:$Z$70,MATCH($B142,'Damage costs'!$C$18:$C$70,0))/1000),"")</f>
        <v/>
      </c>
      <c r="BK142" s="59" t="str">
        <f>IFERROR(IF(OR($C$144=FALSE,LEFT($B142,3)&lt;&gt;"NOX"),BK57*INDEX('Damage costs'!$V$18:$V$70,MATCH($B142,'Damage costs'!$C$18:$C$70,0))/1000,BK57*INDEX('Damage costs'!$Z$18:$Z$70,MATCH($B142,'Damage costs'!$C$18:$C$70,0))/1000),"")</f>
        <v/>
      </c>
      <c r="BL142" s="59" t="str">
        <f>IFERROR(IF(OR($C$144=FALSE,LEFT($B142,3)&lt;&gt;"NOX"),BL57*INDEX('Damage costs'!$V$18:$V$70,MATCH($B142,'Damage costs'!$C$18:$C$70,0))/1000,BL57*INDEX('Damage costs'!$Z$18:$Z$70,MATCH($B142,'Damage costs'!$C$18:$C$70,0))/1000),"")</f>
        <v/>
      </c>
      <c r="BM142" s="59" t="str">
        <f>IFERROR(IF(OR($C$144=FALSE,LEFT($B142,3)&lt;&gt;"NOX"),BM57*INDEX('Damage costs'!$V$18:$V$70,MATCH($B142,'Damage costs'!$C$18:$C$70,0))/1000,BM57*INDEX('Damage costs'!$Z$18:$Z$70,MATCH($B142,'Damage costs'!$C$18:$C$70,0))/1000),"")</f>
        <v/>
      </c>
      <c r="BN142" s="59" t="str">
        <f>IFERROR(IF(OR($C$144=FALSE,LEFT($B142,3)&lt;&gt;"NOX"),BN57*INDEX('Damage costs'!$V$18:$V$70,MATCH($B142,'Damage costs'!$C$18:$C$70,0))/1000,BN57*INDEX('Damage costs'!$Z$18:$Z$70,MATCH($B142,'Damage costs'!$C$18:$C$70,0))/1000),"")</f>
        <v/>
      </c>
      <c r="BO142" s="59" t="str">
        <f>IFERROR(IF(OR($C$144=FALSE,LEFT($B142,3)&lt;&gt;"NOX"),BO57*INDEX('Damage costs'!$V$18:$V$70,MATCH($B142,'Damage costs'!$C$18:$C$70,0))/1000,BO57*INDEX('Damage costs'!$Z$18:$Z$70,MATCH($B142,'Damage costs'!$C$18:$C$70,0))/1000),"")</f>
        <v/>
      </c>
      <c r="BP142" s="59" t="str">
        <f>IFERROR(IF(OR($C$144=FALSE,LEFT($B142,3)&lt;&gt;"NOX"),BP57*INDEX('Damage costs'!$V$18:$V$70,MATCH($B142,'Damage costs'!$C$18:$C$70,0))/1000,BP57*INDEX('Damage costs'!$Z$18:$Z$70,MATCH($B142,'Damage costs'!$C$18:$C$70,0))/1000),"")</f>
        <v/>
      </c>
      <c r="BQ142" s="59" t="str">
        <f>IFERROR(IF(OR($C$144=FALSE,LEFT($B142,3)&lt;&gt;"NOX"),BQ57*INDEX('Damage costs'!$V$18:$V$70,MATCH($B142,'Damage costs'!$C$18:$C$70,0))/1000,BQ57*INDEX('Damage costs'!$Z$18:$Z$70,MATCH($B142,'Damage costs'!$C$18:$C$70,0))/1000),"")</f>
        <v/>
      </c>
      <c r="BR142" s="59" t="str">
        <f>IFERROR(IF(OR($C$144=FALSE,LEFT($B142,3)&lt;&gt;"NOX"),BR57*INDEX('Damage costs'!$V$18:$V$70,MATCH($B142,'Damage costs'!$C$18:$C$70,0))/1000,BR57*INDEX('Damage costs'!$Z$18:$Z$70,MATCH($B142,'Damage costs'!$C$18:$C$70,0))/1000),"")</f>
        <v/>
      </c>
      <c r="BS142" s="59" t="str">
        <f>IFERROR(IF(OR($C$144=FALSE,LEFT($B142,3)&lt;&gt;"NOX"),BS57*INDEX('Damage costs'!$V$18:$V$70,MATCH($B142,'Damage costs'!$C$18:$C$70,0))/1000,BS57*INDEX('Damage costs'!$Z$18:$Z$70,MATCH($B142,'Damage costs'!$C$18:$C$70,0))/1000),"")</f>
        <v/>
      </c>
      <c r="BT142" s="59" t="str">
        <f>IFERROR(IF(OR($C$144=FALSE,LEFT($B142,3)&lt;&gt;"NOX"),BT57*INDEX('Damage costs'!$V$18:$V$70,MATCH($B142,'Damage costs'!$C$18:$C$70,0))/1000,BT57*INDEX('Damage costs'!$Z$18:$Z$70,MATCH($B142,'Damage costs'!$C$18:$C$70,0))/1000),"")</f>
        <v/>
      </c>
      <c r="BU142" s="59" t="str">
        <f>IFERROR(IF(OR($C$144=FALSE,LEFT($B142,3)&lt;&gt;"NOX"),BU57*INDEX('Damage costs'!$V$18:$V$70,MATCH($B142,'Damage costs'!$C$18:$C$70,0))/1000,BU57*INDEX('Damage costs'!$Z$18:$Z$70,MATCH($B142,'Damage costs'!$C$18:$C$70,0))/1000),"")</f>
        <v/>
      </c>
      <c r="BV142" s="59" t="str">
        <f>IFERROR(IF(OR($C$144=FALSE,LEFT($B142,3)&lt;&gt;"NOX"),BV57*INDEX('Damage costs'!$V$18:$V$70,MATCH($B142,'Damage costs'!$C$18:$C$70,0))/1000,BV57*INDEX('Damage costs'!$Z$18:$Z$70,MATCH($B142,'Damage costs'!$C$18:$C$70,0))/1000),"")</f>
        <v/>
      </c>
      <c r="BW142" s="59" t="str">
        <f>IFERROR(IF(OR($C$144=FALSE,LEFT($B142,3)&lt;&gt;"NOX"),BW57*INDEX('Damage costs'!$V$18:$V$70,MATCH($B142,'Damage costs'!$C$18:$C$70,0))/1000,BW57*INDEX('Damage costs'!$Z$18:$Z$70,MATCH($B142,'Damage costs'!$C$18:$C$70,0))/1000),"")</f>
        <v/>
      </c>
      <c r="BX142" s="59" t="str">
        <f>IFERROR(IF(OR($C$144=FALSE,LEFT($B142,3)&lt;&gt;"NOX"),BX57*INDEX('Damage costs'!$V$18:$V$70,MATCH($B142,'Damage costs'!$C$18:$C$70,0))/1000,BX57*INDEX('Damage costs'!$Z$18:$Z$70,MATCH($B142,'Damage costs'!$C$18:$C$70,0))/1000),"")</f>
        <v/>
      </c>
      <c r="BY142" s="59" t="str">
        <f>IFERROR(IF(OR($C$144=FALSE,LEFT($B142,3)&lt;&gt;"NOX"),BY57*INDEX('Damage costs'!$V$18:$V$70,MATCH($B142,'Damage costs'!$C$18:$C$70,0))/1000,BY57*INDEX('Damage costs'!$Z$18:$Z$70,MATCH($B142,'Damage costs'!$C$18:$C$70,0))/1000),"")</f>
        <v/>
      </c>
      <c r="BZ142" s="59" t="str">
        <f>IFERROR(IF(OR($C$144=FALSE,LEFT($B142,3)&lt;&gt;"NOX"),BZ57*INDEX('Damage costs'!$V$18:$V$70,MATCH($B142,'Damage costs'!$C$18:$C$70,0))/1000,BZ57*INDEX('Damage costs'!$Z$18:$Z$70,MATCH($B142,'Damage costs'!$C$18:$C$70,0))/1000),"")</f>
        <v/>
      </c>
      <c r="CA142" s="59" t="str">
        <f>IFERROR(IF(OR($C$144=FALSE,LEFT($B142,3)&lt;&gt;"NOX"),CA57*INDEX('Damage costs'!$V$18:$V$70,MATCH($B142,'Damage costs'!$C$18:$C$70,0))/1000,CA57*INDEX('Damage costs'!$Z$18:$Z$70,MATCH($B142,'Damage costs'!$C$18:$C$70,0))/1000),"")</f>
        <v/>
      </c>
      <c r="CB142" s="59" t="str">
        <f>IFERROR(IF(OR($C$144=FALSE,LEFT($B142,3)&lt;&gt;"NOX"),CB57*INDEX('Damage costs'!$V$18:$V$70,MATCH($B142,'Damage costs'!$C$18:$C$70,0))/1000,CB57*INDEX('Damage costs'!$Z$18:$Z$70,MATCH($B142,'Damage costs'!$C$18:$C$70,0))/1000),"")</f>
        <v/>
      </c>
      <c r="CC142" s="59" t="str">
        <f>IFERROR(IF(OR($C$144=FALSE,LEFT($B142,3)&lt;&gt;"NOX"),CC57*INDEX('Damage costs'!$V$18:$V$70,MATCH($B142,'Damage costs'!$C$18:$C$70,0))/1000,CC57*INDEX('Damage costs'!$Z$18:$Z$70,MATCH($B142,'Damage costs'!$C$18:$C$70,0))/1000),"")</f>
        <v/>
      </c>
      <c r="CD142" s="59" t="str">
        <f>IFERROR(IF(OR($C$144=FALSE,LEFT($B142,3)&lt;&gt;"NOX"),CD57*INDEX('Damage costs'!$V$18:$V$70,MATCH($B142,'Damage costs'!$C$18:$C$70,0))/1000,CD57*INDEX('Damage costs'!$Z$18:$Z$70,MATCH($B142,'Damage costs'!$C$18:$C$70,0))/1000),"")</f>
        <v/>
      </c>
      <c r="CE142" s="59" t="str">
        <f>IFERROR(IF(OR($C$144=FALSE,LEFT($B142,3)&lt;&gt;"NOX"),CE57*INDEX('Damage costs'!$V$18:$V$70,MATCH($B142,'Damage costs'!$C$18:$C$70,0))/1000,CE57*INDEX('Damage costs'!$Z$18:$Z$70,MATCH($B142,'Damage costs'!$C$18:$C$70,0))/1000),"")</f>
        <v/>
      </c>
      <c r="CF142" s="59" t="str">
        <f>IFERROR(IF(OR($C$144=FALSE,LEFT($B142,3)&lt;&gt;"NOX"),CF57*INDEX('Damage costs'!$V$18:$V$70,MATCH($B142,'Damage costs'!$C$18:$C$70,0))/1000,CF57*INDEX('Damage costs'!$Z$18:$Z$70,MATCH($B142,'Damage costs'!$C$18:$C$70,0))/1000),"")</f>
        <v/>
      </c>
      <c r="CG142" s="59" t="str">
        <f>IFERROR(IF(OR($C$144=FALSE,LEFT($B142,3)&lt;&gt;"NOX"),CG57*INDEX('Damage costs'!$V$18:$V$70,MATCH($B142,'Damage costs'!$C$18:$C$70,0))/1000,CG57*INDEX('Damage costs'!$Z$18:$Z$70,MATCH($B142,'Damage costs'!$C$18:$C$70,0))/1000),"")</f>
        <v/>
      </c>
      <c r="CH142" s="59" t="str">
        <f>IFERROR(IF(OR($C$144=FALSE,LEFT($B142,3)&lt;&gt;"NOX"),CH57*INDEX('Damage costs'!$V$18:$V$70,MATCH($B142,'Damage costs'!$C$18:$C$70,0))/1000,CH57*INDEX('Damage costs'!$Z$18:$Z$70,MATCH($B142,'Damage costs'!$C$18:$C$70,0))/1000),"")</f>
        <v/>
      </c>
      <c r="CI142" s="59" t="str">
        <f>IFERROR(IF(OR($C$144=FALSE,LEFT($B142,3)&lt;&gt;"NOX"),CI57*INDEX('Damage costs'!$V$18:$V$70,MATCH($B142,'Damage costs'!$C$18:$C$70,0))/1000,CI57*INDEX('Damage costs'!$Z$18:$Z$70,MATCH($B142,'Damage costs'!$C$18:$C$70,0))/1000),"")</f>
        <v/>
      </c>
      <c r="CJ142" s="59" t="str">
        <f>IFERROR(IF(OR($C$144=FALSE,LEFT($B142,3)&lt;&gt;"NOX"),CJ57*INDEX('Damage costs'!$V$18:$V$70,MATCH($B142,'Damage costs'!$C$18:$C$70,0))/1000,CJ57*INDEX('Damage costs'!$Z$18:$Z$70,MATCH($B142,'Damage costs'!$C$18:$C$70,0))/1000),"")</f>
        <v/>
      </c>
      <c r="CK142" s="59" t="str">
        <f>IFERROR(IF(OR($C$144=FALSE,LEFT($B142,3)&lt;&gt;"NOX"),CK57*INDEX('Damage costs'!$V$18:$V$70,MATCH($B142,'Damage costs'!$C$18:$C$70,0))/1000,CK57*INDEX('Damage costs'!$Z$18:$Z$70,MATCH($B142,'Damage costs'!$C$18:$C$70,0))/1000),"")</f>
        <v/>
      </c>
      <c r="CL142" s="59" t="str">
        <f>IFERROR(IF(OR($C$144=FALSE,LEFT($B142,3)&lt;&gt;"NOX"),CL57*INDEX('Damage costs'!$V$18:$V$70,MATCH($B142,'Damage costs'!$C$18:$C$70,0))/1000,CL57*INDEX('Damage costs'!$Z$18:$Z$70,MATCH($B142,'Damage costs'!$C$18:$C$70,0))/1000),"")</f>
        <v/>
      </c>
      <c r="CM142" s="59" t="str">
        <f>IFERROR(IF(OR($C$144=FALSE,LEFT($B142,3)&lt;&gt;"NOX"),CM57*INDEX('Damage costs'!$V$18:$V$70,MATCH($B142,'Damage costs'!$C$18:$C$70,0))/1000,CM57*INDEX('Damage costs'!$Z$18:$Z$70,MATCH($B142,'Damage costs'!$C$18:$C$70,0))/1000),"")</f>
        <v/>
      </c>
      <c r="CN142" s="59" t="str">
        <f>IFERROR(IF(OR($C$144=FALSE,LEFT($B142,3)&lt;&gt;"NOX"),CN57*INDEX('Damage costs'!$V$18:$V$70,MATCH($B142,'Damage costs'!$C$18:$C$70,0))/1000,CN57*INDEX('Damage costs'!$Z$18:$Z$70,MATCH($B142,'Damage costs'!$C$18:$C$70,0))/1000),"")</f>
        <v/>
      </c>
      <c r="CO142" s="59" t="str">
        <f>IFERROR(IF(OR($C$144=FALSE,LEFT($B142,3)&lt;&gt;"NOX"),CO57*INDEX('Damage costs'!$V$18:$V$70,MATCH($B142,'Damage costs'!$C$18:$C$70,0))/1000,CO57*INDEX('Damage costs'!$Z$18:$Z$70,MATCH($B142,'Damage costs'!$C$18:$C$70,0))/1000),"")</f>
        <v/>
      </c>
      <c r="CP142" s="59" t="str">
        <f>IFERROR(IF(OR($C$144=FALSE,LEFT($B142,3)&lt;&gt;"NOX"),CP57*INDEX('Damage costs'!$V$18:$V$70,MATCH($B142,'Damage costs'!$C$18:$C$70,0))/1000,CP57*INDEX('Damage costs'!$Z$18:$Z$70,MATCH($B142,'Damage costs'!$C$18:$C$70,0))/1000),"")</f>
        <v/>
      </c>
      <c r="CQ142" s="59" t="str">
        <f>IFERROR(IF(OR($C$144=FALSE,LEFT($B142,3)&lt;&gt;"NOX"),CQ57*INDEX('Damage costs'!$V$18:$V$70,MATCH($B142,'Damage costs'!$C$18:$C$70,0))/1000,CQ57*INDEX('Damage costs'!$Z$18:$Z$70,MATCH($B142,'Damage costs'!$C$18:$C$70,0))/1000),"")</f>
        <v/>
      </c>
      <c r="CR142" s="59" t="str">
        <f>IFERROR(IF(OR($C$144=FALSE,LEFT($B142,3)&lt;&gt;"NOX"),CR57*INDEX('Damage costs'!$V$18:$V$70,MATCH($B142,'Damage costs'!$C$18:$C$70,0))/1000,CR57*INDEX('Damage costs'!$Z$18:$Z$70,MATCH($B142,'Damage costs'!$C$18:$C$70,0))/1000),"")</f>
        <v/>
      </c>
      <c r="CS142" s="59" t="str">
        <f>IFERROR(IF(OR($C$144=FALSE,LEFT($B142,3)&lt;&gt;"NOX"),CS57*INDEX('Damage costs'!$V$18:$V$70,MATCH($B142,'Damage costs'!$C$18:$C$70,0))/1000,CS57*INDEX('Damage costs'!$Z$18:$Z$70,MATCH($B142,'Damage costs'!$C$18:$C$70,0))/1000),"")</f>
        <v/>
      </c>
      <c r="CT142" s="59" t="str">
        <f>IFERROR(IF(OR($C$144=FALSE,LEFT($B142,3)&lt;&gt;"NOX"),CT57*INDEX('Damage costs'!$V$18:$V$70,MATCH($B142,'Damage costs'!$C$18:$C$70,0))/1000,CT57*INDEX('Damage costs'!$Z$18:$Z$70,MATCH($B142,'Damage costs'!$C$18:$C$70,0))/1000),"")</f>
        <v/>
      </c>
      <c r="CU142" s="59" t="str">
        <f>IFERROR(IF(OR($C$144=FALSE,LEFT($B142,3)&lt;&gt;"NOX"),CU57*INDEX('Damage costs'!$V$18:$V$70,MATCH($B142,'Damage costs'!$C$18:$C$70,0))/1000,CU57*INDEX('Damage costs'!$Z$18:$Z$70,MATCH($B142,'Damage costs'!$C$18:$C$70,0))/1000),"")</f>
        <v/>
      </c>
      <c r="CV142" s="59" t="str">
        <f>IFERROR(IF(OR($C$144=FALSE,LEFT($B142,3)&lt;&gt;"NOX"),CV57*INDEX('Damage costs'!$V$18:$V$70,MATCH($B142,'Damage costs'!$C$18:$C$70,0))/1000,CV57*INDEX('Damage costs'!$Z$18:$Z$70,MATCH($B142,'Damage costs'!$C$18:$C$70,0))/1000),"")</f>
        <v/>
      </c>
      <c r="CW142" s="59" t="str">
        <f>IFERROR(IF(OR($C$144=FALSE,LEFT($B142,3)&lt;&gt;"NOX"),CW57*INDEX('Damage costs'!$V$18:$V$70,MATCH($B142,'Damage costs'!$C$18:$C$70,0))/1000,CW57*INDEX('Damage costs'!$Z$18:$Z$70,MATCH($B142,'Damage costs'!$C$18:$C$70,0))/1000),"")</f>
        <v/>
      </c>
      <c r="CX142" s="59" t="str">
        <f>IFERROR(IF(OR($C$144=FALSE,LEFT($B142,3)&lt;&gt;"NOX"),CX57*INDEX('Damage costs'!$V$18:$V$70,MATCH($B142,'Damage costs'!$C$18:$C$70,0))/1000,CX57*INDEX('Damage costs'!$Z$18:$Z$70,MATCH($B142,'Damage costs'!$C$18:$C$70,0))/1000),"")</f>
        <v/>
      </c>
      <c r="CY142" s="59" t="str">
        <f>IFERROR(IF(OR($C$144=FALSE,LEFT($B142,3)&lt;&gt;"NOX"),CY57*INDEX('Damage costs'!$V$18:$V$70,MATCH($B142,'Damage costs'!$C$18:$C$70,0))/1000,CY57*INDEX('Damage costs'!$Z$18:$Z$70,MATCH($B142,'Damage costs'!$C$18:$C$70,0))/1000),"")</f>
        <v/>
      </c>
      <c r="CZ142" s="391"/>
    </row>
    <row r="143" spans="2:104" x14ac:dyDescent="0.25">
      <c r="B143" s="406">
        <f t="shared" si="52"/>
        <v>0</v>
      </c>
      <c r="C143" s="9" t="s">
        <v>1117</v>
      </c>
      <c r="D143" s="59" t="str">
        <f>IFERROR(IF(OR($C$144=FALSE,LEFT($B143,3)&lt;&gt;"NOX"),D58*INDEX('Damage costs'!$V$18:$V$70,MATCH($B143,'Damage costs'!$C$18:$C$70,0))/1000,D58*INDEX('Damage costs'!$Z$18:$Z$70,MATCH($B143,'Damage costs'!$C$18:$C$70,0))/1000),"")</f>
        <v/>
      </c>
      <c r="E143" s="59" t="str">
        <f>IFERROR(IF(OR($C$144=FALSE,LEFT($B143,3)&lt;&gt;"NOX"),E58*INDEX('Damage costs'!$V$18:$V$70,MATCH($B143,'Damage costs'!$C$18:$C$70,0))/1000,E58*INDEX('Damage costs'!$Z$18:$Z$70,MATCH($B143,'Damage costs'!$C$18:$C$70,0))/1000),"")</f>
        <v/>
      </c>
      <c r="F143" s="59" t="str">
        <f>IFERROR(IF(OR($C$144=FALSE,LEFT($B143,3)&lt;&gt;"NOX"),F58*INDEX('Damage costs'!$V$18:$V$70,MATCH($B143,'Damage costs'!$C$18:$C$70,0))/1000,F58*INDEX('Damage costs'!$Z$18:$Z$70,MATCH($B143,'Damage costs'!$C$18:$C$70,0))/1000),"")</f>
        <v/>
      </c>
      <c r="G143" s="59" t="str">
        <f>IFERROR(IF(OR($C$144=FALSE,LEFT($B143,3)&lt;&gt;"NOX"),G58*INDEX('Damage costs'!$V$18:$V$70,MATCH($B143,'Damage costs'!$C$18:$C$70,0))/1000,G58*INDEX('Damage costs'!$Z$18:$Z$70,MATCH($B143,'Damage costs'!$C$18:$C$70,0))/1000),"")</f>
        <v/>
      </c>
      <c r="H143" s="59" t="str">
        <f>IFERROR(IF(OR($C$144=FALSE,LEFT($B143,3)&lt;&gt;"NOX"),H58*INDEX('Damage costs'!$V$18:$V$70,MATCH($B143,'Damage costs'!$C$18:$C$70,0))/1000,H58*INDEX('Damage costs'!$Z$18:$Z$70,MATCH($B143,'Damage costs'!$C$18:$C$70,0))/1000),"")</f>
        <v/>
      </c>
      <c r="I143" s="59" t="str">
        <f>IFERROR(IF(OR($C$144=FALSE,LEFT($B143,3)&lt;&gt;"NOX"),I58*INDEX('Damage costs'!$V$18:$V$70,MATCH($B143,'Damage costs'!$C$18:$C$70,0))/1000,I58*INDEX('Damage costs'!$Z$18:$Z$70,MATCH($B143,'Damage costs'!$C$18:$C$70,0))/1000),"")</f>
        <v/>
      </c>
      <c r="J143" s="59" t="str">
        <f>IFERROR(IF(OR($C$144=FALSE,LEFT($B143,3)&lt;&gt;"NOX"),J58*INDEX('Damage costs'!$V$18:$V$70,MATCH($B143,'Damage costs'!$C$18:$C$70,0))/1000,J58*INDEX('Damage costs'!$Z$18:$Z$70,MATCH($B143,'Damage costs'!$C$18:$C$70,0))/1000),"")</f>
        <v/>
      </c>
      <c r="K143" s="59" t="str">
        <f>IFERROR(IF(OR($C$144=FALSE,LEFT($B143,3)&lt;&gt;"NOX"),K58*INDEX('Damage costs'!$V$18:$V$70,MATCH($B143,'Damage costs'!$C$18:$C$70,0))/1000,K58*INDEX('Damage costs'!$Z$18:$Z$70,MATCH($B143,'Damage costs'!$C$18:$C$70,0))/1000),"")</f>
        <v/>
      </c>
      <c r="L143" s="59" t="str">
        <f>IFERROR(IF(OR($C$144=FALSE,LEFT($B143,3)&lt;&gt;"NOX"),L58*INDEX('Damage costs'!$V$18:$V$70,MATCH($B143,'Damage costs'!$C$18:$C$70,0))/1000,L58*INDEX('Damage costs'!$Z$18:$Z$70,MATCH($B143,'Damage costs'!$C$18:$C$70,0))/1000),"")</f>
        <v/>
      </c>
      <c r="M143" s="59" t="str">
        <f>IFERROR(IF(OR($C$144=FALSE,LEFT($B143,3)&lt;&gt;"NOX"),M58*INDEX('Damage costs'!$V$18:$V$70,MATCH($B143,'Damage costs'!$C$18:$C$70,0))/1000,M58*INDEX('Damage costs'!$Z$18:$Z$70,MATCH($B143,'Damage costs'!$C$18:$C$70,0))/1000),"")</f>
        <v/>
      </c>
      <c r="N143" s="59" t="str">
        <f>IFERROR(IF(OR($C$144=FALSE,LEFT($B143,3)&lt;&gt;"NOX"),N58*INDEX('Damage costs'!$V$18:$V$70,MATCH($B143,'Damage costs'!$C$18:$C$70,0))/1000,N58*INDEX('Damage costs'!$Z$18:$Z$70,MATCH($B143,'Damage costs'!$C$18:$C$70,0))/1000),"")</f>
        <v/>
      </c>
      <c r="O143" s="59" t="str">
        <f>IFERROR(IF(OR($C$144=FALSE,LEFT($B143,3)&lt;&gt;"NOX"),O58*INDEX('Damage costs'!$V$18:$V$70,MATCH($B143,'Damage costs'!$C$18:$C$70,0))/1000,O58*INDEX('Damage costs'!$Z$18:$Z$70,MATCH($B143,'Damage costs'!$C$18:$C$70,0))/1000),"")</f>
        <v/>
      </c>
      <c r="P143" s="59" t="str">
        <f>IFERROR(IF(OR($C$144=FALSE,LEFT($B143,3)&lt;&gt;"NOX"),P58*INDEX('Damage costs'!$V$18:$V$70,MATCH($B143,'Damage costs'!$C$18:$C$70,0))/1000,P58*INDEX('Damage costs'!$Z$18:$Z$70,MATCH($B143,'Damage costs'!$C$18:$C$70,0))/1000),"")</f>
        <v/>
      </c>
      <c r="Q143" s="59" t="str">
        <f>IFERROR(IF(OR($C$144=FALSE,LEFT($B143,3)&lt;&gt;"NOX"),Q58*INDEX('Damage costs'!$V$18:$V$70,MATCH($B143,'Damage costs'!$C$18:$C$70,0))/1000,Q58*INDEX('Damage costs'!$Z$18:$Z$70,MATCH($B143,'Damage costs'!$C$18:$C$70,0))/1000),"")</f>
        <v/>
      </c>
      <c r="R143" s="59" t="str">
        <f>IFERROR(IF(OR($C$144=FALSE,LEFT($B143,3)&lt;&gt;"NOX"),R58*INDEX('Damage costs'!$V$18:$V$70,MATCH($B143,'Damage costs'!$C$18:$C$70,0))/1000,R58*INDEX('Damage costs'!$Z$18:$Z$70,MATCH($B143,'Damage costs'!$C$18:$C$70,0))/1000),"")</f>
        <v/>
      </c>
      <c r="S143" s="59" t="str">
        <f>IFERROR(IF(OR($C$144=FALSE,LEFT($B143,3)&lt;&gt;"NOX"),S58*INDEX('Damage costs'!$V$18:$V$70,MATCH($B143,'Damage costs'!$C$18:$C$70,0))/1000,S58*INDEX('Damage costs'!$Z$18:$Z$70,MATCH($B143,'Damage costs'!$C$18:$C$70,0))/1000),"")</f>
        <v/>
      </c>
      <c r="T143" s="59" t="str">
        <f>IFERROR(IF(OR($C$144=FALSE,LEFT($B143,3)&lt;&gt;"NOX"),T58*INDEX('Damage costs'!$V$18:$V$70,MATCH($B143,'Damage costs'!$C$18:$C$70,0))/1000,T58*INDEX('Damage costs'!$Z$18:$Z$70,MATCH($B143,'Damage costs'!$C$18:$C$70,0))/1000),"")</f>
        <v/>
      </c>
      <c r="U143" s="59" t="str">
        <f>IFERROR(IF(OR($C$144=FALSE,LEFT($B143,3)&lt;&gt;"NOX"),U58*INDEX('Damage costs'!$V$18:$V$70,MATCH($B143,'Damage costs'!$C$18:$C$70,0))/1000,U58*INDEX('Damage costs'!$Z$18:$Z$70,MATCH($B143,'Damage costs'!$C$18:$C$70,0))/1000),"")</f>
        <v/>
      </c>
      <c r="V143" s="59" t="str">
        <f>IFERROR(IF(OR($C$144=FALSE,LEFT($B143,3)&lt;&gt;"NOX"),V58*INDEX('Damage costs'!$V$18:$V$70,MATCH($B143,'Damage costs'!$C$18:$C$70,0))/1000,V58*INDEX('Damage costs'!$Z$18:$Z$70,MATCH($B143,'Damage costs'!$C$18:$C$70,0))/1000),"")</f>
        <v/>
      </c>
      <c r="W143" s="59" t="str">
        <f>IFERROR(IF(OR($C$144=FALSE,LEFT($B143,3)&lt;&gt;"NOX"),W58*INDEX('Damage costs'!$V$18:$V$70,MATCH($B143,'Damage costs'!$C$18:$C$70,0))/1000,W58*INDEX('Damage costs'!$Z$18:$Z$70,MATCH($B143,'Damage costs'!$C$18:$C$70,0))/1000),"")</f>
        <v/>
      </c>
      <c r="X143" s="59" t="str">
        <f>IFERROR(IF(OR($C$144=FALSE,LEFT($B143,3)&lt;&gt;"NOX"),X58*INDEX('Damage costs'!$V$18:$V$70,MATCH($B143,'Damage costs'!$C$18:$C$70,0))/1000,X58*INDEX('Damage costs'!$Z$18:$Z$70,MATCH($B143,'Damage costs'!$C$18:$C$70,0))/1000),"")</f>
        <v/>
      </c>
      <c r="Y143" s="59" t="str">
        <f>IFERROR(IF(OR($C$144=FALSE,LEFT($B143,3)&lt;&gt;"NOX"),Y58*INDEX('Damage costs'!$V$18:$V$70,MATCH($B143,'Damage costs'!$C$18:$C$70,0))/1000,Y58*INDEX('Damage costs'!$Z$18:$Z$70,MATCH($B143,'Damage costs'!$C$18:$C$70,0))/1000),"")</f>
        <v/>
      </c>
      <c r="Z143" s="59" t="str">
        <f>IFERROR(IF(OR($C$144=FALSE,LEFT($B143,3)&lt;&gt;"NOX"),Z58*INDEX('Damage costs'!$V$18:$V$70,MATCH($B143,'Damage costs'!$C$18:$C$70,0))/1000,Z58*INDEX('Damage costs'!$Z$18:$Z$70,MATCH($B143,'Damage costs'!$C$18:$C$70,0))/1000),"")</f>
        <v/>
      </c>
      <c r="AA143" s="59" t="str">
        <f>IFERROR(IF(OR($C$144=FALSE,LEFT($B143,3)&lt;&gt;"NOX"),AA58*INDEX('Damage costs'!$V$18:$V$70,MATCH($B143,'Damage costs'!$C$18:$C$70,0))/1000,AA58*INDEX('Damage costs'!$Z$18:$Z$70,MATCH($B143,'Damage costs'!$C$18:$C$70,0))/1000),"")</f>
        <v/>
      </c>
      <c r="AB143" s="59" t="str">
        <f>IFERROR(IF(OR($C$144=FALSE,LEFT($B143,3)&lt;&gt;"NOX"),AB58*INDEX('Damage costs'!$V$18:$V$70,MATCH($B143,'Damage costs'!$C$18:$C$70,0))/1000,AB58*INDEX('Damage costs'!$Z$18:$Z$70,MATCH($B143,'Damage costs'!$C$18:$C$70,0))/1000),"")</f>
        <v/>
      </c>
      <c r="AC143" s="59" t="str">
        <f>IFERROR(IF(OR($C$144=FALSE,LEFT($B143,3)&lt;&gt;"NOX"),AC58*INDEX('Damage costs'!$V$18:$V$70,MATCH($B143,'Damage costs'!$C$18:$C$70,0))/1000,AC58*INDEX('Damage costs'!$Z$18:$Z$70,MATCH($B143,'Damage costs'!$C$18:$C$70,0))/1000),"")</f>
        <v/>
      </c>
      <c r="AD143" s="59" t="str">
        <f>IFERROR(IF(OR($C$144=FALSE,LEFT($B143,3)&lt;&gt;"NOX"),AD58*INDEX('Damage costs'!$V$18:$V$70,MATCH($B143,'Damage costs'!$C$18:$C$70,0))/1000,AD58*INDEX('Damage costs'!$Z$18:$Z$70,MATCH($B143,'Damage costs'!$C$18:$C$70,0))/1000),"")</f>
        <v/>
      </c>
      <c r="AE143" s="59" t="str">
        <f>IFERROR(IF(OR($C$144=FALSE,LEFT($B143,3)&lt;&gt;"NOX"),AE58*INDEX('Damage costs'!$V$18:$V$70,MATCH($B143,'Damage costs'!$C$18:$C$70,0))/1000,AE58*INDEX('Damage costs'!$Z$18:$Z$70,MATCH($B143,'Damage costs'!$C$18:$C$70,0))/1000),"")</f>
        <v/>
      </c>
      <c r="AF143" s="59" t="str">
        <f>IFERROR(IF(OR($C$144=FALSE,LEFT($B143,3)&lt;&gt;"NOX"),AF58*INDEX('Damage costs'!$V$18:$V$70,MATCH($B143,'Damage costs'!$C$18:$C$70,0))/1000,AF58*INDEX('Damage costs'!$Z$18:$Z$70,MATCH($B143,'Damage costs'!$C$18:$C$70,0))/1000),"")</f>
        <v/>
      </c>
      <c r="AG143" s="59" t="str">
        <f>IFERROR(IF(OR($C$144=FALSE,LEFT($B143,3)&lt;&gt;"NOX"),AG58*INDEX('Damage costs'!$V$18:$V$70,MATCH($B143,'Damage costs'!$C$18:$C$70,0))/1000,AG58*INDEX('Damage costs'!$Z$18:$Z$70,MATCH($B143,'Damage costs'!$C$18:$C$70,0))/1000),"")</f>
        <v/>
      </c>
      <c r="AH143" s="59" t="str">
        <f>IFERROR(IF(OR($C$144=FALSE,LEFT($B143,3)&lt;&gt;"NOX"),AH58*INDEX('Damage costs'!$V$18:$V$70,MATCH($B143,'Damage costs'!$C$18:$C$70,0))/1000,AH58*INDEX('Damage costs'!$Z$18:$Z$70,MATCH($B143,'Damage costs'!$C$18:$C$70,0))/1000),"")</f>
        <v/>
      </c>
      <c r="AI143" s="59" t="str">
        <f>IFERROR(IF(OR($C$144=FALSE,LEFT($B143,3)&lt;&gt;"NOX"),AI58*INDEX('Damage costs'!$V$18:$V$70,MATCH($B143,'Damage costs'!$C$18:$C$70,0))/1000,AI58*INDEX('Damage costs'!$Z$18:$Z$70,MATCH($B143,'Damage costs'!$C$18:$C$70,0))/1000),"")</f>
        <v/>
      </c>
      <c r="AJ143" s="59" t="str">
        <f>IFERROR(IF(OR($C$144=FALSE,LEFT($B143,3)&lt;&gt;"NOX"),AJ58*INDEX('Damage costs'!$V$18:$V$70,MATCH($B143,'Damage costs'!$C$18:$C$70,0))/1000,AJ58*INDEX('Damage costs'!$Z$18:$Z$70,MATCH($B143,'Damage costs'!$C$18:$C$70,0))/1000),"")</f>
        <v/>
      </c>
      <c r="AK143" s="59" t="str">
        <f>IFERROR(IF(OR($C$144=FALSE,LEFT($B143,3)&lt;&gt;"NOX"),AK58*INDEX('Damage costs'!$V$18:$V$70,MATCH($B143,'Damage costs'!$C$18:$C$70,0))/1000,AK58*INDEX('Damage costs'!$Z$18:$Z$70,MATCH($B143,'Damage costs'!$C$18:$C$70,0))/1000),"")</f>
        <v/>
      </c>
      <c r="AL143" s="59" t="str">
        <f>IFERROR(IF(OR($C$144=FALSE,LEFT($B143,3)&lt;&gt;"NOX"),AL58*INDEX('Damage costs'!$V$18:$V$70,MATCH($B143,'Damage costs'!$C$18:$C$70,0))/1000,AL58*INDEX('Damage costs'!$Z$18:$Z$70,MATCH($B143,'Damage costs'!$C$18:$C$70,0))/1000),"")</f>
        <v/>
      </c>
      <c r="AM143" s="59" t="str">
        <f>IFERROR(IF(OR($C$144=FALSE,LEFT($B143,3)&lt;&gt;"NOX"),AM58*INDEX('Damage costs'!$V$18:$V$70,MATCH($B143,'Damage costs'!$C$18:$C$70,0))/1000,AM58*INDEX('Damage costs'!$Z$18:$Z$70,MATCH($B143,'Damage costs'!$C$18:$C$70,0))/1000),"")</f>
        <v/>
      </c>
      <c r="AN143" s="59" t="str">
        <f>IFERROR(IF(OR($C$144=FALSE,LEFT($B143,3)&lt;&gt;"NOX"),AN58*INDEX('Damage costs'!$V$18:$V$70,MATCH($B143,'Damage costs'!$C$18:$C$70,0))/1000,AN58*INDEX('Damage costs'!$Z$18:$Z$70,MATCH($B143,'Damage costs'!$C$18:$C$70,0))/1000),"")</f>
        <v/>
      </c>
      <c r="AO143" s="59" t="str">
        <f>IFERROR(IF(OR($C$144=FALSE,LEFT($B143,3)&lt;&gt;"NOX"),AO58*INDEX('Damage costs'!$V$18:$V$70,MATCH($B143,'Damage costs'!$C$18:$C$70,0))/1000,AO58*INDEX('Damage costs'!$Z$18:$Z$70,MATCH($B143,'Damage costs'!$C$18:$C$70,0))/1000),"")</f>
        <v/>
      </c>
      <c r="AP143" s="59" t="str">
        <f>IFERROR(IF(OR($C$144=FALSE,LEFT($B143,3)&lt;&gt;"NOX"),AP58*INDEX('Damage costs'!$V$18:$V$70,MATCH($B143,'Damage costs'!$C$18:$C$70,0))/1000,AP58*INDEX('Damage costs'!$Z$18:$Z$70,MATCH($B143,'Damage costs'!$C$18:$C$70,0))/1000),"")</f>
        <v/>
      </c>
      <c r="AQ143" s="59" t="str">
        <f>IFERROR(IF(OR($C$144=FALSE,LEFT($B143,3)&lt;&gt;"NOX"),AQ58*INDEX('Damage costs'!$V$18:$V$70,MATCH($B143,'Damage costs'!$C$18:$C$70,0))/1000,AQ58*INDEX('Damage costs'!$Z$18:$Z$70,MATCH($B143,'Damage costs'!$C$18:$C$70,0))/1000),"")</f>
        <v/>
      </c>
      <c r="AR143" s="59" t="str">
        <f>IFERROR(IF(OR($C$144=FALSE,LEFT($B143,3)&lt;&gt;"NOX"),AR58*INDEX('Damage costs'!$V$18:$V$70,MATCH($B143,'Damage costs'!$C$18:$C$70,0))/1000,AR58*INDEX('Damage costs'!$Z$18:$Z$70,MATCH($B143,'Damage costs'!$C$18:$C$70,0))/1000),"")</f>
        <v/>
      </c>
      <c r="AS143" s="59" t="str">
        <f>IFERROR(IF(OR($C$144=FALSE,LEFT($B143,3)&lt;&gt;"NOX"),AS58*INDEX('Damage costs'!$V$18:$V$70,MATCH($B143,'Damage costs'!$C$18:$C$70,0))/1000,AS58*INDEX('Damage costs'!$Z$18:$Z$70,MATCH($B143,'Damage costs'!$C$18:$C$70,0))/1000),"")</f>
        <v/>
      </c>
      <c r="AT143" s="59" t="str">
        <f>IFERROR(IF(OR($C$144=FALSE,LEFT($B143,3)&lt;&gt;"NOX"),AT58*INDEX('Damage costs'!$V$18:$V$70,MATCH($B143,'Damage costs'!$C$18:$C$70,0))/1000,AT58*INDEX('Damage costs'!$Z$18:$Z$70,MATCH($B143,'Damage costs'!$C$18:$C$70,0))/1000),"")</f>
        <v/>
      </c>
      <c r="AU143" s="59" t="str">
        <f>IFERROR(IF(OR($C$144=FALSE,LEFT($B143,3)&lt;&gt;"NOX"),AU58*INDEX('Damage costs'!$V$18:$V$70,MATCH($B143,'Damage costs'!$C$18:$C$70,0))/1000,AU58*INDEX('Damage costs'!$Z$18:$Z$70,MATCH($B143,'Damage costs'!$C$18:$C$70,0))/1000),"")</f>
        <v/>
      </c>
      <c r="AV143" s="59" t="str">
        <f>IFERROR(IF(OR($C$144=FALSE,LEFT($B143,3)&lt;&gt;"NOX"),AV58*INDEX('Damage costs'!$V$18:$V$70,MATCH($B143,'Damage costs'!$C$18:$C$70,0))/1000,AV58*INDEX('Damage costs'!$Z$18:$Z$70,MATCH($B143,'Damage costs'!$C$18:$C$70,0))/1000),"")</f>
        <v/>
      </c>
      <c r="AW143" s="59" t="str">
        <f>IFERROR(IF(OR($C$144=FALSE,LEFT($B143,3)&lt;&gt;"NOX"),AW58*INDEX('Damage costs'!$V$18:$V$70,MATCH($B143,'Damage costs'!$C$18:$C$70,0))/1000,AW58*INDEX('Damage costs'!$Z$18:$Z$70,MATCH($B143,'Damage costs'!$C$18:$C$70,0))/1000),"")</f>
        <v/>
      </c>
      <c r="AX143" s="59" t="str">
        <f>IFERROR(IF(OR($C$144=FALSE,LEFT($B143,3)&lt;&gt;"NOX"),AX58*INDEX('Damage costs'!$V$18:$V$70,MATCH($B143,'Damage costs'!$C$18:$C$70,0))/1000,AX58*INDEX('Damage costs'!$Z$18:$Z$70,MATCH($B143,'Damage costs'!$C$18:$C$70,0))/1000),"")</f>
        <v/>
      </c>
      <c r="AY143" s="59" t="str">
        <f>IFERROR(IF(OR($C$144=FALSE,LEFT($B143,3)&lt;&gt;"NOX"),AY58*INDEX('Damage costs'!$V$18:$V$70,MATCH($B143,'Damage costs'!$C$18:$C$70,0))/1000,AY58*INDEX('Damage costs'!$Z$18:$Z$70,MATCH($B143,'Damage costs'!$C$18:$C$70,0))/1000),"")</f>
        <v/>
      </c>
      <c r="AZ143" s="59" t="str">
        <f>IFERROR(IF(OR($C$144=FALSE,LEFT($B143,3)&lt;&gt;"NOX"),AZ58*INDEX('Damage costs'!$V$18:$V$70,MATCH($B143,'Damage costs'!$C$18:$C$70,0))/1000,AZ58*INDEX('Damage costs'!$Z$18:$Z$70,MATCH($B143,'Damage costs'!$C$18:$C$70,0))/1000),"")</f>
        <v/>
      </c>
      <c r="BA143" s="59" t="str">
        <f>IFERROR(IF(OR($C$144=FALSE,LEFT($B143,3)&lt;&gt;"NOX"),BA58*INDEX('Damage costs'!$V$18:$V$70,MATCH($B143,'Damage costs'!$C$18:$C$70,0))/1000,BA58*INDEX('Damage costs'!$Z$18:$Z$70,MATCH($B143,'Damage costs'!$C$18:$C$70,0))/1000),"")</f>
        <v/>
      </c>
      <c r="BB143" s="59" t="str">
        <f>IFERROR(IF(OR($C$144=FALSE,LEFT($B143,3)&lt;&gt;"NOX"),BB58*INDEX('Damage costs'!$V$18:$V$70,MATCH($B143,'Damage costs'!$C$18:$C$70,0))/1000,BB58*INDEX('Damage costs'!$Z$18:$Z$70,MATCH($B143,'Damage costs'!$C$18:$C$70,0))/1000),"")</f>
        <v/>
      </c>
      <c r="BC143" s="59" t="str">
        <f>IFERROR(IF(OR($C$144=FALSE,LEFT($B143,3)&lt;&gt;"NOX"),BC58*INDEX('Damage costs'!$V$18:$V$70,MATCH($B143,'Damage costs'!$C$18:$C$70,0))/1000,BC58*INDEX('Damage costs'!$Z$18:$Z$70,MATCH($B143,'Damage costs'!$C$18:$C$70,0))/1000),"")</f>
        <v/>
      </c>
      <c r="BD143" s="59" t="str">
        <f>IFERROR(IF(OR($C$144=FALSE,LEFT($B143,3)&lt;&gt;"NOX"),BD58*INDEX('Damage costs'!$V$18:$V$70,MATCH($B143,'Damage costs'!$C$18:$C$70,0))/1000,BD58*INDEX('Damage costs'!$Z$18:$Z$70,MATCH($B143,'Damage costs'!$C$18:$C$70,0))/1000),"")</f>
        <v/>
      </c>
      <c r="BE143" s="59" t="str">
        <f>IFERROR(IF(OR($C$144=FALSE,LEFT($B143,3)&lt;&gt;"NOX"),BE58*INDEX('Damage costs'!$V$18:$V$70,MATCH($B143,'Damage costs'!$C$18:$C$70,0))/1000,BE58*INDEX('Damage costs'!$Z$18:$Z$70,MATCH($B143,'Damage costs'!$C$18:$C$70,0))/1000),"")</f>
        <v/>
      </c>
      <c r="BF143" s="59" t="str">
        <f>IFERROR(IF(OR($C$144=FALSE,LEFT($B143,3)&lt;&gt;"NOX"),BF58*INDEX('Damage costs'!$V$18:$V$70,MATCH($B143,'Damage costs'!$C$18:$C$70,0))/1000,BF58*INDEX('Damage costs'!$Z$18:$Z$70,MATCH($B143,'Damage costs'!$C$18:$C$70,0))/1000),"")</f>
        <v/>
      </c>
      <c r="BG143" s="59" t="str">
        <f>IFERROR(IF(OR($C$144=FALSE,LEFT($B143,3)&lt;&gt;"NOX"),BG58*INDEX('Damage costs'!$V$18:$V$70,MATCH($B143,'Damage costs'!$C$18:$C$70,0))/1000,BG58*INDEX('Damage costs'!$Z$18:$Z$70,MATCH($B143,'Damage costs'!$C$18:$C$70,0))/1000),"")</f>
        <v/>
      </c>
      <c r="BH143" s="59" t="str">
        <f>IFERROR(IF(OR($C$144=FALSE,LEFT($B143,3)&lt;&gt;"NOX"),BH58*INDEX('Damage costs'!$V$18:$V$70,MATCH($B143,'Damage costs'!$C$18:$C$70,0))/1000,BH58*INDEX('Damage costs'!$Z$18:$Z$70,MATCH($B143,'Damage costs'!$C$18:$C$70,0))/1000),"")</f>
        <v/>
      </c>
      <c r="BI143" s="59" t="str">
        <f>IFERROR(IF(OR($C$144=FALSE,LEFT($B143,3)&lt;&gt;"NOX"),BI58*INDEX('Damage costs'!$V$18:$V$70,MATCH($B143,'Damage costs'!$C$18:$C$70,0))/1000,BI58*INDEX('Damage costs'!$Z$18:$Z$70,MATCH($B143,'Damage costs'!$C$18:$C$70,0))/1000),"")</f>
        <v/>
      </c>
      <c r="BJ143" s="59" t="str">
        <f>IFERROR(IF(OR($C$144=FALSE,LEFT($B143,3)&lt;&gt;"NOX"),BJ58*INDEX('Damage costs'!$V$18:$V$70,MATCH($B143,'Damage costs'!$C$18:$C$70,0))/1000,BJ58*INDEX('Damage costs'!$Z$18:$Z$70,MATCH($B143,'Damage costs'!$C$18:$C$70,0))/1000),"")</f>
        <v/>
      </c>
      <c r="BK143" s="59" t="str">
        <f>IFERROR(IF(OR($C$144=FALSE,LEFT($B143,3)&lt;&gt;"NOX"),BK58*INDEX('Damage costs'!$V$18:$V$70,MATCH($B143,'Damage costs'!$C$18:$C$70,0))/1000,BK58*INDEX('Damage costs'!$Z$18:$Z$70,MATCH($B143,'Damage costs'!$C$18:$C$70,0))/1000),"")</f>
        <v/>
      </c>
      <c r="BL143" s="59" t="str">
        <f>IFERROR(IF(OR($C$144=FALSE,LEFT($B143,3)&lt;&gt;"NOX"),BL58*INDEX('Damage costs'!$V$18:$V$70,MATCH($B143,'Damage costs'!$C$18:$C$70,0))/1000,BL58*INDEX('Damage costs'!$Z$18:$Z$70,MATCH($B143,'Damage costs'!$C$18:$C$70,0))/1000),"")</f>
        <v/>
      </c>
      <c r="BM143" s="59" t="str">
        <f>IFERROR(IF(OR($C$144=FALSE,LEFT($B143,3)&lt;&gt;"NOX"),BM58*INDEX('Damage costs'!$V$18:$V$70,MATCH($B143,'Damage costs'!$C$18:$C$70,0))/1000,BM58*INDEX('Damage costs'!$Z$18:$Z$70,MATCH($B143,'Damage costs'!$C$18:$C$70,0))/1000),"")</f>
        <v/>
      </c>
      <c r="BN143" s="59" t="str">
        <f>IFERROR(IF(OR($C$144=FALSE,LEFT($B143,3)&lt;&gt;"NOX"),BN58*INDEX('Damage costs'!$V$18:$V$70,MATCH($B143,'Damage costs'!$C$18:$C$70,0))/1000,BN58*INDEX('Damage costs'!$Z$18:$Z$70,MATCH($B143,'Damage costs'!$C$18:$C$70,0))/1000),"")</f>
        <v/>
      </c>
      <c r="BO143" s="59" t="str">
        <f>IFERROR(IF(OR($C$144=FALSE,LEFT($B143,3)&lt;&gt;"NOX"),BO58*INDEX('Damage costs'!$V$18:$V$70,MATCH($B143,'Damage costs'!$C$18:$C$70,0))/1000,BO58*INDEX('Damage costs'!$Z$18:$Z$70,MATCH($B143,'Damage costs'!$C$18:$C$70,0))/1000),"")</f>
        <v/>
      </c>
      <c r="BP143" s="59" t="str">
        <f>IFERROR(IF(OR($C$144=FALSE,LEFT($B143,3)&lt;&gt;"NOX"),BP58*INDEX('Damage costs'!$V$18:$V$70,MATCH($B143,'Damage costs'!$C$18:$C$70,0))/1000,BP58*INDEX('Damage costs'!$Z$18:$Z$70,MATCH($B143,'Damage costs'!$C$18:$C$70,0))/1000),"")</f>
        <v/>
      </c>
      <c r="BQ143" s="59" t="str">
        <f>IFERROR(IF(OR($C$144=FALSE,LEFT($B143,3)&lt;&gt;"NOX"),BQ58*INDEX('Damage costs'!$V$18:$V$70,MATCH($B143,'Damage costs'!$C$18:$C$70,0))/1000,BQ58*INDEX('Damage costs'!$Z$18:$Z$70,MATCH($B143,'Damage costs'!$C$18:$C$70,0))/1000),"")</f>
        <v/>
      </c>
      <c r="BR143" s="59" t="str">
        <f>IFERROR(IF(OR($C$144=FALSE,LEFT($B143,3)&lt;&gt;"NOX"),BR58*INDEX('Damage costs'!$V$18:$V$70,MATCH($B143,'Damage costs'!$C$18:$C$70,0))/1000,BR58*INDEX('Damage costs'!$Z$18:$Z$70,MATCH($B143,'Damage costs'!$C$18:$C$70,0))/1000),"")</f>
        <v/>
      </c>
      <c r="BS143" s="59" t="str">
        <f>IFERROR(IF(OR($C$144=FALSE,LEFT($B143,3)&lt;&gt;"NOX"),BS58*INDEX('Damage costs'!$V$18:$V$70,MATCH($B143,'Damage costs'!$C$18:$C$70,0))/1000,BS58*INDEX('Damage costs'!$Z$18:$Z$70,MATCH($B143,'Damage costs'!$C$18:$C$70,0))/1000),"")</f>
        <v/>
      </c>
      <c r="BT143" s="59" t="str">
        <f>IFERROR(IF(OR($C$144=FALSE,LEFT($B143,3)&lt;&gt;"NOX"),BT58*INDEX('Damage costs'!$V$18:$V$70,MATCH($B143,'Damage costs'!$C$18:$C$70,0))/1000,BT58*INDEX('Damage costs'!$Z$18:$Z$70,MATCH($B143,'Damage costs'!$C$18:$C$70,0))/1000),"")</f>
        <v/>
      </c>
      <c r="BU143" s="59" t="str">
        <f>IFERROR(IF(OR($C$144=FALSE,LEFT($B143,3)&lt;&gt;"NOX"),BU58*INDEX('Damage costs'!$V$18:$V$70,MATCH($B143,'Damage costs'!$C$18:$C$70,0))/1000,BU58*INDEX('Damage costs'!$Z$18:$Z$70,MATCH($B143,'Damage costs'!$C$18:$C$70,0))/1000),"")</f>
        <v/>
      </c>
      <c r="BV143" s="59" t="str">
        <f>IFERROR(IF(OR($C$144=FALSE,LEFT($B143,3)&lt;&gt;"NOX"),BV58*INDEX('Damage costs'!$V$18:$V$70,MATCH($B143,'Damage costs'!$C$18:$C$70,0))/1000,BV58*INDEX('Damage costs'!$Z$18:$Z$70,MATCH($B143,'Damage costs'!$C$18:$C$70,0))/1000),"")</f>
        <v/>
      </c>
      <c r="BW143" s="59" t="str">
        <f>IFERROR(IF(OR($C$144=FALSE,LEFT($B143,3)&lt;&gt;"NOX"),BW58*INDEX('Damage costs'!$V$18:$V$70,MATCH($B143,'Damage costs'!$C$18:$C$70,0))/1000,BW58*INDEX('Damage costs'!$Z$18:$Z$70,MATCH($B143,'Damage costs'!$C$18:$C$70,0))/1000),"")</f>
        <v/>
      </c>
      <c r="BX143" s="59" t="str">
        <f>IFERROR(IF(OR($C$144=FALSE,LEFT($B143,3)&lt;&gt;"NOX"),BX58*INDEX('Damage costs'!$V$18:$V$70,MATCH($B143,'Damage costs'!$C$18:$C$70,0))/1000,BX58*INDEX('Damage costs'!$Z$18:$Z$70,MATCH($B143,'Damage costs'!$C$18:$C$70,0))/1000),"")</f>
        <v/>
      </c>
      <c r="BY143" s="59" t="str">
        <f>IFERROR(IF(OR($C$144=FALSE,LEFT($B143,3)&lt;&gt;"NOX"),BY58*INDEX('Damage costs'!$V$18:$V$70,MATCH($B143,'Damage costs'!$C$18:$C$70,0))/1000,BY58*INDEX('Damage costs'!$Z$18:$Z$70,MATCH($B143,'Damage costs'!$C$18:$C$70,0))/1000),"")</f>
        <v/>
      </c>
      <c r="BZ143" s="59" t="str">
        <f>IFERROR(IF(OR($C$144=FALSE,LEFT($B143,3)&lt;&gt;"NOX"),BZ58*INDEX('Damage costs'!$V$18:$V$70,MATCH($B143,'Damage costs'!$C$18:$C$70,0))/1000,BZ58*INDEX('Damage costs'!$Z$18:$Z$70,MATCH($B143,'Damage costs'!$C$18:$C$70,0))/1000),"")</f>
        <v/>
      </c>
      <c r="CA143" s="59" t="str">
        <f>IFERROR(IF(OR($C$144=FALSE,LEFT($B143,3)&lt;&gt;"NOX"),CA58*INDEX('Damage costs'!$V$18:$V$70,MATCH($B143,'Damage costs'!$C$18:$C$70,0))/1000,CA58*INDEX('Damage costs'!$Z$18:$Z$70,MATCH($B143,'Damage costs'!$C$18:$C$70,0))/1000),"")</f>
        <v/>
      </c>
      <c r="CB143" s="59" t="str">
        <f>IFERROR(IF(OR($C$144=FALSE,LEFT($B143,3)&lt;&gt;"NOX"),CB58*INDEX('Damage costs'!$V$18:$V$70,MATCH($B143,'Damage costs'!$C$18:$C$70,0))/1000,CB58*INDEX('Damage costs'!$Z$18:$Z$70,MATCH($B143,'Damage costs'!$C$18:$C$70,0))/1000),"")</f>
        <v/>
      </c>
      <c r="CC143" s="59" t="str">
        <f>IFERROR(IF(OR($C$144=FALSE,LEFT($B143,3)&lt;&gt;"NOX"),CC58*INDEX('Damage costs'!$V$18:$V$70,MATCH($B143,'Damage costs'!$C$18:$C$70,0))/1000,CC58*INDEX('Damage costs'!$Z$18:$Z$70,MATCH($B143,'Damage costs'!$C$18:$C$70,0))/1000),"")</f>
        <v/>
      </c>
      <c r="CD143" s="59" t="str">
        <f>IFERROR(IF(OR($C$144=FALSE,LEFT($B143,3)&lt;&gt;"NOX"),CD58*INDEX('Damage costs'!$V$18:$V$70,MATCH($B143,'Damage costs'!$C$18:$C$70,0))/1000,CD58*INDEX('Damage costs'!$Z$18:$Z$70,MATCH($B143,'Damage costs'!$C$18:$C$70,0))/1000),"")</f>
        <v/>
      </c>
      <c r="CE143" s="59" t="str">
        <f>IFERROR(IF(OR($C$144=FALSE,LEFT($B143,3)&lt;&gt;"NOX"),CE58*INDEX('Damage costs'!$V$18:$V$70,MATCH($B143,'Damage costs'!$C$18:$C$70,0))/1000,CE58*INDEX('Damage costs'!$Z$18:$Z$70,MATCH($B143,'Damage costs'!$C$18:$C$70,0))/1000),"")</f>
        <v/>
      </c>
      <c r="CF143" s="59" t="str">
        <f>IFERROR(IF(OR($C$144=FALSE,LEFT($B143,3)&lt;&gt;"NOX"),CF58*INDEX('Damage costs'!$V$18:$V$70,MATCH($B143,'Damage costs'!$C$18:$C$70,0))/1000,CF58*INDEX('Damage costs'!$Z$18:$Z$70,MATCH($B143,'Damage costs'!$C$18:$C$70,0))/1000),"")</f>
        <v/>
      </c>
      <c r="CG143" s="59" t="str">
        <f>IFERROR(IF(OR($C$144=FALSE,LEFT($B143,3)&lt;&gt;"NOX"),CG58*INDEX('Damage costs'!$V$18:$V$70,MATCH($B143,'Damage costs'!$C$18:$C$70,0))/1000,CG58*INDEX('Damage costs'!$Z$18:$Z$70,MATCH($B143,'Damage costs'!$C$18:$C$70,0))/1000),"")</f>
        <v/>
      </c>
      <c r="CH143" s="59" t="str">
        <f>IFERROR(IF(OR($C$144=FALSE,LEFT($B143,3)&lt;&gt;"NOX"),CH58*INDEX('Damage costs'!$V$18:$V$70,MATCH($B143,'Damage costs'!$C$18:$C$70,0))/1000,CH58*INDEX('Damage costs'!$Z$18:$Z$70,MATCH($B143,'Damage costs'!$C$18:$C$70,0))/1000),"")</f>
        <v/>
      </c>
      <c r="CI143" s="59" t="str">
        <f>IFERROR(IF(OR($C$144=FALSE,LEFT($B143,3)&lt;&gt;"NOX"),CI58*INDEX('Damage costs'!$V$18:$V$70,MATCH($B143,'Damage costs'!$C$18:$C$70,0))/1000,CI58*INDEX('Damage costs'!$Z$18:$Z$70,MATCH($B143,'Damage costs'!$C$18:$C$70,0))/1000),"")</f>
        <v/>
      </c>
      <c r="CJ143" s="59" t="str">
        <f>IFERROR(IF(OR($C$144=FALSE,LEFT($B143,3)&lt;&gt;"NOX"),CJ58*INDEX('Damage costs'!$V$18:$V$70,MATCH($B143,'Damage costs'!$C$18:$C$70,0))/1000,CJ58*INDEX('Damage costs'!$Z$18:$Z$70,MATCH($B143,'Damage costs'!$C$18:$C$70,0))/1000),"")</f>
        <v/>
      </c>
      <c r="CK143" s="59" t="str">
        <f>IFERROR(IF(OR($C$144=FALSE,LEFT($B143,3)&lt;&gt;"NOX"),CK58*INDEX('Damage costs'!$V$18:$V$70,MATCH($B143,'Damage costs'!$C$18:$C$70,0))/1000,CK58*INDEX('Damage costs'!$Z$18:$Z$70,MATCH($B143,'Damage costs'!$C$18:$C$70,0))/1000),"")</f>
        <v/>
      </c>
      <c r="CL143" s="59" t="str">
        <f>IFERROR(IF(OR($C$144=FALSE,LEFT($B143,3)&lt;&gt;"NOX"),CL58*INDEX('Damage costs'!$V$18:$V$70,MATCH($B143,'Damage costs'!$C$18:$C$70,0))/1000,CL58*INDEX('Damage costs'!$Z$18:$Z$70,MATCH($B143,'Damage costs'!$C$18:$C$70,0))/1000),"")</f>
        <v/>
      </c>
      <c r="CM143" s="59" t="str">
        <f>IFERROR(IF(OR($C$144=FALSE,LEFT($B143,3)&lt;&gt;"NOX"),CM58*INDEX('Damage costs'!$V$18:$V$70,MATCH($B143,'Damage costs'!$C$18:$C$70,0))/1000,CM58*INDEX('Damage costs'!$Z$18:$Z$70,MATCH($B143,'Damage costs'!$C$18:$C$70,0))/1000),"")</f>
        <v/>
      </c>
      <c r="CN143" s="59" t="str">
        <f>IFERROR(IF(OR($C$144=FALSE,LEFT($B143,3)&lt;&gt;"NOX"),CN58*INDEX('Damage costs'!$V$18:$V$70,MATCH($B143,'Damage costs'!$C$18:$C$70,0))/1000,CN58*INDEX('Damage costs'!$Z$18:$Z$70,MATCH($B143,'Damage costs'!$C$18:$C$70,0))/1000),"")</f>
        <v/>
      </c>
      <c r="CO143" s="59" t="str">
        <f>IFERROR(IF(OR($C$144=FALSE,LEFT($B143,3)&lt;&gt;"NOX"),CO58*INDEX('Damage costs'!$V$18:$V$70,MATCH($B143,'Damage costs'!$C$18:$C$70,0))/1000,CO58*INDEX('Damage costs'!$Z$18:$Z$70,MATCH($B143,'Damage costs'!$C$18:$C$70,0))/1000),"")</f>
        <v/>
      </c>
      <c r="CP143" s="59" t="str">
        <f>IFERROR(IF(OR($C$144=FALSE,LEFT($B143,3)&lt;&gt;"NOX"),CP58*INDEX('Damage costs'!$V$18:$V$70,MATCH($B143,'Damage costs'!$C$18:$C$70,0))/1000,CP58*INDEX('Damage costs'!$Z$18:$Z$70,MATCH($B143,'Damage costs'!$C$18:$C$70,0))/1000),"")</f>
        <v/>
      </c>
      <c r="CQ143" s="59" t="str">
        <f>IFERROR(IF(OR($C$144=FALSE,LEFT($B143,3)&lt;&gt;"NOX"),CQ58*INDEX('Damage costs'!$V$18:$V$70,MATCH($B143,'Damage costs'!$C$18:$C$70,0))/1000,CQ58*INDEX('Damage costs'!$Z$18:$Z$70,MATCH($B143,'Damage costs'!$C$18:$C$70,0))/1000),"")</f>
        <v/>
      </c>
      <c r="CR143" s="59" t="str">
        <f>IFERROR(IF(OR($C$144=FALSE,LEFT($B143,3)&lt;&gt;"NOX"),CR58*INDEX('Damage costs'!$V$18:$V$70,MATCH($B143,'Damage costs'!$C$18:$C$70,0))/1000,CR58*INDEX('Damage costs'!$Z$18:$Z$70,MATCH($B143,'Damage costs'!$C$18:$C$70,0))/1000),"")</f>
        <v/>
      </c>
      <c r="CS143" s="59" t="str">
        <f>IFERROR(IF(OR($C$144=FALSE,LEFT($B143,3)&lt;&gt;"NOX"),CS58*INDEX('Damage costs'!$V$18:$V$70,MATCH($B143,'Damage costs'!$C$18:$C$70,0))/1000,CS58*INDEX('Damage costs'!$Z$18:$Z$70,MATCH($B143,'Damage costs'!$C$18:$C$70,0))/1000),"")</f>
        <v/>
      </c>
      <c r="CT143" s="59" t="str">
        <f>IFERROR(IF(OR($C$144=FALSE,LEFT($B143,3)&lt;&gt;"NOX"),CT58*INDEX('Damage costs'!$V$18:$V$70,MATCH($B143,'Damage costs'!$C$18:$C$70,0))/1000,CT58*INDEX('Damage costs'!$Z$18:$Z$70,MATCH($B143,'Damage costs'!$C$18:$C$70,0))/1000),"")</f>
        <v/>
      </c>
      <c r="CU143" s="59" t="str">
        <f>IFERROR(IF(OR($C$144=FALSE,LEFT($B143,3)&lt;&gt;"NOX"),CU58*INDEX('Damage costs'!$V$18:$V$70,MATCH($B143,'Damage costs'!$C$18:$C$70,0))/1000,CU58*INDEX('Damage costs'!$Z$18:$Z$70,MATCH($B143,'Damage costs'!$C$18:$C$70,0))/1000),"")</f>
        <v/>
      </c>
      <c r="CV143" s="59" t="str">
        <f>IFERROR(IF(OR($C$144=FALSE,LEFT($B143,3)&lt;&gt;"NOX"),CV58*INDEX('Damage costs'!$V$18:$V$70,MATCH($B143,'Damage costs'!$C$18:$C$70,0))/1000,CV58*INDEX('Damage costs'!$Z$18:$Z$70,MATCH($B143,'Damage costs'!$C$18:$C$70,0))/1000),"")</f>
        <v/>
      </c>
      <c r="CW143" s="59" t="str">
        <f>IFERROR(IF(OR($C$144=FALSE,LEFT($B143,3)&lt;&gt;"NOX"),CW58*INDEX('Damage costs'!$V$18:$V$70,MATCH($B143,'Damage costs'!$C$18:$C$70,0))/1000,CW58*INDEX('Damage costs'!$Z$18:$Z$70,MATCH($B143,'Damage costs'!$C$18:$C$70,0))/1000),"")</f>
        <v/>
      </c>
      <c r="CX143" s="59" t="str">
        <f>IFERROR(IF(OR($C$144=FALSE,LEFT($B143,3)&lt;&gt;"NOX"),CX58*INDEX('Damage costs'!$V$18:$V$70,MATCH($B143,'Damage costs'!$C$18:$C$70,0))/1000,CX58*INDEX('Damage costs'!$Z$18:$Z$70,MATCH($B143,'Damage costs'!$C$18:$C$70,0))/1000),"")</f>
        <v/>
      </c>
      <c r="CY143" s="59" t="str">
        <f>IFERROR(IF(OR($C$144=FALSE,LEFT($B143,3)&lt;&gt;"NOX"),CY58*INDEX('Damage costs'!$V$18:$V$70,MATCH($B143,'Damage costs'!$C$18:$C$70,0))/1000,CY58*INDEX('Damage costs'!$Z$18:$Z$70,MATCH($B143,'Damage costs'!$C$18:$C$70,0))/1000),"")</f>
        <v/>
      </c>
      <c r="CZ143" s="391"/>
    </row>
    <row r="144" spans="2:104" x14ac:dyDescent="0.25">
      <c r="B144" s="406" t="s">
        <v>618</v>
      </c>
      <c r="C144" s="553" t="b">
        <f>IF(OR(LEFT(B138,4)="PM10",LEFT(B139,4)="PM10",LEFT(B140,4)="PM10",LEFT(B141,4)="PM10",LEFT(B142,4)="PM10",LEFT(B143,4)="PM10"),TRUE,FALSE)</f>
        <v>0</v>
      </c>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391"/>
    </row>
    <row r="145" spans="2:104" x14ac:dyDescent="0.25">
      <c r="B145" s="392"/>
      <c r="C145" s="390"/>
      <c r="D145" s="50"/>
      <c r="E145" s="50"/>
      <c r="F145" s="50"/>
      <c r="G145" s="50"/>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c r="AP145" s="50"/>
      <c r="AQ145" s="50"/>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391"/>
    </row>
    <row r="146" spans="2:104" x14ac:dyDescent="0.25">
      <c r="B146" s="393" t="s">
        <v>405</v>
      </c>
      <c r="C146" s="390" t="s">
        <v>404</v>
      </c>
      <c r="D146" s="60">
        <f>'Discount and deflators'!$H$5</f>
        <v>0.02</v>
      </c>
      <c r="E146" s="50"/>
      <c r="F146" s="50"/>
      <c r="G146" s="50"/>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391"/>
    </row>
    <row r="147" spans="2:104" x14ac:dyDescent="0.25">
      <c r="B147" s="393" t="s">
        <v>406</v>
      </c>
      <c r="C147" s="390"/>
      <c r="D147" s="59">
        <f>IF(D$6=0,0,(1+$D146)^(D$6-'Data Input - General'!$F$22))</f>
        <v>0</v>
      </c>
      <c r="E147" s="59">
        <f>IF(E$6=0,0,(1+$D146)^(E$6-'Data Input - General'!$F$22))</f>
        <v>0</v>
      </c>
      <c r="F147" s="59">
        <f>IF(F$6=0,0,(1+$D146)^(F$6-'Data Input - General'!$F$22))</f>
        <v>0</v>
      </c>
      <c r="G147" s="59">
        <f>IF(G$6=0,0,(1+$D146)^(G$6-'Data Input - General'!$F$22))</f>
        <v>0</v>
      </c>
      <c r="H147" s="59">
        <f>IF(H$6=0,0,(1+$D146)^(H$6-'Data Input - General'!$F$22))</f>
        <v>0</v>
      </c>
      <c r="I147" s="59">
        <f>IF(I$6=0,0,(1+$D146)^(I$6-'Data Input - General'!$F$22))</f>
        <v>0</v>
      </c>
      <c r="J147" s="59">
        <f>IF(J$6=0,0,(1+$D146)^(J$6-'Data Input - General'!$F$22))</f>
        <v>0</v>
      </c>
      <c r="K147" s="59">
        <f>IF(K$6=0,0,(1+$D146)^(K$6-'Data Input - General'!$F$22))</f>
        <v>0</v>
      </c>
      <c r="L147" s="59">
        <f>IF(L$6=0,0,(1+$D146)^(L$6-'Data Input - General'!$F$22))</f>
        <v>0</v>
      </c>
      <c r="M147" s="59">
        <f>IF(M$6=0,0,(1+$D146)^(M$6-'Data Input - General'!$F$22))</f>
        <v>0</v>
      </c>
      <c r="N147" s="59">
        <f>IF(N$6=0,0,(1+$D146)^(N$6-'Data Input - General'!$F$22))</f>
        <v>0</v>
      </c>
      <c r="O147" s="59">
        <f>IF(O$6=0,0,(1+$D146)^(O$6-'Data Input - General'!$F$22))</f>
        <v>0</v>
      </c>
      <c r="P147" s="59">
        <f>IF(P$6=0,0,(1+$D146)^(P$6-'Data Input - General'!$F$22))</f>
        <v>0</v>
      </c>
      <c r="Q147" s="59">
        <f>IF(Q$6=0,0,(1+$D146)^(Q$6-'Data Input - General'!$F$22))</f>
        <v>0</v>
      </c>
      <c r="R147" s="59">
        <f>IF(R$6=0,0,(1+$D146)^(R$6-'Data Input - General'!$F$22))</f>
        <v>0</v>
      </c>
      <c r="S147" s="59">
        <f>IF(S$6=0,0,(1+$D146)^(S$6-'Data Input - General'!$F$22))</f>
        <v>0</v>
      </c>
      <c r="T147" s="59">
        <f>IF(T$6=0,0,(1+$D146)^(T$6-'Data Input - General'!$F$22))</f>
        <v>0</v>
      </c>
      <c r="U147" s="59">
        <f>IF(U$6=0,0,(1+$D146)^(U$6-'Data Input - General'!$F$22))</f>
        <v>0</v>
      </c>
      <c r="V147" s="59">
        <f>IF(V$6=0,0,(1+$D146)^(V$6-'Data Input - General'!$F$22))</f>
        <v>0</v>
      </c>
      <c r="W147" s="59">
        <f>IF(W$6=0,0,(1+$D146)^(W$6-'Data Input - General'!$F$22))</f>
        <v>0</v>
      </c>
      <c r="X147" s="59">
        <f>IF(X$6=0,0,(1+$D146)^(X$6-'Data Input - General'!$F$22))</f>
        <v>0</v>
      </c>
      <c r="Y147" s="59">
        <f>IF(Y$6=0,0,(1+$D146)^(Y$6-'Data Input - General'!$F$22))</f>
        <v>0</v>
      </c>
      <c r="Z147" s="59">
        <f>IF(Z$6=0,0,(1+$D146)^(Z$6-'Data Input - General'!$F$22))</f>
        <v>0</v>
      </c>
      <c r="AA147" s="59">
        <f>IF(AA$6=0,0,(1+$D146)^(AA$6-'Data Input - General'!$F$22))</f>
        <v>0</v>
      </c>
      <c r="AB147" s="59">
        <f>IF(AB$6=0,0,(1+$D146)^(AB$6-'Data Input - General'!$F$22))</f>
        <v>0</v>
      </c>
      <c r="AC147" s="59">
        <f>IF(AC$6=0,0,(1+$D146)^(AC$6-'Data Input - General'!$F$22))</f>
        <v>0</v>
      </c>
      <c r="AD147" s="59">
        <f>IF(AD$6=0,0,(1+$D146)^(AD$6-'Data Input - General'!$F$22))</f>
        <v>0</v>
      </c>
      <c r="AE147" s="59">
        <f>IF(AE$6=0,0,(1+$D146)^(AE$6-'Data Input - General'!$F$22))</f>
        <v>0</v>
      </c>
      <c r="AF147" s="59">
        <f>IF(AF$6=0,0,(1+$D146)^(AF$6-'Data Input - General'!$F$22))</f>
        <v>0</v>
      </c>
      <c r="AG147" s="59">
        <f>IF(AG$6=0,0,(1+$D146)^(AG$6-'Data Input - General'!$F$22))</f>
        <v>0</v>
      </c>
      <c r="AH147" s="59">
        <f>IF(AH$6=0,0,(1+$D146)^(AH$6-'Data Input - General'!$F$22))</f>
        <v>0</v>
      </c>
      <c r="AI147" s="59">
        <f>IF(AI$6=0,0,(1+$D146)^(AI$6-'Data Input - General'!$F$22))</f>
        <v>0</v>
      </c>
      <c r="AJ147" s="59">
        <f>IF(AJ$6=0,0,(1+$D146)^(AJ$6-'Data Input - General'!$F$22))</f>
        <v>0</v>
      </c>
      <c r="AK147" s="59">
        <f>IF(AK$6=0,0,(1+$D146)^(AK$6-'Data Input - General'!$F$22))</f>
        <v>0</v>
      </c>
      <c r="AL147" s="59">
        <f>IF(AL$6=0,0,(1+$D146)^(AL$6-'Data Input - General'!$F$22))</f>
        <v>0</v>
      </c>
      <c r="AM147" s="59">
        <f>IF(AM$6=0,0,(1+$D146)^(AM$6-'Data Input - General'!$F$22))</f>
        <v>0</v>
      </c>
      <c r="AN147" s="59">
        <f>IF(AN$6=0,0,(1+$D146)^(AN$6-'Data Input - General'!$F$22))</f>
        <v>0</v>
      </c>
      <c r="AO147" s="59">
        <f>IF(AO$6=0,0,(1+$D146)^(AO$6-'Data Input - General'!$F$22))</f>
        <v>0</v>
      </c>
      <c r="AP147" s="59">
        <f>IF(AP$6=0,0,(1+$D146)^(AP$6-'Data Input - General'!$F$22))</f>
        <v>0</v>
      </c>
      <c r="AQ147" s="59">
        <f>IF(AQ$6=0,0,(1+$D146)^(AQ$6-'Data Input - General'!$F$22))</f>
        <v>0</v>
      </c>
      <c r="AR147" s="59">
        <f>IF(AR$6=0,0,(1+$D146)^(AR$6-'Data Input - General'!$F$22))</f>
        <v>0</v>
      </c>
      <c r="AS147" s="59">
        <f>IF(AS$6=0,0,(1+$D146)^(AS$6-'Data Input - General'!$F$22))</f>
        <v>0</v>
      </c>
      <c r="AT147" s="59">
        <f>IF(AT$6=0,0,(1+$D146)^(AT$6-'Data Input - General'!$F$22))</f>
        <v>0</v>
      </c>
      <c r="AU147" s="59">
        <f>IF(AU$6=0,0,(1+$D146)^(AU$6-'Data Input - General'!$F$22))</f>
        <v>0</v>
      </c>
      <c r="AV147" s="59">
        <f>IF(AV$6=0,0,(1+$D146)^(AV$6-'Data Input - General'!$F$22))</f>
        <v>0</v>
      </c>
      <c r="AW147" s="59">
        <f>IF(AW$6=0,0,(1+$D146)^(AW$6-'Data Input - General'!$F$22))</f>
        <v>0</v>
      </c>
      <c r="AX147" s="59">
        <f>IF(AX$6=0,0,(1+$D146)^(AX$6-'Data Input - General'!$F$22))</f>
        <v>0</v>
      </c>
      <c r="AY147" s="59">
        <f>IF(AY$6=0,0,(1+$D146)^(AY$6-'Data Input - General'!$F$22))</f>
        <v>0</v>
      </c>
      <c r="AZ147" s="59">
        <f>IF(AZ$6=0,0,(1+$D146)^(AZ$6-'Data Input - General'!$F$22))</f>
        <v>0</v>
      </c>
      <c r="BA147" s="59">
        <f>IF(BA$6=0,0,(1+$D146)^(BA$6-'Data Input - General'!$F$22))</f>
        <v>0</v>
      </c>
      <c r="BB147" s="59">
        <f>IF(BB$6=0,0,(1+$D146)^(BB$6-'Data Input - General'!$F$22))</f>
        <v>0</v>
      </c>
      <c r="BC147" s="59">
        <f>IF(BC$6=0,0,(1+$D146)^(BC$6-'Data Input - General'!$F$22))</f>
        <v>0</v>
      </c>
      <c r="BD147" s="59">
        <f>IF(BD$6=0,0,(1+$D146)^(BD$6-'Data Input - General'!$F$22))</f>
        <v>0</v>
      </c>
      <c r="BE147" s="59">
        <f>IF(BE$6=0,0,(1+$D146)^(BE$6-'Data Input - General'!$F$22))</f>
        <v>0</v>
      </c>
      <c r="BF147" s="59">
        <f>IF(BF$6=0,0,(1+$D146)^(BF$6-'Data Input - General'!$F$22))</f>
        <v>0</v>
      </c>
      <c r="BG147" s="59">
        <f>IF(BG$6=0,0,(1+$D146)^(BG$6-'Data Input - General'!$F$22))</f>
        <v>0</v>
      </c>
      <c r="BH147" s="59">
        <f>IF(BH$6=0,0,(1+$D146)^(BH$6-'Data Input - General'!$F$22))</f>
        <v>0</v>
      </c>
      <c r="BI147" s="59">
        <f>IF(BI$6=0,0,(1+$D146)^(BI$6-'Data Input - General'!$F$22))</f>
        <v>0</v>
      </c>
      <c r="BJ147" s="59">
        <f>IF(BJ$6=0,0,(1+$D146)^(BJ$6-'Data Input - General'!$F$22))</f>
        <v>0</v>
      </c>
      <c r="BK147" s="59">
        <f>IF(BK$6=0,0,(1+$D146)^(BK$6-'Data Input - General'!$F$22))</f>
        <v>0</v>
      </c>
      <c r="BL147" s="59">
        <f>IF(BL$6=0,0,(1+$D146)^(BL$6-'Data Input - General'!$F$22))</f>
        <v>0</v>
      </c>
      <c r="BM147" s="59">
        <f>IF(BM$6=0,0,(1+$D146)^(BM$6-'Data Input - General'!$F$22))</f>
        <v>0</v>
      </c>
      <c r="BN147" s="59">
        <f>IF(BN$6=0,0,(1+$D146)^(BN$6-'Data Input - General'!$F$22))</f>
        <v>0</v>
      </c>
      <c r="BO147" s="59">
        <f>IF(BO$6=0,0,(1+$D146)^(BO$6-'Data Input - General'!$F$22))</f>
        <v>0</v>
      </c>
      <c r="BP147" s="59">
        <f>IF(BP$6=0,0,(1+$D146)^(BP$6-'Data Input - General'!$F$22))</f>
        <v>0</v>
      </c>
      <c r="BQ147" s="59">
        <f>IF(BQ$6=0,0,(1+$D146)^(BQ$6-'Data Input - General'!$F$22))</f>
        <v>0</v>
      </c>
      <c r="BR147" s="59">
        <f>IF(BR$6=0,0,(1+$D146)^(BR$6-'Data Input - General'!$F$22))</f>
        <v>0</v>
      </c>
      <c r="BS147" s="59">
        <f>IF(BS$6=0,0,(1+$D146)^(BS$6-'Data Input - General'!$F$22))</f>
        <v>0</v>
      </c>
      <c r="BT147" s="59">
        <f>IF(BT$6=0,0,(1+$D146)^(BT$6-'Data Input - General'!$F$22))</f>
        <v>0</v>
      </c>
      <c r="BU147" s="59">
        <f>IF(BU$6=0,0,(1+$D146)^(BU$6-'Data Input - General'!$F$22))</f>
        <v>0</v>
      </c>
      <c r="BV147" s="59">
        <f>IF(BV$6=0,0,(1+$D146)^(BV$6-'Data Input - General'!$F$22))</f>
        <v>0</v>
      </c>
      <c r="BW147" s="59">
        <f>IF(BW$6=0,0,(1+$D146)^(BW$6-'Data Input - General'!$F$22))</f>
        <v>0</v>
      </c>
      <c r="BX147" s="59">
        <f>IF(BX$6=0,0,(1+$D146)^(BX$6-'Data Input - General'!$F$22))</f>
        <v>0</v>
      </c>
      <c r="BY147" s="59">
        <f>IF(BY$6=0,0,(1+$D146)^(BY$6-'Data Input - General'!$F$22))</f>
        <v>0</v>
      </c>
      <c r="BZ147" s="59">
        <f>IF(BZ$6=0,0,(1+$D146)^(BZ$6-'Data Input - General'!$F$22))</f>
        <v>0</v>
      </c>
      <c r="CA147" s="59">
        <f>IF(CA$6=0,0,(1+$D146)^(CA$6-'Data Input - General'!$F$22))</f>
        <v>0</v>
      </c>
      <c r="CB147" s="59">
        <f>IF(CB$6=0,0,(1+$D146)^(CB$6-'Data Input - General'!$F$22))</f>
        <v>0</v>
      </c>
      <c r="CC147" s="59">
        <f>IF(CC$6=0,0,(1+$D146)^(CC$6-'Data Input - General'!$F$22))</f>
        <v>0</v>
      </c>
      <c r="CD147" s="59">
        <f>IF(CD$6=0,0,(1+$D146)^(CD$6-'Data Input - General'!$F$22))</f>
        <v>0</v>
      </c>
      <c r="CE147" s="59">
        <f>IF(CE$6=0,0,(1+$D146)^(CE$6-'Data Input - General'!$F$22))</f>
        <v>0</v>
      </c>
      <c r="CF147" s="59">
        <f>IF(CF$6=0,0,(1+$D146)^(CF$6-'Data Input - General'!$F$22))</f>
        <v>0</v>
      </c>
      <c r="CG147" s="59">
        <f>IF(CG$6=0,0,(1+$D146)^(CG$6-'Data Input - General'!$F$22))</f>
        <v>0</v>
      </c>
      <c r="CH147" s="59">
        <f>IF(CH$6=0,0,(1+$D146)^(CH$6-'Data Input - General'!$F$22))</f>
        <v>0</v>
      </c>
      <c r="CI147" s="59">
        <f>IF(CI$6=0,0,(1+$D146)^(CI$6-'Data Input - General'!$F$22))</f>
        <v>0</v>
      </c>
      <c r="CJ147" s="59">
        <f>IF(CJ$6=0,0,(1+$D146)^(CJ$6-'Data Input - General'!$F$22))</f>
        <v>0</v>
      </c>
      <c r="CK147" s="59">
        <f>IF(CK$6=0,0,(1+$D146)^(CK$6-'Data Input - General'!$F$22))</f>
        <v>0</v>
      </c>
      <c r="CL147" s="59">
        <f>IF(CL$6=0,0,(1+$D146)^(CL$6-'Data Input - General'!$F$22))</f>
        <v>0</v>
      </c>
      <c r="CM147" s="59">
        <f>IF(CM$6=0,0,(1+$D146)^(CM$6-'Data Input - General'!$F$22))</f>
        <v>0</v>
      </c>
      <c r="CN147" s="59">
        <f>IF(CN$6=0,0,(1+$D146)^(CN$6-'Data Input - General'!$F$22))</f>
        <v>0</v>
      </c>
      <c r="CO147" s="59">
        <f>IF(CO$6=0,0,(1+$D146)^(CO$6-'Data Input - General'!$F$22))</f>
        <v>0</v>
      </c>
      <c r="CP147" s="59">
        <f>IF(CP$6=0,0,(1+$D146)^(CP$6-'Data Input - General'!$F$22))</f>
        <v>0</v>
      </c>
      <c r="CQ147" s="59">
        <f>IF(CQ$6=0,0,(1+$D146)^(CQ$6-'Data Input - General'!$F$22))</f>
        <v>0</v>
      </c>
      <c r="CR147" s="59">
        <f>IF(CR$6=0,0,(1+$D146)^(CR$6-'Data Input - General'!$F$22))</f>
        <v>0</v>
      </c>
      <c r="CS147" s="59">
        <f>IF(CS$6=0,0,(1+$D146)^(CS$6-'Data Input - General'!$F$22))</f>
        <v>0</v>
      </c>
      <c r="CT147" s="59">
        <f>IF(CT$6=0,0,(1+$D146)^(CT$6-'Data Input - General'!$F$22))</f>
        <v>0</v>
      </c>
      <c r="CU147" s="59">
        <f>IF(CU$6=0,0,(1+$D146)^(CU$6-'Data Input - General'!$F$22))</f>
        <v>0</v>
      </c>
      <c r="CV147" s="59">
        <f>IF(CV$6=0,0,(1+$D146)^(CV$6-'Data Input - General'!$F$22))</f>
        <v>0</v>
      </c>
      <c r="CW147" s="59">
        <f>IF(CW$6=0,0,(1+$D146)^(CW$6-'Data Input - General'!$F$22))</f>
        <v>0</v>
      </c>
      <c r="CX147" s="59">
        <f>IF(CX$6=0,0,(1+$D146)^(CX$6-'Data Input - General'!$F$22))</f>
        <v>0</v>
      </c>
      <c r="CY147" s="59">
        <f>IF(CY$6=0,0,(1+$D146)^(CY$6-'Data Input - General'!$F$22))</f>
        <v>0</v>
      </c>
      <c r="CZ147" s="391"/>
    </row>
    <row r="148" spans="2:104" x14ac:dyDescent="0.25">
      <c r="B148" s="393" t="s">
        <v>169</v>
      </c>
      <c r="C148" s="9" t="s">
        <v>1117</v>
      </c>
      <c r="D148" s="61">
        <f>SUM(D138:D143)*D147</f>
        <v>0</v>
      </c>
      <c r="E148" s="61">
        <f>SUM(E138:E143)*E147</f>
        <v>0</v>
      </c>
      <c r="F148" s="61">
        <f t="shared" ref="F148:AI148" si="53">SUM(F138:F143)*F147</f>
        <v>0</v>
      </c>
      <c r="G148" s="61">
        <f t="shared" si="53"/>
        <v>0</v>
      </c>
      <c r="H148" s="61">
        <f t="shared" si="53"/>
        <v>0</v>
      </c>
      <c r="I148" s="61">
        <f t="shared" si="53"/>
        <v>0</v>
      </c>
      <c r="J148" s="61">
        <f t="shared" si="53"/>
        <v>0</v>
      </c>
      <c r="K148" s="61">
        <f t="shared" si="53"/>
        <v>0</v>
      </c>
      <c r="L148" s="61">
        <f t="shared" si="53"/>
        <v>0</v>
      </c>
      <c r="M148" s="61">
        <f t="shared" si="53"/>
        <v>0</v>
      </c>
      <c r="N148" s="61">
        <f t="shared" si="53"/>
        <v>0</v>
      </c>
      <c r="O148" s="61">
        <f t="shared" si="53"/>
        <v>0</v>
      </c>
      <c r="P148" s="61">
        <f t="shared" si="53"/>
        <v>0</v>
      </c>
      <c r="Q148" s="61">
        <f t="shared" si="53"/>
        <v>0</v>
      </c>
      <c r="R148" s="61">
        <f t="shared" si="53"/>
        <v>0</v>
      </c>
      <c r="S148" s="61">
        <f t="shared" si="53"/>
        <v>0</v>
      </c>
      <c r="T148" s="61">
        <f t="shared" si="53"/>
        <v>0</v>
      </c>
      <c r="U148" s="61">
        <f t="shared" si="53"/>
        <v>0</v>
      </c>
      <c r="V148" s="61">
        <f t="shared" si="53"/>
        <v>0</v>
      </c>
      <c r="W148" s="61">
        <f t="shared" si="53"/>
        <v>0</v>
      </c>
      <c r="X148" s="61">
        <f t="shared" si="53"/>
        <v>0</v>
      </c>
      <c r="Y148" s="61">
        <f t="shared" si="53"/>
        <v>0</v>
      </c>
      <c r="Z148" s="61">
        <f t="shared" si="53"/>
        <v>0</v>
      </c>
      <c r="AA148" s="61">
        <f t="shared" si="53"/>
        <v>0</v>
      </c>
      <c r="AB148" s="61">
        <f t="shared" si="53"/>
        <v>0</v>
      </c>
      <c r="AC148" s="61">
        <f t="shared" si="53"/>
        <v>0</v>
      </c>
      <c r="AD148" s="61">
        <f t="shared" si="53"/>
        <v>0</v>
      </c>
      <c r="AE148" s="61">
        <f t="shared" si="53"/>
        <v>0</v>
      </c>
      <c r="AF148" s="61">
        <f t="shared" si="53"/>
        <v>0</v>
      </c>
      <c r="AG148" s="61">
        <f t="shared" si="53"/>
        <v>0</v>
      </c>
      <c r="AH148" s="61">
        <f t="shared" si="53"/>
        <v>0</v>
      </c>
      <c r="AI148" s="61">
        <f t="shared" si="53"/>
        <v>0</v>
      </c>
      <c r="AJ148" s="61">
        <f t="shared" ref="AJ148:BK148" si="54">SUM(AJ138:AJ143)*AJ147</f>
        <v>0</v>
      </c>
      <c r="AK148" s="61">
        <f t="shared" si="54"/>
        <v>0</v>
      </c>
      <c r="AL148" s="61">
        <f t="shared" si="54"/>
        <v>0</v>
      </c>
      <c r="AM148" s="61">
        <f t="shared" si="54"/>
        <v>0</v>
      </c>
      <c r="AN148" s="61">
        <f t="shared" si="54"/>
        <v>0</v>
      </c>
      <c r="AO148" s="61">
        <f t="shared" si="54"/>
        <v>0</v>
      </c>
      <c r="AP148" s="61">
        <f t="shared" si="54"/>
        <v>0</v>
      </c>
      <c r="AQ148" s="61">
        <f t="shared" si="54"/>
        <v>0</v>
      </c>
      <c r="AR148" s="61">
        <f t="shared" si="54"/>
        <v>0</v>
      </c>
      <c r="AS148" s="61">
        <f t="shared" si="54"/>
        <v>0</v>
      </c>
      <c r="AT148" s="61">
        <f t="shared" si="54"/>
        <v>0</v>
      </c>
      <c r="AU148" s="61">
        <f t="shared" si="54"/>
        <v>0</v>
      </c>
      <c r="AV148" s="61">
        <f t="shared" si="54"/>
        <v>0</v>
      </c>
      <c r="AW148" s="61">
        <f t="shared" si="54"/>
        <v>0</v>
      </c>
      <c r="AX148" s="61">
        <f t="shared" si="54"/>
        <v>0</v>
      </c>
      <c r="AY148" s="61">
        <f t="shared" si="54"/>
        <v>0</v>
      </c>
      <c r="AZ148" s="61">
        <f t="shared" si="54"/>
        <v>0</v>
      </c>
      <c r="BA148" s="61">
        <f t="shared" si="54"/>
        <v>0</v>
      </c>
      <c r="BB148" s="61">
        <f t="shared" si="54"/>
        <v>0</v>
      </c>
      <c r="BC148" s="61">
        <f t="shared" si="54"/>
        <v>0</v>
      </c>
      <c r="BD148" s="61">
        <f t="shared" si="54"/>
        <v>0</v>
      </c>
      <c r="BE148" s="61">
        <f t="shared" si="54"/>
        <v>0</v>
      </c>
      <c r="BF148" s="61">
        <f t="shared" si="54"/>
        <v>0</v>
      </c>
      <c r="BG148" s="61">
        <f t="shared" si="54"/>
        <v>0</v>
      </c>
      <c r="BH148" s="61">
        <f t="shared" si="54"/>
        <v>0</v>
      </c>
      <c r="BI148" s="61">
        <f t="shared" si="54"/>
        <v>0</v>
      </c>
      <c r="BJ148" s="61">
        <f t="shared" si="54"/>
        <v>0</v>
      </c>
      <c r="BK148" s="61">
        <f t="shared" si="54"/>
        <v>0</v>
      </c>
      <c r="BL148" s="61">
        <f t="shared" ref="BL148:CY148" si="55">SUM(BL138:BL143)*BL147</f>
        <v>0</v>
      </c>
      <c r="BM148" s="61">
        <f t="shared" si="55"/>
        <v>0</v>
      </c>
      <c r="BN148" s="61">
        <f t="shared" si="55"/>
        <v>0</v>
      </c>
      <c r="BO148" s="61">
        <f t="shared" si="55"/>
        <v>0</v>
      </c>
      <c r="BP148" s="61">
        <f t="shared" si="55"/>
        <v>0</v>
      </c>
      <c r="BQ148" s="61">
        <f t="shared" si="55"/>
        <v>0</v>
      </c>
      <c r="BR148" s="61">
        <f t="shared" si="55"/>
        <v>0</v>
      </c>
      <c r="BS148" s="61">
        <f t="shared" si="55"/>
        <v>0</v>
      </c>
      <c r="BT148" s="61">
        <f t="shared" si="55"/>
        <v>0</v>
      </c>
      <c r="BU148" s="61">
        <f t="shared" si="55"/>
        <v>0</v>
      </c>
      <c r="BV148" s="61">
        <f t="shared" si="55"/>
        <v>0</v>
      </c>
      <c r="BW148" s="61">
        <f t="shared" si="55"/>
        <v>0</v>
      </c>
      <c r="BX148" s="61">
        <f t="shared" si="55"/>
        <v>0</v>
      </c>
      <c r="BY148" s="61">
        <f t="shared" si="55"/>
        <v>0</v>
      </c>
      <c r="BZ148" s="61">
        <f t="shared" si="55"/>
        <v>0</v>
      </c>
      <c r="CA148" s="61">
        <f t="shared" si="55"/>
        <v>0</v>
      </c>
      <c r="CB148" s="61">
        <f t="shared" si="55"/>
        <v>0</v>
      </c>
      <c r="CC148" s="61">
        <f t="shared" si="55"/>
        <v>0</v>
      </c>
      <c r="CD148" s="61">
        <f t="shared" si="55"/>
        <v>0</v>
      </c>
      <c r="CE148" s="61">
        <f t="shared" si="55"/>
        <v>0</v>
      </c>
      <c r="CF148" s="61">
        <f t="shared" si="55"/>
        <v>0</v>
      </c>
      <c r="CG148" s="61">
        <f t="shared" si="55"/>
        <v>0</v>
      </c>
      <c r="CH148" s="61">
        <f t="shared" si="55"/>
        <v>0</v>
      </c>
      <c r="CI148" s="61">
        <f t="shared" si="55"/>
        <v>0</v>
      </c>
      <c r="CJ148" s="61">
        <f t="shared" si="55"/>
        <v>0</v>
      </c>
      <c r="CK148" s="61">
        <f t="shared" si="55"/>
        <v>0</v>
      </c>
      <c r="CL148" s="61">
        <f t="shared" si="55"/>
        <v>0</v>
      </c>
      <c r="CM148" s="61">
        <f t="shared" si="55"/>
        <v>0</v>
      </c>
      <c r="CN148" s="61">
        <f t="shared" si="55"/>
        <v>0</v>
      </c>
      <c r="CO148" s="61">
        <f t="shared" si="55"/>
        <v>0</v>
      </c>
      <c r="CP148" s="61">
        <f t="shared" si="55"/>
        <v>0</v>
      </c>
      <c r="CQ148" s="61">
        <f t="shared" si="55"/>
        <v>0</v>
      </c>
      <c r="CR148" s="61">
        <f t="shared" si="55"/>
        <v>0</v>
      </c>
      <c r="CS148" s="61">
        <f t="shared" si="55"/>
        <v>0</v>
      </c>
      <c r="CT148" s="61">
        <f t="shared" si="55"/>
        <v>0</v>
      </c>
      <c r="CU148" s="61">
        <f t="shared" si="55"/>
        <v>0</v>
      </c>
      <c r="CV148" s="61">
        <f t="shared" si="55"/>
        <v>0</v>
      </c>
      <c r="CW148" s="61">
        <f t="shared" si="55"/>
        <v>0</v>
      </c>
      <c r="CX148" s="61">
        <f t="shared" si="55"/>
        <v>0</v>
      </c>
      <c r="CY148" s="61">
        <f t="shared" si="55"/>
        <v>0</v>
      </c>
      <c r="CZ148" s="391"/>
    </row>
    <row r="149" spans="2:104" x14ac:dyDescent="0.25">
      <c r="B149" s="393" t="s">
        <v>190</v>
      </c>
      <c r="C149" s="9" t="s">
        <v>1117</v>
      </c>
      <c r="D149" s="61">
        <f t="shared" ref="D149:BO149" si="56">D148*D$7</f>
        <v>0</v>
      </c>
      <c r="E149" s="61">
        <f t="shared" si="56"/>
        <v>0</v>
      </c>
      <c r="F149" s="61">
        <f t="shared" si="56"/>
        <v>0</v>
      </c>
      <c r="G149" s="61">
        <f t="shared" si="56"/>
        <v>0</v>
      </c>
      <c r="H149" s="61">
        <f t="shared" si="56"/>
        <v>0</v>
      </c>
      <c r="I149" s="61">
        <f t="shared" si="56"/>
        <v>0</v>
      </c>
      <c r="J149" s="61">
        <f t="shared" si="56"/>
        <v>0</v>
      </c>
      <c r="K149" s="61">
        <f t="shared" si="56"/>
        <v>0</v>
      </c>
      <c r="L149" s="61">
        <f t="shared" si="56"/>
        <v>0</v>
      </c>
      <c r="M149" s="61">
        <f t="shared" si="56"/>
        <v>0</v>
      </c>
      <c r="N149" s="61">
        <f t="shared" si="56"/>
        <v>0</v>
      </c>
      <c r="O149" s="61">
        <f t="shared" si="56"/>
        <v>0</v>
      </c>
      <c r="P149" s="61">
        <f t="shared" si="56"/>
        <v>0</v>
      </c>
      <c r="Q149" s="61">
        <f t="shared" si="56"/>
        <v>0</v>
      </c>
      <c r="R149" s="61">
        <f t="shared" si="56"/>
        <v>0</v>
      </c>
      <c r="S149" s="61">
        <f t="shared" si="56"/>
        <v>0</v>
      </c>
      <c r="T149" s="61">
        <f t="shared" si="56"/>
        <v>0</v>
      </c>
      <c r="U149" s="61">
        <f t="shared" si="56"/>
        <v>0</v>
      </c>
      <c r="V149" s="61">
        <f t="shared" si="56"/>
        <v>0</v>
      </c>
      <c r="W149" s="61">
        <f t="shared" si="56"/>
        <v>0</v>
      </c>
      <c r="X149" s="61">
        <f t="shared" si="56"/>
        <v>0</v>
      </c>
      <c r="Y149" s="61">
        <f t="shared" si="56"/>
        <v>0</v>
      </c>
      <c r="Z149" s="61">
        <f t="shared" si="56"/>
        <v>0</v>
      </c>
      <c r="AA149" s="61">
        <f t="shared" si="56"/>
        <v>0</v>
      </c>
      <c r="AB149" s="61">
        <f t="shared" si="56"/>
        <v>0</v>
      </c>
      <c r="AC149" s="61">
        <f t="shared" si="56"/>
        <v>0</v>
      </c>
      <c r="AD149" s="61">
        <f t="shared" si="56"/>
        <v>0</v>
      </c>
      <c r="AE149" s="61">
        <f t="shared" si="56"/>
        <v>0</v>
      </c>
      <c r="AF149" s="61">
        <f t="shared" si="56"/>
        <v>0</v>
      </c>
      <c r="AG149" s="61">
        <f t="shared" si="56"/>
        <v>0</v>
      </c>
      <c r="AH149" s="61">
        <f t="shared" si="56"/>
        <v>0</v>
      </c>
      <c r="AI149" s="61">
        <f t="shared" si="56"/>
        <v>0</v>
      </c>
      <c r="AJ149" s="61">
        <f t="shared" si="56"/>
        <v>0</v>
      </c>
      <c r="AK149" s="61">
        <f t="shared" si="56"/>
        <v>0</v>
      </c>
      <c r="AL149" s="61">
        <f t="shared" si="56"/>
        <v>0</v>
      </c>
      <c r="AM149" s="61">
        <f t="shared" si="56"/>
        <v>0</v>
      </c>
      <c r="AN149" s="61">
        <f t="shared" si="56"/>
        <v>0</v>
      </c>
      <c r="AO149" s="61">
        <f t="shared" si="56"/>
        <v>0</v>
      </c>
      <c r="AP149" s="61">
        <f t="shared" si="56"/>
        <v>0</v>
      </c>
      <c r="AQ149" s="61">
        <f t="shared" si="56"/>
        <v>0</v>
      </c>
      <c r="AR149" s="61">
        <f t="shared" si="56"/>
        <v>0</v>
      </c>
      <c r="AS149" s="61">
        <f t="shared" si="56"/>
        <v>0</v>
      </c>
      <c r="AT149" s="61">
        <f t="shared" si="56"/>
        <v>0</v>
      </c>
      <c r="AU149" s="61">
        <f t="shared" si="56"/>
        <v>0</v>
      </c>
      <c r="AV149" s="61">
        <f t="shared" si="56"/>
        <v>0</v>
      </c>
      <c r="AW149" s="61">
        <f t="shared" si="56"/>
        <v>0</v>
      </c>
      <c r="AX149" s="61">
        <f t="shared" si="56"/>
        <v>0</v>
      </c>
      <c r="AY149" s="61">
        <f t="shared" si="56"/>
        <v>0</v>
      </c>
      <c r="AZ149" s="61">
        <f t="shared" si="56"/>
        <v>0</v>
      </c>
      <c r="BA149" s="61">
        <f t="shared" si="56"/>
        <v>0</v>
      </c>
      <c r="BB149" s="61">
        <f t="shared" si="56"/>
        <v>0</v>
      </c>
      <c r="BC149" s="61">
        <f t="shared" si="56"/>
        <v>0</v>
      </c>
      <c r="BD149" s="61">
        <f t="shared" si="56"/>
        <v>0</v>
      </c>
      <c r="BE149" s="61">
        <f t="shared" si="56"/>
        <v>0</v>
      </c>
      <c r="BF149" s="61">
        <f t="shared" si="56"/>
        <v>0</v>
      </c>
      <c r="BG149" s="61">
        <f t="shared" si="56"/>
        <v>0</v>
      </c>
      <c r="BH149" s="61">
        <f t="shared" si="56"/>
        <v>0</v>
      </c>
      <c r="BI149" s="61">
        <f t="shared" si="56"/>
        <v>0</v>
      </c>
      <c r="BJ149" s="61">
        <f t="shared" si="56"/>
        <v>0</v>
      </c>
      <c r="BK149" s="61">
        <f t="shared" si="56"/>
        <v>0</v>
      </c>
      <c r="BL149" s="61">
        <f t="shared" si="56"/>
        <v>0</v>
      </c>
      <c r="BM149" s="61">
        <f t="shared" si="56"/>
        <v>0</v>
      </c>
      <c r="BN149" s="61">
        <f t="shared" si="56"/>
        <v>0</v>
      </c>
      <c r="BO149" s="61">
        <f t="shared" si="56"/>
        <v>0</v>
      </c>
      <c r="BP149" s="61">
        <f t="shared" ref="BP149:CY149" si="57">BP148*BP$7</f>
        <v>0</v>
      </c>
      <c r="BQ149" s="61">
        <f t="shared" si="57"/>
        <v>0</v>
      </c>
      <c r="BR149" s="61">
        <f t="shared" si="57"/>
        <v>0</v>
      </c>
      <c r="BS149" s="61">
        <f t="shared" si="57"/>
        <v>0</v>
      </c>
      <c r="BT149" s="61">
        <f t="shared" si="57"/>
        <v>0</v>
      </c>
      <c r="BU149" s="61">
        <f t="shared" si="57"/>
        <v>0</v>
      </c>
      <c r="BV149" s="61">
        <f t="shared" si="57"/>
        <v>0</v>
      </c>
      <c r="BW149" s="61">
        <f t="shared" si="57"/>
        <v>0</v>
      </c>
      <c r="BX149" s="61">
        <f t="shared" si="57"/>
        <v>0</v>
      </c>
      <c r="BY149" s="61">
        <f t="shared" si="57"/>
        <v>0</v>
      </c>
      <c r="BZ149" s="61">
        <f t="shared" si="57"/>
        <v>0</v>
      </c>
      <c r="CA149" s="61">
        <f t="shared" si="57"/>
        <v>0</v>
      </c>
      <c r="CB149" s="61">
        <f t="shared" si="57"/>
        <v>0</v>
      </c>
      <c r="CC149" s="61">
        <f t="shared" si="57"/>
        <v>0</v>
      </c>
      <c r="CD149" s="61">
        <f t="shared" si="57"/>
        <v>0</v>
      </c>
      <c r="CE149" s="61">
        <f t="shared" si="57"/>
        <v>0</v>
      </c>
      <c r="CF149" s="61">
        <f t="shared" si="57"/>
        <v>0</v>
      </c>
      <c r="CG149" s="61">
        <f t="shared" si="57"/>
        <v>0</v>
      </c>
      <c r="CH149" s="61">
        <f t="shared" si="57"/>
        <v>0</v>
      </c>
      <c r="CI149" s="61">
        <f t="shared" si="57"/>
        <v>0</v>
      </c>
      <c r="CJ149" s="61">
        <f t="shared" si="57"/>
        <v>0</v>
      </c>
      <c r="CK149" s="61">
        <f t="shared" si="57"/>
        <v>0</v>
      </c>
      <c r="CL149" s="61">
        <f t="shared" si="57"/>
        <v>0</v>
      </c>
      <c r="CM149" s="61">
        <f t="shared" si="57"/>
        <v>0</v>
      </c>
      <c r="CN149" s="61">
        <f t="shared" si="57"/>
        <v>0</v>
      </c>
      <c r="CO149" s="61">
        <f t="shared" si="57"/>
        <v>0</v>
      </c>
      <c r="CP149" s="61">
        <f t="shared" si="57"/>
        <v>0</v>
      </c>
      <c r="CQ149" s="61">
        <f t="shared" si="57"/>
        <v>0</v>
      </c>
      <c r="CR149" s="61">
        <f t="shared" si="57"/>
        <v>0</v>
      </c>
      <c r="CS149" s="61">
        <f t="shared" si="57"/>
        <v>0</v>
      </c>
      <c r="CT149" s="61">
        <f t="shared" si="57"/>
        <v>0</v>
      </c>
      <c r="CU149" s="61">
        <f t="shared" si="57"/>
        <v>0</v>
      </c>
      <c r="CV149" s="61">
        <f t="shared" si="57"/>
        <v>0</v>
      </c>
      <c r="CW149" s="61">
        <f t="shared" si="57"/>
        <v>0</v>
      </c>
      <c r="CX149" s="61">
        <f t="shared" si="57"/>
        <v>0</v>
      </c>
      <c r="CY149" s="61">
        <f t="shared" si="57"/>
        <v>0</v>
      </c>
      <c r="CZ149" s="391"/>
    </row>
    <row r="150" spans="2:104" x14ac:dyDescent="0.25">
      <c r="B150" s="392"/>
      <c r="C150" s="390"/>
      <c r="D150" s="50"/>
      <c r="E150" s="50"/>
      <c r="F150" s="50"/>
      <c r="G150" s="50"/>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391"/>
    </row>
    <row r="151" spans="2:104" x14ac:dyDescent="0.25">
      <c r="B151" s="389" t="s">
        <v>59</v>
      </c>
      <c r="C151" s="390"/>
      <c r="D151" s="50"/>
      <c r="E151" s="50"/>
      <c r="F151" s="50"/>
      <c r="G151" s="50"/>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c r="AP151" s="50"/>
      <c r="AQ151" s="50"/>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391"/>
    </row>
    <row r="152" spans="2:104" x14ac:dyDescent="0.25">
      <c r="B152" s="393" t="s">
        <v>29</v>
      </c>
      <c r="C152" s="390" t="s">
        <v>121</v>
      </c>
      <c r="D152" s="61">
        <f>D$80+IF('Data Input - General'!$F$10="Yes",Calc_Option5!D$81,0)+IF('Data Input - General'!$F$12="Yes",Calc_Option5!D$75,0)</f>
        <v>0</v>
      </c>
      <c r="E152" s="61">
        <f>E$80+IF('Data Input - General'!$F$10="Yes",Calc_Option5!E$81,0)+IF('Data Input - General'!$F$12="Yes",Calc_Option5!E$75,0)</f>
        <v>0</v>
      </c>
      <c r="F152" s="61">
        <f>F$80+IF('Data Input - General'!$F$10="Yes",Calc_Option5!F$81,0)+IF('Data Input - General'!$F$12="Yes",Calc_Option5!F$75,0)</f>
        <v>0</v>
      </c>
      <c r="G152" s="61">
        <f>G$80+IF('Data Input - General'!$F$10="Yes",Calc_Option5!G$81,0)+IF('Data Input - General'!$F$12="Yes",Calc_Option5!G$75,0)</f>
        <v>0</v>
      </c>
      <c r="H152" s="61">
        <f>H$80+IF('Data Input - General'!$F$10="Yes",Calc_Option5!H$81,0)+IF('Data Input - General'!$F$12="Yes",Calc_Option5!H$75,0)</f>
        <v>0</v>
      </c>
      <c r="I152" s="61">
        <f>I$80+IF('Data Input - General'!$F$10="Yes",Calc_Option5!I$81,0)+IF('Data Input - General'!$F$12="Yes",Calc_Option5!I$75,0)</f>
        <v>0</v>
      </c>
      <c r="J152" s="61">
        <f>J$80+IF('Data Input - General'!$F$10="Yes",Calc_Option5!J$81,0)+IF('Data Input - General'!$F$12="Yes",Calc_Option5!J$75,0)</f>
        <v>0</v>
      </c>
      <c r="K152" s="61">
        <f>K$80+IF('Data Input - General'!$F$10="Yes",Calc_Option5!K$81,0)+IF('Data Input - General'!$F$12="Yes",Calc_Option5!K$75,0)</f>
        <v>0</v>
      </c>
      <c r="L152" s="61">
        <f>L$80+IF('Data Input - General'!$F$10="Yes",Calc_Option5!L$81,0)+IF('Data Input - General'!$F$12="Yes",Calc_Option5!L$75,0)</f>
        <v>0</v>
      </c>
      <c r="M152" s="61">
        <f>M$80+IF('Data Input - General'!$F$10="Yes",Calc_Option5!M$81,0)+IF('Data Input - General'!$F$12="Yes",Calc_Option5!M$75,0)</f>
        <v>0</v>
      </c>
      <c r="N152" s="61">
        <f>N$80+IF('Data Input - General'!$F$10="Yes",Calc_Option5!N$81,0)+IF('Data Input - General'!$F$12="Yes",Calc_Option5!N$75,0)</f>
        <v>0</v>
      </c>
      <c r="O152" s="61">
        <f>O$80+IF('Data Input - General'!$F$10="Yes",Calc_Option5!O$81,0)+IF('Data Input - General'!$F$12="Yes",Calc_Option5!O$75,0)</f>
        <v>0</v>
      </c>
      <c r="P152" s="61">
        <f>P$80+IF('Data Input - General'!$F$10="Yes",Calc_Option5!P$81,0)+IF('Data Input - General'!$F$12="Yes",Calc_Option5!P$75,0)</f>
        <v>0</v>
      </c>
      <c r="Q152" s="61">
        <f>Q$80+IF('Data Input - General'!$F$10="Yes",Calc_Option5!Q$81,0)+IF('Data Input - General'!$F$12="Yes",Calc_Option5!Q$75,0)</f>
        <v>0</v>
      </c>
      <c r="R152" s="61">
        <f>R$80+IF('Data Input - General'!$F$10="Yes",Calc_Option5!R$81,0)+IF('Data Input - General'!$F$12="Yes",Calc_Option5!R$75,0)</f>
        <v>0</v>
      </c>
      <c r="S152" s="61">
        <f>S$80+IF('Data Input - General'!$F$10="Yes",Calc_Option5!S$81,0)+IF('Data Input - General'!$F$12="Yes",Calc_Option5!S$75,0)</f>
        <v>0</v>
      </c>
      <c r="T152" s="61">
        <f>T$80+IF('Data Input - General'!$F$10="Yes",Calc_Option5!T$81,0)+IF('Data Input - General'!$F$12="Yes",Calc_Option5!T$75,0)</f>
        <v>0</v>
      </c>
      <c r="U152" s="61">
        <f>U$80+IF('Data Input - General'!$F$10="Yes",Calc_Option5!U$81,0)+IF('Data Input - General'!$F$12="Yes",Calc_Option5!U$75,0)</f>
        <v>0</v>
      </c>
      <c r="V152" s="61">
        <f>V$80+IF('Data Input - General'!$F$10="Yes",Calc_Option5!V$81,0)+IF('Data Input - General'!$F$12="Yes",Calc_Option5!V$75,0)</f>
        <v>0</v>
      </c>
      <c r="W152" s="61">
        <f>W$80+IF('Data Input - General'!$F$10="Yes",Calc_Option5!W$81,0)+IF('Data Input - General'!$F$12="Yes",Calc_Option5!W$75,0)</f>
        <v>0</v>
      </c>
      <c r="X152" s="61">
        <f>X$80+IF('Data Input - General'!$F$10="Yes",Calc_Option5!X$81,0)+IF('Data Input - General'!$F$12="Yes",Calc_Option5!X$75,0)</f>
        <v>0</v>
      </c>
      <c r="Y152" s="61">
        <f>Y$80+IF('Data Input - General'!$F$10="Yes",Calc_Option5!Y$81,0)+IF('Data Input - General'!$F$12="Yes",Calc_Option5!Y$75,0)</f>
        <v>0</v>
      </c>
      <c r="Z152" s="61">
        <f>Z$80+IF('Data Input - General'!$F$10="Yes",Calc_Option5!Z$81,0)+IF('Data Input - General'!$F$12="Yes",Calc_Option5!Z$75,0)</f>
        <v>0</v>
      </c>
      <c r="AA152" s="61">
        <f>AA$80+IF('Data Input - General'!$F$10="Yes",Calc_Option5!AA$81,0)+IF('Data Input - General'!$F$12="Yes",Calc_Option5!AA$75,0)</f>
        <v>0</v>
      </c>
      <c r="AB152" s="61">
        <f>AB$80+IF('Data Input - General'!$F$10="Yes",Calc_Option5!AB$81,0)+IF('Data Input - General'!$F$12="Yes",Calc_Option5!AB$75,0)</f>
        <v>0</v>
      </c>
      <c r="AC152" s="61">
        <f>AC$80+IF('Data Input - General'!$F$10="Yes",Calc_Option5!AC$81,0)+IF('Data Input - General'!$F$12="Yes",Calc_Option5!AC$75,0)</f>
        <v>0</v>
      </c>
      <c r="AD152" s="61">
        <f>AD$80+IF('Data Input - General'!$F$10="Yes",Calc_Option5!AD$81,0)+IF('Data Input - General'!$F$12="Yes",Calc_Option5!AD$75,0)</f>
        <v>0</v>
      </c>
      <c r="AE152" s="61">
        <f>AE$80+IF('Data Input - General'!$F$10="Yes",Calc_Option5!AE$81,0)+IF('Data Input - General'!$F$12="Yes",Calc_Option5!AE$75,0)</f>
        <v>0</v>
      </c>
      <c r="AF152" s="61">
        <f>AF$80+IF('Data Input - General'!$F$10="Yes",Calc_Option5!AF$81,0)+IF('Data Input - General'!$F$12="Yes",Calc_Option5!AF$75,0)</f>
        <v>0</v>
      </c>
      <c r="AG152" s="61">
        <f>AG$80+IF('Data Input - General'!$F$10="Yes",Calc_Option5!AG$81,0)+IF('Data Input - General'!$F$12="Yes",Calc_Option5!AG$75,0)</f>
        <v>0</v>
      </c>
      <c r="AH152" s="61">
        <f>AH$80+IF('Data Input - General'!$F$10="Yes",Calc_Option5!AH$81,0)+IF('Data Input - General'!$F$12="Yes",Calc_Option5!AH$75,0)</f>
        <v>0</v>
      </c>
      <c r="AI152" s="61">
        <f>AI$80+IF('Data Input - General'!$F$10="Yes",Calc_Option5!AI$81,0)+IF('Data Input - General'!$F$12="Yes",Calc_Option5!AI$75,0)</f>
        <v>0</v>
      </c>
      <c r="AJ152" s="61">
        <f>AJ$80+IF('Data Input - General'!$F$10="Yes",Calc_Option5!AJ$81,0)+IF('Data Input - General'!$F$12="Yes",Calc_Option5!AJ$75,0)</f>
        <v>0</v>
      </c>
      <c r="AK152" s="61">
        <f>AK$80+IF('Data Input - General'!$F$10="Yes",Calc_Option5!AK$81,0)+IF('Data Input - General'!$F$12="Yes",Calc_Option5!AK$75,0)</f>
        <v>0</v>
      </c>
      <c r="AL152" s="61">
        <f>AL$80+IF('Data Input - General'!$F$10="Yes",Calc_Option5!AL$81,0)+IF('Data Input - General'!$F$12="Yes",Calc_Option5!AL$75,0)</f>
        <v>0</v>
      </c>
      <c r="AM152" s="61">
        <f>AM$80+IF('Data Input - General'!$F$10="Yes",Calc_Option5!AM$81,0)+IF('Data Input - General'!$F$12="Yes",Calc_Option5!AM$75,0)</f>
        <v>0</v>
      </c>
      <c r="AN152" s="61">
        <f>AN$80+IF('Data Input - General'!$F$10="Yes",Calc_Option5!AN$81,0)+IF('Data Input - General'!$F$12="Yes",Calc_Option5!AN$75,0)</f>
        <v>0</v>
      </c>
      <c r="AO152" s="61">
        <f>AO$80+IF('Data Input - General'!$F$10="Yes",Calc_Option5!AO$81,0)+IF('Data Input - General'!$F$12="Yes",Calc_Option5!AO$75,0)</f>
        <v>0</v>
      </c>
      <c r="AP152" s="61">
        <f>AP$80+IF('Data Input - General'!$F$10="Yes",Calc_Option5!AP$81,0)+IF('Data Input - General'!$F$12="Yes",Calc_Option5!AP$75,0)</f>
        <v>0</v>
      </c>
      <c r="AQ152" s="61">
        <f>AQ$80+IF('Data Input - General'!$F$10="Yes",Calc_Option5!AQ$81,0)+IF('Data Input - General'!$F$12="Yes",Calc_Option5!AQ$75,0)</f>
        <v>0</v>
      </c>
      <c r="AR152" s="61">
        <f>AR$80+IF('Data Input - General'!$F$10="Yes",Calc_Option5!AR$81,0)+IF('Data Input - General'!$F$12="Yes",Calc_Option5!AR$75,0)</f>
        <v>0</v>
      </c>
      <c r="AS152" s="61">
        <f>AS$80+IF('Data Input - General'!$F$10="Yes",Calc_Option5!AS$81,0)+IF('Data Input - General'!$F$12="Yes",Calc_Option5!AS$75,0)</f>
        <v>0</v>
      </c>
      <c r="AT152" s="61">
        <f>AT$80+IF('Data Input - General'!$F$10="Yes",Calc_Option5!AT$81,0)+IF('Data Input - General'!$F$12="Yes",Calc_Option5!AT$75,0)</f>
        <v>0</v>
      </c>
      <c r="AU152" s="61">
        <f>AU$80+IF('Data Input - General'!$F$10="Yes",Calc_Option5!AU$81,0)+IF('Data Input - General'!$F$12="Yes",Calc_Option5!AU$75,0)</f>
        <v>0</v>
      </c>
      <c r="AV152" s="61">
        <f>AV$80+IF('Data Input - General'!$F$10="Yes",Calc_Option5!AV$81,0)+IF('Data Input - General'!$F$12="Yes",Calc_Option5!AV$75,0)</f>
        <v>0</v>
      </c>
      <c r="AW152" s="61">
        <f>AW$80+IF('Data Input - General'!$F$10="Yes",Calc_Option5!AW$81,0)+IF('Data Input - General'!$F$12="Yes",Calc_Option5!AW$75,0)</f>
        <v>0</v>
      </c>
      <c r="AX152" s="61">
        <f>AX$80+IF('Data Input - General'!$F$10="Yes",Calc_Option5!AX$81,0)+IF('Data Input - General'!$F$12="Yes",Calc_Option5!AX$75,0)</f>
        <v>0</v>
      </c>
      <c r="AY152" s="61">
        <f>AY$80+IF('Data Input - General'!$F$10="Yes",Calc_Option5!AY$81,0)+IF('Data Input - General'!$F$12="Yes",Calc_Option5!AY$75,0)</f>
        <v>0</v>
      </c>
      <c r="AZ152" s="61">
        <f>AZ$80+IF('Data Input - General'!$F$10="Yes",Calc_Option5!AZ$81,0)+IF('Data Input - General'!$F$12="Yes",Calc_Option5!AZ$75,0)</f>
        <v>0</v>
      </c>
      <c r="BA152" s="61">
        <f>BA$80+IF('Data Input - General'!$F$10="Yes",Calc_Option5!BA$81,0)+IF('Data Input - General'!$F$12="Yes",Calc_Option5!BA$75,0)</f>
        <v>0</v>
      </c>
      <c r="BB152" s="61">
        <f>BB$80+IF('Data Input - General'!$F$10="Yes",Calc_Option5!BB$81,0)+IF('Data Input - General'!$F$12="Yes",Calc_Option5!BB$75,0)</f>
        <v>0</v>
      </c>
      <c r="BC152" s="61">
        <f>BC$80+IF('Data Input - General'!$F$10="Yes",Calc_Option5!BC$81,0)+IF('Data Input - General'!$F$12="Yes",Calc_Option5!BC$75,0)</f>
        <v>0</v>
      </c>
      <c r="BD152" s="61">
        <f>BD$80+IF('Data Input - General'!$F$10="Yes",Calc_Option5!BD$81,0)+IF('Data Input - General'!$F$12="Yes",Calc_Option5!BD$75,0)</f>
        <v>0</v>
      </c>
      <c r="BE152" s="61">
        <f>BE$80+IF('Data Input - General'!$F$10="Yes",Calc_Option5!BE$81,0)+IF('Data Input - General'!$F$12="Yes",Calc_Option5!BE$75,0)</f>
        <v>0</v>
      </c>
      <c r="BF152" s="61">
        <f>BF$80+IF('Data Input - General'!$F$10="Yes",Calc_Option5!BF$81,0)+IF('Data Input - General'!$F$12="Yes",Calc_Option5!BF$75,0)</f>
        <v>0</v>
      </c>
      <c r="BG152" s="61">
        <f>BG$80+IF('Data Input - General'!$F$10="Yes",Calc_Option5!BG$81,0)+IF('Data Input - General'!$F$12="Yes",Calc_Option5!BG$75,0)</f>
        <v>0</v>
      </c>
      <c r="BH152" s="61">
        <f>BH$80+IF('Data Input - General'!$F$10="Yes",Calc_Option5!BH$81,0)+IF('Data Input - General'!$F$12="Yes",Calc_Option5!BH$75,0)</f>
        <v>0</v>
      </c>
      <c r="BI152" s="61">
        <f>BI$80+IF('Data Input - General'!$F$10="Yes",Calc_Option5!BI$81,0)+IF('Data Input - General'!$F$12="Yes",Calc_Option5!BI$75,0)</f>
        <v>0</v>
      </c>
      <c r="BJ152" s="61">
        <f>BJ$80+IF('Data Input - General'!$F$10="Yes",Calc_Option5!BJ$81,0)+IF('Data Input - General'!$F$12="Yes",Calc_Option5!BJ$75,0)</f>
        <v>0</v>
      </c>
      <c r="BK152" s="61">
        <f>BK$80+IF('Data Input - General'!$F$10="Yes",Calc_Option5!BK$81,0)+IF('Data Input - General'!$F$12="Yes",Calc_Option5!BK$75,0)</f>
        <v>0</v>
      </c>
      <c r="BL152" s="61">
        <f>BL$80+IF('Data Input - General'!$F$10="Yes",Calc_Option5!BL$81,0)+IF('Data Input - General'!$F$12="Yes",Calc_Option5!BL$75,0)</f>
        <v>0</v>
      </c>
      <c r="BM152" s="61">
        <f>BM$80+IF('Data Input - General'!$F$10="Yes",Calc_Option5!BM$81,0)+IF('Data Input - General'!$F$12="Yes",Calc_Option5!BM$75,0)</f>
        <v>0</v>
      </c>
      <c r="BN152" s="61">
        <f>BN$80+IF('Data Input - General'!$F$10="Yes",Calc_Option5!BN$81,0)+IF('Data Input - General'!$F$12="Yes",Calc_Option5!BN$75,0)</f>
        <v>0</v>
      </c>
      <c r="BO152" s="61">
        <f>BO$80+IF('Data Input - General'!$F$10="Yes",Calc_Option5!BO$81,0)+IF('Data Input - General'!$F$12="Yes",Calc_Option5!BO$75,0)</f>
        <v>0</v>
      </c>
      <c r="BP152" s="61">
        <f>BP$80+IF('Data Input - General'!$F$10="Yes",Calc_Option5!BP$81,0)+IF('Data Input - General'!$F$12="Yes",Calc_Option5!BP$75,0)</f>
        <v>0</v>
      </c>
      <c r="BQ152" s="61">
        <f>BQ$80+IF('Data Input - General'!$F$10="Yes",Calc_Option5!BQ$81,0)+IF('Data Input - General'!$F$12="Yes",Calc_Option5!BQ$75,0)</f>
        <v>0</v>
      </c>
      <c r="BR152" s="61">
        <f>BR$80+IF('Data Input - General'!$F$10="Yes",Calc_Option5!BR$81,0)+IF('Data Input - General'!$F$12="Yes",Calc_Option5!BR$75,0)</f>
        <v>0</v>
      </c>
      <c r="BS152" s="61">
        <f>BS$80+IF('Data Input - General'!$F$10="Yes",Calc_Option5!BS$81,0)+IF('Data Input - General'!$F$12="Yes",Calc_Option5!BS$75,0)</f>
        <v>0</v>
      </c>
      <c r="BT152" s="61">
        <f>BT$80+IF('Data Input - General'!$F$10="Yes",Calc_Option5!BT$81,0)+IF('Data Input - General'!$F$12="Yes",Calc_Option5!BT$75,0)</f>
        <v>0</v>
      </c>
      <c r="BU152" s="61">
        <f>BU$80+IF('Data Input - General'!$F$10="Yes",Calc_Option5!BU$81,0)+IF('Data Input - General'!$F$12="Yes",Calc_Option5!BU$75,0)</f>
        <v>0</v>
      </c>
      <c r="BV152" s="61">
        <f>BV$80+IF('Data Input - General'!$F$10="Yes",Calc_Option5!BV$81,0)+IF('Data Input - General'!$F$12="Yes",Calc_Option5!BV$75,0)</f>
        <v>0</v>
      </c>
      <c r="BW152" s="61">
        <f>BW$80+IF('Data Input - General'!$F$10="Yes",Calc_Option5!BW$81,0)+IF('Data Input - General'!$F$12="Yes",Calc_Option5!BW$75,0)</f>
        <v>0</v>
      </c>
      <c r="BX152" s="61">
        <f>BX$80+IF('Data Input - General'!$F$10="Yes",Calc_Option5!BX$81,0)+IF('Data Input - General'!$F$12="Yes",Calc_Option5!BX$75,0)</f>
        <v>0</v>
      </c>
      <c r="BY152" s="61">
        <f>BY$80+IF('Data Input - General'!$F$10="Yes",Calc_Option5!BY$81,0)+IF('Data Input - General'!$F$12="Yes",Calc_Option5!BY$75,0)</f>
        <v>0</v>
      </c>
      <c r="BZ152" s="61">
        <f>BZ$80+IF('Data Input - General'!$F$10="Yes",Calc_Option5!BZ$81,0)+IF('Data Input - General'!$F$12="Yes",Calc_Option5!BZ$75,0)</f>
        <v>0</v>
      </c>
      <c r="CA152" s="61">
        <f>CA$80+IF('Data Input - General'!$F$10="Yes",Calc_Option5!CA$81,0)+IF('Data Input - General'!$F$12="Yes",Calc_Option5!CA$75,0)</f>
        <v>0</v>
      </c>
      <c r="CB152" s="61">
        <f>CB$80+IF('Data Input - General'!$F$10="Yes",Calc_Option5!CB$81,0)+IF('Data Input - General'!$F$12="Yes",Calc_Option5!CB$75,0)</f>
        <v>0</v>
      </c>
      <c r="CC152" s="61">
        <f>CC$80+IF('Data Input - General'!$F$10="Yes",Calc_Option5!CC$81,0)+IF('Data Input - General'!$F$12="Yes",Calc_Option5!CC$75,0)</f>
        <v>0</v>
      </c>
      <c r="CD152" s="61">
        <f>CD$80+IF('Data Input - General'!$F$10="Yes",Calc_Option5!CD$81,0)+IF('Data Input - General'!$F$12="Yes",Calc_Option5!CD$75,0)</f>
        <v>0</v>
      </c>
      <c r="CE152" s="61">
        <f>CE$80+IF('Data Input - General'!$F$10="Yes",Calc_Option5!CE$81,0)+IF('Data Input - General'!$F$12="Yes",Calc_Option5!CE$75,0)</f>
        <v>0</v>
      </c>
      <c r="CF152" s="61">
        <f>CF$80+IF('Data Input - General'!$F$10="Yes",Calc_Option5!CF$81,0)+IF('Data Input - General'!$F$12="Yes",Calc_Option5!CF$75,0)</f>
        <v>0</v>
      </c>
      <c r="CG152" s="61">
        <f>CG$80+IF('Data Input - General'!$F$10="Yes",Calc_Option5!CG$81,0)+IF('Data Input - General'!$F$12="Yes",Calc_Option5!CG$75,0)</f>
        <v>0</v>
      </c>
      <c r="CH152" s="61">
        <f>CH$80+IF('Data Input - General'!$F$10="Yes",Calc_Option5!CH$81,0)+IF('Data Input - General'!$F$12="Yes",Calc_Option5!CH$75,0)</f>
        <v>0</v>
      </c>
      <c r="CI152" s="61">
        <f>CI$80+IF('Data Input - General'!$F$10="Yes",Calc_Option5!CI$81,0)+IF('Data Input - General'!$F$12="Yes",Calc_Option5!CI$75,0)</f>
        <v>0</v>
      </c>
      <c r="CJ152" s="61">
        <f>CJ$80+IF('Data Input - General'!$F$10="Yes",Calc_Option5!CJ$81,0)+IF('Data Input - General'!$F$12="Yes",Calc_Option5!CJ$75,0)</f>
        <v>0</v>
      </c>
      <c r="CK152" s="61">
        <f>CK$80+IF('Data Input - General'!$F$10="Yes",Calc_Option5!CK$81,0)+IF('Data Input - General'!$F$12="Yes",Calc_Option5!CK$75,0)</f>
        <v>0</v>
      </c>
      <c r="CL152" s="61">
        <f>CL$80+IF('Data Input - General'!$F$10="Yes",Calc_Option5!CL$81,0)+IF('Data Input - General'!$F$12="Yes",Calc_Option5!CL$75,0)</f>
        <v>0</v>
      </c>
      <c r="CM152" s="61">
        <f>CM$80+IF('Data Input - General'!$F$10="Yes",Calc_Option5!CM$81,0)+IF('Data Input - General'!$F$12="Yes",Calc_Option5!CM$75,0)</f>
        <v>0</v>
      </c>
      <c r="CN152" s="61">
        <f>CN$80+IF('Data Input - General'!$F$10="Yes",Calc_Option5!CN$81,0)+IF('Data Input - General'!$F$12="Yes",Calc_Option5!CN$75,0)</f>
        <v>0</v>
      </c>
      <c r="CO152" s="61">
        <f>CO$80+IF('Data Input - General'!$F$10="Yes",Calc_Option5!CO$81,0)+IF('Data Input - General'!$F$12="Yes",Calc_Option5!CO$75,0)</f>
        <v>0</v>
      </c>
      <c r="CP152" s="61">
        <f>CP$80+IF('Data Input - General'!$F$10="Yes",Calc_Option5!CP$81,0)+IF('Data Input - General'!$F$12="Yes",Calc_Option5!CP$75,0)</f>
        <v>0</v>
      </c>
      <c r="CQ152" s="61">
        <f>CQ$80+IF('Data Input - General'!$F$10="Yes",Calc_Option5!CQ$81,0)+IF('Data Input - General'!$F$12="Yes",Calc_Option5!CQ$75,0)</f>
        <v>0</v>
      </c>
      <c r="CR152" s="61">
        <f>CR$80+IF('Data Input - General'!$F$10="Yes",Calc_Option5!CR$81,0)+IF('Data Input - General'!$F$12="Yes",Calc_Option5!CR$75,0)</f>
        <v>0</v>
      </c>
      <c r="CS152" s="61">
        <f>CS$80+IF('Data Input - General'!$F$10="Yes",Calc_Option5!CS$81,0)+IF('Data Input - General'!$F$12="Yes",Calc_Option5!CS$75,0)</f>
        <v>0</v>
      </c>
      <c r="CT152" s="61">
        <f>CT$80+IF('Data Input - General'!$F$10="Yes",Calc_Option5!CT$81,0)+IF('Data Input - General'!$F$12="Yes",Calc_Option5!CT$75,0)</f>
        <v>0</v>
      </c>
      <c r="CU152" s="61">
        <f>CU$80+IF('Data Input - General'!$F$10="Yes",Calc_Option5!CU$81,0)+IF('Data Input - General'!$F$12="Yes",Calc_Option5!CU$75,0)</f>
        <v>0</v>
      </c>
      <c r="CV152" s="61">
        <f>CV$80+IF('Data Input - General'!$F$10="Yes",Calc_Option5!CV$81,0)+IF('Data Input - General'!$F$12="Yes",Calc_Option5!CV$75,0)</f>
        <v>0</v>
      </c>
      <c r="CW152" s="61">
        <f>CW$80+IF('Data Input - General'!$F$10="Yes",Calc_Option5!CW$81,0)+IF('Data Input - General'!$F$12="Yes",Calc_Option5!CW$75,0)</f>
        <v>0</v>
      </c>
      <c r="CX152" s="61">
        <f>CX$80+IF('Data Input - General'!$F$10="Yes",Calc_Option5!CX$81,0)+IF('Data Input - General'!$F$12="Yes",Calc_Option5!CX$75,0)</f>
        <v>0</v>
      </c>
      <c r="CY152" s="61">
        <f>CY$80+IF('Data Input - General'!$F$10="Yes",Calc_Option5!CY$81,0)+IF('Data Input - General'!$F$12="Yes",Calc_Option5!CY$75,0)</f>
        <v>0</v>
      </c>
      <c r="CZ152" s="391"/>
    </row>
    <row r="153" spans="2:104" x14ac:dyDescent="0.25">
      <c r="B153" s="393" t="s">
        <v>30</v>
      </c>
      <c r="C153" s="390" t="s">
        <v>121</v>
      </c>
      <c r="D153" s="61">
        <f>IF('Data Input - General'!$F$10="Yes",0,Calc_Option5!D$81)+IF('Data Input - General'!$F$12="Yes",0,Calc_Option5!D$75)</f>
        <v>0</v>
      </c>
      <c r="E153" s="61">
        <f>IF('Data Input - General'!$F$10="Yes",0,Calc_Option5!E$81)+IF('Data Input - General'!$F$12="Yes",0,Calc_Option5!E$75)</f>
        <v>0</v>
      </c>
      <c r="F153" s="61">
        <f>IF('Data Input - General'!$F$10="Yes",0,Calc_Option5!F$81)+IF('Data Input - General'!$F$12="Yes",0,Calc_Option5!F$75)</f>
        <v>0</v>
      </c>
      <c r="G153" s="61">
        <f>IF('Data Input - General'!$F$10="Yes",0,Calc_Option5!G$81)+IF('Data Input - General'!$F$12="Yes",0,Calc_Option5!G$75)</f>
        <v>0</v>
      </c>
      <c r="H153" s="61">
        <f>IF('Data Input - General'!$F$10="Yes",0,Calc_Option5!H$81)+IF('Data Input - General'!$F$12="Yes",0,Calc_Option5!H$75)</f>
        <v>0</v>
      </c>
      <c r="I153" s="61">
        <f>IF('Data Input - General'!$F$10="Yes",0,Calc_Option5!I$81)+IF('Data Input - General'!$F$12="Yes",0,Calc_Option5!I$75)</f>
        <v>0</v>
      </c>
      <c r="J153" s="61">
        <f>IF('Data Input - General'!$F$10="Yes",0,Calc_Option5!J$81)+IF('Data Input - General'!$F$12="Yes",0,Calc_Option5!J$75)</f>
        <v>0</v>
      </c>
      <c r="K153" s="61">
        <f>IF('Data Input - General'!$F$10="Yes",0,Calc_Option5!K$81)+IF('Data Input - General'!$F$12="Yes",0,Calc_Option5!K$75)</f>
        <v>0</v>
      </c>
      <c r="L153" s="61">
        <f>IF('Data Input - General'!$F$10="Yes",0,Calc_Option5!L$81)+IF('Data Input - General'!$F$12="Yes",0,Calc_Option5!L$75)</f>
        <v>0</v>
      </c>
      <c r="M153" s="61">
        <f>IF('Data Input - General'!$F$10="Yes",0,Calc_Option5!M$81)+IF('Data Input - General'!$F$12="Yes",0,Calc_Option5!M$75)</f>
        <v>0</v>
      </c>
      <c r="N153" s="61">
        <f>IF('Data Input - General'!$F$10="Yes",0,Calc_Option5!N$81)+IF('Data Input - General'!$F$12="Yes",0,Calc_Option5!N$75)</f>
        <v>0</v>
      </c>
      <c r="O153" s="61">
        <f>IF('Data Input - General'!$F$10="Yes",0,Calc_Option5!O$81)+IF('Data Input - General'!$F$12="Yes",0,Calc_Option5!O$75)</f>
        <v>0</v>
      </c>
      <c r="P153" s="61">
        <f>IF('Data Input - General'!$F$10="Yes",0,Calc_Option5!P$81)+IF('Data Input - General'!$F$12="Yes",0,Calc_Option5!P$75)</f>
        <v>0</v>
      </c>
      <c r="Q153" s="61">
        <f>IF('Data Input - General'!$F$10="Yes",0,Calc_Option5!Q$81)+IF('Data Input - General'!$F$12="Yes",0,Calc_Option5!Q$75)</f>
        <v>0</v>
      </c>
      <c r="R153" s="61">
        <f>IF('Data Input - General'!$F$10="Yes",0,Calc_Option5!R$81)+IF('Data Input - General'!$F$12="Yes",0,Calc_Option5!R$75)</f>
        <v>0</v>
      </c>
      <c r="S153" s="61">
        <f>IF('Data Input - General'!$F$10="Yes",0,Calc_Option5!S$81)+IF('Data Input - General'!$F$12="Yes",0,Calc_Option5!S$75)</f>
        <v>0</v>
      </c>
      <c r="T153" s="61">
        <f>IF('Data Input - General'!$F$10="Yes",0,Calc_Option5!T$81)+IF('Data Input - General'!$F$12="Yes",0,Calc_Option5!T$75)</f>
        <v>0</v>
      </c>
      <c r="U153" s="61">
        <f>IF('Data Input - General'!$F$10="Yes",0,Calc_Option5!U$81)+IF('Data Input - General'!$F$12="Yes",0,Calc_Option5!U$75)</f>
        <v>0</v>
      </c>
      <c r="V153" s="61">
        <f>IF('Data Input - General'!$F$10="Yes",0,Calc_Option5!V$81)+IF('Data Input - General'!$F$12="Yes",0,Calc_Option5!V$75)</f>
        <v>0</v>
      </c>
      <c r="W153" s="61">
        <f>IF('Data Input - General'!$F$10="Yes",0,Calc_Option5!W$81)+IF('Data Input - General'!$F$12="Yes",0,Calc_Option5!W$75)</f>
        <v>0</v>
      </c>
      <c r="X153" s="61">
        <f>IF('Data Input - General'!$F$10="Yes",0,Calc_Option5!X$81)+IF('Data Input - General'!$F$12="Yes",0,Calc_Option5!X$75)</f>
        <v>0</v>
      </c>
      <c r="Y153" s="61">
        <f>IF('Data Input - General'!$F$10="Yes",0,Calc_Option5!Y$81)+IF('Data Input - General'!$F$12="Yes",0,Calc_Option5!Y$75)</f>
        <v>0</v>
      </c>
      <c r="Z153" s="61">
        <f>IF('Data Input - General'!$F$10="Yes",0,Calc_Option5!Z$81)+IF('Data Input - General'!$F$12="Yes",0,Calc_Option5!Z$75)</f>
        <v>0</v>
      </c>
      <c r="AA153" s="61">
        <f>IF('Data Input - General'!$F$10="Yes",0,Calc_Option5!AA$81)+IF('Data Input - General'!$F$12="Yes",0,Calc_Option5!AA$75)</f>
        <v>0</v>
      </c>
      <c r="AB153" s="61">
        <f>IF('Data Input - General'!$F$10="Yes",0,Calc_Option5!AB$81)+IF('Data Input - General'!$F$12="Yes",0,Calc_Option5!AB$75)</f>
        <v>0</v>
      </c>
      <c r="AC153" s="61">
        <f>IF('Data Input - General'!$F$10="Yes",0,Calc_Option5!AC$81)+IF('Data Input - General'!$F$12="Yes",0,Calc_Option5!AC$75)</f>
        <v>0</v>
      </c>
      <c r="AD153" s="61">
        <f>IF('Data Input - General'!$F$10="Yes",0,Calc_Option5!AD$81)+IF('Data Input - General'!$F$12="Yes",0,Calc_Option5!AD$75)</f>
        <v>0</v>
      </c>
      <c r="AE153" s="61">
        <f>IF('Data Input - General'!$F$10="Yes",0,Calc_Option5!AE$81)+IF('Data Input - General'!$F$12="Yes",0,Calc_Option5!AE$75)</f>
        <v>0</v>
      </c>
      <c r="AF153" s="61">
        <f>IF('Data Input - General'!$F$10="Yes",0,Calc_Option5!AF$81)+IF('Data Input - General'!$F$12="Yes",0,Calc_Option5!AF$75)</f>
        <v>0</v>
      </c>
      <c r="AG153" s="61">
        <f>IF('Data Input - General'!$F$10="Yes",0,Calc_Option5!AG$81)+IF('Data Input - General'!$F$12="Yes",0,Calc_Option5!AG$75)</f>
        <v>0</v>
      </c>
      <c r="AH153" s="61">
        <f>IF('Data Input - General'!$F$10="Yes",0,Calc_Option5!AH$81)+IF('Data Input - General'!$F$12="Yes",0,Calc_Option5!AH$75)</f>
        <v>0</v>
      </c>
      <c r="AI153" s="61">
        <f>IF('Data Input - General'!$F$10="Yes",0,Calc_Option5!AI$81)+IF('Data Input - General'!$F$12="Yes",0,Calc_Option5!AI$75)</f>
        <v>0</v>
      </c>
      <c r="AJ153" s="61">
        <f>IF('Data Input - General'!$F$10="Yes",0,Calc_Option5!AJ$81)+IF('Data Input - General'!$F$12="Yes",0,Calc_Option5!AJ$75)</f>
        <v>0</v>
      </c>
      <c r="AK153" s="61">
        <f>IF('Data Input - General'!$F$10="Yes",0,Calc_Option5!AK$81)+IF('Data Input - General'!$F$12="Yes",0,Calc_Option5!AK$75)</f>
        <v>0</v>
      </c>
      <c r="AL153" s="61">
        <f>IF('Data Input - General'!$F$10="Yes",0,Calc_Option5!AL$81)+IF('Data Input - General'!$F$12="Yes",0,Calc_Option5!AL$75)</f>
        <v>0</v>
      </c>
      <c r="AM153" s="61">
        <f>IF('Data Input - General'!$F$10="Yes",0,Calc_Option5!AM$81)+IF('Data Input - General'!$F$12="Yes",0,Calc_Option5!AM$75)</f>
        <v>0</v>
      </c>
      <c r="AN153" s="61">
        <f>IF('Data Input - General'!$F$10="Yes",0,Calc_Option5!AN$81)+IF('Data Input - General'!$F$12="Yes",0,Calc_Option5!AN$75)</f>
        <v>0</v>
      </c>
      <c r="AO153" s="61">
        <f>IF('Data Input - General'!$F$10="Yes",0,Calc_Option5!AO$81)+IF('Data Input - General'!$F$12="Yes",0,Calc_Option5!AO$75)</f>
        <v>0</v>
      </c>
      <c r="AP153" s="61">
        <f>IF('Data Input - General'!$F$10="Yes",0,Calc_Option5!AP$81)+IF('Data Input - General'!$F$12="Yes",0,Calc_Option5!AP$75)</f>
        <v>0</v>
      </c>
      <c r="AQ153" s="61">
        <f>IF('Data Input - General'!$F$10="Yes",0,Calc_Option5!AQ$81)+IF('Data Input - General'!$F$12="Yes",0,Calc_Option5!AQ$75)</f>
        <v>0</v>
      </c>
      <c r="AR153" s="61">
        <f>IF('Data Input - General'!$F$10="Yes",0,Calc_Option5!AR$81)+IF('Data Input - General'!$F$12="Yes",0,Calc_Option5!AR$75)</f>
        <v>0</v>
      </c>
      <c r="AS153" s="61">
        <f>IF('Data Input - General'!$F$10="Yes",0,Calc_Option5!AS$81)+IF('Data Input - General'!$F$12="Yes",0,Calc_Option5!AS$75)</f>
        <v>0</v>
      </c>
      <c r="AT153" s="61">
        <f>IF('Data Input - General'!$F$10="Yes",0,Calc_Option5!AT$81)+IF('Data Input - General'!$F$12="Yes",0,Calc_Option5!AT$75)</f>
        <v>0</v>
      </c>
      <c r="AU153" s="61">
        <f>IF('Data Input - General'!$F$10="Yes",0,Calc_Option5!AU$81)+IF('Data Input - General'!$F$12="Yes",0,Calc_Option5!AU$75)</f>
        <v>0</v>
      </c>
      <c r="AV153" s="61">
        <f>IF('Data Input - General'!$F$10="Yes",0,Calc_Option5!AV$81)+IF('Data Input - General'!$F$12="Yes",0,Calc_Option5!AV$75)</f>
        <v>0</v>
      </c>
      <c r="AW153" s="61">
        <f>IF('Data Input - General'!$F$10="Yes",0,Calc_Option5!AW$81)+IF('Data Input - General'!$F$12="Yes",0,Calc_Option5!AW$75)</f>
        <v>0</v>
      </c>
      <c r="AX153" s="61">
        <f>IF('Data Input - General'!$F$10="Yes",0,Calc_Option5!AX$81)+IF('Data Input - General'!$F$12="Yes",0,Calc_Option5!AX$75)</f>
        <v>0</v>
      </c>
      <c r="AY153" s="61">
        <f>IF('Data Input - General'!$F$10="Yes",0,Calc_Option5!AY$81)+IF('Data Input - General'!$F$12="Yes",0,Calc_Option5!AY$75)</f>
        <v>0</v>
      </c>
      <c r="AZ153" s="61">
        <f>IF('Data Input - General'!$F$10="Yes",0,Calc_Option5!AZ$81)+IF('Data Input - General'!$F$12="Yes",0,Calc_Option5!AZ$75)</f>
        <v>0</v>
      </c>
      <c r="BA153" s="61">
        <f>IF('Data Input - General'!$F$10="Yes",0,Calc_Option5!BA$81)+IF('Data Input - General'!$F$12="Yes",0,Calc_Option5!BA$75)</f>
        <v>0</v>
      </c>
      <c r="BB153" s="61">
        <f>IF('Data Input - General'!$F$10="Yes",0,Calc_Option5!BB$81)+IF('Data Input - General'!$F$12="Yes",0,Calc_Option5!BB$75)</f>
        <v>0</v>
      </c>
      <c r="BC153" s="61">
        <f>IF('Data Input - General'!$F$10="Yes",0,Calc_Option5!BC$81)+IF('Data Input - General'!$F$12="Yes",0,Calc_Option5!BC$75)</f>
        <v>0</v>
      </c>
      <c r="BD153" s="61">
        <f>IF('Data Input - General'!$F$10="Yes",0,Calc_Option5!BD$81)+IF('Data Input - General'!$F$12="Yes",0,Calc_Option5!BD$75)</f>
        <v>0</v>
      </c>
      <c r="BE153" s="61">
        <f>IF('Data Input - General'!$F$10="Yes",0,Calc_Option5!BE$81)+IF('Data Input - General'!$F$12="Yes",0,Calc_Option5!BE$75)</f>
        <v>0</v>
      </c>
      <c r="BF153" s="61">
        <f>IF('Data Input - General'!$F$10="Yes",0,Calc_Option5!BF$81)+IF('Data Input - General'!$F$12="Yes",0,Calc_Option5!BF$75)</f>
        <v>0</v>
      </c>
      <c r="BG153" s="61">
        <f>IF('Data Input - General'!$F$10="Yes",0,Calc_Option5!BG$81)+IF('Data Input - General'!$F$12="Yes",0,Calc_Option5!BG$75)</f>
        <v>0</v>
      </c>
      <c r="BH153" s="61">
        <f>IF('Data Input - General'!$F$10="Yes",0,Calc_Option5!BH$81)+IF('Data Input - General'!$F$12="Yes",0,Calc_Option5!BH$75)</f>
        <v>0</v>
      </c>
      <c r="BI153" s="61">
        <f>IF('Data Input - General'!$F$10="Yes",0,Calc_Option5!BI$81)+IF('Data Input - General'!$F$12="Yes",0,Calc_Option5!BI$75)</f>
        <v>0</v>
      </c>
      <c r="BJ153" s="61">
        <f>IF('Data Input - General'!$F$10="Yes",0,Calc_Option5!BJ$81)+IF('Data Input - General'!$F$12="Yes",0,Calc_Option5!BJ$75)</f>
        <v>0</v>
      </c>
      <c r="BK153" s="61">
        <f>IF('Data Input - General'!$F$10="Yes",0,Calc_Option5!BK$81)+IF('Data Input - General'!$F$12="Yes",0,Calc_Option5!BK$75)</f>
        <v>0</v>
      </c>
      <c r="BL153" s="61">
        <f>IF('Data Input - General'!$F$10="Yes",0,Calc_Option5!BL$81)+IF('Data Input - General'!$F$12="Yes",0,Calc_Option5!BL$75)</f>
        <v>0</v>
      </c>
      <c r="BM153" s="61">
        <f>IF('Data Input - General'!$F$10="Yes",0,Calc_Option5!BM$81)+IF('Data Input - General'!$F$12="Yes",0,Calc_Option5!BM$75)</f>
        <v>0</v>
      </c>
      <c r="BN153" s="61">
        <f>IF('Data Input - General'!$F$10="Yes",0,Calc_Option5!BN$81)+IF('Data Input - General'!$F$12="Yes",0,Calc_Option5!BN$75)</f>
        <v>0</v>
      </c>
      <c r="BO153" s="61">
        <f>IF('Data Input - General'!$F$10="Yes",0,Calc_Option5!BO$81)+IF('Data Input - General'!$F$12="Yes",0,Calc_Option5!BO$75)</f>
        <v>0</v>
      </c>
      <c r="BP153" s="61">
        <f>IF('Data Input - General'!$F$10="Yes",0,Calc_Option5!BP$81)+IF('Data Input - General'!$F$12="Yes",0,Calc_Option5!BP$75)</f>
        <v>0</v>
      </c>
      <c r="BQ153" s="61">
        <f>IF('Data Input - General'!$F$10="Yes",0,Calc_Option5!BQ$81)+IF('Data Input - General'!$F$12="Yes",0,Calc_Option5!BQ$75)</f>
        <v>0</v>
      </c>
      <c r="BR153" s="61">
        <f>IF('Data Input - General'!$F$10="Yes",0,Calc_Option5!BR$81)+IF('Data Input - General'!$F$12="Yes",0,Calc_Option5!BR$75)</f>
        <v>0</v>
      </c>
      <c r="BS153" s="61">
        <f>IF('Data Input - General'!$F$10="Yes",0,Calc_Option5!BS$81)+IF('Data Input - General'!$F$12="Yes",0,Calc_Option5!BS$75)</f>
        <v>0</v>
      </c>
      <c r="BT153" s="61">
        <f>IF('Data Input - General'!$F$10="Yes",0,Calc_Option5!BT$81)+IF('Data Input - General'!$F$12="Yes",0,Calc_Option5!BT$75)</f>
        <v>0</v>
      </c>
      <c r="BU153" s="61">
        <f>IF('Data Input - General'!$F$10="Yes",0,Calc_Option5!BU$81)+IF('Data Input - General'!$F$12="Yes",0,Calc_Option5!BU$75)</f>
        <v>0</v>
      </c>
      <c r="BV153" s="61">
        <f>IF('Data Input - General'!$F$10="Yes",0,Calc_Option5!BV$81)+IF('Data Input - General'!$F$12="Yes",0,Calc_Option5!BV$75)</f>
        <v>0</v>
      </c>
      <c r="BW153" s="61">
        <f>IF('Data Input - General'!$F$10="Yes",0,Calc_Option5!BW$81)+IF('Data Input - General'!$F$12="Yes",0,Calc_Option5!BW$75)</f>
        <v>0</v>
      </c>
      <c r="BX153" s="61">
        <f>IF('Data Input - General'!$F$10="Yes",0,Calc_Option5!BX$81)+IF('Data Input - General'!$F$12="Yes",0,Calc_Option5!BX$75)</f>
        <v>0</v>
      </c>
      <c r="BY153" s="61">
        <f>IF('Data Input - General'!$F$10="Yes",0,Calc_Option5!BY$81)+IF('Data Input - General'!$F$12="Yes",0,Calc_Option5!BY$75)</f>
        <v>0</v>
      </c>
      <c r="BZ153" s="61">
        <f>IF('Data Input - General'!$F$10="Yes",0,Calc_Option5!BZ$81)+IF('Data Input - General'!$F$12="Yes",0,Calc_Option5!BZ$75)</f>
        <v>0</v>
      </c>
      <c r="CA153" s="61">
        <f>IF('Data Input - General'!$F$10="Yes",0,Calc_Option5!CA$81)+IF('Data Input - General'!$F$12="Yes",0,Calc_Option5!CA$75)</f>
        <v>0</v>
      </c>
      <c r="CB153" s="61">
        <f>IF('Data Input - General'!$F$10="Yes",0,Calc_Option5!CB$81)+IF('Data Input - General'!$F$12="Yes",0,Calc_Option5!CB$75)</f>
        <v>0</v>
      </c>
      <c r="CC153" s="61">
        <f>IF('Data Input - General'!$F$10="Yes",0,Calc_Option5!CC$81)+IF('Data Input - General'!$F$12="Yes",0,Calc_Option5!CC$75)</f>
        <v>0</v>
      </c>
      <c r="CD153" s="61">
        <f>IF('Data Input - General'!$F$10="Yes",0,Calc_Option5!CD$81)+IF('Data Input - General'!$F$12="Yes",0,Calc_Option5!CD$75)</f>
        <v>0</v>
      </c>
      <c r="CE153" s="61">
        <f>IF('Data Input - General'!$F$10="Yes",0,Calc_Option5!CE$81)+IF('Data Input - General'!$F$12="Yes",0,Calc_Option5!CE$75)</f>
        <v>0</v>
      </c>
      <c r="CF153" s="61">
        <f>IF('Data Input - General'!$F$10="Yes",0,Calc_Option5!CF$81)+IF('Data Input - General'!$F$12="Yes",0,Calc_Option5!CF$75)</f>
        <v>0</v>
      </c>
      <c r="CG153" s="61">
        <f>IF('Data Input - General'!$F$10="Yes",0,Calc_Option5!CG$81)+IF('Data Input - General'!$F$12="Yes",0,Calc_Option5!CG$75)</f>
        <v>0</v>
      </c>
      <c r="CH153" s="61">
        <f>IF('Data Input - General'!$F$10="Yes",0,Calc_Option5!CH$81)+IF('Data Input - General'!$F$12="Yes",0,Calc_Option5!CH$75)</f>
        <v>0</v>
      </c>
      <c r="CI153" s="61">
        <f>IF('Data Input - General'!$F$10="Yes",0,Calc_Option5!CI$81)+IF('Data Input - General'!$F$12="Yes",0,Calc_Option5!CI$75)</f>
        <v>0</v>
      </c>
      <c r="CJ153" s="61">
        <f>IF('Data Input - General'!$F$10="Yes",0,Calc_Option5!CJ$81)+IF('Data Input - General'!$F$12="Yes",0,Calc_Option5!CJ$75)</f>
        <v>0</v>
      </c>
      <c r="CK153" s="61">
        <f>IF('Data Input - General'!$F$10="Yes",0,Calc_Option5!CK$81)+IF('Data Input - General'!$F$12="Yes",0,Calc_Option5!CK$75)</f>
        <v>0</v>
      </c>
      <c r="CL153" s="61">
        <f>IF('Data Input - General'!$F$10="Yes",0,Calc_Option5!CL$81)+IF('Data Input - General'!$F$12="Yes",0,Calc_Option5!CL$75)</f>
        <v>0</v>
      </c>
      <c r="CM153" s="61">
        <f>IF('Data Input - General'!$F$10="Yes",0,Calc_Option5!CM$81)+IF('Data Input - General'!$F$12="Yes",0,Calc_Option5!CM$75)</f>
        <v>0</v>
      </c>
      <c r="CN153" s="61">
        <f>IF('Data Input - General'!$F$10="Yes",0,Calc_Option5!CN$81)+IF('Data Input - General'!$F$12="Yes",0,Calc_Option5!CN$75)</f>
        <v>0</v>
      </c>
      <c r="CO153" s="61">
        <f>IF('Data Input - General'!$F$10="Yes",0,Calc_Option5!CO$81)+IF('Data Input - General'!$F$12="Yes",0,Calc_Option5!CO$75)</f>
        <v>0</v>
      </c>
      <c r="CP153" s="61">
        <f>IF('Data Input - General'!$F$10="Yes",0,Calc_Option5!CP$81)+IF('Data Input - General'!$F$12="Yes",0,Calc_Option5!CP$75)</f>
        <v>0</v>
      </c>
      <c r="CQ153" s="61">
        <f>IF('Data Input - General'!$F$10="Yes",0,Calc_Option5!CQ$81)+IF('Data Input - General'!$F$12="Yes",0,Calc_Option5!CQ$75)</f>
        <v>0</v>
      </c>
      <c r="CR153" s="61">
        <f>IF('Data Input - General'!$F$10="Yes",0,Calc_Option5!CR$81)+IF('Data Input - General'!$F$12="Yes",0,Calc_Option5!CR$75)</f>
        <v>0</v>
      </c>
      <c r="CS153" s="61">
        <f>IF('Data Input - General'!$F$10="Yes",0,Calc_Option5!CS$81)+IF('Data Input - General'!$F$12="Yes",0,Calc_Option5!CS$75)</f>
        <v>0</v>
      </c>
      <c r="CT153" s="61">
        <f>IF('Data Input - General'!$F$10="Yes",0,Calc_Option5!CT$81)+IF('Data Input - General'!$F$12="Yes",0,Calc_Option5!CT$75)</f>
        <v>0</v>
      </c>
      <c r="CU153" s="61">
        <f>IF('Data Input - General'!$F$10="Yes",0,Calc_Option5!CU$81)+IF('Data Input - General'!$F$12="Yes",0,Calc_Option5!CU$75)</f>
        <v>0</v>
      </c>
      <c r="CV153" s="61">
        <f>IF('Data Input - General'!$F$10="Yes",0,Calc_Option5!CV$81)+IF('Data Input - General'!$F$12="Yes",0,Calc_Option5!CV$75)</f>
        <v>0</v>
      </c>
      <c r="CW153" s="61">
        <f>IF('Data Input - General'!$F$10="Yes",0,Calc_Option5!CW$81)+IF('Data Input - General'!$F$12="Yes",0,Calc_Option5!CW$75)</f>
        <v>0</v>
      </c>
      <c r="CX153" s="61">
        <f>IF('Data Input - General'!$F$10="Yes",0,Calc_Option5!CX$81)+IF('Data Input - General'!$F$12="Yes",0,Calc_Option5!CX$75)</f>
        <v>0</v>
      </c>
      <c r="CY153" s="61">
        <f>IF('Data Input - General'!$F$10="Yes",0,Calc_Option5!CY$81)+IF('Data Input - General'!$F$12="Yes",0,Calc_Option5!CY$75)</f>
        <v>0</v>
      </c>
      <c r="CZ153" s="391"/>
    </row>
    <row r="154" spans="2:104" x14ac:dyDescent="0.25">
      <c r="B154" s="393" t="s">
        <v>177</v>
      </c>
      <c r="C154" s="9" t="s">
        <v>1117</v>
      </c>
      <c r="D154" s="61">
        <f>IFERROR(INDEX('Carbon Prices'!$D$10:$CH$15,3,MATCH(Calc_Option5!D$6,'Carbon Prices'!$D$9:$CH$9,0))/1000,0)</f>
        <v>0</v>
      </c>
      <c r="E154" s="61">
        <f>IFERROR(INDEX('Carbon Prices'!$D$10:$CH$15,3,MATCH(Calc_Option5!E$6,'Carbon Prices'!$D$9:$CH$9,0))/1000,0)</f>
        <v>0</v>
      </c>
      <c r="F154" s="61">
        <f>IFERROR(INDEX('Carbon Prices'!$D$10:$CH$15,3,MATCH(Calc_Option5!F$6,'Carbon Prices'!$D$9:$CH$9,0))/1000,0)</f>
        <v>0</v>
      </c>
      <c r="G154" s="61">
        <f>IFERROR(INDEX('Carbon Prices'!$D$10:$CH$15,3,MATCH(Calc_Option5!G$6,'Carbon Prices'!$D$9:$CH$9,0))/1000,0)</f>
        <v>0</v>
      </c>
      <c r="H154" s="61">
        <f>IFERROR(INDEX('Carbon Prices'!$D$10:$CH$15,3,MATCH(Calc_Option5!H$6,'Carbon Prices'!$D$9:$CH$9,0))/1000,0)</f>
        <v>0</v>
      </c>
      <c r="I154" s="61">
        <f>IFERROR(INDEX('Carbon Prices'!$D$10:$CH$15,3,MATCH(Calc_Option5!I$6,'Carbon Prices'!$D$9:$CH$9,0))/1000,0)</f>
        <v>0</v>
      </c>
      <c r="J154" s="61">
        <f>IFERROR(INDEX('Carbon Prices'!$D$10:$CH$15,3,MATCH(Calc_Option5!J$6,'Carbon Prices'!$D$9:$CH$9,0))/1000,0)</f>
        <v>0</v>
      </c>
      <c r="K154" s="61">
        <f>IFERROR(INDEX('Carbon Prices'!$D$10:$CH$15,3,MATCH(Calc_Option5!K$6,'Carbon Prices'!$D$9:$CH$9,0))/1000,0)</f>
        <v>0</v>
      </c>
      <c r="L154" s="61">
        <f>IFERROR(INDEX('Carbon Prices'!$D$10:$CH$15,3,MATCH(Calc_Option5!L$6,'Carbon Prices'!$D$9:$CH$9,0))/1000,0)</f>
        <v>0</v>
      </c>
      <c r="M154" s="61">
        <f>IFERROR(INDEX('Carbon Prices'!$D$10:$CH$15,3,MATCH(Calc_Option5!M$6,'Carbon Prices'!$D$9:$CH$9,0))/1000,0)</f>
        <v>0</v>
      </c>
      <c r="N154" s="61">
        <f>IFERROR(INDEX('Carbon Prices'!$D$10:$CH$15,3,MATCH(Calc_Option5!N$6,'Carbon Prices'!$D$9:$CH$9,0))/1000,0)</f>
        <v>0</v>
      </c>
      <c r="O154" s="61">
        <f>IFERROR(INDEX('Carbon Prices'!$D$10:$CH$15,3,MATCH(Calc_Option5!O$6,'Carbon Prices'!$D$9:$CH$9,0))/1000,0)</f>
        <v>0</v>
      </c>
      <c r="P154" s="61">
        <f>IFERROR(INDEX('Carbon Prices'!$D$10:$CH$15,3,MATCH(Calc_Option5!P$6,'Carbon Prices'!$D$9:$CH$9,0))/1000,0)</f>
        <v>0</v>
      </c>
      <c r="Q154" s="61">
        <f>IFERROR(INDEX('Carbon Prices'!$D$10:$CH$15,3,MATCH(Calc_Option5!Q$6,'Carbon Prices'!$D$9:$CH$9,0))/1000,0)</f>
        <v>0</v>
      </c>
      <c r="R154" s="61">
        <f>IFERROR(INDEX('Carbon Prices'!$D$10:$CH$15,3,MATCH(Calc_Option5!R$6,'Carbon Prices'!$D$9:$CH$9,0))/1000,0)</f>
        <v>0</v>
      </c>
      <c r="S154" s="61">
        <f>IFERROR(INDEX('Carbon Prices'!$D$10:$CH$15,3,MATCH(Calc_Option5!S$6,'Carbon Prices'!$D$9:$CH$9,0))/1000,0)</f>
        <v>0</v>
      </c>
      <c r="T154" s="61">
        <f>IFERROR(INDEX('Carbon Prices'!$D$10:$CH$15,3,MATCH(Calc_Option5!T$6,'Carbon Prices'!$D$9:$CH$9,0))/1000,0)</f>
        <v>0</v>
      </c>
      <c r="U154" s="61">
        <f>IFERROR(INDEX('Carbon Prices'!$D$10:$CH$15,3,MATCH(Calc_Option5!U$6,'Carbon Prices'!$D$9:$CH$9,0))/1000,0)</f>
        <v>0</v>
      </c>
      <c r="V154" s="61">
        <f>IFERROR(INDEX('Carbon Prices'!$D$10:$CH$15,3,MATCH(Calc_Option5!V$6,'Carbon Prices'!$D$9:$CH$9,0))/1000,0)</f>
        <v>0</v>
      </c>
      <c r="W154" s="61">
        <f>IFERROR(INDEX('Carbon Prices'!$D$10:$CH$15,3,MATCH(Calc_Option5!W$6,'Carbon Prices'!$D$9:$CH$9,0))/1000,0)</f>
        <v>0</v>
      </c>
      <c r="X154" s="61">
        <f>IFERROR(INDEX('Carbon Prices'!$D$10:$CH$15,3,MATCH(Calc_Option5!X$6,'Carbon Prices'!$D$9:$CH$9,0))/1000,0)</f>
        <v>0</v>
      </c>
      <c r="Y154" s="61">
        <f>IFERROR(INDEX('Carbon Prices'!$D$10:$CH$15,3,MATCH(Calc_Option5!Y$6,'Carbon Prices'!$D$9:$CH$9,0))/1000,0)</f>
        <v>0</v>
      </c>
      <c r="Z154" s="61">
        <f>IFERROR(INDEX('Carbon Prices'!$D$10:$CH$15,3,MATCH(Calc_Option5!Z$6,'Carbon Prices'!$D$9:$CH$9,0))/1000,0)</f>
        <v>0</v>
      </c>
      <c r="AA154" s="61">
        <f>IFERROR(INDEX('Carbon Prices'!$D$10:$CH$15,3,MATCH(Calc_Option5!AA$6,'Carbon Prices'!$D$9:$CH$9,0))/1000,0)</f>
        <v>0</v>
      </c>
      <c r="AB154" s="61">
        <f>IFERROR(INDEX('Carbon Prices'!$D$10:$CH$15,3,MATCH(Calc_Option5!AB$6,'Carbon Prices'!$D$9:$CH$9,0))/1000,0)</f>
        <v>0</v>
      </c>
      <c r="AC154" s="61">
        <f>IFERROR(INDEX('Carbon Prices'!$D$10:$CH$15,3,MATCH(Calc_Option5!AC$6,'Carbon Prices'!$D$9:$CH$9,0))/1000,0)</f>
        <v>0</v>
      </c>
      <c r="AD154" s="61">
        <f>IFERROR(INDEX('Carbon Prices'!$D$10:$CH$15,3,MATCH(Calc_Option5!AD$6,'Carbon Prices'!$D$9:$CH$9,0))/1000,0)</f>
        <v>0</v>
      </c>
      <c r="AE154" s="61">
        <f>IFERROR(INDEX('Carbon Prices'!$D$10:$CH$15,3,MATCH(Calc_Option5!AE$6,'Carbon Prices'!$D$9:$CH$9,0))/1000,0)</f>
        <v>0</v>
      </c>
      <c r="AF154" s="61">
        <f>IFERROR(INDEX('Carbon Prices'!$D$10:$CH$15,3,MATCH(Calc_Option5!AF$6,'Carbon Prices'!$D$9:$CH$9,0))/1000,0)</f>
        <v>0</v>
      </c>
      <c r="AG154" s="61">
        <f>IFERROR(INDEX('Carbon Prices'!$D$10:$CH$15,3,MATCH(Calc_Option5!AG$6,'Carbon Prices'!$D$9:$CH$9,0))/1000,0)</f>
        <v>0</v>
      </c>
      <c r="AH154" s="61">
        <f>IFERROR(INDEX('Carbon Prices'!$D$10:$CH$15,3,MATCH(Calc_Option5!AH$6,'Carbon Prices'!$D$9:$CH$9,0))/1000,0)</f>
        <v>0</v>
      </c>
      <c r="AI154" s="61">
        <f>IFERROR(INDEX('Carbon Prices'!$D$10:$CH$15,3,MATCH(Calc_Option5!AI$6,'Carbon Prices'!$D$9:$CH$9,0))/1000,0)</f>
        <v>0</v>
      </c>
      <c r="AJ154" s="61">
        <f>IFERROR(INDEX('Carbon Prices'!$D$10:$CH$15,3,MATCH(Calc_Option5!AJ$6,'Carbon Prices'!$D$9:$CH$9,0))/1000,0)</f>
        <v>0</v>
      </c>
      <c r="AK154" s="61">
        <f>IFERROR(INDEX('Carbon Prices'!$D$10:$CH$15,3,MATCH(Calc_Option5!AK$6,'Carbon Prices'!$D$9:$CH$9,0))/1000,0)</f>
        <v>0</v>
      </c>
      <c r="AL154" s="61">
        <f>IFERROR(INDEX('Carbon Prices'!$D$10:$CH$15,3,MATCH(Calc_Option5!AL$6,'Carbon Prices'!$D$9:$CH$9,0))/1000,0)</f>
        <v>0</v>
      </c>
      <c r="AM154" s="61">
        <f>IFERROR(INDEX('Carbon Prices'!$D$10:$CH$15,3,MATCH(Calc_Option5!AM$6,'Carbon Prices'!$D$9:$CH$9,0))/1000,0)</f>
        <v>0</v>
      </c>
      <c r="AN154" s="61">
        <f>IFERROR(INDEX('Carbon Prices'!$D$10:$CH$15,3,MATCH(Calc_Option5!AN$6,'Carbon Prices'!$D$9:$CH$9,0))/1000,0)</f>
        <v>0</v>
      </c>
      <c r="AO154" s="61">
        <f>IFERROR(INDEX('Carbon Prices'!$D$10:$CH$15,3,MATCH(Calc_Option5!AO$6,'Carbon Prices'!$D$9:$CH$9,0))/1000,0)</f>
        <v>0</v>
      </c>
      <c r="AP154" s="61">
        <f>IFERROR(INDEX('Carbon Prices'!$D$10:$CH$15,3,MATCH(Calc_Option5!AP$6,'Carbon Prices'!$D$9:$CH$9,0))/1000,0)</f>
        <v>0</v>
      </c>
      <c r="AQ154" s="61">
        <f>IFERROR(INDEX('Carbon Prices'!$D$10:$CH$15,3,MATCH(Calc_Option5!AQ$6,'Carbon Prices'!$D$9:$CH$9,0))/1000,0)</f>
        <v>0</v>
      </c>
      <c r="AR154" s="61">
        <f>IFERROR(INDEX('Carbon Prices'!$D$10:$CH$15,3,MATCH(Calc_Option5!AR$6,'Carbon Prices'!$D$9:$CH$9,0))/1000,0)</f>
        <v>0</v>
      </c>
      <c r="AS154" s="61">
        <f>IFERROR(INDEX('Carbon Prices'!$D$10:$CH$15,3,MATCH(Calc_Option5!AS$6,'Carbon Prices'!$D$9:$CH$9,0))/1000,0)</f>
        <v>0</v>
      </c>
      <c r="AT154" s="61">
        <f>IFERROR(INDEX('Carbon Prices'!$D$10:$CH$15,3,MATCH(Calc_Option5!AT$6,'Carbon Prices'!$D$9:$CH$9,0))/1000,0)</f>
        <v>0</v>
      </c>
      <c r="AU154" s="61">
        <f>IFERROR(INDEX('Carbon Prices'!$D$10:$CH$15,3,MATCH(Calc_Option5!AU$6,'Carbon Prices'!$D$9:$CH$9,0))/1000,0)</f>
        <v>0</v>
      </c>
      <c r="AV154" s="61">
        <f>IFERROR(INDEX('Carbon Prices'!$D$10:$CH$15,3,MATCH(Calc_Option5!AV$6,'Carbon Prices'!$D$9:$CH$9,0))/1000,0)</f>
        <v>0</v>
      </c>
      <c r="AW154" s="61">
        <f>IFERROR(INDEX('Carbon Prices'!$D$10:$CH$15,3,MATCH(Calc_Option5!AW$6,'Carbon Prices'!$D$9:$CH$9,0))/1000,0)</f>
        <v>0</v>
      </c>
      <c r="AX154" s="61">
        <f>IFERROR(INDEX('Carbon Prices'!$D$10:$CH$15,3,MATCH(Calc_Option5!AX$6,'Carbon Prices'!$D$9:$CH$9,0))/1000,0)</f>
        <v>0</v>
      </c>
      <c r="AY154" s="61">
        <f>IFERROR(INDEX('Carbon Prices'!$D$10:$CH$15,3,MATCH(Calc_Option5!AY$6,'Carbon Prices'!$D$9:$CH$9,0))/1000,0)</f>
        <v>0</v>
      </c>
      <c r="AZ154" s="61">
        <f>IFERROR(INDEX('Carbon Prices'!$D$10:$CH$15,3,MATCH(Calc_Option5!AZ$6,'Carbon Prices'!$D$9:$CH$9,0))/1000,0)</f>
        <v>0</v>
      </c>
      <c r="BA154" s="61">
        <f>IFERROR(INDEX('Carbon Prices'!$D$10:$CH$15,3,MATCH(Calc_Option5!BA$6,'Carbon Prices'!$D$9:$CH$9,0))/1000,0)</f>
        <v>0</v>
      </c>
      <c r="BB154" s="61">
        <f>IFERROR(INDEX('Carbon Prices'!$D$10:$CH$15,3,MATCH(Calc_Option5!BB$6,'Carbon Prices'!$D$9:$CH$9,0))/1000,0)</f>
        <v>0</v>
      </c>
      <c r="BC154" s="61">
        <f>IFERROR(INDEX('Carbon Prices'!$D$10:$CH$15,3,MATCH(Calc_Option5!BC$6,'Carbon Prices'!$D$9:$CH$9,0))/1000,0)</f>
        <v>0</v>
      </c>
      <c r="BD154" s="61">
        <f>IFERROR(INDEX('Carbon Prices'!$D$10:$CH$15,3,MATCH(Calc_Option5!BD$6,'Carbon Prices'!$D$9:$CH$9,0))/1000,0)</f>
        <v>0</v>
      </c>
      <c r="BE154" s="61">
        <f>IFERROR(INDEX('Carbon Prices'!$D$10:$CH$15,3,MATCH(Calc_Option5!BE$6,'Carbon Prices'!$D$9:$CH$9,0))/1000,0)</f>
        <v>0</v>
      </c>
      <c r="BF154" s="61">
        <f>IFERROR(INDEX('Carbon Prices'!$D$10:$CH$15,3,MATCH(Calc_Option5!BF$6,'Carbon Prices'!$D$9:$CH$9,0))/1000,0)</f>
        <v>0</v>
      </c>
      <c r="BG154" s="61">
        <f>IFERROR(INDEX('Carbon Prices'!$D$10:$CH$15,3,MATCH(Calc_Option5!BG$6,'Carbon Prices'!$D$9:$CH$9,0))/1000,0)</f>
        <v>0</v>
      </c>
      <c r="BH154" s="61">
        <f>IFERROR(INDEX('Carbon Prices'!$D$10:$CH$15,3,MATCH(Calc_Option5!BH$6,'Carbon Prices'!$D$9:$CH$9,0))/1000,0)</f>
        <v>0</v>
      </c>
      <c r="BI154" s="61">
        <f>IFERROR(INDEX('Carbon Prices'!$D$10:$CH$15,3,MATCH(Calc_Option5!BI$6,'Carbon Prices'!$D$9:$CH$9,0))/1000,0)</f>
        <v>0</v>
      </c>
      <c r="BJ154" s="61">
        <f>IFERROR(INDEX('Carbon Prices'!$D$10:$CH$15,3,MATCH(Calc_Option5!BJ$6,'Carbon Prices'!$D$9:$CH$9,0))/1000,0)</f>
        <v>0</v>
      </c>
      <c r="BK154" s="61">
        <f>IFERROR(INDEX('Carbon Prices'!$D$10:$CH$15,3,MATCH(Calc_Option5!BK$6,'Carbon Prices'!$D$9:$CH$9,0))/1000,0)</f>
        <v>0</v>
      </c>
      <c r="BL154" s="61">
        <f>IFERROR(INDEX('Carbon Prices'!$D$10:$CH$15,3,MATCH(Calc_Option5!BL$6,'Carbon Prices'!$D$9:$CH$9,0))/1000,0)</f>
        <v>0</v>
      </c>
      <c r="BM154" s="61">
        <f>IFERROR(INDEX('Carbon Prices'!$D$10:$CH$15,3,MATCH(Calc_Option5!BM$6,'Carbon Prices'!$D$9:$CH$9,0))/1000,0)</f>
        <v>0</v>
      </c>
      <c r="BN154" s="61">
        <f>IFERROR(INDEX('Carbon Prices'!$D$10:$CH$15,3,MATCH(Calc_Option5!BN$6,'Carbon Prices'!$D$9:$CH$9,0))/1000,0)</f>
        <v>0</v>
      </c>
      <c r="BO154" s="61">
        <f>IFERROR(INDEX('Carbon Prices'!$D$10:$CH$15,3,MATCH(Calc_Option5!BO$6,'Carbon Prices'!$D$9:$CH$9,0))/1000,0)</f>
        <v>0</v>
      </c>
      <c r="BP154" s="61">
        <f>IFERROR(INDEX('Carbon Prices'!$D$10:$CH$15,3,MATCH(Calc_Option5!BP$6,'Carbon Prices'!$D$9:$CH$9,0))/1000,0)</f>
        <v>0</v>
      </c>
      <c r="BQ154" s="61">
        <f>IFERROR(INDEX('Carbon Prices'!$D$10:$CH$15,3,MATCH(Calc_Option5!BQ$6,'Carbon Prices'!$D$9:$CH$9,0))/1000,0)</f>
        <v>0</v>
      </c>
      <c r="BR154" s="61">
        <f>IFERROR(INDEX('Carbon Prices'!$D$10:$CH$15,3,MATCH(Calc_Option5!BR$6,'Carbon Prices'!$D$9:$CH$9,0))/1000,0)</f>
        <v>0</v>
      </c>
      <c r="BS154" s="61">
        <f>IFERROR(INDEX('Carbon Prices'!$D$10:$CH$15,3,MATCH(Calc_Option5!BS$6,'Carbon Prices'!$D$9:$CH$9,0))/1000,0)</f>
        <v>0</v>
      </c>
      <c r="BT154" s="61">
        <f>IFERROR(INDEX('Carbon Prices'!$D$10:$CH$15,3,MATCH(Calc_Option5!BT$6,'Carbon Prices'!$D$9:$CH$9,0))/1000,0)</f>
        <v>0</v>
      </c>
      <c r="BU154" s="61">
        <f>IFERROR(INDEX('Carbon Prices'!$D$10:$CH$15,3,MATCH(Calc_Option5!BU$6,'Carbon Prices'!$D$9:$CH$9,0))/1000,0)</f>
        <v>0</v>
      </c>
      <c r="BV154" s="61">
        <f>IFERROR(INDEX('Carbon Prices'!$D$10:$CH$15,3,MATCH(Calc_Option5!BV$6,'Carbon Prices'!$D$9:$CH$9,0))/1000,0)</f>
        <v>0</v>
      </c>
      <c r="BW154" s="61">
        <f>IFERROR(INDEX('Carbon Prices'!$D$10:$CH$15,3,MATCH(Calc_Option5!BW$6,'Carbon Prices'!$D$9:$CH$9,0))/1000,0)</f>
        <v>0</v>
      </c>
      <c r="BX154" s="61">
        <f>IFERROR(INDEX('Carbon Prices'!$D$10:$CH$15,3,MATCH(Calc_Option5!BX$6,'Carbon Prices'!$D$9:$CH$9,0))/1000,0)</f>
        <v>0</v>
      </c>
      <c r="BY154" s="61">
        <f>IFERROR(INDEX('Carbon Prices'!$D$10:$CH$15,3,MATCH(Calc_Option5!BY$6,'Carbon Prices'!$D$9:$CH$9,0))/1000,0)</f>
        <v>0</v>
      </c>
      <c r="BZ154" s="61">
        <f>IFERROR(INDEX('Carbon Prices'!$D$10:$CH$15,3,MATCH(Calc_Option5!BZ$6,'Carbon Prices'!$D$9:$CH$9,0))/1000,0)</f>
        <v>0</v>
      </c>
      <c r="CA154" s="61">
        <f>IFERROR(INDEX('Carbon Prices'!$D$10:$CH$15,3,MATCH(Calc_Option5!CA$6,'Carbon Prices'!$D$9:$CH$9,0))/1000,0)</f>
        <v>0</v>
      </c>
      <c r="CB154" s="61">
        <f>IFERROR(INDEX('Carbon Prices'!$D$10:$CH$15,3,MATCH(Calc_Option5!CB$6,'Carbon Prices'!$D$9:$CH$9,0))/1000,0)</f>
        <v>0</v>
      </c>
      <c r="CC154" s="61">
        <f>IFERROR(INDEX('Carbon Prices'!$D$10:$CH$15,3,MATCH(Calc_Option5!CC$6,'Carbon Prices'!$D$9:$CH$9,0))/1000,0)</f>
        <v>0</v>
      </c>
      <c r="CD154" s="61">
        <f>IFERROR(INDEX('Carbon Prices'!$D$10:$CH$15,3,MATCH(Calc_Option5!CD$6,'Carbon Prices'!$D$9:$CH$9,0))/1000,0)</f>
        <v>0</v>
      </c>
      <c r="CE154" s="61">
        <f>IFERROR(INDEX('Carbon Prices'!$D$10:$CH$15,3,MATCH(Calc_Option5!CE$6,'Carbon Prices'!$D$9:$CH$9,0))/1000,0)</f>
        <v>0</v>
      </c>
      <c r="CF154" s="61">
        <f>IFERROR(INDEX('Carbon Prices'!$D$10:$CH$15,3,MATCH(Calc_Option5!CF$6,'Carbon Prices'!$D$9:$CH$9,0))/1000,0)</f>
        <v>0</v>
      </c>
      <c r="CG154" s="61">
        <f>IFERROR(INDEX('Carbon Prices'!$D$10:$CH$15,3,MATCH(Calc_Option5!CG$6,'Carbon Prices'!$D$9:$CH$9,0))/1000,0)</f>
        <v>0</v>
      </c>
      <c r="CH154" s="61">
        <f>IFERROR(INDEX('Carbon Prices'!$D$10:$CH$15,3,MATCH(Calc_Option5!CH$6,'Carbon Prices'!$D$9:$CH$9,0))/1000,0)</f>
        <v>0</v>
      </c>
      <c r="CI154" s="61">
        <f>IFERROR(INDEX('Carbon Prices'!$D$10:$CH$15,3,MATCH(Calc_Option5!CI$6,'Carbon Prices'!$D$9:$CH$9,0))/1000,0)</f>
        <v>0</v>
      </c>
      <c r="CJ154" s="61">
        <f>IFERROR(INDEX('Carbon Prices'!$D$10:$CH$15,3,MATCH(Calc_Option5!CJ$6,'Carbon Prices'!$D$9:$CH$9,0))/1000,0)</f>
        <v>0</v>
      </c>
      <c r="CK154" s="61">
        <f>IFERROR(INDEX('Carbon Prices'!$D$10:$CH$15,3,MATCH(Calc_Option5!CK$6,'Carbon Prices'!$D$9:$CH$9,0))/1000,0)</f>
        <v>0</v>
      </c>
      <c r="CL154" s="61">
        <f>IFERROR(INDEX('Carbon Prices'!$D$10:$CH$15,3,MATCH(Calc_Option5!CL$6,'Carbon Prices'!$D$9:$CH$9,0))/1000,0)</f>
        <v>0</v>
      </c>
      <c r="CM154" s="61">
        <f>IFERROR(INDEX('Carbon Prices'!$D$10:$CH$15,3,MATCH(Calc_Option5!CM$6,'Carbon Prices'!$D$9:$CH$9,0))/1000,0)</f>
        <v>0</v>
      </c>
      <c r="CN154" s="61">
        <f>IFERROR(INDEX('Carbon Prices'!$D$10:$CH$15,3,MATCH(Calc_Option5!CN$6,'Carbon Prices'!$D$9:$CH$9,0))/1000,0)</f>
        <v>0</v>
      </c>
      <c r="CO154" s="61">
        <f>IFERROR(INDEX('Carbon Prices'!$D$10:$CH$15,3,MATCH(Calc_Option5!CO$6,'Carbon Prices'!$D$9:$CH$9,0))/1000,0)</f>
        <v>0</v>
      </c>
      <c r="CP154" s="61">
        <f>IFERROR(INDEX('Carbon Prices'!$D$10:$CH$15,3,MATCH(Calc_Option5!CP$6,'Carbon Prices'!$D$9:$CH$9,0))/1000,0)</f>
        <v>0</v>
      </c>
      <c r="CQ154" s="61">
        <f>IFERROR(INDEX('Carbon Prices'!$D$10:$CH$15,3,MATCH(Calc_Option5!CQ$6,'Carbon Prices'!$D$9:$CH$9,0))/1000,0)</f>
        <v>0</v>
      </c>
      <c r="CR154" s="61">
        <f>IFERROR(INDEX('Carbon Prices'!$D$10:$CH$15,3,MATCH(Calc_Option5!CR$6,'Carbon Prices'!$D$9:$CH$9,0))/1000,0)</f>
        <v>0</v>
      </c>
      <c r="CS154" s="61">
        <f>IFERROR(INDEX('Carbon Prices'!$D$10:$CH$15,3,MATCH(Calc_Option5!CS$6,'Carbon Prices'!$D$9:$CH$9,0))/1000,0)</f>
        <v>0</v>
      </c>
      <c r="CT154" s="61">
        <f>IFERROR(INDEX('Carbon Prices'!$D$10:$CH$15,3,MATCH(Calc_Option5!CT$6,'Carbon Prices'!$D$9:$CH$9,0))/1000,0)</f>
        <v>0</v>
      </c>
      <c r="CU154" s="61">
        <f>IFERROR(INDEX('Carbon Prices'!$D$10:$CH$15,3,MATCH(Calc_Option5!CU$6,'Carbon Prices'!$D$9:$CH$9,0))/1000,0)</f>
        <v>0</v>
      </c>
      <c r="CV154" s="61">
        <f>IFERROR(INDEX('Carbon Prices'!$D$10:$CH$15,3,MATCH(Calc_Option5!CV$6,'Carbon Prices'!$D$9:$CH$9,0))/1000,0)</f>
        <v>0</v>
      </c>
      <c r="CW154" s="61">
        <f>IFERROR(INDEX('Carbon Prices'!$D$10:$CH$15,3,MATCH(Calc_Option5!CW$6,'Carbon Prices'!$D$9:$CH$9,0))/1000,0)</f>
        <v>0</v>
      </c>
      <c r="CX154" s="61">
        <f>IFERROR(INDEX('Carbon Prices'!$D$10:$CH$15,3,MATCH(Calc_Option5!CX$6,'Carbon Prices'!$D$9:$CH$9,0))/1000,0)</f>
        <v>0</v>
      </c>
      <c r="CY154" s="61">
        <f>IFERROR(INDEX('Carbon Prices'!$D$10:$CH$15,3,MATCH(Calc_Option5!CY$6,'Carbon Prices'!$D$9:$CH$9,0))/1000,0)</f>
        <v>0</v>
      </c>
      <c r="CZ154" s="391"/>
    </row>
    <row r="155" spans="2:104" x14ac:dyDescent="0.25">
      <c r="B155" s="393" t="s">
        <v>178</v>
      </c>
      <c r="C155" s="9" t="s">
        <v>1117</v>
      </c>
      <c r="D155" s="61">
        <f>IFERROR(INDEX('Carbon Prices'!$D$10:$CH$15,6,MATCH(Calc_Option5!D$6,'Carbon Prices'!$D$9:$CH$9,0))/1000,0)</f>
        <v>0</v>
      </c>
      <c r="E155" s="61">
        <f>IFERROR(INDEX('Carbon Prices'!$D$10:$CH$15,6,MATCH(Calc_Option5!E$6,'Carbon Prices'!$D$9:$CH$9,0))/1000,0)</f>
        <v>0</v>
      </c>
      <c r="F155" s="61">
        <f>IFERROR(INDEX('Carbon Prices'!$D$10:$CH$15,6,MATCH(Calc_Option5!F$6,'Carbon Prices'!$D$9:$CH$9,0))/1000,0)</f>
        <v>0</v>
      </c>
      <c r="G155" s="61">
        <f>IFERROR(INDEX('Carbon Prices'!$D$10:$CH$15,6,MATCH(Calc_Option5!G$6,'Carbon Prices'!$D$9:$CH$9,0))/1000,0)</f>
        <v>0</v>
      </c>
      <c r="H155" s="61">
        <f>IFERROR(INDEX('Carbon Prices'!$D$10:$CH$15,6,MATCH(Calc_Option5!H$6,'Carbon Prices'!$D$9:$CH$9,0))/1000,0)</f>
        <v>0</v>
      </c>
      <c r="I155" s="61">
        <f>IFERROR(INDEX('Carbon Prices'!$D$10:$CH$15,6,MATCH(Calc_Option5!I$6,'Carbon Prices'!$D$9:$CH$9,0))/1000,0)</f>
        <v>0</v>
      </c>
      <c r="J155" s="61">
        <f>IFERROR(INDEX('Carbon Prices'!$D$10:$CH$15,6,MATCH(Calc_Option5!J$6,'Carbon Prices'!$D$9:$CH$9,0))/1000,0)</f>
        <v>0</v>
      </c>
      <c r="K155" s="61">
        <f>IFERROR(INDEX('Carbon Prices'!$D$10:$CH$15,6,MATCH(Calc_Option5!K$6,'Carbon Prices'!$D$9:$CH$9,0))/1000,0)</f>
        <v>0</v>
      </c>
      <c r="L155" s="61">
        <f>IFERROR(INDEX('Carbon Prices'!$D$10:$CH$15,6,MATCH(Calc_Option5!L$6,'Carbon Prices'!$D$9:$CH$9,0))/1000,0)</f>
        <v>0</v>
      </c>
      <c r="M155" s="61">
        <f>IFERROR(INDEX('Carbon Prices'!$D$10:$CH$15,6,MATCH(Calc_Option5!M$6,'Carbon Prices'!$D$9:$CH$9,0))/1000,0)</f>
        <v>0</v>
      </c>
      <c r="N155" s="61">
        <f>IFERROR(INDEX('Carbon Prices'!$D$10:$CH$15,6,MATCH(Calc_Option5!N$6,'Carbon Prices'!$D$9:$CH$9,0))/1000,0)</f>
        <v>0</v>
      </c>
      <c r="O155" s="61">
        <f>IFERROR(INDEX('Carbon Prices'!$D$10:$CH$15,6,MATCH(Calc_Option5!O$6,'Carbon Prices'!$D$9:$CH$9,0))/1000,0)</f>
        <v>0</v>
      </c>
      <c r="P155" s="61">
        <f>IFERROR(INDEX('Carbon Prices'!$D$10:$CH$15,6,MATCH(Calc_Option5!P$6,'Carbon Prices'!$D$9:$CH$9,0))/1000,0)</f>
        <v>0</v>
      </c>
      <c r="Q155" s="61">
        <f>IFERROR(INDEX('Carbon Prices'!$D$10:$CH$15,6,MATCH(Calc_Option5!Q$6,'Carbon Prices'!$D$9:$CH$9,0))/1000,0)</f>
        <v>0</v>
      </c>
      <c r="R155" s="61">
        <f>IFERROR(INDEX('Carbon Prices'!$D$10:$CH$15,6,MATCH(Calc_Option5!R$6,'Carbon Prices'!$D$9:$CH$9,0))/1000,0)</f>
        <v>0</v>
      </c>
      <c r="S155" s="61">
        <f>IFERROR(INDEX('Carbon Prices'!$D$10:$CH$15,6,MATCH(Calc_Option5!S$6,'Carbon Prices'!$D$9:$CH$9,0))/1000,0)</f>
        <v>0</v>
      </c>
      <c r="T155" s="61">
        <f>IFERROR(INDEX('Carbon Prices'!$D$10:$CH$15,6,MATCH(Calc_Option5!T$6,'Carbon Prices'!$D$9:$CH$9,0))/1000,0)</f>
        <v>0</v>
      </c>
      <c r="U155" s="61">
        <f>IFERROR(INDEX('Carbon Prices'!$D$10:$CH$15,6,MATCH(Calc_Option5!U$6,'Carbon Prices'!$D$9:$CH$9,0))/1000,0)</f>
        <v>0</v>
      </c>
      <c r="V155" s="61">
        <f>IFERROR(INDEX('Carbon Prices'!$D$10:$CH$15,6,MATCH(Calc_Option5!V$6,'Carbon Prices'!$D$9:$CH$9,0))/1000,0)</f>
        <v>0</v>
      </c>
      <c r="W155" s="61">
        <f>IFERROR(INDEX('Carbon Prices'!$D$10:$CH$15,6,MATCH(Calc_Option5!W$6,'Carbon Prices'!$D$9:$CH$9,0))/1000,0)</f>
        <v>0</v>
      </c>
      <c r="X155" s="61">
        <f>IFERROR(INDEX('Carbon Prices'!$D$10:$CH$15,6,MATCH(Calc_Option5!X$6,'Carbon Prices'!$D$9:$CH$9,0))/1000,0)</f>
        <v>0</v>
      </c>
      <c r="Y155" s="61">
        <f>IFERROR(INDEX('Carbon Prices'!$D$10:$CH$15,6,MATCH(Calc_Option5!Y$6,'Carbon Prices'!$D$9:$CH$9,0))/1000,0)</f>
        <v>0</v>
      </c>
      <c r="Z155" s="61">
        <f>IFERROR(INDEX('Carbon Prices'!$D$10:$CH$15,6,MATCH(Calc_Option5!Z$6,'Carbon Prices'!$D$9:$CH$9,0))/1000,0)</f>
        <v>0</v>
      </c>
      <c r="AA155" s="61">
        <f>IFERROR(INDEX('Carbon Prices'!$D$10:$CH$15,6,MATCH(Calc_Option5!AA$6,'Carbon Prices'!$D$9:$CH$9,0))/1000,0)</f>
        <v>0</v>
      </c>
      <c r="AB155" s="61">
        <f>IFERROR(INDEX('Carbon Prices'!$D$10:$CH$15,6,MATCH(Calc_Option5!AB$6,'Carbon Prices'!$D$9:$CH$9,0))/1000,0)</f>
        <v>0</v>
      </c>
      <c r="AC155" s="61">
        <f>IFERROR(INDEX('Carbon Prices'!$D$10:$CH$15,6,MATCH(Calc_Option5!AC$6,'Carbon Prices'!$D$9:$CH$9,0))/1000,0)</f>
        <v>0</v>
      </c>
      <c r="AD155" s="61">
        <f>IFERROR(INDEX('Carbon Prices'!$D$10:$CH$15,6,MATCH(Calc_Option5!AD$6,'Carbon Prices'!$D$9:$CH$9,0))/1000,0)</f>
        <v>0</v>
      </c>
      <c r="AE155" s="61">
        <f>IFERROR(INDEX('Carbon Prices'!$D$10:$CH$15,6,MATCH(Calc_Option5!AE$6,'Carbon Prices'!$D$9:$CH$9,0))/1000,0)</f>
        <v>0</v>
      </c>
      <c r="AF155" s="61">
        <f>IFERROR(INDEX('Carbon Prices'!$D$10:$CH$15,6,MATCH(Calc_Option5!AF$6,'Carbon Prices'!$D$9:$CH$9,0))/1000,0)</f>
        <v>0</v>
      </c>
      <c r="AG155" s="61">
        <f>IFERROR(INDEX('Carbon Prices'!$D$10:$CH$15,6,MATCH(Calc_Option5!AG$6,'Carbon Prices'!$D$9:$CH$9,0))/1000,0)</f>
        <v>0</v>
      </c>
      <c r="AH155" s="61">
        <f>IFERROR(INDEX('Carbon Prices'!$D$10:$CH$15,6,MATCH(Calc_Option5!AH$6,'Carbon Prices'!$D$9:$CH$9,0))/1000,0)</f>
        <v>0</v>
      </c>
      <c r="AI155" s="61">
        <f>IFERROR(INDEX('Carbon Prices'!$D$10:$CH$15,6,MATCH(Calc_Option5!AI$6,'Carbon Prices'!$D$9:$CH$9,0))/1000,0)</f>
        <v>0</v>
      </c>
      <c r="AJ155" s="61">
        <f>IFERROR(INDEX('Carbon Prices'!$D$10:$CH$15,6,MATCH(Calc_Option5!AJ$6,'Carbon Prices'!$D$9:$CH$9,0))/1000,0)</f>
        <v>0</v>
      </c>
      <c r="AK155" s="61">
        <f>IFERROR(INDEX('Carbon Prices'!$D$10:$CH$15,6,MATCH(Calc_Option5!AK$6,'Carbon Prices'!$D$9:$CH$9,0))/1000,0)</f>
        <v>0</v>
      </c>
      <c r="AL155" s="61">
        <f>IFERROR(INDEX('Carbon Prices'!$D$10:$CH$15,6,MATCH(Calc_Option5!AL$6,'Carbon Prices'!$D$9:$CH$9,0))/1000,0)</f>
        <v>0</v>
      </c>
      <c r="AM155" s="61">
        <f>IFERROR(INDEX('Carbon Prices'!$D$10:$CH$15,6,MATCH(Calc_Option5!AM$6,'Carbon Prices'!$D$9:$CH$9,0))/1000,0)</f>
        <v>0</v>
      </c>
      <c r="AN155" s="61">
        <f>IFERROR(INDEX('Carbon Prices'!$D$10:$CH$15,6,MATCH(Calc_Option5!AN$6,'Carbon Prices'!$D$9:$CH$9,0))/1000,0)</f>
        <v>0</v>
      </c>
      <c r="AO155" s="61">
        <f>IFERROR(INDEX('Carbon Prices'!$D$10:$CH$15,6,MATCH(Calc_Option5!AO$6,'Carbon Prices'!$D$9:$CH$9,0))/1000,0)</f>
        <v>0</v>
      </c>
      <c r="AP155" s="61">
        <f>IFERROR(INDEX('Carbon Prices'!$D$10:$CH$15,6,MATCH(Calc_Option5!AP$6,'Carbon Prices'!$D$9:$CH$9,0))/1000,0)</f>
        <v>0</v>
      </c>
      <c r="AQ155" s="61">
        <f>IFERROR(INDEX('Carbon Prices'!$D$10:$CH$15,6,MATCH(Calc_Option5!AQ$6,'Carbon Prices'!$D$9:$CH$9,0))/1000,0)</f>
        <v>0</v>
      </c>
      <c r="AR155" s="61">
        <f>IFERROR(INDEX('Carbon Prices'!$D$10:$CH$15,6,MATCH(Calc_Option5!AR$6,'Carbon Prices'!$D$9:$CH$9,0))/1000,0)</f>
        <v>0</v>
      </c>
      <c r="AS155" s="61">
        <f>IFERROR(INDEX('Carbon Prices'!$D$10:$CH$15,6,MATCH(Calc_Option5!AS$6,'Carbon Prices'!$D$9:$CH$9,0))/1000,0)</f>
        <v>0</v>
      </c>
      <c r="AT155" s="61">
        <f>IFERROR(INDEX('Carbon Prices'!$D$10:$CH$15,6,MATCH(Calc_Option5!AT$6,'Carbon Prices'!$D$9:$CH$9,0))/1000,0)</f>
        <v>0</v>
      </c>
      <c r="AU155" s="61">
        <f>IFERROR(INDEX('Carbon Prices'!$D$10:$CH$15,6,MATCH(Calc_Option5!AU$6,'Carbon Prices'!$D$9:$CH$9,0))/1000,0)</f>
        <v>0</v>
      </c>
      <c r="AV155" s="61">
        <f>IFERROR(INDEX('Carbon Prices'!$D$10:$CH$15,6,MATCH(Calc_Option5!AV$6,'Carbon Prices'!$D$9:$CH$9,0))/1000,0)</f>
        <v>0</v>
      </c>
      <c r="AW155" s="61">
        <f>IFERROR(INDEX('Carbon Prices'!$D$10:$CH$15,6,MATCH(Calc_Option5!AW$6,'Carbon Prices'!$D$9:$CH$9,0))/1000,0)</f>
        <v>0</v>
      </c>
      <c r="AX155" s="61">
        <f>IFERROR(INDEX('Carbon Prices'!$D$10:$CH$15,6,MATCH(Calc_Option5!AX$6,'Carbon Prices'!$D$9:$CH$9,0))/1000,0)</f>
        <v>0</v>
      </c>
      <c r="AY155" s="61">
        <f>IFERROR(INDEX('Carbon Prices'!$D$10:$CH$15,6,MATCH(Calc_Option5!AY$6,'Carbon Prices'!$D$9:$CH$9,0))/1000,0)</f>
        <v>0</v>
      </c>
      <c r="AZ155" s="61">
        <f>IFERROR(INDEX('Carbon Prices'!$D$10:$CH$15,6,MATCH(Calc_Option5!AZ$6,'Carbon Prices'!$D$9:$CH$9,0))/1000,0)</f>
        <v>0</v>
      </c>
      <c r="BA155" s="61">
        <f>IFERROR(INDEX('Carbon Prices'!$D$10:$CH$15,6,MATCH(Calc_Option5!BA$6,'Carbon Prices'!$D$9:$CH$9,0))/1000,0)</f>
        <v>0</v>
      </c>
      <c r="BB155" s="61">
        <f>IFERROR(INDEX('Carbon Prices'!$D$10:$CH$15,6,MATCH(Calc_Option5!BB$6,'Carbon Prices'!$D$9:$CH$9,0))/1000,0)</f>
        <v>0</v>
      </c>
      <c r="BC155" s="61">
        <f>IFERROR(INDEX('Carbon Prices'!$D$10:$CH$15,6,MATCH(Calc_Option5!BC$6,'Carbon Prices'!$D$9:$CH$9,0))/1000,0)</f>
        <v>0</v>
      </c>
      <c r="BD155" s="61">
        <f>IFERROR(INDEX('Carbon Prices'!$D$10:$CH$15,6,MATCH(Calc_Option5!BD$6,'Carbon Prices'!$D$9:$CH$9,0))/1000,0)</f>
        <v>0</v>
      </c>
      <c r="BE155" s="61">
        <f>IFERROR(INDEX('Carbon Prices'!$D$10:$CH$15,6,MATCH(Calc_Option5!BE$6,'Carbon Prices'!$D$9:$CH$9,0))/1000,0)</f>
        <v>0</v>
      </c>
      <c r="BF155" s="61">
        <f>IFERROR(INDEX('Carbon Prices'!$D$10:$CH$15,6,MATCH(Calc_Option5!BF$6,'Carbon Prices'!$D$9:$CH$9,0))/1000,0)</f>
        <v>0</v>
      </c>
      <c r="BG155" s="61">
        <f>IFERROR(INDEX('Carbon Prices'!$D$10:$CH$15,6,MATCH(Calc_Option5!BG$6,'Carbon Prices'!$D$9:$CH$9,0))/1000,0)</f>
        <v>0</v>
      </c>
      <c r="BH155" s="61">
        <f>IFERROR(INDEX('Carbon Prices'!$D$10:$CH$15,6,MATCH(Calc_Option5!BH$6,'Carbon Prices'!$D$9:$CH$9,0))/1000,0)</f>
        <v>0</v>
      </c>
      <c r="BI155" s="61">
        <f>IFERROR(INDEX('Carbon Prices'!$D$10:$CH$15,6,MATCH(Calc_Option5!BI$6,'Carbon Prices'!$D$9:$CH$9,0))/1000,0)</f>
        <v>0</v>
      </c>
      <c r="BJ155" s="61">
        <f>IFERROR(INDEX('Carbon Prices'!$D$10:$CH$15,6,MATCH(Calc_Option5!BJ$6,'Carbon Prices'!$D$9:$CH$9,0))/1000,0)</f>
        <v>0</v>
      </c>
      <c r="BK155" s="61">
        <f>IFERROR(INDEX('Carbon Prices'!$D$10:$CH$15,6,MATCH(Calc_Option5!BK$6,'Carbon Prices'!$D$9:$CH$9,0))/1000,0)</f>
        <v>0</v>
      </c>
      <c r="BL155" s="61">
        <f>IFERROR(INDEX('Carbon Prices'!$D$10:$CH$15,6,MATCH(Calc_Option5!BL$6,'Carbon Prices'!$D$9:$CH$9,0))/1000,0)</f>
        <v>0</v>
      </c>
      <c r="BM155" s="61">
        <f>IFERROR(INDEX('Carbon Prices'!$D$10:$CH$15,6,MATCH(Calc_Option5!BM$6,'Carbon Prices'!$D$9:$CH$9,0))/1000,0)</f>
        <v>0</v>
      </c>
      <c r="BN155" s="61">
        <f>IFERROR(INDEX('Carbon Prices'!$D$10:$CH$15,6,MATCH(Calc_Option5!BN$6,'Carbon Prices'!$D$9:$CH$9,0))/1000,0)</f>
        <v>0</v>
      </c>
      <c r="BO155" s="61">
        <f>IFERROR(INDEX('Carbon Prices'!$D$10:$CH$15,6,MATCH(Calc_Option5!BO$6,'Carbon Prices'!$D$9:$CH$9,0))/1000,0)</f>
        <v>0</v>
      </c>
      <c r="BP155" s="61">
        <f>IFERROR(INDEX('Carbon Prices'!$D$10:$CH$15,6,MATCH(Calc_Option5!BP$6,'Carbon Prices'!$D$9:$CH$9,0))/1000,0)</f>
        <v>0</v>
      </c>
      <c r="BQ155" s="61">
        <f>IFERROR(INDEX('Carbon Prices'!$D$10:$CH$15,6,MATCH(Calc_Option5!BQ$6,'Carbon Prices'!$D$9:$CH$9,0))/1000,0)</f>
        <v>0</v>
      </c>
      <c r="BR155" s="61">
        <f>IFERROR(INDEX('Carbon Prices'!$D$10:$CH$15,6,MATCH(Calc_Option5!BR$6,'Carbon Prices'!$D$9:$CH$9,0))/1000,0)</f>
        <v>0</v>
      </c>
      <c r="BS155" s="61">
        <f>IFERROR(INDEX('Carbon Prices'!$D$10:$CH$15,6,MATCH(Calc_Option5!BS$6,'Carbon Prices'!$D$9:$CH$9,0))/1000,0)</f>
        <v>0</v>
      </c>
      <c r="BT155" s="61">
        <f>IFERROR(INDEX('Carbon Prices'!$D$10:$CH$15,6,MATCH(Calc_Option5!BT$6,'Carbon Prices'!$D$9:$CH$9,0))/1000,0)</f>
        <v>0</v>
      </c>
      <c r="BU155" s="61">
        <f>IFERROR(INDEX('Carbon Prices'!$D$10:$CH$15,6,MATCH(Calc_Option5!BU$6,'Carbon Prices'!$D$9:$CH$9,0))/1000,0)</f>
        <v>0</v>
      </c>
      <c r="BV155" s="61">
        <f>IFERROR(INDEX('Carbon Prices'!$D$10:$CH$15,6,MATCH(Calc_Option5!BV$6,'Carbon Prices'!$D$9:$CH$9,0))/1000,0)</f>
        <v>0</v>
      </c>
      <c r="BW155" s="61">
        <f>IFERROR(INDEX('Carbon Prices'!$D$10:$CH$15,6,MATCH(Calc_Option5!BW$6,'Carbon Prices'!$D$9:$CH$9,0))/1000,0)</f>
        <v>0</v>
      </c>
      <c r="BX155" s="61">
        <f>IFERROR(INDEX('Carbon Prices'!$D$10:$CH$15,6,MATCH(Calc_Option5!BX$6,'Carbon Prices'!$D$9:$CH$9,0))/1000,0)</f>
        <v>0</v>
      </c>
      <c r="BY155" s="61">
        <f>IFERROR(INDEX('Carbon Prices'!$D$10:$CH$15,6,MATCH(Calc_Option5!BY$6,'Carbon Prices'!$D$9:$CH$9,0))/1000,0)</f>
        <v>0</v>
      </c>
      <c r="BZ155" s="61">
        <f>IFERROR(INDEX('Carbon Prices'!$D$10:$CH$15,6,MATCH(Calc_Option5!BZ$6,'Carbon Prices'!$D$9:$CH$9,0))/1000,0)</f>
        <v>0</v>
      </c>
      <c r="CA155" s="61">
        <f>IFERROR(INDEX('Carbon Prices'!$D$10:$CH$15,6,MATCH(Calc_Option5!CA$6,'Carbon Prices'!$D$9:$CH$9,0))/1000,0)</f>
        <v>0</v>
      </c>
      <c r="CB155" s="61">
        <f>IFERROR(INDEX('Carbon Prices'!$D$10:$CH$15,6,MATCH(Calc_Option5!CB$6,'Carbon Prices'!$D$9:$CH$9,0))/1000,0)</f>
        <v>0</v>
      </c>
      <c r="CC155" s="61">
        <f>IFERROR(INDEX('Carbon Prices'!$D$10:$CH$15,6,MATCH(Calc_Option5!CC$6,'Carbon Prices'!$D$9:$CH$9,0))/1000,0)</f>
        <v>0</v>
      </c>
      <c r="CD155" s="61">
        <f>IFERROR(INDEX('Carbon Prices'!$D$10:$CH$15,6,MATCH(Calc_Option5!CD$6,'Carbon Prices'!$D$9:$CH$9,0))/1000,0)</f>
        <v>0</v>
      </c>
      <c r="CE155" s="61">
        <f>IFERROR(INDEX('Carbon Prices'!$D$10:$CH$15,6,MATCH(Calc_Option5!CE$6,'Carbon Prices'!$D$9:$CH$9,0))/1000,0)</f>
        <v>0</v>
      </c>
      <c r="CF155" s="61">
        <f>IFERROR(INDEX('Carbon Prices'!$D$10:$CH$15,6,MATCH(Calc_Option5!CF$6,'Carbon Prices'!$D$9:$CH$9,0))/1000,0)</f>
        <v>0</v>
      </c>
      <c r="CG155" s="61">
        <f>IFERROR(INDEX('Carbon Prices'!$D$10:$CH$15,6,MATCH(Calc_Option5!CG$6,'Carbon Prices'!$D$9:$CH$9,0))/1000,0)</f>
        <v>0</v>
      </c>
      <c r="CH155" s="61">
        <f>IFERROR(INDEX('Carbon Prices'!$D$10:$CH$15,6,MATCH(Calc_Option5!CH$6,'Carbon Prices'!$D$9:$CH$9,0))/1000,0)</f>
        <v>0</v>
      </c>
      <c r="CI155" s="61">
        <f>IFERROR(INDEX('Carbon Prices'!$D$10:$CH$15,6,MATCH(Calc_Option5!CI$6,'Carbon Prices'!$D$9:$CH$9,0))/1000,0)</f>
        <v>0</v>
      </c>
      <c r="CJ155" s="61">
        <f>IFERROR(INDEX('Carbon Prices'!$D$10:$CH$15,6,MATCH(Calc_Option5!CJ$6,'Carbon Prices'!$D$9:$CH$9,0))/1000,0)</f>
        <v>0</v>
      </c>
      <c r="CK155" s="61">
        <f>IFERROR(INDEX('Carbon Prices'!$D$10:$CH$15,6,MATCH(Calc_Option5!CK$6,'Carbon Prices'!$D$9:$CH$9,0))/1000,0)</f>
        <v>0</v>
      </c>
      <c r="CL155" s="61">
        <f>IFERROR(INDEX('Carbon Prices'!$D$10:$CH$15,6,MATCH(Calc_Option5!CL$6,'Carbon Prices'!$D$9:$CH$9,0))/1000,0)</f>
        <v>0</v>
      </c>
      <c r="CM155" s="61">
        <f>IFERROR(INDEX('Carbon Prices'!$D$10:$CH$15,6,MATCH(Calc_Option5!CM$6,'Carbon Prices'!$D$9:$CH$9,0))/1000,0)</f>
        <v>0</v>
      </c>
      <c r="CN155" s="61">
        <f>IFERROR(INDEX('Carbon Prices'!$D$10:$CH$15,6,MATCH(Calc_Option5!CN$6,'Carbon Prices'!$D$9:$CH$9,0))/1000,0)</f>
        <v>0</v>
      </c>
      <c r="CO155" s="61">
        <f>IFERROR(INDEX('Carbon Prices'!$D$10:$CH$15,6,MATCH(Calc_Option5!CO$6,'Carbon Prices'!$D$9:$CH$9,0))/1000,0)</f>
        <v>0</v>
      </c>
      <c r="CP155" s="61">
        <f>IFERROR(INDEX('Carbon Prices'!$D$10:$CH$15,6,MATCH(Calc_Option5!CP$6,'Carbon Prices'!$D$9:$CH$9,0))/1000,0)</f>
        <v>0</v>
      </c>
      <c r="CQ155" s="61">
        <f>IFERROR(INDEX('Carbon Prices'!$D$10:$CH$15,6,MATCH(Calc_Option5!CQ$6,'Carbon Prices'!$D$9:$CH$9,0))/1000,0)</f>
        <v>0</v>
      </c>
      <c r="CR155" s="61">
        <f>IFERROR(INDEX('Carbon Prices'!$D$10:$CH$15,6,MATCH(Calc_Option5!CR$6,'Carbon Prices'!$D$9:$CH$9,0))/1000,0)</f>
        <v>0</v>
      </c>
      <c r="CS155" s="61">
        <f>IFERROR(INDEX('Carbon Prices'!$D$10:$CH$15,6,MATCH(Calc_Option5!CS$6,'Carbon Prices'!$D$9:$CH$9,0))/1000,0)</f>
        <v>0</v>
      </c>
      <c r="CT155" s="61">
        <f>IFERROR(INDEX('Carbon Prices'!$D$10:$CH$15,6,MATCH(Calc_Option5!CT$6,'Carbon Prices'!$D$9:$CH$9,0))/1000,0)</f>
        <v>0</v>
      </c>
      <c r="CU155" s="61">
        <f>IFERROR(INDEX('Carbon Prices'!$D$10:$CH$15,6,MATCH(Calc_Option5!CU$6,'Carbon Prices'!$D$9:$CH$9,0))/1000,0)</f>
        <v>0</v>
      </c>
      <c r="CV155" s="61">
        <f>IFERROR(INDEX('Carbon Prices'!$D$10:$CH$15,6,MATCH(Calc_Option5!CV$6,'Carbon Prices'!$D$9:$CH$9,0))/1000,0)</f>
        <v>0</v>
      </c>
      <c r="CW155" s="61">
        <f>IFERROR(INDEX('Carbon Prices'!$D$10:$CH$15,6,MATCH(Calc_Option5!CW$6,'Carbon Prices'!$D$9:$CH$9,0))/1000,0)</f>
        <v>0</v>
      </c>
      <c r="CX155" s="61">
        <f>IFERROR(INDEX('Carbon Prices'!$D$10:$CH$15,6,MATCH(Calc_Option5!CX$6,'Carbon Prices'!$D$9:$CH$9,0))/1000,0)</f>
        <v>0</v>
      </c>
      <c r="CY155" s="61">
        <f>IFERROR(INDEX('Carbon Prices'!$D$10:$CH$15,6,MATCH(Calc_Option5!CY$6,'Carbon Prices'!$D$9:$CH$9,0))/1000,0)</f>
        <v>0</v>
      </c>
      <c r="CZ155" s="391"/>
    </row>
    <row r="156" spans="2:104" x14ac:dyDescent="0.25">
      <c r="B156" s="393" t="s">
        <v>303</v>
      </c>
      <c r="C156" s="9" t="s">
        <v>1117</v>
      </c>
      <c r="D156" s="61">
        <f>(D152*D154)+(D153*D155)*D$7</f>
        <v>0</v>
      </c>
      <c r="E156" s="61">
        <f t="shared" ref="E156:BP156" si="58">(E152*E154)+(E153*E155)*E$7</f>
        <v>0</v>
      </c>
      <c r="F156" s="61">
        <f t="shared" si="58"/>
        <v>0</v>
      </c>
      <c r="G156" s="61">
        <f t="shared" si="58"/>
        <v>0</v>
      </c>
      <c r="H156" s="61">
        <f t="shared" si="58"/>
        <v>0</v>
      </c>
      <c r="I156" s="61">
        <f t="shared" si="58"/>
        <v>0</v>
      </c>
      <c r="J156" s="61">
        <f t="shared" si="58"/>
        <v>0</v>
      </c>
      <c r="K156" s="61">
        <f t="shared" si="58"/>
        <v>0</v>
      </c>
      <c r="L156" s="61">
        <f t="shared" si="58"/>
        <v>0</v>
      </c>
      <c r="M156" s="61">
        <f t="shared" si="58"/>
        <v>0</v>
      </c>
      <c r="N156" s="61">
        <f t="shared" si="58"/>
        <v>0</v>
      </c>
      <c r="O156" s="61">
        <f t="shared" si="58"/>
        <v>0</v>
      </c>
      <c r="P156" s="61">
        <f t="shared" si="58"/>
        <v>0</v>
      </c>
      <c r="Q156" s="61">
        <f t="shared" si="58"/>
        <v>0</v>
      </c>
      <c r="R156" s="61">
        <f t="shared" si="58"/>
        <v>0</v>
      </c>
      <c r="S156" s="61">
        <f t="shared" si="58"/>
        <v>0</v>
      </c>
      <c r="T156" s="61">
        <f t="shared" si="58"/>
        <v>0</v>
      </c>
      <c r="U156" s="61">
        <f t="shared" si="58"/>
        <v>0</v>
      </c>
      <c r="V156" s="61">
        <f t="shared" si="58"/>
        <v>0</v>
      </c>
      <c r="W156" s="61">
        <f t="shared" si="58"/>
        <v>0</v>
      </c>
      <c r="X156" s="61">
        <f t="shared" si="58"/>
        <v>0</v>
      </c>
      <c r="Y156" s="61">
        <f t="shared" si="58"/>
        <v>0</v>
      </c>
      <c r="Z156" s="61">
        <f t="shared" si="58"/>
        <v>0</v>
      </c>
      <c r="AA156" s="61">
        <f t="shared" si="58"/>
        <v>0</v>
      </c>
      <c r="AB156" s="61">
        <f t="shared" si="58"/>
        <v>0</v>
      </c>
      <c r="AC156" s="61">
        <f t="shared" si="58"/>
        <v>0</v>
      </c>
      <c r="AD156" s="61">
        <f t="shared" si="58"/>
        <v>0</v>
      </c>
      <c r="AE156" s="61">
        <f t="shared" si="58"/>
        <v>0</v>
      </c>
      <c r="AF156" s="61">
        <f t="shared" si="58"/>
        <v>0</v>
      </c>
      <c r="AG156" s="61">
        <f t="shared" si="58"/>
        <v>0</v>
      </c>
      <c r="AH156" s="61">
        <f t="shared" si="58"/>
        <v>0</v>
      </c>
      <c r="AI156" s="61">
        <f t="shared" si="58"/>
        <v>0</v>
      </c>
      <c r="AJ156" s="61">
        <f t="shared" si="58"/>
        <v>0</v>
      </c>
      <c r="AK156" s="61">
        <f t="shared" si="58"/>
        <v>0</v>
      </c>
      <c r="AL156" s="61">
        <f t="shared" si="58"/>
        <v>0</v>
      </c>
      <c r="AM156" s="61">
        <f t="shared" si="58"/>
        <v>0</v>
      </c>
      <c r="AN156" s="61">
        <f t="shared" si="58"/>
        <v>0</v>
      </c>
      <c r="AO156" s="61">
        <f t="shared" si="58"/>
        <v>0</v>
      </c>
      <c r="AP156" s="61">
        <f t="shared" si="58"/>
        <v>0</v>
      </c>
      <c r="AQ156" s="61">
        <f t="shared" si="58"/>
        <v>0</v>
      </c>
      <c r="AR156" s="61">
        <f t="shared" si="58"/>
        <v>0</v>
      </c>
      <c r="AS156" s="61">
        <f t="shared" si="58"/>
        <v>0</v>
      </c>
      <c r="AT156" s="61">
        <f t="shared" si="58"/>
        <v>0</v>
      </c>
      <c r="AU156" s="61">
        <f t="shared" si="58"/>
        <v>0</v>
      </c>
      <c r="AV156" s="61">
        <f t="shared" si="58"/>
        <v>0</v>
      </c>
      <c r="AW156" s="61">
        <f t="shared" si="58"/>
        <v>0</v>
      </c>
      <c r="AX156" s="61">
        <f t="shared" si="58"/>
        <v>0</v>
      </c>
      <c r="AY156" s="61">
        <f t="shared" si="58"/>
        <v>0</v>
      </c>
      <c r="AZ156" s="61">
        <f t="shared" si="58"/>
        <v>0</v>
      </c>
      <c r="BA156" s="61">
        <f t="shared" si="58"/>
        <v>0</v>
      </c>
      <c r="BB156" s="61">
        <f t="shared" si="58"/>
        <v>0</v>
      </c>
      <c r="BC156" s="61">
        <f t="shared" si="58"/>
        <v>0</v>
      </c>
      <c r="BD156" s="61">
        <f t="shared" si="58"/>
        <v>0</v>
      </c>
      <c r="BE156" s="61">
        <f t="shared" si="58"/>
        <v>0</v>
      </c>
      <c r="BF156" s="61">
        <f t="shared" si="58"/>
        <v>0</v>
      </c>
      <c r="BG156" s="61">
        <f t="shared" si="58"/>
        <v>0</v>
      </c>
      <c r="BH156" s="61">
        <f t="shared" si="58"/>
        <v>0</v>
      </c>
      <c r="BI156" s="61">
        <f t="shared" si="58"/>
        <v>0</v>
      </c>
      <c r="BJ156" s="61">
        <f t="shared" si="58"/>
        <v>0</v>
      </c>
      <c r="BK156" s="61">
        <f t="shared" si="58"/>
        <v>0</v>
      </c>
      <c r="BL156" s="61">
        <f t="shared" si="58"/>
        <v>0</v>
      </c>
      <c r="BM156" s="61">
        <f t="shared" si="58"/>
        <v>0</v>
      </c>
      <c r="BN156" s="61">
        <f t="shared" si="58"/>
        <v>0</v>
      </c>
      <c r="BO156" s="61">
        <f t="shared" si="58"/>
        <v>0</v>
      </c>
      <c r="BP156" s="61">
        <f t="shared" si="58"/>
        <v>0</v>
      </c>
      <c r="BQ156" s="61">
        <f t="shared" ref="BQ156:CY156" si="59">(BQ152*BQ154)+(BQ153*BQ155)*BQ$7</f>
        <v>0</v>
      </c>
      <c r="BR156" s="61">
        <f t="shared" si="59"/>
        <v>0</v>
      </c>
      <c r="BS156" s="61">
        <f t="shared" si="59"/>
        <v>0</v>
      </c>
      <c r="BT156" s="61">
        <f t="shared" si="59"/>
        <v>0</v>
      </c>
      <c r="BU156" s="61">
        <f t="shared" si="59"/>
        <v>0</v>
      </c>
      <c r="BV156" s="61">
        <f t="shared" si="59"/>
        <v>0</v>
      </c>
      <c r="BW156" s="61">
        <f t="shared" si="59"/>
        <v>0</v>
      </c>
      <c r="BX156" s="61">
        <f t="shared" si="59"/>
        <v>0</v>
      </c>
      <c r="BY156" s="61">
        <f t="shared" si="59"/>
        <v>0</v>
      </c>
      <c r="BZ156" s="61">
        <f t="shared" si="59"/>
        <v>0</v>
      </c>
      <c r="CA156" s="61">
        <f t="shared" si="59"/>
        <v>0</v>
      </c>
      <c r="CB156" s="61">
        <f t="shared" si="59"/>
        <v>0</v>
      </c>
      <c r="CC156" s="61">
        <f t="shared" si="59"/>
        <v>0</v>
      </c>
      <c r="CD156" s="61">
        <f t="shared" si="59"/>
        <v>0</v>
      </c>
      <c r="CE156" s="61">
        <f t="shared" si="59"/>
        <v>0</v>
      </c>
      <c r="CF156" s="61">
        <f t="shared" si="59"/>
        <v>0</v>
      </c>
      <c r="CG156" s="61">
        <f t="shared" si="59"/>
        <v>0</v>
      </c>
      <c r="CH156" s="61">
        <f t="shared" si="59"/>
        <v>0</v>
      </c>
      <c r="CI156" s="61">
        <f t="shared" si="59"/>
        <v>0</v>
      </c>
      <c r="CJ156" s="61">
        <f t="shared" si="59"/>
        <v>0</v>
      </c>
      <c r="CK156" s="61">
        <f t="shared" si="59"/>
        <v>0</v>
      </c>
      <c r="CL156" s="61">
        <f t="shared" si="59"/>
        <v>0</v>
      </c>
      <c r="CM156" s="61">
        <f t="shared" si="59"/>
        <v>0</v>
      </c>
      <c r="CN156" s="61">
        <f t="shared" si="59"/>
        <v>0</v>
      </c>
      <c r="CO156" s="61">
        <f t="shared" si="59"/>
        <v>0</v>
      </c>
      <c r="CP156" s="61">
        <f t="shared" si="59"/>
        <v>0</v>
      </c>
      <c r="CQ156" s="61">
        <f t="shared" si="59"/>
        <v>0</v>
      </c>
      <c r="CR156" s="61">
        <f t="shared" si="59"/>
        <v>0</v>
      </c>
      <c r="CS156" s="61">
        <f t="shared" si="59"/>
        <v>0</v>
      </c>
      <c r="CT156" s="61">
        <f t="shared" si="59"/>
        <v>0</v>
      </c>
      <c r="CU156" s="61">
        <f t="shared" si="59"/>
        <v>0</v>
      </c>
      <c r="CV156" s="61">
        <f t="shared" si="59"/>
        <v>0</v>
      </c>
      <c r="CW156" s="61">
        <f t="shared" si="59"/>
        <v>0</v>
      </c>
      <c r="CX156" s="61">
        <f t="shared" si="59"/>
        <v>0</v>
      </c>
      <c r="CY156" s="61">
        <f t="shared" si="59"/>
        <v>0</v>
      </c>
      <c r="CZ156" s="391"/>
    </row>
    <row r="157" spans="2:104" x14ac:dyDescent="0.25">
      <c r="B157" s="393"/>
      <c r="C157" s="9"/>
      <c r="D157" s="50"/>
      <c r="E157" s="50"/>
      <c r="F157" s="50"/>
      <c r="G157" s="50"/>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391"/>
    </row>
    <row r="158" spans="2:104" x14ac:dyDescent="0.25">
      <c r="B158" s="392"/>
      <c r="C158" s="390"/>
      <c r="D158" s="50"/>
      <c r="E158" s="50"/>
      <c r="F158" s="50"/>
      <c r="G158" s="50"/>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391"/>
    </row>
    <row r="159" spans="2:104" x14ac:dyDescent="0.25">
      <c r="B159" s="411" t="s">
        <v>314</v>
      </c>
      <c r="C159" s="269"/>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412"/>
      <c r="AO159" s="412"/>
      <c r="AP159" s="412"/>
      <c r="AQ159" s="412"/>
      <c r="AR159" s="412"/>
      <c r="AS159" s="412"/>
      <c r="AT159" s="412"/>
      <c r="AU159" s="412"/>
      <c r="AV159" s="412"/>
      <c r="AW159" s="412"/>
      <c r="AX159" s="412"/>
      <c r="AY159" s="412"/>
      <c r="AZ159" s="412"/>
      <c r="BA159" s="412"/>
      <c r="BB159" s="412"/>
      <c r="BC159" s="412"/>
      <c r="BD159" s="412"/>
      <c r="BE159" s="412"/>
      <c r="BF159" s="412"/>
      <c r="BG159" s="412"/>
      <c r="BH159" s="412"/>
      <c r="BI159" s="412"/>
      <c r="BJ159" s="412"/>
      <c r="BK159" s="412"/>
      <c r="BL159" s="412"/>
      <c r="BM159" s="412"/>
      <c r="BN159" s="412"/>
      <c r="BO159" s="412"/>
      <c r="BP159" s="412"/>
      <c r="BQ159" s="412"/>
      <c r="BR159" s="412"/>
      <c r="BS159" s="412"/>
      <c r="BT159" s="412"/>
      <c r="BU159" s="412"/>
      <c r="BV159" s="412"/>
      <c r="BW159" s="412"/>
      <c r="BX159" s="412"/>
      <c r="BY159" s="412"/>
      <c r="BZ159" s="412"/>
      <c r="CA159" s="412"/>
      <c r="CB159" s="412"/>
      <c r="CC159" s="412"/>
      <c r="CD159" s="412"/>
      <c r="CE159" s="412"/>
      <c r="CF159" s="412"/>
      <c r="CG159" s="412"/>
      <c r="CH159" s="412"/>
      <c r="CI159" s="412"/>
      <c r="CJ159" s="412"/>
      <c r="CK159" s="412"/>
      <c r="CL159" s="412"/>
      <c r="CM159" s="412"/>
      <c r="CN159" s="412"/>
      <c r="CO159" s="412"/>
      <c r="CP159" s="412"/>
      <c r="CQ159" s="412"/>
      <c r="CR159" s="412"/>
      <c r="CS159" s="412"/>
      <c r="CT159" s="412"/>
      <c r="CU159" s="412"/>
      <c r="CV159" s="412"/>
      <c r="CW159" s="412"/>
      <c r="CX159" s="412"/>
      <c r="CY159" s="412"/>
      <c r="CZ159" s="413"/>
    </row>
    <row r="160" spans="2:104" x14ac:dyDescent="0.25">
      <c r="B160" s="392"/>
      <c r="C160" s="390"/>
      <c r="D160" s="50"/>
      <c r="E160" s="50"/>
      <c r="F160" s="50"/>
      <c r="G160" s="50"/>
      <c r="H160" s="50"/>
      <c r="I160" s="50"/>
      <c r="J160" s="50"/>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391"/>
    </row>
    <row r="161" spans="2:104" x14ac:dyDescent="0.25">
      <c r="B161" s="389" t="s">
        <v>168</v>
      </c>
      <c r="C161" s="390"/>
      <c r="D161" s="50"/>
      <c r="E161" s="50"/>
      <c r="F161" s="50"/>
      <c r="G161" s="50"/>
      <c r="H161" s="50"/>
      <c r="I161" s="50"/>
      <c r="J161" s="50"/>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c r="AI161" s="50"/>
      <c r="AJ161" s="50"/>
      <c r="AK161" s="50"/>
      <c r="AL161" s="50"/>
      <c r="AM161" s="50"/>
      <c r="AN161" s="50"/>
      <c r="AO161" s="50"/>
      <c r="AP161" s="50"/>
      <c r="AQ161" s="50"/>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391"/>
    </row>
    <row r="162" spans="2:104" x14ac:dyDescent="0.25">
      <c r="B162" s="406">
        <f t="shared" ref="B162:B167" si="60">B138</f>
        <v>0</v>
      </c>
      <c r="C162" s="9" t="s">
        <v>1117</v>
      </c>
      <c r="D162" s="59" t="str">
        <f>IFERROR(IF(OR($C$168=FALSE,LEFT($B162,3)&lt;&gt;"NOX"),D53*INDEX('Damage costs'!$Q$18:$Q$70,MATCH($B162,'Damage costs'!$C$18:$C$70,0))/1000,D53*INDEX('Damage costs'!$U$18:$U$70,MATCH($B162,'Damage costs'!$C$18:$C$70,0))/1000),"")</f>
        <v/>
      </c>
      <c r="E162" s="59" t="str">
        <f>IFERROR(IF(OR($C$168=FALSE,LEFT($B162,3)&lt;&gt;"NOX"),E53*INDEX('Damage costs'!$Q$18:$Q$70,MATCH($B162,'Damage costs'!$C$18:$C$70,0))/1000,E53*INDEX('Damage costs'!$U$18:$U$70,MATCH($B162,'Damage costs'!$C$18:$C$70,0))/1000),"")</f>
        <v/>
      </c>
      <c r="F162" s="59" t="str">
        <f>IFERROR(IF(OR($C$168=FALSE,LEFT($B162,3)&lt;&gt;"NOX"),F53*INDEX('Damage costs'!$Q$18:$Q$70,MATCH($B162,'Damage costs'!$C$18:$C$70,0))/1000,F53*INDEX('Damage costs'!$U$18:$U$70,MATCH($B162,'Damage costs'!$C$18:$C$70,0))/1000),"")</f>
        <v/>
      </c>
      <c r="G162" s="59" t="str">
        <f>IFERROR(IF(OR($C$168=FALSE,LEFT($B162,3)&lt;&gt;"NOX"),G53*INDEX('Damage costs'!$Q$18:$Q$70,MATCH($B162,'Damage costs'!$C$18:$C$70,0))/1000,G53*INDEX('Damage costs'!$U$18:$U$70,MATCH($B162,'Damage costs'!$C$18:$C$70,0))/1000),"")</f>
        <v/>
      </c>
      <c r="H162" s="59" t="str">
        <f>IFERROR(IF(OR($C$168=FALSE,LEFT($B162,3)&lt;&gt;"NOX"),H53*INDEX('Damage costs'!$Q$18:$Q$70,MATCH($B162,'Damage costs'!$C$18:$C$70,0))/1000,H53*INDEX('Damage costs'!$U$18:$U$70,MATCH($B162,'Damage costs'!$C$18:$C$70,0))/1000),"")</f>
        <v/>
      </c>
      <c r="I162" s="59" t="str">
        <f>IFERROR(IF(OR($C$168=FALSE,LEFT($B162,3)&lt;&gt;"NOX"),I53*INDEX('Damage costs'!$Q$18:$Q$70,MATCH($B162,'Damage costs'!$C$18:$C$70,0))/1000,I53*INDEX('Damage costs'!$U$18:$U$70,MATCH($B162,'Damage costs'!$C$18:$C$70,0))/1000),"")</f>
        <v/>
      </c>
      <c r="J162" s="59" t="str">
        <f>IFERROR(IF(OR($C$168=FALSE,LEFT($B162,3)&lt;&gt;"NOX"),J53*INDEX('Damage costs'!$Q$18:$Q$70,MATCH($B162,'Damage costs'!$C$18:$C$70,0))/1000,J53*INDEX('Damage costs'!$U$18:$U$70,MATCH($B162,'Damage costs'!$C$18:$C$70,0))/1000),"")</f>
        <v/>
      </c>
      <c r="K162" s="59" t="str">
        <f>IFERROR(IF(OR($C$168=FALSE,LEFT($B162,3)&lt;&gt;"NOX"),K53*INDEX('Damage costs'!$Q$18:$Q$70,MATCH($B162,'Damage costs'!$C$18:$C$70,0))/1000,K53*INDEX('Damage costs'!$U$18:$U$70,MATCH($B162,'Damage costs'!$C$18:$C$70,0))/1000),"")</f>
        <v/>
      </c>
      <c r="L162" s="59" t="str">
        <f>IFERROR(IF(OR($C$168=FALSE,LEFT($B162,3)&lt;&gt;"NOX"),L53*INDEX('Damage costs'!$Q$18:$Q$70,MATCH($B162,'Damage costs'!$C$18:$C$70,0))/1000,L53*INDEX('Damage costs'!$U$18:$U$70,MATCH($B162,'Damage costs'!$C$18:$C$70,0))/1000),"")</f>
        <v/>
      </c>
      <c r="M162" s="59" t="str">
        <f>IFERROR(IF(OR($C$168=FALSE,LEFT($B162,3)&lt;&gt;"NOX"),M53*INDEX('Damage costs'!$Q$18:$Q$70,MATCH($B162,'Damage costs'!$C$18:$C$70,0))/1000,M53*INDEX('Damage costs'!$U$18:$U$70,MATCH($B162,'Damage costs'!$C$18:$C$70,0))/1000),"")</f>
        <v/>
      </c>
      <c r="N162" s="59" t="str">
        <f>IFERROR(IF(OR($C$168=FALSE,LEFT($B162,3)&lt;&gt;"NOX"),N53*INDEX('Damage costs'!$Q$18:$Q$70,MATCH($B162,'Damage costs'!$C$18:$C$70,0))/1000,N53*INDEX('Damage costs'!$U$18:$U$70,MATCH($B162,'Damage costs'!$C$18:$C$70,0))/1000),"")</f>
        <v/>
      </c>
      <c r="O162" s="59" t="str">
        <f>IFERROR(IF(OR($C$168=FALSE,LEFT($B162,3)&lt;&gt;"NOX"),O53*INDEX('Damage costs'!$Q$18:$Q$70,MATCH($B162,'Damage costs'!$C$18:$C$70,0))/1000,O53*INDEX('Damage costs'!$U$18:$U$70,MATCH($B162,'Damage costs'!$C$18:$C$70,0))/1000),"")</f>
        <v/>
      </c>
      <c r="P162" s="59" t="str">
        <f>IFERROR(IF(OR($C$168=FALSE,LEFT($B162,3)&lt;&gt;"NOX"),P53*INDEX('Damage costs'!$Q$18:$Q$70,MATCH($B162,'Damage costs'!$C$18:$C$70,0))/1000,P53*INDEX('Damage costs'!$U$18:$U$70,MATCH($B162,'Damage costs'!$C$18:$C$70,0))/1000),"")</f>
        <v/>
      </c>
      <c r="Q162" s="59" t="str">
        <f>IFERROR(IF(OR($C$168=FALSE,LEFT($B162,3)&lt;&gt;"NOX"),Q53*INDEX('Damage costs'!$Q$18:$Q$70,MATCH($B162,'Damage costs'!$C$18:$C$70,0))/1000,Q53*INDEX('Damage costs'!$U$18:$U$70,MATCH($B162,'Damage costs'!$C$18:$C$70,0))/1000),"")</f>
        <v/>
      </c>
      <c r="R162" s="59" t="str">
        <f>IFERROR(IF(OR($C$168=FALSE,LEFT($B162,3)&lt;&gt;"NOX"),R53*INDEX('Damage costs'!$Q$18:$Q$70,MATCH($B162,'Damage costs'!$C$18:$C$70,0))/1000,R53*INDEX('Damage costs'!$U$18:$U$70,MATCH($B162,'Damage costs'!$C$18:$C$70,0))/1000),"")</f>
        <v/>
      </c>
      <c r="S162" s="59" t="str">
        <f>IFERROR(IF(OR($C$168=FALSE,LEFT($B162,3)&lt;&gt;"NOX"),S53*INDEX('Damage costs'!$Q$18:$Q$70,MATCH($B162,'Damage costs'!$C$18:$C$70,0))/1000,S53*INDEX('Damage costs'!$U$18:$U$70,MATCH($B162,'Damage costs'!$C$18:$C$70,0))/1000),"")</f>
        <v/>
      </c>
      <c r="T162" s="59" t="str">
        <f>IFERROR(IF(OR($C$168=FALSE,LEFT($B162,3)&lt;&gt;"NOX"),T53*INDEX('Damage costs'!$Q$18:$Q$70,MATCH($B162,'Damage costs'!$C$18:$C$70,0))/1000,T53*INDEX('Damage costs'!$U$18:$U$70,MATCH($B162,'Damage costs'!$C$18:$C$70,0))/1000),"")</f>
        <v/>
      </c>
      <c r="U162" s="59" t="str">
        <f>IFERROR(IF(OR($C$168=FALSE,LEFT($B162,3)&lt;&gt;"NOX"),U53*INDEX('Damage costs'!$Q$18:$Q$70,MATCH($B162,'Damage costs'!$C$18:$C$70,0))/1000,U53*INDEX('Damage costs'!$U$18:$U$70,MATCH($B162,'Damage costs'!$C$18:$C$70,0))/1000),"")</f>
        <v/>
      </c>
      <c r="V162" s="59" t="str">
        <f>IFERROR(IF(OR($C$168=FALSE,LEFT($B162,3)&lt;&gt;"NOX"),V53*INDEX('Damage costs'!$Q$18:$Q$70,MATCH($B162,'Damage costs'!$C$18:$C$70,0))/1000,V53*INDEX('Damage costs'!$U$18:$U$70,MATCH($B162,'Damage costs'!$C$18:$C$70,0))/1000),"")</f>
        <v/>
      </c>
      <c r="W162" s="59" t="str">
        <f>IFERROR(IF(OR($C$168=FALSE,LEFT($B162,3)&lt;&gt;"NOX"),W53*INDEX('Damage costs'!$Q$18:$Q$70,MATCH($B162,'Damage costs'!$C$18:$C$70,0))/1000,W53*INDEX('Damage costs'!$U$18:$U$70,MATCH($B162,'Damage costs'!$C$18:$C$70,0))/1000),"")</f>
        <v/>
      </c>
      <c r="X162" s="59" t="str">
        <f>IFERROR(IF(OR($C$168=FALSE,LEFT($B162,3)&lt;&gt;"NOX"),X53*INDEX('Damage costs'!$Q$18:$Q$70,MATCH($B162,'Damage costs'!$C$18:$C$70,0))/1000,X53*INDEX('Damage costs'!$U$18:$U$70,MATCH($B162,'Damage costs'!$C$18:$C$70,0))/1000),"")</f>
        <v/>
      </c>
      <c r="Y162" s="59" t="str">
        <f>IFERROR(IF(OR($C$168=FALSE,LEFT($B162,3)&lt;&gt;"NOX"),Y53*INDEX('Damage costs'!$Q$18:$Q$70,MATCH($B162,'Damage costs'!$C$18:$C$70,0))/1000,Y53*INDEX('Damage costs'!$U$18:$U$70,MATCH($B162,'Damage costs'!$C$18:$C$70,0))/1000),"")</f>
        <v/>
      </c>
      <c r="Z162" s="59" t="str">
        <f>IFERROR(IF(OR($C$168=FALSE,LEFT($B162,3)&lt;&gt;"NOX"),Z53*INDEX('Damage costs'!$Q$18:$Q$70,MATCH($B162,'Damage costs'!$C$18:$C$70,0))/1000,Z53*INDEX('Damage costs'!$U$18:$U$70,MATCH($B162,'Damage costs'!$C$18:$C$70,0))/1000),"")</f>
        <v/>
      </c>
      <c r="AA162" s="59" t="str">
        <f>IFERROR(IF(OR($C$168=FALSE,LEFT($B162,3)&lt;&gt;"NOX"),AA53*INDEX('Damage costs'!$Q$18:$Q$70,MATCH($B162,'Damage costs'!$C$18:$C$70,0))/1000,AA53*INDEX('Damage costs'!$U$18:$U$70,MATCH($B162,'Damage costs'!$C$18:$C$70,0))/1000),"")</f>
        <v/>
      </c>
      <c r="AB162" s="59" t="str">
        <f>IFERROR(IF(OR($C$168=FALSE,LEFT($B162,3)&lt;&gt;"NOX"),AB53*INDEX('Damage costs'!$Q$18:$Q$70,MATCH($B162,'Damage costs'!$C$18:$C$70,0))/1000,AB53*INDEX('Damage costs'!$U$18:$U$70,MATCH($B162,'Damage costs'!$C$18:$C$70,0))/1000),"")</f>
        <v/>
      </c>
      <c r="AC162" s="59" t="str">
        <f>IFERROR(IF(OR($C$168=FALSE,LEFT($B162,3)&lt;&gt;"NOX"),AC53*INDEX('Damage costs'!$Q$18:$Q$70,MATCH($B162,'Damage costs'!$C$18:$C$70,0))/1000,AC53*INDEX('Damage costs'!$U$18:$U$70,MATCH($B162,'Damage costs'!$C$18:$C$70,0))/1000),"")</f>
        <v/>
      </c>
      <c r="AD162" s="59" t="str">
        <f>IFERROR(IF(OR($C$168=FALSE,LEFT($B162,3)&lt;&gt;"NOX"),AD53*INDEX('Damage costs'!$Q$18:$Q$70,MATCH($B162,'Damage costs'!$C$18:$C$70,0))/1000,AD53*INDEX('Damage costs'!$U$18:$U$70,MATCH($B162,'Damage costs'!$C$18:$C$70,0))/1000),"")</f>
        <v/>
      </c>
      <c r="AE162" s="59" t="str">
        <f>IFERROR(IF(OR($C$168=FALSE,LEFT($B162,3)&lt;&gt;"NOX"),AE53*INDEX('Damage costs'!$Q$18:$Q$70,MATCH($B162,'Damage costs'!$C$18:$C$70,0))/1000,AE53*INDEX('Damage costs'!$U$18:$U$70,MATCH($B162,'Damage costs'!$C$18:$C$70,0))/1000),"")</f>
        <v/>
      </c>
      <c r="AF162" s="59" t="str">
        <f>IFERROR(IF(OR($C$168=FALSE,LEFT($B162,3)&lt;&gt;"NOX"),AF53*INDEX('Damage costs'!$Q$18:$Q$70,MATCH($B162,'Damage costs'!$C$18:$C$70,0))/1000,AF53*INDEX('Damage costs'!$U$18:$U$70,MATCH($B162,'Damage costs'!$C$18:$C$70,0))/1000),"")</f>
        <v/>
      </c>
      <c r="AG162" s="59" t="str">
        <f>IFERROR(IF(OR($C$168=FALSE,LEFT($B162,3)&lt;&gt;"NOX"),AG53*INDEX('Damage costs'!$Q$18:$Q$70,MATCH($B162,'Damage costs'!$C$18:$C$70,0))/1000,AG53*INDEX('Damage costs'!$U$18:$U$70,MATCH($B162,'Damage costs'!$C$18:$C$70,0))/1000),"")</f>
        <v/>
      </c>
      <c r="AH162" s="59" t="str">
        <f>IFERROR(IF(OR($C$168=FALSE,LEFT($B162,3)&lt;&gt;"NOX"),AH53*INDEX('Damage costs'!$Q$18:$Q$70,MATCH($B162,'Damage costs'!$C$18:$C$70,0))/1000,AH53*INDEX('Damage costs'!$U$18:$U$70,MATCH($B162,'Damage costs'!$C$18:$C$70,0))/1000),"")</f>
        <v/>
      </c>
      <c r="AI162" s="59" t="str">
        <f>IFERROR(IF(OR($C$168=FALSE,LEFT($B162,3)&lt;&gt;"NOX"),AI53*INDEX('Damage costs'!$Q$18:$Q$70,MATCH($B162,'Damage costs'!$C$18:$C$70,0))/1000,AI53*INDEX('Damage costs'!$U$18:$U$70,MATCH($B162,'Damage costs'!$C$18:$C$70,0))/1000),"")</f>
        <v/>
      </c>
      <c r="AJ162" s="59" t="str">
        <f>IFERROR(IF(OR($C$168=FALSE,LEFT($B162,3)&lt;&gt;"NOX"),AJ53*INDEX('Damage costs'!$Q$18:$Q$70,MATCH($B162,'Damage costs'!$C$18:$C$70,0))/1000,AJ53*INDEX('Damage costs'!$U$18:$U$70,MATCH($B162,'Damage costs'!$C$18:$C$70,0))/1000),"")</f>
        <v/>
      </c>
      <c r="AK162" s="59" t="str">
        <f>IFERROR(IF(OR($C$168=FALSE,LEFT($B162,3)&lt;&gt;"NOX"),AK53*INDEX('Damage costs'!$Q$18:$Q$70,MATCH($B162,'Damage costs'!$C$18:$C$70,0))/1000,AK53*INDEX('Damage costs'!$U$18:$U$70,MATCH($B162,'Damage costs'!$C$18:$C$70,0))/1000),"")</f>
        <v/>
      </c>
      <c r="AL162" s="59" t="str">
        <f>IFERROR(IF(OR($C$168=FALSE,LEFT($B162,3)&lt;&gt;"NOX"),AL53*INDEX('Damage costs'!$Q$18:$Q$70,MATCH($B162,'Damage costs'!$C$18:$C$70,0))/1000,AL53*INDEX('Damage costs'!$U$18:$U$70,MATCH($B162,'Damage costs'!$C$18:$C$70,0))/1000),"")</f>
        <v/>
      </c>
      <c r="AM162" s="59" t="str">
        <f>IFERROR(IF(OR($C$168=FALSE,LEFT($B162,3)&lt;&gt;"NOX"),AM53*INDEX('Damage costs'!$Q$18:$Q$70,MATCH($B162,'Damage costs'!$C$18:$C$70,0))/1000,AM53*INDEX('Damage costs'!$U$18:$U$70,MATCH($B162,'Damage costs'!$C$18:$C$70,0))/1000),"")</f>
        <v/>
      </c>
      <c r="AN162" s="59" t="str">
        <f>IFERROR(IF(OR($C$168=FALSE,LEFT($B162,3)&lt;&gt;"NOX"),AN53*INDEX('Damage costs'!$Q$18:$Q$70,MATCH($B162,'Damage costs'!$C$18:$C$70,0))/1000,AN53*INDEX('Damage costs'!$U$18:$U$70,MATCH($B162,'Damage costs'!$C$18:$C$70,0))/1000),"")</f>
        <v/>
      </c>
      <c r="AO162" s="59" t="str">
        <f>IFERROR(IF(OR($C$168=FALSE,LEFT($B162,3)&lt;&gt;"NOX"),AO53*INDEX('Damage costs'!$Q$18:$Q$70,MATCH($B162,'Damage costs'!$C$18:$C$70,0))/1000,AO53*INDEX('Damage costs'!$U$18:$U$70,MATCH($B162,'Damage costs'!$C$18:$C$70,0))/1000),"")</f>
        <v/>
      </c>
      <c r="AP162" s="59" t="str">
        <f>IFERROR(IF(OR($C$168=FALSE,LEFT($B162,3)&lt;&gt;"NOX"),AP53*INDEX('Damage costs'!$Q$18:$Q$70,MATCH($B162,'Damage costs'!$C$18:$C$70,0))/1000,AP53*INDEX('Damage costs'!$U$18:$U$70,MATCH($B162,'Damage costs'!$C$18:$C$70,0))/1000),"")</f>
        <v/>
      </c>
      <c r="AQ162" s="59" t="str">
        <f>IFERROR(IF(OR($C$168=FALSE,LEFT($B162,3)&lt;&gt;"NOX"),AQ53*INDEX('Damage costs'!$Q$18:$Q$70,MATCH($B162,'Damage costs'!$C$18:$C$70,0))/1000,AQ53*INDEX('Damage costs'!$U$18:$U$70,MATCH($B162,'Damage costs'!$C$18:$C$70,0))/1000),"")</f>
        <v/>
      </c>
      <c r="AR162" s="59" t="str">
        <f>IFERROR(IF(OR($C$168=FALSE,LEFT($B162,3)&lt;&gt;"NOX"),AR53*INDEX('Damage costs'!$Q$18:$Q$70,MATCH($B162,'Damage costs'!$C$18:$C$70,0))/1000,AR53*INDEX('Damage costs'!$U$18:$U$70,MATCH($B162,'Damage costs'!$C$18:$C$70,0))/1000),"")</f>
        <v/>
      </c>
      <c r="AS162" s="59" t="str">
        <f>IFERROR(IF(OR($C$168=FALSE,LEFT($B162,3)&lt;&gt;"NOX"),AS53*INDEX('Damage costs'!$Q$18:$Q$70,MATCH($B162,'Damage costs'!$C$18:$C$70,0))/1000,AS53*INDEX('Damage costs'!$U$18:$U$70,MATCH($B162,'Damage costs'!$C$18:$C$70,0))/1000),"")</f>
        <v/>
      </c>
      <c r="AT162" s="59" t="str">
        <f>IFERROR(IF(OR($C$168=FALSE,LEFT($B162,3)&lt;&gt;"NOX"),AT53*INDEX('Damage costs'!$Q$18:$Q$70,MATCH($B162,'Damage costs'!$C$18:$C$70,0))/1000,AT53*INDEX('Damage costs'!$U$18:$U$70,MATCH($B162,'Damage costs'!$C$18:$C$70,0))/1000),"")</f>
        <v/>
      </c>
      <c r="AU162" s="59" t="str">
        <f>IFERROR(IF(OR($C$168=FALSE,LEFT($B162,3)&lt;&gt;"NOX"),AU53*INDEX('Damage costs'!$Q$18:$Q$70,MATCH($B162,'Damage costs'!$C$18:$C$70,0))/1000,AU53*INDEX('Damage costs'!$U$18:$U$70,MATCH($B162,'Damage costs'!$C$18:$C$70,0))/1000),"")</f>
        <v/>
      </c>
      <c r="AV162" s="59" t="str">
        <f>IFERROR(IF(OR($C$168=FALSE,LEFT($B162,3)&lt;&gt;"NOX"),AV53*INDEX('Damage costs'!$Q$18:$Q$70,MATCH($B162,'Damage costs'!$C$18:$C$70,0))/1000,AV53*INDEX('Damage costs'!$U$18:$U$70,MATCH($B162,'Damage costs'!$C$18:$C$70,0))/1000),"")</f>
        <v/>
      </c>
      <c r="AW162" s="59" t="str">
        <f>IFERROR(IF(OR($C$168=FALSE,LEFT($B162,3)&lt;&gt;"NOX"),AW53*INDEX('Damage costs'!$Q$18:$Q$70,MATCH($B162,'Damage costs'!$C$18:$C$70,0))/1000,AW53*INDEX('Damage costs'!$U$18:$U$70,MATCH($B162,'Damage costs'!$C$18:$C$70,0))/1000),"")</f>
        <v/>
      </c>
      <c r="AX162" s="59" t="str">
        <f>IFERROR(IF(OR($C$168=FALSE,LEFT($B162,3)&lt;&gt;"NOX"),AX53*INDEX('Damage costs'!$Q$18:$Q$70,MATCH($B162,'Damage costs'!$C$18:$C$70,0))/1000,AX53*INDEX('Damage costs'!$U$18:$U$70,MATCH($B162,'Damage costs'!$C$18:$C$70,0))/1000),"")</f>
        <v/>
      </c>
      <c r="AY162" s="59" t="str">
        <f>IFERROR(IF(OR($C$168=FALSE,LEFT($B162,3)&lt;&gt;"NOX"),AY53*INDEX('Damage costs'!$Q$18:$Q$70,MATCH($B162,'Damage costs'!$C$18:$C$70,0))/1000,AY53*INDEX('Damage costs'!$U$18:$U$70,MATCH($B162,'Damage costs'!$C$18:$C$70,0))/1000),"")</f>
        <v/>
      </c>
      <c r="AZ162" s="59" t="str">
        <f>IFERROR(IF(OR($C$168=FALSE,LEFT($B162,3)&lt;&gt;"NOX"),AZ53*INDEX('Damage costs'!$Q$18:$Q$70,MATCH($B162,'Damage costs'!$C$18:$C$70,0))/1000,AZ53*INDEX('Damage costs'!$U$18:$U$70,MATCH($B162,'Damage costs'!$C$18:$C$70,0))/1000),"")</f>
        <v/>
      </c>
      <c r="BA162" s="59" t="str">
        <f>IFERROR(IF(OR($C$168=FALSE,LEFT($B162,3)&lt;&gt;"NOX"),BA53*INDEX('Damage costs'!$Q$18:$Q$70,MATCH($B162,'Damage costs'!$C$18:$C$70,0))/1000,BA53*INDEX('Damage costs'!$U$18:$U$70,MATCH($B162,'Damage costs'!$C$18:$C$70,0))/1000),"")</f>
        <v/>
      </c>
      <c r="BB162" s="59" t="str">
        <f>IFERROR(IF(OR($C$168=FALSE,LEFT($B162,3)&lt;&gt;"NOX"),BB53*INDEX('Damage costs'!$Q$18:$Q$70,MATCH($B162,'Damage costs'!$C$18:$C$70,0))/1000,BB53*INDEX('Damage costs'!$U$18:$U$70,MATCH($B162,'Damage costs'!$C$18:$C$70,0))/1000),"")</f>
        <v/>
      </c>
      <c r="BC162" s="59" t="str">
        <f>IFERROR(IF(OR($C$168=FALSE,LEFT($B162,3)&lt;&gt;"NOX"),BC53*INDEX('Damage costs'!$Q$18:$Q$70,MATCH($B162,'Damage costs'!$C$18:$C$70,0))/1000,BC53*INDEX('Damage costs'!$U$18:$U$70,MATCH($B162,'Damage costs'!$C$18:$C$70,0))/1000),"")</f>
        <v/>
      </c>
      <c r="BD162" s="59" t="str">
        <f>IFERROR(IF(OR($C$168=FALSE,LEFT($B162,3)&lt;&gt;"NOX"),BD53*INDEX('Damage costs'!$Q$18:$Q$70,MATCH($B162,'Damage costs'!$C$18:$C$70,0))/1000,BD53*INDEX('Damage costs'!$U$18:$U$70,MATCH($B162,'Damage costs'!$C$18:$C$70,0))/1000),"")</f>
        <v/>
      </c>
      <c r="BE162" s="59" t="str">
        <f>IFERROR(IF(OR($C$168=FALSE,LEFT($B162,3)&lt;&gt;"NOX"),BE53*INDEX('Damage costs'!$Q$18:$Q$70,MATCH($B162,'Damage costs'!$C$18:$C$70,0))/1000,BE53*INDEX('Damage costs'!$U$18:$U$70,MATCH($B162,'Damage costs'!$C$18:$C$70,0))/1000),"")</f>
        <v/>
      </c>
      <c r="BF162" s="59" t="str">
        <f>IFERROR(IF(OR($C$168=FALSE,LEFT($B162,3)&lt;&gt;"NOX"),BF53*INDEX('Damage costs'!$Q$18:$Q$70,MATCH($B162,'Damage costs'!$C$18:$C$70,0))/1000,BF53*INDEX('Damage costs'!$U$18:$U$70,MATCH($B162,'Damage costs'!$C$18:$C$70,0))/1000),"")</f>
        <v/>
      </c>
      <c r="BG162" s="59" t="str">
        <f>IFERROR(IF(OR($C$168=FALSE,LEFT($B162,3)&lt;&gt;"NOX"),BG53*INDEX('Damage costs'!$Q$18:$Q$70,MATCH($B162,'Damage costs'!$C$18:$C$70,0))/1000,BG53*INDEX('Damage costs'!$U$18:$U$70,MATCH($B162,'Damage costs'!$C$18:$C$70,0))/1000),"")</f>
        <v/>
      </c>
      <c r="BH162" s="59" t="str">
        <f>IFERROR(IF(OR($C$168=FALSE,LEFT($B162,3)&lt;&gt;"NOX"),BH53*INDEX('Damage costs'!$Q$18:$Q$70,MATCH($B162,'Damage costs'!$C$18:$C$70,0))/1000,BH53*INDEX('Damage costs'!$U$18:$U$70,MATCH($B162,'Damage costs'!$C$18:$C$70,0))/1000),"")</f>
        <v/>
      </c>
      <c r="BI162" s="59" t="str">
        <f>IFERROR(IF(OR($C$168=FALSE,LEFT($B162,3)&lt;&gt;"NOX"),BI53*INDEX('Damage costs'!$Q$18:$Q$70,MATCH($B162,'Damage costs'!$C$18:$C$70,0))/1000,BI53*INDEX('Damage costs'!$U$18:$U$70,MATCH($B162,'Damage costs'!$C$18:$C$70,0))/1000),"")</f>
        <v/>
      </c>
      <c r="BJ162" s="59" t="str">
        <f>IFERROR(IF(OR($C$168=FALSE,LEFT($B162,3)&lt;&gt;"NOX"),BJ53*INDEX('Damage costs'!$Q$18:$Q$70,MATCH($B162,'Damage costs'!$C$18:$C$70,0))/1000,BJ53*INDEX('Damage costs'!$U$18:$U$70,MATCH($B162,'Damage costs'!$C$18:$C$70,0))/1000),"")</f>
        <v/>
      </c>
      <c r="BK162" s="59" t="str">
        <f>IFERROR(IF(OR($C$168=FALSE,LEFT($B162,3)&lt;&gt;"NOX"),BK53*INDEX('Damage costs'!$Q$18:$Q$70,MATCH($B162,'Damage costs'!$C$18:$C$70,0))/1000,BK53*INDEX('Damage costs'!$U$18:$U$70,MATCH($B162,'Damage costs'!$C$18:$C$70,0))/1000),"")</f>
        <v/>
      </c>
      <c r="BL162" s="59" t="str">
        <f>IFERROR(IF(OR($C$168=FALSE,LEFT($B162,3)&lt;&gt;"NOX"),BL53*INDEX('Damage costs'!$Q$18:$Q$70,MATCH($B162,'Damage costs'!$C$18:$C$70,0))/1000,BL53*INDEX('Damage costs'!$U$18:$U$70,MATCH($B162,'Damage costs'!$C$18:$C$70,0))/1000),"")</f>
        <v/>
      </c>
      <c r="BM162" s="59" t="str">
        <f>IFERROR(IF(OR($C$168=FALSE,LEFT($B162,3)&lt;&gt;"NOX"),BM53*INDEX('Damage costs'!$Q$18:$Q$70,MATCH($B162,'Damage costs'!$C$18:$C$70,0))/1000,BM53*INDEX('Damage costs'!$U$18:$U$70,MATCH($B162,'Damage costs'!$C$18:$C$70,0))/1000),"")</f>
        <v/>
      </c>
      <c r="BN162" s="59" t="str">
        <f>IFERROR(IF(OR($C$168=FALSE,LEFT($B162,3)&lt;&gt;"NOX"),BN53*INDEX('Damage costs'!$Q$18:$Q$70,MATCH($B162,'Damage costs'!$C$18:$C$70,0))/1000,BN53*INDEX('Damage costs'!$U$18:$U$70,MATCH($B162,'Damage costs'!$C$18:$C$70,0))/1000),"")</f>
        <v/>
      </c>
      <c r="BO162" s="59" t="str">
        <f>IFERROR(IF(OR($C$168=FALSE,LEFT($B162,3)&lt;&gt;"NOX"),BO53*INDEX('Damage costs'!$Q$18:$Q$70,MATCH($B162,'Damage costs'!$C$18:$C$70,0))/1000,BO53*INDEX('Damage costs'!$U$18:$U$70,MATCH($B162,'Damage costs'!$C$18:$C$70,0))/1000),"")</f>
        <v/>
      </c>
      <c r="BP162" s="59" t="str">
        <f>IFERROR(IF(OR($C$168=FALSE,LEFT($B162,3)&lt;&gt;"NOX"),BP53*INDEX('Damage costs'!$Q$18:$Q$70,MATCH($B162,'Damage costs'!$C$18:$C$70,0))/1000,BP53*INDEX('Damage costs'!$U$18:$U$70,MATCH($B162,'Damage costs'!$C$18:$C$70,0))/1000),"")</f>
        <v/>
      </c>
      <c r="BQ162" s="59" t="str">
        <f>IFERROR(IF(OR($C$168=FALSE,LEFT($B162,3)&lt;&gt;"NOX"),BQ53*INDEX('Damage costs'!$Q$18:$Q$70,MATCH($B162,'Damage costs'!$C$18:$C$70,0))/1000,BQ53*INDEX('Damage costs'!$U$18:$U$70,MATCH($B162,'Damage costs'!$C$18:$C$70,0))/1000),"")</f>
        <v/>
      </c>
      <c r="BR162" s="59" t="str">
        <f>IFERROR(IF(OR($C$168=FALSE,LEFT($B162,3)&lt;&gt;"NOX"),BR53*INDEX('Damage costs'!$Q$18:$Q$70,MATCH($B162,'Damage costs'!$C$18:$C$70,0))/1000,BR53*INDEX('Damage costs'!$U$18:$U$70,MATCH($B162,'Damage costs'!$C$18:$C$70,0))/1000),"")</f>
        <v/>
      </c>
      <c r="BS162" s="59" t="str">
        <f>IFERROR(IF(OR($C$168=FALSE,LEFT($B162,3)&lt;&gt;"NOX"),BS53*INDEX('Damage costs'!$Q$18:$Q$70,MATCH($B162,'Damage costs'!$C$18:$C$70,0))/1000,BS53*INDEX('Damage costs'!$U$18:$U$70,MATCH($B162,'Damage costs'!$C$18:$C$70,0))/1000),"")</f>
        <v/>
      </c>
      <c r="BT162" s="59" t="str">
        <f>IFERROR(IF(OR($C$168=FALSE,LEFT($B162,3)&lt;&gt;"NOX"),BT53*INDEX('Damage costs'!$Q$18:$Q$70,MATCH($B162,'Damage costs'!$C$18:$C$70,0))/1000,BT53*INDEX('Damage costs'!$U$18:$U$70,MATCH($B162,'Damage costs'!$C$18:$C$70,0))/1000),"")</f>
        <v/>
      </c>
      <c r="BU162" s="59" t="str">
        <f>IFERROR(IF(OR($C$168=FALSE,LEFT($B162,3)&lt;&gt;"NOX"),BU53*INDEX('Damage costs'!$Q$18:$Q$70,MATCH($B162,'Damage costs'!$C$18:$C$70,0))/1000,BU53*INDEX('Damage costs'!$U$18:$U$70,MATCH($B162,'Damage costs'!$C$18:$C$70,0))/1000),"")</f>
        <v/>
      </c>
      <c r="BV162" s="59" t="str">
        <f>IFERROR(IF(OR($C$168=FALSE,LEFT($B162,3)&lt;&gt;"NOX"),BV53*INDEX('Damage costs'!$Q$18:$Q$70,MATCH($B162,'Damage costs'!$C$18:$C$70,0))/1000,BV53*INDEX('Damage costs'!$U$18:$U$70,MATCH($B162,'Damage costs'!$C$18:$C$70,0))/1000),"")</f>
        <v/>
      </c>
      <c r="BW162" s="59" t="str">
        <f>IFERROR(IF(OR($C$168=FALSE,LEFT($B162,3)&lt;&gt;"NOX"),BW53*INDEX('Damage costs'!$Q$18:$Q$70,MATCH($B162,'Damage costs'!$C$18:$C$70,0))/1000,BW53*INDEX('Damage costs'!$U$18:$U$70,MATCH($B162,'Damage costs'!$C$18:$C$70,0))/1000),"")</f>
        <v/>
      </c>
      <c r="BX162" s="59" t="str">
        <f>IFERROR(IF(OR($C$168=FALSE,LEFT($B162,3)&lt;&gt;"NOX"),BX53*INDEX('Damage costs'!$Q$18:$Q$70,MATCH($B162,'Damage costs'!$C$18:$C$70,0))/1000,BX53*INDEX('Damage costs'!$U$18:$U$70,MATCH($B162,'Damage costs'!$C$18:$C$70,0))/1000),"")</f>
        <v/>
      </c>
      <c r="BY162" s="59" t="str">
        <f>IFERROR(IF(OR($C$168=FALSE,LEFT($B162,3)&lt;&gt;"NOX"),BY53*INDEX('Damage costs'!$Q$18:$Q$70,MATCH($B162,'Damage costs'!$C$18:$C$70,0))/1000,BY53*INDEX('Damage costs'!$U$18:$U$70,MATCH($B162,'Damage costs'!$C$18:$C$70,0))/1000),"")</f>
        <v/>
      </c>
      <c r="BZ162" s="59" t="str">
        <f>IFERROR(IF(OR($C$168=FALSE,LEFT($B162,3)&lt;&gt;"NOX"),BZ53*INDEX('Damage costs'!$Q$18:$Q$70,MATCH($B162,'Damage costs'!$C$18:$C$70,0))/1000,BZ53*INDEX('Damage costs'!$U$18:$U$70,MATCH($B162,'Damage costs'!$C$18:$C$70,0))/1000),"")</f>
        <v/>
      </c>
      <c r="CA162" s="59" t="str">
        <f>IFERROR(IF(OR($C$168=FALSE,LEFT($B162,3)&lt;&gt;"NOX"),CA53*INDEX('Damage costs'!$Q$18:$Q$70,MATCH($B162,'Damage costs'!$C$18:$C$70,0))/1000,CA53*INDEX('Damage costs'!$U$18:$U$70,MATCH($B162,'Damage costs'!$C$18:$C$70,0))/1000),"")</f>
        <v/>
      </c>
      <c r="CB162" s="59" t="str">
        <f>IFERROR(IF(OR($C$168=FALSE,LEFT($B162,3)&lt;&gt;"NOX"),CB53*INDEX('Damage costs'!$Q$18:$Q$70,MATCH($B162,'Damage costs'!$C$18:$C$70,0))/1000,CB53*INDEX('Damage costs'!$U$18:$U$70,MATCH($B162,'Damage costs'!$C$18:$C$70,0))/1000),"")</f>
        <v/>
      </c>
      <c r="CC162" s="59" t="str">
        <f>IFERROR(IF(OR($C$168=FALSE,LEFT($B162,3)&lt;&gt;"NOX"),CC53*INDEX('Damage costs'!$Q$18:$Q$70,MATCH($B162,'Damage costs'!$C$18:$C$70,0))/1000,CC53*INDEX('Damage costs'!$U$18:$U$70,MATCH($B162,'Damage costs'!$C$18:$C$70,0))/1000),"")</f>
        <v/>
      </c>
      <c r="CD162" s="59" t="str">
        <f>IFERROR(IF(OR($C$168=FALSE,LEFT($B162,3)&lt;&gt;"NOX"),CD53*INDEX('Damage costs'!$Q$18:$Q$70,MATCH($B162,'Damage costs'!$C$18:$C$70,0))/1000,CD53*INDEX('Damage costs'!$U$18:$U$70,MATCH($B162,'Damage costs'!$C$18:$C$70,0))/1000),"")</f>
        <v/>
      </c>
      <c r="CE162" s="59" t="str">
        <f>IFERROR(IF(OR($C$168=FALSE,LEFT($B162,3)&lt;&gt;"NOX"),CE53*INDEX('Damage costs'!$Q$18:$Q$70,MATCH($B162,'Damage costs'!$C$18:$C$70,0))/1000,CE53*INDEX('Damage costs'!$U$18:$U$70,MATCH($B162,'Damage costs'!$C$18:$C$70,0))/1000),"")</f>
        <v/>
      </c>
      <c r="CF162" s="59" t="str">
        <f>IFERROR(IF(OR($C$168=FALSE,LEFT($B162,3)&lt;&gt;"NOX"),CF53*INDEX('Damage costs'!$Q$18:$Q$70,MATCH($B162,'Damage costs'!$C$18:$C$70,0))/1000,CF53*INDEX('Damage costs'!$U$18:$U$70,MATCH($B162,'Damage costs'!$C$18:$C$70,0))/1000),"")</f>
        <v/>
      </c>
      <c r="CG162" s="59" t="str">
        <f>IFERROR(IF(OR($C$168=FALSE,LEFT($B162,3)&lt;&gt;"NOX"),CG53*INDEX('Damage costs'!$Q$18:$Q$70,MATCH($B162,'Damage costs'!$C$18:$C$70,0))/1000,CG53*INDEX('Damage costs'!$U$18:$U$70,MATCH($B162,'Damage costs'!$C$18:$C$70,0))/1000),"")</f>
        <v/>
      </c>
      <c r="CH162" s="59" t="str">
        <f>IFERROR(IF(OR($C$168=FALSE,LEFT($B162,3)&lt;&gt;"NOX"),CH53*INDEX('Damage costs'!$Q$18:$Q$70,MATCH($B162,'Damage costs'!$C$18:$C$70,0))/1000,CH53*INDEX('Damage costs'!$U$18:$U$70,MATCH($B162,'Damage costs'!$C$18:$C$70,0))/1000),"")</f>
        <v/>
      </c>
      <c r="CI162" s="59" t="str">
        <f>IFERROR(IF(OR($C$168=FALSE,LEFT($B162,3)&lt;&gt;"NOX"),CI53*INDEX('Damage costs'!$Q$18:$Q$70,MATCH($B162,'Damage costs'!$C$18:$C$70,0))/1000,CI53*INDEX('Damage costs'!$U$18:$U$70,MATCH($B162,'Damage costs'!$C$18:$C$70,0))/1000),"")</f>
        <v/>
      </c>
      <c r="CJ162" s="59" t="str">
        <f>IFERROR(IF(OR($C$168=FALSE,LEFT($B162,3)&lt;&gt;"NOX"),CJ53*INDEX('Damage costs'!$Q$18:$Q$70,MATCH($B162,'Damage costs'!$C$18:$C$70,0))/1000,CJ53*INDEX('Damage costs'!$U$18:$U$70,MATCH($B162,'Damage costs'!$C$18:$C$70,0))/1000),"")</f>
        <v/>
      </c>
      <c r="CK162" s="59" t="str">
        <f>IFERROR(IF(OR($C$168=FALSE,LEFT($B162,3)&lt;&gt;"NOX"),CK53*INDEX('Damage costs'!$Q$18:$Q$70,MATCH($B162,'Damage costs'!$C$18:$C$70,0))/1000,CK53*INDEX('Damage costs'!$U$18:$U$70,MATCH($B162,'Damage costs'!$C$18:$C$70,0))/1000),"")</f>
        <v/>
      </c>
      <c r="CL162" s="59" t="str">
        <f>IFERROR(IF(OR($C$168=FALSE,LEFT($B162,3)&lt;&gt;"NOX"),CL53*INDEX('Damage costs'!$Q$18:$Q$70,MATCH($B162,'Damage costs'!$C$18:$C$70,0))/1000,CL53*INDEX('Damage costs'!$U$18:$U$70,MATCH($B162,'Damage costs'!$C$18:$C$70,0))/1000),"")</f>
        <v/>
      </c>
      <c r="CM162" s="59" t="str">
        <f>IFERROR(IF(OR($C$168=FALSE,LEFT($B162,3)&lt;&gt;"NOX"),CM53*INDEX('Damage costs'!$Q$18:$Q$70,MATCH($B162,'Damage costs'!$C$18:$C$70,0))/1000,CM53*INDEX('Damage costs'!$U$18:$U$70,MATCH($B162,'Damage costs'!$C$18:$C$70,0))/1000),"")</f>
        <v/>
      </c>
      <c r="CN162" s="59" t="str">
        <f>IFERROR(IF(OR($C$168=FALSE,LEFT($B162,3)&lt;&gt;"NOX"),CN53*INDEX('Damage costs'!$Q$18:$Q$70,MATCH($B162,'Damage costs'!$C$18:$C$70,0))/1000,CN53*INDEX('Damage costs'!$U$18:$U$70,MATCH($B162,'Damage costs'!$C$18:$C$70,0))/1000),"")</f>
        <v/>
      </c>
      <c r="CO162" s="59" t="str">
        <f>IFERROR(IF(OR($C$168=FALSE,LEFT($B162,3)&lt;&gt;"NOX"),CO53*INDEX('Damage costs'!$Q$18:$Q$70,MATCH($B162,'Damage costs'!$C$18:$C$70,0))/1000,CO53*INDEX('Damage costs'!$U$18:$U$70,MATCH($B162,'Damage costs'!$C$18:$C$70,0))/1000),"")</f>
        <v/>
      </c>
      <c r="CP162" s="59" t="str">
        <f>IFERROR(IF(OR($C$168=FALSE,LEFT($B162,3)&lt;&gt;"NOX"),CP53*INDEX('Damage costs'!$Q$18:$Q$70,MATCH($B162,'Damage costs'!$C$18:$C$70,0))/1000,CP53*INDEX('Damage costs'!$U$18:$U$70,MATCH($B162,'Damage costs'!$C$18:$C$70,0))/1000),"")</f>
        <v/>
      </c>
      <c r="CQ162" s="59" t="str">
        <f>IFERROR(IF(OR($C$168=FALSE,LEFT($B162,3)&lt;&gt;"NOX"),CQ53*INDEX('Damage costs'!$Q$18:$Q$70,MATCH($B162,'Damage costs'!$C$18:$C$70,0))/1000,CQ53*INDEX('Damage costs'!$U$18:$U$70,MATCH($B162,'Damage costs'!$C$18:$C$70,0))/1000),"")</f>
        <v/>
      </c>
      <c r="CR162" s="59" t="str">
        <f>IFERROR(IF(OR($C$168=FALSE,LEFT($B162,3)&lt;&gt;"NOX"),CR53*INDEX('Damage costs'!$Q$18:$Q$70,MATCH($B162,'Damage costs'!$C$18:$C$70,0))/1000,CR53*INDEX('Damage costs'!$U$18:$U$70,MATCH($B162,'Damage costs'!$C$18:$C$70,0))/1000),"")</f>
        <v/>
      </c>
      <c r="CS162" s="59" t="str">
        <f>IFERROR(IF(OR($C$168=FALSE,LEFT($B162,3)&lt;&gt;"NOX"),CS53*INDEX('Damage costs'!$Q$18:$Q$70,MATCH($B162,'Damage costs'!$C$18:$C$70,0))/1000,CS53*INDEX('Damage costs'!$U$18:$U$70,MATCH($B162,'Damage costs'!$C$18:$C$70,0))/1000),"")</f>
        <v/>
      </c>
      <c r="CT162" s="59" t="str">
        <f>IFERROR(IF(OR($C$168=FALSE,LEFT($B162,3)&lt;&gt;"NOX"),CT53*INDEX('Damage costs'!$Q$18:$Q$70,MATCH($B162,'Damage costs'!$C$18:$C$70,0))/1000,CT53*INDEX('Damage costs'!$U$18:$U$70,MATCH($B162,'Damage costs'!$C$18:$C$70,0))/1000),"")</f>
        <v/>
      </c>
      <c r="CU162" s="59" t="str">
        <f>IFERROR(IF(OR($C$168=FALSE,LEFT($B162,3)&lt;&gt;"NOX"),CU53*INDEX('Damage costs'!$Q$18:$Q$70,MATCH($B162,'Damage costs'!$C$18:$C$70,0))/1000,CU53*INDEX('Damage costs'!$U$18:$U$70,MATCH($B162,'Damage costs'!$C$18:$C$70,0))/1000),"")</f>
        <v/>
      </c>
      <c r="CV162" s="59" t="str">
        <f>IFERROR(IF(OR($C$168=FALSE,LEFT($B162,3)&lt;&gt;"NOX"),CV53*INDEX('Damage costs'!$Q$18:$Q$70,MATCH($B162,'Damage costs'!$C$18:$C$70,0))/1000,CV53*INDEX('Damage costs'!$U$18:$U$70,MATCH($B162,'Damage costs'!$C$18:$C$70,0))/1000),"")</f>
        <v/>
      </c>
      <c r="CW162" s="59" t="str">
        <f>IFERROR(IF(OR($C$168=FALSE,LEFT($B162,3)&lt;&gt;"NOX"),CW53*INDEX('Damage costs'!$Q$18:$Q$70,MATCH($B162,'Damage costs'!$C$18:$C$70,0))/1000,CW53*INDEX('Damage costs'!$U$18:$U$70,MATCH($B162,'Damage costs'!$C$18:$C$70,0))/1000),"")</f>
        <v/>
      </c>
      <c r="CX162" s="59" t="str">
        <f>IFERROR(IF(OR($C$168=FALSE,LEFT($B162,3)&lt;&gt;"NOX"),CX53*INDEX('Damage costs'!$Q$18:$Q$70,MATCH($B162,'Damage costs'!$C$18:$C$70,0))/1000,CX53*INDEX('Damage costs'!$U$18:$U$70,MATCH($B162,'Damage costs'!$C$18:$C$70,0))/1000),"")</f>
        <v/>
      </c>
      <c r="CY162" s="59" t="str">
        <f>IFERROR(IF(OR($C$168=FALSE,LEFT($B162,3)&lt;&gt;"NOX"),CY53*INDEX('Damage costs'!$Q$18:$Q$70,MATCH($B162,'Damage costs'!$C$18:$C$70,0))/1000,CY53*INDEX('Damage costs'!$U$18:$U$70,MATCH($B162,'Damage costs'!$C$18:$C$70,0))/1000),"")</f>
        <v/>
      </c>
      <c r="CZ162" s="391"/>
    </row>
    <row r="163" spans="2:104" x14ac:dyDescent="0.25">
      <c r="B163" s="406">
        <f t="shared" si="60"/>
        <v>0</v>
      </c>
      <c r="C163" s="9" t="s">
        <v>1117</v>
      </c>
      <c r="D163" s="59" t="str">
        <f>IFERROR(IF(OR($C$168=FALSE,LEFT($B163,3)&lt;&gt;"NOX"),D54*INDEX('Damage costs'!$Q$18:$Q$70,MATCH($B163,'Damage costs'!$C$18:$C$70,0))/1000,D54*INDEX('Damage costs'!$U$18:$U$70,MATCH($B163,'Damage costs'!$C$18:$C$70,0))/1000),"")</f>
        <v/>
      </c>
      <c r="E163" s="59" t="str">
        <f>IFERROR(IF(OR($C$168=FALSE,LEFT($B163,3)&lt;&gt;"NOX"),E54*INDEX('Damage costs'!$Q$18:$Q$70,MATCH($B163,'Damage costs'!$C$18:$C$70,0))/1000,E54*INDEX('Damage costs'!$U$18:$U$70,MATCH($B163,'Damage costs'!$C$18:$C$70,0))/1000),"")</f>
        <v/>
      </c>
      <c r="F163" s="59" t="str">
        <f>IFERROR(IF(OR($C$168=FALSE,LEFT($B163,3)&lt;&gt;"NOX"),F54*INDEX('Damage costs'!$Q$18:$Q$70,MATCH($B163,'Damage costs'!$C$18:$C$70,0))/1000,F54*INDEX('Damage costs'!$U$18:$U$70,MATCH($B163,'Damage costs'!$C$18:$C$70,0))/1000),"")</f>
        <v/>
      </c>
      <c r="G163" s="59" t="str">
        <f>IFERROR(IF(OR($C$168=FALSE,LEFT($B163,3)&lt;&gt;"NOX"),G54*INDEX('Damage costs'!$Q$18:$Q$70,MATCH($B163,'Damage costs'!$C$18:$C$70,0))/1000,G54*INDEX('Damage costs'!$U$18:$U$70,MATCH($B163,'Damage costs'!$C$18:$C$70,0))/1000),"")</f>
        <v/>
      </c>
      <c r="H163" s="59" t="str">
        <f>IFERROR(IF(OR($C$168=FALSE,LEFT($B163,3)&lt;&gt;"NOX"),H54*INDEX('Damage costs'!$Q$18:$Q$70,MATCH($B163,'Damage costs'!$C$18:$C$70,0))/1000,H54*INDEX('Damage costs'!$U$18:$U$70,MATCH($B163,'Damage costs'!$C$18:$C$70,0))/1000),"")</f>
        <v/>
      </c>
      <c r="I163" s="59" t="str">
        <f>IFERROR(IF(OR($C$168=FALSE,LEFT($B163,3)&lt;&gt;"NOX"),I54*INDEX('Damage costs'!$Q$18:$Q$70,MATCH($B163,'Damage costs'!$C$18:$C$70,0))/1000,I54*INDEX('Damage costs'!$U$18:$U$70,MATCH($B163,'Damage costs'!$C$18:$C$70,0))/1000),"")</f>
        <v/>
      </c>
      <c r="J163" s="59" t="str">
        <f>IFERROR(IF(OR($C$168=FALSE,LEFT($B163,3)&lt;&gt;"NOX"),J54*INDEX('Damage costs'!$Q$18:$Q$70,MATCH($B163,'Damage costs'!$C$18:$C$70,0))/1000,J54*INDEX('Damage costs'!$U$18:$U$70,MATCH($B163,'Damage costs'!$C$18:$C$70,0))/1000),"")</f>
        <v/>
      </c>
      <c r="K163" s="59" t="str">
        <f>IFERROR(IF(OR($C$168=FALSE,LEFT($B163,3)&lt;&gt;"NOX"),K54*INDEX('Damage costs'!$Q$18:$Q$70,MATCH($B163,'Damage costs'!$C$18:$C$70,0))/1000,K54*INDEX('Damage costs'!$U$18:$U$70,MATCH($B163,'Damage costs'!$C$18:$C$70,0))/1000),"")</f>
        <v/>
      </c>
      <c r="L163" s="59" t="str">
        <f>IFERROR(IF(OR($C$168=FALSE,LEFT($B163,3)&lt;&gt;"NOX"),L54*INDEX('Damage costs'!$Q$18:$Q$70,MATCH($B163,'Damage costs'!$C$18:$C$70,0))/1000,L54*INDEX('Damage costs'!$U$18:$U$70,MATCH($B163,'Damage costs'!$C$18:$C$70,0))/1000),"")</f>
        <v/>
      </c>
      <c r="M163" s="59" t="str">
        <f>IFERROR(IF(OR($C$168=FALSE,LEFT($B163,3)&lt;&gt;"NOX"),M54*INDEX('Damage costs'!$Q$18:$Q$70,MATCH($B163,'Damage costs'!$C$18:$C$70,0))/1000,M54*INDEX('Damage costs'!$U$18:$U$70,MATCH($B163,'Damage costs'!$C$18:$C$70,0))/1000),"")</f>
        <v/>
      </c>
      <c r="N163" s="59" t="str">
        <f>IFERROR(IF(OR($C$168=FALSE,LEFT($B163,3)&lt;&gt;"NOX"),N54*INDEX('Damage costs'!$Q$18:$Q$70,MATCH($B163,'Damage costs'!$C$18:$C$70,0))/1000,N54*INDEX('Damage costs'!$U$18:$U$70,MATCH($B163,'Damage costs'!$C$18:$C$70,0))/1000),"")</f>
        <v/>
      </c>
      <c r="O163" s="59" t="str">
        <f>IFERROR(IF(OR($C$168=FALSE,LEFT($B163,3)&lt;&gt;"NOX"),O54*INDEX('Damage costs'!$Q$18:$Q$70,MATCH($B163,'Damage costs'!$C$18:$C$70,0))/1000,O54*INDEX('Damage costs'!$U$18:$U$70,MATCH($B163,'Damage costs'!$C$18:$C$70,0))/1000),"")</f>
        <v/>
      </c>
      <c r="P163" s="59" t="str">
        <f>IFERROR(IF(OR($C$168=FALSE,LEFT($B163,3)&lt;&gt;"NOX"),P54*INDEX('Damage costs'!$Q$18:$Q$70,MATCH($B163,'Damage costs'!$C$18:$C$70,0))/1000,P54*INDEX('Damage costs'!$U$18:$U$70,MATCH($B163,'Damage costs'!$C$18:$C$70,0))/1000),"")</f>
        <v/>
      </c>
      <c r="Q163" s="59" t="str">
        <f>IFERROR(IF(OR($C$168=FALSE,LEFT($B163,3)&lt;&gt;"NOX"),Q54*INDEX('Damage costs'!$Q$18:$Q$70,MATCH($B163,'Damage costs'!$C$18:$C$70,0))/1000,Q54*INDEX('Damage costs'!$U$18:$U$70,MATCH($B163,'Damage costs'!$C$18:$C$70,0))/1000),"")</f>
        <v/>
      </c>
      <c r="R163" s="59" t="str">
        <f>IFERROR(IF(OR($C$168=FALSE,LEFT($B163,3)&lt;&gt;"NOX"),R54*INDEX('Damage costs'!$Q$18:$Q$70,MATCH($B163,'Damage costs'!$C$18:$C$70,0))/1000,R54*INDEX('Damage costs'!$U$18:$U$70,MATCH($B163,'Damage costs'!$C$18:$C$70,0))/1000),"")</f>
        <v/>
      </c>
      <c r="S163" s="59" t="str">
        <f>IFERROR(IF(OR($C$168=FALSE,LEFT($B163,3)&lt;&gt;"NOX"),S54*INDEX('Damage costs'!$Q$18:$Q$70,MATCH($B163,'Damage costs'!$C$18:$C$70,0))/1000,S54*INDEX('Damage costs'!$U$18:$U$70,MATCH($B163,'Damage costs'!$C$18:$C$70,0))/1000),"")</f>
        <v/>
      </c>
      <c r="T163" s="59" t="str">
        <f>IFERROR(IF(OR($C$168=FALSE,LEFT($B163,3)&lt;&gt;"NOX"),T54*INDEX('Damage costs'!$Q$18:$Q$70,MATCH($B163,'Damage costs'!$C$18:$C$70,0))/1000,T54*INDEX('Damage costs'!$U$18:$U$70,MATCH($B163,'Damage costs'!$C$18:$C$70,0))/1000),"")</f>
        <v/>
      </c>
      <c r="U163" s="59" t="str">
        <f>IFERROR(IF(OR($C$168=FALSE,LEFT($B163,3)&lt;&gt;"NOX"),U54*INDEX('Damage costs'!$Q$18:$Q$70,MATCH($B163,'Damage costs'!$C$18:$C$70,0))/1000,U54*INDEX('Damage costs'!$U$18:$U$70,MATCH($B163,'Damage costs'!$C$18:$C$70,0))/1000),"")</f>
        <v/>
      </c>
      <c r="V163" s="59" t="str">
        <f>IFERROR(IF(OR($C$168=FALSE,LEFT($B163,3)&lt;&gt;"NOX"),V54*INDEX('Damage costs'!$Q$18:$Q$70,MATCH($B163,'Damage costs'!$C$18:$C$70,0))/1000,V54*INDEX('Damage costs'!$U$18:$U$70,MATCH($B163,'Damage costs'!$C$18:$C$70,0))/1000),"")</f>
        <v/>
      </c>
      <c r="W163" s="59" t="str">
        <f>IFERROR(IF(OR($C$168=FALSE,LEFT($B163,3)&lt;&gt;"NOX"),W54*INDEX('Damage costs'!$Q$18:$Q$70,MATCH($B163,'Damage costs'!$C$18:$C$70,0))/1000,W54*INDEX('Damage costs'!$U$18:$U$70,MATCH($B163,'Damage costs'!$C$18:$C$70,0))/1000),"")</f>
        <v/>
      </c>
      <c r="X163" s="59" t="str">
        <f>IFERROR(IF(OR($C$168=FALSE,LEFT($B163,3)&lt;&gt;"NOX"),X54*INDEX('Damage costs'!$Q$18:$Q$70,MATCH($B163,'Damage costs'!$C$18:$C$70,0))/1000,X54*INDEX('Damage costs'!$U$18:$U$70,MATCH($B163,'Damage costs'!$C$18:$C$70,0))/1000),"")</f>
        <v/>
      </c>
      <c r="Y163" s="59" t="str">
        <f>IFERROR(IF(OR($C$168=FALSE,LEFT($B163,3)&lt;&gt;"NOX"),Y54*INDEX('Damage costs'!$Q$18:$Q$70,MATCH($B163,'Damage costs'!$C$18:$C$70,0))/1000,Y54*INDEX('Damage costs'!$U$18:$U$70,MATCH($B163,'Damage costs'!$C$18:$C$70,0))/1000),"")</f>
        <v/>
      </c>
      <c r="Z163" s="59" t="str">
        <f>IFERROR(IF(OR($C$168=FALSE,LEFT($B163,3)&lt;&gt;"NOX"),Z54*INDEX('Damage costs'!$Q$18:$Q$70,MATCH($B163,'Damage costs'!$C$18:$C$70,0))/1000,Z54*INDEX('Damage costs'!$U$18:$U$70,MATCH($B163,'Damage costs'!$C$18:$C$70,0))/1000),"")</f>
        <v/>
      </c>
      <c r="AA163" s="59" t="str">
        <f>IFERROR(IF(OR($C$168=FALSE,LEFT($B163,3)&lt;&gt;"NOX"),AA54*INDEX('Damage costs'!$Q$18:$Q$70,MATCH($B163,'Damage costs'!$C$18:$C$70,0))/1000,AA54*INDEX('Damage costs'!$U$18:$U$70,MATCH($B163,'Damage costs'!$C$18:$C$70,0))/1000),"")</f>
        <v/>
      </c>
      <c r="AB163" s="59" t="str">
        <f>IFERROR(IF(OR($C$168=FALSE,LEFT($B163,3)&lt;&gt;"NOX"),AB54*INDEX('Damage costs'!$Q$18:$Q$70,MATCH($B163,'Damage costs'!$C$18:$C$70,0))/1000,AB54*INDEX('Damage costs'!$U$18:$U$70,MATCH($B163,'Damage costs'!$C$18:$C$70,0))/1000),"")</f>
        <v/>
      </c>
      <c r="AC163" s="59" t="str">
        <f>IFERROR(IF(OR($C$168=FALSE,LEFT($B163,3)&lt;&gt;"NOX"),AC54*INDEX('Damage costs'!$Q$18:$Q$70,MATCH($B163,'Damage costs'!$C$18:$C$70,0))/1000,AC54*INDEX('Damage costs'!$U$18:$U$70,MATCH($B163,'Damage costs'!$C$18:$C$70,0))/1000),"")</f>
        <v/>
      </c>
      <c r="AD163" s="59" t="str">
        <f>IFERROR(IF(OR($C$168=FALSE,LEFT($B163,3)&lt;&gt;"NOX"),AD54*INDEX('Damage costs'!$Q$18:$Q$70,MATCH($B163,'Damage costs'!$C$18:$C$70,0))/1000,AD54*INDEX('Damage costs'!$U$18:$U$70,MATCH($B163,'Damage costs'!$C$18:$C$70,0))/1000),"")</f>
        <v/>
      </c>
      <c r="AE163" s="59" t="str">
        <f>IFERROR(IF(OR($C$168=FALSE,LEFT($B163,3)&lt;&gt;"NOX"),AE54*INDEX('Damage costs'!$Q$18:$Q$70,MATCH($B163,'Damage costs'!$C$18:$C$70,0))/1000,AE54*INDEX('Damage costs'!$U$18:$U$70,MATCH($B163,'Damage costs'!$C$18:$C$70,0))/1000),"")</f>
        <v/>
      </c>
      <c r="AF163" s="59" t="str">
        <f>IFERROR(IF(OR($C$168=FALSE,LEFT($B163,3)&lt;&gt;"NOX"),AF54*INDEX('Damage costs'!$Q$18:$Q$70,MATCH($B163,'Damage costs'!$C$18:$C$70,0))/1000,AF54*INDEX('Damage costs'!$U$18:$U$70,MATCH($B163,'Damage costs'!$C$18:$C$70,0))/1000),"")</f>
        <v/>
      </c>
      <c r="AG163" s="59" t="str">
        <f>IFERROR(IF(OR($C$168=FALSE,LEFT($B163,3)&lt;&gt;"NOX"),AG54*INDEX('Damage costs'!$Q$18:$Q$70,MATCH($B163,'Damage costs'!$C$18:$C$70,0))/1000,AG54*INDEX('Damage costs'!$U$18:$U$70,MATCH($B163,'Damage costs'!$C$18:$C$70,0))/1000),"")</f>
        <v/>
      </c>
      <c r="AH163" s="59" t="str">
        <f>IFERROR(IF(OR($C$168=FALSE,LEFT($B163,3)&lt;&gt;"NOX"),AH54*INDEX('Damage costs'!$Q$18:$Q$70,MATCH($B163,'Damage costs'!$C$18:$C$70,0))/1000,AH54*INDEX('Damage costs'!$U$18:$U$70,MATCH($B163,'Damage costs'!$C$18:$C$70,0))/1000),"")</f>
        <v/>
      </c>
      <c r="AI163" s="59" t="str">
        <f>IFERROR(IF(OR($C$168=FALSE,LEFT($B163,3)&lt;&gt;"NOX"),AI54*INDEX('Damage costs'!$Q$18:$Q$70,MATCH($B163,'Damage costs'!$C$18:$C$70,0))/1000,AI54*INDEX('Damage costs'!$U$18:$U$70,MATCH($B163,'Damage costs'!$C$18:$C$70,0))/1000),"")</f>
        <v/>
      </c>
      <c r="AJ163" s="59" t="str">
        <f>IFERROR(IF(OR($C$168=FALSE,LEFT($B163,3)&lt;&gt;"NOX"),AJ54*INDEX('Damage costs'!$Q$18:$Q$70,MATCH($B163,'Damage costs'!$C$18:$C$70,0))/1000,AJ54*INDEX('Damage costs'!$U$18:$U$70,MATCH($B163,'Damage costs'!$C$18:$C$70,0))/1000),"")</f>
        <v/>
      </c>
      <c r="AK163" s="59" t="str">
        <f>IFERROR(IF(OR($C$168=FALSE,LEFT($B163,3)&lt;&gt;"NOX"),AK54*INDEX('Damage costs'!$Q$18:$Q$70,MATCH($B163,'Damage costs'!$C$18:$C$70,0))/1000,AK54*INDEX('Damage costs'!$U$18:$U$70,MATCH($B163,'Damage costs'!$C$18:$C$70,0))/1000),"")</f>
        <v/>
      </c>
      <c r="AL163" s="59" t="str">
        <f>IFERROR(IF(OR($C$168=FALSE,LEFT($B163,3)&lt;&gt;"NOX"),AL54*INDEX('Damage costs'!$Q$18:$Q$70,MATCH($B163,'Damage costs'!$C$18:$C$70,0))/1000,AL54*INDEX('Damage costs'!$U$18:$U$70,MATCH($B163,'Damage costs'!$C$18:$C$70,0))/1000),"")</f>
        <v/>
      </c>
      <c r="AM163" s="59" t="str">
        <f>IFERROR(IF(OR($C$168=FALSE,LEFT($B163,3)&lt;&gt;"NOX"),AM54*INDEX('Damage costs'!$Q$18:$Q$70,MATCH($B163,'Damage costs'!$C$18:$C$70,0))/1000,AM54*INDEX('Damage costs'!$U$18:$U$70,MATCH($B163,'Damage costs'!$C$18:$C$70,0))/1000),"")</f>
        <v/>
      </c>
      <c r="AN163" s="59" t="str">
        <f>IFERROR(IF(OR($C$168=FALSE,LEFT($B163,3)&lt;&gt;"NOX"),AN54*INDEX('Damage costs'!$Q$18:$Q$70,MATCH($B163,'Damage costs'!$C$18:$C$70,0))/1000,AN54*INDEX('Damage costs'!$U$18:$U$70,MATCH($B163,'Damage costs'!$C$18:$C$70,0))/1000),"")</f>
        <v/>
      </c>
      <c r="AO163" s="59" t="str">
        <f>IFERROR(IF(OR($C$168=FALSE,LEFT($B163,3)&lt;&gt;"NOX"),AO54*INDEX('Damage costs'!$Q$18:$Q$70,MATCH($B163,'Damage costs'!$C$18:$C$70,0))/1000,AO54*INDEX('Damage costs'!$U$18:$U$70,MATCH($B163,'Damage costs'!$C$18:$C$70,0))/1000),"")</f>
        <v/>
      </c>
      <c r="AP163" s="59" t="str">
        <f>IFERROR(IF(OR($C$168=FALSE,LEFT($B163,3)&lt;&gt;"NOX"),AP54*INDEX('Damage costs'!$Q$18:$Q$70,MATCH($B163,'Damage costs'!$C$18:$C$70,0))/1000,AP54*INDEX('Damage costs'!$U$18:$U$70,MATCH($B163,'Damage costs'!$C$18:$C$70,0))/1000),"")</f>
        <v/>
      </c>
      <c r="AQ163" s="59" t="str">
        <f>IFERROR(IF(OR($C$168=FALSE,LEFT($B163,3)&lt;&gt;"NOX"),AQ54*INDEX('Damage costs'!$Q$18:$Q$70,MATCH($B163,'Damage costs'!$C$18:$C$70,0))/1000,AQ54*INDEX('Damage costs'!$U$18:$U$70,MATCH($B163,'Damage costs'!$C$18:$C$70,0))/1000),"")</f>
        <v/>
      </c>
      <c r="AR163" s="59" t="str">
        <f>IFERROR(IF(OR($C$168=FALSE,LEFT($B163,3)&lt;&gt;"NOX"),AR54*INDEX('Damage costs'!$Q$18:$Q$70,MATCH($B163,'Damage costs'!$C$18:$C$70,0))/1000,AR54*INDEX('Damage costs'!$U$18:$U$70,MATCH($B163,'Damage costs'!$C$18:$C$70,0))/1000),"")</f>
        <v/>
      </c>
      <c r="AS163" s="59" t="str">
        <f>IFERROR(IF(OR($C$168=FALSE,LEFT($B163,3)&lt;&gt;"NOX"),AS54*INDEX('Damage costs'!$Q$18:$Q$70,MATCH($B163,'Damage costs'!$C$18:$C$70,0))/1000,AS54*INDEX('Damage costs'!$U$18:$U$70,MATCH($B163,'Damage costs'!$C$18:$C$70,0))/1000),"")</f>
        <v/>
      </c>
      <c r="AT163" s="59" t="str">
        <f>IFERROR(IF(OR($C$168=FALSE,LEFT($B163,3)&lt;&gt;"NOX"),AT54*INDEX('Damage costs'!$Q$18:$Q$70,MATCH($B163,'Damage costs'!$C$18:$C$70,0))/1000,AT54*INDEX('Damage costs'!$U$18:$U$70,MATCH($B163,'Damage costs'!$C$18:$C$70,0))/1000),"")</f>
        <v/>
      </c>
      <c r="AU163" s="59" t="str">
        <f>IFERROR(IF(OR($C$168=FALSE,LEFT($B163,3)&lt;&gt;"NOX"),AU54*INDEX('Damage costs'!$Q$18:$Q$70,MATCH($B163,'Damage costs'!$C$18:$C$70,0))/1000,AU54*INDEX('Damage costs'!$U$18:$U$70,MATCH($B163,'Damage costs'!$C$18:$C$70,0))/1000),"")</f>
        <v/>
      </c>
      <c r="AV163" s="59" t="str">
        <f>IFERROR(IF(OR($C$168=FALSE,LEFT($B163,3)&lt;&gt;"NOX"),AV54*INDEX('Damage costs'!$Q$18:$Q$70,MATCH($B163,'Damage costs'!$C$18:$C$70,0))/1000,AV54*INDEX('Damage costs'!$U$18:$U$70,MATCH($B163,'Damage costs'!$C$18:$C$70,0))/1000),"")</f>
        <v/>
      </c>
      <c r="AW163" s="59" t="str">
        <f>IFERROR(IF(OR($C$168=FALSE,LEFT($B163,3)&lt;&gt;"NOX"),AW54*INDEX('Damage costs'!$Q$18:$Q$70,MATCH($B163,'Damage costs'!$C$18:$C$70,0))/1000,AW54*INDEX('Damage costs'!$U$18:$U$70,MATCH($B163,'Damage costs'!$C$18:$C$70,0))/1000),"")</f>
        <v/>
      </c>
      <c r="AX163" s="59" t="str">
        <f>IFERROR(IF(OR($C$168=FALSE,LEFT($B163,3)&lt;&gt;"NOX"),AX54*INDEX('Damage costs'!$Q$18:$Q$70,MATCH($B163,'Damage costs'!$C$18:$C$70,0))/1000,AX54*INDEX('Damage costs'!$U$18:$U$70,MATCH($B163,'Damage costs'!$C$18:$C$70,0))/1000),"")</f>
        <v/>
      </c>
      <c r="AY163" s="59" t="str">
        <f>IFERROR(IF(OR($C$168=FALSE,LEFT($B163,3)&lt;&gt;"NOX"),AY54*INDEX('Damage costs'!$Q$18:$Q$70,MATCH($B163,'Damage costs'!$C$18:$C$70,0))/1000,AY54*INDEX('Damage costs'!$U$18:$U$70,MATCH($B163,'Damage costs'!$C$18:$C$70,0))/1000),"")</f>
        <v/>
      </c>
      <c r="AZ163" s="59" t="str">
        <f>IFERROR(IF(OR($C$168=FALSE,LEFT($B163,3)&lt;&gt;"NOX"),AZ54*INDEX('Damage costs'!$Q$18:$Q$70,MATCH($B163,'Damage costs'!$C$18:$C$70,0))/1000,AZ54*INDEX('Damage costs'!$U$18:$U$70,MATCH($B163,'Damage costs'!$C$18:$C$70,0))/1000),"")</f>
        <v/>
      </c>
      <c r="BA163" s="59" t="str">
        <f>IFERROR(IF(OR($C$168=FALSE,LEFT($B163,3)&lt;&gt;"NOX"),BA54*INDEX('Damage costs'!$Q$18:$Q$70,MATCH($B163,'Damage costs'!$C$18:$C$70,0))/1000,BA54*INDEX('Damage costs'!$U$18:$U$70,MATCH($B163,'Damage costs'!$C$18:$C$70,0))/1000),"")</f>
        <v/>
      </c>
      <c r="BB163" s="59" t="str">
        <f>IFERROR(IF(OR($C$168=FALSE,LEFT($B163,3)&lt;&gt;"NOX"),BB54*INDEX('Damage costs'!$Q$18:$Q$70,MATCH($B163,'Damage costs'!$C$18:$C$70,0))/1000,BB54*INDEX('Damage costs'!$U$18:$U$70,MATCH($B163,'Damage costs'!$C$18:$C$70,0))/1000),"")</f>
        <v/>
      </c>
      <c r="BC163" s="59" t="str">
        <f>IFERROR(IF(OR($C$168=FALSE,LEFT($B163,3)&lt;&gt;"NOX"),BC54*INDEX('Damage costs'!$Q$18:$Q$70,MATCH($B163,'Damage costs'!$C$18:$C$70,0))/1000,BC54*INDEX('Damage costs'!$U$18:$U$70,MATCH($B163,'Damage costs'!$C$18:$C$70,0))/1000),"")</f>
        <v/>
      </c>
      <c r="BD163" s="59" t="str">
        <f>IFERROR(IF(OR($C$168=FALSE,LEFT($B163,3)&lt;&gt;"NOX"),BD54*INDEX('Damage costs'!$Q$18:$Q$70,MATCH($B163,'Damage costs'!$C$18:$C$70,0))/1000,BD54*INDEX('Damage costs'!$U$18:$U$70,MATCH($B163,'Damage costs'!$C$18:$C$70,0))/1000),"")</f>
        <v/>
      </c>
      <c r="BE163" s="59" t="str">
        <f>IFERROR(IF(OR($C$168=FALSE,LEFT($B163,3)&lt;&gt;"NOX"),BE54*INDEX('Damage costs'!$Q$18:$Q$70,MATCH($B163,'Damage costs'!$C$18:$C$70,0))/1000,BE54*INDEX('Damage costs'!$U$18:$U$70,MATCH($B163,'Damage costs'!$C$18:$C$70,0))/1000),"")</f>
        <v/>
      </c>
      <c r="BF163" s="59" t="str">
        <f>IFERROR(IF(OR($C$168=FALSE,LEFT($B163,3)&lt;&gt;"NOX"),BF54*INDEX('Damage costs'!$Q$18:$Q$70,MATCH($B163,'Damage costs'!$C$18:$C$70,0))/1000,BF54*INDEX('Damage costs'!$U$18:$U$70,MATCH($B163,'Damage costs'!$C$18:$C$70,0))/1000),"")</f>
        <v/>
      </c>
      <c r="BG163" s="59" t="str">
        <f>IFERROR(IF(OR($C$168=FALSE,LEFT($B163,3)&lt;&gt;"NOX"),BG54*INDEX('Damage costs'!$Q$18:$Q$70,MATCH($B163,'Damage costs'!$C$18:$C$70,0))/1000,BG54*INDEX('Damage costs'!$U$18:$U$70,MATCH($B163,'Damage costs'!$C$18:$C$70,0))/1000),"")</f>
        <v/>
      </c>
      <c r="BH163" s="59" t="str">
        <f>IFERROR(IF(OR($C$168=FALSE,LEFT($B163,3)&lt;&gt;"NOX"),BH54*INDEX('Damage costs'!$Q$18:$Q$70,MATCH($B163,'Damage costs'!$C$18:$C$70,0))/1000,BH54*INDEX('Damage costs'!$U$18:$U$70,MATCH($B163,'Damage costs'!$C$18:$C$70,0))/1000),"")</f>
        <v/>
      </c>
      <c r="BI163" s="59" t="str">
        <f>IFERROR(IF(OR($C$168=FALSE,LEFT($B163,3)&lt;&gt;"NOX"),BI54*INDEX('Damage costs'!$Q$18:$Q$70,MATCH($B163,'Damage costs'!$C$18:$C$70,0))/1000,BI54*INDEX('Damage costs'!$U$18:$U$70,MATCH($B163,'Damage costs'!$C$18:$C$70,0))/1000),"")</f>
        <v/>
      </c>
      <c r="BJ163" s="59" t="str">
        <f>IFERROR(IF(OR($C$168=FALSE,LEFT($B163,3)&lt;&gt;"NOX"),BJ54*INDEX('Damage costs'!$Q$18:$Q$70,MATCH($B163,'Damage costs'!$C$18:$C$70,0))/1000,BJ54*INDEX('Damage costs'!$U$18:$U$70,MATCH($B163,'Damage costs'!$C$18:$C$70,0))/1000),"")</f>
        <v/>
      </c>
      <c r="BK163" s="59" t="str">
        <f>IFERROR(IF(OR($C$168=FALSE,LEFT($B163,3)&lt;&gt;"NOX"),BK54*INDEX('Damage costs'!$Q$18:$Q$70,MATCH($B163,'Damage costs'!$C$18:$C$70,0))/1000,BK54*INDEX('Damage costs'!$U$18:$U$70,MATCH($B163,'Damage costs'!$C$18:$C$70,0))/1000),"")</f>
        <v/>
      </c>
      <c r="BL163" s="59" t="str">
        <f>IFERROR(IF(OR($C$168=FALSE,LEFT($B163,3)&lt;&gt;"NOX"),BL54*INDEX('Damage costs'!$Q$18:$Q$70,MATCH($B163,'Damage costs'!$C$18:$C$70,0))/1000,BL54*INDEX('Damage costs'!$U$18:$U$70,MATCH($B163,'Damage costs'!$C$18:$C$70,0))/1000),"")</f>
        <v/>
      </c>
      <c r="BM163" s="59" t="str">
        <f>IFERROR(IF(OR($C$168=FALSE,LEFT($B163,3)&lt;&gt;"NOX"),BM54*INDEX('Damage costs'!$Q$18:$Q$70,MATCH($B163,'Damage costs'!$C$18:$C$70,0))/1000,BM54*INDEX('Damage costs'!$U$18:$U$70,MATCH($B163,'Damage costs'!$C$18:$C$70,0))/1000),"")</f>
        <v/>
      </c>
      <c r="BN163" s="59" t="str">
        <f>IFERROR(IF(OR($C$168=FALSE,LEFT($B163,3)&lt;&gt;"NOX"),BN54*INDEX('Damage costs'!$Q$18:$Q$70,MATCH($B163,'Damage costs'!$C$18:$C$70,0))/1000,BN54*INDEX('Damage costs'!$U$18:$U$70,MATCH($B163,'Damage costs'!$C$18:$C$70,0))/1000),"")</f>
        <v/>
      </c>
      <c r="BO163" s="59" t="str">
        <f>IFERROR(IF(OR($C$168=FALSE,LEFT($B163,3)&lt;&gt;"NOX"),BO54*INDEX('Damage costs'!$Q$18:$Q$70,MATCH($B163,'Damage costs'!$C$18:$C$70,0))/1000,BO54*INDEX('Damage costs'!$U$18:$U$70,MATCH($B163,'Damage costs'!$C$18:$C$70,0))/1000),"")</f>
        <v/>
      </c>
      <c r="BP163" s="59" t="str">
        <f>IFERROR(IF(OR($C$168=FALSE,LEFT($B163,3)&lt;&gt;"NOX"),BP54*INDEX('Damage costs'!$Q$18:$Q$70,MATCH($B163,'Damage costs'!$C$18:$C$70,0))/1000,BP54*INDEX('Damage costs'!$U$18:$U$70,MATCH($B163,'Damage costs'!$C$18:$C$70,0))/1000),"")</f>
        <v/>
      </c>
      <c r="BQ163" s="59" t="str">
        <f>IFERROR(IF(OR($C$168=FALSE,LEFT($B163,3)&lt;&gt;"NOX"),BQ54*INDEX('Damage costs'!$Q$18:$Q$70,MATCH($B163,'Damage costs'!$C$18:$C$70,0))/1000,BQ54*INDEX('Damage costs'!$U$18:$U$70,MATCH($B163,'Damage costs'!$C$18:$C$70,0))/1000),"")</f>
        <v/>
      </c>
      <c r="BR163" s="59" t="str">
        <f>IFERROR(IF(OR($C$168=FALSE,LEFT($B163,3)&lt;&gt;"NOX"),BR54*INDEX('Damage costs'!$Q$18:$Q$70,MATCH($B163,'Damage costs'!$C$18:$C$70,0))/1000,BR54*INDEX('Damage costs'!$U$18:$U$70,MATCH($B163,'Damage costs'!$C$18:$C$70,0))/1000),"")</f>
        <v/>
      </c>
      <c r="BS163" s="59" t="str">
        <f>IFERROR(IF(OR($C$168=FALSE,LEFT($B163,3)&lt;&gt;"NOX"),BS54*INDEX('Damage costs'!$Q$18:$Q$70,MATCH($B163,'Damage costs'!$C$18:$C$70,0))/1000,BS54*INDEX('Damage costs'!$U$18:$U$70,MATCH($B163,'Damage costs'!$C$18:$C$70,0))/1000),"")</f>
        <v/>
      </c>
      <c r="BT163" s="59" t="str">
        <f>IFERROR(IF(OR($C$168=FALSE,LEFT($B163,3)&lt;&gt;"NOX"),BT54*INDEX('Damage costs'!$Q$18:$Q$70,MATCH($B163,'Damage costs'!$C$18:$C$70,0))/1000,BT54*INDEX('Damage costs'!$U$18:$U$70,MATCH($B163,'Damage costs'!$C$18:$C$70,0))/1000),"")</f>
        <v/>
      </c>
      <c r="BU163" s="59" t="str">
        <f>IFERROR(IF(OR($C$168=FALSE,LEFT($B163,3)&lt;&gt;"NOX"),BU54*INDEX('Damage costs'!$Q$18:$Q$70,MATCH($B163,'Damage costs'!$C$18:$C$70,0))/1000,BU54*INDEX('Damage costs'!$U$18:$U$70,MATCH($B163,'Damage costs'!$C$18:$C$70,0))/1000),"")</f>
        <v/>
      </c>
      <c r="BV163" s="59" t="str">
        <f>IFERROR(IF(OR($C$168=FALSE,LEFT($B163,3)&lt;&gt;"NOX"),BV54*INDEX('Damage costs'!$Q$18:$Q$70,MATCH($B163,'Damage costs'!$C$18:$C$70,0))/1000,BV54*INDEX('Damage costs'!$U$18:$U$70,MATCH($B163,'Damage costs'!$C$18:$C$70,0))/1000),"")</f>
        <v/>
      </c>
      <c r="BW163" s="59" t="str">
        <f>IFERROR(IF(OR($C$168=FALSE,LEFT($B163,3)&lt;&gt;"NOX"),BW54*INDEX('Damage costs'!$Q$18:$Q$70,MATCH($B163,'Damage costs'!$C$18:$C$70,0))/1000,BW54*INDEX('Damage costs'!$U$18:$U$70,MATCH($B163,'Damage costs'!$C$18:$C$70,0))/1000),"")</f>
        <v/>
      </c>
      <c r="BX163" s="59" t="str">
        <f>IFERROR(IF(OR($C$168=FALSE,LEFT($B163,3)&lt;&gt;"NOX"),BX54*INDEX('Damage costs'!$Q$18:$Q$70,MATCH($B163,'Damage costs'!$C$18:$C$70,0))/1000,BX54*INDEX('Damage costs'!$U$18:$U$70,MATCH($B163,'Damage costs'!$C$18:$C$70,0))/1000),"")</f>
        <v/>
      </c>
      <c r="BY163" s="59" t="str">
        <f>IFERROR(IF(OR($C$168=FALSE,LEFT($B163,3)&lt;&gt;"NOX"),BY54*INDEX('Damage costs'!$Q$18:$Q$70,MATCH($B163,'Damage costs'!$C$18:$C$70,0))/1000,BY54*INDEX('Damage costs'!$U$18:$U$70,MATCH($B163,'Damage costs'!$C$18:$C$70,0))/1000),"")</f>
        <v/>
      </c>
      <c r="BZ163" s="59" t="str">
        <f>IFERROR(IF(OR($C$168=FALSE,LEFT($B163,3)&lt;&gt;"NOX"),BZ54*INDEX('Damage costs'!$Q$18:$Q$70,MATCH($B163,'Damage costs'!$C$18:$C$70,0))/1000,BZ54*INDEX('Damage costs'!$U$18:$U$70,MATCH($B163,'Damage costs'!$C$18:$C$70,0))/1000),"")</f>
        <v/>
      </c>
      <c r="CA163" s="59" t="str">
        <f>IFERROR(IF(OR($C$168=FALSE,LEFT($B163,3)&lt;&gt;"NOX"),CA54*INDEX('Damage costs'!$Q$18:$Q$70,MATCH($B163,'Damage costs'!$C$18:$C$70,0))/1000,CA54*INDEX('Damage costs'!$U$18:$U$70,MATCH($B163,'Damage costs'!$C$18:$C$70,0))/1000),"")</f>
        <v/>
      </c>
      <c r="CB163" s="59" t="str">
        <f>IFERROR(IF(OR($C$168=FALSE,LEFT($B163,3)&lt;&gt;"NOX"),CB54*INDEX('Damage costs'!$Q$18:$Q$70,MATCH($B163,'Damage costs'!$C$18:$C$70,0))/1000,CB54*INDEX('Damage costs'!$U$18:$U$70,MATCH($B163,'Damage costs'!$C$18:$C$70,0))/1000),"")</f>
        <v/>
      </c>
      <c r="CC163" s="59" t="str">
        <f>IFERROR(IF(OR($C$168=FALSE,LEFT($B163,3)&lt;&gt;"NOX"),CC54*INDEX('Damage costs'!$Q$18:$Q$70,MATCH($B163,'Damage costs'!$C$18:$C$70,0))/1000,CC54*INDEX('Damage costs'!$U$18:$U$70,MATCH($B163,'Damage costs'!$C$18:$C$70,0))/1000),"")</f>
        <v/>
      </c>
      <c r="CD163" s="59" t="str">
        <f>IFERROR(IF(OR($C$168=FALSE,LEFT($B163,3)&lt;&gt;"NOX"),CD54*INDEX('Damage costs'!$Q$18:$Q$70,MATCH($B163,'Damage costs'!$C$18:$C$70,0))/1000,CD54*INDEX('Damage costs'!$U$18:$U$70,MATCH($B163,'Damage costs'!$C$18:$C$70,0))/1000),"")</f>
        <v/>
      </c>
      <c r="CE163" s="59" t="str">
        <f>IFERROR(IF(OR($C$168=FALSE,LEFT($B163,3)&lt;&gt;"NOX"),CE54*INDEX('Damage costs'!$Q$18:$Q$70,MATCH($B163,'Damage costs'!$C$18:$C$70,0))/1000,CE54*INDEX('Damage costs'!$U$18:$U$70,MATCH($B163,'Damage costs'!$C$18:$C$70,0))/1000),"")</f>
        <v/>
      </c>
      <c r="CF163" s="59" t="str">
        <f>IFERROR(IF(OR($C$168=FALSE,LEFT($B163,3)&lt;&gt;"NOX"),CF54*INDEX('Damage costs'!$Q$18:$Q$70,MATCH($B163,'Damage costs'!$C$18:$C$70,0))/1000,CF54*INDEX('Damage costs'!$U$18:$U$70,MATCH($B163,'Damage costs'!$C$18:$C$70,0))/1000),"")</f>
        <v/>
      </c>
      <c r="CG163" s="59" t="str">
        <f>IFERROR(IF(OR($C$168=FALSE,LEFT($B163,3)&lt;&gt;"NOX"),CG54*INDEX('Damage costs'!$Q$18:$Q$70,MATCH($B163,'Damage costs'!$C$18:$C$70,0))/1000,CG54*INDEX('Damage costs'!$U$18:$U$70,MATCH($B163,'Damage costs'!$C$18:$C$70,0))/1000),"")</f>
        <v/>
      </c>
      <c r="CH163" s="59" t="str">
        <f>IFERROR(IF(OR($C$168=FALSE,LEFT($B163,3)&lt;&gt;"NOX"),CH54*INDEX('Damage costs'!$Q$18:$Q$70,MATCH($B163,'Damage costs'!$C$18:$C$70,0))/1000,CH54*INDEX('Damage costs'!$U$18:$U$70,MATCH($B163,'Damage costs'!$C$18:$C$70,0))/1000),"")</f>
        <v/>
      </c>
      <c r="CI163" s="59" t="str">
        <f>IFERROR(IF(OR($C$168=FALSE,LEFT($B163,3)&lt;&gt;"NOX"),CI54*INDEX('Damage costs'!$Q$18:$Q$70,MATCH($B163,'Damage costs'!$C$18:$C$70,0))/1000,CI54*INDEX('Damage costs'!$U$18:$U$70,MATCH($B163,'Damage costs'!$C$18:$C$70,0))/1000),"")</f>
        <v/>
      </c>
      <c r="CJ163" s="59" t="str">
        <f>IFERROR(IF(OR($C$168=FALSE,LEFT($B163,3)&lt;&gt;"NOX"),CJ54*INDEX('Damage costs'!$Q$18:$Q$70,MATCH($B163,'Damage costs'!$C$18:$C$70,0))/1000,CJ54*INDEX('Damage costs'!$U$18:$U$70,MATCH($B163,'Damage costs'!$C$18:$C$70,0))/1000),"")</f>
        <v/>
      </c>
      <c r="CK163" s="59" t="str">
        <f>IFERROR(IF(OR($C$168=FALSE,LEFT($B163,3)&lt;&gt;"NOX"),CK54*INDEX('Damage costs'!$Q$18:$Q$70,MATCH($B163,'Damage costs'!$C$18:$C$70,0))/1000,CK54*INDEX('Damage costs'!$U$18:$U$70,MATCH($B163,'Damage costs'!$C$18:$C$70,0))/1000),"")</f>
        <v/>
      </c>
      <c r="CL163" s="59" t="str">
        <f>IFERROR(IF(OR($C$168=FALSE,LEFT($B163,3)&lt;&gt;"NOX"),CL54*INDEX('Damage costs'!$Q$18:$Q$70,MATCH($B163,'Damage costs'!$C$18:$C$70,0))/1000,CL54*INDEX('Damage costs'!$U$18:$U$70,MATCH($B163,'Damage costs'!$C$18:$C$70,0))/1000),"")</f>
        <v/>
      </c>
      <c r="CM163" s="59" t="str">
        <f>IFERROR(IF(OR($C$168=FALSE,LEFT($B163,3)&lt;&gt;"NOX"),CM54*INDEX('Damage costs'!$Q$18:$Q$70,MATCH($B163,'Damage costs'!$C$18:$C$70,0))/1000,CM54*INDEX('Damage costs'!$U$18:$U$70,MATCH($B163,'Damage costs'!$C$18:$C$70,0))/1000),"")</f>
        <v/>
      </c>
      <c r="CN163" s="59" t="str">
        <f>IFERROR(IF(OR($C$168=FALSE,LEFT($B163,3)&lt;&gt;"NOX"),CN54*INDEX('Damage costs'!$Q$18:$Q$70,MATCH($B163,'Damage costs'!$C$18:$C$70,0))/1000,CN54*INDEX('Damage costs'!$U$18:$U$70,MATCH($B163,'Damage costs'!$C$18:$C$70,0))/1000),"")</f>
        <v/>
      </c>
      <c r="CO163" s="59" t="str">
        <f>IFERROR(IF(OR($C$168=FALSE,LEFT($B163,3)&lt;&gt;"NOX"),CO54*INDEX('Damage costs'!$Q$18:$Q$70,MATCH($B163,'Damage costs'!$C$18:$C$70,0))/1000,CO54*INDEX('Damage costs'!$U$18:$U$70,MATCH($B163,'Damage costs'!$C$18:$C$70,0))/1000),"")</f>
        <v/>
      </c>
      <c r="CP163" s="59" t="str">
        <f>IFERROR(IF(OR($C$168=FALSE,LEFT($B163,3)&lt;&gt;"NOX"),CP54*INDEX('Damage costs'!$Q$18:$Q$70,MATCH($B163,'Damage costs'!$C$18:$C$70,0))/1000,CP54*INDEX('Damage costs'!$U$18:$U$70,MATCH($B163,'Damage costs'!$C$18:$C$70,0))/1000),"")</f>
        <v/>
      </c>
      <c r="CQ163" s="59" t="str">
        <f>IFERROR(IF(OR($C$168=FALSE,LEFT($B163,3)&lt;&gt;"NOX"),CQ54*INDEX('Damage costs'!$Q$18:$Q$70,MATCH($B163,'Damage costs'!$C$18:$C$70,0))/1000,CQ54*INDEX('Damage costs'!$U$18:$U$70,MATCH($B163,'Damage costs'!$C$18:$C$70,0))/1000),"")</f>
        <v/>
      </c>
      <c r="CR163" s="59" t="str">
        <f>IFERROR(IF(OR($C$168=FALSE,LEFT($B163,3)&lt;&gt;"NOX"),CR54*INDEX('Damage costs'!$Q$18:$Q$70,MATCH($B163,'Damage costs'!$C$18:$C$70,0))/1000,CR54*INDEX('Damage costs'!$U$18:$U$70,MATCH($B163,'Damage costs'!$C$18:$C$70,0))/1000),"")</f>
        <v/>
      </c>
      <c r="CS163" s="59" t="str">
        <f>IFERROR(IF(OR($C$168=FALSE,LEFT($B163,3)&lt;&gt;"NOX"),CS54*INDEX('Damage costs'!$Q$18:$Q$70,MATCH($B163,'Damage costs'!$C$18:$C$70,0))/1000,CS54*INDEX('Damage costs'!$U$18:$U$70,MATCH($B163,'Damage costs'!$C$18:$C$70,0))/1000),"")</f>
        <v/>
      </c>
      <c r="CT163" s="59" t="str">
        <f>IFERROR(IF(OR($C$168=FALSE,LEFT($B163,3)&lt;&gt;"NOX"),CT54*INDEX('Damage costs'!$Q$18:$Q$70,MATCH($B163,'Damage costs'!$C$18:$C$70,0))/1000,CT54*INDEX('Damage costs'!$U$18:$U$70,MATCH($B163,'Damage costs'!$C$18:$C$70,0))/1000),"")</f>
        <v/>
      </c>
      <c r="CU163" s="59" t="str">
        <f>IFERROR(IF(OR($C$168=FALSE,LEFT($B163,3)&lt;&gt;"NOX"),CU54*INDEX('Damage costs'!$Q$18:$Q$70,MATCH($B163,'Damage costs'!$C$18:$C$70,0))/1000,CU54*INDEX('Damage costs'!$U$18:$U$70,MATCH($B163,'Damage costs'!$C$18:$C$70,0))/1000),"")</f>
        <v/>
      </c>
      <c r="CV163" s="59" t="str">
        <f>IFERROR(IF(OR($C$168=FALSE,LEFT($B163,3)&lt;&gt;"NOX"),CV54*INDEX('Damage costs'!$Q$18:$Q$70,MATCH($B163,'Damage costs'!$C$18:$C$70,0))/1000,CV54*INDEX('Damage costs'!$U$18:$U$70,MATCH($B163,'Damage costs'!$C$18:$C$70,0))/1000),"")</f>
        <v/>
      </c>
      <c r="CW163" s="59" t="str">
        <f>IFERROR(IF(OR($C$168=FALSE,LEFT($B163,3)&lt;&gt;"NOX"),CW54*INDEX('Damage costs'!$Q$18:$Q$70,MATCH($B163,'Damage costs'!$C$18:$C$70,0))/1000,CW54*INDEX('Damage costs'!$U$18:$U$70,MATCH($B163,'Damage costs'!$C$18:$C$70,0))/1000),"")</f>
        <v/>
      </c>
      <c r="CX163" s="59" t="str">
        <f>IFERROR(IF(OR($C$168=FALSE,LEFT($B163,3)&lt;&gt;"NOX"),CX54*INDEX('Damage costs'!$Q$18:$Q$70,MATCH($B163,'Damage costs'!$C$18:$C$70,0))/1000,CX54*INDEX('Damage costs'!$U$18:$U$70,MATCH($B163,'Damage costs'!$C$18:$C$70,0))/1000),"")</f>
        <v/>
      </c>
      <c r="CY163" s="59" t="str">
        <f>IFERROR(IF(OR($C$168=FALSE,LEFT($B163,3)&lt;&gt;"NOX"),CY54*INDEX('Damage costs'!$Q$18:$Q$70,MATCH($B163,'Damage costs'!$C$18:$C$70,0))/1000,CY54*INDEX('Damage costs'!$U$18:$U$70,MATCH($B163,'Damage costs'!$C$18:$C$70,0))/1000),"")</f>
        <v/>
      </c>
      <c r="CZ163" s="391"/>
    </row>
    <row r="164" spans="2:104" x14ac:dyDescent="0.25">
      <c r="B164" s="406">
        <f t="shared" si="60"/>
        <v>0</v>
      </c>
      <c r="C164" s="9" t="s">
        <v>1117</v>
      </c>
      <c r="D164" s="59" t="str">
        <f>IFERROR(IF(OR($C$168=FALSE,LEFT($B164,3)&lt;&gt;"NOX"),D55*INDEX('Damage costs'!$Q$18:$Q$70,MATCH($B164,'Damage costs'!$C$18:$C$70,0))/1000,D55*INDEX('Damage costs'!$U$18:$U$70,MATCH($B164,'Damage costs'!$C$18:$C$70,0))/1000),"")</f>
        <v/>
      </c>
      <c r="E164" s="59" t="str">
        <f>IFERROR(IF(OR($C$168=FALSE,LEFT($B164,3)&lt;&gt;"NOX"),E55*INDEX('Damage costs'!$Q$18:$Q$70,MATCH($B164,'Damage costs'!$C$18:$C$70,0))/1000,E55*INDEX('Damage costs'!$U$18:$U$70,MATCH($B164,'Damage costs'!$C$18:$C$70,0))/1000),"")</f>
        <v/>
      </c>
      <c r="F164" s="59" t="str">
        <f>IFERROR(IF(OR($C$168=FALSE,LEFT($B164,3)&lt;&gt;"NOX"),F55*INDEX('Damage costs'!$Q$18:$Q$70,MATCH($B164,'Damage costs'!$C$18:$C$70,0))/1000,F55*INDEX('Damage costs'!$U$18:$U$70,MATCH($B164,'Damage costs'!$C$18:$C$70,0))/1000),"")</f>
        <v/>
      </c>
      <c r="G164" s="59" t="str">
        <f>IFERROR(IF(OR($C$168=FALSE,LEFT($B164,3)&lt;&gt;"NOX"),G55*INDEX('Damage costs'!$Q$18:$Q$70,MATCH($B164,'Damage costs'!$C$18:$C$70,0))/1000,G55*INDEX('Damage costs'!$U$18:$U$70,MATCH($B164,'Damage costs'!$C$18:$C$70,0))/1000),"")</f>
        <v/>
      </c>
      <c r="H164" s="59" t="str">
        <f>IFERROR(IF(OR($C$168=FALSE,LEFT($B164,3)&lt;&gt;"NOX"),H55*INDEX('Damage costs'!$Q$18:$Q$70,MATCH($B164,'Damage costs'!$C$18:$C$70,0))/1000,H55*INDEX('Damage costs'!$U$18:$U$70,MATCH($B164,'Damage costs'!$C$18:$C$70,0))/1000),"")</f>
        <v/>
      </c>
      <c r="I164" s="59" t="str">
        <f>IFERROR(IF(OR($C$168=FALSE,LEFT($B164,3)&lt;&gt;"NOX"),I55*INDEX('Damage costs'!$Q$18:$Q$70,MATCH($B164,'Damage costs'!$C$18:$C$70,0))/1000,I55*INDEX('Damage costs'!$U$18:$U$70,MATCH($B164,'Damage costs'!$C$18:$C$70,0))/1000),"")</f>
        <v/>
      </c>
      <c r="J164" s="59" t="str">
        <f>IFERROR(IF(OR($C$168=FALSE,LEFT($B164,3)&lt;&gt;"NOX"),J55*INDEX('Damage costs'!$Q$18:$Q$70,MATCH($B164,'Damage costs'!$C$18:$C$70,0))/1000,J55*INDEX('Damage costs'!$U$18:$U$70,MATCH($B164,'Damage costs'!$C$18:$C$70,0))/1000),"")</f>
        <v/>
      </c>
      <c r="K164" s="59" t="str">
        <f>IFERROR(IF(OR($C$168=FALSE,LEFT($B164,3)&lt;&gt;"NOX"),K55*INDEX('Damage costs'!$Q$18:$Q$70,MATCH($B164,'Damage costs'!$C$18:$C$70,0))/1000,K55*INDEX('Damage costs'!$U$18:$U$70,MATCH($B164,'Damage costs'!$C$18:$C$70,0))/1000),"")</f>
        <v/>
      </c>
      <c r="L164" s="59" t="str">
        <f>IFERROR(IF(OR($C$168=FALSE,LEFT($B164,3)&lt;&gt;"NOX"),L55*INDEX('Damage costs'!$Q$18:$Q$70,MATCH($B164,'Damage costs'!$C$18:$C$70,0))/1000,L55*INDEX('Damage costs'!$U$18:$U$70,MATCH($B164,'Damage costs'!$C$18:$C$70,0))/1000),"")</f>
        <v/>
      </c>
      <c r="M164" s="59" t="str">
        <f>IFERROR(IF(OR($C$168=FALSE,LEFT($B164,3)&lt;&gt;"NOX"),M55*INDEX('Damage costs'!$Q$18:$Q$70,MATCH($B164,'Damage costs'!$C$18:$C$70,0))/1000,M55*INDEX('Damage costs'!$U$18:$U$70,MATCH($B164,'Damage costs'!$C$18:$C$70,0))/1000),"")</f>
        <v/>
      </c>
      <c r="N164" s="59" t="str">
        <f>IFERROR(IF(OR($C$168=FALSE,LEFT($B164,3)&lt;&gt;"NOX"),N55*INDEX('Damage costs'!$Q$18:$Q$70,MATCH($B164,'Damage costs'!$C$18:$C$70,0))/1000,N55*INDEX('Damage costs'!$U$18:$U$70,MATCH($B164,'Damage costs'!$C$18:$C$70,0))/1000),"")</f>
        <v/>
      </c>
      <c r="O164" s="59" t="str">
        <f>IFERROR(IF(OR($C$168=FALSE,LEFT($B164,3)&lt;&gt;"NOX"),O55*INDEX('Damage costs'!$Q$18:$Q$70,MATCH($B164,'Damage costs'!$C$18:$C$70,0))/1000,O55*INDEX('Damage costs'!$U$18:$U$70,MATCH($B164,'Damage costs'!$C$18:$C$70,0))/1000),"")</f>
        <v/>
      </c>
      <c r="P164" s="59" t="str">
        <f>IFERROR(IF(OR($C$168=FALSE,LEFT($B164,3)&lt;&gt;"NOX"),P55*INDEX('Damage costs'!$Q$18:$Q$70,MATCH($B164,'Damage costs'!$C$18:$C$70,0))/1000,P55*INDEX('Damage costs'!$U$18:$U$70,MATCH($B164,'Damage costs'!$C$18:$C$70,0))/1000),"")</f>
        <v/>
      </c>
      <c r="Q164" s="59" t="str">
        <f>IFERROR(IF(OR($C$168=FALSE,LEFT($B164,3)&lt;&gt;"NOX"),Q55*INDEX('Damage costs'!$Q$18:$Q$70,MATCH($B164,'Damage costs'!$C$18:$C$70,0))/1000,Q55*INDEX('Damage costs'!$U$18:$U$70,MATCH($B164,'Damage costs'!$C$18:$C$70,0))/1000),"")</f>
        <v/>
      </c>
      <c r="R164" s="59" t="str">
        <f>IFERROR(IF(OR($C$168=FALSE,LEFT($B164,3)&lt;&gt;"NOX"),R55*INDEX('Damage costs'!$Q$18:$Q$70,MATCH($B164,'Damage costs'!$C$18:$C$70,0))/1000,R55*INDEX('Damage costs'!$U$18:$U$70,MATCH($B164,'Damage costs'!$C$18:$C$70,0))/1000),"")</f>
        <v/>
      </c>
      <c r="S164" s="59" t="str">
        <f>IFERROR(IF(OR($C$168=FALSE,LEFT($B164,3)&lt;&gt;"NOX"),S55*INDEX('Damage costs'!$Q$18:$Q$70,MATCH($B164,'Damage costs'!$C$18:$C$70,0))/1000,S55*INDEX('Damage costs'!$U$18:$U$70,MATCH($B164,'Damage costs'!$C$18:$C$70,0))/1000),"")</f>
        <v/>
      </c>
      <c r="T164" s="59" t="str">
        <f>IFERROR(IF(OR($C$168=FALSE,LEFT($B164,3)&lt;&gt;"NOX"),T55*INDEX('Damage costs'!$Q$18:$Q$70,MATCH($B164,'Damage costs'!$C$18:$C$70,0))/1000,T55*INDEX('Damage costs'!$U$18:$U$70,MATCH($B164,'Damage costs'!$C$18:$C$70,0))/1000),"")</f>
        <v/>
      </c>
      <c r="U164" s="59" t="str">
        <f>IFERROR(IF(OR($C$168=FALSE,LEFT($B164,3)&lt;&gt;"NOX"),U55*INDEX('Damage costs'!$Q$18:$Q$70,MATCH($B164,'Damage costs'!$C$18:$C$70,0))/1000,U55*INDEX('Damage costs'!$U$18:$U$70,MATCH($B164,'Damage costs'!$C$18:$C$70,0))/1000),"")</f>
        <v/>
      </c>
      <c r="V164" s="59" t="str">
        <f>IFERROR(IF(OR($C$168=FALSE,LEFT($B164,3)&lt;&gt;"NOX"),V55*INDEX('Damage costs'!$Q$18:$Q$70,MATCH($B164,'Damage costs'!$C$18:$C$70,0))/1000,V55*INDEX('Damage costs'!$U$18:$U$70,MATCH($B164,'Damage costs'!$C$18:$C$70,0))/1000),"")</f>
        <v/>
      </c>
      <c r="W164" s="59" t="str">
        <f>IFERROR(IF(OR($C$168=FALSE,LEFT($B164,3)&lt;&gt;"NOX"),W55*INDEX('Damage costs'!$Q$18:$Q$70,MATCH($B164,'Damage costs'!$C$18:$C$70,0))/1000,W55*INDEX('Damage costs'!$U$18:$U$70,MATCH($B164,'Damage costs'!$C$18:$C$70,0))/1000),"")</f>
        <v/>
      </c>
      <c r="X164" s="59" t="str">
        <f>IFERROR(IF(OR($C$168=FALSE,LEFT($B164,3)&lt;&gt;"NOX"),X55*INDEX('Damage costs'!$Q$18:$Q$70,MATCH($B164,'Damage costs'!$C$18:$C$70,0))/1000,X55*INDEX('Damage costs'!$U$18:$U$70,MATCH($B164,'Damage costs'!$C$18:$C$70,0))/1000),"")</f>
        <v/>
      </c>
      <c r="Y164" s="59" t="str">
        <f>IFERROR(IF(OR($C$168=FALSE,LEFT($B164,3)&lt;&gt;"NOX"),Y55*INDEX('Damage costs'!$Q$18:$Q$70,MATCH($B164,'Damage costs'!$C$18:$C$70,0))/1000,Y55*INDEX('Damage costs'!$U$18:$U$70,MATCH($B164,'Damage costs'!$C$18:$C$70,0))/1000),"")</f>
        <v/>
      </c>
      <c r="Z164" s="59" t="str">
        <f>IFERROR(IF(OR($C$168=FALSE,LEFT($B164,3)&lt;&gt;"NOX"),Z55*INDEX('Damage costs'!$Q$18:$Q$70,MATCH($B164,'Damage costs'!$C$18:$C$70,0))/1000,Z55*INDEX('Damage costs'!$U$18:$U$70,MATCH($B164,'Damage costs'!$C$18:$C$70,0))/1000),"")</f>
        <v/>
      </c>
      <c r="AA164" s="59" t="str">
        <f>IFERROR(IF(OR($C$168=FALSE,LEFT($B164,3)&lt;&gt;"NOX"),AA55*INDEX('Damage costs'!$Q$18:$Q$70,MATCH($B164,'Damage costs'!$C$18:$C$70,0))/1000,AA55*INDEX('Damage costs'!$U$18:$U$70,MATCH($B164,'Damage costs'!$C$18:$C$70,0))/1000),"")</f>
        <v/>
      </c>
      <c r="AB164" s="59" t="str">
        <f>IFERROR(IF(OR($C$168=FALSE,LEFT($B164,3)&lt;&gt;"NOX"),AB55*INDEX('Damage costs'!$Q$18:$Q$70,MATCH($B164,'Damage costs'!$C$18:$C$70,0))/1000,AB55*INDEX('Damage costs'!$U$18:$U$70,MATCH($B164,'Damage costs'!$C$18:$C$70,0))/1000),"")</f>
        <v/>
      </c>
      <c r="AC164" s="59" t="str">
        <f>IFERROR(IF(OR($C$168=FALSE,LEFT($B164,3)&lt;&gt;"NOX"),AC55*INDEX('Damage costs'!$Q$18:$Q$70,MATCH($B164,'Damage costs'!$C$18:$C$70,0))/1000,AC55*INDEX('Damage costs'!$U$18:$U$70,MATCH($B164,'Damage costs'!$C$18:$C$70,0))/1000),"")</f>
        <v/>
      </c>
      <c r="AD164" s="59" t="str">
        <f>IFERROR(IF(OR($C$168=FALSE,LEFT($B164,3)&lt;&gt;"NOX"),AD55*INDEX('Damage costs'!$Q$18:$Q$70,MATCH($B164,'Damage costs'!$C$18:$C$70,0))/1000,AD55*INDEX('Damage costs'!$U$18:$U$70,MATCH($B164,'Damage costs'!$C$18:$C$70,0))/1000),"")</f>
        <v/>
      </c>
      <c r="AE164" s="59" t="str">
        <f>IFERROR(IF(OR($C$168=FALSE,LEFT($B164,3)&lt;&gt;"NOX"),AE55*INDEX('Damage costs'!$Q$18:$Q$70,MATCH($B164,'Damage costs'!$C$18:$C$70,0))/1000,AE55*INDEX('Damage costs'!$U$18:$U$70,MATCH($B164,'Damage costs'!$C$18:$C$70,0))/1000),"")</f>
        <v/>
      </c>
      <c r="AF164" s="59" t="str">
        <f>IFERROR(IF(OR($C$168=FALSE,LEFT($B164,3)&lt;&gt;"NOX"),AF55*INDEX('Damage costs'!$Q$18:$Q$70,MATCH($B164,'Damage costs'!$C$18:$C$70,0))/1000,AF55*INDEX('Damage costs'!$U$18:$U$70,MATCH($B164,'Damage costs'!$C$18:$C$70,0))/1000),"")</f>
        <v/>
      </c>
      <c r="AG164" s="59" t="str">
        <f>IFERROR(IF(OR($C$168=FALSE,LEFT($B164,3)&lt;&gt;"NOX"),AG55*INDEX('Damage costs'!$Q$18:$Q$70,MATCH($B164,'Damage costs'!$C$18:$C$70,0))/1000,AG55*INDEX('Damage costs'!$U$18:$U$70,MATCH($B164,'Damage costs'!$C$18:$C$70,0))/1000),"")</f>
        <v/>
      </c>
      <c r="AH164" s="59" t="str">
        <f>IFERROR(IF(OR($C$168=FALSE,LEFT($B164,3)&lt;&gt;"NOX"),AH55*INDEX('Damage costs'!$Q$18:$Q$70,MATCH($B164,'Damage costs'!$C$18:$C$70,0))/1000,AH55*INDEX('Damage costs'!$U$18:$U$70,MATCH($B164,'Damage costs'!$C$18:$C$70,0))/1000),"")</f>
        <v/>
      </c>
      <c r="AI164" s="59" t="str">
        <f>IFERROR(IF(OR($C$168=FALSE,LEFT($B164,3)&lt;&gt;"NOX"),AI55*INDEX('Damage costs'!$Q$18:$Q$70,MATCH($B164,'Damage costs'!$C$18:$C$70,0))/1000,AI55*INDEX('Damage costs'!$U$18:$U$70,MATCH($B164,'Damage costs'!$C$18:$C$70,0))/1000),"")</f>
        <v/>
      </c>
      <c r="AJ164" s="59" t="str">
        <f>IFERROR(IF(OR($C$168=FALSE,LEFT($B164,3)&lt;&gt;"NOX"),AJ55*INDEX('Damage costs'!$Q$18:$Q$70,MATCH($B164,'Damage costs'!$C$18:$C$70,0))/1000,AJ55*INDEX('Damage costs'!$U$18:$U$70,MATCH($B164,'Damage costs'!$C$18:$C$70,0))/1000),"")</f>
        <v/>
      </c>
      <c r="AK164" s="59" t="str">
        <f>IFERROR(IF(OR($C$168=FALSE,LEFT($B164,3)&lt;&gt;"NOX"),AK55*INDEX('Damage costs'!$Q$18:$Q$70,MATCH($B164,'Damage costs'!$C$18:$C$70,0))/1000,AK55*INDEX('Damage costs'!$U$18:$U$70,MATCH($B164,'Damage costs'!$C$18:$C$70,0))/1000),"")</f>
        <v/>
      </c>
      <c r="AL164" s="59" t="str">
        <f>IFERROR(IF(OR($C$168=FALSE,LEFT($B164,3)&lt;&gt;"NOX"),AL55*INDEX('Damage costs'!$Q$18:$Q$70,MATCH($B164,'Damage costs'!$C$18:$C$70,0))/1000,AL55*INDEX('Damage costs'!$U$18:$U$70,MATCH($B164,'Damage costs'!$C$18:$C$70,0))/1000),"")</f>
        <v/>
      </c>
      <c r="AM164" s="59" t="str">
        <f>IFERROR(IF(OR($C$168=FALSE,LEFT($B164,3)&lt;&gt;"NOX"),AM55*INDEX('Damage costs'!$Q$18:$Q$70,MATCH($B164,'Damage costs'!$C$18:$C$70,0))/1000,AM55*INDEX('Damage costs'!$U$18:$U$70,MATCH($B164,'Damage costs'!$C$18:$C$70,0))/1000),"")</f>
        <v/>
      </c>
      <c r="AN164" s="59" t="str">
        <f>IFERROR(IF(OR($C$168=FALSE,LEFT($B164,3)&lt;&gt;"NOX"),AN55*INDEX('Damage costs'!$Q$18:$Q$70,MATCH($B164,'Damage costs'!$C$18:$C$70,0))/1000,AN55*INDEX('Damage costs'!$U$18:$U$70,MATCH($B164,'Damage costs'!$C$18:$C$70,0))/1000),"")</f>
        <v/>
      </c>
      <c r="AO164" s="59" t="str">
        <f>IFERROR(IF(OR($C$168=FALSE,LEFT($B164,3)&lt;&gt;"NOX"),AO55*INDEX('Damage costs'!$Q$18:$Q$70,MATCH($B164,'Damage costs'!$C$18:$C$70,0))/1000,AO55*INDEX('Damage costs'!$U$18:$U$70,MATCH($B164,'Damage costs'!$C$18:$C$70,0))/1000),"")</f>
        <v/>
      </c>
      <c r="AP164" s="59" t="str">
        <f>IFERROR(IF(OR($C$168=FALSE,LEFT($B164,3)&lt;&gt;"NOX"),AP55*INDEX('Damage costs'!$Q$18:$Q$70,MATCH($B164,'Damage costs'!$C$18:$C$70,0))/1000,AP55*INDEX('Damage costs'!$U$18:$U$70,MATCH($B164,'Damage costs'!$C$18:$C$70,0))/1000),"")</f>
        <v/>
      </c>
      <c r="AQ164" s="59" t="str">
        <f>IFERROR(IF(OR($C$168=FALSE,LEFT($B164,3)&lt;&gt;"NOX"),AQ55*INDEX('Damage costs'!$Q$18:$Q$70,MATCH($B164,'Damage costs'!$C$18:$C$70,0))/1000,AQ55*INDEX('Damage costs'!$U$18:$U$70,MATCH($B164,'Damage costs'!$C$18:$C$70,0))/1000),"")</f>
        <v/>
      </c>
      <c r="AR164" s="59" t="str">
        <f>IFERROR(IF(OR($C$168=FALSE,LEFT($B164,3)&lt;&gt;"NOX"),AR55*INDEX('Damage costs'!$Q$18:$Q$70,MATCH($B164,'Damage costs'!$C$18:$C$70,0))/1000,AR55*INDEX('Damage costs'!$U$18:$U$70,MATCH($B164,'Damage costs'!$C$18:$C$70,0))/1000),"")</f>
        <v/>
      </c>
      <c r="AS164" s="59" t="str">
        <f>IFERROR(IF(OR($C$168=FALSE,LEFT($B164,3)&lt;&gt;"NOX"),AS55*INDEX('Damage costs'!$Q$18:$Q$70,MATCH($B164,'Damage costs'!$C$18:$C$70,0))/1000,AS55*INDEX('Damage costs'!$U$18:$U$70,MATCH($B164,'Damage costs'!$C$18:$C$70,0))/1000),"")</f>
        <v/>
      </c>
      <c r="AT164" s="59" t="str">
        <f>IFERROR(IF(OR($C$168=FALSE,LEFT($B164,3)&lt;&gt;"NOX"),AT55*INDEX('Damage costs'!$Q$18:$Q$70,MATCH($B164,'Damage costs'!$C$18:$C$70,0))/1000,AT55*INDEX('Damage costs'!$U$18:$U$70,MATCH($B164,'Damage costs'!$C$18:$C$70,0))/1000),"")</f>
        <v/>
      </c>
      <c r="AU164" s="59" t="str">
        <f>IFERROR(IF(OR($C$168=FALSE,LEFT($B164,3)&lt;&gt;"NOX"),AU55*INDEX('Damage costs'!$Q$18:$Q$70,MATCH($B164,'Damage costs'!$C$18:$C$70,0))/1000,AU55*INDEX('Damage costs'!$U$18:$U$70,MATCH($B164,'Damage costs'!$C$18:$C$70,0))/1000),"")</f>
        <v/>
      </c>
      <c r="AV164" s="59" t="str">
        <f>IFERROR(IF(OR($C$168=FALSE,LEFT($B164,3)&lt;&gt;"NOX"),AV55*INDEX('Damage costs'!$Q$18:$Q$70,MATCH($B164,'Damage costs'!$C$18:$C$70,0))/1000,AV55*INDEX('Damage costs'!$U$18:$U$70,MATCH($B164,'Damage costs'!$C$18:$C$70,0))/1000),"")</f>
        <v/>
      </c>
      <c r="AW164" s="59" t="str">
        <f>IFERROR(IF(OR($C$168=FALSE,LEFT($B164,3)&lt;&gt;"NOX"),AW55*INDEX('Damage costs'!$Q$18:$Q$70,MATCH($B164,'Damage costs'!$C$18:$C$70,0))/1000,AW55*INDEX('Damage costs'!$U$18:$U$70,MATCH($B164,'Damage costs'!$C$18:$C$70,0))/1000),"")</f>
        <v/>
      </c>
      <c r="AX164" s="59" t="str">
        <f>IFERROR(IF(OR($C$168=FALSE,LEFT($B164,3)&lt;&gt;"NOX"),AX55*INDEX('Damage costs'!$Q$18:$Q$70,MATCH($B164,'Damage costs'!$C$18:$C$70,0))/1000,AX55*INDEX('Damage costs'!$U$18:$U$70,MATCH($B164,'Damage costs'!$C$18:$C$70,0))/1000),"")</f>
        <v/>
      </c>
      <c r="AY164" s="59" t="str">
        <f>IFERROR(IF(OR($C$168=FALSE,LEFT($B164,3)&lt;&gt;"NOX"),AY55*INDEX('Damage costs'!$Q$18:$Q$70,MATCH($B164,'Damage costs'!$C$18:$C$70,0))/1000,AY55*INDEX('Damage costs'!$U$18:$U$70,MATCH($B164,'Damage costs'!$C$18:$C$70,0))/1000),"")</f>
        <v/>
      </c>
      <c r="AZ164" s="59" t="str">
        <f>IFERROR(IF(OR($C$168=FALSE,LEFT($B164,3)&lt;&gt;"NOX"),AZ55*INDEX('Damage costs'!$Q$18:$Q$70,MATCH($B164,'Damage costs'!$C$18:$C$70,0))/1000,AZ55*INDEX('Damage costs'!$U$18:$U$70,MATCH($B164,'Damage costs'!$C$18:$C$70,0))/1000),"")</f>
        <v/>
      </c>
      <c r="BA164" s="59" t="str">
        <f>IFERROR(IF(OR($C$168=FALSE,LEFT($B164,3)&lt;&gt;"NOX"),BA55*INDEX('Damage costs'!$Q$18:$Q$70,MATCH($B164,'Damage costs'!$C$18:$C$70,0))/1000,BA55*INDEX('Damage costs'!$U$18:$U$70,MATCH($B164,'Damage costs'!$C$18:$C$70,0))/1000),"")</f>
        <v/>
      </c>
      <c r="BB164" s="59" t="str">
        <f>IFERROR(IF(OR($C$168=FALSE,LEFT($B164,3)&lt;&gt;"NOX"),BB55*INDEX('Damage costs'!$Q$18:$Q$70,MATCH($B164,'Damage costs'!$C$18:$C$70,0))/1000,BB55*INDEX('Damage costs'!$U$18:$U$70,MATCH($B164,'Damage costs'!$C$18:$C$70,0))/1000),"")</f>
        <v/>
      </c>
      <c r="BC164" s="59" t="str">
        <f>IFERROR(IF(OR($C$168=FALSE,LEFT($B164,3)&lt;&gt;"NOX"),BC55*INDEX('Damage costs'!$Q$18:$Q$70,MATCH($B164,'Damage costs'!$C$18:$C$70,0))/1000,BC55*INDEX('Damage costs'!$U$18:$U$70,MATCH($B164,'Damage costs'!$C$18:$C$70,0))/1000),"")</f>
        <v/>
      </c>
      <c r="BD164" s="59" t="str">
        <f>IFERROR(IF(OR($C$168=FALSE,LEFT($B164,3)&lt;&gt;"NOX"),BD55*INDEX('Damage costs'!$Q$18:$Q$70,MATCH($B164,'Damage costs'!$C$18:$C$70,0))/1000,BD55*INDEX('Damage costs'!$U$18:$U$70,MATCH($B164,'Damage costs'!$C$18:$C$70,0))/1000),"")</f>
        <v/>
      </c>
      <c r="BE164" s="59" t="str">
        <f>IFERROR(IF(OR($C$168=FALSE,LEFT($B164,3)&lt;&gt;"NOX"),BE55*INDEX('Damage costs'!$Q$18:$Q$70,MATCH($B164,'Damage costs'!$C$18:$C$70,0))/1000,BE55*INDEX('Damage costs'!$U$18:$U$70,MATCH($B164,'Damage costs'!$C$18:$C$70,0))/1000),"")</f>
        <v/>
      </c>
      <c r="BF164" s="59" t="str">
        <f>IFERROR(IF(OR($C$168=FALSE,LEFT($B164,3)&lt;&gt;"NOX"),BF55*INDEX('Damage costs'!$Q$18:$Q$70,MATCH($B164,'Damage costs'!$C$18:$C$70,0))/1000,BF55*INDEX('Damage costs'!$U$18:$U$70,MATCH($B164,'Damage costs'!$C$18:$C$70,0))/1000),"")</f>
        <v/>
      </c>
      <c r="BG164" s="59" t="str">
        <f>IFERROR(IF(OR($C$168=FALSE,LEFT($B164,3)&lt;&gt;"NOX"),BG55*INDEX('Damage costs'!$Q$18:$Q$70,MATCH($B164,'Damage costs'!$C$18:$C$70,0))/1000,BG55*INDEX('Damage costs'!$U$18:$U$70,MATCH($B164,'Damage costs'!$C$18:$C$70,0))/1000),"")</f>
        <v/>
      </c>
      <c r="BH164" s="59" t="str">
        <f>IFERROR(IF(OR($C$168=FALSE,LEFT($B164,3)&lt;&gt;"NOX"),BH55*INDEX('Damage costs'!$Q$18:$Q$70,MATCH($B164,'Damage costs'!$C$18:$C$70,0))/1000,BH55*INDEX('Damage costs'!$U$18:$U$70,MATCH($B164,'Damage costs'!$C$18:$C$70,0))/1000),"")</f>
        <v/>
      </c>
      <c r="BI164" s="59" t="str">
        <f>IFERROR(IF(OR($C$168=FALSE,LEFT($B164,3)&lt;&gt;"NOX"),BI55*INDEX('Damage costs'!$Q$18:$Q$70,MATCH($B164,'Damage costs'!$C$18:$C$70,0))/1000,BI55*INDEX('Damage costs'!$U$18:$U$70,MATCH($B164,'Damage costs'!$C$18:$C$70,0))/1000),"")</f>
        <v/>
      </c>
      <c r="BJ164" s="59" t="str">
        <f>IFERROR(IF(OR($C$168=FALSE,LEFT($B164,3)&lt;&gt;"NOX"),BJ55*INDEX('Damage costs'!$Q$18:$Q$70,MATCH($B164,'Damage costs'!$C$18:$C$70,0))/1000,BJ55*INDEX('Damage costs'!$U$18:$U$70,MATCH($B164,'Damage costs'!$C$18:$C$70,0))/1000),"")</f>
        <v/>
      </c>
      <c r="BK164" s="59" t="str">
        <f>IFERROR(IF(OR($C$168=FALSE,LEFT($B164,3)&lt;&gt;"NOX"),BK55*INDEX('Damage costs'!$Q$18:$Q$70,MATCH($B164,'Damage costs'!$C$18:$C$70,0))/1000,BK55*INDEX('Damage costs'!$U$18:$U$70,MATCH($B164,'Damage costs'!$C$18:$C$70,0))/1000),"")</f>
        <v/>
      </c>
      <c r="BL164" s="59" t="str">
        <f>IFERROR(IF(OR($C$168=FALSE,LEFT($B164,3)&lt;&gt;"NOX"),BL55*INDEX('Damage costs'!$Q$18:$Q$70,MATCH($B164,'Damage costs'!$C$18:$C$70,0))/1000,BL55*INDEX('Damage costs'!$U$18:$U$70,MATCH($B164,'Damage costs'!$C$18:$C$70,0))/1000),"")</f>
        <v/>
      </c>
      <c r="BM164" s="59" t="str">
        <f>IFERROR(IF(OR($C$168=FALSE,LEFT($B164,3)&lt;&gt;"NOX"),BM55*INDEX('Damage costs'!$Q$18:$Q$70,MATCH($B164,'Damage costs'!$C$18:$C$70,0))/1000,BM55*INDEX('Damage costs'!$U$18:$U$70,MATCH($B164,'Damage costs'!$C$18:$C$70,0))/1000),"")</f>
        <v/>
      </c>
      <c r="BN164" s="59" t="str">
        <f>IFERROR(IF(OR($C$168=FALSE,LEFT($B164,3)&lt;&gt;"NOX"),BN55*INDEX('Damage costs'!$Q$18:$Q$70,MATCH($B164,'Damage costs'!$C$18:$C$70,0))/1000,BN55*INDEX('Damage costs'!$U$18:$U$70,MATCH($B164,'Damage costs'!$C$18:$C$70,0))/1000),"")</f>
        <v/>
      </c>
      <c r="BO164" s="59" t="str">
        <f>IFERROR(IF(OR($C$168=FALSE,LEFT($B164,3)&lt;&gt;"NOX"),BO55*INDEX('Damage costs'!$Q$18:$Q$70,MATCH($B164,'Damage costs'!$C$18:$C$70,0))/1000,BO55*INDEX('Damage costs'!$U$18:$U$70,MATCH($B164,'Damage costs'!$C$18:$C$70,0))/1000),"")</f>
        <v/>
      </c>
      <c r="BP164" s="59" t="str">
        <f>IFERROR(IF(OR($C$168=FALSE,LEFT($B164,3)&lt;&gt;"NOX"),BP55*INDEX('Damage costs'!$Q$18:$Q$70,MATCH($B164,'Damage costs'!$C$18:$C$70,0))/1000,BP55*INDEX('Damage costs'!$U$18:$U$70,MATCH($B164,'Damage costs'!$C$18:$C$70,0))/1000),"")</f>
        <v/>
      </c>
      <c r="BQ164" s="59" t="str">
        <f>IFERROR(IF(OR($C$168=FALSE,LEFT($B164,3)&lt;&gt;"NOX"),BQ55*INDEX('Damage costs'!$Q$18:$Q$70,MATCH($B164,'Damage costs'!$C$18:$C$70,0))/1000,BQ55*INDEX('Damage costs'!$U$18:$U$70,MATCH($B164,'Damage costs'!$C$18:$C$70,0))/1000),"")</f>
        <v/>
      </c>
      <c r="BR164" s="59" t="str">
        <f>IFERROR(IF(OR($C$168=FALSE,LEFT($B164,3)&lt;&gt;"NOX"),BR55*INDEX('Damage costs'!$Q$18:$Q$70,MATCH($B164,'Damage costs'!$C$18:$C$70,0))/1000,BR55*INDEX('Damage costs'!$U$18:$U$70,MATCH($B164,'Damage costs'!$C$18:$C$70,0))/1000),"")</f>
        <v/>
      </c>
      <c r="BS164" s="59" t="str">
        <f>IFERROR(IF(OR($C$168=FALSE,LEFT($B164,3)&lt;&gt;"NOX"),BS55*INDEX('Damage costs'!$Q$18:$Q$70,MATCH($B164,'Damage costs'!$C$18:$C$70,0))/1000,BS55*INDEX('Damage costs'!$U$18:$U$70,MATCH($B164,'Damage costs'!$C$18:$C$70,0))/1000),"")</f>
        <v/>
      </c>
      <c r="BT164" s="59" t="str">
        <f>IFERROR(IF(OR($C$168=FALSE,LEFT($B164,3)&lt;&gt;"NOX"),BT55*INDEX('Damage costs'!$Q$18:$Q$70,MATCH($B164,'Damage costs'!$C$18:$C$70,0))/1000,BT55*INDEX('Damage costs'!$U$18:$U$70,MATCH($B164,'Damage costs'!$C$18:$C$70,0))/1000),"")</f>
        <v/>
      </c>
      <c r="BU164" s="59" t="str">
        <f>IFERROR(IF(OR($C$168=FALSE,LEFT($B164,3)&lt;&gt;"NOX"),BU55*INDEX('Damage costs'!$Q$18:$Q$70,MATCH($B164,'Damage costs'!$C$18:$C$70,0))/1000,BU55*INDEX('Damage costs'!$U$18:$U$70,MATCH($B164,'Damage costs'!$C$18:$C$70,0))/1000),"")</f>
        <v/>
      </c>
      <c r="BV164" s="59" t="str">
        <f>IFERROR(IF(OR($C$168=FALSE,LEFT($B164,3)&lt;&gt;"NOX"),BV55*INDEX('Damage costs'!$Q$18:$Q$70,MATCH($B164,'Damage costs'!$C$18:$C$70,0))/1000,BV55*INDEX('Damage costs'!$U$18:$U$70,MATCH($B164,'Damage costs'!$C$18:$C$70,0))/1000),"")</f>
        <v/>
      </c>
      <c r="BW164" s="59" t="str">
        <f>IFERROR(IF(OR($C$168=FALSE,LEFT($B164,3)&lt;&gt;"NOX"),BW55*INDEX('Damage costs'!$Q$18:$Q$70,MATCH($B164,'Damage costs'!$C$18:$C$70,0))/1000,BW55*INDEX('Damage costs'!$U$18:$U$70,MATCH($B164,'Damage costs'!$C$18:$C$70,0))/1000),"")</f>
        <v/>
      </c>
      <c r="BX164" s="59" t="str">
        <f>IFERROR(IF(OR($C$168=FALSE,LEFT($B164,3)&lt;&gt;"NOX"),BX55*INDEX('Damage costs'!$Q$18:$Q$70,MATCH($B164,'Damage costs'!$C$18:$C$70,0))/1000,BX55*INDEX('Damage costs'!$U$18:$U$70,MATCH($B164,'Damage costs'!$C$18:$C$70,0))/1000),"")</f>
        <v/>
      </c>
      <c r="BY164" s="59" t="str">
        <f>IFERROR(IF(OR($C$168=FALSE,LEFT($B164,3)&lt;&gt;"NOX"),BY55*INDEX('Damage costs'!$Q$18:$Q$70,MATCH($B164,'Damage costs'!$C$18:$C$70,0))/1000,BY55*INDEX('Damage costs'!$U$18:$U$70,MATCH($B164,'Damage costs'!$C$18:$C$70,0))/1000),"")</f>
        <v/>
      </c>
      <c r="BZ164" s="59" t="str">
        <f>IFERROR(IF(OR($C$168=FALSE,LEFT($B164,3)&lt;&gt;"NOX"),BZ55*INDEX('Damage costs'!$Q$18:$Q$70,MATCH($B164,'Damage costs'!$C$18:$C$70,0))/1000,BZ55*INDEX('Damage costs'!$U$18:$U$70,MATCH($B164,'Damage costs'!$C$18:$C$70,0))/1000),"")</f>
        <v/>
      </c>
      <c r="CA164" s="59" t="str">
        <f>IFERROR(IF(OR($C$168=FALSE,LEFT($B164,3)&lt;&gt;"NOX"),CA55*INDEX('Damage costs'!$Q$18:$Q$70,MATCH($B164,'Damage costs'!$C$18:$C$70,0))/1000,CA55*INDEX('Damage costs'!$U$18:$U$70,MATCH($B164,'Damage costs'!$C$18:$C$70,0))/1000),"")</f>
        <v/>
      </c>
      <c r="CB164" s="59" t="str">
        <f>IFERROR(IF(OR($C$168=FALSE,LEFT($B164,3)&lt;&gt;"NOX"),CB55*INDEX('Damage costs'!$Q$18:$Q$70,MATCH($B164,'Damage costs'!$C$18:$C$70,0))/1000,CB55*INDEX('Damage costs'!$U$18:$U$70,MATCH($B164,'Damage costs'!$C$18:$C$70,0))/1000),"")</f>
        <v/>
      </c>
      <c r="CC164" s="59" t="str">
        <f>IFERROR(IF(OR($C$168=FALSE,LEFT($B164,3)&lt;&gt;"NOX"),CC55*INDEX('Damage costs'!$Q$18:$Q$70,MATCH($B164,'Damage costs'!$C$18:$C$70,0))/1000,CC55*INDEX('Damage costs'!$U$18:$U$70,MATCH($B164,'Damage costs'!$C$18:$C$70,0))/1000),"")</f>
        <v/>
      </c>
      <c r="CD164" s="59" t="str">
        <f>IFERROR(IF(OR($C$168=FALSE,LEFT($B164,3)&lt;&gt;"NOX"),CD55*INDEX('Damage costs'!$Q$18:$Q$70,MATCH($B164,'Damage costs'!$C$18:$C$70,0))/1000,CD55*INDEX('Damage costs'!$U$18:$U$70,MATCH($B164,'Damage costs'!$C$18:$C$70,0))/1000),"")</f>
        <v/>
      </c>
      <c r="CE164" s="59" t="str">
        <f>IFERROR(IF(OR($C$168=FALSE,LEFT($B164,3)&lt;&gt;"NOX"),CE55*INDEX('Damage costs'!$Q$18:$Q$70,MATCH($B164,'Damage costs'!$C$18:$C$70,0))/1000,CE55*INDEX('Damage costs'!$U$18:$U$70,MATCH($B164,'Damage costs'!$C$18:$C$70,0))/1000),"")</f>
        <v/>
      </c>
      <c r="CF164" s="59" t="str">
        <f>IFERROR(IF(OR($C$168=FALSE,LEFT($B164,3)&lt;&gt;"NOX"),CF55*INDEX('Damage costs'!$Q$18:$Q$70,MATCH($B164,'Damage costs'!$C$18:$C$70,0))/1000,CF55*INDEX('Damage costs'!$U$18:$U$70,MATCH($B164,'Damage costs'!$C$18:$C$70,0))/1000),"")</f>
        <v/>
      </c>
      <c r="CG164" s="59" t="str">
        <f>IFERROR(IF(OR($C$168=FALSE,LEFT($B164,3)&lt;&gt;"NOX"),CG55*INDEX('Damage costs'!$Q$18:$Q$70,MATCH($B164,'Damage costs'!$C$18:$C$70,0))/1000,CG55*INDEX('Damage costs'!$U$18:$U$70,MATCH($B164,'Damage costs'!$C$18:$C$70,0))/1000),"")</f>
        <v/>
      </c>
      <c r="CH164" s="59" t="str">
        <f>IFERROR(IF(OR($C$168=FALSE,LEFT($B164,3)&lt;&gt;"NOX"),CH55*INDEX('Damage costs'!$Q$18:$Q$70,MATCH($B164,'Damage costs'!$C$18:$C$70,0))/1000,CH55*INDEX('Damage costs'!$U$18:$U$70,MATCH($B164,'Damage costs'!$C$18:$C$70,0))/1000),"")</f>
        <v/>
      </c>
      <c r="CI164" s="59" t="str">
        <f>IFERROR(IF(OR($C$168=FALSE,LEFT($B164,3)&lt;&gt;"NOX"),CI55*INDEX('Damage costs'!$Q$18:$Q$70,MATCH($B164,'Damage costs'!$C$18:$C$70,0))/1000,CI55*INDEX('Damage costs'!$U$18:$U$70,MATCH($B164,'Damage costs'!$C$18:$C$70,0))/1000),"")</f>
        <v/>
      </c>
      <c r="CJ164" s="59" t="str">
        <f>IFERROR(IF(OR($C$168=FALSE,LEFT($B164,3)&lt;&gt;"NOX"),CJ55*INDEX('Damage costs'!$Q$18:$Q$70,MATCH($B164,'Damage costs'!$C$18:$C$70,0))/1000,CJ55*INDEX('Damage costs'!$U$18:$U$70,MATCH($B164,'Damage costs'!$C$18:$C$70,0))/1000),"")</f>
        <v/>
      </c>
      <c r="CK164" s="59" t="str">
        <f>IFERROR(IF(OR($C$168=FALSE,LEFT($B164,3)&lt;&gt;"NOX"),CK55*INDEX('Damage costs'!$Q$18:$Q$70,MATCH($B164,'Damage costs'!$C$18:$C$70,0))/1000,CK55*INDEX('Damage costs'!$U$18:$U$70,MATCH($B164,'Damage costs'!$C$18:$C$70,0))/1000),"")</f>
        <v/>
      </c>
      <c r="CL164" s="59" t="str">
        <f>IFERROR(IF(OR($C$168=FALSE,LEFT($B164,3)&lt;&gt;"NOX"),CL55*INDEX('Damage costs'!$Q$18:$Q$70,MATCH($B164,'Damage costs'!$C$18:$C$70,0))/1000,CL55*INDEX('Damage costs'!$U$18:$U$70,MATCH($B164,'Damage costs'!$C$18:$C$70,0))/1000),"")</f>
        <v/>
      </c>
      <c r="CM164" s="59" t="str">
        <f>IFERROR(IF(OR($C$168=FALSE,LEFT($B164,3)&lt;&gt;"NOX"),CM55*INDEX('Damage costs'!$Q$18:$Q$70,MATCH($B164,'Damage costs'!$C$18:$C$70,0))/1000,CM55*INDEX('Damage costs'!$U$18:$U$70,MATCH($B164,'Damage costs'!$C$18:$C$70,0))/1000),"")</f>
        <v/>
      </c>
      <c r="CN164" s="59" t="str">
        <f>IFERROR(IF(OR($C$168=FALSE,LEFT($B164,3)&lt;&gt;"NOX"),CN55*INDEX('Damage costs'!$Q$18:$Q$70,MATCH($B164,'Damage costs'!$C$18:$C$70,0))/1000,CN55*INDEX('Damage costs'!$U$18:$U$70,MATCH($B164,'Damage costs'!$C$18:$C$70,0))/1000),"")</f>
        <v/>
      </c>
      <c r="CO164" s="59" t="str">
        <f>IFERROR(IF(OR($C$168=FALSE,LEFT($B164,3)&lt;&gt;"NOX"),CO55*INDEX('Damage costs'!$Q$18:$Q$70,MATCH($B164,'Damage costs'!$C$18:$C$70,0))/1000,CO55*INDEX('Damage costs'!$U$18:$U$70,MATCH($B164,'Damage costs'!$C$18:$C$70,0))/1000),"")</f>
        <v/>
      </c>
      <c r="CP164" s="59" t="str">
        <f>IFERROR(IF(OR($C$168=FALSE,LEFT($B164,3)&lt;&gt;"NOX"),CP55*INDEX('Damage costs'!$Q$18:$Q$70,MATCH($B164,'Damage costs'!$C$18:$C$70,0))/1000,CP55*INDEX('Damage costs'!$U$18:$U$70,MATCH($B164,'Damage costs'!$C$18:$C$70,0))/1000),"")</f>
        <v/>
      </c>
      <c r="CQ164" s="59" t="str">
        <f>IFERROR(IF(OR($C$168=FALSE,LEFT($B164,3)&lt;&gt;"NOX"),CQ55*INDEX('Damage costs'!$Q$18:$Q$70,MATCH($B164,'Damage costs'!$C$18:$C$70,0))/1000,CQ55*INDEX('Damage costs'!$U$18:$U$70,MATCH($B164,'Damage costs'!$C$18:$C$70,0))/1000),"")</f>
        <v/>
      </c>
      <c r="CR164" s="59" t="str">
        <f>IFERROR(IF(OR($C$168=FALSE,LEFT($B164,3)&lt;&gt;"NOX"),CR55*INDEX('Damage costs'!$Q$18:$Q$70,MATCH($B164,'Damage costs'!$C$18:$C$70,0))/1000,CR55*INDEX('Damage costs'!$U$18:$U$70,MATCH($B164,'Damage costs'!$C$18:$C$70,0))/1000),"")</f>
        <v/>
      </c>
      <c r="CS164" s="59" t="str">
        <f>IFERROR(IF(OR($C$168=FALSE,LEFT($B164,3)&lt;&gt;"NOX"),CS55*INDEX('Damage costs'!$Q$18:$Q$70,MATCH($B164,'Damage costs'!$C$18:$C$70,0))/1000,CS55*INDEX('Damage costs'!$U$18:$U$70,MATCH($B164,'Damage costs'!$C$18:$C$70,0))/1000),"")</f>
        <v/>
      </c>
      <c r="CT164" s="59" t="str">
        <f>IFERROR(IF(OR($C$168=FALSE,LEFT($B164,3)&lt;&gt;"NOX"),CT55*INDEX('Damage costs'!$Q$18:$Q$70,MATCH($B164,'Damage costs'!$C$18:$C$70,0))/1000,CT55*INDEX('Damage costs'!$U$18:$U$70,MATCH($B164,'Damage costs'!$C$18:$C$70,0))/1000),"")</f>
        <v/>
      </c>
      <c r="CU164" s="59" t="str">
        <f>IFERROR(IF(OR($C$168=FALSE,LEFT($B164,3)&lt;&gt;"NOX"),CU55*INDEX('Damage costs'!$Q$18:$Q$70,MATCH($B164,'Damage costs'!$C$18:$C$70,0))/1000,CU55*INDEX('Damage costs'!$U$18:$U$70,MATCH($B164,'Damage costs'!$C$18:$C$70,0))/1000),"")</f>
        <v/>
      </c>
      <c r="CV164" s="59" t="str">
        <f>IFERROR(IF(OR($C$168=FALSE,LEFT($B164,3)&lt;&gt;"NOX"),CV55*INDEX('Damage costs'!$Q$18:$Q$70,MATCH($B164,'Damage costs'!$C$18:$C$70,0))/1000,CV55*INDEX('Damage costs'!$U$18:$U$70,MATCH($B164,'Damage costs'!$C$18:$C$70,0))/1000),"")</f>
        <v/>
      </c>
      <c r="CW164" s="59" t="str">
        <f>IFERROR(IF(OR($C$168=FALSE,LEFT($B164,3)&lt;&gt;"NOX"),CW55*INDEX('Damage costs'!$Q$18:$Q$70,MATCH($B164,'Damage costs'!$C$18:$C$70,0))/1000,CW55*INDEX('Damage costs'!$U$18:$U$70,MATCH($B164,'Damage costs'!$C$18:$C$70,0))/1000),"")</f>
        <v/>
      </c>
      <c r="CX164" s="59" t="str">
        <f>IFERROR(IF(OR($C$168=FALSE,LEFT($B164,3)&lt;&gt;"NOX"),CX55*INDEX('Damage costs'!$Q$18:$Q$70,MATCH($B164,'Damage costs'!$C$18:$C$70,0))/1000,CX55*INDEX('Damage costs'!$U$18:$U$70,MATCH($B164,'Damage costs'!$C$18:$C$70,0))/1000),"")</f>
        <v/>
      </c>
      <c r="CY164" s="59" t="str">
        <f>IFERROR(IF(OR($C$168=FALSE,LEFT($B164,3)&lt;&gt;"NOX"),CY55*INDEX('Damage costs'!$Q$18:$Q$70,MATCH($B164,'Damage costs'!$C$18:$C$70,0))/1000,CY55*INDEX('Damage costs'!$U$18:$U$70,MATCH($B164,'Damage costs'!$C$18:$C$70,0))/1000),"")</f>
        <v/>
      </c>
      <c r="CZ164" s="391"/>
    </row>
    <row r="165" spans="2:104" x14ac:dyDescent="0.25">
      <c r="B165" s="406">
        <f t="shared" si="60"/>
        <v>0</v>
      </c>
      <c r="C165" s="9" t="s">
        <v>1117</v>
      </c>
      <c r="D165" s="59" t="str">
        <f>IFERROR(IF(OR($C$168=FALSE,LEFT($B165,3)&lt;&gt;"NOX"),D56*INDEX('Damage costs'!$Q$18:$Q$70,MATCH($B165,'Damage costs'!$C$18:$C$70,0))/1000,D56*INDEX('Damage costs'!$U$18:$U$70,MATCH($B165,'Damage costs'!$C$18:$C$70,0))/1000),"")</f>
        <v/>
      </c>
      <c r="E165" s="59" t="str">
        <f>IFERROR(IF(OR($C$168=FALSE,LEFT($B165,3)&lt;&gt;"NOX"),E56*INDEX('Damage costs'!$Q$18:$Q$70,MATCH($B165,'Damage costs'!$C$18:$C$70,0))/1000,E56*INDEX('Damage costs'!$U$18:$U$70,MATCH($B165,'Damage costs'!$C$18:$C$70,0))/1000),"")</f>
        <v/>
      </c>
      <c r="F165" s="59" t="str">
        <f>IFERROR(IF(OR($C$168=FALSE,LEFT($B165,3)&lt;&gt;"NOX"),F56*INDEX('Damage costs'!$Q$18:$Q$70,MATCH($B165,'Damage costs'!$C$18:$C$70,0))/1000,F56*INDEX('Damage costs'!$U$18:$U$70,MATCH($B165,'Damage costs'!$C$18:$C$70,0))/1000),"")</f>
        <v/>
      </c>
      <c r="G165" s="59" t="str">
        <f>IFERROR(IF(OR($C$168=FALSE,LEFT($B165,3)&lt;&gt;"NOX"),G56*INDEX('Damage costs'!$Q$18:$Q$70,MATCH($B165,'Damage costs'!$C$18:$C$70,0))/1000,G56*INDEX('Damage costs'!$U$18:$U$70,MATCH($B165,'Damage costs'!$C$18:$C$70,0))/1000),"")</f>
        <v/>
      </c>
      <c r="H165" s="59" t="str">
        <f>IFERROR(IF(OR($C$168=FALSE,LEFT($B165,3)&lt;&gt;"NOX"),H56*INDEX('Damage costs'!$Q$18:$Q$70,MATCH($B165,'Damage costs'!$C$18:$C$70,0))/1000,H56*INDEX('Damage costs'!$U$18:$U$70,MATCH($B165,'Damage costs'!$C$18:$C$70,0))/1000),"")</f>
        <v/>
      </c>
      <c r="I165" s="59" t="str">
        <f>IFERROR(IF(OR($C$168=FALSE,LEFT($B165,3)&lt;&gt;"NOX"),I56*INDEX('Damage costs'!$Q$18:$Q$70,MATCH($B165,'Damage costs'!$C$18:$C$70,0))/1000,I56*INDEX('Damage costs'!$U$18:$U$70,MATCH($B165,'Damage costs'!$C$18:$C$70,0))/1000),"")</f>
        <v/>
      </c>
      <c r="J165" s="59" t="str">
        <f>IFERROR(IF(OR($C$168=FALSE,LEFT($B165,3)&lt;&gt;"NOX"),J56*INDEX('Damage costs'!$Q$18:$Q$70,MATCH($B165,'Damage costs'!$C$18:$C$70,0))/1000,J56*INDEX('Damage costs'!$U$18:$U$70,MATCH($B165,'Damage costs'!$C$18:$C$70,0))/1000),"")</f>
        <v/>
      </c>
      <c r="K165" s="59" t="str">
        <f>IFERROR(IF(OR($C$168=FALSE,LEFT($B165,3)&lt;&gt;"NOX"),K56*INDEX('Damage costs'!$Q$18:$Q$70,MATCH($B165,'Damage costs'!$C$18:$C$70,0))/1000,K56*INDEX('Damage costs'!$U$18:$U$70,MATCH($B165,'Damage costs'!$C$18:$C$70,0))/1000),"")</f>
        <v/>
      </c>
      <c r="L165" s="59" t="str">
        <f>IFERROR(IF(OR($C$168=FALSE,LEFT($B165,3)&lt;&gt;"NOX"),L56*INDEX('Damage costs'!$Q$18:$Q$70,MATCH($B165,'Damage costs'!$C$18:$C$70,0))/1000,L56*INDEX('Damage costs'!$U$18:$U$70,MATCH($B165,'Damage costs'!$C$18:$C$70,0))/1000),"")</f>
        <v/>
      </c>
      <c r="M165" s="59" t="str">
        <f>IFERROR(IF(OR($C$168=FALSE,LEFT($B165,3)&lt;&gt;"NOX"),M56*INDEX('Damage costs'!$Q$18:$Q$70,MATCH($B165,'Damage costs'!$C$18:$C$70,0))/1000,M56*INDEX('Damage costs'!$U$18:$U$70,MATCH($B165,'Damage costs'!$C$18:$C$70,0))/1000),"")</f>
        <v/>
      </c>
      <c r="N165" s="59" t="str">
        <f>IFERROR(IF(OR($C$168=FALSE,LEFT($B165,3)&lt;&gt;"NOX"),N56*INDEX('Damage costs'!$Q$18:$Q$70,MATCH($B165,'Damage costs'!$C$18:$C$70,0))/1000,N56*INDEX('Damage costs'!$U$18:$U$70,MATCH($B165,'Damage costs'!$C$18:$C$70,0))/1000),"")</f>
        <v/>
      </c>
      <c r="O165" s="59" t="str">
        <f>IFERROR(IF(OR($C$168=FALSE,LEFT($B165,3)&lt;&gt;"NOX"),O56*INDEX('Damage costs'!$Q$18:$Q$70,MATCH($B165,'Damage costs'!$C$18:$C$70,0))/1000,O56*INDEX('Damage costs'!$U$18:$U$70,MATCH($B165,'Damage costs'!$C$18:$C$70,0))/1000),"")</f>
        <v/>
      </c>
      <c r="P165" s="59" t="str">
        <f>IFERROR(IF(OR($C$168=FALSE,LEFT($B165,3)&lt;&gt;"NOX"),P56*INDEX('Damage costs'!$Q$18:$Q$70,MATCH($B165,'Damage costs'!$C$18:$C$70,0))/1000,P56*INDEX('Damage costs'!$U$18:$U$70,MATCH($B165,'Damage costs'!$C$18:$C$70,0))/1000),"")</f>
        <v/>
      </c>
      <c r="Q165" s="59" t="str">
        <f>IFERROR(IF(OR($C$168=FALSE,LEFT($B165,3)&lt;&gt;"NOX"),Q56*INDEX('Damage costs'!$Q$18:$Q$70,MATCH($B165,'Damage costs'!$C$18:$C$70,0))/1000,Q56*INDEX('Damage costs'!$U$18:$U$70,MATCH($B165,'Damage costs'!$C$18:$C$70,0))/1000),"")</f>
        <v/>
      </c>
      <c r="R165" s="59" t="str">
        <f>IFERROR(IF(OR($C$168=FALSE,LEFT($B165,3)&lt;&gt;"NOX"),R56*INDEX('Damage costs'!$Q$18:$Q$70,MATCH($B165,'Damage costs'!$C$18:$C$70,0))/1000,R56*INDEX('Damage costs'!$U$18:$U$70,MATCH($B165,'Damage costs'!$C$18:$C$70,0))/1000),"")</f>
        <v/>
      </c>
      <c r="S165" s="59" t="str">
        <f>IFERROR(IF(OR($C$168=FALSE,LEFT($B165,3)&lt;&gt;"NOX"),S56*INDEX('Damage costs'!$Q$18:$Q$70,MATCH($B165,'Damage costs'!$C$18:$C$70,0))/1000,S56*INDEX('Damage costs'!$U$18:$U$70,MATCH($B165,'Damage costs'!$C$18:$C$70,0))/1000),"")</f>
        <v/>
      </c>
      <c r="T165" s="59" t="str">
        <f>IFERROR(IF(OR($C$168=FALSE,LEFT($B165,3)&lt;&gt;"NOX"),T56*INDEX('Damage costs'!$Q$18:$Q$70,MATCH($B165,'Damage costs'!$C$18:$C$70,0))/1000,T56*INDEX('Damage costs'!$U$18:$U$70,MATCH($B165,'Damage costs'!$C$18:$C$70,0))/1000),"")</f>
        <v/>
      </c>
      <c r="U165" s="59" t="str">
        <f>IFERROR(IF(OR($C$168=FALSE,LEFT($B165,3)&lt;&gt;"NOX"),U56*INDEX('Damage costs'!$Q$18:$Q$70,MATCH($B165,'Damage costs'!$C$18:$C$70,0))/1000,U56*INDEX('Damage costs'!$U$18:$U$70,MATCH($B165,'Damage costs'!$C$18:$C$70,0))/1000),"")</f>
        <v/>
      </c>
      <c r="V165" s="59" t="str">
        <f>IFERROR(IF(OR($C$168=FALSE,LEFT($B165,3)&lt;&gt;"NOX"),V56*INDEX('Damage costs'!$Q$18:$Q$70,MATCH($B165,'Damage costs'!$C$18:$C$70,0))/1000,V56*INDEX('Damage costs'!$U$18:$U$70,MATCH($B165,'Damage costs'!$C$18:$C$70,0))/1000),"")</f>
        <v/>
      </c>
      <c r="W165" s="59" t="str">
        <f>IFERROR(IF(OR($C$168=FALSE,LEFT($B165,3)&lt;&gt;"NOX"),W56*INDEX('Damage costs'!$Q$18:$Q$70,MATCH($B165,'Damage costs'!$C$18:$C$70,0))/1000,W56*INDEX('Damage costs'!$U$18:$U$70,MATCH($B165,'Damage costs'!$C$18:$C$70,0))/1000),"")</f>
        <v/>
      </c>
      <c r="X165" s="59" t="str">
        <f>IFERROR(IF(OR($C$168=FALSE,LEFT($B165,3)&lt;&gt;"NOX"),X56*INDEX('Damage costs'!$Q$18:$Q$70,MATCH($B165,'Damage costs'!$C$18:$C$70,0))/1000,X56*INDEX('Damage costs'!$U$18:$U$70,MATCH($B165,'Damage costs'!$C$18:$C$70,0))/1000),"")</f>
        <v/>
      </c>
      <c r="Y165" s="59" t="str">
        <f>IFERROR(IF(OR($C$168=FALSE,LEFT($B165,3)&lt;&gt;"NOX"),Y56*INDEX('Damage costs'!$Q$18:$Q$70,MATCH($B165,'Damage costs'!$C$18:$C$70,0))/1000,Y56*INDEX('Damage costs'!$U$18:$U$70,MATCH($B165,'Damage costs'!$C$18:$C$70,0))/1000),"")</f>
        <v/>
      </c>
      <c r="Z165" s="59" t="str">
        <f>IFERROR(IF(OR($C$168=FALSE,LEFT($B165,3)&lt;&gt;"NOX"),Z56*INDEX('Damage costs'!$Q$18:$Q$70,MATCH($B165,'Damage costs'!$C$18:$C$70,0))/1000,Z56*INDEX('Damage costs'!$U$18:$U$70,MATCH($B165,'Damage costs'!$C$18:$C$70,0))/1000),"")</f>
        <v/>
      </c>
      <c r="AA165" s="59" t="str">
        <f>IFERROR(IF(OR($C$168=FALSE,LEFT($B165,3)&lt;&gt;"NOX"),AA56*INDEX('Damage costs'!$Q$18:$Q$70,MATCH($B165,'Damage costs'!$C$18:$C$70,0))/1000,AA56*INDEX('Damage costs'!$U$18:$U$70,MATCH($B165,'Damage costs'!$C$18:$C$70,0))/1000),"")</f>
        <v/>
      </c>
      <c r="AB165" s="59" t="str">
        <f>IFERROR(IF(OR($C$168=FALSE,LEFT($B165,3)&lt;&gt;"NOX"),AB56*INDEX('Damage costs'!$Q$18:$Q$70,MATCH($B165,'Damage costs'!$C$18:$C$70,0))/1000,AB56*INDEX('Damage costs'!$U$18:$U$70,MATCH($B165,'Damage costs'!$C$18:$C$70,0))/1000),"")</f>
        <v/>
      </c>
      <c r="AC165" s="59" t="str">
        <f>IFERROR(IF(OR($C$168=FALSE,LEFT($B165,3)&lt;&gt;"NOX"),AC56*INDEX('Damage costs'!$Q$18:$Q$70,MATCH($B165,'Damage costs'!$C$18:$C$70,0))/1000,AC56*INDEX('Damage costs'!$U$18:$U$70,MATCH($B165,'Damage costs'!$C$18:$C$70,0))/1000),"")</f>
        <v/>
      </c>
      <c r="AD165" s="59" t="str">
        <f>IFERROR(IF(OR($C$168=FALSE,LEFT($B165,3)&lt;&gt;"NOX"),AD56*INDEX('Damage costs'!$Q$18:$Q$70,MATCH($B165,'Damage costs'!$C$18:$C$70,0))/1000,AD56*INDEX('Damage costs'!$U$18:$U$70,MATCH($B165,'Damage costs'!$C$18:$C$70,0))/1000),"")</f>
        <v/>
      </c>
      <c r="AE165" s="59" t="str">
        <f>IFERROR(IF(OR($C$168=FALSE,LEFT($B165,3)&lt;&gt;"NOX"),AE56*INDEX('Damage costs'!$Q$18:$Q$70,MATCH($B165,'Damage costs'!$C$18:$C$70,0))/1000,AE56*INDEX('Damage costs'!$U$18:$U$70,MATCH($B165,'Damage costs'!$C$18:$C$70,0))/1000),"")</f>
        <v/>
      </c>
      <c r="AF165" s="59" t="str">
        <f>IFERROR(IF(OR($C$168=FALSE,LEFT($B165,3)&lt;&gt;"NOX"),AF56*INDEX('Damage costs'!$Q$18:$Q$70,MATCH($B165,'Damage costs'!$C$18:$C$70,0))/1000,AF56*INDEX('Damage costs'!$U$18:$U$70,MATCH($B165,'Damage costs'!$C$18:$C$70,0))/1000),"")</f>
        <v/>
      </c>
      <c r="AG165" s="59" t="str">
        <f>IFERROR(IF(OR($C$168=FALSE,LEFT($B165,3)&lt;&gt;"NOX"),AG56*INDEX('Damage costs'!$Q$18:$Q$70,MATCH($B165,'Damage costs'!$C$18:$C$70,0))/1000,AG56*INDEX('Damage costs'!$U$18:$U$70,MATCH($B165,'Damage costs'!$C$18:$C$70,0))/1000),"")</f>
        <v/>
      </c>
      <c r="AH165" s="59" t="str">
        <f>IFERROR(IF(OR($C$168=FALSE,LEFT($B165,3)&lt;&gt;"NOX"),AH56*INDEX('Damage costs'!$Q$18:$Q$70,MATCH($B165,'Damage costs'!$C$18:$C$70,0))/1000,AH56*INDEX('Damage costs'!$U$18:$U$70,MATCH($B165,'Damage costs'!$C$18:$C$70,0))/1000),"")</f>
        <v/>
      </c>
      <c r="AI165" s="59" t="str">
        <f>IFERROR(IF(OR($C$168=FALSE,LEFT($B165,3)&lt;&gt;"NOX"),AI56*INDEX('Damage costs'!$Q$18:$Q$70,MATCH($B165,'Damage costs'!$C$18:$C$70,0))/1000,AI56*INDEX('Damage costs'!$U$18:$U$70,MATCH($B165,'Damage costs'!$C$18:$C$70,0))/1000),"")</f>
        <v/>
      </c>
      <c r="AJ165" s="59" t="str">
        <f>IFERROR(IF(OR($C$168=FALSE,LEFT($B165,3)&lt;&gt;"NOX"),AJ56*INDEX('Damage costs'!$Q$18:$Q$70,MATCH($B165,'Damage costs'!$C$18:$C$70,0))/1000,AJ56*INDEX('Damage costs'!$U$18:$U$70,MATCH($B165,'Damage costs'!$C$18:$C$70,0))/1000),"")</f>
        <v/>
      </c>
      <c r="AK165" s="59" t="str">
        <f>IFERROR(IF(OR($C$168=FALSE,LEFT($B165,3)&lt;&gt;"NOX"),AK56*INDEX('Damage costs'!$Q$18:$Q$70,MATCH($B165,'Damage costs'!$C$18:$C$70,0))/1000,AK56*INDEX('Damage costs'!$U$18:$U$70,MATCH($B165,'Damage costs'!$C$18:$C$70,0))/1000),"")</f>
        <v/>
      </c>
      <c r="AL165" s="59" t="str">
        <f>IFERROR(IF(OR($C$168=FALSE,LEFT($B165,3)&lt;&gt;"NOX"),AL56*INDEX('Damage costs'!$Q$18:$Q$70,MATCH($B165,'Damage costs'!$C$18:$C$70,0))/1000,AL56*INDEX('Damage costs'!$U$18:$U$70,MATCH($B165,'Damage costs'!$C$18:$C$70,0))/1000),"")</f>
        <v/>
      </c>
      <c r="AM165" s="59" t="str">
        <f>IFERROR(IF(OR($C$168=FALSE,LEFT($B165,3)&lt;&gt;"NOX"),AM56*INDEX('Damage costs'!$Q$18:$Q$70,MATCH($B165,'Damage costs'!$C$18:$C$70,0))/1000,AM56*INDEX('Damage costs'!$U$18:$U$70,MATCH($B165,'Damage costs'!$C$18:$C$70,0))/1000),"")</f>
        <v/>
      </c>
      <c r="AN165" s="59" t="str">
        <f>IFERROR(IF(OR($C$168=FALSE,LEFT($B165,3)&lt;&gt;"NOX"),AN56*INDEX('Damage costs'!$Q$18:$Q$70,MATCH($B165,'Damage costs'!$C$18:$C$70,0))/1000,AN56*INDEX('Damage costs'!$U$18:$U$70,MATCH($B165,'Damage costs'!$C$18:$C$70,0))/1000),"")</f>
        <v/>
      </c>
      <c r="AO165" s="59" t="str">
        <f>IFERROR(IF(OR($C$168=FALSE,LEFT($B165,3)&lt;&gt;"NOX"),AO56*INDEX('Damage costs'!$Q$18:$Q$70,MATCH($B165,'Damage costs'!$C$18:$C$70,0))/1000,AO56*INDEX('Damage costs'!$U$18:$U$70,MATCH($B165,'Damage costs'!$C$18:$C$70,0))/1000),"")</f>
        <v/>
      </c>
      <c r="AP165" s="59" t="str">
        <f>IFERROR(IF(OR($C$168=FALSE,LEFT($B165,3)&lt;&gt;"NOX"),AP56*INDEX('Damage costs'!$Q$18:$Q$70,MATCH($B165,'Damage costs'!$C$18:$C$70,0))/1000,AP56*INDEX('Damage costs'!$U$18:$U$70,MATCH($B165,'Damage costs'!$C$18:$C$70,0))/1000),"")</f>
        <v/>
      </c>
      <c r="AQ165" s="59" t="str">
        <f>IFERROR(IF(OR($C$168=FALSE,LEFT($B165,3)&lt;&gt;"NOX"),AQ56*INDEX('Damage costs'!$Q$18:$Q$70,MATCH($B165,'Damage costs'!$C$18:$C$70,0))/1000,AQ56*INDEX('Damage costs'!$U$18:$U$70,MATCH($B165,'Damage costs'!$C$18:$C$70,0))/1000),"")</f>
        <v/>
      </c>
      <c r="AR165" s="59" t="str">
        <f>IFERROR(IF(OR($C$168=FALSE,LEFT($B165,3)&lt;&gt;"NOX"),AR56*INDEX('Damage costs'!$Q$18:$Q$70,MATCH($B165,'Damage costs'!$C$18:$C$70,0))/1000,AR56*INDEX('Damage costs'!$U$18:$U$70,MATCH($B165,'Damage costs'!$C$18:$C$70,0))/1000),"")</f>
        <v/>
      </c>
      <c r="AS165" s="59" t="str">
        <f>IFERROR(IF(OR($C$168=FALSE,LEFT($B165,3)&lt;&gt;"NOX"),AS56*INDEX('Damage costs'!$Q$18:$Q$70,MATCH($B165,'Damage costs'!$C$18:$C$70,0))/1000,AS56*INDEX('Damage costs'!$U$18:$U$70,MATCH($B165,'Damage costs'!$C$18:$C$70,0))/1000),"")</f>
        <v/>
      </c>
      <c r="AT165" s="59" t="str">
        <f>IFERROR(IF(OR($C$168=FALSE,LEFT($B165,3)&lt;&gt;"NOX"),AT56*INDEX('Damage costs'!$Q$18:$Q$70,MATCH($B165,'Damage costs'!$C$18:$C$70,0))/1000,AT56*INDEX('Damage costs'!$U$18:$U$70,MATCH($B165,'Damage costs'!$C$18:$C$70,0))/1000),"")</f>
        <v/>
      </c>
      <c r="AU165" s="59" t="str">
        <f>IFERROR(IF(OR($C$168=FALSE,LEFT($B165,3)&lt;&gt;"NOX"),AU56*INDEX('Damage costs'!$Q$18:$Q$70,MATCH($B165,'Damage costs'!$C$18:$C$70,0))/1000,AU56*INDEX('Damage costs'!$U$18:$U$70,MATCH($B165,'Damage costs'!$C$18:$C$70,0))/1000),"")</f>
        <v/>
      </c>
      <c r="AV165" s="59" t="str">
        <f>IFERROR(IF(OR($C$168=FALSE,LEFT($B165,3)&lt;&gt;"NOX"),AV56*INDEX('Damage costs'!$Q$18:$Q$70,MATCH($B165,'Damage costs'!$C$18:$C$70,0))/1000,AV56*INDEX('Damage costs'!$U$18:$U$70,MATCH($B165,'Damage costs'!$C$18:$C$70,0))/1000),"")</f>
        <v/>
      </c>
      <c r="AW165" s="59" t="str">
        <f>IFERROR(IF(OR($C$168=FALSE,LEFT($B165,3)&lt;&gt;"NOX"),AW56*INDEX('Damage costs'!$Q$18:$Q$70,MATCH($B165,'Damage costs'!$C$18:$C$70,0))/1000,AW56*INDEX('Damage costs'!$U$18:$U$70,MATCH($B165,'Damage costs'!$C$18:$C$70,0))/1000),"")</f>
        <v/>
      </c>
      <c r="AX165" s="59" t="str">
        <f>IFERROR(IF(OR($C$168=FALSE,LEFT($B165,3)&lt;&gt;"NOX"),AX56*INDEX('Damage costs'!$Q$18:$Q$70,MATCH($B165,'Damage costs'!$C$18:$C$70,0))/1000,AX56*INDEX('Damage costs'!$U$18:$U$70,MATCH($B165,'Damage costs'!$C$18:$C$70,0))/1000),"")</f>
        <v/>
      </c>
      <c r="AY165" s="59" t="str">
        <f>IFERROR(IF(OR($C$168=FALSE,LEFT($B165,3)&lt;&gt;"NOX"),AY56*INDEX('Damage costs'!$Q$18:$Q$70,MATCH($B165,'Damage costs'!$C$18:$C$70,0))/1000,AY56*INDEX('Damage costs'!$U$18:$U$70,MATCH($B165,'Damage costs'!$C$18:$C$70,0))/1000),"")</f>
        <v/>
      </c>
      <c r="AZ165" s="59" t="str">
        <f>IFERROR(IF(OR($C$168=FALSE,LEFT($B165,3)&lt;&gt;"NOX"),AZ56*INDEX('Damage costs'!$Q$18:$Q$70,MATCH($B165,'Damage costs'!$C$18:$C$70,0))/1000,AZ56*INDEX('Damage costs'!$U$18:$U$70,MATCH($B165,'Damage costs'!$C$18:$C$70,0))/1000),"")</f>
        <v/>
      </c>
      <c r="BA165" s="59" t="str">
        <f>IFERROR(IF(OR($C$168=FALSE,LEFT($B165,3)&lt;&gt;"NOX"),BA56*INDEX('Damage costs'!$Q$18:$Q$70,MATCH($B165,'Damage costs'!$C$18:$C$70,0))/1000,BA56*INDEX('Damage costs'!$U$18:$U$70,MATCH($B165,'Damage costs'!$C$18:$C$70,0))/1000),"")</f>
        <v/>
      </c>
      <c r="BB165" s="59" t="str">
        <f>IFERROR(IF(OR($C$168=FALSE,LEFT($B165,3)&lt;&gt;"NOX"),BB56*INDEX('Damage costs'!$Q$18:$Q$70,MATCH($B165,'Damage costs'!$C$18:$C$70,0))/1000,BB56*INDEX('Damage costs'!$U$18:$U$70,MATCH($B165,'Damage costs'!$C$18:$C$70,0))/1000),"")</f>
        <v/>
      </c>
      <c r="BC165" s="59" t="str">
        <f>IFERROR(IF(OR($C$168=FALSE,LEFT($B165,3)&lt;&gt;"NOX"),BC56*INDEX('Damage costs'!$Q$18:$Q$70,MATCH($B165,'Damage costs'!$C$18:$C$70,0))/1000,BC56*INDEX('Damage costs'!$U$18:$U$70,MATCH($B165,'Damage costs'!$C$18:$C$70,0))/1000),"")</f>
        <v/>
      </c>
      <c r="BD165" s="59" t="str">
        <f>IFERROR(IF(OR($C$168=FALSE,LEFT($B165,3)&lt;&gt;"NOX"),BD56*INDEX('Damage costs'!$Q$18:$Q$70,MATCH($B165,'Damage costs'!$C$18:$C$70,0))/1000,BD56*INDEX('Damage costs'!$U$18:$U$70,MATCH($B165,'Damage costs'!$C$18:$C$70,0))/1000),"")</f>
        <v/>
      </c>
      <c r="BE165" s="59" t="str">
        <f>IFERROR(IF(OR($C$168=FALSE,LEFT($B165,3)&lt;&gt;"NOX"),BE56*INDEX('Damage costs'!$Q$18:$Q$70,MATCH($B165,'Damage costs'!$C$18:$C$70,0))/1000,BE56*INDEX('Damage costs'!$U$18:$U$70,MATCH($B165,'Damage costs'!$C$18:$C$70,0))/1000),"")</f>
        <v/>
      </c>
      <c r="BF165" s="59" t="str">
        <f>IFERROR(IF(OR($C$168=FALSE,LEFT($B165,3)&lt;&gt;"NOX"),BF56*INDEX('Damage costs'!$Q$18:$Q$70,MATCH($B165,'Damage costs'!$C$18:$C$70,0))/1000,BF56*INDEX('Damage costs'!$U$18:$U$70,MATCH($B165,'Damage costs'!$C$18:$C$70,0))/1000),"")</f>
        <v/>
      </c>
      <c r="BG165" s="59" t="str">
        <f>IFERROR(IF(OR($C$168=FALSE,LEFT($B165,3)&lt;&gt;"NOX"),BG56*INDEX('Damage costs'!$Q$18:$Q$70,MATCH($B165,'Damage costs'!$C$18:$C$70,0))/1000,BG56*INDEX('Damage costs'!$U$18:$U$70,MATCH($B165,'Damage costs'!$C$18:$C$70,0))/1000),"")</f>
        <v/>
      </c>
      <c r="BH165" s="59" t="str">
        <f>IFERROR(IF(OR($C$168=FALSE,LEFT($B165,3)&lt;&gt;"NOX"),BH56*INDEX('Damage costs'!$Q$18:$Q$70,MATCH($B165,'Damage costs'!$C$18:$C$70,0))/1000,BH56*INDEX('Damage costs'!$U$18:$U$70,MATCH($B165,'Damage costs'!$C$18:$C$70,0))/1000),"")</f>
        <v/>
      </c>
      <c r="BI165" s="59" t="str">
        <f>IFERROR(IF(OR($C$168=FALSE,LEFT($B165,3)&lt;&gt;"NOX"),BI56*INDEX('Damage costs'!$Q$18:$Q$70,MATCH($B165,'Damage costs'!$C$18:$C$70,0))/1000,BI56*INDEX('Damage costs'!$U$18:$U$70,MATCH($B165,'Damage costs'!$C$18:$C$70,0))/1000),"")</f>
        <v/>
      </c>
      <c r="BJ165" s="59" t="str">
        <f>IFERROR(IF(OR($C$168=FALSE,LEFT($B165,3)&lt;&gt;"NOX"),BJ56*INDEX('Damage costs'!$Q$18:$Q$70,MATCH($B165,'Damage costs'!$C$18:$C$70,0))/1000,BJ56*INDEX('Damage costs'!$U$18:$U$70,MATCH($B165,'Damage costs'!$C$18:$C$70,0))/1000),"")</f>
        <v/>
      </c>
      <c r="BK165" s="59" t="str">
        <f>IFERROR(IF(OR($C$168=FALSE,LEFT($B165,3)&lt;&gt;"NOX"),BK56*INDEX('Damage costs'!$Q$18:$Q$70,MATCH($B165,'Damage costs'!$C$18:$C$70,0))/1000,BK56*INDEX('Damage costs'!$U$18:$U$70,MATCH($B165,'Damage costs'!$C$18:$C$70,0))/1000),"")</f>
        <v/>
      </c>
      <c r="BL165" s="59" t="str">
        <f>IFERROR(IF(OR($C$168=FALSE,LEFT($B165,3)&lt;&gt;"NOX"),BL56*INDEX('Damage costs'!$Q$18:$Q$70,MATCH($B165,'Damage costs'!$C$18:$C$70,0))/1000,BL56*INDEX('Damage costs'!$U$18:$U$70,MATCH($B165,'Damage costs'!$C$18:$C$70,0))/1000),"")</f>
        <v/>
      </c>
      <c r="BM165" s="59" t="str">
        <f>IFERROR(IF(OR($C$168=FALSE,LEFT($B165,3)&lt;&gt;"NOX"),BM56*INDEX('Damage costs'!$Q$18:$Q$70,MATCH($B165,'Damage costs'!$C$18:$C$70,0))/1000,BM56*INDEX('Damage costs'!$U$18:$U$70,MATCH($B165,'Damage costs'!$C$18:$C$70,0))/1000),"")</f>
        <v/>
      </c>
      <c r="BN165" s="59" t="str">
        <f>IFERROR(IF(OR($C$168=FALSE,LEFT($B165,3)&lt;&gt;"NOX"),BN56*INDEX('Damage costs'!$Q$18:$Q$70,MATCH($B165,'Damage costs'!$C$18:$C$70,0))/1000,BN56*INDEX('Damage costs'!$U$18:$U$70,MATCH($B165,'Damage costs'!$C$18:$C$70,0))/1000),"")</f>
        <v/>
      </c>
      <c r="BO165" s="59" t="str">
        <f>IFERROR(IF(OR($C$168=FALSE,LEFT($B165,3)&lt;&gt;"NOX"),BO56*INDEX('Damage costs'!$Q$18:$Q$70,MATCH($B165,'Damage costs'!$C$18:$C$70,0))/1000,BO56*INDEX('Damage costs'!$U$18:$U$70,MATCH($B165,'Damage costs'!$C$18:$C$70,0))/1000),"")</f>
        <v/>
      </c>
      <c r="BP165" s="59" t="str">
        <f>IFERROR(IF(OR($C$168=FALSE,LEFT($B165,3)&lt;&gt;"NOX"),BP56*INDEX('Damage costs'!$Q$18:$Q$70,MATCH($B165,'Damage costs'!$C$18:$C$70,0))/1000,BP56*INDEX('Damage costs'!$U$18:$U$70,MATCH($B165,'Damage costs'!$C$18:$C$70,0))/1000),"")</f>
        <v/>
      </c>
      <c r="BQ165" s="59" t="str">
        <f>IFERROR(IF(OR($C$168=FALSE,LEFT($B165,3)&lt;&gt;"NOX"),BQ56*INDEX('Damage costs'!$Q$18:$Q$70,MATCH($B165,'Damage costs'!$C$18:$C$70,0))/1000,BQ56*INDEX('Damage costs'!$U$18:$U$70,MATCH($B165,'Damage costs'!$C$18:$C$70,0))/1000),"")</f>
        <v/>
      </c>
      <c r="BR165" s="59" t="str">
        <f>IFERROR(IF(OR($C$168=FALSE,LEFT($B165,3)&lt;&gt;"NOX"),BR56*INDEX('Damage costs'!$Q$18:$Q$70,MATCH($B165,'Damage costs'!$C$18:$C$70,0))/1000,BR56*INDEX('Damage costs'!$U$18:$U$70,MATCH($B165,'Damage costs'!$C$18:$C$70,0))/1000),"")</f>
        <v/>
      </c>
      <c r="BS165" s="59" t="str">
        <f>IFERROR(IF(OR($C$168=FALSE,LEFT($B165,3)&lt;&gt;"NOX"),BS56*INDEX('Damage costs'!$Q$18:$Q$70,MATCH($B165,'Damage costs'!$C$18:$C$70,0))/1000,BS56*INDEX('Damage costs'!$U$18:$U$70,MATCH($B165,'Damage costs'!$C$18:$C$70,0))/1000),"")</f>
        <v/>
      </c>
      <c r="BT165" s="59" t="str">
        <f>IFERROR(IF(OR($C$168=FALSE,LEFT($B165,3)&lt;&gt;"NOX"),BT56*INDEX('Damage costs'!$Q$18:$Q$70,MATCH($B165,'Damage costs'!$C$18:$C$70,0))/1000,BT56*INDEX('Damage costs'!$U$18:$U$70,MATCH($B165,'Damage costs'!$C$18:$C$70,0))/1000),"")</f>
        <v/>
      </c>
      <c r="BU165" s="59" t="str">
        <f>IFERROR(IF(OR($C$168=FALSE,LEFT($B165,3)&lt;&gt;"NOX"),BU56*INDEX('Damage costs'!$Q$18:$Q$70,MATCH($B165,'Damage costs'!$C$18:$C$70,0))/1000,BU56*INDEX('Damage costs'!$U$18:$U$70,MATCH($B165,'Damage costs'!$C$18:$C$70,0))/1000),"")</f>
        <v/>
      </c>
      <c r="BV165" s="59" t="str">
        <f>IFERROR(IF(OR($C$168=FALSE,LEFT($B165,3)&lt;&gt;"NOX"),BV56*INDEX('Damage costs'!$Q$18:$Q$70,MATCH($B165,'Damage costs'!$C$18:$C$70,0))/1000,BV56*INDEX('Damage costs'!$U$18:$U$70,MATCH($B165,'Damage costs'!$C$18:$C$70,0))/1000),"")</f>
        <v/>
      </c>
      <c r="BW165" s="59" t="str">
        <f>IFERROR(IF(OR($C$168=FALSE,LEFT($B165,3)&lt;&gt;"NOX"),BW56*INDEX('Damage costs'!$Q$18:$Q$70,MATCH($B165,'Damage costs'!$C$18:$C$70,0))/1000,BW56*INDEX('Damage costs'!$U$18:$U$70,MATCH($B165,'Damage costs'!$C$18:$C$70,0))/1000),"")</f>
        <v/>
      </c>
      <c r="BX165" s="59" t="str">
        <f>IFERROR(IF(OR($C$168=FALSE,LEFT($B165,3)&lt;&gt;"NOX"),BX56*INDEX('Damage costs'!$Q$18:$Q$70,MATCH($B165,'Damage costs'!$C$18:$C$70,0))/1000,BX56*INDEX('Damage costs'!$U$18:$U$70,MATCH($B165,'Damage costs'!$C$18:$C$70,0))/1000),"")</f>
        <v/>
      </c>
      <c r="BY165" s="59" t="str">
        <f>IFERROR(IF(OR($C$168=FALSE,LEFT($B165,3)&lt;&gt;"NOX"),BY56*INDEX('Damage costs'!$Q$18:$Q$70,MATCH($B165,'Damage costs'!$C$18:$C$70,0))/1000,BY56*INDEX('Damage costs'!$U$18:$U$70,MATCH($B165,'Damage costs'!$C$18:$C$70,0))/1000),"")</f>
        <v/>
      </c>
      <c r="BZ165" s="59" t="str">
        <f>IFERROR(IF(OR($C$168=FALSE,LEFT($B165,3)&lt;&gt;"NOX"),BZ56*INDEX('Damage costs'!$Q$18:$Q$70,MATCH($B165,'Damage costs'!$C$18:$C$70,0))/1000,BZ56*INDEX('Damage costs'!$U$18:$U$70,MATCH($B165,'Damage costs'!$C$18:$C$70,0))/1000),"")</f>
        <v/>
      </c>
      <c r="CA165" s="59" t="str">
        <f>IFERROR(IF(OR($C$168=FALSE,LEFT($B165,3)&lt;&gt;"NOX"),CA56*INDEX('Damage costs'!$Q$18:$Q$70,MATCH($B165,'Damage costs'!$C$18:$C$70,0))/1000,CA56*INDEX('Damage costs'!$U$18:$U$70,MATCH($B165,'Damage costs'!$C$18:$C$70,0))/1000),"")</f>
        <v/>
      </c>
      <c r="CB165" s="59" t="str">
        <f>IFERROR(IF(OR($C$168=FALSE,LEFT($B165,3)&lt;&gt;"NOX"),CB56*INDEX('Damage costs'!$Q$18:$Q$70,MATCH($B165,'Damage costs'!$C$18:$C$70,0))/1000,CB56*INDEX('Damage costs'!$U$18:$U$70,MATCH($B165,'Damage costs'!$C$18:$C$70,0))/1000),"")</f>
        <v/>
      </c>
      <c r="CC165" s="59" t="str">
        <f>IFERROR(IF(OR($C$168=FALSE,LEFT($B165,3)&lt;&gt;"NOX"),CC56*INDEX('Damage costs'!$Q$18:$Q$70,MATCH($B165,'Damage costs'!$C$18:$C$70,0))/1000,CC56*INDEX('Damage costs'!$U$18:$U$70,MATCH($B165,'Damage costs'!$C$18:$C$70,0))/1000),"")</f>
        <v/>
      </c>
      <c r="CD165" s="59" t="str">
        <f>IFERROR(IF(OR($C$168=FALSE,LEFT($B165,3)&lt;&gt;"NOX"),CD56*INDEX('Damage costs'!$Q$18:$Q$70,MATCH($B165,'Damage costs'!$C$18:$C$70,0))/1000,CD56*INDEX('Damage costs'!$U$18:$U$70,MATCH($B165,'Damage costs'!$C$18:$C$70,0))/1000),"")</f>
        <v/>
      </c>
      <c r="CE165" s="59" t="str">
        <f>IFERROR(IF(OR($C$168=FALSE,LEFT($B165,3)&lt;&gt;"NOX"),CE56*INDEX('Damage costs'!$Q$18:$Q$70,MATCH($B165,'Damage costs'!$C$18:$C$70,0))/1000,CE56*INDEX('Damage costs'!$U$18:$U$70,MATCH($B165,'Damage costs'!$C$18:$C$70,0))/1000),"")</f>
        <v/>
      </c>
      <c r="CF165" s="59" t="str">
        <f>IFERROR(IF(OR($C$168=FALSE,LEFT($B165,3)&lt;&gt;"NOX"),CF56*INDEX('Damage costs'!$Q$18:$Q$70,MATCH($B165,'Damage costs'!$C$18:$C$70,0))/1000,CF56*INDEX('Damage costs'!$U$18:$U$70,MATCH($B165,'Damage costs'!$C$18:$C$70,0))/1000),"")</f>
        <v/>
      </c>
      <c r="CG165" s="59" t="str">
        <f>IFERROR(IF(OR($C$168=FALSE,LEFT($B165,3)&lt;&gt;"NOX"),CG56*INDEX('Damage costs'!$Q$18:$Q$70,MATCH($B165,'Damage costs'!$C$18:$C$70,0))/1000,CG56*INDEX('Damage costs'!$U$18:$U$70,MATCH($B165,'Damage costs'!$C$18:$C$70,0))/1000),"")</f>
        <v/>
      </c>
      <c r="CH165" s="59" t="str">
        <f>IFERROR(IF(OR($C$168=FALSE,LEFT($B165,3)&lt;&gt;"NOX"),CH56*INDEX('Damage costs'!$Q$18:$Q$70,MATCH($B165,'Damage costs'!$C$18:$C$70,0))/1000,CH56*INDEX('Damage costs'!$U$18:$U$70,MATCH($B165,'Damage costs'!$C$18:$C$70,0))/1000),"")</f>
        <v/>
      </c>
      <c r="CI165" s="59" t="str">
        <f>IFERROR(IF(OR($C$168=FALSE,LEFT($B165,3)&lt;&gt;"NOX"),CI56*INDEX('Damage costs'!$Q$18:$Q$70,MATCH($B165,'Damage costs'!$C$18:$C$70,0))/1000,CI56*INDEX('Damage costs'!$U$18:$U$70,MATCH($B165,'Damage costs'!$C$18:$C$70,0))/1000),"")</f>
        <v/>
      </c>
      <c r="CJ165" s="59" t="str">
        <f>IFERROR(IF(OR($C$168=FALSE,LEFT($B165,3)&lt;&gt;"NOX"),CJ56*INDEX('Damage costs'!$Q$18:$Q$70,MATCH($B165,'Damage costs'!$C$18:$C$70,0))/1000,CJ56*INDEX('Damage costs'!$U$18:$U$70,MATCH($B165,'Damage costs'!$C$18:$C$70,0))/1000),"")</f>
        <v/>
      </c>
      <c r="CK165" s="59" t="str">
        <f>IFERROR(IF(OR($C$168=FALSE,LEFT($B165,3)&lt;&gt;"NOX"),CK56*INDEX('Damage costs'!$Q$18:$Q$70,MATCH($B165,'Damage costs'!$C$18:$C$70,0))/1000,CK56*INDEX('Damage costs'!$U$18:$U$70,MATCH($B165,'Damage costs'!$C$18:$C$70,0))/1000),"")</f>
        <v/>
      </c>
      <c r="CL165" s="59" t="str">
        <f>IFERROR(IF(OR($C$168=FALSE,LEFT($B165,3)&lt;&gt;"NOX"),CL56*INDEX('Damage costs'!$Q$18:$Q$70,MATCH($B165,'Damage costs'!$C$18:$C$70,0))/1000,CL56*INDEX('Damage costs'!$U$18:$U$70,MATCH($B165,'Damage costs'!$C$18:$C$70,0))/1000),"")</f>
        <v/>
      </c>
      <c r="CM165" s="59" t="str">
        <f>IFERROR(IF(OR($C$168=FALSE,LEFT($B165,3)&lt;&gt;"NOX"),CM56*INDEX('Damage costs'!$Q$18:$Q$70,MATCH($B165,'Damage costs'!$C$18:$C$70,0))/1000,CM56*INDEX('Damage costs'!$U$18:$U$70,MATCH($B165,'Damage costs'!$C$18:$C$70,0))/1000),"")</f>
        <v/>
      </c>
      <c r="CN165" s="59" t="str">
        <f>IFERROR(IF(OR($C$168=FALSE,LEFT($B165,3)&lt;&gt;"NOX"),CN56*INDEX('Damage costs'!$Q$18:$Q$70,MATCH($B165,'Damage costs'!$C$18:$C$70,0))/1000,CN56*INDEX('Damage costs'!$U$18:$U$70,MATCH($B165,'Damage costs'!$C$18:$C$70,0))/1000),"")</f>
        <v/>
      </c>
      <c r="CO165" s="59" t="str">
        <f>IFERROR(IF(OR($C$168=FALSE,LEFT($B165,3)&lt;&gt;"NOX"),CO56*INDEX('Damage costs'!$Q$18:$Q$70,MATCH($B165,'Damage costs'!$C$18:$C$70,0))/1000,CO56*INDEX('Damage costs'!$U$18:$U$70,MATCH($B165,'Damage costs'!$C$18:$C$70,0))/1000),"")</f>
        <v/>
      </c>
      <c r="CP165" s="59" t="str">
        <f>IFERROR(IF(OR($C$168=FALSE,LEFT($B165,3)&lt;&gt;"NOX"),CP56*INDEX('Damage costs'!$Q$18:$Q$70,MATCH($B165,'Damage costs'!$C$18:$C$70,0))/1000,CP56*INDEX('Damage costs'!$U$18:$U$70,MATCH($B165,'Damage costs'!$C$18:$C$70,0))/1000),"")</f>
        <v/>
      </c>
      <c r="CQ165" s="59" t="str">
        <f>IFERROR(IF(OR($C$168=FALSE,LEFT($B165,3)&lt;&gt;"NOX"),CQ56*INDEX('Damage costs'!$Q$18:$Q$70,MATCH($B165,'Damage costs'!$C$18:$C$70,0))/1000,CQ56*INDEX('Damage costs'!$U$18:$U$70,MATCH($B165,'Damage costs'!$C$18:$C$70,0))/1000),"")</f>
        <v/>
      </c>
      <c r="CR165" s="59" t="str">
        <f>IFERROR(IF(OR($C$168=FALSE,LEFT($B165,3)&lt;&gt;"NOX"),CR56*INDEX('Damage costs'!$Q$18:$Q$70,MATCH($B165,'Damage costs'!$C$18:$C$70,0))/1000,CR56*INDEX('Damage costs'!$U$18:$U$70,MATCH($B165,'Damage costs'!$C$18:$C$70,0))/1000),"")</f>
        <v/>
      </c>
      <c r="CS165" s="59" t="str">
        <f>IFERROR(IF(OR($C$168=FALSE,LEFT($B165,3)&lt;&gt;"NOX"),CS56*INDEX('Damage costs'!$Q$18:$Q$70,MATCH($B165,'Damage costs'!$C$18:$C$70,0))/1000,CS56*INDEX('Damage costs'!$U$18:$U$70,MATCH($B165,'Damage costs'!$C$18:$C$70,0))/1000),"")</f>
        <v/>
      </c>
      <c r="CT165" s="59" t="str">
        <f>IFERROR(IF(OR($C$168=FALSE,LEFT($B165,3)&lt;&gt;"NOX"),CT56*INDEX('Damage costs'!$Q$18:$Q$70,MATCH($B165,'Damage costs'!$C$18:$C$70,0))/1000,CT56*INDEX('Damage costs'!$U$18:$U$70,MATCH($B165,'Damage costs'!$C$18:$C$70,0))/1000),"")</f>
        <v/>
      </c>
      <c r="CU165" s="59" t="str">
        <f>IFERROR(IF(OR($C$168=FALSE,LEFT($B165,3)&lt;&gt;"NOX"),CU56*INDEX('Damage costs'!$Q$18:$Q$70,MATCH($B165,'Damage costs'!$C$18:$C$70,0))/1000,CU56*INDEX('Damage costs'!$U$18:$U$70,MATCH($B165,'Damage costs'!$C$18:$C$70,0))/1000),"")</f>
        <v/>
      </c>
      <c r="CV165" s="59" t="str">
        <f>IFERROR(IF(OR($C$168=FALSE,LEFT($B165,3)&lt;&gt;"NOX"),CV56*INDEX('Damage costs'!$Q$18:$Q$70,MATCH($B165,'Damage costs'!$C$18:$C$70,0))/1000,CV56*INDEX('Damage costs'!$U$18:$U$70,MATCH($B165,'Damage costs'!$C$18:$C$70,0))/1000),"")</f>
        <v/>
      </c>
      <c r="CW165" s="59" t="str">
        <f>IFERROR(IF(OR($C$168=FALSE,LEFT($B165,3)&lt;&gt;"NOX"),CW56*INDEX('Damage costs'!$Q$18:$Q$70,MATCH($B165,'Damage costs'!$C$18:$C$70,0))/1000,CW56*INDEX('Damage costs'!$U$18:$U$70,MATCH($B165,'Damage costs'!$C$18:$C$70,0))/1000),"")</f>
        <v/>
      </c>
      <c r="CX165" s="59" t="str">
        <f>IFERROR(IF(OR($C$168=FALSE,LEFT($B165,3)&lt;&gt;"NOX"),CX56*INDEX('Damage costs'!$Q$18:$Q$70,MATCH($B165,'Damage costs'!$C$18:$C$70,0))/1000,CX56*INDEX('Damage costs'!$U$18:$U$70,MATCH($B165,'Damage costs'!$C$18:$C$70,0))/1000),"")</f>
        <v/>
      </c>
      <c r="CY165" s="59" t="str">
        <f>IFERROR(IF(OR($C$168=FALSE,LEFT($B165,3)&lt;&gt;"NOX"),CY56*INDEX('Damage costs'!$Q$18:$Q$70,MATCH($B165,'Damage costs'!$C$18:$C$70,0))/1000,CY56*INDEX('Damage costs'!$U$18:$U$70,MATCH($B165,'Damage costs'!$C$18:$C$70,0))/1000),"")</f>
        <v/>
      </c>
      <c r="CZ165" s="391"/>
    </row>
    <row r="166" spans="2:104" x14ac:dyDescent="0.25">
      <c r="B166" s="406">
        <f t="shared" si="60"/>
        <v>0</v>
      </c>
      <c r="C166" s="9" t="s">
        <v>1117</v>
      </c>
      <c r="D166" s="59" t="str">
        <f>IFERROR(IF(OR($C$168=FALSE,LEFT($B166,3)&lt;&gt;"NOX"),D57*INDEX('Damage costs'!$Q$18:$Q$70,MATCH($B166,'Damage costs'!$C$18:$C$70,0))/1000,D57*INDEX('Damage costs'!$U$18:$U$70,MATCH($B166,'Damage costs'!$C$18:$C$70,0))/1000),"")</f>
        <v/>
      </c>
      <c r="E166" s="59" t="str">
        <f>IFERROR(IF(OR($C$168=FALSE,LEFT($B166,3)&lt;&gt;"NOX"),E57*INDEX('Damage costs'!$Q$18:$Q$70,MATCH($B166,'Damage costs'!$C$18:$C$70,0))/1000,E57*INDEX('Damage costs'!$U$18:$U$70,MATCH($B166,'Damage costs'!$C$18:$C$70,0))/1000),"")</f>
        <v/>
      </c>
      <c r="F166" s="59" t="str">
        <f>IFERROR(IF(OR($C$168=FALSE,LEFT($B166,3)&lt;&gt;"NOX"),F57*INDEX('Damage costs'!$Q$18:$Q$70,MATCH($B166,'Damage costs'!$C$18:$C$70,0))/1000,F57*INDEX('Damage costs'!$U$18:$U$70,MATCH($B166,'Damage costs'!$C$18:$C$70,0))/1000),"")</f>
        <v/>
      </c>
      <c r="G166" s="59" t="str">
        <f>IFERROR(IF(OR($C$168=FALSE,LEFT($B166,3)&lt;&gt;"NOX"),G57*INDEX('Damage costs'!$Q$18:$Q$70,MATCH($B166,'Damage costs'!$C$18:$C$70,0))/1000,G57*INDEX('Damage costs'!$U$18:$U$70,MATCH($B166,'Damage costs'!$C$18:$C$70,0))/1000),"")</f>
        <v/>
      </c>
      <c r="H166" s="59" t="str">
        <f>IFERROR(IF(OR($C$168=FALSE,LEFT($B166,3)&lt;&gt;"NOX"),H57*INDEX('Damage costs'!$Q$18:$Q$70,MATCH($B166,'Damage costs'!$C$18:$C$70,0))/1000,H57*INDEX('Damage costs'!$U$18:$U$70,MATCH($B166,'Damage costs'!$C$18:$C$70,0))/1000),"")</f>
        <v/>
      </c>
      <c r="I166" s="59" t="str">
        <f>IFERROR(IF(OR($C$168=FALSE,LEFT($B166,3)&lt;&gt;"NOX"),I57*INDEX('Damage costs'!$Q$18:$Q$70,MATCH($B166,'Damage costs'!$C$18:$C$70,0))/1000,I57*INDEX('Damage costs'!$U$18:$U$70,MATCH($B166,'Damage costs'!$C$18:$C$70,0))/1000),"")</f>
        <v/>
      </c>
      <c r="J166" s="59" t="str">
        <f>IFERROR(IF(OR($C$168=FALSE,LEFT($B166,3)&lt;&gt;"NOX"),J57*INDEX('Damage costs'!$Q$18:$Q$70,MATCH($B166,'Damage costs'!$C$18:$C$70,0))/1000,J57*INDEX('Damage costs'!$U$18:$U$70,MATCH($B166,'Damage costs'!$C$18:$C$70,0))/1000),"")</f>
        <v/>
      </c>
      <c r="K166" s="59" t="str">
        <f>IFERROR(IF(OR($C$168=FALSE,LEFT($B166,3)&lt;&gt;"NOX"),K57*INDEX('Damage costs'!$Q$18:$Q$70,MATCH($B166,'Damage costs'!$C$18:$C$70,0))/1000,K57*INDEX('Damage costs'!$U$18:$U$70,MATCH($B166,'Damage costs'!$C$18:$C$70,0))/1000),"")</f>
        <v/>
      </c>
      <c r="L166" s="59" t="str">
        <f>IFERROR(IF(OR($C$168=FALSE,LEFT($B166,3)&lt;&gt;"NOX"),L57*INDEX('Damage costs'!$Q$18:$Q$70,MATCH($B166,'Damage costs'!$C$18:$C$70,0))/1000,L57*INDEX('Damage costs'!$U$18:$U$70,MATCH($B166,'Damage costs'!$C$18:$C$70,0))/1000),"")</f>
        <v/>
      </c>
      <c r="M166" s="59" t="str">
        <f>IFERROR(IF(OR($C$168=FALSE,LEFT($B166,3)&lt;&gt;"NOX"),M57*INDEX('Damage costs'!$Q$18:$Q$70,MATCH($B166,'Damage costs'!$C$18:$C$70,0))/1000,M57*INDEX('Damage costs'!$U$18:$U$70,MATCH($B166,'Damage costs'!$C$18:$C$70,0))/1000),"")</f>
        <v/>
      </c>
      <c r="N166" s="59" t="str">
        <f>IFERROR(IF(OR($C$168=FALSE,LEFT($B166,3)&lt;&gt;"NOX"),N57*INDEX('Damage costs'!$Q$18:$Q$70,MATCH($B166,'Damage costs'!$C$18:$C$70,0))/1000,N57*INDEX('Damage costs'!$U$18:$U$70,MATCH($B166,'Damage costs'!$C$18:$C$70,0))/1000),"")</f>
        <v/>
      </c>
      <c r="O166" s="59" t="str">
        <f>IFERROR(IF(OR($C$168=FALSE,LEFT($B166,3)&lt;&gt;"NOX"),O57*INDEX('Damage costs'!$Q$18:$Q$70,MATCH($B166,'Damage costs'!$C$18:$C$70,0))/1000,O57*INDEX('Damage costs'!$U$18:$U$70,MATCH($B166,'Damage costs'!$C$18:$C$70,0))/1000),"")</f>
        <v/>
      </c>
      <c r="P166" s="59" t="str">
        <f>IFERROR(IF(OR($C$168=FALSE,LEFT($B166,3)&lt;&gt;"NOX"),P57*INDEX('Damage costs'!$Q$18:$Q$70,MATCH($B166,'Damage costs'!$C$18:$C$70,0))/1000,P57*INDEX('Damage costs'!$U$18:$U$70,MATCH($B166,'Damage costs'!$C$18:$C$70,0))/1000),"")</f>
        <v/>
      </c>
      <c r="Q166" s="59" t="str">
        <f>IFERROR(IF(OR($C$168=FALSE,LEFT($B166,3)&lt;&gt;"NOX"),Q57*INDEX('Damage costs'!$Q$18:$Q$70,MATCH($B166,'Damage costs'!$C$18:$C$70,0))/1000,Q57*INDEX('Damage costs'!$U$18:$U$70,MATCH($B166,'Damage costs'!$C$18:$C$70,0))/1000),"")</f>
        <v/>
      </c>
      <c r="R166" s="59" t="str">
        <f>IFERROR(IF(OR($C$168=FALSE,LEFT($B166,3)&lt;&gt;"NOX"),R57*INDEX('Damage costs'!$Q$18:$Q$70,MATCH($B166,'Damage costs'!$C$18:$C$70,0))/1000,R57*INDEX('Damage costs'!$U$18:$U$70,MATCH($B166,'Damage costs'!$C$18:$C$70,0))/1000),"")</f>
        <v/>
      </c>
      <c r="S166" s="59" t="str">
        <f>IFERROR(IF(OR($C$168=FALSE,LEFT($B166,3)&lt;&gt;"NOX"),S57*INDEX('Damage costs'!$Q$18:$Q$70,MATCH($B166,'Damage costs'!$C$18:$C$70,0))/1000,S57*INDEX('Damage costs'!$U$18:$U$70,MATCH($B166,'Damage costs'!$C$18:$C$70,0))/1000),"")</f>
        <v/>
      </c>
      <c r="T166" s="59" t="str">
        <f>IFERROR(IF(OR($C$168=FALSE,LEFT($B166,3)&lt;&gt;"NOX"),T57*INDEX('Damage costs'!$Q$18:$Q$70,MATCH($B166,'Damage costs'!$C$18:$C$70,0))/1000,T57*INDEX('Damage costs'!$U$18:$U$70,MATCH($B166,'Damage costs'!$C$18:$C$70,0))/1000),"")</f>
        <v/>
      </c>
      <c r="U166" s="59" t="str">
        <f>IFERROR(IF(OR($C$168=FALSE,LEFT($B166,3)&lt;&gt;"NOX"),U57*INDEX('Damage costs'!$Q$18:$Q$70,MATCH($B166,'Damage costs'!$C$18:$C$70,0))/1000,U57*INDEX('Damage costs'!$U$18:$U$70,MATCH($B166,'Damage costs'!$C$18:$C$70,0))/1000),"")</f>
        <v/>
      </c>
      <c r="V166" s="59" t="str">
        <f>IFERROR(IF(OR($C$168=FALSE,LEFT($B166,3)&lt;&gt;"NOX"),V57*INDEX('Damage costs'!$Q$18:$Q$70,MATCH($B166,'Damage costs'!$C$18:$C$70,0))/1000,V57*INDEX('Damage costs'!$U$18:$U$70,MATCH($B166,'Damage costs'!$C$18:$C$70,0))/1000),"")</f>
        <v/>
      </c>
      <c r="W166" s="59" t="str">
        <f>IFERROR(IF(OR($C$168=FALSE,LEFT($B166,3)&lt;&gt;"NOX"),W57*INDEX('Damage costs'!$Q$18:$Q$70,MATCH($B166,'Damage costs'!$C$18:$C$70,0))/1000,W57*INDEX('Damage costs'!$U$18:$U$70,MATCH($B166,'Damage costs'!$C$18:$C$70,0))/1000),"")</f>
        <v/>
      </c>
      <c r="X166" s="59" t="str">
        <f>IFERROR(IF(OR($C$168=FALSE,LEFT($B166,3)&lt;&gt;"NOX"),X57*INDEX('Damage costs'!$Q$18:$Q$70,MATCH($B166,'Damage costs'!$C$18:$C$70,0))/1000,X57*INDEX('Damage costs'!$U$18:$U$70,MATCH($B166,'Damage costs'!$C$18:$C$70,0))/1000),"")</f>
        <v/>
      </c>
      <c r="Y166" s="59" t="str">
        <f>IFERROR(IF(OR($C$168=FALSE,LEFT($B166,3)&lt;&gt;"NOX"),Y57*INDEX('Damage costs'!$Q$18:$Q$70,MATCH($B166,'Damage costs'!$C$18:$C$70,0))/1000,Y57*INDEX('Damage costs'!$U$18:$U$70,MATCH($B166,'Damage costs'!$C$18:$C$70,0))/1000),"")</f>
        <v/>
      </c>
      <c r="Z166" s="59" t="str">
        <f>IFERROR(IF(OR($C$168=FALSE,LEFT($B166,3)&lt;&gt;"NOX"),Z57*INDEX('Damage costs'!$Q$18:$Q$70,MATCH($B166,'Damage costs'!$C$18:$C$70,0))/1000,Z57*INDEX('Damage costs'!$U$18:$U$70,MATCH($B166,'Damage costs'!$C$18:$C$70,0))/1000),"")</f>
        <v/>
      </c>
      <c r="AA166" s="59" t="str">
        <f>IFERROR(IF(OR($C$168=FALSE,LEFT($B166,3)&lt;&gt;"NOX"),AA57*INDEX('Damage costs'!$Q$18:$Q$70,MATCH($B166,'Damage costs'!$C$18:$C$70,0))/1000,AA57*INDEX('Damage costs'!$U$18:$U$70,MATCH($B166,'Damage costs'!$C$18:$C$70,0))/1000),"")</f>
        <v/>
      </c>
      <c r="AB166" s="59" t="str">
        <f>IFERROR(IF(OR($C$168=FALSE,LEFT($B166,3)&lt;&gt;"NOX"),AB57*INDEX('Damage costs'!$Q$18:$Q$70,MATCH($B166,'Damage costs'!$C$18:$C$70,0))/1000,AB57*INDEX('Damage costs'!$U$18:$U$70,MATCH($B166,'Damage costs'!$C$18:$C$70,0))/1000),"")</f>
        <v/>
      </c>
      <c r="AC166" s="59" t="str">
        <f>IFERROR(IF(OR($C$168=FALSE,LEFT($B166,3)&lt;&gt;"NOX"),AC57*INDEX('Damage costs'!$Q$18:$Q$70,MATCH($B166,'Damage costs'!$C$18:$C$70,0))/1000,AC57*INDEX('Damage costs'!$U$18:$U$70,MATCH($B166,'Damage costs'!$C$18:$C$70,0))/1000),"")</f>
        <v/>
      </c>
      <c r="AD166" s="59" t="str">
        <f>IFERROR(IF(OR($C$168=FALSE,LEFT($B166,3)&lt;&gt;"NOX"),AD57*INDEX('Damage costs'!$Q$18:$Q$70,MATCH($B166,'Damage costs'!$C$18:$C$70,0))/1000,AD57*INDEX('Damage costs'!$U$18:$U$70,MATCH($B166,'Damage costs'!$C$18:$C$70,0))/1000),"")</f>
        <v/>
      </c>
      <c r="AE166" s="59" t="str">
        <f>IFERROR(IF(OR($C$168=FALSE,LEFT($B166,3)&lt;&gt;"NOX"),AE57*INDEX('Damage costs'!$Q$18:$Q$70,MATCH($B166,'Damage costs'!$C$18:$C$70,0))/1000,AE57*INDEX('Damage costs'!$U$18:$U$70,MATCH($B166,'Damage costs'!$C$18:$C$70,0))/1000),"")</f>
        <v/>
      </c>
      <c r="AF166" s="59" t="str">
        <f>IFERROR(IF(OR($C$168=FALSE,LEFT($B166,3)&lt;&gt;"NOX"),AF57*INDEX('Damage costs'!$Q$18:$Q$70,MATCH($B166,'Damage costs'!$C$18:$C$70,0))/1000,AF57*INDEX('Damage costs'!$U$18:$U$70,MATCH($B166,'Damage costs'!$C$18:$C$70,0))/1000),"")</f>
        <v/>
      </c>
      <c r="AG166" s="59" t="str">
        <f>IFERROR(IF(OR($C$168=FALSE,LEFT($B166,3)&lt;&gt;"NOX"),AG57*INDEX('Damage costs'!$Q$18:$Q$70,MATCH($B166,'Damage costs'!$C$18:$C$70,0))/1000,AG57*INDEX('Damage costs'!$U$18:$U$70,MATCH($B166,'Damage costs'!$C$18:$C$70,0))/1000),"")</f>
        <v/>
      </c>
      <c r="AH166" s="59" t="str">
        <f>IFERROR(IF(OR($C$168=FALSE,LEFT($B166,3)&lt;&gt;"NOX"),AH57*INDEX('Damage costs'!$Q$18:$Q$70,MATCH($B166,'Damage costs'!$C$18:$C$70,0))/1000,AH57*INDEX('Damage costs'!$U$18:$U$70,MATCH($B166,'Damage costs'!$C$18:$C$70,0))/1000),"")</f>
        <v/>
      </c>
      <c r="AI166" s="59" t="str">
        <f>IFERROR(IF(OR($C$168=FALSE,LEFT($B166,3)&lt;&gt;"NOX"),AI57*INDEX('Damage costs'!$Q$18:$Q$70,MATCH($B166,'Damage costs'!$C$18:$C$70,0))/1000,AI57*INDEX('Damage costs'!$U$18:$U$70,MATCH($B166,'Damage costs'!$C$18:$C$70,0))/1000),"")</f>
        <v/>
      </c>
      <c r="AJ166" s="59" t="str">
        <f>IFERROR(IF(OR($C$168=FALSE,LEFT($B166,3)&lt;&gt;"NOX"),AJ57*INDEX('Damage costs'!$Q$18:$Q$70,MATCH($B166,'Damage costs'!$C$18:$C$70,0))/1000,AJ57*INDEX('Damage costs'!$U$18:$U$70,MATCH($B166,'Damage costs'!$C$18:$C$70,0))/1000),"")</f>
        <v/>
      </c>
      <c r="AK166" s="59" t="str">
        <f>IFERROR(IF(OR($C$168=FALSE,LEFT($B166,3)&lt;&gt;"NOX"),AK57*INDEX('Damage costs'!$Q$18:$Q$70,MATCH($B166,'Damage costs'!$C$18:$C$70,0))/1000,AK57*INDEX('Damage costs'!$U$18:$U$70,MATCH($B166,'Damage costs'!$C$18:$C$70,0))/1000),"")</f>
        <v/>
      </c>
      <c r="AL166" s="59" t="str">
        <f>IFERROR(IF(OR($C$168=FALSE,LEFT($B166,3)&lt;&gt;"NOX"),AL57*INDEX('Damage costs'!$Q$18:$Q$70,MATCH($B166,'Damage costs'!$C$18:$C$70,0))/1000,AL57*INDEX('Damage costs'!$U$18:$U$70,MATCH($B166,'Damage costs'!$C$18:$C$70,0))/1000),"")</f>
        <v/>
      </c>
      <c r="AM166" s="59" t="str">
        <f>IFERROR(IF(OR($C$168=FALSE,LEFT($B166,3)&lt;&gt;"NOX"),AM57*INDEX('Damage costs'!$Q$18:$Q$70,MATCH($B166,'Damage costs'!$C$18:$C$70,0))/1000,AM57*INDEX('Damage costs'!$U$18:$U$70,MATCH($B166,'Damage costs'!$C$18:$C$70,0))/1000),"")</f>
        <v/>
      </c>
      <c r="AN166" s="59" t="str">
        <f>IFERROR(IF(OR($C$168=FALSE,LEFT($B166,3)&lt;&gt;"NOX"),AN57*INDEX('Damage costs'!$Q$18:$Q$70,MATCH($B166,'Damage costs'!$C$18:$C$70,0))/1000,AN57*INDEX('Damage costs'!$U$18:$U$70,MATCH($B166,'Damage costs'!$C$18:$C$70,0))/1000),"")</f>
        <v/>
      </c>
      <c r="AO166" s="59" t="str">
        <f>IFERROR(IF(OR($C$168=FALSE,LEFT($B166,3)&lt;&gt;"NOX"),AO57*INDEX('Damage costs'!$Q$18:$Q$70,MATCH($B166,'Damage costs'!$C$18:$C$70,0))/1000,AO57*INDEX('Damage costs'!$U$18:$U$70,MATCH($B166,'Damage costs'!$C$18:$C$70,0))/1000),"")</f>
        <v/>
      </c>
      <c r="AP166" s="59" t="str">
        <f>IFERROR(IF(OR($C$168=FALSE,LEFT($B166,3)&lt;&gt;"NOX"),AP57*INDEX('Damage costs'!$Q$18:$Q$70,MATCH($B166,'Damage costs'!$C$18:$C$70,0))/1000,AP57*INDEX('Damage costs'!$U$18:$U$70,MATCH($B166,'Damage costs'!$C$18:$C$70,0))/1000),"")</f>
        <v/>
      </c>
      <c r="AQ166" s="59" t="str">
        <f>IFERROR(IF(OR($C$168=FALSE,LEFT($B166,3)&lt;&gt;"NOX"),AQ57*INDEX('Damage costs'!$Q$18:$Q$70,MATCH($B166,'Damage costs'!$C$18:$C$70,0))/1000,AQ57*INDEX('Damage costs'!$U$18:$U$70,MATCH($B166,'Damage costs'!$C$18:$C$70,0))/1000),"")</f>
        <v/>
      </c>
      <c r="AR166" s="59" t="str">
        <f>IFERROR(IF(OR($C$168=FALSE,LEFT($B166,3)&lt;&gt;"NOX"),AR57*INDEX('Damage costs'!$Q$18:$Q$70,MATCH($B166,'Damage costs'!$C$18:$C$70,0))/1000,AR57*INDEX('Damage costs'!$U$18:$U$70,MATCH($B166,'Damage costs'!$C$18:$C$70,0))/1000),"")</f>
        <v/>
      </c>
      <c r="AS166" s="59" t="str">
        <f>IFERROR(IF(OR($C$168=FALSE,LEFT($B166,3)&lt;&gt;"NOX"),AS57*INDEX('Damage costs'!$Q$18:$Q$70,MATCH($B166,'Damage costs'!$C$18:$C$70,0))/1000,AS57*INDEX('Damage costs'!$U$18:$U$70,MATCH($B166,'Damage costs'!$C$18:$C$70,0))/1000),"")</f>
        <v/>
      </c>
      <c r="AT166" s="59" t="str">
        <f>IFERROR(IF(OR($C$168=FALSE,LEFT($B166,3)&lt;&gt;"NOX"),AT57*INDEX('Damage costs'!$Q$18:$Q$70,MATCH($B166,'Damage costs'!$C$18:$C$70,0))/1000,AT57*INDEX('Damage costs'!$U$18:$U$70,MATCH($B166,'Damage costs'!$C$18:$C$70,0))/1000),"")</f>
        <v/>
      </c>
      <c r="AU166" s="59" t="str">
        <f>IFERROR(IF(OR($C$168=FALSE,LEFT($B166,3)&lt;&gt;"NOX"),AU57*INDEX('Damage costs'!$Q$18:$Q$70,MATCH($B166,'Damage costs'!$C$18:$C$70,0))/1000,AU57*INDEX('Damage costs'!$U$18:$U$70,MATCH($B166,'Damage costs'!$C$18:$C$70,0))/1000),"")</f>
        <v/>
      </c>
      <c r="AV166" s="59" t="str">
        <f>IFERROR(IF(OR($C$168=FALSE,LEFT($B166,3)&lt;&gt;"NOX"),AV57*INDEX('Damage costs'!$Q$18:$Q$70,MATCH($B166,'Damage costs'!$C$18:$C$70,0))/1000,AV57*INDEX('Damage costs'!$U$18:$U$70,MATCH($B166,'Damage costs'!$C$18:$C$70,0))/1000),"")</f>
        <v/>
      </c>
      <c r="AW166" s="59" t="str">
        <f>IFERROR(IF(OR($C$168=FALSE,LEFT($B166,3)&lt;&gt;"NOX"),AW57*INDEX('Damage costs'!$Q$18:$Q$70,MATCH($B166,'Damage costs'!$C$18:$C$70,0))/1000,AW57*INDEX('Damage costs'!$U$18:$U$70,MATCH($B166,'Damage costs'!$C$18:$C$70,0))/1000),"")</f>
        <v/>
      </c>
      <c r="AX166" s="59" t="str">
        <f>IFERROR(IF(OR($C$168=FALSE,LEFT($B166,3)&lt;&gt;"NOX"),AX57*INDEX('Damage costs'!$Q$18:$Q$70,MATCH($B166,'Damage costs'!$C$18:$C$70,0))/1000,AX57*INDEX('Damage costs'!$U$18:$U$70,MATCH($B166,'Damage costs'!$C$18:$C$70,0))/1000),"")</f>
        <v/>
      </c>
      <c r="AY166" s="59" t="str">
        <f>IFERROR(IF(OR($C$168=FALSE,LEFT($B166,3)&lt;&gt;"NOX"),AY57*INDEX('Damage costs'!$Q$18:$Q$70,MATCH($B166,'Damage costs'!$C$18:$C$70,0))/1000,AY57*INDEX('Damage costs'!$U$18:$U$70,MATCH($B166,'Damage costs'!$C$18:$C$70,0))/1000),"")</f>
        <v/>
      </c>
      <c r="AZ166" s="59" t="str">
        <f>IFERROR(IF(OR($C$168=FALSE,LEFT($B166,3)&lt;&gt;"NOX"),AZ57*INDEX('Damage costs'!$Q$18:$Q$70,MATCH($B166,'Damage costs'!$C$18:$C$70,0))/1000,AZ57*INDEX('Damage costs'!$U$18:$U$70,MATCH($B166,'Damage costs'!$C$18:$C$70,0))/1000),"")</f>
        <v/>
      </c>
      <c r="BA166" s="59" t="str">
        <f>IFERROR(IF(OR($C$168=FALSE,LEFT($B166,3)&lt;&gt;"NOX"),BA57*INDEX('Damage costs'!$Q$18:$Q$70,MATCH($B166,'Damage costs'!$C$18:$C$70,0))/1000,BA57*INDEX('Damage costs'!$U$18:$U$70,MATCH($B166,'Damage costs'!$C$18:$C$70,0))/1000),"")</f>
        <v/>
      </c>
      <c r="BB166" s="59" t="str">
        <f>IFERROR(IF(OR($C$168=FALSE,LEFT($B166,3)&lt;&gt;"NOX"),BB57*INDEX('Damage costs'!$Q$18:$Q$70,MATCH($B166,'Damage costs'!$C$18:$C$70,0))/1000,BB57*INDEX('Damage costs'!$U$18:$U$70,MATCH($B166,'Damage costs'!$C$18:$C$70,0))/1000),"")</f>
        <v/>
      </c>
      <c r="BC166" s="59" t="str">
        <f>IFERROR(IF(OR($C$168=FALSE,LEFT($B166,3)&lt;&gt;"NOX"),BC57*INDEX('Damage costs'!$Q$18:$Q$70,MATCH($B166,'Damage costs'!$C$18:$C$70,0))/1000,BC57*INDEX('Damage costs'!$U$18:$U$70,MATCH($B166,'Damage costs'!$C$18:$C$70,0))/1000),"")</f>
        <v/>
      </c>
      <c r="BD166" s="59" t="str">
        <f>IFERROR(IF(OR($C$168=FALSE,LEFT($B166,3)&lt;&gt;"NOX"),BD57*INDEX('Damage costs'!$Q$18:$Q$70,MATCH($B166,'Damage costs'!$C$18:$C$70,0))/1000,BD57*INDEX('Damage costs'!$U$18:$U$70,MATCH($B166,'Damage costs'!$C$18:$C$70,0))/1000),"")</f>
        <v/>
      </c>
      <c r="BE166" s="59" t="str">
        <f>IFERROR(IF(OR($C$168=FALSE,LEFT($B166,3)&lt;&gt;"NOX"),BE57*INDEX('Damage costs'!$Q$18:$Q$70,MATCH($B166,'Damage costs'!$C$18:$C$70,0))/1000,BE57*INDEX('Damage costs'!$U$18:$U$70,MATCH($B166,'Damage costs'!$C$18:$C$70,0))/1000),"")</f>
        <v/>
      </c>
      <c r="BF166" s="59" t="str">
        <f>IFERROR(IF(OR($C$168=FALSE,LEFT($B166,3)&lt;&gt;"NOX"),BF57*INDEX('Damage costs'!$Q$18:$Q$70,MATCH($B166,'Damage costs'!$C$18:$C$70,0))/1000,BF57*INDEX('Damage costs'!$U$18:$U$70,MATCH($B166,'Damage costs'!$C$18:$C$70,0))/1000),"")</f>
        <v/>
      </c>
      <c r="BG166" s="59" t="str">
        <f>IFERROR(IF(OR($C$168=FALSE,LEFT($B166,3)&lt;&gt;"NOX"),BG57*INDEX('Damage costs'!$Q$18:$Q$70,MATCH($B166,'Damage costs'!$C$18:$C$70,0))/1000,BG57*INDEX('Damage costs'!$U$18:$U$70,MATCH($B166,'Damage costs'!$C$18:$C$70,0))/1000),"")</f>
        <v/>
      </c>
      <c r="BH166" s="59" t="str">
        <f>IFERROR(IF(OR($C$168=FALSE,LEFT($B166,3)&lt;&gt;"NOX"),BH57*INDEX('Damage costs'!$Q$18:$Q$70,MATCH($B166,'Damage costs'!$C$18:$C$70,0))/1000,BH57*INDEX('Damage costs'!$U$18:$U$70,MATCH($B166,'Damage costs'!$C$18:$C$70,0))/1000),"")</f>
        <v/>
      </c>
      <c r="BI166" s="59" t="str">
        <f>IFERROR(IF(OR($C$168=FALSE,LEFT($B166,3)&lt;&gt;"NOX"),BI57*INDEX('Damage costs'!$Q$18:$Q$70,MATCH($B166,'Damage costs'!$C$18:$C$70,0))/1000,BI57*INDEX('Damage costs'!$U$18:$U$70,MATCH($B166,'Damage costs'!$C$18:$C$70,0))/1000),"")</f>
        <v/>
      </c>
      <c r="BJ166" s="59" t="str">
        <f>IFERROR(IF(OR($C$168=FALSE,LEFT($B166,3)&lt;&gt;"NOX"),BJ57*INDEX('Damage costs'!$Q$18:$Q$70,MATCH($B166,'Damage costs'!$C$18:$C$70,0))/1000,BJ57*INDEX('Damage costs'!$U$18:$U$70,MATCH($B166,'Damage costs'!$C$18:$C$70,0))/1000),"")</f>
        <v/>
      </c>
      <c r="BK166" s="59" t="str">
        <f>IFERROR(IF(OR($C$168=FALSE,LEFT($B166,3)&lt;&gt;"NOX"),BK57*INDEX('Damage costs'!$Q$18:$Q$70,MATCH($B166,'Damage costs'!$C$18:$C$70,0))/1000,BK57*INDEX('Damage costs'!$U$18:$U$70,MATCH($B166,'Damage costs'!$C$18:$C$70,0))/1000),"")</f>
        <v/>
      </c>
      <c r="BL166" s="59" t="str">
        <f>IFERROR(IF(OR($C$168=FALSE,LEFT($B166,3)&lt;&gt;"NOX"),BL57*INDEX('Damage costs'!$Q$18:$Q$70,MATCH($B166,'Damage costs'!$C$18:$C$70,0))/1000,BL57*INDEX('Damage costs'!$U$18:$U$70,MATCH($B166,'Damage costs'!$C$18:$C$70,0))/1000),"")</f>
        <v/>
      </c>
      <c r="BM166" s="59" t="str">
        <f>IFERROR(IF(OR($C$168=FALSE,LEFT($B166,3)&lt;&gt;"NOX"),BM57*INDEX('Damage costs'!$Q$18:$Q$70,MATCH($B166,'Damage costs'!$C$18:$C$70,0))/1000,BM57*INDEX('Damage costs'!$U$18:$U$70,MATCH($B166,'Damage costs'!$C$18:$C$70,0))/1000),"")</f>
        <v/>
      </c>
      <c r="BN166" s="59" t="str">
        <f>IFERROR(IF(OR($C$168=FALSE,LEFT($B166,3)&lt;&gt;"NOX"),BN57*INDEX('Damage costs'!$Q$18:$Q$70,MATCH($B166,'Damage costs'!$C$18:$C$70,0))/1000,BN57*INDEX('Damage costs'!$U$18:$U$70,MATCH($B166,'Damage costs'!$C$18:$C$70,0))/1000),"")</f>
        <v/>
      </c>
      <c r="BO166" s="59" t="str">
        <f>IFERROR(IF(OR($C$168=FALSE,LEFT($B166,3)&lt;&gt;"NOX"),BO57*INDEX('Damage costs'!$Q$18:$Q$70,MATCH($B166,'Damage costs'!$C$18:$C$70,0))/1000,BO57*INDEX('Damage costs'!$U$18:$U$70,MATCH($B166,'Damage costs'!$C$18:$C$70,0))/1000),"")</f>
        <v/>
      </c>
      <c r="BP166" s="59" t="str">
        <f>IFERROR(IF(OR($C$168=FALSE,LEFT($B166,3)&lt;&gt;"NOX"),BP57*INDEX('Damage costs'!$Q$18:$Q$70,MATCH($B166,'Damage costs'!$C$18:$C$70,0))/1000,BP57*INDEX('Damage costs'!$U$18:$U$70,MATCH($B166,'Damage costs'!$C$18:$C$70,0))/1000),"")</f>
        <v/>
      </c>
      <c r="BQ166" s="59" t="str">
        <f>IFERROR(IF(OR($C$168=FALSE,LEFT($B166,3)&lt;&gt;"NOX"),BQ57*INDEX('Damage costs'!$Q$18:$Q$70,MATCH($B166,'Damage costs'!$C$18:$C$70,0))/1000,BQ57*INDEX('Damage costs'!$U$18:$U$70,MATCH($B166,'Damage costs'!$C$18:$C$70,0))/1000),"")</f>
        <v/>
      </c>
      <c r="BR166" s="59" t="str">
        <f>IFERROR(IF(OR($C$168=FALSE,LEFT($B166,3)&lt;&gt;"NOX"),BR57*INDEX('Damage costs'!$Q$18:$Q$70,MATCH($B166,'Damage costs'!$C$18:$C$70,0))/1000,BR57*INDEX('Damage costs'!$U$18:$U$70,MATCH($B166,'Damage costs'!$C$18:$C$70,0))/1000),"")</f>
        <v/>
      </c>
      <c r="BS166" s="59" t="str">
        <f>IFERROR(IF(OR($C$168=FALSE,LEFT($B166,3)&lt;&gt;"NOX"),BS57*INDEX('Damage costs'!$Q$18:$Q$70,MATCH($B166,'Damage costs'!$C$18:$C$70,0))/1000,BS57*INDEX('Damage costs'!$U$18:$U$70,MATCH($B166,'Damage costs'!$C$18:$C$70,0))/1000),"")</f>
        <v/>
      </c>
      <c r="BT166" s="59" t="str">
        <f>IFERROR(IF(OR($C$168=FALSE,LEFT($B166,3)&lt;&gt;"NOX"),BT57*INDEX('Damage costs'!$Q$18:$Q$70,MATCH($B166,'Damage costs'!$C$18:$C$70,0))/1000,BT57*INDEX('Damage costs'!$U$18:$U$70,MATCH($B166,'Damage costs'!$C$18:$C$70,0))/1000),"")</f>
        <v/>
      </c>
      <c r="BU166" s="59" t="str">
        <f>IFERROR(IF(OR($C$168=FALSE,LEFT($B166,3)&lt;&gt;"NOX"),BU57*INDEX('Damage costs'!$Q$18:$Q$70,MATCH($B166,'Damage costs'!$C$18:$C$70,0))/1000,BU57*INDEX('Damage costs'!$U$18:$U$70,MATCH($B166,'Damage costs'!$C$18:$C$70,0))/1000),"")</f>
        <v/>
      </c>
      <c r="BV166" s="59" t="str">
        <f>IFERROR(IF(OR($C$168=FALSE,LEFT($B166,3)&lt;&gt;"NOX"),BV57*INDEX('Damage costs'!$Q$18:$Q$70,MATCH($B166,'Damage costs'!$C$18:$C$70,0))/1000,BV57*INDEX('Damage costs'!$U$18:$U$70,MATCH($B166,'Damage costs'!$C$18:$C$70,0))/1000),"")</f>
        <v/>
      </c>
      <c r="BW166" s="59" t="str">
        <f>IFERROR(IF(OR($C$168=FALSE,LEFT($B166,3)&lt;&gt;"NOX"),BW57*INDEX('Damage costs'!$Q$18:$Q$70,MATCH($B166,'Damage costs'!$C$18:$C$70,0))/1000,BW57*INDEX('Damage costs'!$U$18:$U$70,MATCH($B166,'Damage costs'!$C$18:$C$70,0))/1000),"")</f>
        <v/>
      </c>
      <c r="BX166" s="59" t="str">
        <f>IFERROR(IF(OR($C$168=FALSE,LEFT($B166,3)&lt;&gt;"NOX"),BX57*INDEX('Damage costs'!$Q$18:$Q$70,MATCH($B166,'Damage costs'!$C$18:$C$70,0))/1000,BX57*INDEX('Damage costs'!$U$18:$U$70,MATCH($B166,'Damage costs'!$C$18:$C$70,0))/1000),"")</f>
        <v/>
      </c>
      <c r="BY166" s="59" t="str">
        <f>IFERROR(IF(OR($C$168=FALSE,LEFT($B166,3)&lt;&gt;"NOX"),BY57*INDEX('Damage costs'!$Q$18:$Q$70,MATCH($B166,'Damage costs'!$C$18:$C$70,0))/1000,BY57*INDEX('Damage costs'!$U$18:$U$70,MATCH($B166,'Damage costs'!$C$18:$C$70,0))/1000),"")</f>
        <v/>
      </c>
      <c r="BZ166" s="59" t="str">
        <f>IFERROR(IF(OR($C$168=FALSE,LEFT($B166,3)&lt;&gt;"NOX"),BZ57*INDEX('Damage costs'!$Q$18:$Q$70,MATCH($B166,'Damage costs'!$C$18:$C$70,0))/1000,BZ57*INDEX('Damage costs'!$U$18:$U$70,MATCH($B166,'Damage costs'!$C$18:$C$70,0))/1000),"")</f>
        <v/>
      </c>
      <c r="CA166" s="59" t="str">
        <f>IFERROR(IF(OR($C$168=FALSE,LEFT($B166,3)&lt;&gt;"NOX"),CA57*INDEX('Damage costs'!$Q$18:$Q$70,MATCH($B166,'Damage costs'!$C$18:$C$70,0))/1000,CA57*INDEX('Damage costs'!$U$18:$U$70,MATCH($B166,'Damage costs'!$C$18:$C$70,0))/1000),"")</f>
        <v/>
      </c>
      <c r="CB166" s="59" t="str">
        <f>IFERROR(IF(OR($C$168=FALSE,LEFT($B166,3)&lt;&gt;"NOX"),CB57*INDEX('Damage costs'!$Q$18:$Q$70,MATCH($B166,'Damage costs'!$C$18:$C$70,0))/1000,CB57*INDEX('Damage costs'!$U$18:$U$70,MATCH($B166,'Damage costs'!$C$18:$C$70,0))/1000),"")</f>
        <v/>
      </c>
      <c r="CC166" s="59" t="str">
        <f>IFERROR(IF(OR($C$168=FALSE,LEFT($B166,3)&lt;&gt;"NOX"),CC57*INDEX('Damage costs'!$Q$18:$Q$70,MATCH($B166,'Damage costs'!$C$18:$C$70,0))/1000,CC57*INDEX('Damage costs'!$U$18:$U$70,MATCH($B166,'Damage costs'!$C$18:$C$70,0))/1000),"")</f>
        <v/>
      </c>
      <c r="CD166" s="59" t="str">
        <f>IFERROR(IF(OR($C$168=FALSE,LEFT($B166,3)&lt;&gt;"NOX"),CD57*INDEX('Damage costs'!$Q$18:$Q$70,MATCH($B166,'Damage costs'!$C$18:$C$70,0))/1000,CD57*INDEX('Damage costs'!$U$18:$U$70,MATCH($B166,'Damage costs'!$C$18:$C$70,0))/1000),"")</f>
        <v/>
      </c>
      <c r="CE166" s="59" t="str">
        <f>IFERROR(IF(OR($C$168=FALSE,LEFT($B166,3)&lt;&gt;"NOX"),CE57*INDEX('Damage costs'!$Q$18:$Q$70,MATCH($B166,'Damage costs'!$C$18:$C$70,0))/1000,CE57*INDEX('Damage costs'!$U$18:$U$70,MATCH($B166,'Damage costs'!$C$18:$C$70,0))/1000),"")</f>
        <v/>
      </c>
      <c r="CF166" s="59" t="str">
        <f>IFERROR(IF(OR($C$168=FALSE,LEFT($B166,3)&lt;&gt;"NOX"),CF57*INDEX('Damage costs'!$Q$18:$Q$70,MATCH($B166,'Damage costs'!$C$18:$C$70,0))/1000,CF57*INDEX('Damage costs'!$U$18:$U$70,MATCH($B166,'Damage costs'!$C$18:$C$70,0))/1000),"")</f>
        <v/>
      </c>
      <c r="CG166" s="59" t="str">
        <f>IFERROR(IF(OR($C$168=FALSE,LEFT($B166,3)&lt;&gt;"NOX"),CG57*INDEX('Damage costs'!$Q$18:$Q$70,MATCH($B166,'Damage costs'!$C$18:$C$70,0))/1000,CG57*INDEX('Damage costs'!$U$18:$U$70,MATCH($B166,'Damage costs'!$C$18:$C$70,0))/1000),"")</f>
        <v/>
      </c>
      <c r="CH166" s="59" t="str">
        <f>IFERROR(IF(OR($C$168=FALSE,LEFT($B166,3)&lt;&gt;"NOX"),CH57*INDEX('Damage costs'!$Q$18:$Q$70,MATCH($B166,'Damage costs'!$C$18:$C$70,0))/1000,CH57*INDEX('Damage costs'!$U$18:$U$70,MATCH($B166,'Damage costs'!$C$18:$C$70,0))/1000),"")</f>
        <v/>
      </c>
      <c r="CI166" s="59" t="str">
        <f>IFERROR(IF(OR($C$168=FALSE,LEFT($B166,3)&lt;&gt;"NOX"),CI57*INDEX('Damage costs'!$Q$18:$Q$70,MATCH($B166,'Damage costs'!$C$18:$C$70,0))/1000,CI57*INDEX('Damage costs'!$U$18:$U$70,MATCH($B166,'Damage costs'!$C$18:$C$70,0))/1000),"")</f>
        <v/>
      </c>
      <c r="CJ166" s="59" t="str">
        <f>IFERROR(IF(OR($C$168=FALSE,LEFT($B166,3)&lt;&gt;"NOX"),CJ57*INDEX('Damage costs'!$Q$18:$Q$70,MATCH($B166,'Damage costs'!$C$18:$C$70,0))/1000,CJ57*INDEX('Damage costs'!$U$18:$U$70,MATCH($B166,'Damage costs'!$C$18:$C$70,0))/1000),"")</f>
        <v/>
      </c>
      <c r="CK166" s="59" t="str">
        <f>IFERROR(IF(OR($C$168=FALSE,LEFT($B166,3)&lt;&gt;"NOX"),CK57*INDEX('Damage costs'!$Q$18:$Q$70,MATCH($B166,'Damage costs'!$C$18:$C$70,0))/1000,CK57*INDEX('Damage costs'!$U$18:$U$70,MATCH($B166,'Damage costs'!$C$18:$C$70,0))/1000),"")</f>
        <v/>
      </c>
      <c r="CL166" s="59" t="str">
        <f>IFERROR(IF(OR($C$168=FALSE,LEFT($B166,3)&lt;&gt;"NOX"),CL57*INDEX('Damage costs'!$Q$18:$Q$70,MATCH($B166,'Damage costs'!$C$18:$C$70,0))/1000,CL57*INDEX('Damage costs'!$U$18:$U$70,MATCH($B166,'Damage costs'!$C$18:$C$70,0))/1000),"")</f>
        <v/>
      </c>
      <c r="CM166" s="59" t="str">
        <f>IFERROR(IF(OR($C$168=FALSE,LEFT($B166,3)&lt;&gt;"NOX"),CM57*INDEX('Damage costs'!$Q$18:$Q$70,MATCH($B166,'Damage costs'!$C$18:$C$70,0))/1000,CM57*INDEX('Damage costs'!$U$18:$U$70,MATCH($B166,'Damage costs'!$C$18:$C$70,0))/1000),"")</f>
        <v/>
      </c>
      <c r="CN166" s="59" t="str">
        <f>IFERROR(IF(OR($C$168=FALSE,LEFT($B166,3)&lt;&gt;"NOX"),CN57*INDEX('Damage costs'!$Q$18:$Q$70,MATCH($B166,'Damage costs'!$C$18:$C$70,0))/1000,CN57*INDEX('Damage costs'!$U$18:$U$70,MATCH($B166,'Damage costs'!$C$18:$C$70,0))/1000),"")</f>
        <v/>
      </c>
      <c r="CO166" s="59" t="str">
        <f>IFERROR(IF(OR($C$168=FALSE,LEFT($B166,3)&lt;&gt;"NOX"),CO57*INDEX('Damage costs'!$Q$18:$Q$70,MATCH($B166,'Damage costs'!$C$18:$C$70,0))/1000,CO57*INDEX('Damage costs'!$U$18:$U$70,MATCH($B166,'Damage costs'!$C$18:$C$70,0))/1000),"")</f>
        <v/>
      </c>
      <c r="CP166" s="59" t="str">
        <f>IFERROR(IF(OR($C$168=FALSE,LEFT($B166,3)&lt;&gt;"NOX"),CP57*INDEX('Damage costs'!$Q$18:$Q$70,MATCH($B166,'Damage costs'!$C$18:$C$70,0))/1000,CP57*INDEX('Damage costs'!$U$18:$U$70,MATCH($B166,'Damage costs'!$C$18:$C$70,0))/1000),"")</f>
        <v/>
      </c>
      <c r="CQ166" s="59" t="str">
        <f>IFERROR(IF(OR($C$168=FALSE,LEFT($B166,3)&lt;&gt;"NOX"),CQ57*INDEX('Damage costs'!$Q$18:$Q$70,MATCH($B166,'Damage costs'!$C$18:$C$70,0))/1000,CQ57*INDEX('Damage costs'!$U$18:$U$70,MATCH($B166,'Damage costs'!$C$18:$C$70,0))/1000),"")</f>
        <v/>
      </c>
      <c r="CR166" s="59" t="str">
        <f>IFERROR(IF(OR($C$168=FALSE,LEFT($B166,3)&lt;&gt;"NOX"),CR57*INDEX('Damage costs'!$Q$18:$Q$70,MATCH($B166,'Damage costs'!$C$18:$C$70,0))/1000,CR57*INDEX('Damage costs'!$U$18:$U$70,MATCH($B166,'Damage costs'!$C$18:$C$70,0))/1000),"")</f>
        <v/>
      </c>
      <c r="CS166" s="59" t="str">
        <f>IFERROR(IF(OR($C$168=FALSE,LEFT($B166,3)&lt;&gt;"NOX"),CS57*INDEX('Damage costs'!$Q$18:$Q$70,MATCH($B166,'Damage costs'!$C$18:$C$70,0))/1000,CS57*INDEX('Damage costs'!$U$18:$U$70,MATCH($B166,'Damage costs'!$C$18:$C$70,0))/1000),"")</f>
        <v/>
      </c>
      <c r="CT166" s="59" t="str">
        <f>IFERROR(IF(OR($C$168=FALSE,LEFT($B166,3)&lt;&gt;"NOX"),CT57*INDEX('Damage costs'!$Q$18:$Q$70,MATCH($B166,'Damage costs'!$C$18:$C$70,0))/1000,CT57*INDEX('Damage costs'!$U$18:$U$70,MATCH($B166,'Damage costs'!$C$18:$C$70,0))/1000),"")</f>
        <v/>
      </c>
      <c r="CU166" s="59" t="str">
        <f>IFERROR(IF(OR($C$168=FALSE,LEFT($B166,3)&lt;&gt;"NOX"),CU57*INDEX('Damage costs'!$Q$18:$Q$70,MATCH($B166,'Damage costs'!$C$18:$C$70,0))/1000,CU57*INDEX('Damage costs'!$U$18:$U$70,MATCH($B166,'Damage costs'!$C$18:$C$70,0))/1000),"")</f>
        <v/>
      </c>
      <c r="CV166" s="59" t="str">
        <f>IFERROR(IF(OR($C$168=FALSE,LEFT($B166,3)&lt;&gt;"NOX"),CV57*INDEX('Damage costs'!$Q$18:$Q$70,MATCH($B166,'Damage costs'!$C$18:$C$70,0))/1000,CV57*INDEX('Damage costs'!$U$18:$U$70,MATCH($B166,'Damage costs'!$C$18:$C$70,0))/1000),"")</f>
        <v/>
      </c>
      <c r="CW166" s="59" t="str">
        <f>IFERROR(IF(OR($C$168=FALSE,LEFT($B166,3)&lt;&gt;"NOX"),CW57*INDEX('Damage costs'!$Q$18:$Q$70,MATCH($B166,'Damage costs'!$C$18:$C$70,0))/1000,CW57*INDEX('Damage costs'!$U$18:$U$70,MATCH($B166,'Damage costs'!$C$18:$C$70,0))/1000),"")</f>
        <v/>
      </c>
      <c r="CX166" s="59" t="str">
        <f>IFERROR(IF(OR($C$168=FALSE,LEFT($B166,3)&lt;&gt;"NOX"),CX57*INDEX('Damage costs'!$Q$18:$Q$70,MATCH($B166,'Damage costs'!$C$18:$C$70,0))/1000,CX57*INDEX('Damage costs'!$U$18:$U$70,MATCH($B166,'Damage costs'!$C$18:$C$70,0))/1000),"")</f>
        <v/>
      </c>
      <c r="CY166" s="59" t="str">
        <f>IFERROR(IF(OR($C$168=FALSE,LEFT($B166,3)&lt;&gt;"NOX"),CY57*INDEX('Damage costs'!$Q$18:$Q$70,MATCH($B166,'Damage costs'!$C$18:$C$70,0))/1000,CY57*INDEX('Damage costs'!$U$18:$U$70,MATCH($B166,'Damage costs'!$C$18:$C$70,0))/1000),"")</f>
        <v/>
      </c>
      <c r="CZ166" s="391"/>
    </row>
    <row r="167" spans="2:104" x14ac:dyDescent="0.25">
      <c r="B167" s="406">
        <f t="shared" si="60"/>
        <v>0</v>
      </c>
      <c r="C167" s="9" t="s">
        <v>1117</v>
      </c>
      <c r="D167" s="59" t="str">
        <f>IFERROR(IF(OR($C$168=FALSE,LEFT($B167,3)&lt;&gt;"NOX"),D58*INDEX('Damage costs'!$Q$18:$Q$70,MATCH($B167,'Damage costs'!$C$18:$C$70,0))/1000,D58*INDEX('Damage costs'!$U$18:$U$70,MATCH($B167,'Damage costs'!$C$18:$C$70,0))/1000),"")</f>
        <v/>
      </c>
      <c r="E167" s="59" t="str">
        <f>IFERROR(IF(OR($C$168=FALSE,LEFT($B167,3)&lt;&gt;"NOX"),E58*INDEX('Damage costs'!$Q$18:$Q$70,MATCH($B167,'Damage costs'!$C$18:$C$70,0))/1000,E58*INDEX('Damage costs'!$U$18:$U$70,MATCH($B167,'Damage costs'!$C$18:$C$70,0))/1000),"")</f>
        <v/>
      </c>
      <c r="F167" s="59" t="str">
        <f>IFERROR(IF(OR($C$168=FALSE,LEFT($B167,3)&lt;&gt;"NOX"),F58*INDEX('Damage costs'!$Q$18:$Q$70,MATCH($B167,'Damage costs'!$C$18:$C$70,0))/1000,F58*INDEX('Damage costs'!$U$18:$U$70,MATCH($B167,'Damage costs'!$C$18:$C$70,0))/1000),"")</f>
        <v/>
      </c>
      <c r="G167" s="59" t="str">
        <f>IFERROR(IF(OR($C$168=FALSE,LEFT($B167,3)&lt;&gt;"NOX"),G58*INDEX('Damage costs'!$Q$18:$Q$70,MATCH($B167,'Damage costs'!$C$18:$C$70,0))/1000,G58*INDEX('Damage costs'!$U$18:$U$70,MATCH($B167,'Damage costs'!$C$18:$C$70,0))/1000),"")</f>
        <v/>
      </c>
      <c r="H167" s="59" t="str">
        <f>IFERROR(IF(OR($C$168=FALSE,LEFT($B167,3)&lt;&gt;"NOX"),H58*INDEX('Damage costs'!$Q$18:$Q$70,MATCH($B167,'Damage costs'!$C$18:$C$70,0))/1000,H58*INDEX('Damage costs'!$U$18:$U$70,MATCH($B167,'Damage costs'!$C$18:$C$70,0))/1000),"")</f>
        <v/>
      </c>
      <c r="I167" s="59" t="str">
        <f>IFERROR(IF(OR($C$168=FALSE,LEFT($B167,3)&lt;&gt;"NOX"),I58*INDEX('Damage costs'!$Q$18:$Q$70,MATCH($B167,'Damage costs'!$C$18:$C$70,0))/1000,I58*INDEX('Damage costs'!$U$18:$U$70,MATCH($B167,'Damage costs'!$C$18:$C$70,0))/1000),"")</f>
        <v/>
      </c>
      <c r="J167" s="59" t="str">
        <f>IFERROR(IF(OR($C$168=FALSE,LEFT($B167,3)&lt;&gt;"NOX"),J58*INDEX('Damage costs'!$Q$18:$Q$70,MATCH($B167,'Damage costs'!$C$18:$C$70,0))/1000,J58*INDEX('Damage costs'!$U$18:$U$70,MATCH($B167,'Damage costs'!$C$18:$C$70,0))/1000),"")</f>
        <v/>
      </c>
      <c r="K167" s="59" t="str">
        <f>IFERROR(IF(OR($C$168=FALSE,LEFT($B167,3)&lt;&gt;"NOX"),K58*INDEX('Damage costs'!$Q$18:$Q$70,MATCH($B167,'Damage costs'!$C$18:$C$70,0))/1000,K58*INDEX('Damage costs'!$U$18:$U$70,MATCH($B167,'Damage costs'!$C$18:$C$70,0))/1000),"")</f>
        <v/>
      </c>
      <c r="L167" s="59" t="str">
        <f>IFERROR(IF(OR($C$168=FALSE,LEFT($B167,3)&lt;&gt;"NOX"),L58*INDEX('Damage costs'!$Q$18:$Q$70,MATCH($B167,'Damage costs'!$C$18:$C$70,0))/1000,L58*INDEX('Damage costs'!$U$18:$U$70,MATCH($B167,'Damage costs'!$C$18:$C$70,0))/1000),"")</f>
        <v/>
      </c>
      <c r="M167" s="59" t="str">
        <f>IFERROR(IF(OR($C$168=FALSE,LEFT($B167,3)&lt;&gt;"NOX"),M58*INDEX('Damage costs'!$Q$18:$Q$70,MATCH($B167,'Damage costs'!$C$18:$C$70,0))/1000,M58*INDEX('Damage costs'!$U$18:$U$70,MATCH($B167,'Damage costs'!$C$18:$C$70,0))/1000),"")</f>
        <v/>
      </c>
      <c r="N167" s="59" t="str">
        <f>IFERROR(IF(OR($C$168=FALSE,LEFT($B167,3)&lt;&gt;"NOX"),N58*INDEX('Damage costs'!$Q$18:$Q$70,MATCH($B167,'Damage costs'!$C$18:$C$70,0))/1000,N58*INDEX('Damage costs'!$U$18:$U$70,MATCH($B167,'Damage costs'!$C$18:$C$70,0))/1000),"")</f>
        <v/>
      </c>
      <c r="O167" s="59" t="str">
        <f>IFERROR(IF(OR($C$168=FALSE,LEFT($B167,3)&lt;&gt;"NOX"),O58*INDEX('Damage costs'!$Q$18:$Q$70,MATCH($B167,'Damage costs'!$C$18:$C$70,0))/1000,O58*INDEX('Damage costs'!$U$18:$U$70,MATCH($B167,'Damage costs'!$C$18:$C$70,0))/1000),"")</f>
        <v/>
      </c>
      <c r="P167" s="59" t="str">
        <f>IFERROR(IF(OR($C$168=FALSE,LEFT($B167,3)&lt;&gt;"NOX"),P58*INDEX('Damage costs'!$Q$18:$Q$70,MATCH($B167,'Damage costs'!$C$18:$C$70,0))/1000,P58*INDEX('Damage costs'!$U$18:$U$70,MATCH($B167,'Damage costs'!$C$18:$C$70,0))/1000),"")</f>
        <v/>
      </c>
      <c r="Q167" s="59" t="str">
        <f>IFERROR(IF(OR($C$168=FALSE,LEFT($B167,3)&lt;&gt;"NOX"),Q58*INDEX('Damage costs'!$Q$18:$Q$70,MATCH($B167,'Damage costs'!$C$18:$C$70,0))/1000,Q58*INDEX('Damage costs'!$U$18:$U$70,MATCH($B167,'Damage costs'!$C$18:$C$70,0))/1000),"")</f>
        <v/>
      </c>
      <c r="R167" s="59" t="str">
        <f>IFERROR(IF(OR($C$168=FALSE,LEFT($B167,3)&lt;&gt;"NOX"),R58*INDEX('Damage costs'!$Q$18:$Q$70,MATCH($B167,'Damage costs'!$C$18:$C$70,0))/1000,R58*INDEX('Damage costs'!$U$18:$U$70,MATCH($B167,'Damage costs'!$C$18:$C$70,0))/1000),"")</f>
        <v/>
      </c>
      <c r="S167" s="59" t="str">
        <f>IFERROR(IF(OR($C$168=FALSE,LEFT($B167,3)&lt;&gt;"NOX"),S58*INDEX('Damage costs'!$Q$18:$Q$70,MATCH($B167,'Damage costs'!$C$18:$C$70,0))/1000,S58*INDEX('Damage costs'!$U$18:$U$70,MATCH($B167,'Damage costs'!$C$18:$C$70,0))/1000),"")</f>
        <v/>
      </c>
      <c r="T167" s="59" t="str">
        <f>IFERROR(IF(OR($C$168=FALSE,LEFT($B167,3)&lt;&gt;"NOX"),T58*INDEX('Damage costs'!$Q$18:$Q$70,MATCH($B167,'Damage costs'!$C$18:$C$70,0))/1000,T58*INDEX('Damage costs'!$U$18:$U$70,MATCH($B167,'Damage costs'!$C$18:$C$70,0))/1000),"")</f>
        <v/>
      </c>
      <c r="U167" s="59" t="str">
        <f>IFERROR(IF(OR($C$168=FALSE,LEFT($B167,3)&lt;&gt;"NOX"),U58*INDEX('Damage costs'!$Q$18:$Q$70,MATCH($B167,'Damage costs'!$C$18:$C$70,0))/1000,U58*INDEX('Damage costs'!$U$18:$U$70,MATCH($B167,'Damage costs'!$C$18:$C$70,0))/1000),"")</f>
        <v/>
      </c>
      <c r="V167" s="59" t="str">
        <f>IFERROR(IF(OR($C$168=FALSE,LEFT($B167,3)&lt;&gt;"NOX"),V58*INDEX('Damage costs'!$Q$18:$Q$70,MATCH($B167,'Damage costs'!$C$18:$C$70,0))/1000,V58*INDEX('Damage costs'!$U$18:$U$70,MATCH($B167,'Damage costs'!$C$18:$C$70,0))/1000),"")</f>
        <v/>
      </c>
      <c r="W167" s="59" t="str">
        <f>IFERROR(IF(OR($C$168=FALSE,LEFT($B167,3)&lt;&gt;"NOX"),W58*INDEX('Damage costs'!$Q$18:$Q$70,MATCH($B167,'Damage costs'!$C$18:$C$70,0))/1000,W58*INDEX('Damage costs'!$U$18:$U$70,MATCH($B167,'Damage costs'!$C$18:$C$70,0))/1000),"")</f>
        <v/>
      </c>
      <c r="X167" s="59" t="str">
        <f>IFERROR(IF(OR($C$168=FALSE,LEFT($B167,3)&lt;&gt;"NOX"),X58*INDEX('Damage costs'!$Q$18:$Q$70,MATCH($B167,'Damage costs'!$C$18:$C$70,0))/1000,X58*INDEX('Damage costs'!$U$18:$U$70,MATCH($B167,'Damage costs'!$C$18:$C$70,0))/1000),"")</f>
        <v/>
      </c>
      <c r="Y167" s="59" t="str">
        <f>IFERROR(IF(OR($C$168=FALSE,LEFT($B167,3)&lt;&gt;"NOX"),Y58*INDEX('Damage costs'!$Q$18:$Q$70,MATCH($B167,'Damage costs'!$C$18:$C$70,0))/1000,Y58*INDEX('Damage costs'!$U$18:$U$70,MATCH($B167,'Damage costs'!$C$18:$C$70,0))/1000),"")</f>
        <v/>
      </c>
      <c r="Z167" s="59" t="str">
        <f>IFERROR(IF(OR($C$168=FALSE,LEFT($B167,3)&lt;&gt;"NOX"),Z58*INDEX('Damage costs'!$Q$18:$Q$70,MATCH($B167,'Damage costs'!$C$18:$C$70,0))/1000,Z58*INDEX('Damage costs'!$U$18:$U$70,MATCH($B167,'Damage costs'!$C$18:$C$70,0))/1000),"")</f>
        <v/>
      </c>
      <c r="AA167" s="59" t="str">
        <f>IFERROR(IF(OR($C$168=FALSE,LEFT($B167,3)&lt;&gt;"NOX"),AA58*INDEX('Damage costs'!$Q$18:$Q$70,MATCH($B167,'Damage costs'!$C$18:$C$70,0))/1000,AA58*INDEX('Damage costs'!$U$18:$U$70,MATCH($B167,'Damage costs'!$C$18:$C$70,0))/1000),"")</f>
        <v/>
      </c>
      <c r="AB167" s="59" t="str">
        <f>IFERROR(IF(OR($C$168=FALSE,LEFT($B167,3)&lt;&gt;"NOX"),AB58*INDEX('Damage costs'!$Q$18:$Q$70,MATCH($B167,'Damage costs'!$C$18:$C$70,0))/1000,AB58*INDEX('Damage costs'!$U$18:$U$70,MATCH($B167,'Damage costs'!$C$18:$C$70,0))/1000),"")</f>
        <v/>
      </c>
      <c r="AC167" s="59" t="str">
        <f>IFERROR(IF(OR($C$168=FALSE,LEFT($B167,3)&lt;&gt;"NOX"),AC58*INDEX('Damage costs'!$Q$18:$Q$70,MATCH($B167,'Damage costs'!$C$18:$C$70,0))/1000,AC58*INDEX('Damage costs'!$U$18:$U$70,MATCH($B167,'Damage costs'!$C$18:$C$70,0))/1000),"")</f>
        <v/>
      </c>
      <c r="AD167" s="59" t="str">
        <f>IFERROR(IF(OR($C$168=FALSE,LEFT($B167,3)&lt;&gt;"NOX"),AD58*INDEX('Damage costs'!$Q$18:$Q$70,MATCH($B167,'Damage costs'!$C$18:$C$70,0))/1000,AD58*INDEX('Damage costs'!$U$18:$U$70,MATCH($B167,'Damage costs'!$C$18:$C$70,0))/1000),"")</f>
        <v/>
      </c>
      <c r="AE167" s="59" t="str">
        <f>IFERROR(IF(OR($C$168=FALSE,LEFT($B167,3)&lt;&gt;"NOX"),AE58*INDEX('Damage costs'!$Q$18:$Q$70,MATCH($B167,'Damage costs'!$C$18:$C$70,0))/1000,AE58*INDEX('Damage costs'!$U$18:$U$70,MATCH($B167,'Damage costs'!$C$18:$C$70,0))/1000),"")</f>
        <v/>
      </c>
      <c r="AF167" s="59" t="str">
        <f>IFERROR(IF(OR($C$168=FALSE,LEFT($B167,3)&lt;&gt;"NOX"),AF58*INDEX('Damage costs'!$Q$18:$Q$70,MATCH($B167,'Damage costs'!$C$18:$C$70,0))/1000,AF58*INDEX('Damage costs'!$U$18:$U$70,MATCH($B167,'Damage costs'!$C$18:$C$70,0))/1000),"")</f>
        <v/>
      </c>
      <c r="AG167" s="59" t="str">
        <f>IFERROR(IF(OR($C$168=FALSE,LEFT($B167,3)&lt;&gt;"NOX"),AG58*INDEX('Damage costs'!$Q$18:$Q$70,MATCH($B167,'Damage costs'!$C$18:$C$70,0))/1000,AG58*INDEX('Damage costs'!$U$18:$U$70,MATCH($B167,'Damage costs'!$C$18:$C$70,0))/1000),"")</f>
        <v/>
      </c>
      <c r="AH167" s="59" t="str">
        <f>IFERROR(IF(OR($C$168=FALSE,LEFT($B167,3)&lt;&gt;"NOX"),AH58*INDEX('Damage costs'!$Q$18:$Q$70,MATCH($B167,'Damage costs'!$C$18:$C$70,0))/1000,AH58*INDEX('Damage costs'!$U$18:$U$70,MATCH($B167,'Damage costs'!$C$18:$C$70,0))/1000),"")</f>
        <v/>
      </c>
      <c r="AI167" s="59" t="str">
        <f>IFERROR(IF(OR($C$168=FALSE,LEFT($B167,3)&lt;&gt;"NOX"),AI58*INDEX('Damage costs'!$Q$18:$Q$70,MATCH($B167,'Damage costs'!$C$18:$C$70,0))/1000,AI58*INDEX('Damage costs'!$U$18:$U$70,MATCH($B167,'Damage costs'!$C$18:$C$70,0))/1000),"")</f>
        <v/>
      </c>
      <c r="AJ167" s="59" t="str">
        <f>IFERROR(IF(OR($C$168=FALSE,LEFT($B167,3)&lt;&gt;"NOX"),AJ58*INDEX('Damage costs'!$Q$18:$Q$70,MATCH($B167,'Damage costs'!$C$18:$C$70,0))/1000,AJ58*INDEX('Damage costs'!$U$18:$U$70,MATCH($B167,'Damage costs'!$C$18:$C$70,0))/1000),"")</f>
        <v/>
      </c>
      <c r="AK167" s="59" t="str">
        <f>IFERROR(IF(OR($C$168=FALSE,LEFT($B167,3)&lt;&gt;"NOX"),AK58*INDEX('Damage costs'!$Q$18:$Q$70,MATCH($B167,'Damage costs'!$C$18:$C$70,0))/1000,AK58*INDEX('Damage costs'!$U$18:$U$70,MATCH($B167,'Damage costs'!$C$18:$C$70,0))/1000),"")</f>
        <v/>
      </c>
      <c r="AL167" s="59" t="str">
        <f>IFERROR(IF(OR($C$168=FALSE,LEFT($B167,3)&lt;&gt;"NOX"),AL58*INDEX('Damage costs'!$Q$18:$Q$70,MATCH($B167,'Damage costs'!$C$18:$C$70,0))/1000,AL58*INDEX('Damage costs'!$U$18:$U$70,MATCH($B167,'Damage costs'!$C$18:$C$70,0))/1000),"")</f>
        <v/>
      </c>
      <c r="AM167" s="59" t="str">
        <f>IFERROR(IF(OR($C$168=FALSE,LEFT($B167,3)&lt;&gt;"NOX"),AM58*INDEX('Damage costs'!$Q$18:$Q$70,MATCH($B167,'Damage costs'!$C$18:$C$70,0))/1000,AM58*INDEX('Damage costs'!$U$18:$U$70,MATCH($B167,'Damage costs'!$C$18:$C$70,0))/1000),"")</f>
        <v/>
      </c>
      <c r="AN167" s="59" t="str">
        <f>IFERROR(IF(OR($C$168=FALSE,LEFT($B167,3)&lt;&gt;"NOX"),AN58*INDEX('Damage costs'!$Q$18:$Q$70,MATCH($B167,'Damage costs'!$C$18:$C$70,0))/1000,AN58*INDEX('Damage costs'!$U$18:$U$70,MATCH($B167,'Damage costs'!$C$18:$C$70,0))/1000),"")</f>
        <v/>
      </c>
      <c r="AO167" s="59" t="str">
        <f>IFERROR(IF(OR($C$168=FALSE,LEFT($B167,3)&lt;&gt;"NOX"),AO58*INDEX('Damage costs'!$Q$18:$Q$70,MATCH($B167,'Damage costs'!$C$18:$C$70,0))/1000,AO58*INDEX('Damage costs'!$U$18:$U$70,MATCH($B167,'Damage costs'!$C$18:$C$70,0))/1000),"")</f>
        <v/>
      </c>
      <c r="AP167" s="59" t="str">
        <f>IFERROR(IF(OR($C$168=FALSE,LEFT($B167,3)&lt;&gt;"NOX"),AP58*INDEX('Damage costs'!$Q$18:$Q$70,MATCH($B167,'Damage costs'!$C$18:$C$70,0))/1000,AP58*INDEX('Damage costs'!$U$18:$U$70,MATCH($B167,'Damage costs'!$C$18:$C$70,0))/1000),"")</f>
        <v/>
      </c>
      <c r="AQ167" s="59" t="str">
        <f>IFERROR(IF(OR($C$168=FALSE,LEFT($B167,3)&lt;&gt;"NOX"),AQ58*INDEX('Damage costs'!$Q$18:$Q$70,MATCH($B167,'Damage costs'!$C$18:$C$70,0))/1000,AQ58*INDEX('Damage costs'!$U$18:$U$70,MATCH($B167,'Damage costs'!$C$18:$C$70,0))/1000),"")</f>
        <v/>
      </c>
      <c r="AR167" s="59" t="str">
        <f>IFERROR(IF(OR($C$168=FALSE,LEFT($B167,3)&lt;&gt;"NOX"),AR58*INDEX('Damage costs'!$Q$18:$Q$70,MATCH($B167,'Damage costs'!$C$18:$C$70,0))/1000,AR58*INDEX('Damage costs'!$U$18:$U$70,MATCH($B167,'Damage costs'!$C$18:$C$70,0))/1000),"")</f>
        <v/>
      </c>
      <c r="AS167" s="59" t="str">
        <f>IFERROR(IF(OR($C$168=FALSE,LEFT($B167,3)&lt;&gt;"NOX"),AS58*INDEX('Damage costs'!$Q$18:$Q$70,MATCH($B167,'Damage costs'!$C$18:$C$70,0))/1000,AS58*INDEX('Damage costs'!$U$18:$U$70,MATCH($B167,'Damage costs'!$C$18:$C$70,0))/1000),"")</f>
        <v/>
      </c>
      <c r="AT167" s="59" t="str">
        <f>IFERROR(IF(OR($C$168=FALSE,LEFT($B167,3)&lt;&gt;"NOX"),AT58*INDEX('Damage costs'!$Q$18:$Q$70,MATCH($B167,'Damage costs'!$C$18:$C$70,0))/1000,AT58*INDEX('Damage costs'!$U$18:$U$70,MATCH($B167,'Damage costs'!$C$18:$C$70,0))/1000),"")</f>
        <v/>
      </c>
      <c r="AU167" s="59" t="str">
        <f>IFERROR(IF(OR($C$168=FALSE,LEFT($B167,3)&lt;&gt;"NOX"),AU58*INDEX('Damage costs'!$Q$18:$Q$70,MATCH($B167,'Damage costs'!$C$18:$C$70,0))/1000,AU58*INDEX('Damage costs'!$U$18:$U$70,MATCH($B167,'Damage costs'!$C$18:$C$70,0))/1000),"")</f>
        <v/>
      </c>
      <c r="AV167" s="59" t="str">
        <f>IFERROR(IF(OR($C$168=FALSE,LEFT($B167,3)&lt;&gt;"NOX"),AV58*INDEX('Damage costs'!$Q$18:$Q$70,MATCH($B167,'Damage costs'!$C$18:$C$70,0))/1000,AV58*INDEX('Damage costs'!$U$18:$U$70,MATCH($B167,'Damage costs'!$C$18:$C$70,0))/1000),"")</f>
        <v/>
      </c>
      <c r="AW167" s="59" t="str">
        <f>IFERROR(IF(OR($C$168=FALSE,LEFT($B167,3)&lt;&gt;"NOX"),AW58*INDEX('Damage costs'!$Q$18:$Q$70,MATCH($B167,'Damage costs'!$C$18:$C$70,0))/1000,AW58*INDEX('Damage costs'!$U$18:$U$70,MATCH($B167,'Damage costs'!$C$18:$C$70,0))/1000),"")</f>
        <v/>
      </c>
      <c r="AX167" s="59" t="str">
        <f>IFERROR(IF(OR($C$168=FALSE,LEFT($B167,3)&lt;&gt;"NOX"),AX58*INDEX('Damage costs'!$Q$18:$Q$70,MATCH($B167,'Damage costs'!$C$18:$C$70,0))/1000,AX58*INDEX('Damage costs'!$U$18:$U$70,MATCH($B167,'Damage costs'!$C$18:$C$70,0))/1000),"")</f>
        <v/>
      </c>
      <c r="AY167" s="59" t="str">
        <f>IFERROR(IF(OR($C$168=FALSE,LEFT($B167,3)&lt;&gt;"NOX"),AY58*INDEX('Damage costs'!$Q$18:$Q$70,MATCH($B167,'Damage costs'!$C$18:$C$70,0))/1000,AY58*INDEX('Damage costs'!$U$18:$U$70,MATCH($B167,'Damage costs'!$C$18:$C$70,0))/1000),"")</f>
        <v/>
      </c>
      <c r="AZ167" s="59" t="str">
        <f>IFERROR(IF(OR($C$168=FALSE,LEFT($B167,3)&lt;&gt;"NOX"),AZ58*INDEX('Damage costs'!$Q$18:$Q$70,MATCH($B167,'Damage costs'!$C$18:$C$70,0))/1000,AZ58*INDEX('Damage costs'!$U$18:$U$70,MATCH($B167,'Damage costs'!$C$18:$C$70,0))/1000),"")</f>
        <v/>
      </c>
      <c r="BA167" s="59" t="str">
        <f>IFERROR(IF(OR($C$168=FALSE,LEFT($B167,3)&lt;&gt;"NOX"),BA58*INDEX('Damage costs'!$Q$18:$Q$70,MATCH($B167,'Damage costs'!$C$18:$C$70,0))/1000,BA58*INDEX('Damage costs'!$U$18:$U$70,MATCH($B167,'Damage costs'!$C$18:$C$70,0))/1000),"")</f>
        <v/>
      </c>
      <c r="BB167" s="59" t="str">
        <f>IFERROR(IF(OR($C$168=FALSE,LEFT($B167,3)&lt;&gt;"NOX"),BB58*INDEX('Damage costs'!$Q$18:$Q$70,MATCH($B167,'Damage costs'!$C$18:$C$70,0))/1000,BB58*INDEX('Damage costs'!$U$18:$U$70,MATCH($B167,'Damage costs'!$C$18:$C$70,0))/1000),"")</f>
        <v/>
      </c>
      <c r="BC167" s="59" t="str">
        <f>IFERROR(IF(OR($C$168=FALSE,LEFT($B167,3)&lt;&gt;"NOX"),BC58*INDEX('Damage costs'!$Q$18:$Q$70,MATCH($B167,'Damage costs'!$C$18:$C$70,0))/1000,BC58*INDEX('Damage costs'!$U$18:$U$70,MATCH($B167,'Damage costs'!$C$18:$C$70,0))/1000),"")</f>
        <v/>
      </c>
      <c r="BD167" s="59" t="str">
        <f>IFERROR(IF(OR($C$168=FALSE,LEFT($B167,3)&lt;&gt;"NOX"),BD58*INDEX('Damage costs'!$Q$18:$Q$70,MATCH($B167,'Damage costs'!$C$18:$C$70,0))/1000,BD58*INDEX('Damage costs'!$U$18:$U$70,MATCH($B167,'Damage costs'!$C$18:$C$70,0))/1000),"")</f>
        <v/>
      </c>
      <c r="BE167" s="59" t="str">
        <f>IFERROR(IF(OR($C$168=FALSE,LEFT($B167,3)&lt;&gt;"NOX"),BE58*INDEX('Damage costs'!$Q$18:$Q$70,MATCH($B167,'Damage costs'!$C$18:$C$70,0))/1000,BE58*INDEX('Damage costs'!$U$18:$U$70,MATCH($B167,'Damage costs'!$C$18:$C$70,0))/1000),"")</f>
        <v/>
      </c>
      <c r="BF167" s="59" t="str">
        <f>IFERROR(IF(OR($C$168=FALSE,LEFT($B167,3)&lt;&gt;"NOX"),BF58*INDEX('Damage costs'!$Q$18:$Q$70,MATCH($B167,'Damage costs'!$C$18:$C$70,0))/1000,BF58*INDEX('Damage costs'!$U$18:$U$70,MATCH($B167,'Damage costs'!$C$18:$C$70,0))/1000),"")</f>
        <v/>
      </c>
      <c r="BG167" s="59" t="str">
        <f>IFERROR(IF(OR($C$168=FALSE,LEFT($B167,3)&lt;&gt;"NOX"),BG58*INDEX('Damage costs'!$Q$18:$Q$70,MATCH($B167,'Damage costs'!$C$18:$C$70,0))/1000,BG58*INDEX('Damage costs'!$U$18:$U$70,MATCH($B167,'Damage costs'!$C$18:$C$70,0))/1000),"")</f>
        <v/>
      </c>
      <c r="BH167" s="59" t="str">
        <f>IFERROR(IF(OR($C$168=FALSE,LEFT($B167,3)&lt;&gt;"NOX"),BH58*INDEX('Damage costs'!$Q$18:$Q$70,MATCH($B167,'Damage costs'!$C$18:$C$70,0))/1000,BH58*INDEX('Damage costs'!$U$18:$U$70,MATCH($B167,'Damage costs'!$C$18:$C$70,0))/1000),"")</f>
        <v/>
      </c>
      <c r="BI167" s="59" t="str">
        <f>IFERROR(IF(OR($C$168=FALSE,LEFT($B167,3)&lt;&gt;"NOX"),BI58*INDEX('Damage costs'!$Q$18:$Q$70,MATCH($B167,'Damage costs'!$C$18:$C$70,0))/1000,BI58*INDEX('Damage costs'!$U$18:$U$70,MATCH($B167,'Damage costs'!$C$18:$C$70,0))/1000),"")</f>
        <v/>
      </c>
      <c r="BJ167" s="59" t="str">
        <f>IFERROR(IF(OR($C$168=FALSE,LEFT($B167,3)&lt;&gt;"NOX"),BJ58*INDEX('Damage costs'!$Q$18:$Q$70,MATCH($B167,'Damage costs'!$C$18:$C$70,0))/1000,BJ58*INDEX('Damage costs'!$U$18:$U$70,MATCH($B167,'Damage costs'!$C$18:$C$70,0))/1000),"")</f>
        <v/>
      </c>
      <c r="BK167" s="59" t="str">
        <f>IFERROR(IF(OR($C$168=FALSE,LEFT($B167,3)&lt;&gt;"NOX"),BK58*INDEX('Damage costs'!$Q$18:$Q$70,MATCH($B167,'Damage costs'!$C$18:$C$70,0))/1000,BK58*INDEX('Damage costs'!$U$18:$U$70,MATCH($B167,'Damage costs'!$C$18:$C$70,0))/1000),"")</f>
        <v/>
      </c>
      <c r="BL167" s="59" t="str">
        <f>IFERROR(IF(OR($C$168=FALSE,LEFT($B167,3)&lt;&gt;"NOX"),BL58*INDEX('Damage costs'!$Q$18:$Q$70,MATCH($B167,'Damage costs'!$C$18:$C$70,0))/1000,BL58*INDEX('Damage costs'!$U$18:$U$70,MATCH($B167,'Damage costs'!$C$18:$C$70,0))/1000),"")</f>
        <v/>
      </c>
      <c r="BM167" s="59" t="str">
        <f>IFERROR(IF(OR($C$168=FALSE,LEFT($B167,3)&lt;&gt;"NOX"),BM58*INDEX('Damage costs'!$Q$18:$Q$70,MATCH($B167,'Damage costs'!$C$18:$C$70,0))/1000,BM58*INDEX('Damage costs'!$U$18:$U$70,MATCH($B167,'Damage costs'!$C$18:$C$70,0))/1000),"")</f>
        <v/>
      </c>
      <c r="BN167" s="59" t="str">
        <f>IFERROR(IF(OR($C$168=FALSE,LEFT($B167,3)&lt;&gt;"NOX"),BN58*INDEX('Damage costs'!$Q$18:$Q$70,MATCH($B167,'Damage costs'!$C$18:$C$70,0))/1000,BN58*INDEX('Damage costs'!$U$18:$U$70,MATCH($B167,'Damage costs'!$C$18:$C$70,0))/1000),"")</f>
        <v/>
      </c>
      <c r="BO167" s="59" t="str">
        <f>IFERROR(IF(OR($C$168=FALSE,LEFT($B167,3)&lt;&gt;"NOX"),BO58*INDEX('Damage costs'!$Q$18:$Q$70,MATCH($B167,'Damage costs'!$C$18:$C$70,0))/1000,BO58*INDEX('Damage costs'!$U$18:$U$70,MATCH($B167,'Damage costs'!$C$18:$C$70,0))/1000),"")</f>
        <v/>
      </c>
      <c r="BP167" s="59" t="str">
        <f>IFERROR(IF(OR($C$168=FALSE,LEFT($B167,3)&lt;&gt;"NOX"),BP58*INDEX('Damage costs'!$Q$18:$Q$70,MATCH($B167,'Damage costs'!$C$18:$C$70,0))/1000,BP58*INDEX('Damage costs'!$U$18:$U$70,MATCH($B167,'Damage costs'!$C$18:$C$70,0))/1000),"")</f>
        <v/>
      </c>
      <c r="BQ167" s="59" t="str">
        <f>IFERROR(IF(OR($C$168=FALSE,LEFT($B167,3)&lt;&gt;"NOX"),BQ58*INDEX('Damage costs'!$Q$18:$Q$70,MATCH($B167,'Damage costs'!$C$18:$C$70,0))/1000,BQ58*INDEX('Damage costs'!$U$18:$U$70,MATCH($B167,'Damage costs'!$C$18:$C$70,0))/1000),"")</f>
        <v/>
      </c>
      <c r="BR167" s="59" t="str">
        <f>IFERROR(IF(OR($C$168=FALSE,LEFT($B167,3)&lt;&gt;"NOX"),BR58*INDEX('Damage costs'!$Q$18:$Q$70,MATCH($B167,'Damage costs'!$C$18:$C$70,0))/1000,BR58*INDEX('Damage costs'!$U$18:$U$70,MATCH($B167,'Damage costs'!$C$18:$C$70,0))/1000),"")</f>
        <v/>
      </c>
      <c r="BS167" s="59" t="str">
        <f>IFERROR(IF(OR($C$168=FALSE,LEFT($B167,3)&lt;&gt;"NOX"),BS58*INDEX('Damage costs'!$Q$18:$Q$70,MATCH($B167,'Damage costs'!$C$18:$C$70,0))/1000,BS58*INDEX('Damage costs'!$U$18:$U$70,MATCH($B167,'Damage costs'!$C$18:$C$70,0))/1000),"")</f>
        <v/>
      </c>
      <c r="BT167" s="59" t="str">
        <f>IFERROR(IF(OR($C$168=FALSE,LEFT($B167,3)&lt;&gt;"NOX"),BT58*INDEX('Damage costs'!$Q$18:$Q$70,MATCH($B167,'Damage costs'!$C$18:$C$70,0))/1000,BT58*INDEX('Damage costs'!$U$18:$U$70,MATCH($B167,'Damage costs'!$C$18:$C$70,0))/1000),"")</f>
        <v/>
      </c>
      <c r="BU167" s="59" t="str">
        <f>IFERROR(IF(OR($C$168=FALSE,LEFT($B167,3)&lt;&gt;"NOX"),BU58*INDEX('Damage costs'!$Q$18:$Q$70,MATCH($B167,'Damage costs'!$C$18:$C$70,0))/1000,BU58*INDEX('Damage costs'!$U$18:$U$70,MATCH($B167,'Damage costs'!$C$18:$C$70,0))/1000),"")</f>
        <v/>
      </c>
      <c r="BV167" s="59" t="str">
        <f>IFERROR(IF(OR($C$168=FALSE,LEFT($B167,3)&lt;&gt;"NOX"),BV58*INDEX('Damage costs'!$Q$18:$Q$70,MATCH($B167,'Damage costs'!$C$18:$C$70,0))/1000,BV58*INDEX('Damage costs'!$U$18:$U$70,MATCH($B167,'Damage costs'!$C$18:$C$70,0))/1000),"")</f>
        <v/>
      </c>
      <c r="BW167" s="59" t="str">
        <f>IFERROR(IF(OR($C$168=FALSE,LEFT($B167,3)&lt;&gt;"NOX"),BW58*INDEX('Damage costs'!$Q$18:$Q$70,MATCH($B167,'Damage costs'!$C$18:$C$70,0))/1000,BW58*INDEX('Damage costs'!$U$18:$U$70,MATCH($B167,'Damage costs'!$C$18:$C$70,0))/1000),"")</f>
        <v/>
      </c>
      <c r="BX167" s="59" t="str">
        <f>IFERROR(IF(OR($C$168=FALSE,LEFT($B167,3)&lt;&gt;"NOX"),BX58*INDEX('Damage costs'!$Q$18:$Q$70,MATCH($B167,'Damage costs'!$C$18:$C$70,0))/1000,BX58*INDEX('Damage costs'!$U$18:$U$70,MATCH($B167,'Damage costs'!$C$18:$C$70,0))/1000),"")</f>
        <v/>
      </c>
      <c r="BY167" s="59" t="str">
        <f>IFERROR(IF(OR($C$168=FALSE,LEFT($B167,3)&lt;&gt;"NOX"),BY58*INDEX('Damage costs'!$Q$18:$Q$70,MATCH($B167,'Damage costs'!$C$18:$C$70,0))/1000,BY58*INDEX('Damage costs'!$U$18:$U$70,MATCH($B167,'Damage costs'!$C$18:$C$70,0))/1000),"")</f>
        <v/>
      </c>
      <c r="BZ167" s="59" t="str">
        <f>IFERROR(IF(OR($C$168=FALSE,LEFT($B167,3)&lt;&gt;"NOX"),BZ58*INDEX('Damage costs'!$Q$18:$Q$70,MATCH($B167,'Damage costs'!$C$18:$C$70,0))/1000,BZ58*INDEX('Damage costs'!$U$18:$U$70,MATCH($B167,'Damage costs'!$C$18:$C$70,0))/1000),"")</f>
        <v/>
      </c>
      <c r="CA167" s="59" t="str">
        <f>IFERROR(IF(OR($C$168=FALSE,LEFT($B167,3)&lt;&gt;"NOX"),CA58*INDEX('Damage costs'!$Q$18:$Q$70,MATCH($B167,'Damage costs'!$C$18:$C$70,0))/1000,CA58*INDEX('Damage costs'!$U$18:$U$70,MATCH($B167,'Damage costs'!$C$18:$C$70,0))/1000),"")</f>
        <v/>
      </c>
      <c r="CB167" s="59" t="str">
        <f>IFERROR(IF(OR($C$168=FALSE,LEFT($B167,3)&lt;&gt;"NOX"),CB58*INDEX('Damage costs'!$Q$18:$Q$70,MATCH($B167,'Damage costs'!$C$18:$C$70,0))/1000,CB58*INDEX('Damage costs'!$U$18:$U$70,MATCH($B167,'Damage costs'!$C$18:$C$70,0))/1000),"")</f>
        <v/>
      </c>
      <c r="CC167" s="59" t="str">
        <f>IFERROR(IF(OR($C$168=FALSE,LEFT($B167,3)&lt;&gt;"NOX"),CC58*INDEX('Damage costs'!$Q$18:$Q$70,MATCH($B167,'Damage costs'!$C$18:$C$70,0))/1000,CC58*INDEX('Damage costs'!$U$18:$U$70,MATCH($B167,'Damage costs'!$C$18:$C$70,0))/1000),"")</f>
        <v/>
      </c>
      <c r="CD167" s="59" t="str">
        <f>IFERROR(IF(OR($C$168=FALSE,LEFT($B167,3)&lt;&gt;"NOX"),CD58*INDEX('Damage costs'!$Q$18:$Q$70,MATCH($B167,'Damage costs'!$C$18:$C$70,0))/1000,CD58*INDEX('Damage costs'!$U$18:$U$70,MATCH($B167,'Damage costs'!$C$18:$C$70,0))/1000),"")</f>
        <v/>
      </c>
      <c r="CE167" s="59" t="str">
        <f>IFERROR(IF(OR($C$168=FALSE,LEFT($B167,3)&lt;&gt;"NOX"),CE58*INDEX('Damage costs'!$Q$18:$Q$70,MATCH($B167,'Damage costs'!$C$18:$C$70,0))/1000,CE58*INDEX('Damage costs'!$U$18:$U$70,MATCH($B167,'Damage costs'!$C$18:$C$70,0))/1000),"")</f>
        <v/>
      </c>
      <c r="CF167" s="59" t="str">
        <f>IFERROR(IF(OR($C$168=FALSE,LEFT($B167,3)&lt;&gt;"NOX"),CF58*INDEX('Damage costs'!$Q$18:$Q$70,MATCH($B167,'Damage costs'!$C$18:$C$70,0))/1000,CF58*INDEX('Damage costs'!$U$18:$U$70,MATCH($B167,'Damage costs'!$C$18:$C$70,0))/1000),"")</f>
        <v/>
      </c>
      <c r="CG167" s="59" t="str">
        <f>IFERROR(IF(OR($C$168=FALSE,LEFT($B167,3)&lt;&gt;"NOX"),CG58*INDEX('Damage costs'!$Q$18:$Q$70,MATCH($B167,'Damage costs'!$C$18:$C$70,0))/1000,CG58*INDEX('Damage costs'!$U$18:$U$70,MATCH($B167,'Damage costs'!$C$18:$C$70,0))/1000),"")</f>
        <v/>
      </c>
      <c r="CH167" s="59" t="str">
        <f>IFERROR(IF(OR($C$168=FALSE,LEFT($B167,3)&lt;&gt;"NOX"),CH58*INDEX('Damage costs'!$Q$18:$Q$70,MATCH($B167,'Damage costs'!$C$18:$C$70,0))/1000,CH58*INDEX('Damage costs'!$U$18:$U$70,MATCH($B167,'Damage costs'!$C$18:$C$70,0))/1000),"")</f>
        <v/>
      </c>
      <c r="CI167" s="59" t="str">
        <f>IFERROR(IF(OR($C$168=FALSE,LEFT($B167,3)&lt;&gt;"NOX"),CI58*INDEX('Damage costs'!$Q$18:$Q$70,MATCH($B167,'Damage costs'!$C$18:$C$70,0))/1000,CI58*INDEX('Damage costs'!$U$18:$U$70,MATCH($B167,'Damage costs'!$C$18:$C$70,0))/1000),"")</f>
        <v/>
      </c>
      <c r="CJ167" s="59" t="str">
        <f>IFERROR(IF(OR($C$168=FALSE,LEFT($B167,3)&lt;&gt;"NOX"),CJ58*INDEX('Damage costs'!$Q$18:$Q$70,MATCH($B167,'Damage costs'!$C$18:$C$70,0))/1000,CJ58*INDEX('Damage costs'!$U$18:$U$70,MATCH($B167,'Damage costs'!$C$18:$C$70,0))/1000),"")</f>
        <v/>
      </c>
      <c r="CK167" s="59" t="str">
        <f>IFERROR(IF(OR($C$168=FALSE,LEFT($B167,3)&lt;&gt;"NOX"),CK58*INDEX('Damage costs'!$Q$18:$Q$70,MATCH($B167,'Damage costs'!$C$18:$C$70,0))/1000,CK58*INDEX('Damage costs'!$U$18:$U$70,MATCH($B167,'Damage costs'!$C$18:$C$70,0))/1000),"")</f>
        <v/>
      </c>
      <c r="CL167" s="59" t="str">
        <f>IFERROR(IF(OR($C$168=FALSE,LEFT($B167,3)&lt;&gt;"NOX"),CL58*INDEX('Damage costs'!$Q$18:$Q$70,MATCH($B167,'Damage costs'!$C$18:$C$70,0))/1000,CL58*INDEX('Damage costs'!$U$18:$U$70,MATCH($B167,'Damage costs'!$C$18:$C$70,0))/1000),"")</f>
        <v/>
      </c>
      <c r="CM167" s="59" t="str">
        <f>IFERROR(IF(OR($C$168=FALSE,LEFT($B167,3)&lt;&gt;"NOX"),CM58*INDEX('Damage costs'!$Q$18:$Q$70,MATCH($B167,'Damage costs'!$C$18:$C$70,0))/1000,CM58*INDEX('Damage costs'!$U$18:$U$70,MATCH($B167,'Damage costs'!$C$18:$C$70,0))/1000),"")</f>
        <v/>
      </c>
      <c r="CN167" s="59" t="str">
        <f>IFERROR(IF(OR($C$168=FALSE,LEFT($B167,3)&lt;&gt;"NOX"),CN58*INDEX('Damage costs'!$Q$18:$Q$70,MATCH($B167,'Damage costs'!$C$18:$C$70,0))/1000,CN58*INDEX('Damage costs'!$U$18:$U$70,MATCH($B167,'Damage costs'!$C$18:$C$70,0))/1000),"")</f>
        <v/>
      </c>
      <c r="CO167" s="59" t="str">
        <f>IFERROR(IF(OR($C$168=FALSE,LEFT($B167,3)&lt;&gt;"NOX"),CO58*INDEX('Damage costs'!$Q$18:$Q$70,MATCH($B167,'Damage costs'!$C$18:$C$70,0))/1000,CO58*INDEX('Damage costs'!$U$18:$U$70,MATCH($B167,'Damage costs'!$C$18:$C$70,0))/1000),"")</f>
        <v/>
      </c>
      <c r="CP167" s="59" t="str">
        <f>IFERROR(IF(OR($C$168=FALSE,LEFT($B167,3)&lt;&gt;"NOX"),CP58*INDEX('Damage costs'!$Q$18:$Q$70,MATCH($B167,'Damage costs'!$C$18:$C$70,0))/1000,CP58*INDEX('Damage costs'!$U$18:$U$70,MATCH($B167,'Damage costs'!$C$18:$C$70,0))/1000),"")</f>
        <v/>
      </c>
      <c r="CQ167" s="59" t="str">
        <f>IFERROR(IF(OR($C$168=FALSE,LEFT($B167,3)&lt;&gt;"NOX"),CQ58*INDEX('Damage costs'!$Q$18:$Q$70,MATCH($B167,'Damage costs'!$C$18:$C$70,0))/1000,CQ58*INDEX('Damage costs'!$U$18:$U$70,MATCH($B167,'Damage costs'!$C$18:$C$70,0))/1000),"")</f>
        <v/>
      </c>
      <c r="CR167" s="59" t="str">
        <f>IFERROR(IF(OR($C$168=FALSE,LEFT($B167,3)&lt;&gt;"NOX"),CR58*INDEX('Damage costs'!$Q$18:$Q$70,MATCH($B167,'Damage costs'!$C$18:$C$70,0))/1000,CR58*INDEX('Damage costs'!$U$18:$U$70,MATCH($B167,'Damage costs'!$C$18:$C$70,0))/1000),"")</f>
        <v/>
      </c>
      <c r="CS167" s="59" t="str">
        <f>IFERROR(IF(OR($C$168=FALSE,LEFT($B167,3)&lt;&gt;"NOX"),CS58*INDEX('Damage costs'!$Q$18:$Q$70,MATCH($B167,'Damage costs'!$C$18:$C$70,0))/1000,CS58*INDEX('Damage costs'!$U$18:$U$70,MATCH($B167,'Damage costs'!$C$18:$C$70,0))/1000),"")</f>
        <v/>
      </c>
      <c r="CT167" s="59" t="str">
        <f>IFERROR(IF(OR($C$168=FALSE,LEFT($B167,3)&lt;&gt;"NOX"),CT58*INDEX('Damage costs'!$Q$18:$Q$70,MATCH($B167,'Damage costs'!$C$18:$C$70,0))/1000,CT58*INDEX('Damage costs'!$U$18:$U$70,MATCH($B167,'Damage costs'!$C$18:$C$70,0))/1000),"")</f>
        <v/>
      </c>
      <c r="CU167" s="59" t="str">
        <f>IFERROR(IF(OR($C$168=FALSE,LEFT($B167,3)&lt;&gt;"NOX"),CU58*INDEX('Damage costs'!$Q$18:$Q$70,MATCH($B167,'Damage costs'!$C$18:$C$70,0))/1000,CU58*INDEX('Damage costs'!$U$18:$U$70,MATCH($B167,'Damage costs'!$C$18:$C$70,0))/1000),"")</f>
        <v/>
      </c>
      <c r="CV167" s="59" t="str">
        <f>IFERROR(IF(OR($C$168=FALSE,LEFT($B167,3)&lt;&gt;"NOX"),CV58*INDEX('Damage costs'!$Q$18:$Q$70,MATCH($B167,'Damage costs'!$C$18:$C$70,0))/1000,CV58*INDEX('Damage costs'!$U$18:$U$70,MATCH($B167,'Damage costs'!$C$18:$C$70,0))/1000),"")</f>
        <v/>
      </c>
      <c r="CW167" s="59" t="str">
        <f>IFERROR(IF(OR($C$168=FALSE,LEFT($B167,3)&lt;&gt;"NOX"),CW58*INDEX('Damage costs'!$Q$18:$Q$70,MATCH($B167,'Damage costs'!$C$18:$C$70,0))/1000,CW58*INDEX('Damage costs'!$U$18:$U$70,MATCH($B167,'Damage costs'!$C$18:$C$70,0))/1000),"")</f>
        <v/>
      </c>
      <c r="CX167" s="59" t="str">
        <f>IFERROR(IF(OR($C$168=FALSE,LEFT($B167,3)&lt;&gt;"NOX"),CX58*INDEX('Damage costs'!$Q$18:$Q$70,MATCH($B167,'Damage costs'!$C$18:$C$70,0))/1000,CX58*INDEX('Damage costs'!$U$18:$U$70,MATCH($B167,'Damage costs'!$C$18:$C$70,0))/1000),"")</f>
        <v/>
      </c>
      <c r="CY167" s="59" t="str">
        <f>IFERROR(IF(OR($C$168=FALSE,LEFT($B167,3)&lt;&gt;"NOX"),CY58*INDEX('Damage costs'!$Q$18:$Q$70,MATCH($B167,'Damage costs'!$C$18:$C$70,0))/1000,CY58*INDEX('Damage costs'!$U$18:$U$70,MATCH($B167,'Damage costs'!$C$18:$C$70,0))/1000),"")</f>
        <v/>
      </c>
      <c r="CZ167" s="391"/>
    </row>
    <row r="168" spans="2:104" x14ac:dyDescent="0.25">
      <c r="B168" s="406" t="s">
        <v>618</v>
      </c>
      <c r="C168" s="553" t="b">
        <f>IF(OR(LEFT(B162,4)="PM10",LEFT(B163,4)="PM10",LEFT(B164,4)="PM10",LEFT(B165,4)="PM10",LEFT(B166,4)="PM10",LEFT(B167,4)="PM10"),TRUE,FALSE)</f>
        <v>0</v>
      </c>
      <c r="D168" s="8"/>
      <c r="E168" s="8"/>
      <c r="F168" s="8"/>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391"/>
    </row>
    <row r="169" spans="2:104" x14ac:dyDescent="0.25">
      <c r="B169" s="392"/>
      <c r="C169" s="390"/>
      <c r="D169" s="50"/>
      <c r="E169" s="50"/>
      <c r="F169" s="50"/>
      <c r="G169" s="50"/>
      <c r="H169" s="50"/>
      <c r="I169" s="50"/>
      <c r="J169" s="50"/>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c r="AI169" s="50"/>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391"/>
    </row>
    <row r="170" spans="2:104" x14ac:dyDescent="0.25">
      <c r="B170" s="393" t="s">
        <v>405</v>
      </c>
      <c r="C170" s="390" t="s">
        <v>404</v>
      </c>
      <c r="D170" s="60">
        <f>'Discount and deflators'!$H$5</f>
        <v>0.02</v>
      </c>
      <c r="E170" s="50"/>
      <c r="F170" s="50"/>
      <c r="G170" s="50"/>
      <c r="H170" s="50"/>
      <c r="I170" s="50"/>
      <c r="J170" s="50"/>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c r="AI170" s="50"/>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391"/>
    </row>
    <row r="171" spans="2:104" x14ac:dyDescent="0.25">
      <c r="B171" s="393" t="s">
        <v>406</v>
      </c>
      <c r="C171" s="390"/>
      <c r="D171" s="59">
        <f>IF(D$6=0,0,(1+$D170)^(D$6-'Data Input - General'!$F$22))</f>
        <v>0</v>
      </c>
      <c r="E171" s="59">
        <f>IF(E$6=0,0,(1+$D170)^(E$6-'Data Input - General'!$F$22))</f>
        <v>0</v>
      </c>
      <c r="F171" s="59">
        <f>IF(F$6=0,0,(1+$D170)^(F$6-'Data Input - General'!$F$22))</f>
        <v>0</v>
      </c>
      <c r="G171" s="59">
        <f>IF(G$6=0,0,(1+$D170)^(G$6-'Data Input - General'!$F$22))</f>
        <v>0</v>
      </c>
      <c r="H171" s="59">
        <f>IF(H$6=0,0,(1+$D170)^(H$6-'Data Input - General'!$F$22))</f>
        <v>0</v>
      </c>
      <c r="I171" s="59">
        <f>IF(I$6=0,0,(1+$D170)^(I$6-'Data Input - General'!$F$22))</f>
        <v>0</v>
      </c>
      <c r="J171" s="59">
        <f>IF(J$6=0,0,(1+$D170)^(J$6-'Data Input - General'!$F$22))</f>
        <v>0</v>
      </c>
      <c r="K171" s="59">
        <f>IF(K$6=0,0,(1+$D170)^(K$6-'Data Input - General'!$F$22))</f>
        <v>0</v>
      </c>
      <c r="L171" s="59">
        <f>IF(L$6=0,0,(1+$D170)^(L$6-'Data Input - General'!$F$22))</f>
        <v>0</v>
      </c>
      <c r="M171" s="59">
        <f>IF(M$6=0,0,(1+$D170)^(M$6-'Data Input - General'!$F$22))</f>
        <v>0</v>
      </c>
      <c r="N171" s="59">
        <f>IF(N$6=0,0,(1+$D170)^(N$6-'Data Input - General'!$F$22))</f>
        <v>0</v>
      </c>
      <c r="O171" s="59">
        <f>IF(O$6=0,0,(1+$D170)^(O$6-'Data Input - General'!$F$22))</f>
        <v>0</v>
      </c>
      <c r="P171" s="59">
        <f>IF(P$6=0,0,(1+$D170)^(P$6-'Data Input - General'!$F$22))</f>
        <v>0</v>
      </c>
      <c r="Q171" s="59">
        <f>IF(Q$6=0,0,(1+$D170)^(Q$6-'Data Input - General'!$F$22))</f>
        <v>0</v>
      </c>
      <c r="R171" s="59">
        <f>IF(R$6=0,0,(1+$D170)^(R$6-'Data Input - General'!$F$22))</f>
        <v>0</v>
      </c>
      <c r="S171" s="59">
        <f>IF(S$6=0,0,(1+$D170)^(S$6-'Data Input - General'!$F$22))</f>
        <v>0</v>
      </c>
      <c r="T171" s="59">
        <f>IF(T$6=0,0,(1+$D170)^(T$6-'Data Input - General'!$F$22))</f>
        <v>0</v>
      </c>
      <c r="U171" s="59">
        <f>IF(U$6=0,0,(1+$D170)^(U$6-'Data Input - General'!$F$22))</f>
        <v>0</v>
      </c>
      <c r="V171" s="59">
        <f>IF(V$6=0,0,(1+$D170)^(V$6-'Data Input - General'!$F$22))</f>
        <v>0</v>
      </c>
      <c r="W171" s="59">
        <f>IF(W$6=0,0,(1+$D170)^(W$6-'Data Input - General'!$F$22))</f>
        <v>0</v>
      </c>
      <c r="X171" s="59">
        <f>IF(X$6=0,0,(1+$D170)^(X$6-'Data Input - General'!$F$22))</f>
        <v>0</v>
      </c>
      <c r="Y171" s="59">
        <f>IF(Y$6=0,0,(1+$D170)^(Y$6-'Data Input - General'!$F$22))</f>
        <v>0</v>
      </c>
      <c r="Z171" s="59">
        <f>IF(Z$6=0,0,(1+$D170)^(Z$6-'Data Input - General'!$F$22))</f>
        <v>0</v>
      </c>
      <c r="AA171" s="59">
        <f>IF(AA$6=0,0,(1+$D170)^(AA$6-'Data Input - General'!$F$22))</f>
        <v>0</v>
      </c>
      <c r="AB171" s="59">
        <f>IF(AB$6=0,0,(1+$D170)^(AB$6-'Data Input - General'!$F$22))</f>
        <v>0</v>
      </c>
      <c r="AC171" s="59">
        <f>IF(AC$6=0,0,(1+$D170)^(AC$6-'Data Input - General'!$F$22))</f>
        <v>0</v>
      </c>
      <c r="AD171" s="59">
        <f>IF(AD$6=0,0,(1+$D170)^(AD$6-'Data Input - General'!$F$22))</f>
        <v>0</v>
      </c>
      <c r="AE171" s="59">
        <f>IF(AE$6=0,0,(1+$D170)^(AE$6-'Data Input - General'!$F$22))</f>
        <v>0</v>
      </c>
      <c r="AF171" s="59">
        <f>IF(AF$6=0,0,(1+$D170)^(AF$6-'Data Input - General'!$F$22))</f>
        <v>0</v>
      </c>
      <c r="AG171" s="59">
        <f>IF(AG$6=0,0,(1+$D170)^(AG$6-'Data Input - General'!$F$22))</f>
        <v>0</v>
      </c>
      <c r="AH171" s="59">
        <f>IF(AH$6=0,0,(1+$D170)^(AH$6-'Data Input - General'!$F$22))</f>
        <v>0</v>
      </c>
      <c r="AI171" s="59">
        <f>IF(AI$6=0,0,(1+$D170)^(AI$6-'Data Input - General'!$F$22))</f>
        <v>0</v>
      </c>
      <c r="AJ171" s="59">
        <f>IF(AJ$6=0,0,(1+$D170)^(AJ$6-'Data Input - General'!$F$22))</f>
        <v>0</v>
      </c>
      <c r="AK171" s="59">
        <f>IF(AK$6=0,0,(1+$D170)^(AK$6-'Data Input - General'!$F$22))</f>
        <v>0</v>
      </c>
      <c r="AL171" s="59">
        <f>IF(AL$6=0,0,(1+$D170)^(AL$6-'Data Input - General'!$F$22))</f>
        <v>0</v>
      </c>
      <c r="AM171" s="59">
        <f>IF(AM$6=0,0,(1+$D170)^(AM$6-'Data Input - General'!$F$22))</f>
        <v>0</v>
      </c>
      <c r="AN171" s="59">
        <f>IF(AN$6=0,0,(1+$D170)^(AN$6-'Data Input - General'!$F$22))</f>
        <v>0</v>
      </c>
      <c r="AO171" s="59">
        <f>IF(AO$6=0,0,(1+$D170)^(AO$6-'Data Input - General'!$F$22))</f>
        <v>0</v>
      </c>
      <c r="AP171" s="59">
        <f>IF(AP$6=0,0,(1+$D170)^(AP$6-'Data Input - General'!$F$22))</f>
        <v>0</v>
      </c>
      <c r="AQ171" s="59">
        <f>IF(AQ$6=0,0,(1+$D170)^(AQ$6-'Data Input - General'!$F$22))</f>
        <v>0</v>
      </c>
      <c r="AR171" s="59">
        <f>IF(AR$6=0,0,(1+$D170)^(AR$6-'Data Input - General'!$F$22))</f>
        <v>0</v>
      </c>
      <c r="AS171" s="59">
        <f>IF(AS$6=0,0,(1+$D170)^(AS$6-'Data Input - General'!$F$22))</f>
        <v>0</v>
      </c>
      <c r="AT171" s="59">
        <f>IF(AT$6=0,0,(1+$D170)^(AT$6-'Data Input - General'!$F$22))</f>
        <v>0</v>
      </c>
      <c r="AU171" s="59">
        <f>IF(AU$6=0,0,(1+$D170)^(AU$6-'Data Input - General'!$F$22))</f>
        <v>0</v>
      </c>
      <c r="AV171" s="59">
        <f>IF(AV$6=0,0,(1+$D170)^(AV$6-'Data Input - General'!$F$22))</f>
        <v>0</v>
      </c>
      <c r="AW171" s="59">
        <f>IF(AW$6=0,0,(1+$D170)^(AW$6-'Data Input - General'!$F$22))</f>
        <v>0</v>
      </c>
      <c r="AX171" s="59">
        <f>IF(AX$6=0,0,(1+$D170)^(AX$6-'Data Input - General'!$F$22))</f>
        <v>0</v>
      </c>
      <c r="AY171" s="59">
        <f>IF(AY$6=0,0,(1+$D170)^(AY$6-'Data Input - General'!$F$22))</f>
        <v>0</v>
      </c>
      <c r="AZ171" s="59">
        <f>IF(AZ$6=0,0,(1+$D170)^(AZ$6-'Data Input - General'!$F$22))</f>
        <v>0</v>
      </c>
      <c r="BA171" s="59">
        <f>IF(BA$6=0,0,(1+$D170)^(BA$6-'Data Input - General'!$F$22))</f>
        <v>0</v>
      </c>
      <c r="BB171" s="59">
        <f>IF(BB$6=0,0,(1+$D170)^(BB$6-'Data Input - General'!$F$22))</f>
        <v>0</v>
      </c>
      <c r="BC171" s="59">
        <f>IF(BC$6=0,0,(1+$D170)^(BC$6-'Data Input - General'!$F$22))</f>
        <v>0</v>
      </c>
      <c r="BD171" s="59">
        <f>IF(BD$6=0,0,(1+$D170)^(BD$6-'Data Input - General'!$F$22))</f>
        <v>0</v>
      </c>
      <c r="BE171" s="59">
        <f>IF(BE$6=0,0,(1+$D170)^(BE$6-'Data Input - General'!$F$22))</f>
        <v>0</v>
      </c>
      <c r="BF171" s="59">
        <f>IF(BF$6=0,0,(1+$D170)^(BF$6-'Data Input - General'!$F$22))</f>
        <v>0</v>
      </c>
      <c r="BG171" s="59">
        <f>IF(BG$6=0,0,(1+$D170)^(BG$6-'Data Input - General'!$F$22))</f>
        <v>0</v>
      </c>
      <c r="BH171" s="59">
        <f>IF(BH$6=0,0,(1+$D170)^(BH$6-'Data Input - General'!$F$22))</f>
        <v>0</v>
      </c>
      <c r="BI171" s="59">
        <f>IF(BI$6=0,0,(1+$D170)^(BI$6-'Data Input - General'!$F$22))</f>
        <v>0</v>
      </c>
      <c r="BJ171" s="59">
        <f>IF(BJ$6=0,0,(1+$D170)^(BJ$6-'Data Input - General'!$F$22))</f>
        <v>0</v>
      </c>
      <c r="BK171" s="59">
        <f>IF(BK$6=0,0,(1+$D170)^(BK$6-'Data Input - General'!$F$22))</f>
        <v>0</v>
      </c>
      <c r="BL171" s="59">
        <f>IF(BL$6=0,0,(1+$D170)^(BL$6-'Data Input - General'!$F$22))</f>
        <v>0</v>
      </c>
      <c r="BM171" s="59">
        <f>IF(BM$6=0,0,(1+$D170)^(BM$6-'Data Input - General'!$F$22))</f>
        <v>0</v>
      </c>
      <c r="BN171" s="59">
        <f>IF(BN$6=0,0,(1+$D170)^(BN$6-'Data Input - General'!$F$22))</f>
        <v>0</v>
      </c>
      <c r="BO171" s="59">
        <f>IF(BO$6=0,0,(1+$D170)^(BO$6-'Data Input - General'!$F$22))</f>
        <v>0</v>
      </c>
      <c r="BP171" s="59">
        <f>IF(BP$6=0,0,(1+$D170)^(BP$6-'Data Input - General'!$F$22))</f>
        <v>0</v>
      </c>
      <c r="BQ171" s="59">
        <f>IF(BQ$6=0,0,(1+$D170)^(BQ$6-'Data Input - General'!$F$22))</f>
        <v>0</v>
      </c>
      <c r="BR171" s="59">
        <f>IF(BR$6=0,0,(1+$D170)^(BR$6-'Data Input - General'!$F$22))</f>
        <v>0</v>
      </c>
      <c r="BS171" s="59">
        <f>IF(BS$6=0,0,(1+$D170)^(BS$6-'Data Input - General'!$F$22))</f>
        <v>0</v>
      </c>
      <c r="BT171" s="59">
        <f>IF(BT$6=0,0,(1+$D170)^(BT$6-'Data Input - General'!$F$22))</f>
        <v>0</v>
      </c>
      <c r="BU171" s="59">
        <f>IF(BU$6=0,0,(1+$D170)^(BU$6-'Data Input - General'!$F$22))</f>
        <v>0</v>
      </c>
      <c r="BV171" s="59">
        <f>IF(BV$6=0,0,(1+$D170)^(BV$6-'Data Input - General'!$F$22))</f>
        <v>0</v>
      </c>
      <c r="BW171" s="59">
        <f>IF(BW$6=0,0,(1+$D170)^(BW$6-'Data Input - General'!$F$22))</f>
        <v>0</v>
      </c>
      <c r="BX171" s="59">
        <f>IF(BX$6=0,0,(1+$D170)^(BX$6-'Data Input - General'!$F$22))</f>
        <v>0</v>
      </c>
      <c r="BY171" s="59">
        <f>IF(BY$6=0,0,(1+$D170)^(BY$6-'Data Input - General'!$F$22))</f>
        <v>0</v>
      </c>
      <c r="BZ171" s="59">
        <f>IF(BZ$6=0,0,(1+$D170)^(BZ$6-'Data Input - General'!$F$22))</f>
        <v>0</v>
      </c>
      <c r="CA171" s="59">
        <f>IF(CA$6=0,0,(1+$D170)^(CA$6-'Data Input - General'!$F$22))</f>
        <v>0</v>
      </c>
      <c r="CB171" s="59">
        <f>IF(CB$6=0,0,(1+$D170)^(CB$6-'Data Input - General'!$F$22))</f>
        <v>0</v>
      </c>
      <c r="CC171" s="59">
        <f>IF(CC$6=0,0,(1+$D170)^(CC$6-'Data Input - General'!$F$22))</f>
        <v>0</v>
      </c>
      <c r="CD171" s="59">
        <f>IF(CD$6=0,0,(1+$D170)^(CD$6-'Data Input - General'!$F$22))</f>
        <v>0</v>
      </c>
      <c r="CE171" s="59">
        <f>IF(CE$6=0,0,(1+$D170)^(CE$6-'Data Input - General'!$F$22))</f>
        <v>0</v>
      </c>
      <c r="CF171" s="59">
        <f>IF(CF$6=0,0,(1+$D170)^(CF$6-'Data Input - General'!$F$22))</f>
        <v>0</v>
      </c>
      <c r="CG171" s="59">
        <f>IF(CG$6=0,0,(1+$D170)^(CG$6-'Data Input - General'!$F$22))</f>
        <v>0</v>
      </c>
      <c r="CH171" s="59">
        <f>IF(CH$6=0,0,(1+$D170)^(CH$6-'Data Input - General'!$F$22))</f>
        <v>0</v>
      </c>
      <c r="CI171" s="59">
        <f>IF(CI$6=0,0,(1+$D170)^(CI$6-'Data Input - General'!$F$22))</f>
        <v>0</v>
      </c>
      <c r="CJ171" s="59">
        <f>IF(CJ$6=0,0,(1+$D170)^(CJ$6-'Data Input - General'!$F$22))</f>
        <v>0</v>
      </c>
      <c r="CK171" s="59">
        <f>IF(CK$6=0,0,(1+$D170)^(CK$6-'Data Input - General'!$F$22))</f>
        <v>0</v>
      </c>
      <c r="CL171" s="59">
        <f>IF(CL$6=0,0,(1+$D170)^(CL$6-'Data Input - General'!$F$22))</f>
        <v>0</v>
      </c>
      <c r="CM171" s="59">
        <f>IF(CM$6=0,0,(1+$D170)^(CM$6-'Data Input - General'!$F$22))</f>
        <v>0</v>
      </c>
      <c r="CN171" s="59">
        <f>IF(CN$6=0,0,(1+$D170)^(CN$6-'Data Input - General'!$F$22))</f>
        <v>0</v>
      </c>
      <c r="CO171" s="59">
        <f>IF(CO$6=0,0,(1+$D170)^(CO$6-'Data Input - General'!$F$22))</f>
        <v>0</v>
      </c>
      <c r="CP171" s="59">
        <f>IF(CP$6=0,0,(1+$D170)^(CP$6-'Data Input - General'!$F$22))</f>
        <v>0</v>
      </c>
      <c r="CQ171" s="59">
        <f>IF(CQ$6=0,0,(1+$D170)^(CQ$6-'Data Input - General'!$F$22))</f>
        <v>0</v>
      </c>
      <c r="CR171" s="59">
        <f>IF(CR$6=0,0,(1+$D170)^(CR$6-'Data Input - General'!$F$22))</f>
        <v>0</v>
      </c>
      <c r="CS171" s="59">
        <f>IF(CS$6=0,0,(1+$D170)^(CS$6-'Data Input - General'!$F$22))</f>
        <v>0</v>
      </c>
      <c r="CT171" s="59">
        <f>IF(CT$6=0,0,(1+$D170)^(CT$6-'Data Input - General'!$F$22))</f>
        <v>0</v>
      </c>
      <c r="CU171" s="59">
        <f>IF(CU$6=0,0,(1+$D170)^(CU$6-'Data Input - General'!$F$22))</f>
        <v>0</v>
      </c>
      <c r="CV171" s="59">
        <f>IF(CV$6=0,0,(1+$D170)^(CV$6-'Data Input - General'!$F$22))</f>
        <v>0</v>
      </c>
      <c r="CW171" s="59">
        <f>IF(CW$6=0,0,(1+$D170)^(CW$6-'Data Input - General'!$F$22))</f>
        <v>0</v>
      </c>
      <c r="CX171" s="59">
        <f>IF(CX$6=0,0,(1+$D170)^(CX$6-'Data Input - General'!$F$22))</f>
        <v>0</v>
      </c>
      <c r="CY171" s="59">
        <f>IF(CY$6=0,0,(1+$D170)^(CY$6-'Data Input - General'!$F$22))</f>
        <v>0</v>
      </c>
      <c r="CZ171" s="391"/>
    </row>
    <row r="172" spans="2:104" x14ac:dyDescent="0.25">
      <c r="B172" s="393" t="s">
        <v>169</v>
      </c>
      <c r="C172" s="9" t="s">
        <v>1117</v>
      </c>
      <c r="D172" s="61">
        <f t="shared" ref="D172:AI172" si="61">SUM(D162:D167)*D171</f>
        <v>0</v>
      </c>
      <c r="E172" s="61">
        <f>SUM(E162:E167)*E171</f>
        <v>0</v>
      </c>
      <c r="F172" s="61">
        <f>SUM(F162:F167)*F171</f>
        <v>0</v>
      </c>
      <c r="G172" s="61">
        <f t="shared" si="61"/>
        <v>0</v>
      </c>
      <c r="H172" s="61">
        <f t="shared" si="61"/>
        <v>0</v>
      </c>
      <c r="I172" s="61">
        <f t="shared" si="61"/>
        <v>0</v>
      </c>
      <c r="J172" s="61">
        <f t="shared" si="61"/>
        <v>0</v>
      </c>
      <c r="K172" s="61">
        <f t="shared" si="61"/>
        <v>0</v>
      </c>
      <c r="L172" s="61">
        <f t="shared" si="61"/>
        <v>0</v>
      </c>
      <c r="M172" s="61">
        <f t="shared" si="61"/>
        <v>0</v>
      </c>
      <c r="N172" s="61">
        <f t="shared" si="61"/>
        <v>0</v>
      </c>
      <c r="O172" s="61">
        <f t="shared" si="61"/>
        <v>0</v>
      </c>
      <c r="P172" s="61">
        <f t="shared" si="61"/>
        <v>0</v>
      </c>
      <c r="Q172" s="61">
        <f t="shared" si="61"/>
        <v>0</v>
      </c>
      <c r="R172" s="61">
        <f t="shared" si="61"/>
        <v>0</v>
      </c>
      <c r="S172" s="61">
        <f t="shared" si="61"/>
        <v>0</v>
      </c>
      <c r="T172" s="61">
        <f t="shared" si="61"/>
        <v>0</v>
      </c>
      <c r="U172" s="61">
        <f t="shared" si="61"/>
        <v>0</v>
      </c>
      <c r="V172" s="61">
        <f t="shared" si="61"/>
        <v>0</v>
      </c>
      <c r="W172" s="61">
        <f t="shared" si="61"/>
        <v>0</v>
      </c>
      <c r="X172" s="61">
        <f t="shared" si="61"/>
        <v>0</v>
      </c>
      <c r="Y172" s="61">
        <f t="shared" si="61"/>
        <v>0</v>
      </c>
      <c r="Z172" s="61">
        <f t="shared" si="61"/>
        <v>0</v>
      </c>
      <c r="AA172" s="61">
        <f t="shared" si="61"/>
        <v>0</v>
      </c>
      <c r="AB172" s="61">
        <f t="shared" si="61"/>
        <v>0</v>
      </c>
      <c r="AC172" s="61">
        <f t="shared" si="61"/>
        <v>0</v>
      </c>
      <c r="AD172" s="61">
        <f t="shared" si="61"/>
        <v>0</v>
      </c>
      <c r="AE172" s="61">
        <f t="shared" si="61"/>
        <v>0</v>
      </c>
      <c r="AF172" s="61">
        <f t="shared" si="61"/>
        <v>0</v>
      </c>
      <c r="AG172" s="61">
        <f t="shared" si="61"/>
        <v>0</v>
      </c>
      <c r="AH172" s="61">
        <f t="shared" si="61"/>
        <v>0</v>
      </c>
      <c r="AI172" s="61">
        <f t="shared" si="61"/>
        <v>0</v>
      </c>
      <c r="AJ172" s="61">
        <f t="shared" ref="AJ172:BK172" si="62">SUM(AJ162:AJ167)*AJ171</f>
        <v>0</v>
      </c>
      <c r="AK172" s="61">
        <f t="shared" si="62"/>
        <v>0</v>
      </c>
      <c r="AL172" s="61">
        <f t="shared" si="62"/>
        <v>0</v>
      </c>
      <c r="AM172" s="61">
        <f t="shared" si="62"/>
        <v>0</v>
      </c>
      <c r="AN172" s="61">
        <f t="shared" si="62"/>
        <v>0</v>
      </c>
      <c r="AO172" s="61">
        <f t="shared" si="62"/>
        <v>0</v>
      </c>
      <c r="AP172" s="61">
        <f t="shared" si="62"/>
        <v>0</v>
      </c>
      <c r="AQ172" s="61">
        <f t="shared" si="62"/>
        <v>0</v>
      </c>
      <c r="AR172" s="61">
        <f t="shared" si="62"/>
        <v>0</v>
      </c>
      <c r="AS172" s="61">
        <f t="shared" si="62"/>
        <v>0</v>
      </c>
      <c r="AT172" s="61">
        <f t="shared" si="62"/>
        <v>0</v>
      </c>
      <c r="AU172" s="61">
        <f t="shared" si="62"/>
        <v>0</v>
      </c>
      <c r="AV172" s="61">
        <f t="shared" si="62"/>
        <v>0</v>
      </c>
      <c r="AW172" s="61">
        <f t="shared" si="62"/>
        <v>0</v>
      </c>
      <c r="AX172" s="61">
        <f t="shared" si="62"/>
        <v>0</v>
      </c>
      <c r="AY172" s="61">
        <f t="shared" si="62"/>
        <v>0</v>
      </c>
      <c r="AZ172" s="61">
        <f t="shared" si="62"/>
        <v>0</v>
      </c>
      <c r="BA172" s="61">
        <f t="shared" si="62"/>
        <v>0</v>
      </c>
      <c r="BB172" s="61">
        <f t="shared" si="62"/>
        <v>0</v>
      </c>
      <c r="BC172" s="61">
        <f t="shared" si="62"/>
        <v>0</v>
      </c>
      <c r="BD172" s="61">
        <f t="shared" si="62"/>
        <v>0</v>
      </c>
      <c r="BE172" s="61">
        <f t="shared" si="62"/>
        <v>0</v>
      </c>
      <c r="BF172" s="61">
        <f t="shared" si="62"/>
        <v>0</v>
      </c>
      <c r="BG172" s="61">
        <f t="shared" si="62"/>
        <v>0</v>
      </c>
      <c r="BH172" s="61">
        <f t="shared" si="62"/>
        <v>0</v>
      </c>
      <c r="BI172" s="61">
        <f t="shared" si="62"/>
        <v>0</v>
      </c>
      <c r="BJ172" s="61">
        <f t="shared" si="62"/>
        <v>0</v>
      </c>
      <c r="BK172" s="61">
        <f t="shared" si="62"/>
        <v>0</v>
      </c>
      <c r="BL172" s="61">
        <f t="shared" ref="BL172:CY172" si="63">SUM(BL162:BL167)*BL171</f>
        <v>0</v>
      </c>
      <c r="BM172" s="61">
        <f t="shared" si="63"/>
        <v>0</v>
      </c>
      <c r="BN172" s="61">
        <f t="shared" si="63"/>
        <v>0</v>
      </c>
      <c r="BO172" s="61">
        <f t="shared" si="63"/>
        <v>0</v>
      </c>
      <c r="BP172" s="61">
        <f t="shared" si="63"/>
        <v>0</v>
      </c>
      <c r="BQ172" s="61">
        <f t="shared" si="63"/>
        <v>0</v>
      </c>
      <c r="BR172" s="61">
        <f t="shared" si="63"/>
        <v>0</v>
      </c>
      <c r="BS172" s="61">
        <f t="shared" si="63"/>
        <v>0</v>
      </c>
      <c r="BT172" s="61">
        <f t="shared" si="63"/>
        <v>0</v>
      </c>
      <c r="BU172" s="61">
        <f t="shared" si="63"/>
        <v>0</v>
      </c>
      <c r="BV172" s="61">
        <f t="shared" si="63"/>
        <v>0</v>
      </c>
      <c r="BW172" s="61">
        <f t="shared" si="63"/>
        <v>0</v>
      </c>
      <c r="BX172" s="61">
        <f t="shared" si="63"/>
        <v>0</v>
      </c>
      <c r="BY172" s="61">
        <f t="shared" si="63"/>
        <v>0</v>
      </c>
      <c r="BZ172" s="61">
        <f t="shared" si="63"/>
        <v>0</v>
      </c>
      <c r="CA172" s="61">
        <f t="shared" si="63"/>
        <v>0</v>
      </c>
      <c r="CB172" s="61">
        <f t="shared" si="63"/>
        <v>0</v>
      </c>
      <c r="CC172" s="61">
        <f t="shared" si="63"/>
        <v>0</v>
      </c>
      <c r="CD172" s="61">
        <f t="shared" si="63"/>
        <v>0</v>
      </c>
      <c r="CE172" s="61">
        <f t="shared" si="63"/>
        <v>0</v>
      </c>
      <c r="CF172" s="61">
        <f t="shared" si="63"/>
        <v>0</v>
      </c>
      <c r="CG172" s="61">
        <f t="shared" si="63"/>
        <v>0</v>
      </c>
      <c r="CH172" s="61">
        <f t="shared" si="63"/>
        <v>0</v>
      </c>
      <c r="CI172" s="61">
        <f t="shared" si="63"/>
        <v>0</v>
      </c>
      <c r="CJ172" s="61">
        <f t="shared" si="63"/>
        <v>0</v>
      </c>
      <c r="CK172" s="61">
        <f t="shared" si="63"/>
        <v>0</v>
      </c>
      <c r="CL172" s="61">
        <f t="shared" si="63"/>
        <v>0</v>
      </c>
      <c r="CM172" s="61">
        <f t="shared" si="63"/>
        <v>0</v>
      </c>
      <c r="CN172" s="61">
        <f t="shared" si="63"/>
        <v>0</v>
      </c>
      <c r="CO172" s="61">
        <f t="shared" si="63"/>
        <v>0</v>
      </c>
      <c r="CP172" s="61">
        <f t="shared" si="63"/>
        <v>0</v>
      </c>
      <c r="CQ172" s="61">
        <f t="shared" si="63"/>
        <v>0</v>
      </c>
      <c r="CR172" s="61">
        <f t="shared" si="63"/>
        <v>0</v>
      </c>
      <c r="CS172" s="61">
        <f t="shared" si="63"/>
        <v>0</v>
      </c>
      <c r="CT172" s="61">
        <f t="shared" si="63"/>
        <v>0</v>
      </c>
      <c r="CU172" s="61">
        <f t="shared" si="63"/>
        <v>0</v>
      </c>
      <c r="CV172" s="61">
        <f t="shared" si="63"/>
        <v>0</v>
      </c>
      <c r="CW172" s="61">
        <f t="shared" si="63"/>
        <v>0</v>
      </c>
      <c r="CX172" s="61">
        <f t="shared" si="63"/>
        <v>0</v>
      </c>
      <c r="CY172" s="61">
        <f t="shared" si="63"/>
        <v>0</v>
      </c>
      <c r="CZ172" s="391"/>
    </row>
    <row r="173" spans="2:104" x14ac:dyDescent="0.25">
      <c r="B173" s="393" t="s">
        <v>190</v>
      </c>
      <c r="C173" s="9" t="s">
        <v>1117</v>
      </c>
      <c r="D173" s="61">
        <f t="shared" ref="D173:BO173" si="64">D172*D$7</f>
        <v>0</v>
      </c>
      <c r="E173" s="61">
        <f t="shared" si="64"/>
        <v>0</v>
      </c>
      <c r="F173" s="61">
        <f t="shared" si="64"/>
        <v>0</v>
      </c>
      <c r="G173" s="61">
        <f t="shared" si="64"/>
        <v>0</v>
      </c>
      <c r="H173" s="61">
        <f t="shared" si="64"/>
        <v>0</v>
      </c>
      <c r="I173" s="61">
        <f t="shared" si="64"/>
        <v>0</v>
      </c>
      <c r="J173" s="61">
        <f t="shared" si="64"/>
        <v>0</v>
      </c>
      <c r="K173" s="61">
        <f t="shared" si="64"/>
        <v>0</v>
      </c>
      <c r="L173" s="61">
        <f t="shared" si="64"/>
        <v>0</v>
      </c>
      <c r="M173" s="61">
        <f t="shared" si="64"/>
        <v>0</v>
      </c>
      <c r="N173" s="61">
        <f t="shared" si="64"/>
        <v>0</v>
      </c>
      <c r="O173" s="61">
        <f t="shared" si="64"/>
        <v>0</v>
      </c>
      <c r="P173" s="61">
        <f t="shared" si="64"/>
        <v>0</v>
      </c>
      <c r="Q173" s="61">
        <f t="shared" si="64"/>
        <v>0</v>
      </c>
      <c r="R173" s="61">
        <f t="shared" si="64"/>
        <v>0</v>
      </c>
      <c r="S173" s="61">
        <f t="shared" si="64"/>
        <v>0</v>
      </c>
      <c r="T173" s="61">
        <f t="shared" si="64"/>
        <v>0</v>
      </c>
      <c r="U173" s="61">
        <f t="shared" si="64"/>
        <v>0</v>
      </c>
      <c r="V173" s="61">
        <f t="shared" si="64"/>
        <v>0</v>
      </c>
      <c r="W173" s="61">
        <f t="shared" si="64"/>
        <v>0</v>
      </c>
      <c r="X173" s="61">
        <f t="shared" si="64"/>
        <v>0</v>
      </c>
      <c r="Y173" s="61">
        <f t="shared" si="64"/>
        <v>0</v>
      </c>
      <c r="Z173" s="61">
        <f t="shared" si="64"/>
        <v>0</v>
      </c>
      <c r="AA173" s="61">
        <f t="shared" si="64"/>
        <v>0</v>
      </c>
      <c r="AB173" s="61">
        <f t="shared" si="64"/>
        <v>0</v>
      </c>
      <c r="AC173" s="61">
        <f t="shared" si="64"/>
        <v>0</v>
      </c>
      <c r="AD173" s="61">
        <f t="shared" si="64"/>
        <v>0</v>
      </c>
      <c r="AE173" s="61">
        <f t="shared" si="64"/>
        <v>0</v>
      </c>
      <c r="AF173" s="61">
        <f t="shared" si="64"/>
        <v>0</v>
      </c>
      <c r="AG173" s="61">
        <f t="shared" si="64"/>
        <v>0</v>
      </c>
      <c r="AH173" s="61">
        <f t="shared" si="64"/>
        <v>0</v>
      </c>
      <c r="AI173" s="61">
        <f t="shared" si="64"/>
        <v>0</v>
      </c>
      <c r="AJ173" s="61">
        <f t="shared" si="64"/>
        <v>0</v>
      </c>
      <c r="AK173" s="61">
        <f t="shared" si="64"/>
        <v>0</v>
      </c>
      <c r="AL173" s="61">
        <f t="shared" si="64"/>
        <v>0</v>
      </c>
      <c r="AM173" s="61">
        <f t="shared" si="64"/>
        <v>0</v>
      </c>
      <c r="AN173" s="61">
        <f t="shared" si="64"/>
        <v>0</v>
      </c>
      <c r="AO173" s="61">
        <f t="shared" si="64"/>
        <v>0</v>
      </c>
      <c r="AP173" s="61">
        <f t="shared" si="64"/>
        <v>0</v>
      </c>
      <c r="AQ173" s="61">
        <f t="shared" si="64"/>
        <v>0</v>
      </c>
      <c r="AR173" s="61">
        <f t="shared" si="64"/>
        <v>0</v>
      </c>
      <c r="AS173" s="61">
        <f t="shared" si="64"/>
        <v>0</v>
      </c>
      <c r="AT173" s="61">
        <f t="shared" si="64"/>
        <v>0</v>
      </c>
      <c r="AU173" s="61">
        <f t="shared" si="64"/>
        <v>0</v>
      </c>
      <c r="AV173" s="61">
        <f t="shared" si="64"/>
        <v>0</v>
      </c>
      <c r="AW173" s="61">
        <f t="shared" si="64"/>
        <v>0</v>
      </c>
      <c r="AX173" s="61">
        <f t="shared" si="64"/>
        <v>0</v>
      </c>
      <c r="AY173" s="61">
        <f t="shared" si="64"/>
        <v>0</v>
      </c>
      <c r="AZ173" s="61">
        <f t="shared" si="64"/>
        <v>0</v>
      </c>
      <c r="BA173" s="61">
        <f t="shared" si="64"/>
        <v>0</v>
      </c>
      <c r="BB173" s="61">
        <f t="shared" si="64"/>
        <v>0</v>
      </c>
      <c r="BC173" s="61">
        <f t="shared" si="64"/>
        <v>0</v>
      </c>
      <c r="BD173" s="61">
        <f t="shared" si="64"/>
        <v>0</v>
      </c>
      <c r="BE173" s="61">
        <f t="shared" si="64"/>
        <v>0</v>
      </c>
      <c r="BF173" s="61">
        <f t="shared" si="64"/>
        <v>0</v>
      </c>
      <c r="BG173" s="61">
        <f t="shared" si="64"/>
        <v>0</v>
      </c>
      <c r="BH173" s="61">
        <f t="shared" si="64"/>
        <v>0</v>
      </c>
      <c r="BI173" s="61">
        <f t="shared" si="64"/>
        <v>0</v>
      </c>
      <c r="BJ173" s="61">
        <f t="shared" si="64"/>
        <v>0</v>
      </c>
      <c r="BK173" s="61">
        <f t="shared" si="64"/>
        <v>0</v>
      </c>
      <c r="BL173" s="61">
        <f t="shared" si="64"/>
        <v>0</v>
      </c>
      <c r="BM173" s="61">
        <f t="shared" si="64"/>
        <v>0</v>
      </c>
      <c r="BN173" s="61">
        <f t="shared" si="64"/>
        <v>0</v>
      </c>
      <c r="BO173" s="61">
        <f t="shared" si="64"/>
        <v>0</v>
      </c>
      <c r="BP173" s="61">
        <f t="shared" ref="BP173:CY173" si="65">BP172*BP$7</f>
        <v>0</v>
      </c>
      <c r="BQ173" s="61">
        <f t="shared" si="65"/>
        <v>0</v>
      </c>
      <c r="BR173" s="61">
        <f t="shared" si="65"/>
        <v>0</v>
      </c>
      <c r="BS173" s="61">
        <f t="shared" si="65"/>
        <v>0</v>
      </c>
      <c r="BT173" s="61">
        <f t="shared" si="65"/>
        <v>0</v>
      </c>
      <c r="BU173" s="61">
        <f t="shared" si="65"/>
        <v>0</v>
      </c>
      <c r="BV173" s="61">
        <f t="shared" si="65"/>
        <v>0</v>
      </c>
      <c r="BW173" s="61">
        <f t="shared" si="65"/>
        <v>0</v>
      </c>
      <c r="BX173" s="61">
        <f t="shared" si="65"/>
        <v>0</v>
      </c>
      <c r="BY173" s="61">
        <f t="shared" si="65"/>
        <v>0</v>
      </c>
      <c r="BZ173" s="61">
        <f t="shared" si="65"/>
        <v>0</v>
      </c>
      <c r="CA173" s="61">
        <f t="shared" si="65"/>
        <v>0</v>
      </c>
      <c r="CB173" s="61">
        <f t="shared" si="65"/>
        <v>0</v>
      </c>
      <c r="CC173" s="61">
        <f t="shared" si="65"/>
        <v>0</v>
      </c>
      <c r="CD173" s="61">
        <f t="shared" si="65"/>
        <v>0</v>
      </c>
      <c r="CE173" s="61">
        <f t="shared" si="65"/>
        <v>0</v>
      </c>
      <c r="CF173" s="61">
        <f t="shared" si="65"/>
        <v>0</v>
      </c>
      <c r="CG173" s="61">
        <f t="shared" si="65"/>
        <v>0</v>
      </c>
      <c r="CH173" s="61">
        <f t="shared" si="65"/>
        <v>0</v>
      </c>
      <c r="CI173" s="61">
        <f t="shared" si="65"/>
        <v>0</v>
      </c>
      <c r="CJ173" s="61">
        <f t="shared" si="65"/>
        <v>0</v>
      </c>
      <c r="CK173" s="61">
        <f t="shared" si="65"/>
        <v>0</v>
      </c>
      <c r="CL173" s="61">
        <f t="shared" si="65"/>
        <v>0</v>
      </c>
      <c r="CM173" s="61">
        <f t="shared" si="65"/>
        <v>0</v>
      </c>
      <c r="CN173" s="61">
        <f t="shared" si="65"/>
        <v>0</v>
      </c>
      <c r="CO173" s="61">
        <f t="shared" si="65"/>
        <v>0</v>
      </c>
      <c r="CP173" s="61">
        <f t="shared" si="65"/>
        <v>0</v>
      </c>
      <c r="CQ173" s="61">
        <f t="shared" si="65"/>
        <v>0</v>
      </c>
      <c r="CR173" s="61">
        <f t="shared" si="65"/>
        <v>0</v>
      </c>
      <c r="CS173" s="61">
        <f t="shared" si="65"/>
        <v>0</v>
      </c>
      <c r="CT173" s="61">
        <f t="shared" si="65"/>
        <v>0</v>
      </c>
      <c r="CU173" s="61">
        <f t="shared" si="65"/>
        <v>0</v>
      </c>
      <c r="CV173" s="61">
        <f t="shared" si="65"/>
        <v>0</v>
      </c>
      <c r="CW173" s="61">
        <f t="shared" si="65"/>
        <v>0</v>
      </c>
      <c r="CX173" s="61">
        <f t="shared" si="65"/>
        <v>0</v>
      </c>
      <c r="CY173" s="61">
        <f t="shared" si="65"/>
        <v>0</v>
      </c>
      <c r="CZ173" s="391"/>
    </row>
    <row r="174" spans="2:104" x14ac:dyDescent="0.25">
      <c r="B174" s="393"/>
      <c r="C174" s="390"/>
      <c r="D174" s="50"/>
      <c r="E174" s="50"/>
      <c r="F174" s="50"/>
      <c r="G174" s="50"/>
      <c r="H174" s="50"/>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391"/>
    </row>
    <row r="175" spans="2:104" x14ac:dyDescent="0.25">
      <c r="B175" s="411" t="s">
        <v>317</v>
      </c>
      <c r="C175" s="269"/>
      <c r="D175" s="412"/>
      <c r="E175" s="412"/>
      <c r="F175" s="412"/>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412"/>
      <c r="AO175" s="412"/>
      <c r="AP175" s="412"/>
      <c r="AQ175" s="412"/>
      <c r="AR175" s="412"/>
      <c r="AS175" s="412"/>
      <c r="AT175" s="412"/>
      <c r="AU175" s="412"/>
      <c r="AV175" s="412"/>
      <c r="AW175" s="412"/>
      <c r="AX175" s="412"/>
      <c r="AY175" s="412"/>
      <c r="AZ175" s="412"/>
      <c r="BA175" s="412"/>
      <c r="BB175" s="412"/>
      <c r="BC175" s="412"/>
      <c r="BD175" s="412"/>
      <c r="BE175" s="412"/>
      <c r="BF175" s="412"/>
      <c r="BG175" s="412"/>
      <c r="BH175" s="412"/>
      <c r="BI175" s="412"/>
      <c r="BJ175" s="412"/>
      <c r="BK175" s="412"/>
      <c r="BL175" s="412"/>
      <c r="BM175" s="412"/>
      <c r="BN175" s="412"/>
      <c r="BO175" s="412"/>
      <c r="BP175" s="412"/>
      <c r="BQ175" s="412"/>
      <c r="BR175" s="412"/>
      <c r="BS175" s="412"/>
      <c r="BT175" s="412"/>
      <c r="BU175" s="412"/>
      <c r="BV175" s="412"/>
      <c r="BW175" s="412"/>
      <c r="BX175" s="412"/>
      <c r="BY175" s="412"/>
      <c r="BZ175" s="412"/>
      <c r="CA175" s="412"/>
      <c r="CB175" s="412"/>
      <c r="CC175" s="412"/>
      <c r="CD175" s="412"/>
      <c r="CE175" s="412"/>
      <c r="CF175" s="412"/>
      <c r="CG175" s="412"/>
      <c r="CH175" s="412"/>
      <c r="CI175" s="412"/>
      <c r="CJ175" s="412"/>
      <c r="CK175" s="412"/>
      <c r="CL175" s="412"/>
      <c r="CM175" s="412"/>
      <c r="CN175" s="412"/>
      <c r="CO175" s="412"/>
      <c r="CP175" s="412"/>
      <c r="CQ175" s="412"/>
      <c r="CR175" s="412"/>
      <c r="CS175" s="412"/>
      <c r="CT175" s="412"/>
      <c r="CU175" s="412"/>
      <c r="CV175" s="412"/>
      <c r="CW175" s="412"/>
      <c r="CX175" s="412"/>
      <c r="CY175" s="412"/>
      <c r="CZ175" s="413"/>
    </row>
    <row r="176" spans="2:104" x14ac:dyDescent="0.25">
      <c r="B176" s="392"/>
      <c r="C176" s="390"/>
      <c r="D176" s="50"/>
      <c r="E176" s="50"/>
      <c r="F176" s="50"/>
      <c r="G176" s="50"/>
      <c r="H176" s="50"/>
      <c r="I176" s="50"/>
      <c r="J176" s="50"/>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391"/>
    </row>
    <row r="177" spans="2:104" x14ac:dyDescent="0.25">
      <c r="B177" s="393" t="s">
        <v>318</v>
      </c>
      <c r="C177" s="390" t="s">
        <v>404</v>
      </c>
      <c r="D177" s="62">
        <f>'Data Input - Option 5'!F34</f>
        <v>0</v>
      </c>
      <c r="E177" s="50"/>
      <c r="F177" s="50"/>
      <c r="G177" s="50"/>
      <c r="H177" s="50"/>
      <c r="I177" s="50"/>
      <c r="J177" s="50"/>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391"/>
    </row>
    <row r="178" spans="2:104" x14ac:dyDescent="0.25">
      <c r="B178" s="406"/>
      <c r="C178" s="390"/>
      <c r="D178" s="414"/>
      <c r="E178" s="414"/>
      <c r="F178" s="414"/>
      <c r="G178" s="414"/>
      <c r="H178" s="414"/>
      <c r="I178" s="414"/>
      <c r="J178" s="414"/>
      <c r="K178" s="414"/>
      <c r="L178" s="414"/>
      <c r="M178" s="414"/>
      <c r="N178" s="414"/>
      <c r="O178" s="414"/>
      <c r="P178" s="414"/>
      <c r="Q178" s="414"/>
      <c r="R178" s="414"/>
      <c r="S178" s="414"/>
      <c r="T178" s="414"/>
      <c r="U178" s="414"/>
      <c r="V178" s="414"/>
      <c r="W178" s="414"/>
      <c r="X178" s="414"/>
      <c r="Y178" s="414"/>
      <c r="Z178" s="414"/>
      <c r="AA178" s="414"/>
      <c r="AB178" s="414"/>
      <c r="AC178" s="414"/>
      <c r="AD178" s="414"/>
      <c r="AE178" s="414"/>
      <c r="AF178" s="414"/>
      <c r="AG178" s="414"/>
      <c r="AH178" s="414"/>
      <c r="AI178" s="414"/>
      <c r="AJ178" s="414"/>
      <c r="AK178" s="414"/>
      <c r="AL178" s="414"/>
      <c r="AM178" s="414"/>
      <c r="AN178" s="414"/>
      <c r="AO178" s="414"/>
      <c r="AP178" s="414"/>
      <c r="AQ178" s="414"/>
      <c r="AR178" s="414"/>
      <c r="AS178" s="414"/>
      <c r="AT178" s="414"/>
      <c r="AU178" s="414"/>
      <c r="AV178" s="414"/>
      <c r="AW178" s="414"/>
      <c r="AX178" s="414"/>
      <c r="AY178" s="414"/>
      <c r="AZ178" s="414"/>
      <c r="BA178" s="414"/>
      <c r="BB178" s="414"/>
      <c r="BC178" s="414"/>
      <c r="BD178" s="414"/>
      <c r="BE178" s="414"/>
      <c r="BF178" s="414"/>
      <c r="BG178" s="414"/>
      <c r="BH178" s="414"/>
      <c r="BI178" s="414"/>
      <c r="BJ178" s="414"/>
      <c r="BK178" s="414"/>
      <c r="BL178" s="414"/>
      <c r="BM178" s="414"/>
      <c r="BN178" s="414"/>
      <c r="BO178" s="414"/>
      <c r="BP178" s="414"/>
      <c r="BQ178" s="414"/>
      <c r="BR178" s="414"/>
      <c r="BS178" s="414"/>
      <c r="BT178" s="414"/>
      <c r="BU178" s="414"/>
      <c r="BV178" s="414"/>
      <c r="BW178" s="414"/>
      <c r="BX178" s="414"/>
      <c r="BY178" s="414"/>
      <c r="BZ178" s="414"/>
      <c r="CA178" s="414"/>
      <c r="CB178" s="414"/>
      <c r="CC178" s="414"/>
      <c r="CD178" s="414"/>
      <c r="CE178" s="414"/>
      <c r="CF178" s="414"/>
      <c r="CG178" s="414"/>
      <c r="CH178" s="414"/>
      <c r="CI178" s="414"/>
      <c r="CJ178" s="414"/>
      <c r="CK178" s="414"/>
      <c r="CL178" s="414"/>
      <c r="CM178" s="414"/>
      <c r="CN178" s="414"/>
      <c r="CO178" s="414"/>
      <c r="CP178" s="414"/>
      <c r="CQ178" s="414"/>
      <c r="CR178" s="414"/>
      <c r="CS178" s="414"/>
      <c r="CT178" s="414"/>
      <c r="CU178" s="414"/>
      <c r="CV178" s="414"/>
      <c r="CW178" s="414"/>
      <c r="CX178" s="414"/>
      <c r="CY178" s="414"/>
      <c r="CZ178" s="391"/>
    </row>
    <row r="179" spans="2:104" x14ac:dyDescent="0.25">
      <c r="B179" s="411" t="s">
        <v>329</v>
      </c>
      <c r="C179" s="269"/>
      <c r="D179" s="412"/>
      <c r="E179" s="412"/>
      <c r="F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412"/>
      <c r="AO179" s="412"/>
      <c r="AP179" s="412"/>
      <c r="AQ179" s="412"/>
      <c r="AR179" s="412"/>
      <c r="AS179" s="412"/>
      <c r="AT179" s="412"/>
      <c r="AU179" s="412"/>
      <c r="AV179" s="412"/>
      <c r="AW179" s="412"/>
      <c r="AX179" s="412"/>
      <c r="AY179" s="412"/>
      <c r="AZ179" s="412"/>
      <c r="BA179" s="412"/>
      <c r="BB179" s="412"/>
      <c r="BC179" s="412"/>
      <c r="BD179" s="412"/>
      <c r="BE179" s="412"/>
      <c r="BF179" s="412"/>
      <c r="BG179" s="412"/>
      <c r="BH179" s="412"/>
      <c r="BI179" s="412"/>
      <c r="BJ179" s="412"/>
      <c r="BK179" s="412"/>
      <c r="BL179" s="412"/>
      <c r="BM179" s="412"/>
      <c r="BN179" s="412"/>
      <c r="BO179" s="412"/>
      <c r="BP179" s="412"/>
      <c r="BQ179" s="412"/>
      <c r="BR179" s="412"/>
      <c r="BS179" s="412"/>
      <c r="BT179" s="412"/>
      <c r="BU179" s="412"/>
      <c r="BV179" s="412"/>
      <c r="BW179" s="412"/>
      <c r="BX179" s="412"/>
      <c r="BY179" s="412"/>
      <c r="BZ179" s="412"/>
      <c r="CA179" s="412"/>
      <c r="CB179" s="412"/>
      <c r="CC179" s="412"/>
      <c r="CD179" s="412"/>
      <c r="CE179" s="412"/>
      <c r="CF179" s="412"/>
      <c r="CG179" s="412"/>
      <c r="CH179" s="412"/>
      <c r="CI179" s="412"/>
      <c r="CJ179" s="412"/>
      <c r="CK179" s="412"/>
      <c r="CL179" s="412"/>
      <c r="CM179" s="412"/>
      <c r="CN179" s="412"/>
      <c r="CO179" s="412"/>
      <c r="CP179" s="412"/>
      <c r="CQ179" s="412"/>
      <c r="CR179" s="412"/>
      <c r="CS179" s="412"/>
      <c r="CT179" s="412"/>
      <c r="CU179" s="412"/>
      <c r="CV179" s="412"/>
      <c r="CW179" s="412"/>
      <c r="CX179" s="412"/>
      <c r="CY179" s="412"/>
      <c r="CZ179" s="413"/>
    </row>
    <row r="180" spans="2:104" x14ac:dyDescent="0.25">
      <c r="B180" s="392"/>
      <c r="C180" s="390"/>
      <c r="D180" s="50"/>
      <c r="E180" s="50"/>
      <c r="F180" s="50"/>
      <c r="G180" s="50"/>
      <c r="H180" s="50"/>
      <c r="I180" s="50"/>
      <c r="J180" s="50"/>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391"/>
    </row>
    <row r="181" spans="2:104" x14ac:dyDescent="0.25">
      <c r="B181" s="393" t="s">
        <v>318</v>
      </c>
      <c r="C181" s="390" t="s">
        <v>404</v>
      </c>
      <c r="D181" s="62">
        <f>'Data Input - Option 5'!F54</f>
        <v>0</v>
      </c>
      <c r="E181" s="50"/>
      <c r="F181" s="50"/>
      <c r="G181" s="50"/>
      <c r="H181" s="50"/>
      <c r="I181" s="50"/>
      <c r="J181" s="50"/>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391"/>
    </row>
    <row r="182" spans="2:104" x14ac:dyDescent="0.25">
      <c r="B182" s="406"/>
      <c r="C182" s="390"/>
      <c r="D182" s="414"/>
      <c r="E182" s="414"/>
      <c r="F182" s="414"/>
      <c r="G182" s="414"/>
      <c r="H182" s="414"/>
      <c r="I182" s="414"/>
      <c r="J182" s="414"/>
      <c r="K182" s="414"/>
      <c r="L182" s="414"/>
      <c r="M182" s="414"/>
      <c r="N182" s="414"/>
      <c r="O182" s="414"/>
      <c r="P182" s="414"/>
      <c r="Q182" s="414"/>
      <c r="R182" s="414"/>
      <c r="S182" s="414"/>
      <c r="T182" s="414"/>
      <c r="U182" s="414"/>
      <c r="V182" s="414"/>
      <c r="W182" s="414"/>
      <c r="X182" s="414"/>
      <c r="Y182" s="414"/>
      <c r="Z182" s="414"/>
      <c r="AA182" s="414"/>
      <c r="AB182" s="414"/>
      <c r="AC182" s="414"/>
      <c r="AD182" s="414"/>
      <c r="AE182" s="414"/>
      <c r="AF182" s="414"/>
      <c r="AG182" s="414"/>
      <c r="AH182" s="414"/>
      <c r="AI182" s="414"/>
      <c r="AJ182" s="414"/>
      <c r="AK182" s="414"/>
      <c r="AL182" s="414"/>
      <c r="AM182" s="414"/>
      <c r="AN182" s="414"/>
      <c r="AO182" s="414"/>
      <c r="AP182" s="414"/>
      <c r="AQ182" s="414"/>
      <c r="AR182" s="414"/>
      <c r="AS182" s="414"/>
      <c r="AT182" s="414"/>
      <c r="AU182" s="414"/>
      <c r="AV182" s="414"/>
      <c r="AW182" s="414"/>
      <c r="AX182" s="414"/>
      <c r="AY182" s="414"/>
      <c r="AZ182" s="414"/>
      <c r="BA182" s="414"/>
      <c r="BB182" s="414"/>
      <c r="BC182" s="414"/>
      <c r="BD182" s="414"/>
      <c r="BE182" s="414"/>
      <c r="BF182" s="414"/>
      <c r="BG182" s="414"/>
      <c r="BH182" s="414"/>
      <c r="BI182" s="414"/>
      <c r="BJ182" s="414"/>
      <c r="BK182" s="414"/>
      <c r="BL182" s="414"/>
      <c r="BM182" s="414"/>
      <c r="BN182" s="414"/>
      <c r="BO182" s="414"/>
      <c r="BP182" s="414"/>
      <c r="BQ182" s="414"/>
      <c r="BR182" s="414"/>
      <c r="BS182" s="414"/>
      <c r="BT182" s="414"/>
      <c r="BU182" s="414"/>
      <c r="BV182" s="414"/>
      <c r="BW182" s="414"/>
      <c r="BX182" s="414"/>
      <c r="BY182" s="414"/>
      <c r="BZ182" s="414"/>
      <c r="CA182" s="414"/>
      <c r="CB182" s="414"/>
      <c r="CC182" s="414"/>
      <c r="CD182" s="414"/>
      <c r="CE182" s="414"/>
      <c r="CF182" s="414"/>
      <c r="CG182" s="414"/>
      <c r="CH182" s="414"/>
      <c r="CI182" s="414"/>
      <c r="CJ182" s="414"/>
      <c r="CK182" s="414"/>
      <c r="CL182" s="414"/>
      <c r="CM182" s="414"/>
      <c r="CN182" s="414"/>
      <c r="CO182" s="414"/>
      <c r="CP182" s="414"/>
      <c r="CQ182" s="414"/>
      <c r="CR182" s="414"/>
      <c r="CS182" s="414"/>
      <c r="CT182" s="414"/>
      <c r="CU182" s="414"/>
      <c r="CV182" s="414"/>
      <c r="CW182" s="414"/>
      <c r="CX182" s="414"/>
      <c r="CY182" s="414"/>
      <c r="CZ182" s="391"/>
    </row>
    <row r="183" spans="2:104" x14ac:dyDescent="0.25">
      <c r="B183" s="411" t="s">
        <v>319</v>
      </c>
      <c r="C183" s="269"/>
      <c r="D183" s="412"/>
      <c r="E183" s="412"/>
      <c r="F183" s="412"/>
      <c r="G183" s="412"/>
      <c r="H183" s="412"/>
      <c r="I183" s="412"/>
      <c r="J183" s="412"/>
      <c r="K183" s="412"/>
      <c r="L183" s="412"/>
      <c r="M183" s="412"/>
      <c r="N183" s="412"/>
      <c r="O183" s="412"/>
      <c r="P183" s="412"/>
      <c r="Q183" s="412"/>
      <c r="R183" s="412"/>
      <c r="S183" s="412"/>
      <c r="T183" s="412"/>
      <c r="U183" s="412"/>
      <c r="V183" s="412"/>
      <c r="W183" s="412"/>
      <c r="X183" s="412"/>
      <c r="Y183" s="412"/>
      <c r="Z183" s="412"/>
      <c r="AA183" s="412"/>
      <c r="AB183" s="412"/>
      <c r="AC183" s="412"/>
      <c r="AD183" s="412"/>
      <c r="AE183" s="412"/>
      <c r="AF183" s="412"/>
      <c r="AG183" s="412"/>
      <c r="AH183" s="412"/>
      <c r="AI183" s="412"/>
      <c r="AJ183" s="412"/>
      <c r="AK183" s="412"/>
      <c r="AL183" s="412"/>
      <c r="AM183" s="412"/>
      <c r="AN183" s="412"/>
      <c r="AO183" s="412"/>
      <c r="AP183" s="412"/>
      <c r="AQ183" s="412"/>
      <c r="AR183" s="412"/>
      <c r="AS183" s="412"/>
      <c r="AT183" s="412"/>
      <c r="AU183" s="412"/>
      <c r="AV183" s="412"/>
      <c r="AW183" s="412"/>
      <c r="AX183" s="412"/>
      <c r="AY183" s="412"/>
      <c r="AZ183" s="412"/>
      <c r="BA183" s="412"/>
      <c r="BB183" s="412"/>
      <c r="BC183" s="412"/>
      <c r="BD183" s="412"/>
      <c r="BE183" s="412"/>
      <c r="BF183" s="412"/>
      <c r="BG183" s="412"/>
      <c r="BH183" s="412"/>
      <c r="BI183" s="412"/>
      <c r="BJ183" s="412"/>
      <c r="BK183" s="412"/>
      <c r="BL183" s="412"/>
      <c r="BM183" s="412"/>
      <c r="BN183" s="412"/>
      <c r="BO183" s="412"/>
      <c r="BP183" s="412"/>
      <c r="BQ183" s="412"/>
      <c r="BR183" s="412"/>
      <c r="BS183" s="412"/>
      <c r="BT183" s="412"/>
      <c r="BU183" s="412"/>
      <c r="BV183" s="412"/>
      <c r="BW183" s="412"/>
      <c r="BX183" s="412"/>
      <c r="BY183" s="412"/>
      <c r="BZ183" s="412"/>
      <c r="CA183" s="412"/>
      <c r="CB183" s="412"/>
      <c r="CC183" s="412"/>
      <c r="CD183" s="412"/>
      <c r="CE183" s="412"/>
      <c r="CF183" s="412"/>
      <c r="CG183" s="412"/>
      <c r="CH183" s="412"/>
      <c r="CI183" s="412"/>
      <c r="CJ183" s="412"/>
      <c r="CK183" s="412"/>
      <c r="CL183" s="412"/>
      <c r="CM183" s="412"/>
      <c r="CN183" s="412"/>
      <c r="CO183" s="412"/>
      <c r="CP183" s="412"/>
      <c r="CQ183" s="412"/>
      <c r="CR183" s="412"/>
      <c r="CS183" s="412"/>
      <c r="CT183" s="412"/>
      <c r="CU183" s="412"/>
      <c r="CV183" s="412"/>
      <c r="CW183" s="412"/>
      <c r="CX183" s="412"/>
      <c r="CY183" s="412"/>
      <c r="CZ183" s="413"/>
    </row>
    <row r="184" spans="2:104" x14ac:dyDescent="0.25">
      <c r="B184" s="392"/>
      <c r="C184" s="390"/>
      <c r="D184" s="50"/>
      <c r="E184" s="50"/>
      <c r="F184" s="50"/>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391"/>
    </row>
    <row r="185" spans="2:104" x14ac:dyDescent="0.25">
      <c r="B185" s="393" t="s">
        <v>311</v>
      </c>
      <c r="C185" s="390" t="s">
        <v>404</v>
      </c>
      <c r="D185" s="62">
        <f>'Data Input - General'!F16</f>
        <v>0</v>
      </c>
      <c r="E185" s="50"/>
      <c r="F185" s="50"/>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c r="CW185" s="50"/>
      <c r="CX185" s="50"/>
      <c r="CY185" s="50"/>
      <c r="CZ185" s="391"/>
    </row>
    <row r="186" spans="2:104" x14ac:dyDescent="0.25">
      <c r="B186" s="393" t="s">
        <v>181</v>
      </c>
      <c r="C186" s="9" t="s">
        <v>1117</v>
      </c>
      <c r="D186" s="61">
        <f>IFERROR(-PMT($D$185,SUM('Data Input - General'!$K$26:$K$28),D20*1000)/1000,0)</f>
        <v>0</v>
      </c>
      <c r="E186" s="401"/>
      <c r="F186" s="401"/>
      <c r="G186" s="401"/>
      <c r="H186" s="401"/>
      <c r="I186" s="50"/>
      <c r="J186" s="50"/>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c r="CW186" s="50"/>
      <c r="CX186" s="50"/>
      <c r="CY186" s="50"/>
      <c r="CZ186" s="391"/>
    </row>
    <row r="187" spans="2:104" x14ac:dyDescent="0.25">
      <c r="B187" s="393" t="s">
        <v>182</v>
      </c>
      <c r="C187" s="9" t="s">
        <v>1117</v>
      </c>
      <c r="D187" s="59">
        <f>IF(SUM($D$12:D$12)=0,0,$D$186)</f>
        <v>0</v>
      </c>
      <c r="E187" s="59">
        <f>IF(SUM($D$12:E$12)=0,0,$D$186)</f>
        <v>0</v>
      </c>
      <c r="F187" s="59">
        <f>IF(SUM($D$12:F$12)=0,0,$D$186)</f>
        <v>0</v>
      </c>
      <c r="G187" s="59">
        <f>IF(SUM($D$12:G$12)=0,0,$D$186)</f>
        <v>0</v>
      </c>
      <c r="H187" s="59">
        <f>IF(SUM($D$12:H$12)=0,0,$D$186)</f>
        <v>0</v>
      </c>
      <c r="I187" s="59">
        <f>IF(SUM($D$12:I$12)=0,0,$D$186)</f>
        <v>0</v>
      </c>
      <c r="J187" s="59">
        <f>IF(SUM($D$12:J$12)=0,0,$D$186)</f>
        <v>0</v>
      </c>
      <c r="K187" s="59">
        <f>IF(SUM($D$12:K$12)=0,0,$D$186)</f>
        <v>0</v>
      </c>
      <c r="L187" s="59">
        <f>IF(SUM($D$12:L$12)=0,0,$D$186)</f>
        <v>0</v>
      </c>
      <c r="M187" s="59">
        <f>IF(SUM($D$12:M$12)=0,0,$D$186)</f>
        <v>0</v>
      </c>
      <c r="N187" s="59">
        <f>IF(SUM($D$12:N$12)=0,0,$D$186)</f>
        <v>0</v>
      </c>
      <c r="O187" s="59">
        <f>IF(SUM($D$12:O$12)=0,0,$D$186)</f>
        <v>0</v>
      </c>
      <c r="P187" s="59">
        <f>IF(SUM($D$12:P$12)=0,0,$D$186)</f>
        <v>0</v>
      </c>
      <c r="Q187" s="59">
        <f>IF(SUM($D$12:Q$12)=0,0,$D$186)</f>
        <v>0</v>
      </c>
      <c r="R187" s="59">
        <f>IF(SUM($D$12:R$12)=0,0,$D$186)</f>
        <v>0</v>
      </c>
      <c r="S187" s="59">
        <f>IF(SUM($D$12:S$12)=0,0,$D$186)</f>
        <v>0</v>
      </c>
      <c r="T187" s="59">
        <f>IF(SUM($D$12:T$12)=0,0,$D$186)</f>
        <v>0</v>
      </c>
      <c r="U187" s="59">
        <f>IF(SUM($D$12:U$12)=0,0,$D$186)</f>
        <v>0</v>
      </c>
      <c r="V187" s="59">
        <f>IF(SUM($D$12:V$12)=0,0,$D$186)</f>
        <v>0</v>
      </c>
      <c r="W187" s="59">
        <f>IF(SUM($D$12:W$12)=0,0,$D$186)</f>
        <v>0</v>
      </c>
      <c r="X187" s="59">
        <f>IF(SUM($D$12:X$12)=0,0,$D$186)</f>
        <v>0</v>
      </c>
      <c r="Y187" s="59">
        <f>IF(SUM($D$12:Y$12)=0,0,$D$186)</f>
        <v>0</v>
      </c>
      <c r="Z187" s="59">
        <f>IF(SUM($D$12:Z$12)=0,0,$D$186)</f>
        <v>0</v>
      </c>
      <c r="AA187" s="59">
        <f>IF(SUM($D$12:AA$12)=0,0,$D$186)</f>
        <v>0</v>
      </c>
      <c r="AB187" s="59">
        <f>IF(SUM($D$12:AB$12)=0,0,$D$186)</f>
        <v>0</v>
      </c>
      <c r="AC187" s="59">
        <f>IF(SUM($D$12:AC$12)=0,0,$D$186)</f>
        <v>0</v>
      </c>
      <c r="AD187" s="59">
        <f>IF(SUM($D$12:AD$12)=0,0,$D$186)</f>
        <v>0</v>
      </c>
      <c r="AE187" s="59">
        <f>IF(SUM($D$12:AE$12)=0,0,$D$186)</f>
        <v>0</v>
      </c>
      <c r="AF187" s="59">
        <f>IF(SUM($D$12:AF$12)=0,0,$D$186)</f>
        <v>0</v>
      </c>
      <c r="AG187" s="59">
        <f>IF(SUM($D$12:AG$12)=0,0,$D$186)</f>
        <v>0</v>
      </c>
      <c r="AH187" s="59">
        <f>IF(SUM($D$12:AH$12)=0,0,$D$186)</f>
        <v>0</v>
      </c>
      <c r="AI187" s="59">
        <f>IF(SUM($D$12:AI$12)=0,0,$D$186)</f>
        <v>0</v>
      </c>
      <c r="AJ187" s="59">
        <f>IF(SUM($D$12:AJ$12)=0,0,$D$186)</f>
        <v>0</v>
      </c>
      <c r="AK187" s="59">
        <f>IF(SUM($D$12:AK$12)=0,0,$D$186)</f>
        <v>0</v>
      </c>
      <c r="AL187" s="59">
        <f>IF(SUM($D$12:AL$12)=0,0,$D$186)</f>
        <v>0</v>
      </c>
      <c r="AM187" s="59">
        <f>IF(SUM($D$12:AM$12)=0,0,$D$186)</f>
        <v>0</v>
      </c>
      <c r="AN187" s="59">
        <f>IF(SUM($D$12:AN$12)=0,0,$D$186)</f>
        <v>0</v>
      </c>
      <c r="AO187" s="59">
        <f>IF(SUM($D$12:AO$12)=0,0,$D$186)</f>
        <v>0</v>
      </c>
      <c r="AP187" s="59">
        <f>IF(SUM($D$12:AP$12)=0,0,$D$186)</f>
        <v>0</v>
      </c>
      <c r="AQ187" s="59">
        <f>IF(SUM($D$12:AQ$12)=0,0,$D$186)</f>
        <v>0</v>
      </c>
      <c r="AR187" s="59">
        <f>IF(SUM($D$12:AR$12)=0,0,$D$186)</f>
        <v>0</v>
      </c>
      <c r="AS187" s="59">
        <f>IF(SUM($D$12:AS$12)=0,0,$D$186)</f>
        <v>0</v>
      </c>
      <c r="AT187" s="59">
        <f>IF(SUM($D$12:AT$12)=0,0,$D$186)</f>
        <v>0</v>
      </c>
      <c r="AU187" s="59">
        <f>IF(SUM($D$12:AU$12)=0,0,$D$186)</f>
        <v>0</v>
      </c>
      <c r="AV187" s="59">
        <f>IF(SUM($D$12:AV$12)=0,0,$D$186)</f>
        <v>0</v>
      </c>
      <c r="AW187" s="59">
        <f>IF(SUM($D$12:AW$12)=0,0,$D$186)</f>
        <v>0</v>
      </c>
      <c r="AX187" s="59">
        <f>IF(SUM($D$12:AX$12)=0,0,$D$186)</f>
        <v>0</v>
      </c>
      <c r="AY187" s="59">
        <f>IF(SUM($D$12:AY$12)=0,0,$D$186)</f>
        <v>0</v>
      </c>
      <c r="AZ187" s="59">
        <f>IF(SUM($D$12:AZ$12)=0,0,$D$186)</f>
        <v>0</v>
      </c>
      <c r="BA187" s="59">
        <f>IF(SUM($D$12:BA$12)=0,0,$D$186)</f>
        <v>0</v>
      </c>
      <c r="BB187" s="59">
        <f>IF(SUM($D$12:BB$12)=0,0,$D$186)</f>
        <v>0</v>
      </c>
      <c r="BC187" s="59">
        <f>IF(SUM($D$12:BC$12)=0,0,$D$186)</f>
        <v>0</v>
      </c>
      <c r="BD187" s="59">
        <f>IF(SUM($D$12:BD$12)=0,0,$D$186)</f>
        <v>0</v>
      </c>
      <c r="BE187" s="59">
        <f>IF(SUM($D$12:BE$12)=0,0,$D$186)</f>
        <v>0</v>
      </c>
      <c r="BF187" s="59">
        <f>IF(SUM($D$12:BF$12)=0,0,$D$186)</f>
        <v>0</v>
      </c>
      <c r="BG187" s="59">
        <f>IF(SUM($D$12:BG$12)=0,0,$D$186)</f>
        <v>0</v>
      </c>
      <c r="BH187" s="59">
        <f>IF(SUM($D$12:BH$12)=0,0,$D$186)</f>
        <v>0</v>
      </c>
      <c r="BI187" s="59">
        <f>IF(SUM($D$12:BI$12)=0,0,$D$186)</f>
        <v>0</v>
      </c>
      <c r="BJ187" s="59">
        <f>IF(SUM($D$12:BJ$12)=0,0,$D$186)</f>
        <v>0</v>
      </c>
      <c r="BK187" s="59">
        <f>IF(SUM($D$12:BK$12)=0,0,$D$186)</f>
        <v>0</v>
      </c>
      <c r="BL187" s="59">
        <f>IF(SUM($D$12:BL$12)=0,0,$D$186)</f>
        <v>0</v>
      </c>
      <c r="BM187" s="59">
        <f>IF(SUM($D$12:BM$12)=0,0,$D$186)</f>
        <v>0</v>
      </c>
      <c r="BN187" s="59">
        <f>IF(SUM($D$12:BN$12)=0,0,$D$186)</f>
        <v>0</v>
      </c>
      <c r="BO187" s="59">
        <f>IF(SUM($D$12:BO$12)=0,0,$D$186)</f>
        <v>0</v>
      </c>
      <c r="BP187" s="59">
        <f>IF(SUM($D$12:BP$12)=0,0,$D$186)</f>
        <v>0</v>
      </c>
      <c r="BQ187" s="59">
        <f>IF(SUM($D$12:BQ$12)=0,0,$D$186)</f>
        <v>0</v>
      </c>
      <c r="BR187" s="59">
        <f>IF(SUM($D$12:BR$12)=0,0,$D$186)</f>
        <v>0</v>
      </c>
      <c r="BS187" s="59">
        <f>IF(SUM($D$12:BS$12)=0,0,$D$186)</f>
        <v>0</v>
      </c>
      <c r="BT187" s="59">
        <f>IF(SUM($D$12:BT$12)=0,0,$D$186)</f>
        <v>0</v>
      </c>
      <c r="BU187" s="59">
        <f>IF(SUM($D$12:BU$12)=0,0,$D$186)</f>
        <v>0</v>
      </c>
      <c r="BV187" s="59">
        <f>IF(SUM($D$12:BV$12)=0,0,$D$186)</f>
        <v>0</v>
      </c>
      <c r="BW187" s="59">
        <f>IF(SUM($D$12:BW$12)=0,0,$D$186)</f>
        <v>0</v>
      </c>
      <c r="BX187" s="59">
        <f>IF(SUM($D$12:BX$12)=0,0,$D$186)</f>
        <v>0</v>
      </c>
      <c r="BY187" s="59">
        <f>IF(SUM($D$12:BY$12)=0,0,$D$186)</f>
        <v>0</v>
      </c>
      <c r="BZ187" s="59">
        <f>IF(SUM($D$12:BZ$12)=0,0,$D$186)</f>
        <v>0</v>
      </c>
      <c r="CA187" s="59">
        <f>IF(SUM($D$12:CA$12)=0,0,$D$186)</f>
        <v>0</v>
      </c>
      <c r="CB187" s="59">
        <f>IF(SUM($D$12:CB$12)=0,0,$D$186)</f>
        <v>0</v>
      </c>
      <c r="CC187" s="59">
        <f>IF(SUM($D$12:CC$12)=0,0,$D$186)</f>
        <v>0</v>
      </c>
      <c r="CD187" s="59">
        <f>IF(SUM($D$12:CD$12)=0,0,$D$186)</f>
        <v>0</v>
      </c>
      <c r="CE187" s="59">
        <f>IF(SUM($D$12:CE$12)=0,0,$D$186)</f>
        <v>0</v>
      </c>
      <c r="CF187" s="59">
        <f>IF(SUM($D$12:CF$12)=0,0,$D$186)</f>
        <v>0</v>
      </c>
      <c r="CG187" s="59">
        <f>IF(SUM($D$12:CG$12)=0,0,$D$186)</f>
        <v>0</v>
      </c>
      <c r="CH187" s="59">
        <f>IF(SUM($D$12:CH$12)=0,0,$D$186)</f>
        <v>0</v>
      </c>
      <c r="CI187" s="59">
        <f>IF(SUM($D$12:CI$12)=0,0,$D$186)</f>
        <v>0</v>
      </c>
      <c r="CJ187" s="59">
        <f>IF(SUM($D$12:CJ$12)=0,0,$D$186)</f>
        <v>0</v>
      </c>
      <c r="CK187" s="59">
        <f>IF(SUM($D$12:CK$12)=0,0,$D$186)</f>
        <v>0</v>
      </c>
      <c r="CL187" s="59">
        <f>IF(SUM($D$12:CL$12)=0,0,$D$186)</f>
        <v>0</v>
      </c>
      <c r="CM187" s="59">
        <f>IF(SUM($D$12:CM$12)=0,0,$D$186)</f>
        <v>0</v>
      </c>
      <c r="CN187" s="59">
        <f>IF(SUM($D$12:CN$12)=0,0,$D$186)</f>
        <v>0</v>
      </c>
      <c r="CO187" s="59">
        <f>IF(SUM($D$12:CO$12)=0,0,$D$186)</f>
        <v>0</v>
      </c>
      <c r="CP187" s="59">
        <f>IF(SUM($D$12:CP$12)=0,0,$D$186)</f>
        <v>0</v>
      </c>
      <c r="CQ187" s="59">
        <f>IF(SUM($D$12:CQ$12)=0,0,$D$186)</f>
        <v>0</v>
      </c>
      <c r="CR187" s="59">
        <f>IF(SUM($D$12:CR$12)=0,0,$D$186)</f>
        <v>0</v>
      </c>
      <c r="CS187" s="59">
        <f>IF(SUM($D$12:CS$12)=0,0,$D$186)</f>
        <v>0</v>
      </c>
      <c r="CT187" s="59">
        <f>IF(SUM($D$12:CT$12)=0,0,$D$186)</f>
        <v>0</v>
      </c>
      <c r="CU187" s="59">
        <f>IF(SUM($D$12:CU$12)=0,0,$D$186)</f>
        <v>0</v>
      </c>
      <c r="CV187" s="59">
        <f>IF(SUM($D$12:CV$12)=0,0,$D$186)</f>
        <v>0</v>
      </c>
      <c r="CW187" s="59">
        <f>IF(SUM($D$12:CW$12)=0,0,$D$186)</f>
        <v>0</v>
      </c>
      <c r="CX187" s="59">
        <f>IF(SUM($D$12:CX$12)=0,0,$D$186)</f>
        <v>0</v>
      </c>
      <c r="CY187" s="59">
        <f>IF(SUM($D$12:CY$12)=0,0,$D$186)</f>
        <v>0</v>
      </c>
      <c r="CZ187" s="391"/>
    </row>
    <row r="188" spans="2:104" x14ac:dyDescent="0.25">
      <c r="B188" s="393" t="s">
        <v>186</v>
      </c>
      <c r="C188" s="9" t="s">
        <v>1117</v>
      </c>
      <c r="D188" s="61">
        <f t="shared" ref="D188:BO188" si="66">D187*D$7</f>
        <v>0</v>
      </c>
      <c r="E188" s="61">
        <f t="shared" si="66"/>
        <v>0</v>
      </c>
      <c r="F188" s="61">
        <f t="shared" si="66"/>
        <v>0</v>
      </c>
      <c r="G188" s="61">
        <f t="shared" si="66"/>
        <v>0</v>
      </c>
      <c r="H188" s="61">
        <f t="shared" si="66"/>
        <v>0</v>
      </c>
      <c r="I188" s="61">
        <f t="shared" si="66"/>
        <v>0</v>
      </c>
      <c r="J188" s="61">
        <f t="shared" si="66"/>
        <v>0</v>
      </c>
      <c r="K188" s="61">
        <f t="shared" si="66"/>
        <v>0</v>
      </c>
      <c r="L188" s="61">
        <f t="shared" si="66"/>
        <v>0</v>
      </c>
      <c r="M188" s="61">
        <f t="shared" si="66"/>
        <v>0</v>
      </c>
      <c r="N188" s="61">
        <f t="shared" si="66"/>
        <v>0</v>
      </c>
      <c r="O188" s="61">
        <f t="shared" si="66"/>
        <v>0</v>
      </c>
      <c r="P188" s="61">
        <f t="shared" si="66"/>
        <v>0</v>
      </c>
      <c r="Q188" s="61">
        <f t="shared" si="66"/>
        <v>0</v>
      </c>
      <c r="R188" s="61">
        <f t="shared" si="66"/>
        <v>0</v>
      </c>
      <c r="S188" s="61">
        <f t="shared" si="66"/>
        <v>0</v>
      </c>
      <c r="T188" s="61">
        <f t="shared" si="66"/>
        <v>0</v>
      </c>
      <c r="U188" s="61">
        <f t="shared" si="66"/>
        <v>0</v>
      </c>
      <c r="V188" s="61">
        <f t="shared" si="66"/>
        <v>0</v>
      </c>
      <c r="W188" s="61">
        <f t="shared" si="66"/>
        <v>0</v>
      </c>
      <c r="X188" s="61">
        <f t="shared" si="66"/>
        <v>0</v>
      </c>
      <c r="Y188" s="61">
        <f t="shared" si="66"/>
        <v>0</v>
      </c>
      <c r="Z188" s="61">
        <f t="shared" si="66"/>
        <v>0</v>
      </c>
      <c r="AA188" s="61">
        <f t="shared" si="66"/>
        <v>0</v>
      </c>
      <c r="AB188" s="61">
        <f t="shared" si="66"/>
        <v>0</v>
      </c>
      <c r="AC188" s="61">
        <f t="shared" si="66"/>
        <v>0</v>
      </c>
      <c r="AD188" s="61">
        <f t="shared" si="66"/>
        <v>0</v>
      </c>
      <c r="AE188" s="61">
        <f t="shared" si="66"/>
        <v>0</v>
      </c>
      <c r="AF188" s="61">
        <f t="shared" si="66"/>
        <v>0</v>
      </c>
      <c r="AG188" s="61">
        <f t="shared" si="66"/>
        <v>0</v>
      </c>
      <c r="AH188" s="61">
        <f t="shared" si="66"/>
        <v>0</v>
      </c>
      <c r="AI188" s="61">
        <f t="shared" si="66"/>
        <v>0</v>
      </c>
      <c r="AJ188" s="61">
        <f t="shared" si="66"/>
        <v>0</v>
      </c>
      <c r="AK188" s="61">
        <f t="shared" si="66"/>
        <v>0</v>
      </c>
      <c r="AL188" s="61">
        <f t="shared" si="66"/>
        <v>0</v>
      </c>
      <c r="AM188" s="61">
        <f t="shared" si="66"/>
        <v>0</v>
      </c>
      <c r="AN188" s="61">
        <f t="shared" si="66"/>
        <v>0</v>
      </c>
      <c r="AO188" s="61">
        <f t="shared" si="66"/>
        <v>0</v>
      </c>
      <c r="AP188" s="61">
        <f t="shared" si="66"/>
        <v>0</v>
      </c>
      <c r="AQ188" s="61">
        <f t="shared" si="66"/>
        <v>0</v>
      </c>
      <c r="AR188" s="61">
        <f t="shared" si="66"/>
        <v>0</v>
      </c>
      <c r="AS188" s="61">
        <f t="shared" si="66"/>
        <v>0</v>
      </c>
      <c r="AT188" s="61">
        <f t="shared" si="66"/>
        <v>0</v>
      </c>
      <c r="AU188" s="61">
        <f t="shared" si="66"/>
        <v>0</v>
      </c>
      <c r="AV188" s="61">
        <f t="shared" si="66"/>
        <v>0</v>
      </c>
      <c r="AW188" s="61">
        <f t="shared" si="66"/>
        <v>0</v>
      </c>
      <c r="AX188" s="61">
        <f t="shared" si="66"/>
        <v>0</v>
      </c>
      <c r="AY188" s="61">
        <f t="shared" si="66"/>
        <v>0</v>
      </c>
      <c r="AZ188" s="61">
        <f t="shared" si="66"/>
        <v>0</v>
      </c>
      <c r="BA188" s="61">
        <f t="shared" si="66"/>
        <v>0</v>
      </c>
      <c r="BB188" s="61">
        <f t="shared" si="66"/>
        <v>0</v>
      </c>
      <c r="BC188" s="61">
        <f t="shared" si="66"/>
        <v>0</v>
      </c>
      <c r="BD188" s="61">
        <f t="shared" si="66"/>
        <v>0</v>
      </c>
      <c r="BE188" s="61">
        <f t="shared" si="66"/>
        <v>0</v>
      </c>
      <c r="BF188" s="61">
        <f t="shared" si="66"/>
        <v>0</v>
      </c>
      <c r="BG188" s="61">
        <f t="shared" si="66"/>
        <v>0</v>
      </c>
      <c r="BH188" s="61">
        <f t="shared" si="66"/>
        <v>0</v>
      </c>
      <c r="BI188" s="61">
        <f t="shared" si="66"/>
        <v>0</v>
      </c>
      <c r="BJ188" s="61">
        <f t="shared" si="66"/>
        <v>0</v>
      </c>
      <c r="BK188" s="61">
        <f t="shared" si="66"/>
        <v>0</v>
      </c>
      <c r="BL188" s="61">
        <f t="shared" si="66"/>
        <v>0</v>
      </c>
      <c r="BM188" s="61">
        <f t="shared" si="66"/>
        <v>0</v>
      </c>
      <c r="BN188" s="61">
        <f t="shared" si="66"/>
        <v>0</v>
      </c>
      <c r="BO188" s="61">
        <f t="shared" si="66"/>
        <v>0</v>
      </c>
      <c r="BP188" s="61">
        <f t="shared" ref="BP188:CY188" si="67">BP187*BP$7</f>
        <v>0</v>
      </c>
      <c r="BQ188" s="61">
        <f t="shared" si="67"/>
        <v>0</v>
      </c>
      <c r="BR188" s="61">
        <f t="shared" si="67"/>
        <v>0</v>
      </c>
      <c r="BS188" s="61">
        <f t="shared" si="67"/>
        <v>0</v>
      </c>
      <c r="BT188" s="61">
        <f t="shared" si="67"/>
        <v>0</v>
      </c>
      <c r="BU188" s="61">
        <f t="shared" si="67"/>
        <v>0</v>
      </c>
      <c r="BV188" s="61">
        <f t="shared" si="67"/>
        <v>0</v>
      </c>
      <c r="BW188" s="61">
        <f t="shared" si="67"/>
        <v>0</v>
      </c>
      <c r="BX188" s="61">
        <f t="shared" si="67"/>
        <v>0</v>
      </c>
      <c r="BY188" s="61">
        <f t="shared" si="67"/>
        <v>0</v>
      </c>
      <c r="BZ188" s="61">
        <f t="shared" si="67"/>
        <v>0</v>
      </c>
      <c r="CA188" s="61">
        <f t="shared" si="67"/>
        <v>0</v>
      </c>
      <c r="CB188" s="61">
        <f t="shared" si="67"/>
        <v>0</v>
      </c>
      <c r="CC188" s="61">
        <f t="shared" si="67"/>
        <v>0</v>
      </c>
      <c r="CD188" s="61">
        <f t="shared" si="67"/>
        <v>0</v>
      </c>
      <c r="CE188" s="61">
        <f t="shared" si="67"/>
        <v>0</v>
      </c>
      <c r="CF188" s="61">
        <f t="shared" si="67"/>
        <v>0</v>
      </c>
      <c r="CG188" s="61">
        <f t="shared" si="67"/>
        <v>0</v>
      </c>
      <c r="CH188" s="61">
        <f t="shared" si="67"/>
        <v>0</v>
      </c>
      <c r="CI188" s="61">
        <f t="shared" si="67"/>
        <v>0</v>
      </c>
      <c r="CJ188" s="61">
        <f t="shared" si="67"/>
        <v>0</v>
      </c>
      <c r="CK188" s="61">
        <f t="shared" si="67"/>
        <v>0</v>
      </c>
      <c r="CL188" s="61">
        <f t="shared" si="67"/>
        <v>0</v>
      </c>
      <c r="CM188" s="61">
        <f t="shared" si="67"/>
        <v>0</v>
      </c>
      <c r="CN188" s="61">
        <f t="shared" si="67"/>
        <v>0</v>
      </c>
      <c r="CO188" s="61">
        <f t="shared" si="67"/>
        <v>0</v>
      </c>
      <c r="CP188" s="61">
        <f t="shared" si="67"/>
        <v>0</v>
      </c>
      <c r="CQ188" s="61">
        <f t="shared" si="67"/>
        <v>0</v>
      </c>
      <c r="CR188" s="61">
        <f t="shared" si="67"/>
        <v>0</v>
      </c>
      <c r="CS188" s="61">
        <f t="shared" si="67"/>
        <v>0</v>
      </c>
      <c r="CT188" s="61">
        <f t="shared" si="67"/>
        <v>0</v>
      </c>
      <c r="CU188" s="61">
        <f t="shared" si="67"/>
        <v>0</v>
      </c>
      <c r="CV188" s="61">
        <f t="shared" si="67"/>
        <v>0</v>
      </c>
      <c r="CW188" s="61">
        <f t="shared" si="67"/>
        <v>0</v>
      </c>
      <c r="CX188" s="61">
        <f t="shared" si="67"/>
        <v>0</v>
      </c>
      <c r="CY188" s="61">
        <f t="shared" si="67"/>
        <v>0</v>
      </c>
      <c r="CZ188" s="391"/>
    </row>
    <row r="189" spans="2:104" x14ac:dyDescent="0.25">
      <c r="B189" s="406"/>
      <c r="C189" s="390"/>
      <c r="D189" s="414"/>
      <c r="E189" s="414"/>
      <c r="F189" s="414"/>
      <c r="G189" s="414"/>
      <c r="H189" s="414"/>
      <c r="I189" s="414"/>
      <c r="J189" s="414"/>
      <c r="K189" s="414"/>
      <c r="L189" s="414"/>
      <c r="M189" s="414"/>
      <c r="N189" s="414"/>
      <c r="O189" s="414"/>
      <c r="P189" s="414"/>
      <c r="Q189" s="414"/>
      <c r="R189" s="414"/>
      <c r="S189" s="414"/>
      <c r="T189" s="414"/>
      <c r="U189" s="414"/>
      <c r="V189" s="414"/>
      <c r="W189" s="414"/>
      <c r="X189" s="414"/>
      <c r="Y189" s="414"/>
      <c r="Z189" s="414"/>
      <c r="AA189" s="414"/>
      <c r="AB189" s="414"/>
      <c r="AC189" s="414"/>
      <c r="AD189" s="414"/>
      <c r="AE189" s="414"/>
      <c r="AF189" s="414"/>
      <c r="AG189" s="414"/>
      <c r="AH189" s="414"/>
      <c r="AI189" s="414"/>
      <c r="AJ189" s="414"/>
      <c r="AK189" s="414"/>
      <c r="AL189" s="414"/>
      <c r="AM189" s="414"/>
      <c r="AN189" s="414"/>
      <c r="AO189" s="414"/>
      <c r="AP189" s="414"/>
      <c r="AQ189" s="414"/>
      <c r="AR189" s="414"/>
      <c r="AS189" s="414"/>
      <c r="AT189" s="414"/>
      <c r="AU189" s="414"/>
      <c r="AV189" s="414"/>
      <c r="AW189" s="414"/>
      <c r="AX189" s="414"/>
      <c r="AY189" s="414"/>
      <c r="AZ189" s="414"/>
      <c r="BA189" s="414"/>
      <c r="BB189" s="414"/>
      <c r="BC189" s="414"/>
      <c r="BD189" s="414"/>
      <c r="BE189" s="414"/>
      <c r="BF189" s="414"/>
      <c r="BG189" s="414"/>
      <c r="BH189" s="414"/>
      <c r="BI189" s="414"/>
      <c r="BJ189" s="414"/>
      <c r="BK189" s="414"/>
      <c r="BL189" s="414"/>
      <c r="BM189" s="414"/>
      <c r="BN189" s="414"/>
      <c r="BO189" s="414"/>
      <c r="BP189" s="414"/>
      <c r="BQ189" s="414"/>
      <c r="BR189" s="414"/>
      <c r="BS189" s="414"/>
      <c r="BT189" s="414"/>
      <c r="BU189" s="414"/>
      <c r="BV189" s="414"/>
      <c r="BW189" s="414"/>
      <c r="BX189" s="414"/>
      <c r="BY189" s="414"/>
      <c r="BZ189" s="414"/>
      <c r="CA189" s="414"/>
      <c r="CB189" s="414"/>
      <c r="CC189" s="414"/>
      <c r="CD189" s="414"/>
      <c r="CE189" s="414"/>
      <c r="CF189" s="414"/>
      <c r="CG189" s="414"/>
      <c r="CH189" s="414"/>
      <c r="CI189" s="414"/>
      <c r="CJ189" s="414"/>
      <c r="CK189" s="414"/>
      <c r="CL189" s="414"/>
      <c r="CM189" s="414"/>
      <c r="CN189" s="414"/>
      <c r="CO189" s="414"/>
      <c r="CP189" s="414"/>
      <c r="CQ189" s="414"/>
      <c r="CR189" s="414"/>
      <c r="CS189" s="414"/>
      <c r="CT189" s="414"/>
      <c r="CU189" s="414"/>
      <c r="CV189" s="414"/>
      <c r="CW189" s="414"/>
      <c r="CX189" s="414"/>
      <c r="CY189" s="414"/>
      <c r="CZ189" s="391"/>
    </row>
    <row r="190" spans="2:104" x14ac:dyDescent="0.25">
      <c r="B190" s="415" t="s">
        <v>429</v>
      </c>
      <c r="C190" s="390"/>
      <c r="D190" s="50"/>
      <c r="E190" s="50"/>
      <c r="F190" s="50"/>
      <c r="G190" s="50"/>
      <c r="H190" s="50"/>
      <c r="I190" s="50"/>
      <c r="J190" s="50"/>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c r="CC190" s="50"/>
      <c r="CD190" s="50"/>
      <c r="CE190" s="50"/>
      <c r="CF190" s="50"/>
      <c r="CG190" s="50"/>
      <c r="CH190" s="50"/>
      <c r="CI190" s="50"/>
      <c r="CJ190" s="50"/>
      <c r="CK190" s="50"/>
      <c r="CL190" s="50"/>
      <c r="CM190" s="50"/>
      <c r="CN190" s="50"/>
      <c r="CO190" s="50"/>
      <c r="CP190" s="50"/>
      <c r="CQ190" s="50"/>
      <c r="CR190" s="50"/>
      <c r="CS190" s="50"/>
      <c r="CT190" s="50"/>
      <c r="CU190" s="50"/>
      <c r="CV190" s="50"/>
      <c r="CW190" s="50"/>
      <c r="CX190" s="50"/>
      <c r="CY190" s="50"/>
      <c r="CZ190" s="391"/>
    </row>
    <row r="191" spans="2:104" x14ac:dyDescent="0.25">
      <c r="B191" s="403" t="s">
        <v>430</v>
      </c>
      <c r="C191" s="9" t="s">
        <v>1117</v>
      </c>
      <c r="D191" s="58">
        <f>'Data Input - Option 5'!H41</f>
        <v>0</v>
      </c>
      <c r="E191" s="58">
        <f>'Data Input - Option 5'!I41</f>
        <v>0</v>
      </c>
      <c r="F191" s="58">
        <f>'Data Input - Option 5'!J41</f>
        <v>0</v>
      </c>
      <c r="G191" s="58">
        <f>'Data Input - Option 5'!K41</f>
        <v>0</v>
      </c>
      <c r="H191" s="58">
        <f>'Data Input - Option 5'!L41</f>
        <v>0</v>
      </c>
      <c r="I191" s="58">
        <f>'Data Input - Option 5'!M41</f>
        <v>0</v>
      </c>
      <c r="J191" s="58">
        <f>'Data Input - Option 5'!N41</f>
        <v>0</v>
      </c>
      <c r="K191" s="58">
        <f>'Data Input - Option 5'!O41</f>
        <v>0</v>
      </c>
      <c r="L191" s="58">
        <f>'Data Input - Option 5'!P41</f>
        <v>0</v>
      </c>
      <c r="M191" s="58">
        <f>'Data Input - Option 5'!Q41</f>
        <v>0</v>
      </c>
      <c r="N191" s="58">
        <f>'Data Input - Option 5'!R41</f>
        <v>0</v>
      </c>
      <c r="O191" s="58">
        <f>'Data Input - Option 5'!S41</f>
        <v>0</v>
      </c>
      <c r="P191" s="58">
        <f>'Data Input - Option 5'!T41</f>
        <v>0</v>
      </c>
      <c r="Q191" s="58">
        <f>'Data Input - Option 5'!U41</f>
        <v>0</v>
      </c>
      <c r="R191" s="58">
        <f>'Data Input - Option 5'!V41</f>
        <v>0</v>
      </c>
      <c r="S191" s="58">
        <f>'Data Input - Option 5'!W41</f>
        <v>0</v>
      </c>
      <c r="T191" s="58">
        <f>'Data Input - Option 5'!X41</f>
        <v>0</v>
      </c>
      <c r="U191" s="58">
        <f>'Data Input - Option 5'!Y41</f>
        <v>0</v>
      </c>
      <c r="V191" s="58">
        <f>'Data Input - Option 5'!Z41</f>
        <v>0</v>
      </c>
      <c r="W191" s="58">
        <f>'Data Input - Option 5'!AA41</f>
        <v>0</v>
      </c>
      <c r="X191" s="58">
        <f>'Data Input - Option 5'!AB41</f>
        <v>0</v>
      </c>
      <c r="Y191" s="58">
        <f>'Data Input - Option 5'!AC41</f>
        <v>0</v>
      </c>
      <c r="Z191" s="58">
        <f>'Data Input - Option 5'!AD41</f>
        <v>0</v>
      </c>
      <c r="AA191" s="58">
        <f>'Data Input - Option 5'!AE41</f>
        <v>0</v>
      </c>
      <c r="AB191" s="58">
        <f>'Data Input - Option 5'!AF41</f>
        <v>0</v>
      </c>
      <c r="AC191" s="58">
        <f>'Data Input - Option 5'!AG41</f>
        <v>0</v>
      </c>
      <c r="AD191" s="58">
        <f>'Data Input - Option 5'!AH41</f>
        <v>0</v>
      </c>
      <c r="AE191" s="58">
        <f>'Data Input - Option 5'!AI41</f>
        <v>0</v>
      </c>
      <c r="AF191" s="58">
        <f>'Data Input - Option 5'!AJ41</f>
        <v>0</v>
      </c>
      <c r="AG191" s="58">
        <f>'Data Input - Option 5'!AK41</f>
        <v>0</v>
      </c>
      <c r="AH191" s="58">
        <f>'Data Input - Option 5'!AL41</f>
        <v>0</v>
      </c>
      <c r="AI191" s="58">
        <f>'Data Input - Option 5'!AM41</f>
        <v>0</v>
      </c>
      <c r="AJ191" s="58">
        <f>'Data Input - Option 5'!AN41</f>
        <v>0</v>
      </c>
      <c r="AK191" s="58">
        <f>'Data Input - Option 5'!AO41</f>
        <v>0</v>
      </c>
      <c r="AL191" s="58">
        <f>'Data Input - Option 5'!AP41</f>
        <v>0</v>
      </c>
      <c r="AM191" s="58">
        <f>'Data Input - Option 5'!AQ41</f>
        <v>0</v>
      </c>
      <c r="AN191" s="58">
        <f>'Data Input - Option 5'!AR41</f>
        <v>0</v>
      </c>
      <c r="AO191" s="58">
        <f>'Data Input - Option 5'!AS41</f>
        <v>0</v>
      </c>
      <c r="AP191" s="58">
        <f>'Data Input - Option 5'!AT41</f>
        <v>0</v>
      </c>
      <c r="AQ191" s="58">
        <f>'Data Input - Option 5'!AU41</f>
        <v>0</v>
      </c>
      <c r="AR191" s="58">
        <f>'Data Input - Option 5'!AV41</f>
        <v>0</v>
      </c>
      <c r="AS191" s="58">
        <f>'Data Input - Option 5'!AW41</f>
        <v>0</v>
      </c>
      <c r="AT191" s="58">
        <f>'Data Input - Option 5'!AX41</f>
        <v>0</v>
      </c>
      <c r="AU191" s="58">
        <f>'Data Input - Option 5'!AY41</f>
        <v>0</v>
      </c>
      <c r="AV191" s="58">
        <f>'Data Input - Option 5'!AZ41</f>
        <v>0</v>
      </c>
      <c r="AW191" s="58">
        <f>'Data Input - Option 5'!BA41</f>
        <v>0</v>
      </c>
      <c r="AX191" s="58">
        <f>'Data Input - Option 5'!BB41</f>
        <v>0</v>
      </c>
      <c r="AY191" s="58">
        <f>'Data Input - Option 5'!BC41</f>
        <v>0</v>
      </c>
      <c r="AZ191" s="58">
        <f>'Data Input - Option 5'!BD41</f>
        <v>0</v>
      </c>
      <c r="BA191" s="58">
        <f>'Data Input - Option 5'!BE41</f>
        <v>0</v>
      </c>
      <c r="BB191" s="58">
        <f>'Data Input - Option 5'!BF41</f>
        <v>0</v>
      </c>
      <c r="BC191" s="58">
        <f>'Data Input - Option 5'!BG41</f>
        <v>0</v>
      </c>
      <c r="BD191" s="58">
        <f>'Data Input - Option 5'!BH41</f>
        <v>0</v>
      </c>
      <c r="BE191" s="58">
        <f>'Data Input - Option 5'!BI41</f>
        <v>0</v>
      </c>
      <c r="BF191" s="58">
        <f>'Data Input - Option 5'!BJ41</f>
        <v>0</v>
      </c>
      <c r="BG191" s="58">
        <f>'Data Input - Option 5'!BK41</f>
        <v>0</v>
      </c>
      <c r="BH191" s="58">
        <f>'Data Input - Option 5'!BL41</f>
        <v>0</v>
      </c>
      <c r="BI191" s="58">
        <f>'Data Input - Option 5'!BM41</f>
        <v>0</v>
      </c>
      <c r="BJ191" s="58">
        <f>'Data Input - Option 5'!BN41</f>
        <v>0</v>
      </c>
      <c r="BK191" s="58">
        <f>'Data Input - Option 5'!BO41</f>
        <v>0</v>
      </c>
      <c r="BL191" s="58">
        <f>'Data Input - Option 5'!BP41</f>
        <v>0</v>
      </c>
      <c r="BM191" s="58">
        <f>'Data Input - Option 5'!BQ41</f>
        <v>0</v>
      </c>
      <c r="BN191" s="58">
        <f>'Data Input - Option 5'!BR41</f>
        <v>0</v>
      </c>
      <c r="BO191" s="58">
        <f>'Data Input - Option 5'!BS41</f>
        <v>0</v>
      </c>
      <c r="BP191" s="58">
        <f>'Data Input - Option 5'!BT41</f>
        <v>0</v>
      </c>
      <c r="BQ191" s="58">
        <f>'Data Input - Option 5'!BU41</f>
        <v>0</v>
      </c>
      <c r="BR191" s="58">
        <f>'Data Input - Option 5'!BV41</f>
        <v>0</v>
      </c>
      <c r="BS191" s="58">
        <f>'Data Input - Option 5'!BW41</f>
        <v>0</v>
      </c>
      <c r="BT191" s="58">
        <f>'Data Input - Option 5'!BX41</f>
        <v>0</v>
      </c>
      <c r="BU191" s="58">
        <f>'Data Input - Option 5'!BY41</f>
        <v>0</v>
      </c>
      <c r="BV191" s="58">
        <f>'Data Input - Option 5'!BZ41</f>
        <v>0</v>
      </c>
      <c r="BW191" s="58">
        <f>'Data Input - Option 5'!CA41</f>
        <v>0</v>
      </c>
      <c r="BX191" s="58">
        <f>'Data Input - Option 5'!CB41</f>
        <v>0</v>
      </c>
      <c r="BY191" s="58">
        <f>'Data Input - Option 5'!CC41</f>
        <v>0</v>
      </c>
      <c r="BZ191" s="58">
        <f>'Data Input - Option 5'!CD41</f>
        <v>0</v>
      </c>
      <c r="CA191" s="58">
        <f>'Data Input - Option 5'!CE41</f>
        <v>0</v>
      </c>
      <c r="CB191" s="58">
        <f>'Data Input - Option 5'!CF41</f>
        <v>0</v>
      </c>
      <c r="CC191" s="58">
        <f>'Data Input - Option 5'!CG41</f>
        <v>0</v>
      </c>
      <c r="CD191" s="58">
        <f>'Data Input - Option 5'!CH41</f>
        <v>0</v>
      </c>
      <c r="CE191" s="58">
        <f>'Data Input - Option 5'!CI41</f>
        <v>0</v>
      </c>
      <c r="CF191" s="58">
        <f>'Data Input - Option 5'!CJ41</f>
        <v>0</v>
      </c>
      <c r="CG191" s="58">
        <f>'Data Input - Option 5'!CK41</f>
        <v>0</v>
      </c>
      <c r="CH191" s="58">
        <f>'Data Input - Option 5'!CL41</f>
        <v>0</v>
      </c>
      <c r="CI191" s="58">
        <f>'Data Input - Option 5'!CM41</f>
        <v>0</v>
      </c>
      <c r="CJ191" s="58">
        <f>'Data Input - Option 5'!CN41</f>
        <v>0</v>
      </c>
      <c r="CK191" s="58">
        <f>'Data Input - Option 5'!CO41</f>
        <v>0</v>
      </c>
      <c r="CL191" s="58">
        <f>'Data Input - Option 5'!CP41</f>
        <v>0</v>
      </c>
      <c r="CM191" s="58">
        <f>'Data Input - Option 5'!CQ41</f>
        <v>0</v>
      </c>
      <c r="CN191" s="58">
        <f>'Data Input - Option 5'!CR41</f>
        <v>0</v>
      </c>
      <c r="CO191" s="58">
        <f>'Data Input - Option 5'!CS41</f>
        <v>0</v>
      </c>
      <c r="CP191" s="58">
        <f>'Data Input - Option 5'!CT41</f>
        <v>0</v>
      </c>
      <c r="CQ191" s="58">
        <f>'Data Input - Option 5'!CU41</f>
        <v>0</v>
      </c>
      <c r="CR191" s="58">
        <f>'Data Input - Option 5'!CV41</f>
        <v>0</v>
      </c>
      <c r="CS191" s="58">
        <f>'Data Input - Option 5'!CW41</f>
        <v>0</v>
      </c>
      <c r="CT191" s="58">
        <f>'Data Input - Option 5'!CX41</f>
        <v>0</v>
      </c>
      <c r="CU191" s="58">
        <f>'Data Input - Option 5'!CY41</f>
        <v>0</v>
      </c>
      <c r="CV191" s="58">
        <f>'Data Input - Option 5'!CZ41</f>
        <v>0</v>
      </c>
      <c r="CW191" s="58">
        <f>'Data Input - Option 5'!DA41</f>
        <v>0</v>
      </c>
      <c r="CX191" s="58">
        <f>'Data Input - Option 5'!DB41</f>
        <v>0</v>
      </c>
      <c r="CY191" s="58">
        <f>'Data Input - Option 5'!DC41</f>
        <v>0</v>
      </c>
      <c r="CZ191" s="391"/>
    </row>
    <row r="192" spans="2:104" x14ac:dyDescent="0.25">
      <c r="B192" s="403" t="s">
        <v>1060</v>
      </c>
      <c r="C192" s="9" t="s">
        <v>1117</v>
      </c>
      <c r="D192" s="61">
        <f t="shared" ref="D192:BO192" si="68">D191*D$7</f>
        <v>0</v>
      </c>
      <c r="E192" s="61">
        <f t="shared" si="68"/>
        <v>0</v>
      </c>
      <c r="F192" s="61">
        <f t="shared" si="68"/>
        <v>0</v>
      </c>
      <c r="G192" s="61">
        <f t="shared" si="68"/>
        <v>0</v>
      </c>
      <c r="H192" s="61">
        <f t="shared" si="68"/>
        <v>0</v>
      </c>
      <c r="I192" s="61">
        <f t="shared" si="68"/>
        <v>0</v>
      </c>
      <c r="J192" s="61">
        <f t="shared" si="68"/>
        <v>0</v>
      </c>
      <c r="K192" s="61">
        <f t="shared" si="68"/>
        <v>0</v>
      </c>
      <c r="L192" s="61">
        <f t="shared" si="68"/>
        <v>0</v>
      </c>
      <c r="M192" s="61">
        <f t="shared" si="68"/>
        <v>0</v>
      </c>
      <c r="N192" s="61">
        <f t="shared" si="68"/>
        <v>0</v>
      </c>
      <c r="O192" s="61">
        <f t="shared" si="68"/>
        <v>0</v>
      </c>
      <c r="P192" s="61">
        <f t="shared" si="68"/>
        <v>0</v>
      </c>
      <c r="Q192" s="61">
        <f t="shared" si="68"/>
        <v>0</v>
      </c>
      <c r="R192" s="61">
        <f t="shared" si="68"/>
        <v>0</v>
      </c>
      <c r="S192" s="61">
        <f t="shared" si="68"/>
        <v>0</v>
      </c>
      <c r="T192" s="61">
        <f t="shared" si="68"/>
        <v>0</v>
      </c>
      <c r="U192" s="61">
        <f t="shared" si="68"/>
        <v>0</v>
      </c>
      <c r="V192" s="61">
        <f t="shared" si="68"/>
        <v>0</v>
      </c>
      <c r="W192" s="61">
        <f t="shared" si="68"/>
        <v>0</v>
      </c>
      <c r="X192" s="61">
        <f t="shared" si="68"/>
        <v>0</v>
      </c>
      <c r="Y192" s="61">
        <f t="shared" si="68"/>
        <v>0</v>
      </c>
      <c r="Z192" s="61">
        <f t="shared" si="68"/>
        <v>0</v>
      </c>
      <c r="AA192" s="61">
        <f t="shared" si="68"/>
        <v>0</v>
      </c>
      <c r="AB192" s="61">
        <f t="shared" si="68"/>
        <v>0</v>
      </c>
      <c r="AC192" s="61">
        <f t="shared" si="68"/>
        <v>0</v>
      </c>
      <c r="AD192" s="61">
        <f t="shared" si="68"/>
        <v>0</v>
      </c>
      <c r="AE192" s="61">
        <f t="shared" si="68"/>
        <v>0</v>
      </c>
      <c r="AF192" s="61">
        <f t="shared" si="68"/>
        <v>0</v>
      </c>
      <c r="AG192" s="61">
        <f t="shared" si="68"/>
        <v>0</v>
      </c>
      <c r="AH192" s="61">
        <f t="shared" si="68"/>
        <v>0</v>
      </c>
      <c r="AI192" s="61">
        <f t="shared" si="68"/>
        <v>0</v>
      </c>
      <c r="AJ192" s="61">
        <f t="shared" si="68"/>
        <v>0</v>
      </c>
      <c r="AK192" s="61">
        <f t="shared" si="68"/>
        <v>0</v>
      </c>
      <c r="AL192" s="61">
        <f t="shared" si="68"/>
        <v>0</v>
      </c>
      <c r="AM192" s="61">
        <f t="shared" si="68"/>
        <v>0</v>
      </c>
      <c r="AN192" s="61">
        <f t="shared" si="68"/>
        <v>0</v>
      </c>
      <c r="AO192" s="61">
        <f t="shared" si="68"/>
        <v>0</v>
      </c>
      <c r="AP192" s="61">
        <f t="shared" si="68"/>
        <v>0</v>
      </c>
      <c r="AQ192" s="61">
        <f t="shared" si="68"/>
        <v>0</v>
      </c>
      <c r="AR192" s="61">
        <f t="shared" si="68"/>
        <v>0</v>
      </c>
      <c r="AS192" s="61">
        <f t="shared" si="68"/>
        <v>0</v>
      </c>
      <c r="AT192" s="61">
        <f t="shared" si="68"/>
        <v>0</v>
      </c>
      <c r="AU192" s="61">
        <f t="shared" si="68"/>
        <v>0</v>
      </c>
      <c r="AV192" s="61">
        <f t="shared" si="68"/>
        <v>0</v>
      </c>
      <c r="AW192" s="61">
        <f t="shared" si="68"/>
        <v>0</v>
      </c>
      <c r="AX192" s="61">
        <f t="shared" si="68"/>
        <v>0</v>
      </c>
      <c r="AY192" s="61">
        <f t="shared" si="68"/>
        <v>0</v>
      </c>
      <c r="AZ192" s="61">
        <f t="shared" si="68"/>
        <v>0</v>
      </c>
      <c r="BA192" s="61">
        <f t="shared" si="68"/>
        <v>0</v>
      </c>
      <c r="BB192" s="61">
        <f t="shared" si="68"/>
        <v>0</v>
      </c>
      <c r="BC192" s="61">
        <f t="shared" si="68"/>
        <v>0</v>
      </c>
      <c r="BD192" s="61">
        <f t="shared" si="68"/>
        <v>0</v>
      </c>
      <c r="BE192" s="61">
        <f t="shared" si="68"/>
        <v>0</v>
      </c>
      <c r="BF192" s="61">
        <f t="shared" si="68"/>
        <v>0</v>
      </c>
      <c r="BG192" s="61">
        <f t="shared" si="68"/>
        <v>0</v>
      </c>
      <c r="BH192" s="61">
        <f t="shared" si="68"/>
        <v>0</v>
      </c>
      <c r="BI192" s="61">
        <f t="shared" si="68"/>
        <v>0</v>
      </c>
      <c r="BJ192" s="61">
        <f t="shared" si="68"/>
        <v>0</v>
      </c>
      <c r="BK192" s="61">
        <f t="shared" si="68"/>
        <v>0</v>
      </c>
      <c r="BL192" s="61">
        <f t="shared" si="68"/>
        <v>0</v>
      </c>
      <c r="BM192" s="61">
        <f t="shared" si="68"/>
        <v>0</v>
      </c>
      <c r="BN192" s="61">
        <f t="shared" si="68"/>
        <v>0</v>
      </c>
      <c r="BO192" s="61">
        <f t="shared" si="68"/>
        <v>0</v>
      </c>
      <c r="BP192" s="61">
        <f t="shared" ref="BP192:CY192" si="69">BP191*BP$7</f>
        <v>0</v>
      </c>
      <c r="BQ192" s="61">
        <f t="shared" si="69"/>
        <v>0</v>
      </c>
      <c r="BR192" s="61">
        <f t="shared" si="69"/>
        <v>0</v>
      </c>
      <c r="BS192" s="61">
        <f t="shared" si="69"/>
        <v>0</v>
      </c>
      <c r="BT192" s="61">
        <f t="shared" si="69"/>
        <v>0</v>
      </c>
      <c r="BU192" s="61">
        <f t="shared" si="69"/>
        <v>0</v>
      </c>
      <c r="BV192" s="61">
        <f t="shared" si="69"/>
        <v>0</v>
      </c>
      <c r="BW192" s="61">
        <f t="shared" si="69"/>
        <v>0</v>
      </c>
      <c r="BX192" s="61">
        <f t="shared" si="69"/>
        <v>0</v>
      </c>
      <c r="BY192" s="61">
        <f t="shared" si="69"/>
        <v>0</v>
      </c>
      <c r="BZ192" s="61">
        <f t="shared" si="69"/>
        <v>0</v>
      </c>
      <c r="CA192" s="61">
        <f t="shared" si="69"/>
        <v>0</v>
      </c>
      <c r="CB192" s="61">
        <f t="shared" si="69"/>
        <v>0</v>
      </c>
      <c r="CC192" s="61">
        <f t="shared" si="69"/>
        <v>0</v>
      </c>
      <c r="CD192" s="61">
        <f t="shared" si="69"/>
        <v>0</v>
      </c>
      <c r="CE192" s="61">
        <f t="shared" si="69"/>
        <v>0</v>
      </c>
      <c r="CF192" s="61">
        <f t="shared" si="69"/>
        <v>0</v>
      </c>
      <c r="CG192" s="61">
        <f t="shared" si="69"/>
        <v>0</v>
      </c>
      <c r="CH192" s="61">
        <f t="shared" si="69"/>
        <v>0</v>
      </c>
      <c r="CI192" s="61">
        <f t="shared" si="69"/>
        <v>0</v>
      </c>
      <c r="CJ192" s="61">
        <f t="shared" si="69"/>
        <v>0</v>
      </c>
      <c r="CK192" s="61">
        <f t="shared" si="69"/>
        <v>0</v>
      </c>
      <c r="CL192" s="61">
        <f t="shared" si="69"/>
        <v>0</v>
      </c>
      <c r="CM192" s="61">
        <f t="shared" si="69"/>
        <v>0</v>
      </c>
      <c r="CN192" s="61">
        <f t="shared" si="69"/>
        <v>0</v>
      </c>
      <c r="CO192" s="61">
        <f t="shared" si="69"/>
        <v>0</v>
      </c>
      <c r="CP192" s="61">
        <f t="shared" si="69"/>
        <v>0</v>
      </c>
      <c r="CQ192" s="61">
        <f t="shared" si="69"/>
        <v>0</v>
      </c>
      <c r="CR192" s="61">
        <f t="shared" si="69"/>
        <v>0</v>
      </c>
      <c r="CS192" s="61">
        <f t="shared" si="69"/>
        <v>0</v>
      </c>
      <c r="CT192" s="61">
        <f t="shared" si="69"/>
        <v>0</v>
      </c>
      <c r="CU192" s="61">
        <f t="shared" si="69"/>
        <v>0</v>
      </c>
      <c r="CV192" s="61">
        <f t="shared" si="69"/>
        <v>0</v>
      </c>
      <c r="CW192" s="61">
        <f t="shared" si="69"/>
        <v>0</v>
      </c>
      <c r="CX192" s="61">
        <f t="shared" si="69"/>
        <v>0</v>
      </c>
      <c r="CY192" s="61">
        <f t="shared" si="69"/>
        <v>0</v>
      </c>
      <c r="CZ192" s="391"/>
    </row>
    <row r="193" spans="2:104" x14ac:dyDescent="0.25">
      <c r="B193" s="393"/>
      <c r="C193" s="390"/>
      <c r="D193" s="50"/>
      <c r="E193" s="50"/>
      <c r="F193" s="50"/>
      <c r="G193" s="50"/>
      <c r="H193" s="50"/>
      <c r="I193" s="50"/>
      <c r="J193" s="50"/>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c r="CC193" s="50"/>
      <c r="CD193" s="50"/>
      <c r="CE193" s="50"/>
      <c r="CF193" s="50"/>
      <c r="CG193" s="50"/>
      <c r="CH193" s="50"/>
      <c r="CI193" s="50"/>
      <c r="CJ193" s="50"/>
      <c r="CK193" s="50"/>
      <c r="CL193" s="50"/>
      <c r="CM193" s="50"/>
      <c r="CN193" s="50"/>
      <c r="CO193" s="50"/>
      <c r="CP193" s="50"/>
      <c r="CQ193" s="50"/>
      <c r="CR193" s="50"/>
      <c r="CS193" s="50"/>
      <c r="CT193" s="50"/>
      <c r="CU193" s="50"/>
      <c r="CV193" s="50"/>
      <c r="CW193" s="50"/>
      <c r="CX193" s="50"/>
      <c r="CY193" s="50"/>
      <c r="CZ193" s="391"/>
    </row>
    <row r="194" spans="2:104" x14ac:dyDescent="0.25">
      <c r="B194" s="404" t="s">
        <v>432</v>
      </c>
      <c r="C194" s="9" t="s">
        <v>1117</v>
      </c>
      <c r="D194" s="61">
        <f>IF('Data Input - Option 5'!$F$37="Yes",D192+D13,D188)</f>
        <v>0</v>
      </c>
      <c r="E194" s="61">
        <f>IF('Data Input - Option 5'!$F$37="Yes",E192+E13,E188)</f>
        <v>0</v>
      </c>
      <c r="F194" s="61">
        <f>IF('Data Input - Option 5'!$F$37="Yes",F192+F13,F188)</f>
        <v>0</v>
      </c>
      <c r="G194" s="61">
        <f>IF('Data Input - Option 5'!$F$37="Yes",G192+G13,G188)</f>
        <v>0</v>
      </c>
      <c r="H194" s="61">
        <f>IF('Data Input - Option 5'!$F$37="Yes",H192+H13,H188)</f>
        <v>0</v>
      </c>
      <c r="I194" s="61">
        <f>IF('Data Input - Option 5'!$F$37="Yes",I192+I13,I188)</f>
        <v>0</v>
      </c>
      <c r="J194" s="61">
        <f>IF('Data Input - Option 5'!$F$37="Yes",J192+J13,J188)</f>
        <v>0</v>
      </c>
      <c r="K194" s="61">
        <f>IF('Data Input - Option 5'!$F$37="Yes",K192+K13,K188)</f>
        <v>0</v>
      </c>
      <c r="L194" s="61">
        <f>IF('Data Input - Option 5'!$F$37="Yes",L192+L13,L188)</f>
        <v>0</v>
      </c>
      <c r="M194" s="61">
        <f>IF('Data Input - Option 5'!$F$37="Yes",M192+M13,M188)</f>
        <v>0</v>
      </c>
      <c r="N194" s="61">
        <f>IF('Data Input - Option 5'!$F$37="Yes",N192+N13,N188)</f>
        <v>0</v>
      </c>
      <c r="O194" s="61">
        <f>IF('Data Input - Option 5'!$F$37="Yes",O192+O13,O188)</f>
        <v>0</v>
      </c>
      <c r="P194" s="61">
        <f>IF('Data Input - Option 5'!$F$37="Yes",P192+P13,P188)</f>
        <v>0</v>
      </c>
      <c r="Q194" s="61">
        <f>IF('Data Input - Option 5'!$F$37="Yes",Q192+Q13,Q188)</f>
        <v>0</v>
      </c>
      <c r="R194" s="61">
        <f>IF('Data Input - Option 5'!$F$37="Yes",R192+R13,R188)</f>
        <v>0</v>
      </c>
      <c r="S194" s="61">
        <f>IF('Data Input - Option 5'!$F$37="Yes",S192+S13,S188)</f>
        <v>0</v>
      </c>
      <c r="T194" s="61">
        <f>IF('Data Input - Option 5'!$F$37="Yes",T192+T13,T188)</f>
        <v>0</v>
      </c>
      <c r="U194" s="61">
        <f>IF('Data Input - Option 5'!$F$37="Yes",U192+U13,U188)</f>
        <v>0</v>
      </c>
      <c r="V194" s="61">
        <f>IF('Data Input - Option 5'!$F$37="Yes",V192+V13,V188)</f>
        <v>0</v>
      </c>
      <c r="W194" s="61">
        <f>IF('Data Input - Option 5'!$F$37="Yes",W192+W13,W188)</f>
        <v>0</v>
      </c>
      <c r="X194" s="61">
        <f>IF('Data Input - Option 5'!$F$37="Yes",X192+X13,X188)</f>
        <v>0</v>
      </c>
      <c r="Y194" s="61">
        <f>IF('Data Input - Option 5'!$F$37="Yes",Y192+Y13,Y188)</f>
        <v>0</v>
      </c>
      <c r="Z194" s="61">
        <f>IF('Data Input - Option 5'!$F$37="Yes",Z192+Z13,Z188)</f>
        <v>0</v>
      </c>
      <c r="AA194" s="61">
        <f>IF('Data Input - Option 5'!$F$37="Yes",AA192+AA13,AA188)</f>
        <v>0</v>
      </c>
      <c r="AB194" s="61">
        <f>IF('Data Input - Option 5'!$F$37="Yes",AB192+AB13,AB188)</f>
        <v>0</v>
      </c>
      <c r="AC194" s="61">
        <f>IF('Data Input - Option 5'!$F$37="Yes",AC192+AC13,AC188)</f>
        <v>0</v>
      </c>
      <c r="AD194" s="61">
        <f>IF('Data Input - Option 5'!$F$37="Yes",AD192+AD13,AD188)</f>
        <v>0</v>
      </c>
      <c r="AE194" s="61">
        <f>IF('Data Input - Option 5'!$F$37="Yes",AE192+AE13,AE188)</f>
        <v>0</v>
      </c>
      <c r="AF194" s="61">
        <f>IF('Data Input - Option 5'!$F$37="Yes",AF192+AF13,AF188)</f>
        <v>0</v>
      </c>
      <c r="AG194" s="61">
        <f>IF('Data Input - Option 5'!$F$37="Yes",AG192+AG13,AG188)</f>
        <v>0</v>
      </c>
      <c r="AH194" s="61">
        <f>IF('Data Input - Option 5'!$F$37="Yes",AH192+AH13,AH188)</f>
        <v>0</v>
      </c>
      <c r="AI194" s="61">
        <f>IF('Data Input - Option 5'!$F$37="Yes",AI192+AI13,AI188)</f>
        <v>0</v>
      </c>
      <c r="AJ194" s="61">
        <f>IF('Data Input - Option 5'!$F$37="Yes",AJ192+AJ13,AJ188)</f>
        <v>0</v>
      </c>
      <c r="AK194" s="61">
        <f>IF('Data Input - Option 5'!$F$37="Yes",AK192+AK13,AK188)</f>
        <v>0</v>
      </c>
      <c r="AL194" s="61">
        <f>IF('Data Input - Option 5'!$F$37="Yes",AL192+AL13,AL188)</f>
        <v>0</v>
      </c>
      <c r="AM194" s="61">
        <f>IF('Data Input - Option 5'!$F$37="Yes",AM192+AM13,AM188)</f>
        <v>0</v>
      </c>
      <c r="AN194" s="61">
        <f>IF('Data Input - Option 5'!$F$37="Yes",AN192+AN13,AN188)</f>
        <v>0</v>
      </c>
      <c r="AO194" s="61">
        <f>IF('Data Input - Option 5'!$F$37="Yes",AO192+AO13,AO188)</f>
        <v>0</v>
      </c>
      <c r="AP194" s="61">
        <f>IF('Data Input - Option 5'!$F$37="Yes",AP192+AP13,AP188)</f>
        <v>0</v>
      </c>
      <c r="AQ194" s="61">
        <f>IF('Data Input - Option 5'!$F$37="Yes",AQ192+AQ13,AQ188)</f>
        <v>0</v>
      </c>
      <c r="AR194" s="61">
        <f>IF('Data Input - Option 5'!$F$37="Yes",AR192+AR13,AR188)</f>
        <v>0</v>
      </c>
      <c r="AS194" s="61">
        <f>IF('Data Input - Option 5'!$F$37="Yes",AS192+AS13,AS188)</f>
        <v>0</v>
      </c>
      <c r="AT194" s="61">
        <f>IF('Data Input - Option 5'!$F$37="Yes",AT192+AT13,AT188)</f>
        <v>0</v>
      </c>
      <c r="AU194" s="61">
        <f>IF('Data Input - Option 5'!$F$37="Yes",AU192+AU13,AU188)</f>
        <v>0</v>
      </c>
      <c r="AV194" s="61">
        <f>IF('Data Input - Option 5'!$F$37="Yes",AV192+AV13,AV188)</f>
        <v>0</v>
      </c>
      <c r="AW194" s="61">
        <f>IF('Data Input - Option 5'!$F$37="Yes",AW192+AW13,AW188)</f>
        <v>0</v>
      </c>
      <c r="AX194" s="61">
        <f>IF('Data Input - Option 5'!$F$37="Yes",AX192+AX13,AX188)</f>
        <v>0</v>
      </c>
      <c r="AY194" s="61">
        <f>IF('Data Input - Option 5'!$F$37="Yes",AY192+AY13,AY188)</f>
        <v>0</v>
      </c>
      <c r="AZ194" s="61">
        <f>IF('Data Input - Option 5'!$F$37="Yes",AZ192+AZ13,AZ188)</f>
        <v>0</v>
      </c>
      <c r="BA194" s="61">
        <f>IF('Data Input - Option 5'!$F$37="Yes",BA192+BA13,BA188)</f>
        <v>0</v>
      </c>
      <c r="BB194" s="61">
        <f>IF('Data Input - Option 5'!$F$37="Yes",BB192+BB13,BB188)</f>
        <v>0</v>
      </c>
      <c r="BC194" s="61">
        <f>IF('Data Input - Option 5'!$F$37="Yes",BC192+BC13,BC188)</f>
        <v>0</v>
      </c>
      <c r="BD194" s="61">
        <f>IF('Data Input - Option 5'!$F$37="Yes",BD192+BD13,BD188)</f>
        <v>0</v>
      </c>
      <c r="BE194" s="61">
        <f>IF('Data Input - Option 5'!$F$37="Yes",BE192+BE13,BE188)</f>
        <v>0</v>
      </c>
      <c r="BF194" s="61">
        <f>IF('Data Input - Option 5'!$F$37="Yes",BF192+BF13,BF188)</f>
        <v>0</v>
      </c>
      <c r="BG194" s="61">
        <f>IF('Data Input - Option 5'!$F$37="Yes",BG192+BG13,BG188)</f>
        <v>0</v>
      </c>
      <c r="BH194" s="61">
        <f>IF('Data Input - Option 5'!$F$37="Yes",BH192+BH13,BH188)</f>
        <v>0</v>
      </c>
      <c r="BI194" s="61">
        <f>IF('Data Input - Option 5'!$F$37="Yes",BI192+BI13,BI188)</f>
        <v>0</v>
      </c>
      <c r="BJ194" s="61">
        <f>IF('Data Input - Option 5'!$F$37="Yes",BJ192+BJ13,BJ188)</f>
        <v>0</v>
      </c>
      <c r="BK194" s="61">
        <f>IF('Data Input - Option 5'!$F$37="Yes",BK192+BK13,BK188)</f>
        <v>0</v>
      </c>
      <c r="BL194" s="61">
        <f>IF('Data Input - Option 5'!$F$37="Yes",BL192+BL13,BL188)</f>
        <v>0</v>
      </c>
      <c r="BM194" s="61">
        <f>IF('Data Input - Option 5'!$F$37="Yes",BM192+BM13,BM188)</f>
        <v>0</v>
      </c>
      <c r="BN194" s="61">
        <f>IF('Data Input - Option 5'!$F$37="Yes",BN192+BN13,BN188)</f>
        <v>0</v>
      </c>
      <c r="BO194" s="61">
        <f>IF('Data Input - Option 5'!$F$37="Yes",BO192+BO13,BO188)</f>
        <v>0</v>
      </c>
      <c r="BP194" s="61">
        <f>IF('Data Input - Option 5'!$F$37="Yes",BP192+BP13,BP188)</f>
        <v>0</v>
      </c>
      <c r="BQ194" s="61">
        <f>IF('Data Input - Option 5'!$F$37="Yes",BQ192+BQ13,BQ188)</f>
        <v>0</v>
      </c>
      <c r="BR194" s="61">
        <f>IF('Data Input - Option 5'!$F$37="Yes",BR192+BR13,BR188)</f>
        <v>0</v>
      </c>
      <c r="BS194" s="61">
        <f>IF('Data Input - Option 5'!$F$37="Yes",BS192+BS13,BS188)</f>
        <v>0</v>
      </c>
      <c r="BT194" s="61">
        <f>IF('Data Input - Option 5'!$F$37="Yes",BT192+BT13,BT188)</f>
        <v>0</v>
      </c>
      <c r="BU194" s="61">
        <f>IF('Data Input - Option 5'!$F$37="Yes",BU192+BU13,BU188)</f>
        <v>0</v>
      </c>
      <c r="BV194" s="61">
        <f>IF('Data Input - Option 5'!$F$37="Yes",BV192+BV13,BV188)</f>
        <v>0</v>
      </c>
      <c r="BW194" s="61">
        <f>IF('Data Input - Option 5'!$F$37="Yes",BW192+BW13,BW188)</f>
        <v>0</v>
      </c>
      <c r="BX194" s="61">
        <f>IF('Data Input - Option 5'!$F$37="Yes",BX192+BX13,BX188)</f>
        <v>0</v>
      </c>
      <c r="BY194" s="61">
        <f>IF('Data Input - Option 5'!$F$37="Yes",BY192+BY13,BY188)</f>
        <v>0</v>
      </c>
      <c r="BZ194" s="61">
        <f>IF('Data Input - Option 5'!$F$37="Yes",BZ192+BZ13,BZ188)</f>
        <v>0</v>
      </c>
      <c r="CA194" s="61">
        <f>IF('Data Input - Option 5'!$F$37="Yes",CA192+CA13,CA188)</f>
        <v>0</v>
      </c>
      <c r="CB194" s="61">
        <f>IF('Data Input - Option 5'!$F$37="Yes",CB192+CB13,CB188)</f>
        <v>0</v>
      </c>
      <c r="CC194" s="61">
        <f>IF('Data Input - Option 5'!$F$37="Yes",CC192+CC13,CC188)</f>
        <v>0</v>
      </c>
      <c r="CD194" s="61">
        <f>IF('Data Input - Option 5'!$F$37="Yes",CD192+CD13,CD188)</f>
        <v>0</v>
      </c>
      <c r="CE194" s="61">
        <f>IF('Data Input - Option 5'!$F$37="Yes",CE192+CE13,CE188)</f>
        <v>0</v>
      </c>
      <c r="CF194" s="61">
        <f>IF('Data Input - Option 5'!$F$37="Yes",CF192+CF13,CF188)</f>
        <v>0</v>
      </c>
      <c r="CG194" s="61">
        <f>IF('Data Input - Option 5'!$F$37="Yes",CG192+CG13,CG188)</f>
        <v>0</v>
      </c>
      <c r="CH194" s="61">
        <f>IF('Data Input - Option 5'!$F$37="Yes",CH192+CH13,CH188)</f>
        <v>0</v>
      </c>
      <c r="CI194" s="61">
        <f>IF('Data Input - Option 5'!$F$37="Yes",CI192+CI13,CI188)</f>
        <v>0</v>
      </c>
      <c r="CJ194" s="61">
        <f>IF('Data Input - Option 5'!$F$37="Yes",CJ192+CJ13,CJ188)</f>
        <v>0</v>
      </c>
      <c r="CK194" s="61">
        <f>IF('Data Input - Option 5'!$F$37="Yes",CK192+CK13,CK188)</f>
        <v>0</v>
      </c>
      <c r="CL194" s="61">
        <f>IF('Data Input - Option 5'!$F$37="Yes",CL192+CL13,CL188)</f>
        <v>0</v>
      </c>
      <c r="CM194" s="61">
        <f>IF('Data Input - Option 5'!$F$37="Yes",CM192+CM13,CM188)</f>
        <v>0</v>
      </c>
      <c r="CN194" s="61">
        <f>IF('Data Input - Option 5'!$F$37="Yes",CN192+CN13,CN188)</f>
        <v>0</v>
      </c>
      <c r="CO194" s="61">
        <f>IF('Data Input - Option 5'!$F$37="Yes",CO192+CO13,CO188)</f>
        <v>0</v>
      </c>
      <c r="CP194" s="61">
        <f>IF('Data Input - Option 5'!$F$37="Yes",CP192+CP13,CP188)</f>
        <v>0</v>
      </c>
      <c r="CQ194" s="61">
        <f>IF('Data Input - Option 5'!$F$37="Yes",CQ192+CQ13,CQ188)</f>
        <v>0</v>
      </c>
      <c r="CR194" s="61">
        <f>IF('Data Input - Option 5'!$F$37="Yes",CR192+CR13,CR188)</f>
        <v>0</v>
      </c>
      <c r="CS194" s="61">
        <f>IF('Data Input - Option 5'!$F$37="Yes",CS192+CS13,CS188)</f>
        <v>0</v>
      </c>
      <c r="CT194" s="61">
        <f>IF('Data Input - Option 5'!$F$37="Yes",CT192+CT13,CT188)</f>
        <v>0</v>
      </c>
      <c r="CU194" s="61">
        <f>IF('Data Input - Option 5'!$F$37="Yes",CU192+CU13,CU188)</f>
        <v>0</v>
      </c>
      <c r="CV194" s="61">
        <f>IF('Data Input - Option 5'!$F$37="Yes",CV192+CV13,CV188)</f>
        <v>0</v>
      </c>
      <c r="CW194" s="61">
        <f>IF('Data Input - Option 5'!$F$37="Yes",CW192+CW13,CW188)</f>
        <v>0</v>
      </c>
      <c r="CX194" s="61">
        <f>IF('Data Input - Option 5'!$F$37="Yes",CX192+CX13,CX188)</f>
        <v>0</v>
      </c>
      <c r="CY194" s="61">
        <f>IF('Data Input - Option 5'!$F$37="Yes",CY192+CY13,CY188)</f>
        <v>0</v>
      </c>
      <c r="CZ194" s="391"/>
    </row>
    <row r="195" spans="2:104" x14ac:dyDescent="0.25">
      <c r="B195" s="393"/>
      <c r="C195" s="390"/>
      <c r="D195" s="50"/>
      <c r="E195" s="50"/>
      <c r="F195" s="401"/>
      <c r="G195" s="50"/>
      <c r="H195" s="50"/>
      <c r="I195" s="50"/>
      <c r="J195" s="50"/>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c r="CC195" s="50"/>
      <c r="CD195" s="50"/>
      <c r="CE195" s="50"/>
      <c r="CF195" s="50"/>
      <c r="CG195" s="50"/>
      <c r="CH195" s="50"/>
      <c r="CI195" s="50"/>
      <c r="CJ195" s="50"/>
      <c r="CK195" s="50"/>
      <c r="CL195" s="50"/>
      <c r="CM195" s="50"/>
      <c r="CN195" s="50"/>
      <c r="CO195" s="50"/>
      <c r="CP195" s="50"/>
      <c r="CQ195" s="50"/>
      <c r="CR195" s="50"/>
      <c r="CS195" s="50"/>
      <c r="CT195" s="50"/>
      <c r="CU195" s="50"/>
      <c r="CV195" s="50"/>
      <c r="CW195" s="50"/>
      <c r="CX195" s="50"/>
      <c r="CY195" s="50"/>
      <c r="CZ195" s="391"/>
    </row>
    <row r="196" spans="2:104" x14ac:dyDescent="0.25">
      <c r="B196" s="406" t="s">
        <v>312</v>
      </c>
      <c r="C196" s="390" t="s">
        <v>404</v>
      </c>
      <c r="D196" s="62">
        <f>'Data Input - General'!H16</f>
        <v>0</v>
      </c>
      <c r="E196" s="414"/>
      <c r="F196" s="414"/>
      <c r="G196" s="416"/>
      <c r="H196" s="414"/>
      <c r="I196" s="414"/>
      <c r="J196" s="414"/>
      <c r="K196" s="414"/>
      <c r="L196" s="414"/>
      <c r="M196" s="414"/>
      <c r="N196" s="414"/>
      <c r="O196" s="414"/>
      <c r="P196" s="414"/>
      <c r="Q196" s="414"/>
      <c r="R196" s="414"/>
      <c r="S196" s="414"/>
      <c r="T196" s="414"/>
      <c r="U196" s="414"/>
      <c r="V196" s="414"/>
      <c r="W196" s="414"/>
      <c r="X196" s="414"/>
      <c r="Y196" s="414"/>
      <c r="Z196" s="414"/>
      <c r="AA196" s="414"/>
      <c r="AB196" s="414"/>
      <c r="AC196" s="414"/>
      <c r="AD196" s="414"/>
      <c r="AE196" s="414"/>
      <c r="AF196" s="414"/>
      <c r="AG196" s="414"/>
      <c r="AH196" s="414"/>
      <c r="AI196" s="414"/>
      <c r="AJ196" s="414"/>
      <c r="AK196" s="414"/>
      <c r="AL196" s="414"/>
      <c r="AM196" s="414"/>
      <c r="AN196" s="414"/>
      <c r="AO196" s="414"/>
      <c r="AP196" s="414"/>
      <c r="AQ196" s="414"/>
      <c r="AR196" s="414"/>
      <c r="AS196" s="414"/>
      <c r="AT196" s="414"/>
      <c r="AU196" s="414"/>
      <c r="AV196" s="414"/>
      <c r="AW196" s="414"/>
      <c r="AX196" s="414"/>
      <c r="AY196" s="414"/>
      <c r="AZ196" s="414"/>
      <c r="BA196" s="414"/>
      <c r="BB196" s="414"/>
      <c r="BC196" s="414"/>
      <c r="BD196" s="414"/>
      <c r="BE196" s="414"/>
      <c r="BF196" s="414"/>
      <c r="BG196" s="414"/>
      <c r="BH196" s="414"/>
      <c r="BI196" s="414"/>
      <c r="BJ196" s="414"/>
      <c r="BK196" s="414"/>
      <c r="BL196" s="414"/>
      <c r="BM196" s="414"/>
      <c r="BN196" s="414"/>
      <c r="BO196" s="414"/>
      <c r="BP196" s="414"/>
      <c r="BQ196" s="414"/>
      <c r="BR196" s="414"/>
      <c r="BS196" s="414"/>
      <c r="BT196" s="414"/>
      <c r="BU196" s="414"/>
      <c r="BV196" s="414"/>
      <c r="BW196" s="414"/>
      <c r="BX196" s="414"/>
      <c r="BY196" s="414"/>
      <c r="BZ196" s="414"/>
      <c r="CA196" s="414"/>
      <c r="CB196" s="414"/>
      <c r="CC196" s="414"/>
      <c r="CD196" s="414"/>
      <c r="CE196" s="414"/>
      <c r="CF196" s="414"/>
      <c r="CG196" s="414"/>
      <c r="CH196" s="414"/>
      <c r="CI196" s="414"/>
      <c r="CJ196" s="414"/>
      <c r="CK196" s="414"/>
      <c r="CL196" s="414"/>
      <c r="CM196" s="414"/>
      <c r="CN196" s="414"/>
      <c r="CO196" s="414"/>
      <c r="CP196" s="414"/>
      <c r="CQ196" s="414"/>
      <c r="CR196" s="414"/>
      <c r="CS196" s="414"/>
      <c r="CT196" s="414"/>
      <c r="CU196" s="414"/>
      <c r="CV196" s="414"/>
      <c r="CW196" s="414"/>
      <c r="CX196" s="414"/>
      <c r="CY196" s="414"/>
      <c r="CZ196" s="391"/>
    </row>
    <row r="197" spans="2:104" x14ac:dyDescent="0.25">
      <c r="B197" s="393" t="s">
        <v>181</v>
      </c>
      <c r="C197" s="9" t="s">
        <v>1117</v>
      </c>
      <c r="D197" s="59">
        <f>IFERROR(-PMT($D$196,SUM('Data Input - General'!$K$26:$K$28),D20*1000)/1000,0)</f>
        <v>0</v>
      </c>
      <c r="E197" s="401"/>
      <c r="F197" s="401"/>
      <c r="G197" s="401"/>
      <c r="H197" s="401"/>
      <c r="I197" s="50"/>
      <c r="J197" s="50"/>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c r="CC197" s="50"/>
      <c r="CD197" s="50"/>
      <c r="CE197" s="50"/>
      <c r="CF197" s="50"/>
      <c r="CG197" s="50"/>
      <c r="CH197" s="50"/>
      <c r="CI197" s="50"/>
      <c r="CJ197" s="50"/>
      <c r="CK197" s="50"/>
      <c r="CL197" s="50"/>
      <c r="CM197" s="50"/>
      <c r="CN197" s="50"/>
      <c r="CO197" s="50"/>
      <c r="CP197" s="50"/>
      <c r="CQ197" s="50"/>
      <c r="CR197" s="50"/>
      <c r="CS197" s="50"/>
      <c r="CT197" s="50"/>
      <c r="CU197" s="50"/>
      <c r="CV197" s="50"/>
      <c r="CW197" s="50"/>
      <c r="CX197" s="50"/>
      <c r="CY197" s="50"/>
      <c r="CZ197" s="391"/>
    </row>
    <row r="198" spans="2:104" x14ac:dyDescent="0.25">
      <c r="B198" s="393" t="s">
        <v>182</v>
      </c>
      <c r="C198" s="9" t="s">
        <v>1117</v>
      </c>
      <c r="D198" s="59">
        <f>IF(SUM($D$12:D$12)=0,0,$D$197)</f>
        <v>0</v>
      </c>
      <c r="E198" s="59">
        <f>IF(SUM($D$12:E$12)=0,0,$D$197)</f>
        <v>0</v>
      </c>
      <c r="F198" s="59">
        <f>IF(SUM($D$12:F$12)=0,0,$D$197)</f>
        <v>0</v>
      </c>
      <c r="G198" s="59">
        <f>IF(SUM($D$12:G$12)=0,0,$D$197)</f>
        <v>0</v>
      </c>
      <c r="H198" s="59">
        <f>IF(SUM($D$12:H$12)=0,0,$D$197)</f>
        <v>0</v>
      </c>
      <c r="I198" s="59">
        <f>IF(SUM($D$12:I$12)=0,0,$D$197)</f>
        <v>0</v>
      </c>
      <c r="J198" s="59">
        <f>IF(SUM($D$12:J$12)=0,0,$D$197)</f>
        <v>0</v>
      </c>
      <c r="K198" s="59">
        <f>IF(SUM($D$12:K$12)=0,0,$D$197)</f>
        <v>0</v>
      </c>
      <c r="L198" s="59">
        <f>IF(SUM($D$12:L$12)=0,0,$D$197)</f>
        <v>0</v>
      </c>
      <c r="M198" s="59">
        <f>IF(SUM($D$12:M$12)=0,0,$D$197)</f>
        <v>0</v>
      </c>
      <c r="N198" s="59">
        <f>IF(SUM($D$12:N$12)=0,0,$D$197)</f>
        <v>0</v>
      </c>
      <c r="O198" s="59">
        <f>IF(SUM($D$12:O$12)=0,0,$D$197)</f>
        <v>0</v>
      </c>
      <c r="P198" s="59">
        <f>IF(SUM($D$12:P$12)=0,0,$D$197)</f>
        <v>0</v>
      </c>
      <c r="Q198" s="59">
        <f>IF(SUM($D$12:Q$12)=0,0,$D$197)</f>
        <v>0</v>
      </c>
      <c r="R198" s="59">
        <f>IF(SUM($D$12:R$12)=0,0,$D$197)</f>
        <v>0</v>
      </c>
      <c r="S198" s="59">
        <f>IF(SUM($D$12:S$12)=0,0,$D$197)</f>
        <v>0</v>
      </c>
      <c r="T198" s="59">
        <f>IF(SUM($D$12:T$12)=0,0,$D$197)</f>
        <v>0</v>
      </c>
      <c r="U198" s="59">
        <f>IF(SUM($D$12:U$12)=0,0,$D$197)</f>
        <v>0</v>
      </c>
      <c r="V198" s="59">
        <f>IF(SUM($D$12:V$12)=0,0,$D$197)</f>
        <v>0</v>
      </c>
      <c r="W198" s="59">
        <f>IF(SUM($D$12:W$12)=0,0,$D$197)</f>
        <v>0</v>
      </c>
      <c r="X198" s="59">
        <f>IF(SUM($D$12:X$12)=0,0,$D$197)</f>
        <v>0</v>
      </c>
      <c r="Y198" s="59">
        <f>IF(SUM($D$12:Y$12)=0,0,$D$197)</f>
        <v>0</v>
      </c>
      <c r="Z198" s="59">
        <f>IF(SUM($D$12:Z$12)=0,0,$D$197)</f>
        <v>0</v>
      </c>
      <c r="AA198" s="59">
        <f>IF(SUM($D$12:AA$12)=0,0,$D$197)</f>
        <v>0</v>
      </c>
      <c r="AB198" s="59">
        <f>IF(SUM($D$12:AB$12)=0,0,$D$197)</f>
        <v>0</v>
      </c>
      <c r="AC198" s="59">
        <f>IF(SUM($D$12:AC$12)=0,0,$D$197)</f>
        <v>0</v>
      </c>
      <c r="AD198" s="59">
        <f>IF(SUM($D$12:AD$12)=0,0,$D$197)</f>
        <v>0</v>
      </c>
      <c r="AE198" s="59">
        <f>IF(SUM($D$12:AE$12)=0,0,$D$197)</f>
        <v>0</v>
      </c>
      <c r="AF198" s="59">
        <f>IF(SUM($D$12:AF$12)=0,0,$D$197)</f>
        <v>0</v>
      </c>
      <c r="AG198" s="59">
        <f>IF(SUM($D$12:AG$12)=0,0,$D$197)</f>
        <v>0</v>
      </c>
      <c r="AH198" s="59">
        <f>IF(SUM($D$12:AH$12)=0,0,$D$197)</f>
        <v>0</v>
      </c>
      <c r="AI198" s="59">
        <f>IF(SUM($D$12:AI$12)=0,0,$D$197)</f>
        <v>0</v>
      </c>
      <c r="AJ198" s="59">
        <f>IF(SUM($D$12:AJ$12)=0,0,$D$197)</f>
        <v>0</v>
      </c>
      <c r="AK198" s="59">
        <f>IF(SUM($D$12:AK$12)=0,0,$D$197)</f>
        <v>0</v>
      </c>
      <c r="AL198" s="59">
        <f>IF(SUM($D$12:AL$12)=0,0,$D$197)</f>
        <v>0</v>
      </c>
      <c r="AM198" s="59">
        <f>IF(SUM($D$12:AM$12)=0,0,$D$197)</f>
        <v>0</v>
      </c>
      <c r="AN198" s="59">
        <f>IF(SUM($D$12:AN$12)=0,0,$D$197)</f>
        <v>0</v>
      </c>
      <c r="AO198" s="59">
        <f>IF(SUM($D$12:AO$12)=0,0,$D$197)</f>
        <v>0</v>
      </c>
      <c r="AP198" s="59">
        <f>IF(SUM($D$12:AP$12)=0,0,$D$197)</f>
        <v>0</v>
      </c>
      <c r="AQ198" s="59">
        <f>IF(SUM($D$12:AQ$12)=0,0,$D$197)</f>
        <v>0</v>
      </c>
      <c r="AR198" s="59">
        <f>IF(SUM($D$12:AR$12)=0,0,$D$197)</f>
        <v>0</v>
      </c>
      <c r="AS198" s="59">
        <f>IF(SUM($D$12:AS$12)=0,0,$D$197)</f>
        <v>0</v>
      </c>
      <c r="AT198" s="59">
        <f>IF(SUM($D$12:AT$12)=0,0,$D$197)</f>
        <v>0</v>
      </c>
      <c r="AU198" s="59">
        <f>IF(SUM($D$12:AU$12)=0,0,$D$197)</f>
        <v>0</v>
      </c>
      <c r="AV198" s="59">
        <f>IF(SUM($D$12:AV$12)=0,0,$D$197)</f>
        <v>0</v>
      </c>
      <c r="AW198" s="59">
        <f>IF(SUM($D$12:AW$12)=0,0,$D$197)</f>
        <v>0</v>
      </c>
      <c r="AX198" s="59">
        <f>IF(SUM($D$12:AX$12)=0,0,$D$197)</f>
        <v>0</v>
      </c>
      <c r="AY198" s="59">
        <f>IF(SUM($D$12:AY$12)=0,0,$D$197)</f>
        <v>0</v>
      </c>
      <c r="AZ198" s="59">
        <f>IF(SUM($D$12:AZ$12)=0,0,$D$197)</f>
        <v>0</v>
      </c>
      <c r="BA198" s="59">
        <f>IF(SUM($D$12:BA$12)=0,0,$D$197)</f>
        <v>0</v>
      </c>
      <c r="BB198" s="59">
        <f>IF(SUM($D$12:BB$12)=0,0,$D$197)</f>
        <v>0</v>
      </c>
      <c r="BC198" s="59">
        <f>IF(SUM($D$12:BC$12)=0,0,$D$197)</f>
        <v>0</v>
      </c>
      <c r="BD198" s="59">
        <f>IF(SUM($D$12:BD$12)=0,0,$D$197)</f>
        <v>0</v>
      </c>
      <c r="BE198" s="59">
        <f>IF(SUM($D$12:BE$12)=0,0,$D$197)</f>
        <v>0</v>
      </c>
      <c r="BF198" s="59">
        <f>IF(SUM($D$12:BF$12)=0,0,$D$197)</f>
        <v>0</v>
      </c>
      <c r="BG198" s="59">
        <f>IF(SUM($D$12:BG$12)=0,0,$D$197)</f>
        <v>0</v>
      </c>
      <c r="BH198" s="59">
        <f>IF(SUM($D$12:BH$12)=0,0,$D$197)</f>
        <v>0</v>
      </c>
      <c r="BI198" s="59">
        <f>IF(SUM($D$12:BI$12)=0,0,$D$197)</f>
        <v>0</v>
      </c>
      <c r="BJ198" s="59">
        <f>IF(SUM($D$12:BJ$12)=0,0,$D$197)</f>
        <v>0</v>
      </c>
      <c r="BK198" s="59">
        <f>IF(SUM($D$12:BK$12)=0,0,$D$197)</f>
        <v>0</v>
      </c>
      <c r="BL198" s="59">
        <f>IF(SUM($D$12:BL$12)=0,0,$D$197)</f>
        <v>0</v>
      </c>
      <c r="BM198" s="59">
        <f>IF(SUM($D$12:BM$12)=0,0,$D$197)</f>
        <v>0</v>
      </c>
      <c r="BN198" s="59">
        <f>IF(SUM($D$12:BN$12)=0,0,$D$197)</f>
        <v>0</v>
      </c>
      <c r="BO198" s="59">
        <f>IF(SUM($D$12:BO$12)=0,0,$D$197)</f>
        <v>0</v>
      </c>
      <c r="BP198" s="59">
        <f>IF(SUM($D$12:BP$12)=0,0,$D$197)</f>
        <v>0</v>
      </c>
      <c r="BQ198" s="59">
        <f>IF(SUM($D$12:BQ$12)=0,0,$D$197)</f>
        <v>0</v>
      </c>
      <c r="BR198" s="59">
        <f>IF(SUM($D$12:BR$12)=0,0,$D$197)</f>
        <v>0</v>
      </c>
      <c r="BS198" s="59">
        <f>IF(SUM($D$12:BS$12)=0,0,$D$197)</f>
        <v>0</v>
      </c>
      <c r="BT198" s="59">
        <f>IF(SUM($D$12:BT$12)=0,0,$D$197)</f>
        <v>0</v>
      </c>
      <c r="BU198" s="59">
        <f>IF(SUM($D$12:BU$12)=0,0,$D$197)</f>
        <v>0</v>
      </c>
      <c r="BV198" s="59">
        <f>IF(SUM($D$12:BV$12)=0,0,$D$197)</f>
        <v>0</v>
      </c>
      <c r="BW198" s="59">
        <f>IF(SUM($D$12:BW$12)=0,0,$D$197)</f>
        <v>0</v>
      </c>
      <c r="BX198" s="59">
        <f>IF(SUM($D$12:BX$12)=0,0,$D$197)</f>
        <v>0</v>
      </c>
      <c r="BY198" s="59">
        <f>IF(SUM($D$12:BY$12)=0,0,$D$197)</f>
        <v>0</v>
      </c>
      <c r="BZ198" s="59">
        <f>IF(SUM($D$12:BZ$12)=0,0,$D$197)</f>
        <v>0</v>
      </c>
      <c r="CA198" s="59">
        <f>IF(SUM($D$12:CA$12)=0,0,$D$197)</f>
        <v>0</v>
      </c>
      <c r="CB198" s="59">
        <f>IF(SUM($D$12:CB$12)=0,0,$D$197)</f>
        <v>0</v>
      </c>
      <c r="CC198" s="59">
        <f>IF(SUM($D$12:CC$12)=0,0,$D$197)</f>
        <v>0</v>
      </c>
      <c r="CD198" s="59">
        <f>IF(SUM($D$12:CD$12)=0,0,$D$197)</f>
        <v>0</v>
      </c>
      <c r="CE198" s="59">
        <f>IF(SUM($D$12:CE$12)=0,0,$D$197)</f>
        <v>0</v>
      </c>
      <c r="CF198" s="59">
        <f>IF(SUM($D$12:CF$12)=0,0,$D$197)</f>
        <v>0</v>
      </c>
      <c r="CG198" s="59">
        <f>IF(SUM($D$12:CG$12)=0,0,$D$197)</f>
        <v>0</v>
      </c>
      <c r="CH198" s="59">
        <f>IF(SUM($D$12:CH$12)=0,0,$D$197)</f>
        <v>0</v>
      </c>
      <c r="CI198" s="59">
        <f>IF(SUM($D$12:CI$12)=0,0,$D$197)</f>
        <v>0</v>
      </c>
      <c r="CJ198" s="59">
        <f>IF(SUM($D$12:CJ$12)=0,0,$D$197)</f>
        <v>0</v>
      </c>
      <c r="CK198" s="59">
        <f>IF(SUM($D$12:CK$12)=0,0,$D$197)</f>
        <v>0</v>
      </c>
      <c r="CL198" s="59">
        <f>IF(SUM($D$12:CL$12)=0,0,$D$197)</f>
        <v>0</v>
      </c>
      <c r="CM198" s="59">
        <f>IF(SUM($D$12:CM$12)=0,0,$D$197)</f>
        <v>0</v>
      </c>
      <c r="CN198" s="59">
        <f>IF(SUM($D$12:CN$12)=0,0,$D$197)</f>
        <v>0</v>
      </c>
      <c r="CO198" s="59">
        <f>IF(SUM($D$12:CO$12)=0,0,$D$197)</f>
        <v>0</v>
      </c>
      <c r="CP198" s="59">
        <f>IF(SUM($D$12:CP$12)=0,0,$D$197)</f>
        <v>0</v>
      </c>
      <c r="CQ198" s="59">
        <f>IF(SUM($D$12:CQ$12)=0,0,$D$197)</f>
        <v>0</v>
      </c>
      <c r="CR198" s="59">
        <f>IF(SUM($D$12:CR$12)=0,0,$D$197)</f>
        <v>0</v>
      </c>
      <c r="CS198" s="59">
        <f>IF(SUM($D$12:CS$12)=0,0,$D$197)</f>
        <v>0</v>
      </c>
      <c r="CT198" s="59">
        <f>IF(SUM($D$12:CT$12)=0,0,$D$197)</f>
        <v>0</v>
      </c>
      <c r="CU198" s="59">
        <f>IF(SUM($D$12:CU$12)=0,0,$D$197)</f>
        <v>0</v>
      </c>
      <c r="CV198" s="59">
        <f>IF(SUM($D$12:CV$12)=0,0,$D$197)</f>
        <v>0</v>
      </c>
      <c r="CW198" s="59">
        <f>IF(SUM($D$12:CW$12)=0,0,$D$197)</f>
        <v>0</v>
      </c>
      <c r="CX198" s="59">
        <f>IF(SUM($D$12:CX$12)=0,0,$D$197)</f>
        <v>0</v>
      </c>
      <c r="CY198" s="59">
        <f>IF(SUM($D$12:CY$12)=0,0,$D$197)</f>
        <v>0</v>
      </c>
      <c r="CZ198" s="391"/>
    </row>
    <row r="199" spans="2:104" x14ac:dyDescent="0.25">
      <c r="B199" s="393" t="s">
        <v>186</v>
      </c>
      <c r="C199" s="9" t="s">
        <v>1117</v>
      </c>
      <c r="D199" s="59">
        <f t="shared" ref="D199:BO199" si="70">D198*D$7</f>
        <v>0</v>
      </c>
      <c r="E199" s="59">
        <f t="shared" si="70"/>
        <v>0</v>
      </c>
      <c r="F199" s="59">
        <f t="shared" si="70"/>
        <v>0</v>
      </c>
      <c r="G199" s="59">
        <f t="shared" si="70"/>
        <v>0</v>
      </c>
      <c r="H199" s="59">
        <f t="shared" si="70"/>
        <v>0</v>
      </c>
      <c r="I199" s="59">
        <f t="shared" si="70"/>
        <v>0</v>
      </c>
      <c r="J199" s="59">
        <f t="shared" si="70"/>
        <v>0</v>
      </c>
      <c r="K199" s="59">
        <f t="shared" si="70"/>
        <v>0</v>
      </c>
      <c r="L199" s="59">
        <f t="shared" si="70"/>
        <v>0</v>
      </c>
      <c r="M199" s="59">
        <f t="shared" si="70"/>
        <v>0</v>
      </c>
      <c r="N199" s="59">
        <f t="shared" si="70"/>
        <v>0</v>
      </c>
      <c r="O199" s="59">
        <f t="shared" si="70"/>
        <v>0</v>
      </c>
      <c r="P199" s="59">
        <f t="shared" si="70"/>
        <v>0</v>
      </c>
      <c r="Q199" s="59">
        <f t="shared" si="70"/>
        <v>0</v>
      </c>
      <c r="R199" s="59">
        <f t="shared" si="70"/>
        <v>0</v>
      </c>
      <c r="S199" s="59">
        <f t="shared" si="70"/>
        <v>0</v>
      </c>
      <c r="T199" s="59">
        <f t="shared" si="70"/>
        <v>0</v>
      </c>
      <c r="U199" s="59">
        <f t="shared" si="70"/>
        <v>0</v>
      </c>
      <c r="V199" s="59">
        <f t="shared" si="70"/>
        <v>0</v>
      </c>
      <c r="W199" s="59">
        <f t="shared" si="70"/>
        <v>0</v>
      </c>
      <c r="X199" s="59">
        <f t="shared" si="70"/>
        <v>0</v>
      </c>
      <c r="Y199" s="59">
        <f t="shared" si="70"/>
        <v>0</v>
      </c>
      <c r="Z199" s="59">
        <f t="shared" si="70"/>
        <v>0</v>
      </c>
      <c r="AA199" s="59">
        <f t="shared" si="70"/>
        <v>0</v>
      </c>
      <c r="AB199" s="59">
        <f t="shared" si="70"/>
        <v>0</v>
      </c>
      <c r="AC199" s="59">
        <f t="shared" si="70"/>
        <v>0</v>
      </c>
      <c r="AD199" s="59">
        <f t="shared" si="70"/>
        <v>0</v>
      </c>
      <c r="AE199" s="59">
        <f t="shared" si="70"/>
        <v>0</v>
      </c>
      <c r="AF199" s="59">
        <f t="shared" si="70"/>
        <v>0</v>
      </c>
      <c r="AG199" s="59">
        <f t="shared" si="70"/>
        <v>0</v>
      </c>
      <c r="AH199" s="59">
        <f t="shared" si="70"/>
        <v>0</v>
      </c>
      <c r="AI199" s="59">
        <f t="shared" si="70"/>
        <v>0</v>
      </c>
      <c r="AJ199" s="59">
        <f t="shared" si="70"/>
        <v>0</v>
      </c>
      <c r="AK199" s="59">
        <f t="shared" si="70"/>
        <v>0</v>
      </c>
      <c r="AL199" s="59">
        <f t="shared" si="70"/>
        <v>0</v>
      </c>
      <c r="AM199" s="59">
        <f t="shared" si="70"/>
        <v>0</v>
      </c>
      <c r="AN199" s="59">
        <f t="shared" si="70"/>
        <v>0</v>
      </c>
      <c r="AO199" s="59">
        <f t="shared" si="70"/>
        <v>0</v>
      </c>
      <c r="AP199" s="59">
        <f t="shared" si="70"/>
        <v>0</v>
      </c>
      <c r="AQ199" s="59">
        <f t="shared" si="70"/>
        <v>0</v>
      </c>
      <c r="AR199" s="59">
        <f t="shared" si="70"/>
        <v>0</v>
      </c>
      <c r="AS199" s="59">
        <f t="shared" si="70"/>
        <v>0</v>
      </c>
      <c r="AT199" s="59">
        <f t="shared" si="70"/>
        <v>0</v>
      </c>
      <c r="AU199" s="59">
        <f t="shared" si="70"/>
        <v>0</v>
      </c>
      <c r="AV199" s="59">
        <f t="shared" si="70"/>
        <v>0</v>
      </c>
      <c r="AW199" s="59">
        <f t="shared" si="70"/>
        <v>0</v>
      </c>
      <c r="AX199" s="59">
        <f t="shared" si="70"/>
        <v>0</v>
      </c>
      <c r="AY199" s="59">
        <f t="shared" si="70"/>
        <v>0</v>
      </c>
      <c r="AZ199" s="59">
        <f t="shared" si="70"/>
        <v>0</v>
      </c>
      <c r="BA199" s="59">
        <f t="shared" si="70"/>
        <v>0</v>
      </c>
      <c r="BB199" s="59">
        <f t="shared" si="70"/>
        <v>0</v>
      </c>
      <c r="BC199" s="59">
        <f t="shared" si="70"/>
        <v>0</v>
      </c>
      <c r="BD199" s="59">
        <f t="shared" si="70"/>
        <v>0</v>
      </c>
      <c r="BE199" s="59">
        <f t="shared" si="70"/>
        <v>0</v>
      </c>
      <c r="BF199" s="59">
        <f t="shared" si="70"/>
        <v>0</v>
      </c>
      <c r="BG199" s="59">
        <f t="shared" si="70"/>
        <v>0</v>
      </c>
      <c r="BH199" s="59">
        <f t="shared" si="70"/>
        <v>0</v>
      </c>
      <c r="BI199" s="59">
        <f t="shared" si="70"/>
        <v>0</v>
      </c>
      <c r="BJ199" s="59">
        <f t="shared" si="70"/>
        <v>0</v>
      </c>
      <c r="BK199" s="59">
        <f t="shared" si="70"/>
        <v>0</v>
      </c>
      <c r="BL199" s="59">
        <f t="shared" si="70"/>
        <v>0</v>
      </c>
      <c r="BM199" s="59">
        <f t="shared" si="70"/>
        <v>0</v>
      </c>
      <c r="BN199" s="59">
        <f t="shared" si="70"/>
        <v>0</v>
      </c>
      <c r="BO199" s="59">
        <f t="shared" si="70"/>
        <v>0</v>
      </c>
      <c r="BP199" s="59">
        <f t="shared" ref="BP199:CY199" si="71">BP198*BP$7</f>
        <v>0</v>
      </c>
      <c r="BQ199" s="59">
        <f t="shared" si="71"/>
        <v>0</v>
      </c>
      <c r="BR199" s="59">
        <f t="shared" si="71"/>
        <v>0</v>
      </c>
      <c r="BS199" s="59">
        <f t="shared" si="71"/>
        <v>0</v>
      </c>
      <c r="BT199" s="59">
        <f t="shared" si="71"/>
        <v>0</v>
      </c>
      <c r="BU199" s="59">
        <f t="shared" si="71"/>
        <v>0</v>
      </c>
      <c r="BV199" s="59">
        <f t="shared" si="71"/>
        <v>0</v>
      </c>
      <c r="BW199" s="59">
        <f t="shared" si="71"/>
        <v>0</v>
      </c>
      <c r="BX199" s="59">
        <f t="shared" si="71"/>
        <v>0</v>
      </c>
      <c r="BY199" s="59">
        <f t="shared" si="71"/>
        <v>0</v>
      </c>
      <c r="BZ199" s="59">
        <f t="shared" si="71"/>
        <v>0</v>
      </c>
      <c r="CA199" s="59">
        <f t="shared" si="71"/>
        <v>0</v>
      </c>
      <c r="CB199" s="59">
        <f t="shared" si="71"/>
        <v>0</v>
      </c>
      <c r="CC199" s="59">
        <f t="shared" si="71"/>
        <v>0</v>
      </c>
      <c r="CD199" s="59">
        <f t="shared" si="71"/>
        <v>0</v>
      </c>
      <c r="CE199" s="59">
        <f t="shared" si="71"/>
        <v>0</v>
      </c>
      <c r="CF199" s="59">
        <f t="shared" si="71"/>
        <v>0</v>
      </c>
      <c r="CG199" s="59">
        <f t="shared" si="71"/>
        <v>0</v>
      </c>
      <c r="CH199" s="59">
        <f t="shared" si="71"/>
        <v>0</v>
      </c>
      <c r="CI199" s="59">
        <f t="shared" si="71"/>
        <v>0</v>
      </c>
      <c r="CJ199" s="59">
        <f t="shared" si="71"/>
        <v>0</v>
      </c>
      <c r="CK199" s="59">
        <f t="shared" si="71"/>
        <v>0</v>
      </c>
      <c r="CL199" s="59">
        <f t="shared" si="71"/>
        <v>0</v>
      </c>
      <c r="CM199" s="59">
        <f t="shared" si="71"/>
        <v>0</v>
      </c>
      <c r="CN199" s="59">
        <f t="shared" si="71"/>
        <v>0</v>
      </c>
      <c r="CO199" s="59">
        <f t="shared" si="71"/>
        <v>0</v>
      </c>
      <c r="CP199" s="59">
        <f t="shared" si="71"/>
        <v>0</v>
      </c>
      <c r="CQ199" s="59">
        <f t="shared" si="71"/>
        <v>0</v>
      </c>
      <c r="CR199" s="59">
        <f t="shared" si="71"/>
        <v>0</v>
      </c>
      <c r="CS199" s="59">
        <f t="shared" si="71"/>
        <v>0</v>
      </c>
      <c r="CT199" s="59">
        <f t="shared" si="71"/>
        <v>0</v>
      </c>
      <c r="CU199" s="59">
        <f t="shared" si="71"/>
        <v>0</v>
      </c>
      <c r="CV199" s="59">
        <f t="shared" si="71"/>
        <v>0</v>
      </c>
      <c r="CW199" s="59">
        <f t="shared" si="71"/>
        <v>0</v>
      </c>
      <c r="CX199" s="59">
        <f t="shared" si="71"/>
        <v>0</v>
      </c>
      <c r="CY199" s="59">
        <f t="shared" si="71"/>
        <v>0</v>
      </c>
      <c r="CZ199" s="391"/>
    </row>
    <row r="200" spans="2:104" x14ac:dyDescent="0.25">
      <c r="B200" s="393"/>
      <c r="C200" s="39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c r="CC200" s="50"/>
      <c r="CD200" s="50"/>
      <c r="CE200" s="50"/>
      <c r="CF200" s="50"/>
      <c r="CG200" s="50"/>
      <c r="CH200" s="50"/>
      <c r="CI200" s="50"/>
      <c r="CJ200" s="50"/>
      <c r="CK200" s="50"/>
      <c r="CL200" s="50"/>
      <c r="CM200" s="50"/>
      <c r="CN200" s="50"/>
      <c r="CO200" s="50"/>
      <c r="CP200" s="50"/>
      <c r="CQ200" s="50"/>
      <c r="CR200" s="50"/>
      <c r="CS200" s="50"/>
      <c r="CT200" s="50"/>
      <c r="CU200" s="50"/>
      <c r="CV200" s="50"/>
      <c r="CW200" s="50"/>
      <c r="CX200" s="50"/>
      <c r="CY200" s="50"/>
      <c r="CZ200" s="391"/>
    </row>
    <row r="201" spans="2:104" x14ac:dyDescent="0.25">
      <c r="B201" s="415" t="s">
        <v>429</v>
      </c>
      <c r="C201" s="39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c r="CC201" s="50"/>
      <c r="CD201" s="50"/>
      <c r="CE201" s="50"/>
      <c r="CF201" s="50"/>
      <c r="CG201" s="50"/>
      <c r="CH201" s="50"/>
      <c r="CI201" s="50"/>
      <c r="CJ201" s="50"/>
      <c r="CK201" s="50"/>
      <c r="CL201" s="50"/>
      <c r="CM201" s="50"/>
      <c r="CN201" s="50"/>
      <c r="CO201" s="50"/>
      <c r="CP201" s="50"/>
      <c r="CQ201" s="50"/>
      <c r="CR201" s="50"/>
      <c r="CS201" s="50"/>
      <c r="CT201" s="50"/>
      <c r="CU201" s="50"/>
      <c r="CV201" s="50"/>
      <c r="CW201" s="50"/>
      <c r="CX201" s="50"/>
      <c r="CY201" s="50"/>
      <c r="CZ201" s="391"/>
    </row>
    <row r="202" spans="2:104" x14ac:dyDescent="0.25">
      <c r="B202" s="403" t="s">
        <v>430</v>
      </c>
      <c r="C202" s="9" t="s">
        <v>1117</v>
      </c>
      <c r="D202" s="58">
        <f>'Data Input - Option 5'!H42</f>
        <v>0</v>
      </c>
      <c r="E202" s="58">
        <f>'Data Input - Option 5'!I42</f>
        <v>0</v>
      </c>
      <c r="F202" s="58">
        <f>'Data Input - Option 5'!J42</f>
        <v>0</v>
      </c>
      <c r="G202" s="58">
        <f>'Data Input - Option 5'!K42</f>
        <v>0</v>
      </c>
      <c r="H202" s="58">
        <f>'Data Input - Option 5'!L42</f>
        <v>0</v>
      </c>
      <c r="I202" s="58">
        <f>'Data Input - Option 5'!M42</f>
        <v>0</v>
      </c>
      <c r="J202" s="58">
        <f>'Data Input - Option 5'!N42</f>
        <v>0</v>
      </c>
      <c r="K202" s="58">
        <f>'Data Input - Option 5'!O42</f>
        <v>0</v>
      </c>
      <c r="L202" s="58">
        <f>'Data Input - Option 5'!P42</f>
        <v>0</v>
      </c>
      <c r="M202" s="58">
        <f>'Data Input - Option 5'!Q42</f>
        <v>0</v>
      </c>
      <c r="N202" s="58">
        <f>'Data Input - Option 5'!R42</f>
        <v>0</v>
      </c>
      <c r="O202" s="58">
        <f>'Data Input - Option 5'!S42</f>
        <v>0</v>
      </c>
      <c r="P202" s="58">
        <f>'Data Input - Option 5'!T42</f>
        <v>0</v>
      </c>
      <c r="Q202" s="58">
        <f>'Data Input - Option 5'!U42</f>
        <v>0</v>
      </c>
      <c r="R202" s="58">
        <f>'Data Input - Option 5'!V42</f>
        <v>0</v>
      </c>
      <c r="S202" s="58">
        <f>'Data Input - Option 5'!W42</f>
        <v>0</v>
      </c>
      <c r="T202" s="58">
        <f>'Data Input - Option 5'!X42</f>
        <v>0</v>
      </c>
      <c r="U202" s="58">
        <f>'Data Input - Option 5'!Y42</f>
        <v>0</v>
      </c>
      <c r="V202" s="58">
        <f>'Data Input - Option 5'!Z42</f>
        <v>0</v>
      </c>
      <c r="W202" s="58">
        <f>'Data Input - Option 5'!AA42</f>
        <v>0</v>
      </c>
      <c r="X202" s="58">
        <f>'Data Input - Option 5'!AB42</f>
        <v>0</v>
      </c>
      <c r="Y202" s="58">
        <f>'Data Input - Option 5'!AC42</f>
        <v>0</v>
      </c>
      <c r="Z202" s="58">
        <f>'Data Input - Option 5'!AD42</f>
        <v>0</v>
      </c>
      <c r="AA202" s="58">
        <f>'Data Input - Option 5'!AE42</f>
        <v>0</v>
      </c>
      <c r="AB202" s="58">
        <f>'Data Input - Option 5'!AF42</f>
        <v>0</v>
      </c>
      <c r="AC202" s="58">
        <f>'Data Input - Option 5'!AG42</f>
        <v>0</v>
      </c>
      <c r="AD202" s="58">
        <f>'Data Input - Option 5'!AH42</f>
        <v>0</v>
      </c>
      <c r="AE202" s="58">
        <f>'Data Input - Option 5'!AI42</f>
        <v>0</v>
      </c>
      <c r="AF202" s="58">
        <f>'Data Input - Option 5'!AJ42</f>
        <v>0</v>
      </c>
      <c r="AG202" s="58">
        <f>'Data Input - Option 5'!AK42</f>
        <v>0</v>
      </c>
      <c r="AH202" s="58">
        <f>'Data Input - Option 5'!AL42</f>
        <v>0</v>
      </c>
      <c r="AI202" s="58">
        <f>'Data Input - Option 5'!AM42</f>
        <v>0</v>
      </c>
      <c r="AJ202" s="58">
        <f>'Data Input - Option 5'!AN42</f>
        <v>0</v>
      </c>
      <c r="AK202" s="58">
        <f>'Data Input - Option 5'!AO42</f>
        <v>0</v>
      </c>
      <c r="AL202" s="58">
        <f>'Data Input - Option 5'!AP42</f>
        <v>0</v>
      </c>
      <c r="AM202" s="58">
        <f>'Data Input - Option 5'!AQ42</f>
        <v>0</v>
      </c>
      <c r="AN202" s="58">
        <f>'Data Input - Option 5'!AR42</f>
        <v>0</v>
      </c>
      <c r="AO202" s="58">
        <f>'Data Input - Option 5'!AS42</f>
        <v>0</v>
      </c>
      <c r="AP202" s="58">
        <f>'Data Input - Option 5'!AT42</f>
        <v>0</v>
      </c>
      <c r="AQ202" s="58">
        <f>'Data Input - Option 5'!AU42</f>
        <v>0</v>
      </c>
      <c r="AR202" s="58">
        <f>'Data Input - Option 5'!AV42</f>
        <v>0</v>
      </c>
      <c r="AS202" s="58">
        <f>'Data Input - Option 5'!AW42</f>
        <v>0</v>
      </c>
      <c r="AT202" s="58">
        <f>'Data Input - Option 5'!AX42</f>
        <v>0</v>
      </c>
      <c r="AU202" s="58">
        <f>'Data Input - Option 5'!AY42</f>
        <v>0</v>
      </c>
      <c r="AV202" s="58">
        <f>'Data Input - Option 5'!AZ42</f>
        <v>0</v>
      </c>
      <c r="AW202" s="58">
        <f>'Data Input - Option 5'!BA42</f>
        <v>0</v>
      </c>
      <c r="AX202" s="58">
        <f>'Data Input - Option 5'!BB42</f>
        <v>0</v>
      </c>
      <c r="AY202" s="58">
        <f>'Data Input - Option 5'!BC42</f>
        <v>0</v>
      </c>
      <c r="AZ202" s="58">
        <f>'Data Input - Option 5'!BD42</f>
        <v>0</v>
      </c>
      <c r="BA202" s="58">
        <f>'Data Input - Option 5'!BE42</f>
        <v>0</v>
      </c>
      <c r="BB202" s="58">
        <f>'Data Input - Option 5'!BF42</f>
        <v>0</v>
      </c>
      <c r="BC202" s="58">
        <f>'Data Input - Option 5'!BG42</f>
        <v>0</v>
      </c>
      <c r="BD202" s="58">
        <f>'Data Input - Option 5'!BH42</f>
        <v>0</v>
      </c>
      <c r="BE202" s="58">
        <f>'Data Input - Option 5'!BI42</f>
        <v>0</v>
      </c>
      <c r="BF202" s="58">
        <f>'Data Input - Option 5'!BJ42</f>
        <v>0</v>
      </c>
      <c r="BG202" s="58">
        <f>'Data Input - Option 5'!BK42</f>
        <v>0</v>
      </c>
      <c r="BH202" s="58">
        <f>'Data Input - Option 5'!BL42</f>
        <v>0</v>
      </c>
      <c r="BI202" s="58">
        <f>'Data Input - Option 5'!BM42</f>
        <v>0</v>
      </c>
      <c r="BJ202" s="58">
        <f>'Data Input - Option 5'!BN42</f>
        <v>0</v>
      </c>
      <c r="BK202" s="58">
        <f>'Data Input - Option 5'!BO42</f>
        <v>0</v>
      </c>
      <c r="BL202" s="58">
        <f>'Data Input - Option 5'!BP42</f>
        <v>0</v>
      </c>
      <c r="BM202" s="58">
        <f>'Data Input - Option 5'!BQ42</f>
        <v>0</v>
      </c>
      <c r="BN202" s="58">
        <f>'Data Input - Option 5'!BR42</f>
        <v>0</v>
      </c>
      <c r="BO202" s="58">
        <f>'Data Input - Option 5'!BS42</f>
        <v>0</v>
      </c>
      <c r="BP202" s="58">
        <f>'Data Input - Option 5'!BT42</f>
        <v>0</v>
      </c>
      <c r="BQ202" s="58">
        <f>'Data Input - Option 5'!BU42</f>
        <v>0</v>
      </c>
      <c r="BR202" s="58">
        <f>'Data Input - Option 5'!BV42</f>
        <v>0</v>
      </c>
      <c r="BS202" s="58">
        <f>'Data Input - Option 5'!BW42</f>
        <v>0</v>
      </c>
      <c r="BT202" s="58">
        <f>'Data Input - Option 5'!BX42</f>
        <v>0</v>
      </c>
      <c r="BU202" s="58">
        <f>'Data Input - Option 5'!BY42</f>
        <v>0</v>
      </c>
      <c r="BV202" s="58">
        <f>'Data Input - Option 5'!BZ42</f>
        <v>0</v>
      </c>
      <c r="BW202" s="58">
        <f>'Data Input - Option 5'!CA42</f>
        <v>0</v>
      </c>
      <c r="BX202" s="58">
        <f>'Data Input - Option 5'!CB42</f>
        <v>0</v>
      </c>
      <c r="BY202" s="58">
        <f>'Data Input - Option 5'!CC42</f>
        <v>0</v>
      </c>
      <c r="BZ202" s="58">
        <f>'Data Input - Option 5'!CD42</f>
        <v>0</v>
      </c>
      <c r="CA202" s="58">
        <f>'Data Input - Option 5'!CE42</f>
        <v>0</v>
      </c>
      <c r="CB202" s="58">
        <f>'Data Input - Option 5'!CF42</f>
        <v>0</v>
      </c>
      <c r="CC202" s="58">
        <f>'Data Input - Option 5'!CG42</f>
        <v>0</v>
      </c>
      <c r="CD202" s="58">
        <f>'Data Input - Option 5'!CH42</f>
        <v>0</v>
      </c>
      <c r="CE202" s="58">
        <f>'Data Input - Option 5'!CI42</f>
        <v>0</v>
      </c>
      <c r="CF202" s="58">
        <f>'Data Input - Option 5'!CJ42</f>
        <v>0</v>
      </c>
      <c r="CG202" s="58">
        <f>'Data Input - Option 5'!CK42</f>
        <v>0</v>
      </c>
      <c r="CH202" s="58">
        <f>'Data Input - Option 5'!CL42</f>
        <v>0</v>
      </c>
      <c r="CI202" s="58">
        <f>'Data Input - Option 5'!CM42</f>
        <v>0</v>
      </c>
      <c r="CJ202" s="58">
        <f>'Data Input - Option 5'!CN42</f>
        <v>0</v>
      </c>
      <c r="CK202" s="58">
        <f>'Data Input - Option 5'!CO42</f>
        <v>0</v>
      </c>
      <c r="CL202" s="58">
        <f>'Data Input - Option 5'!CP42</f>
        <v>0</v>
      </c>
      <c r="CM202" s="58">
        <f>'Data Input - Option 5'!CQ42</f>
        <v>0</v>
      </c>
      <c r="CN202" s="58">
        <f>'Data Input - Option 5'!CR42</f>
        <v>0</v>
      </c>
      <c r="CO202" s="58">
        <f>'Data Input - Option 5'!CS42</f>
        <v>0</v>
      </c>
      <c r="CP202" s="58">
        <f>'Data Input - Option 5'!CT42</f>
        <v>0</v>
      </c>
      <c r="CQ202" s="58">
        <f>'Data Input - Option 5'!CU42</f>
        <v>0</v>
      </c>
      <c r="CR202" s="58">
        <f>'Data Input - Option 5'!CV42</f>
        <v>0</v>
      </c>
      <c r="CS202" s="58">
        <f>'Data Input - Option 5'!CW42</f>
        <v>0</v>
      </c>
      <c r="CT202" s="58">
        <f>'Data Input - Option 5'!CX42</f>
        <v>0</v>
      </c>
      <c r="CU202" s="58">
        <f>'Data Input - Option 5'!CY42</f>
        <v>0</v>
      </c>
      <c r="CV202" s="58">
        <f>'Data Input - Option 5'!CZ42</f>
        <v>0</v>
      </c>
      <c r="CW202" s="58">
        <f>'Data Input - Option 5'!DA42</f>
        <v>0</v>
      </c>
      <c r="CX202" s="58">
        <f>'Data Input - Option 5'!DB42</f>
        <v>0</v>
      </c>
      <c r="CY202" s="58">
        <f>'Data Input - Option 5'!DC42</f>
        <v>0</v>
      </c>
      <c r="CZ202" s="391"/>
    </row>
    <row r="203" spans="2:104" x14ac:dyDescent="0.25">
      <c r="B203" s="403" t="s">
        <v>1060</v>
      </c>
      <c r="C203" s="9" t="s">
        <v>1117</v>
      </c>
      <c r="D203" s="59">
        <f t="shared" ref="D203:BO203" si="72">D202*D$7</f>
        <v>0</v>
      </c>
      <c r="E203" s="59">
        <f t="shared" si="72"/>
        <v>0</v>
      </c>
      <c r="F203" s="59">
        <f t="shared" si="72"/>
        <v>0</v>
      </c>
      <c r="G203" s="59">
        <f t="shared" si="72"/>
        <v>0</v>
      </c>
      <c r="H203" s="59">
        <f t="shared" si="72"/>
        <v>0</v>
      </c>
      <c r="I203" s="59">
        <f t="shared" si="72"/>
        <v>0</v>
      </c>
      <c r="J203" s="59">
        <f t="shared" si="72"/>
        <v>0</v>
      </c>
      <c r="K203" s="59">
        <f t="shared" si="72"/>
        <v>0</v>
      </c>
      <c r="L203" s="59">
        <f t="shared" si="72"/>
        <v>0</v>
      </c>
      <c r="M203" s="59">
        <f t="shared" si="72"/>
        <v>0</v>
      </c>
      <c r="N203" s="59">
        <f t="shared" si="72"/>
        <v>0</v>
      </c>
      <c r="O203" s="59">
        <f t="shared" si="72"/>
        <v>0</v>
      </c>
      <c r="P203" s="59">
        <f t="shared" si="72"/>
        <v>0</v>
      </c>
      <c r="Q203" s="59">
        <f t="shared" si="72"/>
        <v>0</v>
      </c>
      <c r="R203" s="59">
        <f t="shared" si="72"/>
        <v>0</v>
      </c>
      <c r="S203" s="59">
        <f t="shared" si="72"/>
        <v>0</v>
      </c>
      <c r="T203" s="59">
        <f t="shared" si="72"/>
        <v>0</v>
      </c>
      <c r="U203" s="59">
        <f t="shared" si="72"/>
        <v>0</v>
      </c>
      <c r="V203" s="59">
        <f t="shared" si="72"/>
        <v>0</v>
      </c>
      <c r="W203" s="59">
        <f t="shared" si="72"/>
        <v>0</v>
      </c>
      <c r="X203" s="59">
        <f t="shared" si="72"/>
        <v>0</v>
      </c>
      <c r="Y203" s="59">
        <f t="shared" si="72"/>
        <v>0</v>
      </c>
      <c r="Z203" s="59">
        <f t="shared" si="72"/>
        <v>0</v>
      </c>
      <c r="AA203" s="59">
        <f t="shared" si="72"/>
        <v>0</v>
      </c>
      <c r="AB203" s="59">
        <f t="shared" si="72"/>
        <v>0</v>
      </c>
      <c r="AC203" s="59">
        <f t="shared" si="72"/>
        <v>0</v>
      </c>
      <c r="AD203" s="59">
        <f t="shared" si="72"/>
        <v>0</v>
      </c>
      <c r="AE203" s="59">
        <f t="shared" si="72"/>
        <v>0</v>
      </c>
      <c r="AF203" s="59">
        <f t="shared" si="72"/>
        <v>0</v>
      </c>
      <c r="AG203" s="59">
        <f t="shared" si="72"/>
        <v>0</v>
      </c>
      <c r="AH203" s="59">
        <f t="shared" si="72"/>
        <v>0</v>
      </c>
      <c r="AI203" s="59">
        <f t="shared" si="72"/>
        <v>0</v>
      </c>
      <c r="AJ203" s="59">
        <f t="shared" si="72"/>
        <v>0</v>
      </c>
      <c r="AK203" s="59">
        <f t="shared" si="72"/>
        <v>0</v>
      </c>
      <c r="AL203" s="59">
        <f t="shared" si="72"/>
        <v>0</v>
      </c>
      <c r="AM203" s="59">
        <f t="shared" si="72"/>
        <v>0</v>
      </c>
      <c r="AN203" s="59">
        <f t="shared" si="72"/>
        <v>0</v>
      </c>
      <c r="AO203" s="59">
        <f t="shared" si="72"/>
        <v>0</v>
      </c>
      <c r="AP203" s="59">
        <f t="shared" si="72"/>
        <v>0</v>
      </c>
      <c r="AQ203" s="59">
        <f t="shared" si="72"/>
        <v>0</v>
      </c>
      <c r="AR203" s="59">
        <f t="shared" si="72"/>
        <v>0</v>
      </c>
      <c r="AS203" s="59">
        <f t="shared" si="72"/>
        <v>0</v>
      </c>
      <c r="AT203" s="59">
        <f t="shared" si="72"/>
        <v>0</v>
      </c>
      <c r="AU203" s="59">
        <f t="shared" si="72"/>
        <v>0</v>
      </c>
      <c r="AV203" s="59">
        <f t="shared" si="72"/>
        <v>0</v>
      </c>
      <c r="AW203" s="59">
        <f t="shared" si="72"/>
        <v>0</v>
      </c>
      <c r="AX203" s="59">
        <f t="shared" si="72"/>
        <v>0</v>
      </c>
      <c r="AY203" s="59">
        <f t="shared" si="72"/>
        <v>0</v>
      </c>
      <c r="AZ203" s="59">
        <f t="shared" si="72"/>
        <v>0</v>
      </c>
      <c r="BA203" s="59">
        <f t="shared" si="72"/>
        <v>0</v>
      </c>
      <c r="BB203" s="59">
        <f t="shared" si="72"/>
        <v>0</v>
      </c>
      <c r="BC203" s="59">
        <f t="shared" si="72"/>
        <v>0</v>
      </c>
      <c r="BD203" s="59">
        <f t="shared" si="72"/>
        <v>0</v>
      </c>
      <c r="BE203" s="59">
        <f t="shared" si="72"/>
        <v>0</v>
      </c>
      <c r="BF203" s="59">
        <f t="shared" si="72"/>
        <v>0</v>
      </c>
      <c r="BG203" s="59">
        <f t="shared" si="72"/>
        <v>0</v>
      </c>
      <c r="BH203" s="59">
        <f t="shared" si="72"/>
        <v>0</v>
      </c>
      <c r="BI203" s="59">
        <f t="shared" si="72"/>
        <v>0</v>
      </c>
      <c r="BJ203" s="59">
        <f t="shared" si="72"/>
        <v>0</v>
      </c>
      <c r="BK203" s="59">
        <f t="shared" si="72"/>
        <v>0</v>
      </c>
      <c r="BL203" s="59">
        <f t="shared" si="72"/>
        <v>0</v>
      </c>
      <c r="BM203" s="59">
        <f t="shared" si="72"/>
        <v>0</v>
      </c>
      <c r="BN203" s="59">
        <f t="shared" si="72"/>
        <v>0</v>
      </c>
      <c r="BO203" s="59">
        <f t="shared" si="72"/>
        <v>0</v>
      </c>
      <c r="BP203" s="59">
        <f t="shared" ref="BP203:CY203" si="73">BP202*BP$7</f>
        <v>0</v>
      </c>
      <c r="BQ203" s="59">
        <f t="shared" si="73"/>
        <v>0</v>
      </c>
      <c r="BR203" s="59">
        <f t="shared" si="73"/>
        <v>0</v>
      </c>
      <c r="BS203" s="59">
        <f t="shared" si="73"/>
        <v>0</v>
      </c>
      <c r="BT203" s="59">
        <f t="shared" si="73"/>
        <v>0</v>
      </c>
      <c r="BU203" s="59">
        <f t="shared" si="73"/>
        <v>0</v>
      </c>
      <c r="BV203" s="59">
        <f t="shared" si="73"/>
        <v>0</v>
      </c>
      <c r="BW203" s="59">
        <f t="shared" si="73"/>
        <v>0</v>
      </c>
      <c r="BX203" s="59">
        <f t="shared" si="73"/>
        <v>0</v>
      </c>
      <c r="BY203" s="59">
        <f t="shared" si="73"/>
        <v>0</v>
      </c>
      <c r="BZ203" s="59">
        <f t="shared" si="73"/>
        <v>0</v>
      </c>
      <c r="CA203" s="59">
        <f t="shared" si="73"/>
        <v>0</v>
      </c>
      <c r="CB203" s="59">
        <f t="shared" si="73"/>
        <v>0</v>
      </c>
      <c r="CC203" s="59">
        <f t="shared" si="73"/>
        <v>0</v>
      </c>
      <c r="CD203" s="59">
        <f t="shared" si="73"/>
        <v>0</v>
      </c>
      <c r="CE203" s="59">
        <f t="shared" si="73"/>
        <v>0</v>
      </c>
      <c r="CF203" s="59">
        <f t="shared" si="73"/>
        <v>0</v>
      </c>
      <c r="CG203" s="59">
        <f t="shared" si="73"/>
        <v>0</v>
      </c>
      <c r="CH203" s="59">
        <f t="shared" si="73"/>
        <v>0</v>
      </c>
      <c r="CI203" s="59">
        <f t="shared" si="73"/>
        <v>0</v>
      </c>
      <c r="CJ203" s="59">
        <f t="shared" si="73"/>
        <v>0</v>
      </c>
      <c r="CK203" s="59">
        <f t="shared" si="73"/>
        <v>0</v>
      </c>
      <c r="CL203" s="59">
        <f t="shared" si="73"/>
        <v>0</v>
      </c>
      <c r="CM203" s="59">
        <f t="shared" si="73"/>
        <v>0</v>
      </c>
      <c r="CN203" s="59">
        <f t="shared" si="73"/>
        <v>0</v>
      </c>
      <c r="CO203" s="59">
        <f t="shared" si="73"/>
        <v>0</v>
      </c>
      <c r="CP203" s="59">
        <f t="shared" si="73"/>
        <v>0</v>
      </c>
      <c r="CQ203" s="59">
        <f t="shared" si="73"/>
        <v>0</v>
      </c>
      <c r="CR203" s="59">
        <f t="shared" si="73"/>
        <v>0</v>
      </c>
      <c r="CS203" s="59">
        <f t="shared" si="73"/>
        <v>0</v>
      </c>
      <c r="CT203" s="59">
        <f t="shared" si="73"/>
        <v>0</v>
      </c>
      <c r="CU203" s="59">
        <f t="shared" si="73"/>
        <v>0</v>
      </c>
      <c r="CV203" s="59">
        <f t="shared" si="73"/>
        <v>0</v>
      </c>
      <c r="CW203" s="59">
        <f t="shared" si="73"/>
        <v>0</v>
      </c>
      <c r="CX203" s="59">
        <f t="shared" si="73"/>
        <v>0</v>
      </c>
      <c r="CY203" s="59">
        <f t="shared" si="73"/>
        <v>0</v>
      </c>
      <c r="CZ203" s="391"/>
    </row>
    <row r="204" spans="2:104" x14ac:dyDescent="0.25">
      <c r="B204" s="393"/>
      <c r="C204" s="39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c r="CC204" s="50"/>
      <c r="CD204" s="50"/>
      <c r="CE204" s="50"/>
      <c r="CF204" s="50"/>
      <c r="CG204" s="50"/>
      <c r="CH204" s="50"/>
      <c r="CI204" s="50"/>
      <c r="CJ204" s="50"/>
      <c r="CK204" s="50"/>
      <c r="CL204" s="50"/>
      <c r="CM204" s="50"/>
      <c r="CN204" s="50"/>
      <c r="CO204" s="50"/>
      <c r="CP204" s="50"/>
      <c r="CQ204" s="50"/>
      <c r="CR204" s="50"/>
      <c r="CS204" s="50"/>
      <c r="CT204" s="50"/>
      <c r="CU204" s="50"/>
      <c r="CV204" s="50"/>
      <c r="CW204" s="50"/>
      <c r="CX204" s="50"/>
      <c r="CY204" s="50"/>
      <c r="CZ204" s="391"/>
    </row>
    <row r="205" spans="2:104" x14ac:dyDescent="0.25">
      <c r="B205" s="404" t="s">
        <v>432</v>
      </c>
      <c r="C205" s="9" t="s">
        <v>1117</v>
      </c>
      <c r="D205" s="59">
        <f>IF('Data Input - Option 5'!$F$37="Yes",D203+D13,D199)</f>
        <v>0</v>
      </c>
      <c r="E205" s="59">
        <f>IF('Data Input - Option 5'!$F$37="Yes",E203+E13,E199)</f>
        <v>0</v>
      </c>
      <c r="F205" s="59">
        <f>IF('Data Input - Option 5'!$F$37="Yes",F203+F13,F199)</f>
        <v>0</v>
      </c>
      <c r="G205" s="59">
        <f>IF('Data Input - Option 5'!$F$37="Yes",G203+G13,G199)</f>
        <v>0</v>
      </c>
      <c r="H205" s="59">
        <f>IF('Data Input - Option 5'!$F$37="Yes",H203+H13,H199)</f>
        <v>0</v>
      </c>
      <c r="I205" s="59">
        <f>IF('Data Input - Option 5'!$F$37="Yes",I203+I13,I199)</f>
        <v>0</v>
      </c>
      <c r="J205" s="59">
        <f>IF('Data Input - Option 5'!$F$37="Yes",J203+J13,J199)</f>
        <v>0</v>
      </c>
      <c r="K205" s="59">
        <f>IF('Data Input - Option 5'!$F$37="Yes",K203+K13,K199)</f>
        <v>0</v>
      </c>
      <c r="L205" s="59">
        <f>IF('Data Input - Option 5'!$F$37="Yes",L203+L13,L199)</f>
        <v>0</v>
      </c>
      <c r="M205" s="59">
        <f>IF('Data Input - Option 5'!$F$37="Yes",M203+M13,M199)</f>
        <v>0</v>
      </c>
      <c r="N205" s="59">
        <f>IF('Data Input - Option 5'!$F$37="Yes",N203+N13,N199)</f>
        <v>0</v>
      </c>
      <c r="O205" s="59">
        <f>IF('Data Input - Option 5'!$F$37="Yes",O203+O13,O199)</f>
        <v>0</v>
      </c>
      <c r="P205" s="59">
        <f>IF('Data Input - Option 5'!$F$37="Yes",P203+P13,P199)</f>
        <v>0</v>
      </c>
      <c r="Q205" s="59">
        <f>IF('Data Input - Option 5'!$F$37="Yes",Q203+Q13,Q199)</f>
        <v>0</v>
      </c>
      <c r="R205" s="59">
        <f>IF('Data Input - Option 5'!$F$37="Yes",R203+R13,R199)</f>
        <v>0</v>
      </c>
      <c r="S205" s="59">
        <f>IF('Data Input - Option 5'!$F$37="Yes",S203+S13,S199)</f>
        <v>0</v>
      </c>
      <c r="T205" s="59">
        <f>IF('Data Input - Option 5'!$F$37="Yes",T203+T13,T199)</f>
        <v>0</v>
      </c>
      <c r="U205" s="59">
        <f>IF('Data Input - Option 5'!$F$37="Yes",U203+U13,U199)</f>
        <v>0</v>
      </c>
      <c r="V205" s="59">
        <f>IF('Data Input - Option 5'!$F$37="Yes",V203+V13,V199)</f>
        <v>0</v>
      </c>
      <c r="W205" s="59">
        <f>IF('Data Input - Option 5'!$F$37="Yes",W203+W13,W199)</f>
        <v>0</v>
      </c>
      <c r="X205" s="59">
        <f>IF('Data Input - Option 5'!$F$37="Yes",X203+X13,X199)</f>
        <v>0</v>
      </c>
      <c r="Y205" s="59">
        <f>IF('Data Input - Option 5'!$F$37="Yes",Y203+Y13,Y199)</f>
        <v>0</v>
      </c>
      <c r="Z205" s="59">
        <f>IF('Data Input - Option 5'!$F$37="Yes",Z203+Z13,Z199)</f>
        <v>0</v>
      </c>
      <c r="AA205" s="59">
        <f>IF('Data Input - Option 5'!$F$37="Yes",AA203+AA13,AA199)</f>
        <v>0</v>
      </c>
      <c r="AB205" s="59">
        <f>IF('Data Input - Option 5'!$F$37="Yes",AB203+AB13,AB199)</f>
        <v>0</v>
      </c>
      <c r="AC205" s="59">
        <f>IF('Data Input - Option 5'!$F$37="Yes",AC203+AC13,AC199)</f>
        <v>0</v>
      </c>
      <c r="AD205" s="59">
        <f>IF('Data Input - Option 5'!$F$37="Yes",AD203+AD13,AD199)</f>
        <v>0</v>
      </c>
      <c r="AE205" s="59">
        <f>IF('Data Input - Option 5'!$F$37="Yes",AE203+AE13,AE199)</f>
        <v>0</v>
      </c>
      <c r="AF205" s="59">
        <f>IF('Data Input - Option 5'!$F$37="Yes",AF203+AF13,AF199)</f>
        <v>0</v>
      </c>
      <c r="AG205" s="59">
        <f>IF('Data Input - Option 5'!$F$37="Yes",AG203+AG13,AG199)</f>
        <v>0</v>
      </c>
      <c r="AH205" s="59">
        <f>IF('Data Input - Option 5'!$F$37="Yes",AH203+AH13,AH199)</f>
        <v>0</v>
      </c>
      <c r="AI205" s="59">
        <f>IF('Data Input - Option 5'!$F$37="Yes",AI203+AI13,AI199)</f>
        <v>0</v>
      </c>
      <c r="AJ205" s="59">
        <f>IF('Data Input - Option 5'!$F$37="Yes",AJ203+AJ13,AJ199)</f>
        <v>0</v>
      </c>
      <c r="AK205" s="59">
        <f>IF('Data Input - Option 5'!$F$37="Yes",AK203+AK13,AK199)</f>
        <v>0</v>
      </c>
      <c r="AL205" s="59">
        <f>IF('Data Input - Option 5'!$F$37="Yes",AL203+AL13,AL199)</f>
        <v>0</v>
      </c>
      <c r="AM205" s="59">
        <f>IF('Data Input - Option 5'!$F$37="Yes",AM203+AM13,AM199)</f>
        <v>0</v>
      </c>
      <c r="AN205" s="59">
        <f>IF('Data Input - Option 5'!$F$37="Yes",AN203+AN13,AN199)</f>
        <v>0</v>
      </c>
      <c r="AO205" s="59">
        <f>IF('Data Input - Option 5'!$F$37="Yes",AO203+AO13,AO199)</f>
        <v>0</v>
      </c>
      <c r="AP205" s="59">
        <f>IF('Data Input - Option 5'!$F$37="Yes",AP203+AP13,AP199)</f>
        <v>0</v>
      </c>
      <c r="AQ205" s="59">
        <f>IF('Data Input - Option 5'!$F$37="Yes",AQ203+AQ13,AQ199)</f>
        <v>0</v>
      </c>
      <c r="AR205" s="59">
        <f>IF('Data Input - Option 5'!$F$37="Yes",AR203+AR13,AR199)</f>
        <v>0</v>
      </c>
      <c r="AS205" s="59">
        <f>IF('Data Input - Option 5'!$F$37="Yes",AS203+AS13,AS199)</f>
        <v>0</v>
      </c>
      <c r="AT205" s="59">
        <f>IF('Data Input - Option 5'!$F$37="Yes",AT203+AT13,AT199)</f>
        <v>0</v>
      </c>
      <c r="AU205" s="59">
        <f>IF('Data Input - Option 5'!$F$37="Yes",AU203+AU13,AU199)</f>
        <v>0</v>
      </c>
      <c r="AV205" s="59">
        <f>IF('Data Input - Option 5'!$F$37="Yes",AV203+AV13,AV199)</f>
        <v>0</v>
      </c>
      <c r="AW205" s="59">
        <f>IF('Data Input - Option 5'!$F$37="Yes",AW203+AW13,AW199)</f>
        <v>0</v>
      </c>
      <c r="AX205" s="59">
        <f>IF('Data Input - Option 5'!$F$37="Yes",AX203+AX13,AX199)</f>
        <v>0</v>
      </c>
      <c r="AY205" s="59">
        <f>IF('Data Input - Option 5'!$F$37="Yes",AY203+AY13,AY199)</f>
        <v>0</v>
      </c>
      <c r="AZ205" s="59">
        <f>IF('Data Input - Option 5'!$F$37="Yes",AZ203+AZ13,AZ199)</f>
        <v>0</v>
      </c>
      <c r="BA205" s="59">
        <f>IF('Data Input - Option 5'!$F$37="Yes",BA203+BA13,BA199)</f>
        <v>0</v>
      </c>
      <c r="BB205" s="59">
        <f>IF('Data Input - Option 5'!$F$37="Yes",BB203+BB13,BB199)</f>
        <v>0</v>
      </c>
      <c r="BC205" s="59">
        <f>IF('Data Input - Option 5'!$F$37="Yes",BC203+BC13,BC199)</f>
        <v>0</v>
      </c>
      <c r="BD205" s="59">
        <f>IF('Data Input - Option 5'!$F$37="Yes",BD203+BD13,BD199)</f>
        <v>0</v>
      </c>
      <c r="BE205" s="59">
        <f>IF('Data Input - Option 5'!$F$37="Yes",BE203+BE13,BE199)</f>
        <v>0</v>
      </c>
      <c r="BF205" s="59">
        <f>IF('Data Input - Option 5'!$F$37="Yes",BF203+BF13,BF199)</f>
        <v>0</v>
      </c>
      <c r="BG205" s="59">
        <f>IF('Data Input - Option 5'!$F$37="Yes",BG203+BG13,BG199)</f>
        <v>0</v>
      </c>
      <c r="BH205" s="59">
        <f>IF('Data Input - Option 5'!$F$37="Yes",BH203+BH13,BH199)</f>
        <v>0</v>
      </c>
      <c r="BI205" s="59">
        <f>IF('Data Input - Option 5'!$F$37="Yes",BI203+BI13,BI199)</f>
        <v>0</v>
      </c>
      <c r="BJ205" s="59">
        <f>IF('Data Input - Option 5'!$F$37="Yes",BJ203+BJ13,BJ199)</f>
        <v>0</v>
      </c>
      <c r="BK205" s="59">
        <f>IF('Data Input - Option 5'!$F$37="Yes",BK203+BK13,BK199)</f>
        <v>0</v>
      </c>
      <c r="BL205" s="59">
        <f>IF('Data Input - Option 5'!$F$37="Yes",BL203+BL13,BL199)</f>
        <v>0</v>
      </c>
      <c r="BM205" s="59">
        <f>IF('Data Input - Option 5'!$F$37="Yes",BM203+BM13,BM199)</f>
        <v>0</v>
      </c>
      <c r="BN205" s="59">
        <f>IF('Data Input - Option 5'!$F$37="Yes",BN203+BN13,BN199)</f>
        <v>0</v>
      </c>
      <c r="BO205" s="59">
        <f>IF('Data Input - Option 5'!$F$37="Yes",BO203+BO13,BO199)</f>
        <v>0</v>
      </c>
      <c r="BP205" s="59">
        <f>IF('Data Input - Option 5'!$F$37="Yes",BP203+BP13,BP199)</f>
        <v>0</v>
      </c>
      <c r="BQ205" s="59">
        <f>IF('Data Input - Option 5'!$F$37="Yes",BQ203+BQ13,BQ199)</f>
        <v>0</v>
      </c>
      <c r="BR205" s="59">
        <f>IF('Data Input - Option 5'!$F$37="Yes",BR203+BR13,BR199)</f>
        <v>0</v>
      </c>
      <c r="BS205" s="59">
        <f>IF('Data Input - Option 5'!$F$37="Yes",BS203+BS13,BS199)</f>
        <v>0</v>
      </c>
      <c r="BT205" s="59">
        <f>IF('Data Input - Option 5'!$F$37="Yes",BT203+BT13,BT199)</f>
        <v>0</v>
      </c>
      <c r="BU205" s="59">
        <f>IF('Data Input - Option 5'!$F$37="Yes",BU203+BU13,BU199)</f>
        <v>0</v>
      </c>
      <c r="BV205" s="59">
        <f>IF('Data Input - Option 5'!$F$37="Yes",BV203+BV13,BV199)</f>
        <v>0</v>
      </c>
      <c r="BW205" s="59">
        <f>IF('Data Input - Option 5'!$F$37="Yes",BW203+BW13,BW199)</f>
        <v>0</v>
      </c>
      <c r="BX205" s="59">
        <f>IF('Data Input - Option 5'!$F$37="Yes",BX203+BX13,BX199)</f>
        <v>0</v>
      </c>
      <c r="BY205" s="59">
        <f>IF('Data Input - Option 5'!$F$37="Yes",BY203+BY13,BY199)</f>
        <v>0</v>
      </c>
      <c r="BZ205" s="59">
        <f>IF('Data Input - Option 5'!$F$37="Yes",BZ203+BZ13,BZ199)</f>
        <v>0</v>
      </c>
      <c r="CA205" s="59">
        <f>IF('Data Input - Option 5'!$F$37="Yes",CA203+CA13,CA199)</f>
        <v>0</v>
      </c>
      <c r="CB205" s="59">
        <f>IF('Data Input - Option 5'!$F$37="Yes",CB203+CB13,CB199)</f>
        <v>0</v>
      </c>
      <c r="CC205" s="59">
        <f>IF('Data Input - Option 5'!$F$37="Yes",CC203+CC13,CC199)</f>
        <v>0</v>
      </c>
      <c r="CD205" s="59">
        <f>IF('Data Input - Option 5'!$F$37="Yes",CD203+CD13,CD199)</f>
        <v>0</v>
      </c>
      <c r="CE205" s="59">
        <f>IF('Data Input - Option 5'!$F$37="Yes",CE203+CE13,CE199)</f>
        <v>0</v>
      </c>
      <c r="CF205" s="59">
        <f>IF('Data Input - Option 5'!$F$37="Yes",CF203+CF13,CF199)</f>
        <v>0</v>
      </c>
      <c r="CG205" s="59">
        <f>IF('Data Input - Option 5'!$F$37="Yes",CG203+CG13,CG199)</f>
        <v>0</v>
      </c>
      <c r="CH205" s="59">
        <f>IF('Data Input - Option 5'!$F$37="Yes",CH203+CH13,CH199)</f>
        <v>0</v>
      </c>
      <c r="CI205" s="59">
        <f>IF('Data Input - Option 5'!$F$37="Yes",CI203+CI13,CI199)</f>
        <v>0</v>
      </c>
      <c r="CJ205" s="59">
        <f>IF('Data Input - Option 5'!$F$37="Yes",CJ203+CJ13,CJ199)</f>
        <v>0</v>
      </c>
      <c r="CK205" s="59">
        <f>IF('Data Input - Option 5'!$F$37="Yes",CK203+CK13,CK199)</f>
        <v>0</v>
      </c>
      <c r="CL205" s="59">
        <f>IF('Data Input - Option 5'!$F$37="Yes",CL203+CL13,CL199)</f>
        <v>0</v>
      </c>
      <c r="CM205" s="59">
        <f>IF('Data Input - Option 5'!$F$37="Yes",CM203+CM13,CM199)</f>
        <v>0</v>
      </c>
      <c r="CN205" s="59">
        <f>IF('Data Input - Option 5'!$F$37="Yes",CN203+CN13,CN199)</f>
        <v>0</v>
      </c>
      <c r="CO205" s="59">
        <f>IF('Data Input - Option 5'!$F$37="Yes",CO203+CO13,CO199)</f>
        <v>0</v>
      </c>
      <c r="CP205" s="59">
        <f>IF('Data Input - Option 5'!$F$37="Yes",CP203+CP13,CP199)</f>
        <v>0</v>
      </c>
      <c r="CQ205" s="59">
        <f>IF('Data Input - Option 5'!$F$37="Yes",CQ203+CQ13,CQ199)</f>
        <v>0</v>
      </c>
      <c r="CR205" s="59">
        <f>IF('Data Input - Option 5'!$F$37="Yes",CR203+CR13,CR199)</f>
        <v>0</v>
      </c>
      <c r="CS205" s="59">
        <f>IF('Data Input - Option 5'!$F$37="Yes",CS203+CS13,CS199)</f>
        <v>0</v>
      </c>
      <c r="CT205" s="59">
        <f>IF('Data Input - Option 5'!$F$37="Yes",CT203+CT13,CT199)</f>
        <v>0</v>
      </c>
      <c r="CU205" s="59">
        <f>IF('Data Input - Option 5'!$F$37="Yes",CU203+CU13,CU199)</f>
        <v>0</v>
      </c>
      <c r="CV205" s="59">
        <f>IF('Data Input - Option 5'!$F$37="Yes",CV203+CV13,CV199)</f>
        <v>0</v>
      </c>
      <c r="CW205" s="59">
        <f>IF('Data Input - Option 5'!$F$37="Yes",CW203+CW13,CW199)</f>
        <v>0</v>
      </c>
      <c r="CX205" s="59">
        <f>IF('Data Input - Option 5'!$F$37="Yes",CX203+CX13,CX199)</f>
        <v>0</v>
      </c>
      <c r="CY205" s="59">
        <f>IF('Data Input - Option 5'!$F$37="Yes",CY203+CY13,CY199)</f>
        <v>0</v>
      </c>
      <c r="CZ205" s="391"/>
    </row>
    <row r="206" spans="2:104" x14ac:dyDescent="0.25">
      <c r="B206" s="393"/>
      <c r="C206" s="390"/>
      <c r="D206" s="50"/>
      <c r="E206" s="50"/>
      <c r="F206" s="401"/>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c r="CC206" s="50"/>
      <c r="CD206" s="50"/>
      <c r="CE206" s="50"/>
      <c r="CF206" s="50"/>
      <c r="CG206" s="50"/>
      <c r="CH206" s="50"/>
      <c r="CI206" s="50"/>
      <c r="CJ206" s="50"/>
      <c r="CK206" s="50"/>
      <c r="CL206" s="50"/>
      <c r="CM206" s="50"/>
      <c r="CN206" s="50"/>
      <c r="CO206" s="50"/>
      <c r="CP206" s="50"/>
      <c r="CQ206" s="50"/>
      <c r="CR206" s="50"/>
      <c r="CS206" s="50"/>
      <c r="CT206" s="50"/>
      <c r="CU206" s="50"/>
      <c r="CV206" s="50"/>
      <c r="CW206" s="50"/>
      <c r="CX206" s="50"/>
      <c r="CY206" s="50"/>
      <c r="CZ206" s="391"/>
    </row>
    <row r="207" spans="2:104" x14ac:dyDescent="0.25">
      <c r="B207" s="411" t="s">
        <v>1057</v>
      </c>
      <c r="C207" s="269"/>
      <c r="D207" s="412"/>
      <c r="E207" s="412"/>
      <c r="F207" s="412"/>
      <c r="G207" s="412"/>
      <c r="H207" s="412"/>
      <c r="I207" s="412"/>
      <c r="J207" s="412"/>
      <c r="K207" s="412"/>
      <c r="L207" s="412"/>
      <c r="M207" s="412"/>
      <c r="N207" s="412"/>
      <c r="O207" s="412"/>
      <c r="P207" s="412"/>
      <c r="Q207" s="412"/>
      <c r="R207" s="412"/>
      <c r="S207" s="412"/>
      <c r="T207" s="412"/>
      <c r="U207" s="412"/>
      <c r="V207" s="412"/>
      <c r="W207" s="412"/>
      <c r="X207" s="412"/>
      <c r="Y207" s="412"/>
      <c r="Z207" s="412"/>
      <c r="AA207" s="412"/>
      <c r="AB207" s="412"/>
      <c r="AC207" s="412"/>
      <c r="AD207" s="412"/>
      <c r="AE207" s="412"/>
      <c r="AF207" s="412"/>
      <c r="AG207" s="412"/>
      <c r="AH207" s="412"/>
      <c r="AI207" s="412"/>
      <c r="AJ207" s="412"/>
      <c r="AK207" s="412"/>
      <c r="AL207" s="412"/>
      <c r="AM207" s="412"/>
      <c r="AN207" s="412"/>
      <c r="AO207" s="412"/>
      <c r="AP207" s="412"/>
      <c r="AQ207" s="412"/>
      <c r="AR207" s="412"/>
      <c r="AS207" s="412"/>
      <c r="AT207" s="412"/>
      <c r="AU207" s="412"/>
      <c r="AV207" s="412"/>
      <c r="AW207" s="412"/>
      <c r="AX207" s="412"/>
      <c r="AY207" s="412"/>
      <c r="AZ207" s="412"/>
      <c r="BA207" s="412"/>
      <c r="BB207" s="412"/>
      <c r="BC207" s="412"/>
      <c r="BD207" s="412"/>
      <c r="BE207" s="412"/>
      <c r="BF207" s="412"/>
      <c r="BG207" s="412"/>
      <c r="BH207" s="412"/>
      <c r="BI207" s="412"/>
      <c r="BJ207" s="412"/>
      <c r="BK207" s="412"/>
      <c r="BL207" s="412"/>
      <c r="BM207" s="412"/>
      <c r="BN207" s="412"/>
      <c r="BO207" s="412"/>
      <c r="BP207" s="412"/>
      <c r="BQ207" s="412"/>
      <c r="BR207" s="412"/>
      <c r="BS207" s="412"/>
      <c r="BT207" s="412"/>
      <c r="BU207" s="412"/>
      <c r="BV207" s="412"/>
      <c r="BW207" s="412"/>
      <c r="BX207" s="412"/>
      <c r="BY207" s="412"/>
      <c r="BZ207" s="412"/>
      <c r="CA207" s="412"/>
      <c r="CB207" s="412"/>
      <c r="CC207" s="412"/>
      <c r="CD207" s="412"/>
      <c r="CE207" s="412"/>
      <c r="CF207" s="412"/>
      <c r="CG207" s="412"/>
      <c r="CH207" s="412"/>
      <c r="CI207" s="412"/>
      <c r="CJ207" s="412"/>
      <c r="CK207" s="412"/>
      <c r="CL207" s="412"/>
      <c r="CM207" s="412"/>
      <c r="CN207" s="412"/>
      <c r="CO207" s="412"/>
      <c r="CP207" s="412"/>
      <c r="CQ207" s="412"/>
      <c r="CR207" s="412"/>
      <c r="CS207" s="412"/>
      <c r="CT207" s="412"/>
      <c r="CU207" s="412"/>
      <c r="CV207" s="412"/>
      <c r="CW207" s="412"/>
      <c r="CX207" s="412"/>
      <c r="CY207" s="412"/>
      <c r="CZ207" s="413"/>
    </row>
    <row r="208" spans="2:104" x14ac:dyDescent="0.25">
      <c r="B208" s="392"/>
      <c r="C208" s="39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c r="CC208" s="50"/>
      <c r="CD208" s="50"/>
      <c r="CE208" s="50"/>
      <c r="CF208" s="50"/>
      <c r="CG208" s="50"/>
      <c r="CH208" s="50"/>
      <c r="CI208" s="50"/>
      <c r="CJ208" s="50"/>
      <c r="CK208" s="50"/>
      <c r="CL208" s="50"/>
      <c r="CM208" s="50"/>
      <c r="CN208" s="50"/>
      <c r="CO208" s="50"/>
      <c r="CP208" s="50"/>
      <c r="CQ208" s="50"/>
      <c r="CR208" s="50"/>
      <c r="CS208" s="50"/>
      <c r="CT208" s="50"/>
      <c r="CU208" s="50"/>
      <c r="CV208" s="50"/>
      <c r="CW208" s="50"/>
      <c r="CX208" s="50"/>
      <c r="CY208" s="50"/>
      <c r="CZ208" s="391"/>
    </row>
    <row r="209" spans="2:104" x14ac:dyDescent="0.25">
      <c r="B209" s="393" t="s">
        <v>311</v>
      </c>
      <c r="C209" s="390" t="s">
        <v>404</v>
      </c>
      <c r="D209" s="62">
        <f>'Data Input - General'!F16</f>
        <v>0</v>
      </c>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c r="CC209" s="50"/>
      <c r="CD209" s="50"/>
      <c r="CE209" s="50"/>
      <c r="CF209" s="50"/>
      <c r="CG209" s="50"/>
      <c r="CH209" s="50"/>
      <c r="CI209" s="50"/>
      <c r="CJ209" s="50"/>
      <c r="CK209" s="50"/>
      <c r="CL209" s="50"/>
      <c r="CM209" s="50"/>
      <c r="CN209" s="50"/>
      <c r="CO209" s="50"/>
      <c r="CP209" s="50"/>
      <c r="CQ209" s="50"/>
      <c r="CR209" s="50"/>
      <c r="CS209" s="50"/>
      <c r="CT209" s="50"/>
      <c r="CU209" s="50"/>
      <c r="CV209" s="50"/>
      <c r="CW209" s="50"/>
      <c r="CX209" s="50"/>
      <c r="CY209" s="50"/>
      <c r="CZ209" s="391"/>
    </row>
    <row r="210" spans="2:104" x14ac:dyDescent="0.25">
      <c r="B210" s="393" t="s">
        <v>181</v>
      </c>
      <c r="C210" s="9" t="s">
        <v>1117</v>
      </c>
      <c r="D210" s="61">
        <f>IFERROR(-PMT($D$185,SUM('Data Input - General'!$H$26:$H$28),D20*(1-D177)*1000)/1000,0)</f>
        <v>0</v>
      </c>
      <c r="E210" s="401"/>
      <c r="F210" s="401"/>
      <c r="G210" s="401"/>
      <c r="H210" s="401"/>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c r="CC210" s="50"/>
      <c r="CD210" s="50"/>
      <c r="CE210" s="50"/>
      <c r="CF210" s="50"/>
      <c r="CG210" s="50"/>
      <c r="CH210" s="50"/>
      <c r="CI210" s="50"/>
      <c r="CJ210" s="50"/>
      <c r="CK210" s="50"/>
      <c r="CL210" s="50"/>
      <c r="CM210" s="50"/>
      <c r="CN210" s="50"/>
      <c r="CO210" s="50"/>
      <c r="CP210" s="50"/>
      <c r="CQ210" s="50"/>
      <c r="CR210" s="50"/>
      <c r="CS210" s="50"/>
      <c r="CT210" s="50"/>
      <c r="CU210" s="50"/>
      <c r="CV210" s="50"/>
      <c r="CW210" s="50"/>
      <c r="CX210" s="50"/>
      <c r="CY210" s="50"/>
      <c r="CZ210" s="391"/>
    </row>
    <row r="211" spans="2:104" x14ac:dyDescent="0.25">
      <c r="B211" s="393" t="s">
        <v>182</v>
      </c>
      <c r="C211" s="9" t="s">
        <v>1117</v>
      </c>
      <c r="D211" s="59">
        <f>IF(SUM($D$12:D$12)=0,0,$D$210)</f>
        <v>0</v>
      </c>
      <c r="E211" s="59">
        <f>IF(SUM($D$12:E$12)=0,0,$D$210)</f>
        <v>0</v>
      </c>
      <c r="F211" s="59">
        <f>IF(SUM($D$12:F$12)=0,0,$D$210)</f>
        <v>0</v>
      </c>
      <c r="G211" s="59">
        <f>IF(SUM($D$12:G$12)=0,0,$D$210)</f>
        <v>0</v>
      </c>
      <c r="H211" s="59">
        <f>IF(SUM($D$12:H$12)=0,0,$D$210)</f>
        <v>0</v>
      </c>
      <c r="I211" s="59">
        <f>IF(SUM($D$12:I$12)=0,0,$D$210)</f>
        <v>0</v>
      </c>
      <c r="J211" s="59">
        <f>IF(SUM($D$12:J$12)=0,0,$D$210)</f>
        <v>0</v>
      </c>
      <c r="K211" s="59">
        <f>IF(SUM($D$12:K$12)=0,0,$D$210)</f>
        <v>0</v>
      </c>
      <c r="L211" s="59">
        <f>IF(SUM($D$12:L$12)=0,0,$D$210)</f>
        <v>0</v>
      </c>
      <c r="M211" s="59">
        <f>IF(SUM($D$12:M$12)=0,0,$D$210)</f>
        <v>0</v>
      </c>
      <c r="N211" s="59">
        <f>IF(SUM($D$12:N$12)=0,0,$D$210)</f>
        <v>0</v>
      </c>
      <c r="O211" s="59">
        <f>IF(SUM($D$12:O$12)=0,0,$D$210)</f>
        <v>0</v>
      </c>
      <c r="P211" s="59">
        <f>IF(SUM($D$12:P$12)=0,0,$D$210)</f>
        <v>0</v>
      </c>
      <c r="Q211" s="59">
        <f>IF(SUM($D$12:Q$12)=0,0,$D$210)</f>
        <v>0</v>
      </c>
      <c r="R211" s="59">
        <f>IF(SUM($D$12:R$12)=0,0,$D$210)</f>
        <v>0</v>
      </c>
      <c r="S211" s="59">
        <f>IF(SUM($D$12:S$12)=0,0,$D$210)</f>
        <v>0</v>
      </c>
      <c r="T211" s="59">
        <f>IF(SUM($D$12:T$12)=0,0,$D$210)</f>
        <v>0</v>
      </c>
      <c r="U211" s="59">
        <f>IF(SUM($D$12:U$12)=0,0,$D$210)</f>
        <v>0</v>
      </c>
      <c r="V211" s="59">
        <f>IF(SUM($D$12:V$12)=0,0,$D$210)</f>
        <v>0</v>
      </c>
      <c r="W211" s="59">
        <f>IF(SUM($D$12:W$12)=0,0,$D$210)</f>
        <v>0</v>
      </c>
      <c r="X211" s="59">
        <f>IF(SUM($D$12:X$12)=0,0,$D$210)</f>
        <v>0</v>
      </c>
      <c r="Y211" s="59">
        <f>IF(SUM($D$12:Y$12)=0,0,$D$210)</f>
        <v>0</v>
      </c>
      <c r="Z211" s="59">
        <f>IF(SUM($D$12:Z$12)=0,0,$D$210)</f>
        <v>0</v>
      </c>
      <c r="AA211" s="59">
        <f>IF(SUM($D$12:AA$12)=0,0,$D$210)</f>
        <v>0</v>
      </c>
      <c r="AB211" s="59">
        <f>IF(SUM($D$12:AB$12)=0,0,$D$210)</f>
        <v>0</v>
      </c>
      <c r="AC211" s="59">
        <f>IF(SUM($D$12:AC$12)=0,0,$D$210)</f>
        <v>0</v>
      </c>
      <c r="AD211" s="59">
        <f>IF(SUM($D$12:AD$12)=0,0,$D$210)</f>
        <v>0</v>
      </c>
      <c r="AE211" s="59">
        <f>IF(SUM($D$12:AE$12)=0,0,$D$210)</f>
        <v>0</v>
      </c>
      <c r="AF211" s="59">
        <f>IF(SUM($D$12:AF$12)=0,0,$D$210)</f>
        <v>0</v>
      </c>
      <c r="AG211" s="59">
        <f>IF(SUM($D$12:AG$12)=0,0,$D$210)</f>
        <v>0</v>
      </c>
      <c r="AH211" s="59">
        <f>IF(SUM($D$12:AH$12)=0,0,$D$210)</f>
        <v>0</v>
      </c>
      <c r="AI211" s="59">
        <f>IF(SUM($D$12:AI$12)=0,0,$D$210)</f>
        <v>0</v>
      </c>
      <c r="AJ211" s="59">
        <f>IF(SUM($D$12:AJ$12)=0,0,$D$210)</f>
        <v>0</v>
      </c>
      <c r="AK211" s="59">
        <f>IF(SUM($D$12:AK$12)=0,0,$D$210)</f>
        <v>0</v>
      </c>
      <c r="AL211" s="59">
        <f>IF(SUM($D$12:AL$12)=0,0,$D$210)</f>
        <v>0</v>
      </c>
      <c r="AM211" s="59">
        <f>IF(SUM($D$12:AM$12)=0,0,$D$210)</f>
        <v>0</v>
      </c>
      <c r="AN211" s="59">
        <f>IF(SUM($D$12:AN$12)=0,0,$D$210)</f>
        <v>0</v>
      </c>
      <c r="AO211" s="59">
        <f>IF(SUM($D$12:AO$12)=0,0,$D$210)</f>
        <v>0</v>
      </c>
      <c r="AP211" s="59">
        <f>IF(SUM($D$12:AP$12)=0,0,$D$210)</f>
        <v>0</v>
      </c>
      <c r="AQ211" s="59">
        <f>IF(SUM($D$12:AQ$12)=0,0,$D$210)</f>
        <v>0</v>
      </c>
      <c r="AR211" s="59">
        <f>IF(SUM($D$12:AR$12)=0,0,$D$210)</f>
        <v>0</v>
      </c>
      <c r="AS211" s="59">
        <f>IF(SUM($D$12:AS$12)=0,0,$D$210)</f>
        <v>0</v>
      </c>
      <c r="AT211" s="59">
        <f>IF(SUM($D$12:AT$12)=0,0,$D$210)</f>
        <v>0</v>
      </c>
      <c r="AU211" s="59">
        <f>IF(SUM($D$12:AU$12)=0,0,$D$210)</f>
        <v>0</v>
      </c>
      <c r="AV211" s="59">
        <f>IF(SUM($D$12:AV$12)=0,0,$D$210)</f>
        <v>0</v>
      </c>
      <c r="AW211" s="59">
        <f>IF(SUM($D$12:AW$12)=0,0,$D$210)</f>
        <v>0</v>
      </c>
      <c r="AX211" s="59">
        <f>IF(SUM($D$12:AX$12)=0,0,$D$210)</f>
        <v>0</v>
      </c>
      <c r="AY211" s="59">
        <f>IF(SUM($D$12:AY$12)=0,0,$D$210)</f>
        <v>0</v>
      </c>
      <c r="AZ211" s="59">
        <f>IF(SUM($D$12:AZ$12)=0,0,$D$210)</f>
        <v>0</v>
      </c>
      <c r="BA211" s="59">
        <f>IF(SUM($D$12:BA$12)=0,0,$D$210)</f>
        <v>0</v>
      </c>
      <c r="BB211" s="59">
        <f>IF(SUM($D$12:BB$12)=0,0,$D$210)</f>
        <v>0</v>
      </c>
      <c r="BC211" s="59">
        <f>IF(SUM($D$12:BC$12)=0,0,$D$210)</f>
        <v>0</v>
      </c>
      <c r="BD211" s="59">
        <f>IF(SUM($D$12:BD$12)=0,0,$D$210)</f>
        <v>0</v>
      </c>
      <c r="BE211" s="59">
        <f>IF(SUM($D$12:BE$12)=0,0,$D$210)</f>
        <v>0</v>
      </c>
      <c r="BF211" s="59">
        <f>IF(SUM($D$12:BF$12)=0,0,$D$210)</f>
        <v>0</v>
      </c>
      <c r="BG211" s="59">
        <f>IF(SUM($D$12:BG$12)=0,0,$D$210)</f>
        <v>0</v>
      </c>
      <c r="BH211" s="59">
        <f>IF(SUM($D$12:BH$12)=0,0,$D$210)</f>
        <v>0</v>
      </c>
      <c r="BI211" s="59">
        <f>IF(SUM($D$12:BI$12)=0,0,$D$210)</f>
        <v>0</v>
      </c>
      <c r="BJ211" s="59">
        <f>IF(SUM($D$12:BJ$12)=0,0,$D$210)</f>
        <v>0</v>
      </c>
      <c r="BK211" s="59">
        <f>IF(SUM($D$12:BK$12)=0,0,$D$210)</f>
        <v>0</v>
      </c>
      <c r="BL211" s="59">
        <f>IF(SUM($D$12:BL$12)=0,0,$D$210)</f>
        <v>0</v>
      </c>
      <c r="BM211" s="59">
        <f>IF(SUM($D$12:BM$12)=0,0,$D$210)</f>
        <v>0</v>
      </c>
      <c r="BN211" s="59">
        <f>IF(SUM($D$12:BN$12)=0,0,$D$210)</f>
        <v>0</v>
      </c>
      <c r="BO211" s="59">
        <f>IF(SUM($D$12:BO$12)=0,0,$D$210)</f>
        <v>0</v>
      </c>
      <c r="BP211" s="59">
        <f>IF(SUM($D$12:BP$12)=0,0,$D$210)</f>
        <v>0</v>
      </c>
      <c r="BQ211" s="59">
        <f>IF(SUM($D$12:BQ$12)=0,0,$D$210)</f>
        <v>0</v>
      </c>
      <c r="BR211" s="59">
        <f>IF(SUM($D$12:BR$12)=0,0,$D$210)</f>
        <v>0</v>
      </c>
      <c r="BS211" s="59">
        <f>IF(SUM($D$12:BS$12)=0,0,$D$210)</f>
        <v>0</v>
      </c>
      <c r="BT211" s="59">
        <f>IF(SUM($D$12:BT$12)=0,0,$D$210)</f>
        <v>0</v>
      </c>
      <c r="BU211" s="59">
        <f>IF(SUM($D$12:BU$12)=0,0,$D$210)</f>
        <v>0</v>
      </c>
      <c r="BV211" s="59">
        <f>IF(SUM($D$12:BV$12)=0,0,$D$210)</f>
        <v>0</v>
      </c>
      <c r="BW211" s="59">
        <f>IF(SUM($D$12:BW$12)=0,0,$D$210)</f>
        <v>0</v>
      </c>
      <c r="BX211" s="59">
        <f>IF(SUM($D$12:BX$12)=0,0,$D$210)</f>
        <v>0</v>
      </c>
      <c r="BY211" s="59">
        <f>IF(SUM($D$12:BY$12)=0,0,$D$210)</f>
        <v>0</v>
      </c>
      <c r="BZ211" s="59">
        <f>IF(SUM($D$12:BZ$12)=0,0,$D$210)</f>
        <v>0</v>
      </c>
      <c r="CA211" s="59">
        <f>IF(SUM($D$12:CA$12)=0,0,$D$210)</f>
        <v>0</v>
      </c>
      <c r="CB211" s="59">
        <f>IF(SUM($D$12:CB$12)=0,0,$D$210)</f>
        <v>0</v>
      </c>
      <c r="CC211" s="59">
        <f>IF(SUM($D$12:CC$12)=0,0,$D$210)</f>
        <v>0</v>
      </c>
      <c r="CD211" s="59">
        <f>IF(SUM($D$12:CD$12)=0,0,$D$210)</f>
        <v>0</v>
      </c>
      <c r="CE211" s="59">
        <f>IF(SUM($D$12:CE$12)=0,0,$D$210)</f>
        <v>0</v>
      </c>
      <c r="CF211" s="59">
        <f>IF(SUM($D$12:CF$12)=0,0,$D$210)</f>
        <v>0</v>
      </c>
      <c r="CG211" s="59">
        <f>IF(SUM($D$12:CG$12)=0,0,$D$210)</f>
        <v>0</v>
      </c>
      <c r="CH211" s="59">
        <f>IF(SUM($D$12:CH$12)=0,0,$D$210)</f>
        <v>0</v>
      </c>
      <c r="CI211" s="59">
        <f>IF(SUM($D$12:CI$12)=0,0,$D$210)</f>
        <v>0</v>
      </c>
      <c r="CJ211" s="59">
        <f>IF(SUM($D$12:CJ$12)=0,0,$D$210)</f>
        <v>0</v>
      </c>
      <c r="CK211" s="59">
        <f>IF(SUM($D$12:CK$12)=0,0,$D$210)</f>
        <v>0</v>
      </c>
      <c r="CL211" s="59">
        <f>IF(SUM($D$12:CL$12)=0,0,$D$210)</f>
        <v>0</v>
      </c>
      <c r="CM211" s="59">
        <f>IF(SUM($D$12:CM$12)=0,0,$D$210)</f>
        <v>0</v>
      </c>
      <c r="CN211" s="59">
        <f>IF(SUM($D$12:CN$12)=0,0,$D$210)</f>
        <v>0</v>
      </c>
      <c r="CO211" s="59">
        <f>IF(SUM($D$12:CO$12)=0,0,$D$210)</f>
        <v>0</v>
      </c>
      <c r="CP211" s="59">
        <f>IF(SUM($D$12:CP$12)=0,0,$D$210)</f>
        <v>0</v>
      </c>
      <c r="CQ211" s="59">
        <f>IF(SUM($D$12:CQ$12)=0,0,$D$210)</f>
        <v>0</v>
      </c>
      <c r="CR211" s="59">
        <f>IF(SUM($D$12:CR$12)=0,0,$D$210)</f>
        <v>0</v>
      </c>
      <c r="CS211" s="59">
        <f>IF(SUM($D$12:CS$12)=0,0,$D$210)</f>
        <v>0</v>
      </c>
      <c r="CT211" s="59">
        <f>IF(SUM($D$12:CT$12)=0,0,$D$210)</f>
        <v>0</v>
      </c>
      <c r="CU211" s="59">
        <f>IF(SUM($D$12:CU$12)=0,0,$D$210)</f>
        <v>0</v>
      </c>
      <c r="CV211" s="59">
        <f>IF(SUM($D$12:CV$12)=0,0,$D$210)</f>
        <v>0</v>
      </c>
      <c r="CW211" s="59">
        <f>IF(SUM($D$12:CW$12)=0,0,$D$210)</f>
        <v>0</v>
      </c>
      <c r="CX211" s="59">
        <f>IF(SUM($D$12:CX$12)=0,0,$D$210)</f>
        <v>0</v>
      </c>
      <c r="CY211" s="59">
        <f>IF(SUM($D$12:CY$12)=0,0,$D$210)</f>
        <v>0</v>
      </c>
      <c r="CZ211" s="391"/>
    </row>
    <row r="212" spans="2:104" x14ac:dyDescent="0.25">
      <c r="B212" s="393" t="s">
        <v>186</v>
      </c>
      <c r="C212" s="9" t="s">
        <v>1117</v>
      </c>
      <c r="D212" s="61">
        <f t="shared" ref="D212:BO212" si="74">D211*D$7</f>
        <v>0</v>
      </c>
      <c r="E212" s="61">
        <f t="shared" si="74"/>
        <v>0</v>
      </c>
      <c r="F212" s="61">
        <f t="shared" si="74"/>
        <v>0</v>
      </c>
      <c r="G212" s="61">
        <f t="shared" si="74"/>
        <v>0</v>
      </c>
      <c r="H212" s="61">
        <f t="shared" si="74"/>
        <v>0</v>
      </c>
      <c r="I212" s="61">
        <f t="shared" si="74"/>
        <v>0</v>
      </c>
      <c r="J212" s="61">
        <f t="shared" si="74"/>
        <v>0</v>
      </c>
      <c r="K212" s="61">
        <f t="shared" si="74"/>
        <v>0</v>
      </c>
      <c r="L212" s="61">
        <f t="shared" si="74"/>
        <v>0</v>
      </c>
      <c r="M212" s="61">
        <f t="shared" si="74"/>
        <v>0</v>
      </c>
      <c r="N212" s="61">
        <f t="shared" si="74"/>
        <v>0</v>
      </c>
      <c r="O212" s="61">
        <f t="shared" si="74"/>
        <v>0</v>
      </c>
      <c r="P212" s="61">
        <f t="shared" si="74"/>
        <v>0</v>
      </c>
      <c r="Q212" s="61">
        <f t="shared" si="74"/>
        <v>0</v>
      </c>
      <c r="R212" s="61">
        <f t="shared" si="74"/>
        <v>0</v>
      </c>
      <c r="S212" s="61">
        <f t="shared" si="74"/>
        <v>0</v>
      </c>
      <c r="T212" s="61">
        <f t="shared" si="74"/>
        <v>0</v>
      </c>
      <c r="U212" s="61">
        <f t="shared" si="74"/>
        <v>0</v>
      </c>
      <c r="V212" s="61">
        <f t="shared" si="74"/>
        <v>0</v>
      </c>
      <c r="W212" s="61">
        <f t="shared" si="74"/>
        <v>0</v>
      </c>
      <c r="X212" s="61">
        <f t="shared" si="74"/>
        <v>0</v>
      </c>
      <c r="Y212" s="61">
        <f t="shared" si="74"/>
        <v>0</v>
      </c>
      <c r="Z212" s="61">
        <f t="shared" si="74"/>
        <v>0</v>
      </c>
      <c r="AA212" s="61">
        <f t="shared" si="74"/>
        <v>0</v>
      </c>
      <c r="AB212" s="61">
        <f t="shared" si="74"/>
        <v>0</v>
      </c>
      <c r="AC212" s="61">
        <f t="shared" si="74"/>
        <v>0</v>
      </c>
      <c r="AD212" s="61">
        <f t="shared" si="74"/>
        <v>0</v>
      </c>
      <c r="AE212" s="61">
        <f t="shared" si="74"/>
        <v>0</v>
      </c>
      <c r="AF212" s="61">
        <f t="shared" si="74"/>
        <v>0</v>
      </c>
      <c r="AG212" s="61">
        <f t="shared" si="74"/>
        <v>0</v>
      </c>
      <c r="AH212" s="61">
        <f t="shared" si="74"/>
        <v>0</v>
      </c>
      <c r="AI212" s="61">
        <f t="shared" si="74"/>
        <v>0</v>
      </c>
      <c r="AJ212" s="61">
        <f t="shared" si="74"/>
        <v>0</v>
      </c>
      <c r="AK212" s="61">
        <f t="shared" si="74"/>
        <v>0</v>
      </c>
      <c r="AL212" s="61">
        <f t="shared" si="74"/>
        <v>0</v>
      </c>
      <c r="AM212" s="61">
        <f t="shared" si="74"/>
        <v>0</v>
      </c>
      <c r="AN212" s="61">
        <f t="shared" si="74"/>
        <v>0</v>
      </c>
      <c r="AO212" s="61">
        <f t="shared" si="74"/>
        <v>0</v>
      </c>
      <c r="AP212" s="61">
        <f t="shared" si="74"/>
        <v>0</v>
      </c>
      <c r="AQ212" s="61">
        <f t="shared" si="74"/>
        <v>0</v>
      </c>
      <c r="AR212" s="61">
        <f t="shared" si="74"/>
        <v>0</v>
      </c>
      <c r="AS212" s="61">
        <f t="shared" si="74"/>
        <v>0</v>
      </c>
      <c r="AT212" s="61">
        <f t="shared" si="74"/>
        <v>0</v>
      </c>
      <c r="AU212" s="61">
        <f t="shared" si="74"/>
        <v>0</v>
      </c>
      <c r="AV212" s="61">
        <f t="shared" si="74"/>
        <v>0</v>
      </c>
      <c r="AW212" s="61">
        <f t="shared" si="74"/>
        <v>0</v>
      </c>
      <c r="AX212" s="61">
        <f t="shared" si="74"/>
        <v>0</v>
      </c>
      <c r="AY212" s="61">
        <f t="shared" si="74"/>
        <v>0</v>
      </c>
      <c r="AZ212" s="61">
        <f t="shared" si="74"/>
        <v>0</v>
      </c>
      <c r="BA212" s="61">
        <f t="shared" si="74"/>
        <v>0</v>
      </c>
      <c r="BB212" s="61">
        <f t="shared" si="74"/>
        <v>0</v>
      </c>
      <c r="BC212" s="61">
        <f t="shared" si="74"/>
        <v>0</v>
      </c>
      <c r="BD212" s="61">
        <f t="shared" si="74"/>
        <v>0</v>
      </c>
      <c r="BE212" s="61">
        <f t="shared" si="74"/>
        <v>0</v>
      </c>
      <c r="BF212" s="61">
        <f t="shared" si="74"/>
        <v>0</v>
      </c>
      <c r="BG212" s="61">
        <f t="shared" si="74"/>
        <v>0</v>
      </c>
      <c r="BH212" s="61">
        <f t="shared" si="74"/>
        <v>0</v>
      </c>
      <c r="BI212" s="61">
        <f t="shared" si="74"/>
        <v>0</v>
      </c>
      <c r="BJ212" s="61">
        <f t="shared" si="74"/>
        <v>0</v>
      </c>
      <c r="BK212" s="61">
        <f t="shared" si="74"/>
        <v>0</v>
      </c>
      <c r="BL212" s="61">
        <f t="shared" si="74"/>
        <v>0</v>
      </c>
      <c r="BM212" s="61">
        <f t="shared" si="74"/>
        <v>0</v>
      </c>
      <c r="BN212" s="61">
        <f t="shared" si="74"/>
        <v>0</v>
      </c>
      <c r="BO212" s="61">
        <f t="shared" si="74"/>
        <v>0</v>
      </c>
      <c r="BP212" s="61">
        <f t="shared" ref="BP212:CY212" si="75">BP211*BP$7</f>
        <v>0</v>
      </c>
      <c r="BQ212" s="61">
        <f t="shared" si="75"/>
        <v>0</v>
      </c>
      <c r="BR212" s="61">
        <f t="shared" si="75"/>
        <v>0</v>
      </c>
      <c r="BS212" s="61">
        <f t="shared" si="75"/>
        <v>0</v>
      </c>
      <c r="BT212" s="61">
        <f t="shared" si="75"/>
        <v>0</v>
      </c>
      <c r="BU212" s="61">
        <f t="shared" si="75"/>
        <v>0</v>
      </c>
      <c r="BV212" s="61">
        <f t="shared" si="75"/>
        <v>0</v>
      </c>
      <c r="BW212" s="61">
        <f t="shared" si="75"/>
        <v>0</v>
      </c>
      <c r="BX212" s="61">
        <f t="shared" si="75"/>
        <v>0</v>
      </c>
      <c r="BY212" s="61">
        <f t="shared" si="75"/>
        <v>0</v>
      </c>
      <c r="BZ212" s="61">
        <f t="shared" si="75"/>
        <v>0</v>
      </c>
      <c r="CA212" s="61">
        <f t="shared" si="75"/>
        <v>0</v>
      </c>
      <c r="CB212" s="61">
        <f t="shared" si="75"/>
        <v>0</v>
      </c>
      <c r="CC212" s="61">
        <f t="shared" si="75"/>
        <v>0</v>
      </c>
      <c r="CD212" s="61">
        <f t="shared" si="75"/>
        <v>0</v>
      </c>
      <c r="CE212" s="61">
        <f t="shared" si="75"/>
        <v>0</v>
      </c>
      <c r="CF212" s="61">
        <f t="shared" si="75"/>
        <v>0</v>
      </c>
      <c r="CG212" s="61">
        <f t="shared" si="75"/>
        <v>0</v>
      </c>
      <c r="CH212" s="61">
        <f t="shared" si="75"/>
        <v>0</v>
      </c>
      <c r="CI212" s="61">
        <f t="shared" si="75"/>
        <v>0</v>
      </c>
      <c r="CJ212" s="61">
        <f t="shared" si="75"/>
        <v>0</v>
      </c>
      <c r="CK212" s="61">
        <f t="shared" si="75"/>
        <v>0</v>
      </c>
      <c r="CL212" s="61">
        <f t="shared" si="75"/>
        <v>0</v>
      </c>
      <c r="CM212" s="61">
        <f t="shared" si="75"/>
        <v>0</v>
      </c>
      <c r="CN212" s="61">
        <f t="shared" si="75"/>
        <v>0</v>
      </c>
      <c r="CO212" s="61">
        <f t="shared" si="75"/>
        <v>0</v>
      </c>
      <c r="CP212" s="61">
        <f t="shared" si="75"/>
        <v>0</v>
      </c>
      <c r="CQ212" s="61">
        <f t="shared" si="75"/>
        <v>0</v>
      </c>
      <c r="CR212" s="61">
        <f t="shared" si="75"/>
        <v>0</v>
      </c>
      <c r="CS212" s="61">
        <f t="shared" si="75"/>
        <v>0</v>
      </c>
      <c r="CT212" s="61">
        <f t="shared" si="75"/>
        <v>0</v>
      </c>
      <c r="CU212" s="61">
        <f t="shared" si="75"/>
        <v>0</v>
      </c>
      <c r="CV212" s="61">
        <f t="shared" si="75"/>
        <v>0</v>
      </c>
      <c r="CW212" s="61">
        <f t="shared" si="75"/>
        <v>0</v>
      </c>
      <c r="CX212" s="61">
        <f t="shared" si="75"/>
        <v>0</v>
      </c>
      <c r="CY212" s="61">
        <f t="shared" si="75"/>
        <v>0</v>
      </c>
      <c r="CZ212" s="391"/>
    </row>
    <row r="213" spans="2:104" x14ac:dyDescent="0.25">
      <c r="B213" s="406"/>
      <c r="C213" s="390"/>
      <c r="D213" s="414"/>
      <c r="E213" s="414"/>
      <c r="F213" s="414"/>
      <c r="G213" s="414"/>
      <c r="H213" s="414"/>
      <c r="I213" s="414"/>
      <c r="J213" s="414"/>
      <c r="K213" s="414"/>
      <c r="L213" s="414"/>
      <c r="M213" s="414"/>
      <c r="N213" s="414"/>
      <c r="O213" s="414"/>
      <c r="P213" s="414"/>
      <c r="Q213" s="414"/>
      <c r="R213" s="414"/>
      <c r="S213" s="414"/>
      <c r="T213" s="414"/>
      <c r="U213" s="414"/>
      <c r="V213" s="414"/>
      <c r="W213" s="414"/>
      <c r="X213" s="414"/>
      <c r="Y213" s="414"/>
      <c r="Z213" s="414"/>
      <c r="AA213" s="414"/>
      <c r="AB213" s="414"/>
      <c r="AC213" s="414"/>
      <c r="AD213" s="414"/>
      <c r="AE213" s="414"/>
      <c r="AF213" s="414"/>
      <c r="AG213" s="414"/>
      <c r="AH213" s="414"/>
      <c r="AI213" s="414"/>
      <c r="AJ213" s="414"/>
      <c r="AK213" s="414"/>
      <c r="AL213" s="414"/>
      <c r="AM213" s="414"/>
      <c r="AN213" s="414"/>
      <c r="AO213" s="414"/>
      <c r="AP213" s="414"/>
      <c r="AQ213" s="414"/>
      <c r="AR213" s="414"/>
      <c r="AS213" s="414"/>
      <c r="AT213" s="414"/>
      <c r="AU213" s="414"/>
      <c r="AV213" s="414"/>
      <c r="AW213" s="414"/>
      <c r="AX213" s="414"/>
      <c r="AY213" s="414"/>
      <c r="AZ213" s="414"/>
      <c r="BA213" s="414"/>
      <c r="BB213" s="414"/>
      <c r="BC213" s="414"/>
      <c r="BD213" s="414"/>
      <c r="BE213" s="414"/>
      <c r="BF213" s="414"/>
      <c r="BG213" s="414"/>
      <c r="BH213" s="414"/>
      <c r="BI213" s="414"/>
      <c r="BJ213" s="414"/>
      <c r="BK213" s="414"/>
      <c r="BL213" s="414"/>
      <c r="BM213" s="414"/>
      <c r="BN213" s="414"/>
      <c r="BO213" s="414"/>
      <c r="BP213" s="414"/>
      <c r="BQ213" s="414"/>
      <c r="BR213" s="414"/>
      <c r="BS213" s="414"/>
      <c r="BT213" s="414"/>
      <c r="BU213" s="414"/>
      <c r="BV213" s="414"/>
      <c r="BW213" s="414"/>
      <c r="BX213" s="414"/>
      <c r="BY213" s="414"/>
      <c r="BZ213" s="414"/>
      <c r="CA213" s="414"/>
      <c r="CB213" s="414"/>
      <c r="CC213" s="414"/>
      <c r="CD213" s="414"/>
      <c r="CE213" s="414"/>
      <c r="CF213" s="414"/>
      <c r="CG213" s="414"/>
      <c r="CH213" s="414"/>
      <c r="CI213" s="414"/>
      <c r="CJ213" s="414"/>
      <c r="CK213" s="414"/>
      <c r="CL213" s="414"/>
      <c r="CM213" s="414"/>
      <c r="CN213" s="414"/>
      <c r="CO213" s="414"/>
      <c r="CP213" s="414"/>
      <c r="CQ213" s="414"/>
      <c r="CR213" s="414"/>
      <c r="CS213" s="414"/>
      <c r="CT213" s="414"/>
      <c r="CU213" s="414"/>
      <c r="CV213" s="414"/>
      <c r="CW213" s="414"/>
      <c r="CX213" s="414"/>
      <c r="CY213" s="414"/>
      <c r="CZ213" s="391"/>
    </row>
    <row r="214" spans="2:104" x14ac:dyDescent="0.25">
      <c r="B214" s="415" t="s">
        <v>429</v>
      </c>
      <c r="C214" s="39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c r="CC214" s="50"/>
      <c r="CD214" s="50"/>
      <c r="CE214" s="50"/>
      <c r="CF214" s="50"/>
      <c r="CG214" s="50"/>
      <c r="CH214" s="50"/>
      <c r="CI214" s="50"/>
      <c r="CJ214" s="50"/>
      <c r="CK214" s="50"/>
      <c r="CL214" s="50"/>
      <c r="CM214" s="50"/>
      <c r="CN214" s="50"/>
      <c r="CO214" s="50"/>
      <c r="CP214" s="50"/>
      <c r="CQ214" s="50"/>
      <c r="CR214" s="50"/>
      <c r="CS214" s="50"/>
      <c r="CT214" s="50"/>
      <c r="CU214" s="50"/>
      <c r="CV214" s="50"/>
      <c r="CW214" s="50"/>
      <c r="CX214" s="50"/>
      <c r="CY214" s="50"/>
      <c r="CZ214" s="391"/>
    </row>
    <row r="215" spans="2:104" x14ac:dyDescent="0.25">
      <c r="B215" s="403" t="s">
        <v>430</v>
      </c>
      <c r="C215" s="9" t="s">
        <v>1117</v>
      </c>
      <c r="D215" s="58">
        <f>'Data Input - Option 5'!H41</f>
        <v>0</v>
      </c>
      <c r="E215" s="58">
        <f>'Data Input - Option 5'!I41</f>
        <v>0</v>
      </c>
      <c r="F215" s="58">
        <f>'Data Input - Option 5'!J41</f>
        <v>0</v>
      </c>
      <c r="G215" s="58">
        <f>'Data Input - Option 5'!K41</f>
        <v>0</v>
      </c>
      <c r="H215" s="58">
        <f>'Data Input - Option 5'!L41</f>
        <v>0</v>
      </c>
      <c r="I215" s="58">
        <f>'Data Input - Option 5'!M41</f>
        <v>0</v>
      </c>
      <c r="J215" s="58">
        <f>'Data Input - Option 5'!N41</f>
        <v>0</v>
      </c>
      <c r="K215" s="58">
        <f>'Data Input - Option 5'!O41</f>
        <v>0</v>
      </c>
      <c r="L215" s="58">
        <f>'Data Input - Option 5'!P41</f>
        <v>0</v>
      </c>
      <c r="M215" s="58">
        <f>'Data Input - Option 5'!Q41</f>
        <v>0</v>
      </c>
      <c r="N215" s="58">
        <f>'Data Input - Option 5'!R41</f>
        <v>0</v>
      </c>
      <c r="O215" s="58">
        <f>'Data Input - Option 5'!S41</f>
        <v>0</v>
      </c>
      <c r="P215" s="58">
        <f>'Data Input - Option 5'!T41</f>
        <v>0</v>
      </c>
      <c r="Q215" s="58">
        <f>'Data Input - Option 5'!U41</f>
        <v>0</v>
      </c>
      <c r="R215" s="58">
        <f>'Data Input - Option 5'!V41</f>
        <v>0</v>
      </c>
      <c r="S215" s="58">
        <f>'Data Input - Option 5'!W41</f>
        <v>0</v>
      </c>
      <c r="T215" s="58">
        <f>'Data Input - Option 5'!X41</f>
        <v>0</v>
      </c>
      <c r="U215" s="58">
        <f>'Data Input - Option 5'!Y41</f>
        <v>0</v>
      </c>
      <c r="V215" s="58">
        <f>'Data Input - Option 5'!Z41</f>
        <v>0</v>
      </c>
      <c r="W215" s="58">
        <f>'Data Input - Option 5'!AA41</f>
        <v>0</v>
      </c>
      <c r="X215" s="58">
        <f>'Data Input - Option 5'!AB41</f>
        <v>0</v>
      </c>
      <c r="Y215" s="58">
        <f>'Data Input - Option 5'!AC41</f>
        <v>0</v>
      </c>
      <c r="Z215" s="58">
        <f>'Data Input - Option 5'!AD41</f>
        <v>0</v>
      </c>
      <c r="AA215" s="58">
        <f>'Data Input - Option 5'!AE41</f>
        <v>0</v>
      </c>
      <c r="AB215" s="58">
        <f>'Data Input - Option 5'!AF41</f>
        <v>0</v>
      </c>
      <c r="AC215" s="58">
        <f>'Data Input - Option 5'!AG41</f>
        <v>0</v>
      </c>
      <c r="AD215" s="58">
        <f>'Data Input - Option 5'!AH41</f>
        <v>0</v>
      </c>
      <c r="AE215" s="58">
        <f>'Data Input - Option 5'!AI41</f>
        <v>0</v>
      </c>
      <c r="AF215" s="58">
        <f>'Data Input - Option 5'!AJ41</f>
        <v>0</v>
      </c>
      <c r="AG215" s="58">
        <f>'Data Input - Option 5'!AK41</f>
        <v>0</v>
      </c>
      <c r="AH215" s="58">
        <f>'Data Input - Option 5'!AL41</f>
        <v>0</v>
      </c>
      <c r="AI215" s="58">
        <f>'Data Input - Option 5'!AM41</f>
        <v>0</v>
      </c>
      <c r="AJ215" s="58">
        <f>'Data Input - Option 5'!AN41</f>
        <v>0</v>
      </c>
      <c r="AK215" s="58">
        <f>'Data Input - Option 5'!AO41</f>
        <v>0</v>
      </c>
      <c r="AL215" s="58">
        <f>'Data Input - Option 5'!AP41</f>
        <v>0</v>
      </c>
      <c r="AM215" s="58">
        <f>'Data Input - Option 5'!AQ41</f>
        <v>0</v>
      </c>
      <c r="AN215" s="58">
        <f>'Data Input - Option 5'!AR41</f>
        <v>0</v>
      </c>
      <c r="AO215" s="58">
        <f>'Data Input - Option 5'!AS41</f>
        <v>0</v>
      </c>
      <c r="AP215" s="58">
        <f>'Data Input - Option 5'!AT41</f>
        <v>0</v>
      </c>
      <c r="AQ215" s="58">
        <f>'Data Input - Option 5'!AU41</f>
        <v>0</v>
      </c>
      <c r="AR215" s="58">
        <f>'Data Input - Option 5'!AV41</f>
        <v>0</v>
      </c>
      <c r="AS215" s="58">
        <f>'Data Input - Option 5'!AW41</f>
        <v>0</v>
      </c>
      <c r="AT215" s="58">
        <f>'Data Input - Option 5'!AX41</f>
        <v>0</v>
      </c>
      <c r="AU215" s="58">
        <f>'Data Input - Option 5'!AY41</f>
        <v>0</v>
      </c>
      <c r="AV215" s="58">
        <f>'Data Input - Option 5'!AZ41</f>
        <v>0</v>
      </c>
      <c r="AW215" s="58">
        <f>'Data Input - Option 5'!BA41</f>
        <v>0</v>
      </c>
      <c r="AX215" s="58">
        <f>'Data Input - Option 5'!BB41</f>
        <v>0</v>
      </c>
      <c r="AY215" s="58">
        <f>'Data Input - Option 5'!BC41</f>
        <v>0</v>
      </c>
      <c r="AZ215" s="58">
        <f>'Data Input - Option 5'!BD41</f>
        <v>0</v>
      </c>
      <c r="BA215" s="58">
        <f>'Data Input - Option 5'!BE41</f>
        <v>0</v>
      </c>
      <c r="BB215" s="58">
        <f>'Data Input - Option 5'!BF41</f>
        <v>0</v>
      </c>
      <c r="BC215" s="58">
        <f>'Data Input - Option 5'!BG41</f>
        <v>0</v>
      </c>
      <c r="BD215" s="58">
        <f>'Data Input - Option 5'!BH41</f>
        <v>0</v>
      </c>
      <c r="BE215" s="58">
        <f>'Data Input - Option 5'!BI41</f>
        <v>0</v>
      </c>
      <c r="BF215" s="58">
        <f>'Data Input - Option 5'!BJ41</f>
        <v>0</v>
      </c>
      <c r="BG215" s="58">
        <f>'Data Input - Option 5'!BK41</f>
        <v>0</v>
      </c>
      <c r="BH215" s="58">
        <f>'Data Input - Option 5'!BL41</f>
        <v>0</v>
      </c>
      <c r="BI215" s="58">
        <f>'Data Input - Option 5'!BM41</f>
        <v>0</v>
      </c>
      <c r="BJ215" s="58">
        <f>'Data Input - Option 5'!BN41</f>
        <v>0</v>
      </c>
      <c r="BK215" s="58">
        <f>'Data Input - Option 5'!BO41</f>
        <v>0</v>
      </c>
      <c r="BL215" s="58">
        <f>'Data Input - Option 5'!BP41</f>
        <v>0</v>
      </c>
      <c r="BM215" s="58">
        <f>'Data Input - Option 5'!BQ41</f>
        <v>0</v>
      </c>
      <c r="BN215" s="58">
        <f>'Data Input - Option 5'!BR41</f>
        <v>0</v>
      </c>
      <c r="BO215" s="58">
        <f>'Data Input - Option 5'!BS41</f>
        <v>0</v>
      </c>
      <c r="BP215" s="58">
        <f>'Data Input - Option 5'!BT41</f>
        <v>0</v>
      </c>
      <c r="BQ215" s="58">
        <f>'Data Input - Option 5'!BU41</f>
        <v>0</v>
      </c>
      <c r="BR215" s="58">
        <f>'Data Input - Option 5'!BV41</f>
        <v>0</v>
      </c>
      <c r="BS215" s="58">
        <f>'Data Input - Option 5'!BW41</f>
        <v>0</v>
      </c>
      <c r="BT215" s="58">
        <f>'Data Input - Option 5'!BX41</f>
        <v>0</v>
      </c>
      <c r="BU215" s="58">
        <f>'Data Input - Option 5'!BY41</f>
        <v>0</v>
      </c>
      <c r="BV215" s="58">
        <f>'Data Input - Option 5'!BZ41</f>
        <v>0</v>
      </c>
      <c r="BW215" s="58">
        <f>'Data Input - Option 5'!CA41</f>
        <v>0</v>
      </c>
      <c r="BX215" s="58">
        <f>'Data Input - Option 5'!CB41</f>
        <v>0</v>
      </c>
      <c r="BY215" s="58">
        <f>'Data Input - Option 5'!CC41</f>
        <v>0</v>
      </c>
      <c r="BZ215" s="58">
        <f>'Data Input - Option 5'!CD41</f>
        <v>0</v>
      </c>
      <c r="CA215" s="58">
        <f>'Data Input - Option 5'!CE41</f>
        <v>0</v>
      </c>
      <c r="CB215" s="58">
        <f>'Data Input - Option 5'!CF41</f>
        <v>0</v>
      </c>
      <c r="CC215" s="58">
        <f>'Data Input - Option 5'!CG41</f>
        <v>0</v>
      </c>
      <c r="CD215" s="58">
        <f>'Data Input - Option 5'!CH41</f>
        <v>0</v>
      </c>
      <c r="CE215" s="58">
        <f>'Data Input - Option 5'!CI41</f>
        <v>0</v>
      </c>
      <c r="CF215" s="58">
        <f>'Data Input - Option 5'!CJ41</f>
        <v>0</v>
      </c>
      <c r="CG215" s="58">
        <f>'Data Input - Option 5'!CK41</f>
        <v>0</v>
      </c>
      <c r="CH215" s="58">
        <f>'Data Input - Option 5'!CL41</f>
        <v>0</v>
      </c>
      <c r="CI215" s="58">
        <f>'Data Input - Option 5'!CM41</f>
        <v>0</v>
      </c>
      <c r="CJ215" s="58">
        <f>'Data Input - Option 5'!CN41</f>
        <v>0</v>
      </c>
      <c r="CK215" s="58">
        <f>'Data Input - Option 5'!CO41</f>
        <v>0</v>
      </c>
      <c r="CL215" s="58">
        <f>'Data Input - Option 5'!CP41</f>
        <v>0</v>
      </c>
      <c r="CM215" s="58">
        <f>'Data Input - Option 5'!CQ41</f>
        <v>0</v>
      </c>
      <c r="CN215" s="58">
        <f>'Data Input - Option 5'!CR41</f>
        <v>0</v>
      </c>
      <c r="CO215" s="58">
        <f>'Data Input - Option 5'!CS41</f>
        <v>0</v>
      </c>
      <c r="CP215" s="58">
        <f>'Data Input - Option 5'!CT41</f>
        <v>0</v>
      </c>
      <c r="CQ215" s="58">
        <f>'Data Input - Option 5'!CU41</f>
        <v>0</v>
      </c>
      <c r="CR215" s="58">
        <f>'Data Input - Option 5'!CV41</f>
        <v>0</v>
      </c>
      <c r="CS215" s="58">
        <f>'Data Input - Option 5'!CW41</f>
        <v>0</v>
      </c>
      <c r="CT215" s="58">
        <f>'Data Input - Option 5'!CX41</f>
        <v>0</v>
      </c>
      <c r="CU215" s="58">
        <f>'Data Input - Option 5'!CY41</f>
        <v>0</v>
      </c>
      <c r="CV215" s="58">
        <f>'Data Input - Option 5'!CZ41</f>
        <v>0</v>
      </c>
      <c r="CW215" s="58">
        <f>'Data Input - Option 5'!DA41</f>
        <v>0</v>
      </c>
      <c r="CX215" s="58">
        <f>'Data Input - Option 5'!DB41</f>
        <v>0</v>
      </c>
      <c r="CY215" s="58">
        <f>'Data Input - Option 5'!DC41</f>
        <v>0</v>
      </c>
      <c r="CZ215" s="391"/>
    </row>
    <row r="216" spans="2:104" x14ac:dyDescent="0.25">
      <c r="B216" s="403" t="s">
        <v>1060</v>
      </c>
      <c r="C216" s="9" t="s">
        <v>1117</v>
      </c>
      <c r="D216" s="61">
        <f t="shared" ref="D216:BO216" si="76">D215*D$7</f>
        <v>0</v>
      </c>
      <c r="E216" s="61">
        <f t="shared" si="76"/>
        <v>0</v>
      </c>
      <c r="F216" s="61">
        <f t="shared" si="76"/>
        <v>0</v>
      </c>
      <c r="G216" s="61">
        <f t="shared" si="76"/>
        <v>0</v>
      </c>
      <c r="H216" s="61">
        <f t="shared" si="76"/>
        <v>0</v>
      </c>
      <c r="I216" s="61">
        <f t="shared" si="76"/>
        <v>0</v>
      </c>
      <c r="J216" s="61">
        <f t="shared" si="76"/>
        <v>0</v>
      </c>
      <c r="K216" s="61">
        <f t="shared" si="76"/>
        <v>0</v>
      </c>
      <c r="L216" s="61">
        <f t="shared" si="76"/>
        <v>0</v>
      </c>
      <c r="M216" s="61">
        <f t="shared" si="76"/>
        <v>0</v>
      </c>
      <c r="N216" s="61">
        <f t="shared" si="76"/>
        <v>0</v>
      </c>
      <c r="O216" s="61">
        <f t="shared" si="76"/>
        <v>0</v>
      </c>
      <c r="P216" s="61">
        <f t="shared" si="76"/>
        <v>0</v>
      </c>
      <c r="Q216" s="61">
        <f t="shared" si="76"/>
        <v>0</v>
      </c>
      <c r="R216" s="61">
        <f t="shared" si="76"/>
        <v>0</v>
      </c>
      <c r="S216" s="61">
        <f t="shared" si="76"/>
        <v>0</v>
      </c>
      <c r="T216" s="61">
        <f t="shared" si="76"/>
        <v>0</v>
      </c>
      <c r="U216" s="61">
        <f t="shared" si="76"/>
        <v>0</v>
      </c>
      <c r="V216" s="61">
        <f t="shared" si="76"/>
        <v>0</v>
      </c>
      <c r="W216" s="61">
        <f t="shared" si="76"/>
        <v>0</v>
      </c>
      <c r="X216" s="61">
        <f t="shared" si="76"/>
        <v>0</v>
      </c>
      <c r="Y216" s="61">
        <f t="shared" si="76"/>
        <v>0</v>
      </c>
      <c r="Z216" s="61">
        <f t="shared" si="76"/>
        <v>0</v>
      </c>
      <c r="AA216" s="61">
        <f t="shared" si="76"/>
        <v>0</v>
      </c>
      <c r="AB216" s="61">
        <f t="shared" si="76"/>
        <v>0</v>
      </c>
      <c r="AC216" s="61">
        <f t="shared" si="76"/>
        <v>0</v>
      </c>
      <c r="AD216" s="61">
        <f t="shared" si="76"/>
        <v>0</v>
      </c>
      <c r="AE216" s="61">
        <f t="shared" si="76"/>
        <v>0</v>
      </c>
      <c r="AF216" s="61">
        <f t="shared" si="76"/>
        <v>0</v>
      </c>
      <c r="AG216" s="61">
        <f t="shared" si="76"/>
        <v>0</v>
      </c>
      <c r="AH216" s="61">
        <f t="shared" si="76"/>
        <v>0</v>
      </c>
      <c r="AI216" s="61">
        <f t="shared" si="76"/>
        <v>0</v>
      </c>
      <c r="AJ216" s="61">
        <f t="shared" si="76"/>
        <v>0</v>
      </c>
      <c r="AK216" s="61">
        <f t="shared" si="76"/>
        <v>0</v>
      </c>
      <c r="AL216" s="61">
        <f t="shared" si="76"/>
        <v>0</v>
      </c>
      <c r="AM216" s="61">
        <f t="shared" si="76"/>
        <v>0</v>
      </c>
      <c r="AN216" s="61">
        <f t="shared" si="76"/>
        <v>0</v>
      </c>
      <c r="AO216" s="61">
        <f t="shared" si="76"/>
        <v>0</v>
      </c>
      <c r="AP216" s="61">
        <f t="shared" si="76"/>
        <v>0</v>
      </c>
      <c r="AQ216" s="61">
        <f t="shared" si="76"/>
        <v>0</v>
      </c>
      <c r="AR216" s="61">
        <f t="shared" si="76"/>
        <v>0</v>
      </c>
      <c r="AS216" s="61">
        <f t="shared" si="76"/>
        <v>0</v>
      </c>
      <c r="AT216" s="61">
        <f t="shared" si="76"/>
        <v>0</v>
      </c>
      <c r="AU216" s="61">
        <f t="shared" si="76"/>
        <v>0</v>
      </c>
      <c r="AV216" s="61">
        <f t="shared" si="76"/>
        <v>0</v>
      </c>
      <c r="AW216" s="61">
        <f t="shared" si="76"/>
        <v>0</v>
      </c>
      <c r="AX216" s="61">
        <f t="shared" si="76"/>
        <v>0</v>
      </c>
      <c r="AY216" s="61">
        <f t="shared" si="76"/>
        <v>0</v>
      </c>
      <c r="AZ216" s="61">
        <f t="shared" si="76"/>
        <v>0</v>
      </c>
      <c r="BA216" s="61">
        <f t="shared" si="76"/>
        <v>0</v>
      </c>
      <c r="BB216" s="61">
        <f t="shared" si="76"/>
        <v>0</v>
      </c>
      <c r="BC216" s="61">
        <f t="shared" si="76"/>
        <v>0</v>
      </c>
      <c r="BD216" s="61">
        <f t="shared" si="76"/>
        <v>0</v>
      </c>
      <c r="BE216" s="61">
        <f t="shared" si="76"/>
        <v>0</v>
      </c>
      <c r="BF216" s="61">
        <f t="shared" si="76"/>
        <v>0</v>
      </c>
      <c r="BG216" s="61">
        <f t="shared" si="76"/>
        <v>0</v>
      </c>
      <c r="BH216" s="61">
        <f t="shared" si="76"/>
        <v>0</v>
      </c>
      <c r="BI216" s="61">
        <f t="shared" si="76"/>
        <v>0</v>
      </c>
      <c r="BJ216" s="61">
        <f t="shared" si="76"/>
        <v>0</v>
      </c>
      <c r="BK216" s="61">
        <f t="shared" si="76"/>
        <v>0</v>
      </c>
      <c r="BL216" s="61">
        <f t="shared" si="76"/>
        <v>0</v>
      </c>
      <c r="BM216" s="61">
        <f t="shared" si="76"/>
        <v>0</v>
      </c>
      <c r="BN216" s="61">
        <f t="shared" si="76"/>
        <v>0</v>
      </c>
      <c r="BO216" s="61">
        <f t="shared" si="76"/>
        <v>0</v>
      </c>
      <c r="BP216" s="61">
        <f t="shared" ref="BP216:CY216" si="77">BP215*BP$7</f>
        <v>0</v>
      </c>
      <c r="BQ216" s="61">
        <f t="shared" si="77"/>
        <v>0</v>
      </c>
      <c r="BR216" s="61">
        <f t="shared" si="77"/>
        <v>0</v>
      </c>
      <c r="BS216" s="61">
        <f t="shared" si="77"/>
        <v>0</v>
      </c>
      <c r="BT216" s="61">
        <f t="shared" si="77"/>
        <v>0</v>
      </c>
      <c r="BU216" s="61">
        <f t="shared" si="77"/>
        <v>0</v>
      </c>
      <c r="BV216" s="61">
        <f t="shared" si="77"/>
        <v>0</v>
      </c>
      <c r="BW216" s="61">
        <f t="shared" si="77"/>
        <v>0</v>
      </c>
      <c r="BX216" s="61">
        <f t="shared" si="77"/>
        <v>0</v>
      </c>
      <c r="BY216" s="61">
        <f t="shared" si="77"/>
        <v>0</v>
      </c>
      <c r="BZ216" s="61">
        <f t="shared" si="77"/>
        <v>0</v>
      </c>
      <c r="CA216" s="61">
        <f t="shared" si="77"/>
        <v>0</v>
      </c>
      <c r="CB216" s="61">
        <f t="shared" si="77"/>
        <v>0</v>
      </c>
      <c r="CC216" s="61">
        <f t="shared" si="77"/>
        <v>0</v>
      </c>
      <c r="CD216" s="61">
        <f t="shared" si="77"/>
        <v>0</v>
      </c>
      <c r="CE216" s="61">
        <f t="shared" si="77"/>
        <v>0</v>
      </c>
      <c r="CF216" s="61">
        <f t="shared" si="77"/>
        <v>0</v>
      </c>
      <c r="CG216" s="61">
        <f t="shared" si="77"/>
        <v>0</v>
      </c>
      <c r="CH216" s="61">
        <f t="shared" si="77"/>
        <v>0</v>
      </c>
      <c r="CI216" s="61">
        <f t="shared" si="77"/>
        <v>0</v>
      </c>
      <c r="CJ216" s="61">
        <f t="shared" si="77"/>
        <v>0</v>
      </c>
      <c r="CK216" s="61">
        <f t="shared" si="77"/>
        <v>0</v>
      </c>
      <c r="CL216" s="61">
        <f t="shared" si="77"/>
        <v>0</v>
      </c>
      <c r="CM216" s="61">
        <f t="shared" si="77"/>
        <v>0</v>
      </c>
      <c r="CN216" s="61">
        <f t="shared" si="77"/>
        <v>0</v>
      </c>
      <c r="CO216" s="61">
        <f t="shared" si="77"/>
        <v>0</v>
      </c>
      <c r="CP216" s="61">
        <f t="shared" si="77"/>
        <v>0</v>
      </c>
      <c r="CQ216" s="61">
        <f t="shared" si="77"/>
        <v>0</v>
      </c>
      <c r="CR216" s="61">
        <f t="shared" si="77"/>
        <v>0</v>
      </c>
      <c r="CS216" s="61">
        <f t="shared" si="77"/>
        <v>0</v>
      </c>
      <c r="CT216" s="61">
        <f t="shared" si="77"/>
        <v>0</v>
      </c>
      <c r="CU216" s="61">
        <f t="shared" si="77"/>
        <v>0</v>
      </c>
      <c r="CV216" s="61">
        <f t="shared" si="77"/>
        <v>0</v>
      </c>
      <c r="CW216" s="61">
        <f t="shared" si="77"/>
        <v>0</v>
      </c>
      <c r="CX216" s="61">
        <f t="shared" si="77"/>
        <v>0</v>
      </c>
      <c r="CY216" s="61">
        <f t="shared" si="77"/>
        <v>0</v>
      </c>
      <c r="CZ216" s="391"/>
    </row>
    <row r="217" spans="2:104" x14ac:dyDescent="0.25">
      <c r="B217" s="393"/>
      <c r="C217" s="39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0"/>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c r="CC217" s="50"/>
      <c r="CD217" s="50"/>
      <c r="CE217" s="50"/>
      <c r="CF217" s="50"/>
      <c r="CG217" s="50"/>
      <c r="CH217" s="50"/>
      <c r="CI217" s="50"/>
      <c r="CJ217" s="50"/>
      <c r="CK217" s="50"/>
      <c r="CL217" s="50"/>
      <c r="CM217" s="50"/>
      <c r="CN217" s="50"/>
      <c r="CO217" s="50"/>
      <c r="CP217" s="50"/>
      <c r="CQ217" s="50"/>
      <c r="CR217" s="50"/>
      <c r="CS217" s="50"/>
      <c r="CT217" s="50"/>
      <c r="CU217" s="50"/>
      <c r="CV217" s="50"/>
      <c r="CW217" s="50"/>
      <c r="CX217" s="50"/>
      <c r="CY217" s="50"/>
      <c r="CZ217" s="391"/>
    </row>
    <row r="218" spans="2:104" x14ac:dyDescent="0.25">
      <c r="B218" s="404" t="s">
        <v>432</v>
      </c>
      <c r="C218" s="9" t="s">
        <v>1117</v>
      </c>
      <c r="D218" s="61">
        <f>IF('Data Input - Option 5'!$F$37="Yes",D216+D13*(1-$D$177),D212)</f>
        <v>0</v>
      </c>
      <c r="E218" s="61">
        <f>IF('Data Input - Option 5'!$F$37="Yes",E216+E13*(1-$D$177),E212)</f>
        <v>0</v>
      </c>
      <c r="F218" s="61">
        <f>IF('Data Input - Option 5'!$F$37="Yes",F216+F13*(1-$D$177),F212)</f>
        <v>0</v>
      </c>
      <c r="G218" s="61">
        <f>IF('Data Input - Option 5'!$F$37="Yes",G216+G13*(1-$D$177),G212)</f>
        <v>0</v>
      </c>
      <c r="H218" s="61">
        <f>IF('Data Input - Option 5'!$F$37="Yes",H216+H13*(1-$D$177),H212)</f>
        <v>0</v>
      </c>
      <c r="I218" s="61">
        <f>IF('Data Input - Option 5'!$F$37="Yes",I216+I13*(1-$D$177),I212)</f>
        <v>0</v>
      </c>
      <c r="J218" s="61">
        <f>IF('Data Input - Option 5'!$F$37="Yes",J216+J13*(1-$D$177),J212)</f>
        <v>0</v>
      </c>
      <c r="K218" s="61">
        <f>IF('Data Input - Option 5'!$F$37="Yes",K216+K13*(1-$D$177),K212)</f>
        <v>0</v>
      </c>
      <c r="L218" s="61">
        <f>IF('Data Input - Option 5'!$F$37="Yes",L216+L13*(1-$D$177),L212)</f>
        <v>0</v>
      </c>
      <c r="M218" s="61">
        <f>IF('Data Input - Option 5'!$F$37="Yes",M216+M13*(1-$D$177),M212)</f>
        <v>0</v>
      </c>
      <c r="N218" s="61">
        <f>IF('Data Input - Option 5'!$F$37="Yes",N216+N13*(1-$D$177),N212)</f>
        <v>0</v>
      </c>
      <c r="O218" s="61">
        <f>IF('Data Input - Option 5'!$F$37="Yes",O216+O13*(1-$D$177),O212)</f>
        <v>0</v>
      </c>
      <c r="P218" s="61">
        <f>IF('Data Input - Option 5'!$F$37="Yes",P216+P13*(1-$D$177),P212)</f>
        <v>0</v>
      </c>
      <c r="Q218" s="61">
        <f>IF('Data Input - Option 5'!$F$37="Yes",Q216+Q13*(1-$D$177),Q212)</f>
        <v>0</v>
      </c>
      <c r="R218" s="61">
        <f>IF('Data Input - Option 5'!$F$37="Yes",R216+R13*(1-$D$177),R212)</f>
        <v>0</v>
      </c>
      <c r="S218" s="61">
        <f>IF('Data Input - Option 5'!$F$37="Yes",S216+S13*(1-$D$177),S212)</f>
        <v>0</v>
      </c>
      <c r="T218" s="61">
        <f>IF('Data Input - Option 5'!$F$37="Yes",T216+T13*(1-$D$177),T212)</f>
        <v>0</v>
      </c>
      <c r="U218" s="61">
        <f>IF('Data Input - Option 5'!$F$37="Yes",U216+U13*(1-$D$177),U212)</f>
        <v>0</v>
      </c>
      <c r="V218" s="61">
        <f>IF('Data Input - Option 5'!$F$37="Yes",V216+V13*(1-$D$177),V212)</f>
        <v>0</v>
      </c>
      <c r="W218" s="61">
        <f>IF('Data Input - Option 5'!$F$37="Yes",W216+W13*(1-$D$177),W212)</f>
        <v>0</v>
      </c>
      <c r="X218" s="61">
        <f>IF('Data Input - Option 5'!$F$37="Yes",X216+X13*(1-$D$177),X212)</f>
        <v>0</v>
      </c>
      <c r="Y218" s="61">
        <f>IF('Data Input - Option 5'!$F$37="Yes",Y216+Y13*(1-$D$177),Y212)</f>
        <v>0</v>
      </c>
      <c r="Z218" s="61">
        <f>IF('Data Input - Option 5'!$F$37="Yes",Z216+Z13*(1-$D$177),Z212)</f>
        <v>0</v>
      </c>
      <c r="AA218" s="61">
        <f>IF('Data Input - Option 5'!$F$37="Yes",AA216+AA13*(1-$D$177),AA212)</f>
        <v>0</v>
      </c>
      <c r="AB218" s="61">
        <f>IF('Data Input - Option 5'!$F$37="Yes",AB216+AB13*(1-$D$177),AB212)</f>
        <v>0</v>
      </c>
      <c r="AC218" s="61">
        <f>IF('Data Input - Option 5'!$F$37="Yes",AC216+AC13*(1-$D$177),AC212)</f>
        <v>0</v>
      </c>
      <c r="AD218" s="61">
        <f>IF('Data Input - Option 5'!$F$37="Yes",AD216+AD13*(1-$D$177),AD212)</f>
        <v>0</v>
      </c>
      <c r="AE218" s="61">
        <f>IF('Data Input - Option 5'!$F$37="Yes",AE216+AE13*(1-$D$177),AE212)</f>
        <v>0</v>
      </c>
      <c r="AF218" s="61">
        <f>IF('Data Input - Option 5'!$F$37="Yes",AF216+AF13*(1-$D$177),AF212)</f>
        <v>0</v>
      </c>
      <c r="AG218" s="61">
        <f>IF('Data Input - Option 5'!$F$37="Yes",AG216+AG13*(1-$D$177),AG212)</f>
        <v>0</v>
      </c>
      <c r="AH218" s="61">
        <f>IF('Data Input - Option 5'!$F$37="Yes",AH216+AH13*(1-$D$177),AH212)</f>
        <v>0</v>
      </c>
      <c r="AI218" s="61">
        <f>IF('Data Input - Option 5'!$F$37="Yes",AI216+AI13*(1-$D$177),AI212)</f>
        <v>0</v>
      </c>
      <c r="AJ218" s="61">
        <f>IF('Data Input - Option 5'!$F$37="Yes",AJ216+AJ13*(1-$D$177),AJ212)</f>
        <v>0</v>
      </c>
      <c r="AK218" s="61">
        <f>IF('Data Input - Option 5'!$F$37="Yes",AK216+AK13*(1-$D$177),AK212)</f>
        <v>0</v>
      </c>
      <c r="AL218" s="61">
        <f>IF('Data Input - Option 5'!$F$37="Yes",AL216+AL13*(1-$D$177),AL212)</f>
        <v>0</v>
      </c>
      <c r="AM218" s="61">
        <f>IF('Data Input - Option 5'!$F$37="Yes",AM216+AM13*(1-$D$177),AM212)</f>
        <v>0</v>
      </c>
      <c r="AN218" s="61">
        <f>IF('Data Input - Option 5'!$F$37="Yes",AN216+AN13*(1-$D$177),AN212)</f>
        <v>0</v>
      </c>
      <c r="AO218" s="61">
        <f>IF('Data Input - Option 5'!$F$37="Yes",AO216+AO13*(1-$D$177),AO212)</f>
        <v>0</v>
      </c>
      <c r="AP218" s="61">
        <f>IF('Data Input - Option 5'!$F$37="Yes",AP216+AP13*(1-$D$177),AP212)</f>
        <v>0</v>
      </c>
      <c r="AQ218" s="61">
        <f>IF('Data Input - Option 5'!$F$37="Yes",AQ216+AQ13*(1-$D$177),AQ212)</f>
        <v>0</v>
      </c>
      <c r="AR218" s="61">
        <f>IF('Data Input - Option 5'!$F$37="Yes",AR216+AR13*(1-$D$177),AR212)</f>
        <v>0</v>
      </c>
      <c r="AS218" s="61">
        <f>IF('Data Input - Option 5'!$F$37="Yes",AS216+AS13*(1-$D$177),AS212)</f>
        <v>0</v>
      </c>
      <c r="AT218" s="61">
        <f>IF('Data Input - Option 5'!$F$37="Yes",AT216+AT13*(1-$D$177),AT212)</f>
        <v>0</v>
      </c>
      <c r="AU218" s="61">
        <f>IF('Data Input - Option 5'!$F$37="Yes",AU216+AU13*(1-$D$177),AU212)</f>
        <v>0</v>
      </c>
      <c r="AV218" s="61">
        <f>IF('Data Input - Option 5'!$F$37="Yes",AV216+AV13*(1-$D$177),AV212)</f>
        <v>0</v>
      </c>
      <c r="AW218" s="61">
        <f>IF('Data Input - Option 5'!$F$37="Yes",AW216+AW13*(1-$D$177),AW212)</f>
        <v>0</v>
      </c>
      <c r="AX218" s="61">
        <f>IF('Data Input - Option 5'!$F$37="Yes",AX216+AX13*(1-$D$177),AX212)</f>
        <v>0</v>
      </c>
      <c r="AY218" s="61">
        <f>IF('Data Input - Option 5'!$F$37="Yes",AY216+AY13*(1-$D$177),AY212)</f>
        <v>0</v>
      </c>
      <c r="AZ218" s="61">
        <f>IF('Data Input - Option 5'!$F$37="Yes",AZ216+AZ13*(1-$D$177),AZ212)</f>
        <v>0</v>
      </c>
      <c r="BA218" s="61">
        <f>IF('Data Input - Option 5'!$F$37="Yes",BA216+BA13*(1-$D$177),BA212)</f>
        <v>0</v>
      </c>
      <c r="BB218" s="61">
        <f>IF('Data Input - Option 5'!$F$37="Yes",BB216+BB13*(1-$D$177),BB212)</f>
        <v>0</v>
      </c>
      <c r="BC218" s="61">
        <f>IF('Data Input - Option 5'!$F$37="Yes",BC216+BC13*(1-$D$177),BC212)</f>
        <v>0</v>
      </c>
      <c r="BD218" s="61">
        <f>IF('Data Input - Option 5'!$F$37="Yes",BD216+BD13*(1-$D$177),BD212)</f>
        <v>0</v>
      </c>
      <c r="BE218" s="61">
        <f>IF('Data Input - Option 5'!$F$37="Yes",BE216+BE13*(1-$D$177),BE212)</f>
        <v>0</v>
      </c>
      <c r="BF218" s="61">
        <f>IF('Data Input - Option 5'!$F$37="Yes",BF216+BF13*(1-$D$177),BF212)</f>
        <v>0</v>
      </c>
      <c r="BG218" s="61">
        <f>IF('Data Input - Option 5'!$F$37="Yes",BG216+BG13*(1-$D$177),BG212)</f>
        <v>0</v>
      </c>
      <c r="BH218" s="61">
        <f>IF('Data Input - Option 5'!$F$37="Yes",BH216+BH13*(1-$D$177),BH212)</f>
        <v>0</v>
      </c>
      <c r="BI218" s="61">
        <f>IF('Data Input - Option 5'!$F$37="Yes",BI216+BI13*(1-$D$177),BI212)</f>
        <v>0</v>
      </c>
      <c r="BJ218" s="61">
        <f>IF('Data Input - Option 5'!$F$37="Yes",BJ216+BJ13*(1-$D$177),BJ212)</f>
        <v>0</v>
      </c>
      <c r="BK218" s="61">
        <f>IF('Data Input - Option 5'!$F$37="Yes",BK216+BK13*(1-$D$177),BK212)</f>
        <v>0</v>
      </c>
      <c r="BL218" s="61">
        <f>IF('Data Input - Option 5'!$F$37="Yes",BL216+BL13*(1-$D$177),BL212)</f>
        <v>0</v>
      </c>
      <c r="BM218" s="61">
        <f>IF('Data Input - Option 5'!$F$37="Yes",BM216+BM13*(1-$D$177),BM212)</f>
        <v>0</v>
      </c>
      <c r="BN218" s="61">
        <f>IF('Data Input - Option 5'!$F$37="Yes",BN216+BN13*(1-$D$177),BN212)</f>
        <v>0</v>
      </c>
      <c r="BO218" s="61">
        <f>IF('Data Input - Option 5'!$F$37="Yes",BO216+BO13*(1-$D$177),BO212)</f>
        <v>0</v>
      </c>
      <c r="BP218" s="61">
        <f>IF('Data Input - Option 5'!$F$37="Yes",BP216+BP13*(1-$D$177),BP212)</f>
        <v>0</v>
      </c>
      <c r="BQ218" s="61">
        <f>IF('Data Input - Option 5'!$F$37="Yes",BQ216+BQ13*(1-$D$177),BQ212)</f>
        <v>0</v>
      </c>
      <c r="BR218" s="61">
        <f>IF('Data Input - Option 5'!$F$37="Yes",BR216+BR13*(1-$D$177),BR212)</f>
        <v>0</v>
      </c>
      <c r="BS218" s="61">
        <f>IF('Data Input - Option 5'!$F$37="Yes",BS216+BS13*(1-$D$177),BS212)</f>
        <v>0</v>
      </c>
      <c r="BT218" s="61">
        <f>IF('Data Input - Option 5'!$F$37="Yes",BT216+BT13*(1-$D$177),BT212)</f>
        <v>0</v>
      </c>
      <c r="BU218" s="61">
        <f>IF('Data Input - Option 5'!$F$37="Yes",BU216+BU13*(1-$D$177),BU212)</f>
        <v>0</v>
      </c>
      <c r="BV218" s="61">
        <f>IF('Data Input - Option 5'!$F$37="Yes",BV216+BV13*(1-$D$177),BV212)</f>
        <v>0</v>
      </c>
      <c r="BW218" s="61">
        <f>IF('Data Input - Option 5'!$F$37="Yes",BW216+BW13*(1-$D$177),BW212)</f>
        <v>0</v>
      </c>
      <c r="BX218" s="61">
        <f>IF('Data Input - Option 5'!$F$37="Yes",BX216+BX13*(1-$D$177),BX212)</f>
        <v>0</v>
      </c>
      <c r="BY218" s="61">
        <f>IF('Data Input - Option 5'!$F$37="Yes",BY216+BY13*(1-$D$177),BY212)</f>
        <v>0</v>
      </c>
      <c r="BZ218" s="61">
        <f>IF('Data Input - Option 5'!$F$37="Yes",BZ216+BZ13*(1-$D$177),BZ212)</f>
        <v>0</v>
      </c>
      <c r="CA218" s="61">
        <f>IF('Data Input - Option 5'!$F$37="Yes",CA216+CA13*(1-$D$177),CA212)</f>
        <v>0</v>
      </c>
      <c r="CB218" s="61">
        <f>IF('Data Input - Option 5'!$F$37="Yes",CB216+CB13*(1-$D$177),CB212)</f>
        <v>0</v>
      </c>
      <c r="CC218" s="61">
        <f>IF('Data Input - Option 5'!$F$37="Yes",CC216+CC13*(1-$D$177),CC212)</f>
        <v>0</v>
      </c>
      <c r="CD218" s="61">
        <f>IF('Data Input - Option 5'!$F$37="Yes",CD216+CD13*(1-$D$177),CD212)</f>
        <v>0</v>
      </c>
      <c r="CE218" s="61">
        <f>IF('Data Input - Option 5'!$F$37="Yes",CE216+CE13*(1-$D$177),CE212)</f>
        <v>0</v>
      </c>
      <c r="CF218" s="61">
        <f>IF('Data Input - Option 5'!$F$37="Yes",CF216+CF13*(1-$D$177),CF212)</f>
        <v>0</v>
      </c>
      <c r="CG218" s="61">
        <f>IF('Data Input - Option 5'!$F$37="Yes",CG216+CG13*(1-$D$177),CG212)</f>
        <v>0</v>
      </c>
      <c r="CH218" s="61">
        <f>IF('Data Input - Option 5'!$F$37="Yes",CH216+CH13*(1-$D$177),CH212)</f>
        <v>0</v>
      </c>
      <c r="CI218" s="61">
        <f>IF('Data Input - Option 5'!$F$37="Yes",CI216+CI13*(1-$D$177),CI212)</f>
        <v>0</v>
      </c>
      <c r="CJ218" s="61">
        <f>IF('Data Input - Option 5'!$F$37="Yes",CJ216+CJ13*(1-$D$177),CJ212)</f>
        <v>0</v>
      </c>
      <c r="CK218" s="61">
        <f>IF('Data Input - Option 5'!$F$37="Yes",CK216+CK13*(1-$D$177),CK212)</f>
        <v>0</v>
      </c>
      <c r="CL218" s="61">
        <f>IF('Data Input - Option 5'!$F$37="Yes",CL216+CL13*(1-$D$177),CL212)</f>
        <v>0</v>
      </c>
      <c r="CM218" s="61">
        <f>IF('Data Input - Option 5'!$F$37="Yes",CM216+CM13*(1-$D$177),CM212)</f>
        <v>0</v>
      </c>
      <c r="CN218" s="61">
        <f>IF('Data Input - Option 5'!$F$37="Yes",CN216+CN13*(1-$D$177),CN212)</f>
        <v>0</v>
      </c>
      <c r="CO218" s="61">
        <f>IF('Data Input - Option 5'!$F$37="Yes",CO216+CO13*(1-$D$177),CO212)</f>
        <v>0</v>
      </c>
      <c r="CP218" s="61">
        <f>IF('Data Input - Option 5'!$F$37="Yes",CP216+CP13*(1-$D$177),CP212)</f>
        <v>0</v>
      </c>
      <c r="CQ218" s="61">
        <f>IF('Data Input - Option 5'!$F$37="Yes",CQ216+CQ13*(1-$D$177),CQ212)</f>
        <v>0</v>
      </c>
      <c r="CR218" s="61">
        <f>IF('Data Input - Option 5'!$F$37="Yes",CR216+CR13*(1-$D$177),CR212)</f>
        <v>0</v>
      </c>
      <c r="CS218" s="61">
        <f>IF('Data Input - Option 5'!$F$37="Yes",CS216+CS13*(1-$D$177),CS212)</f>
        <v>0</v>
      </c>
      <c r="CT218" s="61">
        <f>IF('Data Input - Option 5'!$F$37="Yes",CT216+CT13*(1-$D$177),CT212)</f>
        <v>0</v>
      </c>
      <c r="CU218" s="61">
        <f>IF('Data Input - Option 5'!$F$37="Yes",CU216+CU13*(1-$D$177),CU212)</f>
        <v>0</v>
      </c>
      <c r="CV218" s="61">
        <f>IF('Data Input - Option 5'!$F$37="Yes",CV216+CV13*(1-$D$177),CV212)</f>
        <v>0</v>
      </c>
      <c r="CW218" s="61">
        <f>IF('Data Input - Option 5'!$F$37="Yes",CW216+CW13*(1-$D$177),CW212)</f>
        <v>0</v>
      </c>
      <c r="CX218" s="61">
        <f>IF('Data Input - Option 5'!$F$37="Yes",CX216+CX13*(1-$D$177),CX212)</f>
        <v>0</v>
      </c>
      <c r="CY218" s="61">
        <f>IF('Data Input - Option 5'!$F$37="Yes",CY216+CY13*(1-$D$177),CY212)</f>
        <v>0</v>
      </c>
      <c r="CZ218" s="391"/>
    </row>
    <row r="219" spans="2:104" x14ac:dyDescent="0.25">
      <c r="B219" s="393"/>
      <c r="C219" s="390"/>
      <c r="D219" s="50"/>
      <c r="E219" s="50"/>
      <c r="F219" s="401"/>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0"/>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c r="CC219" s="50"/>
      <c r="CD219" s="50"/>
      <c r="CE219" s="50"/>
      <c r="CF219" s="50"/>
      <c r="CG219" s="50"/>
      <c r="CH219" s="50"/>
      <c r="CI219" s="50"/>
      <c r="CJ219" s="50"/>
      <c r="CK219" s="50"/>
      <c r="CL219" s="50"/>
      <c r="CM219" s="50"/>
      <c r="CN219" s="50"/>
      <c r="CO219" s="50"/>
      <c r="CP219" s="50"/>
      <c r="CQ219" s="50"/>
      <c r="CR219" s="50"/>
      <c r="CS219" s="50"/>
      <c r="CT219" s="50"/>
      <c r="CU219" s="50"/>
      <c r="CV219" s="50"/>
      <c r="CW219" s="50"/>
      <c r="CX219" s="50"/>
      <c r="CY219" s="50"/>
      <c r="CZ219" s="391"/>
    </row>
    <row r="220" spans="2:104" x14ac:dyDescent="0.25">
      <c r="B220" s="406" t="s">
        <v>312</v>
      </c>
      <c r="C220" s="390" t="s">
        <v>404</v>
      </c>
      <c r="D220" s="62">
        <f>'Data Input - General'!H16</f>
        <v>0</v>
      </c>
      <c r="E220" s="414"/>
      <c r="F220" s="414"/>
      <c r="G220" s="416"/>
      <c r="H220" s="414"/>
      <c r="I220" s="414"/>
      <c r="J220" s="414"/>
      <c r="K220" s="414"/>
      <c r="L220" s="414"/>
      <c r="M220" s="414"/>
      <c r="N220" s="414"/>
      <c r="O220" s="414"/>
      <c r="P220" s="414"/>
      <c r="Q220" s="414"/>
      <c r="R220" s="414"/>
      <c r="S220" s="414"/>
      <c r="T220" s="414"/>
      <c r="U220" s="414"/>
      <c r="V220" s="414"/>
      <c r="W220" s="414"/>
      <c r="X220" s="414"/>
      <c r="Y220" s="414"/>
      <c r="Z220" s="414"/>
      <c r="AA220" s="414"/>
      <c r="AB220" s="414"/>
      <c r="AC220" s="414"/>
      <c r="AD220" s="414"/>
      <c r="AE220" s="414"/>
      <c r="AF220" s="414"/>
      <c r="AG220" s="414"/>
      <c r="AH220" s="414"/>
      <c r="AI220" s="414"/>
      <c r="AJ220" s="414"/>
      <c r="AK220" s="414"/>
      <c r="AL220" s="414"/>
      <c r="AM220" s="414"/>
      <c r="AN220" s="414"/>
      <c r="AO220" s="414"/>
      <c r="AP220" s="414"/>
      <c r="AQ220" s="414"/>
      <c r="AR220" s="414"/>
      <c r="AS220" s="414"/>
      <c r="AT220" s="414"/>
      <c r="AU220" s="414"/>
      <c r="AV220" s="414"/>
      <c r="AW220" s="414"/>
      <c r="AX220" s="414"/>
      <c r="AY220" s="414"/>
      <c r="AZ220" s="414"/>
      <c r="BA220" s="414"/>
      <c r="BB220" s="414"/>
      <c r="BC220" s="414"/>
      <c r="BD220" s="414"/>
      <c r="BE220" s="414"/>
      <c r="BF220" s="414"/>
      <c r="BG220" s="414"/>
      <c r="BH220" s="414"/>
      <c r="BI220" s="414"/>
      <c r="BJ220" s="414"/>
      <c r="BK220" s="414"/>
      <c r="BL220" s="414"/>
      <c r="BM220" s="414"/>
      <c r="BN220" s="414"/>
      <c r="BO220" s="414"/>
      <c r="BP220" s="414"/>
      <c r="BQ220" s="414"/>
      <c r="BR220" s="414"/>
      <c r="BS220" s="414"/>
      <c r="BT220" s="414"/>
      <c r="BU220" s="414"/>
      <c r="BV220" s="414"/>
      <c r="BW220" s="414"/>
      <c r="BX220" s="414"/>
      <c r="BY220" s="414"/>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391"/>
    </row>
    <row r="221" spans="2:104" x14ac:dyDescent="0.25">
      <c r="B221" s="393" t="s">
        <v>181</v>
      </c>
      <c r="C221" s="9" t="s">
        <v>1117</v>
      </c>
      <c r="D221" s="59">
        <f>IFERROR(-PMT($D$196,SUM('Data Input - General'!$H$26:$H$28),D20*(1+D177)*1000)/1000,0)</f>
        <v>0</v>
      </c>
      <c r="E221" s="401"/>
      <c r="F221" s="401"/>
      <c r="G221" s="401"/>
      <c r="H221" s="401"/>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0"/>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c r="CC221" s="50"/>
      <c r="CD221" s="50"/>
      <c r="CE221" s="50"/>
      <c r="CF221" s="50"/>
      <c r="CG221" s="50"/>
      <c r="CH221" s="50"/>
      <c r="CI221" s="50"/>
      <c r="CJ221" s="50"/>
      <c r="CK221" s="50"/>
      <c r="CL221" s="50"/>
      <c r="CM221" s="50"/>
      <c r="CN221" s="50"/>
      <c r="CO221" s="50"/>
      <c r="CP221" s="50"/>
      <c r="CQ221" s="50"/>
      <c r="CR221" s="50"/>
      <c r="CS221" s="50"/>
      <c r="CT221" s="50"/>
      <c r="CU221" s="50"/>
      <c r="CV221" s="50"/>
      <c r="CW221" s="50"/>
      <c r="CX221" s="50"/>
      <c r="CY221" s="50"/>
      <c r="CZ221" s="391"/>
    </row>
    <row r="222" spans="2:104" x14ac:dyDescent="0.25">
      <c r="B222" s="393" t="s">
        <v>182</v>
      </c>
      <c r="C222" s="9" t="s">
        <v>1117</v>
      </c>
      <c r="D222" s="59">
        <f>IF(SUM($D$12:D$12)=0,0,$D$221)</f>
        <v>0</v>
      </c>
      <c r="E222" s="59">
        <f>IF(SUM($D$12:E$12)=0,0,$D$221)</f>
        <v>0</v>
      </c>
      <c r="F222" s="59">
        <f>IF(SUM($D$12:F$12)=0,0,$D$221)</f>
        <v>0</v>
      </c>
      <c r="G222" s="59">
        <f>IF(SUM($D$12:G$12)=0,0,$D$221)</f>
        <v>0</v>
      </c>
      <c r="H222" s="59">
        <f>IF(SUM($D$12:H$12)=0,0,$D$221)</f>
        <v>0</v>
      </c>
      <c r="I222" s="59">
        <f>IF(SUM($D$12:I$12)=0,0,$D$221)</f>
        <v>0</v>
      </c>
      <c r="J222" s="59">
        <f>IF(SUM($D$12:J$12)=0,0,$D$221)</f>
        <v>0</v>
      </c>
      <c r="K222" s="59">
        <f>IF(SUM($D$12:K$12)=0,0,$D$221)</f>
        <v>0</v>
      </c>
      <c r="L222" s="59">
        <f>IF(SUM($D$12:L$12)=0,0,$D$221)</f>
        <v>0</v>
      </c>
      <c r="M222" s="59">
        <f>IF(SUM($D$12:M$12)=0,0,$D$221)</f>
        <v>0</v>
      </c>
      <c r="N222" s="59">
        <f>IF(SUM($D$12:N$12)=0,0,$D$221)</f>
        <v>0</v>
      </c>
      <c r="O222" s="59">
        <f>IF(SUM($D$12:O$12)=0,0,$D$221)</f>
        <v>0</v>
      </c>
      <c r="P222" s="59">
        <f>IF(SUM($D$12:P$12)=0,0,$D$221)</f>
        <v>0</v>
      </c>
      <c r="Q222" s="59">
        <f>IF(SUM($D$12:Q$12)=0,0,$D$221)</f>
        <v>0</v>
      </c>
      <c r="R222" s="59">
        <f>IF(SUM($D$12:R$12)=0,0,$D$221)</f>
        <v>0</v>
      </c>
      <c r="S222" s="59">
        <f>IF(SUM($D$12:S$12)=0,0,$D$221)</f>
        <v>0</v>
      </c>
      <c r="T222" s="59">
        <f>IF(SUM($D$12:T$12)=0,0,$D$221)</f>
        <v>0</v>
      </c>
      <c r="U222" s="59">
        <f>IF(SUM($D$12:U$12)=0,0,$D$221)</f>
        <v>0</v>
      </c>
      <c r="V222" s="59">
        <f>IF(SUM($D$12:V$12)=0,0,$D$221)</f>
        <v>0</v>
      </c>
      <c r="W222" s="59">
        <f>IF(SUM($D$12:W$12)=0,0,$D$221)</f>
        <v>0</v>
      </c>
      <c r="X222" s="59">
        <f>IF(SUM($D$12:X$12)=0,0,$D$221)</f>
        <v>0</v>
      </c>
      <c r="Y222" s="59">
        <f>IF(SUM($D$12:Y$12)=0,0,$D$221)</f>
        <v>0</v>
      </c>
      <c r="Z222" s="59">
        <f>IF(SUM($D$12:Z$12)=0,0,$D$221)</f>
        <v>0</v>
      </c>
      <c r="AA222" s="59">
        <f>IF(SUM($D$12:AA$12)=0,0,$D$221)</f>
        <v>0</v>
      </c>
      <c r="AB222" s="59">
        <f>IF(SUM($D$12:AB$12)=0,0,$D$221)</f>
        <v>0</v>
      </c>
      <c r="AC222" s="59">
        <f>IF(SUM($D$12:AC$12)=0,0,$D$221)</f>
        <v>0</v>
      </c>
      <c r="AD222" s="59">
        <f>IF(SUM($D$12:AD$12)=0,0,$D$221)</f>
        <v>0</v>
      </c>
      <c r="AE222" s="59">
        <f>IF(SUM($D$12:AE$12)=0,0,$D$221)</f>
        <v>0</v>
      </c>
      <c r="AF222" s="59">
        <f>IF(SUM($D$12:AF$12)=0,0,$D$221)</f>
        <v>0</v>
      </c>
      <c r="AG222" s="59">
        <f>IF(SUM($D$12:AG$12)=0,0,$D$221)</f>
        <v>0</v>
      </c>
      <c r="AH222" s="59">
        <f>IF(SUM($D$12:AH$12)=0,0,$D$221)</f>
        <v>0</v>
      </c>
      <c r="AI222" s="59">
        <f>IF(SUM($D$12:AI$12)=0,0,$D$221)</f>
        <v>0</v>
      </c>
      <c r="AJ222" s="59">
        <f>IF(SUM($D$12:AJ$12)=0,0,$D$221)</f>
        <v>0</v>
      </c>
      <c r="AK222" s="59">
        <f>IF(SUM($D$12:AK$12)=0,0,$D$221)</f>
        <v>0</v>
      </c>
      <c r="AL222" s="59">
        <f>IF(SUM($D$12:AL$12)=0,0,$D$221)</f>
        <v>0</v>
      </c>
      <c r="AM222" s="59">
        <f>IF(SUM($D$12:AM$12)=0,0,$D$221)</f>
        <v>0</v>
      </c>
      <c r="AN222" s="59">
        <f>IF(SUM($D$12:AN$12)=0,0,$D$221)</f>
        <v>0</v>
      </c>
      <c r="AO222" s="59">
        <f>IF(SUM($D$12:AO$12)=0,0,$D$221)</f>
        <v>0</v>
      </c>
      <c r="AP222" s="59">
        <f>IF(SUM($D$12:AP$12)=0,0,$D$221)</f>
        <v>0</v>
      </c>
      <c r="AQ222" s="59">
        <f>IF(SUM($D$12:AQ$12)=0,0,$D$221)</f>
        <v>0</v>
      </c>
      <c r="AR222" s="59">
        <f>IF(SUM($D$12:AR$12)=0,0,$D$221)</f>
        <v>0</v>
      </c>
      <c r="AS222" s="59">
        <f>IF(SUM($D$12:AS$12)=0,0,$D$221)</f>
        <v>0</v>
      </c>
      <c r="AT222" s="59">
        <f>IF(SUM($D$12:AT$12)=0,0,$D$221)</f>
        <v>0</v>
      </c>
      <c r="AU222" s="59">
        <f>IF(SUM($D$12:AU$12)=0,0,$D$221)</f>
        <v>0</v>
      </c>
      <c r="AV222" s="59">
        <f>IF(SUM($D$12:AV$12)=0,0,$D$221)</f>
        <v>0</v>
      </c>
      <c r="AW222" s="59">
        <f>IF(SUM($D$12:AW$12)=0,0,$D$221)</f>
        <v>0</v>
      </c>
      <c r="AX222" s="59">
        <f>IF(SUM($D$12:AX$12)=0,0,$D$221)</f>
        <v>0</v>
      </c>
      <c r="AY222" s="59">
        <f>IF(SUM($D$12:AY$12)=0,0,$D$221)</f>
        <v>0</v>
      </c>
      <c r="AZ222" s="59">
        <f>IF(SUM($D$12:AZ$12)=0,0,$D$221)</f>
        <v>0</v>
      </c>
      <c r="BA222" s="59">
        <f>IF(SUM($D$12:BA$12)=0,0,$D$221)</f>
        <v>0</v>
      </c>
      <c r="BB222" s="59">
        <f>IF(SUM($D$12:BB$12)=0,0,$D$221)</f>
        <v>0</v>
      </c>
      <c r="BC222" s="59">
        <f>IF(SUM($D$12:BC$12)=0,0,$D$221)</f>
        <v>0</v>
      </c>
      <c r="BD222" s="59">
        <f>IF(SUM($D$12:BD$12)=0,0,$D$221)</f>
        <v>0</v>
      </c>
      <c r="BE222" s="59">
        <f>IF(SUM($D$12:BE$12)=0,0,$D$221)</f>
        <v>0</v>
      </c>
      <c r="BF222" s="59">
        <f>IF(SUM($D$12:BF$12)=0,0,$D$221)</f>
        <v>0</v>
      </c>
      <c r="BG222" s="59">
        <f>IF(SUM($D$12:BG$12)=0,0,$D$221)</f>
        <v>0</v>
      </c>
      <c r="BH222" s="59">
        <f>IF(SUM($D$12:BH$12)=0,0,$D$221)</f>
        <v>0</v>
      </c>
      <c r="BI222" s="59">
        <f>IF(SUM($D$12:BI$12)=0,0,$D$221)</f>
        <v>0</v>
      </c>
      <c r="BJ222" s="59">
        <f>IF(SUM($D$12:BJ$12)=0,0,$D$221)</f>
        <v>0</v>
      </c>
      <c r="BK222" s="59">
        <f>IF(SUM($D$12:BK$12)=0,0,$D$221)</f>
        <v>0</v>
      </c>
      <c r="BL222" s="59">
        <f>IF(SUM($D$12:BL$12)=0,0,$D$221)</f>
        <v>0</v>
      </c>
      <c r="BM222" s="59">
        <f>IF(SUM($D$12:BM$12)=0,0,$D$221)</f>
        <v>0</v>
      </c>
      <c r="BN222" s="59">
        <f>IF(SUM($D$12:BN$12)=0,0,$D$221)</f>
        <v>0</v>
      </c>
      <c r="BO222" s="59">
        <f>IF(SUM($D$12:BO$12)=0,0,$D$221)</f>
        <v>0</v>
      </c>
      <c r="BP222" s="59">
        <f>IF(SUM($D$12:BP$12)=0,0,$D$221)</f>
        <v>0</v>
      </c>
      <c r="BQ222" s="59">
        <f>IF(SUM($D$12:BQ$12)=0,0,$D$221)</f>
        <v>0</v>
      </c>
      <c r="BR222" s="59">
        <f>IF(SUM($D$12:BR$12)=0,0,$D$221)</f>
        <v>0</v>
      </c>
      <c r="BS222" s="59">
        <f>IF(SUM($D$12:BS$12)=0,0,$D$221)</f>
        <v>0</v>
      </c>
      <c r="BT222" s="59">
        <f>IF(SUM($D$12:BT$12)=0,0,$D$221)</f>
        <v>0</v>
      </c>
      <c r="BU222" s="59">
        <f>IF(SUM($D$12:BU$12)=0,0,$D$221)</f>
        <v>0</v>
      </c>
      <c r="BV222" s="59">
        <f>IF(SUM($D$12:BV$12)=0,0,$D$221)</f>
        <v>0</v>
      </c>
      <c r="BW222" s="59">
        <f>IF(SUM($D$12:BW$12)=0,0,$D$221)</f>
        <v>0</v>
      </c>
      <c r="BX222" s="59">
        <f>IF(SUM($D$12:BX$12)=0,0,$D$221)</f>
        <v>0</v>
      </c>
      <c r="BY222" s="59">
        <f>IF(SUM($D$12:BY$12)=0,0,$D$221)</f>
        <v>0</v>
      </c>
      <c r="BZ222" s="59">
        <f>IF(SUM($D$12:BZ$12)=0,0,$D$221)</f>
        <v>0</v>
      </c>
      <c r="CA222" s="59">
        <f>IF(SUM($D$12:CA$12)=0,0,$D$221)</f>
        <v>0</v>
      </c>
      <c r="CB222" s="59">
        <f>IF(SUM($D$12:CB$12)=0,0,$D$221)</f>
        <v>0</v>
      </c>
      <c r="CC222" s="59">
        <f>IF(SUM($D$12:CC$12)=0,0,$D$221)</f>
        <v>0</v>
      </c>
      <c r="CD222" s="59">
        <f>IF(SUM($D$12:CD$12)=0,0,$D$221)</f>
        <v>0</v>
      </c>
      <c r="CE222" s="59">
        <f>IF(SUM($D$12:CE$12)=0,0,$D$221)</f>
        <v>0</v>
      </c>
      <c r="CF222" s="59">
        <f>IF(SUM($D$12:CF$12)=0,0,$D$221)</f>
        <v>0</v>
      </c>
      <c r="CG222" s="59">
        <f>IF(SUM($D$12:CG$12)=0,0,$D$221)</f>
        <v>0</v>
      </c>
      <c r="CH222" s="59">
        <f>IF(SUM($D$12:CH$12)=0,0,$D$221)</f>
        <v>0</v>
      </c>
      <c r="CI222" s="59">
        <f>IF(SUM($D$12:CI$12)=0,0,$D$221)</f>
        <v>0</v>
      </c>
      <c r="CJ222" s="59">
        <f>IF(SUM($D$12:CJ$12)=0,0,$D$221)</f>
        <v>0</v>
      </c>
      <c r="CK222" s="59">
        <f>IF(SUM($D$12:CK$12)=0,0,$D$221)</f>
        <v>0</v>
      </c>
      <c r="CL222" s="59">
        <f>IF(SUM($D$12:CL$12)=0,0,$D$221)</f>
        <v>0</v>
      </c>
      <c r="CM222" s="59">
        <f>IF(SUM($D$12:CM$12)=0,0,$D$221)</f>
        <v>0</v>
      </c>
      <c r="CN222" s="59">
        <f>IF(SUM($D$12:CN$12)=0,0,$D$221)</f>
        <v>0</v>
      </c>
      <c r="CO222" s="59">
        <f>IF(SUM($D$12:CO$12)=0,0,$D$221)</f>
        <v>0</v>
      </c>
      <c r="CP222" s="59">
        <f>IF(SUM($D$12:CP$12)=0,0,$D$221)</f>
        <v>0</v>
      </c>
      <c r="CQ222" s="59">
        <f>IF(SUM($D$12:CQ$12)=0,0,$D$221)</f>
        <v>0</v>
      </c>
      <c r="CR222" s="59">
        <f>IF(SUM($D$12:CR$12)=0,0,$D$221)</f>
        <v>0</v>
      </c>
      <c r="CS222" s="59">
        <f>IF(SUM($D$12:CS$12)=0,0,$D$221)</f>
        <v>0</v>
      </c>
      <c r="CT222" s="59">
        <f>IF(SUM($D$12:CT$12)=0,0,$D$221)</f>
        <v>0</v>
      </c>
      <c r="CU222" s="59">
        <f>IF(SUM($D$12:CU$12)=0,0,$D$221)</f>
        <v>0</v>
      </c>
      <c r="CV222" s="59">
        <f>IF(SUM($D$12:CV$12)=0,0,$D$221)</f>
        <v>0</v>
      </c>
      <c r="CW222" s="59">
        <f>IF(SUM($D$12:CW$12)=0,0,$D$221)</f>
        <v>0</v>
      </c>
      <c r="CX222" s="59">
        <f>IF(SUM($D$12:CX$12)=0,0,$D$221)</f>
        <v>0</v>
      </c>
      <c r="CY222" s="59">
        <f>IF(SUM($D$12:CY$12)=0,0,$D$221)</f>
        <v>0</v>
      </c>
      <c r="CZ222" s="391"/>
    </row>
    <row r="223" spans="2:104" x14ac:dyDescent="0.25">
      <c r="B223" s="393" t="s">
        <v>186</v>
      </c>
      <c r="C223" s="9" t="s">
        <v>1117</v>
      </c>
      <c r="D223" s="59">
        <f>D222*D$7</f>
        <v>0</v>
      </c>
      <c r="E223" s="59">
        <f t="shared" ref="E223:BP223" si="78">E222*E$7</f>
        <v>0</v>
      </c>
      <c r="F223" s="59">
        <f t="shared" si="78"/>
        <v>0</v>
      </c>
      <c r="G223" s="59">
        <f t="shared" si="78"/>
        <v>0</v>
      </c>
      <c r="H223" s="59">
        <f t="shared" si="78"/>
        <v>0</v>
      </c>
      <c r="I223" s="59">
        <f t="shared" si="78"/>
        <v>0</v>
      </c>
      <c r="J223" s="59">
        <f t="shared" si="78"/>
        <v>0</v>
      </c>
      <c r="K223" s="59">
        <f t="shared" si="78"/>
        <v>0</v>
      </c>
      <c r="L223" s="59">
        <f t="shared" si="78"/>
        <v>0</v>
      </c>
      <c r="M223" s="59">
        <f t="shared" si="78"/>
        <v>0</v>
      </c>
      <c r="N223" s="59">
        <f t="shared" si="78"/>
        <v>0</v>
      </c>
      <c r="O223" s="59">
        <f t="shared" si="78"/>
        <v>0</v>
      </c>
      <c r="P223" s="59">
        <f t="shared" si="78"/>
        <v>0</v>
      </c>
      <c r="Q223" s="59">
        <f t="shared" si="78"/>
        <v>0</v>
      </c>
      <c r="R223" s="59">
        <f t="shared" si="78"/>
        <v>0</v>
      </c>
      <c r="S223" s="59">
        <f t="shared" si="78"/>
        <v>0</v>
      </c>
      <c r="T223" s="59">
        <f t="shared" si="78"/>
        <v>0</v>
      </c>
      <c r="U223" s="59">
        <f t="shared" si="78"/>
        <v>0</v>
      </c>
      <c r="V223" s="59">
        <f t="shared" si="78"/>
        <v>0</v>
      </c>
      <c r="W223" s="59">
        <f t="shared" si="78"/>
        <v>0</v>
      </c>
      <c r="X223" s="59">
        <f t="shared" si="78"/>
        <v>0</v>
      </c>
      <c r="Y223" s="59">
        <f t="shared" si="78"/>
        <v>0</v>
      </c>
      <c r="Z223" s="59">
        <f t="shared" si="78"/>
        <v>0</v>
      </c>
      <c r="AA223" s="59">
        <f t="shared" si="78"/>
        <v>0</v>
      </c>
      <c r="AB223" s="59">
        <f t="shared" si="78"/>
        <v>0</v>
      </c>
      <c r="AC223" s="59">
        <f t="shared" si="78"/>
        <v>0</v>
      </c>
      <c r="AD223" s="59">
        <f t="shared" si="78"/>
        <v>0</v>
      </c>
      <c r="AE223" s="59">
        <f t="shared" si="78"/>
        <v>0</v>
      </c>
      <c r="AF223" s="59">
        <f t="shared" si="78"/>
        <v>0</v>
      </c>
      <c r="AG223" s="59">
        <f t="shared" si="78"/>
        <v>0</v>
      </c>
      <c r="AH223" s="59">
        <f t="shared" si="78"/>
        <v>0</v>
      </c>
      <c r="AI223" s="59">
        <f t="shared" si="78"/>
        <v>0</v>
      </c>
      <c r="AJ223" s="59">
        <f t="shared" si="78"/>
        <v>0</v>
      </c>
      <c r="AK223" s="59">
        <f t="shared" si="78"/>
        <v>0</v>
      </c>
      <c r="AL223" s="59">
        <f t="shared" si="78"/>
        <v>0</v>
      </c>
      <c r="AM223" s="59">
        <f t="shared" si="78"/>
        <v>0</v>
      </c>
      <c r="AN223" s="59">
        <f t="shared" si="78"/>
        <v>0</v>
      </c>
      <c r="AO223" s="59">
        <f t="shared" si="78"/>
        <v>0</v>
      </c>
      <c r="AP223" s="59">
        <f t="shared" si="78"/>
        <v>0</v>
      </c>
      <c r="AQ223" s="59">
        <f t="shared" si="78"/>
        <v>0</v>
      </c>
      <c r="AR223" s="59">
        <f t="shared" si="78"/>
        <v>0</v>
      </c>
      <c r="AS223" s="59">
        <f t="shared" si="78"/>
        <v>0</v>
      </c>
      <c r="AT223" s="59">
        <f t="shared" si="78"/>
        <v>0</v>
      </c>
      <c r="AU223" s="59">
        <f t="shared" si="78"/>
        <v>0</v>
      </c>
      <c r="AV223" s="59">
        <f t="shared" si="78"/>
        <v>0</v>
      </c>
      <c r="AW223" s="59">
        <f t="shared" si="78"/>
        <v>0</v>
      </c>
      <c r="AX223" s="59">
        <f t="shared" si="78"/>
        <v>0</v>
      </c>
      <c r="AY223" s="59">
        <f t="shared" si="78"/>
        <v>0</v>
      </c>
      <c r="AZ223" s="59">
        <f t="shared" si="78"/>
        <v>0</v>
      </c>
      <c r="BA223" s="59">
        <f t="shared" si="78"/>
        <v>0</v>
      </c>
      <c r="BB223" s="59">
        <f t="shared" si="78"/>
        <v>0</v>
      </c>
      <c r="BC223" s="59">
        <f t="shared" si="78"/>
        <v>0</v>
      </c>
      <c r="BD223" s="59">
        <f t="shared" si="78"/>
        <v>0</v>
      </c>
      <c r="BE223" s="59">
        <f t="shared" si="78"/>
        <v>0</v>
      </c>
      <c r="BF223" s="59">
        <f t="shared" si="78"/>
        <v>0</v>
      </c>
      <c r="BG223" s="59">
        <f t="shared" si="78"/>
        <v>0</v>
      </c>
      <c r="BH223" s="59">
        <f t="shared" si="78"/>
        <v>0</v>
      </c>
      <c r="BI223" s="59">
        <f t="shared" si="78"/>
        <v>0</v>
      </c>
      <c r="BJ223" s="59">
        <f t="shared" si="78"/>
        <v>0</v>
      </c>
      <c r="BK223" s="59">
        <f t="shared" si="78"/>
        <v>0</v>
      </c>
      <c r="BL223" s="59">
        <f t="shared" si="78"/>
        <v>0</v>
      </c>
      <c r="BM223" s="59">
        <f t="shared" si="78"/>
        <v>0</v>
      </c>
      <c r="BN223" s="59">
        <f t="shared" si="78"/>
        <v>0</v>
      </c>
      <c r="BO223" s="59">
        <f t="shared" si="78"/>
        <v>0</v>
      </c>
      <c r="BP223" s="59">
        <f t="shared" si="78"/>
        <v>0</v>
      </c>
      <c r="BQ223" s="59">
        <f t="shared" ref="BQ223:CY223" si="79">BQ222*BQ$7</f>
        <v>0</v>
      </c>
      <c r="BR223" s="59">
        <f t="shared" si="79"/>
        <v>0</v>
      </c>
      <c r="BS223" s="59">
        <f t="shared" si="79"/>
        <v>0</v>
      </c>
      <c r="BT223" s="59">
        <f t="shared" si="79"/>
        <v>0</v>
      </c>
      <c r="BU223" s="59">
        <f t="shared" si="79"/>
        <v>0</v>
      </c>
      <c r="BV223" s="59">
        <f t="shared" si="79"/>
        <v>0</v>
      </c>
      <c r="BW223" s="59">
        <f t="shared" si="79"/>
        <v>0</v>
      </c>
      <c r="BX223" s="59">
        <f t="shared" si="79"/>
        <v>0</v>
      </c>
      <c r="BY223" s="59">
        <f t="shared" si="79"/>
        <v>0</v>
      </c>
      <c r="BZ223" s="59">
        <f t="shared" si="79"/>
        <v>0</v>
      </c>
      <c r="CA223" s="59">
        <f t="shared" si="79"/>
        <v>0</v>
      </c>
      <c r="CB223" s="59">
        <f t="shared" si="79"/>
        <v>0</v>
      </c>
      <c r="CC223" s="59">
        <f t="shared" si="79"/>
        <v>0</v>
      </c>
      <c r="CD223" s="59">
        <f t="shared" si="79"/>
        <v>0</v>
      </c>
      <c r="CE223" s="59">
        <f t="shared" si="79"/>
        <v>0</v>
      </c>
      <c r="CF223" s="59">
        <f t="shared" si="79"/>
        <v>0</v>
      </c>
      <c r="CG223" s="59">
        <f t="shared" si="79"/>
        <v>0</v>
      </c>
      <c r="CH223" s="59">
        <f t="shared" si="79"/>
        <v>0</v>
      </c>
      <c r="CI223" s="59">
        <f t="shared" si="79"/>
        <v>0</v>
      </c>
      <c r="CJ223" s="59">
        <f t="shared" si="79"/>
        <v>0</v>
      </c>
      <c r="CK223" s="59">
        <f t="shared" si="79"/>
        <v>0</v>
      </c>
      <c r="CL223" s="59">
        <f t="shared" si="79"/>
        <v>0</v>
      </c>
      <c r="CM223" s="59">
        <f t="shared" si="79"/>
        <v>0</v>
      </c>
      <c r="CN223" s="59">
        <f t="shared" si="79"/>
        <v>0</v>
      </c>
      <c r="CO223" s="59">
        <f t="shared" si="79"/>
        <v>0</v>
      </c>
      <c r="CP223" s="59">
        <f t="shared" si="79"/>
        <v>0</v>
      </c>
      <c r="CQ223" s="59">
        <f t="shared" si="79"/>
        <v>0</v>
      </c>
      <c r="CR223" s="59">
        <f t="shared" si="79"/>
        <v>0</v>
      </c>
      <c r="CS223" s="59">
        <f t="shared" si="79"/>
        <v>0</v>
      </c>
      <c r="CT223" s="59">
        <f t="shared" si="79"/>
        <v>0</v>
      </c>
      <c r="CU223" s="59">
        <f t="shared" si="79"/>
        <v>0</v>
      </c>
      <c r="CV223" s="59">
        <f t="shared" si="79"/>
        <v>0</v>
      </c>
      <c r="CW223" s="59">
        <f t="shared" si="79"/>
        <v>0</v>
      </c>
      <c r="CX223" s="59">
        <f t="shared" si="79"/>
        <v>0</v>
      </c>
      <c r="CY223" s="59">
        <f t="shared" si="79"/>
        <v>0</v>
      </c>
      <c r="CZ223" s="391"/>
    </row>
    <row r="224" spans="2:104" x14ac:dyDescent="0.25">
      <c r="B224" s="393"/>
      <c r="C224" s="39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0"/>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c r="CC224" s="50"/>
      <c r="CD224" s="50"/>
      <c r="CE224" s="50"/>
      <c r="CF224" s="50"/>
      <c r="CG224" s="50"/>
      <c r="CH224" s="50"/>
      <c r="CI224" s="50"/>
      <c r="CJ224" s="50"/>
      <c r="CK224" s="50"/>
      <c r="CL224" s="50"/>
      <c r="CM224" s="50"/>
      <c r="CN224" s="50"/>
      <c r="CO224" s="50"/>
      <c r="CP224" s="50"/>
      <c r="CQ224" s="50"/>
      <c r="CR224" s="50"/>
      <c r="CS224" s="50"/>
      <c r="CT224" s="50"/>
      <c r="CU224" s="50"/>
      <c r="CV224" s="50"/>
      <c r="CW224" s="50"/>
      <c r="CX224" s="50"/>
      <c r="CY224" s="50"/>
      <c r="CZ224" s="391"/>
    </row>
    <row r="225" spans="2:104" x14ac:dyDescent="0.25">
      <c r="B225" s="415" t="s">
        <v>429</v>
      </c>
      <c r="C225" s="39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0"/>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c r="CC225" s="50"/>
      <c r="CD225" s="50"/>
      <c r="CE225" s="50"/>
      <c r="CF225" s="50"/>
      <c r="CG225" s="50"/>
      <c r="CH225" s="50"/>
      <c r="CI225" s="50"/>
      <c r="CJ225" s="50"/>
      <c r="CK225" s="50"/>
      <c r="CL225" s="50"/>
      <c r="CM225" s="50"/>
      <c r="CN225" s="50"/>
      <c r="CO225" s="50"/>
      <c r="CP225" s="50"/>
      <c r="CQ225" s="50"/>
      <c r="CR225" s="50"/>
      <c r="CS225" s="50"/>
      <c r="CT225" s="50"/>
      <c r="CU225" s="50"/>
      <c r="CV225" s="50"/>
      <c r="CW225" s="50"/>
      <c r="CX225" s="50"/>
      <c r="CY225" s="50"/>
      <c r="CZ225" s="391"/>
    </row>
    <row r="226" spans="2:104" x14ac:dyDescent="0.25">
      <c r="B226" s="403" t="s">
        <v>430</v>
      </c>
      <c r="C226" s="9" t="s">
        <v>1117</v>
      </c>
      <c r="D226" s="58">
        <f>'Data Input - Option 5'!H42</f>
        <v>0</v>
      </c>
      <c r="E226" s="58">
        <f>'Data Input - Option 5'!I42</f>
        <v>0</v>
      </c>
      <c r="F226" s="58">
        <f>'Data Input - Option 5'!J42</f>
        <v>0</v>
      </c>
      <c r="G226" s="58">
        <f>'Data Input - Option 5'!K42</f>
        <v>0</v>
      </c>
      <c r="H226" s="58">
        <f>'Data Input - Option 5'!L42</f>
        <v>0</v>
      </c>
      <c r="I226" s="58">
        <f>'Data Input - Option 5'!M42</f>
        <v>0</v>
      </c>
      <c r="J226" s="58">
        <f>'Data Input - Option 5'!N42</f>
        <v>0</v>
      </c>
      <c r="K226" s="58">
        <f>'Data Input - Option 5'!O42</f>
        <v>0</v>
      </c>
      <c r="L226" s="58">
        <f>'Data Input - Option 5'!P42</f>
        <v>0</v>
      </c>
      <c r="M226" s="58">
        <f>'Data Input - Option 5'!Q42</f>
        <v>0</v>
      </c>
      <c r="N226" s="58">
        <f>'Data Input - Option 5'!R42</f>
        <v>0</v>
      </c>
      <c r="O226" s="58">
        <f>'Data Input - Option 5'!S42</f>
        <v>0</v>
      </c>
      <c r="P226" s="58">
        <f>'Data Input - Option 5'!T42</f>
        <v>0</v>
      </c>
      <c r="Q226" s="58">
        <f>'Data Input - Option 5'!U42</f>
        <v>0</v>
      </c>
      <c r="R226" s="58">
        <f>'Data Input - Option 5'!V42</f>
        <v>0</v>
      </c>
      <c r="S226" s="58">
        <f>'Data Input - Option 5'!W42</f>
        <v>0</v>
      </c>
      <c r="T226" s="58">
        <f>'Data Input - Option 5'!X42</f>
        <v>0</v>
      </c>
      <c r="U226" s="58">
        <f>'Data Input - Option 5'!Y42</f>
        <v>0</v>
      </c>
      <c r="V226" s="58">
        <f>'Data Input - Option 5'!Z42</f>
        <v>0</v>
      </c>
      <c r="W226" s="58">
        <f>'Data Input - Option 5'!AA42</f>
        <v>0</v>
      </c>
      <c r="X226" s="58">
        <f>'Data Input - Option 5'!AB42</f>
        <v>0</v>
      </c>
      <c r="Y226" s="58">
        <f>'Data Input - Option 5'!AC42</f>
        <v>0</v>
      </c>
      <c r="Z226" s="58">
        <f>'Data Input - Option 5'!AD42</f>
        <v>0</v>
      </c>
      <c r="AA226" s="58">
        <f>'Data Input - Option 5'!AE42</f>
        <v>0</v>
      </c>
      <c r="AB226" s="58">
        <f>'Data Input - Option 5'!AF42</f>
        <v>0</v>
      </c>
      <c r="AC226" s="58">
        <f>'Data Input - Option 5'!AG42</f>
        <v>0</v>
      </c>
      <c r="AD226" s="58">
        <f>'Data Input - Option 5'!AH42</f>
        <v>0</v>
      </c>
      <c r="AE226" s="58">
        <f>'Data Input - Option 5'!AI42</f>
        <v>0</v>
      </c>
      <c r="AF226" s="58">
        <f>'Data Input - Option 5'!AJ42</f>
        <v>0</v>
      </c>
      <c r="AG226" s="58">
        <f>'Data Input - Option 5'!AK42</f>
        <v>0</v>
      </c>
      <c r="AH226" s="58">
        <f>'Data Input - Option 5'!AL42</f>
        <v>0</v>
      </c>
      <c r="AI226" s="58">
        <f>'Data Input - Option 5'!AM42</f>
        <v>0</v>
      </c>
      <c r="AJ226" s="58">
        <f>'Data Input - Option 5'!AN42</f>
        <v>0</v>
      </c>
      <c r="AK226" s="58">
        <f>'Data Input - Option 5'!AO42</f>
        <v>0</v>
      </c>
      <c r="AL226" s="58">
        <f>'Data Input - Option 5'!AP42</f>
        <v>0</v>
      </c>
      <c r="AM226" s="58">
        <f>'Data Input - Option 5'!AQ42</f>
        <v>0</v>
      </c>
      <c r="AN226" s="58">
        <f>'Data Input - Option 5'!AR42</f>
        <v>0</v>
      </c>
      <c r="AO226" s="58">
        <f>'Data Input - Option 5'!AS42</f>
        <v>0</v>
      </c>
      <c r="AP226" s="58">
        <f>'Data Input - Option 5'!AT42</f>
        <v>0</v>
      </c>
      <c r="AQ226" s="58">
        <f>'Data Input - Option 5'!AU42</f>
        <v>0</v>
      </c>
      <c r="AR226" s="58">
        <f>'Data Input - Option 5'!AV42</f>
        <v>0</v>
      </c>
      <c r="AS226" s="58">
        <f>'Data Input - Option 5'!AW42</f>
        <v>0</v>
      </c>
      <c r="AT226" s="58">
        <f>'Data Input - Option 5'!AX42</f>
        <v>0</v>
      </c>
      <c r="AU226" s="58">
        <f>'Data Input - Option 5'!AY42</f>
        <v>0</v>
      </c>
      <c r="AV226" s="58">
        <f>'Data Input - Option 5'!AZ42</f>
        <v>0</v>
      </c>
      <c r="AW226" s="58">
        <f>'Data Input - Option 5'!BA42</f>
        <v>0</v>
      </c>
      <c r="AX226" s="58">
        <f>'Data Input - Option 5'!BB42</f>
        <v>0</v>
      </c>
      <c r="AY226" s="58">
        <f>'Data Input - Option 5'!BC42</f>
        <v>0</v>
      </c>
      <c r="AZ226" s="58">
        <f>'Data Input - Option 5'!BD42</f>
        <v>0</v>
      </c>
      <c r="BA226" s="58">
        <f>'Data Input - Option 5'!BE42</f>
        <v>0</v>
      </c>
      <c r="BB226" s="58">
        <f>'Data Input - Option 5'!BF42</f>
        <v>0</v>
      </c>
      <c r="BC226" s="58">
        <f>'Data Input - Option 5'!BG42</f>
        <v>0</v>
      </c>
      <c r="BD226" s="58">
        <f>'Data Input - Option 5'!BH42</f>
        <v>0</v>
      </c>
      <c r="BE226" s="58">
        <f>'Data Input - Option 5'!BI42</f>
        <v>0</v>
      </c>
      <c r="BF226" s="58">
        <f>'Data Input - Option 5'!BJ42</f>
        <v>0</v>
      </c>
      <c r="BG226" s="58">
        <f>'Data Input - Option 5'!BK42</f>
        <v>0</v>
      </c>
      <c r="BH226" s="58">
        <f>'Data Input - Option 5'!BL42</f>
        <v>0</v>
      </c>
      <c r="BI226" s="58">
        <f>'Data Input - Option 5'!BM42</f>
        <v>0</v>
      </c>
      <c r="BJ226" s="58">
        <f>'Data Input - Option 5'!BN42</f>
        <v>0</v>
      </c>
      <c r="BK226" s="58">
        <f>'Data Input - Option 5'!BO42</f>
        <v>0</v>
      </c>
      <c r="BL226" s="58">
        <f>'Data Input - Option 5'!BP42</f>
        <v>0</v>
      </c>
      <c r="BM226" s="58">
        <f>'Data Input - Option 5'!BQ42</f>
        <v>0</v>
      </c>
      <c r="BN226" s="58">
        <f>'Data Input - Option 5'!BR42</f>
        <v>0</v>
      </c>
      <c r="BO226" s="58">
        <f>'Data Input - Option 5'!BS42</f>
        <v>0</v>
      </c>
      <c r="BP226" s="58">
        <f>'Data Input - Option 5'!BT42</f>
        <v>0</v>
      </c>
      <c r="BQ226" s="58">
        <f>'Data Input - Option 5'!BU42</f>
        <v>0</v>
      </c>
      <c r="BR226" s="58">
        <f>'Data Input - Option 5'!BV42</f>
        <v>0</v>
      </c>
      <c r="BS226" s="58">
        <f>'Data Input - Option 5'!BW42</f>
        <v>0</v>
      </c>
      <c r="BT226" s="58">
        <f>'Data Input - Option 5'!BX42</f>
        <v>0</v>
      </c>
      <c r="BU226" s="58">
        <f>'Data Input - Option 5'!BY42</f>
        <v>0</v>
      </c>
      <c r="BV226" s="58">
        <f>'Data Input - Option 5'!BZ42</f>
        <v>0</v>
      </c>
      <c r="BW226" s="58">
        <f>'Data Input - Option 5'!CA42</f>
        <v>0</v>
      </c>
      <c r="BX226" s="58">
        <f>'Data Input - Option 5'!CB42</f>
        <v>0</v>
      </c>
      <c r="BY226" s="58">
        <f>'Data Input - Option 5'!CC42</f>
        <v>0</v>
      </c>
      <c r="BZ226" s="58">
        <f>'Data Input - Option 5'!CD42</f>
        <v>0</v>
      </c>
      <c r="CA226" s="58">
        <f>'Data Input - Option 5'!CE42</f>
        <v>0</v>
      </c>
      <c r="CB226" s="58">
        <f>'Data Input - Option 5'!CF42</f>
        <v>0</v>
      </c>
      <c r="CC226" s="58">
        <f>'Data Input - Option 5'!CG42</f>
        <v>0</v>
      </c>
      <c r="CD226" s="58">
        <f>'Data Input - Option 5'!CH42</f>
        <v>0</v>
      </c>
      <c r="CE226" s="58">
        <f>'Data Input - Option 5'!CI42</f>
        <v>0</v>
      </c>
      <c r="CF226" s="58">
        <f>'Data Input - Option 5'!CJ42</f>
        <v>0</v>
      </c>
      <c r="CG226" s="58">
        <f>'Data Input - Option 5'!CK42</f>
        <v>0</v>
      </c>
      <c r="CH226" s="58">
        <f>'Data Input - Option 5'!CL42</f>
        <v>0</v>
      </c>
      <c r="CI226" s="58">
        <f>'Data Input - Option 5'!CM42</f>
        <v>0</v>
      </c>
      <c r="CJ226" s="58">
        <f>'Data Input - Option 5'!CN42</f>
        <v>0</v>
      </c>
      <c r="CK226" s="58">
        <f>'Data Input - Option 5'!CO42</f>
        <v>0</v>
      </c>
      <c r="CL226" s="58">
        <f>'Data Input - Option 5'!CP42</f>
        <v>0</v>
      </c>
      <c r="CM226" s="58">
        <f>'Data Input - Option 5'!CQ42</f>
        <v>0</v>
      </c>
      <c r="CN226" s="58">
        <f>'Data Input - Option 5'!CR42</f>
        <v>0</v>
      </c>
      <c r="CO226" s="58">
        <f>'Data Input - Option 5'!CS42</f>
        <v>0</v>
      </c>
      <c r="CP226" s="58">
        <f>'Data Input - Option 5'!CT42</f>
        <v>0</v>
      </c>
      <c r="CQ226" s="58">
        <f>'Data Input - Option 5'!CU42</f>
        <v>0</v>
      </c>
      <c r="CR226" s="58">
        <f>'Data Input - Option 5'!CV42</f>
        <v>0</v>
      </c>
      <c r="CS226" s="58">
        <f>'Data Input - Option 5'!CW42</f>
        <v>0</v>
      </c>
      <c r="CT226" s="58">
        <f>'Data Input - Option 5'!CX42</f>
        <v>0</v>
      </c>
      <c r="CU226" s="58">
        <f>'Data Input - Option 5'!CY42</f>
        <v>0</v>
      </c>
      <c r="CV226" s="58">
        <f>'Data Input - Option 5'!CZ42</f>
        <v>0</v>
      </c>
      <c r="CW226" s="58">
        <f>'Data Input - Option 5'!DA42</f>
        <v>0</v>
      </c>
      <c r="CX226" s="58">
        <f>'Data Input - Option 5'!DB42</f>
        <v>0</v>
      </c>
      <c r="CY226" s="58">
        <f>'Data Input - Option 5'!DC42</f>
        <v>0</v>
      </c>
      <c r="CZ226" s="391"/>
    </row>
    <row r="227" spans="2:104" x14ac:dyDescent="0.25">
      <c r="B227" s="403" t="s">
        <v>1060</v>
      </c>
      <c r="C227" s="9" t="s">
        <v>1117</v>
      </c>
      <c r="D227" s="59">
        <f>D226*D$7</f>
        <v>0</v>
      </c>
      <c r="E227" s="59">
        <f t="shared" ref="E227:BP227" si="80">E226*E$7</f>
        <v>0</v>
      </c>
      <c r="F227" s="59">
        <f t="shared" si="80"/>
        <v>0</v>
      </c>
      <c r="G227" s="59">
        <f t="shared" si="80"/>
        <v>0</v>
      </c>
      <c r="H227" s="59">
        <f t="shared" si="80"/>
        <v>0</v>
      </c>
      <c r="I227" s="59">
        <f t="shared" si="80"/>
        <v>0</v>
      </c>
      <c r="J227" s="59">
        <f t="shared" si="80"/>
        <v>0</v>
      </c>
      <c r="K227" s="59">
        <f t="shared" si="80"/>
        <v>0</v>
      </c>
      <c r="L227" s="59">
        <f t="shared" si="80"/>
        <v>0</v>
      </c>
      <c r="M227" s="59">
        <f t="shared" si="80"/>
        <v>0</v>
      </c>
      <c r="N227" s="59">
        <f t="shared" si="80"/>
        <v>0</v>
      </c>
      <c r="O227" s="59">
        <f t="shared" si="80"/>
        <v>0</v>
      </c>
      <c r="P227" s="59">
        <f t="shared" si="80"/>
        <v>0</v>
      </c>
      <c r="Q227" s="59">
        <f t="shared" si="80"/>
        <v>0</v>
      </c>
      <c r="R227" s="59">
        <f t="shared" si="80"/>
        <v>0</v>
      </c>
      <c r="S227" s="59">
        <f t="shared" si="80"/>
        <v>0</v>
      </c>
      <c r="T227" s="59">
        <f t="shared" si="80"/>
        <v>0</v>
      </c>
      <c r="U227" s="59">
        <f t="shared" si="80"/>
        <v>0</v>
      </c>
      <c r="V227" s="59">
        <f t="shared" si="80"/>
        <v>0</v>
      </c>
      <c r="W227" s="59">
        <f t="shared" si="80"/>
        <v>0</v>
      </c>
      <c r="X227" s="59">
        <f t="shared" si="80"/>
        <v>0</v>
      </c>
      <c r="Y227" s="59">
        <f t="shared" si="80"/>
        <v>0</v>
      </c>
      <c r="Z227" s="59">
        <f t="shared" si="80"/>
        <v>0</v>
      </c>
      <c r="AA227" s="59">
        <f t="shared" si="80"/>
        <v>0</v>
      </c>
      <c r="AB227" s="59">
        <f t="shared" si="80"/>
        <v>0</v>
      </c>
      <c r="AC227" s="59">
        <f t="shared" si="80"/>
        <v>0</v>
      </c>
      <c r="AD227" s="59">
        <f t="shared" si="80"/>
        <v>0</v>
      </c>
      <c r="AE227" s="59">
        <f t="shared" si="80"/>
        <v>0</v>
      </c>
      <c r="AF227" s="59">
        <f t="shared" si="80"/>
        <v>0</v>
      </c>
      <c r="AG227" s="59">
        <f t="shared" si="80"/>
        <v>0</v>
      </c>
      <c r="AH227" s="59">
        <f t="shared" si="80"/>
        <v>0</v>
      </c>
      <c r="AI227" s="59">
        <f t="shared" si="80"/>
        <v>0</v>
      </c>
      <c r="AJ227" s="59">
        <f t="shared" si="80"/>
        <v>0</v>
      </c>
      <c r="AK227" s="59">
        <f t="shared" si="80"/>
        <v>0</v>
      </c>
      <c r="AL227" s="59">
        <f t="shared" si="80"/>
        <v>0</v>
      </c>
      <c r="AM227" s="59">
        <f t="shared" si="80"/>
        <v>0</v>
      </c>
      <c r="AN227" s="59">
        <f t="shared" si="80"/>
        <v>0</v>
      </c>
      <c r="AO227" s="59">
        <f t="shared" si="80"/>
        <v>0</v>
      </c>
      <c r="AP227" s="59">
        <f t="shared" si="80"/>
        <v>0</v>
      </c>
      <c r="AQ227" s="59">
        <f t="shared" si="80"/>
        <v>0</v>
      </c>
      <c r="AR227" s="59">
        <f t="shared" si="80"/>
        <v>0</v>
      </c>
      <c r="AS227" s="59">
        <f t="shared" si="80"/>
        <v>0</v>
      </c>
      <c r="AT227" s="59">
        <f t="shared" si="80"/>
        <v>0</v>
      </c>
      <c r="AU227" s="59">
        <f t="shared" si="80"/>
        <v>0</v>
      </c>
      <c r="AV227" s="59">
        <f t="shared" si="80"/>
        <v>0</v>
      </c>
      <c r="AW227" s="59">
        <f t="shared" si="80"/>
        <v>0</v>
      </c>
      <c r="AX227" s="59">
        <f t="shared" si="80"/>
        <v>0</v>
      </c>
      <c r="AY227" s="59">
        <f t="shared" si="80"/>
        <v>0</v>
      </c>
      <c r="AZ227" s="59">
        <f t="shared" si="80"/>
        <v>0</v>
      </c>
      <c r="BA227" s="59">
        <f t="shared" si="80"/>
        <v>0</v>
      </c>
      <c r="BB227" s="59">
        <f t="shared" si="80"/>
        <v>0</v>
      </c>
      <c r="BC227" s="59">
        <f t="shared" si="80"/>
        <v>0</v>
      </c>
      <c r="BD227" s="59">
        <f t="shared" si="80"/>
        <v>0</v>
      </c>
      <c r="BE227" s="59">
        <f t="shared" si="80"/>
        <v>0</v>
      </c>
      <c r="BF227" s="59">
        <f t="shared" si="80"/>
        <v>0</v>
      </c>
      <c r="BG227" s="59">
        <f t="shared" si="80"/>
        <v>0</v>
      </c>
      <c r="BH227" s="59">
        <f t="shared" si="80"/>
        <v>0</v>
      </c>
      <c r="BI227" s="59">
        <f t="shared" si="80"/>
        <v>0</v>
      </c>
      <c r="BJ227" s="59">
        <f t="shared" si="80"/>
        <v>0</v>
      </c>
      <c r="BK227" s="59">
        <f t="shared" si="80"/>
        <v>0</v>
      </c>
      <c r="BL227" s="59">
        <f t="shared" si="80"/>
        <v>0</v>
      </c>
      <c r="BM227" s="59">
        <f t="shared" si="80"/>
        <v>0</v>
      </c>
      <c r="BN227" s="59">
        <f t="shared" si="80"/>
        <v>0</v>
      </c>
      <c r="BO227" s="59">
        <f t="shared" si="80"/>
        <v>0</v>
      </c>
      <c r="BP227" s="59">
        <f t="shared" si="80"/>
        <v>0</v>
      </c>
      <c r="BQ227" s="59">
        <f t="shared" ref="BQ227:CY227" si="81">BQ226*BQ$7</f>
        <v>0</v>
      </c>
      <c r="BR227" s="59">
        <f t="shared" si="81"/>
        <v>0</v>
      </c>
      <c r="BS227" s="59">
        <f t="shared" si="81"/>
        <v>0</v>
      </c>
      <c r="BT227" s="59">
        <f t="shared" si="81"/>
        <v>0</v>
      </c>
      <c r="BU227" s="59">
        <f t="shared" si="81"/>
        <v>0</v>
      </c>
      <c r="BV227" s="59">
        <f t="shared" si="81"/>
        <v>0</v>
      </c>
      <c r="BW227" s="59">
        <f t="shared" si="81"/>
        <v>0</v>
      </c>
      <c r="BX227" s="59">
        <f t="shared" si="81"/>
        <v>0</v>
      </c>
      <c r="BY227" s="59">
        <f t="shared" si="81"/>
        <v>0</v>
      </c>
      <c r="BZ227" s="59">
        <f t="shared" si="81"/>
        <v>0</v>
      </c>
      <c r="CA227" s="59">
        <f t="shared" si="81"/>
        <v>0</v>
      </c>
      <c r="CB227" s="59">
        <f t="shared" si="81"/>
        <v>0</v>
      </c>
      <c r="CC227" s="59">
        <f t="shared" si="81"/>
        <v>0</v>
      </c>
      <c r="CD227" s="59">
        <f t="shared" si="81"/>
        <v>0</v>
      </c>
      <c r="CE227" s="59">
        <f t="shared" si="81"/>
        <v>0</v>
      </c>
      <c r="CF227" s="59">
        <f t="shared" si="81"/>
        <v>0</v>
      </c>
      <c r="CG227" s="59">
        <f t="shared" si="81"/>
        <v>0</v>
      </c>
      <c r="CH227" s="59">
        <f t="shared" si="81"/>
        <v>0</v>
      </c>
      <c r="CI227" s="59">
        <f t="shared" si="81"/>
        <v>0</v>
      </c>
      <c r="CJ227" s="59">
        <f t="shared" si="81"/>
        <v>0</v>
      </c>
      <c r="CK227" s="59">
        <f t="shared" si="81"/>
        <v>0</v>
      </c>
      <c r="CL227" s="59">
        <f t="shared" si="81"/>
        <v>0</v>
      </c>
      <c r="CM227" s="59">
        <f t="shared" si="81"/>
        <v>0</v>
      </c>
      <c r="CN227" s="59">
        <f t="shared" si="81"/>
        <v>0</v>
      </c>
      <c r="CO227" s="59">
        <f t="shared" si="81"/>
        <v>0</v>
      </c>
      <c r="CP227" s="59">
        <f t="shared" si="81"/>
        <v>0</v>
      </c>
      <c r="CQ227" s="59">
        <f t="shared" si="81"/>
        <v>0</v>
      </c>
      <c r="CR227" s="59">
        <f t="shared" si="81"/>
        <v>0</v>
      </c>
      <c r="CS227" s="59">
        <f t="shared" si="81"/>
        <v>0</v>
      </c>
      <c r="CT227" s="59">
        <f t="shared" si="81"/>
        <v>0</v>
      </c>
      <c r="CU227" s="59">
        <f t="shared" si="81"/>
        <v>0</v>
      </c>
      <c r="CV227" s="59">
        <f t="shared" si="81"/>
        <v>0</v>
      </c>
      <c r="CW227" s="59">
        <f t="shared" si="81"/>
        <v>0</v>
      </c>
      <c r="CX227" s="59">
        <f t="shared" si="81"/>
        <v>0</v>
      </c>
      <c r="CY227" s="59">
        <f t="shared" si="81"/>
        <v>0</v>
      </c>
      <c r="CZ227" s="391"/>
    </row>
    <row r="228" spans="2:104" x14ac:dyDescent="0.25">
      <c r="B228" s="393"/>
      <c r="C228" s="390"/>
      <c r="D228" s="50"/>
      <c r="E228" s="50"/>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0"/>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c r="CC228" s="50"/>
      <c r="CD228" s="50"/>
      <c r="CE228" s="50"/>
      <c r="CF228" s="50"/>
      <c r="CG228" s="50"/>
      <c r="CH228" s="50"/>
      <c r="CI228" s="50"/>
      <c r="CJ228" s="50"/>
      <c r="CK228" s="50"/>
      <c r="CL228" s="50"/>
      <c r="CM228" s="50"/>
      <c r="CN228" s="50"/>
      <c r="CO228" s="50"/>
      <c r="CP228" s="50"/>
      <c r="CQ228" s="50"/>
      <c r="CR228" s="50"/>
      <c r="CS228" s="50"/>
      <c r="CT228" s="50"/>
      <c r="CU228" s="50"/>
      <c r="CV228" s="50"/>
      <c r="CW228" s="50"/>
      <c r="CX228" s="50"/>
      <c r="CY228" s="50"/>
      <c r="CZ228" s="391"/>
    </row>
    <row r="229" spans="2:104" x14ac:dyDescent="0.25">
      <c r="B229" s="404" t="s">
        <v>432</v>
      </c>
      <c r="C229" s="9" t="s">
        <v>1117</v>
      </c>
      <c r="D229" s="59">
        <f>IF('Data Input - Option 5'!$F$37="Yes",D227+D13*(1+$D$177),D223)</f>
        <v>0</v>
      </c>
      <c r="E229" s="59">
        <f>IF('Data Input - Option 5'!$F$37="Yes",E227+E13*(1+$D$177),E223)</f>
        <v>0</v>
      </c>
      <c r="F229" s="59">
        <f>IF('Data Input - Option 5'!$F$37="Yes",F227+F13*(1+$D$177),F223)</f>
        <v>0</v>
      </c>
      <c r="G229" s="59">
        <f>IF('Data Input - Option 5'!$F$37="Yes",G227+G13*(1+$D$177),G223)</f>
        <v>0</v>
      </c>
      <c r="H229" s="59">
        <f>IF('Data Input - Option 5'!$F$37="Yes",H227+H13*(1+$D$177),H223)</f>
        <v>0</v>
      </c>
      <c r="I229" s="59">
        <f>IF('Data Input - Option 5'!$F$37="Yes",I227+I13*(1+$D$177),I223)</f>
        <v>0</v>
      </c>
      <c r="J229" s="59">
        <f>IF('Data Input - Option 5'!$F$37="Yes",J227+J13*(1+$D$177),J223)</f>
        <v>0</v>
      </c>
      <c r="K229" s="59">
        <f>IF('Data Input - Option 5'!$F$37="Yes",K227+K13*(1+$D$177),K223)</f>
        <v>0</v>
      </c>
      <c r="L229" s="59">
        <f>IF('Data Input - Option 5'!$F$37="Yes",L227+L13*(1+$D$177),L223)</f>
        <v>0</v>
      </c>
      <c r="M229" s="59">
        <f>IF('Data Input - Option 5'!$F$37="Yes",M227+M13*(1+$D$177),M223)</f>
        <v>0</v>
      </c>
      <c r="N229" s="59">
        <f>IF('Data Input - Option 5'!$F$37="Yes",N227+N13*(1+$D$177),N223)</f>
        <v>0</v>
      </c>
      <c r="O229" s="59">
        <f>IF('Data Input - Option 5'!$F$37="Yes",O227+O13*(1+$D$177),O223)</f>
        <v>0</v>
      </c>
      <c r="P229" s="59">
        <f>IF('Data Input - Option 5'!$F$37="Yes",P227+P13*(1+$D$177),P223)</f>
        <v>0</v>
      </c>
      <c r="Q229" s="59">
        <f>IF('Data Input - Option 5'!$F$37="Yes",Q227+Q13*(1+$D$177),Q223)</f>
        <v>0</v>
      </c>
      <c r="R229" s="59">
        <f>IF('Data Input - Option 5'!$F$37="Yes",R227+R13*(1+$D$177),R223)</f>
        <v>0</v>
      </c>
      <c r="S229" s="59">
        <f>IF('Data Input - Option 5'!$F$37="Yes",S227+S13*(1+$D$177),S223)</f>
        <v>0</v>
      </c>
      <c r="T229" s="59">
        <f>IF('Data Input - Option 5'!$F$37="Yes",T227+T13*(1+$D$177),T223)</f>
        <v>0</v>
      </c>
      <c r="U229" s="59">
        <f>IF('Data Input - Option 5'!$F$37="Yes",U227+U13*(1+$D$177),U223)</f>
        <v>0</v>
      </c>
      <c r="V229" s="59">
        <f>IF('Data Input - Option 5'!$F$37="Yes",V227+V13*(1+$D$177),V223)</f>
        <v>0</v>
      </c>
      <c r="W229" s="59">
        <f>IF('Data Input - Option 5'!$F$37="Yes",W227+W13*(1+$D$177),W223)</f>
        <v>0</v>
      </c>
      <c r="X229" s="59">
        <f>IF('Data Input - Option 5'!$F$37="Yes",X227+X13*(1+$D$177),X223)</f>
        <v>0</v>
      </c>
      <c r="Y229" s="59">
        <f>IF('Data Input - Option 5'!$F$37="Yes",Y227+Y13*(1+$D$177),Y223)</f>
        <v>0</v>
      </c>
      <c r="Z229" s="59">
        <f>IF('Data Input - Option 5'!$F$37="Yes",Z227+Z13*(1+$D$177),Z223)</f>
        <v>0</v>
      </c>
      <c r="AA229" s="59">
        <f>IF('Data Input - Option 5'!$F$37="Yes",AA227+AA13*(1+$D$177),AA223)</f>
        <v>0</v>
      </c>
      <c r="AB229" s="59">
        <f>IF('Data Input - Option 5'!$F$37="Yes",AB227+AB13*(1+$D$177),AB223)</f>
        <v>0</v>
      </c>
      <c r="AC229" s="59">
        <f>IF('Data Input - Option 5'!$F$37="Yes",AC227+AC13*(1+$D$177),AC223)</f>
        <v>0</v>
      </c>
      <c r="AD229" s="59">
        <f>IF('Data Input - Option 5'!$F$37="Yes",AD227+AD13*(1+$D$177),AD223)</f>
        <v>0</v>
      </c>
      <c r="AE229" s="59">
        <f>IF('Data Input - Option 5'!$F$37="Yes",AE227+AE13*(1+$D$177),AE223)</f>
        <v>0</v>
      </c>
      <c r="AF229" s="59">
        <f>IF('Data Input - Option 5'!$F$37="Yes",AF227+AF13*(1+$D$177),AF223)</f>
        <v>0</v>
      </c>
      <c r="AG229" s="59">
        <f>IF('Data Input - Option 5'!$F$37="Yes",AG227+AG13*(1+$D$177),AG223)</f>
        <v>0</v>
      </c>
      <c r="AH229" s="59">
        <f>IF('Data Input - Option 5'!$F$37="Yes",AH227+AH13*(1+$D$177),AH223)</f>
        <v>0</v>
      </c>
      <c r="AI229" s="59">
        <f>IF('Data Input - Option 5'!$F$37="Yes",AI227+AI13*(1+$D$177),AI223)</f>
        <v>0</v>
      </c>
      <c r="AJ229" s="59">
        <f>IF('Data Input - Option 5'!$F$37="Yes",AJ227+AJ13*(1+$D$177),AJ223)</f>
        <v>0</v>
      </c>
      <c r="AK229" s="59">
        <f>IF('Data Input - Option 5'!$F$37="Yes",AK227+AK13*(1+$D$177),AK223)</f>
        <v>0</v>
      </c>
      <c r="AL229" s="59">
        <f>IF('Data Input - Option 5'!$F$37="Yes",AL227+AL13*(1+$D$177),AL223)</f>
        <v>0</v>
      </c>
      <c r="AM229" s="59">
        <f>IF('Data Input - Option 5'!$F$37="Yes",AM227+AM13*(1+$D$177),AM223)</f>
        <v>0</v>
      </c>
      <c r="AN229" s="59">
        <f>IF('Data Input - Option 5'!$F$37="Yes",AN227+AN13*(1+$D$177),AN223)</f>
        <v>0</v>
      </c>
      <c r="AO229" s="59">
        <f>IF('Data Input - Option 5'!$F$37="Yes",AO227+AO13*(1+$D$177),AO223)</f>
        <v>0</v>
      </c>
      <c r="AP229" s="59">
        <f>IF('Data Input - Option 5'!$F$37="Yes",AP227+AP13*(1+$D$177),AP223)</f>
        <v>0</v>
      </c>
      <c r="AQ229" s="59">
        <f>IF('Data Input - Option 5'!$F$37="Yes",AQ227+AQ13*(1+$D$177),AQ223)</f>
        <v>0</v>
      </c>
      <c r="AR229" s="59">
        <f>IF('Data Input - Option 5'!$F$37="Yes",AR227+AR13*(1+$D$177),AR223)</f>
        <v>0</v>
      </c>
      <c r="AS229" s="59">
        <f>IF('Data Input - Option 5'!$F$37="Yes",AS227+AS13*(1+$D$177),AS223)</f>
        <v>0</v>
      </c>
      <c r="AT229" s="59">
        <f>IF('Data Input - Option 5'!$F$37="Yes",AT227+AT13*(1+$D$177),AT223)</f>
        <v>0</v>
      </c>
      <c r="AU229" s="59">
        <f>IF('Data Input - Option 5'!$F$37="Yes",AU227+AU13*(1+$D$177),AU223)</f>
        <v>0</v>
      </c>
      <c r="AV229" s="59">
        <f>IF('Data Input - Option 5'!$F$37="Yes",AV227+AV13*(1+$D$177),AV223)</f>
        <v>0</v>
      </c>
      <c r="AW229" s="59">
        <f>IF('Data Input - Option 5'!$F$37="Yes",AW227+AW13*(1+$D$177),AW223)</f>
        <v>0</v>
      </c>
      <c r="AX229" s="59">
        <f>IF('Data Input - Option 5'!$F$37="Yes",AX227+AX13*(1+$D$177),AX223)</f>
        <v>0</v>
      </c>
      <c r="AY229" s="59">
        <f>IF('Data Input - Option 5'!$F$37="Yes",AY227+AY13*(1+$D$177),AY223)</f>
        <v>0</v>
      </c>
      <c r="AZ229" s="59">
        <f>IF('Data Input - Option 5'!$F$37="Yes",AZ227+AZ13*(1+$D$177),AZ223)</f>
        <v>0</v>
      </c>
      <c r="BA229" s="59">
        <f>IF('Data Input - Option 5'!$F$37="Yes",BA227+BA13*(1+$D$177),BA223)</f>
        <v>0</v>
      </c>
      <c r="BB229" s="59">
        <f>IF('Data Input - Option 5'!$F$37="Yes",BB227+BB13*(1+$D$177),BB223)</f>
        <v>0</v>
      </c>
      <c r="BC229" s="59">
        <f>IF('Data Input - Option 5'!$F$37="Yes",BC227+BC13*(1+$D$177),BC223)</f>
        <v>0</v>
      </c>
      <c r="BD229" s="59">
        <f>IF('Data Input - Option 5'!$F$37="Yes",BD227+BD13*(1+$D$177),BD223)</f>
        <v>0</v>
      </c>
      <c r="BE229" s="59">
        <f>IF('Data Input - Option 5'!$F$37="Yes",BE227+BE13*(1+$D$177),BE223)</f>
        <v>0</v>
      </c>
      <c r="BF229" s="59">
        <f>IF('Data Input - Option 5'!$F$37="Yes",BF227+BF13*(1+$D$177),BF223)</f>
        <v>0</v>
      </c>
      <c r="BG229" s="59">
        <f>IF('Data Input - Option 5'!$F$37="Yes",BG227+BG13*(1+$D$177),BG223)</f>
        <v>0</v>
      </c>
      <c r="BH229" s="59">
        <f>IF('Data Input - Option 5'!$F$37="Yes",BH227+BH13*(1+$D$177),BH223)</f>
        <v>0</v>
      </c>
      <c r="BI229" s="59">
        <f>IF('Data Input - Option 5'!$F$37="Yes",BI227+BI13*(1+$D$177),BI223)</f>
        <v>0</v>
      </c>
      <c r="BJ229" s="59">
        <f>IF('Data Input - Option 5'!$F$37="Yes",BJ227+BJ13*(1+$D$177),BJ223)</f>
        <v>0</v>
      </c>
      <c r="BK229" s="59">
        <f>IF('Data Input - Option 5'!$F$37="Yes",BK227+BK13*(1+$D$177),BK223)</f>
        <v>0</v>
      </c>
      <c r="BL229" s="59">
        <f>IF('Data Input - Option 5'!$F$37="Yes",BL227+BL13*(1+$D$177),BL223)</f>
        <v>0</v>
      </c>
      <c r="BM229" s="59">
        <f>IF('Data Input - Option 5'!$F$37="Yes",BM227+BM13*(1+$D$177),BM223)</f>
        <v>0</v>
      </c>
      <c r="BN229" s="59">
        <f>IF('Data Input - Option 5'!$F$37="Yes",BN227+BN13*(1+$D$177),BN223)</f>
        <v>0</v>
      </c>
      <c r="BO229" s="59">
        <f>IF('Data Input - Option 5'!$F$37="Yes",BO227+BO13*(1+$D$177),BO223)</f>
        <v>0</v>
      </c>
      <c r="BP229" s="59">
        <f>IF('Data Input - Option 5'!$F$37="Yes",BP227+BP13*(1+$D$177),BP223)</f>
        <v>0</v>
      </c>
      <c r="BQ229" s="59">
        <f>IF('Data Input - Option 5'!$F$37="Yes",BQ227+BQ13*(1+$D$177),BQ223)</f>
        <v>0</v>
      </c>
      <c r="BR229" s="59">
        <f>IF('Data Input - Option 5'!$F$37="Yes",BR227+BR13*(1+$D$177),BR223)</f>
        <v>0</v>
      </c>
      <c r="BS229" s="59">
        <f>IF('Data Input - Option 5'!$F$37="Yes",BS227+BS13*(1+$D$177),BS223)</f>
        <v>0</v>
      </c>
      <c r="BT229" s="59">
        <f>IF('Data Input - Option 5'!$F$37="Yes",BT227+BT13*(1+$D$177),BT223)</f>
        <v>0</v>
      </c>
      <c r="BU229" s="59">
        <f>IF('Data Input - Option 5'!$F$37="Yes",BU227+BU13*(1+$D$177),BU223)</f>
        <v>0</v>
      </c>
      <c r="BV229" s="59">
        <f>IF('Data Input - Option 5'!$F$37="Yes",BV227+BV13*(1+$D$177),BV223)</f>
        <v>0</v>
      </c>
      <c r="BW229" s="59">
        <f>IF('Data Input - Option 5'!$F$37="Yes",BW227+BW13*(1+$D$177),BW223)</f>
        <v>0</v>
      </c>
      <c r="BX229" s="59">
        <f>IF('Data Input - Option 5'!$F$37="Yes",BX227+BX13*(1+$D$177),BX223)</f>
        <v>0</v>
      </c>
      <c r="BY229" s="59">
        <f>IF('Data Input - Option 5'!$F$37="Yes",BY227+BY13*(1+$D$177),BY223)</f>
        <v>0</v>
      </c>
      <c r="BZ229" s="59">
        <f>IF('Data Input - Option 5'!$F$37="Yes",BZ227+BZ13*(1+$D$177),BZ223)</f>
        <v>0</v>
      </c>
      <c r="CA229" s="59">
        <f>IF('Data Input - Option 5'!$F$37="Yes",CA227+CA13*(1+$D$177),CA223)</f>
        <v>0</v>
      </c>
      <c r="CB229" s="59">
        <f>IF('Data Input - Option 5'!$F$37="Yes",CB227+CB13*(1+$D$177),CB223)</f>
        <v>0</v>
      </c>
      <c r="CC229" s="59">
        <f>IF('Data Input - Option 5'!$F$37="Yes",CC227+CC13*(1+$D$177),CC223)</f>
        <v>0</v>
      </c>
      <c r="CD229" s="59">
        <f>IF('Data Input - Option 5'!$F$37="Yes",CD227+CD13*(1+$D$177),CD223)</f>
        <v>0</v>
      </c>
      <c r="CE229" s="59">
        <f>IF('Data Input - Option 5'!$F$37="Yes",CE227+CE13*(1+$D$177),CE223)</f>
        <v>0</v>
      </c>
      <c r="CF229" s="59">
        <f>IF('Data Input - Option 5'!$F$37="Yes",CF227+CF13*(1+$D$177),CF223)</f>
        <v>0</v>
      </c>
      <c r="CG229" s="59">
        <f>IF('Data Input - Option 5'!$F$37="Yes",CG227+CG13*(1+$D$177),CG223)</f>
        <v>0</v>
      </c>
      <c r="CH229" s="59">
        <f>IF('Data Input - Option 5'!$F$37="Yes",CH227+CH13*(1+$D$177),CH223)</f>
        <v>0</v>
      </c>
      <c r="CI229" s="59">
        <f>IF('Data Input - Option 5'!$F$37="Yes",CI227+CI13*(1+$D$177),CI223)</f>
        <v>0</v>
      </c>
      <c r="CJ229" s="59">
        <f>IF('Data Input - Option 5'!$F$37="Yes",CJ227+CJ13*(1+$D$177),CJ223)</f>
        <v>0</v>
      </c>
      <c r="CK229" s="59">
        <f>IF('Data Input - Option 5'!$F$37="Yes",CK227+CK13*(1+$D$177),CK223)</f>
        <v>0</v>
      </c>
      <c r="CL229" s="59">
        <f>IF('Data Input - Option 5'!$F$37="Yes",CL227+CL13*(1+$D$177),CL223)</f>
        <v>0</v>
      </c>
      <c r="CM229" s="59">
        <f>IF('Data Input - Option 5'!$F$37="Yes",CM227+CM13*(1+$D$177),CM223)</f>
        <v>0</v>
      </c>
      <c r="CN229" s="59">
        <f>IF('Data Input - Option 5'!$F$37="Yes",CN227+CN13*(1+$D$177),CN223)</f>
        <v>0</v>
      </c>
      <c r="CO229" s="59">
        <f>IF('Data Input - Option 5'!$F$37="Yes",CO227+CO13*(1+$D$177),CO223)</f>
        <v>0</v>
      </c>
      <c r="CP229" s="59">
        <f>IF('Data Input - Option 5'!$F$37="Yes",CP227+CP13*(1+$D$177),CP223)</f>
        <v>0</v>
      </c>
      <c r="CQ229" s="59">
        <f>IF('Data Input - Option 5'!$F$37="Yes",CQ227+CQ13*(1+$D$177),CQ223)</f>
        <v>0</v>
      </c>
      <c r="CR229" s="59">
        <f>IF('Data Input - Option 5'!$F$37="Yes",CR227+CR13*(1+$D$177),CR223)</f>
        <v>0</v>
      </c>
      <c r="CS229" s="59">
        <f>IF('Data Input - Option 5'!$F$37="Yes",CS227+CS13*(1+$D$177),CS223)</f>
        <v>0</v>
      </c>
      <c r="CT229" s="59">
        <f>IF('Data Input - Option 5'!$F$37="Yes",CT227+CT13*(1+$D$177),CT223)</f>
        <v>0</v>
      </c>
      <c r="CU229" s="59">
        <f>IF('Data Input - Option 5'!$F$37="Yes",CU227+CU13*(1+$D$177),CU223)</f>
        <v>0</v>
      </c>
      <c r="CV229" s="59">
        <f>IF('Data Input - Option 5'!$F$37="Yes",CV227+CV13*(1+$D$177),CV223)</f>
        <v>0</v>
      </c>
      <c r="CW229" s="59">
        <f>IF('Data Input - Option 5'!$F$37="Yes",CW227+CW13*(1+$D$177),CW223)</f>
        <v>0</v>
      </c>
      <c r="CX229" s="59">
        <f>IF('Data Input - Option 5'!$F$37="Yes",CX227+CX13*(1+$D$177),CX223)</f>
        <v>0</v>
      </c>
      <c r="CY229" s="59">
        <f>IF('Data Input - Option 5'!$F$37="Yes",CY227+CY13*(1+$D$177),CY223)</f>
        <v>0</v>
      </c>
      <c r="CZ229" s="391"/>
    </row>
    <row r="230" spans="2:104" x14ac:dyDescent="0.25">
      <c r="B230" s="393"/>
      <c r="C230" s="390"/>
      <c r="D230" s="50"/>
      <c r="E230" s="50"/>
      <c r="F230" s="401"/>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0"/>
      <c r="AU230" s="50"/>
      <c r="AV230" s="50"/>
      <c r="AW230" s="50"/>
      <c r="AX230" s="50"/>
      <c r="AY230" s="50"/>
      <c r="AZ230" s="50"/>
      <c r="BA230" s="50"/>
      <c r="BB230" s="50"/>
      <c r="BC230" s="50"/>
      <c r="BD230" s="50"/>
      <c r="BE230" s="50"/>
      <c r="BF230" s="50"/>
      <c r="BG230" s="50"/>
      <c r="BH230" s="50"/>
      <c r="BI230" s="50"/>
      <c r="BJ230" s="50"/>
      <c r="BK230" s="50"/>
      <c r="BL230" s="50"/>
      <c r="BM230" s="50"/>
      <c r="BN230" s="50"/>
      <c r="BO230" s="50"/>
      <c r="BP230" s="50"/>
      <c r="BQ230" s="50"/>
      <c r="BR230" s="50"/>
      <c r="BS230" s="50"/>
      <c r="BT230" s="50"/>
      <c r="BU230" s="50"/>
      <c r="BV230" s="50"/>
      <c r="BW230" s="50"/>
      <c r="BX230" s="50"/>
      <c r="BY230" s="50"/>
      <c r="BZ230" s="50"/>
      <c r="CA230" s="50"/>
      <c r="CB230" s="50"/>
      <c r="CC230" s="50"/>
      <c r="CD230" s="50"/>
      <c r="CE230" s="50"/>
      <c r="CF230" s="50"/>
      <c r="CG230" s="50"/>
      <c r="CH230" s="50"/>
      <c r="CI230" s="50"/>
      <c r="CJ230" s="50"/>
      <c r="CK230" s="50"/>
      <c r="CL230" s="50"/>
      <c r="CM230" s="50"/>
      <c r="CN230" s="50"/>
      <c r="CO230" s="50"/>
      <c r="CP230" s="50"/>
      <c r="CQ230" s="50"/>
      <c r="CR230" s="50"/>
      <c r="CS230" s="50"/>
      <c r="CT230" s="50"/>
      <c r="CU230" s="50"/>
      <c r="CV230" s="50"/>
      <c r="CW230" s="50"/>
      <c r="CX230" s="50"/>
      <c r="CY230" s="50"/>
      <c r="CZ230" s="391"/>
    </row>
    <row r="231" spans="2:104" x14ac:dyDescent="0.25">
      <c r="B231" s="395" t="s">
        <v>192</v>
      </c>
      <c r="C231" s="396"/>
      <c r="D231" s="397"/>
      <c r="E231" s="397"/>
      <c r="F231" s="397"/>
      <c r="G231" s="397"/>
      <c r="H231" s="397"/>
      <c r="I231" s="397"/>
      <c r="J231" s="397"/>
      <c r="K231" s="397"/>
      <c r="L231" s="397"/>
      <c r="M231" s="397"/>
      <c r="N231" s="397"/>
      <c r="O231" s="397"/>
      <c r="P231" s="397"/>
      <c r="Q231" s="397"/>
      <c r="R231" s="397"/>
      <c r="S231" s="397"/>
      <c r="T231" s="397"/>
      <c r="U231" s="397"/>
      <c r="V231" s="397"/>
      <c r="W231" s="397"/>
      <c r="X231" s="397"/>
      <c r="Y231" s="397"/>
      <c r="Z231" s="397"/>
      <c r="AA231" s="397"/>
      <c r="AB231" s="397"/>
      <c r="AC231" s="397"/>
      <c r="AD231" s="397"/>
      <c r="AE231" s="397"/>
      <c r="AF231" s="397"/>
      <c r="AG231" s="397"/>
      <c r="AH231" s="397"/>
      <c r="AI231" s="397"/>
      <c r="AJ231" s="397"/>
      <c r="AK231" s="397"/>
      <c r="AL231" s="397"/>
      <c r="AM231" s="397"/>
      <c r="AN231" s="397"/>
      <c r="AO231" s="397"/>
      <c r="AP231" s="397"/>
      <c r="AQ231" s="397"/>
      <c r="AR231" s="397"/>
      <c r="AS231" s="397"/>
      <c r="AT231" s="397"/>
      <c r="AU231" s="397"/>
      <c r="AV231" s="397"/>
      <c r="AW231" s="397"/>
      <c r="AX231" s="397"/>
      <c r="AY231" s="397"/>
      <c r="AZ231" s="397"/>
      <c r="BA231" s="397"/>
      <c r="BB231" s="397"/>
      <c r="BC231" s="397"/>
      <c r="BD231" s="397"/>
      <c r="BE231" s="397"/>
      <c r="BF231" s="397"/>
      <c r="BG231" s="397"/>
      <c r="BH231" s="397"/>
      <c r="BI231" s="397"/>
      <c r="BJ231" s="397"/>
      <c r="BK231" s="397"/>
      <c r="BL231" s="397"/>
      <c r="BM231" s="397"/>
      <c r="BN231" s="397"/>
      <c r="BO231" s="397"/>
      <c r="BP231" s="397"/>
      <c r="BQ231" s="397"/>
      <c r="BR231" s="397"/>
      <c r="BS231" s="397"/>
      <c r="BT231" s="397"/>
      <c r="BU231" s="397"/>
      <c r="BV231" s="397"/>
      <c r="BW231" s="397"/>
      <c r="BX231" s="397"/>
      <c r="BY231" s="397"/>
      <c r="BZ231" s="397"/>
      <c r="CA231" s="397"/>
      <c r="CB231" s="397"/>
      <c r="CC231" s="397"/>
      <c r="CD231" s="397"/>
      <c r="CE231" s="397"/>
      <c r="CF231" s="397"/>
      <c r="CG231" s="397"/>
      <c r="CH231" s="397"/>
      <c r="CI231" s="397"/>
      <c r="CJ231" s="397"/>
      <c r="CK231" s="397"/>
      <c r="CL231" s="397"/>
      <c r="CM231" s="397"/>
      <c r="CN231" s="397"/>
      <c r="CO231" s="397"/>
      <c r="CP231" s="397"/>
      <c r="CQ231" s="397"/>
      <c r="CR231" s="397"/>
      <c r="CS231" s="397"/>
      <c r="CT231" s="397"/>
      <c r="CU231" s="397"/>
      <c r="CV231" s="397"/>
      <c r="CW231" s="397"/>
      <c r="CX231" s="397"/>
      <c r="CY231" s="397"/>
      <c r="CZ231" s="398"/>
    </row>
    <row r="232" spans="2:104" x14ac:dyDescent="0.25">
      <c r="B232" s="389"/>
      <c r="C232" s="390"/>
      <c r="D232" s="50"/>
      <c r="E232" s="50"/>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0"/>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c r="CC232" s="50"/>
      <c r="CD232" s="50"/>
      <c r="CE232" s="50"/>
      <c r="CF232" s="50"/>
      <c r="CG232" s="50"/>
      <c r="CH232" s="50"/>
      <c r="CI232" s="50"/>
      <c r="CJ232" s="50"/>
      <c r="CK232" s="50"/>
      <c r="CL232" s="50"/>
      <c r="CM232" s="50"/>
      <c r="CN232" s="50"/>
      <c r="CO232" s="50"/>
      <c r="CP232" s="50"/>
      <c r="CQ232" s="50"/>
      <c r="CR232" s="50"/>
      <c r="CS232" s="50"/>
      <c r="CT232" s="50"/>
      <c r="CU232" s="50"/>
      <c r="CV232" s="50"/>
      <c r="CW232" s="50"/>
      <c r="CX232" s="50"/>
      <c r="CY232" s="50"/>
      <c r="CZ232" s="391"/>
    </row>
    <row r="233" spans="2:104" s="109" customFormat="1" x14ac:dyDescent="0.25">
      <c r="B233" s="402" t="s">
        <v>407</v>
      </c>
      <c r="C233" s="417"/>
      <c r="D233" s="417" t="s">
        <v>20</v>
      </c>
      <c r="E233" s="417" t="s">
        <v>309</v>
      </c>
      <c r="F233" s="417" t="s">
        <v>310</v>
      </c>
      <c r="G233" s="417" t="s">
        <v>44</v>
      </c>
      <c r="H233" s="417"/>
      <c r="I233" s="417" t="s">
        <v>333</v>
      </c>
      <c r="J233" s="417" t="s">
        <v>341</v>
      </c>
      <c r="K233" s="417" t="s">
        <v>311</v>
      </c>
      <c r="L233" s="417" t="s">
        <v>312</v>
      </c>
      <c r="M233" s="417" t="s">
        <v>1058</v>
      </c>
      <c r="N233" s="417" t="s">
        <v>1059</v>
      </c>
      <c r="O233" s="417" t="s">
        <v>382</v>
      </c>
      <c r="P233" s="417"/>
      <c r="Q233" s="417"/>
      <c r="R233" s="417"/>
      <c r="S233" s="417"/>
      <c r="T233" s="417"/>
      <c r="U233" s="417"/>
      <c r="V233" s="417"/>
      <c r="W233" s="417"/>
      <c r="X233" s="417"/>
      <c r="Y233" s="417"/>
      <c r="Z233" s="417"/>
      <c r="AA233" s="417"/>
      <c r="AB233" s="417"/>
      <c r="AC233" s="417"/>
      <c r="AD233" s="417"/>
      <c r="AE233" s="417"/>
      <c r="AF233" s="417"/>
      <c r="AG233" s="417"/>
      <c r="AH233" s="417"/>
      <c r="AI233" s="417"/>
      <c r="AJ233" s="417"/>
      <c r="AK233" s="417"/>
      <c r="AL233" s="417"/>
      <c r="AM233" s="417"/>
      <c r="AN233" s="417"/>
      <c r="AO233" s="417"/>
      <c r="AP233" s="417"/>
      <c r="AQ233" s="417"/>
      <c r="AR233" s="417"/>
      <c r="AS233" s="417"/>
      <c r="AT233" s="417"/>
      <c r="AU233" s="417"/>
      <c r="AV233" s="417"/>
      <c r="AW233" s="417"/>
      <c r="AX233" s="417"/>
      <c r="AY233" s="417"/>
      <c r="AZ233" s="417"/>
      <c r="BA233" s="417"/>
      <c r="BB233" s="417"/>
      <c r="BC233" s="417"/>
      <c r="BD233" s="417"/>
      <c r="BE233" s="417"/>
      <c r="BF233" s="417"/>
      <c r="BG233" s="417"/>
      <c r="BH233" s="417"/>
      <c r="BI233" s="417"/>
      <c r="BJ233" s="417"/>
      <c r="BK233" s="417"/>
      <c r="BL233" s="417"/>
      <c r="BM233" s="417"/>
      <c r="BN233" s="417"/>
      <c r="BO233" s="417"/>
      <c r="BP233" s="417"/>
      <c r="BQ233" s="417"/>
      <c r="BR233" s="417"/>
      <c r="BS233" s="417"/>
      <c r="BT233" s="417"/>
      <c r="BU233" s="417"/>
      <c r="BV233" s="417"/>
      <c r="BW233" s="417"/>
      <c r="BX233" s="417"/>
      <c r="BY233" s="417"/>
      <c r="BZ233" s="417"/>
      <c r="CA233" s="417"/>
      <c r="CB233" s="417"/>
      <c r="CC233" s="417"/>
      <c r="CD233" s="417"/>
      <c r="CE233" s="417"/>
      <c r="CF233" s="417"/>
      <c r="CG233" s="417"/>
      <c r="CH233" s="417"/>
      <c r="CI233" s="417"/>
      <c r="CJ233" s="417"/>
      <c r="CK233" s="417"/>
      <c r="CL233" s="417"/>
      <c r="CM233" s="417"/>
      <c r="CN233" s="417"/>
      <c r="CO233" s="417"/>
      <c r="CP233" s="417"/>
      <c r="CQ233" s="417"/>
      <c r="CR233" s="417"/>
      <c r="CS233" s="417"/>
      <c r="CT233" s="417"/>
      <c r="CU233" s="417"/>
      <c r="CV233" s="417"/>
      <c r="CW233" s="417"/>
      <c r="CX233" s="417"/>
      <c r="CY233" s="417"/>
      <c r="CZ233" s="418"/>
    </row>
    <row r="234" spans="2:104" x14ac:dyDescent="0.25">
      <c r="B234" s="393" t="s">
        <v>57</v>
      </c>
      <c r="C234" s="9" t="s">
        <v>1117</v>
      </c>
      <c r="D234" s="59">
        <f>SUM(D36:CY36)</f>
        <v>0</v>
      </c>
      <c r="E234" s="50"/>
      <c r="F234" s="50"/>
      <c r="G234" s="419"/>
      <c r="H234" s="639"/>
      <c r="I234" s="59">
        <f>D234*(1-$D$177)</f>
        <v>0</v>
      </c>
      <c r="J234" s="640">
        <f>D234*(1+$D$177)</f>
        <v>0</v>
      </c>
      <c r="K234" s="59">
        <f>SUM(D194:CY194)</f>
        <v>0</v>
      </c>
      <c r="L234" s="59">
        <f>SUM(D205:CY205)</f>
        <v>0</v>
      </c>
      <c r="M234" s="59">
        <f>SUM(D218:CY218)</f>
        <v>0</v>
      </c>
      <c r="N234" s="59">
        <f>SUM(D229:CY229)</f>
        <v>0</v>
      </c>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391"/>
    </row>
    <row r="235" spans="2:104" x14ac:dyDescent="0.25">
      <c r="B235" s="393" t="s">
        <v>58</v>
      </c>
      <c r="C235" s="9" t="s">
        <v>1117</v>
      </c>
      <c r="D235" s="59">
        <f>SUM(D40:CY40)</f>
        <v>0</v>
      </c>
      <c r="E235" s="50"/>
      <c r="F235" s="50"/>
      <c r="G235" s="419"/>
      <c r="H235" s="639"/>
      <c r="I235" s="59">
        <f>$D$235*(1-$D$181)</f>
        <v>0</v>
      </c>
      <c r="J235" s="640">
        <f>$D$235*(1+$D$181)</f>
        <v>0</v>
      </c>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c r="CC235" s="50"/>
      <c r="CD235" s="50"/>
      <c r="CE235" s="50"/>
      <c r="CF235" s="50"/>
      <c r="CG235" s="50"/>
      <c r="CH235" s="50"/>
      <c r="CI235" s="50"/>
      <c r="CJ235" s="50"/>
      <c r="CK235" s="50"/>
      <c r="CL235" s="50"/>
      <c r="CM235" s="50"/>
      <c r="CN235" s="50"/>
      <c r="CO235" s="50"/>
      <c r="CP235" s="50"/>
      <c r="CQ235" s="50"/>
      <c r="CR235" s="50"/>
      <c r="CS235" s="50"/>
      <c r="CT235" s="50"/>
      <c r="CU235" s="50"/>
      <c r="CV235" s="50"/>
      <c r="CW235" s="50"/>
      <c r="CX235" s="50"/>
      <c r="CY235" s="50"/>
      <c r="CZ235" s="391"/>
    </row>
    <row r="236" spans="2:104" x14ac:dyDescent="0.25">
      <c r="B236" s="393" t="s">
        <v>27</v>
      </c>
      <c r="C236" s="9" t="s">
        <v>1117</v>
      </c>
      <c r="D236" s="59">
        <f>SUM(D44:CY44)</f>
        <v>0</v>
      </c>
      <c r="E236" s="419"/>
      <c r="F236" s="419"/>
      <c r="G236" s="419"/>
      <c r="H236" s="639"/>
      <c r="I236" s="419"/>
      <c r="J236" s="419"/>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391"/>
    </row>
    <row r="237" spans="2:104" x14ac:dyDescent="0.25">
      <c r="B237" s="393" t="s">
        <v>52</v>
      </c>
      <c r="C237" s="9" t="s">
        <v>1117</v>
      </c>
      <c r="D237" s="59">
        <f>SUM(D48:CY48)</f>
        <v>0</v>
      </c>
      <c r="E237" s="59">
        <f>SUM(D101:CY101)+SUM(D49:CY49)</f>
        <v>0</v>
      </c>
      <c r="F237" s="59">
        <f>SUM(D135:CY135)+SUM(D49:CY49)</f>
        <v>0</v>
      </c>
      <c r="G237" s="419"/>
      <c r="H237" s="639"/>
      <c r="I237" s="419"/>
      <c r="J237" s="419"/>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391"/>
    </row>
    <row r="238" spans="2:104" x14ac:dyDescent="0.25">
      <c r="B238" s="393" t="s">
        <v>37</v>
      </c>
      <c r="C238" s="9" t="s">
        <v>1117</v>
      </c>
      <c r="D238" s="59">
        <f>SUM(D72:CY72)</f>
        <v>0</v>
      </c>
      <c r="E238" s="59">
        <f>SUM(D115:CY115)</f>
        <v>0</v>
      </c>
      <c r="F238" s="641">
        <f>SUM(D149:CY149)</f>
        <v>0</v>
      </c>
      <c r="G238" s="59">
        <f>SUM(D173:CY173)</f>
        <v>0</v>
      </c>
      <c r="H238" s="8"/>
      <c r="I238" s="419"/>
      <c r="J238" s="419"/>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391"/>
    </row>
    <row r="239" spans="2:104" x14ac:dyDescent="0.25">
      <c r="B239" s="393" t="s">
        <v>59</v>
      </c>
      <c r="C239" s="9" t="s">
        <v>1117</v>
      </c>
      <c r="D239" s="59">
        <f>SUM(D87:CY87)</f>
        <v>0</v>
      </c>
      <c r="E239" s="59">
        <f>SUM(D122:CY122)</f>
        <v>0</v>
      </c>
      <c r="F239" s="59">
        <f>SUM(D156:CY156)</f>
        <v>0</v>
      </c>
      <c r="G239" s="419"/>
      <c r="H239" s="419"/>
      <c r="I239" s="419"/>
      <c r="J239" s="419"/>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391"/>
    </row>
    <row r="240" spans="2:104" x14ac:dyDescent="0.25">
      <c r="B240" s="393" t="s">
        <v>383</v>
      </c>
      <c r="C240" s="9" t="s">
        <v>1117</v>
      </c>
      <c r="D240" s="50"/>
      <c r="E240" s="50"/>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391"/>
    </row>
    <row r="241" spans="2:104" x14ac:dyDescent="0.25">
      <c r="B241" s="393"/>
      <c r="C241" s="390"/>
      <c r="D241" s="50"/>
      <c r="E241" s="50"/>
      <c r="F241" s="50"/>
      <c r="G241" s="50"/>
      <c r="H241" s="50"/>
      <c r="I241" s="50"/>
      <c r="J241" s="50"/>
      <c r="K241" s="50"/>
      <c r="L241" s="50"/>
      <c r="M241" s="50"/>
      <c r="N241" s="50"/>
      <c r="O241" s="50"/>
      <c r="P241" s="50"/>
      <c r="Q241" s="50"/>
      <c r="R241" s="8"/>
      <c r="S241" s="8"/>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0"/>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c r="CC241" s="50"/>
      <c r="CD241" s="50"/>
      <c r="CE241" s="50"/>
      <c r="CF241" s="50"/>
      <c r="CG241" s="50"/>
      <c r="CH241" s="50"/>
      <c r="CI241" s="50"/>
      <c r="CJ241" s="50"/>
      <c r="CK241" s="50"/>
      <c r="CL241" s="50"/>
      <c r="CM241" s="50"/>
      <c r="CN241" s="50"/>
      <c r="CO241" s="50"/>
      <c r="CP241" s="50"/>
      <c r="CQ241" s="50"/>
      <c r="CR241" s="50"/>
      <c r="CS241" s="50"/>
      <c r="CT241" s="50"/>
      <c r="CU241" s="50"/>
      <c r="CV241" s="50"/>
      <c r="CW241" s="50"/>
      <c r="CX241" s="50"/>
      <c r="CY241" s="50"/>
      <c r="CZ241" s="391"/>
    </row>
    <row r="242" spans="2:104" s="109" customFormat="1" x14ac:dyDescent="0.25">
      <c r="B242" s="402" t="s">
        <v>55</v>
      </c>
      <c r="C242" s="417"/>
      <c r="D242" s="417" t="s">
        <v>306</v>
      </c>
      <c r="E242" s="417" t="s">
        <v>334</v>
      </c>
      <c r="F242" s="417" t="s">
        <v>307</v>
      </c>
      <c r="G242" s="417" t="s">
        <v>308</v>
      </c>
      <c r="H242" s="417" t="s">
        <v>335</v>
      </c>
      <c r="I242" s="417" t="s">
        <v>336</v>
      </c>
      <c r="J242" s="417" t="s">
        <v>337</v>
      </c>
      <c r="K242" s="417" t="s">
        <v>338</v>
      </c>
      <c r="L242" s="417" t="s">
        <v>339</v>
      </c>
      <c r="M242" s="417" t="s">
        <v>340</v>
      </c>
      <c r="N242" s="417" t="s">
        <v>311</v>
      </c>
      <c r="O242" s="417" t="s">
        <v>312</v>
      </c>
      <c r="P242" s="417" t="s">
        <v>425</v>
      </c>
      <c r="Q242" s="417" t="s">
        <v>426</v>
      </c>
      <c r="R242" s="390" t="s">
        <v>616</v>
      </c>
      <c r="S242" s="417" t="s">
        <v>427</v>
      </c>
      <c r="T242" s="417"/>
      <c r="U242" s="417"/>
      <c r="V242" s="417"/>
      <c r="W242" s="417"/>
      <c r="X242" s="417"/>
      <c r="Y242" s="417"/>
      <c r="Z242" s="417"/>
      <c r="AA242" s="417"/>
      <c r="AB242" s="417"/>
      <c r="AC242" s="417"/>
      <c r="AD242" s="417"/>
      <c r="AE242" s="417"/>
      <c r="AF242" s="417"/>
      <c r="AG242" s="417"/>
      <c r="AH242" s="417"/>
      <c r="AI242" s="417"/>
      <c r="AJ242" s="417"/>
      <c r="AK242" s="417"/>
      <c r="AL242" s="417"/>
      <c r="AM242" s="417"/>
      <c r="AN242" s="417"/>
      <c r="AO242" s="417"/>
      <c r="AP242" s="417"/>
      <c r="AQ242" s="417"/>
      <c r="AR242" s="417"/>
      <c r="AS242" s="417"/>
      <c r="AT242" s="417"/>
      <c r="AU242" s="417"/>
      <c r="AV242" s="417"/>
      <c r="AW242" s="417"/>
      <c r="AX242" s="417"/>
      <c r="AY242" s="417"/>
      <c r="AZ242" s="417"/>
      <c r="BA242" s="417"/>
      <c r="BB242" s="417"/>
      <c r="BC242" s="417"/>
      <c r="BD242" s="417"/>
      <c r="BE242" s="417"/>
      <c r="BF242" s="417"/>
      <c r="BG242" s="417"/>
      <c r="BH242" s="417"/>
      <c r="BI242" s="417"/>
      <c r="BJ242" s="417"/>
      <c r="BK242" s="417"/>
      <c r="BL242" s="417"/>
      <c r="BM242" s="417"/>
      <c r="BN242" s="417"/>
      <c r="BO242" s="417"/>
      <c r="BP242" s="417"/>
      <c r="BQ242" s="417"/>
      <c r="BR242" s="417"/>
      <c r="BS242" s="417"/>
      <c r="BT242" s="417"/>
      <c r="BU242" s="417"/>
      <c r="BV242" s="417"/>
      <c r="BW242" s="417"/>
      <c r="BX242" s="417"/>
      <c r="BY242" s="417"/>
      <c r="BZ242" s="417"/>
      <c r="CA242" s="417"/>
      <c r="CB242" s="417"/>
      <c r="CC242" s="417"/>
      <c r="CD242" s="417"/>
      <c r="CE242" s="417"/>
      <c r="CF242" s="417"/>
      <c r="CG242" s="417"/>
      <c r="CH242" s="417"/>
      <c r="CI242" s="417"/>
      <c r="CJ242" s="417"/>
      <c r="CK242" s="417"/>
      <c r="CL242" s="417"/>
      <c r="CM242" s="417"/>
      <c r="CN242" s="417"/>
      <c r="CO242" s="417"/>
      <c r="CP242" s="417"/>
      <c r="CQ242" s="417"/>
      <c r="CR242" s="417"/>
      <c r="CS242" s="417"/>
      <c r="CT242" s="417"/>
      <c r="CU242" s="417"/>
      <c r="CV242" s="417"/>
      <c r="CW242" s="417"/>
      <c r="CX242" s="417"/>
      <c r="CY242" s="417"/>
      <c r="CZ242" s="418"/>
    </row>
    <row r="243" spans="2:104" x14ac:dyDescent="0.25">
      <c r="B243" s="393" t="s">
        <v>57</v>
      </c>
      <c r="C243" s="9" t="s">
        <v>1117</v>
      </c>
      <c r="D243" s="832">
        <f>I234</f>
        <v>0</v>
      </c>
      <c r="E243" s="832">
        <f>J234</f>
        <v>0</v>
      </c>
      <c r="F243" s="58">
        <f t="shared" ref="F243:M243" si="82">$D234</f>
        <v>0</v>
      </c>
      <c r="G243" s="58">
        <f t="shared" si="82"/>
        <v>0</v>
      </c>
      <c r="H243" s="58">
        <f t="shared" si="82"/>
        <v>0</v>
      </c>
      <c r="I243" s="58">
        <f t="shared" si="82"/>
        <v>0</v>
      </c>
      <c r="J243" s="58">
        <f t="shared" si="82"/>
        <v>0</v>
      </c>
      <c r="K243" s="58">
        <f t="shared" si="82"/>
        <v>0</v>
      </c>
      <c r="L243" s="58">
        <f t="shared" si="82"/>
        <v>0</v>
      </c>
      <c r="M243" s="58">
        <f t="shared" si="82"/>
        <v>0</v>
      </c>
      <c r="N243" s="832">
        <f>K234</f>
        <v>0</v>
      </c>
      <c r="O243" s="832">
        <f>L234</f>
        <v>0</v>
      </c>
      <c r="P243" s="931">
        <f t="shared" ref="P243:P248" si="83">D234</f>
        <v>0</v>
      </c>
      <c r="Q243" s="58">
        <f t="shared" ref="Q243:Q248" si="84">D234</f>
        <v>0</v>
      </c>
      <c r="R243" s="58"/>
      <c r="S243" s="58">
        <f t="shared" ref="S243:S248" si="85">D234</f>
        <v>0</v>
      </c>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0"/>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c r="CC243" s="50"/>
      <c r="CD243" s="50"/>
      <c r="CE243" s="50"/>
      <c r="CF243" s="50"/>
      <c r="CG243" s="50"/>
      <c r="CH243" s="50"/>
      <c r="CI243" s="50"/>
      <c r="CJ243" s="50"/>
      <c r="CK243" s="50"/>
      <c r="CL243" s="50"/>
      <c r="CM243" s="50"/>
      <c r="CN243" s="50"/>
      <c r="CO243" s="50"/>
      <c r="CP243" s="50"/>
      <c r="CQ243" s="50"/>
      <c r="CR243" s="50"/>
      <c r="CS243" s="50"/>
      <c r="CT243" s="50"/>
      <c r="CU243" s="50"/>
      <c r="CV243" s="50"/>
      <c r="CW243" s="50"/>
      <c r="CX243" s="50"/>
      <c r="CY243" s="50"/>
      <c r="CZ243" s="391"/>
    </row>
    <row r="244" spans="2:104" x14ac:dyDescent="0.25">
      <c r="B244" s="393" t="s">
        <v>58</v>
      </c>
      <c r="C244" s="9" t="s">
        <v>1117</v>
      </c>
      <c r="D244" s="58">
        <f t="shared" ref="D244:E248" si="86">$D235</f>
        <v>0</v>
      </c>
      <c r="E244" s="58">
        <f t="shared" si="86"/>
        <v>0</v>
      </c>
      <c r="F244" s="930">
        <f>I235</f>
        <v>0</v>
      </c>
      <c r="G244" s="930">
        <f>J235</f>
        <v>0</v>
      </c>
      <c r="H244" s="58">
        <f t="shared" ref="H244:O245" si="87">$D235</f>
        <v>0</v>
      </c>
      <c r="I244" s="58">
        <f t="shared" si="87"/>
        <v>0</v>
      </c>
      <c r="J244" s="58">
        <f t="shared" si="87"/>
        <v>0</v>
      </c>
      <c r="K244" s="58">
        <f t="shared" si="87"/>
        <v>0</v>
      </c>
      <c r="L244" s="58">
        <f t="shared" si="87"/>
        <v>0</v>
      </c>
      <c r="M244" s="58">
        <f t="shared" si="87"/>
        <v>0</v>
      </c>
      <c r="N244" s="58">
        <f t="shared" si="87"/>
        <v>0</v>
      </c>
      <c r="O244" s="58">
        <f t="shared" si="87"/>
        <v>0</v>
      </c>
      <c r="P244" s="931">
        <f t="shared" si="83"/>
        <v>0</v>
      </c>
      <c r="Q244" s="58">
        <f t="shared" si="84"/>
        <v>0</v>
      </c>
      <c r="R244" s="58"/>
      <c r="S244" s="58">
        <f t="shared" si="85"/>
        <v>0</v>
      </c>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c r="CC244" s="50"/>
      <c r="CD244" s="50"/>
      <c r="CE244" s="50"/>
      <c r="CF244" s="50"/>
      <c r="CG244" s="50"/>
      <c r="CH244" s="50"/>
      <c r="CI244" s="50"/>
      <c r="CJ244" s="50"/>
      <c r="CK244" s="50"/>
      <c r="CL244" s="50"/>
      <c r="CM244" s="50"/>
      <c r="CN244" s="50"/>
      <c r="CO244" s="50"/>
      <c r="CP244" s="50"/>
      <c r="CQ244" s="50"/>
      <c r="CR244" s="50"/>
      <c r="CS244" s="50"/>
      <c r="CT244" s="50"/>
      <c r="CU244" s="50"/>
      <c r="CV244" s="50"/>
      <c r="CW244" s="50"/>
      <c r="CX244" s="50"/>
      <c r="CY244" s="50"/>
      <c r="CZ244" s="391"/>
    </row>
    <row r="245" spans="2:104" x14ac:dyDescent="0.25">
      <c r="B245" s="393" t="s">
        <v>27</v>
      </c>
      <c r="C245" s="9" t="s">
        <v>1117</v>
      </c>
      <c r="D245" s="58">
        <f t="shared" si="86"/>
        <v>0</v>
      </c>
      <c r="E245" s="58">
        <f t="shared" si="86"/>
        <v>0</v>
      </c>
      <c r="F245" s="58">
        <f t="shared" ref="F245:G248" si="88">$D236</f>
        <v>0</v>
      </c>
      <c r="G245" s="58">
        <f t="shared" si="88"/>
        <v>0</v>
      </c>
      <c r="H245" s="58">
        <f t="shared" si="87"/>
        <v>0</v>
      </c>
      <c r="I245" s="58">
        <f t="shared" si="87"/>
        <v>0</v>
      </c>
      <c r="J245" s="58">
        <f t="shared" si="87"/>
        <v>0</v>
      </c>
      <c r="K245" s="58">
        <f t="shared" si="87"/>
        <v>0</v>
      </c>
      <c r="L245" s="58">
        <f t="shared" si="87"/>
        <v>0</v>
      </c>
      <c r="M245" s="58">
        <f t="shared" si="87"/>
        <v>0</v>
      </c>
      <c r="N245" s="58">
        <f t="shared" si="87"/>
        <v>0</v>
      </c>
      <c r="O245" s="58">
        <f t="shared" si="87"/>
        <v>0</v>
      </c>
      <c r="P245" s="931">
        <f t="shared" si="83"/>
        <v>0</v>
      </c>
      <c r="Q245" s="58">
        <f t="shared" si="84"/>
        <v>0</v>
      </c>
      <c r="R245" s="58"/>
      <c r="S245" s="58">
        <f t="shared" si="85"/>
        <v>0</v>
      </c>
      <c r="T245" s="50"/>
      <c r="U245" s="50"/>
      <c r="V245" s="50"/>
      <c r="W245" s="50"/>
      <c r="X245" s="50"/>
      <c r="Y245" s="50"/>
      <c r="Z245" s="50"/>
      <c r="AA245" s="50"/>
      <c r="AB245" s="50"/>
      <c r="AC245" s="50"/>
      <c r="AD245" s="50"/>
      <c r="AE245" s="50"/>
      <c r="AF245" s="50"/>
      <c r="AG245" s="50"/>
      <c r="AH245" s="50"/>
      <c r="AI245" s="50"/>
      <c r="AJ245" s="50"/>
      <c r="AK245" s="50"/>
      <c r="AL245" s="50"/>
      <c r="AM245" s="50"/>
      <c r="AN245" s="50"/>
      <c r="AO245" s="50"/>
      <c r="AP245" s="50"/>
      <c r="AQ245" s="50"/>
      <c r="AR245" s="50"/>
      <c r="AS245" s="50"/>
      <c r="AT245" s="50"/>
      <c r="AU245" s="50"/>
      <c r="AV245" s="50"/>
      <c r="AW245" s="50"/>
      <c r="AX245" s="50"/>
      <c r="AY245" s="50"/>
      <c r="AZ245" s="50"/>
      <c r="BA245" s="50"/>
      <c r="BB245" s="50"/>
      <c r="BC245" s="50"/>
      <c r="BD245" s="50"/>
      <c r="BE245" s="50"/>
      <c r="BF245" s="50"/>
      <c r="BG245" s="50"/>
      <c r="BH245" s="50"/>
      <c r="BI245" s="50"/>
      <c r="BJ245" s="50"/>
      <c r="BK245" s="50"/>
      <c r="BL245" s="50"/>
      <c r="BM245" s="50"/>
      <c r="BN245" s="50"/>
      <c r="BO245" s="50"/>
      <c r="BP245" s="50"/>
      <c r="BQ245" s="50"/>
      <c r="BR245" s="50"/>
      <c r="BS245" s="50"/>
      <c r="BT245" s="50"/>
      <c r="BU245" s="50"/>
      <c r="BV245" s="50"/>
      <c r="BW245" s="50"/>
      <c r="BX245" s="50"/>
      <c r="BY245" s="50"/>
      <c r="BZ245" s="50"/>
      <c r="CA245" s="50"/>
      <c r="CB245" s="50"/>
      <c r="CC245" s="50"/>
      <c r="CD245" s="50"/>
      <c r="CE245" s="50"/>
      <c r="CF245" s="50"/>
      <c r="CG245" s="50"/>
      <c r="CH245" s="50"/>
      <c r="CI245" s="50"/>
      <c r="CJ245" s="50"/>
      <c r="CK245" s="50"/>
      <c r="CL245" s="50"/>
      <c r="CM245" s="50"/>
      <c r="CN245" s="50"/>
      <c r="CO245" s="50"/>
      <c r="CP245" s="50"/>
      <c r="CQ245" s="50"/>
      <c r="CR245" s="50"/>
      <c r="CS245" s="50"/>
      <c r="CT245" s="50"/>
      <c r="CU245" s="50"/>
      <c r="CV245" s="50"/>
      <c r="CW245" s="50"/>
      <c r="CX245" s="50"/>
      <c r="CY245" s="50"/>
      <c r="CZ245" s="391"/>
    </row>
    <row r="246" spans="2:104" x14ac:dyDescent="0.25">
      <c r="B246" s="393" t="s">
        <v>52</v>
      </c>
      <c r="C246" s="9" t="s">
        <v>1117</v>
      </c>
      <c r="D246" s="58">
        <f t="shared" si="86"/>
        <v>0</v>
      </c>
      <c r="E246" s="58">
        <f t="shared" si="86"/>
        <v>0</v>
      </c>
      <c r="F246" s="58">
        <f t="shared" si="88"/>
        <v>0</v>
      </c>
      <c r="G246" s="58">
        <f t="shared" si="88"/>
        <v>0</v>
      </c>
      <c r="H246" s="930">
        <f>E237</f>
        <v>0</v>
      </c>
      <c r="I246" s="930">
        <f>F237</f>
        <v>0</v>
      </c>
      <c r="J246" s="58">
        <f t="shared" ref="J246:O246" si="89">$D237</f>
        <v>0</v>
      </c>
      <c r="K246" s="58">
        <f t="shared" si="89"/>
        <v>0</v>
      </c>
      <c r="L246" s="58">
        <f t="shared" si="89"/>
        <v>0</v>
      </c>
      <c r="M246" s="58">
        <f t="shared" si="89"/>
        <v>0</v>
      </c>
      <c r="N246" s="58">
        <f t="shared" si="89"/>
        <v>0</v>
      </c>
      <c r="O246" s="58">
        <f t="shared" si="89"/>
        <v>0</v>
      </c>
      <c r="P246" s="931">
        <f t="shared" si="83"/>
        <v>0</v>
      </c>
      <c r="Q246" s="58">
        <f t="shared" si="84"/>
        <v>0</v>
      </c>
      <c r="R246" s="58"/>
      <c r="S246" s="58">
        <f t="shared" si="85"/>
        <v>0</v>
      </c>
      <c r="T246" s="50"/>
      <c r="U246" s="50"/>
      <c r="V246" s="50"/>
      <c r="W246" s="50"/>
      <c r="X246" s="50"/>
      <c r="Y246" s="50"/>
      <c r="Z246" s="50"/>
      <c r="AA246" s="50"/>
      <c r="AB246" s="50"/>
      <c r="AC246" s="50"/>
      <c r="AD246" s="50"/>
      <c r="AE246" s="50"/>
      <c r="AF246" s="50"/>
      <c r="AG246" s="50"/>
      <c r="AH246" s="50"/>
      <c r="AI246" s="50"/>
      <c r="AJ246" s="50"/>
      <c r="AK246" s="50"/>
      <c r="AL246" s="50"/>
      <c r="AM246" s="50"/>
      <c r="AN246" s="50"/>
      <c r="AO246" s="50"/>
      <c r="AP246" s="50"/>
      <c r="AQ246" s="50"/>
      <c r="AR246" s="50"/>
      <c r="AS246" s="50"/>
      <c r="AT246" s="50"/>
      <c r="AU246" s="50"/>
      <c r="AV246" s="50"/>
      <c r="AW246" s="50"/>
      <c r="AX246" s="50"/>
      <c r="AY246" s="50"/>
      <c r="AZ246" s="50"/>
      <c r="BA246" s="50"/>
      <c r="BB246" s="50"/>
      <c r="BC246" s="50"/>
      <c r="BD246" s="50"/>
      <c r="BE246" s="50"/>
      <c r="BF246" s="50"/>
      <c r="BG246" s="50"/>
      <c r="BH246" s="50"/>
      <c r="BI246" s="50"/>
      <c r="BJ246" s="50"/>
      <c r="BK246" s="50"/>
      <c r="BL246" s="50"/>
      <c r="BM246" s="50"/>
      <c r="BN246" s="50"/>
      <c r="BO246" s="50"/>
      <c r="BP246" s="50"/>
      <c r="BQ246" s="50"/>
      <c r="BR246" s="50"/>
      <c r="BS246" s="50"/>
      <c r="BT246" s="50"/>
      <c r="BU246" s="50"/>
      <c r="BV246" s="50"/>
      <c r="BW246" s="50"/>
      <c r="BX246" s="50"/>
      <c r="BY246" s="50"/>
      <c r="BZ246" s="50"/>
      <c r="CA246" s="50"/>
      <c r="CB246" s="50"/>
      <c r="CC246" s="50"/>
      <c r="CD246" s="50"/>
      <c r="CE246" s="50"/>
      <c r="CF246" s="50"/>
      <c r="CG246" s="50"/>
      <c r="CH246" s="50"/>
      <c r="CI246" s="50"/>
      <c r="CJ246" s="50"/>
      <c r="CK246" s="50"/>
      <c r="CL246" s="50"/>
      <c r="CM246" s="50"/>
      <c r="CN246" s="50"/>
      <c r="CO246" s="50"/>
      <c r="CP246" s="50"/>
      <c r="CQ246" s="50"/>
      <c r="CR246" s="50"/>
      <c r="CS246" s="50"/>
      <c r="CT246" s="50"/>
      <c r="CU246" s="50"/>
      <c r="CV246" s="50"/>
      <c r="CW246" s="50"/>
      <c r="CX246" s="50"/>
      <c r="CY246" s="50"/>
      <c r="CZ246" s="391"/>
    </row>
    <row r="247" spans="2:104" x14ac:dyDescent="0.25">
      <c r="B247" s="393" t="s">
        <v>37</v>
      </c>
      <c r="C247" s="9" t="s">
        <v>1117</v>
      </c>
      <c r="D247" s="58">
        <f t="shared" si="86"/>
        <v>0</v>
      </c>
      <c r="E247" s="58">
        <f t="shared" si="86"/>
        <v>0</v>
      </c>
      <c r="F247" s="58">
        <f t="shared" si="88"/>
        <v>0</v>
      </c>
      <c r="G247" s="58">
        <f t="shared" si="88"/>
        <v>0</v>
      </c>
      <c r="H247" s="58">
        <f>$D238</f>
        <v>0</v>
      </c>
      <c r="I247" s="58">
        <f>$D238</f>
        <v>0</v>
      </c>
      <c r="J247" s="930">
        <f>E238</f>
        <v>0</v>
      </c>
      <c r="K247" s="930">
        <f>F238</f>
        <v>0</v>
      </c>
      <c r="L247" s="930">
        <f>G238</f>
        <v>0</v>
      </c>
      <c r="M247" s="930">
        <f>H238</f>
        <v>0</v>
      </c>
      <c r="N247" s="58">
        <f>$D238</f>
        <v>0</v>
      </c>
      <c r="O247" s="58">
        <f>$D238</f>
        <v>0</v>
      </c>
      <c r="P247" s="931">
        <f t="shared" si="83"/>
        <v>0</v>
      </c>
      <c r="Q247" s="58">
        <f t="shared" si="84"/>
        <v>0</v>
      </c>
      <c r="R247" s="58"/>
      <c r="S247" s="58">
        <f t="shared" si="85"/>
        <v>0</v>
      </c>
      <c r="T247" s="50"/>
      <c r="U247" s="50"/>
      <c r="V247" s="50"/>
      <c r="W247" s="50"/>
      <c r="X247" s="50"/>
      <c r="Y247" s="50"/>
      <c r="Z247" s="50"/>
      <c r="AA247" s="50"/>
      <c r="AB247" s="50"/>
      <c r="AC247" s="50"/>
      <c r="AD247" s="50"/>
      <c r="AE247" s="50"/>
      <c r="AF247" s="50"/>
      <c r="AG247" s="50"/>
      <c r="AH247" s="50"/>
      <c r="AI247" s="50"/>
      <c r="AJ247" s="50"/>
      <c r="AK247" s="50"/>
      <c r="AL247" s="50"/>
      <c r="AM247" s="50"/>
      <c r="AN247" s="50"/>
      <c r="AO247" s="50"/>
      <c r="AP247" s="50"/>
      <c r="AQ247" s="50"/>
      <c r="AR247" s="50"/>
      <c r="AS247" s="50"/>
      <c r="AT247" s="50"/>
      <c r="AU247" s="50"/>
      <c r="AV247" s="50"/>
      <c r="AW247" s="50"/>
      <c r="AX247" s="50"/>
      <c r="AY247" s="50"/>
      <c r="AZ247" s="50"/>
      <c r="BA247" s="50"/>
      <c r="BB247" s="50"/>
      <c r="BC247" s="50"/>
      <c r="BD247" s="50"/>
      <c r="BE247" s="50"/>
      <c r="BF247" s="50"/>
      <c r="BG247" s="50"/>
      <c r="BH247" s="50"/>
      <c r="BI247" s="50"/>
      <c r="BJ247" s="50"/>
      <c r="BK247" s="50"/>
      <c r="BL247" s="50"/>
      <c r="BM247" s="50"/>
      <c r="BN247" s="50"/>
      <c r="BO247" s="50"/>
      <c r="BP247" s="50"/>
      <c r="BQ247" s="50"/>
      <c r="BR247" s="50"/>
      <c r="BS247" s="50"/>
      <c r="BT247" s="50"/>
      <c r="BU247" s="50"/>
      <c r="BV247" s="50"/>
      <c r="BW247" s="50"/>
      <c r="BX247" s="50"/>
      <c r="BY247" s="50"/>
      <c r="BZ247" s="50"/>
      <c r="CA247" s="50"/>
      <c r="CB247" s="50"/>
      <c r="CC247" s="50"/>
      <c r="CD247" s="50"/>
      <c r="CE247" s="50"/>
      <c r="CF247" s="50"/>
      <c r="CG247" s="50"/>
      <c r="CH247" s="50"/>
      <c r="CI247" s="50"/>
      <c r="CJ247" s="50"/>
      <c r="CK247" s="50"/>
      <c r="CL247" s="50"/>
      <c r="CM247" s="50"/>
      <c r="CN247" s="50"/>
      <c r="CO247" s="50"/>
      <c r="CP247" s="50"/>
      <c r="CQ247" s="50"/>
      <c r="CR247" s="50"/>
      <c r="CS247" s="50"/>
      <c r="CT247" s="50"/>
      <c r="CU247" s="50"/>
      <c r="CV247" s="50"/>
      <c r="CW247" s="50"/>
      <c r="CX247" s="50"/>
      <c r="CY247" s="50"/>
      <c r="CZ247" s="391"/>
    </row>
    <row r="248" spans="2:104" x14ac:dyDescent="0.25">
      <c r="B248" s="393" t="s">
        <v>59</v>
      </c>
      <c r="C248" s="9" t="s">
        <v>1117</v>
      </c>
      <c r="D248" s="58">
        <f t="shared" si="86"/>
        <v>0</v>
      </c>
      <c r="E248" s="58">
        <f t="shared" si="86"/>
        <v>0</v>
      </c>
      <c r="F248" s="58">
        <f t="shared" si="88"/>
        <v>0</v>
      </c>
      <c r="G248" s="58">
        <f t="shared" si="88"/>
        <v>0</v>
      </c>
      <c r="H248" s="58">
        <f>$D239</f>
        <v>0</v>
      </c>
      <c r="I248" s="58">
        <f>$D239</f>
        <v>0</v>
      </c>
      <c r="J248" s="58">
        <f>$D239</f>
        <v>0</v>
      </c>
      <c r="K248" s="58">
        <f>$D239</f>
        <v>0</v>
      </c>
      <c r="L248" s="58">
        <f>$D239</f>
        <v>0</v>
      </c>
      <c r="M248" s="58">
        <f>$D239</f>
        <v>0</v>
      </c>
      <c r="N248" s="58">
        <f>$D239</f>
        <v>0</v>
      </c>
      <c r="O248" s="58">
        <f>$D239</f>
        <v>0</v>
      </c>
      <c r="P248" s="931">
        <f t="shared" si="83"/>
        <v>0</v>
      </c>
      <c r="Q248" s="58">
        <f t="shared" si="84"/>
        <v>0</v>
      </c>
      <c r="R248" s="58"/>
      <c r="S248" s="58">
        <f t="shared" si="85"/>
        <v>0</v>
      </c>
      <c r="T248" s="50"/>
      <c r="U248" s="50"/>
      <c r="V248" s="50"/>
      <c r="W248" s="50"/>
      <c r="X248" s="50"/>
      <c r="Y248" s="50"/>
      <c r="Z248" s="50"/>
      <c r="AA248" s="50"/>
      <c r="AB248" s="50"/>
      <c r="AC248" s="50"/>
      <c r="AD248" s="50"/>
      <c r="AE248" s="50"/>
      <c r="AF248" s="50"/>
      <c r="AG248" s="50"/>
      <c r="AH248" s="50"/>
      <c r="AI248" s="50"/>
      <c r="AJ248" s="50"/>
      <c r="AK248" s="50"/>
      <c r="AL248" s="50"/>
      <c r="AM248" s="50"/>
      <c r="AN248" s="50"/>
      <c r="AO248" s="50"/>
      <c r="AP248" s="50"/>
      <c r="AQ248" s="50"/>
      <c r="AR248" s="50"/>
      <c r="AS248" s="50"/>
      <c r="AT248" s="50"/>
      <c r="AU248" s="50"/>
      <c r="AV248" s="50"/>
      <c r="AW248" s="50"/>
      <c r="AX248" s="50"/>
      <c r="AY248" s="50"/>
      <c r="AZ248" s="50"/>
      <c r="BA248" s="50"/>
      <c r="BB248" s="50"/>
      <c r="BC248" s="50"/>
      <c r="BD248" s="50"/>
      <c r="BE248" s="50"/>
      <c r="BF248" s="50"/>
      <c r="BG248" s="50"/>
      <c r="BH248" s="50"/>
      <c r="BI248" s="50"/>
      <c r="BJ248" s="50"/>
      <c r="BK248" s="50"/>
      <c r="BL248" s="50"/>
      <c r="BM248" s="50"/>
      <c r="BN248" s="50"/>
      <c r="BO248" s="50"/>
      <c r="BP248" s="50"/>
      <c r="BQ248" s="50"/>
      <c r="BR248" s="50"/>
      <c r="BS248" s="50"/>
      <c r="BT248" s="50"/>
      <c r="BU248" s="50"/>
      <c r="BV248" s="50"/>
      <c r="BW248" s="50"/>
      <c r="BX248" s="50"/>
      <c r="BY248" s="50"/>
      <c r="BZ248" s="50"/>
      <c r="CA248" s="50"/>
      <c r="CB248" s="50"/>
      <c r="CC248" s="50"/>
      <c r="CD248" s="50"/>
      <c r="CE248" s="50"/>
      <c r="CF248" s="50"/>
      <c r="CG248" s="50"/>
      <c r="CH248" s="50"/>
      <c r="CI248" s="50"/>
      <c r="CJ248" s="50"/>
      <c r="CK248" s="50"/>
      <c r="CL248" s="50"/>
      <c r="CM248" s="50"/>
      <c r="CN248" s="50"/>
      <c r="CO248" s="50"/>
      <c r="CP248" s="50"/>
      <c r="CQ248" s="50"/>
      <c r="CR248" s="50"/>
      <c r="CS248" s="50"/>
      <c r="CT248" s="50"/>
      <c r="CU248" s="50"/>
      <c r="CV248" s="50"/>
      <c r="CW248" s="50"/>
      <c r="CX248" s="50"/>
      <c r="CY248" s="50"/>
      <c r="CZ248" s="391"/>
    </row>
    <row r="249" spans="2:104" x14ac:dyDescent="0.25">
      <c r="B249" s="392"/>
      <c r="C249" s="390"/>
      <c r="D249" s="50"/>
      <c r="E249" s="50"/>
      <c r="F249" s="50"/>
      <c r="G249" s="50"/>
      <c r="H249" s="50"/>
      <c r="I249" s="50"/>
      <c r="J249" s="50"/>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c r="AI249" s="50"/>
      <c r="AJ249" s="50"/>
      <c r="AK249" s="50"/>
      <c r="AL249" s="50"/>
      <c r="AM249" s="50"/>
      <c r="AN249" s="50"/>
      <c r="AO249" s="50"/>
      <c r="AP249" s="50"/>
      <c r="AQ249" s="50"/>
      <c r="AR249" s="50"/>
      <c r="AS249" s="50"/>
      <c r="AT249" s="50"/>
      <c r="AU249" s="50"/>
      <c r="AV249" s="50"/>
      <c r="AW249" s="50"/>
      <c r="AX249" s="50"/>
      <c r="AY249" s="50"/>
      <c r="AZ249" s="50"/>
      <c r="BA249" s="50"/>
      <c r="BB249" s="50"/>
      <c r="BC249" s="50"/>
      <c r="BD249" s="50"/>
      <c r="BE249" s="50"/>
      <c r="BF249" s="50"/>
      <c r="BG249" s="50"/>
      <c r="BH249" s="50"/>
      <c r="BI249" s="50"/>
      <c r="BJ249" s="50"/>
      <c r="BK249" s="50"/>
      <c r="BL249" s="50"/>
      <c r="BM249" s="50"/>
      <c r="BN249" s="50"/>
      <c r="BO249" s="50"/>
      <c r="BP249" s="50"/>
      <c r="BQ249" s="50"/>
      <c r="BR249" s="50"/>
      <c r="BS249" s="50"/>
      <c r="BT249" s="50"/>
      <c r="BU249" s="50"/>
      <c r="BV249" s="50"/>
      <c r="BW249" s="50"/>
      <c r="BX249" s="50"/>
      <c r="BY249" s="50"/>
      <c r="BZ249" s="50"/>
      <c r="CA249" s="50"/>
      <c r="CB249" s="50"/>
      <c r="CC249" s="50"/>
      <c r="CD249" s="50"/>
      <c r="CE249" s="50"/>
      <c r="CF249" s="50"/>
      <c r="CG249" s="50"/>
      <c r="CH249" s="50"/>
      <c r="CI249" s="50"/>
      <c r="CJ249" s="50"/>
      <c r="CK249" s="50"/>
      <c r="CL249" s="50"/>
      <c r="CM249" s="50"/>
      <c r="CN249" s="50"/>
      <c r="CO249" s="50"/>
      <c r="CP249" s="50"/>
      <c r="CQ249" s="50"/>
      <c r="CR249" s="50"/>
      <c r="CS249" s="50"/>
      <c r="CT249" s="50"/>
      <c r="CU249" s="50"/>
      <c r="CV249" s="50"/>
      <c r="CW249" s="50"/>
      <c r="CX249" s="50"/>
      <c r="CY249" s="50"/>
      <c r="CZ249" s="391"/>
    </row>
    <row r="250" spans="2:104" s="109" customFormat="1" x14ac:dyDescent="0.25">
      <c r="B250" s="402" t="s">
        <v>411</v>
      </c>
      <c r="C250" s="417"/>
      <c r="D250" s="417" t="s">
        <v>324</v>
      </c>
      <c r="E250" s="417" t="s">
        <v>325</v>
      </c>
      <c r="F250" s="417" t="s">
        <v>379</v>
      </c>
      <c r="G250" s="417" t="s">
        <v>409</v>
      </c>
      <c r="H250" s="417" t="s">
        <v>380</v>
      </c>
      <c r="I250" s="417" t="s">
        <v>381</v>
      </c>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417"/>
      <c r="AJ250" s="417"/>
      <c r="AK250" s="417"/>
      <c r="AL250" s="417"/>
      <c r="AM250" s="417"/>
      <c r="AN250" s="417"/>
      <c r="AO250" s="417"/>
      <c r="AP250" s="417"/>
      <c r="AQ250" s="417"/>
      <c r="AR250" s="417"/>
      <c r="AS250" s="417"/>
      <c r="AT250" s="417"/>
      <c r="AU250" s="417"/>
      <c r="AV250" s="417"/>
      <c r="AW250" s="417"/>
      <c r="AX250" s="417"/>
      <c r="AY250" s="417"/>
      <c r="AZ250" s="417"/>
      <c r="BA250" s="417"/>
      <c r="BB250" s="417"/>
      <c r="BC250" s="417"/>
      <c r="BD250" s="417"/>
      <c r="BE250" s="417"/>
      <c r="BF250" s="417"/>
      <c r="BG250" s="417"/>
      <c r="BH250" s="417"/>
      <c r="BI250" s="417"/>
      <c r="BJ250" s="417"/>
      <c r="BK250" s="417"/>
      <c r="BL250" s="417"/>
      <c r="BM250" s="417"/>
      <c r="BN250" s="417"/>
      <c r="BO250" s="417"/>
      <c r="BP250" s="417"/>
      <c r="BQ250" s="417"/>
      <c r="BR250" s="417"/>
      <c r="BS250" s="417"/>
      <c r="BT250" s="417"/>
      <c r="BU250" s="417"/>
      <c r="BV250" s="417"/>
      <c r="BW250" s="417"/>
      <c r="BX250" s="417"/>
      <c r="BY250" s="417"/>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8"/>
    </row>
    <row r="251" spans="2:104" x14ac:dyDescent="0.25">
      <c r="B251" s="393" t="s">
        <v>57</v>
      </c>
      <c r="C251" s="9" t="s">
        <v>1117</v>
      </c>
      <c r="D251" s="58">
        <f>N234</f>
        <v>0</v>
      </c>
      <c r="E251" s="58">
        <f>M234</f>
        <v>0</v>
      </c>
      <c r="F251" s="58">
        <f>D234</f>
        <v>0</v>
      </c>
      <c r="G251" s="58">
        <f t="shared" ref="G251:G256" si="90">F251</f>
        <v>0</v>
      </c>
      <c r="H251" s="58">
        <f>$M$234</f>
        <v>0</v>
      </c>
      <c r="I251" s="58">
        <f>$M$234</f>
        <v>0</v>
      </c>
      <c r="J251" s="50"/>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c r="AI251" s="50"/>
      <c r="AJ251" s="50"/>
      <c r="AK251" s="50"/>
      <c r="AL251" s="50"/>
      <c r="AM251" s="50"/>
      <c r="AN251" s="50"/>
      <c r="AO251" s="50"/>
      <c r="AP251" s="50"/>
      <c r="AQ251" s="50"/>
      <c r="AR251" s="50"/>
      <c r="AS251" s="50"/>
      <c r="AT251" s="50"/>
      <c r="AU251" s="50"/>
      <c r="AV251" s="50"/>
      <c r="AW251" s="50"/>
      <c r="AX251" s="50"/>
      <c r="AY251" s="50"/>
      <c r="AZ251" s="50"/>
      <c r="BA251" s="50"/>
      <c r="BB251" s="50"/>
      <c r="BC251" s="50"/>
      <c r="BD251" s="50"/>
      <c r="BE251" s="50"/>
      <c r="BF251" s="50"/>
      <c r="BG251" s="50"/>
      <c r="BH251" s="50"/>
      <c r="BI251" s="50"/>
      <c r="BJ251" s="50"/>
      <c r="BK251" s="50"/>
      <c r="BL251" s="50"/>
      <c r="BM251" s="50"/>
      <c r="BN251" s="50"/>
      <c r="BO251" s="50"/>
      <c r="BP251" s="50"/>
      <c r="BQ251" s="50"/>
      <c r="BR251" s="50"/>
      <c r="BS251" s="50"/>
      <c r="BT251" s="50"/>
      <c r="BU251" s="50"/>
      <c r="BV251" s="50"/>
      <c r="BW251" s="50"/>
      <c r="BX251" s="50"/>
      <c r="BY251" s="50"/>
      <c r="BZ251" s="50"/>
      <c r="CA251" s="50"/>
      <c r="CB251" s="50"/>
      <c r="CC251" s="50"/>
      <c r="CD251" s="50"/>
      <c r="CE251" s="50"/>
      <c r="CF251" s="50"/>
      <c r="CG251" s="50"/>
      <c r="CH251" s="50"/>
      <c r="CI251" s="50"/>
      <c r="CJ251" s="50"/>
      <c r="CK251" s="50"/>
      <c r="CL251" s="50"/>
      <c r="CM251" s="50"/>
      <c r="CN251" s="50"/>
      <c r="CO251" s="50"/>
      <c r="CP251" s="50"/>
      <c r="CQ251" s="50"/>
      <c r="CR251" s="50"/>
      <c r="CS251" s="50"/>
      <c r="CT251" s="50"/>
      <c r="CU251" s="50"/>
      <c r="CV251" s="50"/>
      <c r="CW251" s="50"/>
      <c r="CX251" s="50"/>
      <c r="CY251" s="50"/>
      <c r="CZ251" s="391"/>
    </row>
    <row r="252" spans="2:104" x14ac:dyDescent="0.25">
      <c r="B252" s="393" t="s">
        <v>58</v>
      </c>
      <c r="C252" s="9" t="s">
        <v>1117</v>
      </c>
      <c r="D252" s="58">
        <f>J235</f>
        <v>0</v>
      </c>
      <c r="E252" s="58">
        <f>I235</f>
        <v>0</v>
      </c>
      <c r="F252" s="58">
        <f>D235</f>
        <v>0</v>
      </c>
      <c r="G252" s="58">
        <f t="shared" si="90"/>
        <v>0</v>
      </c>
      <c r="H252" s="58">
        <f>I235</f>
        <v>0</v>
      </c>
      <c r="I252" s="58">
        <f>H252</f>
        <v>0</v>
      </c>
      <c r="J252" s="50"/>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c r="AI252" s="50"/>
      <c r="AJ252" s="50"/>
      <c r="AK252" s="50"/>
      <c r="AL252" s="50"/>
      <c r="AM252" s="50"/>
      <c r="AN252" s="50"/>
      <c r="AO252" s="50"/>
      <c r="AP252" s="50"/>
      <c r="AQ252" s="50"/>
      <c r="AR252" s="50"/>
      <c r="AS252" s="50"/>
      <c r="AT252" s="50"/>
      <c r="AU252" s="50"/>
      <c r="AV252" s="50"/>
      <c r="AW252" s="50"/>
      <c r="AX252" s="50"/>
      <c r="AY252" s="50"/>
      <c r="AZ252" s="50"/>
      <c r="BA252" s="50"/>
      <c r="BB252" s="50"/>
      <c r="BC252" s="50"/>
      <c r="BD252" s="50"/>
      <c r="BE252" s="50"/>
      <c r="BF252" s="50"/>
      <c r="BG252" s="50"/>
      <c r="BH252" s="50"/>
      <c r="BI252" s="50"/>
      <c r="BJ252" s="50"/>
      <c r="BK252" s="50"/>
      <c r="BL252" s="50"/>
      <c r="BM252" s="50"/>
      <c r="BN252" s="50"/>
      <c r="BO252" s="50"/>
      <c r="BP252" s="50"/>
      <c r="BQ252" s="50"/>
      <c r="BR252" s="50"/>
      <c r="BS252" s="50"/>
      <c r="BT252" s="50"/>
      <c r="BU252" s="50"/>
      <c r="BV252" s="50"/>
      <c r="BW252" s="50"/>
      <c r="BX252" s="50"/>
      <c r="BY252" s="50"/>
      <c r="BZ252" s="50"/>
      <c r="CA252" s="50"/>
      <c r="CB252" s="50"/>
      <c r="CC252" s="50"/>
      <c r="CD252" s="50"/>
      <c r="CE252" s="50"/>
      <c r="CF252" s="50"/>
      <c r="CG252" s="50"/>
      <c r="CH252" s="50"/>
      <c r="CI252" s="50"/>
      <c r="CJ252" s="50"/>
      <c r="CK252" s="50"/>
      <c r="CL252" s="50"/>
      <c r="CM252" s="50"/>
      <c r="CN252" s="50"/>
      <c r="CO252" s="50"/>
      <c r="CP252" s="50"/>
      <c r="CQ252" s="50"/>
      <c r="CR252" s="50"/>
      <c r="CS252" s="50"/>
      <c r="CT252" s="50"/>
      <c r="CU252" s="50"/>
      <c r="CV252" s="50"/>
      <c r="CW252" s="50"/>
      <c r="CX252" s="50"/>
      <c r="CY252" s="50"/>
      <c r="CZ252" s="391"/>
    </row>
    <row r="253" spans="2:104" x14ac:dyDescent="0.25">
      <c r="B253" s="393" t="s">
        <v>27</v>
      </c>
      <c r="C253" s="9" t="s">
        <v>1117</v>
      </c>
      <c r="D253" s="58">
        <f>$D$236</f>
        <v>0</v>
      </c>
      <c r="E253" s="58">
        <f>$D$236</f>
        <v>0</v>
      </c>
      <c r="F253" s="58">
        <f>$D$236</f>
        <v>0</v>
      </c>
      <c r="G253" s="58">
        <f t="shared" si="90"/>
        <v>0</v>
      </c>
      <c r="H253" s="58">
        <f>$D$236</f>
        <v>0</v>
      </c>
      <c r="I253" s="58">
        <f>H253</f>
        <v>0</v>
      </c>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c r="CC253" s="50"/>
      <c r="CD253" s="50"/>
      <c r="CE253" s="50"/>
      <c r="CF253" s="50"/>
      <c r="CG253" s="50"/>
      <c r="CH253" s="50"/>
      <c r="CI253" s="50"/>
      <c r="CJ253" s="50"/>
      <c r="CK253" s="50"/>
      <c r="CL253" s="50"/>
      <c r="CM253" s="50"/>
      <c r="CN253" s="50"/>
      <c r="CO253" s="50"/>
      <c r="CP253" s="50"/>
      <c r="CQ253" s="50"/>
      <c r="CR253" s="50"/>
      <c r="CS253" s="50"/>
      <c r="CT253" s="50"/>
      <c r="CU253" s="50"/>
      <c r="CV253" s="50"/>
      <c r="CW253" s="50"/>
      <c r="CX253" s="50"/>
      <c r="CY253" s="50"/>
      <c r="CZ253" s="391"/>
    </row>
    <row r="254" spans="2:104" x14ac:dyDescent="0.25">
      <c r="B254" s="393" t="s">
        <v>52</v>
      </c>
      <c r="C254" s="9" t="s">
        <v>1117</v>
      </c>
      <c r="D254" s="58">
        <f>F237</f>
        <v>0</v>
      </c>
      <c r="E254" s="58">
        <f>E237</f>
        <v>0</v>
      </c>
      <c r="F254" s="58">
        <f>D237</f>
        <v>0</v>
      </c>
      <c r="G254" s="58">
        <f t="shared" si="90"/>
        <v>0</v>
      </c>
      <c r="H254" s="58">
        <f>F237</f>
        <v>0</v>
      </c>
      <c r="I254" s="58">
        <f>H254</f>
        <v>0</v>
      </c>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c r="AI254" s="50"/>
      <c r="AJ254" s="50"/>
      <c r="AK254" s="50"/>
      <c r="AL254" s="50"/>
      <c r="AM254" s="50"/>
      <c r="AN254" s="50"/>
      <c r="AO254" s="50"/>
      <c r="AP254" s="50"/>
      <c r="AQ254" s="50"/>
      <c r="AR254" s="50"/>
      <c r="AS254" s="50"/>
      <c r="AT254" s="50"/>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c r="CC254" s="50"/>
      <c r="CD254" s="50"/>
      <c r="CE254" s="50"/>
      <c r="CF254" s="50"/>
      <c r="CG254" s="50"/>
      <c r="CH254" s="50"/>
      <c r="CI254" s="50"/>
      <c r="CJ254" s="50"/>
      <c r="CK254" s="50"/>
      <c r="CL254" s="50"/>
      <c r="CM254" s="50"/>
      <c r="CN254" s="50"/>
      <c r="CO254" s="50"/>
      <c r="CP254" s="50"/>
      <c r="CQ254" s="50"/>
      <c r="CR254" s="50"/>
      <c r="CS254" s="50"/>
      <c r="CT254" s="50"/>
      <c r="CU254" s="50"/>
      <c r="CV254" s="50"/>
      <c r="CW254" s="50"/>
      <c r="CX254" s="50"/>
      <c r="CY254" s="50"/>
      <c r="CZ254" s="391"/>
    </row>
    <row r="255" spans="2:104" x14ac:dyDescent="0.25">
      <c r="B255" s="393" t="s">
        <v>37</v>
      </c>
      <c r="C255" s="9" t="s">
        <v>1117</v>
      </c>
      <c r="D255" s="58">
        <f>E238</f>
        <v>0</v>
      </c>
      <c r="E255" s="58">
        <f>F238</f>
        <v>0</v>
      </c>
      <c r="F255" s="58">
        <f>D238</f>
        <v>0</v>
      </c>
      <c r="G255" s="58">
        <f t="shared" si="90"/>
        <v>0</v>
      </c>
      <c r="H255" s="58">
        <f>F238</f>
        <v>0</v>
      </c>
      <c r="I255" s="58">
        <f>H255</f>
        <v>0</v>
      </c>
      <c r="J255" s="50"/>
      <c r="K255" s="50"/>
      <c r="L255" s="50"/>
      <c r="M255" s="50"/>
      <c r="N255" s="50"/>
      <c r="O255" s="50"/>
      <c r="P255" s="50"/>
      <c r="Q255" s="50"/>
      <c r="R255" s="50"/>
      <c r="S255" s="50"/>
      <c r="T255" s="50"/>
      <c r="U255" s="50"/>
      <c r="V255" s="50"/>
      <c r="W255" s="50"/>
      <c r="X255" s="50"/>
      <c r="Y255" s="50"/>
      <c r="Z255" s="50"/>
      <c r="AA255" s="50"/>
      <c r="AB255" s="50"/>
      <c r="AC255" s="50"/>
      <c r="AD255" s="50"/>
      <c r="AE255" s="50"/>
      <c r="AF255" s="50"/>
      <c r="AG255" s="50"/>
      <c r="AH255" s="50"/>
      <c r="AI255" s="50"/>
      <c r="AJ255" s="50"/>
      <c r="AK255" s="50"/>
      <c r="AL255" s="50"/>
      <c r="AM255" s="50"/>
      <c r="AN255" s="50"/>
      <c r="AO255" s="50"/>
      <c r="AP255" s="50"/>
      <c r="AQ255" s="50"/>
      <c r="AR255" s="50"/>
      <c r="AS255" s="50"/>
      <c r="AT255" s="50"/>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c r="CC255" s="50"/>
      <c r="CD255" s="50"/>
      <c r="CE255" s="50"/>
      <c r="CF255" s="50"/>
      <c r="CG255" s="50"/>
      <c r="CH255" s="50"/>
      <c r="CI255" s="50"/>
      <c r="CJ255" s="50"/>
      <c r="CK255" s="50"/>
      <c r="CL255" s="50"/>
      <c r="CM255" s="50"/>
      <c r="CN255" s="50"/>
      <c r="CO255" s="50"/>
      <c r="CP255" s="50"/>
      <c r="CQ255" s="50"/>
      <c r="CR255" s="50"/>
      <c r="CS255" s="50"/>
      <c r="CT255" s="50"/>
      <c r="CU255" s="50"/>
      <c r="CV255" s="50"/>
      <c r="CW255" s="50"/>
      <c r="CX255" s="50"/>
      <c r="CY255" s="50"/>
      <c r="CZ255" s="391"/>
    </row>
    <row r="256" spans="2:104" x14ac:dyDescent="0.25">
      <c r="B256" s="393" t="s">
        <v>59</v>
      </c>
      <c r="C256" s="9" t="s">
        <v>1117</v>
      </c>
      <c r="D256" s="58">
        <f>E239</f>
        <v>0</v>
      </c>
      <c r="E256" s="58">
        <f>F239</f>
        <v>0</v>
      </c>
      <c r="F256" s="58">
        <f>D239</f>
        <v>0</v>
      </c>
      <c r="G256" s="58">
        <f t="shared" si="90"/>
        <v>0</v>
      </c>
      <c r="H256" s="58">
        <f>F239</f>
        <v>0</v>
      </c>
      <c r="I256" s="58">
        <f>H256</f>
        <v>0</v>
      </c>
      <c r="J256" s="50"/>
      <c r="K256" s="50"/>
      <c r="L256" s="50"/>
      <c r="M256" s="50"/>
      <c r="N256" s="50"/>
      <c r="O256" s="50"/>
      <c r="P256" s="50"/>
      <c r="Q256" s="50"/>
      <c r="R256" s="50"/>
      <c r="S256" s="50"/>
      <c r="T256" s="50"/>
      <c r="U256" s="50"/>
      <c r="V256" s="50"/>
      <c r="W256" s="50"/>
      <c r="X256" s="50"/>
      <c r="Y256" s="50"/>
      <c r="Z256" s="50"/>
      <c r="AA256" s="50"/>
      <c r="AB256" s="50"/>
      <c r="AC256" s="50"/>
      <c r="AD256" s="50"/>
      <c r="AE256" s="50"/>
      <c r="AF256" s="50"/>
      <c r="AG256" s="50"/>
      <c r="AH256" s="50"/>
      <c r="AI256" s="50"/>
      <c r="AJ256" s="50"/>
      <c r="AK256" s="50"/>
      <c r="AL256" s="50"/>
      <c r="AM256" s="50"/>
      <c r="AN256" s="50"/>
      <c r="AO256" s="50"/>
      <c r="AP256" s="50"/>
      <c r="AQ256" s="50"/>
      <c r="AR256" s="50"/>
      <c r="AS256" s="50"/>
      <c r="AT256" s="50"/>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c r="CC256" s="50"/>
      <c r="CD256" s="50"/>
      <c r="CE256" s="50"/>
      <c r="CF256" s="50"/>
      <c r="CG256" s="50"/>
      <c r="CH256" s="50"/>
      <c r="CI256" s="50"/>
      <c r="CJ256" s="50"/>
      <c r="CK256" s="50"/>
      <c r="CL256" s="50"/>
      <c r="CM256" s="50"/>
      <c r="CN256" s="50"/>
      <c r="CO256" s="50"/>
      <c r="CP256" s="50"/>
      <c r="CQ256" s="50"/>
      <c r="CR256" s="50"/>
      <c r="CS256" s="50"/>
      <c r="CT256" s="50"/>
      <c r="CU256" s="50"/>
      <c r="CV256" s="50"/>
      <c r="CW256" s="50"/>
      <c r="CX256" s="50"/>
      <c r="CY256" s="50"/>
      <c r="CZ256" s="391"/>
    </row>
    <row r="257" spans="2:104" x14ac:dyDescent="0.25">
      <c r="B257" s="392"/>
      <c r="C257" s="390"/>
      <c r="D257" s="50"/>
      <c r="E257" s="50"/>
      <c r="F257" s="50"/>
      <c r="G257" s="50"/>
      <c r="H257" s="50"/>
      <c r="I257" s="50"/>
      <c r="J257" s="50"/>
      <c r="K257" s="50"/>
      <c r="L257" s="50"/>
      <c r="M257" s="50"/>
      <c r="N257" s="50"/>
      <c r="O257" s="50"/>
      <c r="P257" s="50"/>
      <c r="Q257" s="50"/>
      <c r="R257" s="50"/>
      <c r="S257" s="50"/>
      <c r="T257" s="50"/>
      <c r="U257" s="50"/>
      <c r="V257" s="50"/>
      <c r="W257" s="50"/>
      <c r="X257" s="50"/>
      <c r="Y257" s="50"/>
      <c r="Z257" s="50"/>
      <c r="AA257" s="50"/>
      <c r="AB257" s="50"/>
      <c r="AC257" s="50"/>
      <c r="AD257" s="50"/>
      <c r="AE257" s="50"/>
      <c r="AF257" s="50"/>
      <c r="AG257" s="50"/>
      <c r="AH257" s="50"/>
      <c r="AI257" s="50"/>
      <c r="AJ257" s="50"/>
      <c r="AK257" s="50"/>
      <c r="AL257" s="50"/>
      <c r="AM257" s="50"/>
      <c r="AN257" s="50"/>
      <c r="AO257" s="50"/>
      <c r="AP257" s="50"/>
      <c r="AQ257" s="50"/>
      <c r="AR257" s="50"/>
      <c r="AS257" s="50"/>
      <c r="AT257" s="50"/>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c r="CC257" s="50"/>
      <c r="CD257" s="50"/>
      <c r="CE257" s="50"/>
      <c r="CF257" s="50"/>
      <c r="CG257" s="50"/>
      <c r="CH257" s="50"/>
      <c r="CI257" s="50"/>
      <c r="CJ257" s="50"/>
      <c r="CK257" s="50"/>
      <c r="CL257" s="50"/>
      <c r="CM257" s="50"/>
      <c r="CN257" s="50"/>
      <c r="CO257" s="50"/>
      <c r="CP257" s="50"/>
      <c r="CQ257" s="50"/>
      <c r="CR257" s="50"/>
      <c r="CS257" s="50"/>
      <c r="CT257" s="50"/>
      <c r="CU257" s="50"/>
      <c r="CV257" s="50"/>
      <c r="CW257" s="50"/>
      <c r="CX257" s="50"/>
      <c r="CY257" s="50"/>
      <c r="CZ257" s="391"/>
    </row>
    <row r="258" spans="2:104" x14ac:dyDescent="0.25">
      <c r="B258" s="411" t="s">
        <v>357</v>
      </c>
      <c r="C258" s="269"/>
      <c r="D258" s="412"/>
      <c r="E258" s="412"/>
      <c r="F258" s="412"/>
      <c r="G258" s="412"/>
      <c r="H258" s="412"/>
      <c r="I258" s="412"/>
      <c r="J258" s="412"/>
      <c r="K258" s="412"/>
      <c r="L258" s="412"/>
      <c r="M258" s="412"/>
      <c r="N258" s="412"/>
      <c r="O258" s="412"/>
      <c r="P258" s="412"/>
      <c r="Q258" s="412"/>
      <c r="R258" s="412"/>
      <c r="S258" s="412"/>
      <c r="T258" s="412"/>
      <c r="U258" s="412"/>
      <c r="V258" s="412"/>
      <c r="W258" s="412"/>
      <c r="X258" s="412"/>
      <c r="Y258" s="412"/>
      <c r="Z258" s="412"/>
      <c r="AA258" s="412"/>
      <c r="AB258" s="412"/>
      <c r="AC258" s="412"/>
      <c r="AD258" s="412"/>
      <c r="AE258" s="412"/>
      <c r="AF258" s="412"/>
      <c r="AG258" s="412"/>
      <c r="AH258" s="412"/>
      <c r="AI258" s="412"/>
      <c r="AJ258" s="412"/>
      <c r="AK258" s="412"/>
      <c r="AL258" s="412"/>
      <c r="AM258" s="412"/>
      <c r="AN258" s="412"/>
      <c r="AO258" s="412"/>
      <c r="AP258" s="412"/>
      <c r="AQ258" s="412"/>
      <c r="AR258" s="412"/>
      <c r="AS258" s="412"/>
      <c r="AT258" s="412"/>
      <c r="AU258" s="412"/>
      <c r="AV258" s="412"/>
      <c r="AW258" s="412"/>
      <c r="AX258" s="412"/>
      <c r="AY258" s="412"/>
      <c r="AZ258" s="412"/>
      <c r="BA258" s="412"/>
      <c r="BB258" s="412"/>
      <c r="BC258" s="412"/>
      <c r="BD258" s="412"/>
      <c r="BE258" s="412"/>
      <c r="BF258" s="412"/>
      <c r="BG258" s="412"/>
      <c r="BH258" s="412"/>
      <c r="BI258" s="412"/>
      <c r="BJ258" s="412"/>
      <c r="BK258" s="412"/>
      <c r="BL258" s="412"/>
      <c r="BM258" s="412"/>
      <c r="BN258" s="412"/>
      <c r="BO258" s="412"/>
      <c r="BP258" s="412"/>
      <c r="BQ258" s="412"/>
      <c r="BR258" s="412"/>
      <c r="BS258" s="412"/>
      <c r="BT258" s="412"/>
      <c r="BU258" s="412"/>
      <c r="BV258" s="412"/>
      <c r="BW258" s="412"/>
      <c r="BX258" s="412"/>
      <c r="BY258" s="412"/>
      <c r="BZ258" s="412"/>
      <c r="CA258" s="412"/>
      <c r="CB258" s="412"/>
      <c r="CC258" s="412"/>
      <c r="CD258" s="412"/>
      <c r="CE258" s="412"/>
      <c r="CF258" s="412"/>
      <c r="CG258" s="412"/>
      <c r="CH258" s="412"/>
      <c r="CI258" s="412"/>
      <c r="CJ258" s="412"/>
      <c r="CK258" s="412"/>
      <c r="CL258" s="412"/>
      <c r="CM258" s="412"/>
      <c r="CN258" s="412"/>
      <c r="CO258" s="412"/>
      <c r="CP258" s="412"/>
      <c r="CQ258" s="412"/>
      <c r="CR258" s="412"/>
      <c r="CS258" s="412"/>
      <c r="CT258" s="412"/>
      <c r="CU258" s="412"/>
      <c r="CV258" s="412"/>
      <c r="CW258" s="412"/>
      <c r="CX258" s="412"/>
      <c r="CY258" s="412"/>
      <c r="CZ258" s="413"/>
    </row>
    <row r="259" spans="2:104" x14ac:dyDescent="0.25">
      <c r="B259" s="392"/>
      <c r="C259" s="390"/>
      <c r="D259" s="50"/>
      <c r="E259" s="50"/>
      <c r="F259" s="50"/>
      <c r="G259" s="50"/>
      <c r="H259" s="50"/>
      <c r="I259" s="50"/>
      <c r="J259" s="50"/>
      <c r="K259" s="50"/>
      <c r="L259" s="50"/>
      <c r="M259" s="50"/>
      <c r="N259" s="50"/>
      <c r="O259" s="50"/>
      <c r="P259" s="50"/>
      <c r="Q259" s="50"/>
      <c r="R259" s="50"/>
      <c r="S259" s="50"/>
      <c r="T259" s="50"/>
      <c r="U259" s="50"/>
      <c r="V259" s="50"/>
      <c r="W259" s="50"/>
      <c r="X259" s="50"/>
      <c r="Y259" s="50"/>
      <c r="Z259" s="50"/>
      <c r="AA259" s="50"/>
      <c r="AB259" s="50"/>
      <c r="AC259" s="50"/>
      <c r="AD259" s="50"/>
      <c r="AE259" s="50"/>
      <c r="AF259" s="50"/>
      <c r="AG259" s="50"/>
      <c r="AH259" s="50"/>
      <c r="AI259" s="50"/>
      <c r="AJ259" s="50"/>
      <c r="AK259" s="50"/>
      <c r="AL259" s="50"/>
      <c r="AM259" s="50"/>
      <c r="AN259" s="50"/>
      <c r="AO259" s="50"/>
      <c r="AP259" s="50"/>
      <c r="AQ259" s="50"/>
      <c r="AR259" s="50"/>
      <c r="AS259" s="50"/>
      <c r="AT259" s="50"/>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c r="CC259" s="50"/>
      <c r="CD259" s="50"/>
      <c r="CE259" s="50"/>
      <c r="CF259" s="50"/>
      <c r="CG259" s="50"/>
      <c r="CH259" s="50"/>
      <c r="CI259" s="50"/>
      <c r="CJ259" s="50"/>
      <c r="CK259" s="50"/>
      <c r="CL259" s="50"/>
      <c r="CM259" s="50"/>
      <c r="CN259" s="50"/>
      <c r="CO259" s="50"/>
      <c r="CP259" s="50"/>
      <c r="CQ259" s="50"/>
      <c r="CR259" s="50"/>
      <c r="CS259" s="50"/>
      <c r="CT259" s="50"/>
      <c r="CU259" s="50"/>
      <c r="CV259" s="50"/>
      <c r="CW259" s="50"/>
      <c r="CX259" s="50"/>
      <c r="CY259" s="50"/>
      <c r="CZ259" s="391"/>
    </row>
    <row r="260" spans="2:104" s="109" customFormat="1" x14ac:dyDescent="0.25">
      <c r="B260" s="402" t="s">
        <v>407</v>
      </c>
      <c r="C260" s="417"/>
      <c r="D260" s="417" t="s">
        <v>20</v>
      </c>
      <c r="E260" s="417" t="s">
        <v>309</v>
      </c>
      <c r="F260" s="417" t="s">
        <v>310</v>
      </c>
      <c r="G260" s="417" t="s">
        <v>44</v>
      </c>
      <c r="H260" s="417" t="s">
        <v>313</v>
      </c>
      <c r="I260" s="417" t="s">
        <v>333</v>
      </c>
      <c r="J260" s="417" t="s">
        <v>341</v>
      </c>
      <c r="K260" s="417" t="s">
        <v>311</v>
      </c>
      <c r="L260" s="417" t="s">
        <v>312</v>
      </c>
      <c r="M260" s="417" t="s">
        <v>1058</v>
      </c>
      <c r="N260" s="417" t="s">
        <v>1059</v>
      </c>
      <c r="O260" s="50"/>
      <c r="P260" s="417"/>
      <c r="Q260" s="417"/>
      <c r="R260" s="417"/>
      <c r="S260" s="417"/>
      <c r="T260" s="417"/>
      <c r="U260" s="417"/>
      <c r="V260" s="417"/>
      <c r="W260" s="417"/>
      <c r="X260" s="417"/>
      <c r="Y260" s="417"/>
      <c r="Z260" s="417"/>
      <c r="AA260" s="417"/>
      <c r="AB260" s="417"/>
      <c r="AC260" s="417"/>
      <c r="AD260" s="417"/>
      <c r="AE260" s="417"/>
      <c r="AF260" s="417"/>
      <c r="AG260" s="417"/>
      <c r="AH260" s="417"/>
      <c r="AI260" s="417"/>
      <c r="AJ260" s="417"/>
      <c r="AK260" s="417"/>
      <c r="AL260" s="417"/>
      <c r="AM260" s="417"/>
      <c r="AN260" s="417"/>
      <c r="AO260" s="417"/>
      <c r="AP260" s="417"/>
      <c r="AQ260" s="417"/>
      <c r="AR260" s="417"/>
      <c r="AS260" s="417"/>
      <c r="AT260" s="417"/>
      <c r="AU260" s="417"/>
      <c r="AV260" s="417"/>
      <c r="AW260" s="417"/>
      <c r="AX260" s="417"/>
      <c r="AY260" s="417"/>
      <c r="AZ260" s="417"/>
      <c r="BA260" s="417"/>
      <c r="BB260" s="417"/>
      <c r="BC260" s="417"/>
      <c r="BD260" s="417"/>
      <c r="BE260" s="417"/>
      <c r="BF260" s="417"/>
      <c r="BG260" s="417"/>
      <c r="BH260" s="417"/>
      <c r="BI260" s="417"/>
      <c r="BJ260" s="417"/>
      <c r="BK260" s="417"/>
      <c r="BL260" s="417"/>
      <c r="BM260" s="417"/>
      <c r="BN260" s="417"/>
      <c r="BO260" s="417"/>
      <c r="BP260" s="417"/>
      <c r="BQ260" s="417"/>
      <c r="BR260" s="417"/>
      <c r="BS260" s="417"/>
      <c r="BT260" s="417"/>
      <c r="BU260" s="417"/>
      <c r="BV260" s="417"/>
      <c r="BW260" s="417"/>
      <c r="BX260" s="417"/>
      <c r="BY260" s="417"/>
      <c r="BZ260" s="417"/>
      <c r="CA260" s="417"/>
      <c r="CB260" s="417"/>
      <c r="CC260" s="417"/>
      <c r="CD260" s="417"/>
      <c r="CE260" s="417"/>
      <c r="CF260" s="417"/>
      <c r="CG260" s="417"/>
      <c r="CH260" s="417"/>
      <c r="CI260" s="417"/>
      <c r="CJ260" s="417"/>
      <c r="CK260" s="417"/>
      <c r="CL260" s="417"/>
      <c r="CM260" s="417"/>
      <c r="CN260" s="417"/>
      <c r="CO260" s="417"/>
      <c r="CP260" s="417"/>
      <c r="CQ260" s="417"/>
      <c r="CR260" s="417"/>
      <c r="CS260" s="417"/>
      <c r="CT260" s="417"/>
      <c r="CU260" s="417"/>
      <c r="CV260" s="417"/>
      <c r="CW260" s="417"/>
      <c r="CX260" s="417"/>
      <c r="CY260" s="417"/>
      <c r="CZ260" s="418"/>
    </row>
    <row r="261" spans="2:104" x14ac:dyDescent="0.25">
      <c r="B261" s="393" t="s">
        <v>57</v>
      </c>
      <c r="C261" s="390" t="s">
        <v>184</v>
      </c>
      <c r="D261" s="59">
        <f t="shared" ref="D261:N261" si="91">D234/1000</f>
        <v>0</v>
      </c>
      <c r="E261" s="59">
        <f t="shared" si="91"/>
        <v>0</v>
      </c>
      <c r="F261" s="59">
        <f t="shared" si="91"/>
        <v>0</v>
      </c>
      <c r="G261" s="59">
        <f t="shared" si="91"/>
        <v>0</v>
      </c>
      <c r="H261" s="59">
        <f t="shared" si="91"/>
        <v>0</v>
      </c>
      <c r="I261" s="59">
        <f t="shared" si="91"/>
        <v>0</v>
      </c>
      <c r="J261" s="59">
        <f t="shared" si="91"/>
        <v>0</v>
      </c>
      <c r="K261" s="59">
        <f t="shared" si="91"/>
        <v>0</v>
      </c>
      <c r="L261" s="59">
        <f t="shared" si="91"/>
        <v>0</v>
      </c>
      <c r="M261" s="59">
        <f t="shared" si="91"/>
        <v>0</v>
      </c>
      <c r="N261" s="59">
        <f t="shared" si="91"/>
        <v>0</v>
      </c>
      <c r="O261" s="50"/>
      <c r="P261" s="50"/>
      <c r="Q261" s="50"/>
      <c r="R261" s="50"/>
      <c r="S261" s="50"/>
      <c r="T261" s="50"/>
      <c r="U261" s="50"/>
      <c r="V261" s="50"/>
      <c r="W261" s="50"/>
      <c r="X261" s="50"/>
      <c r="Y261" s="50"/>
      <c r="Z261" s="50"/>
      <c r="AA261" s="50"/>
      <c r="AB261" s="50"/>
      <c r="AC261" s="50"/>
      <c r="AD261" s="50"/>
      <c r="AE261" s="50"/>
      <c r="AF261" s="50"/>
      <c r="AG261" s="50"/>
      <c r="AH261" s="50"/>
      <c r="AI261" s="50"/>
      <c r="AJ261" s="50"/>
      <c r="AK261" s="50"/>
      <c r="AL261" s="50"/>
      <c r="AM261" s="50"/>
      <c r="AN261" s="50"/>
      <c r="AO261" s="50"/>
      <c r="AP261" s="50"/>
      <c r="AQ261" s="50"/>
      <c r="AR261" s="50"/>
      <c r="AS261" s="50"/>
      <c r="AT261" s="50"/>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c r="CC261" s="50"/>
      <c r="CD261" s="50"/>
      <c r="CE261" s="50"/>
      <c r="CF261" s="50"/>
      <c r="CG261" s="50"/>
      <c r="CH261" s="50"/>
      <c r="CI261" s="50"/>
      <c r="CJ261" s="50"/>
      <c r="CK261" s="50"/>
      <c r="CL261" s="50"/>
      <c r="CM261" s="50"/>
      <c r="CN261" s="50"/>
      <c r="CO261" s="50"/>
      <c r="CP261" s="50"/>
      <c r="CQ261" s="50"/>
      <c r="CR261" s="50"/>
      <c r="CS261" s="50"/>
      <c r="CT261" s="50"/>
      <c r="CU261" s="50"/>
      <c r="CV261" s="50"/>
      <c r="CW261" s="50"/>
      <c r="CX261" s="50"/>
      <c r="CY261" s="50"/>
      <c r="CZ261" s="391"/>
    </row>
    <row r="262" spans="2:104" x14ac:dyDescent="0.25">
      <c r="B262" s="393" t="s">
        <v>58</v>
      </c>
      <c r="C262" s="390" t="s">
        <v>184</v>
      </c>
      <c r="D262" s="59">
        <f t="shared" ref="D262:N262" si="92">D235/1000</f>
        <v>0</v>
      </c>
      <c r="E262" s="59">
        <f t="shared" si="92"/>
        <v>0</v>
      </c>
      <c r="F262" s="59">
        <f t="shared" si="92"/>
        <v>0</v>
      </c>
      <c r="G262" s="59">
        <f t="shared" si="92"/>
        <v>0</v>
      </c>
      <c r="H262" s="59">
        <f t="shared" si="92"/>
        <v>0</v>
      </c>
      <c r="I262" s="59">
        <f t="shared" si="92"/>
        <v>0</v>
      </c>
      <c r="J262" s="59">
        <f t="shared" si="92"/>
        <v>0</v>
      </c>
      <c r="K262" s="59">
        <f t="shared" si="92"/>
        <v>0</v>
      </c>
      <c r="L262" s="59">
        <f t="shared" si="92"/>
        <v>0</v>
      </c>
      <c r="M262" s="59">
        <f t="shared" si="92"/>
        <v>0</v>
      </c>
      <c r="N262" s="59">
        <f t="shared" si="92"/>
        <v>0</v>
      </c>
      <c r="O262" s="50"/>
      <c r="P262" s="50"/>
      <c r="Q262" s="50"/>
      <c r="R262" s="50"/>
      <c r="S262" s="50"/>
      <c r="T262" s="50"/>
      <c r="U262" s="50"/>
      <c r="V262" s="50"/>
      <c r="W262" s="50"/>
      <c r="X262" s="50"/>
      <c r="Y262" s="50"/>
      <c r="Z262" s="50"/>
      <c r="AA262" s="50"/>
      <c r="AB262" s="50"/>
      <c r="AC262" s="50"/>
      <c r="AD262" s="50"/>
      <c r="AE262" s="50"/>
      <c r="AF262" s="50"/>
      <c r="AG262" s="50"/>
      <c r="AH262" s="50"/>
      <c r="AI262" s="50"/>
      <c r="AJ262" s="50"/>
      <c r="AK262" s="50"/>
      <c r="AL262" s="50"/>
      <c r="AM262" s="50"/>
      <c r="AN262" s="50"/>
      <c r="AO262" s="50"/>
      <c r="AP262" s="50"/>
      <c r="AQ262" s="50"/>
      <c r="AR262" s="50"/>
      <c r="AS262" s="50"/>
      <c r="AT262" s="50"/>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c r="CC262" s="50"/>
      <c r="CD262" s="50"/>
      <c r="CE262" s="50"/>
      <c r="CF262" s="50"/>
      <c r="CG262" s="50"/>
      <c r="CH262" s="50"/>
      <c r="CI262" s="50"/>
      <c r="CJ262" s="50"/>
      <c r="CK262" s="50"/>
      <c r="CL262" s="50"/>
      <c r="CM262" s="50"/>
      <c r="CN262" s="50"/>
      <c r="CO262" s="50"/>
      <c r="CP262" s="50"/>
      <c r="CQ262" s="50"/>
      <c r="CR262" s="50"/>
      <c r="CS262" s="50"/>
      <c r="CT262" s="50"/>
      <c r="CU262" s="50"/>
      <c r="CV262" s="50"/>
      <c r="CW262" s="50"/>
      <c r="CX262" s="50"/>
      <c r="CY262" s="50"/>
      <c r="CZ262" s="391"/>
    </row>
    <row r="263" spans="2:104" x14ac:dyDescent="0.25">
      <c r="B263" s="393" t="s">
        <v>27</v>
      </c>
      <c r="C263" s="390" t="s">
        <v>184</v>
      </c>
      <c r="D263" s="59">
        <f t="shared" ref="D263:N263" si="93">D236/1000</f>
        <v>0</v>
      </c>
      <c r="E263" s="59">
        <f t="shared" si="93"/>
        <v>0</v>
      </c>
      <c r="F263" s="59">
        <f t="shared" si="93"/>
        <v>0</v>
      </c>
      <c r="G263" s="59">
        <f t="shared" si="93"/>
        <v>0</v>
      </c>
      <c r="H263" s="59">
        <f t="shared" si="93"/>
        <v>0</v>
      </c>
      <c r="I263" s="59">
        <f t="shared" si="93"/>
        <v>0</v>
      </c>
      <c r="J263" s="59">
        <f t="shared" si="93"/>
        <v>0</v>
      </c>
      <c r="K263" s="59">
        <f t="shared" si="93"/>
        <v>0</v>
      </c>
      <c r="L263" s="59">
        <f t="shared" si="93"/>
        <v>0</v>
      </c>
      <c r="M263" s="59">
        <f t="shared" si="93"/>
        <v>0</v>
      </c>
      <c r="N263" s="59">
        <f t="shared" si="93"/>
        <v>0</v>
      </c>
      <c r="O263" s="50"/>
      <c r="P263" s="50"/>
      <c r="Q263" s="50"/>
      <c r="R263" s="50"/>
      <c r="S263" s="50"/>
      <c r="T263" s="50"/>
      <c r="U263" s="50"/>
      <c r="V263" s="50"/>
      <c r="W263" s="50"/>
      <c r="X263" s="50"/>
      <c r="Y263" s="50"/>
      <c r="Z263" s="50"/>
      <c r="AA263" s="50"/>
      <c r="AB263" s="50"/>
      <c r="AC263" s="50"/>
      <c r="AD263" s="50"/>
      <c r="AE263" s="50"/>
      <c r="AF263" s="50"/>
      <c r="AG263" s="50"/>
      <c r="AH263" s="50"/>
      <c r="AI263" s="50"/>
      <c r="AJ263" s="50"/>
      <c r="AK263" s="50"/>
      <c r="AL263" s="50"/>
      <c r="AM263" s="50"/>
      <c r="AN263" s="50"/>
      <c r="AO263" s="50"/>
      <c r="AP263" s="50"/>
      <c r="AQ263" s="50"/>
      <c r="AR263" s="50"/>
      <c r="AS263" s="50"/>
      <c r="AT263" s="50"/>
      <c r="AU263" s="50"/>
      <c r="AV263" s="50"/>
      <c r="AW263" s="50"/>
      <c r="AX263" s="50"/>
      <c r="AY263" s="50"/>
      <c r="AZ263" s="50"/>
      <c r="BA263" s="50"/>
      <c r="BB263" s="50"/>
      <c r="BC263" s="50"/>
      <c r="BD263" s="50"/>
      <c r="BE263" s="50"/>
      <c r="BF263" s="50"/>
      <c r="BG263" s="50"/>
      <c r="BH263" s="50"/>
      <c r="BI263" s="50"/>
      <c r="BJ263" s="50"/>
      <c r="BK263" s="50"/>
      <c r="BL263" s="50"/>
      <c r="BM263" s="50"/>
      <c r="BN263" s="50"/>
      <c r="BO263" s="50"/>
      <c r="BP263" s="50"/>
      <c r="BQ263" s="50"/>
      <c r="BR263" s="50"/>
      <c r="BS263" s="50"/>
      <c r="BT263" s="50"/>
      <c r="BU263" s="50"/>
      <c r="BV263" s="50"/>
      <c r="BW263" s="50"/>
      <c r="BX263" s="50"/>
      <c r="BY263" s="50"/>
      <c r="BZ263" s="50"/>
      <c r="CA263" s="50"/>
      <c r="CB263" s="50"/>
      <c r="CC263" s="50"/>
      <c r="CD263" s="50"/>
      <c r="CE263" s="50"/>
      <c r="CF263" s="50"/>
      <c r="CG263" s="50"/>
      <c r="CH263" s="50"/>
      <c r="CI263" s="50"/>
      <c r="CJ263" s="50"/>
      <c r="CK263" s="50"/>
      <c r="CL263" s="50"/>
      <c r="CM263" s="50"/>
      <c r="CN263" s="50"/>
      <c r="CO263" s="50"/>
      <c r="CP263" s="50"/>
      <c r="CQ263" s="50"/>
      <c r="CR263" s="50"/>
      <c r="CS263" s="50"/>
      <c r="CT263" s="50"/>
      <c r="CU263" s="50"/>
      <c r="CV263" s="50"/>
      <c r="CW263" s="50"/>
      <c r="CX263" s="50"/>
      <c r="CY263" s="50"/>
      <c r="CZ263" s="391"/>
    </row>
    <row r="264" spans="2:104" x14ac:dyDescent="0.25">
      <c r="B264" s="393" t="s">
        <v>52</v>
      </c>
      <c r="C264" s="390" t="s">
        <v>184</v>
      </c>
      <c r="D264" s="59">
        <f t="shared" ref="D264:N264" si="94">D237/1000</f>
        <v>0</v>
      </c>
      <c r="E264" s="59">
        <f t="shared" si="94"/>
        <v>0</v>
      </c>
      <c r="F264" s="59">
        <f t="shared" si="94"/>
        <v>0</v>
      </c>
      <c r="G264" s="59">
        <f t="shared" si="94"/>
        <v>0</v>
      </c>
      <c r="H264" s="59">
        <f t="shared" si="94"/>
        <v>0</v>
      </c>
      <c r="I264" s="59">
        <f t="shared" si="94"/>
        <v>0</v>
      </c>
      <c r="J264" s="59">
        <f t="shared" si="94"/>
        <v>0</v>
      </c>
      <c r="K264" s="59">
        <f t="shared" si="94"/>
        <v>0</v>
      </c>
      <c r="L264" s="59">
        <f t="shared" si="94"/>
        <v>0</v>
      </c>
      <c r="M264" s="59">
        <f t="shared" si="94"/>
        <v>0</v>
      </c>
      <c r="N264" s="59">
        <f t="shared" si="94"/>
        <v>0</v>
      </c>
      <c r="O264" s="50"/>
      <c r="P264" s="50"/>
      <c r="Q264" s="50"/>
      <c r="R264" s="50"/>
      <c r="S264" s="50"/>
      <c r="T264" s="50"/>
      <c r="U264" s="50"/>
      <c r="V264" s="50"/>
      <c r="W264" s="50"/>
      <c r="X264" s="50"/>
      <c r="Y264" s="50"/>
      <c r="Z264" s="50"/>
      <c r="AA264" s="50"/>
      <c r="AB264" s="50"/>
      <c r="AC264" s="50"/>
      <c r="AD264" s="50"/>
      <c r="AE264" s="50"/>
      <c r="AF264" s="50"/>
      <c r="AG264" s="50"/>
      <c r="AH264" s="50"/>
      <c r="AI264" s="50"/>
      <c r="AJ264" s="50"/>
      <c r="AK264" s="50"/>
      <c r="AL264" s="50"/>
      <c r="AM264" s="50"/>
      <c r="AN264" s="50"/>
      <c r="AO264" s="50"/>
      <c r="AP264" s="50"/>
      <c r="AQ264" s="50"/>
      <c r="AR264" s="50"/>
      <c r="AS264" s="50"/>
      <c r="AT264" s="50"/>
      <c r="AU264" s="50"/>
      <c r="AV264" s="50"/>
      <c r="AW264" s="50"/>
      <c r="AX264" s="50"/>
      <c r="AY264" s="50"/>
      <c r="AZ264" s="50"/>
      <c r="BA264" s="50"/>
      <c r="BB264" s="50"/>
      <c r="BC264" s="50"/>
      <c r="BD264" s="50"/>
      <c r="BE264" s="50"/>
      <c r="BF264" s="50"/>
      <c r="BG264" s="50"/>
      <c r="BH264" s="50"/>
      <c r="BI264" s="50"/>
      <c r="BJ264" s="50"/>
      <c r="BK264" s="50"/>
      <c r="BL264" s="50"/>
      <c r="BM264" s="50"/>
      <c r="BN264" s="50"/>
      <c r="BO264" s="50"/>
      <c r="BP264" s="50"/>
      <c r="BQ264" s="50"/>
      <c r="BR264" s="50"/>
      <c r="BS264" s="50"/>
      <c r="BT264" s="50"/>
      <c r="BU264" s="50"/>
      <c r="BV264" s="50"/>
      <c r="BW264" s="50"/>
      <c r="BX264" s="50"/>
      <c r="BY264" s="50"/>
      <c r="BZ264" s="50"/>
      <c r="CA264" s="50"/>
      <c r="CB264" s="50"/>
      <c r="CC264" s="50"/>
      <c r="CD264" s="50"/>
      <c r="CE264" s="50"/>
      <c r="CF264" s="50"/>
      <c r="CG264" s="50"/>
      <c r="CH264" s="50"/>
      <c r="CI264" s="50"/>
      <c r="CJ264" s="50"/>
      <c r="CK264" s="50"/>
      <c r="CL264" s="50"/>
      <c r="CM264" s="50"/>
      <c r="CN264" s="50"/>
      <c r="CO264" s="50"/>
      <c r="CP264" s="50"/>
      <c r="CQ264" s="50"/>
      <c r="CR264" s="50"/>
      <c r="CS264" s="50"/>
      <c r="CT264" s="50"/>
      <c r="CU264" s="50"/>
      <c r="CV264" s="50"/>
      <c r="CW264" s="50"/>
      <c r="CX264" s="50"/>
      <c r="CY264" s="50"/>
      <c r="CZ264" s="391"/>
    </row>
    <row r="265" spans="2:104" x14ac:dyDescent="0.25">
      <c r="B265" s="393" t="s">
        <v>37</v>
      </c>
      <c r="C265" s="390" t="s">
        <v>184</v>
      </c>
      <c r="D265" s="59">
        <f t="shared" ref="D265:N265" si="95">D238/1000</f>
        <v>0</v>
      </c>
      <c r="E265" s="59">
        <f t="shared" si="95"/>
        <v>0</v>
      </c>
      <c r="F265" s="59">
        <f t="shared" si="95"/>
        <v>0</v>
      </c>
      <c r="G265" s="59">
        <f t="shared" si="95"/>
        <v>0</v>
      </c>
      <c r="H265" s="59">
        <f t="shared" si="95"/>
        <v>0</v>
      </c>
      <c r="I265" s="59">
        <f t="shared" si="95"/>
        <v>0</v>
      </c>
      <c r="J265" s="59">
        <f t="shared" si="95"/>
        <v>0</v>
      </c>
      <c r="K265" s="59">
        <f t="shared" si="95"/>
        <v>0</v>
      </c>
      <c r="L265" s="59">
        <f t="shared" si="95"/>
        <v>0</v>
      </c>
      <c r="M265" s="59">
        <f t="shared" si="95"/>
        <v>0</v>
      </c>
      <c r="N265" s="59">
        <f t="shared" si="95"/>
        <v>0</v>
      </c>
      <c r="O265" s="50"/>
      <c r="P265" s="50"/>
      <c r="Q265" s="50"/>
      <c r="R265" s="50"/>
      <c r="S265" s="50"/>
      <c r="T265" s="50"/>
      <c r="U265" s="50"/>
      <c r="V265" s="50"/>
      <c r="W265" s="50"/>
      <c r="X265" s="50"/>
      <c r="Y265" s="50"/>
      <c r="Z265" s="50"/>
      <c r="AA265" s="50"/>
      <c r="AB265" s="50"/>
      <c r="AC265" s="50"/>
      <c r="AD265" s="50"/>
      <c r="AE265" s="50"/>
      <c r="AF265" s="50"/>
      <c r="AG265" s="50"/>
      <c r="AH265" s="50"/>
      <c r="AI265" s="50"/>
      <c r="AJ265" s="50"/>
      <c r="AK265" s="50"/>
      <c r="AL265" s="50"/>
      <c r="AM265" s="50"/>
      <c r="AN265" s="50"/>
      <c r="AO265" s="50"/>
      <c r="AP265" s="50"/>
      <c r="AQ265" s="50"/>
      <c r="AR265" s="50"/>
      <c r="AS265" s="50"/>
      <c r="AT265" s="50"/>
      <c r="AU265" s="50"/>
      <c r="AV265" s="50"/>
      <c r="AW265" s="50"/>
      <c r="AX265" s="50"/>
      <c r="AY265" s="50"/>
      <c r="AZ265" s="50"/>
      <c r="BA265" s="50"/>
      <c r="BB265" s="50"/>
      <c r="BC265" s="50"/>
      <c r="BD265" s="50"/>
      <c r="BE265" s="50"/>
      <c r="BF265" s="50"/>
      <c r="BG265" s="50"/>
      <c r="BH265" s="50"/>
      <c r="BI265" s="50"/>
      <c r="BJ265" s="50"/>
      <c r="BK265" s="50"/>
      <c r="BL265" s="50"/>
      <c r="BM265" s="50"/>
      <c r="BN265" s="50"/>
      <c r="BO265" s="50"/>
      <c r="BP265" s="50"/>
      <c r="BQ265" s="50"/>
      <c r="BR265" s="50"/>
      <c r="BS265" s="50"/>
      <c r="BT265" s="50"/>
      <c r="BU265" s="50"/>
      <c r="BV265" s="50"/>
      <c r="BW265" s="50"/>
      <c r="BX265" s="50"/>
      <c r="BY265" s="50"/>
      <c r="BZ265" s="50"/>
      <c r="CA265" s="50"/>
      <c r="CB265" s="50"/>
      <c r="CC265" s="50"/>
      <c r="CD265" s="50"/>
      <c r="CE265" s="50"/>
      <c r="CF265" s="50"/>
      <c r="CG265" s="50"/>
      <c r="CH265" s="50"/>
      <c r="CI265" s="50"/>
      <c r="CJ265" s="50"/>
      <c r="CK265" s="50"/>
      <c r="CL265" s="50"/>
      <c r="CM265" s="50"/>
      <c r="CN265" s="50"/>
      <c r="CO265" s="50"/>
      <c r="CP265" s="50"/>
      <c r="CQ265" s="50"/>
      <c r="CR265" s="50"/>
      <c r="CS265" s="50"/>
      <c r="CT265" s="50"/>
      <c r="CU265" s="50"/>
      <c r="CV265" s="50"/>
      <c r="CW265" s="50"/>
      <c r="CX265" s="50"/>
      <c r="CY265" s="50"/>
      <c r="CZ265" s="391"/>
    </row>
    <row r="266" spans="2:104" x14ac:dyDescent="0.25">
      <c r="B266" s="393" t="s">
        <v>59</v>
      </c>
      <c r="C266" s="390" t="s">
        <v>184</v>
      </c>
      <c r="D266" s="59">
        <f t="shared" ref="D266:N266" si="96">D239/1000</f>
        <v>0</v>
      </c>
      <c r="E266" s="59">
        <f t="shared" si="96"/>
        <v>0</v>
      </c>
      <c r="F266" s="59">
        <f t="shared" si="96"/>
        <v>0</v>
      </c>
      <c r="G266" s="59">
        <f t="shared" si="96"/>
        <v>0</v>
      </c>
      <c r="H266" s="59">
        <f t="shared" si="96"/>
        <v>0</v>
      </c>
      <c r="I266" s="59">
        <f t="shared" si="96"/>
        <v>0</v>
      </c>
      <c r="J266" s="59">
        <f t="shared" si="96"/>
        <v>0</v>
      </c>
      <c r="K266" s="59">
        <f t="shared" si="96"/>
        <v>0</v>
      </c>
      <c r="L266" s="59">
        <f t="shared" si="96"/>
        <v>0</v>
      </c>
      <c r="M266" s="59">
        <f t="shared" si="96"/>
        <v>0</v>
      </c>
      <c r="N266" s="59">
        <f t="shared" si="96"/>
        <v>0</v>
      </c>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391"/>
    </row>
    <row r="267" spans="2:104" x14ac:dyDescent="0.25">
      <c r="B267" s="393" t="s">
        <v>383</v>
      </c>
      <c r="C267" s="390" t="s">
        <v>184</v>
      </c>
      <c r="D267" s="59">
        <f t="shared" ref="D267:N267" si="97">D240/1000</f>
        <v>0</v>
      </c>
      <c r="E267" s="59">
        <f t="shared" si="97"/>
        <v>0</v>
      </c>
      <c r="F267" s="59">
        <f t="shared" si="97"/>
        <v>0</v>
      </c>
      <c r="G267" s="59">
        <f t="shared" si="97"/>
        <v>0</v>
      </c>
      <c r="H267" s="59">
        <f t="shared" si="97"/>
        <v>0</v>
      </c>
      <c r="I267" s="59">
        <f t="shared" si="97"/>
        <v>0</v>
      </c>
      <c r="J267" s="59">
        <f t="shared" si="97"/>
        <v>0</v>
      </c>
      <c r="K267" s="59">
        <f t="shared" si="97"/>
        <v>0</v>
      </c>
      <c r="L267" s="59">
        <f t="shared" si="97"/>
        <v>0</v>
      </c>
      <c r="M267" s="59">
        <f t="shared" si="97"/>
        <v>0</v>
      </c>
      <c r="N267" s="59">
        <f t="shared" si="97"/>
        <v>0</v>
      </c>
      <c r="O267" s="50"/>
      <c r="P267" s="50"/>
      <c r="Q267" s="50"/>
      <c r="R267" s="50"/>
      <c r="S267" s="50"/>
      <c r="T267" s="50"/>
      <c r="U267" s="50"/>
      <c r="V267" s="50"/>
      <c r="W267" s="50"/>
      <c r="X267" s="50"/>
      <c r="Y267" s="50"/>
      <c r="Z267" s="50"/>
      <c r="AA267" s="50"/>
      <c r="AB267" s="50"/>
      <c r="AC267" s="50"/>
      <c r="AD267" s="50"/>
      <c r="AE267" s="50"/>
      <c r="AF267" s="50"/>
      <c r="AG267" s="50"/>
      <c r="AH267" s="50"/>
      <c r="AI267" s="50"/>
      <c r="AJ267" s="50"/>
      <c r="AK267" s="50"/>
      <c r="AL267" s="50"/>
      <c r="AM267" s="50"/>
      <c r="AN267" s="50"/>
      <c r="AO267" s="50"/>
      <c r="AP267" s="50"/>
      <c r="AQ267" s="50"/>
      <c r="AR267" s="50"/>
      <c r="AS267" s="50"/>
      <c r="AT267" s="50"/>
      <c r="AU267" s="50"/>
      <c r="AV267" s="50"/>
      <c r="AW267" s="50"/>
      <c r="AX267" s="50"/>
      <c r="AY267" s="50"/>
      <c r="AZ267" s="50"/>
      <c r="BA267" s="50"/>
      <c r="BB267" s="50"/>
      <c r="BC267" s="50"/>
      <c r="BD267" s="50"/>
      <c r="BE267" s="50"/>
      <c r="BF267" s="50"/>
      <c r="BG267" s="50"/>
      <c r="BH267" s="50"/>
      <c r="BI267" s="50"/>
      <c r="BJ267" s="50"/>
      <c r="BK267" s="50"/>
      <c r="BL267" s="50"/>
      <c r="BM267" s="50"/>
      <c r="BN267" s="50"/>
      <c r="BO267" s="50"/>
      <c r="BP267" s="50"/>
      <c r="BQ267" s="50"/>
      <c r="BR267" s="50"/>
      <c r="BS267" s="50"/>
      <c r="BT267" s="50"/>
      <c r="BU267" s="50"/>
      <c r="BV267" s="50"/>
      <c r="BW267" s="50"/>
      <c r="BX267" s="50"/>
      <c r="BY267" s="50"/>
      <c r="BZ267" s="50"/>
      <c r="CA267" s="50"/>
      <c r="CB267" s="50"/>
      <c r="CC267" s="50"/>
      <c r="CD267" s="50"/>
      <c r="CE267" s="50"/>
      <c r="CF267" s="50"/>
      <c r="CG267" s="50"/>
      <c r="CH267" s="50"/>
      <c r="CI267" s="50"/>
      <c r="CJ267" s="50"/>
      <c r="CK267" s="50"/>
      <c r="CL267" s="50"/>
      <c r="CM267" s="50"/>
      <c r="CN267" s="50"/>
      <c r="CO267" s="50"/>
      <c r="CP267" s="50"/>
      <c r="CQ267" s="50"/>
      <c r="CR267" s="50"/>
      <c r="CS267" s="50"/>
      <c r="CT267" s="50"/>
      <c r="CU267" s="50"/>
      <c r="CV267" s="50"/>
      <c r="CW267" s="50"/>
      <c r="CX267" s="50"/>
      <c r="CY267" s="50"/>
      <c r="CZ267" s="391"/>
    </row>
    <row r="268" spans="2:104" x14ac:dyDescent="0.25">
      <c r="B268" s="392"/>
      <c r="C268" s="390"/>
      <c r="D268" s="50"/>
      <c r="E268" s="50"/>
      <c r="F268" s="50"/>
      <c r="G268" s="50"/>
      <c r="H268" s="50"/>
      <c r="I268" s="50"/>
      <c r="J268" s="50"/>
      <c r="K268" s="50"/>
      <c r="L268" s="50"/>
      <c r="M268" s="50"/>
      <c r="N268" s="50"/>
      <c r="O268" s="50"/>
      <c r="P268" s="50"/>
      <c r="Q268" s="50"/>
      <c r="R268" s="8"/>
      <c r="S268" s="8"/>
      <c r="T268" s="50"/>
      <c r="U268" s="50"/>
      <c r="V268" s="50"/>
      <c r="W268" s="50"/>
      <c r="X268" s="50"/>
      <c r="Y268" s="50"/>
      <c r="Z268" s="50"/>
      <c r="AA268" s="50"/>
      <c r="AB268" s="50"/>
      <c r="AC268" s="50"/>
      <c r="AD268" s="50"/>
      <c r="AE268" s="50"/>
      <c r="AF268" s="50"/>
      <c r="AG268" s="50"/>
      <c r="AH268" s="50"/>
      <c r="AI268" s="50"/>
      <c r="AJ268" s="50"/>
      <c r="AK268" s="50"/>
      <c r="AL268" s="50"/>
      <c r="AM268" s="50"/>
      <c r="AN268" s="50"/>
      <c r="AO268" s="50"/>
      <c r="AP268" s="50"/>
      <c r="AQ268" s="50"/>
      <c r="AR268" s="50"/>
      <c r="AS268" s="50"/>
      <c r="AT268" s="50"/>
      <c r="AU268" s="50"/>
      <c r="AV268" s="50"/>
      <c r="AW268" s="50"/>
      <c r="AX268" s="50"/>
      <c r="AY268" s="50"/>
      <c r="AZ268" s="50"/>
      <c r="BA268" s="50"/>
      <c r="BB268" s="50"/>
      <c r="BC268" s="50"/>
      <c r="BD268" s="50"/>
      <c r="BE268" s="50"/>
      <c r="BF268" s="50"/>
      <c r="BG268" s="50"/>
      <c r="BH268" s="50"/>
      <c r="BI268" s="50"/>
      <c r="BJ268" s="50"/>
      <c r="BK268" s="50"/>
      <c r="BL268" s="50"/>
      <c r="BM268" s="50"/>
      <c r="BN268" s="50"/>
      <c r="BO268" s="50"/>
      <c r="BP268" s="50"/>
      <c r="BQ268" s="50"/>
      <c r="BR268" s="50"/>
      <c r="BS268" s="50"/>
      <c r="BT268" s="50"/>
      <c r="BU268" s="50"/>
      <c r="BV268" s="50"/>
      <c r="BW268" s="50"/>
      <c r="BX268" s="50"/>
      <c r="BY268" s="50"/>
      <c r="BZ268" s="50"/>
      <c r="CA268" s="50"/>
      <c r="CB268" s="50"/>
      <c r="CC268" s="50"/>
      <c r="CD268" s="50"/>
      <c r="CE268" s="50"/>
      <c r="CF268" s="50"/>
      <c r="CG268" s="50"/>
      <c r="CH268" s="50"/>
      <c r="CI268" s="50"/>
      <c r="CJ268" s="50"/>
      <c r="CK268" s="50"/>
      <c r="CL268" s="50"/>
      <c r="CM268" s="50"/>
      <c r="CN268" s="50"/>
      <c r="CO268" s="50"/>
      <c r="CP268" s="50"/>
      <c r="CQ268" s="50"/>
      <c r="CR268" s="50"/>
      <c r="CS268" s="50"/>
      <c r="CT268" s="50"/>
      <c r="CU268" s="50"/>
      <c r="CV268" s="50"/>
      <c r="CW268" s="50"/>
      <c r="CX268" s="50"/>
      <c r="CY268" s="50"/>
      <c r="CZ268" s="391"/>
    </row>
    <row r="269" spans="2:104" s="109" customFormat="1" x14ac:dyDescent="0.25">
      <c r="B269" s="402" t="s">
        <v>55</v>
      </c>
      <c r="C269" s="417"/>
      <c r="D269" s="417" t="s">
        <v>306</v>
      </c>
      <c r="E269" s="417" t="s">
        <v>334</v>
      </c>
      <c r="F269" s="417" t="s">
        <v>307</v>
      </c>
      <c r="G269" s="417" t="s">
        <v>308</v>
      </c>
      <c r="H269" s="417" t="s">
        <v>335</v>
      </c>
      <c r="I269" s="417" t="s">
        <v>336</v>
      </c>
      <c r="J269" s="417" t="s">
        <v>337</v>
      </c>
      <c r="K269" s="417" t="s">
        <v>338</v>
      </c>
      <c r="L269" s="417" t="s">
        <v>339</v>
      </c>
      <c r="M269" s="417" t="s">
        <v>340</v>
      </c>
      <c r="N269" s="417" t="s">
        <v>311</v>
      </c>
      <c r="O269" s="417" t="s">
        <v>312</v>
      </c>
      <c r="P269" s="50"/>
      <c r="Q269" s="50"/>
      <c r="R269" s="50"/>
      <c r="S269" s="50"/>
      <c r="T269" s="417"/>
      <c r="U269" s="417"/>
      <c r="V269" s="417"/>
      <c r="W269" s="417"/>
      <c r="X269" s="417"/>
      <c r="Y269" s="417"/>
      <c r="Z269" s="417"/>
      <c r="AA269" s="417"/>
      <c r="AB269" s="417"/>
      <c r="AC269" s="417"/>
      <c r="AD269" s="417"/>
      <c r="AE269" s="417"/>
      <c r="AF269" s="417"/>
      <c r="AG269" s="417"/>
      <c r="AH269" s="417"/>
      <c r="AI269" s="417"/>
      <c r="AJ269" s="417"/>
      <c r="AK269" s="417"/>
      <c r="AL269" s="417"/>
      <c r="AM269" s="417"/>
      <c r="AN269" s="417"/>
      <c r="AO269" s="417"/>
      <c r="AP269" s="417"/>
      <c r="AQ269" s="417"/>
      <c r="AR269" s="417"/>
      <c r="AS269" s="417"/>
      <c r="AT269" s="417"/>
      <c r="AU269" s="417"/>
      <c r="AV269" s="417"/>
      <c r="AW269" s="417"/>
      <c r="AX269" s="417"/>
      <c r="AY269" s="417"/>
      <c r="AZ269" s="417"/>
      <c r="BA269" s="417"/>
      <c r="BB269" s="417"/>
      <c r="BC269" s="417"/>
      <c r="BD269" s="417"/>
      <c r="BE269" s="417"/>
      <c r="BF269" s="417"/>
      <c r="BG269" s="417"/>
      <c r="BH269" s="417"/>
      <c r="BI269" s="417"/>
      <c r="BJ269" s="417"/>
      <c r="BK269" s="417"/>
      <c r="BL269" s="417"/>
      <c r="BM269" s="417"/>
      <c r="BN269" s="417"/>
      <c r="BO269" s="417"/>
      <c r="BP269" s="417"/>
      <c r="BQ269" s="417"/>
      <c r="BR269" s="417"/>
      <c r="BS269" s="417"/>
      <c r="BT269" s="417"/>
      <c r="BU269" s="417"/>
      <c r="BV269" s="417"/>
      <c r="BW269" s="417"/>
      <c r="BX269" s="417"/>
      <c r="BY269" s="417"/>
      <c r="BZ269" s="417"/>
      <c r="CA269" s="417"/>
      <c r="CB269" s="417"/>
      <c r="CC269" s="417"/>
      <c r="CD269" s="417"/>
      <c r="CE269" s="417"/>
      <c r="CF269" s="417"/>
      <c r="CG269" s="417"/>
      <c r="CH269" s="417"/>
      <c r="CI269" s="417"/>
      <c r="CJ269" s="417"/>
      <c r="CK269" s="417"/>
      <c r="CL269" s="417"/>
      <c r="CM269" s="417"/>
      <c r="CN269" s="417"/>
      <c r="CO269" s="417"/>
      <c r="CP269" s="417"/>
      <c r="CQ269" s="417"/>
      <c r="CR269" s="417"/>
      <c r="CS269" s="417"/>
      <c r="CT269" s="417"/>
      <c r="CU269" s="417"/>
      <c r="CV269" s="417"/>
      <c r="CW269" s="417"/>
      <c r="CX269" s="417"/>
      <c r="CY269" s="417"/>
      <c r="CZ269" s="418"/>
    </row>
    <row r="270" spans="2:104" x14ac:dyDescent="0.25">
      <c r="B270" s="393" t="s">
        <v>57</v>
      </c>
      <c r="C270" s="390" t="s">
        <v>184</v>
      </c>
      <c r="D270" s="78">
        <f t="shared" ref="D270:O270" si="98">D243/1000</f>
        <v>0</v>
      </c>
      <c r="E270" s="59">
        <f t="shared" si="98"/>
        <v>0</v>
      </c>
      <c r="F270" s="59">
        <f t="shared" si="98"/>
        <v>0</v>
      </c>
      <c r="G270" s="59">
        <f t="shared" si="98"/>
        <v>0</v>
      </c>
      <c r="H270" s="59">
        <f t="shared" si="98"/>
        <v>0</v>
      </c>
      <c r="I270" s="59">
        <f t="shared" si="98"/>
        <v>0</v>
      </c>
      <c r="J270" s="59">
        <f t="shared" si="98"/>
        <v>0</v>
      </c>
      <c r="K270" s="59">
        <f t="shared" si="98"/>
        <v>0</v>
      </c>
      <c r="L270" s="59">
        <f t="shared" si="98"/>
        <v>0</v>
      </c>
      <c r="M270" s="59">
        <f t="shared" si="98"/>
        <v>0</v>
      </c>
      <c r="N270" s="59">
        <f t="shared" si="98"/>
        <v>0</v>
      </c>
      <c r="O270" s="59">
        <f t="shared" si="98"/>
        <v>0</v>
      </c>
      <c r="P270" s="50"/>
      <c r="Q270" s="50"/>
      <c r="R270" s="50"/>
      <c r="S270" s="50"/>
      <c r="T270" s="50"/>
      <c r="U270" s="50"/>
      <c r="V270" s="50"/>
      <c r="W270" s="50"/>
      <c r="X270" s="50"/>
      <c r="Y270" s="50"/>
      <c r="Z270" s="50"/>
      <c r="AA270" s="50"/>
      <c r="AB270" s="50"/>
      <c r="AC270" s="50"/>
      <c r="AD270" s="50"/>
      <c r="AE270" s="50"/>
      <c r="AF270" s="50"/>
      <c r="AG270" s="50"/>
      <c r="AH270" s="50"/>
      <c r="AI270" s="50"/>
      <c r="AJ270" s="50"/>
      <c r="AK270" s="50"/>
      <c r="AL270" s="50"/>
      <c r="AM270" s="50"/>
      <c r="AN270" s="50"/>
      <c r="AO270" s="50"/>
      <c r="AP270" s="50"/>
      <c r="AQ270" s="50"/>
      <c r="AR270" s="50"/>
      <c r="AS270" s="50"/>
      <c r="AT270" s="50"/>
      <c r="AU270" s="50"/>
      <c r="AV270" s="50"/>
      <c r="AW270" s="50"/>
      <c r="AX270" s="50"/>
      <c r="AY270" s="50"/>
      <c r="AZ270" s="50"/>
      <c r="BA270" s="50"/>
      <c r="BB270" s="50"/>
      <c r="BC270" s="50"/>
      <c r="BD270" s="50"/>
      <c r="BE270" s="50"/>
      <c r="BF270" s="50"/>
      <c r="BG270" s="50"/>
      <c r="BH270" s="50"/>
      <c r="BI270" s="50"/>
      <c r="BJ270" s="50"/>
      <c r="BK270" s="50"/>
      <c r="BL270" s="50"/>
      <c r="BM270" s="50"/>
      <c r="BN270" s="50"/>
      <c r="BO270" s="50"/>
      <c r="BP270" s="50"/>
      <c r="BQ270" s="50"/>
      <c r="BR270" s="50"/>
      <c r="BS270" s="50"/>
      <c r="BT270" s="50"/>
      <c r="BU270" s="50"/>
      <c r="BV270" s="50"/>
      <c r="BW270" s="50"/>
      <c r="BX270" s="50"/>
      <c r="BY270" s="50"/>
      <c r="BZ270" s="50"/>
      <c r="CA270" s="50"/>
      <c r="CB270" s="50"/>
      <c r="CC270" s="50"/>
      <c r="CD270" s="50"/>
      <c r="CE270" s="50"/>
      <c r="CF270" s="50"/>
      <c r="CG270" s="50"/>
      <c r="CH270" s="50"/>
      <c r="CI270" s="50"/>
      <c r="CJ270" s="50"/>
      <c r="CK270" s="50"/>
      <c r="CL270" s="50"/>
      <c r="CM270" s="50"/>
      <c r="CN270" s="50"/>
      <c r="CO270" s="50"/>
      <c r="CP270" s="50"/>
      <c r="CQ270" s="50"/>
      <c r="CR270" s="50"/>
      <c r="CS270" s="50"/>
      <c r="CT270" s="50"/>
      <c r="CU270" s="50"/>
      <c r="CV270" s="50"/>
      <c r="CW270" s="50"/>
      <c r="CX270" s="50"/>
      <c r="CY270" s="50"/>
      <c r="CZ270" s="391"/>
    </row>
    <row r="271" spans="2:104" x14ac:dyDescent="0.25">
      <c r="B271" s="393" t="s">
        <v>58</v>
      </c>
      <c r="C271" s="390" t="s">
        <v>184</v>
      </c>
      <c r="D271" s="59">
        <f t="shared" ref="D271:O271" si="99">D244/1000</f>
        <v>0</v>
      </c>
      <c r="E271" s="59">
        <f t="shared" si="99"/>
        <v>0</v>
      </c>
      <c r="F271" s="59">
        <f t="shared" si="99"/>
        <v>0</v>
      </c>
      <c r="G271" s="59">
        <f t="shared" si="99"/>
        <v>0</v>
      </c>
      <c r="H271" s="59">
        <f t="shared" si="99"/>
        <v>0</v>
      </c>
      <c r="I271" s="59">
        <f t="shared" si="99"/>
        <v>0</v>
      </c>
      <c r="J271" s="59">
        <f t="shared" si="99"/>
        <v>0</v>
      </c>
      <c r="K271" s="59">
        <f t="shared" si="99"/>
        <v>0</v>
      </c>
      <c r="L271" s="59">
        <f t="shared" si="99"/>
        <v>0</v>
      </c>
      <c r="M271" s="59">
        <f t="shared" si="99"/>
        <v>0</v>
      </c>
      <c r="N271" s="59">
        <f t="shared" si="99"/>
        <v>0</v>
      </c>
      <c r="O271" s="59">
        <f t="shared" si="99"/>
        <v>0</v>
      </c>
      <c r="P271" s="50"/>
      <c r="Q271" s="50"/>
      <c r="R271" s="50"/>
      <c r="S271" s="50"/>
      <c r="T271" s="50"/>
      <c r="U271" s="50"/>
      <c r="V271" s="50"/>
      <c r="W271" s="50"/>
      <c r="X271" s="50"/>
      <c r="Y271" s="50"/>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c r="BI271" s="50"/>
      <c r="BJ271" s="50"/>
      <c r="BK271" s="50"/>
      <c r="BL271" s="50"/>
      <c r="BM271" s="50"/>
      <c r="BN271" s="50"/>
      <c r="BO271" s="50"/>
      <c r="BP271" s="50"/>
      <c r="BQ271" s="50"/>
      <c r="BR271" s="50"/>
      <c r="BS271" s="50"/>
      <c r="BT271" s="50"/>
      <c r="BU271" s="50"/>
      <c r="BV271" s="50"/>
      <c r="BW271" s="50"/>
      <c r="BX271" s="50"/>
      <c r="BY271" s="50"/>
      <c r="BZ271" s="50"/>
      <c r="CA271" s="50"/>
      <c r="CB271" s="50"/>
      <c r="CC271" s="50"/>
      <c r="CD271" s="50"/>
      <c r="CE271" s="50"/>
      <c r="CF271" s="50"/>
      <c r="CG271" s="50"/>
      <c r="CH271" s="50"/>
      <c r="CI271" s="50"/>
      <c r="CJ271" s="50"/>
      <c r="CK271" s="50"/>
      <c r="CL271" s="50"/>
      <c r="CM271" s="50"/>
      <c r="CN271" s="50"/>
      <c r="CO271" s="50"/>
      <c r="CP271" s="50"/>
      <c r="CQ271" s="50"/>
      <c r="CR271" s="50"/>
      <c r="CS271" s="50"/>
      <c r="CT271" s="50"/>
      <c r="CU271" s="50"/>
      <c r="CV271" s="50"/>
      <c r="CW271" s="50"/>
      <c r="CX271" s="50"/>
      <c r="CY271" s="50"/>
      <c r="CZ271" s="391"/>
    </row>
    <row r="272" spans="2:104" x14ac:dyDescent="0.25">
      <c r="B272" s="393" t="s">
        <v>27</v>
      </c>
      <c r="C272" s="390" t="s">
        <v>184</v>
      </c>
      <c r="D272" s="59">
        <f t="shared" ref="D272:O272" si="100">D245/1000</f>
        <v>0</v>
      </c>
      <c r="E272" s="59">
        <f t="shared" si="100"/>
        <v>0</v>
      </c>
      <c r="F272" s="59">
        <f t="shared" si="100"/>
        <v>0</v>
      </c>
      <c r="G272" s="59">
        <f t="shared" si="100"/>
        <v>0</v>
      </c>
      <c r="H272" s="59">
        <f t="shared" si="100"/>
        <v>0</v>
      </c>
      <c r="I272" s="59">
        <f t="shared" si="100"/>
        <v>0</v>
      </c>
      <c r="J272" s="59">
        <f t="shared" si="100"/>
        <v>0</v>
      </c>
      <c r="K272" s="59">
        <f t="shared" si="100"/>
        <v>0</v>
      </c>
      <c r="L272" s="59">
        <f t="shared" si="100"/>
        <v>0</v>
      </c>
      <c r="M272" s="59">
        <f t="shared" si="100"/>
        <v>0</v>
      </c>
      <c r="N272" s="59">
        <f t="shared" si="100"/>
        <v>0</v>
      </c>
      <c r="O272" s="59">
        <f t="shared" si="100"/>
        <v>0</v>
      </c>
      <c r="P272" s="50"/>
      <c r="Q272" s="50"/>
      <c r="R272" s="50"/>
      <c r="S272" s="50"/>
      <c r="T272" s="50"/>
      <c r="U272" s="50"/>
      <c r="V272" s="50"/>
      <c r="W272" s="50"/>
      <c r="X272" s="50"/>
      <c r="Y272" s="50"/>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c r="BI272" s="50"/>
      <c r="BJ272" s="50"/>
      <c r="BK272" s="50"/>
      <c r="BL272" s="50"/>
      <c r="BM272" s="50"/>
      <c r="BN272" s="50"/>
      <c r="BO272" s="50"/>
      <c r="BP272" s="50"/>
      <c r="BQ272" s="50"/>
      <c r="BR272" s="50"/>
      <c r="BS272" s="50"/>
      <c r="BT272" s="50"/>
      <c r="BU272" s="50"/>
      <c r="BV272" s="50"/>
      <c r="BW272" s="50"/>
      <c r="BX272" s="50"/>
      <c r="BY272" s="50"/>
      <c r="BZ272" s="50"/>
      <c r="CA272" s="50"/>
      <c r="CB272" s="50"/>
      <c r="CC272" s="50"/>
      <c r="CD272" s="50"/>
      <c r="CE272" s="50"/>
      <c r="CF272" s="50"/>
      <c r="CG272" s="50"/>
      <c r="CH272" s="50"/>
      <c r="CI272" s="50"/>
      <c r="CJ272" s="50"/>
      <c r="CK272" s="50"/>
      <c r="CL272" s="50"/>
      <c r="CM272" s="50"/>
      <c r="CN272" s="50"/>
      <c r="CO272" s="50"/>
      <c r="CP272" s="50"/>
      <c r="CQ272" s="50"/>
      <c r="CR272" s="50"/>
      <c r="CS272" s="50"/>
      <c r="CT272" s="50"/>
      <c r="CU272" s="50"/>
      <c r="CV272" s="50"/>
      <c r="CW272" s="50"/>
      <c r="CX272" s="50"/>
      <c r="CY272" s="50"/>
      <c r="CZ272" s="391"/>
    </row>
    <row r="273" spans="2:104" x14ac:dyDescent="0.25">
      <c r="B273" s="393" t="s">
        <v>52</v>
      </c>
      <c r="C273" s="390" t="s">
        <v>184</v>
      </c>
      <c r="D273" s="59">
        <f t="shared" ref="D273:O273" si="101">D246/1000</f>
        <v>0</v>
      </c>
      <c r="E273" s="59">
        <f t="shared" si="101"/>
        <v>0</v>
      </c>
      <c r="F273" s="59">
        <f t="shared" si="101"/>
        <v>0</v>
      </c>
      <c r="G273" s="59">
        <f t="shared" si="101"/>
        <v>0</v>
      </c>
      <c r="H273" s="59">
        <f t="shared" si="101"/>
        <v>0</v>
      </c>
      <c r="I273" s="59">
        <f t="shared" si="101"/>
        <v>0</v>
      </c>
      <c r="J273" s="59">
        <f t="shared" si="101"/>
        <v>0</v>
      </c>
      <c r="K273" s="59">
        <f t="shared" si="101"/>
        <v>0</v>
      </c>
      <c r="L273" s="59">
        <f t="shared" si="101"/>
        <v>0</v>
      </c>
      <c r="M273" s="59">
        <f t="shared" si="101"/>
        <v>0</v>
      </c>
      <c r="N273" s="59">
        <f t="shared" si="101"/>
        <v>0</v>
      </c>
      <c r="O273" s="59">
        <f t="shared" si="101"/>
        <v>0</v>
      </c>
      <c r="P273" s="50"/>
      <c r="Q273" s="50"/>
      <c r="R273" s="50"/>
      <c r="S273" s="50"/>
      <c r="T273" s="50"/>
      <c r="U273" s="50"/>
      <c r="V273" s="50"/>
      <c r="W273" s="50"/>
      <c r="X273" s="50"/>
      <c r="Y273" s="50"/>
      <c r="Z273" s="50"/>
      <c r="AA273" s="50"/>
      <c r="AB273" s="50"/>
      <c r="AC273" s="50"/>
      <c r="AD273" s="50"/>
      <c r="AE273" s="50"/>
      <c r="AF273" s="50"/>
      <c r="AG273" s="50"/>
      <c r="AH273" s="50"/>
      <c r="AI273" s="50"/>
      <c r="AJ273" s="50"/>
      <c r="AK273" s="50"/>
      <c r="AL273" s="50"/>
      <c r="AM273" s="50"/>
      <c r="AN273" s="50"/>
      <c r="AO273" s="50"/>
      <c r="AP273" s="50"/>
      <c r="AQ273" s="50"/>
      <c r="AR273" s="50"/>
      <c r="AS273" s="50"/>
      <c r="AT273" s="50"/>
      <c r="AU273" s="50"/>
      <c r="AV273" s="50"/>
      <c r="AW273" s="50"/>
      <c r="AX273" s="50"/>
      <c r="AY273" s="50"/>
      <c r="AZ273" s="50"/>
      <c r="BA273" s="50"/>
      <c r="BB273" s="50"/>
      <c r="BC273" s="50"/>
      <c r="BD273" s="50"/>
      <c r="BE273" s="50"/>
      <c r="BF273" s="50"/>
      <c r="BG273" s="50"/>
      <c r="BH273" s="50"/>
      <c r="BI273" s="50"/>
      <c r="BJ273" s="50"/>
      <c r="BK273" s="50"/>
      <c r="BL273" s="50"/>
      <c r="BM273" s="50"/>
      <c r="BN273" s="50"/>
      <c r="BO273" s="50"/>
      <c r="BP273" s="50"/>
      <c r="BQ273" s="50"/>
      <c r="BR273" s="50"/>
      <c r="BS273" s="50"/>
      <c r="BT273" s="50"/>
      <c r="BU273" s="50"/>
      <c r="BV273" s="50"/>
      <c r="BW273" s="50"/>
      <c r="BX273" s="50"/>
      <c r="BY273" s="50"/>
      <c r="BZ273" s="50"/>
      <c r="CA273" s="50"/>
      <c r="CB273" s="50"/>
      <c r="CC273" s="50"/>
      <c r="CD273" s="50"/>
      <c r="CE273" s="50"/>
      <c r="CF273" s="50"/>
      <c r="CG273" s="50"/>
      <c r="CH273" s="50"/>
      <c r="CI273" s="50"/>
      <c r="CJ273" s="50"/>
      <c r="CK273" s="50"/>
      <c r="CL273" s="50"/>
      <c r="CM273" s="50"/>
      <c r="CN273" s="50"/>
      <c r="CO273" s="50"/>
      <c r="CP273" s="50"/>
      <c r="CQ273" s="50"/>
      <c r="CR273" s="50"/>
      <c r="CS273" s="50"/>
      <c r="CT273" s="50"/>
      <c r="CU273" s="50"/>
      <c r="CV273" s="50"/>
      <c r="CW273" s="50"/>
      <c r="CX273" s="50"/>
      <c r="CY273" s="50"/>
      <c r="CZ273" s="391"/>
    </row>
    <row r="274" spans="2:104" x14ac:dyDescent="0.25">
      <c r="B274" s="393" t="s">
        <v>37</v>
      </c>
      <c r="C274" s="390" t="s">
        <v>184</v>
      </c>
      <c r="D274" s="59">
        <f t="shared" ref="D274:O274" si="102">D247/1000</f>
        <v>0</v>
      </c>
      <c r="E274" s="59">
        <f t="shared" si="102"/>
        <v>0</v>
      </c>
      <c r="F274" s="59">
        <f t="shared" si="102"/>
        <v>0</v>
      </c>
      <c r="G274" s="59">
        <f t="shared" si="102"/>
        <v>0</v>
      </c>
      <c r="H274" s="59">
        <f t="shared" si="102"/>
        <v>0</v>
      </c>
      <c r="I274" s="59">
        <f t="shared" si="102"/>
        <v>0</v>
      </c>
      <c r="J274" s="59">
        <f t="shared" si="102"/>
        <v>0</v>
      </c>
      <c r="K274" s="59">
        <f t="shared" si="102"/>
        <v>0</v>
      </c>
      <c r="L274" s="59">
        <f t="shared" si="102"/>
        <v>0</v>
      </c>
      <c r="M274" s="59">
        <f t="shared" si="102"/>
        <v>0</v>
      </c>
      <c r="N274" s="59">
        <f t="shared" si="102"/>
        <v>0</v>
      </c>
      <c r="O274" s="59">
        <f t="shared" si="102"/>
        <v>0</v>
      </c>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c r="CC274" s="50"/>
      <c r="CD274" s="50"/>
      <c r="CE274" s="50"/>
      <c r="CF274" s="50"/>
      <c r="CG274" s="50"/>
      <c r="CH274" s="50"/>
      <c r="CI274" s="50"/>
      <c r="CJ274" s="50"/>
      <c r="CK274" s="50"/>
      <c r="CL274" s="50"/>
      <c r="CM274" s="50"/>
      <c r="CN274" s="50"/>
      <c r="CO274" s="50"/>
      <c r="CP274" s="50"/>
      <c r="CQ274" s="50"/>
      <c r="CR274" s="50"/>
      <c r="CS274" s="50"/>
      <c r="CT274" s="50"/>
      <c r="CU274" s="50"/>
      <c r="CV274" s="50"/>
      <c r="CW274" s="50"/>
      <c r="CX274" s="50"/>
      <c r="CY274" s="50"/>
      <c r="CZ274" s="391"/>
    </row>
    <row r="275" spans="2:104" x14ac:dyDescent="0.25">
      <c r="B275" s="393" t="s">
        <v>59</v>
      </c>
      <c r="C275" s="390" t="s">
        <v>184</v>
      </c>
      <c r="D275" s="59">
        <f t="shared" ref="D275:O275" si="103">D248/1000</f>
        <v>0</v>
      </c>
      <c r="E275" s="59">
        <f t="shared" si="103"/>
        <v>0</v>
      </c>
      <c r="F275" s="59">
        <f t="shared" si="103"/>
        <v>0</v>
      </c>
      <c r="G275" s="59">
        <f t="shared" si="103"/>
        <v>0</v>
      </c>
      <c r="H275" s="59">
        <f t="shared" si="103"/>
        <v>0</v>
      </c>
      <c r="I275" s="59">
        <f t="shared" si="103"/>
        <v>0</v>
      </c>
      <c r="J275" s="59">
        <f t="shared" si="103"/>
        <v>0</v>
      </c>
      <c r="K275" s="59">
        <f t="shared" si="103"/>
        <v>0</v>
      </c>
      <c r="L275" s="59">
        <f t="shared" si="103"/>
        <v>0</v>
      </c>
      <c r="M275" s="59">
        <f t="shared" si="103"/>
        <v>0</v>
      </c>
      <c r="N275" s="59">
        <f t="shared" si="103"/>
        <v>0</v>
      </c>
      <c r="O275" s="59">
        <f t="shared" si="103"/>
        <v>0</v>
      </c>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c r="CC275" s="50"/>
      <c r="CD275" s="50"/>
      <c r="CE275" s="50"/>
      <c r="CF275" s="50"/>
      <c r="CG275" s="50"/>
      <c r="CH275" s="50"/>
      <c r="CI275" s="50"/>
      <c r="CJ275" s="50"/>
      <c r="CK275" s="50"/>
      <c r="CL275" s="50"/>
      <c r="CM275" s="50"/>
      <c r="CN275" s="50"/>
      <c r="CO275" s="50"/>
      <c r="CP275" s="50"/>
      <c r="CQ275" s="50"/>
      <c r="CR275" s="50"/>
      <c r="CS275" s="50"/>
      <c r="CT275" s="50"/>
      <c r="CU275" s="50"/>
      <c r="CV275" s="50"/>
      <c r="CW275" s="50"/>
      <c r="CX275" s="50"/>
      <c r="CY275" s="50"/>
      <c r="CZ275" s="391"/>
    </row>
    <row r="276" spans="2:104" x14ac:dyDescent="0.25">
      <c r="B276" s="392"/>
      <c r="C276" s="390"/>
      <c r="D276" s="420"/>
      <c r="E276" s="50"/>
      <c r="F276" s="50"/>
      <c r="G276" s="50"/>
      <c r="H276" s="50"/>
      <c r="I276" s="5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c r="CC276" s="50"/>
      <c r="CD276" s="50"/>
      <c r="CE276" s="50"/>
      <c r="CF276" s="50"/>
      <c r="CG276" s="50"/>
      <c r="CH276" s="50"/>
      <c r="CI276" s="50"/>
      <c r="CJ276" s="50"/>
      <c r="CK276" s="50"/>
      <c r="CL276" s="50"/>
      <c r="CM276" s="50"/>
      <c r="CN276" s="50"/>
      <c r="CO276" s="50"/>
      <c r="CP276" s="50"/>
      <c r="CQ276" s="50"/>
      <c r="CR276" s="50"/>
      <c r="CS276" s="50"/>
      <c r="CT276" s="50"/>
      <c r="CU276" s="50"/>
      <c r="CV276" s="50"/>
      <c r="CW276" s="50"/>
      <c r="CX276" s="50"/>
      <c r="CY276" s="50"/>
      <c r="CZ276" s="391"/>
    </row>
    <row r="277" spans="2:104" s="109" customFormat="1" x14ac:dyDescent="0.25">
      <c r="B277" s="402" t="s">
        <v>411</v>
      </c>
      <c r="C277" s="417"/>
      <c r="D277" s="417" t="str">
        <f>D250</f>
        <v>H Cost/L Benefit</v>
      </c>
      <c r="E277" s="417" t="str">
        <f>E250</f>
        <v>L Cost/H benefit</v>
      </c>
      <c r="F277" s="50"/>
      <c r="G277" s="50"/>
      <c r="H277" s="50"/>
      <c r="I277" s="50"/>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417"/>
      <c r="AJ277" s="417"/>
      <c r="AK277" s="417"/>
      <c r="AL277" s="417"/>
      <c r="AM277" s="417"/>
      <c r="AN277" s="417"/>
      <c r="AO277" s="417"/>
      <c r="AP277" s="417"/>
      <c r="AQ277" s="417"/>
      <c r="AR277" s="417"/>
      <c r="AS277" s="417"/>
      <c r="AT277" s="417"/>
      <c r="AU277" s="417"/>
      <c r="AV277" s="417"/>
      <c r="AW277" s="417"/>
      <c r="AX277" s="417"/>
      <c r="AY277" s="417"/>
      <c r="AZ277" s="417"/>
      <c r="BA277" s="417"/>
      <c r="BB277" s="417"/>
      <c r="BC277" s="417"/>
      <c r="BD277" s="417"/>
      <c r="BE277" s="417"/>
      <c r="BF277" s="417"/>
      <c r="BG277" s="417"/>
      <c r="BH277" s="417"/>
      <c r="BI277" s="417"/>
      <c r="BJ277" s="417"/>
      <c r="BK277" s="417"/>
      <c r="BL277" s="417"/>
      <c r="BM277" s="417"/>
      <c r="BN277" s="417"/>
      <c r="BO277" s="417"/>
      <c r="BP277" s="417"/>
      <c r="BQ277" s="417"/>
      <c r="BR277" s="417"/>
      <c r="BS277" s="417"/>
      <c r="BT277" s="417"/>
      <c r="BU277" s="417"/>
      <c r="BV277" s="417"/>
      <c r="BW277" s="417"/>
      <c r="BX277" s="417"/>
      <c r="BY277" s="417"/>
      <c r="BZ277" s="417"/>
      <c r="CA277" s="417"/>
      <c r="CB277" s="417"/>
      <c r="CC277" s="417"/>
      <c r="CD277" s="417"/>
      <c r="CE277" s="417"/>
      <c r="CF277" s="417"/>
      <c r="CG277" s="417"/>
      <c r="CH277" s="417"/>
      <c r="CI277" s="417"/>
      <c r="CJ277" s="417"/>
      <c r="CK277" s="417"/>
      <c r="CL277" s="417"/>
      <c r="CM277" s="417"/>
      <c r="CN277" s="417"/>
      <c r="CO277" s="417"/>
      <c r="CP277" s="417"/>
      <c r="CQ277" s="417"/>
      <c r="CR277" s="417"/>
      <c r="CS277" s="417"/>
      <c r="CT277" s="417"/>
      <c r="CU277" s="417"/>
      <c r="CV277" s="417"/>
      <c r="CW277" s="417"/>
      <c r="CX277" s="417"/>
      <c r="CY277" s="417"/>
      <c r="CZ277" s="418"/>
    </row>
    <row r="278" spans="2:104" x14ac:dyDescent="0.25">
      <c r="B278" s="393" t="s">
        <v>57</v>
      </c>
      <c r="C278" s="390" t="s">
        <v>184</v>
      </c>
      <c r="D278" s="59">
        <f t="shared" ref="D278:E283" si="104">D251/1000</f>
        <v>0</v>
      </c>
      <c r="E278" s="59">
        <f t="shared" si="104"/>
        <v>0</v>
      </c>
      <c r="F278" s="50"/>
      <c r="G278" s="50"/>
      <c r="H278" s="50"/>
      <c r="I278" s="50"/>
      <c r="J278" s="50"/>
      <c r="K278" s="50"/>
      <c r="L278" s="50"/>
      <c r="M278" s="50"/>
      <c r="N278" s="50"/>
      <c r="O278" s="50"/>
      <c r="P278" s="50"/>
      <c r="Q278" s="50"/>
      <c r="R278" s="50"/>
      <c r="S278" s="50"/>
      <c r="T278" s="50"/>
      <c r="U278" s="50"/>
      <c r="V278" s="50"/>
      <c r="W278" s="50"/>
      <c r="X278" s="50"/>
      <c r="Y278" s="50"/>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c r="CC278" s="50"/>
      <c r="CD278" s="50"/>
      <c r="CE278" s="50"/>
      <c r="CF278" s="50"/>
      <c r="CG278" s="50"/>
      <c r="CH278" s="50"/>
      <c r="CI278" s="50"/>
      <c r="CJ278" s="50"/>
      <c r="CK278" s="50"/>
      <c r="CL278" s="50"/>
      <c r="CM278" s="50"/>
      <c r="CN278" s="50"/>
      <c r="CO278" s="50"/>
      <c r="CP278" s="50"/>
      <c r="CQ278" s="50"/>
      <c r="CR278" s="50"/>
      <c r="CS278" s="50"/>
      <c r="CT278" s="50"/>
      <c r="CU278" s="50"/>
      <c r="CV278" s="50"/>
      <c r="CW278" s="50"/>
      <c r="CX278" s="50"/>
      <c r="CY278" s="50"/>
      <c r="CZ278" s="391"/>
    </row>
    <row r="279" spans="2:104" x14ac:dyDescent="0.25">
      <c r="B279" s="393" t="s">
        <v>58</v>
      </c>
      <c r="C279" s="390" t="s">
        <v>184</v>
      </c>
      <c r="D279" s="59">
        <f t="shared" si="104"/>
        <v>0</v>
      </c>
      <c r="E279" s="59">
        <f t="shared" si="104"/>
        <v>0</v>
      </c>
      <c r="F279" s="50"/>
      <c r="G279" s="50"/>
      <c r="H279" s="50"/>
      <c r="I279" s="50"/>
      <c r="J279" s="50"/>
      <c r="K279" s="50"/>
      <c r="L279" s="50"/>
      <c r="M279" s="50"/>
      <c r="N279" s="50"/>
      <c r="O279" s="50"/>
      <c r="P279" s="50"/>
      <c r="Q279" s="50"/>
      <c r="R279" s="50"/>
      <c r="S279" s="50"/>
      <c r="T279" s="50"/>
      <c r="U279" s="50"/>
      <c r="V279" s="50"/>
      <c r="W279" s="50"/>
      <c r="X279" s="50"/>
      <c r="Y279" s="50"/>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c r="CC279" s="50"/>
      <c r="CD279" s="50"/>
      <c r="CE279" s="50"/>
      <c r="CF279" s="50"/>
      <c r="CG279" s="50"/>
      <c r="CH279" s="50"/>
      <c r="CI279" s="50"/>
      <c r="CJ279" s="50"/>
      <c r="CK279" s="50"/>
      <c r="CL279" s="50"/>
      <c r="CM279" s="50"/>
      <c r="CN279" s="50"/>
      <c r="CO279" s="50"/>
      <c r="CP279" s="50"/>
      <c r="CQ279" s="50"/>
      <c r="CR279" s="50"/>
      <c r="CS279" s="50"/>
      <c r="CT279" s="50"/>
      <c r="CU279" s="50"/>
      <c r="CV279" s="50"/>
      <c r="CW279" s="50"/>
      <c r="CX279" s="50"/>
      <c r="CY279" s="50"/>
      <c r="CZ279" s="391"/>
    </row>
    <row r="280" spans="2:104" x14ac:dyDescent="0.25">
      <c r="B280" s="393" t="s">
        <v>27</v>
      </c>
      <c r="C280" s="390" t="s">
        <v>184</v>
      </c>
      <c r="D280" s="59">
        <f t="shared" si="104"/>
        <v>0</v>
      </c>
      <c r="E280" s="59">
        <f t="shared" si="104"/>
        <v>0</v>
      </c>
      <c r="F280" s="50"/>
      <c r="G280" s="50"/>
      <c r="H280" s="50"/>
      <c r="I280" s="50"/>
      <c r="J280" s="50"/>
      <c r="K280" s="50"/>
      <c r="L280" s="50"/>
      <c r="M280" s="50"/>
      <c r="N280" s="50"/>
      <c r="O280" s="50"/>
      <c r="P280" s="50"/>
      <c r="Q280" s="50"/>
      <c r="R280" s="50"/>
      <c r="S280" s="50"/>
      <c r="T280" s="50"/>
      <c r="U280" s="50"/>
      <c r="V280" s="50"/>
      <c r="W280" s="50"/>
      <c r="X280" s="50"/>
      <c r="Y280" s="50"/>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c r="CC280" s="50"/>
      <c r="CD280" s="50"/>
      <c r="CE280" s="50"/>
      <c r="CF280" s="50"/>
      <c r="CG280" s="50"/>
      <c r="CH280" s="50"/>
      <c r="CI280" s="50"/>
      <c r="CJ280" s="50"/>
      <c r="CK280" s="50"/>
      <c r="CL280" s="50"/>
      <c r="CM280" s="50"/>
      <c r="CN280" s="50"/>
      <c r="CO280" s="50"/>
      <c r="CP280" s="50"/>
      <c r="CQ280" s="50"/>
      <c r="CR280" s="50"/>
      <c r="CS280" s="50"/>
      <c r="CT280" s="50"/>
      <c r="CU280" s="50"/>
      <c r="CV280" s="50"/>
      <c r="CW280" s="50"/>
      <c r="CX280" s="50"/>
      <c r="CY280" s="50"/>
      <c r="CZ280" s="391"/>
    </row>
    <row r="281" spans="2:104" x14ac:dyDescent="0.25">
      <c r="B281" s="393" t="s">
        <v>52</v>
      </c>
      <c r="C281" s="390" t="s">
        <v>184</v>
      </c>
      <c r="D281" s="59">
        <f t="shared" si="104"/>
        <v>0</v>
      </c>
      <c r="E281" s="59">
        <f t="shared" si="104"/>
        <v>0</v>
      </c>
      <c r="F281" s="50"/>
      <c r="G281" s="50"/>
      <c r="H281" s="50"/>
      <c r="I281" s="50"/>
      <c r="J281" s="50"/>
      <c r="K281" s="50"/>
      <c r="L281" s="50"/>
      <c r="M281" s="50"/>
      <c r="N281" s="50"/>
      <c r="O281" s="50"/>
      <c r="P281" s="50"/>
      <c r="Q281" s="50"/>
      <c r="R281" s="50"/>
      <c r="S281" s="50"/>
      <c r="T281" s="50"/>
      <c r="U281" s="50"/>
      <c r="V281" s="50"/>
      <c r="W281" s="50"/>
      <c r="X281" s="50"/>
      <c r="Y281" s="50"/>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c r="CC281" s="50"/>
      <c r="CD281" s="50"/>
      <c r="CE281" s="50"/>
      <c r="CF281" s="50"/>
      <c r="CG281" s="50"/>
      <c r="CH281" s="50"/>
      <c r="CI281" s="50"/>
      <c r="CJ281" s="50"/>
      <c r="CK281" s="50"/>
      <c r="CL281" s="50"/>
      <c r="CM281" s="50"/>
      <c r="CN281" s="50"/>
      <c r="CO281" s="50"/>
      <c r="CP281" s="50"/>
      <c r="CQ281" s="50"/>
      <c r="CR281" s="50"/>
      <c r="CS281" s="50"/>
      <c r="CT281" s="50"/>
      <c r="CU281" s="50"/>
      <c r="CV281" s="50"/>
      <c r="CW281" s="50"/>
      <c r="CX281" s="50"/>
      <c r="CY281" s="50"/>
      <c r="CZ281" s="391"/>
    </row>
    <row r="282" spans="2:104" x14ac:dyDescent="0.25">
      <c r="B282" s="393" t="s">
        <v>37</v>
      </c>
      <c r="C282" s="390" t="s">
        <v>184</v>
      </c>
      <c r="D282" s="59">
        <f t="shared" si="104"/>
        <v>0</v>
      </c>
      <c r="E282" s="59">
        <f t="shared" si="104"/>
        <v>0</v>
      </c>
      <c r="F282" s="50"/>
      <c r="G282" s="50"/>
      <c r="H282" s="50"/>
      <c r="I282" s="50"/>
      <c r="J282" s="50"/>
      <c r="K282" s="50"/>
      <c r="L282" s="50"/>
      <c r="M282" s="50"/>
      <c r="N282" s="50"/>
      <c r="O282" s="50"/>
      <c r="P282" s="50"/>
      <c r="Q282" s="50"/>
      <c r="R282" s="50"/>
      <c r="S282" s="50"/>
      <c r="T282" s="50"/>
      <c r="U282" s="50"/>
      <c r="V282" s="50"/>
      <c r="W282" s="50"/>
      <c r="X282" s="50"/>
      <c r="Y282" s="50"/>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c r="CC282" s="50"/>
      <c r="CD282" s="50"/>
      <c r="CE282" s="50"/>
      <c r="CF282" s="50"/>
      <c r="CG282" s="50"/>
      <c r="CH282" s="50"/>
      <c r="CI282" s="50"/>
      <c r="CJ282" s="50"/>
      <c r="CK282" s="50"/>
      <c r="CL282" s="50"/>
      <c r="CM282" s="50"/>
      <c r="CN282" s="50"/>
      <c r="CO282" s="50"/>
      <c r="CP282" s="50"/>
      <c r="CQ282" s="50"/>
      <c r="CR282" s="50"/>
      <c r="CS282" s="50"/>
      <c r="CT282" s="50"/>
      <c r="CU282" s="50"/>
      <c r="CV282" s="50"/>
      <c r="CW282" s="50"/>
      <c r="CX282" s="50"/>
      <c r="CY282" s="50"/>
      <c r="CZ282" s="391"/>
    </row>
    <row r="283" spans="2:104" x14ac:dyDescent="0.25">
      <c r="B283" s="393" t="s">
        <v>59</v>
      </c>
      <c r="C283" s="390" t="s">
        <v>184</v>
      </c>
      <c r="D283" s="59">
        <f t="shared" si="104"/>
        <v>0</v>
      </c>
      <c r="E283" s="59">
        <f t="shared" si="104"/>
        <v>0</v>
      </c>
      <c r="F283" s="50"/>
      <c r="G283" s="50"/>
      <c r="H283" s="50"/>
      <c r="I283" s="50"/>
      <c r="J283" s="50"/>
      <c r="K283" s="50"/>
      <c r="L283" s="50"/>
      <c r="M283" s="50"/>
      <c r="N283" s="50"/>
      <c r="O283" s="50"/>
      <c r="P283" s="50"/>
      <c r="Q283" s="50"/>
      <c r="R283" s="50"/>
      <c r="S283" s="50"/>
      <c r="T283" s="50"/>
      <c r="U283" s="50"/>
      <c r="V283" s="50"/>
      <c r="W283" s="50"/>
      <c r="X283" s="50"/>
      <c r="Y283" s="50"/>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c r="CC283" s="50"/>
      <c r="CD283" s="50"/>
      <c r="CE283" s="50"/>
      <c r="CF283" s="50"/>
      <c r="CG283" s="50"/>
      <c r="CH283" s="50"/>
      <c r="CI283" s="50"/>
      <c r="CJ283" s="50"/>
      <c r="CK283" s="50"/>
      <c r="CL283" s="50"/>
      <c r="CM283" s="50"/>
      <c r="CN283" s="50"/>
      <c r="CO283" s="50"/>
      <c r="CP283" s="50"/>
      <c r="CQ283" s="50"/>
      <c r="CR283" s="50"/>
      <c r="CS283" s="50"/>
      <c r="CT283" s="50"/>
      <c r="CU283" s="50"/>
      <c r="CV283" s="50"/>
      <c r="CW283" s="50"/>
      <c r="CX283" s="50"/>
      <c r="CY283" s="50"/>
      <c r="CZ283" s="391"/>
    </row>
    <row r="284" spans="2:104" x14ac:dyDescent="0.25">
      <c r="B284" s="392"/>
      <c r="C284" s="390"/>
      <c r="D284" s="50"/>
      <c r="E284" s="50"/>
      <c r="F284" s="50"/>
      <c r="G284" s="50"/>
      <c r="H284" s="50"/>
      <c r="I284" s="50"/>
      <c r="J284" s="50"/>
      <c r="K284" s="50"/>
      <c r="L284" s="50"/>
      <c r="M284" s="50"/>
      <c r="N284" s="50"/>
      <c r="O284" s="50"/>
      <c r="P284" s="50"/>
      <c r="Q284" s="50"/>
      <c r="R284" s="50"/>
      <c r="S284" s="50"/>
      <c r="T284" s="50"/>
      <c r="U284" s="50"/>
      <c r="V284" s="50"/>
      <c r="W284" s="50"/>
      <c r="X284" s="50"/>
      <c r="Y284" s="50"/>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c r="CC284" s="50"/>
      <c r="CD284" s="50"/>
      <c r="CE284" s="50"/>
      <c r="CF284" s="50"/>
      <c r="CG284" s="50"/>
      <c r="CH284" s="50"/>
      <c r="CI284" s="50"/>
      <c r="CJ284" s="50"/>
      <c r="CK284" s="50"/>
      <c r="CL284" s="50"/>
      <c r="CM284" s="50"/>
      <c r="CN284" s="50"/>
      <c r="CO284" s="50"/>
      <c r="CP284" s="50"/>
      <c r="CQ284" s="50"/>
      <c r="CR284" s="50"/>
      <c r="CS284" s="50"/>
      <c r="CT284" s="50"/>
      <c r="CU284" s="50"/>
      <c r="CV284" s="50"/>
      <c r="CW284" s="50"/>
      <c r="CX284" s="50"/>
      <c r="CY284" s="50"/>
      <c r="CZ284" s="391"/>
    </row>
    <row r="285" spans="2:104" ht="15.75" thickBot="1" x14ac:dyDescent="0.3">
      <c r="B285" s="421"/>
      <c r="C285" s="422"/>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423"/>
      <c r="AJ285" s="423"/>
      <c r="AK285" s="423"/>
      <c r="AL285" s="423"/>
      <c r="AM285" s="423"/>
      <c r="AN285" s="423"/>
      <c r="AO285" s="423"/>
      <c r="AP285" s="423"/>
      <c r="AQ285" s="423"/>
      <c r="AR285" s="423"/>
      <c r="AS285" s="423"/>
      <c r="AT285" s="423"/>
      <c r="AU285" s="423"/>
      <c r="AV285" s="423"/>
      <c r="AW285" s="423"/>
      <c r="AX285" s="423"/>
      <c r="AY285" s="423"/>
      <c r="AZ285" s="423"/>
      <c r="BA285" s="423"/>
      <c r="BB285" s="423"/>
      <c r="BC285" s="423"/>
      <c r="BD285" s="423"/>
      <c r="BE285" s="423"/>
      <c r="BF285" s="423"/>
      <c r="BG285" s="423"/>
      <c r="BH285" s="423"/>
      <c r="BI285" s="423"/>
      <c r="BJ285" s="423"/>
      <c r="BK285" s="423"/>
      <c r="BL285" s="423"/>
      <c r="BM285" s="423"/>
      <c r="BN285" s="423"/>
      <c r="BO285" s="423"/>
      <c r="BP285" s="423"/>
      <c r="BQ285" s="423"/>
      <c r="BR285" s="423"/>
      <c r="BS285" s="423"/>
      <c r="BT285" s="423"/>
      <c r="BU285" s="423"/>
      <c r="BV285" s="423"/>
      <c r="BW285" s="423"/>
      <c r="BX285" s="423"/>
      <c r="BY285" s="423"/>
      <c r="BZ285" s="423"/>
      <c r="CA285" s="423"/>
      <c r="CB285" s="423"/>
      <c r="CC285" s="423"/>
      <c r="CD285" s="423"/>
      <c r="CE285" s="423"/>
      <c r="CF285" s="423"/>
      <c r="CG285" s="423"/>
      <c r="CH285" s="423"/>
      <c r="CI285" s="423"/>
      <c r="CJ285" s="423"/>
      <c r="CK285" s="423"/>
      <c r="CL285" s="423"/>
      <c r="CM285" s="423"/>
      <c r="CN285" s="423"/>
      <c r="CO285" s="423"/>
      <c r="CP285" s="423"/>
      <c r="CQ285" s="423"/>
      <c r="CR285" s="423"/>
      <c r="CS285" s="423"/>
      <c r="CT285" s="423"/>
      <c r="CU285" s="423"/>
      <c r="CV285" s="423"/>
      <c r="CW285" s="423"/>
      <c r="CX285" s="423"/>
      <c r="CY285" s="423"/>
      <c r="CZ285" s="424"/>
    </row>
  </sheetData>
  <sheetProtection algorithmName="SHA-512" hashValue="lwssdFCvc4QqExp9L0ZtQN4Xy6fvhiwzsuyT1/459NfFdE9bYI0nXq1YFIFHXKQYeQEsUaMBvLgTcMFJXrG7Pg==" saltValue="kg3c6HgegXtNTs3PfoRXNA==" spinCount="100000" sheet="1" objects="1" scenarios="1"/>
  <hyperlinks>
    <hyperlink ref="C2" location="'Data Input - Option 5'!A1" display="&lt;&lt; BACK to Data Input" xr:uid="{00000000-0004-0000-1800-000000000000}"/>
  </hyperlinks>
  <pageMargins left="0.7" right="0.7" top="0.75" bottom="0.75" header="0.3" footer="0.3"/>
  <pageSetup paperSize="9" orientation="portrait"/>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rgb="FFFFFF00"/>
    <pageSetUpPr autoPageBreaks="0"/>
  </sheetPr>
  <dimension ref="B1:AQ85"/>
  <sheetViews>
    <sheetView showRowColHeaders="0" zoomScale="85" zoomScaleNormal="85" workbookViewId="0">
      <pane ySplit="5" topLeftCell="A6" activePane="bottomLeft" state="frozen"/>
      <selection activeCell="B27" sqref="B27"/>
      <selection pane="bottomLeft" activeCell="J30" sqref="J30"/>
    </sheetView>
  </sheetViews>
  <sheetFormatPr defaultColWidth="9.140625" defaultRowHeight="15" x14ac:dyDescent="0.25"/>
  <cols>
    <col min="1" max="1" width="3" style="86" customWidth="1"/>
    <col min="2" max="2" width="9.140625" style="86"/>
    <col min="3" max="3" width="22.7109375" style="86" customWidth="1"/>
    <col min="4" max="4" width="37" style="86" bestFit="1" customWidth="1"/>
    <col min="5" max="5" width="4.7109375" style="86" customWidth="1"/>
    <col min="6" max="6" width="20.28515625" style="86" bestFit="1" customWidth="1"/>
    <col min="7" max="7" width="20.140625" style="86" bestFit="1" customWidth="1"/>
    <col min="8" max="8" width="2.85546875" style="86" customWidth="1"/>
    <col min="9" max="11" width="9.140625" style="86"/>
    <col min="12" max="14" width="9.85546875" style="86" bestFit="1" customWidth="1"/>
    <col min="15" max="17" width="9.140625" style="86"/>
    <col min="18" max="18" width="9.28515625" style="86" bestFit="1" customWidth="1"/>
    <col min="19" max="21" width="9.85546875" style="86" bestFit="1" customWidth="1"/>
    <col min="22" max="22" width="9.28515625" style="86" bestFit="1" customWidth="1"/>
    <col min="23" max="25" width="9.140625" style="86"/>
    <col min="26" max="27" width="9.85546875" style="86" bestFit="1" customWidth="1"/>
    <col min="28" max="16384" width="9.140625" style="86"/>
  </cols>
  <sheetData>
    <row r="1" spans="2:43" ht="17.25" customHeight="1" thickBot="1" x14ac:dyDescent="0.3"/>
    <row r="2" spans="2:43" ht="35.25" customHeight="1" x14ac:dyDescent="0.25">
      <c r="B2" s="772" t="s">
        <v>583</v>
      </c>
      <c r="C2" s="367"/>
      <c r="D2" s="367"/>
      <c r="E2" s="367"/>
      <c r="F2" s="367"/>
      <c r="G2" s="367"/>
      <c r="H2" s="368"/>
    </row>
    <row r="3" spans="2:43" x14ac:dyDescent="0.25">
      <c r="B3" s="217"/>
      <c r="C3" s="218"/>
      <c r="D3" s="218"/>
      <c r="E3" s="218"/>
      <c r="F3" s="218"/>
      <c r="G3" s="218"/>
      <c r="H3" s="220"/>
      <c r="J3" s="86" t="s">
        <v>1124</v>
      </c>
    </row>
    <row r="4" spans="2:43" x14ac:dyDescent="0.25">
      <c r="B4" s="217"/>
      <c r="C4" s="218"/>
      <c r="D4" s="218"/>
      <c r="E4" s="218"/>
      <c r="F4" s="218"/>
      <c r="G4" s="218"/>
      <c r="H4" s="220"/>
      <c r="J4" s="223" t="str">
        <f>F5</f>
        <v>H Cost/L Benefit</v>
      </c>
      <c r="Q4" s="223" t="str">
        <f>G5</f>
        <v>L Cost/H benefit</v>
      </c>
      <c r="X4" s="223" t="s">
        <v>20</v>
      </c>
      <c r="AE4" s="223" t="s">
        <v>1119</v>
      </c>
      <c r="AL4" s="223" t="s">
        <v>1119</v>
      </c>
    </row>
    <row r="5" spans="2:43" s="223" customFormat="1" x14ac:dyDescent="0.25">
      <c r="B5" s="221"/>
      <c r="C5" s="341"/>
      <c r="D5" s="341" t="s">
        <v>323</v>
      </c>
      <c r="E5" s="387"/>
      <c r="F5" s="341" t="s">
        <v>324</v>
      </c>
      <c r="G5" s="341" t="s">
        <v>325</v>
      </c>
      <c r="H5" s="222"/>
      <c r="K5" s="921" t="str">
        <f>C7</f>
        <v>Proposed derogation</v>
      </c>
      <c r="L5" s="223" t="str">
        <f>C13</f>
        <v>BAT-AEL</v>
      </c>
      <c r="M5" s="223" t="str">
        <f>C19</f>
        <v/>
      </c>
      <c r="O5" s="223" t="str">
        <f>C25</f>
        <v/>
      </c>
      <c r="Q5" s="920"/>
      <c r="R5" s="921" t="str">
        <f>K5</f>
        <v>Proposed derogation</v>
      </c>
      <c r="S5" s="920" t="str">
        <f>L5</f>
        <v>BAT-AEL</v>
      </c>
      <c r="T5" s="920" t="str">
        <f>M5</f>
        <v/>
      </c>
      <c r="U5" s="920">
        <f>N5</f>
        <v>0</v>
      </c>
      <c r="Y5" s="921" t="str">
        <f>R5</f>
        <v>Proposed derogation</v>
      </c>
      <c r="Z5" s="920" t="str">
        <f>S5</f>
        <v>BAT-AEL</v>
      </c>
      <c r="AA5" s="920" t="str">
        <f>T5</f>
        <v/>
      </c>
      <c r="AB5" s="920">
        <f>U5</f>
        <v>0</v>
      </c>
      <c r="AF5" s="921" t="str">
        <f>Y5</f>
        <v>Proposed derogation</v>
      </c>
      <c r="AG5" s="920" t="str">
        <f>Z5</f>
        <v>BAT-AEL</v>
      </c>
      <c r="AH5" s="920" t="str">
        <f>AA5</f>
        <v/>
      </c>
      <c r="AI5" s="920">
        <f>AB5</f>
        <v>0</v>
      </c>
      <c r="AM5" s="921" t="str">
        <f>AF5</f>
        <v>Proposed derogation</v>
      </c>
      <c r="AN5" s="920" t="str">
        <f>AG5</f>
        <v>BAT-AEL</v>
      </c>
      <c r="AO5" s="920" t="str">
        <f>AH5</f>
        <v/>
      </c>
      <c r="AP5" s="920">
        <f>AI5</f>
        <v>0</v>
      </c>
    </row>
    <row r="6" spans="2:43" x14ac:dyDescent="0.25">
      <c r="B6" s="378"/>
      <c r="C6"/>
      <c r="D6" s="382"/>
      <c r="E6" s="9"/>
      <c r="F6" s="79">
        <v>1</v>
      </c>
      <c r="G6" s="79">
        <v>2</v>
      </c>
      <c r="H6" s="369"/>
      <c r="J6" s="223" t="s">
        <v>320</v>
      </c>
      <c r="K6" s="922"/>
      <c r="L6" s="223"/>
      <c r="M6" s="223"/>
      <c r="N6" s="223"/>
      <c r="O6" s="223"/>
      <c r="Q6" s="223" t="str">
        <f t="shared" ref="Q6:Q12" si="0">J6</f>
        <v>PV</v>
      </c>
      <c r="R6" s="922"/>
      <c r="X6" s="223" t="str">
        <f t="shared" ref="X6:X12" si="1">Q6</f>
        <v>PV</v>
      </c>
      <c r="AE6" s="223"/>
      <c r="AL6" s="223"/>
    </row>
    <row r="7" spans="2:43" x14ac:dyDescent="0.25">
      <c r="B7" s="370" t="s">
        <v>320</v>
      </c>
      <c r="C7" s="384" t="str">
        <f>'Data Input - General'!G24</f>
        <v>Proposed derogation</v>
      </c>
      <c r="D7" s="8" t="s">
        <v>57</v>
      </c>
      <c r="E7" s="9"/>
      <c r="F7" s="58">
        <f>Calc_Proposed!D278</f>
        <v>0</v>
      </c>
      <c r="G7" s="58">
        <f>Calc_Proposed!E278</f>
        <v>0</v>
      </c>
      <c r="H7" s="369"/>
      <c r="J7" s="86" t="str">
        <f t="shared" ref="J7:J12" si="2">D7</f>
        <v>Capex</v>
      </c>
      <c r="K7" s="925">
        <f t="shared" ref="K7:K12" si="3">F7</f>
        <v>0</v>
      </c>
      <c r="L7" s="923">
        <f t="shared" ref="L7:L12" si="4">F13</f>
        <v>0</v>
      </c>
      <c r="M7" s="923">
        <f t="shared" ref="M7:M12" si="5">F19</f>
        <v>0</v>
      </c>
      <c r="N7" s="923">
        <f t="shared" ref="N7:N12" si="6">F25</f>
        <v>0</v>
      </c>
      <c r="O7" s="923">
        <f t="shared" ref="O7:O12" si="7">F31</f>
        <v>0</v>
      </c>
      <c r="Q7" s="86" t="str">
        <f t="shared" si="0"/>
        <v>Capex</v>
      </c>
      <c r="R7" s="925">
        <f t="shared" ref="R7:R12" si="8">G7</f>
        <v>0</v>
      </c>
      <c r="S7" s="923">
        <f t="shared" ref="S7:S12" si="9">G13</f>
        <v>0</v>
      </c>
      <c r="T7" s="923">
        <f t="shared" ref="T7:T12" si="10">G19</f>
        <v>0</v>
      </c>
      <c r="U7" s="923">
        <f t="shared" ref="U7:U12" si="11">G25</f>
        <v>0</v>
      </c>
      <c r="V7" s="923">
        <f t="shared" ref="V7:V12" si="12">G31</f>
        <v>0</v>
      </c>
      <c r="X7" s="86" t="str">
        <f t="shared" si="1"/>
        <v>Capex</v>
      </c>
      <c r="Y7" s="925">
        <f>Calc_Proposed!D261</f>
        <v>0</v>
      </c>
      <c r="Z7" s="923">
        <f>Calc_BAT!D261</f>
        <v>0</v>
      </c>
      <c r="AA7" s="923">
        <f>Calc_Option3!D261</f>
        <v>0</v>
      </c>
      <c r="AB7" s="923">
        <f>Calc_Option4!D261</f>
        <v>0</v>
      </c>
      <c r="AC7" s="923">
        <f>Calc_Option5!D261</f>
        <v>0</v>
      </c>
      <c r="AE7" s="86" t="str">
        <f t="shared" ref="AE7:AE12" si="13">X7</f>
        <v>Capex</v>
      </c>
      <c r="AF7" s="923">
        <f t="shared" ref="AF7:AF12" si="14">Y7-K7</f>
        <v>0</v>
      </c>
      <c r="AG7" s="923">
        <f t="shared" ref="AG7:AJ12" si="15">Z7-L7</f>
        <v>0</v>
      </c>
      <c r="AH7" s="929">
        <f t="shared" si="15"/>
        <v>0</v>
      </c>
      <c r="AI7" s="923">
        <f t="shared" si="15"/>
        <v>0</v>
      </c>
      <c r="AJ7" s="923">
        <f t="shared" si="15"/>
        <v>0</v>
      </c>
      <c r="AL7" s="86" t="str">
        <f t="shared" ref="AL7:AL12" si="16">AE7</f>
        <v>Capex</v>
      </c>
      <c r="AM7" s="923">
        <f t="shared" ref="AM7:AM12" si="17">Y7-R7</f>
        <v>0</v>
      </c>
      <c r="AN7" s="923">
        <f t="shared" ref="AN7:AQ12" si="18">Z7-S7</f>
        <v>0</v>
      </c>
      <c r="AO7" s="929">
        <f t="shared" si="18"/>
        <v>0</v>
      </c>
      <c r="AP7" s="923">
        <f t="shared" si="18"/>
        <v>0</v>
      </c>
      <c r="AQ7" s="923">
        <f t="shared" si="18"/>
        <v>0</v>
      </c>
    </row>
    <row r="8" spans="2:43" x14ac:dyDescent="0.25">
      <c r="B8" s="378"/>
      <c r="C8"/>
      <c r="D8" s="8" t="s">
        <v>58</v>
      </c>
      <c r="E8" s="9"/>
      <c r="F8" s="58">
        <f>Calc_Proposed!D279</f>
        <v>0</v>
      </c>
      <c r="G8" s="58">
        <f>Calc_Proposed!E279</f>
        <v>0</v>
      </c>
      <c r="H8" s="369"/>
      <c r="J8" s="86" t="str">
        <f t="shared" si="2"/>
        <v>Opex</v>
      </c>
      <c r="K8" s="925">
        <f t="shared" si="3"/>
        <v>0</v>
      </c>
      <c r="L8" s="923">
        <f t="shared" si="4"/>
        <v>0</v>
      </c>
      <c r="M8" s="923">
        <f t="shared" si="5"/>
        <v>0</v>
      </c>
      <c r="N8" s="923">
        <f t="shared" si="6"/>
        <v>0</v>
      </c>
      <c r="O8" s="923">
        <f t="shared" si="7"/>
        <v>0</v>
      </c>
      <c r="Q8" s="86" t="str">
        <f t="shared" si="0"/>
        <v>Opex</v>
      </c>
      <c r="R8" s="925">
        <f t="shared" si="8"/>
        <v>0</v>
      </c>
      <c r="S8" s="923">
        <f t="shared" si="9"/>
        <v>0</v>
      </c>
      <c r="T8" s="923">
        <f t="shared" si="10"/>
        <v>0</v>
      </c>
      <c r="U8" s="923">
        <f t="shared" si="11"/>
        <v>0</v>
      </c>
      <c r="V8" s="923">
        <f t="shared" si="12"/>
        <v>0</v>
      </c>
      <c r="X8" s="86" t="str">
        <f t="shared" si="1"/>
        <v>Opex</v>
      </c>
      <c r="Y8" s="925">
        <f>Calc_Proposed!D262</f>
        <v>0</v>
      </c>
      <c r="Z8" s="923">
        <f>Calc_BAT!D262</f>
        <v>0</v>
      </c>
      <c r="AA8" s="923">
        <f>Calc_Option3!D262</f>
        <v>0</v>
      </c>
      <c r="AB8" s="923">
        <f>Calc_Option4!D262</f>
        <v>0</v>
      </c>
      <c r="AC8" s="923">
        <f>Calc_Option5!D262</f>
        <v>0</v>
      </c>
      <c r="AE8" s="86" t="str">
        <f t="shared" si="13"/>
        <v>Opex</v>
      </c>
      <c r="AF8" s="923">
        <f t="shared" si="14"/>
        <v>0</v>
      </c>
      <c r="AG8" s="923">
        <f t="shared" si="15"/>
        <v>0</v>
      </c>
      <c r="AH8" s="923">
        <f t="shared" si="15"/>
        <v>0</v>
      </c>
      <c r="AI8" s="923">
        <f t="shared" si="15"/>
        <v>0</v>
      </c>
      <c r="AJ8" s="923">
        <f t="shared" si="15"/>
        <v>0</v>
      </c>
      <c r="AL8" s="86" t="str">
        <f t="shared" si="16"/>
        <v>Opex</v>
      </c>
      <c r="AM8" s="923">
        <f t="shared" si="17"/>
        <v>0</v>
      </c>
      <c r="AN8" s="923">
        <f t="shared" si="18"/>
        <v>0</v>
      </c>
      <c r="AO8" s="923">
        <f t="shared" si="18"/>
        <v>0</v>
      </c>
      <c r="AP8" s="923">
        <f t="shared" si="18"/>
        <v>0</v>
      </c>
      <c r="AQ8" s="923">
        <f t="shared" si="18"/>
        <v>0</v>
      </c>
    </row>
    <row r="9" spans="2:43" x14ac:dyDescent="0.25">
      <c r="B9" s="378"/>
      <c r="C9"/>
      <c r="D9" s="8" t="s">
        <v>27</v>
      </c>
      <c r="E9" s="9"/>
      <c r="F9" s="58">
        <f>Calc_Proposed!D280</f>
        <v>0</v>
      </c>
      <c r="G9" s="58">
        <f>Calc_Proposed!E280</f>
        <v>0</v>
      </c>
      <c r="H9" s="369"/>
      <c r="J9" s="86" t="str">
        <f t="shared" si="2"/>
        <v>Waste</v>
      </c>
      <c r="K9" s="925">
        <f t="shared" si="3"/>
        <v>0</v>
      </c>
      <c r="L9" s="923">
        <f t="shared" si="4"/>
        <v>0</v>
      </c>
      <c r="M9" s="923">
        <f t="shared" si="5"/>
        <v>0</v>
      </c>
      <c r="N9" s="923">
        <f t="shared" si="6"/>
        <v>0</v>
      </c>
      <c r="O9" s="923">
        <f t="shared" si="7"/>
        <v>0</v>
      </c>
      <c r="Q9" s="86" t="str">
        <f t="shared" si="0"/>
        <v>Waste</v>
      </c>
      <c r="R9" s="925">
        <f t="shared" si="8"/>
        <v>0</v>
      </c>
      <c r="S9" s="923">
        <f t="shared" si="9"/>
        <v>0</v>
      </c>
      <c r="T9" s="923">
        <f t="shared" si="10"/>
        <v>0</v>
      </c>
      <c r="U9" s="923">
        <f t="shared" si="11"/>
        <v>0</v>
      </c>
      <c r="V9" s="923">
        <f t="shared" si="12"/>
        <v>0</v>
      </c>
      <c r="X9" s="86" t="str">
        <f t="shared" si="1"/>
        <v>Waste</v>
      </c>
      <c r="Y9" s="925">
        <f>Calc_Proposed!D263</f>
        <v>0</v>
      </c>
      <c r="Z9" s="923">
        <f>Calc_BAT!D263</f>
        <v>0</v>
      </c>
      <c r="AA9" s="923">
        <f>Calc_Option3!D263</f>
        <v>0</v>
      </c>
      <c r="AB9" s="923">
        <f>Calc_Option4!D263</f>
        <v>0</v>
      </c>
      <c r="AC9" s="923">
        <f>Calc_Option5!D263</f>
        <v>0</v>
      </c>
      <c r="AE9" s="86" t="str">
        <f t="shared" si="13"/>
        <v>Waste</v>
      </c>
      <c r="AF9" s="923">
        <f t="shared" si="14"/>
        <v>0</v>
      </c>
      <c r="AG9" s="923">
        <f t="shared" si="15"/>
        <v>0</v>
      </c>
      <c r="AH9" s="923">
        <f t="shared" si="15"/>
        <v>0</v>
      </c>
      <c r="AI9" s="923">
        <f t="shared" si="15"/>
        <v>0</v>
      </c>
      <c r="AJ9" s="923">
        <f t="shared" si="15"/>
        <v>0</v>
      </c>
      <c r="AL9" s="86" t="str">
        <f t="shared" si="16"/>
        <v>Waste</v>
      </c>
      <c r="AM9" s="923">
        <f t="shared" si="17"/>
        <v>0</v>
      </c>
      <c r="AN9" s="923">
        <f t="shared" si="18"/>
        <v>0</v>
      </c>
      <c r="AO9" s="923">
        <f t="shared" si="18"/>
        <v>0</v>
      </c>
      <c r="AP9" s="923">
        <f t="shared" si="18"/>
        <v>0</v>
      </c>
      <c r="AQ9" s="923">
        <f t="shared" si="18"/>
        <v>0</v>
      </c>
    </row>
    <row r="10" spans="2:43" x14ac:dyDescent="0.25">
      <c r="B10" s="378"/>
      <c r="C10"/>
      <c r="D10" s="8" t="s">
        <v>52</v>
      </c>
      <c r="E10" s="9"/>
      <c r="F10" s="58">
        <f>Calc_Proposed!D281</f>
        <v>0</v>
      </c>
      <c r="G10" s="58">
        <f>Calc_Proposed!E281</f>
        <v>0</v>
      </c>
      <c r="H10" s="369"/>
      <c r="J10" s="86" t="str">
        <f t="shared" si="2"/>
        <v>Energy consumption</v>
      </c>
      <c r="K10" s="925">
        <f t="shared" si="3"/>
        <v>0</v>
      </c>
      <c r="L10" s="923">
        <f t="shared" si="4"/>
        <v>0</v>
      </c>
      <c r="M10" s="923">
        <f t="shared" si="5"/>
        <v>0</v>
      </c>
      <c r="N10" s="923">
        <f t="shared" si="6"/>
        <v>0</v>
      </c>
      <c r="O10" s="923">
        <f t="shared" si="7"/>
        <v>0</v>
      </c>
      <c r="Q10" s="86" t="str">
        <f t="shared" si="0"/>
        <v>Energy consumption</v>
      </c>
      <c r="R10" s="925">
        <f t="shared" si="8"/>
        <v>0</v>
      </c>
      <c r="S10" s="923">
        <f t="shared" si="9"/>
        <v>0</v>
      </c>
      <c r="T10" s="923">
        <f t="shared" si="10"/>
        <v>0</v>
      </c>
      <c r="U10" s="923">
        <f t="shared" si="11"/>
        <v>0</v>
      </c>
      <c r="V10" s="923">
        <f t="shared" si="12"/>
        <v>0</v>
      </c>
      <c r="X10" s="86" t="str">
        <f t="shared" si="1"/>
        <v>Energy consumption</v>
      </c>
      <c r="Y10" s="925">
        <f>Calc_Proposed!D264</f>
        <v>0</v>
      </c>
      <c r="Z10" s="923">
        <f>Calc_BAT!D264</f>
        <v>0</v>
      </c>
      <c r="AA10" s="923">
        <f>Calc_Option3!D264</f>
        <v>0</v>
      </c>
      <c r="AB10" s="923">
        <f>Calc_Option4!D264</f>
        <v>0</v>
      </c>
      <c r="AC10" s="923">
        <f>Calc_Option5!D264</f>
        <v>0</v>
      </c>
      <c r="AE10" s="86" t="str">
        <f t="shared" si="13"/>
        <v>Energy consumption</v>
      </c>
      <c r="AF10" s="923">
        <f t="shared" si="14"/>
        <v>0</v>
      </c>
      <c r="AG10" s="923">
        <f t="shared" si="15"/>
        <v>0</v>
      </c>
      <c r="AH10" s="928">
        <f t="shared" si="15"/>
        <v>0</v>
      </c>
      <c r="AI10" s="923">
        <f t="shared" si="15"/>
        <v>0</v>
      </c>
      <c r="AJ10" s="923">
        <f t="shared" si="15"/>
        <v>0</v>
      </c>
      <c r="AL10" s="86" t="str">
        <f t="shared" si="16"/>
        <v>Energy consumption</v>
      </c>
      <c r="AM10" s="923">
        <f t="shared" si="17"/>
        <v>0</v>
      </c>
      <c r="AN10" s="923">
        <f t="shared" si="18"/>
        <v>0</v>
      </c>
      <c r="AO10" s="928">
        <f t="shared" si="18"/>
        <v>0</v>
      </c>
      <c r="AP10" s="923">
        <f t="shared" si="18"/>
        <v>0</v>
      </c>
      <c r="AQ10" s="923">
        <f t="shared" si="18"/>
        <v>0</v>
      </c>
    </row>
    <row r="11" spans="2:43" x14ac:dyDescent="0.25">
      <c r="B11" s="378"/>
      <c r="C11"/>
      <c r="D11" s="8" t="s">
        <v>37</v>
      </c>
      <c r="E11" s="9"/>
      <c r="F11" s="58">
        <f>Calc_Proposed!D282</f>
        <v>0</v>
      </c>
      <c r="G11" s="58">
        <f>Calc_Proposed!E282</f>
        <v>0</v>
      </c>
      <c r="H11" s="369"/>
      <c r="J11" s="86" t="str">
        <f t="shared" si="2"/>
        <v>Air pollutant emissions</v>
      </c>
      <c r="K11" s="925">
        <f t="shared" si="3"/>
        <v>0</v>
      </c>
      <c r="L11" s="923">
        <f t="shared" si="4"/>
        <v>0</v>
      </c>
      <c r="M11" s="923">
        <f t="shared" si="5"/>
        <v>0</v>
      </c>
      <c r="N11" s="923">
        <f t="shared" si="6"/>
        <v>0</v>
      </c>
      <c r="O11" s="923">
        <f t="shared" si="7"/>
        <v>0</v>
      </c>
      <c r="Q11" s="86" t="str">
        <f t="shared" si="0"/>
        <v>Air pollutant emissions</v>
      </c>
      <c r="R11" s="925">
        <f t="shared" si="8"/>
        <v>0</v>
      </c>
      <c r="S11" s="923">
        <f t="shared" si="9"/>
        <v>0</v>
      </c>
      <c r="T11" s="923">
        <f t="shared" si="10"/>
        <v>0</v>
      </c>
      <c r="U11" s="923">
        <f t="shared" si="11"/>
        <v>0</v>
      </c>
      <c r="V11" s="923">
        <f t="shared" si="12"/>
        <v>0</v>
      </c>
      <c r="X11" s="86" t="str">
        <f t="shared" si="1"/>
        <v>Air pollutant emissions</v>
      </c>
      <c r="Y11" s="925">
        <f>Calc_Proposed!D265</f>
        <v>0</v>
      </c>
      <c r="Z11" s="923">
        <f>Calc_BAT!D265</f>
        <v>0</v>
      </c>
      <c r="AA11" s="923">
        <f>Calc_Option3!D265</f>
        <v>0</v>
      </c>
      <c r="AB11" s="923">
        <f>Calc_Option4!D265</f>
        <v>0</v>
      </c>
      <c r="AC11" s="923">
        <f>Calc_Option5!D265</f>
        <v>0</v>
      </c>
      <c r="AE11" s="86" t="str">
        <f t="shared" si="13"/>
        <v>Air pollutant emissions</v>
      </c>
      <c r="AF11" s="923">
        <f t="shared" si="14"/>
        <v>0</v>
      </c>
      <c r="AG11" s="923">
        <f t="shared" si="15"/>
        <v>0</v>
      </c>
      <c r="AH11" s="923">
        <f t="shared" si="15"/>
        <v>0</v>
      </c>
      <c r="AI11" s="923">
        <f t="shared" si="15"/>
        <v>0</v>
      </c>
      <c r="AJ11" s="923">
        <f t="shared" si="15"/>
        <v>0</v>
      </c>
      <c r="AL11" s="86" t="str">
        <f t="shared" si="16"/>
        <v>Air pollutant emissions</v>
      </c>
      <c r="AM11" s="923">
        <f t="shared" si="17"/>
        <v>0</v>
      </c>
      <c r="AN11" s="923">
        <f t="shared" si="18"/>
        <v>0</v>
      </c>
      <c r="AO11" s="928">
        <f t="shared" si="18"/>
        <v>0</v>
      </c>
      <c r="AP11" s="923">
        <f t="shared" si="18"/>
        <v>0</v>
      </c>
      <c r="AQ11" s="923">
        <f t="shared" si="18"/>
        <v>0</v>
      </c>
    </row>
    <row r="12" spans="2:43" x14ac:dyDescent="0.25">
      <c r="B12" s="378"/>
      <c r="C12"/>
      <c r="D12" s="8" t="s">
        <v>59</v>
      </c>
      <c r="E12" s="9"/>
      <c r="F12" s="58">
        <f>Calc_Proposed!D283</f>
        <v>0</v>
      </c>
      <c r="G12" s="58">
        <f>Calc_Proposed!E283</f>
        <v>0</v>
      </c>
      <c r="H12" s="369"/>
      <c r="J12" s="86" t="str">
        <f t="shared" si="2"/>
        <v>GHG emissions</v>
      </c>
      <c r="K12" s="925">
        <f t="shared" si="3"/>
        <v>0</v>
      </c>
      <c r="L12" s="923">
        <f t="shared" si="4"/>
        <v>0</v>
      </c>
      <c r="M12" s="923">
        <f t="shared" si="5"/>
        <v>0</v>
      </c>
      <c r="N12" s="923">
        <f t="shared" si="6"/>
        <v>0</v>
      </c>
      <c r="O12" s="923">
        <f t="shared" si="7"/>
        <v>0</v>
      </c>
      <c r="Q12" s="86" t="str">
        <f t="shared" si="0"/>
        <v>GHG emissions</v>
      </c>
      <c r="R12" s="925">
        <f t="shared" si="8"/>
        <v>0</v>
      </c>
      <c r="S12" s="923">
        <f t="shared" si="9"/>
        <v>0</v>
      </c>
      <c r="T12" s="923">
        <f t="shared" si="10"/>
        <v>0</v>
      </c>
      <c r="U12" s="923">
        <f t="shared" si="11"/>
        <v>0</v>
      </c>
      <c r="V12" s="923">
        <f t="shared" si="12"/>
        <v>0</v>
      </c>
      <c r="X12" s="86" t="str">
        <f t="shared" si="1"/>
        <v>GHG emissions</v>
      </c>
      <c r="Y12" s="925">
        <f>Calc_Proposed!D266</f>
        <v>0</v>
      </c>
      <c r="Z12" s="923">
        <f>Calc_BAT!D266</f>
        <v>0</v>
      </c>
      <c r="AA12" s="923">
        <f>Calc_Option3!D266</f>
        <v>0</v>
      </c>
      <c r="AB12" s="923">
        <f>Calc_Option4!D266</f>
        <v>0</v>
      </c>
      <c r="AC12" s="923">
        <f>Calc_Option5!D266</f>
        <v>0</v>
      </c>
      <c r="AE12" s="86" t="str">
        <f t="shared" si="13"/>
        <v>GHG emissions</v>
      </c>
      <c r="AF12" s="923">
        <f t="shared" si="14"/>
        <v>0</v>
      </c>
      <c r="AG12" s="923">
        <f t="shared" si="15"/>
        <v>0</v>
      </c>
      <c r="AH12" s="923">
        <f t="shared" si="15"/>
        <v>0</v>
      </c>
      <c r="AI12" s="923">
        <f t="shared" si="15"/>
        <v>0</v>
      </c>
      <c r="AJ12" s="923">
        <f t="shared" si="15"/>
        <v>0</v>
      </c>
      <c r="AL12" s="86" t="str">
        <f t="shared" si="16"/>
        <v>GHG emissions</v>
      </c>
      <c r="AM12" s="923">
        <f t="shared" si="17"/>
        <v>0</v>
      </c>
      <c r="AN12" s="923">
        <f t="shared" si="18"/>
        <v>0</v>
      </c>
      <c r="AO12" s="923">
        <f t="shared" si="18"/>
        <v>0</v>
      </c>
      <c r="AP12" s="923">
        <f t="shared" si="18"/>
        <v>0</v>
      </c>
      <c r="AQ12" s="923">
        <f t="shared" si="18"/>
        <v>0</v>
      </c>
    </row>
    <row r="13" spans="2:43" x14ac:dyDescent="0.25">
      <c r="B13" s="378"/>
      <c r="C13" t="str">
        <f>'Data Input - General'!H24</f>
        <v>BAT-AEL</v>
      </c>
      <c r="D13" s="8" t="s">
        <v>57</v>
      </c>
      <c r="E13" s="9"/>
      <c r="F13" s="58">
        <f>Calc_BAT!D278</f>
        <v>0</v>
      </c>
      <c r="G13" s="58">
        <f>Calc_BAT!E278</f>
        <v>0</v>
      </c>
      <c r="H13" s="383"/>
      <c r="L13" s="923"/>
      <c r="M13" s="923"/>
      <c r="N13" s="923"/>
      <c r="O13" s="923"/>
      <c r="R13" s="923"/>
      <c r="S13" s="923"/>
      <c r="T13" s="923"/>
      <c r="U13" s="923"/>
      <c r="V13" s="923"/>
    </row>
    <row r="14" spans="2:43" x14ac:dyDescent="0.25">
      <c r="B14" s="378"/>
      <c r="C14"/>
      <c r="D14" s="8" t="s">
        <v>58</v>
      </c>
      <c r="E14" s="9"/>
      <c r="F14" s="58">
        <f>Calc_BAT!D279</f>
        <v>0</v>
      </c>
      <c r="G14" s="58">
        <f>Calc_BAT!E279</f>
        <v>0</v>
      </c>
      <c r="H14" s="383"/>
      <c r="J14" s="223" t="s">
        <v>64</v>
      </c>
      <c r="K14" s="223"/>
      <c r="L14" s="923"/>
      <c r="M14" s="923"/>
      <c r="N14" s="923"/>
      <c r="O14" s="923"/>
      <c r="Q14" s="223" t="str">
        <f t="shared" ref="Q14:Q22" si="19">J14</f>
        <v>NPV</v>
      </c>
      <c r="R14" s="923"/>
      <c r="S14" s="923"/>
      <c r="T14" s="923"/>
      <c r="U14" s="923"/>
      <c r="V14" s="923"/>
      <c r="X14" s="223" t="str">
        <f t="shared" ref="X14:X22" si="20">Q14</f>
        <v>NPV</v>
      </c>
      <c r="Z14" s="923"/>
      <c r="AA14" s="923"/>
      <c r="AB14" s="923"/>
      <c r="AC14" s="923"/>
      <c r="AE14" s="223" t="s">
        <v>64</v>
      </c>
      <c r="AG14" s="923"/>
      <c r="AH14" s="923"/>
      <c r="AI14" s="923"/>
      <c r="AJ14" s="923"/>
      <c r="AL14" s="223" t="s">
        <v>64</v>
      </c>
      <c r="AN14" s="923"/>
      <c r="AO14" s="923"/>
      <c r="AP14" s="923"/>
      <c r="AQ14" s="923"/>
    </row>
    <row r="15" spans="2:43" x14ac:dyDescent="0.25">
      <c r="B15" s="378"/>
      <c r="C15"/>
      <c r="D15" s="8" t="s">
        <v>27</v>
      </c>
      <c r="E15" s="9"/>
      <c r="F15" s="58">
        <f>Calc_BAT!D280</f>
        <v>0</v>
      </c>
      <c r="G15" s="58">
        <f>Calc_BAT!E280</f>
        <v>0</v>
      </c>
      <c r="H15" s="383"/>
      <c r="J15" s="86" t="str">
        <f>D37</f>
        <v>Capex</v>
      </c>
      <c r="L15" s="923">
        <f>F37</f>
        <v>0</v>
      </c>
      <c r="M15" s="923">
        <f>F43</f>
        <v>0</v>
      </c>
      <c r="N15" s="923">
        <f>F49</f>
        <v>0</v>
      </c>
      <c r="O15" s="923">
        <f>F55</f>
        <v>0</v>
      </c>
      <c r="Q15" s="86" t="str">
        <f t="shared" si="19"/>
        <v>Capex</v>
      </c>
      <c r="R15" s="923"/>
      <c r="S15" s="923">
        <f>G37</f>
        <v>0</v>
      </c>
      <c r="T15" s="923">
        <f>G43</f>
        <v>0</v>
      </c>
      <c r="U15" s="923">
        <f>G49</f>
        <v>0</v>
      </c>
      <c r="V15" s="923">
        <f>G55</f>
        <v>0</v>
      </c>
      <c r="X15" s="86" t="str">
        <f t="shared" si="20"/>
        <v>Capex</v>
      </c>
      <c r="Z15" s="923">
        <f t="shared" ref="Z15:AC18" si="21">Z7-$Y7</f>
        <v>0</v>
      </c>
      <c r="AA15" s="923">
        <f t="shared" si="21"/>
        <v>0</v>
      </c>
      <c r="AB15" s="923">
        <f t="shared" si="21"/>
        <v>0</v>
      </c>
      <c r="AC15" s="923">
        <f t="shared" si="21"/>
        <v>0</v>
      </c>
      <c r="AE15" s="86" t="str">
        <f t="shared" ref="AE15:AE22" si="22">X15</f>
        <v>Capex</v>
      </c>
      <c r="AF15" s="86">
        <f t="shared" ref="AF15:AF22" si="23">Y15-K15</f>
        <v>0</v>
      </c>
      <c r="AG15" s="923">
        <f t="shared" ref="AG15:AG24" si="24">Z15-L15</f>
        <v>0</v>
      </c>
      <c r="AH15" s="928">
        <f t="shared" ref="AH15:AH24" si="25">AA15-M15</f>
        <v>0</v>
      </c>
      <c r="AI15" s="923">
        <f t="shared" ref="AI15:AI24" si="26">AB15-N15</f>
        <v>0</v>
      </c>
      <c r="AJ15" s="923">
        <f t="shared" ref="AJ15:AJ24" si="27">AC15-O15</f>
        <v>0</v>
      </c>
      <c r="AL15" s="86" t="str">
        <f t="shared" ref="AL15:AL22" si="28">AE15</f>
        <v>Capex</v>
      </c>
      <c r="AM15" s="86">
        <f t="shared" ref="AM15:AM22" si="29">AF15-R15</f>
        <v>0</v>
      </c>
      <c r="AN15" s="923">
        <f t="shared" ref="AN15:AQ18" si="30">Z15-S15</f>
        <v>0</v>
      </c>
      <c r="AO15" s="928">
        <f t="shared" si="30"/>
        <v>0</v>
      </c>
      <c r="AP15" s="923">
        <f t="shared" si="30"/>
        <v>0</v>
      </c>
      <c r="AQ15" s="923">
        <f t="shared" si="30"/>
        <v>0</v>
      </c>
    </row>
    <row r="16" spans="2:43" x14ac:dyDescent="0.25">
      <c r="B16" s="378"/>
      <c r="C16"/>
      <c r="D16" s="8" t="s">
        <v>52</v>
      </c>
      <c r="E16" s="9"/>
      <c r="F16" s="58">
        <f>Calc_BAT!D281</f>
        <v>0</v>
      </c>
      <c r="G16" s="58">
        <f>Calc_BAT!E281</f>
        <v>0</v>
      </c>
      <c r="H16" s="383"/>
      <c r="J16" s="86" t="str">
        <f>D38</f>
        <v>Opex</v>
      </c>
      <c r="L16" s="923">
        <f>F38</f>
        <v>0</v>
      </c>
      <c r="M16" s="923">
        <f>F44</f>
        <v>0</v>
      </c>
      <c r="N16" s="923">
        <f>F50</f>
        <v>0</v>
      </c>
      <c r="O16" s="923">
        <f>F56</f>
        <v>0</v>
      </c>
      <c r="Q16" s="86" t="str">
        <f t="shared" si="19"/>
        <v>Opex</v>
      </c>
      <c r="R16" s="923"/>
      <c r="S16" s="923">
        <f>G38</f>
        <v>0</v>
      </c>
      <c r="T16" s="923">
        <f>G44</f>
        <v>0</v>
      </c>
      <c r="U16" s="923">
        <f>G50</f>
        <v>0</v>
      </c>
      <c r="V16" s="923">
        <f>G56</f>
        <v>0</v>
      </c>
      <c r="X16" s="86" t="str">
        <f t="shared" si="20"/>
        <v>Opex</v>
      </c>
      <c r="Z16" s="923">
        <f t="shared" si="21"/>
        <v>0</v>
      </c>
      <c r="AA16" s="923">
        <f t="shared" si="21"/>
        <v>0</v>
      </c>
      <c r="AB16" s="923">
        <f t="shared" si="21"/>
        <v>0</v>
      </c>
      <c r="AC16" s="923">
        <f t="shared" si="21"/>
        <v>0</v>
      </c>
      <c r="AE16" s="86" t="str">
        <f t="shared" si="22"/>
        <v>Opex</v>
      </c>
      <c r="AF16" s="86">
        <f t="shared" si="23"/>
        <v>0</v>
      </c>
      <c r="AG16" s="923">
        <f t="shared" si="24"/>
        <v>0</v>
      </c>
      <c r="AH16" s="923">
        <f t="shared" si="25"/>
        <v>0</v>
      </c>
      <c r="AI16" s="923">
        <f t="shared" si="26"/>
        <v>0</v>
      </c>
      <c r="AJ16" s="923">
        <f t="shared" si="27"/>
        <v>0</v>
      </c>
      <c r="AL16" s="86" t="str">
        <f t="shared" si="28"/>
        <v>Opex</v>
      </c>
      <c r="AM16" s="86">
        <f t="shared" si="29"/>
        <v>0</v>
      </c>
      <c r="AN16" s="923">
        <f t="shared" si="30"/>
        <v>0</v>
      </c>
      <c r="AO16" s="923">
        <f t="shared" si="30"/>
        <v>0</v>
      </c>
      <c r="AP16" s="923">
        <f t="shared" si="30"/>
        <v>0</v>
      </c>
      <c r="AQ16" s="923">
        <f t="shared" si="30"/>
        <v>0</v>
      </c>
    </row>
    <row r="17" spans="2:43" x14ac:dyDescent="0.25">
      <c r="B17" s="378"/>
      <c r="C17"/>
      <c r="D17" s="8" t="s">
        <v>37</v>
      </c>
      <c r="E17" s="9"/>
      <c r="F17" s="58">
        <f>Calc_BAT!D282</f>
        <v>0</v>
      </c>
      <c r="G17" s="58">
        <f>Calc_BAT!E282</f>
        <v>0</v>
      </c>
      <c r="H17" s="383"/>
      <c r="J17" s="86" t="str">
        <f>D39</f>
        <v>Waste</v>
      </c>
      <c r="L17" s="923">
        <f>F39</f>
        <v>0</v>
      </c>
      <c r="M17" s="923">
        <f>F45</f>
        <v>0</v>
      </c>
      <c r="N17" s="923">
        <f>F51</f>
        <v>0</v>
      </c>
      <c r="O17" s="923">
        <f>F57</f>
        <v>0</v>
      </c>
      <c r="Q17" s="86" t="str">
        <f t="shared" si="19"/>
        <v>Waste</v>
      </c>
      <c r="R17" s="923"/>
      <c r="S17" s="923">
        <f>G39</f>
        <v>0</v>
      </c>
      <c r="T17" s="923">
        <f>G45</f>
        <v>0</v>
      </c>
      <c r="U17" s="923">
        <f>G51</f>
        <v>0</v>
      </c>
      <c r="V17" s="923">
        <f>G57</f>
        <v>0</v>
      </c>
      <c r="X17" s="86" t="str">
        <f t="shared" si="20"/>
        <v>Waste</v>
      </c>
      <c r="Z17" s="923">
        <f t="shared" si="21"/>
        <v>0</v>
      </c>
      <c r="AA17" s="923">
        <f t="shared" si="21"/>
        <v>0</v>
      </c>
      <c r="AB17" s="923">
        <f t="shared" si="21"/>
        <v>0</v>
      </c>
      <c r="AC17" s="923">
        <f t="shared" si="21"/>
        <v>0</v>
      </c>
      <c r="AE17" s="86" t="str">
        <f t="shared" si="22"/>
        <v>Waste</v>
      </c>
      <c r="AF17" s="86">
        <f t="shared" si="23"/>
        <v>0</v>
      </c>
      <c r="AG17" s="923">
        <f t="shared" si="24"/>
        <v>0</v>
      </c>
      <c r="AH17" s="923">
        <f t="shared" si="25"/>
        <v>0</v>
      </c>
      <c r="AI17" s="923">
        <f t="shared" si="26"/>
        <v>0</v>
      </c>
      <c r="AJ17" s="923">
        <f t="shared" si="27"/>
        <v>0</v>
      </c>
      <c r="AL17" s="86" t="str">
        <f t="shared" si="28"/>
        <v>Waste</v>
      </c>
      <c r="AM17" s="86">
        <f t="shared" si="29"/>
        <v>0</v>
      </c>
      <c r="AN17" s="923">
        <f t="shared" si="30"/>
        <v>0</v>
      </c>
      <c r="AO17" s="923">
        <f t="shared" si="30"/>
        <v>0</v>
      </c>
      <c r="AP17" s="923">
        <f t="shared" si="30"/>
        <v>0</v>
      </c>
      <c r="AQ17" s="923">
        <f t="shared" si="30"/>
        <v>0</v>
      </c>
    </row>
    <row r="18" spans="2:43" x14ac:dyDescent="0.25">
      <c r="B18" s="378"/>
      <c r="C18"/>
      <c r="D18" s="8" t="s">
        <v>59</v>
      </c>
      <c r="E18" s="9"/>
      <c r="F18" s="58">
        <f>Calc_BAT!D283</f>
        <v>0</v>
      </c>
      <c r="G18" s="58">
        <f>Calc_BAT!E283</f>
        <v>0</v>
      </c>
      <c r="H18" s="383"/>
      <c r="J18" s="926" t="str">
        <f>D40</f>
        <v>Energy consumption</v>
      </c>
      <c r="K18" s="926"/>
      <c r="L18" s="927">
        <f>F40</f>
        <v>0</v>
      </c>
      <c r="M18" s="927">
        <f>F46</f>
        <v>0</v>
      </c>
      <c r="N18" s="927">
        <f>F52</f>
        <v>0</v>
      </c>
      <c r="O18" s="927">
        <f>F58</f>
        <v>0</v>
      </c>
      <c r="Q18" s="926" t="str">
        <f t="shared" si="19"/>
        <v>Energy consumption</v>
      </c>
      <c r="R18" s="926"/>
      <c r="S18" s="927">
        <f>G40</f>
        <v>0</v>
      </c>
      <c r="T18" s="927">
        <f>G46</f>
        <v>0</v>
      </c>
      <c r="U18" s="927">
        <f>G52</f>
        <v>0</v>
      </c>
      <c r="V18" s="927">
        <f>G58</f>
        <v>0</v>
      </c>
      <c r="X18" s="926" t="str">
        <f t="shared" si="20"/>
        <v>Energy consumption</v>
      </c>
      <c r="Y18" s="926"/>
      <c r="Z18" s="927">
        <f t="shared" si="21"/>
        <v>0</v>
      </c>
      <c r="AA18" s="927">
        <f t="shared" si="21"/>
        <v>0</v>
      </c>
      <c r="AB18" s="927">
        <f t="shared" si="21"/>
        <v>0</v>
      </c>
      <c r="AC18" s="927">
        <f t="shared" si="21"/>
        <v>0</v>
      </c>
      <c r="AE18" s="926" t="str">
        <f t="shared" si="22"/>
        <v>Energy consumption</v>
      </c>
      <c r="AF18" s="926">
        <f t="shared" si="23"/>
        <v>0</v>
      </c>
      <c r="AG18" s="927">
        <f t="shared" si="24"/>
        <v>0</v>
      </c>
      <c r="AH18" s="927">
        <f t="shared" si="25"/>
        <v>0</v>
      </c>
      <c r="AI18" s="927">
        <f t="shared" si="26"/>
        <v>0</v>
      </c>
      <c r="AJ18" s="927">
        <f t="shared" si="27"/>
        <v>0</v>
      </c>
      <c r="AL18" s="926" t="str">
        <f t="shared" si="28"/>
        <v>Energy consumption</v>
      </c>
      <c r="AM18" s="926">
        <f t="shared" si="29"/>
        <v>0</v>
      </c>
      <c r="AN18" s="927">
        <f t="shared" si="30"/>
        <v>0</v>
      </c>
      <c r="AO18" s="927">
        <f t="shared" si="30"/>
        <v>0</v>
      </c>
      <c r="AP18" s="927">
        <f t="shared" si="30"/>
        <v>0</v>
      </c>
      <c r="AQ18" s="927">
        <f t="shared" si="30"/>
        <v>0</v>
      </c>
    </row>
    <row r="19" spans="2:43" x14ac:dyDescent="0.25">
      <c r="B19" s="378"/>
      <c r="C19" t="str">
        <f>'Data Input - General'!I24</f>
        <v/>
      </c>
      <c r="D19" s="8" t="s">
        <v>57</v>
      </c>
      <c r="E19" s="9"/>
      <c r="F19" s="58">
        <f>Calc_Option3!D278</f>
        <v>0</v>
      </c>
      <c r="G19" s="58">
        <f>Calc_Option3!E278</f>
        <v>0</v>
      </c>
      <c r="H19" s="369"/>
      <c r="J19" s="223" t="s">
        <v>342</v>
      </c>
      <c r="K19" s="223"/>
      <c r="L19" s="924">
        <f>SUM(L15:L18)*-1</f>
        <v>0</v>
      </c>
      <c r="M19" s="924">
        <f>SUM(M15:M18)*-1</f>
        <v>0</v>
      </c>
      <c r="N19" s="924">
        <f>SUM(N15:N18)*-1</f>
        <v>0</v>
      </c>
      <c r="O19" s="924">
        <f>SUM(O15:O18)*-1</f>
        <v>0</v>
      </c>
      <c r="P19" s="223"/>
      <c r="Q19" s="223" t="str">
        <f t="shared" si="19"/>
        <v>Total costs</v>
      </c>
      <c r="R19" s="223"/>
      <c r="S19" s="924">
        <f>SUM(S15:S18)*-1</f>
        <v>0</v>
      </c>
      <c r="T19" s="924">
        <f>SUM(T15:T18)*-1</f>
        <v>0</v>
      </c>
      <c r="U19" s="924">
        <f>SUM(U15:U18)*-1</f>
        <v>0</v>
      </c>
      <c r="V19" s="924">
        <f>SUM(V15:V18)*-1</f>
        <v>0</v>
      </c>
      <c r="X19" s="223" t="str">
        <f t="shared" si="20"/>
        <v>Total costs</v>
      </c>
      <c r="Y19" s="223"/>
      <c r="Z19" s="924">
        <f>SUM(Z15:Z18)*-1</f>
        <v>0</v>
      </c>
      <c r="AA19" s="924">
        <f>SUM(AA15:AA18)*-1</f>
        <v>0</v>
      </c>
      <c r="AB19" s="924">
        <f>SUM(AB15:AB18)*-1</f>
        <v>0</v>
      </c>
      <c r="AC19" s="924">
        <f>SUM(AC15:AC18)*-1</f>
        <v>0</v>
      </c>
      <c r="AE19" s="223" t="str">
        <f t="shared" si="22"/>
        <v>Total costs</v>
      </c>
      <c r="AF19" s="223">
        <f t="shared" si="23"/>
        <v>0</v>
      </c>
      <c r="AG19" s="924">
        <f t="shared" si="24"/>
        <v>0</v>
      </c>
      <c r="AH19" s="924">
        <f t="shared" si="25"/>
        <v>0</v>
      </c>
      <c r="AI19" s="924">
        <f t="shared" si="26"/>
        <v>0</v>
      </c>
      <c r="AJ19" s="924">
        <f t="shared" si="27"/>
        <v>0</v>
      </c>
      <c r="AL19" s="223" t="str">
        <f t="shared" si="28"/>
        <v>Total costs</v>
      </c>
      <c r="AM19" s="223">
        <f t="shared" si="29"/>
        <v>0</v>
      </c>
      <c r="AN19" s="924">
        <f>AG19-S19</f>
        <v>0</v>
      </c>
      <c r="AO19" s="924">
        <f>AH19-T19</f>
        <v>0</v>
      </c>
      <c r="AP19" s="924">
        <f>AI19-U19</f>
        <v>0</v>
      </c>
      <c r="AQ19" s="924">
        <f>AJ19-V19</f>
        <v>0</v>
      </c>
    </row>
    <row r="20" spans="2:43" x14ac:dyDescent="0.25">
      <c r="B20" s="378"/>
      <c r="C20"/>
      <c r="D20" s="8" t="s">
        <v>58</v>
      </c>
      <c r="E20" s="9"/>
      <c r="F20" s="58">
        <f>Calc_Option3!D279</f>
        <v>0</v>
      </c>
      <c r="G20" s="58">
        <f>Calc_Option3!E279</f>
        <v>0</v>
      </c>
      <c r="H20" s="369"/>
      <c r="J20" s="86" t="str">
        <f>D41</f>
        <v>Air pollutant emissions</v>
      </c>
      <c r="L20" s="923">
        <f>F41</f>
        <v>0</v>
      </c>
      <c r="M20" s="923">
        <f>F47</f>
        <v>0</v>
      </c>
      <c r="N20" s="923">
        <f>F53</f>
        <v>0</v>
      </c>
      <c r="O20" s="923">
        <f>F64</f>
        <v>0</v>
      </c>
      <c r="Q20" s="86" t="str">
        <f t="shared" si="19"/>
        <v>Air pollutant emissions</v>
      </c>
      <c r="S20" s="923">
        <f>G41</f>
        <v>0</v>
      </c>
      <c r="T20" s="923">
        <f>G47</f>
        <v>0</v>
      </c>
      <c r="U20" s="923">
        <f>G53</f>
        <v>0</v>
      </c>
      <c r="V20" s="923">
        <f>G59</f>
        <v>0</v>
      </c>
      <c r="X20" s="86" t="str">
        <f t="shared" si="20"/>
        <v>Air pollutant emissions</v>
      </c>
      <c r="Z20" s="923">
        <f t="shared" ref="Z20:AC21" si="31">Z11-$Y11</f>
        <v>0</v>
      </c>
      <c r="AA20" s="923">
        <f t="shared" si="31"/>
        <v>0</v>
      </c>
      <c r="AB20" s="923">
        <f t="shared" si="31"/>
        <v>0</v>
      </c>
      <c r="AC20" s="923">
        <f t="shared" si="31"/>
        <v>0</v>
      </c>
      <c r="AE20" s="86" t="str">
        <f t="shared" si="22"/>
        <v>Air pollutant emissions</v>
      </c>
      <c r="AF20" s="86">
        <f t="shared" si="23"/>
        <v>0</v>
      </c>
      <c r="AG20" s="923">
        <f t="shared" si="24"/>
        <v>0</v>
      </c>
      <c r="AH20" s="923">
        <f t="shared" si="25"/>
        <v>0</v>
      </c>
      <c r="AI20" s="923">
        <f t="shared" si="26"/>
        <v>0</v>
      </c>
      <c r="AJ20" s="923">
        <f t="shared" si="27"/>
        <v>0</v>
      </c>
      <c r="AL20" s="86" t="str">
        <f t="shared" si="28"/>
        <v>Air pollutant emissions</v>
      </c>
      <c r="AM20" s="86">
        <f t="shared" si="29"/>
        <v>0</v>
      </c>
      <c r="AN20" s="923">
        <f t="shared" ref="AN20:AQ21" si="32">Z20-S20</f>
        <v>0</v>
      </c>
      <c r="AO20" s="923">
        <f t="shared" si="32"/>
        <v>0</v>
      </c>
      <c r="AP20" s="923">
        <f t="shared" si="32"/>
        <v>0</v>
      </c>
      <c r="AQ20" s="923">
        <f t="shared" si="32"/>
        <v>0</v>
      </c>
    </row>
    <row r="21" spans="2:43" x14ac:dyDescent="0.25">
      <c r="B21" s="378"/>
      <c r="C21"/>
      <c r="D21" s="8" t="s">
        <v>27</v>
      </c>
      <c r="E21" s="9"/>
      <c r="F21" s="58">
        <f>Calc_Option3!D280</f>
        <v>0</v>
      </c>
      <c r="G21" s="58">
        <f>Calc_Option3!E280</f>
        <v>0</v>
      </c>
      <c r="H21" s="369"/>
      <c r="J21" s="926" t="str">
        <f>D42</f>
        <v>GHG emissions</v>
      </c>
      <c r="K21" s="926"/>
      <c r="L21" s="927">
        <f>F42</f>
        <v>0</v>
      </c>
      <c r="M21" s="927">
        <f>F48</f>
        <v>0</v>
      </c>
      <c r="N21" s="927">
        <f>F54</f>
        <v>0</v>
      </c>
      <c r="O21" s="927">
        <f>F60</f>
        <v>0</v>
      </c>
      <c r="Q21" s="926" t="str">
        <f t="shared" si="19"/>
        <v>GHG emissions</v>
      </c>
      <c r="R21" s="926"/>
      <c r="S21" s="927">
        <f>G42</f>
        <v>0</v>
      </c>
      <c r="T21" s="927">
        <f>G48</f>
        <v>0</v>
      </c>
      <c r="U21" s="927">
        <f>G54</f>
        <v>0</v>
      </c>
      <c r="V21" s="927">
        <f>G60</f>
        <v>0</v>
      </c>
      <c r="X21" s="926" t="str">
        <f t="shared" si="20"/>
        <v>GHG emissions</v>
      </c>
      <c r="Y21" s="926"/>
      <c r="Z21" s="927">
        <f t="shared" si="31"/>
        <v>0</v>
      </c>
      <c r="AA21" s="927">
        <f t="shared" si="31"/>
        <v>0</v>
      </c>
      <c r="AB21" s="927">
        <f t="shared" si="31"/>
        <v>0</v>
      </c>
      <c r="AC21" s="927">
        <f t="shared" si="31"/>
        <v>0</v>
      </c>
      <c r="AE21" s="926" t="str">
        <f t="shared" si="22"/>
        <v>GHG emissions</v>
      </c>
      <c r="AF21" s="926">
        <f t="shared" si="23"/>
        <v>0</v>
      </c>
      <c r="AG21" s="927">
        <f t="shared" si="24"/>
        <v>0</v>
      </c>
      <c r="AH21" s="927">
        <f t="shared" si="25"/>
        <v>0</v>
      </c>
      <c r="AI21" s="927">
        <f t="shared" si="26"/>
        <v>0</v>
      </c>
      <c r="AJ21" s="927">
        <f t="shared" si="27"/>
        <v>0</v>
      </c>
      <c r="AL21" s="926" t="str">
        <f t="shared" si="28"/>
        <v>GHG emissions</v>
      </c>
      <c r="AM21" s="926">
        <f t="shared" si="29"/>
        <v>0</v>
      </c>
      <c r="AN21" s="927">
        <f t="shared" si="32"/>
        <v>0</v>
      </c>
      <c r="AO21" s="927">
        <f t="shared" si="32"/>
        <v>0</v>
      </c>
      <c r="AP21" s="927">
        <f t="shared" si="32"/>
        <v>0</v>
      </c>
      <c r="AQ21" s="927">
        <f t="shared" si="32"/>
        <v>0</v>
      </c>
    </row>
    <row r="22" spans="2:43" x14ac:dyDescent="0.25">
      <c r="B22" s="378"/>
      <c r="C22"/>
      <c r="D22" s="8" t="s">
        <v>52</v>
      </c>
      <c r="E22" s="9"/>
      <c r="F22" s="58">
        <f>Calc_Option3!D281</f>
        <v>0</v>
      </c>
      <c r="G22" s="58">
        <f>Calc_Option3!E281</f>
        <v>0</v>
      </c>
      <c r="H22" s="369"/>
      <c r="J22" s="223" t="s">
        <v>1118</v>
      </c>
      <c r="K22" s="223"/>
      <c r="L22" s="924">
        <f>SUM(L20:L21)*-1</f>
        <v>0</v>
      </c>
      <c r="M22" s="924">
        <f>SUM(M20:M21)*-1</f>
        <v>0</v>
      </c>
      <c r="N22" s="924">
        <f>SUM(N20:N21)*-1</f>
        <v>0</v>
      </c>
      <c r="O22" s="924">
        <f>SUM(O20:O21)*-1</f>
        <v>0</v>
      </c>
      <c r="P22" s="223"/>
      <c r="Q22" s="223" t="str">
        <f t="shared" si="19"/>
        <v>Total benefits</v>
      </c>
      <c r="R22" s="924"/>
      <c r="S22" s="924">
        <f>SUM(S20:S21)*-1</f>
        <v>0</v>
      </c>
      <c r="T22" s="924">
        <f>SUM(T20:T21)*-1</f>
        <v>0</v>
      </c>
      <c r="U22" s="924">
        <f>SUM(U20:U21)*-1</f>
        <v>0</v>
      </c>
      <c r="V22" s="924">
        <f>SUM(V20:V21)*-1</f>
        <v>0</v>
      </c>
      <c r="X22" s="223" t="str">
        <f t="shared" si="20"/>
        <v>Total benefits</v>
      </c>
      <c r="Y22" s="924"/>
      <c r="Z22" s="924">
        <f>SUM(Z20:Z21)*-1</f>
        <v>0</v>
      </c>
      <c r="AA22" s="924">
        <f>SUM(AA20:AA21)*-1</f>
        <v>0</v>
      </c>
      <c r="AB22" s="924">
        <f>SUM(AB20:AB21)*-1</f>
        <v>0</v>
      </c>
      <c r="AC22" s="924">
        <f>SUM(AC20:AC21)*-1</f>
        <v>0</v>
      </c>
      <c r="AE22" s="223" t="str">
        <f t="shared" si="22"/>
        <v>Total benefits</v>
      </c>
      <c r="AF22" s="924">
        <f t="shared" si="23"/>
        <v>0</v>
      </c>
      <c r="AG22" s="924">
        <f t="shared" si="24"/>
        <v>0</v>
      </c>
      <c r="AH22" s="924">
        <f t="shared" si="25"/>
        <v>0</v>
      </c>
      <c r="AI22" s="924">
        <f t="shared" si="26"/>
        <v>0</v>
      </c>
      <c r="AJ22" s="924">
        <f t="shared" si="27"/>
        <v>0</v>
      </c>
      <c r="AL22" s="223" t="str">
        <f t="shared" si="28"/>
        <v>Total benefits</v>
      </c>
      <c r="AM22" s="924">
        <f t="shared" si="29"/>
        <v>0</v>
      </c>
      <c r="AN22" s="924">
        <f>AG22-S22</f>
        <v>0</v>
      </c>
      <c r="AO22" s="924">
        <f>AH22-T22</f>
        <v>0</v>
      </c>
      <c r="AP22" s="924">
        <f>AI22-U22</f>
        <v>0</v>
      </c>
      <c r="AQ22" s="924">
        <f>AJ22-V22</f>
        <v>0</v>
      </c>
    </row>
    <row r="23" spans="2:43" x14ac:dyDescent="0.25">
      <c r="B23" s="378"/>
      <c r="C23"/>
      <c r="D23" s="8" t="s">
        <v>37</v>
      </c>
      <c r="E23" s="9"/>
      <c r="F23" s="58">
        <f>Calc_Option3!D282</f>
        <v>0</v>
      </c>
      <c r="G23" s="58">
        <f>Calc_Option3!E282</f>
        <v>0</v>
      </c>
      <c r="H23" s="369"/>
    </row>
    <row r="24" spans="2:43" x14ac:dyDescent="0.25">
      <c r="B24" s="378"/>
      <c r="C24"/>
      <c r="D24" s="8" t="s">
        <v>59</v>
      </c>
      <c r="E24" s="9"/>
      <c r="F24" s="58">
        <f>Calc_Option3!D283</f>
        <v>0</v>
      </c>
      <c r="G24" s="58">
        <f>Calc_Option3!E283</f>
        <v>0</v>
      </c>
      <c r="H24" s="369"/>
      <c r="L24" s="923">
        <f>L19+L22</f>
        <v>0</v>
      </c>
      <c r="M24" s="923">
        <f>M19+M22</f>
        <v>0</v>
      </c>
      <c r="N24" s="923">
        <f>N19+N22</f>
        <v>0</v>
      </c>
      <c r="O24" s="923">
        <f>O19+O22</f>
        <v>0</v>
      </c>
      <c r="S24" s="923">
        <f>S19+S22</f>
        <v>0</v>
      </c>
      <c r="T24" s="923">
        <f>T19+T22</f>
        <v>0</v>
      </c>
      <c r="U24" s="923">
        <f>U19+U22</f>
        <v>0</v>
      </c>
      <c r="V24" s="923">
        <f>V19+V22</f>
        <v>0</v>
      </c>
      <c r="Z24" s="923">
        <f>Z19+Z22</f>
        <v>0</v>
      </c>
      <c r="AA24" s="923">
        <f>AA19+AA22</f>
        <v>0</v>
      </c>
      <c r="AB24" s="923">
        <f>AB19+AB22</f>
        <v>0</v>
      </c>
      <c r="AC24" s="923">
        <f>AC19+AC22</f>
        <v>0</v>
      </c>
      <c r="AG24" s="923">
        <f t="shared" si="24"/>
        <v>0</v>
      </c>
      <c r="AH24" s="923">
        <f t="shared" si="25"/>
        <v>0</v>
      </c>
      <c r="AI24" s="923">
        <f t="shared" si="26"/>
        <v>0</v>
      </c>
      <c r="AJ24" s="923">
        <f t="shared" si="27"/>
        <v>0</v>
      </c>
      <c r="AN24" s="923">
        <f>Z24-S24</f>
        <v>0</v>
      </c>
      <c r="AO24" s="923">
        <f>AA24-T24</f>
        <v>0</v>
      </c>
      <c r="AP24" s="923">
        <f>AB24-U24</f>
        <v>0</v>
      </c>
      <c r="AQ24" s="923">
        <f>AC24-V24</f>
        <v>0</v>
      </c>
    </row>
    <row r="25" spans="2:43" x14ac:dyDescent="0.25">
      <c r="B25" s="378"/>
      <c r="C25" t="str">
        <f>'Data Input - General'!J24</f>
        <v/>
      </c>
      <c r="D25" s="8" t="s">
        <v>57</v>
      </c>
      <c r="E25" s="9"/>
      <c r="F25" s="58">
        <f>Calc_Option4!D278</f>
        <v>0</v>
      </c>
      <c r="G25" s="58">
        <f>Calc_Option4!E278</f>
        <v>0</v>
      </c>
      <c r="H25" s="369"/>
    </row>
    <row r="26" spans="2:43" x14ac:dyDescent="0.25">
      <c r="B26" s="378"/>
      <c r="C26"/>
      <c r="D26" s="8" t="s">
        <v>58</v>
      </c>
      <c r="E26" s="9"/>
      <c r="F26" s="58">
        <f>Calc_Option4!D279</f>
        <v>0</v>
      </c>
      <c r="G26" s="58">
        <f>Calc_Option4!E279</f>
        <v>0</v>
      </c>
      <c r="H26" s="369"/>
    </row>
    <row r="27" spans="2:43" x14ac:dyDescent="0.25">
      <c r="B27" s="378"/>
      <c r="C27"/>
      <c r="D27" s="8" t="s">
        <v>27</v>
      </c>
      <c r="E27" s="9"/>
      <c r="F27" s="58">
        <f>Calc_Option4!D280</f>
        <v>0</v>
      </c>
      <c r="G27" s="58">
        <f>Calc_Option4!E280</f>
        <v>0</v>
      </c>
      <c r="H27" s="369"/>
    </row>
    <row r="28" spans="2:43" x14ac:dyDescent="0.25">
      <c r="B28" s="378"/>
      <c r="C28"/>
      <c r="D28" s="8" t="s">
        <v>52</v>
      </c>
      <c r="E28" s="9"/>
      <c r="F28" s="58">
        <f>Calc_Option4!D281</f>
        <v>0</v>
      </c>
      <c r="G28" s="58">
        <f>Calc_Option4!E281</f>
        <v>0</v>
      </c>
      <c r="H28" s="369"/>
    </row>
    <row r="29" spans="2:43" x14ac:dyDescent="0.25">
      <c r="B29" s="378"/>
      <c r="C29"/>
      <c r="D29" s="8" t="s">
        <v>37</v>
      </c>
      <c r="E29" s="9"/>
      <c r="F29" s="58">
        <f>Calc_Option4!D282</f>
        <v>0</v>
      </c>
      <c r="G29" s="58">
        <f>Calc_Option4!E282</f>
        <v>0</v>
      </c>
      <c r="H29" s="369"/>
    </row>
    <row r="30" spans="2:43" x14ac:dyDescent="0.25">
      <c r="B30" s="378"/>
      <c r="C30"/>
      <c r="D30" s="8" t="s">
        <v>59</v>
      </c>
      <c r="E30" s="9"/>
      <c r="F30" s="58">
        <f>Calc_Option4!D283</f>
        <v>0</v>
      </c>
      <c r="G30" s="58">
        <f>Calc_Option4!E283</f>
        <v>0</v>
      </c>
      <c r="H30" s="369"/>
      <c r="J30" s="86" t="s">
        <v>1126</v>
      </c>
    </row>
    <row r="31" spans="2:43" x14ac:dyDescent="0.25">
      <c r="B31" s="378"/>
      <c r="C31" t="str">
        <f>'Data Input - General'!K24</f>
        <v/>
      </c>
      <c r="D31" s="8" t="s">
        <v>57</v>
      </c>
      <c r="E31" s="9"/>
      <c r="F31" s="58">
        <f>Calc_Option5!D278</f>
        <v>0</v>
      </c>
      <c r="G31" s="58">
        <f>Calc_Option5!E278</f>
        <v>0</v>
      </c>
      <c r="H31" s="369"/>
    </row>
    <row r="32" spans="2:43" x14ac:dyDescent="0.25">
      <c r="B32" s="378"/>
      <c r="C32"/>
      <c r="D32" s="8" t="s">
        <v>58</v>
      </c>
      <c r="E32" s="9"/>
      <c r="F32" s="58">
        <f>Calc_Option5!D279</f>
        <v>0</v>
      </c>
      <c r="G32" s="58">
        <f>Calc_Option5!E279</f>
        <v>0</v>
      </c>
      <c r="H32" s="369"/>
    </row>
    <row r="33" spans="2:8" x14ac:dyDescent="0.25">
      <c r="B33" s="378"/>
      <c r="C33"/>
      <c r="D33" s="8" t="s">
        <v>27</v>
      </c>
      <c r="E33" s="9"/>
      <c r="F33" s="58">
        <f>Calc_Option5!D280</f>
        <v>0</v>
      </c>
      <c r="G33" s="58">
        <f>Calc_Option5!E280</f>
        <v>0</v>
      </c>
      <c r="H33" s="369"/>
    </row>
    <row r="34" spans="2:8" x14ac:dyDescent="0.25">
      <c r="B34" s="378"/>
      <c r="C34"/>
      <c r="D34" s="8" t="s">
        <v>52</v>
      </c>
      <c r="E34" s="9"/>
      <c r="F34" s="58">
        <f>Calc_Option5!D281</f>
        <v>0</v>
      </c>
      <c r="G34" s="58">
        <f>Calc_Option5!E281</f>
        <v>0</v>
      </c>
      <c r="H34" s="369"/>
    </row>
    <row r="35" spans="2:8" x14ac:dyDescent="0.25">
      <c r="B35" s="378"/>
      <c r="C35"/>
      <c r="D35" s="8" t="s">
        <v>37</v>
      </c>
      <c r="E35" s="9"/>
      <c r="F35" s="58">
        <f>Calc_Option5!D282</f>
        <v>0</v>
      </c>
      <c r="G35" s="58">
        <f>Calc_Option5!E282</f>
        <v>0</v>
      </c>
      <c r="H35" s="369"/>
    </row>
    <row r="36" spans="2:8" x14ac:dyDescent="0.25">
      <c r="B36" s="378"/>
      <c r="C36"/>
      <c r="D36" s="8" t="s">
        <v>59</v>
      </c>
      <c r="E36" s="9"/>
      <c r="F36" s="58">
        <f>Calc_Option5!D283</f>
        <v>0</v>
      </c>
      <c r="G36" s="58">
        <f>Calc_Option5!E283</f>
        <v>0</v>
      </c>
      <c r="H36" s="369"/>
    </row>
    <row r="37" spans="2:8" x14ac:dyDescent="0.25">
      <c r="B37" s="370" t="s">
        <v>64</v>
      </c>
      <c r="C37" t="str">
        <f t="shared" ref="C37:C61" si="33">C13</f>
        <v>BAT-AEL</v>
      </c>
      <c r="D37" s="8" t="s">
        <v>57</v>
      </c>
      <c r="E37"/>
      <c r="F37" s="59">
        <f>F13-F7</f>
        <v>0</v>
      </c>
      <c r="G37" s="59">
        <f>G13-G7</f>
        <v>0</v>
      </c>
      <c r="H37" s="369"/>
    </row>
    <row r="38" spans="2:8" x14ac:dyDescent="0.25">
      <c r="B38" s="378"/>
      <c r="C38">
        <f t="shared" si="33"/>
        <v>0</v>
      </c>
      <c r="D38" s="8" t="s">
        <v>58</v>
      </c>
      <c r="E38"/>
      <c r="F38" s="59">
        <f t="shared" ref="F38:G41" si="34">F14-F8</f>
        <v>0</v>
      </c>
      <c r="G38" s="59">
        <f>G14-G8</f>
        <v>0</v>
      </c>
      <c r="H38" s="369"/>
    </row>
    <row r="39" spans="2:8" x14ac:dyDescent="0.25">
      <c r="B39" s="378"/>
      <c r="C39">
        <f t="shared" si="33"/>
        <v>0</v>
      </c>
      <c r="D39" s="8" t="s">
        <v>27</v>
      </c>
      <c r="E39"/>
      <c r="F39" s="59">
        <f t="shared" si="34"/>
        <v>0</v>
      </c>
      <c r="G39" s="59">
        <f t="shared" si="34"/>
        <v>0</v>
      </c>
      <c r="H39" s="369"/>
    </row>
    <row r="40" spans="2:8" x14ac:dyDescent="0.25">
      <c r="B40" s="378"/>
      <c r="C40">
        <f t="shared" si="33"/>
        <v>0</v>
      </c>
      <c r="D40" s="8" t="s">
        <v>52</v>
      </c>
      <c r="E40"/>
      <c r="F40" s="59">
        <f t="shared" si="34"/>
        <v>0</v>
      </c>
      <c r="G40" s="59">
        <f t="shared" si="34"/>
        <v>0</v>
      </c>
      <c r="H40" s="369"/>
    </row>
    <row r="41" spans="2:8" x14ac:dyDescent="0.25">
      <c r="B41" s="378"/>
      <c r="C41">
        <f t="shared" si="33"/>
        <v>0</v>
      </c>
      <c r="D41" s="8" t="s">
        <v>37</v>
      </c>
      <c r="E41"/>
      <c r="F41" s="59">
        <f t="shared" si="34"/>
        <v>0</v>
      </c>
      <c r="G41" s="59">
        <f>G17-G11</f>
        <v>0</v>
      </c>
      <c r="H41" s="369"/>
    </row>
    <row r="42" spans="2:8" x14ac:dyDescent="0.25">
      <c r="B42" s="378"/>
      <c r="C42">
        <f t="shared" si="33"/>
        <v>0</v>
      </c>
      <c r="D42" s="8" t="s">
        <v>59</v>
      </c>
      <c r="E42"/>
      <c r="F42" s="59">
        <f>F18-F12</f>
        <v>0</v>
      </c>
      <c r="G42" s="59">
        <f>G18-G12</f>
        <v>0</v>
      </c>
      <c r="H42" s="369"/>
    </row>
    <row r="43" spans="2:8" x14ac:dyDescent="0.25">
      <c r="B43" s="378"/>
      <c r="C43" t="str">
        <f t="shared" si="33"/>
        <v/>
      </c>
      <c r="D43" s="8" t="s">
        <v>57</v>
      </c>
      <c r="E43"/>
      <c r="F43" s="59">
        <f t="shared" ref="F43:G48" si="35">F19-F7</f>
        <v>0</v>
      </c>
      <c r="G43" s="59">
        <f t="shared" si="35"/>
        <v>0</v>
      </c>
      <c r="H43" s="369"/>
    </row>
    <row r="44" spans="2:8" x14ac:dyDescent="0.25">
      <c r="B44" s="378"/>
      <c r="C44">
        <f t="shared" si="33"/>
        <v>0</v>
      </c>
      <c r="D44" s="8" t="s">
        <v>58</v>
      </c>
      <c r="E44"/>
      <c r="F44" s="59">
        <f t="shared" si="35"/>
        <v>0</v>
      </c>
      <c r="G44" s="59">
        <f t="shared" si="35"/>
        <v>0</v>
      </c>
      <c r="H44" s="369"/>
    </row>
    <row r="45" spans="2:8" x14ac:dyDescent="0.25">
      <c r="B45" s="378"/>
      <c r="C45">
        <f t="shared" si="33"/>
        <v>0</v>
      </c>
      <c r="D45" s="8" t="s">
        <v>27</v>
      </c>
      <c r="E45"/>
      <c r="F45" s="59">
        <f t="shared" si="35"/>
        <v>0</v>
      </c>
      <c r="G45" s="59">
        <f t="shared" si="35"/>
        <v>0</v>
      </c>
      <c r="H45" s="369"/>
    </row>
    <row r="46" spans="2:8" x14ac:dyDescent="0.25">
      <c r="B46" s="378"/>
      <c r="C46">
        <f t="shared" si="33"/>
        <v>0</v>
      </c>
      <c r="D46" s="8" t="s">
        <v>52</v>
      </c>
      <c r="E46"/>
      <c r="F46" s="59">
        <f t="shared" si="35"/>
        <v>0</v>
      </c>
      <c r="G46" s="59">
        <f t="shared" si="35"/>
        <v>0</v>
      </c>
      <c r="H46" s="369"/>
    </row>
    <row r="47" spans="2:8" x14ac:dyDescent="0.25">
      <c r="B47" s="378"/>
      <c r="C47">
        <f t="shared" si="33"/>
        <v>0</v>
      </c>
      <c r="D47" s="8" t="s">
        <v>37</v>
      </c>
      <c r="E47"/>
      <c r="F47" s="59">
        <f t="shared" si="35"/>
        <v>0</v>
      </c>
      <c r="G47" s="59">
        <f t="shared" si="35"/>
        <v>0</v>
      </c>
      <c r="H47" s="369"/>
    </row>
    <row r="48" spans="2:8" x14ac:dyDescent="0.25">
      <c r="B48" s="378"/>
      <c r="C48">
        <f t="shared" si="33"/>
        <v>0</v>
      </c>
      <c r="D48" s="8" t="s">
        <v>59</v>
      </c>
      <c r="E48"/>
      <c r="F48" s="59">
        <f t="shared" si="35"/>
        <v>0</v>
      </c>
      <c r="G48" s="59">
        <f t="shared" si="35"/>
        <v>0</v>
      </c>
      <c r="H48" s="369"/>
    </row>
    <row r="49" spans="2:8" x14ac:dyDescent="0.25">
      <c r="B49" s="378"/>
      <c r="C49" t="str">
        <f t="shared" si="33"/>
        <v/>
      </c>
      <c r="D49" s="8" t="s">
        <v>57</v>
      </c>
      <c r="E49"/>
      <c r="F49" s="59">
        <f t="shared" ref="F49:G54" si="36">F25-F7</f>
        <v>0</v>
      </c>
      <c r="G49" s="59">
        <f t="shared" si="36"/>
        <v>0</v>
      </c>
      <c r="H49" s="369"/>
    </row>
    <row r="50" spans="2:8" x14ac:dyDescent="0.25">
      <c r="B50" s="378"/>
      <c r="C50">
        <f t="shared" si="33"/>
        <v>0</v>
      </c>
      <c r="D50" s="8" t="s">
        <v>58</v>
      </c>
      <c r="E50"/>
      <c r="F50" s="59">
        <f t="shared" si="36"/>
        <v>0</v>
      </c>
      <c r="G50" s="59">
        <f t="shared" si="36"/>
        <v>0</v>
      </c>
      <c r="H50" s="369"/>
    </row>
    <row r="51" spans="2:8" x14ac:dyDescent="0.25">
      <c r="B51" s="378"/>
      <c r="C51">
        <f t="shared" si="33"/>
        <v>0</v>
      </c>
      <c r="D51" s="8" t="s">
        <v>27</v>
      </c>
      <c r="E51"/>
      <c r="F51" s="59">
        <f t="shared" si="36"/>
        <v>0</v>
      </c>
      <c r="G51" s="59">
        <f t="shared" si="36"/>
        <v>0</v>
      </c>
      <c r="H51" s="369"/>
    </row>
    <row r="52" spans="2:8" x14ac:dyDescent="0.25">
      <c r="B52" s="378"/>
      <c r="C52">
        <f t="shared" si="33"/>
        <v>0</v>
      </c>
      <c r="D52" s="8" t="s">
        <v>52</v>
      </c>
      <c r="E52"/>
      <c r="F52" s="59">
        <f t="shared" si="36"/>
        <v>0</v>
      </c>
      <c r="G52" s="59">
        <f t="shared" si="36"/>
        <v>0</v>
      </c>
      <c r="H52" s="369"/>
    </row>
    <row r="53" spans="2:8" x14ac:dyDescent="0.25">
      <c r="B53" s="378"/>
      <c r="C53">
        <f t="shared" si="33"/>
        <v>0</v>
      </c>
      <c r="D53" s="8" t="s">
        <v>37</v>
      </c>
      <c r="E53"/>
      <c r="F53" s="59">
        <f t="shared" si="36"/>
        <v>0</v>
      </c>
      <c r="G53" s="59">
        <f t="shared" si="36"/>
        <v>0</v>
      </c>
      <c r="H53" s="369"/>
    </row>
    <row r="54" spans="2:8" x14ac:dyDescent="0.25">
      <c r="B54" s="378"/>
      <c r="C54">
        <f t="shared" si="33"/>
        <v>0</v>
      </c>
      <c r="D54" s="8" t="s">
        <v>59</v>
      </c>
      <c r="E54"/>
      <c r="F54" s="59">
        <f t="shared" si="36"/>
        <v>0</v>
      </c>
      <c r="G54" s="59">
        <f t="shared" si="36"/>
        <v>0</v>
      </c>
      <c r="H54" s="369"/>
    </row>
    <row r="55" spans="2:8" x14ac:dyDescent="0.25">
      <c r="B55" s="378"/>
      <c r="C55" t="str">
        <f t="shared" si="33"/>
        <v/>
      </c>
      <c r="D55" s="8" t="s">
        <v>57</v>
      </c>
      <c r="E55"/>
      <c r="F55" s="59">
        <f t="shared" ref="F55:G60" si="37">F31-F7</f>
        <v>0</v>
      </c>
      <c r="G55" s="59">
        <f t="shared" si="37"/>
        <v>0</v>
      </c>
      <c r="H55" s="369"/>
    </row>
    <row r="56" spans="2:8" x14ac:dyDescent="0.25">
      <c r="B56" s="378"/>
      <c r="C56">
        <f t="shared" si="33"/>
        <v>0</v>
      </c>
      <c r="D56" s="8" t="s">
        <v>58</v>
      </c>
      <c r="E56"/>
      <c r="F56" s="59">
        <f t="shared" si="37"/>
        <v>0</v>
      </c>
      <c r="G56" s="59">
        <f t="shared" si="37"/>
        <v>0</v>
      </c>
      <c r="H56" s="369"/>
    </row>
    <row r="57" spans="2:8" x14ac:dyDescent="0.25">
      <c r="B57" s="378"/>
      <c r="C57">
        <f t="shared" si="33"/>
        <v>0</v>
      </c>
      <c r="D57" s="8" t="s">
        <v>27</v>
      </c>
      <c r="E57"/>
      <c r="F57" s="59">
        <f t="shared" si="37"/>
        <v>0</v>
      </c>
      <c r="G57" s="59">
        <f t="shared" si="37"/>
        <v>0</v>
      </c>
      <c r="H57" s="369"/>
    </row>
    <row r="58" spans="2:8" x14ac:dyDescent="0.25">
      <c r="B58" s="378"/>
      <c r="C58">
        <f t="shared" si="33"/>
        <v>0</v>
      </c>
      <c r="D58" s="8" t="s">
        <v>52</v>
      </c>
      <c r="E58"/>
      <c r="F58" s="59">
        <f t="shared" si="37"/>
        <v>0</v>
      </c>
      <c r="G58" s="59">
        <f t="shared" si="37"/>
        <v>0</v>
      </c>
      <c r="H58" s="369"/>
    </row>
    <row r="59" spans="2:8" x14ac:dyDescent="0.25">
      <c r="B59" s="378"/>
      <c r="C59">
        <f t="shared" si="33"/>
        <v>0</v>
      </c>
      <c r="D59" s="8" t="s">
        <v>37</v>
      </c>
      <c r="E59"/>
      <c r="F59" s="59">
        <f t="shared" si="37"/>
        <v>0</v>
      </c>
      <c r="G59" s="59">
        <f t="shared" si="37"/>
        <v>0</v>
      </c>
      <c r="H59" s="369"/>
    </row>
    <row r="60" spans="2:8" x14ac:dyDescent="0.25">
      <c r="B60" s="378"/>
      <c r="C60">
        <f t="shared" si="33"/>
        <v>0</v>
      </c>
      <c r="D60" s="8" t="s">
        <v>59</v>
      </c>
      <c r="E60"/>
      <c r="F60" s="59">
        <f t="shared" si="37"/>
        <v>0</v>
      </c>
      <c r="G60" s="59">
        <f t="shared" si="37"/>
        <v>0</v>
      </c>
      <c r="H60" s="369"/>
    </row>
    <row r="61" spans="2:8" x14ac:dyDescent="0.25">
      <c r="B61" s="378" t="s">
        <v>304</v>
      </c>
      <c r="C61" t="str">
        <f t="shared" si="33"/>
        <v>BAT-AEL</v>
      </c>
      <c r="D61"/>
      <c r="E61"/>
      <c r="F61" s="59">
        <f>(SUM(F37:F40)*-1)</f>
        <v>0</v>
      </c>
      <c r="G61" s="59">
        <f>(SUM(G37:G40)*-1)</f>
        <v>0</v>
      </c>
      <c r="H61" s="369"/>
    </row>
    <row r="62" spans="2:8" x14ac:dyDescent="0.25">
      <c r="B62" s="378"/>
      <c r="C62" t="str">
        <f>C43</f>
        <v/>
      </c>
      <c r="D62"/>
      <c r="E62"/>
      <c r="F62" s="59">
        <f>SUM(F43:F46)*-1</f>
        <v>0</v>
      </c>
      <c r="G62" s="59">
        <f>SUM(G43:G46)*-1</f>
        <v>0</v>
      </c>
      <c r="H62" s="369"/>
    </row>
    <row r="63" spans="2:8" x14ac:dyDescent="0.25">
      <c r="B63" s="378"/>
      <c r="C63" t="str">
        <f>C49</f>
        <v/>
      </c>
      <c r="D63"/>
      <c r="E63"/>
      <c r="F63" s="59">
        <f>SUM(F49:F52)*-1</f>
        <v>0</v>
      </c>
      <c r="G63" s="59">
        <f>SUM(G49:G52)*-1</f>
        <v>0</v>
      </c>
      <c r="H63" s="369"/>
    </row>
    <row r="64" spans="2:8" x14ac:dyDescent="0.25">
      <c r="B64" s="378"/>
      <c r="C64" t="str">
        <f>C55</f>
        <v/>
      </c>
      <c r="D64"/>
      <c r="E64"/>
      <c r="F64" s="59">
        <f>SUM(F55:F58)*-1</f>
        <v>0</v>
      </c>
      <c r="G64" s="59">
        <f>SUM(G55:G58)*-1</f>
        <v>0</v>
      </c>
      <c r="H64" s="369"/>
    </row>
    <row r="65" spans="2:8" x14ac:dyDescent="0.25">
      <c r="B65" s="378" t="s">
        <v>305</v>
      </c>
      <c r="C65" t="str">
        <f t="shared" ref="C65:C80" si="38">C61</f>
        <v>BAT-AEL</v>
      </c>
      <c r="D65"/>
      <c r="E65"/>
      <c r="F65" s="59">
        <f>SUM(F41:F42)*-1</f>
        <v>0</v>
      </c>
      <c r="G65" s="59">
        <f>SUM(G41:G42)*-1</f>
        <v>0</v>
      </c>
      <c r="H65" s="369"/>
    </row>
    <row r="66" spans="2:8" x14ac:dyDescent="0.25">
      <c r="B66" s="378"/>
      <c r="C66" t="str">
        <f t="shared" si="38"/>
        <v/>
      </c>
      <c r="D66"/>
      <c r="E66"/>
      <c r="F66" s="59">
        <f>SUM(F47:F48)*-1</f>
        <v>0</v>
      </c>
      <c r="G66" s="59">
        <f>SUM(G47:G48)*-1</f>
        <v>0</v>
      </c>
      <c r="H66" s="369"/>
    </row>
    <row r="67" spans="2:8" x14ac:dyDescent="0.25">
      <c r="B67" s="378"/>
      <c r="C67" t="str">
        <f t="shared" si="38"/>
        <v/>
      </c>
      <c r="D67"/>
      <c r="E67"/>
      <c r="F67" s="59">
        <f>SUM(F53:F54)*-1</f>
        <v>0</v>
      </c>
      <c r="G67" s="59">
        <f>SUM(G53:G54)*-1</f>
        <v>0</v>
      </c>
      <c r="H67" s="369"/>
    </row>
    <row r="68" spans="2:8" x14ac:dyDescent="0.25">
      <c r="B68" s="378"/>
      <c r="C68" t="str">
        <f t="shared" si="38"/>
        <v/>
      </c>
      <c r="D68"/>
      <c r="E68"/>
      <c r="F68" s="59">
        <f>SUM(F59:F60)*-1</f>
        <v>0</v>
      </c>
      <c r="G68" s="59">
        <f>SUM(G59:G60)*-1</f>
        <v>0</v>
      </c>
      <c r="H68" s="369"/>
    </row>
    <row r="69" spans="2:8" x14ac:dyDescent="0.25">
      <c r="B69" s="378" t="s">
        <v>67</v>
      </c>
      <c r="C69" t="str">
        <f t="shared" si="38"/>
        <v>BAT-AEL</v>
      </c>
      <c r="D69"/>
      <c r="E69"/>
      <c r="F69" s="59">
        <f>IFERROR(-F65/F61,0)</f>
        <v>0</v>
      </c>
      <c r="G69" s="59">
        <f t="shared" ref="F69:G72" si="39">IFERROR(-G65/G61,0)</f>
        <v>0</v>
      </c>
      <c r="H69" s="369"/>
    </row>
    <row r="70" spans="2:8" x14ac:dyDescent="0.25">
      <c r="B70" s="378"/>
      <c r="C70" t="str">
        <f t="shared" si="38"/>
        <v/>
      </c>
      <c r="D70"/>
      <c r="E70"/>
      <c r="F70" s="59">
        <f t="shared" si="39"/>
        <v>0</v>
      </c>
      <c r="G70" s="59">
        <f t="shared" si="39"/>
        <v>0</v>
      </c>
      <c r="H70" s="369"/>
    </row>
    <row r="71" spans="2:8" x14ac:dyDescent="0.25">
      <c r="B71" s="378"/>
      <c r="C71" t="str">
        <f t="shared" si="38"/>
        <v/>
      </c>
      <c r="D71"/>
      <c r="E71"/>
      <c r="F71" s="59">
        <f t="shared" si="39"/>
        <v>0</v>
      </c>
      <c r="G71" s="59">
        <f t="shared" si="39"/>
        <v>0</v>
      </c>
      <c r="H71" s="369"/>
    </row>
    <row r="72" spans="2:8" x14ac:dyDescent="0.25">
      <c r="B72" s="378"/>
      <c r="C72" t="str">
        <f t="shared" si="38"/>
        <v/>
      </c>
      <c r="D72"/>
      <c r="E72"/>
      <c r="F72" s="59">
        <f t="shared" si="39"/>
        <v>0</v>
      </c>
      <c r="G72" s="59">
        <f t="shared" si="39"/>
        <v>0</v>
      </c>
      <c r="H72" s="369"/>
    </row>
    <row r="73" spans="2:8" x14ac:dyDescent="0.25">
      <c r="B73" s="378" t="s">
        <v>64</v>
      </c>
      <c r="C73" t="str">
        <f t="shared" si="38"/>
        <v>BAT-AEL</v>
      </c>
      <c r="D73"/>
      <c r="E73"/>
      <c r="F73" s="59">
        <f>IF($C73="",0,F65+F61)</f>
        <v>0</v>
      </c>
      <c r="G73" s="59">
        <f t="shared" ref="F73:G76" si="40">IF($C73="",0,G65+G61)</f>
        <v>0</v>
      </c>
      <c r="H73" s="369"/>
    </row>
    <row r="74" spans="2:8" x14ac:dyDescent="0.25">
      <c r="B74" s="378"/>
      <c r="C74" t="str">
        <f t="shared" si="38"/>
        <v/>
      </c>
      <c r="D74"/>
      <c r="E74"/>
      <c r="F74" s="59">
        <f>IF($C74="",0,F66+F62)</f>
        <v>0</v>
      </c>
      <c r="G74" s="59">
        <f>IF($C74="",0,G66+G62)</f>
        <v>0</v>
      </c>
      <c r="H74" s="369"/>
    </row>
    <row r="75" spans="2:8" x14ac:dyDescent="0.25">
      <c r="B75" s="378"/>
      <c r="C75" t="str">
        <f t="shared" si="38"/>
        <v/>
      </c>
      <c r="D75"/>
      <c r="E75"/>
      <c r="F75" s="59">
        <f t="shared" si="40"/>
        <v>0</v>
      </c>
      <c r="G75" s="59">
        <f t="shared" si="40"/>
        <v>0</v>
      </c>
      <c r="H75" s="369"/>
    </row>
    <row r="76" spans="2:8" x14ac:dyDescent="0.25">
      <c r="B76" s="378"/>
      <c r="C76" t="str">
        <f t="shared" si="38"/>
        <v/>
      </c>
      <c r="D76"/>
      <c r="E76"/>
      <c r="F76" s="59">
        <f t="shared" si="40"/>
        <v>0</v>
      </c>
      <c r="G76" s="59">
        <f t="shared" si="40"/>
        <v>0</v>
      </c>
      <c r="H76" s="369"/>
    </row>
    <row r="77" spans="2:8" x14ac:dyDescent="0.25">
      <c r="B77" s="378" t="s">
        <v>412</v>
      </c>
      <c r="C77" t="str">
        <f t="shared" si="38"/>
        <v>BAT-AEL</v>
      </c>
      <c r="D77"/>
      <c r="E77"/>
      <c r="F77" s="59" t="str">
        <f>IF(F73=0,"",F73)</f>
        <v/>
      </c>
      <c r="G77" s="59" t="str">
        <f>IF(G73=0,"",G73)</f>
        <v/>
      </c>
      <c r="H77" s="369"/>
    </row>
    <row r="78" spans="2:8" x14ac:dyDescent="0.25">
      <c r="B78" s="378"/>
      <c r="C78" t="str">
        <f t="shared" si="38"/>
        <v/>
      </c>
      <c r="D78"/>
      <c r="E78"/>
      <c r="F78" s="59" t="str">
        <f t="shared" ref="F78:G80" si="41">IF(F74=0,"",F74)</f>
        <v/>
      </c>
      <c r="G78" s="59" t="str">
        <f t="shared" si="41"/>
        <v/>
      </c>
      <c r="H78" s="369"/>
    </row>
    <row r="79" spans="2:8" x14ac:dyDescent="0.25">
      <c r="B79" s="378"/>
      <c r="C79" t="str">
        <f t="shared" si="38"/>
        <v/>
      </c>
      <c r="D79"/>
      <c r="E79"/>
      <c r="F79" s="59" t="str">
        <f t="shared" si="41"/>
        <v/>
      </c>
      <c r="G79" s="59" t="str">
        <f t="shared" si="41"/>
        <v/>
      </c>
      <c r="H79" s="369"/>
    </row>
    <row r="80" spans="2:8" x14ac:dyDescent="0.25">
      <c r="B80" s="378"/>
      <c r="C80" t="str">
        <f t="shared" si="38"/>
        <v/>
      </c>
      <c r="D80"/>
      <c r="E80"/>
      <c r="F80" s="59" t="str">
        <f t="shared" si="41"/>
        <v/>
      </c>
      <c r="G80" s="59" t="str">
        <f t="shared" si="41"/>
        <v/>
      </c>
      <c r="H80" s="369"/>
    </row>
    <row r="81" spans="2:8" x14ac:dyDescent="0.25">
      <c r="B81" s="378" t="s">
        <v>347</v>
      </c>
      <c r="C81" t="str">
        <f>C73</f>
        <v>BAT-AEL</v>
      </c>
      <c r="D81"/>
      <c r="E81"/>
      <c r="F81" s="59" t="str">
        <f t="shared" ref="F81:G84" si="42">IFERROR(RANK(F77,F$77:F$80,0),"No rank")</f>
        <v>No rank</v>
      </c>
      <c r="G81" s="59" t="str">
        <f t="shared" si="42"/>
        <v>No rank</v>
      </c>
      <c r="H81" s="369"/>
    </row>
    <row r="82" spans="2:8" x14ac:dyDescent="0.25">
      <c r="B82" s="378"/>
      <c r="C82" t="str">
        <f>C74</f>
        <v/>
      </c>
      <c r="D82"/>
      <c r="E82"/>
      <c r="F82" s="59" t="str">
        <f t="shared" si="42"/>
        <v>No rank</v>
      </c>
      <c r="G82" s="59" t="str">
        <f t="shared" si="42"/>
        <v>No rank</v>
      </c>
      <c r="H82" s="369"/>
    </row>
    <row r="83" spans="2:8" x14ac:dyDescent="0.25">
      <c r="B83" s="378"/>
      <c r="C83" t="str">
        <f>C75</f>
        <v/>
      </c>
      <c r="D83"/>
      <c r="E83"/>
      <c r="F83" s="59" t="str">
        <f t="shared" si="42"/>
        <v>No rank</v>
      </c>
      <c r="G83" s="59" t="str">
        <f t="shared" si="42"/>
        <v>No rank</v>
      </c>
      <c r="H83" s="369"/>
    </row>
    <row r="84" spans="2:8" x14ac:dyDescent="0.25">
      <c r="B84" s="378"/>
      <c r="C84" t="str">
        <f>C76</f>
        <v/>
      </c>
      <c r="D84"/>
      <c r="E84"/>
      <c r="F84" s="59" t="str">
        <f>IFERROR(RANK(F80,F$77:F$80,0),"No rank")</f>
        <v>No rank</v>
      </c>
      <c r="G84" s="59" t="str">
        <f t="shared" si="42"/>
        <v>No rank</v>
      </c>
      <c r="H84" s="369"/>
    </row>
    <row r="85" spans="2:8" ht="15.75" thickBot="1" x14ac:dyDescent="0.3">
      <c r="B85" s="380"/>
      <c r="C85" s="374"/>
      <c r="D85" s="385"/>
      <c r="E85" s="374"/>
      <c r="F85" s="374"/>
      <c r="G85" s="374"/>
      <c r="H85" s="375"/>
    </row>
  </sheetData>
  <sheetProtection algorithmName="SHA-512" hashValue="lCMF7Dtmn5VD1XhzR79XxMwn4U6xndrQBsLm5CZNhGTqSnC76nudLSUMebPZn+ErTCFSj90sfQNwiu03v3xlKw==" saltValue="nUpsgH7JNxSgkvbKdlG/UA==" spinCount="100000" sheet="1" objects="1" scenarios="1"/>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FFFF00"/>
    <pageSetUpPr autoPageBreaks="0"/>
  </sheetPr>
  <dimension ref="B1:R130"/>
  <sheetViews>
    <sheetView showRowColHeaders="0" zoomScale="85" zoomScaleNormal="85" workbookViewId="0">
      <pane xSplit="4" ySplit="5" topLeftCell="E18" activePane="bottomRight" state="frozen"/>
      <selection activeCell="D233" sqref="D233"/>
      <selection pane="topRight" activeCell="D233" sqref="D233"/>
      <selection pane="bottomLeft" activeCell="D233" sqref="D233"/>
      <selection pane="bottomRight" activeCell="D91" sqref="D91"/>
    </sheetView>
  </sheetViews>
  <sheetFormatPr defaultColWidth="9.140625" defaultRowHeight="15" x14ac:dyDescent="0.25"/>
  <cols>
    <col min="1" max="1" width="2.140625" style="86" customWidth="1"/>
    <col min="2" max="2" width="12.85546875" style="86" customWidth="1"/>
    <col min="3" max="4" width="23.5703125" style="86" bestFit="1" customWidth="1"/>
    <col min="5" max="5" width="3.85546875" style="86" customWidth="1"/>
    <col min="6" max="6" width="28.5703125" style="86" bestFit="1" customWidth="1"/>
    <col min="7" max="7" width="29.28515625" style="86" bestFit="1" customWidth="1"/>
    <col min="8" max="8" width="19.5703125" style="86" bestFit="1" customWidth="1"/>
    <col min="9" max="9" width="20.28515625" style="86" bestFit="1" customWidth="1"/>
    <col min="10" max="10" width="16.42578125" style="86" bestFit="1" customWidth="1"/>
    <col min="11" max="11" width="17.140625" style="86" bestFit="1" customWidth="1"/>
    <col min="12" max="12" width="18.140625" style="86" bestFit="1" customWidth="1"/>
    <col min="13" max="13" width="18.85546875" style="86" bestFit="1" customWidth="1"/>
    <col min="14" max="15" width="17.85546875" style="86" bestFit="1" customWidth="1"/>
    <col min="16" max="16" width="10.42578125" style="86" bestFit="1" customWidth="1"/>
    <col min="17" max="17" width="10.85546875" style="86" bestFit="1" customWidth="1"/>
    <col min="18" max="16384" width="9.140625" style="86"/>
  </cols>
  <sheetData>
    <row r="1" spans="2:18" ht="17.25" customHeight="1" thickBot="1" x14ac:dyDescent="0.3"/>
    <row r="2" spans="2:18" ht="27" customHeight="1" x14ac:dyDescent="0.25">
      <c r="B2" s="376" t="s">
        <v>582</v>
      </c>
      <c r="C2" s="367"/>
      <c r="D2" s="367"/>
      <c r="E2" s="367"/>
      <c r="F2" s="367"/>
      <c r="G2" s="367"/>
      <c r="H2" s="367"/>
      <c r="I2" s="367"/>
      <c r="J2" s="367"/>
      <c r="K2" s="367"/>
      <c r="L2" s="367"/>
      <c r="M2" s="367"/>
      <c r="N2" s="367"/>
      <c r="O2" s="367"/>
      <c r="P2" s="367"/>
      <c r="Q2" s="367"/>
      <c r="R2" s="368"/>
    </row>
    <row r="3" spans="2:18" x14ac:dyDescent="0.25">
      <c r="B3" s="217"/>
      <c r="C3" s="218"/>
      <c r="D3" s="218"/>
      <c r="E3" s="218"/>
      <c r="F3" s="218"/>
      <c r="G3" s="218"/>
      <c r="H3" s="218"/>
      <c r="I3" s="218"/>
      <c r="J3" s="218"/>
      <c r="K3" s="218"/>
      <c r="L3" s="218"/>
      <c r="M3" s="218"/>
      <c r="N3" s="218"/>
      <c r="O3" s="218"/>
      <c r="P3" s="218"/>
      <c r="Q3" s="218"/>
      <c r="R3" s="220"/>
    </row>
    <row r="4" spans="2:18" x14ac:dyDescent="0.25">
      <c r="B4" s="221" t="s">
        <v>320</v>
      </c>
      <c r="C4" s="218"/>
      <c r="D4" s="218"/>
      <c r="E4" s="218"/>
      <c r="F4" s="341" t="s">
        <v>320</v>
      </c>
      <c r="G4" s="218"/>
      <c r="H4" s="218"/>
      <c r="I4" s="218"/>
      <c r="J4" s="218"/>
      <c r="K4" s="218"/>
      <c r="L4" s="218"/>
      <c r="M4" s="218"/>
      <c r="N4" s="218"/>
      <c r="O4" s="218"/>
      <c r="P4" s="218"/>
      <c r="Q4" s="218"/>
      <c r="R4" s="220"/>
    </row>
    <row r="5" spans="2:18" s="223" customFormat="1" x14ac:dyDescent="0.25">
      <c r="B5" s="221"/>
      <c r="C5" s="341"/>
      <c r="D5" s="341" t="s">
        <v>411</v>
      </c>
      <c r="E5" s="341"/>
      <c r="F5" s="341" t="s">
        <v>415</v>
      </c>
      <c r="G5" s="341" t="s">
        <v>416</v>
      </c>
      <c r="H5" s="341" t="s">
        <v>417</v>
      </c>
      <c r="I5" s="341" t="s">
        <v>408</v>
      </c>
      <c r="J5" s="341" t="s">
        <v>335</v>
      </c>
      <c r="K5" s="341" t="s">
        <v>336</v>
      </c>
      <c r="L5" s="341" t="s">
        <v>465</v>
      </c>
      <c r="M5" s="341" t="s">
        <v>464</v>
      </c>
      <c r="N5" s="341" t="s">
        <v>463</v>
      </c>
      <c r="O5" s="341" t="s">
        <v>608</v>
      </c>
      <c r="P5" s="341" t="s">
        <v>311</v>
      </c>
      <c r="Q5" s="341" t="s">
        <v>312</v>
      </c>
      <c r="R5" s="222"/>
    </row>
    <row r="6" spans="2:18" x14ac:dyDescent="0.25">
      <c r="B6" s="378"/>
      <c r="C6"/>
      <c r="D6"/>
      <c r="E6"/>
      <c r="F6" s="79">
        <v>1</v>
      </c>
      <c r="G6" s="79">
        <v>2</v>
      </c>
      <c r="H6" s="79">
        <v>3</v>
      </c>
      <c r="I6" s="79">
        <v>4</v>
      </c>
      <c r="J6" s="79">
        <v>5</v>
      </c>
      <c r="K6" s="79">
        <v>6</v>
      </c>
      <c r="L6" s="79">
        <v>7</v>
      </c>
      <c r="M6" s="79">
        <v>8</v>
      </c>
      <c r="N6" s="79">
        <v>9</v>
      </c>
      <c r="O6" s="79">
        <v>10</v>
      </c>
      <c r="P6" s="79">
        <v>11</v>
      </c>
      <c r="Q6" s="79">
        <v>12</v>
      </c>
      <c r="R6" s="369"/>
    </row>
    <row r="7" spans="2:18" x14ac:dyDescent="0.25">
      <c r="B7" s="378"/>
      <c r="C7" s="384" t="str">
        <f>'Data Input - General'!G24</f>
        <v>Proposed derogation</v>
      </c>
      <c r="D7" s="8" t="s">
        <v>57</v>
      </c>
      <c r="E7"/>
      <c r="F7" s="566">
        <f>Calc_Proposed!D270</f>
        <v>0</v>
      </c>
      <c r="G7" s="566">
        <f>Calc_Proposed!E270</f>
        <v>0</v>
      </c>
      <c r="H7" s="566">
        <f>Calc_Proposed!F270</f>
        <v>0</v>
      </c>
      <c r="I7" s="566">
        <f>Calc_Proposed!G270</f>
        <v>0</v>
      </c>
      <c r="J7" s="566">
        <f>Calc_Proposed!H270</f>
        <v>0</v>
      </c>
      <c r="K7" s="566">
        <f>Calc_Proposed!I270</f>
        <v>0</v>
      </c>
      <c r="L7" s="566">
        <f>Calc_Proposed!J270</f>
        <v>0</v>
      </c>
      <c r="M7" s="566">
        <f>Calc_Proposed!K270</f>
        <v>0</v>
      </c>
      <c r="N7" s="566">
        <f>Calc_Proposed!L270</f>
        <v>0</v>
      </c>
      <c r="O7" s="566">
        <f>Calc_Proposed!M270</f>
        <v>0</v>
      </c>
      <c r="P7" s="566">
        <f>Calc_Proposed!N270</f>
        <v>0</v>
      </c>
      <c r="Q7" s="566">
        <f>Calc_Proposed!O270</f>
        <v>0</v>
      </c>
      <c r="R7" s="369"/>
    </row>
    <row r="8" spans="2:18" x14ac:dyDescent="0.25">
      <c r="B8" s="378"/>
      <c r="C8"/>
      <c r="D8" s="8" t="s">
        <v>58</v>
      </c>
      <c r="E8"/>
      <c r="F8" s="566">
        <f>Calc_Proposed!D271</f>
        <v>0</v>
      </c>
      <c r="G8" s="566">
        <f>Calc_Proposed!E271</f>
        <v>0</v>
      </c>
      <c r="H8" s="566">
        <f>Calc_Proposed!F271</f>
        <v>0</v>
      </c>
      <c r="I8" s="566">
        <f>Calc_Proposed!G271</f>
        <v>0</v>
      </c>
      <c r="J8" s="566">
        <f>Calc_Proposed!H271</f>
        <v>0</v>
      </c>
      <c r="K8" s="566">
        <f>Calc_Proposed!I271</f>
        <v>0</v>
      </c>
      <c r="L8" s="566">
        <f>Calc_Proposed!J271</f>
        <v>0</v>
      </c>
      <c r="M8" s="566">
        <f>Calc_Proposed!K271</f>
        <v>0</v>
      </c>
      <c r="N8" s="566">
        <f>Calc_Proposed!L271</f>
        <v>0</v>
      </c>
      <c r="O8" s="566">
        <f>Calc_Proposed!M271</f>
        <v>0</v>
      </c>
      <c r="P8" s="566">
        <f>Calc_Proposed!N271</f>
        <v>0</v>
      </c>
      <c r="Q8" s="566">
        <f>Calc_Proposed!O271</f>
        <v>0</v>
      </c>
      <c r="R8" s="369"/>
    </row>
    <row r="9" spans="2:18" x14ac:dyDescent="0.25">
      <c r="B9" s="378"/>
      <c r="C9"/>
      <c r="D9" s="8" t="s">
        <v>27</v>
      </c>
      <c r="E9"/>
      <c r="F9" s="566">
        <f>Calc_Proposed!D272</f>
        <v>0</v>
      </c>
      <c r="G9" s="566">
        <f>Calc_Proposed!E272</f>
        <v>0</v>
      </c>
      <c r="H9" s="566">
        <f>Calc_Proposed!F272</f>
        <v>0</v>
      </c>
      <c r="I9" s="566">
        <f>Calc_Proposed!G272</f>
        <v>0</v>
      </c>
      <c r="J9" s="566">
        <f>Calc_Proposed!H272</f>
        <v>0</v>
      </c>
      <c r="K9" s="566">
        <f>Calc_Proposed!I272</f>
        <v>0</v>
      </c>
      <c r="L9" s="566">
        <f>Calc_Proposed!J272</f>
        <v>0</v>
      </c>
      <c r="M9" s="566">
        <f>Calc_Proposed!K272</f>
        <v>0</v>
      </c>
      <c r="N9" s="566">
        <f>Calc_Proposed!L272</f>
        <v>0</v>
      </c>
      <c r="O9" s="566">
        <f>Calc_Proposed!M272</f>
        <v>0</v>
      </c>
      <c r="P9" s="566">
        <f>Calc_Proposed!N272</f>
        <v>0</v>
      </c>
      <c r="Q9" s="566">
        <f>Calc_Proposed!O272</f>
        <v>0</v>
      </c>
      <c r="R9" s="369"/>
    </row>
    <row r="10" spans="2:18" x14ac:dyDescent="0.25">
      <c r="B10" s="378"/>
      <c r="C10"/>
      <c r="D10" s="8" t="s">
        <v>52</v>
      </c>
      <c r="E10"/>
      <c r="F10" s="566">
        <f>Calc_Proposed!D273</f>
        <v>0</v>
      </c>
      <c r="G10" s="566">
        <f>Calc_Proposed!E273</f>
        <v>0</v>
      </c>
      <c r="H10" s="566">
        <f>Calc_Proposed!F273</f>
        <v>0</v>
      </c>
      <c r="I10" s="566">
        <f>Calc_Proposed!G273</f>
        <v>0</v>
      </c>
      <c r="J10" s="566">
        <f>Calc_Proposed!H273</f>
        <v>0</v>
      </c>
      <c r="K10" s="566">
        <f>Calc_Proposed!I273</f>
        <v>0</v>
      </c>
      <c r="L10" s="566">
        <f>Calc_Proposed!J273</f>
        <v>0</v>
      </c>
      <c r="M10" s="566">
        <f>Calc_Proposed!K273</f>
        <v>0</v>
      </c>
      <c r="N10" s="566">
        <f>Calc_Proposed!L273</f>
        <v>0</v>
      </c>
      <c r="O10" s="566">
        <f>Calc_Proposed!M273</f>
        <v>0</v>
      </c>
      <c r="P10" s="566">
        <f>Calc_Proposed!N273</f>
        <v>0</v>
      </c>
      <c r="Q10" s="566">
        <f>Calc_Proposed!O273</f>
        <v>0</v>
      </c>
      <c r="R10" s="369"/>
    </row>
    <row r="11" spans="2:18" x14ac:dyDescent="0.25">
      <c r="B11" s="378"/>
      <c r="C11"/>
      <c r="D11" s="8" t="s">
        <v>37</v>
      </c>
      <c r="E11"/>
      <c r="F11" s="566">
        <f>Calc_Proposed!D274</f>
        <v>0</v>
      </c>
      <c r="G11" s="566">
        <f>Calc_Proposed!E274</f>
        <v>0</v>
      </c>
      <c r="H11" s="566">
        <f>Calc_Proposed!F274</f>
        <v>0</v>
      </c>
      <c r="I11" s="566">
        <f>Calc_Proposed!G274</f>
        <v>0</v>
      </c>
      <c r="J11" s="566">
        <f>Calc_Proposed!H274</f>
        <v>0</v>
      </c>
      <c r="K11" s="566">
        <f>Calc_Proposed!I274</f>
        <v>0</v>
      </c>
      <c r="L11" s="566">
        <f>Calc_Proposed!J274</f>
        <v>0</v>
      </c>
      <c r="M11" s="566">
        <f>Calc_Proposed!K274</f>
        <v>0</v>
      </c>
      <c r="N11" s="566">
        <f>Calc_Proposed!L274</f>
        <v>0</v>
      </c>
      <c r="O11" s="566">
        <f>Calc_Proposed!M274</f>
        <v>0</v>
      </c>
      <c r="P11" s="566">
        <f>Calc_Proposed!N274</f>
        <v>0</v>
      </c>
      <c r="Q11" s="566">
        <f>Calc_Proposed!O274</f>
        <v>0</v>
      </c>
      <c r="R11" s="369"/>
    </row>
    <row r="12" spans="2:18" x14ac:dyDescent="0.25">
      <c r="B12" s="378"/>
      <c r="C12"/>
      <c r="D12" s="8" t="s">
        <v>59</v>
      </c>
      <c r="E12"/>
      <c r="F12" s="566">
        <f>Calc_Proposed!D275</f>
        <v>0</v>
      </c>
      <c r="G12" s="566">
        <f>Calc_Proposed!E275</f>
        <v>0</v>
      </c>
      <c r="H12" s="566">
        <f>Calc_Proposed!F275</f>
        <v>0</v>
      </c>
      <c r="I12" s="566">
        <f>Calc_Proposed!G275</f>
        <v>0</v>
      </c>
      <c r="J12" s="566">
        <f>Calc_Proposed!H275</f>
        <v>0</v>
      </c>
      <c r="K12" s="566">
        <f>Calc_Proposed!I275</f>
        <v>0</v>
      </c>
      <c r="L12" s="566">
        <f>Calc_Proposed!J275</f>
        <v>0</v>
      </c>
      <c r="M12" s="566">
        <f>Calc_Proposed!K275</f>
        <v>0</v>
      </c>
      <c r="N12" s="566">
        <f>Calc_Proposed!L275</f>
        <v>0</v>
      </c>
      <c r="O12" s="566">
        <f>Calc_Proposed!M275</f>
        <v>0</v>
      </c>
      <c r="P12" s="566">
        <f>Calc_Proposed!N275</f>
        <v>0</v>
      </c>
      <c r="Q12" s="566">
        <f>Calc_Proposed!O275</f>
        <v>0</v>
      </c>
      <c r="R12" s="369"/>
    </row>
    <row r="13" spans="2:18" x14ac:dyDescent="0.25">
      <c r="B13" s="378"/>
      <c r="C13" t="str">
        <f>'Data Input - General'!H24</f>
        <v>BAT-AEL</v>
      </c>
      <c r="D13" s="8" t="s">
        <v>57</v>
      </c>
      <c r="E13"/>
      <c r="F13" s="80">
        <f>Calc_BAT!D270</f>
        <v>0</v>
      </c>
      <c r="G13" s="80">
        <f>Calc_BAT!E270</f>
        <v>0</v>
      </c>
      <c r="H13" s="80">
        <f>Calc_BAT!F270</f>
        <v>0</v>
      </c>
      <c r="I13" s="80">
        <f>Calc_BAT!G270</f>
        <v>0</v>
      </c>
      <c r="J13" s="80">
        <f>Calc_BAT!H270</f>
        <v>0</v>
      </c>
      <c r="K13" s="80">
        <f>Calc_BAT!I270</f>
        <v>0</v>
      </c>
      <c r="L13" s="80">
        <f>Calc_BAT!J270</f>
        <v>0</v>
      </c>
      <c r="M13" s="80">
        <f>Calc_BAT!K270</f>
        <v>0</v>
      </c>
      <c r="N13" s="80">
        <f>Calc_BAT!L270</f>
        <v>0</v>
      </c>
      <c r="O13" s="80">
        <f>Calc_BAT!M270</f>
        <v>0</v>
      </c>
      <c r="P13" s="80">
        <f>Calc_BAT!N270</f>
        <v>0</v>
      </c>
      <c r="Q13" s="80">
        <f>Calc_BAT!O270</f>
        <v>0</v>
      </c>
      <c r="R13" s="369"/>
    </row>
    <row r="14" spans="2:18" x14ac:dyDescent="0.25">
      <c r="B14" s="378"/>
      <c r="C14"/>
      <c r="D14" s="8" t="s">
        <v>58</v>
      </c>
      <c r="E14"/>
      <c r="F14" s="80">
        <f>Calc_BAT!D271</f>
        <v>0</v>
      </c>
      <c r="G14" s="80">
        <f>Calc_BAT!E271</f>
        <v>0</v>
      </c>
      <c r="H14" s="80">
        <f>Calc_BAT!F271</f>
        <v>0</v>
      </c>
      <c r="I14" s="80">
        <f>Calc_BAT!G271</f>
        <v>0</v>
      </c>
      <c r="J14" s="80">
        <f>Calc_BAT!H271</f>
        <v>0</v>
      </c>
      <c r="K14" s="80">
        <f>Calc_BAT!I271</f>
        <v>0</v>
      </c>
      <c r="L14" s="80">
        <f>Calc_BAT!J271</f>
        <v>0</v>
      </c>
      <c r="M14" s="80">
        <f>Calc_BAT!K271</f>
        <v>0</v>
      </c>
      <c r="N14" s="80">
        <f>Calc_BAT!L271</f>
        <v>0</v>
      </c>
      <c r="O14" s="80">
        <f>Calc_BAT!M271</f>
        <v>0</v>
      </c>
      <c r="P14" s="80">
        <f>Calc_BAT!N271</f>
        <v>0</v>
      </c>
      <c r="Q14" s="80">
        <f>Calc_BAT!O271</f>
        <v>0</v>
      </c>
      <c r="R14" s="369"/>
    </row>
    <row r="15" spans="2:18" x14ac:dyDescent="0.25">
      <c r="B15" s="378"/>
      <c r="C15"/>
      <c r="D15" s="8" t="s">
        <v>27</v>
      </c>
      <c r="E15"/>
      <c r="F15" s="80">
        <f>Calc_BAT!D272</f>
        <v>0</v>
      </c>
      <c r="G15" s="80">
        <f>Calc_BAT!E272</f>
        <v>0</v>
      </c>
      <c r="H15" s="80">
        <f>Calc_BAT!F272</f>
        <v>0</v>
      </c>
      <c r="I15" s="80">
        <f>Calc_BAT!G272</f>
        <v>0</v>
      </c>
      <c r="J15" s="80">
        <f>Calc_BAT!H272</f>
        <v>0</v>
      </c>
      <c r="K15" s="80">
        <f>Calc_BAT!I272</f>
        <v>0</v>
      </c>
      <c r="L15" s="80">
        <f>Calc_BAT!J272</f>
        <v>0</v>
      </c>
      <c r="M15" s="80">
        <f>Calc_BAT!K272</f>
        <v>0</v>
      </c>
      <c r="N15" s="80">
        <f>Calc_BAT!L272</f>
        <v>0</v>
      </c>
      <c r="O15" s="80">
        <f>Calc_BAT!M272</f>
        <v>0</v>
      </c>
      <c r="P15" s="80">
        <f>Calc_BAT!N272</f>
        <v>0</v>
      </c>
      <c r="Q15" s="80">
        <f>Calc_BAT!O272</f>
        <v>0</v>
      </c>
      <c r="R15" s="369"/>
    </row>
    <row r="16" spans="2:18" x14ac:dyDescent="0.25">
      <c r="B16" s="378"/>
      <c r="C16"/>
      <c r="D16" s="8" t="s">
        <v>52</v>
      </c>
      <c r="E16"/>
      <c r="F16" s="80">
        <f>Calc_BAT!D273</f>
        <v>0</v>
      </c>
      <c r="G16" s="80">
        <f>Calc_BAT!E273</f>
        <v>0</v>
      </c>
      <c r="H16" s="80">
        <f>Calc_BAT!F273</f>
        <v>0</v>
      </c>
      <c r="I16" s="80">
        <f>Calc_BAT!G273</f>
        <v>0</v>
      </c>
      <c r="J16" s="80">
        <f>Calc_BAT!H273</f>
        <v>0</v>
      </c>
      <c r="K16" s="80">
        <f>Calc_BAT!I273</f>
        <v>0</v>
      </c>
      <c r="L16" s="80">
        <f>Calc_BAT!J273</f>
        <v>0</v>
      </c>
      <c r="M16" s="80">
        <f>Calc_BAT!K273</f>
        <v>0</v>
      </c>
      <c r="N16" s="80">
        <f>Calc_BAT!L273</f>
        <v>0</v>
      </c>
      <c r="O16" s="80">
        <f>Calc_BAT!M273</f>
        <v>0</v>
      </c>
      <c r="P16" s="80">
        <f>Calc_BAT!N273</f>
        <v>0</v>
      </c>
      <c r="Q16" s="80">
        <f>Calc_BAT!O273</f>
        <v>0</v>
      </c>
      <c r="R16" s="369"/>
    </row>
    <row r="17" spans="2:18" x14ac:dyDescent="0.25">
      <c r="B17" s="378"/>
      <c r="C17"/>
      <c r="D17" s="8" t="s">
        <v>37</v>
      </c>
      <c r="E17"/>
      <c r="F17" s="80">
        <f>Calc_BAT!D274</f>
        <v>0</v>
      </c>
      <c r="G17" s="80">
        <f>Calc_BAT!E274</f>
        <v>0</v>
      </c>
      <c r="H17" s="80">
        <f>Calc_BAT!F274</f>
        <v>0</v>
      </c>
      <c r="I17" s="80">
        <f>Calc_BAT!G274</f>
        <v>0</v>
      </c>
      <c r="J17" s="80">
        <f>Calc_BAT!H274</f>
        <v>0</v>
      </c>
      <c r="K17" s="80">
        <f>Calc_BAT!I274</f>
        <v>0</v>
      </c>
      <c r="L17" s="80">
        <f>Calc_BAT!J274</f>
        <v>0</v>
      </c>
      <c r="M17" s="80">
        <f>Calc_BAT!K274</f>
        <v>0</v>
      </c>
      <c r="N17" s="80">
        <f>Calc_BAT!L274</f>
        <v>0</v>
      </c>
      <c r="O17" s="80">
        <f>Calc_BAT!M274</f>
        <v>0</v>
      </c>
      <c r="P17" s="80">
        <f>Calc_BAT!N274</f>
        <v>0</v>
      </c>
      <c r="Q17" s="80">
        <f>Calc_BAT!O274</f>
        <v>0</v>
      </c>
      <c r="R17" s="369"/>
    </row>
    <row r="18" spans="2:18" x14ac:dyDescent="0.25">
      <c r="B18" s="378"/>
      <c r="C18"/>
      <c r="D18" s="8" t="s">
        <v>59</v>
      </c>
      <c r="E18"/>
      <c r="F18" s="80">
        <f>Calc_BAT!D275</f>
        <v>0</v>
      </c>
      <c r="G18" s="80">
        <f>Calc_BAT!E275</f>
        <v>0</v>
      </c>
      <c r="H18" s="80">
        <f>Calc_BAT!F275</f>
        <v>0</v>
      </c>
      <c r="I18" s="80">
        <f>Calc_BAT!G275</f>
        <v>0</v>
      </c>
      <c r="J18" s="80">
        <f>Calc_BAT!H275</f>
        <v>0</v>
      </c>
      <c r="K18" s="80">
        <f>Calc_BAT!I275</f>
        <v>0</v>
      </c>
      <c r="L18" s="80">
        <f>Calc_BAT!J275</f>
        <v>0</v>
      </c>
      <c r="M18" s="80">
        <f>Calc_BAT!K275</f>
        <v>0</v>
      </c>
      <c r="N18" s="80">
        <f>Calc_BAT!L275</f>
        <v>0</v>
      </c>
      <c r="O18" s="80">
        <f>Calc_BAT!M275</f>
        <v>0</v>
      </c>
      <c r="P18" s="80">
        <f>Calc_BAT!N275</f>
        <v>0</v>
      </c>
      <c r="Q18" s="80">
        <f>Calc_BAT!O275</f>
        <v>0</v>
      </c>
      <c r="R18" s="369"/>
    </row>
    <row r="19" spans="2:18" x14ac:dyDescent="0.25">
      <c r="B19" s="378"/>
      <c r="C19" t="str">
        <f>'Data Input - General'!I24</f>
        <v/>
      </c>
      <c r="D19" s="8" t="s">
        <v>57</v>
      </c>
      <c r="E19"/>
      <c r="F19" s="80">
        <f>Calc_Option3!D270</f>
        <v>0</v>
      </c>
      <c r="G19" s="80">
        <f>Calc_Option3!E270</f>
        <v>0</v>
      </c>
      <c r="H19" s="80">
        <f>Calc_Option3!F270</f>
        <v>0</v>
      </c>
      <c r="I19" s="80">
        <f>Calc_Option3!G270</f>
        <v>0</v>
      </c>
      <c r="J19" s="80">
        <f>Calc_Option3!H270</f>
        <v>0</v>
      </c>
      <c r="K19" s="80">
        <f>Calc_Option3!I270</f>
        <v>0</v>
      </c>
      <c r="L19" s="80">
        <f>Calc_Option3!J270</f>
        <v>0</v>
      </c>
      <c r="M19" s="80">
        <f>Calc_Option3!K270</f>
        <v>0</v>
      </c>
      <c r="N19" s="80">
        <f>Calc_Option3!L270</f>
        <v>0</v>
      </c>
      <c r="O19" s="80">
        <f>Calc_Option3!M270</f>
        <v>0</v>
      </c>
      <c r="P19" s="80">
        <f>Calc_Option3!N270</f>
        <v>0</v>
      </c>
      <c r="Q19" s="80">
        <f>Calc_Option3!O270</f>
        <v>0</v>
      </c>
      <c r="R19" s="369"/>
    </row>
    <row r="20" spans="2:18" x14ac:dyDescent="0.25">
      <c r="B20" s="378"/>
      <c r="C20"/>
      <c r="D20" s="8" t="s">
        <v>58</v>
      </c>
      <c r="E20"/>
      <c r="F20" s="80">
        <f>Calc_Option3!D271</f>
        <v>0</v>
      </c>
      <c r="G20" s="80">
        <f>Calc_Option3!E271</f>
        <v>0</v>
      </c>
      <c r="H20" s="80">
        <f>Calc_Option3!F271</f>
        <v>0</v>
      </c>
      <c r="I20" s="80">
        <f>Calc_Option3!G271</f>
        <v>0</v>
      </c>
      <c r="J20" s="80">
        <f>Calc_Option3!H271</f>
        <v>0</v>
      </c>
      <c r="K20" s="80">
        <f>Calc_Option3!I271</f>
        <v>0</v>
      </c>
      <c r="L20" s="80">
        <f>Calc_Option3!J271</f>
        <v>0</v>
      </c>
      <c r="M20" s="80">
        <f>Calc_Option3!K271</f>
        <v>0</v>
      </c>
      <c r="N20" s="80">
        <f>Calc_Option3!L271</f>
        <v>0</v>
      </c>
      <c r="O20" s="80">
        <f>Calc_Option3!M271</f>
        <v>0</v>
      </c>
      <c r="P20" s="80">
        <f>Calc_Option3!N271</f>
        <v>0</v>
      </c>
      <c r="Q20" s="80">
        <f>Calc_Option3!O271</f>
        <v>0</v>
      </c>
      <c r="R20" s="369"/>
    </row>
    <row r="21" spans="2:18" x14ac:dyDescent="0.25">
      <c r="B21" s="378"/>
      <c r="C21"/>
      <c r="D21" s="8" t="s">
        <v>27</v>
      </c>
      <c r="E21"/>
      <c r="F21" s="80">
        <f>Calc_Option3!D272</f>
        <v>0</v>
      </c>
      <c r="G21" s="80">
        <f>Calc_Option3!E272</f>
        <v>0</v>
      </c>
      <c r="H21" s="80">
        <f>Calc_Option3!F272</f>
        <v>0</v>
      </c>
      <c r="I21" s="80">
        <f>Calc_Option3!G272</f>
        <v>0</v>
      </c>
      <c r="J21" s="80">
        <f>Calc_Option3!H272</f>
        <v>0</v>
      </c>
      <c r="K21" s="80">
        <f>Calc_Option3!I272</f>
        <v>0</v>
      </c>
      <c r="L21" s="80">
        <f>Calc_Option3!J272</f>
        <v>0</v>
      </c>
      <c r="M21" s="80">
        <f>Calc_Option3!K272</f>
        <v>0</v>
      </c>
      <c r="N21" s="80">
        <f>Calc_Option3!L272</f>
        <v>0</v>
      </c>
      <c r="O21" s="80">
        <f>Calc_Option3!M272</f>
        <v>0</v>
      </c>
      <c r="P21" s="80">
        <f>Calc_Option3!N272</f>
        <v>0</v>
      </c>
      <c r="Q21" s="80">
        <f>Calc_Option3!O272</f>
        <v>0</v>
      </c>
      <c r="R21" s="369"/>
    </row>
    <row r="22" spans="2:18" x14ac:dyDescent="0.25">
      <c r="B22" s="378"/>
      <c r="C22"/>
      <c r="D22" s="8" t="s">
        <v>52</v>
      </c>
      <c r="E22"/>
      <c r="F22" s="80">
        <f>Calc_Option3!D273</f>
        <v>0</v>
      </c>
      <c r="G22" s="80">
        <f>Calc_Option3!E273</f>
        <v>0</v>
      </c>
      <c r="H22" s="80">
        <f>Calc_Option3!F273</f>
        <v>0</v>
      </c>
      <c r="I22" s="80">
        <f>Calc_Option3!G273</f>
        <v>0</v>
      </c>
      <c r="J22" s="80">
        <f>Calc_Option3!H273</f>
        <v>0</v>
      </c>
      <c r="K22" s="80">
        <f>Calc_Option3!I273</f>
        <v>0</v>
      </c>
      <c r="L22" s="80">
        <f>Calc_Option3!J273</f>
        <v>0</v>
      </c>
      <c r="M22" s="80">
        <f>Calc_Option3!K273</f>
        <v>0</v>
      </c>
      <c r="N22" s="80">
        <f>Calc_Option3!L273</f>
        <v>0</v>
      </c>
      <c r="O22" s="80">
        <f>Calc_Option3!M273</f>
        <v>0</v>
      </c>
      <c r="P22" s="80">
        <f>Calc_Option3!N273</f>
        <v>0</v>
      </c>
      <c r="Q22" s="80">
        <f>Calc_Option3!O273</f>
        <v>0</v>
      </c>
      <c r="R22" s="369"/>
    </row>
    <row r="23" spans="2:18" x14ac:dyDescent="0.25">
      <c r="B23" s="378"/>
      <c r="C23"/>
      <c r="D23" s="8" t="s">
        <v>37</v>
      </c>
      <c r="E23"/>
      <c r="F23" s="80">
        <f>Calc_Option3!D274</f>
        <v>0</v>
      </c>
      <c r="G23" s="80">
        <f>Calc_Option3!E274</f>
        <v>0</v>
      </c>
      <c r="H23" s="80">
        <f>Calc_Option3!F274</f>
        <v>0</v>
      </c>
      <c r="I23" s="80">
        <f>Calc_Option3!G274</f>
        <v>0</v>
      </c>
      <c r="J23" s="80">
        <f>Calc_Option3!H274</f>
        <v>0</v>
      </c>
      <c r="K23" s="80">
        <f>Calc_Option3!I274</f>
        <v>0</v>
      </c>
      <c r="L23" s="80">
        <f>Calc_Option3!J274</f>
        <v>0</v>
      </c>
      <c r="M23" s="80">
        <f>Calc_Option3!K274</f>
        <v>0</v>
      </c>
      <c r="N23" s="80">
        <f>Calc_Option3!L274</f>
        <v>0</v>
      </c>
      <c r="O23" s="80">
        <f>Calc_Option3!M274</f>
        <v>0</v>
      </c>
      <c r="P23" s="80">
        <f>Calc_Option3!N274</f>
        <v>0</v>
      </c>
      <c r="Q23" s="80">
        <f>Calc_Option3!O274</f>
        <v>0</v>
      </c>
      <c r="R23" s="369"/>
    </row>
    <row r="24" spans="2:18" x14ac:dyDescent="0.25">
      <c r="B24" s="378"/>
      <c r="C24"/>
      <c r="D24" s="8" t="s">
        <v>59</v>
      </c>
      <c r="E24"/>
      <c r="F24" s="80">
        <f>Calc_Option3!D275</f>
        <v>0</v>
      </c>
      <c r="G24" s="80">
        <f>Calc_Option3!E275</f>
        <v>0</v>
      </c>
      <c r="H24" s="80">
        <f>Calc_Option3!F275</f>
        <v>0</v>
      </c>
      <c r="I24" s="80">
        <f>Calc_Option3!G275</f>
        <v>0</v>
      </c>
      <c r="J24" s="80">
        <f>Calc_Option3!H275</f>
        <v>0</v>
      </c>
      <c r="K24" s="80">
        <f>Calc_Option3!I275</f>
        <v>0</v>
      </c>
      <c r="L24" s="80">
        <f>Calc_Option3!J275</f>
        <v>0</v>
      </c>
      <c r="M24" s="80">
        <f>Calc_Option3!K275</f>
        <v>0</v>
      </c>
      <c r="N24" s="80">
        <f>Calc_Option3!L275</f>
        <v>0</v>
      </c>
      <c r="O24" s="80">
        <f>Calc_Option3!M275</f>
        <v>0</v>
      </c>
      <c r="P24" s="80">
        <f>Calc_Option3!N275</f>
        <v>0</v>
      </c>
      <c r="Q24" s="80">
        <f>Calc_Option3!O275</f>
        <v>0</v>
      </c>
      <c r="R24" s="369"/>
    </row>
    <row r="25" spans="2:18" x14ac:dyDescent="0.25">
      <c r="B25" s="378"/>
      <c r="C25" t="str">
        <f>'Data Input - General'!J24</f>
        <v/>
      </c>
      <c r="D25" s="8" t="s">
        <v>57</v>
      </c>
      <c r="E25"/>
      <c r="F25" s="80">
        <f>Calc_Option4!D270</f>
        <v>0</v>
      </c>
      <c r="G25" s="80">
        <f>Calc_Option4!E270</f>
        <v>0</v>
      </c>
      <c r="H25" s="80">
        <f>Calc_Option4!F270</f>
        <v>0</v>
      </c>
      <c r="I25" s="80">
        <f>Calc_Option4!G270</f>
        <v>0</v>
      </c>
      <c r="J25" s="80">
        <f>Calc_Option4!H270</f>
        <v>0</v>
      </c>
      <c r="K25" s="80">
        <f>Calc_Option4!I270</f>
        <v>0</v>
      </c>
      <c r="L25" s="80">
        <f>Calc_Option4!J270</f>
        <v>0</v>
      </c>
      <c r="M25" s="80">
        <f>Calc_Option4!K270</f>
        <v>0</v>
      </c>
      <c r="N25" s="80">
        <f>Calc_Option4!L270</f>
        <v>0</v>
      </c>
      <c r="O25" s="80">
        <f>Calc_Option4!M270</f>
        <v>0</v>
      </c>
      <c r="P25" s="80">
        <f>Calc_Option4!N270</f>
        <v>0</v>
      </c>
      <c r="Q25" s="80">
        <f>Calc_Option4!O270</f>
        <v>0</v>
      </c>
      <c r="R25" s="369"/>
    </row>
    <row r="26" spans="2:18" x14ac:dyDescent="0.25">
      <c r="B26" s="378"/>
      <c r="C26"/>
      <c r="D26" s="8" t="s">
        <v>58</v>
      </c>
      <c r="E26"/>
      <c r="F26" s="80">
        <f>Calc_Option4!D271</f>
        <v>0</v>
      </c>
      <c r="G26" s="80">
        <f>Calc_Option4!E271</f>
        <v>0</v>
      </c>
      <c r="H26" s="80">
        <f>Calc_Option4!F271</f>
        <v>0</v>
      </c>
      <c r="I26" s="80">
        <f>Calc_Option4!G271</f>
        <v>0</v>
      </c>
      <c r="J26" s="80">
        <f>Calc_Option4!H271</f>
        <v>0</v>
      </c>
      <c r="K26" s="80">
        <f>Calc_Option4!I271</f>
        <v>0</v>
      </c>
      <c r="L26" s="80">
        <f>Calc_Option4!J271</f>
        <v>0</v>
      </c>
      <c r="M26" s="80">
        <f>Calc_Option4!K271</f>
        <v>0</v>
      </c>
      <c r="N26" s="80">
        <f>Calc_Option4!L271</f>
        <v>0</v>
      </c>
      <c r="O26" s="80">
        <f>Calc_Option4!M271</f>
        <v>0</v>
      </c>
      <c r="P26" s="80">
        <f>Calc_Option4!N271</f>
        <v>0</v>
      </c>
      <c r="Q26" s="80">
        <f>Calc_Option4!O271</f>
        <v>0</v>
      </c>
      <c r="R26" s="369"/>
    </row>
    <row r="27" spans="2:18" x14ac:dyDescent="0.25">
      <c r="B27" s="378"/>
      <c r="C27"/>
      <c r="D27" s="8" t="s">
        <v>27</v>
      </c>
      <c r="E27"/>
      <c r="F27" s="80">
        <f>Calc_Option4!D272</f>
        <v>0</v>
      </c>
      <c r="G27" s="80">
        <f>Calc_Option4!E272</f>
        <v>0</v>
      </c>
      <c r="H27" s="80">
        <f>Calc_Option4!F272</f>
        <v>0</v>
      </c>
      <c r="I27" s="80">
        <f>Calc_Option4!G272</f>
        <v>0</v>
      </c>
      <c r="J27" s="80">
        <f>Calc_Option4!H272</f>
        <v>0</v>
      </c>
      <c r="K27" s="80">
        <f>Calc_Option4!I272</f>
        <v>0</v>
      </c>
      <c r="L27" s="80">
        <f>Calc_Option4!J272</f>
        <v>0</v>
      </c>
      <c r="M27" s="80">
        <f>Calc_Option4!K272</f>
        <v>0</v>
      </c>
      <c r="N27" s="80">
        <f>Calc_Option4!L272</f>
        <v>0</v>
      </c>
      <c r="O27" s="80">
        <f>Calc_Option4!M272</f>
        <v>0</v>
      </c>
      <c r="P27" s="80">
        <f>Calc_Option4!N272</f>
        <v>0</v>
      </c>
      <c r="Q27" s="80">
        <f>Calc_Option4!O272</f>
        <v>0</v>
      </c>
      <c r="R27" s="369"/>
    </row>
    <row r="28" spans="2:18" x14ac:dyDescent="0.25">
      <c r="B28" s="378"/>
      <c r="C28"/>
      <c r="D28" s="8" t="s">
        <v>52</v>
      </c>
      <c r="E28"/>
      <c r="F28" s="80">
        <f>Calc_Option4!D273</f>
        <v>0</v>
      </c>
      <c r="G28" s="80">
        <f>Calc_Option4!E273</f>
        <v>0</v>
      </c>
      <c r="H28" s="80">
        <f>Calc_Option4!F273</f>
        <v>0</v>
      </c>
      <c r="I28" s="80">
        <f>Calc_Option4!G273</f>
        <v>0</v>
      </c>
      <c r="J28" s="80">
        <f>Calc_Option4!H273</f>
        <v>0</v>
      </c>
      <c r="K28" s="80">
        <f>Calc_Option4!I273</f>
        <v>0</v>
      </c>
      <c r="L28" s="80">
        <f>Calc_Option4!J273</f>
        <v>0</v>
      </c>
      <c r="M28" s="80">
        <f>Calc_Option4!K273</f>
        <v>0</v>
      </c>
      <c r="N28" s="80">
        <f>Calc_Option4!L273</f>
        <v>0</v>
      </c>
      <c r="O28" s="80">
        <f>Calc_Option4!M273</f>
        <v>0</v>
      </c>
      <c r="P28" s="80">
        <f>Calc_Option4!N273</f>
        <v>0</v>
      </c>
      <c r="Q28" s="80">
        <f>Calc_Option4!O273</f>
        <v>0</v>
      </c>
      <c r="R28" s="369"/>
    </row>
    <row r="29" spans="2:18" x14ac:dyDescent="0.25">
      <c r="B29" s="378"/>
      <c r="C29"/>
      <c r="D29" s="8" t="s">
        <v>37</v>
      </c>
      <c r="E29"/>
      <c r="F29" s="80">
        <f>Calc_Option4!D274</f>
        <v>0</v>
      </c>
      <c r="G29" s="80">
        <f>Calc_Option4!E274</f>
        <v>0</v>
      </c>
      <c r="H29" s="80">
        <f>Calc_Option4!F274</f>
        <v>0</v>
      </c>
      <c r="I29" s="80">
        <f>Calc_Option4!G274</f>
        <v>0</v>
      </c>
      <c r="J29" s="80">
        <f>Calc_Option4!H274</f>
        <v>0</v>
      </c>
      <c r="K29" s="80">
        <f>Calc_Option4!I274</f>
        <v>0</v>
      </c>
      <c r="L29" s="80">
        <f>Calc_Option4!J274</f>
        <v>0</v>
      </c>
      <c r="M29" s="80">
        <f>Calc_Option4!K274</f>
        <v>0</v>
      </c>
      <c r="N29" s="80">
        <f>Calc_Option4!L274</f>
        <v>0</v>
      </c>
      <c r="O29" s="80">
        <f>Calc_Option4!M274</f>
        <v>0</v>
      </c>
      <c r="P29" s="80">
        <f>Calc_Option4!N274</f>
        <v>0</v>
      </c>
      <c r="Q29" s="80">
        <f>Calc_Option4!O274</f>
        <v>0</v>
      </c>
      <c r="R29" s="369"/>
    </row>
    <row r="30" spans="2:18" x14ac:dyDescent="0.25">
      <c r="B30" s="378"/>
      <c r="C30"/>
      <c r="D30" s="8" t="s">
        <v>59</v>
      </c>
      <c r="E30"/>
      <c r="F30" s="80">
        <f>Calc_Option4!D275</f>
        <v>0</v>
      </c>
      <c r="G30" s="80">
        <f>Calc_Option4!E275</f>
        <v>0</v>
      </c>
      <c r="H30" s="80">
        <f>Calc_Option4!F275</f>
        <v>0</v>
      </c>
      <c r="I30" s="80">
        <f>Calc_Option4!G275</f>
        <v>0</v>
      </c>
      <c r="J30" s="80">
        <f>Calc_Option4!H275</f>
        <v>0</v>
      </c>
      <c r="K30" s="80">
        <f>Calc_Option4!I275</f>
        <v>0</v>
      </c>
      <c r="L30" s="80">
        <f>Calc_Option4!J275</f>
        <v>0</v>
      </c>
      <c r="M30" s="80">
        <f>Calc_Option4!K275</f>
        <v>0</v>
      </c>
      <c r="N30" s="80">
        <f>Calc_Option4!L275</f>
        <v>0</v>
      </c>
      <c r="O30" s="80">
        <f>Calc_Option4!M275</f>
        <v>0</v>
      </c>
      <c r="P30" s="80">
        <f>Calc_Option4!N275</f>
        <v>0</v>
      </c>
      <c r="Q30" s="80">
        <f>Calc_Option4!O275</f>
        <v>0</v>
      </c>
      <c r="R30" s="369"/>
    </row>
    <row r="31" spans="2:18" x14ac:dyDescent="0.25">
      <c r="B31" s="378"/>
      <c r="C31" t="str">
        <f>'Data Input - General'!K24</f>
        <v/>
      </c>
      <c r="D31" s="8" t="s">
        <v>57</v>
      </c>
      <c r="E31"/>
      <c r="F31" s="80">
        <f>Calc_Option5!D270</f>
        <v>0</v>
      </c>
      <c r="G31" s="80">
        <f>Calc_Option5!E270</f>
        <v>0</v>
      </c>
      <c r="H31" s="80">
        <f>Calc_Option5!F270</f>
        <v>0</v>
      </c>
      <c r="I31" s="80">
        <f>Calc_Option5!G270</f>
        <v>0</v>
      </c>
      <c r="J31" s="80">
        <f>Calc_Option5!H270</f>
        <v>0</v>
      </c>
      <c r="K31" s="80">
        <f>Calc_Option5!I270</f>
        <v>0</v>
      </c>
      <c r="L31" s="80">
        <f>Calc_Option5!J270</f>
        <v>0</v>
      </c>
      <c r="M31" s="80">
        <f>Calc_Option5!K270</f>
        <v>0</v>
      </c>
      <c r="N31" s="80">
        <f>Calc_Option5!L270</f>
        <v>0</v>
      </c>
      <c r="O31" s="80">
        <f>Calc_Option5!M270</f>
        <v>0</v>
      </c>
      <c r="P31" s="80">
        <f>Calc_Option5!N270</f>
        <v>0</v>
      </c>
      <c r="Q31" s="80">
        <f>Calc_Option5!O270</f>
        <v>0</v>
      </c>
      <c r="R31" s="369"/>
    </row>
    <row r="32" spans="2:18" x14ac:dyDescent="0.25">
      <c r="B32" s="378"/>
      <c r="C32"/>
      <c r="D32" s="8" t="s">
        <v>58</v>
      </c>
      <c r="E32"/>
      <c r="F32" s="80">
        <f>Calc_Option5!D271</f>
        <v>0</v>
      </c>
      <c r="G32" s="80">
        <f>Calc_Option5!E271</f>
        <v>0</v>
      </c>
      <c r="H32" s="80">
        <f>Calc_Option5!F271</f>
        <v>0</v>
      </c>
      <c r="I32" s="80">
        <f>Calc_Option5!G271</f>
        <v>0</v>
      </c>
      <c r="J32" s="80">
        <f>Calc_Option5!H271</f>
        <v>0</v>
      </c>
      <c r="K32" s="80">
        <f>Calc_Option5!I271</f>
        <v>0</v>
      </c>
      <c r="L32" s="80">
        <f>Calc_Option5!J271</f>
        <v>0</v>
      </c>
      <c r="M32" s="80">
        <f>Calc_Option5!K271</f>
        <v>0</v>
      </c>
      <c r="N32" s="80">
        <f>Calc_Option5!L271</f>
        <v>0</v>
      </c>
      <c r="O32" s="80">
        <f>Calc_Option5!M271</f>
        <v>0</v>
      </c>
      <c r="P32" s="80">
        <f>Calc_Option5!N271</f>
        <v>0</v>
      </c>
      <c r="Q32" s="80">
        <f>Calc_Option5!O271</f>
        <v>0</v>
      </c>
      <c r="R32" s="369"/>
    </row>
    <row r="33" spans="2:18" x14ac:dyDescent="0.25">
      <c r="B33" s="378"/>
      <c r="C33"/>
      <c r="D33" s="8" t="s">
        <v>27</v>
      </c>
      <c r="E33"/>
      <c r="F33" s="80">
        <f>Calc_Option5!D272</f>
        <v>0</v>
      </c>
      <c r="G33" s="80">
        <f>Calc_Option5!E272</f>
        <v>0</v>
      </c>
      <c r="H33" s="80">
        <f>Calc_Option5!F272</f>
        <v>0</v>
      </c>
      <c r="I33" s="80">
        <f>Calc_Option5!G272</f>
        <v>0</v>
      </c>
      <c r="J33" s="80">
        <f>Calc_Option5!H272</f>
        <v>0</v>
      </c>
      <c r="K33" s="80">
        <f>Calc_Option5!I272</f>
        <v>0</v>
      </c>
      <c r="L33" s="80">
        <f>Calc_Option5!J272</f>
        <v>0</v>
      </c>
      <c r="M33" s="80">
        <f>Calc_Option5!K272</f>
        <v>0</v>
      </c>
      <c r="N33" s="80">
        <f>Calc_Option5!L272</f>
        <v>0</v>
      </c>
      <c r="O33" s="80">
        <f>Calc_Option5!M272</f>
        <v>0</v>
      </c>
      <c r="P33" s="80">
        <f>Calc_Option5!N272</f>
        <v>0</v>
      </c>
      <c r="Q33" s="80">
        <f>Calc_Option5!O272</f>
        <v>0</v>
      </c>
      <c r="R33" s="369"/>
    </row>
    <row r="34" spans="2:18" x14ac:dyDescent="0.25">
      <c r="B34" s="378"/>
      <c r="C34"/>
      <c r="D34" s="8" t="s">
        <v>52</v>
      </c>
      <c r="E34"/>
      <c r="F34" s="80">
        <f>Calc_Option5!D273</f>
        <v>0</v>
      </c>
      <c r="G34" s="80">
        <f>Calc_Option5!E273</f>
        <v>0</v>
      </c>
      <c r="H34" s="80">
        <f>Calc_Option5!F273</f>
        <v>0</v>
      </c>
      <c r="I34" s="80">
        <f>Calc_Option5!G273</f>
        <v>0</v>
      </c>
      <c r="J34" s="80">
        <f>Calc_Option5!H273</f>
        <v>0</v>
      </c>
      <c r="K34" s="80">
        <f>Calc_Option5!I273</f>
        <v>0</v>
      </c>
      <c r="L34" s="80">
        <f>Calc_Option5!J273</f>
        <v>0</v>
      </c>
      <c r="M34" s="80">
        <f>Calc_Option5!K273</f>
        <v>0</v>
      </c>
      <c r="N34" s="80">
        <f>Calc_Option5!L273</f>
        <v>0</v>
      </c>
      <c r="O34" s="80">
        <f>Calc_Option5!M273</f>
        <v>0</v>
      </c>
      <c r="P34" s="80">
        <f>Calc_Option5!N273</f>
        <v>0</v>
      </c>
      <c r="Q34" s="80">
        <f>Calc_Option5!O273</f>
        <v>0</v>
      </c>
      <c r="R34" s="369"/>
    </row>
    <row r="35" spans="2:18" x14ac:dyDescent="0.25">
      <c r="B35" s="378"/>
      <c r="C35"/>
      <c r="D35" s="8" t="s">
        <v>37</v>
      </c>
      <c r="E35"/>
      <c r="F35" s="80">
        <f>Calc_Option5!D274</f>
        <v>0</v>
      </c>
      <c r="G35" s="80">
        <f>Calc_Option5!E274</f>
        <v>0</v>
      </c>
      <c r="H35" s="80">
        <f>Calc_Option5!F274</f>
        <v>0</v>
      </c>
      <c r="I35" s="80">
        <f>Calc_Option5!G274</f>
        <v>0</v>
      </c>
      <c r="J35" s="80">
        <f>Calc_Option5!H274</f>
        <v>0</v>
      </c>
      <c r="K35" s="80">
        <f>Calc_Option5!I274</f>
        <v>0</v>
      </c>
      <c r="L35" s="80">
        <f>Calc_Option5!J274</f>
        <v>0</v>
      </c>
      <c r="M35" s="80">
        <f>Calc_Option5!K274</f>
        <v>0</v>
      </c>
      <c r="N35" s="80">
        <f>Calc_Option5!L274</f>
        <v>0</v>
      </c>
      <c r="O35" s="80">
        <f>Calc_Option5!M274</f>
        <v>0</v>
      </c>
      <c r="P35" s="80">
        <f>Calc_Option5!N274</f>
        <v>0</v>
      </c>
      <c r="Q35" s="80">
        <f>Calc_Option5!O274</f>
        <v>0</v>
      </c>
      <c r="R35" s="369"/>
    </row>
    <row r="36" spans="2:18" x14ac:dyDescent="0.25">
      <c r="B36" s="378"/>
      <c r="C36"/>
      <c r="D36" s="8" t="s">
        <v>59</v>
      </c>
      <c r="E36"/>
      <c r="F36" s="80">
        <f>Calc_Option5!D275</f>
        <v>0</v>
      </c>
      <c r="G36" s="80">
        <f>Calc_Option5!E275</f>
        <v>0</v>
      </c>
      <c r="H36" s="80">
        <f>Calc_Option5!F275</f>
        <v>0</v>
      </c>
      <c r="I36" s="80">
        <f>Calc_Option5!G275</f>
        <v>0</v>
      </c>
      <c r="J36" s="80">
        <f>Calc_Option5!H275</f>
        <v>0</v>
      </c>
      <c r="K36" s="80">
        <f>Calc_Option5!I275</f>
        <v>0</v>
      </c>
      <c r="L36" s="80">
        <f>Calc_Option5!J275</f>
        <v>0</v>
      </c>
      <c r="M36" s="80">
        <f>Calc_Option5!K275</f>
        <v>0</v>
      </c>
      <c r="N36" s="80">
        <f>Calc_Option5!L275</f>
        <v>0</v>
      </c>
      <c r="O36" s="80">
        <f>Calc_Option5!M275</f>
        <v>0</v>
      </c>
      <c r="P36" s="80">
        <f>Calc_Option5!N275</f>
        <v>0</v>
      </c>
      <c r="Q36" s="80">
        <f>Calc_Option5!O275</f>
        <v>0</v>
      </c>
      <c r="R36" s="369"/>
    </row>
    <row r="37" spans="2:18" x14ac:dyDescent="0.25">
      <c r="B37" s="370" t="s">
        <v>64</v>
      </c>
      <c r="C37" t="str">
        <f t="shared" ref="C37:C61" si="0">C13</f>
        <v>BAT-AEL</v>
      </c>
      <c r="D37" s="8" t="s">
        <v>57</v>
      </c>
      <c r="E37"/>
      <c r="F37" s="567">
        <f t="shared" ref="F37:Q37" si="1">F$7-F13</f>
        <v>0</v>
      </c>
      <c r="G37" s="59">
        <f t="shared" si="1"/>
        <v>0</v>
      </c>
      <c r="H37" s="59">
        <f t="shared" si="1"/>
        <v>0</v>
      </c>
      <c r="I37" s="59">
        <f t="shared" si="1"/>
        <v>0</v>
      </c>
      <c r="J37" s="59">
        <f t="shared" si="1"/>
        <v>0</v>
      </c>
      <c r="K37" s="59">
        <f t="shared" si="1"/>
        <v>0</v>
      </c>
      <c r="L37" s="59">
        <f t="shared" si="1"/>
        <v>0</v>
      </c>
      <c r="M37" s="59">
        <f t="shared" si="1"/>
        <v>0</v>
      </c>
      <c r="N37" s="59">
        <f t="shared" si="1"/>
        <v>0</v>
      </c>
      <c r="O37" s="59">
        <f t="shared" si="1"/>
        <v>0</v>
      </c>
      <c r="P37" s="59">
        <f t="shared" si="1"/>
        <v>0</v>
      </c>
      <c r="Q37" s="59">
        <f t="shared" si="1"/>
        <v>0</v>
      </c>
      <c r="R37" s="369"/>
    </row>
    <row r="38" spans="2:18" x14ac:dyDescent="0.25">
      <c r="B38" s="378"/>
      <c r="C38">
        <f t="shared" si="0"/>
        <v>0</v>
      </c>
      <c r="D38" s="8" t="s">
        <v>58</v>
      </c>
      <c r="E38"/>
      <c r="F38" s="59">
        <f t="shared" ref="F38:Q38" si="2">F$8-F14</f>
        <v>0</v>
      </c>
      <c r="G38" s="59">
        <f t="shared" si="2"/>
        <v>0</v>
      </c>
      <c r="H38" s="59">
        <f t="shared" si="2"/>
        <v>0</v>
      </c>
      <c r="I38" s="59">
        <f t="shared" si="2"/>
        <v>0</v>
      </c>
      <c r="J38" s="59">
        <f t="shared" si="2"/>
        <v>0</v>
      </c>
      <c r="K38" s="59">
        <f t="shared" si="2"/>
        <v>0</v>
      </c>
      <c r="L38" s="59">
        <f t="shared" si="2"/>
        <v>0</v>
      </c>
      <c r="M38" s="59">
        <f t="shared" si="2"/>
        <v>0</v>
      </c>
      <c r="N38" s="59">
        <f t="shared" si="2"/>
        <v>0</v>
      </c>
      <c r="O38" s="59">
        <f t="shared" si="2"/>
        <v>0</v>
      </c>
      <c r="P38" s="59">
        <f t="shared" si="2"/>
        <v>0</v>
      </c>
      <c r="Q38" s="59">
        <f t="shared" si="2"/>
        <v>0</v>
      </c>
      <c r="R38" s="369"/>
    </row>
    <row r="39" spans="2:18" x14ac:dyDescent="0.25">
      <c r="B39" s="378"/>
      <c r="C39">
        <f t="shared" si="0"/>
        <v>0</v>
      </c>
      <c r="D39" s="8" t="s">
        <v>27</v>
      </c>
      <c r="E39"/>
      <c r="F39" s="59">
        <f t="shared" ref="F39:Q39" si="3">F$9-F15</f>
        <v>0</v>
      </c>
      <c r="G39" s="59">
        <f t="shared" si="3"/>
        <v>0</v>
      </c>
      <c r="H39" s="59">
        <f t="shared" si="3"/>
        <v>0</v>
      </c>
      <c r="I39" s="59">
        <f t="shared" si="3"/>
        <v>0</v>
      </c>
      <c r="J39" s="59">
        <f t="shared" si="3"/>
        <v>0</v>
      </c>
      <c r="K39" s="59">
        <f t="shared" si="3"/>
        <v>0</v>
      </c>
      <c r="L39" s="59">
        <f t="shared" si="3"/>
        <v>0</v>
      </c>
      <c r="M39" s="59">
        <f t="shared" si="3"/>
        <v>0</v>
      </c>
      <c r="N39" s="59">
        <f t="shared" si="3"/>
        <v>0</v>
      </c>
      <c r="O39" s="59">
        <f t="shared" si="3"/>
        <v>0</v>
      </c>
      <c r="P39" s="59">
        <f t="shared" si="3"/>
        <v>0</v>
      </c>
      <c r="Q39" s="59">
        <f t="shared" si="3"/>
        <v>0</v>
      </c>
      <c r="R39" s="369"/>
    </row>
    <row r="40" spans="2:18" x14ac:dyDescent="0.25">
      <c r="B40" s="378"/>
      <c r="C40">
        <f t="shared" si="0"/>
        <v>0</v>
      </c>
      <c r="D40" s="8" t="s">
        <v>52</v>
      </c>
      <c r="E40"/>
      <c r="F40" s="59">
        <f t="shared" ref="F40:Q40" si="4">F$10-F16</f>
        <v>0</v>
      </c>
      <c r="G40" s="59">
        <f t="shared" si="4"/>
        <v>0</v>
      </c>
      <c r="H40" s="59">
        <f t="shared" si="4"/>
        <v>0</v>
      </c>
      <c r="I40" s="59">
        <f t="shared" si="4"/>
        <v>0</v>
      </c>
      <c r="J40" s="59">
        <f t="shared" si="4"/>
        <v>0</v>
      </c>
      <c r="K40" s="59">
        <f t="shared" si="4"/>
        <v>0</v>
      </c>
      <c r="L40" s="59">
        <f t="shared" si="4"/>
        <v>0</v>
      </c>
      <c r="M40" s="59">
        <f t="shared" si="4"/>
        <v>0</v>
      </c>
      <c r="N40" s="59">
        <f t="shared" si="4"/>
        <v>0</v>
      </c>
      <c r="O40" s="59">
        <f t="shared" si="4"/>
        <v>0</v>
      </c>
      <c r="P40" s="59">
        <f t="shared" si="4"/>
        <v>0</v>
      </c>
      <c r="Q40" s="59">
        <f t="shared" si="4"/>
        <v>0</v>
      </c>
      <c r="R40" s="369"/>
    </row>
    <row r="41" spans="2:18" x14ac:dyDescent="0.25">
      <c r="B41" s="378"/>
      <c r="C41">
        <f t="shared" si="0"/>
        <v>0</v>
      </c>
      <c r="D41" s="8" t="s">
        <v>37</v>
      </c>
      <c r="E41"/>
      <c r="F41" s="59">
        <f t="shared" ref="F41:Q41" si="5">F$11-F17</f>
        <v>0</v>
      </c>
      <c r="G41" s="59">
        <f t="shared" si="5"/>
        <v>0</v>
      </c>
      <c r="H41" s="59">
        <f t="shared" si="5"/>
        <v>0</v>
      </c>
      <c r="I41" s="59">
        <f t="shared" si="5"/>
        <v>0</v>
      </c>
      <c r="J41" s="59">
        <f t="shared" si="5"/>
        <v>0</v>
      </c>
      <c r="K41" s="59">
        <f t="shared" si="5"/>
        <v>0</v>
      </c>
      <c r="L41" s="59">
        <f t="shared" si="5"/>
        <v>0</v>
      </c>
      <c r="M41" s="59">
        <f t="shared" si="5"/>
        <v>0</v>
      </c>
      <c r="N41" s="59">
        <f t="shared" si="5"/>
        <v>0</v>
      </c>
      <c r="O41" s="59">
        <f t="shared" si="5"/>
        <v>0</v>
      </c>
      <c r="P41" s="59">
        <f t="shared" si="5"/>
        <v>0</v>
      </c>
      <c r="Q41" s="59">
        <f t="shared" si="5"/>
        <v>0</v>
      </c>
      <c r="R41" s="369"/>
    </row>
    <row r="42" spans="2:18" x14ac:dyDescent="0.25">
      <c r="B42" s="378"/>
      <c r="C42">
        <f t="shared" si="0"/>
        <v>0</v>
      </c>
      <c r="D42" s="8" t="s">
        <v>59</v>
      </c>
      <c r="E42"/>
      <c r="F42" s="59">
        <f t="shared" ref="F42:Q42" si="6">F$12-F18</f>
        <v>0</v>
      </c>
      <c r="G42" s="59">
        <f t="shared" si="6"/>
        <v>0</v>
      </c>
      <c r="H42" s="59">
        <f t="shared" si="6"/>
        <v>0</v>
      </c>
      <c r="I42" s="59">
        <f t="shared" si="6"/>
        <v>0</v>
      </c>
      <c r="J42" s="59">
        <f t="shared" si="6"/>
        <v>0</v>
      </c>
      <c r="K42" s="59">
        <f t="shared" si="6"/>
        <v>0</v>
      </c>
      <c r="L42" s="59">
        <f t="shared" si="6"/>
        <v>0</v>
      </c>
      <c r="M42" s="59">
        <f t="shared" si="6"/>
        <v>0</v>
      </c>
      <c r="N42" s="59">
        <f t="shared" si="6"/>
        <v>0</v>
      </c>
      <c r="O42" s="59">
        <f t="shared" si="6"/>
        <v>0</v>
      </c>
      <c r="P42" s="59">
        <f t="shared" si="6"/>
        <v>0</v>
      </c>
      <c r="Q42" s="59">
        <f t="shared" si="6"/>
        <v>0</v>
      </c>
      <c r="R42" s="369"/>
    </row>
    <row r="43" spans="2:18" x14ac:dyDescent="0.25">
      <c r="B43" s="378"/>
      <c r="C43" t="str">
        <f t="shared" si="0"/>
        <v/>
      </c>
      <c r="D43" s="8" t="s">
        <v>57</v>
      </c>
      <c r="E43"/>
      <c r="F43" s="59">
        <f t="shared" ref="F43:Q43" si="7">F$7-F19</f>
        <v>0</v>
      </c>
      <c r="G43" s="59">
        <f t="shared" si="7"/>
        <v>0</v>
      </c>
      <c r="H43" s="59">
        <f t="shared" si="7"/>
        <v>0</v>
      </c>
      <c r="I43" s="59">
        <f t="shared" si="7"/>
        <v>0</v>
      </c>
      <c r="J43" s="59">
        <f t="shared" si="7"/>
        <v>0</v>
      </c>
      <c r="K43" s="59">
        <f t="shared" si="7"/>
        <v>0</v>
      </c>
      <c r="L43" s="59">
        <f t="shared" si="7"/>
        <v>0</v>
      </c>
      <c r="M43" s="59">
        <f t="shared" si="7"/>
        <v>0</v>
      </c>
      <c r="N43" s="59">
        <f t="shared" si="7"/>
        <v>0</v>
      </c>
      <c r="O43" s="59">
        <f t="shared" si="7"/>
        <v>0</v>
      </c>
      <c r="P43" s="59">
        <f t="shared" si="7"/>
        <v>0</v>
      </c>
      <c r="Q43" s="59">
        <f t="shared" si="7"/>
        <v>0</v>
      </c>
      <c r="R43" s="369"/>
    </row>
    <row r="44" spans="2:18" x14ac:dyDescent="0.25">
      <c r="B44" s="378"/>
      <c r="C44">
        <f t="shared" si="0"/>
        <v>0</v>
      </c>
      <c r="D44" s="8" t="s">
        <v>58</v>
      </c>
      <c r="E44"/>
      <c r="F44" s="59">
        <f t="shared" ref="F44:Q44" si="8">F$8-F20</f>
        <v>0</v>
      </c>
      <c r="G44" s="59">
        <f t="shared" si="8"/>
        <v>0</v>
      </c>
      <c r="H44" s="59">
        <f t="shared" si="8"/>
        <v>0</v>
      </c>
      <c r="I44" s="59">
        <f t="shared" si="8"/>
        <v>0</v>
      </c>
      <c r="J44" s="59">
        <f t="shared" si="8"/>
        <v>0</v>
      </c>
      <c r="K44" s="59">
        <f t="shared" si="8"/>
        <v>0</v>
      </c>
      <c r="L44" s="59">
        <f t="shared" si="8"/>
        <v>0</v>
      </c>
      <c r="M44" s="59">
        <f t="shared" si="8"/>
        <v>0</v>
      </c>
      <c r="N44" s="59">
        <f t="shared" si="8"/>
        <v>0</v>
      </c>
      <c r="O44" s="59">
        <f t="shared" si="8"/>
        <v>0</v>
      </c>
      <c r="P44" s="59">
        <f t="shared" si="8"/>
        <v>0</v>
      </c>
      <c r="Q44" s="59">
        <f t="shared" si="8"/>
        <v>0</v>
      </c>
      <c r="R44" s="369"/>
    </row>
    <row r="45" spans="2:18" x14ac:dyDescent="0.25">
      <c r="B45" s="378"/>
      <c r="C45">
        <f t="shared" si="0"/>
        <v>0</v>
      </c>
      <c r="D45" s="8" t="s">
        <v>27</v>
      </c>
      <c r="E45"/>
      <c r="F45" s="59">
        <f t="shared" ref="F45:Q45" si="9">F$9-F21</f>
        <v>0</v>
      </c>
      <c r="G45" s="59">
        <f t="shared" si="9"/>
        <v>0</v>
      </c>
      <c r="H45" s="59">
        <f t="shared" si="9"/>
        <v>0</v>
      </c>
      <c r="I45" s="59">
        <f t="shared" si="9"/>
        <v>0</v>
      </c>
      <c r="J45" s="59">
        <f t="shared" si="9"/>
        <v>0</v>
      </c>
      <c r="K45" s="59">
        <f t="shared" si="9"/>
        <v>0</v>
      </c>
      <c r="L45" s="59">
        <f t="shared" si="9"/>
        <v>0</v>
      </c>
      <c r="M45" s="59">
        <f t="shared" si="9"/>
        <v>0</v>
      </c>
      <c r="N45" s="59">
        <f t="shared" si="9"/>
        <v>0</v>
      </c>
      <c r="O45" s="59">
        <f t="shared" si="9"/>
        <v>0</v>
      </c>
      <c r="P45" s="59">
        <f t="shared" si="9"/>
        <v>0</v>
      </c>
      <c r="Q45" s="59">
        <f t="shared" si="9"/>
        <v>0</v>
      </c>
      <c r="R45" s="369"/>
    </row>
    <row r="46" spans="2:18" x14ac:dyDescent="0.25">
      <c r="B46" s="378"/>
      <c r="C46">
        <f t="shared" si="0"/>
        <v>0</v>
      </c>
      <c r="D46" s="8" t="s">
        <v>52</v>
      </c>
      <c r="E46"/>
      <c r="F46" s="59">
        <f t="shared" ref="F46:Q46" si="10">F$10-F22</f>
        <v>0</v>
      </c>
      <c r="G46" s="59">
        <f t="shared" si="10"/>
        <v>0</v>
      </c>
      <c r="H46" s="59">
        <f t="shared" si="10"/>
        <v>0</v>
      </c>
      <c r="I46" s="59">
        <f t="shared" si="10"/>
        <v>0</v>
      </c>
      <c r="J46" s="59">
        <f t="shared" si="10"/>
        <v>0</v>
      </c>
      <c r="K46" s="59">
        <f t="shared" si="10"/>
        <v>0</v>
      </c>
      <c r="L46" s="59">
        <f t="shared" si="10"/>
        <v>0</v>
      </c>
      <c r="M46" s="59">
        <f t="shared" si="10"/>
        <v>0</v>
      </c>
      <c r="N46" s="59">
        <f t="shared" si="10"/>
        <v>0</v>
      </c>
      <c r="O46" s="59">
        <f t="shared" si="10"/>
        <v>0</v>
      </c>
      <c r="P46" s="59">
        <f t="shared" si="10"/>
        <v>0</v>
      </c>
      <c r="Q46" s="59">
        <f t="shared" si="10"/>
        <v>0</v>
      </c>
      <c r="R46" s="369"/>
    </row>
    <row r="47" spans="2:18" x14ac:dyDescent="0.25">
      <c r="B47" s="378"/>
      <c r="C47">
        <f t="shared" si="0"/>
        <v>0</v>
      </c>
      <c r="D47" s="8" t="s">
        <v>37</v>
      </c>
      <c r="E47"/>
      <c r="F47" s="59">
        <f t="shared" ref="F47:Q47" si="11">F$11-F23</f>
        <v>0</v>
      </c>
      <c r="G47" s="59">
        <f t="shared" si="11"/>
        <v>0</v>
      </c>
      <c r="H47" s="59">
        <f t="shared" si="11"/>
        <v>0</v>
      </c>
      <c r="I47" s="59">
        <f t="shared" si="11"/>
        <v>0</v>
      </c>
      <c r="J47" s="59">
        <f t="shared" si="11"/>
        <v>0</v>
      </c>
      <c r="K47" s="59">
        <f t="shared" si="11"/>
        <v>0</v>
      </c>
      <c r="L47" s="59">
        <f t="shared" si="11"/>
        <v>0</v>
      </c>
      <c r="M47" s="59">
        <f t="shared" si="11"/>
        <v>0</v>
      </c>
      <c r="N47" s="59">
        <f t="shared" si="11"/>
        <v>0</v>
      </c>
      <c r="O47" s="59">
        <f t="shared" si="11"/>
        <v>0</v>
      </c>
      <c r="P47" s="59">
        <f t="shared" si="11"/>
        <v>0</v>
      </c>
      <c r="Q47" s="59">
        <f t="shared" si="11"/>
        <v>0</v>
      </c>
      <c r="R47" s="369"/>
    </row>
    <row r="48" spans="2:18" x14ac:dyDescent="0.25">
      <c r="B48" s="378"/>
      <c r="C48">
        <f t="shared" si="0"/>
        <v>0</v>
      </c>
      <c r="D48" s="8" t="s">
        <v>59</v>
      </c>
      <c r="E48"/>
      <c r="F48" s="59">
        <f t="shared" ref="F48:Q48" si="12">F$12-F24</f>
        <v>0</v>
      </c>
      <c r="G48" s="59">
        <f t="shared" si="12"/>
        <v>0</v>
      </c>
      <c r="H48" s="59">
        <f t="shared" si="12"/>
        <v>0</v>
      </c>
      <c r="I48" s="59">
        <f t="shared" si="12"/>
        <v>0</v>
      </c>
      <c r="J48" s="59">
        <f t="shared" si="12"/>
        <v>0</v>
      </c>
      <c r="K48" s="59">
        <f t="shared" si="12"/>
        <v>0</v>
      </c>
      <c r="L48" s="59">
        <f t="shared" si="12"/>
        <v>0</v>
      </c>
      <c r="M48" s="59">
        <f t="shared" si="12"/>
        <v>0</v>
      </c>
      <c r="N48" s="59">
        <f t="shared" si="12"/>
        <v>0</v>
      </c>
      <c r="O48" s="59">
        <f t="shared" si="12"/>
        <v>0</v>
      </c>
      <c r="P48" s="59">
        <f t="shared" si="12"/>
        <v>0</v>
      </c>
      <c r="Q48" s="59">
        <f t="shared" si="12"/>
        <v>0</v>
      </c>
      <c r="R48" s="369"/>
    </row>
    <row r="49" spans="2:18" x14ac:dyDescent="0.25">
      <c r="B49" s="378"/>
      <c r="C49" t="str">
        <f t="shared" si="0"/>
        <v/>
      </c>
      <c r="D49" s="8" t="s">
        <v>57</v>
      </c>
      <c r="E49"/>
      <c r="F49" s="59">
        <f t="shared" ref="F49:Q49" si="13">F$7-F25</f>
        <v>0</v>
      </c>
      <c r="G49" s="59">
        <f t="shared" si="13"/>
        <v>0</v>
      </c>
      <c r="H49" s="59">
        <f t="shared" si="13"/>
        <v>0</v>
      </c>
      <c r="I49" s="59">
        <f t="shared" si="13"/>
        <v>0</v>
      </c>
      <c r="J49" s="59">
        <f t="shared" si="13"/>
        <v>0</v>
      </c>
      <c r="K49" s="59">
        <f t="shared" si="13"/>
        <v>0</v>
      </c>
      <c r="L49" s="59">
        <f t="shared" si="13"/>
        <v>0</v>
      </c>
      <c r="M49" s="59">
        <f t="shared" si="13"/>
        <v>0</v>
      </c>
      <c r="N49" s="59">
        <f t="shared" si="13"/>
        <v>0</v>
      </c>
      <c r="O49" s="59">
        <f t="shared" si="13"/>
        <v>0</v>
      </c>
      <c r="P49" s="59">
        <f t="shared" si="13"/>
        <v>0</v>
      </c>
      <c r="Q49" s="59">
        <f t="shared" si="13"/>
        <v>0</v>
      </c>
      <c r="R49" s="369"/>
    </row>
    <row r="50" spans="2:18" x14ac:dyDescent="0.25">
      <c r="B50" s="378"/>
      <c r="C50">
        <f t="shared" si="0"/>
        <v>0</v>
      </c>
      <c r="D50" s="8" t="s">
        <v>58</v>
      </c>
      <c r="E50"/>
      <c r="F50" s="59">
        <f t="shared" ref="F50:Q50" si="14">F$8-F26</f>
        <v>0</v>
      </c>
      <c r="G50" s="59">
        <f t="shared" si="14"/>
        <v>0</v>
      </c>
      <c r="H50" s="59">
        <f t="shared" si="14"/>
        <v>0</v>
      </c>
      <c r="I50" s="59">
        <f t="shared" si="14"/>
        <v>0</v>
      </c>
      <c r="J50" s="59">
        <f t="shared" si="14"/>
        <v>0</v>
      </c>
      <c r="K50" s="59">
        <f t="shared" si="14"/>
        <v>0</v>
      </c>
      <c r="L50" s="59">
        <f t="shared" si="14"/>
        <v>0</v>
      </c>
      <c r="M50" s="59">
        <f t="shared" si="14"/>
        <v>0</v>
      </c>
      <c r="N50" s="59">
        <f t="shared" si="14"/>
        <v>0</v>
      </c>
      <c r="O50" s="59">
        <f t="shared" si="14"/>
        <v>0</v>
      </c>
      <c r="P50" s="59">
        <f t="shared" si="14"/>
        <v>0</v>
      </c>
      <c r="Q50" s="59">
        <f t="shared" si="14"/>
        <v>0</v>
      </c>
      <c r="R50" s="369"/>
    </row>
    <row r="51" spans="2:18" x14ac:dyDescent="0.25">
      <c r="B51" s="378"/>
      <c r="C51">
        <f t="shared" si="0"/>
        <v>0</v>
      </c>
      <c r="D51" s="8" t="s">
        <v>27</v>
      </c>
      <c r="E51"/>
      <c r="F51" s="59">
        <f t="shared" ref="F51:Q51" si="15">F$9-F27</f>
        <v>0</v>
      </c>
      <c r="G51" s="59">
        <f t="shared" si="15"/>
        <v>0</v>
      </c>
      <c r="H51" s="59">
        <f t="shared" si="15"/>
        <v>0</v>
      </c>
      <c r="I51" s="59">
        <f t="shared" si="15"/>
        <v>0</v>
      </c>
      <c r="J51" s="59">
        <f t="shared" si="15"/>
        <v>0</v>
      </c>
      <c r="K51" s="59">
        <f t="shared" si="15"/>
        <v>0</v>
      </c>
      <c r="L51" s="59">
        <f t="shared" si="15"/>
        <v>0</v>
      </c>
      <c r="M51" s="59">
        <f t="shared" si="15"/>
        <v>0</v>
      </c>
      <c r="N51" s="59">
        <f t="shared" si="15"/>
        <v>0</v>
      </c>
      <c r="O51" s="59">
        <f t="shared" si="15"/>
        <v>0</v>
      </c>
      <c r="P51" s="59">
        <f t="shared" si="15"/>
        <v>0</v>
      </c>
      <c r="Q51" s="59">
        <f t="shared" si="15"/>
        <v>0</v>
      </c>
      <c r="R51" s="369"/>
    </row>
    <row r="52" spans="2:18" x14ac:dyDescent="0.25">
      <c r="B52" s="378"/>
      <c r="C52">
        <f t="shared" si="0"/>
        <v>0</v>
      </c>
      <c r="D52" s="8" t="s">
        <v>52</v>
      </c>
      <c r="E52"/>
      <c r="F52" s="59">
        <f t="shared" ref="F52:Q52" si="16">F$10-F28</f>
        <v>0</v>
      </c>
      <c r="G52" s="59">
        <f t="shared" si="16"/>
        <v>0</v>
      </c>
      <c r="H52" s="59">
        <f t="shared" si="16"/>
        <v>0</v>
      </c>
      <c r="I52" s="59">
        <f t="shared" si="16"/>
        <v>0</v>
      </c>
      <c r="J52" s="59">
        <f t="shared" si="16"/>
        <v>0</v>
      </c>
      <c r="K52" s="59">
        <f t="shared" si="16"/>
        <v>0</v>
      </c>
      <c r="L52" s="59">
        <f t="shared" si="16"/>
        <v>0</v>
      </c>
      <c r="M52" s="59">
        <f t="shared" si="16"/>
        <v>0</v>
      </c>
      <c r="N52" s="59">
        <f t="shared" si="16"/>
        <v>0</v>
      </c>
      <c r="O52" s="59">
        <f t="shared" si="16"/>
        <v>0</v>
      </c>
      <c r="P52" s="59">
        <f t="shared" si="16"/>
        <v>0</v>
      </c>
      <c r="Q52" s="59">
        <f t="shared" si="16"/>
        <v>0</v>
      </c>
      <c r="R52" s="369"/>
    </row>
    <row r="53" spans="2:18" x14ac:dyDescent="0.25">
      <c r="B53" s="378"/>
      <c r="C53">
        <f t="shared" si="0"/>
        <v>0</v>
      </c>
      <c r="D53" s="8" t="s">
        <v>37</v>
      </c>
      <c r="E53"/>
      <c r="F53" s="59">
        <f t="shared" ref="F53:Q53" si="17">F$11-F29</f>
        <v>0</v>
      </c>
      <c r="G53" s="59">
        <f t="shared" si="17"/>
        <v>0</v>
      </c>
      <c r="H53" s="59">
        <f t="shared" si="17"/>
        <v>0</v>
      </c>
      <c r="I53" s="59">
        <f t="shared" si="17"/>
        <v>0</v>
      </c>
      <c r="J53" s="59">
        <f t="shared" si="17"/>
        <v>0</v>
      </c>
      <c r="K53" s="59">
        <f t="shared" si="17"/>
        <v>0</v>
      </c>
      <c r="L53" s="59">
        <f t="shared" si="17"/>
        <v>0</v>
      </c>
      <c r="M53" s="59">
        <f t="shared" si="17"/>
        <v>0</v>
      </c>
      <c r="N53" s="59">
        <f t="shared" si="17"/>
        <v>0</v>
      </c>
      <c r="O53" s="59">
        <f t="shared" si="17"/>
        <v>0</v>
      </c>
      <c r="P53" s="59">
        <f t="shared" si="17"/>
        <v>0</v>
      </c>
      <c r="Q53" s="59">
        <f t="shared" si="17"/>
        <v>0</v>
      </c>
      <c r="R53" s="369"/>
    </row>
    <row r="54" spans="2:18" x14ac:dyDescent="0.25">
      <c r="B54" s="378"/>
      <c r="C54">
        <f t="shared" si="0"/>
        <v>0</v>
      </c>
      <c r="D54" s="8" t="s">
        <v>59</v>
      </c>
      <c r="E54"/>
      <c r="F54" s="59">
        <f t="shared" ref="F54:Q54" si="18">F$12-F30</f>
        <v>0</v>
      </c>
      <c r="G54" s="59">
        <f t="shared" si="18"/>
        <v>0</v>
      </c>
      <c r="H54" s="59">
        <f t="shared" si="18"/>
        <v>0</v>
      </c>
      <c r="I54" s="59">
        <f t="shared" si="18"/>
        <v>0</v>
      </c>
      <c r="J54" s="59">
        <f t="shared" si="18"/>
        <v>0</v>
      </c>
      <c r="K54" s="59">
        <f t="shared" si="18"/>
        <v>0</v>
      </c>
      <c r="L54" s="59">
        <f t="shared" si="18"/>
        <v>0</v>
      </c>
      <c r="M54" s="59">
        <f t="shared" si="18"/>
        <v>0</v>
      </c>
      <c r="N54" s="59">
        <f t="shared" si="18"/>
        <v>0</v>
      </c>
      <c r="O54" s="59">
        <f t="shared" si="18"/>
        <v>0</v>
      </c>
      <c r="P54" s="59">
        <f t="shared" si="18"/>
        <v>0</v>
      </c>
      <c r="Q54" s="59">
        <f t="shared" si="18"/>
        <v>0</v>
      </c>
      <c r="R54" s="369"/>
    </row>
    <row r="55" spans="2:18" x14ac:dyDescent="0.25">
      <c r="B55" s="378"/>
      <c r="C55" t="str">
        <f t="shared" si="0"/>
        <v/>
      </c>
      <c r="D55" s="8" t="s">
        <v>57</v>
      </c>
      <c r="E55"/>
      <c r="F55" s="59">
        <f t="shared" ref="F55:Q55" si="19">F$7-F31</f>
        <v>0</v>
      </c>
      <c r="G55" s="59">
        <f t="shared" si="19"/>
        <v>0</v>
      </c>
      <c r="H55" s="59">
        <f t="shared" si="19"/>
        <v>0</v>
      </c>
      <c r="I55" s="59">
        <f t="shared" si="19"/>
        <v>0</v>
      </c>
      <c r="J55" s="59">
        <f t="shared" si="19"/>
        <v>0</v>
      </c>
      <c r="K55" s="59">
        <f t="shared" si="19"/>
        <v>0</v>
      </c>
      <c r="L55" s="59">
        <f t="shared" si="19"/>
        <v>0</v>
      </c>
      <c r="M55" s="59">
        <f t="shared" si="19"/>
        <v>0</v>
      </c>
      <c r="N55" s="59">
        <f t="shared" si="19"/>
        <v>0</v>
      </c>
      <c r="O55" s="59">
        <f t="shared" si="19"/>
        <v>0</v>
      </c>
      <c r="P55" s="59">
        <f t="shared" si="19"/>
        <v>0</v>
      </c>
      <c r="Q55" s="59">
        <f t="shared" si="19"/>
        <v>0</v>
      </c>
      <c r="R55" s="369"/>
    </row>
    <row r="56" spans="2:18" x14ac:dyDescent="0.25">
      <c r="B56" s="378"/>
      <c r="C56">
        <f t="shared" si="0"/>
        <v>0</v>
      </c>
      <c r="D56" s="8" t="s">
        <v>58</v>
      </c>
      <c r="E56"/>
      <c r="F56" s="59">
        <f t="shared" ref="F56:Q56" si="20">F$8-F32</f>
        <v>0</v>
      </c>
      <c r="G56" s="59">
        <f t="shared" si="20"/>
        <v>0</v>
      </c>
      <c r="H56" s="59">
        <f t="shared" si="20"/>
        <v>0</v>
      </c>
      <c r="I56" s="59">
        <f t="shared" si="20"/>
        <v>0</v>
      </c>
      <c r="J56" s="59">
        <f t="shared" si="20"/>
        <v>0</v>
      </c>
      <c r="K56" s="59">
        <f t="shared" si="20"/>
        <v>0</v>
      </c>
      <c r="L56" s="59">
        <f t="shared" si="20"/>
        <v>0</v>
      </c>
      <c r="M56" s="59">
        <f t="shared" si="20"/>
        <v>0</v>
      </c>
      <c r="N56" s="59">
        <f t="shared" si="20"/>
        <v>0</v>
      </c>
      <c r="O56" s="59">
        <f t="shared" si="20"/>
        <v>0</v>
      </c>
      <c r="P56" s="59">
        <f t="shared" si="20"/>
        <v>0</v>
      </c>
      <c r="Q56" s="59">
        <f t="shared" si="20"/>
        <v>0</v>
      </c>
      <c r="R56" s="369"/>
    </row>
    <row r="57" spans="2:18" x14ac:dyDescent="0.25">
      <c r="B57" s="378"/>
      <c r="C57">
        <f t="shared" si="0"/>
        <v>0</v>
      </c>
      <c r="D57" s="8" t="s">
        <v>27</v>
      </c>
      <c r="E57"/>
      <c r="F57" s="59">
        <f t="shared" ref="F57:Q57" si="21">F$9-F33</f>
        <v>0</v>
      </c>
      <c r="G57" s="59">
        <f t="shared" si="21"/>
        <v>0</v>
      </c>
      <c r="H57" s="59">
        <f t="shared" si="21"/>
        <v>0</v>
      </c>
      <c r="I57" s="59">
        <f t="shared" si="21"/>
        <v>0</v>
      </c>
      <c r="J57" s="59">
        <f t="shared" si="21"/>
        <v>0</v>
      </c>
      <c r="K57" s="59">
        <f t="shared" si="21"/>
        <v>0</v>
      </c>
      <c r="L57" s="59">
        <f t="shared" si="21"/>
        <v>0</v>
      </c>
      <c r="M57" s="59">
        <f t="shared" si="21"/>
        <v>0</v>
      </c>
      <c r="N57" s="59">
        <f t="shared" si="21"/>
        <v>0</v>
      </c>
      <c r="O57" s="59">
        <f t="shared" si="21"/>
        <v>0</v>
      </c>
      <c r="P57" s="59">
        <f t="shared" si="21"/>
        <v>0</v>
      </c>
      <c r="Q57" s="59">
        <f t="shared" si="21"/>
        <v>0</v>
      </c>
      <c r="R57" s="369"/>
    </row>
    <row r="58" spans="2:18" x14ac:dyDescent="0.25">
      <c r="B58" s="378"/>
      <c r="C58">
        <f t="shared" si="0"/>
        <v>0</v>
      </c>
      <c r="D58" s="8" t="s">
        <v>52</v>
      </c>
      <c r="E58"/>
      <c r="F58" s="59">
        <f t="shared" ref="F58:Q58" si="22">F$10-F34</f>
        <v>0</v>
      </c>
      <c r="G58" s="59">
        <f t="shared" si="22"/>
        <v>0</v>
      </c>
      <c r="H58" s="59">
        <f t="shared" si="22"/>
        <v>0</v>
      </c>
      <c r="I58" s="59">
        <f t="shared" si="22"/>
        <v>0</v>
      </c>
      <c r="J58" s="59">
        <f t="shared" si="22"/>
        <v>0</v>
      </c>
      <c r="K58" s="59">
        <f t="shared" si="22"/>
        <v>0</v>
      </c>
      <c r="L58" s="59">
        <f t="shared" si="22"/>
        <v>0</v>
      </c>
      <c r="M58" s="59">
        <f t="shared" si="22"/>
        <v>0</v>
      </c>
      <c r="N58" s="59">
        <f t="shared" si="22"/>
        <v>0</v>
      </c>
      <c r="O58" s="59">
        <f t="shared" si="22"/>
        <v>0</v>
      </c>
      <c r="P58" s="59">
        <f t="shared" si="22"/>
        <v>0</v>
      </c>
      <c r="Q58" s="59">
        <f t="shared" si="22"/>
        <v>0</v>
      </c>
      <c r="R58" s="369"/>
    </row>
    <row r="59" spans="2:18" x14ac:dyDescent="0.25">
      <c r="B59" s="378"/>
      <c r="C59">
        <f t="shared" si="0"/>
        <v>0</v>
      </c>
      <c r="D59" s="8" t="s">
        <v>37</v>
      </c>
      <c r="E59"/>
      <c r="F59" s="59">
        <f t="shared" ref="F59:Q59" si="23">F$11-F35</f>
        <v>0</v>
      </c>
      <c r="G59" s="59">
        <f t="shared" si="23"/>
        <v>0</v>
      </c>
      <c r="H59" s="59">
        <f t="shared" si="23"/>
        <v>0</v>
      </c>
      <c r="I59" s="59">
        <f t="shared" si="23"/>
        <v>0</v>
      </c>
      <c r="J59" s="59">
        <f t="shared" si="23"/>
        <v>0</v>
      </c>
      <c r="K59" s="59">
        <f t="shared" si="23"/>
        <v>0</v>
      </c>
      <c r="L59" s="59">
        <f t="shared" si="23"/>
        <v>0</v>
      </c>
      <c r="M59" s="59">
        <f t="shared" si="23"/>
        <v>0</v>
      </c>
      <c r="N59" s="59">
        <f t="shared" si="23"/>
        <v>0</v>
      </c>
      <c r="O59" s="59">
        <f t="shared" si="23"/>
        <v>0</v>
      </c>
      <c r="P59" s="59">
        <f t="shared" si="23"/>
        <v>0</v>
      </c>
      <c r="Q59" s="59">
        <f t="shared" si="23"/>
        <v>0</v>
      </c>
      <c r="R59" s="369"/>
    </row>
    <row r="60" spans="2:18" ht="20.25" customHeight="1" x14ac:dyDescent="0.25">
      <c r="B60" s="378"/>
      <c r="C60">
        <f t="shared" si="0"/>
        <v>0</v>
      </c>
      <c r="D60" s="8" t="s">
        <v>59</v>
      </c>
      <c r="E60"/>
      <c r="F60" s="59">
        <f t="shared" ref="F60:Q60" si="24">F$12-F36</f>
        <v>0</v>
      </c>
      <c r="G60" s="59">
        <f t="shared" si="24"/>
        <v>0</v>
      </c>
      <c r="H60" s="59">
        <f t="shared" si="24"/>
        <v>0</v>
      </c>
      <c r="I60" s="59">
        <f t="shared" si="24"/>
        <v>0</v>
      </c>
      <c r="J60" s="59">
        <f t="shared" si="24"/>
        <v>0</v>
      </c>
      <c r="K60" s="59">
        <f t="shared" si="24"/>
        <v>0</v>
      </c>
      <c r="L60" s="59">
        <f t="shared" si="24"/>
        <v>0</v>
      </c>
      <c r="M60" s="59">
        <f t="shared" si="24"/>
        <v>0</v>
      </c>
      <c r="N60" s="59">
        <f t="shared" si="24"/>
        <v>0</v>
      </c>
      <c r="O60" s="59">
        <f t="shared" si="24"/>
        <v>0</v>
      </c>
      <c r="P60" s="59">
        <f t="shared" si="24"/>
        <v>0</v>
      </c>
      <c r="Q60" s="59">
        <f t="shared" si="24"/>
        <v>0</v>
      </c>
      <c r="R60" s="369"/>
    </row>
    <row r="61" spans="2:18" x14ac:dyDescent="0.25">
      <c r="B61" s="378" t="s">
        <v>342</v>
      </c>
      <c r="C61" t="str">
        <f t="shared" si="0"/>
        <v>BAT-AEL</v>
      </c>
      <c r="D61"/>
      <c r="E61"/>
      <c r="F61" s="59">
        <f t="shared" ref="F61:Q61" si="25">SUMIF(F$37:F$42,"&lt;"&amp;0,F$37:F$42)</f>
        <v>0</v>
      </c>
      <c r="G61" s="59">
        <f t="shared" si="25"/>
        <v>0</v>
      </c>
      <c r="H61" s="59">
        <f t="shared" si="25"/>
        <v>0</v>
      </c>
      <c r="I61" s="59">
        <f t="shared" si="25"/>
        <v>0</v>
      </c>
      <c r="J61" s="59">
        <f t="shared" si="25"/>
        <v>0</v>
      </c>
      <c r="K61" s="59">
        <f t="shared" si="25"/>
        <v>0</v>
      </c>
      <c r="L61" s="59">
        <f t="shared" si="25"/>
        <v>0</v>
      </c>
      <c r="M61" s="59">
        <f t="shared" si="25"/>
        <v>0</v>
      </c>
      <c r="N61" s="59">
        <f t="shared" si="25"/>
        <v>0</v>
      </c>
      <c r="O61" s="59">
        <f t="shared" si="25"/>
        <v>0</v>
      </c>
      <c r="P61" s="59">
        <f t="shared" si="25"/>
        <v>0</v>
      </c>
      <c r="Q61" s="59">
        <f t="shared" si="25"/>
        <v>0</v>
      </c>
      <c r="R61" s="369"/>
    </row>
    <row r="62" spans="2:18" x14ac:dyDescent="0.25">
      <c r="B62" s="378"/>
      <c r="C62" t="str">
        <f>C43</f>
        <v/>
      </c>
      <c r="D62"/>
      <c r="E62"/>
      <c r="F62" s="59">
        <f t="shared" ref="F62:Q62" si="26">SUMIF(F$43:F$48,"&lt;"&amp;0,F$43:F$48)</f>
        <v>0</v>
      </c>
      <c r="G62" s="59">
        <f t="shared" si="26"/>
        <v>0</v>
      </c>
      <c r="H62" s="59">
        <f t="shared" si="26"/>
        <v>0</v>
      </c>
      <c r="I62" s="59">
        <f t="shared" si="26"/>
        <v>0</v>
      </c>
      <c r="J62" s="59">
        <f t="shared" si="26"/>
        <v>0</v>
      </c>
      <c r="K62" s="59">
        <f t="shared" si="26"/>
        <v>0</v>
      </c>
      <c r="L62" s="59">
        <f t="shared" si="26"/>
        <v>0</v>
      </c>
      <c r="M62" s="59">
        <f t="shared" si="26"/>
        <v>0</v>
      </c>
      <c r="N62" s="59">
        <f t="shared" si="26"/>
        <v>0</v>
      </c>
      <c r="O62" s="59">
        <f t="shared" si="26"/>
        <v>0</v>
      </c>
      <c r="P62" s="59">
        <f t="shared" si="26"/>
        <v>0</v>
      </c>
      <c r="Q62" s="59">
        <f t="shared" si="26"/>
        <v>0</v>
      </c>
      <c r="R62" s="369"/>
    </row>
    <row r="63" spans="2:18" x14ac:dyDescent="0.25">
      <c r="B63" s="378"/>
      <c r="C63" t="str">
        <f>C49</f>
        <v/>
      </c>
      <c r="D63"/>
      <c r="E63"/>
      <c r="F63" s="59">
        <f t="shared" ref="F63:Q63" si="27">SUMIF(F$49:F$54,"&lt;"&amp;0,F$49:F$54)</f>
        <v>0</v>
      </c>
      <c r="G63" s="59">
        <f t="shared" si="27"/>
        <v>0</v>
      </c>
      <c r="H63" s="59">
        <f t="shared" si="27"/>
        <v>0</v>
      </c>
      <c r="I63" s="59">
        <f t="shared" si="27"/>
        <v>0</v>
      </c>
      <c r="J63" s="59">
        <f t="shared" si="27"/>
        <v>0</v>
      </c>
      <c r="K63" s="59">
        <f t="shared" si="27"/>
        <v>0</v>
      </c>
      <c r="L63" s="59">
        <f t="shared" si="27"/>
        <v>0</v>
      </c>
      <c r="M63" s="59">
        <f t="shared" si="27"/>
        <v>0</v>
      </c>
      <c r="N63" s="59">
        <f t="shared" si="27"/>
        <v>0</v>
      </c>
      <c r="O63" s="59">
        <f t="shared" si="27"/>
        <v>0</v>
      </c>
      <c r="P63" s="59">
        <f t="shared" si="27"/>
        <v>0</v>
      </c>
      <c r="Q63" s="59">
        <f t="shared" si="27"/>
        <v>0</v>
      </c>
      <c r="R63" s="369"/>
    </row>
    <row r="64" spans="2:18" x14ac:dyDescent="0.25">
      <c r="B64" s="378"/>
      <c r="C64" t="str">
        <f>C55</f>
        <v/>
      </c>
      <c r="D64"/>
      <c r="E64"/>
      <c r="F64" s="59">
        <f t="shared" ref="F64:Q64" si="28">SUMIF(F$55:F$60,"&lt;"&amp;0,F$55:F$60)</f>
        <v>0</v>
      </c>
      <c r="G64" s="59">
        <f t="shared" si="28"/>
        <v>0</v>
      </c>
      <c r="H64" s="59">
        <f t="shared" si="28"/>
        <v>0</v>
      </c>
      <c r="I64" s="59">
        <f t="shared" si="28"/>
        <v>0</v>
      </c>
      <c r="J64" s="59">
        <f t="shared" si="28"/>
        <v>0</v>
      </c>
      <c r="K64" s="59">
        <f t="shared" si="28"/>
        <v>0</v>
      </c>
      <c r="L64" s="59">
        <f t="shared" si="28"/>
        <v>0</v>
      </c>
      <c r="M64" s="59">
        <f t="shared" si="28"/>
        <v>0</v>
      </c>
      <c r="N64" s="59">
        <f t="shared" si="28"/>
        <v>0</v>
      </c>
      <c r="O64" s="59">
        <f t="shared" si="28"/>
        <v>0</v>
      </c>
      <c r="P64" s="59">
        <f t="shared" si="28"/>
        <v>0</v>
      </c>
      <c r="Q64" s="59">
        <f t="shared" si="28"/>
        <v>0</v>
      </c>
      <c r="R64" s="369"/>
    </row>
    <row r="65" spans="2:18" x14ac:dyDescent="0.25">
      <c r="B65" s="378" t="s">
        <v>343</v>
      </c>
      <c r="C65" t="str">
        <f t="shared" ref="C65:C80" si="29">C61</f>
        <v>BAT-AEL</v>
      </c>
      <c r="D65"/>
      <c r="E65"/>
      <c r="F65" s="59">
        <f t="shared" ref="F65:Q65" si="30">SUMIF(F$37:F$42,"&gt;"&amp;0,F$37:F$42)</f>
        <v>0</v>
      </c>
      <c r="G65" s="59">
        <f t="shared" si="30"/>
        <v>0</v>
      </c>
      <c r="H65" s="59">
        <f t="shared" si="30"/>
        <v>0</v>
      </c>
      <c r="I65" s="59">
        <f t="shared" si="30"/>
        <v>0</v>
      </c>
      <c r="J65" s="59">
        <f t="shared" si="30"/>
        <v>0</v>
      </c>
      <c r="K65" s="59">
        <f t="shared" si="30"/>
        <v>0</v>
      </c>
      <c r="L65" s="59">
        <f t="shared" si="30"/>
        <v>0</v>
      </c>
      <c r="M65" s="59">
        <f t="shared" si="30"/>
        <v>0</v>
      </c>
      <c r="N65" s="59">
        <f t="shared" si="30"/>
        <v>0</v>
      </c>
      <c r="O65" s="59">
        <f t="shared" si="30"/>
        <v>0</v>
      </c>
      <c r="P65" s="59">
        <f t="shared" si="30"/>
        <v>0</v>
      </c>
      <c r="Q65" s="59">
        <f t="shared" si="30"/>
        <v>0</v>
      </c>
      <c r="R65" s="369"/>
    </row>
    <row r="66" spans="2:18" x14ac:dyDescent="0.25">
      <c r="B66" s="378"/>
      <c r="C66" t="str">
        <f t="shared" si="29"/>
        <v/>
      </c>
      <c r="D66"/>
      <c r="E66"/>
      <c r="F66" s="59">
        <f t="shared" ref="F66:Q66" si="31">SUMIF(F$43:F$48,"&gt;"&amp;0,F$43:F$48)</f>
        <v>0</v>
      </c>
      <c r="G66" s="59">
        <f t="shared" si="31"/>
        <v>0</v>
      </c>
      <c r="H66" s="59">
        <f t="shared" si="31"/>
        <v>0</v>
      </c>
      <c r="I66" s="59">
        <f t="shared" si="31"/>
        <v>0</v>
      </c>
      <c r="J66" s="59">
        <f t="shared" si="31"/>
        <v>0</v>
      </c>
      <c r="K66" s="59">
        <f t="shared" si="31"/>
        <v>0</v>
      </c>
      <c r="L66" s="59">
        <f t="shared" si="31"/>
        <v>0</v>
      </c>
      <c r="M66" s="59">
        <f t="shared" si="31"/>
        <v>0</v>
      </c>
      <c r="N66" s="59">
        <f t="shared" si="31"/>
        <v>0</v>
      </c>
      <c r="O66" s="59">
        <f t="shared" si="31"/>
        <v>0</v>
      </c>
      <c r="P66" s="59">
        <f t="shared" si="31"/>
        <v>0</v>
      </c>
      <c r="Q66" s="59">
        <f t="shared" si="31"/>
        <v>0</v>
      </c>
      <c r="R66" s="369"/>
    </row>
    <row r="67" spans="2:18" x14ac:dyDescent="0.25">
      <c r="B67" s="378"/>
      <c r="C67" t="str">
        <f t="shared" si="29"/>
        <v/>
      </c>
      <c r="D67"/>
      <c r="E67"/>
      <c r="F67" s="59">
        <f t="shared" ref="F67:Q67" si="32">SUMIF(F$49:F$54,"&gt;"&amp;0,F$49:F$54)</f>
        <v>0</v>
      </c>
      <c r="G67" s="59">
        <f t="shared" si="32"/>
        <v>0</v>
      </c>
      <c r="H67" s="59">
        <f t="shared" si="32"/>
        <v>0</v>
      </c>
      <c r="I67" s="59">
        <f t="shared" si="32"/>
        <v>0</v>
      </c>
      <c r="J67" s="59">
        <f t="shared" si="32"/>
        <v>0</v>
      </c>
      <c r="K67" s="59">
        <f t="shared" si="32"/>
        <v>0</v>
      </c>
      <c r="L67" s="59">
        <f t="shared" si="32"/>
        <v>0</v>
      </c>
      <c r="M67" s="59">
        <f t="shared" si="32"/>
        <v>0</v>
      </c>
      <c r="N67" s="59">
        <f t="shared" si="32"/>
        <v>0</v>
      </c>
      <c r="O67" s="59">
        <f t="shared" si="32"/>
        <v>0</v>
      </c>
      <c r="P67" s="59">
        <f t="shared" si="32"/>
        <v>0</v>
      </c>
      <c r="Q67" s="59">
        <f t="shared" si="32"/>
        <v>0</v>
      </c>
      <c r="R67" s="369"/>
    </row>
    <row r="68" spans="2:18" x14ac:dyDescent="0.25">
      <c r="B68" s="378"/>
      <c r="C68" t="str">
        <f t="shared" si="29"/>
        <v/>
      </c>
      <c r="D68"/>
      <c r="E68"/>
      <c r="F68" s="59">
        <f t="shared" ref="F68:Q68" si="33">SUMIF(F$55:F$60,"&gt;"&amp;0,F$55:F$60)</f>
        <v>0</v>
      </c>
      <c r="G68" s="59">
        <f t="shared" si="33"/>
        <v>0</v>
      </c>
      <c r="H68" s="59">
        <f t="shared" si="33"/>
        <v>0</v>
      </c>
      <c r="I68" s="59">
        <f t="shared" si="33"/>
        <v>0</v>
      </c>
      <c r="J68" s="59">
        <f t="shared" si="33"/>
        <v>0</v>
      </c>
      <c r="K68" s="59">
        <f t="shared" si="33"/>
        <v>0</v>
      </c>
      <c r="L68" s="59">
        <f t="shared" si="33"/>
        <v>0</v>
      </c>
      <c r="M68" s="59">
        <f t="shared" si="33"/>
        <v>0</v>
      </c>
      <c r="N68" s="59">
        <f t="shared" si="33"/>
        <v>0</v>
      </c>
      <c r="O68" s="59">
        <f t="shared" si="33"/>
        <v>0</v>
      </c>
      <c r="P68" s="59">
        <f t="shared" si="33"/>
        <v>0</v>
      </c>
      <c r="Q68" s="59">
        <f t="shared" si="33"/>
        <v>0</v>
      </c>
      <c r="R68" s="369"/>
    </row>
    <row r="69" spans="2:18" x14ac:dyDescent="0.25">
      <c r="B69" s="378" t="s">
        <v>67</v>
      </c>
      <c r="C69" t="str">
        <f t="shared" si="29"/>
        <v>BAT-AEL</v>
      </c>
      <c r="D69"/>
      <c r="E69"/>
      <c r="F69" s="59">
        <f t="shared" ref="F69:Q69" si="34">IFERROR(-F65/F61,0)</f>
        <v>0</v>
      </c>
      <c r="G69" s="59">
        <f t="shared" si="34"/>
        <v>0</v>
      </c>
      <c r="H69" s="59">
        <f t="shared" si="34"/>
        <v>0</v>
      </c>
      <c r="I69" s="59">
        <f t="shared" si="34"/>
        <v>0</v>
      </c>
      <c r="J69" s="59">
        <f t="shared" si="34"/>
        <v>0</v>
      </c>
      <c r="K69" s="59">
        <f t="shared" si="34"/>
        <v>0</v>
      </c>
      <c r="L69" s="59">
        <f t="shared" si="34"/>
        <v>0</v>
      </c>
      <c r="M69" s="59">
        <f t="shared" si="34"/>
        <v>0</v>
      </c>
      <c r="N69" s="59">
        <f t="shared" si="34"/>
        <v>0</v>
      </c>
      <c r="O69" s="59">
        <f t="shared" si="34"/>
        <v>0</v>
      </c>
      <c r="P69" s="59">
        <f t="shared" si="34"/>
        <v>0</v>
      </c>
      <c r="Q69" s="59">
        <f t="shared" si="34"/>
        <v>0</v>
      </c>
      <c r="R69" s="369"/>
    </row>
    <row r="70" spans="2:18" x14ac:dyDescent="0.25">
      <c r="B70" s="378"/>
      <c r="C70" t="str">
        <f t="shared" si="29"/>
        <v/>
      </c>
      <c r="D70"/>
      <c r="E70"/>
      <c r="F70" s="59">
        <f t="shared" ref="F70:Q70" si="35">IFERROR(-F66/F62,0)</f>
        <v>0</v>
      </c>
      <c r="G70" s="59">
        <f t="shared" si="35"/>
        <v>0</v>
      </c>
      <c r="H70" s="59">
        <f t="shared" si="35"/>
        <v>0</v>
      </c>
      <c r="I70" s="59">
        <f t="shared" si="35"/>
        <v>0</v>
      </c>
      <c r="J70" s="59">
        <f t="shared" si="35"/>
        <v>0</v>
      </c>
      <c r="K70" s="59">
        <f t="shared" si="35"/>
        <v>0</v>
      </c>
      <c r="L70" s="59">
        <f t="shared" si="35"/>
        <v>0</v>
      </c>
      <c r="M70" s="59">
        <f t="shared" si="35"/>
        <v>0</v>
      </c>
      <c r="N70" s="59">
        <f t="shared" si="35"/>
        <v>0</v>
      </c>
      <c r="O70" s="59">
        <f t="shared" si="35"/>
        <v>0</v>
      </c>
      <c r="P70" s="59">
        <f t="shared" si="35"/>
        <v>0</v>
      </c>
      <c r="Q70" s="59">
        <f t="shared" si="35"/>
        <v>0</v>
      </c>
      <c r="R70" s="369"/>
    </row>
    <row r="71" spans="2:18" x14ac:dyDescent="0.25">
      <c r="B71" s="378"/>
      <c r="C71" t="str">
        <f t="shared" si="29"/>
        <v/>
      </c>
      <c r="D71"/>
      <c r="E71"/>
      <c r="F71" s="59">
        <f t="shared" ref="F71:Q71" si="36">IFERROR(-F67/F63,0)</f>
        <v>0</v>
      </c>
      <c r="G71" s="59">
        <f t="shared" si="36"/>
        <v>0</v>
      </c>
      <c r="H71" s="59">
        <f t="shared" si="36"/>
        <v>0</v>
      </c>
      <c r="I71" s="59">
        <f t="shared" si="36"/>
        <v>0</v>
      </c>
      <c r="J71" s="59">
        <f t="shared" si="36"/>
        <v>0</v>
      </c>
      <c r="K71" s="59">
        <f t="shared" si="36"/>
        <v>0</v>
      </c>
      <c r="L71" s="59">
        <f t="shared" si="36"/>
        <v>0</v>
      </c>
      <c r="M71" s="59">
        <f t="shared" si="36"/>
        <v>0</v>
      </c>
      <c r="N71" s="59">
        <f t="shared" si="36"/>
        <v>0</v>
      </c>
      <c r="O71" s="59">
        <f t="shared" si="36"/>
        <v>0</v>
      </c>
      <c r="P71" s="59">
        <f t="shared" si="36"/>
        <v>0</v>
      </c>
      <c r="Q71" s="59">
        <f t="shared" si="36"/>
        <v>0</v>
      </c>
      <c r="R71" s="369"/>
    </row>
    <row r="72" spans="2:18" x14ac:dyDescent="0.25">
      <c r="B72" s="378"/>
      <c r="C72" t="str">
        <f t="shared" si="29"/>
        <v/>
      </c>
      <c r="D72"/>
      <c r="E72"/>
      <c r="F72" s="59">
        <f t="shared" ref="F72:Q72" si="37">IFERROR(-F68/F64,0)</f>
        <v>0</v>
      </c>
      <c r="G72" s="59">
        <f t="shared" si="37"/>
        <v>0</v>
      </c>
      <c r="H72" s="59">
        <f t="shared" si="37"/>
        <v>0</v>
      </c>
      <c r="I72" s="59">
        <f t="shared" si="37"/>
        <v>0</v>
      </c>
      <c r="J72" s="59">
        <f t="shared" si="37"/>
        <v>0</v>
      </c>
      <c r="K72" s="59">
        <f t="shared" si="37"/>
        <v>0</v>
      </c>
      <c r="L72" s="59">
        <f t="shared" si="37"/>
        <v>0</v>
      </c>
      <c r="M72" s="59">
        <f t="shared" si="37"/>
        <v>0</v>
      </c>
      <c r="N72" s="59">
        <f t="shared" si="37"/>
        <v>0</v>
      </c>
      <c r="O72" s="59">
        <f t="shared" si="37"/>
        <v>0</v>
      </c>
      <c r="P72" s="59">
        <f t="shared" si="37"/>
        <v>0</v>
      </c>
      <c r="Q72" s="59">
        <f t="shared" si="37"/>
        <v>0</v>
      </c>
      <c r="R72" s="369"/>
    </row>
    <row r="73" spans="2:18" x14ac:dyDescent="0.25">
      <c r="B73" s="378" t="s">
        <v>64</v>
      </c>
      <c r="C73" t="str">
        <f t="shared" si="29"/>
        <v>BAT-AEL</v>
      </c>
      <c r="D73"/>
      <c r="E73"/>
      <c r="F73" s="59">
        <f t="shared" ref="F73:Q73" si="38">IF($C73="",0,F65+F61)</f>
        <v>0</v>
      </c>
      <c r="G73" s="59">
        <f t="shared" si="38"/>
        <v>0</v>
      </c>
      <c r="H73" s="59">
        <f t="shared" si="38"/>
        <v>0</v>
      </c>
      <c r="I73" s="59">
        <f t="shared" si="38"/>
        <v>0</v>
      </c>
      <c r="J73" s="59">
        <f t="shared" si="38"/>
        <v>0</v>
      </c>
      <c r="K73" s="59">
        <f t="shared" si="38"/>
        <v>0</v>
      </c>
      <c r="L73" s="59">
        <f t="shared" si="38"/>
        <v>0</v>
      </c>
      <c r="M73" s="59">
        <f t="shared" si="38"/>
        <v>0</v>
      </c>
      <c r="N73" s="59">
        <f t="shared" si="38"/>
        <v>0</v>
      </c>
      <c r="O73" s="59">
        <f t="shared" si="38"/>
        <v>0</v>
      </c>
      <c r="P73" s="59">
        <f t="shared" si="38"/>
        <v>0</v>
      </c>
      <c r="Q73" s="59">
        <f t="shared" si="38"/>
        <v>0</v>
      </c>
      <c r="R73" s="369"/>
    </row>
    <row r="74" spans="2:18" x14ac:dyDescent="0.25">
      <c r="B74" s="378"/>
      <c r="C74" t="str">
        <f t="shared" si="29"/>
        <v/>
      </c>
      <c r="D74"/>
      <c r="E74"/>
      <c r="F74" s="59">
        <f t="shared" ref="F74:Q74" si="39">IF($C74="",0,F66+F62)</f>
        <v>0</v>
      </c>
      <c r="G74" s="59">
        <f t="shared" si="39"/>
        <v>0</v>
      </c>
      <c r="H74" s="59">
        <f t="shared" si="39"/>
        <v>0</v>
      </c>
      <c r="I74" s="59">
        <f t="shared" si="39"/>
        <v>0</v>
      </c>
      <c r="J74" s="59">
        <f t="shared" si="39"/>
        <v>0</v>
      </c>
      <c r="K74" s="59">
        <f t="shared" si="39"/>
        <v>0</v>
      </c>
      <c r="L74" s="59">
        <f t="shared" si="39"/>
        <v>0</v>
      </c>
      <c r="M74" s="59">
        <f t="shared" si="39"/>
        <v>0</v>
      </c>
      <c r="N74" s="59">
        <f t="shared" si="39"/>
        <v>0</v>
      </c>
      <c r="O74" s="59">
        <f t="shared" si="39"/>
        <v>0</v>
      </c>
      <c r="P74" s="59">
        <f t="shared" si="39"/>
        <v>0</v>
      </c>
      <c r="Q74" s="59">
        <f t="shared" si="39"/>
        <v>0</v>
      </c>
      <c r="R74" s="369"/>
    </row>
    <row r="75" spans="2:18" x14ac:dyDescent="0.25">
      <c r="B75" s="378"/>
      <c r="C75" t="str">
        <f t="shared" si="29"/>
        <v/>
      </c>
      <c r="D75"/>
      <c r="E75"/>
      <c r="F75" s="59">
        <f t="shared" ref="F75:Q75" si="40">IF($C75="",0,F67+F63)</f>
        <v>0</v>
      </c>
      <c r="G75" s="59">
        <f t="shared" si="40"/>
        <v>0</v>
      </c>
      <c r="H75" s="59">
        <f t="shared" si="40"/>
        <v>0</v>
      </c>
      <c r="I75" s="59">
        <f t="shared" si="40"/>
        <v>0</v>
      </c>
      <c r="J75" s="59">
        <f t="shared" si="40"/>
        <v>0</v>
      </c>
      <c r="K75" s="59">
        <f t="shared" si="40"/>
        <v>0</v>
      </c>
      <c r="L75" s="59">
        <f t="shared" si="40"/>
        <v>0</v>
      </c>
      <c r="M75" s="59">
        <f t="shared" si="40"/>
        <v>0</v>
      </c>
      <c r="N75" s="59">
        <f t="shared" si="40"/>
        <v>0</v>
      </c>
      <c r="O75" s="59">
        <f t="shared" si="40"/>
        <v>0</v>
      </c>
      <c r="P75" s="59">
        <f t="shared" si="40"/>
        <v>0</v>
      </c>
      <c r="Q75" s="59">
        <f t="shared" si="40"/>
        <v>0</v>
      </c>
      <c r="R75" s="369"/>
    </row>
    <row r="76" spans="2:18" x14ac:dyDescent="0.25">
      <c r="B76" s="378"/>
      <c r="C76" t="str">
        <f t="shared" si="29"/>
        <v/>
      </c>
      <c r="D76"/>
      <c r="E76"/>
      <c r="F76" s="59">
        <f t="shared" ref="F76:Q76" si="41">IF($C76="",0,F68+F64)</f>
        <v>0</v>
      </c>
      <c r="G76" s="59">
        <f t="shared" si="41"/>
        <v>0</v>
      </c>
      <c r="H76" s="59">
        <f t="shared" si="41"/>
        <v>0</v>
      </c>
      <c r="I76" s="59">
        <f t="shared" si="41"/>
        <v>0</v>
      </c>
      <c r="J76" s="59">
        <f t="shared" si="41"/>
        <v>0</v>
      </c>
      <c r="K76" s="59">
        <f t="shared" si="41"/>
        <v>0</v>
      </c>
      <c r="L76" s="59">
        <f t="shared" si="41"/>
        <v>0</v>
      </c>
      <c r="M76" s="59">
        <f t="shared" si="41"/>
        <v>0</v>
      </c>
      <c r="N76" s="59">
        <f t="shared" si="41"/>
        <v>0</v>
      </c>
      <c r="O76" s="59">
        <f t="shared" si="41"/>
        <v>0</v>
      </c>
      <c r="P76" s="59">
        <f t="shared" si="41"/>
        <v>0</v>
      </c>
      <c r="Q76" s="59">
        <f t="shared" si="41"/>
        <v>0</v>
      </c>
      <c r="R76" s="369"/>
    </row>
    <row r="77" spans="2:18" x14ac:dyDescent="0.25">
      <c r="B77" s="378" t="s">
        <v>454</v>
      </c>
      <c r="C77" t="str">
        <f t="shared" si="29"/>
        <v>BAT-AEL</v>
      </c>
      <c r="D77"/>
      <c r="E77"/>
      <c r="F77" s="59" t="str">
        <f>IF(F73=0,"",F73)</f>
        <v/>
      </c>
      <c r="G77" s="59" t="str">
        <f t="shared" ref="G77:Q77" si="42">IF(G73=0,"",G73)</f>
        <v/>
      </c>
      <c r="H77" s="59" t="str">
        <f t="shared" si="42"/>
        <v/>
      </c>
      <c r="I77" s="59" t="str">
        <f t="shared" si="42"/>
        <v/>
      </c>
      <c r="J77" s="59" t="str">
        <f>IF(J73=0,"",J73)</f>
        <v/>
      </c>
      <c r="K77" s="59" t="str">
        <f t="shared" si="42"/>
        <v/>
      </c>
      <c r="L77" s="59" t="str">
        <f t="shared" si="42"/>
        <v/>
      </c>
      <c r="M77" s="59" t="str">
        <f t="shared" si="42"/>
        <v/>
      </c>
      <c r="N77" s="59" t="str">
        <f t="shared" si="42"/>
        <v/>
      </c>
      <c r="O77" s="59" t="str">
        <f t="shared" si="42"/>
        <v/>
      </c>
      <c r="P77" s="59" t="str">
        <f t="shared" si="42"/>
        <v/>
      </c>
      <c r="Q77" s="59" t="str">
        <f t="shared" si="42"/>
        <v/>
      </c>
      <c r="R77" s="369"/>
    </row>
    <row r="78" spans="2:18" x14ac:dyDescent="0.25">
      <c r="B78" s="378"/>
      <c r="C78" t="str">
        <f t="shared" si="29"/>
        <v/>
      </c>
      <c r="D78"/>
      <c r="E78"/>
      <c r="F78" s="59" t="str">
        <f>IF(F74=0,"",F74)</f>
        <v/>
      </c>
      <c r="G78" s="59" t="str">
        <f t="shared" ref="G78:I80" si="43">IF(G74=0,"",G74)</f>
        <v/>
      </c>
      <c r="H78" s="59" t="str">
        <f t="shared" si="43"/>
        <v/>
      </c>
      <c r="I78" s="59" t="str">
        <f t="shared" si="43"/>
        <v/>
      </c>
      <c r="J78" s="59" t="str">
        <f>IF(J74=0,"",J74)</f>
        <v/>
      </c>
      <c r="K78" s="59" t="str">
        <f t="shared" ref="K78:Q80" si="44">IF(K74=0,"",K74)</f>
        <v/>
      </c>
      <c r="L78" s="59" t="str">
        <f t="shared" si="44"/>
        <v/>
      </c>
      <c r="M78" s="59" t="str">
        <f t="shared" si="44"/>
        <v/>
      </c>
      <c r="N78" s="59" t="str">
        <f t="shared" si="44"/>
        <v/>
      </c>
      <c r="O78" s="59" t="str">
        <f t="shared" si="44"/>
        <v/>
      </c>
      <c r="P78" s="59" t="str">
        <f t="shared" si="44"/>
        <v/>
      </c>
      <c r="Q78" s="59" t="str">
        <f t="shared" si="44"/>
        <v/>
      </c>
      <c r="R78" s="369"/>
    </row>
    <row r="79" spans="2:18" x14ac:dyDescent="0.25">
      <c r="B79" s="378"/>
      <c r="C79" t="str">
        <f t="shared" si="29"/>
        <v/>
      </c>
      <c r="D79"/>
      <c r="E79"/>
      <c r="F79" s="59" t="str">
        <f>IF(F75=0,"",F75)</f>
        <v/>
      </c>
      <c r="G79" s="59" t="str">
        <f t="shared" si="43"/>
        <v/>
      </c>
      <c r="H79" s="59" t="str">
        <f t="shared" si="43"/>
        <v/>
      </c>
      <c r="I79" s="59" t="str">
        <f t="shared" si="43"/>
        <v/>
      </c>
      <c r="J79" s="59" t="str">
        <f>IF(J75=0,"",J75)</f>
        <v/>
      </c>
      <c r="K79" s="59" t="str">
        <f t="shared" si="44"/>
        <v/>
      </c>
      <c r="L79" s="59" t="str">
        <f t="shared" si="44"/>
        <v/>
      </c>
      <c r="M79" s="59" t="str">
        <f t="shared" si="44"/>
        <v/>
      </c>
      <c r="N79" s="59" t="str">
        <f t="shared" si="44"/>
        <v/>
      </c>
      <c r="O79" s="59" t="str">
        <f t="shared" si="44"/>
        <v/>
      </c>
      <c r="P79" s="59" t="str">
        <f t="shared" si="44"/>
        <v/>
      </c>
      <c r="Q79" s="59" t="str">
        <f t="shared" si="44"/>
        <v/>
      </c>
      <c r="R79" s="369"/>
    </row>
    <row r="80" spans="2:18" x14ac:dyDescent="0.25">
      <c r="B80" s="378"/>
      <c r="C80" t="str">
        <f t="shared" si="29"/>
        <v/>
      </c>
      <c r="D80"/>
      <c r="E80"/>
      <c r="F80" s="59" t="str">
        <f>IF(F76=0,"",F76)</f>
        <v/>
      </c>
      <c r="G80" s="59" t="str">
        <f t="shared" si="43"/>
        <v/>
      </c>
      <c r="H80" s="59" t="str">
        <f t="shared" si="43"/>
        <v/>
      </c>
      <c r="I80" s="59" t="str">
        <f t="shared" si="43"/>
        <v/>
      </c>
      <c r="J80" s="59" t="str">
        <f>IF(J76=0,"",J76)</f>
        <v/>
      </c>
      <c r="K80" s="59" t="str">
        <f t="shared" si="44"/>
        <v/>
      </c>
      <c r="L80" s="59" t="str">
        <f t="shared" si="44"/>
        <v/>
      </c>
      <c r="M80" s="59" t="str">
        <f t="shared" si="44"/>
        <v/>
      </c>
      <c r="N80" s="59" t="str">
        <f t="shared" si="44"/>
        <v/>
      </c>
      <c r="O80" s="59" t="str">
        <f t="shared" si="44"/>
        <v/>
      </c>
      <c r="P80" s="59" t="str">
        <f t="shared" si="44"/>
        <v/>
      </c>
      <c r="Q80" s="59" t="str">
        <f t="shared" si="44"/>
        <v/>
      </c>
      <c r="R80" s="369"/>
    </row>
    <row r="81" spans="2:18" x14ac:dyDescent="0.25">
      <c r="B81" s="378" t="s">
        <v>347</v>
      </c>
      <c r="C81" t="str">
        <f>C73</f>
        <v>BAT-AEL</v>
      </c>
      <c r="D81"/>
      <c r="E81"/>
      <c r="F81" s="59" t="str">
        <f t="shared" ref="F81:Q81" si="45">IFERROR(RANK(F77,F$77:F$80,0),"No rank")</f>
        <v>No rank</v>
      </c>
      <c r="G81" s="59" t="str">
        <f t="shared" si="45"/>
        <v>No rank</v>
      </c>
      <c r="H81" s="59" t="str">
        <f t="shared" si="45"/>
        <v>No rank</v>
      </c>
      <c r="I81" s="59" t="str">
        <f t="shared" si="45"/>
        <v>No rank</v>
      </c>
      <c r="J81" s="59" t="str">
        <f t="shared" si="45"/>
        <v>No rank</v>
      </c>
      <c r="K81" s="59" t="str">
        <f t="shared" si="45"/>
        <v>No rank</v>
      </c>
      <c r="L81" s="59" t="str">
        <f t="shared" si="45"/>
        <v>No rank</v>
      </c>
      <c r="M81" s="59" t="str">
        <f t="shared" si="45"/>
        <v>No rank</v>
      </c>
      <c r="N81" s="59" t="str">
        <f t="shared" si="45"/>
        <v>No rank</v>
      </c>
      <c r="O81" s="59" t="str">
        <f t="shared" si="45"/>
        <v>No rank</v>
      </c>
      <c r="P81" s="59" t="str">
        <f t="shared" si="45"/>
        <v>No rank</v>
      </c>
      <c r="Q81" s="59" t="str">
        <f t="shared" si="45"/>
        <v>No rank</v>
      </c>
      <c r="R81" s="369"/>
    </row>
    <row r="82" spans="2:18" x14ac:dyDescent="0.25">
      <c r="B82" s="378"/>
      <c r="C82" t="str">
        <f>C74</f>
        <v/>
      </c>
      <c r="D82"/>
      <c r="E82"/>
      <c r="F82" s="59" t="str">
        <f t="shared" ref="F82:Q82" si="46">IFERROR(RANK(F78,F$77:F$80,0),"No rank")</f>
        <v>No rank</v>
      </c>
      <c r="G82" s="59" t="str">
        <f t="shared" si="46"/>
        <v>No rank</v>
      </c>
      <c r="H82" s="59" t="str">
        <f t="shared" si="46"/>
        <v>No rank</v>
      </c>
      <c r="I82" s="59" t="str">
        <f t="shared" si="46"/>
        <v>No rank</v>
      </c>
      <c r="J82" s="59" t="str">
        <f t="shared" si="46"/>
        <v>No rank</v>
      </c>
      <c r="K82" s="59" t="str">
        <f t="shared" si="46"/>
        <v>No rank</v>
      </c>
      <c r="L82" s="59" t="str">
        <f t="shared" si="46"/>
        <v>No rank</v>
      </c>
      <c r="M82" s="59" t="str">
        <f t="shared" si="46"/>
        <v>No rank</v>
      </c>
      <c r="N82" s="59" t="str">
        <f t="shared" si="46"/>
        <v>No rank</v>
      </c>
      <c r="O82" s="59" t="str">
        <f t="shared" si="46"/>
        <v>No rank</v>
      </c>
      <c r="P82" s="59" t="str">
        <f t="shared" si="46"/>
        <v>No rank</v>
      </c>
      <c r="Q82" s="59" t="str">
        <f t="shared" si="46"/>
        <v>No rank</v>
      </c>
      <c r="R82" s="369"/>
    </row>
    <row r="83" spans="2:18" x14ac:dyDescent="0.25">
      <c r="B83" s="378"/>
      <c r="C83" t="str">
        <f>C75</f>
        <v/>
      </c>
      <c r="D83"/>
      <c r="E83"/>
      <c r="F83" s="59" t="str">
        <f t="shared" ref="F83:Q83" si="47">IFERROR(RANK(F79,F$77:F$80,0),"No rank")</f>
        <v>No rank</v>
      </c>
      <c r="G83" s="59" t="str">
        <f t="shared" si="47"/>
        <v>No rank</v>
      </c>
      <c r="H83" s="59" t="str">
        <f t="shared" si="47"/>
        <v>No rank</v>
      </c>
      <c r="I83" s="59" t="str">
        <f t="shared" si="47"/>
        <v>No rank</v>
      </c>
      <c r="J83" s="59" t="str">
        <f t="shared" si="47"/>
        <v>No rank</v>
      </c>
      <c r="K83" s="59" t="str">
        <f t="shared" si="47"/>
        <v>No rank</v>
      </c>
      <c r="L83" s="59" t="str">
        <f t="shared" si="47"/>
        <v>No rank</v>
      </c>
      <c r="M83" s="59" t="str">
        <f t="shared" si="47"/>
        <v>No rank</v>
      </c>
      <c r="N83" s="59" t="str">
        <f t="shared" si="47"/>
        <v>No rank</v>
      </c>
      <c r="O83" s="59" t="str">
        <f t="shared" si="47"/>
        <v>No rank</v>
      </c>
      <c r="P83" s="59" t="str">
        <f t="shared" si="47"/>
        <v>No rank</v>
      </c>
      <c r="Q83" s="59" t="str">
        <f t="shared" si="47"/>
        <v>No rank</v>
      </c>
      <c r="R83" s="369"/>
    </row>
    <row r="84" spans="2:18" x14ac:dyDescent="0.25">
      <c r="B84" s="378"/>
      <c r="C84" t="str">
        <f>C76</f>
        <v/>
      </c>
      <c r="D84"/>
      <c r="E84"/>
      <c r="F84" s="59" t="str">
        <f t="shared" ref="F84:Q84" si="48">IFERROR(RANK(F80,F$77:F$80,0),"No rank")</f>
        <v>No rank</v>
      </c>
      <c r="G84" s="59" t="str">
        <f t="shared" si="48"/>
        <v>No rank</v>
      </c>
      <c r="H84" s="59" t="str">
        <f t="shared" si="48"/>
        <v>No rank</v>
      </c>
      <c r="I84" s="59" t="str">
        <f t="shared" si="48"/>
        <v>No rank</v>
      </c>
      <c r="J84" s="59" t="str">
        <f t="shared" si="48"/>
        <v>No rank</v>
      </c>
      <c r="K84" s="59" t="str">
        <f t="shared" si="48"/>
        <v>No rank</v>
      </c>
      <c r="L84" s="59" t="str">
        <f t="shared" si="48"/>
        <v>No rank</v>
      </c>
      <c r="M84" s="59" t="str">
        <f t="shared" si="48"/>
        <v>No rank</v>
      </c>
      <c r="N84" s="59" t="str">
        <f t="shared" si="48"/>
        <v>No rank</v>
      </c>
      <c r="O84" s="59" t="str">
        <f t="shared" si="48"/>
        <v>No rank</v>
      </c>
      <c r="P84" s="59" t="str">
        <f t="shared" si="48"/>
        <v>No rank</v>
      </c>
      <c r="Q84" s="59" t="str">
        <f t="shared" si="48"/>
        <v>No rank</v>
      </c>
      <c r="R84" s="369"/>
    </row>
    <row r="85" spans="2:18" x14ac:dyDescent="0.25">
      <c r="B85" s="378"/>
      <c r="C85"/>
      <c r="D85"/>
      <c r="E85"/>
      <c r="F85"/>
      <c r="G85"/>
      <c r="H85"/>
      <c r="I85"/>
      <c r="J85"/>
      <c r="K85"/>
      <c r="L85"/>
      <c r="M85"/>
      <c r="N85"/>
      <c r="O85"/>
      <c r="P85"/>
      <c r="Q85"/>
      <c r="R85" s="369"/>
    </row>
    <row r="86" spans="2:18" ht="27" customHeight="1" x14ac:dyDescent="0.25">
      <c r="B86" s="377" t="s">
        <v>348</v>
      </c>
      <c r="C86" s="237"/>
      <c r="D86" s="237"/>
      <c r="E86" s="237"/>
      <c r="F86" s="237"/>
      <c r="G86" s="237"/>
      <c r="H86" s="237"/>
      <c r="I86" s="237"/>
      <c r="J86" s="237"/>
      <c r="K86" s="237"/>
      <c r="L86" s="237"/>
      <c r="M86" s="237"/>
      <c r="N86" s="237"/>
      <c r="O86" s="237"/>
      <c r="P86" s="237"/>
      <c r="Q86" s="237"/>
      <c r="R86" s="371"/>
    </row>
    <row r="87" spans="2:18" x14ac:dyDescent="0.25">
      <c r="B87" s="370"/>
      <c r="C87"/>
      <c r="D87"/>
      <c r="E87"/>
      <c r="F87"/>
      <c r="G87"/>
      <c r="H87"/>
      <c r="I87"/>
      <c r="J87"/>
      <c r="K87"/>
      <c r="L87"/>
      <c r="M87"/>
      <c r="N87"/>
      <c r="O87"/>
      <c r="P87"/>
      <c r="Q87"/>
      <c r="R87" s="369"/>
    </row>
    <row r="88" spans="2:18" x14ac:dyDescent="0.25">
      <c r="B88" s="378"/>
      <c r="C88"/>
      <c r="D88"/>
      <c r="E88"/>
      <c r="F88" t="str">
        <f>'Sensitivity Analysis'!F32</f>
        <v>BAT-AEL</v>
      </c>
      <c r="G88" t="str">
        <f>'Sensitivity Analysis'!G32</f>
        <v/>
      </c>
      <c r="H88" t="str">
        <f>'Sensitivity Analysis'!H32</f>
        <v/>
      </c>
      <c r="I88" t="str">
        <f>'Sensitivity Analysis'!I32</f>
        <v/>
      </c>
      <c r="J88"/>
      <c r="K88"/>
      <c r="L88"/>
      <c r="M88"/>
      <c r="N88"/>
      <c r="O88"/>
      <c r="P88"/>
      <c r="Q88"/>
      <c r="R88" s="369"/>
    </row>
    <row r="89" spans="2:18" x14ac:dyDescent="0.25">
      <c r="B89" s="378"/>
      <c r="C89"/>
      <c r="D89" s="8" t="s">
        <v>306</v>
      </c>
      <c r="E89"/>
      <c r="F89" s="16">
        <f>IF('Sensitivity Analysis'!F35='Sensitivity Analysis'!F$33,1,0)</f>
        <v>1</v>
      </c>
      <c r="G89" s="16">
        <f>IF('Sensitivity Analysis'!G35='Sensitivity Analysis'!G$33,1,0)</f>
        <v>1</v>
      </c>
      <c r="H89" s="16">
        <f>IF('Sensitivity Analysis'!H35='Sensitivity Analysis'!H$33,1,0)</f>
        <v>1</v>
      </c>
      <c r="I89" s="16">
        <f>IF('Sensitivity Analysis'!I35='Sensitivity Analysis'!I$33,1,0)</f>
        <v>1</v>
      </c>
      <c r="J89"/>
      <c r="K89"/>
      <c r="L89"/>
      <c r="M89"/>
      <c r="N89"/>
      <c r="O89"/>
      <c r="P89"/>
      <c r="Q89"/>
      <c r="R89" s="369"/>
    </row>
    <row r="90" spans="2:18" x14ac:dyDescent="0.25">
      <c r="B90" s="378"/>
      <c r="C90"/>
      <c r="D90" s="8" t="s">
        <v>334</v>
      </c>
      <c r="E90"/>
      <c r="F90" s="16">
        <f>IF('Sensitivity Analysis'!F36='Sensitivity Analysis'!F$33,1,0)</f>
        <v>1</v>
      </c>
      <c r="G90" s="16">
        <f>IF('Sensitivity Analysis'!G36='Sensitivity Analysis'!G$33,1,0)</f>
        <v>1</v>
      </c>
      <c r="H90" s="16">
        <f>IF('Sensitivity Analysis'!H36='Sensitivity Analysis'!H$33,1,0)</f>
        <v>1</v>
      </c>
      <c r="I90" s="16">
        <f>IF('Sensitivity Analysis'!I36='Sensitivity Analysis'!I$33,1,0)</f>
        <v>1</v>
      </c>
      <c r="J90"/>
      <c r="K90"/>
      <c r="L90"/>
      <c r="M90"/>
      <c r="N90"/>
      <c r="O90"/>
      <c r="P90"/>
      <c r="Q90"/>
      <c r="R90" s="369"/>
    </row>
    <row r="91" spans="2:18" x14ac:dyDescent="0.25">
      <c r="B91" s="378"/>
      <c r="C91"/>
      <c r="D91" s="8" t="s">
        <v>307</v>
      </c>
      <c r="E91"/>
      <c r="F91" s="16">
        <f>IF('Sensitivity Analysis'!F37='Sensitivity Analysis'!F$33,1,0)</f>
        <v>1</v>
      </c>
      <c r="G91" s="16">
        <f>IF('Sensitivity Analysis'!G37='Sensitivity Analysis'!G$33,1,0)</f>
        <v>1</v>
      </c>
      <c r="H91" s="16">
        <f>IF('Sensitivity Analysis'!H37='Sensitivity Analysis'!H$33,1,0)</f>
        <v>1</v>
      </c>
      <c r="I91" s="16">
        <f>IF('Sensitivity Analysis'!I37='Sensitivity Analysis'!I$33,1,0)</f>
        <v>1</v>
      </c>
      <c r="J91"/>
      <c r="K91"/>
      <c r="L91"/>
      <c r="M91"/>
      <c r="N91"/>
      <c r="O91"/>
      <c r="P91"/>
      <c r="Q91"/>
      <c r="R91" s="369"/>
    </row>
    <row r="92" spans="2:18" x14ac:dyDescent="0.25">
      <c r="B92" s="378"/>
      <c r="C92"/>
      <c r="D92" s="8" t="s">
        <v>308</v>
      </c>
      <c r="E92"/>
      <c r="F92" s="16">
        <f>IF('Sensitivity Analysis'!F38='Sensitivity Analysis'!F$33,1,0)</f>
        <v>1</v>
      </c>
      <c r="G92" s="16">
        <f>IF('Sensitivity Analysis'!G38='Sensitivity Analysis'!G$33,1,0)</f>
        <v>1</v>
      </c>
      <c r="H92" s="16">
        <f>IF('Sensitivity Analysis'!H38='Sensitivity Analysis'!H$33,1,0)</f>
        <v>1</v>
      </c>
      <c r="I92" s="16">
        <f>IF('Sensitivity Analysis'!I38='Sensitivity Analysis'!I$33,1,0)</f>
        <v>1</v>
      </c>
      <c r="J92"/>
      <c r="K92"/>
      <c r="L92"/>
      <c r="M92"/>
      <c r="N92"/>
      <c r="O92"/>
      <c r="P92"/>
      <c r="Q92"/>
      <c r="R92" s="369"/>
    </row>
    <row r="93" spans="2:18" x14ac:dyDescent="0.25">
      <c r="B93" s="378"/>
      <c r="C93"/>
      <c r="D93" s="8" t="s">
        <v>335</v>
      </c>
      <c r="E93"/>
      <c r="F93" s="16">
        <f>IF('Sensitivity Analysis'!F39='Sensitivity Analysis'!F$33,1,0)</f>
        <v>1</v>
      </c>
      <c r="G93" s="16">
        <f>IF('Sensitivity Analysis'!G39='Sensitivity Analysis'!G$33,1,0)</f>
        <v>1</v>
      </c>
      <c r="H93" s="16">
        <f>IF('Sensitivity Analysis'!H39='Sensitivity Analysis'!H$33,1,0)</f>
        <v>1</v>
      </c>
      <c r="I93" s="16">
        <f>IF('Sensitivity Analysis'!I39='Sensitivity Analysis'!I$33,1,0)</f>
        <v>1</v>
      </c>
      <c r="J93"/>
      <c r="K93"/>
      <c r="L93"/>
      <c r="M93"/>
      <c r="N93"/>
      <c r="O93"/>
      <c r="P93"/>
      <c r="Q93"/>
      <c r="R93" s="369"/>
    </row>
    <row r="94" spans="2:18" x14ac:dyDescent="0.25">
      <c r="B94" s="378"/>
      <c r="C94"/>
      <c r="D94" s="8" t="s">
        <v>336</v>
      </c>
      <c r="E94"/>
      <c r="F94" s="16">
        <f>IF('Sensitivity Analysis'!F40='Sensitivity Analysis'!F$33,1,0)</f>
        <v>1</v>
      </c>
      <c r="G94" s="16">
        <f>IF('Sensitivity Analysis'!G40='Sensitivity Analysis'!G$33,1,0)</f>
        <v>1</v>
      </c>
      <c r="H94" s="16">
        <f>IF('Sensitivity Analysis'!H40='Sensitivity Analysis'!H$33,1,0)</f>
        <v>1</v>
      </c>
      <c r="I94" s="16">
        <f>IF('Sensitivity Analysis'!I40='Sensitivity Analysis'!I$33,1,0)</f>
        <v>1</v>
      </c>
      <c r="J94"/>
      <c r="K94"/>
      <c r="L94"/>
      <c r="M94"/>
      <c r="N94"/>
      <c r="O94"/>
      <c r="P94"/>
      <c r="Q94"/>
      <c r="R94" s="369"/>
    </row>
    <row r="95" spans="2:18" x14ac:dyDescent="0.25">
      <c r="B95" s="378"/>
      <c r="C95"/>
      <c r="D95" s="8" t="s">
        <v>337</v>
      </c>
      <c r="E95"/>
      <c r="F95" s="16">
        <f>IF('Sensitivity Analysis'!F41='Sensitivity Analysis'!F$33,1,0)</f>
        <v>1</v>
      </c>
      <c r="G95" s="16">
        <f>IF('Sensitivity Analysis'!G41='Sensitivity Analysis'!G$33,1,0)</f>
        <v>1</v>
      </c>
      <c r="H95" s="16">
        <f>IF('Sensitivity Analysis'!H41='Sensitivity Analysis'!H$33,1,0)</f>
        <v>1</v>
      </c>
      <c r="I95" s="16">
        <f>IF('Sensitivity Analysis'!I41='Sensitivity Analysis'!I$33,1,0)</f>
        <v>1</v>
      </c>
      <c r="J95"/>
      <c r="K95"/>
      <c r="L95"/>
      <c r="M95"/>
      <c r="N95"/>
      <c r="O95"/>
      <c r="P95"/>
      <c r="Q95"/>
      <c r="R95" s="369"/>
    </row>
    <row r="96" spans="2:18" x14ac:dyDescent="0.25">
      <c r="B96" s="378"/>
      <c r="C96"/>
      <c r="D96" s="8" t="s">
        <v>338</v>
      </c>
      <c r="E96"/>
      <c r="F96" s="16">
        <f>IF('Sensitivity Analysis'!F42='Sensitivity Analysis'!F$33,1,0)</f>
        <v>1</v>
      </c>
      <c r="G96" s="16">
        <f>IF('Sensitivity Analysis'!G42='Sensitivity Analysis'!G$33,1,0)</f>
        <v>1</v>
      </c>
      <c r="H96" s="16">
        <f>IF('Sensitivity Analysis'!H42='Sensitivity Analysis'!H$33,1,0)</f>
        <v>1</v>
      </c>
      <c r="I96" s="16">
        <f>IF('Sensitivity Analysis'!I42='Sensitivity Analysis'!I$33,1,0)</f>
        <v>1</v>
      </c>
      <c r="J96"/>
      <c r="K96"/>
      <c r="L96"/>
      <c r="M96"/>
      <c r="N96"/>
      <c r="O96"/>
      <c r="P96"/>
      <c r="Q96"/>
      <c r="R96" s="369"/>
    </row>
    <row r="97" spans="2:18" x14ac:dyDescent="0.25">
      <c r="B97" s="378"/>
      <c r="C97"/>
      <c r="D97" s="8" t="s">
        <v>339</v>
      </c>
      <c r="E97"/>
      <c r="F97" s="16">
        <f>IF('Sensitivity Analysis'!F43='Sensitivity Analysis'!F$33,1,0)</f>
        <v>1</v>
      </c>
      <c r="G97" s="16">
        <f>IF('Sensitivity Analysis'!G43='Sensitivity Analysis'!G$33,1,0)</f>
        <v>1</v>
      </c>
      <c r="H97" s="16">
        <f>IF('Sensitivity Analysis'!H43='Sensitivity Analysis'!H$33,1,0)</f>
        <v>1</v>
      </c>
      <c r="I97" s="16">
        <f>IF('Sensitivity Analysis'!I43='Sensitivity Analysis'!I$33,1,0)</f>
        <v>1</v>
      </c>
      <c r="J97"/>
      <c r="K97"/>
      <c r="L97"/>
      <c r="M97"/>
      <c r="N97"/>
      <c r="O97"/>
      <c r="P97"/>
      <c r="Q97"/>
      <c r="R97" s="369"/>
    </row>
    <row r="98" spans="2:18" x14ac:dyDescent="0.25">
      <c r="B98" s="378"/>
      <c r="C98"/>
      <c r="D98" s="8" t="s">
        <v>311</v>
      </c>
      <c r="E98"/>
      <c r="F98" s="16">
        <f>IF('Sensitivity Analysis'!F44='Sensitivity Analysis'!F$33,1,0)</f>
        <v>1</v>
      </c>
      <c r="G98" s="16">
        <f>IF('Sensitivity Analysis'!G44='Sensitivity Analysis'!G$33,1,0)</f>
        <v>1</v>
      </c>
      <c r="H98" s="16">
        <f>IF('Sensitivity Analysis'!H44='Sensitivity Analysis'!H$33,1,0)</f>
        <v>1</v>
      </c>
      <c r="I98" s="16">
        <f>IF('Sensitivity Analysis'!I44='Sensitivity Analysis'!I$33,1,0)</f>
        <v>1</v>
      </c>
      <c r="J98"/>
      <c r="K98"/>
      <c r="L98"/>
      <c r="M98"/>
      <c r="N98"/>
      <c r="O98"/>
      <c r="P98"/>
      <c r="Q98"/>
      <c r="R98" s="369"/>
    </row>
    <row r="99" spans="2:18" x14ac:dyDescent="0.25">
      <c r="B99" s="378"/>
      <c r="C99"/>
      <c r="D99" s="8" t="s">
        <v>312</v>
      </c>
      <c r="E99"/>
      <c r="F99" s="16">
        <f>IF('Sensitivity Analysis'!F45='Sensitivity Analysis'!F$33,1,0)</f>
        <v>1</v>
      </c>
      <c r="G99" s="16">
        <f>IF('Sensitivity Analysis'!G45='Sensitivity Analysis'!G$33,1,0)</f>
        <v>1</v>
      </c>
      <c r="H99" s="16">
        <f>IF('Sensitivity Analysis'!H45='Sensitivity Analysis'!H$33,1,0)</f>
        <v>1</v>
      </c>
      <c r="I99" s="16">
        <f>IF('Sensitivity Analysis'!I45='Sensitivity Analysis'!I$33,1,0)</f>
        <v>1</v>
      </c>
      <c r="J99"/>
      <c r="K99"/>
      <c r="L99"/>
      <c r="M99"/>
      <c r="N99"/>
      <c r="O99"/>
      <c r="P99"/>
      <c r="Q99"/>
      <c r="R99" s="369"/>
    </row>
    <row r="100" spans="2:18" x14ac:dyDescent="0.25">
      <c r="B100" s="378"/>
      <c r="C100"/>
      <c r="D100" s="50"/>
      <c r="E100"/>
      <c r="F100" s="16"/>
      <c r="G100" s="16"/>
      <c r="H100" s="16"/>
      <c r="I100" s="16"/>
      <c r="J100"/>
      <c r="K100"/>
      <c r="L100"/>
      <c r="M100"/>
      <c r="N100"/>
      <c r="O100"/>
      <c r="P100"/>
      <c r="Q100"/>
      <c r="R100" s="369"/>
    </row>
    <row r="101" spans="2:18" x14ac:dyDescent="0.25">
      <c r="B101" s="378"/>
      <c r="C101"/>
      <c r="D101" s="8"/>
      <c r="E101"/>
      <c r="F101" s="16"/>
      <c r="G101" s="16"/>
      <c r="H101" s="16"/>
      <c r="I101" s="16"/>
      <c r="J101" s="16"/>
      <c r="K101"/>
      <c r="L101"/>
      <c r="M101"/>
      <c r="N101"/>
      <c r="O101"/>
      <c r="P101"/>
      <c r="Q101"/>
      <c r="R101" s="369"/>
    </row>
    <row r="102" spans="2:18" x14ac:dyDescent="0.25">
      <c r="B102" s="378"/>
      <c r="C102"/>
      <c r="D102"/>
      <c r="E102"/>
      <c r="F102"/>
      <c r="G102"/>
      <c r="H102"/>
      <c r="I102"/>
      <c r="J102"/>
      <c r="K102"/>
      <c r="L102"/>
      <c r="M102"/>
      <c r="N102"/>
      <c r="O102"/>
      <c r="P102"/>
      <c r="Q102"/>
      <c r="R102" s="369"/>
    </row>
    <row r="103" spans="2:18" ht="26.25" customHeight="1" x14ac:dyDescent="0.25">
      <c r="B103" s="377" t="s">
        <v>356</v>
      </c>
      <c r="C103" s="237"/>
      <c r="D103" s="237"/>
      <c r="E103" s="237"/>
      <c r="F103" s="237"/>
      <c r="G103" s="237"/>
      <c r="H103" s="237"/>
      <c r="I103" s="237"/>
      <c r="J103" s="237"/>
      <c r="K103" s="237"/>
      <c r="L103" s="237"/>
      <c r="M103" s="237"/>
      <c r="N103" s="237"/>
      <c r="O103" s="237"/>
      <c r="P103" s="237"/>
      <c r="Q103" s="237"/>
      <c r="R103" s="371"/>
    </row>
    <row r="104" spans="2:18" x14ac:dyDescent="0.25">
      <c r="B104" s="378"/>
      <c r="C104"/>
      <c r="D104"/>
      <c r="E104"/>
      <c r="F104"/>
      <c r="G104"/>
      <c r="H104"/>
      <c r="I104"/>
      <c r="J104"/>
      <c r="K104"/>
      <c r="L104"/>
      <c r="M104"/>
      <c r="N104"/>
      <c r="O104"/>
      <c r="P104"/>
      <c r="Q104"/>
      <c r="R104" s="369"/>
    </row>
    <row r="105" spans="2:18" x14ac:dyDescent="0.25">
      <c r="B105" s="378"/>
      <c r="C105" s="379" t="s">
        <v>166</v>
      </c>
      <c r="D105" s="43"/>
      <c r="E105"/>
      <c r="F105" s="372" t="str">
        <f>Results!H6</f>
        <v>Proposed derogation</v>
      </c>
      <c r="G105" s="372" t="str">
        <f>Results!I6</f>
        <v>BAT-AEL</v>
      </c>
      <c r="H105"/>
      <c r="I105"/>
      <c r="J105"/>
      <c r="K105"/>
      <c r="L105"/>
      <c r="M105"/>
      <c r="N105"/>
      <c r="O105"/>
      <c r="P105"/>
      <c r="Q105"/>
      <c r="R105" s="369"/>
    </row>
    <row r="106" spans="2:18" x14ac:dyDescent="0.25">
      <c r="B106" s="378"/>
      <c r="C106" s="47" t="s">
        <v>57</v>
      </c>
      <c r="D106" s="43" t="s">
        <v>184</v>
      </c>
      <c r="E106"/>
      <c r="F106" s="15">
        <f>Calc_Proposed!D261</f>
        <v>0</v>
      </c>
      <c r="G106" s="15">
        <f>IF('Sensitivity Analysis'!F109=0,Calc_BAT!D261,'Sensitivity Analysis'!F109)</f>
        <v>0</v>
      </c>
      <c r="H106"/>
      <c r="I106"/>
      <c r="J106"/>
      <c r="K106"/>
      <c r="L106"/>
      <c r="M106"/>
      <c r="N106"/>
      <c r="O106"/>
      <c r="P106"/>
      <c r="Q106"/>
      <c r="R106" s="369"/>
    </row>
    <row r="107" spans="2:18" x14ac:dyDescent="0.25">
      <c r="B107" s="378"/>
      <c r="C107" s="47" t="s">
        <v>58</v>
      </c>
      <c r="D107" s="43" t="s">
        <v>184</v>
      </c>
      <c r="E107"/>
      <c r="F107" s="15">
        <f>Calc_Proposed!D262</f>
        <v>0</v>
      </c>
      <c r="G107" s="15">
        <f>IF('Sensitivity Analysis'!F110=0,Calc_BAT!D262,'Sensitivity Analysis'!F110)</f>
        <v>0</v>
      </c>
      <c r="H107"/>
      <c r="I107"/>
      <c r="J107"/>
      <c r="K107"/>
      <c r="L107"/>
      <c r="M107"/>
      <c r="N107"/>
      <c r="O107"/>
      <c r="P107"/>
      <c r="Q107"/>
      <c r="R107" s="369"/>
    </row>
    <row r="108" spans="2:18" x14ac:dyDescent="0.25">
      <c r="B108" s="378"/>
      <c r="C108" s="47" t="s">
        <v>27</v>
      </c>
      <c r="D108" s="43" t="s">
        <v>184</v>
      </c>
      <c r="E108"/>
      <c r="F108" s="15">
        <f>Calc_Proposed!D263</f>
        <v>0</v>
      </c>
      <c r="G108" s="15">
        <f>Calc_BAT!D263</f>
        <v>0</v>
      </c>
      <c r="H108"/>
      <c r="I108"/>
      <c r="J108"/>
      <c r="K108"/>
      <c r="L108"/>
      <c r="M108"/>
      <c r="N108"/>
      <c r="O108"/>
      <c r="P108"/>
      <c r="Q108"/>
      <c r="R108" s="369"/>
    </row>
    <row r="109" spans="2:18" x14ac:dyDescent="0.25">
      <c r="B109" s="378"/>
      <c r="C109" s="47" t="s">
        <v>52</v>
      </c>
      <c r="D109" s="43" t="s">
        <v>184</v>
      </c>
      <c r="E109"/>
      <c r="F109" s="15">
        <f>Calc_Proposed!D264</f>
        <v>0</v>
      </c>
      <c r="G109" s="15">
        <f>IF('Sensitivity Analysis'!F111=0,Calc_BAT!D264,'Sensitivity Analysis'!F111)</f>
        <v>0</v>
      </c>
      <c r="H109"/>
      <c r="I109"/>
      <c r="J109"/>
      <c r="K109"/>
      <c r="L109"/>
      <c r="M109"/>
      <c r="N109"/>
      <c r="O109"/>
      <c r="P109"/>
      <c r="Q109"/>
      <c r="R109" s="369"/>
    </row>
    <row r="110" spans="2:18" x14ac:dyDescent="0.25">
      <c r="B110" s="378"/>
      <c r="C110" s="47" t="s">
        <v>37</v>
      </c>
      <c r="D110" s="43" t="s">
        <v>184</v>
      </c>
      <c r="E110"/>
      <c r="F110" s="15">
        <f>Calc_Proposed!D265</f>
        <v>0</v>
      </c>
      <c r="G110" s="15">
        <f>IF('Sensitivity Analysis'!F112=0,Calc_BAT!D265,'Sensitivity Analysis'!F112)</f>
        <v>0</v>
      </c>
      <c r="H110"/>
      <c r="I110"/>
      <c r="J110"/>
      <c r="K110"/>
      <c r="L110"/>
      <c r="M110"/>
      <c r="N110"/>
      <c r="O110"/>
      <c r="P110"/>
      <c r="Q110"/>
      <c r="R110" s="369"/>
    </row>
    <row r="111" spans="2:18" x14ac:dyDescent="0.25">
      <c r="B111" s="378"/>
      <c r="C111" s="47" t="s">
        <v>59</v>
      </c>
      <c r="D111" s="43" t="s">
        <v>184</v>
      </c>
      <c r="E111"/>
      <c r="F111" s="15">
        <f>Calc_Proposed!D266</f>
        <v>0</v>
      </c>
      <c r="G111" s="15">
        <f>IF('Sensitivity Analysis'!F113=0,Calc_BAT!D266,'Sensitivity Analysis'!F113)</f>
        <v>0</v>
      </c>
      <c r="H111"/>
      <c r="I111"/>
      <c r="J111"/>
      <c r="K111"/>
      <c r="L111"/>
      <c r="M111"/>
      <c r="N111"/>
      <c r="O111"/>
      <c r="P111"/>
      <c r="Q111"/>
      <c r="R111" s="369"/>
    </row>
    <row r="112" spans="2:18" x14ac:dyDescent="0.25">
      <c r="B112" s="378"/>
      <c r="C112" s="47" t="s">
        <v>383</v>
      </c>
      <c r="D112" s="43" t="s">
        <v>184</v>
      </c>
      <c r="E112"/>
      <c r="F112" s="15">
        <f>Calc_Proposed!D267</f>
        <v>0</v>
      </c>
      <c r="G112" s="15">
        <f>Calc_BAT!D267</f>
        <v>0</v>
      </c>
      <c r="H112"/>
      <c r="I112"/>
      <c r="J112"/>
      <c r="K112"/>
      <c r="L112"/>
      <c r="M112"/>
      <c r="N112"/>
      <c r="O112"/>
      <c r="P112"/>
      <c r="Q112"/>
      <c r="R112" s="369"/>
    </row>
    <row r="113" spans="2:18" x14ac:dyDescent="0.25">
      <c r="B113" s="378"/>
      <c r="C113" s="18"/>
      <c r="D113" s="43"/>
      <c r="E113"/>
      <c r="F113" s="16"/>
      <c r="G113" s="16"/>
      <c r="H113"/>
      <c r="I113"/>
      <c r="J113"/>
      <c r="K113"/>
      <c r="L113"/>
      <c r="M113"/>
      <c r="N113"/>
      <c r="O113"/>
      <c r="P113"/>
      <c r="Q113"/>
      <c r="R113" s="369"/>
    </row>
    <row r="114" spans="2:18" x14ac:dyDescent="0.25">
      <c r="B114" s="378"/>
      <c r="C114" s="379" t="s">
        <v>183</v>
      </c>
      <c r="D114" s="43"/>
      <c r="E114"/>
      <c r="F114" s="16"/>
      <c r="G114" s="16"/>
      <c r="H114"/>
      <c r="I114"/>
      <c r="J114"/>
      <c r="K114"/>
      <c r="L114"/>
      <c r="M114"/>
      <c r="N114"/>
      <c r="O114"/>
      <c r="P114"/>
      <c r="Q114"/>
      <c r="R114" s="369"/>
    </row>
    <row r="115" spans="2:18" x14ac:dyDescent="0.25">
      <c r="B115" s="378"/>
      <c r="C115" s="379" t="s">
        <v>166</v>
      </c>
      <c r="D115" s="43"/>
      <c r="E115"/>
      <c r="F115" s="16"/>
      <c r="G115" s="373" t="str">
        <f>G105</f>
        <v>BAT-AEL</v>
      </c>
      <c r="H115"/>
      <c r="I115"/>
      <c r="J115"/>
      <c r="K115"/>
      <c r="L115"/>
      <c r="M115"/>
      <c r="N115"/>
      <c r="O115"/>
      <c r="P115"/>
      <c r="Q115"/>
      <c r="R115" s="369"/>
    </row>
    <row r="116" spans="2:18" x14ac:dyDescent="0.25">
      <c r="B116" s="378"/>
      <c r="C116" s="47" t="s">
        <v>57</v>
      </c>
      <c r="D116" s="43" t="s">
        <v>184</v>
      </c>
      <c r="E116"/>
      <c r="F116" s="16"/>
      <c r="G116" s="15">
        <f t="shared" ref="G116:G122" si="49">$F106-G106</f>
        <v>0</v>
      </c>
      <c r="H116"/>
      <c r="I116"/>
      <c r="J116"/>
      <c r="K116"/>
      <c r="L116"/>
      <c r="M116"/>
      <c r="N116"/>
      <c r="O116"/>
      <c r="P116"/>
      <c r="Q116"/>
      <c r="R116" s="369"/>
    </row>
    <row r="117" spans="2:18" x14ac:dyDescent="0.25">
      <c r="B117" s="378"/>
      <c r="C117" s="47" t="s">
        <v>58</v>
      </c>
      <c r="D117" s="43" t="s">
        <v>184</v>
      </c>
      <c r="E117"/>
      <c r="F117" s="16"/>
      <c r="G117" s="15">
        <f t="shared" si="49"/>
        <v>0</v>
      </c>
      <c r="H117"/>
      <c r="I117"/>
      <c r="J117"/>
      <c r="K117"/>
      <c r="L117"/>
      <c r="M117"/>
      <c r="N117"/>
      <c r="O117"/>
      <c r="P117"/>
      <c r="Q117"/>
      <c r="R117" s="369"/>
    </row>
    <row r="118" spans="2:18" x14ac:dyDescent="0.25">
      <c r="B118" s="378"/>
      <c r="C118" s="47" t="s">
        <v>27</v>
      </c>
      <c r="D118" s="43" t="s">
        <v>184</v>
      </c>
      <c r="E118"/>
      <c r="F118" s="16"/>
      <c r="G118" s="15">
        <f t="shared" si="49"/>
        <v>0</v>
      </c>
      <c r="H118"/>
      <c r="I118"/>
      <c r="J118"/>
      <c r="K118"/>
      <c r="L118"/>
      <c r="M118"/>
      <c r="N118"/>
      <c r="O118"/>
      <c r="P118"/>
      <c r="Q118"/>
      <c r="R118" s="369"/>
    </row>
    <row r="119" spans="2:18" x14ac:dyDescent="0.25">
      <c r="B119" s="378"/>
      <c r="C119" s="47" t="s">
        <v>52</v>
      </c>
      <c r="D119" s="43" t="s">
        <v>184</v>
      </c>
      <c r="E119"/>
      <c r="F119" s="16"/>
      <c r="G119" s="15">
        <f t="shared" si="49"/>
        <v>0</v>
      </c>
      <c r="H119"/>
      <c r="I119"/>
      <c r="J119"/>
      <c r="K119"/>
      <c r="L119"/>
      <c r="M119"/>
      <c r="N119"/>
      <c r="O119"/>
      <c r="P119"/>
      <c r="Q119"/>
      <c r="R119" s="369"/>
    </row>
    <row r="120" spans="2:18" x14ac:dyDescent="0.25">
      <c r="B120" s="378"/>
      <c r="C120" s="47" t="s">
        <v>37</v>
      </c>
      <c r="D120" s="43" t="s">
        <v>184</v>
      </c>
      <c r="E120"/>
      <c r="F120" s="16"/>
      <c r="G120" s="15">
        <f t="shared" si="49"/>
        <v>0</v>
      </c>
      <c r="H120"/>
      <c r="I120"/>
      <c r="J120"/>
      <c r="K120"/>
      <c r="L120"/>
      <c r="M120"/>
      <c r="N120"/>
      <c r="O120"/>
      <c r="P120"/>
      <c r="Q120"/>
      <c r="R120" s="369"/>
    </row>
    <row r="121" spans="2:18" x14ac:dyDescent="0.25">
      <c r="B121" s="378"/>
      <c r="C121" s="47" t="s">
        <v>59</v>
      </c>
      <c r="D121" s="43" t="s">
        <v>184</v>
      </c>
      <c r="E121"/>
      <c r="F121" s="16"/>
      <c r="G121" s="15">
        <f t="shared" si="49"/>
        <v>0</v>
      </c>
      <c r="H121"/>
      <c r="I121"/>
      <c r="J121"/>
      <c r="K121"/>
      <c r="L121"/>
      <c r="M121"/>
      <c r="N121"/>
      <c r="O121"/>
      <c r="P121"/>
      <c r="Q121"/>
      <c r="R121" s="369"/>
    </row>
    <row r="122" spans="2:18" x14ac:dyDescent="0.25">
      <c r="B122" s="378"/>
      <c r="C122" s="47" t="s">
        <v>383</v>
      </c>
      <c r="D122" s="43" t="s">
        <v>184</v>
      </c>
      <c r="E122"/>
      <c r="F122" s="16"/>
      <c r="G122" s="15">
        <f t="shared" si="49"/>
        <v>0</v>
      </c>
      <c r="H122"/>
      <c r="I122"/>
      <c r="J122"/>
      <c r="K122"/>
      <c r="L122"/>
      <c r="M122"/>
      <c r="N122"/>
      <c r="O122"/>
      <c r="P122"/>
      <c r="Q122"/>
      <c r="R122" s="369"/>
    </row>
    <row r="123" spans="2:18" x14ac:dyDescent="0.25">
      <c r="B123" s="378"/>
      <c r="C123" s="47"/>
      <c r="D123" s="43"/>
      <c r="E123"/>
      <c r="F123" s="16"/>
      <c r="G123" s="17"/>
      <c r="H123"/>
      <c r="I123"/>
      <c r="J123"/>
      <c r="K123"/>
      <c r="L123"/>
      <c r="M123"/>
      <c r="N123"/>
      <c r="O123"/>
      <c r="P123"/>
      <c r="Q123"/>
      <c r="R123" s="369"/>
    </row>
    <row r="124" spans="2:18" x14ac:dyDescent="0.25">
      <c r="B124" s="378"/>
      <c r="C124" s="379" t="s">
        <v>166</v>
      </c>
      <c r="D124" s="43"/>
      <c r="E124"/>
      <c r="F124" s="16"/>
      <c r="G124" s="372" t="str">
        <f>G105</f>
        <v>BAT-AEL</v>
      </c>
      <c r="H124"/>
      <c r="I124"/>
      <c r="J124"/>
      <c r="K124"/>
      <c r="L124"/>
      <c r="M124"/>
      <c r="N124"/>
      <c r="O124"/>
      <c r="P124"/>
      <c r="Q124"/>
      <c r="R124" s="369"/>
    </row>
    <row r="125" spans="2:18" x14ac:dyDescent="0.25">
      <c r="B125" s="378"/>
      <c r="C125" s="47" t="s">
        <v>65</v>
      </c>
      <c r="D125" s="43" t="s">
        <v>184</v>
      </c>
      <c r="E125"/>
      <c r="F125" s="16"/>
      <c r="G125" s="15">
        <f>SUMIF($G$116:$G$122,"&lt;"&amp;0,$G$116:$G$122)</f>
        <v>0</v>
      </c>
      <c r="H125"/>
      <c r="I125"/>
      <c r="J125"/>
      <c r="K125"/>
      <c r="L125"/>
      <c r="M125"/>
      <c r="N125"/>
      <c r="O125"/>
      <c r="P125"/>
      <c r="Q125"/>
      <c r="R125" s="369"/>
    </row>
    <row r="126" spans="2:18" x14ac:dyDescent="0.25">
      <c r="B126" s="378"/>
      <c r="C126" s="47" t="s">
        <v>66</v>
      </c>
      <c r="D126" s="43" t="s">
        <v>184</v>
      </c>
      <c r="E126"/>
      <c r="F126" s="16"/>
      <c r="G126" s="15">
        <f>SUMIF($G$116:$G$122,"&gt;"&amp;0,$G$116:$G$122)</f>
        <v>0</v>
      </c>
      <c r="H126"/>
      <c r="I126"/>
      <c r="J126"/>
      <c r="K126"/>
      <c r="L126"/>
      <c r="M126"/>
      <c r="N126"/>
      <c r="O126"/>
      <c r="P126"/>
      <c r="Q126"/>
      <c r="R126" s="369"/>
    </row>
    <row r="127" spans="2:18" x14ac:dyDescent="0.25">
      <c r="B127" s="378"/>
      <c r="C127" s="47" t="s">
        <v>64</v>
      </c>
      <c r="D127" s="43" t="s">
        <v>184</v>
      </c>
      <c r="E127"/>
      <c r="F127" s="16"/>
      <c r="G127" s="15">
        <f>G125+G126</f>
        <v>0</v>
      </c>
      <c r="H127"/>
      <c r="I127"/>
      <c r="J127"/>
      <c r="K127"/>
      <c r="L127"/>
      <c r="M127"/>
      <c r="N127"/>
      <c r="O127"/>
      <c r="P127"/>
      <c r="Q127"/>
      <c r="R127" s="369"/>
    </row>
    <row r="128" spans="2:18" x14ac:dyDescent="0.25">
      <c r="B128" s="378"/>
      <c r="C128" s="47"/>
      <c r="D128" s="43"/>
      <c r="E128"/>
      <c r="F128" s="16"/>
      <c r="G128" s="17"/>
      <c r="H128"/>
      <c r="I128"/>
      <c r="J128"/>
      <c r="K128"/>
      <c r="L128"/>
      <c r="M128"/>
      <c r="N128"/>
      <c r="O128"/>
      <c r="P128"/>
      <c r="Q128"/>
      <c r="R128" s="369"/>
    </row>
    <row r="129" spans="2:18" x14ac:dyDescent="0.25">
      <c r="B129" s="378"/>
      <c r="C129" s="47" t="s">
        <v>330</v>
      </c>
      <c r="D129" s="43" t="s">
        <v>185</v>
      </c>
      <c r="E129"/>
      <c r="F129" s="16"/>
      <c r="G129" s="15">
        <f>IFERROR(-G126/G125,0)</f>
        <v>0</v>
      </c>
      <c r="H129"/>
      <c r="I129"/>
      <c r="J129"/>
      <c r="K129"/>
      <c r="L129"/>
      <c r="M129"/>
      <c r="N129"/>
      <c r="O129"/>
      <c r="P129"/>
      <c r="Q129"/>
      <c r="R129" s="369"/>
    </row>
    <row r="130" spans="2:18" ht="15.75" thickBot="1" x14ac:dyDescent="0.3">
      <c r="B130" s="380"/>
      <c r="C130" s="381"/>
      <c r="D130" s="381"/>
      <c r="E130" s="374"/>
      <c r="F130" s="374"/>
      <c r="G130" s="374"/>
      <c r="H130" s="374"/>
      <c r="I130" s="374"/>
      <c r="J130" s="374"/>
      <c r="K130" s="374"/>
      <c r="L130" s="374"/>
      <c r="M130" s="374"/>
      <c r="N130" s="374"/>
      <c r="O130" s="374"/>
      <c r="P130" s="374"/>
      <c r="Q130" s="374"/>
      <c r="R130" s="375"/>
    </row>
  </sheetData>
  <sheetProtection algorithmName="SHA-512" hashValue="Sgi+44Tm1ggivVFoUc/MdEMOW9SmuyqrmYA6MbsFh7oxS6i6KgWaT8ZMJTlaBH1cvZOYcVJ1H5IqgI9YwZDZwQ==" saltValue="H2+XspcDNavT1pK5ZxoCRg==" spinCount="100000" sheet="1" objects="1" scenarios="1"/>
  <pageMargins left="0.7" right="0.7" top="0.75" bottom="0.75" header="0.3" footer="0.3"/>
  <pageSetup paperSize="9" orientation="portrait" verticalDpi="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
    <tabColor rgb="FF002060"/>
    <pageSetUpPr autoPageBreaks="0"/>
  </sheetPr>
  <dimension ref="B1:CK55"/>
  <sheetViews>
    <sheetView zoomScale="70" zoomScaleNormal="70" workbookViewId="0">
      <pane xSplit="5" ySplit="9" topLeftCell="F25" activePane="bottomRight" state="frozen"/>
      <selection activeCell="D16" sqref="D16"/>
      <selection pane="topRight" activeCell="D16" sqref="D16"/>
      <selection pane="bottomLeft" activeCell="D16" sqref="D16"/>
      <selection pane="bottomRight" activeCell="AD5" sqref="AD5"/>
    </sheetView>
  </sheetViews>
  <sheetFormatPr defaultColWidth="9.140625" defaultRowHeight="15" x14ac:dyDescent="0.25"/>
  <cols>
    <col min="1" max="1" width="3.28515625" style="248" customWidth="1"/>
    <col min="2" max="2" width="9.140625" style="248"/>
    <col min="3" max="3" width="29.42578125" style="248" customWidth="1"/>
    <col min="4" max="4" width="11.42578125" style="248" customWidth="1"/>
    <col min="5" max="5" width="10.28515625" style="248" bestFit="1" customWidth="1"/>
    <col min="6" max="6" width="6.5703125" style="248" bestFit="1" customWidth="1"/>
    <col min="7" max="88" width="7.42578125" style="248" bestFit="1" customWidth="1"/>
    <col min="89" max="16384" width="9.140625" style="248"/>
  </cols>
  <sheetData>
    <row r="1" spans="2:89" ht="18" customHeight="1" thickBot="1" x14ac:dyDescent="0.3"/>
    <row r="2" spans="2:89" ht="33" customHeight="1" x14ac:dyDescent="0.45">
      <c r="B2" s="474" t="s">
        <v>599</v>
      </c>
      <c r="C2" s="475"/>
      <c r="D2" s="475"/>
      <c r="E2" s="475"/>
      <c r="F2" s="475"/>
      <c r="G2" s="475"/>
      <c r="H2" s="475"/>
      <c r="I2" s="475"/>
      <c r="J2" s="475"/>
      <c r="K2" s="475"/>
      <c r="L2" s="475"/>
      <c r="M2" s="475"/>
      <c r="N2" s="475"/>
      <c r="O2" s="475"/>
      <c r="P2" s="475"/>
      <c r="Q2" s="475"/>
      <c r="R2" s="475"/>
      <c r="S2" s="475"/>
      <c r="T2" s="475"/>
      <c r="U2" s="475"/>
      <c r="V2" s="475"/>
      <c r="W2" s="475"/>
      <c r="X2" s="475"/>
      <c r="Y2" s="475"/>
      <c r="Z2" s="475"/>
      <c r="AA2" s="475"/>
      <c r="AB2" s="475"/>
      <c r="AC2" s="475"/>
      <c r="AD2" s="475"/>
      <c r="AE2" s="475"/>
      <c r="AF2" s="475"/>
      <c r="AG2" s="475"/>
      <c r="AH2" s="475"/>
      <c r="AI2" s="475"/>
      <c r="AJ2" s="475"/>
      <c r="AK2" s="475"/>
      <c r="AL2" s="475"/>
      <c r="AM2" s="475"/>
      <c r="AN2" s="475"/>
      <c r="AO2" s="475"/>
      <c r="AP2" s="475"/>
      <c r="AQ2" s="475"/>
      <c r="AR2" s="475"/>
      <c r="AS2" s="475"/>
      <c r="AT2" s="475"/>
      <c r="AU2" s="475"/>
      <c r="AV2" s="475"/>
      <c r="AW2" s="475"/>
      <c r="AX2" s="475"/>
      <c r="AY2" s="475"/>
      <c r="AZ2" s="475"/>
      <c r="BA2" s="475"/>
      <c r="BB2" s="475"/>
      <c r="BC2" s="475"/>
      <c r="BD2" s="475"/>
      <c r="BE2" s="475"/>
      <c r="BF2" s="475"/>
      <c r="BG2" s="475"/>
      <c r="BH2" s="475"/>
      <c r="BI2" s="475"/>
      <c r="BJ2" s="475"/>
      <c r="BK2" s="475"/>
      <c r="BL2" s="475"/>
      <c r="BM2" s="475"/>
      <c r="BN2" s="475"/>
      <c r="BO2" s="475"/>
      <c r="BP2" s="475"/>
      <c r="BQ2" s="475"/>
      <c r="BR2" s="475"/>
      <c r="BS2" s="475"/>
      <c r="BT2" s="475"/>
      <c r="BU2" s="475"/>
      <c r="BV2" s="475"/>
      <c r="BW2" s="475"/>
      <c r="BX2" s="475"/>
      <c r="BY2" s="475"/>
      <c r="BZ2" s="475"/>
      <c r="CA2" s="475"/>
      <c r="CB2" s="475"/>
      <c r="CC2" s="475"/>
      <c r="CD2" s="475"/>
      <c r="CE2" s="475"/>
      <c r="CF2" s="475"/>
      <c r="CG2" s="475"/>
      <c r="CH2" s="475"/>
      <c r="CI2" s="475"/>
      <c r="CJ2" s="475"/>
      <c r="CK2" s="476"/>
    </row>
    <row r="3" spans="2:89" x14ac:dyDescent="0.25">
      <c r="B3" s="473"/>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477"/>
    </row>
    <row r="4" spans="2:89" x14ac:dyDescent="0.25">
      <c r="B4" s="485" t="s">
        <v>34</v>
      </c>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477"/>
    </row>
    <row r="5" spans="2:89" x14ac:dyDescent="0.25">
      <c r="B5" s="486"/>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477"/>
    </row>
    <row r="6" spans="2:89" x14ac:dyDescent="0.25">
      <c r="B6" s="473" t="s">
        <v>435</v>
      </c>
      <c r="C6" s="65"/>
      <c r="D6" s="764">
        <f>'Data Input - General'!F22</f>
        <v>0</v>
      </c>
      <c r="E6" s="65"/>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18"/>
      <c r="CI6" s="18"/>
      <c r="CJ6" s="18"/>
      <c r="CK6" s="477"/>
    </row>
    <row r="7" spans="2:89" x14ac:dyDescent="0.25">
      <c r="B7" s="473" t="s">
        <v>439</v>
      </c>
      <c r="C7" s="65"/>
      <c r="D7" s="764">
        <v>2023</v>
      </c>
      <c r="E7" s="65"/>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477"/>
    </row>
    <row r="8" spans="2:89" x14ac:dyDescent="0.25">
      <c r="B8" s="473" t="s">
        <v>440</v>
      </c>
      <c r="C8" s="65"/>
      <c r="D8" s="68" t="e">
        <f>INDEX('Discount and deflators'!$F$21:$AG$46,MATCH($D$7,'Discount and deflators'!$B$21:$B$46,0),MATCH($D$6,'Discount and deflators'!$F$20:$AG$20,0))</f>
        <v>#N/A</v>
      </c>
      <c r="E8" s="65"/>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477"/>
    </row>
    <row r="9" spans="2:89" x14ac:dyDescent="0.25">
      <c r="B9" s="473"/>
      <c r="C9" s="65"/>
      <c r="D9" s="65"/>
      <c r="E9" s="65"/>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477"/>
    </row>
    <row r="10" spans="2:89" x14ac:dyDescent="0.25">
      <c r="B10" s="473"/>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477"/>
    </row>
    <row r="11" spans="2:89" x14ac:dyDescent="0.25">
      <c r="B11" s="478" t="s">
        <v>449</v>
      </c>
      <c r="C11" s="65"/>
      <c r="D11" s="65"/>
      <c r="E11" s="71" t="s">
        <v>33</v>
      </c>
      <c r="F11" s="53">
        <v>2018</v>
      </c>
      <c r="G11" s="53">
        <v>2019</v>
      </c>
      <c r="H11" s="53">
        <v>2020</v>
      </c>
      <c r="I11" s="53">
        <v>2021</v>
      </c>
      <c r="J11" s="53">
        <v>2022</v>
      </c>
      <c r="K11" s="53">
        <v>2023</v>
      </c>
      <c r="L11" s="53">
        <v>2024</v>
      </c>
      <c r="M11" s="53">
        <v>2025</v>
      </c>
      <c r="N11" s="53">
        <v>2026</v>
      </c>
      <c r="O11" s="53">
        <v>2027</v>
      </c>
      <c r="P11" s="53">
        <v>2028</v>
      </c>
      <c r="Q11" s="53">
        <v>2029</v>
      </c>
      <c r="R11" s="53">
        <v>2030</v>
      </c>
      <c r="S11" s="53">
        <v>2031</v>
      </c>
      <c r="T11" s="53">
        <v>2032</v>
      </c>
      <c r="U11" s="53">
        <v>2033</v>
      </c>
      <c r="V11" s="53">
        <v>2034</v>
      </c>
      <c r="W11" s="53">
        <v>2035</v>
      </c>
      <c r="X11" s="53">
        <v>2036</v>
      </c>
      <c r="Y11" s="53">
        <v>2037</v>
      </c>
      <c r="Z11" s="53">
        <v>2038</v>
      </c>
      <c r="AA11" s="53">
        <v>2039</v>
      </c>
      <c r="AB11" s="53">
        <v>2040</v>
      </c>
      <c r="AC11" s="53">
        <v>2041</v>
      </c>
      <c r="AD11" s="53">
        <v>2042</v>
      </c>
      <c r="AE11" s="53">
        <v>2043</v>
      </c>
      <c r="AF11" s="53">
        <v>2044</v>
      </c>
      <c r="AG11" s="53">
        <v>2045</v>
      </c>
      <c r="AH11" s="53">
        <v>2046</v>
      </c>
      <c r="AI11" s="53">
        <v>2047</v>
      </c>
      <c r="AJ11" s="53">
        <v>2048</v>
      </c>
      <c r="AK11" s="53">
        <v>2049</v>
      </c>
      <c r="AL11" s="53">
        <v>2050</v>
      </c>
      <c r="AM11" s="53">
        <v>2051</v>
      </c>
      <c r="AN11" s="53">
        <v>2052</v>
      </c>
      <c r="AO11" s="53">
        <v>2053</v>
      </c>
      <c r="AP11" s="53">
        <v>2054</v>
      </c>
      <c r="AQ11" s="53">
        <v>2055</v>
      </c>
      <c r="AR11" s="53">
        <v>2056</v>
      </c>
      <c r="AS11" s="53">
        <v>2057</v>
      </c>
      <c r="AT11" s="53">
        <v>2058</v>
      </c>
      <c r="AU11" s="53">
        <v>2059</v>
      </c>
      <c r="AV11" s="53">
        <v>2060</v>
      </c>
      <c r="AW11" s="53">
        <v>2061</v>
      </c>
      <c r="AX11" s="53">
        <v>2062</v>
      </c>
      <c r="AY11" s="53">
        <v>2063</v>
      </c>
      <c r="AZ11" s="53">
        <v>2064</v>
      </c>
      <c r="BA11" s="53">
        <v>2065</v>
      </c>
      <c r="BB11" s="53">
        <v>2066</v>
      </c>
      <c r="BC11" s="53">
        <v>2067</v>
      </c>
      <c r="BD11" s="53">
        <v>2068</v>
      </c>
      <c r="BE11" s="53">
        <v>2069</v>
      </c>
      <c r="BF11" s="53">
        <v>2070</v>
      </c>
      <c r="BG11" s="53">
        <v>2071</v>
      </c>
      <c r="BH11" s="53">
        <v>2072</v>
      </c>
      <c r="BI11" s="53">
        <v>2073</v>
      </c>
      <c r="BJ11" s="53">
        <v>2074</v>
      </c>
      <c r="BK11" s="53">
        <v>2075</v>
      </c>
      <c r="BL11" s="53">
        <v>2076</v>
      </c>
      <c r="BM11" s="53">
        <v>2077</v>
      </c>
      <c r="BN11" s="53">
        <v>2078</v>
      </c>
      <c r="BO11" s="53">
        <v>2079</v>
      </c>
      <c r="BP11" s="53">
        <v>2080</v>
      </c>
      <c r="BQ11" s="53">
        <v>2081</v>
      </c>
      <c r="BR11" s="53">
        <v>2082</v>
      </c>
      <c r="BS11" s="53">
        <v>2083</v>
      </c>
      <c r="BT11" s="53">
        <v>2084</v>
      </c>
      <c r="BU11" s="53">
        <v>2085</v>
      </c>
      <c r="BV11" s="53">
        <v>2086</v>
      </c>
      <c r="BW11" s="53">
        <v>2087</v>
      </c>
      <c r="BX11" s="53">
        <v>2088</v>
      </c>
      <c r="BY11" s="53">
        <v>2089</v>
      </c>
      <c r="BZ11" s="53">
        <v>2090</v>
      </c>
      <c r="CA11" s="53">
        <v>2091</v>
      </c>
      <c r="CB11" s="53">
        <v>2092</v>
      </c>
      <c r="CC11" s="53">
        <v>2093</v>
      </c>
      <c r="CD11" s="53">
        <v>2094</v>
      </c>
      <c r="CE11" s="53">
        <v>2095</v>
      </c>
      <c r="CF11" s="53">
        <v>2096</v>
      </c>
      <c r="CG11" s="53">
        <v>2097</v>
      </c>
      <c r="CH11" s="53">
        <v>2098</v>
      </c>
      <c r="CI11" s="53">
        <v>2099</v>
      </c>
      <c r="CJ11" s="53">
        <v>2100</v>
      </c>
      <c r="CK11" s="479"/>
    </row>
    <row r="12" spans="2:89" x14ac:dyDescent="0.25">
      <c r="B12" s="473" t="s">
        <v>390</v>
      </c>
      <c r="C12" s="47" t="s">
        <v>18</v>
      </c>
      <c r="D12" s="72" t="s">
        <v>20</v>
      </c>
      <c r="E12" s="73" t="s">
        <v>21</v>
      </c>
      <c r="F12" s="56" t="e">
        <f t="shared" ref="F12:BJ13" si="0">F34*$D$8</f>
        <v>#N/A</v>
      </c>
      <c r="G12" s="56" t="e">
        <f t="shared" si="0"/>
        <v>#N/A</v>
      </c>
      <c r="H12" s="56" t="e">
        <f t="shared" si="0"/>
        <v>#N/A</v>
      </c>
      <c r="I12" s="56" t="e">
        <f t="shared" si="0"/>
        <v>#N/A</v>
      </c>
      <c r="J12" s="56" t="e">
        <f t="shared" si="0"/>
        <v>#N/A</v>
      </c>
      <c r="K12" s="56" t="e">
        <f t="shared" si="0"/>
        <v>#N/A</v>
      </c>
      <c r="L12" s="56" t="e">
        <f t="shared" si="0"/>
        <v>#N/A</v>
      </c>
      <c r="M12" s="56" t="e">
        <f t="shared" si="0"/>
        <v>#N/A</v>
      </c>
      <c r="N12" s="56" t="e">
        <f t="shared" si="0"/>
        <v>#N/A</v>
      </c>
      <c r="O12" s="56" t="e">
        <f t="shared" si="0"/>
        <v>#N/A</v>
      </c>
      <c r="P12" s="56" t="e">
        <f t="shared" si="0"/>
        <v>#N/A</v>
      </c>
      <c r="Q12" s="56" t="e">
        <f t="shared" si="0"/>
        <v>#N/A</v>
      </c>
      <c r="R12" s="56" t="e">
        <f t="shared" si="0"/>
        <v>#N/A</v>
      </c>
      <c r="S12" s="56" t="e">
        <f t="shared" si="0"/>
        <v>#N/A</v>
      </c>
      <c r="T12" s="56" t="e">
        <f t="shared" si="0"/>
        <v>#N/A</v>
      </c>
      <c r="U12" s="56" t="e">
        <f t="shared" si="0"/>
        <v>#N/A</v>
      </c>
      <c r="V12" s="56" t="e">
        <f t="shared" si="0"/>
        <v>#N/A</v>
      </c>
      <c r="W12" s="56" t="e">
        <f t="shared" si="0"/>
        <v>#N/A</v>
      </c>
      <c r="X12" s="56" t="e">
        <f t="shared" si="0"/>
        <v>#N/A</v>
      </c>
      <c r="Y12" s="56" t="e">
        <f t="shared" si="0"/>
        <v>#N/A</v>
      </c>
      <c r="Z12" s="56" t="e">
        <f t="shared" si="0"/>
        <v>#N/A</v>
      </c>
      <c r="AA12" s="56" t="e">
        <f t="shared" si="0"/>
        <v>#N/A</v>
      </c>
      <c r="AB12" s="56" t="e">
        <f t="shared" si="0"/>
        <v>#N/A</v>
      </c>
      <c r="AC12" s="56" t="e">
        <f t="shared" si="0"/>
        <v>#N/A</v>
      </c>
      <c r="AD12" s="56" t="e">
        <f t="shared" si="0"/>
        <v>#N/A</v>
      </c>
      <c r="AE12" s="56" t="e">
        <f t="shared" si="0"/>
        <v>#N/A</v>
      </c>
      <c r="AF12" s="56" t="e">
        <f t="shared" si="0"/>
        <v>#N/A</v>
      </c>
      <c r="AG12" s="56" t="e">
        <f t="shared" si="0"/>
        <v>#N/A</v>
      </c>
      <c r="AH12" s="56" t="e">
        <f t="shared" si="0"/>
        <v>#N/A</v>
      </c>
      <c r="AI12" s="56" t="e">
        <f t="shared" si="0"/>
        <v>#N/A</v>
      </c>
      <c r="AJ12" s="56" t="e">
        <f t="shared" si="0"/>
        <v>#N/A</v>
      </c>
      <c r="AK12" s="56" t="e">
        <f t="shared" si="0"/>
        <v>#N/A</v>
      </c>
      <c r="AL12" s="56" t="e">
        <f t="shared" si="0"/>
        <v>#N/A</v>
      </c>
      <c r="AM12" s="56" t="e">
        <f t="shared" si="0"/>
        <v>#N/A</v>
      </c>
      <c r="AN12" s="56" t="e">
        <f t="shared" si="0"/>
        <v>#N/A</v>
      </c>
      <c r="AO12" s="56" t="e">
        <f t="shared" si="0"/>
        <v>#N/A</v>
      </c>
      <c r="AP12" s="56" t="e">
        <f t="shared" si="0"/>
        <v>#N/A</v>
      </c>
      <c r="AQ12" s="56" t="e">
        <f t="shared" si="0"/>
        <v>#N/A</v>
      </c>
      <c r="AR12" s="56" t="e">
        <f t="shared" si="0"/>
        <v>#N/A</v>
      </c>
      <c r="AS12" s="56" t="e">
        <f t="shared" si="0"/>
        <v>#N/A</v>
      </c>
      <c r="AT12" s="56" t="e">
        <f t="shared" si="0"/>
        <v>#N/A</v>
      </c>
      <c r="AU12" s="56" t="e">
        <f t="shared" si="0"/>
        <v>#N/A</v>
      </c>
      <c r="AV12" s="56" t="e">
        <f t="shared" si="0"/>
        <v>#N/A</v>
      </c>
      <c r="AW12" s="56" t="e">
        <f t="shared" si="0"/>
        <v>#N/A</v>
      </c>
      <c r="AX12" s="56" t="e">
        <f t="shared" si="0"/>
        <v>#N/A</v>
      </c>
      <c r="AY12" s="56" t="e">
        <f t="shared" si="0"/>
        <v>#N/A</v>
      </c>
      <c r="AZ12" s="56" t="e">
        <f t="shared" si="0"/>
        <v>#N/A</v>
      </c>
      <c r="BA12" s="56" t="e">
        <f t="shared" si="0"/>
        <v>#N/A</v>
      </c>
      <c r="BB12" s="56" t="e">
        <f t="shared" si="0"/>
        <v>#N/A</v>
      </c>
      <c r="BC12" s="56" t="e">
        <f t="shared" si="0"/>
        <v>#N/A</v>
      </c>
      <c r="BD12" s="56" t="e">
        <f t="shared" si="0"/>
        <v>#N/A</v>
      </c>
      <c r="BE12" s="56" t="e">
        <f t="shared" si="0"/>
        <v>#N/A</v>
      </c>
      <c r="BF12" s="56" t="e">
        <f t="shared" si="0"/>
        <v>#N/A</v>
      </c>
      <c r="BG12" s="56" t="e">
        <f t="shared" si="0"/>
        <v>#N/A</v>
      </c>
      <c r="BH12" s="56" t="e">
        <f t="shared" si="0"/>
        <v>#N/A</v>
      </c>
      <c r="BI12" s="56" t="e">
        <f t="shared" si="0"/>
        <v>#N/A</v>
      </c>
      <c r="BJ12" s="56" t="e">
        <f t="shared" si="0"/>
        <v>#N/A</v>
      </c>
      <c r="BK12" s="56" t="e">
        <f t="shared" ref="BK12:CJ16" si="1">BK34*$D$8</f>
        <v>#N/A</v>
      </c>
      <c r="BL12" s="56" t="e">
        <f t="shared" si="1"/>
        <v>#N/A</v>
      </c>
      <c r="BM12" s="56" t="e">
        <f t="shared" si="1"/>
        <v>#N/A</v>
      </c>
      <c r="BN12" s="56" t="e">
        <f t="shared" si="1"/>
        <v>#N/A</v>
      </c>
      <c r="BO12" s="56" t="e">
        <f t="shared" si="1"/>
        <v>#N/A</v>
      </c>
      <c r="BP12" s="56" t="e">
        <f t="shared" si="1"/>
        <v>#N/A</v>
      </c>
      <c r="BQ12" s="56" t="e">
        <f t="shared" si="1"/>
        <v>#N/A</v>
      </c>
      <c r="BR12" s="56" t="e">
        <f t="shared" si="1"/>
        <v>#N/A</v>
      </c>
      <c r="BS12" s="56" t="e">
        <f t="shared" si="1"/>
        <v>#N/A</v>
      </c>
      <c r="BT12" s="56" t="e">
        <f t="shared" si="1"/>
        <v>#N/A</v>
      </c>
      <c r="BU12" s="56" t="e">
        <f t="shared" si="1"/>
        <v>#N/A</v>
      </c>
      <c r="BV12" s="56" t="e">
        <f t="shared" si="1"/>
        <v>#N/A</v>
      </c>
      <c r="BW12" s="56" t="e">
        <f t="shared" si="1"/>
        <v>#N/A</v>
      </c>
      <c r="BX12" s="56" t="e">
        <f t="shared" si="1"/>
        <v>#N/A</v>
      </c>
      <c r="BY12" s="56" t="e">
        <f t="shared" si="1"/>
        <v>#N/A</v>
      </c>
      <c r="BZ12" s="56" t="e">
        <f t="shared" si="1"/>
        <v>#N/A</v>
      </c>
      <c r="CA12" s="56" t="e">
        <f t="shared" si="1"/>
        <v>#N/A</v>
      </c>
      <c r="CB12" s="56" t="e">
        <f t="shared" si="1"/>
        <v>#N/A</v>
      </c>
      <c r="CC12" s="56" t="e">
        <f t="shared" si="1"/>
        <v>#N/A</v>
      </c>
      <c r="CD12" s="56" t="e">
        <f t="shared" si="1"/>
        <v>#N/A</v>
      </c>
      <c r="CE12" s="56" t="e">
        <f t="shared" si="1"/>
        <v>#N/A</v>
      </c>
      <c r="CF12" s="56" t="e">
        <f t="shared" si="1"/>
        <v>#N/A</v>
      </c>
      <c r="CG12" s="56" t="e">
        <f t="shared" si="1"/>
        <v>#N/A</v>
      </c>
      <c r="CH12" s="56" t="e">
        <f t="shared" si="1"/>
        <v>#N/A</v>
      </c>
      <c r="CI12" s="56" t="e">
        <f t="shared" si="1"/>
        <v>#N/A</v>
      </c>
      <c r="CJ12" s="56" t="e">
        <f t="shared" si="1"/>
        <v>#N/A</v>
      </c>
      <c r="CK12" s="480"/>
    </row>
    <row r="13" spans="2:89" x14ac:dyDescent="0.25">
      <c r="B13" s="473" t="s">
        <v>390</v>
      </c>
      <c r="C13" s="47" t="s">
        <v>114</v>
      </c>
      <c r="D13" s="72" t="s">
        <v>20</v>
      </c>
      <c r="E13" s="73" t="s">
        <v>21</v>
      </c>
      <c r="F13" s="56" t="e">
        <f t="shared" ref="F13:M13" si="2">F35*$D$8</f>
        <v>#N/A</v>
      </c>
      <c r="G13" s="56" t="e">
        <f t="shared" si="2"/>
        <v>#N/A</v>
      </c>
      <c r="H13" s="56" t="e">
        <f t="shared" si="2"/>
        <v>#N/A</v>
      </c>
      <c r="I13" s="56" t="e">
        <f t="shared" si="2"/>
        <v>#N/A</v>
      </c>
      <c r="J13" s="56" t="e">
        <f t="shared" si="2"/>
        <v>#N/A</v>
      </c>
      <c r="K13" s="56" t="e">
        <f t="shared" si="2"/>
        <v>#N/A</v>
      </c>
      <c r="L13" s="56" t="e">
        <f t="shared" si="2"/>
        <v>#N/A</v>
      </c>
      <c r="M13" s="56" t="e">
        <f t="shared" si="2"/>
        <v>#N/A</v>
      </c>
      <c r="N13" s="56" t="e">
        <f t="shared" si="0"/>
        <v>#N/A</v>
      </c>
      <c r="O13" s="56" t="e">
        <f t="shared" si="0"/>
        <v>#N/A</v>
      </c>
      <c r="P13" s="56" t="e">
        <f t="shared" si="0"/>
        <v>#N/A</v>
      </c>
      <c r="Q13" s="56" t="e">
        <f t="shared" si="0"/>
        <v>#N/A</v>
      </c>
      <c r="R13" s="56" t="e">
        <f t="shared" si="0"/>
        <v>#N/A</v>
      </c>
      <c r="S13" s="56" t="e">
        <f t="shared" si="0"/>
        <v>#N/A</v>
      </c>
      <c r="T13" s="56" t="e">
        <f t="shared" si="0"/>
        <v>#N/A</v>
      </c>
      <c r="U13" s="56" t="e">
        <f t="shared" si="0"/>
        <v>#N/A</v>
      </c>
      <c r="V13" s="56" t="e">
        <f t="shared" si="0"/>
        <v>#N/A</v>
      </c>
      <c r="W13" s="56" t="e">
        <f t="shared" si="0"/>
        <v>#N/A</v>
      </c>
      <c r="X13" s="56" t="e">
        <f t="shared" si="0"/>
        <v>#N/A</v>
      </c>
      <c r="Y13" s="56" t="e">
        <f t="shared" si="0"/>
        <v>#N/A</v>
      </c>
      <c r="Z13" s="56" t="e">
        <f t="shared" si="0"/>
        <v>#N/A</v>
      </c>
      <c r="AA13" s="56" t="e">
        <f t="shared" si="0"/>
        <v>#N/A</v>
      </c>
      <c r="AB13" s="56" t="e">
        <f t="shared" si="0"/>
        <v>#N/A</v>
      </c>
      <c r="AC13" s="56" t="e">
        <f t="shared" si="0"/>
        <v>#N/A</v>
      </c>
      <c r="AD13" s="56" t="e">
        <f t="shared" si="0"/>
        <v>#N/A</v>
      </c>
      <c r="AE13" s="56" t="e">
        <f t="shared" si="0"/>
        <v>#N/A</v>
      </c>
      <c r="AF13" s="56" t="e">
        <f t="shared" si="0"/>
        <v>#N/A</v>
      </c>
      <c r="AG13" s="56" t="e">
        <f t="shared" si="0"/>
        <v>#N/A</v>
      </c>
      <c r="AH13" s="56" t="e">
        <f t="shared" si="0"/>
        <v>#N/A</v>
      </c>
      <c r="AI13" s="56" t="e">
        <f t="shared" si="0"/>
        <v>#N/A</v>
      </c>
      <c r="AJ13" s="56" t="e">
        <f t="shared" si="0"/>
        <v>#N/A</v>
      </c>
      <c r="AK13" s="56" t="e">
        <f t="shared" si="0"/>
        <v>#N/A</v>
      </c>
      <c r="AL13" s="56" t="e">
        <f t="shared" si="0"/>
        <v>#N/A</v>
      </c>
      <c r="AM13" s="56" t="e">
        <f t="shared" si="0"/>
        <v>#N/A</v>
      </c>
      <c r="AN13" s="56" t="e">
        <f t="shared" si="0"/>
        <v>#N/A</v>
      </c>
      <c r="AO13" s="56" t="e">
        <f t="shared" si="0"/>
        <v>#N/A</v>
      </c>
      <c r="AP13" s="56" t="e">
        <f t="shared" si="0"/>
        <v>#N/A</v>
      </c>
      <c r="AQ13" s="56" t="e">
        <f t="shared" si="0"/>
        <v>#N/A</v>
      </c>
      <c r="AR13" s="56" t="e">
        <f t="shared" si="0"/>
        <v>#N/A</v>
      </c>
      <c r="AS13" s="56" t="e">
        <f t="shared" si="0"/>
        <v>#N/A</v>
      </c>
      <c r="AT13" s="56" t="e">
        <f t="shared" si="0"/>
        <v>#N/A</v>
      </c>
      <c r="AU13" s="56" t="e">
        <f t="shared" si="0"/>
        <v>#N/A</v>
      </c>
      <c r="AV13" s="56" t="e">
        <f t="shared" si="0"/>
        <v>#N/A</v>
      </c>
      <c r="AW13" s="56" t="e">
        <f t="shared" si="0"/>
        <v>#N/A</v>
      </c>
      <c r="AX13" s="56" t="e">
        <f t="shared" si="0"/>
        <v>#N/A</v>
      </c>
      <c r="AY13" s="56" t="e">
        <f t="shared" si="0"/>
        <v>#N/A</v>
      </c>
      <c r="AZ13" s="56" t="e">
        <f t="shared" si="0"/>
        <v>#N/A</v>
      </c>
      <c r="BA13" s="56" t="e">
        <f t="shared" si="0"/>
        <v>#N/A</v>
      </c>
      <c r="BB13" s="56" t="e">
        <f t="shared" si="0"/>
        <v>#N/A</v>
      </c>
      <c r="BC13" s="56" t="e">
        <f t="shared" si="0"/>
        <v>#N/A</v>
      </c>
      <c r="BD13" s="56" t="e">
        <f t="shared" si="0"/>
        <v>#N/A</v>
      </c>
      <c r="BE13" s="56" t="e">
        <f t="shared" si="0"/>
        <v>#N/A</v>
      </c>
      <c r="BF13" s="56" t="e">
        <f t="shared" si="0"/>
        <v>#N/A</v>
      </c>
      <c r="BG13" s="56" t="e">
        <f t="shared" si="0"/>
        <v>#N/A</v>
      </c>
      <c r="BH13" s="56" t="e">
        <f t="shared" si="0"/>
        <v>#N/A</v>
      </c>
      <c r="BI13" s="56" t="e">
        <f t="shared" si="0"/>
        <v>#N/A</v>
      </c>
      <c r="BJ13" s="56" t="e">
        <f t="shared" si="0"/>
        <v>#N/A</v>
      </c>
      <c r="BK13" s="56" t="e">
        <f t="shared" si="1"/>
        <v>#N/A</v>
      </c>
      <c r="BL13" s="56" t="e">
        <f t="shared" si="1"/>
        <v>#N/A</v>
      </c>
      <c r="BM13" s="56" t="e">
        <f t="shared" si="1"/>
        <v>#N/A</v>
      </c>
      <c r="BN13" s="56" t="e">
        <f t="shared" si="1"/>
        <v>#N/A</v>
      </c>
      <c r="BO13" s="56" t="e">
        <f t="shared" si="1"/>
        <v>#N/A</v>
      </c>
      <c r="BP13" s="56" t="e">
        <f t="shared" si="1"/>
        <v>#N/A</v>
      </c>
      <c r="BQ13" s="56" t="e">
        <f t="shared" si="1"/>
        <v>#N/A</v>
      </c>
      <c r="BR13" s="56" t="e">
        <f t="shared" si="1"/>
        <v>#N/A</v>
      </c>
      <c r="BS13" s="56" t="e">
        <f t="shared" si="1"/>
        <v>#N/A</v>
      </c>
      <c r="BT13" s="56" t="e">
        <f t="shared" si="1"/>
        <v>#N/A</v>
      </c>
      <c r="BU13" s="56" t="e">
        <f t="shared" si="1"/>
        <v>#N/A</v>
      </c>
      <c r="BV13" s="56" t="e">
        <f t="shared" si="1"/>
        <v>#N/A</v>
      </c>
      <c r="BW13" s="56" t="e">
        <f t="shared" si="1"/>
        <v>#N/A</v>
      </c>
      <c r="BX13" s="56" t="e">
        <f t="shared" si="1"/>
        <v>#N/A</v>
      </c>
      <c r="BY13" s="56" t="e">
        <f t="shared" si="1"/>
        <v>#N/A</v>
      </c>
      <c r="BZ13" s="56" t="e">
        <f t="shared" si="1"/>
        <v>#N/A</v>
      </c>
      <c r="CA13" s="56" t="e">
        <f t="shared" si="1"/>
        <v>#N/A</v>
      </c>
      <c r="CB13" s="56" t="e">
        <f t="shared" si="1"/>
        <v>#N/A</v>
      </c>
      <c r="CC13" s="56" t="e">
        <f t="shared" si="1"/>
        <v>#N/A</v>
      </c>
      <c r="CD13" s="56" t="e">
        <f t="shared" si="1"/>
        <v>#N/A</v>
      </c>
      <c r="CE13" s="56" t="e">
        <f t="shared" si="1"/>
        <v>#N/A</v>
      </c>
      <c r="CF13" s="56" t="e">
        <f t="shared" si="1"/>
        <v>#N/A</v>
      </c>
      <c r="CG13" s="56" t="e">
        <f t="shared" si="1"/>
        <v>#N/A</v>
      </c>
      <c r="CH13" s="56" t="e">
        <f t="shared" si="1"/>
        <v>#N/A</v>
      </c>
      <c r="CI13" s="56" t="e">
        <f t="shared" si="1"/>
        <v>#N/A</v>
      </c>
      <c r="CJ13" s="56" t="e">
        <f t="shared" si="1"/>
        <v>#N/A</v>
      </c>
      <c r="CK13" s="480"/>
    </row>
    <row r="14" spans="2:89" x14ac:dyDescent="0.25">
      <c r="B14" s="473" t="s">
        <v>390</v>
      </c>
      <c r="C14" s="47" t="s">
        <v>115</v>
      </c>
      <c r="D14" s="72" t="s">
        <v>20</v>
      </c>
      <c r="E14" s="73" t="s">
        <v>21</v>
      </c>
      <c r="F14" s="56" t="e">
        <f t="shared" ref="F14:BJ17" si="3">F36*$D$8</f>
        <v>#N/A</v>
      </c>
      <c r="G14" s="56" t="e">
        <f t="shared" si="3"/>
        <v>#N/A</v>
      </c>
      <c r="H14" s="56" t="e">
        <f t="shared" si="3"/>
        <v>#N/A</v>
      </c>
      <c r="I14" s="56" t="e">
        <f t="shared" si="3"/>
        <v>#N/A</v>
      </c>
      <c r="J14" s="56" t="e">
        <f t="shared" si="3"/>
        <v>#N/A</v>
      </c>
      <c r="K14" s="56" t="e">
        <f t="shared" si="3"/>
        <v>#N/A</v>
      </c>
      <c r="L14" s="56" t="e">
        <f t="shared" si="3"/>
        <v>#N/A</v>
      </c>
      <c r="M14" s="56" t="e">
        <f t="shared" si="3"/>
        <v>#N/A</v>
      </c>
      <c r="N14" s="56" t="e">
        <f t="shared" si="3"/>
        <v>#N/A</v>
      </c>
      <c r="O14" s="56" t="e">
        <f t="shared" si="3"/>
        <v>#N/A</v>
      </c>
      <c r="P14" s="56" t="e">
        <f t="shared" si="3"/>
        <v>#N/A</v>
      </c>
      <c r="Q14" s="56" t="e">
        <f t="shared" si="3"/>
        <v>#N/A</v>
      </c>
      <c r="R14" s="56" t="e">
        <f t="shared" si="3"/>
        <v>#N/A</v>
      </c>
      <c r="S14" s="56" t="e">
        <f t="shared" si="3"/>
        <v>#N/A</v>
      </c>
      <c r="T14" s="56" t="e">
        <f t="shared" si="3"/>
        <v>#N/A</v>
      </c>
      <c r="U14" s="56" t="e">
        <f t="shared" si="3"/>
        <v>#N/A</v>
      </c>
      <c r="V14" s="56" t="e">
        <f t="shared" si="3"/>
        <v>#N/A</v>
      </c>
      <c r="W14" s="56" t="e">
        <f t="shared" si="3"/>
        <v>#N/A</v>
      </c>
      <c r="X14" s="56" t="e">
        <f t="shared" si="3"/>
        <v>#N/A</v>
      </c>
      <c r="Y14" s="56" t="e">
        <f t="shared" si="3"/>
        <v>#N/A</v>
      </c>
      <c r="Z14" s="56" t="e">
        <f t="shared" si="3"/>
        <v>#N/A</v>
      </c>
      <c r="AA14" s="56" t="e">
        <f t="shared" si="3"/>
        <v>#N/A</v>
      </c>
      <c r="AB14" s="56" t="e">
        <f t="shared" si="3"/>
        <v>#N/A</v>
      </c>
      <c r="AC14" s="56" t="e">
        <f t="shared" si="3"/>
        <v>#N/A</v>
      </c>
      <c r="AD14" s="56" t="e">
        <f t="shared" si="3"/>
        <v>#N/A</v>
      </c>
      <c r="AE14" s="56" t="e">
        <f t="shared" si="3"/>
        <v>#N/A</v>
      </c>
      <c r="AF14" s="56" t="e">
        <f t="shared" si="3"/>
        <v>#N/A</v>
      </c>
      <c r="AG14" s="56" t="e">
        <f t="shared" si="3"/>
        <v>#N/A</v>
      </c>
      <c r="AH14" s="56" t="e">
        <f t="shared" si="3"/>
        <v>#N/A</v>
      </c>
      <c r="AI14" s="56" t="e">
        <f t="shared" si="3"/>
        <v>#N/A</v>
      </c>
      <c r="AJ14" s="56" t="e">
        <f t="shared" si="3"/>
        <v>#N/A</v>
      </c>
      <c r="AK14" s="56" t="e">
        <f t="shared" si="3"/>
        <v>#N/A</v>
      </c>
      <c r="AL14" s="56" t="e">
        <f t="shared" si="3"/>
        <v>#N/A</v>
      </c>
      <c r="AM14" s="56" t="e">
        <f t="shared" si="3"/>
        <v>#N/A</v>
      </c>
      <c r="AN14" s="56" t="e">
        <f t="shared" si="3"/>
        <v>#N/A</v>
      </c>
      <c r="AO14" s="56" t="e">
        <f t="shared" si="3"/>
        <v>#N/A</v>
      </c>
      <c r="AP14" s="56" t="e">
        <f t="shared" si="3"/>
        <v>#N/A</v>
      </c>
      <c r="AQ14" s="56" t="e">
        <f t="shared" si="3"/>
        <v>#N/A</v>
      </c>
      <c r="AR14" s="56" t="e">
        <f t="shared" si="3"/>
        <v>#N/A</v>
      </c>
      <c r="AS14" s="56" t="e">
        <f t="shared" si="3"/>
        <v>#N/A</v>
      </c>
      <c r="AT14" s="56" t="e">
        <f t="shared" si="3"/>
        <v>#N/A</v>
      </c>
      <c r="AU14" s="56" t="e">
        <f t="shared" si="3"/>
        <v>#N/A</v>
      </c>
      <c r="AV14" s="56" t="e">
        <f t="shared" si="3"/>
        <v>#N/A</v>
      </c>
      <c r="AW14" s="56" t="e">
        <f t="shared" si="3"/>
        <v>#N/A</v>
      </c>
      <c r="AX14" s="56" t="e">
        <f t="shared" si="3"/>
        <v>#N/A</v>
      </c>
      <c r="AY14" s="56" t="e">
        <f t="shared" si="3"/>
        <v>#N/A</v>
      </c>
      <c r="AZ14" s="56" t="e">
        <f t="shared" si="3"/>
        <v>#N/A</v>
      </c>
      <c r="BA14" s="56" t="e">
        <f t="shared" si="3"/>
        <v>#N/A</v>
      </c>
      <c r="BB14" s="56" t="e">
        <f t="shared" si="3"/>
        <v>#N/A</v>
      </c>
      <c r="BC14" s="56" t="e">
        <f t="shared" si="3"/>
        <v>#N/A</v>
      </c>
      <c r="BD14" s="56" t="e">
        <f t="shared" si="3"/>
        <v>#N/A</v>
      </c>
      <c r="BE14" s="56" t="e">
        <f t="shared" si="3"/>
        <v>#N/A</v>
      </c>
      <c r="BF14" s="56" t="e">
        <f t="shared" si="3"/>
        <v>#N/A</v>
      </c>
      <c r="BG14" s="56" t="e">
        <f t="shared" si="3"/>
        <v>#N/A</v>
      </c>
      <c r="BH14" s="56" t="e">
        <f t="shared" si="3"/>
        <v>#N/A</v>
      </c>
      <c r="BI14" s="56" t="e">
        <f t="shared" si="3"/>
        <v>#N/A</v>
      </c>
      <c r="BJ14" s="56" t="e">
        <f t="shared" si="3"/>
        <v>#N/A</v>
      </c>
      <c r="BK14" s="56" t="e">
        <f t="shared" si="1"/>
        <v>#N/A</v>
      </c>
      <c r="BL14" s="56" t="e">
        <f t="shared" si="1"/>
        <v>#N/A</v>
      </c>
      <c r="BM14" s="56" t="e">
        <f t="shared" si="1"/>
        <v>#N/A</v>
      </c>
      <c r="BN14" s="56" t="e">
        <f t="shared" si="1"/>
        <v>#N/A</v>
      </c>
      <c r="BO14" s="56" t="e">
        <f t="shared" si="1"/>
        <v>#N/A</v>
      </c>
      <c r="BP14" s="56" t="e">
        <f t="shared" si="1"/>
        <v>#N/A</v>
      </c>
      <c r="BQ14" s="56" t="e">
        <f t="shared" si="1"/>
        <v>#N/A</v>
      </c>
      <c r="BR14" s="56" t="e">
        <f t="shared" si="1"/>
        <v>#N/A</v>
      </c>
      <c r="BS14" s="56" t="e">
        <f t="shared" si="1"/>
        <v>#N/A</v>
      </c>
      <c r="BT14" s="56" t="e">
        <f t="shared" si="1"/>
        <v>#N/A</v>
      </c>
      <c r="BU14" s="56" t="e">
        <f t="shared" si="1"/>
        <v>#N/A</v>
      </c>
      <c r="BV14" s="56" t="e">
        <f t="shared" si="1"/>
        <v>#N/A</v>
      </c>
      <c r="BW14" s="56" t="e">
        <f t="shared" si="1"/>
        <v>#N/A</v>
      </c>
      <c r="BX14" s="56" t="e">
        <f t="shared" si="1"/>
        <v>#N/A</v>
      </c>
      <c r="BY14" s="56" t="e">
        <f t="shared" si="1"/>
        <v>#N/A</v>
      </c>
      <c r="BZ14" s="56" t="e">
        <f t="shared" si="1"/>
        <v>#N/A</v>
      </c>
      <c r="CA14" s="56" t="e">
        <f t="shared" si="1"/>
        <v>#N/A</v>
      </c>
      <c r="CB14" s="56" t="e">
        <f t="shared" si="1"/>
        <v>#N/A</v>
      </c>
      <c r="CC14" s="56" t="e">
        <f t="shared" si="1"/>
        <v>#N/A</v>
      </c>
      <c r="CD14" s="56" t="e">
        <f t="shared" si="1"/>
        <v>#N/A</v>
      </c>
      <c r="CE14" s="56" t="e">
        <f t="shared" si="1"/>
        <v>#N/A</v>
      </c>
      <c r="CF14" s="56" t="e">
        <f t="shared" si="1"/>
        <v>#N/A</v>
      </c>
      <c r="CG14" s="56" t="e">
        <f t="shared" si="1"/>
        <v>#N/A</v>
      </c>
      <c r="CH14" s="56" t="e">
        <f t="shared" si="1"/>
        <v>#N/A</v>
      </c>
      <c r="CI14" s="56" t="e">
        <f t="shared" si="1"/>
        <v>#N/A</v>
      </c>
      <c r="CJ14" s="56" t="e">
        <f t="shared" si="1"/>
        <v>#N/A</v>
      </c>
      <c r="CK14" s="480"/>
    </row>
    <row r="15" spans="2:89" x14ac:dyDescent="0.25">
      <c r="B15" s="473" t="s">
        <v>391</v>
      </c>
      <c r="C15" s="47" t="s">
        <v>388</v>
      </c>
      <c r="D15" s="72" t="s">
        <v>20</v>
      </c>
      <c r="E15" s="73" t="s">
        <v>21</v>
      </c>
      <c r="F15" s="56" t="e">
        <f t="shared" si="3"/>
        <v>#N/A</v>
      </c>
      <c r="G15" s="56" t="e">
        <f t="shared" si="3"/>
        <v>#N/A</v>
      </c>
      <c r="H15" s="56" t="e">
        <f t="shared" si="3"/>
        <v>#N/A</v>
      </c>
      <c r="I15" s="56" t="e">
        <f t="shared" si="3"/>
        <v>#N/A</v>
      </c>
      <c r="J15" s="56" t="e">
        <f t="shared" si="3"/>
        <v>#N/A</v>
      </c>
      <c r="K15" s="56" t="e">
        <f t="shared" si="3"/>
        <v>#N/A</v>
      </c>
      <c r="L15" s="56" t="e">
        <f t="shared" si="3"/>
        <v>#N/A</v>
      </c>
      <c r="M15" s="56" t="e">
        <f t="shared" si="3"/>
        <v>#N/A</v>
      </c>
      <c r="N15" s="56" t="e">
        <f t="shared" si="3"/>
        <v>#N/A</v>
      </c>
      <c r="O15" s="56" t="e">
        <f t="shared" si="3"/>
        <v>#N/A</v>
      </c>
      <c r="P15" s="56" t="e">
        <f t="shared" si="3"/>
        <v>#N/A</v>
      </c>
      <c r="Q15" s="56" t="e">
        <f t="shared" si="3"/>
        <v>#N/A</v>
      </c>
      <c r="R15" s="56" t="e">
        <f t="shared" si="3"/>
        <v>#N/A</v>
      </c>
      <c r="S15" s="56" t="e">
        <f t="shared" si="3"/>
        <v>#N/A</v>
      </c>
      <c r="T15" s="56" t="e">
        <f t="shared" si="3"/>
        <v>#N/A</v>
      </c>
      <c r="U15" s="56" t="e">
        <f t="shared" si="3"/>
        <v>#N/A</v>
      </c>
      <c r="V15" s="56" t="e">
        <f t="shared" si="3"/>
        <v>#N/A</v>
      </c>
      <c r="W15" s="56" t="e">
        <f t="shared" si="3"/>
        <v>#N/A</v>
      </c>
      <c r="X15" s="56" t="e">
        <f t="shared" si="3"/>
        <v>#N/A</v>
      </c>
      <c r="Y15" s="56" t="e">
        <f t="shared" si="3"/>
        <v>#N/A</v>
      </c>
      <c r="Z15" s="56" t="e">
        <f t="shared" si="3"/>
        <v>#N/A</v>
      </c>
      <c r="AA15" s="56" t="e">
        <f t="shared" si="3"/>
        <v>#N/A</v>
      </c>
      <c r="AB15" s="56" t="e">
        <f t="shared" si="3"/>
        <v>#N/A</v>
      </c>
      <c r="AC15" s="56" t="e">
        <f t="shared" si="3"/>
        <v>#N/A</v>
      </c>
      <c r="AD15" s="56" t="e">
        <f t="shared" si="3"/>
        <v>#N/A</v>
      </c>
      <c r="AE15" s="56" t="e">
        <f t="shared" si="3"/>
        <v>#N/A</v>
      </c>
      <c r="AF15" s="56" t="e">
        <f t="shared" si="3"/>
        <v>#N/A</v>
      </c>
      <c r="AG15" s="56" t="e">
        <f t="shared" si="3"/>
        <v>#N/A</v>
      </c>
      <c r="AH15" s="56" t="e">
        <f t="shared" si="3"/>
        <v>#N/A</v>
      </c>
      <c r="AI15" s="56" t="e">
        <f t="shared" si="3"/>
        <v>#N/A</v>
      </c>
      <c r="AJ15" s="56" t="e">
        <f t="shared" si="3"/>
        <v>#N/A</v>
      </c>
      <c r="AK15" s="56" t="e">
        <f t="shared" si="3"/>
        <v>#N/A</v>
      </c>
      <c r="AL15" s="56" t="e">
        <f t="shared" si="3"/>
        <v>#N/A</v>
      </c>
      <c r="AM15" s="56" t="e">
        <f t="shared" si="3"/>
        <v>#N/A</v>
      </c>
      <c r="AN15" s="56" t="e">
        <f t="shared" si="3"/>
        <v>#N/A</v>
      </c>
      <c r="AO15" s="56" t="e">
        <f t="shared" si="3"/>
        <v>#N/A</v>
      </c>
      <c r="AP15" s="56" t="e">
        <f t="shared" si="3"/>
        <v>#N/A</v>
      </c>
      <c r="AQ15" s="56" t="e">
        <f t="shared" si="3"/>
        <v>#N/A</v>
      </c>
      <c r="AR15" s="56" t="e">
        <f t="shared" si="3"/>
        <v>#N/A</v>
      </c>
      <c r="AS15" s="56" t="e">
        <f t="shared" si="3"/>
        <v>#N/A</v>
      </c>
      <c r="AT15" s="56" t="e">
        <f t="shared" si="3"/>
        <v>#N/A</v>
      </c>
      <c r="AU15" s="56" t="e">
        <f t="shared" si="3"/>
        <v>#N/A</v>
      </c>
      <c r="AV15" s="56" t="e">
        <f t="shared" si="3"/>
        <v>#N/A</v>
      </c>
      <c r="AW15" s="56" t="e">
        <f t="shared" si="3"/>
        <v>#N/A</v>
      </c>
      <c r="AX15" s="56" t="e">
        <f t="shared" si="3"/>
        <v>#N/A</v>
      </c>
      <c r="AY15" s="56" t="e">
        <f t="shared" si="3"/>
        <v>#N/A</v>
      </c>
      <c r="AZ15" s="56" t="e">
        <f t="shared" si="3"/>
        <v>#N/A</v>
      </c>
      <c r="BA15" s="56" t="e">
        <f t="shared" si="3"/>
        <v>#N/A</v>
      </c>
      <c r="BB15" s="56" t="e">
        <f t="shared" si="3"/>
        <v>#N/A</v>
      </c>
      <c r="BC15" s="56" t="e">
        <f t="shared" si="3"/>
        <v>#N/A</v>
      </c>
      <c r="BD15" s="56" t="e">
        <f t="shared" si="3"/>
        <v>#N/A</v>
      </c>
      <c r="BE15" s="56" t="e">
        <f t="shared" si="3"/>
        <v>#N/A</v>
      </c>
      <c r="BF15" s="56" t="e">
        <f t="shared" si="3"/>
        <v>#N/A</v>
      </c>
      <c r="BG15" s="56" t="e">
        <f t="shared" si="3"/>
        <v>#N/A</v>
      </c>
      <c r="BH15" s="56" t="e">
        <f t="shared" si="3"/>
        <v>#N/A</v>
      </c>
      <c r="BI15" s="56" t="e">
        <f t="shared" si="3"/>
        <v>#N/A</v>
      </c>
      <c r="BJ15" s="56" t="e">
        <f t="shared" si="3"/>
        <v>#N/A</v>
      </c>
      <c r="BK15" s="56" t="e">
        <f t="shared" si="1"/>
        <v>#N/A</v>
      </c>
      <c r="BL15" s="56" t="e">
        <f t="shared" si="1"/>
        <v>#N/A</v>
      </c>
      <c r="BM15" s="56" t="e">
        <f t="shared" si="1"/>
        <v>#N/A</v>
      </c>
      <c r="BN15" s="56" t="e">
        <f t="shared" si="1"/>
        <v>#N/A</v>
      </c>
      <c r="BO15" s="56" t="e">
        <f t="shared" si="1"/>
        <v>#N/A</v>
      </c>
      <c r="BP15" s="56" t="e">
        <f t="shared" si="1"/>
        <v>#N/A</v>
      </c>
      <c r="BQ15" s="56" t="e">
        <f t="shared" si="1"/>
        <v>#N/A</v>
      </c>
      <c r="BR15" s="56" t="e">
        <f t="shared" si="1"/>
        <v>#N/A</v>
      </c>
      <c r="BS15" s="56" t="e">
        <f t="shared" si="1"/>
        <v>#N/A</v>
      </c>
      <c r="BT15" s="56" t="e">
        <f t="shared" si="1"/>
        <v>#N/A</v>
      </c>
      <c r="BU15" s="56" t="e">
        <f t="shared" si="1"/>
        <v>#N/A</v>
      </c>
      <c r="BV15" s="56" t="e">
        <f t="shared" si="1"/>
        <v>#N/A</v>
      </c>
      <c r="BW15" s="56" t="e">
        <f t="shared" si="1"/>
        <v>#N/A</v>
      </c>
      <c r="BX15" s="56" t="e">
        <f t="shared" si="1"/>
        <v>#N/A</v>
      </c>
      <c r="BY15" s="56" t="e">
        <f t="shared" si="1"/>
        <v>#N/A</v>
      </c>
      <c r="BZ15" s="56" t="e">
        <f t="shared" si="1"/>
        <v>#N/A</v>
      </c>
      <c r="CA15" s="56" t="e">
        <f t="shared" si="1"/>
        <v>#N/A</v>
      </c>
      <c r="CB15" s="56" t="e">
        <f t="shared" si="1"/>
        <v>#N/A</v>
      </c>
      <c r="CC15" s="56" t="e">
        <f t="shared" si="1"/>
        <v>#N/A</v>
      </c>
      <c r="CD15" s="56" t="e">
        <f t="shared" si="1"/>
        <v>#N/A</v>
      </c>
      <c r="CE15" s="56" t="e">
        <f t="shared" si="1"/>
        <v>#N/A</v>
      </c>
      <c r="CF15" s="56" t="e">
        <f t="shared" si="1"/>
        <v>#N/A</v>
      </c>
      <c r="CG15" s="56" t="e">
        <f t="shared" si="1"/>
        <v>#N/A</v>
      </c>
      <c r="CH15" s="56" t="e">
        <f t="shared" si="1"/>
        <v>#N/A</v>
      </c>
      <c r="CI15" s="56" t="e">
        <f t="shared" si="1"/>
        <v>#N/A</v>
      </c>
      <c r="CJ15" s="56" t="e">
        <f t="shared" si="1"/>
        <v>#N/A</v>
      </c>
      <c r="CK15" s="480"/>
    </row>
    <row r="16" spans="2:89" x14ac:dyDescent="0.25">
      <c r="B16" s="473" t="s">
        <v>391</v>
      </c>
      <c r="C16" s="47" t="s">
        <v>389</v>
      </c>
      <c r="D16" s="72" t="s">
        <v>20</v>
      </c>
      <c r="E16" s="18"/>
      <c r="F16" s="56" t="e">
        <f t="shared" si="3"/>
        <v>#N/A</v>
      </c>
      <c r="G16" s="56" t="e">
        <f t="shared" si="3"/>
        <v>#N/A</v>
      </c>
      <c r="H16" s="56" t="e">
        <f t="shared" si="3"/>
        <v>#N/A</v>
      </c>
      <c r="I16" s="56" t="e">
        <f t="shared" si="3"/>
        <v>#N/A</v>
      </c>
      <c r="J16" s="56" t="e">
        <f t="shared" si="3"/>
        <v>#N/A</v>
      </c>
      <c r="K16" s="56" t="e">
        <f t="shared" si="3"/>
        <v>#N/A</v>
      </c>
      <c r="L16" s="56" t="e">
        <f t="shared" si="3"/>
        <v>#N/A</v>
      </c>
      <c r="M16" s="56" t="e">
        <f t="shared" si="3"/>
        <v>#N/A</v>
      </c>
      <c r="N16" s="56" t="e">
        <f t="shared" si="3"/>
        <v>#N/A</v>
      </c>
      <c r="O16" s="56" t="e">
        <f t="shared" si="3"/>
        <v>#N/A</v>
      </c>
      <c r="P16" s="56" t="e">
        <f t="shared" si="3"/>
        <v>#N/A</v>
      </c>
      <c r="Q16" s="56" t="e">
        <f t="shared" si="3"/>
        <v>#N/A</v>
      </c>
      <c r="R16" s="56" t="e">
        <f t="shared" si="3"/>
        <v>#N/A</v>
      </c>
      <c r="S16" s="56" t="e">
        <f t="shared" si="3"/>
        <v>#N/A</v>
      </c>
      <c r="T16" s="56" t="e">
        <f t="shared" si="3"/>
        <v>#N/A</v>
      </c>
      <c r="U16" s="56" t="e">
        <f t="shared" si="3"/>
        <v>#N/A</v>
      </c>
      <c r="V16" s="56" t="e">
        <f t="shared" si="3"/>
        <v>#N/A</v>
      </c>
      <c r="W16" s="56" t="e">
        <f t="shared" si="3"/>
        <v>#N/A</v>
      </c>
      <c r="X16" s="56" t="e">
        <f t="shared" si="3"/>
        <v>#N/A</v>
      </c>
      <c r="Y16" s="56" t="e">
        <f t="shared" si="3"/>
        <v>#N/A</v>
      </c>
      <c r="Z16" s="56" t="e">
        <f t="shared" si="3"/>
        <v>#N/A</v>
      </c>
      <c r="AA16" s="56" t="e">
        <f t="shared" si="3"/>
        <v>#N/A</v>
      </c>
      <c r="AB16" s="56" t="e">
        <f t="shared" si="3"/>
        <v>#N/A</v>
      </c>
      <c r="AC16" s="56" t="e">
        <f t="shared" si="3"/>
        <v>#N/A</v>
      </c>
      <c r="AD16" s="56" t="e">
        <f t="shared" si="3"/>
        <v>#N/A</v>
      </c>
      <c r="AE16" s="56" t="e">
        <f t="shared" si="3"/>
        <v>#N/A</v>
      </c>
      <c r="AF16" s="56" t="e">
        <f t="shared" si="3"/>
        <v>#N/A</v>
      </c>
      <c r="AG16" s="56" t="e">
        <f t="shared" si="3"/>
        <v>#N/A</v>
      </c>
      <c r="AH16" s="56" t="e">
        <f t="shared" si="3"/>
        <v>#N/A</v>
      </c>
      <c r="AI16" s="56" t="e">
        <f t="shared" si="3"/>
        <v>#N/A</v>
      </c>
      <c r="AJ16" s="56" t="e">
        <f t="shared" si="3"/>
        <v>#N/A</v>
      </c>
      <c r="AK16" s="56" t="e">
        <f t="shared" si="3"/>
        <v>#N/A</v>
      </c>
      <c r="AL16" s="56" t="e">
        <f t="shared" si="3"/>
        <v>#N/A</v>
      </c>
      <c r="AM16" s="56" t="e">
        <f t="shared" si="3"/>
        <v>#N/A</v>
      </c>
      <c r="AN16" s="56" t="e">
        <f t="shared" si="3"/>
        <v>#N/A</v>
      </c>
      <c r="AO16" s="56" t="e">
        <f t="shared" si="3"/>
        <v>#N/A</v>
      </c>
      <c r="AP16" s="56" t="e">
        <f t="shared" si="3"/>
        <v>#N/A</v>
      </c>
      <c r="AQ16" s="56" t="e">
        <f t="shared" si="3"/>
        <v>#N/A</v>
      </c>
      <c r="AR16" s="56" t="e">
        <f t="shared" si="3"/>
        <v>#N/A</v>
      </c>
      <c r="AS16" s="56" t="e">
        <f t="shared" si="3"/>
        <v>#N/A</v>
      </c>
      <c r="AT16" s="56" t="e">
        <f t="shared" si="3"/>
        <v>#N/A</v>
      </c>
      <c r="AU16" s="56" t="e">
        <f t="shared" si="3"/>
        <v>#N/A</v>
      </c>
      <c r="AV16" s="56" t="e">
        <f t="shared" si="3"/>
        <v>#N/A</v>
      </c>
      <c r="AW16" s="56" t="e">
        <f t="shared" si="3"/>
        <v>#N/A</v>
      </c>
      <c r="AX16" s="56" t="e">
        <f t="shared" si="3"/>
        <v>#N/A</v>
      </c>
      <c r="AY16" s="56" t="e">
        <f t="shared" si="3"/>
        <v>#N/A</v>
      </c>
      <c r="AZ16" s="56" t="e">
        <f t="shared" si="3"/>
        <v>#N/A</v>
      </c>
      <c r="BA16" s="56" t="e">
        <f t="shared" si="3"/>
        <v>#N/A</v>
      </c>
      <c r="BB16" s="56" t="e">
        <f t="shared" si="3"/>
        <v>#N/A</v>
      </c>
      <c r="BC16" s="56" t="e">
        <f t="shared" si="3"/>
        <v>#N/A</v>
      </c>
      <c r="BD16" s="56" t="e">
        <f t="shared" si="3"/>
        <v>#N/A</v>
      </c>
      <c r="BE16" s="56" t="e">
        <f t="shared" si="3"/>
        <v>#N/A</v>
      </c>
      <c r="BF16" s="56" t="e">
        <f t="shared" si="3"/>
        <v>#N/A</v>
      </c>
      <c r="BG16" s="56" t="e">
        <f t="shared" si="3"/>
        <v>#N/A</v>
      </c>
      <c r="BH16" s="56" t="e">
        <f t="shared" si="3"/>
        <v>#N/A</v>
      </c>
      <c r="BI16" s="56" t="e">
        <f t="shared" si="3"/>
        <v>#N/A</v>
      </c>
      <c r="BJ16" s="56" t="e">
        <f t="shared" si="3"/>
        <v>#N/A</v>
      </c>
      <c r="BK16" s="56" t="e">
        <f t="shared" si="1"/>
        <v>#N/A</v>
      </c>
      <c r="BL16" s="56" t="e">
        <f t="shared" si="1"/>
        <v>#N/A</v>
      </c>
      <c r="BM16" s="56" t="e">
        <f t="shared" si="1"/>
        <v>#N/A</v>
      </c>
      <c r="BN16" s="56" t="e">
        <f t="shared" si="1"/>
        <v>#N/A</v>
      </c>
      <c r="BO16" s="56" t="e">
        <f t="shared" si="1"/>
        <v>#N/A</v>
      </c>
      <c r="BP16" s="56" t="e">
        <f t="shared" si="1"/>
        <v>#N/A</v>
      </c>
      <c r="BQ16" s="56" t="e">
        <f t="shared" si="1"/>
        <v>#N/A</v>
      </c>
      <c r="BR16" s="56" t="e">
        <f t="shared" si="1"/>
        <v>#N/A</v>
      </c>
      <c r="BS16" s="56" t="e">
        <f t="shared" si="1"/>
        <v>#N/A</v>
      </c>
      <c r="BT16" s="56" t="e">
        <f t="shared" si="1"/>
        <v>#N/A</v>
      </c>
      <c r="BU16" s="56" t="e">
        <f t="shared" si="1"/>
        <v>#N/A</v>
      </c>
      <c r="BV16" s="56" t="e">
        <f t="shared" si="1"/>
        <v>#N/A</v>
      </c>
      <c r="BW16" s="56" t="e">
        <f t="shared" si="1"/>
        <v>#N/A</v>
      </c>
      <c r="BX16" s="56" t="e">
        <f t="shared" si="1"/>
        <v>#N/A</v>
      </c>
      <c r="BY16" s="56" t="e">
        <f t="shared" si="1"/>
        <v>#N/A</v>
      </c>
      <c r="BZ16" s="56" t="e">
        <f t="shared" si="1"/>
        <v>#N/A</v>
      </c>
      <c r="CA16" s="56" t="e">
        <f t="shared" si="1"/>
        <v>#N/A</v>
      </c>
      <c r="CB16" s="56" t="e">
        <f t="shared" si="1"/>
        <v>#N/A</v>
      </c>
      <c r="CC16" s="56" t="e">
        <f t="shared" si="1"/>
        <v>#N/A</v>
      </c>
      <c r="CD16" s="56" t="e">
        <f t="shared" si="1"/>
        <v>#N/A</v>
      </c>
      <c r="CE16" s="56" t="e">
        <f t="shared" si="1"/>
        <v>#N/A</v>
      </c>
      <c r="CF16" s="56" t="e">
        <f t="shared" si="1"/>
        <v>#N/A</v>
      </c>
      <c r="CG16" s="56" t="e">
        <f t="shared" si="1"/>
        <v>#N/A</v>
      </c>
      <c r="CH16" s="56" t="e">
        <f t="shared" si="1"/>
        <v>#N/A</v>
      </c>
      <c r="CI16" s="56" t="e">
        <f t="shared" si="1"/>
        <v>#N/A</v>
      </c>
      <c r="CJ16" s="56" t="e">
        <f t="shared" si="1"/>
        <v>#N/A</v>
      </c>
      <c r="CK16" s="477"/>
    </row>
    <row r="17" spans="2:89" x14ac:dyDescent="0.25">
      <c r="B17" s="473" t="s">
        <v>391</v>
      </c>
      <c r="C17" s="47" t="s">
        <v>401</v>
      </c>
      <c r="D17" s="74" t="s">
        <v>20</v>
      </c>
      <c r="E17" s="18"/>
      <c r="F17" s="56" t="e">
        <f t="shared" si="3"/>
        <v>#N/A</v>
      </c>
      <c r="G17" s="56" t="e">
        <f t="shared" si="3"/>
        <v>#N/A</v>
      </c>
      <c r="H17" s="56" t="e">
        <f t="shared" si="3"/>
        <v>#N/A</v>
      </c>
      <c r="I17" s="56" t="e">
        <f t="shared" si="3"/>
        <v>#N/A</v>
      </c>
      <c r="J17" s="56" t="e">
        <f t="shared" si="3"/>
        <v>#N/A</v>
      </c>
      <c r="K17" s="56" t="e">
        <f t="shared" si="3"/>
        <v>#N/A</v>
      </c>
      <c r="L17" s="56" t="e">
        <f t="shared" si="3"/>
        <v>#N/A</v>
      </c>
      <c r="M17" s="56" t="e">
        <f t="shared" si="3"/>
        <v>#N/A</v>
      </c>
      <c r="N17" s="56" t="e">
        <f t="shared" si="3"/>
        <v>#N/A</v>
      </c>
      <c r="O17" s="56" t="e">
        <f t="shared" si="3"/>
        <v>#N/A</v>
      </c>
      <c r="P17" s="56" t="e">
        <f t="shared" si="3"/>
        <v>#N/A</v>
      </c>
      <c r="Q17" s="56" t="e">
        <f t="shared" si="3"/>
        <v>#N/A</v>
      </c>
      <c r="R17" s="56" t="e">
        <f t="shared" si="3"/>
        <v>#N/A</v>
      </c>
      <c r="S17" s="56" t="e">
        <f t="shared" si="3"/>
        <v>#N/A</v>
      </c>
      <c r="T17" s="56" t="e">
        <f t="shared" si="3"/>
        <v>#N/A</v>
      </c>
      <c r="U17" s="56" t="e">
        <f t="shared" si="3"/>
        <v>#N/A</v>
      </c>
      <c r="V17" s="56" t="e">
        <f t="shared" si="3"/>
        <v>#N/A</v>
      </c>
      <c r="W17" s="56" t="e">
        <f t="shared" si="3"/>
        <v>#N/A</v>
      </c>
      <c r="X17" s="56" t="e">
        <f t="shared" si="3"/>
        <v>#N/A</v>
      </c>
      <c r="Y17" s="56" t="e">
        <f t="shared" si="3"/>
        <v>#N/A</v>
      </c>
      <c r="Z17" s="56" t="e">
        <f t="shared" si="3"/>
        <v>#N/A</v>
      </c>
      <c r="AA17" s="56" t="e">
        <f t="shared" si="3"/>
        <v>#N/A</v>
      </c>
      <c r="AB17" s="56" t="e">
        <f t="shared" si="3"/>
        <v>#N/A</v>
      </c>
      <c r="AC17" s="56" t="e">
        <f t="shared" si="3"/>
        <v>#N/A</v>
      </c>
      <c r="AD17" s="56" t="e">
        <f t="shared" si="3"/>
        <v>#N/A</v>
      </c>
      <c r="AE17" s="56" t="e">
        <f t="shared" si="3"/>
        <v>#N/A</v>
      </c>
      <c r="AF17" s="56" t="e">
        <f t="shared" si="3"/>
        <v>#N/A</v>
      </c>
      <c r="AG17" s="56" t="e">
        <f t="shared" si="3"/>
        <v>#N/A</v>
      </c>
      <c r="AH17" s="56" t="e">
        <f t="shared" si="3"/>
        <v>#N/A</v>
      </c>
      <c r="AI17" s="56" t="e">
        <f t="shared" si="3"/>
        <v>#N/A</v>
      </c>
      <c r="AJ17" s="56" t="e">
        <f t="shared" si="3"/>
        <v>#N/A</v>
      </c>
      <c r="AK17" s="56" t="e">
        <f t="shared" si="3"/>
        <v>#N/A</v>
      </c>
      <c r="AL17" s="56" t="e">
        <f t="shared" si="3"/>
        <v>#N/A</v>
      </c>
      <c r="AM17" s="56" t="e">
        <f t="shared" si="3"/>
        <v>#N/A</v>
      </c>
      <c r="AN17" s="56" t="e">
        <f t="shared" si="3"/>
        <v>#N/A</v>
      </c>
      <c r="AO17" s="56" t="e">
        <f t="shared" si="3"/>
        <v>#N/A</v>
      </c>
      <c r="AP17" s="56" t="e">
        <f t="shared" si="3"/>
        <v>#N/A</v>
      </c>
      <c r="AQ17" s="56" t="e">
        <f t="shared" si="3"/>
        <v>#N/A</v>
      </c>
      <c r="AR17" s="56" t="e">
        <f t="shared" si="3"/>
        <v>#N/A</v>
      </c>
      <c r="AS17" s="56" t="e">
        <f t="shared" si="3"/>
        <v>#N/A</v>
      </c>
      <c r="AT17" s="56" t="e">
        <f t="shared" si="3"/>
        <v>#N/A</v>
      </c>
      <c r="AU17" s="56" t="e">
        <f t="shared" si="3"/>
        <v>#N/A</v>
      </c>
      <c r="AV17" s="56" t="e">
        <f t="shared" si="3"/>
        <v>#N/A</v>
      </c>
      <c r="AW17" s="56" t="e">
        <f t="shared" si="3"/>
        <v>#N/A</v>
      </c>
      <c r="AX17" s="56" t="e">
        <f t="shared" si="3"/>
        <v>#N/A</v>
      </c>
      <c r="AY17" s="56" t="e">
        <f t="shared" si="3"/>
        <v>#N/A</v>
      </c>
      <c r="AZ17" s="56" t="e">
        <f t="shared" si="3"/>
        <v>#N/A</v>
      </c>
      <c r="BA17" s="56" t="e">
        <f t="shared" si="3"/>
        <v>#N/A</v>
      </c>
      <c r="BB17" s="56" t="e">
        <f t="shared" si="3"/>
        <v>#N/A</v>
      </c>
      <c r="BC17" s="56" t="e">
        <f t="shared" si="3"/>
        <v>#N/A</v>
      </c>
      <c r="BD17" s="56" t="e">
        <f t="shared" si="3"/>
        <v>#N/A</v>
      </c>
      <c r="BE17" s="56" t="e">
        <f t="shared" si="3"/>
        <v>#N/A</v>
      </c>
      <c r="BF17" s="56" t="e">
        <f t="shared" si="3"/>
        <v>#N/A</v>
      </c>
      <c r="BG17" s="56" t="e">
        <f t="shared" si="3"/>
        <v>#N/A</v>
      </c>
      <c r="BH17" s="56" t="e">
        <f t="shared" si="3"/>
        <v>#N/A</v>
      </c>
      <c r="BI17" s="56" t="e">
        <f t="shared" si="3"/>
        <v>#N/A</v>
      </c>
      <c r="BJ17" s="56" t="e">
        <f t="shared" ref="BJ17:CJ20" si="4">BJ39*$D$8</f>
        <v>#N/A</v>
      </c>
      <c r="BK17" s="56" t="e">
        <f t="shared" si="4"/>
        <v>#N/A</v>
      </c>
      <c r="BL17" s="56" t="e">
        <f t="shared" si="4"/>
        <v>#N/A</v>
      </c>
      <c r="BM17" s="56" t="e">
        <f t="shared" si="4"/>
        <v>#N/A</v>
      </c>
      <c r="BN17" s="56" t="e">
        <f t="shared" si="4"/>
        <v>#N/A</v>
      </c>
      <c r="BO17" s="56" t="e">
        <f t="shared" si="4"/>
        <v>#N/A</v>
      </c>
      <c r="BP17" s="56" t="e">
        <f t="shared" si="4"/>
        <v>#N/A</v>
      </c>
      <c r="BQ17" s="56" t="e">
        <f t="shared" si="4"/>
        <v>#N/A</v>
      </c>
      <c r="BR17" s="56" t="e">
        <f t="shared" si="4"/>
        <v>#N/A</v>
      </c>
      <c r="BS17" s="56" t="e">
        <f t="shared" si="4"/>
        <v>#N/A</v>
      </c>
      <c r="BT17" s="56" t="e">
        <f t="shared" si="4"/>
        <v>#N/A</v>
      </c>
      <c r="BU17" s="56" t="e">
        <f t="shared" si="4"/>
        <v>#N/A</v>
      </c>
      <c r="BV17" s="56" t="e">
        <f t="shared" si="4"/>
        <v>#N/A</v>
      </c>
      <c r="BW17" s="56" t="e">
        <f t="shared" si="4"/>
        <v>#N/A</v>
      </c>
      <c r="BX17" s="56" t="e">
        <f t="shared" si="4"/>
        <v>#N/A</v>
      </c>
      <c r="BY17" s="56" t="e">
        <f t="shared" si="4"/>
        <v>#N/A</v>
      </c>
      <c r="BZ17" s="56" t="e">
        <f t="shared" si="4"/>
        <v>#N/A</v>
      </c>
      <c r="CA17" s="56" t="e">
        <f t="shared" si="4"/>
        <v>#N/A</v>
      </c>
      <c r="CB17" s="56" t="e">
        <f t="shared" si="4"/>
        <v>#N/A</v>
      </c>
      <c r="CC17" s="56" t="e">
        <f t="shared" si="4"/>
        <v>#N/A</v>
      </c>
      <c r="CD17" s="56" t="e">
        <f t="shared" si="4"/>
        <v>#N/A</v>
      </c>
      <c r="CE17" s="56" t="e">
        <f t="shared" si="4"/>
        <v>#N/A</v>
      </c>
      <c r="CF17" s="56" t="e">
        <f t="shared" si="4"/>
        <v>#N/A</v>
      </c>
      <c r="CG17" s="56" t="e">
        <f t="shared" si="4"/>
        <v>#N/A</v>
      </c>
      <c r="CH17" s="56" t="e">
        <f t="shared" si="4"/>
        <v>#N/A</v>
      </c>
      <c r="CI17" s="56" t="e">
        <f t="shared" si="4"/>
        <v>#N/A</v>
      </c>
      <c r="CJ17" s="56" t="e">
        <f t="shared" si="4"/>
        <v>#N/A</v>
      </c>
      <c r="CK17" s="477"/>
    </row>
    <row r="18" spans="2:89" x14ac:dyDescent="0.25">
      <c r="B18" s="473"/>
      <c r="C18" s="65"/>
      <c r="D18" s="65"/>
      <c r="E18" s="65"/>
      <c r="F18" s="66"/>
      <c r="G18" s="66"/>
      <c r="H18" s="66"/>
      <c r="I18" s="6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477"/>
    </row>
    <row r="19" spans="2:89" x14ac:dyDescent="0.25">
      <c r="B19" s="473" t="s">
        <v>390</v>
      </c>
      <c r="C19" s="47" t="s">
        <v>18</v>
      </c>
      <c r="D19" s="75" t="s">
        <v>31</v>
      </c>
      <c r="E19" s="76" t="s">
        <v>21</v>
      </c>
      <c r="F19" s="64" t="e">
        <f t="shared" ref="F19:BJ21" si="5">F41*$D$8</f>
        <v>#N/A</v>
      </c>
      <c r="G19" s="64" t="e">
        <f t="shared" si="5"/>
        <v>#N/A</v>
      </c>
      <c r="H19" s="64" t="e">
        <f t="shared" si="5"/>
        <v>#N/A</v>
      </c>
      <c r="I19" s="64" t="e">
        <f t="shared" si="5"/>
        <v>#N/A</v>
      </c>
      <c r="J19" s="64" t="e">
        <f t="shared" si="5"/>
        <v>#N/A</v>
      </c>
      <c r="K19" s="64" t="e">
        <f t="shared" si="5"/>
        <v>#N/A</v>
      </c>
      <c r="L19" s="64" t="e">
        <f t="shared" si="5"/>
        <v>#N/A</v>
      </c>
      <c r="M19" s="64" t="e">
        <f t="shared" si="5"/>
        <v>#N/A</v>
      </c>
      <c r="N19" s="64" t="e">
        <f t="shared" si="5"/>
        <v>#N/A</v>
      </c>
      <c r="O19" s="64" t="e">
        <f t="shared" si="5"/>
        <v>#N/A</v>
      </c>
      <c r="P19" s="64" t="e">
        <f t="shared" si="5"/>
        <v>#N/A</v>
      </c>
      <c r="Q19" s="64" t="e">
        <f t="shared" si="5"/>
        <v>#N/A</v>
      </c>
      <c r="R19" s="64" t="e">
        <f t="shared" si="5"/>
        <v>#N/A</v>
      </c>
      <c r="S19" s="64" t="e">
        <f t="shared" si="5"/>
        <v>#N/A</v>
      </c>
      <c r="T19" s="64" t="e">
        <f t="shared" si="5"/>
        <v>#N/A</v>
      </c>
      <c r="U19" s="64" t="e">
        <f t="shared" si="5"/>
        <v>#N/A</v>
      </c>
      <c r="V19" s="64" t="e">
        <f t="shared" si="5"/>
        <v>#N/A</v>
      </c>
      <c r="W19" s="64" t="e">
        <f t="shared" si="5"/>
        <v>#N/A</v>
      </c>
      <c r="X19" s="64" t="e">
        <f t="shared" si="5"/>
        <v>#N/A</v>
      </c>
      <c r="Y19" s="64" t="e">
        <f t="shared" si="5"/>
        <v>#N/A</v>
      </c>
      <c r="Z19" s="64" t="e">
        <f t="shared" si="5"/>
        <v>#N/A</v>
      </c>
      <c r="AA19" s="64" t="e">
        <f t="shared" si="5"/>
        <v>#N/A</v>
      </c>
      <c r="AB19" s="64" t="e">
        <f t="shared" si="5"/>
        <v>#N/A</v>
      </c>
      <c r="AC19" s="64" t="e">
        <f t="shared" si="5"/>
        <v>#N/A</v>
      </c>
      <c r="AD19" s="64" t="e">
        <f t="shared" si="5"/>
        <v>#N/A</v>
      </c>
      <c r="AE19" s="64" t="e">
        <f t="shared" si="5"/>
        <v>#N/A</v>
      </c>
      <c r="AF19" s="64" t="e">
        <f t="shared" si="5"/>
        <v>#N/A</v>
      </c>
      <c r="AG19" s="64" t="e">
        <f t="shared" si="5"/>
        <v>#N/A</v>
      </c>
      <c r="AH19" s="64" t="e">
        <f t="shared" si="5"/>
        <v>#N/A</v>
      </c>
      <c r="AI19" s="64" t="e">
        <f t="shared" si="5"/>
        <v>#N/A</v>
      </c>
      <c r="AJ19" s="64" t="e">
        <f t="shared" si="5"/>
        <v>#N/A</v>
      </c>
      <c r="AK19" s="64" t="e">
        <f t="shared" si="5"/>
        <v>#N/A</v>
      </c>
      <c r="AL19" s="64" t="e">
        <f t="shared" si="5"/>
        <v>#N/A</v>
      </c>
      <c r="AM19" s="64" t="e">
        <f t="shared" si="5"/>
        <v>#N/A</v>
      </c>
      <c r="AN19" s="64" t="e">
        <f t="shared" si="5"/>
        <v>#N/A</v>
      </c>
      <c r="AO19" s="64" t="e">
        <f t="shared" si="5"/>
        <v>#N/A</v>
      </c>
      <c r="AP19" s="64" t="e">
        <f t="shared" si="5"/>
        <v>#N/A</v>
      </c>
      <c r="AQ19" s="64" t="e">
        <f t="shared" si="5"/>
        <v>#N/A</v>
      </c>
      <c r="AR19" s="64" t="e">
        <f t="shared" si="5"/>
        <v>#N/A</v>
      </c>
      <c r="AS19" s="64" t="e">
        <f t="shared" si="5"/>
        <v>#N/A</v>
      </c>
      <c r="AT19" s="64" t="e">
        <f t="shared" si="5"/>
        <v>#N/A</v>
      </c>
      <c r="AU19" s="64" t="e">
        <f t="shared" si="5"/>
        <v>#N/A</v>
      </c>
      <c r="AV19" s="64" t="e">
        <f t="shared" si="5"/>
        <v>#N/A</v>
      </c>
      <c r="AW19" s="64" t="e">
        <f t="shared" si="5"/>
        <v>#N/A</v>
      </c>
      <c r="AX19" s="64" t="e">
        <f t="shared" si="5"/>
        <v>#N/A</v>
      </c>
      <c r="AY19" s="64" t="e">
        <f t="shared" si="5"/>
        <v>#N/A</v>
      </c>
      <c r="AZ19" s="64" t="e">
        <f t="shared" si="5"/>
        <v>#N/A</v>
      </c>
      <c r="BA19" s="64" t="e">
        <f t="shared" si="5"/>
        <v>#N/A</v>
      </c>
      <c r="BB19" s="64" t="e">
        <f t="shared" si="5"/>
        <v>#N/A</v>
      </c>
      <c r="BC19" s="64" t="e">
        <f t="shared" si="5"/>
        <v>#N/A</v>
      </c>
      <c r="BD19" s="64" t="e">
        <f t="shared" si="5"/>
        <v>#N/A</v>
      </c>
      <c r="BE19" s="64" t="e">
        <f t="shared" si="5"/>
        <v>#N/A</v>
      </c>
      <c r="BF19" s="64" t="e">
        <f t="shared" si="5"/>
        <v>#N/A</v>
      </c>
      <c r="BG19" s="64" t="e">
        <f t="shared" si="5"/>
        <v>#N/A</v>
      </c>
      <c r="BH19" s="64" t="e">
        <f t="shared" si="5"/>
        <v>#N/A</v>
      </c>
      <c r="BI19" s="64" t="e">
        <f t="shared" si="5"/>
        <v>#N/A</v>
      </c>
      <c r="BJ19" s="64" t="e">
        <f t="shared" si="5"/>
        <v>#N/A</v>
      </c>
      <c r="BK19" s="64" t="e">
        <f t="shared" si="4"/>
        <v>#N/A</v>
      </c>
      <c r="BL19" s="64" t="e">
        <f t="shared" si="4"/>
        <v>#N/A</v>
      </c>
      <c r="BM19" s="64" t="e">
        <f t="shared" si="4"/>
        <v>#N/A</v>
      </c>
      <c r="BN19" s="64" t="e">
        <f t="shared" si="4"/>
        <v>#N/A</v>
      </c>
      <c r="BO19" s="64" t="e">
        <f t="shared" si="4"/>
        <v>#N/A</v>
      </c>
      <c r="BP19" s="64" t="e">
        <f t="shared" si="4"/>
        <v>#N/A</v>
      </c>
      <c r="BQ19" s="64" t="e">
        <f t="shared" si="4"/>
        <v>#N/A</v>
      </c>
      <c r="BR19" s="64" t="e">
        <f t="shared" si="4"/>
        <v>#N/A</v>
      </c>
      <c r="BS19" s="64" t="e">
        <f t="shared" si="4"/>
        <v>#N/A</v>
      </c>
      <c r="BT19" s="64" t="e">
        <f t="shared" si="4"/>
        <v>#N/A</v>
      </c>
      <c r="BU19" s="64" t="e">
        <f t="shared" si="4"/>
        <v>#N/A</v>
      </c>
      <c r="BV19" s="64" t="e">
        <f t="shared" si="4"/>
        <v>#N/A</v>
      </c>
      <c r="BW19" s="64" t="e">
        <f t="shared" si="4"/>
        <v>#N/A</v>
      </c>
      <c r="BX19" s="64" t="e">
        <f t="shared" si="4"/>
        <v>#N/A</v>
      </c>
      <c r="BY19" s="64" t="e">
        <f t="shared" si="4"/>
        <v>#N/A</v>
      </c>
      <c r="BZ19" s="64" t="e">
        <f t="shared" si="4"/>
        <v>#N/A</v>
      </c>
      <c r="CA19" s="64" t="e">
        <f t="shared" si="4"/>
        <v>#N/A</v>
      </c>
      <c r="CB19" s="64" t="e">
        <f t="shared" si="4"/>
        <v>#N/A</v>
      </c>
      <c r="CC19" s="64" t="e">
        <f t="shared" si="4"/>
        <v>#N/A</v>
      </c>
      <c r="CD19" s="64" t="e">
        <f t="shared" si="4"/>
        <v>#N/A</v>
      </c>
      <c r="CE19" s="64" t="e">
        <f t="shared" si="4"/>
        <v>#N/A</v>
      </c>
      <c r="CF19" s="64" t="e">
        <f t="shared" si="4"/>
        <v>#N/A</v>
      </c>
      <c r="CG19" s="64" t="e">
        <f t="shared" si="4"/>
        <v>#N/A</v>
      </c>
      <c r="CH19" s="64" t="e">
        <f t="shared" si="4"/>
        <v>#N/A</v>
      </c>
      <c r="CI19" s="64" t="e">
        <f t="shared" si="4"/>
        <v>#N/A</v>
      </c>
      <c r="CJ19" s="64" t="e">
        <f t="shared" si="4"/>
        <v>#N/A</v>
      </c>
      <c r="CK19" s="477"/>
    </row>
    <row r="20" spans="2:89" x14ac:dyDescent="0.25">
      <c r="B20" s="473" t="s">
        <v>390</v>
      </c>
      <c r="C20" s="47" t="s">
        <v>114</v>
      </c>
      <c r="D20" s="72" t="s">
        <v>31</v>
      </c>
      <c r="E20" s="73" t="s">
        <v>21</v>
      </c>
      <c r="F20" s="56" t="e">
        <f t="shared" si="5"/>
        <v>#N/A</v>
      </c>
      <c r="G20" s="56" t="e">
        <f t="shared" si="5"/>
        <v>#N/A</v>
      </c>
      <c r="H20" s="56" t="e">
        <f t="shared" si="5"/>
        <v>#N/A</v>
      </c>
      <c r="I20" s="56" t="e">
        <f t="shared" si="5"/>
        <v>#N/A</v>
      </c>
      <c r="J20" s="56" t="e">
        <f t="shared" si="5"/>
        <v>#N/A</v>
      </c>
      <c r="K20" s="56" t="e">
        <f t="shared" si="5"/>
        <v>#N/A</v>
      </c>
      <c r="L20" s="56" t="e">
        <f t="shared" si="5"/>
        <v>#N/A</v>
      </c>
      <c r="M20" s="56" t="e">
        <f t="shared" si="5"/>
        <v>#N/A</v>
      </c>
      <c r="N20" s="56" t="e">
        <f t="shared" si="5"/>
        <v>#N/A</v>
      </c>
      <c r="O20" s="56" t="e">
        <f t="shared" si="5"/>
        <v>#N/A</v>
      </c>
      <c r="P20" s="56" t="e">
        <f t="shared" si="5"/>
        <v>#N/A</v>
      </c>
      <c r="Q20" s="56" t="e">
        <f t="shared" si="5"/>
        <v>#N/A</v>
      </c>
      <c r="R20" s="56" t="e">
        <f t="shared" si="5"/>
        <v>#N/A</v>
      </c>
      <c r="S20" s="56" t="e">
        <f t="shared" si="5"/>
        <v>#N/A</v>
      </c>
      <c r="T20" s="56" t="e">
        <f t="shared" si="5"/>
        <v>#N/A</v>
      </c>
      <c r="U20" s="56" t="e">
        <f t="shared" si="5"/>
        <v>#N/A</v>
      </c>
      <c r="V20" s="56" t="e">
        <f t="shared" si="5"/>
        <v>#N/A</v>
      </c>
      <c r="W20" s="56" t="e">
        <f t="shared" si="5"/>
        <v>#N/A</v>
      </c>
      <c r="X20" s="56" t="e">
        <f t="shared" si="5"/>
        <v>#N/A</v>
      </c>
      <c r="Y20" s="56" t="e">
        <f t="shared" si="5"/>
        <v>#N/A</v>
      </c>
      <c r="Z20" s="56" t="e">
        <f t="shared" si="5"/>
        <v>#N/A</v>
      </c>
      <c r="AA20" s="56" t="e">
        <f t="shared" si="5"/>
        <v>#N/A</v>
      </c>
      <c r="AB20" s="56" t="e">
        <f t="shared" si="5"/>
        <v>#N/A</v>
      </c>
      <c r="AC20" s="56" t="e">
        <f t="shared" si="5"/>
        <v>#N/A</v>
      </c>
      <c r="AD20" s="56" t="e">
        <f t="shared" si="5"/>
        <v>#N/A</v>
      </c>
      <c r="AE20" s="56" t="e">
        <f t="shared" si="5"/>
        <v>#N/A</v>
      </c>
      <c r="AF20" s="56" t="e">
        <f t="shared" si="5"/>
        <v>#N/A</v>
      </c>
      <c r="AG20" s="56" t="e">
        <f t="shared" si="5"/>
        <v>#N/A</v>
      </c>
      <c r="AH20" s="56" t="e">
        <f t="shared" si="5"/>
        <v>#N/A</v>
      </c>
      <c r="AI20" s="56" t="e">
        <f t="shared" si="5"/>
        <v>#N/A</v>
      </c>
      <c r="AJ20" s="56" t="e">
        <f t="shared" si="5"/>
        <v>#N/A</v>
      </c>
      <c r="AK20" s="56" t="e">
        <f t="shared" si="5"/>
        <v>#N/A</v>
      </c>
      <c r="AL20" s="56" t="e">
        <f t="shared" si="5"/>
        <v>#N/A</v>
      </c>
      <c r="AM20" s="56" t="e">
        <f t="shared" si="5"/>
        <v>#N/A</v>
      </c>
      <c r="AN20" s="56" t="e">
        <f t="shared" si="5"/>
        <v>#N/A</v>
      </c>
      <c r="AO20" s="56" t="e">
        <f t="shared" si="5"/>
        <v>#N/A</v>
      </c>
      <c r="AP20" s="56" t="e">
        <f t="shared" si="5"/>
        <v>#N/A</v>
      </c>
      <c r="AQ20" s="56" t="e">
        <f t="shared" si="5"/>
        <v>#N/A</v>
      </c>
      <c r="AR20" s="56" t="e">
        <f t="shared" si="5"/>
        <v>#N/A</v>
      </c>
      <c r="AS20" s="56" t="e">
        <f t="shared" si="5"/>
        <v>#N/A</v>
      </c>
      <c r="AT20" s="56" t="e">
        <f t="shared" si="5"/>
        <v>#N/A</v>
      </c>
      <c r="AU20" s="56" t="e">
        <f t="shared" si="5"/>
        <v>#N/A</v>
      </c>
      <c r="AV20" s="56" t="e">
        <f t="shared" si="5"/>
        <v>#N/A</v>
      </c>
      <c r="AW20" s="56" t="e">
        <f t="shared" si="5"/>
        <v>#N/A</v>
      </c>
      <c r="AX20" s="56" t="e">
        <f t="shared" si="5"/>
        <v>#N/A</v>
      </c>
      <c r="AY20" s="56" t="e">
        <f t="shared" si="5"/>
        <v>#N/A</v>
      </c>
      <c r="AZ20" s="56" t="e">
        <f t="shared" si="5"/>
        <v>#N/A</v>
      </c>
      <c r="BA20" s="56" t="e">
        <f t="shared" si="5"/>
        <v>#N/A</v>
      </c>
      <c r="BB20" s="56" t="e">
        <f t="shared" si="5"/>
        <v>#N/A</v>
      </c>
      <c r="BC20" s="56" t="e">
        <f t="shared" si="5"/>
        <v>#N/A</v>
      </c>
      <c r="BD20" s="56" t="e">
        <f t="shared" si="5"/>
        <v>#N/A</v>
      </c>
      <c r="BE20" s="56" t="e">
        <f t="shared" si="5"/>
        <v>#N/A</v>
      </c>
      <c r="BF20" s="56" t="e">
        <f t="shared" si="5"/>
        <v>#N/A</v>
      </c>
      <c r="BG20" s="56" t="e">
        <f t="shared" si="5"/>
        <v>#N/A</v>
      </c>
      <c r="BH20" s="56" t="e">
        <f t="shared" si="5"/>
        <v>#N/A</v>
      </c>
      <c r="BI20" s="56" t="e">
        <f t="shared" si="5"/>
        <v>#N/A</v>
      </c>
      <c r="BJ20" s="56" t="e">
        <f t="shared" si="5"/>
        <v>#N/A</v>
      </c>
      <c r="BK20" s="56" t="e">
        <f t="shared" si="4"/>
        <v>#N/A</v>
      </c>
      <c r="BL20" s="56" t="e">
        <f t="shared" si="4"/>
        <v>#N/A</v>
      </c>
      <c r="BM20" s="56" t="e">
        <f t="shared" si="4"/>
        <v>#N/A</v>
      </c>
      <c r="BN20" s="56" t="e">
        <f t="shared" si="4"/>
        <v>#N/A</v>
      </c>
      <c r="BO20" s="56" t="e">
        <f t="shared" si="4"/>
        <v>#N/A</v>
      </c>
      <c r="BP20" s="56" t="e">
        <f t="shared" si="4"/>
        <v>#N/A</v>
      </c>
      <c r="BQ20" s="56" t="e">
        <f t="shared" si="4"/>
        <v>#N/A</v>
      </c>
      <c r="BR20" s="56" t="e">
        <f t="shared" si="4"/>
        <v>#N/A</v>
      </c>
      <c r="BS20" s="56" t="e">
        <f t="shared" si="4"/>
        <v>#N/A</v>
      </c>
      <c r="BT20" s="56" t="e">
        <f t="shared" si="4"/>
        <v>#N/A</v>
      </c>
      <c r="BU20" s="56" t="e">
        <f t="shared" si="4"/>
        <v>#N/A</v>
      </c>
      <c r="BV20" s="56" t="e">
        <f t="shared" si="4"/>
        <v>#N/A</v>
      </c>
      <c r="BW20" s="56" t="e">
        <f t="shared" si="4"/>
        <v>#N/A</v>
      </c>
      <c r="BX20" s="56" t="e">
        <f t="shared" si="4"/>
        <v>#N/A</v>
      </c>
      <c r="BY20" s="56" t="e">
        <f t="shared" si="4"/>
        <v>#N/A</v>
      </c>
      <c r="BZ20" s="56" t="e">
        <f t="shared" si="4"/>
        <v>#N/A</v>
      </c>
      <c r="CA20" s="56" t="e">
        <f t="shared" si="4"/>
        <v>#N/A</v>
      </c>
      <c r="CB20" s="56" t="e">
        <f t="shared" si="4"/>
        <v>#N/A</v>
      </c>
      <c r="CC20" s="56" t="e">
        <f t="shared" si="4"/>
        <v>#N/A</v>
      </c>
      <c r="CD20" s="56" t="e">
        <f t="shared" si="4"/>
        <v>#N/A</v>
      </c>
      <c r="CE20" s="56" t="e">
        <f t="shared" si="4"/>
        <v>#N/A</v>
      </c>
      <c r="CF20" s="56" t="e">
        <f t="shared" si="4"/>
        <v>#N/A</v>
      </c>
      <c r="CG20" s="56" t="e">
        <f t="shared" si="4"/>
        <v>#N/A</v>
      </c>
      <c r="CH20" s="56" t="e">
        <f t="shared" si="4"/>
        <v>#N/A</v>
      </c>
      <c r="CI20" s="56" t="e">
        <f t="shared" si="4"/>
        <v>#N/A</v>
      </c>
      <c r="CJ20" s="56" t="e">
        <f t="shared" si="4"/>
        <v>#N/A</v>
      </c>
      <c r="CK20" s="477"/>
    </row>
    <row r="21" spans="2:89" x14ac:dyDescent="0.25">
      <c r="B21" s="473" t="s">
        <v>390</v>
      </c>
      <c r="C21" s="47" t="s">
        <v>115</v>
      </c>
      <c r="D21" s="72" t="s">
        <v>31</v>
      </c>
      <c r="E21" s="73" t="s">
        <v>21</v>
      </c>
      <c r="F21" s="56" t="e">
        <f t="shared" si="5"/>
        <v>#N/A</v>
      </c>
      <c r="G21" s="56" t="e">
        <f t="shared" si="5"/>
        <v>#N/A</v>
      </c>
      <c r="H21" s="56" t="e">
        <f t="shared" si="5"/>
        <v>#N/A</v>
      </c>
      <c r="I21" s="56" t="e">
        <f t="shared" si="5"/>
        <v>#N/A</v>
      </c>
      <c r="J21" s="56" t="e">
        <f t="shared" si="5"/>
        <v>#N/A</v>
      </c>
      <c r="K21" s="56" t="e">
        <f t="shared" si="5"/>
        <v>#N/A</v>
      </c>
      <c r="L21" s="56" t="e">
        <f t="shared" si="5"/>
        <v>#N/A</v>
      </c>
      <c r="M21" s="56" t="e">
        <f t="shared" si="5"/>
        <v>#N/A</v>
      </c>
      <c r="N21" s="56" t="e">
        <f t="shared" si="5"/>
        <v>#N/A</v>
      </c>
      <c r="O21" s="56" t="e">
        <f t="shared" si="5"/>
        <v>#N/A</v>
      </c>
      <c r="P21" s="56" t="e">
        <f t="shared" si="5"/>
        <v>#N/A</v>
      </c>
      <c r="Q21" s="56" t="e">
        <f t="shared" si="5"/>
        <v>#N/A</v>
      </c>
      <c r="R21" s="56" t="e">
        <f t="shared" si="5"/>
        <v>#N/A</v>
      </c>
      <c r="S21" s="56" t="e">
        <f t="shared" si="5"/>
        <v>#N/A</v>
      </c>
      <c r="T21" s="56" t="e">
        <f t="shared" si="5"/>
        <v>#N/A</v>
      </c>
      <c r="U21" s="56" t="e">
        <f t="shared" si="5"/>
        <v>#N/A</v>
      </c>
      <c r="V21" s="56" t="e">
        <f t="shared" si="5"/>
        <v>#N/A</v>
      </c>
      <c r="W21" s="56" t="e">
        <f t="shared" si="5"/>
        <v>#N/A</v>
      </c>
      <c r="X21" s="56" t="e">
        <f t="shared" si="5"/>
        <v>#N/A</v>
      </c>
      <c r="Y21" s="56" t="e">
        <f t="shared" si="5"/>
        <v>#N/A</v>
      </c>
      <c r="Z21" s="56" t="e">
        <f t="shared" si="5"/>
        <v>#N/A</v>
      </c>
      <c r="AA21" s="56" t="e">
        <f t="shared" si="5"/>
        <v>#N/A</v>
      </c>
      <c r="AB21" s="56" t="e">
        <f t="shared" si="5"/>
        <v>#N/A</v>
      </c>
      <c r="AC21" s="56" t="e">
        <f t="shared" si="5"/>
        <v>#N/A</v>
      </c>
      <c r="AD21" s="56" t="e">
        <f t="shared" si="5"/>
        <v>#N/A</v>
      </c>
      <c r="AE21" s="56" t="e">
        <f t="shared" si="5"/>
        <v>#N/A</v>
      </c>
      <c r="AF21" s="56" t="e">
        <f t="shared" si="5"/>
        <v>#N/A</v>
      </c>
      <c r="AG21" s="56" t="e">
        <f t="shared" si="5"/>
        <v>#N/A</v>
      </c>
      <c r="AH21" s="56" t="e">
        <f t="shared" si="5"/>
        <v>#N/A</v>
      </c>
      <c r="AI21" s="56" t="e">
        <f t="shared" si="5"/>
        <v>#N/A</v>
      </c>
      <c r="AJ21" s="56" t="e">
        <f t="shared" si="5"/>
        <v>#N/A</v>
      </c>
      <c r="AK21" s="56" t="e">
        <f t="shared" si="5"/>
        <v>#N/A</v>
      </c>
      <c r="AL21" s="56" t="e">
        <f t="shared" si="5"/>
        <v>#N/A</v>
      </c>
      <c r="AM21" s="56" t="e">
        <f t="shared" si="5"/>
        <v>#N/A</v>
      </c>
      <c r="AN21" s="56" t="e">
        <f t="shared" si="5"/>
        <v>#N/A</v>
      </c>
      <c r="AO21" s="56" t="e">
        <f t="shared" si="5"/>
        <v>#N/A</v>
      </c>
      <c r="AP21" s="56" t="e">
        <f t="shared" si="5"/>
        <v>#N/A</v>
      </c>
      <c r="AQ21" s="56" t="e">
        <f t="shared" si="5"/>
        <v>#N/A</v>
      </c>
      <c r="AR21" s="56" t="e">
        <f t="shared" si="5"/>
        <v>#N/A</v>
      </c>
      <c r="AS21" s="56" t="e">
        <f t="shared" si="5"/>
        <v>#N/A</v>
      </c>
      <c r="AT21" s="56" t="e">
        <f t="shared" si="5"/>
        <v>#N/A</v>
      </c>
      <c r="AU21" s="56" t="e">
        <f t="shared" si="5"/>
        <v>#N/A</v>
      </c>
      <c r="AV21" s="56" t="e">
        <f t="shared" si="5"/>
        <v>#N/A</v>
      </c>
      <c r="AW21" s="56" t="e">
        <f t="shared" si="5"/>
        <v>#N/A</v>
      </c>
      <c r="AX21" s="56" t="e">
        <f t="shared" si="5"/>
        <v>#N/A</v>
      </c>
      <c r="AY21" s="56" t="e">
        <f t="shared" si="5"/>
        <v>#N/A</v>
      </c>
      <c r="AZ21" s="56" t="e">
        <f t="shared" si="5"/>
        <v>#N/A</v>
      </c>
      <c r="BA21" s="56" t="e">
        <f t="shared" si="5"/>
        <v>#N/A</v>
      </c>
      <c r="BB21" s="56" t="e">
        <f t="shared" si="5"/>
        <v>#N/A</v>
      </c>
      <c r="BC21" s="56" t="e">
        <f t="shared" si="5"/>
        <v>#N/A</v>
      </c>
      <c r="BD21" s="56" t="e">
        <f t="shared" si="5"/>
        <v>#N/A</v>
      </c>
      <c r="BE21" s="56" t="e">
        <f t="shared" si="5"/>
        <v>#N/A</v>
      </c>
      <c r="BF21" s="56" t="e">
        <f t="shared" si="5"/>
        <v>#N/A</v>
      </c>
      <c r="BG21" s="56" t="e">
        <f t="shared" si="5"/>
        <v>#N/A</v>
      </c>
      <c r="BH21" s="56" t="e">
        <f t="shared" si="5"/>
        <v>#N/A</v>
      </c>
      <c r="BI21" s="56" t="e">
        <f t="shared" si="5"/>
        <v>#N/A</v>
      </c>
      <c r="BJ21" s="56" t="e">
        <f t="shared" ref="BJ21:CJ24" si="6">BJ43*$D$8</f>
        <v>#N/A</v>
      </c>
      <c r="BK21" s="56" t="e">
        <f t="shared" si="6"/>
        <v>#N/A</v>
      </c>
      <c r="BL21" s="56" t="e">
        <f t="shared" si="6"/>
        <v>#N/A</v>
      </c>
      <c r="BM21" s="56" t="e">
        <f t="shared" si="6"/>
        <v>#N/A</v>
      </c>
      <c r="BN21" s="56" t="e">
        <f t="shared" si="6"/>
        <v>#N/A</v>
      </c>
      <c r="BO21" s="56" t="e">
        <f t="shared" si="6"/>
        <v>#N/A</v>
      </c>
      <c r="BP21" s="56" t="e">
        <f t="shared" si="6"/>
        <v>#N/A</v>
      </c>
      <c r="BQ21" s="56" t="e">
        <f t="shared" si="6"/>
        <v>#N/A</v>
      </c>
      <c r="BR21" s="56" t="e">
        <f t="shared" si="6"/>
        <v>#N/A</v>
      </c>
      <c r="BS21" s="56" t="e">
        <f t="shared" si="6"/>
        <v>#N/A</v>
      </c>
      <c r="BT21" s="56" t="e">
        <f t="shared" si="6"/>
        <v>#N/A</v>
      </c>
      <c r="BU21" s="56" t="e">
        <f t="shared" si="6"/>
        <v>#N/A</v>
      </c>
      <c r="BV21" s="56" t="e">
        <f t="shared" si="6"/>
        <v>#N/A</v>
      </c>
      <c r="BW21" s="56" t="e">
        <f t="shared" si="6"/>
        <v>#N/A</v>
      </c>
      <c r="BX21" s="56" t="e">
        <f t="shared" si="6"/>
        <v>#N/A</v>
      </c>
      <c r="BY21" s="56" t="e">
        <f t="shared" si="6"/>
        <v>#N/A</v>
      </c>
      <c r="BZ21" s="56" t="e">
        <f t="shared" si="6"/>
        <v>#N/A</v>
      </c>
      <c r="CA21" s="56" t="e">
        <f t="shared" si="6"/>
        <v>#N/A</v>
      </c>
      <c r="CB21" s="56" t="e">
        <f t="shared" si="6"/>
        <v>#N/A</v>
      </c>
      <c r="CC21" s="56" t="e">
        <f t="shared" si="6"/>
        <v>#N/A</v>
      </c>
      <c r="CD21" s="56" t="e">
        <f t="shared" si="6"/>
        <v>#N/A</v>
      </c>
      <c r="CE21" s="56" t="e">
        <f t="shared" si="6"/>
        <v>#N/A</v>
      </c>
      <c r="CF21" s="56" t="e">
        <f t="shared" si="6"/>
        <v>#N/A</v>
      </c>
      <c r="CG21" s="56" t="e">
        <f t="shared" si="6"/>
        <v>#N/A</v>
      </c>
      <c r="CH21" s="56" t="e">
        <f t="shared" si="6"/>
        <v>#N/A</v>
      </c>
      <c r="CI21" s="56" t="e">
        <f t="shared" si="6"/>
        <v>#N/A</v>
      </c>
      <c r="CJ21" s="56" t="e">
        <f t="shared" si="6"/>
        <v>#N/A</v>
      </c>
      <c r="CK21" s="477"/>
    </row>
    <row r="22" spans="2:89" x14ac:dyDescent="0.25">
      <c r="B22" s="473" t="s">
        <v>391</v>
      </c>
      <c r="C22" s="47" t="s">
        <v>388</v>
      </c>
      <c r="D22" s="72" t="s">
        <v>31</v>
      </c>
      <c r="E22" s="73" t="s">
        <v>21</v>
      </c>
      <c r="F22" s="56" t="e">
        <f t="shared" ref="F22:BJ24" si="7">F44*$D$8</f>
        <v>#N/A</v>
      </c>
      <c r="G22" s="56" t="e">
        <f t="shared" si="7"/>
        <v>#N/A</v>
      </c>
      <c r="H22" s="56" t="e">
        <f t="shared" si="7"/>
        <v>#N/A</v>
      </c>
      <c r="I22" s="56" t="e">
        <f t="shared" si="7"/>
        <v>#N/A</v>
      </c>
      <c r="J22" s="56" t="e">
        <f t="shared" si="7"/>
        <v>#N/A</v>
      </c>
      <c r="K22" s="56" t="e">
        <f t="shared" si="7"/>
        <v>#N/A</v>
      </c>
      <c r="L22" s="56" t="e">
        <f t="shared" si="7"/>
        <v>#N/A</v>
      </c>
      <c r="M22" s="56" t="e">
        <f t="shared" si="7"/>
        <v>#N/A</v>
      </c>
      <c r="N22" s="56" t="e">
        <f t="shared" si="7"/>
        <v>#N/A</v>
      </c>
      <c r="O22" s="56" t="e">
        <f t="shared" si="7"/>
        <v>#N/A</v>
      </c>
      <c r="P22" s="56" t="e">
        <f t="shared" si="7"/>
        <v>#N/A</v>
      </c>
      <c r="Q22" s="56" t="e">
        <f t="shared" si="7"/>
        <v>#N/A</v>
      </c>
      <c r="R22" s="56" t="e">
        <f t="shared" si="7"/>
        <v>#N/A</v>
      </c>
      <c r="S22" s="56" t="e">
        <f t="shared" si="7"/>
        <v>#N/A</v>
      </c>
      <c r="T22" s="56" t="e">
        <f t="shared" si="7"/>
        <v>#N/A</v>
      </c>
      <c r="U22" s="56" t="e">
        <f t="shared" si="7"/>
        <v>#N/A</v>
      </c>
      <c r="V22" s="56" t="e">
        <f t="shared" si="7"/>
        <v>#N/A</v>
      </c>
      <c r="W22" s="56" t="e">
        <f t="shared" si="7"/>
        <v>#N/A</v>
      </c>
      <c r="X22" s="56" t="e">
        <f t="shared" si="7"/>
        <v>#N/A</v>
      </c>
      <c r="Y22" s="56" t="e">
        <f t="shared" si="7"/>
        <v>#N/A</v>
      </c>
      <c r="Z22" s="56" t="e">
        <f t="shared" si="7"/>
        <v>#N/A</v>
      </c>
      <c r="AA22" s="56" t="e">
        <f t="shared" si="7"/>
        <v>#N/A</v>
      </c>
      <c r="AB22" s="56" t="e">
        <f t="shared" si="7"/>
        <v>#N/A</v>
      </c>
      <c r="AC22" s="56" t="e">
        <f t="shared" si="7"/>
        <v>#N/A</v>
      </c>
      <c r="AD22" s="56" t="e">
        <f t="shared" si="7"/>
        <v>#N/A</v>
      </c>
      <c r="AE22" s="56" t="e">
        <f t="shared" si="7"/>
        <v>#N/A</v>
      </c>
      <c r="AF22" s="56" t="e">
        <f t="shared" si="7"/>
        <v>#N/A</v>
      </c>
      <c r="AG22" s="56" t="e">
        <f t="shared" si="7"/>
        <v>#N/A</v>
      </c>
      <c r="AH22" s="56" t="e">
        <f t="shared" si="7"/>
        <v>#N/A</v>
      </c>
      <c r="AI22" s="56" t="e">
        <f t="shared" si="7"/>
        <v>#N/A</v>
      </c>
      <c r="AJ22" s="56" t="e">
        <f t="shared" si="7"/>
        <v>#N/A</v>
      </c>
      <c r="AK22" s="56" t="e">
        <f t="shared" si="7"/>
        <v>#N/A</v>
      </c>
      <c r="AL22" s="56" t="e">
        <f t="shared" si="7"/>
        <v>#N/A</v>
      </c>
      <c r="AM22" s="56" t="e">
        <f t="shared" si="7"/>
        <v>#N/A</v>
      </c>
      <c r="AN22" s="56" t="e">
        <f t="shared" si="7"/>
        <v>#N/A</v>
      </c>
      <c r="AO22" s="56" t="e">
        <f t="shared" si="7"/>
        <v>#N/A</v>
      </c>
      <c r="AP22" s="56" t="e">
        <f t="shared" si="7"/>
        <v>#N/A</v>
      </c>
      <c r="AQ22" s="56" t="e">
        <f t="shared" si="7"/>
        <v>#N/A</v>
      </c>
      <c r="AR22" s="56" t="e">
        <f t="shared" si="7"/>
        <v>#N/A</v>
      </c>
      <c r="AS22" s="56" t="e">
        <f t="shared" si="7"/>
        <v>#N/A</v>
      </c>
      <c r="AT22" s="56" t="e">
        <f t="shared" si="7"/>
        <v>#N/A</v>
      </c>
      <c r="AU22" s="56" t="e">
        <f t="shared" si="7"/>
        <v>#N/A</v>
      </c>
      <c r="AV22" s="56" t="e">
        <f t="shared" si="7"/>
        <v>#N/A</v>
      </c>
      <c r="AW22" s="56" t="e">
        <f t="shared" si="7"/>
        <v>#N/A</v>
      </c>
      <c r="AX22" s="56" t="e">
        <f t="shared" si="7"/>
        <v>#N/A</v>
      </c>
      <c r="AY22" s="56" t="e">
        <f t="shared" si="7"/>
        <v>#N/A</v>
      </c>
      <c r="AZ22" s="56" t="e">
        <f t="shared" si="7"/>
        <v>#N/A</v>
      </c>
      <c r="BA22" s="56" t="e">
        <f t="shared" si="7"/>
        <v>#N/A</v>
      </c>
      <c r="BB22" s="56" t="e">
        <f t="shared" si="7"/>
        <v>#N/A</v>
      </c>
      <c r="BC22" s="56" t="e">
        <f t="shared" si="7"/>
        <v>#N/A</v>
      </c>
      <c r="BD22" s="56" t="e">
        <f t="shared" si="7"/>
        <v>#N/A</v>
      </c>
      <c r="BE22" s="56" t="e">
        <f t="shared" si="7"/>
        <v>#N/A</v>
      </c>
      <c r="BF22" s="56" t="e">
        <f t="shared" si="7"/>
        <v>#N/A</v>
      </c>
      <c r="BG22" s="56" t="e">
        <f t="shared" si="7"/>
        <v>#N/A</v>
      </c>
      <c r="BH22" s="56" t="e">
        <f t="shared" si="7"/>
        <v>#N/A</v>
      </c>
      <c r="BI22" s="56" t="e">
        <f t="shared" si="7"/>
        <v>#N/A</v>
      </c>
      <c r="BJ22" s="56" t="e">
        <f t="shared" si="7"/>
        <v>#N/A</v>
      </c>
      <c r="BK22" s="56" t="e">
        <f t="shared" si="6"/>
        <v>#N/A</v>
      </c>
      <c r="BL22" s="56" t="e">
        <f t="shared" si="6"/>
        <v>#N/A</v>
      </c>
      <c r="BM22" s="56" t="e">
        <f t="shared" si="6"/>
        <v>#N/A</v>
      </c>
      <c r="BN22" s="56" t="e">
        <f t="shared" si="6"/>
        <v>#N/A</v>
      </c>
      <c r="BO22" s="56" t="e">
        <f t="shared" si="6"/>
        <v>#N/A</v>
      </c>
      <c r="BP22" s="56" t="e">
        <f t="shared" si="6"/>
        <v>#N/A</v>
      </c>
      <c r="BQ22" s="56" t="e">
        <f t="shared" si="6"/>
        <v>#N/A</v>
      </c>
      <c r="BR22" s="56" t="e">
        <f t="shared" si="6"/>
        <v>#N/A</v>
      </c>
      <c r="BS22" s="56" t="e">
        <f t="shared" si="6"/>
        <v>#N/A</v>
      </c>
      <c r="BT22" s="56" t="e">
        <f t="shared" si="6"/>
        <v>#N/A</v>
      </c>
      <c r="BU22" s="56" t="e">
        <f t="shared" si="6"/>
        <v>#N/A</v>
      </c>
      <c r="BV22" s="56" t="e">
        <f t="shared" si="6"/>
        <v>#N/A</v>
      </c>
      <c r="BW22" s="56" t="e">
        <f t="shared" si="6"/>
        <v>#N/A</v>
      </c>
      <c r="BX22" s="56" t="e">
        <f t="shared" si="6"/>
        <v>#N/A</v>
      </c>
      <c r="BY22" s="56" t="e">
        <f t="shared" si="6"/>
        <v>#N/A</v>
      </c>
      <c r="BZ22" s="56" t="e">
        <f t="shared" si="6"/>
        <v>#N/A</v>
      </c>
      <c r="CA22" s="56" t="e">
        <f t="shared" si="6"/>
        <v>#N/A</v>
      </c>
      <c r="CB22" s="56" t="e">
        <f t="shared" si="6"/>
        <v>#N/A</v>
      </c>
      <c r="CC22" s="56" t="e">
        <f t="shared" si="6"/>
        <v>#N/A</v>
      </c>
      <c r="CD22" s="56" t="e">
        <f t="shared" si="6"/>
        <v>#N/A</v>
      </c>
      <c r="CE22" s="56" t="e">
        <f t="shared" si="6"/>
        <v>#N/A</v>
      </c>
      <c r="CF22" s="56" t="e">
        <f t="shared" si="6"/>
        <v>#N/A</v>
      </c>
      <c r="CG22" s="56" t="e">
        <f t="shared" si="6"/>
        <v>#N/A</v>
      </c>
      <c r="CH22" s="56" t="e">
        <f t="shared" si="6"/>
        <v>#N/A</v>
      </c>
      <c r="CI22" s="56" t="e">
        <f t="shared" si="6"/>
        <v>#N/A</v>
      </c>
      <c r="CJ22" s="56" t="e">
        <f t="shared" si="6"/>
        <v>#N/A</v>
      </c>
      <c r="CK22" s="477"/>
    </row>
    <row r="23" spans="2:89" x14ac:dyDescent="0.25">
      <c r="B23" s="473" t="s">
        <v>391</v>
      </c>
      <c r="C23" s="47" t="s">
        <v>389</v>
      </c>
      <c r="D23" s="72" t="s">
        <v>31</v>
      </c>
      <c r="E23" s="18"/>
      <c r="F23" s="56" t="e">
        <f t="shared" si="7"/>
        <v>#N/A</v>
      </c>
      <c r="G23" s="56" t="e">
        <f t="shared" si="7"/>
        <v>#N/A</v>
      </c>
      <c r="H23" s="56" t="e">
        <f t="shared" si="7"/>
        <v>#N/A</v>
      </c>
      <c r="I23" s="56" t="e">
        <f t="shared" si="7"/>
        <v>#N/A</v>
      </c>
      <c r="J23" s="56" t="e">
        <f t="shared" si="7"/>
        <v>#N/A</v>
      </c>
      <c r="K23" s="56" t="e">
        <f t="shared" si="7"/>
        <v>#N/A</v>
      </c>
      <c r="L23" s="56" t="e">
        <f t="shared" si="7"/>
        <v>#N/A</v>
      </c>
      <c r="M23" s="56" t="e">
        <f t="shared" si="7"/>
        <v>#N/A</v>
      </c>
      <c r="N23" s="56" t="e">
        <f t="shared" si="7"/>
        <v>#N/A</v>
      </c>
      <c r="O23" s="56" t="e">
        <f t="shared" si="7"/>
        <v>#N/A</v>
      </c>
      <c r="P23" s="56" t="e">
        <f t="shared" si="7"/>
        <v>#N/A</v>
      </c>
      <c r="Q23" s="56" t="e">
        <f t="shared" si="7"/>
        <v>#N/A</v>
      </c>
      <c r="R23" s="56" t="e">
        <f t="shared" si="7"/>
        <v>#N/A</v>
      </c>
      <c r="S23" s="56" t="e">
        <f t="shared" si="7"/>
        <v>#N/A</v>
      </c>
      <c r="T23" s="56" t="e">
        <f t="shared" si="7"/>
        <v>#N/A</v>
      </c>
      <c r="U23" s="56" t="e">
        <f t="shared" si="7"/>
        <v>#N/A</v>
      </c>
      <c r="V23" s="56" t="e">
        <f t="shared" si="7"/>
        <v>#N/A</v>
      </c>
      <c r="W23" s="56" t="e">
        <f t="shared" si="7"/>
        <v>#N/A</v>
      </c>
      <c r="X23" s="56" t="e">
        <f t="shared" si="7"/>
        <v>#N/A</v>
      </c>
      <c r="Y23" s="56" t="e">
        <f t="shared" si="7"/>
        <v>#N/A</v>
      </c>
      <c r="Z23" s="56" t="e">
        <f t="shared" si="7"/>
        <v>#N/A</v>
      </c>
      <c r="AA23" s="56" t="e">
        <f t="shared" si="7"/>
        <v>#N/A</v>
      </c>
      <c r="AB23" s="56" t="e">
        <f t="shared" si="7"/>
        <v>#N/A</v>
      </c>
      <c r="AC23" s="56" t="e">
        <f t="shared" si="7"/>
        <v>#N/A</v>
      </c>
      <c r="AD23" s="56" t="e">
        <f t="shared" si="7"/>
        <v>#N/A</v>
      </c>
      <c r="AE23" s="56" t="e">
        <f t="shared" si="7"/>
        <v>#N/A</v>
      </c>
      <c r="AF23" s="56" t="e">
        <f t="shared" si="7"/>
        <v>#N/A</v>
      </c>
      <c r="AG23" s="56" t="e">
        <f t="shared" si="7"/>
        <v>#N/A</v>
      </c>
      <c r="AH23" s="56" t="e">
        <f t="shared" si="7"/>
        <v>#N/A</v>
      </c>
      <c r="AI23" s="56" t="e">
        <f t="shared" si="7"/>
        <v>#N/A</v>
      </c>
      <c r="AJ23" s="56" t="e">
        <f t="shared" si="7"/>
        <v>#N/A</v>
      </c>
      <c r="AK23" s="56" t="e">
        <f t="shared" si="7"/>
        <v>#N/A</v>
      </c>
      <c r="AL23" s="56" t="e">
        <f t="shared" si="7"/>
        <v>#N/A</v>
      </c>
      <c r="AM23" s="56" t="e">
        <f t="shared" si="7"/>
        <v>#N/A</v>
      </c>
      <c r="AN23" s="56" t="e">
        <f t="shared" si="7"/>
        <v>#N/A</v>
      </c>
      <c r="AO23" s="56" t="e">
        <f t="shared" si="7"/>
        <v>#N/A</v>
      </c>
      <c r="AP23" s="56" t="e">
        <f t="shared" si="7"/>
        <v>#N/A</v>
      </c>
      <c r="AQ23" s="56" t="e">
        <f t="shared" si="7"/>
        <v>#N/A</v>
      </c>
      <c r="AR23" s="56" t="e">
        <f t="shared" si="7"/>
        <v>#N/A</v>
      </c>
      <c r="AS23" s="56" t="e">
        <f t="shared" si="7"/>
        <v>#N/A</v>
      </c>
      <c r="AT23" s="56" t="e">
        <f t="shared" si="7"/>
        <v>#N/A</v>
      </c>
      <c r="AU23" s="56" t="e">
        <f t="shared" si="7"/>
        <v>#N/A</v>
      </c>
      <c r="AV23" s="56" t="e">
        <f t="shared" si="7"/>
        <v>#N/A</v>
      </c>
      <c r="AW23" s="56" t="e">
        <f t="shared" si="7"/>
        <v>#N/A</v>
      </c>
      <c r="AX23" s="56" t="e">
        <f t="shared" si="7"/>
        <v>#N/A</v>
      </c>
      <c r="AY23" s="56" t="e">
        <f t="shared" si="7"/>
        <v>#N/A</v>
      </c>
      <c r="AZ23" s="56" t="e">
        <f t="shared" si="7"/>
        <v>#N/A</v>
      </c>
      <c r="BA23" s="56" t="e">
        <f t="shared" si="7"/>
        <v>#N/A</v>
      </c>
      <c r="BB23" s="56" t="e">
        <f t="shared" si="7"/>
        <v>#N/A</v>
      </c>
      <c r="BC23" s="56" t="e">
        <f t="shared" si="7"/>
        <v>#N/A</v>
      </c>
      <c r="BD23" s="56" t="e">
        <f t="shared" si="7"/>
        <v>#N/A</v>
      </c>
      <c r="BE23" s="56" t="e">
        <f t="shared" si="7"/>
        <v>#N/A</v>
      </c>
      <c r="BF23" s="56" t="e">
        <f t="shared" si="7"/>
        <v>#N/A</v>
      </c>
      <c r="BG23" s="56" t="e">
        <f t="shared" si="7"/>
        <v>#N/A</v>
      </c>
      <c r="BH23" s="56" t="e">
        <f t="shared" si="7"/>
        <v>#N/A</v>
      </c>
      <c r="BI23" s="56" t="e">
        <f t="shared" si="7"/>
        <v>#N/A</v>
      </c>
      <c r="BJ23" s="56" t="e">
        <f t="shared" si="7"/>
        <v>#N/A</v>
      </c>
      <c r="BK23" s="56" t="e">
        <f t="shared" si="6"/>
        <v>#N/A</v>
      </c>
      <c r="BL23" s="56" t="e">
        <f t="shared" si="6"/>
        <v>#N/A</v>
      </c>
      <c r="BM23" s="56" t="e">
        <f t="shared" si="6"/>
        <v>#N/A</v>
      </c>
      <c r="BN23" s="56" t="e">
        <f t="shared" si="6"/>
        <v>#N/A</v>
      </c>
      <c r="BO23" s="56" t="e">
        <f t="shared" si="6"/>
        <v>#N/A</v>
      </c>
      <c r="BP23" s="56" t="e">
        <f t="shared" si="6"/>
        <v>#N/A</v>
      </c>
      <c r="BQ23" s="56" t="e">
        <f t="shared" si="6"/>
        <v>#N/A</v>
      </c>
      <c r="BR23" s="56" t="e">
        <f t="shared" si="6"/>
        <v>#N/A</v>
      </c>
      <c r="BS23" s="56" t="e">
        <f t="shared" si="6"/>
        <v>#N/A</v>
      </c>
      <c r="BT23" s="56" t="e">
        <f t="shared" si="6"/>
        <v>#N/A</v>
      </c>
      <c r="BU23" s="56" t="e">
        <f t="shared" si="6"/>
        <v>#N/A</v>
      </c>
      <c r="BV23" s="56" t="e">
        <f t="shared" si="6"/>
        <v>#N/A</v>
      </c>
      <c r="BW23" s="56" t="e">
        <f t="shared" si="6"/>
        <v>#N/A</v>
      </c>
      <c r="BX23" s="56" t="e">
        <f t="shared" si="6"/>
        <v>#N/A</v>
      </c>
      <c r="BY23" s="56" t="e">
        <f t="shared" si="6"/>
        <v>#N/A</v>
      </c>
      <c r="BZ23" s="56" t="e">
        <f t="shared" si="6"/>
        <v>#N/A</v>
      </c>
      <c r="CA23" s="56" t="e">
        <f t="shared" si="6"/>
        <v>#N/A</v>
      </c>
      <c r="CB23" s="56" t="e">
        <f t="shared" si="6"/>
        <v>#N/A</v>
      </c>
      <c r="CC23" s="56" t="e">
        <f t="shared" si="6"/>
        <v>#N/A</v>
      </c>
      <c r="CD23" s="56" t="e">
        <f t="shared" si="6"/>
        <v>#N/A</v>
      </c>
      <c r="CE23" s="56" t="e">
        <f t="shared" si="6"/>
        <v>#N/A</v>
      </c>
      <c r="CF23" s="56" t="e">
        <f t="shared" si="6"/>
        <v>#N/A</v>
      </c>
      <c r="CG23" s="56" t="e">
        <f t="shared" si="6"/>
        <v>#N/A</v>
      </c>
      <c r="CH23" s="56" t="e">
        <f t="shared" si="6"/>
        <v>#N/A</v>
      </c>
      <c r="CI23" s="56" t="e">
        <f t="shared" si="6"/>
        <v>#N/A</v>
      </c>
      <c r="CJ23" s="56" t="e">
        <f t="shared" si="6"/>
        <v>#N/A</v>
      </c>
      <c r="CK23" s="477"/>
    </row>
    <row r="24" spans="2:89" x14ac:dyDescent="0.25">
      <c r="B24" s="473" t="s">
        <v>391</v>
      </c>
      <c r="C24" s="47" t="s">
        <v>401</v>
      </c>
      <c r="D24" s="74" t="s">
        <v>31</v>
      </c>
      <c r="E24" s="18"/>
      <c r="F24" s="56" t="e">
        <f t="shared" si="7"/>
        <v>#N/A</v>
      </c>
      <c r="G24" s="56" t="e">
        <f t="shared" si="7"/>
        <v>#N/A</v>
      </c>
      <c r="H24" s="56" t="e">
        <f t="shared" si="7"/>
        <v>#N/A</v>
      </c>
      <c r="I24" s="56" t="e">
        <f t="shared" si="7"/>
        <v>#N/A</v>
      </c>
      <c r="J24" s="56" t="e">
        <f t="shared" si="7"/>
        <v>#N/A</v>
      </c>
      <c r="K24" s="56" t="e">
        <f t="shared" si="7"/>
        <v>#N/A</v>
      </c>
      <c r="L24" s="56" t="e">
        <f t="shared" si="7"/>
        <v>#N/A</v>
      </c>
      <c r="M24" s="56" t="e">
        <f t="shared" si="7"/>
        <v>#N/A</v>
      </c>
      <c r="N24" s="56" t="e">
        <f t="shared" si="7"/>
        <v>#N/A</v>
      </c>
      <c r="O24" s="56" t="e">
        <f t="shared" si="7"/>
        <v>#N/A</v>
      </c>
      <c r="P24" s="56" t="e">
        <f t="shared" si="7"/>
        <v>#N/A</v>
      </c>
      <c r="Q24" s="56" t="e">
        <f t="shared" si="7"/>
        <v>#N/A</v>
      </c>
      <c r="R24" s="56" t="e">
        <f t="shared" si="7"/>
        <v>#N/A</v>
      </c>
      <c r="S24" s="56" t="e">
        <f t="shared" si="7"/>
        <v>#N/A</v>
      </c>
      <c r="T24" s="56" t="e">
        <f t="shared" si="7"/>
        <v>#N/A</v>
      </c>
      <c r="U24" s="56" t="e">
        <f t="shared" si="7"/>
        <v>#N/A</v>
      </c>
      <c r="V24" s="56" t="e">
        <f t="shared" si="7"/>
        <v>#N/A</v>
      </c>
      <c r="W24" s="56" t="e">
        <f t="shared" si="7"/>
        <v>#N/A</v>
      </c>
      <c r="X24" s="56" t="e">
        <f t="shared" si="7"/>
        <v>#N/A</v>
      </c>
      <c r="Y24" s="56" t="e">
        <f t="shared" si="7"/>
        <v>#N/A</v>
      </c>
      <c r="Z24" s="56" t="e">
        <f t="shared" si="7"/>
        <v>#N/A</v>
      </c>
      <c r="AA24" s="56" t="e">
        <f t="shared" si="7"/>
        <v>#N/A</v>
      </c>
      <c r="AB24" s="56" t="e">
        <f t="shared" si="7"/>
        <v>#N/A</v>
      </c>
      <c r="AC24" s="56" t="e">
        <f t="shared" si="7"/>
        <v>#N/A</v>
      </c>
      <c r="AD24" s="56" t="e">
        <f t="shared" si="7"/>
        <v>#N/A</v>
      </c>
      <c r="AE24" s="56" t="e">
        <f t="shared" si="7"/>
        <v>#N/A</v>
      </c>
      <c r="AF24" s="56" t="e">
        <f t="shared" si="7"/>
        <v>#N/A</v>
      </c>
      <c r="AG24" s="56" t="e">
        <f t="shared" si="7"/>
        <v>#N/A</v>
      </c>
      <c r="AH24" s="56" t="e">
        <f t="shared" si="7"/>
        <v>#N/A</v>
      </c>
      <c r="AI24" s="56" t="e">
        <f t="shared" si="7"/>
        <v>#N/A</v>
      </c>
      <c r="AJ24" s="56" t="e">
        <f t="shared" si="7"/>
        <v>#N/A</v>
      </c>
      <c r="AK24" s="56" t="e">
        <f t="shared" si="7"/>
        <v>#N/A</v>
      </c>
      <c r="AL24" s="56" t="e">
        <f t="shared" si="7"/>
        <v>#N/A</v>
      </c>
      <c r="AM24" s="56" t="e">
        <f t="shared" si="7"/>
        <v>#N/A</v>
      </c>
      <c r="AN24" s="56" t="e">
        <f t="shared" si="7"/>
        <v>#N/A</v>
      </c>
      <c r="AO24" s="56" t="e">
        <f t="shared" si="7"/>
        <v>#N/A</v>
      </c>
      <c r="AP24" s="56" t="e">
        <f t="shared" si="7"/>
        <v>#N/A</v>
      </c>
      <c r="AQ24" s="56" t="e">
        <f t="shared" si="7"/>
        <v>#N/A</v>
      </c>
      <c r="AR24" s="56" t="e">
        <f t="shared" si="7"/>
        <v>#N/A</v>
      </c>
      <c r="AS24" s="56" t="e">
        <f t="shared" si="7"/>
        <v>#N/A</v>
      </c>
      <c r="AT24" s="56" t="e">
        <f t="shared" si="7"/>
        <v>#N/A</v>
      </c>
      <c r="AU24" s="56" t="e">
        <f t="shared" si="7"/>
        <v>#N/A</v>
      </c>
      <c r="AV24" s="56" t="e">
        <f t="shared" si="7"/>
        <v>#N/A</v>
      </c>
      <c r="AW24" s="56" t="e">
        <f t="shared" si="7"/>
        <v>#N/A</v>
      </c>
      <c r="AX24" s="56" t="e">
        <f t="shared" si="7"/>
        <v>#N/A</v>
      </c>
      <c r="AY24" s="56" t="e">
        <f t="shared" si="7"/>
        <v>#N/A</v>
      </c>
      <c r="AZ24" s="56" t="e">
        <f t="shared" si="7"/>
        <v>#N/A</v>
      </c>
      <c r="BA24" s="56" t="e">
        <f t="shared" si="7"/>
        <v>#N/A</v>
      </c>
      <c r="BB24" s="56" t="e">
        <f t="shared" si="7"/>
        <v>#N/A</v>
      </c>
      <c r="BC24" s="56" t="e">
        <f t="shared" si="7"/>
        <v>#N/A</v>
      </c>
      <c r="BD24" s="56" t="e">
        <f t="shared" si="7"/>
        <v>#N/A</v>
      </c>
      <c r="BE24" s="56" t="e">
        <f t="shared" si="7"/>
        <v>#N/A</v>
      </c>
      <c r="BF24" s="56" t="e">
        <f t="shared" si="7"/>
        <v>#N/A</v>
      </c>
      <c r="BG24" s="56" t="e">
        <f t="shared" si="7"/>
        <v>#N/A</v>
      </c>
      <c r="BH24" s="56" t="e">
        <f t="shared" si="7"/>
        <v>#N/A</v>
      </c>
      <c r="BI24" s="56" t="e">
        <f t="shared" si="7"/>
        <v>#N/A</v>
      </c>
      <c r="BJ24" s="56" t="e">
        <f t="shared" si="7"/>
        <v>#N/A</v>
      </c>
      <c r="BK24" s="56" t="e">
        <f t="shared" si="6"/>
        <v>#N/A</v>
      </c>
      <c r="BL24" s="56" t="e">
        <f t="shared" si="6"/>
        <v>#N/A</v>
      </c>
      <c r="BM24" s="56" t="e">
        <f t="shared" si="6"/>
        <v>#N/A</v>
      </c>
      <c r="BN24" s="56" t="e">
        <f t="shared" si="6"/>
        <v>#N/A</v>
      </c>
      <c r="BO24" s="56" t="e">
        <f t="shared" si="6"/>
        <v>#N/A</v>
      </c>
      <c r="BP24" s="56" t="e">
        <f t="shared" si="6"/>
        <v>#N/A</v>
      </c>
      <c r="BQ24" s="56" t="e">
        <f t="shared" si="6"/>
        <v>#N/A</v>
      </c>
      <c r="BR24" s="56" t="e">
        <f t="shared" si="6"/>
        <v>#N/A</v>
      </c>
      <c r="BS24" s="56" t="e">
        <f t="shared" si="6"/>
        <v>#N/A</v>
      </c>
      <c r="BT24" s="56" t="e">
        <f t="shared" si="6"/>
        <v>#N/A</v>
      </c>
      <c r="BU24" s="56" t="e">
        <f t="shared" si="6"/>
        <v>#N/A</v>
      </c>
      <c r="BV24" s="56" t="e">
        <f t="shared" si="6"/>
        <v>#N/A</v>
      </c>
      <c r="BW24" s="56" t="e">
        <f t="shared" si="6"/>
        <v>#N/A</v>
      </c>
      <c r="BX24" s="56" t="e">
        <f t="shared" si="6"/>
        <v>#N/A</v>
      </c>
      <c r="BY24" s="56" t="e">
        <f t="shared" si="6"/>
        <v>#N/A</v>
      </c>
      <c r="BZ24" s="56" t="e">
        <f t="shared" si="6"/>
        <v>#N/A</v>
      </c>
      <c r="CA24" s="56" t="e">
        <f t="shared" si="6"/>
        <v>#N/A</v>
      </c>
      <c r="CB24" s="56" t="e">
        <f t="shared" si="6"/>
        <v>#N/A</v>
      </c>
      <c r="CC24" s="56" t="e">
        <f t="shared" si="6"/>
        <v>#N/A</v>
      </c>
      <c r="CD24" s="56" t="e">
        <f t="shared" si="6"/>
        <v>#N/A</v>
      </c>
      <c r="CE24" s="56" t="e">
        <f t="shared" si="6"/>
        <v>#N/A</v>
      </c>
      <c r="CF24" s="56" t="e">
        <f t="shared" si="6"/>
        <v>#N/A</v>
      </c>
      <c r="CG24" s="56" t="e">
        <f t="shared" si="6"/>
        <v>#N/A</v>
      </c>
      <c r="CH24" s="56" t="e">
        <f t="shared" si="6"/>
        <v>#N/A</v>
      </c>
      <c r="CI24" s="56" t="e">
        <f t="shared" si="6"/>
        <v>#N/A</v>
      </c>
      <c r="CJ24" s="56" t="e">
        <f t="shared" si="6"/>
        <v>#N/A</v>
      </c>
      <c r="CK24" s="477"/>
    </row>
    <row r="25" spans="2:89" x14ac:dyDescent="0.25">
      <c r="B25" s="473"/>
      <c r="C25" s="18"/>
      <c r="D25" s="18"/>
      <c r="E25" s="18"/>
      <c r="F25" s="66"/>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477"/>
    </row>
    <row r="26" spans="2:89" x14ac:dyDescent="0.25">
      <c r="B26" s="473" t="s">
        <v>390</v>
      </c>
      <c r="C26" s="47" t="s">
        <v>18</v>
      </c>
      <c r="D26" s="75" t="s">
        <v>32</v>
      </c>
      <c r="E26" s="76" t="s">
        <v>21</v>
      </c>
      <c r="F26" s="64" t="e">
        <f t="shared" ref="F26:BJ29" si="8">F48*$D$8</f>
        <v>#N/A</v>
      </c>
      <c r="G26" s="64" t="e">
        <f t="shared" si="8"/>
        <v>#N/A</v>
      </c>
      <c r="H26" s="64" t="e">
        <f t="shared" si="8"/>
        <v>#N/A</v>
      </c>
      <c r="I26" s="64" t="e">
        <f t="shared" si="8"/>
        <v>#N/A</v>
      </c>
      <c r="J26" s="64" t="e">
        <f t="shared" si="8"/>
        <v>#N/A</v>
      </c>
      <c r="K26" s="64" t="e">
        <f t="shared" si="8"/>
        <v>#N/A</v>
      </c>
      <c r="L26" s="64" t="e">
        <f t="shared" si="8"/>
        <v>#N/A</v>
      </c>
      <c r="M26" s="64" t="e">
        <f t="shared" si="8"/>
        <v>#N/A</v>
      </c>
      <c r="N26" s="64" t="e">
        <f t="shared" si="8"/>
        <v>#N/A</v>
      </c>
      <c r="O26" s="64" t="e">
        <f t="shared" si="8"/>
        <v>#N/A</v>
      </c>
      <c r="P26" s="64" t="e">
        <f t="shared" si="8"/>
        <v>#N/A</v>
      </c>
      <c r="Q26" s="64" t="e">
        <f t="shared" si="8"/>
        <v>#N/A</v>
      </c>
      <c r="R26" s="64" t="e">
        <f t="shared" si="8"/>
        <v>#N/A</v>
      </c>
      <c r="S26" s="64" t="e">
        <f t="shared" si="8"/>
        <v>#N/A</v>
      </c>
      <c r="T26" s="64" t="e">
        <f t="shared" si="8"/>
        <v>#N/A</v>
      </c>
      <c r="U26" s="64" t="e">
        <f t="shared" si="8"/>
        <v>#N/A</v>
      </c>
      <c r="V26" s="64" t="e">
        <f t="shared" si="8"/>
        <v>#N/A</v>
      </c>
      <c r="W26" s="64" t="e">
        <f t="shared" si="8"/>
        <v>#N/A</v>
      </c>
      <c r="X26" s="64" t="e">
        <f t="shared" si="8"/>
        <v>#N/A</v>
      </c>
      <c r="Y26" s="64" t="e">
        <f t="shared" si="8"/>
        <v>#N/A</v>
      </c>
      <c r="Z26" s="64" t="e">
        <f t="shared" si="8"/>
        <v>#N/A</v>
      </c>
      <c r="AA26" s="64" t="e">
        <f t="shared" si="8"/>
        <v>#N/A</v>
      </c>
      <c r="AB26" s="64" t="e">
        <f t="shared" si="8"/>
        <v>#N/A</v>
      </c>
      <c r="AC26" s="64" t="e">
        <f t="shared" si="8"/>
        <v>#N/A</v>
      </c>
      <c r="AD26" s="64" t="e">
        <f t="shared" si="8"/>
        <v>#N/A</v>
      </c>
      <c r="AE26" s="64" t="e">
        <f t="shared" si="8"/>
        <v>#N/A</v>
      </c>
      <c r="AF26" s="64" t="e">
        <f t="shared" si="8"/>
        <v>#N/A</v>
      </c>
      <c r="AG26" s="64" t="e">
        <f t="shared" si="8"/>
        <v>#N/A</v>
      </c>
      <c r="AH26" s="64" t="e">
        <f t="shared" si="8"/>
        <v>#N/A</v>
      </c>
      <c r="AI26" s="64" t="e">
        <f t="shared" si="8"/>
        <v>#N/A</v>
      </c>
      <c r="AJ26" s="64" t="e">
        <f t="shared" si="8"/>
        <v>#N/A</v>
      </c>
      <c r="AK26" s="64" t="e">
        <f t="shared" si="8"/>
        <v>#N/A</v>
      </c>
      <c r="AL26" s="64" t="e">
        <f t="shared" si="8"/>
        <v>#N/A</v>
      </c>
      <c r="AM26" s="64" t="e">
        <f t="shared" si="8"/>
        <v>#N/A</v>
      </c>
      <c r="AN26" s="64" t="e">
        <f t="shared" si="8"/>
        <v>#N/A</v>
      </c>
      <c r="AO26" s="64" t="e">
        <f t="shared" si="8"/>
        <v>#N/A</v>
      </c>
      <c r="AP26" s="64" t="e">
        <f t="shared" si="8"/>
        <v>#N/A</v>
      </c>
      <c r="AQ26" s="64" t="e">
        <f t="shared" si="8"/>
        <v>#N/A</v>
      </c>
      <c r="AR26" s="64" t="e">
        <f t="shared" si="8"/>
        <v>#N/A</v>
      </c>
      <c r="AS26" s="64" t="e">
        <f t="shared" si="8"/>
        <v>#N/A</v>
      </c>
      <c r="AT26" s="64" t="e">
        <f t="shared" si="8"/>
        <v>#N/A</v>
      </c>
      <c r="AU26" s="64" t="e">
        <f t="shared" si="8"/>
        <v>#N/A</v>
      </c>
      <c r="AV26" s="64" t="e">
        <f t="shared" si="8"/>
        <v>#N/A</v>
      </c>
      <c r="AW26" s="64" t="e">
        <f t="shared" si="8"/>
        <v>#N/A</v>
      </c>
      <c r="AX26" s="64" t="e">
        <f t="shared" si="8"/>
        <v>#N/A</v>
      </c>
      <c r="AY26" s="64" t="e">
        <f t="shared" si="8"/>
        <v>#N/A</v>
      </c>
      <c r="AZ26" s="64" t="e">
        <f t="shared" si="8"/>
        <v>#N/A</v>
      </c>
      <c r="BA26" s="64" t="e">
        <f t="shared" si="8"/>
        <v>#N/A</v>
      </c>
      <c r="BB26" s="64" t="e">
        <f t="shared" si="8"/>
        <v>#N/A</v>
      </c>
      <c r="BC26" s="64" t="e">
        <f t="shared" si="8"/>
        <v>#N/A</v>
      </c>
      <c r="BD26" s="64" t="e">
        <f t="shared" si="8"/>
        <v>#N/A</v>
      </c>
      <c r="BE26" s="64" t="e">
        <f t="shared" si="8"/>
        <v>#N/A</v>
      </c>
      <c r="BF26" s="64" t="e">
        <f t="shared" si="8"/>
        <v>#N/A</v>
      </c>
      <c r="BG26" s="64" t="e">
        <f t="shared" si="8"/>
        <v>#N/A</v>
      </c>
      <c r="BH26" s="64" t="e">
        <f t="shared" si="8"/>
        <v>#N/A</v>
      </c>
      <c r="BI26" s="64" t="e">
        <f t="shared" si="8"/>
        <v>#N/A</v>
      </c>
      <c r="BJ26" s="64" t="e">
        <f t="shared" si="8"/>
        <v>#N/A</v>
      </c>
      <c r="BK26" s="64" t="e">
        <f t="shared" ref="BK26:CJ28" si="9">BK48*$D$8</f>
        <v>#N/A</v>
      </c>
      <c r="BL26" s="64" t="e">
        <f t="shared" si="9"/>
        <v>#N/A</v>
      </c>
      <c r="BM26" s="64" t="e">
        <f t="shared" si="9"/>
        <v>#N/A</v>
      </c>
      <c r="BN26" s="64" t="e">
        <f t="shared" si="9"/>
        <v>#N/A</v>
      </c>
      <c r="BO26" s="64" t="e">
        <f t="shared" si="9"/>
        <v>#N/A</v>
      </c>
      <c r="BP26" s="64" t="e">
        <f t="shared" si="9"/>
        <v>#N/A</v>
      </c>
      <c r="BQ26" s="64" t="e">
        <f t="shared" si="9"/>
        <v>#N/A</v>
      </c>
      <c r="BR26" s="64" t="e">
        <f t="shared" si="9"/>
        <v>#N/A</v>
      </c>
      <c r="BS26" s="64" t="e">
        <f t="shared" si="9"/>
        <v>#N/A</v>
      </c>
      <c r="BT26" s="64" t="e">
        <f t="shared" si="9"/>
        <v>#N/A</v>
      </c>
      <c r="BU26" s="64" t="e">
        <f t="shared" si="9"/>
        <v>#N/A</v>
      </c>
      <c r="BV26" s="64" t="e">
        <f t="shared" si="9"/>
        <v>#N/A</v>
      </c>
      <c r="BW26" s="64" t="e">
        <f t="shared" si="9"/>
        <v>#N/A</v>
      </c>
      <c r="BX26" s="64" t="e">
        <f t="shared" si="9"/>
        <v>#N/A</v>
      </c>
      <c r="BY26" s="64" t="e">
        <f t="shared" si="9"/>
        <v>#N/A</v>
      </c>
      <c r="BZ26" s="64" t="e">
        <f t="shared" si="9"/>
        <v>#N/A</v>
      </c>
      <c r="CA26" s="64" t="e">
        <f t="shared" si="9"/>
        <v>#N/A</v>
      </c>
      <c r="CB26" s="64" t="e">
        <f t="shared" si="9"/>
        <v>#N/A</v>
      </c>
      <c r="CC26" s="64" t="e">
        <f t="shared" si="9"/>
        <v>#N/A</v>
      </c>
      <c r="CD26" s="64" t="e">
        <f t="shared" si="9"/>
        <v>#N/A</v>
      </c>
      <c r="CE26" s="64" t="e">
        <f t="shared" si="9"/>
        <v>#N/A</v>
      </c>
      <c r="CF26" s="64" t="e">
        <f t="shared" si="9"/>
        <v>#N/A</v>
      </c>
      <c r="CG26" s="64" t="e">
        <f t="shared" si="9"/>
        <v>#N/A</v>
      </c>
      <c r="CH26" s="64" t="e">
        <f t="shared" si="9"/>
        <v>#N/A</v>
      </c>
      <c r="CI26" s="64" t="e">
        <f t="shared" si="9"/>
        <v>#N/A</v>
      </c>
      <c r="CJ26" s="64" t="e">
        <f t="shared" si="9"/>
        <v>#N/A</v>
      </c>
      <c r="CK26" s="477"/>
    </row>
    <row r="27" spans="2:89" x14ac:dyDescent="0.25">
      <c r="B27" s="473" t="s">
        <v>390</v>
      </c>
      <c r="C27" s="47" t="s">
        <v>114</v>
      </c>
      <c r="D27" s="72" t="s">
        <v>32</v>
      </c>
      <c r="E27" s="73" t="s">
        <v>21</v>
      </c>
      <c r="F27" s="56" t="e">
        <f t="shared" si="8"/>
        <v>#N/A</v>
      </c>
      <c r="G27" s="56" t="e">
        <f t="shared" si="8"/>
        <v>#N/A</v>
      </c>
      <c r="H27" s="56" t="e">
        <f t="shared" si="8"/>
        <v>#N/A</v>
      </c>
      <c r="I27" s="56" t="e">
        <f t="shared" si="8"/>
        <v>#N/A</v>
      </c>
      <c r="J27" s="56" t="e">
        <f t="shared" si="8"/>
        <v>#N/A</v>
      </c>
      <c r="K27" s="56" t="e">
        <f t="shared" si="8"/>
        <v>#N/A</v>
      </c>
      <c r="L27" s="56" t="e">
        <f t="shared" si="8"/>
        <v>#N/A</v>
      </c>
      <c r="M27" s="56" t="e">
        <f t="shared" si="8"/>
        <v>#N/A</v>
      </c>
      <c r="N27" s="56" t="e">
        <f t="shared" si="8"/>
        <v>#N/A</v>
      </c>
      <c r="O27" s="56" t="e">
        <f t="shared" si="8"/>
        <v>#N/A</v>
      </c>
      <c r="P27" s="56" t="e">
        <f t="shared" si="8"/>
        <v>#N/A</v>
      </c>
      <c r="Q27" s="56" t="e">
        <f t="shared" si="8"/>
        <v>#N/A</v>
      </c>
      <c r="R27" s="56" t="e">
        <f t="shared" si="8"/>
        <v>#N/A</v>
      </c>
      <c r="S27" s="56" t="e">
        <f t="shared" si="8"/>
        <v>#N/A</v>
      </c>
      <c r="T27" s="56" t="e">
        <f t="shared" si="8"/>
        <v>#N/A</v>
      </c>
      <c r="U27" s="56" t="e">
        <f t="shared" si="8"/>
        <v>#N/A</v>
      </c>
      <c r="V27" s="56" t="e">
        <f t="shared" si="8"/>
        <v>#N/A</v>
      </c>
      <c r="W27" s="56" t="e">
        <f t="shared" si="8"/>
        <v>#N/A</v>
      </c>
      <c r="X27" s="56" t="e">
        <f t="shared" si="8"/>
        <v>#N/A</v>
      </c>
      <c r="Y27" s="56" t="e">
        <f t="shared" si="8"/>
        <v>#N/A</v>
      </c>
      <c r="Z27" s="56" t="e">
        <f t="shared" si="8"/>
        <v>#N/A</v>
      </c>
      <c r="AA27" s="56" t="e">
        <f t="shared" si="8"/>
        <v>#N/A</v>
      </c>
      <c r="AB27" s="56" t="e">
        <f t="shared" si="8"/>
        <v>#N/A</v>
      </c>
      <c r="AC27" s="56" t="e">
        <f t="shared" si="8"/>
        <v>#N/A</v>
      </c>
      <c r="AD27" s="56" t="e">
        <f t="shared" si="8"/>
        <v>#N/A</v>
      </c>
      <c r="AE27" s="56" t="e">
        <f t="shared" si="8"/>
        <v>#N/A</v>
      </c>
      <c r="AF27" s="56" t="e">
        <f t="shared" si="8"/>
        <v>#N/A</v>
      </c>
      <c r="AG27" s="56" t="e">
        <f t="shared" si="8"/>
        <v>#N/A</v>
      </c>
      <c r="AH27" s="56" t="e">
        <f t="shared" si="8"/>
        <v>#N/A</v>
      </c>
      <c r="AI27" s="56" t="e">
        <f t="shared" si="8"/>
        <v>#N/A</v>
      </c>
      <c r="AJ27" s="56" t="e">
        <f t="shared" si="8"/>
        <v>#N/A</v>
      </c>
      <c r="AK27" s="56" t="e">
        <f t="shared" si="8"/>
        <v>#N/A</v>
      </c>
      <c r="AL27" s="56" t="e">
        <f t="shared" si="8"/>
        <v>#N/A</v>
      </c>
      <c r="AM27" s="56" t="e">
        <f t="shared" si="8"/>
        <v>#N/A</v>
      </c>
      <c r="AN27" s="56" t="e">
        <f t="shared" si="8"/>
        <v>#N/A</v>
      </c>
      <c r="AO27" s="56" t="e">
        <f t="shared" si="8"/>
        <v>#N/A</v>
      </c>
      <c r="AP27" s="56" t="e">
        <f t="shared" si="8"/>
        <v>#N/A</v>
      </c>
      <c r="AQ27" s="56" t="e">
        <f t="shared" si="8"/>
        <v>#N/A</v>
      </c>
      <c r="AR27" s="56" t="e">
        <f t="shared" si="8"/>
        <v>#N/A</v>
      </c>
      <c r="AS27" s="56" t="e">
        <f t="shared" si="8"/>
        <v>#N/A</v>
      </c>
      <c r="AT27" s="56" t="e">
        <f t="shared" si="8"/>
        <v>#N/A</v>
      </c>
      <c r="AU27" s="56" t="e">
        <f t="shared" si="8"/>
        <v>#N/A</v>
      </c>
      <c r="AV27" s="56" t="e">
        <f t="shared" si="8"/>
        <v>#N/A</v>
      </c>
      <c r="AW27" s="56" t="e">
        <f t="shared" si="8"/>
        <v>#N/A</v>
      </c>
      <c r="AX27" s="56" t="e">
        <f t="shared" si="8"/>
        <v>#N/A</v>
      </c>
      <c r="AY27" s="56" t="e">
        <f t="shared" si="8"/>
        <v>#N/A</v>
      </c>
      <c r="AZ27" s="56" t="e">
        <f t="shared" si="8"/>
        <v>#N/A</v>
      </c>
      <c r="BA27" s="56" t="e">
        <f t="shared" si="8"/>
        <v>#N/A</v>
      </c>
      <c r="BB27" s="56" t="e">
        <f t="shared" si="8"/>
        <v>#N/A</v>
      </c>
      <c r="BC27" s="56" t="e">
        <f t="shared" si="8"/>
        <v>#N/A</v>
      </c>
      <c r="BD27" s="56" t="e">
        <f t="shared" si="8"/>
        <v>#N/A</v>
      </c>
      <c r="BE27" s="56" t="e">
        <f t="shared" si="8"/>
        <v>#N/A</v>
      </c>
      <c r="BF27" s="56" t="e">
        <f t="shared" si="8"/>
        <v>#N/A</v>
      </c>
      <c r="BG27" s="56" t="e">
        <f t="shared" si="8"/>
        <v>#N/A</v>
      </c>
      <c r="BH27" s="56" t="e">
        <f t="shared" si="8"/>
        <v>#N/A</v>
      </c>
      <c r="BI27" s="56" t="e">
        <f t="shared" si="8"/>
        <v>#N/A</v>
      </c>
      <c r="BJ27" s="56" t="e">
        <f t="shared" si="8"/>
        <v>#N/A</v>
      </c>
      <c r="BK27" s="56" t="e">
        <f t="shared" si="9"/>
        <v>#N/A</v>
      </c>
      <c r="BL27" s="56" t="e">
        <f t="shared" si="9"/>
        <v>#N/A</v>
      </c>
      <c r="BM27" s="56" t="e">
        <f t="shared" si="9"/>
        <v>#N/A</v>
      </c>
      <c r="BN27" s="56" t="e">
        <f t="shared" si="9"/>
        <v>#N/A</v>
      </c>
      <c r="BO27" s="56" t="e">
        <f t="shared" si="9"/>
        <v>#N/A</v>
      </c>
      <c r="BP27" s="56" t="e">
        <f t="shared" si="9"/>
        <v>#N/A</v>
      </c>
      <c r="BQ27" s="56" t="e">
        <f t="shared" si="9"/>
        <v>#N/A</v>
      </c>
      <c r="BR27" s="56" t="e">
        <f t="shared" si="9"/>
        <v>#N/A</v>
      </c>
      <c r="BS27" s="56" t="e">
        <f t="shared" si="9"/>
        <v>#N/A</v>
      </c>
      <c r="BT27" s="56" t="e">
        <f t="shared" si="9"/>
        <v>#N/A</v>
      </c>
      <c r="BU27" s="56" t="e">
        <f t="shared" si="9"/>
        <v>#N/A</v>
      </c>
      <c r="BV27" s="56" t="e">
        <f t="shared" si="9"/>
        <v>#N/A</v>
      </c>
      <c r="BW27" s="56" t="e">
        <f t="shared" si="9"/>
        <v>#N/A</v>
      </c>
      <c r="BX27" s="56" t="e">
        <f t="shared" si="9"/>
        <v>#N/A</v>
      </c>
      <c r="BY27" s="56" t="e">
        <f t="shared" si="9"/>
        <v>#N/A</v>
      </c>
      <c r="BZ27" s="56" t="e">
        <f t="shared" si="9"/>
        <v>#N/A</v>
      </c>
      <c r="CA27" s="56" t="e">
        <f t="shared" si="9"/>
        <v>#N/A</v>
      </c>
      <c r="CB27" s="56" t="e">
        <f t="shared" si="9"/>
        <v>#N/A</v>
      </c>
      <c r="CC27" s="56" t="e">
        <f t="shared" si="9"/>
        <v>#N/A</v>
      </c>
      <c r="CD27" s="56" t="e">
        <f t="shared" si="9"/>
        <v>#N/A</v>
      </c>
      <c r="CE27" s="56" t="e">
        <f t="shared" si="9"/>
        <v>#N/A</v>
      </c>
      <c r="CF27" s="56" t="e">
        <f t="shared" si="9"/>
        <v>#N/A</v>
      </c>
      <c r="CG27" s="56" t="e">
        <f t="shared" si="9"/>
        <v>#N/A</v>
      </c>
      <c r="CH27" s="56" t="e">
        <f t="shared" si="9"/>
        <v>#N/A</v>
      </c>
      <c r="CI27" s="56" t="e">
        <f t="shared" si="9"/>
        <v>#N/A</v>
      </c>
      <c r="CJ27" s="56" t="e">
        <f t="shared" si="9"/>
        <v>#N/A</v>
      </c>
      <c r="CK27" s="477"/>
    </row>
    <row r="28" spans="2:89" x14ac:dyDescent="0.25">
      <c r="B28" s="473" t="s">
        <v>390</v>
      </c>
      <c r="C28" s="47" t="s">
        <v>115</v>
      </c>
      <c r="D28" s="72" t="s">
        <v>32</v>
      </c>
      <c r="E28" s="73" t="s">
        <v>21</v>
      </c>
      <c r="F28" s="56" t="e">
        <f t="shared" si="8"/>
        <v>#N/A</v>
      </c>
      <c r="G28" s="56" t="e">
        <f t="shared" si="8"/>
        <v>#N/A</v>
      </c>
      <c r="H28" s="56" t="e">
        <f t="shared" si="8"/>
        <v>#N/A</v>
      </c>
      <c r="I28" s="56" t="e">
        <f t="shared" si="8"/>
        <v>#N/A</v>
      </c>
      <c r="J28" s="56" t="e">
        <f t="shared" si="8"/>
        <v>#N/A</v>
      </c>
      <c r="K28" s="56" t="e">
        <f t="shared" si="8"/>
        <v>#N/A</v>
      </c>
      <c r="L28" s="56" t="e">
        <f t="shared" si="8"/>
        <v>#N/A</v>
      </c>
      <c r="M28" s="56" t="e">
        <f t="shared" si="8"/>
        <v>#N/A</v>
      </c>
      <c r="N28" s="56" t="e">
        <f t="shared" si="8"/>
        <v>#N/A</v>
      </c>
      <c r="O28" s="56" t="e">
        <f t="shared" si="8"/>
        <v>#N/A</v>
      </c>
      <c r="P28" s="56" t="e">
        <f t="shared" si="8"/>
        <v>#N/A</v>
      </c>
      <c r="Q28" s="56" t="e">
        <f t="shared" si="8"/>
        <v>#N/A</v>
      </c>
      <c r="R28" s="56" t="e">
        <f t="shared" si="8"/>
        <v>#N/A</v>
      </c>
      <c r="S28" s="56" t="e">
        <f t="shared" si="8"/>
        <v>#N/A</v>
      </c>
      <c r="T28" s="56" t="e">
        <f t="shared" si="8"/>
        <v>#N/A</v>
      </c>
      <c r="U28" s="56" t="e">
        <f t="shared" si="8"/>
        <v>#N/A</v>
      </c>
      <c r="V28" s="56" t="e">
        <f t="shared" si="8"/>
        <v>#N/A</v>
      </c>
      <c r="W28" s="56" t="e">
        <f t="shared" si="8"/>
        <v>#N/A</v>
      </c>
      <c r="X28" s="56" t="e">
        <f t="shared" si="8"/>
        <v>#N/A</v>
      </c>
      <c r="Y28" s="56" t="e">
        <f t="shared" si="8"/>
        <v>#N/A</v>
      </c>
      <c r="Z28" s="56" t="e">
        <f t="shared" si="8"/>
        <v>#N/A</v>
      </c>
      <c r="AA28" s="56" t="e">
        <f t="shared" si="8"/>
        <v>#N/A</v>
      </c>
      <c r="AB28" s="56" t="e">
        <f t="shared" si="8"/>
        <v>#N/A</v>
      </c>
      <c r="AC28" s="56" t="e">
        <f t="shared" si="8"/>
        <v>#N/A</v>
      </c>
      <c r="AD28" s="56" t="e">
        <f t="shared" si="8"/>
        <v>#N/A</v>
      </c>
      <c r="AE28" s="56" t="e">
        <f t="shared" si="8"/>
        <v>#N/A</v>
      </c>
      <c r="AF28" s="56" t="e">
        <f t="shared" si="8"/>
        <v>#N/A</v>
      </c>
      <c r="AG28" s="56" t="e">
        <f t="shared" si="8"/>
        <v>#N/A</v>
      </c>
      <c r="AH28" s="56" t="e">
        <f t="shared" si="8"/>
        <v>#N/A</v>
      </c>
      <c r="AI28" s="56" t="e">
        <f t="shared" si="8"/>
        <v>#N/A</v>
      </c>
      <c r="AJ28" s="56" t="e">
        <f t="shared" si="8"/>
        <v>#N/A</v>
      </c>
      <c r="AK28" s="56" t="e">
        <f t="shared" si="8"/>
        <v>#N/A</v>
      </c>
      <c r="AL28" s="56" t="e">
        <f t="shared" si="8"/>
        <v>#N/A</v>
      </c>
      <c r="AM28" s="56" t="e">
        <f t="shared" si="8"/>
        <v>#N/A</v>
      </c>
      <c r="AN28" s="56" t="e">
        <f t="shared" si="8"/>
        <v>#N/A</v>
      </c>
      <c r="AO28" s="56" t="e">
        <f t="shared" si="8"/>
        <v>#N/A</v>
      </c>
      <c r="AP28" s="56" t="e">
        <f t="shared" si="8"/>
        <v>#N/A</v>
      </c>
      <c r="AQ28" s="56" t="e">
        <f t="shared" si="8"/>
        <v>#N/A</v>
      </c>
      <c r="AR28" s="56" t="e">
        <f t="shared" si="8"/>
        <v>#N/A</v>
      </c>
      <c r="AS28" s="56" t="e">
        <f t="shared" si="8"/>
        <v>#N/A</v>
      </c>
      <c r="AT28" s="56" t="e">
        <f t="shared" si="8"/>
        <v>#N/A</v>
      </c>
      <c r="AU28" s="56" t="e">
        <f t="shared" si="8"/>
        <v>#N/A</v>
      </c>
      <c r="AV28" s="56" t="e">
        <f t="shared" si="8"/>
        <v>#N/A</v>
      </c>
      <c r="AW28" s="56" t="e">
        <f t="shared" si="8"/>
        <v>#N/A</v>
      </c>
      <c r="AX28" s="56" t="e">
        <f t="shared" si="8"/>
        <v>#N/A</v>
      </c>
      <c r="AY28" s="56" t="e">
        <f t="shared" si="8"/>
        <v>#N/A</v>
      </c>
      <c r="AZ28" s="56" t="e">
        <f t="shared" si="8"/>
        <v>#N/A</v>
      </c>
      <c r="BA28" s="56" t="e">
        <f t="shared" si="8"/>
        <v>#N/A</v>
      </c>
      <c r="BB28" s="56" t="e">
        <f t="shared" si="8"/>
        <v>#N/A</v>
      </c>
      <c r="BC28" s="56" t="e">
        <f t="shared" si="8"/>
        <v>#N/A</v>
      </c>
      <c r="BD28" s="56" t="e">
        <f t="shared" si="8"/>
        <v>#N/A</v>
      </c>
      <c r="BE28" s="56" t="e">
        <f t="shared" si="8"/>
        <v>#N/A</v>
      </c>
      <c r="BF28" s="56" t="e">
        <f t="shared" si="8"/>
        <v>#N/A</v>
      </c>
      <c r="BG28" s="56" t="e">
        <f t="shared" si="8"/>
        <v>#N/A</v>
      </c>
      <c r="BH28" s="56" t="e">
        <f t="shared" si="8"/>
        <v>#N/A</v>
      </c>
      <c r="BI28" s="56" t="e">
        <f t="shared" si="8"/>
        <v>#N/A</v>
      </c>
      <c r="BJ28" s="56" t="e">
        <f t="shared" si="8"/>
        <v>#N/A</v>
      </c>
      <c r="BK28" s="56" t="e">
        <f t="shared" si="9"/>
        <v>#N/A</v>
      </c>
      <c r="BL28" s="56" t="e">
        <f t="shared" si="9"/>
        <v>#N/A</v>
      </c>
      <c r="BM28" s="56" t="e">
        <f t="shared" si="9"/>
        <v>#N/A</v>
      </c>
      <c r="BN28" s="56" t="e">
        <f t="shared" si="9"/>
        <v>#N/A</v>
      </c>
      <c r="BO28" s="56" t="e">
        <f t="shared" si="9"/>
        <v>#N/A</v>
      </c>
      <c r="BP28" s="56" t="e">
        <f t="shared" si="9"/>
        <v>#N/A</v>
      </c>
      <c r="BQ28" s="56" t="e">
        <f t="shared" si="9"/>
        <v>#N/A</v>
      </c>
      <c r="BR28" s="56" t="e">
        <f t="shared" si="9"/>
        <v>#N/A</v>
      </c>
      <c r="BS28" s="56" t="e">
        <f t="shared" si="9"/>
        <v>#N/A</v>
      </c>
      <c r="BT28" s="56" t="e">
        <f t="shared" si="9"/>
        <v>#N/A</v>
      </c>
      <c r="BU28" s="56" t="e">
        <f t="shared" si="9"/>
        <v>#N/A</v>
      </c>
      <c r="BV28" s="56" t="e">
        <f t="shared" si="9"/>
        <v>#N/A</v>
      </c>
      <c r="BW28" s="56" t="e">
        <f t="shared" si="9"/>
        <v>#N/A</v>
      </c>
      <c r="BX28" s="56" t="e">
        <f t="shared" si="9"/>
        <v>#N/A</v>
      </c>
      <c r="BY28" s="56" t="e">
        <f t="shared" si="9"/>
        <v>#N/A</v>
      </c>
      <c r="BZ28" s="56" t="e">
        <f t="shared" si="9"/>
        <v>#N/A</v>
      </c>
      <c r="CA28" s="56" t="e">
        <f t="shared" si="9"/>
        <v>#N/A</v>
      </c>
      <c r="CB28" s="56" t="e">
        <f t="shared" si="9"/>
        <v>#N/A</v>
      </c>
      <c r="CC28" s="56" t="e">
        <f t="shared" si="9"/>
        <v>#N/A</v>
      </c>
      <c r="CD28" s="56" t="e">
        <f t="shared" si="9"/>
        <v>#N/A</v>
      </c>
      <c r="CE28" s="56" t="e">
        <f t="shared" si="9"/>
        <v>#N/A</v>
      </c>
      <c r="CF28" s="56" t="e">
        <f t="shared" si="9"/>
        <v>#N/A</v>
      </c>
      <c r="CG28" s="56" t="e">
        <f t="shared" si="9"/>
        <v>#N/A</v>
      </c>
      <c r="CH28" s="56" t="e">
        <f t="shared" si="9"/>
        <v>#N/A</v>
      </c>
      <c r="CI28" s="56" t="e">
        <f t="shared" si="9"/>
        <v>#N/A</v>
      </c>
      <c r="CJ28" s="56" t="e">
        <f t="shared" si="9"/>
        <v>#N/A</v>
      </c>
      <c r="CK28" s="477"/>
    </row>
    <row r="29" spans="2:89" x14ac:dyDescent="0.25">
      <c r="B29" s="473" t="s">
        <v>391</v>
      </c>
      <c r="C29" s="47" t="s">
        <v>388</v>
      </c>
      <c r="D29" s="72" t="s">
        <v>32</v>
      </c>
      <c r="E29" s="73" t="s">
        <v>21</v>
      </c>
      <c r="F29" s="56" t="e">
        <f t="shared" si="8"/>
        <v>#N/A</v>
      </c>
      <c r="G29" s="56" t="e">
        <f t="shared" si="8"/>
        <v>#N/A</v>
      </c>
      <c r="H29" s="56" t="e">
        <f t="shared" si="8"/>
        <v>#N/A</v>
      </c>
      <c r="I29" s="56" t="e">
        <f t="shared" si="8"/>
        <v>#N/A</v>
      </c>
      <c r="J29" s="56" t="e">
        <f t="shared" si="8"/>
        <v>#N/A</v>
      </c>
      <c r="K29" s="56" t="e">
        <f t="shared" si="8"/>
        <v>#N/A</v>
      </c>
      <c r="L29" s="56" t="e">
        <f t="shared" si="8"/>
        <v>#N/A</v>
      </c>
      <c r="M29" s="56" t="e">
        <f t="shared" si="8"/>
        <v>#N/A</v>
      </c>
      <c r="N29" s="56" t="e">
        <f t="shared" si="8"/>
        <v>#N/A</v>
      </c>
      <c r="O29" s="56" t="e">
        <f t="shared" si="8"/>
        <v>#N/A</v>
      </c>
      <c r="P29" s="56" t="e">
        <f t="shared" si="8"/>
        <v>#N/A</v>
      </c>
      <c r="Q29" s="56" t="e">
        <f t="shared" si="8"/>
        <v>#N/A</v>
      </c>
      <c r="R29" s="56" t="e">
        <f t="shared" si="8"/>
        <v>#N/A</v>
      </c>
      <c r="S29" s="56" t="e">
        <f t="shared" si="8"/>
        <v>#N/A</v>
      </c>
      <c r="T29" s="56" t="e">
        <f t="shared" si="8"/>
        <v>#N/A</v>
      </c>
      <c r="U29" s="56" t="e">
        <f t="shared" si="8"/>
        <v>#N/A</v>
      </c>
      <c r="V29" s="56" t="e">
        <f t="shared" si="8"/>
        <v>#N/A</v>
      </c>
      <c r="W29" s="56" t="e">
        <f t="shared" si="8"/>
        <v>#N/A</v>
      </c>
      <c r="X29" s="56" t="e">
        <f t="shared" si="8"/>
        <v>#N/A</v>
      </c>
      <c r="Y29" s="56" t="e">
        <f t="shared" si="8"/>
        <v>#N/A</v>
      </c>
      <c r="Z29" s="56" t="e">
        <f t="shared" si="8"/>
        <v>#N/A</v>
      </c>
      <c r="AA29" s="56" t="e">
        <f t="shared" si="8"/>
        <v>#N/A</v>
      </c>
      <c r="AB29" s="56" t="e">
        <f t="shared" si="8"/>
        <v>#N/A</v>
      </c>
      <c r="AC29" s="56" t="e">
        <f t="shared" si="8"/>
        <v>#N/A</v>
      </c>
      <c r="AD29" s="56" t="e">
        <f t="shared" si="8"/>
        <v>#N/A</v>
      </c>
      <c r="AE29" s="56" t="e">
        <f t="shared" si="8"/>
        <v>#N/A</v>
      </c>
      <c r="AF29" s="56" t="e">
        <f t="shared" si="8"/>
        <v>#N/A</v>
      </c>
      <c r="AG29" s="56" t="e">
        <f t="shared" si="8"/>
        <v>#N/A</v>
      </c>
      <c r="AH29" s="56" t="e">
        <f t="shared" si="8"/>
        <v>#N/A</v>
      </c>
      <c r="AI29" s="56" t="e">
        <f t="shared" si="8"/>
        <v>#N/A</v>
      </c>
      <c r="AJ29" s="56" t="e">
        <f t="shared" si="8"/>
        <v>#N/A</v>
      </c>
      <c r="AK29" s="56" t="e">
        <f t="shared" si="8"/>
        <v>#N/A</v>
      </c>
      <c r="AL29" s="56" t="e">
        <f t="shared" si="8"/>
        <v>#N/A</v>
      </c>
      <c r="AM29" s="56" t="e">
        <f t="shared" si="8"/>
        <v>#N/A</v>
      </c>
      <c r="AN29" s="56" t="e">
        <f t="shared" si="8"/>
        <v>#N/A</v>
      </c>
      <c r="AO29" s="56" t="e">
        <f t="shared" si="8"/>
        <v>#N/A</v>
      </c>
      <c r="AP29" s="56" t="e">
        <f t="shared" si="8"/>
        <v>#N/A</v>
      </c>
      <c r="AQ29" s="56" t="e">
        <f t="shared" si="8"/>
        <v>#N/A</v>
      </c>
      <c r="AR29" s="56" t="e">
        <f t="shared" si="8"/>
        <v>#N/A</v>
      </c>
      <c r="AS29" s="56" t="e">
        <f t="shared" si="8"/>
        <v>#N/A</v>
      </c>
      <c r="AT29" s="56" t="e">
        <f t="shared" si="8"/>
        <v>#N/A</v>
      </c>
      <c r="AU29" s="56" t="e">
        <f t="shared" si="8"/>
        <v>#N/A</v>
      </c>
      <c r="AV29" s="56" t="e">
        <f t="shared" si="8"/>
        <v>#N/A</v>
      </c>
      <c r="AW29" s="56" t="e">
        <f t="shared" si="8"/>
        <v>#N/A</v>
      </c>
      <c r="AX29" s="56" t="e">
        <f t="shared" si="8"/>
        <v>#N/A</v>
      </c>
      <c r="AY29" s="56" t="e">
        <f t="shared" si="8"/>
        <v>#N/A</v>
      </c>
      <c r="AZ29" s="56" t="e">
        <f t="shared" si="8"/>
        <v>#N/A</v>
      </c>
      <c r="BA29" s="56" t="e">
        <f t="shared" si="8"/>
        <v>#N/A</v>
      </c>
      <c r="BB29" s="56" t="e">
        <f t="shared" si="8"/>
        <v>#N/A</v>
      </c>
      <c r="BC29" s="56" t="e">
        <f t="shared" si="8"/>
        <v>#N/A</v>
      </c>
      <c r="BD29" s="56" t="e">
        <f t="shared" si="8"/>
        <v>#N/A</v>
      </c>
      <c r="BE29" s="56" t="e">
        <f t="shared" si="8"/>
        <v>#N/A</v>
      </c>
      <c r="BF29" s="56" t="e">
        <f t="shared" si="8"/>
        <v>#N/A</v>
      </c>
      <c r="BG29" s="56" t="e">
        <f t="shared" si="8"/>
        <v>#N/A</v>
      </c>
      <c r="BH29" s="56" t="e">
        <f t="shared" si="8"/>
        <v>#N/A</v>
      </c>
      <c r="BI29" s="56" t="e">
        <f t="shared" si="8"/>
        <v>#N/A</v>
      </c>
      <c r="BJ29" s="56" t="e">
        <f t="shared" ref="BJ29:CJ31" si="10">BJ51*$D$8</f>
        <v>#N/A</v>
      </c>
      <c r="BK29" s="56" t="e">
        <f t="shared" si="10"/>
        <v>#N/A</v>
      </c>
      <c r="BL29" s="56" t="e">
        <f t="shared" si="10"/>
        <v>#N/A</v>
      </c>
      <c r="BM29" s="56" t="e">
        <f t="shared" si="10"/>
        <v>#N/A</v>
      </c>
      <c r="BN29" s="56" t="e">
        <f t="shared" si="10"/>
        <v>#N/A</v>
      </c>
      <c r="BO29" s="56" t="e">
        <f t="shared" si="10"/>
        <v>#N/A</v>
      </c>
      <c r="BP29" s="56" t="e">
        <f t="shared" si="10"/>
        <v>#N/A</v>
      </c>
      <c r="BQ29" s="56" t="e">
        <f t="shared" si="10"/>
        <v>#N/A</v>
      </c>
      <c r="BR29" s="56" t="e">
        <f t="shared" si="10"/>
        <v>#N/A</v>
      </c>
      <c r="BS29" s="56" t="e">
        <f t="shared" si="10"/>
        <v>#N/A</v>
      </c>
      <c r="BT29" s="56" t="e">
        <f t="shared" si="10"/>
        <v>#N/A</v>
      </c>
      <c r="BU29" s="56" t="e">
        <f t="shared" si="10"/>
        <v>#N/A</v>
      </c>
      <c r="BV29" s="56" t="e">
        <f t="shared" si="10"/>
        <v>#N/A</v>
      </c>
      <c r="BW29" s="56" t="e">
        <f t="shared" si="10"/>
        <v>#N/A</v>
      </c>
      <c r="BX29" s="56" t="e">
        <f t="shared" si="10"/>
        <v>#N/A</v>
      </c>
      <c r="BY29" s="56" t="e">
        <f t="shared" si="10"/>
        <v>#N/A</v>
      </c>
      <c r="BZ29" s="56" t="e">
        <f t="shared" si="10"/>
        <v>#N/A</v>
      </c>
      <c r="CA29" s="56" t="e">
        <f t="shared" si="10"/>
        <v>#N/A</v>
      </c>
      <c r="CB29" s="56" t="e">
        <f t="shared" si="10"/>
        <v>#N/A</v>
      </c>
      <c r="CC29" s="56" t="e">
        <f t="shared" si="10"/>
        <v>#N/A</v>
      </c>
      <c r="CD29" s="56" t="e">
        <f t="shared" si="10"/>
        <v>#N/A</v>
      </c>
      <c r="CE29" s="56" t="e">
        <f t="shared" si="10"/>
        <v>#N/A</v>
      </c>
      <c r="CF29" s="56" t="e">
        <f t="shared" si="10"/>
        <v>#N/A</v>
      </c>
      <c r="CG29" s="56" t="e">
        <f t="shared" si="10"/>
        <v>#N/A</v>
      </c>
      <c r="CH29" s="56" t="e">
        <f t="shared" si="10"/>
        <v>#N/A</v>
      </c>
      <c r="CI29" s="56" t="e">
        <f t="shared" si="10"/>
        <v>#N/A</v>
      </c>
      <c r="CJ29" s="56" t="e">
        <f t="shared" si="10"/>
        <v>#N/A</v>
      </c>
      <c r="CK29" s="477"/>
    </row>
    <row r="30" spans="2:89" x14ac:dyDescent="0.25">
      <c r="B30" s="473" t="s">
        <v>391</v>
      </c>
      <c r="C30" s="47" t="s">
        <v>389</v>
      </c>
      <c r="D30" s="72" t="s">
        <v>32</v>
      </c>
      <c r="E30" s="18"/>
      <c r="F30" s="56" t="e">
        <f t="shared" ref="F30:BJ31" si="11">F52*$D$8</f>
        <v>#N/A</v>
      </c>
      <c r="G30" s="56" t="e">
        <f t="shared" si="11"/>
        <v>#N/A</v>
      </c>
      <c r="H30" s="56" t="e">
        <f t="shared" si="11"/>
        <v>#N/A</v>
      </c>
      <c r="I30" s="56" t="e">
        <f t="shared" si="11"/>
        <v>#N/A</v>
      </c>
      <c r="J30" s="56" t="e">
        <f t="shared" si="11"/>
        <v>#N/A</v>
      </c>
      <c r="K30" s="56" t="e">
        <f t="shared" si="11"/>
        <v>#N/A</v>
      </c>
      <c r="L30" s="56" t="e">
        <f t="shared" si="11"/>
        <v>#N/A</v>
      </c>
      <c r="M30" s="56" t="e">
        <f t="shared" si="11"/>
        <v>#N/A</v>
      </c>
      <c r="N30" s="56" t="e">
        <f t="shared" si="11"/>
        <v>#N/A</v>
      </c>
      <c r="O30" s="56" t="e">
        <f t="shared" si="11"/>
        <v>#N/A</v>
      </c>
      <c r="P30" s="56" t="e">
        <f t="shared" si="11"/>
        <v>#N/A</v>
      </c>
      <c r="Q30" s="56" t="e">
        <f t="shared" si="11"/>
        <v>#N/A</v>
      </c>
      <c r="R30" s="56" t="e">
        <f t="shared" si="11"/>
        <v>#N/A</v>
      </c>
      <c r="S30" s="56" t="e">
        <f t="shared" si="11"/>
        <v>#N/A</v>
      </c>
      <c r="T30" s="56" t="e">
        <f t="shared" si="11"/>
        <v>#N/A</v>
      </c>
      <c r="U30" s="56" t="e">
        <f t="shared" si="11"/>
        <v>#N/A</v>
      </c>
      <c r="V30" s="56" t="e">
        <f t="shared" si="11"/>
        <v>#N/A</v>
      </c>
      <c r="W30" s="56" t="e">
        <f t="shared" si="11"/>
        <v>#N/A</v>
      </c>
      <c r="X30" s="56" t="e">
        <f t="shared" si="11"/>
        <v>#N/A</v>
      </c>
      <c r="Y30" s="56" t="e">
        <f t="shared" si="11"/>
        <v>#N/A</v>
      </c>
      <c r="Z30" s="56" t="e">
        <f t="shared" si="11"/>
        <v>#N/A</v>
      </c>
      <c r="AA30" s="56" t="e">
        <f t="shared" si="11"/>
        <v>#N/A</v>
      </c>
      <c r="AB30" s="56" t="e">
        <f t="shared" si="11"/>
        <v>#N/A</v>
      </c>
      <c r="AC30" s="56" t="e">
        <f t="shared" si="11"/>
        <v>#N/A</v>
      </c>
      <c r="AD30" s="56" t="e">
        <f t="shared" si="11"/>
        <v>#N/A</v>
      </c>
      <c r="AE30" s="56" t="e">
        <f t="shared" si="11"/>
        <v>#N/A</v>
      </c>
      <c r="AF30" s="56" t="e">
        <f t="shared" si="11"/>
        <v>#N/A</v>
      </c>
      <c r="AG30" s="56" t="e">
        <f t="shared" si="11"/>
        <v>#N/A</v>
      </c>
      <c r="AH30" s="56" t="e">
        <f t="shared" si="11"/>
        <v>#N/A</v>
      </c>
      <c r="AI30" s="56" t="e">
        <f t="shared" si="11"/>
        <v>#N/A</v>
      </c>
      <c r="AJ30" s="56" t="e">
        <f t="shared" si="11"/>
        <v>#N/A</v>
      </c>
      <c r="AK30" s="56" t="e">
        <f t="shared" si="11"/>
        <v>#N/A</v>
      </c>
      <c r="AL30" s="56" t="e">
        <f t="shared" si="11"/>
        <v>#N/A</v>
      </c>
      <c r="AM30" s="56" t="e">
        <f t="shared" si="11"/>
        <v>#N/A</v>
      </c>
      <c r="AN30" s="56" t="e">
        <f t="shared" si="11"/>
        <v>#N/A</v>
      </c>
      <c r="AO30" s="56" t="e">
        <f t="shared" si="11"/>
        <v>#N/A</v>
      </c>
      <c r="AP30" s="56" t="e">
        <f t="shared" si="11"/>
        <v>#N/A</v>
      </c>
      <c r="AQ30" s="56" t="e">
        <f t="shared" si="11"/>
        <v>#N/A</v>
      </c>
      <c r="AR30" s="56" t="e">
        <f t="shared" si="11"/>
        <v>#N/A</v>
      </c>
      <c r="AS30" s="56" t="e">
        <f t="shared" si="11"/>
        <v>#N/A</v>
      </c>
      <c r="AT30" s="56" t="e">
        <f t="shared" si="11"/>
        <v>#N/A</v>
      </c>
      <c r="AU30" s="56" t="e">
        <f t="shared" si="11"/>
        <v>#N/A</v>
      </c>
      <c r="AV30" s="56" t="e">
        <f t="shared" si="11"/>
        <v>#N/A</v>
      </c>
      <c r="AW30" s="56" t="e">
        <f t="shared" si="11"/>
        <v>#N/A</v>
      </c>
      <c r="AX30" s="56" t="e">
        <f t="shared" si="11"/>
        <v>#N/A</v>
      </c>
      <c r="AY30" s="56" t="e">
        <f t="shared" si="11"/>
        <v>#N/A</v>
      </c>
      <c r="AZ30" s="56" t="e">
        <f t="shared" si="11"/>
        <v>#N/A</v>
      </c>
      <c r="BA30" s="56" t="e">
        <f t="shared" si="11"/>
        <v>#N/A</v>
      </c>
      <c r="BB30" s="56" t="e">
        <f t="shared" si="11"/>
        <v>#N/A</v>
      </c>
      <c r="BC30" s="56" t="e">
        <f t="shared" si="11"/>
        <v>#N/A</v>
      </c>
      <c r="BD30" s="56" t="e">
        <f t="shared" si="11"/>
        <v>#N/A</v>
      </c>
      <c r="BE30" s="56" t="e">
        <f t="shared" si="11"/>
        <v>#N/A</v>
      </c>
      <c r="BF30" s="56" t="e">
        <f t="shared" si="11"/>
        <v>#N/A</v>
      </c>
      <c r="BG30" s="56" t="e">
        <f t="shared" si="11"/>
        <v>#N/A</v>
      </c>
      <c r="BH30" s="56" t="e">
        <f t="shared" si="11"/>
        <v>#N/A</v>
      </c>
      <c r="BI30" s="56" t="e">
        <f t="shared" si="11"/>
        <v>#N/A</v>
      </c>
      <c r="BJ30" s="56" t="e">
        <f t="shared" si="11"/>
        <v>#N/A</v>
      </c>
      <c r="BK30" s="56" t="e">
        <f t="shared" si="10"/>
        <v>#N/A</v>
      </c>
      <c r="BL30" s="56" t="e">
        <f t="shared" si="10"/>
        <v>#N/A</v>
      </c>
      <c r="BM30" s="56" t="e">
        <f t="shared" si="10"/>
        <v>#N/A</v>
      </c>
      <c r="BN30" s="56" t="e">
        <f t="shared" si="10"/>
        <v>#N/A</v>
      </c>
      <c r="BO30" s="56" t="e">
        <f t="shared" si="10"/>
        <v>#N/A</v>
      </c>
      <c r="BP30" s="56" t="e">
        <f t="shared" si="10"/>
        <v>#N/A</v>
      </c>
      <c r="BQ30" s="56" t="e">
        <f t="shared" si="10"/>
        <v>#N/A</v>
      </c>
      <c r="BR30" s="56" t="e">
        <f t="shared" si="10"/>
        <v>#N/A</v>
      </c>
      <c r="BS30" s="56" t="e">
        <f t="shared" si="10"/>
        <v>#N/A</v>
      </c>
      <c r="BT30" s="56" t="e">
        <f t="shared" si="10"/>
        <v>#N/A</v>
      </c>
      <c r="BU30" s="56" t="e">
        <f t="shared" si="10"/>
        <v>#N/A</v>
      </c>
      <c r="BV30" s="56" t="e">
        <f t="shared" si="10"/>
        <v>#N/A</v>
      </c>
      <c r="BW30" s="56" t="e">
        <f t="shared" si="10"/>
        <v>#N/A</v>
      </c>
      <c r="BX30" s="56" t="e">
        <f t="shared" si="10"/>
        <v>#N/A</v>
      </c>
      <c r="BY30" s="56" t="e">
        <f t="shared" si="10"/>
        <v>#N/A</v>
      </c>
      <c r="BZ30" s="56" t="e">
        <f t="shared" si="10"/>
        <v>#N/A</v>
      </c>
      <c r="CA30" s="56" t="e">
        <f t="shared" si="10"/>
        <v>#N/A</v>
      </c>
      <c r="CB30" s="56" t="e">
        <f t="shared" si="10"/>
        <v>#N/A</v>
      </c>
      <c r="CC30" s="56" t="e">
        <f t="shared" si="10"/>
        <v>#N/A</v>
      </c>
      <c r="CD30" s="56" t="e">
        <f t="shared" si="10"/>
        <v>#N/A</v>
      </c>
      <c r="CE30" s="56" t="e">
        <f t="shared" si="10"/>
        <v>#N/A</v>
      </c>
      <c r="CF30" s="56" t="e">
        <f t="shared" si="10"/>
        <v>#N/A</v>
      </c>
      <c r="CG30" s="56" t="e">
        <f t="shared" si="10"/>
        <v>#N/A</v>
      </c>
      <c r="CH30" s="56" t="e">
        <f t="shared" si="10"/>
        <v>#N/A</v>
      </c>
      <c r="CI30" s="56" t="e">
        <f t="shared" si="10"/>
        <v>#N/A</v>
      </c>
      <c r="CJ30" s="56" t="e">
        <f t="shared" si="10"/>
        <v>#N/A</v>
      </c>
      <c r="CK30" s="477"/>
    </row>
    <row r="31" spans="2:89" x14ac:dyDescent="0.25">
      <c r="B31" s="473" t="s">
        <v>391</v>
      </c>
      <c r="C31" s="47" t="s">
        <v>401</v>
      </c>
      <c r="D31" s="72" t="s">
        <v>32</v>
      </c>
      <c r="E31" s="18"/>
      <c r="F31" s="56" t="e">
        <f t="shared" si="11"/>
        <v>#N/A</v>
      </c>
      <c r="G31" s="56" t="e">
        <f t="shared" si="11"/>
        <v>#N/A</v>
      </c>
      <c r="H31" s="56" t="e">
        <f t="shared" si="11"/>
        <v>#N/A</v>
      </c>
      <c r="I31" s="56" t="e">
        <f t="shared" si="11"/>
        <v>#N/A</v>
      </c>
      <c r="J31" s="56" t="e">
        <f t="shared" si="11"/>
        <v>#N/A</v>
      </c>
      <c r="K31" s="56" t="e">
        <f t="shared" si="11"/>
        <v>#N/A</v>
      </c>
      <c r="L31" s="56" t="e">
        <f t="shared" si="11"/>
        <v>#N/A</v>
      </c>
      <c r="M31" s="56" t="e">
        <f t="shared" si="11"/>
        <v>#N/A</v>
      </c>
      <c r="N31" s="56" t="e">
        <f t="shared" si="11"/>
        <v>#N/A</v>
      </c>
      <c r="O31" s="56" t="e">
        <f t="shared" si="11"/>
        <v>#N/A</v>
      </c>
      <c r="P31" s="56" t="e">
        <f t="shared" si="11"/>
        <v>#N/A</v>
      </c>
      <c r="Q31" s="56" t="e">
        <f t="shared" si="11"/>
        <v>#N/A</v>
      </c>
      <c r="R31" s="56" t="e">
        <f t="shared" si="11"/>
        <v>#N/A</v>
      </c>
      <c r="S31" s="56" t="e">
        <f t="shared" si="11"/>
        <v>#N/A</v>
      </c>
      <c r="T31" s="56" t="e">
        <f t="shared" si="11"/>
        <v>#N/A</v>
      </c>
      <c r="U31" s="56" t="e">
        <f t="shared" si="11"/>
        <v>#N/A</v>
      </c>
      <c r="V31" s="56" t="e">
        <f t="shared" si="11"/>
        <v>#N/A</v>
      </c>
      <c r="W31" s="56" t="e">
        <f t="shared" si="11"/>
        <v>#N/A</v>
      </c>
      <c r="X31" s="56" t="e">
        <f t="shared" si="11"/>
        <v>#N/A</v>
      </c>
      <c r="Y31" s="56" t="e">
        <f t="shared" si="11"/>
        <v>#N/A</v>
      </c>
      <c r="Z31" s="56" t="e">
        <f t="shared" si="11"/>
        <v>#N/A</v>
      </c>
      <c r="AA31" s="56" t="e">
        <f t="shared" si="11"/>
        <v>#N/A</v>
      </c>
      <c r="AB31" s="56" t="e">
        <f t="shared" si="11"/>
        <v>#N/A</v>
      </c>
      <c r="AC31" s="56" t="e">
        <f t="shared" si="11"/>
        <v>#N/A</v>
      </c>
      <c r="AD31" s="56" t="e">
        <f t="shared" si="11"/>
        <v>#N/A</v>
      </c>
      <c r="AE31" s="56" t="e">
        <f t="shared" si="11"/>
        <v>#N/A</v>
      </c>
      <c r="AF31" s="56" t="e">
        <f t="shared" si="11"/>
        <v>#N/A</v>
      </c>
      <c r="AG31" s="56" t="e">
        <f t="shared" si="11"/>
        <v>#N/A</v>
      </c>
      <c r="AH31" s="56" t="e">
        <f t="shared" si="11"/>
        <v>#N/A</v>
      </c>
      <c r="AI31" s="56" t="e">
        <f t="shared" si="11"/>
        <v>#N/A</v>
      </c>
      <c r="AJ31" s="56" t="e">
        <f t="shared" si="11"/>
        <v>#N/A</v>
      </c>
      <c r="AK31" s="56" t="e">
        <f t="shared" si="11"/>
        <v>#N/A</v>
      </c>
      <c r="AL31" s="56" t="e">
        <f t="shared" si="11"/>
        <v>#N/A</v>
      </c>
      <c r="AM31" s="56" t="e">
        <f t="shared" si="11"/>
        <v>#N/A</v>
      </c>
      <c r="AN31" s="56" t="e">
        <f t="shared" si="11"/>
        <v>#N/A</v>
      </c>
      <c r="AO31" s="56" t="e">
        <f t="shared" si="11"/>
        <v>#N/A</v>
      </c>
      <c r="AP31" s="56" t="e">
        <f t="shared" si="11"/>
        <v>#N/A</v>
      </c>
      <c r="AQ31" s="56" t="e">
        <f t="shared" si="11"/>
        <v>#N/A</v>
      </c>
      <c r="AR31" s="56" t="e">
        <f t="shared" si="11"/>
        <v>#N/A</v>
      </c>
      <c r="AS31" s="56" t="e">
        <f t="shared" si="11"/>
        <v>#N/A</v>
      </c>
      <c r="AT31" s="56" t="e">
        <f t="shared" si="11"/>
        <v>#N/A</v>
      </c>
      <c r="AU31" s="56" t="e">
        <f t="shared" si="11"/>
        <v>#N/A</v>
      </c>
      <c r="AV31" s="56" t="e">
        <f t="shared" si="11"/>
        <v>#N/A</v>
      </c>
      <c r="AW31" s="56" t="e">
        <f t="shared" si="11"/>
        <v>#N/A</v>
      </c>
      <c r="AX31" s="56" t="e">
        <f t="shared" si="11"/>
        <v>#N/A</v>
      </c>
      <c r="AY31" s="56" t="e">
        <f t="shared" si="11"/>
        <v>#N/A</v>
      </c>
      <c r="AZ31" s="56" t="e">
        <f t="shared" si="11"/>
        <v>#N/A</v>
      </c>
      <c r="BA31" s="56" t="e">
        <f t="shared" si="11"/>
        <v>#N/A</v>
      </c>
      <c r="BB31" s="56" t="e">
        <f t="shared" si="11"/>
        <v>#N/A</v>
      </c>
      <c r="BC31" s="56" t="e">
        <f t="shared" si="11"/>
        <v>#N/A</v>
      </c>
      <c r="BD31" s="56" t="e">
        <f t="shared" si="11"/>
        <v>#N/A</v>
      </c>
      <c r="BE31" s="56" t="e">
        <f t="shared" si="11"/>
        <v>#N/A</v>
      </c>
      <c r="BF31" s="56" t="e">
        <f t="shared" si="11"/>
        <v>#N/A</v>
      </c>
      <c r="BG31" s="56" t="e">
        <f t="shared" si="11"/>
        <v>#N/A</v>
      </c>
      <c r="BH31" s="56" t="e">
        <f t="shared" si="11"/>
        <v>#N/A</v>
      </c>
      <c r="BI31" s="56" t="e">
        <f t="shared" si="11"/>
        <v>#N/A</v>
      </c>
      <c r="BJ31" s="56" t="e">
        <f t="shared" si="11"/>
        <v>#N/A</v>
      </c>
      <c r="BK31" s="56" t="e">
        <f t="shared" si="10"/>
        <v>#N/A</v>
      </c>
      <c r="BL31" s="56" t="e">
        <f t="shared" si="10"/>
        <v>#N/A</v>
      </c>
      <c r="BM31" s="56" t="e">
        <f t="shared" si="10"/>
        <v>#N/A</v>
      </c>
      <c r="BN31" s="56" t="e">
        <f t="shared" si="10"/>
        <v>#N/A</v>
      </c>
      <c r="BO31" s="56" t="e">
        <f t="shared" si="10"/>
        <v>#N/A</v>
      </c>
      <c r="BP31" s="56" t="e">
        <f t="shared" si="10"/>
        <v>#N/A</v>
      </c>
      <c r="BQ31" s="56" t="e">
        <f t="shared" si="10"/>
        <v>#N/A</v>
      </c>
      <c r="BR31" s="56" t="e">
        <f t="shared" si="10"/>
        <v>#N/A</v>
      </c>
      <c r="BS31" s="56" t="e">
        <f t="shared" si="10"/>
        <v>#N/A</v>
      </c>
      <c r="BT31" s="56" t="e">
        <f t="shared" si="10"/>
        <v>#N/A</v>
      </c>
      <c r="BU31" s="56" t="e">
        <f t="shared" si="10"/>
        <v>#N/A</v>
      </c>
      <c r="BV31" s="56" t="e">
        <f t="shared" si="10"/>
        <v>#N/A</v>
      </c>
      <c r="BW31" s="56" t="e">
        <f t="shared" si="10"/>
        <v>#N/A</v>
      </c>
      <c r="BX31" s="56" t="e">
        <f t="shared" si="10"/>
        <v>#N/A</v>
      </c>
      <c r="BY31" s="56" t="e">
        <f t="shared" si="10"/>
        <v>#N/A</v>
      </c>
      <c r="BZ31" s="56" t="e">
        <f t="shared" si="10"/>
        <v>#N/A</v>
      </c>
      <c r="CA31" s="56" t="e">
        <f t="shared" si="10"/>
        <v>#N/A</v>
      </c>
      <c r="CB31" s="56" t="e">
        <f t="shared" si="10"/>
        <v>#N/A</v>
      </c>
      <c r="CC31" s="56" t="e">
        <f t="shared" si="10"/>
        <v>#N/A</v>
      </c>
      <c r="CD31" s="56" t="e">
        <f t="shared" si="10"/>
        <v>#N/A</v>
      </c>
      <c r="CE31" s="56" t="e">
        <f t="shared" si="10"/>
        <v>#N/A</v>
      </c>
      <c r="CF31" s="56" t="e">
        <f t="shared" si="10"/>
        <v>#N/A</v>
      </c>
      <c r="CG31" s="56" t="e">
        <f t="shared" si="10"/>
        <v>#N/A</v>
      </c>
      <c r="CH31" s="56" t="e">
        <f t="shared" si="10"/>
        <v>#N/A</v>
      </c>
      <c r="CI31" s="56" t="e">
        <f t="shared" si="10"/>
        <v>#N/A</v>
      </c>
      <c r="CJ31" s="56" t="e">
        <f t="shared" si="10"/>
        <v>#N/A</v>
      </c>
      <c r="CK31" s="477"/>
    </row>
    <row r="32" spans="2:89" x14ac:dyDescent="0.25">
      <c r="B32" s="473"/>
      <c r="C32" s="481"/>
      <c r="D32" s="481"/>
      <c r="E32" s="481"/>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477"/>
    </row>
    <row r="33" spans="2:89" x14ac:dyDescent="0.25">
      <c r="B33" s="478" t="s">
        <v>1065</v>
      </c>
      <c r="C33" s="18"/>
      <c r="D33" s="18"/>
      <c r="E33" s="18" t="s">
        <v>33</v>
      </c>
      <c r="F33" s="18">
        <v>2018</v>
      </c>
      <c r="G33" s="18">
        <v>2019</v>
      </c>
      <c r="H33" s="18">
        <v>2020</v>
      </c>
      <c r="I33" s="18">
        <v>2021</v>
      </c>
      <c r="J33" s="18">
        <v>2022</v>
      </c>
      <c r="K33" s="18">
        <v>2023</v>
      </c>
      <c r="L33" s="18">
        <v>2024</v>
      </c>
      <c r="M33" s="18">
        <v>2025</v>
      </c>
      <c r="N33" s="18">
        <v>2026</v>
      </c>
      <c r="O33" s="18">
        <v>2027</v>
      </c>
      <c r="P33" s="18">
        <v>2028</v>
      </c>
      <c r="Q33" s="18">
        <v>2029</v>
      </c>
      <c r="R33" s="18">
        <v>2030</v>
      </c>
      <c r="S33" s="18">
        <v>2031</v>
      </c>
      <c r="T33" s="18">
        <v>2032</v>
      </c>
      <c r="U33" s="18">
        <v>2033</v>
      </c>
      <c r="V33" s="18">
        <v>2034</v>
      </c>
      <c r="W33" s="18">
        <v>2035</v>
      </c>
      <c r="X33" s="18">
        <v>2036</v>
      </c>
      <c r="Y33" s="18">
        <v>2037</v>
      </c>
      <c r="Z33" s="18">
        <v>2038</v>
      </c>
      <c r="AA33" s="18">
        <v>2039</v>
      </c>
      <c r="AB33" s="18">
        <v>2040</v>
      </c>
      <c r="AC33" s="18">
        <v>2041</v>
      </c>
      <c r="AD33" s="18">
        <v>2042</v>
      </c>
      <c r="AE33" s="18">
        <v>2043</v>
      </c>
      <c r="AF33" s="18">
        <v>2044</v>
      </c>
      <c r="AG33" s="18">
        <v>2045</v>
      </c>
      <c r="AH33" s="18">
        <v>2046</v>
      </c>
      <c r="AI33" s="18">
        <v>2047</v>
      </c>
      <c r="AJ33" s="18">
        <v>2048</v>
      </c>
      <c r="AK33" s="18">
        <v>2049</v>
      </c>
      <c r="AL33" s="18">
        <v>2050</v>
      </c>
      <c r="AM33" s="18">
        <v>2051</v>
      </c>
      <c r="AN33" s="18">
        <v>2052</v>
      </c>
      <c r="AO33" s="18">
        <v>2053</v>
      </c>
      <c r="AP33" s="18">
        <v>2054</v>
      </c>
      <c r="AQ33" s="18">
        <v>2055</v>
      </c>
      <c r="AR33" s="18">
        <v>2056</v>
      </c>
      <c r="AS33" s="18">
        <v>2057</v>
      </c>
      <c r="AT33" s="18">
        <v>2058</v>
      </c>
      <c r="AU33" s="18">
        <v>2059</v>
      </c>
      <c r="AV33" s="18">
        <v>2060</v>
      </c>
      <c r="AW33" s="18">
        <v>2061</v>
      </c>
      <c r="AX33" s="18">
        <v>2062</v>
      </c>
      <c r="AY33" s="18">
        <v>2063</v>
      </c>
      <c r="AZ33" s="18">
        <v>2064</v>
      </c>
      <c r="BA33" s="18">
        <v>2065</v>
      </c>
      <c r="BB33" s="18">
        <v>2066</v>
      </c>
      <c r="BC33" s="18">
        <v>2067</v>
      </c>
      <c r="BD33" s="18">
        <v>2068</v>
      </c>
      <c r="BE33" s="18">
        <v>2069</v>
      </c>
      <c r="BF33" s="18">
        <v>2070</v>
      </c>
      <c r="BG33" s="18">
        <v>2071</v>
      </c>
      <c r="BH33" s="18">
        <v>2072</v>
      </c>
      <c r="BI33" s="18">
        <v>2073</v>
      </c>
      <c r="BJ33" s="18">
        <v>2074</v>
      </c>
      <c r="BK33" s="18">
        <v>2075</v>
      </c>
      <c r="BL33" s="18">
        <v>2076</v>
      </c>
      <c r="BM33" s="18">
        <v>2077</v>
      </c>
      <c r="BN33" s="18">
        <v>2078</v>
      </c>
      <c r="BO33" s="18">
        <v>2079</v>
      </c>
      <c r="BP33" s="18">
        <v>2080</v>
      </c>
      <c r="BQ33" s="18">
        <v>2081</v>
      </c>
      <c r="BR33" s="18">
        <v>2082</v>
      </c>
      <c r="BS33" s="18">
        <v>2083</v>
      </c>
      <c r="BT33" s="18">
        <v>2084</v>
      </c>
      <c r="BU33" s="18">
        <v>2085</v>
      </c>
      <c r="BV33" s="18">
        <v>2086</v>
      </c>
      <c r="BW33" s="18">
        <v>2087</v>
      </c>
      <c r="BX33" s="18">
        <v>2088</v>
      </c>
      <c r="BY33" s="18">
        <v>2089</v>
      </c>
      <c r="BZ33" s="18">
        <v>2090</v>
      </c>
      <c r="CA33" s="18">
        <v>2091</v>
      </c>
      <c r="CB33" s="18">
        <v>2092</v>
      </c>
      <c r="CC33" s="18">
        <v>2093</v>
      </c>
      <c r="CD33" s="18">
        <v>2094</v>
      </c>
      <c r="CE33" s="18">
        <v>2095</v>
      </c>
      <c r="CF33" s="18">
        <v>2096</v>
      </c>
      <c r="CG33" s="18">
        <v>2097</v>
      </c>
      <c r="CH33" s="18">
        <v>2098</v>
      </c>
      <c r="CI33" s="18">
        <v>2099</v>
      </c>
      <c r="CJ33" s="18">
        <v>2100</v>
      </c>
      <c r="CK33" s="477"/>
    </row>
    <row r="34" spans="2:89" x14ac:dyDescent="0.25">
      <c r="B34" s="473" t="s">
        <v>390</v>
      </c>
      <c r="C34" s="18" t="s">
        <v>18</v>
      </c>
      <c r="D34" s="18" t="s">
        <v>20</v>
      </c>
      <c r="E34" s="18" t="s">
        <v>21</v>
      </c>
      <c r="F34" s="879">
        <v>8.7110872213815007</v>
      </c>
      <c r="G34" s="879">
        <v>7.1413018700519899</v>
      </c>
      <c r="H34" s="879">
        <v>6.4016750951202548</v>
      </c>
      <c r="I34" s="879">
        <v>14.292215978288917</v>
      </c>
      <c r="J34" s="879">
        <v>21.643255248327204</v>
      </c>
      <c r="K34" s="879">
        <v>13.527176873585351</v>
      </c>
      <c r="L34" s="879">
        <v>13.581432415741736</v>
      </c>
      <c r="M34" s="879">
        <v>12.308645719233562</v>
      </c>
      <c r="N34" s="879">
        <v>11.470648488437517</v>
      </c>
      <c r="O34" s="879">
        <v>10.248945889831038</v>
      </c>
      <c r="P34" s="879">
        <v>9.0207014723269356</v>
      </c>
      <c r="Q34" s="879">
        <v>8.8668708386003328</v>
      </c>
      <c r="R34" s="879">
        <v>8.8813445496306596</v>
      </c>
      <c r="S34" s="879">
        <v>9.1981289588712336</v>
      </c>
      <c r="T34" s="879">
        <v>9.1607096407054875</v>
      </c>
      <c r="U34" s="879">
        <v>9.0086798857214774</v>
      </c>
      <c r="V34" s="879">
        <v>8.7275765634301656</v>
      </c>
      <c r="W34" s="879">
        <v>9.0279865853100851</v>
      </c>
      <c r="X34" s="879">
        <v>9.1503019631027112</v>
      </c>
      <c r="Y34" s="879">
        <v>8.6452086160705068</v>
      </c>
      <c r="Z34" s="879">
        <v>8.7376641440971667</v>
      </c>
      <c r="AA34" s="879">
        <v>8.8392452466112861</v>
      </c>
      <c r="AB34" s="879">
        <v>8.8658279238444848</v>
      </c>
      <c r="AC34" s="879">
        <v>8.9155517855533546</v>
      </c>
      <c r="AD34" s="879">
        <v>9.1750879714552731</v>
      </c>
      <c r="AE34" s="879">
        <v>9.0008295856353477</v>
      </c>
      <c r="AF34" s="879">
        <v>9.0197129250732324</v>
      </c>
      <c r="AG34" s="879">
        <v>8.9149594889145316</v>
      </c>
      <c r="AH34" s="879">
        <v>8.7716755027562154</v>
      </c>
      <c r="AI34" s="879">
        <v>8.6473042416385226</v>
      </c>
      <c r="AJ34" s="879">
        <v>9.176932980682988</v>
      </c>
      <c r="AK34" s="879">
        <v>9.1723885075759615</v>
      </c>
      <c r="AL34" s="879">
        <v>8.9568543233455156</v>
      </c>
      <c r="AM34" s="879">
        <v>8.9568543233455156</v>
      </c>
      <c r="AN34" s="879">
        <v>8.9568543233455156</v>
      </c>
      <c r="AO34" s="879">
        <v>8.9568543233455156</v>
      </c>
      <c r="AP34" s="879">
        <v>8.9568543233455156</v>
      </c>
      <c r="AQ34" s="879">
        <v>8.9568543233455156</v>
      </c>
      <c r="AR34" s="879">
        <v>8.9568543233455156</v>
      </c>
      <c r="AS34" s="879">
        <v>8.9568543233455156</v>
      </c>
      <c r="AT34" s="879">
        <v>8.9568543233455156</v>
      </c>
      <c r="AU34" s="879">
        <v>8.9568543233455156</v>
      </c>
      <c r="AV34" s="879">
        <v>8.9568543233455156</v>
      </c>
      <c r="AW34" s="879">
        <v>8.9568543233455156</v>
      </c>
      <c r="AX34" s="879">
        <v>8.9568543233455156</v>
      </c>
      <c r="AY34" s="879">
        <v>8.9568543233455156</v>
      </c>
      <c r="AZ34" s="879">
        <v>8.9568543233455156</v>
      </c>
      <c r="BA34" s="879">
        <v>8.9568543233455156</v>
      </c>
      <c r="BB34" s="879">
        <v>8.9568543233455156</v>
      </c>
      <c r="BC34" s="879">
        <v>8.9568543233455156</v>
      </c>
      <c r="BD34" s="879">
        <v>8.9568543233455156</v>
      </c>
      <c r="BE34" s="879">
        <v>8.9568543233455156</v>
      </c>
      <c r="BF34" s="879">
        <v>8.9568543233455156</v>
      </c>
      <c r="BG34" s="879">
        <v>8.9568543233455156</v>
      </c>
      <c r="BH34" s="879">
        <v>8.9568543233455156</v>
      </c>
      <c r="BI34" s="879">
        <v>8.9568543233455156</v>
      </c>
      <c r="BJ34" s="879">
        <v>8.9568543233455156</v>
      </c>
      <c r="BK34" s="879">
        <v>8.9568543233455156</v>
      </c>
      <c r="BL34" s="879">
        <v>8.9568543233455156</v>
      </c>
      <c r="BM34" s="879">
        <v>8.9568543233455156</v>
      </c>
      <c r="BN34" s="879">
        <v>8.9568543233455156</v>
      </c>
      <c r="BO34" s="879">
        <v>8.9568543233455156</v>
      </c>
      <c r="BP34" s="879">
        <v>8.9568543233455156</v>
      </c>
      <c r="BQ34" s="879">
        <v>8.9568543233455156</v>
      </c>
      <c r="BR34" s="879">
        <v>8.9568543233455156</v>
      </c>
      <c r="BS34" s="879">
        <v>8.9568543233455156</v>
      </c>
      <c r="BT34" s="879">
        <v>8.9568543233455156</v>
      </c>
      <c r="BU34" s="879">
        <v>8.9568543233455156</v>
      </c>
      <c r="BV34" s="879">
        <v>8.9568543233455156</v>
      </c>
      <c r="BW34" s="879">
        <v>8.9568543233455156</v>
      </c>
      <c r="BX34" s="879">
        <v>8.9568543233455156</v>
      </c>
      <c r="BY34" s="879">
        <v>8.9568543233455156</v>
      </c>
      <c r="BZ34" s="879">
        <v>8.9568543233455156</v>
      </c>
      <c r="CA34" s="879">
        <v>8.9568543233455156</v>
      </c>
      <c r="CB34" s="879">
        <v>8.9568543233455156</v>
      </c>
      <c r="CC34" s="879">
        <v>8.9568543233455156</v>
      </c>
      <c r="CD34" s="879">
        <v>8.9568543233455156</v>
      </c>
      <c r="CE34" s="879">
        <v>8.9568543233455156</v>
      </c>
      <c r="CF34" s="879">
        <v>8.9568543233455156</v>
      </c>
      <c r="CG34" s="879">
        <v>8.9568543233455156</v>
      </c>
      <c r="CH34" s="879">
        <v>8.9568543233455156</v>
      </c>
      <c r="CI34" s="879">
        <v>8.9568543233455156</v>
      </c>
      <c r="CJ34" s="879">
        <v>8.9568543233455156</v>
      </c>
      <c r="CK34" s="477"/>
    </row>
    <row r="35" spans="2:89" x14ac:dyDescent="0.25">
      <c r="B35" s="473" t="s">
        <v>390</v>
      </c>
      <c r="C35" s="18" t="s">
        <v>114</v>
      </c>
      <c r="D35" s="18" t="s">
        <v>20</v>
      </c>
      <c r="E35" s="18" t="s">
        <v>21</v>
      </c>
      <c r="F35" s="880">
        <v>2.4004803702513682</v>
      </c>
      <c r="G35" s="880">
        <v>1.3706919388699954</v>
      </c>
      <c r="H35" s="880">
        <v>0.93965315381383907</v>
      </c>
      <c r="I35" s="880">
        <v>4.210471275405073</v>
      </c>
      <c r="J35" s="880">
        <v>7.0018088116011716</v>
      </c>
      <c r="K35" s="880">
        <v>3.9811478999550323</v>
      </c>
      <c r="L35" s="880">
        <v>4.3409374137082661</v>
      </c>
      <c r="M35" s="880">
        <v>3.6339996347627093</v>
      </c>
      <c r="N35" s="880">
        <v>3.7952856225911002</v>
      </c>
      <c r="O35" s="880">
        <v>3.4864502880231996</v>
      </c>
      <c r="P35" s="880">
        <v>3.177496386577312</v>
      </c>
      <c r="Q35" s="880">
        <v>2.8690589071660395</v>
      </c>
      <c r="R35" s="880">
        <v>2.5255324101464369</v>
      </c>
      <c r="S35" s="880">
        <v>2.5255324101464369</v>
      </c>
      <c r="T35" s="880">
        <v>2.5255324101464369</v>
      </c>
      <c r="U35" s="880">
        <v>2.5255324101464369</v>
      </c>
      <c r="V35" s="880">
        <v>2.5255324101464369</v>
      </c>
      <c r="W35" s="880">
        <v>2.5255324101464369</v>
      </c>
      <c r="X35" s="880">
        <v>2.5255324101464369</v>
      </c>
      <c r="Y35" s="880">
        <v>2.5255324101464369</v>
      </c>
      <c r="Z35" s="880">
        <v>2.5255324101464369</v>
      </c>
      <c r="AA35" s="880">
        <v>2.5255324101464369</v>
      </c>
      <c r="AB35" s="880">
        <v>2.5255324101464369</v>
      </c>
      <c r="AC35" s="880">
        <v>2.5255324101464369</v>
      </c>
      <c r="AD35" s="880">
        <v>2.5255324101464369</v>
      </c>
      <c r="AE35" s="880">
        <v>2.5255324101464369</v>
      </c>
      <c r="AF35" s="880">
        <v>2.5255324101464369</v>
      </c>
      <c r="AG35" s="880">
        <v>2.5255324101464369</v>
      </c>
      <c r="AH35" s="880">
        <v>2.5255324101464369</v>
      </c>
      <c r="AI35" s="880">
        <v>2.5255324101464369</v>
      </c>
      <c r="AJ35" s="880">
        <v>2.5255324101464369</v>
      </c>
      <c r="AK35" s="880">
        <v>2.5255324101464369</v>
      </c>
      <c r="AL35" s="880">
        <v>2.5255324101464369</v>
      </c>
      <c r="AM35" s="880">
        <v>2.5255324101464369</v>
      </c>
      <c r="AN35" s="880">
        <v>2.5255324101464369</v>
      </c>
      <c r="AO35" s="880">
        <v>2.5255324101464369</v>
      </c>
      <c r="AP35" s="880">
        <v>2.5255324101464369</v>
      </c>
      <c r="AQ35" s="880">
        <v>2.5255324101464369</v>
      </c>
      <c r="AR35" s="880">
        <v>2.5255324101464369</v>
      </c>
      <c r="AS35" s="880">
        <v>2.5255324101464369</v>
      </c>
      <c r="AT35" s="880">
        <v>2.5255324101464369</v>
      </c>
      <c r="AU35" s="880">
        <v>2.5255324101464369</v>
      </c>
      <c r="AV35" s="880">
        <v>2.5255324101464369</v>
      </c>
      <c r="AW35" s="880">
        <v>2.5255324101464369</v>
      </c>
      <c r="AX35" s="880">
        <v>2.5255324101464369</v>
      </c>
      <c r="AY35" s="880">
        <v>2.5255324101464369</v>
      </c>
      <c r="AZ35" s="880">
        <v>2.5255324101464369</v>
      </c>
      <c r="BA35" s="880">
        <v>2.5255324101464369</v>
      </c>
      <c r="BB35" s="880">
        <v>2.5255324101464369</v>
      </c>
      <c r="BC35" s="880">
        <v>2.5255324101464369</v>
      </c>
      <c r="BD35" s="880">
        <v>2.5255324101464369</v>
      </c>
      <c r="BE35" s="880">
        <v>2.5255324101464369</v>
      </c>
      <c r="BF35" s="880">
        <v>2.5255324101464369</v>
      </c>
      <c r="BG35" s="880">
        <v>2.5255324101464369</v>
      </c>
      <c r="BH35" s="880">
        <v>2.5255324101464369</v>
      </c>
      <c r="BI35" s="880">
        <v>2.5255324101464369</v>
      </c>
      <c r="BJ35" s="880">
        <v>2.5255324101464369</v>
      </c>
      <c r="BK35" s="880">
        <v>2.5255324101464369</v>
      </c>
      <c r="BL35" s="880">
        <v>2.5255324101464369</v>
      </c>
      <c r="BM35" s="880">
        <v>2.5255324101464369</v>
      </c>
      <c r="BN35" s="880">
        <v>2.5255324101464369</v>
      </c>
      <c r="BO35" s="880">
        <v>2.5255324101464369</v>
      </c>
      <c r="BP35" s="880">
        <v>2.5255324101464369</v>
      </c>
      <c r="BQ35" s="880">
        <v>2.5255324101464369</v>
      </c>
      <c r="BR35" s="880">
        <v>2.5255324101464369</v>
      </c>
      <c r="BS35" s="880">
        <v>2.5255324101464369</v>
      </c>
      <c r="BT35" s="880">
        <v>2.5255324101464369</v>
      </c>
      <c r="BU35" s="880">
        <v>2.5255324101464369</v>
      </c>
      <c r="BV35" s="880">
        <v>2.5255324101464369</v>
      </c>
      <c r="BW35" s="880">
        <v>2.5255324101464369</v>
      </c>
      <c r="BX35" s="880">
        <v>2.5255324101464369</v>
      </c>
      <c r="BY35" s="880">
        <v>2.5255324101464369</v>
      </c>
      <c r="BZ35" s="880">
        <v>2.5255324101464369</v>
      </c>
      <c r="CA35" s="880">
        <v>2.5255324101464369</v>
      </c>
      <c r="CB35" s="880">
        <v>2.5255324101464369</v>
      </c>
      <c r="CC35" s="880">
        <v>2.5255324101464369</v>
      </c>
      <c r="CD35" s="880">
        <v>2.5255324101464369</v>
      </c>
      <c r="CE35" s="880">
        <v>2.5255324101464369</v>
      </c>
      <c r="CF35" s="880">
        <v>2.5255324101464369</v>
      </c>
      <c r="CG35" s="880">
        <v>2.5255324101464369</v>
      </c>
      <c r="CH35" s="880">
        <v>2.5255324101464369</v>
      </c>
      <c r="CI35" s="880">
        <v>2.5255324101464369</v>
      </c>
      <c r="CJ35" s="880">
        <v>2.5255324101464369</v>
      </c>
      <c r="CK35" s="477"/>
    </row>
    <row r="36" spans="2:89" x14ac:dyDescent="0.25">
      <c r="B36" s="473" t="s">
        <v>390</v>
      </c>
      <c r="C36" s="18" t="s">
        <v>115</v>
      </c>
      <c r="D36" s="18" t="s">
        <v>20</v>
      </c>
      <c r="E36" s="18" t="s">
        <v>21</v>
      </c>
      <c r="F36" s="881">
        <v>1.1505121576381336</v>
      </c>
      <c r="G36" s="881">
        <v>1.061676940483514</v>
      </c>
      <c r="H36" s="881">
        <v>0.76724612085109611</v>
      </c>
      <c r="I36" s="881">
        <v>0.84845500931223894</v>
      </c>
      <c r="J36" s="881">
        <v>1.8849575806893111</v>
      </c>
      <c r="K36" s="881">
        <v>3.3946331481379843</v>
      </c>
      <c r="L36" s="881">
        <v>2.7251372589179863</v>
      </c>
      <c r="M36" s="881">
        <v>2.6311938793882406</v>
      </c>
      <c r="N36" s="881">
        <v>2.5483403044609774</v>
      </c>
      <c r="O36" s="881">
        <v>2.6594169432220967</v>
      </c>
      <c r="P36" s="881">
        <v>2.6067133366420774</v>
      </c>
      <c r="Q36" s="881">
        <v>2.5547584319946761</v>
      </c>
      <c r="R36" s="881">
        <v>2.4972235060157035</v>
      </c>
      <c r="S36" s="881">
        <v>2.4511955652325241</v>
      </c>
      <c r="T36" s="881">
        <v>2.3936606392535511</v>
      </c>
      <c r="U36" s="881">
        <v>2.3476326984703726</v>
      </c>
      <c r="V36" s="881">
        <v>2.2900977724913996</v>
      </c>
      <c r="W36" s="881">
        <v>2.232562846512427</v>
      </c>
      <c r="X36" s="881">
        <v>2.186534905729248</v>
      </c>
      <c r="Y36" s="881">
        <v>2.1289999797502754</v>
      </c>
      <c r="Z36" s="881">
        <v>2.0829720389670969</v>
      </c>
      <c r="AA36" s="881">
        <v>2.0254371129881239</v>
      </c>
      <c r="AB36" s="881">
        <v>1.9794091722049447</v>
      </c>
      <c r="AC36" s="881">
        <v>1.9218742462259717</v>
      </c>
      <c r="AD36" s="881">
        <v>1.9218742462259717</v>
      </c>
      <c r="AE36" s="881">
        <v>1.9218742462259717</v>
      </c>
      <c r="AF36" s="881">
        <v>1.9218742462259721</v>
      </c>
      <c r="AG36" s="881">
        <v>1.9218742462259717</v>
      </c>
      <c r="AH36" s="881">
        <v>1.9218742462259717</v>
      </c>
      <c r="AI36" s="881">
        <v>1.9218742462259724</v>
      </c>
      <c r="AJ36" s="881">
        <v>1.9218742462259721</v>
      </c>
      <c r="AK36" s="881">
        <v>1.9218742462259724</v>
      </c>
      <c r="AL36" s="881">
        <v>1.9218742462259721</v>
      </c>
      <c r="AM36" s="881">
        <v>1.9218742462259721</v>
      </c>
      <c r="AN36" s="881">
        <v>1.9218742462259717</v>
      </c>
      <c r="AO36" s="881">
        <v>1.9218742462259717</v>
      </c>
      <c r="AP36" s="881">
        <v>1.9218742462259721</v>
      </c>
      <c r="AQ36" s="881">
        <v>1.9218742462259717</v>
      </c>
      <c r="AR36" s="881">
        <v>1.9218742462259721</v>
      </c>
      <c r="AS36" s="881">
        <v>1.9218742462259715</v>
      </c>
      <c r="AT36" s="881">
        <v>1.9218742462259717</v>
      </c>
      <c r="AU36" s="881">
        <v>1.9218742462259717</v>
      </c>
      <c r="AV36" s="881">
        <v>1.9218742462259717</v>
      </c>
      <c r="AW36" s="881">
        <v>1.9218742462259717</v>
      </c>
      <c r="AX36" s="881">
        <v>1.9218742462259717</v>
      </c>
      <c r="AY36" s="881">
        <v>1.9218742462259717</v>
      </c>
      <c r="AZ36" s="881">
        <v>1.9218742462259717</v>
      </c>
      <c r="BA36" s="881">
        <v>1.9218742462259717</v>
      </c>
      <c r="BB36" s="881">
        <v>1.9218742462259717</v>
      </c>
      <c r="BC36" s="881">
        <v>1.9218742462259717</v>
      </c>
      <c r="BD36" s="881">
        <v>1.9218742462259715</v>
      </c>
      <c r="BE36" s="881">
        <v>1.9218742462259717</v>
      </c>
      <c r="BF36" s="881">
        <v>1.9218742462259717</v>
      </c>
      <c r="BG36" s="881">
        <v>1.9218742462259721</v>
      </c>
      <c r="BH36" s="881">
        <v>1.9218742462259717</v>
      </c>
      <c r="BI36" s="881">
        <v>1.9218742462259717</v>
      </c>
      <c r="BJ36" s="881">
        <v>1.9218742462259717</v>
      </c>
      <c r="BK36" s="881">
        <v>1.9218742462259717</v>
      </c>
      <c r="BL36" s="881">
        <v>1.9218742462259717</v>
      </c>
      <c r="BM36" s="881">
        <v>1.9218742462259717</v>
      </c>
      <c r="BN36" s="881">
        <v>1.9218742462259715</v>
      </c>
      <c r="BO36" s="881">
        <v>1.9218742462259717</v>
      </c>
      <c r="BP36" s="881">
        <v>1.9218742462259717</v>
      </c>
      <c r="BQ36" s="881">
        <v>1.9218742462259717</v>
      </c>
      <c r="BR36" s="881">
        <v>1.9218742462259721</v>
      </c>
      <c r="BS36" s="881">
        <v>1.9218742462259717</v>
      </c>
      <c r="BT36" s="881">
        <v>1.9218742462259717</v>
      </c>
      <c r="BU36" s="881">
        <v>1.9218742462259717</v>
      </c>
      <c r="BV36" s="881">
        <v>1.9218742462259721</v>
      </c>
      <c r="BW36" s="881">
        <v>1.9218742462259717</v>
      </c>
      <c r="BX36" s="881">
        <v>1.9218742462259717</v>
      </c>
      <c r="BY36" s="881">
        <v>1.9218742462259717</v>
      </c>
      <c r="BZ36" s="881">
        <v>1.9218742462259717</v>
      </c>
      <c r="CA36" s="881">
        <v>1.9218742462259717</v>
      </c>
      <c r="CB36" s="881">
        <v>1.9218742462259715</v>
      </c>
      <c r="CC36" s="881">
        <v>1.9218742462259717</v>
      </c>
      <c r="CD36" s="881">
        <v>1.9218742462259717</v>
      </c>
      <c r="CE36" s="881">
        <v>1.9218742462259717</v>
      </c>
      <c r="CF36" s="881">
        <v>1.9218742462259717</v>
      </c>
      <c r="CG36" s="881">
        <v>1.9218742462259717</v>
      </c>
      <c r="CH36" s="881">
        <v>1.9218742462259717</v>
      </c>
      <c r="CI36" s="881">
        <v>1.9218742462259717</v>
      </c>
      <c r="CJ36" s="881">
        <v>1.9218742462259717</v>
      </c>
      <c r="CK36" s="477"/>
    </row>
    <row r="37" spans="2:89" x14ac:dyDescent="0.25">
      <c r="B37" s="473" t="s">
        <v>391</v>
      </c>
      <c r="C37" s="18" t="s">
        <v>388</v>
      </c>
      <c r="D37" s="18" t="s">
        <v>20</v>
      </c>
      <c r="E37" s="18" t="s">
        <v>21</v>
      </c>
      <c r="F37" s="884">
        <v>47.989889185744751</v>
      </c>
      <c r="G37" s="884">
        <v>44.159820741478796</v>
      </c>
      <c r="H37" s="884">
        <v>31.438973590594518</v>
      </c>
      <c r="I37" s="884">
        <v>36.348294053528306</v>
      </c>
      <c r="J37" s="884">
        <v>70.998097951045253</v>
      </c>
      <c r="K37" s="884">
        <v>55.289338819951972</v>
      </c>
      <c r="L37" s="884">
        <v>48.963422934372055</v>
      </c>
      <c r="M37" s="884">
        <v>45.085222412521418</v>
      </c>
      <c r="N37" s="884">
        <v>45.750961046047962</v>
      </c>
      <c r="O37" s="884">
        <v>44.573995984848537</v>
      </c>
      <c r="P37" s="884">
        <v>43.835039204819921</v>
      </c>
      <c r="Q37" s="884">
        <v>43.203021944930597</v>
      </c>
      <c r="R37" s="884">
        <v>41.938987425151907</v>
      </c>
      <c r="S37" s="884">
        <v>41.9389874251519</v>
      </c>
      <c r="T37" s="884">
        <v>41.9389874251519</v>
      </c>
      <c r="U37" s="884">
        <v>41.9389874251519</v>
      </c>
      <c r="V37" s="884">
        <v>41.938987425151907</v>
      </c>
      <c r="W37" s="884">
        <v>41.9389874251519</v>
      </c>
      <c r="X37" s="884">
        <v>41.9389874251519</v>
      </c>
      <c r="Y37" s="884">
        <v>41.938987425151907</v>
      </c>
      <c r="Z37" s="884">
        <v>41.9389874251519</v>
      </c>
      <c r="AA37" s="884">
        <v>41.9389874251519</v>
      </c>
      <c r="AB37" s="884">
        <v>41.938987425151893</v>
      </c>
      <c r="AC37" s="884">
        <v>41.9389874251519</v>
      </c>
      <c r="AD37" s="884">
        <v>41.938987425151907</v>
      </c>
      <c r="AE37" s="884">
        <v>41.938987425151907</v>
      </c>
      <c r="AF37" s="884">
        <v>41.938987425151907</v>
      </c>
      <c r="AG37" s="884">
        <v>41.9389874251519</v>
      </c>
      <c r="AH37" s="884">
        <v>41.938987425151915</v>
      </c>
      <c r="AI37" s="884">
        <v>41.938987425151907</v>
      </c>
      <c r="AJ37" s="884">
        <v>41.938987425151907</v>
      </c>
      <c r="AK37" s="884">
        <v>41.938987425151907</v>
      </c>
      <c r="AL37" s="884">
        <v>41.938987425151907</v>
      </c>
      <c r="AM37" s="884">
        <v>41.9389874251519</v>
      </c>
      <c r="AN37" s="884">
        <v>41.938987425151907</v>
      </c>
      <c r="AO37" s="884">
        <v>41.938987425151907</v>
      </c>
      <c r="AP37" s="884">
        <v>41.938987425151907</v>
      </c>
      <c r="AQ37" s="884">
        <v>41.9389874251519</v>
      </c>
      <c r="AR37" s="884">
        <v>41.9389874251519</v>
      </c>
      <c r="AS37" s="884">
        <v>41.9389874251519</v>
      </c>
      <c r="AT37" s="884">
        <v>41.9389874251519</v>
      </c>
      <c r="AU37" s="884">
        <v>41.9389874251519</v>
      </c>
      <c r="AV37" s="884">
        <v>41.9389874251519</v>
      </c>
      <c r="AW37" s="884">
        <v>41.9389874251519</v>
      </c>
      <c r="AX37" s="884">
        <v>41.9389874251519</v>
      </c>
      <c r="AY37" s="884">
        <v>41.9389874251519</v>
      </c>
      <c r="AZ37" s="884">
        <v>41.9389874251519</v>
      </c>
      <c r="BA37" s="884">
        <v>41.9389874251519</v>
      </c>
      <c r="BB37" s="884">
        <v>41.9389874251519</v>
      </c>
      <c r="BC37" s="884">
        <v>41.9389874251519</v>
      </c>
      <c r="BD37" s="884">
        <v>41.9389874251519</v>
      </c>
      <c r="BE37" s="884">
        <v>41.9389874251519</v>
      </c>
      <c r="BF37" s="884">
        <v>41.9389874251519</v>
      </c>
      <c r="BG37" s="884">
        <v>41.9389874251519</v>
      </c>
      <c r="BH37" s="884">
        <v>41.9389874251519</v>
      </c>
      <c r="BI37" s="884">
        <v>41.9389874251519</v>
      </c>
      <c r="BJ37" s="884">
        <v>41.9389874251519</v>
      </c>
      <c r="BK37" s="884">
        <v>41.9389874251519</v>
      </c>
      <c r="BL37" s="884">
        <v>41.9389874251519</v>
      </c>
      <c r="BM37" s="884">
        <v>41.9389874251519</v>
      </c>
      <c r="BN37" s="884">
        <v>41.9389874251519</v>
      </c>
      <c r="BO37" s="884">
        <v>41.9389874251519</v>
      </c>
      <c r="BP37" s="884">
        <v>41.9389874251519</v>
      </c>
      <c r="BQ37" s="884">
        <v>41.9389874251519</v>
      </c>
      <c r="BR37" s="884">
        <v>41.9389874251519</v>
      </c>
      <c r="BS37" s="884">
        <v>41.9389874251519</v>
      </c>
      <c r="BT37" s="884">
        <v>41.9389874251519</v>
      </c>
      <c r="BU37" s="884">
        <v>41.9389874251519</v>
      </c>
      <c r="BV37" s="884">
        <v>41.9389874251519</v>
      </c>
      <c r="BW37" s="884">
        <v>41.9389874251519</v>
      </c>
      <c r="BX37" s="884">
        <v>41.9389874251519</v>
      </c>
      <c r="BY37" s="884">
        <v>41.9389874251519</v>
      </c>
      <c r="BZ37" s="884">
        <v>41.9389874251519</v>
      </c>
      <c r="CA37" s="884">
        <v>41.9389874251519</v>
      </c>
      <c r="CB37" s="884">
        <v>41.9389874251519</v>
      </c>
      <c r="CC37" s="884">
        <v>41.9389874251519</v>
      </c>
      <c r="CD37" s="884">
        <v>41.9389874251519</v>
      </c>
      <c r="CE37" s="884">
        <v>41.9389874251519</v>
      </c>
      <c r="CF37" s="884">
        <v>41.9389874251519</v>
      </c>
      <c r="CG37" s="884">
        <v>41.9389874251519</v>
      </c>
      <c r="CH37" s="884">
        <v>41.9389874251519</v>
      </c>
      <c r="CI37" s="884">
        <v>41.9389874251519</v>
      </c>
      <c r="CJ37" s="884">
        <v>41.9389874251519</v>
      </c>
      <c r="CK37" s="477"/>
    </row>
    <row r="38" spans="2:89" x14ac:dyDescent="0.25">
      <c r="B38" s="473" t="s">
        <v>391</v>
      </c>
      <c r="C38" s="18" t="s">
        <v>389</v>
      </c>
      <c r="D38" s="18" t="s">
        <v>20</v>
      </c>
      <c r="E38" s="18"/>
      <c r="F38" s="884">
        <v>49.852992734245106</v>
      </c>
      <c r="G38" s="884">
        <v>48.492992431599923</v>
      </c>
      <c r="H38" s="884">
        <v>36.070715799960425</v>
      </c>
      <c r="I38" s="884">
        <v>51.255640581673035</v>
      </c>
      <c r="J38" s="884">
        <v>80.162562617905081</v>
      </c>
      <c r="K38" s="884">
        <v>68.366459180266148</v>
      </c>
      <c r="L38" s="884">
        <v>61.963715110952478</v>
      </c>
      <c r="M38" s="884">
        <v>58.064461460803543</v>
      </c>
      <c r="N38" s="884">
        <v>58.846918003404284</v>
      </c>
      <c r="O38" s="884">
        <v>57.631753701609405</v>
      </c>
      <c r="P38" s="884">
        <v>56.868813552183937</v>
      </c>
      <c r="Q38" s="884">
        <v>56.216283721304272</v>
      </c>
      <c r="R38" s="884">
        <v>54.911224059544921</v>
      </c>
      <c r="S38" s="884">
        <v>54.911224059544914</v>
      </c>
      <c r="T38" s="884">
        <v>54.911224059544914</v>
      </c>
      <c r="U38" s="884">
        <v>54.911224059544914</v>
      </c>
      <c r="V38" s="884">
        <v>54.911224059544921</v>
      </c>
      <c r="W38" s="884">
        <v>54.911224059544914</v>
      </c>
      <c r="X38" s="884">
        <v>54.911224059544914</v>
      </c>
      <c r="Y38" s="884">
        <v>54.911224059544921</v>
      </c>
      <c r="Z38" s="884">
        <v>54.911224059544914</v>
      </c>
      <c r="AA38" s="884">
        <v>54.911224059544914</v>
      </c>
      <c r="AB38" s="884">
        <v>54.911224059544899</v>
      </c>
      <c r="AC38" s="884">
        <v>54.911224059544914</v>
      </c>
      <c r="AD38" s="884">
        <v>54.911224059544921</v>
      </c>
      <c r="AE38" s="884">
        <v>54.911224059544921</v>
      </c>
      <c r="AF38" s="884">
        <v>54.911224059544921</v>
      </c>
      <c r="AG38" s="884">
        <v>54.911224059544914</v>
      </c>
      <c r="AH38" s="884">
        <v>54.911224059544928</v>
      </c>
      <c r="AI38" s="884">
        <v>54.911224059544921</v>
      </c>
      <c r="AJ38" s="884">
        <v>54.911224059544921</v>
      </c>
      <c r="AK38" s="884">
        <v>54.911224059544921</v>
      </c>
      <c r="AL38" s="884">
        <v>54.911224059544921</v>
      </c>
      <c r="AM38" s="884">
        <v>54.911224059544914</v>
      </c>
      <c r="AN38" s="884">
        <v>54.911224059544921</v>
      </c>
      <c r="AO38" s="884">
        <v>54.911224059544921</v>
      </c>
      <c r="AP38" s="884">
        <v>54.911224059544921</v>
      </c>
      <c r="AQ38" s="884">
        <v>54.911224059544914</v>
      </c>
      <c r="AR38" s="884">
        <v>54.911224059544914</v>
      </c>
      <c r="AS38" s="884">
        <v>54.911224059544914</v>
      </c>
      <c r="AT38" s="884">
        <v>54.911224059544914</v>
      </c>
      <c r="AU38" s="884">
        <v>54.911224059544914</v>
      </c>
      <c r="AV38" s="884">
        <v>54.911224059544914</v>
      </c>
      <c r="AW38" s="884">
        <v>54.911224059544914</v>
      </c>
      <c r="AX38" s="884">
        <v>54.911224059544914</v>
      </c>
      <c r="AY38" s="884">
        <v>54.911224059544914</v>
      </c>
      <c r="AZ38" s="884">
        <v>54.911224059544914</v>
      </c>
      <c r="BA38" s="884">
        <v>54.911224059544914</v>
      </c>
      <c r="BB38" s="884">
        <v>54.911224059544914</v>
      </c>
      <c r="BC38" s="884">
        <v>54.911224059544914</v>
      </c>
      <c r="BD38" s="884">
        <v>54.911224059544914</v>
      </c>
      <c r="BE38" s="884">
        <v>54.911224059544914</v>
      </c>
      <c r="BF38" s="884">
        <v>54.911224059544914</v>
      </c>
      <c r="BG38" s="884">
        <v>54.911224059544914</v>
      </c>
      <c r="BH38" s="884">
        <v>54.911224059544914</v>
      </c>
      <c r="BI38" s="884">
        <v>54.911224059544914</v>
      </c>
      <c r="BJ38" s="884">
        <v>54.911224059544914</v>
      </c>
      <c r="BK38" s="884">
        <v>54.911224059544914</v>
      </c>
      <c r="BL38" s="884">
        <v>54.911224059544914</v>
      </c>
      <c r="BM38" s="884">
        <v>54.911224059544914</v>
      </c>
      <c r="BN38" s="884">
        <v>54.911224059544914</v>
      </c>
      <c r="BO38" s="884">
        <v>54.911224059544914</v>
      </c>
      <c r="BP38" s="884">
        <v>54.911224059544914</v>
      </c>
      <c r="BQ38" s="884">
        <v>54.911224059544914</v>
      </c>
      <c r="BR38" s="884">
        <v>54.911224059544914</v>
      </c>
      <c r="BS38" s="884">
        <v>54.911224059544914</v>
      </c>
      <c r="BT38" s="884">
        <v>54.911224059544914</v>
      </c>
      <c r="BU38" s="884">
        <v>54.911224059544914</v>
      </c>
      <c r="BV38" s="884">
        <v>54.911224059544914</v>
      </c>
      <c r="BW38" s="884">
        <v>54.911224059544914</v>
      </c>
      <c r="BX38" s="884">
        <v>54.911224059544914</v>
      </c>
      <c r="BY38" s="884">
        <v>54.911224059544914</v>
      </c>
      <c r="BZ38" s="884">
        <v>54.911224059544914</v>
      </c>
      <c r="CA38" s="884">
        <v>54.911224059544914</v>
      </c>
      <c r="CB38" s="884">
        <v>54.911224059544914</v>
      </c>
      <c r="CC38" s="884">
        <v>54.911224059544914</v>
      </c>
      <c r="CD38" s="884">
        <v>54.911224059544914</v>
      </c>
      <c r="CE38" s="884">
        <v>54.911224059544914</v>
      </c>
      <c r="CF38" s="884">
        <v>54.911224059544914</v>
      </c>
      <c r="CG38" s="884">
        <v>54.911224059544914</v>
      </c>
      <c r="CH38" s="884">
        <v>54.911224059544914</v>
      </c>
      <c r="CI38" s="884">
        <v>54.911224059544914</v>
      </c>
      <c r="CJ38" s="884">
        <v>54.911224059544914</v>
      </c>
      <c r="CK38" s="477"/>
    </row>
    <row r="39" spans="2:89" x14ac:dyDescent="0.25">
      <c r="B39" s="473" t="s">
        <v>391</v>
      </c>
      <c r="C39" s="18" t="s">
        <v>401</v>
      </c>
      <c r="D39" s="18" t="s">
        <v>20</v>
      </c>
      <c r="E39" s="18"/>
      <c r="F39" s="882">
        <v>53.54626795723064</v>
      </c>
      <c r="G39" s="882">
        <v>53.72944129470401</v>
      </c>
      <c r="H39" s="882">
        <v>39.670753444323381</v>
      </c>
      <c r="I39" s="882">
        <v>53.505880298883021</v>
      </c>
      <c r="J39" s="882">
        <v>90.066701910899823</v>
      </c>
      <c r="K39" s="882">
        <v>69.282774512097546</v>
      </c>
      <c r="L39" s="882">
        <v>62.704771187893883</v>
      </c>
      <c r="M39" s="882">
        <v>58.68279463620496</v>
      </c>
      <c r="N39" s="882">
        <v>59.419979958224303</v>
      </c>
      <c r="O39" s="882">
        <v>58.186228726921087</v>
      </c>
      <c r="P39" s="882">
        <v>57.41161878538972</v>
      </c>
      <c r="Q39" s="882">
        <v>56.749107978315536</v>
      </c>
      <c r="R39" s="882">
        <v>55.424086364167152</v>
      </c>
      <c r="S39" s="882">
        <v>55.424086364167131</v>
      </c>
      <c r="T39" s="882">
        <v>55.424086364167131</v>
      </c>
      <c r="U39" s="882">
        <v>55.424086364167131</v>
      </c>
      <c r="V39" s="882">
        <v>55.424086364167152</v>
      </c>
      <c r="W39" s="882">
        <v>55.424086364167131</v>
      </c>
      <c r="X39" s="882">
        <v>55.424086364167131</v>
      </c>
      <c r="Y39" s="882">
        <v>55.424086364167152</v>
      </c>
      <c r="Z39" s="882">
        <v>55.424086364167131</v>
      </c>
      <c r="AA39" s="882">
        <v>55.424086364167131</v>
      </c>
      <c r="AB39" s="882">
        <v>55.424086364167131</v>
      </c>
      <c r="AC39" s="882">
        <v>55.424086364167131</v>
      </c>
      <c r="AD39" s="882">
        <v>55.424086364167152</v>
      </c>
      <c r="AE39" s="882">
        <v>55.424086364167152</v>
      </c>
      <c r="AF39" s="882">
        <v>55.424086364167152</v>
      </c>
      <c r="AG39" s="882">
        <v>55.424086364167131</v>
      </c>
      <c r="AH39" s="882">
        <v>55.42408636416716</v>
      </c>
      <c r="AI39" s="882">
        <v>55.424086364167152</v>
      </c>
      <c r="AJ39" s="882">
        <v>55.424086364167152</v>
      </c>
      <c r="AK39" s="882">
        <v>55.424086364167152</v>
      </c>
      <c r="AL39" s="882">
        <v>55.424086364167152</v>
      </c>
      <c r="AM39" s="882">
        <v>55.424086364167131</v>
      </c>
      <c r="AN39" s="882">
        <v>55.424086364167152</v>
      </c>
      <c r="AO39" s="882">
        <v>55.424086364167152</v>
      </c>
      <c r="AP39" s="882">
        <v>55.424086364167152</v>
      </c>
      <c r="AQ39" s="882">
        <v>55.424086364167131</v>
      </c>
      <c r="AR39" s="882">
        <v>55.424086364167131</v>
      </c>
      <c r="AS39" s="882">
        <v>55.424086364167131</v>
      </c>
      <c r="AT39" s="882">
        <v>55.424086364167131</v>
      </c>
      <c r="AU39" s="882">
        <v>55.424086364167131</v>
      </c>
      <c r="AV39" s="882">
        <v>55.424086364167131</v>
      </c>
      <c r="AW39" s="882">
        <v>55.424086364167131</v>
      </c>
      <c r="AX39" s="882">
        <v>55.424086364167131</v>
      </c>
      <c r="AY39" s="882">
        <v>55.424086364167131</v>
      </c>
      <c r="AZ39" s="882">
        <v>55.424086364167131</v>
      </c>
      <c r="BA39" s="882">
        <v>55.424086364167131</v>
      </c>
      <c r="BB39" s="882">
        <v>55.424086364167131</v>
      </c>
      <c r="BC39" s="882">
        <v>55.424086364167131</v>
      </c>
      <c r="BD39" s="882">
        <v>55.424086364167131</v>
      </c>
      <c r="BE39" s="882">
        <v>55.424086364167131</v>
      </c>
      <c r="BF39" s="882">
        <v>55.424086364167131</v>
      </c>
      <c r="BG39" s="882">
        <v>55.424086364167131</v>
      </c>
      <c r="BH39" s="882">
        <v>55.424086364167131</v>
      </c>
      <c r="BI39" s="882">
        <v>55.424086364167131</v>
      </c>
      <c r="BJ39" s="882">
        <v>55.424086364167131</v>
      </c>
      <c r="BK39" s="882">
        <v>55.424086364167131</v>
      </c>
      <c r="BL39" s="882">
        <v>55.424086364167131</v>
      </c>
      <c r="BM39" s="882">
        <v>55.424086364167131</v>
      </c>
      <c r="BN39" s="882">
        <v>55.424086364167131</v>
      </c>
      <c r="BO39" s="882">
        <v>55.424086364167131</v>
      </c>
      <c r="BP39" s="882">
        <v>55.424086364167131</v>
      </c>
      <c r="BQ39" s="882">
        <v>55.424086364167131</v>
      </c>
      <c r="BR39" s="882">
        <v>55.424086364167131</v>
      </c>
      <c r="BS39" s="882">
        <v>55.424086364167131</v>
      </c>
      <c r="BT39" s="882">
        <v>55.424086364167131</v>
      </c>
      <c r="BU39" s="882">
        <v>55.424086364167131</v>
      </c>
      <c r="BV39" s="882">
        <v>55.424086364167131</v>
      </c>
      <c r="BW39" s="882">
        <v>55.424086364167131</v>
      </c>
      <c r="BX39" s="882">
        <v>55.424086364167131</v>
      </c>
      <c r="BY39" s="882">
        <v>55.424086364167131</v>
      </c>
      <c r="BZ39" s="882">
        <v>55.424086364167131</v>
      </c>
      <c r="CA39" s="882">
        <v>55.424086364167131</v>
      </c>
      <c r="CB39" s="882">
        <v>55.424086364167131</v>
      </c>
      <c r="CC39" s="882">
        <v>55.424086364167131</v>
      </c>
      <c r="CD39" s="882">
        <v>55.424086364167131</v>
      </c>
      <c r="CE39" s="882">
        <v>55.424086364167131</v>
      </c>
      <c r="CF39" s="882">
        <v>55.424086364167131</v>
      </c>
      <c r="CG39" s="882">
        <v>55.424086364167131</v>
      </c>
      <c r="CH39" s="882">
        <v>55.424086364167131</v>
      </c>
      <c r="CI39" s="882">
        <v>55.424086364167131</v>
      </c>
      <c r="CJ39" s="882">
        <v>55.424086364167131</v>
      </c>
      <c r="CK39" s="477"/>
    </row>
    <row r="40" spans="2:89" x14ac:dyDescent="0.25">
      <c r="B40" s="473"/>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482"/>
      <c r="CF40" s="482"/>
      <c r="CG40" s="482"/>
      <c r="CH40" s="482"/>
      <c r="CI40" s="482"/>
      <c r="CJ40" s="482"/>
      <c r="CK40" s="477"/>
    </row>
    <row r="41" spans="2:89" x14ac:dyDescent="0.25">
      <c r="B41" s="473" t="s">
        <v>390</v>
      </c>
      <c r="C41" s="18" t="s">
        <v>18</v>
      </c>
      <c r="D41" s="18" t="s">
        <v>31</v>
      </c>
      <c r="E41" s="18" t="s">
        <v>21</v>
      </c>
      <c r="F41" s="879">
        <v>8.7110872213815007</v>
      </c>
      <c r="G41" s="879">
        <v>7.1413018700519899</v>
      </c>
      <c r="H41" s="879">
        <v>6.4016750951202548</v>
      </c>
      <c r="I41" s="879">
        <v>14.292215978288917</v>
      </c>
      <c r="J41" s="879">
        <v>21.642781494042922</v>
      </c>
      <c r="K41" s="879">
        <v>9.7214222024439554</v>
      </c>
      <c r="L41" s="879">
        <v>7.2827397222526731</v>
      </c>
      <c r="M41" s="879">
        <v>6.2425484869333827</v>
      </c>
      <c r="N41" s="879">
        <v>8.9493497922905956</v>
      </c>
      <c r="O41" s="879">
        <v>8.5155839789187997</v>
      </c>
      <c r="P41" s="879">
        <v>7.7294429176834631</v>
      </c>
      <c r="Q41" s="879">
        <v>7.6152219251613911</v>
      </c>
      <c r="R41" s="879">
        <v>7.6606033444883979</v>
      </c>
      <c r="S41" s="879">
        <v>7.96042023259362</v>
      </c>
      <c r="T41" s="879">
        <v>7.9511963781459194</v>
      </c>
      <c r="U41" s="879">
        <v>7.8290109422142633</v>
      </c>
      <c r="V41" s="879">
        <v>7.5820072658701267</v>
      </c>
      <c r="W41" s="879">
        <v>7.8699728464209748</v>
      </c>
      <c r="X41" s="879">
        <v>7.9901176893279242</v>
      </c>
      <c r="Y41" s="879">
        <v>7.5317617099643375</v>
      </c>
      <c r="Z41" s="879">
        <v>7.6172043122622997</v>
      </c>
      <c r="AA41" s="879">
        <v>7.7162025546326261</v>
      </c>
      <c r="AB41" s="879">
        <v>7.748097634687884</v>
      </c>
      <c r="AC41" s="879">
        <v>7.7927632321664344</v>
      </c>
      <c r="AD41" s="879">
        <v>8.0323335717343767</v>
      </c>
      <c r="AE41" s="879">
        <v>7.8718958391797766</v>
      </c>
      <c r="AF41" s="879">
        <v>7.8856377254857266</v>
      </c>
      <c r="AG41" s="879">
        <v>7.7888012054913434</v>
      </c>
      <c r="AH41" s="879">
        <v>7.6591092055468044</v>
      </c>
      <c r="AI41" s="879">
        <v>7.5390321768403838</v>
      </c>
      <c r="AJ41" s="879">
        <v>8.0228865255993114</v>
      </c>
      <c r="AK41" s="879">
        <v>8.0190348923204589</v>
      </c>
      <c r="AL41" s="879">
        <v>7.811392758420963</v>
      </c>
      <c r="AM41" s="879">
        <v>7.811392758420963</v>
      </c>
      <c r="AN41" s="879">
        <v>7.811392758420963</v>
      </c>
      <c r="AO41" s="879">
        <v>7.811392758420963</v>
      </c>
      <c r="AP41" s="879">
        <v>7.811392758420963</v>
      </c>
      <c r="AQ41" s="879">
        <v>7.811392758420963</v>
      </c>
      <c r="AR41" s="879">
        <v>7.811392758420963</v>
      </c>
      <c r="AS41" s="879">
        <v>7.811392758420963</v>
      </c>
      <c r="AT41" s="879">
        <v>7.811392758420963</v>
      </c>
      <c r="AU41" s="879">
        <v>7.811392758420963</v>
      </c>
      <c r="AV41" s="879">
        <v>7.811392758420963</v>
      </c>
      <c r="AW41" s="879">
        <v>7.811392758420963</v>
      </c>
      <c r="AX41" s="879">
        <v>7.811392758420963</v>
      </c>
      <c r="AY41" s="879">
        <v>7.811392758420963</v>
      </c>
      <c r="AZ41" s="879">
        <v>7.811392758420963</v>
      </c>
      <c r="BA41" s="879">
        <v>7.811392758420963</v>
      </c>
      <c r="BB41" s="879">
        <v>7.811392758420963</v>
      </c>
      <c r="BC41" s="879">
        <v>7.811392758420963</v>
      </c>
      <c r="BD41" s="879">
        <v>7.811392758420963</v>
      </c>
      <c r="BE41" s="879">
        <v>7.811392758420963</v>
      </c>
      <c r="BF41" s="879">
        <v>7.811392758420963</v>
      </c>
      <c r="BG41" s="879">
        <v>7.811392758420963</v>
      </c>
      <c r="BH41" s="879">
        <v>7.811392758420963</v>
      </c>
      <c r="BI41" s="879">
        <v>7.811392758420963</v>
      </c>
      <c r="BJ41" s="879">
        <v>7.811392758420963</v>
      </c>
      <c r="BK41" s="879">
        <v>7.811392758420963</v>
      </c>
      <c r="BL41" s="879">
        <v>7.811392758420963</v>
      </c>
      <c r="BM41" s="879">
        <v>7.811392758420963</v>
      </c>
      <c r="BN41" s="879">
        <v>7.811392758420963</v>
      </c>
      <c r="BO41" s="879">
        <v>7.811392758420963</v>
      </c>
      <c r="BP41" s="879">
        <v>7.811392758420963</v>
      </c>
      <c r="BQ41" s="879">
        <v>7.811392758420963</v>
      </c>
      <c r="BR41" s="879">
        <v>7.811392758420963</v>
      </c>
      <c r="BS41" s="879">
        <v>7.811392758420963</v>
      </c>
      <c r="BT41" s="879">
        <v>7.811392758420963</v>
      </c>
      <c r="BU41" s="879">
        <v>7.811392758420963</v>
      </c>
      <c r="BV41" s="879">
        <v>7.811392758420963</v>
      </c>
      <c r="BW41" s="879">
        <v>7.811392758420963</v>
      </c>
      <c r="BX41" s="879">
        <v>7.811392758420963</v>
      </c>
      <c r="BY41" s="879">
        <v>7.811392758420963</v>
      </c>
      <c r="BZ41" s="879">
        <v>7.811392758420963</v>
      </c>
      <c r="CA41" s="879">
        <v>7.811392758420963</v>
      </c>
      <c r="CB41" s="879">
        <v>7.811392758420963</v>
      </c>
      <c r="CC41" s="879">
        <v>7.811392758420963</v>
      </c>
      <c r="CD41" s="879">
        <v>7.811392758420963</v>
      </c>
      <c r="CE41" s="879">
        <v>7.811392758420963</v>
      </c>
      <c r="CF41" s="879">
        <v>7.811392758420963</v>
      </c>
      <c r="CG41" s="879">
        <v>7.811392758420963</v>
      </c>
      <c r="CH41" s="879">
        <v>7.811392758420963</v>
      </c>
      <c r="CI41" s="879">
        <v>7.811392758420963</v>
      </c>
      <c r="CJ41" s="879">
        <v>7.811392758420963</v>
      </c>
      <c r="CK41" s="477"/>
    </row>
    <row r="42" spans="2:89" x14ac:dyDescent="0.25">
      <c r="B42" s="473" t="s">
        <v>390</v>
      </c>
      <c r="C42" s="18" t="s">
        <v>114</v>
      </c>
      <c r="D42" s="18" t="s">
        <v>31</v>
      </c>
      <c r="E42" s="18" t="s">
        <v>21</v>
      </c>
      <c r="F42" s="880">
        <v>2.4004803702513682</v>
      </c>
      <c r="G42" s="880">
        <v>1.3706919388699954</v>
      </c>
      <c r="H42" s="880">
        <v>0.93965315381383907</v>
      </c>
      <c r="I42" s="880">
        <v>4.210471275405073</v>
      </c>
      <c r="J42" s="880">
        <v>7.0018088116011716</v>
      </c>
      <c r="K42" s="880">
        <v>2.5573986178587025</v>
      </c>
      <c r="L42" s="880">
        <v>1.9752625143458566</v>
      </c>
      <c r="M42" s="880">
        <v>1.3740276748642408</v>
      </c>
      <c r="N42" s="880">
        <v>1.8830678579121212</v>
      </c>
      <c r="O42" s="880">
        <v>1.7566135181979845</v>
      </c>
      <c r="P42" s="880">
        <v>1.630040611605863</v>
      </c>
      <c r="Q42" s="880">
        <v>1.5039841270483536</v>
      </c>
      <c r="R42" s="880">
        <v>1.3771306482954526</v>
      </c>
      <c r="S42" s="880">
        <v>1.3290837132691056</v>
      </c>
      <c r="T42" s="880">
        <v>1.2810367782427594</v>
      </c>
      <c r="U42" s="880">
        <v>1.2329898432164128</v>
      </c>
      <c r="V42" s="880">
        <v>1.184942908190066</v>
      </c>
      <c r="W42" s="880">
        <v>1.1368959731637194</v>
      </c>
      <c r="X42" s="880">
        <v>1.0888490381373725</v>
      </c>
      <c r="Y42" s="880">
        <v>1.0408021031110259</v>
      </c>
      <c r="Z42" s="880">
        <v>0.99275516808467923</v>
      </c>
      <c r="AA42" s="880">
        <v>0.9447082330583324</v>
      </c>
      <c r="AB42" s="880">
        <v>0.8966612980319858</v>
      </c>
      <c r="AC42" s="880">
        <v>0.8966612980319858</v>
      </c>
      <c r="AD42" s="880">
        <v>0.8966612980319858</v>
      </c>
      <c r="AE42" s="880">
        <v>0.8966612980319858</v>
      </c>
      <c r="AF42" s="880">
        <v>0.8966612980319858</v>
      </c>
      <c r="AG42" s="880">
        <v>0.8966612980319858</v>
      </c>
      <c r="AH42" s="880">
        <v>0.8966612980319858</v>
      </c>
      <c r="AI42" s="880">
        <v>0.8966612980319858</v>
      </c>
      <c r="AJ42" s="880">
        <v>0.8966612980319858</v>
      </c>
      <c r="AK42" s="880">
        <v>0.8966612980319858</v>
      </c>
      <c r="AL42" s="880">
        <v>0.8966612980319858</v>
      </c>
      <c r="AM42" s="880">
        <v>0.8966612980319858</v>
      </c>
      <c r="AN42" s="880">
        <v>0.8966612980319858</v>
      </c>
      <c r="AO42" s="880">
        <v>0.8966612980319858</v>
      </c>
      <c r="AP42" s="880">
        <v>0.8966612980319858</v>
      </c>
      <c r="AQ42" s="880">
        <v>0.8966612980319858</v>
      </c>
      <c r="AR42" s="880">
        <v>0.8966612980319858</v>
      </c>
      <c r="AS42" s="880">
        <v>0.8966612980319858</v>
      </c>
      <c r="AT42" s="880">
        <v>0.8966612980319858</v>
      </c>
      <c r="AU42" s="880">
        <v>0.8966612980319858</v>
      </c>
      <c r="AV42" s="880">
        <v>0.8966612980319858</v>
      </c>
      <c r="AW42" s="880">
        <v>0.8966612980319858</v>
      </c>
      <c r="AX42" s="880">
        <v>0.8966612980319858</v>
      </c>
      <c r="AY42" s="880">
        <v>0.8966612980319858</v>
      </c>
      <c r="AZ42" s="880">
        <v>0.8966612980319858</v>
      </c>
      <c r="BA42" s="880">
        <v>0.8966612980319858</v>
      </c>
      <c r="BB42" s="880">
        <v>0.8966612980319858</v>
      </c>
      <c r="BC42" s="880">
        <v>0.8966612980319858</v>
      </c>
      <c r="BD42" s="880">
        <v>0.8966612980319858</v>
      </c>
      <c r="BE42" s="880">
        <v>0.8966612980319858</v>
      </c>
      <c r="BF42" s="880">
        <v>0.8966612980319858</v>
      </c>
      <c r="BG42" s="880">
        <v>0.8966612980319858</v>
      </c>
      <c r="BH42" s="880">
        <v>0.8966612980319858</v>
      </c>
      <c r="BI42" s="880">
        <v>0.8966612980319858</v>
      </c>
      <c r="BJ42" s="880">
        <v>0.8966612980319858</v>
      </c>
      <c r="BK42" s="880">
        <v>0.8966612980319858</v>
      </c>
      <c r="BL42" s="880">
        <v>0.8966612980319858</v>
      </c>
      <c r="BM42" s="880">
        <v>0.8966612980319858</v>
      </c>
      <c r="BN42" s="880">
        <v>0.8966612980319858</v>
      </c>
      <c r="BO42" s="880">
        <v>0.8966612980319858</v>
      </c>
      <c r="BP42" s="880">
        <v>0.8966612980319858</v>
      </c>
      <c r="BQ42" s="880">
        <v>0.8966612980319858</v>
      </c>
      <c r="BR42" s="880">
        <v>0.8966612980319858</v>
      </c>
      <c r="BS42" s="880">
        <v>0.8966612980319858</v>
      </c>
      <c r="BT42" s="880">
        <v>0.8966612980319858</v>
      </c>
      <c r="BU42" s="880">
        <v>0.8966612980319858</v>
      </c>
      <c r="BV42" s="880">
        <v>0.8966612980319858</v>
      </c>
      <c r="BW42" s="880">
        <v>0.8966612980319858</v>
      </c>
      <c r="BX42" s="880">
        <v>0.8966612980319858</v>
      </c>
      <c r="BY42" s="880">
        <v>0.8966612980319858</v>
      </c>
      <c r="BZ42" s="880">
        <v>0.8966612980319858</v>
      </c>
      <c r="CA42" s="880">
        <v>0.8966612980319858</v>
      </c>
      <c r="CB42" s="880">
        <v>0.8966612980319858</v>
      </c>
      <c r="CC42" s="880">
        <v>0.8966612980319858</v>
      </c>
      <c r="CD42" s="880">
        <v>0.8966612980319858</v>
      </c>
      <c r="CE42" s="880">
        <v>0.8966612980319858</v>
      </c>
      <c r="CF42" s="880">
        <v>0.8966612980319858</v>
      </c>
      <c r="CG42" s="880">
        <v>0.8966612980319858</v>
      </c>
      <c r="CH42" s="880">
        <v>0.8966612980319858</v>
      </c>
      <c r="CI42" s="880">
        <v>0.8966612980319858</v>
      </c>
      <c r="CJ42" s="880">
        <v>0.8966612980319858</v>
      </c>
      <c r="CK42" s="477"/>
    </row>
    <row r="43" spans="2:89" x14ac:dyDescent="0.25">
      <c r="B43" s="473" t="s">
        <v>390</v>
      </c>
      <c r="C43" s="18" t="s">
        <v>115</v>
      </c>
      <c r="D43" s="18" t="s">
        <v>31</v>
      </c>
      <c r="E43" s="18" t="s">
        <v>21</v>
      </c>
      <c r="F43" s="883">
        <v>1.1505121576381336</v>
      </c>
      <c r="G43" s="883">
        <v>1.061676940483514</v>
      </c>
      <c r="H43" s="883">
        <v>0.76724612085109611</v>
      </c>
      <c r="I43" s="883">
        <v>0.84845500931223894</v>
      </c>
      <c r="J43" s="883">
        <v>1.8849575806893111</v>
      </c>
      <c r="K43" s="883">
        <v>3.3946331481379843</v>
      </c>
      <c r="L43" s="883">
        <v>2.0929182408391638</v>
      </c>
      <c r="M43" s="883">
        <v>2.0196113165922163</v>
      </c>
      <c r="N43" s="883">
        <v>1.954546220661685</v>
      </c>
      <c r="O43" s="883">
        <v>2.0147363567384704</v>
      </c>
      <c r="P43" s="883">
        <v>1.9722543537113812</v>
      </c>
      <c r="Q43" s="883">
        <v>1.9103672610301772</v>
      </c>
      <c r="R43" s="883">
        <v>1.8643393202469989</v>
      </c>
      <c r="S43" s="883">
        <v>1.8068043942680259</v>
      </c>
      <c r="T43" s="883">
        <v>1.7607764534848471</v>
      </c>
      <c r="U43" s="883">
        <v>1.7147485127016686</v>
      </c>
      <c r="V43" s="883">
        <v>1.6572135867226954</v>
      </c>
      <c r="W43" s="883">
        <v>1.6111856459395173</v>
      </c>
      <c r="X43" s="883">
        <v>1.553650719960544</v>
      </c>
      <c r="Y43" s="883">
        <v>1.5076227791773653</v>
      </c>
      <c r="Z43" s="883">
        <v>1.461594838394187</v>
      </c>
      <c r="AA43" s="883">
        <v>1.4040599124152144</v>
      </c>
      <c r="AB43" s="883">
        <v>1.3580319716320355</v>
      </c>
      <c r="AC43" s="883">
        <v>1.3004970456530622</v>
      </c>
      <c r="AD43" s="883">
        <v>1.3004970456530622</v>
      </c>
      <c r="AE43" s="883">
        <v>1.3004970456530622</v>
      </c>
      <c r="AF43" s="883">
        <v>1.3004970456530627</v>
      </c>
      <c r="AG43" s="883">
        <v>1.3004970456530627</v>
      </c>
      <c r="AH43" s="883">
        <v>1.3004970456530627</v>
      </c>
      <c r="AI43" s="883">
        <v>1.3004970456530627</v>
      </c>
      <c r="AJ43" s="883">
        <v>1.3004970456530627</v>
      </c>
      <c r="AK43" s="883">
        <v>1.3004970456530627</v>
      </c>
      <c r="AL43" s="883">
        <v>1.3004970456530627</v>
      </c>
      <c r="AM43" s="883">
        <v>1.3004970456530627</v>
      </c>
      <c r="AN43" s="883">
        <v>1.3004970456530622</v>
      </c>
      <c r="AO43" s="883">
        <v>1.3004970456530622</v>
      </c>
      <c r="AP43" s="883">
        <v>1.3004970456530627</v>
      </c>
      <c r="AQ43" s="883">
        <v>1.3004970456530622</v>
      </c>
      <c r="AR43" s="883">
        <v>1.3004970456530622</v>
      </c>
      <c r="AS43" s="883">
        <v>1.3004970456530622</v>
      </c>
      <c r="AT43" s="883">
        <v>1.3004970456530622</v>
      </c>
      <c r="AU43" s="883">
        <v>1.3004970456530622</v>
      </c>
      <c r="AV43" s="883">
        <v>1.3004970456530622</v>
      </c>
      <c r="AW43" s="883">
        <v>1.3004970456530622</v>
      </c>
      <c r="AX43" s="883">
        <v>1.3004970456530622</v>
      </c>
      <c r="AY43" s="883">
        <v>1.3004970456530622</v>
      </c>
      <c r="AZ43" s="883">
        <v>1.300497045653062</v>
      </c>
      <c r="BA43" s="883">
        <v>1.3004970456530622</v>
      </c>
      <c r="BB43" s="883">
        <v>1.3004970456530622</v>
      </c>
      <c r="BC43" s="883">
        <v>1.3004970456530622</v>
      </c>
      <c r="BD43" s="883">
        <v>1.300497045653062</v>
      </c>
      <c r="BE43" s="883">
        <v>1.3004970456530622</v>
      </c>
      <c r="BF43" s="883">
        <v>1.300497045653062</v>
      </c>
      <c r="BG43" s="883">
        <v>1.300497045653062</v>
      </c>
      <c r="BH43" s="883">
        <v>1.300497045653062</v>
      </c>
      <c r="BI43" s="883">
        <v>1.300497045653062</v>
      </c>
      <c r="BJ43" s="883">
        <v>1.300497045653062</v>
      </c>
      <c r="BK43" s="883">
        <v>1.300497045653062</v>
      </c>
      <c r="BL43" s="883">
        <v>1.3004970456530622</v>
      </c>
      <c r="BM43" s="883">
        <v>1.3004970456530622</v>
      </c>
      <c r="BN43" s="883">
        <v>1.300497045653062</v>
      </c>
      <c r="BO43" s="883">
        <v>1.3004970456530622</v>
      </c>
      <c r="BP43" s="883">
        <v>1.300497045653062</v>
      </c>
      <c r="BQ43" s="883">
        <v>1.3004970456530622</v>
      </c>
      <c r="BR43" s="883">
        <v>1.300497045653062</v>
      </c>
      <c r="BS43" s="883">
        <v>1.300497045653062</v>
      </c>
      <c r="BT43" s="883">
        <v>1.3004970456530622</v>
      </c>
      <c r="BU43" s="883">
        <v>1.3004970456530622</v>
      </c>
      <c r="BV43" s="883">
        <v>1.300497045653062</v>
      </c>
      <c r="BW43" s="883">
        <v>1.3004970456530622</v>
      </c>
      <c r="BX43" s="883">
        <v>1.3004970456530622</v>
      </c>
      <c r="BY43" s="883">
        <v>1.3004970456530622</v>
      </c>
      <c r="BZ43" s="883">
        <v>1.3004970456530622</v>
      </c>
      <c r="CA43" s="883">
        <v>1.300497045653062</v>
      </c>
      <c r="CB43" s="883">
        <v>1.300497045653062</v>
      </c>
      <c r="CC43" s="883">
        <v>1.300497045653062</v>
      </c>
      <c r="CD43" s="883">
        <v>1.3004970456530622</v>
      </c>
      <c r="CE43" s="883">
        <v>1.3004970456530622</v>
      </c>
      <c r="CF43" s="883">
        <v>1.300497045653062</v>
      </c>
      <c r="CG43" s="883">
        <v>1.3004970456530622</v>
      </c>
      <c r="CH43" s="883">
        <v>1.3004970456530622</v>
      </c>
      <c r="CI43" s="883">
        <v>1.3004970456530622</v>
      </c>
      <c r="CJ43" s="883">
        <v>1.300497045653062</v>
      </c>
      <c r="CK43" s="477"/>
    </row>
    <row r="44" spans="2:89" x14ac:dyDescent="0.25">
      <c r="B44" s="473" t="s">
        <v>391</v>
      </c>
      <c r="C44" s="18" t="s">
        <v>388</v>
      </c>
      <c r="D44" s="18" t="s">
        <v>31</v>
      </c>
      <c r="E44" s="18" t="s">
        <v>21</v>
      </c>
      <c r="F44" s="884">
        <v>47.989889185744751</v>
      </c>
      <c r="G44" s="884">
        <v>44.159820741478796</v>
      </c>
      <c r="H44" s="884">
        <v>31.438973590594518</v>
      </c>
      <c r="I44" s="884">
        <v>36.348294053528306</v>
      </c>
      <c r="J44" s="884">
        <v>70.998097951045253</v>
      </c>
      <c r="K44" s="884">
        <v>47.702236046812295</v>
      </c>
      <c r="L44" s="884">
        <v>30.910104852150631</v>
      </c>
      <c r="M44" s="884">
        <v>24.263567668503644</v>
      </c>
      <c r="N44" s="884">
        <v>24.885024154964331</v>
      </c>
      <c r="O44" s="884">
        <v>24.299119188324148</v>
      </c>
      <c r="P44" s="884">
        <v>23.61048688836107</v>
      </c>
      <c r="Q44" s="884">
        <v>22.978469628471739</v>
      </c>
      <c r="R44" s="884">
        <v>22.978469628471739</v>
      </c>
      <c r="S44" s="884">
        <v>22.346452368582387</v>
      </c>
      <c r="T44" s="884">
        <v>21.714435108693056</v>
      </c>
      <c r="U44" s="884">
        <v>21.082417848803708</v>
      </c>
      <c r="V44" s="884">
        <v>21.082417848803722</v>
      </c>
      <c r="W44" s="884">
        <v>20.450400588914381</v>
      </c>
      <c r="X44" s="884">
        <v>19.818383329025039</v>
      </c>
      <c r="Y44" s="884">
        <v>19.186366069135698</v>
      </c>
      <c r="Z44" s="884">
        <v>19.186366069135701</v>
      </c>
      <c r="AA44" s="884">
        <v>18.554348809246363</v>
      </c>
      <c r="AB44" s="884">
        <v>17.922331549357022</v>
      </c>
      <c r="AC44" s="884">
        <v>17.922331549357022</v>
      </c>
      <c r="AD44" s="884">
        <v>17.922331549357022</v>
      </c>
      <c r="AE44" s="884">
        <v>17.922331549357022</v>
      </c>
      <c r="AF44" s="884">
        <v>17.922331549357022</v>
      </c>
      <c r="AG44" s="884">
        <v>17.922331549357022</v>
      </c>
      <c r="AH44" s="884">
        <v>17.922331549357022</v>
      </c>
      <c r="AI44" s="884">
        <v>17.922331549357022</v>
      </c>
      <c r="AJ44" s="884">
        <v>17.922331549357022</v>
      </c>
      <c r="AK44" s="884">
        <v>17.922331549357022</v>
      </c>
      <c r="AL44" s="884">
        <v>17.922331549357025</v>
      </c>
      <c r="AM44" s="884">
        <v>17.922331549357022</v>
      </c>
      <c r="AN44" s="884">
        <v>17.922331549357022</v>
      </c>
      <c r="AO44" s="884">
        <v>17.922331549357025</v>
      </c>
      <c r="AP44" s="884">
        <v>17.922331549357022</v>
      </c>
      <c r="AQ44" s="884">
        <v>17.922331549357022</v>
      </c>
      <c r="AR44" s="884">
        <v>17.922331549357022</v>
      </c>
      <c r="AS44" s="884">
        <v>17.922331549357022</v>
      </c>
      <c r="AT44" s="884">
        <v>17.922331549357022</v>
      </c>
      <c r="AU44" s="884">
        <v>17.922331549357022</v>
      </c>
      <c r="AV44" s="884">
        <v>17.922331549357022</v>
      </c>
      <c r="AW44" s="884">
        <v>17.922331549357022</v>
      </c>
      <c r="AX44" s="884">
        <v>17.922331549357022</v>
      </c>
      <c r="AY44" s="884">
        <v>17.922331549357022</v>
      </c>
      <c r="AZ44" s="884">
        <v>17.922331549357022</v>
      </c>
      <c r="BA44" s="884">
        <v>17.922331549357022</v>
      </c>
      <c r="BB44" s="884">
        <v>17.922331549357022</v>
      </c>
      <c r="BC44" s="884">
        <v>17.922331549357022</v>
      </c>
      <c r="BD44" s="884">
        <v>17.922331549357022</v>
      </c>
      <c r="BE44" s="884">
        <v>17.922331549357022</v>
      </c>
      <c r="BF44" s="884">
        <v>17.922331549357022</v>
      </c>
      <c r="BG44" s="884">
        <v>17.922331549357022</v>
      </c>
      <c r="BH44" s="884">
        <v>17.922331549357022</v>
      </c>
      <c r="BI44" s="884">
        <v>17.922331549357022</v>
      </c>
      <c r="BJ44" s="884">
        <v>17.922331549357022</v>
      </c>
      <c r="BK44" s="884">
        <v>17.922331549357022</v>
      </c>
      <c r="BL44" s="884">
        <v>17.922331549357022</v>
      </c>
      <c r="BM44" s="884">
        <v>17.922331549357022</v>
      </c>
      <c r="BN44" s="884">
        <v>17.922331549357022</v>
      </c>
      <c r="BO44" s="884">
        <v>17.922331549357022</v>
      </c>
      <c r="BP44" s="884">
        <v>17.922331549357022</v>
      </c>
      <c r="BQ44" s="884">
        <v>17.922331549357022</v>
      </c>
      <c r="BR44" s="884">
        <v>17.922331549357022</v>
      </c>
      <c r="BS44" s="884">
        <v>17.922331549357022</v>
      </c>
      <c r="BT44" s="884">
        <v>17.922331549357022</v>
      </c>
      <c r="BU44" s="884">
        <v>17.922331549357022</v>
      </c>
      <c r="BV44" s="884">
        <v>17.922331549357022</v>
      </c>
      <c r="BW44" s="884">
        <v>17.922331549357022</v>
      </c>
      <c r="BX44" s="884">
        <v>17.922331549357022</v>
      </c>
      <c r="BY44" s="884">
        <v>17.922331549357022</v>
      </c>
      <c r="BZ44" s="884">
        <v>17.922331549357022</v>
      </c>
      <c r="CA44" s="884">
        <v>17.922331549357022</v>
      </c>
      <c r="CB44" s="884">
        <v>17.922331549357022</v>
      </c>
      <c r="CC44" s="884">
        <v>17.922331549357022</v>
      </c>
      <c r="CD44" s="884">
        <v>17.922331549357022</v>
      </c>
      <c r="CE44" s="884">
        <v>17.922331549357022</v>
      </c>
      <c r="CF44" s="884">
        <v>17.922331549357022</v>
      </c>
      <c r="CG44" s="884">
        <v>17.922331549357022</v>
      </c>
      <c r="CH44" s="884">
        <v>17.922331549357022</v>
      </c>
      <c r="CI44" s="884">
        <v>17.922331549357022</v>
      </c>
      <c r="CJ44" s="884">
        <v>17.922331549357022</v>
      </c>
      <c r="CK44" s="477"/>
    </row>
    <row r="45" spans="2:89" x14ac:dyDescent="0.25">
      <c r="B45" s="473" t="s">
        <v>391</v>
      </c>
      <c r="C45" s="18" t="s">
        <v>389</v>
      </c>
      <c r="D45" s="18" t="s">
        <v>31</v>
      </c>
      <c r="E45" s="18"/>
      <c r="F45" s="885">
        <v>49.852992734245106</v>
      </c>
      <c r="G45" s="885">
        <v>48.492992431599923</v>
      </c>
      <c r="H45" s="885">
        <v>36.070715799960425</v>
      </c>
      <c r="I45" s="885">
        <v>51.255640581673035</v>
      </c>
      <c r="J45" s="885">
        <v>80.162562617905081</v>
      </c>
      <c r="K45" s="885">
        <v>60.579426010173563</v>
      </c>
      <c r="L45" s="885">
        <v>43.400492489148604</v>
      </c>
      <c r="M45" s="885">
        <v>36.612451155104417</v>
      </c>
      <c r="N45" s="885">
        <v>37.303762246758239</v>
      </c>
      <c r="O45" s="885">
        <v>36.698841316497216</v>
      </c>
      <c r="P45" s="885">
        <v>35.987858964034473</v>
      </c>
      <c r="Q45" s="885">
        <v>35.335329133154808</v>
      </c>
      <c r="R45" s="885">
        <v>35.335329133154808</v>
      </c>
      <c r="S45" s="885">
        <v>34.682799302275129</v>
      </c>
      <c r="T45" s="885">
        <v>34.030269471395464</v>
      </c>
      <c r="U45" s="885">
        <v>33.377739640515784</v>
      </c>
      <c r="V45" s="885">
        <v>33.377739640515799</v>
      </c>
      <c r="W45" s="885">
        <v>32.725209809636127</v>
      </c>
      <c r="X45" s="885">
        <v>32.072679978756454</v>
      </c>
      <c r="Y45" s="885">
        <v>31.420150147876779</v>
      </c>
      <c r="Z45" s="885">
        <v>31.42015014787679</v>
      </c>
      <c r="AA45" s="885">
        <v>30.76762031699711</v>
      </c>
      <c r="AB45" s="885">
        <v>30.115090486117442</v>
      </c>
      <c r="AC45" s="885">
        <v>30.115090486117442</v>
      </c>
      <c r="AD45" s="885">
        <v>30.115090486117452</v>
      </c>
      <c r="AE45" s="885">
        <v>30.115090486117452</v>
      </c>
      <c r="AF45" s="885">
        <v>30.115090486117452</v>
      </c>
      <c r="AG45" s="885">
        <v>30.115090486117452</v>
      </c>
      <c r="AH45" s="885">
        <v>30.115090486117452</v>
      </c>
      <c r="AI45" s="885">
        <v>30.115090486117442</v>
      </c>
      <c r="AJ45" s="885">
        <v>30.115090486117452</v>
      </c>
      <c r="AK45" s="885">
        <v>30.115090486117452</v>
      </c>
      <c r="AL45" s="885">
        <v>30.115090486117452</v>
      </c>
      <c r="AM45" s="885">
        <v>30.115090486117452</v>
      </c>
      <c r="AN45" s="885">
        <v>30.115090486117442</v>
      </c>
      <c r="AO45" s="885">
        <v>30.115090486117452</v>
      </c>
      <c r="AP45" s="885">
        <v>30.115090486117452</v>
      </c>
      <c r="AQ45" s="885">
        <v>30.115090486117452</v>
      </c>
      <c r="AR45" s="885">
        <v>30.115090486117452</v>
      </c>
      <c r="AS45" s="885">
        <v>30.115090486117442</v>
      </c>
      <c r="AT45" s="885">
        <v>30.115090486117452</v>
      </c>
      <c r="AU45" s="885">
        <v>30.115090486117442</v>
      </c>
      <c r="AV45" s="885">
        <v>30.115090486117452</v>
      </c>
      <c r="AW45" s="885">
        <v>30.115090486117452</v>
      </c>
      <c r="AX45" s="885">
        <v>30.115090486117452</v>
      </c>
      <c r="AY45" s="885">
        <v>30.115090486117452</v>
      </c>
      <c r="AZ45" s="885">
        <v>30.115090486117452</v>
      </c>
      <c r="BA45" s="885">
        <v>30.115090486117452</v>
      </c>
      <c r="BB45" s="885">
        <v>30.115090486117452</v>
      </c>
      <c r="BC45" s="885">
        <v>30.115090486117452</v>
      </c>
      <c r="BD45" s="885">
        <v>30.115090486117452</v>
      </c>
      <c r="BE45" s="885">
        <v>30.115090486117452</v>
      </c>
      <c r="BF45" s="885">
        <v>30.115090486117452</v>
      </c>
      <c r="BG45" s="885">
        <v>30.115090486117452</v>
      </c>
      <c r="BH45" s="885">
        <v>30.115090486117452</v>
      </c>
      <c r="BI45" s="885">
        <v>30.115090486117452</v>
      </c>
      <c r="BJ45" s="885">
        <v>30.115090486117452</v>
      </c>
      <c r="BK45" s="885">
        <v>30.115090486117452</v>
      </c>
      <c r="BL45" s="885">
        <v>30.115090486117452</v>
      </c>
      <c r="BM45" s="885">
        <v>30.115090486117452</v>
      </c>
      <c r="BN45" s="885">
        <v>30.115090486117452</v>
      </c>
      <c r="BO45" s="885">
        <v>30.115090486117452</v>
      </c>
      <c r="BP45" s="885">
        <v>30.115090486117452</v>
      </c>
      <c r="BQ45" s="885">
        <v>30.115090486117452</v>
      </c>
      <c r="BR45" s="885">
        <v>30.115090486117452</v>
      </c>
      <c r="BS45" s="885">
        <v>30.115090486117452</v>
      </c>
      <c r="BT45" s="885">
        <v>30.115090486117452</v>
      </c>
      <c r="BU45" s="885">
        <v>30.115090486117452</v>
      </c>
      <c r="BV45" s="885">
        <v>30.115090486117452</v>
      </c>
      <c r="BW45" s="885">
        <v>30.115090486117452</v>
      </c>
      <c r="BX45" s="885">
        <v>30.115090486117452</v>
      </c>
      <c r="BY45" s="885">
        <v>30.115090486117452</v>
      </c>
      <c r="BZ45" s="885">
        <v>30.115090486117452</v>
      </c>
      <c r="CA45" s="885">
        <v>30.115090486117452</v>
      </c>
      <c r="CB45" s="885">
        <v>30.115090486117452</v>
      </c>
      <c r="CC45" s="885">
        <v>30.115090486117452</v>
      </c>
      <c r="CD45" s="885">
        <v>30.115090486117452</v>
      </c>
      <c r="CE45" s="885">
        <v>30.115090486117452</v>
      </c>
      <c r="CF45" s="885">
        <v>30.115090486117452</v>
      </c>
      <c r="CG45" s="885">
        <v>30.115090486117452</v>
      </c>
      <c r="CH45" s="885">
        <v>30.115090486117452</v>
      </c>
      <c r="CI45" s="885">
        <v>30.115090486117452</v>
      </c>
      <c r="CJ45" s="885">
        <v>30.115090486117452</v>
      </c>
      <c r="CK45" s="477"/>
    </row>
    <row r="46" spans="2:89" x14ac:dyDescent="0.25">
      <c r="B46" s="473" t="s">
        <v>391</v>
      </c>
      <c r="C46" s="18" t="s">
        <v>401</v>
      </c>
      <c r="D46" s="18" t="s">
        <v>31</v>
      </c>
      <c r="E46" s="18"/>
      <c r="F46" s="882">
        <v>53.54626795723064</v>
      </c>
      <c r="G46" s="882">
        <v>53.72944129470401</v>
      </c>
      <c r="H46" s="882">
        <v>39.670753444323381</v>
      </c>
      <c r="I46" s="882">
        <v>53.505880298883021</v>
      </c>
      <c r="J46" s="882">
        <v>90.066701910899823</v>
      </c>
      <c r="K46" s="882">
        <v>61.348759412001826</v>
      </c>
      <c r="L46" s="882">
        <v>43.81185337289633</v>
      </c>
      <c r="M46" s="882">
        <v>36.875320045262328</v>
      </c>
      <c r="N46" s="882">
        <v>37.547304056158865</v>
      </c>
      <c r="O46" s="882">
        <v>36.933130366684736</v>
      </c>
      <c r="P46" s="882">
        <v>36.211272959015567</v>
      </c>
      <c r="Q46" s="882">
        <v>35.548762151941368</v>
      </c>
      <c r="R46" s="882">
        <v>35.548762151941368</v>
      </c>
      <c r="S46" s="882">
        <v>34.886251344867169</v>
      </c>
      <c r="T46" s="882">
        <v>34.223740537792985</v>
      </c>
      <c r="U46" s="882">
        <v>33.561229730718793</v>
      </c>
      <c r="V46" s="882">
        <v>33.5612297307188</v>
      </c>
      <c r="W46" s="882">
        <v>32.898718923644608</v>
      </c>
      <c r="X46" s="882">
        <v>32.23620811657041</v>
      </c>
      <c r="Y46" s="882">
        <v>31.573697309496215</v>
      </c>
      <c r="Z46" s="882">
        <v>31.573697309496218</v>
      </c>
      <c r="AA46" s="882">
        <v>30.91118650242203</v>
      </c>
      <c r="AB46" s="882">
        <v>30.248675695347835</v>
      </c>
      <c r="AC46" s="882">
        <v>30.248675695347835</v>
      </c>
      <c r="AD46" s="882">
        <v>30.248675695347835</v>
      </c>
      <c r="AE46" s="882">
        <v>30.248675695347835</v>
      </c>
      <c r="AF46" s="882">
        <v>30.248675695347835</v>
      </c>
      <c r="AG46" s="882">
        <v>30.248675695347835</v>
      </c>
      <c r="AH46" s="882">
        <v>30.248675695347835</v>
      </c>
      <c r="AI46" s="882">
        <v>30.248675695347835</v>
      </c>
      <c r="AJ46" s="882">
        <v>30.248675695347835</v>
      </c>
      <c r="AK46" s="882">
        <v>30.248675695347835</v>
      </c>
      <c r="AL46" s="882">
        <v>30.248675695347838</v>
      </c>
      <c r="AM46" s="882">
        <v>30.248675695347835</v>
      </c>
      <c r="AN46" s="882">
        <v>30.248675695347835</v>
      </c>
      <c r="AO46" s="882">
        <v>30.248675695347838</v>
      </c>
      <c r="AP46" s="882">
        <v>30.248675695347835</v>
      </c>
      <c r="AQ46" s="882">
        <v>30.248675695347835</v>
      </c>
      <c r="AR46" s="882">
        <v>30.248675695347835</v>
      </c>
      <c r="AS46" s="882">
        <v>30.248675695347835</v>
      </c>
      <c r="AT46" s="882">
        <v>30.248675695347835</v>
      </c>
      <c r="AU46" s="882">
        <v>30.248675695347835</v>
      </c>
      <c r="AV46" s="882">
        <v>30.248675695347835</v>
      </c>
      <c r="AW46" s="882">
        <v>30.248675695347835</v>
      </c>
      <c r="AX46" s="882">
        <v>30.248675695347835</v>
      </c>
      <c r="AY46" s="882">
        <v>30.248675695347835</v>
      </c>
      <c r="AZ46" s="882">
        <v>30.248675695347835</v>
      </c>
      <c r="BA46" s="882">
        <v>30.248675695347835</v>
      </c>
      <c r="BB46" s="882">
        <v>30.248675695347835</v>
      </c>
      <c r="BC46" s="882">
        <v>30.248675695347835</v>
      </c>
      <c r="BD46" s="882">
        <v>30.248675695347835</v>
      </c>
      <c r="BE46" s="882">
        <v>30.248675695347835</v>
      </c>
      <c r="BF46" s="882">
        <v>30.248675695347835</v>
      </c>
      <c r="BG46" s="882">
        <v>30.248675695347835</v>
      </c>
      <c r="BH46" s="882">
        <v>30.248675695347835</v>
      </c>
      <c r="BI46" s="882">
        <v>30.248675695347835</v>
      </c>
      <c r="BJ46" s="882">
        <v>30.248675695347835</v>
      </c>
      <c r="BK46" s="882">
        <v>30.248675695347835</v>
      </c>
      <c r="BL46" s="882">
        <v>30.248675695347835</v>
      </c>
      <c r="BM46" s="882">
        <v>30.248675695347835</v>
      </c>
      <c r="BN46" s="882">
        <v>30.248675695347835</v>
      </c>
      <c r="BO46" s="882">
        <v>30.248675695347835</v>
      </c>
      <c r="BP46" s="882">
        <v>30.248675695347835</v>
      </c>
      <c r="BQ46" s="882">
        <v>30.248675695347835</v>
      </c>
      <c r="BR46" s="882">
        <v>30.248675695347835</v>
      </c>
      <c r="BS46" s="882">
        <v>30.248675695347835</v>
      </c>
      <c r="BT46" s="882">
        <v>30.248675695347835</v>
      </c>
      <c r="BU46" s="882">
        <v>30.248675695347835</v>
      </c>
      <c r="BV46" s="882">
        <v>30.248675695347835</v>
      </c>
      <c r="BW46" s="882">
        <v>30.248675695347835</v>
      </c>
      <c r="BX46" s="882">
        <v>30.248675695347835</v>
      </c>
      <c r="BY46" s="882">
        <v>30.248675695347835</v>
      </c>
      <c r="BZ46" s="882">
        <v>30.248675695347835</v>
      </c>
      <c r="CA46" s="882">
        <v>30.248675695347835</v>
      </c>
      <c r="CB46" s="882">
        <v>30.248675695347835</v>
      </c>
      <c r="CC46" s="882">
        <v>30.248675695347835</v>
      </c>
      <c r="CD46" s="882">
        <v>30.248675695347835</v>
      </c>
      <c r="CE46" s="882">
        <v>30.248675695347835</v>
      </c>
      <c r="CF46" s="882">
        <v>30.248675695347835</v>
      </c>
      <c r="CG46" s="882">
        <v>30.248675695347835</v>
      </c>
      <c r="CH46" s="882">
        <v>30.248675695347835</v>
      </c>
      <c r="CI46" s="882">
        <v>30.248675695347835</v>
      </c>
      <c r="CJ46" s="882">
        <v>30.248675695347835</v>
      </c>
      <c r="CK46" s="477"/>
    </row>
    <row r="47" spans="2:89" x14ac:dyDescent="0.25">
      <c r="B47" s="473"/>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482"/>
      <c r="CF47" s="482"/>
      <c r="CG47" s="482"/>
      <c r="CH47" s="482"/>
      <c r="CI47" s="482"/>
      <c r="CJ47" s="482"/>
      <c r="CK47" s="477"/>
    </row>
    <row r="48" spans="2:89" x14ac:dyDescent="0.25">
      <c r="B48" s="473" t="s">
        <v>390</v>
      </c>
      <c r="C48" s="18" t="s">
        <v>18</v>
      </c>
      <c r="D48" s="18" t="s">
        <v>32</v>
      </c>
      <c r="E48" s="18" t="s">
        <v>21</v>
      </c>
      <c r="F48" s="879">
        <v>8.7110872213815007</v>
      </c>
      <c r="G48" s="879">
        <v>7.1413018700519899</v>
      </c>
      <c r="H48" s="879">
        <v>6.4016750951202548</v>
      </c>
      <c r="I48" s="879">
        <v>14.292215978288917</v>
      </c>
      <c r="J48" s="879">
        <v>21.659865516483514</v>
      </c>
      <c r="K48" s="879">
        <v>21.027642061342281</v>
      </c>
      <c r="L48" s="879">
        <v>31.279386352633889</v>
      </c>
      <c r="M48" s="879">
        <v>35.418233352066196</v>
      </c>
      <c r="N48" s="879">
        <v>16.741970103565169</v>
      </c>
      <c r="O48" s="879">
        <v>14.32879712784726</v>
      </c>
      <c r="P48" s="879">
        <v>11.621270519741032</v>
      </c>
      <c r="Q48" s="879">
        <v>10.670776892521848</v>
      </c>
      <c r="R48" s="879">
        <v>10.628213865790293</v>
      </c>
      <c r="S48" s="879">
        <v>10.969278640040077</v>
      </c>
      <c r="T48" s="879">
        <v>10.891511875407817</v>
      </c>
      <c r="U48" s="879">
        <v>10.696775177302181</v>
      </c>
      <c r="V48" s="879">
        <v>10.366875578661627</v>
      </c>
      <c r="W48" s="879">
        <v>10.68509348039596</v>
      </c>
      <c r="X48" s="879">
        <v>10.810514873432004</v>
      </c>
      <c r="Y48" s="879">
        <v>10.238540787751459</v>
      </c>
      <c r="Z48" s="879">
        <v>10.341031747301496</v>
      </c>
      <c r="AA48" s="879">
        <v>10.446308898670292</v>
      </c>
      <c r="AB48" s="879">
        <v>10.465289576850914</v>
      </c>
      <c r="AC48" s="879">
        <v>10.522251767650136</v>
      </c>
      <c r="AD48" s="879">
        <v>10.810358894047109</v>
      </c>
      <c r="AE48" s="879">
        <v>10.616323281885697</v>
      </c>
      <c r="AF48" s="879">
        <v>10.642563992958793</v>
      </c>
      <c r="AG48" s="879">
        <v>10.526481523367128</v>
      </c>
      <c r="AH48" s="879">
        <v>10.363747531292328</v>
      </c>
      <c r="AI48" s="879">
        <v>10.233231263514657</v>
      </c>
      <c r="AJ48" s="879">
        <v>10.82836272952442</v>
      </c>
      <c r="AK48" s="879">
        <v>10.822826809064136</v>
      </c>
      <c r="AL48" s="879">
        <v>10.595999174177113</v>
      </c>
      <c r="AM48" s="879">
        <v>10.595999174177113</v>
      </c>
      <c r="AN48" s="879">
        <v>10.595999174177113</v>
      </c>
      <c r="AO48" s="879">
        <v>10.595999174177113</v>
      </c>
      <c r="AP48" s="879">
        <v>10.595999174177113</v>
      </c>
      <c r="AQ48" s="879">
        <v>10.595999174177113</v>
      </c>
      <c r="AR48" s="879">
        <v>10.595999174177113</v>
      </c>
      <c r="AS48" s="879">
        <v>10.595999174177113</v>
      </c>
      <c r="AT48" s="879">
        <v>10.595999174177113</v>
      </c>
      <c r="AU48" s="879">
        <v>10.595999174177113</v>
      </c>
      <c r="AV48" s="879">
        <v>10.595999174177113</v>
      </c>
      <c r="AW48" s="879">
        <v>10.595999174177113</v>
      </c>
      <c r="AX48" s="879">
        <v>10.595999174177113</v>
      </c>
      <c r="AY48" s="879">
        <v>10.595999174177113</v>
      </c>
      <c r="AZ48" s="879">
        <v>10.595999174177113</v>
      </c>
      <c r="BA48" s="879">
        <v>10.595999174177113</v>
      </c>
      <c r="BB48" s="879">
        <v>10.595999174177113</v>
      </c>
      <c r="BC48" s="879">
        <v>10.595999174177113</v>
      </c>
      <c r="BD48" s="879">
        <v>10.595999174177113</v>
      </c>
      <c r="BE48" s="879">
        <v>10.595999174177113</v>
      </c>
      <c r="BF48" s="879">
        <v>10.595999174177113</v>
      </c>
      <c r="BG48" s="879">
        <v>10.595999174177113</v>
      </c>
      <c r="BH48" s="879">
        <v>10.595999174177113</v>
      </c>
      <c r="BI48" s="879">
        <v>10.595999174177113</v>
      </c>
      <c r="BJ48" s="879">
        <v>10.595999174177113</v>
      </c>
      <c r="BK48" s="879">
        <v>10.595999174177113</v>
      </c>
      <c r="BL48" s="879">
        <v>10.595999174177113</v>
      </c>
      <c r="BM48" s="879">
        <v>10.595999174177113</v>
      </c>
      <c r="BN48" s="879">
        <v>10.595999174177113</v>
      </c>
      <c r="BO48" s="879">
        <v>10.595999174177113</v>
      </c>
      <c r="BP48" s="879">
        <v>10.595999174177113</v>
      </c>
      <c r="BQ48" s="879">
        <v>10.595999174177113</v>
      </c>
      <c r="BR48" s="879">
        <v>10.595999174177113</v>
      </c>
      <c r="BS48" s="879">
        <v>10.595999174177113</v>
      </c>
      <c r="BT48" s="879">
        <v>10.595999174177113</v>
      </c>
      <c r="BU48" s="879">
        <v>10.595999174177113</v>
      </c>
      <c r="BV48" s="879">
        <v>10.595999174177113</v>
      </c>
      <c r="BW48" s="879">
        <v>10.595999174177113</v>
      </c>
      <c r="BX48" s="879">
        <v>10.595999174177113</v>
      </c>
      <c r="BY48" s="879">
        <v>10.595999174177113</v>
      </c>
      <c r="BZ48" s="879">
        <v>10.595999174177113</v>
      </c>
      <c r="CA48" s="879">
        <v>10.595999174177113</v>
      </c>
      <c r="CB48" s="879">
        <v>10.595999174177113</v>
      </c>
      <c r="CC48" s="879">
        <v>10.595999174177113</v>
      </c>
      <c r="CD48" s="879">
        <v>10.595999174177113</v>
      </c>
      <c r="CE48" s="879">
        <v>10.595999174177113</v>
      </c>
      <c r="CF48" s="879">
        <v>10.595999174177113</v>
      </c>
      <c r="CG48" s="879">
        <v>10.595999174177113</v>
      </c>
      <c r="CH48" s="879">
        <v>10.595999174177113</v>
      </c>
      <c r="CI48" s="879">
        <v>10.595999174177113</v>
      </c>
      <c r="CJ48" s="879">
        <v>10.595999174177113</v>
      </c>
      <c r="CK48" s="477"/>
    </row>
    <row r="49" spans="2:89" x14ac:dyDescent="0.25">
      <c r="B49" s="473" t="s">
        <v>390</v>
      </c>
      <c r="C49" s="18" t="s">
        <v>114</v>
      </c>
      <c r="D49" s="18" t="s">
        <v>32</v>
      </c>
      <c r="E49" s="18" t="s">
        <v>21</v>
      </c>
      <c r="F49" s="880">
        <v>2.4004803702513682</v>
      </c>
      <c r="G49" s="880">
        <v>1.3706919388699954</v>
      </c>
      <c r="H49" s="880">
        <v>0.93965315381383907</v>
      </c>
      <c r="I49" s="880">
        <v>4.210471275405073</v>
      </c>
      <c r="J49" s="880">
        <v>7.0018088116011716</v>
      </c>
      <c r="K49" s="880">
        <v>6.0889738934184958</v>
      </c>
      <c r="L49" s="880">
        <v>10.884699433718801</v>
      </c>
      <c r="M49" s="880">
        <v>12.357699046102786</v>
      </c>
      <c r="N49" s="880">
        <v>7.9653443212630002</v>
      </c>
      <c r="O49" s="880">
        <v>7.3828976814416158</v>
      </c>
      <c r="P49" s="880">
        <v>6.8003324747422482</v>
      </c>
      <c r="Q49" s="880">
        <v>6.2182836900774943</v>
      </c>
      <c r="R49" s="880">
        <v>5.6354379112173474</v>
      </c>
      <c r="S49" s="880">
        <v>5.6142149589495647</v>
      </c>
      <c r="T49" s="880">
        <v>5.5929920066817829</v>
      </c>
      <c r="U49" s="880">
        <v>5.5717690544139966</v>
      </c>
      <c r="V49" s="880">
        <v>5.5505461021462139</v>
      </c>
      <c r="W49" s="880">
        <v>5.5293231498784312</v>
      </c>
      <c r="X49" s="880">
        <v>5.5081001976106467</v>
      </c>
      <c r="Y49" s="880">
        <v>5.486877245342864</v>
      </c>
      <c r="Z49" s="880">
        <v>5.4656542930750804</v>
      </c>
      <c r="AA49" s="880">
        <v>5.4444313408072977</v>
      </c>
      <c r="AB49" s="880">
        <v>5.423208388539515</v>
      </c>
      <c r="AC49" s="880">
        <v>5.423208388539515</v>
      </c>
      <c r="AD49" s="880">
        <v>5.423208388539515</v>
      </c>
      <c r="AE49" s="880">
        <v>5.423208388539515</v>
      </c>
      <c r="AF49" s="880">
        <v>5.423208388539515</v>
      </c>
      <c r="AG49" s="880">
        <v>5.423208388539515</v>
      </c>
      <c r="AH49" s="880">
        <v>5.423208388539515</v>
      </c>
      <c r="AI49" s="880">
        <v>5.423208388539515</v>
      </c>
      <c r="AJ49" s="880">
        <v>5.423208388539515</v>
      </c>
      <c r="AK49" s="880">
        <v>5.423208388539515</v>
      </c>
      <c r="AL49" s="880">
        <v>5.423208388539515</v>
      </c>
      <c r="AM49" s="880">
        <v>5.423208388539515</v>
      </c>
      <c r="AN49" s="880">
        <v>5.423208388539515</v>
      </c>
      <c r="AO49" s="880">
        <v>5.423208388539515</v>
      </c>
      <c r="AP49" s="880">
        <v>5.423208388539515</v>
      </c>
      <c r="AQ49" s="880">
        <v>5.423208388539515</v>
      </c>
      <c r="AR49" s="880">
        <v>5.423208388539515</v>
      </c>
      <c r="AS49" s="880">
        <v>5.423208388539515</v>
      </c>
      <c r="AT49" s="880">
        <v>5.423208388539515</v>
      </c>
      <c r="AU49" s="880">
        <v>5.423208388539515</v>
      </c>
      <c r="AV49" s="880">
        <v>5.423208388539515</v>
      </c>
      <c r="AW49" s="880">
        <v>5.423208388539515</v>
      </c>
      <c r="AX49" s="880">
        <v>5.423208388539515</v>
      </c>
      <c r="AY49" s="880">
        <v>5.423208388539515</v>
      </c>
      <c r="AZ49" s="880">
        <v>5.423208388539515</v>
      </c>
      <c r="BA49" s="880">
        <v>5.423208388539515</v>
      </c>
      <c r="BB49" s="880">
        <v>5.423208388539515</v>
      </c>
      <c r="BC49" s="880">
        <v>5.423208388539515</v>
      </c>
      <c r="BD49" s="880">
        <v>5.423208388539515</v>
      </c>
      <c r="BE49" s="880">
        <v>5.423208388539515</v>
      </c>
      <c r="BF49" s="880">
        <v>5.423208388539515</v>
      </c>
      <c r="BG49" s="880">
        <v>5.423208388539515</v>
      </c>
      <c r="BH49" s="880">
        <v>5.423208388539515</v>
      </c>
      <c r="BI49" s="880">
        <v>5.423208388539515</v>
      </c>
      <c r="BJ49" s="880">
        <v>5.423208388539515</v>
      </c>
      <c r="BK49" s="880">
        <v>5.423208388539515</v>
      </c>
      <c r="BL49" s="880">
        <v>5.423208388539515</v>
      </c>
      <c r="BM49" s="880">
        <v>5.423208388539515</v>
      </c>
      <c r="BN49" s="880">
        <v>5.423208388539515</v>
      </c>
      <c r="BO49" s="880">
        <v>5.423208388539515</v>
      </c>
      <c r="BP49" s="880">
        <v>5.423208388539515</v>
      </c>
      <c r="BQ49" s="880">
        <v>5.423208388539515</v>
      </c>
      <c r="BR49" s="880">
        <v>5.423208388539515</v>
      </c>
      <c r="BS49" s="880">
        <v>5.423208388539515</v>
      </c>
      <c r="BT49" s="880">
        <v>5.423208388539515</v>
      </c>
      <c r="BU49" s="880">
        <v>5.423208388539515</v>
      </c>
      <c r="BV49" s="880">
        <v>5.423208388539515</v>
      </c>
      <c r="BW49" s="880">
        <v>5.423208388539515</v>
      </c>
      <c r="BX49" s="880">
        <v>5.423208388539515</v>
      </c>
      <c r="BY49" s="880">
        <v>5.423208388539515</v>
      </c>
      <c r="BZ49" s="880">
        <v>5.423208388539515</v>
      </c>
      <c r="CA49" s="880">
        <v>5.423208388539515</v>
      </c>
      <c r="CB49" s="880">
        <v>5.423208388539515</v>
      </c>
      <c r="CC49" s="880">
        <v>5.423208388539515</v>
      </c>
      <c r="CD49" s="880">
        <v>5.423208388539515</v>
      </c>
      <c r="CE49" s="880">
        <v>5.423208388539515</v>
      </c>
      <c r="CF49" s="880">
        <v>5.423208388539515</v>
      </c>
      <c r="CG49" s="880">
        <v>5.423208388539515</v>
      </c>
      <c r="CH49" s="880">
        <v>5.423208388539515</v>
      </c>
      <c r="CI49" s="880">
        <v>5.423208388539515</v>
      </c>
      <c r="CJ49" s="880">
        <v>5.423208388539515</v>
      </c>
      <c r="CK49" s="477"/>
    </row>
    <row r="50" spans="2:89" x14ac:dyDescent="0.25">
      <c r="B50" s="473" t="s">
        <v>390</v>
      </c>
      <c r="C50" s="18" t="s">
        <v>115</v>
      </c>
      <c r="D50" s="18" t="s">
        <v>32</v>
      </c>
      <c r="E50" s="18" t="s">
        <v>21</v>
      </c>
      <c r="F50" s="881">
        <v>1.1505121576381336</v>
      </c>
      <c r="G50" s="881">
        <v>1.061676940483514</v>
      </c>
      <c r="H50" s="881">
        <v>0.76724612085109611</v>
      </c>
      <c r="I50" s="881">
        <v>0.84845500931223894</v>
      </c>
      <c r="J50" s="881">
        <v>1.8849575806893111</v>
      </c>
      <c r="K50" s="881">
        <v>3.3946331481379843</v>
      </c>
      <c r="L50" s="881">
        <v>4.5992150625087813</v>
      </c>
      <c r="M50" s="881">
        <v>4.3866623466731225</v>
      </c>
      <c r="N50" s="881">
        <v>4.1926931519051722</v>
      </c>
      <c r="O50" s="881">
        <v>4.2596062561010974</v>
      </c>
      <c r="P50" s="881">
        <v>4.1063436599328131</v>
      </c>
      <c r="Q50" s="881">
        <v>3.9240896702942352</v>
      </c>
      <c r="R50" s="881">
        <v>3.762991877553111</v>
      </c>
      <c r="S50" s="881">
        <v>3.5903870996161915</v>
      </c>
      <c r="T50" s="881">
        <v>3.4292893068750665</v>
      </c>
      <c r="U50" s="881">
        <v>3.2566845289381474</v>
      </c>
      <c r="V50" s="881">
        <v>3.0955867361970224</v>
      </c>
      <c r="W50" s="881">
        <v>2.9229819582601042</v>
      </c>
      <c r="X50" s="881">
        <v>2.7618841655189796</v>
      </c>
      <c r="Y50" s="881">
        <v>2.5892793875820597</v>
      </c>
      <c r="Z50" s="881">
        <v>2.4281815948409355</v>
      </c>
      <c r="AA50" s="881">
        <v>2.255576816904016</v>
      </c>
      <c r="AB50" s="881">
        <v>2.0944790241628914</v>
      </c>
      <c r="AC50" s="881">
        <v>1.9218742462259717</v>
      </c>
      <c r="AD50" s="881">
        <v>1.9218742462259717</v>
      </c>
      <c r="AE50" s="881">
        <v>1.9218742462259717</v>
      </c>
      <c r="AF50" s="881">
        <v>1.9218742462259721</v>
      </c>
      <c r="AG50" s="881">
        <v>1.9218742462259717</v>
      </c>
      <c r="AH50" s="881">
        <v>1.9218742462259717</v>
      </c>
      <c r="AI50" s="881">
        <v>1.9218742462259724</v>
      </c>
      <c r="AJ50" s="881">
        <v>1.9218742462259721</v>
      </c>
      <c r="AK50" s="881">
        <v>1.9218742462259724</v>
      </c>
      <c r="AL50" s="881">
        <v>1.9218742462259721</v>
      </c>
      <c r="AM50" s="881">
        <v>1.9218742462259721</v>
      </c>
      <c r="AN50" s="881">
        <v>1.9218742462259717</v>
      </c>
      <c r="AO50" s="881">
        <v>1.9218742462259717</v>
      </c>
      <c r="AP50" s="881">
        <v>1.9218742462259721</v>
      </c>
      <c r="AQ50" s="881">
        <v>1.9218742462259717</v>
      </c>
      <c r="AR50" s="881">
        <v>1.9218742462259721</v>
      </c>
      <c r="AS50" s="881">
        <v>1.9218742462259715</v>
      </c>
      <c r="AT50" s="881">
        <v>1.9218742462259717</v>
      </c>
      <c r="AU50" s="881">
        <v>1.9218742462259717</v>
      </c>
      <c r="AV50" s="881">
        <v>1.9218742462259717</v>
      </c>
      <c r="AW50" s="881">
        <v>1.9218742462259717</v>
      </c>
      <c r="AX50" s="881">
        <v>1.9218742462259717</v>
      </c>
      <c r="AY50" s="881">
        <v>1.9218742462259717</v>
      </c>
      <c r="AZ50" s="881">
        <v>1.9218742462259717</v>
      </c>
      <c r="BA50" s="881">
        <v>1.9218742462259717</v>
      </c>
      <c r="BB50" s="881">
        <v>1.9218742462259717</v>
      </c>
      <c r="BC50" s="881">
        <v>1.9218742462259717</v>
      </c>
      <c r="BD50" s="881">
        <v>1.9218742462259715</v>
      </c>
      <c r="BE50" s="881">
        <v>1.9218742462259717</v>
      </c>
      <c r="BF50" s="881">
        <v>1.9218742462259717</v>
      </c>
      <c r="BG50" s="881">
        <v>1.9218742462259721</v>
      </c>
      <c r="BH50" s="881">
        <v>1.9218742462259717</v>
      </c>
      <c r="BI50" s="881">
        <v>1.9218742462259717</v>
      </c>
      <c r="BJ50" s="881">
        <v>1.9218742462259717</v>
      </c>
      <c r="BK50" s="881">
        <v>1.9218742462259717</v>
      </c>
      <c r="BL50" s="881">
        <v>1.9218742462259717</v>
      </c>
      <c r="BM50" s="881">
        <v>1.9218742462259717</v>
      </c>
      <c r="BN50" s="881">
        <v>1.9218742462259715</v>
      </c>
      <c r="BO50" s="881">
        <v>1.9218742462259717</v>
      </c>
      <c r="BP50" s="881">
        <v>1.9218742462259717</v>
      </c>
      <c r="BQ50" s="881">
        <v>1.9218742462259717</v>
      </c>
      <c r="BR50" s="881">
        <v>1.9218742462259721</v>
      </c>
      <c r="BS50" s="881">
        <v>1.9218742462259717</v>
      </c>
      <c r="BT50" s="881">
        <v>1.9218742462259717</v>
      </c>
      <c r="BU50" s="881">
        <v>1.9218742462259717</v>
      </c>
      <c r="BV50" s="881">
        <v>1.9218742462259721</v>
      </c>
      <c r="BW50" s="881">
        <v>1.9218742462259717</v>
      </c>
      <c r="BX50" s="881">
        <v>1.9218742462259717</v>
      </c>
      <c r="BY50" s="881">
        <v>1.9218742462259717</v>
      </c>
      <c r="BZ50" s="881">
        <v>1.9218742462259717</v>
      </c>
      <c r="CA50" s="881">
        <v>1.9218742462259717</v>
      </c>
      <c r="CB50" s="881">
        <v>1.9218742462259715</v>
      </c>
      <c r="CC50" s="881">
        <v>1.9218742462259717</v>
      </c>
      <c r="CD50" s="881">
        <v>1.9218742462259717</v>
      </c>
      <c r="CE50" s="881">
        <v>1.9218742462259717</v>
      </c>
      <c r="CF50" s="881">
        <v>1.9218742462259717</v>
      </c>
      <c r="CG50" s="881">
        <v>1.9218742462259717</v>
      </c>
      <c r="CH50" s="881">
        <v>1.9218742462259717</v>
      </c>
      <c r="CI50" s="881">
        <v>1.9218742462259717</v>
      </c>
      <c r="CJ50" s="881">
        <v>1.9218742462259717</v>
      </c>
      <c r="CK50" s="477"/>
    </row>
    <row r="51" spans="2:89" x14ac:dyDescent="0.25">
      <c r="B51" s="473" t="s">
        <v>391</v>
      </c>
      <c r="C51" s="18" t="s">
        <v>388</v>
      </c>
      <c r="D51" s="18" t="s">
        <v>32</v>
      </c>
      <c r="E51" s="18" t="s">
        <v>21</v>
      </c>
      <c r="F51" s="884">
        <v>47.989889185744751</v>
      </c>
      <c r="G51" s="884">
        <v>44.159820741478796</v>
      </c>
      <c r="H51" s="884">
        <v>31.438973590594518</v>
      </c>
      <c r="I51" s="884">
        <v>36.348294053528306</v>
      </c>
      <c r="J51" s="884">
        <v>70.998097951045253</v>
      </c>
      <c r="K51" s="884">
        <v>65.635388056051539</v>
      </c>
      <c r="L51" s="884">
        <v>77.715003583835824</v>
      </c>
      <c r="M51" s="884">
        <v>85.427178479055868</v>
      </c>
      <c r="N51" s="884">
        <v>87.482834828215218</v>
      </c>
      <c r="O51" s="884">
        <v>87.658109177462862</v>
      </c>
      <c r="P51" s="884">
        <v>87.44423013718432</v>
      </c>
      <c r="Q51" s="884">
        <v>88.076247397073672</v>
      </c>
      <c r="R51" s="884">
        <v>88.076247397073672</v>
      </c>
      <c r="S51" s="884">
        <v>88.076247397073644</v>
      </c>
      <c r="T51" s="884">
        <v>88.708264656962982</v>
      </c>
      <c r="U51" s="884">
        <v>88.708264656962982</v>
      </c>
      <c r="V51" s="884">
        <v>88.708264656963024</v>
      </c>
      <c r="W51" s="884">
        <v>88.708264656962996</v>
      </c>
      <c r="X51" s="884">
        <v>89.340281916852348</v>
      </c>
      <c r="Y51" s="884">
        <v>89.340281916852348</v>
      </c>
      <c r="Z51" s="884">
        <v>89.340281916852348</v>
      </c>
      <c r="AA51" s="884">
        <v>89.972299176741672</v>
      </c>
      <c r="AB51" s="884">
        <v>89.972299176741657</v>
      </c>
      <c r="AC51" s="884">
        <v>89.972299176741686</v>
      </c>
      <c r="AD51" s="884">
        <v>89.972299176741686</v>
      </c>
      <c r="AE51" s="884">
        <v>89.972299176741686</v>
      </c>
      <c r="AF51" s="884">
        <v>89.972299176741686</v>
      </c>
      <c r="AG51" s="884">
        <v>89.972299176741686</v>
      </c>
      <c r="AH51" s="884">
        <v>89.972299176741686</v>
      </c>
      <c r="AI51" s="884">
        <v>89.972299176741686</v>
      </c>
      <c r="AJ51" s="884">
        <v>89.972299176741686</v>
      </c>
      <c r="AK51" s="884">
        <v>89.972299176741686</v>
      </c>
      <c r="AL51" s="884">
        <v>89.972299176741686</v>
      </c>
      <c r="AM51" s="884">
        <v>89.972299176741686</v>
      </c>
      <c r="AN51" s="884">
        <v>89.972299176741686</v>
      </c>
      <c r="AO51" s="884">
        <v>89.972299176741686</v>
      </c>
      <c r="AP51" s="884">
        <v>89.972299176741686</v>
      </c>
      <c r="AQ51" s="884">
        <v>89.972299176741686</v>
      </c>
      <c r="AR51" s="884">
        <v>89.972299176741672</v>
      </c>
      <c r="AS51" s="884">
        <v>89.972299176741672</v>
      </c>
      <c r="AT51" s="884">
        <v>89.972299176741686</v>
      </c>
      <c r="AU51" s="884">
        <v>89.972299176741657</v>
      </c>
      <c r="AV51" s="884">
        <v>89.972299176741672</v>
      </c>
      <c r="AW51" s="884">
        <v>89.972299176741672</v>
      </c>
      <c r="AX51" s="884">
        <v>89.972299176741672</v>
      </c>
      <c r="AY51" s="884">
        <v>89.972299176741672</v>
      </c>
      <c r="AZ51" s="884">
        <v>89.972299176741672</v>
      </c>
      <c r="BA51" s="884">
        <v>89.972299176741672</v>
      </c>
      <c r="BB51" s="884">
        <v>89.972299176741672</v>
      </c>
      <c r="BC51" s="884">
        <v>89.972299176741672</v>
      </c>
      <c r="BD51" s="884">
        <v>89.972299176741672</v>
      </c>
      <c r="BE51" s="884">
        <v>89.972299176741672</v>
      </c>
      <c r="BF51" s="884">
        <v>89.972299176741672</v>
      </c>
      <c r="BG51" s="884">
        <v>89.972299176741672</v>
      </c>
      <c r="BH51" s="884">
        <v>89.972299176741672</v>
      </c>
      <c r="BI51" s="884">
        <v>89.972299176741672</v>
      </c>
      <c r="BJ51" s="884">
        <v>89.972299176741672</v>
      </c>
      <c r="BK51" s="884">
        <v>89.972299176741672</v>
      </c>
      <c r="BL51" s="884">
        <v>89.972299176741672</v>
      </c>
      <c r="BM51" s="884">
        <v>89.972299176741672</v>
      </c>
      <c r="BN51" s="884">
        <v>89.972299176741672</v>
      </c>
      <c r="BO51" s="884">
        <v>89.972299176741672</v>
      </c>
      <c r="BP51" s="884">
        <v>89.972299176741672</v>
      </c>
      <c r="BQ51" s="884">
        <v>89.972299176741672</v>
      </c>
      <c r="BR51" s="884">
        <v>89.972299176741672</v>
      </c>
      <c r="BS51" s="884">
        <v>89.972299176741672</v>
      </c>
      <c r="BT51" s="884">
        <v>89.972299176741672</v>
      </c>
      <c r="BU51" s="884">
        <v>89.972299176741672</v>
      </c>
      <c r="BV51" s="884">
        <v>89.972299176741672</v>
      </c>
      <c r="BW51" s="884">
        <v>89.972299176741672</v>
      </c>
      <c r="BX51" s="884">
        <v>89.972299176741672</v>
      </c>
      <c r="BY51" s="884">
        <v>89.972299176741672</v>
      </c>
      <c r="BZ51" s="884">
        <v>89.972299176741672</v>
      </c>
      <c r="CA51" s="884">
        <v>89.972299176741672</v>
      </c>
      <c r="CB51" s="884">
        <v>89.972299176741672</v>
      </c>
      <c r="CC51" s="884">
        <v>89.972299176741672</v>
      </c>
      <c r="CD51" s="884">
        <v>89.972299176741672</v>
      </c>
      <c r="CE51" s="884">
        <v>89.972299176741672</v>
      </c>
      <c r="CF51" s="884">
        <v>89.972299176741672</v>
      </c>
      <c r="CG51" s="884">
        <v>89.972299176741672</v>
      </c>
      <c r="CH51" s="884">
        <v>89.972299176741672</v>
      </c>
      <c r="CI51" s="884">
        <v>89.972299176741672</v>
      </c>
      <c r="CJ51" s="884">
        <v>89.972299176741672</v>
      </c>
      <c r="CK51" s="477"/>
    </row>
    <row r="52" spans="2:89" x14ac:dyDescent="0.25">
      <c r="B52" s="473" t="s">
        <v>391</v>
      </c>
      <c r="C52" s="18" t="s">
        <v>389</v>
      </c>
      <c r="D52" s="18" t="s">
        <v>32</v>
      </c>
      <c r="E52" s="18"/>
      <c r="F52" s="885">
        <v>49.852992734245106</v>
      </c>
      <c r="G52" s="885">
        <v>48.492992431599923</v>
      </c>
      <c r="H52" s="885">
        <v>36.070715799960425</v>
      </c>
      <c r="I52" s="885">
        <v>51.255640581673035</v>
      </c>
      <c r="J52" s="885">
        <v>80.162562617905081</v>
      </c>
      <c r="K52" s="885">
        <v>78.985140775846943</v>
      </c>
      <c r="L52" s="885">
        <v>91.527365953084512</v>
      </c>
      <c r="M52" s="885">
        <v>99.627731428095572</v>
      </c>
      <c r="N52" s="885">
        <v>101.93322951669639</v>
      </c>
      <c r="O52" s="885">
        <v>102.1141925199728</v>
      </c>
      <c r="P52" s="885">
        <v>101.89337188288117</v>
      </c>
      <c r="Q52" s="885">
        <v>102.54590171376086</v>
      </c>
      <c r="R52" s="885">
        <v>102.54590171376086</v>
      </c>
      <c r="S52" s="885">
        <v>102.54590171376081</v>
      </c>
      <c r="T52" s="885">
        <v>103.1984315446405</v>
      </c>
      <c r="U52" s="885">
        <v>103.1984315446405</v>
      </c>
      <c r="V52" s="885">
        <v>103.19843154464053</v>
      </c>
      <c r="W52" s="885">
        <v>103.19843154464051</v>
      </c>
      <c r="X52" s="885">
        <v>103.85096137552019</v>
      </c>
      <c r="Y52" s="885">
        <v>103.8509613755202</v>
      </c>
      <c r="Z52" s="885">
        <v>103.8509613755202</v>
      </c>
      <c r="AA52" s="885">
        <v>104.50349120639987</v>
      </c>
      <c r="AB52" s="885">
        <v>104.50349120639983</v>
      </c>
      <c r="AC52" s="885">
        <v>104.50349120639987</v>
      </c>
      <c r="AD52" s="885">
        <v>104.50349120639987</v>
      </c>
      <c r="AE52" s="885">
        <v>104.50349120639987</v>
      </c>
      <c r="AF52" s="885">
        <v>104.50349120639987</v>
      </c>
      <c r="AG52" s="885">
        <v>104.50349120639987</v>
      </c>
      <c r="AH52" s="885">
        <v>104.50349120639987</v>
      </c>
      <c r="AI52" s="885">
        <v>104.50349120639987</v>
      </c>
      <c r="AJ52" s="885">
        <v>104.50349120639987</v>
      </c>
      <c r="AK52" s="885">
        <v>104.50349120639987</v>
      </c>
      <c r="AL52" s="885">
        <v>104.50349120639987</v>
      </c>
      <c r="AM52" s="885">
        <v>104.50349120639987</v>
      </c>
      <c r="AN52" s="885">
        <v>104.50349120639987</v>
      </c>
      <c r="AO52" s="885">
        <v>104.50349120639987</v>
      </c>
      <c r="AP52" s="885">
        <v>104.50349120639987</v>
      </c>
      <c r="AQ52" s="885">
        <v>104.50349120639987</v>
      </c>
      <c r="AR52" s="885">
        <v>104.50349120639987</v>
      </c>
      <c r="AS52" s="885">
        <v>104.50349120639987</v>
      </c>
      <c r="AT52" s="885">
        <v>104.50349120639987</v>
      </c>
      <c r="AU52" s="885">
        <v>104.50349120639983</v>
      </c>
      <c r="AV52" s="885">
        <v>104.50349120639987</v>
      </c>
      <c r="AW52" s="885">
        <v>104.50349120639987</v>
      </c>
      <c r="AX52" s="885">
        <v>104.50349120639987</v>
      </c>
      <c r="AY52" s="885">
        <v>104.50349120639987</v>
      </c>
      <c r="AZ52" s="885">
        <v>104.50349120639987</v>
      </c>
      <c r="BA52" s="885">
        <v>104.50349120639987</v>
      </c>
      <c r="BB52" s="885">
        <v>104.50349120639987</v>
      </c>
      <c r="BC52" s="885">
        <v>104.50349120639987</v>
      </c>
      <c r="BD52" s="885">
        <v>104.50349120639987</v>
      </c>
      <c r="BE52" s="885">
        <v>104.50349120639987</v>
      </c>
      <c r="BF52" s="885">
        <v>104.50349120639987</v>
      </c>
      <c r="BG52" s="885">
        <v>104.50349120639987</v>
      </c>
      <c r="BH52" s="885">
        <v>104.50349120639987</v>
      </c>
      <c r="BI52" s="885">
        <v>104.50349120639987</v>
      </c>
      <c r="BJ52" s="885">
        <v>104.50349120639987</v>
      </c>
      <c r="BK52" s="885">
        <v>104.50349120639987</v>
      </c>
      <c r="BL52" s="885">
        <v>104.50349120639987</v>
      </c>
      <c r="BM52" s="885">
        <v>104.50349120639987</v>
      </c>
      <c r="BN52" s="885">
        <v>104.50349120639987</v>
      </c>
      <c r="BO52" s="885">
        <v>104.50349120639987</v>
      </c>
      <c r="BP52" s="885">
        <v>104.50349120639987</v>
      </c>
      <c r="BQ52" s="885">
        <v>104.50349120639987</v>
      </c>
      <c r="BR52" s="885">
        <v>104.50349120639987</v>
      </c>
      <c r="BS52" s="885">
        <v>104.50349120639987</v>
      </c>
      <c r="BT52" s="885">
        <v>104.50349120639987</v>
      </c>
      <c r="BU52" s="885">
        <v>104.50349120639987</v>
      </c>
      <c r="BV52" s="885">
        <v>104.50349120639987</v>
      </c>
      <c r="BW52" s="885">
        <v>104.50349120639987</v>
      </c>
      <c r="BX52" s="885">
        <v>104.50349120639987</v>
      </c>
      <c r="BY52" s="885">
        <v>104.50349120639987</v>
      </c>
      <c r="BZ52" s="885">
        <v>104.50349120639987</v>
      </c>
      <c r="CA52" s="885">
        <v>104.50349120639987</v>
      </c>
      <c r="CB52" s="885">
        <v>104.50349120639987</v>
      </c>
      <c r="CC52" s="885">
        <v>104.50349120639987</v>
      </c>
      <c r="CD52" s="885">
        <v>104.50349120639987</v>
      </c>
      <c r="CE52" s="885">
        <v>104.50349120639987</v>
      </c>
      <c r="CF52" s="885">
        <v>104.50349120639987</v>
      </c>
      <c r="CG52" s="885">
        <v>104.50349120639987</v>
      </c>
      <c r="CH52" s="885">
        <v>104.50349120639987</v>
      </c>
      <c r="CI52" s="885">
        <v>104.50349120639987</v>
      </c>
      <c r="CJ52" s="885">
        <v>104.50349120639987</v>
      </c>
      <c r="CK52" s="477"/>
    </row>
    <row r="53" spans="2:89" x14ac:dyDescent="0.25">
      <c r="B53" s="473" t="s">
        <v>391</v>
      </c>
      <c r="C53" s="18" t="s">
        <v>401</v>
      </c>
      <c r="D53" s="18" t="s">
        <v>32</v>
      </c>
      <c r="E53" s="18"/>
      <c r="F53" s="882">
        <v>53.54626795723064</v>
      </c>
      <c r="G53" s="882">
        <v>53.72944129470401</v>
      </c>
      <c r="H53" s="882">
        <v>39.670753444323381</v>
      </c>
      <c r="I53" s="882">
        <v>53.505880298883021</v>
      </c>
      <c r="J53" s="882">
        <v>90.066701910899823</v>
      </c>
      <c r="K53" s="882">
        <v>80.101886012228064</v>
      </c>
      <c r="L53" s="882">
        <v>92.79349215251959</v>
      </c>
      <c r="M53" s="882">
        <v>100.93477665615629</v>
      </c>
      <c r="N53" s="882">
        <v>103.16533176235515</v>
      </c>
      <c r="O53" s="882">
        <v>103.34906274242331</v>
      </c>
      <c r="P53" s="882">
        <v>103.12486447350895</v>
      </c>
      <c r="Q53" s="882">
        <v>103.78737528058316</v>
      </c>
      <c r="R53" s="882">
        <v>103.78737528058316</v>
      </c>
      <c r="S53" s="882">
        <v>103.78737528058313</v>
      </c>
      <c r="T53" s="882">
        <v>104.44988608765732</v>
      </c>
      <c r="U53" s="882">
        <v>104.44988608765732</v>
      </c>
      <c r="V53" s="882">
        <v>104.44988608765736</v>
      </c>
      <c r="W53" s="882">
        <v>104.44988608765736</v>
      </c>
      <c r="X53" s="882">
        <v>105.11239689473153</v>
      </c>
      <c r="Y53" s="882">
        <v>105.11239689473156</v>
      </c>
      <c r="Z53" s="882">
        <v>105.11239689473156</v>
      </c>
      <c r="AA53" s="882">
        <v>105.77490770180573</v>
      </c>
      <c r="AB53" s="882">
        <v>105.77490770180572</v>
      </c>
      <c r="AC53" s="882">
        <v>105.77490770180573</v>
      </c>
      <c r="AD53" s="882">
        <v>105.77490770180573</v>
      </c>
      <c r="AE53" s="882">
        <v>105.77490770180573</v>
      </c>
      <c r="AF53" s="882">
        <v>105.77490770180573</v>
      </c>
      <c r="AG53" s="882">
        <v>105.77490770180573</v>
      </c>
      <c r="AH53" s="882">
        <v>105.77490770180573</v>
      </c>
      <c r="AI53" s="882">
        <v>105.77490770180573</v>
      </c>
      <c r="AJ53" s="882">
        <v>105.77490770180573</v>
      </c>
      <c r="AK53" s="882">
        <v>105.77490770180573</v>
      </c>
      <c r="AL53" s="882">
        <v>105.77490770180573</v>
      </c>
      <c r="AM53" s="882">
        <v>105.77490770180573</v>
      </c>
      <c r="AN53" s="882">
        <v>105.77490770180573</v>
      </c>
      <c r="AO53" s="882">
        <v>105.77490770180573</v>
      </c>
      <c r="AP53" s="882">
        <v>105.77490770180573</v>
      </c>
      <c r="AQ53" s="882">
        <v>105.77490770180573</v>
      </c>
      <c r="AR53" s="882">
        <v>105.77490770180573</v>
      </c>
      <c r="AS53" s="882">
        <v>105.77490770180573</v>
      </c>
      <c r="AT53" s="882">
        <v>105.77490770180573</v>
      </c>
      <c r="AU53" s="882">
        <v>105.77490770180572</v>
      </c>
      <c r="AV53" s="882">
        <v>105.77490770180573</v>
      </c>
      <c r="AW53" s="882">
        <v>105.77490770180573</v>
      </c>
      <c r="AX53" s="882">
        <v>105.77490770180573</v>
      </c>
      <c r="AY53" s="882">
        <v>105.77490770180573</v>
      </c>
      <c r="AZ53" s="882">
        <v>105.77490770180573</v>
      </c>
      <c r="BA53" s="882">
        <v>105.77490770180573</v>
      </c>
      <c r="BB53" s="882">
        <v>105.77490770180573</v>
      </c>
      <c r="BC53" s="882">
        <v>105.77490770180573</v>
      </c>
      <c r="BD53" s="882">
        <v>105.77490770180573</v>
      </c>
      <c r="BE53" s="882">
        <v>105.77490770180573</v>
      </c>
      <c r="BF53" s="882">
        <v>105.77490770180573</v>
      </c>
      <c r="BG53" s="882">
        <v>105.77490770180573</v>
      </c>
      <c r="BH53" s="882">
        <v>105.77490770180573</v>
      </c>
      <c r="BI53" s="882">
        <v>105.77490770180573</v>
      </c>
      <c r="BJ53" s="882">
        <v>105.77490770180573</v>
      </c>
      <c r="BK53" s="882">
        <v>105.77490770180573</v>
      </c>
      <c r="BL53" s="882">
        <v>105.77490770180573</v>
      </c>
      <c r="BM53" s="882">
        <v>105.77490770180573</v>
      </c>
      <c r="BN53" s="882">
        <v>105.77490770180573</v>
      </c>
      <c r="BO53" s="882">
        <v>105.77490770180573</v>
      </c>
      <c r="BP53" s="882">
        <v>105.77490770180573</v>
      </c>
      <c r="BQ53" s="882">
        <v>105.77490770180573</v>
      </c>
      <c r="BR53" s="882">
        <v>105.77490770180573</v>
      </c>
      <c r="BS53" s="882">
        <v>105.77490770180573</v>
      </c>
      <c r="BT53" s="882">
        <v>105.77490770180573</v>
      </c>
      <c r="BU53" s="882">
        <v>105.77490770180573</v>
      </c>
      <c r="BV53" s="882">
        <v>105.77490770180573</v>
      </c>
      <c r="BW53" s="882">
        <v>105.77490770180573</v>
      </c>
      <c r="BX53" s="882">
        <v>105.77490770180573</v>
      </c>
      <c r="BY53" s="882">
        <v>105.77490770180573</v>
      </c>
      <c r="BZ53" s="882">
        <v>105.77490770180573</v>
      </c>
      <c r="CA53" s="882">
        <v>105.77490770180573</v>
      </c>
      <c r="CB53" s="882">
        <v>105.77490770180573</v>
      </c>
      <c r="CC53" s="882">
        <v>105.77490770180573</v>
      </c>
      <c r="CD53" s="882">
        <v>105.77490770180573</v>
      </c>
      <c r="CE53" s="882">
        <v>105.77490770180573</v>
      </c>
      <c r="CF53" s="882">
        <v>105.77490770180573</v>
      </c>
      <c r="CG53" s="882">
        <v>105.77490770180573</v>
      </c>
      <c r="CH53" s="882">
        <v>105.77490770180573</v>
      </c>
      <c r="CI53" s="882">
        <v>105.77490770180573</v>
      </c>
      <c r="CJ53" s="882">
        <v>105.77490770180573</v>
      </c>
      <c r="CK53" s="477"/>
    </row>
    <row r="54" spans="2:89" x14ac:dyDescent="0.25">
      <c r="B54" s="473"/>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477"/>
    </row>
    <row r="55" spans="2:89" ht="15.75" thickBot="1" x14ac:dyDescent="0.3">
      <c r="B55" s="483"/>
      <c r="C55" s="381"/>
      <c r="D55" s="381"/>
      <c r="E55" s="381"/>
      <c r="F55" s="381"/>
      <c r="G55" s="381"/>
      <c r="H55" s="381"/>
      <c r="I55" s="381"/>
      <c r="J55" s="381"/>
      <c r="K55" s="381"/>
      <c r="L55" s="381"/>
      <c r="M55" s="381"/>
      <c r="N55" s="381"/>
      <c r="O55" s="381"/>
      <c r="P55" s="381"/>
      <c r="Q55" s="381"/>
      <c r="R55" s="381"/>
      <c r="S55" s="381"/>
      <c r="T55" s="381"/>
      <c r="U55" s="381"/>
      <c r="V55" s="381"/>
      <c r="W55" s="381"/>
      <c r="X55" s="381"/>
      <c r="Y55" s="381"/>
      <c r="Z55" s="381"/>
      <c r="AA55" s="381"/>
      <c r="AB55" s="381"/>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381"/>
      <c r="BA55" s="381"/>
      <c r="BB55" s="381"/>
      <c r="BC55" s="381"/>
      <c r="BD55" s="381"/>
      <c r="BE55" s="381"/>
      <c r="BF55" s="381"/>
      <c r="BG55" s="381"/>
      <c r="BH55" s="381"/>
      <c r="BI55" s="381"/>
      <c r="BJ55" s="381"/>
      <c r="BK55" s="381"/>
      <c r="BL55" s="381"/>
      <c r="BM55" s="381"/>
      <c r="BN55" s="381"/>
      <c r="BO55" s="381"/>
      <c r="BP55" s="381"/>
      <c r="BQ55" s="381"/>
      <c r="BR55" s="381"/>
      <c r="BS55" s="381"/>
      <c r="BT55" s="381"/>
      <c r="BU55" s="381"/>
      <c r="BV55" s="381"/>
      <c r="BW55" s="381"/>
      <c r="BX55" s="381"/>
      <c r="BY55" s="381"/>
      <c r="BZ55" s="381"/>
      <c r="CA55" s="381"/>
      <c r="CB55" s="381"/>
      <c r="CC55" s="381"/>
      <c r="CD55" s="381"/>
      <c r="CE55" s="381"/>
      <c r="CF55" s="381"/>
      <c r="CG55" s="381"/>
      <c r="CH55" s="381"/>
      <c r="CI55" s="381"/>
      <c r="CJ55" s="381"/>
      <c r="CK55" s="484"/>
    </row>
  </sheetData>
  <sheetProtection algorithmName="SHA-512" hashValue="X4QDhPXoeOTvAl7dsG28+NZGFd7tu3xFeWlEJCdnNa0KZjGdEfxYa9LhNp8GEA79ngtej8kFMWpX7TZ3kDt+Lg==" saltValue="ABtaRfJvrUAJ0I/QVuFbgw==" spinCount="100000" sheet="1" objects="1" scenarios="1"/>
  <pageMargins left="0.7" right="0.7" top="0.75" bottom="0.75" header="0.3" footer="0.3"/>
  <pageSetup paperSize="9" orientation="portrait" verticalDpi="9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3">
    <tabColor rgb="FF002060"/>
    <pageSetUpPr autoPageBreaks="0"/>
  </sheetPr>
  <dimension ref="B1:CQ28"/>
  <sheetViews>
    <sheetView zoomScale="70" zoomScaleNormal="70" workbookViewId="0">
      <pane ySplit="2" topLeftCell="A6" activePane="bottomLeft" state="frozen"/>
      <selection activeCell="D16" sqref="D16"/>
      <selection pane="bottomLeft" activeCell="J21" sqref="J21"/>
    </sheetView>
  </sheetViews>
  <sheetFormatPr defaultColWidth="9.140625" defaultRowHeight="15" x14ac:dyDescent="0.25"/>
  <cols>
    <col min="1" max="1" width="4.42578125" style="86" customWidth="1"/>
    <col min="2" max="3" width="11" style="86" customWidth="1"/>
    <col min="4" max="4" width="14.28515625" style="86" bestFit="1" customWidth="1"/>
    <col min="5" max="16384" width="9.140625" style="86"/>
  </cols>
  <sheetData>
    <row r="1" spans="2:95" ht="18.75" customHeight="1" thickBot="1" x14ac:dyDescent="0.3"/>
    <row r="2" spans="2:95" ht="33" customHeight="1" x14ac:dyDescent="0.25">
      <c r="B2" s="429" t="s">
        <v>595</v>
      </c>
      <c r="C2" s="471"/>
      <c r="D2" s="471"/>
      <c r="E2" s="471"/>
      <c r="F2" s="471"/>
      <c r="G2" s="471"/>
      <c r="H2" s="471"/>
      <c r="I2" s="471"/>
      <c r="J2" s="471"/>
      <c r="K2" s="471"/>
      <c r="L2" s="471"/>
      <c r="M2" s="471"/>
      <c r="N2" s="471"/>
      <c r="O2" s="471"/>
      <c r="P2" s="471"/>
      <c r="Q2" s="471"/>
      <c r="R2" s="471"/>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c r="BP2" s="471"/>
      <c r="BQ2" s="471"/>
      <c r="BR2" s="471"/>
      <c r="BS2" s="471"/>
      <c r="BT2" s="471"/>
      <c r="BU2" s="471"/>
      <c r="BV2" s="471"/>
      <c r="BW2" s="471"/>
      <c r="BX2" s="471"/>
      <c r="BY2" s="471"/>
      <c r="BZ2" s="471"/>
      <c r="CA2" s="471"/>
      <c r="CB2" s="471"/>
      <c r="CC2" s="471"/>
      <c r="CD2" s="471"/>
      <c r="CE2" s="471"/>
      <c r="CF2" s="471"/>
      <c r="CG2" s="471"/>
      <c r="CH2" s="471"/>
      <c r="CI2" s="471"/>
      <c r="CJ2" s="471"/>
      <c r="CK2" s="471"/>
      <c r="CL2" s="471"/>
      <c r="CM2" s="471"/>
      <c r="CN2" s="471"/>
      <c r="CO2" s="471"/>
      <c r="CP2" s="471"/>
      <c r="CQ2" s="472"/>
    </row>
    <row r="3" spans="2:95" x14ac:dyDescent="0.25">
      <c r="B3" s="378"/>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s="369"/>
    </row>
    <row r="4" spans="2:95" x14ac:dyDescent="0.25">
      <c r="B4" s="378" t="s">
        <v>435</v>
      </c>
      <c r="C4"/>
      <c r="D4" s="764">
        <f>'Data Input - General'!F22</f>
        <v>0</v>
      </c>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s="369"/>
    </row>
    <row r="5" spans="2:95" x14ac:dyDescent="0.25">
      <c r="B5" s="473" t="s">
        <v>439</v>
      </c>
      <c r="C5" s="65"/>
      <c r="D5" s="764">
        <v>2023</v>
      </c>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s="369"/>
    </row>
    <row r="6" spans="2:95" x14ac:dyDescent="0.25">
      <c r="B6" s="473" t="s">
        <v>440</v>
      </c>
      <c r="C6" s="65"/>
      <c r="D6" s="556" t="e">
        <f>INDEX('Discount and deflators'!$F$21:$AG$46,MATCH($D$5,'Discount and deflators'!$B$21:$B$46,0),MATCH($D$4,'Discount and deflators'!$F$20:$AG$20,0))</f>
        <v>#N/A</v>
      </c>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s="369"/>
    </row>
    <row r="7" spans="2:95" ht="15.75" customHeight="1" x14ac:dyDescent="0.25">
      <c r="B7" s="48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s="369"/>
    </row>
    <row r="8" spans="2:95" ht="15.75" customHeight="1" x14ac:dyDescent="0.25">
      <c r="B8" s="487" t="s">
        <v>449</v>
      </c>
      <c r="C8"/>
      <c r="D8" t="s">
        <v>451</v>
      </c>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s="369"/>
    </row>
    <row r="9" spans="2:95" ht="15" customHeight="1" x14ac:dyDescent="0.25">
      <c r="B9" s="488"/>
      <c r="C9" s="1"/>
      <c r="D9" s="2">
        <v>2018</v>
      </c>
      <c r="E9" s="2">
        <v>2019</v>
      </c>
      <c r="F9" s="2">
        <v>2020</v>
      </c>
      <c r="G9" s="2">
        <v>2021</v>
      </c>
      <c r="H9" s="2">
        <v>2022</v>
      </c>
      <c r="I9" s="2">
        <v>2023</v>
      </c>
      <c r="J9" s="2">
        <v>2024</v>
      </c>
      <c r="K9" s="2">
        <v>2025</v>
      </c>
      <c r="L9" s="2">
        <v>2026</v>
      </c>
      <c r="M9" s="2">
        <v>2027</v>
      </c>
      <c r="N9" s="2">
        <v>2028</v>
      </c>
      <c r="O9" s="2">
        <v>2029</v>
      </c>
      <c r="P9" s="2">
        <v>2030</v>
      </c>
      <c r="Q9" s="2">
        <v>2031</v>
      </c>
      <c r="R9" s="2">
        <v>2032</v>
      </c>
      <c r="S9" s="2">
        <v>2033</v>
      </c>
      <c r="T9" s="2">
        <v>2034</v>
      </c>
      <c r="U9" s="2">
        <v>2035</v>
      </c>
      <c r="V9" s="2">
        <v>2036</v>
      </c>
      <c r="W9" s="2">
        <v>2037</v>
      </c>
      <c r="X9" s="2">
        <v>2038</v>
      </c>
      <c r="Y9" s="2">
        <v>2039</v>
      </c>
      <c r="Z9" s="2">
        <v>2040</v>
      </c>
      <c r="AA9" s="2">
        <v>2041</v>
      </c>
      <c r="AB9" s="2">
        <v>2042</v>
      </c>
      <c r="AC9" s="2">
        <v>2043</v>
      </c>
      <c r="AD9" s="2">
        <v>2044</v>
      </c>
      <c r="AE9" s="2">
        <v>2045</v>
      </c>
      <c r="AF9" s="2">
        <v>2046</v>
      </c>
      <c r="AG9" s="2">
        <v>2047</v>
      </c>
      <c r="AH9" s="2">
        <v>2048</v>
      </c>
      <c r="AI9" s="2">
        <v>2049</v>
      </c>
      <c r="AJ9" s="2">
        <v>2050</v>
      </c>
      <c r="AK9" s="3">
        <v>2051</v>
      </c>
      <c r="AL9" s="3">
        <v>2052</v>
      </c>
      <c r="AM9" s="3">
        <v>2053</v>
      </c>
      <c r="AN9" s="3">
        <v>2054</v>
      </c>
      <c r="AO9" s="3">
        <v>2055</v>
      </c>
      <c r="AP9" s="3">
        <v>2056</v>
      </c>
      <c r="AQ9" s="3">
        <v>2057</v>
      </c>
      <c r="AR9" s="3">
        <v>2058</v>
      </c>
      <c r="AS9" s="3">
        <v>2059</v>
      </c>
      <c r="AT9" s="3">
        <v>2060</v>
      </c>
      <c r="AU9" s="3">
        <v>2061</v>
      </c>
      <c r="AV9" s="3">
        <v>2062</v>
      </c>
      <c r="AW9" s="3">
        <v>2063</v>
      </c>
      <c r="AX9" s="3">
        <v>2064</v>
      </c>
      <c r="AY9" s="3">
        <v>2065</v>
      </c>
      <c r="AZ9" s="3">
        <v>2066</v>
      </c>
      <c r="BA9" s="3">
        <v>2067</v>
      </c>
      <c r="BB9" s="3">
        <v>2068</v>
      </c>
      <c r="BC9" s="3">
        <v>2069</v>
      </c>
      <c r="BD9" s="3">
        <v>2070</v>
      </c>
      <c r="BE9" s="3">
        <v>2071</v>
      </c>
      <c r="BF9" s="3">
        <v>2072</v>
      </c>
      <c r="BG9" s="3">
        <v>2073</v>
      </c>
      <c r="BH9" s="3">
        <v>2074</v>
      </c>
      <c r="BI9" s="3">
        <v>2075</v>
      </c>
      <c r="BJ9" s="3">
        <v>2076</v>
      </c>
      <c r="BK9" s="3">
        <v>2077</v>
      </c>
      <c r="BL9" s="3">
        <v>2078</v>
      </c>
      <c r="BM9" s="3">
        <v>2079</v>
      </c>
      <c r="BN9" s="3">
        <v>2080</v>
      </c>
      <c r="BO9" s="3">
        <v>2081</v>
      </c>
      <c r="BP9" s="3">
        <v>2082</v>
      </c>
      <c r="BQ9" s="3">
        <v>2083</v>
      </c>
      <c r="BR9" s="3">
        <v>2084</v>
      </c>
      <c r="BS9" s="3">
        <v>2085</v>
      </c>
      <c r="BT9" s="3">
        <v>2086</v>
      </c>
      <c r="BU9" s="3">
        <v>2087</v>
      </c>
      <c r="BV9" s="3">
        <v>2088</v>
      </c>
      <c r="BW9" s="3">
        <v>2089</v>
      </c>
      <c r="BX9" s="3">
        <v>2090</v>
      </c>
      <c r="BY9" s="3">
        <v>2091</v>
      </c>
      <c r="BZ9" s="3">
        <v>2092</v>
      </c>
      <c r="CA9" s="3">
        <v>2093</v>
      </c>
      <c r="CB9" s="3">
        <v>2094</v>
      </c>
      <c r="CC9" s="3">
        <v>2095</v>
      </c>
      <c r="CD9" s="3">
        <v>2096</v>
      </c>
      <c r="CE9" s="3">
        <v>2097</v>
      </c>
      <c r="CF9" s="3">
        <v>2098</v>
      </c>
      <c r="CG9" s="3">
        <v>2099</v>
      </c>
      <c r="CH9" s="3">
        <v>2100</v>
      </c>
      <c r="CI9"/>
      <c r="CJ9"/>
      <c r="CK9"/>
      <c r="CL9"/>
      <c r="CM9"/>
      <c r="CN9"/>
      <c r="CO9"/>
      <c r="CP9"/>
      <c r="CQ9" s="369"/>
    </row>
    <row r="10" spans="2:95" x14ac:dyDescent="0.25">
      <c r="B10" s="1040" t="s">
        <v>29</v>
      </c>
      <c r="C10" s="4" t="s">
        <v>31</v>
      </c>
      <c r="D10" s="56" t="e">
        <f t="shared" ref="D10:AI10" si="0">D19*$D$6</f>
        <v>#N/A</v>
      </c>
      <c r="E10" s="56" t="e">
        <f t="shared" si="0"/>
        <v>#N/A</v>
      </c>
      <c r="F10" s="56" t="e">
        <f t="shared" si="0"/>
        <v>#N/A</v>
      </c>
      <c r="G10" s="56" t="e">
        <f t="shared" si="0"/>
        <v>#N/A</v>
      </c>
      <c r="H10" s="56" t="e">
        <f t="shared" si="0"/>
        <v>#N/A</v>
      </c>
      <c r="I10" s="56" t="e">
        <f t="shared" si="0"/>
        <v>#N/A</v>
      </c>
      <c r="J10" s="56" t="e">
        <f t="shared" si="0"/>
        <v>#N/A</v>
      </c>
      <c r="K10" s="56" t="e">
        <f t="shared" si="0"/>
        <v>#N/A</v>
      </c>
      <c r="L10" s="56" t="e">
        <f t="shared" si="0"/>
        <v>#N/A</v>
      </c>
      <c r="M10" s="56" t="e">
        <f t="shared" si="0"/>
        <v>#N/A</v>
      </c>
      <c r="N10" s="56" t="e">
        <f t="shared" si="0"/>
        <v>#N/A</v>
      </c>
      <c r="O10" s="56" t="e">
        <f t="shared" si="0"/>
        <v>#N/A</v>
      </c>
      <c r="P10" s="56" t="e">
        <f t="shared" si="0"/>
        <v>#N/A</v>
      </c>
      <c r="Q10" s="56" t="e">
        <f t="shared" si="0"/>
        <v>#N/A</v>
      </c>
      <c r="R10" s="56" t="e">
        <f t="shared" si="0"/>
        <v>#N/A</v>
      </c>
      <c r="S10" s="56" t="e">
        <f t="shared" si="0"/>
        <v>#N/A</v>
      </c>
      <c r="T10" s="56" t="e">
        <f t="shared" si="0"/>
        <v>#N/A</v>
      </c>
      <c r="U10" s="56" t="e">
        <f t="shared" si="0"/>
        <v>#N/A</v>
      </c>
      <c r="V10" s="56" t="e">
        <f t="shared" si="0"/>
        <v>#N/A</v>
      </c>
      <c r="W10" s="56" t="e">
        <f t="shared" si="0"/>
        <v>#N/A</v>
      </c>
      <c r="X10" s="56" t="e">
        <f t="shared" si="0"/>
        <v>#N/A</v>
      </c>
      <c r="Y10" s="56" t="e">
        <f t="shared" si="0"/>
        <v>#N/A</v>
      </c>
      <c r="Z10" s="56" t="e">
        <f t="shared" si="0"/>
        <v>#N/A</v>
      </c>
      <c r="AA10" s="56" t="e">
        <f t="shared" si="0"/>
        <v>#N/A</v>
      </c>
      <c r="AB10" s="56" t="e">
        <f t="shared" si="0"/>
        <v>#N/A</v>
      </c>
      <c r="AC10" s="56" t="e">
        <f t="shared" si="0"/>
        <v>#N/A</v>
      </c>
      <c r="AD10" s="56" t="e">
        <f t="shared" si="0"/>
        <v>#N/A</v>
      </c>
      <c r="AE10" s="56" t="e">
        <f t="shared" si="0"/>
        <v>#N/A</v>
      </c>
      <c r="AF10" s="56" t="e">
        <f t="shared" si="0"/>
        <v>#N/A</v>
      </c>
      <c r="AG10" s="56" t="e">
        <f t="shared" si="0"/>
        <v>#N/A</v>
      </c>
      <c r="AH10" s="56" t="e">
        <f t="shared" si="0"/>
        <v>#N/A</v>
      </c>
      <c r="AI10" s="56" t="e">
        <f t="shared" si="0"/>
        <v>#N/A</v>
      </c>
      <c r="AJ10" s="56" t="e">
        <f t="shared" ref="AJ10:BH10" si="1">AJ19*$D$6</f>
        <v>#N/A</v>
      </c>
      <c r="AK10" s="56" t="e">
        <f t="shared" si="1"/>
        <v>#N/A</v>
      </c>
      <c r="AL10" s="56" t="e">
        <f t="shared" si="1"/>
        <v>#N/A</v>
      </c>
      <c r="AM10" s="56" t="e">
        <f t="shared" si="1"/>
        <v>#N/A</v>
      </c>
      <c r="AN10" s="56" t="e">
        <f t="shared" si="1"/>
        <v>#N/A</v>
      </c>
      <c r="AO10" s="56" t="e">
        <f t="shared" si="1"/>
        <v>#N/A</v>
      </c>
      <c r="AP10" s="56" t="e">
        <f t="shared" si="1"/>
        <v>#N/A</v>
      </c>
      <c r="AQ10" s="56" t="e">
        <f t="shared" si="1"/>
        <v>#N/A</v>
      </c>
      <c r="AR10" s="56" t="e">
        <f t="shared" si="1"/>
        <v>#N/A</v>
      </c>
      <c r="AS10" s="56" t="e">
        <f t="shared" si="1"/>
        <v>#N/A</v>
      </c>
      <c r="AT10" s="56" t="e">
        <f t="shared" si="1"/>
        <v>#N/A</v>
      </c>
      <c r="AU10" s="56" t="e">
        <f t="shared" si="1"/>
        <v>#N/A</v>
      </c>
      <c r="AV10" s="56" t="e">
        <f t="shared" si="1"/>
        <v>#N/A</v>
      </c>
      <c r="AW10" s="56" t="e">
        <f t="shared" si="1"/>
        <v>#N/A</v>
      </c>
      <c r="AX10" s="56" t="e">
        <f t="shared" si="1"/>
        <v>#N/A</v>
      </c>
      <c r="AY10" s="56" t="e">
        <f t="shared" si="1"/>
        <v>#N/A</v>
      </c>
      <c r="AZ10" s="56" t="e">
        <f t="shared" si="1"/>
        <v>#N/A</v>
      </c>
      <c r="BA10" s="56" t="e">
        <f t="shared" si="1"/>
        <v>#N/A</v>
      </c>
      <c r="BB10" s="56" t="e">
        <f t="shared" si="1"/>
        <v>#N/A</v>
      </c>
      <c r="BC10" s="56" t="e">
        <f t="shared" si="1"/>
        <v>#N/A</v>
      </c>
      <c r="BD10" s="56" t="e">
        <f t="shared" si="1"/>
        <v>#N/A</v>
      </c>
      <c r="BE10" s="56" t="e">
        <f t="shared" si="1"/>
        <v>#N/A</v>
      </c>
      <c r="BF10" s="56" t="e">
        <f t="shared" si="1"/>
        <v>#N/A</v>
      </c>
      <c r="BG10" s="56" t="e">
        <f t="shared" si="1"/>
        <v>#N/A</v>
      </c>
      <c r="BH10" s="56" t="e">
        <f t="shared" si="1"/>
        <v>#N/A</v>
      </c>
      <c r="BI10" s="56" t="e">
        <f t="shared" ref="BI10:CH14" si="2">BI19*$D$6</f>
        <v>#N/A</v>
      </c>
      <c r="BJ10" s="56" t="e">
        <f t="shared" si="2"/>
        <v>#N/A</v>
      </c>
      <c r="BK10" s="56" t="e">
        <f t="shared" si="2"/>
        <v>#N/A</v>
      </c>
      <c r="BL10" s="56" t="e">
        <f t="shared" si="2"/>
        <v>#N/A</v>
      </c>
      <c r="BM10" s="56" t="e">
        <f t="shared" si="2"/>
        <v>#N/A</v>
      </c>
      <c r="BN10" s="56" t="e">
        <f t="shared" si="2"/>
        <v>#N/A</v>
      </c>
      <c r="BO10" s="56" t="e">
        <f t="shared" si="2"/>
        <v>#N/A</v>
      </c>
      <c r="BP10" s="56" t="e">
        <f t="shared" si="2"/>
        <v>#N/A</v>
      </c>
      <c r="BQ10" s="56" t="e">
        <f t="shared" si="2"/>
        <v>#N/A</v>
      </c>
      <c r="BR10" s="56" t="e">
        <f t="shared" si="2"/>
        <v>#N/A</v>
      </c>
      <c r="BS10" s="56" t="e">
        <f t="shared" si="2"/>
        <v>#N/A</v>
      </c>
      <c r="BT10" s="56" t="e">
        <f t="shared" si="2"/>
        <v>#N/A</v>
      </c>
      <c r="BU10" s="56" t="e">
        <f t="shared" si="2"/>
        <v>#N/A</v>
      </c>
      <c r="BV10" s="56" t="e">
        <f t="shared" si="2"/>
        <v>#N/A</v>
      </c>
      <c r="BW10" s="56" t="e">
        <f t="shared" si="2"/>
        <v>#N/A</v>
      </c>
      <c r="BX10" s="56" t="e">
        <f t="shared" si="2"/>
        <v>#N/A</v>
      </c>
      <c r="BY10" s="56" t="e">
        <f t="shared" si="2"/>
        <v>#N/A</v>
      </c>
      <c r="BZ10" s="56" t="e">
        <f t="shared" si="2"/>
        <v>#N/A</v>
      </c>
      <c r="CA10" s="56" t="e">
        <f t="shared" si="2"/>
        <v>#N/A</v>
      </c>
      <c r="CB10" s="56" t="e">
        <f t="shared" si="2"/>
        <v>#N/A</v>
      </c>
      <c r="CC10" s="56" t="e">
        <f t="shared" si="2"/>
        <v>#N/A</v>
      </c>
      <c r="CD10" s="56" t="e">
        <f t="shared" si="2"/>
        <v>#N/A</v>
      </c>
      <c r="CE10" s="56" t="e">
        <f t="shared" si="2"/>
        <v>#N/A</v>
      </c>
      <c r="CF10" s="56" t="e">
        <f t="shared" si="2"/>
        <v>#N/A</v>
      </c>
      <c r="CG10" s="56" t="e">
        <f t="shared" si="2"/>
        <v>#N/A</v>
      </c>
      <c r="CH10" s="56" t="e">
        <f t="shared" si="2"/>
        <v>#N/A</v>
      </c>
      <c r="CI10"/>
      <c r="CJ10"/>
      <c r="CK10"/>
      <c r="CL10"/>
      <c r="CM10"/>
      <c r="CN10"/>
      <c r="CO10"/>
      <c r="CP10"/>
      <c r="CQ10" s="369"/>
    </row>
    <row r="11" spans="2:95" ht="15" customHeight="1" x14ac:dyDescent="0.25">
      <c r="B11" s="1040"/>
      <c r="C11" s="4" t="s">
        <v>20</v>
      </c>
      <c r="D11" s="56" t="e">
        <f t="shared" ref="D11:AI11" si="3">D20*$D$6</f>
        <v>#N/A</v>
      </c>
      <c r="E11" s="56" t="e">
        <f t="shared" si="3"/>
        <v>#N/A</v>
      </c>
      <c r="F11" s="56" t="e">
        <f t="shared" si="3"/>
        <v>#N/A</v>
      </c>
      <c r="G11" s="56" t="e">
        <f t="shared" si="3"/>
        <v>#N/A</v>
      </c>
      <c r="H11" s="56" t="e">
        <f t="shared" si="3"/>
        <v>#N/A</v>
      </c>
      <c r="I11" s="56" t="e">
        <f t="shared" si="3"/>
        <v>#N/A</v>
      </c>
      <c r="J11" s="56" t="e">
        <f t="shared" si="3"/>
        <v>#N/A</v>
      </c>
      <c r="K11" s="56" t="e">
        <f t="shared" si="3"/>
        <v>#N/A</v>
      </c>
      <c r="L11" s="56" t="e">
        <f t="shared" si="3"/>
        <v>#N/A</v>
      </c>
      <c r="M11" s="56" t="e">
        <f t="shared" si="3"/>
        <v>#N/A</v>
      </c>
      <c r="N11" s="56" t="e">
        <f t="shared" si="3"/>
        <v>#N/A</v>
      </c>
      <c r="O11" s="56" t="e">
        <f t="shared" si="3"/>
        <v>#N/A</v>
      </c>
      <c r="P11" s="56" t="e">
        <f t="shared" si="3"/>
        <v>#N/A</v>
      </c>
      <c r="Q11" s="56" t="e">
        <f t="shared" si="3"/>
        <v>#N/A</v>
      </c>
      <c r="R11" s="56" t="e">
        <f t="shared" si="3"/>
        <v>#N/A</v>
      </c>
      <c r="S11" s="56" t="e">
        <f t="shared" si="3"/>
        <v>#N/A</v>
      </c>
      <c r="T11" s="56" t="e">
        <f t="shared" si="3"/>
        <v>#N/A</v>
      </c>
      <c r="U11" s="56" t="e">
        <f t="shared" si="3"/>
        <v>#N/A</v>
      </c>
      <c r="V11" s="56" t="e">
        <f t="shared" si="3"/>
        <v>#N/A</v>
      </c>
      <c r="W11" s="56" t="e">
        <f t="shared" si="3"/>
        <v>#N/A</v>
      </c>
      <c r="X11" s="56" t="e">
        <f t="shared" si="3"/>
        <v>#N/A</v>
      </c>
      <c r="Y11" s="56" t="e">
        <f t="shared" si="3"/>
        <v>#N/A</v>
      </c>
      <c r="Z11" s="56" t="e">
        <f t="shared" si="3"/>
        <v>#N/A</v>
      </c>
      <c r="AA11" s="56" t="e">
        <f t="shared" si="3"/>
        <v>#N/A</v>
      </c>
      <c r="AB11" s="56" t="e">
        <f t="shared" si="3"/>
        <v>#N/A</v>
      </c>
      <c r="AC11" s="56" t="e">
        <f t="shared" si="3"/>
        <v>#N/A</v>
      </c>
      <c r="AD11" s="56" t="e">
        <f t="shared" si="3"/>
        <v>#N/A</v>
      </c>
      <c r="AE11" s="56" t="e">
        <f t="shared" si="3"/>
        <v>#N/A</v>
      </c>
      <c r="AF11" s="56" t="e">
        <f t="shared" si="3"/>
        <v>#N/A</v>
      </c>
      <c r="AG11" s="56" t="e">
        <f t="shared" si="3"/>
        <v>#N/A</v>
      </c>
      <c r="AH11" s="56" t="e">
        <f t="shared" si="3"/>
        <v>#N/A</v>
      </c>
      <c r="AI11" s="56" t="e">
        <f t="shared" si="3"/>
        <v>#N/A</v>
      </c>
      <c r="AJ11" s="56" t="e">
        <f t="shared" ref="AJ11:BH11" si="4">AJ20*$D$6</f>
        <v>#N/A</v>
      </c>
      <c r="AK11" s="56" t="e">
        <f t="shared" si="4"/>
        <v>#N/A</v>
      </c>
      <c r="AL11" s="56" t="e">
        <f t="shared" si="4"/>
        <v>#N/A</v>
      </c>
      <c r="AM11" s="56" t="e">
        <f t="shared" si="4"/>
        <v>#N/A</v>
      </c>
      <c r="AN11" s="56" t="e">
        <f t="shared" si="4"/>
        <v>#N/A</v>
      </c>
      <c r="AO11" s="56" t="e">
        <f t="shared" si="4"/>
        <v>#N/A</v>
      </c>
      <c r="AP11" s="56" t="e">
        <f t="shared" si="4"/>
        <v>#N/A</v>
      </c>
      <c r="AQ11" s="56" t="e">
        <f t="shared" si="4"/>
        <v>#N/A</v>
      </c>
      <c r="AR11" s="56" t="e">
        <f t="shared" si="4"/>
        <v>#N/A</v>
      </c>
      <c r="AS11" s="56" t="e">
        <f t="shared" si="4"/>
        <v>#N/A</v>
      </c>
      <c r="AT11" s="56" t="e">
        <f t="shared" si="4"/>
        <v>#N/A</v>
      </c>
      <c r="AU11" s="56" t="e">
        <f t="shared" si="4"/>
        <v>#N/A</v>
      </c>
      <c r="AV11" s="56" t="e">
        <f t="shared" si="4"/>
        <v>#N/A</v>
      </c>
      <c r="AW11" s="56" t="e">
        <f t="shared" si="4"/>
        <v>#N/A</v>
      </c>
      <c r="AX11" s="56" t="e">
        <f t="shared" si="4"/>
        <v>#N/A</v>
      </c>
      <c r="AY11" s="56" t="e">
        <f t="shared" si="4"/>
        <v>#N/A</v>
      </c>
      <c r="AZ11" s="56" t="e">
        <f t="shared" si="4"/>
        <v>#N/A</v>
      </c>
      <c r="BA11" s="56" t="e">
        <f t="shared" si="4"/>
        <v>#N/A</v>
      </c>
      <c r="BB11" s="56" t="e">
        <f t="shared" si="4"/>
        <v>#N/A</v>
      </c>
      <c r="BC11" s="56" t="e">
        <f t="shared" si="4"/>
        <v>#N/A</v>
      </c>
      <c r="BD11" s="56" t="e">
        <f t="shared" si="4"/>
        <v>#N/A</v>
      </c>
      <c r="BE11" s="56" t="e">
        <f t="shared" si="4"/>
        <v>#N/A</v>
      </c>
      <c r="BF11" s="56" t="e">
        <f t="shared" si="4"/>
        <v>#N/A</v>
      </c>
      <c r="BG11" s="56" t="e">
        <f t="shared" si="4"/>
        <v>#N/A</v>
      </c>
      <c r="BH11" s="56" t="e">
        <f t="shared" si="4"/>
        <v>#N/A</v>
      </c>
      <c r="BI11" s="56" t="e">
        <f t="shared" si="2"/>
        <v>#N/A</v>
      </c>
      <c r="BJ11" s="56" t="e">
        <f t="shared" si="2"/>
        <v>#N/A</v>
      </c>
      <c r="BK11" s="56" t="e">
        <f t="shared" si="2"/>
        <v>#N/A</v>
      </c>
      <c r="BL11" s="56" t="e">
        <f t="shared" si="2"/>
        <v>#N/A</v>
      </c>
      <c r="BM11" s="56" t="e">
        <f t="shared" si="2"/>
        <v>#N/A</v>
      </c>
      <c r="BN11" s="56" t="e">
        <f t="shared" si="2"/>
        <v>#N/A</v>
      </c>
      <c r="BO11" s="56" t="e">
        <f t="shared" si="2"/>
        <v>#N/A</v>
      </c>
      <c r="BP11" s="56" t="e">
        <f t="shared" si="2"/>
        <v>#N/A</v>
      </c>
      <c r="BQ11" s="56" t="e">
        <f t="shared" si="2"/>
        <v>#N/A</v>
      </c>
      <c r="BR11" s="56" t="e">
        <f t="shared" si="2"/>
        <v>#N/A</v>
      </c>
      <c r="BS11" s="56" t="e">
        <f t="shared" si="2"/>
        <v>#N/A</v>
      </c>
      <c r="BT11" s="56" t="e">
        <f t="shared" si="2"/>
        <v>#N/A</v>
      </c>
      <c r="BU11" s="56" t="e">
        <f t="shared" si="2"/>
        <v>#N/A</v>
      </c>
      <c r="BV11" s="56" t="e">
        <f t="shared" si="2"/>
        <v>#N/A</v>
      </c>
      <c r="BW11" s="56" t="e">
        <f t="shared" si="2"/>
        <v>#N/A</v>
      </c>
      <c r="BX11" s="56" t="e">
        <f t="shared" si="2"/>
        <v>#N/A</v>
      </c>
      <c r="BY11" s="56" t="e">
        <f t="shared" si="2"/>
        <v>#N/A</v>
      </c>
      <c r="BZ11" s="56" t="e">
        <f t="shared" si="2"/>
        <v>#N/A</v>
      </c>
      <c r="CA11" s="56" t="e">
        <f t="shared" si="2"/>
        <v>#N/A</v>
      </c>
      <c r="CB11" s="56" t="e">
        <f t="shared" si="2"/>
        <v>#N/A</v>
      </c>
      <c r="CC11" s="56" t="e">
        <f t="shared" si="2"/>
        <v>#N/A</v>
      </c>
      <c r="CD11" s="56" t="e">
        <f t="shared" si="2"/>
        <v>#N/A</v>
      </c>
      <c r="CE11" s="56" t="e">
        <f t="shared" si="2"/>
        <v>#N/A</v>
      </c>
      <c r="CF11" s="56" t="e">
        <f t="shared" si="2"/>
        <v>#N/A</v>
      </c>
      <c r="CG11" s="56" t="e">
        <f t="shared" si="2"/>
        <v>#N/A</v>
      </c>
      <c r="CH11" s="56" t="e">
        <f t="shared" si="2"/>
        <v>#N/A</v>
      </c>
      <c r="CI11"/>
      <c r="CJ11"/>
      <c r="CK11"/>
      <c r="CL11"/>
      <c r="CM11"/>
      <c r="CN11"/>
      <c r="CO11"/>
      <c r="CP11"/>
      <c r="CQ11" s="369"/>
    </row>
    <row r="12" spans="2:95" ht="15" customHeight="1" x14ac:dyDescent="0.25">
      <c r="B12" s="1040"/>
      <c r="C12" s="4" t="s">
        <v>32</v>
      </c>
      <c r="D12" s="56" t="e">
        <f t="shared" ref="D12:AI12" si="5">D21*$D$6</f>
        <v>#N/A</v>
      </c>
      <c r="E12" s="56" t="e">
        <f t="shared" si="5"/>
        <v>#N/A</v>
      </c>
      <c r="F12" s="56" t="e">
        <f t="shared" si="5"/>
        <v>#N/A</v>
      </c>
      <c r="G12" s="56" t="e">
        <f t="shared" si="5"/>
        <v>#N/A</v>
      </c>
      <c r="H12" s="56" t="e">
        <f t="shared" si="5"/>
        <v>#N/A</v>
      </c>
      <c r="I12" s="56" t="e">
        <f t="shared" si="5"/>
        <v>#N/A</v>
      </c>
      <c r="J12" s="56" t="e">
        <f t="shared" si="5"/>
        <v>#N/A</v>
      </c>
      <c r="K12" s="56" t="e">
        <f t="shared" si="5"/>
        <v>#N/A</v>
      </c>
      <c r="L12" s="56" t="e">
        <f t="shared" si="5"/>
        <v>#N/A</v>
      </c>
      <c r="M12" s="56" t="e">
        <f t="shared" si="5"/>
        <v>#N/A</v>
      </c>
      <c r="N12" s="56" t="e">
        <f t="shared" si="5"/>
        <v>#N/A</v>
      </c>
      <c r="O12" s="56" t="e">
        <f t="shared" si="5"/>
        <v>#N/A</v>
      </c>
      <c r="P12" s="56" t="e">
        <f t="shared" si="5"/>
        <v>#N/A</v>
      </c>
      <c r="Q12" s="56" t="e">
        <f t="shared" si="5"/>
        <v>#N/A</v>
      </c>
      <c r="R12" s="56" t="e">
        <f t="shared" si="5"/>
        <v>#N/A</v>
      </c>
      <c r="S12" s="56" t="e">
        <f t="shared" si="5"/>
        <v>#N/A</v>
      </c>
      <c r="T12" s="56" t="e">
        <f t="shared" si="5"/>
        <v>#N/A</v>
      </c>
      <c r="U12" s="56" t="e">
        <f t="shared" si="5"/>
        <v>#N/A</v>
      </c>
      <c r="V12" s="56" t="e">
        <f t="shared" si="5"/>
        <v>#N/A</v>
      </c>
      <c r="W12" s="56" t="e">
        <f t="shared" si="5"/>
        <v>#N/A</v>
      </c>
      <c r="X12" s="56" t="e">
        <f t="shared" si="5"/>
        <v>#N/A</v>
      </c>
      <c r="Y12" s="56" t="e">
        <f t="shared" si="5"/>
        <v>#N/A</v>
      </c>
      <c r="Z12" s="56" t="e">
        <f t="shared" si="5"/>
        <v>#N/A</v>
      </c>
      <c r="AA12" s="56" t="e">
        <f t="shared" si="5"/>
        <v>#N/A</v>
      </c>
      <c r="AB12" s="56" t="e">
        <f t="shared" si="5"/>
        <v>#N/A</v>
      </c>
      <c r="AC12" s="56" t="e">
        <f t="shared" si="5"/>
        <v>#N/A</v>
      </c>
      <c r="AD12" s="56" t="e">
        <f t="shared" si="5"/>
        <v>#N/A</v>
      </c>
      <c r="AE12" s="56" t="e">
        <f t="shared" si="5"/>
        <v>#N/A</v>
      </c>
      <c r="AF12" s="56" t="e">
        <f t="shared" si="5"/>
        <v>#N/A</v>
      </c>
      <c r="AG12" s="56" t="e">
        <f t="shared" si="5"/>
        <v>#N/A</v>
      </c>
      <c r="AH12" s="56" t="e">
        <f t="shared" si="5"/>
        <v>#N/A</v>
      </c>
      <c r="AI12" s="56" t="e">
        <f t="shared" si="5"/>
        <v>#N/A</v>
      </c>
      <c r="AJ12" s="56" t="e">
        <f t="shared" ref="AJ12:BH12" si="6">AJ21*$D$6</f>
        <v>#N/A</v>
      </c>
      <c r="AK12" s="56" t="e">
        <f t="shared" si="6"/>
        <v>#N/A</v>
      </c>
      <c r="AL12" s="56" t="e">
        <f t="shared" si="6"/>
        <v>#N/A</v>
      </c>
      <c r="AM12" s="56" t="e">
        <f t="shared" si="6"/>
        <v>#N/A</v>
      </c>
      <c r="AN12" s="56" t="e">
        <f t="shared" si="6"/>
        <v>#N/A</v>
      </c>
      <c r="AO12" s="56" t="e">
        <f t="shared" si="6"/>
        <v>#N/A</v>
      </c>
      <c r="AP12" s="56" t="e">
        <f t="shared" si="6"/>
        <v>#N/A</v>
      </c>
      <c r="AQ12" s="56" t="e">
        <f t="shared" si="6"/>
        <v>#N/A</v>
      </c>
      <c r="AR12" s="56" t="e">
        <f t="shared" si="6"/>
        <v>#N/A</v>
      </c>
      <c r="AS12" s="56" t="e">
        <f t="shared" si="6"/>
        <v>#N/A</v>
      </c>
      <c r="AT12" s="56" t="e">
        <f t="shared" si="6"/>
        <v>#N/A</v>
      </c>
      <c r="AU12" s="56" t="e">
        <f t="shared" si="6"/>
        <v>#N/A</v>
      </c>
      <c r="AV12" s="56" t="e">
        <f t="shared" si="6"/>
        <v>#N/A</v>
      </c>
      <c r="AW12" s="56" t="e">
        <f t="shared" si="6"/>
        <v>#N/A</v>
      </c>
      <c r="AX12" s="56" t="e">
        <f t="shared" si="6"/>
        <v>#N/A</v>
      </c>
      <c r="AY12" s="56" t="e">
        <f t="shared" si="6"/>
        <v>#N/A</v>
      </c>
      <c r="AZ12" s="56" t="e">
        <f t="shared" si="6"/>
        <v>#N/A</v>
      </c>
      <c r="BA12" s="56" t="e">
        <f t="shared" si="6"/>
        <v>#N/A</v>
      </c>
      <c r="BB12" s="56" t="e">
        <f t="shared" si="6"/>
        <v>#N/A</v>
      </c>
      <c r="BC12" s="56" t="e">
        <f t="shared" si="6"/>
        <v>#N/A</v>
      </c>
      <c r="BD12" s="56" t="e">
        <f t="shared" si="6"/>
        <v>#N/A</v>
      </c>
      <c r="BE12" s="56" t="e">
        <f t="shared" si="6"/>
        <v>#N/A</v>
      </c>
      <c r="BF12" s="56" t="e">
        <f t="shared" si="6"/>
        <v>#N/A</v>
      </c>
      <c r="BG12" s="56" t="e">
        <f t="shared" si="6"/>
        <v>#N/A</v>
      </c>
      <c r="BH12" s="56" t="e">
        <f t="shared" si="6"/>
        <v>#N/A</v>
      </c>
      <c r="BI12" s="56" t="e">
        <f t="shared" si="2"/>
        <v>#N/A</v>
      </c>
      <c r="BJ12" s="56" t="e">
        <f t="shared" si="2"/>
        <v>#N/A</v>
      </c>
      <c r="BK12" s="56" t="e">
        <f t="shared" si="2"/>
        <v>#N/A</v>
      </c>
      <c r="BL12" s="56" t="e">
        <f t="shared" si="2"/>
        <v>#N/A</v>
      </c>
      <c r="BM12" s="56" t="e">
        <f t="shared" si="2"/>
        <v>#N/A</v>
      </c>
      <c r="BN12" s="56" t="e">
        <f t="shared" si="2"/>
        <v>#N/A</v>
      </c>
      <c r="BO12" s="56" t="e">
        <f t="shared" si="2"/>
        <v>#N/A</v>
      </c>
      <c r="BP12" s="56" t="e">
        <f t="shared" si="2"/>
        <v>#N/A</v>
      </c>
      <c r="BQ12" s="56" t="e">
        <f t="shared" si="2"/>
        <v>#N/A</v>
      </c>
      <c r="BR12" s="56" t="e">
        <f t="shared" si="2"/>
        <v>#N/A</v>
      </c>
      <c r="BS12" s="56" t="e">
        <f t="shared" si="2"/>
        <v>#N/A</v>
      </c>
      <c r="BT12" s="56" t="e">
        <f t="shared" si="2"/>
        <v>#N/A</v>
      </c>
      <c r="BU12" s="56" t="e">
        <f t="shared" si="2"/>
        <v>#N/A</v>
      </c>
      <c r="BV12" s="56" t="e">
        <f t="shared" si="2"/>
        <v>#N/A</v>
      </c>
      <c r="BW12" s="56" t="e">
        <f t="shared" si="2"/>
        <v>#N/A</v>
      </c>
      <c r="BX12" s="56" t="e">
        <f t="shared" si="2"/>
        <v>#N/A</v>
      </c>
      <c r="BY12" s="56" t="e">
        <f t="shared" si="2"/>
        <v>#N/A</v>
      </c>
      <c r="BZ12" s="56" t="e">
        <f t="shared" si="2"/>
        <v>#N/A</v>
      </c>
      <c r="CA12" s="56" t="e">
        <f t="shared" si="2"/>
        <v>#N/A</v>
      </c>
      <c r="CB12" s="56" t="e">
        <f t="shared" si="2"/>
        <v>#N/A</v>
      </c>
      <c r="CC12" s="56" t="e">
        <f t="shared" si="2"/>
        <v>#N/A</v>
      </c>
      <c r="CD12" s="56" t="e">
        <f t="shared" si="2"/>
        <v>#N/A</v>
      </c>
      <c r="CE12" s="56" t="e">
        <f t="shared" si="2"/>
        <v>#N/A</v>
      </c>
      <c r="CF12" s="56" t="e">
        <f t="shared" si="2"/>
        <v>#N/A</v>
      </c>
      <c r="CG12" s="56" t="e">
        <f t="shared" si="2"/>
        <v>#N/A</v>
      </c>
      <c r="CH12" s="56" t="e">
        <f t="shared" si="2"/>
        <v>#N/A</v>
      </c>
      <c r="CI12"/>
      <c r="CJ12"/>
      <c r="CK12"/>
      <c r="CL12"/>
      <c r="CM12"/>
      <c r="CN12"/>
      <c r="CO12"/>
      <c r="CP12"/>
      <c r="CQ12" s="369"/>
    </row>
    <row r="13" spans="2:95" x14ac:dyDescent="0.25">
      <c r="B13" s="1040" t="s">
        <v>30</v>
      </c>
      <c r="C13" s="4" t="s">
        <v>31</v>
      </c>
      <c r="D13" s="56" t="e">
        <f t="shared" ref="D13:AI13" si="7">D22*$D$6</f>
        <v>#N/A</v>
      </c>
      <c r="E13" s="56" t="e">
        <f t="shared" si="7"/>
        <v>#N/A</v>
      </c>
      <c r="F13" s="56" t="e">
        <f t="shared" si="7"/>
        <v>#N/A</v>
      </c>
      <c r="G13" s="56" t="e">
        <f t="shared" si="7"/>
        <v>#N/A</v>
      </c>
      <c r="H13" s="56" t="e">
        <f t="shared" si="7"/>
        <v>#N/A</v>
      </c>
      <c r="I13" s="56" t="e">
        <f t="shared" si="7"/>
        <v>#N/A</v>
      </c>
      <c r="J13" s="56" t="e">
        <f t="shared" si="7"/>
        <v>#N/A</v>
      </c>
      <c r="K13" s="56" t="e">
        <f t="shared" si="7"/>
        <v>#N/A</v>
      </c>
      <c r="L13" s="56" t="e">
        <f t="shared" si="7"/>
        <v>#N/A</v>
      </c>
      <c r="M13" s="56" t="e">
        <f t="shared" si="7"/>
        <v>#N/A</v>
      </c>
      <c r="N13" s="56" t="e">
        <f t="shared" si="7"/>
        <v>#N/A</v>
      </c>
      <c r="O13" s="56" t="e">
        <f t="shared" si="7"/>
        <v>#N/A</v>
      </c>
      <c r="P13" s="56" t="e">
        <f t="shared" si="7"/>
        <v>#N/A</v>
      </c>
      <c r="Q13" s="56" t="e">
        <f t="shared" si="7"/>
        <v>#N/A</v>
      </c>
      <c r="R13" s="56" t="e">
        <f t="shared" si="7"/>
        <v>#N/A</v>
      </c>
      <c r="S13" s="56" t="e">
        <f t="shared" si="7"/>
        <v>#N/A</v>
      </c>
      <c r="T13" s="56" t="e">
        <f t="shared" si="7"/>
        <v>#N/A</v>
      </c>
      <c r="U13" s="56" t="e">
        <f t="shared" si="7"/>
        <v>#N/A</v>
      </c>
      <c r="V13" s="56" t="e">
        <f t="shared" si="7"/>
        <v>#N/A</v>
      </c>
      <c r="W13" s="56" t="e">
        <f t="shared" si="7"/>
        <v>#N/A</v>
      </c>
      <c r="X13" s="56" t="e">
        <f t="shared" si="7"/>
        <v>#N/A</v>
      </c>
      <c r="Y13" s="56" t="e">
        <f t="shared" si="7"/>
        <v>#N/A</v>
      </c>
      <c r="Z13" s="56" t="e">
        <f t="shared" si="7"/>
        <v>#N/A</v>
      </c>
      <c r="AA13" s="56" t="e">
        <f t="shared" si="7"/>
        <v>#N/A</v>
      </c>
      <c r="AB13" s="56" t="e">
        <f t="shared" si="7"/>
        <v>#N/A</v>
      </c>
      <c r="AC13" s="56" t="e">
        <f t="shared" si="7"/>
        <v>#N/A</v>
      </c>
      <c r="AD13" s="56" t="e">
        <f t="shared" si="7"/>
        <v>#N/A</v>
      </c>
      <c r="AE13" s="56" t="e">
        <f t="shared" si="7"/>
        <v>#N/A</v>
      </c>
      <c r="AF13" s="56" t="e">
        <f t="shared" si="7"/>
        <v>#N/A</v>
      </c>
      <c r="AG13" s="56" t="e">
        <f t="shared" si="7"/>
        <v>#N/A</v>
      </c>
      <c r="AH13" s="56" t="e">
        <f t="shared" si="7"/>
        <v>#N/A</v>
      </c>
      <c r="AI13" s="56" t="e">
        <f t="shared" si="7"/>
        <v>#N/A</v>
      </c>
      <c r="AJ13" s="56" t="e">
        <f t="shared" ref="AJ13:BH13" si="8">AJ22*$D$6</f>
        <v>#N/A</v>
      </c>
      <c r="AK13" s="56" t="e">
        <f t="shared" si="8"/>
        <v>#N/A</v>
      </c>
      <c r="AL13" s="56" t="e">
        <f t="shared" si="8"/>
        <v>#N/A</v>
      </c>
      <c r="AM13" s="56" t="e">
        <f t="shared" si="8"/>
        <v>#N/A</v>
      </c>
      <c r="AN13" s="56" t="e">
        <f t="shared" si="8"/>
        <v>#N/A</v>
      </c>
      <c r="AO13" s="56" t="e">
        <f t="shared" si="8"/>
        <v>#N/A</v>
      </c>
      <c r="AP13" s="56" t="e">
        <f t="shared" si="8"/>
        <v>#N/A</v>
      </c>
      <c r="AQ13" s="56" t="e">
        <f t="shared" si="8"/>
        <v>#N/A</v>
      </c>
      <c r="AR13" s="56" t="e">
        <f t="shared" si="8"/>
        <v>#N/A</v>
      </c>
      <c r="AS13" s="56" t="e">
        <f t="shared" si="8"/>
        <v>#N/A</v>
      </c>
      <c r="AT13" s="56" t="e">
        <f t="shared" si="8"/>
        <v>#N/A</v>
      </c>
      <c r="AU13" s="56" t="e">
        <f t="shared" si="8"/>
        <v>#N/A</v>
      </c>
      <c r="AV13" s="56" t="e">
        <f t="shared" si="8"/>
        <v>#N/A</v>
      </c>
      <c r="AW13" s="56" t="e">
        <f t="shared" si="8"/>
        <v>#N/A</v>
      </c>
      <c r="AX13" s="56" t="e">
        <f t="shared" si="8"/>
        <v>#N/A</v>
      </c>
      <c r="AY13" s="56" t="e">
        <f t="shared" si="8"/>
        <v>#N/A</v>
      </c>
      <c r="AZ13" s="56" t="e">
        <f t="shared" si="8"/>
        <v>#N/A</v>
      </c>
      <c r="BA13" s="56" t="e">
        <f t="shared" si="8"/>
        <v>#N/A</v>
      </c>
      <c r="BB13" s="56" t="e">
        <f t="shared" si="8"/>
        <v>#N/A</v>
      </c>
      <c r="BC13" s="56" t="e">
        <f t="shared" si="8"/>
        <v>#N/A</v>
      </c>
      <c r="BD13" s="56" t="e">
        <f t="shared" si="8"/>
        <v>#N/A</v>
      </c>
      <c r="BE13" s="56" t="e">
        <f t="shared" si="8"/>
        <v>#N/A</v>
      </c>
      <c r="BF13" s="56" t="e">
        <f t="shared" si="8"/>
        <v>#N/A</v>
      </c>
      <c r="BG13" s="56" t="e">
        <f t="shared" si="8"/>
        <v>#N/A</v>
      </c>
      <c r="BH13" s="56" t="e">
        <f t="shared" si="8"/>
        <v>#N/A</v>
      </c>
      <c r="BI13" s="56" t="e">
        <f t="shared" si="2"/>
        <v>#N/A</v>
      </c>
      <c r="BJ13" s="56" t="e">
        <f t="shared" si="2"/>
        <v>#N/A</v>
      </c>
      <c r="BK13" s="56" t="e">
        <f t="shared" si="2"/>
        <v>#N/A</v>
      </c>
      <c r="BL13" s="56" t="e">
        <f t="shared" si="2"/>
        <v>#N/A</v>
      </c>
      <c r="BM13" s="56" t="e">
        <f t="shared" si="2"/>
        <v>#N/A</v>
      </c>
      <c r="BN13" s="56" t="e">
        <f t="shared" si="2"/>
        <v>#N/A</v>
      </c>
      <c r="BO13" s="56" t="e">
        <f t="shared" si="2"/>
        <v>#N/A</v>
      </c>
      <c r="BP13" s="56" t="e">
        <f t="shared" si="2"/>
        <v>#N/A</v>
      </c>
      <c r="BQ13" s="56" t="e">
        <f t="shared" si="2"/>
        <v>#N/A</v>
      </c>
      <c r="BR13" s="56" t="e">
        <f t="shared" si="2"/>
        <v>#N/A</v>
      </c>
      <c r="BS13" s="56" t="e">
        <f t="shared" si="2"/>
        <v>#N/A</v>
      </c>
      <c r="BT13" s="56" t="e">
        <f t="shared" si="2"/>
        <v>#N/A</v>
      </c>
      <c r="BU13" s="56" t="e">
        <f t="shared" si="2"/>
        <v>#N/A</v>
      </c>
      <c r="BV13" s="56" t="e">
        <f t="shared" si="2"/>
        <v>#N/A</v>
      </c>
      <c r="BW13" s="56" t="e">
        <f t="shared" si="2"/>
        <v>#N/A</v>
      </c>
      <c r="BX13" s="56" t="e">
        <f t="shared" si="2"/>
        <v>#N/A</v>
      </c>
      <c r="BY13" s="56" t="e">
        <f t="shared" si="2"/>
        <v>#N/A</v>
      </c>
      <c r="BZ13" s="56" t="e">
        <f t="shared" si="2"/>
        <v>#N/A</v>
      </c>
      <c r="CA13" s="56" t="e">
        <f t="shared" si="2"/>
        <v>#N/A</v>
      </c>
      <c r="CB13" s="56" t="e">
        <f t="shared" si="2"/>
        <v>#N/A</v>
      </c>
      <c r="CC13" s="56" t="e">
        <f t="shared" si="2"/>
        <v>#N/A</v>
      </c>
      <c r="CD13" s="56" t="e">
        <f t="shared" si="2"/>
        <v>#N/A</v>
      </c>
      <c r="CE13" s="56" t="e">
        <f t="shared" si="2"/>
        <v>#N/A</v>
      </c>
      <c r="CF13" s="56" t="e">
        <f t="shared" si="2"/>
        <v>#N/A</v>
      </c>
      <c r="CG13" s="56" t="e">
        <f t="shared" si="2"/>
        <v>#N/A</v>
      </c>
      <c r="CH13" s="56" t="e">
        <f t="shared" si="2"/>
        <v>#N/A</v>
      </c>
      <c r="CI13"/>
      <c r="CJ13"/>
      <c r="CK13"/>
      <c r="CL13"/>
      <c r="CM13"/>
      <c r="CN13"/>
      <c r="CO13"/>
      <c r="CP13"/>
      <c r="CQ13" s="369"/>
    </row>
    <row r="14" spans="2:95" x14ac:dyDescent="0.25">
      <c r="B14" s="1040"/>
      <c r="C14" s="4" t="s">
        <v>20</v>
      </c>
      <c r="D14" s="56" t="e">
        <f t="shared" ref="D14:AI14" si="9">D23*$D$6</f>
        <v>#N/A</v>
      </c>
      <c r="E14" s="56" t="e">
        <f t="shared" si="9"/>
        <v>#N/A</v>
      </c>
      <c r="F14" s="56" t="e">
        <f t="shared" si="9"/>
        <v>#N/A</v>
      </c>
      <c r="G14" s="56" t="e">
        <f t="shared" si="9"/>
        <v>#N/A</v>
      </c>
      <c r="H14" s="56" t="e">
        <f t="shared" si="9"/>
        <v>#N/A</v>
      </c>
      <c r="I14" s="56" t="e">
        <f t="shared" si="9"/>
        <v>#N/A</v>
      </c>
      <c r="J14" s="56" t="e">
        <f t="shared" si="9"/>
        <v>#N/A</v>
      </c>
      <c r="K14" s="56" t="e">
        <f t="shared" si="9"/>
        <v>#N/A</v>
      </c>
      <c r="L14" s="56" t="e">
        <f t="shared" si="9"/>
        <v>#N/A</v>
      </c>
      <c r="M14" s="56" t="e">
        <f t="shared" si="9"/>
        <v>#N/A</v>
      </c>
      <c r="N14" s="56" t="e">
        <f t="shared" si="9"/>
        <v>#N/A</v>
      </c>
      <c r="O14" s="56" t="e">
        <f t="shared" si="9"/>
        <v>#N/A</v>
      </c>
      <c r="P14" s="56" t="e">
        <f t="shared" si="9"/>
        <v>#N/A</v>
      </c>
      <c r="Q14" s="56" t="e">
        <f t="shared" si="9"/>
        <v>#N/A</v>
      </c>
      <c r="R14" s="56" t="e">
        <f t="shared" si="9"/>
        <v>#N/A</v>
      </c>
      <c r="S14" s="56" t="e">
        <f t="shared" si="9"/>
        <v>#N/A</v>
      </c>
      <c r="T14" s="56" t="e">
        <f t="shared" si="9"/>
        <v>#N/A</v>
      </c>
      <c r="U14" s="56" t="e">
        <f t="shared" si="9"/>
        <v>#N/A</v>
      </c>
      <c r="V14" s="56" t="e">
        <f t="shared" si="9"/>
        <v>#N/A</v>
      </c>
      <c r="W14" s="56" t="e">
        <f t="shared" si="9"/>
        <v>#N/A</v>
      </c>
      <c r="X14" s="56" t="e">
        <f t="shared" si="9"/>
        <v>#N/A</v>
      </c>
      <c r="Y14" s="56" t="e">
        <f t="shared" si="9"/>
        <v>#N/A</v>
      </c>
      <c r="Z14" s="56" t="e">
        <f t="shared" si="9"/>
        <v>#N/A</v>
      </c>
      <c r="AA14" s="56" t="e">
        <f t="shared" si="9"/>
        <v>#N/A</v>
      </c>
      <c r="AB14" s="56" t="e">
        <f t="shared" si="9"/>
        <v>#N/A</v>
      </c>
      <c r="AC14" s="56" t="e">
        <f t="shared" si="9"/>
        <v>#N/A</v>
      </c>
      <c r="AD14" s="56" t="e">
        <f t="shared" si="9"/>
        <v>#N/A</v>
      </c>
      <c r="AE14" s="56" t="e">
        <f t="shared" si="9"/>
        <v>#N/A</v>
      </c>
      <c r="AF14" s="56" t="e">
        <f t="shared" si="9"/>
        <v>#N/A</v>
      </c>
      <c r="AG14" s="56" t="e">
        <f t="shared" si="9"/>
        <v>#N/A</v>
      </c>
      <c r="AH14" s="56" t="e">
        <f t="shared" si="9"/>
        <v>#N/A</v>
      </c>
      <c r="AI14" s="56" t="e">
        <f t="shared" si="9"/>
        <v>#N/A</v>
      </c>
      <c r="AJ14" s="56" t="e">
        <f t="shared" ref="AJ14:BH14" si="10">AJ23*$D$6</f>
        <v>#N/A</v>
      </c>
      <c r="AK14" s="56" t="e">
        <f t="shared" si="10"/>
        <v>#N/A</v>
      </c>
      <c r="AL14" s="56" t="e">
        <f t="shared" si="10"/>
        <v>#N/A</v>
      </c>
      <c r="AM14" s="56" t="e">
        <f t="shared" si="10"/>
        <v>#N/A</v>
      </c>
      <c r="AN14" s="56" t="e">
        <f t="shared" si="10"/>
        <v>#N/A</v>
      </c>
      <c r="AO14" s="56" t="e">
        <f t="shared" si="10"/>
        <v>#N/A</v>
      </c>
      <c r="AP14" s="56" t="e">
        <f t="shared" si="10"/>
        <v>#N/A</v>
      </c>
      <c r="AQ14" s="56" t="e">
        <f t="shared" si="10"/>
        <v>#N/A</v>
      </c>
      <c r="AR14" s="56" t="e">
        <f t="shared" si="10"/>
        <v>#N/A</v>
      </c>
      <c r="AS14" s="56" t="e">
        <f t="shared" si="10"/>
        <v>#N/A</v>
      </c>
      <c r="AT14" s="56" t="e">
        <f t="shared" si="10"/>
        <v>#N/A</v>
      </c>
      <c r="AU14" s="56" t="e">
        <f t="shared" si="10"/>
        <v>#N/A</v>
      </c>
      <c r="AV14" s="56" t="e">
        <f t="shared" si="10"/>
        <v>#N/A</v>
      </c>
      <c r="AW14" s="56" t="e">
        <f t="shared" si="10"/>
        <v>#N/A</v>
      </c>
      <c r="AX14" s="56" t="e">
        <f t="shared" si="10"/>
        <v>#N/A</v>
      </c>
      <c r="AY14" s="56" t="e">
        <f t="shared" si="10"/>
        <v>#N/A</v>
      </c>
      <c r="AZ14" s="56" t="e">
        <f t="shared" si="10"/>
        <v>#N/A</v>
      </c>
      <c r="BA14" s="56" t="e">
        <f t="shared" si="10"/>
        <v>#N/A</v>
      </c>
      <c r="BB14" s="56" t="e">
        <f t="shared" si="10"/>
        <v>#N/A</v>
      </c>
      <c r="BC14" s="56" t="e">
        <f t="shared" si="10"/>
        <v>#N/A</v>
      </c>
      <c r="BD14" s="56" t="e">
        <f t="shared" si="10"/>
        <v>#N/A</v>
      </c>
      <c r="BE14" s="56" t="e">
        <f t="shared" si="10"/>
        <v>#N/A</v>
      </c>
      <c r="BF14" s="56" t="e">
        <f t="shared" si="10"/>
        <v>#N/A</v>
      </c>
      <c r="BG14" s="56" t="e">
        <f t="shared" si="10"/>
        <v>#N/A</v>
      </c>
      <c r="BH14" s="56" t="e">
        <f t="shared" si="10"/>
        <v>#N/A</v>
      </c>
      <c r="BI14" s="56" t="e">
        <f t="shared" si="2"/>
        <v>#N/A</v>
      </c>
      <c r="BJ14" s="56" t="e">
        <f t="shared" si="2"/>
        <v>#N/A</v>
      </c>
      <c r="BK14" s="56" t="e">
        <f t="shared" si="2"/>
        <v>#N/A</v>
      </c>
      <c r="BL14" s="56" t="e">
        <f t="shared" si="2"/>
        <v>#N/A</v>
      </c>
      <c r="BM14" s="56" t="e">
        <f t="shared" si="2"/>
        <v>#N/A</v>
      </c>
      <c r="BN14" s="56" t="e">
        <f t="shared" si="2"/>
        <v>#N/A</v>
      </c>
      <c r="BO14" s="56" t="e">
        <f t="shared" si="2"/>
        <v>#N/A</v>
      </c>
      <c r="BP14" s="56" t="e">
        <f t="shared" si="2"/>
        <v>#N/A</v>
      </c>
      <c r="BQ14" s="56" t="e">
        <f t="shared" si="2"/>
        <v>#N/A</v>
      </c>
      <c r="BR14" s="56" t="e">
        <f t="shared" si="2"/>
        <v>#N/A</v>
      </c>
      <c r="BS14" s="56" t="e">
        <f t="shared" si="2"/>
        <v>#N/A</v>
      </c>
      <c r="BT14" s="56" t="e">
        <f t="shared" si="2"/>
        <v>#N/A</v>
      </c>
      <c r="BU14" s="56" t="e">
        <f t="shared" si="2"/>
        <v>#N/A</v>
      </c>
      <c r="BV14" s="56" t="e">
        <f t="shared" si="2"/>
        <v>#N/A</v>
      </c>
      <c r="BW14" s="56" t="e">
        <f t="shared" si="2"/>
        <v>#N/A</v>
      </c>
      <c r="BX14" s="56" t="e">
        <f t="shared" si="2"/>
        <v>#N/A</v>
      </c>
      <c r="BY14" s="56" t="e">
        <f t="shared" si="2"/>
        <v>#N/A</v>
      </c>
      <c r="BZ14" s="56" t="e">
        <f t="shared" si="2"/>
        <v>#N/A</v>
      </c>
      <c r="CA14" s="56" t="e">
        <f t="shared" si="2"/>
        <v>#N/A</v>
      </c>
      <c r="CB14" s="56" t="e">
        <f t="shared" si="2"/>
        <v>#N/A</v>
      </c>
      <c r="CC14" s="56" t="e">
        <f t="shared" si="2"/>
        <v>#N/A</v>
      </c>
      <c r="CD14" s="56" t="e">
        <f t="shared" si="2"/>
        <v>#N/A</v>
      </c>
      <c r="CE14" s="56" t="e">
        <f t="shared" si="2"/>
        <v>#N/A</v>
      </c>
      <c r="CF14" s="56" t="e">
        <f t="shared" si="2"/>
        <v>#N/A</v>
      </c>
      <c r="CG14" s="56" t="e">
        <f t="shared" si="2"/>
        <v>#N/A</v>
      </c>
      <c r="CH14" s="56" t="e">
        <f t="shared" si="2"/>
        <v>#N/A</v>
      </c>
      <c r="CI14"/>
      <c r="CJ14"/>
      <c r="CK14"/>
      <c r="CL14"/>
      <c r="CM14"/>
      <c r="CN14"/>
      <c r="CO14"/>
      <c r="CP14"/>
      <c r="CQ14" s="369"/>
    </row>
    <row r="15" spans="2:95" x14ac:dyDescent="0.25">
      <c r="B15" s="1040"/>
      <c r="C15" s="4" t="s">
        <v>32</v>
      </c>
      <c r="D15" s="56" t="e">
        <f t="shared" ref="D15:AI15" si="11">D24*$D$6</f>
        <v>#N/A</v>
      </c>
      <c r="E15" s="56" t="e">
        <f t="shared" si="11"/>
        <v>#N/A</v>
      </c>
      <c r="F15" s="56" t="e">
        <f t="shared" si="11"/>
        <v>#N/A</v>
      </c>
      <c r="G15" s="56" t="e">
        <f t="shared" si="11"/>
        <v>#N/A</v>
      </c>
      <c r="H15" s="56" t="e">
        <f t="shared" si="11"/>
        <v>#N/A</v>
      </c>
      <c r="I15" s="56" t="e">
        <f t="shared" si="11"/>
        <v>#N/A</v>
      </c>
      <c r="J15" s="56" t="e">
        <f t="shared" si="11"/>
        <v>#N/A</v>
      </c>
      <c r="K15" s="56" t="e">
        <f t="shared" si="11"/>
        <v>#N/A</v>
      </c>
      <c r="L15" s="56" t="e">
        <f t="shared" si="11"/>
        <v>#N/A</v>
      </c>
      <c r="M15" s="56" t="e">
        <f t="shared" si="11"/>
        <v>#N/A</v>
      </c>
      <c r="N15" s="56" t="e">
        <f t="shared" si="11"/>
        <v>#N/A</v>
      </c>
      <c r="O15" s="56" t="e">
        <f t="shared" si="11"/>
        <v>#N/A</v>
      </c>
      <c r="P15" s="56" t="e">
        <f t="shared" si="11"/>
        <v>#N/A</v>
      </c>
      <c r="Q15" s="56" t="e">
        <f t="shared" si="11"/>
        <v>#N/A</v>
      </c>
      <c r="R15" s="56" t="e">
        <f t="shared" si="11"/>
        <v>#N/A</v>
      </c>
      <c r="S15" s="56" t="e">
        <f t="shared" si="11"/>
        <v>#N/A</v>
      </c>
      <c r="T15" s="56" t="e">
        <f t="shared" si="11"/>
        <v>#N/A</v>
      </c>
      <c r="U15" s="56" t="e">
        <f t="shared" si="11"/>
        <v>#N/A</v>
      </c>
      <c r="V15" s="56" t="e">
        <f t="shared" si="11"/>
        <v>#N/A</v>
      </c>
      <c r="W15" s="56" t="e">
        <f t="shared" si="11"/>
        <v>#N/A</v>
      </c>
      <c r="X15" s="56" t="e">
        <f t="shared" si="11"/>
        <v>#N/A</v>
      </c>
      <c r="Y15" s="56" t="e">
        <f t="shared" si="11"/>
        <v>#N/A</v>
      </c>
      <c r="Z15" s="56" t="e">
        <f t="shared" si="11"/>
        <v>#N/A</v>
      </c>
      <c r="AA15" s="56" t="e">
        <f t="shared" si="11"/>
        <v>#N/A</v>
      </c>
      <c r="AB15" s="56" t="e">
        <f t="shared" si="11"/>
        <v>#N/A</v>
      </c>
      <c r="AC15" s="56" t="e">
        <f t="shared" si="11"/>
        <v>#N/A</v>
      </c>
      <c r="AD15" s="56" t="e">
        <f t="shared" si="11"/>
        <v>#N/A</v>
      </c>
      <c r="AE15" s="56" t="e">
        <f t="shared" si="11"/>
        <v>#N/A</v>
      </c>
      <c r="AF15" s="56" t="e">
        <f t="shared" si="11"/>
        <v>#N/A</v>
      </c>
      <c r="AG15" s="56" t="e">
        <f t="shared" si="11"/>
        <v>#N/A</v>
      </c>
      <c r="AH15" s="56" t="e">
        <f t="shared" si="11"/>
        <v>#N/A</v>
      </c>
      <c r="AI15" s="56" t="e">
        <f t="shared" si="11"/>
        <v>#N/A</v>
      </c>
      <c r="AJ15" s="56" t="e">
        <f t="shared" ref="AJ15:BG15" si="12">AJ24*$D$6</f>
        <v>#N/A</v>
      </c>
      <c r="AK15" s="56" t="e">
        <f t="shared" si="12"/>
        <v>#N/A</v>
      </c>
      <c r="AL15" s="56" t="e">
        <f t="shared" si="12"/>
        <v>#N/A</v>
      </c>
      <c r="AM15" s="56" t="e">
        <f t="shared" si="12"/>
        <v>#N/A</v>
      </c>
      <c r="AN15" s="56" t="e">
        <f t="shared" si="12"/>
        <v>#N/A</v>
      </c>
      <c r="AO15" s="56" t="e">
        <f t="shared" si="12"/>
        <v>#N/A</v>
      </c>
      <c r="AP15" s="56" t="e">
        <f t="shared" si="12"/>
        <v>#N/A</v>
      </c>
      <c r="AQ15" s="56" t="e">
        <f t="shared" si="12"/>
        <v>#N/A</v>
      </c>
      <c r="AR15" s="56" t="e">
        <f t="shared" si="12"/>
        <v>#N/A</v>
      </c>
      <c r="AS15" s="56" t="e">
        <f t="shared" si="12"/>
        <v>#N/A</v>
      </c>
      <c r="AT15" s="56" t="e">
        <f t="shared" si="12"/>
        <v>#N/A</v>
      </c>
      <c r="AU15" s="56" t="e">
        <f t="shared" si="12"/>
        <v>#N/A</v>
      </c>
      <c r="AV15" s="56" t="e">
        <f t="shared" si="12"/>
        <v>#N/A</v>
      </c>
      <c r="AW15" s="56" t="e">
        <f t="shared" si="12"/>
        <v>#N/A</v>
      </c>
      <c r="AX15" s="56" t="e">
        <f t="shared" si="12"/>
        <v>#N/A</v>
      </c>
      <c r="AY15" s="56" t="e">
        <f t="shared" si="12"/>
        <v>#N/A</v>
      </c>
      <c r="AZ15" s="56" t="e">
        <f t="shared" si="12"/>
        <v>#N/A</v>
      </c>
      <c r="BA15" s="56" t="e">
        <f t="shared" si="12"/>
        <v>#N/A</v>
      </c>
      <c r="BB15" s="56" t="e">
        <f t="shared" si="12"/>
        <v>#N/A</v>
      </c>
      <c r="BC15" s="56" t="e">
        <f t="shared" si="12"/>
        <v>#N/A</v>
      </c>
      <c r="BD15" s="56" t="e">
        <f t="shared" si="12"/>
        <v>#N/A</v>
      </c>
      <c r="BE15" s="56" t="e">
        <f t="shared" si="12"/>
        <v>#N/A</v>
      </c>
      <c r="BF15" s="56" t="e">
        <f t="shared" si="12"/>
        <v>#N/A</v>
      </c>
      <c r="BG15" s="56" t="e">
        <f t="shared" si="12"/>
        <v>#N/A</v>
      </c>
      <c r="BH15" s="56" t="e">
        <f t="shared" ref="BH15:CH15" si="13">BH24*$D$6</f>
        <v>#N/A</v>
      </c>
      <c r="BI15" s="56" t="e">
        <f t="shared" si="13"/>
        <v>#N/A</v>
      </c>
      <c r="BJ15" s="56" t="e">
        <f t="shared" si="13"/>
        <v>#N/A</v>
      </c>
      <c r="BK15" s="56" t="e">
        <f t="shared" si="13"/>
        <v>#N/A</v>
      </c>
      <c r="BL15" s="56" t="e">
        <f t="shared" si="13"/>
        <v>#N/A</v>
      </c>
      <c r="BM15" s="56" t="e">
        <f t="shared" si="13"/>
        <v>#N/A</v>
      </c>
      <c r="BN15" s="56" t="e">
        <f t="shared" si="13"/>
        <v>#N/A</v>
      </c>
      <c r="BO15" s="56" t="e">
        <f t="shared" si="13"/>
        <v>#N/A</v>
      </c>
      <c r="BP15" s="56" t="e">
        <f t="shared" si="13"/>
        <v>#N/A</v>
      </c>
      <c r="BQ15" s="56" t="e">
        <f t="shared" si="13"/>
        <v>#N/A</v>
      </c>
      <c r="BR15" s="56" t="e">
        <f t="shared" si="13"/>
        <v>#N/A</v>
      </c>
      <c r="BS15" s="56" t="e">
        <f t="shared" si="13"/>
        <v>#N/A</v>
      </c>
      <c r="BT15" s="56" t="e">
        <f t="shared" si="13"/>
        <v>#N/A</v>
      </c>
      <c r="BU15" s="56" t="e">
        <f t="shared" si="13"/>
        <v>#N/A</v>
      </c>
      <c r="BV15" s="56" t="e">
        <f t="shared" si="13"/>
        <v>#N/A</v>
      </c>
      <c r="BW15" s="56" t="e">
        <f t="shared" si="13"/>
        <v>#N/A</v>
      </c>
      <c r="BX15" s="56" t="e">
        <f t="shared" si="13"/>
        <v>#N/A</v>
      </c>
      <c r="BY15" s="56" t="e">
        <f t="shared" si="13"/>
        <v>#N/A</v>
      </c>
      <c r="BZ15" s="56" t="e">
        <f t="shared" si="13"/>
        <v>#N/A</v>
      </c>
      <c r="CA15" s="56" t="e">
        <f t="shared" si="13"/>
        <v>#N/A</v>
      </c>
      <c r="CB15" s="56" t="e">
        <f t="shared" si="13"/>
        <v>#N/A</v>
      </c>
      <c r="CC15" s="56" t="e">
        <f t="shared" si="13"/>
        <v>#N/A</v>
      </c>
      <c r="CD15" s="56" t="e">
        <f t="shared" si="13"/>
        <v>#N/A</v>
      </c>
      <c r="CE15" s="56" t="e">
        <f t="shared" si="13"/>
        <v>#N/A</v>
      </c>
      <c r="CF15" s="56" t="e">
        <f t="shared" si="13"/>
        <v>#N/A</v>
      </c>
      <c r="CG15" s="56" t="e">
        <f t="shared" si="13"/>
        <v>#N/A</v>
      </c>
      <c r="CH15" s="56" t="e">
        <f t="shared" si="13"/>
        <v>#N/A</v>
      </c>
      <c r="CI15"/>
      <c r="CJ15"/>
      <c r="CK15"/>
      <c r="CL15"/>
      <c r="CM15"/>
      <c r="CN15"/>
      <c r="CO15"/>
      <c r="CP15"/>
      <c r="CQ15" s="369"/>
    </row>
    <row r="16" spans="2:95" x14ac:dyDescent="0.25">
      <c r="B16" s="489"/>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s="369"/>
    </row>
    <row r="17" spans="2:95" ht="15.75" customHeight="1" x14ac:dyDescent="0.25">
      <c r="B17" s="487" t="s">
        <v>1065</v>
      </c>
      <c r="C17"/>
      <c r="D17" t="s">
        <v>451</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s="369"/>
    </row>
    <row r="18" spans="2:95" ht="15" customHeight="1" x14ac:dyDescent="0.25">
      <c r="B18" s="488"/>
      <c r="C18" s="1"/>
      <c r="D18" s="897">
        <v>2018</v>
      </c>
      <c r="E18" s="897">
        <v>2019</v>
      </c>
      <c r="F18" s="897">
        <v>2020</v>
      </c>
      <c r="G18" s="897">
        <v>2021</v>
      </c>
      <c r="H18" s="897">
        <v>2022</v>
      </c>
      <c r="I18" s="897">
        <v>2023</v>
      </c>
      <c r="J18" s="897">
        <v>2024</v>
      </c>
      <c r="K18" s="897">
        <v>2025</v>
      </c>
      <c r="L18" s="897">
        <v>2026</v>
      </c>
      <c r="M18" s="897">
        <v>2027</v>
      </c>
      <c r="N18" s="897">
        <v>2028</v>
      </c>
      <c r="O18" s="897">
        <v>2029</v>
      </c>
      <c r="P18" s="897">
        <v>2030</v>
      </c>
      <c r="Q18" s="897">
        <v>2031</v>
      </c>
      <c r="R18" s="897">
        <v>2032</v>
      </c>
      <c r="S18" s="897">
        <v>2033</v>
      </c>
      <c r="T18" s="897">
        <v>2034</v>
      </c>
      <c r="U18" s="897">
        <v>2035</v>
      </c>
      <c r="V18" s="897">
        <v>2036</v>
      </c>
      <c r="W18" s="897">
        <v>2037</v>
      </c>
      <c r="X18" s="897">
        <v>2038</v>
      </c>
      <c r="Y18" s="897">
        <v>2039</v>
      </c>
      <c r="Z18" s="897">
        <v>2040</v>
      </c>
      <c r="AA18" s="897">
        <v>2041</v>
      </c>
      <c r="AB18" s="897">
        <v>2042</v>
      </c>
      <c r="AC18" s="897">
        <v>2043</v>
      </c>
      <c r="AD18" s="897">
        <v>2044</v>
      </c>
      <c r="AE18" s="897">
        <v>2045</v>
      </c>
      <c r="AF18" s="897">
        <v>2046</v>
      </c>
      <c r="AG18" s="897">
        <v>2047</v>
      </c>
      <c r="AH18" s="897">
        <v>2048</v>
      </c>
      <c r="AI18" s="897">
        <v>2049</v>
      </c>
      <c r="AJ18" s="897">
        <v>2050</v>
      </c>
      <c r="AK18" s="898">
        <v>2051</v>
      </c>
      <c r="AL18" s="898">
        <v>2052</v>
      </c>
      <c r="AM18" s="898">
        <v>2053</v>
      </c>
      <c r="AN18" s="898">
        <v>2054</v>
      </c>
      <c r="AO18" s="898">
        <v>2055</v>
      </c>
      <c r="AP18" s="898">
        <v>2056</v>
      </c>
      <c r="AQ18" s="898">
        <v>2057</v>
      </c>
      <c r="AR18" s="898">
        <v>2058</v>
      </c>
      <c r="AS18" s="898">
        <v>2059</v>
      </c>
      <c r="AT18" s="898">
        <v>2060</v>
      </c>
      <c r="AU18" s="898">
        <v>2061</v>
      </c>
      <c r="AV18" s="898">
        <v>2062</v>
      </c>
      <c r="AW18" s="898">
        <v>2063</v>
      </c>
      <c r="AX18" s="898">
        <v>2064</v>
      </c>
      <c r="AY18" s="898">
        <v>2065</v>
      </c>
      <c r="AZ18" s="898">
        <v>2066</v>
      </c>
      <c r="BA18" s="898">
        <v>2067</v>
      </c>
      <c r="BB18" s="898">
        <v>2068</v>
      </c>
      <c r="BC18" s="898">
        <v>2069</v>
      </c>
      <c r="BD18" s="898">
        <v>2070</v>
      </c>
      <c r="BE18" s="898">
        <v>2071</v>
      </c>
      <c r="BF18" s="898">
        <v>2072</v>
      </c>
      <c r="BG18" s="898">
        <v>2073</v>
      </c>
      <c r="BH18" s="898">
        <v>2074</v>
      </c>
      <c r="BI18" s="898">
        <v>2075</v>
      </c>
      <c r="BJ18" s="898">
        <v>2076</v>
      </c>
      <c r="BK18" s="898">
        <v>2077</v>
      </c>
      <c r="BL18" s="898">
        <v>2078</v>
      </c>
      <c r="BM18" s="898">
        <v>2079</v>
      </c>
      <c r="BN18" s="898">
        <v>2080</v>
      </c>
      <c r="BO18" s="898">
        <v>2081</v>
      </c>
      <c r="BP18" s="898">
        <v>2082</v>
      </c>
      <c r="BQ18" s="898">
        <v>2083</v>
      </c>
      <c r="BR18" s="898">
        <v>2084</v>
      </c>
      <c r="BS18" s="898">
        <v>2085</v>
      </c>
      <c r="BT18" s="898">
        <v>2086</v>
      </c>
      <c r="BU18" s="898">
        <v>2087</v>
      </c>
      <c r="BV18" s="898">
        <v>2088</v>
      </c>
      <c r="BW18" s="898">
        <v>2089</v>
      </c>
      <c r="BX18" s="898">
        <v>2090</v>
      </c>
      <c r="BY18" s="898">
        <v>2091</v>
      </c>
      <c r="BZ18" s="898">
        <v>2092</v>
      </c>
      <c r="CA18" s="898">
        <v>2093</v>
      </c>
      <c r="CB18" s="898">
        <v>2094</v>
      </c>
      <c r="CC18" s="898">
        <v>2095</v>
      </c>
      <c r="CD18" s="898">
        <v>2096</v>
      </c>
      <c r="CE18" s="898">
        <v>2097</v>
      </c>
      <c r="CF18" s="898">
        <v>2098</v>
      </c>
      <c r="CG18" s="898">
        <v>2099</v>
      </c>
      <c r="CH18" s="898">
        <v>2100</v>
      </c>
      <c r="CI18"/>
      <c r="CJ18"/>
      <c r="CK18"/>
      <c r="CL18"/>
      <c r="CM18"/>
      <c r="CN18"/>
      <c r="CO18"/>
      <c r="CP18"/>
      <c r="CQ18" s="369"/>
    </row>
    <row r="19" spans="2:95" x14ac:dyDescent="0.25">
      <c r="B19" s="1040" t="s">
        <v>29</v>
      </c>
      <c r="C19" s="896" t="s">
        <v>31</v>
      </c>
      <c r="D19" s="899">
        <v>117</v>
      </c>
      <c r="E19" s="899">
        <v>119</v>
      </c>
      <c r="F19" s="899">
        <v>127</v>
      </c>
      <c r="G19" s="899">
        <v>129</v>
      </c>
      <c r="H19" s="899">
        <v>130</v>
      </c>
      <c r="I19" s="899">
        <v>132</v>
      </c>
      <c r="J19" s="899">
        <v>134</v>
      </c>
      <c r="K19" s="899">
        <v>137</v>
      </c>
      <c r="L19" s="899">
        <v>139</v>
      </c>
      <c r="M19" s="899">
        <v>141</v>
      </c>
      <c r="N19" s="899">
        <v>143</v>
      </c>
      <c r="O19" s="899">
        <v>145</v>
      </c>
      <c r="P19" s="899">
        <v>147</v>
      </c>
      <c r="Q19" s="900">
        <v>149</v>
      </c>
      <c r="R19" s="900">
        <v>152</v>
      </c>
      <c r="S19" s="900">
        <v>154</v>
      </c>
      <c r="T19" s="900">
        <v>156</v>
      </c>
      <c r="U19" s="900">
        <v>159</v>
      </c>
      <c r="V19" s="900">
        <v>161</v>
      </c>
      <c r="W19" s="900">
        <v>164</v>
      </c>
      <c r="X19" s="900">
        <v>166</v>
      </c>
      <c r="Y19" s="900">
        <v>169</v>
      </c>
      <c r="Z19" s="900">
        <v>171</v>
      </c>
      <c r="AA19" s="900">
        <v>174</v>
      </c>
      <c r="AB19" s="900">
        <v>176</v>
      </c>
      <c r="AC19" s="900">
        <v>179</v>
      </c>
      <c r="AD19" s="900">
        <v>182</v>
      </c>
      <c r="AE19" s="900">
        <v>185</v>
      </c>
      <c r="AF19" s="900">
        <v>187</v>
      </c>
      <c r="AG19" s="900">
        <v>190</v>
      </c>
      <c r="AH19" s="900">
        <v>193</v>
      </c>
      <c r="AI19" s="900">
        <v>196</v>
      </c>
      <c r="AJ19" s="900">
        <v>199</v>
      </c>
      <c r="AK19" s="900">
        <v>202</v>
      </c>
      <c r="AL19" s="900">
        <v>205</v>
      </c>
      <c r="AM19" s="900">
        <v>208</v>
      </c>
      <c r="AN19" s="900">
        <v>211</v>
      </c>
      <c r="AO19" s="900">
        <v>214</v>
      </c>
      <c r="AP19" s="900">
        <v>218</v>
      </c>
      <c r="AQ19" s="900">
        <v>221</v>
      </c>
      <c r="AR19" s="900">
        <v>224</v>
      </c>
      <c r="AS19" s="900">
        <v>228</v>
      </c>
      <c r="AT19" s="900">
        <v>231</v>
      </c>
      <c r="AU19" s="900">
        <v>234</v>
      </c>
      <c r="AV19" s="900">
        <v>238</v>
      </c>
      <c r="AW19" s="900">
        <v>241</v>
      </c>
      <c r="AX19" s="900">
        <v>245</v>
      </c>
      <c r="AY19" s="900">
        <v>249</v>
      </c>
      <c r="AZ19" s="900">
        <v>253</v>
      </c>
      <c r="BA19" s="900">
        <v>256</v>
      </c>
      <c r="BB19" s="900">
        <v>260</v>
      </c>
      <c r="BC19" s="900">
        <v>264</v>
      </c>
      <c r="BD19" s="900">
        <v>268</v>
      </c>
      <c r="BE19" s="900">
        <v>272</v>
      </c>
      <c r="BF19" s="900">
        <v>276</v>
      </c>
      <c r="BG19" s="900">
        <v>280</v>
      </c>
      <c r="BH19" s="900">
        <v>284</v>
      </c>
      <c r="BI19" s="900">
        <v>289</v>
      </c>
      <c r="BJ19" s="900">
        <v>293</v>
      </c>
      <c r="BK19" s="900">
        <v>297</v>
      </c>
      <c r="BL19" s="900">
        <v>302</v>
      </c>
      <c r="BM19" s="900">
        <v>306</v>
      </c>
      <c r="BN19" s="900">
        <v>311</v>
      </c>
      <c r="BO19" s="900">
        <v>316</v>
      </c>
      <c r="BP19" s="900">
        <v>320</v>
      </c>
      <c r="BQ19" s="900">
        <v>325</v>
      </c>
      <c r="BR19" s="900">
        <v>330</v>
      </c>
      <c r="BS19" s="900">
        <v>335</v>
      </c>
      <c r="BT19" s="900">
        <v>340</v>
      </c>
      <c r="BU19" s="900">
        <v>345</v>
      </c>
      <c r="BV19" s="900">
        <v>350</v>
      </c>
      <c r="BW19" s="900">
        <v>356</v>
      </c>
      <c r="BX19" s="900">
        <v>361</v>
      </c>
      <c r="BY19" s="900">
        <v>366</v>
      </c>
      <c r="BZ19" s="900">
        <v>372</v>
      </c>
      <c r="CA19" s="900">
        <v>377</v>
      </c>
      <c r="CB19" s="900">
        <v>383</v>
      </c>
      <c r="CC19" s="900">
        <v>389</v>
      </c>
      <c r="CD19" s="900">
        <v>395</v>
      </c>
      <c r="CE19" s="900">
        <v>401</v>
      </c>
      <c r="CF19" s="900">
        <v>407</v>
      </c>
      <c r="CG19" s="900">
        <v>413</v>
      </c>
      <c r="CH19" s="900">
        <v>419</v>
      </c>
      <c r="CI19"/>
      <c r="CJ19"/>
      <c r="CK19"/>
      <c r="CL19"/>
      <c r="CM19"/>
      <c r="CN19"/>
      <c r="CO19"/>
      <c r="CP19"/>
      <c r="CQ19" s="369"/>
    </row>
    <row r="20" spans="2:95" ht="15" customHeight="1" x14ac:dyDescent="0.25">
      <c r="B20" s="1040"/>
      <c r="C20" s="896" t="s">
        <v>20</v>
      </c>
      <c r="D20" s="899">
        <v>234</v>
      </c>
      <c r="E20" s="899">
        <v>237</v>
      </c>
      <c r="F20" s="899">
        <v>253</v>
      </c>
      <c r="G20" s="899">
        <v>257</v>
      </c>
      <c r="H20" s="899">
        <v>261</v>
      </c>
      <c r="I20" s="899">
        <v>265</v>
      </c>
      <c r="J20" s="899">
        <v>269</v>
      </c>
      <c r="K20" s="899">
        <v>273</v>
      </c>
      <c r="L20" s="899">
        <v>277</v>
      </c>
      <c r="M20" s="899">
        <v>281</v>
      </c>
      <c r="N20" s="899">
        <v>286</v>
      </c>
      <c r="O20" s="899">
        <v>290</v>
      </c>
      <c r="P20" s="899">
        <v>294</v>
      </c>
      <c r="Q20" s="900">
        <v>299</v>
      </c>
      <c r="R20" s="900">
        <v>304</v>
      </c>
      <c r="S20" s="900">
        <v>308</v>
      </c>
      <c r="T20" s="900">
        <v>313</v>
      </c>
      <c r="U20" s="900">
        <v>318</v>
      </c>
      <c r="V20" s="900">
        <v>322</v>
      </c>
      <c r="W20" s="900">
        <v>327</v>
      </c>
      <c r="X20" s="900">
        <v>332</v>
      </c>
      <c r="Y20" s="900">
        <v>337</v>
      </c>
      <c r="Z20" s="900">
        <v>343</v>
      </c>
      <c r="AA20" s="900">
        <v>348</v>
      </c>
      <c r="AB20" s="900">
        <v>353</v>
      </c>
      <c r="AC20" s="900">
        <v>358</v>
      </c>
      <c r="AD20" s="900">
        <v>364</v>
      </c>
      <c r="AE20" s="900">
        <v>369</v>
      </c>
      <c r="AF20" s="900">
        <v>375</v>
      </c>
      <c r="AG20" s="900">
        <v>380</v>
      </c>
      <c r="AH20" s="900">
        <v>386</v>
      </c>
      <c r="AI20" s="900">
        <v>392</v>
      </c>
      <c r="AJ20" s="900">
        <v>398</v>
      </c>
      <c r="AK20" s="900">
        <v>404</v>
      </c>
      <c r="AL20" s="900">
        <v>410</v>
      </c>
      <c r="AM20" s="900">
        <v>416</v>
      </c>
      <c r="AN20" s="900">
        <v>422</v>
      </c>
      <c r="AO20" s="900">
        <v>429</v>
      </c>
      <c r="AP20" s="900">
        <v>435</v>
      </c>
      <c r="AQ20" s="900">
        <v>442</v>
      </c>
      <c r="AR20" s="900">
        <v>448</v>
      </c>
      <c r="AS20" s="900">
        <v>455</v>
      </c>
      <c r="AT20" s="900">
        <v>462</v>
      </c>
      <c r="AU20" s="900">
        <v>469</v>
      </c>
      <c r="AV20" s="900">
        <v>476</v>
      </c>
      <c r="AW20" s="900">
        <v>483</v>
      </c>
      <c r="AX20" s="900">
        <v>490</v>
      </c>
      <c r="AY20" s="900">
        <v>498</v>
      </c>
      <c r="AZ20" s="900">
        <v>505</v>
      </c>
      <c r="BA20" s="900">
        <v>513</v>
      </c>
      <c r="BB20" s="900">
        <v>520</v>
      </c>
      <c r="BC20" s="900">
        <v>528</v>
      </c>
      <c r="BD20" s="900">
        <v>536</v>
      </c>
      <c r="BE20" s="900">
        <v>544</v>
      </c>
      <c r="BF20" s="900">
        <v>552</v>
      </c>
      <c r="BG20" s="900">
        <v>561</v>
      </c>
      <c r="BH20" s="900">
        <v>569</v>
      </c>
      <c r="BI20" s="900">
        <v>577</v>
      </c>
      <c r="BJ20" s="900">
        <v>586</v>
      </c>
      <c r="BK20" s="900">
        <v>595</v>
      </c>
      <c r="BL20" s="900">
        <v>604</v>
      </c>
      <c r="BM20" s="900">
        <v>613</v>
      </c>
      <c r="BN20" s="900">
        <v>622</v>
      </c>
      <c r="BO20" s="900">
        <v>631</v>
      </c>
      <c r="BP20" s="900">
        <v>641</v>
      </c>
      <c r="BQ20" s="900">
        <v>651</v>
      </c>
      <c r="BR20" s="900">
        <v>660</v>
      </c>
      <c r="BS20" s="900">
        <v>670</v>
      </c>
      <c r="BT20" s="900">
        <v>680</v>
      </c>
      <c r="BU20" s="900">
        <v>690</v>
      </c>
      <c r="BV20" s="900">
        <v>701</v>
      </c>
      <c r="BW20" s="900">
        <v>711</v>
      </c>
      <c r="BX20" s="900">
        <v>722</v>
      </c>
      <c r="BY20" s="900">
        <v>733</v>
      </c>
      <c r="BZ20" s="900">
        <v>744</v>
      </c>
      <c r="CA20" s="900">
        <v>755</v>
      </c>
      <c r="CB20" s="900">
        <v>766</v>
      </c>
      <c r="CC20" s="900">
        <v>778</v>
      </c>
      <c r="CD20" s="900">
        <v>789</v>
      </c>
      <c r="CE20" s="900">
        <v>801</v>
      </c>
      <c r="CF20" s="900">
        <v>813</v>
      </c>
      <c r="CG20" s="900">
        <v>826</v>
      </c>
      <c r="CH20" s="900">
        <v>838</v>
      </c>
      <c r="CI20"/>
      <c r="CJ20"/>
      <c r="CK20"/>
      <c r="CL20"/>
      <c r="CM20"/>
      <c r="CN20"/>
      <c r="CO20"/>
      <c r="CP20"/>
      <c r="CQ20" s="369"/>
    </row>
    <row r="21" spans="2:95" ht="15" customHeight="1" x14ac:dyDescent="0.25">
      <c r="B21" s="1040"/>
      <c r="C21" s="896" t="s">
        <v>32</v>
      </c>
      <c r="D21" s="901">
        <v>351</v>
      </c>
      <c r="E21" s="901">
        <v>356</v>
      </c>
      <c r="F21" s="901">
        <v>380</v>
      </c>
      <c r="G21" s="901">
        <v>386</v>
      </c>
      <c r="H21" s="901">
        <v>391</v>
      </c>
      <c r="I21" s="901">
        <v>397</v>
      </c>
      <c r="J21" s="901">
        <v>403</v>
      </c>
      <c r="K21" s="901">
        <v>410</v>
      </c>
      <c r="L21" s="901">
        <v>416</v>
      </c>
      <c r="M21" s="901">
        <v>422</v>
      </c>
      <c r="N21" s="901">
        <v>429</v>
      </c>
      <c r="O21" s="901">
        <v>435</v>
      </c>
      <c r="P21" s="901">
        <v>442</v>
      </c>
      <c r="Q21" s="902">
        <v>448</v>
      </c>
      <c r="R21" s="902">
        <v>455</v>
      </c>
      <c r="S21" s="902">
        <v>462</v>
      </c>
      <c r="T21" s="902">
        <v>469</v>
      </c>
      <c r="U21" s="902">
        <v>476</v>
      </c>
      <c r="V21" s="902">
        <v>484</v>
      </c>
      <c r="W21" s="902">
        <v>491</v>
      </c>
      <c r="X21" s="902">
        <v>499</v>
      </c>
      <c r="Y21" s="902">
        <v>506</v>
      </c>
      <c r="Z21" s="902">
        <v>514</v>
      </c>
      <c r="AA21" s="902">
        <v>522</v>
      </c>
      <c r="AB21" s="902">
        <v>529</v>
      </c>
      <c r="AC21" s="902">
        <v>537</v>
      </c>
      <c r="AD21" s="902">
        <v>545</v>
      </c>
      <c r="AE21" s="902">
        <v>554</v>
      </c>
      <c r="AF21" s="902">
        <v>562</v>
      </c>
      <c r="AG21" s="902">
        <v>570</v>
      </c>
      <c r="AH21" s="902">
        <v>579</v>
      </c>
      <c r="AI21" s="902">
        <v>587</v>
      </c>
      <c r="AJ21" s="902">
        <v>596</v>
      </c>
      <c r="AK21" s="902">
        <v>605</v>
      </c>
      <c r="AL21" s="902">
        <v>614</v>
      </c>
      <c r="AM21" s="902">
        <v>623</v>
      </c>
      <c r="AN21" s="902">
        <v>633</v>
      </c>
      <c r="AO21" s="902">
        <v>642</v>
      </c>
      <c r="AP21" s="902">
        <v>652</v>
      </c>
      <c r="AQ21" s="902">
        <v>661</v>
      </c>
      <c r="AR21" s="902">
        <v>671</v>
      </c>
      <c r="AS21" s="902">
        <v>681</v>
      </c>
      <c r="AT21" s="902">
        <v>692</v>
      </c>
      <c r="AU21" s="902">
        <v>702</v>
      </c>
      <c r="AV21" s="902">
        <v>713</v>
      </c>
      <c r="AW21" s="902">
        <v>723</v>
      </c>
      <c r="AX21" s="902">
        <v>734</v>
      </c>
      <c r="AY21" s="902">
        <v>745</v>
      </c>
      <c r="AZ21" s="902">
        <v>756</v>
      </c>
      <c r="BA21" s="902">
        <v>768</v>
      </c>
      <c r="BB21" s="902">
        <v>779</v>
      </c>
      <c r="BC21" s="902">
        <v>791</v>
      </c>
      <c r="BD21" s="902">
        <v>803</v>
      </c>
      <c r="BE21" s="902">
        <v>815</v>
      </c>
      <c r="BF21" s="902">
        <v>827</v>
      </c>
      <c r="BG21" s="902">
        <v>839</v>
      </c>
      <c r="BH21" s="902">
        <v>852</v>
      </c>
      <c r="BI21" s="902">
        <v>865</v>
      </c>
      <c r="BJ21" s="902">
        <v>878</v>
      </c>
      <c r="BK21" s="902">
        <v>891</v>
      </c>
      <c r="BL21" s="902">
        <v>904</v>
      </c>
      <c r="BM21" s="902">
        <v>918</v>
      </c>
      <c r="BN21" s="902">
        <v>932</v>
      </c>
      <c r="BO21" s="902">
        <v>946</v>
      </c>
      <c r="BP21" s="902">
        <v>960</v>
      </c>
      <c r="BQ21" s="902">
        <v>974</v>
      </c>
      <c r="BR21" s="902">
        <v>989</v>
      </c>
      <c r="BS21" s="902">
        <v>1004</v>
      </c>
      <c r="BT21" s="902">
        <v>1019</v>
      </c>
      <c r="BU21" s="902">
        <v>1034</v>
      </c>
      <c r="BV21" s="902">
        <v>1049</v>
      </c>
      <c r="BW21" s="902">
        <v>1065</v>
      </c>
      <c r="BX21" s="902">
        <v>1081</v>
      </c>
      <c r="BY21" s="902">
        <v>1097</v>
      </c>
      <c r="BZ21" s="902">
        <v>1114</v>
      </c>
      <c r="CA21" s="902">
        <v>1131</v>
      </c>
      <c r="CB21" s="902">
        <v>1147</v>
      </c>
      <c r="CC21" s="902">
        <v>1165</v>
      </c>
      <c r="CD21" s="902">
        <v>1182</v>
      </c>
      <c r="CE21" s="902">
        <v>1200</v>
      </c>
      <c r="CF21" s="902">
        <v>1218</v>
      </c>
      <c r="CG21" s="902">
        <v>1236</v>
      </c>
      <c r="CH21" s="902">
        <v>1255</v>
      </c>
      <c r="CI21"/>
      <c r="CJ21"/>
      <c r="CK21"/>
      <c r="CL21"/>
      <c r="CM21"/>
      <c r="CN21"/>
      <c r="CO21"/>
      <c r="CP21"/>
      <c r="CQ21" s="369"/>
    </row>
    <row r="22" spans="2:95" x14ac:dyDescent="0.25">
      <c r="B22" s="1040" t="s">
        <v>30</v>
      </c>
      <c r="C22" s="896" t="s">
        <v>31</v>
      </c>
      <c r="D22" s="900">
        <v>117</v>
      </c>
      <c r="E22" s="900">
        <v>119</v>
      </c>
      <c r="F22" s="900">
        <v>127</v>
      </c>
      <c r="G22" s="900">
        <v>129</v>
      </c>
      <c r="H22" s="900">
        <v>130</v>
      </c>
      <c r="I22" s="900">
        <v>132</v>
      </c>
      <c r="J22" s="900">
        <v>134</v>
      </c>
      <c r="K22" s="900">
        <v>137</v>
      </c>
      <c r="L22" s="900">
        <v>139</v>
      </c>
      <c r="M22" s="900">
        <v>141</v>
      </c>
      <c r="N22" s="900">
        <v>143</v>
      </c>
      <c r="O22" s="900">
        <v>145</v>
      </c>
      <c r="P22" s="900">
        <v>147</v>
      </c>
      <c r="Q22" s="900">
        <v>149</v>
      </c>
      <c r="R22" s="900">
        <v>152</v>
      </c>
      <c r="S22" s="900">
        <v>154</v>
      </c>
      <c r="T22" s="900">
        <v>156</v>
      </c>
      <c r="U22" s="900">
        <v>159</v>
      </c>
      <c r="V22" s="900">
        <v>161</v>
      </c>
      <c r="W22" s="900">
        <v>164</v>
      </c>
      <c r="X22" s="900">
        <v>166</v>
      </c>
      <c r="Y22" s="900">
        <v>169</v>
      </c>
      <c r="Z22" s="900">
        <v>171</v>
      </c>
      <c r="AA22" s="900">
        <v>174</v>
      </c>
      <c r="AB22" s="900">
        <v>176</v>
      </c>
      <c r="AC22" s="900">
        <v>179</v>
      </c>
      <c r="AD22" s="900">
        <v>182</v>
      </c>
      <c r="AE22" s="900">
        <v>185</v>
      </c>
      <c r="AF22" s="900">
        <v>187</v>
      </c>
      <c r="AG22" s="900">
        <v>190</v>
      </c>
      <c r="AH22" s="900">
        <v>193</v>
      </c>
      <c r="AI22" s="900">
        <v>196</v>
      </c>
      <c r="AJ22" s="900">
        <v>199</v>
      </c>
      <c r="AK22" s="900">
        <v>202</v>
      </c>
      <c r="AL22" s="900">
        <v>205</v>
      </c>
      <c r="AM22" s="900">
        <v>208</v>
      </c>
      <c r="AN22" s="900">
        <v>211</v>
      </c>
      <c r="AO22" s="900">
        <v>214</v>
      </c>
      <c r="AP22" s="900">
        <v>218</v>
      </c>
      <c r="AQ22" s="900">
        <v>221</v>
      </c>
      <c r="AR22" s="900">
        <v>224</v>
      </c>
      <c r="AS22" s="900">
        <v>228</v>
      </c>
      <c r="AT22" s="900">
        <v>231</v>
      </c>
      <c r="AU22" s="900">
        <v>234</v>
      </c>
      <c r="AV22" s="900">
        <v>238</v>
      </c>
      <c r="AW22" s="900">
        <v>241</v>
      </c>
      <c r="AX22" s="900">
        <v>245</v>
      </c>
      <c r="AY22" s="900">
        <v>249</v>
      </c>
      <c r="AZ22" s="900">
        <v>253</v>
      </c>
      <c r="BA22" s="900">
        <v>256</v>
      </c>
      <c r="BB22" s="900">
        <v>260</v>
      </c>
      <c r="BC22" s="900">
        <v>264</v>
      </c>
      <c r="BD22" s="900">
        <v>268</v>
      </c>
      <c r="BE22" s="900">
        <v>272</v>
      </c>
      <c r="BF22" s="900">
        <v>276</v>
      </c>
      <c r="BG22" s="900">
        <v>280</v>
      </c>
      <c r="BH22" s="900">
        <v>284</v>
      </c>
      <c r="BI22" s="900">
        <v>289</v>
      </c>
      <c r="BJ22" s="900">
        <v>293</v>
      </c>
      <c r="BK22" s="900">
        <v>297</v>
      </c>
      <c r="BL22" s="900">
        <v>302</v>
      </c>
      <c r="BM22" s="900">
        <v>306</v>
      </c>
      <c r="BN22" s="900">
        <v>311</v>
      </c>
      <c r="BO22" s="900">
        <v>316</v>
      </c>
      <c r="BP22" s="900">
        <v>320</v>
      </c>
      <c r="BQ22" s="900">
        <v>325</v>
      </c>
      <c r="BR22" s="900">
        <v>330</v>
      </c>
      <c r="BS22" s="900">
        <v>335</v>
      </c>
      <c r="BT22" s="900">
        <v>340</v>
      </c>
      <c r="BU22" s="900">
        <v>345</v>
      </c>
      <c r="BV22" s="900">
        <v>350</v>
      </c>
      <c r="BW22" s="900">
        <v>356</v>
      </c>
      <c r="BX22" s="900">
        <v>361</v>
      </c>
      <c r="BY22" s="900">
        <v>366</v>
      </c>
      <c r="BZ22" s="900">
        <v>372</v>
      </c>
      <c r="CA22" s="900">
        <v>377</v>
      </c>
      <c r="CB22" s="900">
        <v>383</v>
      </c>
      <c r="CC22" s="900">
        <v>389</v>
      </c>
      <c r="CD22" s="900">
        <v>395</v>
      </c>
      <c r="CE22" s="900">
        <v>401</v>
      </c>
      <c r="CF22" s="900">
        <v>407</v>
      </c>
      <c r="CG22" s="900">
        <v>413</v>
      </c>
      <c r="CH22" s="900">
        <v>419</v>
      </c>
      <c r="CI22"/>
      <c r="CJ22"/>
      <c r="CK22"/>
      <c r="CL22"/>
      <c r="CM22"/>
      <c r="CN22"/>
      <c r="CO22"/>
      <c r="CP22"/>
      <c r="CQ22" s="369"/>
    </row>
    <row r="23" spans="2:95" x14ac:dyDescent="0.25">
      <c r="B23" s="1040"/>
      <c r="C23" s="896" t="s">
        <v>20</v>
      </c>
      <c r="D23" s="900">
        <v>234</v>
      </c>
      <c r="E23" s="900">
        <v>237</v>
      </c>
      <c r="F23" s="900">
        <v>253</v>
      </c>
      <c r="G23" s="900">
        <v>257</v>
      </c>
      <c r="H23" s="900">
        <v>261</v>
      </c>
      <c r="I23" s="900">
        <v>265</v>
      </c>
      <c r="J23" s="900">
        <v>269</v>
      </c>
      <c r="K23" s="900">
        <v>273</v>
      </c>
      <c r="L23" s="900">
        <v>277</v>
      </c>
      <c r="M23" s="900">
        <v>281</v>
      </c>
      <c r="N23" s="900">
        <v>286</v>
      </c>
      <c r="O23" s="900">
        <v>290</v>
      </c>
      <c r="P23" s="900">
        <v>294</v>
      </c>
      <c r="Q23" s="900">
        <v>299</v>
      </c>
      <c r="R23" s="900">
        <v>304</v>
      </c>
      <c r="S23" s="900">
        <v>308</v>
      </c>
      <c r="T23" s="900">
        <v>313</v>
      </c>
      <c r="U23" s="900">
        <v>318</v>
      </c>
      <c r="V23" s="900">
        <v>322</v>
      </c>
      <c r="W23" s="900">
        <v>327</v>
      </c>
      <c r="X23" s="900">
        <v>332</v>
      </c>
      <c r="Y23" s="900">
        <v>337</v>
      </c>
      <c r="Z23" s="900">
        <v>343</v>
      </c>
      <c r="AA23" s="900">
        <v>348</v>
      </c>
      <c r="AB23" s="900">
        <v>353</v>
      </c>
      <c r="AC23" s="900">
        <v>358</v>
      </c>
      <c r="AD23" s="900">
        <v>364</v>
      </c>
      <c r="AE23" s="900">
        <v>369</v>
      </c>
      <c r="AF23" s="900">
        <v>375</v>
      </c>
      <c r="AG23" s="900">
        <v>380</v>
      </c>
      <c r="AH23" s="900">
        <v>386</v>
      </c>
      <c r="AI23" s="900">
        <v>392</v>
      </c>
      <c r="AJ23" s="900">
        <v>398</v>
      </c>
      <c r="AK23" s="900">
        <v>404</v>
      </c>
      <c r="AL23" s="900">
        <v>410</v>
      </c>
      <c r="AM23" s="900">
        <v>416</v>
      </c>
      <c r="AN23" s="900">
        <v>422</v>
      </c>
      <c r="AO23" s="900">
        <v>429</v>
      </c>
      <c r="AP23" s="900">
        <v>435</v>
      </c>
      <c r="AQ23" s="900">
        <v>442</v>
      </c>
      <c r="AR23" s="900">
        <v>448</v>
      </c>
      <c r="AS23" s="900">
        <v>455</v>
      </c>
      <c r="AT23" s="900">
        <v>462</v>
      </c>
      <c r="AU23" s="900">
        <v>469</v>
      </c>
      <c r="AV23" s="900">
        <v>476</v>
      </c>
      <c r="AW23" s="900">
        <v>483</v>
      </c>
      <c r="AX23" s="900">
        <v>490</v>
      </c>
      <c r="AY23" s="900">
        <v>498</v>
      </c>
      <c r="AZ23" s="900">
        <v>505</v>
      </c>
      <c r="BA23" s="900">
        <v>513</v>
      </c>
      <c r="BB23" s="900">
        <v>520</v>
      </c>
      <c r="BC23" s="900">
        <v>528</v>
      </c>
      <c r="BD23" s="900">
        <v>536</v>
      </c>
      <c r="BE23" s="900">
        <v>544</v>
      </c>
      <c r="BF23" s="900">
        <v>552</v>
      </c>
      <c r="BG23" s="900">
        <v>561</v>
      </c>
      <c r="BH23" s="900">
        <v>569</v>
      </c>
      <c r="BI23" s="900">
        <v>577</v>
      </c>
      <c r="BJ23" s="900">
        <v>586</v>
      </c>
      <c r="BK23" s="900">
        <v>595</v>
      </c>
      <c r="BL23" s="900">
        <v>604</v>
      </c>
      <c r="BM23" s="900">
        <v>613</v>
      </c>
      <c r="BN23" s="900">
        <v>622</v>
      </c>
      <c r="BO23" s="900">
        <v>631</v>
      </c>
      <c r="BP23" s="900">
        <v>641</v>
      </c>
      <c r="BQ23" s="900">
        <v>651</v>
      </c>
      <c r="BR23" s="900">
        <v>660</v>
      </c>
      <c r="BS23" s="900">
        <v>670</v>
      </c>
      <c r="BT23" s="900">
        <v>680</v>
      </c>
      <c r="BU23" s="900">
        <v>690</v>
      </c>
      <c r="BV23" s="900">
        <v>701</v>
      </c>
      <c r="BW23" s="900">
        <v>711</v>
      </c>
      <c r="BX23" s="900">
        <v>722</v>
      </c>
      <c r="BY23" s="900">
        <v>733</v>
      </c>
      <c r="BZ23" s="900">
        <v>744</v>
      </c>
      <c r="CA23" s="900">
        <v>755</v>
      </c>
      <c r="CB23" s="900">
        <v>766</v>
      </c>
      <c r="CC23" s="900">
        <v>778</v>
      </c>
      <c r="CD23" s="900">
        <v>789</v>
      </c>
      <c r="CE23" s="900">
        <v>801</v>
      </c>
      <c r="CF23" s="900">
        <v>813</v>
      </c>
      <c r="CG23" s="900">
        <v>826</v>
      </c>
      <c r="CH23" s="900">
        <v>838</v>
      </c>
      <c r="CI23"/>
      <c r="CJ23"/>
      <c r="CK23"/>
      <c r="CL23"/>
      <c r="CM23"/>
      <c r="CN23"/>
      <c r="CO23"/>
      <c r="CP23"/>
      <c r="CQ23" s="369"/>
    </row>
    <row r="24" spans="2:95" x14ac:dyDescent="0.25">
      <c r="B24" s="1040"/>
      <c r="C24" s="896" t="s">
        <v>32</v>
      </c>
      <c r="D24" s="900">
        <v>351</v>
      </c>
      <c r="E24" s="900">
        <v>356</v>
      </c>
      <c r="F24" s="900">
        <v>380</v>
      </c>
      <c r="G24" s="900">
        <v>386</v>
      </c>
      <c r="H24" s="900">
        <v>391</v>
      </c>
      <c r="I24" s="900">
        <v>397</v>
      </c>
      <c r="J24" s="900">
        <v>403</v>
      </c>
      <c r="K24" s="900">
        <v>410</v>
      </c>
      <c r="L24" s="900">
        <v>416</v>
      </c>
      <c r="M24" s="900">
        <v>422</v>
      </c>
      <c r="N24" s="900">
        <v>429</v>
      </c>
      <c r="O24" s="900">
        <v>435</v>
      </c>
      <c r="P24" s="900">
        <v>442</v>
      </c>
      <c r="Q24" s="900">
        <v>448</v>
      </c>
      <c r="R24" s="900">
        <v>455</v>
      </c>
      <c r="S24" s="900">
        <v>462</v>
      </c>
      <c r="T24" s="900">
        <v>469</v>
      </c>
      <c r="U24" s="900">
        <v>476</v>
      </c>
      <c r="V24" s="900">
        <v>484</v>
      </c>
      <c r="W24" s="900">
        <v>491</v>
      </c>
      <c r="X24" s="900">
        <v>499</v>
      </c>
      <c r="Y24" s="900">
        <v>506</v>
      </c>
      <c r="Z24" s="900">
        <v>514</v>
      </c>
      <c r="AA24" s="900">
        <v>522</v>
      </c>
      <c r="AB24" s="900">
        <v>529</v>
      </c>
      <c r="AC24" s="900">
        <v>537</v>
      </c>
      <c r="AD24" s="900">
        <v>545</v>
      </c>
      <c r="AE24" s="900">
        <v>554</v>
      </c>
      <c r="AF24" s="900">
        <v>562</v>
      </c>
      <c r="AG24" s="900">
        <v>570</v>
      </c>
      <c r="AH24" s="900">
        <v>579</v>
      </c>
      <c r="AI24" s="900">
        <v>587</v>
      </c>
      <c r="AJ24" s="900">
        <v>596</v>
      </c>
      <c r="AK24" s="900">
        <v>605</v>
      </c>
      <c r="AL24" s="900">
        <v>614</v>
      </c>
      <c r="AM24" s="900">
        <v>623</v>
      </c>
      <c r="AN24" s="900">
        <v>633</v>
      </c>
      <c r="AO24" s="900">
        <v>642</v>
      </c>
      <c r="AP24" s="900">
        <v>652</v>
      </c>
      <c r="AQ24" s="900">
        <v>661</v>
      </c>
      <c r="AR24" s="900">
        <v>671</v>
      </c>
      <c r="AS24" s="900">
        <v>681</v>
      </c>
      <c r="AT24" s="900">
        <v>692</v>
      </c>
      <c r="AU24" s="900">
        <v>702</v>
      </c>
      <c r="AV24" s="900">
        <v>713</v>
      </c>
      <c r="AW24" s="900">
        <v>723</v>
      </c>
      <c r="AX24" s="900">
        <v>734</v>
      </c>
      <c r="AY24" s="900">
        <v>745</v>
      </c>
      <c r="AZ24" s="900">
        <v>756</v>
      </c>
      <c r="BA24" s="900">
        <v>768</v>
      </c>
      <c r="BB24" s="900">
        <v>779</v>
      </c>
      <c r="BC24" s="900">
        <v>791</v>
      </c>
      <c r="BD24" s="900">
        <v>803</v>
      </c>
      <c r="BE24" s="900">
        <v>815</v>
      </c>
      <c r="BF24" s="900">
        <v>827</v>
      </c>
      <c r="BG24" s="900">
        <v>839</v>
      </c>
      <c r="BH24" s="900">
        <v>852</v>
      </c>
      <c r="BI24" s="900">
        <v>865</v>
      </c>
      <c r="BJ24" s="900">
        <v>878</v>
      </c>
      <c r="BK24" s="900">
        <v>891</v>
      </c>
      <c r="BL24" s="900">
        <v>904</v>
      </c>
      <c r="BM24" s="900">
        <v>918</v>
      </c>
      <c r="BN24" s="900">
        <v>932</v>
      </c>
      <c r="BO24" s="900">
        <v>946</v>
      </c>
      <c r="BP24" s="900">
        <v>960</v>
      </c>
      <c r="BQ24" s="900">
        <v>974</v>
      </c>
      <c r="BR24" s="900">
        <v>989</v>
      </c>
      <c r="BS24" s="900">
        <v>1004</v>
      </c>
      <c r="BT24" s="900">
        <v>1019</v>
      </c>
      <c r="BU24" s="900">
        <v>1034</v>
      </c>
      <c r="BV24" s="900">
        <v>1049</v>
      </c>
      <c r="BW24" s="900">
        <v>1065</v>
      </c>
      <c r="BX24" s="900">
        <v>1081</v>
      </c>
      <c r="BY24" s="900">
        <v>1097</v>
      </c>
      <c r="BZ24" s="900">
        <v>1114</v>
      </c>
      <c r="CA24" s="900">
        <v>1131</v>
      </c>
      <c r="CB24" s="900">
        <v>1147</v>
      </c>
      <c r="CC24" s="900">
        <v>1165</v>
      </c>
      <c r="CD24" s="900">
        <v>1182</v>
      </c>
      <c r="CE24" s="900">
        <v>1200</v>
      </c>
      <c r="CF24" s="900">
        <v>1218</v>
      </c>
      <c r="CG24" s="900">
        <v>1236</v>
      </c>
      <c r="CH24" s="900">
        <v>1255</v>
      </c>
      <c r="CI24"/>
      <c r="CJ24"/>
      <c r="CK24"/>
      <c r="CL24"/>
      <c r="CM24"/>
      <c r="CN24"/>
      <c r="CO24"/>
      <c r="CP24"/>
      <c r="CQ24" s="369"/>
    </row>
    <row r="25" spans="2:95" x14ac:dyDescent="0.25">
      <c r="B25" s="378"/>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s="369"/>
    </row>
    <row r="26" spans="2:95" ht="15.75" thickBot="1" x14ac:dyDescent="0.3">
      <c r="B26" s="380"/>
      <c r="C26" s="374"/>
      <c r="D26" s="374"/>
      <c r="E26" s="374"/>
      <c r="F26" s="374"/>
      <c r="G26" s="374"/>
      <c r="H26" s="374"/>
      <c r="I26" s="374"/>
      <c r="J26" s="374"/>
      <c r="K26" s="374"/>
      <c r="L26" s="374"/>
      <c r="M26" s="374"/>
      <c r="N26" s="374"/>
      <c r="O26" s="374"/>
      <c r="P26" s="374"/>
      <c r="Q26" s="374"/>
      <c r="R26" s="374"/>
      <c r="S26" s="374"/>
      <c r="T26" s="374"/>
      <c r="U26" s="374"/>
      <c r="V26" s="374"/>
      <c r="W26" s="374"/>
      <c r="X26" s="374"/>
      <c r="Y26" s="374"/>
      <c r="Z26" s="374"/>
      <c r="AA26" s="374"/>
      <c r="AB26" s="374"/>
      <c r="AC26" s="374"/>
      <c r="AD26" s="374"/>
      <c r="AE26" s="374"/>
      <c r="AF26" s="374"/>
      <c r="AG26" s="374"/>
      <c r="AH26" s="374"/>
      <c r="AI26" s="374"/>
      <c r="AJ26" s="374"/>
      <c r="AK26" s="374"/>
      <c r="AL26" s="374"/>
      <c r="AM26" s="374"/>
      <c r="AN26" s="374"/>
      <c r="AO26" s="374"/>
      <c r="AP26" s="374"/>
      <c r="AQ26" s="374"/>
      <c r="AR26" s="374"/>
      <c r="AS26" s="374"/>
      <c r="AT26" s="374"/>
      <c r="AU26" s="374"/>
      <c r="AV26" s="374"/>
      <c r="AW26" s="374"/>
      <c r="AX26" s="374"/>
      <c r="AY26" s="374"/>
      <c r="AZ26" s="374"/>
      <c r="BA26" s="374"/>
      <c r="BB26" s="374"/>
      <c r="BC26" s="374"/>
      <c r="BD26" s="374"/>
      <c r="BE26" s="374"/>
      <c r="BF26" s="374"/>
      <c r="BG26" s="374"/>
      <c r="BH26" s="374"/>
      <c r="BI26" s="374"/>
      <c r="BJ26" s="374"/>
      <c r="BK26" s="374"/>
      <c r="BL26" s="374"/>
      <c r="BM26" s="374"/>
      <c r="BN26" s="374"/>
      <c r="BO26" s="374"/>
      <c r="BP26" s="374"/>
      <c r="BQ26" s="374"/>
      <c r="BR26" s="374"/>
      <c r="BS26" s="374"/>
      <c r="BT26" s="374"/>
      <c r="BU26" s="374"/>
      <c r="BV26" s="374"/>
      <c r="BW26" s="374"/>
      <c r="BX26" s="374"/>
      <c r="BY26" s="374"/>
      <c r="BZ26" s="374"/>
      <c r="CA26" s="374"/>
      <c r="CB26" s="374"/>
      <c r="CC26" s="374"/>
      <c r="CD26" s="374"/>
      <c r="CE26" s="374"/>
      <c r="CF26" s="374"/>
      <c r="CG26" s="374"/>
      <c r="CH26" s="374"/>
      <c r="CI26" s="374"/>
      <c r="CJ26" s="374"/>
      <c r="CK26" s="374"/>
      <c r="CL26" s="374"/>
      <c r="CM26" s="374"/>
      <c r="CN26" s="374"/>
      <c r="CO26" s="374"/>
      <c r="CP26" s="374"/>
      <c r="CQ26" s="375"/>
    </row>
    <row r="28" spans="2:95" x14ac:dyDescent="0.25">
      <c r="B28" s="86" t="s">
        <v>1133</v>
      </c>
    </row>
  </sheetData>
  <sheetProtection algorithmName="SHA-512" hashValue="jJyAuU8otGKI/0oJkhvOabd2+aVkl3/Bl6IQNMF0Boe//sCwQo3YOpOUbOC8W5rE03504Fb/VLNcp21VJb5Txw==" saltValue="UNHKQ8jfH+wud3Q/Ihes+A==" spinCount="100000" sheet="1" objects="1" scenarios="1"/>
  <mergeCells count="4">
    <mergeCell ref="B10:B12"/>
    <mergeCell ref="B13:B15"/>
    <mergeCell ref="B19:B21"/>
    <mergeCell ref="B22:B24"/>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rgb="FF002060"/>
    <pageSetUpPr autoPageBreaks="0"/>
  </sheetPr>
  <dimension ref="B1:AF71"/>
  <sheetViews>
    <sheetView zoomScale="70" zoomScaleNormal="70" workbookViewId="0">
      <pane ySplit="15" topLeftCell="A21" activePane="bottomLeft" state="frozen"/>
      <selection activeCell="D16" sqref="D16"/>
      <selection pane="bottomLeft" activeCell="H13" sqref="H13"/>
    </sheetView>
  </sheetViews>
  <sheetFormatPr defaultColWidth="9.140625" defaultRowHeight="15" x14ac:dyDescent="0.25"/>
  <cols>
    <col min="1" max="1" width="4.28515625" style="86" customWidth="1"/>
    <col min="2" max="2" width="3" style="86" customWidth="1"/>
    <col min="3" max="3" width="25.5703125" style="86" customWidth="1"/>
    <col min="4" max="4" width="26.5703125" style="86" customWidth="1"/>
    <col min="5" max="7" width="16.140625" style="86" customWidth="1"/>
    <col min="8" max="8" width="18.85546875" style="86" customWidth="1"/>
    <col min="9" max="9" width="21" style="86" customWidth="1"/>
    <col min="10" max="10" width="21.85546875" style="86" customWidth="1"/>
    <col min="11" max="11" width="18" style="86" customWidth="1"/>
    <col min="12" max="13" width="16.140625" style="86" customWidth="1"/>
    <col min="14" max="15" width="16.28515625" style="86" customWidth="1"/>
    <col min="16" max="16" width="14.140625" style="86" customWidth="1"/>
    <col min="17" max="21" width="16.28515625" style="86" customWidth="1"/>
    <col min="22" max="22" width="18.85546875" style="86" customWidth="1"/>
    <col min="23" max="23" width="33.28515625" style="86" bestFit="1" customWidth="1"/>
    <col min="24" max="24" width="33.28515625" style="86" customWidth="1"/>
    <col min="25" max="25" width="37.140625" style="86" customWidth="1"/>
    <col min="26" max="26" width="18.85546875" style="86" customWidth="1"/>
    <col min="27" max="27" width="33.28515625" style="86" bestFit="1" customWidth="1"/>
    <col min="28" max="28" width="33.28515625" style="86" customWidth="1"/>
    <col min="29" max="29" width="37.140625" style="86" customWidth="1"/>
    <col min="30" max="30" width="3" style="86" customWidth="1"/>
    <col min="31" max="16384" width="9.140625" style="86"/>
  </cols>
  <sheetData>
    <row r="1" spans="2:32" ht="17.25" customHeight="1" thickBot="1" x14ac:dyDescent="0.3"/>
    <row r="2" spans="2:32" ht="47.25" customHeight="1" thickBot="1" x14ac:dyDescent="0.3">
      <c r="B2" s="529" t="s">
        <v>600</v>
      </c>
      <c r="C2" s="527"/>
      <c r="D2" s="527"/>
      <c r="E2" s="527"/>
      <c r="F2" s="527"/>
      <c r="G2" s="527"/>
      <c r="H2" s="527"/>
      <c r="I2" s="527"/>
      <c r="J2" s="527"/>
      <c r="K2" s="527"/>
      <c r="L2" s="527"/>
      <c r="M2" s="527"/>
      <c r="N2" s="527"/>
      <c r="O2" s="527"/>
      <c r="P2" s="527"/>
      <c r="Q2" s="527"/>
      <c r="R2" s="527"/>
      <c r="S2" s="527"/>
      <c r="T2" s="527"/>
      <c r="U2" s="527"/>
      <c r="V2" s="527"/>
      <c r="W2" s="527"/>
      <c r="X2" s="527"/>
      <c r="Y2" s="527"/>
      <c r="Z2" s="527"/>
      <c r="AA2" s="527"/>
      <c r="AB2" s="527"/>
      <c r="AC2" s="527"/>
      <c r="AD2" s="528"/>
    </row>
    <row r="3" spans="2:32" x14ac:dyDescent="0.25">
      <c r="B3" s="378"/>
      <c r="C3"/>
      <c r="D3"/>
      <c r="E3"/>
      <c r="F3"/>
      <c r="G3"/>
      <c r="H3"/>
      <c r="I3"/>
      <c r="J3"/>
      <c r="K3"/>
      <c r="L3"/>
      <c r="M3"/>
      <c r="N3"/>
      <c r="O3"/>
      <c r="P3"/>
      <c r="Q3"/>
      <c r="R3"/>
      <c r="S3"/>
      <c r="T3"/>
      <c r="U3"/>
      <c r="V3"/>
      <c r="W3"/>
      <c r="X3"/>
      <c r="Y3"/>
      <c r="Z3"/>
      <c r="AA3"/>
      <c r="AB3"/>
      <c r="AC3"/>
      <c r="AD3" s="369"/>
    </row>
    <row r="4" spans="2:32" x14ac:dyDescent="0.25">
      <c r="B4" s="378"/>
      <c r="C4" s="382" t="s">
        <v>447</v>
      </c>
      <c r="D4"/>
      <c r="E4"/>
      <c r="F4"/>
      <c r="G4"/>
      <c r="H4"/>
      <c r="I4"/>
      <c r="J4"/>
      <c r="K4"/>
      <c r="L4"/>
      <c r="M4"/>
      <c r="N4"/>
      <c r="O4"/>
      <c r="P4"/>
      <c r="Q4"/>
      <c r="R4"/>
      <c r="S4"/>
      <c r="T4"/>
      <c r="U4"/>
      <c r="V4"/>
      <c r="W4"/>
      <c r="X4"/>
      <c r="Y4"/>
      <c r="Z4"/>
      <c r="AA4"/>
      <c r="AB4"/>
      <c r="AC4"/>
      <c r="AD4" s="369"/>
    </row>
    <row r="5" spans="2:32" x14ac:dyDescent="0.25">
      <c r="B5" s="378"/>
      <c r="C5" s="530" t="s">
        <v>435</v>
      </c>
      <c r="D5" s="54">
        <f>'Energy Prices'!D6</f>
        <v>0</v>
      </c>
      <c r="E5"/>
      <c r="F5"/>
      <c r="G5"/>
      <c r="H5"/>
      <c r="I5"/>
      <c r="J5"/>
      <c r="K5"/>
      <c r="L5"/>
      <c r="M5"/>
      <c r="N5"/>
      <c r="O5"/>
      <c r="P5"/>
      <c r="Q5"/>
      <c r="R5"/>
      <c r="S5"/>
      <c r="T5"/>
      <c r="U5"/>
      <c r="V5"/>
      <c r="W5"/>
      <c r="X5"/>
      <c r="Y5"/>
      <c r="Z5"/>
      <c r="AA5"/>
      <c r="AB5"/>
      <c r="AC5"/>
      <c r="AD5" s="369"/>
    </row>
    <row r="6" spans="2:32" x14ac:dyDescent="0.25">
      <c r="B6" s="378"/>
      <c r="C6" s="531" t="s">
        <v>439</v>
      </c>
      <c r="D6" s="54">
        <v>2022</v>
      </c>
      <c r="E6"/>
      <c r="F6"/>
      <c r="G6"/>
      <c r="H6"/>
      <c r="I6"/>
      <c r="J6"/>
      <c r="K6"/>
      <c r="L6"/>
      <c r="M6"/>
      <c r="N6"/>
      <c r="O6"/>
      <c r="P6"/>
      <c r="Q6"/>
      <c r="R6"/>
      <c r="S6"/>
      <c r="T6"/>
      <c r="U6"/>
      <c r="V6"/>
      <c r="W6"/>
      <c r="X6"/>
      <c r="Y6"/>
      <c r="Z6"/>
      <c r="AA6"/>
      <c r="AB6"/>
      <c r="AC6"/>
      <c r="AD6" s="369"/>
    </row>
    <row r="7" spans="2:32" x14ac:dyDescent="0.25">
      <c r="B7" s="378"/>
      <c r="C7" s="531" t="s">
        <v>765</v>
      </c>
      <c r="D7" s="54">
        <v>2022</v>
      </c>
      <c r="E7"/>
      <c r="F7"/>
      <c r="G7"/>
      <c r="H7"/>
      <c r="I7"/>
      <c r="J7"/>
      <c r="K7"/>
      <c r="L7"/>
      <c r="M7"/>
      <c r="N7"/>
      <c r="O7"/>
      <c r="P7"/>
      <c r="Q7"/>
      <c r="R7"/>
      <c r="S7"/>
      <c r="T7"/>
      <c r="U7"/>
      <c r="V7"/>
      <c r="W7"/>
      <c r="X7"/>
      <c r="Y7"/>
      <c r="Z7"/>
      <c r="AA7"/>
      <c r="AB7"/>
      <c r="AC7"/>
      <c r="AD7" s="369"/>
    </row>
    <row r="8" spans="2:32" x14ac:dyDescent="0.25">
      <c r="B8" s="378"/>
      <c r="C8" s="531" t="s">
        <v>440</v>
      </c>
      <c r="D8" s="555" t="e">
        <f>INDEX('Discount and deflators'!$F$21:$AG$46,MATCH($D$6,'Discount and deflators'!$B$21:$B$46,0),MATCH($D$5,'Discount and deflators'!$F$20:$AG$20,0))</f>
        <v>#N/A</v>
      </c>
      <c r="E8"/>
      <c r="F8"/>
      <c r="G8"/>
      <c r="H8"/>
      <c r="I8"/>
      <c r="J8"/>
      <c r="K8"/>
      <c r="L8"/>
      <c r="M8"/>
      <c r="N8"/>
      <c r="O8"/>
      <c r="P8"/>
      <c r="Q8"/>
      <c r="R8"/>
      <c r="S8"/>
      <c r="T8"/>
      <c r="U8"/>
      <c r="V8"/>
      <c r="W8"/>
      <c r="X8"/>
      <c r="Y8"/>
      <c r="Z8"/>
      <c r="AA8"/>
      <c r="AB8"/>
      <c r="AC8"/>
      <c r="AD8" s="369"/>
    </row>
    <row r="9" spans="2:32" x14ac:dyDescent="0.25">
      <c r="B9" s="378"/>
      <c r="C9" s="531" t="s">
        <v>766</v>
      </c>
      <c r="D9" s="555" t="e">
        <f>INDEX('Discount and deflators'!$F$21:$AG$46,MATCH($D$7,'Discount and deflators'!$B$21:$B$46,0),MATCH($D$5,'Discount and deflators'!$F$20:$AG$20,0))</f>
        <v>#N/A</v>
      </c>
      <c r="E9"/>
      <c r="F9"/>
      <c r="G9"/>
      <c r="H9"/>
      <c r="I9"/>
      <c r="J9"/>
      <c r="K9"/>
      <c r="L9"/>
      <c r="M9"/>
      <c r="N9"/>
      <c r="O9"/>
      <c r="P9"/>
      <c r="Q9"/>
      <c r="R9"/>
      <c r="S9"/>
      <c r="T9"/>
      <c r="U9"/>
      <c r="V9"/>
      <c r="W9"/>
      <c r="X9"/>
      <c r="Y9"/>
      <c r="Z9"/>
      <c r="AA9"/>
      <c r="AB9"/>
      <c r="AC9"/>
      <c r="AD9" s="369"/>
    </row>
    <row r="10" spans="2:32" ht="15.75" thickBot="1" x14ac:dyDescent="0.3">
      <c r="B10" s="378"/>
      <c r="C10" s="531"/>
      <c r="D10" s="66"/>
      <c r="E10"/>
      <c r="F10"/>
      <c r="G10"/>
      <c r="H10"/>
      <c r="I10"/>
      <c r="J10"/>
      <c r="K10"/>
      <c r="L10"/>
      <c r="M10"/>
      <c r="N10"/>
      <c r="O10"/>
      <c r="P10"/>
      <c r="Q10"/>
      <c r="R10"/>
      <c r="S10"/>
      <c r="T10"/>
      <c r="U10"/>
      <c r="V10"/>
      <c r="W10"/>
      <c r="X10"/>
      <c r="Y10"/>
      <c r="Z10"/>
      <c r="AA10"/>
      <c r="AB10"/>
      <c r="AC10"/>
      <c r="AD10" s="369"/>
    </row>
    <row r="11" spans="2:32" ht="21" x14ac:dyDescent="0.35">
      <c r="B11" s="378"/>
      <c r="C11" s="1059"/>
      <c r="D11" s="1061"/>
      <c r="E11" s="1063" t="s">
        <v>715</v>
      </c>
      <c r="F11" s="1063"/>
      <c r="G11" s="1063"/>
      <c r="H11" s="1063"/>
      <c r="I11" s="1063"/>
      <c r="J11" s="1063"/>
      <c r="K11" s="1063"/>
      <c r="L11" s="1063"/>
      <c r="M11" s="1063"/>
      <c r="N11" s="725" t="s">
        <v>716</v>
      </c>
      <c r="O11" s="726"/>
      <c r="P11" s="726"/>
      <c r="Q11" s="727"/>
      <c r="R11" s="726"/>
      <c r="S11" s="726"/>
      <c r="T11" s="726"/>
      <c r="U11" s="726"/>
      <c r="V11" s="726"/>
      <c r="W11" s="726"/>
      <c r="X11" s="726"/>
      <c r="Y11" s="726"/>
      <c r="Z11" s="726"/>
      <c r="AA11" s="726"/>
      <c r="AB11" s="726"/>
      <c r="AC11" s="727"/>
      <c r="AD11" s="369"/>
    </row>
    <row r="12" spans="2:32" ht="18.75" customHeight="1" x14ac:dyDescent="0.3">
      <c r="B12" s="378"/>
      <c r="C12" s="1060"/>
      <c r="D12" s="1062"/>
      <c r="E12" s="661" t="s">
        <v>448</v>
      </c>
      <c r="F12" s="662"/>
      <c r="G12" s="662"/>
      <c r="H12" s="663"/>
      <c r="I12" s="903"/>
      <c r="J12" s="642" t="s">
        <v>619</v>
      </c>
      <c r="K12" s="643"/>
      <c r="L12" s="643"/>
      <c r="M12" s="673" t="s">
        <v>549</v>
      </c>
      <c r="N12" s="677"/>
      <c r="O12" s="678"/>
      <c r="P12" s="678"/>
      <c r="Q12" s="736"/>
      <c r="R12" s="735" t="s">
        <v>619</v>
      </c>
      <c r="S12" s="668"/>
      <c r="T12" s="668"/>
      <c r="U12" s="669" t="s">
        <v>549</v>
      </c>
      <c r="V12" s="1041" t="s">
        <v>712</v>
      </c>
      <c r="W12" s="1042"/>
      <c r="X12" s="1042"/>
      <c r="Y12" s="1043"/>
      <c r="Z12" s="1050" t="s">
        <v>714</v>
      </c>
      <c r="AA12" s="1051"/>
      <c r="AB12" s="1051"/>
      <c r="AC12" s="1052"/>
      <c r="AD12" s="369"/>
    </row>
    <row r="13" spans="2:32" x14ac:dyDescent="0.25">
      <c r="B13" s="378"/>
      <c r="C13" s="217"/>
      <c r="D13" s="220"/>
      <c r="E13" s="664"/>
      <c r="F13" s="664"/>
      <c r="G13" s="664"/>
      <c r="H13" s="665" t="s">
        <v>316</v>
      </c>
      <c r="I13" s="904" t="s">
        <v>1105</v>
      </c>
      <c r="J13" s="674" t="s">
        <v>452</v>
      </c>
      <c r="K13" s="654"/>
      <c r="L13" s="654"/>
      <c r="M13" s="654"/>
      <c r="N13" s="679" t="s">
        <v>452</v>
      </c>
      <c r="O13" s="670"/>
      <c r="P13" s="670"/>
      <c r="Q13" s="737"/>
      <c r="R13" s="670" t="s">
        <v>452</v>
      </c>
      <c r="S13" s="670"/>
      <c r="T13" s="670"/>
      <c r="U13" s="670"/>
      <c r="V13" s="1044"/>
      <c r="W13" s="1045"/>
      <c r="X13" s="1045"/>
      <c r="Y13" s="1046"/>
      <c r="Z13" s="1053"/>
      <c r="AA13" s="1054"/>
      <c r="AB13" s="1054"/>
      <c r="AC13" s="1055"/>
      <c r="AD13" s="369"/>
    </row>
    <row r="14" spans="2:32" x14ac:dyDescent="0.25">
      <c r="B14" s="378"/>
      <c r="C14" s="217"/>
      <c r="D14" s="220"/>
      <c r="E14" s="664"/>
      <c r="F14" s="664"/>
      <c r="G14" s="664"/>
      <c r="H14" s="666" t="s">
        <v>452</v>
      </c>
      <c r="I14" s="905" t="s">
        <v>1106</v>
      </c>
      <c r="J14" s="675" t="s">
        <v>43</v>
      </c>
      <c r="K14" s="655" t="s">
        <v>43</v>
      </c>
      <c r="L14" s="655" t="s">
        <v>43</v>
      </c>
      <c r="M14" s="655" t="s">
        <v>44</v>
      </c>
      <c r="N14" s="680" t="s">
        <v>43</v>
      </c>
      <c r="O14" s="671" t="s">
        <v>43</v>
      </c>
      <c r="P14" s="671" t="s">
        <v>43</v>
      </c>
      <c r="Q14" s="738" t="s">
        <v>44</v>
      </c>
      <c r="R14" s="671" t="s">
        <v>43</v>
      </c>
      <c r="S14" s="671" t="s">
        <v>43</v>
      </c>
      <c r="T14" s="671" t="s">
        <v>43</v>
      </c>
      <c r="U14" s="671" t="s">
        <v>44</v>
      </c>
      <c r="V14" s="1047"/>
      <c r="W14" s="1048"/>
      <c r="X14" s="1048"/>
      <c r="Y14" s="1049"/>
      <c r="Z14" s="1056"/>
      <c r="AA14" s="1057"/>
      <c r="AB14" s="1057"/>
      <c r="AC14" s="1058"/>
      <c r="AD14" s="369"/>
    </row>
    <row r="15" spans="2:32" ht="30.75" thickBot="1" x14ac:dyDescent="0.3">
      <c r="B15" s="378"/>
      <c r="C15" s="864" t="s">
        <v>450</v>
      </c>
      <c r="D15" s="865" t="s">
        <v>610</v>
      </c>
      <c r="E15" s="895" t="s">
        <v>742</v>
      </c>
      <c r="F15" s="895" t="s">
        <v>743</v>
      </c>
      <c r="G15" s="895" t="s">
        <v>741</v>
      </c>
      <c r="H15" s="667"/>
      <c r="I15" s="905"/>
      <c r="J15" s="676" t="s">
        <v>742</v>
      </c>
      <c r="K15" s="656" t="s">
        <v>743</v>
      </c>
      <c r="L15" s="656" t="s">
        <v>744</v>
      </c>
      <c r="M15" s="656" t="s">
        <v>44</v>
      </c>
      <c r="N15" s="733" t="s">
        <v>742</v>
      </c>
      <c r="O15" s="734" t="s">
        <v>743</v>
      </c>
      <c r="P15" s="734" t="s">
        <v>744</v>
      </c>
      <c r="Q15" s="739" t="s">
        <v>44</v>
      </c>
      <c r="R15" s="672" t="s">
        <v>742</v>
      </c>
      <c r="S15" s="672" t="s">
        <v>743</v>
      </c>
      <c r="T15" s="672" t="s">
        <v>744</v>
      </c>
      <c r="U15" s="672" t="s">
        <v>44</v>
      </c>
      <c r="V15" s="637" t="s">
        <v>709</v>
      </c>
      <c r="W15" s="637" t="s">
        <v>710</v>
      </c>
      <c r="X15" s="637" t="s">
        <v>1055</v>
      </c>
      <c r="Y15" s="637" t="s">
        <v>713</v>
      </c>
      <c r="Z15" s="638" t="s">
        <v>709</v>
      </c>
      <c r="AA15" s="638" t="s">
        <v>710</v>
      </c>
      <c r="AB15" s="638" t="s">
        <v>711</v>
      </c>
      <c r="AC15" s="649" t="s">
        <v>713</v>
      </c>
      <c r="AD15" s="369"/>
    </row>
    <row r="16" spans="2:32" ht="15.75" x14ac:dyDescent="0.25">
      <c r="B16" s="887"/>
      <c r="C16" s="886" t="s">
        <v>1073</v>
      </c>
      <c r="D16" s="888" t="s">
        <v>315</v>
      </c>
      <c r="E16" s="933">
        <v>1567</v>
      </c>
      <c r="F16" s="934">
        <v>30282</v>
      </c>
      <c r="G16" s="934">
        <v>8148</v>
      </c>
      <c r="H16" s="685">
        <v>2546.4368225960179</v>
      </c>
      <c r="I16" s="909"/>
      <c r="J16" s="906"/>
      <c r="K16" s="892"/>
      <c r="L16" s="892"/>
      <c r="M16" s="894"/>
      <c r="N16" s="890" t="e">
        <f t="shared" ref="N16:N47" si="0">E16*$D$9</f>
        <v>#N/A</v>
      </c>
      <c r="O16" s="890" t="e">
        <f t="shared" ref="O16:O47" si="1">F16*$D$9</f>
        <v>#N/A</v>
      </c>
      <c r="P16" s="890" t="e">
        <f t="shared" ref="P16:P47" si="2">G16*$D$9</f>
        <v>#N/A</v>
      </c>
      <c r="Q16" s="891" t="e">
        <f t="shared" ref="Q16:Q47" si="3">H16*$D$9</f>
        <v>#N/A</v>
      </c>
      <c r="R16" s="740" t="e">
        <f>J16*$D$9</f>
        <v>#N/A</v>
      </c>
      <c r="S16" s="740" t="e">
        <f t="shared" ref="S16:U31" si="4">K16*$D$9</f>
        <v>#N/A</v>
      </c>
      <c r="T16" s="740" t="e">
        <f t="shared" si="4"/>
        <v>#N/A</v>
      </c>
      <c r="U16" s="740" t="e">
        <f t="shared" si="4"/>
        <v>#N/A</v>
      </c>
      <c r="V16" s="742" t="e">
        <f>MAX(N16:Q16)</f>
        <v>#N/A</v>
      </c>
      <c r="W16" s="650" t="e">
        <f t="shared" ref="W16:W47" si="5">INDEX($N$15:$Q$15,MATCH(V16,N16:Q16,0))</f>
        <v>#N/A</v>
      </c>
      <c r="X16" s="741" t="e">
        <f t="shared" ref="X16:X50" si="6">MIN(N16:Q16)</f>
        <v>#N/A</v>
      </c>
      <c r="Y16" s="651" t="e">
        <f t="shared" ref="Y16:Y47" si="7">INDEX($N$15:$Q$15,MATCH(X16,N16:Q16,0))</f>
        <v>#N/A</v>
      </c>
      <c r="Z16" s="743" t="e">
        <f>MAX(R16:U16)</f>
        <v>#N/A</v>
      </c>
      <c r="AA16" s="652" t="e">
        <f t="shared" ref="AA16:AA31" si="8">INDEX($R$15:$U$15,MATCH(Z16,R16:U16,0))</f>
        <v>#N/A</v>
      </c>
      <c r="AB16" s="743" t="e">
        <f>IF(R16=0,U16,IF(U16=0,R16,MIN(R16:U16)))</f>
        <v>#N/A</v>
      </c>
      <c r="AC16" s="653" t="e">
        <f t="shared" ref="AC16:AC31" si="9">INDEX($R$15:$U$15,MATCH(AB16,R16:U16,0))</f>
        <v>#N/A</v>
      </c>
      <c r="AD16" s="369"/>
      <c r="AE16"/>
      <c r="AF16"/>
    </row>
    <row r="17" spans="2:30" ht="15.75" x14ac:dyDescent="0.25">
      <c r="B17" s="887"/>
      <c r="C17" s="886" t="s">
        <v>1074</v>
      </c>
      <c r="D17" s="888" t="s">
        <v>315</v>
      </c>
      <c r="E17" s="937">
        <v>2469</v>
      </c>
      <c r="F17" s="938">
        <v>65232</v>
      </c>
      <c r="G17" s="938">
        <v>16583</v>
      </c>
      <c r="H17" s="685">
        <v>2546.4368225960179</v>
      </c>
      <c r="I17" s="910"/>
      <c r="J17" s="907"/>
      <c r="K17" s="893"/>
      <c r="L17" s="893"/>
      <c r="M17" s="889"/>
      <c r="N17" s="890" t="e">
        <f t="shared" si="0"/>
        <v>#N/A</v>
      </c>
      <c r="O17" s="890" t="e">
        <f t="shared" si="1"/>
        <v>#N/A</v>
      </c>
      <c r="P17" s="890" t="e">
        <f t="shared" si="2"/>
        <v>#N/A</v>
      </c>
      <c r="Q17" s="891" t="e">
        <f t="shared" si="3"/>
        <v>#N/A</v>
      </c>
      <c r="R17" s="740" t="e">
        <f t="shared" ref="R17:R31" si="10">J17*$D$9</f>
        <v>#N/A</v>
      </c>
      <c r="S17" s="740" t="e">
        <f t="shared" si="4"/>
        <v>#N/A</v>
      </c>
      <c r="T17" s="740" t="e">
        <f t="shared" si="4"/>
        <v>#N/A</v>
      </c>
      <c r="U17" s="740" t="e">
        <f t="shared" si="4"/>
        <v>#N/A</v>
      </c>
      <c r="V17" s="742" t="e">
        <f t="shared" ref="V17:V48" si="11">MAX(N17:Q17)</f>
        <v>#N/A</v>
      </c>
      <c r="W17" s="650" t="e">
        <f t="shared" si="5"/>
        <v>#N/A</v>
      </c>
      <c r="X17" s="741" t="e">
        <f t="shared" si="6"/>
        <v>#N/A</v>
      </c>
      <c r="Y17" s="651" t="e">
        <f t="shared" si="7"/>
        <v>#N/A</v>
      </c>
      <c r="Z17" s="743" t="e">
        <f t="shared" ref="Z17:Z31" si="12">MAX(R17:U17)</f>
        <v>#N/A</v>
      </c>
      <c r="AA17" s="652" t="e">
        <f t="shared" si="8"/>
        <v>#N/A</v>
      </c>
      <c r="AB17" s="743" t="e">
        <f t="shared" ref="AB17:AB31" si="13">IF(R17=0,U17,IF(U17=0,R17,MIN(R17:U17)))</f>
        <v>#N/A</v>
      </c>
      <c r="AC17" s="653" t="e">
        <f t="shared" si="9"/>
        <v>#N/A</v>
      </c>
      <c r="AD17" s="369"/>
    </row>
    <row r="18" spans="2:30" x14ac:dyDescent="0.25">
      <c r="B18" s="378"/>
      <c r="C18" s="378" t="s">
        <v>612</v>
      </c>
      <c r="D18" s="369" t="s">
        <v>315</v>
      </c>
      <c r="E18" s="939">
        <v>2073</v>
      </c>
      <c r="F18" s="940">
        <v>49893</v>
      </c>
      <c r="G18" s="940">
        <v>12881</v>
      </c>
      <c r="H18" s="685">
        <v>2546.4368225960179</v>
      </c>
      <c r="I18" s="910"/>
      <c r="J18" s="908">
        <v>5111.3942137158674</v>
      </c>
      <c r="K18" s="659">
        <v>20446.623842617202</v>
      </c>
      <c r="L18" s="659">
        <v>12778.485534289668</v>
      </c>
      <c r="M18" s="660"/>
      <c r="N18" s="890" t="e">
        <f t="shared" si="0"/>
        <v>#N/A</v>
      </c>
      <c r="O18" s="890" t="e">
        <f t="shared" si="1"/>
        <v>#N/A</v>
      </c>
      <c r="P18" s="890" t="e">
        <f t="shared" si="2"/>
        <v>#N/A</v>
      </c>
      <c r="Q18" s="891" t="e">
        <f t="shared" si="3"/>
        <v>#N/A</v>
      </c>
      <c r="R18" s="740" t="e">
        <f t="shared" si="10"/>
        <v>#N/A</v>
      </c>
      <c r="S18" s="740" t="e">
        <f t="shared" si="4"/>
        <v>#N/A</v>
      </c>
      <c r="T18" s="740" t="e">
        <f t="shared" si="4"/>
        <v>#N/A</v>
      </c>
      <c r="U18" s="740" t="e">
        <f t="shared" si="4"/>
        <v>#N/A</v>
      </c>
      <c r="V18" s="742" t="e">
        <f t="shared" si="11"/>
        <v>#N/A</v>
      </c>
      <c r="W18" s="650" t="e">
        <f t="shared" si="5"/>
        <v>#N/A</v>
      </c>
      <c r="X18" s="741" t="e">
        <f t="shared" si="6"/>
        <v>#N/A</v>
      </c>
      <c r="Y18" s="651" t="e">
        <f t="shared" si="7"/>
        <v>#N/A</v>
      </c>
      <c r="Z18" s="743" t="e">
        <f t="shared" si="12"/>
        <v>#N/A</v>
      </c>
      <c r="AA18" s="652" t="e">
        <f t="shared" si="8"/>
        <v>#N/A</v>
      </c>
      <c r="AB18" s="743" t="e">
        <f t="shared" si="13"/>
        <v>#N/A</v>
      </c>
      <c r="AC18" s="653" t="e">
        <f t="shared" si="9"/>
        <v>#N/A</v>
      </c>
      <c r="AD18" s="369"/>
    </row>
    <row r="19" spans="2:30" x14ac:dyDescent="0.25">
      <c r="B19" s="378"/>
      <c r="C19" s="378" t="s">
        <v>613</v>
      </c>
      <c r="D19" s="369" t="s">
        <v>315</v>
      </c>
      <c r="E19" s="935">
        <v>1104</v>
      </c>
      <c r="F19" s="936">
        <v>12306</v>
      </c>
      <c r="G19" s="936">
        <v>3810</v>
      </c>
      <c r="H19" s="685">
        <v>2546.4368225960179</v>
      </c>
      <c r="I19" s="910"/>
      <c r="J19" s="862">
        <v>1762.080389529661</v>
      </c>
      <c r="K19" s="657">
        <v>7050.4155336261065</v>
      </c>
      <c r="L19" s="657">
        <v>4406.7714554547492</v>
      </c>
      <c r="M19" s="660"/>
      <c r="N19" s="890" t="e">
        <f t="shared" si="0"/>
        <v>#N/A</v>
      </c>
      <c r="O19" s="890" t="e">
        <f t="shared" si="1"/>
        <v>#N/A</v>
      </c>
      <c r="P19" s="890" t="e">
        <f t="shared" si="2"/>
        <v>#N/A</v>
      </c>
      <c r="Q19" s="891" t="e">
        <f t="shared" si="3"/>
        <v>#N/A</v>
      </c>
      <c r="R19" s="740" t="e">
        <f t="shared" si="10"/>
        <v>#N/A</v>
      </c>
      <c r="S19" s="740" t="e">
        <f t="shared" si="4"/>
        <v>#N/A</v>
      </c>
      <c r="T19" s="740" t="e">
        <f t="shared" si="4"/>
        <v>#N/A</v>
      </c>
      <c r="U19" s="740" t="e">
        <f t="shared" si="4"/>
        <v>#N/A</v>
      </c>
      <c r="V19" s="742" t="e">
        <f t="shared" si="11"/>
        <v>#N/A</v>
      </c>
      <c r="W19" s="650" t="e">
        <f t="shared" si="5"/>
        <v>#N/A</v>
      </c>
      <c r="X19" s="741" t="e">
        <f t="shared" si="6"/>
        <v>#N/A</v>
      </c>
      <c r="Y19" s="651" t="e">
        <f t="shared" si="7"/>
        <v>#N/A</v>
      </c>
      <c r="Z19" s="743" t="e">
        <f t="shared" si="12"/>
        <v>#N/A</v>
      </c>
      <c r="AA19" s="652" t="e">
        <f t="shared" si="8"/>
        <v>#N/A</v>
      </c>
      <c r="AB19" s="743" t="e">
        <f t="shared" si="13"/>
        <v>#N/A</v>
      </c>
      <c r="AC19" s="653" t="e">
        <f t="shared" si="9"/>
        <v>#N/A</v>
      </c>
      <c r="AD19" s="369"/>
    </row>
    <row r="20" spans="2:30" x14ac:dyDescent="0.25">
      <c r="B20" s="378"/>
      <c r="C20" s="378" t="s">
        <v>614</v>
      </c>
      <c r="D20" s="369" t="s">
        <v>315</v>
      </c>
      <c r="E20" s="935">
        <v>1603</v>
      </c>
      <c r="F20" s="936">
        <v>31645</v>
      </c>
      <c r="G20" s="936">
        <v>8477</v>
      </c>
      <c r="H20" s="685">
        <v>2546.4368225960179</v>
      </c>
      <c r="I20" s="910"/>
      <c r="J20" s="862">
        <v>3789.048680753323</v>
      </c>
      <c r="K20" s="657">
        <v>15158.288698520755</v>
      </c>
      <c r="L20" s="657">
        <v>9474.1921835139055</v>
      </c>
      <c r="M20" s="660"/>
      <c r="N20" s="890" t="e">
        <f t="shared" si="0"/>
        <v>#N/A</v>
      </c>
      <c r="O20" s="890" t="e">
        <f t="shared" si="1"/>
        <v>#N/A</v>
      </c>
      <c r="P20" s="890" t="e">
        <f t="shared" si="2"/>
        <v>#N/A</v>
      </c>
      <c r="Q20" s="891" t="e">
        <f t="shared" si="3"/>
        <v>#N/A</v>
      </c>
      <c r="R20" s="740" t="e">
        <f t="shared" si="10"/>
        <v>#N/A</v>
      </c>
      <c r="S20" s="740" t="e">
        <f t="shared" si="4"/>
        <v>#N/A</v>
      </c>
      <c r="T20" s="740" t="e">
        <f t="shared" si="4"/>
        <v>#N/A</v>
      </c>
      <c r="U20" s="740" t="e">
        <f t="shared" si="4"/>
        <v>#N/A</v>
      </c>
      <c r="V20" s="742" t="e">
        <f t="shared" si="11"/>
        <v>#N/A</v>
      </c>
      <c r="W20" s="650" t="e">
        <f t="shared" si="5"/>
        <v>#N/A</v>
      </c>
      <c r="X20" s="741" t="e">
        <f t="shared" si="6"/>
        <v>#N/A</v>
      </c>
      <c r="Y20" s="651" t="e">
        <f t="shared" si="7"/>
        <v>#N/A</v>
      </c>
      <c r="Z20" s="743" t="e">
        <f t="shared" si="12"/>
        <v>#N/A</v>
      </c>
      <c r="AA20" s="652" t="e">
        <f t="shared" si="8"/>
        <v>#N/A</v>
      </c>
      <c r="AB20" s="743" t="e">
        <f t="shared" si="13"/>
        <v>#N/A</v>
      </c>
      <c r="AC20" s="653" t="e">
        <f t="shared" si="9"/>
        <v>#N/A</v>
      </c>
      <c r="AD20" s="369"/>
    </row>
    <row r="21" spans="2:30" x14ac:dyDescent="0.25">
      <c r="B21" s="378"/>
      <c r="C21" s="378" t="s">
        <v>1075</v>
      </c>
      <c r="D21" s="369" t="s">
        <v>315</v>
      </c>
      <c r="E21" s="935">
        <v>1090</v>
      </c>
      <c r="F21" s="936">
        <v>11759</v>
      </c>
      <c r="G21" s="936">
        <v>3678</v>
      </c>
      <c r="H21" s="685">
        <v>2546.4368225960179</v>
      </c>
      <c r="I21" s="910"/>
      <c r="J21" s="862"/>
      <c r="K21" s="657"/>
      <c r="L21" s="657"/>
      <c r="M21" s="660"/>
      <c r="N21" s="890" t="e">
        <f t="shared" si="0"/>
        <v>#N/A</v>
      </c>
      <c r="O21" s="890" t="e">
        <f t="shared" si="1"/>
        <v>#N/A</v>
      </c>
      <c r="P21" s="890" t="e">
        <f t="shared" si="2"/>
        <v>#N/A</v>
      </c>
      <c r="Q21" s="891" t="e">
        <f t="shared" si="3"/>
        <v>#N/A</v>
      </c>
      <c r="R21" s="740" t="e">
        <f t="shared" si="10"/>
        <v>#N/A</v>
      </c>
      <c r="S21" s="740" t="e">
        <f t="shared" si="4"/>
        <v>#N/A</v>
      </c>
      <c r="T21" s="740" t="e">
        <f t="shared" si="4"/>
        <v>#N/A</v>
      </c>
      <c r="U21" s="740" t="e">
        <f t="shared" si="4"/>
        <v>#N/A</v>
      </c>
      <c r="V21" s="742" t="e">
        <f t="shared" si="11"/>
        <v>#N/A</v>
      </c>
      <c r="W21" s="650" t="e">
        <f t="shared" si="5"/>
        <v>#N/A</v>
      </c>
      <c r="X21" s="741" t="e">
        <f t="shared" si="6"/>
        <v>#N/A</v>
      </c>
      <c r="Y21" s="651" t="e">
        <f t="shared" si="7"/>
        <v>#N/A</v>
      </c>
      <c r="Z21" s="743" t="e">
        <f t="shared" si="12"/>
        <v>#N/A</v>
      </c>
      <c r="AA21" s="652" t="e">
        <f t="shared" si="8"/>
        <v>#N/A</v>
      </c>
      <c r="AB21" s="743" t="e">
        <f t="shared" si="13"/>
        <v>#N/A</v>
      </c>
      <c r="AC21" s="653" t="e">
        <f t="shared" si="9"/>
        <v>#N/A</v>
      </c>
      <c r="AD21" s="369"/>
    </row>
    <row r="22" spans="2:30" x14ac:dyDescent="0.25">
      <c r="B22" s="378"/>
      <c r="C22" s="378" t="s">
        <v>1104</v>
      </c>
      <c r="D22" s="369" t="s">
        <v>315</v>
      </c>
      <c r="E22" s="935">
        <v>1619</v>
      </c>
      <c r="F22" s="936">
        <v>32298</v>
      </c>
      <c r="G22" s="936">
        <v>8635</v>
      </c>
      <c r="H22" s="685">
        <v>2546.4368225960179</v>
      </c>
      <c r="I22" s="910"/>
      <c r="J22" s="862">
        <v>4582.6653980815963</v>
      </c>
      <c r="K22" s="657">
        <v>18330.661592326385</v>
      </c>
      <c r="L22" s="657">
        <v>11457.186989080858</v>
      </c>
      <c r="M22" s="660"/>
      <c r="N22" s="890" t="e">
        <f t="shared" si="0"/>
        <v>#N/A</v>
      </c>
      <c r="O22" s="890" t="e">
        <f t="shared" si="1"/>
        <v>#N/A</v>
      </c>
      <c r="P22" s="890" t="e">
        <f t="shared" si="2"/>
        <v>#N/A</v>
      </c>
      <c r="Q22" s="891" t="e">
        <f t="shared" si="3"/>
        <v>#N/A</v>
      </c>
      <c r="R22" s="740" t="e">
        <f t="shared" si="10"/>
        <v>#N/A</v>
      </c>
      <c r="S22" s="740" t="e">
        <f t="shared" si="4"/>
        <v>#N/A</v>
      </c>
      <c r="T22" s="740" t="e">
        <f t="shared" si="4"/>
        <v>#N/A</v>
      </c>
      <c r="U22" s="740" t="e">
        <f t="shared" si="4"/>
        <v>#N/A</v>
      </c>
      <c r="V22" s="742" t="e">
        <f t="shared" si="11"/>
        <v>#N/A</v>
      </c>
      <c r="W22" s="650" t="e">
        <f t="shared" si="5"/>
        <v>#N/A</v>
      </c>
      <c r="X22" s="741" t="e">
        <f t="shared" si="6"/>
        <v>#N/A</v>
      </c>
      <c r="Y22" s="651" t="e">
        <f t="shared" si="7"/>
        <v>#N/A</v>
      </c>
      <c r="Z22" s="743" t="e">
        <f t="shared" si="12"/>
        <v>#N/A</v>
      </c>
      <c r="AA22" s="652" t="e">
        <f t="shared" si="8"/>
        <v>#N/A</v>
      </c>
      <c r="AB22" s="743" t="e">
        <f t="shared" si="13"/>
        <v>#N/A</v>
      </c>
      <c r="AC22" s="653" t="e">
        <f t="shared" si="9"/>
        <v>#N/A</v>
      </c>
      <c r="AD22" s="369"/>
    </row>
    <row r="23" spans="2:30" x14ac:dyDescent="0.25">
      <c r="B23" s="378"/>
      <c r="C23" s="378" t="s">
        <v>1076</v>
      </c>
      <c r="D23" s="369" t="s">
        <v>315</v>
      </c>
      <c r="E23" s="935">
        <v>1029</v>
      </c>
      <c r="F23" s="936">
        <v>9377</v>
      </c>
      <c r="G23" s="936">
        <v>3103</v>
      </c>
      <c r="H23" s="685">
        <v>2546.4368225960179</v>
      </c>
      <c r="I23" s="910"/>
      <c r="J23" s="862"/>
      <c r="K23" s="657"/>
      <c r="L23" s="657"/>
      <c r="M23" s="688"/>
      <c r="N23" s="890" t="e">
        <f t="shared" si="0"/>
        <v>#N/A</v>
      </c>
      <c r="O23" s="890" t="e">
        <f t="shared" si="1"/>
        <v>#N/A</v>
      </c>
      <c r="P23" s="890" t="e">
        <f t="shared" si="2"/>
        <v>#N/A</v>
      </c>
      <c r="Q23" s="891" t="e">
        <f t="shared" si="3"/>
        <v>#N/A</v>
      </c>
      <c r="R23" s="740" t="e">
        <f t="shared" si="10"/>
        <v>#N/A</v>
      </c>
      <c r="S23" s="740" t="e">
        <f t="shared" si="4"/>
        <v>#N/A</v>
      </c>
      <c r="T23" s="740" t="e">
        <f t="shared" si="4"/>
        <v>#N/A</v>
      </c>
      <c r="U23" s="740" t="e">
        <f t="shared" si="4"/>
        <v>#N/A</v>
      </c>
      <c r="V23" s="742" t="e">
        <f t="shared" si="11"/>
        <v>#N/A</v>
      </c>
      <c r="W23" s="650" t="e">
        <f t="shared" si="5"/>
        <v>#N/A</v>
      </c>
      <c r="X23" s="741" t="e">
        <f t="shared" si="6"/>
        <v>#N/A</v>
      </c>
      <c r="Y23" s="651" t="e">
        <f t="shared" si="7"/>
        <v>#N/A</v>
      </c>
      <c r="Z23" s="743" t="e">
        <f t="shared" si="12"/>
        <v>#N/A</v>
      </c>
      <c r="AA23" s="652" t="e">
        <f t="shared" si="8"/>
        <v>#N/A</v>
      </c>
      <c r="AB23" s="743" t="e">
        <f t="shared" si="13"/>
        <v>#N/A</v>
      </c>
      <c r="AC23" s="653" t="e">
        <f t="shared" si="9"/>
        <v>#N/A</v>
      </c>
      <c r="AD23" s="369"/>
    </row>
    <row r="24" spans="2:30" x14ac:dyDescent="0.25">
      <c r="B24" s="378"/>
      <c r="C24" s="378" t="s">
        <v>1077</v>
      </c>
      <c r="D24" s="369" t="s">
        <v>315</v>
      </c>
      <c r="E24" s="935">
        <v>1146</v>
      </c>
      <c r="F24" s="936">
        <v>13935</v>
      </c>
      <c r="G24" s="936">
        <v>4203</v>
      </c>
      <c r="H24" s="685">
        <v>2546.4368225960179</v>
      </c>
      <c r="I24" s="910"/>
      <c r="J24" s="862"/>
      <c r="K24" s="657"/>
      <c r="L24" s="657"/>
      <c r="M24" s="688"/>
      <c r="N24" s="890" t="e">
        <f t="shared" si="0"/>
        <v>#N/A</v>
      </c>
      <c r="O24" s="890" t="e">
        <f t="shared" si="1"/>
        <v>#N/A</v>
      </c>
      <c r="P24" s="890" t="e">
        <f t="shared" si="2"/>
        <v>#N/A</v>
      </c>
      <c r="Q24" s="891" t="e">
        <f t="shared" si="3"/>
        <v>#N/A</v>
      </c>
      <c r="R24" s="740" t="e">
        <f t="shared" si="10"/>
        <v>#N/A</v>
      </c>
      <c r="S24" s="740" t="e">
        <f t="shared" si="4"/>
        <v>#N/A</v>
      </c>
      <c r="T24" s="740" t="e">
        <f t="shared" si="4"/>
        <v>#N/A</v>
      </c>
      <c r="U24" s="740" t="e">
        <f t="shared" si="4"/>
        <v>#N/A</v>
      </c>
      <c r="V24" s="742" t="e">
        <f t="shared" si="11"/>
        <v>#N/A</v>
      </c>
      <c r="W24" s="650" t="e">
        <f t="shared" si="5"/>
        <v>#N/A</v>
      </c>
      <c r="X24" s="741" t="e">
        <f t="shared" si="6"/>
        <v>#N/A</v>
      </c>
      <c r="Y24" s="651" t="e">
        <f t="shared" si="7"/>
        <v>#N/A</v>
      </c>
      <c r="Z24" s="743" t="e">
        <f t="shared" si="12"/>
        <v>#N/A</v>
      </c>
      <c r="AA24" s="652" t="e">
        <f t="shared" si="8"/>
        <v>#N/A</v>
      </c>
      <c r="AB24" s="743" t="e">
        <f t="shared" si="13"/>
        <v>#N/A</v>
      </c>
      <c r="AC24" s="653" t="e">
        <f t="shared" si="9"/>
        <v>#N/A</v>
      </c>
      <c r="AD24" s="369"/>
    </row>
    <row r="25" spans="2:30" x14ac:dyDescent="0.25">
      <c r="B25" s="378"/>
      <c r="C25" s="378" t="s">
        <v>1078</v>
      </c>
      <c r="D25" s="369" t="s">
        <v>315</v>
      </c>
      <c r="E25" s="935">
        <v>1602</v>
      </c>
      <c r="F25" s="936">
        <v>31603</v>
      </c>
      <c r="G25" s="936">
        <v>8467</v>
      </c>
      <c r="H25" s="685">
        <v>2546.4368225960179</v>
      </c>
      <c r="I25" s="910"/>
      <c r="J25" s="862"/>
      <c r="K25" s="657"/>
      <c r="L25" s="657"/>
      <c r="M25" s="688"/>
      <c r="N25" s="890" t="e">
        <f t="shared" si="0"/>
        <v>#N/A</v>
      </c>
      <c r="O25" s="890" t="e">
        <f t="shared" si="1"/>
        <v>#N/A</v>
      </c>
      <c r="P25" s="890" t="e">
        <f t="shared" si="2"/>
        <v>#N/A</v>
      </c>
      <c r="Q25" s="891" t="e">
        <f t="shared" si="3"/>
        <v>#N/A</v>
      </c>
      <c r="R25" s="740" t="e">
        <f t="shared" si="10"/>
        <v>#N/A</v>
      </c>
      <c r="S25" s="740" t="e">
        <f t="shared" si="4"/>
        <v>#N/A</v>
      </c>
      <c r="T25" s="740" t="e">
        <f t="shared" si="4"/>
        <v>#N/A</v>
      </c>
      <c r="U25" s="740" t="e">
        <f t="shared" si="4"/>
        <v>#N/A</v>
      </c>
      <c r="V25" s="742" t="e">
        <f t="shared" si="11"/>
        <v>#N/A</v>
      </c>
      <c r="W25" s="650" t="e">
        <f t="shared" si="5"/>
        <v>#N/A</v>
      </c>
      <c r="X25" s="741" t="e">
        <f t="shared" si="6"/>
        <v>#N/A</v>
      </c>
      <c r="Y25" s="651" t="e">
        <f t="shared" si="7"/>
        <v>#N/A</v>
      </c>
      <c r="Z25" s="743" t="e">
        <f t="shared" si="12"/>
        <v>#N/A</v>
      </c>
      <c r="AA25" s="652" t="e">
        <f t="shared" si="8"/>
        <v>#N/A</v>
      </c>
      <c r="AB25" s="743" t="e">
        <f t="shared" si="13"/>
        <v>#N/A</v>
      </c>
      <c r="AC25" s="653" t="e">
        <f t="shared" si="9"/>
        <v>#N/A</v>
      </c>
      <c r="AD25" s="369"/>
    </row>
    <row r="26" spans="2:30" x14ac:dyDescent="0.25">
      <c r="B26" s="378"/>
      <c r="C26" s="378" t="s">
        <v>1079</v>
      </c>
      <c r="D26" s="369" t="s">
        <v>315</v>
      </c>
      <c r="E26" s="935">
        <v>1001</v>
      </c>
      <c r="F26" s="936">
        <v>8296</v>
      </c>
      <c r="G26" s="936">
        <v>2842</v>
      </c>
      <c r="H26" s="685">
        <v>2546.4368225960179</v>
      </c>
      <c r="I26" s="910"/>
      <c r="J26" s="862"/>
      <c r="K26" s="657"/>
      <c r="L26" s="657"/>
      <c r="M26" s="688"/>
      <c r="N26" s="890" t="e">
        <f t="shared" si="0"/>
        <v>#N/A</v>
      </c>
      <c r="O26" s="890" t="e">
        <f t="shared" si="1"/>
        <v>#N/A</v>
      </c>
      <c r="P26" s="890" t="e">
        <f t="shared" si="2"/>
        <v>#N/A</v>
      </c>
      <c r="Q26" s="891" t="e">
        <f t="shared" si="3"/>
        <v>#N/A</v>
      </c>
      <c r="R26" s="740" t="e">
        <f t="shared" si="10"/>
        <v>#N/A</v>
      </c>
      <c r="S26" s="740" t="e">
        <f t="shared" si="4"/>
        <v>#N/A</v>
      </c>
      <c r="T26" s="740" t="e">
        <f t="shared" si="4"/>
        <v>#N/A</v>
      </c>
      <c r="U26" s="740" t="e">
        <f t="shared" si="4"/>
        <v>#N/A</v>
      </c>
      <c r="V26" s="742" t="e">
        <f t="shared" si="11"/>
        <v>#N/A</v>
      </c>
      <c r="W26" s="650" t="e">
        <f t="shared" si="5"/>
        <v>#N/A</v>
      </c>
      <c r="X26" s="741" t="e">
        <f t="shared" si="6"/>
        <v>#N/A</v>
      </c>
      <c r="Y26" s="651" t="e">
        <f t="shared" si="7"/>
        <v>#N/A</v>
      </c>
      <c r="Z26" s="743" t="e">
        <f t="shared" si="12"/>
        <v>#N/A</v>
      </c>
      <c r="AA26" s="652" t="e">
        <f t="shared" si="8"/>
        <v>#N/A</v>
      </c>
      <c r="AB26" s="743" t="e">
        <f t="shared" si="13"/>
        <v>#N/A</v>
      </c>
      <c r="AC26" s="653" t="e">
        <f t="shared" si="9"/>
        <v>#N/A</v>
      </c>
      <c r="AD26" s="369"/>
    </row>
    <row r="27" spans="2:30" x14ac:dyDescent="0.25">
      <c r="B27" s="378"/>
      <c r="C27" s="378" t="s">
        <v>1080</v>
      </c>
      <c r="D27" s="369" t="s">
        <v>315</v>
      </c>
      <c r="E27" s="935">
        <v>1034</v>
      </c>
      <c r="F27" s="936">
        <v>9591</v>
      </c>
      <c r="G27" s="936">
        <v>3155</v>
      </c>
      <c r="H27" s="685">
        <v>2546.4368225960179</v>
      </c>
      <c r="I27" s="910"/>
      <c r="J27" s="862"/>
      <c r="K27" s="657"/>
      <c r="L27" s="657"/>
      <c r="M27" s="688"/>
      <c r="N27" s="890" t="e">
        <f t="shared" si="0"/>
        <v>#N/A</v>
      </c>
      <c r="O27" s="890" t="e">
        <f t="shared" si="1"/>
        <v>#N/A</v>
      </c>
      <c r="P27" s="890" t="e">
        <f t="shared" si="2"/>
        <v>#N/A</v>
      </c>
      <c r="Q27" s="891" t="e">
        <f t="shared" si="3"/>
        <v>#N/A</v>
      </c>
      <c r="R27" s="740" t="e">
        <f t="shared" si="10"/>
        <v>#N/A</v>
      </c>
      <c r="S27" s="740" t="e">
        <f t="shared" si="4"/>
        <v>#N/A</v>
      </c>
      <c r="T27" s="740" t="e">
        <f t="shared" si="4"/>
        <v>#N/A</v>
      </c>
      <c r="U27" s="740" t="e">
        <f t="shared" si="4"/>
        <v>#N/A</v>
      </c>
      <c r="V27" s="742" t="e">
        <f t="shared" si="11"/>
        <v>#N/A</v>
      </c>
      <c r="W27" s="650" t="e">
        <f t="shared" si="5"/>
        <v>#N/A</v>
      </c>
      <c r="X27" s="741" t="e">
        <f t="shared" si="6"/>
        <v>#N/A</v>
      </c>
      <c r="Y27" s="651" t="e">
        <f t="shared" si="7"/>
        <v>#N/A</v>
      </c>
      <c r="Z27" s="743" t="e">
        <f t="shared" si="12"/>
        <v>#N/A</v>
      </c>
      <c r="AA27" s="652" t="e">
        <f t="shared" si="8"/>
        <v>#N/A</v>
      </c>
      <c r="AB27" s="743" t="e">
        <f t="shared" si="13"/>
        <v>#N/A</v>
      </c>
      <c r="AC27" s="653" t="e">
        <f t="shared" si="9"/>
        <v>#N/A</v>
      </c>
      <c r="AD27" s="369"/>
    </row>
    <row r="28" spans="2:30" x14ac:dyDescent="0.25">
      <c r="B28" s="378"/>
      <c r="C28" s="378" t="s">
        <v>1081</v>
      </c>
      <c r="D28" s="369" t="s">
        <v>315</v>
      </c>
      <c r="E28" s="935">
        <v>1162</v>
      </c>
      <c r="F28" s="936">
        <v>14569</v>
      </c>
      <c r="G28" s="936">
        <v>4356</v>
      </c>
      <c r="H28" s="685">
        <v>2546.4368225960179</v>
      </c>
      <c r="I28" s="910"/>
      <c r="J28" s="862"/>
      <c r="K28" s="657"/>
      <c r="L28" s="657"/>
      <c r="M28" s="688"/>
      <c r="N28" s="890" t="e">
        <f t="shared" si="0"/>
        <v>#N/A</v>
      </c>
      <c r="O28" s="890" t="e">
        <f t="shared" si="1"/>
        <v>#N/A</v>
      </c>
      <c r="P28" s="890" t="e">
        <f t="shared" si="2"/>
        <v>#N/A</v>
      </c>
      <c r="Q28" s="891" t="e">
        <f t="shared" si="3"/>
        <v>#N/A</v>
      </c>
      <c r="R28" s="740" t="e">
        <f t="shared" si="10"/>
        <v>#N/A</v>
      </c>
      <c r="S28" s="740" t="e">
        <f t="shared" si="4"/>
        <v>#N/A</v>
      </c>
      <c r="T28" s="740" t="e">
        <f t="shared" si="4"/>
        <v>#N/A</v>
      </c>
      <c r="U28" s="740" t="e">
        <f t="shared" si="4"/>
        <v>#N/A</v>
      </c>
      <c r="V28" s="742" t="e">
        <f t="shared" si="11"/>
        <v>#N/A</v>
      </c>
      <c r="W28" s="650" t="e">
        <f t="shared" si="5"/>
        <v>#N/A</v>
      </c>
      <c r="X28" s="741" t="e">
        <f t="shared" si="6"/>
        <v>#N/A</v>
      </c>
      <c r="Y28" s="651" t="e">
        <f t="shared" si="7"/>
        <v>#N/A</v>
      </c>
      <c r="Z28" s="743" t="e">
        <f t="shared" si="12"/>
        <v>#N/A</v>
      </c>
      <c r="AA28" s="652" t="e">
        <f t="shared" si="8"/>
        <v>#N/A</v>
      </c>
      <c r="AB28" s="743" t="e">
        <f t="shared" si="13"/>
        <v>#N/A</v>
      </c>
      <c r="AC28" s="653" t="e">
        <f t="shared" si="9"/>
        <v>#N/A</v>
      </c>
      <c r="AD28" s="369"/>
    </row>
    <row r="29" spans="2:30" ht="11.25" customHeight="1" x14ac:dyDescent="0.25">
      <c r="B29" s="378"/>
      <c r="C29" s="378" t="s">
        <v>1082</v>
      </c>
      <c r="D29" s="369" t="s">
        <v>315</v>
      </c>
      <c r="E29" s="935">
        <v>992</v>
      </c>
      <c r="F29" s="936">
        <v>7942</v>
      </c>
      <c r="G29" s="936">
        <v>2757</v>
      </c>
      <c r="H29" s="685">
        <v>2546.4368225960179</v>
      </c>
      <c r="I29" s="910"/>
      <c r="J29" s="862"/>
      <c r="K29" s="657"/>
      <c r="L29" s="657"/>
      <c r="M29" s="688"/>
      <c r="N29" s="890" t="e">
        <f t="shared" si="0"/>
        <v>#N/A</v>
      </c>
      <c r="O29" s="890" t="e">
        <f t="shared" si="1"/>
        <v>#N/A</v>
      </c>
      <c r="P29" s="890" t="e">
        <f t="shared" si="2"/>
        <v>#N/A</v>
      </c>
      <c r="Q29" s="891" t="e">
        <f t="shared" si="3"/>
        <v>#N/A</v>
      </c>
      <c r="R29" s="740" t="e">
        <f t="shared" si="10"/>
        <v>#N/A</v>
      </c>
      <c r="S29" s="740" t="e">
        <f t="shared" si="4"/>
        <v>#N/A</v>
      </c>
      <c r="T29" s="740" t="e">
        <f t="shared" si="4"/>
        <v>#N/A</v>
      </c>
      <c r="U29" s="740" t="e">
        <f t="shared" si="4"/>
        <v>#N/A</v>
      </c>
      <c r="V29" s="742" t="e">
        <f t="shared" si="11"/>
        <v>#N/A</v>
      </c>
      <c r="W29" s="650" t="e">
        <f t="shared" si="5"/>
        <v>#N/A</v>
      </c>
      <c r="X29" s="741" t="e">
        <f t="shared" si="6"/>
        <v>#N/A</v>
      </c>
      <c r="Y29" s="651" t="e">
        <f t="shared" si="7"/>
        <v>#N/A</v>
      </c>
      <c r="Z29" s="743" t="e">
        <f t="shared" si="12"/>
        <v>#N/A</v>
      </c>
      <c r="AA29" s="652" t="e">
        <f t="shared" si="8"/>
        <v>#N/A</v>
      </c>
      <c r="AB29" s="743" t="e">
        <f t="shared" si="13"/>
        <v>#N/A</v>
      </c>
      <c r="AC29" s="653" t="e">
        <f t="shared" si="9"/>
        <v>#N/A</v>
      </c>
      <c r="AD29" s="369"/>
    </row>
    <row r="30" spans="2:30" x14ac:dyDescent="0.25">
      <c r="B30" s="378"/>
      <c r="C30" s="378" t="s">
        <v>1083</v>
      </c>
      <c r="D30" s="369" t="s">
        <v>315</v>
      </c>
      <c r="E30" s="935">
        <v>1020</v>
      </c>
      <c r="F30" s="936">
        <v>9036</v>
      </c>
      <c r="G30" s="936">
        <v>3021</v>
      </c>
      <c r="H30" s="685">
        <v>2546.4368225960179</v>
      </c>
      <c r="I30" s="910"/>
      <c r="J30" s="862"/>
      <c r="K30" s="657"/>
      <c r="L30" s="657"/>
      <c r="M30" s="688"/>
      <c r="N30" s="890" t="e">
        <f t="shared" si="0"/>
        <v>#N/A</v>
      </c>
      <c r="O30" s="890" t="e">
        <f t="shared" si="1"/>
        <v>#N/A</v>
      </c>
      <c r="P30" s="890" t="e">
        <f t="shared" si="2"/>
        <v>#N/A</v>
      </c>
      <c r="Q30" s="891" t="e">
        <f t="shared" si="3"/>
        <v>#N/A</v>
      </c>
      <c r="R30" s="740" t="e">
        <f t="shared" si="10"/>
        <v>#N/A</v>
      </c>
      <c r="S30" s="740" t="e">
        <f t="shared" si="4"/>
        <v>#N/A</v>
      </c>
      <c r="T30" s="740" t="e">
        <f t="shared" si="4"/>
        <v>#N/A</v>
      </c>
      <c r="U30" s="740" t="e">
        <f t="shared" si="4"/>
        <v>#N/A</v>
      </c>
      <c r="V30" s="742" t="e">
        <f t="shared" si="11"/>
        <v>#N/A</v>
      </c>
      <c r="W30" s="650" t="e">
        <f t="shared" si="5"/>
        <v>#N/A</v>
      </c>
      <c r="X30" s="741" t="e">
        <f t="shared" si="6"/>
        <v>#N/A</v>
      </c>
      <c r="Y30" s="651" t="e">
        <f t="shared" si="7"/>
        <v>#N/A</v>
      </c>
      <c r="Z30" s="743" t="e">
        <f t="shared" si="12"/>
        <v>#N/A</v>
      </c>
      <c r="AA30" s="652" t="e">
        <f t="shared" si="8"/>
        <v>#N/A</v>
      </c>
      <c r="AB30" s="743" t="e">
        <f t="shared" si="13"/>
        <v>#N/A</v>
      </c>
      <c r="AC30" s="653" t="e">
        <f t="shared" si="9"/>
        <v>#N/A</v>
      </c>
      <c r="AD30" s="369"/>
    </row>
    <row r="31" spans="2:30" x14ac:dyDescent="0.25">
      <c r="B31" s="378"/>
      <c r="C31" s="378" t="s">
        <v>1084</v>
      </c>
      <c r="D31" s="369" t="s">
        <v>315</v>
      </c>
      <c r="E31" s="935">
        <v>1050</v>
      </c>
      <c r="F31" s="936">
        <v>10222</v>
      </c>
      <c r="G31" s="936">
        <v>3307</v>
      </c>
      <c r="H31" s="685">
        <v>2546.4368225960179</v>
      </c>
      <c r="I31" s="910"/>
      <c r="J31" s="862"/>
      <c r="K31" s="657"/>
      <c r="L31" s="657"/>
      <c r="M31" s="688"/>
      <c r="N31" s="890" t="e">
        <f t="shared" si="0"/>
        <v>#N/A</v>
      </c>
      <c r="O31" s="890" t="e">
        <f t="shared" si="1"/>
        <v>#N/A</v>
      </c>
      <c r="P31" s="890" t="e">
        <f t="shared" si="2"/>
        <v>#N/A</v>
      </c>
      <c r="Q31" s="891" t="e">
        <f t="shared" si="3"/>
        <v>#N/A</v>
      </c>
      <c r="R31" s="740" t="e">
        <f t="shared" si="10"/>
        <v>#N/A</v>
      </c>
      <c r="S31" s="740" t="e">
        <f t="shared" si="4"/>
        <v>#N/A</v>
      </c>
      <c r="T31" s="740" t="e">
        <f t="shared" si="4"/>
        <v>#N/A</v>
      </c>
      <c r="U31" s="740" t="e">
        <f t="shared" si="4"/>
        <v>#N/A</v>
      </c>
      <c r="V31" s="742" t="e">
        <f t="shared" si="11"/>
        <v>#N/A</v>
      </c>
      <c r="W31" s="650" t="e">
        <f t="shared" si="5"/>
        <v>#N/A</v>
      </c>
      <c r="X31" s="741" t="e">
        <f t="shared" si="6"/>
        <v>#N/A</v>
      </c>
      <c r="Y31" s="651" t="e">
        <f t="shared" si="7"/>
        <v>#N/A</v>
      </c>
      <c r="Z31" s="743" t="e">
        <f t="shared" si="12"/>
        <v>#N/A</v>
      </c>
      <c r="AA31" s="652" t="e">
        <f t="shared" si="8"/>
        <v>#N/A</v>
      </c>
      <c r="AB31" s="743" t="e">
        <f t="shared" si="13"/>
        <v>#N/A</v>
      </c>
      <c r="AC31" s="653" t="e">
        <f t="shared" si="9"/>
        <v>#N/A</v>
      </c>
      <c r="AD31" s="369"/>
    </row>
    <row r="32" spans="2:30" ht="15.75" thickBot="1" x14ac:dyDescent="0.3">
      <c r="B32" s="378"/>
      <c r="C32" s="378" t="s">
        <v>1107</v>
      </c>
      <c r="D32" s="369" t="s">
        <v>24</v>
      </c>
      <c r="E32" s="935">
        <v>6615</v>
      </c>
      <c r="F32" s="936">
        <v>43850</v>
      </c>
      <c r="G32" s="936">
        <v>16616</v>
      </c>
      <c r="H32" s="685">
        <v>10323.876100603595</v>
      </c>
      <c r="I32" s="911"/>
      <c r="J32" s="550"/>
      <c r="K32" s="550"/>
      <c r="L32" s="550"/>
      <c r="M32" s="550"/>
      <c r="N32" s="890" t="e">
        <f t="shared" si="0"/>
        <v>#N/A</v>
      </c>
      <c r="O32" s="890" t="e">
        <f t="shared" si="1"/>
        <v>#N/A</v>
      </c>
      <c r="P32" s="890" t="e">
        <f t="shared" si="2"/>
        <v>#N/A</v>
      </c>
      <c r="Q32" s="891" t="e">
        <f t="shared" si="3"/>
        <v>#N/A</v>
      </c>
      <c r="R32" s="681"/>
      <c r="S32" s="681"/>
      <c r="T32" s="681"/>
      <c r="U32" s="682"/>
      <c r="V32" s="742" t="e">
        <f t="shared" si="11"/>
        <v>#N/A</v>
      </c>
      <c r="W32" s="650" t="e">
        <f t="shared" si="5"/>
        <v>#N/A</v>
      </c>
      <c r="X32" s="741" t="e">
        <f t="shared" si="6"/>
        <v>#N/A</v>
      </c>
      <c r="Y32" s="651" t="e">
        <f t="shared" si="7"/>
        <v>#N/A</v>
      </c>
      <c r="Z32" s="549"/>
      <c r="AA32" s="550"/>
      <c r="AB32" s="550"/>
      <c r="AC32" s="644"/>
      <c r="AD32" s="369"/>
    </row>
    <row r="33" spans="2:30" x14ac:dyDescent="0.25">
      <c r="B33" s="378"/>
      <c r="C33" s="378" t="s">
        <v>1085</v>
      </c>
      <c r="D33" s="369" t="s">
        <v>1086</v>
      </c>
      <c r="E33" s="935">
        <v>29631</v>
      </c>
      <c r="F33" s="936">
        <v>212839</v>
      </c>
      <c r="G33" s="936">
        <v>74769</v>
      </c>
      <c r="H33" s="685"/>
      <c r="I33" s="942">
        <v>0.64600000000000002</v>
      </c>
      <c r="J33" s="689"/>
      <c r="K33" s="550"/>
      <c r="L33" s="550"/>
      <c r="M33" s="550"/>
      <c r="N33" s="890" t="e">
        <f t="shared" si="0"/>
        <v>#N/A</v>
      </c>
      <c r="O33" s="890" t="e">
        <f t="shared" si="1"/>
        <v>#N/A</v>
      </c>
      <c r="P33" s="890" t="e">
        <f t="shared" si="2"/>
        <v>#N/A</v>
      </c>
      <c r="Q33" s="891" t="e">
        <f t="shared" si="3"/>
        <v>#N/A</v>
      </c>
      <c r="R33" s="681"/>
      <c r="S33" s="681"/>
      <c r="T33" s="681"/>
      <c r="U33" s="682"/>
      <c r="V33" s="742" t="e">
        <f t="shared" si="11"/>
        <v>#N/A</v>
      </c>
      <c r="W33" s="650" t="e">
        <f t="shared" si="5"/>
        <v>#N/A</v>
      </c>
      <c r="X33" s="741" t="e">
        <f t="shared" si="6"/>
        <v>#N/A</v>
      </c>
      <c r="Y33" s="651" t="e">
        <f t="shared" si="7"/>
        <v>#N/A</v>
      </c>
      <c r="Z33" s="549"/>
      <c r="AA33" s="550"/>
      <c r="AB33" s="550"/>
      <c r="AC33" s="644"/>
      <c r="AD33" s="369"/>
    </row>
    <row r="34" spans="2:30" x14ac:dyDescent="0.25">
      <c r="B34" s="378"/>
      <c r="C34" s="378" t="s">
        <v>1087</v>
      </c>
      <c r="D34" s="369" t="s">
        <v>1086</v>
      </c>
      <c r="E34" s="935">
        <v>30677</v>
      </c>
      <c r="F34" s="936">
        <v>251116</v>
      </c>
      <c r="G34" s="936">
        <v>76354</v>
      </c>
      <c r="H34" s="685"/>
      <c r="I34" s="941">
        <v>0.38300000000000001</v>
      </c>
      <c r="J34" s="689"/>
      <c r="K34" s="550"/>
      <c r="L34" s="550"/>
      <c r="M34" s="550"/>
      <c r="N34" s="890" t="e">
        <f t="shared" si="0"/>
        <v>#N/A</v>
      </c>
      <c r="O34" s="890" t="e">
        <f t="shared" si="1"/>
        <v>#N/A</v>
      </c>
      <c r="P34" s="890" t="e">
        <f t="shared" si="2"/>
        <v>#N/A</v>
      </c>
      <c r="Q34" s="891" t="e">
        <f t="shared" si="3"/>
        <v>#N/A</v>
      </c>
      <c r="R34" s="681"/>
      <c r="S34" s="681"/>
      <c r="T34" s="681"/>
      <c r="U34" s="682"/>
      <c r="V34" s="742" t="e">
        <f t="shared" si="11"/>
        <v>#N/A</v>
      </c>
      <c r="W34" s="650" t="e">
        <f t="shared" si="5"/>
        <v>#N/A</v>
      </c>
      <c r="X34" s="741" t="e">
        <f t="shared" si="6"/>
        <v>#N/A</v>
      </c>
      <c r="Y34" s="651" t="e">
        <f t="shared" si="7"/>
        <v>#N/A</v>
      </c>
      <c r="Z34" s="549"/>
      <c r="AA34" s="550"/>
      <c r="AB34" s="550"/>
      <c r="AC34" s="644"/>
      <c r="AD34" s="369"/>
    </row>
    <row r="35" spans="2:30" x14ac:dyDescent="0.25">
      <c r="B35" s="378"/>
      <c r="C35" s="378" t="s">
        <v>1088</v>
      </c>
      <c r="D35" s="369" t="s">
        <v>1086</v>
      </c>
      <c r="E35" s="935">
        <v>23426</v>
      </c>
      <c r="F35" s="936">
        <v>156656</v>
      </c>
      <c r="G35" s="936">
        <v>59509</v>
      </c>
      <c r="H35" s="685"/>
      <c r="I35" s="941">
        <v>0.96099999999999997</v>
      </c>
      <c r="J35" s="689"/>
      <c r="K35" s="550"/>
      <c r="L35" s="550"/>
      <c r="M35" s="550"/>
      <c r="N35" s="890" t="e">
        <f t="shared" si="0"/>
        <v>#N/A</v>
      </c>
      <c r="O35" s="890" t="e">
        <f t="shared" si="1"/>
        <v>#N/A</v>
      </c>
      <c r="P35" s="890" t="e">
        <f t="shared" si="2"/>
        <v>#N/A</v>
      </c>
      <c r="Q35" s="891" t="e">
        <f t="shared" si="3"/>
        <v>#N/A</v>
      </c>
      <c r="R35" s="681"/>
      <c r="S35" s="681"/>
      <c r="T35" s="681"/>
      <c r="U35" s="682"/>
      <c r="V35" s="742" t="e">
        <f t="shared" si="11"/>
        <v>#N/A</v>
      </c>
      <c r="W35" s="650" t="e">
        <f t="shared" si="5"/>
        <v>#N/A</v>
      </c>
      <c r="X35" s="741" t="e">
        <f t="shared" si="6"/>
        <v>#N/A</v>
      </c>
      <c r="Y35" s="651" t="e">
        <f t="shared" si="7"/>
        <v>#N/A</v>
      </c>
      <c r="Z35" s="549"/>
      <c r="AA35" s="550"/>
      <c r="AB35" s="550"/>
      <c r="AC35" s="644"/>
      <c r="AD35" s="369"/>
    </row>
    <row r="36" spans="2:30" x14ac:dyDescent="0.25">
      <c r="B36" s="378"/>
      <c r="C36" s="378" t="s">
        <v>1089</v>
      </c>
      <c r="D36" s="369" t="s">
        <v>1086</v>
      </c>
      <c r="E36" s="935">
        <v>33307</v>
      </c>
      <c r="F36" s="936">
        <v>222144</v>
      </c>
      <c r="G36" s="936">
        <v>84629</v>
      </c>
      <c r="H36" s="685"/>
      <c r="I36" s="941">
        <v>0.97799999999999998</v>
      </c>
      <c r="J36" s="689"/>
      <c r="K36" s="550"/>
      <c r="L36" s="550"/>
      <c r="M36" s="550"/>
      <c r="N36" s="890" t="e">
        <f t="shared" si="0"/>
        <v>#N/A</v>
      </c>
      <c r="O36" s="890" t="e">
        <f t="shared" si="1"/>
        <v>#N/A</v>
      </c>
      <c r="P36" s="890" t="e">
        <f t="shared" si="2"/>
        <v>#N/A</v>
      </c>
      <c r="Q36" s="891" t="e">
        <f t="shared" si="3"/>
        <v>#N/A</v>
      </c>
      <c r="R36" s="681"/>
      <c r="S36" s="681"/>
      <c r="T36" s="681"/>
      <c r="U36" s="682"/>
      <c r="V36" s="742" t="e">
        <f t="shared" si="11"/>
        <v>#N/A</v>
      </c>
      <c r="W36" s="650" t="e">
        <f t="shared" si="5"/>
        <v>#N/A</v>
      </c>
      <c r="X36" s="741" t="e">
        <f t="shared" si="6"/>
        <v>#N/A</v>
      </c>
      <c r="Y36" s="651" t="e">
        <f t="shared" si="7"/>
        <v>#N/A</v>
      </c>
      <c r="Z36" s="549"/>
      <c r="AA36" s="550"/>
      <c r="AB36" s="550"/>
      <c r="AC36" s="644"/>
      <c r="AD36" s="369"/>
    </row>
    <row r="37" spans="2:30" x14ac:dyDescent="0.25">
      <c r="B37" s="378"/>
      <c r="C37" s="378" t="s">
        <v>1090</v>
      </c>
      <c r="D37" s="369" t="s">
        <v>1086</v>
      </c>
      <c r="E37" s="935">
        <v>42166</v>
      </c>
      <c r="F37" s="936">
        <v>302369</v>
      </c>
      <c r="G37" s="936">
        <v>106415</v>
      </c>
      <c r="H37" s="685"/>
      <c r="I37" s="941">
        <v>0.65100000000000002</v>
      </c>
      <c r="J37" s="689"/>
      <c r="K37" s="550"/>
      <c r="L37" s="550"/>
      <c r="M37" s="550"/>
      <c r="N37" s="890" t="e">
        <f t="shared" si="0"/>
        <v>#N/A</v>
      </c>
      <c r="O37" s="890" t="e">
        <f t="shared" si="1"/>
        <v>#N/A</v>
      </c>
      <c r="P37" s="890" t="e">
        <f t="shared" si="2"/>
        <v>#N/A</v>
      </c>
      <c r="Q37" s="891" t="e">
        <f t="shared" si="3"/>
        <v>#N/A</v>
      </c>
      <c r="R37" s="681"/>
      <c r="S37" s="681"/>
      <c r="T37" s="681"/>
      <c r="U37" s="682"/>
      <c r="V37" s="742" t="e">
        <f t="shared" si="11"/>
        <v>#N/A</v>
      </c>
      <c r="W37" s="650" t="e">
        <f t="shared" si="5"/>
        <v>#N/A</v>
      </c>
      <c r="X37" s="741" t="e">
        <f t="shared" si="6"/>
        <v>#N/A</v>
      </c>
      <c r="Y37" s="651" t="e">
        <f t="shared" si="7"/>
        <v>#N/A</v>
      </c>
      <c r="Z37" s="549"/>
      <c r="AA37" s="550"/>
      <c r="AB37" s="550"/>
      <c r="AC37" s="644"/>
      <c r="AD37" s="369"/>
    </row>
    <row r="38" spans="2:30" x14ac:dyDescent="0.25">
      <c r="B38" s="378"/>
      <c r="C38" s="378" t="s">
        <v>1091</v>
      </c>
      <c r="D38" s="369" t="s">
        <v>1086</v>
      </c>
      <c r="E38" s="935">
        <v>28359</v>
      </c>
      <c r="F38" s="936">
        <v>190532</v>
      </c>
      <c r="G38" s="936">
        <v>72008</v>
      </c>
      <c r="H38" s="685"/>
      <c r="I38" s="941">
        <v>0.93200000000000005</v>
      </c>
      <c r="J38" s="689"/>
      <c r="K38" s="550"/>
      <c r="L38" s="550"/>
      <c r="M38" s="550"/>
      <c r="N38" s="890" t="e">
        <f t="shared" si="0"/>
        <v>#N/A</v>
      </c>
      <c r="O38" s="890" t="e">
        <f t="shared" si="1"/>
        <v>#N/A</v>
      </c>
      <c r="P38" s="890" t="e">
        <f t="shared" si="2"/>
        <v>#N/A</v>
      </c>
      <c r="Q38" s="891" t="e">
        <f t="shared" si="3"/>
        <v>#N/A</v>
      </c>
      <c r="R38" s="681"/>
      <c r="S38" s="681"/>
      <c r="T38" s="681"/>
      <c r="U38" s="682"/>
      <c r="V38" s="742" t="e">
        <f t="shared" si="11"/>
        <v>#N/A</v>
      </c>
      <c r="W38" s="650" t="e">
        <f t="shared" si="5"/>
        <v>#N/A</v>
      </c>
      <c r="X38" s="741" t="e">
        <f t="shared" si="6"/>
        <v>#N/A</v>
      </c>
      <c r="Y38" s="651" t="e">
        <f t="shared" si="7"/>
        <v>#N/A</v>
      </c>
      <c r="Z38" s="549"/>
      <c r="AA38" s="550"/>
      <c r="AB38" s="550"/>
      <c r="AC38" s="644"/>
      <c r="AD38" s="369"/>
    </row>
    <row r="39" spans="2:30" x14ac:dyDescent="0.25">
      <c r="B39" s="378"/>
      <c r="C39" s="378" t="s">
        <v>1092</v>
      </c>
      <c r="D39" s="369" t="s">
        <v>1086</v>
      </c>
      <c r="E39" s="935">
        <v>11946</v>
      </c>
      <c r="F39" s="936">
        <v>129361</v>
      </c>
      <c r="G39" s="936">
        <v>28654</v>
      </c>
      <c r="H39" s="685"/>
      <c r="I39" s="941">
        <v>0.17599999999999999</v>
      </c>
      <c r="J39" s="689"/>
      <c r="K39" s="550"/>
      <c r="L39" s="550"/>
      <c r="M39" s="550"/>
      <c r="N39" s="890" t="e">
        <f t="shared" si="0"/>
        <v>#N/A</v>
      </c>
      <c r="O39" s="890" t="e">
        <f t="shared" si="1"/>
        <v>#N/A</v>
      </c>
      <c r="P39" s="890" t="e">
        <f t="shared" si="2"/>
        <v>#N/A</v>
      </c>
      <c r="Q39" s="891" t="e">
        <f t="shared" si="3"/>
        <v>#N/A</v>
      </c>
      <c r="R39" s="681"/>
      <c r="S39" s="681"/>
      <c r="T39" s="681"/>
      <c r="U39" s="682"/>
      <c r="V39" s="742" t="e">
        <f t="shared" si="11"/>
        <v>#N/A</v>
      </c>
      <c r="W39" s="650" t="e">
        <f t="shared" si="5"/>
        <v>#N/A</v>
      </c>
      <c r="X39" s="741" t="e">
        <f t="shared" si="6"/>
        <v>#N/A</v>
      </c>
      <c r="Y39" s="651" t="e">
        <f t="shared" si="7"/>
        <v>#N/A</v>
      </c>
      <c r="Z39" s="549"/>
      <c r="AA39" s="550"/>
      <c r="AB39" s="550"/>
      <c r="AC39" s="644"/>
      <c r="AD39" s="369"/>
    </row>
    <row r="40" spans="2:30" x14ac:dyDescent="0.25">
      <c r="B40" s="378"/>
      <c r="C40" s="378" t="s">
        <v>1093</v>
      </c>
      <c r="D40" s="369" t="s">
        <v>1086</v>
      </c>
      <c r="E40" s="935">
        <v>33594</v>
      </c>
      <c r="F40" s="936">
        <v>227104</v>
      </c>
      <c r="G40" s="936">
        <v>85253</v>
      </c>
      <c r="H40" s="685"/>
      <c r="I40" s="941">
        <v>0.89700000000000002</v>
      </c>
      <c r="J40" s="689"/>
      <c r="K40" s="550"/>
      <c r="L40" s="550"/>
      <c r="M40" s="550"/>
      <c r="N40" s="890" t="e">
        <f t="shared" si="0"/>
        <v>#N/A</v>
      </c>
      <c r="O40" s="890" t="e">
        <f t="shared" si="1"/>
        <v>#N/A</v>
      </c>
      <c r="P40" s="890" t="e">
        <f t="shared" si="2"/>
        <v>#N/A</v>
      </c>
      <c r="Q40" s="891" t="e">
        <f t="shared" si="3"/>
        <v>#N/A</v>
      </c>
      <c r="R40" s="681"/>
      <c r="S40" s="681"/>
      <c r="T40" s="681"/>
      <c r="U40" s="682"/>
      <c r="V40" s="742" t="e">
        <f t="shared" si="11"/>
        <v>#N/A</v>
      </c>
      <c r="W40" s="650" t="e">
        <f t="shared" si="5"/>
        <v>#N/A</v>
      </c>
      <c r="X40" s="741" t="e">
        <f t="shared" si="6"/>
        <v>#N/A</v>
      </c>
      <c r="Y40" s="651" t="e">
        <f t="shared" si="7"/>
        <v>#N/A</v>
      </c>
      <c r="Z40" s="549"/>
      <c r="AA40" s="550"/>
      <c r="AB40" s="550"/>
      <c r="AC40" s="644"/>
      <c r="AD40" s="369"/>
    </row>
    <row r="41" spans="2:30" x14ac:dyDescent="0.25">
      <c r="B41" s="378"/>
      <c r="C41" s="378" t="s">
        <v>1094</v>
      </c>
      <c r="D41" s="369" t="s">
        <v>1086</v>
      </c>
      <c r="E41" s="935">
        <v>3386</v>
      </c>
      <c r="F41" s="936">
        <v>23231</v>
      </c>
      <c r="G41" s="936">
        <v>8583</v>
      </c>
      <c r="H41" s="685"/>
      <c r="I41" s="914">
        <v>0.82199999999999995</v>
      </c>
      <c r="J41" s="689"/>
      <c r="K41" s="550"/>
      <c r="L41" s="550"/>
      <c r="M41" s="550"/>
      <c r="N41" s="890" t="e">
        <f t="shared" si="0"/>
        <v>#N/A</v>
      </c>
      <c r="O41" s="890" t="e">
        <f t="shared" si="1"/>
        <v>#N/A</v>
      </c>
      <c r="P41" s="890" t="e">
        <f t="shared" si="2"/>
        <v>#N/A</v>
      </c>
      <c r="Q41" s="891" t="e">
        <f t="shared" si="3"/>
        <v>#N/A</v>
      </c>
      <c r="R41" s="681"/>
      <c r="S41" s="681"/>
      <c r="T41" s="681"/>
      <c r="U41" s="682"/>
      <c r="V41" s="742" t="e">
        <f t="shared" si="11"/>
        <v>#N/A</v>
      </c>
      <c r="W41" s="650" t="e">
        <f t="shared" si="5"/>
        <v>#N/A</v>
      </c>
      <c r="X41" s="741" t="e">
        <f t="shared" si="6"/>
        <v>#N/A</v>
      </c>
      <c r="Y41" s="651" t="e">
        <f t="shared" si="7"/>
        <v>#N/A</v>
      </c>
      <c r="Z41" s="549"/>
      <c r="AA41" s="550"/>
      <c r="AB41" s="550"/>
      <c r="AC41" s="644"/>
      <c r="AD41" s="369"/>
    </row>
    <row r="42" spans="2:30" x14ac:dyDescent="0.25">
      <c r="B42" s="378"/>
      <c r="C42" s="378" t="s">
        <v>1095</v>
      </c>
      <c r="D42" s="369" t="s">
        <v>1086</v>
      </c>
      <c r="E42" s="935">
        <v>12619</v>
      </c>
      <c r="F42" s="936">
        <v>86835</v>
      </c>
      <c r="G42" s="936">
        <v>31972</v>
      </c>
      <c r="H42" s="685"/>
      <c r="I42" s="914">
        <v>0.80700000000000005</v>
      </c>
      <c r="J42" s="689"/>
      <c r="K42" s="550"/>
      <c r="L42" s="550"/>
      <c r="M42" s="550"/>
      <c r="N42" s="890" t="e">
        <f t="shared" si="0"/>
        <v>#N/A</v>
      </c>
      <c r="O42" s="890" t="e">
        <f t="shared" si="1"/>
        <v>#N/A</v>
      </c>
      <c r="P42" s="890" t="e">
        <f t="shared" si="2"/>
        <v>#N/A</v>
      </c>
      <c r="Q42" s="891" t="e">
        <f t="shared" si="3"/>
        <v>#N/A</v>
      </c>
      <c r="R42" s="681"/>
      <c r="S42" s="681"/>
      <c r="T42" s="681"/>
      <c r="U42" s="682"/>
      <c r="V42" s="742" t="e">
        <f t="shared" si="11"/>
        <v>#N/A</v>
      </c>
      <c r="W42" s="650" t="e">
        <f t="shared" si="5"/>
        <v>#N/A</v>
      </c>
      <c r="X42" s="741" t="e">
        <f t="shared" si="6"/>
        <v>#N/A</v>
      </c>
      <c r="Y42" s="651" t="e">
        <f t="shared" si="7"/>
        <v>#N/A</v>
      </c>
      <c r="Z42" s="549"/>
      <c r="AA42" s="550"/>
      <c r="AB42" s="550"/>
      <c r="AC42" s="644"/>
      <c r="AD42" s="369"/>
    </row>
    <row r="43" spans="2:30" x14ac:dyDescent="0.25">
      <c r="B43" s="378"/>
      <c r="C43" s="378" t="s">
        <v>1096</v>
      </c>
      <c r="D43" s="369" t="s">
        <v>1086</v>
      </c>
      <c r="E43" s="935">
        <v>61402</v>
      </c>
      <c r="F43" s="936">
        <v>424674</v>
      </c>
      <c r="G43" s="936">
        <v>155496</v>
      </c>
      <c r="H43" s="685"/>
      <c r="I43" s="914">
        <v>0.78500000000000003</v>
      </c>
      <c r="J43" s="689"/>
      <c r="K43" s="550"/>
      <c r="L43" s="550"/>
      <c r="M43" s="550"/>
      <c r="N43" s="890" t="e">
        <f t="shared" si="0"/>
        <v>#N/A</v>
      </c>
      <c r="O43" s="890" t="e">
        <f t="shared" si="1"/>
        <v>#N/A</v>
      </c>
      <c r="P43" s="890" t="e">
        <f t="shared" si="2"/>
        <v>#N/A</v>
      </c>
      <c r="Q43" s="891" t="e">
        <f t="shared" si="3"/>
        <v>#N/A</v>
      </c>
      <c r="R43" s="681"/>
      <c r="S43" s="681"/>
      <c r="T43" s="681"/>
      <c r="U43" s="682"/>
      <c r="V43" s="742" t="e">
        <f t="shared" si="11"/>
        <v>#N/A</v>
      </c>
      <c r="W43" s="650" t="e">
        <f t="shared" si="5"/>
        <v>#N/A</v>
      </c>
      <c r="X43" s="741" t="e">
        <f t="shared" si="6"/>
        <v>#N/A</v>
      </c>
      <c r="Y43" s="651" t="e">
        <f t="shared" si="7"/>
        <v>#N/A</v>
      </c>
      <c r="Z43" s="549"/>
      <c r="AA43" s="550"/>
      <c r="AB43" s="550"/>
      <c r="AC43" s="644"/>
      <c r="AD43" s="369"/>
    </row>
    <row r="44" spans="2:30" x14ac:dyDescent="0.25">
      <c r="B44" s="378"/>
      <c r="C44" s="378" t="s">
        <v>1097</v>
      </c>
      <c r="D44" s="369" t="s">
        <v>1086</v>
      </c>
      <c r="E44" s="935">
        <v>1396</v>
      </c>
      <c r="F44" s="936">
        <v>9616</v>
      </c>
      <c r="G44" s="936">
        <v>3537</v>
      </c>
      <c r="H44" s="685"/>
      <c r="I44" s="914">
        <v>0.80300000000000005</v>
      </c>
      <c r="J44" s="689"/>
      <c r="K44" s="550"/>
      <c r="L44" s="550"/>
      <c r="M44" s="550"/>
      <c r="N44" s="890" t="e">
        <f t="shared" si="0"/>
        <v>#N/A</v>
      </c>
      <c r="O44" s="890" t="e">
        <f t="shared" si="1"/>
        <v>#N/A</v>
      </c>
      <c r="P44" s="890" t="e">
        <f t="shared" si="2"/>
        <v>#N/A</v>
      </c>
      <c r="Q44" s="891" t="e">
        <f t="shared" si="3"/>
        <v>#N/A</v>
      </c>
      <c r="R44" s="681"/>
      <c r="S44" s="681"/>
      <c r="T44" s="681"/>
      <c r="U44" s="682"/>
      <c r="V44" s="742" t="e">
        <f t="shared" si="11"/>
        <v>#N/A</v>
      </c>
      <c r="W44" s="650" t="e">
        <f t="shared" si="5"/>
        <v>#N/A</v>
      </c>
      <c r="X44" s="741" t="e">
        <f t="shared" si="6"/>
        <v>#N/A</v>
      </c>
      <c r="Y44" s="651" t="e">
        <f t="shared" si="7"/>
        <v>#N/A</v>
      </c>
      <c r="Z44" s="549"/>
      <c r="AA44" s="550"/>
      <c r="AB44" s="550"/>
      <c r="AC44" s="644"/>
      <c r="AD44" s="369"/>
    </row>
    <row r="45" spans="2:30" x14ac:dyDescent="0.25">
      <c r="B45" s="378"/>
      <c r="C45" s="378" t="s">
        <v>1098</v>
      </c>
      <c r="D45" s="369" t="s">
        <v>1086</v>
      </c>
      <c r="E45" s="935">
        <v>2655</v>
      </c>
      <c r="F45" s="936">
        <v>18716</v>
      </c>
      <c r="G45" s="936">
        <v>6712</v>
      </c>
      <c r="H45" s="685"/>
      <c r="I45" s="914">
        <v>0.70899999999999996</v>
      </c>
      <c r="J45" s="689"/>
      <c r="K45" s="550"/>
      <c r="L45" s="550"/>
      <c r="M45" s="550"/>
      <c r="N45" s="890" t="e">
        <f t="shared" si="0"/>
        <v>#N/A</v>
      </c>
      <c r="O45" s="890" t="e">
        <f t="shared" si="1"/>
        <v>#N/A</v>
      </c>
      <c r="P45" s="890" t="e">
        <f t="shared" si="2"/>
        <v>#N/A</v>
      </c>
      <c r="Q45" s="891" t="e">
        <f t="shared" si="3"/>
        <v>#N/A</v>
      </c>
      <c r="R45" s="681"/>
      <c r="S45" s="681"/>
      <c r="T45" s="681"/>
      <c r="U45" s="682"/>
      <c r="V45" s="742" t="e">
        <f t="shared" si="11"/>
        <v>#N/A</v>
      </c>
      <c r="W45" s="650" t="e">
        <f t="shared" si="5"/>
        <v>#N/A</v>
      </c>
      <c r="X45" s="741" t="e">
        <f t="shared" si="6"/>
        <v>#N/A</v>
      </c>
      <c r="Y45" s="651" t="e">
        <f t="shared" si="7"/>
        <v>#N/A</v>
      </c>
      <c r="Z45" s="549"/>
      <c r="AA45" s="550"/>
      <c r="AB45" s="550"/>
      <c r="AC45" s="644"/>
      <c r="AD45" s="369"/>
    </row>
    <row r="46" spans="2:30" x14ac:dyDescent="0.25">
      <c r="B46" s="378"/>
      <c r="C46" s="378" t="s">
        <v>1099</v>
      </c>
      <c r="D46" s="369" t="s">
        <v>1086</v>
      </c>
      <c r="E46" s="935">
        <v>6996</v>
      </c>
      <c r="F46" s="936">
        <v>48650</v>
      </c>
      <c r="G46" s="936">
        <v>17707</v>
      </c>
      <c r="H46" s="685"/>
      <c r="I46" s="914">
        <v>0.76200000000000001</v>
      </c>
      <c r="J46" s="689"/>
      <c r="K46" s="550"/>
      <c r="L46" s="550"/>
      <c r="M46" s="550"/>
      <c r="N46" s="890" t="e">
        <f t="shared" si="0"/>
        <v>#N/A</v>
      </c>
      <c r="O46" s="890" t="e">
        <f t="shared" si="1"/>
        <v>#N/A</v>
      </c>
      <c r="P46" s="890" t="e">
        <f t="shared" si="2"/>
        <v>#N/A</v>
      </c>
      <c r="Q46" s="891" t="e">
        <f t="shared" si="3"/>
        <v>#N/A</v>
      </c>
      <c r="R46" s="681"/>
      <c r="S46" s="681"/>
      <c r="T46" s="681"/>
      <c r="U46" s="682"/>
      <c r="V46" s="742" t="e">
        <f t="shared" si="11"/>
        <v>#N/A</v>
      </c>
      <c r="W46" s="650" t="e">
        <f t="shared" si="5"/>
        <v>#N/A</v>
      </c>
      <c r="X46" s="741" t="e">
        <f t="shared" si="6"/>
        <v>#N/A</v>
      </c>
      <c r="Y46" s="651" t="e">
        <f t="shared" si="7"/>
        <v>#N/A</v>
      </c>
      <c r="Z46" s="549"/>
      <c r="AA46" s="550"/>
      <c r="AB46" s="550"/>
      <c r="AC46" s="644"/>
      <c r="AD46" s="369"/>
    </row>
    <row r="47" spans="2:30" x14ac:dyDescent="0.25">
      <c r="B47" s="378"/>
      <c r="C47" s="378" t="s">
        <v>1100</v>
      </c>
      <c r="D47" s="369" t="s">
        <v>1086</v>
      </c>
      <c r="E47" s="935">
        <v>624</v>
      </c>
      <c r="F47" s="936">
        <v>4307</v>
      </c>
      <c r="G47" s="936">
        <v>1581</v>
      </c>
      <c r="H47" s="685"/>
      <c r="I47" s="914">
        <v>0.79500000000000004</v>
      </c>
      <c r="J47" s="689"/>
      <c r="K47" s="550"/>
      <c r="L47" s="550"/>
      <c r="M47" s="550"/>
      <c r="N47" s="890" t="e">
        <f t="shared" si="0"/>
        <v>#N/A</v>
      </c>
      <c r="O47" s="890" t="e">
        <f t="shared" si="1"/>
        <v>#N/A</v>
      </c>
      <c r="P47" s="890" t="e">
        <f t="shared" si="2"/>
        <v>#N/A</v>
      </c>
      <c r="Q47" s="891" t="e">
        <f t="shared" si="3"/>
        <v>#N/A</v>
      </c>
      <c r="R47" s="681"/>
      <c r="S47" s="681"/>
      <c r="T47" s="681"/>
      <c r="U47" s="682"/>
      <c r="V47" s="742" t="e">
        <f t="shared" si="11"/>
        <v>#N/A</v>
      </c>
      <c r="W47" s="650" t="e">
        <f t="shared" si="5"/>
        <v>#N/A</v>
      </c>
      <c r="X47" s="741" t="e">
        <f t="shared" si="6"/>
        <v>#N/A</v>
      </c>
      <c r="Y47" s="651" t="e">
        <f t="shared" si="7"/>
        <v>#N/A</v>
      </c>
      <c r="Z47" s="549"/>
      <c r="AA47" s="550"/>
      <c r="AB47" s="550"/>
      <c r="AC47" s="644"/>
      <c r="AD47" s="369"/>
    </row>
    <row r="48" spans="2:30" x14ac:dyDescent="0.25">
      <c r="B48" s="378"/>
      <c r="C48" s="378" t="s">
        <v>1101</v>
      </c>
      <c r="D48" s="369" t="s">
        <v>1086</v>
      </c>
      <c r="E48" s="935">
        <v>1273</v>
      </c>
      <c r="F48" s="936">
        <v>8807</v>
      </c>
      <c r="G48" s="936">
        <v>3224</v>
      </c>
      <c r="H48" s="685"/>
      <c r="I48" s="914">
        <v>0.78300000000000003</v>
      </c>
      <c r="J48" s="689"/>
      <c r="K48" s="550"/>
      <c r="L48" s="550"/>
      <c r="M48" s="550"/>
      <c r="N48" s="890" t="e">
        <f t="shared" ref="N48:N70" si="14">E48*$D$9</f>
        <v>#N/A</v>
      </c>
      <c r="O48" s="890" t="e">
        <f t="shared" ref="O48:O70" si="15">F48*$D$9</f>
        <v>#N/A</v>
      </c>
      <c r="P48" s="890" t="e">
        <f t="shared" ref="P48:P70" si="16">G48*$D$9</f>
        <v>#N/A</v>
      </c>
      <c r="Q48" s="891" t="e">
        <f t="shared" ref="Q48:Q70" si="17">H48*$D$9</f>
        <v>#N/A</v>
      </c>
      <c r="R48" s="681"/>
      <c r="S48" s="681"/>
      <c r="T48" s="681"/>
      <c r="U48" s="682"/>
      <c r="V48" s="742" t="e">
        <f t="shared" si="11"/>
        <v>#N/A</v>
      </c>
      <c r="W48" s="650" t="e">
        <f t="shared" ref="W48:W70" si="18">INDEX($N$15:$Q$15,MATCH(V48,N48:Q48,0))</f>
        <v>#N/A</v>
      </c>
      <c r="X48" s="741" t="e">
        <f t="shared" si="6"/>
        <v>#N/A</v>
      </c>
      <c r="Y48" s="651" t="e">
        <f t="shared" ref="Y48:Y70" si="19">INDEX($N$15:$Q$15,MATCH(X48,N48:Q48,0))</f>
        <v>#N/A</v>
      </c>
      <c r="Z48" s="549"/>
      <c r="AA48" s="550"/>
      <c r="AB48" s="550"/>
      <c r="AC48" s="644"/>
      <c r="AD48" s="369"/>
    </row>
    <row r="49" spans="2:30" ht="15.75" thickBot="1" x14ac:dyDescent="0.3">
      <c r="B49" s="378"/>
      <c r="C49" s="378" t="s">
        <v>1102</v>
      </c>
      <c r="D49" s="369" t="s">
        <v>1086</v>
      </c>
      <c r="E49" s="935">
        <v>3110</v>
      </c>
      <c r="F49" s="936">
        <v>22721</v>
      </c>
      <c r="G49" s="936">
        <v>7834</v>
      </c>
      <c r="H49" s="685"/>
      <c r="I49" s="914">
        <v>0.59599999999999997</v>
      </c>
      <c r="J49" s="689"/>
      <c r="K49" s="550"/>
      <c r="L49" s="550"/>
      <c r="M49" s="550"/>
      <c r="N49" s="890" t="e">
        <f t="shared" si="14"/>
        <v>#N/A</v>
      </c>
      <c r="O49" s="890" t="e">
        <f t="shared" si="15"/>
        <v>#N/A</v>
      </c>
      <c r="P49" s="890" t="e">
        <f t="shared" si="16"/>
        <v>#N/A</v>
      </c>
      <c r="Q49" s="891" t="e">
        <f t="shared" si="17"/>
        <v>#N/A</v>
      </c>
      <c r="R49" s="681"/>
      <c r="S49" s="681"/>
      <c r="T49" s="681"/>
      <c r="U49" s="682"/>
      <c r="V49" s="742" t="e">
        <f t="shared" ref="V49:V70" si="20">MAX(N49:Q49)</f>
        <v>#N/A</v>
      </c>
      <c r="W49" s="650" t="e">
        <f t="shared" si="18"/>
        <v>#N/A</v>
      </c>
      <c r="X49" s="741" t="e">
        <f t="shared" si="6"/>
        <v>#N/A</v>
      </c>
      <c r="Y49" s="651" t="e">
        <f t="shared" si="19"/>
        <v>#N/A</v>
      </c>
      <c r="Z49" s="549"/>
      <c r="AA49" s="550"/>
      <c r="AB49" s="550"/>
      <c r="AC49" s="644"/>
      <c r="AD49" s="369"/>
    </row>
    <row r="50" spans="2:30" x14ac:dyDescent="0.25">
      <c r="B50" s="378"/>
      <c r="C50" s="378" t="s">
        <v>510</v>
      </c>
      <c r="D50" s="369" t="s">
        <v>26</v>
      </c>
      <c r="E50" s="862">
        <v>27636.288747489558</v>
      </c>
      <c r="F50" s="657">
        <v>40111.147833197174</v>
      </c>
      <c r="G50" s="657">
        <v>35297.098141540977</v>
      </c>
      <c r="H50" s="685">
        <v>17842.23439778493</v>
      </c>
      <c r="I50" s="909"/>
      <c r="J50" s="689"/>
      <c r="K50" s="550"/>
      <c r="L50" s="550"/>
      <c r="M50" s="550"/>
      <c r="N50" s="890" t="e">
        <f t="shared" si="14"/>
        <v>#N/A</v>
      </c>
      <c r="O50" s="890" t="e">
        <f t="shared" si="15"/>
        <v>#N/A</v>
      </c>
      <c r="P50" s="890" t="e">
        <f t="shared" si="16"/>
        <v>#N/A</v>
      </c>
      <c r="Q50" s="891" t="e">
        <f t="shared" si="17"/>
        <v>#N/A</v>
      </c>
      <c r="R50" s="681"/>
      <c r="S50" s="681"/>
      <c r="T50" s="681"/>
      <c r="U50" s="682"/>
      <c r="V50" s="742" t="e">
        <f t="shared" si="20"/>
        <v>#N/A</v>
      </c>
      <c r="W50" s="650" t="e">
        <f t="shared" si="18"/>
        <v>#N/A</v>
      </c>
      <c r="X50" s="741" t="e">
        <f t="shared" si="6"/>
        <v>#N/A</v>
      </c>
      <c r="Y50" s="651" t="e">
        <f t="shared" si="19"/>
        <v>#N/A</v>
      </c>
      <c r="Z50" s="549"/>
      <c r="AA50" s="550"/>
      <c r="AB50" s="550"/>
      <c r="AC50" s="644"/>
      <c r="AD50" s="369"/>
    </row>
    <row r="51" spans="2:30" x14ac:dyDescent="0.25">
      <c r="B51" s="378"/>
      <c r="C51" s="378" t="s">
        <v>509</v>
      </c>
      <c r="D51" s="369" t="s">
        <v>26</v>
      </c>
      <c r="E51" s="862">
        <v>9530.7295222153916</v>
      </c>
      <c r="F51" s="657">
        <v>13831.755214543287</v>
      </c>
      <c r="G51" s="657">
        <v>12171.232637125557</v>
      </c>
      <c r="H51" s="685">
        <v>17842.23439778493</v>
      </c>
      <c r="I51" s="910"/>
      <c r="J51" s="689"/>
      <c r="K51" s="550"/>
      <c r="L51" s="550"/>
      <c r="M51" s="550"/>
      <c r="N51" s="890" t="e">
        <f t="shared" si="14"/>
        <v>#N/A</v>
      </c>
      <c r="O51" s="890" t="e">
        <f t="shared" si="15"/>
        <v>#N/A</v>
      </c>
      <c r="P51" s="890" t="e">
        <f t="shared" si="16"/>
        <v>#N/A</v>
      </c>
      <c r="Q51" s="891" t="e">
        <f t="shared" si="17"/>
        <v>#N/A</v>
      </c>
      <c r="R51" s="681"/>
      <c r="S51" s="681"/>
      <c r="T51" s="681"/>
      <c r="U51" s="682"/>
      <c r="V51" s="742" t="e">
        <f t="shared" si="20"/>
        <v>#N/A</v>
      </c>
      <c r="W51" s="650" t="e">
        <f t="shared" si="18"/>
        <v>#N/A</v>
      </c>
      <c r="X51" s="741" t="e">
        <f t="shared" ref="X51:X70" si="21">MIN(N51:Q51)</f>
        <v>#N/A</v>
      </c>
      <c r="Y51" s="651" t="e">
        <f t="shared" si="19"/>
        <v>#N/A</v>
      </c>
      <c r="Z51" s="549"/>
      <c r="AA51" s="550"/>
      <c r="AB51" s="550"/>
      <c r="AC51" s="644"/>
      <c r="AD51" s="369"/>
    </row>
    <row r="52" spans="2:30" x14ac:dyDescent="0.25">
      <c r="B52" s="378"/>
      <c r="C52" s="378" t="s">
        <v>511</v>
      </c>
      <c r="D52" s="369" t="s">
        <v>26</v>
      </c>
      <c r="E52" s="862">
        <v>20489.550340520182</v>
      </c>
      <c r="F52" s="657">
        <v>29737.593169228141</v>
      </c>
      <c r="G52" s="657">
        <v>26168.411916758378</v>
      </c>
      <c r="H52" s="685">
        <v>17842.23439778493</v>
      </c>
      <c r="I52" s="910"/>
      <c r="J52" s="689"/>
      <c r="K52" s="550"/>
      <c r="L52" s="550"/>
      <c r="M52" s="550"/>
      <c r="N52" s="890" t="e">
        <f t="shared" si="14"/>
        <v>#N/A</v>
      </c>
      <c r="O52" s="890" t="e">
        <f t="shared" si="15"/>
        <v>#N/A</v>
      </c>
      <c r="P52" s="890" t="e">
        <f t="shared" si="16"/>
        <v>#N/A</v>
      </c>
      <c r="Q52" s="891" t="e">
        <f t="shared" si="17"/>
        <v>#N/A</v>
      </c>
      <c r="R52" s="681"/>
      <c r="S52" s="681"/>
      <c r="T52" s="681"/>
      <c r="U52" s="682"/>
      <c r="V52" s="742" t="e">
        <f t="shared" si="20"/>
        <v>#N/A</v>
      </c>
      <c r="W52" s="650" t="e">
        <f t="shared" si="18"/>
        <v>#N/A</v>
      </c>
      <c r="X52" s="741" t="e">
        <f t="shared" si="21"/>
        <v>#N/A</v>
      </c>
      <c r="Y52" s="651" t="e">
        <f t="shared" si="19"/>
        <v>#N/A</v>
      </c>
      <c r="Z52" s="549"/>
      <c r="AA52" s="550"/>
      <c r="AB52" s="550"/>
      <c r="AC52" s="644"/>
      <c r="AD52" s="369"/>
    </row>
    <row r="53" spans="2:30" x14ac:dyDescent="0.25">
      <c r="B53" s="378"/>
      <c r="C53" s="378" t="s">
        <v>512</v>
      </c>
      <c r="D53" s="369" t="s">
        <v>26</v>
      </c>
      <c r="E53" s="862">
        <v>24776.965192049571</v>
      </c>
      <c r="F53" s="657">
        <v>35960.888377406576</v>
      </c>
      <c r="G53" s="657">
        <v>31645.204856526441</v>
      </c>
      <c r="H53" s="685">
        <v>17842.23439778493</v>
      </c>
      <c r="I53" s="910"/>
      <c r="J53" s="689"/>
      <c r="K53" s="550"/>
      <c r="L53" s="550"/>
      <c r="M53" s="550"/>
      <c r="N53" s="890" t="e">
        <f t="shared" si="14"/>
        <v>#N/A</v>
      </c>
      <c r="O53" s="890" t="e">
        <f t="shared" si="15"/>
        <v>#N/A</v>
      </c>
      <c r="P53" s="890" t="e">
        <f t="shared" si="16"/>
        <v>#N/A</v>
      </c>
      <c r="Q53" s="891" t="e">
        <f t="shared" si="17"/>
        <v>#N/A</v>
      </c>
      <c r="R53" s="681"/>
      <c r="S53" s="681"/>
      <c r="T53" s="681"/>
      <c r="U53" s="682"/>
      <c r="V53" s="742" t="e">
        <f t="shared" si="20"/>
        <v>#N/A</v>
      </c>
      <c r="W53" s="650" t="e">
        <f t="shared" si="18"/>
        <v>#N/A</v>
      </c>
      <c r="X53" s="741" t="e">
        <f t="shared" si="21"/>
        <v>#N/A</v>
      </c>
      <c r="Y53" s="651" t="e">
        <f t="shared" si="19"/>
        <v>#N/A</v>
      </c>
      <c r="Z53" s="549"/>
      <c r="AA53" s="550"/>
      <c r="AB53" s="550"/>
      <c r="AC53" s="644"/>
      <c r="AD53" s="369"/>
    </row>
    <row r="54" spans="2:30" x14ac:dyDescent="0.25">
      <c r="B54" s="378"/>
      <c r="C54" s="378" t="s">
        <v>764</v>
      </c>
      <c r="D54" s="369" t="s">
        <v>26</v>
      </c>
      <c r="E54" s="862">
        <v>2382.9441274922806</v>
      </c>
      <c r="F54" s="657">
        <v>3458.2005505742545</v>
      </c>
      <c r="G54" s="657">
        <v>3042.546412342956</v>
      </c>
      <c r="H54" s="685">
        <v>17842.23439778493</v>
      </c>
      <c r="I54" s="910"/>
      <c r="J54" s="689"/>
      <c r="K54" s="550"/>
      <c r="L54" s="550"/>
      <c r="M54" s="550"/>
      <c r="N54" s="890" t="e">
        <f t="shared" si="14"/>
        <v>#N/A</v>
      </c>
      <c r="O54" s="890" t="e">
        <f t="shared" si="15"/>
        <v>#N/A</v>
      </c>
      <c r="P54" s="890" t="e">
        <f t="shared" si="16"/>
        <v>#N/A</v>
      </c>
      <c r="Q54" s="891" t="e">
        <f t="shared" si="17"/>
        <v>#N/A</v>
      </c>
      <c r="R54" s="681"/>
      <c r="S54" s="681"/>
      <c r="T54" s="681"/>
      <c r="U54" s="682"/>
      <c r="V54" s="742" t="e">
        <f t="shared" si="20"/>
        <v>#N/A</v>
      </c>
      <c r="W54" s="650" t="e">
        <f t="shared" si="18"/>
        <v>#N/A</v>
      </c>
      <c r="X54" s="741" t="e">
        <f t="shared" si="21"/>
        <v>#N/A</v>
      </c>
      <c r="Y54" s="651" t="e">
        <f t="shared" si="19"/>
        <v>#N/A</v>
      </c>
      <c r="Z54" s="549"/>
      <c r="AA54" s="550"/>
      <c r="AB54" s="550"/>
      <c r="AC54" s="644"/>
      <c r="AD54" s="369"/>
    </row>
    <row r="55" spans="2:30" x14ac:dyDescent="0.25">
      <c r="B55" s="378"/>
      <c r="C55" s="378" t="s">
        <v>35</v>
      </c>
      <c r="D55" s="369" t="s">
        <v>25</v>
      </c>
      <c r="E55" s="935">
        <v>3727</v>
      </c>
      <c r="F55" s="936">
        <v>26172</v>
      </c>
      <c r="G55" s="936">
        <v>9667</v>
      </c>
      <c r="H55" s="685">
        <v>6801.2335933473842</v>
      </c>
      <c r="I55" s="910"/>
      <c r="J55" s="689"/>
      <c r="K55" s="550"/>
      <c r="L55" s="550"/>
      <c r="M55" s="550"/>
      <c r="N55" s="890" t="e">
        <f t="shared" si="14"/>
        <v>#N/A</v>
      </c>
      <c r="O55" s="890" t="e">
        <f t="shared" si="15"/>
        <v>#N/A</v>
      </c>
      <c r="P55" s="890" t="e">
        <f t="shared" si="16"/>
        <v>#N/A</v>
      </c>
      <c r="Q55" s="891" t="e">
        <f t="shared" si="17"/>
        <v>#N/A</v>
      </c>
      <c r="R55" s="681"/>
      <c r="S55" s="681"/>
      <c r="T55" s="681"/>
      <c r="U55" s="682"/>
      <c r="V55" s="742" t="e">
        <f t="shared" si="20"/>
        <v>#N/A</v>
      </c>
      <c r="W55" s="650" t="e">
        <f t="shared" si="18"/>
        <v>#N/A</v>
      </c>
      <c r="X55" s="741" t="e">
        <f t="shared" si="21"/>
        <v>#N/A</v>
      </c>
      <c r="Y55" s="651" t="e">
        <f t="shared" si="19"/>
        <v>#N/A</v>
      </c>
      <c r="Z55" s="549"/>
      <c r="AA55" s="550"/>
      <c r="AB55" s="550"/>
      <c r="AC55" s="644"/>
      <c r="AD55" s="369"/>
    </row>
    <row r="56" spans="2:30" x14ac:dyDescent="0.25">
      <c r="B56" s="378"/>
      <c r="C56" s="378" t="s">
        <v>157</v>
      </c>
      <c r="D56" s="369" t="s">
        <v>157</v>
      </c>
      <c r="E56" s="862"/>
      <c r="F56" s="657"/>
      <c r="G56" s="657"/>
      <c r="H56" s="685">
        <v>251924.04765424371</v>
      </c>
      <c r="I56" s="910"/>
      <c r="J56" s="690"/>
      <c r="K56" s="552"/>
      <c r="L56" s="552"/>
      <c r="M56" s="552"/>
      <c r="N56" s="890" t="e">
        <f t="shared" si="14"/>
        <v>#N/A</v>
      </c>
      <c r="O56" s="890" t="e">
        <f t="shared" si="15"/>
        <v>#N/A</v>
      </c>
      <c r="P56" s="890" t="e">
        <f t="shared" si="16"/>
        <v>#N/A</v>
      </c>
      <c r="Q56" s="891" t="e">
        <f t="shared" si="17"/>
        <v>#N/A</v>
      </c>
      <c r="R56" s="681"/>
      <c r="S56" s="681"/>
      <c r="T56" s="681"/>
      <c r="U56" s="682"/>
      <c r="V56" s="742" t="e">
        <f t="shared" si="20"/>
        <v>#N/A</v>
      </c>
      <c r="W56" s="650" t="e">
        <f t="shared" si="18"/>
        <v>#N/A</v>
      </c>
      <c r="X56" s="741" t="e">
        <f t="shared" si="21"/>
        <v>#N/A</v>
      </c>
      <c r="Y56" s="651" t="e">
        <f t="shared" si="19"/>
        <v>#N/A</v>
      </c>
      <c r="Z56" s="551"/>
      <c r="AA56" s="552"/>
      <c r="AB56" s="552"/>
      <c r="AC56" s="645"/>
      <c r="AD56" s="369"/>
    </row>
    <row r="57" spans="2:30" x14ac:dyDescent="0.25">
      <c r="B57" s="378"/>
      <c r="C57" s="378" t="s">
        <v>158</v>
      </c>
      <c r="D57" s="369" t="s">
        <v>158</v>
      </c>
      <c r="E57" s="862"/>
      <c r="F57" s="657"/>
      <c r="G57" s="657"/>
      <c r="H57" s="685">
        <v>21327.660852546771</v>
      </c>
      <c r="I57" s="910"/>
      <c r="J57" s="690"/>
      <c r="K57" s="552"/>
      <c r="L57" s="552"/>
      <c r="M57" s="552"/>
      <c r="N57" s="890" t="e">
        <f t="shared" si="14"/>
        <v>#N/A</v>
      </c>
      <c r="O57" s="890" t="e">
        <f t="shared" si="15"/>
        <v>#N/A</v>
      </c>
      <c r="P57" s="890" t="e">
        <f t="shared" si="16"/>
        <v>#N/A</v>
      </c>
      <c r="Q57" s="891" t="e">
        <f t="shared" si="17"/>
        <v>#N/A</v>
      </c>
      <c r="R57" s="681"/>
      <c r="S57" s="681"/>
      <c r="T57" s="681"/>
      <c r="U57" s="682"/>
      <c r="V57" s="742" t="e">
        <f t="shared" si="20"/>
        <v>#N/A</v>
      </c>
      <c r="W57" s="650" t="e">
        <f t="shared" si="18"/>
        <v>#N/A</v>
      </c>
      <c r="X57" s="741" t="e">
        <f t="shared" si="21"/>
        <v>#N/A</v>
      </c>
      <c r="Y57" s="651" t="e">
        <f t="shared" si="19"/>
        <v>#N/A</v>
      </c>
      <c r="Z57" s="551"/>
      <c r="AA57" s="552"/>
      <c r="AB57" s="552"/>
      <c r="AC57" s="645"/>
      <c r="AD57" s="369"/>
    </row>
    <row r="58" spans="2:30" x14ac:dyDescent="0.25">
      <c r="B58" s="378"/>
      <c r="C58" s="378" t="s">
        <v>159</v>
      </c>
      <c r="D58" s="369" t="s">
        <v>159</v>
      </c>
      <c r="E58" s="862"/>
      <c r="F58" s="657"/>
      <c r="G58" s="657"/>
      <c r="H58" s="685">
        <v>28413.024692822375</v>
      </c>
      <c r="I58" s="910"/>
      <c r="J58" s="690"/>
      <c r="K58" s="552"/>
      <c r="L58" s="552"/>
      <c r="M58" s="552"/>
      <c r="N58" s="890" t="e">
        <f t="shared" si="14"/>
        <v>#N/A</v>
      </c>
      <c r="O58" s="890" t="e">
        <f t="shared" si="15"/>
        <v>#N/A</v>
      </c>
      <c r="P58" s="890" t="e">
        <f t="shared" si="16"/>
        <v>#N/A</v>
      </c>
      <c r="Q58" s="891" t="e">
        <f t="shared" si="17"/>
        <v>#N/A</v>
      </c>
      <c r="R58" s="681"/>
      <c r="S58" s="681"/>
      <c r="T58" s="681"/>
      <c r="U58" s="682"/>
      <c r="V58" s="742" t="e">
        <f t="shared" si="20"/>
        <v>#N/A</v>
      </c>
      <c r="W58" s="650" t="e">
        <f t="shared" si="18"/>
        <v>#N/A</v>
      </c>
      <c r="X58" s="741" t="e">
        <f t="shared" si="21"/>
        <v>#N/A</v>
      </c>
      <c r="Y58" s="651" t="e">
        <f t="shared" si="19"/>
        <v>#N/A</v>
      </c>
      <c r="Z58" s="551"/>
      <c r="AA58" s="552"/>
      <c r="AB58" s="552"/>
      <c r="AC58" s="645"/>
      <c r="AD58" s="369"/>
    </row>
    <row r="59" spans="2:30" x14ac:dyDescent="0.25">
      <c r="B59" s="378"/>
      <c r="C59" s="378" t="s">
        <v>160</v>
      </c>
      <c r="D59" s="369" t="s">
        <v>160</v>
      </c>
      <c r="E59" s="862"/>
      <c r="F59" s="657"/>
      <c r="G59" s="657"/>
      <c r="H59" s="685">
        <v>2862.7732687982243</v>
      </c>
      <c r="I59" s="910"/>
      <c r="J59" s="690"/>
      <c r="K59" s="552"/>
      <c r="L59" s="552"/>
      <c r="M59" s="552"/>
      <c r="N59" s="890" t="e">
        <f t="shared" si="14"/>
        <v>#N/A</v>
      </c>
      <c r="O59" s="890" t="e">
        <f t="shared" si="15"/>
        <v>#N/A</v>
      </c>
      <c r="P59" s="890" t="e">
        <f t="shared" si="16"/>
        <v>#N/A</v>
      </c>
      <c r="Q59" s="891" t="e">
        <f t="shared" si="17"/>
        <v>#N/A</v>
      </c>
      <c r="R59" s="681"/>
      <c r="S59" s="681"/>
      <c r="T59" s="681"/>
      <c r="U59" s="682"/>
      <c r="V59" s="742" t="e">
        <f t="shared" si="20"/>
        <v>#N/A</v>
      </c>
      <c r="W59" s="650" t="e">
        <f t="shared" si="18"/>
        <v>#N/A</v>
      </c>
      <c r="X59" s="741" t="e">
        <f t="shared" si="21"/>
        <v>#N/A</v>
      </c>
      <c r="Y59" s="651" t="e">
        <f t="shared" si="19"/>
        <v>#N/A</v>
      </c>
      <c r="Z59" s="551"/>
      <c r="AA59" s="552"/>
      <c r="AB59" s="552"/>
      <c r="AC59" s="645"/>
      <c r="AD59" s="369"/>
    </row>
    <row r="60" spans="2:30" x14ac:dyDescent="0.25">
      <c r="B60" s="378"/>
      <c r="C60" s="378" t="s">
        <v>161</v>
      </c>
      <c r="D60" s="369" t="s">
        <v>161</v>
      </c>
      <c r="E60" s="862"/>
      <c r="F60" s="657"/>
      <c r="G60" s="657"/>
      <c r="H60" s="685">
        <v>372.16052494376913</v>
      </c>
      <c r="I60" s="910"/>
      <c r="J60" s="690"/>
      <c r="K60" s="552"/>
      <c r="L60" s="552"/>
      <c r="M60" s="552"/>
      <c r="N60" s="890" t="e">
        <f t="shared" si="14"/>
        <v>#N/A</v>
      </c>
      <c r="O60" s="890" t="e">
        <f t="shared" si="15"/>
        <v>#N/A</v>
      </c>
      <c r="P60" s="890" t="e">
        <f t="shared" si="16"/>
        <v>#N/A</v>
      </c>
      <c r="Q60" s="891" t="e">
        <f t="shared" si="17"/>
        <v>#N/A</v>
      </c>
      <c r="R60" s="681"/>
      <c r="S60" s="681"/>
      <c r="T60" s="681"/>
      <c r="U60" s="682"/>
      <c r="V60" s="742" t="e">
        <f t="shared" si="20"/>
        <v>#N/A</v>
      </c>
      <c r="W60" s="650" t="e">
        <f t="shared" si="18"/>
        <v>#N/A</v>
      </c>
      <c r="X60" s="741" t="e">
        <f t="shared" si="21"/>
        <v>#N/A</v>
      </c>
      <c r="Y60" s="651" t="e">
        <f t="shared" si="19"/>
        <v>#N/A</v>
      </c>
      <c r="Z60" s="551"/>
      <c r="AA60" s="552"/>
      <c r="AB60" s="552"/>
      <c r="AC60" s="645"/>
      <c r="AD60" s="369"/>
    </row>
    <row r="61" spans="2:30" x14ac:dyDescent="0.25">
      <c r="B61" s="378"/>
      <c r="C61" s="378" t="s">
        <v>162</v>
      </c>
      <c r="D61" s="369" t="s">
        <v>162</v>
      </c>
      <c r="E61" s="862"/>
      <c r="F61" s="657"/>
      <c r="G61" s="657"/>
      <c r="H61" s="685">
        <v>55.824078741565373</v>
      </c>
      <c r="I61" s="910"/>
      <c r="J61" s="690"/>
      <c r="K61" s="552"/>
      <c r="L61" s="552"/>
      <c r="M61" s="552"/>
      <c r="N61" s="890" t="e">
        <f t="shared" si="14"/>
        <v>#N/A</v>
      </c>
      <c r="O61" s="890" t="e">
        <f t="shared" si="15"/>
        <v>#N/A</v>
      </c>
      <c r="P61" s="890" t="e">
        <f t="shared" si="16"/>
        <v>#N/A</v>
      </c>
      <c r="Q61" s="891" t="e">
        <f t="shared" si="17"/>
        <v>#N/A</v>
      </c>
      <c r="R61" s="681"/>
      <c r="S61" s="681"/>
      <c r="T61" s="681"/>
      <c r="U61" s="682"/>
      <c r="V61" s="742" t="e">
        <f t="shared" si="20"/>
        <v>#N/A</v>
      </c>
      <c r="W61" s="650" t="e">
        <f t="shared" si="18"/>
        <v>#N/A</v>
      </c>
      <c r="X61" s="741" t="e">
        <f t="shared" si="21"/>
        <v>#N/A</v>
      </c>
      <c r="Y61" s="651" t="e">
        <f t="shared" si="19"/>
        <v>#N/A</v>
      </c>
      <c r="Z61" s="551"/>
      <c r="AA61" s="552"/>
      <c r="AB61" s="552"/>
      <c r="AC61" s="645"/>
      <c r="AD61" s="369"/>
    </row>
    <row r="62" spans="2:30" x14ac:dyDescent="0.25">
      <c r="B62" s="378"/>
      <c r="C62" s="378" t="s">
        <v>163</v>
      </c>
      <c r="D62" s="369" t="s">
        <v>163</v>
      </c>
      <c r="E62" s="862"/>
      <c r="F62" s="657"/>
      <c r="G62" s="657"/>
      <c r="H62" s="685">
        <v>916087.44601543178</v>
      </c>
      <c r="I62" s="910"/>
      <c r="J62" s="690"/>
      <c r="K62" s="552"/>
      <c r="L62" s="552"/>
      <c r="M62" s="552"/>
      <c r="N62" s="890" t="e">
        <f t="shared" si="14"/>
        <v>#N/A</v>
      </c>
      <c r="O62" s="890" t="e">
        <f t="shared" si="15"/>
        <v>#N/A</v>
      </c>
      <c r="P62" s="890" t="e">
        <f t="shared" si="16"/>
        <v>#N/A</v>
      </c>
      <c r="Q62" s="891" t="e">
        <f t="shared" si="17"/>
        <v>#N/A</v>
      </c>
      <c r="R62" s="681"/>
      <c r="S62" s="681"/>
      <c r="T62" s="681"/>
      <c r="U62" s="682"/>
      <c r="V62" s="742" t="e">
        <f t="shared" si="20"/>
        <v>#N/A</v>
      </c>
      <c r="W62" s="650" t="e">
        <f t="shared" si="18"/>
        <v>#N/A</v>
      </c>
      <c r="X62" s="741" t="e">
        <f t="shared" si="21"/>
        <v>#N/A</v>
      </c>
      <c r="Y62" s="651" t="e">
        <f t="shared" si="19"/>
        <v>#N/A</v>
      </c>
      <c r="Z62" s="551"/>
      <c r="AA62" s="552"/>
      <c r="AB62" s="552"/>
      <c r="AC62" s="645"/>
      <c r="AD62" s="369"/>
    </row>
    <row r="63" spans="2:30" x14ac:dyDescent="0.25">
      <c r="B63" s="378"/>
      <c r="C63" s="378" t="s">
        <v>164</v>
      </c>
      <c r="D63" s="369" t="s">
        <v>164</v>
      </c>
      <c r="E63" s="862"/>
      <c r="F63" s="657"/>
      <c r="G63" s="657"/>
      <c r="H63" s="685">
        <v>157.45252978390235</v>
      </c>
      <c r="I63" s="910"/>
      <c r="J63" s="690"/>
      <c r="K63" s="552"/>
      <c r="L63" s="552"/>
      <c r="M63" s="552"/>
      <c r="N63" s="890" t="e">
        <f t="shared" si="14"/>
        <v>#N/A</v>
      </c>
      <c r="O63" s="890" t="e">
        <f t="shared" si="15"/>
        <v>#N/A</v>
      </c>
      <c r="P63" s="890" t="e">
        <f t="shared" si="16"/>
        <v>#N/A</v>
      </c>
      <c r="Q63" s="891" t="e">
        <f t="shared" si="17"/>
        <v>#N/A</v>
      </c>
      <c r="R63" s="681"/>
      <c r="S63" s="681"/>
      <c r="T63" s="681"/>
      <c r="U63" s="682"/>
      <c r="V63" s="742" t="e">
        <f t="shared" si="20"/>
        <v>#N/A</v>
      </c>
      <c r="W63" s="650" t="e">
        <f t="shared" si="18"/>
        <v>#N/A</v>
      </c>
      <c r="X63" s="741" t="e">
        <f t="shared" si="21"/>
        <v>#N/A</v>
      </c>
      <c r="Y63" s="651" t="e">
        <f t="shared" si="19"/>
        <v>#N/A</v>
      </c>
      <c r="Z63" s="551"/>
      <c r="AA63" s="552"/>
      <c r="AB63" s="552"/>
      <c r="AC63" s="645"/>
      <c r="AD63" s="369"/>
    </row>
    <row r="64" spans="2:30" x14ac:dyDescent="0.25">
      <c r="B64" s="378"/>
      <c r="C64" s="378" t="s">
        <v>165</v>
      </c>
      <c r="D64" s="369" t="s">
        <v>165</v>
      </c>
      <c r="E64" s="862"/>
      <c r="F64" s="657"/>
      <c r="G64" s="657"/>
      <c r="H64" s="685">
        <v>19323.719564388011</v>
      </c>
      <c r="I64" s="910"/>
      <c r="J64" s="690"/>
      <c r="K64" s="552"/>
      <c r="L64" s="552"/>
      <c r="M64" s="552"/>
      <c r="N64" s="890" t="e">
        <f t="shared" si="14"/>
        <v>#N/A</v>
      </c>
      <c r="O64" s="890" t="e">
        <f t="shared" si="15"/>
        <v>#N/A</v>
      </c>
      <c r="P64" s="890" t="e">
        <f t="shared" si="16"/>
        <v>#N/A</v>
      </c>
      <c r="Q64" s="891" t="e">
        <f t="shared" si="17"/>
        <v>#N/A</v>
      </c>
      <c r="R64" s="681"/>
      <c r="S64" s="681"/>
      <c r="T64" s="681"/>
      <c r="U64" s="682"/>
      <c r="V64" s="742" t="e">
        <f t="shared" si="20"/>
        <v>#N/A</v>
      </c>
      <c r="W64" s="650" t="e">
        <f t="shared" si="18"/>
        <v>#N/A</v>
      </c>
      <c r="X64" s="741" t="e">
        <f t="shared" si="21"/>
        <v>#N/A</v>
      </c>
      <c r="Y64" s="651" t="e">
        <f t="shared" si="19"/>
        <v>#N/A</v>
      </c>
      <c r="Z64" s="551"/>
      <c r="AA64" s="552"/>
      <c r="AB64" s="552"/>
      <c r="AC64" s="645"/>
      <c r="AD64" s="369"/>
    </row>
    <row r="65" spans="2:30" x14ac:dyDescent="0.25">
      <c r="B65" s="378"/>
      <c r="C65" s="378" t="s">
        <v>1108</v>
      </c>
      <c r="D65" s="369" t="s">
        <v>1109</v>
      </c>
      <c r="E65" s="935">
        <v>104</v>
      </c>
      <c r="F65" s="936">
        <v>309</v>
      </c>
      <c r="G65" s="936">
        <v>172</v>
      </c>
      <c r="H65" s="685">
        <v>1296.1708391192633</v>
      </c>
      <c r="I65" s="910"/>
      <c r="J65" s="690"/>
      <c r="K65" s="552"/>
      <c r="L65" s="552"/>
      <c r="M65" s="552"/>
      <c r="N65" s="890" t="e">
        <f t="shared" si="14"/>
        <v>#N/A</v>
      </c>
      <c r="O65" s="890" t="e">
        <f t="shared" si="15"/>
        <v>#N/A</v>
      </c>
      <c r="P65" s="890" t="e">
        <f t="shared" si="16"/>
        <v>#N/A</v>
      </c>
      <c r="Q65" s="891" t="e">
        <f t="shared" si="17"/>
        <v>#N/A</v>
      </c>
      <c r="R65" s="681"/>
      <c r="S65" s="681"/>
      <c r="T65" s="681"/>
      <c r="U65" s="682"/>
      <c r="V65" s="742" t="e">
        <f>MAX(N65:Q65)</f>
        <v>#N/A</v>
      </c>
      <c r="W65" s="650" t="e">
        <f t="shared" si="18"/>
        <v>#N/A</v>
      </c>
      <c r="X65" s="741" t="e">
        <f t="shared" si="21"/>
        <v>#N/A</v>
      </c>
      <c r="Y65" s="651" t="e">
        <f t="shared" si="19"/>
        <v>#N/A</v>
      </c>
      <c r="Z65" s="551"/>
      <c r="AA65" s="552"/>
      <c r="AB65" s="552"/>
      <c r="AC65" s="645"/>
      <c r="AD65" s="369"/>
    </row>
    <row r="66" spans="2:30" x14ac:dyDescent="0.25">
      <c r="B66" s="378"/>
      <c r="C66" s="805" t="s">
        <v>611</v>
      </c>
      <c r="D66" s="806" t="s">
        <v>611</v>
      </c>
      <c r="E66" s="862"/>
      <c r="F66" s="657"/>
      <c r="G66" s="657"/>
      <c r="H66" s="685"/>
      <c r="I66" s="910"/>
      <c r="J66" s="690"/>
      <c r="K66" s="552"/>
      <c r="L66" s="552"/>
      <c r="M66" s="552"/>
      <c r="N66" s="890" t="e">
        <f t="shared" si="14"/>
        <v>#N/A</v>
      </c>
      <c r="O66" s="890" t="e">
        <f t="shared" si="15"/>
        <v>#N/A</v>
      </c>
      <c r="P66" s="890" t="e">
        <f t="shared" si="16"/>
        <v>#N/A</v>
      </c>
      <c r="Q66" s="891" t="e">
        <f t="shared" si="17"/>
        <v>#N/A</v>
      </c>
      <c r="R66" s="681"/>
      <c r="S66" s="681"/>
      <c r="T66" s="681"/>
      <c r="U66" s="682"/>
      <c r="V66" s="742" t="e">
        <f t="shared" si="20"/>
        <v>#N/A</v>
      </c>
      <c r="W66" s="650" t="e">
        <f t="shared" si="18"/>
        <v>#N/A</v>
      </c>
      <c r="X66" s="741" t="e">
        <f t="shared" si="21"/>
        <v>#N/A</v>
      </c>
      <c r="Y66" s="651" t="e">
        <f t="shared" si="19"/>
        <v>#N/A</v>
      </c>
      <c r="Z66" s="551"/>
      <c r="AA66" s="552"/>
      <c r="AB66" s="552"/>
      <c r="AC66" s="645"/>
      <c r="AD66" s="369"/>
    </row>
    <row r="67" spans="2:30" x14ac:dyDescent="0.25">
      <c r="B67" s="378"/>
      <c r="C67" s="805" t="s">
        <v>611</v>
      </c>
      <c r="D67" s="806" t="s">
        <v>611</v>
      </c>
      <c r="E67" s="862"/>
      <c r="F67" s="657"/>
      <c r="G67" s="657"/>
      <c r="H67" s="685"/>
      <c r="I67" s="910"/>
      <c r="J67" s="690"/>
      <c r="K67" s="552"/>
      <c r="L67" s="552"/>
      <c r="M67" s="552"/>
      <c r="N67" s="890" t="e">
        <f t="shared" si="14"/>
        <v>#N/A</v>
      </c>
      <c r="O67" s="890" t="e">
        <f t="shared" si="15"/>
        <v>#N/A</v>
      </c>
      <c r="P67" s="890" t="e">
        <f t="shared" si="16"/>
        <v>#N/A</v>
      </c>
      <c r="Q67" s="891" t="e">
        <f t="shared" si="17"/>
        <v>#N/A</v>
      </c>
      <c r="R67" s="681"/>
      <c r="S67" s="681"/>
      <c r="T67" s="681"/>
      <c r="U67" s="682"/>
      <c r="V67" s="742" t="e">
        <f t="shared" si="20"/>
        <v>#N/A</v>
      </c>
      <c r="W67" s="650" t="e">
        <f t="shared" si="18"/>
        <v>#N/A</v>
      </c>
      <c r="X67" s="741" t="e">
        <f t="shared" si="21"/>
        <v>#N/A</v>
      </c>
      <c r="Y67" s="651" t="e">
        <f t="shared" si="19"/>
        <v>#N/A</v>
      </c>
      <c r="Z67" s="551"/>
      <c r="AA67" s="552"/>
      <c r="AB67" s="552"/>
      <c r="AC67" s="645"/>
      <c r="AD67" s="369"/>
    </row>
    <row r="68" spans="2:30" x14ac:dyDescent="0.25">
      <c r="B68" s="378"/>
      <c r="C68" s="805" t="s">
        <v>611</v>
      </c>
      <c r="D68" s="806" t="s">
        <v>611</v>
      </c>
      <c r="E68" s="862"/>
      <c r="F68" s="657"/>
      <c r="G68" s="657"/>
      <c r="H68" s="685"/>
      <c r="I68" s="910"/>
      <c r="J68" s="690"/>
      <c r="K68" s="552"/>
      <c r="L68" s="552"/>
      <c r="M68" s="552"/>
      <c r="N68" s="890" t="e">
        <f t="shared" si="14"/>
        <v>#N/A</v>
      </c>
      <c r="O68" s="890" t="e">
        <f t="shared" si="15"/>
        <v>#N/A</v>
      </c>
      <c r="P68" s="890" t="e">
        <f t="shared" si="16"/>
        <v>#N/A</v>
      </c>
      <c r="Q68" s="891" t="e">
        <f t="shared" si="17"/>
        <v>#N/A</v>
      </c>
      <c r="R68" s="681"/>
      <c r="S68" s="681"/>
      <c r="T68" s="681"/>
      <c r="U68" s="682"/>
      <c r="V68" s="742" t="e">
        <f t="shared" si="20"/>
        <v>#N/A</v>
      </c>
      <c r="W68" s="650" t="e">
        <f t="shared" si="18"/>
        <v>#N/A</v>
      </c>
      <c r="X68" s="741" t="e">
        <f t="shared" si="21"/>
        <v>#N/A</v>
      </c>
      <c r="Y68" s="651" t="e">
        <f t="shared" si="19"/>
        <v>#N/A</v>
      </c>
      <c r="Z68" s="551"/>
      <c r="AA68" s="552"/>
      <c r="AB68" s="552"/>
      <c r="AC68" s="645"/>
      <c r="AD68" s="369"/>
    </row>
    <row r="69" spans="2:30" x14ac:dyDescent="0.25">
      <c r="B69" s="378"/>
      <c r="C69" s="805" t="s">
        <v>611</v>
      </c>
      <c r="D69" s="806" t="s">
        <v>611</v>
      </c>
      <c r="E69" s="862"/>
      <c r="F69" s="657"/>
      <c r="G69" s="657"/>
      <c r="H69" s="686"/>
      <c r="I69" s="912"/>
      <c r="J69" s="690"/>
      <c r="K69" s="552"/>
      <c r="L69" s="552"/>
      <c r="M69" s="552"/>
      <c r="N69" s="890" t="e">
        <f t="shared" si="14"/>
        <v>#N/A</v>
      </c>
      <c r="O69" s="890" t="e">
        <f t="shared" si="15"/>
        <v>#N/A</v>
      </c>
      <c r="P69" s="890" t="e">
        <f t="shared" si="16"/>
        <v>#N/A</v>
      </c>
      <c r="Q69" s="891" t="e">
        <f t="shared" si="17"/>
        <v>#N/A</v>
      </c>
      <c r="R69" s="681"/>
      <c r="S69" s="681"/>
      <c r="T69" s="681"/>
      <c r="U69" s="682"/>
      <c r="V69" s="742" t="e">
        <f t="shared" si="20"/>
        <v>#N/A</v>
      </c>
      <c r="W69" s="650" t="e">
        <f t="shared" si="18"/>
        <v>#N/A</v>
      </c>
      <c r="X69" s="741" t="e">
        <f t="shared" si="21"/>
        <v>#N/A</v>
      </c>
      <c r="Y69" s="651" t="e">
        <f t="shared" si="19"/>
        <v>#N/A</v>
      </c>
      <c r="Z69" s="551"/>
      <c r="AA69" s="552"/>
      <c r="AB69" s="552"/>
      <c r="AC69" s="645"/>
      <c r="AD69" s="369"/>
    </row>
    <row r="70" spans="2:30" ht="15.75" thickBot="1" x14ac:dyDescent="0.3">
      <c r="B70" s="378"/>
      <c r="C70" s="807" t="s">
        <v>611</v>
      </c>
      <c r="D70" s="808" t="s">
        <v>611</v>
      </c>
      <c r="E70" s="863"/>
      <c r="F70" s="658"/>
      <c r="G70" s="658"/>
      <c r="H70" s="687"/>
      <c r="I70" s="913"/>
      <c r="J70" s="691"/>
      <c r="K70" s="647"/>
      <c r="L70" s="647"/>
      <c r="M70" s="647"/>
      <c r="N70" s="890" t="e">
        <f t="shared" si="14"/>
        <v>#N/A</v>
      </c>
      <c r="O70" s="890" t="e">
        <f t="shared" si="15"/>
        <v>#N/A</v>
      </c>
      <c r="P70" s="890" t="e">
        <f t="shared" si="16"/>
        <v>#N/A</v>
      </c>
      <c r="Q70" s="891" t="e">
        <f t="shared" si="17"/>
        <v>#N/A</v>
      </c>
      <c r="R70" s="683"/>
      <c r="S70" s="683"/>
      <c r="T70" s="683"/>
      <c r="U70" s="684"/>
      <c r="V70" s="742" t="e">
        <f t="shared" si="20"/>
        <v>#N/A</v>
      </c>
      <c r="W70" s="650" t="e">
        <f t="shared" si="18"/>
        <v>#N/A</v>
      </c>
      <c r="X70" s="741" t="e">
        <f t="shared" si="21"/>
        <v>#N/A</v>
      </c>
      <c r="Y70" s="651" t="e">
        <f t="shared" si="19"/>
        <v>#N/A</v>
      </c>
      <c r="Z70" s="646"/>
      <c r="AA70" s="647"/>
      <c r="AB70" s="647"/>
      <c r="AC70" s="648"/>
      <c r="AD70" s="369"/>
    </row>
    <row r="71" spans="2:30" ht="15.75" thickBot="1" x14ac:dyDescent="0.3">
      <c r="B71" s="380"/>
      <c r="C71" s="532"/>
      <c r="D71" s="374"/>
      <c r="E71" s="374"/>
      <c r="F71" s="374"/>
      <c r="G71" s="374"/>
      <c r="H71" s="374"/>
      <c r="I71" s="374"/>
      <c r="J71" s="374"/>
      <c r="K71" s="374"/>
      <c r="L71" s="374"/>
      <c r="M71" s="374"/>
      <c r="N71" s="374"/>
      <c r="O71" s="374"/>
      <c r="P71" s="374"/>
      <c r="Q71" s="374"/>
      <c r="R71" s="374"/>
      <c r="S71" s="374"/>
      <c r="T71" s="374"/>
      <c r="U71" s="374"/>
      <c r="V71" s="374"/>
      <c r="W71" s="374"/>
      <c r="X71" s="374"/>
      <c r="Y71" s="374"/>
      <c r="Z71" s="374"/>
      <c r="AA71" s="374"/>
      <c r="AB71" s="374"/>
      <c r="AC71" s="374"/>
      <c r="AD71" s="375"/>
    </row>
  </sheetData>
  <sheetProtection algorithmName="SHA-512" hashValue="H6FLbqwX3z3TvhpXnhQ3UP400EGOmctVGBhBIc5oTo9+RNcdmqv4iJEdHoxbMOZIejyqLdFd72FKfcKbFOI4XA==" saltValue="0oYh7juLLKKdeWYXFgdleA==" spinCount="100000" sheet="1" objects="1" scenarios="1"/>
  <mergeCells count="5">
    <mergeCell ref="V12:Y14"/>
    <mergeCell ref="Z12:AC14"/>
    <mergeCell ref="C11:C12"/>
    <mergeCell ref="D11:D12"/>
    <mergeCell ref="E11:M11"/>
  </mergeCells>
  <dataValidations count="1">
    <dataValidation type="decimal" allowBlank="1" showInputMessage="1" showErrorMessage="1" sqref="J18:M31 H16:I70 E18:G70" xr:uid="{00000000-0002-0000-1D00-000000000000}">
      <formula1>0</formula1>
      <formula2>1000000000000000000</formula2>
    </dataValidation>
  </dataValidations>
  <pageMargins left="0.7" right="0.7" top="0.75" bottom="0.75" header="0.3" footer="0.3"/>
  <pageSetup paperSize="9" orientation="portrait" verticalDpi="90" r:id="rId1"/>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4">
    <tabColor rgb="FF002060"/>
    <pageSetUpPr autoPageBreaks="0"/>
  </sheetPr>
  <dimension ref="B1:CS18"/>
  <sheetViews>
    <sheetView showRowColHeaders="0" zoomScaleNormal="100" workbookViewId="0">
      <pane ySplit="2" topLeftCell="A3" activePane="bottomLeft" state="frozen"/>
      <selection activeCell="D16" sqref="D16"/>
      <selection pane="bottomLeft" activeCell="C14" sqref="C14"/>
    </sheetView>
  </sheetViews>
  <sheetFormatPr defaultColWidth="9.140625" defaultRowHeight="15" x14ac:dyDescent="0.25"/>
  <cols>
    <col min="1" max="1" width="4" style="86" customWidth="1"/>
    <col min="2" max="2" width="9.140625" style="86"/>
    <col min="3" max="3" width="29.140625" style="86" customWidth="1"/>
    <col min="4" max="4" width="18.140625" style="86" customWidth="1"/>
    <col min="5" max="5" width="17.5703125" style="86" customWidth="1"/>
    <col min="6" max="7" width="6.85546875" style="86" customWidth="1"/>
    <col min="8" max="96" width="6.85546875" style="86" bestFit="1" customWidth="1"/>
    <col min="97" max="16384" width="9.140625" style="86"/>
  </cols>
  <sheetData>
    <row r="1" spans="2:97" ht="17.25" customHeight="1" thickBot="1" x14ac:dyDescent="0.3"/>
    <row r="2" spans="2:97" ht="26.25" x14ac:dyDescent="0.25">
      <c r="B2" s="490" t="s">
        <v>89</v>
      </c>
      <c r="C2" s="491"/>
      <c r="D2" s="491"/>
      <c r="E2" s="491"/>
      <c r="F2" s="491"/>
      <c r="G2" s="491"/>
      <c r="H2" s="491"/>
      <c r="I2" s="491"/>
      <c r="J2" s="491"/>
      <c r="K2" s="491"/>
      <c r="L2" s="491"/>
      <c r="M2" s="491"/>
      <c r="N2" s="491"/>
      <c r="O2" s="491"/>
      <c r="P2" s="491"/>
      <c r="Q2" s="491"/>
      <c r="R2" s="491"/>
      <c r="S2" s="491"/>
      <c r="T2" s="491"/>
      <c r="U2" s="491"/>
      <c r="V2" s="491"/>
      <c r="W2" s="491"/>
      <c r="X2" s="491"/>
      <c r="Y2" s="491"/>
      <c r="Z2" s="491"/>
      <c r="AA2" s="491"/>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1"/>
      <c r="BI2" s="491"/>
      <c r="BJ2" s="491"/>
      <c r="BK2" s="491"/>
      <c r="BL2" s="491"/>
      <c r="BM2" s="491"/>
      <c r="BN2" s="491"/>
      <c r="BO2" s="491"/>
      <c r="BP2" s="491"/>
      <c r="BQ2" s="491"/>
      <c r="BR2" s="491"/>
      <c r="BS2" s="491"/>
      <c r="BT2" s="491"/>
      <c r="BU2" s="491"/>
      <c r="BV2" s="491"/>
      <c r="BW2" s="491"/>
      <c r="BX2" s="491"/>
      <c r="BY2" s="491"/>
      <c r="BZ2" s="491"/>
      <c r="CA2" s="491"/>
      <c r="CB2" s="491"/>
      <c r="CC2" s="491"/>
      <c r="CD2" s="491"/>
      <c r="CE2" s="491"/>
      <c r="CF2" s="491"/>
      <c r="CG2" s="491"/>
      <c r="CH2" s="491"/>
      <c r="CI2" s="491"/>
      <c r="CJ2" s="491"/>
      <c r="CK2" s="491"/>
      <c r="CL2" s="491"/>
      <c r="CM2" s="491"/>
      <c r="CN2" s="491"/>
      <c r="CO2" s="491"/>
      <c r="CP2" s="491"/>
      <c r="CQ2" s="491"/>
      <c r="CR2" s="491"/>
      <c r="CS2" s="492"/>
    </row>
    <row r="3" spans="2:97" x14ac:dyDescent="0.25">
      <c r="B3" s="370"/>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s="369"/>
    </row>
    <row r="4" spans="2:97" x14ac:dyDescent="0.25">
      <c r="B4" s="378"/>
      <c r="C4"/>
      <c r="D4" s="7"/>
      <c r="E4" s="7"/>
      <c r="F4" s="6">
        <v>2010</v>
      </c>
      <c r="G4" s="6">
        <v>2011</v>
      </c>
      <c r="H4" s="6">
        <v>2012</v>
      </c>
      <c r="I4" s="6">
        <v>2013</v>
      </c>
      <c r="J4" s="6">
        <v>2014</v>
      </c>
      <c r="K4" s="6">
        <v>2015</v>
      </c>
      <c r="L4" s="6">
        <v>2016</v>
      </c>
      <c r="M4" s="6">
        <v>2017</v>
      </c>
      <c r="N4" s="6">
        <v>2018</v>
      </c>
      <c r="O4" s="6">
        <v>2019</v>
      </c>
      <c r="P4" s="6">
        <v>2020</v>
      </c>
      <c r="Q4" s="6">
        <v>2021</v>
      </c>
      <c r="R4" s="6">
        <v>2022</v>
      </c>
      <c r="S4" s="6">
        <v>2023</v>
      </c>
      <c r="T4" s="6">
        <v>2024</v>
      </c>
      <c r="U4" s="6">
        <v>2025</v>
      </c>
      <c r="V4" s="6">
        <v>2026</v>
      </c>
      <c r="W4" s="6">
        <v>2027</v>
      </c>
      <c r="X4" s="6">
        <v>2028</v>
      </c>
      <c r="Y4" s="6">
        <v>2029</v>
      </c>
      <c r="Z4" s="6">
        <v>2030</v>
      </c>
      <c r="AA4" s="6">
        <v>2031</v>
      </c>
      <c r="AB4" s="6">
        <v>2032</v>
      </c>
      <c r="AC4" s="6">
        <v>2033</v>
      </c>
      <c r="AD4" s="6">
        <v>2034</v>
      </c>
      <c r="AE4" s="6">
        <v>2035</v>
      </c>
      <c r="AF4" s="6">
        <v>2036</v>
      </c>
      <c r="AG4" s="6">
        <v>2037</v>
      </c>
      <c r="AH4" s="6">
        <v>2038</v>
      </c>
      <c r="AI4" s="6">
        <v>2039</v>
      </c>
      <c r="AJ4" s="6">
        <v>2040</v>
      </c>
      <c r="AK4" s="6">
        <v>2041</v>
      </c>
      <c r="AL4" s="6">
        <v>2042</v>
      </c>
      <c r="AM4" s="6">
        <v>2043</v>
      </c>
      <c r="AN4" s="6">
        <v>2044</v>
      </c>
      <c r="AO4" s="6">
        <v>2045</v>
      </c>
      <c r="AP4" s="6">
        <v>2046</v>
      </c>
      <c r="AQ4" s="6">
        <v>2047</v>
      </c>
      <c r="AR4" s="6">
        <v>2048</v>
      </c>
      <c r="AS4" s="6">
        <v>2049</v>
      </c>
      <c r="AT4" s="6">
        <v>2050</v>
      </c>
      <c r="AU4" s="6">
        <v>2051</v>
      </c>
      <c r="AV4" s="6">
        <v>2052</v>
      </c>
      <c r="AW4" s="6">
        <v>2053</v>
      </c>
      <c r="AX4" s="6">
        <v>2054</v>
      </c>
      <c r="AY4" s="6">
        <v>2055</v>
      </c>
      <c r="AZ4" s="6">
        <v>2056</v>
      </c>
      <c r="BA4" s="6">
        <v>2057</v>
      </c>
      <c r="BB4" s="6">
        <v>2058</v>
      </c>
      <c r="BC4" s="6">
        <v>2059</v>
      </c>
      <c r="BD4" s="6">
        <v>2060</v>
      </c>
      <c r="BE4" s="6">
        <v>2061</v>
      </c>
      <c r="BF4" s="6">
        <v>2062</v>
      </c>
      <c r="BG4" s="6">
        <v>2063</v>
      </c>
      <c r="BH4" s="6">
        <v>2064</v>
      </c>
      <c r="BI4" s="6">
        <v>2065</v>
      </c>
      <c r="BJ4" s="6">
        <v>2066</v>
      </c>
      <c r="BK4" s="6">
        <v>2067</v>
      </c>
      <c r="BL4" s="6">
        <v>2068</v>
      </c>
      <c r="BM4" s="6">
        <v>2069</v>
      </c>
      <c r="BN4" s="6">
        <v>2070</v>
      </c>
      <c r="BO4" s="6">
        <v>2071</v>
      </c>
      <c r="BP4" s="6">
        <v>2072</v>
      </c>
      <c r="BQ4" s="6">
        <v>2073</v>
      </c>
      <c r="BR4" s="6">
        <v>2074</v>
      </c>
      <c r="BS4" s="6">
        <v>2075</v>
      </c>
      <c r="BT4" s="6">
        <v>2076</v>
      </c>
      <c r="BU4" s="6">
        <v>2077</v>
      </c>
      <c r="BV4" s="6">
        <v>2078</v>
      </c>
      <c r="BW4" s="6">
        <v>2079</v>
      </c>
      <c r="BX4" s="6">
        <v>2080</v>
      </c>
      <c r="BY4" s="6">
        <v>2081</v>
      </c>
      <c r="BZ4" s="6">
        <v>2082</v>
      </c>
      <c r="CA4" s="6">
        <v>2083</v>
      </c>
      <c r="CB4" s="6">
        <v>2084</v>
      </c>
      <c r="CC4" s="6">
        <v>2085</v>
      </c>
      <c r="CD4" s="6">
        <v>2086</v>
      </c>
      <c r="CE4" s="6">
        <v>2087</v>
      </c>
      <c r="CF4" s="6">
        <v>2088</v>
      </c>
      <c r="CG4" s="6">
        <v>2089</v>
      </c>
      <c r="CH4" s="6">
        <v>2090</v>
      </c>
      <c r="CI4" s="6">
        <v>2091</v>
      </c>
      <c r="CJ4" s="6">
        <v>2092</v>
      </c>
      <c r="CK4" s="6">
        <v>2093</v>
      </c>
      <c r="CL4" s="6">
        <v>2094</v>
      </c>
      <c r="CM4" s="6">
        <v>2095</v>
      </c>
      <c r="CN4" s="6">
        <v>2096</v>
      </c>
      <c r="CO4" s="6">
        <v>2097</v>
      </c>
      <c r="CP4" s="6">
        <v>2098</v>
      </c>
      <c r="CQ4" s="6">
        <v>2099</v>
      </c>
      <c r="CR4" s="6">
        <v>2100</v>
      </c>
      <c r="CS4" s="369"/>
    </row>
    <row r="5" spans="2:97" x14ac:dyDescent="0.25">
      <c r="B5" s="378"/>
      <c r="C5" s="5" t="s">
        <v>18</v>
      </c>
      <c r="D5" s="44" t="s">
        <v>393</v>
      </c>
      <c r="E5" t="s">
        <v>1137</v>
      </c>
      <c r="F5" s="70">
        <v>0.37509250513634901</v>
      </c>
      <c r="G5" s="70">
        <v>0.37017702327780233</v>
      </c>
      <c r="H5" s="70">
        <v>0.36357831338881125</v>
      </c>
      <c r="I5" s="70">
        <v>0.35491063344474505</v>
      </c>
      <c r="J5" s="70">
        <v>0.3483745183773127</v>
      </c>
      <c r="K5" s="70">
        <v>0.33843072738064162</v>
      </c>
      <c r="L5" s="70">
        <v>0.32794280100914919</v>
      </c>
      <c r="M5" s="70">
        <v>0.31831876436104151</v>
      </c>
      <c r="N5" s="70">
        <v>0.30739222967821717</v>
      </c>
      <c r="O5" s="70">
        <v>0.29543638346497614</v>
      </c>
      <c r="P5" s="70">
        <v>0.2827028630912089</v>
      </c>
      <c r="Q5" s="70">
        <v>0.26902180340553661</v>
      </c>
      <c r="R5" s="70">
        <v>0.25432269517553546</v>
      </c>
      <c r="S5" s="70">
        <v>0.23852978236604283</v>
      </c>
      <c r="T5" s="70">
        <v>0.22156167170888241</v>
      </c>
      <c r="U5" s="70">
        <v>0.20333091321950592</v>
      </c>
      <c r="V5" s="70">
        <v>0.18374354949862409</v>
      </c>
      <c r="W5" s="70">
        <v>0.1626986314960249</v>
      </c>
      <c r="X5" s="70">
        <v>0.14008769824092995</v>
      </c>
      <c r="Y5" s="70">
        <v>0.1157942178575323</v>
      </c>
      <c r="Z5" s="70">
        <v>8.9692986984828707E-2</v>
      </c>
      <c r="AA5" s="70">
        <v>6.8835287938346715E-2</v>
      </c>
      <c r="AB5" s="70">
        <v>5.2827952606334404E-2</v>
      </c>
      <c r="AC5" s="70">
        <v>4.0543050812494999E-2</v>
      </c>
      <c r="AD5" s="70">
        <v>3.1114947449003658E-2</v>
      </c>
      <c r="AE5" s="70">
        <v>2.3879306942927135E-2</v>
      </c>
      <c r="AF5" s="70">
        <v>1.8326281958505677E-2</v>
      </c>
      <c r="AG5" s="70">
        <v>1.4064587855307401E-2</v>
      </c>
      <c r="AH5" s="70">
        <v>1.0793931468889725E-2</v>
      </c>
      <c r="AI5" s="70">
        <v>8.2838514539992133E-3</v>
      </c>
      <c r="AJ5" s="70">
        <v>6.3574792103977878E-3</v>
      </c>
      <c r="AK5" s="70">
        <v>5.9978614597457911E-3</v>
      </c>
      <c r="AL5" s="70">
        <v>3.815526520784551E-3</v>
      </c>
      <c r="AM5" s="70">
        <v>2.932377049433011E-3</v>
      </c>
      <c r="AN5" s="70">
        <v>2.070070960535421E-3</v>
      </c>
      <c r="AO5" s="70">
        <v>1.3254988232048364E-3</v>
      </c>
      <c r="AP5" s="70">
        <v>1.3686475972400029E-3</v>
      </c>
      <c r="AQ5" s="70">
        <v>1.3732764797466902E-3</v>
      </c>
      <c r="AR5" s="70">
        <v>1.4497804220320678E-3</v>
      </c>
      <c r="AS5" s="70">
        <v>1.4852958793368266E-3</v>
      </c>
      <c r="AT5" s="70">
        <v>1.3586044585012626E-3</v>
      </c>
      <c r="AU5" s="70">
        <v>2.4095108318313053E-3</v>
      </c>
      <c r="AV5" s="70">
        <v>2.4095108318313053E-3</v>
      </c>
      <c r="AW5" s="70">
        <v>2.4095108318313053E-3</v>
      </c>
      <c r="AX5" s="70">
        <v>2.4095108318313053E-3</v>
      </c>
      <c r="AY5" s="70">
        <v>2.4095108318313053E-3</v>
      </c>
      <c r="AZ5" s="70">
        <v>2.4095108318313053E-3</v>
      </c>
      <c r="BA5" s="70">
        <v>2.4095108318313053E-3</v>
      </c>
      <c r="BB5" s="70">
        <v>2.4095108318313053E-3</v>
      </c>
      <c r="BC5" s="70">
        <v>2.4095108318313053E-3</v>
      </c>
      <c r="BD5" s="70">
        <v>2.4095108318313053E-3</v>
      </c>
      <c r="BE5" s="70">
        <v>2.4095108318313053E-3</v>
      </c>
      <c r="BF5" s="70">
        <v>2.4095108318313053E-3</v>
      </c>
      <c r="BG5" s="70">
        <v>2.4095108318313053E-3</v>
      </c>
      <c r="BH5" s="70">
        <v>2.4095108318313053E-3</v>
      </c>
      <c r="BI5" s="70">
        <v>2.4095108318313053E-3</v>
      </c>
      <c r="BJ5" s="70">
        <v>2.4095108318313053E-3</v>
      </c>
      <c r="BK5" s="70">
        <v>2.4095108318313053E-3</v>
      </c>
      <c r="BL5" s="70">
        <v>2.4095108318313053E-3</v>
      </c>
      <c r="BM5" s="70">
        <v>2.4095108318313053E-3</v>
      </c>
      <c r="BN5" s="70">
        <v>2.4095108318313053E-3</v>
      </c>
      <c r="BO5" s="70">
        <v>2.4095108318313053E-3</v>
      </c>
      <c r="BP5" s="70">
        <v>2.4095108318313053E-3</v>
      </c>
      <c r="BQ5" s="70">
        <v>2.4095108318313053E-3</v>
      </c>
      <c r="BR5" s="70">
        <v>2.4095108318313053E-3</v>
      </c>
      <c r="BS5" s="70">
        <v>2.4095108318313053E-3</v>
      </c>
      <c r="BT5" s="70">
        <v>2.4095108318313053E-3</v>
      </c>
      <c r="BU5" s="70">
        <v>2.4095108318313053E-3</v>
      </c>
      <c r="BV5" s="70">
        <v>2.4095108318313053E-3</v>
      </c>
      <c r="BW5" s="70">
        <v>2.4095108318313053E-3</v>
      </c>
      <c r="BX5" s="70">
        <v>2.4095108318313053E-3</v>
      </c>
      <c r="BY5" s="70">
        <v>2.4095108318313053E-3</v>
      </c>
      <c r="BZ5" s="70">
        <v>2.4095108318313053E-3</v>
      </c>
      <c r="CA5" s="70">
        <v>2.4095108318313053E-3</v>
      </c>
      <c r="CB5" s="70">
        <v>2.4095108318313053E-3</v>
      </c>
      <c r="CC5" s="70">
        <v>2.4095108318313053E-3</v>
      </c>
      <c r="CD5" s="70">
        <v>2.4095108318313053E-3</v>
      </c>
      <c r="CE5" s="70">
        <v>2.4095108318313053E-3</v>
      </c>
      <c r="CF5" s="70">
        <v>2.4095108318313053E-3</v>
      </c>
      <c r="CG5" s="70">
        <v>2.4095108318313053E-3</v>
      </c>
      <c r="CH5" s="70">
        <v>2.4095108318313053E-3</v>
      </c>
      <c r="CI5" s="70">
        <v>2.4095108318313053E-3</v>
      </c>
      <c r="CJ5" s="70">
        <v>2.4095108318313053E-3</v>
      </c>
      <c r="CK5" s="70">
        <v>2.4095108318313053E-3</v>
      </c>
      <c r="CL5" s="70">
        <v>2.4095108318313053E-3</v>
      </c>
      <c r="CM5" s="70">
        <v>2.4095108318313053E-3</v>
      </c>
      <c r="CN5" s="70">
        <v>2.4095108318313053E-3</v>
      </c>
      <c r="CO5" s="70">
        <v>2.4095108318313053E-3</v>
      </c>
      <c r="CP5" s="70">
        <v>2.4095108318313053E-3</v>
      </c>
      <c r="CQ5" s="70">
        <v>2.4095108318313053E-3</v>
      </c>
      <c r="CR5" s="70">
        <v>2.4095108318313053E-3</v>
      </c>
      <c r="CS5" s="369"/>
    </row>
    <row r="6" spans="2:97" x14ac:dyDescent="0.25">
      <c r="B6" s="378"/>
      <c r="C6" s="5" t="s">
        <v>114</v>
      </c>
      <c r="D6" s="44" t="s">
        <v>393</v>
      </c>
      <c r="E6"/>
      <c r="F6" s="70">
        <v>0.183</v>
      </c>
      <c r="G6" s="70">
        <v>0.183</v>
      </c>
      <c r="H6" s="70">
        <v>0.183</v>
      </c>
      <c r="I6" s="70">
        <v>0.183</v>
      </c>
      <c r="J6" s="70">
        <v>0.183</v>
      </c>
      <c r="K6" s="70">
        <v>0.183</v>
      </c>
      <c r="L6" s="70">
        <v>0.183</v>
      </c>
      <c r="M6" s="70">
        <v>0.183</v>
      </c>
      <c r="N6" s="70">
        <v>0.183</v>
      </c>
      <c r="O6" s="70">
        <v>0.183</v>
      </c>
      <c r="P6" s="70">
        <v>0.183</v>
      </c>
      <c r="Q6" s="70">
        <v>0.183</v>
      </c>
      <c r="R6" s="70">
        <v>0.183</v>
      </c>
      <c r="S6" s="70">
        <v>0.183</v>
      </c>
      <c r="T6" s="70">
        <v>0.183</v>
      </c>
      <c r="U6" s="70">
        <v>0.183</v>
      </c>
      <c r="V6" s="70">
        <v>0.183</v>
      </c>
      <c r="W6" s="70">
        <v>0.183</v>
      </c>
      <c r="X6" s="70">
        <v>0.183</v>
      </c>
      <c r="Y6" s="70">
        <v>0.183</v>
      </c>
      <c r="Z6" s="70">
        <v>0.183</v>
      </c>
      <c r="AA6" s="70">
        <v>0.183</v>
      </c>
      <c r="AB6" s="70">
        <v>0.183</v>
      </c>
      <c r="AC6" s="70">
        <v>0.183</v>
      </c>
      <c r="AD6" s="70">
        <v>0.183</v>
      </c>
      <c r="AE6" s="70">
        <v>0.183</v>
      </c>
      <c r="AF6" s="70">
        <v>0.183</v>
      </c>
      <c r="AG6" s="70">
        <v>0.183</v>
      </c>
      <c r="AH6" s="70">
        <v>0.183</v>
      </c>
      <c r="AI6" s="70">
        <v>0.183</v>
      </c>
      <c r="AJ6" s="70">
        <v>0.183</v>
      </c>
      <c r="AK6" s="70">
        <v>0.183</v>
      </c>
      <c r="AL6" s="70">
        <v>0.183</v>
      </c>
      <c r="AM6" s="70">
        <v>0.183</v>
      </c>
      <c r="AN6" s="70">
        <v>0.183</v>
      </c>
      <c r="AO6" s="70">
        <v>0.183</v>
      </c>
      <c r="AP6" s="70">
        <v>0.183</v>
      </c>
      <c r="AQ6" s="70">
        <v>0.183</v>
      </c>
      <c r="AR6" s="70">
        <v>0.183</v>
      </c>
      <c r="AS6" s="70">
        <v>0.183</v>
      </c>
      <c r="AT6" s="70">
        <v>0.183</v>
      </c>
      <c r="AU6" s="70">
        <v>0.183</v>
      </c>
      <c r="AV6" s="70">
        <v>0.183</v>
      </c>
      <c r="AW6" s="70">
        <v>0.183</v>
      </c>
      <c r="AX6" s="70">
        <v>0.183</v>
      </c>
      <c r="AY6" s="70">
        <v>0.183</v>
      </c>
      <c r="AZ6" s="70">
        <v>0.183</v>
      </c>
      <c r="BA6" s="70">
        <v>0.183</v>
      </c>
      <c r="BB6" s="70">
        <v>0.183</v>
      </c>
      <c r="BC6" s="70">
        <v>0.183</v>
      </c>
      <c r="BD6" s="70">
        <v>0.183</v>
      </c>
      <c r="BE6" s="70">
        <v>0.183</v>
      </c>
      <c r="BF6" s="70">
        <v>0.183</v>
      </c>
      <c r="BG6" s="70">
        <v>0.183</v>
      </c>
      <c r="BH6" s="70">
        <v>0.183</v>
      </c>
      <c r="BI6" s="70">
        <v>0.183</v>
      </c>
      <c r="BJ6" s="70">
        <v>0.183</v>
      </c>
      <c r="BK6" s="70">
        <v>0.183</v>
      </c>
      <c r="BL6" s="70">
        <v>0.183</v>
      </c>
      <c r="BM6" s="70">
        <v>0.183</v>
      </c>
      <c r="BN6" s="70">
        <v>0.183</v>
      </c>
      <c r="BO6" s="70">
        <v>0.183</v>
      </c>
      <c r="BP6" s="70">
        <v>0.183</v>
      </c>
      <c r="BQ6" s="70">
        <v>0.183</v>
      </c>
      <c r="BR6" s="70">
        <v>0.183</v>
      </c>
      <c r="BS6" s="70">
        <v>0.183</v>
      </c>
      <c r="BT6" s="70">
        <v>0.183</v>
      </c>
      <c r="BU6" s="70">
        <v>0.183</v>
      </c>
      <c r="BV6" s="70">
        <v>0.183</v>
      </c>
      <c r="BW6" s="70">
        <v>0.183</v>
      </c>
      <c r="BX6" s="70">
        <v>0.183</v>
      </c>
      <c r="BY6" s="70">
        <v>0.183</v>
      </c>
      <c r="BZ6" s="70">
        <v>0.183</v>
      </c>
      <c r="CA6" s="70">
        <v>0.183</v>
      </c>
      <c r="CB6" s="70">
        <v>0.183</v>
      </c>
      <c r="CC6" s="70">
        <v>0.183</v>
      </c>
      <c r="CD6" s="70">
        <v>0.183</v>
      </c>
      <c r="CE6" s="70">
        <v>0.183</v>
      </c>
      <c r="CF6" s="70">
        <v>0.183</v>
      </c>
      <c r="CG6" s="70">
        <v>0.183</v>
      </c>
      <c r="CH6" s="70">
        <v>0.183</v>
      </c>
      <c r="CI6" s="70">
        <v>0.183</v>
      </c>
      <c r="CJ6" s="70">
        <v>0.183</v>
      </c>
      <c r="CK6" s="70">
        <v>0.183</v>
      </c>
      <c r="CL6" s="70">
        <v>0.183</v>
      </c>
      <c r="CM6" s="70">
        <v>0.183</v>
      </c>
      <c r="CN6" s="70">
        <v>0.183</v>
      </c>
      <c r="CO6" s="70">
        <v>0.183</v>
      </c>
      <c r="CP6" s="70">
        <v>0.183</v>
      </c>
      <c r="CQ6" s="70">
        <v>0.183</v>
      </c>
      <c r="CR6" s="70">
        <v>0.183</v>
      </c>
      <c r="CS6" s="369"/>
    </row>
    <row r="7" spans="2:97" x14ac:dyDescent="0.25">
      <c r="B7" s="378"/>
      <c r="C7" s="5" t="s">
        <v>115</v>
      </c>
      <c r="D7" s="44" t="s">
        <v>393</v>
      </c>
      <c r="E7"/>
      <c r="F7" s="876">
        <v>0.31900000000000001</v>
      </c>
      <c r="G7" s="876">
        <v>0.31900000000000001</v>
      </c>
      <c r="H7" s="876">
        <v>0.31900000000000001</v>
      </c>
      <c r="I7" s="876">
        <v>0.31900000000000001</v>
      </c>
      <c r="J7" s="876">
        <v>0.31900000000000001</v>
      </c>
      <c r="K7" s="876">
        <v>0.31900000000000001</v>
      </c>
      <c r="L7" s="876">
        <v>0.31900000000000001</v>
      </c>
      <c r="M7" s="876">
        <v>0.31900000000000001</v>
      </c>
      <c r="N7" s="876">
        <v>0.31900000000000001</v>
      </c>
      <c r="O7" s="876">
        <v>0.31900000000000001</v>
      </c>
      <c r="P7" s="876">
        <v>0.31900000000000001</v>
      </c>
      <c r="Q7" s="876">
        <v>0.31900000000000001</v>
      </c>
      <c r="R7" s="876">
        <v>0.31900000000000001</v>
      </c>
      <c r="S7" s="876">
        <v>0.31900000000000001</v>
      </c>
      <c r="T7" s="876">
        <v>0.31900000000000001</v>
      </c>
      <c r="U7" s="876">
        <v>0.31900000000000001</v>
      </c>
      <c r="V7" s="876">
        <v>0.31900000000000001</v>
      </c>
      <c r="W7" s="876">
        <v>0.31900000000000001</v>
      </c>
      <c r="X7" s="876">
        <v>0.31900000000000001</v>
      </c>
      <c r="Y7" s="876">
        <v>0.31900000000000001</v>
      </c>
      <c r="Z7" s="876">
        <v>0.31900000000000001</v>
      </c>
      <c r="AA7" s="876">
        <v>0.31900000000000001</v>
      </c>
      <c r="AB7" s="876">
        <v>0.31900000000000001</v>
      </c>
      <c r="AC7" s="876">
        <v>0.31900000000000001</v>
      </c>
      <c r="AD7" s="876">
        <v>0.31900000000000001</v>
      </c>
      <c r="AE7" s="876">
        <v>0.31900000000000001</v>
      </c>
      <c r="AF7" s="876">
        <v>0.31900000000000001</v>
      </c>
      <c r="AG7" s="876">
        <v>0.31900000000000001</v>
      </c>
      <c r="AH7" s="876">
        <v>0.31900000000000001</v>
      </c>
      <c r="AI7" s="876">
        <v>0.31900000000000001</v>
      </c>
      <c r="AJ7" s="876">
        <v>0.31900000000000001</v>
      </c>
      <c r="AK7" s="876">
        <v>0.31900000000000001</v>
      </c>
      <c r="AL7" s="876">
        <v>0.31900000000000001</v>
      </c>
      <c r="AM7" s="876">
        <v>0.31900000000000001</v>
      </c>
      <c r="AN7" s="876">
        <v>0.31900000000000001</v>
      </c>
      <c r="AO7" s="876">
        <v>0.31900000000000001</v>
      </c>
      <c r="AP7" s="876">
        <v>0.31900000000000001</v>
      </c>
      <c r="AQ7" s="876">
        <v>0.31900000000000001</v>
      </c>
      <c r="AR7" s="876">
        <v>0.31900000000000001</v>
      </c>
      <c r="AS7" s="876">
        <v>0.31900000000000001</v>
      </c>
      <c r="AT7" s="876">
        <v>0.31900000000000001</v>
      </c>
      <c r="AU7" s="876">
        <v>0.31900000000000001</v>
      </c>
      <c r="AV7" s="876">
        <v>0.31900000000000001</v>
      </c>
      <c r="AW7" s="876">
        <v>0.31900000000000001</v>
      </c>
      <c r="AX7" s="876">
        <v>0.31900000000000001</v>
      </c>
      <c r="AY7" s="876">
        <v>0.31900000000000001</v>
      </c>
      <c r="AZ7" s="876">
        <v>0.31900000000000001</v>
      </c>
      <c r="BA7" s="876">
        <v>0.31900000000000001</v>
      </c>
      <c r="BB7" s="876">
        <v>0.31900000000000001</v>
      </c>
      <c r="BC7" s="876">
        <v>0.31900000000000001</v>
      </c>
      <c r="BD7" s="876">
        <v>0.31900000000000001</v>
      </c>
      <c r="BE7" s="876">
        <v>0.31900000000000001</v>
      </c>
      <c r="BF7" s="876">
        <v>0.31900000000000001</v>
      </c>
      <c r="BG7" s="876">
        <v>0.31900000000000001</v>
      </c>
      <c r="BH7" s="876">
        <v>0.31900000000000001</v>
      </c>
      <c r="BI7" s="876">
        <v>0.31900000000000001</v>
      </c>
      <c r="BJ7" s="876">
        <v>0.31900000000000001</v>
      </c>
      <c r="BK7" s="876">
        <v>0.31900000000000001</v>
      </c>
      <c r="BL7" s="876">
        <v>0.31900000000000001</v>
      </c>
      <c r="BM7" s="876">
        <v>0.31900000000000001</v>
      </c>
      <c r="BN7" s="876">
        <v>0.31900000000000001</v>
      </c>
      <c r="BO7" s="876">
        <v>0.31900000000000001</v>
      </c>
      <c r="BP7" s="876">
        <v>0.31900000000000001</v>
      </c>
      <c r="BQ7" s="876">
        <v>0.31900000000000001</v>
      </c>
      <c r="BR7" s="876">
        <v>0.31900000000000001</v>
      </c>
      <c r="BS7" s="876">
        <v>0.31900000000000001</v>
      </c>
      <c r="BT7" s="876">
        <v>0.31900000000000001</v>
      </c>
      <c r="BU7" s="876">
        <v>0.31900000000000001</v>
      </c>
      <c r="BV7" s="876">
        <v>0.31900000000000001</v>
      </c>
      <c r="BW7" s="876">
        <v>0.31900000000000001</v>
      </c>
      <c r="BX7" s="876">
        <v>0.31900000000000001</v>
      </c>
      <c r="BY7" s="876">
        <v>0.31900000000000001</v>
      </c>
      <c r="BZ7" s="876">
        <v>0.31900000000000001</v>
      </c>
      <c r="CA7" s="876">
        <v>0.31900000000000001</v>
      </c>
      <c r="CB7" s="876">
        <v>0.31900000000000001</v>
      </c>
      <c r="CC7" s="876">
        <v>0.31900000000000001</v>
      </c>
      <c r="CD7" s="876">
        <v>0.31900000000000001</v>
      </c>
      <c r="CE7" s="876">
        <v>0.31900000000000001</v>
      </c>
      <c r="CF7" s="876">
        <v>0.31900000000000001</v>
      </c>
      <c r="CG7" s="876">
        <v>0.31900000000000001</v>
      </c>
      <c r="CH7" s="876">
        <v>0.31900000000000001</v>
      </c>
      <c r="CI7" s="876">
        <v>0.31900000000000001</v>
      </c>
      <c r="CJ7" s="876">
        <v>0.31900000000000001</v>
      </c>
      <c r="CK7" s="876">
        <v>0.31900000000000001</v>
      </c>
      <c r="CL7" s="876">
        <v>0.31900000000000001</v>
      </c>
      <c r="CM7" s="876">
        <v>0.31900000000000001</v>
      </c>
      <c r="CN7" s="876">
        <v>0.31900000000000001</v>
      </c>
      <c r="CO7" s="876">
        <v>0.31900000000000001</v>
      </c>
      <c r="CP7" s="876">
        <v>0.31900000000000001</v>
      </c>
      <c r="CQ7" s="876">
        <v>0.31900000000000001</v>
      </c>
      <c r="CR7" s="876">
        <v>0.31900000000000001</v>
      </c>
      <c r="CS7" s="369"/>
    </row>
    <row r="8" spans="2:97" x14ac:dyDescent="0.25">
      <c r="B8" s="378"/>
      <c r="C8" s="5" t="s">
        <v>389</v>
      </c>
      <c r="D8" s="44" t="s">
        <v>387</v>
      </c>
      <c r="E8" t="s">
        <v>1137</v>
      </c>
      <c r="F8" s="877">
        <v>2.2299199768831395</v>
      </c>
      <c r="G8" s="877">
        <v>2.2560390477655812</v>
      </c>
      <c r="H8" s="877">
        <v>2.2327726861071979</v>
      </c>
      <c r="I8" s="877">
        <v>2.2260210117060071</v>
      </c>
      <c r="J8" s="877">
        <v>2.2294284298323923</v>
      </c>
      <c r="K8" s="877">
        <v>2.2290632252987015</v>
      </c>
      <c r="L8" s="877">
        <v>2.2284595351754839</v>
      </c>
      <c r="M8" s="877">
        <v>2.2260910235259561</v>
      </c>
      <c r="N8" s="877">
        <v>2.2289435829541011</v>
      </c>
      <c r="O8" s="877">
        <v>2.2291648390120424</v>
      </c>
      <c r="P8" s="877">
        <v>2.2295093730255631</v>
      </c>
      <c r="Q8" s="877">
        <v>2.227144556744252</v>
      </c>
      <c r="R8" s="877">
        <v>2.1100007459476879</v>
      </c>
      <c r="S8" s="877">
        <v>2.1100003391651834</v>
      </c>
      <c r="T8" s="877">
        <v>2.1099998560949742</v>
      </c>
      <c r="U8" s="877">
        <v>2.109999537872727</v>
      </c>
      <c r="V8" s="877">
        <v>2.109999418669807</v>
      </c>
      <c r="W8" s="877">
        <v>2.1099993947437734</v>
      </c>
      <c r="X8" s="877">
        <v>2.1099993829868535</v>
      </c>
      <c r="Y8" s="877">
        <v>2.1099994579921399</v>
      </c>
      <c r="Z8" s="877">
        <v>2.1100003764626623</v>
      </c>
      <c r="AA8" s="877">
        <v>2.1100010374751026</v>
      </c>
      <c r="AB8" s="877">
        <v>2.1100017848735457</v>
      </c>
      <c r="AC8" s="877">
        <v>2.1100017848735457</v>
      </c>
      <c r="AD8" s="877">
        <v>2.1100017848735457</v>
      </c>
      <c r="AE8" s="877">
        <v>2.1100017848735457</v>
      </c>
      <c r="AF8" s="877">
        <v>2.1100017848735457</v>
      </c>
      <c r="AG8" s="877">
        <v>2.1100017848735457</v>
      </c>
      <c r="AH8" s="877">
        <v>2.1100017848735457</v>
      </c>
      <c r="AI8" s="877">
        <v>2.1100017848735457</v>
      </c>
      <c r="AJ8" s="877">
        <v>2.1100017848735457</v>
      </c>
      <c r="AK8" s="877">
        <v>2.1100017848735457</v>
      </c>
      <c r="AL8" s="877">
        <v>2.1100017848735457</v>
      </c>
      <c r="AM8" s="877">
        <v>2.1100017848735457</v>
      </c>
      <c r="AN8" s="877">
        <v>2.1100017848735457</v>
      </c>
      <c r="AO8" s="877">
        <v>2.1100017848735457</v>
      </c>
      <c r="AP8" s="877">
        <v>2.1100017848735457</v>
      </c>
      <c r="AQ8" s="877">
        <v>2.1100017848735457</v>
      </c>
      <c r="AR8" s="877">
        <v>2.1100017848735457</v>
      </c>
      <c r="AS8" s="877">
        <v>2.1100017848735457</v>
      </c>
      <c r="AT8" s="877">
        <v>2.1100017848735457</v>
      </c>
      <c r="AU8" s="878">
        <v>2.1100017848735457</v>
      </c>
      <c r="AV8" s="878">
        <v>2.1100017848735457</v>
      </c>
      <c r="AW8" s="878">
        <v>2.1100017848735457</v>
      </c>
      <c r="AX8" s="878">
        <v>2.1100017848735457</v>
      </c>
      <c r="AY8" s="878">
        <v>2.1100017848735457</v>
      </c>
      <c r="AZ8" s="878">
        <v>2.1100017848735457</v>
      </c>
      <c r="BA8" s="878">
        <v>2.1100017848735457</v>
      </c>
      <c r="BB8" s="878">
        <v>2.1100017848735457</v>
      </c>
      <c r="BC8" s="878">
        <v>2.1100017848735457</v>
      </c>
      <c r="BD8" s="878">
        <v>2.1100017848735457</v>
      </c>
      <c r="BE8" s="878">
        <v>2.1100017848735457</v>
      </c>
      <c r="BF8" s="878">
        <v>2.1100017848735457</v>
      </c>
      <c r="BG8" s="878">
        <v>2.1100017848735457</v>
      </c>
      <c r="BH8" s="878">
        <v>2.1100017848735457</v>
      </c>
      <c r="BI8" s="878">
        <v>2.1100017848735457</v>
      </c>
      <c r="BJ8" s="878">
        <v>2.1100017848735457</v>
      </c>
      <c r="BK8" s="878">
        <v>2.1100017848735457</v>
      </c>
      <c r="BL8" s="878">
        <v>2.1100017848735457</v>
      </c>
      <c r="BM8" s="878">
        <v>2.1100017848735457</v>
      </c>
      <c r="BN8" s="878">
        <v>2.1100017848735457</v>
      </c>
      <c r="BO8" s="878">
        <v>2.1100017848735457</v>
      </c>
      <c r="BP8" s="878">
        <v>2.1100017848735457</v>
      </c>
      <c r="BQ8" s="878">
        <v>2.1100017848735457</v>
      </c>
      <c r="BR8" s="878">
        <v>2.1100017848735457</v>
      </c>
      <c r="BS8" s="878">
        <v>2.1100017848735457</v>
      </c>
      <c r="BT8" s="878">
        <v>2.1100017848735457</v>
      </c>
      <c r="BU8" s="878">
        <v>2.1100017848735457</v>
      </c>
      <c r="BV8" s="878">
        <v>2.1100017848735457</v>
      </c>
      <c r="BW8" s="878">
        <v>2.1100017848735457</v>
      </c>
      <c r="BX8" s="878">
        <v>2.1100017848735457</v>
      </c>
      <c r="BY8" s="878">
        <v>2.1100017848735457</v>
      </c>
      <c r="BZ8" s="878">
        <v>2.1100017848735457</v>
      </c>
      <c r="CA8" s="878">
        <v>2.1100017848735457</v>
      </c>
      <c r="CB8" s="878">
        <v>2.1100017848735457</v>
      </c>
      <c r="CC8" s="878">
        <v>2.1100017848735457</v>
      </c>
      <c r="CD8" s="878">
        <v>2.1100017848735457</v>
      </c>
      <c r="CE8" s="878">
        <v>2.1100017848735457</v>
      </c>
      <c r="CF8" s="878">
        <v>2.1100017848735457</v>
      </c>
      <c r="CG8" s="878">
        <v>2.1100017848735457</v>
      </c>
      <c r="CH8" s="878">
        <v>2.1100017848735457</v>
      </c>
      <c r="CI8" s="878">
        <v>2.1100017848735457</v>
      </c>
      <c r="CJ8" s="878">
        <v>2.1100017848735457</v>
      </c>
      <c r="CK8" s="878">
        <v>2.1100017848735457</v>
      </c>
      <c r="CL8" s="878">
        <v>2.1100017848735457</v>
      </c>
      <c r="CM8" s="878">
        <v>2.1100017848735457</v>
      </c>
      <c r="CN8" s="878">
        <v>2.1100017848735457</v>
      </c>
      <c r="CO8" s="878">
        <v>2.1100017848735457</v>
      </c>
      <c r="CP8" s="878">
        <v>2.1100017848735457</v>
      </c>
      <c r="CQ8" s="878">
        <v>2.1100017848735457</v>
      </c>
      <c r="CR8" s="878">
        <v>2.1100017848735457</v>
      </c>
      <c r="CS8" s="369"/>
    </row>
    <row r="9" spans="2:97" x14ac:dyDescent="0.25">
      <c r="B9" s="378"/>
      <c r="C9" s="5" t="s">
        <v>401</v>
      </c>
      <c r="D9" s="44" t="s">
        <v>387</v>
      </c>
      <c r="E9" t="s">
        <v>1137</v>
      </c>
      <c r="F9" s="877">
        <v>2.5617129175583555</v>
      </c>
      <c r="G9" s="877">
        <v>2.610816974736673</v>
      </c>
      <c r="H9" s="877">
        <v>2.5828601636182396</v>
      </c>
      <c r="I9" s="877">
        <v>2.7050678064918028</v>
      </c>
      <c r="J9" s="877">
        <v>2.7046472777931272</v>
      </c>
      <c r="K9" s="877">
        <v>2.7041141386305458</v>
      </c>
      <c r="L9" s="877">
        <v>2.7042352459022556</v>
      </c>
      <c r="M9" s="877">
        <v>2.704795465537996</v>
      </c>
      <c r="N9" s="877">
        <v>2.6975773915970938</v>
      </c>
      <c r="O9" s="877">
        <v>2.6567516499945771</v>
      </c>
      <c r="P9" s="877">
        <v>2.5367699280205462</v>
      </c>
      <c r="Q9" s="877">
        <v>2.5227445764382752</v>
      </c>
      <c r="R9" s="877">
        <v>2.5301807752949474</v>
      </c>
      <c r="S9" s="877">
        <v>2.5228997127562973</v>
      </c>
      <c r="T9" s="877">
        <v>2.5185075524027769</v>
      </c>
      <c r="U9" s="877">
        <v>2.5147932857322508</v>
      </c>
      <c r="V9" s="877">
        <v>2.5139283908983865</v>
      </c>
      <c r="W9" s="877">
        <v>2.5127718336575207</v>
      </c>
      <c r="X9" s="877">
        <v>2.5118697515436699</v>
      </c>
      <c r="Y9" s="877">
        <v>2.5109616759125397</v>
      </c>
      <c r="Z9" s="877">
        <v>2.5099461389032212</v>
      </c>
      <c r="AA9" s="877">
        <v>2.5092611742014008</v>
      </c>
      <c r="AB9" s="877">
        <v>2.5085807332825611</v>
      </c>
      <c r="AC9" s="877">
        <v>2.5085807332825611</v>
      </c>
      <c r="AD9" s="877">
        <v>2.5085807332825611</v>
      </c>
      <c r="AE9" s="877">
        <v>2.5085807332825611</v>
      </c>
      <c r="AF9" s="877">
        <v>2.5085807332825611</v>
      </c>
      <c r="AG9" s="877">
        <v>2.5085807332825611</v>
      </c>
      <c r="AH9" s="877">
        <v>2.5085807332825611</v>
      </c>
      <c r="AI9" s="877">
        <v>2.5085807332825611</v>
      </c>
      <c r="AJ9" s="877">
        <v>2.5085807332825611</v>
      </c>
      <c r="AK9" s="877">
        <v>2.5085807332825611</v>
      </c>
      <c r="AL9" s="877">
        <v>2.5085807332825611</v>
      </c>
      <c r="AM9" s="877">
        <v>2.5085807332825611</v>
      </c>
      <c r="AN9" s="877">
        <v>2.5085807332825611</v>
      </c>
      <c r="AO9" s="877">
        <v>2.5085807332825611</v>
      </c>
      <c r="AP9" s="877">
        <v>2.5085807332825611</v>
      </c>
      <c r="AQ9" s="877">
        <v>2.5085807332825611</v>
      </c>
      <c r="AR9" s="877">
        <v>2.5085807332825611</v>
      </c>
      <c r="AS9" s="877">
        <v>2.5085807332825611</v>
      </c>
      <c r="AT9" s="877">
        <v>2.5085807332825611</v>
      </c>
      <c r="AU9" s="878">
        <v>2.5085807332825611</v>
      </c>
      <c r="AV9" s="878">
        <v>2.5085807332825611</v>
      </c>
      <c r="AW9" s="878">
        <v>2.5085807332825611</v>
      </c>
      <c r="AX9" s="878">
        <v>2.5085807332825611</v>
      </c>
      <c r="AY9" s="878">
        <v>2.5085807332825611</v>
      </c>
      <c r="AZ9" s="878">
        <v>2.5085807332825611</v>
      </c>
      <c r="BA9" s="878">
        <v>2.5085807332825611</v>
      </c>
      <c r="BB9" s="878">
        <v>2.5085807332825611</v>
      </c>
      <c r="BC9" s="878">
        <v>2.5085807332825611</v>
      </c>
      <c r="BD9" s="878">
        <v>2.5085807332825611</v>
      </c>
      <c r="BE9" s="878">
        <v>2.5085807332825611</v>
      </c>
      <c r="BF9" s="878">
        <v>2.5085807332825611</v>
      </c>
      <c r="BG9" s="878">
        <v>2.5085807332825611</v>
      </c>
      <c r="BH9" s="878">
        <v>2.5085807332825611</v>
      </c>
      <c r="BI9" s="878">
        <v>2.5085807332825611</v>
      </c>
      <c r="BJ9" s="878">
        <v>2.5085807332825611</v>
      </c>
      <c r="BK9" s="878">
        <v>2.5085807332825611</v>
      </c>
      <c r="BL9" s="878">
        <v>2.5085807332825611</v>
      </c>
      <c r="BM9" s="878">
        <v>2.5085807332825611</v>
      </c>
      <c r="BN9" s="878">
        <v>2.5085807332825611</v>
      </c>
      <c r="BO9" s="878">
        <v>2.5085807332825611</v>
      </c>
      <c r="BP9" s="878">
        <v>2.5085807332825611</v>
      </c>
      <c r="BQ9" s="878">
        <v>2.5085807332825611</v>
      </c>
      <c r="BR9" s="878">
        <v>2.5085807332825611</v>
      </c>
      <c r="BS9" s="878">
        <v>2.5085807332825611</v>
      </c>
      <c r="BT9" s="878">
        <v>2.5085807332825611</v>
      </c>
      <c r="BU9" s="878">
        <v>2.5085807332825611</v>
      </c>
      <c r="BV9" s="878">
        <v>2.5085807332825611</v>
      </c>
      <c r="BW9" s="878">
        <v>2.5085807332825611</v>
      </c>
      <c r="BX9" s="878">
        <v>2.5085807332825611</v>
      </c>
      <c r="BY9" s="878">
        <v>2.5085807332825611</v>
      </c>
      <c r="BZ9" s="878">
        <v>2.5085807332825611</v>
      </c>
      <c r="CA9" s="878">
        <v>2.5085807332825611</v>
      </c>
      <c r="CB9" s="878">
        <v>2.5085807332825611</v>
      </c>
      <c r="CC9" s="878">
        <v>2.5085807332825611</v>
      </c>
      <c r="CD9" s="878">
        <v>2.5085807332825611</v>
      </c>
      <c r="CE9" s="878">
        <v>2.5085807332825611</v>
      </c>
      <c r="CF9" s="878">
        <v>2.5085807332825611</v>
      </c>
      <c r="CG9" s="878">
        <v>2.5085807332825611</v>
      </c>
      <c r="CH9" s="878">
        <v>2.5085807332825611</v>
      </c>
      <c r="CI9" s="878">
        <v>2.5085807332825611</v>
      </c>
      <c r="CJ9" s="878">
        <v>2.5085807332825611</v>
      </c>
      <c r="CK9" s="878">
        <v>2.5085807332825611</v>
      </c>
      <c r="CL9" s="878">
        <v>2.5085807332825611</v>
      </c>
      <c r="CM9" s="878">
        <v>2.5085807332825611</v>
      </c>
      <c r="CN9" s="878">
        <v>2.5085807332825611</v>
      </c>
      <c r="CO9" s="878">
        <v>2.5085807332825611</v>
      </c>
      <c r="CP9" s="878">
        <v>2.5085807332825611</v>
      </c>
      <c r="CQ9" s="878">
        <v>2.5085807332825611</v>
      </c>
      <c r="CR9" s="878">
        <v>2.5085807332825611</v>
      </c>
      <c r="CS9" s="369"/>
    </row>
    <row r="10" spans="2:97" x14ac:dyDescent="0.25">
      <c r="B10" s="378"/>
      <c r="C10" s="5" t="s">
        <v>388</v>
      </c>
      <c r="D10" s="44" t="s">
        <v>387</v>
      </c>
      <c r="E10" t="s">
        <v>1137</v>
      </c>
      <c r="F10" s="877">
        <v>2.9257703749999999</v>
      </c>
      <c r="G10" s="877">
        <v>2.9257703749999999</v>
      </c>
      <c r="H10" s="877">
        <v>2.9257703749999999</v>
      </c>
      <c r="I10" s="877">
        <v>2.75809808821012</v>
      </c>
      <c r="J10" s="877">
        <v>2.7576687172921637</v>
      </c>
      <c r="K10" s="877">
        <v>2.757124368113721</v>
      </c>
      <c r="L10" s="877">
        <v>2.7572480218395872</v>
      </c>
      <c r="M10" s="877">
        <v>2.7578200208969941</v>
      </c>
      <c r="N10" s="877">
        <v>2.7504501765947129</v>
      </c>
      <c r="O10" s="877">
        <v>2.7087660151966504</v>
      </c>
      <c r="P10" s="877">
        <v>2.693597768670176</v>
      </c>
      <c r="Q10" s="877">
        <v>2.693597768670176</v>
      </c>
      <c r="R10" s="877">
        <v>2.693597768670176</v>
      </c>
      <c r="S10" s="877">
        <v>2.693597768670176</v>
      </c>
      <c r="T10" s="877">
        <v>2.693597768670176</v>
      </c>
      <c r="U10" s="877">
        <v>2.693597768670176</v>
      </c>
      <c r="V10" s="877">
        <v>2.693597768670176</v>
      </c>
      <c r="W10" s="877">
        <v>2.693597768670176</v>
      </c>
      <c r="X10" s="877">
        <v>2.693597768670176</v>
      </c>
      <c r="Y10" s="877">
        <v>2.693597768670176</v>
      </c>
      <c r="Z10" s="877">
        <v>2.693597768670176</v>
      </c>
      <c r="AA10" s="877">
        <v>2.693597768670176</v>
      </c>
      <c r="AB10" s="877">
        <v>2.693597768670176</v>
      </c>
      <c r="AC10" s="877">
        <v>2.693597768670176</v>
      </c>
      <c r="AD10" s="877">
        <v>2.693597768670176</v>
      </c>
      <c r="AE10" s="877">
        <v>2.693597768670176</v>
      </c>
      <c r="AF10" s="877">
        <v>2.693597768670176</v>
      </c>
      <c r="AG10" s="877">
        <v>2.693597768670176</v>
      </c>
      <c r="AH10" s="877">
        <v>2.693597768670176</v>
      </c>
      <c r="AI10" s="877">
        <v>2.693597768670176</v>
      </c>
      <c r="AJ10" s="877">
        <v>2.693597768670176</v>
      </c>
      <c r="AK10" s="877">
        <v>2.693597768670176</v>
      </c>
      <c r="AL10" s="877">
        <v>2.693597768670176</v>
      </c>
      <c r="AM10" s="877">
        <v>2.693597768670176</v>
      </c>
      <c r="AN10" s="877">
        <v>2.693597768670176</v>
      </c>
      <c r="AO10" s="877">
        <v>2.693597768670176</v>
      </c>
      <c r="AP10" s="877">
        <v>2.693597768670176</v>
      </c>
      <c r="AQ10" s="877">
        <v>2.693597768670176</v>
      </c>
      <c r="AR10" s="877">
        <v>2.693597768670176</v>
      </c>
      <c r="AS10" s="877">
        <v>2.693597768670176</v>
      </c>
      <c r="AT10" s="877">
        <v>2.693597768670176</v>
      </c>
      <c r="AU10" s="878">
        <v>2.693597768670176</v>
      </c>
      <c r="AV10" s="878">
        <v>2.693597768670176</v>
      </c>
      <c r="AW10" s="878">
        <v>2.693597768670176</v>
      </c>
      <c r="AX10" s="878">
        <v>2.693597768670176</v>
      </c>
      <c r="AY10" s="878">
        <v>2.693597768670176</v>
      </c>
      <c r="AZ10" s="878">
        <v>2.693597768670176</v>
      </c>
      <c r="BA10" s="878">
        <v>2.693597768670176</v>
      </c>
      <c r="BB10" s="878">
        <v>2.693597768670176</v>
      </c>
      <c r="BC10" s="878">
        <v>2.693597768670176</v>
      </c>
      <c r="BD10" s="878">
        <v>2.693597768670176</v>
      </c>
      <c r="BE10" s="878">
        <v>2.693597768670176</v>
      </c>
      <c r="BF10" s="878">
        <v>2.693597768670176</v>
      </c>
      <c r="BG10" s="878">
        <v>2.693597768670176</v>
      </c>
      <c r="BH10" s="878">
        <v>2.693597768670176</v>
      </c>
      <c r="BI10" s="878">
        <v>2.693597768670176</v>
      </c>
      <c r="BJ10" s="878">
        <v>2.693597768670176</v>
      </c>
      <c r="BK10" s="878">
        <v>2.693597768670176</v>
      </c>
      <c r="BL10" s="878">
        <v>2.693597768670176</v>
      </c>
      <c r="BM10" s="878">
        <v>2.693597768670176</v>
      </c>
      <c r="BN10" s="878">
        <v>2.693597768670176</v>
      </c>
      <c r="BO10" s="878">
        <v>2.693597768670176</v>
      </c>
      <c r="BP10" s="878">
        <v>2.693597768670176</v>
      </c>
      <c r="BQ10" s="878">
        <v>2.693597768670176</v>
      </c>
      <c r="BR10" s="878">
        <v>2.693597768670176</v>
      </c>
      <c r="BS10" s="878">
        <v>2.693597768670176</v>
      </c>
      <c r="BT10" s="878">
        <v>2.693597768670176</v>
      </c>
      <c r="BU10" s="878">
        <v>2.693597768670176</v>
      </c>
      <c r="BV10" s="878">
        <v>2.693597768670176</v>
      </c>
      <c r="BW10" s="878">
        <v>2.693597768670176</v>
      </c>
      <c r="BX10" s="878">
        <v>2.693597768670176</v>
      </c>
      <c r="BY10" s="878">
        <v>2.693597768670176</v>
      </c>
      <c r="BZ10" s="878">
        <v>2.693597768670176</v>
      </c>
      <c r="CA10" s="878">
        <v>2.693597768670176</v>
      </c>
      <c r="CB10" s="878">
        <v>2.693597768670176</v>
      </c>
      <c r="CC10" s="878">
        <v>2.693597768670176</v>
      </c>
      <c r="CD10" s="878">
        <v>2.693597768670176</v>
      </c>
      <c r="CE10" s="878">
        <v>2.693597768670176</v>
      </c>
      <c r="CF10" s="878">
        <v>2.693597768670176</v>
      </c>
      <c r="CG10" s="878">
        <v>2.693597768670176</v>
      </c>
      <c r="CH10" s="878">
        <v>2.693597768670176</v>
      </c>
      <c r="CI10" s="878">
        <v>2.693597768670176</v>
      </c>
      <c r="CJ10" s="878">
        <v>2.693597768670176</v>
      </c>
      <c r="CK10" s="878">
        <v>2.693597768670176</v>
      </c>
      <c r="CL10" s="878">
        <v>2.693597768670176</v>
      </c>
      <c r="CM10" s="878">
        <v>2.693597768670176</v>
      </c>
      <c r="CN10" s="878">
        <v>2.693597768670176</v>
      </c>
      <c r="CO10" s="878">
        <v>2.693597768670176</v>
      </c>
      <c r="CP10" s="878">
        <v>2.693597768670176</v>
      </c>
      <c r="CQ10" s="878">
        <v>2.693597768670176</v>
      </c>
      <c r="CR10" s="878">
        <v>2.693597768670176</v>
      </c>
      <c r="CS10" s="369"/>
    </row>
    <row r="11" spans="2:97" x14ac:dyDescent="0.25">
      <c r="B11" s="378"/>
      <c r="C11"/>
      <c r="D11"/>
      <c r="E11"/>
      <c r="F11"/>
      <c r="G11" s="6"/>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s="369"/>
    </row>
    <row r="12" spans="2:97" ht="15.75" thickBot="1" x14ac:dyDescent="0.3">
      <c r="B12" s="380"/>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74"/>
      <c r="AA12" s="374"/>
      <c r="AB12" s="374"/>
      <c r="AC12" s="374"/>
      <c r="AD12" s="374"/>
      <c r="AE12" s="374"/>
      <c r="AF12" s="374"/>
      <c r="AG12" s="374"/>
      <c r="AH12" s="374"/>
      <c r="AI12" s="374"/>
      <c r="AJ12" s="374"/>
      <c r="AK12" s="374"/>
      <c r="AL12" s="374"/>
      <c r="AM12" s="374"/>
      <c r="AN12" s="374"/>
      <c r="AO12" s="374"/>
      <c r="AP12" s="374"/>
      <c r="AQ12" s="374"/>
      <c r="AR12" s="374"/>
      <c r="AS12" s="374"/>
      <c r="AT12" s="374"/>
      <c r="AU12" s="374"/>
      <c r="AV12" s="374"/>
      <c r="AW12" s="374"/>
      <c r="AX12" s="374"/>
      <c r="AY12" s="374"/>
      <c r="AZ12" s="374"/>
      <c r="BA12" s="374"/>
      <c r="BB12" s="374"/>
      <c r="BC12" s="374"/>
      <c r="BD12" s="374"/>
      <c r="BE12" s="374"/>
      <c r="BF12" s="374"/>
      <c r="BG12" s="374"/>
      <c r="BH12" s="374"/>
      <c r="BI12" s="374"/>
      <c r="BJ12" s="374"/>
      <c r="BK12" s="374"/>
      <c r="BL12" s="374"/>
      <c r="BM12" s="374"/>
      <c r="BN12" s="374"/>
      <c r="BO12" s="374"/>
      <c r="BP12" s="374"/>
      <c r="BQ12" s="374"/>
      <c r="BR12" s="374"/>
      <c r="BS12" s="374"/>
      <c r="BT12" s="374"/>
      <c r="BU12" s="374"/>
      <c r="BV12" s="374"/>
      <c r="BW12" s="374"/>
      <c r="BX12" s="374"/>
      <c r="BY12" s="374"/>
      <c r="BZ12" s="374"/>
      <c r="CA12" s="374"/>
      <c r="CB12" s="374"/>
      <c r="CC12" s="374"/>
      <c r="CD12" s="374"/>
      <c r="CE12" s="374"/>
      <c r="CF12" s="374"/>
      <c r="CG12" s="374"/>
      <c r="CH12" s="374"/>
      <c r="CI12" s="374"/>
      <c r="CJ12" s="374"/>
      <c r="CK12" s="374"/>
      <c r="CL12" s="374"/>
      <c r="CM12" s="374"/>
      <c r="CN12" s="374"/>
      <c r="CO12" s="374"/>
      <c r="CP12" s="374"/>
      <c r="CQ12" s="374"/>
      <c r="CR12" s="374"/>
      <c r="CS12" s="375"/>
    </row>
    <row r="13" spans="2:97" x14ac:dyDescent="0.25">
      <c r="J13" s="493"/>
    </row>
    <row r="14" spans="2:97" x14ac:dyDescent="0.25">
      <c r="J14" s="493"/>
    </row>
    <row r="15" spans="2:97" x14ac:dyDescent="0.25">
      <c r="J15" s="493"/>
    </row>
    <row r="16" spans="2:97" x14ac:dyDescent="0.25">
      <c r="J16" s="493"/>
    </row>
    <row r="17" spans="10:10" x14ac:dyDescent="0.25">
      <c r="J17" s="493"/>
    </row>
    <row r="18" spans="10:10" x14ac:dyDescent="0.25">
      <c r="J18" s="493"/>
    </row>
  </sheetData>
  <sheetProtection algorithmName="SHA-512" hashValue="rKcJ/9ucZOGgTV5jBU9lCJkrHR+WH7iuxKGooe+DQavNXDjIWDVzf3tvPLKS3iknYiwV/VzB9SdDQUkdpzbNBA==" saltValue="fR8X7Gg89reDIpmD1MOynA==" spinCount="100000" sheet="1" objects="1" scenarios="1"/>
  <pageMargins left="0.7" right="0.7" top="0.75" bottom="0.75" header="0.3" footer="0.3"/>
  <pageSetup paperSize="9" orientation="portrait"/>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rgb="FF002060"/>
    <pageSetUpPr autoPageBreaks="0"/>
  </sheetPr>
  <dimension ref="A1:DD47"/>
  <sheetViews>
    <sheetView zoomScale="115" zoomScaleNormal="115" workbookViewId="0">
      <pane ySplit="2" topLeftCell="A3" activePane="bottomLeft" state="frozen"/>
      <selection activeCell="D16" sqref="D16"/>
      <selection pane="bottomLeft" activeCell="F18" sqref="F18"/>
    </sheetView>
  </sheetViews>
  <sheetFormatPr defaultColWidth="9.140625" defaultRowHeight="15" x14ac:dyDescent="0.25"/>
  <cols>
    <col min="1" max="1" width="3.28515625" style="86" customWidth="1"/>
    <col min="2" max="4" width="9.140625" style="86"/>
    <col min="5" max="5" width="13.85546875" style="86" customWidth="1"/>
    <col min="6" max="7" width="9.140625" style="86"/>
    <col min="8" max="8" width="10.5703125" style="86" customWidth="1"/>
    <col min="9" max="16384" width="9.140625" style="86"/>
  </cols>
  <sheetData>
    <row r="1" spans="2:106" ht="17.25" customHeight="1" thickBot="1" x14ac:dyDescent="0.3"/>
    <row r="2" spans="2:106" ht="30.75" customHeight="1" x14ac:dyDescent="0.25">
      <c r="B2" s="429" t="s">
        <v>60</v>
      </c>
      <c r="C2" s="471"/>
      <c r="D2" s="471"/>
      <c r="E2" s="471"/>
      <c r="F2" s="471"/>
      <c r="G2" s="471"/>
      <c r="H2" s="471"/>
      <c r="I2" s="471"/>
      <c r="J2" s="471"/>
      <c r="K2" s="471"/>
      <c r="L2" s="471"/>
      <c r="M2" s="471"/>
      <c r="N2" s="471"/>
      <c r="O2" s="471"/>
      <c r="P2" s="471"/>
      <c r="Q2" s="471"/>
      <c r="R2" s="471"/>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c r="BP2" s="471"/>
      <c r="BQ2" s="471"/>
      <c r="BR2" s="471"/>
      <c r="BS2" s="471"/>
      <c r="BT2" s="471"/>
      <c r="BU2" s="471"/>
      <c r="BV2" s="471"/>
      <c r="BW2" s="471"/>
      <c r="BX2" s="471"/>
      <c r="BY2" s="471"/>
      <c r="BZ2" s="471"/>
      <c r="CA2" s="471"/>
      <c r="CB2" s="471"/>
      <c r="CC2" s="471"/>
      <c r="CD2" s="471"/>
      <c r="CE2" s="471"/>
      <c r="CF2" s="471"/>
      <c r="CG2" s="471"/>
      <c r="CH2" s="471"/>
      <c r="CI2" s="471"/>
      <c r="CJ2" s="471"/>
      <c r="CK2" s="471"/>
      <c r="CL2" s="471"/>
      <c r="CM2" s="471"/>
      <c r="CN2" s="471"/>
      <c r="CO2" s="471"/>
      <c r="CP2" s="471"/>
      <c r="CQ2" s="471"/>
      <c r="CR2" s="471"/>
      <c r="CS2" s="471"/>
      <c r="CT2" s="471"/>
      <c r="CU2" s="471"/>
      <c r="CV2" s="471"/>
      <c r="CW2" s="471"/>
      <c r="CX2" s="471"/>
      <c r="CY2" s="471"/>
      <c r="CZ2" s="471"/>
      <c r="DA2" s="471"/>
      <c r="DB2" s="472"/>
    </row>
    <row r="3" spans="2:106" x14ac:dyDescent="0.25">
      <c r="B3" s="378"/>
      <c r="C3"/>
      <c r="D3"/>
      <c r="E3"/>
      <c r="F3"/>
      <c r="G3"/>
      <c r="H3"/>
      <c r="I3"/>
      <c r="J3"/>
      <c r="K3"/>
      <c r="L3">
        <v>1.72</v>
      </c>
      <c r="M3">
        <v>0.44</v>
      </c>
      <c r="N3">
        <v>2.06</v>
      </c>
      <c r="O3">
        <v>2.21</v>
      </c>
      <c r="P3">
        <v>1.74</v>
      </c>
      <c r="Q3">
        <v>1.98</v>
      </c>
      <c r="R3">
        <v>1.84</v>
      </c>
      <c r="S3">
        <v>1.92</v>
      </c>
      <c r="T3">
        <v>1.95</v>
      </c>
      <c r="U3">
        <v>1.99</v>
      </c>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s="369"/>
    </row>
    <row r="4" spans="2:106" x14ac:dyDescent="0.25">
      <c r="B4" s="378"/>
      <c r="C4"/>
      <c r="D4" t="s">
        <v>84</v>
      </c>
      <c r="E4" t="s">
        <v>85</v>
      </c>
      <c r="F4" t="s">
        <v>86</v>
      </c>
      <c r="G4"/>
      <c r="H4" t="s">
        <v>615</v>
      </c>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s="369"/>
    </row>
    <row r="5" spans="2:106" x14ac:dyDescent="0.25">
      <c r="B5" s="378"/>
      <c r="C5"/>
      <c r="D5">
        <v>0</v>
      </c>
      <c r="E5">
        <v>30</v>
      </c>
      <c r="F5" s="70">
        <v>3.5000000000000003E-2</v>
      </c>
      <c r="G5"/>
      <c r="H5" s="533">
        <v>0.02</v>
      </c>
      <c r="I5" s="557" t="s">
        <v>621</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s="369"/>
    </row>
    <row r="6" spans="2:106" x14ac:dyDescent="0.25">
      <c r="B6" s="378"/>
      <c r="C6"/>
      <c r="D6">
        <v>30</v>
      </c>
      <c r="E6">
        <v>75</v>
      </c>
      <c r="F6" s="70">
        <v>0.03</v>
      </c>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s="369"/>
    </row>
    <row r="7" spans="2:106" x14ac:dyDescent="0.25">
      <c r="B7" s="378"/>
      <c r="C7"/>
      <c r="D7">
        <v>75</v>
      </c>
      <c r="E7">
        <v>1000000</v>
      </c>
      <c r="F7" s="70">
        <v>2.5000000000000001E-2</v>
      </c>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s="369"/>
    </row>
    <row r="8" spans="2:106" x14ac:dyDescent="0.25">
      <c r="B8" s="37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s="369"/>
    </row>
    <row r="9" spans="2:106" x14ac:dyDescent="0.25">
      <c r="B9" s="378"/>
      <c r="C9"/>
      <c r="D9"/>
      <c r="E9"/>
      <c r="F9">
        <f>'Data Input - General'!F22</f>
        <v>0</v>
      </c>
      <c r="G9">
        <f>F9+1</f>
        <v>1</v>
      </c>
      <c r="H9">
        <f t="shared" ref="H9:BS9" si="0">G9+1</f>
        <v>2</v>
      </c>
      <c r="I9">
        <f t="shared" si="0"/>
        <v>3</v>
      </c>
      <c r="J9">
        <f t="shared" si="0"/>
        <v>4</v>
      </c>
      <c r="K9">
        <f t="shared" si="0"/>
        <v>5</v>
      </c>
      <c r="L9">
        <f t="shared" si="0"/>
        <v>6</v>
      </c>
      <c r="M9">
        <f t="shared" si="0"/>
        <v>7</v>
      </c>
      <c r="N9">
        <f t="shared" si="0"/>
        <v>8</v>
      </c>
      <c r="O9">
        <f t="shared" si="0"/>
        <v>9</v>
      </c>
      <c r="P9">
        <f t="shared" si="0"/>
        <v>10</v>
      </c>
      <c r="Q9">
        <f t="shared" si="0"/>
        <v>11</v>
      </c>
      <c r="R9">
        <f t="shared" si="0"/>
        <v>12</v>
      </c>
      <c r="S9">
        <f t="shared" si="0"/>
        <v>13</v>
      </c>
      <c r="T9">
        <f t="shared" si="0"/>
        <v>14</v>
      </c>
      <c r="U9">
        <f t="shared" si="0"/>
        <v>15</v>
      </c>
      <c r="V9">
        <f t="shared" si="0"/>
        <v>16</v>
      </c>
      <c r="W9">
        <f t="shared" si="0"/>
        <v>17</v>
      </c>
      <c r="X9">
        <f t="shared" si="0"/>
        <v>18</v>
      </c>
      <c r="Y9">
        <f t="shared" si="0"/>
        <v>19</v>
      </c>
      <c r="Z9">
        <f t="shared" si="0"/>
        <v>20</v>
      </c>
      <c r="AA9">
        <f t="shared" si="0"/>
        <v>21</v>
      </c>
      <c r="AB9">
        <f t="shared" si="0"/>
        <v>22</v>
      </c>
      <c r="AC9">
        <f t="shared" si="0"/>
        <v>23</v>
      </c>
      <c r="AD9">
        <f t="shared" si="0"/>
        <v>24</v>
      </c>
      <c r="AE9">
        <f t="shared" si="0"/>
        <v>25</v>
      </c>
      <c r="AF9">
        <f t="shared" si="0"/>
        <v>26</v>
      </c>
      <c r="AG9">
        <f t="shared" si="0"/>
        <v>27</v>
      </c>
      <c r="AH9">
        <f t="shared" si="0"/>
        <v>28</v>
      </c>
      <c r="AI9">
        <f t="shared" si="0"/>
        <v>29</v>
      </c>
      <c r="AJ9">
        <f t="shared" si="0"/>
        <v>30</v>
      </c>
      <c r="AK9">
        <f t="shared" si="0"/>
        <v>31</v>
      </c>
      <c r="AL9">
        <f t="shared" si="0"/>
        <v>32</v>
      </c>
      <c r="AM9">
        <f t="shared" si="0"/>
        <v>33</v>
      </c>
      <c r="AN9">
        <f t="shared" si="0"/>
        <v>34</v>
      </c>
      <c r="AO9">
        <f t="shared" si="0"/>
        <v>35</v>
      </c>
      <c r="AP9">
        <f t="shared" si="0"/>
        <v>36</v>
      </c>
      <c r="AQ9">
        <f t="shared" si="0"/>
        <v>37</v>
      </c>
      <c r="AR9">
        <f t="shared" si="0"/>
        <v>38</v>
      </c>
      <c r="AS9">
        <f t="shared" si="0"/>
        <v>39</v>
      </c>
      <c r="AT9">
        <f t="shared" si="0"/>
        <v>40</v>
      </c>
      <c r="AU9">
        <f t="shared" si="0"/>
        <v>41</v>
      </c>
      <c r="AV9">
        <f t="shared" si="0"/>
        <v>42</v>
      </c>
      <c r="AW9">
        <f t="shared" si="0"/>
        <v>43</v>
      </c>
      <c r="AX9">
        <f t="shared" si="0"/>
        <v>44</v>
      </c>
      <c r="AY9">
        <f t="shared" si="0"/>
        <v>45</v>
      </c>
      <c r="AZ9">
        <f t="shared" si="0"/>
        <v>46</v>
      </c>
      <c r="BA9">
        <f t="shared" si="0"/>
        <v>47</v>
      </c>
      <c r="BB9">
        <f t="shared" si="0"/>
        <v>48</v>
      </c>
      <c r="BC9">
        <f t="shared" si="0"/>
        <v>49</v>
      </c>
      <c r="BD9">
        <f t="shared" si="0"/>
        <v>50</v>
      </c>
      <c r="BE9">
        <f t="shared" si="0"/>
        <v>51</v>
      </c>
      <c r="BF9">
        <f t="shared" si="0"/>
        <v>52</v>
      </c>
      <c r="BG9">
        <f t="shared" si="0"/>
        <v>53</v>
      </c>
      <c r="BH9">
        <f t="shared" si="0"/>
        <v>54</v>
      </c>
      <c r="BI9">
        <f t="shared" si="0"/>
        <v>55</v>
      </c>
      <c r="BJ9">
        <f t="shared" si="0"/>
        <v>56</v>
      </c>
      <c r="BK9">
        <f t="shared" si="0"/>
        <v>57</v>
      </c>
      <c r="BL9">
        <f t="shared" si="0"/>
        <v>58</v>
      </c>
      <c r="BM9">
        <f t="shared" si="0"/>
        <v>59</v>
      </c>
      <c r="BN9">
        <f t="shared" si="0"/>
        <v>60</v>
      </c>
      <c r="BO9">
        <f t="shared" si="0"/>
        <v>61</v>
      </c>
      <c r="BP9">
        <f t="shared" si="0"/>
        <v>62</v>
      </c>
      <c r="BQ9">
        <f t="shared" si="0"/>
        <v>63</v>
      </c>
      <c r="BR9">
        <f t="shared" si="0"/>
        <v>64</v>
      </c>
      <c r="BS9">
        <f t="shared" si="0"/>
        <v>65</v>
      </c>
      <c r="BT9">
        <f t="shared" ref="BT9:DA9" si="1">BS9+1</f>
        <v>66</v>
      </c>
      <c r="BU9">
        <f t="shared" si="1"/>
        <v>67</v>
      </c>
      <c r="BV9">
        <f t="shared" si="1"/>
        <v>68</v>
      </c>
      <c r="BW9">
        <f t="shared" si="1"/>
        <v>69</v>
      </c>
      <c r="BX9">
        <f t="shared" si="1"/>
        <v>70</v>
      </c>
      <c r="BY9">
        <f t="shared" si="1"/>
        <v>71</v>
      </c>
      <c r="BZ9">
        <f t="shared" si="1"/>
        <v>72</v>
      </c>
      <c r="CA9">
        <f t="shared" si="1"/>
        <v>73</v>
      </c>
      <c r="CB9">
        <f t="shared" si="1"/>
        <v>74</v>
      </c>
      <c r="CC9">
        <f t="shared" si="1"/>
        <v>75</v>
      </c>
      <c r="CD9">
        <f t="shared" si="1"/>
        <v>76</v>
      </c>
      <c r="CE9">
        <f t="shared" si="1"/>
        <v>77</v>
      </c>
      <c r="CF9">
        <f t="shared" si="1"/>
        <v>78</v>
      </c>
      <c r="CG9">
        <f t="shared" si="1"/>
        <v>79</v>
      </c>
      <c r="CH9">
        <f t="shared" si="1"/>
        <v>80</v>
      </c>
      <c r="CI9">
        <f t="shared" si="1"/>
        <v>81</v>
      </c>
      <c r="CJ9">
        <f t="shared" si="1"/>
        <v>82</v>
      </c>
      <c r="CK9">
        <f t="shared" si="1"/>
        <v>83</v>
      </c>
      <c r="CL9">
        <f t="shared" si="1"/>
        <v>84</v>
      </c>
      <c r="CM9">
        <f t="shared" si="1"/>
        <v>85</v>
      </c>
      <c r="CN9">
        <f t="shared" si="1"/>
        <v>86</v>
      </c>
      <c r="CO9">
        <f t="shared" si="1"/>
        <v>87</v>
      </c>
      <c r="CP9">
        <f t="shared" si="1"/>
        <v>88</v>
      </c>
      <c r="CQ9">
        <f t="shared" si="1"/>
        <v>89</v>
      </c>
      <c r="CR9">
        <f t="shared" si="1"/>
        <v>90</v>
      </c>
      <c r="CS9">
        <f t="shared" si="1"/>
        <v>91</v>
      </c>
      <c r="CT9">
        <f t="shared" si="1"/>
        <v>92</v>
      </c>
      <c r="CU9">
        <f t="shared" si="1"/>
        <v>93</v>
      </c>
      <c r="CV9">
        <f t="shared" si="1"/>
        <v>94</v>
      </c>
      <c r="CW9">
        <f t="shared" si="1"/>
        <v>95</v>
      </c>
      <c r="CX9">
        <f t="shared" si="1"/>
        <v>96</v>
      </c>
      <c r="CY9">
        <f t="shared" si="1"/>
        <v>97</v>
      </c>
      <c r="CZ9">
        <f t="shared" si="1"/>
        <v>98</v>
      </c>
      <c r="DA9">
        <f t="shared" si="1"/>
        <v>99</v>
      </c>
      <c r="DB9" s="369"/>
    </row>
    <row r="10" spans="2:106" x14ac:dyDescent="0.25">
      <c r="B10" s="378" t="s">
        <v>33</v>
      </c>
      <c r="C10"/>
      <c r="D10"/>
      <c r="E10"/>
      <c r="F10">
        <v>0</v>
      </c>
      <c r="G10">
        <f>F10+1</f>
        <v>1</v>
      </c>
      <c r="H10">
        <f t="shared" ref="H10:BS10" si="2">G10+1</f>
        <v>2</v>
      </c>
      <c r="I10">
        <f t="shared" si="2"/>
        <v>3</v>
      </c>
      <c r="J10">
        <f t="shared" si="2"/>
        <v>4</v>
      </c>
      <c r="K10">
        <f t="shared" si="2"/>
        <v>5</v>
      </c>
      <c r="L10">
        <f t="shared" si="2"/>
        <v>6</v>
      </c>
      <c r="M10">
        <f t="shared" si="2"/>
        <v>7</v>
      </c>
      <c r="N10">
        <f t="shared" si="2"/>
        <v>8</v>
      </c>
      <c r="O10">
        <f t="shared" si="2"/>
        <v>9</v>
      </c>
      <c r="P10">
        <f t="shared" si="2"/>
        <v>10</v>
      </c>
      <c r="Q10">
        <f t="shared" si="2"/>
        <v>11</v>
      </c>
      <c r="R10">
        <f t="shared" si="2"/>
        <v>12</v>
      </c>
      <c r="S10">
        <f t="shared" si="2"/>
        <v>13</v>
      </c>
      <c r="T10">
        <f t="shared" si="2"/>
        <v>14</v>
      </c>
      <c r="U10">
        <f t="shared" si="2"/>
        <v>15</v>
      </c>
      <c r="V10">
        <f t="shared" si="2"/>
        <v>16</v>
      </c>
      <c r="W10">
        <f t="shared" si="2"/>
        <v>17</v>
      </c>
      <c r="X10">
        <f t="shared" si="2"/>
        <v>18</v>
      </c>
      <c r="Y10">
        <f t="shared" si="2"/>
        <v>19</v>
      </c>
      <c r="Z10">
        <f t="shared" si="2"/>
        <v>20</v>
      </c>
      <c r="AA10">
        <f t="shared" si="2"/>
        <v>21</v>
      </c>
      <c r="AB10">
        <f t="shared" si="2"/>
        <v>22</v>
      </c>
      <c r="AC10">
        <f t="shared" si="2"/>
        <v>23</v>
      </c>
      <c r="AD10">
        <f t="shared" si="2"/>
        <v>24</v>
      </c>
      <c r="AE10">
        <f t="shared" si="2"/>
        <v>25</v>
      </c>
      <c r="AF10">
        <f t="shared" si="2"/>
        <v>26</v>
      </c>
      <c r="AG10">
        <f t="shared" si="2"/>
        <v>27</v>
      </c>
      <c r="AH10">
        <f t="shared" si="2"/>
        <v>28</v>
      </c>
      <c r="AI10">
        <f t="shared" si="2"/>
        <v>29</v>
      </c>
      <c r="AJ10">
        <f t="shared" si="2"/>
        <v>30</v>
      </c>
      <c r="AK10">
        <f t="shared" si="2"/>
        <v>31</v>
      </c>
      <c r="AL10">
        <f t="shared" si="2"/>
        <v>32</v>
      </c>
      <c r="AM10">
        <f t="shared" si="2"/>
        <v>33</v>
      </c>
      <c r="AN10">
        <f t="shared" si="2"/>
        <v>34</v>
      </c>
      <c r="AO10">
        <f t="shared" si="2"/>
        <v>35</v>
      </c>
      <c r="AP10">
        <f t="shared" si="2"/>
        <v>36</v>
      </c>
      <c r="AQ10">
        <f t="shared" si="2"/>
        <v>37</v>
      </c>
      <c r="AR10">
        <f t="shared" si="2"/>
        <v>38</v>
      </c>
      <c r="AS10">
        <f t="shared" si="2"/>
        <v>39</v>
      </c>
      <c r="AT10">
        <f t="shared" si="2"/>
        <v>40</v>
      </c>
      <c r="AU10">
        <f t="shared" si="2"/>
        <v>41</v>
      </c>
      <c r="AV10">
        <f t="shared" si="2"/>
        <v>42</v>
      </c>
      <c r="AW10">
        <f t="shared" si="2"/>
        <v>43</v>
      </c>
      <c r="AX10">
        <f t="shared" si="2"/>
        <v>44</v>
      </c>
      <c r="AY10">
        <f t="shared" si="2"/>
        <v>45</v>
      </c>
      <c r="AZ10">
        <f t="shared" si="2"/>
        <v>46</v>
      </c>
      <c r="BA10">
        <f t="shared" si="2"/>
        <v>47</v>
      </c>
      <c r="BB10">
        <f t="shared" si="2"/>
        <v>48</v>
      </c>
      <c r="BC10">
        <f t="shared" si="2"/>
        <v>49</v>
      </c>
      <c r="BD10">
        <f t="shared" si="2"/>
        <v>50</v>
      </c>
      <c r="BE10">
        <f t="shared" si="2"/>
        <v>51</v>
      </c>
      <c r="BF10">
        <f t="shared" si="2"/>
        <v>52</v>
      </c>
      <c r="BG10">
        <f t="shared" si="2"/>
        <v>53</v>
      </c>
      <c r="BH10">
        <f t="shared" si="2"/>
        <v>54</v>
      </c>
      <c r="BI10">
        <f t="shared" si="2"/>
        <v>55</v>
      </c>
      <c r="BJ10">
        <f t="shared" si="2"/>
        <v>56</v>
      </c>
      <c r="BK10">
        <f t="shared" si="2"/>
        <v>57</v>
      </c>
      <c r="BL10">
        <f t="shared" si="2"/>
        <v>58</v>
      </c>
      <c r="BM10">
        <f t="shared" si="2"/>
        <v>59</v>
      </c>
      <c r="BN10">
        <f t="shared" si="2"/>
        <v>60</v>
      </c>
      <c r="BO10">
        <f t="shared" si="2"/>
        <v>61</v>
      </c>
      <c r="BP10">
        <f t="shared" si="2"/>
        <v>62</v>
      </c>
      <c r="BQ10">
        <f t="shared" si="2"/>
        <v>63</v>
      </c>
      <c r="BR10">
        <f t="shared" si="2"/>
        <v>64</v>
      </c>
      <c r="BS10">
        <f t="shared" si="2"/>
        <v>65</v>
      </c>
      <c r="BT10">
        <f t="shared" ref="BT10:DA10" si="3">BS10+1</f>
        <v>66</v>
      </c>
      <c r="BU10">
        <f t="shared" si="3"/>
        <v>67</v>
      </c>
      <c r="BV10">
        <f t="shared" si="3"/>
        <v>68</v>
      </c>
      <c r="BW10">
        <f t="shared" si="3"/>
        <v>69</v>
      </c>
      <c r="BX10">
        <f t="shared" si="3"/>
        <v>70</v>
      </c>
      <c r="BY10">
        <f t="shared" si="3"/>
        <v>71</v>
      </c>
      <c r="BZ10">
        <f t="shared" si="3"/>
        <v>72</v>
      </c>
      <c r="CA10">
        <f t="shared" si="3"/>
        <v>73</v>
      </c>
      <c r="CB10">
        <f t="shared" si="3"/>
        <v>74</v>
      </c>
      <c r="CC10">
        <f t="shared" si="3"/>
        <v>75</v>
      </c>
      <c r="CD10">
        <f t="shared" si="3"/>
        <v>76</v>
      </c>
      <c r="CE10">
        <f t="shared" si="3"/>
        <v>77</v>
      </c>
      <c r="CF10">
        <f t="shared" si="3"/>
        <v>78</v>
      </c>
      <c r="CG10">
        <f t="shared" si="3"/>
        <v>79</v>
      </c>
      <c r="CH10">
        <f t="shared" si="3"/>
        <v>80</v>
      </c>
      <c r="CI10">
        <f t="shared" si="3"/>
        <v>81</v>
      </c>
      <c r="CJ10">
        <f t="shared" si="3"/>
        <v>82</v>
      </c>
      <c r="CK10">
        <f t="shared" si="3"/>
        <v>83</v>
      </c>
      <c r="CL10">
        <f t="shared" si="3"/>
        <v>84</v>
      </c>
      <c r="CM10">
        <f t="shared" si="3"/>
        <v>85</v>
      </c>
      <c r="CN10">
        <f t="shared" si="3"/>
        <v>86</v>
      </c>
      <c r="CO10">
        <f t="shared" si="3"/>
        <v>87</v>
      </c>
      <c r="CP10">
        <f t="shared" si="3"/>
        <v>88</v>
      </c>
      <c r="CQ10">
        <f t="shared" si="3"/>
        <v>89</v>
      </c>
      <c r="CR10">
        <f t="shared" si="3"/>
        <v>90</v>
      </c>
      <c r="CS10">
        <f t="shared" si="3"/>
        <v>91</v>
      </c>
      <c r="CT10">
        <f t="shared" si="3"/>
        <v>92</v>
      </c>
      <c r="CU10">
        <f t="shared" si="3"/>
        <v>93</v>
      </c>
      <c r="CV10">
        <f t="shared" si="3"/>
        <v>94</v>
      </c>
      <c r="CW10">
        <f t="shared" si="3"/>
        <v>95</v>
      </c>
      <c r="CX10">
        <f t="shared" si="3"/>
        <v>96</v>
      </c>
      <c r="CY10">
        <f t="shared" si="3"/>
        <v>97</v>
      </c>
      <c r="CZ10">
        <f t="shared" si="3"/>
        <v>98</v>
      </c>
      <c r="DA10">
        <f t="shared" si="3"/>
        <v>99</v>
      </c>
      <c r="DB10" s="369"/>
    </row>
    <row r="11" spans="2:106" x14ac:dyDescent="0.25">
      <c r="B11" s="378" t="s">
        <v>87</v>
      </c>
      <c r="C11"/>
      <c r="D11"/>
      <c r="E11"/>
      <c r="F11" s="67">
        <v>3.5000000000000003E-2</v>
      </c>
      <c r="G11" s="67">
        <v>3.5000000000000003E-2</v>
      </c>
      <c r="H11" s="67">
        <v>3.5000000000000003E-2</v>
      </c>
      <c r="I11" s="67">
        <v>3.5000000000000003E-2</v>
      </c>
      <c r="J11" s="67">
        <v>3.5000000000000003E-2</v>
      </c>
      <c r="K11" s="67">
        <v>3.5000000000000003E-2</v>
      </c>
      <c r="L11" s="67">
        <v>3.5000000000000003E-2</v>
      </c>
      <c r="M11" s="67">
        <v>3.5000000000000003E-2</v>
      </c>
      <c r="N11" s="67">
        <v>3.5000000000000003E-2</v>
      </c>
      <c r="O11" s="67">
        <v>3.5000000000000003E-2</v>
      </c>
      <c r="P11" s="67">
        <f t="shared" ref="P11:AU11" si="4">SUMPRODUCT((P$10&gt;=$D$5:$D$7)*(P$10&lt;$E$5:$E$7),$F$5:$F$7)</f>
        <v>3.5000000000000003E-2</v>
      </c>
      <c r="Q11" s="67">
        <f t="shared" si="4"/>
        <v>3.5000000000000003E-2</v>
      </c>
      <c r="R11" s="67">
        <f t="shared" si="4"/>
        <v>3.5000000000000003E-2</v>
      </c>
      <c r="S11" s="67">
        <f t="shared" si="4"/>
        <v>3.5000000000000003E-2</v>
      </c>
      <c r="T11" s="67">
        <f t="shared" si="4"/>
        <v>3.5000000000000003E-2</v>
      </c>
      <c r="U11" s="67">
        <f t="shared" si="4"/>
        <v>3.5000000000000003E-2</v>
      </c>
      <c r="V11" s="67">
        <f t="shared" si="4"/>
        <v>3.5000000000000003E-2</v>
      </c>
      <c r="W11" s="67">
        <f t="shared" si="4"/>
        <v>3.5000000000000003E-2</v>
      </c>
      <c r="X11" s="67">
        <f t="shared" si="4"/>
        <v>3.5000000000000003E-2</v>
      </c>
      <c r="Y11" s="67">
        <f t="shared" si="4"/>
        <v>3.5000000000000003E-2</v>
      </c>
      <c r="Z11" s="67">
        <f t="shared" si="4"/>
        <v>3.5000000000000003E-2</v>
      </c>
      <c r="AA11" s="67">
        <f t="shared" si="4"/>
        <v>3.5000000000000003E-2</v>
      </c>
      <c r="AB11" s="67">
        <f t="shared" si="4"/>
        <v>3.5000000000000003E-2</v>
      </c>
      <c r="AC11" s="67">
        <f t="shared" si="4"/>
        <v>3.5000000000000003E-2</v>
      </c>
      <c r="AD11" s="67">
        <f t="shared" si="4"/>
        <v>3.5000000000000003E-2</v>
      </c>
      <c r="AE11" s="67">
        <f t="shared" si="4"/>
        <v>3.5000000000000003E-2</v>
      </c>
      <c r="AF11" s="67">
        <f t="shared" si="4"/>
        <v>3.5000000000000003E-2</v>
      </c>
      <c r="AG11" s="67">
        <f t="shared" si="4"/>
        <v>3.5000000000000003E-2</v>
      </c>
      <c r="AH11" s="67">
        <f t="shared" si="4"/>
        <v>3.5000000000000003E-2</v>
      </c>
      <c r="AI11" s="67">
        <f t="shared" si="4"/>
        <v>3.5000000000000003E-2</v>
      </c>
      <c r="AJ11" s="67">
        <f t="shared" si="4"/>
        <v>0.03</v>
      </c>
      <c r="AK11" s="67">
        <f t="shared" si="4"/>
        <v>0.03</v>
      </c>
      <c r="AL11" s="67">
        <f t="shared" si="4"/>
        <v>0.03</v>
      </c>
      <c r="AM11" s="67">
        <f t="shared" si="4"/>
        <v>0.03</v>
      </c>
      <c r="AN11" s="67">
        <f t="shared" si="4"/>
        <v>0.03</v>
      </c>
      <c r="AO11" s="67">
        <f t="shared" si="4"/>
        <v>0.03</v>
      </c>
      <c r="AP11" s="67">
        <f t="shared" si="4"/>
        <v>0.03</v>
      </c>
      <c r="AQ11" s="67">
        <f t="shared" si="4"/>
        <v>0.03</v>
      </c>
      <c r="AR11" s="67">
        <f t="shared" si="4"/>
        <v>0.03</v>
      </c>
      <c r="AS11" s="67">
        <f t="shared" si="4"/>
        <v>0.03</v>
      </c>
      <c r="AT11" s="67">
        <f t="shared" si="4"/>
        <v>0.03</v>
      </c>
      <c r="AU11" s="67">
        <f t="shared" si="4"/>
        <v>0.03</v>
      </c>
      <c r="AV11" s="67">
        <f t="shared" ref="AV11:CA11" si="5">SUMPRODUCT((AV$10&gt;=$D$5:$D$7)*(AV$10&lt;$E$5:$E$7),$F$5:$F$7)</f>
        <v>0.03</v>
      </c>
      <c r="AW11" s="67">
        <f t="shared" si="5"/>
        <v>0.03</v>
      </c>
      <c r="AX11" s="67">
        <f t="shared" si="5"/>
        <v>0.03</v>
      </c>
      <c r="AY11" s="67">
        <f t="shared" si="5"/>
        <v>0.03</v>
      </c>
      <c r="AZ11" s="67">
        <f t="shared" si="5"/>
        <v>0.03</v>
      </c>
      <c r="BA11" s="67">
        <f t="shared" si="5"/>
        <v>0.03</v>
      </c>
      <c r="BB11" s="67">
        <f t="shared" si="5"/>
        <v>0.03</v>
      </c>
      <c r="BC11" s="67">
        <f t="shared" si="5"/>
        <v>0.03</v>
      </c>
      <c r="BD11" s="67">
        <f t="shared" si="5"/>
        <v>0.03</v>
      </c>
      <c r="BE11" s="67">
        <f t="shared" si="5"/>
        <v>0.03</v>
      </c>
      <c r="BF11" s="67">
        <f t="shared" si="5"/>
        <v>0.03</v>
      </c>
      <c r="BG11" s="67">
        <f t="shared" si="5"/>
        <v>0.03</v>
      </c>
      <c r="BH11" s="67">
        <f t="shared" si="5"/>
        <v>0.03</v>
      </c>
      <c r="BI11" s="67">
        <f t="shared" si="5"/>
        <v>0.03</v>
      </c>
      <c r="BJ11" s="67">
        <f t="shared" si="5"/>
        <v>0.03</v>
      </c>
      <c r="BK11" s="67">
        <f t="shared" si="5"/>
        <v>0.03</v>
      </c>
      <c r="BL11" s="67">
        <f t="shared" si="5"/>
        <v>0.03</v>
      </c>
      <c r="BM11" s="67">
        <f t="shared" si="5"/>
        <v>0.03</v>
      </c>
      <c r="BN11" s="67">
        <f t="shared" si="5"/>
        <v>0.03</v>
      </c>
      <c r="BO11" s="67">
        <f t="shared" si="5"/>
        <v>0.03</v>
      </c>
      <c r="BP11" s="67">
        <f t="shared" si="5"/>
        <v>0.03</v>
      </c>
      <c r="BQ11" s="67">
        <f t="shared" si="5"/>
        <v>0.03</v>
      </c>
      <c r="BR11" s="67">
        <f t="shared" si="5"/>
        <v>0.03</v>
      </c>
      <c r="BS11" s="67">
        <f t="shared" si="5"/>
        <v>0.03</v>
      </c>
      <c r="BT11" s="67">
        <f t="shared" si="5"/>
        <v>0.03</v>
      </c>
      <c r="BU11" s="67">
        <f t="shared" si="5"/>
        <v>0.03</v>
      </c>
      <c r="BV11" s="67">
        <f t="shared" si="5"/>
        <v>0.03</v>
      </c>
      <c r="BW11" s="67">
        <f t="shared" si="5"/>
        <v>0.03</v>
      </c>
      <c r="BX11" s="67">
        <f t="shared" si="5"/>
        <v>0.03</v>
      </c>
      <c r="BY11" s="67">
        <f t="shared" si="5"/>
        <v>0.03</v>
      </c>
      <c r="BZ11" s="67">
        <f t="shared" si="5"/>
        <v>0.03</v>
      </c>
      <c r="CA11" s="67">
        <f t="shared" si="5"/>
        <v>0.03</v>
      </c>
      <c r="CB11" s="67">
        <f t="shared" ref="CB11:DA11" si="6">SUMPRODUCT((CB$10&gt;=$D$5:$D$7)*(CB$10&lt;$E$5:$E$7),$F$5:$F$7)</f>
        <v>0.03</v>
      </c>
      <c r="CC11" s="67">
        <f t="shared" si="6"/>
        <v>2.5000000000000001E-2</v>
      </c>
      <c r="CD11" s="67">
        <f t="shared" si="6"/>
        <v>2.5000000000000001E-2</v>
      </c>
      <c r="CE11" s="67">
        <f t="shared" si="6"/>
        <v>2.5000000000000001E-2</v>
      </c>
      <c r="CF11" s="67">
        <f t="shared" si="6"/>
        <v>2.5000000000000001E-2</v>
      </c>
      <c r="CG11" s="67">
        <f t="shared" si="6"/>
        <v>2.5000000000000001E-2</v>
      </c>
      <c r="CH11" s="67">
        <f t="shared" si="6"/>
        <v>2.5000000000000001E-2</v>
      </c>
      <c r="CI11" s="67">
        <f t="shared" si="6"/>
        <v>2.5000000000000001E-2</v>
      </c>
      <c r="CJ11" s="67">
        <f t="shared" si="6"/>
        <v>2.5000000000000001E-2</v>
      </c>
      <c r="CK11" s="67">
        <f t="shared" si="6"/>
        <v>2.5000000000000001E-2</v>
      </c>
      <c r="CL11" s="67">
        <f t="shared" si="6"/>
        <v>2.5000000000000001E-2</v>
      </c>
      <c r="CM11" s="67">
        <f t="shared" si="6"/>
        <v>2.5000000000000001E-2</v>
      </c>
      <c r="CN11" s="67">
        <f t="shared" si="6"/>
        <v>2.5000000000000001E-2</v>
      </c>
      <c r="CO11" s="67">
        <f t="shared" si="6"/>
        <v>2.5000000000000001E-2</v>
      </c>
      <c r="CP11" s="67">
        <f t="shared" si="6"/>
        <v>2.5000000000000001E-2</v>
      </c>
      <c r="CQ11" s="67">
        <f t="shared" si="6"/>
        <v>2.5000000000000001E-2</v>
      </c>
      <c r="CR11" s="67">
        <f t="shared" si="6"/>
        <v>2.5000000000000001E-2</v>
      </c>
      <c r="CS11" s="67">
        <f t="shared" si="6"/>
        <v>2.5000000000000001E-2</v>
      </c>
      <c r="CT11" s="67">
        <f t="shared" si="6"/>
        <v>2.5000000000000001E-2</v>
      </c>
      <c r="CU11" s="67">
        <f t="shared" si="6"/>
        <v>2.5000000000000001E-2</v>
      </c>
      <c r="CV11" s="67">
        <f t="shared" si="6"/>
        <v>2.5000000000000001E-2</v>
      </c>
      <c r="CW11" s="67">
        <f t="shared" si="6"/>
        <v>2.5000000000000001E-2</v>
      </c>
      <c r="CX11" s="67">
        <f t="shared" si="6"/>
        <v>2.5000000000000001E-2</v>
      </c>
      <c r="CY11" s="67">
        <f t="shared" si="6"/>
        <v>2.5000000000000001E-2</v>
      </c>
      <c r="CZ11" s="67">
        <f t="shared" si="6"/>
        <v>2.5000000000000001E-2</v>
      </c>
      <c r="DA11" s="67">
        <f t="shared" si="6"/>
        <v>2.5000000000000001E-2</v>
      </c>
      <c r="DB11" s="369"/>
    </row>
    <row r="12" spans="2:106" x14ac:dyDescent="0.25">
      <c r="B12" s="378" t="s">
        <v>88</v>
      </c>
      <c r="C12"/>
      <c r="D12"/>
      <c r="E12"/>
      <c r="F12" s="875">
        <v>1</v>
      </c>
      <c r="G12" s="875">
        <f>F12/(1+G11)</f>
        <v>0.96618357487922713</v>
      </c>
      <c r="H12" s="875">
        <f t="shared" ref="H12:T12" si="7">G12/(1+H11)</f>
        <v>0.93351070036640305</v>
      </c>
      <c r="I12" s="875">
        <f t="shared" si="7"/>
        <v>0.90194270566802237</v>
      </c>
      <c r="J12" s="875">
        <f>I12/(1+J11)</f>
        <v>0.87144222769857238</v>
      </c>
      <c r="K12" s="875">
        <f t="shared" si="7"/>
        <v>0.84197316685852408</v>
      </c>
      <c r="L12" s="875">
        <f t="shared" si="7"/>
        <v>0.81350064430775282</v>
      </c>
      <c r="M12" s="875">
        <f t="shared" si="7"/>
        <v>0.78599096068381924</v>
      </c>
      <c r="N12" s="875">
        <f t="shared" si="7"/>
        <v>0.75941155621625056</v>
      </c>
      <c r="O12" s="875">
        <f t="shared" si="7"/>
        <v>0.73373097218961414</v>
      </c>
      <c r="P12" s="875">
        <f t="shared" si="7"/>
        <v>0.70891881370977217</v>
      </c>
      <c r="Q12" s="875">
        <f t="shared" si="7"/>
        <v>0.68494571372924851</v>
      </c>
      <c r="R12" s="875">
        <f t="shared" si="7"/>
        <v>0.66178329828912907</v>
      </c>
      <c r="S12" s="875">
        <f t="shared" si="7"/>
        <v>0.63940415293635666</v>
      </c>
      <c r="T12" s="875">
        <f t="shared" si="7"/>
        <v>0.61778179027667313</v>
      </c>
      <c r="U12" s="875">
        <f t="shared" ref="U12:AZ12" si="8">T12/(1+U11)</f>
        <v>0.59689061862480497</v>
      </c>
      <c r="V12" s="875">
        <f t="shared" si="8"/>
        <v>0.57670591171478747</v>
      </c>
      <c r="W12" s="875">
        <f t="shared" si="8"/>
        <v>0.55720377943457733</v>
      </c>
      <c r="X12" s="875">
        <f t="shared" si="8"/>
        <v>0.53836113955031628</v>
      </c>
      <c r="Y12" s="875">
        <f t="shared" si="8"/>
        <v>0.520155690386779</v>
      </c>
      <c r="Z12" s="875">
        <f t="shared" si="8"/>
        <v>0.50256588443167061</v>
      </c>
      <c r="AA12" s="875">
        <f t="shared" si="8"/>
        <v>0.48557090283253201</v>
      </c>
      <c r="AB12" s="875">
        <f t="shared" si="8"/>
        <v>0.46915063075606961</v>
      </c>
      <c r="AC12" s="875">
        <f t="shared" si="8"/>
        <v>0.45328563358074364</v>
      </c>
      <c r="AD12" s="875">
        <f t="shared" si="8"/>
        <v>0.43795713389443836</v>
      </c>
      <c r="AE12" s="875">
        <f t="shared" si="8"/>
        <v>0.42314698926998878</v>
      </c>
      <c r="AF12" s="875">
        <f t="shared" si="8"/>
        <v>0.40883767079225974</v>
      </c>
      <c r="AG12" s="875">
        <f t="shared" si="8"/>
        <v>0.39501224231136212</v>
      </c>
      <c r="AH12" s="875">
        <f t="shared" si="8"/>
        <v>0.38165434039745133</v>
      </c>
      <c r="AI12" s="875">
        <f t="shared" si="8"/>
        <v>0.36874815497338298</v>
      </c>
      <c r="AJ12" s="875">
        <f t="shared" si="8"/>
        <v>0.35800791744988636</v>
      </c>
      <c r="AK12" s="875">
        <f t="shared" si="8"/>
        <v>0.34758050237853044</v>
      </c>
      <c r="AL12" s="875">
        <f t="shared" si="8"/>
        <v>0.33745679842575771</v>
      </c>
      <c r="AM12" s="875">
        <f t="shared" si="8"/>
        <v>0.32762795963665797</v>
      </c>
      <c r="AN12" s="875">
        <f t="shared" si="8"/>
        <v>0.31808539770549316</v>
      </c>
      <c r="AO12" s="875">
        <f t="shared" si="8"/>
        <v>0.30882077447135259</v>
      </c>
      <c r="AP12" s="875">
        <f t="shared" si="8"/>
        <v>0.29982599463238113</v>
      </c>
      <c r="AQ12" s="875">
        <f t="shared" si="8"/>
        <v>0.29109319867221467</v>
      </c>
      <c r="AR12" s="875">
        <f t="shared" si="8"/>
        <v>0.2826147559924414</v>
      </c>
      <c r="AS12" s="875">
        <f t="shared" si="8"/>
        <v>0.27438325824508875</v>
      </c>
      <c r="AT12" s="875">
        <f t="shared" si="8"/>
        <v>0.26639151285930945</v>
      </c>
      <c r="AU12" s="875">
        <f t="shared" si="8"/>
        <v>0.25863253675661113</v>
      </c>
      <c r="AV12" s="875">
        <f t="shared" si="8"/>
        <v>0.25109955024913699</v>
      </c>
      <c r="AW12" s="875">
        <f t="shared" si="8"/>
        <v>0.24378597111566697</v>
      </c>
      <c r="AX12" s="875">
        <f t="shared" si="8"/>
        <v>0.23668540885016209</v>
      </c>
      <c r="AY12" s="875">
        <f t="shared" si="8"/>
        <v>0.22979165907782728</v>
      </c>
      <c r="AZ12" s="875">
        <f t="shared" si="8"/>
        <v>0.22309869813381289</v>
      </c>
      <c r="BA12" s="875">
        <f t="shared" ref="BA12:CF12" si="9">AZ12/(1+BA11)</f>
        <v>0.21660067779981834</v>
      </c>
      <c r="BB12" s="875">
        <f t="shared" si="9"/>
        <v>0.21029192019399839</v>
      </c>
      <c r="BC12" s="875">
        <f t="shared" si="9"/>
        <v>0.20416691280970717</v>
      </c>
      <c r="BD12" s="875">
        <f t="shared" si="9"/>
        <v>0.19822030369874483</v>
      </c>
      <c r="BE12" s="875">
        <f t="shared" si="9"/>
        <v>0.19244689679489788</v>
      </c>
      <c r="BF12" s="875">
        <f t="shared" si="9"/>
        <v>0.18684164737368725</v>
      </c>
      <c r="BG12" s="875">
        <f t="shared" si="9"/>
        <v>0.18139965764435656</v>
      </c>
      <c r="BH12" s="875">
        <f t="shared" si="9"/>
        <v>0.17611617247024908</v>
      </c>
      <c r="BI12" s="875">
        <f t="shared" si="9"/>
        <v>0.17098657521383406</v>
      </c>
      <c r="BJ12" s="875">
        <f t="shared" si="9"/>
        <v>0.1660063837027515</v>
      </c>
      <c r="BK12" s="875">
        <f t="shared" si="9"/>
        <v>0.16117124631335097</v>
      </c>
      <c r="BL12" s="875">
        <f t="shared" si="9"/>
        <v>0.15647693816830191</v>
      </c>
      <c r="BM12" s="875">
        <f t="shared" si="9"/>
        <v>0.1519193574449533</v>
      </c>
      <c r="BN12" s="875">
        <f t="shared" si="9"/>
        <v>0.1474945217912168</v>
      </c>
      <c r="BO12" s="875">
        <f t="shared" si="9"/>
        <v>0.14319856484584156</v>
      </c>
      <c r="BP12" s="875">
        <f t="shared" si="9"/>
        <v>0.13902773286004036</v>
      </c>
      <c r="BQ12" s="875">
        <f t="shared" si="9"/>
        <v>0.13497838141751492</v>
      </c>
      <c r="BR12" s="875">
        <f t="shared" si="9"/>
        <v>0.13104697225001449</v>
      </c>
      <c r="BS12" s="875">
        <f t="shared" si="9"/>
        <v>0.12723007014564514</v>
      </c>
      <c r="BT12" s="875">
        <f t="shared" si="9"/>
        <v>0.12352433994722828</v>
      </c>
      <c r="BU12" s="875">
        <f t="shared" si="9"/>
        <v>0.11992654363808571</v>
      </c>
      <c r="BV12" s="875">
        <f t="shared" si="9"/>
        <v>0.11643353751270456</v>
      </c>
      <c r="BW12" s="875">
        <f t="shared" si="9"/>
        <v>0.11304226942981026</v>
      </c>
      <c r="BX12" s="875">
        <f t="shared" si="9"/>
        <v>0.10974977614544684</v>
      </c>
      <c r="BY12" s="875">
        <f t="shared" si="9"/>
        <v>0.10655318072373479</v>
      </c>
      <c r="BZ12" s="875">
        <f t="shared" si="9"/>
        <v>0.10344969002304348</v>
      </c>
      <c r="CA12" s="875">
        <f t="shared" si="9"/>
        <v>0.10043659225538201</v>
      </c>
      <c r="CB12" s="875">
        <f t="shared" si="9"/>
        <v>9.7511254616875737E-2</v>
      </c>
      <c r="CC12" s="875">
        <f t="shared" si="9"/>
        <v>9.5132931333537313E-2</v>
      </c>
      <c r="CD12" s="875">
        <f t="shared" si="9"/>
        <v>9.2812615935158368E-2</v>
      </c>
      <c r="CE12" s="875">
        <f t="shared" si="9"/>
        <v>9.0548893595276458E-2</v>
      </c>
      <c r="CF12" s="875">
        <f t="shared" si="9"/>
        <v>8.834038399539168E-2</v>
      </c>
      <c r="CG12" s="875">
        <f t="shared" ref="CG12:DA12" si="10">CF12/(1+CG11)</f>
        <v>8.6185740483308959E-2</v>
      </c>
      <c r="CH12" s="875">
        <f t="shared" si="10"/>
        <v>8.4083649252008744E-2</v>
      </c>
      <c r="CI12" s="875">
        <f t="shared" si="10"/>
        <v>8.2032828538545127E-2</v>
      </c>
      <c r="CJ12" s="875">
        <f t="shared" si="10"/>
        <v>8.0032027842483061E-2</v>
      </c>
      <c r="CK12" s="875">
        <f t="shared" si="10"/>
        <v>7.8080027163398111E-2</v>
      </c>
      <c r="CL12" s="875">
        <f t="shared" si="10"/>
        <v>7.6175636256973767E-2</v>
      </c>
      <c r="CM12" s="875">
        <f t="shared" si="10"/>
        <v>7.4317693909242699E-2</v>
      </c>
      <c r="CN12" s="875">
        <f t="shared" si="10"/>
        <v>7.2505067228529466E-2</v>
      </c>
      <c r="CO12" s="875">
        <f t="shared" si="10"/>
        <v>7.0736650954662902E-2</v>
      </c>
      <c r="CP12" s="875">
        <f t="shared" si="10"/>
        <v>6.9011366785036984E-2</v>
      </c>
      <c r="CQ12" s="875">
        <f t="shared" si="10"/>
        <v>6.7328162717109258E-2</v>
      </c>
      <c r="CR12" s="875">
        <f t="shared" si="10"/>
        <v>6.5686012406935862E-2</v>
      </c>
      <c r="CS12" s="875">
        <f t="shared" si="10"/>
        <v>6.4083914543352063E-2</v>
      </c>
      <c r="CT12" s="875">
        <f t="shared" si="10"/>
        <v>6.252089223741665E-2</v>
      </c>
      <c r="CU12" s="875">
        <f t="shared" si="10"/>
        <v>6.0995992426747955E-2</v>
      </c>
      <c r="CV12" s="875">
        <f t="shared" si="10"/>
        <v>5.9508285294388251E-2</v>
      </c>
      <c r="CW12" s="875">
        <f t="shared" si="10"/>
        <v>5.8056863701842203E-2</v>
      </c>
      <c r="CX12" s="875">
        <f t="shared" si="10"/>
        <v>5.6640842635943614E-2</v>
      </c>
      <c r="CY12" s="875">
        <f t="shared" si="10"/>
        <v>5.5259358669213283E-2</v>
      </c>
      <c r="CZ12" s="875">
        <f t="shared" si="10"/>
        <v>5.3911569433378818E-2</v>
      </c>
      <c r="DA12" s="875">
        <f t="shared" si="10"/>
        <v>5.2596653105735434E-2</v>
      </c>
      <c r="DB12" s="369"/>
    </row>
    <row r="13" spans="2:106" x14ac:dyDescent="0.25">
      <c r="B13" s="378"/>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s="369"/>
    </row>
    <row r="14" spans="2:106" x14ac:dyDescent="0.25">
      <c r="B14" s="378"/>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s="369"/>
    </row>
    <row r="15" spans="2:106" ht="18.75" x14ac:dyDescent="0.3">
      <c r="B15" s="494" t="s">
        <v>436</v>
      </c>
      <c r="C15" s="281"/>
      <c r="D15" s="281"/>
      <c r="E15" s="281"/>
      <c r="F15" s="281"/>
      <c r="G15" s="281"/>
      <c r="H15" s="281"/>
      <c r="I15" s="281"/>
      <c r="J15" s="281"/>
      <c r="K15" s="281"/>
      <c r="L15" s="281"/>
      <c r="M15" s="281"/>
      <c r="N15" s="281"/>
      <c r="O15" s="281"/>
      <c r="P15" s="281"/>
      <c r="Q15" s="281"/>
      <c r="R15" s="281"/>
      <c r="S15" s="281"/>
      <c r="T15" s="281"/>
      <c r="U15" s="281"/>
      <c r="V15" s="281"/>
      <c r="W15" s="281"/>
      <c r="X15" s="281"/>
      <c r="Y15" s="281"/>
      <c r="Z15" s="281"/>
      <c r="AA15" s="281"/>
      <c r="AB15" s="281"/>
      <c r="AC15" s="281"/>
      <c r="AD15" s="281"/>
      <c r="AE15" s="281"/>
      <c r="AF15" s="281"/>
      <c r="AG15" s="281"/>
      <c r="AH15" s="281"/>
      <c r="AI15" s="281"/>
      <c r="AJ15" s="281"/>
      <c r="AK15" s="281"/>
      <c r="AL15" s="281"/>
      <c r="AM15" s="281"/>
      <c r="AN15" s="281"/>
      <c r="AO15" s="281"/>
      <c r="AP15" s="281"/>
      <c r="AQ15" s="281"/>
      <c r="AR15" s="281"/>
      <c r="AS15" s="281"/>
      <c r="AT15" s="281"/>
      <c r="AU15" s="281"/>
      <c r="AV15" s="281"/>
      <c r="AW15" s="281"/>
      <c r="AX15" s="281"/>
      <c r="AY15" s="281"/>
      <c r="AZ15" s="281"/>
      <c r="BA15" s="281"/>
      <c r="BB15" s="281"/>
      <c r="BC15" s="281"/>
      <c r="BD15" s="281"/>
      <c r="BE15" s="281"/>
      <c r="BF15" s="281"/>
      <c r="BG15" s="281"/>
      <c r="BH15" s="281"/>
      <c r="BI15" s="281"/>
      <c r="BJ15" s="281"/>
      <c r="BK15" s="281"/>
      <c r="BL15" s="281"/>
      <c r="BM15" s="281"/>
      <c r="BN15" s="281"/>
      <c r="BO15" s="281"/>
      <c r="BP15" s="281"/>
      <c r="BQ15" s="281"/>
      <c r="BR15" s="281"/>
      <c r="BS15" s="281"/>
      <c r="BT15" s="281"/>
      <c r="BU15" s="281"/>
      <c r="BV15" s="281"/>
      <c r="BW15" s="281"/>
      <c r="BX15" s="281"/>
      <c r="BY15" s="281"/>
      <c r="BZ15" s="281"/>
      <c r="CA15" s="281"/>
      <c r="CB15" s="281"/>
      <c r="CC15" s="281"/>
      <c r="CD15" s="281"/>
      <c r="CE15" s="281"/>
      <c r="CF15" s="281"/>
      <c r="CG15" s="281"/>
      <c r="CH15" s="281"/>
      <c r="CI15" s="281"/>
      <c r="CJ15" s="281"/>
      <c r="CK15" s="281"/>
      <c r="CL15" s="281"/>
      <c r="CM15" s="281"/>
      <c r="CN15" s="281"/>
      <c r="CO15" s="281"/>
      <c r="CP15" s="281"/>
      <c r="CQ15" s="281"/>
      <c r="CR15" s="281"/>
      <c r="CS15" s="281"/>
      <c r="CT15" s="281"/>
      <c r="CU15" s="281"/>
      <c r="CV15" s="281"/>
      <c r="CW15" s="281"/>
      <c r="CX15" s="281"/>
      <c r="CY15" s="281"/>
      <c r="CZ15" s="281"/>
      <c r="DA15" s="281"/>
      <c r="DB15" s="495"/>
    </row>
    <row r="16" spans="2:106" x14ac:dyDescent="0.25">
      <c r="B16" s="378"/>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s="369"/>
    </row>
    <row r="17" spans="2:108" x14ac:dyDescent="0.25">
      <c r="B17" s="378" t="s">
        <v>22</v>
      </c>
      <c r="C17"/>
      <c r="D17"/>
      <c r="E17"/>
      <c r="F17">
        <v>2022</v>
      </c>
      <c r="G17">
        <v>2023</v>
      </c>
      <c r="H17">
        <v>2024</v>
      </c>
      <c r="I17">
        <v>2025</v>
      </c>
      <c r="J17">
        <v>2026</v>
      </c>
      <c r="K17">
        <v>2027</v>
      </c>
      <c r="L17">
        <v>2028</v>
      </c>
      <c r="M17">
        <v>2029</v>
      </c>
      <c r="N17">
        <v>2030</v>
      </c>
      <c r="O17">
        <v>2031</v>
      </c>
      <c r="P17">
        <v>2032</v>
      </c>
      <c r="Q17">
        <v>2033</v>
      </c>
      <c r="R17">
        <v>2034</v>
      </c>
      <c r="S17">
        <v>2035</v>
      </c>
      <c r="T17">
        <v>2036</v>
      </c>
      <c r="U17">
        <v>2037</v>
      </c>
      <c r="V17">
        <v>2038</v>
      </c>
      <c r="W17">
        <v>2039</v>
      </c>
      <c r="X17">
        <v>2040</v>
      </c>
      <c r="Y17">
        <v>2041</v>
      </c>
      <c r="Z17">
        <v>2042</v>
      </c>
      <c r="AA17">
        <v>2043</v>
      </c>
      <c r="AB17">
        <v>2044</v>
      </c>
      <c r="AC17">
        <v>2045</v>
      </c>
      <c r="AD17">
        <v>2046</v>
      </c>
      <c r="AE17">
        <v>2047</v>
      </c>
      <c r="AF17">
        <v>2048</v>
      </c>
      <c r="AG17">
        <v>2049</v>
      </c>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s="369"/>
    </row>
    <row r="18" spans="2:108" x14ac:dyDescent="0.25">
      <c r="B18" s="378" t="s">
        <v>23</v>
      </c>
      <c r="C18"/>
      <c r="D18"/>
      <c r="E18"/>
      <c r="F18" s="70">
        <f>Assumptions!AF7</f>
        <v>1.92</v>
      </c>
      <c r="G18" s="70">
        <f>Assumptions!AG7</f>
        <v>2.11</v>
      </c>
      <c r="H18" s="70">
        <f>Assumptions!AH7</f>
        <v>5.3</v>
      </c>
      <c r="I18" s="70">
        <f>Assumptions!AI7</f>
        <v>-0.32</v>
      </c>
      <c r="J18" s="70">
        <f>Assumptions!AJ7</f>
        <v>5.14</v>
      </c>
      <c r="K18" s="70">
        <f>Assumptions!AK7</f>
        <v>7.03</v>
      </c>
      <c r="L18" s="70">
        <f>Assumptions!AL7</f>
        <v>2.25</v>
      </c>
      <c r="M18" s="70">
        <f>Assumptions!AM7</f>
        <v>1.69</v>
      </c>
      <c r="N18" s="70">
        <f>Assumptions!AN7</f>
        <v>1.63</v>
      </c>
      <c r="O18" s="70">
        <f>Assumptions!AO7</f>
        <v>1.74</v>
      </c>
      <c r="P18" s="70">
        <f>Assumptions!AP7</f>
        <v>1.86</v>
      </c>
      <c r="Q18" s="70">
        <f>Assumptions!AQ7</f>
        <v>1.8900000000000001</v>
      </c>
      <c r="R18" s="70">
        <f>Assumptions!AR7</f>
        <v>1.9200000000000002</v>
      </c>
      <c r="S18" s="70">
        <f>Assumptions!AS7</f>
        <v>1.9500000000000002</v>
      </c>
      <c r="T18" s="70">
        <f>Assumptions!AT7</f>
        <v>1.9800000000000002</v>
      </c>
      <c r="U18" s="70">
        <f>Assumptions!AU7</f>
        <v>2.0100000000000002</v>
      </c>
      <c r="V18" s="70">
        <f>Assumptions!AV7</f>
        <v>2.04</v>
      </c>
      <c r="W18" s="70">
        <f>Assumptions!AW7</f>
        <v>2.0699999999999998</v>
      </c>
      <c r="X18" s="70">
        <f>Assumptions!AX7</f>
        <v>2.0999999999999996</v>
      </c>
      <c r="Y18" s="70">
        <f>Assumptions!AY7</f>
        <v>2.1299999999999994</v>
      </c>
      <c r="Z18" s="70">
        <f>Assumptions!AZ7</f>
        <v>2.1599999999999993</v>
      </c>
      <c r="AA18" s="70">
        <f>Assumptions!BA7</f>
        <v>2.1899999999999991</v>
      </c>
      <c r="AB18" s="70">
        <f>Assumptions!BB7</f>
        <v>2.2199999999999989</v>
      </c>
      <c r="AC18" s="70">
        <f>Assumptions!BC7</f>
        <v>2.2499999999999987</v>
      </c>
      <c r="AD18" s="70">
        <f>Assumptions!BD7</f>
        <v>2.2799999999999985</v>
      </c>
      <c r="AE18" s="70">
        <f>Assumptions!BE7</f>
        <v>2.3099999999999983</v>
      </c>
      <c r="AF18" s="70">
        <f>Assumptions!BF7</f>
        <v>2.3399999999999981</v>
      </c>
      <c r="AG18" s="70">
        <f>Assumptions!BG7</f>
        <v>2.3699999999999979</v>
      </c>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s="369"/>
    </row>
    <row r="19" spans="2:108" x14ac:dyDescent="0.25">
      <c r="B19" s="378"/>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s="369"/>
    </row>
    <row r="20" spans="2:108" x14ac:dyDescent="0.25">
      <c r="B20" s="378" t="s">
        <v>437</v>
      </c>
      <c r="C20"/>
      <c r="D20"/>
      <c r="E20" t="s">
        <v>438</v>
      </c>
      <c r="F20">
        <v>2022</v>
      </c>
      <c r="G20">
        <v>2023</v>
      </c>
      <c r="H20">
        <v>2024</v>
      </c>
      <c r="I20">
        <v>2025</v>
      </c>
      <c r="J20">
        <v>2026</v>
      </c>
      <c r="K20">
        <v>2027</v>
      </c>
      <c r="L20">
        <v>2028</v>
      </c>
      <c r="M20">
        <v>2029</v>
      </c>
      <c r="N20">
        <v>2030</v>
      </c>
      <c r="O20">
        <v>2031</v>
      </c>
      <c r="P20">
        <v>2032</v>
      </c>
      <c r="Q20">
        <v>2033</v>
      </c>
      <c r="R20">
        <v>2034</v>
      </c>
      <c r="S20">
        <v>2035</v>
      </c>
      <c r="T20">
        <v>2036</v>
      </c>
      <c r="U20">
        <v>2037</v>
      </c>
      <c r="V20">
        <v>2038</v>
      </c>
      <c r="W20">
        <v>2039</v>
      </c>
      <c r="X20">
        <v>2040</v>
      </c>
      <c r="Y20">
        <v>2041</v>
      </c>
      <c r="Z20">
        <v>2042</v>
      </c>
      <c r="AA20">
        <v>2043</v>
      </c>
      <c r="AB20">
        <v>2044</v>
      </c>
      <c r="AC20">
        <v>2045</v>
      </c>
      <c r="AD20">
        <v>2046</v>
      </c>
      <c r="AE20"/>
      <c r="AF20"/>
      <c r="AG20">
        <v>2047</v>
      </c>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s="369"/>
    </row>
    <row r="21" spans="2:108" x14ac:dyDescent="0.25">
      <c r="B21" s="378">
        <v>2022</v>
      </c>
      <c r="C21"/>
      <c r="D21"/>
      <c r="E21"/>
      <c r="F21" s="68">
        <v>1</v>
      </c>
      <c r="G21" s="68">
        <f t="shared" ref="G21:AC24" si="11">F21*(1+G$18/100)</f>
        <v>1.0210999999999999</v>
      </c>
      <c r="H21" s="68">
        <f t="shared" si="11"/>
        <v>1.0752182999999997</v>
      </c>
      <c r="I21" s="68">
        <f t="shared" si="11"/>
        <v>1.0717776014399998</v>
      </c>
      <c r="J21" s="68">
        <f t="shared" si="11"/>
        <v>1.1268669701540157</v>
      </c>
      <c r="K21" s="68">
        <f t="shared" si="11"/>
        <v>1.2060857181558431</v>
      </c>
      <c r="L21" s="68">
        <f t="shared" si="11"/>
        <v>1.2332226468143495</v>
      </c>
      <c r="M21" s="68">
        <f t="shared" si="11"/>
        <v>1.2540641095455118</v>
      </c>
      <c r="N21" s="68">
        <f t="shared" si="11"/>
        <v>1.2745053545311036</v>
      </c>
      <c r="O21" s="68">
        <f t="shared" si="11"/>
        <v>1.2966817476999448</v>
      </c>
      <c r="P21" s="68">
        <f t="shared" si="11"/>
        <v>1.3208000282071637</v>
      </c>
      <c r="Q21" s="68">
        <f t="shared" si="11"/>
        <v>1.345763148740279</v>
      </c>
      <c r="R21" s="68">
        <f t="shared" si="11"/>
        <v>1.3716018011960924</v>
      </c>
      <c r="S21" s="68">
        <f t="shared" si="11"/>
        <v>1.3983480363194163</v>
      </c>
      <c r="T21" s="68">
        <f t="shared" si="11"/>
        <v>1.4260353274385409</v>
      </c>
      <c r="U21" s="68">
        <f t="shared" si="11"/>
        <v>1.4546986375200557</v>
      </c>
      <c r="V21" s="68">
        <f t="shared" si="11"/>
        <v>1.4843744897254647</v>
      </c>
      <c r="W21" s="68">
        <f t="shared" si="11"/>
        <v>1.5151010416627817</v>
      </c>
      <c r="X21" s="68">
        <f t="shared" si="11"/>
        <v>1.5469181635377001</v>
      </c>
      <c r="Y21" s="68">
        <f t="shared" si="11"/>
        <v>1.5798675204210533</v>
      </c>
      <c r="Z21" s="68">
        <f t="shared" si="11"/>
        <v>1.613992658862148</v>
      </c>
      <c r="AA21" s="68">
        <f t="shared" si="11"/>
        <v>1.649339098091229</v>
      </c>
      <c r="AB21" s="68">
        <f t="shared" si="11"/>
        <v>1.6859544260688544</v>
      </c>
      <c r="AC21" s="68">
        <f t="shared" si="11"/>
        <v>1.7238884006554036</v>
      </c>
      <c r="AD21" s="68">
        <f t="shared" ref="AD21:AD44" si="12">AC21*(1+AD$18/100)</f>
        <v>1.7631930561903466</v>
      </c>
      <c r="AE21" s="68"/>
      <c r="AF21" s="68"/>
      <c r="AG21" s="68">
        <f t="shared" ref="AG21:AG45" si="13">AD21*(1+AG$18/100)</f>
        <v>1.8049807316220579</v>
      </c>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s="369"/>
    </row>
    <row r="22" spans="2:108" x14ac:dyDescent="0.25">
      <c r="B22" s="378">
        <v>2023</v>
      </c>
      <c r="C22"/>
      <c r="D22"/>
      <c r="E22"/>
      <c r="F22" s="68">
        <f t="shared" ref="F22:F46" si="14">G22/(1+G$18/100)</f>
        <v>0.97933601018509464</v>
      </c>
      <c r="G22" s="68">
        <v>1</v>
      </c>
      <c r="H22" s="68">
        <f t="shared" si="11"/>
        <v>1.0529999999999999</v>
      </c>
      <c r="I22" s="68">
        <f t="shared" si="11"/>
        <v>1.0496303999999999</v>
      </c>
      <c r="J22" s="68">
        <f t="shared" si="11"/>
        <v>1.1035814025599997</v>
      </c>
      <c r="K22" s="68">
        <f t="shared" si="11"/>
        <v>1.1811631751599676</v>
      </c>
      <c r="L22" s="68">
        <f t="shared" si="11"/>
        <v>1.2077393466010669</v>
      </c>
      <c r="M22" s="68">
        <f t="shared" si="11"/>
        <v>1.2281501415586247</v>
      </c>
      <c r="N22" s="68">
        <f>M22*(1+N$18/100)</f>
        <v>1.2481689888660303</v>
      </c>
      <c r="O22" s="68">
        <f t="shared" si="11"/>
        <v>1.2698871292722993</v>
      </c>
      <c r="P22" s="68">
        <f t="shared" si="11"/>
        <v>1.2935070298767639</v>
      </c>
      <c r="Q22" s="68">
        <f t="shared" si="11"/>
        <v>1.3179543127414346</v>
      </c>
      <c r="R22" s="68">
        <f t="shared" si="11"/>
        <v>1.3432590355460703</v>
      </c>
      <c r="S22" s="68">
        <f t="shared" si="11"/>
        <v>1.3694525867392187</v>
      </c>
      <c r="T22" s="68">
        <f t="shared" si="11"/>
        <v>1.3965677479566552</v>
      </c>
      <c r="U22" s="68">
        <f t="shared" si="11"/>
        <v>1.4246387596905838</v>
      </c>
      <c r="V22" s="68">
        <f t="shared" si="11"/>
        <v>1.4537013903882716</v>
      </c>
      <c r="W22" s="68">
        <f t="shared" si="11"/>
        <v>1.4837930091693088</v>
      </c>
      <c r="X22" s="68">
        <f t="shared" si="11"/>
        <v>1.5149526623618641</v>
      </c>
      <c r="Y22" s="68">
        <f t="shared" si="11"/>
        <v>1.5472211540701719</v>
      </c>
      <c r="Z22" s="68">
        <f t="shared" si="11"/>
        <v>1.5806411309980877</v>
      </c>
      <c r="AA22" s="68">
        <f t="shared" si="11"/>
        <v>1.6152571717669459</v>
      </c>
      <c r="AB22" s="68">
        <f t="shared" si="11"/>
        <v>1.651115880980172</v>
      </c>
      <c r="AC22" s="68">
        <f t="shared" si="11"/>
        <v>1.6882659883022257</v>
      </c>
      <c r="AD22" s="68">
        <f t="shared" si="12"/>
        <v>1.7267584528355164</v>
      </c>
      <c r="AE22" s="68"/>
      <c r="AF22" s="68"/>
      <c r="AG22" s="68">
        <f t="shared" si="13"/>
        <v>1.7676826281677183</v>
      </c>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s="369"/>
    </row>
    <row r="23" spans="2:108" x14ac:dyDescent="0.25">
      <c r="B23" s="378">
        <v>2024</v>
      </c>
      <c r="C23"/>
      <c r="D23"/>
      <c r="E23"/>
      <c r="F23" s="68">
        <f t="shared" si="14"/>
        <v>0.93004369438280599</v>
      </c>
      <c r="G23" s="68">
        <f>H23/(1+H$18/100)</f>
        <v>0.94966761633428309</v>
      </c>
      <c r="H23" s="68">
        <v>1</v>
      </c>
      <c r="I23" s="68">
        <f>H23*(1+I$18/100)</f>
        <v>0.99680000000000002</v>
      </c>
      <c r="J23" s="68">
        <f>I23*(1+J$18/100)</f>
        <v>1.04803552</v>
      </c>
      <c r="K23" s="68">
        <f>J23*(1+K$18/100)</f>
        <v>1.121712417056</v>
      </c>
      <c r="L23" s="68">
        <f>K23*(1+L$18/100)</f>
        <v>1.14695094643976</v>
      </c>
      <c r="M23" s="68">
        <f>L23*(1+M$18/100)</f>
        <v>1.166334417434592</v>
      </c>
      <c r="N23" s="68">
        <f>M23*(1+N$18/100)</f>
        <v>1.1853456684387758</v>
      </c>
      <c r="O23" s="68">
        <f t="shared" si="11"/>
        <v>1.2059706830696106</v>
      </c>
      <c r="P23" s="68">
        <f t="shared" si="11"/>
        <v>1.2284017377747054</v>
      </c>
      <c r="Q23" s="68">
        <f t="shared" si="11"/>
        <v>1.2516185306186471</v>
      </c>
      <c r="R23" s="68">
        <f t="shared" si="11"/>
        <v>1.2756496064065252</v>
      </c>
      <c r="S23" s="68">
        <f t="shared" si="11"/>
        <v>1.3005247737314525</v>
      </c>
      <c r="T23" s="68">
        <f t="shared" si="11"/>
        <v>1.3262751642513353</v>
      </c>
      <c r="U23" s="68">
        <f t="shared" si="11"/>
        <v>1.352933295052787</v>
      </c>
      <c r="V23" s="68">
        <f t="shared" si="11"/>
        <v>1.3805331342718639</v>
      </c>
      <c r="W23" s="68">
        <f t="shared" si="11"/>
        <v>1.4091101701512914</v>
      </c>
      <c r="X23" s="68">
        <f t="shared" si="11"/>
        <v>1.4387014837244683</v>
      </c>
      <c r="Y23" s="68">
        <f t="shared" si="11"/>
        <v>1.4693458253277996</v>
      </c>
      <c r="Z23" s="68">
        <f t="shared" si="11"/>
        <v>1.50108369515488</v>
      </c>
      <c r="AA23" s="68">
        <f t="shared" si="11"/>
        <v>1.533957428078772</v>
      </c>
      <c r="AB23" s="68">
        <f t="shared" si="11"/>
        <v>1.5680112829821207</v>
      </c>
      <c r="AC23" s="68">
        <f t="shared" si="11"/>
        <v>1.6032915368492184</v>
      </c>
      <c r="AD23" s="68">
        <f t="shared" si="12"/>
        <v>1.6398465838893805</v>
      </c>
      <c r="AE23" s="68"/>
      <c r="AF23" s="68"/>
      <c r="AG23" s="68">
        <f t="shared" si="13"/>
        <v>1.678710947927559</v>
      </c>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s="369"/>
    </row>
    <row r="24" spans="2:108" x14ac:dyDescent="0.25">
      <c r="B24" s="378">
        <v>2025</v>
      </c>
      <c r="C24"/>
      <c r="D24"/>
      <c r="E24"/>
      <c r="F24" s="68">
        <f t="shared" si="14"/>
        <v>0.93302938842576832</v>
      </c>
      <c r="G24" s="68">
        <f>H24/(1+H$18/100)</f>
        <v>0.95271630852155198</v>
      </c>
      <c r="H24" s="68">
        <f>I24/(1+I$18/100)</f>
        <v>1.0032102728731942</v>
      </c>
      <c r="I24" s="68">
        <v>1</v>
      </c>
      <c r="J24" s="68">
        <f>I24*(1+J$18/100)</f>
        <v>1.0513999999999999</v>
      </c>
      <c r="K24" s="68">
        <f>J24*(1+K$18/100)</f>
        <v>1.1253134199999999</v>
      </c>
      <c r="L24" s="68">
        <f>K24*(1+L$18/100)</f>
        <v>1.1506329719499999</v>
      </c>
      <c r="M24" s="68">
        <f>L24*(1+M$18/100)</f>
        <v>1.1700786691759548</v>
      </c>
      <c r="N24" s="68">
        <f>M24*(1+N$18/100)</f>
        <v>1.1891509514835228</v>
      </c>
      <c r="O24" s="68">
        <f t="shared" si="11"/>
        <v>1.2098421780393362</v>
      </c>
      <c r="P24" s="68">
        <f t="shared" si="11"/>
        <v>1.2323452425508679</v>
      </c>
      <c r="Q24" s="68">
        <f t="shared" si="11"/>
        <v>1.2556365676350791</v>
      </c>
      <c r="R24" s="68">
        <f t="shared" si="11"/>
        <v>1.2797447897336729</v>
      </c>
      <c r="S24" s="68">
        <f t="shared" si="11"/>
        <v>1.3046998131334797</v>
      </c>
      <c r="T24" s="68">
        <f t="shared" si="11"/>
        <v>1.3305328694335226</v>
      </c>
      <c r="U24" s="68">
        <f t="shared" si="11"/>
        <v>1.3572765801091364</v>
      </c>
      <c r="V24" s="68">
        <f t="shared" si="11"/>
        <v>1.3849650223433627</v>
      </c>
      <c r="W24" s="68">
        <f t="shared" si="11"/>
        <v>1.4136337983058702</v>
      </c>
      <c r="X24" s="68">
        <f t="shared" si="11"/>
        <v>1.4433201080702933</v>
      </c>
      <c r="Y24" s="68">
        <f t="shared" si="11"/>
        <v>1.4740628263721907</v>
      </c>
      <c r="Z24" s="68">
        <f t="shared" si="11"/>
        <v>1.50590258342183</v>
      </c>
      <c r="AA24" s="68">
        <f t="shared" si="11"/>
        <v>1.5388818499987682</v>
      </c>
      <c r="AB24" s="68">
        <f t="shared" si="11"/>
        <v>1.5730450270687408</v>
      </c>
      <c r="AC24" s="68">
        <f t="shared" si="11"/>
        <v>1.6084385401777874</v>
      </c>
      <c r="AD24" s="68">
        <f t="shared" si="12"/>
        <v>1.645110938893841</v>
      </c>
      <c r="AE24" s="68"/>
      <c r="AF24" s="68"/>
      <c r="AG24" s="68">
        <f t="shared" si="13"/>
        <v>1.6841000681456251</v>
      </c>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s="369"/>
    </row>
    <row r="25" spans="2:108" x14ac:dyDescent="0.25">
      <c r="B25" s="378">
        <v>2026</v>
      </c>
      <c r="C25"/>
      <c r="D25"/>
      <c r="E25"/>
      <c r="F25" s="68">
        <f t="shared" si="14"/>
        <v>0.88741619595374599</v>
      </c>
      <c r="G25" s="68">
        <f>H25/(1+H$18/100)</f>
        <v>0.90614067768836992</v>
      </c>
      <c r="H25" s="68">
        <f>I25/(1+I$18/100)</f>
        <v>0.95416613360585345</v>
      </c>
      <c r="I25" s="68">
        <f>J25/(1+J$18/100)</f>
        <v>0.95111280197831471</v>
      </c>
      <c r="J25" s="68">
        <v>1</v>
      </c>
      <c r="K25" s="68">
        <f t="shared" ref="K25:AC26" si="15">J25*(1+K$18/100)</f>
        <v>1.0703</v>
      </c>
      <c r="L25" s="68">
        <f t="shared" si="15"/>
        <v>1.0943817499999999</v>
      </c>
      <c r="M25" s="68">
        <f t="shared" si="15"/>
        <v>1.1128768015749999</v>
      </c>
      <c r="N25" s="68">
        <f t="shared" si="15"/>
        <v>1.1310166934406725</v>
      </c>
      <c r="O25" s="68">
        <f t="shared" si="15"/>
        <v>1.1506963839065403</v>
      </c>
      <c r="P25" s="68">
        <f t="shared" si="15"/>
        <v>1.1720993366472019</v>
      </c>
      <c r="Q25" s="68">
        <f t="shared" si="15"/>
        <v>1.1942520141098338</v>
      </c>
      <c r="R25" s="68">
        <f t="shared" si="15"/>
        <v>1.2171816527807429</v>
      </c>
      <c r="S25" s="68">
        <f t="shared" si="15"/>
        <v>1.2409166950099675</v>
      </c>
      <c r="T25" s="68">
        <f t="shared" si="15"/>
        <v>1.265486845571165</v>
      </c>
      <c r="U25" s="68">
        <f t="shared" si="15"/>
        <v>1.2909231311671454</v>
      </c>
      <c r="V25" s="68">
        <f t="shared" si="15"/>
        <v>1.3172579630429551</v>
      </c>
      <c r="W25" s="68">
        <f t="shared" si="15"/>
        <v>1.3445252028779442</v>
      </c>
      <c r="X25" s="68">
        <f t="shared" si="15"/>
        <v>1.3727602321383809</v>
      </c>
      <c r="Y25" s="68">
        <f t="shared" si="15"/>
        <v>1.4020000250829285</v>
      </c>
      <c r="Z25" s="68">
        <f t="shared" si="15"/>
        <v>1.43228322562472</v>
      </c>
      <c r="AA25" s="68">
        <f t="shared" si="15"/>
        <v>1.4636502282659014</v>
      </c>
      <c r="AB25" s="68">
        <f t="shared" si="15"/>
        <v>1.4961432633334044</v>
      </c>
      <c r="AC25" s="68">
        <f t="shared" si="15"/>
        <v>1.529806486758406</v>
      </c>
      <c r="AD25" s="68">
        <f t="shared" si="12"/>
        <v>1.5646860746564977</v>
      </c>
      <c r="AE25" s="68"/>
      <c r="AF25" s="68"/>
      <c r="AG25" s="68">
        <f t="shared" si="13"/>
        <v>1.6017691346258567</v>
      </c>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s="369"/>
    </row>
    <row r="26" spans="2:108" x14ac:dyDescent="0.25">
      <c r="B26" s="378">
        <v>2027</v>
      </c>
      <c r="C26"/>
      <c r="D26"/>
      <c r="E26"/>
      <c r="F26" s="68">
        <f t="shared" si="14"/>
        <v>0.82912846487316261</v>
      </c>
      <c r="G26" s="68">
        <f>H26/(1+H$18/100)</f>
        <v>0.84662307548198623</v>
      </c>
      <c r="H26" s="68">
        <f>I26/(1+I$18/100)</f>
        <v>0.89149409848253147</v>
      </c>
      <c r="I26" s="68">
        <f>J26/(1+J$18/100)</f>
        <v>0.88864131736738738</v>
      </c>
      <c r="J26" s="68">
        <f>K26/(1+K$18/100)</f>
        <v>0.93431748108007096</v>
      </c>
      <c r="K26" s="68">
        <v>1</v>
      </c>
      <c r="L26" s="68">
        <f>K26*(1+L$18/100)</f>
        <v>1.0225</v>
      </c>
      <c r="M26" s="68">
        <f>L26*(1+M$18/100)</f>
        <v>1.03978025</v>
      </c>
      <c r="N26" s="68">
        <f>M26*(1+N$18/100)</f>
        <v>1.0567286680749999</v>
      </c>
      <c r="O26" s="68">
        <f t="shared" si="15"/>
        <v>1.075115746899505</v>
      </c>
      <c r="P26" s="68">
        <f t="shared" si="15"/>
        <v>1.0951128997918358</v>
      </c>
      <c r="Q26" s="68">
        <f t="shared" si="15"/>
        <v>1.1158105335979014</v>
      </c>
      <c r="R26" s="68">
        <f t="shared" si="15"/>
        <v>1.1372340958429812</v>
      </c>
      <c r="S26" s="68">
        <f t="shared" si="15"/>
        <v>1.1594101607119194</v>
      </c>
      <c r="T26" s="68">
        <f t="shared" si="15"/>
        <v>1.1823664818940154</v>
      </c>
      <c r="U26" s="68">
        <f t="shared" si="15"/>
        <v>1.206132048180085</v>
      </c>
      <c r="V26" s="68">
        <f t="shared" si="15"/>
        <v>1.2307371419629587</v>
      </c>
      <c r="W26" s="68">
        <f t="shared" si="15"/>
        <v>1.2562134008015919</v>
      </c>
      <c r="X26" s="68">
        <f t="shared" si="15"/>
        <v>1.2825938822184253</v>
      </c>
      <c r="Y26" s="68">
        <f t="shared" si="15"/>
        <v>1.309913131909678</v>
      </c>
      <c r="Z26" s="68">
        <f t="shared" si="15"/>
        <v>1.3382072555589271</v>
      </c>
      <c r="AA26" s="68">
        <f t="shared" si="15"/>
        <v>1.3675139944556676</v>
      </c>
      <c r="AB26" s="68">
        <f t="shared" si="15"/>
        <v>1.3978728051325835</v>
      </c>
      <c r="AC26" s="68">
        <f t="shared" si="15"/>
        <v>1.4293249432480666</v>
      </c>
      <c r="AD26" s="68">
        <f t="shared" si="12"/>
        <v>1.4619135519541224</v>
      </c>
      <c r="AE26" s="68"/>
      <c r="AF26" s="68"/>
      <c r="AG26" s="68">
        <f t="shared" si="13"/>
        <v>1.4965609031354352</v>
      </c>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s="369"/>
    </row>
    <row r="27" spans="2:108" x14ac:dyDescent="0.25">
      <c r="B27" s="378">
        <v>2028</v>
      </c>
      <c r="C27"/>
      <c r="D27"/>
      <c r="E27"/>
      <c r="F27" s="68">
        <f t="shared" si="14"/>
        <v>0.81088358422803197</v>
      </c>
      <c r="G27" s="68">
        <f t="shared" ref="G27:U42" si="16">H27/(1+H$18/100)</f>
        <v>0.82799322785524332</v>
      </c>
      <c r="H27" s="68">
        <f t="shared" si="16"/>
        <v>0.87187686893157113</v>
      </c>
      <c r="I27" s="68">
        <f t="shared" si="16"/>
        <v>0.86908686295099014</v>
      </c>
      <c r="J27" s="68">
        <f t="shared" si="16"/>
        <v>0.91375792770667097</v>
      </c>
      <c r="K27" s="68">
        <f t="shared" si="16"/>
        <v>0.97799511002444994</v>
      </c>
      <c r="L27" s="68">
        <v>1</v>
      </c>
      <c r="M27" s="68">
        <f t="shared" ref="M27:AC40" si="17">L27*(1+M$18/100)</f>
        <v>1.0168999999999999</v>
      </c>
      <c r="N27" s="68">
        <f t="shared" si="17"/>
        <v>1.03347547</v>
      </c>
      <c r="O27" s="68">
        <f t="shared" si="17"/>
        <v>1.051457943178</v>
      </c>
      <c r="P27" s="68">
        <f t="shared" si="17"/>
        <v>1.0710150609211107</v>
      </c>
      <c r="Q27" s="68">
        <f t="shared" si="17"/>
        <v>1.0912572455725196</v>
      </c>
      <c r="R27" s="68">
        <f t="shared" si="17"/>
        <v>1.1122093846875121</v>
      </c>
      <c r="S27" s="68">
        <f t="shared" si="17"/>
        <v>1.1338974676889186</v>
      </c>
      <c r="T27" s="68">
        <f t="shared" si="17"/>
        <v>1.1563486375491592</v>
      </c>
      <c r="U27" s="68">
        <f t="shared" si="17"/>
        <v>1.1795912451638972</v>
      </c>
      <c r="V27" s="68">
        <f t="shared" si="17"/>
        <v>1.2036549065652407</v>
      </c>
      <c r="W27" s="68">
        <f t="shared" si="17"/>
        <v>1.228570563131141</v>
      </c>
      <c r="X27" s="68">
        <f t="shared" si="17"/>
        <v>1.2543705449568949</v>
      </c>
      <c r="Y27" s="68">
        <f t="shared" si="17"/>
        <v>1.281088637564477</v>
      </c>
      <c r="Z27" s="68">
        <f t="shared" si="17"/>
        <v>1.3087601521358698</v>
      </c>
      <c r="AA27" s="68">
        <f t="shared" si="17"/>
        <v>1.3374219994676455</v>
      </c>
      <c r="AB27" s="68">
        <f t="shared" si="17"/>
        <v>1.3671127678558272</v>
      </c>
      <c r="AC27" s="68">
        <f t="shared" si="17"/>
        <v>1.3978728051325833</v>
      </c>
      <c r="AD27" s="68">
        <f t="shared" si="12"/>
        <v>1.4297443050896061</v>
      </c>
      <c r="AE27" s="68"/>
      <c r="AF27" s="68"/>
      <c r="AG27" s="68">
        <f t="shared" si="13"/>
        <v>1.46362924512023</v>
      </c>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s="369"/>
    </row>
    <row r="28" spans="2:108" x14ac:dyDescent="0.25">
      <c r="B28" s="378">
        <v>2029</v>
      </c>
      <c r="C28"/>
      <c r="D28"/>
      <c r="E28"/>
      <c r="F28" s="68">
        <f t="shared" si="14"/>
        <v>0.79740739918185854</v>
      </c>
      <c r="G28" s="68">
        <f t="shared" si="16"/>
        <v>0.81423269530459563</v>
      </c>
      <c r="H28" s="68">
        <f t="shared" si="16"/>
        <v>0.85738702815573919</v>
      </c>
      <c r="I28" s="68">
        <f t="shared" si="16"/>
        <v>0.8546433896656408</v>
      </c>
      <c r="J28" s="68">
        <f t="shared" si="16"/>
        <v>0.89857205989445466</v>
      </c>
      <c r="K28" s="68">
        <f t="shared" si="16"/>
        <v>0.96174167570503488</v>
      </c>
      <c r="L28" s="68">
        <f>M28/(1+M$18/100)</f>
        <v>0.98338086340839814</v>
      </c>
      <c r="M28" s="68">
        <v>1</v>
      </c>
      <c r="N28" s="68">
        <f t="shared" si="17"/>
        <v>1.0163</v>
      </c>
      <c r="O28" s="68">
        <f t="shared" si="17"/>
        <v>1.0339836200000001</v>
      </c>
      <c r="P28" s="68">
        <f t="shared" si="17"/>
        <v>1.0532157153320001</v>
      </c>
      <c r="Q28" s="68">
        <f t="shared" si="17"/>
        <v>1.0731214923517749</v>
      </c>
      <c r="R28" s="68">
        <f t="shared" si="17"/>
        <v>1.0937254250049291</v>
      </c>
      <c r="S28" s="68">
        <f t="shared" si="17"/>
        <v>1.1150530707925252</v>
      </c>
      <c r="T28" s="68">
        <f t="shared" si="17"/>
        <v>1.1371311215942173</v>
      </c>
      <c r="U28" s="68">
        <f t="shared" si="17"/>
        <v>1.1599874571382611</v>
      </c>
      <c r="V28" s="68">
        <f t="shared" si="17"/>
        <v>1.1836512012638816</v>
      </c>
      <c r="W28" s="68">
        <f t="shared" si="17"/>
        <v>1.2081527811300439</v>
      </c>
      <c r="X28" s="68">
        <f t="shared" si="17"/>
        <v>1.2335239895337746</v>
      </c>
      <c r="Y28" s="68">
        <f t="shared" si="17"/>
        <v>1.2597980505108441</v>
      </c>
      <c r="Z28" s="68">
        <f t="shared" si="17"/>
        <v>1.2870096884018785</v>
      </c>
      <c r="AA28" s="68">
        <f t="shared" si="17"/>
        <v>1.3151952005778795</v>
      </c>
      <c r="AB28" s="68">
        <f t="shared" si="17"/>
        <v>1.3443925340307084</v>
      </c>
      <c r="AC28" s="68">
        <f t="shared" si="17"/>
        <v>1.3746413660463992</v>
      </c>
      <c r="AD28" s="68">
        <f t="shared" si="12"/>
        <v>1.405983189192257</v>
      </c>
      <c r="AE28" s="68"/>
      <c r="AF28" s="68"/>
      <c r="AG28" s="68">
        <f t="shared" si="13"/>
        <v>1.4393049907761135</v>
      </c>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s="369"/>
    </row>
    <row r="29" spans="2:108" x14ac:dyDescent="0.25">
      <c r="B29" s="378">
        <v>2030</v>
      </c>
      <c r="C29"/>
      <c r="D29"/>
      <c r="E29"/>
      <c r="F29" s="68">
        <f t="shared" si="14"/>
        <v>0.78461812376449724</v>
      </c>
      <c r="G29" s="68">
        <f t="shared" si="16"/>
        <v>0.80117356617592805</v>
      </c>
      <c r="H29" s="68">
        <f t="shared" si="16"/>
        <v>0.84363576518325223</v>
      </c>
      <c r="I29" s="68">
        <f t="shared" si="16"/>
        <v>0.84093613073466589</v>
      </c>
      <c r="J29" s="68">
        <f t="shared" si="16"/>
        <v>0.88416024785442759</v>
      </c>
      <c r="K29" s="68">
        <f t="shared" si="16"/>
        <v>0.9463167132785939</v>
      </c>
      <c r="L29" s="68">
        <f t="shared" si="16"/>
        <v>0.96760883932736219</v>
      </c>
      <c r="M29" s="68">
        <f t="shared" si="16"/>
        <v>0.98396142871199455</v>
      </c>
      <c r="N29" s="68">
        <v>1</v>
      </c>
      <c r="O29" s="68">
        <f t="shared" si="17"/>
        <v>1.0174000000000001</v>
      </c>
      <c r="P29" s="68">
        <f t="shared" si="17"/>
        <v>1.03632364</v>
      </c>
      <c r="Q29" s="68">
        <f t="shared" si="17"/>
        <v>1.0559101567959999</v>
      </c>
      <c r="R29" s="68">
        <f t="shared" si="17"/>
        <v>1.0761836318064832</v>
      </c>
      <c r="S29" s="68">
        <f t="shared" si="17"/>
        <v>1.0971692126267099</v>
      </c>
      <c r="T29" s="68">
        <f t="shared" si="17"/>
        <v>1.1188931630367187</v>
      </c>
      <c r="U29" s="68">
        <f t="shared" si="17"/>
        <v>1.1413829156137567</v>
      </c>
      <c r="V29" s="68">
        <f t="shared" si="17"/>
        <v>1.1646671270922773</v>
      </c>
      <c r="W29" s="68">
        <f t="shared" si="17"/>
        <v>1.1887757366230873</v>
      </c>
      <c r="X29" s="68">
        <f t="shared" si="17"/>
        <v>1.2137400270921721</v>
      </c>
      <c r="Y29" s="68">
        <f t="shared" si="17"/>
        <v>1.2395926896692355</v>
      </c>
      <c r="Z29" s="68">
        <f t="shared" si="17"/>
        <v>1.266367891766091</v>
      </c>
      <c r="AA29" s="68">
        <f t="shared" si="17"/>
        <v>1.2941013485957684</v>
      </c>
      <c r="AB29" s="68">
        <f t="shared" si="17"/>
        <v>1.3228303985345944</v>
      </c>
      <c r="AC29" s="68">
        <f t="shared" si="17"/>
        <v>1.3525940825016227</v>
      </c>
      <c r="AD29" s="68">
        <f t="shared" si="12"/>
        <v>1.3834332275826595</v>
      </c>
      <c r="AE29" s="68"/>
      <c r="AF29" s="68"/>
      <c r="AG29" s="68">
        <f t="shared" si="13"/>
        <v>1.4162205950763687</v>
      </c>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s="369"/>
    </row>
    <row r="30" spans="2:108" x14ac:dyDescent="0.25">
      <c r="B30" s="378">
        <v>2031</v>
      </c>
      <c r="C30"/>
      <c r="D30"/>
      <c r="E30"/>
      <c r="F30" s="68">
        <f t="shared" si="14"/>
        <v>0.77119925669795286</v>
      </c>
      <c r="G30" s="68">
        <f t="shared" si="16"/>
        <v>0.78747156101427962</v>
      </c>
      <c r="H30" s="68">
        <f t="shared" si="16"/>
        <v>0.82920755374803634</v>
      </c>
      <c r="I30" s="68">
        <f t="shared" si="16"/>
        <v>0.82655408957604259</v>
      </c>
      <c r="J30" s="68">
        <f t="shared" si="16"/>
        <v>0.86903896978025108</v>
      </c>
      <c r="K30" s="68">
        <f t="shared" si="16"/>
        <v>0.93013240935580277</v>
      </c>
      <c r="L30" s="68">
        <f t="shared" si="16"/>
        <v>0.95106038856630826</v>
      </c>
      <c r="M30" s="68">
        <f t="shared" si="16"/>
        <v>0.96713330913307882</v>
      </c>
      <c r="N30" s="68">
        <f>O30/(1+O$18/100)</f>
        <v>0.98289758207194799</v>
      </c>
      <c r="O30" s="68">
        <v>1</v>
      </c>
      <c r="P30" s="68">
        <f t="shared" si="17"/>
        <v>1.0185999999999999</v>
      </c>
      <c r="Q30" s="68">
        <f t="shared" si="17"/>
        <v>1.0378515399999999</v>
      </c>
      <c r="R30" s="68">
        <f t="shared" si="17"/>
        <v>1.0577782895679999</v>
      </c>
      <c r="S30" s="68">
        <f t="shared" si="17"/>
        <v>1.078404966214576</v>
      </c>
      <c r="T30" s="68">
        <f t="shared" si="17"/>
        <v>1.0997573845456248</v>
      </c>
      <c r="U30" s="68">
        <f t="shared" si="17"/>
        <v>1.1218625079749918</v>
      </c>
      <c r="V30" s="68">
        <f t="shared" si="17"/>
        <v>1.1447485031376816</v>
      </c>
      <c r="W30" s="68">
        <f t="shared" si="17"/>
        <v>1.1684447971526315</v>
      </c>
      <c r="X30" s="68">
        <f t="shared" si="17"/>
        <v>1.1929821378928367</v>
      </c>
      <c r="Y30" s="68">
        <f t="shared" si="17"/>
        <v>1.2183926574299542</v>
      </c>
      <c r="Z30" s="68">
        <f t="shared" si="17"/>
        <v>1.2447099388304412</v>
      </c>
      <c r="AA30" s="68">
        <f t="shared" si="17"/>
        <v>1.271969086490828</v>
      </c>
      <c r="AB30" s="68">
        <f t="shared" si="17"/>
        <v>1.3002068002109244</v>
      </c>
      <c r="AC30" s="68">
        <f t="shared" si="17"/>
        <v>1.3294614532156701</v>
      </c>
      <c r="AD30" s="68">
        <f t="shared" si="12"/>
        <v>1.3597731743489874</v>
      </c>
      <c r="AE30" s="68"/>
      <c r="AF30" s="68"/>
      <c r="AG30" s="68">
        <f t="shared" si="13"/>
        <v>1.3919997985810584</v>
      </c>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s="369"/>
    </row>
    <row r="31" spans="2:108" x14ac:dyDescent="0.25">
      <c r="B31" s="378">
        <v>2032</v>
      </c>
      <c r="C31"/>
      <c r="D31"/>
      <c r="E31"/>
      <c r="F31" s="68">
        <f t="shared" si="14"/>
        <v>0.75711688268010313</v>
      </c>
      <c r="G31" s="68">
        <f t="shared" si="16"/>
        <v>0.77309204890465322</v>
      </c>
      <c r="H31" s="68">
        <f t="shared" si="16"/>
        <v>0.81406592749659978</v>
      </c>
      <c r="I31" s="68">
        <f t="shared" si="16"/>
        <v>0.81146091652861063</v>
      </c>
      <c r="J31" s="68">
        <f t="shared" si="16"/>
        <v>0.85317000763818118</v>
      </c>
      <c r="K31" s="68">
        <f t="shared" si="16"/>
        <v>0.91314785917514529</v>
      </c>
      <c r="L31" s="68">
        <f t="shared" si="16"/>
        <v>0.93369368600658598</v>
      </c>
      <c r="M31" s="68">
        <f t="shared" si="16"/>
        <v>0.94947310930009721</v>
      </c>
      <c r="N31" s="68">
        <f t="shared" si="16"/>
        <v>0.96494952098168874</v>
      </c>
      <c r="O31" s="68">
        <f t="shared" si="16"/>
        <v>0.98173964264677016</v>
      </c>
      <c r="P31" s="68">
        <v>1</v>
      </c>
      <c r="Q31" s="68">
        <f t="shared" si="17"/>
        <v>1.0188999999999999</v>
      </c>
      <c r="R31" s="68">
        <f t="shared" si="17"/>
        <v>1.03846288</v>
      </c>
      <c r="S31" s="68">
        <f t="shared" si="17"/>
        <v>1.05871290616</v>
      </c>
      <c r="T31" s="68">
        <f t="shared" si="17"/>
        <v>1.0796754217019682</v>
      </c>
      <c r="U31" s="68">
        <f t="shared" si="17"/>
        <v>1.1013768976781777</v>
      </c>
      <c r="V31" s="68">
        <f t="shared" si="17"/>
        <v>1.1238449863908124</v>
      </c>
      <c r="W31" s="68">
        <f t="shared" si="17"/>
        <v>1.1471085776091021</v>
      </c>
      <c r="X31" s="68">
        <f t="shared" si="17"/>
        <v>1.1711978577388931</v>
      </c>
      <c r="Y31" s="68">
        <f t="shared" si="17"/>
        <v>1.1961443721087317</v>
      </c>
      <c r="Z31" s="68">
        <f t="shared" si="17"/>
        <v>1.2219810905462805</v>
      </c>
      <c r="AA31" s="68">
        <f t="shared" si="17"/>
        <v>1.2487424764292441</v>
      </c>
      <c r="AB31" s="68">
        <f t="shared" si="17"/>
        <v>1.2764645594059734</v>
      </c>
      <c r="AC31" s="68">
        <f t="shared" si="17"/>
        <v>1.3051850119926076</v>
      </c>
      <c r="AD31" s="68">
        <f t="shared" si="12"/>
        <v>1.3349432302660389</v>
      </c>
      <c r="AE31" s="68"/>
      <c r="AF31" s="68"/>
      <c r="AG31" s="68">
        <f t="shared" si="13"/>
        <v>1.3665813848233441</v>
      </c>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s="369"/>
    </row>
    <row r="32" spans="2:108" x14ac:dyDescent="0.25">
      <c r="B32" s="378">
        <v>2033</v>
      </c>
      <c r="C32"/>
      <c r="D32"/>
      <c r="E32"/>
      <c r="F32" s="68">
        <f t="shared" si="14"/>
        <v>0.74307280663470709</v>
      </c>
      <c r="G32" s="68">
        <f t="shared" si="16"/>
        <v>0.75875164285469932</v>
      </c>
      <c r="H32" s="68">
        <f t="shared" si="16"/>
        <v>0.79896547992599831</v>
      </c>
      <c r="I32" s="68">
        <f t="shared" si="16"/>
        <v>0.79640879039023516</v>
      </c>
      <c r="J32" s="68">
        <f t="shared" si="16"/>
        <v>0.83734420221629313</v>
      </c>
      <c r="K32" s="68">
        <f t="shared" si="16"/>
        <v>0.89620949963209851</v>
      </c>
      <c r="L32" s="68">
        <f t="shared" si="16"/>
        <v>0.91637421337382075</v>
      </c>
      <c r="M32" s="68">
        <f t="shared" si="16"/>
        <v>0.93186093757983823</v>
      </c>
      <c r="N32" s="68">
        <f t="shared" si="16"/>
        <v>0.94705027086238958</v>
      </c>
      <c r="O32" s="68">
        <f t="shared" si="16"/>
        <v>0.96352894557539526</v>
      </c>
      <c r="P32" s="68">
        <f>Q32/(1+Q$18/100)</f>
        <v>0.98145058396309759</v>
      </c>
      <c r="Q32" s="68">
        <v>1</v>
      </c>
      <c r="R32" s="68">
        <f t="shared" si="17"/>
        <v>1.0192000000000001</v>
      </c>
      <c r="S32" s="68">
        <f t="shared" si="17"/>
        <v>1.0390744000000003</v>
      </c>
      <c r="T32" s="68">
        <f t="shared" si="17"/>
        <v>1.0596480731200004</v>
      </c>
      <c r="U32" s="68">
        <f t="shared" si="17"/>
        <v>1.0809469993897125</v>
      </c>
      <c r="V32" s="68">
        <f t="shared" si="17"/>
        <v>1.1029983181772627</v>
      </c>
      <c r="W32" s="68">
        <f t="shared" si="17"/>
        <v>1.1258303833635319</v>
      </c>
      <c r="X32" s="68">
        <f t="shared" si="17"/>
        <v>1.1494728214141661</v>
      </c>
      <c r="Y32" s="68">
        <f t="shared" si="17"/>
        <v>1.1739565925102879</v>
      </c>
      <c r="Z32" s="68">
        <f t="shared" si="17"/>
        <v>1.1993140549085102</v>
      </c>
      <c r="AA32" s="68">
        <f t="shared" si="17"/>
        <v>1.2255790327110065</v>
      </c>
      <c r="AB32" s="68">
        <f t="shared" si="17"/>
        <v>1.2527868872371908</v>
      </c>
      <c r="AC32" s="68">
        <f t="shared" si="17"/>
        <v>1.2809745922000275</v>
      </c>
      <c r="AD32" s="68">
        <f t="shared" si="12"/>
        <v>1.3101808129021881</v>
      </c>
      <c r="AE32" s="68"/>
      <c r="AF32" s="68"/>
      <c r="AG32" s="68">
        <f t="shared" si="13"/>
        <v>1.34123209816797</v>
      </c>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s="369"/>
    </row>
    <row r="33" spans="1:108" x14ac:dyDescent="0.25">
      <c r="B33" s="378">
        <v>2034</v>
      </c>
      <c r="C33"/>
      <c r="D33"/>
      <c r="E33"/>
      <c r="F33" s="68">
        <f t="shared" si="14"/>
        <v>0.72907457479857418</v>
      </c>
      <c r="G33" s="68">
        <f t="shared" si="16"/>
        <v>0.74445804832682405</v>
      </c>
      <c r="H33" s="68">
        <f t="shared" si="16"/>
        <v>0.78391432488814572</v>
      </c>
      <c r="I33" s="68">
        <f t="shared" si="16"/>
        <v>0.78140579904850371</v>
      </c>
      <c r="J33" s="68">
        <f t="shared" si="16"/>
        <v>0.82157005711959674</v>
      </c>
      <c r="K33" s="68">
        <f t="shared" si="16"/>
        <v>0.87932643213510442</v>
      </c>
      <c r="L33" s="68">
        <f t="shared" si="16"/>
        <v>0.89911127685814429</v>
      </c>
      <c r="M33" s="68">
        <f t="shared" si="16"/>
        <v>0.91430625743704685</v>
      </c>
      <c r="N33" s="68">
        <f t="shared" si="16"/>
        <v>0.92920944943327066</v>
      </c>
      <c r="O33" s="68">
        <f t="shared" si="16"/>
        <v>0.94537769385340964</v>
      </c>
      <c r="P33" s="68">
        <f t="shared" si="16"/>
        <v>0.962961718959083</v>
      </c>
      <c r="Q33" s="68">
        <f t="shared" si="16"/>
        <v>0.98116169544740961</v>
      </c>
      <c r="R33" s="68">
        <v>1</v>
      </c>
      <c r="S33" s="68">
        <f t="shared" si="17"/>
        <v>1.0195000000000001</v>
      </c>
      <c r="T33" s="68">
        <f t="shared" si="17"/>
        <v>1.0396861000000002</v>
      </c>
      <c r="U33" s="68">
        <f t="shared" si="17"/>
        <v>1.0605837906100002</v>
      </c>
      <c r="V33" s="68">
        <f t="shared" si="17"/>
        <v>1.0822196999384441</v>
      </c>
      <c r="W33" s="68">
        <f t="shared" si="17"/>
        <v>1.10462164772717</v>
      </c>
      <c r="X33" s="68">
        <f t="shared" si="17"/>
        <v>1.1278187023294404</v>
      </c>
      <c r="Y33" s="68">
        <f t="shared" si="17"/>
        <v>1.1518412406890575</v>
      </c>
      <c r="Z33" s="68">
        <f t="shared" si="17"/>
        <v>1.1767210114879412</v>
      </c>
      <c r="AA33" s="68">
        <f t="shared" si="17"/>
        <v>1.2024912016395271</v>
      </c>
      <c r="AB33" s="68">
        <f t="shared" si="17"/>
        <v>1.2291865063159246</v>
      </c>
      <c r="AC33" s="68">
        <f t="shared" si="17"/>
        <v>1.256843202708033</v>
      </c>
      <c r="AD33" s="68">
        <f t="shared" si="12"/>
        <v>1.2854992277297761</v>
      </c>
      <c r="AE33" s="68"/>
      <c r="AF33" s="68"/>
      <c r="AG33" s="68">
        <f t="shared" si="13"/>
        <v>1.3159655594269719</v>
      </c>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s="369"/>
    </row>
    <row r="34" spans="1:108" x14ac:dyDescent="0.25">
      <c r="B34" s="378">
        <v>2035</v>
      </c>
      <c r="C34"/>
      <c r="D34"/>
      <c r="E34"/>
      <c r="F34" s="68">
        <f t="shared" si="14"/>
        <v>0.71512954860085753</v>
      </c>
      <c r="G34" s="68">
        <f t="shared" si="16"/>
        <v>0.7302187820763355</v>
      </c>
      <c r="H34" s="68">
        <f t="shared" si="16"/>
        <v>0.7689203775263812</v>
      </c>
      <c r="I34" s="68">
        <f t="shared" si="16"/>
        <v>0.76645983231829684</v>
      </c>
      <c r="J34" s="68">
        <f t="shared" si="16"/>
        <v>0.80585586769945716</v>
      </c>
      <c r="K34" s="68">
        <f t="shared" si="16"/>
        <v>0.86250753519872903</v>
      </c>
      <c r="L34" s="68">
        <f t="shared" si="16"/>
        <v>0.88191395474070045</v>
      </c>
      <c r="M34" s="68">
        <f t="shared" si="16"/>
        <v>0.89681830057581824</v>
      </c>
      <c r="N34" s="68">
        <f t="shared" si="16"/>
        <v>0.91143643887520409</v>
      </c>
      <c r="O34" s="68">
        <f t="shared" si="16"/>
        <v>0.92729543291163274</v>
      </c>
      <c r="P34" s="68">
        <f t="shared" si="16"/>
        <v>0.94454312796378903</v>
      </c>
      <c r="Q34" s="68">
        <f t="shared" si="16"/>
        <v>0.96239499308230458</v>
      </c>
      <c r="R34" s="68">
        <f>S34/(1+S$18/100)</f>
        <v>0.98087297694948494</v>
      </c>
      <c r="S34" s="68">
        <v>1</v>
      </c>
      <c r="T34" s="68">
        <f t="shared" si="17"/>
        <v>1.0198</v>
      </c>
      <c r="U34" s="68">
        <f t="shared" si="17"/>
        <v>1.0402979800000001</v>
      </c>
      <c r="V34" s="68">
        <f t="shared" si="17"/>
        <v>1.061520058792</v>
      </c>
      <c r="W34" s="68">
        <f t="shared" si="17"/>
        <v>1.0834935240089942</v>
      </c>
      <c r="X34" s="68">
        <f t="shared" si="17"/>
        <v>1.106246888013183</v>
      </c>
      <c r="Y34" s="68">
        <f t="shared" si="17"/>
        <v>1.1298099467278639</v>
      </c>
      <c r="Z34" s="68">
        <f t="shared" si="17"/>
        <v>1.1542138415771859</v>
      </c>
      <c r="AA34" s="68">
        <f t="shared" si="17"/>
        <v>1.1794911247077262</v>
      </c>
      <c r="AB34" s="68">
        <f t="shared" si="17"/>
        <v>1.2056758276762378</v>
      </c>
      <c r="AC34" s="68">
        <f t="shared" si="17"/>
        <v>1.2328035337989531</v>
      </c>
      <c r="AD34" s="68">
        <f t="shared" si="12"/>
        <v>1.2609114543695692</v>
      </c>
      <c r="AE34" s="68"/>
      <c r="AF34" s="68"/>
      <c r="AG34" s="68">
        <f t="shared" si="13"/>
        <v>1.290795055838128</v>
      </c>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s="369"/>
    </row>
    <row r="35" spans="1:108" x14ac:dyDescent="0.25">
      <c r="A35" s="874"/>
      <c r="B35" s="378">
        <v>2036</v>
      </c>
      <c r="C35"/>
      <c r="D35"/>
      <c r="E35"/>
      <c r="F35" s="68">
        <f t="shared" si="14"/>
        <v>0.70124489958899527</v>
      </c>
      <c r="G35" s="68">
        <f t="shared" si="16"/>
        <v>0.71604116697032305</v>
      </c>
      <c r="H35" s="68">
        <f t="shared" si="16"/>
        <v>0.75399134881975016</v>
      </c>
      <c r="I35" s="68">
        <f t="shared" si="16"/>
        <v>0.751578576503527</v>
      </c>
      <c r="J35" s="68">
        <f t="shared" si="16"/>
        <v>0.79020971533580819</v>
      </c>
      <c r="K35" s="68">
        <f t="shared" si="16"/>
        <v>0.84576145832391558</v>
      </c>
      <c r="L35" s="68">
        <f t="shared" si="16"/>
        <v>0.86479109113620367</v>
      </c>
      <c r="M35" s="68">
        <f t="shared" si="16"/>
        <v>0.87940606057640547</v>
      </c>
      <c r="N35" s="68">
        <f t="shared" si="16"/>
        <v>0.89374037936380091</v>
      </c>
      <c r="O35" s="68">
        <f t="shared" si="16"/>
        <v>0.9092914619647311</v>
      </c>
      <c r="P35" s="68">
        <f t="shared" si="16"/>
        <v>0.9262042831572751</v>
      </c>
      <c r="Q35" s="68">
        <f t="shared" si="16"/>
        <v>0.94370954410894747</v>
      </c>
      <c r="R35" s="68">
        <f t="shared" si="16"/>
        <v>0.96182876735583933</v>
      </c>
      <c r="S35" s="68">
        <f t="shared" si="16"/>
        <v>0.98058442831927828</v>
      </c>
      <c r="T35" s="68">
        <v>1</v>
      </c>
      <c r="U35" s="68">
        <f t="shared" si="17"/>
        <v>1.0201</v>
      </c>
      <c r="V35" s="68">
        <f t="shared" si="17"/>
        <v>1.04091004</v>
      </c>
      <c r="W35" s="68">
        <f t="shared" si="17"/>
        <v>1.0624568778279999</v>
      </c>
      <c r="X35" s="68">
        <f t="shared" si="17"/>
        <v>1.0847684722623878</v>
      </c>
      <c r="Y35" s="68">
        <f t="shared" si="17"/>
        <v>1.1078740407215768</v>
      </c>
      <c r="Z35" s="68">
        <f t="shared" si="17"/>
        <v>1.131804120001163</v>
      </c>
      <c r="AA35" s="68">
        <f t="shared" si="17"/>
        <v>1.1565906302291886</v>
      </c>
      <c r="AB35" s="68">
        <f t="shared" si="17"/>
        <v>1.1822669422202765</v>
      </c>
      <c r="AC35" s="68">
        <f t="shared" si="17"/>
        <v>1.2088679484202327</v>
      </c>
      <c r="AD35" s="68">
        <f t="shared" si="12"/>
        <v>1.2364301376442139</v>
      </c>
      <c r="AE35" s="68"/>
      <c r="AF35" s="68"/>
      <c r="AG35" s="68">
        <f t="shared" si="13"/>
        <v>1.2657335319063818</v>
      </c>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s="369"/>
    </row>
    <row r="36" spans="1:108" x14ac:dyDescent="0.25">
      <c r="A36" s="874"/>
      <c r="B36" s="378">
        <v>2037</v>
      </c>
      <c r="C36"/>
      <c r="D36"/>
      <c r="E36"/>
      <c r="F36" s="68">
        <f t="shared" si="14"/>
        <v>0.68742760473384501</v>
      </c>
      <c r="G36" s="68">
        <f t="shared" si="16"/>
        <v>0.70193232719372911</v>
      </c>
      <c r="H36" s="68">
        <f t="shared" si="16"/>
        <v>0.73913474053499673</v>
      </c>
      <c r="I36" s="68">
        <f t="shared" si="16"/>
        <v>0.73676950936528474</v>
      </c>
      <c r="J36" s="68">
        <f t="shared" si="16"/>
        <v>0.77463946214666024</v>
      </c>
      <c r="K36" s="68">
        <f t="shared" si="16"/>
        <v>0.82909661633557052</v>
      </c>
      <c r="L36" s="68">
        <f t="shared" si="16"/>
        <v>0.84775129020312079</v>
      </c>
      <c r="M36" s="68">
        <f t="shared" si="16"/>
        <v>0.86207828700755351</v>
      </c>
      <c r="N36" s="68">
        <f t="shared" si="16"/>
        <v>0.87613016308577663</v>
      </c>
      <c r="O36" s="68">
        <f t="shared" si="16"/>
        <v>0.89137482792346923</v>
      </c>
      <c r="P36" s="68">
        <f t="shared" si="16"/>
        <v>0.90795439972284575</v>
      </c>
      <c r="Q36" s="68">
        <f t="shared" si="16"/>
        <v>0.92511473787760745</v>
      </c>
      <c r="R36" s="68">
        <f t="shared" si="16"/>
        <v>0.94287694084485763</v>
      </c>
      <c r="S36" s="68">
        <f t="shared" si="16"/>
        <v>0.96126304119133243</v>
      </c>
      <c r="T36" s="68">
        <f>U36/(1+U$18/100)</f>
        <v>0.98029604940692083</v>
      </c>
      <c r="U36" s="68">
        <v>1</v>
      </c>
      <c r="V36" s="68">
        <f t="shared" si="17"/>
        <v>1.0204</v>
      </c>
      <c r="W36" s="68">
        <f t="shared" si="17"/>
        <v>1.0415222799999999</v>
      </c>
      <c r="X36" s="68">
        <f t="shared" si="17"/>
        <v>1.0633942478799998</v>
      </c>
      <c r="Y36" s="68">
        <f t="shared" si="17"/>
        <v>1.086044545359844</v>
      </c>
      <c r="Z36" s="68">
        <f t="shared" si="17"/>
        <v>1.1095031075396167</v>
      </c>
      <c r="AA36" s="68">
        <f t="shared" si="17"/>
        <v>1.1338012255947343</v>
      </c>
      <c r="AB36" s="68">
        <f t="shared" si="17"/>
        <v>1.1589716128029375</v>
      </c>
      <c r="AC36" s="68">
        <f t="shared" si="17"/>
        <v>1.1850484740910034</v>
      </c>
      <c r="AD36" s="68">
        <f t="shared" si="12"/>
        <v>1.2120675793002782</v>
      </c>
      <c r="AE36" s="68"/>
      <c r="AF36" s="68"/>
      <c r="AG36" s="68">
        <f t="shared" si="13"/>
        <v>1.2407935809296948</v>
      </c>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s="369"/>
    </row>
    <row r="37" spans="1:108" x14ac:dyDescent="0.25">
      <c r="A37" s="874"/>
      <c r="B37" s="378">
        <v>2038</v>
      </c>
      <c r="C37"/>
      <c r="D37"/>
      <c r="E37"/>
      <c r="F37" s="68">
        <f t="shared" si="14"/>
        <v>0.67368444211470513</v>
      </c>
      <c r="G37" s="68">
        <f t="shared" si="16"/>
        <v>0.68789918384332538</v>
      </c>
      <c r="H37" s="68">
        <f t="shared" si="16"/>
        <v>0.72435784058702157</v>
      </c>
      <c r="I37" s="68">
        <f t="shared" si="16"/>
        <v>0.72203989549714309</v>
      </c>
      <c r="J37" s="68">
        <f t="shared" si="16"/>
        <v>0.75915274612569617</v>
      </c>
      <c r="K37" s="68">
        <f t="shared" si="16"/>
        <v>0.81252118417833263</v>
      </c>
      <c r="L37" s="68">
        <f t="shared" si="16"/>
        <v>0.83080291082234514</v>
      </c>
      <c r="M37" s="68">
        <f t="shared" si="16"/>
        <v>0.84484348001524268</v>
      </c>
      <c r="N37" s="68">
        <f t="shared" si="16"/>
        <v>0.85861442873949112</v>
      </c>
      <c r="O37" s="68">
        <f t="shared" si="16"/>
        <v>0.87355431979955833</v>
      </c>
      <c r="P37" s="68">
        <f t="shared" si="16"/>
        <v>0.88980243014783011</v>
      </c>
      <c r="Q37" s="68">
        <f t="shared" si="16"/>
        <v>0.90661969607762405</v>
      </c>
      <c r="R37" s="68">
        <f t="shared" si="16"/>
        <v>0.92402679424231449</v>
      </c>
      <c r="S37" s="68">
        <f t="shared" si="16"/>
        <v>0.94204531673003966</v>
      </c>
      <c r="T37" s="68">
        <f t="shared" si="16"/>
        <v>0.9606978140012945</v>
      </c>
      <c r="U37" s="68">
        <f t="shared" si="16"/>
        <v>0.98000784006272057</v>
      </c>
      <c r="V37" s="68">
        <v>1</v>
      </c>
      <c r="W37" s="68">
        <f t="shared" si="17"/>
        <v>1.0206999999999999</v>
      </c>
      <c r="X37" s="68">
        <f t="shared" si="17"/>
        <v>1.0421346999999999</v>
      </c>
      <c r="Y37" s="68">
        <f t="shared" si="17"/>
        <v>1.0643321691100001</v>
      </c>
      <c r="Z37" s="68">
        <f t="shared" si="17"/>
        <v>1.087321743962776</v>
      </c>
      <c r="AA37" s="68">
        <f t="shared" si="17"/>
        <v>1.1111340901555609</v>
      </c>
      <c r="AB37" s="68">
        <f t="shared" si="17"/>
        <v>1.1358012669570143</v>
      </c>
      <c r="AC37" s="68">
        <f t="shared" si="17"/>
        <v>1.1613567954635471</v>
      </c>
      <c r="AD37" s="68">
        <f t="shared" si="12"/>
        <v>1.1878357304001159</v>
      </c>
      <c r="AE37" s="68"/>
      <c r="AF37" s="68"/>
      <c r="AG37" s="68">
        <f t="shared" si="13"/>
        <v>1.2159874372105988</v>
      </c>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s="369"/>
    </row>
    <row r="38" spans="1:108" x14ac:dyDescent="0.25">
      <c r="A38" s="874"/>
      <c r="B38" s="378">
        <v>2039</v>
      </c>
      <c r="C38"/>
      <c r="D38"/>
      <c r="E38"/>
      <c r="F38" s="68">
        <f t="shared" si="14"/>
        <v>0.66002198698413361</v>
      </c>
      <c r="G38" s="68">
        <f t="shared" si="16"/>
        <v>0.67394845090949873</v>
      </c>
      <c r="H38" s="68">
        <f t="shared" si="16"/>
        <v>0.70966771880770207</v>
      </c>
      <c r="I38" s="68">
        <f t="shared" si="16"/>
        <v>0.70739678210751744</v>
      </c>
      <c r="J38" s="68">
        <f t="shared" si="16"/>
        <v>0.7437569767078438</v>
      </c>
      <c r="K38" s="68">
        <f t="shared" si="16"/>
        <v>0.79604309217040525</v>
      </c>
      <c r="L38" s="68">
        <f t="shared" si="16"/>
        <v>0.81395406174423934</v>
      </c>
      <c r="M38" s="68">
        <f t="shared" si="16"/>
        <v>0.82770988538771695</v>
      </c>
      <c r="N38" s="68">
        <f t="shared" si="16"/>
        <v>0.84120155651953676</v>
      </c>
      <c r="O38" s="68">
        <f t="shared" si="16"/>
        <v>0.85583846360297677</v>
      </c>
      <c r="P38" s="68">
        <f t="shared" si="16"/>
        <v>0.8717570590259921</v>
      </c>
      <c r="Q38" s="68">
        <f t="shared" si="16"/>
        <v>0.88823326744158326</v>
      </c>
      <c r="R38" s="68">
        <f t="shared" si="16"/>
        <v>0.90528734617646178</v>
      </c>
      <c r="S38" s="68">
        <f t="shared" si="16"/>
        <v>0.9229404494269029</v>
      </c>
      <c r="T38" s="68">
        <f t="shared" si="16"/>
        <v>0.94121467032555561</v>
      </c>
      <c r="U38" s="68">
        <f t="shared" si="16"/>
        <v>0.96013308519909923</v>
      </c>
      <c r="V38" s="68">
        <f>W38/(1+W$18/100)</f>
        <v>0.97971980013716087</v>
      </c>
      <c r="W38" s="68">
        <v>1</v>
      </c>
      <c r="X38" s="68">
        <f t="shared" si="17"/>
        <v>1.0209999999999999</v>
      </c>
      <c r="Y38" s="68">
        <f t="shared" si="17"/>
        <v>1.0427473</v>
      </c>
      <c r="Z38" s="68">
        <f t="shared" si="17"/>
        <v>1.0652706416800002</v>
      </c>
      <c r="AA38" s="68">
        <f t="shared" si="17"/>
        <v>1.0886000687327921</v>
      </c>
      <c r="AB38" s="68">
        <f t="shared" si="17"/>
        <v>1.1127669902586601</v>
      </c>
      <c r="AC38" s="68">
        <f t="shared" si="17"/>
        <v>1.1378042475394798</v>
      </c>
      <c r="AD38" s="68">
        <f t="shared" si="12"/>
        <v>1.1637461843833798</v>
      </c>
      <c r="AE38" s="68"/>
      <c r="AF38" s="68"/>
      <c r="AG38" s="68">
        <f t="shared" si="13"/>
        <v>1.191326968953266</v>
      </c>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s="369"/>
    </row>
    <row r="39" spans="1:108" x14ac:dyDescent="0.25">
      <c r="A39" s="874"/>
      <c r="B39" s="378">
        <v>2040</v>
      </c>
      <c r="C39"/>
      <c r="D39"/>
      <c r="E39"/>
      <c r="F39" s="68">
        <f t="shared" si="14"/>
        <v>0.6464466082116882</v>
      </c>
      <c r="G39" s="68">
        <f t="shared" si="16"/>
        <v>0.66008663164495474</v>
      </c>
      <c r="H39" s="68">
        <f t="shared" si="16"/>
        <v>0.69507122312213732</v>
      </c>
      <c r="I39" s="68">
        <f t="shared" si="16"/>
        <v>0.69284699520814652</v>
      </c>
      <c r="J39" s="68">
        <f t="shared" si="16"/>
        <v>0.72845933076184521</v>
      </c>
      <c r="K39" s="68">
        <f t="shared" si="16"/>
        <v>0.77967002171440292</v>
      </c>
      <c r="L39" s="68">
        <f t="shared" si="16"/>
        <v>0.79721259720297699</v>
      </c>
      <c r="M39" s="68">
        <f t="shared" si="16"/>
        <v>0.81068549009570723</v>
      </c>
      <c r="N39" s="68">
        <f t="shared" si="16"/>
        <v>0.82389966358426725</v>
      </c>
      <c r="O39" s="68">
        <f t="shared" si="16"/>
        <v>0.83823551773063354</v>
      </c>
      <c r="P39" s="68">
        <f t="shared" si="16"/>
        <v>0.85382669836042324</v>
      </c>
      <c r="Q39" s="68">
        <f t="shared" si="16"/>
        <v>0.8699640229594352</v>
      </c>
      <c r="R39" s="68">
        <f t="shared" si="16"/>
        <v>0.8866673322002564</v>
      </c>
      <c r="S39" s="68">
        <f t="shared" si="16"/>
        <v>0.90395734517816151</v>
      </c>
      <c r="T39" s="68">
        <f t="shared" si="16"/>
        <v>0.92185570061268918</v>
      </c>
      <c r="U39" s="68">
        <f t="shared" si="16"/>
        <v>0.94038500019500426</v>
      </c>
      <c r="V39" s="68">
        <f t="shared" ref="V39:Z42" si="18">W39/(1+W$18/100)</f>
        <v>0.9595688541989823</v>
      </c>
      <c r="W39" s="68">
        <f t="shared" si="18"/>
        <v>0.97943192948090119</v>
      </c>
      <c r="X39" s="68">
        <v>1</v>
      </c>
      <c r="Y39" s="68">
        <f t="shared" si="17"/>
        <v>1.0213000000000001</v>
      </c>
      <c r="Z39" s="68">
        <f t="shared" si="17"/>
        <v>1.0433600800000002</v>
      </c>
      <c r="AA39" s="68">
        <f t="shared" si="17"/>
        <v>1.0662096657520004</v>
      </c>
      <c r="AB39" s="68">
        <f t="shared" si="17"/>
        <v>1.0898795203316949</v>
      </c>
      <c r="AC39" s="68">
        <f t="shared" si="17"/>
        <v>1.1144018095391579</v>
      </c>
      <c r="AD39" s="68">
        <f t="shared" si="12"/>
        <v>1.1398101707966506</v>
      </c>
      <c r="AE39" s="68"/>
      <c r="AF39" s="68"/>
      <c r="AG39" s="68">
        <f t="shared" si="13"/>
        <v>1.1668236718445313</v>
      </c>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s="369"/>
    </row>
    <row r="40" spans="1:108" x14ac:dyDescent="0.25">
      <c r="A40" s="874"/>
      <c r="B40" s="378">
        <v>2041</v>
      </c>
      <c r="C40"/>
      <c r="D40"/>
      <c r="E40"/>
      <c r="F40" s="68">
        <f t="shared" si="14"/>
        <v>0.63296446510495263</v>
      </c>
      <c r="G40" s="68">
        <f t="shared" si="16"/>
        <v>0.64632001531866712</v>
      </c>
      <c r="H40" s="68">
        <f t="shared" si="16"/>
        <v>0.6805749761305564</v>
      </c>
      <c r="I40" s="68">
        <f t="shared" si="16"/>
        <v>0.67839713620693864</v>
      </c>
      <c r="J40" s="68">
        <f t="shared" si="16"/>
        <v>0.71326674900797526</v>
      </c>
      <c r="K40" s="68">
        <f t="shared" si="16"/>
        <v>0.76340940146323599</v>
      </c>
      <c r="L40" s="68">
        <f t="shared" si="16"/>
        <v>0.78058611299615877</v>
      </c>
      <c r="M40" s="68">
        <f t="shared" si="16"/>
        <v>0.79377801830579375</v>
      </c>
      <c r="N40" s="68">
        <f t="shared" si="16"/>
        <v>0.80671660000417822</v>
      </c>
      <c r="O40" s="68">
        <f t="shared" si="16"/>
        <v>0.82075346884425093</v>
      </c>
      <c r="P40" s="68">
        <f t="shared" si="16"/>
        <v>0.83601948336475396</v>
      </c>
      <c r="Q40" s="68">
        <f t="shared" si="16"/>
        <v>0.85182025160034769</v>
      </c>
      <c r="R40" s="68">
        <f t="shared" si="16"/>
        <v>0.86817520043107443</v>
      </c>
      <c r="S40" s="68">
        <f t="shared" si="16"/>
        <v>0.8851046168394805</v>
      </c>
      <c r="T40" s="68">
        <f t="shared" si="16"/>
        <v>0.90262968825290224</v>
      </c>
      <c r="U40" s="68">
        <f t="shared" si="16"/>
        <v>0.92077254498678562</v>
      </c>
      <c r="V40" s="68">
        <f t="shared" si="18"/>
        <v>0.93955630490451603</v>
      </c>
      <c r="W40" s="68">
        <f t="shared" si="18"/>
        <v>0.95900512041603947</v>
      </c>
      <c r="X40" s="68">
        <f>Y40/(1+Y$18/100)</f>
        <v>0.97914422794477618</v>
      </c>
      <c r="Y40" s="68">
        <v>1</v>
      </c>
      <c r="Z40" s="68">
        <f t="shared" si="17"/>
        <v>1.0216000000000001</v>
      </c>
      <c r="AA40" s="68">
        <f t="shared" si="17"/>
        <v>1.04397304</v>
      </c>
      <c r="AB40" s="68">
        <f t="shared" si="17"/>
        <v>1.0671492414879999</v>
      </c>
      <c r="AC40" s="68">
        <f t="shared" si="17"/>
        <v>1.0911600994214798</v>
      </c>
      <c r="AD40" s="68">
        <f t="shared" si="12"/>
        <v>1.1160385496882894</v>
      </c>
      <c r="AE40" s="68"/>
      <c r="AF40" s="68"/>
      <c r="AG40" s="68">
        <f t="shared" si="13"/>
        <v>1.1424886633159019</v>
      </c>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s="369"/>
    </row>
    <row r="41" spans="1:108" x14ac:dyDescent="0.25">
      <c r="A41" s="874"/>
      <c r="B41" s="378">
        <v>2042</v>
      </c>
      <c r="C41"/>
      <c r="D41"/>
      <c r="E41"/>
      <c r="F41" s="68">
        <f t="shared" si="14"/>
        <v>0.61958150460547434</v>
      </c>
      <c r="G41" s="68">
        <f t="shared" si="16"/>
        <v>0.63265467435264977</v>
      </c>
      <c r="H41" s="68">
        <f t="shared" si="16"/>
        <v>0.66618537209334017</v>
      </c>
      <c r="I41" s="68">
        <f t="shared" si="16"/>
        <v>0.66405357890264149</v>
      </c>
      <c r="J41" s="68">
        <f t="shared" si="16"/>
        <v>0.69818593285823716</v>
      </c>
      <c r="K41" s="68">
        <f t="shared" si="16"/>
        <v>0.74726840393817129</v>
      </c>
      <c r="L41" s="68">
        <f t="shared" si="16"/>
        <v>0.76408194302678012</v>
      </c>
      <c r="M41" s="68">
        <f t="shared" si="16"/>
        <v>0.77699492786393265</v>
      </c>
      <c r="N41" s="68">
        <f t="shared" si="16"/>
        <v>0.78965994518811478</v>
      </c>
      <c r="O41" s="68">
        <f t="shared" si="16"/>
        <v>0.80340002823438805</v>
      </c>
      <c r="P41" s="68">
        <f t="shared" si="16"/>
        <v>0.81834326875954766</v>
      </c>
      <c r="Q41" s="68">
        <f t="shared" si="16"/>
        <v>0.83380995653910306</v>
      </c>
      <c r="R41" s="68">
        <f t="shared" si="16"/>
        <v>0.84981910770465396</v>
      </c>
      <c r="S41" s="68">
        <f t="shared" si="16"/>
        <v>0.8663905803048948</v>
      </c>
      <c r="T41" s="68">
        <f t="shared" si="16"/>
        <v>0.88354511379493172</v>
      </c>
      <c r="U41" s="68">
        <f t="shared" si="16"/>
        <v>0.9013043705822098</v>
      </c>
      <c r="V41" s="68">
        <f t="shared" si="18"/>
        <v>0.91969097974208691</v>
      </c>
      <c r="W41" s="68">
        <f t="shared" si="18"/>
        <v>0.93872858302274809</v>
      </c>
      <c r="X41" s="68">
        <f t="shared" si="18"/>
        <v>0.9584418832662257</v>
      </c>
      <c r="Y41" s="68">
        <f t="shared" si="18"/>
        <v>0.97885669537979636</v>
      </c>
      <c r="Z41" s="68">
        <v>1</v>
      </c>
      <c r="AA41" s="68">
        <f>Z41*(1+AA$18/100)</f>
        <v>1.0219</v>
      </c>
      <c r="AB41" s="68">
        <f>AA41*(1+AB$18/100)</f>
        <v>1.04458618</v>
      </c>
      <c r="AC41" s="68">
        <f>AB41*(1+AC$18/100)</f>
        <v>1.06808936905</v>
      </c>
      <c r="AD41" s="68">
        <f t="shared" si="12"/>
        <v>1.09244180666434</v>
      </c>
      <c r="AE41" s="68"/>
      <c r="AF41" s="68"/>
      <c r="AG41" s="68">
        <f t="shared" si="13"/>
        <v>1.1183326774822848</v>
      </c>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s="369"/>
    </row>
    <row r="42" spans="1:108" x14ac:dyDescent="0.25">
      <c r="A42" s="874"/>
      <c r="B42" s="378">
        <v>2043</v>
      </c>
      <c r="C42"/>
      <c r="D42"/>
      <c r="E42"/>
      <c r="F42" s="68">
        <f t="shared" si="14"/>
        <v>0.60630345885651638</v>
      </c>
      <c r="G42" s="68">
        <f t="shared" si="16"/>
        <v>0.61909646183838885</v>
      </c>
      <c r="H42" s="68">
        <f t="shared" si="16"/>
        <v>0.65190857431582339</v>
      </c>
      <c r="I42" s="68">
        <f t="shared" si="16"/>
        <v>0.64982246687801282</v>
      </c>
      <c r="J42" s="68">
        <f t="shared" si="16"/>
        <v>0.68322334167554266</v>
      </c>
      <c r="K42" s="68">
        <f t="shared" si="16"/>
        <v>0.73125394259533338</v>
      </c>
      <c r="L42" s="68">
        <f t="shared" si="16"/>
        <v>0.74770715630372842</v>
      </c>
      <c r="M42" s="68">
        <f t="shared" si="16"/>
        <v>0.76034340724526139</v>
      </c>
      <c r="N42" s="68">
        <f t="shared" si="16"/>
        <v>0.77273700478335916</v>
      </c>
      <c r="O42" s="68">
        <f t="shared" si="16"/>
        <v>0.78618262866658972</v>
      </c>
      <c r="P42" s="68">
        <f t="shared" si="16"/>
        <v>0.80080562555978829</v>
      </c>
      <c r="Q42" s="68">
        <f t="shared" si="16"/>
        <v>0.81594085188286825</v>
      </c>
      <c r="R42" s="68">
        <f t="shared" si="16"/>
        <v>0.83160691623901939</v>
      </c>
      <c r="S42" s="68">
        <f t="shared" si="16"/>
        <v>0.84782325110568035</v>
      </c>
      <c r="T42" s="68">
        <f t="shared" si="16"/>
        <v>0.86461015147757281</v>
      </c>
      <c r="U42" s="68">
        <f t="shared" si="16"/>
        <v>0.88198881552227204</v>
      </c>
      <c r="V42" s="68">
        <f t="shared" si="18"/>
        <v>0.89998138735892641</v>
      </c>
      <c r="W42" s="68">
        <f t="shared" si="18"/>
        <v>0.9186110020772561</v>
      </c>
      <c r="X42" s="68">
        <f t="shared" si="18"/>
        <v>0.93790183312087838</v>
      </c>
      <c r="Y42" s="68">
        <f t="shared" si="18"/>
        <v>0.95787914216635317</v>
      </c>
      <c r="Z42" s="68">
        <f t="shared" si="18"/>
        <v>0.97856933163714643</v>
      </c>
      <c r="AA42" s="68">
        <v>1</v>
      </c>
      <c r="AB42" s="68">
        <f>AA42*(1+AB$18/100)</f>
        <v>1.0222</v>
      </c>
      <c r="AC42" s="68">
        <f>AB42*(1+AC$18/100)</f>
        <v>1.0451995000000001</v>
      </c>
      <c r="AD42" s="68">
        <f t="shared" si="12"/>
        <v>1.0690300485999999</v>
      </c>
      <c r="AE42" s="68"/>
      <c r="AF42" s="68"/>
      <c r="AG42" s="68">
        <f t="shared" si="13"/>
        <v>1.09436606075182</v>
      </c>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s="369"/>
    </row>
    <row r="43" spans="1:108" x14ac:dyDescent="0.25">
      <c r="A43" s="874"/>
      <c r="B43" s="378">
        <v>2044</v>
      </c>
      <c r="C43"/>
      <c r="D43"/>
      <c r="E43"/>
      <c r="F43" s="68">
        <f t="shared" si="14"/>
        <v>0.59313584313883461</v>
      </c>
      <c r="G43" s="68">
        <f t="shared" ref="G43:AA46" si="19">H43/(1+H$18/100)</f>
        <v>0.60565100942906391</v>
      </c>
      <c r="H43" s="68">
        <f t="shared" si="19"/>
        <v>0.63775051292880425</v>
      </c>
      <c r="I43" s="68">
        <f t="shared" si="19"/>
        <v>0.63570971128743203</v>
      </c>
      <c r="J43" s="68">
        <f t="shared" si="19"/>
        <v>0.66838519044760591</v>
      </c>
      <c r="K43" s="68">
        <f t="shared" si="19"/>
        <v>0.71537266933607258</v>
      </c>
      <c r="L43" s="68">
        <f t="shared" si="19"/>
        <v>0.73146855439613423</v>
      </c>
      <c r="M43" s="68">
        <f t="shared" si="19"/>
        <v>0.74383037296542887</v>
      </c>
      <c r="N43" s="68">
        <f t="shared" si="19"/>
        <v>0.75595480804476534</v>
      </c>
      <c r="O43" s="68">
        <f t="shared" si="19"/>
        <v>0.76910842170474436</v>
      </c>
      <c r="P43" s="68">
        <f t="shared" si="19"/>
        <v>0.78341383834845257</v>
      </c>
      <c r="Q43" s="68">
        <f t="shared" si="19"/>
        <v>0.79822035989323825</v>
      </c>
      <c r="R43" s="68">
        <f t="shared" si="19"/>
        <v>0.81354619080318846</v>
      </c>
      <c r="S43" s="68">
        <f t="shared" si="19"/>
        <v>0.82941034152385074</v>
      </c>
      <c r="T43" s="68">
        <f t="shared" si="19"/>
        <v>0.84583266628602305</v>
      </c>
      <c r="U43" s="68">
        <f t="shared" si="19"/>
        <v>0.86283390287837214</v>
      </c>
      <c r="V43" s="68">
        <f t="shared" si="19"/>
        <v>0.8804357144970909</v>
      </c>
      <c r="W43" s="68">
        <f t="shared" si="19"/>
        <v>0.89866073378718059</v>
      </c>
      <c r="X43" s="68">
        <f t="shared" si="19"/>
        <v>0.91753260919671131</v>
      </c>
      <c r="Y43" s="68">
        <f t="shared" si="19"/>
        <v>0.93707605377260139</v>
      </c>
      <c r="Z43" s="68">
        <f t="shared" si="19"/>
        <v>0.95731689653408969</v>
      </c>
      <c r="AA43" s="68">
        <f t="shared" si="19"/>
        <v>0.9782821365681863</v>
      </c>
      <c r="AB43" s="68">
        <v>1</v>
      </c>
      <c r="AC43" s="68">
        <f>AB43*(1+AC$18/100)</f>
        <v>1.0225</v>
      </c>
      <c r="AD43" s="68">
        <f t="shared" si="12"/>
        <v>1.0458129999999999</v>
      </c>
      <c r="AE43" s="68"/>
      <c r="AF43" s="68"/>
      <c r="AG43" s="68">
        <f t="shared" si="13"/>
        <v>1.0705987681</v>
      </c>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s="369"/>
    </row>
    <row r="44" spans="1:108" x14ac:dyDescent="0.25">
      <c r="A44" s="874"/>
      <c r="B44" s="378">
        <v>2045</v>
      </c>
      <c r="C44"/>
      <c r="D44"/>
      <c r="E44"/>
      <c r="F44" s="68">
        <f t="shared" si="14"/>
        <v>0.58008395417000913</v>
      </c>
      <c r="G44" s="68">
        <f t="shared" si="19"/>
        <v>0.59232372560299629</v>
      </c>
      <c r="H44" s="68">
        <f t="shared" si="19"/>
        <v>0.6237168830599551</v>
      </c>
      <c r="I44" s="68">
        <f t="shared" si="19"/>
        <v>0.62172098903416328</v>
      </c>
      <c r="J44" s="68">
        <f t="shared" si="19"/>
        <v>0.65367744787051918</v>
      </c>
      <c r="K44" s="68">
        <f t="shared" si="19"/>
        <v>0.69963097245581674</v>
      </c>
      <c r="L44" s="68">
        <f t="shared" si="19"/>
        <v>0.71537266933607258</v>
      </c>
      <c r="M44" s="68">
        <f t="shared" si="19"/>
        <v>0.72746246744785215</v>
      </c>
      <c r="N44" s="68">
        <f t="shared" si="19"/>
        <v>0.73932010566725215</v>
      </c>
      <c r="O44" s="68">
        <f t="shared" si="19"/>
        <v>0.75218427550586242</v>
      </c>
      <c r="P44" s="68">
        <f t="shared" si="19"/>
        <v>0.76617490303027147</v>
      </c>
      <c r="Q44" s="68">
        <f t="shared" si="19"/>
        <v>0.78065560869754358</v>
      </c>
      <c r="R44" s="68">
        <f t="shared" si="19"/>
        <v>0.79564419638453654</v>
      </c>
      <c r="S44" s="68">
        <f t="shared" si="19"/>
        <v>0.81115925821403501</v>
      </c>
      <c r="T44" s="68">
        <f t="shared" si="19"/>
        <v>0.82722021152667291</v>
      </c>
      <c r="U44" s="68">
        <f t="shared" si="19"/>
        <v>0.84384733777835907</v>
      </c>
      <c r="V44" s="68">
        <f t="shared" si="19"/>
        <v>0.86106182346903759</v>
      </c>
      <c r="W44" s="68">
        <f t="shared" si="19"/>
        <v>0.87888580321484666</v>
      </c>
      <c r="X44" s="68">
        <f t="shared" si="19"/>
        <v>0.89734240508235841</v>
      </c>
      <c r="Y44" s="68">
        <f t="shared" si="19"/>
        <v>0.91645579831061275</v>
      </c>
      <c r="Z44" s="68">
        <f t="shared" si="19"/>
        <v>0.93625124355412204</v>
      </c>
      <c r="AA44" s="68">
        <f t="shared" si="19"/>
        <v>0.95675514578795728</v>
      </c>
      <c r="AB44" s="68">
        <f t="shared" ref="AB44:AB46" si="20">AC44/(1+AC$18/100)</f>
        <v>0.97799511002444994</v>
      </c>
      <c r="AC44" s="68">
        <v>1</v>
      </c>
      <c r="AD44" s="68">
        <f t="shared" si="12"/>
        <v>1.0227999999999999</v>
      </c>
      <c r="AE44" s="68"/>
      <c r="AF44" s="68"/>
      <c r="AG44" s="68">
        <f t="shared" si="13"/>
        <v>1.04704036</v>
      </c>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s="369"/>
    </row>
    <row r="45" spans="1:108" x14ac:dyDescent="0.25">
      <c r="A45" s="874"/>
      <c r="B45" s="378">
        <v>2046</v>
      </c>
      <c r="C45"/>
      <c r="D45"/>
      <c r="E45"/>
      <c r="F45" s="68">
        <f t="shared" si="14"/>
        <v>0.56715286876223059</v>
      </c>
      <c r="G45" s="68">
        <f t="shared" si="19"/>
        <v>0.57911979429311355</v>
      </c>
      <c r="H45" s="68">
        <f t="shared" si="19"/>
        <v>0.60981314339064852</v>
      </c>
      <c r="I45" s="68">
        <f t="shared" si="19"/>
        <v>0.60786174133179849</v>
      </c>
      <c r="J45" s="68">
        <f t="shared" si="19"/>
        <v>0.63910583483625283</v>
      </c>
      <c r="K45" s="68">
        <f t="shared" si="19"/>
        <v>0.68403497502524147</v>
      </c>
      <c r="L45" s="68">
        <f t="shared" si="19"/>
        <v>0.69942576196330941</v>
      </c>
      <c r="M45" s="68">
        <f t="shared" si="19"/>
        <v>0.71124605734048929</v>
      </c>
      <c r="N45" s="68">
        <f t="shared" si="19"/>
        <v>0.72283936807513927</v>
      </c>
      <c r="O45" s="68">
        <f t="shared" si="19"/>
        <v>0.7354167730796467</v>
      </c>
      <c r="P45" s="68">
        <f t="shared" si="19"/>
        <v>0.74909552505892807</v>
      </c>
      <c r="Q45" s="68">
        <f t="shared" si="19"/>
        <v>0.76325343048254179</v>
      </c>
      <c r="R45" s="68">
        <f t="shared" si="19"/>
        <v>0.77790789634780666</v>
      </c>
      <c r="S45" s="68">
        <f t="shared" si="19"/>
        <v>0.79307710032658896</v>
      </c>
      <c r="T45" s="68">
        <f t="shared" si="19"/>
        <v>0.80878002691305539</v>
      </c>
      <c r="U45" s="68">
        <f t="shared" si="19"/>
        <v>0.82503650545400786</v>
      </c>
      <c r="V45" s="68">
        <f t="shared" si="19"/>
        <v>0.84186725016526964</v>
      </c>
      <c r="W45" s="68">
        <f t="shared" si="19"/>
        <v>0.85929390224369062</v>
      </c>
      <c r="X45" s="68">
        <f t="shared" si="19"/>
        <v>0.87733907419080803</v>
      </c>
      <c r="Y45" s="68">
        <f t="shared" si="19"/>
        <v>0.8960263964710723</v>
      </c>
      <c r="Z45" s="68">
        <f t="shared" si="19"/>
        <v>0.91538056663484746</v>
      </c>
      <c r="AA45" s="68">
        <f t="shared" si="19"/>
        <v>0.93542740104415067</v>
      </c>
      <c r="AB45" s="68">
        <f t="shared" si="20"/>
        <v>0.95619388934733085</v>
      </c>
      <c r="AC45" s="68">
        <f>AD45/(1+AD$18/100)</f>
        <v>0.97770825185764576</v>
      </c>
      <c r="AD45" s="68">
        <v>1</v>
      </c>
      <c r="AE45" s="68"/>
      <c r="AF45" s="68"/>
      <c r="AG45" s="68">
        <f t="shared" si="13"/>
        <v>1.0237000000000001</v>
      </c>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s="369"/>
    </row>
    <row r="46" spans="1:108" x14ac:dyDescent="0.25">
      <c r="A46" s="874"/>
      <c r="B46" s="378">
        <v>2047</v>
      </c>
      <c r="C46"/>
      <c r="D46"/>
      <c r="E46"/>
      <c r="F46" s="68">
        <f t="shared" si="14"/>
        <v>0.55402253469007556</v>
      </c>
      <c r="G46" s="68">
        <f t="shared" si="19"/>
        <v>0.56571241017203611</v>
      </c>
      <c r="H46" s="68">
        <f t="shared" si="19"/>
        <v>0.59569516791115396</v>
      </c>
      <c r="I46" s="68">
        <f t="shared" si="19"/>
        <v>0.59378894337383825</v>
      </c>
      <c r="J46" s="68">
        <f t="shared" si="19"/>
        <v>0.62430969506325351</v>
      </c>
      <c r="K46" s="68">
        <f t="shared" si="19"/>
        <v>0.66819866662620031</v>
      </c>
      <c r="L46" s="68">
        <f t="shared" si="19"/>
        <v>0.68323313662528984</v>
      </c>
      <c r="M46" s="68">
        <f t="shared" si="19"/>
        <v>0.69477977663425716</v>
      </c>
      <c r="N46" s="68">
        <f t="shared" si="19"/>
        <v>0.70610468699339557</v>
      </c>
      <c r="O46" s="68">
        <f t="shared" si="19"/>
        <v>0.71839090854708076</v>
      </c>
      <c r="P46" s="68">
        <f t="shared" si="19"/>
        <v>0.73175297944605644</v>
      </c>
      <c r="Q46" s="68">
        <f t="shared" si="19"/>
        <v>0.74558311075758688</v>
      </c>
      <c r="R46" s="68">
        <f t="shared" si="19"/>
        <v>0.75989830648413259</v>
      </c>
      <c r="S46" s="68">
        <f t="shared" si="19"/>
        <v>0.77471632346057329</v>
      </c>
      <c r="T46" s="68">
        <f t="shared" si="19"/>
        <v>0.79005570666509262</v>
      </c>
      <c r="U46" s="68">
        <f t="shared" si="19"/>
        <v>0.80593582636906103</v>
      </c>
      <c r="V46" s="68">
        <f t="shared" si="19"/>
        <v>0.8223769172269898</v>
      </c>
      <c r="W46" s="68">
        <f t="shared" si="19"/>
        <v>0.8394001194135885</v>
      </c>
      <c r="X46" s="68">
        <f t="shared" si="19"/>
        <v>0.85702752192127374</v>
      </c>
      <c r="Y46" s="68">
        <f t="shared" si="19"/>
        <v>0.8752822081381969</v>
      </c>
      <c r="Z46" s="68">
        <f t="shared" si="19"/>
        <v>0.89418830383398207</v>
      </c>
      <c r="AA46" s="68">
        <f t="shared" si="19"/>
        <v>0.91377102768794627</v>
      </c>
      <c r="AB46" s="68">
        <f t="shared" si="20"/>
        <v>0.93405674450261866</v>
      </c>
      <c r="AC46" s="68">
        <f>AD46/(1+AD$18/100)</f>
        <v>0.95507302125392757</v>
      </c>
      <c r="AD46" s="68">
        <f>AG46/(1+AG$18/100)</f>
        <v>0.97684868613851705</v>
      </c>
      <c r="AE46" s="68"/>
      <c r="AF46" s="68"/>
      <c r="AG46" s="68">
        <v>1</v>
      </c>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s="369"/>
    </row>
    <row r="47" spans="1:108" ht="15.75" thickBot="1" x14ac:dyDescent="0.3">
      <c r="B47" s="380"/>
      <c r="C47" s="374"/>
      <c r="D47" s="374"/>
      <c r="E47" s="374"/>
      <c r="F47" s="374"/>
      <c r="G47" s="374"/>
      <c r="H47" s="374"/>
      <c r="I47" s="374"/>
      <c r="J47" s="374"/>
      <c r="K47" s="374"/>
      <c r="L47" s="374"/>
      <c r="M47" s="374"/>
      <c r="N47" s="374"/>
      <c r="O47" s="374"/>
      <c r="P47" s="374"/>
      <c r="Q47" s="374"/>
      <c r="R47" s="374"/>
      <c r="S47" s="374"/>
      <c r="T47" s="374"/>
      <c r="U47" s="374"/>
      <c r="V47" s="374"/>
      <c r="W47" s="374"/>
      <c r="X47" s="374"/>
      <c r="Y47" s="374"/>
      <c r="Z47" s="374"/>
      <c r="AA47" s="374"/>
      <c r="AB47" s="374"/>
      <c r="AC47" s="374"/>
      <c r="AD47" s="374"/>
      <c r="AE47" s="374"/>
      <c r="AF47" s="374"/>
      <c r="AG47" s="374"/>
      <c r="AH47" s="374"/>
      <c r="AI47" s="374"/>
      <c r="AJ47" s="374"/>
      <c r="AK47" s="374"/>
      <c r="AL47" s="374"/>
      <c r="AM47" s="374"/>
      <c r="AN47" s="374"/>
      <c r="AO47" s="374"/>
      <c r="AP47" s="374"/>
      <c r="AQ47" s="374"/>
      <c r="AR47" s="374"/>
      <c r="AS47" s="374"/>
      <c r="AT47" s="374"/>
      <c r="AU47" s="374"/>
      <c r="AV47" s="374"/>
      <c r="AW47" s="374"/>
      <c r="AX47" s="374"/>
      <c r="AY47" s="374"/>
      <c r="AZ47" s="374"/>
      <c r="BA47" s="374"/>
      <c r="BB47" s="374"/>
      <c r="BC47" s="374"/>
      <c r="BD47" s="374"/>
      <c r="BE47" s="374"/>
      <c r="BF47" s="374"/>
      <c r="BG47" s="374"/>
      <c r="BH47" s="374"/>
      <c r="BI47" s="374"/>
      <c r="BJ47" s="374"/>
      <c r="BK47" s="374"/>
      <c r="BL47" s="374"/>
      <c r="BM47" s="374"/>
      <c r="BN47" s="374"/>
      <c r="BO47" s="374"/>
      <c r="BP47" s="374"/>
      <c r="BQ47" s="374"/>
      <c r="BR47" s="374"/>
      <c r="BS47" s="374"/>
      <c r="BT47" s="374"/>
      <c r="BU47" s="374"/>
      <c r="BV47" s="374"/>
      <c r="BW47" s="374"/>
      <c r="BX47" s="374"/>
      <c r="BY47" s="374"/>
      <c r="BZ47" s="374"/>
      <c r="CA47" s="374"/>
      <c r="CB47" s="374"/>
      <c r="CC47" s="374"/>
      <c r="CD47" s="374"/>
      <c r="CE47" s="374"/>
      <c r="CF47" s="374"/>
      <c r="CG47" s="374"/>
      <c r="CH47" s="374"/>
      <c r="CI47" s="374"/>
      <c r="CJ47" s="374"/>
      <c r="CK47" s="374"/>
      <c r="CL47" s="374"/>
      <c r="CM47" s="374"/>
      <c r="CN47" s="374"/>
      <c r="CO47" s="374"/>
      <c r="CP47" s="374"/>
      <c r="CQ47" s="374"/>
      <c r="CR47" s="374"/>
      <c r="CS47" s="374"/>
      <c r="CT47" s="374"/>
      <c r="CU47" s="374"/>
      <c r="CV47" s="374"/>
      <c r="CW47" s="374"/>
      <c r="CX47" s="374"/>
      <c r="CY47" s="374"/>
      <c r="CZ47" s="374"/>
      <c r="DA47" s="374"/>
      <c r="DB47" s="374"/>
      <c r="DC47" s="374"/>
      <c r="DD47" s="375"/>
    </row>
  </sheetData>
  <sheetProtection algorithmName="SHA-512" hashValue="/j0/kuKfZmOCZDnkWYdFn7UCBBYRc3DNF8zxnjWgPYRCEOEJTG4QJHLbljtXp3gt+aj9xFyolVC7QZBrGsV9Dw==" saltValue="m+9LiUYOy28eNAgAaBmjJQ==" spinCount="100000" sheet="1" objects="1" scenarios="1"/>
  <pageMargins left="0.7" right="0.7" top="0.75" bottom="0.75" header="0.3" footer="0.3"/>
  <pageSetup paperSize="9" orientation="portrait" verticalDpi="0"/>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
    <tabColor rgb="FFFF0000"/>
    <pageSetUpPr autoPageBreaks="0"/>
  </sheetPr>
  <dimension ref="B1:CV80"/>
  <sheetViews>
    <sheetView showRowColHeaders="0" zoomScale="85" zoomScaleNormal="85" workbookViewId="0">
      <pane ySplit="2" topLeftCell="A9" activePane="bottomLeft" state="frozen"/>
      <selection pane="bottomLeft" activeCell="F18" sqref="F18"/>
    </sheetView>
  </sheetViews>
  <sheetFormatPr defaultColWidth="9.140625" defaultRowHeight="15" x14ac:dyDescent="0.25"/>
  <cols>
    <col min="1" max="1" width="3" style="86" customWidth="1"/>
    <col min="2" max="2" width="43.42578125" style="86" customWidth="1"/>
    <col min="3" max="3" width="13.140625" style="86" bestFit="1" customWidth="1"/>
    <col min="4" max="4" width="19.42578125" style="86" bestFit="1" customWidth="1"/>
    <col min="5" max="7" width="16" style="86" bestFit="1" customWidth="1"/>
    <col min="8" max="8" width="6.85546875" style="86" bestFit="1" customWidth="1"/>
    <col min="9" max="9" width="6.5703125" style="86" bestFit="1" customWidth="1"/>
    <col min="10" max="11" width="6.85546875" style="86" bestFit="1" customWidth="1"/>
    <col min="12" max="13" width="6.5703125" style="86" bestFit="1" customWidth="1"/>
    <col min="14" max="14" width="6.85546875" style="86" bestFit="1" customWidth="1"/>
    <col min="15" max="15" width="6.5703125" style="86" bestFit="1" customWidth="1"/>
    <col min="16" max="18" width="6.85546875" style="86" bestFit="1" customWidth="1"/>
    <col min="19" max="19" width="7.42578125" style="86" bestFit="1" customWidth="1"/>
    <col min="20" max="23" width="6.85546875" style="86" bestFit="1" customWidth="1"/>
    <col min="24" max="24" width="6.5703125" style="86" bestFit="1" customWidth="1"/>
    <col min="25" max="25" width="6.85546875" style="86" bestFit="1" customWidth="1"/>
    <col min="26" max="26" width="6.5703125" style="86" bestFit="1" customWidth="1"/>
    <col min="27" max="29" width="6.85546875" style="86" bestFit="1" customWidth="1"/>
    <col min="30" max="30" width="6.5703125" style="86" bestFit="1" customWidth="1"/>
    <col min="31" max="45" width="6.85546875" style="86" bestFit="1" customWidth="1"/>
    <col min="46" max="46" width="6.5703125" style="86" bestFit="1" customWidth="1"/>
    <col min="47" max="48" width="6.85546875" style="86" bestFit="1" customWidth="1"/>
    <col min="49" max="58" width="6.5703125" style="86" bestFit="1" customWidth="1"/>
    <col min="59" max="59" width="6.85546875" style="86" bestFit="1" customWidth="1"/>
    <col min="60" max="60" width="6.5703125" style="86" bestFit="1" customWidth="1"/>
    <col min="61" max="63" width="6.85546875" style="86" bestFit="1" customWidth="1"/>
    <col min="64" max="64" width="6.5703125" style="86" bestFit="1" customWidth="1"/>
    <col min="65" max="65" width="6.85546875" style="86" bestFit="1" customWidth="1"/>
    <col min="66" max="66" width="6.5703125" style="86" bestFit="1" customWidth="1"/>
    <col min="67" max="68" width="6.85546875" style="86" bestFit="1" customWidth="1"/>
    <col min="69" max="78" width="6.5703125" style="86" bestFit="1" customWidth="1"/>
    <col min="79" max="79" width="6.85546875" style="86" bestFit="1" customWidth="1"/>
    <col min="80" max="80" width="6.5703125" style="86" bestFit="1" customWidth="1"/>
    <col min="81" max="83" width="6.85546875" style="86" bestFit="1" customWidth="1"/>
    <col min="84" max="84" width="6.5703125" style="86" bestFit="1" customWidth="1"/>
    <col min="85" max="85" width="6.85546875" style="86" bestFit="1" customWidth="1"/>
    <col min="86" max="86" width="6.5703125" style="86" bestFit="1" customWidth="1"/>
    <col min="87" max="89" width="6.85546875" style="86" bestFit="1" customWidth="1"/>
    <col min="90" max="90" width="6.5703125" style="86" bestFit="1" customWidth="1"/>
    <col min="91" max="93" width="6.85546875" style="86" bestFit="1" customWidth="1"/>
    <col min="94" max="94" width="6.5703125" style="86" bestFit="1" customWidth="1"/>
    <col min="95" max="95" width="6.85546875" style="86" bestFit="1" customWidth="1"/>
    <col min="96" max="96" width="6.5703125" style="86" bestFit="1" customWidth="1"/>
    <col min="97" max="98" width="6.85546875" style="86" bestFit="1" customWidth="1"/>
    <col min="99" max="99" width="6.5703125" style="86" bestFit="1" customWidth="1"/>
    <col min="100" max="16384" width="9.140625" style="86"/>
  </cols>
  <sheetData>
    <row r="1" spans="2:100" ht="18" customHeight="1" thickBot="1" x14ac:dyDescent="0.3"/>
    <row r="2" spans="2:100" ht="31.5" customHeight="1" x14ac:dyDescent="0.25">
      <c r="B2" s="433" t="s">
        <v>476</v>
      </c>
      <c r="C2" s="497"/>
      <c r="D2" s="498"/>
      <c r="E2" s="498"/>
      <c r="F2" s="498"/>
      <c r="G2" s="498"/>
      <c r="H2" s="498"/>
      <c r="I2" s="498"/>
      <c r="J2" s="498"/>
      <c r="K2" s="498"/>
      <c r="L2" s="498"/>
      <c r="M2" s="498"/>
      <c r="N2" s="498"/>
      <c r="O2" s="498"/>
      <c r="P2" s="498"/>
      <c r="Q2" s="498"/>
      <c r="R2" s="498"/>
      <c r="S2" s="498"/>
      <c r="T2" s="498"/>
      <c r="U2" s="498"/>
      <c r="V2" s="498"/>
      <c r="W2" s="498"/>
      <c r="X2" s="498"/>
      <c r="Y2" s="498"/>
      <c r="Z2" s="498"/>
      <c r="AA2" s="498"/>
      <c r="AB2" s="498"/>
      <c r="AC2" s="498"/>
      <c r="AD2" s="498"/>
      <c r="AE2" s="498"/>
      <c r="AF2" s="498"/>
      <c r="AG2" s="498"/>
      <c r="AH2" s="498"/>
      <c r="AI2" s="498"/>
      <c r="AJ2" s="498"/>
      <c r="AK2" s="498"/>
      <c r="AL2" s="498"/>
      <c r="AM2" s="498"/>
      <c r="AN2" s="498"/>
      <c r="AO2" s="498"/>
      <c r="AP2" s="498"/>
      <c r="AQ2" s="498"/>
      <c r="AR2" s="498"/>
      <c r="AS2" s="498"/>
      <c r="AT2" s="498"/>
      <c r="AU2" s="498"/>
      <c r="AV2" s="498"/>
      <c r="AW2" s="498"/>
      <c r="AX2" s="498"/>
      <c r="AY2" s="498"/>
      <c r="AZ2" s="498"/>
      <c r="BA2" s="498"/>
      <c r="BB2" s="498"/>
      <c r="BC2" s="498"/>
      <c r="BD2" s="498"/>
      <c r="BE2" s="498"/>
      <c r="BF2" s="498"/>
      <c r="BG2" s="498"/>
      <c r="BH2" s="498"/>
      <c r="BI2" s="498"/>
      <c r="BJ2" s="498"/>
      <c r="BK2" s="498"/>
      <c r="BL2" s="498"/>
      <c r="BM2" s="498"/>
      <c r="BN2" s="498"/>
      <c r="BO2" s="498"/>
      <c r="BP2" s="498"/>
      <c r="BQ2" s="498"/>
      <c r="BR2" s="498"/>
      <c r="BS2" s="498"/>
      <c r="BT2" s="498"/>
      <c r="BU2" s="498"/>
      <c r="BV2" s="498"/>
      <c r="BW2" s="498"/>
      <c r="BX2" s="498"/>
      <c r="BY2" s="498"/>
      <c r="BZ2" s="498"/>
      <c r="CA2" s="498"/>
      <c r="CB2" s="498"/>
      <c r="CC2" s="498"/>
      <c r="CD2" s="498"/>
      <c r="CE2" s="498"/>
      <c r="CF2" s="498"/>
      <c r="CG2" s="498"/>
      <c r="CH2" s="498"/>
      <c r="CI2" s="498"/>
      <c r="CJ2" s="498"/>
      <c r="CK2" s="498"/>
      <c r="CL2" s="498"/>
      <c r="CM2" s="498"/>
      <c r="CN2" s="498"/>
      <c r="CO2" s="498"/>
      <c r="CP2" s="498"/>
      <c r="CQ2" s="498"/>
      <c r="CR2" s="498"/>
      <c r="CS2" s="498"/>
      <c r="CT2" s="498"/>
      <c r="CU2" s="498"/>
      <c r="CV2" s="499"/>
    </row>
    <row r="3" spans="2:100" x14ac:dyDescent="0.25">
      <c r="B3" s="378"/>
      <c r="C3"/>
      <c r="D3"/>
      <c r="E3"/>
      <c r="F3"/>
      <c r="G3"/>
      <c r="H3"/>
      <c r="I3"/>
      <c r="J3"/>
      <c r="K3" s="506"/>
      <c r="L3" s="506"/>
      <c r="M3" s="506"/>
      <c r="N3" s="506"/>
      <c r="O3" s="506"/>
      <c r="P3" s="506"/>
      <c r="Q3" s="506"/>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s="369"/>
    </row>
    <row r="4" spans="2:100" x14ac:dyDescent="0.25">
      <c r="B4" s="500" t="s">
        <v>458</v>
      </c>
      <c r="C4" s="14"/>
      <c r="D4" s="48"/>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c r="CM4" s="48"/>
      <c r="CN4" s="48"/>
      <c r="CO4" s="48"/>
      <c r="CP4" s="48"/>
      <c r="CQ4" s="48"/>
      <c r="CR4" s="48"/>
      <c r="CS4" s="48"/>
      <c r="CT4" s="48"/>
      <c r="CU4" s="48"/>
      <c r="CV4" s="501"/>
    </row>
    <row r="5" spans="2:100" x14ac:dyDescent="0.25">
      <c r="B5" s="370"/>
      <c r="C5" s="382"/>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s="369"/>
    </row>
    <row r="6" spans="2:100" x14ac:dyDescent="0.25">
      <c r="B6" s="502" t="s">
        <v>22</v>
      </c>
      <c r="C6" s="10"/>
      <c r="D6" s="11">
        <v>1990</v>
      </c>
      <c r="E6" s="11">
        <v>1991</v>
      </c>
      <c r="F6" s="11">
        <v>1992</v>
      </c>
      <c r="G6" s="11">
        <v>1993</v>
      </c>
      <c r="H6" s="11">
        <v>1994</v>
      </c>
      <c r="I6" s="11">
        <v>1995</v>
      </c>
      <c r="J6" s="11">
        <v>1996</v>
      </c>
      <c r="K6" s="11">
        <v>1997</v>
      </c>
      <c r="L6" s="11">
        <v>1998</v>
      </c>
      <c r="M6" s="11">
        <v>1999</v>
      </c>
      <c r="N6" s="11">
        <v>2000</v>
      </c>
      <c r="O6" s="11">
        <v>2001</v>
      </c>
      <c r="P6" s="11">
        <v>2002</v>
      </c>
      <c r="Q6" s="11">
        <v>2003</v>
      </c>
      <c r="R6" s="11">
        <v>2004</v>
      </c>
      <c r="S6" s="11">
        <v>2005</v>
      </c>
      <c r="T6" s="11">
        <v>2006</v>
      </c>
      <c r="U6" s="11">
        <v>2007</v>
      </c>
      <c r="V6" s="11">
        <v>2008</v>
      </c>
      <c r="W6" s="11">
        <v>2009</v>
      </c>
      <c r="X6" s="11">
        <v>2010</v>
      </c>
      <c r="Y6" s="11">
        <v>2011</v>
      </c>
      <c r="Z6" s="11">
        <v>2012</v>
      </c>
      <c r="AA6" s="11">
        <v>2013</v>
      </c>
      <c r="AB6" s="11">
        <v>2014</v>
      </c>
      <c r="AC6" s="11">
        <v>2015</v>
      </c>
      <c r="AD6" s="11">
        <v>2016</v>
      </c>
      <c r="AE6" s="11">
        <v>2017</v>
      </c>
      <c r="AF6" s="11">
        <v>2018</v>
      </c>
      <c r="AG6" s="11">
        <v>2019</v>
      </c>
      <c r="AH6" s="11">
        <v>2020</v>
      </c>
      <c r="AI6" s="11">
        <v>2021</v>
      </c>
      <c r="AJ6" s="11">
        <v>2022</v>
      </c>
      <c r="AK6" s="11">
        <v>2023</v>
      </c>
      <c r="AL6" s="11">
        <v>2024</v>
      </c>
      <c r="AM6" s="11">
        <v>2025</v>
      </c>
      <c r="AN6" s="11">
        <v>2026</v>
      </c>
      <c r="AO6" s="11">
        <v>2027</v>
      </c>
      <c r="AP6" s="11">
        <v>2028</v>
      </c>
      <c r="AQ6" s="11">
        <v>2029</v>
      </c>
      <c r="AR6" s="11">
        <v>2030</v>
      </c>
      <c r="AS6" s="11">
        <v>2031</v>
      </c>
      <c r="AT6" s="11">
        <v>2032</v>
      </c>
      <c r="AU6" s="11">
        <v>2033</v>
      </c>
      <c r="AV6" s="11">
        <v>2034</v>
      </c>
      <c r="AW6" s="11">
        <v>2035</v>
      </c>
      <c r="AX6" s="11">
        <v>2036</v>
      </c>
      <c r="AY6" s="11">
        <v>2037</v>
      </c>
      <c r="AZ6" s="11">
        <v>2038</v>
      </c>
      <c r="BA6" s="11">
        <v>2039</v>
      </c>
      <c r="BB6" s="11">
        <v>2040</v>
      </c>
      <c r="BC6" s="11">
        <v>2041</v>
      </c>
      <c r="BD6" s="11">
        <v>2042</v>
      </c>
      <c r="BE6" s="11">
        <v>2043</v>
      </c>
      <c r="BF6" s="11">
        <v>2044</v>
      </c>
      <c r="BG6" s="11">
        <v>2045</v>
      </c>
      <c r="BH6" s="11">
        <v>2046</v>
      </c>
      <c r="BI6" s="11">
        <v>2047</v>
      </c>
      <c r="BJ6" s="11">
        <v>2048</v>
      </c>
      <c r="BK6" s="11">
        <v>2049</v>
      </c>
      <c r="BL6" s="11">
        <v>2050</v>
      </c>
      <c r="BM6" s="11">
        <v>2051</v>
      </c>
      <c r="BN6" s="11">
        <v>2052</v>
      </c>
      <c r="BO6" s="11">
        <v>2053</v>
      </c>
      <c r="BP6" s="11">
        <v>2054</v>
      </c>
      <c r="BQ6" s="11">
        <v>2055</v>
      </c>
      <c r="BR6" s="11">
        <v>2056</v>
      </c>
      <c r="BS6" s="11">
        <v>2057</v>
      </c>
      <c r="BT6" s="11">
        <v>2058</v>
      </c>
      <c r="BU6" s="11">
        <v>2059</v>
      </c>
      <c r="BV6" s="11">
        <v>2060</v>
      </c>
      <c r="BW6" s="11">
        <v>2061</v>
      </c>
      <c r="BX6" s="11">
        <v>2062</v>
      </c>
      <c r="BY6" s="11">
        <v>2063</v>
      </c>
      <c r="BZ6" s="11">
        <v>2064</v>
      </c>
      <c r="CA6" s="11">
        <v>2065</v>
      </c>
      <c r="CB6" s="11">
        <v>2066</v>
      </c>
      <c r="CC6" s="11">
        <v>2067</v>
      </c>
      <c r="CD6" s="11">
        <v>2068</v>
      </c>
      <c r="CE6" s="11">
        <v>2069</v>
      </c>
      <c r="CF6" s="11">
        <v>2070</v>
      </c>
      <c r="CG6"/>
      <c r="CH6"/>
      <c r="CI6"/>
      <c r="CJ6"/>
      <c r="CK6"/>
      <c r="CL6"/>
      <c r="CM6"/>
      <c r="CN6"/>
      <c r="CO6"/>
      <c r="CP6"/>
      <c r="CQ6"/>
      <c r="CR6"/>
      <c r="CS6"/>
      <c r="CT6"/>
      <c r="CU6"/>
      <c r="CV6" s="369"/>
    </row>
    <row r="7" spans="2:100" x14ac:dyDescent="0.25">
      <c r="B7" s="503" t="s">
        <v>23</v>
      </c>
      <c r="C7" s="12" t="s">
        <v>404</v>
      </c>
      <c r="D7" s="873">
        <v>8.5500000000000007</v>
      </c>
      <c r="E7" s="873">
        <v>6.72</v>
      </c>
      <c r="F7" s="873">
        <v>3.28</v>
      </c>
      <c r="G7" s="873">
        <v>3</v>
      </c>
      <c r="H7" s="873">
        <v>1.85</v>
      </c>
      <c r="I7" s="873">
        <v>2.61</v>
      </c>
      <c r="J7" s="873">
        <v>4.1399999999999997</v>
      </c>
      <c r="K7" s="873">
        <v>-0.14000000000000001</v>
      </c>
      <c r="L7" s="873">
        <v>1.27</v>
      </c>
      <c r="M7" s="873">
        <v>1.37</v>
      </c>
      <c r="N7" s="873">
        <v>1.1499999999999999</v>
      </c>
      <c r="O7" s="873">
        <v>1.51</v>
      </c>
      <c r="P7" s="873">
        <v>2.12</v>
      </c>
      <c r="Q7" s="873">
        <v>2.39</v>
      </c>
      <c r="R7" s="873">
        <v>2.62</v>
      </c>
      <c r="S7" s="873">
        <v>2.94</v>
      </c>
      <c r="T7" s="873">
        <v>2.79</v>
      </c>
      <c r="U7" s="873">
        <v>2.25</v>
      </c>
      <c r="V7" s="873">
        <v>3.43</v>
      </c>
      <c r="W7" s="873">
        <v>1.87</v>
      </c>
      <c r="X7" s="873">
        <v>1.58</v>
      </c>
      <c r="Y7" s="873">
        <v>2.19</v>
      </c>
      <c r="Z7" s="873">
        <v>1.54</v>
      </c>
      <c r="AA7" s="873">
        <v>2.12</v>
      </c>
      <c r="AB7" s="873">
        <v>1.32</v>
      </c>
      <c r="AC7" s="873">
        <v>0.66</v>
      </c>
      <c r="AD7" s="873">
        <v>1.96</v>
      </c>
      <c r="AE7" s="873">
        <v>1.86</v>
      </c>
      <c r="AF7" s="873">
        <v>1.92</v>
      </c>
      <c r="AG7" s="873">
        <v>2.11</v>
      </c>
      <c r="AH7" s="873">
        <v>5.3</v>
      </c>
      <c r="AI7" s="873">
        <v>-0.32</v>
      </c>
      <c r="AJ7" s="873">
        <v>5.14</v>
      </c>
      <c r="AK7" s="873">
        <v>7.03</v>
      </c>
      <c r="AL7" s="873">
        <v>2.25</v>
      </c>
      <c r="AM7" s="873">
        <v>1.69</v>
      </c>
      <c r="AN7" s="873">
        <v>1.63</v>
      </c>
      <c r="AO7" s="873">
        <v>1.74</v>
      </c>
      <c r="AP7" s="873">
        <v>1.86</v>
      </c>
      <c r="AQ7" s="873">
        <f t="shared" ref="AQ7:BE7" si="0">AP7+0.03</f>
        <v>1.8900000000000001</v>
      </c>
      <c r="AR7" s="873">
        <f t="shared" si="0"/>
        <v>1.9200000000000002</v>
      </c>
      <c r="AS7" s="873">
        <f t="shared" si="0"/>
        <v>1.9500000000000002</v>
      </c>
      <c r="AT7" s="873">
        <f t="shared" si="0"/>
        <v>1.9800000000000002</v>
      </c>
      <c r="AU7" s="873">
        <f t="shared" si="0"/>
        <v>2.0100000000000002</v>
      </c>
      <c r="AV7" s="873">
        <f t="shared" si="0"/>
        <v>2.04</v>
      </c>
      <c r="AW7" s="873">
        <f t="shared" si="0"/>
        <v>2.0699999999999998</v>
      </c>
      <c r="AX7" s="873">
        <f t="shared" si="0"/>
        <v>2.0999999999999996</v>
      </c>
      <c r="AY7" s="873">
        <f t="shared" si="0"/>
        <v>2.1299999999999994</v>
      </c>
      <c r="AZ7" s="873">
        <f t="shared" si="0"/>
        <v>2.1599999999999993</v>
      </c>
      <c r="BA7" s="873">
        <f t="shared" si="0"/>
        <v>2.1899999999999991</v>
      </c>
      <c r="BB7" s="873">
        <f t="shared" si="0"/>
        <v>2.2199999999999989</v>
      </c>
      <c r="BC7" s="873">
        <f t="shared" si="0"/>
        <v>2.2499999999999987</v>
      </c>
      <c r="BD7" s="873">
        <f t="shared" si="0"/>
        <v>2.2799999999999985</v>
      </c>
      <c r="BE7" s="873">
        <f t="shared" si="0"/>
        <v>2.3099999999999983</v>
      </c>
      <c r="BF7" s="873">
        <f t="shared" ref="BF7:BP7" si="1">BE7+0.03</f>
        <v>2.3399999999999981</v>
      </c>
      <c r="BG7" s="873">
        <f t="shared" si="1"/>
        <v>2.3699999999999979</v>
      </c>
      <c r="BH7" s="873">
        <f t="shared" si="1"/>
        <v>2.3999999999999977</v>
      </c>
      <c r="BI7" s="873">
        <f t="shared" si="1"/>
        <v>2.4299999999999975</v>
      </c>
      <c r="BJ7" s="873">
        <f t="shared" si="1"/>
        <v>2.4599999999999973</v>
      </c>
      <c r="BK7" s="873">
        <f t="shared" si="1"/>
        <v>2.4899999999999971</v>
      </c>
      <c r="BL7" s="873">
        <f t="shared" si="1"/>
        <v>2.5199999999999969</v>
      </c>
      <c r="BM7" s="873">
        <f t="shared" si="1"/>
        <v>2.5499999999999967</v>
      </c>
      <c r="BN7" s="873">
        <f t="shared" si="1"/>
        <v>2.5799999999999965</v>
      </c>
      <c r="BO7" s="873">
        <f t="shared" si="1"/>
        <v>2.6099999999999963</v>
      </c>
      <c r="BP7" s="873">
        <f t="shared" si="1"/>
        <v>2.6399999999999961</v>
      </c>
      <c r="BQ7" s="873">
        <f t="shared" ref="BQ7:CF7" si="2">BP7+0.03</f>
        <v>2.6699999999999959</v>
      </c>
      <c r="BR7" s="873">
        <f t="shared" si="2"/>
        <v>2.6999999999999957</v>
      </c>
      <c r="BS7" s="873">
        <f t="shared" si="2"/>
        <v>2.7299999999999955</v>
      </c>
      <c r="BT7" s="873">
        <f t="shared" si="2"/>
        <v>2.7599999999999953</v>
      </c>
      <c r="BU7" s="873">
        <f t="shared" si="2"/>
        <v>2.7899999999999952</v>
      </c>
      <c r="BV7" s="873">
        <f t="shared" si="2"/>
        <v>2.819999999999995</v>
      </c>
      <c r="BW7" s="873">
        <f t="shared" si="2"/>
        <v>2.8499999999999948</v>
      </c>
      <c r="BX7" s="873">
        <f t="shared" si="2"/>
        <v>2.8799999999999946</v>
      </c>
      <c r="BY7" s="873">
        <f t="shared" si="2"/>
        <v>2.9099999999999944</v>
      </c>
      <c r="BZ7" s="873">
        <f t="shared" si="2"/>
        <v>2.9399999999999942</v>
      </c>
      <c r="CA7" s="873">
        <f t="shared" si="2"/>
        <v>2.969999999999994</v>
      </c>
      <c r="CB7" s="873">
        <f t="shared" si="2"/>
        <v>2.9999999999999938</v>
      </c>
      <c r="CC7" s="873">
        <f t="shared" si="2"/>
        <v>3.0299999999999936</v>
      </c>
      <c r="CD7" s="873">
        <f t="shared" si="2"/>
        <v>3.0599999999999934</v>
      </c>
      <c r="CE7" s="873">
        <f t="shared" si="2"/>
        <v>3.0899999999999932</v>
      </c>
      <c r="CF7" s="873">
        <f t="shared" si="2"/>
        <v>3.119999999999993</v>
      </c>
      <c r="CG7"/>
      <c r="CH7"/>
      <c r="CI7"/>
      <c r="CJ7"/>
      <c r="CK7"/>
      <c r="CL7"/>
      <c r="CM7"/>
      <c r="CN7"/>
      <c r="CO7"/>
      <c r="CP7"/>
      <c r="CQ7"/>
      <c r="CR7"/>
      <c r="CS7"/>
      <c r="CT7"/>
      <c r="CU7"/>
      <c r="CV7" s="369"/>
    </row>
    <row r="8" spans="2:100" x14ac:dyDescent="0.25">
      <c r="B8" s="504"/>
      <c r="C8"/>
      <c r="D8"/>
      <c r="E8"/>
      <c r="F8" s="9"/>
      <c r="G8" s="9"/>
      <c r="H8" s="9"/>
      <c r="I8" s="9"/>
      <c r="J8" s="9"/>
      <c r="K8" s="9"/>
      <c r="L8" s="9"/>
      <c r="M8" s="9"/>
      <c r="N8" s="9"/>
      <c r="O8" s="9"/>
      <c r="P8" s="9"/>
      <c r="Q8" s="9"/>
      <c r="R8" s="9"/>
      <c r="S8" s="9"/>
      <c r="T8" s="9"/>
      <c r="U8" s="9"/>
      <c r="V8" s="9"/>
      <c r="W8" s="9"/>
      <c r="X8" s="9"/>
      <c r="Y8" s="9"/>
      <c r="Z8" s="9"/>
      <c r="AA8" s="9"/>
      <c r="AB8" s="9"/>
      <c r="AC8" s="9"/>
      <c r="AD8" s="9"/>
      <c r="AE8" s="9"/>
      <c r="AF8" s="9"/>
      <c r="AG8" s="9"/>
      <c r="AH8" s="9"/>
      <c r="AI8" s="384"/>
      <c r="AJ8" s="384"/>
      <c r="AK8" s="384"/>
      <c r="AL8" s="384"/>
      <c r="AM8" s="384"/>
      <c r="AN8" s="384"/>
      <c r="AO8" s="384"/>
      <c r="AP8" s="384"/>
      <c r="AQ8" s="384"/>
      <c r="AR8" s="384"/>
      <c r="AS8" s="384"/>
      <c r="AT8" s="384"/>
      <c r="AU8" s="384"/>
      <c r="AV8" s="384"/>
      <c r="AW8" s="384"/>
      <c r="AX8" s="384"/>
      <c r="AY8" s="384"/>
      <c r="AZ8" s="384"/>
      <c r="BA8" s="384"/>
      <c r="BB8" s="384"/>
      <c r="BC8" s="384"/>
      <c r="BD8" s="384"/>
      <c r="BE8" s="384"/>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s="369"/>
    </row>
    <row r="9" spans="2:100" x14ac:dyDescent="0.25">
      <c r="B9" s="378"/>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s="369"/>
    </row>
    <row r="10" spans="2:100" x14ac:dyDescent="0.25">
      <c r="B10" s="500" t="s">
        <v>61</v>
      </c>
      <c r="C10" s="48"/>
      <c r="D10" s="48"/>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501"/>
    </row>
    <row r="11" spans="2:100" s="248" customFormat="1" x14ac:dyDescent="0.25">
      <c r="B11" s="473"/>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c r="CP11" s="18"/>
      <c r="CQ11" s="18"/>
      <c r="CR11" s="18"/>
      <c r="CS11" s="18"/>
      <c r="CT11" s="18"/>
      <c r="CU11" s="18"/>
      <c r="CV11" s="477"/>
    </row>
    <row r="12" spans="2:100" s="248" customFormat="1" x14ac:dyDescent="0.25">
      <c r="B12" s="486" t="s">
        <v>33</v>
      </c>
      <c r="C12" s="18"/>
      <c r="D12" s="13">
        <v>2005</v>
      </c>
      <c r="E12" s="13">
        <v>2006</v>
      </c>
      <c r="F12" s="13">
        <v>2007</v>
      </c>
      <c r="G12" s="13">
        <v>2008</v>
      </c>
      <c r="H12" s="13">
        <v>2009</v>
      </c>
      <c r="I12" s="13">
        <v>2010</v>
      </c>
      <c r="J12" s="13">
        <v>2011</v>
      </c>
      <c r="K12" s="13">
        <v>2012</v>
      </c>
      <c r="L12" s="13">
        <v>2013</v>
      </c>
      <c r="M12" s="13">
        <v>2014</v>
      </c>
      <c r="N12" s="13">
        <v>2015</v>
      </c>
      <c r="O12" s="13">
        <v>2016</v>
      </c>
      <c r="P12" s="13">
        <v>2017</v>
      </c>
      <c r="Q12" s="13">
        <v>2018</v>
      </c>
      <c r="R12" s="13">
        <v>2019</v>
      </c>
      <c r="S12" s="13">
        <v>2020</v>
      </c>
      <c r="T12" s="13">
        <v>2021</v>
      </c>
      <c r="U12" s="13">
        <v>2022</v>
      </c>
      <c r="V12" s="13">
        <v>2023</v>
      </c>
      <c r="W12" s="13">
        <v>2024</v>
      </c>
      <c r="X12" s="13">
        <v>2025</v>
      </c>
      <c r="Y12" s="13">
        <v>2026</v>
      </c>
      <c r="Z12" s="13">
        <v>2027</v>
      </c>
      <c r="AA12" s="13">
        <v>2028</v>
      </c>
      <c r="AB12" s="13">
        <v>2029</v>
      </c>
      <c r="AC12" s="13">
        <v>2030</v>
      </c>
      <c r="AD12" s="13">
        <v>2031</v>
      </c>
      <c r="AE12" s="13">
        <v>2032</v>
      </c>
      <c r="AF12" s="13">
        <v>2033</v>
      </c>
      <c r="AG12" s="13">
        <v>2034</v>
      </c>
      <c r="AH12" s="13">
        <v>2035</v>
      </c>
      <c r="AI12" s="13">
        <v>2036</v>
      </c>
      <c r="AJ12" s="13">
        <v>2037</v>
      </c>
      <c r="AK12" s="13">
        <v>2038</v>
      </c>
      <c r="AL12" s="13">
        <v>2039</v>
      </c>
      <c r="AM12" s="13">
        <v>2040</v>
      </c>
      <c r="AN12" s="13">
        <v>2041</v>
      </c>
      <c r="AO12" s="13">
        <v>2042</v>
      </c>
      <c r="AP12" s="13">
        <v>2043</v>
      </c>
      <c r="AQ12" s="13">
        <v>2044</v>
      </c>
      <c r="AR12" s="13">
        <v>2045</v>
      </c>
      <c r="AS12" s="13">
        <v>2046</v>
      </c>
      <c r="AT12" s="13">
        <v>2047</v>
      </c>
      <c r="AU12" s="13">
        <v>2048</v>
      </c>
      <c r="AV12" s="13">
        <v>2049</v>
      </c>
      <c r="AW12" s="13">
        <v>2050</v>
      </c>
      <c r="AX12" s="13">
        <v>2051</v>
      </c>
      <c r="AY12" s="13">
        <v>2052</v>
      </c>
      <c r="AZ12" s="13">
        <v>2053</v>
      </c>
      <c r="BA12" s="13">
        <v>2054</v>
      </c>
      <c r="BB12" s="13">
        <v>2055</v>
      </c>
      <c r="BC12" s="13">
        <v>2056</v>
      </c>
      <c r="BD12" s="13">
        <v>2057</v>
      </c>
      <c r="BE12" s="13">
        <v>2058</v>
      </c>
      <c r="BF12" s="13">
        <v>2059</v>
      </c>
      <c r="BG12" s="13">
        <v>2060</v>
      </c>
      <c r="BH12" s="13">
        <v>2061</v>
      </c>
      <c r="BI12" s="13">
        <v>2062</v>
      </c>
      <c r="BJ12" s="13">
        <v>2063</v>
      </c>
      <c r="BK12" s="13">
        <v>2064</v>
      </c>
      <c r="BL12" s="13">
        <v>2065</v>
      </c>
      <c r="BM12" s="13">
        <v>2066</v>
      </c>
      <c r="BN12" s="13">
        <v>2067</v>
      </c>
      <c r="BO12" s="13">
        <v>2068</v>
      </c>
      <c r="BP12" s="13">
        <v>2069</v>
      </c>
      <c r="BQ12" s="13">
        <v>2070</v>
      </c>
      <c r="BR12" s="13">
        <v>2071</v>
      </c>
      <c r="BS12" s="13">
        <v>2072</v>
      </c>
      <c r="BT12" s="13">
        <v>2073</v>
      </c>
      <c r="BU12" s="13">
        <v>2074</v>
      </c>
      <c r="BV12" s="13">
        <v>2075</v>
      </c>
      <c r="BW12" s="13">
        <v>2076</v>
      </c>
      <c r="BX12" s="13">
        <v>2077</v>
      </c>
      <c r="BY12" s="13">
        <v>2078</v>
      </c>
      <c r="BZ12" s="13">
        <v>2079</v>
      </c>
      <c r="CA12" s="13">
        <v>2080</v>
      </c>
      <c r="CB12" s="13">
        <v>2081</v>
      </c>
      <c r="CC12" s="13">
        <v>2082</v>
      </c>
      <c r="CD12" s="13">
        <v>2083</v>
      </c>
      <c r="CE12" s="13">
        <v>2084</v>
      </c>
      <c r="CF12" s="13">
        <v>2085</v>
      </c>
      <c r="CG12" s="13">
        <v>2086</v>
      </c>
      <c r="CH12" s="13">
        <v>2087</v>
      </c>
      <c r="CI12" s="13">
        <v>2088</v>
      </c>
      <c r="CJ12" s="13">
        <v>2089</v>
      </c>
      <c r="CK12" s="13">
        <v>2090</v>
      </c>
      <c r="CL12" s="13">
        <v>2091</v>
      </c>
      <c r="CM12" s="13">
        <v>2092</v>
      </c>
      <c r="CN12" s="13">
        <v>2093</v>
      </c>
      <c r="CO12" s="13">
        <v>2094</v>
      </c>
      <c r="CP12" s="13">
        <v>2095</v>
      </c>
      <c r="CQ12" s="13">
        <v>2096</v>
      </c>
      <c r="CR12" s="13">
        <v>2097</v>
      </c>
      <c r="CS12" s="13">
        <v>2098</v>
      </c>
      <c r="CT12" s="13">
        <v>2099</v>
      </c>
      <c r="CU12" s="13">
        <v>2100</v>
      </c>
      <c r="CV12" s="477"/>
    </row>
    <row r="13" spans="2:100" s="248" customFormat="1" x14ac:dyDescent="0.25">
      <c r="B13" s="522" t="s">
        <v>601</v>
      </c>
      <c r="C13" s="18"/>
      <c r="D13" s="69">
        <v>1.8189</v>
      </c>
      <c r="E13" s="69">
        <v>1.843</v>
      </c>
      <c r="F13" s="69">
        <v>2.0022000000000002</v>
      </c>
      <c r="G13" s="69">
        <v>1.8528</v>
      </c>
      <c r="H13" s="69">
        <v>1.5665</v>
      </c>
      <c r="I13" s="69">
        <v>1.546</v>
      </c>
      <c r="J13" s="69">
        <v>1.603</v>
      </c>
      <c r="K13" s="69">
        <v>1.5851</v>
      </c>
      <c r="L13" s="69">
        <v>1.5644</v>
      </c>
      <c r="M13" s="69">
        <v>1.6476999999999999</v>
      </c>
      <c r="N13" s="69">
        <v>1.6476999999999999</v>
      </c>
      <c r="O13" s="69">
        <v>1.6476999999999999</v>
      </c>
      <c r="P13" s="69">
        <v>1.6476999999999999</v>
      </c>
      <c r="Q13" s="69">
        <v>1.6476999999999999</v>
      </c>
      <c r="R13" s="69">
        <v>1.6476999999999999</v>
      </c>
      <c r="S13" s="69">
        <v>1.6476999999999999</v>
      </c>
      <c r="T13" s="69">
        <v>1.6476999999999999</v>
      </c>
      <c r="U13" s="69">
        <v>1.6476999999999999</v>
      </c>
      <c r="V13" s="69">
        <v>1.6476999999999999</v>
      </c>
      <c r="W13" s="69">
        <v>1.6476999999999999</v>
      </c>
      <c r="X13" s="69">
        <v>1.6476999999999999</v>
      </c>
      <c r="Y13" s="69">
        <v>1.6476999999999999</v>
      </c>
      <c r="Z13" s="69">
        <v>1.6476999999999999</v>
      </c>
      <c r="AA13" s="69">
        <v>1.6476999999999999</v>
      </c>
      <c r="AB13" s="69">
        <v>1.6476999999999999</v>
      </c>
      <c r="AC13" s="69">
        <v>1.6476999999999999</v>
      </c>
      <c r="AD13" s="69">
        <v>1.6476999999999999</v>
      </c>
      <c r="AE13" s="69">
        <v>1.6476999999999999</v>
      </c>
      <c r="AF13" s="69">
        <v>1.6476999999999999</v>
      </c>
      <c r="AG13" s="69">
        <v>1.6476999999999999</v>
      </c>
      <c r="AH13" s="69">
        <v>1.6476999999999999</v>
      </c>
      <c r="AI13" s="69">
        <v>1.6476999999999999</v>
      </c>
      <c r="AJ13" s="69">
        <v>1.6476999999999999</v>
      </c>
      <c r="AK13" s="69">
        <v>1.6476999999999999</v>
      </c>
      <c r="AL13" s="69">
        <v>1.6476999999999999</v>
      </c>
      <c r="AM13" s="69">
        <v>1.6476999999999999</v>
      </c>
      <c r="AN13" s="69">
        <v>1.6476999999999999</v>
      </c>
      <c r="AO13" s="69">
        <v>1.6476999999999999</v>
      </c>
      <c r="AP13" s="69">
        <v>1.6476999999999999</v>
      </c>
      <c r="AQ13" s="69">
        <v>1.6476999999999999</v>
      </c>
      <c r="AR13" s="69">
        <v>1.6476999999999999</v>
      </c>
      <c r="AS13" s="69">
        <v>1.6476999999999999</v>
      </c>
      <c r="AT13" s="69">
        <v>1.6476999999999999</v>
      </c>
      <c r="AU13" s="69">
        <v>1.6476999999999999</v>
      </c>
      <c r="AV13" s="69">
        <v>1.6476999999999999</v>
      </c>
      <c r="AW13" s="69">
        <v>1.6476999999999999</v>
      </c>
      <c r="AX13" s="69">
        <v>1.6476999999999999</v>
      </c>
      <c r="AY13" s="69">
        <v>1.6476999999999999</v>
      </c>
      <c r="AZ13" s="69">
        <v>1.6476999999999999</v>
      </c>
      <c r="BA13" s="69">
        <v>1.6476999999999999</v>
      </c>
      <c r="BB13" s="69">
        <v>1.6476999999999999</v>
      </c>
      <c r="BC13" s="69">
        <v>1.6476999999999999</v>
      </c>
      <c r="BD13" s="69">
        <v>1.6476999999999999</v>
      </c>
      <c r="BE13" s="69">
        <v>1.6476999999999999</v>
      </c>
      <c r="BF13" s="69">
        <v>1.6476999999999999</v>
      </c>
      <c r="BG13" s="69">
        <v>1.6476999999999999</v>
      </c>
      <c r="BH13" s="69">
        <v>1.6476999999999999</v>
      </c>
      <c r="BI13" s="69">
        <v>1.6476999999999999</v>
      </c>
      <c r="BJ13" s="69">
        <v>1.6476999999999999</v>
      </c>
      <c r="BK13" s="69">
        <v>1.6476999999999999</v>
      </c>
      <c r="BL13" s="69">
        <v>1.6476999999999999</v>
      </c>
      <c r="BM13" s="69">
        <v>1.6476999999999999</v>
      </c>
      <c r="BN13" s="69">
        <v>1.6476999999999999</v>
      </c>
      <c r="BO13" s="69">
        <v>1.6476999999999999</v>
      </c>
      <c r="BP13" s="69">
        <v>1.6476999999999999</v>
      </c>
      <c r="BQ13" s="69">
        <v>1.6476999999999999</v>
      </c>
      <c r="BR13" s="69">
        <v>1.6476999999999999</v>
      </c>
      <c r="BS13" s="69">
        <v>1.6476999999999999</v>
      </c>
      <c r="BT13" s="69">
        <v>1.6476999999999999</v>
      </c>
      <c r="BU13" s="69">
        <v>1.6476999999999999</v>
      </c>
      <c r="BV13" s="69">
        <v>1.6476999999999999</v>
      </c>
      <c r="BW13" s="69">
        <v>1.6476999999999999</v>
      </c>
      <c r="BX13" s="69">
        <v>1.6476999999999999</v>
      </c>
      <c r="BY13" s="69">
        <v>1.6476999999999999</v>
      </c>
      <c r="BZ13" s="69">
        <v>1.6476999999999999</v>
      </c>
      <c r="CA13" s="69">
        <v>1.6476999999999999</v>
      </c>
      <c r="CB13" s="69">
        <v>1.6476999999999999</v>
      </c>
      <c r="CC13" s="69">
        <v>1.6476999999999999</v>
      </c>
      <c r="CD13" s="69">
        <v>1.6476999999999999</v>
      </c>
      <c r="CE13" s="69">
        <v>1.6476999999999999</v>
      </c>
      <c r="CF13" s="69">
        <v>1.6476999999999999</v>
      </c>
      <c r="CG13" s="69">
        <v>1.6476999999999999</v>
      </c>
      <c r="CH13" s="69">
        <v>1.6476999999999999</v>
      </c>
      <c r="CI13" s="69">
        <v>1.6476999999999999</v>
      </c>
      <c r="CJ13" s="69">
        <v>1.6476999999999999</v>
      </c>
      <c r="CK13" s="69">
        <v>1.6476999999999999</v>
      </c>
      <c r="CL13" s="69">
        <v>1.6476999999999999</v>
      </c>
      <c r="CM13" s="69">
        <v>1.6476999999999999</v>
      </c>
      <c r="CN13" s="69">
        <v>1.6476999999999999</v>
      </c>
      <c r="CO13" s="69">
        <v>1.6476999999999999</v>
      </c>
      <c r="CP13" s="69">
        <v>1.6476999999999999</v>
      </c>
      <c r="CQ13" s="69">
        <v>1.6476999999999999</v>
      </c>
      <c r="CR13" s="69">
        <v>1.6476999999999999</v>
      </c>
      <c r="CS13" s="69">
        <v>1.6476999999999999</v>
      </c>
      <c r="CT13" s="69">
        <v>1.6476999999999999</v>
      </c>
      <c r="CU13" s="69">
        <v>1.6476999999999999</v>
      </c>
      <c r="CV13" s="477"/>
    </row>
    <row r="14" spans="2:100" s="248" customFormat="1" x14ac:dyDescent="0.25">
      <c r="B14" s="522" t="s">
        <v>602</v>
      </c>
      <c r="C14" s="18"/>
      <c r="D14" s="69">
        <v>1.4629000000000001</v>
      </c>
      <c r="E14" s="69">
        <v>1.4670000000000001</v>
      </c>
      <c r="F14" s="69">
        <v>1.4619</v>
      </c>
      <c r="G14" s="69">
        <v>1.2587999999999999</v>
      </c>
      <c r="H14" s="69">
        <v>1.1233</v>
      </c>
      <c r="I14" s="69">
        <v>1.1664000000000001</v>
      </c>
      <c r="J14" s="69">
        <v>1.1527000000000001</v>
      </c>
      <c r="K14" s="69">
        <v>1.2337</v>
      </c>
      <c r="L14" s="69">
        <v>1.1776</v>
      </c>
      <c r="M14" s="69">
        <v>1.2411000000000001</v>
      </c>
      <c r="N14" s="69">
        <v>1.2411000000000001</v>
      </c>
      <c r="O14" s="69">
        <v>1.2411000000000001</v>
      </c>
      <c r="P14" s="69">
        <v>1.2411000000000001</v>
      </c>
      <c r="Q14" s="69">
        <v>1.2411000000000001</v>
      </c>
      <c r="R14" s="69">
        <v>1.2411000000000001</v>
      </c>
      <c r="S14" s="69">
        <v>1.2411000000000001</v>
      </c>
      <c r="T14" s="69">
        <v>1.2411000000000001</v>
      </c>
      <c r="U14" s="69">
        <v>1.2411000000000001</v>
      </c>
      <c r="V14" s="69">
        <v>1.2411000000000001</v>
      </c>
      <c r="W14" s="69">
        <v>1.2411000000000001</v>
      </c>
      <c r="X14" s="69">
        <v>1.2411000000000001</v>
      </c>
      <c r="Y14" s="69">
        <v>1.2411000000000001</v>
      </c>
      <c r="Z14" s="69">
        <v>1.2411000000000001</v>
      </c>
      <c r="AA14" s="69">
        <v>1.2411000000000001</v>
      </c>
      <c r="AB14" s="69">
        <v>1.2411000000000001</v>
      </c>
      <c r="AC14" s="69">
        <v>1.2411000000000001</v>
      </c>
      <c r="AD14" s="69">
        <v>1.2411000000000001</v>
      </c>
      <c r="AE14" s="69">
        <v>1.2411000000000001</v>
      </c>
      <c r="AF14" s="69">
        <v>1.2411000000000001</v>
      </c>
      <c r="AG14" s="69">
        <v>1.2411000000000001</v>
      </c>
      <c r="AH14" s="69">
        <v>1.2411000000000001</v>
      </c>
      <c r="AI14" s="69">
        <v>1.2411000000000001</v>
      </c>
      <c r="AJ14" s="69">
        <v>1.2411000000000001</v>
      </c>
      <c r="AK14" s="69">
        <v>1.2411000000000001</v>
      </c>
      <c r="AL14" s="69">
        <v>1.2411000000000001</v>
      </c>
      <c r="AM14" s="69">
        <v>1.2411000000000001</v>
      </c>
      <c r="AN14" s="69">
        <v>1.2411000000000001</v>
      </c>
      <c r="AO14" s="69">
        <v>1.2411000000000001</v>
      </c>
      <c r="AP14" s="69">
        <v>1.2411000000000001</v>
      </c>
      <c r="AQ14" s="69">
        <v>1.2411000000000001</v>
      </c>
      <c r="AR14" s="69">
        <v>1.2411000000000001</v>
      </c>
      <c r="AS14" s="69">
        <v>1.2411000000000001</v>
      </c>
      <c r="AT14" s="69">
        <v>1.2411000000000001</v>
      </c>
      <c r="AU14" s="69">
        <v>1.2411000000000001</v>
      </c>
      <c r="AV14" s="69">
        <v>1.2411000000000001</v>
      </c>
      <c r="AW14" s="69">
        <v>1.2411000000000001</v>
      </c>
      <c r="AX14" s="69">
        <v>1.2411000000000001</v>
      </c>
      <c r="AY14" s="69">
        <v>1.2411000000000001</v>
      </c>
      <c r="AZ14" s="69">
        <v>1.2411000000000001</v>
      </c>
      <c r="BA14" s="69">
        <v>1.2411000000000001</v>
      </c>
      <c r="BB14" s="69">
        <v>1.2411000000000001</v>
      </c>
      <c r="BC14" s="69">
        <v>1.2411000000000001</v>
      </c>
      <c r="BD14" s="69">
        <v>1.2411000000000001</v>
      </c>
      <c r="BE14" s="69">
        <v>1.2411000000000001</v>
      </c>
      <c r="BF14" s="69">
        <v>1.2411000000000001</v>
      </c>
      <c r="BG14" s="69">
        <v>1.2411000000000001</v>
      </c>
      <c r="BH14" s="69">
        <v>1.2411000000000001</v>
      </c>
      <c r="BI14" s="69">
        <v>1.2411000000000001</v>
      </c>
      <c r="BJ14" s="69">
        <v>1.2411000000000001</v>
      </c>
      <c r="BK14" s="69">
        <v>1.2411000000000001</v>
      </c>
      <c r="BL14" s="69">
        <v>1.2411000000000001</v>
      </c>
      <c r="BM14" s="69">
        <v>1.2411000000000001</v>
      </c>
      <c r="BN14" s="69">
        <v>1.2411000000000001</v>
      </c>
      <c r="BO14" s="69">
        <v>1.2411000000000001</v>
      </c>
      <c r="BP14" s="69">
        <v>1.2411000000000001</v>
      </c>
      <c r="BQ14" s="69">
        <v>1.2411000000000001</v>
      </c>
      <c r="BR14" s="69">
        <v>1.2411000000000001</v>
      </c>
      <c r="BS14" s="69">
        <v>1.2411000000000001</v>
      </c>
      <c r="BT14" s="69">
        <v>1.2411000000000001</v>
      </c>
      <c r="BU14" s="69">
        <v>1.2411000000000001</v>
      </c>
      <c r="BV14" s="69">
        <v>1.2411000000000001</v>
      </c>
      <c r="BW14" s="69">
        <v>1.2411000000000001</v>
      </c>
      <c r="BX14" s="69">
        <v>1.2411000000000001</v>
      </c>
      <c r="BY14" s="69">
        <v>1.2411000000000001</v>
      </c>
      <c r="BZ14" s="69">
        <v>1.2411000000000001</v>
      </c>
      <c r="CA14" s="69">
        <v>1.2411000000000001</v>
      </c>
      <c r="CB14" s="69">
        <v>1.2411000000000001</v>
      </c>
      <c r="CC14" s="69">
        <v>1.2411000000000001</v>
      </c>
      <c r="CD14" s="69">
        <v>1.2411000000000001</v>
      </c>
      <c r="CE14" s="69">
        <v>1.2411000000000001</v>
      </c>
      <c r="CF14" s="69">
        <v>1.2411000000000001</v>
      </c>
      <c r="CG14" s="69">
        <v>1.2411000000000001</v>
      </c>
      <c r="CH14" s="69">
        <v>1.2411000000000001</v>
      </c>
      <c r="CI14" s="69">
        <v>1.2411000000000001</v>
      </c>
      <c r="CJ14" s="69">
        <v>1.2411000000000001</v>
      </c>
      <c r="CK14" s="69">
        <v>1.2411000000000001</v>
      </c>
      <c r="CL14" s="69">
        <v>1.2411000000000001</v>
      </c>
      <c r="CM14" s="69">
        <v>1.2411000000000001</v>
      </c>
      <c r="CN14" s="69">
        <v>1.2411000000000001</v>
      </c>
      <c r="CO14" s="69">
        <v>1.2411000000000001</v>
      </c>
      <c r="CP14" s="69">
        <v>1.2411000000000001</v>
      </c>
      <c r="CQ14" s="69">
        <v>1.2411000000000001</v>
      </c>
      <c r="CR14" s="69">
        <v>1.2411000000000001</v>
      </c>
      <c r="CS14" s="69">
        <v>1.2411000000000001</v>
      </c>
      <c r="CT14" s="69">
        <v>1.2411000000000001</v>
      </c>
      <c r="CU14" s="69">
        <v>1.2411000000000001</v>
      </c>
      <c r="CV14" s="477"/>
    </row>
    <row r="15" spans="2:100" s="248" customFormat="1" x14ac:dyDescent="0.25">
      <c r="B15" s="473"/>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477"/>
    </row>
    <row r="16" spans="2:100" s="248" customFormat="1" x14ac:dyDescent="0.25">
      <c r="B16" s="505"/>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477"/>
    </row>
    <row r="17" spans="2:100" x14ac:dyDescent="0.25">
      <c r="B17" s="500" t="s">
        <v>397</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48"/>
      <c r="BA17" s="48"/>
      <c r="BB17" s="48"/>
      <c r="BC17" s="48"/>
      <c r="BD17" s="48"/>
      <c r="BE17" s="48"/>
      <c r="BF17" s="48"/>
      <c r="BG17" s="48"/>
      <c r="BH17" s="48"/>
      <c r="BI17" s="48"/>
      <c r="BJ17" s="48"/>
      <c r="BK17" s="48"/>
      <c r="BL17" s="48"/>
      <c r="BM17" s="48"/>
      <c r="BN17" s="48"/>
      <c r="BO17" s="48"/>
      <c r="BP17" s="48"/>
      <c r="BQ17" s="48"/>
      <c r="BR17" s="48"/>
      <c r="BS17" s="48"/>
      <c r="BT17" s="48"/>
      <c r="BU17" s="48"/>
      <c r="BV17" s="48"/>
      <c r="BW17" s="48"/>
      <c r="BX17" s="48"/>
      <c r="BY17" s="48"/>
      <c r="BZ17" s="48"/>
      <c r="CA17" s="48"/>
      <c r="CB17" s="48"/>
      <c r="CC17" s="48"/>
      <c r="CD17" s="48"/>
      <c r="CE17" s="48"/>
      <c r="CF17" s="48"/>
      <c r="CG17" s="48"/>
      <c r="CH17" s="48"/>
      <c r="CI17" s="48"/>
      <c r="CJ17" s="48"/>
      <c r="CK17" s="48"/>
      <c r="CL17" s="48"/>
      <c r="CM17" s="48"/>
      <c r="CN17" s="48"/>
      <c r="CO17" s="48"/>
      <c r="CP17" s="48"/>
      <c r="CQ17" s="48"/>
      <c r="CR17" s="48"/>
      <c r="CS17" s="48"/>
      <c r="CT17" s="48"/>
      <c r="CU17" s="48"/>
      <c r="CV17" s="501"/>
    </row>
    <row r="18" spans="2:100" x14ac:dyDescent="0.25">
      <c r="B18" s="37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s="369"/>
    </row>
    <row r="19" spans="2:100" x14ac:dyDescent="0.25">
      <c r="B19" s="378" t="s">
        <v>398</v>
      </c>
      <c r="C19"/>
      <c r="D19" s="9" t="s">
        <v>457</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s="369"/>
    </row>
    <row r="20" spans="2:100" ht="18" x14ac:dyDescent="0.35">
      <c r="B20" s="403" t="s">
        <v>79</v>
      </c>
      <c r="C20" t="s">
        <v>456</v>
      </c>
      <c r="D20" s="63">
        <v>1</v>
      </c>
      <c r="E20" s="506"/>
      <c r="F20" s="506"/>
      <c r="G20" s="506"/>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s="369"/>
    </row>
    <row r="21" spans="2:100" ht="18" x14ac:dyDescent="0.35">
      <c r="B21" s="403" t="s">
        <v>418</v>
      </c>
      <c r="C21" t="s">
        <v>456</v>
      </c>
      <c r="D21" s="63">
        <v>1.9</v>
      </c>
      <c r="E21" s="506"/>
      <c r="F21" s="506"/>
      <c r="G21" s="506"/>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s="369"/>
    </row>
    <row r="22" spans="2:100" ht="18" x14ac:dyDescent="0.35">
      <c r="B22" s="403" t="s">
        <v>81</v>
      </c>
      <c r="C22" t="s">
        <v>456</v>
      </c>
      <c r="D22" s="63">
        <v>25</v>
      </c>
      <c r="E22" s="506"/>
      <c r="F22" s="506"/>
      <c r="G22" s="506"/>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s="369"/>
    </row>
    <row r="23" spans="2:100" ht="18" x14ac:dyDescent="0.35">
      <c r="B23" s="403" t="s">
        <v>80</v>
      </c>
      <c r="C23" t="s">
        <v>456</v>
      </c>
      <c r="D23" s="63">
        <v>298</v>
      </c>
      <c r="E23" s="506"/>
      <c r="F23" s="506"/>
      <c r="G23" s="506"/>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s="369"/>
    </row>
    <row r="24" spans="2:100" ht="18" x14ac:dyDescent="0.35">
      <c r="B24" s="403" t="s">
        <v>419</v>
      </c>
      <c r="C24" t="s">
        <v>456</v>
      </c>
      <c r="D24" s="63">
        <v>5</v>
      </c>
      <c r="E24" s="506"/>
      <c r="F24" s="506"/>
      <c r="G24" s="506"/>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s="369"/>
    </row>
    <row r="25" spans="2:100" ht="18" x14ac:dyDescent="0.35">
      <c r="B25" s="403" t="s">
        <v>122</v>
      </c>
      <c r="C25" t="s">
        <v>456</v>
      </c>
      <c r="D25" s="63">
        <v>22800</v>
      </c>
      <c r="E25" s="506"/>
      <c r="F25" s="506"/>
      <c r="G25" s="506"/>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s="369"/>
    </row>
    <row r="26" spans="2:100" ht="18" x14ac:dyDescent="0.35">
      <c r="B26" s="403" t="s">
        <v>123</v>
      </c>
      <c r="C26" t="s">
        <v>456</v>
      </c>
      <c r="D26" s="63">
        <v>124</v>
      </c>
      <c r="E26" s="506"/>
      <c r="F26" s="506"/>
      <c r="G26" s="50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s="369"/>
    </row>
    <row r="27" spans="2:100" ht="18" x14ac:dyDescent="0.35">
      <c r="B27" s="403" t="s">
        <v>124</v>
      </c>
      <c r="C27" t="s">
        <v>456</v>
      </c>
      <c r="D27" s="63">
        <v>1430</v>
      </c>
      <c r="E27" s="506"/>
      <c r="F27" s="506"/>
      <c r="G27" s="506"/>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s="369"/>
    </row>
    <row r="28" spans="2:100" ht="18" x14ac:dyDescent="0.35">
      <c r="B28" s="403" t="s">
        <v>125</v>
      </c>
      <c r="C28" t="s">
        <v>456</v>
      </c>
      <c r="D28" s="63">
        <v>14800</v>
      </c>
      <c r="E28" s="506"/>
      <c r="F28" s="506"/>
      <c r="G28" s="506"/>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s="369"/>
    </row>
    <row r="29" spans="2:100" ht="18" x14ac:dyDescent="0.35">
      <c r="B29" s="403" t="s">
        <v>126</v>
      </c>
      <c r="C29" t="s">
        <v>456</v>
      </c>
      <c r="D29" s="63">
        <v>675</v>
      </c>
      <c r="E29" s="506"/>
      <c r="F29" s="506"/>
      <c r="G29" s="506"/>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s="369"/>
    </row>
    <row r="30" spans="2:100" ht="18" x14ac:dyDescent="0.35">
      <c r="B30" s="403" t="s">
        <v>127</v>
      </c>
      <c r="C30" t="s">
        <v>456</v>
      </c>
      <c r="D30" s="63">
        <v>3500</v>
      </c>
      <c r="E30" s="506"/>
      <c r="F30" s="506"/>
      <c r="G30" s="506"/>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s="369"/>
    </row>
    <row r="31" spans="2:100" ht="18" x14ac:dyDescent="0.35">
      <c r="B31" s="403" t="s">
        <v>128</v>
      </c>
      <c r="C31" t="s">
        <v>456</v>
      </c>
      <c r="D31" s="63">
        <v>4470</v>
      </c>
      <c r="E31" s="506"/>
      <c r="F31" s="506"/>
      <c r="G31" s="506"/>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s="369"/>
    </row>
    <row r="32" spans="2:100" ht="18" x14ac:dyDescent="0.35">
      <c r="B32" s="403" t="s">
        <v>129</v>
      </c>
      <c r="C32" t="s">
        <v>456</v>
      </c>
      <c r="D32" s="63">
        <v>3220</v>
      </c>
      <c r="E32" s="506"/>
      <c r="F32" s="506"/>
      <c r="G32" s="506"/>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s="369"/>
    </row>
    <row r="33" spans="2:100" ht="18" x14ac:dyDescent="0.35">
      <c r="B33" s="403" t="s">
        <v>130</v>
      </c>
      <c r="C33" t="s">
        <v>456</v>
      </c>
      <c r="D33" s="63">
        <v>1640</v>
      </c>
      <c r="E33" s="506"/>
      <c r="F33" s="506"/>
      <c r="G33" s="506"/>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s="369"/>
    </row>
    <row r="34" spans="2:100" ht="18" x14ac:dyDescent="0.35">
      <c r="B34" s="403" t="s">
        <v>131</v>
      </c>
      <c r="C34" t="s">
        <v>456</v>
      </c>
      <c r="D34" s="63">
        <v>1100</v>
      </c>
      <c r="E34" s="506"/>
      <c r="F34" s="506"/>
      <c r="G34" s="506"/>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s="369"/>
    </row>
    <row r="35" spans="2:100" ht="18" x14ac:dyDescent="0.35">
      <c r="B35" s="403" t="s">
        <v>132</v>
      </c>
      <c r="C35" t="s">
        <v>456</v>
      </c>
      <c r="D35" s="63">
        <v>7390</v>
      </c>
      <c r="E35" s="506"/>
      <c r="F35" s="506"/>
      <c r="G35" s="506"/>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s="369"/>
    </row>
    <row r="36" spans="2:100" ht="18" x14ac:dyDescent="0.35">
      <c r="B36" s="403" t="s">
        <v>133</v>
      </c>
      <c r="C36" t="s">
        <v>456</v>
      </c>
      <c r="D36" s="63">
        <v>12200</v>
      </c>
      <c r="E36" s="506"/>
      <c r="F36" s="506"/>
      <c r="G36" s="50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s="369"/>
    </row>
    <row r="37" spans="2:100" ht="18" x14ac:dyDescent="0.35">
      <c r="B37" s="403" t="s">
        <v>134</v>
      </c>
      <c r="C37" t="s">
        <v>456</v>
      </c>
      <c r="D37" s="63">
        <v>8830</v>
      </c>
      <c r="E37" s="506"/>
      <c r="F37" s="506"/>
      <c r="G37" s="506"/>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s="369"/>
    </row>
    <row r="38" spans="2:100" ht="18" x14ac:dyDescent="0.35">
      <c r="B38" s="403" t="s">
        <v>135</v>
      </c>
      <c r="C38" t="s">
        <v>456</v>
      </c>
      <c r="D38" s="63">
        <v>10300</v>
      </c>
      <c r="E38" s="506"/>
      <c r="F38" s="506"/>
      <c r="G38" s="506"/>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s="369"/>
    </row>
    <row r="39" spans="2:100" ht="18" x14ac:dyDescent="0.35">
      <c r="B39" s="403" t="s">
        <v>136</v>
      </c>
      <c r="C39" t="s">
        <v>456</v>
      </c>
      <c r="D39" s="63">
        <v>8860</v>
      </c>
      <c r="E39" s="506"/>
      <c r="F39" s="506"/>
      <c r="G39" s="506"/>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s="369"/>
    </row>
    <row r="40" spans="2:100" ht="18" x14ac:dyDescent="0.35">
      <c r="B40" s="403" t="s">
        <v>137</v>
      </c>
      <c r="C40" t="s">
        <v>456</v>
      </c>
      <c r="D40" s="63">
        <v>1030</v>
      </c>
      <c r="E40" s="506"/>
      <c r="F40" s="506"/>
      <c r="G40" s="506"/>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s="369"/>
    </row>
    <row r="41" spans="2:100" ht="18" x14ac:dyDescent="0.35">
      <c r="B41" s="403" t="s">
        <v>138</v>
      </c>
      <c r="C41" t="s">
        <v>456</v>
      </c>
      <c r="D41" s="63">
        <v>794</v>
      </c>
      <c r="E41" s="506"/>
      <c r="F41" s="506"/>
      <c r="G41" s="506"/>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s="369"/>
    </row>
    <row r="42" spans="2:100" ht="18" x14ac:dyDescent="0.35">
      <c r="B42" s="403" t="s">
        <v>139</v>
      </c>
      <c r="C42" t="s">
        <v>456</v>
      </c>
      <c r="D42" s="63">
        <v>92</v>
      </c>
      <c r="E42" s="506"/>
      <c r="F42" s="506"/>
      <c r="G42" s="506"/>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s="369"/>
    </row>
    <row r="43" spans="2:100" ht="18" x14ac:dyDescent="0.35">
      <c r="B43" s="403" t="s">
        <v>140</v>
      </c>
      <c r="C43" t="s">
        <v>456</v>
      </c>
      <c r="D43" s="63">
        <v>353</v>
      </c>
      <c r="E43" s="506"/>
      <c r="F43" s="506"/>
      <c r="G43" s="506"/>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s="369"/>
    </row>
    <row r="44" spans="2:100" ht="18" x14ac:dyDescent="0.35">
      <c r="B44" s="403" t="s">
        <v>141</v>
      </c>
      <c r="C44" t="s">
        <v>456</v>
      </c>
      <c r="D44" s="63">
        <v>53</v>
      </c>
      <c r="E44" s="506"/>
      <c r="F44" s="506"/>
      <c r="G44" s="506"/>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s="369"/>
    </row>
    <row r="45" spans="2:100" ht="18" x14ac:dyDescent="0.35">
      <c r="B45" s="403" t="s">
        <v>142</v>
      </c>
      <c r="C45" t="s">
        <v>456</v>
      </c>
      <c r="D45" s="63">
        <v>12</v>
      </c>
      <c r="E45" s="506"/>
      <c r="F45" s="506"/>
      <c r="G45" s="506"/>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s="369"/>
    </row>
    <row r="46" spans="2:100" ht="18" x14ac:dyDescent="0.35">
      <c r="B46" s="403" t="s">
        <v>143</v>
      </c>
      <c r="C46" t="s">
        <v>456</v>
      </c>
      <c r="D46" s="63">
        <v>1370</v>
      </c>
      <c r="E46" s="506"/>
      <c r="F46" s="506"/>
      <c r="G46" s="50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s="369"/>
    </row>
    <row r="47" spans="2:100" ht="18" x14ac:dyDescent="0.35">
      <c r="B47" s="403" t="s">
        <v>144</v>
      </c>
      <c r="C47" t="s">
        <v>456</v>
      </c>
      <c r="D47" s="63">
        <v>9810</v>
      </c>
      <c r="E47" s="506"/>
      <c r="F47" s="506"/>
      <c r="G47" s="506"/>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s="369"/>
    </row>
    <row r="48" spans="2:100" ht="18" x14ac:dyDescent="0.35">
      <c r="B48" s="403" t="s">
        <v>145</v>
      </c>
      <c r="C48" t="s">
        <v>456</v>
      </c>
      <c r="D48" s="63">
        <v>693</v>
      </c>
      <c r="E48" s="506"/>
      <c r="F48" s="506"/>
      <c r="G48" s="506"/>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s="369"/>
    </row>
    <row r="49" spans="2:100" ht="18" x14ac:dyDescent="0.35">
      <c r="B49" s="403" t="s">
        <v>146</v>
      </c>
      <c r="C49" t="s">
        <v>456</v>
      </c>
      <c r="D49" s="63">
        <v>1340</v>
      </c>
      <c r="E49" s="506"/>
      <c r="F49" s="506"/>
      <c r="G49" s="506"/>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s="369"/>
    </row>
    <row r="50" spans="2:100" ht="18" x14ac:dyDescent="0.35">
      <c r="B50" s="403" t="s">
        <v>147</v>
      </c>
      <c r="C50" t="s">
        <v>456</v>
      </c>
      <c r="D50" s="63">
        <v>17200</v>
      </c>
      <c r="E50" s="506"/>
      <c r="F50" s="506"/>
      <c r="G50" s="506"/>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s="369"/>
    </row>
    <row r="51" spans="2:100" ht="18" x14ac:dyDescent="0.35">
      <c r="B51" s="403" t="s">
        <v>148</v>
      </c>
      <c r="C51" t="s">
        <v>456</v>
      </c>
      <c r="D51" s="63">
        <v>9160</v>
      </c>
      <c r="E51" s="506"/>
      <c r="F51" s="506"/>
      <c r="G51" s="506"/>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s="369"/>
    </row>
    <row r="52" spans="2:100" ht="18" x14ac:dyDescent="0.35">
      <c r="B52" s="403" t="s">
        <v>149</v>
      </c>
      <c r="C52" t="s">
        <v>456</v>
      </c>
      <c r="D52" s="63">
        <v>9300</v>
      </c>
      <c r="E52" s="506"/>
      <c r="F52" s="506"/>
      <c r="G52" s="506"/>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s="369"/>
    </row>
    <row r="53" spans="2:100" ht="18" x14ac:dyDescent="0.35">
      <c r="B53" s="403" t="s">
        <v>150</v>
      </c>
      <c r="C53" t="s">
        <v>456</v>
      </c>
      <c r="D53" s="63">
        <v>7500</v>
      </c>
      <c r="E53" s="506"/>
      <c r="F53" s="506"/>
      <c r="G53" s="506"/>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s="369"/>
    </row>
    <row r="54" spans="2:100" x14ac:dyDescent="0.25">
      <c r="B54" s="378"/>
      <c r="C54"/>
      <c r="D54" s="506"/>
      <c r="E54" s="506"/>
      <c r="F54" s="506"/>
      <c r="G54" s="506"/>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s="369"/>
    </row>
    <row r="55" spans="2:100" x14ac:dyDescent="0.25">
      <c r="B55" s="378"/>
      <c r="C55"/>
      <c r="D55" s="506"/>
      <c r="E55" s="506"/>
      <c r="F55" s="506"/>
      <c r="G55" s="506"/>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s="369"/>
    </row>
    <row r="56" spans="2:100" s="496" customFormat="1" x14ac:dyDescent="0.25">
      <c r="B56" s="507" t="s">
        <v>384</v>
      </c>
      <c r="C56" s="42"/>
      <c r="D56" s="77"/>
      <c r="E56" s="77"/>
      <c r="F56" s="77"/>
      <c r="G56" s="77"/>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c r="CD56" s="42"/>
      <c r="CE56" s="42"/>
      <c r="CF56" s="42"/>
      <c r="CG56" s="42"/>
      <c r="CH56" s="42"/>
      <c r="CI56" s="42"/>
      <c r="CJ56" s="42"/>
      <c r="CK56" s="42"/>
      <c r="CL56" s="42"/>
      <c r="CM56" s="42"/>
      <c r="CN56" s="42"/>
      <c r="CO56" s="42"/>
      <c r="CP56" s="42"/>
      <c r="CQ56" s="42"/>
      <c r="CR56" s="42"/>
      <c r="CS56" s="42"/>
      <c r="CT56" s="42"/>
      <c r="CU56" s="42"/>
      <c r="CV56" s="508"/>
    </row>
    <row r="57" spans="2:100" x14ac:dyDescent="0.25">
      <c r="B57" s="378"/>
      <c r="C57"/>
      <c r="D57" s="506"/>
      <c r="E57" s="506"/>
      <c r="F57" s="506"/>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s="369"/>
    </row>
    <row r="58" spans="2:100" x14ac:dyDescent="0.25">
      <c r="B58" s="378"/>
      <c r="C58" s="1064" t="s">
        <v>768</v>
      </c>
      <c r="D58" s="1064"/>
      <c r="E58" s="1064"/>
      <c r="F58" s="1064"/>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s="369"/>
    </row>
    <row r="59" spans="2:100" x14ac:dyDescent="0.25">
      <c r="B59" s="370" t="s">
        <v>385</v>
      </c>
      <c r="C59" s="9" t="s">
        <v>120</v>
      </c>
      <c r="D59" s="9" t="s">
        <v>1068</v>
      </c>
      <c r="E59" s="9" t="s">
        <v>1069</v>
      </c>
      <c r="F59" s="9" t="s">
        <v>386</v>
      </c>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s="369"/>
    </row>
    <row r="60" spans="2:100" x14ac:dyDescent="0.25">
      <c r="B60" s="378" t="s">
        <v>91</v>
      </c>
      <c r="C60" s="509"/>
      <c r="D60" s="384"/>
      <c r="E60" s="384"/>
      <c r="F60" s="384"/>
      <c r="G60"/>
      <c r="H60" s="384"/>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s="369"/>
    </row>
    <row r="61" spans="2:100" x14ac:dyDescent="0.25">
      <c r="B61" s="403" t="s">
        <v>92</v>
      </c>
      <c r="C61" s="509">
        <v>2937.32</v>
      </c>
      <c r="D61" s="384">
        <v>0.21448</v>
      </c>
      <c r="E61" s="384">
        <v>1.5190600000000001</v>
      </c>
      <c r="F61" s="384">
        <v>6.2858211324748634</v>
      </c>
      <c r="G61"/>
      <c r="H61" s="384"/>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s="369"/>
    </row>
    <row r="62" spans="2:100" x14ac:dyDescent="0.25">
      <c r="B62" s="403" t="s">
        <v>93</v>
      </c>
      <c r="C62" s="509">
        <v>2746.63</v>
      </c>
      <c r="D62" s="384">
        <v>0.18396000000000001</v>
      </c>
      <c r="E62" s="384">
        <v>2.0465200000000001</v>
      </c>
      <c r="F62" s="384">
        <v>5.3913635561827489</v>
      </c>
      <c r="G62"/>
      <c r="H62" s="384"/>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s="369"/>
    </row>
    <row r="63" spans="2:100" x14ac:dyDescent="0.25">
      <c r="B63" s="403" t="s">
        <v>94</v>
      </c>
      <c r="C63" s="509">
        <v>2589.6</v>
      </c>
      <c r="D63" s="384">
        <v>0.18404000000000001</v>
      </c>
      <c r="E63" s="384">
        <v>0.94857000000000002</v>
      </c>
      <c r="F63" s="384">
        <v>5.3937081369856115</v>
      </c>
      <c r="G63"/>
      <c r="H63" s="384"/>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s="369"/>
    </row>
    <row r="64" spans="2:100" x14ac:dyDescent="0.25">
      <c r="B64" s="378" t="s">
        <v>95</v>
      </c>
      <c r="C64" s="509"/>
      <c r="D64" s="384"/>
      <c r="E64" s="384"/>
      <c r="F64" s="384"/>
      <c r="G64"/>
      <c r="H64" s="38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s="369"/>
    </row>
    <row r="65" spans="2:100" x14ac:dyDescent="0.25">
      <c r="B65" s="403" t="s">
        <v>96</v>
      </c>
      <c r="C65" s="509">
        <v>3213.91</v>
      </c>
      <c r="D65" s="384">
        <v>0.24413000000000001</v>
      </c>
      <c r="E65" s="384">
        <v>2.28586</v>
      </c>
      <c r="F65" s="384">
        <v>7.1547813925358472</v>
      </c>
      <c r="G65"/>
      <c r="H65" s="384"/>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s="369"/>
    </row>
    <row r="66" spans="2:100" x14ac:dyDescent="0.25">
      <c r="B66" s="403" t="s">
        <v>97</v>
      </c>
      <c r="C66" s="509">
        <v>3181.15</v>
      </c>
      <c r="D66" s="384">
        <v>0.24768000000000001</v>
      </c>
      <c r="E66" s="384">
        <v>2.5388299999999999</v>
      </c>
      <c r="F66" s="384">
        <v>7.2588221656628793</v>
      </c>
      <c r="G66"/>
      <c r="H66" s="384"/>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s="369"/>
    </row>
    <row r="67" spans="2:100" x14ac:dyDescent="0.25">
      <c r="B67" s="403" t="s">
        <v>98</v>
      </c>
      <c r="C67" s="509">
        <v>3165.26</v>
      </c>
      <c r="D67" s="384">
        <v>0.24665000000000001</v>
      </c>
      <c r="E67" s="384">
        <v>2.53627</v>
      </c>
      <c r="F67" s="384">
        <v>7.2286356878260216</v>
      </c>
      <c r="G67"/>
      <c r="H67" s="384"/>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s="369"/>
    </row>
    <row r="68" spans="2:100" x14ac:dyDescent="0.25">
      <c r="B68" s="403" t="s">
        <v>99</v>
      </c>
      <c r="C68" s="509">
        <v>3228.84</v>
      </c>
      <c r="D68" s="384">
        <v>0.26830999999999999</v>
      </c>
      <c r="E68" s="384">
        <v>3.1779899999999999</v>
      </c>
      <c r="F68" s="384">
        <v>7.863430940201094</v>
      </c>
      <c r="G68"/>
      <c r="H68" s="384"/>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s="369"/>
    </row>
    <row r="69" spans="2:100" x14ac:dyDescent="0.25">
      <c r="B69" s="403" t="s">
        <v>100</v>
      </c>
      <c r="C69" s="509">
        <v>3182</v>
      </c>
      <c r="D69" s="384">
        <v>0.26441999999999999</v>
      </c>
      <c r="E69" s="384"/>
      <c r="F69" s="384">
        <v>7.749425698661895</v>
      </c>
      <c r="G69"/>
      <c r="H69" s="384"/>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s="369"/>
    </row>
    <row r="70" spans="2:100" x14ac:dyDescent="0.25">
      <c r="B70" s="403" t="s">
        <v>101</v>
      </c>
      <c r="C70" s="509">
        <v>3142.87</v>
      </c>
      <c r="D70" s="384">
        <v>0.23637</v>
      </c>
      <c r="E70" s="384"/>
      <c r="F70" s="384">
        <v>6.9273570546581658</v>
      </c>
      <c r="G70"/>
      <c r="H70" s="384"/>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s="369"/>
    </row>
    <row r="71" spans="2:100" x14ac:dyDescent="0.25">
      <c r="B71" s="403" t="s">
        <v>102</v>
      </c>
      <c r="C71" s="509">
        <v>2944.82</v>
      </c>
      <c r="D71" s="384">
        <v>0.24615000000000001</v>
      </c>
      <c r="E71" s="384"/>
      <c r="F71" s="384">
        <v>7.2139820578081295</v>
      </c>
      <c r="G71"/>
      <c r="H71" s="384"/>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s="369"/>
    </row>
    <row r="72" spans="2:100" x14ac:dyDescent="0.25">
      <c r="B72" s="378" t="s">
        <v>103</v>
      </c>
      <c r="C72" s="509"/>
      <c r="D72" s="384"/>
      <c r="E72" s="384"/>
      <c r="F72" s="384"/>
      <c r="G72"/>
      <c r="H72" s="384"/>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s="369"/>
    </row>
    <row r="73" spans="2:100" x14ac:dyDescent="0.25">
      <c r="B73" s="403" t="s">
        <v>104</v>
      </c>
      <c r="C73" s="509">
        <v>3503.5298917622567</v>
      </c>
      <c r="D73" s="384">
        <v>0.36771742304210275</v>
      </c>
      <c r="E73" s="384"/>
      <c r="F73" s="384">
        <v>10.776790136783145</v>
      </c>
      <c r="G73"/>
      <c r="H73" s="384"/>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s="369"/>
    </row>
    <row r="74" spans="2:100" x14ac:dyDescent="0.25">
      <c r="B74" s="403" t="s">
        <v>105</v>
      </c>
      <c r="C74" s="509">
        <v>3329.0465481760334</v>
      </c>
      <c r="D74" s="384">
        <v>0.40216669709509129</v>
      </c>
      <c r="E74" s="384"/>
      <c r="F74" s="384">
        <v>11.786403969498052</v>
      </c>
      <c r="G74"/>
      <c r="H74" s="38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s="369"/>
    </row>
    <row r="75" spans="2:100" x14ac:dyDescent="0.25">
      <c r="B75" s="403" t="s">
        <v>106</v>
      </c>
      <c r="C75" s="509">
        <v>3064.56</v>
      </c>
      <c r="D75" s="384">
        <v>0.34659000000000001</v>
      </c>
      <c r="E75" s="384"/>
      <c r="F75" s="384">
        <v>10.157603255802233</v>
      </c>
      <c r="G75"/>
      <c r="H75" s="384"/>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s="369"/>
    </row>
    <row r="76" spans="2:100" x14ac:dyDescent="0.25">
      <c r="B76" s="403" t="s">
        <v>107</v>
      </c>
      <c r="C76" s="509">
        <v>2881.65</v>
      </c>
      <c r="D76" s="384">
        <v>0.34472999999999998</v>
      </c>
      <c r="E76" s="384"/>
      <c r="F76" s="384">
        <v>10.103091752135676</v>
      </c>
      <c r="G76"/>
      <c r="H76" s="384"/>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s="369"/>
    </row>
    <row r="77" spans="2:100" x14ac:dyDescent="0.25">
      <c r="B77" s="403" t="s">
        <v>108</v>
      </c>
      <c r="C77" s="509">
        <v>3159.734678238618</v>
      </c>
      <c r="D77" s="384">
        <v>0.38171291414963171</v>
      </c>
      <c r="E77" s="384"/>
      <c r="F77" s="384">
        <v>11.186959633999992</v>
      </c>
      <c r="G77"/>
      <c r="H77" s="384"/>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s="369"/>
    </row>
    <row r="78" spans="2:100" x14ac:dyDescent="0.25">
      <c r="B78" s="403" t="s">
        <v>109</v>
      </c>
      <c r="C78" s="509">
        <v>2452.29</v>
      </c>
      <c r="D78" s="384">
        <v>0.32482</v>
      </c>
      <c r="E78" s="384"/>
      <c r="F78" s="384">
        <v>9.5195842048232251</v>
      </c>
      <c r="G78"/>
      <c r="H78" s="384"/>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s="369"/>
    </row>
    <row r="79" spans="2:100" x14ac:dyDescent="0.25">
      <c r="B79" s="403" t="s">
        <v>110</v>
      </c>
      <c r="C79" s="509">
        <v>3396.5</v>
      </c>
      <c r="D79" s="384">
        <v>0.34193000000000001</v>
      </c>
      <c r="E79" s="384"/>
      <c r="F79" s="384">
        <v>10.021031424035481</v>
      </c>
      <c r="G79"/>
      <c r="H79" s="384"/>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s="369"/>
    </row>
    <row r="80" spans="2:100" ht="15.75" thickBot="1" x14ac:dyDescent="0.3">
      <c r="B80" s="380" t="s">
        <v>1070</v>
      </c>
      <c r="C80" s="374"/>
      <c r="D80" s="510"/>
      <c r="E80" s="374"/>
      <c r="F80" s="374"/>
      <c r="G80" s="374"/>
      <c r="H80" s="374"/>
      <c r="I80" s="374"/>
      <c r="J80" s="374"/>
      <c r="K80" s="374"/>
      <c r="L80" s="374"/>
      <c r="M80" s="374"/>
      <c r="N80" s="374"/>
      <c r="O80" s="374"/>
      <c r="P80" s="374"/>
      <c r="Q80" s="374"/>
      <c r="R80" s="374"/>
      <c r="S80" s="374"/>
      <c r="T80" s="374"/>
      <c r="U80" s="374"/>
      <c r="V80" s="374"/>
      <c r="W80" s="374"/>
      <c r="X80" s="374"/>
      <c r="Y80" s="374"/>
      <c r="Z80" s="374"/>
      <c r="AA80" s="374"/>
      <c r="AB80" s="374"/>
      <c r="AC80" s="374"/>
      <c r="AD80" s="374"/>
      <c r="AE80" s="374"/>
      <c r="AF80" s="374"/>
      <c r="AG80" s="374"/>
      <c r="AH80" s="374"/>
      <c r="AI80" s="374"/>
      <c r="AJ80" s="374"/>
      <c r="AK80" s="374"/>
      <c r="AL80" s="374"/>
      <c r="AM80" s="374"/>
      <c r="AN80" s="374"/>
      <c r="AO80" s="374"/>
      <c r="AP80" s="374"/>
      <c r="AQ80" s="374"/>
      <c r="AR80" s="374"/>
      <c r="AS80" s="374"/>
      <c r="AT80" s="374"/>
      <c r="AU80" s="374"/>
      <c r="AV80" s="374"/>
      <c r="AW80" s="374"/>
      <c r="AX80" s="374"/>
      <c r="AY80" s="374"/>
      <c r="AZ80" s="374"/>
      <c r="BA80" s="374"/>
      <c r="BB80" s="374"/>
      <c r="BC80" s="374"/>
      <c r="BD80" s="374"/>
      <c r="BE80" s="374"/>
      <c r="BF80" s="374"/>
      <c r="BG80" s="374"/>
      <c r="BH80" s="374"/>
      <c r="BI80" s="374"/>
      <c r="BJ80" s="374"/>
      <c r="BK80" s="374"/>
      <c r="BL80" s="374"/>
      <c r="BM80" s="374"/>
      <c r="BN80" s="374"/>
      <c r="BO80" s="374"/>
      <c r="BP80" s="374"/>
      <c r="BQ80" s="374"/>
      <c r="BR80" s="374"/>
      <c r="BS80" s="374"/>
      <c r="BT80" s="374"/>
      <c r="BU80" s="374"/>
      <c r="BV80" s="374"/>
      <c r="BW80" s="374"/>
      <c r="BX80" s="374"/>
      <c r="BY80" s="374"/>
      <c r="BZ80" s="374"/>
      <c r="CA80" s="374"/>
      <c r="CB80" s="374"/>
      <c r="CC80" s="374"/>
      <c r="CD80" s="374"/>
      <c r="CE80" s="374"/>
      <c r="CF80" s="374"/>
      <c r="CG80" s="374"/>
      <c r="CH80" s="374"/>
      <c r="CI80" s="374"/>
      <c r="CJ80" s="374"/>
      <c r="CK80" s="374"/>
      <c r="CL80" s="374"/>
      <c r="CM80" s="374"/>
      <c r="CN80" s="374"/>
      <c r="CO80" s="374"/>
      <c r="CP80" s="374"/>
      <c r="CQ80" s="374"/>
      <c r="CR80" s="374"/>
      <c r="CS80" s="374"/>
      <c r="CT80" s="374"/>
      <c r="CU80" s="374"/>
      <c r="CV80" s="375"/>
    </row>
  </sheetData>
  <sheetProtection algorithmName="SHA-512" hashValue="7JWhssshzbMIU5Qhos24GXAy9H4C8H6r2V3w/TpnB+On2SPQXUqpHNATfixJ1nyYvOk4HLU/BN5M7pJCqc96Vg==" saltValue="A2i+pa8aXH9bLbb4ag3FFw==" spinCount="100000" sheet="1" objects="1" scenarios="1"/>
  <mergeCells count="1">
    <mergeCell ref="C58:F58"/>
  </mergeCells>
  <hyperlinks>
    <hyperlink ref="Z12" r:id="rId1" display="http://www.defra.gov.uk/publications/2012/05/30/pb13773-2012-ghg-conversion/ " xr:uid="{00000000-0004-0000-2000-000000000000}"/>
  </hyperlinks>
  <pageMargins left="0.7" right="0.7" top="0.75" bottom="0.75" header="0.3" footer="0.3"/>
  <pageSetup paperSize="9" orientation="portrait" verticalDpi="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
    <tabColor rgb="FFFF0000"/>
    <pageSetUpPr autoPageBreaks="0"/>
  </sheetPr>
  <dimension ref="B1:L31"/>
  <sheetViews>
    <sheetView showRowColHeaders="0" zoomScale="85" zoomScaleNormal="85" workbookViewId="0">
      <selection activeCell="F1" sqref="F1"/>
    </sheetView>
  </sheetViews>
  <sheetFormatPr defaultColWidth="9.140625" defaultRowHeight="15" x14ac:dyDescent="0.25"/>
  <cols>
    <col min="1" max="1" width="4" style="86" customWidth="1"/>
    <col min="2" max="2" width="3" style="86" customWidth="1"/>
    <col min="3" max="3" width="4" style="86" customWidth="1"/>
    <col min="4" max="4" width="29.42578125" style="171" customWidth="1"/>
    <col min="5" max="5" width="18.42578125" style="171" customWidth="1"/>
    <col min="6" max="6" width="16.7109375" style="171" customWidth="1"/>
    <col min="7" max="7" width="15.42578125" style="171" customWidth="1"/>
    <col min="8" max="8" width="12" style="171" customWidth="1"/>
    <col min="9" max="10" width="42.140625" style="171" customWidth="1"/>
    <col min="11" max="11" width="29.7109375" style="86" customWidth="1"/>
    <col min="12" max="12" width="2.85546875" style="86" customWidth="1"/>
    <col min="13" max="16384" width="9.140625" style="86"/>
  </cols>
  <sheetData>
    <row r="1" spans="2:12" ht="18.75" customHeight="1" thickBot="1" x14ac:dyDescent="0.3"/>
    <row r="2" spans="2:12" ht="33" customHeight="1" x14ac:dyDescent="0.4">
      <c r="B2" s="512" t="s">
        <v>598</v>
      </c>
      <c r="C2" s="514"/>
      <c r="D2" s="498"/>
      <c r="E2" s="511"/>
      <c r="F2" s="511"/>
      <c r="G2" s="511"/>
      <c r="H2" s="511"/>
      <c r="I2" s="511"/>
      <c r="J2" s="511"/>
      <c r="K2" s="498"/>
      <c r="L2" s="499"/>
    </row>
    <row r="3" spans="2:12" x14ac:dyDescent="0.25">
      <c r="B3" s="217"/>
      <c r="C3" s="218"/>
      <c r="D3" s="181"/>
      <c r="E3" s="181"/>
      <c r="F3" s="181"/>
      <c r="G3" s="181"/>
      <c r="H3" s="181"/>
      <c r="I3" s="181"/>
      <c r="J3" s="181"/>
      <c r="K3" s="218"/>
      <c r="L3" s="220"/>
    </row>
    <row r="4" spans="2:12" ht="30" x14ac:dyDescent="0.25">
      <c r="B4" s="217"/>
      <c r="C4" s="515" t="s">
        <v>591</v>
      </c>
      <c r="D4" s="513" t="s">
        <v>360</v>
      </c>
      <c r="E4" s="513" t="s">
        <v>475</v>
      </c>
      <c r="F4" s="513" t="s">
        <v>361</v>
      </c>
      <c r="G4" s="513" t="s">
        <v>362</v>
      </c>
      <c r="H4" s="513" t="s">
        <v>363</v>
      </c>
      <c r="I4" s="513" t="s">
        <v>364</v>
      </c>
      <c r="J4" s="513" t="s">
        <v>365</v>
      </c>
      <c r="K4" s="513" t="s">
        <v>769</v>
      </c>
      <c r="L4" s="220"/>
    </row>
    <row r="5" spans="2:12" ht="48.75" customHeight="1" x14ac:dyDescent="0.25">
      <c r="B5" s="217"/>
      <c r="C5" s="516">
        <v>1</v>
      </c>
      <c r="D5" s="518" t="s">
        <v>474</v>
      </c>
      <c r="E5" s="518" t="s">
        <v>499</v>
      </c>
      <c r="F5" s="518" t="s">
        <v>477</v>
      </c>
      <c r="G5" s="519">
        <v>44883</v>
      </c>
      <c r="H5" s="519">
        <v>44949</v>
      </c>
      <c r="I5" s="518" t="s">
        <v>478</v>
      </c>
      <c r="J5" s="943" t="s">
        <v>1136</v>
      </c>
      <c r="K5" s="518" t="s">
        <v>770</v>
      </c>
      <c r="L5" s="220"/>
    </row>
    <row r="6" spans="2:12" ht="48.75" customHeight="1" x14ac:dyDescent="0.25">
      <c r="B6" s="217"/>
      <c r="C6" s="516">
        <v>2</v>
      </c>
      <c r="D6" s="518" t="s">
        <v>61</v>
      </c>
      <c r="E6" s="518" t="s">
        <v>476</v>
      </c>
      <c r="F6" s="518" t="s">
        <v>1067</v>
      </c>
      <c r="G6" s="519">
        <v>43525</v>
      </c>
      <c r="H6" s="519">
        <v>42005</v>
      </c>
      <c r="I6" s="518" t="s">
        <v>479</v>
      </c>
      <c r="J6" s="521" t="s">
        <v>767</v>
      </c>
      <c r="K6" s="518" t="s">
        <v>771</v>
      </c>
      <c r="L6" s="220"/>
    </row>
    <row r="7" spans="2:12" ht="48.75" customHeight="1" x14ac:dyDescent="0.25">
      <c r="B7" s="217"/>
      <c r="C7" s="516">
        <v>3</v>
      </c>
      <c r="D7" s="518" t="s">
        <v>397</v>
      </c>
      <c r="E7" s="518" t="s">
        <v>476</v>
      </c>
      <c r="F7" s="518" t="s">
        <v>481</v>
      </c>
      <c r="G7" s="518">
        <v>2007</v>
      </c>
      <c r="H7" s="519">
        <v>42005</v>
      </c>
      <c r="I7" s="518" t="s">
        <v>503</v>
      </c>
      <c r="J7" s="521" t="s">
        <v>480</v>
      </c>
      <c r="K7" s="518"/>
      <c r="L7" s="220"/>
    </row>
    <row r="8" spans="2:12" ht="48.75" customHeight="1" x14ac:dyDescent="0.25">
      <c r="B8" s="217"/>
      <c r="C8" s="516">
        <v>4</v>
      </c>
      <c r="D8" s="518" t="s">
        <v>89</v>
      </c>
      <c r="E8" s="518" t="s">
        <v>498</v>
      </c>
      <c r="F8" s="518" t="s">
        <v>1067</v>
      </c>
      <c r="G8" s="519">
        <v>44866</v>
      </c>
      <c r="H8" s="519">
        <v>44950</v>
      </c>
      <c r="I8" s="518" t="s">
        <v>504</v>
      </c>
      <c r="J8" s="521" t="s">
        <v>767</v>
      </c>
      <c r="K8" s="518" t="s">
        <v>1071</v>
      </c>
      <c r="L8" s="220"/>
    </row>
    <row r="9" spans="2:12" ht="48.75" customHeight="1" x14ac:dyDescent="0.25">
      <c r="B9" s="217"/>
      <c r="C9" s="516">
        <v>5</v>
      </c>
      <c r="D9" s="518" t="s">
        <v>482</v>
      </c>
      <c r="E9" s="518" t="s">
        <v>483</v>
      </c>
      <c r="F9" s="518" t="s">
        <v>484</v>
      </c>
      <c r="G9" s="724">
        <v>41395</v>
      </c>
      <c r="H9" s="519">
        <v>42005</v>
      </c>
      <c r="I9" s="520" t="s">
        <v>730</v>
      </c>
      <c r="J9" s="521" t="s">
        <v>736</v>
      </c>
      <c r="K9" s="518" t="s">
        <v>770</v>
      </c>
      <c r="L9" s="220"/>
    </row>
    <row r="10" spans="2:12" ht="48.75" customHeight="1" x14ac:dyDescent="0.25">
      <c r="B10" s="217"/>
      <c r="C10" s="516">
        <v>6</v>
      </c>
      <c r="D10" s="518" t="s">
        <v>485</v>
      </c>
      <c r="E10" s="518" t="s">
        <v>485</v>
      </c>
      <c r="F10" s="518" t="s">
        <v>1067</v>
      </c>
      <c r="G10" s="519">
        <v>44866</v>
      </c>
      <c r="H10" s="519">
        <v>44950</v>
      </c>
      <c r="I10" s="518" t="s">
        <v>486</v>
      </c>
      <c r="J10" s="521" t="s">
        <v>1138</v>
      </c>
      <c r="K10" s="518" t="s">
        <v>1072</v>
      </c>
      <c r="L10" s="220"/>
    </row>
    <row r="11" spans="2:12" ht="48.75" customHeight="1" x14ac:dyDescent="0.25">
      <c r="B11" s="217"/>
      <c r="C11" s="516">
        <v>7</v>
      </c>
      <c r="D11" s="518" t="s">
        <v>487</v>
      </c>
      <c r="E11" s="518" t="s">
        <v>488</v>
      </c>
      <c r="F11" s="518" t="s">
        <v>489</v>
      </c>
      <c r="G11" s="519">
        <v>44942</v>
      </c>
      <c r="H11" s="519">
        <v>44949</v>
      </c>
      <c r="I11" s="518" t="s">
        <v>490</v>
      </c>
      <c r="J11" s="521" t="s">
        <v>1115</v>
      </c>
      <c r="K11" s="518" t="s">
        <v>770</v>
      </c>
      <c r="L11" s="220"/>
    </row>
    <row r="12" spans="2:12" ht="48.75" customHeight="1" x14ac:dyDescent="0.25">
      <c r="B12" s="217"/>
      <c r="C12" s="516">
        <v>8</v>
      </c>
      <c r="D12" s="518" t="s">
        <v>314</v>
      </c>
      <c r="E12" s="518" t="s">
        <v>488</v>
      </c>
      <c r="F12" s="518" t="s">
        <v>44</v>
      </c>
      <c r="G12" s="518">
        <v>2014</v>
      </c>
      <c r="H12" s="519">
        <v>42005</v>
      </c>
      <c r="I12" s="518" t="s">
        <v>492</v>
      </c>
      <c r="J12" s="521" t="s">
        <v>491</v>
      </c>
      <c r="K12" s="518" t="s">
        <v>770</v>
      </c>
      <c r="L12" s="220"/>
    </row>
    <row r="13" spans="2:12" ht="48.75" customHeight="1" x14ac:dyDescent="0.25">
      <c r="B13" s="217"/>
      <c r="C13" s="516">
        <v>9</v>
      </c>
      <c r="D13" s="518" t="s">
        <v>493</v>
      </c>
      <c r="E13" s="518" t="s">
        <v>488</v>
      </c>
      <c r="F13" s="518" t="s">
        <v>494</v>
      </c>
      <c r="G13" s="519">
        <v>40634</v>
      </c>
      <c r="H13" s="519">
        <v>42005</v>
      </c>
      <c r="I13" s="518" t="s">
        <v>492</v>
      </c>
      <c r="J13" s="518" t="s">
        <v>495</v>
      </c>
      <c r="K13" s="518" t="s">
        <v>770</v>
      </c>
      <c r="L13" s="220"/>
    </row>
    <row r="14" spans="2:12" ht="48.75" customHeight="1" x14ac:dyDescent="0.25">
      <c r="B14" s="217"/>
      <c r="C14" s="516">
        <v>10</v>
      </c>
      <c r="D14" s="518" t="s">
        <v>496</v>
      </c>
      <c r="E14" s="518" t="s">
        <v>496</v>
      </c>
      <c r="F14" s="518" t="s">
        <v>1067</v>
      </c>
      <c r="G14" s="519">
        <v>44440</v>
      </c>
      <c r="H14" s="519">
        <v>44470</v>
      </c>
      <c r="I14" s="518" t="s">
        <v>497</v>
      </c>
      <c r="J14" s="521" t="s">
        <v>767</v>
      </c>
      <c r="K14" s="518" t="s">
        <v>772</v>
      </c>
      <c r="L14" s="220"/>
    </row>
    <row r="15" spans="2:12" ht="48.75" customHeight="1" x14ac:dyDescent="0.25">
      <c r="B15" s="217"/>
      <c r="C15" s="516">
        <v>11</v>
      </c>
      <c r="D15" s="518" t="s">
        <v>60</v>
      </c>
      <c r="E15" s="518" t="s">
        <v>500</v>
      </c>
      <c r="F15" s="518" t="s">
        <v>477</v>
      </c>
      <c r="G15" s="519">
        <v>44931</v>
      </c>
      <c r="H15" s="519">
        <v>44950</v>
      </c>
      <c r="I15" s="518" t="s">
        <v>502</v>
      </c>
      <c r="J15" s="521" t="s">
        <v>501</v>
      </c>
      <c r="K15" s="518" t="s">
        <v>770</v>
      </c>
      <c r="L15" s="220"/>
    </row>
    <row r="16" spans="2:12" x14ac:dyDescent="0.25">
      <c r="B16" s="217"/>
      <c r="C16"/>
      <c r="D16" s="81"/>
      <c r="E16" s="81"/>
      <c r="F16" s="81"/>
      <c r="G16" s="81"/>
      <c r="H16" s="81"/>
      <c r="I16" s="81"/>
      <c r="J16" s="81"/>
      <c r="K16"/>
      <c r="L16" s="220"/>
    </row>
    <row r="17" spans="2:12" x14ac:dyDescent="0.25">
      <c r="B17" s="217"/>
      <c r="C17"/>
      <c r="D17" s="81"/>
      <c r="E17" s="81"/>
      <c r="F17" s="81"/>
      <c r="G17" s="81"/>
      <c r="H17" s="81"/>
      <c r="I17" s="81"/>
      <c r="J17" s="81"/>
      <c r="K17"/>
      <c r="L17" s="220"/>
    </row>
    <row r="18" spans="2:12" x14ac:dyDescent="0.25">
      <c r="B18" s="217"/>
      <c r="C18"/>
      <c r="D18" s="81"/>
      <c r="E18" s="81"/>
      <c r="F18" s="81"/>
      <c r="G18" s="81"/>
      <c r="H18" s="81"/>
      <c r="I18" s="81"/>
      <c r="J18" s="81"/>
      <c r="K18"/>
      <c r="L18" s="220"/>
    </row>
    <row r="19" spans="2:12" x14ac:dyDescent="0.25">
      <c r="B19" s="217"/>
      <c r="C19"/>
      <c r="D19" s="81"/>
      <c r="E19" s="81"/>
      <c r="F19" s="81"/>
      <c r="G19" s="81"/>
      <c r="H19" s="81"/>
      <c r="I19" s="81"/>
      <c r="J19" s="81"/>
      <c r="K19"/>
      <c r="L19" s="220"/>
    </row>
    <row r="20" spans="2:12" x14ac:dyDescent="0.25">
      <c r="B20" s="217"/>
      <c r="C20"/>
      <c r="D20" s="81"/>
      <c r="E20" s="81"/>
      <c r="F20" s="81"/>
      <c r="G20" s="81"/>
      <c r="H20" s="81"/>
      <c r="I20" s="81"/>
      <c r="J20" s="81"/>
      <c r="K20"/>
      <c r="L20" s="220"/>
    </row>
    <row r="21" spans="2:12" x14ac:dyDescent="0.25">
      <c r="B21" s="217"/>
      <c r="C21"/>
      <c r="D21" s="81"/>
      <c r="E21" s="81"/>
      <c r="F21" s="81"/>
      <c r="G21" s="81"/>
      <c r="H21" s="81"/>
      <c r="I21" s="81"/>
      <c r="J21" s="81"/>
      <c r="K21"/>
      <c r="L21" s="220"/>
    </row>
    <row r="22" spans="2:12" x14ac:dyDescent="0.25">
      <c r="B22" s="217"/>
      <c r="C22"/>
      <c r="D22" s="81"/>
      <c r="E22" s="81"/>
      <c r="F22" s="81"/>
      <c r="G22" s="81"/>
      <c r="H22" s="81"/>
      <c r="I22" s="81"/>
      <c r="J22" s="81"/>
      <c r="K22"/>
      <c r="L22" s="220"/>
    </row>
    <row r="23" spans="2:12" x14ac:dyDescent="0.25">
      <c r="B23" s="217"/>
      <c r="C23"/>
      <c r="D23" s="81"/>
      <c r="E23" s="81"/>
      <c r="F23" s="81"/>
      <c r="G23" s="81"/>
      <c r="H23" s="81"/>
      <c r="I23" s="81"/>
      <c r="J23" s="81"/>
      <c r="K23"/>
      <c r="L23" s="220"/>
    </row>
    <row r="24" spans="2:12" x14ac:dyDescent="0.25">
      <c r="B24" s="217"/>
      <c r="C24"/>
      <c r="D24" s="81"/>
      <c r="E24" s="81"/>
      <c r="F24" s="81"/>
      <c r="G24" s="81"/>
      <c r="H24" s="81"/>
      <c r="I24" s="81"/>
      <c r="J24" s="81"/>
      <c r="K24"/>
      <c r="L24" s="220"/>
    </row>
    <row r="25" spans="2:12" x14ac:dyDescent="0.25">
      <c r="B25" s="217"/>
      <c r="C25"/>
      <c r="D25" s="81"/>
      <c r="E25" s="81"/>
      <c r="F25" s="81"/>
      <c r="G25" s="81"/>
      <c r="H25" s="81"/>
      <c r="I25" s="81"/>
      <c r="J25" s="81"/>
      <c r="K25"/>
      <c r="L25" s="220"/>
    </row>
    <row r="26" spans="2:12" x14ac:dyDescent="0.25">
      <c r="B26" s="217"/>
      <c r="C26"/>
      <c r="D26" s="81"/>
      <c r="E26" s="81"/>
      <c r="F26" s="81"/>
      <c r="G26" s="81"/>
      <c r="H26" s="81"/>
      <c r="I26" s="81"/>
      <c r="J26" s="81"/>
      <c r="K26"/>
      <c r="L26" s="220"/>
    </row>
    <row r="27" spans="2:12" x14ac:dyDescent="0.25">
      <c r="B27" s="217"/>
      <c r="C27"/>
      <c r="D27" s="81"/>
      <c r="E27" s="81"/>
      <c r="F27" s="81"/>
      <c r="G27" s="81"/>
      <c r="H27" s="81"/>
      <c r="I27" s="81"/>
      <c r="J27" s="81"/>
      <c r="K27"/>
      <c r="L27" s="220"/>
    </row>
    <row r="28" spans="2:12" x14ac:dyDescent="0.25">
      <c r="B28" s="217"/>
      <c r="C28"/>
      <c r="D28" s="81"/>
      <c r="E28" s="81"/>
      <c r="F28" s="81"/>
      <c r="G28" s="81"/>
      <c r="H28" s="81"/>
      <c r="I28" s="81"/>
      <c r="J28" s="81"/>
      <c r="K28"/>
      <c r="L28" s="220"/>
    </row>
    <row r="29" spans="2:12" x14ac:dyDescent="0.25">
      <c r="B29" s="217"/>
      <c r="C29"/>
      <c r="D29" s="81"/>
      <c r="E29" s="81"/>
      <c r="F29" s="81"/>
      <c r="G29" s="81"/>
      <c r="H29" s="81"/>
      <c r="I29" s="81"/>
      <c r="J29" s="81"/>
      <c r="K29"/>
      <c r="L29" s="220"/>
    </row>
    <row r="30" spans="2:12" x14ac:dyDescent="0.25">
      <c r="B30" s="217"/>
      <c r="C30"/>
      <c r="D30" s="81"/>
      <c r="E30" s="81"/>
      <c r="F30" s="81"/>
      <c r="G30" s="81"/>
      <c r="H30" s="81"/>
      <c r="I30" s="81"/>
      <c r="J30" s="81"/>
      <c r="K30"/>
      <c r="L30" s="220"/>
    </row>
    <row r="31" spans="2:12" ht="15.75" thickBot="1" x14ac:dyDescent="0.3">
      <c r="B31" s="252"/>
      <c r="C31" s="253"/>
      <c r="D31" s="187"/>
      <c r="E31" s="187"/>
      <c r="F31" s="187"/>
      <c r="G31" s="187"/>
      <c r="H31" s="187"/>
      <c r="I31" s="187"/>
      <c r="J31" s="187"/>
      <c r="K31" s="253"/>
      <c r="L31" s="256"/>
    </row>
  </sheetData>
  <sheetProtection algorithmName="SHA-512" hashValue="V5iU7M3OQojLeBjPnRcFHfEWfbIWv3AqPP8B77YOXiMG0buhb1crlQvNOIdkxU5P0K0vTbXRuxKJgo+9LgdCxw==" saltValue="gUa+lap1RgByjwck+Ns1kg==" spinCount="100000" sheet="1" objects="1" scenarios="1"/>
  <hyperlinks>
    <hyperlink ref="J7" r:id="rId1" xr:uid="{00000000-0004-0000-2100-000001000000}"/>
    <hyperlink ref="J8" r:id="rId2" xr:uid="{00000000-0004-0000-2100-000002000000}"/>
    <hyperlink ref="J12" r:id="rId3" xr:uid="{00000000-0004-0000-2100-000003000000}"/>
    <hyperlink ref="J15" r:id="rId4" xr:uid="{00000000-0004-0000-2100-000004000000}"/>
    <hyperlink ref="J9" r:id="rId5" xr:uid="{00000000-0004-0000-2100-000005000000}"/>
    <hyperlink ref="J6" r:id="rId6" xr:uid="{00000000-0004-0000-2100-000006000000}"/>
    <hyperlink ref="J10" r:id="rId7" xr:uid="{00000000-0004-0000-2100-000007000000}"/>
    <hyperlink ref="J14" r:id="rId8" xr:uid="{00000000-0004-0000-2100-000008000000}"/>
    <hyperlink ref="J11" r:id="rId9" xr:uid="{00000000-0004-0000-2100-000009000000}"/>
    <hyperlink ref="J5" r:id="rId10" display="https://www.gov.uk/government/statistics/gdp-deflators-at-market-prices-and-money-gdp-november-2022-autumn-statement" xr:uid="{F1F6B6BF-A83E-45B4-A215-9EF3B39F248E}"/>
  </hyperlinks>
  <pageMargins left="0.7" right="0.7" top="0.75" bottom="0.75" header="0.3" footer="0.3"/>
  <pageSetup paperSize="9" orientation="portrait" verticalDpi="0"/>
  <drawing r:id="rId1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rgb="FFFFFF00"/>
    <pageSetUpPr autoPageBreaks="0"/>
  </sheetPr>
  <dimension ref="A1:L104"/>
  <sheetViews>
    <sheetView showRowColHeaders="0" workbookViewId="0">
      <selection activeCell="H92" sqref="H92"/>
    </sheetView>
  </sheetViews>
  <sheetFormatPr defaultColWidth="9.140625" defaultRowHeight="15" x14ac:dyDescent="0.25"/>
  <cols>
    <col min="1" max="1" width="25.5703125" style="18" bestFit="1" customWidth="1"/>
    <col min="2" max="2" width="16.7109375" style="18" customWidth="1"/>
    <col min="3" max="3" width="24.85546875" style="18" customWidth="1"/>
    <col min="4" max="4" width="30.5703125" style="18" customWidth="1"/>
    <col min="5" max="5" width="19" style="18" customWidth="1"/>
    <col min="6" max="6" width="19.85546875" style="18" customWidth="1"/>
    <col min="7" max="7" width="25.5703125" style="18" bestFit="1" customWidth="1"/>
    <col min="8" max="8" width="20.5703125" style="18" customWidth="1"/>
    <col min="9" max="9" width="13.28515625" style="43" bestFit="1" customWidth="1"/>
    <col min="10" max="10" width="23.42578125" style="18" bestFit="1" customWidth="1"/>
    <col min="11" max="11" width="22.28515625" style="18" bestFit="1" customWidth="1"/>
    <col min="12" max="12" width="20.5703125" style="18" bestFit="1" customWidth="1"/>
    <col min="13" max="16384" width="9.140625" style="18"/>
  </cols>
  <sheetData>
    <row r="1" spans="1:12" s="248" customFormat="1" x14ac:dyDescent="0.25">
      <c r="I1" s="800"/>
    </row>
    <row r="2" spans="1:12" s="248" customFormat="1" x14ac:dyDescent="0.25">
      <c r="A2" s="801"/>
      <c r="I2" s="804" t="s">
        <v>787</v>
      </c>
    </row>
    <row r="3" spans="1:12" s="248" customFormat="1" x14ac:dyDescent="0.25">
      <c r="A3" s="801"/>
      <c r="I3" s="803">
        <f>COUNTIF(J:J,"Insert New Pollutant Here")</f>
        <v>5</v>
      </c>
      <c r="K3" s="800"/>
    </row>
    <row r="4" spans="1:12" s="248" customFormat="1" x14ac:dyDescent="0.25">
      <c r="I4" s="800"/>
      <c r="K4" s="1065" t="s">
        <v>751</v>
      </c>
      <c r="L4" s="1065"/>
    </row>
    <row r="5" spans="1:12" s="116" customFormat="1" x14ac:dyDescent="0.25">
      <c r="A5" s="116" t="s">
        <v>541</v>
      </c>
      <c r="B5" s="116" t="s">
        <v>542</v>
      </c>
      <c r="C5" s="116" t="s">
        <v>543</v>
      </c>
      <c r="D5" s="116" t="s">
        <v>544</v>
      </c>
      <c r="E5" s="116" t="s">
        <v>545</v>
      </c>
      <c r="F5" s="116" t="s">
        <v>546</v>
      </c>
      <c r="G5" s="116" t="s">
        <v>547</v>
      </c>
      <c r="H5" s="116" t="s">
        <v>548</v>
      </c>
      <c r="I5" s="200" t="s">
        <v>563</v>
      </c>
      <c r="J5" s="116" t="s">
        <v>564</v>
      </c>
      <c r="K5" s="116" t="s">
        <v>166</v>
      </c>
      <c r="L5" s="116" t="s">
        <v>752</v>
      </c>
    </row>
    <row r="6" spans="1:12" x14ac:dyDescent="0.25">
      <c r="A6" s="18" t="s">
        <v>470</v>
      </c>
      <c r="B6" s="18" t="s">
        <v>72</v>
      </c>
      <c r="C6" s="18" t="s">
        <v>151</v>
      </c>
      <c r="D6" s="18" t="s">
        <v>45</v>
      </c>
      <c r="E6" s="18" t="s">
        <v>298</v>
      </c>
      <c r="F6" s="18" t="s">
        <v>376</v>
      </c>
      <c r="G6" s="18" t="s">
        <v>71</v>
      </c>
      <c r="H6" s="175" t="s">
        <v>199</v>
      </c>
      <c r="I6" s="43">
        <f ca="1">YEAR(TODAY())</f>
        <v>2024</v>
      </c>
      <c r="J6" s="802" t="str">
        <f>'Damage costs'!C18</f>
        <v>NOX Domestic</v>
      </c>
      <c r="K6" s="18" t="str">
        <f>'Data Input - Case description'!G17</f>
        <v>Business as Usual (BAU)</v>
      </c>
      <c r="L6" s="18" t="s">
        <v>753</v>
      </c>
    </row>
    <row r="7" spans="1:12" x14ac:dyDescent="0.25">
      <c r="A7" s="18" t="s">
        <v>471</v>
      </c>
      <c r="B7" s="18" t="s">
        <v>73</v>
      </c>
      <c r="C7" s="18" t="s">
        <v>152</v>
      </c>
      <c r="D7" s="18" t="s">
        <v>46</v>
      </c>
      <c r="E7" s="18" t="s">
        <v>299</v>
      </c>
      <c r="F7" s="18" t="s">
        <v>377</v>
      </c>
      <c r="G7" s="18" t="s">
        <v>749</v>
      </c>
      <c r="H7" s="175" t="s">
        <v>200</v>
      </c>
      <c r="I7" s="43">
        <f ca="1">I6+1</f>
        <v>2025</v>
      </c>
      <c r="J7" s="802" t="str">
        <f>'Damage costs'!C19</f>
        <v>NOX Agriculture</v>
      </c>
      <c r="K7" s="18" t="str">
        <f>'Data Input - Case description'!G18</f>
        <v>Proposed derogation</v>
      </c>
      <c r="L7" s="18" t="s">
        <v>775</v>
      </c>
    </row>
    <row r="8" spans="1:12" x14ac:dyDescent="0.25">
      <c r="A8" s="18" t="s">
        <v>472</v>
      </c>
      <c r="C8" s="18" t="s">
        <v>153</v>
      </c>
      <c r="D8" s="18" t="s">
        <v>47</v>
      </c>
      <c r="E8" s="18" t="s">
        <v>300</v>
      </c>
      <c r="F8" s="18" t="s">
        <v>378</v>
      </c>
      <c r="G8" s="18" t="s">
        <v>750</v>
      </c>
      <c r="H8" s="175" t="s">
        <v>201</v>
      </c>
      <c r="I8" s="43">
        <f t="shared" ref="I8:I31" ca="1" si="0">I7+1</f>
        <v>2026</v>
      </c>
      <c r="J8" s="802" t="str">
        <f>'Damage costs'!C20</f>
        <v>NOX Waste</v>
      </c>
      <c r="K8" s="18" t="str">
        <f>'Data Input - Case description'!G19</f>
        <v>BAT-AEL</v>
      </c>
      <c r="L8" s="18" t="s">
        <v>754</v>
      </c>
    </row>
    <row r="9" spans="1:12" x14ac:dyDescent="0.25">
      <c r="C9" s="18" t="s">
        <v>444</v>
      </c>
      <c r="D9" s="18" t="s">
        <v>48</v>
      </c>
      <c r="E9" s="18" t="s">
        <v>301</v>
      </c>
      <c r="H9" s="175" t="s">
        <v>202</v>
      </c>
      <c r="I9" s="43">
        <f t="shared" ca="1" si="0"/>
        <v>2027</v>
      </c>
      <c r="J9" s="802" t="str">
        <f>'Damage costs'!C21</f>
        <v>NOX Other</v>
      </c>
      <c r="K9" s="18">
        <f>'Data Input - Case description'!G20</f>
        <v>0</v>
      </c>
      <c r="L9" s="18" t="s">
        <v>755</v>
      </c>
    </row>
    <row r="10" spans="1:12" x14ac:dyDescent="0.25">
      <c r="C10" s="18" t="s">
        <v>154</v>
      </c>
      <c r="D10" s="18" t="s">
        <v>49</v>
      </c>
      <c r="H10" s="175" t="s">
        <v>203</v>
      </c>
      <c r="I10" s="43">
        <f t="shared" ca="1" si="0"/>
        <v>2028</v>
      </c>
      <c r="J10" s="802" t="str">
        <f>'Damage costs'!C22</f>
        <v>NOX Industry (area)</v>
      </c>
      <c r="K10" s="18">
        <f>'Data Input - Case description'!G21</f>
        <v>0</v>
      </c>
      <c r="L10" s="18" t="s">
        <v>756</v>
      </c>
    </row>
    <row r="11" spans="1:12" x14ac:dyDescent="0.25">
      <c r="C11" s="18" t="s">
        <v>155</v>
      </c>
      <c r="D11" s="18" t="s">
        <v>50</v>
      </c>
      <c r="H11" s="175" t="s">
        <v>204</v>
      </c>
      <c r="I11" s="43">
        <f t="shared" ca="1" si="0"/>
        <v>2029</v>
      </c>
      <c r="J11" s="802" t="str">
        <f>'Damage costs'!C23</f>
        <v>NOX Part A Category 1</v>
      </c>
      <c r="K11" s="18">
        <f>'Data Input - Case description'!G22</f>
        <v>0</v>
      </c>
      <c r="L11" s="18" t="s">
        <v>757</v>
      </c>
    </row>
    <row r="12" spans="1:12" x14ac:dyDescent="0.25">
      <c r="C12" s="18" t="s">
        <v>156</v>
      </c>
      <c r="D12" s="18" t="s">
        <v>51</v>
      </c>
      <c r="H12" s="175" t="s">
        <v>205</v>
      </c>
      <c r="I12" s="43">
        <f t="shared" ca="1" si="0"/>
        <v>2030</v>
      </c>
      <c r="J12" s="802" t="str">
        <f>'Damage costs'!C24</f>
        <v>NOX Part A Category 2</v>
      </c>
    </row>
    <row r="13" spans="1:12" x14ac:dyDescent="0.25">
      <c r="H13" s="175" t="s">
        <v>206</v>
      </c>
      <c r="I13" s="43">
        <f t="shared" ca="1" si="0"/>
        <v>2031</v>
      </c>
      <c r="J13" s="802" t="str">
        <f>'Damage costs'!C25</f>
        <v>NOX Part A Category 3</v>
      </c>
    </row>
    <row r="14" spans="1:12" x14ac:dyDescent="0.25">
      <c r="H14" s="175" t="s">
        <v>207</v>
      </c>
      <c r="I14" s="43">
        <f t="shared" ca="1" si="0"/>
        <v>2032</v>
      </c>
      <c r="J14" s="802" t="str">
        <f>'Damage costs'!C26</f>
        <v>NOX Part A Category 4</v>
      </c>
    </row>
    <row r="15" spans="1:12" x14ac:dyDescent="0.25">
      <c r="H15" s="175" t="s">
        <v>208</v>
      </c>
      <c r="I15" s="43">
        <f t="shared" ca="1" si="0"/>
        <v>2033</v>
      </c>
      <c r="J15" s="802" t="str">
        <f>'Damage costs'!C27</f>
        <v>NOX Part A Category 5</v>
      </c>
    </row>
    <row r="16" spans="1:12" x14ac:dyDescent="0.25">
      <c r="H16" s="175" t="s">
        <v>209</v>
      </c>
      <c r="I16" s="43">
        <f t="shared" ca="1" si="0"/>
        <v>2034</v>
      </c>
      <c r="J16" s="802" t="str">
        <f>'Damage costs'!C28</f>
        <v>NOX Part A Category 6</v>
      </c>
    </row>
    <row r="17" spans="8:10" x14ac:dyDescent="0.25">
      <c r="H17" s="175" t="s">
        <v>210</v>
      </c>
      <c r="I17" s="43">
        <f t="shared" ca="1" si="0"/>
        <v>2035</v>
      </c>
      <c r="J17" s="802" t="str">
        <f>'Damage costs'!C29</f>
        <v>NOX Part A Category 7</v>
      </c>
    </row>
    <row r="18" spans="8:10" x14ac:dyDescent="0.25">
      <c r="H18" s="175" t="s">
        <v>211</v>
      </c>
      <c r="I18" s="43">
        <f t="shared" ca="1" si="0"/>
        <v>2036</v>
      </c>
      <c r="J18" s="802" t="str">
        <f>'Damage costs'!C30</f>
        <v>NOX Part A Category 8</v>
      </c>
    </row>
    <row r="19" spans="8:10" x14ac:dyDescent="0.25">
      <c r="H19" s="175" t="s">
        <v>212</v>
      </c>
      <c r="I19" s="43">
        <f t="shared" ca="1" si="0"/>
        <v>2037</v>
      </c>
      <c r="J19" s="802" t="str">
        <f>'Damage costs'!C31</f>
        <v>NOX Part A Category 9</v>
      </c>
    </row>
    <row r="20" spans="8:10" x14ac:dyDescent="0.25">
      <c r="H20" s="175" t="s">
        <v>213</v>
      </c>
      <c r="I20" s="43">
        <f t="shared" ca="1" si="0"/>
        <v>2038</v>
      </c>
      <c r="J20" s="802" t="str">
        <f>'Damage costs'!C32</f>
        <v>SO2 National (SOX)</v>
      </c>
    </row>
    <row r="21" spans="8:10" x14ac:dyDescent="0.25">
      <c r="H21" s="175" t="s">
        <v>214</v>
      </c>
      <c r="I21" s="43">
        <f t="shared" ca="1" si="0"/>
        <v>2039</v>
      </c>
      <c r="J21" s="802" t="str">
        <f>'Damage costs'!C33</f>
        <v>PM2.5 National</v>
      </c>
    </row>
    <row r="22" spans="8:10" x14ac:dyDescent="0.25">
      <c r="H22" s="175" t="s">
        <v>215</v>
      </c>
      <c r="I22" s="43">
        <f t="shared" ca="1" si="0"/>
        <v>2040</v>
      </c>
      <c r="J22" s="802" t="str">
        <f>'Damage costs'!C34</f>
        <v>PM2.5 Industry (area)</v>
      </c>
    </row>
    <row r="23" spans="8:10" x14ac:dyDescent="0.25">
      <c r="H23" s="175" t="s">
        <v>216</v>
      </c>
      <c r="I23" s="43">
        <f t="shared" ca="1" si="0"/>
        <v>2041</v>
      </c>
      <c r="J23" s="802" t="str">
        <f>'Damage costs'!C35</f>
        <v>PM2.5 Commercial</v>
      </c>
    </row>
    <row r="24" spans="8:10" x14ac:dyDescent="0.25">
      <c r="H24" s="175" t="s">
        <v>217</v>
      </c>
      <c r="I24" s="43">
        <f t="shared" ca="1" si="0"/>
        <v>2042</v>
      </c>
      <c r="J24" s="802" t="str">
        <f>'Damage costs'!C36</f>
        <v>PM2.5 Domestic</v>
      </c>
    </row>
    <row r="25" spans="8:10" x14ac:dyDescent="0.25">
      <c r="H25" s="175" t="s">
        <v>218</v>
      </c>
      <c r="I25" s="43">
        <f t="shared" ca="1" si="0"/>
        <v>2043</v>
      </c>
      <c r="J25" s="802" t="str">
        <f>'Damage costs'!C37</f>
        <v>PM2.5 Solvents</v>
      </c>
    </row>
    <row r="26" spans="8:10" x14ac:dyDescent="0.25">
      <c r="H26" s="175" t="s">
        <v>219</v>
      </c>
      <c r="I26" s="43">
        <f t="shared" ca="1" si="0"/>
        <v>2044</v>
      </c>
      <c r="J26" s="802" t="str">
        <f>'Damage costs'!C38</f>
        <v>PM2.5 Waste</v>
      </c>
    </row>
    <row r="27" spans="8:10" x14ac:dyDescent="0.25">
      <c r="H27" s="175" t="s">
        <v>220</v>
      </c>
      <c r="I27" s="43">
        <f t="shared" ca="1" si="0"/>
        <v>2045</v>
      </c>
      <c r="J27" s="802" t="str">
        <f>'Damage costs'!C39</f>
        <v>PM2.5 Agriculture</v>
      </c>
    </row>
    <row r="28" spans="8:10" x14ac:dyDescent="0.25">
      <c r="H28" s="175" t="s">
        <v>221</v>
      </c>
      <c r="I28" s="43">
        <f t="shared" ca="1" si="0"/>
        <v>2046</v>
      </c>
      <c r="J28" s="802" t="str">
        <f>'Damage costs'!C40</f>
        <v>PM2.5 Other</v>
      </c>
    </row>
    <row r="29" spans="8:10" x14ac:dyDescent="0.25">
      <c r="H29" s="175" t="s">
        <v>222</v>
      </c>
      <c r="I29" s="43">
        <f t="shared" ca="1" si="0"/>
        <v>2047</v>
      </c>
      <c r="J29" s="802" t="str">
        <f>'Damage costs'!C41</f>
        <v>PM2.5 Part A Category 1</v>
      </c>
    </row>
    <row r="30" spans="8:10" x14ac:dyDescent="0.25">
      <c r="H30" s="175" t="s">
        <v>223</v>
      </c>
      <c r="I30" s="43">
        <f t="shared" ca="1" si="0"/>
        <v>2048</v>
      </c>
      <c r="J30" s="802" t="str">
        <f>'Damage costs'!C42</f>
        <v>PM2.5 Part A Category 2</v>
      </c>
    </row>
    <row r="31" spans="8:10" x14ac:dyDescent="0.25">
      <c r="H31" s="175" t="s">
        <v>224</v>
      </c>
      <c r="I31" s="43">
        <f t="shared" ca="1" si="0"/>
        <v>2049</v>
      </c>
      <c r="J31" s="802" t="str">
        <f>'Damage costs'!C43</f>
        <v>PM2.5 Part A Category 3</v>
      </c>
    </row>
    <row r="32" spans="8:10" x14ac:dyDescent="0.25">
      <c r="H32" s="175" t="s">
        <v>225</v>
      </c>
      <c r="J32" s="802" t="str">
        <f>'Damage costs'!C44</f>
        <v>PM2.5 Part A Category 4</v>
      </c>
    </row>
    <row r="33" spans="8:10" x14ac:dyDescent="0.25">
      <c r="H33" s="175" t="s">
        <v>226</v>
      </c>
      <c r="J33" s="802" t="str">
        <f>'Damage costs'!C45</f>
        <v>PM2.5 Part A Category 5</v>
      </c>
    </row>
    <row r="34" spans="8:10" x14ac:dyDescent="0.25">
      <c r="H34" s="175" t="s">
        <v>227</v>
      </c>
      <c r="J34" s="802" t="str">
        <f>'Damage costs'!C46</f>
        <v>PM2.5 Part A Category 6</v>
      </c>
    </row>
    <row r="35" spans="8:10" x14ac:dyDescent="0.25">
      <c r="H35" s="175" t="s">
        <v>228</v>
      </c>
      <c r="J35" s="802" t="str">
        <f>'Damage costs'!C47</f>
        <v>PM2.5 Part A Category 7</v>
      </c>
    </row>
    <row r="36" spans="8:10" x14ac:dyDescent="0.25">
      <c r="H36" s="175" t="s">
        <v>229</v>
      </c>
      <c r="J36" s="802" t="str">
        <f>'Damage costs'!C48</f>
        <v>PM2.5 Part A Category 8</v>
      </c>
    </row>
    <row r="37" spans="8:10" x14ac:dyDescent="0.25">
      <c r="H37" s="175" t="s">
        <v>230</v>
      </c>
      <c r="J37" s="802" t="str">
        <f>'Damage costs'!C49</f>
        <v>PM2.5 Part A Category 9</v>
      </c>
    </row>
    <row r="38" spans="8:10" x14ac:dyDescent="0.25">
      <c r="H38" s="175" t="s">
        <v>231</v>
      </c>
      <c r="J38" s="802" t="str">
        <f>'Damage costs'!C50</f>
        <v>PM10 Domestic</v>
      </c>
    </row>
    <row r="39" spans="8:10" x14ac:dyDescent="0.25">
      <c r="H39" s="175" t="s">
        <v>232</v>
      </c>
      <c r="J39" s="802" t="str">
        <f>'Damage costs'!C51</f>
        <v>PM10 Agriculture</v>
      </c>
    </row>
    <row r="40" spans="8:10" x14ac:dyDescent="0.25">
      <c r="H40" s="175" t="s">
        <v>233</v>
      </c>
      <c r="J40" s="802" t="str">
        <f>'Damage costs'!C52</f>
        <v>PM10 Waste</v>
      </c>
    </row>
    <row r="41" spans="8:10" x14ac:dyDescent="0.25">
      <c r="H41" s="175" t="s">
        <v>234</v>
      </c>
      <c r="J41" s="802" t="str">
        <f>'Damage costs'!C53</f>
        <v>PM10 Industry</v>
      </c>
    </row>
    <row r="42" spans="8:10" x14ac:dyDescent="0.25">
      <c r="H42" s="175" t="s">
        <v>235</v>
      </c>
      <c r="J42" s="802" t="str">
        <f>'Damage costs'!C54</f>
        <v>PM10 ESI</v>
      </c>
    </row>
    <row r="43" spans="8:10" x14ac:dyDescent="0.25">
      <c r="H43" s="175" t="s">
        <v>236</v>
      </c>
      <c r="J43" s="802" t="str">
        <f>'Damage costs'!C55</f>
        <v>Ammonia</v>
      </c>
    </row>
    <row r="44" spans="8:10" x14ac:dyDescent="0.25">
      <c r="H44" s="175" t="s">
        <v>237</v>
      </c>
      <c r="J44" s="802" t="str">
        <f>'Damage costs'!C56</f>
        <v>Arsenic</v>
      </c>
    </row>
    <row r="45" spans="8:10" x14ac:dyDescent="0.25">
      <c r="H45" s="175" t="s">
        <v>238</v>
      </c>
      <c r="J45" s="802" t="str">
        <f>'Damage costs'!C57</f>
        <v>Cadmium</v>
      </c>
    </row>
    <row r="46" spans="8:10" x14ac:dyDescent="0.25">
      <c r="H46" s="175" t="s">
        <v>239</v>
      </c>
      <c r="J46" s="802" t="str">
        <f>'Damage costs'!C58</f>
        <v>Chromium</v>
      </c>
    </row>
    <row r="47" spans="8:10" x14ac:dyDescent="0.25">
      <c r="H47" s="175" t="s">
        <v>240</v>
      </c>
      <c r="J47" s="802" t="str">
        <f>'Damage costs'!C59</f>
        <v>Nickel</v>
      </c>
    </row>
    <row r="48" spans="8:10" x14ac:dyDescent="0.25">
      <c r="H48" s="175" t="s">
        <v>241</v>
      </c>
      <c r="J48" s="802" t="str">
        <f>'Damage costs'!C60</f>
        <v>1, 3 Butadiene</v>
      </c>
    </row>
    <row r="49" spans="8:10" x14ac:dyDescent="0.25">
      <c r="H49" s="175" t="s">
        <v>242</v>
      </c>
      <c r="J49" s="802" t="str">
        <f>'Damage costs'!C61</f>
        <v>Benzene</v>
      </c>
    </row>
    <row r="50" spans="8:10" x14ac:dyDescent="0.25">
      <c r="H50" s="175" t="s">
        <v>243</v>
      </c>
      <c r="J50" s="802" t="str">
        <f>'Damage costs'!C62</f>
        <v>PAH</v>
      </c>
    </row>
    <row r="51" spans="8:10" x14ac:dyDescent="0.25">
      <c r="H51" s="175" t="s">
        <v>244</v>
      </c>
      <c r="J51" s="802" t="str">
        <f>'Damage costs'!C63</f>
        <v>Formaldehyde</v>
      </c>
    </row>
    <row r="52" spans="8:10" x14ac:dyDescent="0.25">
      <c r="H52" s="175" t="s">
        <v>245</v>
      </c>
      <c r="J52" s="802" t="str">
        <f>'Damage costs'!C64</f>
        <v>Dioxins/furans</v>
      </c>
    </row>
    <row r="53" spans="8:10" x14ac:dyDescent="0.25">
      <c r="H53" s="175" t="s">
        <v>246</v>
      </c>
      <c r="J53" s="802" t="str">
        <f>'Damage costs'!C65</f>
        <v>VOC National (VOCs)</v>
      </c>
    </row>
    <row r="54" spans="8:10" x14ac:dyDescent="0.25">
      <c r="H54" s="175" t="s">
        <v>247</v>
      </c>
      <c r="J54" s="802" t="str">
        <f>'Damage costs'!C66</f>
        <v>Insert New Pollutant Here</v>
      </c>
    </row>
    <row r="55" spans="8:10" x14ac:dyDescent="0.25">
      <c r="H55" s="175" t="s">
        <v>248</v>
      </c>
      <c r="J55" s="802" t="str">
        <f>'Damage costs'!C67</f>
        <v>Insert New Pollutant Here</v>
      </c>
    </row>
    <row r="56" spans="8:10" x14ac:dyDescent="0.25">
      <c r="H56" s="175" t="s">
        <v>249</v>
      </c>
      <c r="J56" s="802" t="str">
        <f>'Damage costs'!C68</f>
        <v>Insert New Pollutant Here</v>
      </c>
    </row>
    <row r="57" spans="8:10" x14ac:dyDescent="0.25">
      <c r="H57" s="175" t="s">
        <v>250</v>
      </c>
      <c r="J57" s="802" t="str">
        <f>'Damage costs'!C69</f>
        <v>Insert New Pollutant Here</v>
      </c>
    </row>
    <row r="58" spans="8:10" x14ac:dyDescent="0.25">
      <c r="H58" s="175" t="s">
        <v>251</v>
      </c>
      <c r="J58" s="802" t="str">
        <f>'Damage costs'!C70</f>
        <v>Insert New Pollutant Here</v>
      </c>
    </row>
    <row r="59" spans="8:10" x14ac:dyDescent="0.25">
      <c r="H59" s="175" t="s">
        <v>252</v>
      </c>
      <c r="J59" s="802"/>
    </row>
    <row r="60" spans="8:10" x14ac:dyDescent="0.25">
      <c r="H60" s="175" t="s">
        <v>253</v>
      </c>
      <c r="J60" s="802"/>
    </row>
    <row r="61" spans="8:10" x14ac:dyDescent="0.25">
      <c r="H61" s="175" t="s">
        <v>254</v>
      </c>
      <c r="J61" s="802"/>
    </row>
    <row r="62" spans="8:10" x14ac:dyDescent="0.25">
      <c r="H62" s="175" t="s">
        <v>255</v>
      </c>
      <c r="J62" s="802"/>
    </row>
    <row r="63" spans="8:10" x14ac:dyDescent="0.25">
      <c r="H63" s="175" t="s">
        <v>256</v>
      </c>
      <c r="J63" s="802"/>
    </row>
    <row r="64" spans="8:10" x14ac:dyDescent="0.25">
      <c r="H64" s="175" t="s">
        <v>257</v>
      </c>
      <c r="J64" s="199"/>
    </row>
    <row r="65" spans="8:10" x14ac:dyDescent="0.25">
      <c r="H65" s="175" t="s">
        <v>258</v>
      </c>
      <c r="J65" s="199"/>
    </row>
    <row r="66" spans="8:10" x14ac:dyDescent="0.25">
      <c r="H66" s="175" t="s">
        <v>259</v>
      </c>
    </row>
    <row r="67" spans="8:10" x14ac:dyDescent="0.25">
      <c r="H67" s="175" t="s">
        <v>260</v>
      </c>
    </row>
    <row r="68" spans="8:10" x14ac:dyDescent="0.25">
      <c r="H68" s="175" t="s">
        <v>261</v>
      </c>
    </row>
    <row r="69" spans="8:10" x14ac:dyDescent="0.25">
      <c r="H69" s="175" t="s">
        <v>262</v>
      </c>
    </row>
    <row r="70" spans="8:10" x14ac:dyDescent="0.25">
      <c r="H70" s="175" t="s">
        <v>263</v>
      </c>
    </row>
    <row r="71" spans="8:10" x14ac:dyDescent="0.25">
      <c r="H71" s="175" t="s">
        <v>264</v>
      </c>
    </row>
    <row r="72" spans="8:10" x14ac:dyDescent="0.25">
      <c r="H72" s="175" t="s">
        <v>265</v>
      </c>
    </row>
    <row r="73" spans="8:10" x14ac:dyDescent="0.25">
      <c r="H73" s="175" t="s">
        <v>266</v>
      </c>
    </row>
    <row r="74" spans="8:10" x14ac:dyDescent="0.25">
      <c r="H74" s="175" t="s">
        <v>267</v>
      </c>
    </row>
    <row r="75" spans="8:10" x14ac:dyDescent="0.25">
      <c r="H75" s="175" t="s">
        <v>268</v>
      </c>
    </row>
    <row r="76" spans="8:10" x14ac:dyDescent="0.25">
      <c r="H76" s="175" t="s">
        <v>269</v>
      </c>
    </row>
    <row r="77" spans="8:10" x14ac:dyDescent="0.25">
      <c r="H77" s="175" t="s">
        <v>270</v>
      </c>
    </row>
    <row r="78" spans="8:10" x14ac:dyDescent="0.25">
      <c r="H78" s="175" t="s">
        <v>271</v>
      </c>
    </row>
    <row r="79" spans="8:10" x14ac:dyDescent="0.25">
      <c r="H79" s="175" t="s">
        <v>272</v>
      </c>
    </row>
    <row r="80" spans="8:10" x14ac:dyDescent="0.25">
      <c r="H80" s="175" t="s">
        <v>273</v>
      </c>
    </row>
    <row r="81" spans="8:8" x14ac:dyDescent="0.25">
      <c r="H81" s="175" t="s">
        <v>274</v>
      </c>
    </row>
    <row r="82" spans="8:8" x14ac:dyDescent="0.25">
      <c r="H82" s="175" t="s">
        <v>275</v>
      </c>
    </row>
    <row r="83" spans="8:8" x14ac:dyDescent="0.25">
      <c r="H83" s="175" t="s">
        <v>276</v>
      </c>
    </row>
    <row r="84" spans="8:8" x14ac:dyDescent="0.25">
      <c r="H84" s="175" t="s">
        <v>277</v>
      </c>
    </row>
    <row r="85" spans="8:8" x14ac:dyDescent="0.25">
      <c r="H85" s="175" t="s">
        <v>278</v>
      </c>
    </row>
    <row r="86" spans="8:8" x14ac:dyDescent="0.25">
      <c r="H86" s="175" t="s">
        <v>279</v>
      </c>
    </row>
    <row r="87" spans="8:8" x14ac:dyDescent="0.25">
      <c r="H87" s="175" t="s">
        <v>280</v>
      </c>
    </row>
    <row r="88" spans="8:8" x14ac:dyDescent="0.25">
      <c r="H88" s="175" t="s">
        <v>281</v>
      </c>
    </row>
    <row r="89" spans="8:8" x14ac:dyDescent="0.25">
      <c r="H89" s="175" t="s">
        <v>282</v>
      </c>
    </row>
    <row r="90" spans="8:8" x14ac:dyDescent="0.25">
      <c r="H90" s="175" t="s">
        <v>283</v>
      </c>
    </row>
    <row r="91" spans="8:8" x14ac:dyDescent="0.25">
      <c r="H91" s="175" t="s">
        <v>284</v>
      </c>
    </row>
    <row r="92" spans="8:8" x14ac:dyDescent="0.25">
      <c r="H92" s="175" t="s">
        <v>285</v>
      </c>
    </row>
    <row r="93" spans="8:8" x14ac:dyDescent="0.25">
      <c r="H93" s="175" t="s">
        <v>286</v>
      </c>
    </row>
    <row r="94" spans="8:8" x14ac:dyDescent="0.25">
      <c r="H94" s="175" t="s">
        <v>287</v>
      </c>
    </row>
    <row r="95" spans="8:8" x14ac:dyDescent="0.25">
      <c r="H95" s="175" t="s">
        <v>288</v>
      </c>
    </row>
    <row r="96" spans="8:8" x14ac:dyDescent="0.25">
      <c r="H96" s="175" t="s">
        <v>289</v>
      </c>
    </row>
    <row r="97" spans="8:8" x14ac:dyDescent="0.25">
      <c r="H97" s="175" t="s">
        <v>290</v>
      </c>
    </row>
    <row r="98" spans="8:8" x14ac:dyDescent="0.25">
      <c r="H98" s="175" t="s">
        <v>291</v>
      </c>
    </row>
    <row r="99" spans="8:8" x14ac:dyDescent="0.25">
      <c r="H99" s="175" t="s">
        <v>292</v>
      </c>
    </row>
    <row r="100" spans="8:8" x14ac:dyDescent="0.25">
      <c r="H100" s="175" t="s">
        <v>293</v>
      </c>
    </row>
    <row r="101" spans="8:8" x14ac:dyDescent="0.25">
      <c r="H101" s="175" t="s">
        <v>294</v>
      </c>
    </row>
    <row r="102" spans="8:8" x14ac:dyDescent="0.25">
      <c r="H102" s="175" t="s">
        <v>295</v>
      </c>
    </row>
    <row r="103" spans="8:8" x14ac:dyDescent="0.25">
      <c r="H103" s="175" t="s">
        <v>296</v>
      </c>
    </row>
    <row r="104" spans="8:8" x14ac:dyDescent="0.25">
      <c r="H104" s="175" t="s">
        <v>297</v>
      </c>
    </row>
  </sheetData>
  <sheetProtection algorithmName="SHA-512" hashValue="HIg4HssLnP1Lwom2mmg0gWtDdzKIbV+ztj5eJsL1L3l0TOUnj+oVXtqMZOcMpOhCfLx8FWSPZuSmUGtbVr+jfg==" saltValue="U7X1tGH44jGjoJ6HDZCYQA==" spinCount="100000" sheet="1" objects="1" scenarios="1"/>
  <mergeCells count="1">
    <mergeCell ref="K4:L4"/>
  </mergeCells>
  <pageMargins left="0.7" right="0.7" top="0.75" bottom="0.75" header="0.3" footer="0.3"/>
  <pageSetup paperSize="9" orientation="portrait" verticalDpi="0"/>
  <drawing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35</vt:i4>
      </vt:variant>
      <vt:variant>
        <vt:lpstr>Named Ranges</vt:lpstr>
      </vt:variant>
      <vt:variant>
        <vt:i4>2</vt:i4>
      </vt:variant>
    </vt:vector>
  </HeadingPairs>
  <TitlesOfParts>
    <vt:vector size="37" baseType="lpstr">
      <vt:lpstr>Title Page</vt:lpstr>
      <vt:lpstr>Technical trail</vt:lpstr>
      <vt:lpstr>Version History</vt:lpstr>
      <vt:lpstr>Admin</vt:lpstr>
      <vt:lpstr>User Guide</vt:lpstr>
      <vt:lpstr>Underlying Data List</vt:lpstr>
      <vt:lpstr>Appraisal Summary</vt:lpstr>
      <vt:lpstr>Results</vt:lpstr>
      <vt:lpstr>Sensitivity Analysis</vt:lpstr>
      <vt:lpstr>Scenario Analysis</vt:lpstr>
      <vt:lpstr>Data Input - Case description</vt:lpstr>
      <vt:lpstr>Data Input - Qualitative</vt:lpstr>
      <vt:lpstr>Data Input - General</vt:lpstr>
      <vt:lpstr>Data Input - BAU</vt:lpstr>
      <vt:lpstr>Data Input - Proposed</vt:lpstr>
      <vt:lpstr>Data Input - BAT</vt:lpstr>
      <vt:lpstr>Data Input - Option 3</vt:lpstr>
      <vt:lpstr>Data Input - Option 4</vt:lpstr>
      <vt:lpstr>Data Input - Option 5</vt:lpstr>
      <vt:lpstr>Calc_BAU</vt:lpstr>
      <vt:lpstr>Calc_Proposed</vt:lpstr>
      <vt:lpstr>Calc_BAT</vt:lpstr>
      <vt:lpstr>Calc_Option3</vt:lpstr>
      <vt:lpstr>Calc_Option4</vt:lpstr>
      <vt:lpstr>Calc_Option5</vt:lpstr>
      <vt:lpstr>Scenario Calcs</vt:lpstr>
      <vt:lpstr>Sensitivity Calcs</vt:lpstr>
      <vt:lpstr>Energy Prices</vt:lpstr>
      <vt:lpstr>Carbon Prices</vt:lpstr>
      <vt:lpstr>Damage costs</vt:lpstr>
      <vt:lpstr>Emissions factors</vt:lpstr>
      <vt:lpstr>Discount and deflators</vt:lpstr>
      <vt:lpstr>Assumptions</vt:lpstr>
      <vt:lpstr>Data Guide</vt:lpstr>
      <vt:lpstr>Lists</vt:lpstr>
      <vt:lpstr>lkpGreenHouseGases</vt:lpstr>
      <vt:lpstr>'Data Input - General'!Print_Area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Butler, Allan J</dc:creator>
  <cp:lastModifiedBy>Drury, Pete</cp:lastModifiedBy>
  <cp:lastPrinted>2017-01-17T16:29:51Z</cp:lastPrinted>
  <dcterms:created xsi:type="dcterms:W3CDTF">2013-01-20T16:23:55Z</dcterms:created>
  <dcterms:modified xsi:type="dcterms:W3CDTF">2024-02-29T11:00:31Z</dcterms:modified>
</cp:coreProperties>
</file>